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Tasks\"/>
    </mc:Choice>
  </mc:AlternateContent>
  <xr:revisionPtr revIDLastSave="0" documentId="13_ncr:1_{1A64CB7C-4DCE-475E-BC9D-DEAE599E953E}" xr6:coauthVersionLast="47" xr6:coauthVersionMax="47" xr10:uidLastSave="{00000000-0000-0000-0000-000000000000}"/>
  <bookViews>
    <workbookView xWindow="-110" yWindow="-110" windowWidth="19420" windowHeight="10420" xr2:uid="{00000000-000D-0000-FFFF-FFFF00000000}"/>
  </bookViews>
  <sheets>
    <sheet name="Online_Shopping_Orders" sheetId="1" r:id="rId1"/>
    <sheet name="Monthly Order Trend" sheetId="2" r:id="rId2"/>
    <sheet name="Practice Questions" sheetId="3" r:id="rId3"/>
    <sheet name="Sales by Category" sheetId="4" r:id="rId4"/>
    <sheet name="Orders by City" sheetId="5" r:id="rId5"/>
    <sheet name="Delivery Status" sheetId="6" r:id="rId6"/>
    <sheet name="Monthly Sales Trend" sheetId="7" r:id="rId7"/>
    <sheet name="Average Rating by Category" sheetId="8" r:id="rId8"/>
    <sheet name="Top 5 Products" sheetId="9" r:id="rId9"/>
    <sheet name="Sales by Payment Method" sheetId="10" r:id="rId10"/>
    <sheet name="Cancellation Return Rate" sheetId="14" r:id="rId11"/>
    <sheet name="Dashboard" sheetId="15" r:id="rId12"/>
    <sheet name="Charts" sheetId="17" r:id="rId13"/>
    <sheet name="Basic Data Analysis" sheetId="18" r:id="rId14"/>
    <sheet name="Interview Practice" sheetId="19" r:id="rId15"/>
    <sheet name="Business Insights" sheetId="20" r:id="rId16"/>
  </sheets>
  <definedNames>
    <definedName name="_xlnm._FilterDatabase" localSheetId="0" hidden="1">Online_Shopping_Orders!$A$1:$AR$4701</definedName>
    <definedName name="_xlcn.WorksheetConnection_Online_Shopping_OrdersA1AQ4701" hidden="1">Online_Shopping_Orders!$B$1:$AR$4701</definedName>
    <definedName name="Slicer_City">#N/A</definedName>
    <definedName name="Slicer_Delivery_Status">#N/A</definedName>
    <definedName name="Slicer_Payment_Method">#N/A</definedName>
    <definedName name="Slicer_Product_Category">#N/A</definedName>
  </definedNames>
  <calcPr calcId="191029"/>
  <pivotCaches>
    <pivotCache cacheId="0" r:id="rId17"/>
    <pivotCache cacheId="1" r:id="rId18"/>
    <pivotCache cacheId="2" r:id="rId19"/>
  </pivotCaches>
  <extLs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Online_Shopping_Orders!$A$1:$AQ$47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 i="1" l="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O2" i="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733" i="1"/>
  <c r="AO734" i="1"/>
  <c r="AO735" i="1"/>
  <c r="AO736" i="1"/>
  <c r="AO737" i="1"/>
  <c r="AO738" i="1"/>
  <c r="AO739" i="1"/>
  <c r="AO740" i="1"/>
  <c r="AO741" i="1"/>
  <c r="AO742" i="1"/>
  <c r="AO743" i="1"/>
  <c r="AO744" i="1"/>
  <c r="AO745" i="1"/>
  <c r="AO746" i="1"/>
  <c r="AO747" i="1"/>
  <c r="AO748" i="1"/>
  <c r="AO749" i="1"/>
  <c r="AO750" i="1"/>
  <c r="AO751" i="1"/>
  <c r="AO752" i="1"/>
  <c r="AO753" i="1"/>
  <c r="AO754" i="1"/>
  <c r="AO755" i="1"/>
  <c r="AO756" i="1"/>
  <c r="AO757" i="1"/>
  <c r="AO758" i="1"/>
  <c r="AO759" i="1"/>
  <c r="AO760" i="1"/>
  <c r="AO761" i="1"/>
  <c r="AO762" i="1"/>
  <c r="AO763" i="1"/>
  <c r="AO764" i="1"/>
  <c r="AO765" i="1"/>
  <c r="AO766" i="1"/>
  <c r="AO767" i="1"/>
  <c r="AO768" i="1"/>
  <c r="AO769" i="1"/>
  <c r="AO770" i="1"/>
  <c r="AO771" i="1"/>
  <c r="AO772" i="1"/>
  <c r="AO773" i="1"/>
  <c r="AO774" i="1"/>
  <c r="AO775" i="1"/>
  <c r="AO776" i="1"/>
  <c r="AO777" i="1"/>
  <c r="AO778" i="1"/>
  <c r="AO779" i="1"/>
  <c r="AO780" i="1"/>
  <c r="AO781" i="1"/>
  <c r="AO782" i="1"/>
  <c r="AO783" i="1"/>
  <c r="AO784" i="1"/>
  <c r="AO785" i="1"/>
  <c r="AO786" i="1"/>
  <c r="AO787" i="1"/>
  <c r="AO788" i="1"/>
  <c r="AO789" i="1"/>
  <c r="AO790" i="1"/>
  <c r="AO791" i="1"/>
  <c r="AO792" i="1"/>
  <c r="AO793" i="1"/>
  <c r="AO794" i="1"/>
  <c r="AO795" i="1"/>
  <c r="AO796" i="1"/>
  <c r="AO797" i="1"/>
  <c r="AO798" i="1"/>
  <c r="AO799" i="1"/>
  <c r="AO800" i="1"/>
  <c r="AO801" i="1"/>
  <c r="AO802" i="1"/>
  <c r="AO803" i="1"/>
  <c r="AO804" i="1"/>
  <c r="AO805" i="1"/>
  <c r="AO806" i="1"/>
  <c r="AO807" i="1"/>
  <c r="AO808" i="1"/>
  <c r="AO809" i="1"/>
  <c r="AO810" i="1"/>
  <c r="AO811" i="1"/>
  <c r="AO812" i="1"/>
  <c r="AO813" i="1"/>
  <c r="AO814" i="1"/>
  <c r="AO815" i="1"/>
  <c r="AO816" i="1"/>
  <c r="AO817" i="1"/>
  <c r="AO818" i="1"/>
  <c r="AO819" i="1"/>
  <c r="AO820" i="1"/>
  <c r="AO821" i="1"/>
  <c r="AO822" i="1"/>
  <c r="AO823" i="1"/>
  <c r="AO824" i="1"/>
  <c r="AO825" i="1"/>
  <c r="AO826" i="1"/>
  <c r="AO827" i="1"/>
  <c r="AO828" i="1"/>
  <c r="AO829" i="1"/>
  <c r="AO830" i="1"/>
  <c r="AO831" i="1"/>
  <c r="AO832" i="1"/>
  <c r="AO833" i="1"/>
  <c r="AO834" i="1"/>
  <c r="AO835" i="1"/>
  <c r="AO836" i="1"/>
  <c r="AO837" i="1"/>
  <c r="AO838" i="1"/>
  <c r="AO839" i="1"/>
  <c r="AO840" i="1"/>
  <c r="AO841" i="1"/>
  <c r="AO842" i="1"/>
  <c r="AO843" i="1"/>
  <c r="AO844" i="1"/>
  <c r="AO845" i="1"/>
  <c r="AO846" i="1"/>
  <c r="AO847" i="1"/>
  <c r="AO848" i="1"/>
  <c r="AO849" i="1"/>
  <c r="AO850" i="1"/>
  <c r="AO851" i="1"/>
  <c r="AO852" i="1"/>
  <c r="AO853" i="1"/>
  <c r="AO854" i="1"/>
  <c r="AO855" i="1"/>
  <c r="AO856" i="1"/>
  <c r="AO857" i="1"/>
  <c r="AO858" i="1"/>
  <c r="AO859" i="1"/>
  <c r="AO860" i="1"/>
  <c r="AO861" i="1"/>
  <c r="AO862" i="1"/>
  <c r="AO863" i="1"/>
  <c r="AO864" i="1"/>
  <c r="AO865" i="1"/>
  <c r="AO866" i="1"/>
  <c r="AO867" i="1"/>
  <c r="AO868" i="1"/>
  <c r="AO869" i="1"/>
  <c r="AO870" i="1"/>
  <c r="AO871" i="1"/>
  <c r="AO872" i="1"/>
  <c r="AO873" i="1"/>
  <c r="AO874" i="1"/>
  <c r="AO875" i="1"/>
  <c r="AO876" i="1"/>
  <c r="AO877" i="1"/>
  <c r="AO878" i="1"/>
  <c r="AO879" i="1"/>
  <c r="AO880" i="1"/>
  <c r="AO881" i="1"/>
  <c r="AO882" i="1"/>
  <c r="AO883" i="1"/>
  <c r="AO884" i="1"/>
  <c r="AO885" i="1"/>
  <c r="AO886" i="1"/>
  <c r="AO887" i="1"/>
  <c r="AO888" i="1"/>
  <c r="AO889" i="1"/>
  <c r="AO890" i="1"/>
  <c r="AO891" i="1"/>
  <c r="AO892" i="1"/>
  <c r="AO893" i="1"/>
  <c r="AO894" i="1"/>
  <c r="AO895" i="1"/>
  <c r="AO896" i="1"/>
  <c r="AO897" i="1"/>
  <c r="AO898" i="1"/>
  <c r="AO899" i="1"/>
  <c r="AO900" i="1"/>
  <c r="AO901" i="1"/>
  <c r="AO902" i="1"/>
  <c r="AO903" i="1"/>
  <c r="AO904" i="1"/>
  <c r="AO905" i="1"/>
  <c r="AO906" i="1"/>
  <c r="AO907" i="1"/>
  <c r="AO908" i="1"/>
  <c r="AO909" i="1"/>
  <c r="AO910" i="1"/>
  <c r="AO911" i="1"/>
  <c r="AO912" i="1"/>
  <c r="AO913" i="1"/>
  <c r="AO914" i="1"/>
  <c r="AO915" i="1"/>
  <c r="AO916" i="1"/>
  <c r="AO917" i="1"/>
  <c r="AO918" i="1"/>
  <c r="AO919" i="1"/>
  <c r="AO920" i="1"/>
  <c r="AO921" i="1"/>
  <c r="AO922" i="1"/>
  <c r="AO923" i="1"/>
  <c r="AO924" i="1"/>
  <c r="AO925" i="1"/>
  <c r="AO926" i="1"/>
  <c r="AO927" i="1"/>
  <c r="AO928" i="1"/>
  <c r="AO929" i="1"/>
  <c r="AO930" i="1"/>
  <c r="AO931" i="1"/>
  <c r="AO932" i="1"/>
  <c r="AO933" i="1"/>
  <c r="AO934" i="1"/>
  <c r="AO935" i="1"/>
  <c r="AO936" i="1"/>
  <c r="AO937" i="1"/>
  <c r="AO938" i="1"/>
  <c r="AO939" i="1"/>
  <c r="AO940" i="1"/>
  <c r="AO941" i="1"/>
  <c r="AO942" i="1"/>
  <c r="AO943" i="1"/>
  <c r="AO944" i="1"/>
  <c r="AO945" i="1"/>
  <c r="AO946" i="1"/>
  <c r="AO947" i="1"/>
  <c r="AO948" i="1"/>
  <c r="AO949" i="1"/>
  <c r="AO950" i="1"/>
  <c r="AO951" i="1"/>
  <c r="AO952" i="1"/>
  <c r="AO953" i="1"/>
  <c r="AO954" i="1"/>
  <c r="AO955" i="1"/>
  <c r="AO956" i="1"/>
  <c r="AO957" i="1"/>
  <c r="AO958" i="1"/>
  <c r="AO959" i="1"/>
  <c r="AO960" i="1"/>
  <c r="AO961" i="1"/>
  <c r="AO962" i="1"/>
  <c r="AO963" i="1"/>
  <c r="AO964" i="1"/>
  <c r="AO965" i="1"/>
  <c r="AO966" i="1"/>
  <c r="AO967" i="1"/>
  <c r="AO968" i="1"/>
  <c r="AO969" i="1"/>
  <c r="AO970" i="1"/>
  <c r="AO971" i="1"/>
  <c r="AO972" i="1"/>
  <c r="AO973" i="1"/>
  <c r="AO974" i="1"/>
  <c r="AO975" i="1"/>
  <c r="AO976" i="1"/>
  <c r="AO977" i="1"/>
  <c r="AO978" i="1"/>
  <c r="AO979" i="1"/>
  <c r="AO980" i="1"/>
  <c r="AO981" i="1"/>
  <c r="AO982" i="1"/>
  <c r="AO983" i="1"/>
  <c r="AO984" i="1"/>
  <c r="AO985" i="1"/>
  <c r="AO986" i="1"/>
  <c r="AO987" i="1"/>
  <c r="AO988" i="1"/>
  <c r="AO989" i="1"/>
  <c r="AO990" i="1"/>
  <c r="AO991" i="1"/>
  <c r="AO992" i="1"/>
  <c r="AO993" i="1"/>
  <c r="AO994" i="1"/>
  <c r="AO995" i="1"/>
  <c r="AO996" i="1"/>
  <c r="AO997" i="1"/>
  <c r="AO998" i="1"/>
  <c r="AO999" i="1"/>
  <c r="AO1000" i="1"/>
  <c r="AO1001" i="1"/>
  <c r="AO1002" i="1"/>
  <c r="AO1003" i="1"/>
  <c r="AO1004" i="1"/>
  <c r="AO1005" i="1"/>
  <c r="AO1006" i="1"/>
  <c r="AO1007" i="1"/>
  <c r="AO1008" i="1"/>
  <c r="AO1009" i="1"/>
  <c r="AO1010" i="1"/>
  <c r="AO1011" i="1"/>
  <c r="AO1012" i="1"/>
  <c r="AO1013" i="1"/>
  <c r="AO1014" i="1"/>
  <c r="AO1015" i="1"/>
  <c r="AO1016" i="1"/>
  <c r="AO1017" i="1"/>
  <c r="AO1018" i="1"/>
  <c r="AO1019" i="1"/>
  <c r="AO1020" i="1"/>
  <c r="AO1021" i="1"/>
  <c r="AO1022" i="1"/>
  <c r="AO1023" i="1"/>
  <c r="AO1024" i="1"/>
  <c r="AO1025" i="1"/>
  <c r="AO1026" i="1"/>
  <c r="AO1027" i="1"/>
  <c r="AO1028" i="1"/>
  <c r="AO1029" i="1"/>
  <c r="AO1030" i="1"/>
  <c r="AO1031" i="1"/>
  <c r="AO1032" i="1"/>
  <c r="AO1033" i="1"/>
  <c r="AO1034" i="1"/>
  <c r="AO1035" i="1"/>
  <c r="AO1036" i="1"/>
  <c r="AO1037" i="1"/>
  <c r="AO1038" i="1"/>
  <c r="AO1039" i="1"/>
  <c r="AO1040" i="1"/>
  <c r="AO1041" i="1"/>
  <c r="AO1042" i="1"/>
  <c r="AO1043" i="1"/>
  <c r="AO1044" i="1"/>
  <c r="AO1045" i="1"/>
  <c r="AO1046" i="1"/>
  <c r="AO1047" i="1"/>
  <c r="AO1048" i="1"/>
  <c r="AO1049" i="1"/>
  <c r="AO1050" i="1"/>
  <c r="AO1051" i="1"/>
  <c r="AO1052" i="1"/>
  <c r="AO1053" i="1"/>
  <c r="AO1054" i="1"/>
  <c r="AO1055" i="1"/>
  <c r="AO1056" i="1"/>
  <c r="AO1057" i="1"/>
  <c r="AO1058" i="1"/>
  <c r="AO1059" i="1"/>
  <c r="AO1060" i="1"/>
  <c r="AO1061" i="1"/>
  <c r="AO1062" i="1"/>
  <c r="AO1063" i="1"/>
  <c r="AO1064" i="1"/>
  <c r="AO1065" i="1"/>
  <c r="AO1066" i="1"/>
  <c r="AO1067" i="1"/>
  <c r="AO1068" i="1"/>
  <c r="AO1069" i="1"/>
  <c r="AO1070" i="1"/>
  <c r="AO1071" i="1"/>
  <c r="AO1072" i="1"/>
  <c r="AO1073" i="1"/>
  <c r="AO1074" i="1"/>
  <c r="AO1075" i="1"/>
  <c r="AO1076" i="1"/>
  <c r="AO1077" i="1"/>
  <c r="AO1078" i="1"/>
  <c r="AO1079" i="1"/>
  <c r="AO1080" i="1"/>
  <c r="AO1081" i="1"/>
  <c r="AO1082" i="1"/>
  <c r="AO1083" i="1"/>
  <c r="AO1084" i="1"/>
  <c r="AO1085" i="1"/>
  <c r="AO1086" i="1"/>
  <c r="AO1087" i="1"/>
  <c r="AO1088" i="1"/>
  <c r="AO1089" i="1"/>
  <c r="AO1090" i="1"/>
  <c r="AO1091" i="1"/>
  <c r="AO1092" i="1"/>
  <c r="AO1093" i="1"/>
  <c r="AO1094" i="1"/>
  <c r="AO1095" i="1"/>
  <c r="AO1096" i="1"/>
  <c r="AO1097" i="1"/>
  <c r="AO1098" i="1"/>
  <c r="AO1099" i="1"/>
  <c r="AO1100" i="1"/>
  <c r="AO1101" i="1"/>
  <c r="AO1102" i="1"/>
  <c r="AO1103" i="1"/>
  <c r="AO1104" i="1"/>
  <c r="AO1105" i="1"/>
  <c r="AO1106" i="1"/>
  <c r="AO1107" i="1"/>
  <c r="AO1108" i="1"/>
  <c r="AO1109" i="1"/>
  <c r="AO1110" i="1"/>
  <c r="AO1111" i="1"/>
  <c r="AO1112" i="1"/>
  <c r="AO1113" i="1"/>
  <c r="AO1114" i="1"/>
  <c r="AO1115" i="1"/>
  <c r="AO1116" i="1"/>
  <c r="AO1117" i="1"/>
  <c r="AO1118" i="1"/>
  <c r="AO1119" i="1"/>
  <c r="AO1120" i="1"/>
  <c r="AO1121" i="1"/>
  <c r="AO1122" i="1"/>
  <c r="AO1123" i="1"/>
  <c r="AO1124" i="1"/>
  <c r="AO1125" i="1"/>
  <c r="AO1126" i="1"/>
  <c r="AO1127" i="1"/>
  <c r="AO1128" i="1"/>
  <c r="AO1129" i="1"/>
  <c r="AO1130" i="1"/>
  <c r="AO1131" i="1"/>
  <c r="AO1132" i="1"/>
  <c r="AO1133" i="1"/>
  <c r="AO1134" i="1"/>
  <c r="AO1135" i="1"/>
  <c r="AO1136" i="1"/>
  <c r="AO1137" i="1"/>
  <c r="AO1138" i="1"/>
  <c r="AO1139" i="1"/>
  <c r="AO1140" i="1"/>
  <c r="AO1141" i="1"/>
  <c r="AO1142" i="1"/>
  <c r="AO1143" i="1"/>
  <c r="AO1144" i="1"/>
  <c r="AO1145" i="1"/>
  <c r="AO1146" i="1"/>
  <c r="AO1147" i="1"/>
  <c r="AO1148" i="1"/>
  <c r="AO1149" i="1"/>
  <c r="AO1150" i="1"/>
  <c r="AO1151" i="1"/>
  <c r="AO1152" i="1"/>
  <c r="AO1153" i="1"/>
  <c r="AO1154" i="1"/>
  <c r="AO1155" i="1"/>
  <c r="AO1156" i="1"/>
  <c r="AO1157" i="1"/>
  <c r="AO1158" i="1"/>
  <c r="AO1159" i="1"/>
  <c r="AO1160" i="1"/>
  <c r="AO1161" i="1"/>
  <c r="AO1162" i="1"/>
  <c r="AO1163" i="1"/>
  <c r="AO1164" i="1"/>
  <c r="AO1165" i="1"/>
  <c r="AO1166" i="1"/>
  <c r="AO1167" i="1"/>
  <c r="AO1168" i="1"/>
  <c r="AO1169" i="1"/>
  <c r="AO1170" i="1"/>
  <c r="AO1171" i="1"/>
  <c r="AO1172" i="1"/>
  <c r="AO1173" i="1"/>
  <c r="AO1174" i="1"/>
  <c r="AO1175" i="1"/>
  <c r="AO1176" i="1"/>
  <c r="AO1177" i="1"/>
  <c r="AO1178" i="1"/>
  <c r="AO1179" i="1"/>
  <c r="AO1180" i="1"/>
  <c r="AO1181" i="1"/>
  <c r="AO1182" i="1"/>
  <c r="AO1183" i="1"/>
  <c r="AO1184" i="1"/>
  <c r="AO1185" i="1"/>
  <c r="AO1186" i="1"/>
  <c r="AO1187" i="1"/>
  <c r="AO1188" i="1"/>
  <c r="AO1189" i="1"/>
  <c r="AO1190" i="1"/>
  <c r="AO1191" i="1"/>
  <c r="AO1192" i="1"/>
  <c r="AO1193" i="1"/>
  <c r="AO1194" i="1"/>
  <c r="AO1195" i="1"/>
  <c r="AO1196" i="1"/>
  <c r="AO1197" i="1"/>
  <c r="AO1198" i="1"/>
  <c r="AO1199" i="1"/>
  <c r="AO1200" i="1"/>
  <c r="AO1201" i="1"/>
  <c r="AO1202" i="1"/>
  <c r="AO1203" i="1"/>
  <c r="AO1204" i="1"/>
  <c r="AO1205" i="1"/>
  <c r="AO1206" i="1"/>
  <c r="AO1207" i="1"/>
  <c r="AO1208" i="1"/>
  <c r="AO1209" i="1"/>
  <c r="AO1210" i="1"/>
  <c r="AO1211" i="1"/>
  <c r="AO1212" i="1"/>
  <c r="AO1213" i="1"/>
  <c r="AO1214" i="1"/>
  <c r="AO1215" i="1"/>
  <c r="AO1216" i="1"/>
  <c r="AO1217" i="1"/>
  <c r="AO1218" i="1"/>
  <c r="AO1219" i="1"/>
  <c r="AO1220" i="1"/>
  <c r="AO1221" i="1"/>
  <c r="AO1222" i="1"/>
  <c r="AO1223" i="1"/>
  <c r="AO1224" i="1"/>
  <c r="AO1225" i="1"/>
  <c r="AO1226" i="1"/>
  <c r="AO1227" i="1"/>
  <c r="AO1228" i="1"/>
  <c r="AO1229" i="1"/>
  <c r="AO1230" i="1"/>
  <c r="AO1231" i="1"/>
  <c r="AO1232" i="1"/>
  <c r="AO1233" i="1"/>
  <c r="AO1234" i="1"/>
  <c r="AO1235" i="1"/>
  <c r="AO1236" i="1"/>
  <c r="AO1237" i="1"/>
  <c r="AO1238" i="1"/>
  <c r="AO1239" i="1"/>
  <c r="AO1240" i="1"/>
  <c r="AO1241" i="1"/>
  <c r="AO1242" i="1"/>
  <c r="AO1243" i="1"/>
  <c r="AO1244" i="1"/>
  <c r="AO1245" i="1"/>
  <c r="AO1246" i="1"/>
  <c r="AO1247" i="1"/>
  <c r="AO1248" i="1"/>
  <c r="AO1249" i="1"/>
  <c r="AO1250" i="1"/>
  <c r="AO1251" i="1"/>
  <c r="AO1252" i="1"/>
  <c r="AO1253" i="1"/>
  <c r="AO1254" i="1"/>
  <c r="AO1255" i="1"/>
  <c r="AO1256" i="1"/>
  <c r="AO1257" i="1"/>
  <c r="AO1258" i="1"/>
  <c r="AO1259" i="1"/>
  <c r="AO1260" i="1"/>
  <c r="AO1261" i="1"/>
  <c r="AO1262" i="1"/>
  <c r="AO1263" i="1"/>
  <c r="AO1264" i="1"/>
  <c r="AO1265" i="1"/>
  <c r="AO1266" i="1"/>
  <c r="AO1267" i="1"/>
  <c r="AO1268" i="1"/>
  <c r="AO1269" i="1"/>
  <c r="AO1270" i="1"/>
  <c r="AO1271" i="1"/>
  <c r="AO1272" i="1"/>
  <c r="AO1273" i="1"/>
  <c r="AO1274" i="1"/>
  <c r="AO1275" i="1"/>
  <c r="AO1276" i="1"/>
  <c r="AO1277" i="1"/>
  <c r="AO1278" i="1"/>
  <c r="AO1279" i="1"/>
  <c r="AO1280" i="1"/>
  <c r="AO1281" i="1"/>
  <c r="AO1282" i="1"/>
  <c r="AO1283" i="1"/>
  <c r="AO1284" i="1"/>
  <c r="AO1285" i="1"/>
  <c r="AO1286" i="1"/>
  <c r="AO1287" i="1"/>
  <c r="AO1288" i="1"/>
  <c r="AO1289" i="1"/>
  <c r="AO1290" i="1"/>
  <c r="AO1291" i="1"/>
  <c r="AO1292" i="1"/>
  <c r="AO1293" i="1"/>
  <c r="AO1294" i="1"/>
  <c r="AO1295" i="1"/>
  <c r="AO1296" i="1"/>
  <c r="AO1297" i="1"/>
  <c r="AO1298" i="1"/>
  <c r="AO1299" i="1"/>
  <c r="AO1300" i="1"/>
  <c r="AO1301" i="1"/>
  <c r="AO1302" i="1"/>
  <c r="AO1303" i="1"/>
  <c r="AO1304" i="1"/>
  <c r="AO1305" i="1"/>
  <c r="AO1306" i="1"/>
  <c r="AO1307" i="1"/>
  <c r="AO1308" i="1"/>
  <c r="AO1309" i="1"/>
  <c r="AO1310" i="1"/>
  <c r="AO1311" i="1"/>
  <c r="AO1312" i="1"/>
  <c r="AO1313" i="1"/>
  <c r="AO1314" i="1"/>
  <c r="AO1315" i="1"/>
  <c r="AO1316" i="1"/>
  <c r="AO1317" i="1"/>
  <c r="AO1318" i="1"/>
  <c r="AO1319" i="1"/>
  <c r="AO1320" i="1"/>
  <c r="AO1321" i="1"/>
  <c r="AO1322" i="1"/>
  <c r="AO1323" i="1"/>
  <c r="AO1324" i="1"/>
  <c r="AO1325" i="1"/>
  <c r="AO1326" i="1"/>
  <c r="AO1327" i="1"/>
  <c r="AO1328" i="1"/>
  <c r="AO1329" i="1"/>
  <c r="AO1330" i="1"/>
  <c r="AO1331" i="1"/>
  <c r="AO1332" i="1"/>
  <c r="AO1333" i="1"/>
  <c r="AO1334" i="1"/>
  <c r="AO1335" i="1"/>
  <c r="AO1336" i="1"/>
  <c r="AO1337" i="1"/>
  <c r="AO1338" i="1"/>
  <c r="AO1339" i="1"/>
  <c r="AO1340" i="1"/>
  <c r="AO1341" i="1"/>
  <c r="AO1342" i="1"/>
  <c r="AO1343" i="1"/>
  <c r="AO1344" i="1"/>
  <c r="AO1345" i="1"/>
  <c r="AO1346" i="1"/>
  <c r="AO1347" i="1"/>
  <c r="AO1348" i="1"/>
  <c r="AO1349" i="1"/>
  <c r="AO1350" i="1"/>
  <c r="AO1351" i="1"/>
  <c r="AO1352" i="1"/>
  <c r="AO1353" i="1"/>
  <c r="AO1354" i="1"/>
  <c r="AO1355" i="1"/>
  <c r="AO1356" i="1"/>
  <c r="AO1357" i="1"/>
  <c r="AO1358" i="1"/>
  <c r="AO1359" i="1"/>
  <c r="AO1360" i="1"/>
  <c r="AO1361" i="1"/>
  <c r="AO1362" i="1"/>
  <c r="AO1363" i="1"/>
  <c r="AO1364" i="1"/>
  <c r="AO1365" i="1"/>
  <c r="AO1366" i="1"/>
  <c r="AO1367" i="1"/>
  <c r="AO1368" i="1"/>
  <c r="AO1369" i="1"/>
  <c r="AO1370" i="1"/>
  <c r="AO1371" i="1"/>
  <c r="AO1372" i="1"/>
  <c r="AO1373" i="1"/>
  <c r="AO1374" i="1"/>
  <c r="AO1375" i="1"/>
  <c r="AO1376" i="1"/>
  <c r="AO1377" i="1"/>
  <c r="AO1378" i="1"/>
  <c r="AO1379" i="1"/>
  <c r="AO1380" i="1"/>
  <c r="AO1381" i="1"/>
  <c r="AO1382" i="1"/>
  <c r="AO1383" i="1"/>
  <c r="AO1384" i="1"/>
  <c r="AO1385" i="1"/>
  <c r="AO1386" i="1"/>
  <c r="AO1387" i="1"/>
  <c r="AO1388" i="1"/>
  <c r="AO1389" i="1"/>
  <c r="AO1390" i="1"/>
  <c r="AO1391" i="1"/>
  <c r="AO1392" i="1"/>
  <c r="AO1393" i="1"/>
  <c r="AO1394" i="1"/>
  <c r="AO1395" i="1"/>
  <c r="AO1396" i="1"/>
  <c r="AO1397" i="1"/>
  <c r="AO1398" i="1"/>
  <c r="AO1399" i="1"/>
  <c r="AO1400" i="1"/>
  <c r="AO1401" i="1"/>
  <c r="AO1402" i="1"/>
  <c r="AO1403" i="1"/>
  <c r="AO1404" i="1"/>
  <c r="AO1405" i="1"/>
  <c r="AO1406" i="1"/>
  <c r="AO1407" i="1"/>
  <c r="AO1408" i="1"/>
  <c r="AO1409" i="1"/>
  <c r="AO1410" i="1"/>
  <c r="AO1411" i="1"/>
  <c r="AO1412" i="1"/>
  <c r="AO1413" i="1"/>
  <c r="AO1414" i="1"/>
  <c r="AO1415" i="1"/>
  <c r="AO1416" i="1"/>
  <c r="AO1417" i="1"/>
  <c r="AO1418" i="1"/>
  <c r="AO1419" i="1"/>
  <c r="AO1420" i="1"/>
  <c r="AO1421" i="1"/>
  <c r="AO1422" i="1"/>
  <c r="AO1423" i="1"/>
  <c r="AO1424" i="1"/>
  <c r="AO1425" i="1"/>
  <c r="AO1426" i="1"/>
  <c r="AO1427" i="1"/>
  <c r="AO1428" i="1"/>
  <c r="AO1429" i="1"/>
  <c r="AO1430" i="1"/>
  <c r="AO1431" i="1"/>
  <c r="AO1432" i="1"/>
  <c r="AO1433" i="1"/>
  <c r="AO1434" i="1"/>
  <c r="AO1435" i="1"/>
  <c r="AO1436" i="1"/>
  <c r="AO1437" i="1"/>
  <c r="AO1438" i="1"/>
  <c r="AO1439" i="1"/>
  <c r="AO1440" i="1"/>
  <c r="AO1441" i="1"/>
  <c r="AO1442" i="1"/>
  <c r="AO1443" i="1"/>
  <c r="AO1444" i="1"/>
  <c r="AO1445" i="1"/>
  <c r="AO1446" i="1"/>
  <c r="AO1447" i="1"/>
  <c r="AO1448" i="1"/>
  <c r="AO1449" i="1"/>
  <c r="AO1450" i="1"/>
  <c r="AO1451" i="1"/>
  <c r="AO1452" i="1"/>
  <c r="AO1453" i="1"/>
  <c r="AO1454" i="1"/>
  <c r="AO1455" i="1"/>
  <c r="AO1456" i="1"/>
  <c r="AO1457" i="1"/>
  <c r="AO1458" i="1"/>
  <c r="AO1459" i="1"/>
  <c r="AO1460" i="1"/>
  <c r="AO1461" i="1"/>
  <c r="AO1462" i="1"/>
  <c r="AO1463" i="1"/>
  <c r="AO1464" i="1"/>
  <c r="AO1465" i="1"/>
  <c r="AO1466" i="1"/>
  <c r="AO1467" i="1"/>
  <c r="AO1468" i="1"/>
  <c r="AO1469" i="1"/>
  <c r="AO1470" i="1"/>
  <c r="AO1471" i="1"/>
  <c r="AO1472" i="1"/>
  <c r="AO1473" i="1"/>
  <c r="AO1474" i="1"/>
  <c r="AO1475" i="1"/>
  <c r="AO1476" i="1"/>
  <c r="AO1477" i="1"/>
  <c r="AO1478" i="1"/>
  <c r="AO1479" i="1"/>
  <c r="AO1480" i="1"/>
  <c r="AO1481" i="1"/>
  <c r="AO1482" i="1"/>
  <c r="AO1483" i="1"/>
  <c r="AO1484" i="1"/>
  <c r="AO1485" i="1"/>
  <c r="AO1486" i="1"/>
  <c r="AO1487" i="1"/>
  <c r="AO1488" i="1"/>
  <c r="AO1489" i="1"/>
  <c r="AO1490" i="1"/>
  <c r="AO1491" i="1"/>
  <c r="AO1492" i="1"/>
  <c r="AO1493" i="1"/>
  <c r="AO1494" i="1"/>
  <c r="AO1495" i="1"/>
  <c r="AO1496" i="1"/>
  <c r="AO1497" i="1"/>
  <c r="AO1498" i="1"/>
  <c r="AO1499" i="1"/>
  <c r="AO1500" i="1"/>
  <c r="AO1501" i="1"/>
  <c r="AO1502" i="1"/>
  <c r="AO1503" i="1"/>
  <c r="AO1504" i="1"/>
  <c r="AO1505" i="1"/>
  <c r="AO1506" i="1"/>
  <c r="AO1507" i="1"/>
  <c r="AO1508" i="1"/>
  <c r="AO1509" i="1"/>
  <c r="AO1510" i="1"/>
  <c r="AO1511" i="1"/>
  <c r="AO1512" i="1"/>
  <c r="AO1513" i="1"/>
  <c r="AO1514" i="1"/>
  <c r="AO1515" i="1"/>
  <c r="AO1516" i="1"/>
  <c r="AO1517" i="1"/>
  <c r="AO1518" i="1"/>
  <c r="AO1519" i="1"/>
  <c r="AO1520" i="1"/>
  <c r="AO1521" i="1"/>
  <c r="AO1522" i="1"/>
  <c r="AO1523" i="1"/>
  <c r="AO1524" i="1"/>
  <c r="AO1525" i="1"/>
  <c r="AO1526" i="1"/>
  <c r="AO1527" i="1"/>
  <c r="AO1528" i="1"/>
  <c r="AO1529" i="1"/>
  <c r="AO1530" i="1"/>
  <c r="AO1531" i="1"/>
  <c r="AO1532" i="1"/>
  <c r="AO1533" i="1"/>
  <c r="AO1534" i="1"/>
  <c r="AO1535" i="1"/>
  <c r="AO1536" i="1"/>
  <c r="AO1537" i="1"/>
  <c r="AO1538" i="1"/>
  <c r="AO1539" i="1"/>
  <c r="AO1540" i="1"/>
  <c r="AO1541" i="1"/>
  <c r="AO1542" i="1"/>
  <c r="AO1543" i="1"/>
  <c r="AO1544" i="1"/>
  <c r="AO1545" i="1"/>
  <c r="AO1546" i="1"/>
  <c r="AO1547" i="1"/>
  <c r="AO1548" i="1"/>
  <c r="AO1549" i="1"/>
  <c r="AO1550" i="1"/>
  <c r="AO1551" i="1"/>
  <c r="AO1552" i="1"/>
  <c r="AO1553" i="1"/>
  <c r="AO1554" i="1"/>
  <c r="AO1555" i="1"/>
  <c r="AO1556" i="1"/>
  <c r="AO1557" i="1"/>
  <c r="AO1558" i="1"/>
  <c r="AO1559" i="1"/>
  <c r="AO1560" i="1"/>
  <c r="AO1561" i="1"/>
  <c r="AO1562" i="1"/>
  <c r="AO1563" i="1"/>
  <c r="AO1564" i="1"/>
  <c r="AO1565" i="1"/>
  <c r="AO1566" i="1"/>
  <c r="AO1567" i="1"/>
  <c r="AO1568" i="1"/>
  <c r="AO1569" i="1"/>
  <c r="AO1570" i="1"/>
  <c r="AO1571" i="1"/>
  <c r="AO1572" i="1"/>
  <c r="AO1573" i="1"/>
  <c r="AO1574" i="1"/>
  <c r="AO1575" i="1"/>
  <c r="AO1576" i="1"/>
  <c r="AO1577" i="1"/>
  <c r="AO1578" i="1"/>
  <c r="AO1579" i="1"/>
  <c r="AO1580" i="1"/>
  <c r="AO1581" i="1"/>
  <c r="AO1582" i="1"/>
  <c r="AO1583" i="1"/>
  <c r="AO1584" i="1"/>
  <c r="AO1585" i="1"/>
  <c r="AO1586" i="1"/>
  <c r="AO1587" i="1"/>
  <c r="AO1588" i="1"/>
  <c r="AO1589" i="1"/>
  <c r="AO1590" i="1"/>
  <c r="AO1591" i="1"/>
  <c r="AO1592" i="1"/>
  <c r="AO1593" i="1"/>
  <c r="AO1594" i="1"/>
  <c r="AO1595" i="1"/>
  <c r="AO1596" i="1"/>
  <c r="AO1597" i="1"/>
  <c r="AO1598" i="1"/>
  <c r="AO1599" i="1"/>
  <c r="AO1600" i="1"/>
  <c r="AO1601" i="1"/>
  <c r="AO1602" i="1"/>
  <c r="AO1603" i="1"/>
  <c r="AO1604" i="1"/>
  <c r="AO1605" i="1"/>
  <c r="AO1606" i="1"/>
  <c r="AO1607" i="1"/>
  <c r="AO1608" i="1"/>
  <c r="AO1609" i="1"/>
  <c r="AO1610" i="1"/>
  <c r="AO1611" i="1"/>
  <c r="AO1612" i="1"/>
  <c r="AO1613" i="1"/>
  <c r="AO1614" i="1"/>
  <c r="AO1615" i="1"/>
  <c r="AO1616" i="1"/>
  <c r="AO1617" i="1"/>
  <c r="AO1618" i="1"/>
  <c r="AO1619" i="1"/>
  <c r="AO1620" i="1"/>
  <c r="AO1621" i="1"/>
  <c r="AO1622" i="1"/>
  <c r="AO1623" i="1"/>
  <c r="AO1624" i="1"/>
  <c r="AO1625" i="1"/>
  <c r="AO1626" i="1"/>
  <c r="AO1627" i="1"/>
  <c r="AO1628" i="1"/>
  <c r="AO1629" i="1"/>
  <c r="AO1630" i="1"/>
  <c r="AO1631" i="1"/>
  <c r="AO1632" i="1"/>
  <c r="AO1633" i="1"/>
  <c r="AO1634" i="1"/>
  <c r="AO1635" i="1"/>
  <c r="AO1636" i="1"/>
  <c r="AO1637" i="1"/>
  <c r="AO1638" i="1"/>
  <c r="AO1639" i="1"/>
  <c r="AO1640" i="1"/>
  <c r="AO1641" i="1"/>
  <c r="AO1642" i="1"/>
  <c r="AO1643" i="1"/>
  <c r="AO1644" i="1"/>
  <c r="AO1645" i="1"/>
  <c r="AO1646" i="1"/>
  <c r="AO1647" i="1"/>
  <c r="AO1648" i="1"/>
  <c r="AO1649" i="1"/>
  <c r="AO1650" i="1"/>
  <c r="AO1651" i="1"/>
  <c r="AO1652" i="1"/>
  <c r="AO1653" i="1"/>
  <c r="AO1654" i="1"/>
  <c r="AO1655" i="1"/>
  <c r="AO1656" i="1"/>
  <c r="AO1657" i="1"/>
  <c r="AO1658" i="1"/>
  <c r="AO1659" i="1"/>
  <c r="AO1660" i="1"/>
  <c r="AO1661" i="1"/>
  <c r="AO1662" i="1"/>
  <c r="AO1663" i="1"/>
  <c r="AO1664" i="1"/>
  <c r="AO1665" i="1"/>
  <c r="AO1666" i="1"/>
  <c r="AO1667" i="1"/>
  <c r="AO1668" i="1"/>
  <c r="AO1669" i="1"/>
  <c r="AO1670" i="1"/>
  <c r="AO1671" i="1"/>
  <c r="AO1672" i="1"/>
  <c r="AO1673" i="1"/>
  <c r="AO1674" i="1"/>
  <c r="AO1675" i="1"/>
  <c r="AO1676" i="1"/>
  <c r="AO1677" i="1"/>
  <c r="AO1678" i="1"/>
  <c r="AO1679" i="1"/>
  <c r="AO1680" i="1"/>
  <c r="AO1681" i="1"/>
  <c r="AO1682" i="1"/>
  <c r="AO1683" i="1"/>
  <c r="AO1684" i="1"/>
  <c r="AO1685" i="1"/>
  <c r="AO1686" i="1"/>
  <c r="AO1687" i="1"/>
  <c r="AO1688" i="1"/>
  <c r="AO1689" i="1"/>
  <c r="AO1690" i="1"/>
  <c r="AO1691" i="1"/>
  <c r="AO1692" i="1"/>
  <c r="AO1693" i="1"/>
  <c r="AO1694" i="1"/>
  <c r="AO1695" i="1"/>
  <c r="AO1696" i="1"/>
  <c r="AO1697" i="1"/>
  <c r="AO1698" i="1"/>
  <c r="AO1699" i="1"/>
  <c r="AO1700" i="1"/>
  <c r="AO1701" i="1"/>
  <c r="AO1702" i="1"/>
  <c r="AO1703" i="1"/>
  <c r="AO1704" i="1"/>
  <c r="AO1705" i="1"/>
  <c r="AO1706" i="1"/>
  <c r="AO1707" i="1"/>
  <c r="AO1708" i="1"/>
  <c r="AO1709" i="1"/>
  <c r="AO1710" i="1"/>
  <c r="AO1711" i="1"/>
  <c r="AO1712" i="1"/>
  <c r="AO1713" i="1"/>
  <c r="AO1714" i="1"/>
  <c r="AO1715" i="1"/>
  <c r="AO1716" i="1"/>
  <c r="AO1717" i="1"/>
  <c r="AO1718" i="1"/>
  <c r="AO1719" i="1"/>
  <c r="AO1720" i="1"/>
  <c r="AO1721" i="1"/>
  <c r="AO1722" i="1"/>
  <c r="AO1723" i="1"/>
  <c r="AO1724" i="1"/>
  <c r="AO1725" i="1"/>
  <c r="AO1726" i="1"/>
  <c r="AO1727" i="1"/>
  <c r="AO1728" i="1"/>
  <c r="AO1729" i="1"/>
  <c r="AO1730" i="1"/>
  <c r="AO1731" i="1"/>
  <c r="AO1732" i="1"/>
  <c r="AO1733" i="1"/>
  <c r="AO1734" i="1"/>
  <c r="AO1735" i="1"/>
  <c r="AO1736" i="1"/>
  <c r="AO1737" i="1"/>
  <c r="AO1738" i="1"/>
  <c r="AO1739" i="1"/>
  <c r="AO1740" i="1"/>
  <c r="AO1741" i="1"/>
  <c r="AO1742" i="1"/>
  <c r="AO1743" i="1"/>
  <c r="AO1744" i="1"/>
  <c r="AO1745" i="1"/>
  <c r="AO1746" i="1"/>
  <c r="AO1747" i="1"/>
  <c r="AO1748" i="1"/>
  <c r="AO1749" i="1"/>
  <c r="AO1750" i="1"/>
  <c r="AO1751" i="1"/>
  <c r="AO1752" i="1"/>
  <c r="AO1753" i="1"/>
  <c r="AO1754" i="1"/>
  <c r="AO1755" i="1"/>
  <c r="AO1756" i="1"/>
  <c r="AO1757" i="1"/>
  <c r="AO1758" i="1"/>
  <c r="AO1759" i="1"/>
  <c r="AO1760" i="1"/>
  <c r="AO1761" i="1"/>
  <c r="AO1762" i="1"/>
  <c r="AO1763" i="1"/>
  <c r="AO1764" i="1"/>
  <c r="AO1765" i="1"/>
  <c r="AO1766" i="1"/>
  <c r="AO1767" i="1"/>
  <c r="AO1768" i="1"/>
  <c r="AO1769" i="1"/>
  <c r="AO1770" i="1"/>
  <c r="AO1771" i="1"/>
  <c r="AO1772" i="1"/>
  <c r="AO1773" i="1"/>
  <c r="AO1774" i="1"/>
  <c r="AO1775" i="1"/>
  <c r="AO1776" i="1"/>
  <c r="AO1777" i="1"/>
  <c r="AO1778" i="1"/>
  <c r="AO1779" i="1"/>
  <c r="AO1780" i="1"/>
  <c r="AO1781" i="1"/>
  <c r="AO1782" i="1"/>
  <c r="AO1783" i="1"/>
  <c r="AO1784" i="1"/>
  <c r="AO1785" i="1"/>
  <c r="AO1786" i="1"/>
  <c r="AO1787" i="1"/>
  <c r="AO1788" i="1"/>
  <c r="AO1789" i="1"/>
  <c r="AO1790" i="1"/>
  <c r="AO1791" i="1"/>
  <c r="AO1792" i="1"/>
  <c r="AO1793" i="1"/>
  <c r="AO1794" i="1"/>
  <c r="AO1795" i="1"/>
  <c r="AO1796" i="1"/>
  <c r="AO1797" i="1"/>
  <c r="AO1798" i="1"/>
  <c r="AO1799" i="1"/>
  <c r="AO1800" i="1"/>
  <c r="AO1801" i="1"/>
  <c r="AO1802" i="1"/>
  <c r="AO1803" i="1"/>
  <c r="AO1804" i="1"/>
  <c r="AO1805" i="1"/>
  <c r="AO1806" i="1"/>
  <c r="AO1807" i="1"/>
  <c r="AO1808" i="1"/>
  <c r="AO1809" i="1"/>
  <c r="AO1810" i="1"/>
  <c r="AO1811" i="1"/>
  <c r="AO1812" i="1"/>
  <c r="AO1813" i="1"/>
  <c r="AO1814" i="1"/>
  <c r="AO1815" i="1"/>
  <c r="AO1816" i="1"/>
  <c r="AO1817" i="1"/>
  <c r="AO1818" i="1"/>
  <c r="AO1819" i="1"/>
  <c r="AO1820" i="1"/>
  <c r="AO1821" i="1"/>
  <c r="AO1822" i="1"/>
  <c r="AO1823" i="1"/>
  <c r="AO1824" i="1"/>
  <c r="AO1825" i="1"/>
  <c r="AO1826" i="1"/>
  <c r="AO1827" i="1"/>
  <c r="AO1828" i="1"/>
  <c r="AO1829" i="1"/>
  <c r="AO1830" i="1"/>
  <c r="AO1831" i="1"/>
  <c r="AO1832" i="1"/>
  <c r="AO1833" i="1"/>
  <c r="AO1834" i="1"/>
  <c r="AO1835" i="1"/>
  <c r="AO1836" i="1"/>
  <c r="AO1837" i="1"/>
  <c r="AO1838" i="1"/>
  <c r="AO1839" i="1"/>
  <c r="AO1840" i="1"/>
  <c r="AO1841" i="1"/>
  <c r="AO1842" i="1"/>
  <c r="AO1843" i="1"/>
  <c r="AO1844" i="1"/>
  <c r="AO1845" i="1"/>
  <c r="AO1846" i="1"/>
  <c r="AO1847" i="1"/>
  <c r="AO1848" i="1"/>
  <c r="AO1849" i="1"/>
  <c r="AO1850" i="1"/>
  <c r="AO1851" i="1"/>
  <c r="AO1852" i="1"/>
  <c r="AO1853" i="1"/>
  <c r="AO1854" i="1"/>
  <c r="AO1855" i="1"/>
  <c r="AO1856" i="1"/>
  <c r="AO1857" i="1"/>
  <c r="AO1858" i="1"/>
  <c r="AO1859" i="1"/>
  <c r="AO1860" i="1"/>
  <c r="AO1861" i="1"/>
  <c r="AO1862" i="1"/>
  <c r="AO1863" i="1"/>
  <c r="AO1864" i="1"/>
  <c r="AO1865" i="1"/>
  <c r="AO1866" i="1"/>
  <c r="AO1867" i="1"/>
  <c r="AO1868" i="1"/>
  <c r="AO1869" i="1"/>
  <c r="AO1870" i="1"/>
  <c r="AO1871" i="1"/>
  <c r="AO1872" i="1"/>
  <c r="AO1873" i="1"/>
  <c r="AO1874" i="1"/>
  <c r="AO1875" i="1"/>
  <c r="AO1876" i="1"/>
  <c r="AO1877" i="1"/>
  <c r="AO1878" i="1"/>
  <c r="AO1879" i="1"/>
  <c r="AO1880" i="1"/>
  <c r="AO1881" i="1"/>
  <c r="AO1882" i="1"/>
  <c r="AO1883" i="1"/>
  <c r="AO1884" i="1"/>
  <c r="AO1885" i="1"/>
  <c r="AO1886" i="1"/>
  <c r="AO1887" i="1"/>
  <c r="AO1888" i="1"/>
  <c r="AO1889" i="1"/>
  <c r="AO1890" i="1"/>
  <c r="AO1891" i="1"/>
  <c r="AO1892" i="1"/>
  <c r="AO1893" i="1"/>
  <c r="AO1894" i="1"/>
  <c r="AO1895" i="1"/>
  <c r="AO1896" i="1"/>
  <c r="AO1897" i="1"/>
  <c r="AO1898" i="1"/>
  <c r="AO1899" i="1"/>
  <c r="AO1900" i="1"/>
  <c r="AO1901" i="1"/>
  <c r="AO1902" i="1"/>
  <c r="AO1903" i="1"/>
  <c r="AO1904" i="1"/>
  <c r="AO1905" i="1"/>
  <c r="AO1906" i="1"/>
  <c r="AO1907" i="1"/>
  <c r="AO1908" i="1"/>
  <c r="AO1909" i="1"/>
  <c r="AO1910" i="1"/>
  <c r="AO1911" i="1"/>
  <c r="AO1912" i="1"/>
  <c r="AO1913" i="1"/>
  <c r="AO1914" i="1"/>
  <c r="AO1915" i="1"/>
  <c r="AO1916" i="1"/>
  <c r="AO1917" i="1"/>
  <c r="AO1918" i="1"/>
  <c r="AO1919" i="1"/>
  <c r="AO1920" i="1"/>
  <c r="AO1921" i="1"/>
  <c r="AO1922" i="1"/>
  <c r="AO1923" i="1"/>
  <c r="AO1924" i="1"/>
  <c r="AO1925" i="1"/>
  <c r="AO1926" i="1"/>
  <c r="AO1927" i="1"/>
  <c r="AO1928" i="1"/>
  <c r="AO1929" i="1"/>
  <c r="AO1930" i="1"/>
  <c r="AO1931" i="1"/>
  <c r="AO1932" i="1"/>
  <c r="AO1933" i="1"/>
  <c r="AO1934" i="1"/>
  <c r="AO1935" i="1"/>
  <c r="AO1936" i="1"/>
  <c r="AO1937" i="1"/>
  <c r="AO1938" i="1"/>
  <c r="AO1939" i="1"/>
  <c r="AO1940" i="1"/>
  <c r="AO1941" i="1"/>
  <c r="AO1942" i="1"/>
  <c r="AO1943" i="1"/>
  <c r="AO1944" i="1"/>
  <c r="AO1945" i="1"/>
  <c r="AO1946" i="1"/>
  <c r="AO1947" i="1"/>
  <c r="AO1948" i="1"/>
  <c r="AO1949" i="1"/>
  <c r="AO1950" i="1"/>
  <c r="AO1951" i="1"/>
  <c r="AO1952" i="1"/>
  <c r="AO1953" i="1"/>
  <c r="AO1954" i="1"/>
  <c r="AO1955" i="1"/>
  <c r="AO1956" i="1"/>
  <c r="AO1957" i="1"/>
  <c r="AO1958" i="1"/>
  <c r="AO1959" i="1"/>
  <c r="AO1960" i="1"/>
  <c r="AO1961" i="1"/>
  <c r="AO1962" i="1"/>
  <c r="AO1963" i="1"/>
  <c r="AO1964" i="1"/>
  <c r="AO1965" i="1"/>
  <c r="AO1966" i="1"/>
  <c r="AO1967" i="1"/>
  <c r="AO1968" i="1"/>
  <c r="AO1969" i="1"/>
  <c r="AO1970" i="1"/>
  <c r="AO1971" i="1"/>
  <c r="AO1972" i="1"/>
  <c r="AO1973" i="1"/>
  <c r="AO1974" i="1"/>
  <c r="AO1975" i="1"/>
  <c r="AO1976" i="1"/>
  <c r="AO1977" i="1"/>
  <c r="AO1978" i="1"/>
  <c r="AO1979" i="1"/>
  <c r="AO1980" i="1"/>
  <c r="AO1981" i="1"/>
  <c r="AO1982" i="1"/>
  <c r="AO1983" i="1"/>
  <c r="AO1984" i="1"/>
  <c r="AO1985" i="1"/>
  <c r="AO1986" i="1"/>
  <c r="AO1987" i="1"/>
  <c r="AO1988" i="1"/>
  <c r="AO1989" i="1"/>
  <c r="AO1990" i="1"/>
  <c r="AO1991" i="1"/>
  <c r="AO1992" i="1"/>
  <c r="AO1993" i="1"/>
  <c r="AO1994" i="1"/>
  <c r="AO1995" i="1"/>
  <c r="AO1996" i="1"/>
  <c r="AO1997" i="1"/>
  <c r="AO1998" i="1"/>
  <c r="AO1999" i="1"/>
  <c r="AO2000" i="1"/>
  <c r="AO2001" i="1"/>
  <c r="AO2002" i="1"/>
  <c r="AO2003" i="1"/>
  <c r="AO2004" i="1"/>
  <c r="AO2005" i="1"/>
  <c r="AO2006" i="1"/>
  <c r="AO2007" i="1"/>
  <c r="AO2008" i="1"/>
  <c r="AO2009" i="1"/>
  <c r="AO2010" i="1"/>
  <c r="AO2011" i="1"/>
  <c r="AO2012" i="1"/>
  <c r="AO2013" i="1"/>
  <c r="AO2014" i="1"/>
  <c r="AO2015" i="1"/>
  <c r="AO2016" i="1"/>
  <c r="AO2017" i="1"/>
  <c r="AO2018" i="1"/>
  <c r="AO2019" i="1"/>
  <c r="AO2020" i="1"/>
  <c r="AO2021" i="1"/>
  <c r="AO2022" i="1"/>
  <c r="AO2023" i="1"/>
  <c r="AO2024" i="1"/>
  <c r="AO2025" i="1"/>
  <c r="AO2026" i="1"/>
  <c r="AO2027" i="1"/>
  <c r="AO2028" i="1"/>
  <c r="AO2029" i="1"/>
  <c r="AO2030" i="1"/>
  <c r="AO2031" i="1"/>
  <c r="AO2032" i="1"/>
  <c r="AO2033" i="1"/>
  <c r="AO2034" i="1"/>
  <c r="AO2035" i="1"/>
  <c r="AO2036" i="1"/>
  <c r="AO2037" i="1"/>
  <c r="AO2038" i="1"/>
  <c r="AO2039" i="1"/>
  <c r="AO2040" i="1"/>
  <c r="AO2041" i="1"/>
  <c r="AO2042" i="1"/>
  <c r="AO2043" i="1"/>
  <c r="AO2044" i="1"/>
  <c r="AO2045" i="1"/>
  <c r="AO2046" i="1"/>
  <c r="AO2047" i="1"/>
  <c r="AO2048" i="1"/>
  <c r="AO2049" i="1"/>
  <c r="AO2050" i="1"/>
  <c r="AO2051" i="1"/>
  <c r="AO2052" i="1"/>
  <c r="AO2053" i="1"/>
  <c r="AO2054" i="1"/>
  <c r="AO2055" i="1"/>
  <c r="AO2056" i="1"/>
  <c r="AO2057" i="1"/>
  <c r="AO2058" i="1"/>
  <c r="AO2059" i="1"/>
  <c r="AO2060" i="1"/>
  <c r="AO2061" i="1"/>
  <c r="AO2062" i="1"/>
  <c r="AO2063" i="1"/>
  <c r="AO2064" i="1"/>
  <c r="AO2065" i="1"/>
  <c r="AO2066" i="1"/>
  <c r="AO2067" i="1"/>
  <c r="AO2068" i="1"/>
  <c r="AO2069" i="1"/>
  <c r="AO2070" i="1"/>
  <c r="AO2071" i="1"/>
  <c r="AO2072" i="1"/>
  <c r="AO2073" i="1"/>
  <c r="AO2074" i="1"/>
  <c r="AO2075" i="1"/>
  <c r="AO2076" i="1"/>
  <c r="AO2077" i="1"/>
  <c r="AO2078" i="1"/>
  <c r="AO2079" i="1"/>
  <c r="AO2080" i="1"/>
  <c r="AO2081" i="1"/>
  <c r="AO2082" i="1"/>
  <c r="AO2083" i="1"/>
  <c r="AO2084" i="1"/>
  <c r="AO2085" i="1"/>
  <c r="AO2086" i="1"/>
  <c r="AO2087" i="1"/>
  <c r="AO2088" i="1"/>
  <c r="AO2089" i="1"/>
  <c r="AO2090" i="1"/>
  <c r="AO2091" i="1"/>
  <c r="AO2092" i="1"/>
  <c r="AO2093" i="1"/>
  <c r="AO2094" i="1"/>
  <c r="AO2095" i="1"/>
  <c r="AO2096" i="1"/>
  <c r="AO2097" i="1"/>
  <c r="AO2098" i="1"/>
  <c r="AO2099" i="1"/>
  <c r="AO2100" i="1"/>
  <c r="AO2101" i="1"/>
  <c r="AO2102" i="1"/>
  <c r="AO2103" i="1"/>
  <c r="AO2104" i="1"/>
  <c r="AO2105" i="1"/>
  <c r="AO2106" i="1"/>
  <c r="AO2107" i="1"/>
  <c r="AO2108" i="1"/>
  <c r="AO2109" i="1"/>
  <c r="AO2110" i="1"/>
  <c r="AO2111" i="1"/>
  <c r="AO2112" i="1"/>
  <c r="AO2113" i="1"/>
  <c r="AO2114" i="1"/>
  <c r="AO2115" i="1"/>
  <c r="AO2116" i="1"/>
  <c r="AO2117" i="1"/>
  <c r="AO2118" i="1"/>
  <c r="AO2119" i="1"/>
  <c r="AO2120" i="1"/>
  <c r="AO2121" i="1"/>
  <c r="AO2122" i="1"/>
  <c r="AO2123" i="1"/>
  <c r="AO2124" i="1"/>
  <c r="AO2125" i="1"/>
  <c r="AO2126" i="1"/>
  <c r="AO2127" i="1"/>
  <c r="AO2128" i="1"/>
  <c r="AO2129" i="1"/>
  <c r="AO2130" i="1"/>
  <c r="AO2131" i="1"/>
  <c r="AO2132" i="1"/>
  <c r="AO2133" i="1"/>
  <c r="AO2134" i="1"/>
  <c r="AO2135" i="1"/>
  <c r="AO2136" i="1"/>
  <c r="AO2137" i="1"/>
  <c r="AO2138" i="1"/>
  <c r="AO2139" i="1"/>
  <c r="AO2140" i="1"/>
  <c r="AO2141" i="1"/>
  <c r="AO2142" i="1"/>
  <c r="AO2143" i="1"/>
  <c r="AO2144" i="1"/>
  <c r="AO2145" i="1"/>
  <c r="AO2146" i="1"/>
  <c r="AO2147" i="1"/>
  <c r="AO2148" i="1"/>
  <c r="AO2149" i="1"/>
  <c r="AO2150" i="1"/>
  <c r="AO2151" i="1"/>
  <c r="AO2152" i="1"/>
  <c r="AO2153" i="1"/>
  <c r="AO2154" i="1"/>
  <c r="AO2155" i="1"/>
  <c r="AO2156" i="1"/>
  <c r="AO2157" i="1"/>
  <c r="AO2158" i="1"/>
  <c r="AO2159" i="1"/>
  <c r="AO2160" i="1"/>
  <c r="AO2161" i="1"/>
  <c r="AO2162" i="1"/>
  <c r="AO2163" i="1"/>
  <c r="AO2164" i="1"/>
  <c r="AO2165" i="1"/>
  <c r="AO2166" i="1"/>
  <c r="AO2167" i="1"/>
  <c r="AO2168" i="1"/>
  <c r="AO2169" i="1"/>
  <c r="AO2170" i="1"/>
  <c r="AO2171" i="1"/>
  <c r="AO2172" i="1"/>
  <c r="AO2173" i="1"/>
  <c r="AO2174" i="1"/>
  <c r="AO2175" i="1"/>
  <c r="AO2176" i="1"/>
  <c r="AO2177" i="1"/>
  <c r="AO2178" i="1"/>
  <c r="AO2179" i="1"/>
  <c r="AO2180" i="1"/>
  <c r="AO2181" i="1"/>
  <c r="AO2182" i="1"/>
  <c r="AO2183" i="1"/>
  <c r="AO2184" i="1"/>
  <c r="AO2185" i="1"/>
  <c r="AO2186" i="1"/>
  <c r="AO2187" i="1"/>
  <c r="AO2188" i="1"/>
  <c r="AO2189" i="1"/>
  <c r="AO2190" i="1"/>
  <c r="AO2191" i="1"/>
  <c r="AO2192" i="1"/>
  <c r="AO2193" i="1"/>
  <c r="AO2194" i="1"/>
  <c r="AO2195" i="1"/>
  <c r="AO2196" i="1"/>
  <c r="AO2197" i="1"/>
  <c r="AO2198" i="1"/>
  <c r="AO2199" i="1"/>
  <c r="AO2200" i="1"/>
  <c r="AO2201" i="1"/>
  <c r="AO2202" i="1"/>
  <c r="AO2203" i="1"/>
  <c r="AO2204" i="1"/>
  <c r="AO2205" i="1"/>
  <c r="AO2206" i="1"/>
  <c r="AO2207" i="1"/>
  <c r="AO2208" i="1"/>
  <c r="AO2209" i="1"/>
  <c r="AO2210" i="1"/>
  <c r="AO2211" i="1"/>
  <c r="AO2212" i="1"/>
  <c r="AO2213" i="1"/>
  <c r="AO2214" i="1"/>
  <c r="AO2215" i="1"/>
  <c r="AO2216" i="1"/>
  <c r="AO2217" i="1"/>
  <c r="AO2218" i="1"/>
  <c r="AO2219" i="1"/>
  <c r="AO2220" i="1"/>
  <c r="AO2221" i="1"/>
  <c r="AO2222" i="1"/>
  <c r="AO2223" i="1"/>
  <c r="AO2224" i="1"/>
  <c r="AO2225" i="1"/>
  <c r="AO2226" i="1"/>
  <c r="AO2227" i="1"/>
  <c r="AO2228" i="1"/>
  <c r="AO2229" i="1"/>
  <c r="AO2230" i="1"/>
  <c r="AO2231" i="1"/>
  <c r="AO2232" i="1"/>
  <c r="AO2233" i="1"/>
  <c r="AO2234" i="1"/>
  <c r="AO2235" i="1"/>
  <c r="AO2236" i="1"/>
  <c r="AO2237" i="1"/>
  <c r="AO2238" i="1"/>
  <c r="AO2239" i="1"/>
  <c r="AO2240" i="1"/>
  <c r="AO2241" i="1"/>
  <c r="AO2242" i="1"/>
  <c r="AO2243" i="1"/>
  <c r="AO2244" i="1"/>
  <c r="AO2245" i="1"/>
  <c r="AO2246" i="1"/>
  <c r="AO2247" i="1"/>
  <c r="AO2248" i="1"/>
  <c r="AO2249" i="1"/>
  <c r="AO2250" i="1"/>
  <c r="AO2251" i="1"/>
  <c r="AO2252" i="1"/>
  <c r="AO2253" i="1"/>
  <c r="AO2254" i="1"/>
  <c r="AO2255" i="1"/>
  <c r="AO2256" i="1"/>
  <c r="AO2257" i="1"/>
  <c r="AO2258" i="1"/>
  <c r="AO2259" i="1"/>
  <c r="AO2260" i="1"/>
  <c r="AO2261" i="1"/>
  <c r="AO2262" i="1"/>
  <c r="AO2263" i="1"/>
  <c r="AO2264" i="1"/>
  <c r="AO2265" i="1"/>
  <c r="AO2266" i="1"/>
  <c r="AO2267" i="1"/>
  <c r="AO2268" i="1"/>
  <c r="AO2269" i="1"/>
  <c r="AO2270" i="1"/>
  <c r="AO2271" i="1"/>
  <c r="AO2272" i="1"/>
  <c r="AO2273" i="1"/>
  <c r="AO2274" i="1"/>
  <c r="AO2275" i="1"/>
  <c r="AO2276" i="1"/>
  <c r="AO2277" i="1"/>
  <c r="AO2278" i="1"/>
  <c r="AO2279" i="1"/>
  <c r="AO2280" i="1"/>
  <c r="AO2281" i="1"/>
  <c r="AO2282" i="1"/>
  <c r="AO2283" i="1"/>
  <c r="AO2284" i="1"/>
  <c r="AO2285" i="1"/>
  <c r="AO2286" i="1"/>
  <c r="AO2287" i="1"/>
  <c r="AO2288" i="1"/>
  <c r="AO2289" i="1"/>
  <c r="AO2290" i="1"/>
  <c r="AO2291" i="1"/>
  <c r="AO2292" i="1"/>
  <c r="AO2293" i="1"/>
  <c r="AO2294" i="1"/>
  <c r="AO2295" i="1"/>
  <c r="AO2296" i="1"/>
  <c r="AO2297" i="1"/>
  <c r="AO2298" i="1"/>
  <c r="AO2299" i="1"/>
  <c r="AO2300" i="1"/>
  <c r="AO2301" i="1"/>
  <c r="AO2302" i="1"/>
  <c r="AO2303" i="1"/>
  <c r="AO2304" i="1"/>
  <c r="AO2305" i="1"/>
  <c r="AO2306" i="1"/>
  <c r="AO2307" i="1"/>
  <c r="AO2308" i="1"/>
  <c r="AO2309" i="1"/>
  <c r="AO2310" i="1"/>
  <c r="AO2311" i="1"/>
  <c r="AO2312" i="1"/>
  <c r="AO2313" i="1"/>
  <c r="AO2314" i="1"/>
  <c r="AO2315" i="1"/>
  <c r="AO2316" i="1"/>
  <c r="AO2317" i="1"/>
  <c r="AO2318" i="1"/>
  <c r="AO2319" i="1"/>
  <c r="AO2320" i="1"/>
  <c r="AO2321" i="1"/>
  <c r="AO2322" i="1"/>
  <c r="AO2323" i="1"/>
  <c r="AO2324" i="1"/>
  <c r="AO2325" i="1"/>
  <c r="AO2326" i="1"/>
  <c r="AO2327" i="1"/>
  <c r="AO2328" i="1"/>
  <c r="AO2329" i="1"/>
  <c r="AO2330" i="1"/>
  <c r="AO2331" i="1"/>
  <c r="AO2332" i="1"/>
  <c r="AO2333" i="1"/>
  <c r="AO2334" i="1"/>
  <c r="AO2335" i="1"/>
  <c r="AO2336" i="1"/>
  <c r="AO2337" i="1"/>
  <c r="AO2338" i="1"/>
  <c r="AO2339" i="1"/>
  <c r="AO2340" i="1"/>
  <c r="AO2341" i="1"/>
  <c r="AO2342" i="1"/>
  <c r="AO2343" i="1"/>
  <c r="AO2344" i="1"/>
  <c r="AO2345" i="1"/>
  <c r="AO2346" i="1"/>
  <c r="AO2347" i="1"/>
  <c r="AO2348" i="1"/>
  <c r="AO2349" i="1"/>
  <c r="AO2350" i="1"/>
  <c r="AO2351" i="1"/>
  <c r="AO2352" i="1"/>
  <c r="AO2353" i="1"/>
  <c r="AO2354" i="1"/>
  <c r="AO2355" i="1"/>
  <c r="AO2356" i="1"/>
  <c r="AO2357" i="1"/>
  <c r="AO2358" i="1"/>
  <c r="AO2359" i="1"/>
  <c r="AO2360" i="1"/>
  <c r="AO2361" i="1"/>
  <c r="AO2362" i="1"/>
  <c r="AO2363" i="1"/>
  <c r="AO2364" i="1"/>
  <c r="AO2365" i="1"/>
  <c r="AO2366" i="1"/>
  <c r="AO2367" i="1"/>
  <c r="AO2368" i="1"/>
  <c r="AO2369" i="1"/>
  <c r="AO2370" i="1"/>
  <c r="AO2371" i="1"/>
  <c r="AO2372" i="1"/>
  <c r="AO2373" i="1"/>
  <c r="AO2374" i="1"/>
  <c r="AO2375" i="1"/>
  <c r="AO2376" i="1"/>
  <c r="AO2377" i="1"/>
  <c r="AO2378" i="1"/>
  <c r="AO2379" i="1"/>
  <c r="AO2380" i="1"/>
  <c r="AO2381" i="1"/>
  <c r="AO2382" i="1"/>
  <c r="AO2383" i="1"/>
  <c r="AO2384" i="1"/>
  <c r="AO2385" i="1"/>
  <c r="AO2386" i="1"/>
  <c r="AO2387" i="1"/>
  <c r="AO2388" i="1"/>
  <c r="AO2389" i="1"/>
  <c r="AO2390" i="1"/>
  <c r="AO2391" i="1"/>
  <c r="AO2392" i="1"/>
  <c r="AO2393" i="1"/>
  <c r="AO2394" i="1"/>
  <c r="AO2395" i="1"/>
  <c r="AO2396" i="1"/>
  <c r="AO2397" i="1"/>
  <c r="AO2398" i="1"/>
  <c r="AO2399" i="1"/>
  <c r="AO2400" i="1"/>
  <c r="AO2401" i="1"/>
  <c r="AO2402" i="1"/>
  <c r="AO2403" i="1"/>
  <c r="AO2404" i="1"/>
  <c r="AO2405" i="1"/>
  <c r="AO2406" i="1"/>
  <c r="AO2407" i="1"/>
  <c r="AO2408" i="1"/>
  <c r="AO2409" i="1"/>
  <c r="AO2410" i="1"/>
  <c r="AO2411" i="1"/>
  <c r="AO2412" i="1"/>
  <c r="AO2413" i="1"/>
  <c r="AO2414" i="1"/>
  <c r="AO2415" i="1"/>
  <c r="AO2416" i="1"/>
  <c r="AO2417" i="1"/>
  <c r="AO2418" i="1"/>
  <c r="AO2419" i="1"/>
  <c r="AO2420" i="1"/>
  <c r="AO2421" i="1"/>
  <c r="AO2422" i="1"/>
  <c r="AO2423" i="1"/>
  <c r="AO2424" i="1"/>
  <c r="AO2425" i="1"/>
  <c r="AO2426" i="1"/>
  <c r="AO2427" i="1"/>
  <c r="AO2428" i="1"/>
  <c r="AO2429" i="1"/>
  <c r="AO2430" i="1"/>
  <c r="AO2431" i="1"/>
  <c r="AO2432" i="1"/>
  <c r="AO2433" i="1"/>
  <c r="AO2434" i="1"/>
  <c r="AO2435" i="1"/>
  <c r="AO2436" i="1"/>
  <c r="AO2437" i="1"/>
  <c r="AO2438" i="1"/>
  <c r="AO2439" i="1"/>
  <c r="AO2440" i="1"/>
  <c r="AO2441" i="1"/>
  <c r="AO2442" i="1"/>
  <c r="AO2443" i="1"/>
  <c r="AO2444" i="1"/>
  <c r="AO2445" i="1"/>
  <c r="AO2446" i="1"/>
  <c r="AO2447" i="1"/>
  <c r="AO2448" i="1"/>
  <c r="AO2449" i="1"/>
  <c r="AO2450" i="1"/>
  <c r="AO2451" i="1"/>
  <c r="AO2452" i="1"/>
  <c r="AO2453" i="1"/>
  <c r="AO2454" i="1"/>
  <c r="AO2455" i="1"/>
  <c r="AO2456" i="1"/>
  <c r="AO2457" i="1"/>
  <c r="AO2458" i="1"/>
  <c r="AO2459" i="1"/>
  <c r="AO2460" i="1"/>
  <c r="AO2461" i="1"/>
  <c r="AO2462" i="1"/>
  <c r="AO2463" i="1"/>
  <c r="AO2464" i="1"/>
  <c r="AO2465" i="1"/>
  <c r="AO2466" i="1"/>
  <c r="AO2467" i="1"/>
  <c r="AO2468" i="1"/>
  <c r="AO2469" i="1"/>
  <c r="AO2470" i="1"/>
  <c r="AO2471" i="1"/>
  <c r="AO2472" i="1"/>
  <c r="AO2473" i="1"/>
  <c r="AO2474" i="1"/>
  <c r="AO2475" i="1"/>
  <c r="AO2476" i="1"/>
  <c r="AO2477" i="1"/>
  <c r="AO2478" i="1"/>
  <c r="AO2479" i="1"/>
  <c r="AO2480" i="1"/>
  <c r="AO2481" i="1"/>
  <c r="AO2482" i="1"/>
  <c r="AO2483" i="1"/>
  <c r="AO2484" i="1"/>
  <c r="AO2485" i="1"/>
  <c r="AO2486" i="1"/>
  <c r="AO2487" i="1"/>
  <c r="AO2488" i="1"/>
  <c r="AO2489" i="1"/>
  <c r="AO2490" i="1"/>
  <c r="AO2491" i="1"/>
  <c r="AO2492" i="1"/>
  <c r="AO2493" i="1"/>
  <c r="AO2494" i="1"/>
  <c r="AO2495" i="1"/>
  <c r="AO2496" i="1"/>
  <c r="AO2497" i="1"/>
  <c r="AO2498" i="1"/>
  <c r="AO2499" i="1"/>
  <c r="AO2500" i="1"/>
  <c r="AO2501" i="1"/>
  <c r="AO2502" i="1"/>
  <c r="AO2503" i="1"/>
  <c r="AO2504" i="1"/>
  <c r="AO2505" i="1"/>
  <c r="AO2506" i="1"/>
  <c r="AO2507" i="1"/>
  <c r="AO2508" i="1"/>
  <c r="AO2509" i="1"/>
  <c r="AO2510" i="1"/>
  <c r="AO2511" i="1"/>
  <c r="AO2512" i="1"/>
  <c r="AO2513" i="1"/>
  <c r="AO2514" i="1"/>
  <c r="AO2515" i="1"/>
  <c r="AO2516" i="1"/>
  <c r="AO2517" i="1"/>
  <c r="AO2518" i="1"/>
  <c r="AO2519" i="1"/>
  <c r="AO2520" i="1"/>
  <c r="AO2521" i="1"/>
  <c r="AO2522" i="1"/>
  <c r="AO2523" i="1"/>
  <c r="AO2524" i="1"/>
  <c r="AO2525" i="1"/>
  <c r="AO2526" i="1"/>
  <c r="AO2527" i="1"/>
  <c r="AO2528" i="1"/>
  <c r="AO2529" i="1"/>
  <c r="AO2530" i="1"/>
  <c r="AO2531" i="1"/>
  <c r="AO2532" i="1"/>
  <c r="AO2533" i="1"/>
  <c r="AO2534" i="1"/>
  <c r="AO2535" i="1"/>
  <c r="AO2536" i="1"/>
  <c r="AO2537" i="1"/>
  <c r="AO2538" i="1"/>
  <c r="AO2539" i="1"/>
  <c r="AO2540" i="1"/>
  <c r="AO2541" i="1"/>
  <c r="AO2542" i="1"/>
  <c r="AO2543" i="1"/>
  <c r="AO2544" i="1"/>
  <c r="AO2545" i="1"/>
  <c r="AO2546" i="1"/>
  <c r="AO2547" i="1"/>
  <c r="AO2548" i="1"/>
  <c r="AO2549" i="1"/>
  <c r="AO2550" i="1"/>
  <c r="AO2551" i="1"/>
  <c r="AO2552" i="1"/>
  <c r="AO2553" i="1"/>
  <c r="AO2554" i="1"/>
  <c r="AO2555" i="1"/>
  <c r="AO2556" i="1"/>
  <c r="AO2557" i="1"/>
  <c r="AO2558" i="1"/>
  <c r="AO2559" i="1"/>
  <c r="AO2560" i="1"/>
  <c r="AO2561" i="1"/>
  <c r="AO2562" i="1"/>
  <c r="AO2563" i="1"/>
  <c r="AO2564" i="1"/>
  <c r="AO2565" i="1"/>
  <c r="AO2566" i="1"/>
  <c r="AO2567" i="1"/>
  <c r="AO2568" i="1"/>
  <c r="AO2569" i="1"/>
  <c r="AO2570" i="1"/>
  <c r="AO2571" i="1"/>
  <c r="AO2572" i="1"/>
  <c r="AO2573" i="1"/>
  <c r="AO2574" i="1"/>
  <c r="AO2575" i="1"/>
  <c r="AO2576" i="1"/>
  <c r="AO2577" i="1"/>
  <c r="AO2578" i="1"/>
  <c r="AO2579" i="1"/>
  <c r="AO2580" i="1"/>
  <c r="AO2581" i="1"/>
  <c r="AO2582" i="1"/>
  <c r="AO2583" i="1"/>
  <c r="AO2584" i="1"/>
  <c r="AO2585" i="1"/>
  <c r="AO2586" i="1"/>
  <c r="AO2587" i="1"/>
  <c r="AO2588" i="1"/>
  <c r="AO2589" i="1"/>
  <c r="AO2590" i="1"/>
  <c r="AO2591" i="1"/>
  <c r="AO2592" i="1"/>
  <c r="AO2593" i="1"/>
  <c r="AO2594" i="1"/>
  <c r="AO2595" i="1"/>
  <c r="AO2596" i="1"/>
  <c r="AO2597" i="1"/>
  <c r="AO2598" i="1"/>
  <c r="AO2599" i="1"/>
  <c r="AO2600" i="1"/>
  <c r="AO2601" i="1"/>
  <c r="AO2602" i="1"/>
  <c r="AO2603" i="1"/>
  <c r="AO2604" i="1"/>
  <c r="AO2605" i="1"/>
  <c r="AO2606" i="1"/>
  <c r="AO2607" i="1"/>
  <c r="AO2608" i="1"/>
  <c r="AO2609" i="1"/>
  <c r="AO2610" i="1"/>
  <c r="AO2611" i="1"/>
  <c r="AO2612" i="1"/>
  <c r="AO2613" i="1"/>
  <c r="AO2614" i="1"/>
  <c r="AO2615" i="1"/>
  <c r="AO2616" i="1"/>
  <c r="AO2617" i="1"/>
  <c r="AO2618" i="1"/>
  <c r="AO2619" i="1"/>
  <c r="AO2620" i="1"/>
  <c r="AO2621" i="1"/>
  <c r="AO2622" i="1"/>
  <c r="AO2623" i="1"/>
  <c r="AO2624" i="1"/>
  <c r="AO2625" i="1"/>
  <c r="AO2626" i="1"/>
  <c r="AO2627" i="1"/>
  <c r="AO2628" i="1"/>
  <c r="AO2629" i="1"/>
  <c r="AO2630" i="1"/>
  <c r="AO2631" i="1"/>
  <c r="AO2632" i="1"/>
  <c r="AO2633" i="1"/>
  <c r="AO2634" i="1"/>
  <c r="AO2635" i="1"/>
  <c r="AO2636" i="1"/>
  <c r="AO2637" i="1"/>
  <c r="AO2638" i="1"/>
  <c r="AO2639" i="1"/>
  <c r="AO2640" i="1"/>
  <c r="AO2641" i="1"/>
  <c r="AO2642" i="1"/>
  <c r="AO2643" i="1"/>
  <c r="AO2644" i="1"/>
  <c r="AO2645" i="1"/>
  <c r="AO2646" i="1"/>
  <c r="AO2647" i="1"/>
  <c r="AO2648" i="1"/>
  <c r="AO2649" i="1"/>
  <c r="AO2650" i="1"/>
  <c r="AO2651" i="1"/>
  <c r="AO2652" i="1"/>
  <c r="AO2653" i="1"/>
  <c r="AO2654" i="1"/>
  <c r="AO2655" i="1"/>
  <c r="AO2656" i="1"/>
  <c r="AO2657" i="1"/>
  <c r="AO2658" i="1"/>
  <c r="AO2659" i="1"/>
  <c r="AO2660" i="1"/>
  <c r="AO2661" i="1"/>
  <c r="AO2662" i="1"/>
  <c r="AO2663" i="1"/>
  <c r="AO2664" i="1"/>
  <c r="AO2665" i="1"/>
  <c r="AO2666" i="1"/>
  <c r="AO2667" i="1"/>
  <c r="AO2668" i="1"/>
  <c r="AO2669" i="1"/>
  <c r="AO2670" i="1"/>
  <c r="AO2671" i="1"/>
  <c r="AO2672" i="1"/>
  <c r="AO2673" i="1"/>
  <c r="AO2674" i="1"/>
  <c r="AO2675" i="1"/>
  <c r="AO2676" i="1"/>
  <c r="AO2677" i="1"/>
  <c r="AO2678" i="1"/>
  <c r="AO2679" i="1"/>
  <c r="AO2680" i="1"/>
  <c r="AO2681" i="1"/>
  <c r="AO2682" i="1"/>
  <c r="AO2683" i="1"/>
  <c r="AO2684" i="1"/>
  <c r="AO2685" i="1"/>
  <c r="AO2686" i="1"/>
  <c r="AO2687" i="1"/>
  <c r="AO2688" i="1"/>
  <c r="AO2689" i="1"/>
  <c r="AO2690" i="1"/>
  <c r="AO2691" i="1"/>
  <c r="AO2692" i="1"/>
  <c r="AO2693" i="1"/>
  <c r="AO2694" i="1"/>
  <c r="AO2695" i="1"/>
  <c r="AO2696" i="1"/>
  <c r="AO2697" i="1"/>
  <c r="AO2698" i="1"/>
  <c r="AO2699" i="1"/>
  <c r="AO2700" i="1"/>
  <c r="AO2701" i="1"/>
  <c r="AO2702" i="1"/>
  <c r="AO2703" i="1"/>
  <c r="AO2704" i="1"/>
  <c r="AO2705" i="1"/>
  <c r="AO2706" i="1"/>
  <c r="AO2707" i="1"/>
  <c r="AO2708" i="1"/>
  <c r="AO2709" i="1"/>
  <c r="AO2710" i="1"/>
  <c r="AO2711" i="1"/>
  <c r="AO2712" i="1"/>
  <c r="AO2713" i="1"/>
  <c r="AO2714" i="1"/>
  <c r="AO2715" i="1"/>
  <c r="AO2716" i="1"/>
  <c r="AO2717" i="1"/>
  <c r="AO2718" i="1"/>
  <c r="AO2719" i="1"/>
  <c r="AO2720" i="1"/>
  <c r="AO2721" i="1"/>
  <c r="AO2722" i="1"/>
  <c r="AO2723" i="1"/>
  <c r="AO2724" i="1"/>
  <c r="AO2725" i="1"/>
  <c r="AO2726" i="1"/>
  <c r="AO2727" i="1"/>
  <c r="AO2728" i="1"/>
  <c r="AO2729" i="1"/>
  <c r="AO2730" i="1"/>
  <c r="AO2731" i="1"/>
  <c r="AO2732" i="1"/>
  <c r="AO2733" i="1"/>
  <c r="AO2734" i="1"/>
  <c r="AO2735" i="1"/>
  <c r="AO2736" i="1"/>
  <c r="AO2737" i="1"/>
  <c r="AO2738" i="1"/>
  <c r="AO2739" i="1"/>
  <c r="AO2740" i="1"/>
  <c r="AO2741" i="1"/>
  <c r="AO2742" i="1"/>
  <c r="AO2743" i="1"/>
  <c r="AO2744" i="1"/>
  <c r="AO2745" i="1"/>
  <c r="AO2746" i="1"/>
  <c r="AO2747" i="1"/>
  <c r="AO2748" i="1"/>
  <c r="AO2749" i="1"/>
  <c r="AO2750" i="1"/>
  <c r="AO2751" i="1"/>
  <c r="AO2752" i="1"/>
  <c r="AO2753" i="1"/>
  <c r="AO2754" i="1"/>
  <c r="AO2755" i="1"/>
  <c r="AO2756" i="1"/>
  <c r="AO2757" i="1"/>
  <c r="AO2758" i="1"/>
  <c r="AO2759" i="1"/>
  <c r="AO2760" i="1"/>
  <c r="AO2761" i="1"/>
  <c r="AO2762" i="1"/>
  <c r="AO2763" i="1"/>
  <c r="AO2764" i="1"/>
  <c r="AO2765" i="1"/>
  <c r="AO2766" i="1"/>
  <c r="AO2767" i="1"/>
  <c r="AO2768" i="1"/>
  <c r="AO2769" i="1"/>
  <c r="AO2770" i="1"/>
  <c r="AO2771" i="1"/>
  <c r="AO2772" i="1"/>
  <c r="AO2773" i="1"/>
  <c r="AO2774" i="1"/>
  <c r="AO2775" i="1"/>
  <c r="AO2776" i="1"/>
  <c r="AO2777" i="1"/>
  <c r="AO2778" i="1"/>
  <c r="AO2779" i="1"/>
  <c r="AO2780" i="1"/>
  <c r="AO2781" i="1"/>
  <c r="AO2782" i="1"/>
  <c r="AO2783" i="1"/>
  <c r="AO2784" i="1"/>
  <c r="AO2785" i="1"/>
  <c r="AO2786" i="1"/>
  <c r="AO2787" i="1"/>
  <c r="AO2788" i="1"/>
  <c r="AO2789" i="1"/>
  <c r="AO2790" i="1"/>
  <c r="AO2791" i="1"/>
  <c r="AO2792" i="1"/>
  <c r="AO2793" i="1"/>
  <c r="AO2794" i="1"/>
  <c r="AO2795" i="1"/>
  <c r="AO2796" i="1"/>
  <c r="AO2797" i="1"/>
  <c r="AO2798" i="1"/>
  <c r="AO2799" i="1"/>
  <c r="AO2800" i="1"/>
  <c r="AO2801" i="1"/>
  <c r="AO2802" i="1"/>
  <c r="AO2803" i="1"/>
  <c r="AO2804" i="1"/>
  <c r="AO2805" i="1"/>
  <c r="AO2806" i="1"/>
  <c r="AO2807" i="1"/>
  <c r="AO2808" i="1"/>
  <c r="AO2809" i="1"/>
  <c r="AO2810" i="1"/>
  <c r="AO2811" i="1"/>
  <c r="AO2812" i="1"/>
  <c r="AO2813" i="1"/>
  <c r="AO2814" i="1"/>
  <c r="AO2815" i="1"/>
  <c r="AO2816" i="1"/>
  <c r="AO2817" i="1"/>
  <c r="AO2818" i="1"/>
  <c r="AO2819" i="1"/>
  <c r="AO2820" i="1"/>
  <c r="AO2821" i="1"/>
  <c r="AO2822" i="1"/>
  <c r="AO2823" i="1"/>
  <c r="AO2824" i="1"/>
  <c r="AO2825" i="1"/>
  <c r="AO2826" i="1"/>
  <c r="AO2827" i="1"/>
  <c r="AO2828" i="1"/>
  <c r="AO2829" i="1"/>
  <c r="AO2830" i="1"/>
  <c r="AO2831" i="1"/>
  <c r="AO2832" i="1"/>
  <c r="AO2833" i="1"/>
  <c r="AO2834" i="1"/>
  <c r="AO2835" i="1"/>
  <c r="AO2836" i="1"/>
  <c r="AO2837" i="1"/>
  <c r="AO2838" i="1"/>
  <c r="AO2839" i="1"/>
  <c r="AO2840" i="1"/>
  <c r="AO2841" i="1"/>
  <c r="AO2842" i="1"/>
  <c r="AO2843" i="1"/>
  <c r="AO2844" i="1"/>
  <c r="AO2845" i="1"/>
  <c r="AO2846" i="1"/>
  <c r="AO2847" i="1"/>
  <c r="AO2848" i="1"/>
  <c r="AO2849" i="1"/>
  <c r="AO2850" i="1"/>
  <c r="AO2851" i="1"/>
  <c r="AO2852" i="1"/>
  <c r="AO2853" i="1"/>
  <c r="AO2854" i="1"/>
  <c r="AO2855" i="1"/>
  <c r="AO2856" i="1"/>
  <c r="AO2857" i="1"/>
  <c r="AO2858" i="1"/>
  <c r="AO2859" i="1"/>
  <c r="AO2860" i="1"/>
  <c r="AO2861" i="1"/>
  <c r="AO2862" i="1"/>
  <c r="AO2863" i="1"/>
  <c r="AO2864" i="1"/>
  <c r="AO2865" i="1"/>
  <c r="AO2866" i="1"/>
  <c r="AO2867" i="1"/>
  <c r="AO2868" i="1"/>
  <c r="AO2869" i="1"/>
  <c r="AO2870" i="1"/>
  <c r="AO2871" i="1"/>
  <c r="AO2872" i="1"/>
  <c r="AO2873" i="1"/>
  <c r="AO2874" i="1"/>
  <c r="AO2875" i="1"/>
  <c r="AO2876" i="1"/>
  <c r="AO2877" i="1"/>
  <c r="AO2878" i="1"/>
  <c r="AO2879" i="1"/>
  <c r="AO2880" i="1"/>
  <c r="AO2881" i="1"/>
  <c r="AO2882" i="1"/>
  <c r="AO2883" i="1"/>
  <c r="AO2884" i="1"/>
  <c r="AO2885" i="1"/>
  <c r="AO2886" i="1"/>
  <c r="AO2887" i="1"/>
  <c r="AO2888" i="1"/>
  <c r="AO2889" i="1"/>
  <c r="AO2890" i="1"/>
  <c r="AO2891" i="1"/>
  <c r="AO2892" i="1"/>
  <c r="AO2893" i="1"/>
  <c r="AO2894" i="1"/>
  <c r="AO2895" i="1"/>
  <c r="AO2896" i="1"/>
  <c r="AO2897" i="1"/>
  <c r="AO2898" i="1"/>
  <c r="AO2899" i="1"/>
  <c r="AO2900" i="1"/>
  <c r="AO2901" i="1"/>
  <c r="AO2902" i="1"/>
  <c r="AO2903" i="1"/>
  <c r="AO2904" i="1"/>
  <c r="AO2905" i="1"/>
  <c r="AO2906" i="1"/>
  <c r="AO2907" i="1"/>
  <c r="AO2908" i="1"/>
  <c r="AO2909" i="1"/>
  <c r="AO2910" i="1"/>
  <c r="AO2911" i="1"/>
  <c r="AO2912" i="1"/>
  <c r="AO2913" i="1"/>
  <c r="AO2914" i="1"/>
  <c r="AO2915" i="1"/>
  <c r="AO2916" i="1"/>
  <c r="AO2917" i="1"/>
  <c r="AO2918" i="1"/>
  <c r="AO2919" i="1"/>
  <c r="AO2920" i="1"/>
  <c r="AO2921" i="1"/>
  <c r="AO2922" i="1"/>
  <c r="AO2923" i="1"/>
  <c r="AO2924" i="1"/>
  <c r="AO2925" i="1"/>
  <c r="AO2926" i="1"/>
  <c r="AO2927" i="1"/>
  <c r="AO2928" i="1"/>
  <c r="AO2929" i="1"/>
  <c r="AO2930" i="1"/>
  <c r="AO2931" i="1"/>
  <c r="AO2932" i="1"/>
  <c r="AO2933" i="1"/>
  <c r="AO2934" i="1"/>
  <c r="AO2935" i="1"/>
  <c r="AO2936" i="1"/>
  <c r="AO2937" i="1"/>
  <c r="AO2938" i="1"/>
  <c r="AO2939" i="1"/>
  <c r="AO2940" i="1"/>
  <c r="AO2941" i="1"/>
  <c r="AO2942" i="1"/>
  <c r="AO2943" i="1"/>
  <c r="AO2944" i="1"/>
  <c r="AO2945" i="1"/>
  <c r="AO2946" i="1"/>
  <c r="AO2947" i="1"/>
  <c r="AO2948" i="1"/>
  <c r="AO2949" i="1"/>
  <c r="AO2950" i="1"/>
  <c r="AO2951" i="1"/>
  <c r="AO2952" i="1"/>
  <c r="AO2953" i="1"/>
  <c r="AO2954" i="1"/>
  <c r="AO2955" i="1"/>
  <c r="AO2956" i="1"/>
  <c r="AO2957" i="1"/>
  <c r="AO2958" i="1"/>
  <c r="AO2959" i="1"/>
  <c r="AO2960" i="1"/>
  <c r="AO2961" i="1"/>
  <c r="AO2962" i="1"/>
  <c r="AO2963" i="1"/>
  <c r="AO2964" i="1"/>
  <c r="AO2965" i="1"/>
  <c r="AO2966" i="1"/>
  <c r="AO2967" i="1"/>
  <c r="AO2968" i="1"/>
  <c r="AO2969" i="1"/>
  <c r="AO2970" i="1"/>
  <c r="AO2971" i="1"/>
  <c r="AO2972" i="1"/>
  <c r="AO2973" i="1"/>
  <c r="AO2974" i="1"/>
  <c r="AO2975" i="1"/>
  <c r="AO2976" i="1"/>
  <c r="AO2977" i="1"/>
  <c r="AO2978" i="1"/>
  <c r="AO2979" i="1"/>
  <c r="AO2980" i="1"/>
  <c r="AO2981" i="1"/>
  <c r="AO2982" i="1"/>
  <c r="AO2983" i="1"/>
  <c r="AO2984" i="1"/>
  <c r="AO2985" i="1"/>
  <c r="AO2986" i="1"/>
  <c r="AO2987" i="1"/>
  <c r="AO2988" i="1"/>
  <c r="AO2989" i="1"/>
  <c r="AO2990" i="1"/>
  <c r="AO2991" i="1"/>
  <c r="AO2992" i="1"/>
  <c r="AO2993" i="1"/>
  <c r="AO2994" i="1"/>
  <c r="AO2995" i="1"/>
  <c r="AO2996" i="1"/>
  <c r="AO2997" i="1"/>
  <c r="AO2998" i="1"/>
  <c r="AO2999" i="1"/>
  <c r="AO3000" i="1"/>
  <c r="AO3001" i="1"/>
  <c r="AO3002" i="1"/>
  <c r="AO3003" i="1"/>
  <c r="AO3004" i="1"/>
  <c r="AO3005" i="1"/>
  <c r="AO3006" i="1"/>
  <c r="AO3007" i="1"/>
  <c r="AO3008" i="1"/>
  <c r="AO3009" i="1"/>
  <c r="AO3010" i="1"/>
  <c r="AO3011" i="1"/>
  <c r="AO3012" i="1"/>
  <c r="AO3013" i="1"/>
  <c r="AO3014" i="1"/>
  <c r="AO3015" i="1"/>
  <c r="AO3016" i="1"/>
  <c r="AO3017" i="1"/>
  <c r="AO3018" i="1"/>
  <c r="AO3019" i="1"/>
  <c r="AO3020" i="1"/>
  <c r="AO3021" i="1"/>
  <c r="AO3022" i="1"/>
  <c r="AO3023" i="1"/>
  <c r="AO3024" i="1"/>
  <c r="AO3025" i="1"/>
  <c r="AO3026" i="1"/>
  <c r="AO3027" i="1"/>
  <c r="AO3028" i="1"/>
  <c r="AO3029" i="1"/>
  <c r="AO3030" i="1"/>
  <c r="AO3031" i="1"/>
  <c r="AO3032" i="1"/>
  <c r="AO3033" i="1"/>
  <c r="AO3034" i="1"/>
  <c r="AO3035" i="1"/>
  <c r="AO3036" i="1"/>
  <c r="AO3037" i="1"/>
  <c r="AO3038" i="1"/>
  <c r="AO3039" i="1"/>
  <c r="AO3040" i="1"/>
  <c r="AO3041" i="1"/>
  <c r="AO3042" i="1"/>
  <c r="AO3043" i="1"/>
  <c r="AO3044" i="1"/>
  <c r="AO3045" i="1"/>
  <c r="AO3046" i="1"/>
  <c r="AO3047" i="1"/>
  <c r="AO3048" i="1"/>
  <c r="AO3049" i="1"/>
  <c r="AO3050" i="1"/>
  <c r="AO3051" i="1"/>
  <c r="AO3052" i="1"/>
  <c r="AO3053" i="1"/>
  <c r="AO3054" i="1"/>
  <c r="AO3055" i="1"/>
  <c r="AO3056" i="1"/>
  <c r="AO3057" i="1"/>
  <c r="AO3058" i="1"/>
  <c r="AO3059" i="1"/>
  <c r="AO3060" i="1"/>
  <c r="AO3061" i="1"/>
  <c r="AO3062" i="1"/>
  <c r="AO3063" i="1"/>
  <c r="AO3064" i="1"/>
  <c r="AO3065" i="1"/>
  <c r="AO3066" i="1"/>
  <c r="AO3067" i="1"/>
  <c r="AO3068" i="1"/>
  <c r="AO3069" i="1"/>
  <c r="AO3070" i="1"/>
  <c r="AO3071" i="1"/>
  <c r="AO3072" i="1"/>
  <c r="AO3073" i="1"/>
  <c r="AO3074" i="1"/>
  <c r="AO3075" i="1"/>
  <c r="AO3076" i="1"/>
  <c r="AO3077" i="1"/>
  <c r="AO3078" i="1"/>
  <c r="AO3079" i="1"/>
  <c r="AO3080" i="1"/>
  <c r="AO3081" i="1"/>
  <c r="AO3082" i="1"/>
  <c r="AO3083" i="1"/>
  <c r="AO3084" i="1"/>
  <c r="AO3085" i="1"/>
  <c r="AO3086" i="1"/>
  <c r="AO3087" i="1"/>
  <c r="AO3088" i="1"/>
  <c r="AO3089" i="1"/>
  <c r="AO3090" i="1"/>
  <c r="AO3091" i="1"/>
  <c r="AO3092" i="1"/>
  <c r="AO3093" i="1"/>
  <c r="AO3094" i="1"/>
  <c r="AO3095" i="1"/>
  <c r="AO3096" i="1"/>
  <c r="AO3097" i="1"/>
  <c r="AO3098" i="1"/>
  <c r="AO3099" i="1"/>
  <c r="AO3100" i="1"/>
  <c r="AO3101" i="1"/>
  <c r="AO3102" i="1"/>
  <c r="AO3103" i="1"/>
  <c r="AO3104" i="1"/>
  <c r="AO3105" i="1"/>
  <c r="AO3106" i="1"/>
  <c r="AO3107" i="1"/>
  <c r="AO3108" i="1"/>
  <c r="AO3109" i="1"/>
  <c r="AO3110" i="1"/>
  <c r="AO3111" i="1"/>
  <c r="AO3112" i="1"/>
  <c r="AO3113" i="1"/>
  <c r="AO3114" i="1"/>
  <c r="AO3115" i="1"/>
  <c r="AO3116" i="1"/>
  <c r="AO3117" i="1"/>
  <c r="AO3118" i="1"/>
  <c r="AO3119" i="1"/>
  <c r="AO3120" i="1"/>
  <c r="AO3121" i="1"/>
  <c r="AO3122" i="1"/>
  <c r="AO3123" i="1"/>
  <c r="AO3124" i="1"/>
  <c r="AO3125" i="1"/>
  <c r="AO3126" i="1"/>
  <c r="AO3127" i="1"/>
  <c r="AO3128" i="1"/>
  <c r="AO3129" i="1"/>
  <c r="AO3130" i="1"/>
  <c r="AO3131" i="1"/>
  <c r="AO3132" i="1"/>
  <c r="AO3133" i="1"/>
  <c r="AO3134" i="1"/>
  <c r="AO3135" i="1"/>
  <c r="AO3136" i="1"/>
  <c r="AO3137" i="1"/>
  <c r="AO3138" i="1"/>
  <c r="AO3139" i="1"/>
  <c r="AO3140" i="1"/>
  <c r="AO3141" i="1"/>
  <c r="AO3142" i="1"/>
  <c r="AO3143" i="1"/>
  <c r="AO3144" i="1"/>
  <c r="AO3145" i="1"/>
  <c r="AO3146" i="1"/>
  <c r="AO3147" i="1"/>
  <c r="AO3148" i="1"/>
  <c r="AO3149" i="1"/>
  <c r="AO3150" i="1"/>
  <c r="AO3151" i="1"/>
  <c r="AO3152" i="1"/>
  <c r="AO3153" i="1"/>
  <c r="AO3154" i="1"/>
  <c r="AO3155" i="1"/>
  <c r="AO3156" i="1"/>
  <c r="AO3157" i="1"/>
  <c r="AO3158" i="1"/>
  <c r="AO3159" i="1"/>
  <c r="AO3160" i="1"/>
  <c r="AO3161" i="1"/>
  <c r="AO3162" i="1"/>
  <c r="AO3163" i="1"/>
  <c r="AO3164" i="1"/>
  <c r="AO3165" i="1"/>
  <c r="AO3166" i="1"/>
  <c r="AO3167" i="1"/>
  <c r="AO3168" i="1"/>
  <c r="AO3169" i="1"/>
  <c r="AO3170" i="1"/>
  <c r="AO3171" i="1"/>
  <c r="AO3172" i="1"/>
  <c r="AO3173" i="1"/>
  <c r="AO3174" i="1"/>
  <c r="AO3175" i="1"/>
  <c r="AO3176" i="1"/>
  <c r="AO3177" i="1"/>
  <c r="AO3178" i="1"/>
  <c r="AO3179" i="1"/>
  <c r="AO3180" i="1"/>
  <c r="AO3181" i="1"/>
  <c r="AO3182" i="1"/>
  <c r="AO3183" i="1"/>
  <c r="AO3184" i="1"/>
  <c r="AO3185" i="1"/>
  <c r="AO3186" i="1"/>
  <c r="AO3187" i="1"/>
  <c r="AO3188" i="1"/>
  <c r="AO3189" i="1"/>
  <c r="AO3190" i="1"/>
  <c r="AO3191" i="1"/>
  <c r="AO3192" i="1"/>
  <c r="AO3193" i="1"/>
  <c r="AO3194" i="1"/>
  <c r="AO3195" i="1"/>
  <c r="AO3196" i="1"/>
  <c r="AO3197" i="1"/>
  <c r="AO3198" i="1"/>
  <c r="AO3199" i="1"/>
  <c r="AO3200" i="1"/>
  <c r="AO3201" i="1"/>
  <c r="AO3202" i="1"/>
  <c r="AO3203" i="1"/>
  <c r="AO3204" i="1"/>
  <c r="AO3205" i="1"/>
  <c r="AO3206" i="1"/>
  <c r="AO3207" i="1"/>
  <c r="AO3208" i="1"/>
  <c r="AO3209" i="1"/>
  <c r="AO3210" i="1"/>
  <c r="AO3211" i="1"/>
  <c r="AO3212" i="1"/>
  <c r="AO3213" i="1"/>
  <c r="AO3214" i="1"/>
  <c r="AO3215" i="1"/>
  <c r="AO3216" i="1"/>
  <c r="AO3217" i="1"/>
  <c r="AO3218" i="1"/>
  <c r="AO3219" i="1"/>
  <c r="AO3220" i="1"/>
  <c r="AO3221" i="1"/>
  <c r="AO3222" i="1"/>
  <c r="AO3223" i="1"/>
  <c r="AO3224" i="1"/>
  <c r="AO3225" i="1"/>
  <c r="AO3226" i="1"/>
  <c r="AO3227" i="1"/>
  <c r="AO3228" i="1"/>
  <c r="AO3229" i="1"/>
  <c r="AO3230" i="1"/>
  <c r="AO3231" i="1"/>
  <c r="AO3232" i="1"/>
  <c r="AO3233" i="1"/>
  <c r="AO3234" i="1"/>
  <c r="AO3235" i="1"/>
  <c r="AO3236" i="1"/>
  <c r="AO3237" i="1"/>
  <c r="AO3238" i="1"/>
  <c r="AO3239" i="1"/>
  <c r="AO3240" i="1"/>
  <c r="AO3241" i="1"/>
  <c r="AO3242" i="1"/>
  <c r="AO3243" i="1"/>
  <c r="AO3244" i="1"/>
  <c r="AO3245" i="1"/>
  <c r="AO3246" i="1"/>
  <c r="AO3247" i="1"/>
  <c r="AO3248" i="1"/>
  <c r="AO3249" i="1"/>
  <c r="AO3250" i="1"/>
  <c r="AO3251" i="1"/>
  <c r="AO3252" i="1"/>
  <c r="AO3253" i="1"/>
  <c r="AO3254" i="1"/>
  <c r="AO3255" i="1"/>
  <c r="AO3256" i="1"/>
  <c r="AO3257" i="1"/>
  <c r="AO3258" i="1"/>
  <c r="AO3259" i="1"/>
  <c r="AO3260" i="1"/>
  <c r="AO3261" i="1"/>
  <c r="AO3262" i="1"/>
  <c r="AO3263" i="1"/>
  <c r="AO3264" i="1"/>
  <c r="AO3265" i="1"/>
  <c r="AO3266" i="1"/>
  <c r="AO3267" i="1"/>
  <c r="AO3268" i="1"/>
  <c r="AO3269" i="1"/>
  <c r="AO3270" i="1"/>
  <c r="AO3271" i="1"/>
  <c r="AO3272" i="1"/>
  <c r="AO3273" i="1"/>
  <c r="AO3274" i="1"/>
  <c r="AO3275" i="1"/>
  <c r="AO3276" i="1"/>
  <c r="AO3277" i="1"/>
  <c r="AO3278" i="1"/>
  <c r="AO3279" i="1"/>
  <c r="AO3280" i="1"/>
  <c r="AO3281" i="1"/>
  <c r="AO3282" i="1"/>
  <c r="AO3283" i="1"/>
  <c r="AO3284" i="1"/>
  <c r="AO3285" i="1"/>
  <c r="AO3286" i="1"/>
  <c r="AO3287" i="1"/>
  <c r="AO3288" i="1"/>
  <c r="AO3289" i="1"/>
  <c r="AO3290" i="1"/>
  <c r="AO3291" i="1"/>
  <c r="AO3292" i="1"/>
  <c r="AO3293" i="1"/>
  <c r="AO3294" i="1"/>
  <c r="AO3295" i="1"/>
  <c r="AO3296" i="1"/>
  <c r="AO3297" i="1"/>
  <c r="AO3298" i="1"/>
  <c r="AO3299" i="1"/>
  <c r="AO3300" i="1"/>
  <c r="AO3301" i="1"/>
  <c r="AO3302" i="1"/>
  <c r="AO3303" i="1"/>
  <c r="AO3304" i="1"/>
  <c r="AO3305" i="1"/>
  <c r="AO3306" i="1"/>
  <c r="AO3307" i="1"/>
  <c r="AO3308" i="1"/>
  <c r="AO3309" i="1"/>
  <c r="AO3310" i="1"/>
  <c r="AO3311" i="1"/>
  <c r="AO3312" i="1"/>
  <c r="AO3313" i="1"/>
  <c r="AO3314" i="1"/>
  <c r="AO3315" i="1"/>
  <c r="AO3316" i="1"/>
  <c r="AO3317" i="1"/>
  <c r="AO3318" i="1"/>
  <c r="AO3319" i="1"/>
  <c r="AO3320" i="1"/>
  <c r="AO3321" i="1"/>
  <c r="AO3322" i="1"/>
  <c r="AO3323" i="1"/>
  <c r="AO3324" i="1"/>
  <c r="AO3325" i="1"/>
  <c r="AO3326" i="1"/>
  <c r="AO3327" i="1"/>
  <c r="AO3328" i="1"/>
  <c r="AO3329" i="1"/>
  <c r="AO3330" i="1"/>
  <c r="AO3331" i="1"/>
  <c r="AO3332" i="1"/>
  <c r="AO3333" i="1"/>
  <c r="AO3334" i="1"/>
  <c r="AO3335" i="1"/>
  <c r="AO3336" i="1"/>
  <c r="AO3337" i="1"/>
  <c r="AO3338" i="1"/>
  <c r="AO3339" i="1"/>
  <c r="AO3340" i="1"/>
  <c r="AO3341" i="1"/>
  <c r="AO3342" i="1"/>
  <c r="AO3343" i="1"/>
  <c r="AO3344" i="1"/>
  <c r="AO3345" i="1"/>
  <c r="AO3346" i="1"/>
  <c r="AO3347" i="1"/>
  <c r="AO3348" i="1"/>
  <c r="AO3349" i="1"/>
  <c r="AO3350" i="1"/>
  <c r="AO3351" i="1"/>
  <c r="AO3352" i="1"/>
  <c r="AO3353" i="1"/>
  <c r="AO3354" i="1"/>
  <c r="AO3355" i="1"/>
  <c r="AO3356" i="1"/>
  <c r="AO3357" i="1"/>
  <c r="AO3358" i="1"/>
  <c r="AO3359" i="1"/>
  <c r="AO3360" i="1"/>
  <c r="AO3361" i="1"/>
  <c r="AO3362" i="1"/>
  <c r="AO3363" i="1"/>
  <c r="AO3364" i="1"/>
  <c r="AO3365" i="1"/>
  <c r="AO3366" i="1"/>
  <c r="AO3367" i="1"/>
  <c r="AO3368" i="1"/>
  <c r="AO3369" i="1"/>
  <c r="AO3370" i="1"/>
  <c r="AO3371" i="1"/>
  <c r="AO3372" i="1"/>
  <c r="AO3373" i="1"/>
  <c r="AO3374" i="1"/>
  <c r="AO3375" i="1"/>
  <c r="AO3376" i="1"/>
  <c r="AO3377" i="1"/>
  <c r="AO3378" i="1"/>
  <c r="AO3379" i="1"/>
  <c r="AO3380" i="1"/>
  <c r="AO3381" i="1"/>
  <c r="AO3382" i="1"/>
  <c r="AO3383" i="1"/>
  <c r="AO3384" i="1"/>
  <c r="AO3385" i="1"/>
  <c r="AO3386" i="1"/>
  <c r="AO3387" i="1"/>
  <c r="AO3388" i="1"/>
  <c r="AO3389" i="1"/>
  <c r="AO3390" i="1"/>
  <c r="AO3391" i="1"/>
  <c r="AO3392" i="1"/>
  <c r="AO3393" i="1"/>
  <c r="AO3394" i="1"/>
  <c r="AO3395" i="1"/>
  <c r="AO3396" i="1"/>
  <c r="AO3397" i="1"/>
  <c r="AO3398" i="1"/>
  <c r="AO3399" i="1"/>
  <c r="AO3400" i="1"/>
  <c r="AO3401" i="1"/>
  <c r="AO3402" i="1"/>
  <c r="AO3403" i="1"/>
  <c r="AO3404" i="1"/>
  <c r="AO3405" i="1"/>
  <c r="AO3406" i="1"/>
  <c r="AO3407" i="1"/>
  <c r="AO3408" i="1"/>
  <c r="AO3409" i="1"/>
  <c r="AO3410" i="1"/>
  <c r="AO3411" i="1"/>
  <c r="AO3412" i="1"/>
  <c r="AO3413" i="1"/>
  <c r="AO3414" i="1"/>
  <c r="AO3415" i="1"/>
  <c r="AO3416" i="1"/>
  <c r="AO3417" i="1"/>
  <c r="AO3418" i="1"/>
  <c r="AO3419" i="1"/>
  <c r="AO3420" i="1"/>
  <c r="AO3421" i="1"/>
  <c r="AO3422" i="1"/>
  <c r="AO3423" i="1"/>
  <c r="AO3424" i="1"/>
  <c r="AO3425" i="1"/>
  <c r="AO3426" i="1"/>
  <c r="AO3427" i="1"/>
  <c r="AO3428" i="1"/>
  <c r="AO3429" i="1"/>
  <c r="AO3430" i="1"/>
  <c r="AO3431" i="1"/>
  <c r="AO3432" i="1"/>
  <c r="AO3433" i="1"/>
  <c r="AO3434" i="1"/>
  <c r="AO3435" i="1"/>
  <c r="AO3436" i="1"/>
  <c r="AO3437" i="1"/>
  <c r="AO3438" i="1"/>
  <c r="AO3439" i="1"/>
  <c r="AO3440" i="1"/>
  <c r="AO3441" i="1"/>
  <c r="AO3442" i="1"/>
  <c r="AO3443" i="1"/>
  <c r="AO3444" i="1"/>
  <c r="AO3445" i="1"/>
  <c r="AO3446" i="1"/>
  <c r="AO3447" i="1"/>
  <c r="AO3448" i="1"/>
  <c r="AO3449" i="1"/>
  <c r="AO3450" i="1"/>
  <c r="AO3451" i="1"/>
  <c r="AO3452" i="1"/>
  <c r="AO3453" i="1"/>
  <c r="AO3454" i="1"/>
  <c r="AO3455" i="1"/>
  <c r="AO3456" i="1"/>
  <c r="AO3457" i="1"/>
  <c r="AO3458" i="1"/>
  <c r="AO3459" i="1"/>
  <c r="AO3460" i="1"/>
  <c r="AO3461" i="1"/>
  <c r="AO3462" i="1"/>
  <c r="AO3463" i="1"/>
  <c r="AO3464" i="1"/>
  <c r="AO3465" i="1"/>
  <c r="AO3466" i="1"/>
  <c r="AO3467" i="1"/>
  <c r="AO3468" i="1"/>
  <c r="AO3469" i="1"/>
  <c r="AO3470" i="1"/>
  <c r="AO3471" i="1"/>
  <c r="AO3472" i="1"/>
  <c r="AO3473" i="1"/>
  <c r="AO3474" i="1"/>
  <c r="AO3475" i="1"/>
  <c r="AO3476" i="1"/>
  <c r="AO3477" i="1"/>
  <c r="AO3478" i="1"/>
  <c r="AO3479" i="1"/>
  <c r="AO3480" i="1"/>
  <c r="AO3481" i="1"/>
  <c r="AO3482" i="1"/>
  <c r="AO3483" i="1"/>
  <c r="AO3484" i="1"/>
  <c r="AO3485" i="1"/>
  <c r="AO3486" i="1"/>
  <c r="AO3487" i="1"/>
  <c r="AO3488" i="1"/>
  <c r="AO3489" i="1"/>
  <c r="AO3490" i="1"/>
  <c r="AO3491" i="1"/>
  <c r="AO3492" i="1"/>
  <c r="AO3493" i="1"/>
  <c r="AO3494" i="1"/>
  <c r="AO3495" i="1"/>
  <c r="AO3496" i="1"/>
  <c r="AO3497" i="1"/>
  <c r="AO3498" i="1"/>
  <c r="AO3499" i="1"/>
  <c r="AO3500" i="1"/>
  <c r="AO3501" i="1"/>
  <c r="AO3502" i="1"/>
  <c r="AO3503" i="1"/>
  <c r="AO3504" i="1"/>
  <c r="AO3505" i="1"/>
  <c r="AO3506" i="1"/>
  <c r="AO3507" i="1"/>
  <c r="AO3508" i="1"/>
  <c r="AO3509" i="1"/>
  <c r="AO3510" i="1"/>
  <c r="AO3511" i="1"/>
  <c r="AO3512" i="1"/>
  <c r="AO3513" i="1"/>
  <c r="AO3514" i="1"/>
  <c r="AO3515" i="1"/>
  <c r="AO3516" i="1"/>
  <c r="AO3517" i="1"/>
  <c r="AO3518" i="1"/>
  <c r="AO3519" i="1"/>
  <c r="AO3520" i="1"/>
  <c r="AO3521" i="1"/>
  <c r="AO3522" i="1"/>
  <c r="AO3523" i="1"/>
  <c r="AO3524" i="1"/>
  <c r="AO3525" i="1"/>
  <c r="AO3526" i="1"/>
  <c r="AO3527" i="1"/>
  <c r="AO3528" i="1"/>
  <c r="AO3529" i="1"/>
  <c r="AO3530" i="1"/>
  <c r="AO3531" i="1"/>
  <c r="AO3532" i="1"/>
  <c r="AO3533" i="1"/>
  <c r="AO3534" i="1"/>
  <c r="AO3535" i="1"/>
  <c r="AO3536" i="1"/>
  <c r="AO3537" i="1"/>
  <c r="AO3538" i="1"/>
  <c r="AO3539" i="1"/>
  <c r="AO3540" i="1"/>
  <c r="AO3541" i="1"/>
  <c r="AO3542" i="1"/>
  <c r="AO3543" i="1"/>
  <c r="AO3544" i="1"/>
  <c r="AO3545" i="1"/>
  <c r="AO3546" i="1"/>
  <c r="AO3547" i="1"/>
  <c r="AO3548" i="1"/>
  <c r="AO3549" i="1"/>
  <c r="AO3550" i="1"/>
  <c r="AO3551" i="1"/>
  <c r="AO3552" i="1"/>
  <c r="AO3553" i="1"/>
  <c r="AO3554" i="1"/>
  <c r="AO3555" i="1"/>
  <c r="AO3556" i="1"/>
  <c r="AO3557" i="1"/>
  <c r="AO3558" i="1"/>
  <c r="AO3559" i="1"/>
  <c r="AO3560" i="1"/>
  <c r="AO3561" i="1"/>
  <c r="AO3562" i="1"/>
  <c r="AO3563" i="1"/>
  <c r="AO3564" i="1"/>
  <c r="AO3565" i="1"/>
  <c r="AO3566" i="1"/>
  <c r="AO3567" i="1"/>
  <c r="AO3568" i="1"/>
  <c r="AO3569" i="1"/>
  <c r="AO3570" i="1"/>
  <c r="AO3571" i="1"/>
  <c r="AO3572" i="1"/>
  <c r="AO3573" i="1"/>
  <c r="AO3574" i="1"/>
  <c r="AO3575" i="1"/>
  <c r="AO3576" i="1"/>
  <c r="AO3577" i="1"/>
  <c r="AO3578" i="1"/>
  <c r="AO3579" i="1"/>
  <c r="AO3580" i="1"/>
  <c r="AO3581" i="1"/>
  <c r="AO3582" i="1"/>
  <c r="AO3583" i="1"/>
  <c r="AO3584" i="1"/>
  <c r="AO3585" i="1"/>
  <c r="AO3586" i="1"/>
  <c r="AO3587" i="1"/>
  <c r="AO3588" i="1"/>
  <c r="AO3589" i="1"/>
  <c r="AO3590" i="1"/>
  <c r="AO3591" i="1"/>
  <c r="AO3592" i="1"/>
  <c r="AO3593" i="1"/>
  <c r="AO3594" i="1"/>
  <c r="AO3595" i="1"/>
  <c r="AO3596" i="1"/>
  <c r="AO3597" i="1"/>
  <c r="AO3598" i="1"/>
  <c r="AO3599" i="1"/>
  <c r="AO3600" i="1"/>
  <c r="AO3601" i="1"/>
  <c r="AO3602" i="1"/>
  <c r="AO3603" i="1"/>
  <c r="AO3604" i="1"/>
  <c r="AO3605" i="1"/>
  <c r="AO3606" i="1"/>
  <c r="AO3607" i="1"/>
  <c r="AO3608" i="1"/>
  <c r="AO3609" i="1"/>
  <c r="AO3610" i="1"/>
  <c r="AO3611" i="1"/>
  <c r="AO3612" i="1"/>
  <c r="AO3613" i="1"/>
  <c r="AO3614" i="1"/>
  <c r="AO3615" i="1"/>
  <c r="AO3616" i="1"/>
  <c r="AO3617" i="1"/>
  <c r="AO3618" i="1"/>
  <c r="AO3619" i="1"/>
  <c r="AO3620" i="1"/>
  <c r="AO3621" i="1"/>
  <c r="AO3622" i="1"/>
  <c r="AO3623" i="1"/>
  <c r="AO3624" i="1"/>
  <c r="AO3625" i="1"/>
  <c r="AO3626" i="1"/>
  <c r="AO3627" i="1"/>
  <c r="AO3628" i="1"/>
  <c r="AO3629" i="1"/>
  <c r="AO3630" i="1"/>
  <c r="AO3631" i="1"/>
  <c r="AO3632" i="1"/>
  <c r="AO3633" i="1"/>
  <c r="AO3634" i="1"/>
  <c r="AO3635" i="1"/>
  <c r="AO3636" i="1"/>
  <c r="AO3637" i="1"/>
  <c r="AO3638" i="1"/>
  <c r="AO3639" i="1"/>
  <c r="AO3640" i="1"/>
  <c r="AO3641" i="1"/>
  <c r="AO3642" i="1"/>
  <c r="AO3643" i="1"/>
  <c r="AO3644" i="1"/>
  <c r="AO3645" i="1"/>
  <c r="AO3646" i="1"/>
  <c r="AO3647" i="1"/>
  <c r="AO3648" i="1"/>
  <c r="AO3649" i="1"/>
  <c r="AO3650" i="1"/>
  <c r="AO3651" i="1"/>
  <c r="AO3652" i="1"/>
  <c r="AO3653" i="1"/>
  <c r="AO3654" i="1"/>
  <c r="AO3655" i="1"/>
  <c r="AO3656" i="1"/>
  <c r="AO3657" i="1"/>
  <c r="AO3658" i="1"/>
  <c r="AO3659" i="1"/>
  <c r="AO3660" i="1"/>
  <c r="AO3661" i="1"/>
  <c r="AO3662" i="1"/>
  <c r="AO3663" i="1"/>
  <c r="AO3664" i="1"/>
  <c r="AO3665" i="1"/>
  <c r="AO3666" i="1"/>
  <c r="AO3667" i="1"/>
  <c r="AO3668" i="1"/>
  <c r="AO3669" i="1"/>
  <c r="AO3670" i="1"/>
  <c r="AO3671" i="1"/>
  <c r="AO3672" i="1"/>
  <c r="AO3673" i="1"/>
  <c r="AO3674" i="1"/>
  <c r="AO3675" i="1"/>
  <c r="AO3676" i="1"/>
  <c r="AO3677" i="1"/>
  <c r="AO3678" i="1"/>
  <c r="AO3679" i="1"/>
  <c r="AO3680" i="1"/>
  <c r="AO3681" i="1"/>
  <c r="AO3682" i="1"/>
  <c r="AO3683" i="1"/>
  <c r="AO3684" i="1"/>
  <c r="AO3685" i="1"/>
  <c r="AO3686" i="1"/>
  <c r="AO3687" i="1"/>
  <c r="AO3688" i="1"/>
  <c r="AO3689" i="1"/>
  <c r="AO3690" i="1"/>
  <c r="AO3691" i="1"/>
  <c r="AO3692" i="1"/>
  <c r="AO3693" i="1"/>
  <c r="AO3694" i="1"/>
  <c r="AO3695" i="1"/>
  <c r="AO3696" i="1"/>
  <c r="AO3697" i="1"/>
  <c r="AO3698" i="1"/>
  <c r="AO3699" i="1"/>
  <c r="AO3700" i="1"/>
  <c r="AO3701" i="1"/>
  <c r="AO3702" i="1"/>
  <c r="AO3703" i="1"/>
  <c r="AO3704" i="1"/>
  <c r="AO3705" i="1"/>
  <c r="AO3706" i="1"/>
  <c r="AO3707" i="1"/>
  <c r="AO3708" i="1"/>
  <c r="AO3709" i="1"/>
  <c r="AO3710" i="1"/>
  <c r="AO3711" i="1"/>
  <c r="AO3712" i="1"/>
  <c r="AO3713" i="1"/>
  <c r="AO3714" i="1"/>
  <c r="AO3715" i="1"/>
  <c r="AO3716" i="1"/>
  <c r="AO3717" i="1"/>
  <c r="AO3718" i="1"/>
  <c r="AO3719" i="1"/>
  <c r="AO3720" i="1"/>
  <c r="AO3721" i="1"/>
  <c r="AO3722" i="1"/>
  <c r="AO3723" i="1"/>
  <c r="AO3724" i="1"/>
  <c r="AO3725" i="1"/>
  <c r="AO3726" i="1"/>
  <c r="AO3727" i="1"/>
  <c r="AO3728" i="1"/>
  <c r="AO3729" i="1"/>
  <c r="AO3730" i="1"/>
  <c r="AO3731" i="1"/>
  <c r="AO3732" i="1"/>
  <c r="AO3733" i="1"/>
  <c r="AO3734" i="1"/>
  <c r="AO3735" i="1"/>
  <c r="AO3736" i="1"/>
  <c r="AO3737" i="1"/>
  <c r="AO3738" i="1"/>
  <c r="AO3739" i="1"/>
  <c r="AO3740" i="1"/>
  <c r="AO3741" i="1"/>
  <c r="AO3742" i="1"/>
  <c r="AO3743" i="1"/>
  <c r="AO3744" i="1"/>
  <c r="AO3745" i="1"/>
  <c r="AO3746" i="1"/>
  <c r="AO3747" i="1"/>
  <c r="AO3748" i="1"/>
  <c r="AO3749" i="1"/>
  <c r="AO3750" i="1"/>
  <c r="AO3751" i="1"/>
  <c r="AO3752" i="1"/>
  <c r="AO3753" i="1"/>
  <c r="AO3754" i="1"/>
  <c r="AO3755" i="1"/>
  <c r="AO3756" i="1"/>
  <c r="AO3757" i="1"/>
  <c r="AO3758" i="1"/>
  <c r="AO3759" i="1"/>
  <c r="AO3760" i="1"/>
  <c r="AO3761" i="1"/>
  <c r="AO3762" i="1"/>
  <c r="AO3763" i="1"/>
  <c r="AO3764" i="1"/>
  <c r="AO3765" i="1"/>
  <c r="AO3766" i="1"/>
  <c r="AO3767" i="1"/>
  <c r="AO3768" i="1"/>
  <c r="AO3769" i="1"/>
  <c r="AO3770" i="1"/>
  <c r="AO3771" i="1"/>
  <c r="AO3772" i="1"/>
  <c r="AO3773" i="1"/>
  <c r="AO3774" i="1"/>
  <c r="AO3775" i="1"/>
  <c r="AO3776" i="1"/>
  <c r="AO3777" i="1"/>
  <c r="AO3778" i="1"/>
  <c r="AO3779" i="1"/>
  <c r="AO3780" i="1"/>
  <c r="AO3781" i="1"/>
  <c r="AO3782" i="1"/>
  <c r="AO3783" i="1"/>
  <c r="AO3784" i="1"/>
  <c r="AO3785" i="1"/>
  <c r="AO3786" i="1"/>
  <c r="AO3787" i="1"/>
  <c r="AO3788" i="1"/>
  <c r="AO3789" i="1"/>
  <c r="AO3790" i="1"/>
  <c r="AO3791" i="1"/>
  <c r="AO3792" i="1"/>
  <c r="AO3793" i="1"/>
  <c r="AO3794" i="1"/>
  <c r="AO3795" i="1"/>
  <c r="AO3796" i="1"/>
  <c r="AO3797" i="1"/>
  <c r="AO3798" i="1"/>
  <c r="AO3799" i="1"/>
  <c r="AO3800" i="1"/>
  <c r="AO3801" i="1"/>
  <c r="AO3802" i="1"/>
  <c r="AO3803" i="1"/>
  <c r="AO3804" i="1"/>
  <c r="AO3805" i="1"/>
  <c r="AO3806" i="1"/>
  <c r="AO3807" i="1"/>
  <c r="AO3808" i="1"/>
  <c r="AO3809" i="1"/>
  <c r="AO3810" i="1"/>
  <c r="AO3811" i="1"/>
  <c r="AO3812" i="1"/>
  <c r="AO3813" i="1"/>
  <c r="AO3814" i="1"/>
  <c r="AO3815" i="1"/>
  <c r="AO3816" i="1"/>
  <c r="AO3817" i="1"/>
  <c r="AO3818" i="1"/>
  <c r="AO3819" i="1"/>
  <c r="AO3820" i="1"/>
  <c r="AO3821" i="1"/>
  <c r="AO3822" i="1"/>
  <c r="AO3823" i="1"/>
  <c r="AO3824" i="1"/>
  <c r="AO3825" i="1"/>
  <c r="AO3826" i="1"/>
  <c r="AO3827" i="1"/>
  <c r="AO3828" i="1"/>
  <c r="AO3829" i="1"/>
  <c r="AO3830" i="1"/>
  <c r="AO3831" i="1"/>
  <c r="AO3832" i="1"/>
  <c r="AO3833" i="1"/>
  <c r="AO3834" i="1"/>
  <c r="AO3835" i="1"/>
  <c r="AO3836" i="1"/>
  <c r="AO3837" i="1"/>
  <c r="AO3838" i="1"/>
  <c r="AO3839" i="1"/>
  <c r="AO3840" i="1"/>
  <c r="AO3841" i="1"/>
  <c r="AO3842" i="1"/>
  <c r="AO3843" i="1"/>
  <c r="AO3844" i="1"/>
  <c r="AO3845" i="1"/>
  <c r="AO3846" i="1"/>
  <c r="AO3847" i="1"/>
  <c r="AO3848" i="1"/>
  <c r="AO3849" i="1"/>
  <c r="AO3850" i="1"/>
  <c r="AO3851" i="1"/>
  <c r="AO3852" i="1"/>
  <c r="AO3853" i="1"/>
  <c r="AO3854" i="1"/>
  <c r="AO3855" i="1"/>
  <c r="AO3856" i="1"/>
  <c r="AO3857" i="1"/>
  <c r="AO3858" i="1"/>
  <c r="AO3859" i="1"/>
  <c r="AO3860" i="1"/>
  <c r="AO3861" i="1"/>
  <c r="AO3862" i="1"/>
  <c r="AO3863" i="1"/>
  <c r="AO3864" i="1"/>
  <c r="AO3865" i="1"/>
  <c r="AO3866" i="1"/>
  <c r="AO3867" i="1"/>
  <c r="AO3868" i="1"/>
  <c r="AO3869" i="1"/>
  <c r="AO3870" i="1"/>
  <c r="AO3871" i="1"/>
  <c r="AO3872" i="1"/>
  <c r="AO3873" i="1"/>
  <c r="AO3874" i="1"/>
  <c r="AO3875" i="1"/>
  <c r="AO3876" i="1"/>
  <c r="AO3877" i="1"/>
  <c r="AO3878" i="1"/>
  <c r="AO3879" i="1"/>
  <c r="AO3880" i="1"/>
  <c r="AO3881" i="1"/>
  <c r="AO3882" i="1"/>
  <c r="AO3883" i="1"/>
  <c r="AO3884" i="1"/>
  <c r="AO3885" i="1"/>
  <c r="AO3886" i="1"/>
  <c r="AO3887" i="1"/>
  <c r="AO3888" i="1"/>
  <c r="AO3889" i="1"/>
  <c r="AO3890" i="1"/>
  <c r="AO3891" i="1"/>
  <c r="AO3892" i="1"/>
  <c r="AO3893" i="1"/>
  <c r="AO3894" i="1"/>
  <c r="AO3895" i="1"/>
  <c r="AO3896" i="1"/>
  <c r="AO3897" i="1"/>
  <c r="AO3898" i="1"/>
  <c r="AO3899" i="1"/>
  <c r="AO3900" i="1"/>
  <c r="AO3901" i="1"/>
  <c r="AO3902" i="1"/>
  <c r="AO3903" i="1"/>
  <c r="AO3904" i="1"/>
  <c r="AO3905" i="1"/>
  <c r="AO3906" i="1"/>
  <c r="AO3907" i="1"/>
  <c r="AO3908" i="1"/>
  <c r="AO3909" i="1"/>
  <c r="AO3910" i="1"/>
  <c r="AO3911" i="1"/>
  <c r="AO3912" i="1"/>
  <c r="AO3913" i="1"/>
  <c r="AO3914" i="1"/>
  <c r="AO3915" i="1"/>
  <c r="AO3916" i="1"/>
  <c r="AO3917" i="1"/>
  <c r="AO3918" i="1"/>
  <c r="AO3919" i="1"/>
  <c r="AO3920" i="1"/>
  <c r="AO3921" i="1"/>
  <c r="AO3922" i="1"/>
  <c r="AO3923" i="1"/>
  <c r="AO3924" i="1"/>
  <c r="AO3925" i="1"/>
  <c r="AO3926" i="1"/>
  <c r="AO3927" i="1"/>
  <c r="AO3928" i="1"/>
  <c r="AO3929" i="1"/>
  <c r="AO3930" i="1"/>
  <c r="AO3931" i="1"/>
  <c r="AO3932" i="1"/>
  <c r="AO3933" i="1"/>
  <c r="AO3934" i="1"/>
  <c r="AO3935" i="1"/>
  <c r="AO3936" i="1"/>
  <c r="AO3937" i="1"/>
  <c r="AO3938" i="1"/>
  <c r="AO3939" i="1"/>
  <c r="AO3940" i="1"/>
  <c r="AO3941" i="1"/>
  <c r="AO3942" i="1"/>
  <c r="AO3943" i="1"/>
  <c r="AO3944" i="1"/>
  <c r="AO3945" i="1"/>
  <c r="AO3946" i="1"/>
  <c r="AO3947" i="1"/>
  <c r="AO3948" i="1"/>
  <c r="AO3949" i="1"/>
  <c r="AO3950" i="1"/>
  <c r="AO3951" i="1"/>
  <c r="AO3952" i="1"/>
  <c r="AO3953" i="1"/>
  <c r="AO3954" i="1"/>
  <c r="AO3955" i="1"/>
  <c r="AO3956" i="1"/>
  <c r="AO3957" i="1"/>
  <c r="AO3958" i="1"/>
  <c r="AO3959" i="1"/>
  <c r="AO3960" i="1"/>
  <c r="AO3961" i="1"/>
  <c r="AO3962" i="1"/>
  <c r="AO3963" i="1"/>
  <c r="AO3964" i="1"/>
  <c r="AO3965" i="1"/>
  <c r="AO3966" i="1"/>
  <c r="AO3967" i="1"/>
  <c r="AO3968" i="1"/>
  <c r="AO3969" i="1"/>
  <c r="AO3970" i="1"/>
  <c r="AO3971" i="1"/>
  <c r="AO3972" i="1"/>
  <c r="AO3973" i="1"/>
  <c r="AO3974" i="1"/>
  <c r="AO3975" i="1"/>
  <c r="AO3976" i="1"/>
  <c r="AO3977" i="1"/>
  <c r="AO3978" i="1"/>
  <c r="AO3979" i="1"/>
  <c r="AO3980" i="1"/>
  <c r="AO3981" i="1"/>
  <c r="AO3982" i="1"/>
  <c r="AO3983" i="1"/>
  <c r="AO3984" i="1"/>
  <c r="AO3985" i="1"/>
  <c r="AO3986" i="1"/>
  <c r="AO3987" i="1"/>
  <c r="AO3988" i="1"/>
  <c r="AO3989" i="1"/>
  <c r="AO3990" i="1"/>
  <c r="AO3991" i="1"/>
  <c r="AO3992" i="1"/>
  <c r="AO3993" i="1"/>
  <c r="AO3994" i="1"/>
  <c r="AO3995" i="1"/>
  <c r="AO3996" i="1"/>
  <c r="AO3997" i="1"/>
  <c r="AO3998" i="1"/>
  <c r="AO3999" i="1"/>
  <c r="AO4000" i="1"/>
  <c r="AO4001" i="1"/>
  <c r="AO4002" i="1"/>
  <c r="AO4003" i="1"/>
  <c r="AO4004" i="1"/>
  <c r="AO4005" i="1"/>
  <c r="AO4006" i="1"/>
  <c r="AO4007" i="1"/>
  <c r="AO4008" i="1"/>
  <c r="AO4009" i="1"/>
  <c r="AO4010" i="1"/>
  <c r="AO4011" i="1"/>
  <c r="AO4012" i="1"/>
  <c r="AO4013" i="1"/>
  <c r="AO4014" i="1"/>
  <c r="AO4015" i="1"/>
  <c r="AO4016" i="1"/>
  <c r="AO4017" i="1"/>
  <c r="AO4018" i="1"/>
  <c r="AO4019" i="1"/>
  <c r="AO4020" i="1"/>
  <c r="AO4021" i="1"/>
  <c r="AO4022" i="1"/>
  <c r="AO4023" i="1"/>
  <c r="AO4024" i="1"/>
  <c r="AO4025" i="1"/>
  <c r="AO4026" i="1"/>
  <c r="AO4027" i="1"/>
  <c r="AO4028" i="1"/>
  <c r="AO4029" i="1"/>
  <c r="AO4030" i="1"/>
  <c r="AO4031" i="1"/>
  <c r="AO4032" i="1"/>
  <c r="AO4033" i="1"/>
  <c r="AO4034" i="1"/>
  <c r="AO4035" i="1"/>
  <c r="AO4036" i="1"/>
  <c r="AO4037" i="1"/>
  <c r="AO4038" i="1"/>
  <c r="AO4039" i="1"/>
  <c r="AO4040" i="1"/>
  <c r="AO4041" i="1"/>
  <c r="AO4042" i="1"/>
  <c r="AO4043" i="1"/>
  <c r="AO4044" i="1"/>
  <c r="AO4045" i="1"/>
  <c r="AO4046" i="1"/>
  <c r="AO4047" i="1"/>
  <c r="AO4048" i="1"/>
  <c r="AO4049" i="1"/>
  <c r="AO4050" i="1"/>
  <c r="AO4051" i="1"/>
  <c r="AO4052" i="1"/>
  <c r="AO4053" i="1"/>
  <c r="AO4054" i="1"/>
  <c r="AO4055" i="1"/>
  <c r="AO4056" i="1"/>
  <c r="AO4057" i="1"/>
  <c r="AO4058" i="1"/>
  <c r="AO4059" i="1"/>
  <c r="AO4060" i="1"/>
  <c r="AO4061" i="1"/>
  <c r="AO4062" i="1"/>
  <c r="AO4063" i="1"/>
  <c r="AO4064" i="1"/>
  <c r="AO4065" i="1"/>
  <c r="AO4066" i="1"/>
  <c r="AO4067" i="1"/>
  <c r="AO4068" i="1"/>
  <c r="AO4069" i="1"/>
  <c r="AO4070" i="1"/>
  <c r="AO4071" i="1"/>
  <c r="AO4072" i="1"/>
  <c r="AO4073" i="1"/>
  <c r="AO4074" i="1"/>
  <c r="AO4075" i="1"/>
  <c r="AO4076" i="1"/>
  <c r="AO4077" i="1"/>
  <c r="AO4078" i="1"/>
  <c r="AO4079" i="1"/>
  <c r="AO4080" i="1"/>
  <c r="AO4081" i="1"/>
  <c r="AO4082" i="1"/>
  <c r="AO4083" i="1"/>
  <c r="AO4084" i="1"/>
  <c r="AO4085" i="1"/>
  <c r="AO4086" i="1"/>
  <c r="AO4087" i="1"/>
  <c r="AO4088" i="1"/>
  <c r="AO4089" i="1"/>
  <c r="AO4090" i="1"/>
  <c r="AO4091" i="1"/>
  <c r="AO4092" i="1"/>
  <c r="AO4093" i="1"/>
  <c r="AO4094" i="1"/>
  <c r="AO4095" i="1"/>
  <c r="AO4096" i="1"/>
  <c r="AO4097" i="1"/>
  <c r="AO4098" i="1"/>
  <c r="AO4099" i="1"/>
  <c r="AO4100" i="1"/>
  <c r="AO4101" i="1"/>
  <c r="AO4102" i="1"/>
  <c r="AO4103" i="1"/>
  <c r="AO4104" i="1"/>
  <c r="AO4105" i="1"/>
  <c r="AO4106" i="1"/>
  <c r="AO4107" i="1"/>
  <c r="AO4108" i="1"/>
  <c r="AO4109" i="1"/>
  <c r="AO4110" i="1"/>
  <c r="AO4111" i="1"/>
  <c r="AO4112" i="1"/>
  <c r="AO4113" i="1"/>
  <c r="AO4114" i="1"/>
  <c r="AO4115" i="1"/>
  <c r="AO4116" i="1"/>
  <c r="AO4117" i="1"/>
  <c r="AO4118" i="1"/>
  <c r="AO4119" i="1"/>
  <c r="AO4120" i="1"/>
  <c r="AO4121" i="1"/>
  <c r="AO4122" i="1"/>
  <c r="AO4123" i="1"/>
  <c r="AO4124" i="1"/>
  <c r="AO4125" i="1"/>
  <c r="AO4126" i="1"/>
  <c r="AO4127" i="1"/>
  <c r="AO4128" i="1"/>
  <c r="AO4129" i="1"/>
  <c r="AO4130" i="1"/>
  <c r="AO4131" i="1"/>
  <c r="AO4132" i="1"/>
  <c r="AO4133" i="1"/>
  <c r="AO4134" i="1"/>
  <c r="AO4135" i="1"/>
  <c r="AO4136" i="1"/>
  <c r="AO4137" i="1"/>
  <c r="AO4138" i="1"/>
  <c r="AO4139" i="1"/>
  <c r="AO4140" i="1"/>
  <c r="AO4141" i="1"/>
  <c r="AO4142" i="1"/>
  <c r="AO4143" i="1"/>
  <c r="AO4144" i="1"/>
  <c r="AO4145" i="1"/>
  <c r="AO4146" i="1"/>
  <c r="AO4147" i="1"/>
  <c r="AO4148" i="1"/>
  <c r="AO4149" i="1"/>
  <c r="AO4150" i="1"/>
  <c r="AO4151" i="1"/>
  <c r="AO4152" i="1"/>
  <c r="AO4153" i="1"/>
  <c r="AO4154" i="1"/>
  <c r="AO4155" i="1"/>
  <c r="AO4156" i="1"/>
  <c r="AO4157" i="1"/>
  <c r="AO4158" i="1"/>
  <c r="AO4159" i="1"/>
  <c r="AO4160" i="1"/>
  <c r="AO4161" i="1"/>
  <c r="AO4162" i="1"/>
  <c r="AO4163" i="1"/>
  <c r="AO4164" i="1"/>
  <c r="AO4165" i="1"/>
  <c r="AO4166" i="1"/>
  <c r="AO4167" i="1"/>
  <c r="AO4168" i="1"/>
  <c r="AO4169" i="1"/>
  <c r="AO4170" i="1"/>
  <c r="AO4171" i="1"/>
  <c r="AO4172" i="1"/>
  <c r="AO4173" i="1"/>
  <c r="AO4174" i="1"/>
  <c r="AO4175" i="1"/>
  <c r="AO4176" i="1"/>
  <c r="AO4177" i="1"/>
  <c r="AO4178" i="1"/>
  <c r="AO4179" i="1"/>
  <c r="AO4180" i="1"/>
  <c r="AO4181" i="1"/>
  <c r="AO4182" i="1"/>
  <c r="AO4183" i="1"/>
  <c r="AO4184" i="1"/>
  <c r="AO4185" i="1"/>
  <c r="AO4186" i="1"/>
  <c r="AO4187" i="1"/>
  <c r="AO4188" i="1"/>
  <c r="AO4189" i="1"/>
  <c r="AO4190" i="1"/>
  <c r="AO4191" i="1"/>
  <c r="AO4192" i="1"/>
  <c r="AO4193" i="1"/>
  <c r="AO4194" i="1"/>
  <c r="AO4195" i="1"/>
  <c r="AO4196" i="1"/>
  <c r="AO4197" i="1"/>
  <c r="AO4198" i="1"/>
  <c r="AO4199" i="1"/>
  <c r="AO4200" i="1"/>
  <c r="AO4201" i="1"/>
  <c r="AO4202" i="1"/>
  <c r="AO4203" i="1"/>
  <c r="AO4204" i="1"/>
  <c r="AO4205" i="1"/>
  <c r="AO4206" i="1"/>
  <c r="AO4207" i="1"/>
  <c r="AO4208" i="1"/>
  <c r="AO4209" i="1"/>
  <c r="AO4210" i="1"/>
  <c r="AO4211" i="1"/>
  <c r="AO4212" i="1"/>
  <c r="AO4213" i="1"/>
  <c r="AO4214" i="1"/>
  <c r="AO4215" i="1"/>
  <c r="AO4216" i="1"/>
  <c r="AO4217" i="1"/>
  <c r="AO4218" i="1"/>
  <c r="AO4219" i="1"/>
  <c r="AO4220" i="1"/>
  <c r="AO4221" i="1"/>
  <c r="AO4222" i="1"/>
  <c r="AO4223" i="1"/>
  <c r="AO4224" i="1"/>
  <c r="AO4225" i="1"/>
  <c r="AO4226" i="1"/>
  <c r="AO4227" i="1"/>
  <c r="AO4228" i="1"/>
  <c r="AO4229" i="1"/>
  <c r="AO4230" i="1"/>
  <c r="AO4231" i="1"/>
  <c r="AO4232" i="1"/>
  <c r="AO4233" i="1"/>
  <c r="AO4234" i="1"/>
  <c r="AO4235" i="1"/>
  <c r="AO4236" i="1"/>
  <c r="AO4237" i="1"/>
  <c r="AO4238" i="1"/>
  <c r="AO4239" i="1"/>
  <c r="AO4240" i="1"/>
  <c r="AO4241" i="1"/>
  <c r="AO4242" i="1"/>
  <c r="AO4243" i="1"/>
  <c r="AO4244" i="1"/>
  <c r="AO4245" i="1"/>
  <c r="AO4246" i="1"/>
  <c r="AO4247" i="1"/>
  <c r="AO4248" i="1"/>
  <c r="AO4249" i="1"/>
  <c r="AO4250" i="1"/>
  <c r="AO4251" i="1"/>
  <c r="AO4252" i="1"/>
  <c r="AO4253" i="1"/>
  <c r="AO4254" i="1"/>
  <c r="AO4255" i="1"/>
  <c r="AO4256" i="1"/>
  <c r="AO4257" i="1"/>
  <c r="AO4258" i="1"/>
  <c r="AO4259" i="1"/>
  <c r="AO4260" i="1"/>
  <c r="AO4261" i="1"/>
  <c r="AO4262" i="1"/>
  <c r="AO4263" i="1"/>
  <c r="AO4264" i="1"/>
  <c r="AO4265" i="1"/>
  <c r="AO4266" i="1"/>
  <c r="AO4267" i="1"/>
  <c r="AO4268" i="1"/>
  <c r="AO4269" i="1"/>
  <c r="AO4270" i="1"/>
  <c r="AO4271" i="1"/>
  <c r="AO4272" i="1"/>
  <c r="AO4273" i="1"/>
  <c r="AO4274" i="1"/>
  <c r="AO4275" i="1"/>
  <c r="AO4276" i="1"/>
  <c r="AO4277" i="1"/>
  <c r="AO4278" i="1"/>
  <c r="AO4279" i="1"/>
  <c r="AO4280" i="1"/>
  <c r="AO4281" i="1"/>
  <c r="AO4282" i="1"/>
  <c r="AO4283" i="1"/>
  <c r="AO4284" i="1"/>
  <c r="AO4285" i="1"/>
  <c r="AO4286" i="1"/>
  <c r="AO4287" i="1"/>
  <c r="AO4288" i="1"/>
  <c r="AO4289" i="1"/>
  <c r="AO4290" i="1"/>
  <c r="AO4291" i="1"/>
  <c r="AO4292" i="1"/>
  <c r="AO4293" i="1"/>
  <c r="AO4294" i="1"/>
  <c r="AO4295" i="1"/>
  <c r="AO4296" i="1"/>
  <c r="AO4297" i="1"/>
  <c r="AO4298" i="1"/>
  <c r="AO4299" i="1"/>
  <c r="AO4300" i="1"/>
  <c r="AO4301" i="1"/>
  <c r="AO4302" i="1"/>
  <c r="AO4303" i="1"/>
  <c r="AO4304" i="1"/>
  <c r="AO4305" i="1"/>
  <c r="AO4306" i="1"/>
  <c r="AO4307" i="1"/>
  <c r="AO4308" i="1"/>
  <c r="AO4309" i="1"/>
  <c r="AO4310" i="1"/>
  <c r="AO4311" i="1"/>
  <c r="AO4312" i="1"/>
  <c r="AO4313" i="1"/>
  <c r="AO4314" i="1"/>
  <c r="AO4315" i="1"/>
  <c r="AO4316" i="1"/>
  <c r="AO4317" i="1"/>
  <c r="AO4318" i="1"/>
  <c r="AO4319" i="1"/>
  <c r="AO4320" i="1"/>
  <c r="AO4321" i="1"/>
  <c r="AO4322" i="1"/>
  <c r="AO4323" i="1"/>
  <c r="AO4324" i="1"/>
  <c r="AO4325" i="1"/>
  <c r="AO4326" i="1"/>
  <c r="AO4327" i="1"/>
  <c r="AO4328" i="1"/>
  <c r="AO4329" i="1"/>
  <c r="AO4330" i="1"/>
  <c r="AO4331" i="1"/>
  <c r="AO4332" i="1"/>
  <c r="AO4333" i="1"/>
  <c r="AO4334" i="1"/>
  <c r="AO4335" i="1"/>
  <c r="AO4336" i="1"/>
  <c r="AO4337" i="1"/>
  <c r="AO4338" i="1"/>
  <c r="AO4339" i="1"/>
  <c r="AO4340" i="1"/>
  <c r="AO4341" i="1"/>
  <c r="AO4342" i="1"/>
  <c r="AO4343" i="1"/>
  <c r="AO4344" i="1"/>
  <c r="AO4345" i="1"/>
  <c r="AO4346" i="1"/>
  <c r="AO4347" i="1"/>
  <c r="AO4348" i="1"/>
  <c r="AO4349" i="1"/>
  <c r="AO4350" i="1"/>
  <c r="AO4351" i="1"/>
  <c r="AO4352" i="1"/>
  <c r="AO4353" i="1"/>
  <c r="AO4354" i="1"/>
  <c r="AO4355" i="1"/>
  <c r="AO4356" i="1"/>
  <c r="AO4357" i="1"/>
  <c r="AO4358" i="1"/>
  <c r="AO4359" i="1"/>
  <c r="AO4360" i="1"/>
  <c r="AO4361" i="1"/>
  <c r="AO4362" i="1"/>
  <c r="AO4363" i="1"/>
  <c r="AO4364" i="1"/>
  <c r="AO4365" i="1"/>
  <c r="AO4366" i="1"/>
  <c r="AO4367" i="1"/>
  <c r="AO4368" i="1"/>
  <c r="AO4369" i="1"/>
  <c r="AO4370" i="1"/>
  <c r="AO4371" i="1"/>
  <c r="AO4372" i="1"/>
  <c r="AO4373" i="1"/>
  <c r="AO4374" i="1"/>
  <c r="AO4375" i="1"/>
  <c r="AO4376" i="1"/>
  <c r="AO4377" i="1"/>
  <c r="AO4378" i="1"/>
  <c r="AO4379" i="1"/>
  <c r="AO4380" i="1"/>
  <c r="AO4381" i="1"/>
  <c r="AO4382" i="1"/>
  <c r="AO4383" i="1"/>
  <c r="AO4384" i="1"/>
  <c r="AO4385" i="1"/>
  <c r="AO4386" i="1"/>
  <c r="AO4387" i="1"/>
  <c r="AO4388" i="1"/>
  <c r="AO4389" i="1"/>
  <c r="AO4390" i="1"/>
  <c r="AO4391" i="1"/>
  <c r="AO4392" i="1"/>
  <c r="AO4393" i="1"/>
  <c r="AO4394" i="1"/>
  <c r="AO4395" i="1"/>
  <c r="AO4396" i="1"/>
  <c r="AO4397" i="1"/>
  <c r="AO4398" i="1"/>
  <c r="AO4399" i="1"/>
  <c r="AO4400" i="1"/>
  <c r="AO4401" i="1"/>
  <c r="AO4402" i="1"/>
  <c r="AO4403" i="1"/>
  <c r="AO4404" i="1"/>
  <c r="AO4405" i="1"/>
  <c r="AO4406" i="1"/>
  <c r="AO4407" i="1"/>
  <c r="AO4408" i="1"/>
  <c r="AO4409" i="1"/>
  <c r="AO4410" i="1"/>
  <c r="AO4411" i="1"/>
  <c r="AO4412" i="1"/>
  <c r="AO4413" i="1"/>
  <c r="AO4414" i="1"/>
  <c r="AO4415" i="1"/>
  <c r="AO4416" i="1"/>
  <c r="AO4417" i="1"/>
  <c r="AO4418" i="1"/>
  <c r="AO4419" i="1"/>
  <c r="AO4420" i="1"/>
  <c r="AO4421" i="1"/>
  <c r="AO4422" i="1"/>
  <c r="AO4423" i="1"/>
  <c r="AO4424" i="1"/>
  <c r="AO4425" i="1"/>
  <c r="AO4426" i="1"/>
  <c r="AO4427" i="1"/>
  <c r="AO4428" i="1"/>
  <c r="AO4429" i="1"/>
  <c r="AO4430" i="1"/>
  <c r="AO4431" i="1"/>
  <c r="AO4432" i="1"/>
  <c r="AO4433" i="1"/>
  <c r="AO4434" i="1"/>
  <c r="AO4435" i="1"/>
  <c r="AO4436" i="1"/>
  <c r="AO4437" i="1"/>
  <c r="AO4438" i="1"/>
  <c r="AO4439" i="1"/>
  <c r="AO4440" i="1"/>
  <c r="AO4441" i="1"/>
  <c r="AO4442" i="1"/>
  <c r="AO4443" i="1"/>
  <c r="AO4444" i="1"/>
  <c r="AO4445" i="1"/>
  <c r="AO4446" i="1"/>
  <c r="AO4447" i="1"/>
  <c r="AO4448" i="1"/>
  <c r="AO4449" i="1"/>
  <c r="AO4450" i="1"/>
  <c r="AO4451" i="1"/>
  <c r="AO4452" i="1"/>
  <c r="AO4453" i="1"/>
  <c r="AO4454" i="1"/>
  <c r="AO4455" i="1"/>
  <c r="AO4456" i="1"/>
  <c r="AO4457" i="1"/>
  <c r="AO4458" i="1"/>
  <c r="AO4459" i="1"/>
  <c r="AO4460" i="1"/>
  <c r="AO4461" i="1"/>
  <c r="AO4462" i="1"/>
  <c r="AO4463" i="1"/>
  <c r="AO4464" i="1"/>
  <c r="AO4465" i="1"/>
  <c r="AO4466" i="1"/>
  <c r="AO4467" i="1"/>
  <c r="AO4468" i="1"/>
  <c r="AO4469" i="1"/>
  <c r="AO4470" i="1"/>
  <c r="AO4471" i="1"/>
  <c r="AO4472" i="1"/>
  <c r="AO4473" i="1"/>
  <c r="AO4474" i="1"/>
  <c r="AO4475" i="1"/>
  <c r="AO4476" i="1"/>
  <c r="AO4477" i="1"/>
  <c r="AO4478" i="1"/>
  <c r="AO4479" i="1"/>
  <c r="AO4480" i="1"/>
  <c r="AO4481" i="1"/>
  <c r="AO4482" i="1"/>
  <c r="AO4483" i="1"/>
  <c r="AO4484" i="1"/>
  <c r="AO4485" i="1"/>
  <c r="AO4486" i="1"/>
  <c r="AO4487" i="1"/>
  <c r="AO4488" i="1"/>
  <c r="AO4489" i="1"/>
  <c r="AO4490" i="1"/>
  <c r="AO4491" i="1"/>
  <c r="AO4492" i="1"/>
  <c r="AO4493" i="1"/>
  <c r="AO4494" i="1"/>
  <c r="AO4495" i="1"/>
  <c r="AO4496" i="1"/>
  <c r="AO4497" i="1"/>
  <c r="AO4498" i="1"/>
  <c r="AO4499" i="1"/>
  <c r="AO4500" i="1"/>
  <c r="AO4501" i="1"/>
  <c r="AO4502" i="1"/>
  <c r="AO4503" i="1"/>
  <c r="AO4504" i="1"/>
  <c r="AO4505" i="1"/>
  <c r="AO4506" i="1"/>
  <c r="AO4507" i="1"/>
  <c r="AO4508" i="1"/>
  <c r="AO4509" i="1"/>
  <c r="AO4510" i="1"/>
  <c r="AO4511" i="1"/>
  <c r="AO4512" i="1"/>
  <c r="AO4513" i="1"/>
  <c r="AO4514" i="1"/>
  <c r="AO4515" i="1"/>
  <c r="AO4516" i="1"/>
  <c r="AO4517" i="1"/>
  <c r="AO4518" i="1"/>
  <c r="AO4519" i="1"/>
  <c r="AO4520" i="1"/>
  <c r="AO4521" i="1"/>
  <c r="AO4522" i="1"/>
  <c r="AO4523" i="1"/>
  <c r="AO4524" i="1"/>
  <c r="AO4525" i="1"/>
  <c r="AO4526" i="1"/>
  <c r="AO4527" i="1"/>
  <c r="AO4528" i="1"/>
  <c r="AO4529" i="1"/>
  <c r="AO4530" i="1"/>
  <c r="AO4531" i="1"/>
  <c r="AO4532" i="1"/>
  <c r="AO4533" i="1"/>
  <c r="AO4534" i="1"/>
  <c r="AO4535" i="1"/>
  <c r="AO4536" i="1"/>
  <c r="AO4537" i="1"/>
  <c r="AO4538" i="1"/>
  <c r="AO4539" i="1"/>
  <c r="AO4540" i="1"/>
  <c r="AO4541" i="1"/>
  <c r="AO4542" i="1"/>
  <c r="AO4543" i="1"/>
  <c r="AO4544" i="1"/>
  <c r="AO4545" i="1"/>
  <c r="AO4546" i="1"/>
  <c r="AO4547" i="1"/>
  <c r="AO4548" i="1"/>
  <c r="AO4549" i="1"/>
  <c r="AO4550" i="1"/>
  <c r="AO4551" i="1"/>
  <c r="AO4552" i="1"/>
  <c r="AO4553" i="1"/>
  <c r="AO4554" i="1"/>
  <c r="AO4555" i="1"/>
  <c r="AO4556" i="1"/>
  <c r="AO4557" i="1"/>
  <c r="AO4558" i="1"/>
  <c r="AO4559" i="1"/>
  <c r="AO4560" i="1"/>
  <c r="AO4561" i="1"/>
  <c r="AO4562" i="1"/>
  <c r="AO4563" i="1"/>
  <c r="AO4564" i="1"/>
  <c r="AO4565" i="1"/>
  <c r="AO4566" i="1"/>
  <c r="AO4567" i="1"/>
  <c r="AO4568" i="1"/>
  <c r="AO4569" i="1"/>
  <c r="AO4570" i="1"/>
  <c r="AO4571" i="1"/>
  <c r="AO4572" i="1"/>
  <c r="AO4573" i="1"/>
  <c r="AO4574" i="1"/>
  <c r="AO4575" i="1"/>
  <c r="AO4576" i="1"/>
  <c r="AO4577" i="1"/>
  <c r="AO4578" i="1"/>
  <c r="AO4579" i="1"/>
  <c r="AO4580" i="1"/>
  <c r="AO4581" i="1"/>
  <c r="AO4582" i="1"/>
  <c r="AO4583" i="1"/>
  <c r="AO4584" i="1"/>
  <c r="AO4585" i="1"/>
  <c r="AO4586" i="1"/>
  <c r="AO4587" i="1"/>
  <c r="AO4588" i="1"/>
  <c r="AO4589" i="1"/>
  <c r="AO4590" i="1"/>
  <c r="AO4591" i="1"/>
  <c r="AO4592" i="1"/>
  <c r="AO4593" i="1"/>
  <c r="AO4594" i="1"/>
  <c r="AO4595" i="1"/>
  <c r="AO4596" i="1"/>
  <c r="AO4597" i="1"/>
  <c r="AO4598" i="1"/>
  <c r="AO4599" i="1"/>
  <c r="AO4600" i="1"/>
  <c r="AO4601" i="1"/>
  <c r="AO4602" i="1"/>
  <c r="AO4603" i="1"/>
  <c r="AO4604" i="1"/>
  <c r="AO4605" i="1"/>
  <c r="AO4606" i="1"/>
  <c r="AO4607" i="1"/>
  <c r="AO4608" i="1"/>
  <c r="AO4609" i="1"/>
  <c r="AO4610" i="1"/>
  <c r="AO4611" i="1"/>
  <c r="AO4612" i="1"/>
  <c r="AO4613" i="1"/>
  <c r="AO4614" i="1"/>
  <c r="AO4615" i="1"/>
  <c r="AO4616" i="1"/>
  <c r="AO4617" i="1"/>
  <c r="AO4618" i="1"/>
  <c r="AO4619" i="1"/>
  <c r="AO4620" i="1"/>
  <c r="AO4621" i="1"/>
  <c r="AO4622" i="1"/>
  <c r="AO4623" i="1"/>
  <c r="AO4624" i="1"/>
  <c r="AO4625" i="1"/>
  <c r="AO4626" i="1"/>
  <c r="AO4627" i="1"/>
  <c r="AO4628" i="1"/>
  <c r="AO4629" i="1"/>
  <c r="AO4630" i="1"/>
  <c r="AO4631" i="1"/>
  <c r="AO4632" i="1"/>
  <c r="AO4633" i="1"/>
  <c r="AO4634" i="1"/>
  <c r="AO4635" i="1"/>
  <c r="AO4636" i="1"/>
  <c r="AO4637" i="1"/>
  <c r="AO4638" i="1"/>
  <c r="AO4639" i="1"/>
  <c r="AO4640" i="1"/>
  <c r="AO4641" i="1"/>
  <c r="AO4642" i="1"/>
  <c r="AO4643" i="1"/>
  <c r="AO4644" i="1"/>
  <c r="AO4645" i="1"/>
  <c r="AO4646" i="1"/>
  <c r="AO4647" i="1"/>
  <c r="AO4648" i="1"/>
  <c r="AO4649" i="1"/>
  <c r="AO4650" i="1"/>
  <c r="AO4651" i="1"/>
  <c r="AO4652" i="1"/>
  <c r="AO4653" i="1"/>
  <c r="AO4654" i="1"/>
  <c r="AO4655" i="1"/>
  <c r="AO4656" i="1"/>
  <c r="AO4657" i="1"/>
  <c r="AO4658" i="1"/>
  <c r="AO4659" i="1"/>
  <c r="AO4660" i="1"/>
  <c r="AO4661" i="1"/>
  <c r="AO4662" i="1"/>
  <c r="AO4663" i="1"/>
  <c r="AO4664" i="1"/>
  <c r="AO4665" i="1"/>
  <c r="AO4666" i="1"/>
  <c r="AO4667" i="1"/>
  <c r="AO4668" i="1"/>
  <c r="AO4669" i="1"/>
  <c r="AO4670" i="1"/>
  <c r="AO4671" i="1"/>
  <c r="AO4672" i="1"/>
  <c r="AO4673" i="1"/>
  <c r="AO4674" i="1"/>
  <c r="AO4675" i="1"/>
  <c r="AO4676" i="1"/>
  <c r="AO4677" i="1"/>
  <c r="AO4678" i="1"/>
  <c r="AO4679" i="1"/>
  <c r="AO4680" i="1"/>
  <c r="AO4681" i="1"/>
  <c r="AO4682" i="1"/>
  <c r="AO4683" i="1"/>
  <c r="AO4684" i="1"/>
  <c r="AO4685" i="1"/>
  <c r="AO4686" i="1"/>
  <c r="AO4687" i="1"/>
  <c r="AO4688" i="1"/>
  <c r="AO4689" i="1"/>
  <c r="AO4690" i="1"/>
  <c r="AO4691" i="1"/>
  <c r="AO4692" i="1"/>
  <c r="AO4693" i="1"/>
  <c r="AO4694" i="1"/>
  <c r="AO4695" i="1"/>
  <c r="AO4696" i="1"/>
  <c r="AO4697" i="1"/>
  <c r="AO4698" i="1"/>
  <c r="AO4699" i="1"/>
  <c r="AO4700" i="1"/>
  <c r="AO4701" i="1"/>
  <c r="W2" i="1"/>
  <c r="AR2" i="1"/>
  <c r="AR3" i="1"/>
  <c r="AR4" i="1"/>
  <c r="AR5" i="1"/>
  <c r="AR6" i="1"/>
  <c r="AR7" i="1"/>
  <c r="AR8" i="1"/>
  <c r="AR9" i="1"/>
  <c r="AR10" i="1"/>
  <c r="AR11" i="1"/>
  <c r="AR12" i="1"/>
  <c r="AR13" i="1"/>
  <c r="AR14" i="1"/>
  <c r="AR15" i="1"/>
  <c r="AR16" i="1"/>
  <c r="AR17" i="1"/>
  <c r="AR18" i="1"/>
  <c r="AR19" i="1"/>
  <c r="AR20" i="1"/>
  <c r="AR21" i="1"/>
  <c r="AR22" i="1"/>
  <c r="AR23" i="1"/>
  <c r="AR24" i="1"/>
  <c r="AR25" i="1"/>
  <c r="AR26" i="1"/>
  <c r="AR27" i="1"/>
  <c r="AR28" i="1"/>
  <c r="AR29" i="1"/>
  <c r="AR30" i="1"/>
  <c r="AR31" i="1"/>
  <c r="AR32" i="1"/>
  <c r="AR33" i="1"/>
  <c r="AR34" i="1"/>
  <c r="AR35" i="1"/>
  <c r="AR36" i="1"/>
  <c r="AR37" i="1"/>
  <c r="AR38" i="1"/>
  <c r="AR39" i="1"/>
  <c r="AR40" i="1"/>
  <c r="AR41" i="1"/>
  <c r="AR42" i="1"/>
  <c r="AR43" i="1"/>
  <c r="AR44" i="1"/>
  <c r="AR45" i="1"/>
  <c r="AR46" i="1"/>
  <c r="AR47" i="1"/>
  <c r="AR48" i="1"/>
  <c r="AR49" i="1"/>
  <c r="AR50" i="1"/>
  <c r="AR51" i="1"/>
  <c r="AR52" i="1"/>
  <c r="AR53" i="1"/>
  <c r="AR54" i="1"/>
  <c r="AR55" i="1"/>
  <c r="AR56" i="1"/>
  <c r="AR57" i="1"/>
  <c r="AR58" i="1"/>
  <c r="AR59" i="1"/>
  <c r="AR60" i="1"/>
  <c r="AR61" i="1"/>
  <c r="AR62" i="1"/>
  <c r="AR63" i="1"/>
  <c r="AR64" i="1"/>
  <c r="AR65" i="1"/>
  <c r="AR66" i="1"/>
  <c r="AR67" i="1"/>
  <c r="AR68" i="1"/>
  <c r="AR69" i="1"/>
  <c r="AR70" i="1"/>
  <c r="AR71" i="1"/>
  <c r="AR72" i="1"/>
  <c r="AR73" i="1"/>
  <c r="AR74" i="1"/>
  <c r="AR75" i="1"/>
  <c r="AR76" i="1"/>
  <c r="AR77" i="1"/>
  <c r="AR78" i="1"/>
  <c r="AR79" i="1"/>
  <c r="AR80" i="1"/>
  <c r="AR81" i="1"/>
  <c r="AR82" i="1"/>
  <c r="AR83" i="1"/>
  <c r="AR84" i="1"/>
  <c r="AR85" i="1"/>
  <c r="AR86" i="1"/>
  <c r="AR87" i="1"/>
  <c r="AR88" i="1"/>
  <c r="AR89" i="1"/>
  <c r="AR90" i="1"/>
  <c r="AR91" i="1"/>
  <c r="AR92" i="1"/>
  <c r="AR93" i="1"/>
  <c r="AR94" i="1"/>
  <c r="AR95" i="1"/>
  <c r="AR96" i="1"/>
  <c r="AR97" i="1"/>
  <c r="AR98" i="1"/>
  <c r="AR99" i="1"/>
  <c r="AR100" i="1"/>
  <c r="AR101" i="1"/>
  <c r="AR102" i="1"/>
  <c r="AR103" i="1"/>
  <c r="AR104" i="1"/>
  <c r="AR105" i="1"/>
  <c r="AR106" i="1"/>
  <c r="AR107" i="1"/>
  <c r="AR108" i="1"/>
  <c r="AR109" i="1"/>
  <c r="AR110" i="1"/>
  <c r="AR111" i="1"/>
  <c r="AR112" i="1"/>
  <c r="AR113" i="1"/>
  <c r="AR114" i="1"/>
  <c r="AR115" i="1"/>
  <c r="AR116" i="1"/>
  <c r="AR117" i="1"/>
  <c r="AR118" i="1"/>
  <c r="AR119" i="1"/>
  <c r="AR120" i="1"/>
  <c r="AR121" i="1"/>
  <c r="AR122" i="1"/>
  <c r="AR123" i="1"/>
  <c r="AR124" i="1"/>
  <c r="AR125" i="1"/>
  <c r="AR126" i="1"/>
  <c r="AR127" i="1"/>
  <c r="AR128" i="1"/>
  <c r="AR129" i="1"/>
  <c r="AR130" i="1"/>
  <c r="AR131" i="1"/>
  <c r="AR132" i="1"/>
  <c r="AR133" i="1"/>
  <c r="AR134" i="1"/>
  <c r="AR135" i="1"/>
  <c r="AR136" i="1"/>
  <c r="AR137" i="1"/>
  <c r="AR138" i="1"/>
  <c r="AR139" i="1"/>
  <c r="AR140" i="1"/>
  <c r="AR141" i="1"/>
  <c r="AR142" i="1"/>
  <c r="AR143" i="1"/>
  <c r="AR144" i="1"/>
  <c r="AR145" i="1"/>
  <c r="AR146" i="1"/>
  <c r="AR147" i="1"/>
  <c r="AR148" i="1"/>
  <c r="AR149" i="1"/>
  <c r="AR150" i="1"/>
  <c r="AR151" i="1"/>
  <c r="AR152" i="1"/>
  <c r="AR153" i="1"/>
  <c r="AR154" i="1"/>
  <c r="AR155" i="1"/>
  <c r="AR156" i="1"/>
  <c r="AR157" i="1"/>
  <c r="AR158" i="1"/>
  <c r="AR159" i="1"/>
  <c r="AR160" i="1"/>
  <c r="AR161" i="1"/>
  <c r="AR162" i="1"/>
  <c r="AR163" i="1"/>
  <c r="AR164" i="1"/>
  <c r="AR165" i="1"/>
  <c r="AR166" i="1"/>
  <c r="AR167" i="1"/>
  <c r="AR168" i="1"/>
  <c r="AR169" i="1"/>
  <c r="AR170" i="1"/>
  <c r="AR171" i="1"/>
  <c r="AR172" i="1"/>
  <c r="AR173" i="1"/>
  <c r="AR174" i="1"/>
  <c r="AR175" i="1"/>
  <c r="AR176" i="1"/>
  <c r="AR177" i="1"/>
  <c r="AR178" i="1"/>
  <c r="AR179" i="1"/>
  <c r="AR180" i="1"/>
  <c r="AR181" i="1"/>
  <c r="AR182" i="1"/>
  <c r="AR183" i="1"/>
  <c r="AR184" i="1"/>
  <c r="AR185" i="1"/>
  <c r="AR186" i="1"/>
  <c r="AR187" i="1"/>
  <c r="AR188" i="1"/>
  <c r="AR189" i="1"/>
  <c r="AR190" i="1"/>
  <c r="AR191" i="1"/>
  <c r="AR192" i="1"/>
  <c r="AR193" i="1"/>
  <c r="AR194" i="1"/>
  <c r="AR195" i="1"/>
  <c r="AR196" i="1"/>
  <c r="AR197" i="1"/>
  <c r="AR198" i="1"/>
  <c r="AR199" i="1"/>
  <c r="AR200" i="1"/>
  <c r="AR201" i="1"/>
  <c r="AR202" i="1"/>
  <c r="AR203" i="1"/>
  <c r="AR204" i="1"/>
  <c r="AR205" i="1"/>
  <c r="AR206" i="1"/>
  <c r="AR207" i="1"/>
  <c r="AR208" i="1"/>
  <c r="AR209" i="1"/>
  <c r="AR210" i="1"/>
  <c r="AR211" i="1"/>
  <c r="AR212" i="1"/>
  <c r="AR213" i="1"/>
  <c r="AR214" i="1"/>
  <c r="AR215" i="1"/>
  <c r="AR216" i="1"/>
  <c r="AR217" i="1"/>
  <c r="AR218" i="1"/>
  <c r="AR219" i="1"/>
  <c r="AR220" i="1"/>
  <c r="AR221" i="1"/>
  <c r="AR222" i="1"/>
  <c r="AR223" i="1"/>
  <c r="AR224" i="1"/>
  <c r="AR225" i="1"/>
  <c r="AR226" i="1"/>
  <c r="AR227" i="1"/>
  <c r="AR228" i="1"/>
  <c r="AR229" i="1"/>
  <c r="AR230" i="1"/>
  <c r="AR231" i="1"/>
  <c r="AR232" i="1"/>
  <c r="AR233" i="1"/>
  <c r="AR234" i="1"/>
  <c r="AR235" i="1"/>
  <c r="AR236" i="1"/>
  <c r="AR237" i="1"/>
  <c r="AR238" i="1"/>
  <c r="AR239" i="1"/>
  <c r="AR240" i="1"/>
  <c r="AR241" i="1"/>
  <c r="AR242" i="1"/>
  <c r="AR243" i="1"/>
  <c r="AR244" i="1"/>
  <c r="AR245" i="1"/>
  <c r="AR246" i="1"/>
  <c r="AR247" i="1"/>
  <c r="AR248" i="1"/>
  <c r="AR249" i="1"/>
  <c r="AR250" i="1"/>
  <c r="AR251" i="1"/>
  <c r="AR252" i="1"/>
  <c r="AR253" i="1"/>
  <c r="AR254" i="1"/>
  <c r="AR255" i="1"/>
  <c r="AR256" i="1"/>
  <c r="AR257" i="1"/>
  <c r="AR258" i="1"/>
  <c r="AR259" i="1"/>
  <c r="AR260" i="1"/>
  <c r="AR261" i="1"/>
  <c r="AR262" i="1"/>
  <c r="AR263" i="1"/>
  <c r="AR264" i="1"/>
  <c r="AR265" i="1"/>
  <c r="AR266" i="1"/>
  <c r="AR267" i="1"/>
  <c r="AR268" i="1"/>
  <c r="AR269" i="1"/>
  <c r="AR270" i="1"/>
  <c r="AR271" i="1"/>
  <c r="AR272" i="1"/>
  <c r="AR273" i="1"/>
  <c r="AR274" i="1"/>
  <c r="AR275" i="1"/>
  <c r="AR276" i="1"/>
  <c r="AR277" i="1"/>
  <c r="AR278" i="1"/>
  <c r="AR279" i="1"/>
  <c r="AR280" i="1"/>
  <c r="AR281" i="1"/>
  <c r="AR282" i="1"/>
  <c r="AR283" i="1"/>
  <c r="AR284" i="1"/>
  <c r="AR285" i="1"/>
  <c r="AR286" i="1"/>
  <c r="AR287" i="1"/>
  <c r="AR288" i="1"/>
  <c r="AR289" i="1"/>
  <c r="AR290" i="1"/>
  <c r="AR291" i="1"/>
  <c r="AR292" i="1"/>
  <c r="AR293" i="1"/>
  <c r="AR294" i="1"/>
  <c r="AR295" i="1"/>
  <c r="AR296" i="1"/>
  <c r="AR297" i="1"/>
  <c r="AR298" i="1"/>
  <c r="AR299" i="1"/>
  <c r="AR300" i="1"/>
  <c r="AR301" i="1"/>
  <c r="AR302" i="1"/>
  <c r="AR303" i="1"/>
  <c r="AR304" i="1"/>
  <c r="AR305" i="1"/>
  <c r="AR306" i="1"/>
  <c r="AR307" i="1"/>
  <c r="AR308" i="1"/>
  <c r="AR309" i="1"/>
  <c r="AR310" i="1"/>
  <c r="AR311" i="1"/>
  <c r="AR312" i="1"/>
  <c r="AR313" i="1"/>
  <c r="AR314" i="1"/>
  <c r="AR315" i="1"/>
  <c r="AR316" i="1"/>
  <c r="AR317" i="1"/>
  <c r="AR318" i="1"/>
  <c r="AR319" i="1"/>
  <c r="AR320" i="1"/>
  <c r="AR321" i="1"/>
  <c r="AR322" i="1"/>
  <c r="AR323" i="1"/>
  <c r="AR324" i="1"/>
  <c r="AR325" i="1"/>
  <c r="AR326" i="1"/>
  <c r="AR327" i="1"/>
  <c r="AR328" i="1"/>
  <c r="AR329" i="1"/>
  <c r="AR330" i="1"/>
  <c r="AR331" i="1"/>
  <c r="AR332" i="1"/>
  <c r="AR333" i="1"/>
  <c r="AR334" i="1"/>
  <c r="AR335" i="1"/>
  <c r="AR336" i="1"/>
  <c r="AR337" i="1"/>
  <c r="AR338" i="1"/>
  <c r="AR339" i="1"/>
  <c r="AR340" i="1"/>
  <c r="AR341" i="1"/>
  <c r="AR342" i="1"/>
  <c r="AR343" i="1"/>
  <c r="AR344" i="1"/>
  <c r="AR345" i="1"/>
  <c r="AR346" i="1"/>
  <c r="AR347" i="1"/>
  <c r="AR348" i="1"/>
  <c r="AR349" i="1"/>
  <c r="AR350" i="1"/>
  <c r="AR351" i="1"/>
  <c r="AR352" i="1"/>
  <c r="AR353" i="1"/>
  <c r="AR354" i="1"/>
  <c r="AR355" i="1"/>
  <c r="AR356" i="1"/>
  <c r="AR357" i="1"/>
  <c r="AR358" i="1"/>
  <c r="AR359" i="1"/>
  <c r="AR360" i="1"/>
  <c r="AR361" i="1"/>
  <c r="AR362" i="1"/>
  <c r="AR363" i="1"/>
  <c r="AR364" i="1"/>
  <c r="AR365" i="1"/>
  <c r="AR366" i="1"/>
  <c r="AR367" i="1"/>
  <c r="AR368" i="1"/>
  <c r="AR369" i="1"/>
  <c r="AR370" i="1"/>
  <c r="AR371" i="1"/>
  <c r="AR372" i="1"/>
  <c r="AR373" i="1"/>
  <c r="AR374" i="1"/>
  <c r="AR375" i="1"/>
  <c r="AR376" i="1"/>
  <c r="AR377" i="1"/>
  <c r="AR378" i="1"/>
  <c r="AR379" i="1"/>
  <c r="AR380" i="1"/>
  <c r="AR381" i="1"/>
  <c r="AR382" i="1"/>
  <c r="AR383" i="1"/>
  <c r="AR384" i="1"/>
  <c r="AR385" i="1"/>
  <c r="AR386" i="1"/>
  <c r="AR387" i="1"/>
  <c r="AR388" i="1"/>
  <c r="AR389" i="1"/>
  <c r="AR390" i="1"/>
  <c r="AR391" i="1"/>
  <c r="AR392" i="1"/>
  <c r="AR393" i="1"/>
  <c r="AR394" i="1"/>
  <c r="AR395" i="1"/>
  <c r="AR396" i="1"/>
  <c r="AR397" i="1"/>
  <c r="AR398" i="1"/>
  <c r="AR399" i="1"/>
  <c r="AR400" i="1"/>
  <c r="AR401" i="1"/>
  <c r="AR402" i="1"/>
  <c r="AR403" i="1"/>
  <c r="AR404" i="1"/>
  <c r="AR405" i="1"/>
  <c r="AR406" i="1"/>
  <c r="AR407" i="1"/>
  <c r="AR408" i="1"/>
  <c r="AR409" i="1"/>
  <c r="AR410" i="1"/>
  <c r="AR411" i="1"/>
  <c r="AR412" i="1"/>
  <c r="AR413" i="1"/>
  <c r="AR414" i="1"/>
  <c r="AR415" i="1"/>
  <c r="AR416" i="1"/>
  <c r="AR417" i="1"/>
  <c r="AR418" i="1"/>
  <c r="AR419" i="1"/>
  <c r="AR420" i="1"/>
  <c r="AR421" i="1"/>
  <c r="AR422" i="1"/>
  <c r="AR423" i="1"/>
  <c r="AR424" i="1"/>
  <c r="AR425" i="1"/>
  <c r="AR426" i="1"/>
  <c r="AR427" i="1"/>
  <c r="AR428" i="1"/>
  <c r="AR429" i="1"/>
  <c r="AR430" i="1"/>
  <c r="AR431" i="1"/>
  <c r="AR432" i="1"/>
  <c r="AR433" i="1"/>
  <c r="AR434" i="1"/>
  <c r="AR435" i="1"/>
  <c r="AR436" i="1"/>
  <c r="AR437" i="1"/>
  <c r="AR438" i="1"/>
  <c r="AR439" i="1"/>
  <c r="AR440" i="1"/>
  <c r="AR441" i="1"/>
  <c r="AR442" i="1"/>
  <c r="AR443" i="1"/>
  <c r="AR444" i="1"/>
  <c r="AR445" i="1"/>
  <c r="AR446" i="1"/>
  <c r="AR447" i="1"/>
  <c r="AR448" i="1"/>
  <c r="AR449" i="1"/>
  <c r="AR450" i="1"/>
  <c r="AR451" i="1"/>
  <c r="AR452" i="1"/>
  <c r="AR453" i="1"/>
  <c r="AR454" i="1"/>
  <c r="AR455" i="1"/>
  <c r="AR456" i="1"/>
  <c r="AR457" i="1"/>
  <c r="AR458" i="1"/>
  <c r="AR459" i="1"/>
  <c r="AR460" i="1"/>
  <c r="AR461" i="1"/>
  <c r="AR462" i="1"/>
  <c r="AR463" i="1"/>
  <c r="AR464" i="1"/>
  <c r="AR465" i="1"/>
  <c r="AR466" i="1"/>
  <c r="AR467" i="1"/>
  <c r="AR468" i="1"/>
  <c r="AR469" i="1"/>
  <c r="AR470" i="1"/>
  <c r="AR471" i="1"/>
  <c r="AR472" i="1"/>
  <c r="AR473" i="1"/>
  <c r="AR474" i="1"/>
  <c r="AR475" i="1"/>
  <c r="AR476" i="1"/>
  <c r="AR477" i="1"/>
  <c r="AR478" i="1"/>
  <c r="AR479" i="1"/>
  <c r="AR480" i="1"/>
  <c r="AR481" i="1"/>
  <c r="AR482" i="1"/>
  <c r="AR483" i="1"/>
  <c r="AR484" i="1"/>
  <c r="AR485" i="1"/>
  <c r="AR486" i="1"/>
  <c r="AR487" i="1"/>
  <c r="AR488" i="1"/>
  <c r="AR489" i="1"/>
  <c r="AR490" i="1"/>
  <c r="AR491" i="1"/>
  <c r="AR492" i="1"/>
  <c r="AR493" i="1"/>
  <c r="AR494" i="1"/>
  <c r="AR495" i="1"/>
  <c r="AR496" i="1"/>
  <c r="AR497" i="1"/>
  <c r="AR498" i="1"/>
  <c r="AR499" i="1"/>
  <c r="AR500" i="1"/>
  <c r="AR501" i="1"/>
  <c r="AR502" i="1"/>
  <c r="AR503" i="1"/>
  <c r="AR504" i="1"/>
  <c r="AR505" i="1"/>
  <c r="AR506" i="1"/>
  <c r="AR507" i="1"/>
  <c r="AR508" i="1"/>
  <c r="AR509" i="1"/>
  <c r="AR510" i="1"/>
  <c r="AR511" i="1"/>
  <c r="AR512" i="1"/>
  <c r="AR513" i="1"/>
  <c r="AR514" i="1"/>
  <c r="AR515" i="1"/>
  <c r="AR516" i="1"/>
  <c r="AR517" i="1"/>
  <c r="AR518" i="1"/>
  <c r="AR519" i="1"/>
  <c r="AR520" i="1"/>
  <c r="AR521" i="1"/>
  <c r="AR522" i="1"/>
  <c r="AR523" i="1"/>
  <c r="AR524" i="1"/>
  <c r="AR525" i="1"/>
  <c r="AR526" i="1"/>
  <c r="AR527" i="1"/>
  <c r="AR528" i="1"/>
  <c r="AR529" i="1"/>
  <c r="AR530" i="1"/>
  <c r="AR531" i="1"/>
  <c r="AR532" i="1"/>
  <c r="AR533" i="1"/>
  <c r="AR534" i="1"/>
  <c r="AR535" i="1"/>
  <c r="AR536" i="1"/>
  <c r="AR537" i="1"/>
  <c r="AR538" i="1"/>
  <c r="AR539" i="1"/>
  <c r="AR540" i="1"/>
  <c r="AR541" i="1"/>
  <c r="AR542" i="1"/>
  <c r="AR543" i="1"/>
  <c r="AR544" i="1"/>
  <c r="AR545" i="1"/>
  <c r="AR546" i="1"/>
  <c r="AR547" i="1"/>
  <c r="AR548" i="1"/>
  <c r="AR549" i="1"/>
  <c r="AR550" i="1"/>
  <c r="AR551" i="1"/>
  <c r="AR552" i="1"/>
  <c r="AR553" i="1"/>
  <c r="AR554" i="1"/>
  <c r="AR555" i="1"/>
  <c r="AR556" i="1"/>
  <c r="AR557" i="1"/>
  <c r="AR558" i="1"/>
  <c r="AR559" i="1"/>
  <c r="AR560" i="1"/>
  <c r="AR561" i="1"/>
  <c r="AR562" i="1"/>
  <c r="AR563" i="1"/>
  <c r="AR564" i="1"/>
  <c r="AR565" i="1"/>
  <c r="AR566" i="1"/>
  <c r="AR567" i="1"/>
  <c r="AR568" i="1"/>
  <c r="AR569" i="1"/>
  <c r="AR570" i="1"/>
  <c r="AR571" i="1"/>
  <c r="AR572" i="1"/>
  <c r="AR573" i="1"/>
  <c r="AR574" i="1"/>
  <c r="AR575" i="1"/>
  <c r="AR576" i="1"/>
  <c r="AR577" i="1"/>
  <c r="AR578" i="1"/>
  <c r="AR579" i="1"/>
  <c r="AR580" i="1"/>
  <c r="AR581" i="1"/>
  <c r="AR582" i="1"/>
  <c r="AR583" i="1"/>
  <c r="AR584" i="1"/>
  <c r="AR585" i="1"/>
  <c r="AR586" i="1"/>
  <c r="AR587" i="1"/>
  <c r="AR588" i="1"/>
  <c r="AR589" i="1"/>
  <c r="AR590" i="1"/>
  <c r="AR591" i="1"/>
  <c r="AR592" i="1"/>
  <c r="AR593" i="1"/>
  <c r="AR594" i="1"/>
  <c r="AR595" i="1"/>
  <c r="AR596" i="1"/>
  <c r="AR597" i="1"/>
  <c r="AR598" i="1"/>
  <c r="AR599" i="1"/>
  <c r="AR600" i="1"/>
  <c r="AR601" i="1"/>
  <c r="AR602" i="1"/>
  <c r="AR603" i="1"/>
  <c r="AR604" i="1"/>
  <c r="AR605" i="1"/>
  <c r="AR606" i="1"/>
  <c r="AR607" i="1"/>
  <c r="AR608" i="1"/>
  <c r="AR609" i="1"/>
  <c r="AR610" i="1"/>
  <c r="AR611" i="1"/>
  <c r="AR612" i="1"/>
  <c r="AR613" i="1"/>
  <c r="AR614" i="1"/>
  <c r="AR615" i="1"/>
  <c r="AR616" i="1"/>
  <c r="AR617" i="1"/>
  <c r="AR618" i="1"/>
  <c r="AR619" i="1"/>
  <c r="AR620" i="1"/>
  <c r="AR621" i="1"/>
  <c r="AR622" i="1"/>
  <c r="AR623" i="1"/>
  <c r="AR624" i="1"/>
  <c r="AR625" i="1"/>
  <c r="AR626" i="1"/>
  <c r="AR627" i="1"/>
  <c r="AR628" i="1"/>
  <c r="AR629" i="1"/>
  <c r="AR630" i="1"/>
  <c r="AR631" i="1"/>
  <c r="AR632" i="1"/>
  <c r="AR633" i="1"/>
  <c r="AR634" i="1"/>
  <c r="AR635" i="1"/>
  <c r="AR636" i="1"/>
  <c r="AR637" i="1"/>
  <c r="AR638" i="1"/>
  <c r="AR639" i="1"/>
  <c r="AR640" i="1"/>
  <c r="AR641" i="1"/>
  <c r="AR642" i="1"/>
  <c r="AR643" i="1"/>
  <c r="AR644" i="1"/>
  <c r="AR645" i="1"/>
  <c r="AR646" i="1"/>
  <c r="AR647" i="1"/>
  <c r="AR648" i="1"/>
  <c r="AR649" i="1"/>
  <c r="AR650" i="1"/>
  <c r="AR651" i="1"/>
  <c r="AR652" i="1"/>
  <c r="AR653" i="1"/>
  <c r="AR654" i="1"/>
  <c r="AR655" i="1"/>
  <c r="AR656" i="1"/>
  <c r="AR657" i="1"/>
  <c r="AR658" i="1"/>
  <c r="AR659" i="1"/>
  <c r="AR660" i="1"/>
  <c r="AR661" i="1"/>
  <c r="AR662" i="1"/>
  <c r="AR663" i="1"/>
  <c r="AR664" i="1"/>
  <c r="AR665" i="1"/>
  <c r="AR666" i="1"/>
  <c r="AR667" i="1"/>
  <c r="AR668" i="1"/>
  <c r="AR669" i="1"/>
  <c r="AR670" i="1"/>
  <c r="AR671" i="1"/>
  <c r="AR672" i="1"/>
  <c r="AR673" i="1"/>
  <c r="AR674" i="1"/>
  <c r="AR675" i="1"/>
  <c r="AR676" i="1"/>
  <c r="AR677" i="1"/>
  <c r="AR678" i="1"/>
  <c r="AR679" i="1"/>
  <c r="AR680" i="1"/>
  <c r="AR681" i="1"/>
  <c r="AR682" i="1"/>
  <c r="AR683" i="1"/>
  <c r="AR684" i="1"/>
  <c r="AR685" i="1"/>
  <c r="AR686" i="1"/>
  <c r="AR687" i="1"/>
  <c r="AR688" i="1"/>
  <c r="AR689" i="1"/>
  <c r="AR690" i="1"/>
  <c r="AR691" i="1"/>
  <c r="AR692" i="1"/>
  <c r="AR693" i="1"/>
  <c r="AR694" i="1"/>
  <c r="AR695" i="1"/>
  <c r="AR696" i="1"/>
  <c r="AR697" i="1"/>
  <c r="AR698" i="1"/>
  <c r="AR699" i="1"/>
  <c r="AR700" i="1"/>
  <c r="AR701" i="1"/>
  <c r="AR702" i="1"/>
  <c r="AR703" i="1"/>
  <c r="AR704" i="1"/>
  <c r="AR705" i="1"/>
  <c r="AR706" i="1"/>
  <c r="AR707" i="1"/>
  <c r="AR708" i="1"/>
  <c r="AR709" i="1"/>
  <c r="AR710" i="1"/>
  <c r="AR711" i="1"/>
  <c r="AR712" i="1"/>
  <c r="AR713" i="1"/>
  <c r="AR714" i="1"/>
  <c r="AR715" i="1"/>
  <c r="AR716" i="1"/>
  <c r="AR717" i="1"/>
  <c r="AR718" i="1"/>
  <c r="AR719" i="1"/>
  <c r="AR720" i="1"/>
  <c r="AR721" i="1"/>
  <c r="AR722" i="1"/>
  <c r="AR723" i="1"/>
  <c r="AR724" i="1"/>
  <c r="AR725" i="1"/>
  <c r="AR726" i="1"/>
  <c r="AR727" i="1"/>
  <c r="AR728" i="1"/>
  <c r="AR729" i="1"/>
  <c r="AR730" i="1"/>
  <c r="AR731" i="1"/>
  <c r="AR732" i="1"/>
  <c r="AR733" i="1"/>
  <c r="AR734" i="1"/>
  <c r="AR735" i="1"/>
  <c r="AR736" i="1"/>
  <c r="AR737" i="1"/>
  <c r="AR738" i="1"/>
  <c r="AR739" i="1"/>
  <c r="AR740" i="1"/>
  <c r="AR741" i="1"/>
  <c r="AR742" i="1"/>
  <c r="AR743" i="1"/>
  <c r="AR744" i="1"/>
  <c r="AR745" i="1"/>
  <c r="AR746" i="1"/>
  <c r="AR747" i="1"/>
  <c r="AR748" i="1"/>
  <c r="AR749" i="1"/>
  <c r="AR750" i="1"/>
  <c r="AR751" i="1"/>
  <c r="AR752" i="1"/>
  <c r="AR753" i="1"/>
  <c r="AR754" i="1"/>
  <c r="AR755" i="1"/>
  <c r="AR756" i="1"/>
  <c r="AR757" i="1"/>
  <c r="AR758" i="1"/>
  <c r="AR759" i="1"/>
  <c r="AR760" i="1"/>
  <c r="AR761" i="1"/>
  <c r="AR762" i="1"/>
  <c r="AR763" i="1"/>
  <c r="AR764" i="1"/>
  <c r="AR765" i="1"/>
  <c r="AR766" i="1"/>
  <c r="AR767" i="1"/>
  <c r="AR768" i="1"/>
  <c r="AR769" i="1"/>
  <c r="AR770" i="1"/>
  <c r="AR771" i="1"/>
  <c r="AR772" i="1"/>
  <c r="AR773" i="1"/>
  <c r="AR774" i="1"/>
  <c r="AR775" i="1"/>
  <c r="AR776" i="1"/>
  <c r="AR777" i="1"/>
  <c r="AR778" i="1"/>
  <c r="AR779" i="1"/>
  <c r="AR780" i="1"/>
  <c r="AR781" i="1"/>
  <c r="AR782" i="1"/>
  <c r="AR783" i="1"/>
  <c r="AR784" i="1"/>
  <c r="AR785" i="1"/>
  <c r="AR786" i="1"/>
  <c r="AR787" i="1"/>
  <c r="AR788" i="1"/>
  <c r="AR789" i="1"/>
  <c r="AR790" i="1"/>
  <c r="AR791" i="1"/>
  <c r="AR792" i="1"/>
  <c r="AR793" i="1"/>
  <c r="AR794" i="1"/>
  <c r="AR795" i="1"/>
  <c r="AR796" i="1"/>
  <c r="AR797" i="1"/>
  <c r="AR798" i="1"/>
  <c r="AR799" i="1"/>
  <c r="AR800" i="1"/>
  <c r="AR801" i="1"/>
  <c r="AR802" i="1"/>
  <c r="AR803" i="1"/>
  <c r="AR804" i="1"/>
  <c r="AR805" i="1"/>
  <c r="AR806" i="1"/>
  <c r="AR807" i="1"/>
  <c r="AR808" i="1"/>
  <c r="AR809" i="1"/>
  <c r="AR810" i="1"/>
  <c r="AR811" i="1"/>
  <c r="AR812" i="1"/>
  <c r="AR813" i="1"/>
  <c r="AR814" i="1"/>
  <c r="AR815" i="1"/>
  <c r="AR816" i="1"/>
  <c r="AR817" i="1"/>
  <c r="AR818" i="1"/>
  <c r="AR819" i="1"/>
  <c r="AR820" i="1"/>
  <c r="AR821" i="1"/>
  <c r="AR822" i="1"/>
  <c r="AR823" i="1"/>
  <c r="AR824" i="1"/>
  <c r="AR825" i="1"/>
  <c r="AR826" i="1"/>
  <c r="AR827" i="1"/>
  <c r="AR828" i="1"/>
  <c r="AR829" i="1"/>
  <c r="AR830" i="1"/>
  <c r="AR831" i="1"/>
  <c r="AR832" i="1"/>
  <c r="AR833" i="1"/>
  <c r="AR834" i="1"/>
  <c r="AR835" i="1"/>
  <c r="AR836" i="1"/>
  <c r="AR837" i="1"/>
  <c r="AR838" i="1"/>
  <c r="AR839" i="1"/>
  <c r="AR840" i="1"/>
  <c r="AR841" i="1"/>
  <c r="AR842" i="1"/>
  <c r="AR843" i="1"/>
  <c r="AR844" i="1"/>
  <c r="AR845" i="1"/>
  <c r="AR846" i="1"/>
  <c r="AR847" i="1"/>
  <c r="AR848" i="1"/>
  <c r="AR849" i="1"/>
  <c r="AR850" i="1"/>
  <c r="AR851" i="1"/>
  <c r="AR852" i="1"/>
  <c r="AR853" i="1"/>
  <c r="AR854" i="1"/>
  <c r="AR855" i="1"/>
  <c r="AR856" i="1"/>
  <c r="AR857" i="1"/>
  <c r="AR858" i="1"/>
  <c r="AR859" i="1"/>
  <c r="AR860" i="1"/>
  <c r="AR861" i="1"/>
  <c r="AR862" i="1"/>
  <c r="AR863" i="1"/>
  <c r="AR864" i="1"/>
  <c r="AR865" i="1"/>
  <c r="AR866" i="1"/>
  <c r="AR867" i="1"/>
  <c r="AR868" i="1"/>
  <c r="AR869" i="1"/>
  <c r="AR870" i="1"/>
  <c r="AR871" i="1"/>
  <c r="AR872" i="1"/>
  <c r="AR873" i="1"/>
  <c r="AR874" i="1"/>
  <c r="AR875" i="1"/>
  <c r="AR876" i="1"/>
  <c r="AR877" i="1"/>
  <c r="AR878" i="1"/>
  <c r="AR879" i="1"/>
  <c r="AR880" i="1"/>
  <c r="AR881" i="1"/>
  <c r="AR882" i="1"/>
  <c r="AR883" i="1"/>
  <c r="AR884" i="1"/>
  <c r="AR885" i="1"/>
  <c r="AR886" i="1"/>
  <c r="AR887" i="1"/>
  <c r="AR888" i="1"/>
  <c r="AR889" i="1"/>
  <c r="AR890" i="1"/>
  <c r="AR891" i="1"/>
  <c r="AR892" i="1"/>
  <c r="AR893" i="1"/>
  <c r="AR894" i="1"/>
  <c r="AR895" i="1"/>
  <c r="AR896" i="1"/>
  <c r="AR897" i="1"/>
  <c r="AR898" i="1"/>
  <c r="AR899" i="1"/>
  <c r="AR900" i="1"/>
  <c r="AR901" i="1"/>
  <c r="AR902" i="1"/>
  <c r="AR903" i="1"/>
  <c r="AR904" i="1"/>
  <c r="AR905" i="1"/>
  <c r="AR906" i="1"/>
  <c r="AR907" i="1"/>
  <c r="AR908" i="1"/>
  <c r="AR909" i="1"/>
  <c r="AR910" i="1"/>
  <c r="AR911" i="1"/>
  <c r="AR912" i="1"/>
  <c r="AR913" i="1"/>
  <c r="AR914" i="1"/>
  <c r="AR915" i="1"/>
  <c r="AR916" i="1"/>
  <c r="AR917" i="1"/>
  <c r="AR918" i="1"/>
  <c r="AR919" i="1"/>
  <c r="AR920" i="1"/>
  <c r="AR921" i="1"/>
  <c r="AR922" i="1"/>
  <c r="AR923" i="1"/>
  <c r="AR924" i="1"/>
  <c r="AR925" i="1"/>
  <c r="AR926" i="1"/>
  <c r="AR927" i="1"/>
  <c r="AR928" i="1"/>
  <c r="AR929" i="1"/>
  <c r="AR930" i="1"/>
  <c r="AR931" i="1"/>
  <c r="AR932" i="1"/>
  <c r="AR933" i="1"/>
  <c r="AR934" i="1"/>
  <c r="AR935" i="1"/>
  <c r="AR936" i="1"/>
  <c r="AR937" i="1"/>
  <c r="AR938" i="1"/>
  <c r="AR939" i="1"/>
  <c r="AR940" i="1"/>
  <c r="AR941" i="1"/>
  <c r="AR942" i="1"/>
  <c r="AR943" i="1"/>
  <c r="AR944" i="1"/>
  <c r="AR945" i="1"/>
  <c r="AR946" i="1"/>
  <c r="AR947" i="1"/>
  <c r="AR948" i="1"/>
  <c r="AR949" i="1"/>
  <c r="AR950" i="1"/>
  <c r="AR951" i="1"/>
  <c r="AR952" i="1"/>
  <c r="AR953" i="1"/>
  <c r="AR954" i="1"/>
  <c r="AR955" i="1"/>
  <c r="AR956" i="1"/>
  <c r="AR957" i="1"/>
  <c r="AR958" i="1"/>
  <c r="AR959" i="1"/>
  <c r="AR960" i="1"/>
  <c r="AR961" i="1"/>
  <c r="AR962" i="1"/>
  <c r="AR963" i="1"/>
  <c r="AR964" i="1"/>
  <c r="AR965" i="1"/>
  <c r="AR966" i="1"/>
  <c r="AR967" i="1"/>
  <c r="AR968" i="1"/>
  <c r="AR969" i="1"/>
  <c r="AR970" i="1"/>
  <c r="AR971" i="1"/>
  <c r="AR972" i="1"/>
  <c r="AR973" i="1"/>
  <c r="AR974" i="1"/>
  <c r="AR975" i="1"/>
  <c r="AR976" i="1"/>
  <c r="AR977" i="1"/>
  <c r="AR978" i="1"/>
  <c r="AR979" i="1"/>
  <c r="AR980" i="1"/>
  <c r="AR981" i="1"/>
  <c r="AR982" i="1"/>
  <c r="AR983" i="1"/>
  <c r="AR984" i="1"/>
  <c r="AR985" i="1"/>
  <c r="AR986" i="1"/>
  <c r="AR987" i="1"/>
  <c r="AR988" i="1"/>
  <c r="AR989" i="1"/>
  <c r="AR990" i="1"/>
  <c r="AR991" i="1"/>
  <c r="AR992" i="1"/>
  <c r="AR993" i="1"/>
  <c r="AR994" i="1"/>
  <c r="AR995" i="1"/>
  <c r="AR996" i="1"/>
  <c r="AR997" i="1"/>
  <c r="AR998" i="1"/>
  <c r="AR999" i="1"/>
  <c r="AR1000" i="1"/>
  <c r="AR1001" i="1"/>
  <c r="AR1002" i="1"/>
  <c r="AR1003" i="1"/>
  <c r="AR1004" i="1"/>
  <c r="AR1005" i="1"/>
  <c r="AR1006" i="1"/>
  <c r="AR1007" i="1"/>
  <c r="AR1008" i="1"/>
  <c r="AR1009" i="1"/>
  <c r="AR1010" i="1"/>
  <c r="AR1011" i="1"/>
  <c r="AR1012" i="1"/>
  <c r="AR1013" i="1"/>
  <c r="AR1014" i="1"/>
  <c r="AR1015" i="1"/>
  <c r="AR1016" i="1"/>
  <c r="AR1017" i="1"/>
  <c r="AR1018" i="1"/>
  <c r="AR1019" i="1"/>
  <c r="AR1020" i="1"/>
  <c r="AR1021" i="1"/>
  <c r="AR1022" i="1"/>
  <c r="AR1023" i="1"/>
  <c r="AR1024" i="1"/>
  <c r="AR1025" i="1"/>
  <c r="AR1026" i="1"/>
  <c r="AR1027" i="1"/>
  <c r="AR1028" i="1"/>
  <c r="AR1029" i="1"/>
  <c r="AR1030" i="1"/>
  <c r="AR1031" i="1"/>
  <c r="AR1032" i="1"/>
  <c r="AR1033" i="1"/>
  <c r="AR1034" i="1"/>
  <c r="AR1035" i="1"/>
  <c r="AR1036" i="1"/>
  <c r="AR1037" i="1"/>
  <c r="AR1038" i="1"/>
  <c r="AR1039" i="1"/>
  <c r="AR1040" i="1"/>
  <c r="AR1041" i="1"/>
  <c r="AR1042" i="1"/>
  <c r="AR1043" i="1"/>
  <c r="AR1044" i="1"/>
  <c r="AR1045" i="1"/>
  <c r="AR1046" i="1"/>
  <c r="AR1047" i="1"/>
  <c r="AR1048" i="1"/>
  <c r="AR1049" i="1"/>
  <c r="AR1050" i="1"/>
  <c r="AR1051" i="1"/>
  <c r="AR1052" i="1"/>
  <c r="AR1053" i="1"/>
  <c r="AR1054" i="1"/>
  <c r="AR1055" i="1"/>
  <c r="AR1056" i="1"/>
  <c r="AR1057" i="1"/>
  <c r="AR1058" i="1"/>
  <c r="AR1059" i="1"/>
  <c r="AR1060" i="1"/>
  <c r="AR1061" i="1"/>
  <c r="AR1062" i="1"/>
  <c r="AR1063" i="1"/>
  <c r="AR1064" i="1"/>
  <c r="AR1065" i="1"/>
  <c r="AR1066" i="1"/>
  <c r="AR1067" i="1"/>
  <c r="AR1068" i="1"/>
  <c r="AR1069" i="1"/>
  <c r="AR1070" i="1"/>
  <c r="AR1071" i="1"/>
  <c r="AR1072" i="1"/>
  <c r="AR1073" i="1"/>
  <c r="AR1074" i="1"/>
  <c r="AR1075" i="1"/>
  <c r="AR1076" i="1"/>
  <c r="AR1077" i="1"/>
  <c r="AR1078" i="1"/>
  <c r="AR1079" i="1"/>
  <c r="AR1080" i="1"/>
  <c r="AR1081" i="1"/>
  <c r="AR1082" i="1"/>
  <c r="AR1083" i="1"/>
  <c r="AR1084" i="1"/>
  <c r="AR1085" i="1"/>
  <c r="AR1086" i="1"/>
  <c r="AR1087" i="1"/>
  <c r="AR1088" i="1"/>
  <c r="AR1089" i="1"/>
  <c r="AR1090" i="1"/>
  <c r="AR1091" i="1"/>
  <c r="AR1092" i="1"/>
  <c r="AR1093" i="1"/>
  <c r="AR1094" i="1"/>
  <c r="AR1095" i="1"/>
  <c r="AR1096" i="1"/>
  <c r="AR1097" i="1"/>
  <c r="AR1098" i="1"/>
  <c r="AR1099" i="1"/>
  <c r="AR1100" i="1"/>
  <c r="AR1101" i="1"/>
  <c r="AR1102" i="1"/>
  <c r="AR1103" i="1"/>
  <c r="AR1104" i="1"/>
  <c r="AR1105" i="1"/>
  <c r="AR1106" i="1"/>
  <c r="AR1107" i="1"/>
  <c r="AR1108" i="1"/>
  <c r="AR1109" i="1"/>
  <c r="AR1110" i="1"/>
  <c r="AR1111" i="1"/>
  <c r="AR1112" i="1"/>
  <c r="AR1113" i="1"/>
  <c r="AR1114" i="1"/>
  <c r="AR1115" i="1"/>
  <c r="AR1116" i="1"/>
  <c r="AR1117" i="1"/>
  <c r="AR1118" i="1"/>
  <c r="AR1119" i="1"/>
  <c r="AR1120" i="1"/>
  <c r="AR1121" i="1"/>
  <c r="AR1122" i="1"/>
  <c r="AR1123" i="1"/>
  <c r="AR1124" i="1"/>
  <c r="AR1125" i="1"/>
  <c r="AR1126" i="1"/>
  <c r="AR1127" i="1"/>
  <c r="AR1128" i="1"/>
  <c r="AR1129" i="1"/>
  <c r="AR1130" i="1"/>
  <c r="AR1131" i="1"/>
  <c r="AR1132" i="1"/>
  <c r="AR1133" i="1"/>
  <c r="AR1134" i="1"/>
  <c r="AR1135" i="1"/>
  <c r="AR1136" i="1"/>
  <c r="AR1137" i="1"/>
  <c r="AR1138" i="1"/>
  <c r="AR1139" i="1"/>
  <c r="AR1140" i="1"/>
  <c r="AR1141" i="1"/>
  <c r="AR1142" i="1"/>
  <c r="AR1143" i="1"/>
  <c r="AR1144" i="1"/>
  <c r="AR1145" i="1"/>
  <c r="AR1146" i="1"/>
  <c r="AR1147" i="1"/>
  <c r="AR1148" i="1"/>
  <c r="AR1149" i="1"/>
  <c r="AR1150" i="1"/>
  <c r="AR1151" i="1"/>
  <c r="AR1152" i="1"/>
  <c r="AR1153" i="1"/>
  <c r="AR1154" i="1"/>
  <c r="AR1155" i="1"/>
  <c r="AR1156" i="1"/>
  <c r="AR1157" i="1"/>
  <c r="AR1158" i="1"/>
  <c r="AR1159" i="1"/>
  <c r="AR1160" i="1"/>
  <c r="AR1161" i="1"/>
  <c r="AR1162" i="1"/>
  <c r="AR1163" i="1"/>
  <c r="AR1164" i="1"/>
  <c r="AR1165" i="1"/>
  <c r="AR1166" i="1"/>
  <c r="AR1167" i="1"/>
  <c r="AR1168" i="1"/>
  <c r="AR1169" i="1"/>
  <c r="AR1170" i="1"/>
  <c r="AR1171" i="1"/>
  <c r="AR1172" i="1"/>
  <c r="AR1173" i="1"/>
  <c r="AR1174" i="1"/>
  <c r="AR1175" i="1"/>
  <c r="AR1176" i="1"/>
  <c r="AR1177" i="1"/>
  <c r="AR1178" i="1"/>
  <c r="AR1179" i="1"/>
  <c r="AR1180" i="1"/>
  <c r="AR1181" i="1"/>
  <c r="AR1182" i="1"/>
  <c r="AR1183" i="1"/>
  <c r="AR1184" i="1"/>
  <c r="AR1185" i="1"/>
  <c r="AR1186" i="1"/>
  <c r="AR1187" i="1"/>
  <c r="AR1188" i="1"/>
  <c r="AR1189" i="1"/>
  <c r="AR1190" i="1"/>
  <c r="AR1191" i="1"/>
  <c r="AR1192" i="1"/>
  <c r="AR1193" i="1"/>
  <c r="AR1194" i="1"/>
  <c r="AR1195" i="1"/>
  <c r="AR1196" i="1"/>
  <c r="AR1197" i="1"/>
  <c r="AR1198" i="1"/>
  <c r="AR1199" i="1"/>
  <c r="AR1200" i="1"/>
  <c r="AR1201" i="1"/>
  <c r="AR1202" i="1"/>
  <c r="AR1203" i="1"/>
  <c r="AR1204" i="1"/>
  <c r="AR1205" i="1"/>
  <c r="AR1206" i="1"/>
  <c r="AR1207" i="1"/>
  <c r="AR1208" i="1"/>
  <c r="AR1209" i="1"/>
  <c r="AR1210" i="1"/>
  <c r="AR1211" i="1"/>
  <c r="AR1212" i="1"/>
  <c r="AR1213" i="1"/>
  <c r="AR1214" i="1"/>
  <c r="AR1215" i="1"/>
  <c r="AR1216" i="1"/>
  <c r="AR1217" i="1"/>
  <c r="AR1218" i="1"/>
  <c r="AR1219" i="1"/>
  <c r="AR1220" i="1"/>
  <c r="AR1221" i="1"/>
  <c r="AR1222" i="1"/>
  <c r="AR1223" i="1"/>
  <c r="AR1224" i="1"/>
  <c r="AR1225" i="1"/>
  <c r="AR1226" i="1"/>
  <c r="AR1227" i="1"/>
  <c r="AR1228" i="1"/>
  <c r="AR1229" i="1"/>
  <c r="AR1230" i="1"/>
  <c r="AR1231" i="1"/>
  <c r="AR1232" i="1"/>
  <c r="AR1233" i="1"/>
  <c r="AR1234" i="1"/>
  <c r="AR1235" i="1"/>
  <c r="AR1236" i="1"/>
  <c r="AR1237" i="1"/>
  <c r="AR1238" i="1"/>
  <c r="AR1239" i="1"/>
  <c r="AR1240" i="1"/>
  <c r="AR1241" i="1"/>
  <c r="AR1242" i="1"/>
  <c r="AR1243" i="1"/>
  <c r="AR1244" i="1"/>
  <c r="AR1245" i="1"/>
  <c r="AR1246" i="1"/>
  <c r="AR1247" i="1"/>
  <c r="AR1248" i="1"/>
  <c r="AR1249" i="1"/>
  <c r="AR1250" i="1"/>
  <c r="AR1251" i="1"/>
  <c r="AR1252" i="1"/>
  <c r="AR1253" i="1"/>
  <c r="AR1254" i="1"/>
  <c r="AR1255" i="1"/>
  <c r="AR1256" i="1"/>
  <c r="AR1257" i="1"/>
  <c r="AR1258" i="1"/>
  <c r="AR1259" i="1"/>
  <c r="AR1260" i="1"/>
  <c r="AR1261" i="1"/>
  <c r="AR1262" i="1"/>
  <c r="AR1263" i="1"/>
  <c r="AR1264" i="1"/>
  <c r="AR1265" i="1"/>
  <c r="AR1266" i="1"/>
  <c r="AR1267" i="1"/>
  <c r="AR1268" i="1"/>
  <c r="AR1269" i="1"/>
  <c r="AR1270" i="1"/>
  <c r="AR1271" i="1"/>
  <c r="AR1272" i="1"/>
  <c r="AR1273" i="1"/>
  <c r="AR1274" i="1"/>
  <c r="AR1275" i="1"/>
  <c r="AR1276" i="1"/>
  <c r="AR1277" i="1"/>
  <c r="AR1278" i="1"/>
  <c r="AR1279" i="1"/>
  <c r="AR1280" i="1"/>
  <c r="AR1281" i="1"/>
  <c r="AR1282" i="1"/>
  <c r="AR1283" i="1"/>
  <c r="AR1284" i="1"/>
  <c r="AR1285" i="1"/>
  <c r="AR1286" i="1"/>
  <c r="AR1287" i="1"/>
  <c r="AR1288" i="1"/>
  <c r="AR1289" i="1"/>
  <c r="AR1290" i="1"/>
  <c r="AR1291" i="1"/>
  <c r="AR1292" i="1"/>
  <c r="AR1293" i="1"/>
  <c r="AR1294" i="1"/>
  <c r="AR1295" i="1"/>
  <c r="AR1296" i="1"/>
  <c r="AR1297" i="1"/>
  <c r="AR1298" i="1"/>
  <c r="AR1299" i="1"/>
  <c r="AR1300" i="1"/>
  <c r="AR1301" i="1"/>
  <c r="AR1302" i="1"/>
  <c r="AR1303" i="1"/>
  <c r="AR1304" i="1"/>
  <c r="AR1305" i="1"/>
  <c r="AR1306" i="1"/>
  <c r="AR1307" i="1"/>
  <c r="AR1308" i="1"/>
  <c r="AR1309" i="1"/>
  <c r="AR1310" i="1"/>
  <c r="AR1311" i="1"/>
  <c r="AR1312" i="1"/>
  <c r="AR1313" i="1"/>
  <c r="AR1314" i="1"/>
  <c r="AR1315" i="1"/>
  <c r="AR1316" i="1"/>
  <c r="AR1317" i="1"/>
  <c r="AR1318" i="1"/>
  <c r="AR1319" i="1"/>
  <c r="AR1320" i="1"/>
  <c r="AR1321" i="1"/>
  <c r="AR1322" i="1"/>
  <c r="AR1323" i="1"/>
  <c r="AR1324" i="1"/>
  <c r="AR1325" i="1"/>
  <c r="AR1326" i="1"/>
  <c r="AR1327" i="1"/>
  <c r="AR1328" i="1"/>
  <c r="AR1329" i="1"/>
  <c r="AR1330" i="1"/>
  <c r="AR1331" i="1"/>
  <c r="AR1332" i="1"/>
  <c r="AR1333" i="1"/>
  <c r="AR1334" i="1"/>
  <c r="AR1335" i="1"/>
  <c r="AR1336" i="1"/>
  <c r="AR1337" i="1"/>
  <c r="AR1338" i="1"/>
  <c r="AR1339" i="1"/>
  <c r="AR1340" i="1"/>
  <c r="AR1341" i="1"/>
  <c r="AR1342" i="1"/>
  <c r="AR1343" i="1"/>
  <c r="AR1344" i="1"/>
  <c r="AR1345" i="1"/>
  <c r="AR1346" i="1"/>
  <c r="AR1347" i="1"/>
  <c r="AR1348" i="1"/>
  <c r="AR1349" i="1"/>
  <c r="AR1350" i="1"/>
  <c r="AR1351" i="1"/>
  <c r="AR1352" i="1"/>
  <c r="AR1353" i="1"/>
  <c r="AR1354" i="1"/>
  <c r="AR1355" i="1"/>
  <c r="AR1356" i="1"/>
  <c r="AR1357" i="1"/>
  <c r="AR1358" i="1"/>
  <c r="AR1359" i="1"/>
  <c r="AR1360" i="1"/>
  <c r="AR1361" i="1"/>
  <c r="AR1362" i="1"/>
  <c r="AR1363" i="1"/>
  <c r="AR1364" i="1"/>
  <c r="AR1365" i="1"/>
  <c r="AR1366" i="1"/>
  <c r="AR1367" i="1"/>
  <c r="AR1368" i="1"/>
  <c r="AR1369" i="1"/>
  <c r="AR1370" i="1"/>
  <c r="AR1371" i="1"/>
  <c r="AR1372" i="1"/>
  <c r="AR1373" i="1"/>
  <c r="AR1374" i="1"/>
  <c r="AR1375" i="1"/>
  <c r="AR1376" i="1"/>
  <c r="AR1377" i="1"/>
  <c r="AR1378" i="1"/>
  <c r="AR1379" i="1"/>
  <c r="AR1380" i="1"/>
  <c r="AR1381" i="1"/>
  <c r="AR1382" i="1"/>
  <c r="AR1383" i="1"/>
  <c r="AR1384" i="1"/>
  <c r="AR1385" i="1"/>
  <c r="AR1386" i="1"/>
  <c r="AR1387" i="1"/>
  <c r="AR1388" i="1"/>
  <c r="AR1389" i="1"/>
  <c r="AR1390" i="1"/>
  <c r="AR1391" i="1"/>
  <c r="AR1392" i="1"/>
  <c r="AR1393" i="1"/>
  <c r="AR1394" i="1"/>
  <c r="AR1395" i="1"/>
  <c r="AR1396" i="1"/>
  <c r="AR1397" i="1"/>
  <c r="AR1398" i="1"/>
  <c r="AR1399" i="1"/>
  <c r="AR1400" i="1"/>
  <c r="AR1401" i="1"/>
  <c r="AR1402" i="1"/>
  <c r="AR1403" i="1"/>
  <c r="AR1404" i="1"/>
  <c r="AR1405" i="1"/>
  <c r="AR1406" i="1"/>
  <c r="AR1407" i="1"/>
  <c r="AR1408" i="1"/>
  <c r="AR1409" i="1"/>
  <c r="AR1410" i="1"/>
  <c r="AR1411" i="1"/>
  <c r="AR1412" i="1"/>
  <c r="AR1413" i="1"/>
  <c r="AR1414" i="1"/>
  <c r="AR1415" i="1"/>
  <c r="AR1416" i="1"/>
  <c r="AR1417" i="1"/>
  <c r="AR1418" i="1"/>
  <c r="AR1419" i="1"/>
  <c r="AR1420" i="1"/>
  <c r="AR1421" i="1"/>
  <c r="AR1422" i="1"/>
  <c r="AR1423" i="1"/>
  <c r="AR1424" i="1"/>
  <c r="AR1425" i="1"/>
  <c r="AR1426" i="1"/>
  <c r="AR1427" i="1"/>
  <c r="AR1428" i="1"/>
  <c r="AR1429" i="1"/>
  <c r="AR1430" i="1"/>
  <c r="AR1431" i="1"/>
  <c r="AR1432" i="1"/>
  <c r="AR1433" i="1"/>
  <c r="AR1434" i="1"/>
  <c r="AR1435" i="1"/>
  <c r="AR1436" i="1"/>
  <c r="AR1437" i="1"/>
  <c r="AR1438" i="1"/>
  <c r="AR1439" i="1"/>
  <c r="AR1440" i="1"/>
  <c r="AR1441" i="1"/>
  <c r="AR1442" i="1"/>
  <c r="AR1443" i="1"/>
  <c r="AR1444" i="1"/>
  <c r="AR1445" i="1"/>
  <c r="AR1446" i="1"/>
  <c r="AR1447" i="1"/>
  <c r="AR1448" i="1"/>
  <c r="AR1449" i="1"/>
  <c r="AR1450" i="1"/>
  <c r="AR1451" i="1"/>
  <c r="AR1452" i="1"/>
  <c r="AR1453" i="1"/>
  <c r="AR1454" i="1"/>
  <c r="AR1455" i="1"/>
  <c r="AR1456" i="1"/>
  <c r="AR1457" i="1"/>
  <c r="AR1458" i="1"/>
  <c r="AR1459" i="1"/>
  <c r="AR1460" i="1"/>
  <c r="AR1461" i="1"/>
  <c r="AR1462" i="1"/>
  <c r="AR1463" i="1"/>
  <c r="AR1464" i="1"/>
  <c r="AR1465" i="1"/>
  <c r="AR1466" i="1"/>
  <c r="AR1467" i="1"/>
  <c r="AR1468" i="1"/>
  <c r="AR1469" i="1"/>
  <c r="AR1470" i="1"/>
  <c r="AR1471" i="1"/>
  <c r="AR1472" i="1"/>
  <c r="AR1473" i="1"/>
  <c r="AR1474" i="1"/>
  <c r="AR1475" i="1"/>
  <c r="AR1476" i="1"/>
  <c r="AR1477" i="1"/>
  <c r="AR1478" i="1"/>
  <c r="AR1479" i="1"/>
  <c r="AR1480" i="1"/>
  <c r="AR1481" i="1"/>
  <c r="AR1482" i="1"/>
  <c r="AR1483" i="1"/>
  <c r="AR1484" i="1"/>
  <c r="AR1485" i="1"/>
  <c r="AR1486" i="1"/>
  <c r="AR1487" i="1"/>
  <c r="AR1488" i="1"/>
  <c r="AR1489" i="1"/>
  <c r="AR1490" i="1"/>
  <c r="AR1491" i="1"/>
  <c r="AR1492" i="1"/>
  <c r="AR1493" i="1"/>
  <c r="AR1494" i="1"/>
  <c r="AR1495" i="1"/>
  <c r="AR1496" i="1"/>
  <c r="AR1497" i="1"/>
  <c r="AR1498" i="1"/>
  <c r="AR1499" i="1"/>
  <c r="AR1500" i="1"/>
  <c r="AR1501" i="1"/>
  <c r="AR1502" i="1"/>
  <c r="AR1503" i="1"/>
  <c r="AR1504" i="1"/>
  <c r="AR1505" i="1"/>
  <c r="AR1506" i="1"/>
  <c r="AR1507" i="1"/>
  <c r="AR1508" i="1"/>
  <c r="AR1509" i="1"/>
  <c r="AR1510" i="1"/>
  <c r="AR1511" i="1"/>
  <c r="AR1512" i="1"/>
  <c r="AR1513" i="1"/>
  <c r="AR1514" i="1"/>
  <c r="AR1515" i="1"/>
  <c r="AR1516" i="1"/>
  <c r="AR1517" i="1"/>
  <c r="AR1518" i="1"/>
  <c r="AR1519" i="1"/>
  <c r="AR1520" i="1"/>
  <c r="AR1521" i="1"/>
  <c r="AR1522" i="1"/>
  <c r="AR1523" i="1"/>
  <c r="AR1524" i="1"/>
  <c r="AR1525" i="1"/>
  <c r="AR1526" i="1"/>
  <c r="AR1527" i="1"/>
  <c r="AR1528" i="1"/>
  <c r="AR1529" i="1"/>
  <c r="AR1530" i="1"/>
  <c r="AR1531" i="1"/>
  <c r="AR1532" i="1"/>
  <c r="AR1533" i="1"/>
  <c r="AR1534" i="1"/>
  <c r="AR1535" i="1"/>
  <c r="AR1536" i="1"/>
  <c r="AR1537" i="1"/>
  <c r="AR1538" i="1"/>
  <c r="AR1539" i="1"/>
  <c r="AR1540" i="1"/>
  <c r="AR1541" i="1"/>
  <c r="AR1542" i="1"/>
  <c r="AR1543" i="1"/>
  <c r="AR1544" i="1"/>
  <c r="AR1545" i="1"/>
  <c r="AR1546" i="1"/>
  <c r="AR1547" i="1"/>
  <c r="AR1548" i="1"/>
  <c r="AR1549" i="1"/>
  <c r="AR1550" i="1"/>
  <c r="AR1551" i="1"/>
  <c r="AR1552" i="1"/>
  <c r="AR1553" i="1"/>
  <c r="AR1554" i="1"/>
  <c r="AR1555" i="1"/>
  <c r="AR1556" i="1"/>
  <c r="AR1557" i="1"/>
  <c r="AR1558" i="1"/>
  <c r="AR1559" i="1"/>
  <c r="AR1560" i="1"/>
  <c r="AR1561" i="1"/>
  <c r="AR1562" i="1"/>
  <c r="AR1563" i="1"/>
  <c r="AR1564" i="1"/>
  <c r="AR1565" i="1"/>
  <c r="AR1566" i="1"/>
  <c r="AR1567" i="1"/>
  <c r="AR1568" i="1"/>
  <c r="AR1569" i="1"/>
  <c r="AR1570" i="1"/>
  <c r="AR1571" i="1"/>
  <c r="AR1572" i="1"/>
  <c r="AR1573" i="1"/>
  <c r="AR1574" i="1"/>
  <c r="AR1575" i="1"/>
  <c r="AR1576" i="1"/>
  <c r="AR1577" i="1"/>
  <c r="AR1578" i="1"/>
  <c r="AR1579" i="1"/>
  <c r="AR1580" i="1"/>
  <c r="AR1581" i="1"/>
  <c r="AR1582" i="1"/>
  <c r="AR1583" i="1"/>
  <c r="AR1584" i="1"/>
  <c r="AR1585" i="1"/>
  <c r="AR1586" i="1"/>
  <c r="AR1587" i="1"/>
  <c r="AR1588" i="1"/>
  <c r="AR1589" i="1"/>
  <c r="AR1590" i="1"/>
  <c r="AR1591" i="1"/>
  <c r="AR1592" i="1"/>
  <c r="AR1593" i="1"/>
  <c r="AR1594" i="1"/>
  <c r="AR1595" i="1"/>
  <c r="AR1596" i="1"/>
  <c r="AR1597" i="1"/>
  <c r="AR1598" i="1"/>
  <c r="AR1599" i="1"/>
  <c r="AR1600" i="1"/>
  <c r="AR1601" i="1"/>
  <c r="AR1602" i="1"/>
  <c r="AR1603" i="1"/>
  <c r="AR1604" i="1"/>
  <c r="AR1605" i="1"/>
  <c r="AR1606" i="1"/>
  <c r="AR1607" i="1"/>
  <c r="AR1608" i="1"/>
  <c r="AR1609" i="1"/>
  <c r="AR1610" i="1"/>
  <c r="AR1611" i="1"/>
  <c r="AR1612" i="1"/>
  <c r="AR1613" i="1"/>
  <c r="AR1614" i="1"/>
  <c r="AR1615" i="1"/>
  <c r="AR1616" i="1"/>
  <c r="AR1617" i="1"/>
  <c r="AR1618" i="1"/>
  <c r="AR1619" i="1"/>
  <c r="AR1620" i="1"/>
  <c r="AR1621" i="1"/>
  <c r="AR1622" i="1"/>
  <c r="AR1623" i="1"/>
  <c r="AR1624" i="1"/>
  <c r="AR1625" i="1"/>
  <c r="AR1626" i="1"/>
  <c r="AR1627" i="1"/>
  <c r="AR1628" i="1"/>
  <c r="AR1629" i="1"/>
  <c r="AR1630" i="1"/>
  <c r="AR1631" i="1"/>
  <c r="AR1632" i="1"/>
  <c r="AR1633" i="1"/>
  <c r="AR1634" i="1"/>
  <c r="AR1635" i="1"/>
  <c r="AR1636" i="1"/>
  <c r="AR1637" i="1"/>
  <c r="AR1638" i="1"/>
  <c r="AR1639" i="1"/>
  <c r="AR1640" i="1"/>
  <c r="AR1641" i="1"/>
  <c r="AR1642" i="1"/>
  <c r="AR1643" i="1"/>
  <c r="AR1644" i="1"/>
  <c r="AR1645" i="1"/>
  <c r="AR1646" i="1"/>
  <c r="AR1647" i="1"/>
  <c r="AR1648" i="1"/>
  <c r="AR1649" i="1"/>
  <c r="AR1650" i="1"/>
  <c r="AR1651" i="1"/>
  <c r="AR1652" i="1"/>
  <c r="AR1653" i="1"/>
  <c r="AR1654" i="1"/>
  <c r="AR1655" i="1"/>
  <c r="AR1656" i="1"/>
  <c r="AR1657" i="1"/>
  <c r="AR1658" i="1"/>
  <c r="AR1659" i="1"/>
  <c r="AR1660" i="1"/>
  <c r="AR1661" i="1"/>
  <c r="AR1662" i="1"/>
  <c r="AR1663" i="1"/>
  <c r="AR1664" i="1"/>
  <c r="AR1665" i="1"/>
  <c r="AR1666" i="1"/>
  <c r="AR1667" i="1"/>
  <c r="AR1668" i="1"/>
  <c r="AR1669" i="1"/>
  <c r="AR1670" i="1"/>
  <c r="AR1671" i="1"/>
  <c r="AR1672" i="1"/>
  <c r="AR1673" i="1"/>
  <c r="AR1674" i="1"/>
  <c r="AR1675" i="1"/>
  <c r="AR1676" i="1"/>
  <c r="AR1677" i="1"/>
  <c r="AR1678" i="1"/>
  <c r="AR1679" i="1"/>
  <c r="AR1680" i="1"/>
  <c r="AR1681" i="1"/>
  <c r="AR1682" i="1"/>
  <c r="AR1683" i="1"/>
  <c r="AR1684" i="1"/>
  <c r="AR1685" i="1"/>
  <c r="AR1686" i="1"/>
  <c r="AR1687" i="1"/>
  <c r="AR1688" i="1"/>
  <c r="AR1689" i="1"/>
  <c r="AR1690" i="1"/>
  <c r="AR1691" i="1"/>
  <c r="AR1692" i="1"/>
  <c r="AR1693" i="1"/>
  <c r="AR1694" i="1"/>
  <c r="AR1695" i="1"/>
  <c r="AR1696" i="1"/>
  <c r="AR1697" i="1"/>
  <c r="AR1698" i="1"/>
  <c r="AR1699" i="1"/>
  <c r="AR1700" i="1"/>
  <c r="AR1701" i="1"/>
  <c r="AR1702" i="1"/>
  <c r="AR1703" i="1"/>
  <c r="AR1704" i="1"/>
  <c r="AR1705" i="1"/>
  <c r="AR1706" i="1"/>
  <c r="AR1707" i="1"/>
  <c r="AR1708" i="1"/>
  <c r="AR1709" i="1"/>
  <c r="AR1710" i="1"/>
  <c r="AR1711" i="1"/>
  <c r="AR1712" i="1"/>
  <c r="AR1713" i="1"/>
  <c r="AR1714" i="1"/>
  <c r="AR1715" i="1"/>
  <c r="AR1716" i="1"/>
  <c r="AR1717" i="1"/>
  <c r="AR1718" i="1"/>
  <c r="AR1719" i="1"/>
  <c r="AR1720" i="1"/>
  <c r="AR1721" i="1"/>
  <c r="AR1722" i="1"/>
  <c r="AR1723" i="1"/>
  <c r="AR1724" i="1"/>
  <c r="AR1725" i="1"/>
  <c r="AR1726" i="1"/>
  <c r="AR1727" i="1"/>
  <c r="AR1728" i="1"/>
  <c r="AR1729" i="1"/>
  <c r="AR1730" i="1"/>
  <c r="AR1731" i="1"/>
  <c r="AR1732" i="1"/>
  <c r="AR1733" i="1"/>
  <c r="AR1734" i="1"/>
  <c r="AR1735" i="1"/>
  <c r="AR1736" i="1"/>
  <c r="AR1737" i="1"/>
  <c r="AR1738" i="1"/>
  <c r="AR1739" i="1"/>
  <c r="AR1740" i="1"/>
  <c r="AR1741" i="1"/>
  <c r="AR1742" i="1"/>
  <c r="AR1743" i="1"/>
  <c r="AR1744" i="1"/>
  <c r="AR1745" i="1"/>
  <c r="AR1746" i="1"/>
  <c r="AR1747" i="1"/>
  <c r="AR1748" i="1"/>
  <c r="AR1749" i="1"/>
  <c r="AR1750" i="1"/>
  <c r="AR1751" i="1"/>
  <c r="AR1752" i="1"/>
  <c r="AR1753" i="1"/>
  <c r="AR1754" i="1"/>
  <c r="AR1755" i="1"/>
  <c r="AR1756" i="1"/>
  <c r="AR1757" i="1"/>
  <c r="AR1758" i="1"/>
  <c r="AR1759" i="1"/>
  <c r="AR1760" i="1"/>
  <c r="AR1761" i="1"/>
  <c r="AR1762" i="1"/>
  <c r="AR1763" i="1"/>
  <c r="AR1764" i="1"/>
  <c r="AR1765" i="1"/>
  <c r="AR1766" i="1"/>
  <c r="AR1767" i="1"/>
  <c r="AR1768" i="1"/>
  <c r="AR1769" i="1"/>
  <c r="AR1770" i="1"/>
  <c r="AR1771" i="1"/>
  <c r="AR1772" i="1"/>
  <c r="AR1773" i="1"/>
  <c r="AR1774" i="1"/>
  <c r="AR1775" i="1"/>
  <c r="AR1776" i="1"/>
  <c r="AR1777" i="1"/>
  <c r="AR1778" i="1"/>
  <c r="AR1779" i="1"/>
  <c r="AR1780" i="1"/>
  <c r="AR1781" i="1"/>
  <c r="AR1782" i="1"/>
  <c r="AR1783" i="1"/>
  <c r="AR1784" i="1"/>
  <c r="AR1785" i="1"/>
  <c r="AR1786" i="1"/>
  <c r="AR1787" i="1"/>
  <c r="AR1788" i="1"/>
  <c r="AR1789" i="1"/>
  <c r="AR1790" i="1"/>
  <c r="AR1791" i="1"/>
  <c r="AR1792" i="1"/>
  <c r="AR1793" i="1"/>
  <c r="AR1794" i="1"/>
  <c r="AR1795" i="1"/>
  <c r="AR1796" i="1"/>
  <c r="AR1797" i="1"/>
  <c r="AR1798" i="1"/>
  <c r="AR1799" i="1"/>
  <c r="AR1800" i="1"/>
  <c r="AR1801" i="1"/>
  <c r="AR1802" i="1"/>
  <c r="AR1803" i="1"/>
  <c r="AR1804" i="1"/>
  <c r="AR1805" i="1"/>
  <c r="AR1806" i="1"/>
  <c r="AR1807" i="1"/>
  <c r="AR1808" i="1"/>
  <c r="AR1809" i="1"/>
  <c r="AR1810" i="1"/>
  <c r="AR1811" i="1"/>
  <c r="AR1812" i="1"/>
  <c r="AR1813" i="1"/>
  <c r="AR1814" i="1"/>
  <c r="AR1815" i="1"/>
  <c r="AR1816" i="1"/>
  <c r="AR1817" i="1"/>
  <c r="AR1818" i="1"/>
  <c r="AR1819" i="1"/>
  <c r="AR1820" i="1"/>
  <c r="AR1821" i="1"/>
  <c r="AR1822" i="1"/>
  <c r="AR1823" i="1"/>
  <c r="AR1824" i="1"/>
  <c r="AR1825" i="1"/>
  <c r="AR1826" i="1"/>
  <c r="AR1827" i="1"/>
  <c r="AR1828" i="1"/>
  <c r="AR1829" i="1"/>
  <c r="AR1830" i="1"/>
  <c r="AR1831" i="1"/>
  <c r="AR1832" i="1"/>
  <c r="AR1833" i="1"/>
  <c r="AR1834" i="1"/>
  <c r="AR1835" i="1"/>
  <c r="AR1836" i="1"/>
  <c r="AR1837" i="1"/>
  <c r="AR1838" i="1"/>
  <c r="AR1839" i="1"/>
  <c r="AR1840" i="1"/>
  <c r="AR1841" i="1"/>
  <c r="AR1842" i="1"/>
  <c r="AR1843" i="1"/>
  <c r="AR1844" i="1"/>
  <c r="AR1845" i="1"/>
  <c r="AR1846" i="1"/>
  <c r="AR1847" i="1"/>
  <c r="AR1848" i="1"/>
  <c r="AR1849" i="1"/>
  <c r="AR1850" i="1"/>
  <c r="AR1851" i="1"/>
  <c r="AR1852" i="1"/>
  <c r="AR1853" i="1"/>
  <c r="AR1854" i="1"/>
  <c r="AR1855" i="1"/>
  <c r="AR1856" i="1"/>
  <c r="AR1857" i="1"/>
  <c r="AR1858" i="1"/>
  <c r="AR1859" i="1"/>
  <c r="AR1860" i="1"/>
  <c r="AR1861" i="1"/>
  <c r="AR1862" i="1"/>
  <c r="AR1863" i="1"/>
  <c r="AR1864" i="1"/>
  <c r="AR1865" i="1"/>
  <c r="AR1866" i="1"/>
  <c r="AR1867" i="1"/>
  <c r="AR1868" i="1"/>
  <c r="AR1869" i="1"/>
  <c r="AR1870" i="1"/>
  <c r="AR1871" i="1"/>
  <c r="AR1872" i="1"/>
  <c r="AR1873" i="1"/>
  <c r="AR1874" i="1"/>
  <c r="AR1875" i="1"/>
  <c r="AR1876" i="1"/>
  <c r="AR1877" i="1"/>
  <c r="AR1878" i="1"/>
  <c r="AR1879" i="1"/>
  <c r="AR1880" i="1"/>
  <c r="AR1881" i="1"/>
  <c r="AR1882" i="1"/>
  <c r="AR1883" i="1"/>
  <c r="AR1884" i="1"/>
  <c r="AR1885" i="1"/>
  <c r="AR1886" i="1"/>
  <c r="AR1887" i="1"/>
  <c r="AR1888" i="1"/>
  <c r="AR1889" i="1"/>
  <c r="AR1890" i="1"/>
  <c r="AR1891" i="1"/>
  <c r="AR1892" i="1"/>
  <c r="AR1893" i="1"/>
  <c r="AR1894" i="1"/>
  <c r="AR1895" i="1"/>
  <c r="AR1896" i="1"/>
  <c r="AR1897" i="1"/>
  <c r="AR1898" i="1"/>
  <c r="AR1899" i="1"/>
  <c r="AR1900" i="1"/>
  <c r="AR1901" i="1"/>
  <c r="AR1902" i="1"/>
  <c r="AR1903" i="1"/>
  <c r="AR1904" i="1"/>
  <c r="AR1905" i="1"/>
  <c r="AR1906" i="1"/>
  <c r="AR1907" i="1"/>
  <c r="AR1908" i="1"/>
  <c r="AR1909" i="1"/>
  <c r="AR1910" i="1"/>
  <c r="AR1911" i="1"/>
  <c r="AR1912" i="1"/>
  <c r="AR1913" i="1"/>
  <c r="AR1914" i="1"/>
  <c r="AR1915" i="1"/>
  <c r="AR1916" i="1"/>
  <c r="AR1917" i="1"/>
  <c r="AR1918" i="1"/>
  <c r="AR1919" i="1"/>
  <c r="AR1920" i="1"/>
  <c r="AR1921" i="1"/>
  <c r="AR1922" i="1"/>
  <c r="AR1923" i="1"/>
  <c r="AR1924" i="1"/>
  <c r="AR1925" i="1"/>
  <c r="AR1926" i="1"/>
  <c r="AR1927" i="1"/>
  <c r="AR1928" i="1"/>
  <c r="AR1929" i="1"/>
  <c r="AR1930" i="1"/>
  <c r="AR1931" i="1"/>
  <c r="AR1932" i="1"/>
  <c r="AR1933" i="1"/>
  <c r="AR1934" i="1"/>
  <c r="AR1935" i="1"/>
  <c r="AR1936" i="1"/>
  <c r="AR1937" i="1"/>
  <c r="AR1938" i="1"/>
  <c r="AR1939" i="1"/>
  <c r="AR1940" i="1"/>
  <c r="AR1941" i="1"/>
  <c r="AR1942" i="1"/>
  <c r="AR1943" i="1"/>
  <c r="AR1944" i="1"/>
  <c r="AR1945" i="1"/>
  <c r="AR1946" i="1"/>
  <c r="AR1947" i="1"/>
  <c r="AR1948" i="1"/>
  <c r="AR1949" i="1"/>
  <c r="AR1950" i="1"/>
  <c r="AR1951" i="1"/>
  <c r="AR1952" i="1"/>
  <c r="AR1953" i="1"/>
  <c r="AR1954" i="1"/>
  <c r="AR1955" i="1"/>
  <c r="AR1956" i="1"/>
  <c r="AR1957" i="1"/>
  <c r="AR1958" i="1"/>
  <c r="AR1959" i="1"/>
  <c r="AR1960" i="1"/>
  <c r="AR1961" i="1"/>
  <c r="AR1962" i="1"/>
  <c r="AR1963" i="1"/>
  <c r="AR1964" i="1"/>
  <c r="AR1965" i="1"/>
  <c r="AR1966" i="1"/>
  <c r="AR1967" i="1"/>
  <c r="AR1968" i="1"/>
  <c r="AR1969" i="1"/>
  <c r="AR1970" i="1"/>
  <c r="AR1971" i="1"/>
  <c r="AR1972" i="1"/>
  <c r="AR1973" i="1"/>
  <c r="AR1974" i="1"/>
  <c r="AR1975" i="1"/>
  <c r="AR1976" i="1"/>
  <c r="AR1977" i="1"/>
  <c r="AR1978" i="1"/>
  <c r="AR1979" i="1"/>
  <c r="AR1980" i="1"/>
  <c r="AR1981" i="1"/>
  <c r="AR1982" i="1"/>
  <c r="AR1983" i="1"/>
  <c r="AR1984" i="1"/>
  <c r="AR1985" i="1"/>
  <c r="AR1986" i="1"/>
  <c r="AR1987" i="1"/>
  <c r="AR1988" i="1"/>
  <c r="AR1989" i="1"/>
  <c r="AR1990" i="1"/>
  <c r="AR1991" i="1"/>
  <c r="AR1992" i="1"/>
  <c r="AR1993" i="1"/>
  <c r="AR1994" i="1"/>
  <c r="AR1995" i="1"/>
  <c r="AR1996" i="1"/>
  <c r="AR1997" i="1"/>
  <c r="AR1998" i="1"/>
  <c r="AR1999" i="1"/>
  <c r="AR2000" i="1"/>
  <c r="AR2001" i="1"/>
  <c r="AR2002" i="1"/>
  <c r="AR2003" i="1"/>
  <c r="AR2004" i="1"/>
  <c r="AR2005" i="1"/>
  <c r="AR2006" i="1"/>
  <c r="AR2007" i="1"/>
  <c r="AR2008" i="1"/>
  <c r="AR2009" i="1"/>
  <c r="AR2010" i="1"/>
  <c r="AR2011" i="1"/>
  <c r="AR2012" i="1"/>
  <c r="AR2013" i="1"/>
  <c r="AR2014" i="1"/>
  <c r="AR2015" i="1"/>
  <c r="AR2016" i="1"/>
  <c r="AR2017" i="1"/>
  <c r="AR2018" i="1"/>
  <c r="AR2019" i="1"/>
  <c r="AR2020" i="1"/>
  <c r="AR2021" i="1"/>
  <c r="AR2022" i="1"/>
  <c r="AR2023" i="1"/>
  <c r="AR2024" i="1"/>
  <c r="AR2025" i="1"/>
  <c r="AR2026" i="1"/>
  <c r="AR2027" i="1"/>
  <c r="AR2028" i="1"/>
  <c r="AR2029" i="1"/>
  <c r="AR2030" i="1"/>
  <c r="AR2031" i="1"/>
  <c r="AR2032" i="1"/>
  <c r="AR2033" i="1"/>
  <c r="AR2034" i="1"/>
  <c r="AR2035" i="1"/>
  <c r="AR2036" i="1"/>
  <c r="AR2037" i="1"/>
  <c r="AR2038" i="1"/>
  <c r="AR2039" i="1"/>
  <c r="AR2040" i="1"/>
  <c r="AR2041" i="1"/>
  <c r="AR2042" i="1"/>
  <c r="AR2043" i="1"/>
  <c r="AR2044" i="1"/>
  <c r="AR2045" i="1"/>
  <c r="AR2046" i="1"/>
  <c r="AR2047" i="1"/>
  <c r="AR2048" i="1"/>
  <c r="AR2049" i="1"/>
  <c r="AR2050" i="1"/>
  <c r="AR2051" i="1"/>
  <c r="AR2052" i="1"/>
  <c r="AR2053" i="1"/>
  <c r="AR2054" i="1"/>
  <c r="AR2055" i="1"/>
  <c r="AR2056" i="1"/>
  <c r="AR2057" i="1"/>
  <c r="AR2058" i="1"/>
  <c r="AR2059" i="1"/>
  <c r="AR2060" i="1"/>
  <c r="AR2061" i="1"/>
  <c r="AR2062" i="1"/>
  <c r="AR2063" i="1"/>
  <c r="AR2064" i="1"/>
  <c r="AR2065" i="1"/>
  <c r="AR2066" i="1"/>
  <c r="AR2067" i="1"/>
  <c r="AR2068" i="1"/>
  <c r="AR2069" i="1"/>
  <c r="AR2070" i="1"/>
  <c r="AR2071" i="1"/>
  <c r="AR2072" i="1"/>
  <c r="AR2073" i="1"/>
  <c r="AR2074" i="1"/>
  <c r="AR2075" i="1"/>
  <c r="AR2076" i="1"/>
  <c r="AR2077" i="1"/>
  <c r="AR2078" i="1"/>
  <c r="AR2079" i="1"/>
  <c r="AR2080" i="1"/>
  <c r="AR2081" i="1"/>
  <c r="AR2082" i="1"/>
  <c r="AR2083" i="1"/>
  <c r="AR2084" i="1"/>
  <c r="AR2085" i="1"/>
  <c r="AR2086" i="1"/>
  <c r="AR2087" i="1"/>
  <c r="AR2088" i="1"/>
  <c r="AR2089" i="1"/>
  <c r="AR2090" i="1"/>
  <c r="AR2091" i="1"/>
  <c r="AR2092" i="1"/>
  <c r="AR2093" i="1"/>
  <c r="AR2094" i="1"/>
  <c r="AR2095" i="1"/>
  <c r="AR2096" i="1"/>
  <c r="AR2097" i="1"/>
  <c r="AR2098" i="1"/>
  <c r="AR2099" i="1"/>
  <c r="AR2100" i="1"/>
  <c r="AR2101" i="1"/>
  <c r="AR2102" i="1"/>
  <c r="AR2103" i="1"/>
  <c r="AR2104" i="1"/>
  <c r="AR2105" i="1"/>
  <c r="AR2106" i="1"/>
  <c r="AR2107" i="1"/>
  <c r="AR2108" i="1"/>
  <c r="AR2109" i="1"/>
  <c r="AR2110" i="1"/>
  <c r="AR2111" i="1"/>
  <c r="AR2112" i="1"/>
  <c r="AR2113" i="1"/>
  <c r="AR2114" i="1"/>
  <c r="AR2115" i="1"/>
  <c r="AR2116" i="1"/>
  <c r="AR2117" i="1"/>
  <c r="AR2118" i="1"/>
  <c r="AR2119" i="1"/>
  <c r="AR2120" i="1"/>
  <c r="AR2121" i="1"/>
  <c r="AR2122" i="1"/>
  <c r="AR2123" i="1"/>
  <c r="AR2124" i="1"/>
  <c r="AR2125" i="1"/>
  <c r="AR2126" i="1"/>
  <c r="AR2127" i="1"/>
  <c r="AR2128" i="1"/>
  <c r="AR2129" i="1"/>
  <c r="AR2130" i="1"/>
  <c r="AR2131" i="1"/>
  <c r="AR2132" i="1"/>
  <c r="AR2133" i="1"/>
  <c r="AR2134" i="1"/>
  <c r="AR2135" i="1"/>
  <c r="AR2136" i="1"/>
  <c r="AR2137" i="1"/>
  <c r="AR2138" i="1"/>
  <c r="AR2139" i="1"/>
  <c r="AR2140" i="1"/>
  <c r="AR2141" i="1"/>
  <c r="AR2142" i="1"/>
  <c r="AR2143" i="1"/>
  <c r="AR2144" i="1"/>
  <c r="AR2145" i="1"/>
  <c r="AR2146" i="1"/>
  <c r="AR2147" i="1"/>
  <c r="AR2148" i="1"/>
  <c r="AR2149" i="1"/>
  <c r="AR2150" i="1"/>
  <c r="AR2151" i="1"/>
  <c r="AR2152" i="1"/>
  <c r="AR2153" i="1"/>
  <c r="AR2154" i="1"/>
  <c r="AR2155" i="1"/>
  <c r="AR2156" i="1"/>
  <c r="AR2157" i="1"/>
  <c r="AR2158" i="1"/>
  <c r="AR2159" i="1"/>
  <c r="AR2160" i="1"/>
  <c r="AR2161" i="1"/>
  <c r="AR2162" i="1"/>
  <c r="AR2163" i="1"/>
  <c r="AR2164" i="1"/>
  <c r="AR2165" i="1"/>
  <c r="AR2166" i="1"/>
  <c r="AR2167" i="1"/>
  <c r="AR2168" i="1"/>
  <c r="AR2169" i="1"/>
  <c r="AR2170" i="1"/>
  <c r="AR2171" i="1"/>
  <c r="AR2172" i="1"/>
  <c r="AR2173" i="1"/>
  <c r="AR2174" i="1"/>
  <c r="AR2175" i="1"/>
  <c r="AR2176" i="1"/>
  <c r="AR2177" i="1"/>
  <c r="AR2178" i="1"/>
  <c r="AR2179" i="1"/>
  <c r="AR2180" i="1"/>
  <c r="AR2181" i="1"/>
  <c r="AR2182" i="1"/>
  <c r="AR2183" i="1"/>
  <c r="AR2184" i="1"/>
  <c r="AR2185" i="1"/>
  <c r="AR2186" i="1"/>
  <c r="AR2187" i="1"/>
  <c r="AR2188" i="1"/>
  <c r="AR2189" i="1"/>
  <c r="AR2190" i="1"/>
  <c r="AR2191" i="1"/>
  <c r="AR2192" i="1"/>
  <c r="AR2193" i="1"/>
  <c r="AR2194" i="1"/>
  <c r="AR2195" i="1"/>
  <c r="AR2196" i="1"/>
  <c r="AR2197" i="1"/>
  <c r="AR2198" i="1"/>
  <c r="AR2199" i="1"/>
  <c r="AR2200" i="1"/>
  <c r="AR2201" i="1"/>
  <c r="AR2202" i="1"/>
  <c r="AR2203" i="1"/>
  <c r="AR2204" i="1"/>
  <c r="AR2205" i="1"/>
  <c r="AR2206" i="1"/>
  <c r="AR2207" i="1"/>
  <c r="AR2208" i="1"/>
  <c r="AR2209" i="1"/>
  <c r="AR2210" i="1"/>
  <c r="AR2211" i="1"/>
  <c r="AR2212" i="1"/>
  <c r="AR2213" i="1"/>
  <c r="AR2214" i="1"/>
  <c r="AR2215" i="1"/>
  <c r="AR2216" i="1"/>
  <c r="AR2217" i="1"/>
  <c r="AR2218" i="1"/>
  <c r="AR2219" i="1"/>
  <c r="AR2220" i="1"/>
  <c r="AR2221" i="1"/>
  <c r="AR2222" i="1"/>
  <c r="AR2223" i="1"/>
  <c r="AR2224" i="1"/>
  <c r="AR2225" i="1"/>
  <c r="AR2226" i="1"/>
  <c r="AR2227" i="1"/>
  <c r="AR2228" i="1"/>
  <c r="AR2229" i="1"/>
  <c r="AR2230" i="1"/>
  <c r="AR2231" i="1"/>
  <c r="AR2232" i="1"/>
  <c r="AR2233" i="1"/>
  <c r="AR2234" i="1"/>
  <c r="AR2235" i="1"/>
  <c r="AR2236" i="1"/>
  <c r="AR2237" i="1"/>
  <c r="AR2238" i="1"/>
  <c r="AR2239" i="1"/>
  <c r="AR2240" i="1"/>
  <c r="AR2241" i="1"/>
  <c r="AR2242" i="1"/>
  <c r="AR2243" i="1"/>
  <c r="AR2244" i="1"/>
  <c r="AR2245" i="1"/>
  <c r="AR2246" i="1"/>
  <c r="AR2247" i="1"/>
  <c r="AR2248" i="1"/>
  <c r="AR2249" i="1"/>
  <c r="AR2250" i="1"/>
  <c r="AR2251" i="1"/>
  <c r="AR2252" i="1"/>
  <c r="AR2253" i="1"/>
  <c r="AR2254" i="1"/>
  <c r="AR2255" i="1"/>
  <c r="AR2256" i="1"/>
  <c r="AR2257" i="1"/>
  <c r="AR2258" i="1"/>
  <c r="AR2259" i="1"/>
  <c r="AR2260" i="1"/>
  <c r="AR2261" i="1"/>
  <c r="AR2262" i="1"/>
  <c r="AR2263" i="1"/>
  <c r="AR2264" i="1"/>
  <c r="AR2265" i="1"/>
  <c r="AR2266" i="1"/>
  <c r="AR2267" i="1"/>
  <c r="AR2268" i="1"/>
  <c r="AR2269" i="1"/>
  <c r="AR2270" i="1"/>
  <c r="AR2271" i="1"/>
  <c r="AR2272" i="1"/>
  <c r="AR2273" i="1"/>
  <c r="AR2274" i="1"/>
  <c r="AR2275" i="1"/>
  <c r="AR2276" i="1"/>
  <c r="AR2277" i="1"/>
  <c r="AR2278" i="1"/>
  <c r="AR2279" i="1"/>
  <c r="AR2280" i="1"/>
  <c r="AR2281" i="1"/>
  <c r="AR2282" i="1"/>
  <c r="AR2283" i="1"/>
  <c r="AR2284" i="1"/>
  <c r="AR2285" i="1"/>
  <c r="AR2286" i="1"/>
  <c r="AR2287" i="1"/>
  <c r="AR2288" i="1"/>
  <c r="AR2289" i="1"/>
  <c r="AR2290" i="1"/>
  <c r="AR2291" i="1"/>
  <c r="AR2292" i="1"/>
  <c r="AR2293" i="1"/>
  <c r="AR2294" i="1"/>
  <c r="AR2295" i="1"/>
  <c r="AR2296" i="1"/>
  <c r="AR2297" i="1"/>
  <c r="AR2298" i="1"/>
  <c r="AR2299" i="1"/>
  <c r="AR2300" i="1"/>
  <c r="AR2301" i="1"/>
  <c r="AR2302" i="1"/>
  <c r="AR2303" i="1"/>
  <c r="AR2304" i="1"/>
  <c r="AR2305" i="1"/>
  <c r="AR2306" i="1"/>
  <c r="AR2307" i="1"/>
  <c r="AR2308" i="1"/>
  <c r="AR2309" i="1"/>
  <c r="AR2310" i="1"/>
  <c r="AR2311" i="1"/>
  <c r="AR2312" i="1"/>
  <c r="AR2313" i="1"/>
  <c r="AR2314" i="1"/>
  <c r="AR2315" i="1"/>
  <c r="AR2316" i="1"/>
  <c r="AR2317" i="1"/>
  <c r="AR2318" i="1"/>
  <c r="AR2319" i="1"/>
  <c r="AR2320" i="1"/>
  <c r="AR2321" i="1"/>
  <c r="AR2322" i="1"/>
  <c r="AR2323" i="1"/>
  <c r="AR2324" i="1"/>
  <c r="AR2325" i="1"/>
  <c r="AR2326" i="1"/>
  <c r="AR2327" i="1"/>
  <c r="AR2328" i="1"/>
  <c r="AR2329" i="1"/>
  <c r="AR2330" i="1"/>
  <c r="AR2331" i="1"/>
  <c r="AR2332" i="1"/>
  <c r="AR2333" i="1"/>
  <c r="AR2334" i="1"/>
  <c r="AR2335" i="1"/>
  <c r="AR2336" i="1"/>
  <c r="AR2337" i="1"/>
  <c r="AR2338" i="1"/>
  <c r="AR2339" i="1"/>
  <c r="AR2340" i="1"/>
  <c r="AR2341" i="1"/>
  <c r="AR2342" i="1"/>
  <c r="AR2343" i="1"/>
  <c r="AR2344" i="1"/>
  <c r="AR2345" i="1"/>
  <c r="AR2346" i="1"/>
  <c r="AR2347" i="1"/>
  <c r="AR2348" i="1"/>
  <c r="AR2349" i="1"/>
  <c r="AR2350" i="1"/>
  <c r="AR2351" i="1"/>
  <c r="AR2352" i="1"/>
  <c r="AR2353" i="1"/>
  <c r="AR2354" i="1"/>
  <c r="AR2355" i="1"/>
  <c r="AR2356" i="1"/>
  <c r="AR2357" i="1"/>
  <c r="AR2358" i="1"/>
  <c r="AR2359" i="1"/>
  <c r="AR2360" i="1"/>
  <c r="AR2361" i="1"/>
  <c r="AR2362" i="1"/>
  <c r="AR2363" i="1"/>
  <c r="AR2364" i="1"/>
  <c r="AR2365" i="1"/>
  <c r="AR2366" i="1"/>
  <c r="AR2367" i="1"/>
  <c r="AR2368" i="1"/>
  <c r="AR2369" i="1"/>
  <c r="AR2370" i="1"/>
  <c r="AR2371" i="1"/>
  <c r="AR2372" i="1"/>
  <c r="AR2373" i="1"/>
  <c r="AR2374" i="1"/>
  <c r="AR2375" i="1"/>
  <c r="AR2376" i="1"/>
  <c r="AR2377" i="1"/>
  <c r="AR2378" i="1"/>
  <c r="AR2379" i="1"/>
  <c r="AR2380" i="1"/>
  <c r="AR2381" i="1"/>
  <c r="AR2382" i="1"/>
  <c r="AR2383" i="1"/>
  <c r="AR2384" i="1"/>
  <c r="AR2385" i="1"/>
  <c r="AR2386" i="1"/>
  <c r="AR2387" i="1"/>
  <c r="AR2388" i="1"/>
  <c r="AR2389" i="1"/>
  <c r="AR2390" i="1"/>
  <c r="AR2391" i="1"/>
  <c r="AR2392" i="1"/>
  <c r="AR2393" i="1"/>
  <c r="AR2394" i="1"/>
  <c r="AR2395" i="1"/>
  <c r="AR2396" i="1"/>
  <c r="AR2397" i="1"/>
  <c r="AR2398" i="1"/>
  <c r="AR2399" i="1"/>
  <c r="AR2400" i="1"/>
  <c r="AR2401" i="1"/>
  <c r="AR2402" i="1"/>
  <c r="AR2403" i="1"/>
  <c r="AR2404" i="1"/>
  <c r="AR2405" i="1"/>
  <c r="AR2406" i="1"/>
  <c r="AR2407" i="1"/>
  <c r="AR2408" i="1"/>
  <c r="AR2409" i="1"/>
  <c r="AR2410" i="1"/>
  <c r="AR2411" i="1"/>
  <c r="AR2412" i="1"/>
  <c r="AR2413" i="1"/>
  <c r="AR2414" i="1"/>
  <c r="AR2415" i="1"/>
  <c r="AR2416" i="1"/>
  <c r="AR2417" i="1"/>
  <c r="AR2418" i="1"/>
  <c r="AR2419" i="1"/>
  <c r="AR2420" i="1"/>
  <c r="AR2421" i="1"/>
  <c r="AR2422" i="1"/>
  <c r="AR2423" i="1"/>
  <c r="AR2424" i="1"/>
  <c r="AR2425" i="1"/>
  <c r="AR2426" i="1"/>
  <c r="AR2427" i="1"/>
  <c r="AR2428" i="1"/>
  <c r="AR2429" i="1"/>
  <c r="AR2430" i="1"/>
  <c r="AR2431" i="1"/>
  <c r="AR2432" i="1"/>
  <c r="AR2433" i="1"/>
  <c r="AR2434" i="1"/>
  <c r="AR2435" i="1"/>
  <c r="AR2436" i="1"/>
  <c r="AR2437" i="1"/>
  <c r="AR2438" i="1"/>
  <c r="AR2439" i="1"/>
  <c r="AR2440" i="1"/>
  <c r="AR2441" i="1"/>
  <c r="AR2442" i="1"/>
  <c r="AR2443" i="1"/>
  <c r="AR2444" i="1"/>
  <c r="AR2445" i="1"/>
  <c r="AR2446" i="1"/>
  <c r="AR2447" i="1"/>
  <c r="AR2448" i="1"/>
  <c r="AR2449" i="1"/>
  <c r="AR2450" i="1"/>
  <c r="AR2451" i="1"/>
  <c r="AR2452" i="1"/>
  <c r="AR2453" i="1"/>
  <c r="AR2454" i="1"/>
  <c r="AR2455" i="1"/>
  <c r="AR2456" i="1"/>
  <c r="AR2457" i="1"/>
  <c r="AR2458" i="1"/>
  <c r="AR2459" i="1"/>
  <c r="AR2460" i="1"/>
  <c r="AR2461" i="1"/>
  <c r="AR2462" i="1"/>
  <c r="AR2463" i="1"/>
  <c r="AR2464" i="1"/>
  <c r="AR2465" i="1"/>
  <c r="AR2466" i="1"/>
  <c r="AR2467" i="1"/>
  <c r="AR2468" i="1"/>
  <c r="AR2469" i="1"/>
  <c r="AR2470" i="1"/>
  <c r="AR2471" i="1"/>
  <c r="AR2472" i="1"/>
  <c r="AR2473" i="1"/>
  <c r="AR2474" i="1"/>
  <c r="AR2475" i="1"/>
  <c r="AR2476" i="1"/>
  <c r="AR2477" i="1"/>
  <c r="AR2478" i="1"/>
  <c r="AR2479" i="1"/>
  <c r="AR2480" i="1"/>
  <c r="AR2481" i="1"/>
  <c r="AR2482" i="1"/>
  <c r="AR2483" i="1"/>
  <c r="AR2484" i="1"/>
  <c r="AR2485" i="1"/>
  <c r="AR2486" i="1"/>
  <c r="AR2487" i="1"/>
  <c r="AR2488" i="1"/>
  <c r="AR2489" i="1"/>
  <c r="AR2490" i="1"/>
  <c r="AR2491" i="1"/>
  <c r="AR2492" i="1"/>
  <c r="AR2493" i="1"/>
  <c r="AR2494" i="1"/>
  <c r="AR2495" i="1"/>
  <c r="AR2496" i="1"/>
  <c r="AR2497" i="1"/>
  <c r="AR2498" i="1"/>
  <c r="AR2499" i="1"/>
  <c r="AR2500" i="1"/>
  <c r="AR2501" i="1"/>
  <c r="AR2502" i="1"/>
  <c r="AR2503" i="1"/>
  <c r="AR2504" i="1"/>
  <c r="AR2505" i="1"/>
  <c r="AR2506" i="1"/>
  <c r="AR2507" i="1"/>
  <c r="AR2508" i="1"/>
  <c r="AR2509" i="1"/>
  <c r="AR2510" i="1"/>
  <c r="AR2511" i="1"/>
  <c r="AR2512" i="1"/>
  <c r="AR2513" i="1"/>
  <c r="AR2514" i="1"/>
  <c r="AR2515" i="1"/>
  <c r="AR2516" i="1"/>
  <c r="AR2517" i="1"/>
  <c r="AR2518" i="1"/>
  <c r="AR2519" i="1"/>
  <c r="AR2520" i="1"/>
  <c r="AR2521" i="1"/>
  <c r="AR2522" i="1"/>
  <c r="AR2523" i="1"/>
  <c r="AR2524" i="1"/>
  <c r="AR2525" i="1"/>
  <c r="AR2526" i="1"/>
  <c r="AR2527" i="1"/>
  <c r="AR2528" i="1"/>
  <c r="AR2529" i="1"/>
  <c r="AR2530" i="1"/>
  <c r="AR2531" i="1"/>
  <c r="AR2532" i="1"/>
  <c r="AR2533" i="1"/>
  <c r="AR2534" i="1"/>
  <c r="AR2535" i="1"/>
  <c r="AR2536" i="1"/>
  <c r="AR2537" i="1"/>
  <c r="AR2538" i="1"/>
  <c r="AR2539" i="1"/>
  <c r="AR2540" i="1"/>
  <c r="AR2541" i="1"/>
  <c r="AR2542" i="1"/>
  <c r="AR2543" i="1"/>
  <c r="AR2544" i="1"/>
  <c r="AR2545" i="1"/>
  <c r="AR2546" i="1"/>
  <c r="AR2547" i="1"/>
  <c r="AR2548" i="1"/>
  <c r="AR2549" i="1"/>
  <c r="AR2550" i="1"/>
  <c r="AR2551" i="1"/>
  <c r="AR2552" i="1"/>
  <c r="AR2553" i="1"/>
  <c r="AR2554" i="1"/>
  <c r="AR2555" i="1"/>
  <c r="AR2556" i="1"/>
  <c r="AR2557" i="1"/>
  <c r="AR2558" i="1"/>
  <c r="AR2559" i="1"/>
  <c r="AR2560" i="1"/>
  <c r="AR2561" i="1"/>
  <c r="AR2562" i="1"/>
  <c r="AR2563" i="1"/>
  <c r="AR2564" i="1"/>
  <c r="AR2565" i="1"/>
  <c r="AR2566" i="1"/>
  <c r="AR2567" i="1"/>
  <c r="AR2568" i="1"/>
  <c r="AR2569" i="1"/>
  <c r="AR2570" i="1"/>
  <c r="AR2571" i="1"/>
  <c r="AR2572" i="1"/>
  <c r="AR2573" i="1"/>
  <c r="AR2574" i="1"/>
  <c r="AR2575" i="1"/>
  <c r="AR2576" i="1"/>
  <c r="AR2577" i="1"/>
  <c r="AR2578" i="1"/>
  <c r="AR2579" i="1"/>
  <c r="AR2580" i="1"/>
  <c r="AR2581" i="1"/>
  <c r="AR2582" i="1"/>
  <c r="AR2583" i="1"/>
  <c r="AR2584" i="1"/>
  <c r="AR2585" i="1"/>
  <c r="AR2586" i="1"/>
  <c r="AR2587" i="1"/>
  <c r="AR2588" i="1"/>
  <c r="AR2589" i="1"/>
  <c r="AR2590" i="1"/>
  <c r="AR2591" i="1"/>
  <c r="AR2592" i="1"/>
  <c r="AR2593" i="1"/>
  <c r="AR2594" i="1"/>
  <c r="AR2595" i="1"/>
  <c r="AR2596" i="1"/>
  <c r="AR2597" i="1"/>
  <c r="AR2598" i="1"/>
  <c r="AR2599" i="1"/>
  <c r="AR2600" i="1"/>
  <c r="AR2601" i="1"/>
  <c r="AR2602" i="1"/>
  <c r="AR2603" i="1"/>
  <c r="AR2604" i="1"/>
  <c r="AR2605" i="1"/>
  <c r="AR2606" i="1"/>
  <c r="AR2607" i="1"/>
  <c r="AR2608" i="1"/>
  <c r="AR2609" i="1"/>
  <c r="AR2610" i="1"/>
  <c r="AR2611" i="1"/>
  <c r="AR2612" i="1"/>
  <c r="AR2613" i="1"/>
  <c r="AR2614" i="1"/>
  <c r="AR2615" i="1"/>
  <c r="AR2616" i="1"/>
  <c r="AR2617" i="1"/>
  <c r="AR2618" i="1"/>
  <c r="AR2619" i="1"/>
  <c r="AR2620" i="1"/>
  <c r="AR2621" i="1"/>
  <c r="AR2622" i="1"/>
  <c r="AR2623" i="1"/>
  <c r="AR2624" i="1"/>
  <c r="AR2625" i="1"/>
  <c r="AR2626" i="1"/>
  <c r="AR2627" i="1"/>
  <c r="AR2628" i="1"/>
  <c r="AR2629" i="1"/>
  <c r="AR2630" i="1"/>
  <c r="AR2631" i="1"/>
  <c r="AR2632" i="1"/>
  <c r="AR2633" i="1"/>
  <c r="AR2634" i="1"/>
  <c r="AR2635" i="1"/>
  <c r="AR2636" i="1"/>
  <c r="AR2637" i="1"/>
  <c r="AR2638" i="1"/>
  <c r="AR2639" i="1"/>
  <c r="AR2640" i="1"/>
  <c r="AR2641" i="1"/>
  <c r="AR2642" i="1"/>
  <c r="AR2643" i="1"/>
  <c r="AR2644" i="1"/>
  <c r="AR2645" i="1"/>
  <c r="AR2646" i="1"/>
  <c r="AR2647" i="1"/>
  <c r="AR2648" i="1"/>
  <c r="AR2649" i="1"/>
  <c r="AR2650" i="1"/>
  <c r="AR2651" i="1"/>
  <c r="AR2652" i="1"/>
  <c r="AR2653" i="1"/>
  <c r="AR2654" i="1"/>
  <c r="AR2655" i="1"/>
  <c r="AR2656" i="1"/>
  <c r="AR2657" i="1"/>
  <c r="AR2658" i="1"/>
  <c r="AR2659" i="1"/>
  <c r="AR2660" i="1"/>
  <c r="AR2661" i="1"/>
  <c r="AR2662" i="1"/>
  <c r="AR2663" i="1"/>
  <c r="AR2664" i="1"/>
  <c r="AR2665" i="1"/>
  <c r="AR2666" i="1"/>
  <c r="AR2667" i="1"/>
  <c r="AR2668" i="1"/>
  <c r="AR2669" i="1"/>
  <c r="AR2670" i="1"/>
  <c r="AR2671" i="1"/>
  <c r="AR2672" i="1"/>
  <c r="AR2673" i="1"/>
  <c r="AR2674" i="1"/>
  <c r="AR2675" i="1"/>
  <c r="AR2676" i="1"/>
  <c r="AR2677" i="1"/>
  <c r="AR2678" i="1"/>
  <c r="AR2679" i="1"/>
  <c r="AR2680" i="1"/>
  <c r="AR2681" i="1"/>
  <c r="AR2682" i="1"/>
  <c r="AR2683" i="1"/>
  <c r="AR2684" i="1"/>
  <c r="AR2685" i="1"/>
  <c r="AR2686" i="1"/>
  <c r="AR2687" i="1"/>
  <c r="AR2688" i="1"/>
  <c r="AR2689" i="1"/>
  <c r="AR2690" i="1"/>
  <c r="AR2691" i="1"/>
  <c r="AR2692" i="1"/>
  <c r="AR2693" i="1"/>
  <c r="AR2694" i="1"/>
  <c r="AR2695" i="1"/>
  <c r="AR2696" i="1"/>
  <c r="AR2697" i="1"/>
  <c r="AR2698" i="1"/>
  <c r="AR2699" i="1"/>
  <c r="AR2700" i="1"/>
  <c r="AR2701" i="1"/>
  <c r="AR2702" i="1"/>
  <c r="AR2703" i="1"/>
  <c r="AR2704" i="1"/>
  <c r="AR2705" i="1"/>
  <c r="AR2706" i="1"/>
  <c r="AR2707" i="1"/>
  <c r="AR2708" i="1"/>
  <c r="AR2709" i="1"/>
  <c r="AR2710" i="1"/>
  <c r="AR2711" i="1"/>
  <c r="AR2712" i="1"/>
  <c r="AR2713" i="1"/>
  <c r="AR2714" i="1"/>
  <c r="AR2715" i="1"/>
  <c r="AR2716" i="1"/>
  <c r="AR2717" i="1"/>
  <c r="AR2718" i="1"/>
  <c r="AR2719" i="1"/>
  <c r="AR2720" i="1"/>
  <c r="AR2721" i="1"/>
  <c r="AR2722" i="1"/>
  <c r="AR2723" i="1"/>
  <c r="AR2724" i="1"/>
  <c r="AR2725" i="1"/>
  <c r="AR2726" i="1"/>
  <c r="AR2727" i="1"/>
  <c r="AR2728" i="1"/>
  <c r="AR2729" i="1"/>
  <c r="AR2730" i="1"/>
  <c r="AR2731" i="1"/>
  <c r="AR2732" i="1"/>
  <c r="AR2733" i="1"/>
  <c r="AR2734" i="1"/>
  <c r="AR2735" i="1"/>
  <c r="AR2736" i="1"/>
  <c r="AR2737" i="1"/>
  <c r="AR2738" i="1"/>
  <c r="AR2739" i="1"/>
  <c r="AR2740" i="1"/>
  <c r="AR2741" i="1"/>
  <c r="AR2742" i="1"/>
  <c r="AR2743" i="1"/>
  <c r="AR2744" i="1"/>
  <c r="AR2745" i="1"/>
  <c r="AR2746" i="1"/>
  <c r="AR2747" i="1"/>
  <c r="AR2748" i="1"/>
  <c r="AR2749" i="1"/>
  <c r="AR2750" i="1"/>
  <c r="AR2751" i="1"/>
  <c r="AR2752" i="1"/>
  <c r="AR2753" i="1"/>
  <c r="AR2754" i="1"/>
  <c r="AR2755" i="1"/>
  <c r="AR2756" i="1"/>
  <c r="AR2757" i="1"/>
  <c r="AR2758" i="1"/>
  <c r="AR2759" i="1"/>
  <c r="AR2760" i="1"/>
  <c r="AR2761" i="1"/>
  <c r="AR2762" i="1"/>
  <c r="AR2763" i="1"/>
  <c r="AR2764" i="1"/>
  <c r="AR2765" i="1"/>
  <c r="AR2766" i="1"/>
  <c r="AR2767" i="1"/>
  <c r="AR2768" i="1"/>
  <c r="AR2769" i="1"/>
  <c r="AR2770" i="1"/>
  <c r="AR2771" i="1"/>
  <c r="AR2772" i="1"/>
  <c r="AR2773" i="1"/>
  <c r="AR2774" i="1"/>
  <c r="AR2775" i="1"/>
  <c r="AR2776" i="1"/>
  <c r="AR2777" i="1"/>
  <c r="AR2778" i="1"/>
  <c r="AR2779" i="1"/>
  <c r="AR2780" i="1"/>
  <c r="AR2781" i="1"/>
  <c r="AR2782" i="1"/>
  <c r="AR2783" i="1"/>
  <c r="AR2784" i="1"/>
  <c r="AR2785" i="1"/>
  <c r="AR2786" i="1"/>
  <c r="AR2787" i="1"/>
  <c r="AR2788" i="1"/>
  <c r="AR2789" i="1"/>
  <c r="AR2790" i="1"/>
  <c r="AR2791" i="1"/>
  <c r="AR2792" i="1"/>
  <c r="AR2793" i="1"/>
  <c r="AR2794" i="1"/>
  <c r="AR2795" i="1"/>
  <c r="AR2796" i="1"/>
  <c r="AR2797" i="1"/>
  <c r="AR2798" i="1"/>
  <c r="AR2799" i="1"/>
  <c r="AR2800" i="1"/>
  <c r="AR2801" i="1"/>
  <c r="AR2802" i="1"/>
  <c r="AR2803" i="1"/>
  <c r="AR2804" i="1"/>
  <c r="AR2805" i="1"/>
  <c r="AR2806" i="1"/>
  <c r="AR2807" i="1"/>
  <c r="AR2808" i="1"/>
  <c r="AR2809" i="1"/>
  <c r="AR2810" i="1"/>
  <c r="AR2811" i="1"/>
  <c r="AR2812" i="1"/>
  <c r="AR2813" i="1"/>
  <c r="AR2814" i="1"/>
  <c r="AR2815" i="1"/>
  <c r="AR2816" i="1"/>
  <c r="AR2817" i="1"/>
  <c r="AR2818" i="1"/>
  <c r="AR2819" i="1"/>
  <c r="AR2820" i="1"/>
  <c r="AR2821" i="1"/>
  <c r="AR2822" i="1"/>
  <c r="AR2823" i="1"/>
  <c r="AR2824" i="1"/>
  <c r="AR2825" i="1"/>
  <c r="AR2826" i="1"/>
  <c r="AR2827" i="1"/>
  <c r="AR2828" i="1"/>
  <c r="AR2829" i="1"/>
  <c r="AR2830" i="1"/>
  <c r="AR2831" i="1"/>
  <c r="AR2832" i="1"/>
  <c r="AR2833" i="1"/>
  <c r="AR2834" i="1"/>
  <c r="AR2835" i="1"/>
  <c r="AR2836" i="1"/>
  <c r="AR2837" i="1"/>
  <c r="AR2838" i="1"/>
  <c r="AR2839" i="1"/>
  <c r="AR2840" i="1"/>
  <c r="AR2841" i="1"/>
  <c r="AR2842" i="1"/>
  <c r="AR2843" i="1"/>
  <c r="AR2844" i="1"/>
  <c r="AR2845" i="1"/>
  <c r="AR2846" i="1"/>
  <c r="AR2847" i="1"/>
  <c r="AR2848" i="1"/>
  <c r="AR2849" i="1"/>
  <c r="AR2850" i="1"/>
  <c r="AR2851" i="1"/>
  <c r="AR2852" i="1"/>
  <c r="AR2853" i="1"/>
  <c r="AR2854" i="1"/>
  <c r="AR2855" i="1"/>
  <c r="AR2856" i="1"/>
  <c r="AR2857" i="1"/>
  <c r="AR2858" i="1"/>
  <c r="AR2859" i="1"/>
  <c r="AR2860" i="1"/>
  <c r="AR2861" i="1"/>
  <c r="AR2862" i="1"/>
  <c r="AR2863" i="1"/>
  <c r="AR2864" i="1"/>
  <c r="AR2865" i="1"/>
  <c r="AR2866" i="1"/>
  <c r="AR2867" i="1"/>
  <c r="AR2868" i="1"/>
  <c r="AR2869" i="1"/>
  <c r="AR2870" i="1"/>
  <c r="AR2871" i="1"/>
  <c r="AR2872" i="1"/>
  <c r="AR2873" i="1"/>
  <c r="AR2874" i="1"/>
  <c r="AR2875" i="1"/>
  <c r="AR2876" i="1"/>
  <c r="AR2877" i="1"/>
  <c r="AR2878" i="1"/>
  <c r="AR2879" i="1"/>
  <c r="AR2880" i="1"/>
  <c r="AR2881" i="1"/>
  <c r="AR2882" i="1"/>
  <c r="AR2883" i="1"/>
  <c r="AR2884" i="1"/>
  <c r="AR2885" i="1"/>
  <c r="AR2886" i="1"/>
  <c r="AR2887" i="1"/>
  <c r="AR2888" i="1"/>
  <c r="AR2889" i="1"/>
  <c r="AR2890" i="1"/>
  <c r="AR2891" i="1"/>
  <c r="AR2892" i="1"/>
  <c r="AR2893" i="1"/>
  <c r="AR2894" i="1"/>
  <c r="AR2895" i="1"/>
  <c r="AR2896" i="1"/>
  <c r="AR2897" i="1"/>
  <c r="AR2898" i="1"/>
  <c r="AR2899" i="1"/>
  <c r="AR2900" i="1"/>
  <c r="AR2901" i="1"/>
  <c r="AR2902" i="1"/>
  <c r="AR2903" i="1"/>
  <c r="AR2904" i="1"/>
  <c r="AR2905" i="1"/>
  <c r="AR2906" i="1"/>
  <c r="AR2907" i="1"/>
  <c r="AR2908" i="1"/>
  <c r="AR2909" i="1"/>
  <c r="AR2910" i="1"/>
  <c r="AR2911" i="1"/>
  <c r="AR2912" i="1"/>
  <c r="AR2913" i="1"/>
  <c r="AR2914" i="1"/>
  <c r="AR2915" i="1"/>
  <c r="AR2916" i="1"/>
  <c r="AR2917" i="1"/>
  <c r="AR2918" i="1"/>
  <c r="AR2919" i="1"/>
  <c r="AR2920" i="1"/>
  <c r="AR2921" i="1"/>
  <c r="AR2922" i="1"/>
  <c r="AR2923" i="1"/>
  <c r="AR2924" i="1"/>
  <c r="AR2925" i="1"/>
  <c r="AR2926" i="1"/>
  <c r="AR2927" i="1"/>
  <c r="AR2928" i="1"/>
  <c r="AR2929" i="1"/>
  <c r="AR2930" i="1"/>
  <c r="AR2931" i="1"/>
  <c r="AR2932" i="1"/>
  <c r="AR2933" i="1"/>
  <c r="AR2934" i="1"/>
  <c r="AR2935" i="1"/>
  <c r="AR2936" i="1"/>
  <c r="AR2937" i="1"/>
  <c r="AR2938" i="1"/>
  <c r="AR2939" i="1"/>
  <c r="AR2940" i="1"/>
  <c r="AR2941" i="1"/>
  <c r="AR2942" i="1"/>
  <c r="AR2943" i="1"/>
  <c r="AR2944" i="1"/>
  <c r="AR2945" i="1"/>
  <c r="AR2946" i="1"/>
  <c r="AR2947" i="1"/>
  <c r="AR2948" i="1"/>
  <c r="AR2949" i="1"/>
  <c r="AR2950" i="1"/>
  <c r="AR2951" i="1"/>
  <c r="AR2952" i="1"/>
  <c r="AR2953" i="1"/>
  <c r="AR2954" i="1"/>
  <c r="AR2955" i="1"/>
  <c r="AR2956" i="1"/>
  <c r="AR2957" i="1"/>
  <c r="AR2958" i="1"/>
  <c r="AR2959" i="1"/>
  <c r="AR2960" i="1"/>
  <c r="AR2961" i="1"/>
  <c r="AR2962" i="1"/>
  <c r="AR2963" i="1"/>
  <c r="AR2964" i="1"/>
  <c r="AR2965" i="1"/>
  <c r="AR2966" i="1"/>
  <c r="AR2967" i="1"/>
  <c r="AR2968" i="1"/>
  <c r="AR2969" i="1"/>
  <c r="AR2970" i="1"/>
  <c r="AR2971" i="1"/>
  <c r="AR2972" i="1"/>
  <c r="AR2973" i="1"/>
  <c r="AR2974" i="1"/>
  <c r="AR2975" i="1"/>
  <c r="AR2976" i="1"/>
  <c r="AR2977" i="1"/>
  <c r="AR2978" i="1"/>
  <c r="AR2979" i="1"/>
  <c r="AR2980" i="1"/>
  <c r="AR2981" i="1"/>
  <c r="AR2982" i="1"/>
  <c r="AR2983" i="1"/>
  <c r="AR2984" i="1"/>
  <c r="AR2985" i="1"/>
  <c r="AR2986" i="1"/>
  <c r="AR2987" i="1"/>
  <c r="AR2988" i="1"/>
  <c r="AR2989" i="1"/>
  <c r="AR2990" i="1"/>
  <c r="AR2991" i="1"/>
  <c r="AR2992" i="1"/>
  <c r="AR2993" i="1"/>
  <c r="AR2994" i="1"/>
  <c r="AR2995" i="1"/>
  <c r="AR2996" i="1"/>
  <c r="AR2997" i="1"/>
  <c r="AR2998" i="1"/>
  <c r="AR2999" i="1"/>
  <c r="AR3000" i="1"/>
  <c r="AR3001" i="1"/>
  <c r="AR3002" i="1"/>
  <c r="AR3003" i="1"/>
  <c r="AR3004" i="1"/>
  <c r="AR3005" i="1"/>
  <c r="AR3006" i="1"/>
  <c r="AR3007" i="1"/>
  <c r="AR3008" i="1"/>
  <c r="AR3009" i="1"/>
  <c r="AR3010" i="1"/>
  <c r="AR3011" i="1"/>
  <c r="AR3012" i="1"/>
  <c r="AR3013" i="1"/>
  <c r="AR3014" i="1"/>
  <c r="AR3015" i="1"/>
  <c r="AR3016" i="1"/>
  <c r="AR3017" i="1"/>
  <c r="AR3018" i="1"/>
  <c r="AR3019" i="1"/>
  <c r="AR3020" i="1"/>
  <c r="AR3021" i="1"/>
  <c r="AR3022" i="1"/>
  <c r="AR3023" i="1"/>
  <c r="AR3024" i="1"/>
  <c r="AR3025" i="1"/>
  <c r="AR3026" i="1"/>
  <c r="AR3027" i="1"/>
  <c r="AR3028" i="1"/>
  <c r="AR3029" i="1"/>
  <c r="AR3030" i="1"/>
  <c r="AR3031" i="1"/>
  <c r="AR3032" i="1"/>
  <c r="AR3033" i="1"/>
  <c r="AR3034" i="1"/>
  <c r="AR3035" i="1"/>
  <c r="AR3036" i="1"/>
  <c r="AR3037" i="1"/>
  <c r="AR3038" i="1"/>
  <c r="AR3039" i="1"/>
  <c r="AR3040" i="1"/>
  <c r="AR3041" i="1"/>
  <c r="AR3042" i="1"/>
  <c r="AR3043" i="1"/>
  <c r="AR3044" i="1"/>
  <c r="AR3045" i="1"/>
  <c r="AR3046" i="1"/>
  <c r="AR3047" i="1"/>
  <c r="AR3048" i="1"/>
  <c r="AR3049" i="1"/>
  <c r="AR3050" i="1"/>
  <c r="AR3051" i="1"/>
  <c r="AR3052" i="1"/>
  <c r="AR3053" i="1"/>
  <c r="AR3054" i="1"/>
  <c r="AR3055" i="1"/>
  <c r="AR3056" i="1"/>
  <c r="AR3057" i="1"/>
  <c r="AR3058" i="1"/>
  <c r="AR3059" i="1"/>
  <c r="AR3060" i="1"/>
  <c r="AR3061" i="1"/>
  <c r="AR3062" i="1"/>
  <c r="AR3063" i="1"/>
  <c r="AR3064" i="1"/>
  <c r="AR3065" i="1"/>
  <c r="AR3066" i="1"/>
  <c r="AR3067" i="1"/>
  <c r="AR3068" i="1"/>
  <c r="AR3069" i="1"/>
  <c r="AR3070" i="1"/>
  <c r="AR3071" i="1"/>
  <c r="AR3072" i="1"/>
  <c r="AR3073" i="1"/>
  <c r="AR3074" i="1"/>
  <c r="AR3075" i="1"/>
  <c r="AR3076" i="1"/>
  <c r="AR3077" i="1"/>
  <c r="AR3078" i="1"/>
  <c r="AR3079" i="1"/>
  <c r="AR3080" i="1"/>
  <c r="AR3081" i="1"/>
  <c r="AR3082" i="1"/>
  <c r="AR3083" i="1"/>
  <c r="AR3084" i="1"/>
  <c r="AR3085" i="1"/>
  <c r="AR3086" i="1"/>
  <c r="AR3087" i="1"/>
  <c r="AR3088" i="1"/>
  <c r="AR3089" i="1"/>
  <c r="AR3090" i="1"/>
  <c r="AR3091" i="1"/>
  <c r="AR3092" i="1"/>
  <c r="AR3093" i="1"/>
  <c r="AR3094" i="1"/>
  <c r="AR3095" i="1"/>
  <c r="AR3096" i="1"/>
  <c r="AR3097" i="1"/>
  <c r="AR3098" i="1"/>
  <c r="AR3099" i="1"/>
  <c r="AR3100" i="1"/>
  <c r="AR3101" i="1"/>
  <c r="AR3102" i="1"/>
  <c r="AR3103" i="1"/>
  <c r="AR3104" i="1"/>
  <c r="AR3105" i="1"/>
  <c r="AR3106" i="1"/>
  <c r="AR3107" i="1"/>
  <c r="AR3108" i="1"/>
  <c r="AR3109" i="1"/>
  <c r="AR3110" i="1"/>
  <c r="AR3111" i="1"/>
  <c r="AR3112" i="1"/>
  <c r="AR3113" i="1"/>
  <c r="AR3114" i="1"/>
  <c r="AR3115" i="1"/>
  <c r="AR3116" i="1"/>
  <c r="AR3117" i="1"/>
  <c r="AR3118" i="1"/>
  <c r="AR3119" i="1"/>
  <c r="AR3120" i="1"/>
  <c r="AR3121" i="1"/>
  <c r="AR3122" i="1"/>
  <c r="AR3123" i="1"/>
  <c r="AR3124" i="1"/>
  <c r="AR3125" i="1"/>
  <c r="AR3126" i="1"/>
  <c r="AR3127" i="1"/>
  <c r="AR3128" i="1"/>
  <c r="AR3129" i="1"/>
  <c r="AR3130" i="1"/>
  <c r="AR3131" i="1"/>
  <c r="AR3132" i="1"/>
  <c r="AR3133" i="1"/>
  <c r="AR3134" i="1"/>
  <c r="AR3135" i="1"/>
  <c r="AR3136" i="1"/>
  <c r="AR3137" i="1"/>
  <c r="AR3138" i="1"/>
  <c r="AR3139" i="1"/>
  <c r="AR3140" i="1"/>
  <c r="AR3141" i="1"/>
  <c r="AR3142" i="1"/>
  <c r="AR3143" i="1"/>
  <c r="AR3144" i="1"/>
  <c r="AR3145" i="1"/>
  <c r="AR3146" i="1"/>
  <c r="AR3147" i="1"/>
  <c r="AR3148" i="1"/>
  <c r="AR3149" i="1"/>
  <c r="AR3150" i="1"/>
  <c r="AR3151" i="1"/>
  <c r="AR3152" i="1"/>
  <c r="AR3153" i="1"/>
  <c r="AR3154" i="1"/>
  <c r="AR3155" i="1"/>
  <c r="AR3156" i="1"/>
  <c r="AR3157" i="1"/>
  <c r="AR3158" i="1"/>
  <c r="AR3159" i="1"/>
  <c r="AR3160" i="1"/>
  <c r="AR3161" i="1"/>
  <c r="AR3162" i="1"/>
  <c r="AR3163" i="1"/>
  <c r="AR3164" i="1"/>
  <c r="AR3165" i="1"/>
  <c r="AR3166" i="1"/>
  <c r="AR3167" i="1"/>
  <c r="AR3168" i="1"/>
  <c r="AR3169" i="1"/>
  <c r="AR3170" i="1"/>
  <c r="AR3171" i="1"/>
  <c r="AR3172" i="1"/>
  <c r="AR3173" i="1"/>
  <c r="AR3174" i="1"/>
  <c r="AR3175" i="1"/>
  <c r="AR3176" i="1"/>
  <c r="AR3177" i="1"/>
  <c r="AR3178" i="1"/>
  <c r="AR3179" i="1"/>
  <c r="AR3180" i="1"/>
  <c r="AR3181" i="1"/>
  <c r="AR3182" i="1"/>
  <c r="AR3183" i="1"/>
  <c r="AR3184" i="1"/>
  <c r="AR3185" i="1"/>
  <c r="AR3186" i="1"/>
  <c r="AR3187" i="1"/>
  <c r="AR3188" i="1"/>
  <c r="AR3189" i="1"/>
  <c r="AR3190" i="1"/>
  <c r="AR3191" i="1"/>
  <c r="AR3192" i="1"/>
  <c r="AR3193" i="1"/>
  <c r="AR3194" i="1"/>
  <c r="AR3195" i="1"/>
  <c r="AR3196" i="1"/>
  <c r="AR3197" i="1"/>
  <c r="AR3198" i="1"/>
  <c r="AR3199" i="1"/>
  <c r="AR3200" i="1"/>
  <c r="AR3201" i="1"/>
  <c r="AR3202" i="1"/>
  <c r="AR3203" i="1"/>
  <c r="AR3204" i="1"/>
  <c r="AR3205" i="1"/>
  <c r="AR3206" i="1"/>
  <c r="AR3207" i="1"/>
  <c r="AR3208" i="1"/>
  <c r="AR3209" i="1"/>
  <c r="AR3210" i="1"/>
  <c r="AR3211" i="1"/>
  <c r="AR3212" i="1"/>
  <c r="AR3213" i="1"/>
  <c r="AR3214" i="1"/>
  <c r="AR3215" i="1"/>
  <c r="AR3216" i="1"/>
  <c r="AR3217" i="1"/>
  <c r="AR3218" i="1"/>
  <c r="AR3219" i="1"/>
  <c r="AR3220" i="1"/>
  <c r="AR3221" i="1"/>
  <c r="AR3222" i="1"/>
  <c r="AR3223" i="1"/>
  <c r="AR3224" i="1"/>
  <c r="AR3225" i="1"/>
  <c r="AR3226" i="1"/>
  <c r="AR3227" i="1"/>
  <c r="AR3228" i="1"/>
  <c r="AR3229" i="1"/>
  <c r="AR3230" i="1"/>
  <c r="AR3231" i="1"/>
  <c r="AR3232" i="1"/>
  <c r="AR3233" i="1"/>
  <c r="AR3234" i="1"/>
  <c r="AR3235" i="1"/>
  <c r="AR3236" i="1"/>
  <c r="AR3237" i="1"/>
  <c r="AR3238" i="1"/>
  <c r="AR3239" i="1"/>
  <c r="AR3240" i="1"/>
  <c r="AR3241" i="1"/>
  <c r="AR3242" i="1"/>
  <c r="AR3243" i="1"/>
  <c r="AR3244" i="1"/>
  <c r="AR3245" i="1"/>
  <c r="AR3246" i="1"/>
  <c r="AR3247" i="1"/>
  <c r="AR3248" i="1"/>
  <c r="AR3249" i="1"/>
  <c r="AR3250" i="1"/>
  <c r="AR3251" i="1"/>
  <c r="AR3252" i="1"/>
  <c r="AR3253" i="1"/>
  <c r="AR3254" i="1"/>
  <c r="AR3255" i="1"/>
  <c r="AR3256" i="1"/>
  <c r="AR3257" i="1"/>
  <c r="AR3258" i="1"/>
  <c r="AR3259" i="1"/>
  <c r="AR3260" i="1"/>
  <c r="AR3261" i="1"/>
  <c r="AR3262" i="1"/>
  <c r="AR3263" i="1"/>
  <c r="AR3264" i="1"/>
  <c r="AR3265" i="1"/>
  <c r="AR3266" i="1"/>
  <c r="AR3267" i="1"/>
  <c r="AR3268" i="1"/>
  <c r="AR3269" i="1"/>
  <c r="AR3270" i="1"/>
  <c r="AR3271" i="1"/>
  <c r="AR3272" i="1"/>
  <c r="AR3273" i="1"/>
  <c r="AR3274" i="1"/>
  <c r="AR3275" i="1"/>
  <c r="AR3276" i="1"/>
  <c r="AR3277" i="1"/>
  <c r="AR3278" i="1"/>
  <c r="AR3279" i="1"/>
  <c r="AR3280" i="1"/>
  <c r="AR3281" i="1"/>
  <c r="AR3282" i="1"/>
  <c r="AR3283" i="1"/>
  <c r="AR3284" i="1"/>
  <c r="AR3285" i="1"/>
  <c r="AR3286" i="1"/>
  <c r="AR3287" i="1"/>
  <c r="AR3288" i="1"/>
  <c r="AR3289" i="1"/>
  <c r="AR3290" i="1"/>
  <c r="AR3291" i="1"/>
  <c r="AR3292" i="1"/>
  <c r="AR3293" i="1"/>
  <c r="AR3294" i="1"/>
  <c r="AR3295" i="1"/>
  <c r="AR3296" i="1"/>
  <c r="AR3297" i="1"/>
  <c r="AR3298" i="1"/>
  <c r="AR3299" i="1"/>
  <c r="AR3300" i="1"/>
  <c r="AR3301" i="1"/>
  <c r="AR3302" i="1"/>
  <c r="AR3303" i="1"/>
  <c r="AR3304" i="1"/>
  <c r="AR3305" i="1"/>
  <c r="AR3306" i="1"/>
  <c r="AR3307" i="1"/>
  <c r="AR3308" i="1"/>
  <c r="AR3309" i="1"/>
  <c r="AR3310" i="1"/>
  <c r="AR3311" i="1"/>
  <c r="AR3312" i="1"/>
  <c r="AR3313" i="1"/>
  <c r="AR3314" i="1"/>
  <c r="AR3315" i="1"/>
  <c r="AR3316" i="1"/>
  <c r="AR3317" i="1"/>
  <c r="AR3318" i="1"/>
  <c r="AR3319" i="1"/>
  <c r="AR3320" i="1"/>
  <c r="AR3321" i="1"/>
  <c r="AR3322" i="1"/>
  <c r="AR3323" i="1"/>
  <c r="AR3324" i="1"/>
  <c r="AR3325" i="1"/>
  <c r="AR3326" i="1"/>
  <c r="AR3327" i="1"/>
  <c r="AR3328" i="1"/>
  <c r="AR3329" i="1"/>
  <c r="AR3330" i="1"/>
  <c r="AR3331" i="1"/>
  <c r="AR3332" i="1"/>
  <c r="AR3333" i="1"/>
  <c r="AR3334" i="1"/>
  <c r="AR3335" i="1"/>
  <c r="AR3336" i="1"/>
  <c r="AR3337" i="1"/>
  <c r="AR3338" i="1"/>
  <c r="AR3339" i="1"/>
  <c r="AR3340" i="1"/>
  <c r="AR3341" i="1"/>
  <c r="AR3342" i="1"/>
  <c r="AR3343" i="1"/>
  <c r="AR3344" i="1"/>
  <c r="AR3345" i="1"/>
  <c r="AR3346" i="1"/>
  <c r="AR3347" i="1"/>
  <c r="AR3348" i="1"/>
  <c r="AR3349" i="1"/>
  <c r="AR3350" i="1"/>
  <c r="AR3351" i="1"/>
  <c r="AR3352" i="1"/>
  <c r="AR3353" i="1"/>
  <c r="AR3354" i="1"/>
  <c r="AR3355" i="1"/>
  <c r="AR3356" i="1"/>
  <c r="AR3357" i="1"/>
  <c r="AR3358" i="1"/>
  <c r="AR3359" i="1"/>
  <c r="AR3360" i="1"/>
  <c r="AR3361" i="1"/>
  <c r="AR3362" i="1"/>
  <c r="AR3363" i="1"/>
  <c r="AR3364" i="1"/>
  <c r="AR3365" i="1"/>
  <c r="AR3366" i="1"/>
  <c r="AR3367" i="1"/>
  <c r="AR3368" i="1"/>
  <c r="AR3369" i="1"/>
  <c r="AR3370" i="1"/>
  <c r="AR3371" i="1"/>
  <c r="AR3372" i="1"/>
  <c r="AR3373" i="1"/>
  <c r="AR3374" i="1"/>
  <c r="AR3375" i="1"/>
  <c r="AR3376" i="1"/>
  <c r="AR3377" i="1"/>
  <c r="AR3378" i="1"/>
  <c r="AR3379" i="1"/>
  <c r="AR3380" i="1"/>
  <c r="AR3381" i="1"/>
  <c r="AR3382" i="1"/>
  <c r="AR3383" i="1"/>
  <c r="AR3384" i="1"/>
  <c r="AR3385" i="1"/>
  <c r="AR3386" i="1"/>
  <c r="AR3387" i="1"/>
  <c r="AR3388" i="1"/>
  <c r="AR3389" i="1"/>
  <c r="AR3390" i="1"/>
  <c r="AR3391" i="1"/>
  <c r="AR3392" i="1"/>
  <c r="AR3393" i="1"/>
  <c r="AR3394" i="1"/>
  <c r="AR3395" i="1"/>
  <c r="AR3396" i="1"/>
  <c r="AR3397" i="1"/>
  <c r="AR3398" i="1"/>
  <c r="AR3399" i="1"/>
  <c r="AR3400" i="1"/>
  <c r="AR3401" i="1"/>
  <c r="AR3402" i="1"/>
  <c r="AR3403" i="1"/>
  <c r="AR3404" i="1"/>
  <c r="AR3405" i="1"/>
  <c r="AR3406" i="1"/>
  <c r="AR3407" i="1"/>
  <c r="AR3408" i="1"/>
  <c r="AR3409" i="1"/>
  <c r="AR3410" i="1"/>
  <c r="AR3411" i="1"/>
  <c r="AR3412" i="1"/>
  <c r="AR3413" i="1"/>
  <c r="AR3414" i="1"/>
  <c r="AR3415" i="1"/>
  <c r="AR3416" i="1"/>
  <c r="AR3417" i="1"/>
  <c r="AR3418" i="1"/>
  <c r="AR3419" i="1"/>
  <c r="AR3420" i="1"/>
  <c r="AR3421" i="1"/>
  <c r="AR3422" i="1"/>
  <c r="AR3423" i="1"/>
  <c r="AR3424" i="1"/>
  <c r="AR3425" i="1"/>
  <c r="AR3426" i="1"/>
  <c r="AR3427" i="1"/>
  <c r="AR3428" i="1"/>
  <c r="AR3429" i="1"/>
  <c r="AR3430" i="1"/>
  <c r="AR3431" i="1"/>
  <c r="AR3432" i="1"/>
  <c r="AR3433" i="1"/>
  <c r="AR3434" i="1"/>
  <c r="AR3435" i="1"/>
  <c r="AR3436" i="1"/>
  <c r="AR3437" i="1"/>
  <c r="AR3438" i="1"/>
  <c r="AR3439" i="1"/>
  <c r="AR3440" i="1"/>
  <c r="AR3441" i="1"/>
  <c r="AR3442" i="1"/>
  <c r="AR3443" i="1"/>
  <c r="AR3444" i="1"/>
  <c r="AR3445" i="1"/>
  <c r="AR3446" i="1"/>
  <c r="AR3447" i="1"/>
  <c r="AR3448" i="1"/>
  <c r="AR3449" i="1"/>
  <c r="AR3450" i="1"/>
  <c r="AR3451" i="1"/>
  <c r="AR3452" i="1"/>
  <c r="AR3453" i="1"/>
  <c r="AR3454" i="1"/>
  <c r="AR3455" i="1"/>
  <c r="AR3456" i="1"/>
  <c r="AR3457" i="1"/>
  <c r="AR3458" i="1"/>
  <c r="AR3459" i="1"/>
  <c r="AR3460" i="1"/>
  <c r="AR3461" i="1"/>
  <c r="AR3462" i="1"/>
  <c r="AR3463" i="1"/>
  <c r="AR3464" i="1"/>
  <c r="AR3465" i="1"/>
  <c r="AR3466" i="1"/>
  <c r="AR3467" i="1"/>
  <c r="AR3468" i="1"/>
  <c r="AR3469" i="1"/>
  <c r="AR3470" i="1"/>
  <c r="AR3471" i="1"/>
  <c r="AR3472" i="1"/>
  <c r="AR3473" i="1"/>
  <c r="AR3474" i="1"/>
  <c r="AR3475" i="1"/>
  <c r="AR3476" i="1"/>
  <c r="AR3477" i="1"/>
  <c r="AR3478" i="1"/>
  <c r="AR3479" i="1"/>
  <c r="AR3480" i="1"/>
  <c r="AR3481" i="1"/>
  <c r="AR3482" i="1"/>
  <c r="AR3483" i="1"/>
  <c r="AR3484" i="1"/>
  <c r="AR3485" i="1"/>
  <c r="AR3486" i="1"/>
  <c r="AR3487" i="1"/>
  <c r="AR3488" i="1"/>
  <c r="AR3489" i="1"/>
  <c r="AR3490" i="1"/>
  <c r="AR3491" i="1"/>
  <c r="AR3492" i="1"/>
  <c r="AR3493" i="1"/>
  <c r="AR3494" i="1"/>
  <c r="AR3495" i="1"/>
  <c r="AR3496" i="1"/>
  <c r="AR3497" i="1"/>
  <c r="AR3498" i="1"/>
  <c r="AR3499" i="1"/>
  <c r="AR3500" i="1"/>
  <c r="AR3501" i="1"/>
  <c r="AR3502" i="1"/>
  <c r="AR3503" i="1"/>
  <c r="AR3504" i="1"/>
  <c r="AR3505" i="1"/>
  <c r="AR3506" i="1"/>
  <c r="AR3507" i="1"/>
  <c r="AR3508" i="1"/>
  <c r="AR3509" i="1"/>
  <c r="AR3510" i="1"/>
  <c r="AR3511" i="1"/>
  <c r="AR3512" i="1"/>
  <c r="AR3513" i="1"/>
  <c r="AR3514" i="1"/>
  <c r="AR3515" i="1"/>
  <c r="AR3516" i="1"/>
  <c r="AR3517" i="1"/>
  <c r="AR3518" i="1"/>
  <c r="AR3519" i="1"/>
  <c r="AR3520" i="1"/>
  <c r="AR3521" i="1"/>
  <c r="AR3522" i="1"/>
  <c r="AR3523" i="1"/>
  <c r="AR3524" i="1"/>
  <c r="AR3525" i="1"/>
  <c r="AR3526" i="1"/>
  <c r="AR3527" i="1"/>
  <c r="AR3528" i="1"/>
  <c r="AR3529" i="1"/>
  <c r="AR3530" i="1"/>
  <c r="AR3531" i="1"/>
  <c r="AR3532" i="1"/>
  <c r="AR3533" i="1"/>
  <c r="AR3534" i="1"/>
  <c r="AR3535" i="1"/>
  <c r="AR3536" i="1"/>
  <c r="AR3537" i="1"/>
  <c r="AR3538" i="1"/>
  <c r="AR3539" i="1"/>
  <c r="AR3540" i="1"/>
  <c r="AR3541" i="1"/>
  <c r="AR3542" i="1"/>
  <c r="AR3543" i="1"/>
  <c r="AR3544" i="1"/>
  <c r="AR3545" i="1"/>
  <c r="AR3546" i="1"/>
  <c r="AR3547" i="1"/>
  <c r="AR3548" i="1"/>
  <c r="AR3549" i="1"/>
  <c r="AR3550" i="1"/>
  <c r="AR3551" i="1"/>
  <c r="AR3552" i="1"/>
  <c r="AR3553" i="1"/>
  <c r="AR3554" i="1"/>
  <c r="AR3555" i="1"/>
  <c r="AR3556" i="1"/>
  <c r="AR3557" i="1"/>
  <c r="AR3558" i="1"/>
  <c r="AR3559" i="1"/>
  <c r="AR3560" i="1"/>
  <c r="AR3561" i="1"/>
  <c r="AR3562" i="1"/>
  <c r="AR3563" i="1"/>
  <c r="AR3564" i="1"/>
  <c r="AR3565" i="1"/>
  <c r="AR3566" i="1"/>
  <c r="AR3567" i="1"/>
  <c r="AR3568" i="1"/>
  <c r="AR3569" i="1"/>
  <c r="AR3570" i="1"/>
  <c r="AR3571" i="1"/>
  <c r="AR3572" i="1"/>
  <c r="AR3573" i="1"/>
  <c r="AR3574" i="1"/>
  <c r="AR3575" i="1"/>
  <c r="AR3576" i="1"/>
  <c r="AR3577" i="1"/>
  <c r="AR3578" i="1"/>
  <c r="AR3579" i="1"/>
  <c r="AR3580" i="1"/>
  <c r="AR3581" i="1"/>
  <c r="AR3582" i="1"/>
  <c r="AR3583" i="1"/>
  <c r="AR3584" i="1"/>
  <c r="AR3585" i="1"/>
  <c r="AR3586" i="1"/>
  <c r="AR3587" i="1"/>
  <c r="AR3588" i="1"/>
  <c r="AR3589" i="1"/>
  <c r="AR3590" i="1"/>
  <c r="AR3591" i="1"/>
  <c r="AR3592" i="1"/>
  <c r="AR3593" i="1"/>
  <c r="AR3594" i="1"/>
  <c r="AR3595" i="1"/>
  <c r="AR3596" i="1"/>
  <c r="AR3597" i="1"/>
  <c r="AR3598" i="1"/>
  <c r="AR3599" i="1"/>
  <c r="AR3600" i="1"/>
  <c r="AR3601" i="1"/>
  <c r="AR3602" i="1"/>
  <c r="AR3603" i="1"/>
  <c r="AR3604" i="1"/>
  <c r="AR3605" i="1"/>
  <c r="AR3606" i="1"/>
  <c r="AR3607" i="1"/>
  <c r="AR3608" i="1"/>
  <c r="AR3609" i="1"/>
  <c r="AR3610" i="1"/>
  <c r="AR3611" i="1"/>
  <c r="AR3612" i="1"/>
  <c r="AR3613" i="1"/>
  <c r="AR3614" i="1"/>
  <c r="AR3615" i="1"/>
  <c r="AR3616" i="1"/>
  <c r="AR3617" i="1"/>
  <c r="AR3618" i="1"/>
  <c r="AR3619" i="1"/>
  <c r="AR3620" i="1"/>
  <c r="AR3621" i="1"/>
  <c r="AR3622" i="1"/>
  <c r="AR3623" i="1"/>
  <c r="AR3624" i="1"/>
  <c r="AR3625" i="1"/>
  <c r="AR3626" i="1"/>
  <c r="AR3627" i="1"/>
  <c r="AR3628" i="1"/>
  <c r="AR3629" i="1"/>
  <c r="AR3630" i="1"/>
  <c r="AR3631" i="1"/>
  <c r="AR3632" i="1"/>
  <c r="AR3633" i="1"/>
  <c r="AR3634" i="1"/>
  <c r="AR3635" i="1"/>
  <c r="AR3636" i="1"/>
  <c r="AR3637" i="1"/>
  <c r="AR3638" i="1"/>
  <c r="AR3639" i="1"/>
  <c r="AR3640" i="1"/>
  <c r="AR3641" i="1"/>
  <c r="AR3642" i="1"/>
  <c r="AR3643" i="1"/>
  <c r="AR3644" i="1"/>
  <c r="AR3645" i="1"/>
  <c r="AR3646" i="1"/>
  <c r="AR3647" i="1"/>
  <c r="AR3648" i="1"/>
  <c r="AR3649" i="1"/>
  <c r="AR3650" i="1"/>
  <c r="AR3651" i="1"/>
  <c r="AR3652" i="1"/>
  <c r="AR3653" i="1"/>
  <c r="AR3654" i="1"/>
  <c r="AR3655" i="1"/>
  <c r="AR3656" i="1"/>
  <c r="AR3657" i="1"/>
  <c r="AR3658" i="1"/>
  <c r="AR3659" i="1"/>
  <c r="AR3660" i="1"/>
  <c r="AR3661" i="1"/>
  <c r="AR3662" i="1"/>
  <c r="AR3663" i="1"/>
  <c r="AR3664" i="1"/>
  <c r="AR3665" i="1"/>
  <c r="AR3666" i="1"/>
  <c r="AR3667" i="1"/>
  <c r="AR3668" i="1"/>
  <c r="AR3669" i="1"/>
  <c r="AR3670" i="1"/>
  <c r="AR3671" i="1"/>
  <c r="AR3672" i="1"/>
  <c r="AR3673" i="1"/>
  <c r="AR3674" i="1"/>
  <c r="AR3675" i="1"/>
  <c r="AR3676" i="1"/>
  <c r="AR3677" i="1"/>
  <c r="AR3678" i="1"/>
  <c r="AR3679" i="1"/>
  <c r="AR3680" i="1"/>
  <c r="AR3681" i="1"/>
  <c r="AR3682" i="1"/>
  <c r="AR3683" i="1"/>
  <c r="AR3684" i="1"/>
  <c r="AR3685" i="1"/>
  <c r="AR3686" i="1"/>
  <c r="AR3687" i="1"/>
  <c r="AR3688" i="1"/>
  <c r="AR3689" i="1"/>
  <c r="AR3690" i="1"/>
  <c r="AR3691" i="1"/>
  <c r="AR3692" i="1"/>
  <c r="AR3693" i="1"/>
  <c r="AR3694" i="1"/>
  <c r="AR3695" i="1"/>
  <c r="AR3696" i="1"/>
  <c r="AR3697" i="1"/>
  <c r="AR3698" i="1"/>
  <c r="AR3699" i="1"/>
  <c r="AR3700" i="1"/>
  <c r="AR3701" i="1"/>
  <c r="AR3702" i="1"/>
  <c r="AR3703" i="1"/>
  <c r="AR3704" i="1"/>
  <c r="AR3705" i="1"/>
  <c r="AR3706" i="1"/>
  <c r="AR3707" i="1"/>
  <c r="AR3708" i="1"/>
  <c r="AR3709" i="1"/>
  <c r="AR3710" i="1"/>
  <c r="AR3711" i="1"/>
  <c r="AR3712" i="1"/>
  <c r="AR3713" i="1"/>
  <c r="AR3714" i="1"/>
  <c r="AR3715" i="1"/>
  <c r="AR3716" i="1"/>
  <c r="AR3717" i="1"/>
  <c r="AR3718" i="1"/>
  <c r="AR3719" i="1"/>
  <c r="AR3720" i="1"/>
  <c r="AR3721" i="1"/>
  <c r="AR3722" i="1"/>
  <c r="AR3723" i="1"/>
  <c r="AR3724" i="1"/>
  <c r="AR3725" i="1"/>
  <c r="AR3726" i="1"/>
  <c r="AR3727" i="1"/>
  <c r="AR3728" i="1"/>
  <c r="AR3729" i="1"/>
  <c r="AR3730" i="1"/>
  <c r="AR3731" i="1"/>
  <c r="AR3732" i="1"/>
  <c r="AR3733" i="1"/>
  <c r="AR3734" i="1"/>
  <c r="AR3735" i="1"/>
  <c r="AR3736" i="1"/>
  <c r="AR3737" i="1"/>
  <c r="AR3738" i="1"/>
  <c r="AR3739" i="1"/>
  <c r="AR3740" i="1"/>
  <c r="AR3741" i="1"/>
  <c r="AR3742" i="1"/>
  <c r="AR3743" i="1"/>
  <c r="AR3744" i="1"/>
  <c r="AR3745" i="1"/>
  <c r="AR3746" i="1"/>
  <c r="AR3747" i="1"/>
  <c r="AR3748" i="1"/>
  <c r="AR3749" i="1"/>
  <c r="AR3750" i="1"/>
  <c r="AR3751" i="1"/>
  <c r="AR3752" i="1"/>
  <c r="AR3753" i="1"/>
  <c r="AR3754" i="1"/>
  <c r="AR3755" i="1"/>
  <c r="AR3756" i="1"/>
  <c r="AR3757" i="1"/>
  <c r="AR3758" i="1"/>
  <c r="AR3759" i="1"/>
  <c r="AR3760" i="1"/>
  <c r="AR3761" i="1"/>
  <c r="AR3762" i="1"/>
  <c r="AR3763" i="1"/>
  <c r="AR3764" i="1"/>
  <c r="AR3765" i="1"/>
  <c r="AR3766" i="1"/>
  <c r="AR3767" i="1"/>
  <c r="AR3768" i="1"/>
  <c r="AR3769" i="1"/>
  <c r="AR3770" i="1"/>
  <c r="AR3771" i="1"/>
  <c r="AR3772" i="1"/>
  <c r="AR3773" i="1"/>
  <c r="AR3774" i="1"/>
  <c r="AR3775" i="1"/>
  <c r="AR3776" i="1"/>
  <c r="AR3777" i="1"/>
  <c r="AR3778" i="1"/>
  <c r="AR3779" i="1"/>
  <c r="AR3780" i="1"/>
  <c r="AR3781" i="1"/>
  <c r="AR3782" i="1"/>
  <c r="AR3783" i="1"/>
  <c r="AR3784" i="1"/>
  <c r="AR3785" i="1"/>
  <c r="AR3786" i="1"/>
  <c r="AR3787" i="1"/>
  <c r="AR3788" i="1"/>
  <c r="AR3789" i="1"/>
  <c r="AR3790" i="1"/>
  <c r="AR3791" i="1"/>
  <c r="AR3792" i="1"/>
  <c r="AR3793" i="1"/>
  <c r="AR3794" i="1"/>
  <c r="AR3795" i="1"/>
  <c r="AR3796" i="1"/>
  <c r="AR3797" i="1"/>
  <c r="AR3798" i="1"/>
  <c r="AR3799" i="1"/>
  <c r="AR3800" i="1"/>
  <c r="AR3801" i="1"/>
  <c r="AR3802" i="1"/>
  <c r="AR3803" i="1"/>
  <c r="AR3804" i="1"/>
  <c r="AR3805" i="1"/>
  <c r="AR3806" i="1"/>
  <c r="AR3807" i="1"/>
  <c r="AR3808" i="1"/>
  <c r="AR3809" i="1"/>
  <c r="AR3810" i="1"/>
  <c r="AR3811" i="1"/>
  <c r="AR3812" i="1"/>
  <c r="AR3813" i="1"/>
  <c r="AR3814" i="1"/>
  <c r="AR3815" i="1"/>
  <c r="AR3816" i="1"/>
  <c r="AR3817" i="1"/>
  <c r="AR3818" i="1"/>
  <c r="AR3819" i="1"/>
  <c r="AR3820" i="1"/>
  <c r="AR3821" i="1"/>
  <c r="AR3822" i="1"/>
  <c r="AR3823" i="1"/>
  <c r="AR3824" i="1"/>
  <c r="AR3825" i="1"/>
  <c r="AR3826" i="1"/>
  <c r="AR3827" i="1"/>
  <c r="AR3828" i="1"/>
  <c r="AR3829" i="1"/>
  <c r="AR3830" i="1"/>
  <c r="AR3831" i="1"/>
  <c r="AR3832" i="1"/>
  <c r="AR3833" i="1"/>
  <c r="AR3834" i="1"/>
  <c r="AR3835" i="1"/>
  <c r="AR3836" i="1"/>
  <c r="AR3837" i="1"/>
  <c r="AR3838" i="1"/>
  <c r="AR3839" i="1"/>
  <c r="AR3840" i="1"/>
  <c r="AR3841" i="1"/>
  <c r="AR3842" i="1"/>
  <c r="AR3843" i="1"/>
  <c r="AR3844" i="1"/>
  <c r="AR3845" i="1"/>
  <c r="AR3846" i="1"/>
  <c r="AR3847" i="1"/>
  <c r="AR3848" i="1"/>
  <c r="AR3849" i="1"/>
  <c r="AR3850" i="1"/>
  <c r="AR3851" i="1"/>
  <c r="AR3852" i="1"/>
  <c r="AR3853" i="1"/>
  <c r="AR3854" i="1"/>
  <c r="AR3855" i="1"/>
  <c r="AR3856" i="1"/>
  <c r="AR3857" i="1"/>
  <c r="AR3858" i="1"/>
  <c r="AR3859" i="1"/>
  <c r="AR3860" i="1"/>
  <c r="AR3861" i="1"/>
  <c r="AR3862" i="1"/>
  <c r="AR3863" i="1"/>
  <c r="AR3864" i="1"/>
  <c r="AR3865" i="1"/>
  <c r="AR3866" i="1"/>
  <c r="AR3867" i="1"/>
  <c r="AR3868" i="1"/>
  <c r="AR3869" i="1"/>
  <c r="AR3870" i="1"/>
  <c r="AR3871" i="1"/>
  <c r="AR3872" i="1"/>
  <c r="AR3873" i="1"/>
  <c r="AR3874" i="1"/>
  <c r="AR3875" i="1"/>
  <c r="AR3876" i="1"/>
  <c r="AR3877" i="1"/>
  <c r="AR3878" i="1"/>
  <c r="AR3879" i="1"/>
  <c r="AR3880" i="1"/>
  <c r="AR3881" i="1"/>
  <c r="AR3882" i="1"/>
  <c r="AR3883" i="1"/>
  <c r="AR3884" i="1"/>
  <c r="AR3885" i="1"/>
  <c r="AR3886" i="1"/>
  <c r="AR3887" i="1"/>
  <c r="AR3888" i="1"/>
  <c r="AR3889" i="1"/>
  <c r="AR3890" i="1"/>
  <c r="AR3891" i="1"/>
  <c r="AR3892" i="1"/>
  <c r="AR3893" i="1"/>
  <c r="AR3894" i="1"/>
  <c r="AR3895" i="1"/>
  <c r="AR3896" i="1"/>
  <c r="AR3897" i="1"/>
  <c r="AR3898" i="1"/>
  <c r="AR3899" i="1"/>
  <c r="AR3900" i="1"/>
  <c r="AR3901" i="1"/>
  <c r="AR3902" i="1"/>
  <c r="AR3903" i="1"/>
  <c r="AR3904" i="1"/>
  <c r="AR3905" i="1"/>
  <c r="AR3906" i="1"/>
  <c r="AR3907" i="1"/>
  <c r="AR3908" i="1"/>
  <c r="AR3909" i="1"/>
  <c r="AR3910" i="1"/>
  <c r="AR3911" i="1"/>
  <c r="AR3912" i="1"/>
  <c r="AR3913" i="1"/>
  <c r="AR3914" i="1"/>
  <c r="AR3915" i="1"/>
  <c r="AR3916" i="1"/>
  <c r="AR3917" i="1"/>
  <c r="AR3918" i="1"/>
  <c r="AR3919" i="1"/>
  <c r="AR3920" i="1"/>
  <c r="AR3921" i="1"/>
  <c r="AR3922" i="1"/>
  <c r="AR3923" i="1"/>
  <c r="AR3924" i="1"/>
  <c r="AR3925" i="1"/>
  <c r="AR3926" i="1"/>
  <c r="AR3927" i="1"/>
  <c r="AR3928" i="1"/>
  <c r="AR3929" i="1"/>
  <c r="AR3930" i="1"/>
  <c r="AR3931" i="1"/>
  <c r="AR3932" i="1"/>
  <c r="AR3933" i="1"/>
  <c r="AR3934" i="1"/>
  <c r="AR3935" i="1"/>
  <c r="AR3936" i="1"/>
  <c r="AR3937" i="1"/>
  <c r="AR3938" i="1"/>
  <c r="AR3939" i="1"/>
  <c r="AR3940" i="1"/>
  <c r="AR3941" i="1"/>
  <c r="AR3942" i="1"/>
  <c r="AR3943" i="1"/>
  <c r="AR3944" i="1"/>
  <c r="AR3945" i="1"/>
  <c r="AR3946" i="1"/>
  <c r="AR3947" i="1"/>
  <c r="AR3948" i="1"/>
  <c r="AR3949" i="1"/>
  <c r="AR3950" i="1"/>
  <c r="AR3951" i="1"/>
  <c r="AR3952" i="1"/>
  <c r="AR3953" i="1"/>
  <c r="AR3954" i="1"/>
  <c r="AR3955" i="1"/>
  <c r="AR3956" i="1"/>
  <c r="AR3957" i="1"/>
  <c r="AR3958" i="1"/>
  <c r="AR3959" i="1"/>
  <c r="AR3960" i="1"/>
  <c r="AR3961" i="1"/>
  <c r="AR3962" i="1"/>
  <c r="AR3963" i="1"/>
  <c r="AR3964" i="1"/>
  <c r="AR3965" i="1"/>
  <c r="AR3966" i="1"/>
  <c r="AR3967" i="1"/>
  <c r="AR3968" i="1"/>
  <c r="AR3969" i="1"/>
  <c r="AR3970" i="1"/>
  <c r="AR3971" i="1"/>
  <c r="AR3972" i="1"/>
  <c r="AR3973" i="1"/>
  <c r="AR3974" i="1"/>
  <c r="AR3975" i="1"/>
  <c r="AR3976" i="1"/>
  <c r="AR3977" i="1"/>
  <c r="AR3978" i="1"/>
  <c r="AR3979" i="1"/>
  <c r="AR3980" i="1"/>
  <c r="AR3981" i="1"/>
  <c r="AR3982" i="1"/>
  <c r="AR3983" i="1"/>
  <c r="AR3984" i="1"/>
  <c r="AR3985" i="1"/>
  <c r="AR3986" i="1"/>
  <c r="AR3987" i="1"/>
  <c r="AR3988" i="1"/>
  <c r="AR3989" i="1"/>
  <c r="AR3990" i="1"/>
  <c r="AR3991" i="1"/>
  <c r="AR3992" i="1"/>
  <c r="AR3993" i="1"/>
  <c r="AR3994" i="1"/>
  <c r="AR3995" i="1"/>
  <c r="AR3996" i="1"/>
  <c r="AR3997" i="1"/>
  <c r="AR3998" i="1"/>
  <c r="AR3999" i="1"/>
  <c r="AR4000" i="1"/>
  <c r="AR4001" i="1"/>
  <c r="AR4002" i="1"/>
  <c r="AR4003" i="1"/>
  <c r="AR4004" i="1"/>
  <c r="AR4005" i="1"/>
  <c r="AR4006" i="1"/>
  <c r="AR4007" i="1"/>
  <c r="AR4008" i="1"/>
  <c r="AR4009" i="1"/>
  <c r="AR4010" i="1"/>
  <c r="AR4011" i="1"/>
  <c r="AR4012" i="1"/>
  <c r="AR4013" i="1"/>
  <c r="AR4014" i="1"/>
  <c r="AR4015" i="1"/>
  <c r="AR4016" i="1"/>
  <c r="AR4017" i="1"/>
  <c r="AR4018" i="1"/>
  <c r="AR4019" i="1"/>
  <c r="AR4020" i="1"/>
  <c r="AR4021" i="1"/>
  <c r="AR4022" i="1"/>
  <c r="AR4023" i="1"/>
  <c r="AR4024" i="1"/>
  <c r="AR4025" i="1"/>
  <c r="AR4026" i="1"/>
  <c r="AR4027" i="1"/>
  <c r="AR4028" i="1"/>
  <c r="AR4029" i="1"/>
  <c r="AR4030" i="1"/>
  <c r="AR4031" i="1"/>
  <c r="AR4032" i="1"/>
  <c r="AR4033" i="1"/>
  <c r="AR4034" i="1"/>
  <c r="AR4035" i="1"/>
  <c r="AR4036" i="1"/>
  <c r="AR4037" i="1"/>
  <c r="AR4038" i="1"/>
  <c r="AR4039" i="1"/>
  <c r="AR4040" i="1"/>
  <c r="AR4041" i="1"/>
  <c r="AR4042" i="1"/>
  <c r="AR4043" i="1"/>
  <c r="AR4044" i="1"/>
  <c r="AR4045" i="1"/>
  <c r="AR4046" i="1"/>
  <c r="AR4047" i="1"/>
  <c r="AR4048" i="1"/>
  <c r="AR4049" i="1"/>
  <c r="AR4050" i="1"/>
  <c r="AR4051" i="1"/>
  <c r="AR4052" i="1"/>
  <c r="AR4053" i="1"/>
  <c r="AR4054" i="1"/>
  <c r="AR4055" i="1"/>
  <c r="AR4056" i="1"/>
  <c r="AR4057" i="1"/>
  <c r="AR4058" i="1"/>
  <c r="AR4059" i="1"/>
  <c r="AR4060" i="1"/>
  <c r="AR4061" i="1"/>
  <c r="AR4062" i="1"/>
  <c r="AR4063" i="1"/>
  <c r="AR4064" i="1"/>
  <c r="AR4065" i="1"/>
  <c r="AR4066" i="1"/>
  <c r="AR4067" i="1"/>
  <c r="AR4068" i="1"/>
  <c r="AR4069" i="1"/>
  <c r="AR4070" i="1"/>
  <c r="AR4071" i="1"/>
  <c r="AR4072" i="1"/>
  <c r="AR4073" i="1"/>
  <c r="AR4074" i="1"/>
  <c r="AR4075" i="1"/>
  <c r="AR4076" i="1"/>
  <c r="AR4077" i="1"/>
  <c r="AR4078" i="1"/>
  <c r="AR4079" i="1"/>
  <c r="AR4080" i="1"/>
  <c r="AR4081" i="1"/>
  <c r="AR4082" i="1"/>
  <c r="AR4083" i="1"/>
  <c r="AR4084" i="1"/>
  <c r="AR4085" i="1"/>
  <c r="AR4086" i="1"/>
  <c r="AR4087" i="1"/>
  <c r="AR4088" i="1"/>
  <c r="AR4089" i="1"/>
  <c r="AR4090" i="1"/>
  <c r="AR4091" i="1"/>
  <c r="AR4092" i="1"/>
  <c r="AR4093" i="1"/>
  <c r="AR4094" i="1"/>
  <c r="AR4095" i="1"/>
  <c r="AR4096" i="1"/>
  <c r="AR4097" i="1"/>
  <c r="AR4098" i="1"/>
  <c r="AR4099" i="1"/>
  <c r="AR4100" i="1"/>
  <c r="AR4101" i="1"/>
  <c r="AR4102" i="1"/>
  <c r="AR4103" i="1"/>
  <c r="AR4104" i="1"/>
  <c r="AR4105" i="1"/>
  <c r="AR4106" i="1"/>
  <c r="AR4107" i="1"/>
  <c r="AR4108" i="1"/>
  <c r="AR4109" i="1"/>
  <c r="AR4110" i="1"/>
  <c r="AR4111" i="1"/>
  <c r="AR4112" i="1"/>
  <c r="AR4113" i="1"/>
  <c r="AR4114" i="1"/>
  <c r="AR4115" i="1"/>
  <c r="AR4116" i="1"/>
  <c r="AR4117" i="1"/>
  <c r="AR4118" i="1"/>
  <c r="AR4119" i="1"/>
  <c r="AR4120" i="1"/>
  <c r="AR4121" i="1"/>
  <c r="AR4122" i="1"/>
  <c r="AR4123" i="1"/>
  <c r="AR4124" i="1"/>
  <c r="AR4125" i="1"/>
  <c r="AR4126" i="1"/>
  <c r="AR4127" i="1"/>
  <c r="AR4128" i="1"/>
  <c r="AR4129" i="1"/>
  <c r="AR4130" i="1"/>
  <c r="AR4131" i="1"/>
  <c r="AR4132" i="1"/>
  <c r="AR4133" i="1"/>
  <c r="AR4134" i="1"/>
  <c r="AR4135" i="1"/>
  <c r="AR4136" i="1"/>
  <c r="AR4137" i="1"/>
  <c r="AR4138" i="1"/>
  <c r="AR4139" i="1"/>
  <c r="AR4140" i="1"/>
  <c r="AR4141" i="1"/>
  <c r="AR4142" i="1"/>
  <c r="AR4143" i="1"/>
  <c r="AR4144" i="1"/>
  <c r="AR4145" i="1"/>
  <c r="AR4146" i="1"/>
  <c r="AR4147" i="1"/>
  <c r="AR4148" i="1"/>
  <c r="AR4149" i="1"/>
  <c r="AR4150" i="1"/>
  <c r="AR4151" i="1"/>
  <c r="AR4152" i="1"/>
  <c r="AR4153" i="1"/>
  <c r="AR4154" i="1"/>
  <c r="AR4155" i="1"/>
  <c r="AR4156" i="1"/>
  <c r="AR4157" i="1"/>
  <c r="AR4158" i="1"/>
  <c r="AR4159" i="1"/>
  <c r="AR4160" i="1"/>
  <c r="AR4161" i="1"/>
  <c r="AR4162" i="1"/>
  <c r="AR4163" i="1"/>
  <c r="AR4164" i="1"/>
  <c r="AR4165" i="1"/>
  <c r="AR4166" i="1"/>
  <c r="AR4167" i="1"/>
  <c r="AR4168" i="1"/>
  <c r="AR4169" i="1"/>
  <c r="AR4170" i="1"/>
  <c r="AR4171" i="1"/>
  <c r="AR4172" i="1"/>
  <c r="AR4173" i="1"/>
  <c r="AR4174" i="1"/>
  <c r="AR4175" i="1"/>
  <c r="AR4176" i="1"/>
  <c r="AR4177" i="1"/>
  <c r="AR4178" i="1"/>
  <c r="AR4179" i="1"/>
  <c r="AR4180" i="1"/>
  <c r="AR4181" i="1"/>
  <c r="AR4182" i="1"/>
  <c r="AR4183" i="1"/>
  <c r="AR4184" i="1"/>
  <c r="AR4185" i="1"/>
  <c r="AR4186" i="1"/>
  <c r="AR4187" i="1"/>
  <c r="AR4188" i="1"/>
  <c r="AR4189" i="1"/>
  <c r="AR4190" i="1"/>
  <c r="AR4191" i="1"/>
  <c r="AR4192" i="1"/>
  <c r="AR4193" i="1"/>
  <c r="AR4194" i="1"/>
  <c r="AR4195" i="1"/>
  <c r="AR4196" i="1"/>
  <c r="AR4197" i="1"/>
  <c r="AR4198" i="1"/>
  <c r="AR4199" i="1"/>
  <c r="AR4200" i="1"/>
  <c r="AR4201" i="1"/>
  <c r="AR4202" i="1"/>
  <c r="AR4203" i="1"/>
  <c r="AR4204" i="1"/>
  <c r="AR4205" i="1"/>
  <c r="AR4206" i="1"/>
  <c r="AR4207" i="1"/>
  <c r="AR4208" i="1"/>
  <c r="AR4209" i="1"/>
  <c r="AR4210" i="1"/>
  <c r="AR4211" i="1"/>
  <c r="AR4212" i="1"/>
  <c r="AR4213" i="1"/>
  <c r="AR4214" i="1"/>
  <c r="AR4215" i="1"/>
  <c r="AR4216" i="1"/>
  <c r="AR4217" i="1"/>
  <c r="AR4218" i="1"/>
  <c r="AR4219" i="1"/>
  <c r="AR4220" i="1"/>
  <c r="AR4221" i="1"/>
  <c r="AR4222" i="1"/>
  <c r="AR4223" i="1"/>
  <c r="AR4224" i="1"/>
  <c r="AR4225" i="1"/>
  <c r="AR4226" i="1"/>
  <c r="AR4227" i="1"/>
  <c r="AR4228" i="1"/>
  <c r="AR4229" i="1"/>
  <c r="AR4230" i="1"/>
  <c r="AR4231" i="1"/>
  <c r="AR4232" i="1"/>
  <c r="AR4233" i="1"/>
  <c r="AR4234" i="1"/>
  <c r="AR4235" i="1"/>
  <c r="AR4236" i="1"/>
  <c r="AR4237" i="1"/>
  <c r="AR4238" i="1"/>
  <c r="AR4239" i="1"/>
  <c r="AR4240" i="1"/>
  <c r="AR4241" i="1"/>
  <c r="AR4242" i="1"/>
  <c r="AR4243" i="1"/>
  <c r="AR4244" i="1"/>
  <c r="AR4245" i="1"/>
  <c r="AR4246" i="1"/>
  <c r="AR4247" i="1"/>
  <c r="AR4248" i="1"/>
  <c r="AR4249" i="1"/>
  <c r="AR4250" i="1"/>
  <c r="AR4251" i="1"/>
  <c r="AR4252" i="1"/>
  <c r="AR4253" i="1"/>
  <c r="AR4254" i="1"/>
  <c r="AR4255" i="1"/>
  <c r="AR4256" i="1"/>
  <c r="AR4257" i="1"/>
  <c r="AR4258" i="1"/>
  <c r="AR4259" i="1"/>
  <c r="AR4260" i="1"/>
  <c r="AR4261" i="1"/>
  <c r="AR4262" i="1"/>
  <c r="AR4263" i="1"/>
  <c r="AR4264" i="1"/>
  <c r="AR4265" i="1"/>
  <c r="AR4266" i="1"/>
  <c r="AR4267" i="1"/>
  <c r="AR4268" i="1"/>
  <c r="AR4269" i="1"/>
  <c r="AR4270" i="1"/>
  <c r="AR4271" i="1"/>
  <c r="AR4272" i="1"/>
  <c r="AR4273" i="1"/>
  <c r="AR4274" i="1"/>
  <c r="AR4275" i="1"/>
  <c r="AR4276" i="1"/>
  <c r="AR4277" i="1"/>
  <c r="AR4278" i="1"/>
  <c r="AR4279" i="1"/>
  <c r="AR4280" i="1"/>
  <c r="AR4281" i="1"/>
  <c r="AR4282" i="1"/>
  <c r="AR4283" i="1"/>
  <c r="AR4284" i="1"/>
  <c r="AR4285" i="1"/>
  <c r="AR4286" i="1"/>
  <c r="AR4287" i="1"/>
  <c r="AR4288" i="1"/>
  <c r="AR4289" i="1"/>
  <c r="AR4290" i="1"/>
  <c r="AR4291" i="1"/>
  <c r="AR4292" i="1"/>
  <c r="AR4293" i="1"/>
  <c r="AR4294" i="1"/>
  <c r="AR4295" i="1"/>
  <c r="AR4296" i="1"/>
  <c r="AR4297" i="1"/>
  <c r="AR4298" i="1"/>
  <c r="AR4299" i="1"/>
  <c r="AR4300" i="1"/>
  <c r="AR4301" i="1"/>
  <c r="AR4302" i="1"/>
  <c r="AR4303" i="1"/>
  <c r="AR4304" i="1"/>
  <c r="AR4305" i="1"/>
  <c r="AR4306" i="1"/>
  <c r="AR4307" i="1"/>
  <c r="AR4308" i="1"/>
  <c r="AR4309" i="1"/>
  <c r="AR4310" i="1"/>
  <c r="AR4311" i="1"/>
  <c r="AR4312" i="1"/>
  <c r="AR4313" i="1"/>
  <c r="AR4314" i="1"/>
  <c r="AR4315" i="1"/>
  <c r="AR4316" i="1"/>
  <c r="AR4317" i="1"/>
  <c r="AR4318" i="1"/>
  <c r="AR4319" i="1"/>
  <c r="AR4320" i="1"/>
  <c r="AR4321" i="1"/>
  <c r="AR4322" i="1"/>
  <c r="AR4323" i="1"/>
  <c r="AR4324" i="1"/>
  <c r="AR4325" i="1"/>
  <c r="AR4326" i="1"/>
  <c r="AR4327" i="1"/>
  <c r="AR4328" i="1"/>
  <c r="AR4329" i="1"/>
  <c r="AR4330" i="1"/>
  <c r="AR4331" i="1"/>
  <c r="AR4332" i="1"/>
  <c r="AR4333" i="1"/>
  <c r="AR4334" i="1"/>
  <c r="AR4335" i="1"/>
  <c r="AR4336" i="1"/>
  <c r="AR4337" i="1"/>
  <c r="AR4338" i="1"/>
  <c r="AR4339" i="1"/>
  <c r="AR4340" i="1"/>
  <c r="AR4341" i="1"/>
  <c r="AR4342" i="1"/>
  <c r="AR4343" i="1"/>
  <c r="AR4344" i="1"/>
  <c r="AR4345" i="1"/>
  <c r="AR4346" i="1"/>
  <c r="AR4347" i="1"/>
  <c r="AR4348" i="1"/>
  <c r="AR4349" i="1"/>
  <c r="AR4350" i="1"/>
  <c r="AR4351" i="1"/>
  <c r="AR4352" i="1"/>
  <c r="AR4353" i="1"/>
  <c r="AR4354" i="1"/>
  <c r="AR4355" i="1"/>
  <c r="AR4356" i="1"/>
  <c r="AR4357" i="1"/>
  <c r="AR4358" i="1"/>
  <c r="AR4359" i="1"/>
  <c r="AR4360" i="1"/>
  <c r="AR4361" i="1"/>
  <c r="AR4362" i="1"/>
  <c r="AR4363" i="1"/>
  <c r="AR4364" i="1"/>
  <c r="AR4365" i="1"/>
  <c r="AR4366" i="1"/>
  <c r="AR4367" i="1"/>
  <c r="AR4368" i="1"/>
  <c r="AR4369" i="1"/>
  <c r="AR4370" i="1"/>
  <c r="AR4371" i="1"/>
  <c r="AR4372" i="1"/>
  <c r="AR4373" i="1"/>
  <c r="AR4374" i="1"/>
  <c r="AR4375" i="1"/>
  <c r="AR4376" i="1"/>
  <c r="AR4377" i="1"/>
  <c r="AR4378" i="1"/>
  <c r="AR4379" i="1"/>
  <c r="AR4380" i="1"/>
  <c r="AR4381" i="1"/>
  <c r="AR4382" i="1"/>
  <c r="AR4383" i="1"/>
  <c r="AR4384" i="1"/>
  <c r="AR4385" i="1"/>
  <c r="AR4386" i="1"/>
  <c r="AR4387" i="1"/>
  <c r="AR4388" i="1"/>
  <c r="AR4389" i="1"/>
  <c r="AR4390" i="1"/>
  <c r="AR4391" i="1"/>
  <c r="AR4392" i="1"/>
  <c r="AR4393" i="1"/>
  <c r="AR4394" i="1"/>
  <c r="AR4395" i="1"/>
  <c r="AR4396" i="1"/>
  <c r="AR4397" i="1"/>
  <c r="AR4398" i="1"/>
  <c r="AR4399" i="1"/>
  <c r="AR4400" i="1"/>
  <c r="AR4401" i="1"/>
  <c r="AR4402" i="1"/>
  <c r="AR4403" i="1"/>
  <c r="AR4404" i="1"/>
  <c r="AR4405" i="1"/>
  <c r="AR4406" i="1"/>
  <c r="AR4407" i="1"/>
  <c r="AR4408" i="1"/>
  <c r="AR4409" i="1"/>
  <c r="AR4410" i="1"/>
  <c r="AR4411" i="1"/>
  <c r="AR4412" i="1"/>
  <c r="AR4413" i="1"/>
  <c r="AR4414" i="1"/>
  <c r="AR4415" i="1"/>
  <c r="AR4416" i="1"/>
  <c r="AR4417" i="1"/>
  <c r="AR4418" i="1"/>
  <c r="AR4419" i="1"/>
  <c r="AR4420" i="1"/>
  <c r="AR4421" i="1"/>
  <c r="AR4422" i="1"/>
  <c r="AR4423" i="1"/>
  <c r="AR4424" i="1"/>
  <c r="AR4425" i="1"/>
  <c r="AR4426" i="1"/>
  <c r="AR4427" i="1"/>
  <c r="AR4428" i="1"/>
  <c r="AR4429" i="1"/>
  <c r="AR4430" i="1"/>
  <c r="AR4431" i="1"/>
  <c r="AR4432" i="1"/>
  <c r="AR4433" i="1"/>
  <c r="AR4434" i="1"/>
  <c r="AR4435" i="1"/>
  <c r="AR4436" i="1"/>
  <c r="AR4437" i="1"/>
  <c r="AR4438" i="1"/>
  <c r="AR4439" i="1"/>
  <c r="AR4440" i="1"/>
  <c r="AR4441" i="1"/>
  <c r="AR4442" i="1"/>
  <c r="AR4443" i="1"/>
  <c r="AR4444" i="1"/>
  <c r="AR4445" i="1"/>
  <c r="AR4446" i="1"/>
  <c r="AR4447" i="1"/>
  <c r="AR4448" i="1"/>
  <c r="AR4449" i="1"/>
  <c r="AR4450" i="1"/>
  <c r="AR4451" i="1"/>
  <c r="AR4452" i="1"/>
  <c r="AR4453" i="1"/>
  <c r="AR4454" i="1"/>
  <c r="AR4455" i="1"/>
  <c r="AR4456" i="1"/>
  <c r="AR4457" i="1"/>
  <c r="AR4458" i="1"/>
  <c r="AR4459" i="1"/>
  <c r="AR4460" i="1"/>
  <c r="AR4461" i="1"/>
  <c r="AR4462" i="1"/>
  <c r="AR4463" i="1"/>
  <c r="AR4464" i="1"/>
  <c r="AR4465" i="1"/>
  <c r="AR4466" i="1"/>
  <c r="AR4467" i="1"/>
  <c r="AR4468" i="1"/>
  <c r="AR4469" i="1"/>
  <c r="AR4470" i="1"/>
  <c r="AR4471" i="1"/>
  <c r="AR4472" i="1"/>
  <c r="AR4473" i="1"/>
  <c r="AR4474" i="1"/>
  <c r="AR4475" i="1"/>
  <c r="AR4476" i="1"/>
  <c r="AR4477" i="1"/>
  <c r="AR4478" i="1"/>
  <c r="AR4479" i="1"/>
  <c r="AR4480" i="1"/>
  <c r="AR4481" i="1"/>
  <c r="AR4482" i="1"/>
  <c r="AR4483" i="1"/>
  <c r="AR4484" i="1"/>
  <c r="AR4485" i="1"/>
  <c r="AR4486" i="1"/>
  <c r="AR4487" i="1"/>
  <c r="AR4488" i="1"/>
  <c r="AR4489" i="1"/>
  <c r="AR4490" i="1"/>
  <c r="AR4491" i="1"/>
  <c r="AR4492" i="1"/>
  <c r="AR4493" i="1"/>
  <c r="AR4494" i="1"/>
  <c r="AR4495" i="1"/>
  <c r="AR4496" i="1"/>
  <c r="AR4497" i="1"/>
  <c r="AR4498" i="1"/>
  <c r="AR4499" i="1"/>
  <c r="AR4500" i="1"/>
  <c r="AR4501" i="1"/>
  <c r="AR4502" i="1"/>
  <c r="AR4503" i="1"/>
  <c r="AR4504" i="1"/>
  <c r="AR4505" i="1"/>
  <c r="AR4506" i="1"/>
  <c r="AR4507" i="1"/>
  <c r="AR4508" i="1"/>
  <c r="AR4509" i="1"/>
  <c r="AR4510" i="1"/>
  <c r="AR4511" i="1"/>
  <c r="AR4512" i="1"/>
  <c r="AR4513" i="1"/>
  <c r="AR4514" i="1"/>
  <c r="AR4515" i="1"/>
  <c r="AR4516" i="1"/>
  <c r="AR4517" i="1"/>
  <c r="AR4518" i="1"/>
  <c r="AR4519" i="1"/>
  <c r="AR4520" i="1"/>
  <c r="AR4521" i="1"/>
  <c r="AR4522" i="1"/>
  <c r="AR4523" i="1"/>
  <c r="AR4524" i="1"/>
  <c r="AR4525" i="1"/>
  <c r="AR4526" i="1"/>
  <c r="AR4527" i="1"/>
  <c r="AR4528" i="1"/>
  <c r="AR4529" i="1"/>
  <c r="AR4530" i="1"/>
  <c r="AR4531" i="1"/>
  <c r="AR4532" i="1"/>
  <c r="AR4533" i="1"/>
  <c r="AR4534" i="1"/>
  <c r="AR4535" i="1"/>
  <c r="AR4536" i="1"/>
  <c r="AR4537" i="1"/>
  <c r="AR4538" i="1"/>
  <c r="AR4539" i="1"/>
  <c r="AR4540" i="1"/>
  <c r="AR4541" i="1"/>
  <c r="AR4542" i="1"/>
  <c r="AR4543" i="1"/>
  <c r="AR4544" i="1"/>
  <c r="AR4545" i="1"/>
  <c r="AR4546" i="1"/>
  <c r="AR4547" i="1"/>
  <c r="AR4548" i="1"/>
  <c r="AR4549" i="1"/>
  <c r="AR4550" i="1"/>
  <c r="AR4551" i="1"/>
  <c r="AR4552" i="1"/>
  <c r="AR4553" i="1"/>
  <c r="AR4554" i="1"/>
  <c r="AR4555" i="1"/>
  <c r="AR4556" i="1"/>
  <c r="AR4557" i="1"/>
  <c r="AR4558" i="1"/>
  <c r="AR4559" i="1"/>
  <c r="AR4560" i="1"/>
  <c r="AR4561" i="1"/>
  <c r="AR4562" i="1"/>
  <c r="AR4563" i="1"/>
  <c r="AR4564" i="1"/>
  <c r="AR4565" i="1"/>
  <c r="AR4566" i="1"/>
  <c r="AR4567" i="1"/>
  <c r="AR4568" i="1"/>
  <c r="AR4569" i="1"/>
  <c r="AR4570" i="1"/>
  <c r="AR4571" i="1"/>
  <c r="AR4572" i="1"/>
  <c r="AR4573" i="1"/>
  <c r="AR4574" i="1"/>
  <c r="AR4575" i="1"/>
  <c r="AR4576" i="1"/>
  <c r="AR4577" i="1"/>
  <c r="AR4578" i="1"/>
  <c r="AR4579" i="1"/>
  <c r="AR4580" i="1"/>
  <c r="AR4581" i="1"/>
  <c r="AR4582" i="1"/>
  <c r="AR4583" i="1"/>
  <c r="AR4584" i="1"/>
  <c r="AR4585" i="1"/>
  <c r="AR4586" i="1"/>
  <c r="AR4587" i="1"/>
  <c r="AR4588" i="1"/>
  <c r="AR4589" i="1"/>
  <c r="AR4590" i="1"/>
  <c r="AR4591" i="1"/>
  <c r="AR4592" i="1"/>
  <c r="AR4593" i="1"/>
  <c r="AR4594" i="1"/>
  <c r="AR4595" i="1"/>
  <c r="AR4596" i="1"/>
  <c r="AR4597" i="1"/>
  <c r="AR4598" i="1"/>
  <c r="AR4599" i="1"/>
  <c r="AR4600" i="1"/>
  <c r="AR4601" i="1"/>
  <c r="AR4602" i="1"/>
  <c r="AR4603" i="1"/>
  <c r="AR4604" i="1"/>
  <c r="AR4605" i="1"/>
  <c r="AR4606" i="1"/>
  <c r="AR4607" i="1"/>
  <c r="AR4608" i="1"/>
  <c r="AR4609" i="1"/>
  <c r="AR4610" i="1"/>
  <c r="AR4611" i="1"/>
  <c r="AR4612" i="1"/>
  <c r="AR4613" i="1"/>
  <c r="AR4614" i="1"/>
  <c r="AR4615" i="1"/>
  <c r="AR4616" i="1"/>
  <c r="AR4617" i="1"/>
  <c r="AR4618" i="1"/>
  <c r="AR4619" i="1"/>
  <c r="AR4620" i="1"/>
  <c r="AR4621" i="1"/>
  <c r="AR4622" i="1"/>
  <c r="AR4623" i="1"/>
  <c r="AR4624" i="1"/>
  <c r="AR4625" i="1"/>
  <c r="AR4626" i="1"/>
  <c r="AR4627" i="1"/>
  <c r="AR4628" i="1"/>
  <c r="AR4629" i="1"/>
  <c r="AR4630" i="1"/>
  <c r="AR4631" i="1"/>
  <c r="AR4632" i="1"/>
  <c r="AR4633" i="1"/>
  <c r="AR4634" i="1"/>
  <c r="AR4635" i="1"/>
  <c r="AR4636" i="1"/>
  <c r="AR4637" i="1"/>
  <c r="AR4638" i="1"/>
  <c r="AR4639" i="1"/>
  <c r="AR4640" i="1"/>
  <c r="AR4641" i="1"/>
  <c r="AR4642" i="1"/>
  <c r="AR4643" i="1"/>
  <c r="AR4644" i="1"/>
  <c r="AR4645" i="1"/>
  <c r="AR4646" i="1"/>
  <c r="AR4647" i="1"/>
  <c r="AR4648" i="1"/>
  <c r="AR4649" i="1"/>
  <c r="AR4650" i="1"/>
  <c r="AR4651" i="1"/>
  <c r="AR4652" i="1"/>
  <c r="AR4653" i="1"/>
  <c r="AR4654" i="1"/>
  <c r="AR4655" i="1"/>
  <c r="AR4656" i="1"/>
  <c r="AR4657" i="1"/>
  <c r="AR4658" i="1"/>
  <c r="AR4659" i="1"/>
  <c r="AR4660" i="1"/>
  <c r="AR4661" i="1"/>
  <c r="AR4662" i="1"/>
  <c r="AR4663" i="1"/>
  <c r="AR4664" i="1"/>
  <c r="AR4665" i="1"/>
  <c r="AR4666" i="1"/>
  <c r="AR4667" i="1"/>
  <c r="AR4668" i="1"/>
  <c r="AR4669" i="1"/>
  <c r="AR4670" i="1"/>
  <c r="AR4671" i="1"/>
  <c r="AR4672" i="1"/>
  <c r="AR4673" i="1"/>
  <c r="AR4674" i="1"/>
  <c r="AR4675" i="1"/>
  <c r="AR4676" i="1"/>
  <c r="AR4677" i="1"/>
  <c r="AR4678" i="1"/>
  <c r="AR4679" i="1"/>
  <c r="AR4680" i="1"/>
  <c r="AR4681" i="1"/>
  <c r="AR4682" i="1"/>
  <c r="AR4683" i="1"/>
  <c r="AR4684" i="1"/>
  <c r="AR4685" i="1"/>
  <c r="AR4686" i="1"/>
  <c r="AR4687" i="1"/>
  <c r="AR4688" i="1"/>
  <c r="AR4689" i="1"/>
  <c r="AR4690" i="1"/>
  <c r="AR4691" i="1"/>
  <c r="AR4692" i="1"/>
  <c r="AR4693" i="1"/>
  <c r="AR4694" i="1"/>
  <c r="AR4695" i="1"/>
  <c r="AR4696" i="1"/>
  <c r="AR4697" i="1"/>
  <c r="AR4698" i="1"/>
  <c r="AR4699" i="1"/>
  <c r="AR4700" i="1"/>
  <c r="AR4701" i="1"/>
  <c r="AB3" i="1"/>
  <c r="AQ3" i="1"/>
  <c r="AQ2" i="1"/>
  <c r="AP3"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N1696"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1724" i="1"/>
  <c r="AN1725" i="1"/>
  <c r="AN1726" i="1"/>
  <c r="AN1727" i="1"/>
  <c r="AN1728" i="1"/>
  <c r="AN1729" i="1"/>
  <c r="AN1730" i="1"/>
  <c r="AN1731" i="1"/>
  <c r="AN1732" i="1"/>
  <c r="AN1733" i="1"/>
  <c r="AN1734" i="1"/>
  <c r="AN1735" i="1"/>
  <c r="AN1736" i="1"/>
  <c r="AN1737" i="1"/>
  <c r="AN1738" i="1"/>
  <c r="AN1739" i="1"/>
  <c r="AN1740" i="1"/>
  <c r="AN1741" i="1"/>
  <c r="AN1742" i="1"/>
  <c r="AN1743" i="1"/>
  <c r="AN1744" i="1"/>
  <c r="AN1745" i="1"/>
  <c r="AN1746" i="1"/>
  <c r="AN1747" i="1"/>
  <c r="AN1748" i="1"/>
  <c r="AN1749" i="1"/>
  <c r="AN1750" i="1"/>
  <c r="AN1751" i="1"/>
  <c r="AN1752" i="1"/>
  <c r="AN1753" i="1"/>
  <c r="AN1754" i="1"/>
  <c r="AN1755" i="1"/>
  <c r="AN1756" i="1"/>
  <c r="AN1757" i="1"/>
  <c r="AN1758" i="1"/>
  <c r="AN1759" i="1"/>
  <c r="AN1760" i="1"/>
  <c r="AN1761" i="1"/>
  <c r="AN1762" i="1"/>
  <c r="AN1763" i="1"/>
  <c r="AN1764" i="1"/>
  <c r="AN1765" i="1"/>
  <c r="AN1766" i="1"/>
  <c r="AN1767" i="1"/>
  <c r="AN1768" i="1"/>
  <c r="AN1769" i="1"/>
  <c r="AN1770" i="1"/>
  <c r="AN1771" i="1"/>
  <c r="AN1772" i="1"/>
  <c r="AN1773" i="1"/>
  <c r="AN1774" i="1"/>
  <c r="AN1775" i="1"/>
  <c r="AN1776" i="1"/>
  <c r="AN1777" i="1"/>
  <c r="AN1778" i="1"/>
  <c r="AN1779" i="1"/>
  <c r="AN1780" i="1"/>
  <c r="AN1781" i="1"/>
  <c r="AN1782" i="1"/>
  <c r="AN1783" i="1"/>
  <c r="AN1784" i="1"/>
  <c r="AN1785" i="1"/>
  <c r="AN1786" i="1"/>
  <c r="AN1787" i="1"/>
  <c r="AN1788" i="1"/>
  <c r="AN1789" i="1"/>
  <c r="AN1790" i="1"/>
  <c r="AN1791" i="1"/>
  <c r="AN1792" i="1"/>
  <c r="AN1793" i="1"/>
  <c r="AN1794" i="1"/>
  <c r="AN1795" i="1"/>
  <c r="AN1796" i="1"/>
  <c r="AN1797" i="1"/>
  <c r="AN1798" i="1"/>
  <c r="AN1799" i="1"/>
  <c r="AN1800" i="1"/>
  <c r="AN1801" i="1"/>
  <c r="AN1802" i="1"/>
  <c r="AN1803" i="1"/>
  <c r="AN1804" i="1"/>
  <c r="AN1805" i="1"/>
  <c r="AN1806" i="1"/>
  <c r="AN1807" i="1"/>
  <c r="AN1808" i="1"/>
  <c r="AN1809" i="1"/>
  <c r="AN1810" i="1"/>
  <c r="AN1811" i="1"/>
  <c r="AN1812" i="1"/>
  <c r="AN1813" i="1"/>
  <c r="AN1814" i="1"/>
  <c r="AN1815" i="1"/>
  <c r="AN1816" i="1"/>
  <c r="AN1817" i="1"/>
  <c r="AN1818" i="1"/>
  <c r="AN1819" i="1"/>
  <c r="AN1820" i="1"/>
  <c r="AN1821" i="1"/>
  <c r="AN1822" i="1"/>
  <c r="AN1823" i="1"/>
  <c r="AN1824" i="1"/>
  <c r="AN1825" i="1"/>
  <c r="AN1826" i="1"/>
  <c r="AN1827" i="1"/>
  <c r="AN1828" i="1"/>
  <c r="AN1829" i="1"/>
  <c r="AN1830" i="1"/>
  <c r="AN1831" i="1"/>
  <c r="AN1832" i="1"/>
  <c r="AN1833" i="1"/>
  <c r="AN1834" i="1"/>
  <c r="AN1835" i="1"/>
  <c r="AN1836" i="1"/>
  <c r="AN1837" i="1"/>
  <c r="AN1838" i="1"/>
  <c r="AN1839" i="1"/>
  <c r="AN1840" i="1"/>
  <c r="AN1841" i="1"/>
  <c r="AN1842" i="1"/>
  <c r="AN1843" i="1"/>
  <c r="AN1844" i="1"/>
  <c r="AN1845" i="1"/>
  <c r="AN1846" i="1"/>
  <c r="AN1847" i="1"/>
  <c r="AN1848" i="1"/>
  <c r="AN1849" i="1"/>
  <c r="AN1850" i="1"/>
  <c r="AN1851" i="1"/>
  <c r="AN1852" i="1"/>
  <c r="AN1853" i="1"/>
  <c r="AN1854" i="1"/>
  <c r="AN1855" i="1"/>
  <c r="AN1856" i="1"/>
  <c r="AN1857" i="1"/>
  <c r="AN1858" i="1"/>
  <c r="AN1859" i="1"/>
  <c r="AN1860" i="1"/>
  <c r="AN1861" i="1"/>
  <c r="AN1862" i="1"/>
  <c r="AN1863" i="1"/>
  <c r="AN1864" i="1"/>
  <c r="AN1865" i="1"/>
  <c r="AN1866" i="1"/>
  <c r="AN1867" i="1"/>
  <c r="AN1868" i="1"/>
  <c r="AN1869" i="1"/>
  <c r="AN1870" i="1"/>
  <c r="AN1871" i="1"/>
  <c r="AN1872" i="1"/>
  <c r="AN1873" i="1"/>
  <c r="AN1874" i="1"/>
  <c r="AN1875" i="1"/>
  <c r="AN1876" i="1"/>
  <c r="AN1877" i="1"/>
  <c r="AN1878" i="1"/>
  <c r="AN1879" i="1"/>
  <c r="AN1880" i="1"/>
  <c r="AN1881" i="1"/>
  <c r="AN1882" i="1"/>
  <c r="AN1883" i="1"/>
  <c r="AN1884" i="1"/>
  <c r="AN1885" i="1"/>
  <c r="AN1886" i="1"/>
  <c r="AN1887" i="1"/>
  <c r="AN1888" i="1"/>
  <c r="AN1889" i="1"/>
  <c r="AN1890" i="1"/>
  <c r="AN1891" i="1"/>
  <c r="AN1892" i="1"/>
  <c r="AN1893" i="1"/>
  <c r="AN1894" i="1"/>
  <c r="AN1895" i="1"/>
  <c r="AN1896" i="1"/>
  <c r="AN1897" i="1"/>
  <c r="AN1898" i="1"/>
  <c r="AN1899" i="1"/>
  <c r="AN1900" i="1"/>
  <c r="AN1901" i="1"/>
  <c r="AN1902" i="1"/>
  <c r="AN1903" i="1"/>
  <c r="AN1904" i="1"/>
  <c r="AN1905" i="1"/>
  <c r="AN1906" i="1"/>
  <c r="AN1907" i="1"/>
  <c r="AN1908" i="1"/>
  <c r="AN1909" i="1"/>
  <c r="AN1910" i="1"/>
  <c r="AN1911" i="1"/>
  <c r="AN1912" i="1"/>
  <c r="AN1913" i="1"/>
  <c r="AN1914" i="1"/>
  <c r="AN1915" i="1"/>
  <c r="AN1916" i="1"/>
  <c r="AN1917" i="1"/>
  <c r="AN1918" i="1"/>
  <c r="AN1919" i="1"/>
  <c r="AN1920" i="1"/>
  <c r="AN1921" i="1"/>
  <c r="AN1922" i="1"/>
  <c r="AN1923" i="1"/>
  <c r="AN1924" i="1"/>
  <c r="AN1925" i="1"/>
  <c r="AN1926" i="1"/>
  <c r="AN1927" i="1"/>
  <c r="AN1928" i="1"/>
  <c r="AN1929" i="1"/>
  <c r="AN1930" i="1"/>
  <c r="AN1931" i="1"/>
  <c r="AN1932" i="1"/>
  <c r="AN1933" i="1"/>
  <c r="AN1934" i="1"/>
  <c r="AN1935" i="1"/>
  <c r="AN1936" i="1"/>
  <c r="AN1937" i="1"/>
  <c r="AN1938" i="1"/>
  <c r="AN1939" i="1"/>
  <c r="AN1940" i="1"/>
  <c r="AN1941" i="1"/>
  <c r="AN1942" i="1"/>
  <c r="AN1943" i="1"/>
  <c r="AN1944" i="1"/>
  <c r="AN1945" i="1"/>
  <c r="AN1946" i="1"/>
  <c r="AN1947" i="1"/>
  <c r="AN1948" i="1"/>
  <c r="AN1949" i="1"/>
  <c r="AN1950" i="1"/>
  <c r="AN1951" i="1"/>
  <c r="AN1952" i="1"/>
  <c r="AN1953" i="1"/>
  <c r="AN1954" i="1"/>
  <c r="AN1955" i="1"/>
  <c r="AN1956" i="1"/>
  <c r="AN1957" i="1"/>
  <c r="AN1958" i="1"/>
  <c r="AN1959" i="1"/>
  <c r="AN1960" i="1"/>
  <c r="AN1961" i="1"/>
  <c r="AN1962" i="1"/>
  <c r="AN1963" i="1"/>
  <c r="AN1964" i="1"/>
  <c r="AN1965" i="1"/>
  <c r="AN1966" i="1"/>
  <c r="AN1967" i="1"/>
  <c r="AN1968" i="1"/>
  <c r="AN1969" i="1"/>
  <c r="AN1970" i="1"/>
  <c r="AN1971" i="1"/>
  <c r="AN1972" i="1"/>
  <c r="AN1973" i="1"/>
  <c r="AN1974" i="1"/>
  <c r="AN1975" i="1"/>
  <c r="AN1976" i="1"/>
  <c r="AN1977" i="1"/>
  <c r="AN1978" i="1"/>
  <c r="AN1979" i="1"/>
  <c r="AN1980" i="1"/>
  <c r="AN1981" i="1"/>
  <c r="AN1982" i="1"/>
  <c r="AN1983" i="1"/>
  <c r="AN1984" i="1"/>
  <c r="AN1985" i="1"/>
  <c r="AN1986" i="1"/>
  <c r="AN1987" i="1"/>
  <c r="AN1988" i="1"/>
  <c r="AN1989" i="1"/>
  <c r="AN1990" i="1"/>
  <c r="AN1991" i="1"/>
  <c r="AN1992" i="1"/>
  <c r="AN1993" i="1"/>
  <c r="AN1994" i="1"/>
  <c r="AN1995" i="1"/>
  <c r="AN1996" i="1"/>
  <c r="AN1997" i="1"/>
  <c r="AN1998" i="1"/>
  <c r="AN1999" i="1"/>
  <c r="AN2000" i="1"/>
  <c r="AN2001" i="1"/>
  <c r="AN2002" i="1"/>
  <c r="AN2003" i="1"/>
  <c r="AN2004" i="1"/>
  <c r="AN2005" i="1"/>
  <c r="AN2006" i="1"/>
  <c r="AN2007" i="1"/>
  <c r="AN2008" i="1"/>
  <c r="AN2009" i="1"/>
  <c r="AN2010" i="1"/>
  <c r="AN2011" i="1"/>
  <c r="AN2012" i="1"/>
  <c r="AN2013" i="1"/>
  <c r="AN2014" i="1"/>
  <c r="AN2015" i="1"/>
  <c r="AN2016" i="1"/>
  <c r="AN2017" i="1"/>
  <c r="AN2018" i="1"/>
  <c r="AN2019" i="1"/>
  <c r="AN2020" i="1"/>
  <c r="AN2021" i="1"/>
  <c r="AN2022" i="1"/>
  <c r="AN2023" i="1"/>
  <c r="AN2024" i="1"/>
  <c r="AN2025" i="1"/>
  <c r="AN2026" i="1"/>
  <c r="AN2027" i="1"/>
  <c r="AN2028" i="1"/>
  <c r="AN2029" i="1"/>
  <c r="AN2030" i="1"/>
  <c r="AN2031" i="1"/>
  <c r="AN2032" i="1"/>
  <c r="AN2033" i="1"/>
  <c r="AN2034" i="1"/>
  <c r="AN2035" i="1"/>
  <c r="AN2036" i="1"/>
  <c r="AN2037" i="1"/>
  <c r="AN2038" i="1"/>
  <c r="AN2039" i="1"/>
  <c r="AN2040" i="1"/>
  <c r="AN2041" i="1"/>
  <c r="AN2042" i="1"/>
  <c r="AN2043" i="1"/>
  <c r="AN2044" i="1"/>
  <c r="AN2045" i="1"/>
  <c r="AN2046" i="1"/>
  <c r="AN2047" i="1"/>
  <c r="AN2048" i="1"/>
  <c r="AN2049" i="1"/>
  <c r="AN2050" i="1"/>
  <c r="AN2051" i="1"/>
  <c r="AN2052" i="1"/>
  <c r="AN2053" i="1"/>
  <c r="AN2054" i="1"/>
  <c r="AN2055" i="1"/>
  <c r="AN2056" i="1"/>
  <c r="AN2057" i="1"/>
  <c r="AN2058" i="1"/>
  <c r="AN2059" i="1"/>
  <c r="AN2060" i="1"/>
  <c r="AN2061" i="1"/>
  <c r="AN2062" i="1"/>
  <c r="AN2063" i="1"/>
  <c r="AN2064" i="1"/>
  <c r="AN2065" i="1"/>
  <c r="AN2066" i="1"/>
  <c r="AN2067" i="1"/>
  <c r="AN2068" i="1"/>
  <c r="AN2069" i="1"/>
  <c r="AN2070" i="1"/>
  <c r="AN2071" i="1"/>
  <c r="AN2072" i="1"/>
  <c r="AN2073" i="1"/>
  <c r="AN2074" i="1"/>
  <c r="AN2075" i="1"/>
  <c r="AN2076" i="1"/>
  <c r="AN2077" i="1"/>
  <c r="AN2078" i="1"/>
  <c r="AN2079" i="1"/>
  <c r="AN2080" i="1"/>
  <c r="AN2081" i="1"/>
  <c r="AN2082" i="1"/>
  <c r="AN2083" i="1"/>
  <c r="AN2084" i="1"/>
  <c r="AN2085" i="1"/>
  <c r="AN2086" i="1"/>
  <c r="AN2087" i="1"/>
  <c r="AN2088" i="1"/>
  <c r="AN2089" i="1"/>
  <c r="AN2090" i="1"/>
  <c r="AN2091" i="1"/>
  <c r="AN2092" i="1"/>
  <c r="AN2093" i="1"/>
  <c r="AN2094" i="1"/>
  <c r="AN2095" i="1"/>
  <c r="AN2096" i="1"/>
  <c r="AN2097" i="1"/>
  <c r="AN2098" i="1"/>
  <c r="AN2099" i="1"/>
  <c r="AN2100" i="1"/>
  <c r="AN2101" i="1"/>
  <c r="AN2102" i="1"/>
  <c r="AN2103" i="1"/>
  <c r="AN2104" i="1"/>
  <c r="AN2105" i="1"/>
  <c r="AN2106" i="1"/>
  <c r="AN2107" i="1"/>
  <c r="AN2108" i="1"/>
  <c r="AN2109" i="1"/>
  <c r="AN2110" i="1"/>
  <c r="AN2111" i="1"/>
  <c r="AN2112" i="1"/>
  <c r="AN2113" i="1"/>
  <c r="AN2114" i="1"/>
  <c r="AN2115" i="1"/>
  <c r="AN2116" i="1"/>
  <c r="AN2117" i="1"/>
  <c r="AN2118" i="1"/>
  <c r="AN2119" i="1"/>
  <c r="AN2120" i="1"/>
  <c r="AN2121" i="1"/>
  <c r="AN2122" i="1"/>
  <c r="AN2123" i="1"/>
  <c r="AN2124" i="1"/>
  <c r="AN2125" i="1"/>
  <c r="AN2126" i="1"/>
  <c r="AN2127" i="1"/>
  <c r="AN2128" i="1"/>
  <c r="AN2129" i="1"/>
  <c r="AN2130" i="1"/>
  <c r="AN2131" i="1"/>
  <c r="AN2132" i="1"/>
  <c r="AN2133" i="1"/>
  <c r="AN2134" i="1"/>
  <c r="AN2135" i="1"/>
  <c r="AN2136" i="1"/>
  <c r="AN2137" i="1"/>
  <c r="AN2138" i="1"/>
  <c r="AN2139" i="1"/>
  <c r="AN2140" i="1"/>
  <c r="AN2141" i="1"/>
  <c r="AN2142" i="1"/>
  <c r="AN2143" i="1"/>
  <c r="AN2144" i="1"/>
  <c r="AN2145" i="1"/>
  <c r="AN2146" i="1"/>
  <c r="AN2147" i="1"/>
  <c r="AN2148" i="1"/>
  <c r="AN2149" i="1"/>
  <c r="AN2150" i="1"/>
  <c r="AN2151" i="1"/>
  <c r="AN2152" i="1"/>
  <c r="AN2153" i="1"/>
  <c r="AN2154" i="1"/>
  <c r="AN2155" i="1"/>
  <c r="AN2156" i="1"/>
  <c r="AN2157" i="1"/>
  <c r="AN2158" i="1"/>
  <c r="AN2159" i="1"/>
  <c r="AN2160" i="1"/>
  <c r="AN2161" i="1"/>
  <c r="AN2162" i="1"/>
  <c r="AN2163" i="1"/>
  <c r="AN2164" i="1"/>
  <c r="AN2165" i="1"/>
  <c r="AN2166" i="1"/>
  <c r="AN2167" i="1"/>
  <c r="AN2168" i="1"/>
  <c r="AN2169" i="1"/>
  <c r="AN2170" i="1"/>
  <c r="AN2171" i="1"/>
  <c r="AN2172" i="1"/>
  <c r="AN2173" i="1"/>
  <c r="AN2174" i="1"/>
  <c r="AN2175" i="1"/>
  <c r="AN2176" i="1"/>
  <c r="AN2177" i="1"/>
  <c r="AN2178" i="1"/>
  <c r="AN2179" i="1"/>
  <c r="AN2180" i="1"/>
  <c r="AN2181" i="1"/>
  <c r="AN2182" i="1"/>
  <c r="AN2183" i="1"/>
  <c r="AN2184" i="1"/>
  <c r="AN2185" i="1"/>
  <c r="AN2186" i="1"/>
  <c r="AN2187" i="1"/>
  <c r="AN2188" i="1"/>
  <c r="AN2189" i="1"/>
  <c r="AN2190" i="1"/>
  <c r="AN2191" i="1"/>
  <c r="AN2192" i="1"/>
  <c r="AN2193" i="1"/>
  <c r="AN2194" i="1"/>
  <c r="AN2195" i="1"/>
  <c r="AN2196" i="1"/>
  <c r="AN2197" i="1"/>
  <c r="AN2198" i="1"/>
  <c r="AN2199" i="1"/>
  <c r="AN2200" i="1"/>
  <c r="AN2201" i="1"/>
  <c r="AN2202" i="1"/>
  <c r="AN2203" i="1"/>
  <c r="AN2204" i="1"/>
  <c r="AN2205" i="1"/>
  <c r="AN2206" i="1"/>
  <c r="AN2207" i="1"/>
  <c r="AN2208" i="1"/>
  <c r="AN2209" i="1"/>
  <c r="AN2210" i="1"/>
  <c r="AN2211" i="1"/>
  <c r="AN2212" i="1"/>
  <c r="AN2213" i="1"/>
  <c r="AN2214" i="1"/>
  <c r="AN2215" i="1"/>
  <c r="AN2216" i="1"/>
  <c r="AN2217" i="1"/>
  <c r="AN2218" i="1"/>
  <c r="AN2219" i="1"/>
  <c r="AN2220" i="1"/>
  <c r="AN2221" i="1"/>
  <c r="AN2222" i="1"/>
  <c r="AN2223" i="1"/>
  <c r="AN2224" i="1"/>
  <c r="AN2225" i="1"/>
  <c r="AN2226" i="1"/>
  <c r="AN2227" i="1"/>
  <c r="AN2228" i="1"/>
  <c r="AN2229" i="1"/>
  <c r="AN2230" i="1"/>
  <c r="AN2231" i="1"/>
  <c r="AN2232" i="1"/>
  <c r="AN2233" i="1"/>
  <c r="AN2234" i="1"/>
  <c r="AN2235" i="1"/>
  <c r="AN2236" i="1"/>
  <c r="AN2237" i="1"/>
  <c r="AN2238" i="1"/>
  <c r="AN2239" i="1"/>
  <c r="AN2240" i="1"/>
  <c r="AN2241" i="1"/>
  <c r="AN2242" i="1"/>
  <c r="AN2243" i="1"/>
  <c r="AN2244" i="1"/>
  <c r="AN2245" i="1"/>
  <c r="AN2246" i="1"/>
  <c r="AN2247" i="1"/>
  <c r="AN2248" i="1"/>
  <c r="AN2249" i="1"/>
  <c r="AN2250" i="1"/>
  <c r="AN2251" i="1"/>
  <c r="AN2252" i="1"/>
  <c r="AN2253" i="1"/>
  <c r="AN2254" i="1"/>
  <c r="AN2255" i="1"/>
  <c r="AN2256" i="1"/>
  <c r="AN2257" i="1"/>
  <c r="AN2258" i="1"/>
  <c r="AN2259" i="1"/>
  <c r="AN2260" i="1"/>
  <c r="AN2261" i="1"/>
  <c r="AN2262" i="1"/>
  <c r="AN2263" i="1"/>
  <c r="AN2264" i="1"/>
  <c r="AN2265" i="1"/>
  <c r="AN2266" i="1"/>
  <c r="AN2267" i="1"/>
  <c r="AN2268" i="1"/>
  <c r="AN2269" i="1"/>
  <c r="AN2270" i="1"/>
  <c r="AN2271" i="1"/>
  <c r="AN2272" i="1"/>
  <c r="AN2273" i="1"/>
  <c r="AN2274" i="1"/>
  <c r="AN2275" i="1"/>
  <c r="AN2276" i="1"/>
  <c r="AN2277" i="1"/>
  <c r="AN2278" i="1"/>
  <c r="AN2279" i="1"/>
  <c r="AN2280" i="1"/>
  <c r="AN2281" i="1"/>
  <c r="AN2282" i="1"/>
  <c r="AN2283" i="1"/>
  <c r="AN2284" i="1"/>
  <c r="AN2285" i="1"/>
  <c r="AN2286" i="1"/>
  <c r="AN2287" i="1"/>
  <c r="AN2288" i="1"/>
  <c r="AN2289" i="1"/>
  <c r="AN2290" i="1"/>
  <c r="AN2291" i="1"/>
  <c r="AN2292" i="1"/>
  <c r="AN2293" i="1"/>
  <c r="AN2294" i="1"/>
  <c r="AN2295" i="1"/>
  <c r="AN2296" i="1"/>
  <c r="AN2297" i="1"/>
  <c r="AN2298" i="1"/>
  <c r="AN2299" i="1"/>
  <c r="AN2300" i="1"/>
  <c r="AN2301" i="1"/>
  <c r="AN2302" i="1"/>
  <c r="AN2303" i="1"/>
  <c r="AN2304" i="1"/>
  <c r="AN2305" i="1"/>
  <c r="AN2306" i="1"/>
  <c r="AN2307" i="1"/>
  <c r="AN2308" i="1"/>
  <c r="AN2309" i="1"/>
  <c r="AN2310" i="1"/>
  <c r="AN2311" i="1"/>
  <c r="AN2312" i="1"/>
  <c r="AN2313" i="1"/>
  <c r="AN2314" i="1"/>
  <c r="AN2315" i="1"/>
  <c r="AN2316" i="1"/>
  <c r="AN2317" i="1"/>
  <c r="AN2318" i="1"/>
  <c r="AN2319" i="1"/>
  <c r="AN2320" i="1"/>
  <c r="AN2321" i="1"/>
  <c r="AN2322" i="1"/>
  <c r="AN2323" i="1"/>
  <c r="AN2324" i="1"/>
  <c r="AN2325" i="1"/>
  <c r="AN2326" i="1"/>
  <c r="AN2327" i="1"/>
  <c r="AN2328" i="1"/>
  <c r="AN2329" i="1"/>
  <c r="AN2330" i="1"/>
  <c r="AN2331" i="1"/>
  <c r="AN2332" i="1"/>
  <c r="AN2333" i="1"/>
  <c r="AN2334" i="1"/>
  <c r="AN2335" i="1"/>
  <c r="AN2336" i="1"/>
  <c r="AN2337" i="1"/>
  <c r="AN2338" i="1"/>
  <c r="AN2339" i="1"/>
  <c r="AN2340" i="1"/>
  <c r="AN2341" i="1"/>
  <c r="AN2342" i="1"/>
  <c r="AN2343" i="1"/>
  <c r="AN2344" i="1"/>
  <c r="AN2345" i="1"/>
  <c r="AN2346" i="1"/>
  <c r="AN2347" i="1"/>
  <c r="AN2348" i="1"/>
  <c r="AN2349" i="1"/>
  <c r="AN2350" i="1"/>
  <c r="AN2351" i="1"/>
  <c r="AN2352" i="1"/>
  <c r="AN2353" i="1"/>
  <c r="AN2354" i="1"/>
  <c r="AN2355" i="1"/>
  <c r="AN2356" i="1"/>
  <c r="AN2357" i="1"/>
  <c r="AN2358" i="1"/>
  <c r="AN2359" i="1"/>
  <c r="AN2360" i="1"/>
  <c r="AN2361" i="1"/>
  <c r="AN2362" i="1"/>
  <c r="AN2363" i="1"/>
  <c r="AN2364" i="1"/>
  <c r="AN2365" i="1"/>
  <c r="AN2366" i="1"/>
  <c r="AN2367" i="1"/>
  <c r="AN2368" i="1"/>
  <c r="AN2369" i="1"/>
  <c r="AN2370" i="1"/>
  <c r="AN2371" i="1"/>
  <c r="AN2372" i="1"/>
  <c r="AN2373" i="1"/>
  <c r="AN2374" i="1"/>
  <c r="AN2375" i="1"/>
  <c r="AN2376" i="1"/>
  <c r="AN2377" i="1"/>
  <c r="AN2378" i="1"/>
  <c r="AN2379" i="1"/>
  <c r="AN2380" i="1"/>
  <c r="AN2381" i="1"/>
  <c r="AN2382" i="1"/>
  <c r="AN2383" i="1"/>
  <c r="AN2384" i="1"/>
  <c r="AN2385" i="1"/>
  <c r="AN2386" i="1"/>
  <c r="AN2387" i="1"/>
  <c r="AN2388" i="1"/>
  <c r="AN2389" i="1"/>
  <c r="AN2390" i="1"/>
  <c r="AN2391" i="1"/>
  <c r="AN2392" i="1"/>
  <c r="AN2393" i="1"/>
  <c r="AN2394" i="1"/>
  <c r="AN2395" i="1"/>
  <c r="AN2396" i="1"/>
  <c r="AN2397" i="1"/>
  <c r="AN2398" i="1"/>
  <c r="AN2399" i="1"/>
  <c r="AN2400" i="1"/>
  <c r="AN2401" i="1"/>
  <c r="AN2402" i="1"/>
  <c r="AN2403" i="1"/>
  <c r="AN2404" i="1"/>
  <c r="AN2405" i="1"/>
  <c r="AN2406" i="1"/>
  <c r="AN2407" i="1"/>
  <c r="AN2408" i="1"/>
  <c r="AN2409" i="1"/>
  <c r="AN2410" i="1"/>
  <c r="AN2411" i="1"/>
  <c r="AN2412" i="1"/>
  <c r="AN2413" i="1"/>
  <c r="AN2414" i="1"/>
  <c r="AN2415" i="1"/>
  <c r="AN2416" i="1"/>
  <c r="AN2417" i="1"/>
  <c r="AN2418" i="1"/>
  <c r="AN2419" i="1"/>
  <c r="AN2420" i="1"/>
  <c r="AN2421" i="1"/>
  <c r="AN2422" i="1"/>
  <c r="AN2423" i="1"/>
  <c r="AN2424" i="1"/>
  <c r="AN2425" i="1"/>
  <c r="AN2426" i="1"/>
  <c r="AN2427" i="1"/>
  <c r="AN2428" i="1"/>
  <c r="AN2429" i="1"/>
  <c r="AN2430" i="1"/>
  <c r="AN2431" i="1"/>
  <c r="AN2432" i="1"/>
  <c r="AN2433" i="1"/>
  <c r="AN2434" i="1"/>
  <c r="AN2435" i="1"/>
  <c r="AN2436" i="1"/>
  <c r="AN2437" i="1"/>
  <c r="AN2438" i="1"/>
  <c r="AN2439" i="1"/>
  <c r="AN2440" i="1"/>
  <c r="AN2441" i="1"/>
  <c r="AN2442" i="1"/>
  <c r="AN2443" i="1"/>
  <c r="AN2444" i="1"/>
  <c r="AN2445" i="1"/>
  <c r="AN2446" i="1"/>
  <c r="AN2447" i="1"/>
  <c r="AN2448" i="1"/>
  <c r="AN2449" i="1"/>
  <c r="AN2450" i="1"/>
  <c r="AN2451" i="1"/>
  <c r="AN2452" i="1"/>
  <c r="AN2453" i="1"/>
  <c r="AN2454" i="1"/>
  <c r="AN2455" i="1"/>
  <c r="AN2456" i="1"/>
  <c r="AN2457" i="1"/>
  <c r="AN2458" i="1"/>
  <c r="AN2459" i="1"/>
  <c r="AN2460" i="1"/>
  <c r="AN2461" i="1"/>
  <c r="AN2462" i="1"/>
  <c r="AN2463" i="1"/>
  <c r="AN2464" i="1"/>
  <c r="AN2465" i="1"/>
  <c r="AN2466" i="1"/>
  <c r="AN2467" i="1"/>
  <c r="AN2468" i="1"/>
  <c r="AN2469" i="1"/>
  <c r="AN2470" i="1"/>
  <c r="AN2471" i="1"/>
  <c r="AN2472" i="1"/>
  <c r="AN2473" i="1"/>
  <c r="AN2474" i="1"/>
  <c r="AN2475" i="1"/>
  <c r="AN2476" i="1"/>
  <c r="AN2477" i="1"/>
  <c r="AN2478" i="1"/>
  <c r="AN2479" i="1"/>
  <c r="AN2480" i="1"/>
  <c r="AN2481" i="1"/>
  <c r="AN2482" i="1"/>
  <c r="AN2483" i="1"/>
  <c r="AN2484" i="1"/>
  <c r="AN2485" i="1"/>
  <c r="AN2486" i="1"/>
  <c r="AN2487" i="1"/>
  <c r="AN2488" i="1"/>
  <c r="AN2489" i="1"/>
  <c r="AN2490" i="1"/>
  <c r="AN2491" i="1"/>
  <c r="AN2492" i="1"/>
  <c r="AN2493" i="1"/>
  <c r="AN2494" i="1"/>
  <c r="AN2495" i="1"/>
  <c r="AN2496" i="1"/>
  <c r="AN2497" i="1"/>
  <c r="AN2498" i="1"/>
  <c r="AN2499" i="1"/>
  <c r="AN2500" i="1"/>
  <c r="AN2501" i="1"/>
  <c r="AN2502" i="1"/>
  <c r="AN2503" i="1"/>
  <c r="AN2504" i="1"/>
  <c r="AN2505" i="1"/>
  <c r="AN2506" i="1"/>
  <c r="AN2507" i="1"/>
  <c r="AN2508" i="1"/>
  <c r="AN2509" i="1"/>
  <c r="AN2510" i="1"/>
  <c r="AN2511" i="1"/>
  <c r="AN2512" i="1"/>
  <c r="AN2513" i="1"/>
  <c r="AN2514" i="1"/>
  <c r="AN2515" i="1"/>
  <c r="AN2516" i="1"/>
  <c r="AN2517" i="1"/>
  <c r="AN2518" i="1"/>
  <c r="AN2519" i="1"/>
  <c r="AN2520" i="1"/>
  <c r="AN2521" i="1"/>
  <c r="AN2522" i="1"/>
  <c r="AN2523" i="1"/>
  <c r="AN2524" i="1"/>
  <c r="AN2525" i="1"/>
  <c r="AN2526" i="1"/>
  <c r="AN2527" i="1"/>
  <c r="AN2528" i="1"/>
  <c r="AN2529" i="1"/>
  <c r="AN2530" i="1"/>
  <c r="AN2531" i="1"/>
  <c r="AN2532" i="1"/>
  <c r="AN2533" i="1"/>
  <c r="AN2534" i="1"/>
  <c r="AN2535" i="1"/>
  <c r="AN2536" i="1"/>
  <c r="AN2537" i="1"/>
  <c r="AN2538" i="1"/>
  <c r="AN2539" i="1"/>
  <c r="AN2540" i="1"/>
  <c r="AN2541" i="1"/>
  <c r="AN2542" i="1"/>
  <c r="AN2543" i="1"/>
  <c r="AN2544" i="1"/>
  <c r="AN2545" i="1"/>
  <c r="AN2546" i="1"/>
  <c r="AN2547" i="1"/>
  <c r="AN2548" i="1"/>
  <c r="AN2549" i="1"/>
  <c r="AN2550" i="1"/>
  <c r="AN2551" i="1"/>
  <c r="AN2552" i="1"/>
  <c r="AN2553" i="1"/>
  <c r="AN2554" i="1"/>
  <c r="AN2555" i="1"/>
  <c r="AN2556" i="1"/>
  <c r="AN2557" i="1"/>
  <c r="AN2558" i="1"/>
  <c r="AN2559" i="1"/>
  <c r="AN2560" i="1"/>
  <c r="AN2561" i="1"/>
  <c r="AN2562" i="1"/>
  <c r="AN2563" i="1"/>
  <c r="AN2564" i="1"/>
  <c r="AN2565" i="1"/>
  <c r="AN2566" i="1"/>
  <c r="AN2567" i="1"/>
  <c r="AN2568" i="1"/>
  <c r="AN2569" i="1"/>
  <c r="AN2570" i="1"/>
  <c r="AN2571" i="1"/>
  <c r="AN2572" i="1"/>
  <c r="AN2573" i="1"/>
  <c r="AN2574" i="1"/>
  <c r="AN2575" i="1"/>
  <c r="AN2576" i="1"/>
  <c r="AN2577" i="1"/>
  <c r="AN2578" i="1"/>
  <c r="AN2579" i="1"/>
  <c r="AN2580" i="1"/>
  <c r="AN2581" i="1"/>
  <c r="AN2582" i="1"/>
  <c r="AN2583" i="1"/>
  <c r="AN2584" i="1"/>
  <c r="AN2585" i="1"/>
  <c r="AN2586" i="1"/>
  <c r="AN2587" i="1"/>
  <c r="AN2588" i="1"/>
  <c r="AN2589" i="1"/>
  <c r="AN2590" i="1"/>
  <c r="AN2591" i="1"/>
  <c r="AN2592" i="1"/>
  <c r="AN2593" i="1"/>
  <c r="AN2594" i="1"/>
  <c r="AN2595" i="1"/>
  <c r="AN2596" i="1"/>
  <c r="AN2597" i="1"/>
  <c r="AN2598" i="1"/>
  <c r="AN2599" i="1"/>
  <c r="AN2600" i="1"/>
  <c r="AN2601" i="1"/>
  <c r="AN2602" i="1"/>
  <c r="AN2603" i="1"/>
  <c r="AN2604" i="1"/>
  <c r="AN2605" i="1"/>
  <c r="AN2606" i="1"/>
  <c r="AN2607" i="1"/>
  <c r="AN2608" i="1"/>
  <c r="AN2609" i="1"/>
  <c r="AN2610" i="1"/>
  <c r="AN2611" i="1"/>
  <c r="AN2612" i="1"/>
  <c r="AN2613" i="1"/>
  <c r="AN2614" i="1"/>
  <c r="AN2615" i="1"/>
  <c r="AN2616" i="1"/>
  <c r="AN2617" i="1"/>
  <c r="AN2618" i="1"/>
  <c r="AN2619" i="1"/>
  <c r="AN2620" i="1"/>
  <c r="AN2621" i="1"/>
  <c r="AN2622" i="1"/>
  <c r="AN2623" i="1"/>
  <c r="AN2624" i="1"/>
  <c r="AN2625" i="1"/>
  <c r="AN2626" i="1"/>
  <c r="AN2627" i="1"/>
  <c r="AN2628" i="1"/>
  <c r="AN2629" i="1"/>
  <c r="AN2630" i="1"/>
  <c r="AN2631" i="1"/>
  <c r="AN2632" i="1"/>
  <c r="AN2633" i="1"/>
  <c r="AN2634" i="1"/>
  <c r="AN2635" i="1"/>
  <c r="AN2636" i="1"/>
  <c r="AN2637" i="1"/>
  <c r="AN2638" i="1"/>
  <c r="AN2639" i="1"/>
  <c r="AN2640" i="1"/>
  <c r="AN2641" i="1"/>
  <c r="AN2642" i="1"/>
  <c r="AN2643" i="1"/>
  <c r="AN2644" i="1"/>
  <c r="AN2645" i="1"/>
  <c r="AN2646" i="1"/>
  <c r="AN2647" i="1"/>
  <c r="AN2648" i="1"/>
  <c r="AN2649" i="1"/>
  <c r="AN2650" i="1"/>
  <c r="AN2651" i="1"/>
  <c r="AN2652" i="1"/>
  <c r="AN2653" i="1"/>
  <c r="AN2654" i="1"/>
  <c r="AN2655" i="1"/>
  <c r="AN2656" i="1"/>
  <c r="AN2657" i="1"/>
  <c r="AN2658" i="1"/>
  <c r="AN2659" i="1"/>
  <c r="AN2660" i="1"/>
  <c r="AN2661" i="1"/>
  <c r="AN2662" i="1"/>
  <c r="AN2663" i="1"/>
  <c r="AN2664" i="1"/>
  <c r="AN2665" i="1"/>
  <c r="AN2666" i="1"/>
  <c r="AN2667" i="1"/>
  <c r="AN2668" i="1"/>
  <c r="AN2669" i="1"/>
  <c r="AN2670" i="1"/>
  <c r="AN2671" i="1"/>
  <c r="AN2672" i="1"/>
  <c r="AN2673" i="1"/>
  <c r="AN2674" i="1"/>
  <c r="AN2675" i="1"/>
  <c r="AN2676" i="1"/>
  <c r="AN2677" i="1"/>
  <c r="AN2678" i="1"/>
  <c r="AN2679" i="1"/>
  <c r="AN2680" i="1"/>
  <c r="AN2681" i="1"/>
  <c r="AN2682" i="1"/>
  <c r="AN2683" i="1"/>
  <c r="AN2684" i="1"/>
  <c r="AN2685" i="1"/>
  <c r="AN2686" i="1"/>
  <c r="AN2687" i="1"/>
  <c r="AN2688" i="1"/>
  <c r="AN2689" i="1"/>
  <c r="AN2690" i="1"/>
  <c r="AN2691" i="1"/>
  <c r="AN2692" i="1"/>
  <c r="AN2693" i="1"/>
  <c r="AN2694" i="1"/>
  <c r="AN2695" i="1"/>
  <c r="AN2696" i="1"/>
  <c r="AN2697" i="1"/>
  <c r="AN2698" i="1"/>
  <c r="AN2699" i="1"/>
  <c r="AN2700" i="1"/>
  <c r="AN2701" i="1"/>
  <c r="AN2702" i="1"/>
  <c r="AN2703" i="1"/>
  <c r="AN2704" i="1"/>
  <c r="AN2705" i="1"/>
  <c r="AN2706" i="1"/>
  <c r="AN2707" i="1"/>
  <c r="AN2708" i="1"/>
  <c r="AN2709" i="1"/>
  <c r="AN2710" i="1"/>
  <c r="AN2711" i="1"/>
  <c r="AN2712" i="1"/>
  <c r="AN2713" i="1"/>
  <c r="AN2714" i="1"/>
  <c r="AN2715" i="1"/>
  <c r="AN2716" i="1"/>
  <c r="AN2717" i="1"/>
  <c r="AN2718" i="1"/>
  <c r="AN2719" i="1"/>
  <c r="AN2720" i="1"/>
  <c r="AN2721" i="1"/>
  <c r="AN2722" i="1"/>
  <c r="AN2723" i="1"/>
  <c r="AN2724" i="1"/>
  <c r="AN2725" i="1"/>
  <c r="AN2726" i="1"/>
  <c r="AN2727" i="1"/>
  <c r="AN2728" i="1"/>
  <c r="AN2729" i="1"/>
  <c r="AN2730" i="1"/>
  <c r="AN2731" i="1"/>
  <c r="AN2732" i="1"/>
  <c r="AN2733" i="1"/>
  <c r="AN2734" i="1"/>
  <c r="AN2735" i="1"/>
  <c r="AN2736" i="1"/>
  <c r="AN2737" i="1"/>
  <c r="AN2738" i="1"/>
  <c r="AN2739" i="1"/>
  <c r="AN2740" i="1"/>
  <c r="AN2741" i="1"/>
  <c r="AN2742" i="1"/>
  <c r="AN2743" i="1"/>
  <c r="AN2744" i="1"/>
  <c r="AN2745" i="1"/>
  <c r="AN2746" i="1"/>
  <c r="AN2747" i="1"/>
  <c r="AN2748" i="1"/>
  <c r="AN2749" i="1"/>
  <c r="AN2750" i="1"/>
  <c r="AN2751" i="1"/>
  <c r="AN2752" i="1"/>
  <c r="AN2753" i="1"/>
  <c r="AN2754" i="1"/>
  <c r="AN2755" i="1"/>
  <c r="AN2756" i="1"/>
  <c r="AN2757" i="1"/>
  <c r="AN2758" i="1"/>
  <c r="AN2759" i="1"/>
  <c r="AN2760" i="1"/>
  <c r="AN2761" i="1"/>
  <c r="AN2762" i="1"/>
  <c r="AN2763" i="1"/>
  <c r="AN2764" i="1"/>
  <c r="AN2765" i="1"/>
  <c r="AN2766" i="1"/>
  <c r="AN2767" i="1"/>
  <c r="AN2768" i="1"/>
  <c r="AN2769" i="1"/>
  <c r="AN2770" i="1"/>
  <c r="AN2771" i="1"/>
  <c r="AN2772" i="1"/>
  <c r="AN2773" i="1"/>
  <c r="AN2774" i="1"/>
  <c r="AN2775" i="1"/>
  <c r="AN2776" i="1"/>
  <c r="AN2777" i="1"/>
  <c r="AN2778" i="1"/>
  <c r="AN2779" i="1"/>
  <c r="AN2780" i="1"/>
  <c r="AN2781" i="1"/>
  <c r="AN2782" i="1"/>
  <c r="AN2783" i="1"/>
  <c r="AN2784" i="1"/>
  <c r="AN2785" i="1"/>
  <c r="AN2786" i="1"/>
  <c r="AN2787" i="1"/>
  <c r="AN2788" i="1"/>
  <c r="AN2789" i="1"/>
  <c r="AN2790" i="1"/>
  <c r="AN2791" i="1"/>
  <c r="AN2792" i="1"/>
  <c r="AN2793" i="1"/>
  <c r="AN2794" i="1"/>
  <c r="AN2795" i="1"/>
  <c r="AN2796" i="1"/>
  <c r="AN2797" i="1"/>
  <c r="AN2798" i="1"/>
  <c r="AN2799" i="1"/>
  <c r="AN2800" i="1"/>
  <c r="AN2801" i="1"/>
  <c r="AN2802" i="1"/>
  <c r="AN2803" i="1"/>
  <c r="AN2804" i="1"/>
  <c r="AN2805" i="1"/>
  <c r="AN2806" i="1"/>
  <c r="AN2807" i="1"/>
  <c r="AN2808" i="1"/>
  <c r="AN2809" i="1"/>
  <c r="AN2810" i="1"/>
  <c r="AN2811" i="1"/>
  <c r="AN2812" i="1"/>
  <c r="AN2813" i="1"/>
  <c r="AN2814" i="1"/>
  <c r="AN2815" i="1"/>
  <c r="AN2816" i="1"/>
  <c r="AN2817" i="1"/>
  <c r="AN2818" i="1"/>
  <c r="AN2819" i="1"/>
  <c r="AN2820" i="1"/>
  <c r="AN2821" i="1"/>
  <c r="AN2822" i="1"/>
  <c r="AN2823" i="1"/>
  <c r="AN2824" i="1"/>
  <c r="AN2825" i="1"/>
  <c r="AN2826" i="1"/>
  <c r="AN2827" i="1"/>
  <c r="AN2828" i="1"/>
  <c r="AN2829" i="1"/>
  <c r="AN2830" i="1"/>
  <c r="AN2831" i="1"/>
  <c r="AN2832" i="1"/>
  <c r="AN2833" i="1"/>
  <c r="AN2834" i="1"/>
  <c r="AN2835" i="1"/>
  <c r="AN2836" i="1"/>
  <c r="AN2837" i="1"/>
  <c r="AN2838" i="1"/>
  <c r="AN2839" i="1"/>
  <c r="AN2840" i="1"/>
  <c r="AN2841" i="1"/>
  <c r="AN2842" i="1"/>
  <c r="AN2843" i="1"/>
  <c r="AN2844" i="1"/>
  <c r="AN2845" i="1"/>
  <c r="AN2846" i="1"/>
  <c r="AN2847" i="1"/>
  <c r="AN2848" i="1"/>
  <c r="AN2849" i="1"/>
  <c r="AN2850" i="1"/>
  <c r="AN2851" i="1"/>
  <c r="AN2852" i="1"/>
  <c r="AN2853" i="1"/>
  <c r="AN2854" i="1"/>
  <c r="AN2855" i="1"/>
  <c r="AN2856" i="1"/>
  <c r="AN2857" i="1"/>
  <c r="AN2858" i="1"/>
  <c r="AN2859" i="1"/>
  <c r="AN2860" i="1"/>
  <c r="AN2861" i="1"/>
  <c r="AN2862" i="1"/>
  <c r="AN2863" i="1"/>
  <c r="AN2864" i="1"/>
  <c r="AN2865" i="1"/>
  <c r="AN2866" i="1"/>
  <c r="AN2867" i="1"/>
  <c r="AN2868" i="1"/>
  <c r="AN2869" i="1"/>
  <c r="AN2870" i="1"/>
  <c r="AN2871" i="1"/>
  <c r="AN2872" i="1"/>
  <c r="AN2873" i="1"/>
  <c r="AN2874" i="1"/>
  <c r="AN2875" i="1"/>
  <c r="AN2876" i="1"/>
  <c r="AN2877" i="1"/>
  <c r="AN2878" i="1"/>
  <c r="AN2879" i="1"/>
  <c r="AN2880" i="1"/>
  <c r="AN2881" i="1"/>
  <c r="AN2882" i="1"/>
  <c r="AN2883" i="1"/>
  <c r="AN2884" i="1"/>
  <c r="AN2885" i="1"/>
  <c r="AN2886" i="1"/>
  <c r="AN2887" i="1"/>
  <c r="AN2888" i="1"/>
  <c r="AN2889" i="1"/>
  <c r="AN2890" i="1"/>
  <c r="AN2891" i="1"/>
  <c r="AN2892" i="1"/>
  <c r="AN2893" i="1"/>
  <c r="AN2894" i="1"/>
  <c r="AN2895" i="1"/>
  <c r="AN2896" i="1"/>
  <c r="AN2897" i="1"/>
  <c r="AN2898" i="1"/>
  <c r="AN2899" i="1"/>
  <c r="AN2900" i="1"/>
  <c r="AN2901" i="1"/>
  <c r="AN2902" i="1"/>
  <c r="AN2903" i="1"/>
  <c r="AN2904" i="1"/>
  <c r="AN2905" i="1"/>
  <c r="AN2906" i="1"/>
  <c r="AN2907" i="1"/>
  <c r="AN2908" i="1"/>
  <c r="AN2909" i="1"/>
  <c r="AN2910" i="1"/>
  <c r="AN2911" i="1"/>
  <c r="AN2912" i="1"/>
  <c r="AN2913" i="1"/>
  <c r="AN2914" i="1"/>
  <c r="AN2915" i="1"/>
  <c r="AN2916" i="1"/>
  <c r="AN2917" i="1"/>
  <c r="AN2918" i="1"/>
  <c r="AN2919" i="1"/>
  <c r="AN2920" i="1"/>
  <c r="AN2921" i="1"/>
  <c r="AN2922" i="1"/>
  <c r="AN2923" i="1"/>
  <c r="AN2924" i="1"/>
  <c r="AN2925" i="1"/>
  <c r="AN2926" i="1"/>
  <c r="AN2927" i="1"/>
  <c r="AN2928" i="1"/>
  <c r="AN2929" i="1"/>
  <c r="AN2930" i="1"/>
  <c r="AN2931" i="1"/>
  <c r="AN2932" i="1"/>
  <c r="AN2933" i="1"/>
  <c r="AN2934" i="1"/>
  <c r="AN2935" i="1"/>
  <c r="AN2936" i="1"/>
  <c r="AN2937" i="1"/>
  <c r="AN2938" i="1"/>
  <c r="AN2939" i="1"/>
  <c r="AN2940" i="1"/>
  <c r="AN2941" i="1"/>
  <c r="AN2942" i="1"/>
  <c r="AN2943" i="1"/>
  <c r="AN2944" i="1"/>
  <c r="AN2945" i="1"/>
  <c r="AN2946" i="1"/>
  <c r="AN2947" i="1"/>
  <c r="AN2948" i="1"/>
  <c r="AN2949" i="1"/>
  <c r="AN2950" i="1"/>
  <c r="AN2951" i="1"/>
  <c r="AN2952" i="1"/>
  <c r="AN2953" i="1"/>
  <c r="AN2954" i="1"/>
  <c r="AN2955" i="1"/>
  <c r="AN2956" i="1"/>
  <c r="AN2957" i="1"/>
  <c r="AN2958" i="1"/>
  <c r="AN2959" i="1"/>
  <c r="AN2960" i="1"/>
  <c r="AN2961" i="1"/>
  <c r="AN2962" i="1"/>
  <c r="AN2963" i="1"/>
  <c r="AN2964" i="1"/>
  <c r="AN2965" i="1"/>
  <c r="AN2966" i="1"/>
  <c r="AN2967" i="1"/>
  <c r="AN2968" i="1"/>
  <c r="AN2969" i="1"/>
  <c r="AN2970" i="1"/>
  <c r="AN2971" i="1"/>
  <c r="AN2972" i="1"/>
  <c r="AN2973" i="1"/>
  <c r="AN2974" i="1"/>
  <c r="AN2975" i="1"/>
  <c r="AN2976" i="1"/>
  <c r="AN2977" i="1"/>
  <c r="AN2978" i="1"/>
  <c r="AN2979" i="1"/>
  <c r="AN2980" i="1"/>
  <c r="AN2981" i="1"/>
  <c r="AN2982" i="1"/>
  <c r="AN2983" i="1"/>
  <c r="AN2984" i="1"/>
  <c r="AN2985" i="1"/>
  <c r="AN2986" i="1"/>
  <c r="AN2987" i="1"/>
  <c r="AN2988" i="1"/>
  <c r="AN2989" i="1"/>
  <c r="AN2990" i="1"/>
  <c r="AN2991" i="1"/>
  <c r="AN2992" i="1"/>
  <c r="AN2993" i="1"/>
  <c r="AN2994" i="1"/>
  <c r="AN2995" i="1"/>
  <c r="AN2996" i="1"/>
  <c r="AN2997" i="1"/>
  <c r="AN2998" i="1"/>
  <c r="AN2999" i="1"/>
  <c r="AN3000" i="1"/>
  <c r="AN3001" i="1"/>
  <c r="AN3002" i="1"/>
  <c r="AN3003" i="1"/>
  <c r="AN3004" i="1"/>
  <c r="AN3005" i="1"/>
  <c r="AN3006" i="1"/>
  <c r="AN3007" i="1"/>
  <c r="AN3008" i="1"/>
  <c r="AN3009" i="1"/>
  <c r="AN3010" i="1"/>
  <c r="AN3011" i="1"/>
  <c r="AN3012" i="1"/>
  <c r="AN3013" i="1"/>
  <c r="AN3014" i="1"/>
  <c r="AN3015" i="1"/>
  <c r="AN3016" i="1"/>
  <c r="AN3017" i="1"/>
  <c r="AN3018" i="1"/>
  <c r="AN3019" i="1"/>
  <c r="AN3020" i="1"/>
  <c r="AN3021" i="1"/>
  <c r="AN3022" i="1"/>
  <c r="AN3023" i="1"/>
  <c r="AN3024" i="1"/>
  <c r="AN3025" i="1"/>
  <c r="AN3026" i="1"/>
  <c r="AN3027" i="1"/>
  <c r="AN3028" i="1"/>
  <c r="AN3029" i="1"/>
  <c r="AN3030" i="1"/>
  <c r="AN3031" i="1"/>
  <c r="AN3032" i="1"/>
  <c r="AN3033" i="1"/>
  <c r="AN3034" i="1"/>
  <c r="AN3035" i="1"/>
  <c r="AN3036" i="1"/>
  <c r="AN3037" i="1"/>
  <c r="AN3038" i="1"/>
  <c r="AN3039" i="1"/>
  <c r="AN3040" i="1"/>
  <c r="AN3041" i="1"/>
  <c r="AN3042" i="1"/>
  <c r="AN3043" i="1"/>
  <c r="AN3044" i="1"/>
  <c r="AN3045" i="1"/>
  <c r="AN3046" i="1"/>
  <c r="AN3047" i="1"/>
  <c r="AN3048" i="1"/>
  <c r="AN3049" i="1"/>
  <c r="AN3050" i="1"/>
  <c r="AN3051" i="1"/>
  <c r="AN3052" i="1"/>
  <c r="AN3053" i="1"/>
  <c r="AN3054" i="1"/>
  <c r="AN3055" i="1"/>
  <c r="AN3056" i="1"/>
  <c r="AN3057" i="1"/>
  <c r="AN3058" i="1"/>
  <c r="AN3059" i="1"/>
  <c r="AN3060" i="1"/>
  <c r="AN3061" i="1"/>
  <c r="AN3062" i="1"/>
  <c r="AN3063" i="1"/>
  <c r="AN3064" i="1"/>
  <c r="AN3065" i="1"/>
  <c r="AN3066" i="1"/>
  <c r="AN3067" i="1"/>
  <c r="AN3068" i="1"/>
  <c r="AN3069" i="1"/>
  <c r="AN3070" i="1"/>
  <c r="AN3071" i="1"/>
  <c r="AN3072" i="1"/>
  <c r="AN3073" i="1"/>
  <c r="AN3074" i="1"/>
  <c r="AN3075" i="1"/>
  <c r="AN3076" i="1"/>
  <c r="AN3077" i="1"/>
  <c r="AN3078" i="1"/>
  <c r="AN3079" i="1"/>
  <c r="AN3080" i="1"/>
  <c r="AN3081" i="1"/>
  <c r="AN3082" i="1"/>
  <c r="AN3083" i="1"/>
  <c r="AN3084" i="1"/>
  <c r="AN3085" i="1"/>
  <c r="AN3086" i="1"/>
  <c r="AN3087" i="1"/>
  <c r="AN3088" i="1"/>
  <c r="AN3089" i="1"/>
  <c r="AN3090" i="1"/>
  <c r="AN3091" i="1"/>
  <c r="AN3092" i="1"/>
  <c r="AN3093" i="1"/>
  <c r="AN3094" i="1"/>
  <c r="AN3095" i="1"/>
  <c r="AN3096" i="1"/>
  <c r="AN3097" i="1"/>
  <c r="AN3098" i="1"/>
  <c r="AN3099" i="1"/>
  <c r="AN3100" i="1"/>
  <c r="AN3101" i="1"/>
  <c r="AN3102" i="1"/>
  <c r="AN3103" i="1"/>
  <c r="AN3104" i="1"/>
  <c r="AN3105" i="1"/>
  <c r="AN3106" i="1"/>
  <c r="AN3107" i="1"/>
  <c r="AN3108" i="1"/>
  <c r="AN3109" i="1"/>
  <c r="AN3110" i="1"/>
  <c r="AN3111" i="1"/>
  <c r="AN3112" i="1"/>
  <c r="AN3113" i="1"/>
  <c r="AN3114" i="1"/>
  <c r="AN3115" i="1"/>
  <c r="AN3116" i="1"/>
  <c r="AN3117" i="1"/>
  <c r="AN3118" i="1"/>
  <c r="AN3119" i="1"/>
  <c r="AN3120" i="1"/>
  <c r="AN3121" i="1"/>
  <c r="AN3122" i="1"/>
  <c r="AN3123" i="1"/>
  <c r="AN3124" i="1"/>
  <c r="AN3125" i="1"/>
  <c r="AN3126" i="1"/>
  <c r="AN3127" i="1"/>
  <c r="AN3128" i="1"/>
  <c r="AN3129" i="1"/>
  <c r="AN3130" i="1"/>
  <c r="AN3131" i="1"/>
  <c r="AN3132" i="1"/>
  <c r="AN3133" i="1"/>
  <c r="AN3134" i="1"/>
  <c r="AN3135" i="1"/>
  <c r="AN3136" i="1"/>
  <c r="AN3137" i="1"/>
  <c r="AN3138" i="1"/>
  <c r="AN3139" i="1"/>
  <c r="AN3140" i="1"/>
  <c r="AN3141" i="1"/>
  <c r="AN3142" i="1"/>
  <c r="AN3143" i="1"/>
  <c r="AN3144" i="1"/>
  <c r="AN3145" i="1"/>
  <c r="AN3146" i="1"/>
  <c r="AN3147" i="1"/>
  <c r="AN3148" i="1"/>
  <c r="AN3149" i="1"/>
  <c r="AN3150" i="1"/>
  <c r="AN3151" i="1"/>
  <c r="AN3152" i="1"/>
  <c r="AN3153" i="1"/>
  <c r="AN3154" i="1"/>
  <c r="AN3155" i="1"/>
  <c r="AN3156" i="1"/>
  <c r="AN3157" i="1"/>
  <c r="AN3158" i="1"/>
  <c r="AN3159" i="1"/>
  <c r="AN3160" i="1"/>
  <c r="AN3161" i="1"/>
  <c r="AN3162" i="1"/>
  <c r="AN3163" i="1"/>
  <c r="AN3164" i="1"/>
  <c r="AN3165" i="1"/>
  <c r="AN3166" i="1"/>
  <c r="AN3167" i="1"/>
  <c r="AN3168" i="1"/>
  <c r="AN3169" i="1"/>
  <c r="AN3170" i="1"/>
  <c r="AN3171" i="1"/>
  <c r="AN3172" i="1"/>
  <c r="AN3173" i="1"/>
  <c r="AN3174" i="1"/>
  <c r="AN3175" i="1"/>
  <c r="AN3176" i="1"/>
  <c r="AN3177" i="1"/>
  <c r="AN3178" i="1"/>
  <c r="AN3179" i="1"/>
  <c r="AN3180" i="1"/>
  <c r="AN3181" i="1"/>
  <c r="AN3182" i="1"/>
  <c r="AN3183" i="1"/>
  <c r="AN3184" i="1"/>
  <c r="AN3185" i="1"/>
  <c r="AN3186" i="1"/>
  <c r="AN3187" i="1"/>
  <c r="AN3188" i="1"/>
  <c r="AN3189" i="1"/>
  <c r="AN3190" i="1"/>
  <c r="AN3191" i="1"/>
  <c r="AN3192" i="1"/>
  <c r="AN3193" i="1"/>
  <c r="AN3194" i="1"/>
  <c r="AN3195" i="1"/>
  <c r="AN3196" i="1"/>
  <c r="AN3197" i="1"/>
  <c r="AN3198" i="1"/>
  <c r="AN3199" i="1"/>
  <c r="AN3200" i="1"/>
  <c r="AN3201" i="1"/>
  <c r="AN3202" i="1"/>
  <c r="AN3203" i="1"/>
  <c r="AN3204" i="1"/>
  <c r="AN3205" i="1"/>
  <c r="AN3206" i="1"/>
  <c r="AN3207" i="1"/>
  <c r="AN3208" i="1"/>
  <c r="AN3209" i="1"/>
  <c r="AN3210" i="1"/>
  <c r="AN3211" i="1"/>
  <c r="AN3212" i="1"/>
  <c r="AN3213" i="1"/>
  <c r="AN3214" i="1"/>
  <c r="AN3215" i="1"/>
  <c r="AN3216" i="1"/>
  <c r="AN3217" i="1"/>
  <c r="AN3218" i="1"/>
  <c r="AN3219" i="1"/>
  <c r="AN3220" i="1"/>
  <c r="AN3221" i="1"/>
  <c r="AN3222" i="1"/>
  <c r="AN3223" i="1"/>
  <c r="AN3224" i="1"/>
  <c r="AN3225" i="1"/>
  <c r="AN3226" i="1"/>
  <c r="AN3227" i="1"/>
  <c r="AN3228" i="1"/>
  <c r="AN3229" i="1"/>
  <c r="AN3230" i="1"/>
  <c r="AN3231" i="1"/>
  <c r="AN3232" i="1"/>
  <c r="AN3233" i="1"/>
  <c r="AN3234" i="1"/>
  <c r="AN3235" i="1"/>
  <c r="AN3236" i="1"/>
  <c r="AN3237" i="1"/>
  <c r="AN3238" i="1"/>
  <c r="AN3239" i="1"/>
  <c r="AN3240" i="1"/>
  <c r="AN3241" i="1"/>
  <c r="AN3242" i="1"/>
  <c r="AN3243" i="1"/>
  <c r="AN3244" i="1"/>
  <c r="AN3245" i="1"/>
  <c r="AN3246" i="1"/>
  <c r="AN3247" i="1"/>
  <c r="AN3248" i="1"/>
  <c r="AN3249" i="1"/>
  <c r="AN3250" i="1"/>
  <c r="AN3251" i="1"/>
  <c r="AN3252" i="1"/>
  <c r="AN3253" i="1"/>
  <c r="AN3254" i="1"/>
  <c r="AN3255" i="1"/>
  <c r="AN3256" i="1"/>
  <c r="AN3257" i="1"/>
  <c r="AN3258" i="1"/>
  <c r="AN3259" i="1"/>
  <c r="AN3260" i="1"/>
  <c r="AN3261" i="1"/>
  <c r="AN3262" i="1"/>
  <c r="AN3263" i="1"/>
  <c r="AN3264" i="1"/>
  <c r="AN3265" i="1"/>
  <c r="AN3266" i="1"/>
  <c r="AN3267" i="1"/>
  <c r="AN3268" i="1"/>
  <c r="AN3269" i="1"/>
  <c r="AN3270" i="1"/>
  <c r="AN3271" i="1"/>
  <c r="AN3272" i="1"/>
  <c r="AN3273" i="1"/>
  <c r="AN3274" i="1"/>
  <c r="AN3275" i="1"/>
  <c r="AN3276" i="1"/>
  <c r="AN3277" i="1"/>
  <c r="AN3278" i="1"/>
  <c r="AN3279" i="1"/>
  <c r="AN3280" i="1"/>
  <c r="AN3281" i="1"/>
  <c r="AN3282" i="1"/>
  <c r="AN3283" i="1"/>
  <c r="AN3284" i="1"/>
  <c r="AN3285" i="1"/>
  <c r="AN3286" i="1"/>
  <c r="AN3287" i="1"/>
  <c r="AN3288" i="1"/>
  <c r="AN3289" i="1"/>
  <c r="AN3290" i="1"/>
  <c r="AN3291" i="1"/>
  <c r="AN3292" i="1"/>
  <c r="AN3293" i="1"/>
  <c r="AN3294" i="1"/>
  <c r="AN3295" i="1"/>
  <c r="AN3296" i="1"/>
  <c r="AN3297" i="1"/>
  <c r="AN3298" i="1"/>
  <c r="AN3299" i="1"/>
  <c r="AN3300" i="1"/>
  <c r="AN3301" i="1"/>
  <c r="AN3302" i="1"/>
  <c r="AN3303" i="1"/>
  <c r="AN3304" i="1"/>
  <c r="AN3305" i="1"/>
  <c r="AN3306" i="1"/>
  <c r="AN3307" i="1"/>
  <c r="AN3308" i="1"/>
  <c r="AN3309" i="1"/>
  <c r="AN3310" i="1"/>
  <c r="AN3311" i="1"/>
  <c r="AN3312" i="1"/>
  <c r="AN3313" i="1"/>
  <c r="AN3314" i="1"/>
  <c r="AN3315" i="1"/>
  <c r="AN3316" i="1"/>
  <c r="AN3317" i="1"/>
  <c r="AN3318" i="1"/>
  <c r="AN3319" i="1"/>
  <c r="AN3320" i="1"/>
  <c r="AN3321" i="1"/>
  <c r="AN3322" i="1"/>
  <c r="AN3323" i="1"/>
  <c r="AN3324" i="1"/>
  <c r="AN3325" i="1"/>
  <c r="AN3326" i="1"/>
  <c r="AN3327" i="1"/>
  <c r="AN3328" i="1"/>
  <c r="AN3329" i="1"/>
  <c r="AN3330" i="1"/>
  <c r="AN3331" i="1"/>
  <c r="AN3332" i="1"/>
  <c r="AN3333" i="1"/>
  <c r="AN3334" i="1"/>
  <c r="AN3335" i="1"/>
  <c r="AN3336" i="1"/>
  <c r="AN3337" i="1"/>
  <c r="AN3338" i="1"/>
  <c r="AN3339" i="1"/>
  <c r="AN3340" i="1"/>
  <c r="AN3341" i="1"/>
  <c r="AN3342" i="1"/>
  <c r="AN3343" i="1"/>
  <c r="AN3344" i="1"/>
  <c r="AN3345" i="1"/>
  <c r="AN3346" i="1"/>
  <c r="AN3347" i="1"/>
  <c r="AN3348" i="1"/>
  <c r="AN3349" i="1"/>
  <c r="AN3350" i="1"/>
  <c r="AN3351" i="1"/>
  <c r="AN3352" i="1"/>
  <c r="AN3353" i="1"/>
  <c r="AN3354" i="1"/>
  <c r="AN3355" i="1"/>
  <c r="AN3356" i="1"/>
  <c r="AN3357" i="1"/>
  <c r="AN3358" i="1"/>
  <c r="AN3359" i="1"/>
  <c r="AN3360" i="1"/>
  <c r="AN3361" i="1"/>
  <c r="AN3362" i="1"/>
  <c r="AN3363" i="1"/>
  <c r="AN3364" i="1"/>
  <c r="AN3365" i="1"/>
  <c r="AN3366" i="1"/>
  <c r="AN3367" i="1"/>
  <c r="AN3368" i="1"/>
  <c r="AN3369" i="1"/>
  <c r="AN3370" i="1"/>
  <c r="AN3371" i="1"/>
  <c r="AN3372" i="1"/>
  <c r="AN3373" i="1"/>
  <c r="AN3374" i="1"/>
  <c r="AN3375" i="1"/>
  <c r="AN3376" i="1"/>
  <c r="AN3377" i="1"/>
  <c r="AN3378" i="1"/>
  <c r="AN3379" i="1"/>
  <c r="AN3380" i="1"/>
  <c r="AN3381" i="1"/>
  <c r="AN3382" i="1"/>
  <c r="AN3383" i="1"/>
  <c r="AN3384" i="1"/>
  <c r="AN3385" i="1"/>
  <c r="AN3386" i="1"/>
  <c r="AN3387" i="1"/>
  <c r="AN3388" i="1"/>
  <c r="AN3389" i="1"/>
  <c r="AN3390" i="1"/>
  <c r="AN3391" i="1"/>
  <c r="AN3392" i="1"/>
  <c r="AN3393" i="1"/>
  <c r="AN3394" i="1"/>
  <c r="AN3395" i="1"/>
  <c r="AN3396" i="1"/>
  <c r="AN3397" i="1"/>
  <c r="AN3398" i="1"/>
  <c r="AN3399" i="1"/>
  <c r="AN3400" i="1"/>
  <c r="AN3401" i="1"/>
  <c r="AN3402" i="1"/>
  <c r="AN3403" i="1"/>
  <c r="AN3404" i="1"/>
  <c r="AN3405" i="1"/>
  <c r="AN3406" i="1"/>
  <c r="AN3407" i="1"/>
  <c r="AN3408" i="1"/>
  <c r="AN3409" i="1"/>
  <c r="AN3410" i="1"/>
  <c r="AN3411" i="1"/>
  <c r="AN3412" i="1"/>
  <c r="AN3413" i="1"/>
  <c r="AN3414" i="1"/>
  <c r="AN3415" i="1"/>
  <c r="AN3416" i="1"/>
  <c r="AN3417" i="1"/>
  <c r="AN3418" i="1"/>
  <c r="AN3419" i="1"/>
  <c r="AN3420" i="1"/>
  <c r="AN3421" i="1"/>
  <c r="AN3422" i="1"/>
  <c r="AN3423" i="1"/>
  <c r="AN3424" i="1"/>
  <c r="AN3425" i="1"/>
  <c r="AN3426" i="1"/>
  <c r="AN3427" i="1"/>
  <c r="AN3428" i="1"/>
  <c r="AN3429" i="1"/>
  <c r="AN3430" i="1"/>
  <c r="AN3431" i="1"/>
  <c r="AN3432" i="1"/>
  <c r="AN3433" i="1"/>
  <c r="AN3434" i="1"/>
  <c r="AN3435" i="1"/>
  <c r="AN3436" i="1"/>
  <c r="AN3437" i="1"/>
  <c r="AN3438" i="1"/>
  <c r="AN3439" i="1"/>
  <c r="AN3440" i="1"/>
  <c r="AN3441" i="1"/>
  <c r="AN3442" i="1"/>
  <c r="AN3443" i="1"/>
  <c r="AN3444" i="1"/>
  <c r="AN3445" i="1"/>
  <c r="AN3446" i="1"/>
  <c r="AN3447" i="1"/>
  <c r="AN3448" i="1"/>
  <c r="AN3449" i="1"/>
  <c r="AN3450" i="1"/>
  <c r="AN3451" i="1"/>
  <c r="AN3452" i="1"/>
  <c r="AN3453" i="1"/>
  <c r="AN3454" i="1"/>
  <c r="AN3455" i="1"/>
  <c r="AN3456" i="1"/>
  <c r="AN3457" i="1"/>
  <c r="AN3458" i="1"/>
  <c r="AN3459" i="1"/>
  <c r="AN3460" i="1"/>
  <c r="AN3461" i="1"/>
  <c r="AN3462" i="1"/>
  <c r="AN3463" i="1"/>
  <c r="AN3464" i="1"/>
  <c r="AN3465" i="1"/>
  <c r="AN3466" i="1"/>
  <c r="AN3467" i="1"/>
  <c r="AN3468" i="1"/>
  <c r="AN3469" i="1"/>
  <c r="AN3470" i="1"/>
  <c r="AN3471" i="1"/>
  <c r="AN3472" i="1"/>
  <c r="AN3473" i="1"/>
  <c r="AN3474" i="1"/>
  <c r="AN3475" i="1"/>
  <c r="AN3476" i="1"/>
  <c r="AN3477" i="1"/>
  <c r="AN3478" i="1"/>
  <c r="AN3479" i="1"/>
  <c r="AN3480" i="1"/>
  <c r="AN3481" i="1"/>
  <c r="AN3482" i="1"/>
  <c r="AN3483" i="1"/>
  <c r="AN3484" i="1"/>
  <c r="AN3485" i="1"/>
  <c r="AN3486" i="1"/>
  <c r="AN3487" i="1"/>
  <c r="AN3488" i="1"/>
  <c r="AN3489" i="1"/>
  <c r="AN3490" i="1"/>
  <c r="AN3491" i="1"/>
  <c r="AN3492" i="1"/>
  <c r="AN3493" i="1"/>
  <c r="AN3494" i="1"/>
  <c r="AN3495" i="1"/>
  <c r="AN3496" i="1"/>
  <c r="AN3497" i="1"/>
  <c r="AN3498" i="1"/>
  <c r="AN3499" i="1"/>
  <c r="AN3500" i="1"/>
  <c r="AN3501" i="1"/>
  <c r="AN3502" i="1"/>
  <c r="AN3503" i="1"/>
  <c r="AN3504" i="1"/>
  <c r="AN3505" i="1"/>
  <c r="AN3506" i="1"/>
  <c r="AN3507" i="1"/>
  <c r="AN3508" i="1"/>
  <c r="AN3509" i="1"/>
  <c r="AN3510" i="1"/>
  <c r="AN3511" i="1"/>
  <c r="AN3512" i="1"/>
  <c r="AN3513" i="1"/>
  <c r="AN3514" i="1"/>
  <c r="AN3515" i="1"/>
  <c r="AN3516" i="1"/>
  <c r="AN3517" i="1"/>
  <c r="AN3518" i="1"/>
  <c r="AN3519" i="1"/>
  <c r="AN3520" i="1"/>
  <c r="AN3521" i="1"/>
  <c r="AN3522" i="1"/>
  <c r="AN3523" i="1"/>
  <c r="AN3524" i="1"/>
  <c r="AN3525" i="1"/>
  <c r="AN3526" i="1"/>
  <c r="AN3527" i="1"/>
  <c r="AN3528" i="1"/>
  <c r="AN3529" i="1"/>
  <c r="AN3530" i="1"/>
  <c r="AN3531" i="1"/>
  <c r="AN3532" i="1"/>
  <c r="AN3533" i="1"/>
  <c r="AN3534" i="1"/>
  <c r="AN3535" i="1"/>
  <c r="AN3536" i="1"/>
  <c r="AN3537" i="1"/>
  <c r="AN3538" i="1"/>
  <c r="AN3539" i="1"/>
  <c r="AN3540" i="1"/>
  <c r="AN3541" i="1"/>
  <c r="AN3542" i="1"/>
  <c r="AN3543" i="1"/>
  <c r="AN3544" i="1"/>
  <c r="AN3545" i="1"/>
  <c r="AN3546" i="1"/>
  <c r="AN3547" i="1"/>
  <c r="AN3548" i="1"/>
  <c r="AN3549" i="1"/>
  <c r="AN3550" i="1"/>
  <c r="AN3551" i="1"/>
  <c r="AN3552" i="1"/>
  <c r="AN3553" i="1"/>
  <c r="AN3554" i="1"/>
  <c r="AN3555" i="1"/>
  <c r="AN3556" i="1"/>
  <c r="AN3557" i="1"/>
  <c r="AN3558" i="1"/>
  <c r="AN3559" i="1"/>
  <c r="AN3560" i="1"/>
  <c r="AN3561" i="1"/>
  <c r="AN3562" i="1"/>
  <c r="AN3563" i="1"/>
  <c r="AN3564" i="1"/>
  <c r="AN3565" i="1"/>
  <c r="AN3566" i="1"/>
  <c r="AN3567" i="1"/>
  <c r="AN3568" i="1"/>
  <c r="AN3569" i="1"/>
  <c r="AN3570" i="1"/>
  <c r="AN3571" i="1"/>
  <c r="AN3572" i="1"/>
  <c r="AN3573" i="1"/>
  <c r="AN3574" i="1"/>
  <c r="AN3575" i="1"/>
  <c r="AN3576" i="1"/>
  <c r="AN3577" i="1"/>
  <c r="AN3578" i="1"/>
  <c r="AN3579" i="1"/>
  <c r="AN3580" i="1"/>
  <c r="AN3581" i="1"/>
  <c r="AN3582" i="1"/>
  <c r="AN3583" i="1"/>
  <c r="AN3584" i="1"/>
  <c r="AN3585" i="1"/>
  <c r="AN3586" i="1"/>
  <c r="AN3587" i="1"/>
  <c r="AN3588" i="1"/>
  <c r="AN3589" i="1"/>
  <c r="AN3590" i="1"/>
  <c r="AN3591" i="1"/>
  <c r="AN3592" i="1"/>
  <c r="AN3593" i="1"/>
  <c r="AN3594" i="1"/>
  <c r="AN3595" i="1"/>
  <c r="AN3596" i="1"/>
  <c r="AN3597" i="1"/>
  <c r="AN3598" i="1"/>
  <c r="AN3599" i="1"/>
  <c r="AN3600" i="1"/>
  <c r="AN3601" i="1"/>
  <c r="AN3602" i="1"/>
  <c r="AN3603" i="1"/>
  <c r="AN3604" i="1"/>
  <c r="AN3605" i="1"/>
  <c r="AN3606" i="1"/>
  <c r="AN3607" i="1"/>
  <c r="AN3608" i="1"/>
  <c r="AN3609" i="1"/>
  <c r="AN3610" i="1"/>
  <c r="AN3611" i="1"/>
  <c r="AN3612" i="1"/>
  <c r="AN3613" i="1"/>
  <c r="AN3614" i="1"/>
  <c r="AN3615" i="1"/>
  <c r="AN3616" i="1"/>
  <c r="AN3617" i="1"/>
  <c r="AN3618" i="1"/>
  <c r="AN3619" i="1"/>
  <c r="AN3620" i="1"/>
  <c r="AN3621" i="1"/>
  <c r="AN3622" i="1"/>
  <c r="AN3623" i="1"/>
  <c r="AN3624" i="1"/>
  <c r="AN3625" i="1"/>
  <c r="AN3626" i="1"/>
  <c r="AN3627" i="1"/>
  <c r="AN3628" i="1"/>
  <c r="AN3629" i="1"/>
  <c r="AN3630" i="1"/>
  <c r="AN3631" i="1"/>
  <c r="AN3632" i="1"/>
  <c r="AN3633" i="1"/>
  <c r="AN3634" i="1"/>
  <c r="AN3635" i="1"/>
  <c r="AN3636" i="1"/>
  <c r="AN3637" i="1"/>
  <c r="AN3638" i="1"/>
  <c r="AN3639" i="1"/>
  <c r="AN3640" i="1"/>
  <c r="AN3641" i="1"/>
  <c r="AN3642" i="1"/>
  <c r="AN3643" i="1"/>
  <c r="AN3644" i="1"/>
  <c r="AN3645" i="1"/>
  <c r="AN3646" i="1"/>
  <c r="AN3647" i="1"/>
  <c r="AN3648" i="1"/>
  <c r="AN3649" i="1"/>
  <c r="AN3650" i="1"/>
  <c r="AN3651" i="1"/>
  <c r="AN3652" i="1"/>
  <c r="AN3653" i="1"/>
  <c r="AN3654" i="1"/>
  <c r="AN3655" i="1"/>
  <c r="AN3656" i="1"/>
  <c r="AN3657" i="1"/>
  <c r="AN3658" i="1"/>
  <c r="AN3659" i="1"/>
  <c r="AN3660" i="1"/>
  <c r="AN3661" i="1"/>
  <c r="AN3662" i="1"/>
  <c r="AN3663" i="1"/>
  <c r="AN3664" i="1"/>
  <c r="AN3665" i="1"/>
  <c r="AN3666" i="1"/>
  <c r="AN3667" i="1"/>
  <c r="AN3668" i="1"/>
  <c r="AN3669" i="1"/>
  <c r="AN3670" i="1"/>
  <c r="AN3671" i="1"/>
  <c r="AN3672" i="1"/>
  <c r="AN3673" i="1"/>
  <c r="AN3674" i="1"/>
  <c r="AN3675" i="1"/>
  <c r="AN3676" i="1"/>
  <c r="AN3677" i="1"/>
  <c r="AN3678" i="1"/>
  <c r="AN3679" i="1"/>
  <c r="AN3680" i="1"/>
  <c r="AN3681" i="1"/>
  <c r="AN3682" i="1"/>
  <c r="AN3683" i="1"/>
  <c r="AN3684" i="1"/>
  <c r="AN3685" i="1"/>
  <c r="AN3686" i="1"/>
  <c r="AN3687" i="1"/>
  <c r="AN3688" i="1"/>
  <c r="AN3689" i="1"/>
  <c r="AN3690" i="1"/>
  <c r="AN3691" i="1"/>
  <c r="AN3692" i="1"/>
  <c r="AN3693" i="1"/>
  <c r="AN3694" i="1"/>
  <c r="AN3695" i="1"/>
  <c r="AN3696" i="1"/>
  <c r="AN3697" i="1"/>
  <c r="AN3698" i="1"/>
  <c r="AN3699" i="1"/>
  <c r="AN3700" i="1"/>
  <c r="AN3701" i="1"/>
  <c r="AN3702" i="1"/>
  <c r="AN3703" i="1"/>
  <c r="AN3704" i="1"/>
  <c r="AN3705" i="1"/>
  <c r="AN3706" i="1"/>
  <c r="AN3707" i="1"/>
  <c r="AN3708" i="1"/>
  <c r="AN3709" i="1"/>
  <c r="AN3710" i="1"/>
  <c r="AN3711" i="1"/>
  <c r="AN3712" i="1"/>
  <c r="AN3713" i="1"/>
  <c r="AN3714" i="1"/>
  <c r="AN3715" i="1"/>
  <c r="AN3716" i="1"/>
  <c r="AN3717" i="1"/>
  <c r="AN3718" i="1"/>
  <c r="AN3719" i="1"/>
  <c r="AN3720" i="1"/>
  <c r="AN3721" i="1"/>
  <c r="AN3722" i="1"/>
  <c r="AN3723" i="1"/>
  <c r="AN3724" i="1"/>
  <c r="AN3725" i="1"/>
  <c r="AN3726" i="1"/>
  <c r="AN3727" i="1"/>
  <c r="AN3728" i="1"/>
  <c r="AN3729" i="1"/>
  <c r="AN3730" i="1"/>
  <c r="AN3731" i="1"/>
  <c r="AN3732" i="1"/>
  <c r="AN3733" i="1"/>
  <c r="AN3734" i="1"/>
  <c r="AN3735" i="1"/>
  <c r="AN3736" i="1"/>
  <c r="AN3737" i="1"/>
  <c r="AN3738" i="1"/>
  <c r="AN3739" i="1"/>
  <c r="AN3740" i="1"/>
  <c r="AN3741" i="1"/>
  <c r="AN3742" i="1"/>
  <c r="AN3743" i="1"/>
  <c r="AN3744" i="1"/>
  <c r="AN3745" i="1"/>
  <c r="AN3746" i="1"/>
  <c r="AN3747" i="1"/>
  <c r="AN3748" i="1"/>
  <c r="AN3749" i="1"/>
  <c r="AN3750" i="1"/>
  <c r="AN3751" i="1"/>
  <c r="AN3752" i="1"/>
  <c r="AN3753" i="1"/>
  <c r="AN3754" i="1"/>
  <c r="AN3755" i="1"/>
  <c r="AN3756" i="1"/>
  <c r="AN3757" i="1"/>
  <c r="AN3758" i="1"/>
  <c r="AN3759" i="1"/>
  <c r="AN3760" i="1"/>
  <c r="AN3761" i="1"/>
  <c r="AN3762" i="1"/>
  <c r="AN3763" i="1"/>
  <c r="AN3764" i="1"/>
  <c r="AN3765" i="1"/>
  <c r="AN3766" i="1"/>
  <c r="AN3767" i="1"/>
  <c r="AN3768" i="1"/>
  <c r="AN3769" i="1"/>
  <c r="AN3770" i="1"/>
  <c r="AN3771" i="1"/>
  <c r="AN3772" i="1"/>
  <c r="AN3773" i="1"/>
  <c r="AN3774" i="1"/>
  <c r="AN3775" i="1"/>
  <c r="AN3776" i="1"/>
  <c r="AN3777" i="1"/>
  <c r="AN3778" i="1"/>
  <c r="AN3779" i="1"/>
  <c r="AN3780" i="1"/>
  <c r="AN3781" i="1"/>
  <c r="AN3782" i="1"/>
  <c r="AN3783" i="1"/>
  <c r="AN3784" i="1"/>
  <c r="AN3785" i="1"/>
  <c r="AN3786" i="1"/>
  <c r="AN3787" i="1"/>
  <c r="AN3788" i="1"/>
  <c r="AN3789" i="1"/>
  <c r="AN3790" i="1"/>
  <c r="AN3791" i="1"/>
  <c r="AN3792" i="1"/>
  <c r="AN3793" i="1"/>
  <c r="AN3794" i="1"/>
  <c r="AN3795" i="1"/>
  <c r="AN3796" i="1"/>
  <c r="AN3797" i="1"/>
  <c r="AN3798" i="1"/>
  <c r="AN3799" i="1"/>
  <c r="AN3800" i="1"/>
  <c r="AN3801" i="1"/>
  <c r="AN3802" i="1"/>
  <c r="AN3803" i="1"/>
  <c r="AN3804" i="1"/>
  <c r="AN3805" i="1"/>
  <c r="AN3806" i="1"/>
  <c r="AN3807" i="1"/>
  <c r="AN3808" i="1"/>
  <c r="AN3809" i="1"/>
  <c r="AN3810" i="1"/>
  <c r="AN3811" i="1"/>
  <c r="AN3812" i="1"/>
  <c r="AN3813" i="1"/>
  <c r="AN3814" i="1"/>
  <c r="AN3815" i="1"/>
  <c r="AN3816" i="1"/>
  <c r="AN3817" i="1"/>
  <c r="AN3818" i="1"/>
  <c r="AN3819" i="1"/>
  <c r="AN3820" i="1"/>
  <c r="AN3821" i="1"/>
  <c r="AN3822" i="1"/>
  <c r="AN3823" i="1"/>
  <c r="AN3824" i="1"/>
  <c r="AN3825" i="1"/>
  <c r="AN3826" i="1"/>
  <c r="AN3827" i="1"/>
  <c r="AN3828" i="1"/>
  <c r="AN3829" i="1"/>
  <c r="AN3830" i="1"/>
  <c r="AN3831" i="1"/>
  <c r="AN3832" i="1"/>
  <c r="AN3833" i="1"/>
  <c r="AN3834" i="1"/>
  <c r="AN3835" i="1"/>
  <c r="AN3836" i="1"/>
  <c r="AN3837" i="1"/>
  <c r="AN3838" i="1"/>
  <c r="AN3839" i="1"/>
  <c r="AN3840" i="1"/>
  <c r="AN3841" i="1"/>
  <c r="AN3842" i="1"/>
  <c r="AN3843" i="1"/>
  <c r="AN3844" i="1"/>
  <c r="AN3845" i="1"/>
  <c r="AN3846" i="1"/>
  <c r="AN3847" i="1"/>
  <c r="AN3848" i="1"/>
  <c r="AN3849" i="1"/>
  <c r="AN3850" i="1"/>
  <c r="AN3851" i="1"/>
  <c r="AN3852" i="1"/>
  <c r="AN3853" i="1"/>
  <c r="AN3854" i="1"/>
  <c r="AN3855" i="1"/>
  <c r="AN3856" i="1"/>
  <c r="AN3857" i="1"/>
  <c r="AN3858" i="1"/>
  <c r="AN3859" i="1"/>
  <c r="AN3860" i="1"/>
  <c r="AN3861" i="1"/>
  <c r="AN3862" i="1"/>
  <c r="AN3863" i="1"/>
  <c r="AN3864" i="1"/>
  <c r="AN3865" i="1"/>
  <c r="AN3866" i="1"/>
  <c r="AN3867" i="1"/>
  <c r="AN3868" i="1"/>
  <c r="AN3869" i="1"/>
  <c r="AN3870" i="1"/>
  <c r="AN3871" i="1"/>
  <c r="AN3872" i="1"/>
  <c r="AN3873" i="1"/>
  <c r="AN3874" i="1"/>
  <c r="AN3875" i="1"/>
  <c r="AN3876" i="1"/>
  <c r="AN3877" i="1"/>
  <c r="AN3878" i="1"/>
  <c r="AN3879" i="1"/>
  <c r="AN3880" i="1"/>
  <c r="AN3881" i="1"/>
  <c r="AN3882" i="1"/>
  <c r="AN3883" i="1"/>
  <c r="AN3884" i="1"/>
  <c r="AN3885" i="1"/>
  <c r="AN3886" i="1"/>
  <c r="AN3887" i="1"/>
  <c r="AN3888" i="1"/>
  <c r="AN3889" i="1"/>
  <c r="AN3890" i="1"/>
  <c r="AN3891" i="1"/>
  <c r="AN3892" i="1"/>
  <c r="AN3893" i="1"/>
  <c r="AN3894" i="1"/>
  <c r="AN3895" i="1"/>
  <c r="AN3896" i="1"/>
  <c r="AN3897" i="1"/>
  <c r="AN3898" i="1"/>
  <c r="AN3899" i="1"/>
  <c r="AN3900" i="1"/>
  <c r="AN3901" i="1"/>
  <c r="AN3902" i="1"/>
  <c r="AN3903" i="1"/>
  <c r="AN3904" i="1"/>
  <c r="AN3905" i="1"/>
  <c r="AN3906" i="1"/>
  <c r="AN3907" i="1"/>
  <c r="AN3908" i="1"/>
  <c r="AN3909" i="1"/>
  <c r="AN3910" i="1"/>
  <c r="AN3911" i="1"/>
  <c r="AN3912" i="1"/>
  <c r="AN3913" i="1"/>
  <c r="AN3914" i="1"/>
  <c r="AN3915" i="1"/>
  <c r="AN3916" i="1"/>
  <c r="AN3917" i="1"/>
  <c r="AN3918" i="1"/>
  <c r="AN3919" i="1"/>
  <c r="AN3920" i="1"/>
  <c r="AN3921" i="1"/>
  <c r="AN3922" i="1"/>
  <c r="AN3923" i="1"/>
  <c r="AN3924" i="1"/>
  <c r="AN3925" i="1"/>
  <c r="AN3926" i="1"/>
  <c r="AN3927" i="1"/>
  <c r="AN3928" i="1"/>
  <c r="AN3929" i="1"/>
  <c r="AN3930" i="1"/>
  <c r="AN3931" i="1"/>
  <c r="AN3932" i="1"/>
  <c r="AN3933" i="1"/>
  <c r="AN3934" i="1"/>
  <c r="AN3935" i="1"/>
  <c r="AN3936" i="1"/>
  <c r="AN3937" i="1"/>
  <c r="AN3938" i="1"/>
  <c r="AN3939" i="1"/>
  <c r="AN3940" i="1"/>
  <c r="AN3941" i="1"/>
  <c r="AN3942" i="1"/>
  <c r="AN3943" i="1"/>
  <c r="AN3944" i="1"/>
  <c r="AN3945" i="1"/>
  <c r="AN3946" i="1"/>
  <c r="AN3947" i="1"/>
  <c r="AN3948" i="1"/>
  <c r="AN3949" i="1"/>
  <c r="AN3950" i="1"/>
  <c r="AN3951" i="1"/>
  <c r="AN3952" i="1"/>
  <c r="AN3953" i="1"/>
  <c r="AN3954" i="1"/>
  <c r="AN3955" i="1"/>
  <c r="AN3956" i="1"/>
  <c r="AN3957" i="1"/>
  <c r="AN3958" i="1"/>
  <c r="AN3959" i="1"/>
  <c r="AN3960" i="1"/>
  <c r="AN3961" i="1"/>
  <c r="AN3962" i="1"/>
  <c r="AN3963" i="1"/>
  <c r="AN3964" i="1"/>
  <c r="AN3965" i="1"/>
  <c r="AN3966" i="1"/>
  <c r="AN3967" i="1"/>
  <c r="AN3968" i="1"/>
  <c r="AN3969" i="1"/>
  <c r="AN3970" i="1"/>
  <c r="AN3971" i="1"/>
  <c r="AN3972" i="1"/>
  <c r="AN3973" i="1"/>
  <c r="AN3974" i="1"/>
  <c r="AN3975" i="1"/>
  <c r="AN3976" i="1"/>
  <c r="AN3977" i="1"/>
  <c r="AN3978" i="1"/>
  <c r="AN3979" i="1"/>
  <c r="AN3980" i="1"/>
  <c r="AN3981" i="1"/>
  <c r="AN3982" i="1"/>
  <c r="AN3983" i="1"/>
  <c r="AN3984" i="1"/>
  <c r="AN3985" i="1"/>
  <c r="AN3986" i="1"/>
  <c r="AN3987" i="1"/>
  <c r="AN3988" i="1"/>
  <c r="AN3989" i="1"/>
  <c r="AN3990" i="1"/>
  <c r="AN3991" i="1"/>
  <c r="AN3992" i="1"/>
  <c r="AN3993" i="1"/>
  <c r="AN3994" i="1"/>
  <c r="AN3995" i="1"/>
  <c r="AN3996" i="1"/>
  <c r="AN3997" i="1"/>
  <c r="AN3998" i="1"/>
  <c r="AN3999" i="1"/>
  <c r="AN4000" i="1"/>
  <c r="AN4001" i="1"/>
  <c r="AN4002" i="1"/>
  <c r="AN4003" i="1"/>
  <c r="AN4004" i="1"/>
  <c r="AN4005" i="1"/>
  <c r="AN4006" i="1"/>
  <c r="AN4007" i="1"/>
  <c r="AN4008" i="1"/>
  <c r="AN4009" i="1"/>
  <c r="AN4010" i="1"/>
  <c r="AN4011" i="1"/>
  <c r="AN4012" i="1"/>
  <c r="AN4013" i="1"/>
  <c r="AN4014" i="1"/>
  <c r="AN4015" i="1"/>
  <c r="AN4016" i="1"/>
  <c r="AN4017" i="1"/>
  <c r="AN4018" i="1"/>
  <c r="AN4019" i="1"/>
  <c r="AN4020" i="1"/>
  <c r="AN4021" i="1"/>
  <c r="AN4022" i="1"/>
  <c r="AN4023" i="1"/>
  <c r="AN4024" i="1"/>
  <c r="AN4025" i="1"/>
  <c r="AN4026" i="1"/>
  <c r="AN4027" i="1"/>
  <c r="AN4028" i="1"/>
  <c r="AN4029" i="1"/>
  <c r="AN4030" i="1"/>
  <c r="AN4031" i="1"/>
  <c r="AN4032" i="1"/>
  <c r="AN4033" i="1"/>
  <c r="AN4034" i="1"/>
  <c r="AN4035" i="1"/>
  <c r="AN4036" i="1"/>
  <c r="AN4037" i="1"/>
  <c r="AN4038" i="1"/>
  <c r="AN4039" i="1"/>
  <c r="AN4040" i="1"/>
  <c r="AN4041" i="1"/>
  <c r="AN4042" i="1"/>
  <c r="AN4043" i="1"/>
  <c r="AN4044" i="1"/>
  <c r="AN4045" i="1"/>
  <c r="AN4046" i="1"/>
  <c r="AN4047" i="1"/>
  <c r="AN4048" i="1"/>
  <c r="AN4049" i="1"/>
  <c r="AN4050" i="1"/>
  <c r="AN4051" i="1"/>
  <c r="AN4052" i="1"/>
  <c r="AN4053" i="1"/>
  <c r="AN4054" i="1"/>
  <c r="AN4055" i="1"/>
  <c r="AN4056" i="1"/>
  <c r="AN4057" i="1"/>
  <c r="AN4058" i="1"/>
  <c r="AN4059" i="1"/>
  <c r="AN4060" i="1"/>
  <c r="AN4061" i="1"/>
  <c r="AN4062" i="1"/>
  <c r="AN4063" i="1"/>
  <c r="AN4064" i="1"/>
  <c r="AN4065" i="1"/>
  <c r="AN4066" i="1"/>
  <c r="AN4067" i="1"/>
  <c r="AN4068" i="1"/>
  <c r="AN4069" i="1"/>
  <c r="AN4070" i="1"/>
  <c r="AN4071" i="1"/>
  <c r="AN4072" i="1"/>
  <c r="AN4073" i="1"/>
  <c r="AN4074" i="1"/>
  <c r="AN4075" i="1"/>
  <c r="AN4076" i="1"/>
  <c r="AN4077" i="1"/>
  <c r="AN4078" i="1"/>
  <c r="AN4079" i="1"/>
  <c r="AN4080" i="1"/>
  <c r="AN4081" i="1"/>
  <c r="AN4082" i="1"/>
  <c r="AN4083" i="1"/>
  <c r="AN4084" i="1"/>
  <c r="AN4085" i="1"/>
  <c r="AN4086" i="1"/>
  <c r="AN4087" i="1"/>
  <c r="AN4088" i="1"/>
  <c r="AN4089" i="1"/>
  <c r="AN4090" i="1"/>
  <c r="AN4091" i="1"/>
  <c r="AN4092" i="1"/>
  <c r="AN4093" i="1"/>
  <c r="AN4094" i="1"/>
  <c r="AN4095" i="1"/>
  <c r="AN4096" i="1"/>
  <c r="AN4097" i="1"/>
  <c r="AN4098" i="1"/>
  <c r="AN4099" i="1"/>
  <c r="AN4100" i="1"/>
  <c r="AN4101" i="1"/>
  <c r="AN4102" i="1"/>
  <c r="AN4103" i="1"/>
  <c r="AN4104" i="1"/>
  <c r="AN4105" i="1"/>
  <c r="AN4106" i="1"/>
  <c r="AN4107" i="1"/>
  <c r="AN4108" i="1"/>
  <c r="AN4109" i="1"/>
  <c r="AN4110" i="1"/>
  <c r="AN4111" i="1"/>
  <c r="AN4112" i="1"/>
  <c r="AN4113" i="1"/>
  <c r="AN4114" i="1"/>
  <c r="AN4115" i="1"/>
  <c r="AN4116" i="1"/>
  <c r="AN4117" i="1"/>
  <c r="AN4118" i="1"/>
  <c r="AN4119" i="1"/>
  <c r="AN4120" i="1"/>
  <c r="AN4121" i="1"/>
  <c r="AN4122" i="1"/>
  <c r="AN4123" i="1"/>
  <c r="AN4124" i="1"/>
  <c r="AN4125" i="1"/>
  <c r="AN4126" i="1"/>
  <c r="AN4127" i="1"/>
  <c r="AN4128" i="1"/>
  <c r="AN4129" i="1"/>
  <c r="AN4130" i="1"/>
  <c r="AN4131" i="1"/>
  <c r="AN4132" i="1"/>
  <c r="AN4133" i="1"/>
  <c r="AN4134" i="1"/>
  <c r="AN4135" i="1"/>
  <c r="AN4136" i="1"/>
  <c r="AN4137" i="1"/>
  <c r="AN4138" i="1"/>
  <c r="AN4139" i="1"/>
  <c r="AN4140" i="1"/>
  <c r="AN4141" i="1"/>
  <c r="AN4142" i="1"/>
  <c r="AN4143" i="1"/>
  <c r="AN4144" i="1"/>
  <c r="AN4145" i="1"/>
  <c r="AN4146" i="1"/>
  <c r="AN4147" i="1"/>
  <c r="AN4148" i="1"/>
  <c r="AN4149" i="1"/>
  <c r="AN4150" i="1"/>
  <c r="AN4151" i="1"/>
  <c r="AN4152" i="1"/>
  <c r="AN4153" i="1"/>
  <c r="AN4154" i="1"/>
  <c r="AN4155" i="1"/>
  <c r="AN4156" i="1"/>
  <c r="AN4157" i="1"/>
  <c r="AN4158" i="1"/>
  <c r="AN4159" i="1"/>
  <c r="AN4160" i="1"/>
  <c r="AN4161" i="1"/>
  <c r="AN4162" i="1"/>
  <c r="AN4163" i="1"/>
  <c r="AN4164" i="1"/>
  <c r="AN4165" i="1"/>
  <c r="AN4166" i="1"/>
  <c r="AN4167" i="1"/>
  <c r="AN4168" i="1"/>
  <c r="AN4169" i="1"/>
  <c r="AN4170" i="1"/>
  <c r="AN4171" i="1"/>
  <c r="AN4172" i="1"/>
  <c r="AN4173" i="1"/>
  <c r="AN4174" i="1"/>
  <c r="AN4175" i="1"/>
  <c r="AN4176" i="1"/>
  <c r="AN4177" i="1"/>
  <c r="AN4178" i="1"/>
  <c r="AN4179" i="1"/>
  <c r="AN4180" i="1"/>
  <c r="AN4181" i="1"/>
  <c r="AN4182" i="1"/>
  <c r="AN4183" i="1"/>
  <c r="AN4184" i="1"/>
  <c r="AN4185" i="1"/>
  <c r="AN4186" i="1"/>
  <c r="AN4187" i="1"/>
  <c r="AN4188" i="1"/>
  <c r="AN4189" i="1"/>
  <c r="AN4190" i="1"/>
  <c r="AN4191" i="1"/>
  <c r="AN4192" i="1"/>
  <c r="AN4193" i="1"/>
  <c r="AN4194" i="1"/>
  <c r="AN4195" i="1"/>
  <c r="AN4196" i="1"/>
  <c r="AN4197" i="1"/>
  <c r="AN4198" i="1"/>
  <c r="AN4199" i="1"/>
  <c r="AN4200" i="1"/>
  <c r="AN4201" i="1"/>
  <c r="AN4202" i="1"/>
  <c r="AN4203" i="1"/>
  <c r="AN4204" i="1"/>
  <c r="AN4205" i="1"/>
  <c r="AN4206" i="1"/>
  <c r="AN4207" i="1"/>
  <c r="AN4208" i="1"/>
  <c r="AN4209" i="1"/>
  <c r="AN4210" i="1"/>
  <c r="AN4211" i="1"/>
  <c r="AN4212" i="1"/>
  <c r="AN4213" i="1"/>
  <c r="AN4214" i="1"/>
  <c r="AN4215" i="1"/>
  <c r="AN4216" i="1"/>
  <c r="AN4217" i="1"/>
  <c r="AN4218" i="1"/>
  <c r="AN4219" i="1"/>
  <c r="AN4220" i="1"/>
  <c r="AN4221" i="1"/>
  <c r="AN4222" i="1"/>
  <c r="AN4223" i="1"/>
  <c r="AN4224" i="1"/>
  <c r="AN4225" i="1"/>
  <c r="AN4226" i="1"/>
  <c r="AN4227" i="1"/>
  <c r="AN4228" i="1"/>
  <c r="AN4229" i="1"/>
  <c r="AN4230" i="1"/>
  <c r="AN4231" i="1"/>
  <c r="AN4232" i="1"/>
  <c r="AN4233" i="1"/>
  <c r="AN4234" i="1"/>
  <c r="AN4235" i="1"/>
  <c r="AN4236" i="1"/>
  <c r="AN4237" i="1"/>
  <c r="AN4238" i="1"/>
  <c r="AN4239" i="1"/>
  <c r="AN4240" i="1"/>
  <c r="AN4241" i="1"/>
  <c r="AN4242" i="1"/>
  <c r="AN4243" i="1"/>
  <c r="AN4244" i="1"/>
  <c r="AN4245" i="1"/>
  <c r="AN4246" i="1"/>
  <c r="AN4247" i="1"/>
  <c r="AN4248" i="1"/>
  <c r="AN4249" i="1"/>
  <c r="AN4250" i="1"/>
  <c r="AN4251" i="1"/>
  <c r="AN4252" i="1"/>
  <c r="AN4253" i="1"/>
  <c r="AN4254" i="1"/>
  <c r="AN4255" i="1"/>
  <c r="AN4256" i="1"/>
  <c r="AN4257" i="1"/>
  <c r="AN4258" i="1"/>
  <c r="AN4259" i="1"/>
  <c r="AN4260" i="1"/>
  <c r="AN4261" i="1"/>
  <c r="AN4262" i="1"/>
  <c r="AN4263" i="1"/>
  <c r="AN4264" i="1"/>
  <c r="AN4265" i="1"/>
  <c r="AN4266" i="1"/>
  <c r="AN4267" i="1"/>
  <c r="AN4268" i="1"/>
  <c r="AN4269" i="1"/>
  <c r="AN4270" i="1"/>
  <c r="AN4271" i="1"/>
  <c r="AN4272" i="1"/>
  <c r="AN4273" i="1"/>
  <c r="AN4274" i="1"/>
  <c r="AN4275" i="1"/>
  <c r="AN4276" i="1"/>
  <c r="AN4277" i="1"/>
  <c r="AN4278" i="1"/>
  <c r="AN4279" i="1"/>
  <c r="AN4280" i="1"/>
  <c r="AN4281" i="1"/>
  <c r="AN4282" i="1"/>
  <c r="AN4283" i="1"/>
  <c r="AN4284" i="1"/>
  <c r="AN4285" i="1"/>
  <c r="AN4286" i="1"/>
  <c r="AN4287" i="1"/>
  <c r="AN4288" i="1"/>
  <c r="AN4289" i="1"/>
  <c r="AN4290" i="1"/>
  <c r="AN4291" i="1"/>
  <c r="AN4292" i="1"/>
  <c r="AN4293" i="1"/>
  <c r="AN4294" i="1"/>
  <c r="AN4295" i="1"/>
  <c r="AN4296" i="1"/>
  <c r="AN4297" i="1"/>
  <c r="AN4298" i="1"/>
  <c r="AN4299" i="1"/>
  <c r="AN4300" i="1"/>
  <c r="AN4301" i="1"/>
  <c r="AN4302" i="1"/>
  <c r="AN4303" i="1"/>
  <c r="AN4304" i="1"/>
  <c r="AN4305" i="1"/>
  <c r="AN4306" i="1"/>
  <c r="AN4307" i="1"/>
  <c r="AN4308" i="1"/>
  <c r="AN4309" i="1"/>
  <c r="AN4310" i="1"/>
  <c r="AN4311" i="1"/>
  <c r="AN4312" i="1"/>
  <c r="AN4313" i="1"/>
  <c r="AN4314" i="1"/>
  <c r="AN4315" i="1"/>
  <c r="AN4316" i="1"/>
  <c r="AN4317" i="1"/>
  <c r="AN4318" i="1"/>
  <c r="AN4319" i="1"/>
  <c r="AN4320" i="1"/>
  <c r="AN4321" i="1"/>
  <c r="AN4322" i="1"/>
  <c r="AN4323" i="1"/>
  <c r="AN4324" i="1"/>
  <c r="AN4325" i="1"/>
  <c r="AN4326" i="1"/>
  <c r="AN4327" i="1"/>
  <c r="AN4328" i="1"/>
  <c r="AN4329" i="1"/>
  <c r="AN4330" i="1"/>
  <c r="AN4331" i="1"/>
  <c r="AN4332" i="1"/>
  <c r="AN4333" i="1"/>
  <c r="AN4334" i="1"/>
  <c r="AN4335" i="1"/>
  <c r="AN4336" i="1"/>
  <c r="AN4337" i="1"/>
  <c r="AN4338" i="1"/>
  <c r="AN4339" i="1"/>
  <c r="AN4340" i="1"/>
  <c r="AN4341" i="1"/>
  <c r="AN4342" i="1"/>
  <c r="AN4343" i="1"/>
  <c r="AN4344" i="1"/>
  <c r="AN4345" i="1"/>
  <c r="AN4346" i="1"/>
  <c r="AN4347" i="1"/>
  <c r="AN4348" i="1"/>
  <c r="AN4349" i="1"/>
  <c r="AN4350" i="1"/>
  <c r="AN4351" i="1"/>
  <c r="AN4352" i="1"/>
  <c r="AN4353" i="1"/>
  <c r="AN4354" i="1"/>
  <c r="AN4355" i="1"/>
  <c r="AN4356" i="1"/>
  <c r="AN4357" i="1"/>
  <c r="AN4358" i="1"/>
  <c r="AN4359" i="1"/>
  <c r="AN4360" i="1"/>
  <c r="AN4361" i="1"/>
  <c r="AN4362" i="1"/>
  <c r="AN4363" i="1"/>
  <c r="AN4364" i="1"/>
  <c r="AN4365" i="1"/>
  <c r="AN4366" i="1"/>
  <c r="AN4367" i="1"/>
  <c r="AN4368" i="1"/>
  <c r="AN4369" i="1"/>
  <c r="AN4370" i="1"/>
  <c r="AN4371" i="1"/>
  <c r="AN4372" i="1"/>
  <c r="AN4373" i="1"/>
  <c r="AN4374" i="1"/>
  <c r="AN4375" i="1"/>
  <c r="AN4376" i="1"/>
  <c r="AN4377" i="1"/>
  <c r="AN4378" i="1"/>
  <c r="AN4379" i="1"/>
  <c r="AN4380" i="1"/>
  <c r="AN4381" i="1"/>
  <c r="AN4382" i="1"/>
  <c r="AN4383" i="1"/>
  <c r="AN4384" i="1"/>
  <c r="AN4385" i="1"/>
  <c r="AN4386" i="1"/>
  <c r="AN4387" i="1"/>
  <c r="AN4388" i="1"/>
  <c r="AN4389" i="1"/>
  <c r="AN4390" i="1"/>
  <c r="AN4391" i="1"/>
  <c r="AN4392" i="1"/>
  <c r="AN4393" i="1"/>
  <c r="AN4394" i="1"/>
  <c r="AN4395" i="1"/>
  <c r="AN4396" i="1"/>
  <c r="AN4397" i="1"/>
  <c r="AN4398" i="1"/>
  <c r="AN4399" i="1"/>
  <c r="AN4400" i="1"/>
  <c r="AN4401" i="1"/>
  <c r="AN4402" i="1"/>
  <c r="AN4403" i="1"/>
  <c r="AN4404" i="1"/>
  <c r="AN4405" i="1"/>
  <c r="AN4406" i="1"/>
  <c r="AN4407" i="1"/>
  <c r="AN4408" i="1"/>
  <c r="AN4409" i="1"/>
  <c r="AN4410" i="1"/>
  <c r="AN4411" i="1"/>
  <c r="AN4412" i="1"/>
  <c r="AN4413" i="1"/>
  <c r="AN4414" i="1"/>
  <c r="AN4415" i="1"/>
  <c r="AN4416" i="1"/>
  <c r="AN4417" i="1"/>
  <c r="AN4418" i="1"/>
  <c r="AN4419" i="1"/>
  <c r="AN4420" i="1"/>
  <c r="AN4421" i="1"/>
  <c r="AN4422" i="1"/>
  <c r="AN4423" i="1"/>
  <c r="AN4424" i="1"/>
  <c r="AN4425" i="1"/>
  <c r="AN4426" i="1"/>
  <c r="AN4427" i="1"/>
  <c r="AN4428" i="1"/>
  <c r="AN4429" i="1"/>
  <c r="AN4430" i="1"/>
  <c r="AN4431" i="1"/>
  <c r="AN4432" i="1"/>
  <c r="AN4433" i="1"/>
  <c r="AN4434" i="1"/>
  <c r="AN4435" i="1"/>
  <c r="AN4436" i="1"/>
  <c r="AN4437" i="1"/>
  <c r="AN4438" i="1"/>
  <c r="AN4439" i="1"/>
  <c r="AN4440" i="1"/>
  <c r="AN4441" i="1"/>
  <c r="AN4442" i="1"/>
  <c r="AN4443" i="1"/>
  <c r="AN4444" i="1"/>
  <c r="AN4445" i="1"/>
  <c r="AN4446" i="1"/>
  <c r="AN4447" i="1"/>
  <c r="AN4448" i="1"/>
  <c r="AN4449" i="1"/>
  <c r="AN4450" i="1"/>
  <c r="AN4451" i="1"/>
  <c r="AN4452" i="1"/>
  <c r="AN4453" i="1"/>
  <c r="AN4454" i="1"/>
  <c r="AN4455" i="1"/>
  <c r="AN4456" i="1"/>
  <c r="AN4457" i="1"/>
  <c r="AN4458" i="1"/>
  <c r="AN4459" i="1"/>
  <c r="AN4460" i="1"/>
  <c r="AN4461" i="1"/>
  <c r="AN4462" i="1"/>
  <c r="AN4463" i="1"/>
  <c r="AN4464" i="1"/>
  <c r="AN4465" i="1"/>
  <c r="AN4466" i="1"/>
  <c r="AN4467" i="1"/>
  <c r="AN4468" i="1"/>
  <c r="AN4469" i="1"/>
  <c r="AN4470" i="1"/>
  <c r="AN4471" i="1"/>
  <c r="AN4472" i="1"/>
  <c r="AN4473" i="1"/>
  <c r="AN4474" i="1"/>
  <c r="AN4475" i="1"/>
  <c r="AN4476" i="1"/>
  <c r="AN4477" i="1"/>
  <c r="AN4478" i="1"/>
  <c r="AN4479" i="1"/>
  <c r="AN4480" i="1"/>
  <c r="AN4481" i="1"/>
  <c r="AN4482" i="1"/>
  <c r="AN4483" i="1"/>
  <c r="AN4484" i="1"/>
  <c r="AN4485" i="1"/>
  <c r="AN4486" i="1"/>
  <c r="AN4487" i="1"/>
  <c r="AN4488" i="1"/>
  <c r="AN4489" i="1"/>
  <c r="AN4490" i="1"/>
  <c r="AN4491" i="1"/>
  <c r="AN4492" i="1"/>
  <c r="AN4493" i="1"/>
  <c r="AN4494" i="1"/>
  <c r="AN4495" i="1"/>
  <c r="AN4496" i="1"/>
  <c r="AN4497" i="1"/>
  <c r="AN4498" i="1"/>
  <c r="AN4499" i="1"/>
  <c r="AN4500" i="1"/>
  <c r="AN4501" i="1"/>
  <c r="AN4502" i="1"/>
  <c r="AN4503" i="1"/>
  <c r="AN4504" i="1"/>
  <c r="AN4505" i="1"/>
  <c r="AN4506" i="1"/>
  <c r="AN4507" i="1"/>
  <c r="AN4508" i="1"/>
  <c r="AN4509" i="1"/>
  <c r="AN4510" i="1"/>
  <c r="AN4511" i="1"/>
  <c r="AN4512" i="1"/>
  <c r="AN4513" i="1"/>
  <c r="AN4514" i="1"/>
  <c r="AN4515" i="1"/>
  <c r="AN4516" i="1"/>
  <c r="AN4517" i="1"/>
  <c r="AN4518" i="1"/>
  <c r="AN4519" i="1"/>
  <c r="AN4520" i="1"/>
  <c r="AN4521" i="1"/>
  <c r="AN4522" i="1"/>
  <c r="AN4523" i="1"/>
  <c r="AN4524" i="1"/>
  <c r="AN4525" i="1"/>
  <c r="AN4526" i="1"/>
  <c r="AN4527" i="1"/>
  <c r="AN4528" i="1"/>
  <c r="AN4529" i="1"/>
  <c r="AN4530" i="1"/>
  <c r="AN4531" i="1"/>
  <c r="AN4532" i="1"/>
  <c r="AN4533" i="1"/>
  <c r="AN4534" i="1"/>
  <c r="AN4535" i="1"/>
  <c r="AN4536" i="1"/>
  <c r="AN4537" i="1"/>
  <c r="AN4538" i="1"/>
  <c r="AN4539" i="1"/>
  <c r="AN4540" i="1"/>
  <c r="AN4541" i="1"/>
  <c r="AN4542" i="1"/>
  <c r="AN4543" i="1"/>
  <c r="AN4544" i="1"/>
  <c r="AN4545" i="1"/>
  <c r="AN4546" i="1"/>
  <c r="AN4547" i="1"/>
  <c r="AN4548" i="1"/>
  <c r="AN4549" i="1"/>
  <c r="AN4550" i="1"/>
  <c r="AN4551" i="1"/>
  <c r="AN4552" i="1"/>
  <c r="AN4553" i="1"/>
  <c r="AN4554" i="1"/>
  <c r="AN4555" i="1"/>
  <c r="AN4556" i="1"/>
  <c r="AN4557" i="1"/>
  <c r="AN4558" i="1"/>
  <c r="AN4559" i="1"/>
  <c r="AN4560" i="1"/>
  <c r="AN4561" i="1"/>
  <c r="AN4562" i="1"/>
  <c r="AN4563" i="1"/>
  <c r="AN4564" i="1"/>
  <c r="AN4565" i="1"/>
  <c r="AN4566" i="1"/>
  <c r="AN4567" i="1"/>
  <c r="AN4568" i="1"/>
  <c r="AN4569" i="1"/>
  <c r="AN4570" i="1"/>
  <c r="AN4571" i="1"/>
  <c r="AN4572" i="1"/>
  <c r="AN4573" i="1"/>
  <c r="AN4574" i="1"/>
  <c r="AN4575" i="1"/>
  <c r="AN4576" i="1"/>
  <c r="AN4577" i="1"/>
  <c r="AN4578" i="1"/>
  <c r="AN4579" i="1"/>
  <c r="AN4580" i="1"/>
  <c r="AN4581" i="1"/>
  <c r="AN4582" i="1"/>
  <c r="AN4583" i="1"/>
  <c r="AN4584" i="1"/>
  <c r="AN4585" i="1"/>
  <c r="AN4586" i="1"/>
  <c r="AN4587" i="1"/>
  <c r="AN4588" i="1"/>
  <c r="AN4589" i="1"/>
  <c r="AN4590" i="1"/>
  <c r="AN4591" i="1"/>
  <c r="AN4592" i="1"/>
  <c r="AN4593" i="1"/>
  <c r="AN4594" i="1"/>
  <c r="AN4595" i="1"/>
  <c r="AN4596" i="1"/>
  <c r="AN4597" i="1"/>
  <c r="AN4598" i="1"/>
  <c r="AN4599" i="1"/>
  <c r="AN4600" i="1"/>
  <c r="AN4601" i="1"/>
  <c r="AN4602" i="1"/>
  <c r="AN4603" i="1"/>
  <c r="AN4604" i="1"/>
  <c r="AN4605" i="1"/>
  <c r="AN4606" i="1"/>
  <c r="AN4607" i="1"/>
  <c r="AN4608" i="1"/>
  <c r="AN4609" i="1"/>
  <c r="AN4610" i="1"/>
  <c r="AN4611" i="1"/>
  <c r="AN4612" i="1"/>
  <c r="AN4613" i="1"/>
  <c r="AN4614" i="1"/>
  <c r="AN4615" i="1"/>
  <c r="AN4616" i="1"/>
  <c r="AN4617" i="1"/>
  <c r="AN4618" i="1"/>
  <c r="AN4619" i="1"/>
  <c r="AN4620" i="1"/>
  <c r="AN4621" i="1"/>
  <c r="AN4622" i="1"/>
  <c r="AN4623" i="1"/>
  <c r="AN4624" i="1"/>
  <c r="AN4625" i="1"/>
  <c r="AN4626" i="1"/>
  <c r="AN4627" i="1"/>
  <c r="AN4628" i="1"/>
  <c r="AN4629" i="1"/>
  <c r="AN4630" i="1"/>
  <c r="AN4631" i="1"/>
  <c r="AN4632" i="1"/>
  <c r="AN4633" i="1"/>
  <c r="AN4634" i="1"/>
  <c r="AN4635" i="1"/>
  <c r="AN4636" i="1"/>
  <c r="AN4637" i="1"/>
  <c r="AN4638" i="1"/>
  <c r="AN4639" i="1"/>
  <c r="AN4640" i="1"/>
  <c r="AN4641" i="1"/>
  <c r="AN4642" i="1"/>
  <c r="AN4643" i="1"/>
  <c r="AN4644" i="1"/>
  <c r="AN4645" i="1"/>
  <c r="AN4646" i="1"/>
  <c r="AN4647" i="1"/>
  <c r="AN4648" i="1"/>
  <c r="AN4649" i="1"/>
  <c r="AN4650" i="1"/>
  <c r="AN4651" i="1"/>
  <c r="AN4652" i="1"/>
  <c r="AN4653" i="1"/>
  <c r="AN4654" i="1"/>
  <c r="AN4655" i="1"/>
  <c r="AN4656" i="1"/>
  <c r="AN4657" i="1"/>
  <c r="AN4658" i="1"/>
  <c r="AN4659" i="1"/>
  <c r="AN4660" i="1"/>
  <c r="AN4661" i="1"/>
  <c r="AN4662" i="1"/>
  <c r="AN4663" i="1"/>
  <c r="AN4664" i="1"/>
  <c r="AN4665" i="1"/>
  <c r="AN4666" i="1"/>
  <c r="AN4667" i="1"/>
  <c r="AN4668" i="1"/>
  <c r="AN4669" i="1"/>
  <c r="AN4670" i="1"/>
  <c r="AN4671" i="1"/>
  <c r="AN4672" i="1"/>
  <c r="AN4673" i="1"/>
  <c r="AN4674" i="1"/>
  <c r="AN4675" i="1"/>
  <c r="AN4676" i="1"/>
  <c r="AN4677" i="1"/>
  <c r="AN4678" i="1"/>
  <c r="AN4679" i="1"/>
  <c r="AN4680" i="1"/>
  <c r="AN4681" i="1"/>
  <c r="AN4682" i="1"/>
  <c r="AN4683" i="1"/>
  <c r="AN4684" i="1"/>
  <c r="AN4685" i="1"/>
  <c r="AN4686" i="1"/>
  <c r="AN4687" i="1"/>
  <c r="AN4688" i="1"/>
  <c r="AN4689" i="1"/>
  <c r="AN4690" i="1"/>
  <c r="AN4691" i="1"/>
  <c r="AN4692" i="1"/>
  <c r="AN4693" i="1"/>
  <c r="AN4694" i="1"/>
  <c r="AN4695" i="1"/>
  <c r="AN4696" i="1"/>
  <c r="AN4697" i="1"/>
  <c r="AN4698" i="1"/>
  <c r="AN4699" i="1"/>
  <c r="AN4700" i="1"/>
  <c r="AN4701" i="1"/>
  <c r="AN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AM1472" i="1"/>
  <c r="AM1473" i="1"/>
  <c r="AM1474" i="1"/>
  <c r="AM1475" i="1"/>
  <c r="AM1476" i="1"/>
  <c r="AM1477" i="1"/>
  <c r="AM1478" i="1"/>
  <c r="AM1479" i="1"/>
  <c r="AM1480" i="1"/>
  <c r="AM1481" i="1"/>
  <c r="AM1482" i="1"/>
  <c r="AM1483" i="1"/>
  <c r="AM1484" i="1"/>
  <c r="AM1485" i="1"/>
  <c r="AM1486" i="1"/>
  <c r="AM1487" i="1"/>
  <c r="AM1488" i="1"/>
  <c r="AM1489" i="1"/>
  <c r="AM1490" i="1"/>
  <c r="AM1491" i="1"/>
  <c r="AM1492" i="1"/>
  <c r="AM1493" i="1"/>
  <c r="AM1494" i="1"/>
  <c r="AM1495" i="1"/>
  <c r="AM1496" i="1"/>
  <c r="AM1497" i="1"/>
  <c r="AM1498" i="1"/>
  <c r="AM1499" i="1"/>
  <c r="AM1500" i="1"/>
  <c r="AM1501" i="1"/>
  <c r="AM1502" i="1"/>
  <c r="AM1503" i="1"/>
  <c r="AM1504" i="1"/>
  <c r="AM1505" i="1"/>
  <c r="AM1506" i="1"/>
  <c r="AM1507" i="1"/>
  <c r="AM1508" i="1"/>
  <c r="AM1509" i="1"/>
  <c r="AM1510" i="1"/>
  <c r="AM1511" i="1"/>
  <c r="AM1512" i="1"/>
  <c r="AM1513" i="1"/>
  <c r="AM1514" i="1"/>
  <c r="AM1515" i="1"/>
  <c r="AM1516" i="1"/>
  <c r="AM1517" i="1"/>
  <c r="AM1518" i="1"/>
  <c r="AM1519" i="1"/>
  <c r="AM1520" i="1"/>
  <c r="AM1521" i="1"/>
  <c r="AM1522" i="1"/>
  <c r="AM1523" i="1"/>
  <c r="AM1524" i="1"/>
  <c r="AM1525" i="1"/>
  <c r="AM1526" i="1"/>
  <c r="AM1527" i="1"/>
  <c r="AM1528" i="1"/>
  <c r="AM1529" i="1"/>
  <c r="AM1530" i="1"/>
  <c r="AM1531" i="1"/>
  <c r="AM1532" i="1"/>
  <c r="AM1533" i="1"/>
  <c r="AM1534" i="1"/>
  <c r="AM1535" i="1"/>
  <c r="AM1536" i="1"/>
  <c r="AM1537" i="1"/>
  <c r="AM1538" i="1"/>
  <c r="AM1539" i="1"/>
  <c r="AM1540" i="1"/>
  <c r="AM1541" i="1"/>
  <c r="AM1542" i="1"/>
  <c r="AM1543" i="1"/>
  <c r="AM1544" i="1"/>
  <c r="AM1545" i="1"/>
  <c r="AM1546" i="1"/>
  <c r="AM1547" i="1"/>
  <c r="AM1548" i="1"/>
  <c r="AM1549" i="1"/>
  <c r="AM1550" i="1"/>
  <c r="AM1551" i="1"/>
  <c r="AM1552" i="1"/>
  <c r="AM1553" i="1"/>
  <c r="AM1554" i="1"/>
  <c r="AM1555" i="1"/>
  <c r="AM1556" i="1"/>
  <c r="AM1557" i="1"/>
  <c r="AM1558" i="1"/>
  <c r="AM1559" i="1"/>
  <c r="AM1560" i="1"/>
  <c r="AM1561" i="1"/>
  <c r="AM1562" i="1"/>
  <c r="AM1563" i="1"/>
  <c r="AM1564" i="1"/>
  <c r="AM1565" i="1"/>
  <c r="AM1566" i="1"/>
  <c r="AM1567" i="1"/>
  <c r="AM1568" i="1"/>
  <c r="AM1569" i="1"/>
  <c r="AM1570" i="1"/>
  <c r="AM1571" i="1"/>
  <c r="AM1572" i="1"/>
  <c r="AM1573" i="1"/>
  <c r="AM1574" i="1"/>
  <c r="AM1575" i="1"/>
  <c r="AM1576" i="1"/>
  <c r="AM1577" i="1"/>
  <c r="AM1578" i="1"/>
  <c r="AM1579" i="1"/>
  <c r="AM1580" i="1"/>
  <c r="AM1581" i="1"/>
  <c r="AM1582" i="1"/>
  <c r="AM1583" i="1"/>
  <c r="AM1584" i="1"/>
  <c r="AM1585" i="1"/>
  <c r="AM1586" i="1"/>
  <c r="AM1587" i="1"/>
  <c r="AM1588" i="1"/>
  <c r="AM1589" i="1"/>
  <c r="AM1590" i="1"/>
  <c r="AM1591" i="1"/>
  <c r="AM1592" i="1"/>
  <c r="AM1593" i="1"/>
  <c r="AM1594" i="1"/>
  <c r="AM1595" i="1"/>
  <c r="AM1596" i="1"/>
  <c r="AM1597" i="1"/>
  <c r="AM1598" i="1"/>
  <c r="AM1599" i="1"/>
  <c r="AM1600" i="1"/>
  <c r="AM1601" i="1"/>
  <c r="AM1602" i="1"/>
  <c r="AM1603" i="1"/>
  <c r="AM1604" i="1"/>
  <c r="AM1605" i="1"/>
  <c r="AM1606" i="1"/>
  <c r="AM1607" i="1"/>
  <c r="AM1608" i="1"/>
  <c r="AM1609" i="1"/>
  <c r="AM1610" i="1"/>
  <c r="AM1611" i="1"/>
  <c r="AM1612" i="1"/>
  <c r="AM1613" i="1"/>
  <c r="AM1614" i="1"/>
  <c r="AM1615" i="1"/>
  <c r="AM1616" i="1"/>
  <c r="AM1617" i="1"/>
  <c r="AM1618" i="1"/>
  <c r="AM1619" i="1"/>
  <c r="AM1620" i="1"/>
  <c r="AM1621" i="1"/>
  <c r="AM1622" i="1"/>
  <c r="AM1623" i="1"/>
  <c r="AM1624" i="1"/>
  <c r="AM1625" i="1"/>
  <c r="AM1626" i="1"/>
  <c r="AM1627" i="1"/>
  <c r="AM1628" i="1"/>
  <c r="AM1629" i="1"/>
  <c r="AM1630" i="1"/>
  <c r="AM1631" i="1"/>
  <c r="AM1632" i="1"/>
  <c r="AM1633" i="1"/>
  <c r="AM1634" i="1"/>
  <c r="AM1635" i="1"/>
  <c r="AM1636" i="1"/>
  <c r="AM1637" i="1"/>
  <c r="AM1638" i="1"/>
  <c r="AM1639" i="1"/>
  <c r="AM1640" i="1"/>
  <c r="AM1641" i="1"/>
  <c r="AM1642" i="1"/>
  <c r="AM1643" i="1"/>
  <c r="AM1644" i="1"/>
  <c r="AM1645" i="1"/>
  <c r="AM1646" i="1"/>
  <c r="AM1647" i="1"/>
  <c r="AM1648" i="1"/>
  <c r="AM1649" i="1"/>
  <c r="AM1650" i="1"/>
  <c r="AM1651" i="1"/>
  <c r="AM1652" i="1"/>
  <c r="AM1653" i="1"/>
  <c r="AM1654" i="1"/>
  <c r="AM1655" i="1"/>
  <c r="AM1656" i="1"/>
  <c r="AM1657" i="1"/>
  <c r="AM1658" i="1"/>
  <c r="AM1659" i="1"/>
  <c r="AM1660" i="1"/>
  <c r="AM1661" i="1"/>
  <c r="AM1662" i="1"/>
  <c r="AM1663" i="1"/>
  <c r="AM1664" i="1"/>
  <c r="AM1665" i="1"/>
  <c r="AM1666" i="1"/>
  <c r="AM1667" i="1"/>
  <c r="AM1668" i="1"/>
  <c r="AM1669" i="1"/>
  <c r="AM1670" i="1"/>
  <c r="AM1671" i="1"/>
  <c r="AM1672" i="1"/>
  <c r="AM1673" i="1"/>
  <c r="AM1674" i="1"/>
  <c r="AM1675" i="1"/>
  <c r="AM1676" i="1"/>
  <c r="AM1677" i="1"/>
  <c r="AM1678" i="1"/>
  <c r="AM1679" i="1"/>
  <c r="AM1680" i="1"/>
  <c r="AM1681" i="1"/>
  <c r="AM1682" i="1"/>
  <c r="AM1683" i="1"/>
  <c r="AM1684" i="1"/>
  <c r="AM1685" i="1"/>
  <c r="AM1686" i="1"/>
  <c r="AM1687" i="1"/>
  <c r="AM1688" i="1"/>
  <c r="AM1689" i="1"/>
  <c r="AM1690" i="1"/>
  <c r="AM1691" i="1"/>
  <c r="AM1692" i="1"/>
  <c r="AM1693" i="1"/>
  <c r="AM1694" i="1"/>
  <c r="AM1695" i="1"/>
  <c r="AM1696" i="1"/>
  <c r="AM1697" i="1"/>
  <c r="AM1698" i="1"/>
  <c r="AM1699" i="1"/>
  <c r="AM1700" i="1"/>
  <c r="AM1701" i="1"/>
  <c r="AM1702" i="1"/>
  <c r="AM1703" i="1"/>
  <c r="AM1704" i="1"/>
  <c r="AM1705" i="1"/>
  <c r="AM1706" i="1"/>
  <c r="AM1707" i="1"/>
  <c r="AM1708" i="1"/>
  <c r="AM1709" i="1"/>
  <c r="AM1710" i="1"/>
  <c r="AM1711" i="1"/>
  <c r="AM1712" i="1"/>
  <c r="AM1713" i="1"/>
  <c r="AM1714" i="1"/>
  <c r="AM1715" i="1"/>
  <c r="AM1716" i="1"/>
  <c r="AM1717" i="1"/>
  <c r="AM1718" i="1"/>
  <c r="AM1719" i="1"/>
  <c r="AM1720" i="1"/>
  <c r="AM1721" i="1"/>
  <c r="AM1722" i="1"/>
  <c r="AM1723" i="1"/>
  <c r="AM1724" i="1"/>
  <c r="AM1725" i="1"/>
  <c r="AM1726" i="1"/>
  <c r="AM1727" i="1"/>
  <c r="AM1728" i="1"/>
  <c r="AM1729" i="1"/>
  <c r="AM1730" i="1"/>
  <c r="AM1731" i="1"/>
  <c r="AM1732" i="1"/>
  <c r="AM1733" i="1"/>
  <c r="AM1734" i="1"/>
  <c r="AM1735" i="1"/>
  <c r="AM1736" i="1"/>
  <c r="AM1737" i="1"/>
  <c r="AM1738" i="1"/>
  <c r="AM1739" i="1"/>
  <c r="AM1740" i="1"/>
  <c r="AM1741" i="1"/>
  <c r="AM1742" i="1"/>
  <c r="AM1743" i="1"/>
  <c r="AM1744" i="1"/>
  <c r="AM1745" i="1"/>
  <c r="AM1746" i="1"/>
  <c r="AM1747" i="1"/>
  <c r="AM1748" i="1"/>
  <c r="AM1749" i="1"/>
  <c r="AM1750" i="1"/>
  <c r="AM1751" i="1"/>
  <c r="AM1752" i="1"/>
  <c r="AM1753" i="1"/>
  <c r="AM1754" i="1"/>
  <c r="AM1755" i="1"/>
  <c r="AM1756" i="1"/>
  <c r="AM1757" i="1"/>
  <c r="AM1758" i="1"/>
  <c r="AM1759" i="1"/>
  <c r="AM1760" i="1"/>
  <c r="AM1761" i="1"/>
  <c r="AM1762" i="1"/>
  <c r="AM1763" i="1"/>
  <c r="AM1764" i="1"/>
  <c r="AM1765" i="1"/>
  <c r="AM1766" i="1"/>
  <c r="AM1767" i="1"/>
  <c r="AM1768" i="1"/>
  <c r="AM1769" i="1"/>
  <c r="AM1770" i="1"/>
  <c r="AM1771" i="1"/>
  <c r="AM1772" i="1"/>
  <c r="AM1773" i="1"/>
  <c r="AM1774" i="1"/>
  <c r="AM1775" i="1"/>
  <c r="AM1776" i="1"/>
  <c r="AM1777" i="1"/>
  <c r="AM1778" i="1"/>
  <c r="AM1779" i="1"/>
  <c r="AM1780" i="1"/>
  <c r="AM1781" i="1"/>
  <c r="AM1782" i="1"/>
  <c r="AM1783" i="1"/>
  <c r="AM1784" i="1"/>
  <c r="AM1785" i="1"/>
  <c r="AM1786" i="1"/>
  <c r="AM1787" i="1"/>
  <c r="AM1788" i="1"/>
  <c r="AM1789" i="1"/>
  <c r="AM1790" i="1"/>
  <c r="AM1791" i="1"/>
  <c r="AM1792" i="1"/>
  <c r="AM1793" i="1"/>
  <c r="AM1794" i="1"/>
  <c r="AM1795" i="1"/>
  <c r="AM1796" i="1"/>
  <c r="AM1797" i="1"/>
  <c r="AM1798" i="1"/>
  <c r="AM1799" i="1"/>
  <c r="AM1800" i="1"/>
  <c r="AM1801" i="1"/>
  <c r="AM1802" i="1"/>
  <c r="AM1803" i="1"/>
  <c r="AM1804" i="1"/>
  <c r="AM1805" i="1"/>
  <c r="AM1806" i="1"/>
  <c r="AM1807" i="1"/>
  <c r="AM1808" i="1"/>
  <c r="AM1809" i="1"/>
  <c r="AM1810" i="1"/>
  <c r="AM1811" i="1"/>
  <c r="AM1812" i="1"/>
  <c r="AM1813" i="1"/>
  <c r="AM1814" i="1"/>
  <c r="AM1815" i="1"/>
  <c r="AM1816" i="1"/>
  <c r="AM1817" i="1"/>
  <c r="AM1818" i="1"/>
  <c r="AM1819" i="1"/>
  <c r="AM1820" i="1"/>
  <c r="AM1821" i="1"/>
  <c r="AM1822" i="1"/>
  <c r="AM1823" i="1"/>
  <c r="AM1824" i="1"/>
  <c r="AM1825" i="1"/>
  <c r="AM1826" i="1"/>
  <c r="AM1827" i="1"/>
  <c r="AM1828" i="1"/>
  <c r="AM1829" i="1"/>
  <c r="AM1830" i="1"/>
  <c r="AM1831" i="1"/>
  <c r="AM1832" i="1"/>
  <c r="AM1833" i="1"/>
  <c r="AM1834" i="1"/>
  <c r="AM1835" i="1"/>
  <c r="AM1836" i="1"/>
  <c r="AM1837" i="1"/>
  <c r="AM1838" i="1"/>
  <c r="AM1839" i="1"/>
  <c r="AM1840" i="1"/>
  <c r="AM1841" i="1"/>
  <c r="AM1842" i="1"/>
  <c r="AM1843" i="1"/>
  <c r="AM1844" i="1"/>
  <c r="AM1845" i="1"/>
  <c r="AM1846" i="1"/>
  <c r="AM1847" i="1"/>
  <c r="AM1848" i="1"/>
  <c r="AM1849" i="1"/>
  <c r="AM1850" i="1"/>
  <c r="AM1851" i="1"/>
  <c r="AM1852" i="1"/>
  <c r="AM1853" i="1"/>
  <c r="AM1854" i="1"/>
  <c r="AM1855" i="1"/>
  <c r="AM1856" i="1"/>
  <c r="AM1857" i="1"/>
  <c r="AM1858" i="1"/>
  <c r="AM1859" i="1"/>
  <c r="AM1860" i="1"/>
  <c r="AM1861" i="1"/>
  <c r="AM1862" i="1"/>
  <c r="AM1863" i="1"/>
  <c r="AM1864" i="1"/>
  <c r="AM1865" i="1"/>
  <c r="AM1866" i="1"/>
  <c r="AM1867" i="1"/>
  <c r="AM1868" i="1"/>
  <c r="AM1869" i="1"/>
  <c r="AM1870" i="1"/>
  <c r="AM1871" i="1"/>
  <c r="AM1872" i="1"/>
  <c r="AM1873" i="1"/>
  <c r="AM1874" i="1"/>
  <c r="AM1875" i="1"/>
  <c r="AM1876" i="1"/>
  <c r="AM1877" i="1"/>
  <c r="AM1878" i="1"/>
  <c r="AM1879" i="1"/>
  <c r="AM1880" i="1"/>
  <c r="AM1881" i="1"/>
  <c r="AM1882" i="1"/>
  <c r="AM1883" i="1"/>
  <c r="AM1884" i="1"/>
  <c r="AM1885" i="1"/>
  <c r="AM1886" i="1"/>
  <c r="AM1887" i="1"/>
  <c r="AM1888" i="1"/>
  <c r="AM1889" i="1"/>
  <c r="AM1890" i="1"/>
  <c r="AM1891" i="1"/>
  <c r="AM1892" i="1"/>
  <c r="AM1893" i="1"/>
  <c r="AM1894" i="1"/>
  <c r="AM1895" i="1"/>
  <c r="AM1896" i="1"/>
  <c r="AM1897" i="1"/>
  <c r="AM1898" i="1"/>
  <c r="AM1899" i="1"/>
  <c r="AM1900" i="1"/>
  <c r="AM1901" i="1"/>
  <c r="AM1902" i="1"/>
  <c r="AM1903" i="1"/>
  <c r="AM1904" i="1"/>
  <c r="AM1905" i="1"/>
  <c r="AM1906" i="1"/>
  <c r="AM1907" i="1"/>
  <c r="AM1908" i="1"/>
  <c r="AM1909" i="1"/>
  <c r="AM1910" i="1"/>
  <c r="AM1911" i="1"/>
  <c r="AM1912" i="1"/>
  <c r="AM1913" i="1"/>
  <c r="AM1914" i="1"/>
  <c r="AM1915" i="1"/>
  <c r="AM1916" i="1"/>
  <c r="AM1917" i="1"/>
  <c r="AM1918" i="1"/>
  <c r="AM1919" i="1"/>
  <c r="AM1920" i="1"/>
  <c r="AM1921" i="1"/>
  <c r="AM1922" i="1"/>
  <c r="AM1923" i="1"/>
  <c r="AM1924" i="1"/>
  <c r="AM1925" i="1"/>
  <c r="AM1926" i="1"/>
  <c r="AM1927" i="1"/>
  <c r="AM1928" i="1"/>
  <c r="AM1929" i="1"/>
  <c r="AM1930" i="1"/>
  <c r="AM1931" i="1"/>
  <c r="AM1932" i="1"/>
  <c r="AM1933" i="1"/>
  <c r="AM1934" i="1"/>
  <c r="AM1935" i="1"/>
  <c r="AM1936" i="1"/>
  <c r="AM1937" i="1"/>
  <c r="AM1938" i="1"/>
  <c r="AM1939" i="1"/>
  <c r="AM1940" i="1"/>
  <c r="AM1941" i="1"/>
  <c r="AM1942" i="1"/>
  <c r="AM1943" i="1"/>
  <c r="AM1944" i="1"/>
  <c r="AM1945" i="1"/>
  <c r="AM1946" i="1"/>
  <c r="AM1947" i="1"/>
  <c r="AM1948" i="1"/>
  <c r="AM1949" i="1"/>
  <c r="AM1950" i="1"/>
  <c r="AM1951" i="1"/>
  <c r="AM1952" i="1"/>
  <c r="AM1953" i="1"/>
  <c r="AM1954" i="1"/>
  <c r="AM1955" i="1"/>
  <c r="AM1956" i="1"/>
  <c r="AM1957" i="1"/>
  <c r="AM1958" i="1"/>
  <c r="AM1959" i="1"/>
  <c r="AM1960" i="1"/>
  <c r="AM1961" i="1"/>
  <c r="AM1962" i="1"/>
  <c r="AM1963" i="1"/>
  <c r="AM1964" i="1"/>
  <c r="AM1965" i="1"/>
  <c r="AM1966" i="1"/>
  <c r="AM1967" i="1"/>
  <c r="AM1968" i="1"/>
  <c r="AM1969" i="1"/>
  <c r="AM1970" i="1"/>
  <c r="AM1971" i="1"/>
  <c r="AM1972" i="1"/>
  <c r="AM1973" i="1"/>
  <c r="AM1974" i="1"/>
  <c r="AM1975" i="1"/>
  <c r="AM1976" i="1"/>
  <c r="AM1977" i="1"/>
  <c r="AM1978" i="1"/>
  <c r="AM1979" i="1"/>
  <c r="AM1980" i="1"/>
  <c r="AM1981" i="1"/>
  <c r="AM1982" i="1"/>
  <c r="AM1983" i="1"/>
  <c r="AM1984" i="1"/>
  <c r="AM1985" i="1"/>
  <c r="AM1986" i="1"/>
  <c r="AM1987" i="1"/>
  <c r="AM1988" i="1"/>
  <c r="AM1989" i="1"/>
  <c r="AM1990" i="1"/>
  <c r="AM1991" i="1"/>
  <c r="AM1992" i="1"/>
  <c r="AM1993" i="1"/>
  <c r="AM1994" i="1"/>
  <c r="AM1995" i="1"/>
  <c r="AM1996" i="1"/>
  <c r="AM1997" i="1"/>
  <c r="AM1998" i="1"/>
  <c r="AM1999" i="1"/>
  <c r="AM2000" i="1"/>
  <c r="AM2001" i="1"/>
  <c r="AM2002" i="1"/>
  <c r="AM2003" i="1"/>
  <c r="AM2004" i="1"/>
  <c r="AM2005" i="1"/>
  <c r="AM2006" i="1"/>
  <c r="AM2007" i="1"/>
  <c r="AM2008" i="1"/>
  <c r="AM2009" i="1"/>
  <c r="AM2010" i="1"/>
  <c r="AM2011" i="1"/>
  <c r="AM2012" i="1"/>
  <c r="AM2013" i="1"/>
  <c r="AM2014" i="1"/>
  <c r="AM2015" i="1"/>
  <c r="AM2016" i="1"/>
  <c r="AM2017" i="1"/>
  <c r="AM2018" i="1"/>
  <c r="AM2019" i="1"/>
  <c r="AM2020" i="1"/>
  <c r="AM2021" i="1"/>
  <c r="AM2022" i="1"/>
  <c r="AM2023" i="1"/>
  <c r="AM2024" i="1"/>
  <c r="AM2025" i="1"/>
  <c r="AM2026" i="1"/>
  <c r="AM2027" i="1"/>
  <c r="AM2028" i="1"/>
  <c r="AM2029" i="1"/>
  <c r="AM2030" i="1"/>
  <c r="AM2031" i="1"/>
  <c r="AM2032" i="1"/>
  <c r="AM2033" i="1"/>
  <c r="AM2034" i="1"/>
  <c r="AM2035" i="1"/>
  <c r="AM2036" i="1"/>
  <c r="AM2037" i="1"/>
  <c r="AM2038" i="1"/>
  <c r="AM2039" i="1"/>
  <c r="AM2040" i="1"/>
  <c r="AM2041" i="1"/>
  <c r="AM2042" i="1"/>
  <c r="AM2043" i="1"/>
  <c r="AM2044" i="1"/>
  <c r="AM2045" i="1"/>
  <c r="AM2046" i="1"/>
  <c r="AM2047" i="1"/>
  <c r="AM2048" i="1"/>
  <c r="AM2049" i="1"/>
  <c r="AM2050" i="1"/>
  <c r="AM2051" i="1"/>
  <c r="AM2052" i="1"/>
  <c r="AM2053" i="1"/>
  <c r="AM2054" i="1"/>
  <c r="AM2055" i="1"/>
  <c r="AM2056" i="1"/>
  <c r="AM2057" i="1"/>
  <c r="AM2058" i="1"/>
  <c r="AM2059" i="1"/>
  <c r="AM2060" i="1"/>
  <c r="AM2061" i="1"/>
  <c r="AM2062" i="1"/>
  <c r="AM2063" i="1"/>
  <c r="AM2064" i="1"/>
  <c r="AM2065" i="1"/>
  <c r="AM2066" i="1"/>
  <c r="AM2067" i="1"/>
  <c r="AM2068" i="1"/>
  <c r="AM2069" i="1"/>
  <c r="AM2070" i="1"/>
  <c r="AM2071" i="1"/>
  <c r="AM2072" i="1"/>
  <c r="AM2073" i="1"/>
  <c r="AM2074" i="1"/>
  <c r="AM2075" i="1"/>
  <c r="AM2076" i="1"/>
  <c r="AM2077" i="1"/>
  <c r="AM2078" i="1"/>
  <c r="AM2079" i="1"/>
  <c r="AM2080" i="1"/>
  <c r="AM2081" i="1"/>
  <c r="AM2082" i="1"/>
  <c r="AM2083" i="1"/>
  <c r="AM2084" i="1"/>
  <c r="AM2085" i="1"/>
  <c r="AM2086" i="1"/>
  <c r="AM2087" i="1"/>
  <c r="AM2088" i="1"/>
  <c r="AM2089" i="1"/>
  <c r="AM2090" i="1"/>
  <c r="AM2091" i="1"/>
  <c r="AM2092" i="1"/>
  <c r="AM2093" i="1"/>
  <c r="AM2094" i="1"/>
  <c r="AM2095" i="1"/>
  <c r="AM2096" i="1"/>
  <c r="AM2097" i="1"/>
  <c r="AM2098" i="1"/>
  <c r="AM2099" i="1"/>
  <c r="AM2100" i="1"/>
  <c r="AM2101" i="1"/>
  <c r="AM2102" i="1"/>
  <c r="AM2103" i="1"/>
  <c r="AM2104" i="1"/>
  <c r="AM2105" i="1"/>
  <c r="AM2106" i="1"/>
  <c r="AM2107" i="1"/>
  <c r="AM2108" i="1"/>
  <c r="AM2109" i="1"/>
  <c r="AM2110" i="1"/>
  <c r="AM2111" i="1"/>
  <c r="AM2112" i="1"/>
  <c r="AM2113" i="1"/>
  <c r="AM2114" i="1"/>
  <c r="AM2115" i="1"/>
  <c r="AM2116" i="1"/>
  <c r="AM2117" i="1"/>
  <c r="AM2118" i="1"/>
  <c r="AM2119" i="1"/>
  <c r="AM2120" i="1"/>
  <c r="AM2121" i="1"/>
  <c r="AM2122" i="1"/>
  <c r="AM2123" i="1"/>
  <c r="AM2124" i="1"/>
  <c r="AM2125" i="1"/>
  <c r="AM2126" i="1"/>
  <c r="AM2127" i="1"/>
  <c r="AM2128" i="1"/>
  <c r="AM2129" i="1"/>
  <c r="AM2130" i="1"/>
  <c r="AM2131" i="1"/>
  <c r="AM2132" i="1"/>
  <c r="AM2133" i="1"/>
  <c r="AM2134" i="1"/>
  <c r="AM2135" i="1"/>
  <c r="AM2136" i="1"/>
  <c r="AM2137" i="1"/>
  <c r="AM2138" i="1"/>
  <c r="AM2139" i="1"/>
  <c r="AM2140" i="1"/>
  <c r="AM2141" i="1"/>
  <c r="AM2142" i="1"/>
  <c r="AM2143" i="1"/>
  <c r="AM2144" i="1"/>
  <c r="AM2145" i="1"/>
  <c r="AM2146" i="1"/>
  <c r="AM2147" i="1"/>
  <c r="AM2148" i="1"/>
  <c r="AM2149" i="1"/>
  <c r="AM2150" i="1"/>
  <c r="AM2151" i="1"/>
  <c r="AM2152" i="1"/>
  <c r="AM2153" i="1"/>
  <c r="AM2154" i="1"/>
  <c r="AM2155" i="1"/>
  <c r="AM2156" i="1"/>
  <c r="AM2157" i="1"/>
  <c r="AM2158" i="1"/>
  <c r="AM2159" i="1"/>
  <c r="AM2160" i="1"/>
  <c r="AM2161" i="1"/>
  <c r="AM2162" i="1"/>
  <c r="AM2163" i="1"/>
  <c r="AM2164" i="1"/>
  <c r="AM2165" i="1"/>
  <c r="AM2166" i="1"/>
  <c r="AM2167" i="1"/>
  <c r="AM2168" i="1"/>
  <c r="AM2169" i="1"/>
  <c r="AM2170" i="1"/>
  <c r="AM2171" i="1"/>
  <c r="AM2172" i="1"/>
  <c r="AM2173" i="1"/>
  <c r="AM2174" i="1"/>
  <c r="AM2175" i="1"/>
  <c r="AM2176" i="1"/>
  <c r="AM2177" i="1"/>
  <c r="AM2178" i="1"/>
  <c r="AM2179" i="1"/>
  <c r="AM2180" i="1"/>
  <c r="AM2181" i="1"/>
  <c r="AM2182" i="1"/>
  <c r="AM2183" i="1"/>
  <c r="AM2184" i="1"/>
  <c r="AM2185" i="1"/>
  <c r="AM2186" i="1"/>
  <c r="AM2187" i="1"/>
  <c r="AM2188" i="1"/>
  <c r="AM2189" i="1"/>
  <c r="AM2190" i="1"/>
  <c r="AM2191" i="1"/>
  <c r="AM2192" i="1"/>
  <c r="AM2193" i="1"/>
  <c r="AM2194" i="1"/>
  <c r="AM2195" i="1"/>
  <c r="AM2196" i="1"/>
  <c r="AM2197" i="1"/>
  <c r="AM2198" i="1"/>
  <c r="AM2199" i="1"/>
  <c r="AM2200" i="1"/>
  <c r="AM2201" i="1"/>
  <c r="AM2202" i="1"/>
  <c r="AM2203" i="1"/>
  <c r="AM2204" i="1"/>
  <c r="AM2205" i="1"/>
  <c r="AM2206" i="1"/>
  <c r="AM2207" i="1"/>
  <c r="AM2208" i="1"/>
  <c r="AM2209" i="1"/>
  <c r="AM2210" i="1"/>
  <c r="AM2211" i="1"/>
  <c r="AM2212" i="1"/>
  <c r="AM2213" i="1"/>
  <c r="AM2214" i="1"/>
  <c r="AM2215" i="1"/>
  <c r="AM2216" i="1"/>
  <c r="AM2217" i="1"/>
  <c r="AM2218" i="1"/>
  <c r="AM2219" i="1"/>
  <c r="AM2220" i="1"/>
  <c r="AM2221" i="1"/>
  <c r="AM2222" i="1"/>
  <c r="AM2223" i="1"/>
  <c r="AM2224" i="1"/>
  <c r="AM2225" i="1"/>
  <c r="AM2226" i="1"/>
  <c r="AM2227" i="1"/>
  <c r="AM2228" i="1"/>
  <c r="AM2229" i="1"/>
  <c r="AM2230" i="1"/>
  <c r="AM2231" i="1"/>
  <c r="AM2232" i="1"/>
  <c r="AM2233" i="1"/>
  <c r="AM2234" i="1"/>
  <c r="AM2235" i="1"/>
  <c r="AM2236" i="1"/>
  <c r="AM2237" i="1"/>
  <c r="AM2238" i="1"/>
  <c r="AM2239" i="1"/>
  <c r="AM2240" i="1"/>
  <c r="AM2241" i="1"/>
  <c r="AM2242" i="1"/>
  <c r="AM2243" i="1"/>
  <c r="AM2244" i="1"/>
  <c r="AM2245" i="1"/>
  <c r="AM2246" i="1"/>
  <c r="AM2247" i="1"/>
  <c r="AM2248" i="1"/>
  <c r="AM2249" i="1"/>
  <c r="AM2250" i="1"/>
  <c r="AM2251" i="1"/>
  <c r="AM2252" i="1"/>
  <c r="AM2253" i="1"/>
  <c r="AM2254" i="1"/>
  <c r="AM2255" i="1"/>
  <c r="AM2256" i="1"/>
  <c r="AM2257" i="1"/>
  <c r="AM2258" i="1"/>
  <c r="AM2259" i="1"/>
  <c r="AM2260" i="1"/>
  <c r="AM2261" i="1"/>
  <c r="AM2262" i="1"/>
  <c r="AM2263" i="1"/>
  <c r="AM2264" i="1"/>
  <c r="AM2265" i="1"/>
  <c r="AM2266" i="1"/>
  <c r="AM2267" i="1"/>
  <c r="AM2268" i="1"/>
  <c r="AM2269" i="1"/>
  <c r="AM2270" i="1"/>
  <c r="AM2271" i="1"/>
  <c r="AM2272" i="1"/>
  <c r="AM2273" i="1"/>
  <c r="AM2274" i="1"/>
  <c r="AM2275" i="1"/>
  <c r="AM2276" i="1"/>
  <c r="AM2277" i="1"/>
  <c r="AM2278" i="1"/>
  <c r="AM2279" i="1"/>
  <c r="AM2280" i="1"/>
  <c r="AM2281" i="1"/>
  <c r="AM2282" i="1"/>
  <c r="AM2283" i="1"/>
  <c r="AM2284" i="1"/>
  <c r="AM2285" i="1"/>
  <c r="AM2286" i="1"/>
  <c r="AM2287" i="1"/>
  <c r="AM2288" i="1"/>
  <c r="AM2289" i="1"/>
  <c r="AM2290" i="1"/>
  <c r="AM2291" i="1"/>
  <c r="AM2292" i="1"/>
  <c r="AM2293" i="1"/>
  <c r="AM2294" i="1"/>
  <c r="AM2295" i="1"/>
  <c r="AM2296" i="1"/>
  <c r="AM2297" i="1"/>
  <c r="AM2298" i="1"/>
  <c r="AM2299" i="1"/>
  <c r="AM2300" i="1"/>
  <c r="AM2301" i="1"/>
  <c r="AM2302" i="1"/>
  <c r="AM2303" i="1"/>
  <c r="AM2304" i="1"/>
  <c r="AM2305" i="1"/>
  <c r="AM2306" i="1"/>
  <c r="AM2307" i="1"/>
  <c r="AM2308" i="1"/>
  <c r="AM2309" i="1"/>
  <c r="AM2310" i="1"/>
  <c r="AM2311" i="1"/>
  <c r="AM2312" i="1"/>
  <c r="AM2313" i="1"/>
  <c r="AM2314" i="1"/>
  <c r="AM2315" i="1"/>
  <c r="AM2316" i="1"/>
  <c r="AM2317" i="1"/>
  <c r="AM2318" i="1"/>
  <c r="AM2319" i="1"/>
  <c r="AM2320" i="1"/>
  <c r="AM2321" i="1"/>
  <c r="AM2322" i="1"/>
  <c r="AM2323" i="1"/>
  <c r="AM2324" i="1"/>
  <c r="AM2325" i="1"/>
  <c r="AM2326" i="1"/>
  <c r="AM2327" i="1"/>
  <c r="AM2328" i="1"/>
  <c r="AM2329" i="1"/>
  <c r="AM2330" i="1"/>
  <c r="AM2331" i="1"/>
  <c r="AM2332" i="1"/>
  <c r="AM2333" i="1"/>
  <c r="AM2334" i="1"/>
  <c r="AM2335" i="1"/>
  <c r="AM2336" i="1"/>
  <c r="AM2337" i="1"/>
  <c r="AM2338" i="1"/>
  <c r="AM2339" i="1"/>
  <c r="AM2340" i="1"/>
  <c r="AM2341" i="1"/>
  <c r="AM2342" i="1"/>
  <c r="AM2343" i="1"/>
  <c r="AM2344" i="1"/>
  <c r="AM2345" i="1"/>
  <c r="AM2346" i="1"/>
  <c r="AM2347" i="1"/>
  <c r="AM2348" i="1"/>
  <c r="AM2349" i="1"/>
  <c r="AM2350" i="1"/>
  <c r="AM2351" i="1"/>
  <c r="AM2352" i="1"/>
  <c r="AM2353" i="1"/>
  <c r="AM2354" i="1"/>
  <c r="AM2355" i="1"/>
  <c r="AM2356" i="1"/>
  <c r="AM2357" i="1"/>
  <c r="AM2358" i="1"/>
  <c r="AM2359" i="1"/>
  <c r="AM2360" i="1"/>
  <c r="AM2361" i="1"/>
  <c r="AM2362" i="1"/>
  <c r="AM2363" i="1"/>
  <c r="AM2364" i="1"/>
  <c r="AM2365" i="1"/>
  <c r="AM2366" i="1"/>
  <c r="AM2367" i="1"/>
  <c r="AM2368" i="1"/>
  <c r="AM2369" i="1"/>
  <c r="AM2370" i="1"/>
  <c r="AM2371" i="1"/>
  <c r="AM2372" i="1"/>
  <c r="AM2373" i="1"/>
  <c r="AM2374" i="1"/>
  <c r="AM2375" i="1"/>
  <c r="AM2376" i="1"/>
  <c r="AM2377" i="1"/>
  <c r="AM2378" i="1"/>
  <c r="AM2379" i="1"/>
  <c r="AM2380" i="1"/>
  <c r="AM2381" i="1"/>
  <c r="AM2382" i="1"/>
  <c r="AM2383" i="1"/>
  <c r="AM2384" i="1"/>
  <c r="AM2385" i="1"/>
  <c r="AM2386" i="1"/>
  <c r="AM2387" i="1"/>
  <c r="AM2388" i="1"/>
  <c r="AM2389" i="1"/>
  <c r="AM2390" i="1"/>
  <c r="AM2391" i="1"/>
  <c r="AM2392" i="1"/>
  <c r="AM2393" i="1"/>
  <c r="AM2394" i="1"/>
  <c r="AM2395" i="1"/>
  <c r="AM2396" i="1"/>
  <c r="AM2397" i="1"/>
  <c r="AM2398" i="1"/>
  <c r="AM2399" i="1"/>
  <c r="AM2400" i="1"/>
  <c r="AM2401" i="1"/>
  <c r="AM2402" i="1"/>
  <c r="AM2403" i="1"/>
  <c r="AM2404" i="1"/>
  <c r="AM2405" i="1"/>
  <c r="AM2406" i="1"/>
  <c r="AM2407" i="1"/>
  <c r="AM2408" i="1"/>
  <c r="AM2409" i="1"/>
  <c r="AM2410" i="1"/>
  <c r="AM2411" i="1"/>
  <c r="AM2412" i="1"/>
  <c r="AM2413" i="1"/>
  <c r="AM2414" i="1"/>
  <c r="AM2415" i="1"/>
  <c r="AM2416" i="1"/>
  <c r="AM2417" i="1"/>
  <c r="AM2418" i="1"/>
  <c r="AM2419" i="1"/>
  <c r="AM2420" i="1"/>
  <c r="AM2421" i="1"/>
  <c r="AM2422" i="1"/>
  <c r="AM2423" i="1"/>
  <c r="AM2424" i="1"/>
  <c r="AM2425" i="1"/>
  <c r="AM2426" i="1"/>
  <c r="AM2427" i="1"/>
  <c r="AM2428" i="1"/>
  <c r="AM2429" i="1"/>
  <c r="AM2430" i="1"/>
  <c r="AM2431" i="1"/>
  <c r="AM2432" i="1"/>
  <c r="AM2433" i="1"/>
  <c r="AM2434" i="1"/>
  <c r="AM2435" i="1"/>
  <c r="AM2436" i="1"/>
  <c r="AM2437" i="1"/>
  <c r="AM2438" i="1"/>
  <c r="AM2439" i="1"/>
  <c r="AM2440" i="1"/>
  <c r="AM2441" i="1"/>
  <c r="AM2442" i="1"/>
  <c r="AM2443" i="1"/>
  <c r="AM2444" i="1"/>
  <c r="AM2445" i="1"/>
  <c r="AM2446" i="1"/>
  <c r="AM2447" i="1"/>
  <c r="AM2448" i="1"/>
  <c r="AM2449" i="1"/>
  <c r="AM2450" i="1"/>
  <c r="AM2451" i="1"/>
  <c r="AM2452" i="1"/>
  <c r="AM2453" i="1"/>
  <c r="AM2454" i="1"/>
  <c r="AM2455" i="1"/>
  <c r="AM2456" i="1"/>
  <c r="AM2457" i="1"/>
  <c r="AM2458" i="1"/>
  <c r="AM2459" i="1"/>
  <c r="AM2460" i="1"/>
  <c r="AM2461" i="1"/>
  <c r="AM2462" i="1"/>
  <c r="AM2463" i="1"/>
  <c r="AM2464" i="1"/>
  <c r="AM2465" i="1"/>
  <c r="AM2466" i="1"/>
  <c r="AM2467" i="1"/>
  <c r="AM2468" i="1"/>
  <c r="AM2469" i="1"/>
  <c r="AM2470" i="1"/>
  <c r="AM2471" i="1"/>
  <c r="AM2472" i="1"/>
  <c r="AM2473" i="1"/>
  <c r="AM2474" i="1"/>
  <c r="AM2475" i="1"/>
  <c r="AM2476" i="1"/>
  <c r="AM2477" i="1"/>
  <c r="AM2478" i="1"/>
  <c r="AM2479" i="1"/>
  <c r="AM2480" i="1"/>
  <c r="AM2481" i="1"/>
  <c r="AM2482" i="1"/>
  <c r="AM2483" i="1"/>
  <c r="AM2484" i="1"/>
  <c r="AM2485" i="1"/>
  <c r="AM2486" i="1"/>
  <c r="AM2487" i="1"/>
  <c r="AM2488" i="1"/>
  <c r="AM2489" i="1"/>
  <c r="AM2490" i="1"/>
  <c r="AM2491" i="1"/>
  <c r="AM2492" i="1"/>
  <c r="AM2493" i="1"/>
  <c r="AM2494" i="1"/>
  <c r="AM2495" i="1"/>
  <c r="AM2496" i="1"/>
  <c r="AM2497" i="1"/>
  <c r="AM2498" i="1"/>
  <c r="AM2499" i="1"/>
  <c r="AM2500" i="1"/>
  <c r="AM2501" i="1"/>
  <c r="AM2502" i="1"/>
  <c r="AM2503" i="1"/>
  <c r="AM2504" i="1"/>
  <c r="AM2505" i="1"/>
  <c r="AM2506" i="1"/>
  <c r="AM2507" i="1"/>
  <c r="AM2508" i="1"/>
  <c r="AM2509" i="1"/>
  <c r="AM2510" i="1"/>
  <c r="AM2511" i="1"/>
  <c r="AM2512" i="1"/>
  <c r="AM2513" i="1"/>
  <c r="AM2514" i="1"/>
  <c r="AM2515" i="1"/>
  <c r="AM2516" i="1"/>
  <c r="AM2517" i="1"/>
  <c r="AM2518" i="1"/>
  <c r="AM2519" i="1"/>
  <c r="AM2520" i="1"/>
  <c r="AM2521" i="1"/>
  <c r="AM2522" i="1"/>
  <c r="AM2523" i="1"/>
  <c r="AM2524" i="1"/>
  <c r="AM2525" i="1"/>
  <c r="AM2526" i="1"/>
  <c r="AM2527" i="1"/>
  <c r="AM2528" i="1"/>
  <c r="AM2529" i="1"/>
  <c r="AM2530" i="1"/>
  <c r="AM2531" i="1"/>
  <c r="AM2532" i="1"/>
  <c r="AM2533" i="1"/>
  <c r="AM2534" i="1"/>
  <c r="AM2535" i="1"/>
  <c r="AM2536" i="1"/>
  <c r="AM2537" i="1"/>
  <c r="AM2538" i="1"/>
  <c r="AM2539" i="1"/>
  <c r="AM2540" i="1"/>
  <c r="AM2541" i="1"/>
  <c r="AM2542" i="1"/>
  <c r="AM2543" i="1"/>
  <c r="AM2544" i="1"/>
  <c r="AM2545" i="1"/>
  <c r="AM2546" i="1"/>
  <c r="AM2547" i="1"/>
  <c r="AM2548" i="1"/>
  <c r="AM2549" i="1"/>
  <c r="AM2550" i="1"/>
  <c r="AM2551" i="1"/>
  <c r="AM2552" i="1"/>
  <c r="AM2553" i="1"/>
  <c r="AM2554" i="1"/>
  <c r="AM2555" i="1"/>
  <c r="AM2556" i="1"/>
  <c r="AM2557" i="1"/>
  <c r="AM2558" i="1"/>
  <c r="AM2559" i="1"/>
  <c r="AM2560" i="1"/>
  <c r="AM2561" i="1"/>
  <c r="AM2562" i="1"/>
  <c r="AM2563" i="1"/>
  <c r="AM2564" i="1"/>
  <c r="AM2565" i="1"/>
  <c r="AM2566" i="1"/>
  <c r="AM2567" i="1"/>
  <c r="AM2568" i="1"/>
  <c r="AM2569" i="1"/>
  <c r="AM2570" i="1"/>
  <c r="AM2571" i="1"/>
  <c r="AM2572" i="1"/>
  <c r="AM2573" i="1"/>
  <c r="AM2574" i="1"/>
  <c r="AM2575" i="1"/>
  <c r="AM2576" i="1"/>
  <c r="AM2577" i="1"/>
  <c r="AM2578" i="1"/>
  <c r="AM2579" i="1"/>
  <c r="AM2580" i="1"/>
  <c r="AM2581" i="1"/>
  <c r="AM2582" i="1"/>
  <c r="AM2583" i="1"/>
  <c r="AM2584" i="1"/>
  <c r="AM2585" i="1"/>
  <c r="AM2586" i="1"/>
  <c r="AM2587" i="1"/>
  <c r="AM2588" i="1"/>
  <c r="AM2589" i="1"/>
  <c r="AM2590" i="1"/>
  <c r="AM2591" i="1"/>
  <c r="AM2592" i="1"/>
  <c r="AM2593" i="1"/>
  <c r="AM2594" i="1"/>
  <c r="AM2595" i="1"/>
  <c r="AM2596" i="1"/>
  <c r="AM2597" i="1"/>
  <c r="AM2598" i="1"/>
  <c r="AM2599" i="1"/>
  <c r="AM2600" i="1"/>
  <c r="AM2601" i="1"/>
  <c r="AM2602" i="1"/>
  <c r="AM2603" i="1"/>
  <c r="AM2604" i="1"/>
  <c r="AM2605" i="1"/>
  <c r="AM2606" i="1"/>
  <c r="AM2607" i="1"/>
  <c r="AM2608" i="1"/>
  <c r="AM2609" i="1"/>
  <c r="AM2610" i="1"/>
  <c r="AM2611" i="1"/>
  <c r="AM2612" i="1"/>
  <c r="AM2613" i="1"/>
  <c r="AM2614" i="1"/>
  <c r="AM2615" i="1"/>
  <c r="AM2616" i="1"/>
  <c r="AM2617" i="1"/>
  <c r="AM2618" i="1"/>
  <c r="AM2619" i="1"/>
  <c r="AM2620" i="1"/>
  <c r="AM2621" i="1"/>
  <c r="AM2622" i="1"/>
  <c r="AM2623" i="1"/>
  <c r="AM2624" i="1"/>
  <c r="AM2625" i="1"/>
  <c r="AM2626" i="1"/>
  <c r="AM2627" i="1"/>
  <c r="AM2628" i="1"/>
  <c r="AM2629" i="1"/>
  <c r="AM2630" i="1"/>
  <c r="AM2631" i="1"/>
  <c r="AM2632" i="1"/>
  <c r="AM2633" i="1"/>
  <c r="AM2634" i="1"/>
  <c r="AM2635" i="1"/>
  <c r="AM2636" i="1"/>
  <c r="AM2637" i="1"/>
  <c r="AM2638" i="1"/>
  <c r="AM2639" i="1"/>
  <c r="AM2640" i="1"/>
  <c r="AM2641" i="1"/>
  <c r="AM2642" i="1"/>
  <c r="AM2643" i="1"/>
  <c r="AM2644" i="1"/>
  <c r="AM2645" i="1"/>
  <c r="AM2646" i="1"/>
  <c r="AM2647" i="1"/>
  <c r="AM2648" i="1"/>
  <c r="AM2649" i="1"/>
  <c r="AM2650" i="1"/>
  <c r="AM2651" i="1"/>
  <c r="AM2652" i="1"/>
  <c r="AM2653" i="1"/>
  <c r="AM2654" i="1"/>
  <c r="AM2655" i="1"/>
  <c r="AM2656" i="1"/>
  <c r="AM2657" i="1"/>
  <c r="AM2658" i="1"/>
  <c r="AM2659" i="1"/>
  <c r="AM2660" i="1"/>
  <c r="AM2661" i="1"/>
  <c r="AM2662" i="1"/>
  <c r="AM2663" i="1"/>
  <c r="AM2664" i="1"/>
  <c r="AM2665" i="1"/>
  <c r="AM2666" i="1"/>
  <c r="AM2667" i="1"/>
  <c r="AM2668" i="1"/>
  <c r="AM2669" i="1"/>
  <c r="AM2670" i="1"/>
  <c r="AM2671" i="1"/>
  <c r="AM2672" i="1"/>
  <c r="AM2673" i="1"/>
  <c r="AM2674" i="1"/>
  <c r="AM2675" i="1"/>
  <c r="AM2676" i="1"/>
  <c r="AM2677" i="1"/>
  <c r="AM2678" i="1"/>
  <c r="AM2679" i="1"/>
  <c r="AM2680" i="1"/>
  <c r="AM2681" i="1"/>
  <c r="AM2682" i="1"/>
  <c r="AM2683" i="1"/>
  <c r="AM2684" i="1"/>
  <c r="AM2685" i="1"/>
  <c r="AM2686" i="1"/>
  <c r="AM2687" i="1"/>
  <c r="AM2688" i="1"/>
  <c r="AM2689" i="1"/>
  <c r="AM2690" i="1"/>
  <c r="AM2691" i="1"/>
  <c r="AM2692" i="1"/>
  <c r="AM2693" i="1"/>
  <c r="AM2694" i="1"/>
  <c r="AM2695" i="1"/>
  <c r="AM2696" i="1"/>
  <c r="AM2697" i="1"/>
  <c r="AM2698" i="1"/>
  <c r="AM2699" i="1"/>
  <c r="AM2700" i="1"/>
  <c r="AM2701" i="1"/>
  <c r="AM2702" i="1"/>
  <c r="AM2703" i="1"/>
  <c r="AM2704" i="1"/>
  <c r="AM2705" i="1"/>
  <c r="AM2706" i="1"/>
  <c r="AM2707" i="1"/>
  <c r="AM2708" i="1"/>
  <c r="AM2709" i="1"/>
  <c r="AM2710" i="1"/>
  <c r="AM2711" i="1"/>
  <c r="AM2712" i="1"/>
  <c r="AM2713" i="1"/>
  <c r="AM2714" i="1"/>
  <c r="AM2715" i="1"/>
  <c r="AM2716" i="1"/>
  <c r="AM2717" i="1"/>
  <c r="AM2718" i="1"/>
  <c r="AM2719" i="1"/>
  <c r="AM2720" i="1"/>
  <c r="AM2721" i="1"/>
  <c r="AM2722" i="1"/>
  <c r="AM2723" i="1"/>
  <c r="AM2724" i="1"/>
  <c r="AM2725" i="1"/>
  <c r="AM2726" i="1"/>
  <c r="AM2727" i="1"/>
  <c r="AM2728" i="1"/>
  <c r="AM2729" i="1"/>
  <c r="AM2730" i="1"/>
  <c r="AM2731" i="1"/>
  <c r="AM2732" i="1"/>
  <c r="AM2733" i="1"/>
  <c r="AM2734" i="1"/>
  <c r="AM2735" i="1"/>
  <c r="AM2736" i="1"/>
  <c r="AM2737" i="1"/>
  <c r="AM2738" i="1"/>
  <c r="AM2739" i="1"/>
  <c r="AM2740" i="1"/>
  <c r="AM2741" i="1"/>
  <c r="AM2742" i="1"/>
  <c r="AM2743" i="1"/>
  <c r="AM2744" i="1"/>
  <c r="AM2745" i="1"/>
  <c r="AM2746" i="1"/>
  <c r="AM2747" i="1"/>
  <c r="AM2748" i="1"/>
  <c r="AM2749" i="1"/>
  <c r="AM2750" i="1"/>
  <c r="AM2751" i="1"/>
  <c r="AM2752" i="1"/>
  <c r="AM2753" i="1"/>
  <c r="AM2754" i="1"/>
  <c r="AM2755" i="1"/>
  <c r="AM2756" i="1"/>
  <c r="AM2757" i="1"/>
  <c r="AM2758" i="1"/>
  <c r="AM2759" i="1"/>
  <c r="AM2760" i="1"/>
  <c r="AM2761" i="1"/>
  <c r="AM2762" i="1"/>
  <c r="AM2763" i="1"/>
  <c r="AM2764" i="1"/>
  <c r="AM2765" i="1"/>
  <c r="AM2766" i="1"/>
  <c r="AM2767" i="1"/>
  <c r="AM2768" i="1"/>
  <c r="AM2769" i="1"/>
  <c r="AM2770" i="1"/>
  <c r="AM2771" i="1"/>
  <c r="AM2772" i="1"/>
  <c r="AM2773" i="1"/>
  <c r="AM2774" i="1"/>
  <c r="AM2775" i="1"/>
  <c r="AM2776" i="1"/>
  <c r="AM2777" i="1"/>
  <c r="AM2778" i="1"/>
  <c r="AM2779" i="1"/>
  <c r="AM2780" i="1"/>
  <c r="AM2781" i="1"/>
  <c r="AM2782" i="1"/>
  <c r="AM2783" i="1"/>
  <c r="AM2784" i="1"/>
  <c r="AM2785" i="1"/>
  <c r="AM2786" i="1"/>
  <c r="AM2787" i="1"/>
  <c r="AM2788" i="1"/>
  <c r="AM2789" i="1"/>
  <c r="AM2790" i="1"/>
  <c r="AM2791" i="1"/>
  <c r="AM2792" i="1"/>
  <c r="AM2793" i="1"/>
  <c r="AM2794" i="1"/>
  <c r="AM2795" i="1"/>
  <c r="AM2796" i="1"/>
  <c r="AM2797" i="1"/>
  <c r="AM2798" i="1"/>
  <c r="AM2799" i="1"/>
  <c r="AM2800" i="1"/>
  <c r="AM2801" i="1"/>
  <c r="AM2802" i="1"/>
  <c r="AM2803" i="1"/>
  <c r="AM2804" i="1"/>
  <c r="AM2805" i="1"/>
  <c r="AM2806" i="1"/>
  <c r="AM2807" i="1"/>
  <c r="AM2808" i="1"/>
  <c r="AM2809" i="1"/>
  <c r="AM2810" i="1"/>
  <c r="AM2811" i="1"/>
  <c r="AM2812" i="1"/>
  <c r="AM2813" i="1"/>
  <c r="AM2814" i="1"/>
  <c r="AM2815" i="1"/>
  <c r="AM2816" i="1"/>
  <c r="AM2817" i="1"/>
  <c r="AM2818" i="1"/>
  <c r="AM2819" i="1"/>
  <c r="AM2820" i="1"/>
  <c r="AM2821" i="1"/>
  <c r="AM2822" i="1"/>
  <c r="AM2823" i="1"/>
  <c r="AM2824" i="1"/>
  <c r="AM2825" i="1"/>
  <c r="AM2826" i="1"/>
  <c r="AM2827" i="1"/>
  <c r="AM2828" i="1"/>
  <c r="AM2829" i="1"/>
  <c r="AM2830" i="1"/>
  <c r="AM2831" i="1"/>
  <c r="AM2832" i="1"/>
  <c r="AM2833" i="1"/>
  <c r="AM2834" i="1"/>
  <c r="AM2835" i="1"/>
  <c r="AM2836" i="1"/>
  <c r="AM2837" i="1"/>
  <c r="AM2838" i="1"/>
  <c r="AM2839" i="1"/>
  <c r="AM2840" i="1"/>
  <c r="AM2841" i="1"/>
  <c r="AM2842" i="1"/>
  <c r="AM2843" i="1"/>
  <c r="AM2844" i="1"/>
  <c r="AM2845" i="1"/>
  <c r="AM2846" i="1"/>
  <c r="AM2847" i="1"/>
  <c r="AM2848" i="1"/>
  <c r="AM2849" i="1"/>
  <c r="AM2850" i="1"/>
  <c r="AM2851" i="1"/>
  <c r="AM2852" i="1"/>
  <c r="AM2853" i="1"/>
  <c r="AM2854" i="1"/>
  <c r="AM2855" i="1"/>
  <c r="AM2856" i="1"/>
  <c r="AM2857" i="1"/>
  <c r="AM2858" i="1"/>
  <c r="AM2859" i="1"/>
  <c r="AM2860" i="1"/>
  <c r="AM2861" i="1"/>
  <c r="AM2862" i="1"/>
  <c r="AM2863" i="1"/>
  <c r="AM2864" i="1"/>
  <c r="AM2865" i="1"/>
  <c r="AM2866" i="1"/>
  <c r="AM2867" i="1"/>
  <c r="AM2868" i="1"/>
  <c r="AM2869" i="1"/>
  <c r="AM2870" i="1"/>
  <c r="AM2871" i="1"/>
  <c r="AM2872" i="1"/>
  <c r="AM2873" i="1"/>
  <c r="AM2874" i="1"/>
  <c r="AM2875" i="1"/>
  <c r="AM2876" i="1"/>
  <c r="AM2877" i="1"/>
  <c r="AM2878" i="1"/>
  <c r="AM2879" i="1"/>
  <c r="AM2880" i="1"/>
  <c r="AM2881" i="1"/>
  <c r="AM2882" i="1"/>
  <c r="AM2883" i="1"/>
  <c r="AM2884" i="1"/>
  <c r="AM2885" i="1"/>
  <c r="AM2886" i="1"/>
  <c r="AM2887" i="1"/>
  <c r="AM2888" i="1"/>
  <c r="AM2889" i="1"/>
  <c r="AM2890" i="1"/>
  <c r="AM2891" i="1"/>
  <c r="AM2892" i="1"/>
  <c r="AM2893" i="1"/>
  <c r="AM2894" i="1"/>
  <c r="AM2895" i="1"/>
  <c r="AM2896" i="1"/>
  <c r="AM2897" i="1"/>
  <c r="AM2898" i="1"/>
  <c r="AM2899" i="1"/>
  <c r="AM2900" i="1"/>
  <c r="AM2901" i="1"/>
  <c r="AM2902" i="1"/>
  <c r="AM2903" i="1"/>
  <c r="AM2904" i="1"/>
  <c r="AM2905" i="1"/>
  <c r="AM2906" i="1"/>
  <c r="AM2907" i="1"/>
  <c r="AM2908" i="1"/>
  <c r="AM2909" i="1"/>
  <c r="AM2910" i="1"/>
  <c r="AM2911" i="1"/>
  <c r="AM2912" i="1"/>
  <c r="AM2913" i="1"/>
  <c r="AM2914" i="1"/>
  <c r="AM2915" i="1"/>
  <c r="AM2916" i="1"/>
  <c r="AM2917" i="1"/>
  <c r="AM2918" i="1"/>
  <c r="AM2919" i="1"/>
  <c r="AM2920" i="1"/>
  <c r="AM2921" i="1"/>
  <c r="AM2922" i="1"/>
  <c r="AM2923" i="1"/>
  <c r="AM2924" i="1"/>
  <c r="AM2925" i="1"/>
  <c r="AM2926" i="1"/>
  <c r="AM2927" i="1"/>
  <c r="AM2928" i="1"/>
  <c r="AM2929" i="1"/>
  <c r="AM2930" i="1"/>
  <c r="AM2931" i="1"/>
  <c r="AM2932" i="1"/>
  <c r="AM2933" i="1"/>
  <c r="AM2934" i="1"/>
  <c r="AM2935" i="1"/>
  <c r="AM2936" i="1"/>
  <c r="AM2937" i="1"/>
  <c r="AM2938" i="1"/>
  <c r="AM2939" i="1"/>
  <c r="AM2940" i="1"/>
  <c r="AM2941" i="1"/>
  <c r="AM2942" i="1"/>
  <c r="AM2943" i="1"/>
  <c r="AM2944" i="1"/>
  <c r="AM2945" i="1"/>
  <c r="AM2946" i="1"/>
  <c r="AM2947" i="1"/>
  <c r="AM2948" i="1"/>
  <c r="AM2949" i="1"/>
  <c r="AM2950" i="1"/>
  <c r="AM2951" i="1"/>
  <c r="AM2952" i="1"/>
  <c r="AM2953" i="1"/>
  <c r="AM2954" i="1"/>
  <c r="AM2955" i="1"/>
  <c r="AM2956" i="1"/>
  <c r="AM2957" i="1"/>
  <c r="AM2958" i="1"/>
  <c r="AM2959" i="1"/>
  <c r="AM2960" i="1"/>
  <c r="AM2961" i="1"/>
  <c r="AM2962" i="1"/>
  <c r="AM2963" i="1"/>
  <c r="AM2964" i="1"/>
  <c r="AM2965" i="1"/>
  <c r="AM2966" i="1"/>
  <c r="AM2967" i="1"/>
  <c r="AM2968" i="1"/>
  <c r="AM2969" i="1"/>
  <c r="AM2970" i="1"/>
  <c r="AM2971" i="1"/>
  <c r="AM2972" i="1"/>
  <c r="AM2973" i="1"/>
  <c r="AM2974" i="1"/>
  <c r="AM2975" i="1"/>
  <c r="AM2976" i="1"/>
  <c r="AM2977" i="1"/>
  <c r="AM2978" i="1"/>
  <c r="AM2979" i="1"/>
  <c r="AM2980" i="1"/>
  <c r="AM2981" i="1"/>
  <c r="AM2982" i="1"/>
  <c r="AM2983" i="1"/>
  <c r="AM2984" i="1"/>
  <c r="AM2985" i="1"/>
  <c r="AM2986" i="1"/>
  <c r="AM2987" i="1"/>
  <c r="AM2988" i="1"/>
  <c r="AM2989" i="1"/>
  <c r="AM2990" i="1"/>
  <c r="AM2991" i="1"/>
  <c r="AM2992" i="1"/>
  <c r="AM2993" i="1"/>
  <c r="AM2994" i="1"/>
  <c r="AM2995" i="1"/>
  <c r="AM2996" i="1"/>
  <c r="AM2997" i="1"/>
  <c r="AM2998" i="1"/>
  <c r="AM2999" i="1"/>
  <c r="AM3000" i="1"/>
  <c r="AM3001" i="1"/>
  <c r="AM3002" i="1"/>
  <c r="AM3003" i="1"/>
  <c r="AM3004" i="1"/>
  <c r="AM3005" i="1"/>
  <c r="AM3006" i="1"/>
  <c r="AM3007" i="1"/>
  <c r="AM3008" i="1"/>
  <c r="AM3009" i="1"/>
  <c r="AM3010" i="1"/>
  <c r="AM3011" i="1"/>
  <c r="AM3012" i="1"/>
  <c r="AM3013" i="1"/>
  <c r="AM3014" i="1"/>
  <c r="AM3015" i="1"/>
  <c r="AM3016" i="1"/>
  <c r="AM3017" i="1"/>
  <c r="AM3018" i="1"/>
  <c r="AM3019" i="1"/>
  <c r="AM3020" i="1"/>
  <c r="AM3021" i="1"/>
  <c r="AM3022" i="1"/>
  <c r="AM3023" i="1"/>
  <c r="AM3024" i="1"/>
  <c r="AM3025" i="1"/>
  <c r="AM3026" i="1"/>
  <c r="AM3027" i="1"/>
  <c r="AM3028" i="1"/>
  <c r="AM3029" i="1"/>
  <c r="AM3030" i="1"/>
  <c r="AM3031" i="1"/>
  <c r="AM3032" i="1"/>
  <c r="AM3033" i="1"/>
  <c r="AM3034" i="1"/>
  <c r="AM3035" i="1"/>
  <c r="AM3036" i="1"/>
  <c r="AM3037" i="1"/>
  <c r="AM3038" i="1"/>
  <c r="AM3039" i="1"/>
  <c r="AM3040" i="1"/>
  <c r="AM3041" i="1"/>
  <c r="AM3042" i="1"/>
  <c r="AM3043" i="1"/>
  <c r="AM3044" i="1"/>
  <c r="AM3045" i="1"/>
  <c r="AM3046" i="1"/>
  <c r="AM3047" i="1"/>
  <c r="AM3048" i="1"/>
  <c r="AM3049" i="1"/>
  <c r="AM3050" i="1"/>
  <c r="AM3051" i="1"/>
  <c r="AM3052" i="1"/>
  <c r="AM3053" i="1"/>
  <c r="AM3054" i="1"/>
  <c r="AM3055" i="1"/>
  <c r="AM3056" i="1"/>
  <c r="AM3057" i="1"/>
  <c r="AM3058" i="1"/>
  <c r="AM3059" i="1"/>
  <c r="AM3060" i="1"/>
  <c r="AM3061" i="1"/>
  <c r="AM3062" i="1"/>
  <c r="AM3063" i="1"/>
  <c r="AM3064" i="1"/>
  <c r="AM3065" i="1"/>
  <c r="AM3066" i="1"/>
  <c r="AM3067" i="1"/>
  <c r="AM3068" i="1"/>
  <c r="AM3069" i="1"/>
  <c r="AM3070" i="1"/>
  <c r="AM3071" i="1"/>
  <c r="AM3072" i="1"/>
  <c r="AM3073" i="1"/>
  <c r="AM3074" i="1"/>
  <c r="AM3075" i="1"/>
  <c r="AM3076" i="1"/>
  <c r="AM3077" i="1"/>
  <c r="AM3078" i="1"/>
  <c r="AM3079" i="1"/>
  <c r="AM3080" i="1"/>
  <c r="AM3081" i="1"/>
  <c r="AM3082" i="1"/>
  <c r="AM3083" i="1"/>
  <c r="AM3084" i="1"/>
  <c r="AM3085" i="1"/>
  <c r="AM3086" i="1"/>
  <c r="AM3087" i="1"/>
  <c r="AM3088" i="1"/>
  <c r="AM3089" i="1"/>
  <c r="AM3090" i="1"/>
  <c r="AM3091" i="1"/>
  <c r="AM3092" i="1"/>
  <c r="AM3093" i="1"/>
  <c r="AM3094" i="1"/>
  <c r="AM3095" i="1"/>
  <c r="AM3096" i="1"/>
  <c r="AM3097" i="1"/>
  <c r="AM3098" i="1"/>
  <c r="AM3099" i="1"/>
  <c r="AM3100" i="1"/>
  <c r="AM3101" i="1"/>
  <c r="AM3102" i="1"/>
  <c r="AM3103" i="1"/>
  <c r="AM3104" i="1"/>
  <c r="AM3105" i="1"/>
  <c r="AM3106" i="1"/>
  <c r="AM3107" i="1"/>
  <c r="AM3108" i="1"/>
  <c r="AM3109" i="1"/>
  <c r="AM3110" i="1"/>
  <c r="AM3111" i="1"/>
  <c r="AM3112" i="1"/>
  <c r="AM3113" i="1"/>
  <c r="AM3114" i="1"/>
  <c r="AM3115" i="1"/>
  <c r="AM3116" i="1"/>
  <c r="AM3117" i="1"/>
  <c r="AM3118" i="1"/>
  <c r="AM3119" i="1"/>
  <c r="AM3120" i="1"/>
  <c r="AM3121" i="1"/>
  <c r="AM3122" i="1"/>
  <c r="AM3123" i="1"/>
  <c r="AM3124" i="1"/>
  <c r="AM3125" i="1"/>
  <c r="AM3126" i="1"/>
  <c r="AM3127" i="1"/>
  <c r="AM3128" i="1"/>
  <c r="AM3129" i="1"/>
  <c r="AM3130" i="1"/>
  <c r="AM3131" i="1"/>
  <c r="AM3132" i="1"/>
  <c r="AM3133" i="1"/>
  <c r="AM3134" i="1"/>
  <c r="AM3135" i="1"/>
  <c r="AM3136" i="1"/>
  <c r="AM3137" i="1"/>
  <c r="AM3138" i="1"/>
  <c r="AM3139" i="1"/>
  <c r="AM3140" i="1"/>
  <c r="AM3141" i="1"/>
  <c r="AM3142" i="1"/>
  <c r="AM3143" i="1"/>
  <c r="AM3144" i="1"/>
  <c r="AM3145" i="1"/>
  <c r="AM3146" i="1"/>
  <c r="AM3147" i="1"/>
  <c r="AM3148" i="1"/>
  <c r="AM3149" i="1"/>
  <c r="AM3150" i="1"/>
  <c r="AM3151" i="1"/>
  <c r="AM3152" i="1"/>
  <c r="AM3153" i="1"/>
  <c r="AM3154" i="1"/>
  <c r="AM3155" i="1"/>
  <c r="AM3156" i="1"/>
  <c r="AM3157" i="1"/>
  <c r="AM3158" i="1"/>
  <c r="AM3159" i="1"/>
  <c r="AM3160" i="1"/>
  <c r="AM3161" i="1"/>
  <c r="AM3162" i="1"/>
  <c r="AM3163" i="1"/>
  <c r="AM3164" i="1"/>
  <c r="AM3165" i="1"/>
  <c r="AM3166" i="1"/>
  <c r="AM3167" i="1"/>
  <c r="AM3168" i="1"/>
  <c r="AM3169" i="1"/>
  <c r="AM3170" i="1"/>
  <c r="AM3171" i="1"/>
  <c r="AM3172" i="1"/>
  <c r="AM3173" i="1"/>
  <c r="AM3174" i="1"/>
  <c r="AM3175" i="1"/>
  <c r="AM3176" i="1"/>
  <c r="AM3177" i="1"/>
  <c r="AM3178" i="1"/>
  <c r="AM3179" i="1"/>
  <c r="AM3180" i="1"/>
  <c r="AM3181" i="1"/>
  <c r="AM3182" i="1"/>
  <c r="AM3183" i="1"/>
  <c r="AM3184" i="1"/>
  <c r="AM3185" i="1"/>
  <c r="AM3186" i="1"/>
  <c r="AM3187" i="1"/>
  <c r="AM3188" i="1"/>
  <c r="AM3189" i="1"/>
  <c r="AM3190" i="1"/>
  <c r="AM3191" i="1"/>
  <c r="AM3192" i="1"/>
  <c r="AM3193" i="1"/>
  <c r="AM3194" i="1"/>
  <c r="AM3195" i="1"/>
  <c r="AM3196" i="1"/>
  <c r="AM3197" i="1"/>
  <c r="AM3198" i="1"/>
  <c r="AM3199" i="1"/>
  <c r="AM3200" i="1"/>
  <c r="AM3201" i="1"/>
  <c r="AM3202" i="1"/>
  <c r="AM3203" i="1"/>
  <c r="AM3204" i="1"/>
  <c r="AM3205" i="1"/>
  <c r="AM3206" i="1"/>
  <c r="AM3207" i="1"/>
  <c r="AM3208" i="1"/>
  <c r="AM3209" i="1"/>
  <c r="AM3210" i="1"/>
  <c r="AM3211" i="1"/>
  <c r="AM3212" i="1"/>
  <c r="AM3213" i="1"/>
  <c r="AM3214" i="1"/>
  <c r="AM3215" i="1"/>
  <c r="AM3216" i="1"/>
  <c r="AM3217" i="1"/>
  <c r="AM3218" i="1"/>
  <c r="AM3219" i="1"/>
  <c r="AM3220" i="1"/>
  <c r="AM3221" i="1"/>
  <c r="AM3222" i="1"/>
  <c r="AM3223" i="1"/>
  <c r="AM3224" i="1"/>
  <c r="AM3225" i="1"/>
  <c r="AM3226" i="1"/>
  <c r="AM3227" i="1"/>
  <c r="AM3228" i="1"/>
  <c r="AM3229" i="1"/>
  <c r="AM3230" i="1"/>
  <c r="AM3231" i="1"/>
  <c r="AM3232" i="1"/>
  <c r="AM3233" i="1"/>
  <c r="AM3234" i="1"/>
  <c r="AM3235" i="1"/>
  <c r="AM3236" i="1"/>
  <c r="AM3237" i="1"/>
  <c r="AM3238" i="1"/>
  <c r="AM3239" i="1"/>
  <c r="AM3240" i="1"/>
  <c r="AM3241" i="1"/>
  <c r="AM3242" i="1"/>
  <c r="AM3243" i="1"/>
  <c r="AM3244" i="1"/>
  <c r="AM3245" i="1"/>
  <c r="AM3246" i="1"/>
  <c r="AM3247" i="1"/>
  <c r="AM3248" i="1"/>
  <c r="AM3249" i="1"/>
  <c r="AM3250" i="1"/>
  <c r="AM3251" i="1"/>
  <c r="AM3252" i="1"/>
  <c r="AM3253" i="1"/>
  <c r="AM3254" i="1"/>
  <c r="AM3255" i="1"/>
  <c r="AM3256" i="1"/>
  <c r="AM3257" i="1"/>
  <c r="AM3258" i="1"/>
  <c r="AM3259" i="1"/>
  <c r="AM3260" i="1"/>
  <c r="AM3261" i="1"/>
  <c r="AM3262" i="1"/>
  <c r="AM3263" i="1"/>
  <c r="AM3264" i="1"/>
  <c r="AM3265" i="1"/>
  <c r="AM3266" i="1"/>
  <c r="AM3267" i="1"/>
  <c r="AM3268" i="1"/>
  <c r="AM3269" i="1"/>
  <c r="AM3270" i="1"/>
  <c r="AM3271" i="1"/>
  <c r="AM3272" i="1"/>
  <c r="AM3273" i="1"/>
  <c r="AM3274" i="1"/>
  <c r="AM3275" i="1"/>
  <c r="AM3276" i="1"/>
  <c r="AM3277" i="1"/>
  <c r="AM3278" i="1"/>
  <c r="AM3279" i="1"/>
  <c r="AM3280" i="1"/>
  <c r="AM3281" i="1"/>
  <c r="AM3282" i="1"/>
  <c r="AM3283" i="1"/>
  <c r="AM3284" i="1"/>
  <c r="AM3285" i="1"/>
  <c r="AM3286" i="1"/>
  <c r="AM3287" i="1"/>
  <c r="AM3288" i="1"/>
  <c r="AM3289" i="1"/>
  <c r="AM3290" i="1"/>
  <c r="AM3291" i="1"/>
  <c r="AM3292" i="1"/>
  <c r="AM3293" i="1"/>
  <c r="AM3294" i="1"/>
  <c r="AM3295" i="1"/>
  <c r="AM3296" i="1"/>
  <c r="AM3297" i="1"/>
  <c r="AM3298" i="1"/>
  <c r="AM3299" i="1"/>
  <c r="AM3300" i="1"/>
  <c r="AM3301" i="1"/>
  <c r="AM3302" i="1"/>
  <c r="AM3303" i="1"/>
  <c r="AM3304" i="1"/>
  <c r="AM3305" i="1"/>
  <c r="AM3306" i="1"/>
  <c r="AM3307" i="1"/>
  <c r="AM3308" i="1"/>
  <c r="AM3309" i="1"/>
  <c r="AM3310" i="1"/>
  <c r="AM3311" i="1"/>
  <c r="AM3312" i="1"/>
  <c r="AM3313" i="1"/>
  <c r="AM3314" i="1"/>
  <c r="AM3315" i="1"/>
  <c r="AM3316" i="1"/>
  <c r="AM3317" i="1"/>
  <c r="AM3318" i="1"/>
  <c r="AM3319" i="1"/>
  <c r="AM3320" i="1"/>
  <c r="AM3321" i="1"/>
  <c r="AM3322" i="1"/>
  <c r="AM3323" i="1"/>
  <c r="AM3324" i="1"/>
  <c r="AM3325" i="1"/>
  <c r="AM3326" i="1"/>
  <c r="AM3327" i="1"/>
  <c r="AM3328" i="1"/>
  <c r="AM3329" i="1"/>
  <c r="AM3330" i="1"/>
  <c r="AM3331" i="1"/>
  <c r="AM3332" i="1"/>
  <c r="AM3333" i="1"/>
  <c r="AM3334" i="1"/>
  <c r="AM3335" i="1"/>
  <c r="AM3336" i="1"/>
  <c r="AM3337" i="1"/>
  <c r="AM3338" i="1"/>
  <c r="AM3339" i="1"/>
  <c r="AM3340" i="1"/>
  <c r="AM3341" i="1"/>
  <c r="AM3342" i="1"/>
  <c r="AM3343" i="1"/>
  <c r="AM3344" i="1"/>
  <c r="AM3345" i="1"/>
  <c r="AM3346" i="1"/>
  <c r="AM3347" i="1"/>
  <c r="AM3348" i="1"/>
  <c r="AM3349" i="1"/>
  <c r="AM3350" i="1"/>
  <c r="AM3351" i="1"/>
  <c r="AM3352" i="1"/>
  <c r="AM3353" i="1"/>
  <c r="AM3354" i="1"/>
  <c r="AM3355" i="1"/>
  <c r="AM3356" i="1"/>
  <c r="AM3357" i="1"/>
  <c r="AM3358" i="1"/>
  <c r="AM3359" i="1"/>
  <c r="AM3360" i="1"/>
  <c r="AM3361" i="1"/>
  <c r="AM3362" i="1"/>
  <c r="AM3363" i="1"/>
  <c r="AM3364" i="1"/>
  <c r="AM3365" i="1"/>
  <c r="AM3366" i="1"/>
  <c r="AM3367" i="1"/>
  <c r="AM3368" i="1"/>
  <c r="AM3369" i="1"/>
  <c r="AM3370" i="1"/>
  <c r="AM3371" i="1"/>
  <c r="AM3372" i="1"/>
  <c r="AM3373" i="1"/>
  <c r="AM3374" i="1"/>
  <c r="AM3375" i="1"/>
  <c r="AM3376" i="1"/>
  <c r="AM3377" i="1"/>
  <c r="AM3378" i="1"/>
  <c r="AM3379" i="1"/>
  <c r="AM3380" i="1"/>
  <c r="AM3381" i="1"/>
  <c r="AM3382" i="1"/>
  <c r="AM3383" i="1"/>
  <c r="AM3384" i="1"/>
  <c r="AM3385" i="1"/>
  <c r="AM3386" i="1"/>
  <c r="AM3387" i="1"/>
  <c r="AM3388" i="1"/>
  <c r="AM3389" i="1"/>
  <c r="AM3390" i="1"/>
  <c r="AM3391" i="1"/>
  <c r="AM3392" i="1"/>
  <c r="AM3393" i="1"/>
  <c r="AM3394" i="1"/>
  <c r="AM3395" i="1"/>
  <c r="AM3396" i="1"/>
  <c r="AM3397" i="1"/>
  <c r="AM3398" i="1"/>
  <c r="AM3399" i="1"/>
  <c r="AM3400" i="1"/>
  <c r="AM3401" i="1"/>
  <c r="AM3402" i="1"/>
  <c r="AM3403" i="1"/>
  <c r="AM3404" i="1"/>
  <c r="AM3405" i="1"/>
  <c r="AM3406" i="1"/>
  <c r="AM3407" i="1"/>
  <c r="AM3408" i="1"/>
  <c r="AM3409" i="1"/>
  <c r="AM3410" i="1"/>
  <c r="AM3411" i="1"/>
  <c r="AM3412" i="1"/>
  <c r="AM3413" i="1"/>
  <c r="AM3414" i="1"/>
  <c r="AM3415" i="1"/>
  <c r="AM3416" i="1"/>
  <c r="AM3417" i="1"/>
  <c r="AM3418" i="1"/>
  <c r="AM3419" i="1"/>
  <c r="AM3420" i="1"/>
  <c r="AM3421" i="1"/>
  <c r="AM3422" i="1"/>
  <c r="AM3423" i="1"/>
  <c r="AM3424" i="1"/>
  <c r="AM3425" i="1"/>
  <c r="AM3426" i="1"/>
  <c r="AM3427" i="1"/>
  <c r="AM3428" i="1"/>
  <c r="AM3429" i="1"/>
  <c r="AM3430" i="1"/>
  <c r="AM3431" i="1"/>
  <c r="AM3432" i="1"/>
  <c r="AM3433" i="1"/>
  <c r="AM3434" i="1"/>
  <c r="AM3435" i="1"/>
  <c r="AM3436" i="1"/>
  <c r="AM3437" i="1"/>
  <c r="AM3438" i="1"/>
  <c r="AM3439" i="1"/>
  <c r="AM3440" i="1"/>
  <c r="AM3441" i="1"/>
  <c r="AM3442" i="1"/>
  <c r="AM3443" i="1"/>
  <c r="AM3444" i="1"/>
  <c r="AM3445" i="1"/>
  <c r="AM3446" i="1"/>
  <c r="AM3447" i="1"/>
  <c r="AM3448" i="1"/>
  <c r="AM3449" i="1"/>
  <c r="AM3450" i="1"/>
  <c r="AM3451" i="1"/>
  <c r="AM3452" i="1"/>
  <c r="AM3453" i="1"/>
  <c r="AM3454" i="1"/>
  <c r="AM3455" i="1"/>
  <c r="AM3456" i="1"/>
  <c r="AM3457" i="1"/>
  <c r="AM3458" i="1"/>
  <c r="AM3459" i="1"/>
  <c r="AM3460" i="1"/>
  <c r="AM3461" i="1"/>
  <c r="AM3462" i="1"/>
  <c r="AM3463" i="1"/>
  <c r="AM3464" i="1"/>
  <c r="AM3465" i="1"/>
  <c r="AM3466" i="1"/>
  <c r="AM3467" i="1"/>
  <c r="AM3468" i="1"/>
  <c r="AM3469" i="1"/>
  <c r="AM3470" i="1"/>
  <c r="AM3471" i="1"/>
  <c r="AM3472" i="1"/>
  <c r="AM3473" i="1"/>
  <c r="AM3474" i="1"/>
  <c r="AM3475" i="1"/>
  <c r="AM3476" i="1"/>
  <c r="AM3477" i="1"/>
  <c r="AM3478" i="1"/>
  <c r="AM3479" i="1"/>
  <c r="AM3480" i="1"/>
  <c r="AM3481" i="1"/>
  <c r="AM3482" i="1"/>
  <c r="AM3483" i="1"/>
  <c r="AM3484" i="1"/>
  <c r="AM3485" i="1"/>
  <c r="AM3486" i="1"/>
  <c r="AM3487" i="1"/>
  <c r="AM3488" i="1"/>
  <c r="AM3489" i="1"/>
  <c r="AM3490" i="1"/>
  <c r="AM3491" i="1"/>
  <c r="AM3492" i="1"/>
  <c r="AM3493" i="1"/>
  <c r="AM3494" i="1"/>
  <c r="AM3495" i="1"/>
  <c r="AM3496" i="1"/>
  <c r="AM3497" i="1"/>
  <c r="AM3498" i="1"/>
  <c r="AM3499" i="1"/>
  <c r="AM3500" i="1"/>
  <c r="AM3501" i="1"/>
  <c r="AM3502" i="1"/>
  <c r="AM3503" i="1"/>
  <c r="AM3504" i="1"/>
  <c r="AM3505" i="1"/>
  <c r="AM3506" i="1"/>
  <c r="AM3507" i="1"/>
  <c r="AM3508" i="1"/>
  <c r="AM3509" i="1"/>
  <c r="AM3510" i="1"/>
  <c r="AM3511" i="1"/>
  <c r="AM3512" i="1"/>
  <c r="AM3513" i="1"/>
  <c r="AM3514" i="1"/>
  <c r="AM3515" i="1"/>
  <c r="AM3516" i="1"/>
  <c r="AM3517" i="1"/>
  <c r="AM3518" i="1"/>
  <c r="AM3519" i="1"/>
  <c r="AM3520" i="1"/>
  <c r="AM3521" i="1"/>
  <c r="AM3522" i="1"/>
  <c r="AM3523" i="1"/>
  <c r="AM3524" i="1"/>
  <c r="AM3525" i="1"/>
  <c r="AM3526" i="1"/>
  <c r="AM3527" i="1"/>
  <c r="AM3528" i="1"/>
  <c r="AM3529" i="1"/>
  <c r="AM3530" i="1"/>
  <c r="AM3531" i="1"/>
  <c r="AM3532" i="1"/>
  <c r="AM3533" i="1"/>
  <c r="AM3534" i="1"/>
  <c r="AM3535" i="1"/>
  <c r="AM3536" i="1"/>
  <c r="AM3537" i="1"/>
  <c r="AM3538" i="1"/>
  <c r="AM3539" i="1"/>
  <c r="AM3540" i="1"/>
  <c r="AM3541" i="1"/>
  <c r="AM3542" i="1"/>
  <c r="AM3543" i="1"/>
  <c r="AM3544" i="1"/>
  <c r="AM3545" i="1"/>
  <c r="AM3546" i="1"/>
  <c r="AM3547" i="1"/>
  <c r="AM3548" i="1"/>
  <c r="AM3549" i="1"/>
  <c r="AM3550" i="1"/>
  <c r="AM3551" i="1"/>
  <c r="AM3552" i="1"/>
  <c r="AM3553" i="1"/>
  <c r="AM3554" i="1"/>
  <c r="AM3555" i="1"/>
  <c r="AM3556" i="1"/>
  <c r="AM3557" i="1"/>
  <c r="AM3558" i="1"/>
  <c r="AM3559" i="1"/>
  <c r="AM3560" i="1"/>
  <c r="AM3561" i="1"/>
  <c r="AM3562" i="1"/>
  <c r="AM3563" i="1"/>
  <c r="AM3564" i="1"/>
  <c r="AM3565" i="1"/>
  <c r="AM3566" i="1"/>
  <c r="AM3567" i="1"/>
  <c r="AM3568" i="1"/>
  <c r="AM3569" i="1"/>
  <c r="AM3570" i="1"/>
  <c r="AM3571" i="1"/>
  <c r="AM3572" i="1"/>
  <c r="AM3573" i="1"/>
  <c r="AM3574" i="1"/>
  <c r="AM3575" i="1"/>
  <c r="AM3576" i="1"/>
  <c r="AM3577" i="1"/>
  <c r="AM3578" i="1"/>
  <c r="AM3579" i="1"/>
  <c r="AM3580" i="1"/>
  <c r="AM3581" i="1"/>
  <c r="AM3582" i="1"/>
  <c r="AM3583" i="1"/>
  <c r="AM3584" i="1"/>
  <c r="AM3585" i="1"/>
  <c r="AM3586" i="1"/>
  <c r="AM3587" i="1"/>
  <c r="AM3588" i="1"/>
  <c r="AM3589" i="1"/>
  <c r="AM3590" i="1"/>
  <c r="AM3591" i="1"/>
  <c r="AM3592" i="1"/>
  <c r="AM3593" i="1"/>
  <c r="AM3594" i="1"/>
  <c r="AM3595" i="1"/>
  <c r="AM3596" i="1"/>
  <c r="AM3597" i="1"/>
  <c r="AM3598" i="1"/>
  <c r="AM3599" i="1"/>
  <c r="AM3600" i="1"/>
  <c r="AM3601" i="1"/>
  <c r="AM3602" i="1"/>
  <c r="AM3603" i="1"/>
  <c r="AM3604" i="1"/>
  <c r="AM3605" i="1"/>
  <c r="AM3606" i="1"/>
  <c r="AM3607" i="1"/>
  <c r="AM3608" i="1"/>
  <c r="AM3609" i="1"/>
  <c r="AM3610" i="1"/>
  <c r="AM3611" i="1"/>
  <c r="AM3612" i="1"/>
  <c r="AM3613" i="1"/>
  <c r="AM3614" i="1"/>
  <c r="AM3615" i="1"/>
  <c r="AM3616" i="1"/>
  <c r="AM3617" i="1"/>
  <c r="AM3618" i="1"/>
  <c r="AM3619" i="1"/>
  <c r="AM3620" i="1"/>
  <c r="AM3621" i="1"/>
  <c r="AM3622" i="1"/>
  <c r="AM3623" i="1"/>
  <c r="AM3624" i="1"/>
  <c r="AM3625" i="1"/>
  <c r="AM3626" i="1"/>
  <c r="AM3627" i="1"/>
  <c r="AM3628" i="1"/>
  <c r="AM3629" i="1"/>
  <c r="AM3630" i="1"/>
  <c r="AM3631" i="1"/>
  <c r="AM3632" i="1"/>
  <c r="AM3633" i="1"/>
  <c r="AM3634" i="1"/>
  <c r="AM3635" i="1"/>
  <c r="AM3636" i="1"/>
  <c r="AM3637" i="1"/>
  <c r="AM3638" i="1"/>
  <c r="AM3639" i="1"/>
  <c r="AM3640" i="1"/>
  <c r="AM3641" i="1"/>
  <c r="AM3642" i="1"/>
  <c r="AM3643" i="1"/>
  <c r="AM3644" i="1"/>
  <c r="AM3645" i="1"/>
  <c r="AM3646" i="1"/>
  <c r="AM3647" i="1"/>
  <c r="AM3648" i="1"/>
  <c r="AM3649" i="1"/>
  <c r="AM3650" i="1"/>
  <c r="AM3651" i="1"/>
  <c r="AM3652" i="1"/>
  <c r="AM3653" i="1"/>
  <c r="AM3654" i="1"/>
  <c r="AM3655" i="1"/>
  <c r="AM3656" i="1"/>
  <c r="AM3657" i="1"/>
  <c r="AM3658" i="1"/>
  <c r="AM3659" i="1"/>
  <c r="AM3660" i="1"/>
  <c r="AM3661" i="1"/>
  <c r="AM3662" i="1"/>
  <c r="AM3663" i="1"/>
  <c r="AM3664" i="1"/>
  <c r="AM3665" i="1"/>
  <c r="AM3666" i="1"/>
  <c r="AM3667" i="1"/>
  <c r="AM3668" i="1"/>
  <c r="AM3669" i="1"/>
  <c r="AM3670" i="1"/>
  <c r="AM3671" i="1"/>
  <c r="AM3672" i="1"/>
  <c r="AM3673" i="1"/>
  <c r="AM3674" i="1"/>
  <c r="AM3675" i="1"/>
  <c r="AM3676" i="1"/>
  <c r="AM3677" i="1"/>
  <c r="AM3678" i="1"/>
  <c r="AM3679" i="1"/>
  <c r="AM3680" i="1"/>
  <c r="AM3681" i="1"/>
  <c r="AM3682" i="1"/>
  <c r="AM3683" i="1"/>
  <c r="AM3684" i="1"/>
  <c r="AM3685" i="1"/>
  <c r="AM3686" i="1"/>
  <c r="AM3687" i="1"/>
  <c r="AM3688" i="1"/>
  <c r="AM3689" i="1"/>
  <c r="AM3690" i="1"/>
  <c r="AM3691" i="1"/>
  <c r="AM3692" i="1"/>
  <c r="AM3693" i="1"/>
  <c r="AM3694" i="1"/>
  <c r="AM3695" i="1"/>
  <c r="AM3696" i="1"/>
  <c r="AM3697" i="1"/>
  <c r="AM3698" i="1"/>
  <c r="AM3699" i="1"/>
  <c r="AM3700" i="1"/>
  <c r="AM3701" i="1"/>
  <c r="AM3702" i="1"/>
  <c r="AM3703" i="1"/>
  <c r="AM3704" i="1"/>
  <c r="AM3705" i="1"/>
  <c r="AM3706" i="1"/>
  <c r="AM3707" i="1"/>
  <c r="AM3708" i="1"/>
  <c r="AM3709" i="1"/>
  <c r="AM3710" i="1"/>
  <c r="AM3711" i="1"/>
  <c r="AM3712" i="1"/>
  <c r="AM3713" i="1"/>
  <c r="AM3714" i="1"/>
  <c r="AM3715" i="1"/>
  <c r="AM3716" i="1"/>
  <c r="AM3717" i="1"/>
  <c r="AM3718" i="1"/>
  <c r="AM3719" i="1"/>
  <c r="AM3720" i="1"/>
  <c r="AM3721" i="1"/>
  <c r="AM3722" i="1"/>
  <c r="AM3723" i="1"/>
  <c r="AM3724" i="1"/>
  <c r="AM3725" i="1"/>
  <c r="AM3726" i="1"/>
  <c r="AM3727" i="1"/>
  <c r="AM3728" i="1"/>
  <c r="AM3729" i="1"/>
  <c r="AM3730" i="1"/>
  <c r="AM3731" i="1"/>
  <c r="AM3732" i="1"/>
  <c r="AM3733" i="1"/>
  <c r="AM3734" i="1"/>
  <c r="AM3735" i="1"/>
  <c r="AM3736" i="1"/>
  <c r="AM3737" i="1"/>
  <c r="AM3738" i="1"/>
  <c r="AM3739" i="1"/>
  <c r="AM3740" i="1"/>
  <c r="AM3741" i="1"/>
  <c r="AM3742" i="1"/>
  <c r="AM3743" i="1"/>
  <c r="AM3744" i="1"/>
  <c r="AM3745" i="1"/>
  <c r="AM3746" i="1"/>
  <c r="AM3747" i="1"/>
  <c r="AM3748" i="1"/>
  <c r="AM3749" i="1"/>
  <c r="AM3750" i="1"/>
  <c r="AM3751" i="1"/>
  <c r="AM3752" i="1"/>
  <c r="AM3753" i="1"/>
  <c r="AM3754" i="1"/>
  <c r="AM3755" i="1"/>
  <c r="AM3756" i="1"/>
  <c r="AM3757" i="1"/>
  <c r="AM3758" i="1"/>
  <c r="AM3759" i="1"/>
  <c r="AM3760" i="1"/>
  <c r="AM3761" i="1"/>
  <c r="AM3762" i="1"/>
  <c r="AM3763" i="1"/>
  <c r="AM3764" i="1"/>
  <c r="AM3765" i="1"/>
  <c r="AM3766" i="1"/>
  <c r="AM3767" i="1"/>
  <c r="AM3768" i="1"/>
  <c r="AM3769" i="1"/>
  <c r="AM3770" i="1"/>
  <c r="AM3771" i="1"/>
  <c r="AM3772" i="1"/>
  <c r="AM3773" i="1"/>
  <c r="AM3774" i="1"/>
  <c r="AM3775" i="1"/>
  <c r="AM3776" i="1"/>
  <c r="AM3777" i="1"/>
  <c r="AM3778" i="1"/>
  <c r="AM3779" i="1"/>
  <c r="AM3780" i="1"/>
  <c r="AM3781" i="1"/>
  <c r="AM3782" i="1"/>
  <c r="AM3783" i="1"/>
  <c r="AM3784" i="1"/>
  <c r="AM3785" i="1"/>
  <c r="AM3786" i="1"/>
  <c r="AM3787" i="1"/>
  <c r="AM3788" i="1"/>
  <c r="AM3789" i="1"/>
  <c r="AM3790" i="1"/>
  <c r="AM3791" i="1"/>
  <c r="AM3792" i="1"/>
  <c r="AM3793" i="1"/>
  <c r="AM3794" i="1"/>
  <c r="AM3795" i="1"/>
  <c r="AM3796" i="1"/>
  <c r="AM3797" i="1"/>
  <c r="AM3798" i="1"/>
  <c r="AM3799" i="1"/>
  <c r="AM3800" i="1"/>
  <c r="AM3801" i="1"/>
  <c r="AM3802" i="1"/>
  <c r="AM3803" i="1"/>
  <c r="AM3804" i="1"/>
  <c r="AM3805" i="1"/>
  <c r="AM3806" i="1"/>
  <c r="AM3807" i="1"/>
  <c r="AM3808" i="1"/>
  <c r="AM3809" i="1"/>
  <c r="AM3810" i="1"/>
  <c r="AM3811" i="1"/>
  <c r="AM3812" i="1"/>
  <c r="AM3813" i="1"/>
  <c r="AM3814" i="1"/>
  <c r="AM3815" i="1"/>
  <c r="AM3816" i="1"/>
  <c r="AM3817" i="1"/>
  <c r="AM3818" i="1"/>
  <c r="AM3819" i="1"/>
  <c r="AM3820" i="1"/>
  <c r="AM3821" i="1"/>
  <c r="AM3822" i="1"/>
  <c r="AM3823" i="1"/>
  <c r="AM3824" i="1"/>
  <c r="AM3825" i="1"/>
  <c r="AM3826" i="1"/>
  <c r="AM3827" i="1"/>
  <c r="AM3828" i="1"/>
  <c r="AM3829" i="1"/>
  <c r="AM3830" i="1"/>
  <c r="AM3831" i="1"/>
  <c r="AM3832" i="1"/>
  <c r="AM3833" i="1"/>
  <c r="AM3834" i="1"/>
  <c r="AM3835" i="1"/>
  <c r="AM3836" i="1"/>
  <c r="AM3837" i="1"/>
  <c r="AM3838" i="1"/>
  <c r="AM3839" i="1"/>
  <c r="AM3840" i="1"/>
  <c r="AM3841" i="1"/>
  <c r="AM3842" i="1"/>
  <c r="AM3843" i="1"/>
  <c r="AM3844" i="1"/>
  <c r="AM3845" i="1"/>
  <c r="AM3846" i="1"/>
  <c r="AM3847" i="1"/>
  <c r="AM3848" i="1"/>
  <c r="AM3849" i="1"/>
  <c r="AM3850" i="1"/>
  <c r="AM3851" i="1"/>
  <c r="AM3852" i="1"/>
  <c r="AM3853" i="1"/>
  <c r="AM3854" i="1"/>
  <c r="AM3855" i="1"/>
  <c r="AM3856" i="1"/>
  <c r="AM3857" i="1"/>
  <c r="AM3858" i="1"/>
  <c r="AM3859" i="1"/>
  <c r="AM3860" i="1"/>
  <c r="AM3861" i="1"/>
  <c r="AM3862" i="1"/>
  <c r="AM3863" i="1"/>
  <c r="AM3864" i="1"/>
  <c r="AM3865" i="1"/>
  <c r="AM3866" i="1"/>
  <c r="AM3867" i="1"/>
  <c r="AM3868" i="1"/>
  <c r="AM3869" i="1"/>
  <c r="AM3870" i="1"/>
  <c r="AM3871" i="1"/>
  <c r="AM3872" i="1"/>
  <c r="AM3873" i="1"/>
  <c r="AM3874" i="1"/>
  <c r="AM3875" i="1"/>
  <c r="AM3876" i="1"/>
  <c r="AM3877" i="1"/>
  <c r="AM3878" i="1"/>
  <c r="AM3879" i="1"/>
  <c r="AM3880" i="1"/>
  <c r="AM3881" i="1"/>
  <c r="AM3882" i="1"/>
  <c r="AM3883" i="1"/>
  <c r="AM3884" i="1"/>
  <c r="AM3885" i="1"/>
  <c r="AM3886" i="1"/>
  <c r="AM3887" i="1"/>
  <c r="AM3888" i="1"/>
  <c r="AM3889" i="1"/>
  <c r="AM3890" i="1"/>
  <c r="AM3891" i="1"/>
  <c r="AM3892" i="1"/>
  <c r="AM3893" i="1"/>
  <c r="AM3894" i="1"/>
  <c r="AM3895" i="1"/>
  <c r="AM3896" i="1"/>
  <c r="AM3897" i="1"/>
  <c r="AM3898" i="1"/>
  <c r="AM3899" i="1"/>
  <c r="AM3900" i="1"/>
  <c r="AM3901" i="1"/>
  <c r="AM3902" i="1"/>
  <c r="AM3903" i="1"/>
  <c r="AM3904" i="1"/>
  <c r="AM3905" i="1"/>
  <c r="AM3906" i="1"/>
  <c r="AM3907" i="1"/>
  <c r="AM3908" i="1"/>
  <c r="AM3909" i="1"/>
  <c r="AM3910" i="1"/>
  <c r="AM3911" i="1"/>
  <c r="AM3912" i="1"/>
  <c r="AM3913" i="1"/>
  <c r="AM3914" i="1"/>
  <c r="AM3915" i="1"/>
  <c r="AM3916" i="1"/>
  <c r="AM3917" i="1"/>
  <c r="AM3918" i="1"/>
  <c r="AM3919" i="1"/>
  <c r="AM3920" i="1"/>
  <c r="AM3921" i="1"/>
  <c r="AM3922" i="1"/>
  <c r="AM3923" i="1"/>
  <c r="AM3924" i="1"/>
  <c r="AM3925" i="1"/>
  <c r="AM3926" i="1"/>
  <c r="AM3927" i="1"/>
  <c r="AM3928" i="1"/>
  <c r="AM3929" i="1"/>
  <c r="AM3930" i="1"/>
  <c r="AM3931" i="1"/>
  <c r="AM3932" i="1"/>
  <c r="AM3933" i="1"/>
  <c r="AM3934" i="1"/>
  <c r="AM3935" i="1"/>
  <c r="AM3936" i="1"/>
  <c r="AM3937" i="1"/>
  <c r="AM3938" i="1"/>
  <c r="AM3939" i="1"/>
  <c r="AM3940" i="1"/>
  <c r="AM3941" i="1"/>
  <c r="AM3942" i="1"/>
  <c r="AM3943" i="1"/>
  <c r="AM3944" i="1"/>
  <c r="AM3945" i="1"/>
  <c r="AM3946" i="1"/>
  <c r="AM3947" i="1"/>
  <c r="AM3948" i="1"/>
  <c r="AM3949" i="1"/>
  <c r="AM3950" i="1"/>
  <c r="AM3951" i="1"/>
  <c r="AM3952" i="1"/>
  <c r="AM3953" i="1"/>
  <c r="AM3954" i="1"/>
  <c r="AM3955" i="1"/>
  <c r="AM3956" i="1"/>
  <c r="AM3957" i="1"/>
  <c r="AM3958" i="1"/>
  <c r="AM3959" i="1"/>
  <c r="AM3960" i="1"/>
  <c r="AM3961" i="1"/>
  <c r="AM3962" i="1"/>
  <c r="AM3963" i="1"/>
  <c r="AM3964" i="1"/>
  <c r="AM3965" i="1"/>
  <c r="AM3966" i="1"/>
  <c r="AM3967" i="1"/>
  <c r="AM3968" i="1"/>
  <c r="AM3969" i="1"/>
  <c r="AM3970" i="1"/>
  <c r="AM3971" i="1"/>
  <c r="AM3972" i="1"/>
  <c r="AM3973" i="1"/>
  <c r="AM3974" i="1"/>
  <c r="AM3975" i="1"/>
  <c r="AM3976" i="1"/>
  <c r="AM3977" i="1"/>
  <c r="AM3978" i="1"/>
  <c r="AM3979" i="1"/>
  <c r="AM3980" i="1"/>
  <c r="AM3981" i="1"/>
  <c r="AM3982" i="1"/>
  <c r="AM3983" i="1"/>
  <c r="AM3984" i="1"/>
  <c r="AM3985" i="1"/>
  <c r="AM3986" i="1"/>
  <c r="AM3987" i="1"/>
  <c r="AM3988" i="1"/>
  <c r="AM3989" i="1"/>
  <c r="AM3990" i="1"/>
  <c r="AM3991" i="1"/>
  <c r="AM3992" i="1"/>
  <c r="AM3993" i="1"/>
  <c r="AM3994" i="1"/>
  <c r="AM3995" i="1"/>
  <c r="AM3996" i="1"/>
  <c r="AM3997" i="1"/>
  <c r="AM3998" i="1"/>
  <c r="AM3999" i="1"/>
  <c r="AM4000" i="1"/>
  <c r="AM4001" i="1"/>
  <c r="AM4002" i="1"/>
  <c r="AM4003" i="1"/>
  <c r="AM4004" i="1"/>
  <c r="AM4005" i="1"/>
  <c r="AM4006" i="1"/>
  <c r="AM4007" i="1"/>
  <c r="AM4008" i="1"/>
  <c r="AM4009" i="1"/>
  <c r="AM4010" i="1"/>
  <c r="AM4011" i="1"/>
  <c r="AM4012" i="1"/>
  <c r="AM4013" i="1"/>
  <c r="AM4014" i="1"/>
  <c r="AM4015" i="1"/>
  <c r="AM4016" i="1"/>
  <c r="AM4017" i="1"/>
  <c r="AM4018" i="1"/>
  <c r="AM4019" i="1"/>
  <c r="AM4020" i="1"/>
  <c r="AM4021" i="1"/>
  <c r="AM4022" i="1"/>
  <c r="AM4023" i="1"/>
  <c r="AM4024" i="1"/>
  <c r="AM4025" i="1"/>
  <c r="AM4026" i="1"/>
  <c r="AM4027" i="1"/>
  <c r="AM4028" i="1"/>
  <c r="AM4029" i="1"/>
  <c r="AM4030" i="1"/>
  <c r="AM4031" i="1"/>
  <c r="AM4032" i="1"/>
  <c r="AM4033" i="1"/>
  <c r="AM4034" i="1"/>
  <c r="AM4035" i="1"/>
  <c r="AM4036" i="1"/>
  <c r="AM4037" i="1"/>
  <c r="AM4038" i="1"/>
  <c r="AM4039" i="1"/>
  <c r="AM4040" i="1"/>
  <c r="AM4041" i="1"/>
  <c r="AM4042" i="1"/>
  <c r="AM4043" i="1"/>
  <c r="AM4044" i="1"/>
  <c r="AM4045" i="1"/>
  <c r="AM4046" i="1"/>
  <c r="AM4047" i="1"/>
  <c r="AM4048" i="1"/>
  <c r="AM4049" i="1"/>
  <c r="AM4050" i="1"/>
  <c r="AM4051" i="1"/>
  <c r="AM4052" i="1"/>
  <c r="AM4053" i="1"/>
  <c r="AM4054" i="1"/>
  <c r="AM4055" i="1"/>
  <c r="AM4056" i="1"/>
  <c r="AM4057" i="1"/>
  <c r="AM4058" i="1"/>
  <c r="AM4059" i="1"/>
  <c r="AM4060" i="1"/>
  <c r="AM4061" i="1"/>
  <c r="AM4062" i="1"/>
  <c r="AM4063" i="1"/>
  <c r="AM4064" i="1"/>
  <c r="AM4065" i="1"/>
  <c r="AM4066" i="1"/>
  <c r="AM4067" i="1"/>
  <c r="AM4068" i="1"/>
  <c r="AM4069" i="1"/>
  <c r="AM4070" i="1"/>
  <c r="AM4071" i="1"/>
  <c r="AM4072" i="1"/>
  <c r="AM4073" i="1"/>
  <c r="AM4074" i="1"/>
  <c r="AM4075" i="1"/>
  <c r="AM4076" i="1"/>
  <c r="AM4077" i="1"/>
  <c r="AM4078" i="1"/>
  <c r="AM4079" i="1"/>
  <c r="AM4080" i="1"/>
  <c r="AM4081" i="1"/>
  <c r="AM4082" i="1"/>
  <c r="AM4083" i="1"/>
  <c r="AM4084" i="1"/>
  <c r="AM4085" i="1"/>
  <c r="AM4086" i="1"/>
  <c r="AM4087" i="1"/>
  <c r="AM4088" i="1"/>
  <c r="AM4089" i="1"/>
  <c r="AM4090" i="1"/>
  <c r="AM4091" i="1"/>
  <c r="AM4092" i="1"/>
  <c r="AM4093" i="1"/>
  <c r="AM4094" i="1"/>
  <c r="AM4095" i="1"/>
  <c r="AM4096" i="1"/>
  <c r="AM4097" i="1"/>
  <c r="AM4098" i="1"/>
  <c r="AM4099" i="1"/>
  <c r="AM4100" i="1"/>
  <c r="AM4101" i="1"/>
  <c r="AM4102" i="1"/>
  <c r="AM4103" i="1"/>
  <c r="AM4104" i="1"/>
  <c r="AM4105" i="1"/>
  <c r="AM4106" i="1"/>
  <c r="AM4107" i="1"/>
  <c r="AM4108" i="1"/>
  <c r="AM4109" i="1"/>
  <c r="AM4110" i="1"/>
  <c r="AM4111" i="1"/>
  <c r="AM4112" i="1"/>
  <c r="AM4113" i="1"/>
  <c r="AM4114" i="1"/>
  <c r="AM4115" i="1"/>
  <c r="AM4116" i="1"/>
  <c r="AM4117" i="1"/>
  <c r="AM4118" i="1"/>
  <c r="AM4119" i="1"/>
  <c r="AM4120" i="1"/>
  <c r="AM4121" i="1"/>
  <c r="AM4122" i="1"/>
  <c r="AM4123" i="1"/>
  <c r="AM4124" i="1"/>
  <c r="AM4125" i="1"/>
  <c r="AM4126" i="1"/>
  <c r="AM4127" i="1"/>
  <c r="AM4128" i="1"/>
  <c r="AM4129" i="1"/>
  <c r="AM4130" i="1"/>
  <c r="AM4131" i="1"/>
  <c r="AM4132" i="1"/>
  <c r="AM4133" i="1"/>
  <c r="AM4134" i="1"/>
  <c r="AM4135" i="1"/>
  <c r="AM4136" i="1"/>
  <c r="AM4137" i="1"/>
  <c r="AM4138" i="1"/>
  <c r="AM4139" i="1"/>
  <c r="AM4140" i="1"/>
  <c r="AM4141" i="1"/>
  <c r="AM4142" i="1"/>
  <c r="AM4143" i="1"/>
  <c r="AM4144" i="1"/>
  <c r="AM4145" i="1"/>
  <c r="AM4146" i="1"/>
  <c r="AM4147" i="1"/>
  <c r="AM4148" i="1"/>
  <c r="AM4149" i="1"/>
  <c r="AM4150" i="1"/>
  <c r="AM4151" i="1"/>
  <c r="AM4152" i="1"/>
  <c r="AM4153" i="1"/>
  <c r="AM4154" i="1"/>
  <c r="AM4155" i="1"/>
  <c r="AM4156" i="1"/>
  <c r="AM4157" i="1"/>
  <c r="AM4158" i="1"/>
  <c r="AM4159" i="1"/>
  <c r="AM4160" i="1"/>
  <c r="AM4161" i="1"/>
  <c r="AM4162" i="1"/>
  <c r="AM4163" i="1"/>
  <c r="AM4164" i="1"/>
  <c r="AM4165" i="1"/>
  <c r="AM4166" i="1"/>
  <c r="AM4167" i="1"/>
  <c r="AM4168" i="1"/>
  <c r="AM4169" i="1"/>
  <c r="AM4170" i="1"/>
  <c r="AM4171" i="1"/>
  <c r="AM4172" i="1"/>
  <c r="AM4173" i="1"/>
  <c r="AM4174" i="1"/>
  <c r="AM4175" i="1"/>
  <c r="AM4176" i="1"/>
  <c r="AM4177" i="1"/>
  <c r="AM4178" i="1"/>
  <c r="AM4179" i="1"/>
  <c r="AM4180" i="1"/>
  <c r="AM4181" i="1"/>
  <c r="AM4182" i="1"/>
  <c r="AM4183" i="1"/>
  <c r="AM4184" i="1"/>
  <c r="AM4185" i="1"/>
  <c r="AM4186" i="1"/>
  <c r="AM4187" i="1"/>
  <c r="AM4188" i="1"/>
  <c r="AM4189" i="1"/>
  <c r="AM4190" i="1"/>
  <c r="AM4191" i="1"/>
  <c r="AM4192" i="1"/>
  <c r="AM4193" i="1"/>
  <c r="AM4194" i="1"/>
  <c r="AM4195" i="1"/>
  <c r="AM4196" i="1"/>
  <c r="AM4197" i="1"/>
  <c r="AM4198" i="1"/>
  <c r="AM4199" i="1"/>
  <c r="AM4200" i="1"/>
  <c r="AM4201" i="1"/>
  <c r="AM4202" i="1"/>
  <c r="AM4203" i="1"/>
  <c r="AM4204" i="1"/>
  <c r="AM4205" i="1"/>
  <c r="AM4206" i="1"/>
  <c r="AM4207" i="1"/>
  <c r="AM4208" i="1"/>
  <c r="AM4209" i="1"/>
  <c r="AM4210" i="1"/>
  <c r="AM4211" i="1"/>
  <c r="AM4212" i="1"/>
  <c r="AM4213" i="1"/>
  <c r="AM4214" i="1"/>
  <c r="AM4215" i="1"/>
  <c r="AM4216" i="1"/>
  <c r="AM4217" i="1"/>
  <c r="AM4218" i="1"/>
  <c r="AM4219" i="1"/>
  <c r="AM4220" i="1"/>
  <c r="AM4221" i="1"/>
  <c r="AM4222" i="1"/>
  <c r="AM4223" i="1"/>
  <c r="AM4224" i="1"/>
  <c r="AM4225" i="1"/>
  <c r="AM4226" i="1"/>
  <c r="AM4227" i="1"/>
  <c r="AM4228" i="1"/>
  <c r="AM4229" i="1"/>
  <c r="AM4230" i="1"/>
  <c r="AM4231" i="1"/>
  <c r="AM4232" i="1"/>
  <c r="AM4233" i="1"/>
  <c r="AM4234" i="1"/>
  <c r="AM4235" i="1"/>
  <c r="AM4236" i="1"/>
  <c r="AM4237" i="1"/>
  <c r="AM4238" i="1"/>
  <c r="AM4239" i="1"/>
  <c r="AM4240" i="1"/>
  <c r="AM4241" i="1"/>
  <c r="AM4242" i="1"/>
  <c r="AM4243" i="1"/>
  <c r="AM4244" i="1"/>
  <c r="AM4245" i="1"/>
  <c r="AM4246" i="1"/>
  <c r="AM4247" i="1"/>
  <c r="AM4248" i="1"/>
  <c r="AM4249" i="1"/>
  <c r="AM4250" i="1"/>
  <c r="AM4251" i="1"/>
  <c r="AM4252" i="1"/>
  <c r="AM4253" i="1"/>
  <c r="AM4254" i="1"/>
  <c r="AM4255" i="1"/>
  <c r="AM4256" i="1"/>
  <c r="AM4257" i="1"/>
  <c r="AM4258" i="1"/>
  <c r="AM4259" i="1"/>
  <c r="AM4260" i="1"/>
  <c r="AM4261" i="1"/>
  <c r="AM4262" i="1"/>
  <c r="AM4263" i="1"/>
  <c r="AM4264" i="1"/>
  <c r="AM4265" i="1"/>
  <c r="AM4266" i="1"/>
  <c r="AM4267" i="1"/>
  <c r="AM4268" i="1"/>
  <c r="AM4269" i="1"/>
  <c r="AM4270" i="1"/>
  <c r="AM4271" i="1"/>
  <c r="AM4272" i="1"/>
  <c r="AM4273" i="1"/>
  <c r="AM4274" i="1"/>
  <c r="AM4275" i="1"/>
  <c r="AM4276" i="1"/>
  <c r="AM4277" i="1"/>
  <c r="AM4278" i="1"/>
  <c r="AM4279" i="1"/>
  <c r="AM4280" i="1"/>
  <c r="AM4281" i="1"/>
  <c r="AM4282" i="1"/>
  <c r="AM4283" i="1"/>
  <c r="AM4284" i="1"/>
  <c r="AM4285" i="1"/>
  <c r="AM4286" i="1"/>
  <c r="AM4287" i="1"/>
  <c r="AM4288" i="1"/>
  <c r="AM4289" i="1"/>
  <c r="AM4290" i="1"/>
  <c r="AM4291" i="1"/>
  <c r="AM4292" i="1"/>
  <c r="AM4293" i="1"/>
  <c r="AM4294" i="1"/>
  <c r="AM4295" i="1"/>
  <c r="AM4296" i="1"/>
  <c r="AM4297" i="1"/>
  <c r="AM4298" i="1"/>
  <c r="AM4299" i="1"/>
  <c r="AM4300" i="1"/>
  <c r="AM4301" i="1"/>
  <c r="AM4302" i="1"/>
  <c r="AM4303" i="1"/>
  <c r="AM4304" i="1"/>
  <c r="AM4305" i="1"/>
  <c r="AM4306" i="1"/>
  <c r="AM4307" i="1"/>
  <c r="AM4308" i="1"/>
  <c r="AM4309" i="1"/>
  <c r="AM4310" i="1"/>
  <c r="AM4311" i="1"/>
  <c r="AM4312" i="1"/>
  <c r="AM4313" i="1"/>
  <c r="AM4314" i="1"/>
  <c r="AM4315" i="1"/>
  <c r="AM4316" i="1"/>
  <c r="AM4317" i="1"/>
  <c r="AM4318" i="1"/>
  <c r="AM4319" i="1"/>
  <c r="AM4320" i="1"/>
  <c r="AM4321" i="1"/>
  <c r="AM4322" i="1"/>
  <c r="AM4323" i="1"/>
  <c r="AM4324" i="1"/>
  <c r="AM4325" i="1"/>
  <c r="AM4326" i="1"/>
  <c r="AM4327" i="1"/>
  <c r="AM4328" i="1"/>
  <c r="AM4329" i="1"/>
  <c r="AM4330" i="1"/>
  <c r="AM4331" i="1"/>
  <c r="AM4332" i="1"/>
  <c r="AM4333" i="1"/>
  <c r="AM4334" i="1"/>
  <c r="AM4335" i="1"/>
  <c r="AM4336" i="1"/>
  <c r="AM4337" i="1"/>
  <c r="AM4338" i="1"/>
  <c r="AM4339" i="1"/>
  <c r="AM4340" i="1"/>
  <c r="AM4341" i="1"/>
  <c r="AM4342" i="1"/>
  <c r="AM4343" i="1"/>
  <c r="AM4344" i="1"/>
  <c r="AM4345" i="1"/>
  <c r="AM4346" i="1"/>
  <c r="AM4347" i="1"/>
  <c r="AM4348" i="1"/>
  <c r="AM4349" i="1"/>
  <c r="AM4350" i="1"/>
  <c r="AM4351" i="1"/>
  <c r="AM4352" i="1"/>
  <c r="AM4353" i="1"/>
  <c r="AM4354" i="1"/>
  <c r="AM4355" i="1"/>
  <c r="AM4356" i="1"/>
  <c r="AM4357" i="1"/>
  <c r="AM4358" i="1"/>
  <c r="AM4359" i="1"/>
  <c r="AM4360" i="1"/>
  <c r="AM4361" i="1"/>
  <c r="AM4362" i="1"/>
  <c r="AM4363" i="1"/>
  <c r="AM4364" i="1"/>
  <c r="AM4365" i="1"/>
  <c r="AM4366" i="1"/>
  <c r="AM4367" i="1"/>
  <c r="AM4368" i="1"/>
  <c r="AM4369" i="1"/>
  <c r="AM4370" i="1"/>
  <c r="AM4371" i="1"/>
  <c r="AM4372" i="1"/>
  <c r="AM4373" i="1"/>
  <c r="AM4374" i="1"/>
  <c r="AM4375" i="1"/>
  <c r="AM4376" i="1"/>
  <c r="AM4377" i="1"/>
  <c r="AM4378" i="1"/>
  <c r="AM4379" i="1"/>
  <c r="AM4380" i="1"/>
  <c r="AM4381" i="1"/>
  <c r="AM4382" i="1"/>
  <c r="AM4383" i="1"/>
  <c r="AM4384" i="1"/>
  <c r="AM4385" i="1"/>
  <c r="AM4386" i="1"/>
  <c r="AM4387" i="1"/>
  <c r="AM4388" i="1"/>
  <c r="AM4389" i="1"/>
  <c r="AM4390" i="1"/>
  <c r="AM4391" i="1"/>
  <c r="AM4392" i="1"/>
  <c r="AM4393" i="1"/>
  <c r="AM4394" i="1"/>
  <c r="AM4395" i="1"/>
  <c r="AM4396" i="1"/>
  <c r="AM4397" i="1"/>
  <c r="AM4398" i="1"/>
  <c r="AM4399" i="1"/>
  <c r="AM4400" i="1"/>
  <c r="AM4401" i="1"/>
  <c r="AM4402" i="1"/>
  <c r="AM4403" i="1"/>
  <c r="AM4404" i="1"/>
  <c r="AM4405" i="1"/>
  <c r="AM4406" i="1"/>
  <c r="AM4407" i="1"/>
  <c r="AM4408" i="1"/>
  <c r="AM4409" i="1"/>
  <c r="AM4410" i="1"/>
  <c r="AM4411" i="1"/>
  <c r="AM4412" i="1"/>
  <c r="AM4413" i="1"/>
  <c r="AM4414" i="1"/>
  <c r="AM4415" i="1"/>
  <c r="AM4416" i="1"/>
  <c r="AM4417" i="1"/>
  <c r="AM4418" i="1"/>
  <c r="AM4419" i="1"/>
  <c r="AM4420" i="1"/>
  <c r="AM4421" i="1"/>
  <c r="AM4422" i="1"/>
  <c r="AM4423" i="1"/>
  <c r="AM4424" i="1"/>
  <c r="AM4425" i="1"/>
  <c r="AM4426" i="1"/>
  <c r="AM4427" i="1"/>
  <c r="AM4428" i="1"/>
  <c r="AM4429" i="1"/>
  <c r="AM4430" i="1"/>
  <c r="AM4431" i="1"/>
  <c r="AM4432" i="1"/>
  <c r="AM4433" i="1"/>
  <c r="AM4434" i="1"/>
  <c r="AM4435" i="1"/>
  <c r="AM4436" i="1"/>
  <c r="AM4437" i="1"/>
  <c r="AM4438" i="1"/>
  <c r="AM4439" i="1"/>
  <c r="AM4440" i="1"/>
  <c r="AM4441" i="1"/>
  <c r="AM4442" i="1"/>
  <c r="AM4443" i="1"/>
  <c r="AM4444" i="1"/>
  <c r="AM4445" i="1"/>
  <c r="AM4446" i="1"/>
  <c r="AM4447" i="1"/>
  <c r="AM4448" i="1"/>
  <c r="AM4449" i="1"/>
  <c r="AM4450" i="1"/>
  <c r="AM4451" i="1"/>
  <c r="AM4452" i="1"/>
  <c r="AM4453" i="1"/>
  <c r="AM4454" i="1"/>
  <c r="AM4455" i="1"/>
  <c r="AM4456" i="1"/>
  <c r="AM4457" i="1"/>
  <c r="AM4458" i="1"/>
  <c r="AM4459" i="1"/>
  <c r="AM4460" i="1"/>
  <c r="AM4461" i="1"/>
  <c r="AM4462" i="1"/>
  <c r="AM4463" i="1"/>
  <c r="AM4464" i="1"/>
  <c r="AM4465" i="1"/>
  <c r="AM4466" i="1"/>
  <c r="AM4467" i="1"/>
  <c r="AM4468" i="1"/>
  <c r="AM4469" i="1"/>
  <c r="AM4470" i="1"/>
  <c r="AM4471" i="1"/>
  <c r="AM4472" i="1"/>
  <c r="AM4473" i="1"/>
  <c r="AM4474" i="1"/>
  <c r="AM4475" i="1"/>
  <c r="AM4476" i="1"/>
  <c r="AM4477" i="1"/>
  <c r="AM4478" i="1"/>
  <c r="AM4479" i="1"/>
  <c r="AM4480" i="1"/>
  <c r="AM4481" i="1"/>
  <c r="AM4482" i="1"/>
  <c r="AM4483" i="1"/>
  <c r="AM4484" i="1"/>
  <c r="AM4485" i="1"/>
  <c r="AM4486" i="1"/>
  <c r="AM4487" i="1"/>
  <c r="AM4488" i="1"/>
  <c r="AM4489" i="1"/>
  <c r="AM4490" i="1"/>
  <c r="AM4491" i="1"/>
  <c r="AM4492" i="1"/>
  <c r="AM4493" i="1"/>
  <c r="AM4494" i="1"/>
  <c r="AM4495" i="1"/>
  <c r="AM4496" i="1"/>
  <c r="AM4497" i="1"/>
  <c r="AM4498" i="1"/>
  <c r="AM4499" i="1"/>
  <c r="AM4500" i="1"/>
  <c r="AM4501" i="1"/>
  <c r="AM4502" i="1"/>
  <c r="AM4503" i="1"/>
  <c r="AM4504" i="1"/>
  <c r="AM4505" i="1"/>
  <c r="AM4506" i="1"/>
  <c r="AM4507" i="1"/>
  <c r="AM4508" i="1"/>
  <c r="AM4509" i="1"/>
  <c r="AM4510" i="1"/>
  <c r="AM4511" i="1"/>
  <c r="AM4512" i="1"/>
  <c r="AM4513" i="1"/>
  <c r="AM4514" i="1"/>
  <c r="AM4515" i="1"/>
  <c r="AM4516" i="1"/>
  <c r="AM4517" i="1"/>
  <c r="AM4518" i="1"/>
  <c r="AM4519" i="1"/>
  <c r="AM4520" i="1"/>
  <c r="AM4521" i="1"/>
  <c r="AM4522" i="1"/>
  <c r="AM4523" i="1"/>
  <c r="AM4524" i="1"/>
  <c r="AM4525" i="1"/>
  <c r="AM4526" i="1"/>
  <c r="AM4527" i="1"/>
  <c r="AM4528" i="1"/>
  <c r="AM4529" i="1"/>
  <c r="AM4530" i="1"/>
  <c r="AM4531" i="1"/>
  <c r="AM4532" i="1"/>
  <c r="AM4533" i="1"/>
  <c r="AM4534" i="1"/>
  <c r="AM4535" i="1"/>
  <c r="AM4536" i="1"/>
  <c r="AM4537" i="1"/>
  <c r="AM4538" i="1"/>
  <c r="AM4539" i="1"/>
  <c r="AM4540" i="1"/>
  <c r="AM4541" i="1"/>
  <c r="AM4542" i="1"/>
  <c r="AM4543" i="1"/>
  <c r="AM4544" i="1"/>
  <c r="AM4545" i="1"/>
  <c r="AM4546" i="1"/>
  <c r="AM4547" i="1"/>
  <c r="AM4548" i="1"/>
  <c r="AM4549" i="1"/>
  <c r="AM4550" i="1"/>
  <c r="AM4551" i="1"/>
  <c r="AM4552" i="1"/>
  <c r="AM4553" i="1"/>
  <c r="AM4554" i="1"/>
  <c r="AM4555" i="1"/>
  <c r="AM4556" i="1"/>
  <c r="AM4557" i="1"/>
  <c r="AM4558" i="1"/>
  <c r="AM4559" i="1"/>
  <c r="AM4560" i="1"/>
  <c r="AM4561" i="1"/>
  <c r="AM4562" i="1"/>
  <c r="AM4563" i="1"/>
  <c r="AM4564" i="1"/>
  <c r="AM4565" i="1"/>
  <c r="AM4566" i="1"/>
  <c r="AM4567" i="1"/>
  <c r="AM4568" i="1"/>
  <c r="AM4569" i="1"/>
  <c r="AM4570" i="1"/>
  <c r="AM4571" i="1"/>
  <c r="AM4572" i="1"/>
  <c r="AM4573" i="1"/>
  <c r="AM4574" i="1"/>
  <c r="AM4575" i="1"/>
  <c r="AM4576" i="1"/>
  <c r="AM4577" i="1"/>
  <c r="AM4578" i="1"/>
  <c r="AM4579" i="1"/>
  <c r="AM4580" i="1"/>
  <c r="AM4581" i="1"/>
  <c r="AM4582" i="1"/>
  <c r="AM4583" i="1"/>
  <c r="AM4584" i="1"/>
  <c r="AM4585" i="1"/>
  <c r="AM4586" i="1"/>
  <c r="AM4587" i="1"/>
  <c r="AM4588" i="1"/>
  <c r="AM4589" i="1"/>
  <c r="AM4590" i="1"/>
  <c r="AM4591" i="1"/>
  <c r="AM4592" i="1"/>
  <c r="AM4593" i="1"/>
  <c r="AM4594" i="1"/>
  <c r="AM4595" i="1"/>
  <c r="AM4596" i="1"/>
  <c r="AM4597" i="1"/>
  <c r="AM4598" i="1"/>
  <c r="AM4599" i="1"/>
  <c r="AM4600" i="1"/>
  <c r="AM4601" i="1"/>
  <c r="AM4602" i="1"/>
  <c r="AM4603" i="1"/>
  <c r="AM4604" i="1"/>
  <c r="AM4605" i="1"/>
  <c r="AM4606" i="1"/>
  <c r="AM4607" i="1"/>
  <c r="AM4608" i="1"/>
  <c r="AM4609" i="1"/>
  <c r="AM4610" i="1"/>
  <c r="AM4611" i="1"/>
  <c r="AM4612" i="1"/>
  <c r="AM4613" i="1"/>
  <c r="AM4614" i="1"/>
  <c r="AM4615" i="1"/>
  <c r="AM4616" i="1"/>
  <c r="AM4617" i="1"/>
  <c r="AM4618" i="1"/>
  <c r="AM4619" i="1"/>
  <c r="AM4620" i="1"/>
  <c r="AM4621" i="1"/>
  <c r="AM4622" i="1"/>
  <c r="AM4623" i="1"/>
  <c r="AM4624" i="1"/>
  <c r="AM4625" i="1"/>
  <c r="AM4626" i="1"/>
  <c r="AM4627" i="1"/>
  <c r="AM4628" i="1"/>
  <c r="AM4629" i="1"/>
  <c r="AM4630" i="1"/>
  <c r="AM4631" i="1"/>
  <c r="AM4632" i="1"/>
  <c r="AM4633" i="1"/>
  <c r="AM4634" i="1"/>
  <c r="AM4635" i="1"/>
  <c r="AM4636" i="1"/>
  <c r="AM4637" i="1"/>
  <c r="AM4638" i="1"/>
  <c r="AM4639" i="1"/>
  <c r="AM4640" i="1"/>
  <c r="AM4641" i="1"/>
  <c r="AM4642" i="1"/>
  <c r="AM4643" i="1"/>
  <c r="AM4644" i="1"/>
  <c r="AM4645" i="1"/>
  <c r="AM4646" i="1"/>
  <c r="AM4647" i="1"/>
  <c r="AM4648" i="1"/>
  <c r="AM4649" i="1"/>
  <c r="AM4650" i="1"/>
  <c r="AM4651" i="1"/>
  <c r="AM4652" i="1"/>
  <c r="AM4653" i="1"/>
  <c r="AM4654" i="1"/>
  <c r="AM4655" i="1"/>
  <c r="AM4656" i="1"/>
  <c r="AM4657" i="1"/>
  <c r="AM4658" i="1"/>
  <c r="AM4659" i="1"/>
  <c r="AM4660" i="1"/>
  <c r="AM4661" i="1"/>
  <c r="AM4662" i="1"/>
  <c r="AM4663" i="1"/>
  <c r="AM4664" i="1"/>
  <c r="AM4665" i="1"/>
  <c r="AM4666" i="1"/>
  <c r="AM4667" i="1"/>
  <c r="AM4668" i="1"/>
  <c r="AM4669" i="1"/>
  <c r="AM4670" i="1"/>
  <c r="AM4671" i="1"/>
  <c r="AM4672" i="1"/>
  <c r="AM4673" i="1"/>
  <c r="AM4674" i="1"/>
  <c r="AM4675" i="1"/>
  <c r="AM4676" i="1"/>
  <c r="AM4677" i="1"/>
  <c r="AM4678" i="1"/>
  <c r="AM4679" i="1"/>
  <c r="AM4680" i="1"/>
  <c r="AM4681" i="1"/>
  <c r="AM4682" i="1"/>
  <c r="AM4683" i="1"/>
  <c r="AM4684" i="1"/>
  <c r="AM4685" i="1"/>
  <c r="AM4686" i="1"/>
  <c r="AM4687" i="1"/>
  <c r="AM4688" i="1"/>
  <c r="AM4689" i="1"/>
  <c r="AM4690" i="1"/>
  <c r="AM4691" i="1"/>
  <c r="AM4692" i="1"/>
  <c r="AM4693" i="1"/>
  <c r="AM4694" i="1"/>
  <c r="AM4695" i="1"/>
  <c r="AM4696" i="1"/>
  <c r="AM4697" i="1"/>
  <c r="AM4698" i="1"/>
  <c r="AM4699" i="1"/>
  <c r="AM4700" i="1"/>
  <c r="AM4701" i="1"/>
  <c r="AM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1472" i="1"/>
  <c r="AL1473" i="1"/>
  <c r="AL1474" i="1"/>
  <c r="AL1475" i="1"/>
  <c r="AL1476" i="1"/>
  <c r="AL1477" i="1"/>
  <c r="AL1478" i="1"/>
  <c r="AL1479" i="1"/>
  <c r="AL1480" i="1"/>
  <c r="AL1481" i="1"/>
  <c r="AL1482" i="1"/>
  <c r="AL1483" i="1"/>
  <c r="AL1484" i="1"/>
  <c r="AL1485" i="1"/>
  <c r="AL1486" i="1"/>
  <c r="AL1487" i="1"/>
  <c r="AL1488" i="1"/>
  <c r="AL1489" i="1"/>
  <c r="AL1490" i="1"/>
  <c r="AL1491" i="1"/>
  <c r="AL1492" i="1"/>
  <c r="AL1493" i="1"/>
  <c r="AL1494" i="1"/>
  <c r="AL1495" i="1"/>
  <c r="AL1496" i="1"/>
  <c r="AL1497" i="1"/>
  <c r="AL1498" i="1"/>
  <c r="AL1499" i="1"/>
  <c r="AL1500" i="1"/>
  <c r="AL1501" i="1"/>
  <c r="AL1502" i="1"/>
  <c r="AL1503" i="1"/>
  <c r="AL1504" i="1"/>
  <c r="AL1505" i="1"/>
  <c r="AL1506" i="1"/>
  <c r="AL1507" i="1"/>
  <c r="AL1508" i="1"/>
  <c r="AL1509" i="1"/>
  <c r="AL1510" i="1"/>
  <c r="AL1511" i="1"/>
  <c r="AL1512" i="1"/>
  <c r="AL1513" i="1"/>
  <c r="AL1514" i="1"/>
  <c r="AL1515" i="1"/>
  <c r="AL1516" i="1"/>
  <c r="AL1517" i="1"/>
  <c r="AL1518" i="1"/>
  <c r="AL1519" i="1"/>
  <c r="AL1520" i="1"/>
  <c r="AL1521" i="1"/>
  <c r="AL1522" i="1"/>
  <c r="AL1523" i="1"/>
  <c r="AL1524" i="1"/>
  <c r="AL1525" i="1"/>
  <c r="AL1526" i="1"/>
  <c r="AL1527" i="1"/>
  <c r="AL1528" i="1"/>
  <c r="AL1529" i="1"/>
  <c r="AL1530" i="1"/>
  <c r="AL1531" i="1"/>
  <c r="AL1532" i="1"/>
  <c r="AL1533" i="1"/>
  <c r="AL1534" i="1"/>
  <c r="AL1535" i="1"/>
  <c r="AL1536" i="1"/>
  <c r="AL1537" i="1"/>
  <c r="AL1538" i="1"/>
  <c r="AL1539" i="1"/>
  <c r="AL1540" i="1"/>
  <c r="AL1541" i="1"/>
  <c r="AL1542" i="1"/>
  <c r="AL1543" i="1"/>
  <c r="AL1544" i="1"/>
  <c r="AL1545" i="1"/>
  <c r="AL1546" i="1"/>
  <c r="AL1547" i="1"/>
  <c r="AL1548" i="1"/>
  <c r="AL1549" i="1"/>
  <c r="AL1550" i="1"/>
  <c r="AL1551" i="1"/>
  <c r="AL1552" i="1"/>
  <c r="AL1553" i="1"/>
  <c r="AL1554" i="1"/>
  <c r="AL1555" i="1"/>
  <c r="AL1556" i="1"/>
  <c r="AL1557" i="1"/>
  <c r="AL1558" i="1"/>
  <c r="AL1559" i="1"/>
  <c r="AL1560" i="1"/>
  <c r="AL1561" i="1"/>
  <c r="AL1562" i="1"/>
  <c r="AL1563" i="1"/>
  <c r="AL1564" i="1"/>
  <c r="AL1565" i="1"/>
  <c r="AL1566" i="1"/>
  <c r="AL1567" i="1"/>
  <c r="AL1568" i="1"/>
  <c r="AL1569" i="1"/>
  <c r="AL1570" i="1"/>
  <c r="AL1571" i="1"/>
  <c r="AL1572" i="1"/>
  <c r="AL1573" i="1"/>
  <c r="AL1574" i="1"/>
  <c r="AL1575" i="1"/>
  <c r="AL1576" i="1"/>
  <c r="AL1577" i="1"/>
  <c r="AL1578" i="1"/>
  <c r="AL1579" i="1"/>
  <c r="AL1580" i="1"/>
  <c r="AL1581" i="1"/>
  <c r="AL1582" i="1"/>
  <c r="AL1583" i="1"/>
  <c r="AL1584" i="1"/>
  <c r="AL1585" i="1"/>
  <c r="AL1586" i="1"/>
  <c r="AL1587" i="1"/>
  <c r="AL1588" i="1"/>
  <c r="AL1589" i="1"/>
  <c r="AL1590" i="1"/>
  <c r="AL1591" i="1"/>
  <c r="AL1592" i="1"/>
  <c r="AL1593" i="1"/>
  <c r="AL1594" i="1"/>
  <c r="AL1595" i="1"/>
  <c r="AL1596" i="1"/>
  <c r="AL1597" i="1"/>
  <c r="AL1598" i="1"/>
  <c r="AL1599" i="1"/>
  <c r="AL1600" i="1"/>
  <c r="AL1601" i="1"/>
  <c r="AL1602" i="1"/>
  <c r="AL1603" i="1"/>
  <c r="AL1604" i="1"/>
  <c r="AL1605" i="1"/>
  <c r="AL1606" i="1"/>
  <c r="AL1607" i="1"/>
  <c r="AL1608" i="1"/>
  <c r="AL1609" i="1"/>
  <c r="AL1610" i="1"/>
  <c r="AL1611" i="1"/>
  <c r="AL1612" i="1"/>
  <c r="AL1613" i="1"/>
  <c r="AL1614" i="1"/>
  <c r="AL1615" i="1"/>
  <c r="AL1616" i="1"/>
  <c r="AL1617" i="1"/>
  <c r="AL1618" i="1"/>
  <c r="AL1619" i="1"/>
  <c r="AL1620" i="1"/>
  <c r="AL1621" i="1"/>
  <c r="AL1622" i="1"/>
  <c r="AL1623" i="1"/>
  <c r="AL1624" i="1"/>
  <c r="AL1625" i="1"/>
  <c r="AL1626" i="1"/>
  <c r="AL1627" i="1"/>
  <c r="AL1628" i="1"/>
  <c r="AL1629" i="1"/>
  <c r="AL1630" i="1"/>
  <c r="AL1631" i="1"/>
  <c r="AL1632" i="1"/>
  <c r="AL1633" i="1"/>
  <c r="AL1634" i="1"/>
  <c r="AL1635" i="1"/>
  <c r="AL1636" i="1"/>
  <c r="AL1637" i="1"/>
  <c r="AL1638" i="1"/>
  <c r="AL1639" i="1"/>
  <c r="AL1640" i="1"/>
  <c r="AL1641" i="1"/>
  <c r="AL1642" i="1"/>
  <c r="AL1643" i="1"/>
  <c r="AL1644" i="1"/>
  <c r="AL1645" i="1"/>
  <c r="AL1646" i="1"/>
  <c r="AL1647" i="1"/>
  <c r="AL1648" i="1"/>
  <c r="AL1649" i="1"/>
  <c r="AL1650" i="1"/>
  <c r="AL1651" i="1"/>
  <c r="AL1652" i="1"/>
  <c r="AL1653" i="1"/>
  <c r="AL1654" i="1"/>
  <c r="AL1655" i="1"/>
  <c r="AL1656" i="1"/>
  <c r="AL1657" i="1"/>
  <c r="AL1658" i="1"/>
  <c r="AL1659" i="1"/>
  <c r="AL1660" i="1"/>
  <c r="AL1661" i="1"/>
  <c r="AL1662" i="1"/>
  <c r="AL1663" i="1"/>
  <c r="AL1664" i="1"/>
  <c r="AL1665" i="1"/>
  <c r="AL1666" i="1"/>
  <c r="AL1667" i="1"/>
  <c r="AL1668" i="1"/>
  <c r="AL1669" i="1"/>
  <c r="AL1670" i="1"/>
  <c r="AL1671" i="1"/>
  <c r="AL1672" i="1"/>
  <c r="AL1673" i="1"/>
  <c r="AL1674" i="1"/>
  <c r="AL1675" i="1"/>
  <c r="AL1676" i="1"/>
  <c r="AL1677" i="1"/>
  <c r="AL1678" i="1"/>
  <c r="AL1679" i="1"/>
  <c r="AL1680" i="1"/>
  <c r="AL1681" i="1"/>
  <c r="AL1682" i="1"/>
  <c r="AL1683" i="1"/>
  <c r="AL1684" i="1"/>
  <c r="AL1685" i="1"/>
  <c r="AL1686" i="1"/>
  <c r="AL1687" i="1"/>
  <c r="AL1688" i="1"/>
  <c r="AL1689" i="1"/>
  <c r="AL1690" i="1"/>
  <c r="AL1691" i="1"/>
  <c r="AL1692" i="1"/>
  <c r="AL1693" i="1"/>
  <c r="AL1694" i="1"/>
  <c r="AL1695" i="1"/>
  <c r="AL1696" i="1"/>
  <c r="AL1697" i="1"/>
  <c r="AL1698" i="1"/>
  <c r="AL1699" i="1"/>
  <c r="AL1700" i="1"/>
  <c r="AL1701" i="1"/>
  <c r="AL1702" i="1"/>
  <c r="AL1703" i="1"/>
  <c r="AL1704" i="1"/>
  <c r="AL1705" i="1"/>
  <c r="AL1706" i="1"/>
  <c r="AL1707" i="1"/>
  <c r="AL1708" i="1"/>
  <c r="AL1709" i="1"/>
  <c r="AL1710" i="1"/>
  <c r="AL1711" i="1"/>
  <c r="AL1712" i="1"/>
  <c r="AL1713" i="1"/>
  <c r="AL1714" i="1"/>
  <c r="AL1715" i="1"/>
  <c r="AL1716" i="1"/>
  <c r="AL1717" i="1"/>
  <c r="AL1718" i="1"/>
  <c r="AL1719" i="1"/>
  <c r="AL1720" i="1"/>
  <c r="AL1721" i="1"/>
  <c r="AL1722" i="1"/>
  <c r="AL1723" i="1"/>
  <c r="AL1724" i="1"/>
  <c r="AL1725" i="1"/>
  <c r="AL1726" i="1"/>
  <c r="AL1727" i="1"/>
  <c r="AL1728" i="1"/>
  <c r="AL1729" i="1"/>
  <c r="AL1730" i="1"/>
  <c r="AL1731" i="1"/>
  <c r="AL1732" i="1"/>
  <c r="AL1733" i="1"/>
  <c r="AL1734" i="1"/>
  <c r="AL1735" i="1"/>
  <c r="AL1736" i="1"/>
  <c r="AL1737" i="1"/>
  <c r="AL1738" i="1"/>
  <c r="AL1739" i="1"/>
  <c r="AL1740" i="1"/>
  <c r="AL1741" i="1"/>
  <c r="AL1742" i="1"/>
  <c r="AL1743" i="1"/>
  <c r="AL1744" i="1"/>
  <c r="AL1745" i="1"/>
  <c r="AL1746" i="1"/>
  <c r="AL1747" i="1"/>
  <c r="AL1748" i="1"/>
  <c r="AL1749" i="1"/>
  <c r="AL1750" i="1"/>
  <c r="AL1751" i="1"/>
  <c r="AL1752" i="1"/>
  <c r="AL1753" i="1"/>
  <c r="AL1754" i="1"/>
  <c r="AL1755" i="1"/>
  <c r="AL1756" i="1"/>
  <c r="AL1757" i="1"/>
  <c r="AL1758" i="1"/>
  <c r="AL1759" i="1"/>
  <c r="AL1760" i="1"/>
  <c r="AL1761" i="1"/>
  <c r="AL1762" i="1"/>
  <c r="AL1763" i="1"/>
  <c r="AL1764" i="1"/>
  <c r="AL1765" i="1"/>
  <c r="AL1766" i="1"/>
  <c r="AL1767" i="1"/>
  <c r="AL1768" i="1"/>
  <c r="AL1769" i="1"/>
  <c r="AL1770" i="1"/>
  <c r="AL1771" i="1"/>
  <c r="AL1772" i="1"/>
  <c r="AL1773" i="1"/>
  <c r="AL1774" i="1"/>
  <c r="AL1775" i="1"/>
  <c r="AL1776" i="1"/>
  <c r="AL1777" i="1"/>
  <c r="AL1778" i="1"/>
  <c r="AL1779" i="1"/>
  <c r="AL1780" i="1"/>
  <c r="AL1781" i="1"/>
  <c r="AL1782" i="1"/>
  <c r="AL1783" i="1"/>
  <c r="AL1784" i="1"/>
  <c r="AL1785" i="1"/>
  <c r="AL1786" i="1"/>
  <c r="AL1787" i="1"/>
  <c r="AL1788" i="1"/>
  <c r="AL1789" i="1"/>
  <c r="AL1790" i="1"/>
  <c r="AL1791" i="1"/>
  <c r="AL1792" i="1"/>
  <c r="AL1793" i="1"/>
  <c r="AL1794" i="1"/>
  <c r="AL1795" i="1"/>
  <c r="AL1796" i="1"/>
  <c r="AL1797" i="1"/>
  <c r="AL1798" i="1"/>
  <c r="AL1799" i="1"/>
  <c r="AL1800" i="1"/>
  <c r="AL1801" i="1"/>
  <c r="AL1802" i="1"/>
  <c r="AL1803" i="1"/>
  <c r="AL1804" i="1"/>
  <c r="AL1805" i="1"/>
  <c r="AL1806" i="1"/>
  <c r="AL1807" i="1"/>
  <c r="AL1808" i="1"/>
  <c r="AL1809" i="1"/>
  <c r="AL1810" i="1"/>
  <c r="AL1811" i="1"/>
  <c r="AL1812" i="1"/>
  <c r="AL1813" i="1"/>
  <c r="AL1814" i="1"/>
  <c r="AL1815" i="1"/>
  <c r="AL1816" i="1"/>
  <c r="AL1817" i="1"/>
  <c r="AL1818" i="1"/>
  <c r="AL1819" i="1"/>
  <c r="AL1820" i="1"/>
  <c r="AL1821" i="1"/>
  <c r="AL1822" i="1"/>
  <c r="AL1823" i="1"/>
  <c r="AL1824" i="1"/>
  <c r="AL1825" i="1"/>
  <c r="AL1826" i="1"/>
  <c r="AL1827" i="1"/>
  <c r="AL1828" i="1"/>
  <c r="AL1829" i="1"/>
  <c r="AL1830" i="1"/>
  <c r="AL1831" i="1"/>
  <c r="AL1832" i="1"/>
  <c r="AL1833" i="1"/>
  <c r="AL1834" i="1"/>
  <c r="AL1835" i="1"/>
  <c r="AL1836" i="1"/>
  <c r="AL1837" i="1"/>
  <c r="AL1838" i="1"/>
  <c r="AL1839" i="1"/>
  <c r="AL1840" i="1"/>
  <c r="AL1841" i="1"/>
  <c r="AL1842" i="1"/>
  <c r="AL1843" i="1"/>
  <c r="AL1844" i="1"/>
  <c r="AL1845" i="1"/>
  <c r="AL1846" i="1"/>
  <c r="AL1847" i="1"/>
  <c r="AL1848" i="1"/>
  <c r="AL1849" i="1"/>
  <c r="AL1850" i="1"/>
  <c r="AL1851" i="1"/>
  <c r="AL1852" i="1"/>
  <c r="AL1853" i="1"/>
  <c r="AL1854" i="1"/>
  <c r="AL1855" i="1"/>
  <c r="AL1856" i="1"/>
  <c r="AL1857" i="1"/>
  <c r="AL1858" i="1"/>
  <c r="AL1859" i="1"/>
  <c r="AL1860" i="1"/>
  <c r="AL1861" i="1"/>
  <c r="AL1862" i="1"/>
  <c r="AL1863" i="1"/>
  <c r="AL1864" i="1"/>
  <c r="AL1865" i="1"/>
  <c r="AL1866" i="1"/>
  <c r="AL1867" i="1"/>
  <c r="AL1868" i="1"/>
  <c r="AL1869" i="1"/>
  <c r="AL1870" i="1"/>
  <c r="AL1871" i="1"/>
  <c r="AL1872" i="1"/>
  <c r="AL1873" i="1"/>
  <c r="AL1874" i="1"/>
  <c r="AL1875" i="1"/>
  <c r="AL1876" i="1"/>
  <c r="AL1877" i="1"/>
  <c r="AL1878" i="1"/>
  <c r="AL1879" i="1"/>
  <c r="AL1880" i="1"/>
  <c r="AL1881" i="1"/>
  <c r="AL1882" i="1"/>
  <c r="AL1883" i="1"/>
  <c r="AL1884" i="1"/>
  <c r="AL1885" i="1"/>
  <c r="AL1886" i="1"/>
  <c r="AL1887" i="1"/>
  <c r="AL1888" i="1"/>
  <c r="AL1889" i="1"/>
  <c r="AL1890" i="1"/>
  <c r="AL1891" i="1"/>
  <c r="AL1892" i="1"/>
  <c r="AL1893" i="1"/>
  <c r="AL1894" i="1"/>
  <c r="AL1895" i="1"/>
  <c r="AL1896" i="1"/>
  <c r="AL1897" i="1"/>
  <c r="AL1898" i="1"/>
  <c r="AL1899" i="1"/>
  <c r="AL1900" i="1"/>
  <c r="AL1901" i="1"/>
  <c r="AL1902" i="1"/>
  <c r="AL1903" i="1"/>
  <c r="AL1904" i="1"/>
  <c r="AL1905" i="1"/>
  <c r="AL1906" i="1"/>
  <c r="AL1907" i="1"/>
  <c r="AL1908" i="1"/>
  <c r="AL1909" i="1"/>
  <c r="AL1910" i="1"/>
  <c r="AL1911" i="1"/>
  <c r="AL1912" i="1"/>
  <c r="AL1913" i="1"/>
  <c r="AL1914" i="1"/>
  <c r="AL1915" i="1"/>
  <c r="AL1916" i="1"/>
  <c r="AL1917" i="1"/>
  <c r="AL1918" i="1"/>
  <c r="AL1919" i="1"/>
  <c r="AL1920" i="1"/>
  <c r="AL1921" i="1"/>
  <c r="AL1922" i="1"/>
  <c r="AL1923" i="1"/>
  <c r="AL1924" i="1"/>
  <c r="AL1925" i="1"/>
  <c r="AL1926" i="1"/>
  <c r="AL1927" i="1"/>
  <c r="AL1928" i="1"/>
  <c r="AL1929" i="1"/>
  <c r="AL1930" i="1"/>
  <c r="AL1931" i="1"/>
  <c r="AL1932" i="1"/>
  <c r="AL1933" i="1"/>
  <c r="AL1934" i="1"/>
  <c r="AL1935" i="1"/>
  <c r="AL1936" i="1"/>
  <c r="AL1937" i="1"/>
  <c r="AL1938" i="1"/>
  <c r="AL1939" i="1"/>
  <c r="AL1940" i="1"/>
  <c r="AL1941" i="1"/>
  <c r="AL1942" i="1"/>
  <c r="AL1943" i="1"/>
  <c r="AL1944" i="1"/>
  <c r="AL1945" i="1"/>
  <c r="AL1946" i="1"/>
  <c r="AL1947" i="1"/>
  <c r="AL1948" i="1"/>
  <c r="AL1949" i="1"/>
  <c r="AL1950" i="1"/>
  <c r="AL1951" i="1"/>
  <c r="AL1952" i="1"/>
  <c r="AL1953" i="1"/>
  <c r="AL1954" i="1"/>
  <c r="AL1955" i="1"/>
  <c r="AL1956" i="1"/>
  <c r="AL1957" i="1"/>
  <c r="AL1958" i="1"/>
  <c r="AL1959" i="1"/>
  <c r="AL1960" i="1"/>
  <c r="AL1961" i="1"/>
  <c r="AL1962" i="1"/>
  <c r="AL1963" i="1"/>
  <c r="AL1964" i="1"/>
  <c r="AL1965" i="1"/>
  <c r="AL1966" i="1"/>
  <c r="AL1967" i="1"/>
  <c r="AL1968" i="1"/>
  <c r="AL1969" i="1"/>
  <c r="AL1970" i="1"/>
  <c r="AL1971" i="1"/>
  <c r="AL1972" i="1"/>
  <c r="AL1973" i="1"/>
  <c r="AL1974" i="1"/>
  <c r="AL1975" i="1"/>
  <c r="AL1976" i="1"/>
  <c r="AL1977" i="1"/>
  <c r="AL1978" i="1"/>
  <c r="AL1979" i="1"/>
  <c r="AL1980" i="1"/>
  <c r="AL1981" i="1"/>
  <c r="AL1982" i="1"/>
  <c r="AL1983" i="1"/>
  <c r="AL1984" i="1"/>
  <c r="AL1985" i="1"/>
  <c r="AL1986" i="1"/>
  <c r="AL1987" i="1"/>
  <c r="AL1988" i="1"/>
  <c r="AL1989" i="1"/>
  <c r="AL1990" i="1"/>
  <c r="AL1991" i="1"/>
  <c r="AL1992" i="1"/>
  <c r="AL1993" i="1"/>
  <c r="AL1994" i="1"/>
  <c r="AL1995" i="1"/>
  <c r="AL1996" i="1"/>
  <c r="AL1997" i="1"/>
  <c r="AL1998" i="1"/>
  <c r="AL1999" i="1"/>
  <c r="AL2000" i="1"/>
  <c r="AL2001" i="1"/>
  <c r="AL2002" i="1"/>
  <c r="AL2003" i="1"/>
  <c r="AL2004" i="1"/>
  <c r="AL2005" i="1"/>
  <c r="AL2006" i="1"/>
  <c r="AL2007" i="1"/>
  <c r="AL2008" i="1"/>
  <c r="AL2009" i="1"/>
  <c r="AL2010" i="1"/>
  <c r="AL2011" i="1"/>
  <c r="AL2012" i="1"/>
  <c r="AL2013" i="1"/>
  <c r="AL2014" i="1"/>
  <c r="AL2015" i="1"/>
  <c r="AL2016" i="1"/>
  <c r="AL2017" i="1"/>
  <c r="AL2018" i="1"/>
  <c r="AL2019" i="1"/>
  <c r="AL2020" i="1"/>
  <c r="AL2021" i="1"/>
  <c r="AL2022" i="1"/>
  <c r="AL2023" i="1"/>
  <c r="AL2024" i="1"/>
  <c r="AL2025" i="1"/>
  <c r="AL2026" i="1"/>
  <c r="AL2027" i="1"/>
  <c r="AL2028" i="1"/>
  <c r="AL2029" i="1"/>
  <c r="AL2030" i="1"/>
  <c r="AL2031" i="1"/>
  <c r="AL2032" i="1"/>
  <c r="AL2033" i="1"/>
  <c r="AL2034" i="1"/>
  <c r="AL2035" i="1"/>
  <c r="AL2036" i="1"/>
  <c r="AL2037" i="1"/>
  <c r="AL2038" i="1"/>
  <c r="AL2039" i="1"/>
  <c r="AL2040" i="1"/>
  <c r="AL2041" i="1"/>
  <c r="AL2042" i="1"/>
  <c r="AL2043" i="1"/>
  <c r="AL2044" i="1"/>
  <c r="AL2045" i="1"/>
  <c r="AL2046" i="1"/>
  <c r="AL2047" i="1"/>
  <c r="AL2048" i="1"/>
  <c r="AL2049" i="1"/>
  <c r="AL2050" i="1"/>
  <c r="AL2051" i="1"/>
  <c r="AL2052" i="1"/>
  <c r="AL2053" i="1"/>
  <c r="AL2054" i="1"/>
  <c r="AL2055" i="1"/>
  <c r="AL2056" i="1"/>
  <c r="AL2057" i="1"/>
  <c r="AL2058" i="1"/>
  <c r="AL2059" i="1"/>
  <c r="AL2060" i="1"/>
  <c r="AL2061" i="1"/>
  <c r="AL2062" i="1"/>
  <c r="AL2063" i="1"/>
  <c r="AL2064" i="1"/>
  <c r="AL2065" i="1"/>
  <c r="AL2066" i="1"/>
  <c r="AL2067" i="1"/>
  <c r="AL2068" i="1"/>
  <c r="AL2069" i="1"/>
  <c r="AL2070" i="1"/>
  <c r="AL2071" i="1"/>
  <c r="AL2072" i="1"/>
  <c r="AL2073" i="1"/>
  <c r="AL2074" i="1"/>
  <c r="AL2075" i="1"/>
  <c r="AL2076" i="1"/>
  <c r="AL2077" i="1"/>
  <c r="AL2078" i="1"/>
  <c r="AL2079" i="1"/>
  <c r="AL2080" i="1"/>
  <c r="AL2081" i="1"/>
  <c r="AL2082" i="1"/>
  <c r="AL2083" i="1"/>
  <c r="AL2084" i="1"/>
  <c r="AL2085" i="1"/>
  <c r="AL2086" i="1"/>
  <c r="AL2087" i="1"/>
  <c r="AL2088" i="1"/>
  <c r="AL2089" i="1"/>
  <c r="AL2090" i="1"/>
  <c r="AL2091" i="1"/>
  <c r="AL2092" i="1"/>
  <c r="AL2093" i="1"/>
  <c r="AL2094" i="1"/>
  <c r="AL2095" i="1"/>
  <c r="AL2096" i="1"/>
  <c r="AL2097" i="1"/>
  <c r="AL2098" i="1"/>
  <c r="AL2099" i="1"/>
  <c r="AL2100" i="1"/>
  <c r="AL2101" i="1"/>
  <c r="AL2102" i="1"/>
  <c r="AL2103" i="1"/>
  <c r="AL2104" i="1"/>
  <c r="AL2105" i="1"/>
  <c r="AL2106" i="1"/>
  <c r="AL2107" i="1"/>
  <c r="AL2108" i="1"/>
  <c r="AL2109" i="1"/>
  <c r="AL2110" i="1"/>
  <c r="AL2111" i="1"/>
  <c r="AL2112" i="1"/>
  <c r="AL2113" i="1"/>
  <c r="AL2114" i="1"/>
  <c r="AL2115" i="1"/>
  <c r="AL2116" i="1"/>
  <c r="AL2117" i="1"/>
  <c r="AL2118" i="1"/>
  <c r="AL2119" i="1"/>
  <c r="AL2120" i="1"/>
  <c r="AL2121" i="1"/>
  <c r="AL2122" i="1"/>
  <c r="AL2123" i="1"/>
  <c r="AL2124" i="1"/>
  <c r="AL2125" i="1"/>
  <c r="AL2126" i="1"/>
  <c r="AL2127" i="1"/>
  <c r="AL2128" i="1"/>
  <c r="AL2129" i="1"/>
  <c r="AL2130" i="1"/>
  <c r="AL2131" i="1"/>
  <c r="AL2132" i="1"/>
  <c r="AL2133" i="1"/>
  <c r="AL2134" i="1"/>
  <c r="AL2135" i="1"/>
  <c r="AL2136" i="1"/>
  <c r="AL2137" i="1"/>
  <c r="AL2138" i="1"/>
  <c r="AL2139" i="1"/>
  <c r="AL2140" i="1"/>
  <c r="AL2141" i="1"/>
  <c r="AL2142" i="1"/>
  <c r="AL2143" i="1"/>
  <c r="AL2144" i="1"/>
  <c r="AL2145" i="1"/>
  <c r="AL2146" i="1"/>
  <c r="AL2147" i="1"/>
  <c r="AL2148" i="1"/>
  <c r="AL2149" i="1"/>
  <c r="AL2150" i="1"/>
  <c r="AL2151" i="1"/>
  <c r="AL2152" i="1"/>
  <c r="AL2153" i="1"/>
  <c r="AL2154" i="1"/>
  <c r="AL2155" i="1"/>
  <c r="AL2156" i="1"/>
  <c r="AL2157" i="1"/>
  <c r="AL2158" i="1"/>
  <c r="AL2159" i="1"/>
  <c r="AL2160" i="1"/>
  <c r="AL2161" i="1"/>
  <c r="AL2162" i="1"/>
  <c r="AL2163" i="1"/>
  <c r="AL2164" i="1"/>
  <c r="AL2165" i="1"/>
  <c r="AL2166" i="1"/>
  <c r="AL2167" i="1"/>
  <c r="AL2168" i="1"/>
  <c r="AL2169" i="1"/>
  <c r="AL2170" i="1"/>
  <c r="AL2171" i="1"/>
  <c r="AL2172" i="1"/>
  <c r="AL2173" i="1"/>
  <c r="AL2174" i="1"/>
  <c r="AL2175" i="1"/>
  <c r="AL2176" i="1"/>
  <c r="AL2177" i="1"/>
  <c r="AL2178" i="1"/>
  <c r="AL2179" i="1"/>
  <c r="AL2180" i="1"/>
  <c r="AL2181" i="1"/>
  <c r="AL2182" i="1"/>
  <c r="AL2183" i="1"/>
  <c r="AL2184" i="1"/>
  <c r="AL2185" i="1"/>
  <c r="AL2186" i="1"/>
  <c r="AL2187" i="1"/>
  <c r="AL2188" i="1"/>
  <c r="AL2189" i="1"/>
  <c r="AL2190" i="1"/>
  <c r="AL2191" i="1"/>
  <c r="AL2192" i="1"/>
  <c r="AL2193" i="1"/>
  <c r="AL2194" i="1"/>
  <c r="AL2195" i="1"/>
  <c r="AL2196" i="1"/>
  <c r="AL2197" i="1"/>
  <c r="AL2198" i="1"/>
  <c r="AL2199" i="1"/>
  <c r="AL2200" i="1"/>
  <c r="AL2201" i="1"/>
  <c r="AL2202" i="1"/>
  <c r="AL2203" i="1"/>
  <c r="AL2204" i="1"/>
  <c r="AL2205" i="1"/>
  <c r="AL2206" i="1"/>
  <c r="AL2207" i="1"/>
  <c r="AL2208" i="1"/>
  <c r="AL2209" i="1"/>
  <c r="AL2210" i="1"/>
  <c r="AL2211" i="1"/>
  <c r="AL2212" i="1"/>
  <c r="AL2213" i="1"/>
  <c r="AL2214" i="1"/>
  <c r="AL2215" i="1"/>
  <c r="AL2216" i="1"/>
  <c r="AL2217" i="1"/>
  <c r="AL2218" i="1"/>
  <c r="AL2219" i="1"/>
  <c r="AL2220" i="1"/>
  <c r="AL2221" i="1"/>
  <c r="AL2222" i="1"/>
  <c r="AL2223" i="1"/>
  <c r="AL2224" i="1"/>
  <c r="AL2225" i="1"/>
  <c r="AL2226" i="1"/>
  <c r="AL2227" i="1"/>
  <c r="AL2228" i="1"/>
  <c r="AL2229" i="1"/>
  <c r="AL2230" i="1"/>
  <c r="AL2231" i="1"/>
  <c r="AL2232" i="1"/>
  <c r="AL2233" i="1"/>
  <c r="AL2234" i="1"/>
  <c r="AL2235" i="1"/>
  <c r="AL2236" i="1"/>
  <c r="AL2237" i="1"/>
  <c r="AL2238" i="1"/>
  <c r="AL2239" i="1"/>
  <c r="AL2240" i="1"/>
  <c r="AL2241" i="1"/>
  <c r="AL2242" i="1"/>
  <c r="AL2243" i="1"/>
  <c r="AL2244" i="1"/>
  <c r="AL2245" i="1"/>
  <c r="AL2246" i="1"/>
  <c r="AL2247" i="1"/>
  <c r="AL2248" i="1"/>
  <c r="AL2249" i="1"/>
  <c r="AL2250" i="1"/>
  <c r="AL2251" i="1"/>
  <c r="AL2252" i="1"/>
  <c r="AL2253" i="1"/>
  <c r="AL2254" i="1"/>
  <c r="AL2255" i="1"/>
  <c r="AL2256" i="1"/>
  <c r="AL2257" i="1"/>
  <c r="AL2258" i="1"/>
  <c r="AL2259" i="1"/>
  <c r="AL2260" i="1"/>
  <c r="AL2261" i="1"/>
  <c r="AL2262" i="1"/>
  <c r="AL2263" i="1"/>
  <c r="AL2264" i="1"/>
  <c r="AL2265" i="1"/>
  <c r="AL2266" i="1"/>
  <c r="AL2267" i="1"/>
  <c r="AL2268" i="1"/>
  <c r="AL2269" i="1"/>
  <c r="AL2270" i="1"/>
  <c r="AL2271" i="1"/>
  <c r="AL2272" i="1"/>
  <c r="AL2273" i="1"/>
  <c r="AL2274" i="1"/>
  <c r="AL2275" i="1"/>
  <c r="AL2276" i="1"/>
  <c r="AL2277" i="1"/>
  <c r="AL2278" i="1"/>
  <c r="AL2279" i="1"/>
  <c r="AL2280" i="1"/>
  <c r="AL2281" i="1"/>
  <c r="AL2282" i="1"/>
  <c r="AL2283" i="1"/>
  <c r="AL2284" i="1"/>
  <c r="AL2285" i="1"/>
  <c r="AL2286" i="1"/>
  <c r="AL2287" i="1"/>
  <c r="AL2288" i="1"/>
  <c r="AL2289" i="1"/>
  <c r="AL2290" i="1"/>
  <c r="AL2291" i="1"/>
  <c r="AL2292" i="1"/>
  <c r="AL2293" i="1"/>
  <c r="AL2294" i="1"/>
  <c r="AL2295" i="1"/>
  <c r="AL2296" i="1"/>
  <c r="AL2297" i="1"/>
  <c r="AL2298" i="1"/>
  <c r="AL2299" i="1"/>
  <c r="AL2300" i="1"/>
  <c r="AL2301" i="1"/>
  <c r="AL2302" i="1"/>
  <c r="AL2303" i="1"/>
  <c r="AL2304" i="1"/>
  <c r="AL2305" i="1"/>
  <c r="AL2306" i="1"/>
  <c r="AL2307" i="1"/>
  <c r="AL2308" i="1"/>
  <c r="AL2309" i="1"/>
  <c r="AL2310" i="1"/>
  <c r="AL2311" i="1"/>
  <c r="AL2312" i="1"/>
  <c r="AL2313" i="1"/>
  <c r="AL2314" i="1"/>
  <c r="AL2315" i="1"/>
  <c r="AL2316" i="1"/>
  <c r="AL2317" i="1"/>
  <c r="AL2318" i="1"/>
  <c r="AL2319" i="1"/>
  <c r="AL2320" i="1"/>
  <c r="AL2321" i="1"/>
  <c r="AL2322" i="1"/>
  <c r="AL2323" i="1"/>
  <c r="AL2324" i="1"/>
  <c r="AL2325" i="1"/>
  <c r="AL2326" i="1"/>
  <c r="AL2327" i="1"/>
  <c r="AL2328" i="1"/>
  <c r="AL2329" i="1"/>
  <c r="AL2330" i="1"/>
  <c r="AL2331" i="1"/>
  <c r="AL2332" i="1"/>
  <c r="AL2333" i="1"/>
  <c r="AL2334" i="1"/>
  <c r="AL2335" i="1"/>
  <c r="AL2336" i="1"/>
  <c r="AL2337" i="1"/>
  <c r="AL2338" i="1"/>
  <c r="AL2339" i="1"/>
  <c r="AL2340" i="1"/>
  <c r="AL2341" i="1"/>
  <c r="AL2342" i="1"/>
  <c r="AL2343" i="1"/>
  <c r="AL2344" i="1"/>
  <c r="AL2345" i="1"/>
  <c r="AL2346" i="1"/>
  <c r="AL2347" i="1"/>
  <c r="AL2348" i="1"/>
  <c r="AL2349" i="1"/>
  <c r="AL2350" i="1"/>
  <c r="AL2351" i="1"/>
  <c r="AL2352" i="1"/>
  <c r="AL2353" i="1"/>
  <c r="AL2354" i="1"/>
  <c r="AL2355" i="1"/>
  <c r="AL2356" i="1"/>
  <c r="AL2357" i="1"/>
  <c r="AL2358" i="1"/>
  <c r="AL2359" i="1"/>
  <c r="AL2360" i="1"/>
  <c r="AL2361" i="1"/>
  <c r="AL2362" i="1"/>
  <c r="AL2363" i="1"/>
  <c r="AL2364" i="1"/>
  <c r="AL2365" i="1"/>
  <c r="AL2366" i="1"/>
  <c r="AL2367" i="1"/>
  <c r="AL2368" i="1"/>
  <c r="AL2369" i="1"/>
  <c r="AL2370" i="1"/>
  <c r="AL2371" i="1"/>
  <c r="AL2372" i="1"/>
  <c r="AL2373" i="1"/>
  <c r="AL2374" i="1"/>
  <c r="AL2375" i="1"/>
  <c r="AL2376" i="1"/>
  <c r="AL2377" i="1"/>
  <c r="AL2378" i="1"/>
  <c r="AL2379" i="1"/>
  <c r="AL2380" i="1"/>
  <c r="AL2381" i="1"/>
  <c r="AL2382" i="1"/>
  <c r="AL2383" i="1"/>
  <c r="AL2384" i="1"/>
  <c r="AL2385" i="1"/>
  <c r="AL2386" i="1"/>
  <c r="AL2387" i="1"/>
  <c r="AL2388" i="1"/>
  <c r="AL2389" i="1"/>
  <c r="AL2390" i="1"/>
  <c r="AL2391" i="1"/>
  <c r="AL2392" i="1"/>
  <c r="AL2393" i="1"/>
  <c r="AL2394" i="1"/>
  <c r="AL2395" i="1"/>
  <c r="AL2396" i="1"/>
  <c r="AL2397" i="1"/>
  <c r="AL2398" i="1"/>
  <c r="AL2399" i="1"/>
  <c r="AL2400" i="1"/>
  <c r="AL2401" i="1"/>
  <c r="AL2402" i="1"/>
  <c r="AL2403" i="1"/>
  <c r="AL2404" i="1"/>
  <c r="AL2405" i="1"/>
  <c r="AL2406" i="1"/>
  <c r="AL2407" i="1"/>
  <c r="AL2408" i="1"/>
  <c r="AL2409" i="1"/>
  <c r="AL2410" i="1"/>
  <c r="AL2411" i="1"/>
  <c r="AL2412" i="1"/>
  <c r="AL2413" i="1"/>
  <c r="AL2414" i="1"/>
  <c r="AL2415" i="1"/>
  <c r="AL2416" i="1"/>
  <c r="AL2417" i="1"/>
  <c r="AL2418" i="1"/>
  <c r="AL2419" i="1"/>
  <c r="AL2420" i="1"/>
  <c r="AL2421" i="1"/>
  <c r="AL2422" i="1"/>
  <c r="AL2423" i="1"/>
  <c r="AL2424" i="1"/>
  <c r="AL2425" i="1"/>
  <c r="AL2426" i="1"/>
  <c r="AL2427" i="1"/>
  <c r="AL2428" i="1"/>
  <c r="AL2429" i="1"/>
  <c r="AL2430" i="1"/>
  <c r="AL2431" i="1"/>
  <c r="AL2432" i="1"/>
  <c r="AL2433" i="1"/>
  <c r="AL2434" i="1"/>
  <c r="AL2435" i="1"/>
  <c r="AL2436" i="1"/>
  <c r="AL2437" i="1"/>
  <c r="AL2438" i="1"/>
  <c r="AL2439" i="1"/>
  <c r="AL2440" i="1"/>
  <c r="AL2441" i="1"/>
  <c r="AL2442" i="1"/>
  <c r="AL2443" i="1"/>
  <c r="AL2444" i="1"/>
  <c r="AL2445" i="1"/>
  <c r="AL2446" i="1"/>
  <c r="AL2447" i="1"/>
  <c r="AL2448" i="1"/>
  <c r="AL2449" i="1"/>
  <c r="AL2450" i="1"/>
  <c r="AL2451" i="1"/>
  <c r="AL2452" i="1"/>
  <c r="AL2453" i="1"/>
  <c r="AL2454" i="1"/>
  <c r="AL2455" i="1"/>
  <c r="AL2456" i="1"/>
  <c r="AL2457" i="1"/>
  <c r="AL2458" i="1"/>
  <c r="AL2459" i="1"/>
  <c r="AL2460" i="1"/>
  <c r="AL2461" i="1"/>
  <c r="AL2462" i="1"/>
  <c r="AL2463" i="1"/>
  <c r="AL2464" i="1"/>
  <c r="AL2465" i="1"/>
  <c r="AL2466" i="1"/>
  <c r="AL2467" i="1"/>
  <c r="AL2468" i="1"/>
  <c r="AL2469" i="1"/>
  <c r="AL2470" i="1"/>
  <c r="AL2471" i="1"/>
  <c r="AL2472" i="1"/>
  <c r="AL2473" i="1"/>
  <c r="AL2474" i="1"/>
  <c r="AL2475" i="1"/>
  <c r="AL2476" i="1"/>
  <c r="AL2477" i="1"/>
  <c r="AL2478" i="1"/>
  <c r="AL2479" i="1"/>
  <c r="AL2480" i="1"/>
  <c r="AL2481" i="1"/>
  <c r="AL2482" i="1"/>
  <c r="AL2483" i="1"/>
  <c r="AL2484" i="1"/>
  <c r="AL2485" i="1"/>
  <c r="AL2486" i="1"/>
  <c r="AL2487" i="1"/>
  <c r="AL2488" i="1"/>
  <c r="AL2489" i="1"/>
  <c r="AL2490" i="1"/>
  <c r="AL2491" i="1"/>
  <c r="AL2492" i="1"/>
  <c r="AL2493" i="1"/>
  <c r="AL2494" i="1"/>
  <c r="AL2495" i="1"/>
  <c r="AL2496" i="1"/>
  <c r="AL2497" i="1"/>
  <c r="AL2498" i="1"/>
  <c r="AL2499" i="1"/>
  <c r="AL2500" i="1"/>
  <c r="AL2501" i="1"/>
  <c r="AL2502" i="1"/>
  <c r="AL2503" i="1"/>
  <c r="AL2504" i="1"/>
  <c r="AL2505" i="1"/>
  <c r="AL2506" i="1"/>
  <c r="AL2507" i="1"/>
  <c r="AL2508" i="1"/>
  <c r="AL2509" i="1"/>
  <c r="AL2510" i="1"/>
  <c r="AL2511" i="1"/>
  <c r="AL2512" i="1"/>
  <c r="AL2513" i="1"/>
  <c r="AL2514" i="1"/>
  <c r="AL2515" i="1"/>
  <c r="AL2516" i="1"/>
  <c r="AL2517" i="1"/>
  <c r="AL2518" i="1"/>
  <c r="AL2519" i="1"/>
  <c r="AL2520" i="1"/>
  <c r="AL2521" i="1"/>
  <c r="AL2522" i="1"/>
  <c r="AL2523" i="1"/>
  <c r="AL2524" i="1"/>
  <c r="AL2525" i="1"/>
  <c r="AL2526" i="1"/>
  <c r="AL2527" i="1"/>
  <c r="AL2528" i="1"/>
  <c r="AL2529" i="1"/>
  <c r="AL2530" i="1"/>
  <c r="AL2531" i="1"/>
  <c r="AL2532" i="1"/>
  <c r="AL2533" i="1"/>
  <c r="AL2534" i="1"/>
  <c r="AL2535" i="1"/>
  <c r="AL2536" i="1"/>
  <c r="AL2537" i="1"/>
  <c r="AL2538" i="1"/>
  <c r="AL2539" i="1"/>
  <c r="AL2540" i="1"/>
  <c r="AL2541" i="1"/>
  <c r="AL2542" i="1"/>
  <c r="AL2543" i="1"/>
  <c r="AL2544" i="1"/>
  <c r="AL2545" i="1"/>
  <c r="AL2546" i="1"/>
  <c r="AL2547" i="1"/>
  <c r="AL2548" i="1"/>
  <c r="AL2549" i="1"/>
  <c r="AL2550" i="1"/>
  <c r="AL2551" i="1"/>
  <c r="AL2552" i="1"/>
  <c r="AL2553" i="1"/>
  <c r="AL2554" i="1"/>
  <c r="AL2555" i="1"/>
  <c r="AL2556" i="1"/>
  <c r="AL2557" i="1"/>
  <c r="AL2558" i="1"/>
  <c r="AL2559" i="1"/>
  <c r="AL2560" i="1"/>
  <c r="AL2561" i="1"/>
  <c r="AL2562" i="1"/>
  <c r="AL2563" i="1"/>
  <c r="AL2564" i="1"/>
  <c r="AL2565" i="1"/>
  <c r="AL2566" i="1"/>
  <c r="AL2567" i="1"/>
  <c r="AL2568" i="1"/>
  <c r="AL2569" i="1"/>
  <c r="AL2570" i="1"/>
  <c r="AL2571" i="1"/>
  <c r="AL2572" i="1"/>
  <c r="AL2573" i="1"/>
  <c r="AL2574" i="1"/>
  <c r="AL2575" i="1"/>
  <c r="AL2576" i="1"/>
  <c r="AL2577" i="1"/>
  <c r="AL2578" i="1"/>
  <c r="AL2579" i="1"/>
  <c r="AL2580" i="1"/>
  <c r="AL2581" i="1"/>
  <c r="AL2582" i="1"/>
  <c r="AL2583" i="1"/>
  <c r="AL2584" i="1"/>
  <c r="AL2585" i="1"/>
  <c r="AL2586" i="1"/>
  <c r="AL2587" i="1"/>
  <c r="AL2588" i="1"/>
  <c r="AL2589" i="1"/>
  <c r="AL2590" i="1"/>
  <c r="AL2591" i="1"/>
  <c r="AL2592" i="1"/>
  <c r="AL2593" i="1"/>
  <c r="AL2594" i="1"/>
  <c r="AL2595" i="1"/>
  <c r="AL2596" i="1"/>
  <c r="AL2597" i="1"/>
  <c r="AL2598" i="1"/>
  <c r="AL2599" i="1"/>
  <c r="AL2600" i="1"/>
  <c r="AL2601" i="1"/>
  <c r="AL2602" i="1"/>
  <c r="AL2603" i="1"/>
  <c r="AL2604" i="1"/>
  <c r="AL2605" i="1"/>
  <c r="AL2606" i="1"/>
  <c r="AL2607" i="1"/>
  <c r="AL2608" i="1"/>
  <c r="AL2609" i="1"/>
  <c r="AL2610" i="1"/>
  <c r="AL2611" i="1"/>
  <c r="AL2612" i="1"/>
  <c r="AL2613" i="1"/>
  <c r="AL2614" i="1"/>
  <c r="AL2615" i="1"/>
  <c r="AL2616" i="1"/>
  <c r="AL2617" i="1"/>
  <c r="AL2618" i="1"/>
  <c r="AL2619" i="1"/>
  <c r="AL2620" i="1"/>
  <c r="AL2621" i="1"/>
  <c r="AL2622" i="1"/>
  <c r="AL2623" i="1"/>
  <c r="AL2624" i="1"/>
  <c r="AL2625" i="1"/>
  <c r="AL2626" i="1"/>
  <c r="AL2627" i="1"/>
  <c r="AL2628" i="1"/>
  <c r="AL2629" i="1"/>
  <c r="AL2630" i="1"/>
  <c r="AL2631" i="1"/>
  <c r="AL2632" i="1"/>
  <c r="AL2633" i="1"/>
  <c r="AL2634" i="1"/>
  <c r="AL2635" i="1"/>
  <c r="AL2636" i="1"/>
  <c r="AL2637" i="1"/>
  <c r="AL2638" i="1"/>
  <c r="AL2639" i="1"/>
  <c r="AL2640" i="1"/>
  <c r="AL2641" i="1"/>
  <c r="AL2642" i="1"/>
  <c r="AL2643" i="1"/>
  <c r="AL2644" i="1"/>
  <c r="AL2645" i="1"/>
  <c r="AL2646" i="1"/>
  <c r="AL2647" i="1"/>
  <c r="AL2648" i="1"/>
  <c r="AL2649" i="1"/>
  <c r="AL2650" i="1"/>
  <c r="AL2651" i="1"/>
  <c r="AL2652" i="1"/>
  <c r="AL2653" i="1"/>
  <c r="AL2654" i="1"/>
  <c r="AL2655" i="1"/>
  <c r="AL2656" i="1"/>
  <c r="AL2657" i="1"/>
  <c r="AL2658" i="1"/>
  <c r="AL2659" i="1"/>
  <c r="AL2660" i="1"/>
  <c r="AL2661" i="1"/>
  <c r="AL2662" i="1"/>
  <c r="AL2663" i="1"/>
  <c r="AL2664" i="1"/>
  <c r="AL2665" i="1"/>
  <c r="AL2666" i="1"/>
  <c r="AL2667" i="1"/>
  <c r="AL2668" i="1"/>
  <c r="AL2669" i="1"/>
  <c r="AL2670" i="1"/>
  <c r="AL2671" i="1"/>
  <c r="AL2672" i="1"/>
  <c r="AL2673" i="1"/>
  <c r="AL2674" i="1"/>
  <c r="AL2675" i="1"/>
  <c r="AL2676" i="1"/>
  <c r="AL2677" i="1"/>
  <c r="AL2678" i="1"/>
  <c r="AL2679" i="1"/>
  <c r="AL2680" i="1"/>
  <c r="AL2681" i="1"/>
  <c r="AL2682" i="1"/>
  <c r="AL2683" i="1"/>
  <c r="AL2684" i="1"/>
  <c r="AL2685" i="1"/>
  <c r="AL2686" i="1"/>
  <c r="AL2687" i="1"/>
  <c r="AL2688" i="1"/>
  <c r="AL2689" i="1"/>
  <c r="AL2690" i="1"/>
  <c r="AL2691" i="1"/>
  <c r="AL2692" i="1"/>
  <c r="AL2693" i="1"/>
  <c r="AL2694" i="1"/>
  <c r="AL2695" i="1"/>
  <c r="AL2696" i="1"/>
  <c r="AL2697" i="1"/>
  <c r="AL2698" i="1"/>
  <c r="AL2699" i="1"/>
  <c r="AL2700" i="1"/>
  <c r="AL2701" i="1"/>
  <c r="AL2702" i="1"/>
  <c r="AL2703" i="1"/>
  <c r="AL2704" i="1"/>
  <c r="AL2705" i="1"/>
  <c r="AL2706" i="1"/>
  <c r="AL2707" i="1"/>
  <c r="AL2708" i="1"/>
  <c r="AL2709" i="1"/>
  <c r="AL2710" i="1"/>
  <c r="AL2711" i="1"/>
  <c r="AL2712" i="1"/>
  <c r="AL2713" i="1"/>
  <c r="AL2714" i="1"/>
  <c r="AL2715" i="1"/>
  <c r="AL2716" i="1"/>
  <c r="AL2717" i="1"/>
  <c r="AL2718" i="1"/>
  <c r="AL2719" i="1"/>
  <c r="AL2720" i="1"/>
  <c r="AL2721" i="1"/>
  <c r="AL2722" i="1"/>
  <c r="AL2723" i="1"/>
  <c r="AL2724" i="1"/>
  <c r="AL2725" i="1"/>
  <c r="AL2726" i="1"/>
  <c r="AL2727" i="1"/>
  <c r="AL2728" i="1"/>
  <c r="AL2729" i="1"/>
  <c r="AL2730" i="1"/>
  <c r="AL2731" i="1"/>
  <c r="AL2732" i="1"/>
  <c r="AL2733" i="1"/>
  <c r="AL2734" i="1"/>
  <c r="AL2735" i="1"/>
  <c r="AL2736" i="1"/>
  <c r="AL2737" i="1"/>
  <c r="AL2738" i="1"/>
  <c r="AL2739" i="1"/>
  <c r="AL2740" i="1"/>
  <c r="AL2741" i="1"/>
  <c r="AL2742" i="1"/>
  <c r="AL2743" i="1"/>
  <c r="AL2744" i="1"/>
  <c r="AL2745" i="1"/>
  <c r="AL2746" i="1"/>
  <c r="AL2747" i="1"/>
  <c r="AL2748" i="1"/>
  <c r="AL2749" i="1"/>
  <c r="AL2750" i="1"/>
  <c r="AL2751" i="1"/>
  <c r="AL2752" i="1"/>
  <c r="AL2753" i="1"/>
  <c r="AL2754" i="1"/>
  <c r="AL2755" i="1"/>
  <c r="AL2756" i="1"/>
  <c r="AL2757" i="1"/>
  <c r="AL2758" i="1"/>
  <c r="AL2759" i="1"/>
  <c r="AL2760" i="1"/>
  <c r="AL2761" i="1"/>
  <c r="AL2762" i="1"/>
  <c r="AL2763" i="1"/>
  <c r="AL2764" i="1"/>
  <c r="AL2765" i="1"/>
  <c r="AL2766" i="1"/>
  <c r="AL2767" i="1"/>
  <c r="AL2768" i="1"/>
  <c r="AL2769" i="1"/>
  <c r="AL2770" i="1"/>
  <c r="AL2771" i="1"/>
  <c r="AL2772" i="1"/>
  <c r="AL2773" i="1"/>
  <c r="AL2774" i="1"/>
  <c r="AL2775" i="1"/>
  <c r="AL2776" i="1"/>
  <c r="AL2777" i="1"/>
  <c r="AL2778" i="1"/>
  <c r="AL2779" i="1"/>
  <c r="AL2780" i="1"/>
  <c r="AL2781" i="1"/>
  <c r="AL2782" i="1"/>
  <c r="AL2783" i="1"/>
  <c r="AL2784" i="1"/>
  <c r="AL2785" i="1"/>
  <c r="AL2786" i="1"/>
  <c r="AL2787" i="1"/>
  <c r="AL2788" i="1"/>
  <c r="AL2789" i="1"/>
  <c r="AL2790" i="1"/>
  <c r="AL2791" i="1"/>
  <c r="AL2792" i="1"/>
  <c r="AL2793" i="1"/>
  <c r="AL2794" i="1"/>
  <c r="AL2795" i="1"/>
  <c r="AL2796" i="1"/>
  <c r="AL2797" i="1"/>
  <c r="AL2798" i="1"/>
  <c r="AL2799" i="1"/>
  <c r="AL2800" i="1"/>
  <c r="AL2801" i="1"/>
  <c r="AL2802" i="1"/>
  <c r="AL2803" i="1"/>
  <c r="AL2804" i="1"/>
  <c r="AL2805" i="1"/>
  <c r="AL2806" i="1"/>
  <c r="AL2807" i="1"/>
  <c r="AL2808" i="1"/>
  <c r="AL2809" i="1"/>
  <c r="AL2810" i="1"/>
  <c r="AL2811" i="1"/>
  <c r="AL2812" i="1"/>
  <c r="AL2813" i="1"/>
  <c r="AL2814" i="1"/>
  <c r="AL2815" i="1"/>
  <c r="AL2816" i="1"/>
  <c r="AL2817" i="1"/>
  <c r="AL2818" i="1"/>
  <c r="AL2819" i="1"/>
  <c r="AL2820" i="1"/>
  <c r="AL2821" i="1"/>
  <c r="AL2822" i="1"/>
  <c r="AL2823" i="1"/>
  <c r="AL2824" i="1"/>
  <c r="AL2825" i="1"/>
  <c r="AL2826" i="1"/>
  <c r="AL2827" i="1"/>
  <c r="AL2828" i="1"/>
  <c r="AL2829" i="1"/>
  <c r="AL2830" i="1"/>
  <c r="AL2831" i="1"/>
  <c r="AL2832" i="1"/>
  <c r="AL2833" i="1"/>
  <c r="AL2834" i="1"/>
  <c r="AL2835" i="1"/>
  <c r="AL2836" i="1"/>
  <c r="AL2837" i="1"/>
  <c r="AL2838" i="1"/>
  <c r="AL2839" i="1"/>
  <c r="AL2840" i="1"/>
  <c r="AL2841" i="1"/>
  <c r="AL2842" i="1"/>
  <c r="AL2843" i="1"/>
  <c r="AL2844" i="1"/>
  <c r="AL2845" i="1"/>
  <c r="AL2846" i="1"/>
  <c r="AL2847" i="1"/>
  <c r="AL2848" i="1"/>
  <c r="AL2849" i="1"/>
  <c r="AL2850" i="1"/>
  <c r="AL2851" i="1"/>
  <c r="AL2852" i="1"/>
  <c r="AL2853" i="1"/>
  <c r="AL2854" i="1"/>
  <c r="AL2855" i="1"/>
  <c r="AL2856" i="1"/>
  <c r="AL2857" i="1"/>
  <c r="AL2858" i="1"/>
  <c r="AL2859" i="1"/>
  <c r="AL2860" i="1"/>
  <c r="AL2861" i="1"/>
  <c r="AL2862" i="1"/>
  <c r="AL2863" i="1"/>
  <c r="AL2864" i="1"/>
  <c r="AL2865" i="1"/>
  <c r="AL2866" i="1"/>
  <c r="AL2867" i="1"/>
  <c r="AL2868" i="1"/>
  <c r="AL2869" i="1"/>
  <c r="AL2870" i="1"/>
  <c r="AL2871" i="1"/>
  <c r="AL2872" i="1"/>
  <c r="AL2873" i="1"/>
  <c r="AL2874" i="1"/>
  <c r="AL2875" i="1"/>
  <c r="AL2876" i="1"/>
  <c r="AL2877" i="1"/>
  <c r="AL2878" i="1"/>
  <c r="AL2879" i="1"/>
  <c r="AL2880" i="1"/>
  <c r="AL2881" i="1"/>
  <c r="AL2882" i="1"/>
  <c r="AL2883" i="1"/>
  <c r="AL2884" i="1"/>
  <c r="AL2885" i="1"/>
  <c r="AL2886" i="1"/>
  <c r="AL2887" i="1"/>
  <c r="AL2888" i="1"/>
  <c r="AL2889" i="1"/>
  <c r="AL2890" i="1"/>
  <c r="AL2891" i="1"/>
  <c r="AL2892" i="1"/>
  <c r="AL2893" i="1"/>
  <c r="AL2894" i="1"/>
  <c r="AL2895" i="1"/>
  <c r="AL2896" i="1"/>
  <c r="AL2897" i="1"/>
  <c r="AL2898" i="1"/>
  <c r="AL2899" i="1"/>
  <c r="AL2900" i="1"/>
  <c r="AL2901" i="1"/>
  <c r="AL2902" i="1"/>
  <c r="AL2903" i="1"/>
  <c r="AL2904" i="1"/>
  <c r="AL2905" i="1"/>
  <c r="AL2906" i="1"/>
  <c r="AL2907" i="1"/>
  <c r="AL2908" i="1"/>
  <c r="AL2909" i="1"/>
  <c r="AL2910" i="1"/>
  <c r="AL2911" i="1"/>
  <c r="AL2912" i="1"/>
  <c r="AL2913" i="1"/>
  <c r="AL2914" i="1"/>
  <c r="AL2915" i="1"/>
  <c r="AL2916" i="1"/>
  <c r="AL2917" i="1"/>
  <c r="AL2918" i="1"/>
  <c r="AL2919" i="1"/>
  <c r="AL2920" i="1"/>
  <c r="AL2921" i="1"/>
  <c r="AL2922" i="1"/>
  <c r="AL2923" i="1"/>
  <c r="AL2924" i="1"/>
  <c r="AL2925" i="1"/>
  <c r="AL2926" i="1"/>
  <c r="AL2927" i="1"/>
  <c r="AL2928" i="1"/>
  <c r="AL2929" i="1"/>
  <c r="AL2930" i="1"/>
  <c r="AL2931" i="1"/>
  <c r="AL2932" i="1"/>
  <c r="AL2933" i="1"/>
  <c r="AL2934" i="1"/>
  <c r="AL2935" i="1"/>
  <c r="AL2936" i="1"/>
  <c r="AL2937" i="1"/>
  <c r="AL2938" i="1"/>
  <c r="AL2939" i="1"/>
  <c r="AL2940" i="1"/>
  <c r="AL2941" i="1"/>
  <c r="AL2942" i="1"/>
  <c r="AL2943" i="1"/>
  <c r="AL2944" i="1"/>
  <c r="AL2945" i="1"/>
  <c r="AL2946" i="1"/>
  <c r="AL2947" i="1"/>
  <c r="AL2948" i="1"/>
  <c r="AL2949" i="1"/>
  <c r="AL2950" i="1"/>
  <c r="AL2951" i="1"/>
  <c r="AL2952" i="1"/>
  <c r="AL2953" i="1"/>
  <c r="AL2954" i="1"/>
  <c r="AL2955" i="1"/>
  <c r="AL2956" i="1"/>
  <c r="AL2957" i="1"/>
  <c r="AL2958" i="1"/>
  <c r="AL2959" i="1"/>
  <c r="AL2960" i="1"/>
  <c r="AL2961" i="1"/>
  <c r="AL2962" i="1"/>
  <c r="AL2963" i="1"/>
  <c r="AL2964" i="1"/>
  <c r="AL2965" i="1"/>
  <c r="AL2966" i="1"/>
  <c r="AL2967" i="1"/>
  <c r="AL2968" i="1"/>
  <c r="AL2969" i="1"/>
  <c r="AL2970" i="1"/>
  <c r="AL2971" i="1"/>
  <c r="AL2972" i="1"/>
  <c r="AL2973" i="1"/>
  <c r="AL2974" i="1"/>
  <c r="AL2975" i="1"/>
  <c r="AL2976" i="1"/>
  <c r="AL2977" i="1"/>
  <c r="AL2978" i="1"/>
  <c r="AL2979" i="1"/>
  <c r="AL2980" i="1"/>
  <c r="AL2981" i="1"/>
  <c r="AL2982" i="1"/>
  <c r="AL2983" i="1"/>
  <c r="AL2984" i="1"/>
  <c r="AL2985" i="1"/>
  <c r="AL2986" i="1"/>
  <c r="AL2987" i="1"/>
  <c r="AL2988" i="1"/>
  <c r="AL2989" i="1"/>
  <c r="AL2990" i="1"/>
  <c r="AL2991" i="1"/>
  <c r="AL2992" i="1"/>
  <c r="AL2993" i="1"/>
  <c r="AL2994" i="1"/>
  <c r="AL2995" i="1"/>
  <c r="AL2996" i="1"/>
  <c r="AL2997" i="1"/>
  <c r="AL2998" i="1"/>
  <c r="AL2999" i="1"/>
  <c r="AL3000" i="1"/>
  <c r="AL3001" i="1"/>
  <c r="AL3002" i="1"/>
  <c r="AL3003" i="1"/>
  <c r="AL3004" i="1"/>
  <c r="AL3005" i="1"/>
  <c r="AL3006" i="1"/>
  <c r="AL3007" i="1"/>
  <c r="AL3008" i="1"/>
  <c r="AL3009" i="1"/>
  <c r="AL3010" i="1"/>
  <c r="AL3011" i="1"/>
  <c r="AL3012" i="1"/>
  <c r="AL3013" i="1"/>
  <c r="AL3014" i="1"/>
  <c r="AL3015" i="1"/>
  <c r="AL3016" i="1"/>
  <c r="AL3017" i="1"/>
  <c r="AL3018" i="1"/>
  <c r="AL3019" i="1"/>
  <c r="AL3020" i="1"/>
  <c r="AL3021" i="1"/>
  <c r="AL3022" i="1"/>
  <c r="AL3023" i="1"/>
  <c r="AL3024" i="1"/>
  <c r="AL3025" i="1"/>
  <c r="AL3026" i="1"/>
  <c r="AL3027" i="1"/>
  <c r="AL3028" i="1"/>
  <c r="AL3029" i="1"/>
  <c r="AL3030" i="1"/>
  <c r="AL3031" i="1"/>
  <c r="AL3032" i="1"/>
  <c r="AL3033" i="1"/>
  <c r="AL3034" i="1"/>
  <c r="AL3035" i="1"/>
  <c r="AL3036" i="1"/>
  <c r="AL3037" i="1"/>
  <c r="AL3038" i="1"/>
  <c r="AL3039" i="1"/>
  <c r="AL3040" i="1"/>
  <c r="AL3041" i="1"/>
  <c r="AL3042" i="1"/>
  <c r="AL3043" i="1"/>
  <c r="AL3044" i="1"/>
  <c r="AL3045" i="1"/>
  <c r="AL3046" i="1"/>
  <c r="AL3047" i="1"/>
  <c r="AL3048" i="1"/>
  <c r="AL3049" i="1"/>
  <c r="AL3050" i="1"/>
  <c r="AL3051" i="1"/>
  <c r="AL3052" i="1"/>
  <c r="AL3053" i="1"/>
  <c r="AL3054" i="1"/>
  <c r="AL3055" i="1"/>
  <c r="AL3056" i="1"/>
  <c r="AL3057" i="1"/>
  <c r="AL3058" i="1"/>
  <c r="AL3059" i="1"/>
  <c r="AL3060" i="1"/>
  <c r="AL3061" i="1"/>
  <c r="AL3062" i="1"/>
  <c r="AL3063" i="1"/>
  <c r="AL3064" i="1"/>
  <c r="AL3065" i="1"/>
  <c r="AL3066" i="1"/>
  <c r="AL3067" i="1"/>
  <c r="AL3068" i="1"/>
  <c r="AL3069" i="1"/>
  <c r="AL3070" i="1"/>
  <c r="AL3071" i="1"/>
  <c r="AL3072" i="1"/>
  <c r="AL3073" i="1"/>
  <c r="AL3074" i="1"/>
  <c r="AL3075" i="1"/>
  <c r="AL3076" i="1"/>
  <c r="AL3077" i="1"/>
  <c r="AL3078" i="1"/>
  <c r="AL3079" i="1"/>
  <c r="AL3080" i="1"/>
  <c r="AL3081" i="1"/>
  <c r="AL3082" i="1"/>
  <c r="AL3083" i="1"/>
  <c r="AL3084" i="1"/>
  <c r="AL3085" i="1"/>
  <c r="AL3086" i="1"/>
  <c r="AL3087" i="1"/>
  <c r="AL3088" i="1"/>
  <c r="AL3089" i="1"/>
  <c r="AL3090" i="1"/>
  <c r="AL3091" i="1"/>
  <c r="AL3092" i="1"/>
  <c r="AL3093" i="1"/>
  <c r="AL3094" i="1"/>
  <c r="AL3095" i="1"/>
  <c r="AL3096" i="1"/>
  <c r="AL3097" i="1"/>
  <c r="AL3098" i="1"/>
  <c r="AL3099" i="1"/>
  <c r="AL3100" i="1"/>
  <c r="AL3101" i="1"/>
  <c r="AL3102" i="1"/>
  <c r="AL3103" i="1"/>
  <c r="AL3104" i="1"/>
  <c r="AL3105" i="1"/>
  <c r="AL3106" i="1"/>
  <c r="AL3107" i="1"/>
  <c r="AL3108" i="1"/>
  <c r="AL3109" i="1"/>
  <c r="AL3110" i="1"/>
  <c r="AL3111" i="1"/>
  <c r="AL3112" i="1"/>
  <c r="AL3113" i="1"/>
  <c r="AL3114" i="1"/>
  <c r="AL3115" i="1"/>
  <c r="AL3116" i="1"/>
  <c r="AL3117" i="1"/>
  <c r="AL3118" i="1"/>
  <c r="AL3119" i="1"/>
  <c r="AL3120" i="1"/>
  <c r="AL3121" i="1"/>
  <c r="AL3122" i="1"/>
  <c r="AL3123" i="1"/>
  <c r="AL3124" i="1"/>
  <c r="AL3125" i="1"/>
  <c r="AL3126" i="1"/>
  <c r="AL3127" i="1"/>
  <c r="AL3128" i="1"/>
  <c r="AL3129" i="1"/>
  <c r="AL3130" i="1"/>
  <c r="AL3131" i="1"/>
  <c r="AL3132" i="1"/>
  <c r="AL3133" i="1"/>
  <c r="AL3134" i="1"/>
  <c r="AL3135" i="1"/>
  <c r="AL3136" i="1"/>
  <c r="AL3137" i="1"/>
  <c r="AL3138" i="1"/>
  <c r="AL3139" i="1"/>
  <c r="AL3140" i="1"/>
  <c r="AL3141" i="1"/>
  <c r="AL3142" i="1"/>
  <c r="AL3143" i="1"/>
  <c r="AL3144" i="1"/>
  <c r="AL3145" i="1"/>
  <c r="AL3146" i="1"/>
  <c r="AL3147" i="1"/>
  <c r="AL3148" i="1"/>
  <c r="AL3149" i="1"/>
  <c r="AL3150" i="1"/>
  <c r="AL3151" i="1"/>
  <c r="AL3152" i="1"/>
  <c r="AL3153" i="1"/>
  <c r="AL3154" i="1"/>
  <c r="AL3155" i="1"/>
  <c r="AL3156" i="1"/>
  <c r="AL3157" i="1"/>
  <c r="AL3158" i="1"/>
  <c r="AL3159" i="1"/>
  <c r="AL3160" i="1"/>
  <c r="AL3161" i="1"/>
  <c r="AL3162" i="1"/>
  <c r="AL3163" i="1"/>
  <c r="AL3164" i="1"/>
  <c r="AL3165" i="1"/>
  <c r="AL3166" i="1"/>
  <c r="AL3167" i="1"/>
  <c r="AL3168" i="1"/>
  <c r="AL3169" i="1"/>
  <c r="AL3170" i="1"/>
  <c r="AL3171" i="1"/>
  <c r="AL3172" i="1"/>
  <c r="AL3173" i="1"/>
  <c r="AL3174" i="1"/>
  <c r="AL3175" i="1"/>
  <c r="AL3176" i="1"/>
  <c r="AL3177" i="1"/>
  <c r="AL3178" i="1"/>
  <c r="AL3179" i="1"/>
  <c r="AL3180" i="1"/>
  <c r="AL3181" i="1"/>
  <c r="AL3182" i="1"/>
  <c r="AL3183" i="1"/>
  <c r="AL3184" i="1"/>
  <c r="AL3185" i="1"/>
  <c r="AL3186" i="1"/>
  <c r="AL3187" i="1"/>
  <c r="AL3188" i="1"/>
  <c r="AL3189" i="1"/>
  <c r="AL3190" i="1"/>
  <c r="AL3191" i="1"/>
  <c r="AL3192" i="1"/>
  <c r="AL3193" i="1"/>
  <c r="AL3194" i="1"/>
  <c r="AL3195" i="1"/>
  <c r="AL3196" i="1"/>
  <c r="AL3197" i="1"/>
  <c r="AL3198" i="1"/>
  <c r="AL3199" i="1"/>
  <c r="AL3200" i="1"/>
  <c r="AL3201" i="1"/>
  <c r="AL3202" i="1"/>
  <c r="AL3203" i="1"/>
  <c r="AL3204" i="1"/>
  <c r="AL3205" i="1"/>
  <c r="AL3206" i="1"/>
  <c r="AL3207" i="1"/>
  <c r="AL3208" i="1"/>
  <c r="AL3209" i="1"/>
  <c r="AL3210" i="1"/>
  <c r="AL3211" i="1"/>
  <c r="AL3212" i="1"/>
  <c r="AL3213" i="1"/>
  <c r="AL3214" i="1"/>
  <c r="AL3215" i="1"/>
  <c r="AL3216" i="1"/>
  <c r="AL3217" i="1"/>
  <c r="AL3218" i="1"/>
  <c r="AL3219" i="1"/>
  <c r="AL3220" i="1"/>
  <c r="AL3221" i="1"/>
  <c r="AL3222" i="1"/>
  <c r="AL3223" i="1"/>
  <c r="AL3224" i="1"/>
  <c r="AL3225" i="1"/>
  <c r="AL3226" i="1"/>
  <c r="AL3227" i="1"/>
  <c r="AL3228" i="1"/>
  <c r="AL3229" i="1"/>
  <c r="AL3230" i="1"/>
  <c r="AL3231" i="1"/>
  <c r="AL3232" i="1"/>
  <c r="AL3233" i="1"/>
  <c r="AL3234" i="1"/>
  <c r="AL3235" i="1"/>
  <c r="AL3236" i="1"/>
  <c r="AL3237" i="1"/>
  <c r="AL3238" i="1"/>
  <c r="AL3239" i="1"/>
  <c r="AL3240" i="1"/>
  <c r="AL3241" i="1"/>
  <c r="AL3242" i="1"/>
  <c r="AL3243" i="1"/>
  <c r="AL3244" i="1"/>
  <c r="AL3245" i="1"/>
  <c r="AL3246" i="1"/>
  <c r="AL3247" i="1"/>
  <c r="AL3248" i="1"/>
  <c r="AL3249" i="1"/>
  <c r="AL3250" i="1"/>
  <c r="AL3251" i="1"/>
  <c r="AL3252" i="1"/>
  <c r="AL3253" i="1"/>
  <c r="AL3254" i="1"/>
  <c r="AL3255" i="1"/>
  <c r="AL3256" i="1"/>
  <c r="AL3257" i="1"/>
  <c r="AL3258" i="1"/>
  <c r="AL3259" i="1"/>
  <c r="AL3260" i="1"/>
  <c r="AL3261" i="1"/>
  <c r="AL3262" i="1"/>
  <c r="AL3263" i="1"/>
  <c r="AL3264" i="1"/>
  <c r="AL3265" i="1"/>
  <c r="AL3266" i="1"/>
  <c r="AL3267" i="1"/>
  <c r="AL3268" i="1"/>
  <c r="AL3269" i="1"/>
  <c r="AL3270" i="1"/>
  <c r="AL3271" i="1"/>
  <c r="AL3272" i="1"/>
  <c r="AL3273" i="1"/>
  <c r="AL3274" i="1"/>
  <c r="AL3275" i="1"/>
  <c r="AL3276" i="1"/>
  <c r="AL3277" i="1"/>
  <c r="AL3278" i="1"/>
  <c r="AL3279" i="1"/>
  <c r="AL3280" i="1"/>
  <c r="AL3281" i="1"/>
  <c r="AL3282" i="1"/>
  <c r="AL3283" i="1"/>
  <c r="AL3284" i="1"/>
  <c r="AL3285" i="1"/>
  <c r="AL3286" i="1"/>
  <c r="AL3287" i="1"/>
  <c r="AL3288" i="1"/>
  <c r="AL3289" i="1"/>
  <c r="AL3290" i="1"/>
  <c r="AL3291" i="1"/>
  <c r="AL3292" i="1"/>
  <c r="AL3293" i="1"/>
  <c r="AL3294" i="1"/>
  <c r="AL3295" i="1"/>
  <c r="AL3296" i="1"/>
  <c r="AL3297" i="1"/>
  <c r="AL3298" i="1"/>
  <c r="AL3299" i="1"/>
  <c r="AL3300" i="1"/>
  <c r="AL3301" i="1"/>
  <c r="AL3302" i="1"/>
  <c r="AL3303" i="1"/>
  <c r="AL3304" i="1"/>
  <c r="AL3305" i="1"/>
  <c r="AL3306" i="1"/>
  <c r="AL3307" i="1"/>
  <c r="AL3308" i="1"/>
  <c r="AL3309" i="1"/>
  <c r="AL3310" i="1"/>
  <c r="AL3311" i="1"/>
  <c r="AL3312" i="1"/>
  <c r="AL3313" i="1"/>
  <c r="AL3314" i="1"/>
  <c r="AL3315" i="1"/>
  <c r="AL3316" i="1"/>
  <c r="AL3317" i="1"/>
  <c r="AL3318" i="1"/>
  <c r="AL3319" i="1"/>
  <c r="AL3320" i="1"/>
  <c r="AL3321" i="1"/>
  <c r="AL3322" i="1"/>
  <c r="AL3323" i="1"/>
  <c r="AL3324" i="1"/>
  <c r="AL3325" i="1"/>
  <c r="AL3326" i="1"/>
  <c r="AL3327" i="1"/>
  <c r="AL3328" i="1"/>
  <c r="AL3329" i="1"/>
  <c r="AL3330" i="1"/>
  <c r="AL3331" i="1"/>
  <c r="AL3332" i="1"/>
  <c r="AL3333" i="1"/>
  <c r="AL3334" i="1"/>
  <c r="AL3335" i="1"/>
  <c r="AL3336" i="1"/>
  <c r="AL3337" i="1"/>
  <c r="AL3338" i="1"/>
  <c r="AL3339" i="1"/>
  <c r="AL3340" i="1"/>
  <c r="AL3341" i="1"/>
  <c r="AL3342" i="1"/>
  <c r="AL3343" i="1"/>
  <c r="AL3344" i="1"/>
  <c r="AL3345" i="1"/>
  <c r="AL3346" i="1"/>
  <c r="AL3347" i="1"/>
  <c r="AL3348" i="1"/>
  <c r="AL3349" i="1"/>
  <c r="AL3350" i="1"/>
  <c r="AL3351" i="1"/>
  <c r="AL3352" i="1"/>
  <c r="AL3353" i="1"/>
  <c r="AL3354" i="1"/>
  <c r="AL3355" i="1"/>
  <c r="AL3356" i="1"/>
  <c r="AL3357" i="1"/>
  <c r="AL3358" i="1"/>
  <c r="AL3359" i="1"/>
  <c r="AL3360" i="1"/>
  <c r="AL3361" i="1"/>
  <c r="AL3362" i="1"/>
  <c r="AL3363" i="1"/>
  <c r="AL3364" i="1"/>
  <c r="AL3365" i="1"/>
  <c r="AL3366" i="1"/>
  <c r="AL3367" i="1"/>
  <c r="AL3368" i="1"/>
  <c r="AL3369" i="1"/>
  <c r="AL3370" i="1"/>
  <c r="AL3371" i="1"/>
  <c r="AL3372" i="1"/>
  <c r="AL3373" i="1"/>
  <c r="AL3374" i="1"/>
  <c r="AL3375" i="1"/>
  <c r="AL3376" i="1"/>
  <c r="AL3377" i="1"/>
  <c r="AL3378" i="1"/>
  <c r="AL3379" i="1"/>
  <c r="AL3380" i="1"/>
  <c r="AL3381" i="1"/>
  <c r="AL3382" i="1"/>
  <c r="AL3383" i="1"/>
  <c r="AL3384" i="1"/>
  <c r="AL3385" i="1"/>
  <c r="AL3386" i="1"/>
  <c r="AL3387" i="1"/>
  <c r="AL3388" i="1"/>
  <c r="AL3389" i="1"/>
  <c r="AL3390" i="1"/>
  <c r="AL3391" i="1"/>
  <c r="AL3392" i="1"/>
  <c r="AL3393" i="1"/>
  <c r="AL3394" i="1"/>
  <c r="AL3395" i="1"/>
  <c r="AL3396" i="1"/>
  <c r="AL3397" i="1"/>
  <c r="AL3398" i="1"/>
  <c r="AL3399" i="1"/>
  <c r="AL3400" i="1"/>
  <c r="AL3401" i="1"/>
  <c r="AL3402" i="1"/>
  <c r="AL3403" i="1"/>
  <c r="AL3404" i="1"/>
  <c r="AL3405" i="1"/>
  <c r="AL3406" i="1"/>
  <c r="AL3407" i="1"/>
  <c r="AL3408" i="1"/>
  <c r="AL3409" i="1"/>
  <c r="AL3410" i="1"/>
  <c r="AL3411" i="1"/>
  <c r="AL3412" i="1"/>
  <c r="AL3413" i="1"/>
  <c r="AL3414" i="1"/>
  <c r="AL3415" i="1"/>
  <c r="AL3416" i="1"/>
  <c r="AL3417" i="1"/>
  <c r="AL3418" i="1"/>
  <c r="AL3419" i="1"/>
  <c r="AL3420" i="1"/>
  <c r="AL3421" i="1"/>
  <c r="AL3422" i="1"/>
  <c r="AL3423" i="1"/>
  <c r="AL3424" i="1"/>
  <c r="AL3425" i="1"/>
  <c r="AL3426" i="1"/>
  <c r="AL3427" i="1"/>
  <c r="AL3428" i="1"/>
  <c r="AL3429" i="1"/>
  <c r="AL3430" i="1"/>
  <c r="AL3431" i="1"/>
  <c r="AL3432" i="1"/>
  <c r="AL3433" i="1"/>
  <c r="AL3434" i="1"/>
  <c r="AL3435" i="1"/>
  <c r="AL3436" i="1"/>
  <c r="AL3437" i="1"/>
  <c r="AL3438" i="1"/>
  <c r="AL3439" i="1"/>
  <c r="AL3440" i="1"/>
  <c r="AL3441" i="1"/>
  <c r="AL3442" i="1"/>
  <c r="AL3443" i="1"/>
  <c r="AL3444" i="1"/>
  <c r="AL3445" i="1"/>
  <c r="AL3446" i="1"/>
  <c r="AL3447" i="1"/>
  <c r="AL3448" i="1"/>
  <c r="AL3449" i="1"/>
  <c r="AL3450" i="1"/>
  <c r="AL3451" i="1"/>
  <c r="AL3452" i="1"/>
  <c r="AL3453" i="1"/>
  <c r="AL3454" i="1"/>
  <c r="AL3455" i="1"/>
  <c r="AL3456" i="1"/>
  <c r="AL3457" i="1"/>
  <c r="AL3458" i="1"/>
  <c r="AL3459" i="1"/>
  <c r="AL3460" i="1"/>
  <c r="AL3461" i="1"/>
  <c r="AL3462" i="1"/>
  <c r="AL3463" i="1"/>
  <c r="AL3464" i="1"/>
  <c r="AL3465" i="1"/>
  <c r="AL3466" i="1"/>
  <c r="AL3467" i="1"/>
  <c r="AL3468" i="1"/>
  <c r="AL3469" i="1"/>
  <c r="AL3470" i="1"/>
  <c r="AL3471" i="1"/>
  <c r="AL3472" i="1"/>
  <c r="AL3473" i="1"/>
  <c r="AL3474" i="1"/>
  <c r="AL3475" i="1"/>
  <c r="AL3476" i="1"/>
  <c r="AL3477" i="1"/>
  <c r="AL3478" i="1"/>
  <c r="AL3479" i="1"/>
  <c r="AL3480" i="1"/>
  <c r="AL3481" i="1"/>
  <c r="AL3482" i="1"/>
  <c r="AL3483" i="1"/>
  <c r="AL3484" i="1"/>
  <c r="AL3485" i="1"/>
  <c r="AL3486" i="1"/>
  <c r="AL3487" i="1"/>
  <c r="AL3488" i="1"/>
  <c r="AL3489" i="1"/>
  <c r="AL3490" i="1"/>
  <c r="AL3491" i="1"/>
  <c r="AL3492" i="1"/>
  <c r="AL3493" i="1"/>
  <c r="AL3494" i="1"/>
  <c r="AL3495" i="1"/>
  <c r="AL3496" i="1"/>
  <c r="AL3497" i="1"/>
  <c r="AL3498" i="1"/>
  <c r="AL3499" i="1"/>
  <c r="AL3500" i="1"/>
  <c r="AL3501" i="1"/>
  <c r="AL3502" i="1"/>
  <c r="AL3503" i="1"/>
  <c r="AL3504" i="1"/>
  <c r="AL3505" i="1"/>
  <c r="AL3506" i="1"/>
  <c r="AL3507" i="1"/>
  <c r="AL3508" i="1"/>
  <c r="AL3509" i="1"/>
  <c r="AL3510" i="1"/>
  <c r="AL3511" i="1"/>
  <c r="AL3512" i="1"/>
  <c r="AL3513" i="1"/>
  <c r="AL3514" i="1"/>
  <c r="AL3515" i="1"/>
  <c r="AL3516" i="1"/>
  <c r="AL3517" i="1"/>
  <c r="AL3518" i="1"/>
  <c r="AL3519" i="1"/>
  <c r="AL3520" i="1"/>
  <c r="AL3521" i="1"/>
  <c r="AL3522" i="1"/>
  <c r="AL3523" i="1"/>
  <c r="AL3524" i="1"/>
  <c r="AL3525" i="1"/>
  <c r="AL3526" i="1"/>
  <c r="AL3527" i="1"/>
  <c r="AL3528" i="1"/>
  <c r="AL3529" i="1"/>
  <c r="AL3530" i="1"/>
  <c r="AL3531" i="1"/>
  <c r="AL3532" i="1"/>
  <c r="AL3533" i="1"/>
  <c r="AL3534" i="1"/>
  <c r="AL3535" i="1"/>
  <c r="AL3536" i="1"/>
  <c r="AL3537" i="1"/>
  <c r="AL3538" i="1"/>
  <c r="AL3539" i="1"/>
  <c r="AL3540" i="1"/>
  <c r="AL3541" i="1"/>
  <c r="AL3542" i="1"/>
  <c r="AL3543" i="1"/>
  <c r="AL3544" i="1"/>
  <c r="AL3545" i="1"/>
  <c r="AL3546" i="1"/>
  <c r="AL3547" i="1"/>
  <c r="AL3548" i="1"/>
  <c r="AL3549" i="1"/>
  <c r="AL3550" i="1"/>
  <c r="AL3551" i="1"/>
  <c r="AL3552" i="1"/>
  <c r="AL3553" i="1"/>
  <c r="AL3554" i="1"/>
  <c r="AL3555" i="1"/>
  <c r="AL3556" i="1"/>
  <c r="AL3557" i="1"/>
  <c r="AL3558" i="1"/>
  <c r="AL3559" i="1"/>
  <c r="AL3560" i="1"/>
  <c r="AL3561" i="1"/>
  <c r="AL3562" i="1"/>
  <c r="AL3563" i="1"/>
  <c r="AL3564" i="1"/>
  <c r="AL3565" i="1"/>
  <c r="AL3566" i="1"/>
  <c r="AL3567" i="1"/>
  <c r="AL3568" i="1"/>
  <c r="AL3569" i="1"/>
  <c r="AL3570" i="1"/>
  <c r="AL3571" i="1"/>
  <c r="AL3572" i="1"/>
  <c r="AL3573" i="1"/>
  <c r="AL3574" i="1"/>
  <c r="AL3575" i="1"/>
  <c r="AL3576" i="1"/>
  <c r="AL3577" i="1"/>
  <c r="AL3578" i="1"/>
  <c r="AL3579" i="1"/>
  <c r="AL3580" i="1"/>
  <c r="AL3581" i="1"/>
  <c r="AL3582" i="1"/>
  <c r="AL3583" i="1"/>
  <c r="AL3584" i="1"/>
  <c r="AL3585" i="1"/>
  <c r="AL3586" i="1"/>
  <c r="AL3587" i="1"/>
  <c r="AL3588" i="1"/>
  <c r="AL3589" i="1"/>
  <c r="AL3590" i="1"/>
  <c r="AL3591" i="1"/>
  <c r="AL3592" i="1"/>
  <c r="AL3593" i="1"/>
  <c r="AL3594" i="1"/>
  <c r="AL3595" i="1"/>
  <c r="AL3596" i="1"/>
  <c r="AL3597" i="1"/>
  <c r="AL3598" i="1"/>
  <c r="AL3599" i="1"/>
  <c r="AL3600" i="1"/>
  <c r="AL3601" i="1"/>
  <c r="AL3602" i="1"/>
  <c r="AL3603" i="1"/>
  <c r="AL3604" i="1"/>
  <c r="AL3605" i="1"/>
  <c r="AL3606" i="1"/>
  <c r="AL3607" i="1"/>
  <c r="AL3608" i="1"/>
  <c r="AL3609" i="1"/>
  <c r="AL3610" i="1"/>
  <c r="AL3611" i="1"/>
  <c r="AL3612" i="1"/>
  <c r="AL3613" i="1"/>
  <c r="AL3614" i="1"/>
  <c r="AL3615" i="1"/>
  <c r="AL3616" i="1"/>
  <c r="AL3617" i="1"/>
  <c r="AL3618" i="1"/>
  <c r="AL3619" i="1"/>
  <c r="AL3620" i="1"/>
  <c r="AL3621" i="1"/>
  <c r="AL3622" i="1"/>
  <c r="AL3623" i="1"/>
  <c r="AL3624" i="1"/>
  <c r="AL3625" i="1"/>
  <c r="AL3626" i="1"/>
  <c r="AL3627" i="1"/>
  <c r="AL3628" i="1"/>
  <c r="AL3629" i="1"/>
  <c r="AL3630" i="1"/>
  <c r="AL3631" i="1"/>
  <c r="AL3632" i="1"/>
  <c r="AL3633" i="1"/>
  <c r="AL3634" i="1"/>
  <c r="AL3635" i="1"/>
  <c r="AL3636" i="1"/>
  <c r="AL3637" i="1"/>
  <c r="AL3638" i="1"/>
  <c r="AL3639" i="1"/>
  <c r="AL3640" i="1"/>
  <c r="AL3641" i="1"/>
  <c r="AL3642" i="1"/>
  <c r="AL3643" i="1"/>
  <c r="AL3644" i="1"/>
  <c r="AL3645" i="1"/>
  <c r="AL3646" i="1"/>
  <c r="AL3647" i="1"/>
  <c r="AL3648" i="1"/>
  <c r="AL3649" i="1"/>
  <c r="AL3650" i="1"/>
  <c r="AL3651" i="1"/>
  <c r="AL3652" i="1"/>
  <c r="AL3653" i="1"/>
  <c r="AL3654" i="1"/>
  <c r="AL3655" i="1"/>
  <c r="AL3656" i="1"/>
  <c r="AL3657" i="1"/>
  <c r="AL3658" i="1"/>
  <c r="AL3659" i="1"/>
  <c r="AL3660" i="1"/>
  <c r="AL3661" i="1"/>
  <c r="AL3662" i="1"/>
  <c r="AL3663" i="1"/>
  <c r="AL3664" i="1"/>
  <c r="AL3665" i="1"/>
  <c r="AL3666" i="1"/>
  <c r="AL3667" i="1"/>
  <c r="AL3668" i="1"/>
  <c r="AL3669" i="1"/>
  <c r="AL3670" i="1"/>
  <c r="AL3671" i="1"/>
  <c r="AL3672" i="1"/>
  <c r="AL3673" i="1"/>
  <c r="AL3674" i="1"/>
  <c r="AL3675" i="1"/>
  <c r="AL3676" i="1"/>
  <c r="AL3677" i="1"/>
  <c r="AL3678" i="1"/>
  <c r="AL3679" i="1"/>
  <c r="AL3680" i="1"/>
  <c r="AL3681" i="1"/>
  <c r="AL3682" i="1"/>
  <c r="AL3683" i="1"/>
  <c r="AL3684" i="1"/>
  <c r="AL3685" i="1"/>
  <c r="AL3686" i="1"/>
  <c r="AL3687" i="1"/>
  <c r="AL3688" i="1"/>
  <c r="AL3689" i="1"/>
  <c r="AL3690" i="1"/>
  <c r="AL3691" i="1"/>
  <c r="AL3692" i="1"/>
  <c r="AL3693" i="1"/>
  <c r="AL3694" i="1"/>
  <c r="AL3695" i="1"/>
  <c r="AL3696" i="1"/>
  <c r="AL3697" i="1"/>
  <c r="AL3698" i="1"/>
  <c r="AL3699" i="1"/>
  <c r="AL3700" i="1"/>
  <c r="AL3701" i="1"/>
  <c r="AL3702" i="1"/>
  <c r="AL3703" i="1"/>
  <c r="AL3704" i="1"/>
  <c r="AL3705" i="1"/>
  <c r="AL3706" i="1"/>
  <c r="AL3707" i="1"/>
  <c r="AL3708" i="1"/>
  <c r="AL3709" i="1"/>
  <c r="AL3710" i="1"/>
  <c r="AL3711" i="1"/>
  <c r="AL3712" i="1"/>
  <c r="AL3713" i="1"/>
  <c r="AL3714" i="1"/>
  <c r="AL3715" i="1"/>
  <c r="AL3716" i="1"/>
  <c r="AL3717" i="1"/>
  <c r="AL3718" i="1"/>
  <c r="AL3719" i="1"/>
  <c r="AL3720" i="1"/>
  <c r="AL3721" i="1"/>
  <c r="AL3722" i="1"/>
  <c r="AL3723" i="1"/>
  <c r="AL3724" i="1"/>
  <c r="AL3725" i="1"/>
  <c r="AL3726" i="1"/>
  <c r="AL3727" i="1"/>
  <c r="AL3728" i="1"/>
  <c r="AL3729" i="1"/>
  <c r="AL3730" i="1"/>
  <c r="AL3731" i="1"/>
  <c r="AL3732" i="1"/>
  <c r="AL3733" i="1"/>
  <c r="AL3734" i="1"/>
  <c r="AL3735" i="1"/>
  <c r="AL3736" i="1"/>
  <c r="AL3737" i="1"/>
  <c r="AL3738" i="1"/>
  <c r="AL3739" i="1"/>
  <c r="AL3740" i="1"/>
  <c r="AL3741" i="1"/>
  <c r="AL3742" i="1"/>
  <c r="AL3743" i="1"/>
  <c r="AL3744" i="1"/>
  <c r="AL3745" i="1"/>
  <c r="AL3746" i="1"/>
  <c r="AL3747" i="1"/>
  <c r="AL3748" i="1"/>
  <c r="AL3749" i="1"/>
  <c r="AL3750" i="1"/>
  <c r="AL3751" i="1"/>
  <c r="AL3752" i="1"/>
  <c r="AL3753" i="1"/>
  <c r="AL3754" i="1"/>
  <c r="AL3755" i="1"/>
  <c r="AL3756" i="1"/>
  <c r="AL3757" i="1"/>
  <c r="AL3758" i="1"/>
  <c r="AL3759" i="1"/>
  <c r="AL3760" i="1"/>
  <c r="AL3761" i="1"/>
  <c r="AL3762" i="1"/>
  <c r="AL3763" i="1"/>
  <c r="AL3764" i="1"/>
  <c r="AL3765" i="1"/>
  <c r="AL3766" i="1"/>
  <c r="AL3767" i="1"/>
  <c r="AL3768" i="1"/>
  <c r="AL3769" i="1"/>
  <c r="AL3770" i="1"/>
  <c r="AL3771" i="1"/>
  <c r="AL3772" i="1"/>
  <c r="AL3773" i="1"/>
  <c r="AL3774" i="1"/>
  <c r="AL3775" i="1"/>
  <c r="AL3776" i="1"/>
  <c r="AL3777" i="1"/>
  <c r="AL3778" i="1"/>
  <c r="AL3779" i="1"/>
  <c r="AL3780" i="1"/>
  <c r="AL3781" i="1"/>
  <c r="AL3782" i="1"/>
  <c r="AL3783" i="1"/>
  <c r="AL3784" i="1"/>
  <c r="AL3785" i="1"/>
  <c r="AL3786" i="1"/>
  <c r="AL3787" i="1"/>
  <c r="AL3788" i="1"/>
  <c r="AL3789" i="1"/>
  <c r="AL3790" i="1"/>
  <c r="AL3791" i="1"/>
  <c r="AL3792" i="1"/>
  <c r="AL3793" i="1"/>
  <c r="AL3794" i="1"/>
  <c r="AL3795" i="1"/>
  <c r="AL3796" i="1"/>
  <c r="AL3797" i="1"/>
  <c r="AL3798" i="1"/>
  <c r="AL3799" i="1"/>
  <c r="AL3800" i="1"/>
  <c r="AL3801" i="1"/>
  <c r="AL3802" i="1"/>
  <c r="AL3803" i="1"/>
  <c r="AL3804" i="1"/>
  <c r="AL3805" i="1"/>
  <c r="AL3806" i="1"/>
  <c r="AL3807" i="1"/>
  <c r="AL3808" i="1"/>
  <c r="AL3809" i="1"/>
  <c r="AL3810" i="1"/>
  <c r="AL3811" i="1"/>
  <c r="AL3812" i="1"/>
  <c r="AL3813" i="1"/>
  <c r="AL3814" i="1"/>
  <c r="AL3815" i="1"/>
  <c r="AL3816" i="1"/>
  <c r="AL3817" i="1"/>
  <c r="AL3818" i="1"/>
  <c r="AL3819" i="1"/>
  <c r="AL3820" i="1"/>
  <c r="AL3821" i="1"/>
  <c r="AL3822" i="1"/>
  <c r="AL3823" i="1"/>
  <c r="AL3824" i="1"/>
  <c r="AL3825" i="1"/>
  <c r="AL3826" i="1"/>
  <c r="AL3827" i="1"/>
  <c r="AL3828" i="1"/>
  <c r="AL3829" i="1"/>
  <c r="AL3830" i="1"/>
  <c r="AL3831" i="1"/>
  <c r="AL3832" i="1"/>
  <c r="AL3833" i="1"/>
  <c r="AL3834" i="1"/>
  <c r="AL3835" i="1"/>
  <c r="AL3836" i="1"/>
  <c r="AL3837" i="1"/>
  <c r="AL3838" i="1"/>
  <c r="AL3839" i="1"/>
  <c r="AL3840" i="1"/>
  <c r="AL3841" i="1"/>
  <c r="AL3842" i="1"/>
  <c r="AL3843" i="1"/>
  <c r="AL3844" i="1"/>
  <c r="AL3845" i="1"/>
  <c r="AL3846" i="1"/>
  <c r="AL3847" i="1"/>
  <c r="AL3848" i="1"/>
  <c r="AL3849" i="1"/>
  <c r="AL3850" i="1"/>
  <c r="AL3851" i="1"/>
  <c r="AL3852" i="1"/>
  <c r="AL3853" i="1"/>
  <c r="AL3854" i="1"/>
  <c r="AL3855" i="1"/>
  <c r="AL3856" i="1"/>
  <c r="AL3857" i="1"/>
  <c r="AL3858" i="1"/>
  <c r="AL3859" i="1"/>
  <c r="AL3860" i="1"/>
  <c r="AL3861" i="1"/>
  <c r="AL3862" i="1"/>
  <c r="AL3863" i="1"/>
  <c r="AL3864" i="1"/>
  <c r="AL3865" i="1"/>
  <c r="AL3866" i="1"/>
  <c r="AL3867" i="1"/>
  <c r="AL3868" i="1"/>
  <c r="AL3869" i="1"/>
  <c r="AL3870" i="1"/>
  <c r="AL3871" i="1"/>
  <c r="AL3872" i="1"/>
  <c r="AL3873" i="1"/>
  <c r="AL3874" i="1"/>
  <c r="AL3875" i="1"/>
  <c r="AL3876" i="1"/>
  <c r="AL3877" i="1"/>
  <c r="AL3878" i="1"/>
  <c r="AL3879" i="1"/>
  <c r="AL3880" i="1"/>
  <c r="AL3881" i="1"/>
  <c r="AL3882" i="1"/>
  <c r="AL3883" i="1"/>
  <c r="AL3884" i="1"/>
  <c r="AL3885" i="1"/>
  <c r="AL3886" i="1"/>
  <c r="AL3887" i="1"/>
  <c r="AL3888" i="1"/>
  <c r="AL3889" i="1"/>
  <c r="AL3890" i="1"/>
  <c r="AL3891" i="1"/>
  <c r="AL3892" i="1"/>
  <c r="AL3893" i="1"/>
  <c r="AL3894" i="1"/>
  <c r="AL3895" i="1"/>
  <c r="AL3896" i="1"/>
  <c r="AL3897" i="1"/>
  <c r="AL3898" i="1"/>
  <c r="AL3899" i="1"/>
  <c r="AL3900" i="1"/>
  <c r="AL3901" i="1"/>
  <c r="AL3902" i="1"/>
  <c r="AL3903" i="1"/>
  <c r="AL3904" i="1"/>
  <c r="AL3905" i="1"/>
  <c r="AL3906" i="1"/>
  <c r="AL3907" i="1"/>
  <c r="AL3908" i="1"/>
  <c r="AL3909" i="1"/>
  <c r="AL3910" i="1"/>
  <c r="AL3911" i="1"/>
  <c r="AL3912" i="1"/>
  <c r="AL3913" i="1"/>
  <c r="AL3914" i="1"/>
  <c r="AL3915" i="1"/>
  <c r="AL3916" i="1"/>
  <c r="AL3917" i="1"/>
  <c r="AL3918" i="1"/>
  <c r="AL3919" i="1"/>
  <c r="AL3920" i="1"/>
  <c r="AL3921" i="1"/>
  <c r="AL3922" i="1"/>
  <c r="AL3923" i="1"/>
  <c r="AL3924" i="1"/>
  <c r="AL3925" i="1"/>
  <c r="AL3926" i="1"/>
  <c r="AL3927" i="1"/>
  <c r="AL3928" i="1"/>
  <c r="AL3929" i="1"/>
  <c r="AL3930" i="1"/>
  <c r="AL3931" i="1"/>
  <c r="AL3932" i="1"/>
  <c r="AL3933" i="1"/>
  <c r="AL3934" i="1"/>
  <c r="AL3935" i="1"/>
  <c r="AL3936" i="1"/>
  <c r="AL3937" i="1"/>
  <c r="AL3938" i="1"/>
  <c r="AL3939" i="1"/>
  <c r="AL3940" i="1"/>
  <c r="AL3941" i="1"/>
  <c r="AL3942" i="1"/>
  <c r="AL3943" i="1"/>
  <c r="AL3944" i="1"/>
  <c r="AL3945" i="1"/>
  <c r="AL3946" i="1"/>
  <c r="AL3947" i="1"/>
  <c r="AL3948" i="1"/>
  <c r="AL3949" i="1"/>
  <c r="AL3950" i="1"/>
  <c r="AL3951" i="1"/>
  <c r="AL3952" i="1"/>
  <c r="AL3953" i="1"/>
  <c r="AL3954" i="1"/>
  <c r="AL3955" i="1"/>
  <c r="AL3956" i="1"/>
  <c r="AL3957" i="1"/>
  <c r="AL3958" i="1"/>
  <c r="AL3959" i="1"/>
  <c r="AL3960" i="1"/>
  <c r="AL3961" i="1"/>
  <c r="AL3962" i="1"/>
  <c r="AL3963" i="1"/>
  <c r="AL3964" i="1"/>
  <c r="AL3965" i="1"/>
  <c r="AL3966" i="1"/>
  <c r="AL3967" i="1"/>
  <c r="AL3968" i="1"/>
  <c r="AL3969" i="1"/>
  <c r="AL3970" i="1"/>
  <c r="AL3971" i="1"/>
  <c r="AL3972" i="1"/>
  <c r="AL3973" i="1"/>
  <c r="AL3974" i="1"/>
  <c r="AL3975" i="1"/>
  <c r="AL3976" i="1"/>
  <c r="AL3977" i="1"/>
  <c r="AL3978" i="1"/>
  <c r="AL3979" i="1"/>
  <c r="AL3980" i="1"/>
  <c r="AL3981" i="1"/>
  <c r="AL3982" i="1"/>
  <c r="AL3983" i="1"/>
  <c r="AL3984" i="1"/>
  <c r="AL3985" i="1"/>
  <c r="AL3986" i="1"/>
  <c r="AL3987" i="1"/>
  <c r="AL3988" i="1"/>
  <c r="AL3989" i="1"/>
  <c r="AL3990" i="1"/>
  <c r="AL3991" i="1"/>
  <c r="AL3992" i="1"/>
  <c r="AL3993" i="1"/>
  <c r="AL3994" i="1"/>
  <c r="AL3995" i="1"/>
  <c r="AL3996" i="1"/>
  <c r="AL3997" i="1"/>
  <c r="AL3998" i="1"/>
  <c r="AL3999" i="1"/>
  <c r="AL4000" i="1"/>
  <c r="AL4001" i="1"/>
  <c r="AL4002" i="1"/>
  <c r="AL4003" i="1"/>
  <c r="AL4004" i="1"/>
  <c r="AL4005" i="1"/>
  <c r="AL4006" i="1"/>
  <c r="AL4007" i="1"/>
  <c r="AL4008" i="1"/>
  <c r="AL4009" i="1"/>
  <c r="AL4010" i="1"/>
  <c r="AL4011" i="1"/>
  <c r="AL4012" i="1"/>
  <c r="AL4013" i="1"/>
  <c r="AL4014" i="1"/>
  <c r="AL4015" i="1"/>
  <c r="AL4016" i="1"/>
  <c r="AL4017" i="1"/>
  <c r="AL4018" i="1"/>
  <c r="AL4019" i="1"/>
  <c r="AL4020" i="1"/>
  <c r="AL4021" i="1"/>
  <c r="AL4022" i="1"/>
  <c r="AL4023" i="1"/>
  <c r="AL4024" i="1"/>
  <c r="AL4025" i="1"/>
  <c r="AL4026" i="1"/>
  <c r="AL4027" i="1"/>
  <c r="AL4028" i="1"/>
  <c r="AL4029" i="1"/>
  <c r="AL4030" i="1"/>
  <c r="AL4031" i="1"/>
  <c r="AL4032" i="1"/>
  <c r="AL4033" i="1"/>
  <c r="AL4034" i="1"/>
  <c r="AL4035" i="1"/>
  <c r="AL4036" i="1"/>
  <c r="AL4037" i="1"/>
  <c r="AL4038" i="1"/>
  <c r="AL4039" i="1"/>
  <c r="AL4040" i="1"/>
  <c r="AL4041" i="1"/>
  <c r="AL4042" i="1"/>
  <c r="AL4043" i="1"/>
  <c r="AL4044" i="1"/>
  <c r="AL4045" i="1"/>
  <c r="AL4046" i="1"/>
  <c r="AL4047" i="1"/>
  <c r="AL4048" i="1"/>
  <c r="AL4049" i="1"/>
  <c r="AL4050" i="1"/>
  <c r="AL4051" i="1"/>
  <c r="AL4052" i="1"/>
  <c r="AL4053" i="1"/>
  <c r="AL4054" i="1"/>
  <c r="AL4055" i="1"/>
  <c r="AL4056" i="1"/>
  <c r="AL4057" i="1"/>
  <c r="AL4058" i="1"/>
  <c r="AL4059" i="1"/>
  <c r="AL4060" i="1"/>
  <c r="AL4061" i="1"/>
  <c r="AL4062" i="1"/>
  <c r="AL4063" i="1"/>
  <c r="AL4064" i="1"/>
  <c r="AL4065" i="1"/>
  <c r="AL4066" i="1"/>
  <c r="AL4067" i="1"/>
  <c r="AL4068" i="1"/>
  <c r="AL4069" i="1"/>
  <c r="AL4070" i="1"/>
  <c r="AL4071" i="1"/>
  <c r="AL4072" i="1"/>
  <c r="AL4073" i="1"/>
  <c r="AL4074" i="1"/>
  <c r="AL4075" i="1"/>
  <c r="AL4076" i="1"/>
  <c r="AL4077" i="1"/>
  <c r="AL4078" i="1"/>
  <c r="AL4079" i="1"/>
  <c r="AL4080" i="1"/>
  <c r="AL4081" i="1"/>
  <c r="AL4082" i="1"/>
  <c r="AL4083" i="1"/>
  <c r="AL4084" i="1"/>
  <c r="AL4085" i="1"/>
  <c r="AL4086" i="1"/>
  <c r="AL4087" i="1"/>
  <c r="AL4088" i="1"/>
  <c r="AL4089" i="1"/>
  <c r="AL4090" i="1"/>
  <c r="AL4091" i="1"/>
  <c r="AL4092" i="1"/>
  <c r="AL4093" i="1"/>
  <c r="AL4094" i="1"/>
  <c r="AL4095" i="1"/>
  <c r="AL4096" i="1"/>
  <c r="AL4097" i="1"/>
  <c r="AL4098" i="1"/>
  <c r="AL4099" i="1"/>
  <c r="AL4100" i="1"/>
  <c r="AL4101" i="1"/>
  <c r="AL4102" i="1"/>
  <c r="AL4103" i="1"/>
  <c r="AL4104" i="1"/>
  <c r="AL4105" i="1"/>
  <c r="AL4106" i="1"/>
  <c r="AL4107" i="1"/>
  <c r="AL4108" i="1"/>
  <c r="AL4109" i="1"/>
  <c r="AL4110" i="1"/>
  <c r="AL4111" i="1"/>
  <c r="AL4112" i="1"/>
  <c r="AL4113" i="1"/>
  <c r="AL4114" i="1"/>
  <c r="AL4115" i="1"/>
  <c r="AL4116" i="1"/>
  <c r="AL4117" i="1"/>
  <c r="AL4118" i="1"/>
  <c r="AL4119" i="1"/>
  <c r="AL4120" i="1"/>
  <c r="AL4121" i="1"/>
  <c r="AL4122" i="1"/>
  <c r="AL4123" i="1"/>
  <c r="AL4124" i="1"/>
  <c r="AL4125" i="1"/>
  <c r="AL4126" i="1"/>
  <c r="AL4127" i="1"/>
  <c r="AL4128" i="1"/>
  <c r="AL4129" i="1"/>
  <c r="AL4130" i="1"/>
  <c r="AL4131" i="1"/>
  <c r="AL4132" i="1"/>
  <c r="AL4133" i="1"/>
  <c r="AL4134" i="1"/>
  <c r="AL4135" i="1"/>
  <c r="AL4136" i="1"/>
  <c r="AL4137" i="1"/>
  <c r="AL4138" i="1"/>
  <c r="AL4139" i="1"/>
  <c r="AL4140" i="1"/>
  <c r="AL4141" i="1"/>
  <c r="AL4142" i="1"/>
  <c r="AL4143" i="1"/>
  <c r="AL4144" i="1"/>
  <c r="AL4145" i="1"/>
  <c r="AL4146" i="1"/>
  <c r="AL4147" i="1"/>
  <c r="AL4148" i="1"/>
  <c r="AL4149" i="1"/>
  <c r="AL4150" i="1"/>
  <c r="AL4151" i="1"/>
  <c r="AL4152" i="1"/>
  <c r="AL4153" i="1"/>
  <c r="AL4154" i="1"/>
  <c r="AL4155" i="1"/>
  <c r="AL4156" i="1"/>
  <c r="AL4157" i="1"/>
  <c r="AL4158" i="1"/>
  <c r="AL4159" i="1"/>
  <c r="AL4160" i="1"/>
  <c r="AL4161" i="1"/>
  <c r="AL4162" i="1"/>
  <c r="AL4163" i="1"/>
  <c r="AL4164" i="1"/>
  <c r="AL4165" i="1"/>
  <c r="AL4166" i="1"/>
  <c r="AL4167" i="1"/>
  <c r="AL4168" i="1"/>
  <c r="AL4169" i="1"/>
  <c r="AL4170" i="1"/>
  <c r="AL4171" i="1"/>
  <c r="AL4172" i="1"/>
  <c r="AL4173" i="1"/>
  <c r="AL4174" i="1"/>
  <c r="AL4175" i="1"/>
  <c r="AL4176" i="1"/>
  <c r="AL4177" i="1"/>
  <c r="AL4178" i="1"/>
  <c r="AL4179" i="1"/>
  <c r="AL4180" i="1"/>
  <c r="AL4181" i="1"/>
  <c r="AL4182" i="1"/>
  <c r="AL4183" i="1"/>
  <c r="AL4184" i="1"/>
  <c r="AL4185" i="1"/>
  <c r="AL4186" i="1"/>
  <c r="AL4187" i="1"/>
  <c r="AL4188" i="1"/>
  <c r="AL4189" i="1"/>
  <c r="AL4190" i="1"/>
  <c r="AL4191" i="1"/>
  <c r="AL4192" i="1"/>
  <c r="AL4193" i="1"/>
  <c r="AL4194" i="1"/>
  <c r="AL4195" i="1"/>
  <c r="AL4196" i="1"/>
  <c r="AL4197" i="1"/>
  <c r="AL4198" i="1"/>
  <c r="AL4199" i="1"/>
  <c r="AL4200" i="1"/>
  <c r="AL4201" i="1"/>
  <c r="AL4202" i="1"/>
  <c r="AL4203" i="1"/>
  <c r="AL4204" i="1"/>
  <c r="AL4205" i="1"/>
  <c r="AL4206" i="1"/>
  <c r="AL4207" i="1"/>
  <c r="AL4208" i="1"/>
  <c r="AL4209" i="1"/>
  <c r="AL4210" i="1"/>
  <c r="AL4211" i="1"/>
  <c r="AL4212" i="1"/>
  <c r="AL4213" i="1"/>
  <c r="AL4214" i="1"/>
  <c r="AL4215" i="1"/>
  <c r="AL4216" i="1"/>
  <c r="AL4217" i="1"/>
  <c r="AL4218" i="1"/>
  <c r="AL4219" i="1"/>
  <c r="AL4220" i="1"/>
  <c r="AL4221" i="1"/>
  <c r="AL4222" i="1"/>
  <c r="AL4223" i="1"/>
  <c r="AL4224" i="1"/>
  <c r="AL4225" i="1"/>
  <c r="AL4226" i="1"/>
  <c r="AL4227" i="1"/>
  <c r="AL4228" i="1"/>
  <c r="AL4229" i="1"/>
  <c r="AL4230" i="1"/>
  <c r="AL4231" i="1"/>
  <c r="AL4232" i="1"/>
  <c r="AL4233" i="1"/>
  <c r="AL4234" i="1"/>
  <c r="AL4235" i="1"/>
  <c r="AL4236" i="1"/>
  <c r="AL4237" i="1"/>
  <c r="AL4238" i="1"/>
  <c r="AL4239" i="1"/>
  <c r="AL4240" i="1"/>
  <c r="AL4241" i="1"/>
  <c r="AL4242" i="1"/>
  <c r="AL4243" i="1"/>
  <c r="AL4244" i="1"/>
  <c r="AL4245" i="1"/>
  <c r="AL4246" i="1"/>
  <c r="AL4247" i="1"/>
  <c r="AL4248" i="1"/>
  <c r="AL4249" i="1"/>
  <c r="AL4250" i="1"/>
  <c r="AL4251" i="1"/>
  <c r="AL4252" i="1"/>
  <c r="AL4253" i="1"/>
  <c r="AL4254" i="1"/>
  <c r="AL4255" i="1"/>
  <c r="AL4256" i="1"/>
  <c r="AL4257" i="1"/>
  <c r="AL4258" i="1"/>
  <c r="AL4259" i="1"/>
  <c r="AL4260" i="1"/>
  <c r="AL4261" i="1"/>
  <c r="AL4262" i="1"/>
  <c r="AL4263" i="1"/>
  <c r="AL4264" i="1"/>
  <c r="AL4265" i="1"/>
  <c r="AL4266" i="1"/>
  <c r="AL4267" i="1"/>
  <c r="AL4268" i="1"/>
  <c r="AL4269" i="1"/>
  <c r="AL4270" i="1"/>
  <c r="AL4271" i="1"/>
  <c r="AL4272" i="1"/>
  <c r="AL4273" i="1"/>
  <c r="AL4274" i="1"/>
  <c r="AL4275" i="1"/>
  <c r="AL4276" i="1"/>
  <c r="AL4277" i="1"/>
  <c r="AL4278" i="1"/>
  <c r="AL4279" i="1"/>
  <c r="AL4280" i="1"/>
  <c r="AL4281" i="1"/>
  <c r="AL4282" i="1"/>
  <c r="AL4283" i="1"/>
  <c r="AL4284" i="1"/>
  <c r="AL4285" i="1"/>
  <c r="AL4286" i="1"/>
  <c r="AL4287" i="1"/>
  <c r="AL4288" i="1"/>
  <c r="AL4289" i="1"/>
  <c r="AL4290" i="1"/>
  <c r="AL4291" i="1"/>
  <c r="AL4292" i="1"/>
  <c r="AL4293" i="1"/>
  <c r="AL4294" i="1"/>
  <c r="AL4295" i="1"/>
  <c r="AL4296" i="1"/>
  <c r="AL4297" i="1"/>
  <c r="AL4298" i="1"/>
  <c r="AL4299" i="1"/>
  <c r="AL4300" i="1"/>
  <c r="AL4301" i="1"/>
  <c r="AL4302" i="1"/>
  <c r="AL4303" i="1"/>
  <c r="AL4304" i="1"/>
  <c r="AL4305" i="1"/>
  <c r="AL4306" i="1"/>
  <c r="AL4307" i="1"/>
  <c r="AL4308" i="1"/>
  <c r="AL4309" i="1"/>
  <c r="AL4310" i="1"/>
  <c r="AL4311" i="1"/>
  <c r="AL4312" i="1"/>
  <c r="AL4313" i="1"/>
  <c r="AL4314" i="1"/>
  <c r="AL4315" i="1"/>
  <c r="AL4316" i="1"/>
  <c r="AL4317" i="1"/>
  <c r="AL4318" i="1"/>
  <c r="AL4319" i="1"/>
  <c r="AL4320" i="1"/>
  <c r="AL4321" i="1"/>
  <c r="AL4322" i="1"/>
  <c r="AL4323" i="1"/>
  <c r="AL4324" i="1"/>
  <c r="AL4325" i="1"/>
  <c r="AL4326" i="1"/>
  <c r="AL4327" i="1"/>
  <c r="AL4328" i="1"/>
  <c r="AL4329" i="1"/>
  <c r="AL4330" i="1"/>
  <c r="AL4331" i="1"/>
  <c r="AL4332" i="1"/>
  <c r="AL4333" i="1"/>
  <c r="AL4334" i="1"/>
  <c r="AL4335" i="1"/>
  <c r="AL4336" i="1"/>
  <c r="AL4337" i="1"/>
  <c r="AL4338" i="1"/>
  <c r="AL4339" i="1"/>
  <c r="AL4340" i="1"/>
  <c r="AL4341" i="1"/>
  <c r="AL4342" i="1"/>
  <c r="AL4343" i="1"/>
  <c r="AL4344" i="1"/>
  <c r="AL4345" i="1"/>
  <c r="AL4346" i="1"/>
  <c r="AL4347" i="1"/>
  <c r="AL4348" i="1"/>
  <c r="AL4349" i="1"/>
  <c r="AL4350" i="1"/>
  <c r="AL4351" i="1"/>
  <c r="AL4352" i="1"/>
  <c r="AL4353" i="1"/>
  <c r="AL4354" i="1"/>
  <c r="AL4355" i="1"/>
  <c r="AL4356" i="1"/>
  <c r="AL4357" i="1"/>
  <c r="AL4358" i="1"/>
  <c r="AL4359" i="1"/>
  <c r="AL4360" i="1"/>
  <c r="AL4361" i="1"/>
  <c r="AL4362" i="1"/>
  <c r="AL4363" i="1"/>
  <c r="AL4364" i="1"/>
  <c r="AL4365" i="1"/>
  <c r="AL4366" i="1"/>
  <c r="AL4367" i="1"/>
  <c r="AL4368" i="1"/>
  <c r="AL4369" i="1"/>
  <c r="AL4370" i="1"/>
  <c r="AL4371" i="1"/>
  <c r="AL4372" i="1"/>
  <c r="AL4373" i="1"/>
  <c r="AL4374" i="1"/>
  <c r="AL4375" i="1"/>
  <c r="AL4376" i="1"/>
  <c r="AL4377" i="1"/>
  <c r="AL4378" i="1"/>
  <c r="AL4379" i="1"/>
  <c r="AL4380" i="1"/>
  <c r="AL4381" i="1"/>
  <c r="AL4382" i="1"/>
  <c r="AL4383" i="1"/>
  <c r="AL4384" i="1"/>
  <c r="AL4385" i="1"/>
  <c r="AL4386" i="1"/>
  <c r="AL4387" i="1"/>
  <c r="AL4388" i="1"/>
  <c r="AL4389" i="1"/>
  <c r="AL4390" i="1"/>
  <c r="AL4391" i="1"/>
  <c r="AL4392" i="1"/>
  <c r="AL4393" i="1"/>
  <c r="AL4394" i="1"/>
  <c r="AL4395" i="1"/>
  <c r="AL4396" i="1"/>
  <c r="AL4397" i="1"/>
  <c r="AL4398" i="1"/>
  <c r="AL4399" i="1"/>
  <c r="AL4400" i="1"/>
  <c r="AL4401" i="1"/>
  <c r="AL4402" i="1"/>
  <c r="AL4403" i="1"/>
  <c r="AL4404" i="1"/>
  <c r="AL4405" i="1"/>
  <c r="AL4406" i="1"/>
  <c r="AL4407" i="1"/>
  <c r="AL4408" i="1"/>
  <c r="AL4409" i="1"/>
  <c r="AL4410" i="1"/>
  <c r="AL4411" i="1"/>
  <c r="AL4412" i="1"/>
  <c r="AL4413" i="1"/>
  <c r="AL4414" i="1"/>
  <c r="AL4415" i="1"/>
  <c r="AL4416" i="1"/>
  <c r="AL4417" i="1"/>
  <c r="AL4418" i="1"/>
  <c r="AL4419" i="1"/>
  <c r="AL4420" i="1"/>
  <c r="AL4421" i="1"/>
  <c r="AL4422" i="1"/>
  <c r="AL4423" i="1"/>
  <c r="AL4424" i="1"/>
  <c r="AL4425" i="1"/>
  <c r="AL4426" i="1"/>
  <c r="AL4427" i="1"/>
  <c r="AL4428" i="1"/>
  <c r="AL4429" i="1"/>
  <c r="AL4430" i="1"/>
  <c r="AL4431" i="1"/>
  <c r="AL4432" i="1"/>
  <c r="AL4433" i="1"/>
  <c r="AL4434" i="1"/>
  <c r="AL4435" i="1"/>
  <c r="AL4436" i="1"/>
  <c r="AL4437" i="1"/>
  <c r="AL4438" i="1"/>
  <c r="AL4439" i="1"/>
  <c r="AL4440" i="1"/>
  <c r="AL4441" i="1"/>
  <c r="AL4442" i="1"/>
  <c r="AL4443" i="1"/>
  <c r="AL4444" i="1"/>
  <c r="AL4445" i="1"/>
  <c r="AL4446" i="1"/>
  <c r="AL4447" i="1"/>
  <c r="AL4448" i="1"/>
  <c r="AL4449" i="1"/>
  <c r="AL4450" i="1"/>
  <c r="AL4451" i="1"/>
  <c r="AL4452" i="1"/>
  <c r="AL4453" i="1"/>
  <c r="AL4454" i="1"/>
  <c r="AL4455" i="1"/>
  <c r="AL4456" i="1"/>
  <c r="AL4457" i="1"/>
  <c r="AL4458" i="1"/>
  <c r="AL4459" i="1"/>
  <c r="AL4460" i="1"/>
  <c r="AL4461" i="1"/>
  <c r="AL4462" i="1"/>
  <c r="AL4463" i="1"/>
  <c r="AL4464" i="1"/>
  <c r="AL4465" i="1"/>
  <c r="AL4466" i="1"/>
  <c r="AL4467" i="1"/>
  <c r="AL4468" i="1"/>
  <c r="AL4469" i="1"/>
  <c r="AL4470" i="1"/>
  <c r="AL4471" i="1"/>
  <c r="AL4472" i="1"/>
  <c r="AL4473" i="1"/>
  <c r="AL4474" i="1"/>
  <c r="AL4475" i="1"/>
  <c r="AL4476" i="1"/>
  <c r="AL4477" i="1"/>
  <c r="AL4478" i="1"/>
  <c r="AL4479" i="1"/>
  <c r="AL4480" i="1"/>
  <c r="AL4481" i="1"/>
  <c r="AL4482" i="1"/>
  <c r="AL4483" i="1"/>
  <c r="AL4484" i="1"/>
  <c r="AL4485" i="1"/>
  <c r="AL4486" i="1"/>
  <c r="AL4487" i="1"/>
  <c r="AL4488" i="1"/>
  <c r="AL4489" i="1"/>
  <c r="AL4490" i="1"/>
  <c r="AL4491" i="1"/>
  <c r="AL4492" i="1"/>
  <c r="AL4493" i="1"/>
  <c r="AL4494" i="1"/>
  <c r="AL4495" i="1"/>
  <c r="AL4496" i="1"/>
  <c r="AL4497" i="1"/>
  <c r="AL4498" i="1"/>
  <c r="AL4499" i="1"/>
  <c r="AL4500" i="1"/>
  <c r="AL4501" i="1"/>
  <c r="AL4502" i="1"/>
  <c r="AL4503" i="1"/>
  <c r="AL4504" i="1"/>
  <c r="AL4505" i="1"/>
  <c r="AL4506" i="1"/>
  <c r="AL4507" i="1"/>
  <c r="AL4508" i="1"/>
  <c r="AL4509" i="1"/>
  <c r="AL4510" i="1"/>
  <c r="AL4511" i="1"/>
  <c r="AL4512" i="1"/>
  <c r="AL4513" i="1"/>
  <c r="AL4514" i="1"/>
  <c r="AL4515" i="1"/>
  <c r="AL4516" i="1"/>
  <c r="AL4517" i="1"/>
  <c r="AL4518" i="1"/>
  <c r="AL4519" i="1"/>
  <c r="AL4520" i="1"/>
  <c r="AL4521" i="1"/>
  <c r="AL4522" i="1"/>
  <c r="AL4523" i="1"/>
  <c r="AL4524" i="1"/>
  <c r="AL4525" i="1"/>
  <c r="AL4526" i="1"/>
  <c r="AL4527" i="1"/>
  <c r="AL4528" i="1"/>
  <c r="AL4529" i="1"/>
  <c r="AL4530" i="1"/>
  <c r="AL4531" i="1"/>
  <c r="AL4532" i="1"/>
  <c r="AL4533" i="1"/>
  <c r="AL4534" i="1"/>
  <c r="AL4535" i="1"/>
  <c r="AL4536" i="1"/>
  <c r="AL4537" i="1"/>
  <c r="AL4538" i="1"/>
  <c r="AL4539" i="1"/>
  <c r="AL4540" i="1"/>
  <c r="AL4541" i="1"/>
  <c r="AL4542" i="1"/>
  <c r="AL4543" i="1"/>
  <c r="AL4544" i="1"/>
  <c r="AL4545" i="1"/>
  <c r="AL4546" i="1"/>
  <c r="AL4547" i="1"/>
  <c r="AL4548" i="1"/>
  <c r="AL4549" i="1"/>
  <c r="AL4550" i="1"/>
  <c r="AL4551" i="1"/>
  <c r="AL4552" i="1"/>
  <c r="AL4553" i="1"/>
  <c r="AL4554" i="1"/>
  <c r="AL4555" i="1"/>
  <c r="AL4556" i="1"/>
  <c r="AL4557" i="1"/>
  <c r="AL4558" i="1"/>
  <c r="AL4559" i="1"/>
  <c r="AL4560" i="1"/>
  <c r="AL4561" i="1"/>
  <c r="AL4562" i="1"/>
  <c r="AL4563" i="1"/>
  <c r="AL4564" i="1"/>
  <c r="AL4565" i="1"/>
  <c r="AL4566" i="1"/>
  <c r="AL4567" i="1"/>
  <c r="AL4568" i="1"/>
  <c r="AL4569" i="1"/>
  <c r="AL4570" i="1"/>
  <c r="AL4571" i="1"/>
  <c r="AL4572" i="1"/>
  <c r="AL4573" i="1"/>
  <c r="AL4574" i="1"/>
  <c r="AL4575" i="1"/>
  <c r="AL4576" i="1"/>
  <c r="AL4577" i="1"/>
  <c r="AL4578" i="1"/>
  <c r="AL4579" i="1"/>
  <c r="AL4580" i="1"/>
  <c r="AL4581" i="1"/>
  <c r="AL4582" i="1"/>
  <c r="AL4583" i="1"/>
  <c r="AL4584" i="1"/>
  <c r="AL4585" i="1"/>
  <c r="AL4586" i="1"/>
  <c r="AL4587" i="1"/>
  <c r="AL4588" i="1"/>
  <c r="AL4589" i="1"/>
  <c r="AL4590" i="1"/>
  <c r="AL4591" i="1"/>
  <c r="AL4592" i="1"/>
  <c r="AL4593" i="1"/>
  <c r="AL4594" i="1"/>
  <c r="AL4595" i="1"/>
  <c r="AL4596" i="1"/>
  <c r="AL4597" i="1"/>
  <c r="AL4598" i="1"/>
  <c r="AL4599" i="1"/>
  <c r="AL4600" i="1"/>
  <c r="AL4601" i="1"/>
  <c r="AL4602" i="1"/>
  <c r="AL4603" i="1"/>
  <c r="AL4604" i="1"/>
  <c r="AL4605" i="1"/>
  <c r="AL4606" i="1"/>
  <c r="AL4607" i="1"/>
  <c r="AL4608" i="1"/>
  <c r="AL4609" i="1"/>
  <c r="AL4610" i="1"/>
  <c r="AL4611" i="1"/>
  <c r="AL4612" i="1"/>
  <c r="AL4613" i="1"/>
  <c r="AL4614" i="1"/>
  <c r="AL4615" i="1"/>
  <c r="AL4616" i="1"/>
  <c r="AL4617" i="1"/>
  <c r="AL4618" i="1"/>
  <c r="AL4619" i="1"/>
  <c r="AL4620" i="1"/>
  <c r="AL4621" i="1"/>
  <c r="AL4622" i="1"/>
  <c r="AL4623" i="1"/>
  <c r="AL4624" i="1"/>
  <c r="AL4625" i="1"/>
  <c r="AL4626" i="1"/>
  <c r="AL4627" i="1"/>
  <c r="AL4628" i="1"/>
  <c r="AL4629" i="1"/>
  <c r="AL4630" i="1"/>
  <c r="AL4631" i="1"/>
  <c r="AL4632" i="1"/>
  <c r="AL4633" i="1"/>
  <c r="AL4634" i="1"/>
  <c r="AL4635" i="1"/>
  <c r="AL4636" i="1"/>
  <c r="AL4637" i="1"/>
  <c r="AL4638" i="1"/>
  <c r="AL4639" i="1"/>
  <c r="AL4640" i="1"/>
  <c r="AL4641" i="1"/>
  <c r="AL4642" i="1"/>
  <c r="AL4643" i="1"/>
  <c r="AL4644" i="1"/>
  <c r="AL4645" i="1"/>
  <c r="AL4646" i="1"/>
  <c r="AL4647" i="1"/>
  <c r="AL4648" i="1"/>
  <c r="AL4649" i="1"/>
  <c r="AL4650" i="1"/>
  <c r="AL4651" i="1"/>
  <c r="AL4652" i="1"/>
  <c r="AL4653" i="1"/>
  <c r="AL4654" i="1"/>
  <c r="AL4655" i="1"/>
  <c r="AL4656" i="1"/>
  <c r="AL4657" i="1"/>
  <c r="AL4658" i="1"/>
  <c r="AL4659" i="1"/>
  <c r="AL4660" i="1"/>
  <c r="AL4661" i="1"/>
  <c r="AL4662" i="1"/>
  <c r="AL4663" i="1"/>
  <c r="AL4664" i="1"/>
  <c r="AL4665" i="1"/>
  <c r="AL4666" i="1"/>
  <c r="AL4667" i="1"/>
  <c r="AL4668" i="1"/>
  <c r="AL4669" i="1"/>
  <c r="AL4670" i="1"/>
  <c r="AL4671" i="1"/>
  <c r="AL4672" i="1"/>
  <c r="AL4673" i="1"/>
  <c r="AL4674" i="1"/>
  <c r="AL4675" i="1"/>
  <c r="AL4676" i="1"/>
  <c r="AL4677" i="1"/>
  <c r="AL4678" i="1"/>
  <c r="AL4679" i="1"/>
  <c r="AL4680" i="1"/>
  <c r="AL4681" i="1"/>
  <c r="AL4682" i="1"/>
  <c r="AL4683" i="1"/>
  <c r="AL4684" i="1"/>
  <c r="AL4685" i="1"/>
  <c r="AL4686" i="1"/>
  <c r="AL4687" i="1"/>
  <c r="AL4688" i="1"/>
  <c r="AL4689" i="1"/>
  <c r="AL4690" i="1"/>
  <c r="AL4691" i="1"/>
  <c r="AL4692" i="1"/>
  <c r="AL4693" i="1"/>
  <c r="AL4694" i="1"/>
  <c r="AL4695" i="1"/>
  <c r="AL4696" i="1"/>
  <c r="AL4697" i="1"/>
  <c r="AL4698" i="1"/>
  <c r="AL4699" i="1"/>
  <c r="AL4700" i="1"/>
  <c r="AL4701" i="1"/>
  <c r="AL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1472" i="1"/>
  <c r="AK1473" i="1"/>
  <c r="AK1474" i="1"/>
  <c r="AK1475" i="1"/>
  <c r="AK1476" i="1"/>
  <c r="AK1477" i="1"/>
  <c r="AK1478" i="1"/>
  <c r="AK1479" i="1"/>
  <c r="AK1480" i="1"/>
  <c r="AK1481" i="1"/>
  <c r="AK1482" i="1"/>
  <c r="AK1483" i="1"/>
  <c r="AK1484" i="1"/>
  <c r="AK1485" i="1"/>
  <c r="AK1486" i="1"/>
  <c r="AK1487" i="1"/>
  <c r="AK1488" i="1"/>
  <c r="AK1489" i="1"/>
  <c r="AK1490" i="1"/>
  <c r="AK1491" i="1"/>
  <c r="AK1492" i="1"/>
  <c r="AK1493" i="1"/>
  <c r="AK1494" i="1"/>
  <c r="AK1495" i="1"/>
  <c r="AK1496" i="1"/>
  <c r="AK1497" i="1"/>
  <c r="AK1498" i="1"/>
  <c r="AK1499" i="1"/>
  <c r="AK1500" i="1"/>
  <c r="AK1501" i="1"/>
  <c r="AK1502" i="1"/>
  <c r="AK1503" i="1"/>
  <c r="AK1504" i="1"/>
  <c r="AK1505" i="1"/>
  <c r="AK1506" i="1"/>
  <c r="AK1507" i="1"/>
  <c r="AK1508" i="1"/>
  <c r="AK1509" i="1"/>
  <c r="AK1510" i="1"/>
  <c r="AK1511" i="1"/>
  <c r="AK1512" i="1"/>
  <c r="AK1513" i="1"/>
  <c r="AK1514" i="1"/>
  <c r="AK1515" i="1"/>
  <c r="AK1516" i="1"/>
  <c r="AK1517" i="1"/>
  <c r="AK1518" i="1"/>
  <c r="AK1519" i="1"/>
  <c r="AK1520" i="1"/>
  <c r="AK1521" i="1"/>
  <c r="AK1522" i="1"/>
  <c r="AK1523" i="1"/>
  <c r="AK1524" i="1"/>
  <c r="AK1525" i="1"/>
  <c r="AK1526" i="1"/>
  <c r="AK1527" i="1"/>
  <c r="AK1528" i="1"/>
  <c r="AK1529" i="1"/>
  <c r="AK1530" i="1"/>
  <c r="AK1531" i="1"/>
  <c r="AK1532" i="1"/>
  <c r="AK1533" i="1"/>
  <c r="AK1534" i="1"/>
  <c r="AK1535" i="1"/>
  <c r="AK1536" i="1"/>
  <c r="AK1537" i="1"/>
  <c r="AK1538" i="1"/>
  <c r="AK1539" i="1"/>
  <c r="AK1540" i="1"/>
  <c r="AK1541" i="1"/>
  <c r="AK1542" i="1"/>
  <c r="AK1543" i="1"/>
  <c r="AK1544" i="1"/>
  <c r="AK1545" i="1"/>
  <c r="AK1546" i="1"/>
  <c r="AK1547" i="1"/>
  <c r="AK1548" i="1"/>
  <c r="AK1549" i="1"/>
  <c r="AK1550" i="1"/>
  <c r="AK1551" i="1"/>
  <c r="AK1552" i="1"/>
  <c r="AK1553" i="1"/>
  <c r="AK1554" i="1"/>
  <c r="AK1555" i="1"/>
  <c r="AK1556" i="1"/>
  <c r="AK1557" i="1"/>
  <c r="AK1558" i="1"/>
  <c r="AK1559" i="1"/>
  <c r="AK1560" i="1"/>
  <c r="AK1561" i="1"/>
  <c r="AK1562" i="1"/>
  <c r="AK1563" i="1"/>
  <c r="AK1564" i="1"/>
  <c r="AK1565" i="1"/>
  <c r="AK1566" i="1"/>
  <c r="AK1567" i="1"/>
  <c r="AK1568" i="1"/>
  <c r="AK1569" i="1"/>
  <c r="AK1570" i="1"/>
  <c r="AK1571" i="1"/>
  <c r="AK1572" i="1"/>
  <c r="AK1573" i="1"/>
  <c r="AK1574" i="1"/>
  <c r="AK1575" i="1"/>
  <c r="AK1576" i="1"/>
  <c r="AK1577" i="1"/>
  <c r="AK1578" i="1"/>
  <c r="AK1579" i="1"/>
  <c r="AK1580" i="1"/>
  <c r="AK1581" i="1"/>
  <c r="AK1582" i="1"/>
  <c r="AK1583" i="1"/>
  <c r="AK1584" i="1"/>
  <c r="AK1585" i="1"/>
  <c r="AK1586" i="1"/>
  <c r="AK1587" i="1"/>
  <c r="AK1588" i="1"/>
  <c r="AK1589" i="1"/>
  <c r="AK1590" i="1"/>
  <c r="AK1591" i="1"/>
  <c r="AK1592" i="1"/>
  <c r="AK1593" i="1"/>
  <c r="AK1594" i="1"/>
  <c r="AK1595" i="1"/>
  <c r="AK1596" i="1"/>
  <c r="AK1597" i="1"/>
  <c r="AK1598" i="1"/>
  <c r="AK1599" i="1"/>
  <c r="AK1600" i="1"/>
  <c r="AK1601" i="1"/>
  <c r="AK1602" i="1"/>
  <c r="AK1603" i="1"/>
  <c r="AK1604" i="1"/>
  <c r="AK1605" i="1"/>
  <c r="AK1606" i="1"/>
  <c r="AK1607" i="1"/>
  <c r="AK1608" i="1"/>
  <c r="AK1609" i="1"/>
  <c r="AK1610" i="1"/>
  <c r="AK1611" i="1"/>
  <c r="AK1612" i="1"/>
  <c r="AK1613" i="1"/>
  <c r="AK1614" i="1"/>
  <c r="AK1615" i="1"/>
  <c r="AK1616" i="1"/>
  <c r="AK1617" i="1"/>
  <c r="AK1618" i="1"/>
  <c r="AK1619" i="1"/>
  <c r="AK1620" i="1"/>
  <c r="AK1621" i="1"/>
  <c r="AK1622" i="1"/>
  <c r="AK1623" i="1"/>
  <c r="AK1624" i="1"/>
  <c r="AK1625" i="1"/>
  <c r="AK1626" i="1"/>
  <c r="AK1627" i="1"/>
  <c r="AK1628" i="1"/>
  <c r="AK1629" i="1"/>
  <c r="AK1630" i="1"/>
  <c r="AK1631" i="1"/>
  <c r="AK1632" i="1"/>
  <c r="AK1633" i="1"/>
  <c r="AK1634" i="1"/>
  <c r="AK1635" i="1"/>
  <c r="AK1636" i="1"/>
  <c r="AK1637" i="1"/>
  <c r="AK1638" i="1"/>
  <c r="AK1639" i="1"/>
  <c r="AK1640" i="1"/>
  <c r="AK1641" i="1"/>
  <c r="AK1642" i="1"/>
  <c r="AK1643" i="1"/>
  <c r="AK1644" i="1"/>
  <c r="AK1645" i="1"/>
  <c r="AK1646" i="1"/>
  <c r="AK1647" i="1"/>
  <c r="AK1648" i="1"/>
  <c r="AK1649" i="1"/>
  <c r="AK1650" i="1"/>
  <c r="AK1651" i="1"/>
  <c r="AK1652" i="1"/>
  <c r="AK1653" i="1"/>
  <c r="AK1654" i="1"/>
  <c r="AK1655" i="1"/>
  <c r="AK1656" i="1"/>
  <c r="AK1657" i="1"/>
  <c r="AK1658" i="1"/>
  <c r="AK1659" i="1"/>
  <c r="AK1660" i="1"/>
  <c r="AK1661" i="1"/>
  <c r="AK1662" i="1"/>
  <c r="AK1663" i="1"/>
  <c r="AK1664" i="1"/>
  <c r="AK1665" i="1"/>
  <c r="AK1666" i="1"/>
  <c r="AK1667" i="1"/>
  <c r="AK1668" i="1"/>
  <c r="AK1669" i="1"/>
  <c r="AK1670" i="1"/>
  <c r="AK1671" i="1"/>
  <c r="AK1672" i="1"/>
  <c r="AK1673" i="1"/>
  <c r="AK1674" i="1"/>
  <c r="AK1675" i="1"/>
  <c r="AK1676" i="1"/>
  <c r="AK1677" i="1"/>
  <c r="AK1678" i="1"/>
  <c r="AK1679" i="1"/>
  <c r="AK1680" i="1"/>
  <c r="AK1681" i="1"/>
  <c r="AK1682" i="1"/>
  <c r="AK1683" i="1"/>
  <c r="AK1684" i="1"/>
  <c r="AK1685" i="1"/>
  <c r="AK1686" i="1"/>
  <c r="AK1687" i="1"/>
  <c r="AK1688" i="1"/>
  <c r="AK1689" i="1"/>
  <c r="AK1690" i="1"/>
  <c r="AK1691" i="1"/>
  <c r="AK1692" i="1"/>
  <c r="AK1693" i="1"/>
  <c r="AK1694" i="1"/>
  <c r="AK1695" i="1"/>
  <c r="AK1696" i="1"/>
  <c r="AK1697" i="1"/>
  <c r="AK1698" i="1"/>
  <c r="AK1699" i="1"/>
  <c r="AK1700" i="1"/>
  <c r="AK1701" i="1"/>
  <c r="AK1702" i="1"/>
  <c r="AK1703" i="1"/>
  <c r="AK1704" i="1"/>
  <c r="AK1705" i="1"/>
  <c r="AK1706" i="1"/>
  <c r="AK1707" i="1"/>
  <c r="AK1708" i="1"/>
  <c r="AK1709" i="1"/>
  <c r="AK1710" i="1"/>
  <c r="AK1711" i="1"/>
  <c r="AK1712" i="1"/>
  <c r="AK1713" i="1"/>
  <c r="AK1714" i="1"/>
  <c r="AK1715" i="1"/>
  <c r="AK1716" i="1"/>
  <c r="AK1717" i="1"/>
  <c r="AK1718" i="1"/>
  <c r="AK1719" i="1"/>
  <c r="AK1720" i="1"/>
  <c r="AK1721" i="1"/>
  <c r="AK1722" i="1"/>
  <c r="AK1723" i="1"/>
  <c r="AK1724" i="1"/>
  <c r="AK1725" i="1"/>
  <c r="AK1726" i="1"/>
  <c r="AK1727" i="1"/>
  <c r="AK1728" i="1"/>
  <c r="AK1729" i="1"/>
  <c r="AK1730" i="1"/>
  <c r="AK1731" i="1"/>
  <c r="AK1732" i="1"/>
  <c r="AK1733" i="1"/>
  <c r="AK1734" i="1"/>
  <c r="AK1735" i="1"/>
  <c r="AK1736" i="1"/>
  <c r="AK1737" i="1"/>
  <c r="AK1738" i="1"/>
  <c r="AK1739" i="1"/>
  <c r="AK1740" i="1"/>
  <c r="AK1741" i="1"/>
  <c r="AK1742" i="1"/>
  <c r="AK1743" i="1"/>
  <c r="AK1744" i="1"/>
  <c r="AK1745" i="1"/>
  <c r="AK1746" i="1"/>
  <c r="AK1747" i="1"/>
  <c r="AK1748" i="1"/>
  <c r="AK1749" i="1"/>
  <c r="AK1750" i="1"/>
  <c r="AK1751" i="1"/>
  <c r="AK1752" i="1"/>
  <c r="AK1753" i="1"/>
  <c r="AK1754" i="1"/>
  <c r="AK1755" i="1"/>
  <c r="AK1756" i="1"/>
  <c r="AK1757" i="1"/>
  <c r="AK1758" i="1"/>
  <c r="AK1759" i="1"/>
  <c r="AK1760" i="1"/>
  <c r="AK1761" i="1"/>
  <c r="AK1762" i="1"/>
  <c r="AK1763" i="1"/>
  <c r="AK1764" i="1"/>
  <c r="AK1765" i="1"/>
  <c r="AK1766" i="1"/>
  <c r="AK1767" i="1"/>
  <c r="AK1768" i="1"/>
  <c r="AK1769" i="1"/>
  <c r="AK1770" i="1"/>
  <c r="AK1771" i="1"/>
  <c r="AK1772" i="1"/>
  <c r="AK1773" i="1"/>
  <c r="AK1774" i="1"/>
  <c r="AK1775" i="1"/>
  <c r="AK1776" i="1"/>
  <c r="AK1777" i="1"/>
  <c r="AK1778" i="1"/>
  <c r="AK1779" i="1"/>
  <c r="AK1780" i="1"/>
  <c r="AK1781" i="1"/>
  <c r="AK1782" i="1"/>
  <c r="AK1783" i="1"/>
  <c r="AK1784" i="1"/>
  <c r="AK1785" i="1"/>
  <c r="AK1786" i="1"/>
  <c r="AK1787" i="1"/>
  <c r="AK1788" i="1"/>
  <c r="AK1789" i="1"/>
  <c r="AK1790" i="1"/>
  <c r="AK1791" i="1"/>
  <c r="AK1792" i="1"/>
  <c r="AK1793" i="1"/>
  <c r="AK1794" i="1"/>
  <c r="AK1795" i="1"/>
  <c r="AK1796" i="1"/>
  <c r="AK1797" i="1"/>
  <c r="AK1798" i="1"/>
  <c r="AK1799" i="1"/>
  <c r="AK1800" i="1"/>
  <c r="AK1801" i="1"/>
  <c r="AK1802" i="1"/>
  <c r="AK1803" i="1"/>
  <c r="AK1804" i="1"/>
  <c r="AK1805" i="1"/>
  <c r="AK1806" i="1"/>
  <c r="AK1807" i="1"/>
  <c r="AK1808" i="1"/>
  <c r="AK1809" i="1"/>
  <c r="AK1810" i="1"/>
  <c r="AK1811" i="1"/>
  <c r="AK1812" i="1"/>
  <c r="AK1813" i="1"/>
  <c r="AK1814" i="1"/>
  <c r="AK1815" i="1"/>
  <c r="AK1816" i="1"/>
  <c r="AK1817" i="1"/>
  <c r="AK1818" i="1"/>
  <c r="AK1819" i="1"/>
  <c r="AK1820" i="1"/>
  <c r="AK1821" i="1"/>
  <c r="AK1822" i="1"/>
  <c r="AK1823" i="1"/>
  <c r="AK1824" i="1"/>
  <c r="AK1825" i="1"/>
  <c r="AK1826" i="1"/>
  <c r="AK1827" i="1"/>
  <c r="AK1828" i="1"/>
  <c r="AK1829" i="1"/>
  <c r="AK1830" i="1"/>
  <c r="AK1831" i="1"/>
  <c r="AK1832" i="1"/>
  <c r="AK1833" i="1"/>
  <c r="AK1834" i="1"/>
  <c r="AK1835" i="1"/>
  <c r="AK1836" i="1"/>
  <c r="AK1837" i="1"/>
  <c r="AK1838" i="1"/>
  <c r="AK1839" i="1"/>
  <c r="AK1840" i="1"/>
  <c r="AK1841" i="1"/>
  <c r="AK1842" i="1"/>
  <c r="AK1843" i="1"/>
  <c r="AK1844" i="1"/>
  <c r="AK1845" i="1"/>
  <c r="AK1846" i="1"/>
  <c r="AK1847" i="1"/>
  <c r="AK1848" i="1"/>
  <c r="AK1849" i="1"/>
  <c r="AK1850" i="1"/>
  <c r="AK1851" i="1"/>
  <c r="AK1852" i="1"/>
  <c r="AK1853" i="1"/>
  <c r="AK1854" i="1"/>
  <c r="AK1855" i="1"/>
  <c r="AK1856" i="1"/>
  <c r="AK1857" i="1"/>
  <c r="AK1858" i="1"/>
  <c r="AK1859" i="1"/>
  <c r="AK1860" i="1"/>
  <c r="AK1861" i="1"/>
  <c r="AK1862" i="1"/>
  <c r="AK1863" i="1"/>
  <c r="AK1864" i="1"/>
  <c r="AK1865" i="1"/>
  <c r="AK1866" i="1"/>
  <c r="AK1867" i="1"/>
  <c r="AK1868" i="1"/>
  <c r="AK1869" i="1"/>
  <c r="AK1870" i="1"/>
  <c r="AK1871" i="1"/>
  <c r="AK1872" i="1"/>
  <c r="AK1873" i="1"/>
  <c r="AK1874" i="1"/>
  <c r="AK1875" i="1"/>
  <c r="AK1876" i="1"/>
  <c r="AK1877" i="1"/>
  <c r="AK1878" i="1"/>
  <c r="AK1879" i="1"/>
  <c r="AK1880" i="1"/>
  <c r="AK1881" i="1"/>
  <c r="AK1882" i="1"/>
  <c r="AK1883" i="1"/>
  <c r="AK1884" i="1"/>
  <c r="AK1885" i="1"/>
  <c r="AK1886" i="1"/>
  <c r="AK1887" i="1"/>
  <c r="AK1888" i="1"/>
  <c r="AK1889" i="1"/>
  <c r="AK1890" i="1"/>
  <c r="AK1891" i="1"/>
  <c r="AK1892" i="1"/>
  <c r="AK1893" i="1"/>
  <c r="AK1894" i="1"/>
  <c r="AK1895" i="1"/>
  <c r="AK1896" i="1"/>
  <c r="AK1897" i="1"/>
  <c r="AK1898" i="1"/>
  <c r="AK1899" i="1"/>
  <c r="AK1900" i="1"/>
  <c r="AK1901" i="1"/>
  <c r="AK1902" i="1"/>
  <c r="AK1903" i="1"/>
  <c r="AK1904" i="1"/>
  <c r="AK1905" i="1"/>
  <c r="AK1906" i="1"/>
  <c r="AK1907" i="1"/>
  <c r="AK1908" i="1"/>
  <c r="AK1909" i="1"/>
  <c r="AK1910" i="1"/>
  <c r="AK1911" i="1"/>
  <c r="AK1912" i="1"/>
  <c r="AK1913" i="1"/>
  <c r="AK1914" i="1"/>
  <c r="AK1915" i="1"/>
  <c r="AK1916" i="1"/>
  <c r="AK1917" i="1"/>
  <c r="AK1918" i="1"/>
  <c r="AK1919" i="1"/>
  <c r="AK1920" i="1"/>
  <c r="AK1921" i="1"/>
  <c r="AK1922" i="1"/>
  <c r="AK1923" i="1"/>
  <c r="AK1924" i="1"/>
  <c r="AK1925" i="1"/>
  <c r="AK1926" i="1"/>
  <c r="AK1927" i="1"/>
  <c r="AK1928" i="1"/>
  <c r="AK1929" i="1"/>
  <c r="AK1930" i="1"/>
  <c r="AK1931" i="1"/>
  <c r="AK1932" i="1"/>
  <c r="AK1933" i="1"/>
  <c r="AK1934" i="1"/>
  <c r="AK1935" i="1"/>
  <c r="AK1936" i="1"/>
  <c r="AK1937" i="1"/>
  <c r="AK1938" i="1"/>
  <c r="AK1939" i="1"/>
  <c r="AK1940" i="1"/>
  <c r="AK1941" i="1"/>
  <c r="AK1942" i="1"/>
  <c r="AK1943" i="1"/>
  <c r="AK1944" i="1"/>
  <c r="AK1945" i="1"/>
  <c r="AK1946" i="1"/>
  <c r="AK1947" i="1"/>
  <c r="AK1948" i="1"/>
  <c r="AK1949" i="1"/>
  <c r="AK1950" i="1"/>
  <c r="AK1951" i="1"/>
  <c r="AK1952" i="1"/>
  <c r="AK1953" i="1"/>
  <c r="AK1954" i="1"/>
  <c r="AK1955" i="1"/>
  <c r="AK1956" i="1"/>
  <c r="AK1957" i="1"/>
  <c r="AK1958" i="1"/>
  <c r="AK1959" i="1"/>
  <c r="AK1960" i="1"/>
  <c r="AK1961" i="1"/>
  <c r="AK1962" i="1"/>
  <c r="AK1963" i="1"/>
  <c r="AK1964" i="1"/>
  <c r="AK1965" i="1"/>
  <c r="AK1966" i="1"/>
  <c r="AK1967" i="1"/>
  <c r="AK1968" i="1"/>
  <c r="AK1969" i="1"/>
  <c r="AK1970" i="1"/>
  <c r="AK1971" i="1"/>
  <c r="AK1972" i="1"/>
  <c r="AK1973" i="1"/>
  <c r="AK1974" i="1"/>
  <c r="AK1975" i="1"/>
  <c r="AK1976" i="1"/>
  <c r="AK1977" i="1"/>
  <c r="AK1978" i="1"/>
  <c r="AK1979" i="1"/>
  <c r="AK1980" i="1"/>
  <c r="AK1981" i="1"/>
  <c r="AK1982" i="1"/>
  <c r="AK1983" i="1"/>
  <c r="AK1984" i="1"/>
  <c r="AK1985" i="1"/>
  <c r="AK1986" i="1"/>
  <c r="AK1987" i="1"/>
  <c r="AK1988" i="1"/>
  <c r="AK1989" i="1"/>
  <c r="AK1990" i="1"/>
  <c r="AK1991" i="1"/>
  <c r="AK1992" i="1"/>
  <c r="AK1993" i="1"/>
  <c r="AK1994" i="1"/>
  <c r="AK1995" i="1"/>
  <c r="AK1996" i="1"/>
  <c r="AK1997" i="1"/>
  <c r="AK1998" i="1"/>
  <c r="AK1999" i="1"/>
  <c r="AK2000" i="1"/>
  <c r="AK2001" i="1"/>
  <c r="AK2002" i="1"/>
  <c r="AK2003" i="1"/>
  <c r="AK2004" i="1"/>
  <c r="AK2005" i="1"/>
  <c r="AK2006" i="1"/>
  <c r="AK2007" i="1"/>
  <c r="AK2008" i="1"/>
  <c r="AK2009" i="1"/>
  <c r="AK2010" i="1"/>
  <c r="AK2011" i="1"/>
  <c r="AK2012" i="1"/>
  <c r="AK2013" i="1"/>
  <c r="AK2014" i="1"/>
  <c r="AK2015" i="1"/>
  <c r="AK2016" i="1"/>
  <c r="AK2017" i="1"/>
  <c r="AK2018" i="1"/>
  <c r="AK2019" i="1"/>
  <c r="AK2020" i="1"/>
  <c r="AK2021" i="1"/>
  <c r="AK2022" i="1"/>
  <c r="AK2023" i="1"/>
  <c r="AK2024" i="1"/>
  <c r="AK2025" i="1"/>
  <c r="AK2026" i="1"/>
  <c r="AK2027" i="1"/>
  <c r="AK2028" i="1"/>
  <c r="AK2029" i="1"/>
  <c r="AK2030" i="1"/>
  <c r="AK2031" i="1"/>
  <c r="AK2032" i="1"/>
  <c r="AK2033" i="1"/>
  <c r="AK2034" i="1"/>
  <c r="AK2035" i="1"/>
  <c r="AK2036" i="1"/>
  <c r="AK2037" i="1"/>
  <c r="AK2038" i="1"/>
  <c r="AK2039" i="1"/>
  <c r="AK2040" i="1"/>
  <c r="AK2041" i="1"/>
  <c r="AK2042" i="1"/>
  <c r="AK2043" i="1"/>
  <c r="AK2044" i="1"/>
  <c r="AK2045" i="1"/>
  <c r="AK2046" i="1"/>
  <c r="AK2047" i="1"/>
  <c r="AK2048" i="1"/>
  <c r="AK2049" i="1"/>
  <c r="AK2050" i="1"/>
  <c r="AK2051" i="1"/>
  <c r="AK2052" i="1"/>
  <c r="AK2053" i="1"/>
  <c r="AK2054" i="1"/>
  <c r="AK2055" i="1"/>
  <c r="AK2056" i="1"/>
  <c r="AK2057" i="1"/>
  <c r="AK2058" i="1"/>
  <c r="AK2059" i="1"/>
  <c r="AK2060" i="1"/>
  <c r="AK2061" i="1"/>
  <c r="AK2062" i="1"/>
  <c r="AK2063" i="1"/>
  <c r="AK2064" i="1"/>
  <c r="AK2065" i="1"/>
  <c r="AK2066" i="1"/>
  <c r="AK2067" i="1"/>
  <c r="AK2068" i="1"/>
  <c r="AK2069" i="1"/>
  <c r="AK2070" i="1"/>
  <c r="AK2071" i="1"/>
  <c r="AK2072" i="1"/>
  <c r="AK2073" i="1"/>
  <c r="AK2074" i="1"/>
  <c r="AK2075" i="1"/>
  <c r="AK2076" i="1"/>
  <c r="AK2077" i="1"/>
  <c r="AK2078" i="1"/>
  <c r="AK2079" i="1"/>
  <c r="AK2080" i="1"/>
  <c r="AK2081" i="1"/>
  <c r="AK2082" i="1"/>
  <c r="AK2083" i="1"/>
  <c r="AK2084" i="1"/>
  <c r="AK2085" i="1"/>
  <c r="AK2086" i="1"/>
  <c r="AK2087" i="1"/>
  <c r="AK2088" i="1"/>
  <c r="AK2089" i="1"/>
  <c r="AK2090" i="1"/>
  <c r="AK2091" i="1"/>
  <c r="AK2092" i="1"/>
  <c r="AK2093" i="1"/>
  <c r="AK2094" i="1"/>
  <c r="AK2095" i="1"/>
  <c r="AK2096" i="1"/>
  <c r="AK2097" i="1"/>
  <c r="AK2098" i="1"/>
  <c r="AK2099" i="1"/>
  <c r="AK2100" i="1"/>
  <c r="AK2101" i="1"/>
  <c r="AK2102" i="1"/>
  <c r="AK2103" i="1"/>
  <c r="AK2104" i="1"/>
  <c r="AK2105" i="1"/>
  <c r="AK2106" i="1"/>
  <c r="AK2107" i="1"/>
  <c r="AK2108" i="1"/>
  <c r="AK2109" i="1"/>
  <c r="AK2110" i="1"/>
  <c r="AK2111" i="1"/>
  <c r="AK2112" i="1"/>
  <c r="AK2113" i="1"/>
  <c r="AK2114" i="1"/>
  <c r="AK2115" i="1"/>
  <c r="AK2116" i="1"/>
  <c r="AK2117" i="1"/>
  <c r="AK2118" i="1"/>
  <c r="AK2119" i="1"/>
  <c r="AK2120" i="1"/>
  <c r="AK2121" i="1"/>
  <c r="AK2122" i="1"/>
  <c r="AK2123" i="1"/>
  <c r="AK2124" i="1"/>
  <c r="AK2125" i="1"/>
  <c r="AK2126" i="1"/>
  <c r="AK2127" i="1"/>
  <c r="AK2128" i="1"/>
  <c r="AK2129" i="1"/>
  <c r="AK2130" i="1"/>
  <c r="AK2131" i="1"/>
  <c r="AK2132" i="1"/>
  <c r="AK2133" i="1"/>
  <c r="AK2134" i="1"/>
  <c r="AK2135" i="1"/>
  <c r="AK2136" i="1"/>
  <c r="AK2137" i="1"/>
  <c r="AK2138" i="1"/>
  <c r="AK2139" i="1"/>
  <c r="AK2140" i="1"/>
  <c r="AK2141" i="1"/>
  <c r="AK2142" i="1"/>
  <c r="AK2143" i="1"/>
  <c r="AK2144" i="1"/>
  <c r="AK2145" i="1"/>
  <c r="AK2146" i="1"/>
  <c r="AK2147" i="1"/>
  <c r="AK2148" i="1"/>
  <c r="AK2149" i="1"/>
  <c r="AK2150" i="1"/>
  <c r="AK2151" i="1"/>
  <c r="AK2152" i="1"/>
  <c r="AK2153" i="1"/>
  <c r="AK2154" i="1"/>
  <c r="AK2155" i="1"/>
  <c r="AK2156" i="1"/>
  <c r="AK2157" i="1"/>
  <c r="AK2158" i="1"/>
  <c r="AK2159" i="1"/>
  <c r="AK2160" i="1"/>
  <c r="AK2161" i="1"/>
  <c r="AK2162" i="1"/>
  <c r="AK2163" i="1"/>
  <c r="AK2164" i="1"/>
  <c r="AK2165" i="1"/>
  <c r="AK2166" i="1"/>
  <c r="AK2167" i="1"/>
  <c r="AK2168" i="1"/>
  <c r="AK2169" i="1"/>
  <c r="AK2170" i="1"/>
  <c r="AK2171" i="1"/>
  <c r="AK2172" i="1"/>
  <c r="AK2173" i="1"/>
  <c r="AK2174" i="1"/>
  <c r="AK2175" i="1"/>
  <c r="AK2176" i="1"/>
  <c r="AK2177" i="1"/>
  <c r="AK2178" i="1"/>
  <c r="AK2179" i="1"/>
  <c r="AK2180" i="1"/>
  <c r="AK2181" i="1"/>
  <c r="AK2182" i="1"/>
  <c r="AK2183" i="1"/>
  <c r="AK2184" i="1"/>
  <c r="AK2185" i="1"/>
  <c r="AK2186" i="1"/>
  <c r="AK2187" i="1"/>
  <c r="AK2188" i="1"/>
  <c r="AK2189" i="1"/>
  <c r="AK2190" i="1"/>
  <c r="AK2191" i="1"/>
  <c r="AK2192" i="1"/>
  <c r="AK2193" i="1"/>
  <c r="AK2194" i="1"/>
  <c r="AK2195" i="1"/>
  <c r="AK2196" i="1"/>
  <c r="AK2197" i="1"/>
  <c r="AK2198" i="1"/>
  <c r="AK2199" i="1"/>
  <c r="AK2200" i="1"/>
  <c r="AK2201" i="1"/>
  <c r="AK2202" i="1"/>
  <c r="AK2203" i="1"/>
  <c r="AK2204" i="1"/>
  <c r="AK2205" i="1"/>
  <c r="AK2206" i="1"/>
  <c r="AK2207" i="1"/>
  <c r="AK2208" i="1"/>
  <c r="AK2209" i="1"/>
  <c r="AK2210" i="1"/>
  <c r="AK2211" i="1"/>
  <c r="AK2212" i="1"/>
  <c r="AK2213" i="1"/>
  <c r="AK2214" i="1"/>
  <c r="AK2215" i="1"/>
  <c r="AK2216" i="1"/>
  <c r="AK2217" i="1"/>
  <c r="AK2218" i="1"/>
  <c r="AK2219" i="1"/>
  <c r="AK2220" i="1"/>
  <c r="AK2221" i="1"/>
  <c r="AK2222" i="1"/>
  <c r="AK2223" i="1"/>
  <c r="AK2224" i="1"/>
  <c r="AK2225" i="1"/>
  <c r="AK2226" i="1"/>
  <c r="AK2227" i="1"/>
  <c r="AK2228" i="1"/>
  <c r="AK2229" i="1"/>
  <c r="AK2230" i="1"/>
  <c r="AK2231" i="1"/>
  <c r="AK2232" i="1"/>
  <c r="AK2233" i="1"/>
  <c r="AK2234" i="1"/>
  <c r="AK2235" i="1"/>
  <c r="AK2236" i="1"/>
  <c r="AK2237" i="1"/>
  <c r="AK2238" i="1"/>
  <c r="AK2239" i="1"/>
  <c r="AK2240" i="1"/>
  <c r="AK2241" i="1"/>
  <c r="AK2242" i="1"/>
  <c r="AK2243" i="1"/>
  <c r="AK2244" i="1"/>
  <c r="AK2245" i="1"/>
  <c r="AK2246" i="1"/>
  <c r="AK2247" i="1"/>
  <c r="AK2248" i="1"/>
  <c r="AK2249" i="1"/>
  <c r="AK2250" i="1"/>
  <c r="AK2251" i="1"/>
  <c r="AK2252" i="1"/>
  <c r="AK2253" i="1"/>
  <c r="AK2254" i="1"/>
  <c r="AK2255" i="1"/>
  <c r="AK2256" i="1"/>
  <c r="AK2257" i="1"/>
  <c r="AK2258" i="1"/>
  <c r="AK2259" i="1"/>
  <c r="AK2260" i="1"/>
  <c r="AK2261" i="1"/>
  <c r="AK2262" i="1"/>
  <c r="AK2263" i="1"/>
  <c r="AK2264" i="1"/>
  <c r="AK2265" i="1"/>
  <c r="AK2266" i="1"/>
  <c r="AK2267" i="1"/>
  <c r="AK2268" i="1"/>
  <c r="AK2269" i="1"/>
  <c r="AK2270" i="1"/>
  <c r="AK2271" i="1"/>
  <c r="AK2272" i="1"/>
  <c r="AK2273" i="1"/>
  <c r="AK2274" i="1"/>
  <c r="AK2275" i="1"/>
  <c r="AK2276" i="1"/>
  <c r="AK2277" i="1"/>
  <c r="AK2278" i="1"/>
  <c r="AK2279" i="1"/>
  <c r="AK2280" i="1"/>
  <c r="AK2281" i="1"/>
  <c r="AK2282" i="1"/>
  <c r="AK2283" i="1"/>
  <c r="AK2284" i="1"/>
  <c r="AK2285" i="1"/>
  <c r="AK2286" i="1"/>
  <c r="AK2287" i="1"/>
  <c r="AK2288" i="1"/>
  <c r="AK2289" i="1"/>
  <c r="AK2290" i="1"/>
  <c r="AK2291" i="1"/>
  <c r="AK2292" i="1"/>
  <c r="AK2293" i="1"/>
  <c r="AK2294" i="1"/>
  <c r="AK2295" i="1"/>
  <c r="AK2296" i="1"/>
  <c r="AK2297" i="1"/>
  <c r="AK2298" i="1"/>
  <c r="AK2299" i="1"/>
  <c r="AK2300" i="1"/>
  <c r="AK2301" i="1"/>
  <c r="AK2302" i="1"/>
  <c r="AK2303" i="1"/>
  <c r="AK2304" i="1"/>
  <c r="AK2305" i="1"/>
  <c r="AK2306" i="1"/>
  <c r="AK2307" i="1"/>
  <c r="AK2308" i="1"/>
  <c r="AK2309" i="1"/>
  <c r="AK2310" i="1"/>
  <c r="AK2311" i="1"/>
  <c r="AK2312" i="1"/>
  <c r="AK2313" i="1"/>
  <c r="AK2314" i="1"/>
  <c r="AK2315" i="1"/>
  <c r="AK2316" i="1"/>
  <c r="AK2317" i="1"/>
  <c r="AK2318" i="1"/>
  <c r="AK2319" i="1"/>
  <c r="AK2320" i="1"/>
  <c r="AK2321" i="1"/>
  <c r="AK2322" i="1"/>
  <c r="AK2323" i="1"/>
  <c r="AK2324" i="1"/>
  <c r="AK2325" i="1"/>
  <c r="AK2326" i="1"/>
  <c r="AK2327" i="1"/>
  <c r="AK2328" i="1"/>
  <c r="AK2329" i="1"/>
  <c r="AK2330" i="1"/>
  <c r="AK2331" i="1"/>
  <c r="AK2332" i="1"/>
  <c r="AK2333" i="1"/>
  <c r="AK2334" i="1"/>
  <c r="AK2335" i="1"/>
  <c r="AK2336" i="1"/>
  <c r="AK2337" i="1"/>
  <c r="AK2338" i="1"/>
  <c r="AK2339" i="1"/>
  <c r="AK2340" i="1"/>
  <c r="AK2341" i="1"/>
  <c r="AK2342" i="1"/>
  <c r="AK2343" i="1"/>
  <c r="AK2344" i="1"/>
  <c r="AK2345" i="1"/>
  <c r="AK2346" i="1"/>
  <c r="AK2347" i="1"/>
  <c r="AK2348" i="1"/>
  <c r="AK2349" i="1"/>
  <c r="AK2350" i="1"/>
  <c r="AK2351" i="1"/>
  <c r="AK2352" i="1"/>
  <c r="AK2353" i="1"/>
  <c r="AK2354" i="1"/>
  <c r="AK2355" i="1"/>
  <c r="AK2356" i="1"/>
  <c r="AK2357" i="1"/>
  <c r="AK2358" i="1"/>
  <c r="AK2359" i="1"/>
  <c r="AK2360" i="1"/>
  <c r="AK2361" i="1"/>
  <c r="AK2362" i="1"/>
  <c r="AK2363" i="1"/>
  <c r="AK2364" i="1"/>
  <c r="AK2365" i="1"/>
  <c r="AK2366" i="1"/>
  <c r="AK2367" i="1"/>
  <c r="AK2368" i="1"/>
  <c r="AK2369" i="1"/>
  <c r="AK2370" i="1"/>
  <c r="AK2371" i="1"/>
  <c r="AK2372" i="1"/>
  <c r="AK2373" i="1"/>
  <c r="AK2374" i="1"/>
  <c r="AK2375" i="1"/>
  <c r="AK2376" i="1"/>
  <c r="AK2377" i="1"/>
  <c r="AK2378" i="1"/>
  <c r="AK2379" i="1"/>
  <c r="AK2380" i="1"/>
  <c r="AK2381" i="1"/>
  <c r="AK2382" i="1"/>
  <c r="AK2383" i="1"/>
  <c r="AK2384" i="1"/>
  <c r="AK2385" i="1"/>
  <c r="AK2386" i="1"/>
  <c r="AK2387" i="1"/>
  <c r="AK2388" i="1"/>
  <c r="AK2389" i="1"/>
  <c r="AK2390" i="1"/>
  <c r="AK2391" i="1"/>
  <c r="AK2392" i="1"/>
  <c r="AK2393" i="1"/>
  <c r="AK2394" i="1"/>
  <c r="AK2395" i="1"/>
  <c r="AK2396" i="1"/>
  <c r="AK2397" i="1"/>
  <c r="AK2398" i="1"/>
  <c r="AK2399" i="1"/>
  <c r="AK2400" i="1"/>
  <c r="AK2401" i="1"/>
  <c r="AK2402" i="1"/>
  <c r="AK2403" i="1"/>
  <c r="AK2404" i="1"/>
  <c r="AK2405" i="1"/>
  <c r="AK2406" i="1"/>
  <c r="AK2407" i="1"/>
  <c r="AK2408" i="1"/>
  <c r="AK2409" i="1"/>
  <c r="AK2410" i="1"/>
  <c r="AK2411" i="1"/>
  <c r="AK2412" i="1"/>
  <c r="AK2413" i="1"/>
  <c r="AK2414" i="1"/>
  <c r="AK2415" i="1"/>
  <c r="AK2416" i="1"/>
  <c r="AK2417" i="1"/>
  <c r="AK2418" i="1"/>
  <c r="AK2419" i="1"/>
  <c r="AK2420" i="1"/>
  <c r="AK2421" i="1"/>
  <c r="AK2422" i="1"/>
  <c r="AK2423" i="1"/>
  <c r="AK2424" i="1"/>
  <c r="AK2425" i="1"/>
  <c r="AK2426" i="1"/>
  <c r="AK2427" i="1"/>
  <c r="AK2428" i="1"/>
  <c r="AK2429" i="1"/>
  <c r="AK2430" i="1"/>
  <c r="AK2431" i="1"/>
  <c r="AK2432" i="1"/>
  <c r="AK2433" i="1"/>
  <c r="AK2434" i="1"/>
  <c r="AK2435" i="1"/>
  <c r="AK2436" i="1"/>
  <c r="AK2437" i="1"/>
  <c r="AK2438" i="1"/>
  <c r="AK2439" i="1"/>
  <c r="AK2440" i="1"/>
  <c r="AK2441" i="1"/>
  <c r="AK2442" i="1"/>
  <c r="AK2443" i="1"/>
  <c r="AK2444" i="1"/>
  <c r="AK2445" i="1"/>
  <c r="AK2446" i="1"/>
  <c r="AK2447" i="1"/>
  <c r="AK2448" i="1"/>
  <c r="AK2449" i="1"/>
  <c r="AK2450" i="1"/>
  <c r="AK2451" i="1"/>
  <c r="AK2452" i="1"/>
  <c r="AK2453" i="1"/>
  <c r="AK2454" i="1"/>
  <c r="AK2455" i="1"/>
  <c r="AK2456" i="1"/>
  <c r="AK2457" i="1"/>
  <c r="AK2458" i="1"/>
  <c r="AK2459" i="1"/>
  <c r="AK2460" i="1"/>
  <c r="AK2461" i="1"/>
  <c r="AK2462" i="1"/>
  <c r="AK2463" i="1"/>
  <c r="AK2464" i="1"/>
  <c r="AK2465" i="1"/>
  <c r="AK2466" i="1"/>
  <c r="AK2467" i="1"/>
  <c r="AK2468" i="1"/>
  <c r="AK2469" i="1"/>
  <c r="AK2470" i="1"/>
  <c r="AK2471" i="1"/>
  <c r="AK2472" i="1"/>
  <c r="AK2473" i="1"/>
  <c r="AK2474" i="1"/>
  <c r="AK2475" i="1"/>
  <c r="AK2476" i="1"/>
  <c r="AK2477" i="1"/>
  <c r="AK2478" i="1"/>
  <c r="AK2479" i="1"/>
  <c r="AK2480" i="1"/>
  <c r="AK2481" i="1"/>
  <c r="AK2482" i="1"/>
  <c r="AK2483" i="1"/>
  <c r="AK2484" i="1"/>
  <c r="AK2485" i="1"/>
  <c r="AK2486" i="1"/>
  <c r="AK2487" i="1"/>
  <c r="AK2488" i="1"/>
  <c r="AK2489" i="1"/>
  <c r="AK2490" i="1"/>
  <c r="AK2491" i="1"/>
  <c r="AK2492" i="1"/>
  <c r="AK2493" i="1"/>
  <c r="AK2494" i="1"/>
  <c r="AK2495" i="1"/>
  <c r="AK2496" i="1"/>
  <c r="AK2497" i="1"/>
  <c r="AK2498" i="1"/>
  <c r="AK2499" i="1"/>
  <c r="AK2500" i="1"/>
  <c r="AK2501" i="1"/>
  <c r="AK2502" i="1"/>
  <c r="AK2503" i="1"/>
  <c r="AK2504" i="1"/>
  <c r="AK2505" i="1"/>
  <c r="AK2506" i="1"/>
  <c r="AK2507" i="1"/>
  <c r="AK2508" i="1"/>
  <c r="AK2509" i="1"/>
  <c r="AK2510" i="1"/>
  <c r="AK2511" i="1"/>
  <c r="AK2512" i="1"/>
  <c r="AK2513" i="1"/>
  <c r="AK2514" i="1"/>
  <c r="AK2515" i="1"/>
  <c r="AK2516" i="1"/>
  <c r="AK2517" i="1"/>
  <c r="AK2518" i="1"/>
  <c r="AK2519" i="1"/>
  <c r="AK2520" i="1"/>
  <c r="AK2521" i="1"/>
  <c r="AK2522" i="1"/>
  <c r="AK2523" i="1"/>
  <c r="AK2524" i="1"/>
  <c r="AK2525" i="1"/>
  <c r="AK2526" i="1"/>
  <c r="AK2527" i="1"/>
  <c r="AK2528" i="1"/>
  <c r="AK2529" i="1"/>
  <c r="AK2530" i="1"/>
  <c r="AK2531" i="1"/>
  <c r="AK2532" i="1"/>
  <c r="AK2533" i="1"/>
  <c r="AK2534" i="1"/>
  <c r="AK2535" i="1"/>
  <c r="AK2536" i="1"/>
  <c r="AK2537" i="1"/>
  <c r="AK2538" i="1"/>
  <c r="AK2539" i="1"/>
  <c r="AK2540" i="1"/>
  <c r="AK2541" i="1"/>
  <c r="AK2542" i="1"/>
  <c r="AK2543" i="1"/>
  <c r="AK2544" i="1"/>
  <c r="AK2545" i="1"/>
  <c r="AK2546" i="1"/>
  <c r="AK2547" i="1"/>
  <c r="AK2548" i="1"/>
  <c r="AK2549" i="1"/>
  <c r="AK2550" i="1"/>
  <c r="AK2551" i="1"/>
  <c r="AK2552" i="1"/>
  <c r="AK2553" i="1"/>
  <c r="AK2554" i="1"/>
  <c r="AK2555" i="1"/>
  <c r="AK2556" i="1"/>
  <c r="AK2557" i="1"/>
  <c r="AK2558" i="1"/>
  <c r="AK2559" i="1"/>
  <c r="AK2560" i="1"/>
  <c r="AK2561" i="1"/>
  <c r="AK2562" i="1"/>
  <c r="AK2563" i="1"/>
  <c r="AK2564" i="1"/>
  <c r="AK2565" i="1"/>
  <c r="AK2566" i="1"/>
  <c r="AK2567" i="1"/>
  <c r="AK2568" i="1"/>
  <c r="AK2569" i="1"/>
  <c r="AK2570" i="1"/>
  <c r="AK2571" i="1"/>
  <c r="AK2572" i="1"/>
  <c r="AK2573" i="1"/>
  <c r="AK2574" i="1"/>
  <c r="AK2575" i="1"/>
  <c r="AK2576" i="1"/>
  <c r="AK2577" i="1"/>
  <c r="AK2578" i="1"/>
  <c r="AK2579" i="1"/>
  <c r="AK2580" i="1"/>
  <c r="AK2581" i="1"/>
  <c r="AK2582" i="1"/>
  <c r="AK2583" i="1"/>
  <c r="AK2584" i="1"/>
  <c r="AK2585" i="1"/>
  <c r="AK2586" i="1"/>
  <c r="AK2587" i="1"/>
  <c r="AK2588" i="1"/>
  <c r="AK2589" i="1"/>
  <c r="AK2590" i="1"/>
  <c r="AK2591" i="1"/>
  <c r="AK2592" i="1"/>
  <c r="AK2593" i="1"/>
  <c r="AK2594" i="1"/>
  <c r="AK2595" i="1"/>
  <c r="AK2596" i="1"/>
  <c r="AK2597" i="1"/>
  <c r="AK2598" i="1"/>
  <c r="AK2599" i="1"/>
  <c r="AK2600" i="1"/>
  <c r="AK2601" i="1"/>
  <c r="AK2602" i="1"/>
  <c r="AK2603" i="1"/>
  <c r="AK2604" i="1"/>
  <c r="AK2605" i="1"/>
  <c r="AK2606" i="1"/>
  <c r="AK2607" i="1"/>
  <c r="AK2608" i="1"/>
  <c r="AK2609" i="1"/>
  <c r="AK2610" i="1"/>
  <c r="AK2611" i="1"/>
  <c r="AK2612" i="1"/>
  <c r="AK2613" i="1"/>
  <c r="AK2614" i="1"/>
  <c r="AK2615" i="1"/>
  <c r="AK2616" i="1"/>
  <c r="AK2617" i="1"/>
  <c r="AK2618" i="1"/>
  <c r="AK2619" i="1"/>
  <c r="AK2620" i="1"/>
  <c r="AK2621" i="1"/>
  <c r="AK2622" i="1"/>
  <c r="AK2623" i="1"/>
  <c r="AK2624" i="1"/>
  <c r="AK2625" i="1"/>
  <c r="AK2626" i="1"/>
  <c r="AK2627" i="1"/>
  <c r="AK2628" i="1"/>
  <c r="AK2629" i="1"/>
  <c r="AK2630" i="1"/>
  <c r="AK2631" i="1"/>
  <c r="AK2632" i="1"/>
  <c r="AK2633" i="1"/>
  <c r="AK2634" i="1"/>
  <c r="AK2635" i="1"/>
  <c r="AK2636" i="1"/>
  <c r="AK2637" i="1"/>
  <c r="AK2638" i="1"/>
  <c r="AK2639" i="1"/>
  <c r="AK2640" i="1"/>
  <c r="AK2641" i="1"/>
  <c r="AK2642" i="1"/>
  <c r="AK2643" i="1"/>
  <c r="AK2644" i="1"/>
  <c r="AK2645" i="1"/>
  <c r="AK2646" i="1"/>
  <c r="AK2647" i="1"/>
  <c r="AK2648" i="1"/>
  <c r="AK2649" i="1"/>
  <c r="AK2650" i="1"/>
  <c r="AK2651" i="1"/>
  <c r="AK2652" i="1"/>
  <c r="AK2653" i="1"/>
  <c r="AK2654" i="1"/>
  <c r="AK2655" i="1"/>
  <c r="AK2656" i="1"/>
  <c r="AK2657" i="1"/>
  <c r="AK2658" i="1"/>
  <c r="AK2659" i="1"/>
  <c r="AK2660" i="1"/>
  <c r="AK2661" i="1"/>
  <c r="AK2662" i="1"/>
  <c r="AK2663" i="1"/>
  <c r="AK2664" i="1"/>
  <c r="AK2665" i="1"/>
  <c r="AK2666" i="1"/>
  <c r="AK2667" i="1"/>
  <c r="AK2668" i="1"/>
  <c r="AK2669" i="1"/>
  <c r="AK2670" i="1"/>
  <c r="AK2671" i="1"/>
  <c r="AK2672" i="1"/>
  <c r="AK2673" i="1"/>
  <c r="AK2674" i="1"/>
  <c r="AK2675" i="1"/>
  <c r="AK2676" i="1"/>
  <c r="AK2677" i="1"/>
  <c r="AK2678" i="1"/>
  <c r="AK2679" i="1"/>
  <c r="AK2680" i="1"/>
  <c r="AK2681" i="1"/>
  <c r="AK2682" i="1"/>
  <c r="AK2683" i="1"/>
  <c r="AK2684" i="1"/>
  <c r="AK2685" i="1"/>
  <c r="AK2686" i="1"/>
  <c r="AK2687" i="1"/>
  <c r="AK2688" i="1"/>
  <c r="AK2689" i="1"/>
  <c r="AK2690" i="1"/>
  <c r="AK2691" i="1"/>
  <c r="AK2692" i="1"/>
  <c r="AK2693" i="1"/>
  <c r="AK2694" i="1"/>
  <c r="AK2695" i="1"/>
  <c r="AK2696" i="1"/>
  <c r="AK2697" i="1"/>
  <c r="AK2698" i="1"/>
  <c r="AK2699" i="1"/>
  <c r="AK2700" i="1"/>
  <c r="AK2701" i="1"/>
  <c r="AK2702" i="1"/>
  <c r="AK2703" i="1"/>
  <c r="AK2704" i="1"/>
  <c r="AK2705" i="1"/>
  <c r="AK2706" i="1"/>
  <c r="AK2707" i="1"/>
  <c r="AK2708" i="1"/>
  <c r="AK2709" i="1"/>
  <c r="AK2710" i="1"/>
  <c r="AK2711" i="1"/>
  <c r="AK2712" i="1"/>
  <c r="AK2713" i="1"/>
  <c r="AK2714" i="1"/>
  <c r="AK2715" i="1"/>
  <c r="AK2716" i="1"/>
  <c r="AK2717" i="1"/>
  <c r="AK2718" i="1"/>
  <c r="AK2719" i="1"/>
  <c r="AK2720" i="1"/>
  <c r="AK2721" i="1"/>
  <c r="AK2722" i="1"/>
  <c r="AK2723" i="1"/>
  <c r="AK2724" i="1"/>
  <c r="AK2725" i="1"/>
  <c r="AK2726" i="1"/>
  <c r="AK2727" i="1"/>
  <c r="AK2728" i="1"/>
  <c r="AK2729" i="1"/>
  <c r="AK2730" i="1"/>
  <c r="AK2731" i="1"/>
  <c r="AK2732" i="1"/>
  <c r="AK2733" i="1"/>
  <c r="AK2734" i="1"/>
  <c r="AK2735" i="1"/>
  <c r="AK2736" i="1"/>
  <c r="AK2737" i="1"/>
  <c r="AK2738" i="1"/>
  <c r="AK2739" i="1"/>
  <c r="AK2740" i="1"/>
  <c r="AK2741" i="1"/>
  <c r="AK2742" i="1"/>
  <c r="AK2743" i="1"/>
  <c r="AK2744" i="1"/>
  <c r="AK2745" i="1"/>
  <c r="AK2746" i="1"/>
  <c r="AK2747" i="1"/>
  <c r="AK2748" i="1"/>
  <c r="AK2749" i="1"/>
  <c r="AK2750" i="1"/>
  <c r="AK2751" i="1"/>
  <c r="AK2752" i="1"/>
  <c r="AK2753" i="1"/>
  <c r="AK2754" i="1"/>
  <c r="AK2755" i="1"/>
  <c r="AK2756" i="1"/>
  <c r="AK2757" i="1"/>
  <c r="AK2758" i="1"/>
  <c r="AK2759" i="1"/>
  <c r="AK2760" i="1"/>
  <c r="AK2761" i="1"/>
  <c r="AK2762" i="1"/>
  <c r="AK2763" i="1"/>
  <c r="AK2764" i="1"/>
  <c r="AK2765" i="1"/>
  <c r="AK2766" i="1"/>
  <c r="AK2767" i="1"/>
  <c r="AK2768" i="1"/>
  <c r="AK2769" i="1"/>
  <c r="AK2770" i="1"/>
  <c r="AK2771" i="1"/>
  <c r="AK2772" i="1"/>
  <c r="AK2773" i="1"/>
  <c r="AK2774" i="1"/>
  <c r="AK2775" i="1"/>
  <c r="AK2776" i="1"/>
  <c r="AK2777" i="1"/>
  <c r="AK2778" i="1"/>
  <c r="AK2779" i="1"/>
  <c r="AK2780" i="1"/>
  <c r="AK2781" i="1"/>
  <c r="AK2782" i="1"/>
  <c r="AK2783" i="1"/>
  <c r="AK2784" i="1"/>
  <c r="AK2785" i="1"/>
  <c r="AK2786" i="1"/>
  <c r="AK2787" i="1"/>
  <c r="AK2788" i="1"/>
  <c r="AK2789" i="1"/>
  <c r="AK2790" i="1"/>
  <c r="AK2791" i="1"/>
  <c r="AK2792" i="1"/>
  <c r="AK2793" i="1"/>
  <c r="AK2794" i="1"/>
  <c r="AK2795" i="1"/>
  <c r="AK2796" i="1"/>
  <c r="AK2797" i="1"/>
  <c r="AK2798" i="1"/>
  <c r="AK2799" i="1"/>
  <c r="AK2800" i="1"/>
  <c r="AK2801" i="1"/>
  <c r="AK2802" i="1"/>
  <c r="AK2803" i="1"/>
  <c r="AK2804" i="1"/>
  <c r="AK2805" i="1"/>
  <c r="AK2806" i="1"/>
  <c r="AK2807" i="1"/>
  <c r="AK2808" i="1"/>
  <c r="AK2809" i="1"/>
  <c r="AK2810" i="1"/>
  <c r="AK2811" i="1"/>
  <c r="AK2812" i="1"/>
  <c r="AK2813" i="1"/>
  <c r="AK2814" i="1"/>
  <c r="AK2815" i="1"/>
  <c r="AK2816" i="1"/>
  <c r="AK2817" i="1"/>
  <c r="AK2818" i="1"/>
  <c r="AK2819" i="1"/>
  <c r="AK2820" i="1"/>
  <c r="AK2821" i="1"/>
  <c r="AK2822" i="1"/>
  <c r="AK2823" i="1"/>
  <c r="AK2824" i="1"/>
  <c r="AK2825" i="1"/>
  <c r="AK2826" i="1"/>
  <c r="AK2827" i="1"/>
  <c r="AK2828" i="1"/>
  <c r="AK2829" i="1"/>
  <c r="AK2830" i="1"/>
  <c r="AK2831" i="1"/>
  <c r="AK2832" i="1"/>
  <c r="AK2833" i="1"/>
  <c r="AK2834" i="1"/>
  <c r="AK2835" i="1"/>
  <c r="AK2836" i="1"/>
  <c r="AK2837" i="1"/>
  <c r="AK2838" i="1"/>
  <c r="AK2839" i="1"/>
  <c r="AK2840" i="1"/>
  <c r="AK2841" i="1"/>
  <c r="AK2842" i="1"/>
  <c r="AK2843" i="1"/>
  <c r="AK2844" i="1"/>
  <c r="AK2845" i="1"/>
  <c r="AK2846" i="1"/>
  <c r="AK2847" i="1"/>
  <c r="AK2848" i="1"/>
  <c r="AK2849" i="1"/>
  <c r="AK2850" i="1"/>
  <c r="AK2851" i="1"/>
  <c r="AK2852" i="1"/>
  <c r="AK2853" i="1"/>
  <c r="AK2854" i="1"/>
  <c r="AK2855" i="1"/>
  <c r="AK2856" i="1"/>
  <c r="AK2857" i="1"/>
  <c r="AK2858" i="1"/>
  <c r="AK2859" i="1"/>
  <c r="AK2860" i="1"/>
  <c r="AK2861" i="1"/>
  <c r="AK2862" i="1"/>
  <c r="AK2863" i="1"/>
  <c r="AK2864" i="1"/>
  <c r="AK2865" i="1"/>
  <c r="AK2866" i="1"/>
  <c r="AK2867" i="1"/>
  <c r="AK2868" i="1"/>
  <c r="AK2869" i="1"/>
  <c r="AK2870" i="1"/>
  <c r="AK2871" i="1"/>
  <c r="AK2872" i="1"/>
  <c r="AK2873" i="1"/>
  <c r="AK2874" i="1"/>
  <c r="AK2875" i="1"/>
  <c r="AK2876" i="1"/>
  <c r="AK2877" i="1"/>
  <c r="AK2878" i="1"/>
  <c r="AK2879" i="1"/>
  <c r="AK2880" i="1"/>
  <c r="AK2881" i="1"/>
  <c r="AK2882" i="1"/>
  <c r="AK2883" i="1"/>
  <c r="AK2884" i="1"/>
  <c r="AK2885" i="1"/>
  <c r="AK2886" i="1"/>
  <c r="AK2887" i="1"/>
  <c r="AK2888" i="1"/>
  <c r="AK2889" i="1"/>
  <c r="AK2890" i="1"/>
  <c r="AK2891" i="1"/>
  <c r="AK2892" i="1"/>
  <c r="AK2893" i="1"/>
  <c r="AK2894" i="1"/>
  <c r="AK2895" i="1"/>
  <c r="AK2896" i="1"/>
  <c r="AK2897" i="1"/>
  <c r="AK2898" i="1"/>
  <c r="AK2899" i="1"/>
  <c r="AK2900" i="1"/>
  <c r="AK2901" i="1"/>
  <c r="AK2902" i="1"/>
  <c r="AK2903" i="1"/>
  <c r="AK2904" i="1"/>
  <c r="AK2905" i="1"/>
  <c r="AK2906" i="1"/>
  <c r="AK2907" i="1"/>
  <c r="AK2908" i="1"/>
  <c r="AK2909" i="1"/>
  <c r="AK2910" i="1"/>
  <c r="AK2911" i="1"/>
  <c r="AK2912" i="1"/>
  <c r="AK2913" i="1"/>
  <c r="AK2914" i="1"/>
  <c r="AK2915" i="1"/>
  <c r="AK2916" i="1"/>
  <c r="AK2917" i="1"/>
  <c r="AK2918" i="1"/>
  <c r="AK2919" i="1"/>
  <c r="AK2920" i="1"/>
  <c r="AK2921" i="1"/>
  <c r="AK2922" i="1"/>
  <c r="AK2923" i="1"/>
  <c r="AK2924" i="1"/>
  <c r="AK2925" i="1"/>
  <c r="AK2926" i="1"/>
  <c r="AK2927" i="1"/>
  <c r="AK2928" i="1"/>
  <c r="AK2929" i="1"/>
  <c r="AK2930" i="1"/>
  <c r="AK2931" i="1"/>
  <c r="AK2932" i="1"/>
  <c r="AK2933" i="1"/>
  <c r="AK2934" i="1"/>
  <c r="AK2935" i="1"/>
  <c r="AK2936" i="1"/>
  <c r="AK2937" i="1"/>
  <c r="AK2938" i="1"/>
  <c r="AK2939" i="1"/>
  <c r="AK2940" i="1"/>
  <c r="AK2941" i="1"/>
  <c r="AK2942" i="1"/>
  <c r="AK2943" i="1"/>
  <c r="AK2944" i="1"/>
  <c r="AK2945" i="1"/>
  <c r="AK2946" i="1"/>
  <c r="AK2947" i="1"/>
  <c r="AK2948" i="1"/>
  <c r="AK2949" i="1"/>
  <c r="AK2950" i="1"/>
  <c r="AK2951" i="1"/>
  <c r="AK2952" i="1"/>
  <c r="AK2953" i="1"/>
  <c r="AK2954" i="1"/>
  <c r="AK2955" i="1"/>
  <c r="AK2956" i="1"/>
  <c r="AK2957" i="1"/>
  <c r="AK2958" i="1"/>
  <c r="AK2959" i="1"/>
  <c r="AK2960" i="1"/>
  <c r="AK2961" i="1"/>
  <c r="AK2962" i="1"/>
  <c r="AK2963" i="1"/>
  <c r="AK2964" i="1"/>
  <c r="AK2965" i="1"/>
  <c r="AK2966" i="1"/>
  <c r="AK2967" i="1"/>
  <c r="AK2968" i="1"/>
  <c r="AK2969" i="1"/>
  <c r="AK2970" i="1"/>
  <c r="AK2971" i="1"/>
  <c r="AK2972" i="1"/>
  <c r="AK2973" i="1"/>
  <c r="AK2974" i="1"/>
  <c r="AK2975" i="1"/>
  <c r="AK2976" i="1"/>
  <c r="AK2977" i="1"/>
  <c r="AK2978" i="1"/>
  <c r="AK2979" i="1"/>
  <c r="AK2980" i="1"/>
  <c r="AK2981" i="1"/>
  <c r="AK2982" i="1"/>
  <c r="AK2983" i="1"/>
  <c r="AK2984" i="1"/>
  <c r="AK2985" i="1"/>
  <c r="AK2986" i="1"/>
  <c r="AK2987" i="1"/>
  <c r="AK2988" i="1"/>
  <c r="AK2989" i="1"/>
  <c r="AK2990" i="1"/>
  <c r="AK2991" i="1"/>
  <c r="AK2992" i="1"/>
  <c r="AK2993" i="1"/>
  <c r="AK2994" i="1"/>
  <c r="AK2995" i="1"/>
  <c r="AK2996" i="1"/>
  <c r="AK2997" i="1"/>
  <c r="AK2998" i="1"/>
  <c r="AK2999" i="1"/>
  <c r="AK3000" i="1"/>
  <c r="AK3001" i="1"/>
  <c r="AK3002" i="1"/>
  <c r="AK3003" i="1"/>
  <c r="AK3004" i="1"/>
  <c r="AK3005" i="1"/>
  <c r="AK3006" i="1"/>
  <c r="AK3007" i="1"/>
  <c r="AK3008" i="1"/>
  <c r="AK3009" i="1"/>
  <c r="AK3010" i="1"/>
  <c r="AK3011" i="1"/>
  <c r="AK3012" i="1"/>
  <c r="AK3013" i="1"/>
  <c r="AK3014" i="1"/>
  <c r="AK3015" i="1"/>
  <c r="AK3016" i="1"/>
  <c r="AK3017" i="1"/>
  <c r="AK3018" i="1"/>
  <c r="AK3019" i="1"/>
  <c r="AK3020" i="1"/>
  <c r="AK3021" i="1"/>
  <c r="AK3022" i="1"/>
  <c r="AK3023" i="1"/>
  <c r="AK3024" i="1"/>
  <c r="AK3025" i="1"/>
  <c r="AK3026" i="1"/>
  <c r="AK3027" i="1"/>
  <c r="AK3028" i="1"/>
  <c r="AK3029" i="1"/>
  <c r="AK3030" i="1"/>
  <c r="AK3031" i="1"/>
  <c r="AK3032" i="1"/>
  <c r="AK3033" i="1"/>
  <c r="AK3034" i="1"/>
  <c r="AK3035" i="1"/>
  <c r="AK3036" i="1"/>
  <c r="AK3037" i="1"/>
  <c r="AK3038" i="1"/>
  <c r="AK3039" i="1"/>
  <c r="AK3040" i="1"/>
  <c r="AK3041" i="1"/>
  <c r="AK3042" i="1"/>
  <c r="AK3043" i="1"/>
  <c r="AK3044" i="1"/>
  <c r="AK3045" i="1"/>
  <c r="AK3046" i="1"/>
  <c r="AK3047" i="1"/>
  <c r="AK3048" i="1"/>
  <c r="AK3049" i="1"/>
  <c r="AK3050" i="1"/>
  <c r="AK3051" i="1"/>
  <c r="AK3052" i="1"/>
  <c r="AK3053" i="1"/>
  <c r="AK3054" i="1"/>
  <c r="AK3055" i="1"/>
  <c r="AK3056" i="1"/>
  <c r="AK3057" i="1"/>
  <c r="AK3058" i="1"/>
  <c r="AK3059" i="1"/>
  <c r="AK3060" i="1"/>
  <c r="AK3061" i="1"/>
  <c r="AK3062" i="1"/>
  <c r="AK3063" i="1"/>
  <c r="AK3064" i="1"/>
  <c r="AK3065" i="1"/>
  <c r="AK3066" i="1"/>
  <c r="AK3067" i="1"/>
  <c r="AK3068" i="1"/>
  <c r="AK3069" i="1"/>
  <c r="AK3070" i="1"/>
  <c r="AK3071" i="1"/>
  <c r="AK3072" i="1"/>
  <c r="AK3073" i="1"/>
  <c r="AK3074" i="1"/>
  <c r="AK3075" i="1"/>
  <c r="AK3076" i="1"/>
  <c r="AK3077" i="1"/>
  <c r="AK3078" i="1"/>
  <c r="AK3079" i="1"/>
  <c r="AK3080" i="1"/>
  <c r="AK3081" i="1"/>
  <c r="AK3082" i="1"/>
  <c r="AK3083" i="1"/>
  <c r="AK3084" i="1"/>
  <c r="AK3085" i="1"/>
  <c r="AK3086" i="1"/>
  <c r="AK3087" i="1"/>
  <c r="AK3088" i="1"/>
  <c r="AK3089" i="1"/>
  <c r="AK3090" i="1"/>
  <c r="AK3091" i="1"/>
  <c r="AK3092" i="1"/>
  <c r="AK3093" i="1"/>
  <c r="AK3094" i="1"/>
  <c r="AK3095" i="1"/>
  <c r="AK3096" i="1"/>
  <c r="AK3097" i="1"/>
  <c r="AK3098" i="1"/>
  <c r="AK3099" i="1"/>
  <c r="AK3100" i="1"/>
  <c r="AK3101" i="1"/>
  <c r="AK3102" i="1"/>
  <c r="AK3103" i="1"/>
  <c r="AK3104" i="1"/>
  <c r="AK3105" i="1"/>
  <c r="AK3106" i="1"/>
  <c r="AK3107" i="1"/>
  <c r="AK3108" i="1"/>
  <c r="AK3109" i="1"/>
  <c r="AK3110" i="1"/>
  <c r="AK3111" i="1"/>
  <c r="AK3112" i="1"/>
  <c r="AK3113" i="1"/>
  <c r="AK3114" i="1"/>
  <c r="AK3115" i="1"/>
  <c r="AK3116" i="1"/>
  <c r="AK3117" i="1"/>
  <c r="AK3118" i="1"/>
  <c r="AK3119" i="1"/>
  <c r="AK3120" i="1"/>
  <c r="AK3121" i="1"/>
  <c r="AK3122" i="1"/>
  <c r="AK3123" i="1"/>
  <c r="AK3124" i="1"/>
  <c r="AK3125" i="1"/>
  <c r="AK3126" i="1"/>
  <c r="AK3127" i="1"/>
  <c r="AK3128" i="1"/>
  <c r="AK3129" i="1"/>
  <c r="AK3130" i="1"/>
  <c r="AK3131" i="1"/>
  <c r="AK3132" i="1"/>
  <c r="AK3133" i="1"/>
  <c r="AK3134" i="1"/>
  <c r="AK3135" i="1"/>
  <c r="AK3136" i="1"/>
  <c r="AK3137" i="1"/>
  <c r="AK3138" i="1"/>
  <c r="AK3139" i="1"/>
  <c r="AK3140" i="1"/>
  <c r="AK3141" i="1"/>
  <c r="AK3142" i="1"/>
  <c r="AK3143" i="1"/>
  <c r="AK3144" i="1"/>
  <c r="AK3145" i="1"/>
  <c r="AK3146" i="1"/>
  <c r="AK3147" i="1"/>
  <c r="AK3148" i="1"/>
  <c r="AK3149" i="1"/>
  <c r="AK3150" i="1"/>
  <c r="AK3151" i="1"/>
  <c r="AK3152" i="1"/>
  <c r="AK3153" i="1"/>
  <c r="AK3154" i="1"/>
  <c r="AK3155" i="1"/>
  <c r="AK3156" i="1"/>
  <c r="AK3157" i="1"/>
  <c r="AK3158" i="1"/>
  <c r="AK3159" i="1"/>
  <c r="AK3160" i="1"/>
  <c r="AK3161" i="1"/>
  <c r="AK3162" i="1"/>
  <c r="AK3163" i="1"/>
  <c r="AK3164" i="1"/>
  <c r="AK3165" i="1"/>
  <c r="AK3166" i="1"/>
  <c r="AK3167" i="1"/>
  <c r="AK3168" i="1"/>
  <c r="AK3169" i="1"/>
  <c r="AK3170" i="1"/>
  <c r="AK3171" i="1"/>
  <c r="AK3172" i="1"/>
  <c r="AK3173" i="1"/>
  <c r="AK3174" i="1"/>
  <c r="AK3175" i="1"/>
  <c r="AK3176" i="1"/>
  <c r="AK3177" i="1"/>
  <c r="AK3178" i="1"/>
  <c r="AK3179" i="1"/>
  <c r="AK3180" i="1"/>
  <c r="AK3181" i="1"/>
  <c r="AK3182" i="1"/>
  <c r="AK3183" i="1"/>
  <c r="AK3184" i="1"/>
  <c r="AK3185" i="1"/>
  <c r="AK3186" i="1"/>
  <c r="AK3187" i="1"/>
  <c r="AK3188" i="1"/>
  <c r="AK3189" i="1"/>
  <c r="AK3190" i="1"/>
  <c r="AK3191" i="1"/>
  <c r="AK3192" i="1"/>
  <c r="AK3193" i="1"/>
  <c r="AK3194" i="1"/>
  <c r="AK3195" i="1"/>
  <c r="AK3196" i="1"/>
  <c r="AK3197" i="1"/>
  <c r="AK3198" i="1"/>
  <c r="AK3199" i="1"/>
  <c r="AK3200" i="1"/>
  <c r="AK3201" i="1"/>
  <c r="AK3202" i="1"/>
  <c r="AK3203" i="1"/>
  <c r="AK3204" i="1"/>
  <c r="AK3205" i="1"/>
  <c r="AK3206" i="1"/>
  <c r="AK3207" i="1"/>
  <c r="AK3208" i="1"/>
  <c r="AK3209" i="1"/>
  <c r="AK3210" i="1"/>
  <c r="AK3211" i="1"/>
  <c r="AK3212" i="1"/>
  <c r="AK3213" i="1"/>
  <c r="AK3214" i="1"/>
  <c r="AK3215" i="1"/>
  <c r="AK3216" i="1"/>
  <c r="AK3217" i="1"/>
  <c r="AK3218" i="1"/>
  <c r="AK3219" i="1"/>
  <c r="AK3220" i="1"/>
  <c r="AK3221" i="1"/>
  <c r="AK3222" i="1"/>
  <c r="AK3223" i="1"/>
  <c r="AK3224" i="1"/>
  <c r="AK3225" i="1"/>
  <c r="AK3226" i="1"/>
  <c r="AK3227" i="1"/>
  <c r="AK3228" i="1"/>
  <c r="AK3229" i="1"/>
  <c r="AK3230" i="1"/>
  <c r="AK3231" i="1"/>
  <c r="AK3232" i="1"/>
  <c r="AK3233" i="1"/>
  <c r="AK3234" i="1"/>
  <c r="AK3235" i="1"/>
  <c r="AK3236" i="1"/>
  <c r="AK3237" i="1"/>
  <c r="AK3238" i="1"/>
  <c r="AK3239" i="1"/>
  <c r="AK3240" i="1"/>
  <c r="AK3241" i="1"/>
  <c r="AK3242" i="1"/>
  <c r="AK3243" i="1"/>
  <c r="AK3244" i="1"/>
  <c r="AK3245" i="1"/>
  <c r="AK3246" i="1"/>
  <c r="AK3247" i="1"/>
  <c r="AK3248" i="1"/>
  <c r="AK3249" i="1"/>
  <c r="AK3250" i="1"/>
  <c r="AK3251" i="1"/>
  <c r="AK3252" i="1"/>
  <c r="AK3253" i="1"/>
  <c r="AK3254" i="1"/>
  <c r="AK3255" i="1"/>
  <c r="AK3256" i="1"/>
  <c r="AK3257" i="1"/>
  <c r="AK3258" i="1"/>
  <c r="AK3259" i="1"/>
  <c r="AK3260" i="1"/>
  <c r="AK3261" i="1"/>
  <c r="AK3262" i="1"/>
  <c r="AK3263" i="1"/>
  <c r="AK3264" i="1"/>
  <c r="AK3265" i="1"/>
  <c r="AK3266" i="1"/>
  <c r="AK3267" i="1"/>
  <c r="AK3268" i="1"/>
  <c r="AK3269" i="1"/>
  <c r="AK3270" i="1"/>
  <c r="AK3271" i="1"/>
  <c r="AK3272" i="1"/>
  <c r="AK3273" i="1"/>
  <c r="AK3274" i="1"/>
  <c r="AK3275" i="1"/>
  <c r="AK3276" i="1"/>
  <c r="AK3277" i="1"/>
  <c r="AK3278" i="1"/>
  <c r="AK3279" i="1"/>
  <c r="AK3280" i="1"/>
  <c r="AK3281" i="1"/>
  <c r="AK3282" i="1"/>
  <c r="AK3283" i="1"/>
  <c r="AK3284" i="1"/>
  <c r="AK3285" i="1"/>
  <c r="AK3286" i="1"/>
  <c r="AK3287" i="1"/>
  <c r="AK3288" i="1"/>
  <c r="AK3289" i="1"/>
  <c r="AK3290" i="1"/>
  <c r="AK3291" i="1"/>
  <c r="AK3292" i="1"/>
  <c r="AK3293" i="1"/>
  <c r="AK3294" i="1"/>
  <c r="AK3295" i="1"/>
  <c r="AK3296" i="1"/>
  <c r="AK3297" i="1"/>
  <c r="AK3298" i="1"/>
  <c r="AK3299" i="1"/>
  <c r="AK3300" i="1"/>
  <c r="AK3301" i="1"/>
  <c r="AK3302" i="1"/>
  <c r="AK3303" i="1"/>
  <c r="AK3304" i="1"/>
  <c r="AK3305" i="1"/>
  <c r="AK3306" i="1"/>
  <c r="AK3307" i="1"/>
  <c r="AK3308" i="1"/>
  <c r="AK3309" i="1"/>
  <c r="AK3310" i="1"/>
  <c r="AK3311" i="1"/>
  <c r="AK3312" i="1"/>
  <c r="AK3313" i="1"/>
  <c r="AK3314" i="1"/>
  <c r="AK3315" i="1"/>
  <c r="AK3316" i="1"/>
  <c r="AK3317" i="1"/>
  <c r="AK3318" i="1"/>
  <c r="AK3319" i="1"/>
  <c r="AK3320" i="1"/>
  <c r="AK3321" i="1"/>
  <c r="AK3322" i="1"/>
  <c r="AK3323" i="1"/>
  <c r="AK3324" i="1"/>
  <c r="AK3325" i="1"/>
  <c r="AK3326" i="1"/>
  <c r="AK3327" i="1"/>
  <c r="AK3328" i="1"/>
  <c r="AK3329" i="1"/>
  <c r="AK3330" i="1"/>
  <c r="AK3331" i="1"/>
  <c r="AK3332" i="1"/>
  <c r="AK3333" i="1"/>
  <c r="AK3334" i="1"/>
  <c r="AK3335" i="1"/>
  <c r="AK3336" i="1"/>
  <c r="AK3337" i="1"/>
  <c r="AK3338" i="1"/>
  <c r="AK3339" i="1"/>
  <c r="AK3340" i="1"/>
  <c r="AK3341" i="1"/>
  <c r="AK3342" i="1"/>
  <c r="AK3343" i="1"/>
  <c r="AK3344" i="1"/>
  <c r="AK3345" i="1"/>
  <c r="AK3346" i="1"/>
  <c r="AK3347" i="1"/>
  <c r="AK3348" i="1"/>
  <c r="AK3349" i="1"/>
  <c r="AK3350" i="1"/>
  <c r="AK3351" i="1"/>
  <c r="AK3352" i="1"/>
  <c r="AK3353" i="1"/>
  <c r="AK3354" i="1"/>
  <c r="AK3355" i="1"/>
  <c r="AK3356" i="1"/>
  <c r="AK3357" i="1"/>
  <c r="AK3358" i="1"/>
  <c r="AK3359" i="1"/>
  <c r="AK3360" i="1"/>
  <c r="AK3361" i="1"/>
  <c r="AK3362" i="1"/>
  <c r="AK3363" i="1"/>
  <c r="AK3364" i="1"/>
  <c r="AK3365" i="1"/>
  <c r="AK3366" i="1"/>
  <c r="AK3367" i="1"/>
  <c r="AK3368" i="1"/>
  <c r="AK3369" i="1"/>
  <c r="AK3370" i="1"/>
  <c r="AK3371" i="1"/>
  <c r="AK3372" i="1"/>
  <c r="AK3373" i="1"/>
  <c r="AK3374" i="1"/>
  <c r="AK3375" i="1"/>
  <c r="AK3376" i="1"/>
  <c r="AK3377" i="1"/>
  <c r="AK3378" i="1"/>
  <c r="AK3379" i="1"/>
  <c r="AK3380" i="1"/>
  <c r="AK3381" i="1"/>
  <c r="AK3382" i="1"/>
  <c r="AK3383" i="1"/>
  <c r="AK3384" i="1"/>
  <c r="AK3385" i="1"/>
  <c r="AK3386" i="1"/>
  <c r="AK3387" i="1"/>
  <c r="AK3388" i="1"/>
  <c r="AK3389" i="1"/>
  <c r="AK3390" i="1"/>
  <c r="AK3391" i="1"/>
  <c r="AK3392" i="1"/>
  <c r="AK3393" i="1"/>
  <c r="AK3394" i="1"/>
  <c r="AK3395" i="1"/>
  <c r="AK3396" i="1"/>
  <c r="AK3397" i="1"/>
  <c r="AK3398" i="1"/>
  <c r="AK3399" i="1"/>
  <c r="AK3400" i="1"/>
  <c r="AK3401" i="1"/>
  <c r="AK3402" i="1"/>
  <c r="AK3403" i="1"/>
  <c r="AK3404" i="1"/>
  <c r="AK3405" i="1"/>
  <c r="AK3406" i="1"/>
  <c r="AK3407" i="1"/>
  <c r="AK3408" i="1"/>
  <c r="AK3409" i="1"/>
  <c r="AK3410" i="1"/>
  <c r="AK3411" i="1"/>
  <c r="AK3412" i="1"/>
  <c r="AK3413" i="1"/>
  <c r="AK3414" i="1"/>
  <c r="AK3415" i="1"/>
  <c r="AK3416" i="1"/>
  <c r="AK3417" i="1"/>
  <c r="AK3418" i="1"/>
  <c r="AK3419" i="1"/>
  <c r="AK3420" i="1"/>
  <c r="AK3421" i="1"/>
  <c r="AK3422" i="1"/>
  <c r="AK3423" i="1"/>
  <c r="AK3424" i="1"/>
  <c r="AK3425" i="1"/>
  <c r="AK3426" i="1"/>
  <c r="AK3427" i="1"/>
  <c r="AK3428" i="1"/>
  <c r="AK3429" i="1"/>
  <c r="AK3430" i="1"/>
  <c r="AK3431" i="1"/>
  <c r="AK3432" i="1"/>
  <c r="AK3433" i="1"/>
  <c r="AK3434" i="1"/>
  <c r="AK3435" i="1"/>
  <c r="AK3436" i="1"/>
  <c r="AK3437" i="1"/>
  <c r="AK3438" i="1"/>
  <c r="AK3439" i="1"/>
  <c r="AK3440" i="1"/>
  <c r="AK3441" i="1"/>
  <c r="AK3442" i="1"/>
  <c r="AK3443" i="1"/>
  <c r="AK3444" i="1"/>
  <c r="AK3445" i="1"/>
  <c r="AK3446" i="1"/>
  <c r="AK3447" i="1"/>
  <c r="AK3448" i="1"/>
  <c r="AK3449" i="1"/>
  <c r="AK3450" i="1"/>
  <c r="AK3451" i="1"/>
  <c r="AK3452" i="1"/>
  <c r="AK3453" i="1"/>
  <c r="AK3454" i="1"/>
  <c r="AK3455" i="1"/>
  <c r="AK3456" i="1"/>
  <c r="AK3457" i="1"/>
  <c r="AK3458" i="1"/>
  <c r="AK3459" i="1"/>
  <c r="AK3460" i="1"/>
  <c r="AK3461" i="1"/>
  <c r="AK3462" i="1"/>
  <c r="AK3463" i="1"/>
  <c r="AK3464" i="1"/>
  <c r="AK3465" i="1"/>
  <c r="AK3466" i="1"/>
  <c r="AK3467" i="1"/>
  <c r="AK3468" i="1"/>
  <c r="AK3469" i="1"/>
  <c r="AK3470" i="1"/>
  <c r="AK3471" i="1"/>
  <c r="AK3472" i="1"/>
  <c r="AK3473" i="1"/>
  <c r="AK3474" i="1"/>
  <c r="AK3475" i="1"/>
  <c r="AK3476" i="1"/>
  <c r="AK3477" i="1"/>
  <c r="AK3478" i="1"/>
  <c r="AK3479" i="1"/>
  <c r="AK3480" i="1"/>
  <c r="AK3481" i="1"/>
  <c r="AK3482" i="1"/>
  <c r="AK3483" i="1"/>
  <c r="AK3484" i="1"/>
  <c r="AK3485" i="1"/>
  <c r="AK3486" i="1"/>
  <c r="AK3487" i="1"/>
  <c r="AK3488" i="1"/>
  <c r="AK3489" i="1"/>
  <c r="AK3490" i="1"/>
  <c r="AK3491" i="1"/>
  <c r="AK3492" i="1"/>
  <c r="AK3493" i="1"/>
  <c r="AK3494" i="1"/>
  <c r="AK3495" i="1"/>
  <c r="AK3496" i="1"/>
  <c r="AK3497" i="1"/>
  <c r="AK3498" i="1"/>
  <c r="AK3499" i="1"/>
  <c r="AK3500" i="1"/>
  <c r="AK3501" i="1"/>
  <c r="AK3502" i="1"/>
  <c r="AK3503" i="1"/>
  <c r="AK3504" i="1"/>
  <c r="AK3505" i="1"/>
  <c r="AK3506" i="1"/>
  <c r="AK3507" i="1"/>
  <c r="AK3508" i="1"/>
  <c r="AK3509" i="1"/>
  <c r="AK3510" i="1"/>
  <c r="AK3511" i="1"/>
  <c r="AK3512" i="1"/>
  <c r="AK3513" i="1"/>
  <c r="AK3514" i="1"/>
  <c r="AK3515" i="1"/>
  <c r="AK3516" i="1"/>
  <c r="AK3517" i="1"/>
  <c r="AK3518" i="1"/>
  <c r="AK3519" i="1"/>
  <c r="AK3520" i="1"/>
  <c r="AK3521" i="1"/>
  <c r="AK3522" i="1"/>
  <c r="AK3523" i="1"/>
  <c r="AK3524" i="1"/>
  <c r="AK3525" i="1"/>
  <c r="AK3526" i="1"/>
  <c r="AK3527" i="1"/>
  <c r="AK3528" i="1"/>
  <c r="AK3529" i="1"/>
  <c r="AK3530" i="1"/>
  <c r="AK3531" i="1"/>
  <c r="AK3532" i="1"/>
  <c r="AK3533" i="1"/>
  <c r="AK3534" i="1"/>
  <c r="AK3535" i="1"/>
  <c r="AK3536" i="1"/>
  <c r="AK3537" i="1"/>
  <c r="AK3538" i="1"/>
  <c r="AK3539" i="1"/>
  <c r="AK3540" i="1"/>
  <c r="AK3541" i="1"/>
  <c r="AK3542" i="1"/>
  <c r="AK3543" i="1"/>
  <c r="AK3544" i="1"/>
  <c r="AK3545" i="1"/>
  <c r="AK3546" i="1"/>
  <c r="AK3547" i="1"/>
  <c r="AK3548" i="1"/>
  <c r="AK3549" i="1"/>
  <c r="AK3550" i="1"/>
  <c r="AK3551" i="1"/>
  <c r="AK3552" i="1"/>
  <c r="AK3553" i="1"/>
  <c r="AK3554" i="1"/>
  <c r="AK3555" i="1"/>
  <c r="AK3556" i="1"/>
  <c r="AK3557" i="1"/>
  <c r="AK3558" i="1"/>
  <c r="AK3559" i="1"/>
  <c r="AK3560" i="1"/>
  <c r="AK3561" i="1"/>
  <c r="AK3562" i="1"/>
  <c r="AK3563" i="1"/>
  <c r="AK3564" i="1"/>
  <c r="AK3565" i="1"/>
  <c r="AK3566" i="1"/>
  <c r="AK3567" i="1"/>
  <c r="AK3568" i="1"/>
  <c r="AK3569" i="1"/>
  <c r="AK3570" i="1"/>
  <c r="AK3571" i="1"/>
  <c r="AK3572" i="1"/>
  <c r="AK3573" i="1"/>
  <c r="AK3574" i="1"/>
  <c r="AK3575" i="1"/>
  <c r="AK3576" i="1"/>
  <c r="AK3577" i="1"/>
  <c r="AK3578" i="1"/>
  <c r="AK3579" i="1"/>
  <c r="AK3580" i="1"/>
  <c r="AK3581" i="1"/>
  <c r="AK3582" i="1"/>
  <c r="AK3583" i="1"/>
  <c r="AK3584" i="1"/>
  <c r="AK3585" i="1"/>
  <c r="AK3586" i="1"/>
  <c r="AK3587" i="1"/>
  <c r="AK3588" i="1"/>
  <c r="AK3589" i="1"/>
  <c r="AK3590" i="1"/>
  <c r="AK3591" i="1"/>
  <c r="AK3592" i="1"/>
  <c r="AK3593" i="1"/>
  <c r="AK3594" i="1"/>
  <c r="AK3595" i="1"/>
  <c r="AK3596" i="1"/>
  <c r="AK3597" i="1"/>
  <c r="AK3598" i="1"/>
  <c r="AK3599" i="1"/>
  <c r="AK3600" i="1"/>
  <c r="AK3601" i="1"/>
  <c r="AK3602" i="1"/>
  <c r="AK3603" i="1"/>
  <c r="AK3604" i="1"/>
  <c r="AK3605" i="1"/>
  <c r="AK3606" i="1"/>
  <c r="AK3607" i="1"/>
  <c r="AK3608" i="1"/>
  <c r="AK3609" i="1"/>
  <c r="AK3610" i="1"/>
  <c r="AK3611" i="1"/>
  <c r="AK3612" i="1"/>
  <c r="AK3613" i="1"/>
  <c r="AK3614" i="1"/>
  <c r="AK3615" i="1"/>
  <c r="AK3616" i="1"/>
  <c r="AK3617" i="1"/>
  <c r="AK3618" i="1"/>
  <c r="AK3619" i="1"/>
  <c r="AK3620" i="1"/>
  <c r="AK3621" i="1"/>
  <c r="AK3622" i="1"/>
  <c r="AK3623" i="1"/>
  <c r="AK3624" i="1"/>
  <c r="AK3625" i="1"/>
  <c r="AK3626" i="1"/>
  <c r="AK3627" i="1"/>
  <c r="AK3628" i="1"/>
  <c r="AK3629" i="1"/>
  <c r="AK3630" i="1"/>
  <c r="AK3631" i="1"/>
  <c r="AK3632" i="1"/>
  <c r="AK3633" i="1"/>
  <c r="AK3634" i="1"/>
  <c r="AK3635" i="1"/>
  <c r="AK3636" i="1"/>
  <c r="AK3637" i="1"/>
  <c r="AK3638" i="1"/>
  <c r="AK3639" i="1"/>
  <c r="AK3640" i="1"/>
  <c r="AK3641" i="1"/>
  <c r="AK3642" i="1"/>
  <c r="AK3643" i="1"/>
  <c r="AK3644" i="1"/>
  <c r="AK3645" i="1"/>
  <c r="AK3646" i="1"/>
  <c r="AK3647" i="1"/>
  <c r="AK3648" i="1"/>
  <c r="AK3649" i="1"/>
  <c r="AK3650" i="1"/>
  <c r="AK3651" i="1"/>
  <c r="AK3652" i="1"/>
  <c r="AK3653" i="1"/>
  <c r="AK3654" i="1"/>
  <c r="AK3655" i="1"/>
  <c r="AK3656" i="1"/>
  <c r="AK3657" i="1"/>
  <c r="AK3658" i="1"/>
  <c r="AK3659" i="1"/>
  <c r="AK3660" i="1"/>
  <c r="AK3661" i="1"/>
  <c r="AK3662" i="1"/>
  <c r="AK3663" i="1"/>
  <c r="AK3664" i="1"/>
  <c r="AK3665" i="1"/>
  <c r="AK3666" i="1"/>
  <c r="AK3667" i="1"/>
  <c r="AK3668" i="1"/>
  <c r="AK3669" i="1"/>
  <c r="AK3670" i="1"/>
  <c r="AK3671" i="1"/>
  <c r="AK3672" i="1"/>
  <c r="AK3673" i="1"/>
  <c r="AK3674" i="1"/>
  <c r="AK3675" i="1"/>
  <c r="AK3676" i="1"/>
  <c r="AK3677" i="1"/>
  <c r="AK3678" i="1"/>
  <c r="AK3679" i="1"/>
  <c r="AK3680" i="1"/>
  <c r="AK3681" i="1"/>
  <c r="AK3682" i="1"/>
  <c r="AK3683" i="1"/>
  <c r="AK3684" i="1"/>
  <c r="AK3685" i="1"/>
  <c r="AK3686" i="1"/>
  <c r="AK3687" i="1"/>
  <c r="AK3688" i="1"/>
  <c r="AK3689" i="1"/>
  <c r="AK3690" i="1"/>
  <c r="AK3691" i="1"/>
  <c r="AK3692" i="1"/>
  <c r="AK3693" i="1"/>
  <c r="AK3694" i="1"/>
  <c r="AK3695" i="1"/>
  <c r="AK3696" i="1"/>
  <c r="AK3697" i="1"/>
  <c r="AK3698" i="1"/>
  <c r="AK3699" i="1"/>
  <c r="AK3700" i="1"/>
  <c r="AK3701" i="1"/>
  <c r="AK3702" i="1"/>
  <c r="AK3703" i="1"/>
  <c r="AK3704" i="1"/>
  <c r="AK3705" i="1"/>
  <c r="AK3706" i="1"/>
  <c r="AK3707" i="1"/>
  <c r="AK3708" i="1"/>
  <c r="AK3709" i="1"/>
  <c r="AK3710" i="1"/>
  <c r="AK3711" i="1"/>
  <c r="AK3712" i="1"/>
  <c r="AK3713" i="1"/>
  <c r="AK3714" i="1"/>
  <c r="AK3715" i="1"/>
  <c r="AK3716" i="1"/>
  <c r="AK3717" i="1"/>
  <c r="AK3718" i="1"/>
  <c r="AK3719" i="1"/>
  <c r="AK3720" i="1"/>
  <c r="AK3721" i="1"/>
  <c r="AK3722" i="1"/>
  <c r="AK3723" i="1"/>
  <c r="AK3724" i="1"/>
  <c r="AK3725" i="1"/>
  <c r="AK3726" i="1"/>
  <c r="AK3727" i="1"/>
  <c r="AK3728" i="1"/>
  <c r="AK3729" i="1"/>
  <c r="AK3730" i="1"/>
  <c r="AK3731" i="1"/>
  <c r="AK3732" i="1"/>
  <c r="AK3733" i="1"/>
  <c r="AK3734" i="1"/>
  <c r="AK3735" i="1"/>
  <c r="AK3736" i="1"/>
  <c r="AK3737" i="1"/>
  <c r="AK3738" i="1"/>
  <c r="AK3739" i="1"/>
  <c r="AK3740" i="1"/>
  <c r="AK3741" i="1"/>
  <c r="AK3742" i="1"/>
  <c r="AK3743" i="1"/>
  <c r="AK3744" i="1"/>
  <c r="AK3745" i="1"/>
  <c r="AK3746" i="1"/>
  <c r="AK3747" i="1"/>
  <c r="AK3748" i="1"/>
  <c r="AK3749" i="1"/>
  <c r="AK3750" i="1"/>
  <c r="AK3751" i="1"/>
  <c r="AK3752" i="1"/>
  <c r="AK3753" i="1"/>
  <c r="AK3754" i="1"/>
  <c r="AK3755" i="1"/>
  <c r="AK3756" i="1"/>
  <c r="AK3757" i="1"/>
  <c r="AK3758" i="1"/>
  <c r="AK3759" i="1"/>
  <c r="AK3760" i="1"/>
  <c r="AK3761" i="1"/>
  <c r="AK3762" i="1"/>
  <c r="AK3763" i="1"/>
  <c r="AK3764" i="1"/>
  <c r="AK3765" i="1"/>
  <c r="AK3766" i="1"/>
  <c r="AK3767" i="1"/>
  <c r="AK3768" i="1"/>
  <c r="AK3769" i="1"/>
  <c r="AK3770" i="1"/>
  <c r="AK3771" i="1"/>
  <c r="AK3772" i="1"/>
  <c r="AK3773" i="1"/>
  <c r="AK3774" i="1"/>
  <c r="AK3775" i="1"/>
  <c r="AK3776" i="1"/>
  <c r="AK3777" i="1"/>
  <c r="AK3778" i="1"/>
  <c r="AK3779" i="1"/>
  <c r="AK3780" i="1"/>
  <c r="AK3781" i="1"/>
  <c r="AK3782" i="1"/>
  <c r="AK3783" i="1"/>
  <c r="AK3784" i="1"/>
  <c r="AK3785" i="1"/>
  <c r="AK3786" i="1"/>
  <c r="AK3787" i="1"/>
  <c r="AK3788" i="1"/>
  <c r="AK3789" i="1"/>
  <c r="AK3790" i="1"/>
  <c r="AK3791" i="1"/>
  <c r="AK3792" i="1"/>
  <c r="AK3793" i="1"/>
  <c r="AK3794" i="1"/>
  <c r="AK3795" i="1"/>
  <c r="AK3796" i="1"/>
  <c r="AK3797" i="1"/>
  <c r="AK3798" i="1"/>
  <c r="AK3799" i="1"/>
  <c r="AK3800" i="1"/>
  <c r="AK3801" i="1"/>
  <c r="AK3802" i="1"/>
  <c r="AK3803" i="1"/>
  <c r="AK3804" i="1"/>
  <c r="AK3805" i="1"/>
  <c r="AK3806" i="1"/>
  <c r="AK3807" i="1"/>
  <c r="AK3808" i="1"/>
  <c r="AK3809" i="1"/>
  <c r="AK3810" i="1"/>
  <c r="AK3811" i="1"/>
  <c r="AK3812" i="1"/>
  <c r="AK3813" i="1"/>
  <c r="AK3814" i="1"/>
  <c r="AK3815" i="1"/>
  <c r="AK3816" i="1"/>
  <c r="AK3817" i="1"/>
  <c r="AK3818" i="1"/>
  <c r="AK3819" i="1"/>
  <c r="AK3820" i="1"/>
  <c r="AK3821" i="1"/>
  <c r="AK3822" i="1"/>
  <c r="AK3823" i="1"/>
  <c r="AK3824" i="1"/>
  <c r="AK3825" i="1"/>
  <c r="AK3826" i="1"/>
  <c r="AK3827" i="1"/>
  <c r="AK3828" i="1"/>
  <c r="AK3829" i="1"/>
  <c r="AK3830" i="1"/>
  <c r="AK3831" i="1"/>
  <c r="AK3832" i="1"/>
  <c r="AK3833" i="1"/>
  <c r="AK3834" i="1"/>
  <c r="AK3835" i="1"/>
  <c r="AK3836" i="1"/>
  <c r="AK3837" i="1"/>
  <c r="AK3838" i="1"/>
  <c r="AK3839" i="1"/>
  <c r="AK3840" i="1"/>
  <c r="AK3841" i="1"/>
  <c r="AK3842" i="1"/>
  <c r="AK3843" i="1"/>
  <c r="AK3844" i="1"/>
  <c r="AK3845" i="1"/>
  <c r="AK3846" i="1"/>
  <c r="AK3847" i="1"/>
  <c r="AK3848" i="1"/>
  <c r="AK3849" i="1"/>
  <c r="AK3850" i="1"/>
  <c r="AK3851" i="1"/>
  <c r="AK3852" i="1"/>
  <c r="AK3853" i="1"/>
  <c r="AK3854" i="1"/>
  <c r="AK3855" i="1"/>
  <c r="AK3856" i="1"/>
  <c r="AK3857" i="1"/>
  <c r="AK3858" i="1"/>
  <c r="AK3859" i="1"/>
  <c r="AK3860" i="1"/>
  <c r="AK3861" i="1"/>
  <c r="AK3862" i="1"/>
  <c r="AK3863" i="1"/>
  <c r="AK3864" i="1"/>
  <c r="AK3865" i="1"/>
  <c r="AK3866" i="1"/>
  <c r="AK3867" i="1"/>
  <c r="AK3868" i="1"/>
  <c r="AK3869" i="1"/>
  <c r="AK3870" i="1"/>
  <c r="AK3871" i="1"/>
  <c r="AK3872" i="1"/>
  <c r="AK3873" i="1"/>
  <c r="AK3874" i="1"/>
  <c r="AK3875" i="1"/>
  <c r="AK3876" i="1"/>
  <c r="AK3877" i="1"/>
  <c r="AK3878" i="1"/>
  <c r="AK3879" i="1"/>
  <c r="AK3880" i="1"/>
  <c r="AK3881" i="1"/>
  <c r="AK3882" i="1"/>
  <c r="AK3883" i="1"/>
  <c r="AK3884" i="1"/>
  <c r="AK3885" i="1"/>
  <c r="AK3886" i="1"/>
  <c r="AK3887" i="1"/>
  <c r="AK3888" i="1"/>
  <c r="AK3889" i="1"/>
  <c r="AK3890" i="1"/>
  <c r="AK3891" i="1"/>
  <c r="AK3892" i="1"/>
  <c r="AK3893" i="1"/>
  <c r="AK3894" i="1"/>
  <c r="AK3895" i="1"/>
  <c r="AK3896" i="1"/>
  <c r="AK3897" i="1"/>
  <c r="AK3898" i="1"/>
  <c r="AK3899" i="1"/>
  <c r="AK3900" i="1"/>
  <c r="AK3901" i="1"/>
  <c r="AK3902" i="1"/>
  <c r="AK3903" i="1"/>
  <c r="AK3904" i="1"/>
  <c r="AK3905" i="1"/>
  <c r="AK3906" i="1"/>
  <c r="AK3907" i="1"/>
  <c r="AK3908" i="1"/>
  <c r="AK3909" i="1"/>
  <c r="AK3910" i="1"/>
  <c r="AK3911" i="1"/>
  <c r="AK3912" i="1"/>
  <c r="AK3913" i="1"/>
  <c r="AK3914" i="1"/>
  <c r="AK3915" i="1"/>
  <c r="AK3916" i="1"/>
  <c r="AK3917" i="1"/>
  <c r="AK3918" i="1"/>
  <c r="AK3919" i="1"/>
  <c r="AK3920" i="1"/>
  <c r="AK3921" i="1"/>
  <c r="AK3922" i="1"/>
  <c r="AK3923" i="1"/>
  <c r="AK3924" i="1"/>
  <c r="AK3925" i="1"/>
  <c r="AK3926" i="1"/>
  <c r="AK3927" i="1"/>
  <c r="AK3928" i="1"/>
  <c r="AK3929" i="1"/>
  <c r="AK3930" i="1"/>
  <c r="AK3931" i="1"/>
  <c r="AK3932" i="1"/>
  <c r="AK3933" i="1"/>
  <c r="AK3934" i="1"/>
  <c r="AK3935" i="1"/>
  <c r="AK3936" i="1"/>
  <c r="AK3937" i="1"/>
  <c r="AK3938" i="1"/>
  <c r="AK3939" i="1"/>
  <c r="AK3940" i="1"/>
  <c r="AK3941" i="1"/>
  <c r="AK3942" i="1"/>
  <c r="AK3943" i="1"/>
  <c r="AK3944" i="1"/>
  <c r="AK3945" i="1"/>
  <c r="AK3946" i="1"/>
  <c r="AK3947" i="1"/>
  <c r="AK3948" i="1"/>
  <c r="AK3949" i="1"/>
  <c r="AK3950" i="1"/>
  <c r="AK3951" i="1"/>
  <c r="AK3952" i="1"/>
  <c r="AK3953" i="1"/>
  <c r="AK3954" i="1"/>
  <c r="AK3955" i="1"/>
  <c r="AK3956" i="1"/>
  <c r="AK3957" i="1"/>
  <c r="AK3958" i="1"/>
  <c r="AK3959" i="1"/>
  <c r="AK3960" i="1"/>
  <c r="AK3961" i="1"/>
  <c r="AK3962" i="1"/>
  <c r="AK3963" i="1"/>
  <c r="AK3964" i="1"/>
  <c r="AK3965" i="1"/>
  <c r="AK3966" i="1"/>
  <c r="AK3967" i="1"/>
  <c r="AK3968" i="1"/>
  <c r="AK3969" i="1"/>
  <c r="AK3970" i="1"/>
  <c r="AK3971" i="1"/>
  <c r="AK3972" i="1"/>
  <c r="AK3973" i="1"/>
  <c r="AK3974" i="1"/>
  <c r="AK3975" i="1"/>
  <c r="AK3976" i="1"/>
  <c r="AK3977" i="1"/>
  <c r="AK3978" i="1"/>
  <c r="AK3979" i="1"/>
  <c r="AK3980" i="1"/>
  <c r="AK3981" i="1"/>
  <c r="AK3982" i="1"/>
  <c r="AK3983" i="1"/>
  <c r="AK3984" i="1"/>
  <c r="AK3985" i="1"/>
  <c r="AK3986" i="1"/>
  <c r="AK3987" i="1"/>
  <c r="AK3988" i="1"/>
  <c r="AK3989" i="1"/>
  <c r="AK3990" i="1"/>
  <c r="AK3991" i="1"/>
  <c r="AK3992" i="1"/>
  <c r="AK3993" i="1"/>
  <c r="AK3994" i="1"/>
  <c r="AK3995" i="1"/>
  <c r="AK3996" i="1"/>
  <c r="AK3997" i="1"/>
  <c r="AK3998" i="1"/>
  <c r="AK3999" i="1"/>
  <c r="AK4000" i="1"/>
  <c r="AK4001" i="1"/>
  <c r="AK4002" i="1"/>
  <c r="AK4003" i="1"/>
  <c r="AK4004" i="1"/>
  <c r="AK4005" i="1"/>
  <c r="AK4006" i="1"/>
  <c r="AK4007" i="1"/>
  <c r="AK4008" i="1"/>
  <c r="AK4009" i="1"/>
  <c r="AK4010" i="1"/>
  <c r="AK4011" i="1"/>
  <c r="AK4012" i="1"/>
  <c r="AK4013" i="1"/>
  <c r="AK4014" i="1"/>
  <c r="AK4015" i="1"/>
  <c r="AK4016" i="1"/>
  <c r="AK4017" i="1"/>
  <c r="AK4018" i="1"/>
  <c r="AK4019" i="1"/>
  <c r="AK4020" i="1"/>
  <c r="AK4021" i="1"/>
  <c r="AK4022" i="1"/>
  <c r="AK4023" i="1"/>
  <c r="AK4024" i="1"/>
  <c r="AK4025" i="1"/>
  <c r="AK4026" i="1"/>
  <c r="AK4027" i="1"/>
  <c r="AK4028" i="1"/>
  <c r="AK4029" i="1"/>
  <c r="AK4030" i="1"/>
  <c r="AK4031" i="1"/>
  <c r="AK4032" i="1"/>
  <c r="AK4033" i="1"/>
  <c r="AK4034" i="1"/>
  <c r="AK4035" i="1"/>
  <c r="AK4036" i="1"/>
  <c r="AK4037" i="1"/>
  <c r="AK4038" i="1"/>
  <c r="AK4039" i="1"/>
  <c r="AK4040" i="1"/>
  <c r="AK4041" i="1"/>
  <c r="AK4042" i="1"/>
  <c r="AK4043" i="1"/>
  <c r="AK4044" i="1"/>
  <c r="AK4045" i="1"/>
  <c r="AK4046" i="1"/>
  <c r="AK4047" i="1"/>
  <c r="AK4048" i="1"/>
  <c r="AK4049" i="1"/>
  <c r="AK4050" i="1"/>
  <c r="AK4051" i="1"/>
  <c r="AK4052" i="1"/>
  <c r="AK4053" i="1"/>
  <c r="AK4054" i="1"/>
  <c r="AK4055" i="1"/>
  <c r="AK4056" i="1"/>
  <c r="AK4057" i="1"/>
  <c r="AK4058" i="1"/>
  <c r="AK4059" i="1"/>
  <c r="AK4060" i="1"/>
  <c r="AK4061" i="1"/>
  <c r="AK4062" i="1"/>
  <c r="AK4063" i="1"/>
  <c r="AK4064" i="1"/>
  <c r="AK4065" i="1"/>
  <c r="AK4066" i="1"/>
  <c r="AK4067" i="1"/>
  <c r="AK4068" i="1"/>
  <c r="AK4069" i="1"/>
  <c r="AK4070" i="1"/>
  <c r="AK4071" i="1"/>
  <c r="AK4072" i="1"/>
  <c r="AK4073" i="1"/>
  <c r="AK4074" i="1"/>
  <c r="AK4075" i="1"/>
  <c r="AK4076" i="1"/>
  <c r="AK4077" i="1"/>
  <c r="AK4078" i="1"/>
  <c r="AK4079" i="1"/>
  <c r="AK4080" i="1"/>
  <c r="AK4081" i="1"/>
  <c r="AK4082" i="1"/>
  <c r="AK4083" i="1"/>
  <c r="AK4084" i="1"/>
  <c r="AK4085" i="1"/>
  <c r="AK4086" i="1"/>
  <c r="AK4087" i="1"/>
  <c r="AK4088" i="1"/>
  <c r="AK4089" i="1"/>
  <c r="AK4090" i="1"/>
  <c r="AK4091" i="1"/>
  <c r="AK4092" i="1"/>
  <c r="AK4093" i="1"/>
  <c r="AK4094" i="1"/>
  <c r="AK4095" i="1"/>
  <c r="AK4096" i="1"/>
  <c r="AK4097" i="1"/>
  <c r="AK4098" i="1"/>
  <c r="AK4099" i="1"/>
  <c r="AK4100" i="1"/>
  <c r="AK4101" i="1"/>
  <c r="AK4102" i="1"/>
  <c r="AK4103" i="1"/>
  <c r="AK4104" i="1"/>
  <c r="AK4105" i="1"/>
  <c r="AK4106" i="1"/>
  <c r="AK4107" i="1"/>
  <c r="AK4108" i="1"/>
  <c r="AK4109" i="1"/>
  <c r="AK4110" i="1"/>
  <c r="AK4111" i="1"/>
  <c r="AK4112" i="1"/>
  <c r="AK4113" i="1"/>
  <c r="AK4114" i="1"/>
  <c r="AK4115" i="1"/>
  <c r="AK4116" i="1"/>
  <c r="AK4117" i="1"/>
  <c r="AK4118" i="1"/>
  <c r="AK4119" i="1"/>
  <c r="AK4120" i="1"/>
  <c r="AK4121" i="1"/>
  <c r="AK4122" i="1"/>
  <c r="AK4123" i="1"/>
  <c r="AK4124" i="1"/>
  <c r="AK4125" i="1"/>
  <c r="AK4126" i="1"/>
  <c r="AK4127" i="1"/>
  <c r="AK4128" i="1"/>
  <c r="AK4129" i="1"/>
  <c r="AK4130" i="1"/>
  <c r="AK4131" i="1"/>
  <c r="AK4132" i="1"/>
  <c r="AK4133" i="1"/>
  <c r="AK4134" i="1"/>
  <c r="AK4135" i="1"/>
  <c r="AK4136" i="1"/>
  <c r="AK4137" i="1"/>
  <c r="AK4138" i="1"/>
  <c r="AK4139" i="1"/>
  <c r="AK4140" i="1"/>
  <c r="AK4141" i="1"/>
  <c r="AK4142" i="1"/>
  <c r="AK4143" i="1"/>
  <c r="AK4144" i="1"/>
  <c r="AK4145" i="1"/>
  <c r="AK4146" i="1"/>
  <c r="AK4147" i="1"/>
  <c r="AK4148" i="1"/>
  <c r="AK4149" i="1"/>
  <c r="AK4150" i="1"/>
  <c r="AK4151" i="1"/>
  <c r="AK4152" i="1"/>
  <c r="AK4153" i="1"/>
  <c r="AK4154" i="1"/>
  <c r="AK4155" i="1"/>
  <c r="AK4156" i="1"/>
  <c r="AK4157" i="1"/>
  <c r="AK4158" i="1"/>
  <c r="AK4159" i="1"/>
  <c r="AK4160" i="1"/>
  <c r="AK4161" i="1"/>
  <c r="AK4162" i="1"/>
  <c r="AK4163" i="1"/>
  <c r="AK4164" i="1"/>
  <c r="AK4165" i="1"/>
  <c r="AK4166" i="1"/>
  <c r="AK4167" i="1"/>
  <c r="AK4168" i="1"/>
  <c r="AK4169" i="1"/>
  <c r="AK4170" i="1"/>
  <c r="AK4171" i="1"/>
  <c r="AK4172" i="1"/>
  <c r="AK4173" i="1"/>
  <c r="AK4174" i="1"/>
  <c r="AK4175" i="1"/>
  <c r="AK4176" i="1"/>
  <c r="AK4177" i="1"/>
  <c r="AK4178" i="1"/>
  <c r="AK4179" i="1"/>
  <c r="AK4180" i="1"/>
  <c r="AK4181" i="1"/>
  <c r="AK4182" i="1"/>
  <c r="AK4183" i="1"/>
  <c r="AK4184" i="1"/>
  <c r="AK4185" i="1"/>
  <c r="AK4186" i="1"/>
  <c r="AK4187" i="1"/>
  <c r="AK4188" i="1"/>
  <c r="AK4189" i="1"/>
  <c r="AK4190" i="1"/>
  <c r="AK4191" i="1"/>
  <c r="AK4192" i="1"/>
  <c r="AK4193" i="1"/>
  <c r="AK4194" i="1"/>
  <c r="AK4195" i="1"/>
  <c r="AK4196" i="1"/>
  <c r="AK4197" i="1"/>
  <c r="AK4198" i="1"/>
  <c r="AK4199" i="1"/>
  <c r="AK4200" i="1"/>
  <c r="AK4201" i="1"/>
  <c r="AK4202" i="1"/>
  <c r="AK4203" i="1"/>
  <c r="AK4204" i="1"/>
  <c r="AK4205" i="1"/>
  <c r="AK4206" i="1"/>
  <c r="AK4207" i="1"/>
  <c r="AK4208" i="1"/>
  <c r="AK4209" i="1"/>
  <c r="AK4210" i="1"/>
  <c r="AK4211" i="1"/>
  <c r="AK4212" i="1"/>
  <c r="AK4213" i="1"/>
  <c r="AK4214" i="1"/>
  <c r="AK4215" i="1"/>
  <c r="AK4216" i="1"/>
  <c r="AK4217" i="1"/>
  <c r="AK4218" i="1"/>
  <c r="AK4219" i="1"/>
  <c r="AK4220" i="1"/>
  <c r="AK4221" i="1"/>
  <c r="AK4222" i="1"/>
  <c r="AK4223" i="1"/>
  <c r="AK4224" i="1"/>
  <c r="AK4225" i="1"/>
  <c r="AK4226" i="1"/>
  <c r="AK4227" i="1"/>
  <c r="AK4228" i="1"/>
  <c r="AK4229" i="1"/>
  <c r="AK4230" i="1"/>
  <c r="AK4231" i="1"/>
  <c r="AK4232" i="1"/>
  <c r="AK4233" i="1"/>
  <c r="AK4234" i="1"/>
  <c r="AK4235" i="1"/>
  <c r="AK4236" i="1"/>
  <c r="AK4237" i="1"/>
  <c r="AK4238" i="1"/>
  <c r="AK4239" i="1"/>
  <c r="AK4240" i="1"/>
  <c r="AK4241" i="1"/>
  <c r="AK4242" i="1"/>
  <c r="AK4243" i="1"/>
  <c r="AK4244" i="1"/>
  <c r="AK4245" i="1"/>
  <c r="AK4246" i="1"/>
  <c r="AK4247" i="1"/>
  <c r="AK4248" i="1"/>
  <c r="AK4249" i="1"/>
  <c r="AK4250" i="1"/>
  <c r="AK4251" i="1"/>
  <c r="AK4252" i="1"/>
  <c r="AK4253" i="1"/>
  <c r="AK4254" i="1"/>
  <c r="AK4255" i="1"/>
  <c r="AK4256" i="1"/>
  <c r="AK4257" i="1"/>
  <c r="AK4258" i="1"/>
  <c r="AK4259" i="1"/>
  <c r="AK4260" i="1"/>
  <c r="AK4261" i="1"/>
  <c r="AK4262" i="1"/>
  <c r="AK4263" i="1"/>
  <c r="AK4264" i="1"/>
  <c r="AK4265" i="1"/>
  <c r="AK4266" i="1"/>
  <c r="AK4267" i="1"/>
  <c r="AK4268" i="1"/>
  <c r="AK4269" i="1"/>
  <c r="AK4270" i="1"/>
  <c r="AK4271" i="1"/>
  <c r="AK4272" i="1"/>
  <c r="AK4273" i="1"/>
  <c r="AK4274" i="1"/>
  <c r="AK4275" i="1"/>
  <c r="AK4276" i="1"/>
  <c r="AK4277" i="1"/>
  <c r="AK4278" i="1"/>
  <c r="AK4279" i="1"/>
  <c r="AK4280" i="1"/>
  <c r="AK4281" i="1"/>
  <c r="AK4282" i="1"/>
  <c r="AK4283" i="1"/>
  <c r="AK4284" i="1"/>
  <c r="AK4285" i="1"/>
  <c r="AK4286" i="1"/>
  <c r="AK4287" i="1"/>
  <c r="AK4288" i="1"/>
  <c r="AK4289" i="1"/>
  <c r="AK4290" i="1"/>
  <c r="AK4291" i="1"/>
  <c r="AK4292" i="1"/>
  <c r="AK4293" i="1"/>
  <c r="AK4294" i="1"/>
  <c r="AK4295" i="1"/>
  <c r="AK4296" i="1"/>
  <c r="AK4297" i="1"/>
  <c r="AK4298" i="1"/>
  <c r="AK4299" i="1"/>
  <c r="AK4300" i="1"/>
  <c r="AK4301" i="1"/>
  <c r="AK4302" i="1"/>
  <c r="AK4303" i="1"/>
  <c r="AK4304" i="1"/>
  <c r="AK4305" i="1"/>
  <c r="AK4306" i="1"/>
  <c r="AK4307" i="1"/>
  <c r="AK4308" i="1"/>
  <c r="AK4309" i="1"/>
  <c r="AK4310" i="1"/>
  <c r="AK4311" i="1"/>
  <c r="AK4312" i="1"/>
  <c r="AK4313" i="1"/>
  <c r="AK4314" i="1"/>
  <c r="AK4315" i="1"/>
  <c r="AK4316" i="1"/>
  <c r="AK4317" i="1"/>
  <c r="AK4318" i="1"/>
  <c r="AK4319" i="1"/>
  <c r="AK4320" i="1"/>
  <c r="AK4321" i="1"/>
  <c r="AK4322" i="1"/>
  <c r="AK4323" i="1"/>
  <c r="AK4324" i="1"/>
  <c r="AK4325" i="1"/>
  <c r="AK4326" i="1"/>
  <c r="AK4327" i="1"/>
  <c r="AK4328" i="1"/>
  <c r="AK4329" i="1"/>
  <c r="AK4330" i="1"/>
  <c r="AK4331" i="1"/>
  <c r="AK4332" i="1"/>
  <c r="AK4333" i="1"/>
  <c r="AK4334" i="1"/>
  <c r="AK4335" i="1"/>
  <c r="AK4336" i="1"/>
  <c r="AK4337" i="1"/>
  <c r="AK4338" i="1"/>
  <c r="AK4339" i="1"/>
  <c r="AK4340" i="1"/>
  <c r="AK4341" i="1"/>
  <c r="AK4342" i="1"/>
  <c r="AK4343" i="1"/>
  <c r="AK4344" i="1"/>
  <c r="AK4345" i="1"/>
  <c r="AK4346" i="1"/>
  <c r="AK4347" i="1"/>
  <c r="AK4348" i="1"/>
  <c r="AK4349" i="1"/>
  <c r="AK4350" i="1"/>
  <c r="AK4351" i="1"/>
  <c r="AK4352" i="1"/>
  <c r="AK4353" i="1"/>
  <c r="AK4354" i="1"/>
  <c r="AK4355" i="1"/>
  <c r="AK4356" i="1"/>
  <c r="AK4357" i="1"/>
  <c r="AK4358" i="1"/>
  <c r="AK4359" i="1"/>
  <c r="AK4360" i="1"/>
  <c r="AK4361" i="1"/>
  <c r="AK4362" i="1"/>
  <c r="AK4363" i="1"/>
  <c r="AK4364" i="1"/>
  <c r="AK4365" i="1"/>
  <c r="AK4366" i="1"/>
  <c r="AK4367" i="1"/>
  <c r="AK4368" i="1"/>
  <c r="AK4369" i="1"/>
  <c r="AK4370" i="1"/>
  <c r="AK4371" i="1"/>
  <c r="AK4372" i="1"/>
  <c r="AK4373" i="1"/>
  <c r="AK4374" i="1"/>
  <c r="AK4375" i="1"/>
  <c r="AK4376" i="1"/>
  <c r="AK4377" i="1"/>
  <c r="AK4378" i="1"/>
  <c r="AK4379" i="1"/>
  <c r="AK4380" i="1"/>
  <c r="AK4381" i="1"/>
  <c r="AK4382" i="1"/>
  <c r="AK4383" i="1"/>
  <c r="AK4384" i="1"/>
  <c r="AK4385" i="1"/>
  <c r="AK4386" i="1"/>
  <c r="AK4387" i="1"/>
  <c r="AK4388" i="1"/>
  <c r="AK4389" i="1"/>
  <c r="AK4390" i="1"/>
  <c r="AK4391" i="1"/>
  <c r="AK4392" i="1"/>
  <c r="AK4393" i="1"/>
  <c r="AK4394" i="1"/>
  <c r="AK4395" i="1"/>
  <c r="AK4396" i="1"/>
  <c r="AK4397" i="1"/>
  <c r="AK4398" i="1"/>
  <c r="AK4399" i="1"/>
  <c r="AK4400" i="1"/>
  <c r="AK4401" i="1"/>
  <c r="AK4402" i="1"/>
  <c r="AK4403" i="1"/>
  <c r="AK4404" i="1"/>
  <c r="AK4405" i="1"/>
  <c r="AK4406" i="1"/>
  <c r="AK4407" i="1"/>
  <c r="AK4408" i="1"/>
  <c r="AK4409" i="1"/>
  <c r="AK4410" i="1"/>
  <c r="AK4411" i="1"/>
  <c r="AK4412" i="1"/>
  <c r="AK4413" i="1"/>
  <c r="AK4414" i="1"/>
  <c r="AK4415" i="1"/>
  <c r="AK4416" i="1"/>
  <c r="AK4417" i="1"/>
  <c r="AK4418" i="1"/>
  <c r="AK4419" i="1"/>
  <c r="AK4420" i="1"/>
  <c r="AK4421" i="1"/>
  <c r="AK4422" i="1"/>
  <c r="AK4423" i="1"/>
  <c r="AK4424" i="1"/>
  <c r="AK4425" i="1"/>
  <c r="AK4426" i="1"/>
  <c r="AK4427" i="1"/>
  <c r="AK4428" i="1"/>
  <c r="AK4429" i="1"/>
  <c r="AK4430" i="1"/>
  <c r="AK4431" i="1"/>
  <c r="AK4432" i="1"/>
  <c r="AK4433" i="1"/>
  <c r="AK4434" i="1"/>
  <c r="AK4435" i="1"/>
  <c r="AK4436" i="1"/>
  <c r="AK4437" i="1"/>
  <c r="AK4438" i="1"/>
  <c r="AK4439" i="1"/>
  <c r="AK4440" i="1"/>
  <c r="AK4441" i="1"/>
  <c r="AK4442" i="1"/>
  <c r="AK4443" i="1"/>
  <c r="AK4444" i="1"/>
  <c r="AK4445" i="1"/>
  <c r="AK4446" i="1"/>
  <c r="AK4447" i="1"/>
  <c r="AK4448" i="1"/>
  <c r="AK4449" i="1"/>
  <c r="AK4450" i="1"/>
  <c r="AK4451" i="1"/>
  <c r="AK4452" i="1"/>
  <c r="AK4453" i="1"/>
  <c r="AK4454" i="1"/>
  <c r="AK4455" i="1"/>
  <c r="AK4456" i="1"/>
  <c r="AK4457" i="1"/>
  <c r="AK4458" i="1"/>
  <c r="AK4459" i="1"/>
  <c r="AK4460" i="1"/>
  <c r="AK4461" i="1"/>
  <c r="AK4462" i="1"/>
  <c r="AK4463" i="1"/>
  <c r="AK4464" i="1"/>
  <c r="AK4465" i="1"/>
  <c r="AK4466" i="1"/>
  <c r="AK4467" i="1"/>
  <c r="AK4468" i="1"/>
  <c r="AK4469" i="1"/>
  <c r="AK4470" i="1"/>
  <c r="AK4471" i="1"/>
  <c r="AK4472" i="1"/>
  <c r="AK4473" i="1"/>
  <c r="AK4474" i="1"/>
  <c r="AK4475" i="1"/>
  <c r="AK4476" i="1"/>
  <c r="AK4477" i="1"/>
  <c r="AK4478" i="1"/>
  <c r="AK4479" i="1"/>
  <c r="AK4480" i="1"/>
  <c r="AK4481" i="1"/>
  <c r="AK4482" i="1"/>
  <c r="AK4483" i="1"/>
  <c r="AK4484" i="1"/>
  <c r="AK4485" i="1"/>
  <c r="AK4486" i="1"/>
  <c r="AK4487" i="1"/>
  <c r="AK4488" i="1"/>
  <c r="AK4489" i="1"/>
  <c r="AK4490" i="1"/>
  <c r="AK4491" i="1"/>
  <c r="AK4492" i="1"/>
  <c r="AK4493" i="1"/>
  <c r="AK4494" i="1"/>
  <c r="AK4495" i="1"/>
  <c r="AK4496" i="1"/>
  <c r="AK4497" i="1"/>
  <c r="AK4498" i="1"/>
  <c r="AK4499" i="1"/>
  <c r="AK4500" i="1"/>
  <c r="AK4501" i="1"/>
  <c r="AK4502" i="1"/>
  <c r="AK4503" i="1"/>
  <c r="AK4504" i="1"/>
  <c r="AK4505" i="1"/>
  <c r="AK4506" i="1"/>
  <c r="AK4507" i="1"/>
  <c r="AK4508" i="1"/>
  <c r="AK4509" i="1"/>
  <c r="AK4510" i="1"/>
  <c r="AK4511" i="1"/>
  <c r="AK4512" i="1"/>
  <c r="AK4513" i="1"/>
  <c r="AK4514" i="1"/>
  <c r="AK4515" i="1"/>
  <c r="AK4516" i="1"/>
  <c r="AK4517" i="1"/>
  <c r="AK4518" i="1"/>
  <c r="AK4519" i="1"/>
  <c r="AK4520" i="1"/>
  <c r="AK4521" i="1"/>
  <c r="AK4522" i="1"/>
  <c r="AK4523" i="1"/>
  <c r="AK4524" i="1"/>
  <c r="AK4525" i="1"/>
  <c r="AK4526" i="1"/>
  <c r="AK4527" i="1"/>
  <c r="AK4528" i="1"/>
  <c r="AK4529" i="1"/>
  <c r="AK4530" i="1"/>
  <c r="AK4531" i="1"/>
  <c r="AK4532" i="1"/>
  <c r="AK4533" i="1"/>
  <c r="AK4534" i="1"/>
  <c r="AK4535" i="1"/>
  <c r="AK4536" i="1"/>
  <c r="AK4537" i="1"/>
  <c r="AK4538" i="1"/>
  <c r="AK4539" i="1"/>
  <c r="AK4540" i="1"/>
  <c r="AK4541" i="1"/>
  <c r="AK4542" i="1"/>
  <c r="AK4543" i="1"/>
  <c r="AK4544" i="1"/>
  <c r="AK4545" i="1"/>
  <c r="AK4546" i="1"/>
  <c r="AK4547" i="1"/>
  <c r="AK4548" i="1"/>
  <c r="AK4549" i="1"/>
  <c r="AK4550" i="1"/>
  <c r="AK4551" i="1"/>
  <c r="AK4552" i="1"/>
  <c r="AK4553" i="1"/>
  <c r="AK4554" i="1"/>
  <c r="AK4555" i="1"/>
  <c r="AK4556" i="1"/>
  <c r="AK4557" i="1"/>
  <c r="AK4558" i="1"/>
  <c r="AK4559" i="1"/>
  <c r="AK4560" i="1"/>
  <c r="AK4561" i="1"/>
  <c r="AK4562" i="1"/>
  <c r="AK4563" i="1"/>
  <c r="AK4564" i="1"/>
  <c r="AK4565" i="1"/>
  <c r="AK4566" i="1"/>
  <c r="AK4567" i="1"/>
  <c r="AK4568" i="1"/>
  <c r="AK4569" i="1"/>
  <c r="AK4570" i="1"/>
  <c r="AK4571" i="1"/>
  <c r="AK4572" i="1"/>
  <c r="AK4573" i="1"/>
  <c r="AK4574" i="1"/>
  <c r="AK4575" i="1"/>
  <c r="AK4576" i="1"/>
  <c r="AK4577" i="1"/>
  <c r="AK4578" i="1"/>
  <c r="AK4579" i="1"/>
  <c r="AK4580" i="1"/>
  <c r="AK4581" i="1"/>
  <c r="AK4582" i="1"/>
  <c r="AK4583" i="1"/>
  <c r="AK4584" i="1"/>
  <c r="AK4585" i="1"/>
  <c r="AK4586" i="1"/>
  <c r="AK4587" i="1"/>
  <c r="AK4588" i="1"/>
  <c r="AK4589" i="1"/>
  <c r="AK4590" i="1"/>
  <c r="AK4591" i="1"/>
  <c r="AK4592" i="1"/>
  <c r="AK4593" i="1"/>
  <c r="AK4594" i="1"/>
  <c r="AK4595" i="1"/>
  <c r="AK4596" i="1"/>
  <c r="AK4597" i="1"/>
  <c r="AK4598" i="1"/>
  <c r="AK4599" i="1"/>
  <c r="AK4600" i="1"/>
  <c r="AK4601" i="1"/>
  <c r="AK4602" i="1"/>
  <c r="AK4603" i="1"/>
  <c r="AK4604" i="1"/>
  <c r="AK4605" i="1"/>
  <c r="AK4606" i="1"/>
  <c r="AK4607" i="1"/>
  <c r="AK4608" i="1"/>
  <c r="AK4609" i="1"/>
  <c r="AK4610" i="1"/>
  <c r="AK4611" i="1"/>
  <c r="AK4612" i="1"/>
  <c r="AK4613" i="1"/>
  <c r="AK4614" i="1"/>
  <c r="AK4615" i="1"/>
  <c r="AK4616" i="1"/>
  <c r="AK4617" i="1"/>
  <c r="AK4618" i="1"/>
  <c r="AK4619" i="1"/>
  <c r="AK4620" i="1"/>
  <c r="AK4621" i="1"/>
  <c r="AK4622" i="1"/>
  <c r="AK4623" i="1"/>
  <c r="AK4624" i="1"/>
  <c r="AK4625" i="1"/>
  <c r="AK4626" i="1"/>
  <c r="AK4627" i="1"/>
  <c r="AK4628" i="1"/>
  <c r="AK4629" i="1"/>
  <c r="AK4630" i="1"/>
  <c r="AK4631" i="1"/>
  <c r="AK4632" i="1"/>
  <c r="AK4633" i="1"/>
  <c r="AK4634" i="1"/>
  <c r="AK4635" i="1"/>
  <c r="AK4636" i="1"/>
  <c r="AK4637" i="1"/>
  <c r="AK4638" i="1"/>
  <c r="AK4639" i="1"/>
  <c r="AK4640" i="1"/>
  <c r="AK4641" i="1"/>
  <c r="AK4642" i="1"/>
  <c r="AK4643" i="1"/>
  <c r="AK4644" i="1"/>
  <c r="AK4645" i="1"/>
  <c r="AK4646" i="1"/>
  <c r="AK4647" i="1"/>
  <c r="AK4648" i="1"/>
  <c r="AK4649" i="1"/>
  <c r="AK4650" i="1"/>
  <c r="AK4651" i="1"/>
  <c r="AK4652" i="1"/>
  <c r="AK4653" i="1"/>
  <c r="AK4654" i="1"/>
  <c r="AK4655" i="1"/>
  <c r="AK4656" i="1"/>
  <c r="AK4657" i="1"/>
  <c r="AK4658" i="1"/>
  <c r="AK4659" i="1"/>
  <c r="AK4660" i="1"/>
  <c r="AK4661" i="1"/>
  <c r="AK4662" i="1"/>
  <c r="AK4663" i="1"/>
  <c r="AK4664" i="1"/>
  <c r="AK4665" i="1"/>
  <c r="AK4666" i="1"/>
  <c r="AK4667" i="1"/>
  <c r="AK4668" i="1"/>
  <c r="AK4669" i="1"/>
  <c r="AK4670" i="1"/>
  <c r="AK4671" i="1"/>
  <c r="AK4672" i="1"/>
  <c r="AK4673" i="1"/>
  <c r="AK4674" i="1"/>
  <c r="AK4675" i="1"/>
  <c r="AK4676" i="1"/>
  <c r="AK4677" i="1"/>
  <c r="AK4678" i="1"/>
  <c r="AK4679" i="1"/>
  <c r="AK4680" i="1"/>
  <c r="AK4681" i="1"/>
  <c r="AK4682" i="1"/>
  <c r="AK4683" i="1"/>
  <c r="AK4684" i="1"/>
  <c r="AK4685" i="1"/>
  <c r="AK4686" i="1"/>
  <c r="AK4687" i="1"/>
  <c r="AK4688" i="1"/>
  <c r="AK4689" i="1"/>
  <c r="AK4690" i="1"/>
  <c r="AK4691" i="1"/>
  <c r="AK4692" i="1"/>
  <c r="AK4693" i="1"/>
  <c r="AK4694" i="1"/>
  <c r="AK4695" i="1"/>
  <c r="AK4696" i="1"/>
  <c r="AK4697" i="1"/>
  <c r="AK4698" i="1"/>
  <c r="AK4699" i="1"/>
  <c r="AK4700" i="1"/>
  <c r="AK4701" i="1"/>
  <c r="AK2" i="1"/>
  <c r="AJ3" i="1"/>
  <c r="AJ2" i="1"/>
  <c r="AI3" i="1"/>
  <c r="AI4" i="1"/>
  <c r="AI5" i="1"/>
  <c r="AI6" i="1"/>
  <c r="AI7" i="1"/>
  <c r="AI8" i="1"/>
  <c r="AI9" i="1"/>
  <c r="AI10" i="1"/>
  <c r="AI11" i="1"/>
  <c r="AI12" i="1"/>
  <c r="AI14" i="1"/>
  <c r="AI15" i="1"/>
  <c r="AI16" i="1"/>
  <c r="AI17" i="1"/>
  <c r="AI18" i="1"/>
  <c r="AI19" i="1"/>
  <c r="AI20" i="1"/>
  <c r="AI21" i="1"/>
  <c r="AI22" i="1"/>
  <c r="AI23" i="1"/>
  <c r="AI24" i="1"/>
  <c r="AI25" i="1"/>
  <c r="AI26" i="1"/>
  <c r="AI27" i="1"/>
  <c r="AI28" i="1"/>
  <c r="AI29" i="1"/>
  <c r="AI31" i="1"/>
  <c r="AI32" i="1"/>
  <c r="AI34" i="1"/>
  <c r="AI35" i="1"/>
  <c r="AI37" i="1"/>
  <c r="AI38" i="1"/>
  <c r="AI39" i="1"/>
  <c r="AI40" i="1"/>
  <c r="AI41" i="1"/>
  <c r="AI42" i="1"/>
  <c r="AI43" i="1"/>
  <c r="AI44" i="1"/>
  <c r="AI46" i="1"/>
  <c r="AI48" i="1"/>
  <c r="AI49" i="1"/>
  <c r="AI50" i="1"/>
  <c r="AI51" i="1"/>
  <c r="AI52" i="1"/>
  <c r="AI54" i="1"/>
  <c r="AI55" i="1"/>
  <c r="AI56" i="1"/>
  <c r="AI57" i="1"/>
  <c r="AI58" i="1"/>
  <c r="AI59" i="1"/>
  <c r="AI60" i="1"/>
  <c r="AI61" i="1"/>
  <c r="AI63" i="1"/>
  <c r="AI64" i="1"/>
  <c r="AI65" i="1"/>
  <c r="AI66" i="1"/>
  <c r="AI67" i="1"/>
  <c r="AI68" i="1"/>
  <c r="AI70" i="1"/>
  <c r="AI72" i="1"/>
  <c r="AI73" i="1"/>
  <c r="AI74" i="1"/>
  <c r="AI75" i="1"/>
  <c r="AI76" i="1"/>
  <c r="AI77" i="1"/>
  <c r="AI78" i="1"/>
  <c r="AI79" i="1"/>
  <c r="AI80" i="1"/>
  <c r="AI81" i="1"/>
  <c r="AI82" i="1"/>
  <c r="AI83" i="1"/>
  <c r="AI84" i="1"/>
  <c r="AI85" i="1"/>
  <c r="AI86" i="1"/>
  <c r="AI87" i="1"/>
  <c r="AI88" i="1"/>
  <c r="AI89" i="1"/>
  <c r="AI90" i="1"/>
  <c r="AI93" i="1"/>
  <c r="AI94" i="1"/>
  <c r="AI95" i="1"/>
  <c r="AI96" i="1"/>
  <c r="AI98" i="1"/>
  <c r="AI99" i="1"/>
  <c r="AI100" i="1"/>
  <c r="AI101" i="1"/>
  <c r="AI102" i="1"/>
  <c r="AI103" i="1"/>
  <c r="AI104" i="1"/>
  <c r="AI105" i="1"/>
  <c r="AI106" i="1"/>
  <c r="AI107" i="1"/>
  <c r="AI108" i="1"/>
  <c r="AI109" i="1"/>
  <c r="AI110" i="1"/>
  <c r="AI111" i="1"/>
  <c r="AI112" i="1"/>
  <c r="AI113" i="1"/>
  <c r="AI114" i="1"/>
  <c r="AI115" i="1"/>
  <c r="AI116" i="1"/>
  <c r="AI118" i="1"/>
  <c r="AI119" i="1"/>
  <c r="AI120" i="1"/>
  <c r="AI121" i="1"/>
  <c r="AI122" i="1"/>
  <c r="AI123" i="1"/>
  <c r="AI124" i="1"/>
  <c r="AI125" i="1"/>
  <c r="AI127" i="1"/>
  <c r="AI128" i="1"/>
  <c r="AI129" i="1"/>
  <c r="AI130" i="1"/>
  <c r="AI131" i="1"/>
  <c r="AI132" i="1"/>
  <c r="AI133" i="1"/>
  <c r="AI134" i="1"/>
  <c r="AI135" i="1"/>
  <c r="AI136" i="1"/>
  <c r="AI137" i="1"/>
  <c r="AI138" i="1"/>
  <c r="AI139" i="1"/>
  <c r="AI141" i="1"/>
  <c r="AI142" i="1"/>
  <c r="AI143" i="1"/>
  <c r="AI144" i="1"/>
  <c r="AI145" i="1"/>
  <c r="AI146" i="1"/>
  <c r="AI148" i="1"/>
  <c r="AI150" i="1"/>
  <c r="AI151" i="1"/>
  <c r="AI152" i="1"/>
  <c r="AI154" i="1"/>
  <c r="AI155" i="1"/>
  <c r="AI156" i="1"/>
  <c r="AI158" i="1"/>
  <c r="AI159" i="1"/>
  <c r="AI160" i="1"/>
  <c r="AI161" i="1"/>
  <c r="AI162" i="1"/>
  <c r="AI163" i="1"/>
  <c r="AI164" i="1"/>
  <c r="AI165" i="1"/>
  <c r="AI166" i="1"/>
  <c r="AI167" i="1"/>
  <c r="AI168" i="1"/>
  <c r="AI169" i="1"/>
  <c r="AI170" i="1"/>
  <c r="AI172" i="1"/>
  <c r="AI173" i="1"/>
  <c r="AI174" i="1"/>
  <c r="AI175" i="1"/>
  <c r="AI176" i="1"/>
  <c r="AI177" i="1"/>
  <c r="AI178" i="1"/>
  <c r="AI179" i="1"/>
  <c r="AI180" i="1"/>
  <c r="AI181" i="1"/>
  <c r="AI182" i="1"/>
  <c r="AI183" i="1"/>
  <c r="AI184" i="1"/>
  <c r="AI185" i="1"/>
  <c r="AI186" i="1"/>
  <c r="AI187" i="1"/>
  <c r="AI188" i="1"/>
  <c r="AI189" i="1"/>
  <c r="AI191" i="1"/>
  <c r="AI192" i="1"/>
  <c r="AI193" i="1"/>
  <c r="AI194" i="1"/>
  <c r="AI195" i="1"/>
  <c r="AI197" i="1"/>
  <c r="AI198" i="1"/>
  <c r="AI199" i="1"/>
  <c r="AI200" i="1"/>
  <c r="AI201" i="1"/>
  <c r="AI202" i="1"/>
  <c r="AI203" i="1"/>
  <c r="AI204" i="1"/>
  <c r="AI205" i="1"/>
  <c r="AI206" i="1"/>
  <c r="AI208" i="1"/>
  <c r="AI209" i="1"/>
  <c r="AI210" i="1"/>
  <c r="AI212" i="1"/>
  <c r="AI213" i="1"/>
  <c r="AI214" i="1"/>
  <c r="AI215" i="1"/>
  <c r="AI216" i="1"/>
  <c r="AI217" i="1"/>
  <c r="AI218" i="1"/>
  <c r="AI221" i="1"/>
  <c r="AI222" i="1"/>
  <c r="AI224" i="1"/>
  <c r="AI225" i="1"/>
  <c r="AI226" i="1"/>
  <c r="AI227" i="1"/>
  <c r="AI228" i="1"/>
  <c r="AI229" i="1"/>
  <c r="AI230" i="1"/>
  <c r="AI231" i="1"/>
  <c r="AI232" i="1"/>
  <c r="AI233" i="1"/>
  <c r="AI234" i="1"/>
  <c r="AI235" i="1"/>
  <c r="AI237" i="1"/>
  <c r="AI238" i="1"/>
  <c r="AI239" i="1"/>
  <c r="AI240" i="1"/>
  <c r="AI241" i="1"/>
  <c r="AI242" i="1"/>
  <c r="AI243" i="1"/>
  <c r="AI244" i="1"/>
  <c r="AI245" i="1"/>
  <c r="AI246" i="1"/>
  <c r="AI247" i="1"/>
  <c r="AI248" i="1"/>
  <c r="AI249" i="1"/>
  <c r="AI250" i="1"/>
  <c r="AI252" i="1"/>
  <c r="AI253" i="1"/>
  <c r="AI254" i="1"/>
  <c r="AI255" i="1"/>
  <c r="AI257" i="1"/>
  <c r="AI258" i="1"/>
  <c r="AI259" i="1"/>
  <c r="AI260" i="1"/>
  <c r="AI261" i="1"/>
  <c r="AI262" i="1"/>
  <c r="AI264" i="1"/>
  <c r="AI265" i="1"/>
  <c r="AI266" i="1"/>
  <c r="AI267" i="1"/>
  <c r="AI268" i="1"/>
  <c r="AI269" i="1"/>
  <c r="AI270" i="1"/>
  <c r="AI271" i="1"/>
  <c r="AI272" i="1"/>
  <c r="AI273" i="1"/>
  <c r="AI274" i="1"/>
  <c r="AI275" i="1"/>
  <c r="AI276" i="1"/>
  <c r="AI277" i="1"/>
  <c r="AI278" i="1"/>
  <c r="AI279" i="1"/>
  <c r="AI280" i="1"/>
  <c r="AI282" i="1"/>
  <c r="AI283" i="1"/>
  <c r="AI284" i="1"/>
  <c r="AI285" i="1"/>
  <c r="AI286" i="1"/>
  <c r="AI287" i="1"/>
  <c r="AI288" i="1"/>
  <c r="AI289" i="1"/>
  <c r="AI290" i="1"/>
  <c r="AI292" i="1"/>
  <c r="AI293" i="1"/>
  <c r="AI294" i="1"/>
  <c r="AI295" i="1"/>
  <c r="AI296" i="1"/>
  <c r="AI297" i="1"/>
  <c r="AI298" i="1"/>
  <c r="AI299" i="1"/>
  <c r="AI301" i="1"/>
  <c r="AI302" i="1"/>
  <c r="AI303" i="1"/>
  <c r="AI304" i="1"/>
  <c r="AI306" i="1"/>
  <c r="AI307" i="1"/>
  <c r="AI308" i="1"/>
  <c r="AI309" i="1"/>
  <c r="AI310" i="1"/>
  <c r="AI311" i="1"/>
  <c r="AI312" i="1"/>
  <c r="AI314" i="1"/>
  <c r="AI315" i="1"/>
  <c r="AI317" i="1"/>
  <c r="AI318" i="1"/>
  <c r="AI319" i="1"/>
  <c r="AI320" i="1"/>
  <c r="AI321" i="1"/>
  <c r="AI322" i="1"/>
  <c r="AI323" i="1"/>
  <c r="AI324" i="1"/>
  <c r="AI325" i="1"/>
  <c r="AI326" i="1"/>
  <c r="AI327" i="1"/>
  <c r="AI328" i="1"/>
  <c r="AI329" i="1"/>
  <c r="AI330" i="1"/>
  <c r="AI331" i="1"/>
  <c r="AI332" i="1"/>
  <c r="AI333" i="1"/>
  <c r="AI334" i="1"/>
  <c r="AI335" i="1"/>
  <c r="AI336" i="1"/>
  <c r="AI338" i="1"/>
  <c r="AI339" i="1"/>
  <c r="AI340" i="1"/>
  <c r="AI341" i="1"/>
  <c r="AI342" i="1"/>
  <c r="AI343" i="1"/>
  <c r="AI345" i="1"/>
  <c r="AI346" i="1"/>
  <c r="AI347" i="1"/>
  <c r="AI348" i="1"/>
  <c r="AI349" i="1"/>
  <c r="AI350" i="1"/>
  <c r="AI351" i="1"/>
  <c r="AI352" i="1"/>
  <c r="AI353" i="1"/>
  <c r="AI354" i="1"/>
  <c r="AI355" i="1"/>
  <c r="AI356" i="1"/>
  <c r="AI358" i="1"/>
  <c r="AI360" i="1"/>
  <c r="AI362" i="1"/>
  <c r="AI363" i="1"/>
  <c r="AI364" i="1"/>
  <c r="AI365" i="1"/>
  <c r="AI366" i="1"/>
  <c r="AI367" i="1"/>
  <c r="AI368" i="1"/>
  <c r="AI369" i="1"/>
  <c r="AI370" i="1"/>
  <c r="AI371" i="1"/>
  <c r="AI372" i="1"/>
  <c r="AI373" i="1"/>
  <c r="AI374" i="1"/>
  <c r="AI375" i="1"/>
  <c r="AI377" i="1"/>
  <c r="AI378" i="1"/>
  <c r="AI379" i="1"/>
  <c r="AI380" i="1"/>
  <c r="AI381" i="1"/>
  <c r="AI382" i="1"/>
  <c r="AI383" i="1"/>
  <c r="AI384" i="1"/>
  <c r="AI385" i="1"/>
  <c r="AI386" i="1"/>
  <c r="AI387" i="1"/>
  <c r="AI388" i="1"/>
  <c r="AI389" i="1"/>
  <c r="AI391" i="1"/>
  <c r="AI392" i="1"/>
  <c r="AI394" i="1"/>
  <c r="AI395" i="1"/>
  <c r="AI396" i="1"/>
  <c r="AI397" i="1"/>
  <c r="AI398" i="1"/>
  <c r="AI399" i="1"/>
  <c r="AI400" i="1"/>
  <c r="AI401" i="1"/>
  <c r="AI402" i="1"/>
  <c r="AI403" i="1"/>
  <c r="AI404" i="1"/>
  <c r="AI405" i="1"/>
  <c r="AI406" i="1"/>
  <c r="AI407" i="1"/>
  <c r="AI408" i="1"/>
  <c r="AI409" i="1"/>
  <c r="AI410" i="1"/>
  <c r="AI412" i="1"/>
  <c r="AI413" i="1"/>
  <c r="AI414" i="1"/>
  <c r="AI415" i="1"/>
  <c r="AI416" i="1"/>
  <c r="AI417" i="1"/>
  <c r="AI418" i="1"/>
  <c r="AI419" i="1"/>
  <c r="AI420" i="1"/>
  <c r="AI421" i="1"/>
  <c r="AI422" i="1"/>
  <c r="AI423" i="1"/>
  <c r="AI424" i="1"/>
  <c r="AI425" i="1"/>
  <c r="AI426" i="1"/>
  <c r="AI427" i="1"/>
  <c r="AI428" i="1"/>
  <c r="AI429" i="1"/>
  <c r="AI430" i="1"/>
  <c r="AI431" i="1"/>
  <c r="AI433" i="1"/>
  <c r="AI434" i="1"/>
  <c r="AI435" i="1"/>
  <c r="AI436" i="1"/>
  <c r="AI437" i="1"/>
  <c r="AI439" i="1"/>
  <c r="AI440" i="1"/>
  <c r="AI441" i="1"/>
  <c r="AI442" i="1"/>
  <c r="AI443" i="1"/>
  <c r="AI444" i="1"/>
  <c r="AI445" i="1"/>
  <c r="AI446" i="1"/>
  <c r="AI447" i="1"/>
  <c r="AI448" i="1"/>
  <c r="AI449" i="1"/>
  <c r="AI450" i="1"/>
  <c r="AI451" i="1"/>
  <c r="AI452" i="1"/>
  <c r="AI454" i="1"/>
  <c r="AI455" i="1"/>
  <c r="AI456" i="1"/>
  <c r="AI457" i="1"/>
  <c r="AI458" i="1"/>
  <c r="AI459" i="1"/>
  <c r="AI460" i="1"/>
  <c r="AI461" i="1"/>
  <c r="AI462" i="1"/>
  <c r="AI463" i="1"/>
  <c r="AI465" i="1"/>
  <c r="AI466" i="1"/>
  <c r="AI467" i="1"/>
  <c r="AI468" i="1"/>
  <c r="AI469" i="1"/>
  <c r="AI470" i="1"/>
  <c r="AI471" i="1"/>
  <c r="AI472" i="1"/>
  <c r="AI473" i="1"/>
  <c r="AI474" i="1"/>
  <c r="AI475" i="1"/>
  <c r="AI476" i="1"/>
  <c r="AI477" i="1"/>
  <c r="AI478" i="1"/>
  <c r="AI479" i="1"/>
  <c r="AI482" i="1"/>
  <c r="AI483" i="1"/>
  <c r="AI484" i="1"/>
  <c r="AI485" i="1"/>
  <c r="AI486" i="1"/>
  <c r="AI487" i="1"/>
  <c r="AI488" i="1"/>
  <c r="AI489" i="1"/>
  <c r="AI490" i="1"/>
  <c r="AI491" i="1"/>
  <c r="AI492" i="1"/>
  <c r="AI493" i="1"/>
  <c r="AI494" i="1"/>
  <c r="AI495" i="1"/>
  <c r="AI496" i="1"/>
  <c r="AI497" i="1"/>
  <c r="AI498" i="1"/>
  <c r="AI499" i="1"/>
  <c r="AI500" i="1"/>
  <c r="AI501" i="1"/>
  <c r="AI502" i="1"/>
  <c r="AI503" i="1"/>
  <c r="AI505" i="1"/>
  <c r="AI506" i="1"/>
  <c r="AI507" i="1"/>
  <c r="AI508" i="1"/>
  <c r="AI509" i="1"/>
  <c r="AI510"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8" i="1"/>
  <c r="AI569" i="1"/>
  <c r="AI570" i="1"/>
  <c r="AI571" i="1"/>
  <c r="AI572" i="1"/>
  <c r="AI573" i="1"/>
  <c r="AI574" i="1"/>
  <c r="AI575" i="1"/>
  <c r="AI576" i="1"/>
  <c r="AI578" i="1"/>
  <c r="AI579" i="1"/>
  <c r="AI580" i="1"/>
  <c r="AI581" i="1"/>
  <c r="AI582" i="1"/>
  <c r="AI583" i="1"/>
  <c r="AI584" i="1"/>
  <c r="AI585" i="1"/>
  <c r="AI586" i="1"/>
  <c r="AI587" i="1"/>
  <c r="AI588" i="1"/>
  <c r="AI589" i="1"/>
  <c r="AI590" i="1"/>
  <c r="AI591" i="1"/>
  <c r="AI593" i="1"/>
  <c r="AI594" i="1"/>
  <c r="AI595" i="1"/>
  <c r="AI596" i="1"/>
  <c r="AI597" i="1"/>
  <c r="AI598" i="1"/>
  <c r="AI599" i="1"/>
  <c r="AI600" i="1"/>
  <c r="AI602" i="1"/>
  <c r="AI603" i="1"/>
  <c r="AI604" i="1"/>
  <c r="AI605" i="1"/>
  <c r="AI606" i="1"/>
  <c r="AI607" i="1"/>
  <c r="AI608" i="1"/>
  <c r="AI609" i="1"/>
  <c r="AI610" i="1"/>
  <c r="AI611" i="1"/>
  <c r="AI612" i="1"/>
  <c r="AI613" i="1"/>
  <c r="AI614" i="1"/>
  <c r="AI615" i="1"/>
  <c r="AI616" i="1"/>
  <c r="AI617" i="1"/>
  <c r="AI618" i="1"/>
  <c r="AI619" i="1"/>
  <c r="AI620" i="1"/>
  <c r="AI621" i="1"/>
  <c r="AI622" i="1"/>
  <c r="AI623" i="1"/>
  <c r="AI625" i="1"/>
  <c r="AI626" i="1"/>
  <c r="AI627" i="1"/>
  <c r="AI628" i="1"/>
  <c r="AI629" i="1"/>
  <c r="AI630" i="1"/>
  <c r="AI631" i="1"/>
  <c r="AI632" i="1"/>
  <c r="AI634" i="1"/>
  <c r="AI635" i="1"/>
  <c r="AI636" i="1"/>
  <c r="AI637" i="1"/>
  <c r="AI638" i="1"/>
  <c r="AI639" i="1"/>
  <c r="AI640" i="1"/>
  <c r="AI641" i="1"/>
  <c r="AI642" i="1"/>
  <c r="AI643" i="1"/>
  <c r="AI644" i="1"/>
  <c r="AI645" i="1"/>
  <c r="AI646" i="1"/>
  <c r="AI647" i="1"/>
  <c r="AI649" i="1"/>
  <c r="AI650" i="1"/>
  <c r="AI651" i="1"/>
  <c r="AI652" i="1"/>
  <c r="AI654" i="1"/>
  <c r="AI655" i="1"/>
  <c r="AI656" i="1"/>
  <c r="AI657" i="1"/>
  <c r="AI658" i="1"/>
  <c r="AI659" i="1"/>
  <c r="AI660" i="1"/>
  <c r="AI661" i="1"/>
  <c r="AI663" i="1"/>
  <c r="AI664" i="1"/>
  <c r="AI665" i="1"/>
  <c r="AI666" i="1"/>
  <c r="AI667" i="1"/>
  <c r="AI668" i="1"/>
  <c r="AI669" i="1"/>
  <c r="AI670" i="1"/>
  <c r="AI671" i="1"/>
  <c r="AI672" i="1"/>
  <c r="AI673" i="1"/>
  <c r="AI674" i="1"/>
  <c r="AI675" i="1"/>
  <c r="AI676" i="1"/>
  <c r="AI678" i="1"/>
  <c r="AI679" i="1"/>
  <c r="AI680" i="1"/>
  <c r="AI681" i="1"/>
  <c r="AI682" i="1"/>
  <c r="AI683" i="1"/>
  <c r="AI684" i="1"/>
  <c r="AI685" i="1"/>
  <c r="AI686" i="1"/>
  <c r="AI687" i="1"/>
  <c r="AI688" i="1"/>
  <c r="AI689" i="1"/>
  <c r="AI690" i="1"/>
  <c r="AI691" i="1"/>
  <c r="AI693" i="1"/>
  <c r="AI694" i="1"/>
  <c r="AI695" i="1"/>
  <c r="AI696" i="1"/>
  <c r="AI697" i="1"/>
  <c r="AI698" i="1"/>
  <c r="AI699" i="1"/>
  <c r="AI701" i="1"/>
  <c r="AI702" i="1"/>
  <c r="AI704" i="1"/>
  <c r="AI705" i="1"/>
  <c r="AI706" i="1"/>
  <c r="AI707" i="1"/>
  <c r="AI708" i="1"/>
  <c r="AI709" i="1"/>
  <c r="AI710" i="1"/>
  <c r="AI711" i="1"/>
  <c r="AI712" i="1"/>
  <c r="AI713" i="1"/>
  <c r="AI714" i="1"/>
  <c r="AI715" i="1"/>
  <c r="AI716" i="1"/>
  <c r="AI718" i="1"/>
  <c r="AI719" i="1"/>
  <c r="AI721" i="1"/>
  <c r="AI722" i="1"/>
  <c r="AI723" i="1"/>
  <c r="AI724" i="1"/>
  <c r="AI725" i="1"/>
  <c r="AI726" i="1"/>
  <c r="AI727" i="1"/>
  <c r="AI728" i="1"/>
  <c r="AI729" i="1"/>
  <c r="AI730" i="1"/>
  <c r="AI731" i="1"/>
  <c r="AI732" i="1"/>
  <c r="AI734" i="1"/>
  <c r="AI735" i="1"/>
  <c r="AI736" i="1"/>
  <c r="AI737" i="1"/>
  <c r="AI738" i="1"/>
  <c r="AI739" i="1"/>
  <c r="AI741" i="1"/>
  <c r="AI742" i="1"/>
  <c r="AI744" i="1"/>
  <c r="AI745" i="1"/>
  <c r="AI746" i="1"/>
  <c r="AI748" i="1"/>
  <c r="AI749" i="1"/>
  <c r="AI750" i="1"/>
  <c r="AI751" i="1"/>
  <c r="AI752" i="1"/>
  <c r="AI753" i="1"/>
  <c r="AI754" i="1"/>
  <c r="AI755" i="1"/>
  <c r="AI756" i="1"/>
  <c r="AI757" i="1"/>
  <c r="AI758" i="1"/>
  <c r="AI760" i="1"/>
  <c r="AI761" i="1"/>
  <c r="AI762" i="1"/>
  <c r="AI764" i="1"/>
  <c r="AI765" i="1"/>
  <c r="AI766" i="1"/>
  <c r="AI767" i="1"/>
  <c r="AI768" i="1"/>
  <c r="AI769" i="1"/>
  <c r="AI770" i="1"/>
  <c r="AI771" i="1"/>
  <c r="AI772" i="1"/>
  <c r="AI773" i="1"/>
  <c r="AI774" i="1"/>
  <c r="AI775" i="1"/>
  <c r="AI776" i="1"/>
  <c r="AI777" i="1"/>
  <c r="AI778" i="1"/>
  <c r="AI779" i="1"/>
  <c r="AI781" i="1"/>
  <c r="AI782" i="1"/>
  <c r="AI783" i="1"/>
  <c r="AI784" i="1"/>
  <c r="AI785" i="1"/>
  <c r="AI786" i="1"/>
  <c r="AI787" i="1"/>
  <c r="AI788" i="1"/>
  <c r="AI789" i="1"/>
  <c r="AI790" i="1"/>
  <c r="AI791" i="1"/>
  <c r="AI792" i="1"/>
  <c r="AI794" i="1"/>
  <c r="AI795" i="1"/>
  <c r="AI796" i="1"/>
  <c r="AI797" i="1"/>
  <c r="AI799" i="1"/>
  <c r="AI800" i="1"/>
  <c r="AI801" i="1"/>
  <c r="AI802" i="1"/>
  <c r="AI803" i="1"/>
  <c r="AI804" i="1"/>
  <c r="AI805" i="1"/>
  <c r="AI807" i="1"/>
  <c r="AI808" i="1"/>
  <c r="AI809" i="1"/>
  <c r="AI810" i="1"/>
  <c r="AI811" i="1"/>
  <c r="AI812" i="1"/>
  <c r="AI813" i="1"/>
  <c r="AI814" i="1"/>
  <c r="AI815" i="1"/>
  <c r="AI816" i="1"/>
  <c r="AI817" i="1"/>
  <c r="AI818" i="1"/>
  <c r="AI819" i="1"/>
  <c r="AI820" i="1"/>
  <c r="AI821" i="1"/>
  <c r="AI822" i="1"/>
  <c r="AI823" i="1"/>
  <c r="AI824" i="1"/>
  <c r="AI825" i="1"/>
  <c r="AI826" i="1"/>
  <c r="AI827" i="1"/>
  <c r="AI829" i="1"/>
  <c r="AI830" i="1"/>
  <c r="AI832" i="1"/>
  <c r="AI833" i="1"/>
  <c r="AI834" i="1"/>
  <c r="AI835" i="1"/>
  <c r="AI836" i="1"/>
  <c r="AI837" i="1"/>
  <c r="AI838" i="1"/>
  <c r="AI841" i="1"/>
  <c r="AI842" i="1"/>
  <c r="AI843" i="1"/>
  <c r="AI844" i="1"/>
  <c r="AI845" i="1"/>
  <c r="AI846" i="1"/>
  <c r="AI847" i="1"/>
  <c r="AI848" i="1"/>
  <c r="AI849" i="1"/>
  <c r="AI850" i="1"/>
  <c r="AI851" i="1"/>
  <c r="AI852" i="1"/>
  <c r="AI853" i="1"/>
  <c r="AI854" i="1"/>
  <c r="AI855" i="1"/>
  <c r="AI856"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2" i="1"/>
  <c r="AI893" i="1"/>
  <c r="AI895" i="1"/>
  <c r="AI896" i="1"/>
  <c r="AI897" i="1"/>
  <c r="AI898" i="1"/>
  <c r="AI899" i="1"/>
  <c r="AI900" i="1"/>
  <c r="AI901" i="1"/>
  <c r="AI903" i="1"/>
  <c r="AI904" i="1"/>
  <c r="AI906" i="1"/>
  <c r="AI907" i="1"/>
  <c r="AI908" i="1"/>
  <c r="AI909" i="1"/>
  <c r="AI910" i="1"/>
  <c r="AI911" i="1"/>
  <c r="AI912" i="1"/>
  <c r="AI913" i="1"/>
  <c r="AI914" i="1"/>
  <c r="AI915" i="1"/>
  <c r="AI916" i="1"/>
  <c r="AI917" i="1"/>
  <c r="AI918" i="1"/>
  <c r="AI919" i="1"/>
  <c r="AI920" i="1"/>
  <c r="AI922" i="1"/>
  <c r="AI923" i="1"/>
  <c r="AI924" i="1"/>
  <c r="AI925" i="1"/>
  <c r="AI926" i="1"/>
  <c r="AI927" i="1"/>
  <c r="AI928" i="1"/>
  <c r="AI929" i="1"/>
  <c r="AI930" i="1"/>
  <c r="AI931" i="1"/>
  <c r="AI932"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1" i="1"/>
  <c r="AI962" i="1"/>
  <c r="AI963" i="1"/>
  <c r="AI964" i="1"/>
  <c r="AI965" i="1"/>
  <c r="AI966" i="1"/>
  <c r="AI967" i="1"/>
  <c r="AI968" i="1"/>
  <c r="AI969" i="1"/>
  <c r="AI970" i="1"/>
  <c r="AI971" i="1"/>
  <c r="AI972" i="1"/>
  <c r="AI973" i="1"/>
  <c r="AI974" i="1"/>
  <c r="AI976" i="1"/>
  <c r="AI978" i="1"/>
  <c r="AI979" i="1"/>
  <c r="AI980" i="1"/>
  <c r="AI981" i="1"/>
  <c r="AI982" i="1"/>
  <c r="AI983" i="1"/>
  <c r="AI985" i="1"/>
  <c r="AI986" i="1"/>
  <c r="AI987" i="1"/>
  <c r="AI990" i="1"/>
  <c r="AI991" i="1"/>
  <c r="AI992" i="1"/>
  <c r="AI993" i="1"/>
  <c r="AI994" i="1"/>
  <c r="AI995" i="1"/>
  <c r="AI997" i="1"/>
  <c r="AI999" i="1"/>
  <c r="AI1000" i="1"/>
  <c r="AI1001" i="1"/>
  <c r="AI1002" i="1"/>
  <c r="AI1003" i="1"/>
  <c r="AI1004" i="1"/>
  <c r="AI1006" i="1"/>
  <c r="AI1007" i="1"/>
  <c r="AI1008" i="1"/>
  <c r="AI1009" i="1"/>
  <c r="AI1010" i="1"/>
  <c r="AI1012" i="1"/>
  <c r="AI1013" i="1"/>
  <c r="AI1015" i="1"/>
  <c r="AI1016" i="1"/>
  <c r="AI1017" i="1"/>
  <c r="AI1018" i="1"/>
  <c r="AI1019" i="1"/>
  <c r="AI1020" i="1"/>
  <c r="AI1021" i="1"/>
  <c r="AI1022" i="1"/>
  <c r="AI1023" i="1"/>
  <c r="AI1024" i="1"/>
  <c r="AI1025" i="1"/>
  <c r="AI1026" i="1"/>
  <c r="AI1027" i="1"/>
  <c r="AI1028" i="1"/>
  <c r="AI1029" i="1"/>
  <c r="AI1030" i="1"/>
  <c r="AI1032" i="1"/>
  <c r="AI1034" i="1"/>
  <c r="AI1035" i="1"/>
  <c r="AI1036" i="1"/>
  <c r="AI1037" i="1"/>
  <c r="AI1038" i="1"/>
  <c r="AI1039" i="1"/>
  <c r="AI1040" i="1"/>
  <c r="AI1041" i="1"/>
  <c r="AI1042" i="1"/>
  <c r="AI1043" i="1"/>
  <c r="AI1044" i="1"/>
  <c r="AI1045" i="1"/>
  <c r="AI1046" i="1"/>
  <c r="AI1047" i="1"/>
  <c r="AI1048" i="1"/>
  <c r="AI1049" i="1"/>
  <c r="AI1050"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9" i="1"/>
  <c r="AI1080" i="1"/>
  <c r="AI1081" i="1"/>
  <c r="AI1082" i="1"/>
  <c r="AI1083" i="1"/>
  <c r="AI1085"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2" i="1"/>
  <c r="AI1123" i="1"/>
  <c r="AI1124" i="1"/>
  <c r="AI1127" i="1"/>
  <c r="AI1128" i="1"/>
  <c r="AI1129" i="1"/>
  <c r="AI1130" i="1"/>
  <c r="AI1131" i="1"/>
  <c r="AI1132" i="1"/>
  <c r="AI1134" i="1"/>
  <c r="AI1136" i="1"/>
  <c r="AI1137" i="1"/>
  <c r="AI1138" i="1"/>
  <c r="AI1139" i="1"/>
  <c r="AI1140" i="1"/>
  <c r="AI1141" i="1"/>
  <c r="AI1142" i="1"/>
  <c r="AI1143" i="1"/>
  <c r="AI1144" i="1"/>
  <c r="AI1145" i="1"/>
  <c r="AI1146" i="1"/>
  <c r="AI1147" i="1"/>
  <c r="AI1148" i="1"/>
  <c r="AI1149" i="1"/>
  <c r="AI1151" i="1"/>
  <c r="AI1152" i="1"/>
  <c r="AI1153" i="1"/>
  <c r="AI1154" i="1"/>
  <c r="AI1155" i="1"/>
  <c r="AI1156" i="1"/>
  <c r="AI1157" i="1"/>
  <c r="AI1159" i="1"/>
  <c r="AI1160" i="1"/>
  <c r="AI1161" i="1"/>
  <c r="AI1162" i="1"/>
  <c r="AI1163" i="1"/>
  <c r="AI1164" i="1"/>
  <c r="AI1165" i="1"/>
  <c r="AI1168" i="1"/>
  <c r="AI1169" i="1"/>
  <c r="AI1170" i="1"/>
  <c r="AI1171" i="1"/>
  <c r="AI1172" i="1"/>
  <c r="AI1173" i="1"/>
  <c r="AI1174"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200" i="1"/>
  <c r="AI1201" i="1"/>
  <c r="AI1202" i="1"/>
  <c r="AI1203" i="1"/>
  <c r="AI1204" i="1"/>
  <c r="AI1205" i="1"/>
  <c r="AI1206" i="1"/>
  <c r="AI1207" i="1"/>
  <c r="AI1208" i="1"/>
  <c r="AI1209" i="1"/>
  <c r="AI1210" i="1"/>
  <c r="AI1211" i="1"/>
  <c r="AI1212" i="1"/>
  <c r="AI1213" i="1"/>
  <c r="AI1214" i="1"/>
  <c r="AI1215" i="1"/>
  <c r="AI1217" i="1"/>
  <c r="AI1218" i="1"/>
  <c r="AI1219" i="1"/>
  <c r="AI1220" i="1"/>
  <c r="AI1222" i="1"/>
  <c r="AI1223" i="1"/>
  <c r="AI1224" i="1"/>
  <c r="AI1225" i="1"/>
  <c r="AI1226" i="1"/>
  <c r="AI1227" i="1"/>
  <c r="AI1229" i="1"/>
  <c r="AI1230" i="1"/>
  <c r="AI1231" i="1"/>
  <c r="AI1232" i="1"/>
  <c r="AI1234" i="1"/>
  <c r="AI1235" i="1"/>
  <c r="AI1236" i="1"/>
  <c r="AI1237" i="1"/>
  <c r="AI1238" i="1"/>
  <c r="AI1239" i="1"/>
  <c r="AI1240" i="1"/>
  <c r="AI1241" i="1"/>
  <c r="AI1242" i="1"/>
  <c r="AI1243" i="1"/>
  <c r="AI1244" i="1"/>
  <c r="AI1245"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70" i="1"/>
  <c r="AI1271" i="1"/>
  <c r="AI1272" i="1"/>
  <c r="AI1274" i="1"/>
  <c r="AI1276" i="1"/>
  <c r="AI1277" i="1"/>
  <c r="AI1278" i="1"/>
  <c r="AI1280" i="1"/>
  <c r="AI1281" i="1"/>
  <c r="AI1282" i="1"/>
  <c r="AI1283" i="1"/>
  <c r="AI1284" i="1"/>
  <c r="AI1285" i="1"/>
  <c r="AI1287" i="1"/>
  <c r="AI1289" i="1"/>
  <c r="AI1290" i="1"/>
  <c r="AI1292" i="1"/>
  <c r="AI1293" i="1"/>
  <c r="AI1294" i="1"/>
  <c r="AI1295" i="1"/>
  <c r="AI1296" i="1"/>
  <c r="AI1297" i="1"/>
  <c r="AI1298" i="1"/>
  <c r="AI1299" i="1"/>
  <c r="AI1300" i="1"/>
  <c r="AI1302" i="1"/>
  <c r="AI1303" i="1"/>
  <c r="AI1304" i="1"/>
  <c r="AI1306" i="1"/>
  <c r="AI1307" i="1"/>
  <c r="AI1308" i="1"/>
  <c r="AI1309" i="1"/>
  <c r="AI1310" i="1"/>
  <c r="AI1311" i="1"/>
  <c r="AI1313" i="1"/>
  <c r="AI1314" i="1"/>
  <c r="AI1315" i="1"/>
  <c r="AI1316" i="1"/>
  <c r="AI1317" i="1"/>
  <c r="AI1318" i="1"/>
  <c r="AI1319" i="1"/>
  <c r="AI1320" i="1"/>
  <c r="AI1321" i="1"/>
  <c r="AI1322" i="1"/>
  <c r="AI1324" i="1"/>
  <c r="AI1325" i="1"/>
  <c r="AI1326" i="1"/>
  <c r="AI1327" i="1"/>
  <c r="AI1328" i="1"/>
  <c r="AI1329" i="1"/>
  <c r="AI1330" i="1"/>
  <c r="AI1331" i="1"/>
  <c r="AI1332" i="1"/>
  <c r="AI1333" i="1"/>
  <c r="AI1334" i="1"/>
  <c r="AI1335" i="1"/>
  <c r="AI1336" i="1"/>
  <c r="AI1338" i="1"/>
  <c r="AI1339" i="1"/>
  <c r="AI1342" i="1"/>
  <c r="AI1343" i="1"/>
  <c r="AI1344" i="1"/>
  <c r="AI1345" i="1"/>
  <c r="AI1346" i="1"/>
  <c r="AI1347" i="1"/>
  <c r="AI1349" i="1"/>
  <c r="AI1350" i="1"/>
  <c r="AI1351" i="1"/>
  <c r="AI1352" i="1"/>
  <c r="AI1353" i="1"/>
  <c r="AI1354" i="1"/>
  <c r="AI1355" i="1"/>
  <c r="AI1356" i="1"/>
  <c r="AI1357" i="1"/>
  <c r="AI1358" i="1"/>
  <c r="AI1359" i="1"/>
  <c r="AI1360" i="1"/>
  <c r="AI1361" i="1"/>
  <c r="AI1362" i="1"/>
  <c r="AI1363" i="1"/>
  <c r="AI1365" i="1"/>
  <c r="AI1366" i="1"/>
  <c r="AI1367" i="1"/>
  <c r="AI1368" i="1"/>
  <c r="AI1369" i="1"/>
  <c r="AI1370" i="1"/>
  <c r="AI1372" i="1"/>
  <c r="AI1376" i="1"/>
  <c r="AI1377" i="1"/>
  <c r="AI1378" i="1"/>
  <c r="AI1379"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5" i="1"/>
  <c r="AI1406" i="1"/>
  <c r="AI1407" i="1"/>
  <c r="AI1408" i="1"/>
  <c r="AI1409" i="1"/>
  <c r="AI1410" i="1"/>
  <c r="AI1411" i="1"/>
  <c r="AI1412" i="1"/>
  <c r="AI1413" i="1"/>
  <c r="AI1414" i="1"/>
  <c r="AI1415" i="1"/>
  <c r="AI1416" i="1"/>
  <c r="AI1417" i="1"/>
  <c r="AI1418" i="1"/>
  <c r="AI1419" i="1"/>
  <c r="AI1421" i="1"/>
  <c r="AI1422" i="1"/>
  <c r="AI1423" i="1"/>
  <c r="AI1424" i="1"/>
  <c r="AI1425" i="1"/>
  <c r="AI1426" i="1"/>
  <c r="AI1427" i="1"/>
  <c r="AI1428" i="1"/>
  <c r="AI1430" i="1"/>
  <c r="AI1433" i="1"/>
  <c r="AI1434" i="1"/>
  <c r="AI1435" i="1"/>
  <c r="AI1436" i="1"/>
  <c r="AI1437" i="1"/>
  <c r="AI1439" i="1"/>
  <c r="AI1440" i="1"/>
  <c r="AI1441" i="1"/>
  <c r="AI1442" i="1"/>
  <c r="AI1445" i="1"/>
  <c r="AI1446" i="1"/>
  <c r="AI1447" i="1"/>
  <c r="AI1448" i="1"/>
  <c r="AI1449" i="1"/>
  <c r="AI1450" i="1"/>
  <c r="AI1453" i="1"/>
  <c r="AI1454" i="1"/>
  <c r="AI1455" i="1"/>
  <c r="AI1456" i="1"/>
  <c r="AI1458" i="1"/>
  <c r="AI1459" i="1"/>
  <c r="AI1460" i="1"/>
  <c r="AI1461" i="1"/>
  <c r="AI1462" i="1"/>
  <c r="AI1463" i="1"/>
  <c r="AI1464" i="1"/>
  <c r="AI1465" i="1"/>
  <c r="AI1466" i="1"/>
  <c r="AI1468" i="1"/>
  <c r="AI1469" i="1"/>
  <c r="AI1470" i="1"/>
  <c r="AI1471" i="1"/>
  <c r="AI1472" i="1"/>
  <c r="AI1474" i="1"/>
  <c r="AI1475" i="1"/>
  <c r="AI1477" i="1"/>
  <c r="AI1478" i="1"/>
  <c r="AI1479" i="1"/>
  <c r="AI1480" i="1"/>
  <c r="AI1481" i="1"/>
  <c r="AI1482" i="1"/>
  <c r="AI1483" i="1"/>
  <c r="AI1484" i="1"/>
  <c r="AI1485" i="1"/>
  <c r="AI1486" i="1"/>
  <c r="AI1487" i="1"/>
  <c r="AI1488" i="1"/>
  <c r="AI1489" i="1"/>
  <c r="AI1490" i="1"/>
  <c r="AI1491" i="1"/>
  <c r="AI1492" i="1"/>
  <c r="AI1493" i="1"/>
  <c r="AI1494" i="1"/>
  <c r="AI1495" i="1"/>
  <c r="AI1496" i="1"/>
  <c r="AI1497" i="1"/>
  <c r="AI1498" i="1"/>
  <c r="AI1499" i="1"/>
  <c r="AI1500" i="1"/>
  <c r="AI1501" i="1"/>
  <c r="AI1503" i="1"/>
  <c r="AI1505" i="1"/>
  <c r="AI1506" i="1"/>
  <c r="AI1507" i="1"/>
  <c r="AI1508" i="1"/>
  <c r="AI1509" i="1"/>
  <c r="AI1510" i="1"/>
  <c r="AI1511" i="1"/>
  <c r="AI1512" i="1"/>
  <c r="AI1514" i="1"/>
  <c r="AI1516" i="1"/>
  <c r="AI1517" i="1"/>
  <c r="AI1518" i="1"/>
  <c r="AI1519" i="1"/>
  <c r="AI1520" i="1"/>
  <c r="AI1522" i="1"/>
  <c r="AI1523" i="1"/>
  <c r="AI1524" i="1"/>
  <c r="AI1526" i="1"/>
  <c r="AI1528" i="1"/>
  <c r="AI1529" i="1"/>
  <c r="AI1530" i="1"/>
  <c r="AI1531" i="1"/>
  <c r="AI1532" i="1"/>
  <c r="AI1533" i="1"/>
  <c r="AI1534" i="1"/>
  <c r="AI1535" i="1"/>
  <c r="AI1536" i="1"/>
  <c r="AI1537" i="1"/>
  <c r="AI1538" i="1"/>
  <c r="AI1539" i="1"/>
  <c r="AI1540" i="1"/>
  <c r="AI1541" i="1"/>
  <c r="AI1542" i="1"/>
  <c r="AI1543" i="1"/>
  <c r="AI1545" i="1"/>
  <c r="AI1546" i="1"/>
  <c r="AI1547" i="1"/>
  <c r="AI1548" i="1"/>
  <c r="AI1549" i="1"/>
  <c r="AI1550" i="1"/>
  <c r="AI1551" i="1"/>
  <c r="AI1553" i="1"/>
  <c r="AI1554" i="1"/>
  <c r="AI1555" i="1"/>
  <c r="AI1556" i="1"/>
  <c r="AI1557" i="1"/>
  <c r="AI1558" i="1"/>
  <c r="AI1559" i="1"/>
  <c r="AI1560" i="1"/>
  <c r="AI1561" i="1"/>
  <c r="AI1562" i="1"/>
  <c r="AI1563" i="1"/>
  <c r="AI1564" i="1"/>
  <c r="AI1565" i="1"/>
  <c r="AI1566" i="1"/>
  <c r="AI1567" i="1"/>
  <c r="AI1568" i="1"/>
  <c r="AI1569" i="1"/>
  <c r="AI1570" i="1"/>
  <c r="AI1571" i="1"/>
  <c r="AI1572" i="1"/>
  <c r="AI1573" i="1"/>
  <c r="AI1574" i="1"/>
  <c r="AI1575" i="1"/>
  <c r="AI1576" i="1"/>
  <c r="AI1577" i="1"/>
  <c r="AI1578" i="1"/>
  <c r="AI1579" i="1"/>
  <c r="AI1580" i="1"/>
  <c r="AI1581" i="1"/>
  <c r="AI1582" i="1"/>
  <c r="AI1583" i="1"/>
  <c r="AI1585" i="1"/>
  <c r="AI1586" i="1"/>
  <c r="AI1587" i="1"/>
  <c r="AI1588" i="1"/>
  <c r="AI1589" i="1"/>
  <c r="AI1591" i="1"/>
  <c r="AI1592" i="1"/>
  <c r="AI1593" i="1"/>
  <c r="AI1594" i="1"/>
  <c r="AI1596" i="1"/>
  <c r="AI1597" i="1"/>
  <c r="AI1598" i="1"/>
  <c r="AI1599" i="1"/>
  <c r="AI1600" i="1"/>
  <c r="AI1601" i="1"/>
  <c r="AI1602" i="1"/>
  <c r="AI1603" i="1"/>
  <c r="AI1604" i="1"/>
  <c r="AI1605" i="1"/>
  <c r="AI1607" i="1"/>
  <c r="AI1608" i="1"/>
  <c r="AI1609" i="1"/>
  <c r="AI1610" i="1"/>
  <c r="AI1611" i="1"/>
  <c r="AI1612" i="1"/>
  <c r="AI1613" i="1"/>
  <c r="AI1614" i="1"/>
  <c r="AI1615" i="1"/>
  <c r="AI1616" i="1"/>
  <c r="AI1617" i="1"/>
  <c r="AI1618" i="1"/>
  <c r="AI1620" i="1"/>
  <c r="AI1621" i="1"/>
  <c r="AI1622" i="1"/>
  <c r="AI1623" i="1"/>
  <c r="AI1624" i="1"/>
  <c r="AI1626" i="1"/>
  <c r="AI1627" i="1"/>
  <c r="AI1628" i="1"/>
  <c r="AI1629" i="1"/>
  <c r="AI1630" i="1"/>
  <c r="AI1631" i="1"/>
  <c r="AI1632" i="1"/>
  <c r="AI1633" i="1"/>
  <c r="AI1634" i="1"/>
  <c r="AI1636" i="1"/>
  <c r="AI1637" i="1"/>
  <c r="AI1638" i="1"/>
  <c r="AI1639" i="1"/>
  <c r="AI1640" i="1"/>
  <c r="AI1641" i="1"/>
  <c r="AI1642" i="1"/>
  <c r="AI1643" i="1"/>
  <c r="AI1644" i="1"/>
  <c r="AI1646" i="1"/>
  <c r="AI1647" i="1"/>
  <c r="AI1648" i="1"/>
  <c r="AI1649" i="1"/>
  <c r="AI1650" i="1"/>
  <c r="AI1651" i="1"/>
  <c r="AI1652" i="1"/>
  <c r="AI1653" i="1"/>
  <c r="AI1654" i="1"/>
  <c r="AI1655" i="1"/>
  <c r="AI1656" i="1"/>
  <c r="AI1657" i="1"/>
  <c r="AI1658" i="1"/>
  <c r="AI1659" i="1"/>
  <c r="AI1660" i="1"/>
  <c r="AI1661" i="1"/>
  <c r="AI1662" i="1"/>
  <c r="AI1663" i="1"/>
  <c r="AI1664" i="1"/>
  <c r="AI1665" i="1"/>
  <c r="AI1666" i="1"/>
  <c r="AI1668" i="1"/>
  <c r="AI1670" i="1"/>
  <c r="AI1671" i="1"/>
  <c r="AI1672" i="1"/>
  <c r="AI1673" i="1"/>
  <c r="AI1674" i="1"/>
  <c r="AI1675" i="1"/>
  <c r="AI1676" i="1"/>
  <c r="AI1677" i="1"/>
  <c r="AI1678" i="1"/>
  <c r="AI1679" i="1"/>
  <c r="AI1680" i="1"/>
  <c r="AI1681" i="1"/>
  <c r="AI1682" i="1"/>
  <c r="AI1684" i="1"/>
  <c r="AI1686" i="1"/>
  <c r="AI1687" i="1"/>
  <c r="AI1688" i="1"/>
  <c r="AI1689" i="1"/>
  <c r="AI1690" i="1"/>
  <c r="AI1691" i="1"/>
  <c r="AI1692" i="1"/>
  <c r="AI1693" i="1"/>
  <c r="AI1694" i="1"/>
  <c r="AI1696" i="1"/>
  <c r="AI1697" i="1"/>
  <c r="AI1698" i="1"/>
  <c r="AI1700" i="1"/>
  <c r="AI1702" i="1"/>
  <c r="AI1703" i="1"/>
  <c r="AI1704" i="1"/>
  <c r="AI1705" i="1"/>
  <c r="AI1706" i="1"/>
  <c r="AI1707" i="1"/>
  <c r="AI1708" i="1"/>
  <c r="AI1709" i="1"/>
  <c r="AI1710" i="1"/>
  <c r="AI1711" i="1"/>
  <c r="AI1712" i="1"/>
  <c r="AI1713" i="1"/>
  <c r="AI1714" i="1"/>
  <c r="AI1715" i="1"/>
  <c r="AI1716" i="1"/>
  <c r="AI1717" i="1"/>
  <c r="AI1718" i="1"/>
  <c r="AI1719" i="1"/>
  <c r="AI1720" i="1"/>
  <c r="AI1721" i="1"/>
  <c r="AI1722" i="1"/>
  <c r="AI1723" i="1"/>
  <c r="AI1724" i="1"/>
  <c r="AI1725" i="1"/>
  <c r="AI1726" i="1"/>
  <c r="AI1727" i="1"/>
  <c r="AI1728" i="1"/>
  <c r="AI1729" i="1"/>
  <c r="AI1730" i="1"/>
  <c r="AI1731" i="1"/>
  <c r="AI1732" i="1"/>
  <c r="AI1733" i="1"/>
  <c r="AI1734" i="1"/>
  <c r="AI1735" i="1"/>
  <c r="AI1737" i="1"/>
  <c r="AI1738" i="1"/>
  <c r="AI1739" i="1"/>
  <c r="AI1740" i="1"/>
  <c r="AI1741" i="1"/>
  <c r="AI1742" i="1"/>
  <c r="AI1743" i="1"/>
  <c r="AI1744" i="1"/>
  <c r="AI1745" i="1"/>
  <c r="AI1746" i="1"/>
  <c r="AI1747" i="1"/>
  <c r="AI1748" i="1"/>
  <c r="AI1750" i="1"/>
  <c r="AI1751" i="1"/>
  <c r="AI1752" i="1"/>
  <c r="AI1753" i="1"/>
  <c r="AI1754" i="1"/>
  <c r="AI1755" i="1"/>
  <c r="AI1756" i="1"/>
  <c r="AI1758" i="1"/>
  <c r="AI1759" i="1"/>
  <c r="AI1761" i="1"/>
  <c r="AI1762" i="1"/>
  <c r="AI1763" i="1"/>
  <c r="AI1764" i="1"/>
  <c r="AI1765" i="1"/>
  <c r="AI1766" i="1"/>
  <c r="AI1767" i="1"/>
  <c r="AI1768" i="1"/>
  <c r="AI1770" i="1"/>
  <c r="AI1771" i="1"/>
  <c r="AI1772" i="1"/>
  <c r="AI1773" i="1"/>
  <c r="AI1774" i="1"/>
  <c r="AI1775" i="1"/>
  <c r="AI1776" i="1"/>
  <c r="AI1777" i="1"/>
  <c r="AI1778" i="1"/>
  <c r="AI1779" i="1"/>
  <c r="AI1781" i="1"/>
  <c r="AI1782" i="1"/>
  <c r="AI1783" i="1"/>
  <c r="AI1784" i="1"/>
  <c r="AI1785" i="1"/>
  <c r="AI1786" i="1"/>
  <c r="AI1787" i="1"/>
  <c r="AI1788" i="1"/>
  <c r="AI1789" i="1"/>
  <c r="AI1790" i="1"/>
  <c r="AI1791" i="1"/>
  <c r="AI1792" i="1"/>
  <c r="AI1793" i="1"/>
  <c r="AI1794" i="1"/>
  <c r="AI1795" i="1"/>
  <c r="AI1796" i="1"/>
  <c r="AI1797" i="1"/>
  <c r="AI1798" i="1"/>
  <c r="AI1799" i="1"/>
  <c r="AI1800" i="1"/>
  <c r="AI1801" i="1"/>
  <c r="AI1802" i="1"/>
  <c r="AI1804" i="1"/>
  <c r="AI1806" i="1"/>
  <c r="AI1807" i="1"/>
  <c r="AI1808" i="1"/>
  <c r="AI1809" i="1"/>
  <c r="AI1810" i="1"/>
  <c r="AI1811" i="1"/>
  <c r="AI1813" i="1"/>
  <c r="AI1814" i="1"/>
  <c r="AI1815" i="1"/>
  <c r="AI1816" i="1"/>
  <c r="AI1817" i="1"/>
  <c r="AI1818" i="1"/>
  <c r="AI1819" i="1"/>
  <c r="AI1820" i="1"/>
  <c r="AI1822" i="1"/>
  <c r="AI1823" i="1"/>
  <c r="AI1825" i="1"/>
  <c r="AI1826" i="1"/>
  <c r="AI1827" i="1"/>
  <c r="AI1828" i="1"/>
  <c r="AI1829" i="1"/>
  <c r="AI1830" i="1"/>
  <c r="AI1831" i="1"/>
  <c r="AI1832" i="1"/>
  <c r="AI1833" i="1"/>
  <c r="AI1834" i="1"/>
  <c r="AI1835" i="1"/>
  <c r="AI1836" i="1"/>
  <c r="AI1839" i="1"/>
  <c r="AI1840" i="1"/>
  <c r="AI1842" i="1"/>
  <c r="AI1843" i="1"/>
  <c r="AI1844" i="1"/>
  <c r="AI1845" i="1"/>
  <c r="AI1846" i="1"/>
  <c r="AI1847" i="1"/>
  <c r="AI1848" i="1"/>
  <c r="AI1849" i="1"/>
  <c r="AI1850" i="1"/>
  <c r="AI1851" i="1"/>
  <c r="AI1852" i="1"/>
  <c r="AI1853" i="1"/>
  <c r="AI1854" i="1"/>
  <c r="AI1855" i="1"/>
  <c r="AI1856" i="1"/>
  <c r="AI1857" i="1"/>
  <c r="AI1858" i="1"/>
  <c r="AI1859" i="1"/>
  <c r="AI1860" i="1"/>
  <c r="AI1861" i="1"/>
  <c r="AI1862" i="1"/>
  <c r="AI1863" i="1"/>
  <c r="AI1864" i="1"/>
  <c r="AI1865" i="1"/>
  <c r="AI1866" i="1"/>
  <c r="AI1867" i="1"/>
  <c r="AI1868" i="1"/>
  <c r="AI1870" i="1"/>
  <c r="AI1871" i="1"/>
  <c r="AI1872" i="1"/>
  <c r="AI1874" i="1"/>
  <c r="AI1875" i="1"/>
  <c r="AI1876" i="1"/>
  <c r="AI1877" i="1"/>
  <c r="AI1878" i="1"/>
  <c r="AI1879" i="1"/>
  <c r="AI1880" i="1"/>
  <c r="AI1881" i="1"/>
  <c r="AI1882" i="1"/>
  <c r="AI1883" i="1"/>
  <c r="AI1884" i="1"/>
  <c r="AI1885" i="1"/>
  <c r="AI1886" i="1"/>
  <c r="AI1887" i="1"/>
  <c r="AI1888" i="1"/>
  <c r="AI1889" i="1"/>
  <c r="AI1890" i="1"/>
  <c r="AI1891" i="1"/>
  <c r="AI1892" i="1"/>
  <c r="AI1894" i="1"/>
  <c r="AI1895" i="1"/>
  <c r="AI1896" i="1"/>
  <c r="AI1897" i="1"/>
  <c r="AI1898" i="1"/>
  <c r="AI1899" i="1"/>
  <c r="AI1900" i="1"/>
  <c r="AI1901" i="1"/>
  <c r="AI1902" i="1"/>
  <c r="AI1903" i="1"/>
  <c r="AI1904" i="1"/>
  <c r="AI1905" i="1"/>
  <c r="AI1906" i="1"/>
  <c r="AI1907" i="1"/>
  <c r="AI1908" i="1"/>
  <c r="AI1909" i="1"/>
  <c r="AI1911" i="1"/>
  <c r="AI1912" i="1"/>
  <c r="AI1913" i="1"/>
  <c r="AI1914" i="1"/>
  <c r="AI1915" i="1"/>
  <c r="AI1917" i="1"/>
  <c r="AI1920" i="1"/>
  <c r="AI1921" i="1"/>
  <c r="AI1922" i="1"/>
  <c r="AI1923" i="1"/>
  <c r="AI1924" i="1"/>
  <c r="AI1926" i="1"/>
  <c r="AI1927" i="1"/>
  <c r="AI1928" i="1"/>
  <c r="AI1929" i="1"/>
  <c r="AI1930" i="1"/>
  <c r="AI1931" i="1"/>
  <c r="AI1932" i="1"/>
  <c r="AI1933" i="1"/>
  <c r="AI1935" i="1"/>
  <c r="AI1936" i="1"/>
  <c r="AI1937" i="1"/>
  <c r="AI1938" i="1"/>
  <c r="AI1939" i="1"/>
  <c r="AI1940" i="1"/>
  <c r="AI1941" i="1"/>
  <c r="AI1943" i="1"/>
  <c r="AI1944" i="1"/>
  <c r="AI1945" i="1"/>
  <c r="AI1946" i="1"/>
  <c r="AI1947" i="1"/>
  <c r="AI1948" i="1"/>
  <c r="AI1949" i="1"/>
  <c r="AI1950" i="1"/>
  <c r="AI1951" i="1"/>
  <c r="AI1952" i="1"/>
  <c r="AI1953" i="1"/>
  <c r="AI1954" i="1"/>
  <c r="AI1955" i="1"/>
  <c r="AI1956" i="1"/>
  <c r="AI1957" i="1"/>
  <c r="AI1958" i="1"/>
  <c r="AI1959" i="1"/>
  <c r="AI1960" i="1"/>
  <c r="AI1961" i="1"/>
  <c r="AI1962" i="1"/>
  <c r="AI1963" i="1"/>
  <c r="AI1964" i="1"/>
  <c r="AI1965" i="1"/>
  <c r="AI1966" i="1"/>
  <c r="AI1967" i="1"/>
  <c r="AI1969" i="1"/>
  <c r="AI1970" i="1"/>
  <c r="AI1971" i="1"/>
  <c r="AI1972" i="1"/>
  <c r="AI1973" i="1"/>
  <c r="AI1974" i="1"/>
  <c r="AI1975" i="1"/>
  <c r="AI1976" i="1"/>
  <c r="AI1977" i="1"/>
  <c r="AI1978" i="1"/>
  <c r="AI1979" i="1"/>
  <c r="AI1981" i="1"/>
  <c r="AI1983" i="1"/>
  <c r="AI1984" i="1"/>
  <c r="AI1985" i="1"/>
  <c r="AI1986" i="1"/>
  <c r="AI1987" i="1"/>
  <c r="AI1988" i="1"/>
  <c r="AI1989" i="1"/>
  <c r="AI1990" i="1"/>
  <c r="AI1991" i="1"/>
  <c r="AI1992" i="1"/>
  <c r="AI1993" i="1"/>
  <c r="AI1994" i="1"/>
  <c r="AI1995" i="1"/>
  <c r="AI1996" i="1"/>
  <c r="AI1997" i="1"/>
  <c r="AI1998" i="1"/>
  <c r="AI1999" i="1"/>
  <c r="AI2000" i="1"/>
  <c r="AI2001" i="1"/>
  <c r="AI2002" i="1"/>
  <c r="AI2003" i="1"/>
  <c r="AI2004" i="1"/>
  <c r="AI2005" i="1"/>
  <c r="AI2006" i="1"/>
  <c r="AI2007" i="1"/>
  <c r="AI2008" i="1"/>
  <c r="AI2009" i="1"/>
  <c r="AI2010" i="1"/>
  <c r="AI2011" i="1"/>
  <c r="AI2012" i="1"/>
  <c r="AI2013" i="1"/>
  <c r="AI2014" i="1"/>
  <c r="AI2015" i="1"/>
  <c r="AI2016" i="1"/>
  <c r="AI2017" i="1"/>
  <c r="AI2018" i="1"/>
  <c r="AI2019" i="1"/>
  <c r="AI2020" i="1"/>
  <c r="AI2021" i="1"/>
  <c r="AI2022" i="1"/>
  <c r="AI2023" i="1"/>
  <c r="AI2024" i="1"/>
  <c r="AI2025" i="1"/>
  <c r="AI2026" i="1"/>
  <c r="AI2027" i="1"/>
  <c r="AI2028" i="1"/>
  <c r="AI2029" i="1"/>
  <c r="AI2030" i="1"/>
  <c r="AI2032" i="1"/>
  <c r="AI2033" i="1"/>
  <c r="AI2034" i="1"/>
  <c r="AI2035" i="1"/>
  <c r="AI2036" i="1"/>
  <c r="AI2037" i="1"/>
  <c r="AI2038" i="1"/>
  <c r="AI2039" i="1"/>
  <c r="AI2040" i="1"/>
  <c r="AI2041" i="1"/>
  <c r="AI2042" i="1"/>
  <c r="AI2043" i="1"/>
  <c r="AI2044" i="1"/>
  <c r="AI2045" i="1"/>
  <c r="AI2046" i="1"/>
  <c r="AI2047" i="1"/>
  <c r="AI2050" i="1"/>
  <c r="AI2051" i="1"/>
  <c r="AI2052" i="1"/>
  <c r="AI2053" i="1"/>
  <c r="AI2054" i="1"/>
  <c r="AI2055" i="1"/>
  <c r="AI2056" i="1"/>
  <c r="AI2057" i="1"/>
  <c r="AI2058" i="1"/>
  <c r="AI2059" i="1"/>
  <c r="AI2060" i="1"/>
  <c r="AI2061" i="1"/>
  <c r="AI2062" i="1"/>
  <c r="AI2063" i="1"/>
  <c r="AI2064" i="1"/>
  <c r="AI2065" i="1"/>
  <c r="AI2066" i="1"/>
  <c r="AI2067" i="1"/>
  <c r="AI2068" i="1"/>
  <c r="AI2069" i="1"/>
  <c r="AI2071" i="1"/>
  <c r="AI2072" i="1"/>
  <c r="AI2073" i="1"/>
  <c r="AI2074" i="1"/>
  <c r="AI2076" i="1"/>
  <c r="AI2077" i="1"/>
  <c r="AI2078" i="1"/>
  <c r="AI2079" i="1"/>
  <c r="AI2080" i="1"/>
  <c r="AI2081" i="1"/>
  <c r="AI2082" i="1"/>
  <c r="AI2083" i="1"/>
  <c r="AI2084" i="1"/>
  <c r="AI2085" i="1"/>
  <c r="AI2086" i="1"/>
  <c r="AI2087" i="1"/>
  <c r="AI2088" i="1"/>
  <c r="AI2089" i="1"/>
  <c r="AI2090" i="1"/>
  <c r="AI2092" i="1"/>
  <c r="AI2093" i="1"/>
  <c r="AI2095" i="1"/>
  <c r="AI2096" i="1"/>
  <c r="AI2097" i="1"/>
  <c r="AI2098" i="1"/>
  <c r="AI2099" i="1"/>
  <c r="AI2100" i="1"/>
  <c r="AI2101" i="1"/>
  <c r="AI2102" i="1"/>
  <c r="AI2103" i="1"/>
  <c r="AI2104" i="1"/>
  <c r="AI2105" i="1"/>
  <c r="AI2106" i="1"/>
  <c r="AI2107" i="1"/>
  <c r="AI2108" i="1"/>
  <c r="AI2109" i="1"/>
  <c r="AI2110" i="1"/>
  <c r="AI2111" i="1"/>
  <c r="AI2113" i="1"/>
  <c r="AI2114" i="1"/>
  <c r="AI2115" i="1"/>
  <c r="AI2116" i="1"/>
  <c r="AI2117" i="1"/>
  <c r="AI2118" i="1"/>
  <c r="AI2119" i="1"/>
  <c r="AI2120" i="1"/>
  <c r="AI2121" i="1"/>
  <c r="AI2122" i="1"/>
  <c r="AI2123" i="1"/>
  <c r="AI2125" i="1"/>
  <c r="AI2126" i="1"/>
  <c r="AI2127" i="1"/>
  <c r="AI2128" i="1"/>
  <c r="AI2129" i="1"/>
  <c r="AI2130" i="1"/>
  <c r="AI2131" i="1"/>
  <c r="AI2132" i="1"/>
  <c r="AI2133" i="1"/>
  <c r="AI2134" i="1"/>
  <c r="AI2136" i="1"/>
  <c r="AI2137" i="1"/>
  <c r="AI2138" i="1"/>
  <c r="AI2139" i="1"/>
  <c r="AI2140" i="1"/>
  <c r="AI2141" i="1"/>
  <c r="AI2142" i="1"/>
  <c r="AI2143" i="1"/>
  <c r="AI2144" i="1"/>
  <c r="AI2145" i="1"/>
  <c r="AI2146" i="1"/>
  <c r="AI2147" i="1"/>
  <c r="AI2148" i="1"/>
  <c r="AI2149" i="1"/>
  <c r="AI2151" i="1"/>
  <c r="AI2152" i="1"/>
  <c r="AI2153" i="1"/>
  <c r="AI2154" i="1"/>
  <c r="AI2156" i="1"/>
  <c r="AI2157" i="1"/>
  <c r="AI2158" i="1"/>
  <c r="AI2160" i="1"/>
  <c r="AI2161" i="1"/>
  <c r="AI2162" i="1"/>
  <c r="AI2163" i="1"/>
  <c r="AI2164" i="1"/>
  <c r="AI2165" i="1"/>
  <c r="AI2166" i="1"/>
  <c r="AI2167" i="1"/>
  <c r="AI2168" i="1"/>
  <c r="AI2169" i="1"/>
  <c r="AI2170" i="1"/>
  <c r="AI2171" i="1"/>
  <c r="AI2172" i="1"/>
  <c r="AI2173" i="1"/>
  <c r="AI2174" i="1"/>
  <c r="AI2176" i="1"/>
  <c r="AI2177" i="1"/>
  <c r="AI2178" i="1"/>
  <c r="AI2179" i="1"/>
  <c r="AI2180" i="1"/>
  <c r="AI2181" i="1"/>
  <c r="AI2183" i="1"/>
  <c r="AI2184" i="1"/>
  <c r="AI2185" i="1"/>
  <c r="AI2186" i="1"/>
  <c r="AI2187" i="1"/>
  <c r="AI2188" i="1"/>
  <c r="AI2189" i="1"/>
  <c r="AI2190" i="1"/>
  <c r="AI2191" i="1"/>
  <c r="AI2192" i="1"/>
  <c r="AI2193" i="1"/>
  <c r="AI2194" i="1"/>
  <c r="AI2195" i="1"/>
  <c r="AI2196" i="1"/>
  <c r="AI2197" i="1"/>
  <c r="AI2198" i="1"/>
  <c r="AI2199" i="1"/>
  <c r="AI2200" i="1"/>
  <c r="AI2201" i="1"/>
  <c r="AI2202" i="1"/>
  <c r="AI2203" i="1"/>
  <c r="AI2204" i="1"/>
  <c r="AI2205" i="1"/>
  <c r="AI2206" i="1"/>
  <c r="AI2207" i="1"/>
  <c r="AI2208" i="1"/>
  <c r="AI2209" i="1"/>
  <c r="AI2210" i="1"/>
  <c r="AI2212" i="1"/>
  <c r="AI2213" i="1"/>
  <c r="AI2214" i="1"/>
  <c r="AI2215" i="1"/>
  <c r="AI2216" i="1"/>
  <c r="AI2217" i="1"/>
  <c r="AI2218" i="1"/>
  <c r="AI2219" i="1"/>
  <c r="AI2220" i="1"/>
  <c r="AI2221" i="1"/>
  <c r="AI2222" i="1"/>
  <c r="AI2224" i="1"/>
  <c r="AI2225" i="1"/>
  <c r="AI2226" i="1"/>
  <c r="AI2228" i="1"/>
  <c r="AI2229" i="1"/>
  <c r="AI2230" i="1"/>
  <c r="AI2231" i="1"/>
  <c r="AI2232" i="1"/>
  <c r="AI2233" i="1"/>
  <c r="AI2234" i="1"/>
  <c r="AI2236" i="1"/>
  <c r="AI2237" i="1"/>
  <c r="AI2238" i="1"/>
  <c r="AI2239" i="1"/>
  <c r="AI2240" i="1"/>
  <c r="AI2242" i="1"/>
  <c r="AI2243" i="1"/>
  <c r="AI2245" i="1"/>
  <c r="AI2247" i="1"/>
  <c r="AI2248" i="1"/>
  <c r="AI2249" i="1"/>
  <c r="AI2250" i="1"/>
  <c r="AI2252" i="1"/>
  <c r="AI2253" i="1"/>
  <c r="AI2255" i="1"/>
  <c r="AI2256" i="1"/>
  <c r="AI2258" i="1"/>
  <c r="AI2259" i="1"/>
  <c r="AI2261" i="1"/>
  <c r="AI2263" i="1"/>
  <c r="AI2264" i="1"/>
  <c r="AI2265" i="1"/>
  <c r="AI2266" i="1"/>
  <c r="AI2267" i="1"/>
  <c r="AI2268" i="1"/>
  <c r="AI2269" i="1"/>
  <c r="AI2270" i="1"/>
  <c r="AI2271" i="1"/>
  <c r="AI2272" i="1"/>
  <c r="AI2273" i="1"/>
  <c r="AI2274" i="1"/>
  <c r="AI2275" i="1"/>
  <c r="AI2276" i="1"/>
  <c r="AI2278" i="1"/>
  <c r="AI2279" i="1"/>
  <c r="AI2280" i="1"/>
  <c r="AI2281" i="1"/>
  <c r="AI2282" i="1"/>
  <c r="AI2283" i="1"/>
  <c r="AI2284" i="1"/>
  <c r="AI2285" i="1"/>
  <c r="AI2287" i="1"/>
  <c r="AI2288" i="1"/>
  <c r="AI2289" i="1"/>
  <c r="AI2290" i="1"/>
  <c r="AI2291" i="1"/>
  <c r="AI2292" i="1"/>
  <c r="AI2293" i="1"/>
  <c r="AI2294" i="1"/>
  <c r="AI2295" i="1"/>
  <c r="AI2297" i="1"/>
  <c r="AI2298" i="1"/>
  <c r="AI2299" i="1"/>
  <c r="AI2300" i="1"/>
  <c r="AI2301" i="1"/>
  <c r="AI2302" i="1"/>
  <c r="AI2304" i="1"/>
  <c r="AI2306" i="1"/>
  <c r="AI2307" i="1"/>
  <c r="AI2308" i="1"/>
  <c r="AI2310" i="1"/>
  <c r="AI2311" i="1"/>
  <c r="AI2312" i="1"/>
  <c r="AI2313" i="1"/>
  <c r="AI2314" i="1"/>
  <c r="AI2315" i="1"/>
  <c r="AI2318" i="1"/>
  <c r="AI2319" i="1"/>
  <c r="AI2320" i="1"/>
  <c r="AI2321" i="1"/>
  <c r="AI2322" i="1"/>
  <c r="AI2323" i="1"/>
  <c r="AI2324" i="1"/>
  <c r="AI2325" i="1"/>
  <c r="AI2326" i="1"/>
  <c r="AI2327" i="1"/>
  <c r="AI2328" i="1"/>
  <c r="AI2329" i="1"/>
  <c r="AI2330" i="1"/>
  <c r="AI2331" i="1"/>
  <c r="AI2332" i="1"/>
  <c r="AI2333" i="1"/>
  <c r="AI2334" i="1"/>
  <c r="AI2335" i="1"/>
  <c r="AI2336" i="1"/>
  <c r="AI2337" i="1"/>
  <c r="AI2338" i="1"/>
  <c r="AI2339" i="1"/>
  <c r="AI2340" i="1"/>
  <c r="AI2341" i="1"/>
  <c r="AI2342" i="1"/>
  <c r="AI2343" i="1"/>
  <c r="AI2344" i="1"/>
  <c r="AI2345" i="1"/>
  <c r="AI2346" i="1"/>
  <c r="AI2347" i="1"/>
  <c r="AI2348" i="1"/>
  <c r="AI2349" i="1"/>
  <c r="AI2350" i="1"/>
  <c r="AI2351" i="1"/>
  <c r="AI2352" i="1"/>
  <c r="AI2353" i="1"/>
  <c r="AI2354" i="1"/>
  <c r="AI2356" i="1"/>
  <c r="AI2357" i="1"/>
  <c r="AI2358" i="1"/>
  <c r="AI2359" i="1"/>
  <c r="AI2360" i="1"/>
  <c r="AI2361" i="1"/>
  <c r="AI2362" i="1"/>
  <c r="AI2363" i="1"/>
  <c r="AI2364" i="1"/>
  <c r="AI2365" i="1"/>
  <c r="AI2366" i="1"/>
  <c r="AI2367" i="1"/>
  <c r="AI2368" i="1"/>
  <c r="AI2369" i="1"/>
  <c r="AI2370" i="1"/>
  <c r="AI2374" i="1"/>
  <c r="AI2377" i="1"/>
  <c r="AI2378" i="1"/>
  <c r="AI2379" i="1"/>
  <c r="AI2380" i="1"/>
  <c r="AI2381" i="1"/>
  <c r="AI2382" i="1"/>
  <c r="AI2383" i="1"/>
  <c r="AI2384" i="1"/>
  <c r="AI2385" i="1"/>
  <c r="AI2386" i="1"/>
  <c r="AI2387" i="1"/>
  <c r="AI2388" i="1"/>
  <c r="AI2389" i="1"/>
  <c r="AI2390" i="1"/>
  <c r="AI2391" i="1"/>
  <c r="AI2392" i="1"/>
  <c r="AI2394" i="1"/>
  <c r="AI2396" i="1"/>
  <c r="AI2397" i="1"/>
  <c r="AI2398" i="1"/>
  <c r="AI2399" i="1"/>
  <c r="AI2400" i="1"/>
  <c r="AI2401" i="1"/>
  <c r="AI2402" i="1"/>
  <c r="AI2403" i="1"/>
  <c r="AI2404" i="1"/>
  <c r="AI2405" i="1"/>
  <c r="AI2406" i="1"/>
  <c r="AI2407" i="1"/>
  <c r="AI2410" i="1"/>
  <c r="AI2411" i="1"/>
  <c r="AI2412" i="1"/>
  <c r="AI2414" i="1"/>
  <c r="AI2415" i="1"/>
  <c r="AI2416" i="1"/>
  <c r="AI2417" i="1"/>
  <c r="AI2418" i="1"/>
  <c r="AI2419" i="1"/>
  <c r="AI2420" i="1"/>
  <c r="AI2421" i="1"/>
  <c r="AI2422" i="1"/>
  <c r="AI2423" i="1"/>
  <c r="AI2424" i="1"/>
  <c r="AI2425" i="1"/>
  <c r="AI2426" i="1"/>
  <c r="AI2428" i="1"/>
  <c r="AI2429" i="1"/>
  <c r="AI2430" i="1"/>
  <c r="AI2431" i="1"/>
  <c r="AI2432" i="1"/>
  <c r="AI2433" i="1"/>
  <c r="AI2434" i="1"/>
  <c r="AI2436" i="1"/>
  <c r="AI2437" i="1"/>
  <c r="AI2438" i="1"/>
  <c r="AI2439" i="1"/>
  <c r="AI2440" i="1"/>
  <c r="AI2441" i="1"/>
  <c r="AI2442" i="1"/>
  <c r="AI2443" i="1"/>
  <c r="AI2445" i="1"/>
  <c r="AI2446" i="1"/>
  <c r="AI2447" i="1"/>
  <c r="AI2448" i="1"/>
  <c r="AI2449" i="1"/>
  <c r="AI2450" i="1"/>
  <c r="AI2451" i="1"/>
  <c r="AI2452" i="1"/>
  <c r="AI2453" i="1"/>
  <c r="AI2454" i="1"/>
  <c r="AI2456" i="1"/>
  <c r="AI2457" i="1"/>
  <c r="AI2458" i="1"/>
  <c r="AI2459" i="1"/>
  <c r="AI2460" i="1"/>
  <c r="AI2461" i="1"/>
  <c r="AI2464" i="1"/>
  <c r="AI2465" i="1"/>
  <c r="AI2466" i="1"/>
  <c r="AI2467" i="1"/>
  <c r="AI2468" i="1"/>
  <c r="AI2469" i="1"/>
  <c r="AI2470" i="1"/>
  <c r="AI2472" i="1"/>
  <c r="AI2473" i="1"/>
  <c r="AI2474" i="1"/>
  <c r="AI2475" i="1"/>
  <c r="AI2476" i="1"/>
  <c r="AI2477" i="1"/>
  <c r="AI2478" i="1"/>
  <c r="AI2479" i="1"/>
  <c r="AI2480" i="1"/>
  <c r="AI2482" i="1"/>
  <c r="AI2483" i="1"/>
  <c r="AI2485" i="1"/>
  <c r="AI2486" i="1"/>
  <c r="AI2487" i="1"/>
  <c r="AI2488" i="1"/>
  <c r="AI2489" i="1"/>
  <c r="AI2490" i="1"/>
  <c r="AI2492" i="1"/>
  <c r="AI2493" i="1"/>
  <c r="AI2494" i="1"/>
  <c r="AI2495" i="1"/>
  <c r="AI2496" i="1"/>
  <c r="AI2498" i="1"/>
  <c r="AI2499" i="1"/>
  <c r="AI2500" i="1"/>
  <c r="AI2501" i="1"/>
  <c r="AI2502" i="1"/>
  <c r="AI2503" i="1"/>
  <c r="AI2504" i="1"/>
  <c r="AI2505" i="1"/>
  <c r="AI2506" i="1"/>
  <c r="AI2507" i="1"/>
  <c r="AI2508" i="1"/>
  <c r="AI2510" i="1"/>
  <c r="AI2511" i="1"/>
  <c r="AI2512" i="1"/>
  <c r="AI2513" i="1"/>
  <c r="AI2514" i="1"/>
  <c r="AI2515" i="1"/>
  <c r="AI2516" i="1"/>
  <c r="AI2517" i="1"/>
  <c r="AI2518" i="1"/>
  <c r="AI2519" i="1"/>
  <c r="AI2520" i="1"/>
  <c r="AI2521" i="1"/>
  <c r="AI2522" i="1"/>
  <c r="AI2523" i="1"/>
  <c r="AI2524" i="1"/>
  <c r="AI2525" i="1"/>
  <c r="AI2526" i="1"/>
  <c r="AI2527" i="1"/>
  <c r="AI2529" i="1"/>
  <c r="AI2530" i="1"/>
  <c r="AI2531" i="1"/>
  <c r="AI2532" i="1"/>
  <c r="AI2533" i="1"/>
  <c r="AI2534" i="1"/>
  <c r="AI2535" i="1"/>
  <c r="AI2536" i="1"/>
  <c r="AI2537" i="1"/>
  <c r="AI2538" i="1"/>
  <c r="AI2539" i="1"/>
  <c r="AI2540" i="1"/>
  <c r="AI2541" i="1"/>
  <c r="AI2542" i="1"/>
  <c r="AI2543" i="1"/>
  <c r="AI2544" i="1"/>
  <c r="AI2545" i="1"/>
  <c r="AI2546" i="1"/>
  <c r="AI2547" i="1"/>
  <c r="AI2548" i="1"/>
  <c r="AI2549" i="1"/>
  <c r="AI2550" i="1"/>
  <c r="AI2551" i="1"/>
  <c r="AI2552" i="1"/>
  <c r="AI2553" i="1"/>
  <c r="AI2554" i="1"/>
  <c r="AI2555" i="1"/>
  <c r="AI2556" i="1"/>
  <c r="AI2557" i="1"/>
  <c r="AI2558" i="1"/>
  <c r="AI2559" i="1"/>
  <c r="AI2560" i="1"/>
  <c r="AI2561" i="1"/>
  <c r="AI2562" i="1"/>
  <c r="AI2563" i="1"/>
  <c r="AI2564" i="1"/>
  <c r="AI2565" i="1"/>
  <c r="AI2566" i="1"/>
  <c r="AI2567" i="1"/>
  <c r="AI2568" i="1"/>
  <c r="AI2569" i="1"/>
  <c r="AI2570" i="1"/>
  <c r="AI2572" i="1"/>
  <c r="AI2573" i="1"/>
  <c r="AI2574" i="1"/>
  <c r="AI2575" i="1"/>
  <c r="AI2577" i="1"/>
  <c r="AI2578" i="1"/>
  <c r="AI2579" i="1"/>
  <c r="AI2580" i="1"/>
  <c r="AI2581" i="1"/>
  <c r="AI2582" i="1"/>
  <c r="AI2583" i="1"/>
  <c r="AI2584" i="1"/>
  <c r="AI2586" i="1"/>
  <c r="AI2587" i="1"/>
  <c r="AI2588" i="1"/>
  <c r="AI2589" i="1"/>
  <c r="AI2590" i="1"/>
  <c r="AI2591" i="1"/>
  <c r="AI2592" i="1"/>
  <c r="AI2593" i="1"/>
  <c r="AI2594" i="1"/>
  <c r="AI2596" i="1"/>
  <c r="AI2597" i="1"/>
  <c r="AI2598" i="1"/>
  <c r="AI2599" i="1"/>
  <c r="AI2600" i="1"/>
  <c r="AI2601" i="1"/>
  <c r="AI2602" i="1"/>
  <c r="AI2603" i="1"/>
  <c r="AI2605" i="1"/>
  <c r="AI2606" i="1"/>
  <c r="AI2607" i="1"/>
  <c r="AI2608" i="1"/>
  <c r="AI2609" i="1"/>
  <c r="AI2610" i="1"/>
  <c r="AI2611" i="1"/>
  <c r="AI2613" i="1"/>
  <c r="AI2614" i="1"/>
  <c r="AI2615" i="1"/>
  <c r="AI2616" i="1"/>
  <c r="AI2617" i="1"/>
  <c r="AI2618" i="1"/>
  <c r="AI2619" i="1"/>
  <c r="AI2620" i="1"/>
  <c r="AI2621" i="1"/>
  <c r="AI2622" i="1"/>
  <c r="AI2623" i="1"/>
  <c r="AI2624" i="1"/>
  <c r="AI2625" i="1"/>
  <c r="AI2626" i="1"/>
  <c r="AI2627" i="1"/>
  <c r="AI2628" i="1"/>
  <c r="AI2629" i="1"/>
  <c r="AI2630" i="1"/>
  <c r="AI2631" i="1"/>
  <c r="AI2633" i="1"/>
  <c r="AI2634" i="1"/>
  <c r="AI2635" i="1"/>
  <c r="AI2636" i="1"/>
  <c r="AI2637" i="1"/>
  <c r="AI2638" i="1"/>
  <c r="AI2640" i="1"/>
  <c r="AI2641" i="1"/>
  <c r="AI2642" i="1"/>
  <c r="AI2644" i="1"/>
  <c r="AI2645" i="1"/>
  <c r="AI2646" i="1"/>
  <c r="AI2648" i="1"/>
  <c r="AI2649" i="1"/>
  <c r="AI2650" i="1"/>
  <c r="AI2651" i="1"/>
  <c r="AI2652" i="1"/>
  <c r="AI2653" i="1"/>
  <c r="AI2654" i="1"/>
  <c r="AI2655" i="1"/>
  <c r="AI2656" i="1"/>
  <c r="AI2657" i="1"/>
  <c r="AI2658" i="1"/>
  <c r="AI2659" i="1"/>
  <c r="AI2660" i="1"/>
  <c r="AI2661" i="1"/>
  <c r="AI2662" i="1"/>
  <c r="AI2663" i="1"/>
  <c r="AI2664" i="1"/>
  <c r="AI2666" i="1"/>
  <c r="AI2667" i="1"/>
  <c r="AI2668" i="1"/>
  <c r="AI2669" i="1"/>
  <c r="AI2670" i="1"/>
  <c r="AI2672" i="1"/>
  <c r="AI2673" i="1"/>
  <c r="AI2674" i="1"/>
  <c r="AI2676" i="1"/>
  <c r="AI2677" i="1"/>
  <c r="AI2678" i="1"/>
  <c r="AI2679" i="1"/>
  <c r="AI2680" i="1"/>
  <c r="AI2682" i="1"/>
  <c r="AI2683" i="1"/>
  <c r="AI2684" i="1"/>
  <c r="AI2685" i="1"/>
  <c r="AI2686" i="1"/>
  <c r="AI2687" i="1"/>
  <c r="AI2688" i="1"/>
  <c r="AI2689" i="1"/>
  <c r="AI2690" i="1"/>
  <c r="AI2691" i="1"/>
  <c r="AI2693" i="1"/>
  <c r="AI2694" i="1"/>
  <c r="AI2695" i="1"/>
  <c r="AI2696" i="1"/>
  <c r="AI2697" i="1"/>
  <c r="AI2698" i="1"/>
  <c r="AI2699" i="1"/>
  <c r="AI2700" i="1"/>
  <c r="AI2701" i="1"/>
  <c r="AI2702" i="1"/>
  <c r="AI2703" i="1"/>
  <c r="AI2704" i="1"/>
  <c r="AI2705" i="1"/>
  <c r="AI2706" i="1"/>
  <c r="AI2707" i="1"/>
  <c r="AI2708" i="1"/>
  <c r="AI2709" i="1"/>
  <c r="AI2710" i="1"/>
  <c r="AI2711" i="1"/>
  <c r="AI2712" i="1"/>
  <c r="AI2713" i="1"/>
  <c r="AI2714" i="1"/>
  <c r="AI2715" i="1"/>
  <c r="AI2717" i="1"/>
  <c r="AI2718" i="1"/>
  <c r="AI2719" i="1"/>
  <c r="AI2720" i="1"/>
  <c r="AI2721" i="1"/>
  <c r="AI2722" i="1"/>
  <c r="AI2723" i="1"/>
  <c r="AI2724" i="1"/>
  <c r="AI2725" i="1"/>
  <c r="AI2726" i="1"/>
  <c r="AI2727" i="1"/>
  <c r="AI2728" i="1"/>
  <c r="AI2729" i="1"/>
  <c r="AI2730" i="1"/>
  <c r="AI2731" i="1"/>
  <c r="AI2732" i="1"/>
  <c r="AI2733" i="1"/>
  <c r="AI2734" i="1"/>
  <c r="AI2735" i="1"/>
  <c r="AI2736" i="1"/>
  <c r="AI2737" i="1"/>
  <c r="AI2738" i="1"/>
  <c r="AI2739" i="1"/>
  <c r="AI2741" i="1"/>
  <c r="AI2742" i="1"/>
  <c r="AI2743" i="1"/>
  <c r="AI2744" i="1"/>
  <c r="AI2745" i="1"/>
  <c r="AI2746" i="1"/>
  <c r="AI2747" i="1"/>
  <c r="AI2748" i="1"/>
  <c r="AI2749" i="1"/>
  <c r="AI2750" i="1"/>
  <c r="AI2751" i="1"/>
  <c r="AI2753" i="1"/>
  <c r="AI2754" i="1"/>
  <c r="AI2755" i="1"/>
  <c r="AI2756" i="1"/>
  <c r="AI2757" i="1"/>
  <c r="AI2758" i="1"/>
  <c r="AI2759" i="1"/>
  <c r="AI2760" i="1"/>
  <c r="AI2761" i="1"/>
  <c r="AI2762" i="1"/>
  <c r="AI2763" i="1"/>
  <c r="AI2764" i="1"/>
  <c r="AI2765" i="1"/>
  <c r="AI2766" i="1"/>
  <c r="AI2767" i="1"/>
  <c r="AI2768" i="1"/>
  <c r="AI2770" i="1"/>
  <c r="AI2772" i="1"/>
  <c r="AI2774" i="1"/>
  <c r="AI2775" i="1"/>
  <c r="AI2776" i="1"/>
  <c r="AI2777" i="1"/>
  <c r="AI2778" i="1"/>
  <c r="AI2779" i="1"/>
  <c r="AI2780" i="1"/>
  <c r="AI2781" i="1"/>
  <c r="AI2782" i="1"/>
  <c r="AI2783" i="1"/>
  <c r="AI2784" i="1"/>
  <c r="AI2785" i="1"/>
  <c r="AI2786" i="1"/>
  <c r="AI2787" i="1"/>
  <c r="AI2788" i="1"/>
  <c r="AI2789" i="1"/>
  <c r="AI2790" i="1"/>
  <c r="AI2791" i="1"/>
  <c r="AI2792" i="1"/>
  <c r="AI2793" i="1"/>
  <c r="AI2794" i="1"/>
  <c r="AI2795" i="1"/>
  <c r="AI2797" i="1"/>
  <c r="AI2799" i="1"/>
  <c r="AI2800" i="1"/>
  <c r="AI2801" i="1"/>
  <c r="AI2802" i="1"/>
  <c r="AI2803" i="1"/>
  <c r="AI2804" i="1"/>
  <c r="AI2805" i="1"/>
  <c r="AI2806" i="1"/>
  <c r="AI2807" i="1"/>
  <c r="AI2809" i="1"/>
  <c r="AI2810" i="1"/>
  <c r="AI2811" i="1"/>
  <c r="AI2812" i="1"/>
  <c r="AI2813" i="1"/>
  <c r="AI2814" i="1"/>
  <c r="AI2815" i="1"/>
  <c r="AI2816" i="1"/>
  <c r="AI2817" i="1"/>
  <c r="AI2818" i="1"/>
  <c r="AI2819" i="1"/>
  <c r="AI2820" i="1"/>
  <c r="AI2821" i="1"/>
  <c r="AI2822" i="1"/>
  <c r="AI2823" i="1"/>
  <c r="AI2824" i="1"/>
  <c r="AI2825" i="1"/>
  <c r="AI2826" i="1"/>
  <c r="AI2827" i="1"/>
  <c r="AI2828" i="1"/>
  <c r="AI2829" i="1"/>
  <c r="AI2830" i="1"/>
  <c r="AI2831" i="1"/>
  <c r="AI2832" i="1"/>
  <c r="AI2833" i="1"/>
  <c r="AI2834" i="1"/>
  <c r="AI2835" i="1"/>
  <c r="AI2836" i="1"/>
  <c r="AI2837" i="1"/>
  <c r="AI2838" i="1"/>
  <c r="AI2839" i="1"/>
  <c r="AI2840" i="1"/>
  <c r="AI2842" i="1"/>
  <c r="AI2844" i="1"/>
  <c r="AI2845" i="1"/>
  <c r="AI2846" i="1"/>
  <c r="AI2847" i="1"/>
  <c r="AI2848" i="1"/>
  <c r="AI2849" i="1"/>
  <c r="AI2850" i="1"/>
  <c r="AI2851" i="1"/>
  <c r="AI2852" i="1"/>
  <c r="AI2854" i="1"/>
  <c r="AI2855" i="1"/>
  <c r="AI2856" i="1"/>
  <c r="AI2858" i="1"/>
  <c r="AI2859" i="1"/>
  <c r="AI2860" i="1"/>
  <c r="AI2861" i="1"/>
  <c r="AI2862" i="1"/>
  <c r="AI2863" i="1"/>
  <c r="AI2864" i="1"/>
  <c r="AI2865" i="1"/>
  <c r="AI2866" i="1"/>
  <c r="AI2867" i="1"/>
  <c r="AI2868" i="1"/>
  <c r="AI2869" i="1"/>
  <c r="AI2870" i="1"/>
  <c r="AI2871" i="1"/>
  <c r="AI2872" i="1"/>
  <c r="AI2873" i="1"/>
  <c r="AI2874" i="1"/>
  <c r="AI2875" i="1"/>
  <c r="AI2876" i="1"/>
  <c r="AI2877" i="1"/>
  <c r="AI2878" i="1"/>
  <c r="AI2879" i="1"/>
  <c r="AI2880" i="1"/>
  <c r="AI2881" i="1"/>
  <c r="AI2882" i="1"/>
  <c r="AI2885" i="1"/>
  <c r="AI2886" i="1"/>
  <c r="AI2887" i="1"/>
  <c r="AI2888" i="1"/>
  <c r="AI2889" i="1"/>
  <c r="AI2890" i="1"/>
  <c r="AI2893" i="1"/>
  <c r="AI2894" i="1"/>
  <c r="AI2895" i="1"/>
  <c r="AI2896" i="1"/>
  <c r="AI2897" i="1"/>
  <c r="AI2898" i="1"/>
  <c r="AI2899" i="1"/>
  <c r="AI2900" i="1"/>
  <c r="AI2901" i="1"/>
  <c r="AI2905" i="1"/>
  <c r="AI2906" i="1"/>
  <c r="AI2907" i="1"/>
  <c r="AI2908" i="1"/>
  <c r="AI2909" i="1"/>
  <c r="AI2910" i="1"/>
  <c r="AI2911" i="1"/>
  <c r="AI2914" i="1"/>
  <c r="AI2915" i="1"/>
  <c r="AI2916" i="1"/>
  <c r="AI2917" i="1"/>
  <c r="AI2918" i="1"/>
  <c r="AI2920" i="1"/>
  <c r="AI2921" i="1"/>
  <c r="AI2922" i="1"/>
  <c r="AI2923" i="1"/>
  <c r="AI2924" i="1"/>
  <c r="AI2925" i="1"/>
  <c r="AI2926" i="1"/>
  <c r="AI2928" i="1"/>
  <c r="AI2929" i="1"/>
  <c r="AI2930" i="1"/>
  <c r="AI2931" i="1"/>
  <c r="AI2933" i="1"/>
  <c r="AI2935" i="1"/>
  <c r="AI2936" i="1"/>
  <c r="AI2937" i="1"/>
  <c r="AI2938" i="1"/>
  <c r="AI2939" i="1"/>
  <c r="AI2940" i="1"/>
  <c r="AI2941" i="1"/>
  <c r="AI2942" i="1"/>
  <c r="AI2943" i="1"/>
  <c r="AI2944" i="1"/>
  <c r="AI2945" i="1"/>
  <c r="AI2946" i="1"/>
  <c r="AI2947" i="1"/>
  <c r="AI2948" i="1"/>
  <c r="AI2949" i="1"/>
  <c r="AI2950" i="1"/>
  <c r="AI2951" i="1"/>
  <c r="AI2953" i="1"/>
  <c r="AI2954" i="1"/>
  <c r="AI2956" i="1"/>
  <c r="AI2957" i="1"/>
  <c r="AI2958" i="1"/>
  <c r="AI2961" i="1"/>
  <c r="AI2962" i="1"/>
  <c r="AI2963" i="1"/>
  <c r="AI2964" i="1"/>
  <c r="AI2965" i="1"/>
  <c r="AI2966" i="1"/>
  <c r="AI2967" i="1"/>
  <c r="AI2969" i="1"/>
  <c r="AI2970" i="1"/>
  <c r="AI2971" i="1"/>
  <c r="AI2972" i="1"/>
  <c r="AI2973" i="1"/>
  <c r="AI2974" i="1"/>
  <c r="AI2975" i="1"/>
  <c r="AI2976" i="1"/>
  <c r="AI2977" i="1"/>
  <c r="AI2978" i="1"/>
  <c r="AI2979" i="1"/>
  <c r="AI2981" i="1"/>
  <c r="AI2982" i="1"/>
  <c r="AI2983" i="1"/>
  <c r="AI2984" i="1"/>
  <c r="AI2985" i="1"/>
  <c r="AI2986" i="1"/>
  <c r="AI2987" i="1"/>
  <c r="AI2988" i="1"/>
  <c r="AI2989" i="1"/>
  <c r="AI2990" i="1"/>
  <c r="AI2991" i="1"/>
  <c r="AI2992" i="1"/>
  <c r="AI2993" i="1"/>
  <c r="AI2994" i="1"/>
  <c r="AI2995" i="1"/>
  <c r="AI2996" i="1"/>
  <c r="AI2997" i="1"/>
  <c r="AI2998" i="1"/>
  <c r="AI2999" i="1"/>
  <c r="AI3000" i="1"/>
  <c r="AI3001" i="1"/>
  <c r="AI3002" i="1"/>
  <c r="AI3003" i="1"/>
  <c r="AI3004" i="1"/>
  <c r="AI3005" i="1"/>
  <c r="AI3006" i="1"/>
  <c r="AI3007" i="1"/>
  <c r="AI3008" i="1"/>
  <c r="AI3009" i="1"/>
  <c r="AI3010" i="1"/>
  <c r="AI3011" i="1"/>
  <c r="AI3012" i="1"/>
  <c r="AI3013" i="1"/>
  <c r="AI3014" i="1"/>
  <c r="AI3015" i="1"/>
  <c r="AI3016" i="1"/>
  <c r="AI3017" i="1"/>
  <c r="AI3018" i="1"/>
  <c r="AI3019" i="1"/>
  <c r="AI3020" i="1"/>
  <c r="AI3021" i="1"/>
  <c r="AI3022" i="1"/>
  <c r="AI3024" i="1"/>
  <c r="AI3025" i="1"/>
  <c r="AI3026" i="1"/>
  <c r="AI3027" i="1"/>
  <c r="AI3028" i="1"/>
  <c r="AI3029" i="1"/>
  <c r="AI3031" i="1"/>
  <c r="AI3032" i="1"/>
  <c r="AI3033" i="1"/>
  <c r="AI3034" i="1"/>
  <c r="AI3035" i="1"/>
  <c r="AI3036" i="1"/>
  <c r="AI3037" i="1"/>
  <c r="AI3038" i="1"/>
  <c r="AI3039" i="1"/>
  <c r="AI3040" i="1"/>
  <c r="AI3041" i="1"/>
  <c r="AI3042" i="1"/>
  <c r="AI3043" i="1"/>
  <c r="AI3044" i="1"/>
  <c r="AI3045" i="1"/>
  <c r="AI3046" i="1"/>
  <c r="AI3047" i="1"/>
  <c r="AI3048" i="1"/>
  <c r="AI3049" i="1"/>
  <c r="AI3050" i="1"/>
  <c r="AI3051" i="1"/>
  <c r="AI3052" i="1"/>
  <c r="AI3053" i="1"/>
  <c r="AI3054" i="1"/>
  <c r="AI3055" i="1"/>
  <c r="AI3057" i="1"/>
  <c r="AI3058" i="1"/>
  <c r="AI3059" i="1"/>
  <c r="AI3060" i="1"/>
  <c r="AI3062" i="1"/>
  <c r="AI3063" i="1"/>
  <c r="AI3064" i="1"/>
  <c r="AI3065" i="1"/>
  <c r="AI3066" i="1"/>
  <c r="AI3068" i="1"/>
  <c r="AI3069" i="1"/>
  <c r="AI3070" i="1"/>
  <c r="AI3071" i="1"/>
  <c r="AI3074" i="1"/>
  <c r="AI3075" i="1"/>
  <c r="AI3076" i="1"/>
  <c r="AI3077" i="1"/>
  <c r="AI3078" i="1"/>
  <c r="AI3079" i="1"/>
  <c r="AI3080" i="1"/>
  <c r="AI3081" i="1"/>
  <c r="AI3082" i="1"/>
  <c r="AI3083" i="1"/>
  <c r="AI3084" i="1"/>
  <c r="AI3085" i="1"/>
  <c r="AI3086" i="1"/>
  <c r="AI3087" i="1"/>
  <c r="AI3088" i="1"/>
  <c r="AI3090" i="1"/>
  <c r="AI3091" i="1"/>
  <c r="AI3092" i="1"/>
  <c r="AI3093" i="1"/>
  <c r="AI3094" i="1"/>
  <c r="AI3095" i="1"/>
  <c r="AI3098" i="1"/>
  <c r="AI3099" i="1"/>
  <c r="AI3101" i="1"/>
  <c r="AI3102" i="1"/>
  <c r="AI3103" i="1"/>
  <c r="AI3104" i="1"/>
  <c r="AI3105" i="1"/>
  <c r="AI3106" i="1"/>
  <c r="AI3108" i="1"/>
  <c r="AI3109" i="1"/>
  <c r="AI3110" i="1"/>
  <c r="AI3112" i="1"/>
  <c r="AI3113" i="1"/>
  <c r="AI3114" i="1"/>
  <c r="AI3115" i="1"/>
  <c r="AI3116" i="1"/>
  <c r="AI3117" i="1"/>
  <c r="AI3118" i="1"/>
  <c r="AI3119" i="1"/>
  <c r="AI3120" i="1"/>
  <c r="AI3121" i="1"/>
  <c r="AI3122" i="1"/>
  <c r="AI3123" i="1"/>
  <c r="AI3124" i="1"/>
  <c r="AI3125" i="1"/>
  <c r="AI3126" i="1"/>
  <c r="AI3127" i="1"/>
  <c r="AI3128" i="1"/>
  <c r="AI3129" i="1"/>
  <c r="AI3130" i="1"/>
  <c r="AI3131" i="1"/>
  <c r="AI3132" i="1"/>
  <c r="AI3133" i="1"/>
  <c r="AI3134" i="1"/>
  <c r="AI3135" i="1"/>
  <c r="AI3136" i="1"/>
  <c r="AI3137" i="1"/>
  <c r="AI3138" i="1"/>
  <c r="AI3140" i="1"/>
  <c r="AI3141" i="1"/>
  <c r="AI3143" i="1"/>
  <c r="AI3144" i="1"/>
  <c r="AI3145" i="1"/>
  <c r="AI3146" i="1"/>
  <c r="AI3147" i="1"/>
  <c r="AI3149" i="1"/>
  <c r="AI3150" i="1"/>
  <c r="AI3151" i="1"/>
  <c r="AI3152" i="1"/>
  <c r="AI3153" i="1"/>
  <c r="AI3154" i="1"/>
  <c r="AI3155" i="1"/>
  <c r="AI3156" i="1"/>
  <c r="AI3157" i="1"/>
  <c r="AI3160" i="1"/>
  <c r="AI3161" i="1"/>
  <c r="AI3162" i="1"/>
  <c r="AI3163" i="1"/>
  <c r="AI3164" i="1"/>
  <c r="AI3166" i="1"/>
  <c r="AI3167" i="1"/>
  <c r="AI3168" i="1"/>
  <c r="AI3170" i="1"/>
  <c r="AI3172" i="1"/>
  <c r="AI3174" i="1"/>
  <c r="AI3175" i="1"/>
  <c r="AI3178" i="1"/>
  <c r="AI3179" i="1"/>
  <c r="AI3180" i="1"/>
  <c r="AI3181" i="1"/>
  <c r="AI3182" i="1"/>
  <c r="AI3183" i="1"/>
  <c r="AI3184" i="1"/>
  <c r="AI3185" i="1"/>
  <c r="AI3186" i="1"/>
  <c r="AI3187" i="1"/>
  <c r="AI3188" i="1"/>
  <c r="AI3190" i="1"/>
  <c r="AI3191" i="1"/>
  <c r="AI3192" i="1"/>
  <c r="AI3193" i="1"/>
  <c r="AI3194" i="1"/>
  <c r="AI3195" i="1"/>
  <c r="AI3196" i="1"/>
  <c r="AI3197" i="1"/>
  <c r="AI3200" i="1"/>
  <c r="AI3202" i="1"/>
  <c r="AI3203" i="1"/>
  <c r="AI3204" i="1"/>
  <c r="AI3206" i="1"/>
  <c r="AI3207" i="1"/>
  <c r="AI3209" i="1"/>
  <c r="AI3210" i="1"/>
  <c r="AI3211" i="1"/>
  <c r="AI3213" i="1"/>
  <c r="AI3214" i="1"/>
  <c r="AI3215" i="1"/>
  <c r="AI3216" i="1"/>
  <c r="AI3217" i="1"/>
  <c r="AI3218" i="1"/>
  <c r="AI3220" i="1"/>
  <c r="AI3221" i="1"/>
  <c r="AI3222" i="1"/>
  <c r="AI3223" i="1"/>
  <c r="AI3224" i="1"/>
  <c r="AI3225" i="1"/>
  <c r="AI3226" i="1"/>
  <c r="AI3227" i="1"/>
  <c r="AI3228" i="1"/>
  <c r="AI3230" i="1"/>
  <c r="AI3231" i="1"/>
  <c r="AI3232" i="1"/>
  <c r="AI3233" i="1"/>
  <c r="AI3234" i="1"/>
  <c r="AI3235" i="1"/>
  <c r="AI3236" i="1"/>
  <c r="AI3237" i="1"/>
  <c r="AI3238" i="1"/>
  <c r="AI3239" i="1"/>
  <c r="AI3240" i="1"/>
  <c r="AI3241" i="1"/>
  <c r="AI3242" i="1"/>
  <c r="AI3245" i="1"/>
  <c r="AI3246" i="1"/>
  <c r="AI3248" i="1"/>
  <c r="AI3249" i="1"/>
  <c r="AI3250" i="1"/>
  <c r="AI3252" i="1"/>
  <c r="AI3253" i="1"/>
  <c r="AI3254" i="1"/>
  <c r="AI3255" i="1"/>
  <c r="AI3257" i="1"/>
  <c r="AI3258" i="1"/>
  <c r="AI3259" i="1"/>
  <c r="AI3260" i="1"/>
  <c r="AI3261" i="1"/>
  <c r="AI3262" i="1"/>
  <c r="AI3263" i="1"/>
  <c r="AI3264" i="1"/>
  <c r="AI3265" i="1"/>
  <c r="AI3266" i="1"/>
  <c r="AI3267" i="1"/>
  <c r="AI3268" i="1"/>
  <c r="AI3269" i="1"/>
  <c r="AI3270" i="1"/>
  <c r="AI3272" i="1"/>
  <c r="AI3273" i="1"/>
  <c r="AI3274" i="1"/>
  <c r="AI3275" i="1"/>
  <c r="AI3276" i="1"/>
  <c r="AI3277" i="1"/>
  <c r="AI3278" i="1"/>
  <c r="AI3279" i="1"/>
  <c r="AI3280" i="1"/>
  <c r="AI3281" i="1"/>
  <c r="AI3282" i="1"/>
  <c r="AI3283" i="1"/>
  <c r="AI3285" i="1"/>
  <c r="AI3286" i="1"/>
  <c r="AI3289" i="1"/>
  <c r="AI3290" i="1"/>
  <c r="AI3291" i="1"/>
  <c r="AI3292" i="1"/>
  <c r="AI3293" i="1"/>
  <c r="AI3294" i="1"/>
  <c r="AI3295" i="1"/>
  <c r="AI3296" i="1"/>
  <c r="AI3297" i="1"/>
  <c r="AI3298" i="1"/>
  <c r="AI3299" i="1"/>
  <c r="AI3300" i="1"/>
  <c r="AI3301" i="1"/>
  <c r="AI3302" i="1"/>
  <c r="AI3303" i="1"/>
  <c r="AI3304" i="1"/>
  <c r="AI3306" i="1"/>
  <c r="AI3307" i="1"/>
  <c r="AI3309" i="1"/>
  <c r="AI3310" i="1"/>
  <c r="AI3311" i="1"/>
  <c r="AI3312" i="1"/>
  <c r="AI3313" i="1"/>
  <c r="AI3314" i="1"/>
  <c r="AI3315" i="1"/>
  <c r="AI3316" i="1"/>
  <c r="AI3317" i="1"/>
  <c r="AI3318" i="1"/>
  <c r="AI3319" i="1"/>
  <c r="AI3320" i="1"/>
  <c r="AI3321" i="1"/>
  <c r="AI3322" i="1"/>
  <c r="AI3323" i="1"/>
  <c r="AI3324" i="1"/>
  <c r="AI3325" i="1"/>
  <c r="AI3326" i="1"/>
  <c r="AI3327" i="1"/>
  <c r="AI3328" i="1"/>
  <c r="AI3329" i="1"/>
  <c r="AI3330" i="1"/>
  <c r="AI3331" i="1"/>
  <c r="AI3332" i="1"/>
  <c r="AI3333" i="1"/>
  <c r="AI3334" i="1"/>
  <c r="AI3335" i="1"/>
  <c r="AI3336" i="1"/>
  <c r="AI3337" i="1"/>
  <c r="AI3338" i="1"/>
  <c r="AI3339" i="1"/>
  <c r="AI3340" i="1"/>
  <c r="AI3341" i="1"/>
  <c r="AI3343" i="1"/>
  <c r="AI3344" i="1"/>
  <c r="AI3345" i="1"/>
  <c r="AI3346" i="1"/>
  <c r="AI3347" i="1"/>
  <c r="AI3349" i="1"/>
  <c r="AI3350" i="1"/>
  <c r="AI3351" i="1"/>
  <c r="AI3352" i="1"/>
  <c r="AI3353" i="1"/>
  <c r="AI3354" i="1"/>
  <c r="AI3355" i="1"/>
  <c r="AI3356" i="1"/>
  <c r="AI3357" i="1"/>
  <c r="AI3358" i="1"/>
  <c r="AI3359" i="1"/>
  <c r="AI3360" i="1"/>
  <c r="AI3361" i="1"/>
  <c r="AI3362" i="1"/>
  <c r="AI3363" i="1"/>
  <c r="AI3364" i="1"/>
  <c r="AI3365" i="1"/>
  <c r="AI3366" i="1"/>
  <c r="AI3367" i="1"/>
  <c r="AI3368" i="1"/>
  <c r="AI3369" i="1"/>
  <c r="AI3370" i="1"/>
  <c r="AI3371" i="1"/>
  <c r="AI3372" i="1"/>
  <c r="AI3373" i="1"/>
  <c r="AI3374" i="1"/>
  <c r="AI3376" i="1"/>
  <c r="AI3377" i="1"/>
  <c r="AI3378" i="1"/>
  <c r="AI3379" i="1"/>
  <c r="AI3380" i="1"/>
  <c r="AI3381" i="1"/>
  <c r="AI3382" i="1"/>
  <c r="AI3383" i="1"/>
  <c r="AI3384" i="1"/>
  <c r="AI3385" i="1"/>
  <c r="AI3386" i="1"/>
  <c r="AI3387" i="1"/>
  <c r="AI3388" i="1"/>
  <c r="AI3389" i="1"/>
  <c r="AI3390" i="1"/>
  <c r="AI3391" i="1"/>
  <c r="AI3392" i="1"/>
  <c r="AI3393" i="1"/>
  <c r="AI3394" i="1"/>
  <c r="AI3395" i="1"/>
  <c r="AI3396" i="1"/>
  <c r="AI3397" i="1"/>
  <c r="AI3398" i="1"/>
  <c r="AI3400" i="1"/>
  <c r="AI3401" i="1"/>
  <c r="AI3402" i="1"/>
  <c r="AI3403" i="1"/>
  <c r="AI3404" i="1"/>
  <c r="AI3405" i="1"/>
  <c r="AI3406" i="1"/>
  <c r="AI3407" i="1"/>
  <c r="AI3408" i="1"/>
  <c r="AI3410" i="1"/>
  <c r="AI3412" i="1"/>
  <c r="AI3413" i="1"/>
  <c r="AI3415" i="1"/>
  <c r="AI3416" i="1"/>
  <c r="AI3417" i="1"/>
  <c r="AI3418" i="1"/>
  <c r="AI3420" i="1"/>
  <c r="AI3422" i="1"/>
  <c r="AI3423" i="1"/>
  <c r="AI3424" i="1"/>
  <c r="AI3426" i="1"/>
  <c r="AI3427" i="1"/>
  <c r="AI3428" i="1"/>
  <c r="AI3429" i="1"/>
  <c r="AI3430" i="1"/>
  <c r="AI3431" i="1"/>
  <c r="AI3432" i="1"/>
  <c r="AI3433" i="1"/>
  <c r="AI3434" i="1"/>
  <c r="AI3435" i="1"/>
  <c r="AI3437" i="1"/>
  <c r="AI3438" i="1"/>
  <c r="AI3439" i="1"/>
  <c r="AI3440" i="1"/>
  <c r="AI3442" i="1"/>
  <c r="AI3444" i="1"/>
  <c r="AI3446" i="1"/>
  <c r="AI3447" i="1"/>
  <c r="AI3448" i="1"/>
  <c r="AI3450" i="1"/>
  <c r="AI3451" i="1"/>
  <c r="AI3453" i="1"/>
  <c r="AI3454" i="1"/>
  <c r="AI3455" i="1"/>
  <c r="AI3456" i="1"/>
  <c r="AI3457" i="1"/>
  <c r="AI3458" i="1"/>
  <c r="AI3459" i="1"/>
  <c r="AI3460" i="1"/>
  <c r="AI3461" i="1"/>
  <c r="AI3462" i="1"/>
  <c r="AI3463" i="1"/>
  <c r="AI3464" i="1"/>
  <c r="AI3465" i="1"/>
  <c r="AI3466" i="1"/>
  <c r="AI3467" i="1"/>
  <c r="AI3468" i="1"/>
  <c r="AI3469" i="1"/>
  <c r="AI3470" i="1"/>
  <c r="AI3471" i="1"/>
  <c r="AI3472" i="1"/>
  <c r="AI3473" i="1"/>
  <c r="AI3474" i="1"/>
  <c r="AI3475" i="1"/>
  <c r="AI3476" i="1"/>
  <c r="AI3478" i="1"/>
  <c r="AI3480" i="1"/>
  <c r="AI3481" i="1"/>
  <c r="AI3482" i="1"/>
  <c r="AI3483" i="1"/>
  <c r="AI3484" i="1"/>
  <c r="AI3485" i="1"/>
  <c r="AI3486" i="1"/>
  <c r="AI3487" i="1"/>
  <c r="AI3488" i="1"/>
  <c r="AI3490" i="1"/>
  <c r="AI3492" i="1"/>
  <c r="AI3493" i="1"/>
  <c r="AI3494" i="1"/>
  <c r="AI3495" i="1"/>
  <c r="AI3496" i="1"/>
  <c r="AI3497" i="1"/>
  <c r="AI3498" i="1"/>
  <c r="AI3499" i="1"/>
  <c r="AI3500" i="1"/>
  <c r="AI3502" i="1"/>
  <c r="AI3503" i="1"/>
  <c r="AI3504" i="1"/>
  <c r="AI3505" i="1"/>
  <c r="AI3506" i="1"/>
  <c r="AI3507" i="1"/>
  <c r="AI3508" i="1"/>
  <c r="AI3509" i="1"/>
  <c r="AI3510" i="1"/>
  <c r="AI3511" i="1"/>
  <c r="AI3512" i="1"/>
  <c r="AI3513" i="1"/>
  <c r="AI3514" i="1"/>
  <c r="AI3515" i="1"/>
  <c r="AI3516" i="1"/>
  <c r="AI3517" i="1"/>
  <c r="AI3518" i="1"/>
  <c r="AI3519" i="1"/>
  <c r="AI3520" i="1"/>
  <c r="AI3522" i="1"/>
  <c r="AI3523" i="1"/>
  <c r="AI3524" i="1"/>
  <c r="AI3525" i="1"/>
  <c r="AI3526" i="1"/>
  <c r="AI3527" i="1"/>
  <c r="AI3528" i="1"/>
  <c r="AI3529" i="1"/>
  <c r="AI3530" i="1"/>
  <c r="AI3531" i="1"/>
  <c r="AI3532" i="1"/>
  <c r="AI3533" i="1"/>
  <c r="AI3534" i="1"/>
  <c r="AI3535" i="1"/>
  <c r="AI3536" i="1"/>
  <c r="AI3537" i="1"/>
  <c r="AI3538" i="1"/>
  <c r="AI3539" i="1"/>
  <c r="AI3540" i="1"/>
  <c r="AI3541" i="1"/>
  <c r="AI3542" i="1"/>
  <c r="AI3543" i="1"/>
  <c r="AI3544" i="1"/>
  <c r="AI3545" i="1"/>
  <c r="AI3546" i="1"/>
  <c r="AI3547" i="1"/>
  <c r="AI3548" i="1"/>
  <c r="AI3549" i="1"/>
  <c r="AI3550" i="1"/>
  <c r="AI3551" i="1"/>
  <c r="AI3552" i="1"/>
  <c r="AI3553" i="1"/>
  <c r="AI3554" i="1"/>
  <c r="AI3555" i="1"/>
  <c r="AI3556" i="1"/>
  <c r="AI3557" i="1"/>
  <c r="AI3558" i="1"/>
  <c r="AI3559" i="1"/>
  <c r="AI3560" i="1"/>
  <c r="AI3561" i="1"/>
  <c r="AI3562" i="1"/>
  <c r="AI3563" i="1"/>
  <c r="AI3564" i="1"/>
  <c r="AI3566" i="1"/>
  <c r="AI3567" i="1"/>
  <c r="AI3568" i="1"/>
  <c r="AI3569" i="1"/>
  <c r="AI3570" i="1"/>
  <c r="AI3571" i="1"/>
  <c r="AI3572" i="1"/>
  <c r="AI3573" i="1"/>
  <c r="AI3574" i="1"/>
  <c r="AI3575" i="1"/>
  <c r="AI3576" i="1"/>
  <c r="AI3577" i="1"/>
  <c r="AI3578" i="1"/>
  <c r="AI3579" i="1"/>
  <c r="AI3580" i="1"/>
  <c r="AI3581" i="1"/>
  <c r="AI3582" i="1"/>
  <c r="AI3583" i="1"/>
  <c r="AI3584" i="1"/>
  <c r="AI3585" i="1"/>
  <c r="AI3586" i="1"/>
  <c r="AI3587" i="1"/>
  <c r="AI3588" i="1"/>
  <c r="AI3589" i="1"/>
  <c r="AI3591" i="1"/>
  <c r="AI3592" i="1"/>
  <c r="AI3593" i="1"/>
  <c r="AI3594" i="1"/>
  <c r="AI3595" i="1"/>
  <c r="AI3596" i="1"/>
  <c r="AI3597" i="1"/>
  <c r="AI3599" i="1"/>
  <c r="AI3600" i="1"/>
  <c r="AI3601" i="1"/>
  <c r="AI3602" i="1"/>
  <c r="AI3603" i="1"/>
  <c r="AI3604" i="1"/>
  <c r="AI3605" i="1"/>
  <c r="AI3607" i="1"/>
  <c r="AI3608" i="1"/>
  <c r="AI3609" i="1"/>
  <c r="AI3610" i="1"/>
  <c r="AI3611" i="1"/>
  <c r="AI3613" i="1"/>
  <c r="AI3614" i="1"/>
  <c r="AI3615" i="1"/>
  <c r="AI3616" i="1"/>
  <c r="AI3617" i="1"/>
  <c r="AI3618" i="1"/>
  <c r="AI3619" i="1"/>
  <c r="AI3620" i="1"/>
  <c r="AI3621" i="1"/>
  <c r="AI3622" i="1"/>
  <c r="AI3624" i="1"/>
  <c r="AI3625" i="1"/>
  <c r="AI3626" i="1"/>
  <c r="AI3627" i="1"/>
  <c r="AI3628" i="1"/>
  <c r="AI3629" i="1"/>
  <c r="AI3631" i="1"/>
  <c r="AI3632" i="1"/>
  <c r="AI3633" i="1"/>
  <c r="AI3634" i="1"/>
  <c r="AI3636" i="1"/>
  <c r="AI3637" i="1"/>
  <c r="AI3638" i="1"/>
  <c r="AI3639" i="1"/>
  <c r="AI3640" i="1"/>
  <c r="AI3641" i="1"/>
  <c r="AI3642" i="1"/>
  <c r="AI3643" i="1"/>
  <c r="AI3644" i="1"/>
  <c r="AI3645" i="1"/>
  <c r="AI3646" i="1"/>
  <c r="AI3649" i="1"/>
  <c r="AI3650" i="1"/>
  <c r="AI3651" i="1"/>
  <c r="AI3652" i="1"/>
  <c r="AI3653" i="1"/>
  <c r="AI3654" i="1"/>
  <c r="AI3655" i="1"/>
  <c r="AI3656" i="1"/>
  <c r="AI3657" i="1"/>
  <c r="AI3658" i="1"/>
  <c r="AI3659" i="1"/>
  <c r="AI3660" i="1"/>
  <c r="AI3661" i="1"/>
  <c r="AI3662" i="1"/>
  <c r="AI3663" i="1"/>
  <c r="AI3664" i="1"/>
  <c r="AI3666" i="1"/>
  <c r="AI3667" i="1"/>
  <c r="AI3668" i="1"/>
  <c r="AI3669" i="1"/>
  <c r="AI3671" i="1"/>
  <c r="AI3672" i="1"/>
  <c r="AI3673" i="1"/>
  <c r="AI3674" i="1"/>
  <c r="AI3675" i="1"/>
  <c r="AI3676" i="1"/>
  <c r="AI3677" i="1"/>
  <c r="AI3679" i="1"/>
  <c r="AI3680" i="1"/>
  <c r="AI3681" i="1"/>
  <c r="AI3682" i="1"/>
  <c r="AI3683" i="1"/>
  <c r="AI3684" i="1"/>
  <c r="AI3685" i="1"/>
  <c r="AI3686" i="1"/>
  <c r="AI3687" i="1"/>
  <c r="AI3688" i="1"/>
  <c r="AI3690" i="1"/>
  <c r="AI3691" i="1"/>
  <c r="AI3692" i="1"/>
  <c r="AI3693" i="1"/>
  <c r="AI3694" i="1"/>
  <c r="AI3695" i="1"/>
  <c r="AI3696" i="1"/>
  <c r="AI3697" i="1"/>
  <c r="AI3698" i="1"/>
  <c r="AI3699" i="1"/>
  <c r="AI3700" i="1"/>
  <c r="AI3701" i="1"/>
  <c r="AI3702" i="1"/>
  <c r="AI3703" i="1"/>
  <c r="AI3704" i="1"/>
  <c r="AI3705" i="1"/>
  <c r="AI3706" i="1"/>
  <c r="AI3707" i="1"/>
  <c r="AI3708" i="1"/>
  <c r="AI3709" i="1"/>
  <c r="AI3710" i="1"/>
  <c r="AI3712" i="1"/>
  <c r="AI3713" i="1"/>
  <c r="AI3714" i="1"/>
  <c r="AI3715" i="1"/>
  <c r="AI3716" i="1"/>
  <c r="AI3718" i="1"/>
  <c r="AI3719" i="1"/>
  <c r="AI3720" i="1"/>
  <c r="AI3721" i="1"/>
  <c r="AI3722" i="1"/>
  <c r="AI3723" i="1"/>
  <c r="AI3725" i="1"/>
  <c r="AI3726" i="1"/>
  <c r="AI3727" i="1"/>
  <c r="AI3728" i="1"/>
  <c r="AI3729" i="1"/>
  <c r="AI3730" i="1"/>
  <c r="AI3731" i="1"/>
  <c r="AI3732" i="1"/>
  <c r="AI3733" i="1"/>
  <c r="AI3735" i="1"/>
  <c r="AI3736" i="1"/>
  <c r="AI3738" i="1"/>
  <c r="AI3739" i="1"/>
  <c r="AI3740" i="1"/>
  <c r="AI3741" i="1"/>
  <c r="AI3742" i="1"/>
  <c r="AI3743" i="1"/>
  <c r="AI3744" i="1"/>
  <c r="AI3745" i="1"/>
  <c r="AI3746" i="1"/>
  <c r="AI3747" i="1"/>
  <c r="AI3749" i="1"/>
  <c r="AI3750" i="1"/>
  <c r="AI3751" i="1"/>
  <c r="AI3752" i="1"/>
  <c r="AI3753" i="1"/>
  <c r="AI3754" i="1"/>
  <c r="AI3755" i="1"/>
  <c r="AI3756" i="1"/>
  <c r="AI3757" i="1"/>
  <c r="AI3759" i="1"/>
  <c r="AI3760" i="1"/>
  <c r="AI3762" i="1"/>
  <c r="AI3763" i="1"/>
  <c r="AI3764" i="1"/>
  <c r="AI3765" i="1"/>
  <c r="AI3767" i="1"/>
  <c r="AI3768" i="1"/>
  <c r="AI3769" i="1"/>
  <c r="AI3770" i="1"/>
  <c r="AI3772" i="1"/>
  <c r="AI3773" i="1"/>
  <c r="AI3774" i="1"/>
  <c r="AI3775" i="1"/>
  <c r="AI3776" i="1"/>
  <c r="AI3777" i="1"/>
  <c r="AI3778" i="1"/>
  <c r="AI3779" i="1"/>
  <c r="AI3780" i="1"/>
  <c r="AI3781" i="1"/>
  <c r="AI3782" i="1"/>
  <c r="AI3783" i="1"/>
  <c r="AI3784" i="1"/>
  <c r="AI3785" i="1"/>
  <c r="AI3786" i="1"/>
  <c r="AI3787" i="1"/>
  <c r="AI3788" i="1"/>
  <c r="AI3789" i="1"/>
  <c r="AI3790" i="1"/>
  <c r="AI3791" i="1"/>
  <c r="AI3792" i="1"/>
  <c r="AI3793" i="1"/>
  <c r="AI3794" i="1"/>
  <c r="AI3795" i="1"/>
  <c r="AI3797" i="1"/>
  <c r="AI3798" i="1"/>
  <c r="AI3799" i="1"/>
  <c r="AI3800" i="1"/>
  <c r="AI3801" i="1"/>
  <c r="AI3802" i="1"/>
  <c r="AI3803" i="1"/>
  <c r="AI3804" i="1"/>
  <c r="AI3805" i="1"/>
  <c r="AI3807" i="1"/>
  <c r="AI3808" i="1"/>
  <c r="AI3809" i="1"/>
  <c r="AI3810" i="1"/>
  <c r="AI3811" i="1"/>
  <c r="AI3812" i="1"/>
  <c r="AI3815" i="1"/>
  <c r="AI3816" i="1"/>
  <c r="AI3817" i="1"/>
  <c r="AI3818" i="1"/>
  <c r="AI3819" i="1"/>
  <c r="AI3820" i="1"/>
  <c r="AI3821" i="1"/>
  <c r="AI3822" i="1"/>
  <c r="AI3823" i="1"/>
  <c r="AI3825" i="1"/>
  <c r="AI3826" i="1"/>
  <c r="AI3827" i="1"/>
  <c r="AI3828" i="1"/>
  <c r="AI3829" i="1"/>
  <c r="AI3830" i="1"/>
  <c r="AI3831" i="1"/>
  <c r="AI3833" i="1"/>
  <c r="AI3834" i="1"/>
  <c r="AI3835" i="1"/>
  <c r="AI3836" i="1"/>
  <c r="AI3837" i="1"/>
  <c r="AI3838" i="1"/>
  <c r="AI3839" i="1"/>
  <c r="AI3840" i="1"/>
  <c r="AI3841" i="1"/>
  <c r="AI3842" i="1"/>
  <c r="AI3844" i="1"/>
  <c r="AI3845" i="1"/>
  <c r="AI3846" i="1"/>
  <c r="AI3847" i="1"/>
  <c r="AI3848" i="1"/>
  <c r="AI3849" i="1"/>
  <c r="AI3850" i="1"/>
  <c r="AI3851" i="1"/>
  <c r="AI3852" i="1"/>
  <c r="AI3853" i="1"/>
  <c r="AI3854" i="1"/>
  <c r="AI3856" i="1"/>
  <c r="AI3857" i="1"/>
  <c r="AI3858" i="1"/>
  <c r="AI3859" i="1"/>
  <c r="AI3860" i="1"/>
  <c r="AI3861" i="1"/>
  <c r="AI3862" i="1"/>
  <c r="AI3863" i="1"/>
  <c r="AI3864" i="1"/>
  <c r="AI3866" i="1"/>
  <c r="AI3868" i="1"/>
  <c r="AI3869" i="1"/>
  <c r="AI3871" i="1"/>
  <c r="AI3872" i="1"/>
  <c r="AI3873" i="1"/>
  <c r="AI3874" i="1"/>
  <c r="AI3875" i="1"/>
  <c r="AI3876" i="1"/>
  <c r="AI3878" i="1"/>
  <c r="AI3879" i="1"/>
  <c r="AI3880" i="1"/>
  <c r="AI3881" i="1"/>
  <c r="AI3882" i="1"/>
  <c r="AI3883" i="1"/>
  <c r="AI3885" i="1"/>
  <c r="AI3886" i="1"/>
  <c r="AI3888" i="1"/>
  <c r="AI3889" i="1"/>
  <c r="AI3890" i="1"/>
  <c r="AI3891" i="1"/>
  <c r="AI3892" i="1"/>
  <c r="AI3893" i="1"/>
  <c r="AI3894" i="1"/>
  <c r="AI3895" i="1"/>
  <c r="AI3896" i="1"/>
  <c r="AI3897" i="1"/>
  <c r="AI3898" i="1"/>
  <c r="AI3899" i="1"/>
  <c r="AI3900" i="1"/>
  <c r="AI3902" i="1"/>
  <c r="AI3903" i="1"/>
  <c r="AI3904" i="1"/>
  <c r="AI3905" i="1"/>
  <c r="AI3906" i="1"/>
  <c r="AI3907" i="1"/>
  <c r="AI3908" i="1"/>
  <c r="AI3910" i="1"/>
  <c r="AI3911" i="1"/>
  <c r="AI3912" i="1"/>
  <c r="AI3913" i="1"/>
  <c r="AI3914" i="1"/>
  <c r="AI3915" i="1"/>
  <c r="AI3916" i="1"/>
  <c r="AI3918" i="1"/>
  <c r="AI3919" i="1"/>
  <c r="AI3920" i="1"/>
  <c r="AI3921" i="1"/>
  <c r="AI3922" i="1"/>
  <c r="AI3925" i="1"/>
  <c r="AI3926" i="1"/>
  <c r="AI3927" i="1"/>
  <c r="AI3928" i="1"/>
  <c r="AI3929" i="1"/>
  <c r="AI3930" i="1"/>
  <c r="AI3931" i="1"/>
  <c r="AI3932" i="1"/>
  <c r="AI3933" i="1"/>
  <c r="AI3934" i="1"/>
  <c r="AI3935" i="1"/>
  <c r="AI3936" i="1"/>
  <c r="AI3937" i="1"/>
  <c r="AI3938" i="1"/>
  <c r="AI3939" i="1"/>
  <c r="AI3940" i="1"/>
  <c r="AI3941" i="1"/>
  <c r="AI3942" i="1"/>
  <c r="AI3943" i="1"/>
  <c r="AI3944" i="1"/>
  <c r="AI3945" i="1"/>
  <c r="AI3946" i="1"/>
  <c r="AI3947" i="1"/>
  <c r="AI3948" i="1"/>
  <c r="AI3949" i="1"/>
  <c r="AI3950" i="1"/>
  <c r="AI3951" i="1"/>
  <c r="AI3952" i="1"/>
  <c r="AI3954" i="1"/>
  <c r="AI3955" i="1"/>
  <c r="AI3956" i="1"/>
  <c r="AI3957" i="1"/>
  <c r="AI3959" i="1"/>
  <c r="AI3961" i="1"/>
  <c r="AI3962" i="1"/>
  <c r="AI3963" i="1"/>
  <c r="AI3964" i="1"/>
  <c r="AI3965" i="1"/>
  <c r="AI3966" i="1"/>
  <c r="AI3967" i="1"/>
  <c r="AI3968" i="1"/>
  <c r="AI3969" i="1"/>
  <c r="AI3970" i="1"/>
  <c r="AI3971" i="1"/>
  <c r="AI3972" i="1"/>
  <c r="AI3973" i="1"/>
  <c r="AI3974" i="1"/>
  <c r="AI3975" i="1"/>
  <c r="AI3976" i="1"/>
  <c r="AI3978" i="1"/>
  <c r="AI3979" i="1"/>
  <c r="AI3981" i="1"/>
  <c r="AI3982" i="1"/>
  <c r="AI3983" i="1"/>
  <c r="AI3984" i="1"/>
  <c r="AI3985" i="1"/>
  <c r="AI3986" i="1"/>
  <c r="AI3987" i="1"/>
  <c r="AI3989" i="1"/>
  <c r="AI3990" i="1"/>
  <c r="AI3991" i="1"/>
  <c r="AI3992" i="1"/>
  <c r="AI3993" i="1"/>
  <c r="AI3994" i="1"/>
  <c r="AI3995" i="1"/>
  <c r="AI3996" i="1"/>
  <c r="AI3997" i="1"/>
  <c r="AI3998" i="1"/>
  <c r="AI3999" i="1"/>
  <c r="AI4000" i="1"/>
  <c r="AI4001" i="1"/>
  <c r="AI4002" i="1"/>
  <c r="AI4003" i="1"/>
  <c r="AI4004" i="1"/>
  <c r="AI4006" i="1"/>
  <c r="AI4007" i="1"/>
  <c r="AI4008" i="1"/>
  <c r="AI4009" i="1"/>
  <c r="AI4010" i="1"/>
  <c r="AI4011" i="1"/>
  <c r="AI4012" i="1"/>
  <c r="AI4014" i="1"/>
  <c r="AI4015" i="1"/>
  <c r="AI4016" i="1"/>
  <c r="AI4017" i="1"/>
  <c r="AI4018" i="1"/>
  <c r="AI4019" i="1"/>
  <c r="AI4020" i="1"/>
  <c r="AI4022" i="1"/>
  <c r="AI4023" i="1"/>
  <c r="AI4024" i="1"/>
  <c r="AI4025" i="1"/>
  <c r="AI4026" i="1"/>
  <c r="AI4027" i="1"/>
  <c r="AI4029" i="1"/>
  <c r="AI4030" i="1"/>
  <c r="AI4031" i="1"/>
  <c r="AI4032" i="1"/>
  <c r="AI4033" i="1"/>
  <c r="AI4034" i="1"/>
  <c r="AI4035" i="1"/>
  <c r="AI4036" i="1"/>
  <c r="AI4037" i="1"/>
  <c r="AI4038" i="1"/>
  <c r="AI4039" i="1"/>
  <c r="AI4040" i="1"/>
  <c r="AI4041" i="1"/>
  <c r="AI4042" i="1"/>
  <c r="AI4043" i="1"/>
  <c r="AI4044" i="1"/>
  <c r="AI4045" i="1"/>
  <c r="AI4046" i="1"/>
  <c r="AI4047" i="1"/>
  <c r="AI4048" i="1"/>
  <c r="AI4049" i="1"/>
  <c r="AI4050" i="1"/>
  <c r="AI4051" i="1"/>
  <c r="AI4052" i="1"/>
  <c r="AI4053" i="1"/>
  <c r="AI4054" i="1"/>
  <c r="AI4056" i="1"/>
  <c r="AI4057" i="1"/>
  <c r="AI4058" i="1"/>
  <c r="AI4060" i="1"/>
  <c r="AI4061" i="1"/>
  <c r="AI4062" i="1"/>
  <c r="AI4063" i="1"/>
  <c r="AI4064" i="1"/>
  <c r="AI4065" i="1"/>
  <c r="AI4066" i="1"/>
  <c r="AI4067" i="1"/>
  <c r="AI4068" i="1"/>
  <c r="AI4069" i="1"/>
  <c r="AI4070" i="1"/>
  <c r="AI4071" i="1"/>
  <c r="AI4072" i="1"/>
  <c r="AI4073" i="1"/>
  <c r="AI4074" i="1"/>
  <c r="AI4075" i="1"/>
  <c r="AI4076" i="1"/>
  <c r="AI4077" i="1"/>
  <c r="AI4078" i="1"/>
  <c r="AI4079" i="1"/>
  <c r="AI4080" i="1"/>
  <c r="AI4081" i="1"/>
  <c r="AI4082" i="1"/>
  <c r="AI4083" i="1"/>
  <c r="AI4084" i="1"/>
  <c r="AI4085" i="1"/>
  <c r="AI4086" i="1"/>
  <c r="AI4087" i="1"/>
  <c r="AI4089" i="1"/>
  <c r="AI4090" i="1"/>
  <c r="AI4091" i="1"/>
  <c r="AI4092" i="1"/>
  <c r="AI4093" i="1"/>
  <c r="AI4094" i="1"/>
  <c r="AI4095" i="1"/>
  <c r="AI4097" i="1"/>
  <c r="AI4098" i="1"/>
  <c r="AI4099" i="1"/>
  <c r="AI4100" i="1"/>
  <c r="AI4101" i="1"/>
  <c r="AI4102" i="1"/>
  <c r="AI4103" i="1"/>
  <c r="AI4104" i="1"/>
  <c r="AI4105" i="1"/>
  <c r="AI4106" i="1"/>
  <c r="AI4108" i="1"/>
  <c r="AI4109" i="1"/>
  <c r="AI4112" i="1"/>
  <c r="AI4113" i="1"/>
  <c r="AI4114" i="1"/>
  <c r="AI4115" i="1"/>
  <c r="AI4116" i="1"/>
  <c r="AI4117" i="1"/>
  <c r="AI4118" i="1"/>
  <c r="AI4119" i="1"/>
  <c r="AI4120" i="1"/>
  <c r="AI4121" i="1"/>
  <c r="AI4122" i="1"/>
  <c r="AI4123" i="1"/>
  <c r="AI4124" i="1"/>
  <c r="AI4125" i="1"/>
  <c r="AI4126" i="1"/>
  <c r="AI4127" i="1"/>
  <c r="AI4128" i="1"/>
  <c r="AI4129" i="1"/>
  <c r="AI4130" i="1"/>
  <c r="AI4132" i="1"/>
  <c r="AI4133" i="1"/>
  <c r="AI4134" i="1"/>
  <c r="AI4135" i="1"/>
  <c r="AI4138" i="1"/>
  <c r="AI4139" i="1"/>
  <c r="AI4140" i="1"/>
  <c r="AI4141" i="1"/>
  <c r="AI4142" i="1"/>
  <c r="AI4143" i="1"/>
  <c r="AI4144" i="1"/>
  <c r="AI4145" i="1"/>
  <c r="AI4146" i="1"/>
  <c r="AI4148" i="1"/>
  <c r="AI4149" i="1"/>
  <c r="AI4150" i="1"/>
  <c r="AI4153" i="1"/>
  <c r="AI4154" i="1"/>
  <c r="AI4155" i="1"/>
  <c r="AI4156" i="1"/>
  <c r="AI4157" i="1"/>
  <c r="AI4158" i="1"/>
  <c r="AI4159" i="1"/>
  <c r="AI4160" i="1"/>
  <c r="AI4161" i="1"/>
  <c r="AI4162" i="1"/>
  <c r="AI4163" i="1"/>
  <c r="AI4164" i="1"/>
  <c r="AI4165" i="1"/>
  <c r="AI4166" i="1"/>
  <c r="AI4167" i="1"/>
  <c r="AI4168" i="1"/>
  <c r="AI4169" i="1"/>
  <c r="AI4170" i="1"/>
  <c r="AI4171" i="1"/>
  <c r="AI4172" i="1"/>
  <c r="AI4173" i="1"/>
  <c r="AI4174" i="1"/>
  <c r="AI4175" i="1"/>
  <c r="AI4176" i="1"/>
  <c r="AI4177" i="1"/>
  <c r="AI4178" i="1"/>
  <c r="AI4179" i="1"/>
  <c r="AI4180" i="1"/>
  <c r="AI4181" i="1"/>
  <c r="AI4182" i="1"/>
  <c r="AI4183" i="1"/>
  <c r="AI4184" i="1"/>
  <c r="AI4185" i="1"/>
  <c r="AI4186" i="1"/>
  <c r="AI4187" i="1"/>
  <c r="AI4188" i="1"/>
  <c r="AI4189" i="1"/>
  <c r="AI4190" i="1"/>
  <c r="AI4191" i="1"/>
  <c r="AI4192" i="1"/>
  <c r="AI4193" i="1"/>
  <c r="AI4194" i="1"/>
  <c r="AI4195" i="1"/>
  <c r="AI4196" i="1"/>
  <c r="AI4197" i="1"/>
  <c r="AI4198" i="1"/>
  <c r="AI4199" i="1"/>
  <c r="AI4200" i="1"/>
  <c r="AI4201" i="1"/>
  <c r="AI4202" i="1"/>
  <c r="AI4203" i="1"/>
  <c r="AI4204" i="1"/>
  <c r="AI4205" i="1"/>
  <c r="AI4206" i="1"/>
  <c r="AI4207" i="1"/>
  <c r="AI4208" i="1"/>
  <c r="AI4209" i="1"/>
  <c r="AI4210" i="1"/>
  <c r="AI4211" i="1"/>
  <c r="AI4212" i="1"/>
  <c r="AI4214" i="1"/>
  <c r="AI4215" i="1"/>
  <c r="AI4216" i="1"/>
  <c r="AI4217" i="1"/>
  <c r="AI4218" i="1"/>
  <c r="AI4219" i="1"/>
  <c r="AI4220" i="1"/>
  <c r="AI4221" i="1"/>
  <c r="AI4222" i="1"/>
  <c r="AI4224" i="1"/>
  <c r="AI4225" i="1"/>
  <c r="AI4226" i="1"/>
  <c r="AI4227" i="1"/>
  <c r="AI4229" i="1"/>
  <c r="AI4230" i="1"/>
  <c r="AI4231" i="1"/>
  <c r="AI4232" i="1"/>
  <c r="AI4233" i="1"/>
  <c r="AI4234" i="1"/>
  <c r="AI4235" i="1"/>
  <c r="AI4236" i="1"/>
  <c r="AI4237" i="1"/>
  <c r="AI4238" i="1"/>
  <c r="AI4239" i="1"/>
  <c r="AI4240" i="1"/>
  <c r="AI4241" i="1"/>
  <c r="AI4242" i="1"/>
  <c r="AI4244" i="1"/>
  <c r="AI4245" i="1"/>
  <c r="AI4246" i="1"/>
  <c r="AI4247" i="1"/>
  <c r="AI4249" i="1"/>
  <c r="AI4250" i="1"/>
  <c r="AI4251" i="1"/>
  <c r="AI4254" i="1"/>
  <c r="AI4255" i="1"/>
  <c r="AI4256" i="1"/>
  <c r="AI4257" i="1"/>
  <c r="AI4258" i="1"/>
  <c r="AI4259" i="1"/>
  <c r="AI4260" i="1"/>
  <c r="AI4261" i="1"/>
  <c r="AI4262" i="1"/>
  <c r="AI4264" i="1"/>
  <c r="AI4265" i="1"/>
  <c r="AI4266" i="1"/>
  <c r="AI4267" i="1"/>
  <c r="AI4268" i="1"/>
  <c r="AI4269" i="1"/>
  <c r="AI4270" i="1"/>
  <c r="AI4271" i="1"/>
  <c r="AI4272" i="1"/>
  <c r="AI4273" i="1"/>
  <c r="AI4274" i="1"/>
  <c r="AI4275" i="1"/>
  <c r="AI4276" i="1"/>
  <c r="AI4277" i="1"/>
  <c r="AI4278" i="1"/>
  <c r="AI4279" i="1"/>
  <c r="AI4280" i="1"/>
  <c r="AI4281" i="1"/>
  <c r="AI4282" i="1"/>
  <c r="AI4283" i="1"/>
  <c r="AI4284" i="1"/>
  <c r="AI4285" i="1"/>
  <c r="AI4286" i="1"/>
  <c r="AI4287" i="1"/>
  <c r="AI4288" i="1"/>
  <c r="AI4289" i="1"/>
  <c r="AI4290" i="1"/>
  <c r="AI4291" i="1"/>
  <c r="AI4292" i="1"/>
  <c r="AI4294" i="1"/>
  <c r="AI4295" i="1"/>
  <c r="AI4296" i="1"/>
  <c r="AI4297" i="1"/>
  <c r="AI4298" i="1"/>
  <c r="AI4299" i="1"/>
  <c r="AI4300" i="1"/>
  <c r="AI4302" i="1"/>
  <c r="AI4303" i="1"/>
  <c r="AI4304" i="1"/>
  <c r="AI4305" i="1"/>
  <c r="AI4306" i="1"/>
  <c r="AI4308" i="1"/>
  <c r="AI4309" i="1"/>
  <c r="AI4310" i="1"/>
  <c r="AI4311" i="1"/>
  <c r="AI4312" i="1"/>
  <c r="AI4314" i="1"/>
  <c r="AI4315" i="1"/>
  <c r="AI4316" i="1"/>
  <c r="AI4317" i="1"/>
  <c r="AI4318" i="1"/>
  <c r="AI4319" i="1"/>
  <c r="AI4320" i="1"/>
  <c r="AI4321" i="1"/>
  <c r="AI4322" i="1"/>
  <c r="AI4323" i="1"/>
  <c r="AI4324" i="1"/>
  <c r="AI4326" i="1"/>
  <c r="AI4327" i="1"/>
  <c r="AI4328" i="1"/>
  <c r="AI4329" i="1"/>
  <c r="AI4330" i="1"/>
  <c r="AI4331" i="1"/>
  <c r="AI4332" i="1"/>
  <c r="AI4333" i="1"/>
  <c r="AI4334" i="1"/>
  <c r="AI4336" i="1"/>
  <c r="AI4337" i="1"/>
  <c r="AI4338" i="1"/>
  <c r="AI4339" i="1"/>
  <c r="AI4340" i="1"/>
  <c r="AI4341" i="1"/>
  <c r="AI4342" i="1"/>
  <c r="AI4343" i="1"/>
  <c r="AI4344" i="1"/>
  <c r="AI4346" i="1"/>
  <c r="AI4347" i="1"/>
  <c r="AI4348" i="1"/>
  <c r="AI4349" i="1"/>
  <c r="AI4350" i="1"/>
  <c r="AI4351" i="1"/>
  <c r="AI4352" i="1"/>
  <c r="AI4353" i="1"/>
  <c r="AI4354" i="1"/>
  <c r="AI4355" i="1"/>
  <c r="AI4356" i="1"/>
  <c r="AI4357" i="1"/>
  <c r="AI4358" i="1"/>
  <c r="AI4359" i="1"/>
  <c r="AI4360" i="1"/>
  <c r="AI4361" i="1"/>
  <c r="AI4362" i="1"/>
  <c r="AI4364" i="1"/>
  <c r="AI4366" i="1"/>
  <c r="AI4367" i="1"/>
  <c r="AI4368" i="1"/>
  <c r="AI4369" i="1"/>
  <c r="AI4370" i="1"/>
  <c r="AI4371" i="1"/>
  <c r="AI4372" i="1"/>
  <c r="AI4373" i="1"/>
  <c r="AI4374" i="1"/>
  <c r="AI4375" i="1"/>
  <c r="AI4376" i="1"/>
  <c r="AI4377" i="1"/>
  <c r="AI4378" i="1"/>
  <c r="AI4379" i="1"/>
  <c r="AI4380" i="1"/>
  <c r="AI4381" i="1"/>
  <c r="AI4382" i="1"/>
  <c r="AI4383" i="1"/>
  <c r="AI4384" i="1"/>
  <c r="AI4385" i="1"/>
  <c r="AI4386" i="1"/>
  <c r="AI4387" i="1"/>
  <c r="AI4388" i="1"/>
  <c r="AI4389" i="1"/>
  <c r="AI4390" i="1"/>
  <c r="AI4391" i="1"/>
  <c r="AI4392" i="1"/>
  <c r="AI4393" i="1"/>
  <c r="AI4394" i="1"/>
  <c r="AI4395" i="1"/>
  <c r="AI4396" i="1"/>
  <c r="AI4398" i="1"/>
  <c r="AI4399" i="1"/>
  <c r="AI4400" i="1"/>
  <c r="AI4401" i="1"/>
  <c r="AI4402" i="1"/>
  <c r="AI4403" i="1"/>
  <c r="AI4404" i="1"/>
  <c r="AI4405" i="1"/>
  <c r="AI4406" i="1"/>
  <c r="AI4407" i="1"/>
  <c r="AI4408" i="1"/>
  <c r="AI4409" i="1"/>
  <c r="AI4410" i="1"/>
  <c r="AI4411" i="1"/>
  <c r="AI4412" i="1"/>
  <c r="AI4413" i="1"/>
  <c r="AI4414" i="1"/>
  <c r="AI4415" i="1"/>
  <c r="AI4416" i="1"/>
  <c r="AI4418" i="1"/>
  <c r="AI4419" i="1"/>
  <c r="AI4420" i="1"/>
  <c r="AI4422" i="1"/>
  <c r="AI4423" i="1"/>
  <c r="AI4424" i="1"/>
  <c r="AI4425" i="1"/>
  <c r="AI4426" i="1"/>
  <c r="AI4427" i="1"/>
  <c r="AI4428" i="1"/>
  <c r="AI4429" i="1"/>
  <c r="AI4430" i="1"/>
  <c r="AI4431" i="1"/>
  <c r="AI4432" i="1"/>
  <c r="AI4433" i="1"/>
  <c r="AI4434" i="1"/>
  <c r="AI4435" i="1"/>
  <c r="AI4438" i="1"/>
  <c r="AI4439" i="1"/>
  <c r="AI4440" i="1"/>
  <c r="AI4441" i="1"/>
  <c r="AI4442" i="1"/>
  <c r="AI4443" i="1"/>
  <c r="AI4444" i="1"/>
  <c r="AI4446" i="1"/>
  <c r="AI4447" i="1"/>
  <c r="AI4448" i="1"/>
  <c r="AI4449" i="1"/>
  <c r="AI4450" i="1"/>
  <c r="AI4451" i="1"/>
  <c r="AI4453" i="1"/>
  <c r="AI4454" i="1"/>
  <c r="AI4455" i="1"/>
  <c r="AI4456" i="1"/>
  <c r="AI4457" i="1"/>
  <c r="AI4458" i="1"/>
  <c r="AI4460" i="1"/>
  <c r="AI4461" i="1"/>
  <c r="AI4462" i="1"/>
  <c r="AI4464" i="1"/>
  <c r="AI4465" i="1"/>
  <c r="AI4466" i="1"/>
  <c r="AI4467" i="1"/>
  <c r="AI4468" i="1"/>
  <c r="AI4469" i="1"/>
  <c r="AI4470" i="1"/>
  <c r="AI4471" i="1"/>
  <c r="AI4472" i="1"/>
  <c r="AI4474" i="1"/>
  <c r="AI4476" i="1"/>
  <c r="AI4478" i="1"/>
  <c r="AI4479" i="1"/>
  <c r="AI4480" i="1"/>
  <c r="AI4481" i="1"/>
  <c r="AI4482" i="1"/>
  <c r="AI4483" i="1"/>
  <c r="AI4484" i="1"/>
  <c r="AI4485" i="1"/>
  <c r="AI4486" i="1"/>
  <c r="AI4487" i="1"/>
  <c r="AI4488" i="1"/>
  <c r="AI4489" i="1"/>
  <c r="AI4490" i="1"/>
  <c r="AI4491" i="1"/>
  <c r="AI4492" i="1"/>
  <c r="AI4493" i="1"/>
  <c r="AI4494" i="1"/>
  <c r="AI4495" i="1"/>
  <c r="AI4496" i="1"/>
  <c r="AI4497" i="1"/>
  <c r="AI4498" i="1"/>
  <c r="AI4499" i="1"/>
  <c r="AI4500" i="1"/>
  <c r="AI4501" i="1"/>
  <c r="AI4502" i="1"/>
  <c r="AI4504" i="1"/>
  <c r="AI4505" i="1"/>
  <c r="AI4506" i="1"/>
  <c r="AI4507" i="1"/>
  <c r="AI4508" i="1"/>
  <c r="AI4510" i="1"/>
  <c r="AI4511" i="1"/>
  <c r="AI4512" i="1"/>
  <c r="AI4513" i="1"/>
  <c r="AI4514" i="1"/>
  <c r="AI4515" i="1"/>
  <c r="AI4516" i="1"/>
  <c r="AI4518" i="1"/>
  <c r="AI4519" i="1"/>
  <c r="AI4520" i="1"/>
  <c r="AI4521" i="1"/>
  <c r="AI4522" i="1"/>
  <c r="AI4523" i="1"/>
  <c r="AI4525" i="1"/>
  <c r="AI4526" i="1"/>
  <c r="AI4527" i="1"/>
  <c r="AI4528" i="1"/>
  <c r="AI4529" i="1"/>
  <c r="AI4530" i="1"/>
  <c r="AI4531" i="1"/>
  <c r="AI4532" i="1"/>
  <c r="AI4533" i="1"/>
  <c r="AI4534" i="1"/>
  <c r="AI4535" i="1"/>
  <c r="AI4536" i="1"/>
  <c r="AI4537" i="1"/>
  <c r="AI4538" i="1"/>
  <c r="AI4539" i="1"/>
  <c r="AI4540" i="1"/>
  <c r="AI4543" i="1"/>
  <c r="AI4544" i="1"/>
  <c r="AI4545" i="1"/>
  <c r="AI4546" i="1"/>
  <c r="AI4547" i="1"/>
  <c r="AI4548" i="1"/>
  <c r="AI4549" i="1"/>
  <c r="AI4550" i="1"/>
  <c r="AI4551" i="1"/>
  <c r="AI4552" i="1"/>
  <c r="AI4553" i="1"/>
  <c r="AI4554" i="1"/>
  <c r="AI4555" i="1"/>
  <c r="AI4556" i="1"/>
  <c r="AI4557" i="1"/>
  <c r="AI4558" i="1"/>
  <c r="AI4559" i="1"/>
  <c r="AI4560" i="1"/>
  <c r="AI4561" i="1"/>
  <c r="AI4562" i="1"/>
  <c r="AI4563" i="1"/>
  <c r="AI4565" i="1"/>
  <c r="AI4567" i="1"/>
  <c r="AI4569" i="1"/>
  <c r="AI4570" i="1"/>
  <c r="AI4572" i="1"/>
  <c r="AI4573" i="1"/>
  <c r="AI4576" i="1"/>
  <c r="AI4578" i="1"/>
  <c r="AI4579" i="1"/>
  <c r="AI4580" i="1"/>
  <c r="AI4581" i="1"/>
  <c r="AI4582" i="1"/>
  <c r="AI4583" i="1"/>
  <c r="AI4584" i="1"/>
  <c r="AI4585" i="1"/>
  <c r="AI4586" i="1"/>
  <c r="AI4587" i="1"/>
  <c r="AI4588" i="1"/>
  <c r="AI4589" i="1"/>
  <c r="AI4590" i="1"/>
  <c r="AI4593" i="1"/>
  <c r="AI4594" i="1"/>
  <c r="AI4595" i="1"/>
  <c r="AI4596" i="1"/>
  <c r="AI4597" i="1"/>
  <c r="AI4598" i="1"/>
  <c r="AI4599" i="1"/>
  <c r="AI4600" i="1"/>
  <c r="AI4601" i="1"/>
  <c r="AI4602" i="1"/>
  <c r="AI4603" i="1"/>
  <c r="AI4604" i="1"/>
  <c r="AI4605" i="1"/>
  <c r="AI4606" i="1"/>
  <c r="AI4607" i="1"/>
  <c r="AI4608" i="1"/>
  <c r="AI4609" i="1"/>
  <c r="AI4610" i="1"/>
  <c r="AI4611" i="1"/>
  <c r="AI4612" i="1"/>
  <c r="AI4613" i="1"/>
  <c r="AI4614" i="1"/>
  <c r="AI4615" i="1"/>
  <c r="AI4616" i="1"/>
  <c r="AI4617" i="1"/>
  <c r="AI4618" i="1"/>
  <c r="AI4619" i="1"/>
  <c r="AI4620" i="1"/>
  <c r="AI4621" i="1"/>
  <c r="AI4622" i="1"/>
  <c r="AI4623" i="1"/>
  <c r="AI4624" i="1"/>
  <c r="AI4625" i="1"/>
  <c r="AI4626" i="1"/>
  <c r="AI4627" i="1"/>
  <c r="AI4628" i="1"/>
  <c r="AI4631" i="1"/>
  <c r="AI4632" i="1"/>
  <c r="AI4633" i="1"/>
  <c r="AI4634" i="1"/>
  <c r="AI4635" i="1"/>
  <c r="AI4636" i="1"/>
  <c r="AI4637" i="1"/>
  <c r="AI4638" i="1"/>
  <c r="AI4639" i="1"/>
  <c r="AI4640" i="1"/>
  <c r="AI4642" i="1"/>
  <c r="AI4643" i="1"/>
  <c r="AI4644" i="1"/>
  <c r="AI4645" i="1"/>
  <c r="AI4646" i="1"/>
  <c r="AI4647" i="1"/>
  <c r="AI4648" i="1"/>
  <c r="AI4649" i="1"/>
  <c r="AI4650" i="1"/>
  <c r="AI4651" i="1"/>
  <c r="AI4652" i="1"/>
  <c r="AI4653" i="1"/>
  <c r="AI4654" i="1"/>
  <c r="AI4655" i="1"/>
  <c r="AI4656" i="1"/>
  <c r="AI4657" i="1"/>
  <c r="AI4658" i="1"/>
  <c r="AI4659" i="1"/>
  <c r="AI4660" i="1"/>
  <c r="AI4661" i="1"/>
  <c r="AI4662" i="1"/>
  <c r="AI4663" i="1"/>
  <c r="AI4664" i="1"/>
  <c r="AI4665" i="1"/>
  <c r="AI4666" i="1"/>
  <c r="AI4667" i="1"/>
  <c r="AI4668" i="1"/>
  <c r="AI4670" i="1"/>
  <c r="AI4671" i="1"/>
  <c r="AI4672" i="1"/>
  <c r="AI4673" i="1"/>
  <c r="AI4674" i="1"/>
  <c r="AI4675" i="1"/>
  <c r="AI4676" i="1"/>
  <c r="AI4677" i="1"/>
  <c r="AI4679" i="1"/>
  <c r="AI4680" i="1"/>
  <c r="AI4681" i="1"/>
  <c r="AI4682" i="1"/>
  <c r="AI4684" i="1"/>
  <c r="AI4685" i="1"/>
  <c r="AI4686" i="1"/>
  <c r="AI4687" i="1"/>
  <c r="AI4690" i="1"/>
  <c r="AI4691" i="1"/>
  <c r="AI4692" i="1"/>
  <c r="AI4693" i="1"/>
  <c r="AI4694" i="1"/>
  <c r="AI4695" i="1"/>
  <c r="AI4697" i="1"/>
  <c r="AI4698" i="1"/>
  <c r="AI4699" i="1"/>
  <c r="AI4700" i="1"/>
  <c r="AI2"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847" i="1"/>
  <c r="AH2848" i="1"/>
  <c r="AH2849" i="1"/>
  <c r="AH2850" i="1"/>
  <c r="AH2851" i="1"/>
  <c r="AH2852" i="1"/>
  <c r="AH2853" i="1"/>
  <c r="AH2854" i="1"/>
  <c r="AH2855" i="1"/>
  <c r="AH2856" i="1"/>
  <c r="AH2857" i="1"/>
  <c r="AH2858" i="1"/>
  <c r="AH2859" i="1"/>
  <c r="AH2860" i="1"/>
  <c r="AH2861" i="1"/>
  <c r="AH2862" i="1"/>
  <c r="AH2863" i="1"/>
  <c r="AH2864" i="1"/>
  <c r="AH2865" i="1"/>
  <c r="AH2866" i="1"/>
  <c r="AH2867" i="1"/>
  <c r="AH2868" i="1"/>
  <c r="AH2869" i="1"/>
  <c r="AH2870" i="1"/>
  <c r="AH2871" i="1"/>
  <c r="AH2872" i="1"/>
  <c r="AH2873" i="1"/>
  <c r="AH2874" i="1"/>
  <c r="AH2875" i="1"/>
  <c r="AH2876" i="1"/>
  <c r="AH2877" i="1"/>
  <c r="AH2878" i="1"/>
  <c r="AH2879" i="1"/>
  <c r="AH2880" i="1"/>
  <c r="AH2881" i="1"/>
  <c r="AH2882" i="1"/>
  <c r="AH2883" i="1"/>
  <c r="AH2884" i="1"/>
  <c r="AH2885" i="1"/>
  <c r="AH2886" i="1"/>
  <c r="AH2887" i="1"/>
  <c r="AH2888" i="1"/>
  <c r="AH2889" i="1"/>
  <c r="AH2890" i="1"/>
  <c r="AH2891" i="1"/>
  <c r="AH2892" i="1"/>
  <c r="AH2893" i="1"/>
  <c r="AH2894" i="1"/>
  <c r="AH2895" i="1"/>
  <c r="AH2896" i="1"/>
  <c r="AH2897" i="1"/>
  <c r="AH2898" i="1"/>
  <c r="AH2899" i="1"/>
  <c r="AH2900" i="1"/>
  <c r="AH2901" i="1"/>
  <c r="AH2902" i="1"/>
  <c r="AH2903" i="1"/>
  <c r="AH2904" i="1"/>
  <c r="AH2905" i="1"/>
  <c r="AH2906" i="1"/>
  <c r="AH2907" i="1"/>
  <c r="AH2908" i="1"/>
  <c r="AH2909" i="1"/>
  <c r="AH2910" i="1"/>
  <c r="AH2911" i="1"/>
  <c r="AH2912" i="1"/>
  <c r="AH2913" i="1"/>
  <c r="AH2914" i="1"/>
  <c r="AH2915" i="1"/>
  <c r="AH2916" i="1"/>
  <c r="AH2917" i="1"/>
  <c r="AH2918" i="1"/>
  <c r="AH2919" i="1"/>
  <c r="AH2920" i="1"/>
  <c r="AH2921" i="1"/>
  <c r="AH2922" i="1"/>
  <c r="AH2923" i="1"/>
  <c r="AH2924" i="1"/>
  <c r="AH2925" i="1"/>
  <c r="AH2926" i="1"/>
  <c r="AH2927" i="1"/>
  <c r="AH2928" i="1"/>
  <c r="AH2929" i="1"/>
  <c r="AH2930" i="1"/>
  <c r="AH2931" i="1"/>
  <c r="AH2932" i="1"/>
  <c r="AH2933" i="1"/>
  <c r="AH2934" i="1"/>
  <c r="AH2935" i="1"/>
  <c r="AH2936" i="1"/>
  <c r="AH2937" i="1"/>
  <c r="AH2938" i="1"/>
  <c r="AH2939" i="1"/>
  <c r="AH2940" i="1"/>
  <c r="AH2941" i="1"/>
  <c r="AH2942" i="1"/>
  <c r="AH2943" i="1"/>
  <c r="AH2944" i="1"/>
  <c r="AH2945" i="1"/>
  <c r="AH2946" i="1"/>
  <c r="AH2947" i="1"/>
  <c r="AH2948" i="1"/>
  <c r="AH2949" i="1"/>
  <c r="AH2950" i="1"/>
  <c r="AH2951" i="1"/>
  <c r="AH2952" i="1"/>
  <c r="AH2953" i="1"/>
  <c r="AH2954" i="1"/>
  <c r="AH2955" i="1"/>
  <c r="AH2956" i="1"/>
  <c r="AH2957" i="1"/>
  <c r="AH2958" i="1"/>
  <c r="AH2959" i="1"/>
  <c r="AH2960" i="1"/>
  <c r="AH2961" i="1"/>
  <c r="AH2962" i="1"/>
  <c r="AH2963" i="1"/>
  <c r="AH2964" i="1"/>
  <c r="AH2965" i="1"/>
  <c r="AH2966" i="1"/>
  <c r="AH2967" i="1"/>
  <c r="AH2968" i="1"/>
  <c r="AH2969" i="1"/>
  <c r="AH2970" i="1"/>
  <c r="AH2971" i="1"/>
  <c r="AH2972" i="1"/>
  <c r="AH2973" i="1"/>
  <c r="AH2974" i="1"/>
  <c r="AH2975" i="1"/>
  <c r="AH2976" i="1"/>
  <c r="AH2977" i="1"/>
  <c r="AH2978" i="1"/>
  <c r="AH2979" i="1"/>
  <c r="AH2980" i="1"/>
  <c r="AH2981" i="1"/>
  <c r="AH2982" i="1"/>
  <c r="AH2983" i="1"/>
  <c r="AH2984" i="1"/>
  <c r="AH2985" i="1"/>
  <c r="AH2986" i="1"/>
  <c r="AH2987" i="1"/>
  <c r="AH2988" i="1"/>
  <c r="AH2989" i="1"/>
  <c r="AH2990" i="1"/>
  <c r="AH2991" i="1"/>
  <c r="AH2992" i="1"/>
  <c r="AH2993" i="1"/>
  <c r="AH2994" i="1"/>
  <c r="AH2995" i="1"/>
  <c r="AH2996" i="1"/>
  <c r="AH2997" i="1"/>
  <c r="AH2998" i="1"/>
  <c r="AH2999" i="1"/>
  <c r="AH3000" i="1"/>
  <c r="AH3001" i="1"/>
  <c r="AH3002" i="1"/>
  <c r="AH3003" i="1"/>
  <c r="AH3004" i="1"/>
  <c r="AH3005" i="1"/>
  <c r="AH3006" i="1"/>
  <c r="AH3007" i="1"/>
  <c r="AH3008" i="1"/>
  <c r="AH3009" i="1"/>
  <c r="AH3010" i="1"/>
  <c r="AH3011" i="1"/>
  <c r="AH3012" i="1"/>
  <c r="AH3013" i="1"/>
  <c r="AH3014" i="1"/>
  <c r="AH3015" i="1"/>
  <c r="AH3016" i="1"/>
  <c r="AH3017" i="1"/>
  <c r="AH3018" i="1"/>
  <c r="AH3019" i="1"/>
  <c r="AH3020" i="1"/>
  <c r="AH3021" i="1"/>
  <c r="AH3022" i="1"/>
  <c r="AH3023" i="1"/>
  <c r="AH3024" i="1"/>
  <c r="AH3025" i="1"/>
  <c r="AH3026" i="1"/>
  <c r="AH3027" i="1"/>
  <c r="AH3028" i="1"/>
  <c r="AH3029" i="1"/>
  <c r="AH3030" i="1"/>
  <c r="AH3031" i="1"/>
  <c r="AH3032" i="1"/>
  <c r="AH3033" i="1"/>
  <c r="AH3034" i="1"/>
  <c r="AH3035" i="1"/>
  <c r="AH3036" i="1"/>
  <c r="AH3037" i="1"/>
  <c r="AH3038" i="1"/>
  <c r="AH3039" i="1"/>
  <c r="AH3040" i="1"/>
  <c r="AH3041" i="1"/>
  <c r="AH3042" i="1"/>
  <c r="AH3043" i="1"/>
  <c r="AH3044" i="1"/>
  <c r="AH3045" i="1"/>
  <c r="AH3046" i="1"/>
  <c r="AH3047" i="1"/>
  <c r="AH3048" i="1"/>
  <c r="AH3049" i="1"/>
  <c r="AH3050" i="1"/>
  <c r="AH3051" i="1"/>
  <c r="AH3052" i="1"/>
  <c r="AH3053" i="1"/>
  <c r="AH3054" i="1"/>
  <c r="AH3055" i="1"/>
  <c r="AH3056" i="1"/>
  <c r="AH3057" i="1"/>
  <c r="AH3058" i="1"/>
  <c r="AH3059" i="1"/>
  <c r="AH3060" i="1"/>
  <c r="AH3061" i="1"/>
  <c r="AH3062" i="1"/>
  <c r="AH3063" i="1"/>
  <c r="AH3064" i="1"/>
  <c r="AH3065" i="1"/>
  <c r="AH3066" i="1"/>
  <c r="AH3067" i="1"/>
  <c r="AH3068" i="1"/>
  <c r="AH3069" i="1"/>
  <c r="AH3070" i="1"/>
  <c r="AH3071" i="1"/>
  <c r="AH3072" i="1"/>
  <c r="AH3073" i="1"/>
  <c r="AH3074" i="1"/>
  <c r="AH3075" i="1"/>
  <c r="AH3076" i="1"/>
  <c r="AH3077" i="1"/>
  <c r="AH3078" i="1"/>
  <c r="AH3079" i="1"/>
  <c r="AH3080" i="1"/>
  <c r="AH3081" i="1"/>
  <c r="AH3082" i="1"/>
  <c r="AH3083" i="1"/>
  <c r="AH3084" i="1"/>
  <c r="AH3085" i="1"/>
  <c r="AH3086" i="1"/>
  <c r="AH3087" i="1"/>
  <c r="AH3088" i="1"/>
  <c r="AH3089" i="1"/>
  <c r="AH3090" i="1"/>
  <c r="AH3091" i="1"/>
  <c r="AH3092" i="1"/>
  <c r="AH3093" i="1"/>
  <c r="AH3094" i="1"/>
  <c r="AH3095" i="1"/>
  <c r="AH3096" i="1"/>
  <c r="AH3097" i="1"/>
  <c r="AH3098" i="1"/>
  <c r="AH3099" i="1"/>
  <c r="AH3100" i="1"/>
  <c r="AH3101" i="1"/>
  <c r="AH3102" i="1"/>
  <c r="AH3103" i="1"/>
  <c r="AH3104" i="1"/>
  <c r="AH3105" i="1"/>
  <c r="AH3106" i="1"/>
  <c r="AH3107" i="1"/>
  <c r="AH3108" i="1"/>
  <c r="AH3109" i="1"/>
  <c r="AH3110" i="1"/>
  <c r="AH3111" i="1"/>
  <c r="AH3112" i="1"/>
  <c r="AH3113" i="1"/>
  <c r="AH3114" i="1"/>
  <c r="AH3115" i="1"/>
  <c r="AH3116" i="1"/>
  <c r="AH3117" i="1"/>
  <c r="AH3118" i="1"/>
  <c r="AH3119" i="1"/>
  <c r="AH3120" i="1"/>
  <c r="AH3121" i="1"/>
  <c r="AH3122" i="1"/>
  <c r="AH3123" i="1"/>
  <c r="AH3124" i="1"/>
  <c r="AH3125" i="1"/>
  <c r="AH3126" i="1"/>
  <c r="AH3127" i="1"/>
  <c r="AH3128" i="1"/>
  <c r="AH3129" i="1"/>
  <c r="AH3130" i="1"/>
  <c r="AH3131" i="1"/>
  <c r="AH3132" i="1"/>
  <c r="AH3133" i="1"/>
  <c r="AH3134" i="1"/>
  <c r="AH3135" i="1"/>
  <c r="AH3136" i="1"/>
  <c r="AH3137" i="1"/>
  <c r="AH3138" i="1"/>
  <c r="AH3139" i="1"/>
  <c r="AH3140" i="1"/>
  <c r="AH3141" i="1"/>
  <c r="AH3142" i="1"/>
  <c r="AH3143" i="1"/>
  <c r="AH3144" i="1"/>
  <c r="AH3145" i="1"/>
  <c r="AH3146" i="1"/>
  <c r="AH3147" i="1"/>
  <c r="AH3148" i="1"/>
  <c r="AH3149" i="1"/>
  <c r="AH3150" i="1"/>
  <c r="AH3151" i="1"/>
  <c r="AH3152" i="1"/>
  <c r="AH3153" i="1"/>
  <c r="AH3154" i="1"/>
  <c r="AH3155" i="1"/>
  <c r="AH3156" i="1"/>
  <c r="AH3157" i="1"/>
  <c r="AH3158" i="1"/>
  <c r="AH3159" i="1"/>
  <c r="AH3160" i="1"/>
  <c r="AH3161" i="1"/>
  <c r="AH3162" i="1"/>
  <c r="AH3163" i="1"/>
  <c r="AH3164" i="1"/>
  <c r="AH3165" i="1"/>
  <c r="AH3166" i="1"/>
  <c r="AH3167" i="1"/>
  <c r="AH3168" i="1"/>
  <c r="AH3169" i="1"/>
  <c r="AH3170" i="1"/>
  <c r="AH3171" i="1"/>
  <c r="AH3172" i="1"/>
  <c r="AH3173" i="1"/>
  <c r="AH3174" i="1"/>
  <c r="AH3175" i="1"/>
  <c r="AH3176" i="1"/>
  <c r="AH3177" i="1"/>
  <c r="AH3178" i="1"/>
  <c r="AH3179" i="1"/>
  <c r="AH3180" i="1"/>
  <c r="AH3181" i="1"/>
  <c r="AH3182" i="1"/>
  <c r="AH3183" i="1"/>
  <c r="AH3184" i="1"/>
  <c r="AH3185" i="1"/>
  <c r="AH3186" i="1"/>
  <c r="AH3187" i="1"/>
  <c r="AH3188" i="1"/>
  <c r="AH3189" i="1"/>
  <c r="AH3190" i="1"/>
  <c r="AH3191" i="1"/>
  <c r="AH3192" i="1"/>
  <c r="AH3193" i="1"/>
  <c r="AH3194" i="1"/>
  <c r="AH3195" i="1"/>
  <c r="AH3196" i="1"/>
  <c r="AH3197" i="1"/>
  <c r="AH3198" i="1"/>
  <c r="AH3199" i="1"/>
  <c r="AH3200" i="1"/>
  <c r="AH3201" i="1"/>
  <c r="AH3202" i="1"/>
  <c r="AH3203" i="1"/>
  <c r="AH3204" i="1"/>
  <c r="AH3205" i="1"/>
  <c r="AH3206" i="1"/>
  <c r="AH3207" i="1"/>
  <c r="AH3208" i="1"/>
  <c r="AH3209" i="1"/>
  <c r="AH3210" i="1"/>
  <c r="AH3211" i="1"/>
  <c r="AH3212" i="1"/>
  <c r="AH3213" i="1"/>
  <c r="AH3214" i="1"/>
  <c r="AH3215" i="1"/>
  <c r="AH3216" i="1"/>
  <c r="AH3217" i="1"/>
  <c r="AH3218" i="1"/>
  <c r="AH3219" i="1"/>
  <c r="AH3220" i="1"/>
  <c r="AH3221" i="1"/>
  <c r="AH3222" i="1"/>
  <c r="AH3223" i="1"/>
  <c r="AH3224" i="1"/>
  <c r="AH3225" i="1"/>
  <c r="AH3226" i="1"/>
  <c r="AH3227" i="1"/>
  <c r="AH3228" i="1"/>
  <c r="AH3229" i="1"/>
  <c r="AH3230" i="1"/>
  <c r="AH3231" i="1"/>
  <c r="AH3232" i="1"/>
  <c r="AH3233" i="1"/>
  <c r="AH3234" i="1"/>
  <c r="AH3235" i="1"/>
  <c r="AH3236" i="1"/>
  <c r="AH3237" i="1"/>
  <c r="AH3238" i="1"/>
  <c r="AH3239" i="1"/>
  <c r="AH3240" i="1"/>
  <c r="AH3241" i="1"/>
  <c r="AH3242" i="1"/>
  <c r="AH3243" i="1"/>
  <c r="AH3244" i="1"/>
  <c r="AH3245" i="1"/>
  <c r="AH3246" i="1"/>
  <c r="AH3247" i="1"/>
  <c r="AH3248" i="1"/>
  <c r="AH3249" i="1"/>
  <c r="AH3250" i="1"/>
  <c r="AH3251" i="1"/>
  <c r="AH3252" i="1"/>
  <c r="AH3253" i="1"/>
  <c r="AH3254" i="1"/>
  <c r="AH3255" i="1"/>
  <c r="AH3256" i="1"/>
  <c r="AH3257" i="1"/>
  <c r="AH3258" i="1"/>
  <c r="AH3259" i="1"/>
  <c r="AH3260" i="1"/>
  <c r="AH3261" i="1"/>
  <c r="AH3262" i="1"/>
  <c r="AH3263" i="1"/>
  <c r="AH3264" i="1"/>
  <c r="AH3265" i="1"/>
  <c r="AH3266" i="1"/>
  <c r="AH3267" i="1"/>
  <c r="AH3268" i="1"/>
  <c r="AH3269" i="1"/>
  <c r="AH3270" i="1"/>
  <c r="AH3271" i="1"/>
  <c r="AH3272" i="1"/>
  <c r="AH3273" i="1"/>
  <c r="AH3274" i="1"/>
  <c r="AH3275" i="1"/>
  <c r="AH3276" i="1"/>
  <c r="AH3277" i="1"/>
  <c r="AH3278" i="1"/>
  <c r="AH3279" i="1"/>
  <c r="AH3280" i="1"/>
  <c r="AH3281" i="1"/>
  <c r="AH3282" i="1"/>
  <c r="AH3283" i="1"/>
  <c r="AH3284" i="1"/>
  <c r="AH3285" i="1"/>
  <c r="AH3286" i="1"/>
  <c r="AH3287" i="1"/>
  <c r="AH3288" i="1"/>
  <c r="AH3289" i="1"/>
  <c r="AH3290" i="1"/>
  <c r="AH3291" i="1"/>
  <c r="AH3292" i="1"/>
  <c r="AH3293" i="1"/>
  <c r="AH3294" i="1"/>
  <c r="AH3295" i="1"/>
  <c r="AH3296" i="1"/>
  <c r="AH3297" i="1"/>
  <c r="AH3298" i="1"/>
  <c r="AH3299" i="1"/>
  <c r="AH3300" i="1"/>
  <c r="AH3301" i="1"/>
  <c r="AH3302" i="1"/>
  <c r="AH3303" i="1"/>
  <c r="AH3304" i="1"/>
  <c r="AH3305" i="1"/>
  <c r="AH3306" i="1"/>
  <c r="AH3307" i="1"/>
  <c r="AH3308" i="1"/>
  <c r="AH3309" i="1"/>
  <c r="AH3310" i="1"/>
  <c r="AH3311" i="1"/>
  <c r="AH3312" i="1"/>
  <c r="AH3313" i="1"/>
  <c r="AH3314" i="1"/>
  <c r="AH3315" i="1"/>
  <c r="AH3316" i="1"/>
  <c r="AH3317" i="1"/>
  <c r="AH3318" i="1"/>
  <c r="AH3319" i="1"/>
  <c r="AH3320" i="1"/>
  <c r="AH3321" i="1"/>
  <c r="AH3322" i="1"/>
  <c r="AH3323" i="1"/>
  <c r="AH3324" i="1"/>
  <c r="AH3325" i="1"/>
  <c r="AH3326" i="1"/>
  <c r="AH3327" i="1"/>
  <c r="AH3328" i="1"/>
  <c r="AH3329" i="1"/>
  <c r="AH3330" i="1"/>
  <c r="AH3331" i="1"/>
  <c r="AH3332" i="1"/>
  <c r="AH3333" i="1"/>
  <c r="AH3334" i="1"/>
  <c r="AH3335" i="1"/>
  <c r="AH3336" i="1"/>
  <c r="AH3337" i="1"/>
  <c r="AH3338" i="1"/>
  <c r="AH3339" i="1"/>
  <c r="AH3340" i="1"/>
  <c r="AH3341" i="1"/>
  <c r="AH3342" i="1"/>
  <c r="AH3343" i="1"/>
  <c r="AH3344" i="1"/>
  <c r="AH3345" i="1"/>
  <c r="AH3346" i="1"/>
  <c r="AH3347" i="1"/>
  <c r="AH3348" i="1"/>
  <c r="AH3349" i="1"/>
  <c r="AH3350" i="1"/>
  <c r="AH3351" i="1"/>
  <c r="AH3352" i="1"/>
  <c r="AH3353" i="1"/>
  <c r="AH3354" i="1"/>
  <c r="AH3355" i="1"/>
  <c r="AH3356" i="1"/>
  <c r="AH3357" i="1"/>
  <c r="AH3358" i="1"/>
  <c r="AH3359" i="1"/>
  <c r="AH3360" i="1"/>
  <c r="AH3361" i="1"/>
  <c r="AH3362" i="1"/>
  <c r="AH3363" i="1"/>
  <c r="AH3364" i="1"/>
  <c r="AH3365" i="1"/>
  <c r="AH3366" i="1"/>
  <c r="AH3367" i="1"/>
  <c r="AH3368" i="1"/>
  <c r="AH3369" i="1"/>
  <c r="AH3370" i="1"/>
  <c r="AH3371" i="1"/>
  <c r="AH3372" i="1"/>
  <c r="AH3373" i="1"/>
  <c r="AH3374" i="1"/>
  <c r="AH3375" i="1"/>
  <c r="AH3376" i="1"/>
  <c r="AH3377" i="1"/>
  <c r="AH3378" i="1"/>
  <c r="AH3379" i="1"/>
  <c r="AH3380" i="1"/>
  <c r="AH3381" i="1"/>
  <c r="AH3382" i="1"/>
  <c r="AH3383" i="1"/>
  <c r="AH3384" i="1"/>
  <c r="AH3385" i="1"/>
  <c r="AH3386" i="1"/>
  <c r="AH3387" i="1"/>
  <c r="AH3388" i="1"/>
  <c r="AH3389" i="1"/>
  <c r="AH3390" i="1"/>
  <c r="AH3391" i="1"/>
  <c r="AH3392" i="1"/>
  <c r="AH3393" i="1"/>
  <c r="AH3394" i="1"/>
  <c r="AH3395" i="1"/>
  <c r="AH3396" i="1"/>
  <c r="AH3397" i="1"/>
  <c r="AH3398" i="1"/>
  <c r="AH3399" i="1"/>
  <c r="AH3400" i="1"/>
  <c r="AH3401" i="1"/>
  <c r="AH3402" i="1"/>
  <c r="AH3403" i="1"/>
  <c r="AH3404" i="1"/>
  <c r="AH3405" i="1"/>
  <c r="AH3406" i="1"/>
  <c r="AH3407" i="1"/>
  <c r="AH3408" i="1"/>
  <c r="AH3409" i="1"/>
  <c r="AH3410" i="1"/>
  <c r="AH3411" i="1"/>
  <c r="AH3412" i="1"/>
  <c r="AH3413" i="1"/>
  <c r="AH3414" i="1"/>
  <c r="AH3415" i="1"/>
  <c r="AH3416" i="1"/>
  <c r="AH3417" i="1"/>
  <c r="AH3418" i="1"/>
  <c r="AH3419" i="1"/>
  <c r="AH3420" i="1"/>
  <c r="AH3421" i="1"/>
  <c r="AH3422" i="1"/>
  <c r="AH3423" i="1"/>
  <c r="AH3424" i="1"/>
  <c r="AH3425" i="1"/>
  <c r="AH3426" i="1"/>
  <c r="AH3427" i="1"/>
  <c r="AH3428" i="1"/>
  <c r="AH3429" i="1"/>
  <c r="AH3430" i="1"/>
  <c r="AH3431" i="1"/>
  <c r="AH3432" i="1"/>
  <c r="AH3433" i="1"/>
  <c r="AH3434" i="1"/>
  <c r="AH3435" i="1"/>
  <c r="AH3436" i="1"/>
  <c r="AH3437" i="1"/>
  <c r="AH3438" i="1"/>
  <c r="AH3439" i="1"/>
  <c r="AH3440" i="1"/>
  <c r="AH3441" i="1"/>
  <c r="AH3442" i="1"/>
  <c r="AH3443" i="1"/>
  <c r="AH3444" i="1"/>
  <c r="AH3445" i="1"/>
  <c r="AH3446" i="1"/>
  <c r="AH3447" i="1"/>
  <c r="AH3448" i="1"/>
  <c r="AH3449" i="1"/>
  <c r="AH3450" i="1"/>
  <c r="AH3451" i="1"/>
  <c r="AH3452" i="1"/>
  <c r="AH3453" i="1"/>
  <c r="AH3454" i="1"/>
  <c r="AH3455" i="1"/>
  <c r="AH3456" i="1"/>
  <c r="AH3457" i="1"/>
  <c r="AH3458" i="1"/>
  <c r="AH3459" i="1"/>
  <c r="AH3460" i="1"/>
  <c r="AH3461" i="1"/>
  <c r="AH3462" i="1"/>
  <c r="AH3463" i="1"/>
  <c r="AH3464" i="1"/>
  <c r="AH3465" i="1"/>
  <c r="AH3466" i="1"/>
  <c r="AH3467" i="1"/>
  <c r="AH3468" i="1"/>
  <c r="AH3469" i="1"/>
  <c r="AH3470" i="1"/>
  <c r="AH3471" i="1"/>
  <c r="AH3472" i="1"/>
  <c r="AH3473" i="1"/>
  <c r="AH3474" i="1"/>
  <c r="AH3475" i="1"/>
  <c r="AH3476" i="1"/>
  <c r="AH3477" i="1"/>
  <c r="AH3478" i="1"/>
  <c r="AH3479" i="1"/>
  <c r="AH3480" i="1"/>
  <c r="AH3481" i="1"/>
  <c r="AH3482" i="1"/>
  <c r="AH3483" i="1"/>
  <c r="AH3484" i="1"/>
  <c r="AH3485" i="1"/>
  <c r="AH3486" i="1"/>
  <c r="AH3487" i="1"/>
  <c r="AH3488" i="1"/>
  <c r="AH3489" i="1"/>
  <c r="AH3490" i="1"/>
  <c r="AH3491" i="1"/>
  <c r="AH3492" i="1"/>
  <c r="AH3493" i="1"/>
  <c r="AH3494" i="1"/>
  <c r="AH3495" i="1"/>
  <c r="AH3496" i="1"/>
  <c r="AH3497" i="1"/>
  <c r="AH3498" i="1"/>
  <c r="AH3499" i="1"/>
  <c r="AH3500" i="1"/>
  <c r="AH3501" i="1"/>
  <c r="AH3502" i="1"/>
  <c r="AH3503" i="1"/>
  <c r="AH3504" i="1"/>
  <c r="AH3505" i="1"/>
  <c r="AH3506" i="1"/>
  <c r="AH3507" i="1"/>
  <c r="AH3508" i="1"/>
  <c r="AH3509" i="1"/>
  <c r="AH3510" i="1"/>
  <c r="AH3511" i="1"/>
  <c r="AH3512" i="1"/>
  <c r="AH3513" i="1"/>
  <c r="AH3514" i="1"/>
  <c r="AH3515" i="1"/>
  <c r="AH3516" i="1"/>
  <c r="AH3517" i="1"/>
  <c r="AH3518" i="1"/>
  <c r="AH3519" i="1"/>
  <c r="AH3520" i="1"/>
  <c r="AH3521" i="1"/>
  <c r="AH3522" i="1"/>
  <c r="AH3523" i="1"/>
  <c r="AH3524" i="1"/>
  <c r="AH3525" i="1"/>
  <c r="AH3526" i="1"/>
  <c r="AH3527" i="1"/>
  <c r="AH3528" i="1"/>
  <c r="AH3529" i="1"/>
  <c r="AH3530" i="1"/>
  <c r="AH3531" i="1"/>
  <c r="AH3532" i="1"/>
  <c r="AH3533" i="1"/>
  <c r="AH3534" i="1"/>
  <c r="AH3535" i="1"/>
  <c r="AH3536" i="1"/>
  <c r="AH3537" i="1"/>
  <c r="AH3538" i="1"/>
  <c r="AH3539" i="1"/>
  <c r="AH3540" i="1"/>
  <c r="AH3541" i="1"/>
  <c r="AH3542" i="1"/>
  <c r="AH3543" i="1"/>
  <c r="AH3544" i="1"/>
  <c r="AH3545" i="1"/>
  <c r="AH3546" i="1"/>
  <c r="AH3547" i="1"/>
  <c r="AH3548" i="1"/>
  <c r="AH3549" i="1"/>
  <c r="AH3550" i="1"/>
  <c r="AH3551" i="1"/>
  <c r="AH3552" i="1"/>
  <c r="AH3553" i="1"/>
  <c r="AH3554" i="1"/>
  <c r="AH3555" i="1"/>
  <c r="AH3556" i="1"/>
  <c r="AH3557" i="1"/>
  <c r="AH3558" i="1"/>
  <c r="AH3559" i="1"/>
  <c r="AH3560" i="1"/>
  <c r="AH3561" i="1"/>
  <c r="AH3562" i="1"/>
  <c r="AH3563" i="1"/>
  <c r="AH3564" i="1"/>
  <c r="AH3565" i="1"/>
  <c r="AH3566" i="1"/>
  <c r="AH3567" i="1"/>
  <c r="AH3568" i="1"/>
  <c r="AH3569" i="1"/>
  <c r="AH3570" i="1"/>
  <c r="AH3571" i="1"/>
  <c r="AH3572" i="1"/>
  <c r="AH3573" i="1"/>
  <c r="AH3574" i="1"/>
  <c r="AH3575" i="1"/>
  <c r="AH3576" i="1"/>
  <c r="AH3577" i="1"/>
  <c r="AH3578" i="1"/>
  <c r="AH3579" i="1"/>
  <c r="AH3580" i="1"/>
  <c r="AH3581" i="1"/>
  <c r="AH3582" i="1"/>
  <c r="AH3583" i="1"/>
  <c r="AH3584" i="1"/>
  <c r="AH3585" i="1"/>
  <c r="AH3586" i="1"/>
  <c r="AH3587" i="1"/>
  <c r="AH3588" i="1"/>
  <c r="AH3589" i="1"/>
  <c r="AH3590" i="1"/>
  <c r="AH3591" i="1"/>
  <c r="AH3592" i="1"/>
  <c r="AH3593" i="1"/>
  <c r="AH3594" i="1"/>
  <c r="AH3595" i="1"/>
  <c r="AH3596" i="1"/>
  <c r="AH3597" i="1"/>
  <c r="AH3598" i="1"/>
  <c r="AH3599" i="1"/>
  <c r="AH3600" i="1"/>
  <c r="AH3601" i="1"/>
  <c r="AH3602" i="1"/>
  <c r="AH3603" i="1"/>
  <c r="AH3604" i="1"/>
  <c r="AH3605" i="1"/>
  <c r="AH3606" i="1"/>
  <c r="AH3607" i="1"/>
  <c r="AH3608" i="1"/>
  <c r="AH3609" i="1"/>
  <c r="AH3610" i="1"/>
  <c r="AH3611" i="1"/>
  <c r="AH3612" i="1"/>
  <c r="AH3613" i="1"/>
  <c r="AH3614" i="1"/>
  <c r="AH3615" i="1"/>
  <c r="AH3616" i="1"/>
  <c r="AH3617" i="1"/>
  <c r="AH3618" i="1"/>
  <c r="AH3619" i="1"/>
  <c r="AH3620" i="1"/>
  <c r="AH3621" i="1"/>
  <c r="AH3622" i="1"/>
  <c r="AH3623" i="1"/>
  <c r="AH3624" i="1"/>
  <c r="AH3625" i="1"/>
  <c r="AH3626" i="1"/>
  <c r="AH3627" i="1"/>
  <c r="AH3628" i="1"/>
  <c r="AH3629" i="1"/>
  <c r="AH3630" i="1"/>
  <c r="AH3631" i="1"/>
  <c r="AH3632" i="1"/>
  <c r="AH3633" i="1"/>
  <c r="AH3634" i="1"/>
  <c r="AH3635" i="1"/>
  <c r="AH3636" i="1"/>
  <c r="AH3637" i="1"/>
  <c r="AH3638" i="1"/>
  <c r="AH3639" i="1"/>
  <c r="AH3640" i="1"/>
  <c r="AH3641" i="1"/>
  <c r="AH3642" i="1"/>
  <c r="AH3643" i="1"/>
  <c r="AH3644" i="1"/>
  <c r="AH3645" i="1"/>
  <c r="AH3646" i="1"/>
  <c r="AH3647" i="1"/>
  <c r="AH3648" i="1"/>
  <c r="AH3649" i="1"/>
  <c r="AH3650" i="1"/>
  <c r="AH3651" i="1"/>
  <c r="AH3652" i="1"/>
  <c r="AH3653" i="1"/>
  <c r="AH3654" i="1"/>
  <c r="AH3655" i="1"/>
  <c r="AH3656" i="1"/>
  <c r="AH3657" i="1"/>
  <c r="AH3658" i="1"/>
  <c r="AH3659" i="1"/>
  <c r="AH3660" i="1"/>
  <c r="AH3661" i="1"/>
  <c r="AH3662" i="1"/>
  <c r="AH3663" i="1"/>
  <c r="AH3664" i="1"/>
  <c r="AH3665" i="1"/>
  <c r="AH3666" i="1"/>
  <c r="AH3667" i="1"/>
  <c r="AH3668" i="1"/>
  <c r="AH3669" i="1"/>
  <c r="AH3670" i="1"/>
  <c r="AH3671" i="1"/>
  <c r="AH3672" i="1"/>
  <c r="AH3673" i="1"/>
  <c r="AH3674" i="1"/>
  <c r="AH3675" i="1"/>
  <c r="AH3676" i="1"/>
  <c r="AH3677" i="1"/>
  <c r="AH3678" i="1"/>
  <c r="AH3679" i="1"/>
  <c r="AH3680" i="1"/>
  <c r="AH3681" i="1"/>
  <c r="AH3682" i="1"/>
  <c r="AH3683" i="1"/>
  <c r="AH3684" i="1"/>
  <c r="AH3685" i="1"/>
  <c r="AH3686" i="1"/>
  <c r="AH3687" i="1"/>
  <c r="AH3688" i="1"/>
  <c r="AH3689" i="1"/>
  <c r="AH3690" i="1"/>
  <c r="AH3691" i="1"/>
  <c r="AH3692" i="1"/>
  <c r="AH3693" i="1"/>
  <c r="AH3694" i="1"/>
  <c r="AH3695" i="1"/>
  <c r="AH3696" i="1"/>
  <c r="AH3697" i="1"/>
  <c r="AH3698" i="1"/>
  <c r="AH3699" i="1"/>
  <c r="AH3700" i="1"/>
  <c r="AH3701" i="1"/>
  <c r="AH3702" i="1"/>
  <c r="AH3703" i="1"/>
  <c r="AH3704" i="1"/>
  <c r="AH3705" i="1"/>
  <c r="AH3706" i="1"/>
  <c r="AH3707" i="1"/>
  <c r="AH3708" i="1"/>
  <c r="AH3709" i="1"/>
  <c r="AH3710" i="1"/>
  <c r="AH3711" i="1"/>
  <c r="AH3712" i="1"/>
  <c r="AH3713" i="1"/>
  <c r="AH3714" i="1"/>
  <c r="AH3715" i="1"/>
  <c r="AH3716" i="1"/>
  <c r="AH3717" i="1"/>
  <c r="AH3718" i="1"/>
  <c r="AH3719" i="1"/>
  <c r="AH3720" i="1"/>
  <c r="AH3721" i="1"/>
  <c r="AH3722" i="1"/>
  <c r="AH3723" i="1"/>
  <c r="AH3724" i="1"/>
  <c r="AH3725" i="1"/>
  <c r="AH3726" i="1"/>
  <c r="AH3727" i="1"/>
  <c r="AH3728" i="1"/>
  <c r="AH3729" i="1"/>
  <c r="AH3730" i="1"/>
  <c r="AH3731" i="1"/>
  <c r="AH3732" i="1"/>
  <c r="AH3733" i="1"/>
  <c r="AH3734" i="1"/>
  <c r="AH3735" i="1"/>
  <c r="AH3736" i="1"/>
  <c r="AH3737" i="1"/>
  <c r="AH3738" i="1"/>
  <c r="AH3739" i="1"/>
  <c r="AH3740" i="1"/>
  <c r="AH3741" i="1"/>
  <c r="AH3742" i="1"/>
  <c r="AH3743" i="1"/>
  <c r="AH3744" i="1"/>
  <c r="AH3745" i="1"/>
  <c r="AH3746" i="1"/>
  <c r="AH3747" i="1"/>
  <c r="AH3748" i="1"/>
  <c r="AH3749" i="1"/>
  <c r="AH3750" i="1"/>
  <c r="AH3751" i="1"/>
  <c r="AH3752" i="1"/>
  <c r="AH3753" i="1"/>
  <c r="AH3754" i="1"/>
  <c r="AH3755" i="1"/>
  <c r="AH3756" i="1"/>
  <c r="AH3757" i="1"/>
  <c r="AH3758" i="1"/>
  <c r="AH3759" i="1"/>
  <c r="AH3760" i="1"/>
  <c r="AH3761" i="1"/>
  <c r="AH3762" i="1"/>
  <c r="AH3763" i="1"/>
  <c r="AH3764" i="1"/>
  <c r="AH3765" i="1"/>
  <c r="AH3766" i="1"/>
  <c r="AH3767" i="1"/>
  <c r="AH3768" i="1"/>
  <c r="AH3769" i="1"/>
  <c r="AH3770" i="1"/>
  <c r="AH3771" i="1"/>
  <c r="AH3772" i="1"/>
  <c r="AH3773" i="1"/>
  <c r="AH3774" i="1"/>
  <c r="AH3775" i="1"/>
  <c r="AH3776" i="1"/>
  <c r="AH3777" i="1"/>
  <c r="AH3778" i="1"/>
  <c r="AH3779" i="1"/>
  <c r="AH3780" i="1"/>
  <c r="AH3781" i="1"/>
  <c r="AH3782" i="1"/>
  <c r="AH3783" i="1"/>
  <c r="AH3784" i="1"/>
  <c r="AH3785" i="1"/>
  <c r="AH3786" i="1"/>
  <c r="AH3787" i="1"/>
  <c r="AH3788" i="1"/>
  <c r="AH3789" i="1"/>
  <c r="AH3790" i="1"/>
  <c r="AH3791" i="1"/>
  <c r="AH3792" i="1"/>
  <c r="AH3793" i="1"/>
  <c r="AH3794" i="1"/>
  <c r="AH3795" i="1"/>
  <c r="AH3796" i="1"/>
  <c r="AH3797" i="1"/>
  <c r="AH3798" i="1"/>
  <c r="AH3799" i="1"/>
  <c r="AH3800" i="1"/>
  <c r="AH3801" i="1"/>
  <c r="AH3802" i="1"/>
  <c r="AH3803" i="1"/>
  <c r="AH3804" i="1"/>
  <c r="AH3805" i="1"/>
  <c r="AH3806" i="1"/>
  <c r="AH3807" i="1"/>
  <c r="AH3808" i="1"/>
  <c r="AH3809" i="1"/>
  <c r="AH3810" i="1"/>
  <c r="AH3811" i="1"/>
  <c r="AH3812" i="1"/>
  <c r="AH3813" i="1"/>
  <c r="AH3814" i="1"/>
  <c r="AH3815" i="1"/>
  <c r="AH3816" i="1"/>
  <c r="AH3817" i="1"/>
  <c r="AH3818" i="1"/>
  <c r="AH3819" i="1"/>
  <c r="AH3820" i="1"/>
  <c r="AH3821" i="1"/>
  <c r="AH3822" i="1"/>
  <c r="AH3823" i="1"/>
  <c r="AH3824" i="1"/>
  <c r="AH3825" i="1"/>
  <c r="AH3826" i="1"/>
  <c r="AH3827" i="1"/>
  <c r="AH3828" i="1"/>
  <c r="AH3829" i="1"/>
  <c r="AH3830" i="1"/>
  <c r="AH3831" i="1"/>
  <c r="AH3832" i="1"/>
  <c r="AH3833" i="1"/>
  <c r="AH3834" i="1"/>
  <c r="AH3835" i="1"/>
  <c r="AH3836" i="1"/>
  <c r="AH3837" i="1"/>
  <c r="AH3838" i="1"/>
  <c r="AH3839" i="1"/>
  <c r="AH3840" i="1"/>
  <c r="AH3841" i="1"/>
  <c r="AH3842" i="1"/>
  <c r="AH3843" i="1"/>
  <c r="AH3844" i="1"/>
  <c r="AH3845" i="1"/>
  <c r="AH3846" i="1"/>
  <c r="AH3847" i="1"/>
  <c r="AH3848" i="1"/>
  <c r="AH3849" i="1"/>
  <c r="AH3850" i="1"/>
  <c r="AH3851" i="1"/>
  <c r="AH3852" i="1"/>
  <c r="AH3853" i="1"/>
  <c r="AH3854" i="1"/>
  <c r="AH3855" i="1"/>
  <c r="AH3856" i="1"/>
  <c r="AH3857" i="1"/>
  <c r="AH3858" i="1"/>
  <c r="AH3859" i="1"/>
  <c r="AH3860" i="1"/>
  <c r="AH3861" i="1"/>
  <c r="AH3862" i="1"/>
  <c r="AH3863" i="1"/>
  <c r="AH3864" i="1"/>
  <c r="AH3865" i="1"/>
  <c r="AH3866" i="1"/>
  <c r="AH3867" i="1"/>
  <c r="AH3868" i="1"/>
  <c r="AH3869" i="1"/>
  <c r="AH3870" i="1"/>
  <c r="AH3871" i="1"/>
  <c r="AH3872" i="1"/>
  <c r="AH3873" i="1"/>
  <c r="AH3874" i="1"/>
  <c r="AH3875" i="1"/>
  <c r="AH3876" i="1"/>
  <c r="AH3877" i="1"/>
  <c r="AH3878" i="1"/>
  <c r="AH3879" i="1"/>
  <c r="AH3880" i="1"/>
  <c r="AH3881" i="1"/>
  <c r="AH3882" i="1"/>
  <c r="AH3883" i="1"/>
  <c r="AH3884" i="1"/>
  <c r="AH3885" i="1"/>
  <c r="AH3886" i="1"/>
  <c r="AH3887" i="1"/>
  <c r="AH3888" i="1"/>
  <c r="AH3889" i="1"/>
  <c r="AH3890" i="1"/>
  <c r="AH3891" i="1"/>
  <c r="AH3892" i="1"/>
  <c r="AH3893" i="1"/>
  <c r="AH3894" i="1"/>
  <c r="AH3895" i="1"/>
  <c r="AH3896" i="1"/>
  <c r="AH3897" i="1"/>
  <c r="AH3898" i="1"/>
  <c r="AH3899" i="1"/>
  <c r="AH3900" i="1"/>
  <c r="AH3901" i="1"/>
  <c r="AH3902" i="1"/>
  <c r="AH3903" i="1"/>
  <c r="AH3904" i="1"/>
  <c r="AH3905" i="1"/>
  <c r="AH3906" i="1"/>
  <c r="AH3907" i="1"/>
  <c r="AH3908" i="1"/>
  <c r="AH3909" i="1"/>
  <c r="AH3910" i="1"/>
  <c r="AH3911" i="1"/>
  <c r="AH3912" i="1"/>
  <c r="AH3913" i="1"/>
  <c r="AH3914" i="1"/>
  <c r="AH3915" i="1"/>
  <c r="AH3916" i="1"/>
  <c r="AH3917" i="1"/>
  <c r="AH3918" i="1"/>
  <c r="AH3919" i="1"/>
  <c r="AH3920" i="1"/>
  <c r="AH3921" i="1"/>
  <c r="AH3922" i="1"/>
  <c r="AH3923" i="1"/>
  <c r="AH3924" i="1"/>
  <c r="AH3925" i="1"/>
  <c r="AH3926" i="1"/>
  <c r="AH3927" i="1"/>
  <c r="AH3928" i="1"/>
  <c r="AH3929" i="1"/>
  <c r="AH3930" i="1"/>
  <c r="AH3931" i="1"/>
  <c r="AH3932" i="1"/>
  <c r="AH3933" i="1"/>
  <c r="AH3934" i="1"/>
  <c r="AH3935" i="1"/>
  <c r="AH3936" i="1"/>
  <c r="AH3937" i="1"/>
  <c r="AH3938" i="1"/>
  <c r="AH3939" i="1"/>
  <c r="AH3940" i="1"/>
  <c r="AH3941" i="1"/>
  <c r="AH3942" i="1"/>
  <c r="AH3943" i="1"/>
  <c r="AH3944" i="1"/>
  <c r="AH3945" i="1"/>
  <c r="AH3946" i="1"/>
  <c r="AH3947" i="1"/>
  <c r="AH3948" i="1"/>
  <c r="AH3949" i="1"/>
  <c r="AH3950" i="1"/>
  <c r="AH3951" i="1"/>
  <c r="AH3952" i="1"/>
  <c r="AH3953" i="1"/>
  <c r="AH3954" i="1"/>
  <c r="AH3955" i="1"/>
  <c r="AH3956" i="1"/>
  <c r="AH3957" i="1"/>
  <c r="AH3958" i="1"/>
  <c r="AH3959" i="1"/>
  <c r="AH3960" i="1"/>
  <c r="AH3961" i="1"/>
  <c r="AH3962" i="1"/>
  <c r="AH3963" i="1"/>
  <c r="AH3964" i="1"/>
  <c r="AH3965" i="1"/>
  <c r="AH3966" i="1"/>
  <c r="AH3967" i="1"/>
  <c r="AH3968" i="1"/>
  <c r="AH3969" i="1"/>
  <c r="AH3970" i="1"/>
  <c r="AH3971" i="1"/>
  <c r="AH3972" i="1"/>
  <c r="AH3973" i="1"/>
  <c r="AH3974" i="1"/>
  <c r="AH3975" i="1"/>
  <c r="AH3976" i="1"/>
  <c r="AH3977" i="1"/>
  <c r="AH3978" i="1"/>
  <c r="AH3979" i="1"/>
  <c r="AH3980" i="1"/>
  <c r="AH3981" i="1"/>
  <c r="AH3982" i="1"/>
  <c r="AH3983" i="1"/>
  <c r="AH3984" i="1"/>
  <c r="AH3985" i="1"/>
  <c r="AH3986" i="1"/>
  <c r="AH3987" i="1"/>
  <c r="AH3988" i="1"/>
  <c r="AH3989" i="1"/>
  <c r="AH3990" i="1"/>
  <c r="AH3991" i="1"/>
  <c r="AH3992" i="1"/>
  <c r="AH3993" i="1"/>
  <c r="AH3994" i="1"/>
  <c r="AH3995" i="1"/>
  <c r="AH3996" i="1"/>
  <c r="AH3997" i="1"/>
  <c r="AH3998" i="1"/>
  <c r="AH3999" i="1"/>
  <c r="AH4000" i="1"/>
  <c r="AH4001" i="1"/>
  <c r="AH4002" i="1"/>
  <c r="AH4003" i="1"/>
  <c r="AH4004" i="1"/>
  <c r="AH4005" i="1"/>
  <c r="AH4006" i="1"/>
  <c r="AH4007" i="1"/>
  <c r="AH4008" i="1"/>
  <c r="AH4009" i="1"/>
  <c r="AH4010" i="1"/>
  <c r="AH4011" i="1"/>
  <c r="AH4012" i="1"/>
  <c r="AH4013" i="1"/>
  <c r="AH4014" i="1"/>
  <c r="AH4015" i="1"/>
  <c r="AH4016" i="1"/>
  <c r="AH4017" i="1"/>
  <c r="AH4018" i="1"/>
  <c r="AH4019" i="1"/>
  <c r="AH4020" i="1"/>
  <c r="AH4021" i="1"/>
  <c r="AH4022" i="1"/>
  <c r="AH4023" i="1"/>
  <c r="AH4024" i="1"/>
  <c r="AH4025" i="1"/>
  <c r="AH4026" i="1"/>
  <c r="AH4027" i="1"/>
  <c r="AH4028" i="1"/>
  <c r="AH4029" i="1"/>
  <c r="AH4030" i="1"/>
  <c r="AH4031" i="1"/>
  <c r="AH4032" i="1"/>
  <c r="AH4033" i="1"/>
  <c r="AH4034" i="1"/>
  <c r="AH4035" i="1"/>
  <c r="AH4036" i="1"/>
  <c r="AH4037" i="1"/>
  <c r="AH4038" i="1"/>
  <c r="AH4039" i="1"/>
  <c r="AH4040" i="1"/>
  <c r="AH4041" i="1"/>
  <c r="AH4042" i="1"/>
  <c r="AH4043" i="1"/>
  <c r="AH4044" i="1"/>
  <c r="AH4045" i="1"/>
  <c r="AH4046" i="1"/>
  <c r="AH4047" i="1"/>
  <c r="AH4048" i="1"/>
  <c r="AH4049" i="1"/>
  <c r="AH4050" i="1"/>
  <c r="AH4051" i="1"/>
  <c r="AH4052" i="1"/>
  <c r="AH4053" i="1"/>
  <c r="AH4054" i="1"/>
  <c r="AH4055" i="1"/>
  <c r="AH4056" i="1"/>
  <c r="AH4057" i="1"/>
  <c r="AH4058" i="1"/>
  <c r="AH4059" i="1"/>
  <c r="AH4060" i="1"/>
  <c r="AH4061" i="1"/>
  <c r="AH4062" i="1"/>
  <c r="AH4063" i="1"/>
  <c r="AH4064" i="1"/>
  <c r="AH4065" i="1"/>
  <c r="AH4066" i="1"/>
  <c r="AH4067" i="1"/>
  <c r="AH4068" i="1"/>
  <c r="AH4069" i="1"/>
  <c r="AH4070" i="1"/>
  <c r="AH4071" i="1"/>
  <c r="AH4072" i="1"/>
  <c r="AH4073" i="1"/>
  <c r="AH4074" i="1"/>
  <c r="AH4075" i="1"/>
  <c r="AH4076" i="1"/>
  <c r="AH4077" i="1"/>
  <c r="AH4078" i="1"/>
  <c r="AH4079" i="1"/>
  <c r="AH4080" i="1"/>
  <c r="AH4081" i="1"/>
  <c r="AH4082" i="1"/>
  <c r="AH4083" i="1"/>
  <c r="AH4084" i="1"/>
  <c r="AH4085" i="1"/>
  <c r="AH4086" i="1"/>
  <c r="AH4087" i="1"/>
  <c r="AH4088" i="1"/>
  <c r="AH4089" i="1"/>
  <c r="AH4090" i="1"/>
  <c r="AH4091" i="1"/>
  <c r="AH4092" i="1"/>
  <c r="AH4093" i="1"/>
  <c r="AH4094" i="1"/>
  <c r="AH4095" i="1"/>
  <c r="AH4096" i="1"/>
  <c r="AH4097" i="1"/>
  <c r="AH4098" i="1"/>
  <c r="AH4099" i="1"/>
  <c r="AH4100" i="1"/>
  <c r="AH4101" i="1"/>
  <c r="AH4102" i="1"/>
  <c r="AH4103" i="1"/>
  <c r="AH4104" i="1"/>
  <c r="AH4105" i="1"/>
  <c r="AH4106" i="1"/>
  <c r="AH4107" i="1"/>
  <c r="AH4108" i="1"/>
  <c r="AH4109" i="1"/>
  <c r="AH4110" i="1"/>
  <c r="AH4111" i="1"/>
  <c r="AH4112" i="1"/>
  <c r="AH4113" i="1"/>
  <c r="AH4114" i="1"/>
  <c r="AH4115" i="1"/>
  <c r="AH4116" i="1"/>
  <c r="AH4117" i="1"/>
  <c r="AH4118" i="1"/>
  <c r="AH4119" i="1"/>
  <c r="AH4120" i="1"/>
  <c r="AH4121" i="1"/>
  <c r="AH4122" i="1"/>
  <c r="AH4123" i="1"/>
  <c r="AH4124" i="1"/>
  <c r="AH4125" i="1"/>
  <c r="AH4126" i="1"/>
  <c r="AH4127" i="1"/>
  <c r="AH4128" i="1"/>
  <c r="AH4129" i="1"/>
  <c r="AH4130" i="1"/>
  <c r="AH4131" i="1"/>
  <c r="AH4132" i="1"/>
  <c r="AH4133" i="1"/>
  <c r="AH4134" i="1"/>
  <c r="AH4135" i="1"/>
  <c r="AH4136" i="1"/>
  <c r="AH4137" i="1"/>
  <c r="AH4138" i="1"/>
  <c r="AH4139" i="1"/>
  <c r="AH4140" i="1"/>
  <c r="AH4141" i="1"/>
  <c r="AH4142" i="1"/>
  <c r="AH4143" i="1"/>
  <c r="AH4144" i="1"/>
  <c r="AH4145" i="1"/>
  <c r="AH4146" i="1"/>
  <c r="AH4147" i="1"/>
  <c r="AH4148" i="1"/>
  <c r="AH4149" i="1"/>
  <c r="AH4150" i="1"/>
  <c r="AH4151" i="1"/>
  <c r="AH4152" i="1"/>
  <c r="AH4153" i="1"/>
  <c r="AH4154" i="1"/>
  <c r="AH4155" i="1"/>
  <c r="AH4156" i="1"/>
  <c r="AH4157" i="1"/>
  <c r="AH4158" i="1"/>
  <c r="AH4159" i="1"/>
  <c r="AH4160" i="1"/>
  <c r="AH4161" i="1"/>
  <c r="AH4162" i="1"/>
  <c r="AH4163" i="1"/>
  <c r="AH4164" i="1"/>
  <c r="AH4165" i="1"/>
  <c r="AH4166" i="1"/>
  <c r="AH4167" i="1"/>
  <c r="AH4168" i="1"/>
  <c r="AH4169" i="1"/>
  <c r="AH4170" i="1"/>
  <c r="AH4171" i="1"/>
  <c r="AH4172" i="1"/>
  <c r="AH4173" i="1"/>
  <c r="AH4174" i="1"/>
  <c r="AH4175" i="1"/>
  <c r="AH4176" i="1"/>
  <c r="AH4177" i="1"/>
  <c r="AH4178" i="1"/>
  <c r="AH4179" i="1"/>
  <c r="AH4180" i="1"/>
  <c r="AH4181" i="1"/>
  <c r="AH4182" i="1"/>
  <c r="AH4183" i="1"/>
  <c r="AH4184" i="1"/>
  <c r="AH4185" i="1"/>
  <c r="AH4186" i="1"/>
  <c r="AH4187" i="1"/>
  <c r="AH4188" i="1"/>
  <c r="AH4189" i="1"/>
  <c r="AH4190" i="1"/>
  <c r="AH4191" i="1"/>
  <c r="AH4192" i="1"/>
  <c r="AH4193" i="1"/>
  <c r="AH4194" i="1"/>
  <c r="AH4195" i="1"/>
  <c r="AH4196" i="1"/>
  <c r="AH4197" i="1"/>
  <c r="AH4198" i="1"/>
  <c r="AH4199" i="1"/>
  <c r="AH4200" i="1"/>
  <c r="AH4201" i="1"/>
  <c r="AH4202" i="1"/>
  <c r="AH4203" i="1"/>
  <c r="AH4204" i="1"/>
  <c r="AH4205" i="1"/>
  <c r="AH4206" i="1"/>
  <c r="AH4207" i="1"/>
  <c r="AH4208" i="1"/>
  <c r="AH4209" i="1"/>
  <c r="AH4210" i="1"/>
  <c r="AH4211" i="1"/>
  <c r="AH4212" i="1"/>
  <c r="AH4213" i="1"/>
  <c r="AH4214" i="1"/>
  <c r="AH4215" i="1"/>
  <c r="AH4216" i="1"/>
  <c r="AH4217" i="1"/>
  <c r="AH4218" i="1"/>
  <c r="AH4219" i="1"/>
  <c r="AH4220" i="1"/>
  <c r="AH4221" i="1"/>
  <c r="AH4222" i="1"/>
  <c r="AH4223" i="1"/>
  <c r="AH4224" i="1"/>
  <c r="AH4225" i="1"/>
  <c r="AH4226" i="1"/>
  <c r="AH4227" i="1"/>
  <c r="AH4228" i="1"/>
  <c r="AH4229" i="1"/>
  <c r="AH4230" i="1"/>
  <c r="AH4231" i="1"/>
  <c r="AH4232" i="1"/>
  <c r="AH4233" i="1"/>
  <c r="AH4234" i="1"/>
  <c r="AH4235" i="1"/>
  <c r="AH4236" i="1"/>
  <c r="AH4237" i="1"/>
  <c r="AH4238" i="1"/>
  <c r="AH4239" i="1"/>
  <c r="AH4240" i="1"/>
  <c r="AH4241" i="1"/>
  <c r="AH4242" i="1"/>
  <c r="AH4243" i="1"/>
  <c r="AH4244" i="1"/>
  <c r="AH4245" i="1"/>
  <c r="AH4246" i="1"/>
  <c r="AH4247" i="1"/>
  <c r="AH4248" i="1"/>
  <c r="AH4249" i="1"/>
  <c r="AH4250" i="1"/>
  <c r="AH4251" i="1"/>
  <c r="AH4252" i="1"/>
  <c r="AH4253" i="1"/>
  <c r="AH4254" i="1"/>
  <c r="AH4255" i="1"/>
  <c r="AH4256" i="1"/>
  <c r="AH4257" i="1"/>
  <c r="AH4258" i="1"/>
  <c r="AH4259" i="1"/>
  <c r="AH4260" i="1"/>
  <c r="AH4261" i="1"/>
  <c r="AH4262" i="1"/>
  <c r="AH4263" i="1"/>
  <c r="AH4264" i="1"/>
  <c r="AH4265" i="1"/>
  <c r="AH4266" i="1"/>
  <c r="AH4267" i="1"/>
  <c r="AH4268" i="1"/>
  <c r="AH4269" i="1"/>
  <c r="AH4270" i="1"/>
  <c r="AH4271" i="1"/>
  <c r="AH4272" i="1"/>
  <c r="AH4273" i="1"/>
  <c r="AH4274" i="1"/>
  <c r="AH4275" i="1"/>
  <c r="AH4276" i="1"/>
  <c r="AH4277" i="1"/>
  <c r="AH4278" i="1"/>
  <c r="AH4279" i="1"/>
  <c r="AH4280" i="1"/>
  <c r="AH4281" i="1"/>
  <c r="AH4282" i="1"/>
  <c r="AH4283" i="1"/>
  <c r="AH4284" i="1"/>
  <c r="AH4285" i="1"/>
  <c r="AH4286" i="1"/>
  <c r="AH4287" i="1"/>
  <c r="AH4288" i="1"/>
  <c r="AH4289" i="1"/>
  <c r="AH4290" i="1"/>
  <c r="AH4291" i="1"/>
  <c r="AH4292" i="1"/>
  <c r="AH4293" i="1"/>
  <c r="AH4294" i="1"/>
  <c r="AH4295" i="1"/>
  <c r="AH4296" i="1"/>
  <c r="AH4297" i="1"/>
  <c r="AH4298" i="1"/>
  <c r="AH4299" i="1"/>
  <c r="AH4300" i="1"/>
  <c r="AH4301" i="1"/>
  <c r="AH4302" i="1"/>
  <c r="AH4303" i="1"/>
  <c r="AH4304" i="1"/>
  <c r="AH4305" i="1"/>
  <c r="AH4306" i="1"/>
  <c r="AH4307" i="1"/>
  <c r="AH4308" i="1"/>
  <c r="AH4309" i="1"/>
  <c r="AH4310" i="1"/>
  <c r="AH4311" i="1"/>
  <c r="AH4312" i="1"/>
  <c r="AH4313" i="1"/>
  <c r="AH4314" i="1"/>
  <c r="AH4315" i="1"/>
  <c r="AH4316" i="1"/>
  <c r="AH4317" i="1"/>
  <c r="AH4318" i="1"/>
  <c r="AH4319" i="1"/>
  <c r="AH4320" i="1"/>
  <c r="AH4321" i="1"/>
  <c r="AH4322" i="1"/>
  <c r="AH4323" i="1"/>
  <c r="AH4324" i="1"/>
  <c r="AH4325" i="1"/>
  <c r="AH4326" i="1"/>
  <c r="AH4327" i="1"/>
  <c r="AH4328" i="1"/>
  <c r="AH4329" i="1"/>
  <c r="AH4330" i="1"/>
  <c r="AH4331" i="1"/>
  <c r="AH4332" i="1"/>
  <c r="AH4333" i="1"/>
  <c r="AH4334" i="1"/>
  <c r="AH4335" i="1"/>
  <c r="AH4336" i="1"/>
  <c r="AH4337" i="1"/>
  <c r="AH4338" i="1"/>
  <c r="AH4339" i="1"/>
  <c r="AH4340" i="1"/>
  <c r="AH4341" i="1"/>
  <c r="AH4342" i="1"/>
  <c r="AH4343" i="1"/>
  <c r="AH4344" i="1"/>
  <c r="AH4345" i="1"/>
  <c r="AH4346" i="1"/>
  <c r="AH4347" i="1"/>
  <c r="AH4348" i="1"/>
  <c r="AH4349" i="1"/>
  <c r="AH4350" i="1"/>
  <c r="AH4351" i="1"/>
  <c r="AH4352" i="1"/>
  <c r="AH4353" i="1"/>
  <c r="AH4354" i="1"/>
  <c r="AH4355" i="1"/>
  <c r="AH4356" i="1"/>
  <c r="AH4357" i="1"/>
  <c r="AH4358" i="1"/>
  <c r="AH4359" i="1"/>
  <c r="AH4360" i="1"/>
  <c r="AH4361" i="1"/>
  <c r="AH4362" i="1"/>
  <c r="AH4363" i="1"/>
  <c r="AH4364" i="1"/>
  <c r="AH4365" i="1"/>
  <c r="AH4366" i="1"/>
  <c r="AH4367" i="1"/>
  <c r="AH4368" i="1"/>
  <c r="AH4369" i="1"/>
  <c r="AH4370" i="1"/>
  <c r="AH4371" i="1"/>
  <c r="AH4372" i="1"/>
  <c r="AH4373" i="1"/>
  <c r="AH4374" i="1"/>
  <c r="AH4375" i="1"/>
  <c r="AH4376" i="1"/>
  <c r="AH4377" i="1"/>
  <c r="AH4378" i="1"/>
  <c r="AH4379" i="1"/>
  <c r="AH4380" i="1"/>
  <c r="AH4381" i="1"/>
  <c r="AH4382" i="1"/>
  <c r="AH4383" i="1"/>
  <c r="AH4384" i="1"/>
  <c r="AH4385" i="1"/>
  <c r="AH4386" i="1"/>
  <c r="AH4387" i="1"/>
  <c r="AH4388" i="1"/>
  <c r="AH4389" i="1"/>
  <c r="AH4390" i="1"/>
  <c r="AH4391" i="1"/>
  <c r="AH4392" i="1"/>
  <c r="AH4393" i="1"/>
  <c r="AH4394" i="1"/>
  <c r="AH4395" i="1"/>
  <c r="AH4396" i="1"/>
  <c r="AH4397" i="1"/>
  <c r="AH4398" i="1"/>
  <c r="AH4399" i="1"/>
  <c r="AH4400" i="1"/>
  <c r="AH4401" i="1"/>
  <c r="AH4402" i="1"/>
  <c r="AH4403" i="1"/>
  <c r="AH4404" i="1"/>
  <c r="AH4405" i="1"/>
  <c r="AH4406" i="1"/>
  <c r="AH4407" i="1"/>
  <c r="AH4408" i="1"/>
  <c r="AH4409" i="1"/>
  <c r="AH4410" i="1"/>
  <c r="AH4411" i="1"/>
  <c r="AH4412" i="1"/>
  <c r="AH4413" i="1"/>
  <c r="AH4414" i="1"/>
  <c r="AH4415" i="1"/>
  <c r="AH4416" i="1"/>
  <c r="AH4417" i="1"/>
  <c r="AH4418" i="1"/>
  <c r="AH4419" i="1"/>
  <c r="AH4420" i="1"/>
  <c r="AH4421" i="1"/>
  <c r="AH4422" i="1"/>
  <c r="AH4423" i="1"/>
  <c r="AH4424" i="1"/>
  <c r="AH4425" i="1"/>
  <c r="AH4426" i="1"/>
  <c r="AH4427" i="1"/>
  <c r="AH4428" i="1"/>
  <c r="AH4429" i="1"/>
  <c r="AH4430" i="1"/>
  <c r="AH4431" i="1"/>
  <c r="AH4432" i="1"/>
  <c r="AH4433" i="1"/>
  <c r="AH4434" i="1"/>
  <c r="AH4435" i="1"/>
  <c r="AH4436" i="1"/>
  <c r="AH4437" i="1"/>
  <c r="AH4438" i="1"/>
  <c r="AH4439" i="1"/>
  <c r="AH4440" i="1"/>
  <c r="AH4441" i="1"/>
  <c r="AH4442" i="1"/>
  <c r="AH4443" i="1"/>
  <c r="AH4444" i="1"/>
  <c r="AH4445" i="1"/>
  <c r="AH4446" i="1"/>
  <c r="AH4447" i="1"/>
  <c r="AH4448" i="1"/>
  <c r="AH4449" i="1"/>
  <c r="AH4450" i="1"/>
  <c r="AH4451" i="1"/>
  <c r="AH4452" i="1"/>
  <c r="AH4453" i="1"/>
  <c r="AH4454" i="1"/>
  <c r="AH4455" i="1"/>
  <c r="AH4456" i="1"/>
  <c r="AH4457" i="1"/>
  <c r="AH4458" i="1"/>
  <c r="AH4459" i="1"/>
  <c r="AH4460" i="1"/>
  <c r="AH4461" i="1"/>
  <c r="AH4462" i="1"/>
  <c r="AH4463" i="1"/>
  <c r="AH4464" i="1"/>
  <c r="AH4465" i="1"/>
  <c r="AH4466" i="1"/>
  <c r="AH4467" i="1"/>
  <c r="AH4468" i="1"/>
  <c r="AH4469" i="1"/>
  <c r="AH4470" i="1"/>
  <c r="AH4471" i="1"/>
  <c r="AH4472" i="1"/>
  <c r="AH4473" i="1"/>
  <c r="AH4474" i="1"/>
  <c r="AH4475" i="1"/>
  <c r="AH4476" i="1"/>
  <c r="AH4477" i="1"/>
  <c r="AH4478" i="1"/>
  <c r="AH4479" i="1"/>
  <c r="AH4480" i="1"/>
  <c r="AH4481" i="1"/>
  <c r="AH4482" i="1"/>
  <c r="AH4483" i="1"/>
  <c r="AH4484" i="1"/>
  <c r="AH4485" i="1"/>
  <c r="AH4486" i="1"/>
  <c r="AH4487" i="1"/>
  <c r="AH4488" i="1"/>
  <c r="AH4489" i="1"/>
  <c r="AH4490" i="1"/>
  <c r="AH4491" i="1"/>
  <c r="AH4492" i="1"/>
  <c r="AH4493" i="1"/>
  <c r="AH4494" i="1"/>
  <c r="AH4495" i="1"/>
  <c r="AH4496" i="1"/>
  <c r="AH4497" i="1"/>
  <c r="AH4498" i="1"/>
  <c r="AH4499" i="1"/>
  <c r="AH4500" i="1"/>
  <c r="AH4501" i="1"/>
  <c r="AH4502" i="1"/>
  <c r="AH4503" i="1"/>
  <c r="AH4504" i="1"/>
  <c r="AH4505" i="1"/>
  <c r="AH4506" i="1"/>
  <c r="AH4507" i="1"/>
  <c r="AH4508" i="1"/>
  <c r="AH4509" i="1"/>
  <c r="AH4510" i="1"/>
  <c r="AH4511" i="1"/>
  <c r="AH4512" i="1"/>
  <c r="AH4513" i="1"/>
  <c r="AH4514" i="1"/>
  <c r="AH4515" i="1"/>
  <c r="AH4516" i="1"/>
  <c r="AH4517" i="1"/>
  <c r="AH4518" i="1"/>
  <c r="AH4519" i="1"/>
  <c r="AH4520" i="1"/>
  <c r="AH4521" i="1"/>
  <c r="AH4522" i="1"/>
  <c r="AH4523" i="1"/>
  <c r="AH4524" i="1"/>
  <c r="AH4525" i="1"/>
  <c r="AH4526" i="1"/>
  <c r="AH4527" i="1"/>
  <c r="AH4528" i="1"/>
  <c r="AH4529" i="1"/>
  <c r="AH4530" i="1"/>
  <c r="AH4531" i="1"/>
  <c r="AH4532" i="1"/>
  <c r="AH4533" i="1"/>
  <c r="AH4534" i="1"/>
  <c r="AH4535" i="1"/>
  <c r="AH4536" i="1"/>
  <c r="AH4537" i="1"/>
  <c r="AH4538" i="1"/>
  <c r="AH4539" i="1"/>
  <c r="AH4540" i="1"/>
  <c r="AH4541" i="1"/>
  <c r="AH4542" i="1"/>
  <c r="AH4543" i="1"/>
  <c r="AH4544" i="1"/>
  <c r="AH4545" i="1"/>
  <c r="AH4546" i="1"/>
  <c r="AH4547" i="1"/>
  <c r="AH4548" i="1"/>
  <c r="AH4549" i="1"/>
  <c r="AH4550" i="1"/>
  <c r="AH4551" i="1"/>
  <c r="AH4552" i="1"/>
  <c r="AH4553" i="1"/>
  <c r="AH4554" i="1"/>
  <c r="AH4555" i="1"/>
  <c r="AH4556" i="1"/>
  <c r="AH4557" i="1"/>
  <c r="AH4558" i="1"/>
  <c r="AH4559" i="1"/>
  <c r="AH4560" i="1"/>
  <c r="AH4561" i="1"/>
  <c r="AH4562" i="1"/>
  <c r="AH4563" i="1"/>
  <c r="AH4564" i="1"/>
  <c r="AH4565" i="1"/>
  <c r="AH4566" i="1"/>
  <c r="AH4567" i="1"/>
  <c r="AH4568" i="1"/>
  <c r="AH4569" i="1"/>
  <c r="AH4570" i="1"/>
  <c r="AH4571" i="1"/>
  <c r="AH4572" i="1"/>
  <c r="AH4573" i="1"/>
  <c r="AH4574" i="1"/>
  <c r="AH4575" i="1"/>
  <c r="AH4576" i="1"/>
  <c r="AH4577" i="1"/>
  <c r="AH4578" i="1"/>
  <c r="AH4579" i="1"/>
  <c r="AH4580" i="1"/>
  <c r="AH4581" i="1"/>
  <c r="AH4582" i="1"/>
  <c r="AH4583" i="1"/>
  <c r="AH4584" i="1"/>
  <c r="AH4585" i="1"/>
  <c r="AH4586" i="1"/>
  <c r="AH4587" i="1"/>
  <c r="AH4588" i="1"/>
  <c r="AH4589" i="1"/>
  <c r="AH4590" i="1"/>
  <c r="AH4591" i="1"/>
  <c r="AH4592" i="1"/>
  <c r="AH4593" i="1"/>
  <c r="AH4594" i="1"/>
  <c r="AH4595" i="1"/>
  <c r="AH4596" i="1"/>
  <c r="AH4597" i="1"/>
  <c r="AH4598" i="1"/>
  <c r="AH4599" i="1"/>
  <c r="AH4600" i="1"/>
  <c r="AH4601" i="1"/>
  <c r="AH4602" i="1"/>
  <c r="AH4603" i="1"/>
  <c r="AH4604" i="1"/>
  <c r="AH4605" i="1"/>
  <c r="AH4606" i="1"/>
  <c r="AH4607" i="1"/>
  <c r="AH4608" i="1"/>
  <c r="AH4609" i="1"/>
  <c r="AH4610" i="1"/>
  <c r="AH4611" i="1"/>
  <c r="AH4612" i="1"/>
  <c r="AH4613" i="1"/>
  <c r="AH4614" i="1"/>
  <c r="AH4615" i="1"/>
  <c r="AH4616" i="1"/>
  <c r="AH4617" i="1"/>
  <c r="AH4618" i="1"/>
  <c r="AH4619" i="1"/>
  <c r="AH4620" i="1"/>
  <c r="AH4621" i="1"/>
  <c r="AH4622" i="1"/>
  <c r="AH4623" i="1"/>
  <c r="AH4624" i="1"/>
  <c r="AH4625" i="1"/>
  <c r="AH4626" i="1"/>
  <c r="AH4627" i="1"/>
  <c r="AH4628" i="1"/>
  <c r="AH4629" i="1"/>
  <c r="AH4630" i="1"/>
  <c r="AH4631" i="1"/>
  <c r="AH4632" i="1"/>
  <c r="AH4633" i="1"/>
  <c r="AH4634" i="1"/>
  <c r="AH4635" i="1"/>
  <c r="AH4636" i="1"/>
  <c r="AH4637" i="1"/>
  <c r="AH4638" i="1"/>
  <c r="AH4639" i="1"/>
  <c r="AH4640" i="1"/>
  <c r="AH4641" i="1"/>
  <c r="AH4642" i="1"/>
  <c r="AH4643" i="1"/>
  <c r="AH4644" i="1"/>
  <c r="AH4645" i="1"/>
  <c r="AH4646" i="1"/>
  <c r="AH4647" i="1"/>
  <c r="AH4648" i="1"/>
  <c r="AH4649" i="1"/>
  <c r="AH4650" i="1"/>
  <c r="AH4651" i="1"/>
  <c r="AH4652" i="1"/>
  <c r="AH4653" i="1"/>
  <c r="AH4654" i="1"/>
  <c r="AH4655" i="1"/>
  <c r="AH4656" i="1"/>
  <c r="AH4657" i="1"/>
  <c r="AH4658" i="1"/>
  <c r="AH4659" i="1"/>
  <c r="AH4660" i="1"/>
  <c r="AH4661" i="1"/>
  <c r="AH4662" i="1"/>
  <c r="AH4663" i="1"/>
  <c r="AH4664" i="1"/>
  <c r="AH4665" i="1"/>
  <c r="AH4666" i="1"/>
  <c r="AH4667" i="1"/>
  <c r="AH4668" i="1"/>
  <c r="AH4669" i="1"/>
  <c r="AH4670" i="1"/>
  <c r="AH4671" i="1"/>
  <c r="AH4672" i="1"/>
  <c r="AH4673" i="1"/>
  <c r="AH4674" i="1"/>
  <c r="AH4675" i="1"/>
  <c r="AH4676" i="1"/>
  <c r="AH4677" i="1"/>
  <c r="AH4678" i="1"/>
  <c r="AH4679" i="1"/>
  <c r="AH4680" i="1"/>
  <c r="AH4681" i="1"/>
  <c r="AH4682" i="1"/>
  <c r="AH4683" i="1"/>
  <c r="AH4684" i="1"/>
  <c r="AH4685" i="1"/>
  <c r="AH4686" i="1"/>
  <c r="AH4687" i="1"/>
  <c r="AH4688" i="1"/>
  <c r="AH4689" i="1"/>
  <c r="AH4690" i="1"/>
  <c r="AH4691" i="1"/>
  <c r="AH4692" i="1"/>
  <c r="AH4693" i="1"/>
  <c r="AH4694" i="1"/>
  <c r="AH4695" i="1"/>
  <c r="AH4696" i="1"/>
  <c r="AH4697" i="1"/>
  <c r="AH4698" i="1"/>
  <c r="AH4699" i="1"/>
  <c r="AH4700" i="1"/>
  <c r="AH4701" i="1"/>
  <c r="AH9" i="1"/>
  <c r="AH10" i="1"/>
  <c r="AH11" i="1"/>
  <c r="AH8" i="1"/>
  <c r="AH6" i="1"/>
  <c r="AH7" i="1"/>
  <c r="AH5" i="1"/>
  <c r="AH4" i="1"/>
  <c r="AH3" i="1"/>
  <c r="AH2" i="1"/>
  <c r="AG4" i="1" a="1"/>
  <c r="AG4" i="1" s="1"/>
  <c r="AG6" i="1" a="1"/>
  <c r="AG6" i="1" s="1"/>
  <c r="AG7" i="1" a="1"/>
  <c r="AG7" i="1" s="1"/>
  <c r="AG8" i="1" a="1"/>
  <c r="AG8" i="1" s="1"/>
  <c r="AG9" i="1" a="1"/>
  <c r="AG9" i="1" s="1"/>
  <c r="AG10" i="1" a="1"/>
  <c r="AG10" i="1" s="1"/>
  <c r="AG11" i="1" a="1"/>
  <c r="AG11" i="1" s="1"/>
  <c r="AG12" i="1" a="1"/>
  <c r="AG12" i="1" s="1"/>
  <c r="AG14" i="1" a="1"/>
  <c r="AG14" i="1" s="1"/>
  <c r="AG15" i="1" a="1"/>
  <c r="AG15" i="1" s="1"/>
  <c r="AG16" i="1" a="1"/>
  <c r="AG16" i="1" s="1"/>
  <c r="AG17" i="1" a="1"/>
  <c r="AG17" i="1" s="1"/>
  <c r="AG18" i="1" a="1"/>
  <c r="AG18" i="1" s="1"/>
  <c r="AG19" i="1" a="1"/>
  <c r="AG19" i="1" s="1"/>
  <c r="AG20" i="1" a="1"/>
  <c r="AG20" i="1" s="1"/>
  <c r="AG22" i="1" a="1"/>
  <c r="AG22" i="1" s="1"/>
  <c r="AG23" i="1" a="1"/>
  <c r="AG23" i="1" s="1"/>
  <c r="AG24" i="1" a="1"/>
  <c r="AG24" i="1" s="1"/>
  <c r="AG25" i="1" a="1"/>
  <c r="AG25" i="1" s="1"/>
  <c r="AG26" i="1" a="1"/>
  <c r="AG26" i="1" s="1"/>
  <c r="AG27" i="1" a="1"/>
  <c r="AG27" i="1" s="1"/>
  <c r="AG28" i="1" a="1"/>
  <c r="AG28" i="1" s="1"/>
  <c r="AG30" i="1" a="1"/>
  <c r="AG30" i="1" s="1"/>
  <c r="AG31" i="1" a="1"/>
  <c r="AG31" i="1" s="1"/>
  <c r="AG32" i="1" a="1"/>
  <c r="AG32" i="1" s="1"/>
  <c r="AG33" i="1" a="1"/>
  <c r="AG33" i="1" s="1"/>
  <c r="AG34" i="1" a="1"/>
  <c r="AG34" i="1" s="1"/>
  <c r="AG35" i="1" a="1"/>
  <c r="AG35" i="1" s="1"/>
  <c r="AG36" i="1" a="1"/>
  <c r="AG36" i="1" s="1"/>
  <c r="AG38" i="1" a="1"/>
  <c r="AG38" i="1" s="1"/>
  <c r="AG39" i="1" a="1"/>
  <c r="AG39" i="1" s="1"/>
  <c r="AG40" i="1" a="1"/>
  <c r="AG40" i="1" s="1"/>
  <c r="AG41" i="1" a="1"/>
  <c r="AG41" i="1" s="1"/>
  <c r="AG42" i="1" a="1"/>
  <c r="AG42" i="1" s="1"/>
  <c r="AG43" i="1" a="1"/>
  <c r="AG43" i="1" s="1"/>
  <c r="AG44" i="1" a="1"/>
  <c r="AG44" i="1" s="1"/>
  <c r="AG46" i="1" a="1"/>
  <c r="AG46" i="1" s="1"/>
  <c r="AG47" i="1" a="1"/>
  <c r="AG47" i="1" s="1"/>
  <c r="AG48" i="1" a="1"/>
  <c r="AG48" i="1" s="1"/>
  <c r="AG49" i="1" a="1"/>
  <c r="AG49" i="1" s="1"/>
  <c r="AG50" i="1" a="1"/>
  <c r="AG50" i="1" s="1"/>
  <c r="AG51" i="1" a="1"/>
  <c r="AG51" i="1" s="1"/>
  <c r="AG52" i="1" a="1"/>
  <c r="AG52" i="1" s="1"/>
  <c r="AG54" i="1" a="1"/>
  <c r="AG54" i="1" s="1"/>
  <c r="AG55" i="1" a="1"/>
  <c r="AG55" i="1" s="1"/>
  <c r="AG56" i="1" a="1"/>
  <c r="AG56" i="1" s="1"/>
  <c r="AG57" i="1" a="1"/>
  <c r="AG57" i="1" s="1"/>
  <c r="AG58" i="1" a="1"/>
  <c r="AG58" i="1" s="1"/>
  <c r="AG59" i="1" a="1"/>
  <c r="AG59" i="1" s="1"/>
  <c r="AG60" i="1" a="1"/>
  <c r="AG60" i="1" s="1"/>
  <c r="AG61" i="1" a="1"/>
  <c r="AG61" i="1" s="1"/>
  <c r="AG62" i="1" a="1"/>
  <c r="AG62" i="1" s="1"/>
  <c r="AG63" i="1" a="1"/>
  <c r="AG63" i="1" s="1"/>
  <c r="AG64" i="1" a="1"/>
  <c r="AG64" i="1" s="1"/>
  <c r="AG65" i="1" a="1"/>
  <c r="AG65" i="1" s="1"/>
  <c r="AG66" i="1" a="1"/>
  <c r="AG66" i="1" s="1"/>
  <c r="AG67" i="1" a="1"/>
  <c r="AG67" i="1" s="1"/>
  <c r="AG68" i="1" a="1"/>
  <c r="AG68" i="1" s="1"/>
  <c r="AG69" i="1" a="1"/>
  <c r="AG69" i="1" s="1"/>
  <c r="AG70" i="1" a="1"/>
  <c r="AG70" i="1" s="1"/>
  <c r="AG71" i="1" a="1"/>
  <c r="AG71" i="1" s="1"/>
  <c r="AG72" i="1" a="1"/>
  <c r="AG72" i="1" s="1"/>
  <c r="AG73" i="1" a="1"/>
  <c r="AG73" i="1" s="1"/>
  <c r="AG74" i="1" a="1"/>
  <c r="AG74" i="1" s="1"/>
  <c r="AG75" i="1" a="1"/>
  <c r="AG75" i="1" s="1"/>
  <c r="AG76" i="1" a="1"/>
  <c r="AG76" i="1" s="1"/>
  <c r="AG77" i="1" a="1"/>
  <c r="AG77" i="1" s="1"/>
  <c r="AG78" i="1" a="1"/>
  <c r="AG78" i="1" s="1"/>
  <c r="AG79" i="1" a="1"/>
  <c r="AG79" i="1" s="1"/>
  <c r="AG80" i="1" a="1"/>
  <c r="AG80" i="1" s="1"/>
  <c r="AG81" i="1" a="1"/>
  <c r="AG81" i="1" s="1"/>
  <c r="AG82" i="1" a="1"/>
  <c r="AG82" i="1" s="1"/>
  <c r="AG83" i="1" a="1"/>
  <c r="AG83" i="1" s="1"/>
  <c r="AG84" i="1" a="1"/>
  <c r="AG84" i="1" s="1"/>
  <c r="AG85" i="1" a="1"/>
  <c r="AG85" i="1" s="1"/>
  <c r="AG86" i="1" a="1"/>
  <c r="AG86" i="1" s="1"/>
  <c r="AG87" i="1" a="1"/>
  <c r="AG87" i="1" s="1"/>
  <c r="AG88" i="1" a="1"/>
  <c r="AG88" i="1" s="1"/>
  <c r="AG89" i="1" a="1"/>
  <c r="AG89" i="1" s="1"/>
  <c r="AG90" i="1" a="1"/>
  <c r="AG90" i="1" s="1"/>
  <c r="AG91" i="1" a="1"/>
  <c r="AG91" i="1" s="1"/>
  <c r="AG92" i="1" a="1"/>
  <c r="AG92" i="1" s="1"/>
  <c r="AG93" i="1" a="1"/>
  <c r="AG93" i="1" s="1"/>
  <c r="AG94" i="1" a="1"/>
  <c r="AG94" i="1" s="1"/>
  <c r="AG95" i="1" a="1"/>
  <c r="AG95" i="1" s="1"/>
  <c r="AG96" i="1" a="1"/>
  <c r="AG96" i="1" s="1"/>
  <c r="AG97" i="1" a="1"/>
  <c r="AG97" i="1" s="1"/>
  <c r="AG98" i="1" a="1"/>
  <c r="AG98" i="1" s="1"/>
  <c r="AG99" i="1" a="1"/>
  <c r="AG99" i="1" s="1"/>
  <c r="AG100" i="1" a="1"/>
  <c r="AG100" i="1" s="1"/>
  <c r="AG101" i="1" a="1"/>
  <c r="AG101" i="1" s="1"/>
  <c r="AG102" i="1" a="1"/>
  <c r="AG102" i="1" s="1"/>
  <c r="AG103" i="1" a="1"/>
  <c r="AG103" i="1" s="1"/>
  <c r="AG104" i="1" a="1"/>
  <c r="AG104" i="1" s="1"/>
  <c r="AG105" i="1" a="1"/>
  <c r="AG105" i="1" s="1"/>
  <c r="AG106" i="1" a="1"/>
  <c r="AG106" i="1" s="1"/>
  <c r="AG107" i="1" a="1"/>
  <c r="AG107" i="1" s="1"/>
  <c r="AG108" i="1" a="1"/>
  <c r="AG108" i="1" s="1"/>
  <c r="AG109" i="1" a="1"/>
  <c r="AG109" i="1" s="1"/>
  <c r="AG110" i="1" a="1"/>
  <c r="AG110" i="1" s="1"/>
  <c r="AG111" i="1" a="1"/>
  <c r="AG111" i="1" s="1"/>
  <c r="AG112" i="1" a="1"/>
  <c r="AG112" i="1" s="1"/>
  <c r="AG113" i="1" a="1"/>
  <c r="AG113" i="1" s="1"/>
  <c r="AG114" i="1" a="1"/>
  <c r="AG114" i="1" s="1"/>
  <c r="AG115" i="1" a="1"/>
  <c r="AG115" i="1" s="1"/>
  <c r="AG116" i="1" a="1"/>
  <c r="AG116" i="1" s="1"/>
  <c r="AG117" i="1" a="1"/>
  <c r="AG117" i="1" s="1"/>
  <c r="AG118" i="1" a="1"/>
  <c r="AG118" i="1" s="1"/>
  <c r="AG119" i="1" a="1"/>
  <c r="AG119" i="1" s="1"/>
  <c r="AG120" i="1" a="1"/>
  <c r="AG120" i="1" s="1"/>
  <c r="AG121" i="1" a="1"/>
  <c r="AG121" i="1" s="1"/>
  <c r="AG122" i="1" a="1"/>
  <c r="AG122" i="1" s="1"/>
  <c r="AG123" i="1" a="1"/>
  <c r="AG123" i="1" s="1"/>
  <c r="AG124" i="1" a="1"/>
  <c r="AG124" i="1" s="1"/>
  <c r="AG125" i="1" a="1"/>
  <c r="AG125" i="1" s="1"/>
  <c r="AG126" i="1" a="1"/>
  <c r="AG126" i="1" s="1"/>
  <c r="AG127" i="1" a="1"/>
  <c r="AG127" i="1" s="1"/>
  <c r="AG128" i="1" a="1"/>
  <c r="AG128" i="1" s="1"/>
  <c r="AG129" i="1" a="1"/>
  <c r="AG129" i="1" s="1"/>
  <c r="AG130" i="1" a="1"/>
  <c r="AG130" i="1" s="1"/>
  <c r="AG131" i="1" a="1"/>
  <c r="AG131" i="1" s="1"/>
  <c r="AG132" i="1" a="1"/>
  <c r="AG132" i="1" s="1"/>
  <c r="AG133" i="1" a="1"/>
  <c r="AG133" i="1" s="1"/>
  <c r="AG134" i="1" a="1"/>
  <c r="AG134" i="1" s="1"/>
  <c r="AG135" i="1" a="1"/>
  <c r="AG135" i="1" s="1"/>
  <c r="AG136" i="1" a="1"/>
  <c r="AG136" i="1" s="1"/>
  <c r="AG137" i="1" a="1"/>
  <c r="AG137" i="1" s="1"/>
  <c r="AG138" i="1" a="1"/>
  <c r="AG138" i="1" s="1"/>
  <c r="AG139" i="1" a="1"/>
  <c r="AG139" i="1" s="1"/>
  <c r="AG140" i="1" a="1"/>
  <c r="AG140" i="1" s="1"/>
  <c r="AG141" i="1" a="1"/>
  <c r="AG141" i="1" s="1"/>
  <c r="AG142" i="1" a="1"/>
  <c r="AG142" i="1" s="1"/>
  <c r="AG143" i="1" a="1"/>
  <c r="AG143" i="1" s="1"/>
  <c r="AG144" i="1" a="1"/>
  <c r="AG144" i="1" s="1"/>
  <c r="AG145" i="1" a="1"/>
  <c r="AG145" i="1" s="1"/>
  <c r="AG146" i="1" a="1"/>
  <c r="AG146" i="1" s="1"/>
  <c r="AG147" i="1" a="1"/>
  <c r="AG147" i="1" s="1"/>
  <c r="AG148" i="1" a="1"/>
  <c r="AG148" i="1" s="1"/>
  <c r="AG149" i="1" a="1"/>
  <c r="AG149" i="1" s="1"/>
  <c r="AG150" i="1" a="1"/>
  <c r="AG150" i="1" s="1"/>
  <c r="AG151" i="1" a="1"/>
  <c r="AG151" i="1" s="1"/>
  <c r="AG152" i="1" a="1"/>
  <c r="AG152" i="1" s="1"/>
  <c r="AG153" i="1" a="1"/>
  <c r="AG153" i="1" s="1"/>
  <c r="AG154" i="1" a="1"/>
  <c r="AG154" i="1" s="1"/>
  <c r="AG155" i="1" a="1"/>
  <c r="AG155" i="1" s="1"/>
  <c r="AG156" i="1" a="1"/>
  <c r="AG156" i="1" s="1"/>
  <c r="AG157" i="1" a="1"/>
  <c r="AG157" i="1" s="1"/>
  <c r="AG158" i="1" a="1"/>
  <c r="AG158" i="1" s="1"/>
  <c r="AG159" i="1" a="1"/>
  <c r="AG159" i="1" s="1"/>
  <c r="AG160" i="1" a="1"/>
  <c r="AG160" i="1" s="1"/>
  <c r="AG161" i="1" a="1"/>
  <c r="AG161" i="1" s="1"/>
  <c r="AG162" i="1" a="1"/>
  <c r="AG162" i="1" s="1"/>
  <c r="AG163" i="1" a="1"/>
  <c r="AG163" i="1" s="1"/>
  <c r="AG164" i="1" a="1"/>
  <c r="AG164" i="1" s="1"/>
  <c r="AG165" i="1" a="1"/>
  <c r="AG165" i="1" s="1"/>
  <c r="AG166" i="1" a="1"/>
  <c r="AG166" i="1" s="1"/>
  <c r="AG167" i="1" a="1"/>
  <c r="AG167" i="1" s="1"/>
  <c r="AG168" i="1" a="1"/>
  <c r="AG168" i="1" s="1"/>
  <c r="AG169" i="1" a="1"/>
  <c r="AG169" i="1" s="1"/>
  <c r="AG170" i="1" a="1"/>
  <c r="AG170" i="1" s="1"/>
  <c r="AG171" i="1" a="1"/>
  <c r="AG171" i="1" s="1"/>
  <c r="AG172" i="1" a="1"/>
  <c r="AG172" i="1" s="1"/>
  <c r="AG173" i="1" a="1"/>
  <c r="AG173" i="1" s="1"/>
  <c r="AG174" i="1" a="1"/>
  <c r="AG174" i="1" s="1"/>
  <c r="AG175" i="1" a="1"/>
  <c r="AG175" i="1" s="1"/>
  <c r="AG176" i="1" a="1"/>
  <c r="AG176" i="1" s="1"/>
  <c r="AG177" i="1" a="1"/>
  <c r="AG177" i="1" s="1"/>
  <c r="AG178" i="1" a="1"/>
  <c r="AG178" i="1" s="1"/>
  <c r="AG179" i="1" a="1"/>
  <c r="AG179" i="1" s="1"/>
  <c r="AG180" i="1" a="1"/>
  <c r="AG180" i="1" s="1"/>
  <c r="AG181" i="1" a="1"/>
  <c r="AG181" i="1" s="1"/>
  <c r="AG182" i="1" a="1"/>
  <c r="AG182" i="1" s="1"/>
  <c r="AG183" i="1" a="1"/>
  <c r="AG183" i="1" s="1"/>
  <c r="AG184" i="1" a="1"/>
  <c r="AG184" i="1" s="1"/>
  <c r="AG185" i="1" a="1"/>
  <c r="AG185" i="1" s="1"/>
  <c r="AG186" i="1" a="1"/>
  <c r="AG186" i="1" s="1"/>
  <c r="AG187" i="1" a="1"/>
  <c r="AG187" i="1" s="1"/>
  <c r="AG188" i="1" a="1"/>
  <c r="AG188" i="1" s="1"/>
  <c r="AG189" i="1" a="1"/>
  <c r="AG189" i="1" s="1"/>
  <c r="AG190" i="1" a="1"/>
  <c r="AG190" i="1" s="1"/>
  <c r="AG191" i="1" a="1"/>
  <c r="AG191" i="1" s="1"/>
  <c r="AG192" i="1" a="1"/>
  <c r="AG192" i="1" s="1"/>
  <c r="AG193" i="1" a="1"/>
  <c r="AG193" i="1" s="1"/>
  <c r="AG194" i="1" a="1"/>
  <c r="AG194" i="1" s="1"/>
  <c r="AG195" i="1" a="1"/>
  <c r="AG195" i="1" s="1"/>
  <c r="AG196" i="1" a="1"/>
  <c r="AG196" i="1" s="1"/>
  <c r="AG197" i="1" a="1"/>
  <c r="AG197" i="1" s="1"/>
  <c r="AG198" i="1" a="1"/>
  <c r="AG198" i="1" s="1"/>
  <c r="AG199" i="1" a="1"/>
  <c r="AG199" i="1" s="1"/>
  <c r="AG200" i="1" a="1"/>
  <c r="AG200" i="1" s="1"/>
  <c r="AG201" i="1" a="1"/>
  <c r="AG201" i="1" s="1"/>
  <c r="AG202" i="1" a="1"/>
  <c r="AG202" i="1" s="1"/>
  <c r="AG203" i="1" a="1"/>
  <c r="AG203" i="1" s="1"/>
  <c r="AG204" i="1" a="1"/>
  <c r="AG204" i="1" s="1"/>
  <c r="AG205" i="1" a="1"/>
  <c r="AG205" i="1" s="1"/>
  <c r="AG206" i="1" a="1"/>
  <c r="AG206" i="1" s="1"/>
  <c r="AG207" i="1" a="1"/>
  <c r="AG207" i="1" s="1"/>
  <c r="AG208" i="1" a="1"/>
  <c r="AG208" i="1" s="1"/>
  <c r="AG209" i="1" a="1"/>
  <c r="AG209" i="1" s="1"/>
  <c r="AG210" i="1" a="1"/>
  <c r="AG210" i="1" s="1"/>
  <c r="AG211" i="1" a="1"/>
  <c r="AG211" i="1" s="1"/>
  <c r="AG212" i="1" a="1"/>
  <c r="AG212" i="1" s="1"/>
  <c r="AG213" i="1" a="1"/>
  <c r="AG213" i="1" s="1"/>
  <c r="AG214" i="1" a="1"/>
  <c r="AG214" i="1" s="1"/>
  <c r="AG215" i="1" a="1"/>
  <c r="AG215" i="1" s="1"/>
  <c r="AG216" i="1" a="1"/>
  <c r="AG216" i="1" s="1"/>
  <c r="AG217" i="1" a="1"/>
  <c r="AG217" i="1" s="1"/>
  <c r="AG218" i="1" a="1"/>
  <c r="AG218" i="1" s="1"/>
  <c r="AG219" i="1" a="1"/>
  <c r="AG219" i="1" s="1"/>
  <c r="AG220" i="1" a="1"/>
  <c r="AG220" i="1" s="1"/>
  <c r="AG221" i="1" a="1"/>
  <c r="AG221" i="1" s="1"/>
  <c r="AG222" i="1" a="1"/>
  <c r="AG222" i="1" s="1"/>
  <c r="AG223" i="1" a="1"/>
  <c r="AG223" i="1" s="1"/>
  <c r="AG224" i="1" a="1"/>
  <c r="AG224" i="1" s="1"/>
  <c r="AG225" i="1" a="1"/>
  <c r="AG225" i="1" s="1"/>
  <c r="AG226" i="1" a="1"/>
  <c r="AG226" i="1" s="1"/>
  <c r="AG227" i="1" a="1"/>
  <c r="AG227" i="1" s="1"/>
  <c r="AG228" i="1" a="1"/>
  <c r="AG228" i="1" s="1"/>
  <c r="AG229" i="1" a="1"/>
  <c r="AG229" i="1" s="1"/>
  <c r="AG230" i="1" a="1"/>
  <c r="AG230" i="1" s="1"/>
  <c r="AG231" i="1" a="1"/>
  <c r="AG231" i="1" s="1"/>
  <c r="AG232" i="1" a="1"/>
  <c r="AG232" i="1" s="1"/>
  <c r="AG233" i="1" a="1"/>
  <c r="AG233" i="1" s="1"/>
  <c r="AG234" i="1" a="1"/>
  <c r="AG234" i="1" s="1"/>
  <c r="AG235" i="1" a="1"/>
  <c r="AG235" i="1" s="1"/>
  <c r="AG236" i="1" a="1"/>
  <c r="AG236" i="1" s="1"/>
  <c r="AG237" i="1" a="1"/>
  <c r="AG237" i="1" s="1"/>
  <c r="AG238" i="1" a="1"/>
  <c r="AG238" i="1" s="1"/>
  <c r="AG239" i="1" a="1"/>
  <c r="AG239" i="1" s="1"/>
  <c r="AG240" i="1" a="1"/>
  <c r="AG240" i="1" s="1"/>
  <c r="AG241" i="1" a="1"/>
  <c r="AG241" i="1" s="1"/>
  <c r="AG242" i="1" a="1"/>
  <c r="AG242" i="1" s="1"/>
  <c r="AG243" i="1" a="1"/>
  <c r="AG243" i="1" s="1"/>
  <c r="AG244" i="1" a="1"/>
  <c r="AG244" i="1" s="1"/>
  <c r="AG245" i="1" a="1"/>
  <c r="AG245" i="1" s="1"/>
  <c r="AG246" i="1" a="1"/>
  <c r="AG246" i="1" s="1"/>
  <c r="AG247" i="1" a="1"/>
  <c r="AG247" i="1" s="1"/>
  <c r="AG248" i="1" a="1"/>
  <c r="AG248" i="1" s="1"/>
  <c r="AG249" i="1" a="1"/>
  <c r="AG249" i="1" s="1"/>
  <c r="AG250" i="1" a="1"/>
  <c r="AG250" i="1" s="1"/>
  <c r="AG251" i="1" a="1"/>
  <c r="AG251" i="1" s="1"/>
  <c r="AG252" i="1" a="1"/>
  <c r="AG252" i="1" s="1"/>
  <c r="AG253" i="1" a="1"/>
  <c r="AG253" i="1" s="1"/>
  <c r="AG254" i="1" a="1"/>
  <c r="AG254" i="1" s="1"/>
  <c r="AG255" i="1" a="1"/>
  <c r="AG255" i="1" s="1"/>
  <c r="AG256" i="1" a="1"/>
  <c r="AG256" i="1" s="1"/>
  <c r="AG257" i="1" a="1"/>
  <c r="AG257" i="1" s="1"/>
  <c r="AG258" i="1" a="1"/>
  <c r="AG258" i="1" s="1"/>
  <c r="AG259" i="1" a="1"/>
  <c r="AG259" i="1" s="1"/>
  <c r="AG260" i="1" a="1"/>
  <c r="AG260" i="1" s="1"/>
  <c r="AG261" i="1" a="1"/>
  <c r="AG261" i="1" s="1"/>
  <c r="AG262" i="1" a="1"/>
  <c r="AG262" i="1" s="1"/>
  <c r="AG263" i="1" a="1"/>
  <c r="AG263" i="1" s="1"/>
  <c r="AG264" i="1" a="1"/>
  <c r="AG264" i="1" s="1"/>
  <c r="AG265" i="1" a="1"/>
  <c r="AG265" i="1" s="1"/>
  <c r="AG266" i="1" a="1"/>
  <c r="AG266" i="1" s="1"/>
  <c r="AG267" i="1" a="1"/>
  <c r="AG267" i="1" s="1"/>
  <c r="AG268" i="1" a="1"/>
  <c r="AG268" i="1" s="1"/>
  <c r="AG269" i="1" a="1"/>
  <c r="AG269" i="1" s="1"/>
  <c r="AG270" i="1" a="1"/>
  <c r="AG270" i="1" s="1"/>
  <c r="AG271" i="1" a="1"/>
  <c r="AG271" i="1" s="1"/>
  <c r="AG272" i="1" a="1"/>
  <c r="AG272" i="1" s="1"/>
  <c r="AG273" i="1" a="1"/>
  <c r="AG273" i="1" s="1"/>
  <c r="AG274" i="1" a="1"/>
  <c r="AG274" i="1" s="1"/>
  <c r="AG275" i="1" a="1"/>
  <c r="AG275" i="1" s="1"/>
  <c r="AG276" i="1" a="1"/>
  <c r="AG276" i="1" s="1"/>
  <c r="AG277" i="1" a="1"/>
  <c r="AG277" i="1" s="1"/>
  <c r="AG278" i="1" a="1"/>
  <c r="AG278" i="1" s="1"/>
  <c r="AG279" i="1" a="1"/>
  <c r="AG279" i="1" s="1"/>
  <c r="AG280" i="1" a="1"/>
  <c r="AG280" i="1" s="1"/>
  <c r="AG281" i="1" a="1"/>
  <c r="AG281" i="1" s="1"/>
  <c r="AG282" i="1" a="1"/>
  <c r="AG282" i="1" s="1"/>
  <c r="AG283" i="1" a="1"/>
  <c r="AG283" i="1" s="1"/>
  <c r="AG284" i="1" a="1"/>
  <c r="AG284" i="1" s="1"/>
  <c r="AG285" i="1" a="1"/>
  <c r="AG285" i="1" s="1"/>
  <c r="AG286" i="1" a="1"/>
  <c r="AG286" i="1" s="1"/>
  <c r="AG287" i="1" a="1"/>
  <c r="AG287" i="1" s="1"/>
  <c r="AG288" i="1" a="1"/>
  <c r="AG288" i="1" s="1"/>
  <c r="AG289" i="1" a="1"/>
  <c r="AG289" i="1" s="1"/>
  <c r="AG290" i="1" a="1"/>
  <c r="AG290" i="1" s="1"/>
  <c r="AG291" i="1" a="1"/>
  <c r="AG291" i="1" s="1"/>
  <c r="AG292" i="1" a="1"/>
  <c r="AG292" i="1" s="1"/>
  <c r="AG293" i="1" a="1"/>
  <c r="AG293" i="1" s="1"/>
  <c r="AG294" i="1" a="1"/>
  <c r="AG294" i="1" s="1"/>
  <c r="AG295" i="1" a="1"/>
  <c r="AG295" i="1" s="1"/>
  <c r="AG296" i="1" a="1"/>
  <c r="AG296" i="1" s="1"/>
  <c r="AG297" i="1" a="1"/>
  <c r="AG297" i="1" s="1"/>
  <c r="AG298" i="1" a="1"/>
  <c r="AG298" i="1" s="1"/>
  <c r="AG299" i="1" a="1"/>
  <c r="AG299" i="1" s="1"/>
  <c r="AG300" i="1" a="1"/>
  <c r="AG300" i="1" s="1"/>
  <c r="AG301" i="1" a="1"/>
  <c r="AG301" i="1" s="1"/>
  <c r="AG302" i="1" a="1"/>
  <c r="AG302" i="1" s="1"/>
  <c r="AG303" i="1" a="1"/>
  <c r="AG303" i="1" s="1"/>
  <c r="AG304" i="1" a="1"/>
  <c r="AG304" i="1" s="1"/>
  <c r="AG305" i="1" a="1"/>
  <c r="AG305" i="1" s="1"/>
  <c r="AG306" i="1" a="1"/>
  <c r="AG306" i="1" s="1"/>
  <c r="AG307" i="1" a="1"/>
  <c r="AG307" i="1" s="1"/>
  <c r="AG308" i="1" a="1"/>
  <c r="AG308" i="1" s="1"/>
  <c r="AG309" i="1" a="1"/>
  <c r="AG309" i="1" s="1"/>
  <c r="AG310" i="1" a="1"/>
  <c r="AG310" i="1" s="1"/>
  <c r="AG311" i="1" a="1"/>
  <c r="AG311" i="1" s="1"/>
  <c r="AG312" i="1" a="1"/>
  <c r="AG312" i="1" s="1"/>
  <c r="AG313" i="1" a="1"/>
  <c r="AG313" i="1" s="1"/>
  <c r="AG314" i="1" a="1"/>
  <c r="AG314" i="1" s="1"/>
  <c r="AG315" i="1" a="1"/>
  <c r="AG315" i="1" s="1"/>
  <c r="AG316" i="1" a="1"/>
  <c r="AG316" i="1" s="1"/>
  <c r="AG317" i="1" a="1"/>
  <c r="AG317" i="1" s="1"/>
  <c r="AG318" i="1" a="1"/>
  <c r="AG318" i="1" s="1"/>
  <c r="AG319" i="1" a="1"/>
  <c r="AG319" i="1" s="1"/>
  <c r="AG320" i="1" a="1"/>
  <c r="AG320" i="1" s="1"/>
  <c r="AG321" i="1" a="1"/>
  <c r="AG321" i="1" s="1"/>
  <c r="AG322" i="1" a="1"/>
  <c r="AG322" i="1" s="1"/>
  <c r="AG323" i="1" a="1"/>
  <c r="AG323" i="1" s="1"/>
  <c r="AG324" i="1" a="1"/>
  <c r="AG324" i="1" s="1"/>
  <c r="AG325" i="1" a="1"/>
  <c r="AG325" i="1" s="1"/>
  <c r="AG326" i="1" a="1"/>
  <c r="AG326" i="1" s="1"/>
  <c r="AG327" i="1" a="1"/>
  <c r="AG327" i="1" s="1"/>
  <c r="AG328" i="1" a="1"/>
  <c r="AG328" i="1" s="1"/>
  <c r="AG329" i="1" a="1"/>
  <c r="AG329" i="1" s="1"/>
  <c r="AG330" i="1" a="1"/>
  <c r="AG330" i="1" s="1"/>
  <c r="AG331" i="1" a="1"/>
  <c r="AG331" i="1" s="1"/>
  <c r="AG332" i="1" a="1"/>
  <c r="AG332" i="1" s="1"/>
  <c r="AG333" i="1" a="1"/>
  <c r="AG333" i="1" s="1"/>
  <c r="AG334" i="1" a="1"/>
  <c r="AG334" i="1" s="1"/>
  <c r="AG335" i="1" a="1"/>
  <c r="AG335" i="1" s="1"/>
  <c r="AG336" i="1" a="1"/>
  <c r="AG336" i="1" s="1"/>
  <c r="AG337" i="1" a="1"/>
  <c r="AG337" i="1" s="1"/>
  <c r="AG338" i="1" a="1"/>
  <c r="AG338" i="1" s="1"/>
  <c r="AG339" i="1" a="1"/>
  <c r="AG339" i="1" s="1"/>
  <c r="AG340" i="1" a="1"/>
  <c r="AG340" i="1" s="1"/>
  <c r="AG341" i="1" a="1"/>
  <c r="AG341" i="1" s="1"/>
  <c r="AG342" i="1" a="1"/>
  <c r="AG342" i="1" s="1"/>
  <c r="AG343" i="1" a="1"/>
  <c r="AG343" i="1" s="1"/>
  <c r="AG344" i="1" a="1"/>
  <c r="AG344" i="1" s="1"/>
  <c r="AG345" i="1" a="1"/>
  <c r="AG345" i="1" s="1"/>
  <c r="AG346" i="1" a="1"/>
  <c r="AG346" i="1" s="1"/>
  <c r="AG347" i="1" a="1"/>
  <c r="AG347" i="1" s="1"/>
  <c r="AG348" i="1" a="1"/>
  <c r="AG348" i="1" s="1"/>
  <c r="AG349" i="1" a="1"/>
  <c r="AG349" i="1" s="1"/>
  <c r="AG350" i="1" a="1"/>
  <c r="AG350" i="1" s="1"/>
  <c r="AG351" i="1" a="1"/>
  <c r="AG351" i="1" s="1"/>
  <c r="AG352" i="1" a="1"/>
  <c r="AG352" i="1" s="1"/>
  <c r="AG353" i="1" a="1"/>
  <c r="AG353" i="1" s="1"/>
  <c r="AG354" i="1" a="1"/>
  <c r="AG354" i="1" s="1"/>
  <c r="AG355" i="1" a="1"/>
  <c r="AG355" i="1" s="1"/>
  <c r="AG356" i="1" a="1"/>
  <c r="AG356" i="1" s="1"/>
  <c r="AG357" i="1" a="1"/>
  <c r="AG357" i="1" s="1"/>
  <c r="AG358" i="1" a="1"/>
  <c r="AG358" i="1" s="1"/>
  <c r="AG359" i="1" a="1"/>
  <c r="AG359" i="1" s="1"/>
  <c r="AG360" i="1" a="1"/>
  <c r="AG360" i="1" s="1"/>
  <c r="AG361" i="1" a="1"/>
  <c r="AG361" i="1" s="1"/>
  <c r="AG362" i="1" a="1"/>
  <c r="AG362" i="1" s="1"/>
  <c r="AG363" i="1" a="1"/>
  <c r="AG363" i="1" s="1"/>
  <c r="AG364" i="1" a="1"/>
  <c r="AG364" i="1" s="1"/>
  <c r="AG365" i="1" a="1"/>
  <c r="AG365" i="1" s="1"/>
  <c r="AG366" i="1" a="1"/>
  <c r="AG366" i="1" s="1"/>
  <c r="AG367" i="1" a="1"/>
  <c r="AG367" i="1" s="1"/>
  <c r="AG368" i="1" a="1"/>
  <c r="AG368" i="1" s="1"/>
  <c r="AG369" i="1" a="1"/>
  <c r="AG369" i="1" s="1"/>
  <c r="AG370" i="1" a="1"/>
  <c r="AG370" i="1" s="1"/>
  <c r="AG371" i="1" a="1"/>
  <c r="AG371" i="1" s="1"/>
  <c r="AG372" i="1" a="1"/>
  <c r="AG372" i="1" s="1"/>
  <c r="AG373" i="1" a="1"/>
  <c r="AG373" i="1" s="1"/>
  <c r="AG374" i="1" a="1"/>
  <c r="AG374" i="1" s="1"/>
  <c r="AG375" i="1" a="1"/>
  <c r="AG375" i="1" s="1"/>
  <c r="AG376" i="1" a="1"/>
  <c r="AG376" i="1" s="1"/>
  <c r="AG377" i="1" a="1"/>
  <c r="AG377" i="1" s="1"/>
  <c r="AG378" i="1" a="1"/>
  <c r="AG378" i="1" s="1"/>
  <c r="AG379" i="1" a="1"/>
  <c r="AG379" i="1" s="1"/>
  <c r="AG380" i="1" a="1"/>
  <c r="AG380" i="1" s="1"/>
  <c r="AG381" i="1" a="1"/>
  <c r="AG381" i="1" s="1"/>
  <c r="AG382" i="1" a="1"/>
  <c r="AG382" i="1" s="1"/>
  <c r="AG383" i="1" a="1"/>
  <c r="AG383" i="1" s="1"/>
  <c r="AG384" i="1" a="1"/>
  <c r="AG384" i="1" s="1"/>
  <c r="AG385" i="1" a="1"/>
  <c r="AG385" i="1" s="1"/>
  <c r="AG386" i="1" a="1"/>
  <c r="AG386" i="1" s="1"/>
  <c r="AG387" i="1" a="1"/>
  <c r="AG387" i="1" s="1"/>
  <c r="AG388" i="1" a="1"/>
  <c r="AG388" i="1" s="1"/>
  <c r="AG389" i="1" a="1"/>
  <c r="AG389" i="1" s="1"/>
  <c r="AG390" i="1" a="1"/>
  <c r="AG390" i="1" s="1"/>
  <c r="AG391" i="1" a="1"/>
  <c r="AG391" i="1" s="1"/>
  <c r="AG392" i="1" a="1"/>
  <c r="AG392" i="1" s="1"/>
  <c r="AG393" i="1" a="1"/>
  <c r="AG393" i="1" s="1"/>
  <c r="AG394" i="1" a="1"/>
  <c r="AG394" i="1" s="1"/>
  <c r="AG395" i="1" a="1"/>
  <c r="AG395" i="1" s="1"/>
  <c r="AG396" i="1" a="1"/>
  <c r="AG396" i="1" s="1"/>
  <c r="AG397" i="1" a="1"/>
  <c r="AG397" i="1" s="1"/>
  <c r="AG398" i="1" a="1"/>
  <c r="AG398" i="1" s="1"/>
  <c r="AG399" i="1" a="1"/>
  <c r="AG399" i="1"/>
  <c r="AG400" i="1" a="1"/>
  <c r="AG400" i="1" s="1"/>
  <c r="AG401" i="1" a="1"/>
  <c r="AG401" i="1" s="1"/>
  <c r="AG402" i="1" a="1"/>
  <c r="AG402" i="1" s="1"/>
  <c r="AG403" i="1" a="1"/>
  <c r="AG403" i="1" s="1"/>
  <c r="AG404" i="1" a="1"/>
  <c r="AG404" i="1" s="1"/>
  <c r="AG405" i="1" a="1"/>
  <c r="AG405" i="1" s="1"/>
  <c r="AG406" i="1" a="1"/>
  <c r="AG406" i="1" s="1"/>
  <c r="AG407" i="1" a="1"/>
  <c r="AG407" i="1" s="1"/>
  <c r="AG408" i="1" a="1"/>
  <c r="AG408" i="1" s="1"/>
  <c r="AG409" i="1" a="1"/>
  <c r="AG409" i="1" s="1"/>
  <c r="AG410" i="1" a="1"/>
  <c r="AG410" i="1" s="1"/>
  <c r="AG411" i="1" a="1"/>
  <c r="AG411" i="1" s="1"/>
  <c r="AG412" i="1" a="1"/>
  <c r="AG412" i="1" s="1"/>
  <c r="AG413" i="1" a="1"/>
  <c r="AG413" i="1" s="1"/>
  <c r="AG414" i="1" a="1"/>
  <c r="AG414" i="1" s="1"/>
  <c r="AG415" i="1" a="1"/>
  <c r="AG415" i="1" s="1"/>
  <c r="AG416" i="1" a="1"/>
  <c r="AG416" i="1" s="1"/>
  <c r="AG417" i="1" a="1"/>
  <c r="AG417" i="1" s="1"/>
  <c r="AG418" i="1" a="1"/>
  <c r="AG418" i="1" s="1"/>
  <c r="AG419" i="1" a="1"/>
  <c r="AG419" i="1" s="1"/>
  <c r="AG420" i="1" a="1"/>
  <c r="AG420" i="1" s="1"/>
  <c r="AG421" i="1" a="1"/>
  <c r="AG421" i="1" s="1"/>
  <c r="AG422" i="1" a="1"/>
  <c r="AG422" i="1" s="1"/>
  <c r="AG423" i="1" a="1"/>
  <c r="AG423" i="1" s="1"/>
  <c r="AG424" i="1" a="1"/>
  <c r="AG424" i="1" s="1"/>
  <c r="AG425" i="1" a="1"/>
  <c r="AG425" i="1" s="1"/>
  <c r="AG426" i="1" a="1"/>
  <c r="AG426" i="1" s="1"/>
  <c r="AG427" i="1" a="1"/>
  <c r="AG427" i="1" s="1"/>
  <c r="AG428" i="1" a="1"/>
  <c r="AG428" i="1" s="1"/>
  <c r="AG429" i="1" a="1"/>
  <c r="AG429" i="1" s="1"/>
  <c r="AG430" i="1" a="1"/>
  <c r="AG430" i="1" s="1"/>
  <c r="AG431" i="1" a="1"/>
  <c r="AG431" i="1" s="1"/>
  <c r="AG432" i="1" a="1"/>
  <c r="AG432" i="1" s="1"/>
  <c r="AG433" i="1" a="1"/>
  <c r="AG433" i="1" s="1"/>
  <c r="AG434" i="1" a="1"/>
  <c r="AG434" i="1" s="1"/>
  <c r="AG435" i="1" a="1"/>
  <c r="AG435" i="1" s="1"/>
  <c r="AG436" i="1" a="1"/>
  <c r="AG436" i="1" s="1"/>
  <c r="AG437" i="1" a="1"/>
  <c r="AG437" i="1" s="1"/>
  <c r="AG438" i="1" a="1"/>
  <c r="AG438" i="1" s="1"/>
  <c r="AG439" i="1" a="1"/>
  <c r="AG439" i="1" s="1"/>
  <c r="AG440" i="1" a="1"/>
  <c r="AG440" i="1" s="1"/>
  <c r="AG441" i="1" a="1"/>
  <c r="AG441" i="1" s="1"/>
  <c r="AG442" i="1" a="1"/>
  <c r="AG442" i="1" s="1"/>
  <c r="AG443" i="1" a="1"/>
  <c r="AG443" i="1" s="1"/>
  <c r="AG444" i="1" a="1"/>
  <c r="AG444" i="1" s="1"/>
  <c r="AG445" i="1" a="1"/>
  <c r="AG445" i="1" s="1"/>
  <c r="AG446" i="1" a="1"/>
  <c r="AG446" i="1" s="1"/>
  <c r="AG447" i="1" a="1"/>
  <c r="AG447" i="1" s="1"/>
  <c r="AG448" i="1" a="1"/>
  <c r="AG448" i="1" s="1"/>
  <c r="AG449" i="1" a="1"/>
  <c r="AG449" i="1" s="1"/>
  <c r="AG450" i="1" a="1"/>
  <c r="AG450" i="1" s="1"/>
  <c r="AG451" i="1" a="1"/>
  <c r="AG451" i="1" s="1"/>
  <c r="AG452" i="1" a="1"/>
  <c r="AG452" i="1" s="1"/>
  <c r="AG453" i="1" a="1"/>
  <c r="AG453" i="1" s="1"/>
  <c r="AG454" i="1" a="1"/>
  <c r="AG454" i="1" s="1"/>
  <c r="AG455" i="1" a="1"/>
  <c r="AG455" i="1" s="1"/>
  <c r="AG456" i="1" a="1"/>
  <c r="AG456" i="1" s="1"/>
  <c r="AG457" i="1" a="1"/>
  <c r="AG457" i="1" s="1"/>
  <c r="AG458" i="1" a="1"/>
  <c r="AG458" i="1" s="1"/>
  <c r="AG459" i="1" a="1"/>
  <c r="AG459" i="1" s="1"/>
  <c r="AG460" i="1" a="1"/>
  <c r="AG460" i="1" s="1"/>
  <c r="AG461" i="1" a="1"/>
  <c r="AG461" i="1" s="1"/>
  <c r="AG462" i="1" a="1"/>
  <c r="AG462" i="1" s="1"/>
  <c r="AG463" i="1" a="1"/>
  <c r="AG463" i="1" s="1"/>
  <c r="AG464" i="1" a="1"/>
  <c r="AG464" i="1" s="1"/>
  <c r="AG465" i="1" a="1"/>
  <c r="AG465" i="1" s="1"/>
  <c r="AG466" i="1" a="1"/>
  <c r="AG466" i="1" s="1"/>
  <c r="AG467" i="1" a="1"/>
  <c r="AG467" i="1" s="1"/>
  <c r="AG468" i="1" a="1"/>
  <c r="AG468" i="1" s="1"/>
  <c r="AG469" i="1" a="1"/>
  <c r="AG469" i="1" s="1"/>
  <c r="AG470" i="1" a="1"/>
  <c r="AG470" i="1" s="1"/>
  <c r="AG471" i="1" a="1"/>
  <c r="AG471" i="1" s="1"/>
  <c r="AG472" i="1" a="1"/>
  <c r="AG472" i="1" s="1"/>
  <c r="AG473" i="1" a="1"/>
  <c r="AG473" i="1" s="1"/>
  <c r="AG474" i="1" a="1"/>
  <c r="AG474" i="1" s="1"/>
  <c r="AG475" i="1" a="1"/>
  <c r="AG475" i="1" s="1"/>
  <c r="AG476" i="1" a="1"/>
  <c r="AG476" i="1" s="1"/>
  <c r="AG477" i="1" a="1"/>
  <c r="AG477" i="1" s="1"/>
  <c r="AG478" i="1" a="1"/>
  <c r="AG478" i="1" s="1"/>
  <c r="AG479" i="1" a="1"/>
  <c r="AG479" i="1" s="1"/>
  <c r="AG480" i="1" a="1"/>
  <c r="AG480" i="1" s="1"/>
  <c r="AG481" i="1" a="1"/>
  <c r="AG481" i="1" s="1"/>
  <c r="AG482" i="1" a="1"/>
  <c r="AG482" i="1" s="1"/>
  <c r="AG483" i="1" a="1"/>
  <c r="AG483" i="1" s="1"/>
  <c r="AG484" i="1" a="1"/>
  <c r="AG484" i="1" s="1"/>
  <c r="AG485" i="1" a="1"/>
  <c r="AG485" i="1" s="1"/>
  <c r="AG486" i="1" a="1"/>
  <c r="AG486" i="1" s="1"/>
  <c r="AG487" i="1" a="1"/>
  <c r="AG487" i="1" s="1"/>
  <c r="AG488" i="1" a="1"/>
  <c r="AG488" i="1" s="1"/>
  <c r="AG489" i="1" a="1"/>
  <c r="AG489" i="1" s="1"/>
  <c r="AG490" i="1" a="1"/>
  <c r="AG490" i="1" s="1"/>
  <c r="AG491" i="1" a="1"/>
  <c r="AG491" i="1" s="1"/>
  <c r="AG492" i="1" a="1"/>
  <c r="AG492" i="1" s="1"/>
  <c r="AG493" i="1" a="1"/>
  <c r="AG493" i="1" s="1"/>
  <c r="AG494" i="1" a="1"/>
  <c r="AG494" i="1" s="1"/>
  <c r="AG495" i="1" a="1"/>
  <c r="AG495" i="1" s="1"/>
  <c r="AG496" i="1" a="1"/>
  <c r="AG496" i="1" s="1"/>
  <c r="AG497" i="1" a="1"/>
  <c r="AG497" i="1" s="1"/>
  <c r="AG498" i="1" a="1"/>
  <c r="AG498" i="1" s="1"/>
  <c r="AG499" i="1" a="1"/>
  <c r="AG499" i="1" s="1"/>
  <c r="AG500" i="1" a="1"/>
  <c r="AG500" i="1" s="1"/>
  <c r="AG501" i="1" a="1"/>
  <c r="AG501" i="1" s="1"/>
  <c r="AG502" i="1" a="1"/>
  <c r="AG502" i="1" s="1"/>
  <c r="AG503" i="1" a="1"/>
  <c r="AG503" i="1" s="1"/>
  <c r="AG504" i="1" a="1"/>
  <c r="AG504" i="1" s="1"/>
  <c r="AG505" i="1" a="1"/>
  <c r="AG505" i="1" s="1"/>
  <c r="AG506" i="1" a="1"/>
  <c r="AG506" i="1" s="1"/>
  <c r="AG507" i="1" a="1"/>
  <c r="AG507" i="1" s="1"/>
  <c r="AG508" i="1" a="1"/>
  <c r="AG508" i="1" s="1"/>
  <c r="AG509" i="1" a="1"/>
  <c r="AG509" i="1" s="1"/>
  <c r="AG510" i="1" a="1"/>
  <c r="AG510" i="1" s="1"/>
  <c r="AG511" i="1" a="1"/>
  <c r="AG511" i="1" s="1"/>
  <c r="AG512" i="1" a="1"/>
  <c r="AG512" i="1" s="1"/>
  <c r="AG513" i="1" a="1"/>
  <c r="AG513" i="1" s="1"/>
  <c r="AG514" i="1" a="1"/>
  <c r="AG514" i="1" s="1"/>
  <c r="AG515" i="1" a="1"/>
  <c r="AG515" i="1" s="1"/>
  <c r="AG516" i="1" a="1"/>
  <c r="AG516" i="1" s="1"/>
  <c r="AG517" i="1" a="1"/>
  <c r="AG517" i="1" s="1"/>
  <c r="AG518" i="1" a="1"/>
  <c r="AG518" i="1" s="1"/>
  <c r="AG519" i="1" a="1"/>
  <c r="AG519" i="1" s="1"/>
  <c r="AG520" i="1" a="1"/>
  <c r="AG520" i="1" s="1"/>
  <c r="AG521" i="1" a="1"/>
  <c r="AG521" i="1" s="1"/>
  <c r="AG522" i="1" a="1"/>
  <c r="AG522" i="1" s="1"/>
  <c r="AG523" i="1" a="1"/>
  <c r="AG523" i="1" s="1"/>
  <c r="AG524" i="1" a="1"/>
  <c r="AG524" i="1" s="1"/>
  <c r="AG525" i="1" a="1"/>
  <c r="AG525" i="1" s="1"/>
  <c r="AG526" i="1" a="1"/>
  <c r="AG526" i="1" s="1"/>
  <c r="AG527" i="1" a="1"/>
  <c r="AG527" i="1" s="1"/>
  <c r="AG528" i="1" a="1"/>
  <c r="AG528" i="1" s="1"/>
  <c r="AG529" i="1" a="1"/>
  <c r="AG529" i="1" s="1"/>
  <c r="AG530" i="1" a="1"/>
  <c r="AG530" i="1" s="1"/>
  <c r="AG531" i="1" a="1"/>
  <c r="AG531" i="1" s="1"/>
  <c r="AG532" i="1" a="1"/>
  <c r="AG532" i="1" s="1"/>
  <c r="AG533" i="1" a="1"/>
  <c r="AG533" i="1" s="1"/>
  <c r="AG534" i="1" a="1"/>
  <c r="AG534" i="1" s="1"/>
  <c r="AG535" i="1" a="1"/>
  <c r="AG535" i="1" s="1"/>
  <c r="AG536" i="1" a="1"/>
  <c r="AG536" i="1" s="1"/>
  <c r="AG537" i="1" a="1"/>
  <c r="AG537" i="1" s="1"/>
  <c r="AG538" i="1" a="1"/>
  <c r="AG538" i="1" s="1"/>
  <c r="AG539" i="1" a="1"/>
  <c r="AG539" i="1" s="1"/>
  <c r="AG540" i="1" a="1"/>
  <c r="AG540" i="1" s="1"/>
  <c r="AG541" i="1" a="1"/>
  <c r="AG541" i="1" s="1"/>
  <c r="AG542" i="1" a="1"/>
  <c r="AG542" i="1" s="1"/>
  <c r="AG543" i="1" a="1"/>
  <c r="AG543" i="1" s="1"/>
  <c r="AG544" i="1" a="1"/>
  <c r="AG544" i="1" s="1"/>
  <c r="AG545" i="1" a="1"/>
  <c r="AG545" i="1" s="1"/>
  <c r="AG546" i="1" a="1"/>
  <c r="AG546" i="1" s="1"/>
  <c r="AG547" i="1" a="1"/>
  <c r="AG547" i="1" s="1"/>
  <c r="AG548" i="1" a="1"/>
  <c r="AG548" i="1" s="1"/>
  <c r="AG549" i="1" a="1"/>
  <c r="AG549" i="1" s="1"/>
  <c r="AG550" i="1" a="1"/>
  <c r="AG550" i="1" s="1"/>
  <c r="AG551" i="1" a="1"/>
  <c r="AG551" i="1" s="1"/>
  <c r="AG552" i="1" a="1"/>
  <c r="AG552" i="1" s="1"/>
  <c r="AG553" i="1" a="1"/>
  <c r="AG553" i="1" s="1"/>
  <c r="AG554" i="1" a="1"/>
  <c r="AG554" i="1" s="1"/>
  <c r="AG555" i="1" a="1"/>
  <c r="AG555" i="1" s="1"/>
  <c r="AG556" i="1" a="1"/>
  <c r="AG556" i="1" s="1"/>
  <c r="AG557" i="1" a="1"/>
  <c r="AG557" i="1" s="1"/>
  <c r="AG558" i="1" a="1"/>
  <c r="AG558" i="1" s="1"/>
  <c r="AG559" i="1" a="1"/>
  <c r="AG559" i="1" s="1"/>
  <c r="AG560" i="1" a="1"/>
  <c r="AG560" i="1" s="1"/>
  <c r="AG561" i="1" a="1"/>
  <c r="AG561" i="1" s="1"/>
  <c r="AG562" i="1" a="1"/>
  <c r="AG562" i="1" s="1"/>
  <c r="AG563" i="1" a="1"/>
  <c r="AG563" i="1" s="1"/>
  <c r="AG564" i="1" a="1"/>
  <c r="AG564" i="1" s="1"/>
  <c r="AG565" i="1" a="1"/>
  <c r="AG565" i="1" s="1"/>
  <c r="AG566" i="1" a="1"/>
  <c r="AG566" i="1" s="1"/>
  <c r="AG567" i="1" a="1"/>
  <c r="AG567" i="1" s="1"/>
  <c r="AG568" i="1" a="1"/>
  <c r="AG568" i="1" s="1"/>
  <c r="AG569" i="1" a="1"/>
  <c r="AG569" i="1" s="1"/>
  <c r="AG570" i="1" a="1"/>
  <c r="AG570" i="1" s="1"/>
  <c r="AG571" i="1" a="1"/>
  <c r="AG571" i="1" s="1"/>
  <c r="AG572" i="1" a="1"/>
  <c r="AG572" i="1" s="1"/>
  <c r="AG573" i="1" a="1"/>
  <c r="AG573" i="1" s="1"/>
  <c r="AG574" i="1" a="1"/>
  <c r="AG574" i="1" s="1"/>
  <c r="AG575" i="1" a="1"/>
  <c r="AG575" i="1" s="1"/>
  <c r="AG576" i="1" a="1"/>
  <c r="AG576" i="1" s="1"/>
  <c r="AG577" i="1" a="1"/>
  <c r="AG577" i="1" s="1"/>
  <c r="AG578" i="1" a="1"/>
  <c r="AG578" i="1" s="1"/>
  <c r="AG579" i="1" a="1"/>
  <c r="AG579" i="1" s="1"/>
  <c r="AG580" i="1" a="1"/>
  <c r="AG580" i="1" s="1"/>
  <c r="AG581" i="1" a="1"/>
  <c r="AG581" i="1" s="1"/>
  <c r="AG582" i="1" a="1"/>
  <c r="AG582" i="1" s="1"/>
  <c r="AG583" i="1" a="1"/>
  <c r="AG583" i="1" s="1"/>
  <c r="AG584" i="1" a="1"/>
  <c r="AG584" i="1" s="1"/>
  <c r="AG585" i="1" a="1"/>
  <c r="AG585" i="1" s="1"/>
  <c r="AG586" i="1" a="1"/>
  <c r="AG586" i="1" s="1"/>
  <c r="AG587" i="1" a="1"/>
  <c r="AG587" i="1" s="1"/>
  <c r="AG588" i="1" a="1"/>
  <c r="AG588" i="1" s="1"/>
  <c r="AG589" i="1" a="1"/>
  <c r="AG589" i="1" s="1"/>
  <c r="AG590" i="1" a="1"/>
  <c r="AG590" i="1" s="1"/>
  <c r="AG591" i="1" a="1"/>
  <c r="AG591" i="1" s="1"/>
  <c r="AG592" i="1" a="1"/>
  <c r="AG592" i="1" s="1"/>
  <c r="AG593" i="1" a="1"/>
  <c r="AG593" i="1" s="1"/>
  <c r="AG594" i="1" a="1"/>
  <c r="AG594" i="1" s="1"/>
  <c r="AG595" i="1" a="1"/>
  <c r="AG595" i="1" s="1"/>
  <c r="AG596" i="1" a="1"/>
  <c r="AG596" i="1" s="1"/>
  <c r="AG597" i="1" a="1"/>
  <c r="AG597" i="1" s="1"/>
  <c r="AG598" i="1" a="1"/>
  <c r="AG598" i="1" s="1"/>
  <c r="AG599" i="1" a="1"/>
  <c r="AG599" i="1" s="1"/>
  <c r="AG600" i="1" a="1"/>
  <c r="AG600" i="1" s="1"/>
  <c r="AG601" i="1" a="1"/>
  <c r="AG601" i="1" s="1"/>
  <c r="AG602" i="1" a="1"/>
  <c r="AG602" i="1" s="1"/>
  <c r="AG603" i="1" a="1"/>
  <c r="AG603" i="1" s="1"/>
  <c r="AG604" i="1" a="1"/>
  <c r="AG604" i="1" s="1"/>
  <c r="AG605" i="1" a="1"/>
  <c r="AG605" i="1" s="1"/>
  <c r="AG606" i="1" a="1"/>
  <c r="AG606" i="1" s="1"/>
  <c r="AG607" i="1" a="1"/>
  <c r="AG607" i="1" s="1"/>
  <c r="AG608" i="1" a="1"/>
  <c r="AG608" i="1" s="1"/>
  <c r="AG609" i="1" a="1"/>
  <c r="AG609" i="1" s="1"/>
  <c r="AG610" i="1" a="1"/>
  <c r="AG610" i="1" s="1"/>
  <c r="AG611" i="1" a="1"/>
  <c r="AG611" i="1" s="1"/>
  <c r="AG612" i="1" a="1"/>
  <c r="AG612" i="1" s="1"/>
  <c r="AG613" i="1" a="1"/>
  <c r="AG613" i="1" s="1"/>
  <c r="AG614" i="1" a="1"/>
  <c r="AG614" i="1" s="1"/>
  <c r="AG615" i="1" a="1"/>
  <c r="AG615" i="1" s="1"/>
  <c r="AG616" i="1" a="1"/>
  <c r="AG616" i="1" s="1"/>
  <c r="AG617" i="1" a="1"/>
  <c r="AG617" i="1" s="1"/>
  <c r="AG618" i="1" a="1"/>
  <c r="AG618" i="1" s="1"/>
  <c r="AG619" i="1" a="1"/>
  <c r="AG619" i="1" s="1"/>
  <c r="AG620" i="1" a="1"/>
  <c r="AG620" i="1" s="1"/>
  <c r="AG621" i="1" a="1"/>
  <c r="AG621" i="1" s="1"/>
  <c r="AG622" i="1" a="1"/>
  <c r="AG622" i="1" s="1"/>
  <c r="AG623" i="1" a="1"/>
  <c r="AG623" i="1" s="1"/>
  <c r="AG624" i="1" a="1"/>
  <c r="AG624" i="1" s="1"/>
  <c r="AG625" i="1" a="1"/>
  <c r="AG625" i="1" s="1"/>
  <c r="AG626" i="1" a="1"/>
  <c r="AG626" i="1" s="1"/>
  <c r="AG627" i="1" a="1"/>
  <c r="AG627" i="1" s="1"/>
  <c r="AG628" i="1" a="1"/>
  <c r="AG628" i="1" s="1"/>
  <c r="AG629" i="1" a="1"/>
  <c r="AG629" i="1" s="1"/>
  <c r="AG630" i="1" a="1"/>
  <c r="AG630" i="1" s="1"/>
  <c r="AG631" i="1" a="1"/>
  <c r="AG631" i="1" s="1"/>
  <c r="AG632" i="1" a="1"/>
  <c r="AG632" i="1" s="1"/>
  <c r="AG633" i="1" a="1"/>
  <c r="AG633" i="1" s="1"/>
  <c r="AG634" i="1" a="1"/>
  <c r="AG634" i="1" s="1"/>
  <c r="AG635" i="1" a="1"/>
  <c r="AG635" i="1" s="1"/>
  <c r="AG636" i="1" a="1"/>
  <c r="AG636" i="1" s="1"/>
  <c r="AG637" i="1" a="1"/>
  <c r="AG637" i="1" s="1"/>
  <c r="AG638" i="1" a="1"/>
  <c r="AG638" i="1" s="1"/>
  <c r="AG639" i="1" a="1"/>
  <c r="AG639" i="1" s="1"/>
  <c r="AG640" i="1" a="1"/>
  <c r="AG640" i="1" s="1"/>
  <c r="AG641" i="1" a="1"/>
  <c r="AG641" i="1" s="1"/>
  <c r="AG642" i="1" a="1"/>
  <c r="AG642" i="1" s="1"/>
  <c r="AG643" i="1" a="1"/>
  <c r="AG643" i="1" s="1"/>
  <c r="AG644" i="1" a="1"/>
  <c r="AG644" i="1" s="1"/>
  <c r="AG645" i="1" a="1"/>
  <c r="AG645" i="1" s="1"/>
  <c r="AG646" i="1" a="1"/>
  <c r="AG646" i="1" s="1"/>
  <c r="AG647" i="1" a="1"/>
  <c r="AG647" i="1" s="1"/>
  <c r="AG648" i="1" a="1"/>
  <c r="AG648" i="1" s="1"/>
  <c r="AG649" i="1" a="1"/>
  <c r="AG649" i="1" s="1"/>
  <c r="AG650" i="1" a="1"/>
  <c r="AG650" i="1" s="1"/>
  <c r="AG651" i="1" a="1"/>
  <c r="AG651" i="1" s="1"/>
  <c r="AG652" i="1" a="1"/>
  <c r="AG652" i="1" s="1"/>
  <c r="AG653" i="1" a="1"/>
  <c r="AG653" i="1" s="1"/>
  <c r="AG654" i="1" a="1"/>
  <c r="AG654" i="1" s="1"/>
  <c r="AG655" i="1" a="1"/>
  <c r="AG655" i="1" s="1"/>
  <c r="AG656" i="1" a="1"/>
  <c r="AG656" i="1" s="1"/>
  <c r="AG657" i="1" a="1"/>
  <c r="AG657" i="1" s="1"/>
  <c r="AG658" i="1" a="1"/>
  <c r="AG658" i="1" s="1"/>
  <c r="AG659" i="1" a="1"/>
  <c r="AG659" i="1" s="1"/>
  <c r="AG660" i="1" a="1"/>
  <c r="AG660" i="1" s="1"/>
  <c r="AG661" i="1" a="1"/>
  <c r="AG661" i="1" s="1"/>
  <c r="AG662" i="1" a="1"/>
  <c r="AG662" i="1" s="1"/>
  <c r="AG663" i="1" a="1"/>
  <c r="AG663" i="1" s="1"/>
  <c r="AG664" i="1" a="1"/>
  <c r="AG664" i="1" s="1"/>
  <c r="AG665" i="1" a="1"/>
  <c r="AG665" i="1" s="1"/>
  <c r="AG666" i="1" a="1"/>
  <c r="AG666" i="1" s="1"/>
  <c r="AG667" i="1" a="1"/>
  <c r="AG667" i="1" s="1"/>
  <c r="AG668" i="1" a="1"/>
  <c r="AG668" i="1" s="1"/>
  <c r="AG669" i="1" a="1"/>
  <c r="AG669" i="1" s="1"/>
  <c r="AG670" i="1" a="1"/>
  <c r="AG670" i="1" s="1"/>
  <c r="AG671" i="1" a="1"/>
  <c r="AG671" i="1" s="1"/>
  <c r="AG672" i="1" a="1"/>
  <c r="AG672" i="1" s="1"/>
  <c r="AG673" i="1" a="1"/>
  <c r="AG673" i="1" s="1"/>
  <c r="AG674" i="1" a="1"/>
  <c r="AG674" i="1" s="1"/>
  <c r="AG675" i="1" a="1"/>
  <c r="AG675" i="1" s="1"/>
  <c r="AG676" i="1" a="1"/>
  <c r="AG676" i="1" s="1"/>
  <c r="AG677" i="1" a="1"/>
  <c r="AG677" i="1" s="1"/>
  <c r="AG678" i="1" a="1"/>
  <c r="AG678" i="1" s="1"/>
  <c r="AG679" i="1" a="1"/>
  <c r="AG679" i="1" s="1"/>
  <c r="AG680" i="1" a="1"/>
  <c r="AG680" i="1" s="1"/>
  <c r="AG681" i="1" a="1"/>
  <c r="AG681" i="1" s="1"/>
  <c r="AG682" i="1" a="1"/>
  <c r="AG682" i="1" s="1"/>
  <c r="AG683" i="1" a="1"/>
  <c r="AG683" i="1" s="1"/>
  <c r="AG684" i="1" a="1"/>
  <c r="AG684" i="1" s="1"/>
  <c r="AG685" i="1" a="1"/>
  <c r="AG685" i="1" s="1"/>
  <c r="AG686" i="1" a="1"/>
  <c r="AG686" i="1" s="1"/>
  <c r="AG687" i="1" a="1"/>
  <c r="AG687" i="1" s="1"/>
  <c r="AG688" i="1" a="1"/>
  <c r="AG688" i="1" s="1"/>
  <c r="AG689" i="1" a="1"/>
  <c r="AG689" i="1" s="1"/>
  <c r="AG690" i="1" a="1"/>
  <c r="AG690" i="1" s="1"/>
  <c r="AG691" i="1" a="1"/>
  <c r="AG691" i="1" s="1"/>
  <c r="AG692" i="1" a="1"/>
  <c r="AG692" i="1" s="1"/>
  <c r="AG693" i="1" a="1"/>
  <c r="AG693" i="1" s="1"/>
  <c r="AG694" i="1" a="1"/>
  <c r="AG694" i="1" s="1"/>
  <c r="AG695" i="1" a="1"/>
  <c r="AG695" i="1" s="1"/>
  <c r="AG696" i="1" a="1"/>
  <c r="AG696" i="1" s="1"/>
  <c r="AG697" i="1" a="1"/>
  <c r="AG697" i="1" s="1"/>
  <c r="AG698" i="1" a="1"/>
  <c r="AG698" i="1" s="1"/>
  <c r="AG699" i="1" a="1"/>
  <c r="AG699" i="1" s="1"/>
  <c r="AG700" i="1" a="1"/>
  <c r="AG700" i="1" s="1"/>
  <c r="AG701" i="1" a="1"/>
  <c r="AG701" i="1" s="1"/>
  <c r="AG702" i="1" a="1"/>
  <c r="AG702" i="1" s="1"/>
  <c r="AG703" i="1" a="1"/>
  <c r="AG703" i="1" s="1"/>
  <c r="AG704" i="1" a="1"/>
  <c r="AG704" i="1" s="1"/>
  <c r="AG705" i="1" a="1"/>
  <c r="AG705" i="1" s="1"/>
  <c r="AG706" i="1" a="1"/>
  <c r="AG706" i="1" s="1"/>
  <c r="AG707" i="1" a="1"/>
  <c r="AG707" i="1" s="1"/>
  <c r="AG708" i="1" a="1"/>
  <c r="AG708" i="1" s="1"/>
  <c r="AG709" i="1" a="1"/>
  <c r="AG709" i="1" s="1"/>
  <c r="AG710" i="1" a="1"/>
  <c r="AG710" i="1" s="1"/>
  <c r="AG711" i="1" a="1"/>
  <c r="AG711" i="1" s="1"/>
  <c r="AG712" i="1" a="1"/>
  <c r="AG712" i="1" s="1"/>
  <c r="AG713" i="1" a="1"/>
  <c r="AG713" i="1" s="1"/>
  <c r="AG714" i="1" a="1"/>
  <c r="AG714" i="1" s="1"/>
  <c r="AG715" i="1" a="1"/>
  <c r="AG715" i="1" s="1"/>
  <c r="AG716" i="1" a="1"/>
  <c r="AG716" i="1" s="1"/>
  <c r="AG717" i="1" a="1"/>
  <c r="AG717" i="1" s="1"/>
  <c r="AG718" i="1" a="1"/>
  <c r="AG718" i="1" s="1"/>
  <c r="AG719" i="1" a="1"/>
  <c r="AG719" i="1" s="1"/>
  <c r="AG720" i="1" a="1"/>
  <c r="AG720" i="1" s="1"/>
  <c r="AG721" i="1" a="1"/>
  <c r="AG721" i="1" s="1"/>
  <c r="AG722" i="1" a="1"/>
  <c r="AG722" i="1" s="1"/>
  <c r="AG723" i="1" a="1"/>
  <c r="AG723" i="1" s="1"/>
  <c r="AG724" i="1" a="1"/>
  <c r="AG724" i="1" s="1"/>
  <c r="AG725" i="1" a="1"/>
  <c r="AG725" i="1" s="1"/>
  <c r="AG726" i="1" a="1"/>
  <c r="AG726" i="1" s="1"/>
  <c r="AG727" i="1" a="1"/>
  <c r="AG727" i="1" s="1"/>
  <c r="AG728" i="1" a="1"/>
  <c r="AG728" i="1" s="1"/>
  <c r="AG729" i="1" a="1"/>
  <c r="AG729" i="1" s="1"/>
  <c r="AG730" i="1" a="1"/>
  <c r="AG730" i="1" s="1"/>
  <c r="AG731" i="1" a="1"/>
  <c r="AG731" i="1" s="1"/>
  <c r="AG732" i="1" a="1"/>
  <c r="AG732" i="1" s="1"/>
  <c r="AG733" i="1" a="1"/>
  <c r="AG733" i="1" s="1"/>
  <c r="AG734" i="1" a="1"/>
  <c r="AG734" i="1" s="1"/>
  <c r="AG735" i="1" a="1"/>
  <c r="AG735" i="1" s="1"/>
  <c r="AG736" i="1" a="1"/>
  <c r="AG736" i="1" s="1"/>
  <c r="AG737" i="1" a="1"/>
  <c r="AG737" i="1" s="1"/>
  <c r="AG738" i="1" a="1"/>
  <c r="AG738" i="1" s="1"/>
  <c r="AG739" i="1" a="1"/>
  <c r="AG739" i="1" s="1"/>
  <c r="AG740" i="1" a="1"/>
  <c r="AG740" i="1" s="1"/>
  <c r="AG741" i="1" a="1"/>
  <c r="AG741" i="1" s="1"/>
  <c r="AG742" i="1" a="1"/>
  <c r="AG742" i="1" s="1"/>
  <c r="AG743" i="1" a="1"/>
  <c r="AG743" i="1" s="1"/>
  <c r="AG744" i="1" a="1"/>
  <c r="AG744" i="1" s="1"/>
  <c r="AG745" i="1" a="1"/>
  <c r="AG745" i="1" s="1"/>
  <c r="AG746" i="1" a="1"/>
  <c r="AG746" i="1" s="1"/>
  <c r="AG747" i="1" a="1"/>
  <c r="AG747" i="1" s="1"/>
  <c r="AG748" i="1" a="1"/>
  <c r="AG748" i="1" s="1"/>
  <c r="AG749" i="1" a="1"/>
  <c r="AG749" i="1" s="1"/>
  <c r="AG750" i="1" a="1"/>
  <c r="AG750" i="1" s="1"/>
  <c r="AG751" i="1" a="1"/>
  <c r="AG751" i="1" s="1"/>
  <c r="AG752" i="1" a="1"/>
  <c r="AG752" i="1" s="1"/>
  <c r="AG753" i="1" a="1"/>
  <c r="AG753" i="1" s="1"/>
  <c r="AG754" i="1" a="1"/>
  <c r="AG754" i="1" s="1"/>
  <c r="AG755" i="1" a="1"/>
  <c r="AG755" i="1" s="1"/>
  <c r="AG756" i="1" a="1"/>
  <c r="AG756" i="1" s="1"/>
  <c r="AG757" i="1" a="1"/>
  <c r="AG757" i="1" s="1"/>
  <c r="AG758" i="1" a="1"/>
  <c r="AG758" i="1" s="1"/>
  <c r="AG759" i="1" a="1"/>
  <c r="AG759" i="1" s="1"/>
  <c r="AG760" i="1" a="1"/>
  <c r="AG760" i="1" s="1"/>
  <c r="AG761" i="1" a="1"/>
  <c r="AG761" i="1" s="1"/>
  <c r="AG762" i="1" a="1"/>
  <c r="AG762" i="1" s="1"/>
  <c r="AG763" i="1" a="1"/>
  <c r="AG763" i="1" s="1"/>
  <c r="AG764" i="1" a="1"/>
  <c r="AG764" i="1" s="1"/>
  <c r="AG765" i="1" a="1"/>
  <c r="AG765" i="1" s="1"/>
  <c r="AG766" i="1" a="1"/>
  <c r="AG766" i="1" s="1"/>
  <c r="AG767" i="1" a="1"/>
  <c r="AG767" i="1" s="1"/>
  <c r="AG768" i="1" a="1"/>
  <c r="AG768" i="1" s="1"/>
  <c r="AG769" i="1" a="1"/>
  <c r="AG769" i="1" s="1"/>
  <c r="AG770" i="1" a="1"/>
  <c r="AG770" i="1" s="1"/>
  <c r="AG771" i="1" a="1"/>
  <c r="AG771" i="1" s="1"/>
  <c r="AG772" i="1" a="1"/>
  <c r="AG772" i="1" s="1"/>
  <c r="AG773" i="1" a="1"/>
  <c r="AG773" i="1" s="1"/>
  <c r="AG774" i="1" a="1"/>
  <c r="AG774" i="1" s="1"/>
  <c r="AG775" i="1" a="1"/>
  <c r="AG775" i="1" s="1"/>
  <c r="AG776" i="1" a="1"/>
  <c r="AG776" i="1" s="1"/>
  <c r="AG777" i="1" a="1"/>
  <c r="AG777" i="1" s="1"/>
  <c r="AG778" i="1" a="1"/>
  <c r="AG778" i="1" s="1"/>
  <c r="AG779" i="1" a="1"/>
  <c r="AG779" i="1" s="1"/>
  <c r="AG780" i="1" a="1"/>
  <c r="AG780" i="1" s="1"/>
  <c r="AG781" i="1" a="1"/>
  <c r="AG781" i="1" s="1"/>
  <c r="AG782" i="1" a="1"/>
  <c r="AG782" i="1" s="1"/>
  <c r="AG783" i="1" a="1"/>
  <c r="AG783" i="1" s="1"/>
  <c r="AG784" i="1" a="1"/>
  <c r="AG784" i="1" s="1"/>
  <c r="AG785" i="1" a="1"/>
  <c r="AG785" i="1" s="1"/>
  <c r="AG786" i="1" a="1"/>
  <c r="AG786" i="1" s="1"/>
  <c r="AG787" i="1" a="1"/>
  <c r="AG787" i="1" s="1"/>
  <c r="AG788" i="1" a="1"/>
  <c r="AG788" i="1" s="1"/>
  <c r="AG789" i="1" a="1"/>
  <c r="AG789" i="1" s="1"/>
  <c r="AG790" i="1" a="1"/>
  <c r="AG790" i="1" s="1"/>
  <c r="AG791" i="1" a="1"/>
  <c r="AG791" i="1" s="1"/>
  <c r="AG792" i="1" a="1"/>
  <c r="AG792" i="1" s="1"/>
  <c r="AG793" i="1" a="1"/>
  <c r="AG793" i="1" s="1"/>
  <c r="AG794" i="1" a="1"/>
  <c r="AG794" i="1" s="1"/>
  <c r="AG795" i="1" a="1"/>
  <c r="AG795" i="1" s="1"/>
  <c r="AG796" i="1" a="1"/>
  <c r="AG796" i="1" s="1"/>
  <c r="AG797" i="1" a="1"/>
  <c r="AG797" i="1" s="1"/>
  <c r="AG798" i="1" a="1"/>
  <c r="AG798" i="1" s="1"/>
  <c r="AG799" i="1" a="1"/>
  <c r="AG799" i="1" s="1"/>
  <c r="AG800" i="1" a="1"/>
  <c r="AG800" i="1" s="1"/>
  <c r="AG801" i="1" a="1"/>
  <c r="AG801" i="1" s="1"/>
  <c r="AG802" i="1" a="1"/>
  <c r="AG802" i="1" s="1"/>
  <c r="AG803" i="1" a="1"/>
  <c r="AG803" i="1" s="1"/>
  <c r="AG804" i="1" a="1"/>
  <c r="AG804" i="1" s="1"/>
  <c r="AG805" i="1" a="1"/>
  <c r="AG805" i="1" s="1"/>
  <c r="AG806" i="1" a="1"/>
  <c r="AG806" i="1" s="1"/>
  <c r="AG807" i="1" a="1"/>
  <c r="AG807" i="1" s="1"/>
  <c r="AG808" i="1" a="1"/>
  <c r="AG808" i="1" s="1"/>
  <c r="AG809" i="1" a="1"/>
  <c r="AG809" i="1" s="1"/>
  <c r="AG810" i="1" a="1"/>
  <c r="AG810" i="1" s="1"/>
  <c r="AG811" i="1" a="1"/>
  <c r="AG811" i="1" s="1"/>
  <c r="AG812" i="1" a="1"/>
  <c r="AG812" i="1" s="1"/>
  <c r="AG813" i="1" a="1"/>
  <c r="AG813" i="1" s="1"/>
  <c r="AG814" i="1" a="1"/>
  <c r="AG814" i="1" s="1"/>
  <c r="AG815" i="1" a="1"/>
  <c r="AG815" i="1" s="1"/>
  <c r="AG816" i="1" a="1"/>
  <c r="AG816" i="1" s="1"/>
  <c r="AG817" i="1" a="1"/>
  <c r="AG817" i="1" s="1"/>
  <c r="AG818" i="1" a="1"/>
  <c r="AG818" i="1" s="1"/>
  <c r="AG819" i="1" a="1"/>
  <c r="AG819" i="1" s="1"/>
  <c r="AG820" i="1" a="1"/>
  <c r="AG820" i="1" s="1"/>
  <c r="AG821" i="1" a="1"/>
  <c r="AG821" i="1" s="1"/>
  <c r="AG822" i="1" a="1"/>
  <c r="AG822" i="1" s="1"/>
  <c r="AG823" i="1" a="1"/>
  <c r="AG823" i="1" s="1"/>
  <c r="AG824" i="1" a="1"/>
  <c r="AG824" i="1" s="1"/>
  <c r="AG825" i="1" a="1"/>
  <c r="AG825" i="1" s="1"/>
  <c r="AG826" i="1" a="1"/>
  <c r="AG826" i="1" s="1"/>
  <c r="AG827" i="1" a="1"/>
  <c r="AG827" i="1" s="1"/>
  <c r="AG828" i="1" a="1"/>
  <c r="AG828" i="1" s="1"/>
  <c r="AG829" i="1" a="1"/>
  <c r="AG829" i="1" s="1"/>
  <c r="AG830" i="1" a="1"/>
  <c r="AG830" i="1" s="1"/>
  <c r="AG831" i="1" a="1"/>
  <c r="AG831" i="1" s="1"/>
  <c r="AG832" i="1" a="1"/>
  <c r="AG832" i="1" s="1"/>
  <c r="AG833" i="1" a="1"/>
  <c r="AG833" i="1" s="1"/>
  <c r="AG834" i="1" a="1"/>
  <c r="AG834" i="1" s="1"/>
  <c r="AG835" i="1" a="1"/>
  <c r="AG835" i="1" s="1"/>
  <c r="AG836" i="1" a="1"/>
  <c r="AG836" i="1" s="1"/>
  <c r="AG837" i="1" a="1"/>
  <c r="AG837" i="1" s="1"/>
  <c r="AG838" i="1" a="1"/>
  <c r="AG838" i="1" s="1"/>
  <c r="AG839" i="1" a="1"/>
  <c r="AG839" i="1" s="1"/>
  <c r="AG840" i="1" a="1"/>
  <c r="AG840" i="1" s="1"/>
  <c r="AG841" i="1" a="1"/>
  <c r="AG841" i="1" s="1"/>
  <c r="AG842" i="1" a="1"/>
  <c r="AG842" i="1" s="1"/>
  <c r="AG843" i="1" a="1"/>
  <c r="AG843" i="1" s="1"/>
  <c r="AG844" i="1" a="1"/>
  <c r="AG844" i="1" s="1"/>
  <c r="AG845" i="1" a="1"/>
  <c r="AG845" i="1" s="1"/>
  <c r="AG846" i="1" a="1"/>
  <c r="AG846" i="1" s="1"/>
  <c r="AG847" i="1" a="1"/>
  <c r="AG847" i="1" s="1"/>
  <c r="AG848" i="1" a="1"/>
  <c r="AG848" i="1" s="1"/>
  <c r="AG849" i="1" a="1"/>
  <c r="AG849" i="1" s="1"/>
  <c r="AG850" i="1" a="1"/>
  <c r="AG850" i="1" s="1"/>
  <c r="AG851" i="1" a="1"/>
  <c r="AG851" i="1" s="1"/>
  <c r="AG852" i="1" a="1"/>
  <c r="AG852" i="1" s="1"/>
  <c r="AG853" i="1" a="1"/>
  <c r="AG853" i="1" s="1"/>
  <c r="AG854" i="1" a="1"/>
  <c r="AG854" i="1" s="1"/>
  <c r="AG855" i="1" a="1"/>
  <c r="AG855" i="1" s="1"/>
  <c r="AG856" i="1" a="1"/>
  <c r="AG856" i="1" s="1"/>
  <c r="AG857" i="1" a="1"/>
  <c r="AG857" i="1" s="1"/>
  <c r="AG858" i="1" a="1"/>
  <c r="AG858" i="1" s="1"/>
  <c r="AG859" i="1" a="1"/>
  <c r="AG859" i="1" s="1"/>
  <c r="AG860" i="1" a="1"/>
  <c r="AG860" i="1" s="1"/>
  <c r="AG861" i="1" a="1"/>
  <c r="AG861" i="1" s="1"/>
  <c r="AG862" i="1" a="1"/>
  <c r="AG862" i="1" s="1"/>
  <c r="AG863" i="1" a="1"/>
  <c r="AG863" i="1" s="1"/>
  <c r="AG864" i="1" a="1"/>
  <c r="AG864" i="1" s="1"/>
  <c r="AG865" i="1" a="1"/>
  <c r="AG865" i="1" s="1"/>
  <c r="AG866" i="1" a="1"/>
  <c r="AG866" i="1" s="1"/>
  <c r="AG867" i="1" a="1"/>
  <c r="AG867" i="1" s="1"/>
  <c r="AG868" i="1" a="1"/>
  <c r="AG868" i="1" s="1"/>
  <c r="AG869" i="1" a="1"/>
  <c r="AG869" i="1" s="1"/>
  <c r="AG870" i="1" a="1"/>
  <c r="AG870" i="1" s="1"/>
  <c r="AG871" i="1" a="1"/>
  <c r="AG871" i="1" s="1"/>
  <c r="AG872" i="1" a="1"/>
  <c r="AG872" i="1" s="1"/>
  <c r="AG873" i="1" a="1"/>
  <c r="AG873" i="1" s="1"/>
  <c r="AG874" i="1" a="1"/>
  <c r="AG874" i="1" s="1"/>
  <c r="AG875" i="1" a="1"/>
  <c r="AG875" i="1" s="1"/>
  <c r="AG876" i="1" a="1"/>
  <c r="AG876" i="1" s="1"/>
  <c r="AG877" i="1" a="1"/>
  <c r="AG877" i="1" s="1"/>
  <c r="AG878" i="1" a="1"/>
  <c r="AG878" i="1" s="1"/>
  <c r="AG879" i="1" a="1"/>
  <c r="AG879" i="1" s="1"/>
  <c r="AG880" i="1" a="1"/>
  <c r="AG880" i="1" s="1"/>
  <c r="AG881" i="1" a="1"/>
  <c r="AG881" i="1" s="1"/>
  <c r="AG882" i="1" a="1"/>
  <c r="AG882" i="1" s="1"/>
  <c r="AG883" i="1" a="1"/>
  <c r="AG883" i="1" s="1"/>
  <c r="AG884" i="1" a="1"/>
  <c r="AG884" i="1" s="1"/>
  <c r="AG885" i="1" a="1"/>
  <c r="AG885" i="1" s="1"/>
  <c r="AG886" i="1" a="1"/>
  <c r="AG886" i="1" s="1"/>
  <c r="AG887" i="1" a="1"/>
  <c r="AG887" i="1" s="1"/>
  <c r="AG888" i="1" a="1"/>
  <c r="AG888" i="1" s="1"/>
  <c r="AG889" i="1" a="1"/>
  <c r="AG889" i="1" s="1"/>
  <c r="AG890" i="1" a="1"/>
  <c r="AG890" i="1" s="1"/>
  <c r="AG891" i="1" a="1"/>
  <c r="AG891" i="1" s="1"/>
  <c r="AG892" i="1" a="1"/>
  <c r="AG892" i="1" s="1"/>
  <c r="AG893" i="1" a="1"/>
  <c r="AG893" i="1" s="1"/>
  <c r="AG894" i="1" a="1"/>
  <c r="AG894" i="1" s="1"/>
  <c r="AG895" i="1" a="1"/>
  <c r="AG895" i="1" s="1"/>
  <c r="AG896" i="1" a="1"/>
  <c r="AG896" i="1" s="1"/>
  <c r="AG897" i="1" a="1"/>
  <c r="AG897" i="1" s="1"/>
  <c r="AG898" i="1" a="1"/>
  <c r="AG898" i="1" s="1"/>
  <c r="AG899" i="1" a="1"/>
  <c r="AG899" i="1" s="1"/>
  <c r="AG900" i="1" a="1"/>
  <c r="AG900" i="1" s="1"/>
  <c r="AG901" i="1" a="1"/>
  <c r="AG901" i="1" s="1"/>
  <c r="AG902" i="1" a="1"/>
  <c r="AG902" i="1" s="1"/>
  <c r="AG903" i="1" a="1"/>
  <c r="AG903" i="1" s="1"/>
  <c r="AG904" i="1" a="1"/>
  <c r="AG904" i="1" s="1"/>
  <c r="AG905" i="1" a="1"/>
  <c r="AG905" i="1" s="1"/>
  <c r="AG906" i="1" a="1"/>
  <c r="AG906" i="1" s="1"/>
  <c r="AG907" i="1" a="1"/>
  <c r="AG907" i="1" s="1"/>
  <c r="AG908" i="1" a="1"/>
  <c r="AG908" i="1" s="1"/>
  <c r="AG909" i="1" a="1"/>
  <c r="AG909" i="1" s="1"/>
  <c r="AG910" i="1" a="1"/>
  <c r="AG910" i="1" s="1"/>
  <c r="AG911" i="1" a="1"/>
  <c r="AG911" i="1" s="1"/>
  <c r="AG912" i="1" a="1"/>
  <c r="AG912" i="1" s="1"/>
  <c r="AG913" i="1" a="1"/>
  <c r="AG913" i="1" s="1"/>
  <c r="AG914" i="1" a="1"/>
  <c r="AG914" i="1" s="1"/>
  <c r="AG915" i="1" a="1"/>
  <c r="AG915" i="1" s="1"/>
  <c r="AG916" i="1" a="1"/>
  <c r="AG916" i="1" s="1"/>
  <c r="AG917" i="1" a="1"/>
  <c r="AG917" i="1" s="1"/>
  <c r="AG918" i="1" a="1"/>
  <c r="AG918" i="1" s="1"/>
  <c r="AG919" i="1" a="1"/>
  <c r="AG919" i="1" s="1"/>
  <c r="AG920" i="1" a="1"/>
  <c r="AG920" i="1" s="1"/>
  <c r="AG921" i="1" a="1"/>
  <c r="AG921" i="1" s="1"/>
  <c r="AG922" i="1" a="1"/>
  <c r="AG922" i="1" s="1"/>
  <c r="AG923" i="1" a="1"/>
  <c r="AG923" i="1" s="1"/>
  <c r="AG924" i="1" a="1"/>
  <c r="AG924" i="1" s="1"/>
  <c r="AG925" i="1" a="1"/>
  <c r="AG925" i="1" s="1"/>
  <c r="AG926" i="1" a="1"/>
  <c r="AG926" i="1" s="1"/>
  <c r="AG927" i="1" a="1"/>
  <c r="AG927" i="1" s="1"/>
  <c r="AG928" i="1" a="1"/>
  <c r="AG928" i="1" s="1"/>
  <c r="AG929" i="1" a="1"/>
  <c r="AG929" i="1" s="1"/>
  <c r="AG930" i="1" a="1"/>
  <c r="AG930" i="1" s="1"/>
  <c r="AG931" i="1" a="1"/>
  <c r="AG931" i="1" s="1"/>
  <c r="AG932" i="1" a="1"/>
  <c r="AG932" i="1" s="1"/>
  <c r="AG933" i="1" a="1"/>
  <c r="AG933" i="1" s="1"/>
  <c r="AG934" i="1" a="1"/>
  <c r="AG934" i="1" s="1"/>
  <c r="AG935" i="1" a="1"/>
  <c r="AG935" i="1" s="1"/>
  <c r="AG936" i="1" a="1"/>
  <c r="AG936" i="1" s="1"/>
  <c r="AG937" i="1" a="1"/>
  <c r="AG937" i="1" s="1"/>
  <c r="AG938" i="1" a="1"/>
  <c r="AG938" i="1" s="1"/>
  <c r="AG939" i="1" a="1"/>
  <c r="AG939" i="1" s="1"/>
  <c r="AG940" i="1" a="1"/>
  <c r="AG940" i="1" s="1"/>
  <c r="AG941" i="1" a="1"/>
  <c r="AG941" i="1" s="1"/>
  <c r="AG942" i="1" a="1"/>
  <c r="AG942" i="1" s="1"/>
  <c r="AG943" i="1" a="1"/>
  <c r="AG943" i="1" s="1"/>
  <c r="AG944" i="1" a="1"/>
  <c r="AG944" i="1" s="1"/>
  <c r="AG945" i="1" a="1"/>
  <c r="AG945" i="1" s="1"/>
  <c r="AG946" i="1" a="1"/>
  <c r="AG946" i="1" s="1"/>
  <c r="AG947" i="1" a="1"/>
  <c r="AG947" i="1" s="1"/>
  <c r="AG948" i="1" a="1"/>
  <c r="AG948" i="1" s="1"/>
  <c r="AG949" i="1" a="1"/>
  <c r="AG949" i="1" s="1"/>
  <c r="AG950" i="1" a="1"/>
  <c r="AG950" i="1" s="1"/>
  <c r="AG951" i="1" a="1"/>
  <c r="AG951" i="1" s="1"/>
  <c r="AG952" i="1" a="1"/>
  <c r="AG952" i="1" s="1"/>
  <c r="AG953" i="1" a="1"/>
  <c r="AG953" i="1" s="1"/>
  <c r="AG954" i="1" a="1"/>
  <c r="AG954" i="1" s="1"/>
  <c r="AG955" i="1" a="1"/>
  <c r="AG955" i="1" s="1"/>
  <c r="AG956" i="1" a="1"/>
  <c r="AG956" i="1" s="1"/>
  <c r="AG957" i="1" a="1"/>
  <c r="AG957" i="1" s="1"/>
  <c r="AG958" i="1" a="1"/>
  <c r="AG958" i="1" s="1"/>
  <c r="AG959" i="1" a="1"/>
  <c r="AG959" i="1" s="1"/>
  <c r="AG960" i="1" a="1"/>
  <c r="AG960" i="1" s="1"/>
  <c r="AG961" i="1" a="1"/>
  <c r="AG961" i="1" s="1"/>
  <c r="AG962" i="1" a="1"/>
  <c r="AG962" i="1" s="1"/>
  <c r="AG963" i="1" a="1"/>
  <c r="AG963" i="1" s="1"/>
  <c r="AG964" i="1" a="1"/>
  <c r="AG964" i="1" s="1"/>
  <c r="AG965" i="1" a="1"/>
  <c r="AG965" i="1" s="1"/>
  <c r="AG966" i="1" a="1"/>
  <c r="AG966" i="1" s="1"/>
  <c r="AG967" i="1" a="1"/>
  <c r="AG967" i="1" s="1"/>
  <c r="AG968" i="1" a="1"/>
  <c r="AG968" i="1" s="1"/>
  <c r="AG969" i="1" a="1"/>
  <c r="AG969" i="1" s="1"/>
  <c r="AG970" i="1" a="1"/>
  <c r="AG970" i="1" s="1"/>
  <c r="AG971" i="1" a="1"/>
  <c r="AG971" i="1" s="1"/>
  <c r="AG972" i="1" a="1"/>
  <c r="AG972" i="1" s="1"/>
  <c r="AG973" i="1" a="1"/>
  <c r="AG973" i="1" s="1"/>
  <c r="AG974" i="1" a="1"/>
  <c r="AG974" i="1" s="1"/>
  <c r="AG975" i="1" a="1"/>
  <c r="AG975" i="1" s="1"/>
  <c r="AG976" i="1" a="1"/>
  <c r="AG976" i="1" s="1"/>
  <c r="AG977" i="1" a="1"/>
  <c r="AG977" i="1" s="1"/>
  <c r="AG978" i="1" a="1"/>
  <c r="AG978" i="1" s="1"/>
  <c r="AG979" i="1" a="1"/>
  <c r="AG979" i="1" s="1"/>
  <c r="AG980" i="1" a="1"/>
  <c r="AG980" i="1" s="1"/>
  <c r="AG981" i="1" a="1"/>
  <c r="AG981" i="1" s="1"/>
  <c r="AG982" i="1" a="1"/>
  <c r="AG982" i="1" s="1"/>
  <c r="AG983" i="1" a="1"/>
  <c r="AG983" i="1" s="1"/>
  <c r="AG984" i="1" a="1"/>
  <c r="AG984" i="1" s="1"/>
  <c r="AG985" i="1" a="1"/>
  <c r="AG985" i="1" s="1"/>
  <c r="AG986" i="1" a="1"/>
  <c r="AG986" i="1" s="1"/>
  <c r="AG987" i="1" a="1"/>
  <c r="AG987" i="1" s="1"/>
  <c r="AG988" i="1" a="1"/>
  <c r="AG988" i="1" s="1"/>
  <c r="AG989" i="1" a="1"/>
  <c r="AG989" i="1" s="1"/>
  <c r="AG990" i="1" a="1"/>
  <c r="AG990" i="1" s="1"/>
  <c r="AG991" i="1" a="1"/>
  <c r="AG991" i="1" s="1"/>
  <c r="AG992" i="1" a="1"/>
  <c r="AG992" i="1" s="1"/>
  <c r="AG993" i="1" a="1"/>
  <c r="AG993" i="1" s="1"/>
  <c r="AG994" i="1" a="1"/>
  <c r="AG994" i="1" s="1"/>
  <c r="AG995" i="1" a="1"/>
  <c r="AG995" i="1" s="1"/>
  <c r="AG996" i="1" a="1"/>
  <c r="AG996" i="1" s="1"/>
  <c r="AG997" i="1" a="1"/>
  <c r="AG997" i="1" s="1"/>
  <c r="AG998" i="1" a="1"/>
  <c r="AG998" i="1" s="1"/>
  <c r="AG999" i="1" a="1"/>
  <c r="AG999" i="1" s="1"/>
  <c r="AG1000" i="1" a="1"/>
  <c r="AG1000" i="1" s="1"/>
  <c r="AG1001" i="1" a="1"/>
  <c r="AG1001" i="1" s="1"/>
  <c r="AG1002" i="1" a="1"/>
  <c r="AG1002" i="1" s="1"/>
  <c r="AG1003" i="1" a="1"/>
  <c r="AG1003" i="1" s="1"/>
  <c r="AG1004" i="1" a="1"/>
  <c r="AG1004" i="1" s="1"/>
  <c r="AG1005" i="1" a="1"/>
  <c r="AG1005" i="1" s="1"/>
  <c r="AG1006" i="1" a="1"/>
  <c r="AG1006" i="1" s="1"/>
  <c r="AG1007" i="1" a="1"/>
  <c r="AG1007" i="1" s="1"/>
  <c r="AG1008" i="1" a="1"/>
  <c r="AG1008" i="1" s="1"/>
  <c r="AG1009" i="1" a="1"/>
  <c r="AG1009" i="1" s="1"/>
  <c r="AG1010" i="1" a="1"/>
  <c r="AG1010" i="1" s="1"/>
  <c r="AG1011" i="1" a="1"/>
  <c r="AG1011" i="1" s="1"/>
  <c r="AG1012" i="1" a="1"/>
  <c r="AG1012" i="1" s="1"/>
  <c r="AG1013" i="1" a="1"/>
  <c r="AG1013" i="1" s="1"/>
  <c r="AG1014" i="1" a="1"/>
  <c r="AG1014" i="1" s="1"/>
  <c r="AG1015" i="1" a="1"/>
  <c r="AG1015" i="1" s="1"/>
  <c r="AG1016" i="1" a="1"/>
  <c r="AG1016" i="1" s="1"/>
  <c r="AG1017" i="1" a="1"/>
  <c r="AG1017" i="1" s="1"/>
  <c r="AG1018" i="1" a="1"/>
  <c r="AG1018" i="1" s="1"/>
  <c r="AG1019" i="1" a="1"/>
  <c r="AG1019" i="1" s="1"/>
  <c r="AG1020" i="1" a="1"/>
  <c r="AG1020" i="1" s="1"/>
  <c r="AG1021" i="1" a="1"/>
  <c r="AG1021" i="1" s="1"/>
  <c r="AG1022" i="1" a="1"/>
  <c r="AG1022" i="1" s="1"/>
  <c r="AG1023" i="1" a="1"/>
  <c r="AG1023" i="1" s="1"/>
  <c r="AG1024" i="1" a="1"/>
  <c r="AG1024" i="1" s="1"/>
  <c r="AG1025" i="1" a="1"/>
  <c r="AG1025" i="1" s="1"/>
  <c r="AG1026" i="1" a="1"/>
  <c r="AG1026" i="1" s="1"/>
  <c r="AG1027" i="1" a="1"/>
  <c r="AG1027" i="1" s="1"/>
  <c r="AG1028" i="1" a="1"/>
  <c r="AG1028" i="1" s="1"/>
  <c r="AG1029" i="1" a="1"/>
  <c r="AG1029" i="1" s="1"/>
  <c r="AG1030" i="1" a="1"/>
  <c r="AG1030" i="1" s="1"/>
  <c r="AG1031" i="1" a="1"/>
  <c r="AG1031" i="1" s="1"/>
  <c r="AG1032" i="1" a="1"/>
  <c r="AG1032" i="1" s="1"/>
  <c r="AG1033" i="1" a="1"/>
  <c r="AG1033" i="1" s="1"/>
  <c r="AG1034" i="1" a="1"/>
  <c r="AG1034" i="1" s="1"/>
  <c r="AG1035" i="1" a="1"/>
  <c r="AG1035" i="1" s="1"/>
  <c r="AG1036" i="1" a="1"/>
  <c r="AG1036" i="1" s="1"/>
  <c r="AG1037" i="1" a="1"/>
  <c r="AG1037" i="1" s="1"/>
  <c r="AG1038" i="1" a="1"/>
  <c r="AG1038" i="1" s="1"/>
  <c r="AG1039" i="1" a="1"/>
  <c r="AG1039" i="1" s="1"/>
  <c r="AG1040" i="1" a="1"/>
  <c r="AG1040" i="1" s="1"/>
  <c r="AG1041" i="1" a="1"/>
  <c r="AG1041" i="1" s="1"/>
  <c r="AG1042" i="1" a="1"/>
  <c r="AG1042" i="1" s="1"/>
  <c r="AG1043" i="1" a="1"/>
  <c r="AG1043" i="1" s="1"/>
  <c r="AG1044" i="1" a="1"/>
  <c r="AG1044" i="1" s="1"/>
  <c r="AG1045" i="1" a="1"/>
  <c r="AG1045" i="1" s="1"/>
  <c r="AG1046" i="1" a="1"/>
  <c r="AG1046" i="1" s="1"/>
  <c r="AG1047" i="1" a="1"/>
  <c r="AG1047" i="1" s="1"/>
  <c r="AG1048" i="1" a="1"/>
  <c r="AG1048" i="1" s="1"/>
  <c r="AG1049" i="1" a="1"/>
  <c r="AG1049" i="1" s="1"/>
  <c r="AG1050" i="1" a="1"/>
  <c r="AG1050" i="1" s="1"/>
  <c r="AG1051" i="1" a="1"/>
  <c r="AG1051" i="1" s="1"/>
  <c r="AG1052" i="1" a="1"/>
  <c r="AG1052" i="1" s="1"/>
  <c r="AG1053" i="1" a="1"/>
  <c r="AG1053" i="1" s="1"/>
  <c r="AG1054" i="1" a="1"/>
  <c r="AG1054" i="1" s="1"/>
  <c r="AG1055" i="1" a="1"/>
  <c r="AG1055" i="1" s="1"/>
  <c r="AG1056" i="1" a="1"/>
  <c r="AG1056" i="1" s="1"/>
  <c r="AG1057" i="1" a="1"/>
  <c r="AG1057" i="1" s="1"/>
  <c r="AG1058" i="1" a="1"/>
  <c r="AG1058" i="1" s="1"/>
  <c r="AG1059" i="1" a="1"/>
  <c r="AG1059" i="1" s="1"/>
  <c r="AG1060" i="1" a="1"/>
  <c r="AG1060" i="1" s="1"/>
  <c r="AG1061" i="1" a="1"/>
  <c r="AG1061" i="1" s="1"/>
  <c r="AG1062" i="1" a="1"/>
  <c r="AG1062" i="1" s="1"/>
  <c r="AG1063" i="1" a="1"/>
  <c r="AG1063" i="1" s="1"/>
  <c r="AG1064" i="1" a="1"/>
  <c r="AG1064" i="1" s="1"/>
  <c r="AG1065" i="1" a="1"/>
  <c r="AG1065" i="1" s="1"/>
  <c r="AG1066" i="1" a="1"/>
  <c r="AG1066" i="1" s="1"/>
  <c r="AG1067" i="1" a="1"/>
  <c r="AG1067" i="1" s="1"/>
  <c r="AG1068" i="1" a="1"/>
  <c r="AG1068" i="1" s="1"/>
  <c r="AG1069" i="1" a="1"/>
  <c r="AG1069" i="1" s="1"/>
  <c r="AG1070" i="1" a="1"/>
  <c r="AG1070" i="1" s="1"/>
  <c r="AG1071" i="1" a="1"/>
  <c r="AG1071" i="1" s="1"/>
  <c r="AG1072" i="1" a="1"/>
  <c r="AG1072" i="1" s="1"/>
  <c r="AG1073" i="1" a="1"/>
  <c r="AG1073" i="1" s="1"/>
  <c r="AG1074" i="1" a="1"/>
  <c r="AG1074" i="1" s="1"/>
  <c r="AG1075" i="1" a="1"/>
  <c r="AG1075" i="1" s="1"/>
  <c r="AG1076" i="1" a="1"/>
  <c r="AG1076" i="1" s="1"/>
  <c r="AG1077" i="1" a="1"/>
  <c r="AG1077" i="1" s="1"/>
  <c r="AG1078" i="1" a="1"/>
  <c r="AG1078" i="1" s="1"/>
  <c r="AG1079" i="1" a="1"/>
  <c r="AG1079" i="1" s="1"/>
  <c r="AG1080" i="1" a="1"/>
  <c r="AG1080" i="1" s="1"/>
  <c r="AG1081" i="1" a="1"/>
  <c r="AG1081" i="1" s="1"/>
  <c r="AG1082" i="1" a="1"/>
  <c r="AG1082" i="1" s="1"/>
  <c r="AG1083" i="1" a="1"/>
  <c r="AG1083" i="1" s="1"/>
  <c r="AG1084" i="1" a="1"/>
  <c r="AG1084" i="1" s="1"/>
  <c r="AG1085" i="1" a="1"/>
  <c r="AG1085" i="1" s="1"/>
  <c r="AG1086" i="1" a="1"/>
  <c r="AG1086" i="1" s="1"/>
  <c r="AG1087" i="1" a="1"/>
  <c r="AG1087" i="1" s="1"/>
  <c r="AG1088" i="1" a="1"/>
  <c r="AG1088" i="1" s="1"/>
  <c r="AG1089" i="1" a="1"/>
  <c r="AG1089" i="1" s="1"/>
  <c r="AG1090" i="1" a="1"/>
  <c r="AG1090" i="1" s="1"/>
  <c r="AG1091" i="1" a="1"/>
  <c r="AG1091" i="1" s="1"/>
  <c r="AG1092" i="1" a="1"/>
  <c r="AG1092" i="1" s="1"/>
  <c r="AG1093" i="1" a="1"/>
  <c r="AG1093" i="1" s="1"/>
  <c r="AG1094" i="1" a="1"/>
  <c r="AG1094" i="1" s="1"/>
  <c r="AG1095" i="1" a="1"/>
  <c r="AG1095" i="1" s="1"/>
  <c r="AG1096" i="1" a="1"/>
  <c r="AG1096" i="1" s="1"/>
  <c r="AG1097" i="1" a="1"/>
  <c r="AG1097" i="1" s="1"/>
  <c r="AG1098" i="1" a="1"/>
  <c r="AG1098" i="1" s="1"/>
  <c r="AG1099" i="1" a="1"/>
  <c r="AG1099" i="1" s="1"/>
  <c r="AG1100" i="1" a="1"/>
  <c r="AG1100" i="1" s="1"/>
  <c r="AG1101" i="1" a="1"/>
  <c r="AG1101" i="1" s="1"/>
  <c r="AG1102" i="1" a="1"/>
  <c r="AG1102" i="1" s="1"/>
  <c r="AG1103" i="1" a="1"/>
  <c r="AG1103" i="1" s="1"/>
  <c r="AG1104" i="1" a="1"/>
  <c r="AG1104" i="1" s="1"/>
  <c r="AG1105" i="1" a="1"/>
  <c r="AG1105" i="1" s="1"/>
  <c r="AG1106" i="1" a="1"/>
  <c r="AG1106" i="1" s="1"/>
  <c r="AG1107" i="1" a="1"/>
  <c r="AG1107" i="1" s="1"/>
  <c r="AG1108" i="1" a="1"/>
  <c r="AG1108" i="1" s="1"/>
  <c r="AG1109" i="1" a="1"/>
  <c r="AG1109" i="1" s="1"/>
  <c r="AG1110" i="1" a="1"/>
  <c r="AG1110" i="1" s="1"/>
  <c r="AG1111" i="1" a="1"/>
  <c r="AG1111" i="1" s="1"/>
  <c r="AG1112" i="1" a="1"/>
  <c r="AG1112" i="1" s="1"/>
  <c r="AG1113" i="1" a="1"/>
  <c r="AG1113" i="1" s="1"/>
  <c r="AG1114" i="1" a="1"/>
  <c r="AG1114" i="1" s="1"/>
  <c r="AG1115" i="1" a="1"/>
  <c r="AG1115" i="1" s="1"/>
  <c r="AG1116" i="1" a="1"/>
  <c r="AG1116" i="1" s="1"/>
  <c r="AG1117" i="1" a="1"/>
  <c r="AG1117" i="1" s="1"/>
  <c r="AG1118" i="1" a="1"/>
  <c r="AG1118" i="1" s="1"/>
  <c r="AG1119" i="1" a="1"/>
  <c r="AG1119" i="1" s="1"/>
  <c r="AG1120" i="1" a="1"/>
  <c r="AG1120" i="1" s="1"/>
  <c r="AG1121" i="1" a="1"/>
  <c r="AG1121" i="1" s="1"/>
  <c r="AG1122" i="1" a="1"/>
  <c r="AG1122" i="1" s="1"/>
  <c r="AG1123" i="1" a="1"/>
  <c r="AG1123" i="1" s="1"/>
  <c r="AG1124" i="1" a="1"/>
  <c r="AG1124" i="1" s="1"/>
  <c r="AG1125" i="1" a="1"/>
  <c r="AG1125" i="1" s="1"/>
  <c r="AG1126" i="1" a="1"/>
  <c r="AG1126" i="1" s="1"/>
  <c r="AG1127" i="1" a="1"/>
  <c r="AG1127" i="1" s="1"/>
  <c r="AG1128" i="1" a="1"/>
  <c r="AG1128" i="1" s="1"/>
  <c r="AG1129" i="1" a="1"/>
  <c r="AG1129" i="1" s="1"/>
  <c r="AG1130" i="1" a="1"/>
  <c r="AG1130" i="1" s="1"/>
  <c r="AG1131" i="1" a="1"/>
  <c r="AG1131" i="1" s="1"/>
  <c r="AG1132" i="1" a="1"/>
  <c r="AG1132" i="1" s="1"/>
  <c r="AG1133" i="1" a="1"/>
  <c r="AG1133" i="1" s="1"/>
  <c r="AG1134" i="1" a="1"/>
  <c r="AG1134" i="1" s="1"/>
  <c r="AG1135" i="1" a="1"/>
  <c r="AG1135" i="1" s="1"/>
  <c r="AG1136" i="1" a="1"/>
  <c r="AG1136" i="1" s="1"/>
  <c r="AG1137" i="1" a="1"/>
  <c r="AG1137" i="1" s="1"/>
  <c r="AG1138" i="1" a="1"/>
  <c r="AG1138" i="1" s="1"/>
  <c r="AG1139" i="1" a="1"/>
  <c r="AG1139" i="1" s="1"/>
  <c r="AG1140" i="1" a="1"/>
  <c r="AG1140" i="1" s="1"/>
  <c r="AG1141" i="1" a="1"/>
  <c r="AG1141" i="1" s="1"/>
  <c r="AG1142" i="1" a="1"/>
  <c r="AG1142" i="1" s="1"/>
  <c r="AG1143" i="1" a="1"/>
  <c r="AG1143" i="1" s="1"/>
  <c r="AG1144" i="1" a="1"/>
  <c r="AG1144" i="1" s="1"/>
  <c r="AG1145" i="1" a="1"/>
  <c r="AG1145" i="1" s="1"/>
  <c r="AG1146" i="1" a="1"/>
  <c r="AG1146" i="1" s="1"/>
  <c r="AG1147" i="1" a="1"/>
  <c r="AG1147" i="1" s="1"/>
  <c r="AG1148" i="1" a="1"/>
  <c r="AG1148" i="1" s="1"/>
  <c r="AG1149" i="1" a="1"/>
  <c r="AG1149" i="1" s="1"/>
  <c r="AG1150" i="1" a="1"/>
  <c r="AG1150" i="1" s="1"/>
  <c r="AG1151" i="1" a="1"/>
  <c r="AG1151" i="1" s="1"/>
  <c r="AG1152" i="1" a="1"/>
  <c r="AG1152" i="1" s="1"/>
  <c r="AG1153" i="1" a="1"/>
  <c r="AG1153" i="1" s="1"/>
  <c r="AG1154" i="1" a="1"/>
  <c r="AG1154" i="1" s="1"/>
  <c r="AG1155" i="1" a="1"/>
  <c r="AG1155" i="1" s="1"/>
  <c r="AG1156" i="1" a="1"/>
  <c r="AG1156" i="1" s="1"/>
  <c r="AG1157" i="1" a="1"/>
  <c r="AG1157" i="1" s="1"/>
  <c r="AG1158" i="1" a="1"/>
  <c r="AG1158" i="1" s="1"/>
  <c r="AG1159" i="1" a="1"/>
  <c r="AG1159" i="1" s="1"/>
  <c r="AG1160" i="1" a="1"/>
  <c r="AG1160" i="1" s="1"/>
  <c r="AG1161" i="1" a="1"/>
  <c r="AG1161" i="1" s="1"/>
  <c r="AG1162" i="1" a="1"/>
  <c r="AG1162" i="1" s="1"/>
  <c r="AG1163" i="1" a="1"/>
  <c r="AG1163" i="1" s="1"/>
  <c r="AG1164" i="1" a="1"/>
  <c r="AG1164" i="1" s="1"/>
  <c r="AG1165" i="1" a="1"/>
  <c r="AG1165" i="1" s="1"/>
  <c r="AG1166" i="1" a="1"/>
  <c r="AG1166" i="1" s="1"/>
  <c r="AG1167" i="1" a="1"/>
  <c r="AG1167" i="1" s="1"/>
  <c r="AG1168" i="1" a="1"/>
  <c r="AG1168" i="1" s="1"/>
  <c r="AG1169" i="1" a="1"/>
  <c r="AG1169" i="1" s="1"/>
  <c r="AG1170" i="1" a="1"/>
  <c r="AG1170" i="1" s="1"/>
  <c r="AG1171" i="1" a="1"/>
  <c r="AG1171" i="1" s="1"/>
  <c r="AG1172" i="1" a="1"/>
  <c r="AG1172" i="1" s="1"/>
  <c r="AG1173" i="1" a="1"/>
  <c r="AG1173" i="1" s="1"/>
  <c r="AG1174" i="1" a="1"/>
  <c r="AG1174" i="1" s="1"/>
  <c r="AG1175" i="1" a="1"/>
  <c r="AG1175" i="1" s="1"/>
  <c r="AG1176" i="1" a="1"/>
  <c r="AG1176" i="1" s="1"/>
  <c r="AG1177" i="1" a="1"/>
  <c r="AG1177" i="1" s="1"/>
  <c r="AG1178" i="1" a="1"/>
  <c r="AG1178" i="1" s="1"/>
  <c r="AG1179" i="1" a="1"/>
  <c r="AG1179" i="1" s="1"/>
  <c r="AG1180" i="1" a="1"/>
  <c r="AG1180" i="1" s="1"/>
  <c r="AG1181" i="1" a="1"/>
  <c r="AG1181" i="1" s="1"/>
  <c r="AG1182" i="1" a="1"/>
  <c r="AG1182" i="1" s="1"/>
  <c r="AG1183" i="1" a="1"/>
  <c r="AG1183" i="1" s="1"/>
  <c r="AG1184" i="1" a="1"/>
  <c r="AG1184" i="1" s="1"/>
  <c r="AG1185" i="1" a="1"/>
  <c r="AG1185" i="1" s="1"/>
  <c r="AG1186" i="1" a="1"/>
  <c r="AG1186" i="1" s="1"/>
  <c r="AG1187" i="1" a="1"/>
  <c r="AG1187" i="1" s="1"/>
  <c r="AG1188" i="1" a="1"/>
  <c r="AG1188" i="1" s="1"/>
  <c r="AG1189" i="1" a="1"/>
  <c r="AG1189" i="1" s="1"/>
  <c r="AG1190" i="1" a="1"/>
  <c r="AG1190" i="1" s="1"/>
  <c r="AG1191" i="1" a="1"/>
  <c r="AG1191" i="1" s="1"/>
  <c r="AG1192" i="1" a="1"/>
  <c r="AG1192" i="1" s="1"/>
  <c r="AG1193" i="1" a="1"/>
  <c r="AG1193" i="1" s="1"/>
  <c r="AG1194" i="1" a="1"/>
  <c r="AG1194" i="1" s="1"/>
  <c r="AG1195" i="1" a="1"/>
  <c r="AG1195" i="1" s="1"/>
  <c r="AG1196" i="1" a="1"/>
  <c r="AG1196" i="1" s="1"/>
  <c r="AG1197" i="1" a="1"/>
  <c r="AG1197" i="1" s="1"/>
  <c r="AG1198" i="1" a="1"/>
  <c r="AG1198" i="1" s="1"/>
  <c r="AG1199" i="1" a="1"/>
  <c r="AG1199" i="1" s="1"/>
  <c r="AG1200" i="1" a="1"/>
  <c r="AG1200" i="1" s="1"/>
  <c r="AG1201" i="1" a="1"/>
  <c r="AG1201" i="1" s="1"/>
  <c r="AG1202" i="1" a="1"/>
  <c r="AG1202" i="1" s="1"/>
  <c r="AG1203" i="1" a="1"/>
  <c r="AG1203" i="1" s="1"/>
  <c r="AG1204" i="1" a="1"/>
  <c r="AG1204" i="1" s="1"/>
  <c r="AG1205" i="1" a="1"/>
  <c r="AG1205" i="1" s="1"/>
  <c r="AG1206" i="1" a="1"/>
  <c r="AG1206" i="1" s="1"/>
  <c r="AG1207" i="1" a="1"/>
  <c r="AG1207" i="1" s="1"/>
  <c r="AG1208" i="1" a="1"/>
  <c r="AG1208" i="1" s="1"/>
  <c r="AG1209" i="1" a="1"/>
  <c r="AG1209" i="1" s="1"/>
  <c r="AG1210" i="1" a="1"/>
  <c r="AG1210" i="1" s="1"/>
  <c r="AG1211" i="1" a="1"/>
  <c r="AG1211" i="1" s="1"/>
  <c r="AG1212" i="1" a="1"/>
  <c r="AG1212" i="1" s="1"/>
  <c r="AG1213" i="1" a="1"/>
  <c r="AG1213" i="1" s="1"/>
  <c r="AG1214" i="1" a="1"/>
  <c r="AG1214" i="1" s="1"/>
  <c r="AG1215" i="1" a="1"/>
  <c r="AG1215" i="1" s="1"/>
  <c r="AG1216" i="1" a="1"/>
  <c r="AG1216" i="1" s="1"/>
  <c r="AG1217" i="1" a="1"/>
  <c r="AG1217" i="1" s="1"/>
  <c r="AG1218" i="1" a="1"/>
  <c r="AG1218" i="1" s="1"/>
  <c r="AG1219" i="1" a="1"/>
  <c r="AG1219" i="1" s="1"/>
  <c r="AG1220" i="1" a="1"/>
  <c r="AG1220" i="1" s="1"/>
  <c r="AG1221" i="1" a="1"/>
  <c r="AG1221" i="1" s="1"/>
  <c r="AG1222" i="1" a="1"/>
  <c r="AG1222" i="1" s="1"/>
  <c r="AG1223" i="1" a="1"/>
  <c r="AG1223" i="1" s="1"/>
  <c r="AG1224" i="1" a="1"/>
  <c r="AG1224" i="1" s="1"/>
  <c r="AG1225" i="1" a="1"/>
  <c r="AG1225" i="1" s="1"/>
  <c r="AG1226" i="1" a="1"/>
  <c r="AG1226" i="1" s="1"/>
  <c r="AG1227" i="1" a="1"/>
  <c r="AG1227" i="1" s="1"/>
  <c r="AG1228" i="1" a="1"/>
  <c r="AG1228" i="1" s="1"/>
  <c r="AG1229" i="1" a="1"/>
  <c r="AG1229" i="1" s="1"/>
  <c r="AG1230" i="1" a="1"/>
  <c r="AG1230" i="1" s="1"/>
  <c r="AG1231" i="1" a="1"/>
  <c r="AG1231" i="1" s="1"/>
  <c r="AG1232" i="1" a="1"/>
  <c r="AG1232" i="1" s="1"/>
  <c r="AG1233" i="1" a="1"/>
  <c r="AG1233" i="1" s="1"/>
  <c r="AG1234" i="1" a="1"/>
  <c r="AG1234" i="1" s="1"/>
  <c r="AG1235" i="1" a="1"/>
  <c r="AG1235" i="1" s="1"/>
  <c r="AG1236" i="1" a="1"/>
  <c r="AG1236" i="1" s="1"/>
  <c r="AG1237" i="1" a="1"/>
  <c r="AG1237" i="1" s="1"/>
  <c r="AG1238" i="1" a="1"/>
  <c r="AG1238" i="1" s="1"/>
  <c r="AG1239" i="1" a="1"/>
  <c r="AG1239" i="1" s="1"/>
  <c r="AG1240" i="1" a="1"/>
  <c r="AG1240" i="1" s="1"/>
  <c r="AG1241" i="1" a="1"/>
  <c r="AG1241" i="1" s="1"/>
  <c r="AG1242" i="1" a="1"/>
  <c r="AG1242" i="1" s="1"/>
  <c r="AG1243" i="1" a="1"/>
  <c r="AG1243" i="1" s="1"/>
  <c r="AG1244" i="1" a="1"/>
  <c r="AG1244" i="1" s="1"/>
  <c r="AG1245" i="1" a="1"/>
  <c r="AG1245" i="1" s="1"/>
  <c r="AG1246" i="1" a="1"/>
  <c r="AG1246" i="1" s="1"/>
  <c r="AG1247" i="1" a="1"/>
  <c r="AG1247" i="1" s="1"/>
  <c r="AG1248" i="1" a="1"/>
  <c r="AG1248" i="1" s="1"/>
  <c r="AG1249" i="1" a="1"/>
  <c r="AG1249" i="1" s="1"/>
  <c r="AG1250" i="1" a="1"/>
  <c r="AG1250" i="1" s="1"/>
  <c r="AG1251" i="1" a="1"/>
  <c r="AG1251" i="1" s="1"/>
  <c r="AG1252" i="1" a="1"/>
  <c r="AG1252" i="1" s="1"/>
  <c r="AG1253" i="1" a="1"/>
  <c r="AG1253" i="1" s="1"/>
  <c r="AG1254" i="1" a="1"/>
  <c r="AG1254" i="1" s="1"/>
  <c r="AG1255" i="1" a="1"/>
  <c r="AG1255" i="1" s="1"/>
  <c r="AG1256" i="1" a="1"/>
  <c r="AG1256" i="1" s="1"/>
  <c r="AG1257" i="1" a="1"/>
  <c r="AG1257" i="1" s="1"/>
  <c r="AG1258" i="1" a="1"/>
  <c r="AG1258" i="1" s="1"/>
  <c r="AG1259" i="1" a="1"/>
  <c r="AG1259" i="1" s="1"/>
  <c r="AG1260" i="1" a="1"/>
  <c r="AG1260" i="1" s="1"/>
  <c r="AG1261" i="1" a="1"/>
  <c r="AG1261" i="1" s="1"/>
  <c r="AG1262" i="1" a="1"/>
  <c r="AG1262" i="1" s="1"/>
  <c r="AG1263" i="1" a="1"/>
  <c r="AG1263" i="1" s="1"/>
  <c r="AG1264" i="1" a="1"/>
  <c r="AG1264" i="1" s="1"/>
  <c r="AG1265" i="1" a="1"/>
  <c r="AG1265" i="1" s="1"/>
  <c r="AG1266" i="1" a="1"/>
  <c r="AG1266" i="1" s="1"/>
  <c r="AG1267" i="1" a="1"/>
  <c r="AG1267" i="1" s="1"/>
  <c r="AG1268" i="1" a="1"/>
  <c r="AG1268" i="1" s="1"/>
  <c r="AG1269" i="1" a="1"/>
  <c r="AG1269" i="1" s="1"/>
  <c r="AG1270" i="1" a="1"/>
  <c r="AG1270" i="1" s="1"/>
  <c r="AG1271" i="1" a="1"/>
  <c r="AG1271" i="1" s="1"/>
  <c r="AG1272" i="1" a="1"/>
  <c r="AG1272" i="1" s="1"/>
  <c r="AG1273" i="1" a="1"/>
  <c r="AG1273" i="1" s="1"/>
  <c r="AG1274" i="1" a="1"/>
  <c r="AG1274" i="1" s="1"/>
  <c r="AG1275" i="1" a="1"/>
  <c r="AG1275" i="1" s="1"/>
  <c r="AG1276" i="1" a="1"/>
  <c r="AG1276" i="1" s="1"/>
  <c r="AG1277" i="1" a="1"/>
  <c r="AG1277" i="1" s="1"/>
  <c r="AG1278" i="1" a="1"/>
  <c r="AG1278" i="1" s="1"/>
  <c r="AG1279" i="1" a="1"/>
  <c r="AG1279" i="1" s="1"/>
  <c r="AG1280" i="1" a="1"/>
  <c r="AG1280" i="1" s="1"/>
  <c r="AG1281" i="1" a="1"/>
  <c r="AG1281" i="1" s="1"/>
  <c r="AG1282" i="1" a="1"/>
  <c r="AG1282" i="1" s="1"/>
  <c r="AG1283" i="1" a="1"/>
  <c r="AG1283" i="1" s="1"/>
  <c r="AG1284" i="1" a="1"/>
  <c r="AG1284" i="1" s="1"/>
  <c r="AG1285" i="1" a="1"/>
  <c r="AG1285" i="1" s="1"/>
  <c r="AG1286" i="1" a="1"/>
  <c r="AG1286" i="1" s="1"/>
  <c r="AG1287" i="1" a="1"/>
  <c r="AG1287" i="1" s="1"/>
  <c r="AG1288" i="1" a="1"/>
  <c r="AG1288" i="1" s="1"/>
  <c r="AG1289" i="1" a="1"/>
  <c r="AG1289" i="1" s="1"/>
  <c r="AG1290" i="1" a="1"/>
  <c r="AG1290" i="1" s="1"/>
  <c r="AG1291" i="1" a="1"/>
  <c r="AG1291" i="1" s="1"/>
  <c r="AG1292" i="1" a="1"/>
  <c r="AG1292" i="1" s="1"/>
  <c r="AG1293" i="1" a="1"/>
  <c r="AG1293" i="1" s="1"/>
  <c r="AG1294" i="1" a="1"/>
  <c r="AG1294" i="1" s="1"/>
  <c r="AG1295" i="1" a="1"/>
  <c r="AG1295" i="1" s="1"/>
  <c r="AG1296" i="1" a="1"/>
  <c r="AG1296" i="1" s="1"/>
  <c r="AG1297" i="1" a="1"/>
  <c r="AG1297" i="1" s="1"/>
  <c r="AG1298" i="1" a="1"/>
  <c r="AG1298" i="1" s="1"/>
  <c r="AG1299" i="1" a="1"/>
  <c r="AG1299" i="1" s="1"/>
  <c r="AG1300" i="1" a="1"/>
  <c r="AG1300" i="1" s="1"/>
  <c r="AG1301" i="1" a="1"/>
  <c r="AG1301" i="1" s="1"/>
  <c r="AG1302" i="1" a="1"/>
  <c r="AG1302" i="1" s="1"/>
  <c r="AG1303" i="1" a="1"/>
  <c r="AG1303" i="1" s="1"/>
  <c r="AG1304" i="1" a="1"/>
  <c r="AG1304" i="1" s="1"/>
  <c r="AG1305" i="1" a="1"/>
  <c r="AG1305" i="1" s="1"/>
  <c r="AG1306" i="1" a="1"/>
  <c r="AG1306" i="1" s="1"/>
  <c r="AG1307" i="1" a="1"/>
  <c r="AG1307" i="1" s="1"/>
  <c r="AG1308" i="1" a="1"/>
  <c r="AG1308" i="1" s="1"/>
  <c r="AG1309" i="1" a="1"/>
  <c r="AG1309" i="1" s="1"/>
  <c r="AG1310" i="1" a="1"/>
  <c r="AG1310" i="1" s="1"/>
  <c r="AG1311" i="1" a="1"/>
  <c r="AG1311" i="1" s="1"/>
  <c r="AG1312" i="1" a="1"/>
  <c r="AG1312" i="1" s="1"/>
  <c r="AG1313" i="1" a="1"/>
  <c r="AG1313" i="1" s="1"/>
  <c r="AG1314" i="1" a="1"/>
  <c r="AG1314" i="1" s="1"/>
  <c r="AG1315" i="1" a="1"/>
  <c r="AG1315" i="1" s="1"/>
  <c r="AG1316" i="1" a="1"/>
  <c r="AG1316" i="1" s="1"/>
  <c r="AG1317" i="1" a="1"/>
  <c r="AG1317" i="1" s="1"/>
  <c r="AG1318" i="1" a="1"/>
  <c r="AG1318" i="1" s="1"/>
  <c r="AG1319" i="1" a="1"/>
  <c r="AG1319" i="1" s="1"/>
  <c r="AG1320" i="1" a="1"/>
  <c r="AG1320" i="1" s="1"/>
  <c r="AG1321" i="1" a="1"/>
  <c r="AG1321" i="1" s="1"/>
  <c r="AG1322" i="1" a="1"/>
  <c r="AG1322" i="1" s="1"/>
  <c r="AG1323" i="1" a="1"/>
  <c r="AG1323" i="1" s="1"/>
  <c r="AG1324" i="1" a="1"/>
  <c r="AG1324" i="1" s="1"/>
  <c r="AG1325" i="1" a="1"/>
  <c r="AG1325" i="1" s="1"/>
  <c r="AG1326" i="1" a="1"/>
  <c r="AG1326" i="1" s="1"/>
  <c r="AG1327" i="1" a="1"/>
  <c r="AG1327" i="1" s="1"/>
  <c r="AG1328" i="1" a="1"/>
  <c r="AG1328" i="1" s="1"/>
  <c r="AG1329" i="1" a="1"/>
  <c r="AG1329" i="1" s="1"/>
  <c r="AG1330" i="1" a="1"/>
  <c r="AG1330" i="1" s="1"/>
  <c r="AG1331" i="1" a="1"/>
  <c r="AG1331" i="1" s="1"/>
  <c r="AG1332" i="1" a="1"/>
  <c r="AG1332" i="1" s="1"/>
  <c r="AG1333" i="1" a="1"/>
  <c r="AG1333" i="1" s="1"/>
  <c r="AG1334" i="1" a="1"/>
  <c r="AG1334" i="1" s="1"/>
  <c r="AG1335" i="1" a="1"/>
  <c r="AG1335" i="1" s="1"/>
  <c r="AG1336" i="1" a="1"/>
  <c r="AG1336" i="1" s="1"/>
  <c r="AG1337" i="1" a="1"/>
  <c r="AG1337" i="1" s="1"/>
  <c r="AG1338" i="1" a="1"/>
  <c r="AG1338" i="1" s="1"/>
  <c r="AG1339" i="1" a="1"/>
  <c r="AG1339" i="1" s="1"/>
  <c r="AG1340" i="1" a="1"/>
  <c r="AG1340" i="1" s="1"/>
  <c r="AG1341" i="1" a="1"/>
  <c r="AG1341" i="1" s="1"/>
  <c r="AG1342" i="1" a="1"/>
  <c r="AG1342" i="1" s="1"/>
  <c r="AG1343" i="1" a="1"/>
  <c r="AG1343" i="1" s="1"/>
  <c r="AG1344" i="1" a="1"/>
  <c r="AG1344" i="1" s="1"/>
  <c r="AG1345" i="1" a="1"/>
  <c r="AG1345" i="1" s="1"/>
  <c r="AG1346" i="1" a="1"/>
  <c r="AG1346" i="1" s="1"/>
  <c r="AG1347" i="1" a="1"/>
  <c r="AG1347" i="1" s="1"/>
  <c r="AG1348" i="1" a="1"/>
  <c r="AG1348" i="1" s="1"/>
  <c r="AG1349" i="1" a="1"/>
  <c r="AG1349" i="1" s="1"/>
  <c r="AG1350" i="1" a="1"/>
  <c r="AG1350" i="1" s="1"/>
  <c r="AG1351" i="1" a="1"/>
  <c r="AG1351" i="1" s="1"/>
  <c r="AG1352" i="1" a="1"/>
  <c r="AG1352" i="1" s="1"/>
  <c r="AG1353" i="1" a="1"/>
  <c r="AG1353" i="1" s="1"/>
  <c r="AG1354" i="1" a="1"/>
  <c r="AG1354" i="1" s="1"/>
  <c r="AG1355" i="1" a="1"/>
  <c r="AG1355" i="1" s="1"/>
  <c r="AG1356" i="1" a="1"/>
  <c r="AG1356" i="1" s="1"/>
  <c r="AG1357" i="1" a="1"/>
  <c r="AG1357" i="1" s="1"/>
  <c r="AG1358" i="1" a="1"/>
  <c r="AG1358" i="1" s="1"/>
  <c r="AG1359" i="1" a="1"/>
  <c r="AG1359" i="1" s="1"/>
  <c r="AG1360" i="1" a="1"/>
  <c r="AG1360" i="1" s="1"/>
  <c r="AG1361" i="1" a="1"/>
  <c r="AG1361" i="1" s="1"/>
  <c r="AG1362" i="1" a="1"/>
  <c r="AG1362" i="1" s="1"/>
  <c r="AG1363" i="1" a="1"/>
  <c r="AG1363" i="1" s="1"/>
  <c r="AG1364" i="1" a="1"/>
  <c r="AG1364" i="1" s="1"/>
  <c r="AG1365" i="1" a="1"/>
  <c r="AG1365" i="1" s="1"/>
  <c r="AG1366" i="1" a="1"/>
  <c r="AG1366" i="1" s="1"/>
  <c r="AG1367" i="1" a="1"/>
  <c r="AG1367" i="1" s="1"/>
  <c r="AG1368" i="1" a="1"/>
  <c r="AG1368" i="1" s="1"/>
  <c r="AG1369" i="1" a="1"/>
  <c r="AG1369" i="1" s="1"/>
  <c r="AG1370" i="1" a="1"/>
  <c r="AG1370" i="1" s="1"/>
  <c r="AG1371" i="1" a="1"/>
  <c r="AG1371" i="1" s="1"/>
  <c r="AG1372" i="1" a="1"/>
  <c r="AG1372" i="1" s="1"/>
  <c r="AG1373" i="1" a="1"/>
  <c r="AG1373" i="1" s="1"/>
  <c r="AG1374" i="1" a="1"/>
  <c r="AG1374" i="1" s="1"/>
  <c r="AG1375" i="1" a="1"/>
  <c r="AG1375" i="1" s="1"/>
  <c r="AG1376" i="1" a="1"/>
  <c r="AG1376" i="1" s="1"/>
  <c r="AG1377" i="1" a="1"/>
  <c r="AG1377" i="1" s="1"/>
  <c r="AG1378" i="1" a="1"/>
  <c r="AG1378" i="1" s="1"/>
  <c r="AG1379" i="1" a="1"/>
  <c r="AG1379" i="1" s="1"/>
  <c r="AG1380" i="1" a="1"/>
  <c r="AG1380" i="1" s="1"/>
  <c r="AG1381" i="1" a="1"/>
  <c r="AG1381" i="1" s="1"/>
  <c r="AG1382" i="1" a="1"/>
  <c r="AG1382" i="1" s="1"/>
  <c r="AG1383" i="1" a="1"/>
  <c r="AG1383" i="1" s="1"/>
  <c r="AG1384" i="1" a="1"/>
  <c r="AG1384" i="1" s="1"/>
  <c r="AG1385" i="1" a="1"/>
  <c r="AG1385" i="1" s="1"/>
  <c r="AG1386" i="1" a="1"/>
  <c r="AG1386" i="1" s="1"/>
  <c r="AG1387" i="1" a="1"/>
  <c r="AG1387" i="1" s="1"/>
  <c r="AG1388" i="1" a="1"/>
  <c r="AG1388" i="1" s="1"/>
  <c r="AG1389" i="1" a="1"/>
  <c r="AG1389" i="1" s="1"/>
  <c r="AG1390" i="1" a="1"/>
  <c r="AG1390" i="1" s="1"/>
  <c r="AG1391" i="1" a="1"/>
  <c r="AG1391" i="1" s="1"/>
  <c r="AG1392" i="1" a="1"/>
  <c r="AG1392" i="1" s="1"/>
  <c r="AG1393" i="1" a="1"/>
  <c r="AG1393" i="1" s="1"/>
  <c r="AG1394" i="1" a="1"/>
  <c r="AG1394" i="1" s="1"/>
  <c r="AG1395" i="1" a="1"/>
  <c r="AG1395" i="1" s="1"/>
  <c r="AG1396" i="1" a="1"/>
  <c r="AG1396" i="1" s="1"/>
  <c r="AG1397" i="1" a="1"/>
  <c r="AG1397" i="1" s="1"/>
  <c r="AG1398" i="1" a="1"/>
  <c r="AG1398" i="1" s="1"/>
  <c r="AG1399" i="1" a="1"/>
  <c r="AG1399" i="1" s="1"/>
  <c r="AG1400" i="1" a="1"/>
  <c r="AG1400" i="1" s="1"/>
  <c r="AG1401" i="1" a="1"/>
  <c r="AG1401" i="1" s="1"/>
  <c r="AG1402" i="1" a="1"/>
  <c r="AG1402" i="1" s="1"/>
  <c r="AG1403" i="1" a="1"/>
  <c r="AG1403" i="1" s="1"/>
  <c r="AG1404" i="1" a="1"/>
  <c r="AG1404" i="1" s="1"/>
  <c r="AG1405" i="1" a="1"/>
  <c r="AG1405" i="1" s="1"/>
  <c r="AG1406" i="1" a="1"/>
  <c r="AG1406" i="1" s="1"/>
  <c r="AG1407" i="1" a="1"/>
  <c r="AG1407" i="1" s="1"/>
  <c r="AG1408" i="1" a="1"/>
  <c r="AG1408" i="1" s="1"/>
  <c r="AG1409" i="1" a="1"/>
  <c r="AG1409" i="1" s="1"/>
  <c r="AG1410" i="1" a="1"/>
  <c r="AG1410" i="1" s="1"/>
  <c r="AG1411" i="1" a="1"/>
  <c r="AG1411" i="1" s="1"/>
  <c r="AG1412" i="1" a="1"/>
  <c r="AG1412" i="1" s="1"/>
  <c r="AG1413" i="1" a="1"/>
  <c r="AG1413" i="1" s="1"/>
  <c r="AG1414" i="1" a="1"/>
  <c r="AG1414" i="1" s="1"/>
  <c r="AG1415" i="1" a="1"/>
  <c r="AG1415" i="1" s="1"/>
  <c r="AG1416" i="1" a="1"/>
  <c r="AG1416" i="1" s="1"/>
  <c r="AG1417" i="1" a="1"/>
  <c r="AG1417" i="1" s="1"/>
  <c r="AG1418" i="1" a="1"/>
  <c r="AG1418" i="1" s="1"/>
  <c r="AG1419" i="1" a="1"/>
  <c r="AG1419" i="1" s="1"/>
  <c r="AG1420" i="1" a="1"/>
  <c r="AG1420" i="1" s="1"/>
  <c r="AG1421" i="1" a="1"/>
  <c r="AG1421" i="1" s="1"/>
  <c r="AG1422" i="1" a="1"/>
  <c r="AG1422" i="1" s="1"/>
  <c r="AG1423" i="1" a="1"/>
  <c r="AG1423" i="1" s="1"/>
  <c r="AG1424" i="1" a="1"/>
  <c r="AG1424" i="1" s="1"/>
  <c r="AG1425" i="1" a="1"/>
  <c r="AG1425" i="1" s="1"/>
  <c r="AG1426" i="1" a="1"/>
  <c r="AG1426" i="1" s="1"/>
  <c r="AG1427" i="1" a="1"/>
  <c r="AG1427" i="1" s="1"/>
  <c r="AG1428" i="1" a="1"/>
  <c r="AG1428" i="1" s="1"/>
  <c r="AG1429" i="1" a="1"/>
  <c r="AG1429" i="1" s="1"/>
  <c r="AG1430" i="1" a="1"/>
  <c r="AG1430" i="1" s="1"/>
  <c r="AG1431" i="1" a="1"/>
  <c r="AG1431" i="1" s="1"/>
  <c r="AG1432" i="1" a="1"/>
  <c r="AG1432" i="1" s="1"/>
  <c r="AG1433" i="1" a="1"/>
  <c r="AG1433" i="1" s="1"/>
  <c r="AG1434" i="1" a="1"/>
  <c r="AG1434" i="1" s="1"/>
  <c r="AG1435" i="1" a="1"/>
  <c r="AG1435" i="1" s="1"/>
  <c r="AG1436" i="1" a="1"/>
  <c r="AG1436" i="1" s="1"/>
  <c r="AG1437" i="1" a="1"/>
  <c r="AG1437" i="1" s="1"/>
  <c r="AG1438" i="1" a="1"/>
  <c r="AG1438" i="1" s="1"/>
  <c r="AG1439" i="1" a="1"/>
  <c r="AG1439" i="1" s="1"/>
  <c r="AG1440" i="1" a="1"/>
  <c r="AG1440" i="1" s="1"/>
  <c r="AG1441" i="1" a="1"/>
  <c r="AG1441" i="1" s="1"/>
  <c r="AG1442" i="1" a="1"/>
  <c r="AG1442" i="1" s="1"/>
  <c r="AG1443" i="1" a="1"/>
  <c r="AG1443" i="1" s="1"/>
  <c r="AG1444" i="1" a="1"/>
  <c r="AG1444" i="1" s="1"/>
  <c r="AG1445" i="1" a="1"/>
  <c r="AG1445" i="1" s="1"/>
  <c r="AG1446" i="1" a="1"/>
  <c r="AG1446" i="1" s="1"/>
  <c r="AG1447" i="1" a="1"/>
  <c r="AG1447" i="1" s="1"/>
  <c r="AG1448" i="1" a="1"/>
  <c r="AG1448" i="1" s="1"/>
  <c r="AG1449" i="1" a="1"/>
  <c r="AG1449" i="1" s="1"/>
  <c r="AG1450" i="1" a="1"/>
  <c r="AG1450" i="1" s="1"/>
  <c r="AG1451" i="1" a="1"/>
  <c r="AG1451" i="1" s="1"/>
  <c r="AG1452" i="1" a="1"/>
  <c r="AG1452" i="1" s="1"/>
  <c r="AG1453" i="1" a="1"/>
  <c r="AG1453" i="1" s="1"/>
  <c r="AG1454" i="1" a="1"/>
  <c r="AG1454" i="1" s="1"/>
  <c r="AG1455" i="1" a="1"/>
  <c r="AG1455" i="1" s="1"/>
  <c r="AG1456" i="1" a="1"/>
  <c r="AG1456" i="1" s="1"/>
  <c r="AG1457" i="1" a="1"/>
  <c r="AG1457" i="1" s="1"/>
  <c r="AG1458" i="1" a="1"/>
  <c r="AG1458" i="1" s="1"/>
  <c r="AG1459" i="1" a="1"/>
  <c r="AG1459" i="1" s="1"/>
  <c r="AG1460" i="1" a="1"/>
  <c r="AG1460" i="1" s="1"/>
  <c r="AG1461" i="1" a="1"/>
  <c r="AG1461" i="1" s="1"/>
  <c r="AG1462" i="1" a="1"/>
  <c r="AG1462" i="1" s="1"/>
  <c r="AG1463" i="1" a="1"/>
  <c r="AG1463" i="1" s="1"/>
  <c r="AG1464" i="1" a="1"/>
  <c r="AG1464" i="1" s="1"/>
  <c r="AG1465" i="1" a="1"/>
  <c r="AG1465" i="1" s="1"/>
  <c r="AG1466" i="1" a="1"/>
  <c r="AG1466" i="1" s="1"/>
  <c r="AG1467" i="1" a="1"/>
  <c r="AG1467" i="1" s="1"/>
  <c r="AG1468" i="1" a="1"/>
  <c r="AG1468" i="1" s="1"/>
  <c r="AG1469" i="1" a="1"/>
  <c r="AG1469" i="1" s="1"/>
  <c r="AG1470" i="1" a="1"/>
  <c r="AG1470" i="1" s="1"/>
  <c r="AG1471" i="1" a="1"/>
  <c r="AG1471" i="1" s="1"/>
  <c r="AG1472" i="1" a="1"/>
  <c r="AG1472" i="1" s="1"/>
  <c r="AG1473" i="1" a="1"/>
  <c r="AG1473" i="1" s="1"/>
  <c r="AG1474" i="1" a="1"/>
  <c r="AG1474" i="1" s="1"/>
  <c r="AG1475" i="1" a="1"/>
  <c r="AG1475" i="1" s="1"/>
  <c r="AG1476" i="1" a="1"/>
  <c r="AG1476" i="1" s="1"/>
  <c r="AG1477" i="1" a="1"/>
  <c r="AG1477" i="1" s="1"/>
  <c r="AG1478" i="1" a="1"/>
  <c r="AG1478" i="1" s="1"/>
  <c r="AG1479" i="1" a="1"/>
  <c r="AG1479" i="1" s="1"/>
  <c r="AG1480" i="1" a="1"/>
  <c r="AG1480" i="1" s="1"/>
  <c r="AG1481" i="1" a="1"/>
  <c r="AG1481" i="1" s="1"/>
  <c r="AG1482" i="1" a="1"/>
  <c r="AG1482" i="1" s="1"/>
  <c r="AG1483" i="1" a="1"/>
  <c r="AG1483" i="1" s="1"/>
  <c r="AG1484" i="1" a="1"/>
  <c r="AG1484" i="1" s="1"/>
  <c r="AG1485" i="1" a="1"/>
  <c r="AG1485" i="1" s="1"/>
  <c r="AG1486" i="1" a="1"/>
  <c r="AG1486" i="1" s="1"/>
  <c r="AG1487" i="1" a="1"/>
  <c r="AG1487" i="1" s="1"/>
  <c r="AG1488" i="1" a="1"/>
  <c r="AG1488" i="1" s="1"/>
  <c r="AG1489" i="1" a="1"/>
  <c r="AG1489" i="1" s="1"/>
  <c r="AG1490" i="1" a="1"/>
  <c r="AG1490" i="1" s="1"/>
  <c r="AG1491" i="1" a="1"/>
  <c r="AG1491" i="1" s="1"/>
  <c r="AG1492" i="1" a="1"/>
  <c r="AG1492" i="1" s="1"/>
  <c r="AG1493" i="1" a="1"/>
  <c r="AG1493" i="1" s="1"/>
  <c r="AG1494" i="1" a="1"/>
  <c r="AG1494" i="1" s="1"/>
  <c r="AG1495" i="1" a="1"/>
  <c r="AG1495" i="1" s="1"/>
  <c r="AG1496" i="1" a="1"/>
  <c r="AG1496" i="1" s="1"/>
  <c r="AG1497" i="1" a="1"/>
  <c r="AG1497" i="1" s="1"/>
  <c r="AG1498" i="1" a="1"/>
  <c r="AG1498" i="1" s="1"/>
  <c r="AG1499" i="1" a="1"/>
  <c r="AG1499" i="1" s="1"/>
  <c r="AG1500" i="1" a="1"/>
  <c r="AG1500" i="1" s="1"/>
  <c r="AG1501" i="1" a="1"/>
  <c r="AG1501" i="1" s="1"/>
  <c r="AG1502" i="1" a="1"/>
  <c r="AG1502" i="1" s="1"/>
  <c r="AG1503" i="1" a="1"/>
  <c r="AG1503" i="1" s="1"/>
  <c r="AG1504" i="1" a="1"/>
  <c r="AG1504" i="1" s="1"/>
  <c r="AG1505" i="1" a="1"/>
  <c r="AG1505" i="1" s="1"/>
  <c r="AG1506" i="1" a="1"/>
  <c r="AG1506" i="1" s="1"/>
  <c r="AG1507" i="1" a="1"/>
  <c r="AG1507" i="1" s="1"/>
  <c r="AG1508" i="1" a="1"/>
  <c r="AG1508" i="1" s="1"/>
  <c r="AG1509" i="1" a="1"/>
  <c r="AG1509" i="1" s="1"/>
  <c r="AG1510" i="1" a="1"/>
  <c r="AG1510" i="1" s="1"/>
  <c r="AG1511" i="1" a="1"/>
  <c r="AG1511" i="1" s="1"/>
  <c r="AG1512" i="1" a="1"/>
  <c r="AG1512" i="1" s="1"/>
  <c r="AG1513" i="1" a="1"/>
  <c r="AG1513" i="1" s="1"/>
  <c r="AG1514" i="1" a="1"/>
  <c r="AG1514" i="1" s="1"/>
  <c r="AG1515" i="1" a="1"/>
  <c r="AG1515" i="1" s="1"/>
  <c r="AG1516" i="1" a="1"/>
  <c r="AG1516" i="1" s="1"/>
  <c r="AG1517" i="1" a="1"/>
  <c r="AG1517" i="1" s="1"/>
  <c r="AG1518" i="1" a="1"/>
  <c r="AG1518" i="1" s="1"/>
  <c r="AG1519" i="1" a="1"/>
  <c r="AG1519" i="1" s="1"/>
  <c r="AG1520" i="1" a="1"/>
  <c r="AG1520" i="1" s="1"/>
  <c r="AG1521" i="1" a="1"/>
  <c r="AG1521" i="1" s="1"/>
  <c r="AG1522" i="1" a="1"/>
  <c r="AG1522" i="1" s="1"/>
  <c r="AG1523" i="1" a="1"/>
  <c r="AG1523" i="1" s="1"/>
  <c r="AG1524" i="1" a="1"/>
  <c r="AG1524" i="1" s="1"/>
  <c r="AG1525" i="1" a="1"/>
  <c r="AG1525" i="1" s="1"/>
  <c r="AG1526" i="1" a="1"/>
  <c r="AG1526" i="1" s="1"/>
  <c r="AG1527" i="1" a="1"/>
  <c r="AG1527" i="1" s="1"/>
  <c r="AG1528" i="1" a="1"/>
  <c r="AG1528" i="1" s="1"/>
  <c r="AG1529" i="1" a="1"/>
  <c r="AG1529" i="1" s="1"/>
  <c r="AG1530" i="1" a="1"/>
  <c r="AG1530" i="1" s="1"/>
  <c r="AG1531" i="1" a="1"/>
  <c r="AG1531" i="1" s="1"/>
  <c r="AG1532" i="1" a="1"/>
  <c r="AG1532" i="1" s="1"/>
  <c r="AG1533" i="1" a="1"/>
  <c r="AG1533" i="1" s="1"/>
  <c r="AG1534" i="1" a="1"/>
  <c r="AG1534" i="1" s="1"/>
  <c r="AG1535" i="1" a="1"/>
  <c r="AG1535" i="1" s="1"/>
  <c r="AG1536" i="1" a="1"/>
  <c r="AG1536" i="1" s="1"/>
  <c r="AG1537" i="1" a="1"/>
  <c r="AG1537" i="1" s="1"/>
  <c r="AG1538" i="1" a="1"/>
  <c r="AG1538" i="1" s="1"/>
  <c r="AG1539" i="1" a="1"/>
  <c r="AG1539" i="1" s="1"/>
  <c r="AG1540" i="1" a="1"/>
  <c r="AG1540" i="1" s="1"/>
  <c r="AG1541" i="1" a="1"/>
  <c r="AG1541" i="1" s="1"/>
  <c r="AG1542" i="1" a="1"/>
  <c r="AG1542" i="1" s="1"/>
  <c r="AG1543" i="1" a="1"/>
  <c r="AG1543" i="1" s="1"/>
  <c r="AG1544" i="1" a="1"/>
  <c r="AG1544" i="1" s="1"/>
  <c r="AG1545" i="1" a="1"/>
  <c r="AG1545" i="1" s="1"/>
  <c r="AG1546" i="1" a="1"/>
  <c r="AG1546" i="1" s="1"/>
  <c r="AG1547" i="1" a="1"/>
  <c r="AG1547" i="1" s="1"/>
  <c r="AG1548" i="1" a="1"/>
  <c r="AG1548" i="1" s="1"/>
  <c r="AG1549" i="1" a="1"/>
  <c r="AG1549" i="1" s="1"/>
  <c r="AG1550" i="1" a="1"/>
  <c r="AG1550" i="1" s="1"/>
  <c r="AG1551" i="1" a="1"/>
  <c r="AG1551" i="1" s="1"/>
  <c r="AG1552" i="1" a="1"/>
  <c r="AG1552" i="1" s="1"/>
  <c r="AG1553" i="1" a="1"/>
  <c r="AG1553" i="1" s="1"/>
  <c r="AG1554" i="1" a="1"/>
  <c r="AG1554" i="1" s="1"/>
  <c r="AG1555" i="1" a="1"/>
  <c r="AG1555" i="1" s="1"/>
  <c r="AG1556" i="1" a="1"/>
  <c r="AG1556" i="1" s="1"/>
  <c r="AG1557" i="1" a="1"/>
  <c r="AG1557" i="1" s="1"/>
  <c r="AG1558" i="1" a="1"/>
  <c r="AG1558" i="1" s="1"/>
  <c r="AG1559" i="1" a="1"/>
  <c r="AG1559" i="1" s="1"/>
  <c r="AG1560" i="1" a="1"/>
  <c r="AG1560" i="1" s="1"/>
  <c r="AG1561" i="1" a="1"/>
  <c r="AG1561" i="1" s="1"/>
  <c r="AG1562" i="1" a="1"/>
  <c r="AG1562" i="1" s="1"/>
  <c r="AG1563" i="1" a="1"/>
  <c r="AG1563" i="1" s="1"/>
  <c r="AG1564" i="1" a="1"/>
  <c r="AG1564" i="1" s="1"/>
  <c r="AG1565" i="1" a="1"/>
  <c r="AG1565" i="1" s="1"/>
  <c r="AG1566" i="1" a="1"/>
  <c r="AG1566" i="1" s="1"/>
  <c r="AG1567" i="1" a="1"/>
  <c r="AG1567" i="1" s="1"/>
  <c r="AG1568" i="1" a="1"/>
  <c r="AG1568" i="1" s="1"/>
  <c r="AG1569" i="1" a="1"/>
  <c r="AG1569" i="1" s="1"/>
  <c r="AG1570" i="1" a="1"/>
  <c r="AG1570" i="1" s="1"/>
  <c r="AG1571" i="1" a="1"/>
  <c r="AG1571" i="1" s="1"/>
  <c r="AG1572" i="1" a="1"/>
  <c r="AG1572" i="1" s="1"/>
  <c r="AG1573" i="1" a="1"/>
  <c r="AG1573" i="1" s="1"/>
  <c r="AG1574" i="1" a="1"/>
  <c r="AG1574" i="1" s="1"/>
  <c r="AG1575" i="1" a="1"/>
  <c r="AG1575" i="1" s="1"/>
  <c r="AG1576" i="1" a="1"/>
  <c r="AG1576" i="1" s="1"/>
  <c r="AG1577" i="1" a="1"/>
  <c r="AG1577" i="1" s="1"/>
  <c r="AG1578" i="1" a="1"/>
  <c r="AG1578" i="1" s="1"/>
  <c r="AG1579" i="1" a="1"/>
  <c r="AG1579" i="1" s="1"/>
  <c r="AG1580" i="1" a="1"/>
  <c r="AG1580" i="1" s="1"/>
  <c r="AG1581" i="1" a="1"/>
  <c r="AG1581" i="1" s="1"/>
  <c r="AG1582" i="1" a="1"/>
  <c r="AG1582" i="1" s="1"/>
  <c r="AG1583" i="1" a="1"/>
  <c r="AG1583" i="1" s="1"/>
  <c r="AG1584" i="1" a="1"/>
  <c r="AG1584" i="1" s="1"/>
  <c r="AG1585" i="1" a="1"/>
  <c r="AG1585" i="1" s="1"/>
  <c r="AG1586" i="1" a="1"/>
  <c r="AG1586" i="1" s="1"/>
  <c r="AG1587" i="1" a="1"/>
  <c r="AG1587" i="1" s="1"/>
  <c r="AG1588" i="1" a="1"/>
  <c r="AG1588" i="1" s="1"/>
  <c r="AG1589" i="1" a="1"/>
  <c r="AG1589" i="1" s="1"/>
  <c r="AG1590" i="1" a="1"/>
  <c r="AG1590" i="1" s="1"/>
  <c r="AG1591" i="1" a="1"/>
  <c r="AG1591" i="1" s="1"/>
  <c r="AG1592" i="1" a="1"/>
  <c r="AG1592" i="1" s="1"/>
  <c r="AG1593" i="1" a="1"/>
  <c r="AG1593" i="1" s="1"/>
  <c r="AG1594" i="1" a="1"/>
  <c r="AG1594" i="1" s="1"/>
  <c r="AG1595" i="1" a="1"/>
  <c r="AG1595" i="1" s="1"/>
  <c r="AG1596" i="1" a="1"/>
  <c r="AG1596" i="1" s="1"/>
  <c r="AG1597" i="1" a="1"/>
  <c r="AG1597" i="1" s="1"/>
  <c r="AG1598" i="1" a="1"/>
  <c r="AG1598" i="1" s="1"/>
  <c r="AG1599" i="1" a="1"/>
  <c r="AG1599" i="1" s="1"/>
  <c r="AG1600" i="1" a="1"/>
  <c r="AG1600" i="1" s="1"/>
  <c r="AG1601" i="1" a="1"/>
  <c r="AG1601" i="1" s="1"/>
  <c r="AG1602" i="1" a="1"/>
  <c r="AG1602" i="1" s="1"/>
  <c r="AG1603" i="1" a="1"/>
  <c r="AG1603" i="1" s="1"/>
  <c r="AG1604" i="1" a="1"/>
  <c r="AG1604" i="1" s="1"/>
  <c r="AG1605" i="1" a="1"/>
  <c r="AG1605" i="1" s="1"/>
  <c r="AG1606" i="1" a="1"/>
  <c r="AG1606" i="1" s="1"/>
  <c r="AG1607" i="1" a="1"/>
  <c r="AG1607" i="1" s="1"/>
  <c r="AG1608" i="1" a="1"/>
  <c r="AG1608" i="1" s="1"/>
  <c r="AG1609" i="1" a="1"/>
  <c r="AG1609" i="1" s="1"/>
  <c r="AG1610" i="1" a="1"/>
  <c r="AG1610" i="1" s="1"/>
  <c r="AG1611" i="1" a="1"/>
  <c r="AG1611" i="1" s="1"/>
  <c r="AG1612" i="1" a="1"/>
  <c r="AG1612" i="1" s="1"/>
  <c r="AG1613" i="1" a="1"/>
  <c r="AG1613" i="1" s="1"/>
  <c r="AG1614" i="1" a="1"/>
  <c r="AG1614" i="1" s="1"/>
  <c r="AG1615" i="1" a="1"/>
  <c r="AG1615" i="1" s="1"/>
  <c r="AG1616" i="1" a="1"/>
  <c r="AG1616" i="1" s="1"/>
  <c r="AG1617" i="1" a="1"/>
  <c r="AG1617" i="1" s="1"/>
  <c r="AG1618" i="1" a="1"/>
  <c r="AG1618" i="1" s="1"/>
  <c r="AG1619" i="1" a="1"/>
  <c r="AG1619" i="1" s="1"/>
  <c r="AG1620" i="1" a="1"/>
  <c r="AG1620" i="1" s="1"/>
  <c r="AG1621" i="1" a="1"/>
  <c r="AG1621" i="1" s="1"/>
  <c r="AG1622" i="1" a="1"/>
  <c r="AG1622" i="1" s="1"/>
  <c r="AG1623" i="1" a="1"/>
  <c r="AG1623" i="1" s="1"/>
  <c r="AG1624" i="1" a="1"/>
  <c r="AG1624" i="1" s="1"/>
  <c r="AG1625" i="1" a="1"/>
  <c r="AG1625" i="1" s="1"/>
  <c r="AG1626" i="1" a="1"/>
  <c r="AG1626" i="1" s="1"/>
  <c r="AG1627" i="1" a="1"/>
  <c r="AG1627" i="1" s="1"/>
  <c r="AG1628" i="1" a="1"/>
  <c r="AG1628" i="1" s="1"/>
  <c r="AG1629" i="1" a="1"/>
  <c r="AG1629" i="1" s="1"/>
  <c r="AG1630" i="1" a="1"/>
  <c r="AG1630" i="1" s="1"/>
  <c r="AG1631" i="1" a="1"/>
  <c r="AG1631" i="1" s="1"/>
  <c r="AG1632" i="1" a="1"/>
  <c r="AG1632" i="1" s="1"/>
  <c r="AG1633" i="1" a="1"/>
  <c r="AG1633" i="1" s="1"/>
  <c r="AG1634" i="1" a="1"/>
  <c r="AG1634" i="1" s="1"/>
  <c r="AG1635" i="1" a="1"/>
  <c r="AG1635" i="1" s="1"/>
  <c r="AG1636" i="1" a="1"/>
  <c r="AG1636" i="1" s="1"/>
  <c r="AG1637" i="1" a="1"/>
  <c r="AG1637" i="1" s="1"/>
  <c r="AG1638" i="1" a="1"/>
  <c r="AG1638" i="1" s="1"/>
  <c r="AG1639" i="1" a="1"/>
  <c r="AG1639" i="1" s="1"/>
  <c r="AG1640" i="1" a="1"/>
  <c r="AG1640" i="1" s="1"/>
  <c r="AG1641" i="1" a="1"/>
  <c r="AG1641" i="1" s="1"/>
  <c r="AG1642" i="1" a="1"/>
  <c r="AG1642" i="1" s="1"/>
  <c r="AG1643" i="1" a="1"/>
  <c r="AG1643" i="1" s="1"/>
  <c r="AG1644" i="1" a="1"/>
  <c r="AG1644" i="1" s="1"/>
  <c r="AG1645" i="1" a="1"/>
  <c r="AG1645" i="1" s="1"/>
  <c r="AG1646" i="1" a="1"/>
  <c r="AG1646" i="1" s="1"/>
  <c r="AG1647" i="1" a="1"/>
  <c r="AG1647" i="1" s="1"/>
  <c r="AG1648" i="1" a="1"/>
  <c r="AG1648" i="1" s="1"/>
  <c r="AG1649" i="1" a="1"/>
  <c r="AG1649" i="1" s="1"/>
  <c r="AG1650" i="1" a="1"/>
  <c r="AG1650" i="1" s="1"/>
  <c r="AG1651" i="1" a="1"/>
  <c r="AG1651" i="1" s="1"/>
  <c r="AG1652" i="1" a="1"/>
  <c r="AG1652" i="1" s="1"/>
  <c r="AG1653" i="1" a="1"/>
  <c r="AG1653" i="1" s="1"/>
  <c r="AG1654" i="1" a="1"/>
  <c r="AG1654" i="1" s="1"/>
  <c r="AG1655" i="1" a="1"/>
  <c r="AG1655" i="1" s="1"/>
  <c r="AG1656" i="1" a="1"/>
  <c r="AG1656" i="1" s="1"/>
  <c r="AG1657" i="1" a="1"/>
  <c r="AG1657" i="1" s="1"/>
  <c r="AG1658" i="1" a="1"/>
  <c r="AG1658" i="1" s="1"/>
  <c r="AG1659" i="1" a="1"/>
  <c r="AG1659" i="1" s="1"/>
  <c r="AG1660" i="1" a="1"/>
  <c r="AG1660" i="1" s="1"/>
  <c r="AG1661" i="1" a="1"/>
  <c r="AG1661" i="1" s="1"/>
  <c r="AG1662" i="1" a="1"/>
  <c r="AG1662" i="1" s="1"/>
  <c r="AG1663" i="1" a="1"/>
  <c r="AG1663" i="1" s="1"/>
  <c r="AG1664" i="1" a="1"/>
  <c r="AG1664" i="1" s="1"/>
  <c r="AG1665" i="1" a="1"/>
  <c r="AG1665" i="1" s="1"/>
  <c r="AG1666" i="1" a="1"/>
  <c r="AG1666" i="1" s="1"/>
  <c r="AG1667" i="1" a="1"/>
  <c r="AG1667" i="1" s="1"/>
  <c r="AG1668" i="1" a="1"/>
  <c r="AG1668" i="1" s="1"/>
  <c r="AG1669" i="1" a="1"/>
  <c r="AG1669" i="1" s="1"/>
  <c r="AG1670" i="1" a="1"/>
  <c r="AG1670" i="1" s="1"/>
  <c r="AG1671" i="1" a="1"/>
  <c r="AG1671" i="1" s="1"/>
  <c r="AG1672" i="1" a="1"/>
  <c r="AG1672" i="1" s="1"/>
  <c r="AG1673" i="1" a="1"/>
  <c r="AG1673" i="1" s="1"/>
  <c r="AG1674" i="1" a="1"/>
  <c r="AG1674" i="1" s="1"/>
  <c r="AG1675" i="1" a="1"/>
  <c r="AG1675" i="1" s="1"/>
  <c r="AG1676" i="1" a="1"/>
  <c r="AG1676" i="1" s="1"/>
  <c r="AG1677" i="1" a="1"/>
  <c r="AG1677" i="1" s="1"/>
  <c r="AG1678" i="1" a="1"/>
  <c r="AG1678" i="1" s="1"/>
  <c r="AG1679" i="1" a="1"/>
  <c r="AG1679" i="1" s="1"/>
  <c r="AG1680" i="1" a="1"/>
  <c r="AG1680" i="1" s="1"/>
  <c r="AG1681" i="1" a="1"/>
  <c r="AG1681" i="1" s="1"/>
  <c r="AG1682" i="1" a="1"/>
  <c r="AG1682" i="1" s="1"/>
  <c r="AG1683" i="1" a="1"/>
  <c r="AG1683" i="1" s="1"/>
  <c r="AG1684" i="1" a="1"/>
  <c r="AG1684" i="1" s="1"/>
  <c r="AG1685" i="1" a="1"/>
  <c r="AG1685" i="1" s="1"/>
  <c r="AG1686" i="1" a="1"/>
  <c r="AG1686" i="1" s="1"/>
  <c r="AG1687" i="1" a="1"/>
  <c r="AG1687" i="1" s="1"/>
  <c r="AG1688" i="1" a="1"/>
  <c r="AG1688" i="1" s="1"/>
  <c r="AG1689" i="1" a="1"/>
  <c r="AG1689" i="1" s="1"/>
  <c r="AG1690" i="1" a="1"/>
  <c r="AG1690" i="1" s="1"/>
  <c r="AG1691" i="1" a="1"/>
  <c r="AG1691" i="1" s="1"/>
  <c r="AG1692" i="1" a="1"/>
  <c r="AG1692" i="1" s="1"/>
  <c r="AG1693" i="1" a="1"/>
  <c r="AG1693" i="1" s="1"/>
  <c r="AG1694" i="1" a="1"/>
  <c r="AG1694" i="1" s="1"/>
  <c r="AG1695" i="1" a="1"/>
  <c r="AG1695" i="1" s="1"/>
  <c r="AG1696" i="1" a="1"/>
  <c r="AG1696" i="1" s="1"/>
  <c r="AG1697" i="1" a="1"/>
  <c r="AG1697" i="1" s="1"/>
  <c r="AG1698" i="1" a="1"/>
  <c r="AG1698" i="1" s="1"/>
  <c r="AG1699" i="1" a="1"/>
  <c r="AG1699" i="1" s="1"/>
  <c r="AG1700" i="1" a="1"/>
  <c r="AG1700" i="1" s="1"/>
  <c r="AG1701" i="1" a="1"/>
  <c r="AG1701" i="1" s="1"/>
  <c r="AG1702" i="1" a="1"/>
  <c r="AG1702" i="1" s="1"/>
  <c r="AG1703" i="1" a="1"/>
  <c r="AG1703" i="1" s="1"/>
  <c r="AG1704" i="1" a="1"/>
  <c r="AG1704" i="1" s="1"/>
  <c r="AG1705" i="1" a="1"/>
  <c r="AG1705" i="1" s="1"/>
  <c r="AG1706" i="1" a="1"/>
  <c r="AG1706" i="1" s="1"/>
  <c r="AG1707" i="1" a="1"/>
  <c r="AG1707" i="1" s="1"/>
  <c r="AG1708" i="1" a="1"/>
  <c r="AG1708" i="1" s="1"/>
  <c r="AG1709" i="1" a="1"/>
  <c r="AG1709" i="1" s="1"/>
  <c r="AG1710" i="1" a="1"/>
  <c r="AG1710" i="1" s="1"/>
  <c r="AG1711" i="1" a="1"/>
  <c r="AG1711" i="1" s="1"/>
  <c r="AG1712" i="1" a="1"/>
  <c r="AG1712" i="1" s="1"/>
  <c r="AG1713" i="1" a="1"/>
  <c r="AG1713" i="1" s="1"/>
  <c r="AG1714" i="1" a="1"/>
  <c r="AG1714" i="1" s="1"/>
  <c r="AG1715" i="1" a="1"/>
  <c r="AG1715" i="1" s="1"/>
  <c r="AG1716" i="1" a="1"/>
  <c r="AG1716" i="1" s="1"/>
  <c r="AG1717" i="1" a="1"/>
  <c r="AG1717" i="1" s="1"/>
  <c r="AG1718" i="1" a="1"/>
  <c r="AG1718" i="1" s="1"/>
  <c r="AG1719" i="1" a="1"/>
  <c r="AG1719" i="1" s="1"/>
  <c r="AG1720" i="1" a="1"/>
  <c r="AG1720" i="1" s="1"/>
  <c r="AG1721" i="1" a="1"/>
  <c r="AG1721" i="1" s="1"/>
  <c r="AG1722" i="1" a="1"/>
  <c r="AG1722" i="1" s="1"/>
  <c r="AG1723" i="1" a="1"/>
  <c r="AG1723" i="1" s="1"/>
  <c r="AG1724" i="1" a="1"/>
  <c r="AG1724" i="1" s="1"/>
  <c r="AG1725" i="1" a="1"/>
  <c r="AG1725" i="1" s="1"/>
  <c r="AG1726" i="1" a="1"/>
  <c r="AG1726" i="1" s="1"/>
  <c r="AG1727" i="1" a="1"/>
  <c r="AG1727" i="1" s="1"/>
  <c r="AG1728" i="1" a="1"/>
  <c r="AG1728" i="1" s="1"/>
  <c r="AG1729" i="1" a="1"/>
  <c r="AG1729" i="1" s="1"/>
  <c r="AG1730" i="1" a="1"/>
  <c r="AG1730" i="1" s="1"/>
  <c r="AG1731" i="1" a="1"/>
  <c r="AG1731" i="1" s="1"/>
  <c r="AG1732" i="1" a="1"/>
  <c r="AG1732" i="1" s="1"/>
  <c r="AG1733" i="1" a="1"/>
  <c r="AG1733" i="1" s="1"/>
  <c r="AG1734" i="1" a="1"/>
  <c r="AG1734" i="1" s="1"/>
  <c r="AG1735" i="1" a="1"/>
  <c r="AG1735" i="1" s="1"/>
  <c r="AG1736" i="1" a="1"/>
  <c r="AG1736" i="1" s="1"/>
  <c r="AG1737" i="1" a="1"/>
  <c r="AG1737" i="1" s="1"/>
  <c r="AG1738" i="1" a="1"/>
  <c r="AG1738" i="1" s="1"/>
  <c r="AG1739" i="1" a="1"/>
  <c r="AG1739" i="1" s="1"/>
  <c r="AG1740" i="1" a="1"/>
  <c r="AG1740" i="1" s="1"/>
  <c r="AG1741" i="1" a="1"/>
  <c r="AG1741" i="1" s="1"/>
  <c r="AG1742" i="1" a="1"/>
  <c r="AG1742" i="1" s="1"/>
  <c r="AG1743" i="1" a="1"/>
  <c r="AG1743" i="1" s="1"/>
  <c r="AG1744" i="1" a="1"/>
  <c r="AG1744" i="1" s="1"/>
  <c r="AG1745" i="1" a="1"/>
  <c r="AG1745" i="1" s="1"/>
  <c r="AG1746" i="1" a="1"/>
  <c r="AG1746" i="1" s="1"/>
  <c r="AG1747" i="1" a="1"/>
  <c r="AG1747" i="1" s="1"/>
  <c r="AG1748" i="1" a="1"/>
  <c r="AG1748" i="1" s="1"/>
  <c r="AG1749" i="1" a="1"/>
  <c r="AG1749" i="1" s="1"/>
  <c r="AG1750" i="1" a="1"/>
  <c r="AG1750" i="1" s="1"/>
  <c r="AG1751" i="1" a="1"/>
  <c r="AG1751" i="1" s="1"/>
  <c r="AG1752" i="1" a="1"/>
  <c r="AG1752" i="1" s="1"/>
  <c r="AG1753" i="1" a="1"/>
  <c r="AG1753" i="1" s="1"/>
  <c r="AG1754" i="1" a="1"/>
  <c r="AG1754" i="1" s="1"/>
  <c r="AG1755" i="1" a="1"/>
  <c r="AG1755" i="1" s="1"/>
  <c r="AG1756" i="1" a="1"/>
  <c r="AG1756" i="1" s="1"/>
  <c r="AG1757" i="1" a="1"/>
  <c r="AG1757" i="1" s="1"/>
  <c r="AG1758" i="1" a="1"/>
  <c r="AG1758" i="1" s="1"/>
  <c r="AG1759" i="1" a="1"/>
  <c r="AG1759" i="1" s="1"/>
  <c r="AG1760" i="1" a="1"/>
  <c r="AG1760" i="1" s="1"/>
  <c r="AG1761" i="1" a="1"/>
  <c r="AG1761" i="1" s="1"/>
  <c r="AG1762" i="1" a="1"/>
  <c r="AG1762" i="1" s="1"/>
  <c r="AG1763" i="1" a="1"/>
  <c r="AG1763" i="1" s="1"/>
  <c r="AG1764" i="1" a="1"/>
  <c r="AG1764" i="1" s="1"/>
  <c r="AG1765" i="1" a="1"/>
  <c r="AG1765" i="1" s="1"/>
  <c r="AG1766" i="1" a="1"/>
  <c r="AG1766" i="1" s="1"/>
  <c r="AG1767" i="1" a="1"/>
  <c r="AG1767" i="1" s="1"/>
  <c r="AG1768" i="1" a="1"/>
  <c r="AG1768" i="1" s="1"/>
  <c r="AG1769" i="1" a="1"/>
  <c r="AG1769" i="1" s="1"/>
  <c r="AG1770" i="1" a="1"/>
  <c r="AG1770" i="1" s="1"/>
  <c r="AG1771" i="1" a="1"/>
  <c r="AG1771" i="1" s="1"/>
  <c r="AG1772" i="1" a="1"/>
  <c r="AG1772" i="1" s="1"/>
  <c r="AG1773" i="1" a="1"/>
  <c r="AG1773" i="1" s="1"/>
  <c r="AG1774" i="1" a="1"/>
  <c r="AG1774" i="1" s="1"/>
  <c r="AG1775" i="1" a="1"/>
  <c r="AG1775" i="1" s="1"/>
  <c r="AG1776" i="1" a="1"/>
  <c r="AG1776" i="1" s="1"/>
  <c r="AG1777" i="1" a="1"/>
  <c r="AG1777" i="1" s="1"/>
  <c r="AG1778" i="1" a="1"/>
  <c r="AG1778" i="1" s="1"/>
  <c r="AG1779" i="1" a="1"/>
  <c r="AG1779" i="1" s="1"/>
  <c r="AG1780" i="1" a="1"/>
  <c r="AG1780" i="1" s="1"/>
  <c r="AG1781" i="1" a="1"/>
  <c r="AG1781" i="1" s="1"/>
  <c r="AG1782" i="1" a="1"/>
  <c r="AG1782" i="1" s="1"/>
  <c r="AG1783" i="1" a="1"/>
  <c r="AG1783" i="1" s="1"/>
  <c r="AG1784" i="1" a="1"/>
  <c r="AG1784" i="1" s="1"/>
  <c r="AG1785" i="1" a="1"/>
  <c r="AG1785" i="1" s="1"/>
  <c r="AG1786" i="1" a="1"/>
  <c r="AG1786" i="1" s="1"/>
  <c r="AG1787" i="1" a="1"/>
  <c r="AG1787" i="1" s="1"/>
  <c r="AG1788" i="1" a="1"/>
  <c r="AG1788" i="1" s="1"/>
  <c r="AG1789" i="1" a="1"/>
  <c r="AG1789" i="1" s="1"/>
  <c r="AG1790" i="1" a="1"/>
  <c r="AG1790" i="1" s="1"/>
  <c r="AG1791" i="1" a="1"/>
  <c r="AG1791" i="1" s="1"/>
  <c r="AG1792" i="1" a="1"/>
  <c r="AG1792" i="1" s="1"/>
  <c r="AG1793" i="1" a="1"/>
  <c r="AG1793" i="1" s="1"/>
  <c r="AG1794" i="1" a="1"/>
  <c r="AG1794" i="1" s="1"/>
  <c r="AG1795" i="1" a="1"/>
  <c r="AG1795" i="1" s="1"/>
  <c r="AG1796" i="1" a="1"/>
  <c r="AG1796" i="1" s="1"/>
  <c r="AG1797" i="1" a="1"/>
  <c r="AG1797" i="1" s="1"/>
  <c r="AG1798" i="1" a="1"/>
  <c r="AG1798" i="1" s="1"/>
  <c r="AG1799" i="1" a="1"/>
  <c r="AG1799" i="1" s="1"/>
  <c r="AG1800" i="1" a="1"/>
  <c r="AG1800" i="1" s="1"/>
  <c r="AG1801" i="1" a="1"/>
  <c r="AG1801" i="1" s="1"/>
  <c r="AG1802" i="1" a="1"/>
  <c r="AG1802" i="1" s="1"/>
  <c r="AG1803" i="1" a="1"/>
  <c r="AG1803" i="1" s="1"/>
  <c r="AG1804" i="1" a="1"/>
  <c r="AG1804" i="1" s="1"/>
  <c r="AG1805" i="1" a="1"/>
  <c r="AG1805" i="1" s="1"/>
  <c r="AG1806" i="1" a="1"/>
  <c r="AG1806" i="1" s="1"/>
  <c r="AG1807" i="1" a="1"/>
  <c r="AG1807" i="1" s="1"/>
  <c r="AG1808" i="1" a="1"/>
  <c r="AG1808" i="1" s="1"/>
  <c r="AG1809" i="1" a="1"/>
  <c r="AG1809" i="1" s="1"/>
  <c r="AG1810" i="1" a="1"/>
  <c r="AG1810" i="1" s="1"/>
  <c r="AG1811" i="1" a="1"/>
  <c r="AG1811" i="1" s="1"/>
  <c r="AG1812" i="1" a="1"/>
  <c r="AG1812" i="1" s="1"/>
  <c r="AG1813" i="1" a="1"/>
  <c r="AG1813" i="1" s="1"/>
  <c r="AG1814" i="1" a="1"/>
  <c r="AG1814" i="1" s="1"/>
  <c r="AG1815" i="1" a="1"/>
  <c r="AG1815" i="1" s="1"/>
  <c r="AG1816" i="1" a="1"/>
  <c r="AG1816" i="1" s="1"/>
  <c r="AG1817" i="1" a="1"/>
  <c r="AG1817" i="1" s="1"/>
  <c r="AG1818" i="1" a="1"/>
  <c r="AG1818" i="1" s="1"/>
  <c r="AG1819" i="1" a="1"/>
  <c r="AG1819" i="1" s="1"/>
  <c r="AG1820" i="1" a="1"/>
  <c r="AG1820" i="1" s="1"/>
  <c r="AG1821" i="1" a="1"/>
  <c r="AG1821" i="1" s="1"/>
  <c r="AG1822" i="1" a="1"/>
  <c r="AG1822" i="1" s="1"/>
  <c r="AG1823" i="1" a="1"/>
  <c r="AG1823" i="1" s="1"/>
  <c r="AG1824" i="1" a="1"/>
  <c r="AG1824" i="1" s="1"/>
  <c r="AG1825" i="1" a="1"/>
  <c r="AG1825" i="1" s="1"/>
  <c r="AG1826" i="1" a="1"/>
  <c r="AG1826" i="1" s="1"/>
  <c r="AG1827" i="1" a="1"/>
  <c r="AG1827" i="1" s="1"/>
  <c r="AG1828" i="1" a="1"/>
  <c r="AG1828" i="1" s="1"/>
  <c r="AG1829" i="1" a="1"/>
  <c r="AG1829" i="1" s="1"/>
  <c r="AG1830" i="1" a="1"/>
  <c r="AG1830" i="1" s="1"/>
  <c r="AG1831" i="1" a="1"/>
  <c r="AG1831" i="1" s="1"/>
  <c r="AG1832" i="1" a="1"/>
  <c r="AG1832" i="1" s="1"/>
  <c r="AG1833" i="1" a="1"/>
  <c r="AG1833" i="1" s="1"/>
  <c r="AG1834" i="1" a="1"/>
  <c r="AG1834" i="1" s="1"/>
  <c r="AG1835" i="1" a="1"/>
  <c r="AG1835" i="1" s="1"/>
  <c r="AG1836" i="1" a="1"/>
  <c r="AG1836" i="1" s="1"/>
  <c r="AG1837" i="1" a="1"/>
  <c r="AG1837" i="1" s="1"/>
  <c r="AG1838" i="1" a="1"/>
  <c r="AG1838" i="1" s="1"/>
  <c r="AG1839" i="1" a="1"/>
  <c r="AG1839" i="1" s="1"/>
  <c r="AG1840" i="1" a="1"/>
  <c r="AG1840" i="1" s="1"/>
  <c r="AG1841" i="1" a="1"/>
  <c r="AG1841" i="1" s="1"/>
  <c r="AG1842" i="1" a="1"/>
  <c r="AG1842" i="1" s="1"/>
  <c r="AG1843" i="1" a="1"/>
  <c r="AG1843" i="1" s="1"/>
  <c r="AG1844" i="1" a="1"/>
  <c r="AG1844" i="1" s="1"/>
  <c r="AG1845" i="1" a="1"/>
  <c r="AG1845" i="1" s="1"/>
  <c r="AG1846" i="1" a="1"/>
  <c r="AG1846" i="1" s="1"/>
  <c r="AG1847" i="1" a="1"/>
  <c r="AG1847" i="1" s="1"/>
  <c r="AG1848" i="1" a="1"/>
  <c r="AG1848" i="1" s="1"/>
  <c r="AG1849" i="1" a="1"/>
  <c r="AG1849" i="1" s="1"/>
  <c r="AG1850" i="1" a="1"/>
  <c r="AG1850" i="1" s="1"/>
  <c r="AG1851" i="1" a="1"/>
  <c r="AG1851" i="1" s="1"/>
  <c r="AG1852" i="1" a="1"/>
  <c r="AG1852" i="1" s="1"/>
  <c r="AG1853" i="1" a="1"/>
  <c r="AG1853" i="1" s="1"/>
  <c r="AG1854" i="1" a="1"/>
  <c r="AG1854" i="1" s="1"/>
  <c r="AG1855" i="1" a="1"/>
  <c r="AG1855" i="1" s="1"/>
  <c r="AG1856" i="1" a="1"/>
  <c r="AG1856" i="1" s="1"/>
  <c r="AG1857" i="1" a="1"/>
  <c r="AG1857" i="1" s="1"/>
  <c r="AG1858" i="1" a="1"/>
  <c r="AG1858" i="1" s="1"/>
  <c r="AG1859" i="1" a="1"/>
  <c r="AG1859" i="1" s="1"/>
  <c r="AG1860" i="1" a="1"/>
  <c r="AG1860" i="1" s="1"/>
  <c r="AG1861" i="1" a="1"/>
  <c r="AG1861" i="1" s="1"/>
  <c r="AG1862" i="1" a="1"/>
  <c r="AG1862" i="1" s="1"/>
  <c r="AG1863" i="1" a="1"/>
  <c r="AG1863" i="1" s="1"/>
  <c r="AG1864" i="1" a="1"/>
  <c r="AG1864" i="1" s="1"/>
  <c r="AG1865" i="1" a="1"/>
  <c r="AG1865" i="1" s="1"/>
  <c r="AG1866" i="1" a="1"/>
  <c r="AG1866" i="1" s="1"/>
  <c r="AG1867" i="1" a="1"/>
  <c r="AG1867" i="1" s="1"/>
  <c r="AG1868" i="1" a="1"/>
  <c r="AG1868" i="1" s="1"/>
  <c r="AG1869" i="1" a="1"/>
  <c r="AG1869" i="1" s="1"/>
  <c r="AG1870" i="1" a="1"/>
  <c r="AG1870" i="1" s="1"/>
  <c r="AG1871" i="1" a="1"/>
  <c r="AG1871" i="1" s="1"/>
  <c r="AG1872" i="1" a="1"/>
  <c r="AG1872" i="1" s="1"/>
  <c r="AG1873" i="1" a="1"/>
  <c r="AG1873" i="1" s="1"/>
  <c r="AG1874" i="1" a="1"/>
  <c r="AG1874" i="1" s="1"/>
  <c r="AG1875" i="1" a="1"/>
  <c r="AG1875" i="1" s="1"/>
  <c r="AG1876" i="1" a="1"/>
  <c r="AG1876" i="1" s="1"/>
  <c r="AG1877" i="1" a="1"/>
  <c r="AG1877" i="1" s="1"/>
  <c r="AG1878" i="1" a="1"/>
  <c r="AG1878" i="1" s="1"/>
  <c r="AG1879" i="1" a="1"/>
  <c r="AG1879" i="1" s="1"/>
  <c r="AG1880" i="1" a="1"/>
  <c r="AG1880" i="1" s="1"/>
  <c r="AG1881" i="1" a="1"/>
  <c r="AG1881" i="1" s="1"/>
  <c r="AG1882" i="1" a="1"/>
  <c r="AG1882" i="1" s="1"/>
  <c r="AG1883" i="1" a="1"/>
  <c r="AG1883" i="1" s="1"/>
  <c r="AG1884" i="1" a="1"/>
  <c r="AG1884" i="1" s="1"/>
  <c r="AG1885" i="1" a="1"/>
  <c r="AG1885" i="1" s="1"/>
  <c r="AG1886" i="1" a="1"/>
  <c r="AG1886" i="1" s="1"/>
  <c r="AG1887" i="1" a="1"/>
  <c r="AG1887" i="1" s="1"/>
  <c r="AG1888" i="1" a="1"/>
  <c r="AG1888" i="1" s="1"/>
  <c r="AG1889" i="1" a="1"/>
  <c r="AG1889" i="1" s="1"/>
  <c r="AG1890" i="1" a="1"/>
  <c r="AG1890" i="1" s="1"/>
  <c r="AG1891" i="1" a="1"/>
  <c r="AG1891" i="1" s="1"/>
  <c r="AG1892" i="1" a="1"/>
  <c r="AG1892" i="1" s="1"/>
  <c r="AG1893" i="1" a="1"/>
  <c r="AG1893" i="1" s="1"/>
  <c r="AG1894" i="1" a="1"/>
  <c r="AG1894" i="1" s="1"/>
  <c r="AG1895" i="1" a="1"/>
  <c r="AG1895" i="1" s="1"/>
  <c r="AG1896" i="1" a="1"/>
  <c r="AG1896" i="1" s="1"/>
  <c r="AG1897" i="1" a="1"/>
  <c r="AG1897" i="1" s="1"/>
  <c r="AG1898" i="1" a="1"/>
  <c r="AG1898" i="1" s="1"/>
  <c r="AG1899" i="1" a="1"/>
  <c r="AG1899" i="1" s="1"/>
  <c r="AG1900" i="1" a="1"/>
  <c r="AG1900" i="1" s="1"/>
  <c r="AG1901" i="1" a="1"/>
  <c r="AG1901" i="1" s="1"/>
  <c r="AG1902" i="1" a="1"/>
  <c r="AG1902" i="1" s="1"/>
  <c r="AG1903" i="1" a="1"/>
  <c r="AG1903" i="1" s="1"/>
  <c r="AG1904" i="1" a="1"/>
  <c r="AG1904" i="1" s="1"/>
  <c r="AG1905" i="1" a="1"/>
  <c r="AG1905" i="1" s="1"/>
  <c r="AG1906" i="1" a="1"/>
  <c r="AG1906" i="1" s="1"/>
  <c r="AG1907" i="1" a="1"/>
  <c r="AG1907" i="1" s="1"/>
  <c r="AG1908" i="1" a="1"/>
  <c r="AG1908" i="1" s="1"/>
  <c r="AG1909" i="1" a="1"/>
  <c r="AG1909" i="1" s="1"/>
  <c r="AG1910" i="1" a="1"/>
  <c r="AG1910" i="1" s="1"/>
  <c r="AG1911" i="1" a="1"/>
  <c r="AG1911" i="1" s="1"/>
  <c r="AG1912" i="1" a="1"/>
  <c r="AG1912" i="1" s="1"/>
  <c r="AG1913" i="1" a="1"/>
  <c r="AG1913" i="1" s="1"/>
  <c r="AG1914" i="1" a="1"/>
  <c r="AG1914" i="1" s="1"/>
  <c r="AG1915" i="1" a="1"/>
  <c r="AG1915" i="1" s="1"/>
  <c r="AG1916" i="1" a="1"/>
  <c r="AG1916" i="1" s="1"/>
  <c r="AG1917" i="1" a="1"/>
  <c r="AG1917" i="1" s="1"/>
  <c r="AG1918" i="1" a="1"/>
  <c r="AG1918" i="1" s="1"/>
  <c r="AG1919" i="1" a="1"/>
  <c r="AG1919" i="1" s="1"/>
  <c r="AG1920" i="1" a="1"/>
  <c r="AG1920" i="1" s="1"/>
  <c r="AG1921" i="1" a="1"/>
  <c r="AG1921" i="1" s="1"/>
  <c r="AG1922" i="1" a="1"/>
  <c r="AG1922" i="1" s="1"/>
  <c r="AG1923" i="1" a="1"/>
  <c r="AG1923" i="1" s="1"/>
  <c r="AG1924" i="1" a="1"/>
  <c r="AG1924" i="1" s="1"/>
  <c r="AG1925" i="1" a="1"/>
  <c r="AG1925" i="1" s="1"/>
  <c r="AG1926" i="1" a="1"/>
  <c r="AG1926" i="1" s="1"/>
  <c r="AG1927" i="1" a="1"/>
  <c r="AG1927" i="1" s="1"/>
  <c r="AG1928" i="1" a="1"/>
  <c r="AG1928" i="1" s="1"/>
  <c r="AG1929" i="1" a="1"/>
  <c r="AG1929" i="1" s="1"/>
  <c r="AG1930" i="1" a="1"/>
  <c r="AG1930" i="1" s="1"/>
  <c r="AG1931" i="1" a="1"/>
  <c r="AG1931" i="1" s="1"/>
  <c r="AG1932" i="1" a="1"/>
  <c r="AG1932" i="1" s="1"/>
  <c r="AG1933" i="1" a="1"/>
  <c r="AG1933" i="1" s="1"/>
  <c r="AG1934" i="1" a="1"/>
  <c r="AG1934" i="1" s="1"/>
  <c r="AG1935" i="1" a="1"/>
  <c r="AG1935" i="1" s="1"/>
  <c r="AG1936" i="1" a="1"/>
  <c r="AG1936" i="1" s="1"/>
  <c r="AG1937" i="1" a="1"/>
  <c r="AG1937" i="1" s="1"/>
  <c r="AG1938" i="1" a="1"/>
  <c r="AG1938" i="1" s="1"/>
  <c r="AG1939" i="1" a="1"/>
  <c r="AG1939" i="1" s="1"/>
  <c r="AG1940" i="1" a="1"/>
  <c r="AG1940" i="1" s="1"/>
  <c r="AG1941" i="1" a="1"/>
  <c r="AG1941" i="1" s="1"/>
  <c r="AG1942" i="1" a="1"/>
  <c r="AG1942" i="1" s="1"/>
  <c r="AG1943" i="1" a="1"/>
  <c r="AG1943" i="1" s="1"/>
  <c r="AG1944" i="1" a="1"/>
  <c r="AG1944" i="1" s="1"/>
  <c r="AG1945" i="1" a="1"/>
  <c r="AG1945" i="1" s="1"/>
  <c r="AG1946" i="1" a="1"/>
  <c r="AG1946" i="1" s="1"/>
  <c r="AG1947" i="1" a="1"/>
  <c r="AG1947" i="1" s="1"/>
  <c r="AG1948" i="1" a="1"/>
  <c r="AG1948" i="1" s="1"/>
  <c r="AG1949" i="1" a="1"/>
  <c r="AG1949" i="1" s="1"/>
  <c r="AG1950" i="1" a="1"/>
  <c r="AG1950" i="1" s="1"/>
  <c r="AG1951" i="1" a="1"/>
  <c r="AG1951" i="1" s="1"/>
  <c r="AG1952" i="1" a="1"/>
  <c r="AG1952" i="1" s="1"/>
  <c r="AG1953" i="1" a="1"/>
  <c r="AG1953" i="1" s="1"/>
  <c r="AG1954" i="1" a="1"/>
  <c r="AG1954" i="1" s="1"/>
  <c r="AG1955" i="1" a="1"/>
  <c r="AG1955" i="1" s="1"/>
  <c r="AG1956" i="1" a="1"/>
  <c r="AG1956" i="1" s="1"/>
  <c r="AG1957" i="1" a="1"/>
  <c r="AG1957" i="1" s="1"/>
  <c r="AG1958" i="1" a="1"/>
  <c r="AG1958" i="1" s="1"/>
  <c r="AG1959" i="1" a="1"/>
  <c r="AG1959" i="1" s="1"/>
  <c r="AG1960" i="1" a="1"/>
  <c r="AG1960" i="1" s="1"/>
  <c r="AG1961" i="1" a="1"/>
  <c r="AG1961" i="1" s="1"/>
  <c r="AG1962" i="1" a="1"/>
  <c r="AG1962" i="1" s="1"/>
  <c r="AG1963" i="1" a="1"/>
  <c r="AG1963" i="1" s="1"/>
  <c r="AG1964" i="1" a="1"/>
  <c r="AG1964" i="1" s="1"/>
  <c r="AG1965" i="1" a="1"/>
  <c r="AG1965" i="1" s="1"/>
  <c r="AG1966" i="1" a="1"/>
  <c r="AG1966" i="1" s="1"/>
  <c r="AG1967" i="1" a="1"/>
  <c r="AG1967" i="1" s="1"/>
  <c r="AG1968" i="1" a="1"/>
  <c r="AG1968" i="1" s="1"/>
  <c r="AG1969" i="1" a="1"/>
  <c r="AG1969" i="1" s="1"/>
  <c r="AG1970" i="1" a="1"/>
  <c r="AG1970" i="1" s="1"/>
  <c r="AG1971" i="1" a="1"/>
  <c r="AG1971" i="1" s="1"/>
  <c r="AG1972" i="1" a="1"/>
  <c r="AG1972" i="1" s="1"/>
  <c r="AG1973" i="1" a="1"/>
  <c r="AG1973" i="1" s="1"/>
  <c r="AG1974" i="1" a="1"/>
  <c r="AG1974" i="1" s="1"/>
  <c r="AG1975" i="1" a="1"/>
  <c r="AG1975" i="1" s="1"/>
  <c r="AG1976" i="1" a="1"/>
  <c r="AG1976" i="1" s="1"/>
  <c r="AG1977" i="1" a="1"/>
  <c r="AG1977" i="1" s="1"/>
  <c r="AG1978" i="1" a="1"/>
  <c r="AG1978" i="1" s="1"/>
  <c r="AG1979" i="1" a="1"/>
  <c r="AG1979" i="1" s="1"/>
  <c r="AG1980" i="1" a="1"/>
  <c r="AG1980" i="1" s="1"/>
  <c r="AG1981" i="1" a="1"/>
  <c r="AG1981" i="1" s="1"/>
  <c r="AG1982" i="1" a="1"/>
  <c r="AG1982" i="1" s="1"/>
  <c r="AG1983" i="1" a="1"/>
  <c r="AG1983" i="1" s="1"/>
  <c r="AG1984" i="1" a="1"/>
  <c r="AG1984" i="1" s="1"/>
  <c r="AG1985" i="1" a="1"/>
  <c r="AG1985" i="1" s="1"/>
  <c r="AG1986" i="1" a="1"/>
  <c r="AG1986" i="1" s="1"/>
  <c r="AG1987" i="1" a="1"/>
  <c r="AG1987" i="1" s="1"/>
  <c r="AG1988" i="1" a="1"/>
  <c r="AG1988" i="1" s="1"/>
  <c r="AG1989" i="1" a="1"/>
  <c r="AG1989" i="1" s="1"/>
  <c r="AG1990" i="1" a="1"/>
  <c r="AG1990" i="1" s="1"/>
  <c r="AG1991" i="1" a="1"/>
  <c r="AG1991" i="1" s="1"/>
  <c r="AG1992" i="1" a="1"/>
  <c r="AG1992" i="1" s="1"/>
  <c r="AG1993" i="1" a="1"/>
  <c r="AG1993" i="1" s="1"/>
  <c r="AG1994" i="1" a="1"/>
  <c r="AG1994" i="1" s="1"/>
  <c r="AG1995" i="1" a="1"/>
  <c r="AG1995" i="1" s="1"/>
  <c r="AG1996" i="1" a="1"/>
  <c r="AG1996" i="1" s="1"/>
  <c r="AG1997" i="1" a="1"/>
  <c r="AG1997" i="1" s="1"/>
  <c r="AG1998" i="1" a="1"/>
  <c r="AG1998" i="1" s="1"/>
  <c r="AG1999" i="1" a="1"/>
  <c r="AG1999" i="1" s="1"/>
  <c r="AG2000" i="1" a="1"/>
  <c r="AG2000" i="1" s="1"/>
  <c r="AG2001" i="1" a="1"/>
  <c r="AG2001" i="1" s="1"/>
  <c r="AG2002" i="1" a="1"/>
  <c r="AG2002" i="1" s="1"/>
  <c r="AG2003" i="1" a="1"/>
  <c r="AG2003" i="1" s="1"/>
  <c r="AG2004" i="1" a="1"/>
  <c r="AG2004" i="1" s="1"/>
  <c r="AG2005" i="1" a="1"/>
  <c r="AG2005" i="1" s="1"/>
  <c r="AG2006" i="1" a="1"/>
  <c r="AG2006" i="1" s="1"/>
  <c r="AG2007" i="1" a="1"/>
  <c r="AG2007" i="1" s="1"/>
  <c r="AG2008" i="1" a="1"/>
  <c r="AG2008" i="1" s="1"/>
  <c r="AG2009" i="1" a="1"/>
  <c r="AG2009" i="1" s="1"/>
  <c r="AG2010" i="1" a="1"/>
  <c r="AG2010" i="1" s="1"/>
  <c r="AG2011" i="1" a="1"/>
  <c r="AG2011" i="1" s="1"/>
  <c r="AG2012" i="1" a="1"/>
  <c r="AG2012" i="1" s="1"/>
  <c r="AG2013" i="1" a="1"/>
  <c r="AG2013" i="1" s="1"/>
  <c r="AG2014" i="1" a="1"/>
  <c r="AG2014" i="1" s="1"/>
  <c r="AG2015" i="1" a="1"/>
  <c r="AG2015" i="1" s="1"/>
  <c r="AG2016" i="1" a="1"/>
  <c r="AG2016" i="1" s="1"/>
  <c r="AG2017" i="1" a="1"/>
  <c r="AG2017" i="1" s="1"/>
  <c r="AG2018" i="1" a="1"/>
  <c r="AG2018" i="1" s="1"/>
  <c r="AG2019" i="1" a="1"/>
  <c r="AG2019" i="1" s="1"/>
  <c r="AG2020" i="1" a="1"/>
  <c r="AG2020" i="1" s="1"/>
  <c r="AG2021" i="1" a="1"/>
  <c r="AG2021" i="1" s="1"/>
  <c r="AG2022" i="1" a="1"/>
  <c r="AG2022" i="1" s="1"/>
  <c r="AG2023" i="1" a="1"/>
  <c r="AG2023" i="1" s="1"/>
  <c r="AG2024" i="1" a="1"/>
  <c r="AG2024" i="1" s="1"/>
  <c r="AG2025" i="1" a="1"/>
  <c r="AG2025" i="1" s="1"/>
  <c r="AG2026" i="1" a="1"/>
  <c r="AG2026" i="1" s="1"/>
  <c r="AG2027" i="1" a="1"/>
  <c r="AG2027" i="1" s="1"/>
  <c r="AG2028" i="1" a="1"/>
  <c r="AG2028" i="1" s="1"/>
  <c r="AG2029" i="1" a="1"/>
  <c r="AG2029" i="1" s="1"/>
  <c r="AG2030" i="1" a="1"/>
  <c r="AG2030" i="1" s="1"/>
  <c r="AG2031" i="1" a="1"/>
  <c r="AG2031" i="1" s="1"/>
  <c r="AG2032" i="1" a="1"/>
  <c r="AG2032" i="1" s="1"/>
  <c r="AG2033" i="1" a="1"/>
  <c r="AG2033" i="1" s="1"/>
  <c r="AG2034" i="1" a="1"/>
  <c r="AG2034" i="1" s="1"/>
  <c r="AG2035" i="1" a="1"/>
  <c r="AG2035" i="1" s="1"/>
  <c r="AG2036" i="1" a="1"/>
  <c r="AG2036" i="1" s="1"/>
  <c r="AG2037" i="1" a="1"/>
  <c r="AG2037" i="1" s="1"/>
  <c r="AG2038" i="1" a="1"/>
  <c r="AG2038" i="1" s="1"/>
  <c r="AG2039" i="1" a="1"/>
  <c r="AG2039" i="1" s="1"/>
  <c r="AG2040" i="1" a="1"/>
  <c r="AG2040" i="1" s="1"/>
  <c r="AG2041" i="1" a="1"/>
  <c r="AG2041" i="1" s="1"/>
  <c r="AG2042" i="1" a="1"/>
  <c r="AG2042" i="1" s="1"/>
  <c r="AG2043" i="1" a="1"/>
  <c r="AG2043" i="1" s="1"/>
  <c r="AG2044" i="1" a="1"/>
  <c r="AG2044" i="1" s="1"/>
  <c r="AG2045" i="1" a="1"/>
  <c r="AG2045" i="1" s="1"/>
  <c r="AG2046" i="1" a="1"/>
  <c r="AG2046" i="1" s="1"/>
  <c r="AG2047" i="1" a="1"/>
  <c r="AG2047" i="1" s="1"/>
  <c r="AG2048" i="1" a="1"/>
  <c r="AG2048" i="1" s="1"/>
  <c r="AG2049" i="1" a="1"/>
  <c r="AG2049" i="1" s="1"/>
  <c r="AG2050" i="1" a="1"/>
  <c r="AG2050" i="1" s="1"/>
  <c r="AG2051" i="1" a="1"/>
  <c r="AG2051" i="1" s="1"/>
  <c r="AG2052" i="1" a="1"/>
  <c r="AG2052" i="1" s="1"/>
  <c r="AG2053" i="1" a="1"/>
  <c r="AG2053" i="1" s="1"/>
  <c r="AG2054" i="1" a="1"/>
  <c r="AG2054" i="1" s="1"/>
  <c r="AG2055" i="1" a="1"/>
  <c r="AG2055" i="1" s="1"/>
  <c r="AG2056" i="1" a="1"/>
  <c r="AG2056" i="1" s="1"/>
  <c r="AG2057" i="1" a="1"/>
  <c r="AG2057" i="1" s="1"/>
  <c r="AG2058" i="1" a="1"/>
  <c r="AG2058" i="1" s="1"/>
  <c r="AG2059" i="1" a="1"/>
  <c r="AG2059" i="1" s="1"/>
  <c r="AG2060" i="1" a="1"/>
  <c r="AG2060" i="1" s="1"/>
  <c r="AG2061" i="1" a="1"/>
  <c r="AG2061" i="1" s="1"/>
  <c r="AG2062" i="1" a="1"/>
  <c r="AG2062" i="1" s="1"/>
  <c r="AG2063" i="1" a="1"/>
  <c r="AG2063" i="1" s="1"/>
  <c r="AG2064" i="1" a="1"/>
  <c r="AG2064" i="1" s="1"/>
  <c r="AG2065" i="1" a="1"/>
  <c r="AG2065" i="1" s="1"/>
  <c r="AG2066" i="1" a="1"/>
  <c r="AG2066" i="1" s="1"/>
  <c r="AG2067" i="1" a="1"/>
  <c r="AG2067" i="1" s="1"/>
  <c r="AG2068" i="1" a="1"/>
  <c r="AG2068" i="1" s="1"/>
  <c r="AG2069" i="1" a="1"/>
  <c r="AG2069" i="1" s="1"/>
  <c r="AG2070" i="1" a="1"/>
  <c r="AG2070" i="1" s="1"/>
  <c r="AG2071" i="1" a="1"/>
  <c r="AG2071" i="1" s="1"/>
  <c r="AG2072" i="1" a="1"/>
  <c r="AG2072" i="1" s="1"/>
  <c r="AG2073" i="1" a="1"/>
  <c r="AG2073" i="1" s="1"/>
  <c r="AG2074" i="1" a="1"/>
  <c r="AG2074" i="1" s="1"/>
  <c r="AG2075" i="1" a="1"/>
  <c r="AG2075" i="1" s="1"/>
  <c r="AG2076" i="1" a="1"/>
  <c r="AG2076" i="1" s="1"/>
  <c r="AG2077" i="1" a="1"/>
  <c r="AG2077" i="1" s="1"/>
  <c r="AG2078" i="1" a="1"/>
  <c r="AG2078" i="1" s="1"/>
  <c r="AG2079" i="1" a="1"/>
  <c r="AG2079" i="1" s="1"/>
  <c r="AG2080" i="1" a="1"/>
  <c r="AG2080" i="1" s="1"/>
  <c r="AG2081" i="1" a="1"/>
  <c r="AG2081" i="1" s="1"/>
  <c r="AG2082" i="1" a="1"/>
  <c r="AG2082" i="1" s="1"/>
  <c r="AG2083" i="1" a="1"/>
  <c r="AG2083" i="1" s="1"/>
  <c r="AG2084" i="1" a="1"/>
  <c r="AG2084" i="1" s="1"/>
  <c r="AG2085" i="1" a="1"/>
  <c r="AG2085" i="1" s="1"/>
  <c r="AG2086" i="1" a="1"/>
  <c r="AG2086" i="1" s="1"/>
  <c r="AG2087" i="1" a="1"/>
  <c r="AG2087" i="1" s="1"/>
  <c r="AG2088" i="1" a="1"/>
  <c r="AG2088" i="1" s="1"/>
  <c r="AG2089" i="1" a="1"/>
  <c r="AG2089" i="1" s="1"/>
  <c r="AG2090" i="1" a="1"/>
  <c r="AG2090" i="1" s="1"/>
  <c r="AG2091" i="1" a="1"/>
  <c r="AG2091" i="1" s="1"/>
  <c r="AG2092" i="1" a="1"/>
  <c r="AG2092" i="1" s="1"/>
  <c r="AG2093" i="1" a="1"/>
  <c r="AG2093" i="1" s="1"/>
  <c r="AG2094" i="1" a="1"/>
  <c r="AG2094" i="1" s="1"/>
  <c r="AG2095" i="1" a="1"/>
  <c r="AG2095" i="1" s="1"/>
  <c r="AG2096" i="1" a="1"/>
  <c r="AG2096" i="1" s="1"/>
  <c r="AG2097" i="1" a="1"/>
  <c r="AG2097" i="1" s="1"/>
  <c r="AG2098" i="1" a="1"/>
  <c r="AG2098" i="1" s="1"/>
  <c r="AG2099" i="1" a="1"/>
  <c r="AG2099" i="1" s="1"/>
  <c r="AG2100" i="1" a="1"/>
  <c r="AG2100" i="1" s="1"/>
  <c r="AG2101" i="1" a="1"/>
  <c r="AG2101" i="1" s="1"/>
  <c r="AG2102" i="1" a="1"/>
  <c r="AG2102" i="1" s="1"/>
  <c r="AG2103" i="1" a="1"/>
  <c r="AG2103" i="1" s="1"/>
  <c r="AG2104" i="1" a="1"/>
  <c r="AG2104" i="1" s="1"/>
  <c r="AG2105" i="1" a="1"/>
  <c r="AG2105" i="1" s="1"/>
  <c r="AG2106" i="1" a="1"/>
  <c r="AG2106" i="1" s="1"/>
  <c r="AG2107" i="1" a="1"/>
  <c r="AG2107" i="1" s="1"/>
  <c r="AG2108" i="1" a="1"/>
  <c r="AG2108" i="1" s="1"/>
  <c r="AG2109" i="1" a="1"/>
  <c r="AG2109" i="1" s="1"/>
  <c r="AG2110" i="1" a="1"/>
  <c r="AG2110" i="1" s="1"/>
  <c r="AG2111" i="1" a="1"/>
  <c r="AG2111" i="1" s="1"/>
  <c r="AG2112" i="1" a="1"/>
  <c r="AG2112" i="1" s="1"/>
  <c r="AG2113" i="1" a="1"/>
  <c r="AG2113" i="1" s="1"/>
  <c r="AG2114" i="1" a="1"/>
  <c r="AG2114" i="1" s="1"/>
  <c r="AG2115" i="1" a="1"/>
  <c r="AG2115" i="1" s="1"/>
  <c r="AG2116" i="1" a="1"/>
  <c r="AG2116" i="1" s="1"/>
  <c r="AG2117" i="1" a="1"/>
  <c r="AG2117" i="1" s="1"/>
  <c r="AG2118" i="1" a="1"/>
  <c r="AG2118" i="1" s="1"/>
  <c r="AG2119" i="1" a="1"/>
  <c r="AG2119" i="1" s="1"/>
  <c r="AG2120" i="1" a="1"/>
  <c r="AG2120" i="1" s="1"/>
  <c r="AG2121" i="1" a="1"/>
  <c r="AG2121" i="1" s="1"/>
  <c r="AG2122" i="1" a="1"/>
  <c r="AG2122" i="1" s="1"/>
  <c r="AG2123" i="1" a="1"/>
  <c r="AG2123" i="1" s="1"/>
  <c r="AG2124" i="1" a="1"/>
  <c r="AG2124" i="1" s="1"/>
  <c r="AG2125" i="1" a="1"/>
  <c r="AG2125" i="1" s="1"/>
  <c r="AG2126" i="1" a="1"/>
  <c r="AG2126" i="1" s="1"/>
  <c r="AG2127" i="1" a="1"/>
  <c r="AG2127" i="1" s="1"/>
  <c r="AG2128" i="1" a="1"/>
  <c r="AG2128" i="1" s="1"/>
  <c r="AG2129" i="1" a="1"/>
  <c r="AG2129" i="1" s="1"/>
  <c r="AG2130" i="1" a="1"/>
  <c r="AG2130" i="1" s="1"/>
  <c r="AG2131" i="1" a="1"/>
  <c r="AG2131" i="1" s="1"/>
  <c r="AG2132" i="1" a="1"/>
  <c r="AG2132" i="1" s="1"/>
  <c r="AG2133" i="1" a="1"/>
  <c r="AG2133" i="1" s="1"/>
  <c r="AG2134" i="1" a="1"/>
  <c r="AG2134" i="1" s="1"/>
  <c r="AG2135" i="1" a="1"/>
  <c r="AG2135" i="1" s="1"/>
  <c r="AG2136" i="1" a="1"/>
  <c r="AG2136" i="1" s="1"/>
  <c r="AG2137" i="1" a="1"/>
  <c r="AG2137" i="1" s="1"/>
  <c r="AG2138" i="1" a="1"/>
  <c r="AG2138" i="1" s="1"/>
  <c r="AG2139" i="1" a="1"/>
  <c r="AG2139" i="1" s="1"/>
  <c r="AG2140" i="1" a="1"/>
  <c r="AG2140" i="1" s="1"/>
  <c r="AG2141" i="1" a="1"/>
  <c r="AG2141" i="1" s="1"/>
  <c r="AG2142" i="1" a="1"/>
  <c r="AG2142" i="1" s="1"/>
  <c r="AG2143" i="1" a="1"/>
  <c r="AG2143" i="1" s="1"/>
  <c r="AG2144" i="1" a="1"/>
  <c r="AG2144" i="1" s="1"/>
  <c r="AG2145" i="1" a="1"/>
  <c r="AG2145" i="1" s="1"/>
  <c r="AG2146" i="1" a="1"/>
  <c r="AG2146" i="1" s="1"/>
  <c r="AG2147" i="1" a="1"/>
  <c r="AG2147" i="1" s="1"/>
  <c r="AG2148" i="1" a="1"/>
  <c r="AG2148" i="1" s="1"/>
  <c r="AG2149" i="1" a="1"/>
  <c r="AG2149" i="1" s="1"/>
  <c r="AG2150" i="1" a="1"/>
  <c r="AG2150" i="1" s="1"/>
  <c r="AG2151" i="1" a="1"/>
  <c r="AG2151" i="1" s="1"/>
  <c r="AG2152" i="1" a="1"/>
  <c r="AG2152" i="1" s="1"/>
  <c r="AG2153" i="1" a="1"/>
  <c r="AG2153" i="1" s="1"/>
  <c r="AG2154" i="1" a="1"/>
  <c r="AG2154" i="1" s="1"/>
  <c r="AG2155" i="1" a="1"/>
  <c r="AG2155" i="1" s="1"/>
  <c r="AG2156" i="1" a="1"/>
  <c r="AG2156" i="1" s="1"/>
  <c r="AG2157" i="1" a="1"/>
  <c r="AG2157" i="1" s="1"/>
  <c r="AG2158" i="1" a="1"/>
  <c r="AG2158" i="1" s="1"/>
  <c r="AG2159" i="1" a="1"/>
  <c r="AG2159" i="1" s="1"/>
  <c r="AG2160" i="1" a="1"/>
  <c r="AG2160" i="1" s="1"/>
  <c r="AG2161" i="1" a="1"/>
  <c r="AG2161" i="1" s="1"/>
  <c r="AG2162" i="1" a="1"/>
  <c r="AG2162" i="1" s="1"/>
  <c r="AG2163" i="1" a="1"/>
  <c r="AG2163" i="1" s="1"/>
  <c r="AG2164" i="1" a="1"/>
  <c r="AG2164" i="1" s="1"/>
  <c r="AG2165" i="1" a="1"/>
  <c r="AG2165" i="1" s="1"/>
  <c r="AG2166" i="1" a="1"/>
  <c r="AG2166" i="1" s="1"/>
  <c r="AG2167" i="1" a="1"/>
  <c r="AG2167" i="1" s="1"/>
  <c r="AG2168" i="1" a="1"/>
  <c r="AG2168" i="1" s="1"/>
  <c r="AG2169" i="1" a="1"/>
  <c r="AG2169" i="1" s="1"/>
  <c r="AG2170" i="1" a="1"/>
  <c r="AG2170" i="1" s="1"/>
  <c r="AG2171" i="1" a="1"/>
  <c r="AG2171" i="1" s="1"/>
  <c r="AG2172" i="1" a="1"/>
  <c r="AG2172" i="1" s="1"/>
  <c r="AG2173" i="1" a="1"/>
  <c r="AG2173" i="1" s="1"/>
  <c r="AG2174" i="1" a="1"/>
  <c r="AG2174" i="1" s="1"/>
  <c r="AG2175" i="1" a="1"/>
  <c r="AG2175" i="1" s="1"/>
  <c r="AG2176" i="1" a="1"/>
  <c r="AG2176" i="1" s="1"/>
  <c r="AG2177" i="1" a="1"/>
  <c r="AG2177" i="1" s="1"/>
  <c r="AG2178" i="1" a="1"/>
  <c r="AG2178" i="1" s="1"/>
  <c r="AG2179" i="1" a="1"/>
  <c r="AG2179" i="1" s="1"/>
  <c r="AG2180" i="1" a="1"/>
  <c r="AG2180" i="1" s="1"/>
  <c r="AG2181" i="1" a="1"/>
  <c r="AG2181" i="1" s="1"/>
  <c r="AG2182" i="1" a="1"/>
  <c r="AG2182" i="1" s="1"/>
  <c r="AG2183" i="1" a="1"/>
  <c r="AG2183" i="1" s="1"/>
  <c r="AG2184" i="1" a="1"/>
  <c r="AG2184" i="1" s="1"/>
  <c r="AG2185" i="1" a="1"/>
  <c r="AG2185" i="1" s="1"/>
  <c r="AG2186" i="1" a="1"/>
  <c r="AG2186" i="1" s="1"/>
  <c r="AG2187" i="1" a="1"/>
  <c r="AG2187" i="1" s="1"/>
  <c r="AG2188" i="1" a="1"/>
  <c r="AG2188" i="1" s="1"/>
  <c r="AG2189" i="1" a="1"/>
  <c r="AG2189" i="1" s="1"/>
  <c r="AG2190" i="1" a="1"/>
  <c r="AG2190" i="1" s="1"/>
  <c r="AG2191" i="1" a="1"/>
  <c r="AG2191" i="1" s="1"/>
  <c r="AG2192" i="1" a="1"/>
  <c r="AG2192" i="1" s="1"/>
  <c r="AG2193" i="1" a="1"/>
  <c r="AG2193" i="1" s="1"/>
  <c r="AG2194" i="1" a="1"/>
  <c r="AG2194" i="1" s="1"/>
  <c r="AG2195" i="1" a="1"/>
  <c r="AG2195" i="1" s="1"/>
  <c r="AG2196" i="1" a="1"/>
  <c r="AG2196" i="1" s="1"/>
  <c r="AG2197" i="1" a="1"/>
  <c r="AG2197" i="1" s="1"/>
  <c r="AG2198" i="1" a="1"/>
  <c r="AG2198" i="1" s="1"/>
  <c r="AG2199" i="1" a="1"/>
  <c r="AG2199" i="1" s="1"/>
  <c r="AG2200" i="1" a="1"/>
  <c r="AG2200" i="1" s="1"/>
  <c r="AG2201" i="1" a="1"/>
  <c r="AG2201" i="1" s="1"/>
  <c r="AG2202" i="1" a="1"/>
  <c r="AG2202" i="1" s="1"/>
  <c r="AG2203" i="1" a="1"/>
  <c r="AG2203" i="1" s="1"/>
  <c r="AG2204" i="1" a="1"/>
  <c r="AG2204" i="1" s="1"/>
  <c r="AG2205" i="1" a="1"/>
  <c r="AG2205" i="1" s="1"/>
  <c r="AG2206" i="1" a="1"/>
  <c r="AG2206" i="1" s="1"/>
  <c r="AG2207" i="1" a="1"/>
  <c r="AG2207" i="1" s="1"/>
  <c r="AG2208" i="1" a="1"/>
  <c r="AG2208" i="1" s="1"/>
  <c r="AG2209" i="1" a="1"/>
  <c r="AG2209" i="1" s="1"/>
  <c r="AG2210" i="1" a="1"/>
  <c r="AG2210" i="1" s="1"/>
  <c r="AG2211" i="1" a="1"/>
  <c r="AG2211" i="1" s="1"/>
  <c r="AG2212" i="1" a="1"/>
  <c r="AG2212" i="1" s="1"/>
  <c r="AG2213" i="1" a="1"/>
  <c r="AG2213" i="1" s="1"/>
  <c r="AG2214" i="1" a="1"/>
  <c r="AG2214" i="1" s="1"/>
  <c r="AG2215" i="1" a="1"/>
  <c r="AG2215" i="1" s="1"/>
  <c r="AG2216" i="1" a="1"/>
  <c r="AG2216" i="1" s="1"/>
  <c r="AG2217" i="1" a="1"/>
  <c r="AG2217" i="1" s="1"/>
  <c r="AG2218" i="1" a="1"/>
  <c r="AG2218" i="1" s="1"/>
  <c r="AG2219" i="1" a="1"/>
  <c r="AG2219" i="1" s="1"/>
  <c r="AG2220" i="1" a="1"/>
  <c r="AG2220" i="1" s="1"/>
  <c r="AG2221" i="1" a="1"/>
  <c r="AG2221" i="1" s="1"/>
  <c r="AG2222" i="1" a="1"/>
  <c r="AG2222" i="1" s="1"/>
  <c r="AG2223" i="1" a="1"/>
  <c r="AG2223" i="1" s="1"/>
  <c r="AG2224" i="1" a="1"/>
  <c r="AG2224" i="1" s="1"/>
  <c r="AG2225" i="1" a="1"/>
  <c r="AG2225" i="1" s="1"/>
  <c r="AG2226" i="1" a="1"/>
  <c r="AG2226" i="1" s="1"/>
  <c r="AG2227" i="1" a="1"/>
  <c r="AG2227" i="1" s="1"/>
  <c r="AG2228" i="1" a="1"/>
  <c r="AG2228" i="1" s="1"/>
  <c r="AG2229" i="1" a="1"/>
  <c r="AG2229" i="1" s="1"/>
  <c r="AG2230" i="1" a="1"/>
  <c r="AG2230" i="1" s="1"/>
  <c r="AG2231" i="1" a="1"/>
  <c r="AG2231" i="1" s="1"/>
  <c r="AG2232" i="1" a="1"/>
  <c r="AG2232" i="1" s="1"/>
  <c r="AG2233" i="1" a="1"/>
  <c r="AG2233" i="1" s="1"/>
  <c r="AG2234" i="1" a="1"/>
  <c r="AG2234" i="1" s="1"/>
  <c r="AG2235" i="1" a="1"/>
  <c r="AG2235" i="1" s="1"/>
  <c r="AG2236" i="1" a="1"/>
  <c r="AG2236" i="1" s="1"/>
  <c r="AG2237" i="1" a="1"/>
  <c r="AG2237" i="1" s="1"/>
  <c r="AG2238" i="1" a="1"/>
  <c r="AG2238" i="1" s="1"/>
  <c r="AG2239" i="1" a="1"/>
  <c r="AG2239" i="1" s="1"/>
  <c r="AG2240" i="1" a="1"/>
  <c r="AG2240" i="1" s="1"/>
  <c r="AG2241" i="1" a="1"/>
  <c r="AG2241" i="1" s="1"/>
  <c r="AG2242" i="1" a="1"/>
  <c r="AG2242" i="1" s="1"/>
  <c r="AG2243" i="1" a="1"/>
  <c r="AG2243" i="1" s="1"/>
  <c r="AG2244" i="1" a="1"/>
  <c r="AG2244" i="1" s="1"/>
  <c r="AG2245" i="1" a="1"/>
  <c r="AG2245" i="1" s="1"/>
  <c r="AG2246" i="1" a="1"/>
  <c r="AG2246" i="1" s="1"/>
  <c r="AG2247" i="1" a="1"/>
  <c r="AG2247" i="1" s="1"/>
  <c r="AG2248" i="1" a="1"/>
  <c r="AG2248" i="1" s="1"/>
  <c r="AG2249" i="1" a="1"/>
  <c r="AG2249" i="1" s="1"/>
  <c r="AG2250" i="1" a="1"/>
  <c r="AG2250" i="1" s="1"/>
  <c r="AG2251" i="1" a="1"/>
  <c r="AG2251" i="1" s="1"/>
  <c r="AG2252" i="1" a="1"/>
  <c r="AG2252" i="1" s="1"/>
  <c r="AG2253" i="1" a="1"/>
  <c r="AG2253" i="1" s="1"/>
  <c r="AG2254" i="1" a="1"/>
  <c r="AG2254" i="1" s="1"/>
  <c r="AG2255" i="1" a="1"/>
  <c r="AG2255" i="1" s="1"/>
  <c r="AG2256" i="1" a="1"/>
  <c r="AG2256" i="1" s="1"/>
  <c r="AG2257" i="1" a="1"/>
  <c r="AG2257" i="1" s="1"/>
  <c r="AG2258" i="1" a="1"/>
  <c r="AG2258" i="1" s="1"/>
  <c r="AG2259" i="1" a="1"/>
  <c r="AG2259" i="1" s="1"/>
  <c r="AG2260" i="1" a="1"/>
  <c r="AG2260" i="1" s="1"/>
  <c r="AG2261" i="1" a="1"/>
  <c r="AG2261" i="1" s="1"/>
  <c r="AG2262" i="1" a="1"/>
  <c r="AG2262" i="1" s="1"/>
  <c r="AG2263" i="1" a="1"/>
  <c r="AG2263" i="1" s="1"/>
  <c r="AG2264" i="1" a="1"/>
  <c r="AG2264" i="1" s="1"/>
  <c r="AG2265" i="1" a="1"/>
  <c r="AG2265" i="1" s="1"/>
  <c r="AG2266" i="1" a="1"/>
  <c r="AG2266" i="1" s="1"/>
  <c r="AG2267" i="1" a="1"/>
  <c r="AG2267" i="1" s="1"/>
  <c r="AG2268" i="1" a="1"/>
  <c r="AG2268" i="1" s="1"/>
  <c r="AG2269" i="1" a="1"/>
  <c r="AG2269" i="1" s="1"/>
  <c r="AG2270" i="1" a="1"/>
  <c r="AG2270" i="1" s="1"/>
  <c r="AG2271" i="1" a="1"/>
  <c r="AG2271" i="1" s="1"/>
  <c r="AG2272" i="1" a="1"/>
  <c r="AG2272" i="1" s="1"/>
  <c r="AG2273" i="1" a="1"/>
  <c r="AG2273" i="1" s="1"/>
  <c r="AG2274" i="1" a="1"/>
  <c r="AG2274" i="1" s="1"/>
  <c r="AG2275" i="1" a="1"/>
  <c r="AG2275" i="1" s="1"/>
  <c r="AG2276" i="1" a="1"/>
  <c r="AG2276" i="1" s="1"/>
  <c r="AG2277" i="1" a="1"/>
  <c r="AG2277" i="1" s="1"/>
  <c r="AG2278" i="1" a="1"/>
  <c r="AG2278" i="1" s="1"/>
  <c r="AG2279" i="1" a="1"/>
  <c r="AG2279" i="1" s="1"/>
  <c r="AG2280" i="1" a="1"/>
  <c r="AG2280" i="1" s="1"/>
  <c r="AG2281" i="1" a="1"/>
  <c r="AG2281" i="1" s="1"/>
  <c r="AG2282" i="1" a="1"/>
  <c r="AG2282" i="1" s="1"/>
  <c r="AG2283" i="1" a="1"/>
  <c r="AG2283" i="1" s="1"/>
  <c r="AG2284" i="1" a="1"/>
  <c r="AG2284" i="1" s="1"/>
  <c r="AG2285" i="1" a="1"/>
  <c r="AG2285" i="1" s="1"/>
  <c r="AG2286" i="1" a="1"/>
  <c r="AG2286" i="1" s="1"/>
  <c r="AG2287" i="1" a="1"/>
  <c r="AG2287" i="1" s="1"/>
  <c r="AG2288" i="1" a="1"/>
  <c r="AG2288" i="1" s="1"/>
  <c r="AG2289" i="1" a="1"/>
  <c r="AG2289" i="1" s="1"/>
  <c r="AG2290" i="1" a="1"/>
  <c r="AG2290" i="1" s="1"/>
  <c r="AG2291" i="1" a="1"/>
  <c r="AG2291" i="1" s="1"/>
  <c r="AG2292" i="1" a="1"/>
  <c r="AG2292" i="1" s="1"/>
  <c r="AG2293" i="1" a="1"/>
  <c r="AG2293" i="1" s="1"/>
  <c r="AG2294" i="1" a="1"/>
  <c r="AG2294" i="1" s="1"/>
  <c r="AG2295" i="1" a="1"/>
  <c r="AG2295" i="1" s="1"/>
  <c r="AG2296" i="1" a="1"/>
  <c r="AG2296" i="1" s="1"/>
  <c r="AG2297" i="1" a="1"/>
  <c r="AG2297" i="1" s="1"/>
  <c r="AG2298" i="1" a="1"/>
  <c r="AG2298" i="1" s="1"/>
  <c r="AG2299" i="1" a="1"/>
  <c r="AG2299" i="1" s="1"/>
  <c r="AG2300" i="1" a="1"/>
  <c r="AG2300" i="1" s="1"/>
  <c r="AG2301" i="1" a="1"/>
  <c r="AG2301" i="1" s="1"/>
  <c r="AG2302" i="1" a="1"/>
  <c r="AG2302" i="1" s="1"/>
  <c r="AG2303" i="1" a="1"/>
  <c r="AG2303" i="1" s="1"/>
  <c r="AG2304" i="1" a="1"/>
  <c r="AG2304" i="1" s="1"/>
  <c r="AG2305" i="1" a="1"/>
  <c r="AG2305" i="1" s="1"/>
  <c r="AG2306" i="1" a="1"/>
  <c r="AG2306" i="1" s="1"/>
  <c r="AG2307" i="1" a="1"/>
  <c r="AG2307" i="1" s="1"/>
  <c r="AG2308" i="1" a="1"/>
  <c r="AG2308" i="1" s="1"/>
  <c r="AG2309" i="1" a="1"/>
  <c r="AG2309" i="1" s="1"/>
  <c r="AG2310" i="1" a="1"/>
  <c r="AG2310" i="1" s="1"/>
  <c r="AG2311" i="1" a="1"/>
  <c r="AG2311" i="1" s="1"/>
  <c r="AG2312" i="1" a="1"/>
  <c r="AG2312" i="1" s="1"/>
  <c r="AG2313" i="1" a="1"/>
  <c r="AG2313" i="1" s="1"/>
  <c r="AG2314" i="1" a="1"/>
  <c r="AG2314" i="1" s="1"/>
  <c r="AG2315" i="1" a="1"/>
  <c r="AG2315" i="1" s="1"/>
  <c r="AG2316" i="1" a="1"/>
  <c r="AG2316" i="1" s="1"/>
  <c r="AG2317" i="1" a="1"/>
  <c r="AG2317" i="1" s="1"/>
  <c r="AG2318" i="1" a="1"/>
  <c r="AG2318" i="1" s="1"/>
  <c r="AG2319" i="1" a="1"/>
  <c r="AG2319" i="1" s="1"/>
  <c r="AG2320" i="1" a="1"/>
  <c r="AG2320" i="1" s="1"/>
  <c r="AG2321" i="1" a="1"/>
  <c r="AG2321" i="1" s="1"/>
  <c r="AG2322" i="1" a="1"/>
  <c r="AG2322" i="1" s="1"/>
  <c r="AG2323" i="1" a="1"/>
  <c r="AG2323" i="1" s="1"/>
  <c r="AG2324" i="1" a="1"/>
  <c r="AG2324" i="1" s="1"/>
  <c r="AG2325" i="1" a="1"/>
  <c r="AG2325" i="1" s="1"/>
  <c r="AG2326" i="1" a="1"/>
  <c r="AG2326" i="1" s="1"/>
  <c r="AG2327" i="1" a="1"/>
  <c r="AG2327" i="1" s="1"/>
  <c r="AG2328" i="1" a="1"/>
  <c r="AG2328" i="1" s="1"/>
  <c r="AG2329" i="1" a="1"/>
  <c r="AG2329" i="1" s="1"/>
  <c r="AG2330" i="1" a="1"/>
  <c r="AG2330" i="1" s="1"/>
  <c r="AG2331" i="1" a="1"/>
  <c r="AG2331" i="1" s="1"/>
  <c r="AG2332" i="1" a="1"/>
  <c r="AG2332" i="1" s="1"/>
  <c r="AG2333" i="1" a="1"/>
  <c r="AG2333" i="1" s="1"/>
  <c r="AG2334" i="1" a="1"/>
  <c r="AG2334" i="1" s="1"/>
  <c r="AG2335" i="1" a="1"/>
  <c r="AG2335" i="1" s="1"/>
  <c r="AG2336" i="1" a="1"/>
  <c r="AG2336" i="1" s="1"/>
  <c r="AG2337" i="1" a="1"/>
  <c r="AG2337" i="1" s="1"/>
  <c r="AG2338" i="1" a="1"/>
  <c r="AG2338" i="1" s="1"/>
  <c r="AG2339" i="1" a="1"/>
  <c r="AG2339" i="1" s="1"/>
  <c r="AG2340" i="1" a="1"/>
  <c r="AG2340" i="1" s="1"/>
  <c r="AG2341" i="1" a="1"/>
  <c r="AG2341" i="1" s="1"/>
  <c r="AG2342" i="1" a="1"/>
  <c r="AG2342" i="1" s="1"/>
  <c r="AG2343" i="1" a="1"/>
  <c r="AG2343" i="1" s="1"/>
  <c r="AG2344" i="1" a="1"/>
  <c r="AG2344" i="1" s="1"/>
  <c r="AG2345" i="1" a="1"/>
  <c r="AG2345" i="1" s="1"/>
  <c r="AG2346" i="1" a="1"/>
  <c r="AG2346" i="1" s="1"/>
  <c r="AG2347" i="1" a="1"/>
  <c r="AG2347" i="1" s="1"/>
  <c r="AG2348" i="1" a="1"/>
  <c r="AG2348" i="1" s="1"/>
  <c r="AG2349" i="1" a="1"/>
  <c r="AG2349" i="1" s="1"/>
  <c r="AG2350" i="1" a="1"/>
  <c r="AG2350" i="1" s="1"/>
  <c r="AG2351" i="1" a="1"/>
  <c r="AG2351" i="1" s="1"/>
  <c r="AG2352" i="1" a="1"/>
  <c r="AG2352" i="1" s="1"/>
  <c r="AG2353" i="1" a="1"/>
  <c r="AG2353" i="1" s="1"/>
  <c r="AG2354" i="1" a="1"/>
  <c r="AG2354" i="1" s="1"/>
  <c r="AG2355" i="1" a="1"/>
  <c r="AG2355" i="1" s="1"/>
  <c r="AG2356" i="1" a="1"/>
  <c r="AG2356" i="1" s="1"/>
  <c r="AG2357" i="1" a="1"/>
  <c r="AG2357" i="1" s="1"/>
  <c r="AG2358" i="1" a="1"/>
  <c r="AG2358" i="1" s="1"/>
  <c r="AG2359" i="1" a="1"/>
  <c r="AG2359" i="1" s="1"/>
  <c r="AG2360" i="1" a="1"/>
  <c r="AG2360" i="1" s="1"/>
  <c r="AG2361" i="1" a="1"/>
  <c r="AG2361" i="1" s="1"/>
  <c r="AG2362" i="1" a="1"/>
  <c r="AG2362" i="1" s="1"/>
  <c r="AG2363" i="1" a="1"/>
  <c r="AG2363" i="1" s="1"/>
  <c r="AG2364" i="1" a="1"/>
  <c r="AG2364" i="1" s="1"/>
  <c r="AG2365" i="1" a="1"/>
  <c r="AG2365" i="1" s="1"/>
  <c r="AG2366" i="1" a="1"/>
  <c r="AG2366" i="1" s="1"/>
  <c r="AG2367" i="1" a="1"/>
  <c r="AG2367" i="1" s="1"/>
  <c r="AG2368" i="1" a="1"/>
  <c r="AG2368" i="1" s="1"/>
  <c r="AG2369" i="1" a="1"/>
  <c r="AG2369" i="1" s="1"/>
  <c r="AG2370" i="1" a="1"/>
  <c r="AG2370" i="1" s="1"/>
  <c r="AG2371" i="1" a="1"/>
  <c r="AG2371" i="1" s="1"/>
  <c r="AG2372" i="1" a="1"/>
  <c r="AG2372" i="1" s="1"/>
  <c r="AG2373" i="1" a="1"/>
  <c r="AG2373" i="1" s="1"/>
  <c r="AG2374" i="1" a="1"/>
  <c r="AG2374" i="1" s="1"/>
  <c r="AG2375" i="1" a="1"/>
  <c r="AG2375" i="1" s="1"/>
  <c r="AG2376" i="1" a="1"/>
  <c r="AG2376" i="1" s="1"/>
  <c r="AG2377" i="1" a="1"/>
  <c r="AG2377" i="1" s="1"/>
  <c r="AG2378" i="1" a="1"/>
  <c r="AG2378" i="1" s="1"/>
  <c r="AG2379" i="1" a="1"/>
  <c r="AG2379" i="1" s="1"/>
  <c r="AG2380" i="1" a="1"/>
  <c r="AG2380" i="1" s="1"/>
  <c r="AG2381" i="1" a="1"/>
  <c r="AG2381" i="1" s="1"/>
  <c r="AG2382" i="1" a="1"/>
  <c r="AG2382" i="1" s="1"/>
  <c r="AG2383" i="1" a="1"/>
  <c r="AG2383" i="1" s="1"/>
  <c r="AG2384" i="1" a="1"/>
  <c r="AG2384" i="1" s="1"/>
  <c r="AG2385" i="1" a="1"/>
  <c r="AG2385" i="1" s="1"/>
  <c r="AG2386" i="1" a="1"/>
  <c r="AG2386" i="1" s="1"/>
  <c r="AG2387" i="1" a="1"/>
  <c r="AG2387" i="1" s="1"/>
  <c r="AG2388" i="1" a="1"/>
  <c r="AG2388" i="1" s="1"/>
  <c r="AG2389" i="1" a="1"/>
  <c r="AG2389" i="1" s="1"/>
  <c r="AG2390" i="1" a="1"/>
  <c r="AG2390" i="1" s="1"/>
  <c r="AG2391" i="1" a="1"/>
  <c r="AG2391" i="1" s="1"/>
  <c r="AG2392" i="1" a="1"/>
  <c r="AG2392" i="1" s="1"/>
  <c r="AG2393" i="1" a="1"/>
  <c r="AG2393" i="1" s="1"/>
  <c r="AG2394" i="1" a="1"/>
  <c r="AG2394" i="1" s="1"/>
  <c r="AG2395" i="1" a="1"/>
  <c r="AG2395" i="1" s="1"/>
  <c r="AG2396" i="1" a="1"/>
  <c r="AG2396" i="1" s="1"/>
  <c r="AG2397" i="1" a="1"/>
  <c r="AG2397" i="1" s="1"/>
  <c r="AG2398" i="1" a="1"/>
  <c r="AG2398" i="1" s="1"/>
  <c r="AG2399" i="1" a="1"/>
  <c r="AG2399" i="1" s="1"/>
  <c r="AG2400" i="1" a="1"/>
  <c r="AG2400" i="1" s="1"/>
  <c r="AG2401" i="1" a="1"/>
  <c r="AG2401" i="1" s="1"/>
  <c r="AG2402" i="1" a="1"/>
  <c r="AG2402" i="1" s="1"/>
  <c r="AG2403" i="1" a="1"/>
  <c r="AG2403" i="1" s="1"/>
  <c r="AG2404" i="1" a="1"/>
  <c r="AG2404" i="1" s="1"/>
  <c r="AG2405" i="1" a="1"/>
  <c r="AG2405" i="1" s="1"/>
  <c r="AG2406" i="1" a="1"/>
  <c r="AG2406" i="1" s="1"/>
  <c r="AG2407" i="1" a="1"/>
  <c r="AG2407" i="1" s="1"/>
  <c r="AG2408" i="1" a="1"/>
  <c r="AG2408" i="1" s="1"/>
  <c r="AG2409" i="1" a="1"/>
  <c r="AG2409" i="1" s="1"/>
  <c r="AG2410" i="1" a="1"/>
  <c r="AG2410" i="1" s="1"/>
  <c r="AG2411" i="1" a="1"/>
  <c r="AG2411" i="1" s="1"/>
  <c r="AG2412" i="1" a="1"/>
  <c r="AG2412" i="1" s="1"/>
  <c r="AG2413" i="1" a="1"/>
  <c r="AG2413" i="1" s="1"/>
  <c r="AG2414" i="1" a="1"/>
  <c r="AG2414" i="1" s="1"/>
  <c r="AG2415" i="1" a="1"/>
  <c r="AG2415" i="1" s="1"/>
  <c r="AG2416" i="1" a="1"/>
  <c r="AG2416" i="1" s="1"/>
  <c r="AG2417" i="1" a="1"/>
  <c r="AG2417" i="1" s="1"/>
  <c r="AG2418" i="1" a="1"/>
  <c r="AG2418" i="1" s="1"/>
  <c r="AG2419" i="1" a="1"/>
  <c r="AG2419" i="1" s="1"/>
  <c r="AG2420" i="1" a="1"/>
  <c r="AG2420" i="1" s="1"/>
  <c r="AG2421" i="1" a="1"/>
  <c r="AG2421" i="1" s="1"/>
  <c r="AG2422" i="1" a="1"/>
  <c r="AG2422" i="1" s="1"/>
  <c r="AG2423" i="1" a="1"/>
  <c r="AG2423" i="1" s="1"/>
  <c r="AG2424" i="1" a="1"/>
  <c r="AG2424" i="1" s="1"/>
  <c r="AG2425" i="1" a="1"/>
  <c r="AG2425" i="1" s="1"/>
  <c r="AG2426" i="1" a="1"/>
  <c r="AG2426" i="1" s="1"/>
  <c r="AG2427" i="1" a="1"/>
  <c r="AG2427" i="1" s="1"/>
  <c r="AG2428" i="1" a="1"/>
  <c r="AG2428" i="1" s="1"/>
  <c r="AG2429" i="1" a="1"/>
  <c r="AG2429" i="1" s="1"/>
  <c r="AG2430" i="1" a="1"/>
  <c r="AG2430" i="1" s="1"/>
  <c r="AG2431" i="1" a="1"/>
  <c r="AG2431" i="1" s="1"/>
  <c r="AG2432" i="1" a="1"/>
  <c r="AG2432" i="1" s="1"/>
  <c r="AG2433" i="1" a="1"/>
  <c r="AG2433" i="1" s="1"/>
  <c r="AG2434" i="1" a="1"/>
  <c r="AG2434" i="1" s="1"/>
  <c r="AG2435" i="1" a="1"/>
  <c r="AG2435" i="1" s="1"/>
  <c r="AG2436" i="1" a="1"/>
  <c r="AG2436" i="1" s="1"/>
  <c r="AG2437" i="1" a="1"/>
  <c r="AG2437" i="1" s="1"/>
  <c r="AG2438" i="1" a="1"/>
  <c r="AG2438" i="1" s="1"/>
  <c r="AG2439" i="1" a="1"/>
  <c r="AG2439" i="1" s="1"/>
  <c r="AG2440" i="1" a="1"/>
  <c r="AG2440" i="1" s="1"/>
  <c r="AG2441" i="1" a="1"/>
  <c r="AG2441" i="1" s="1"/>
  <c r="AG2442" i="1" a="1"/>
  <c r="AG2442" i="1" s="1"/>
  <c r="AG2443" i="1" a="1"/>
  <c r="AG2443" i="1" s="1"/>
  <c r="AG2444" i="1" a="1"/>
  <c r="AG2444" i="1" s="1"/>
  <c r="AG2445" i="1" a="1"/>
  <c r="AG2445" i="1" s="1"/>
  <c r="AG2446" i="1" a="1"/>
  <c r="AG2446" i="1" s="1"/>
  <c r="AG2447" i="1" a="1"/>
  <c r="AG2447" i="1" s="1"/>
  <c r="AG2448" i="1" a="1"/>
  <c r="AG2448" i="1" s="1"/>
  <c r="AG2449" i="1" a="1"/>
  <c r="AG2449" i="1" s="1"/>
  <c r="AG2450" i="1" a="1"/>
  <c r="AG2450" i="1" s="1"/>
  <c r="AG2451" i="1" a="1"/>
  <c r="AG2451" i="1" s="1"/>
  <c r="AG2452" i="1" a="1"/>
  <c r="AG2452" i="1" s="1"/>
  <c r="AG2453" i="1" a="1"/>
  <c r="AG2453" i="1" s="1"/>
  <c r="AG2454" i="1" a="1"/>
  <c r="AG2454" i="1" s="1"/>
  <c r="AG2455" i="1" a="1"/>
  <c r="AG2455" i="1" s="1"/>
  <c r="AG2456" i="1" a="1"/>
  <c r="AG2456" i="1" s="1"/>
  <c r="AG2457" i="1" a="1"/>
  <c r="AG2457" i="1" s="1"/>
  <c r="AG2458" i="1" a="1"/>
  <c r="AG2458" i="1" s="1"/>
  <c r="AG2459" i="1" a="1"/>
  <c r="AG2459" i="1" s="1"/>
  <c r="AG2460" i="1" a="1"/>
  <c r="AG2460" i="1" s="1"/>
  <c r="AG2461" i="1" a="1"/>
  <c r="AG2461" i="1" s="1"/>
  <c r="AG2462" i="1" a="1"/>
  <c r="AG2462" i="1" s="1"/>
  <c r="AG2463" i="1" a="1"/>
  <c r="AG2463" i="1" s="1"/>
  <c r="AG2464" i="1" a="1"/>
  <c r="AG2464" i="1" s="1"/>
  <c r="AG2465" i="1" a="1"/>
  <c r="AG2465" i="1" s="1"/>
  <c r="AG2466" i="1" a="1"/>
  <c r="AG2466" i="1" s="1"/>
  <c r="AG2467" i="1" a="1"/>
  <c r="AG2467" i="1" s="1"/>
  <c r="AG2468" i="1" a="1"/>
  <c r="AG2468" i="1" s="1"/>
  <c r="AG2469" i="1" a="1"/>
  <c r="AG2469" i="1" s="1"/>
  <c r="AG2470" i="1" a="1"/>
  <c r="AG2470" i="1" s="1"/>
  <c r="AG2471" i="1" a="1"/>
  <c r="AG2471" i="1" s="1"/>
  <c r="AG2472" i="1" a="1"/>
  <c r="AG2472" i="1" s="1"/>
  <c r="AG2473" i="1" a="1"/>
  <c r="AG2473" i="1" s="1"/>
  <c r="AG2474" i="1" a="1"/>
  <c r="AG2474" i="1" s="1"/>
  <c r="AG2475" i="1" a="1"/>
  <c r="AG2475" i="1" s="1"/>
  <c r="AG2476" i="1" a="1"/>
  <c r="AG2476" i="1" s="1"/>
  <c r="AG2477" i="1" a="1"/>
  <c r="AG2477" i="1" s="1"/>
  <c r="AG2478" i="1" a="1"/>
  <c r="AG2478" i="1" s="1"/>
  <c r="AG2479" i="1" a="1"/>
  <c r="AG2479" i="1" s="1"/>
  <c r="AG2480" i="1" a="1"/>
  <c r="AG2480" i="1" s="1"/>
  <c r="AG2481" i="1" a="1"/>
  <c r="AG2481" i="1" s="1"/>
  <c r="AG2482" i="1" a="1"/>
  <c r="AG2482" i="1" s="1"/>
  <c r="AG2483" i="1" a="1"/>
  <c r="AG2483" i="1" s="1"/>
  <c r="AG2484" i="1" a="1"/>
  <c r="AG2484" i="1" s="1"/>
  <c r="AG2485" i="1" a="1"/>
  <c r="AG2485" i="1" s="1"/>
  <c r="AG2486" i="1" a="1"/>
  <c r="AG2486" i="1" s="1"/>
  <c r="AG2487" i="1" a="1"/>
  <c r="AG2487" i="1" s="1"/>
  <c r="AG2488" i="1" a="1"/>
  <c r="AG2488" i="1" s="1"/>
  <c r="AG2489" i="1" a="1"/>
  <c r="AG2489" i="1" s="1"/>
  <c r="AG2490" i="1" a="1"/>
  <c r="AG2490" i="1" s="1"/>
  <c r="AG2491" i="1" a="1"/>
  <c r="AG2491" i="1" s="1"/>
  <c r="AG2492" i="1" a="1"/>
  <c r="AG2492" i="1" s="1"/>
  <c r="AG2493" i="1" a="1"/>
  <c r="AG2493" i="1" s="1"/>
  <c r="AG2494" i="1" a="1"/>
  <c r="AG2494" i="1" s="1"/>
  <c r="AG2495" i="1" a="1"/>
  <c r="AG2495" i="1" s="1"/>
  <c r="AG2496" i="1" a="1"/>
  <c r="AG2496" i="1" s="1"/>
  <c r="AG2497" i="1" a="1"/>
  <c r="AG2497" i="1" s="1"/>
  <c r="AG2498" i="1" a="1"/>
  <c r="AG2498" i="1" s="1"/>
  <c r="AG2499" i="1" a="1"/>
  <c r="AG2499" i="1" s="1"/>
  <c r="AG2500" i="1" a="1"/>
  <c r="AG2500" i="1" s="1"/>
  <c r="AG2501" i="1" a="1"/>
  <c r="AG2501" i="1" s="1"/>
  <c r="AG2502" i="1" a="1"/>
  <c r="AG2502" i="1" s="1"/>
  <c r="AG2503" i="1" a="1"/>
  <c r="AG2503" i="1" s="1"/>
  <c r="AG2504" i="1" a="1"/>
  <c r="AG2504" i="1" s="1"/>
  <c r="AG2505" i="1" a="1"/>
  <c r="AG2505" i="1" s="1"/>
  <c r="AG2506" i="1" a="1"/>
  <c r="AG2506" i="1" s="1"/>
  <c r="AG2507" i="1" a="1"/>
  <c r="AG2507" i="1" s="1"/>
  <c r="AG2508" i="1" a="1"/>
  <c r="AG2508" i="1" s="1"/>
  <c r="AG2509" i="1" a="1"/>
  <c r="AG2509" i="1" s="1"/>
  <c r="AG2510" i="1" a="1"/>
  <c r="AG2510" i="1" s="1"/>
  <c r="AG2511" i="1" a="1"/>
  <c r="AG2511" i="1" s="1"/>
  <c r="AG2512" i="1" a="1"/>
  <c r="AG2512" i="1" s="1"/>
  <c r="AG2513" i="1" a="1"/>
  <c r="AG2513" i="1" s="1"/>
  <c r="AG2514" i="1" a="1"/>
  <c r="AG2514" i="1" s="1"/>
  <c r="AG2515" i="1" a="1"/>
  <c r="AG2515" i="1" s="1"/>
  <c r="AG2516" i="1" a="1"/>
  <c r="AG2516" i="1" s="1"/>
  <c r="AG2517" i="1" a="1"/>
  <c r="AG2517" i="1" s="1"/>
  <c r="AG2518" i="1" a="1"/>
  <c r="AG2518" i="1" s="1"/>
  <c r="AG2519" i="1" a="1"/>
  <c r="AG2519" i="1" s="1"/>
  <c r="AG2520" i="1" a="1"/>
  <c r="AG2520" i="1" s="1"/>
  <c r="AG2521" i="1" a="1"/>
  <c r="AG2521" i="1" s="1"/>
  <c r="AG2522" i="1" a="1"/>
  <c r="AG2522" i="1" s="1"/>
  <c r="AG2523" i="1" a="1"/>
  <c r="AG2523" i="1" s="1"/>
  <c r="AG2524" i="1" a="1"/>
  <c r="AG2524" i="1" s="1"/>
  <c r="AG2525" i="1" a="1"/>
  <c r="AG2525" i="1" s="1"/>
  <c r="AG2526" i="1" a="1"/>
  <c r="AG2526" i="1" s="1"/>
  <c r="AG2527" i="1" a="1"/>
  <c r="AG2527" i="1" s="1"/>
  <c r="AG2528" i="1" a="1"/>
  <c r="AG2528" i="1" s="1"/>
  <c r="AG2529" i="1" a="1"/>
  <c r="AG2529" i="1" s="1"/>
  <c r="AG2530" i="1" a="1"/>
  <c r="AG2530" i="1" s="1"/>
  <c r="AG2531" i="1" a="1"/>
  <c r="AG2531" i="1" s="1"/>
  <c r="AG2532" i="1" a="1"/>
  <c r="AG2532" i="1" s="1"/>
  <c r="AG2533" i="1" a="1"/>
  <c r="AG2533" i="1" s="1"/>
  <c r="AG2534" i="1" a="1"/>
  <c r="AG2534" i="1" s="1"/>
  <c r="AG2535" i="1" a="1"/>
  <c r="AG2535" i="1" s="1"/>
  <c r="AG2536" i="1" a="1"/>
  <c r="AG2536" i="1" s="1"/>
  <c r="AG2537" i="1" a="1"/>
  <c r="AG2537" i="1" s="1"/>
  <c r="AG2538" i="1" a="1"/>
  <c r="AG2538" i="1" s="1"/>
  <c r="AG2539" i="1" a="1"/>
  <c r="AG2539" i="1" s="1"/>
  <c r="AG2540" i="1" a="1"/>
  <c r="AG2540" i="1" s="1"/>
  <c r="AG2541" i="1" a="1"/>
  <c r="AG2541" i="1" s="1"/>
  <c r="AG2542" i="1" a="1"/>
  <c r="AG2542" i="1" s="1"/>
  <c r="AG2543" i="1" a="1"/>
  <c r="AG2543" i="1" s="1"/>
  <c r="AG2544" i="1" a="1"/>
  <c r="AG2544" i="1" s="1"/>
  <c r="AG2545" i="1" a="1"/>
  <c r="AG2545" i="1" s="1"/>
  <c r="AG2546" i="1" a="1"/>
  <c r="AG2546" i="1" s="1"/>
  <c r="AG2547" i="1" a="1"/>
  <c r="AG2547" i="1" s="1"/>
  <c r="AG2548" i="1" a="1"/>
  <c r="AG2548" i="1" s="1"/>
  <c r="AG2549" i="1" a="1"/>
  <c r="AG2549" i="1" s="1"/>
  <c r="AG2550" i="1" a="1"/>
  <c r="AG2550" i="1" s="1"/>
  <c r="AG2551" i="1" a="1"/>
  <c r="AG2551" i="1" s="1"/>
  <c r="AG2552" i="1" a="1"/>
  <c r="AG2552" i="1" s="1"/>
  <c r="AG2553" i="1" a="1"/>
  <c r="AG2553" i="1" s="1"/>
  <c r="AG2554" i="1" a="1"/>
  <c r="AG2554" i="1" s="1"/>
  <c r="AG2555" i="1" a="1"/>
  <c r="AG2555" i="1" s="1"/>
  <c r="AG2556" i="1" a="1"/>
  <c r="AG2556" i="1" s="1"/>
  <c r="AG2557" i="1" a="1"/>
  <c r="AG2557" i="1" s="1"/>
  <c r="AG2558" i="1" a="1"/>
  <c r="AG2558" i="1" s="1"/>
  <c r="AG2559" i="1" a="1"/>
  <c r="AG2559" i="1" s="1"/>
  <c r="AG2560" i="1" a="1"/>
  <c r="AG2560" i="1" s="1"/>
  <c r="AG2561" i="1" a="1"/>
  <c r="AG2561" i="1" s="1"/>
  <c r="AG2562" i="1" a="1"/>
  <c r="AG2562" i="1" s="1"/>
  <c r="AG2563" i="1" a="1"/>
  <c r="AG2563" i="1" s="1"/>
  <c r="AG2564" i="1" a="1"/>
  <c r="AG2564" i="1" s="1"/>
  <c r="AG2565" i="1" a="1"/>
  <c r="AG2565" i="1" s="1"/>
  <c r="AG2566" i="1" a="1"/>
  <c r="AG2566" i="1" s="1"/>
  <c r="AG2567" i="1" a="1"/>
  <c r="AG2567" i="1" s="1"/>
  <c r="AG2568" i="1" a="1"/>
  <c r="AG2568" i="1" s="1"/>
  <c r="AG2569" i="1" a="1"/>
  <c r="AG2569" i="1" s="1"/>
  <c r="AG2570" i="1" a="1"/>
  <c r="AG2570" i="1" s="1"/>
  <c r="AG2571" i="1" a="1"/>
  <c r="AG2571" i="1" s="1"/>
  <c r="AG2572" i="1" a="1"/>
  <c r="AG2572" i="1" s="1"/>
  <c r="AG2573" i="1" a="1"/>
  <c r="AG2573" i="1" s="1"/>
  <c r="AG2574" i="1" a="1"/>
  <c r="AG2574" i="1" s="1"/>
  <c r="AG2575" i="1" a="1"/>
  <c r="AG2575" i="1" s="1"/>
  <c r="AG2576" i="1" a="1"/>
  <c r="AG2576" i="1" s="1"/>
  <c r="AG2577" i="1" a="1"/>
  <c r="AG2577" i="1" s="1"/>
  <c r="AG2578" i="1" a="1"/>
  <c r="AG2578" i="1" s="1"/>
  <c r="AG2579" i="1" a="1"/>
  <c r="AG2579" i="1" s="1"/>
  <c r="AG2580" i="1" a="1"/>
  <c r="AG2580" i="1" s="1"/>
  <c r="AG2581" i="1" a="1"/>
  <c r="AG2581" i="1" s="1"/>
  <c r="AG2582" i="1" a="1"/>
  <c r="AG2582" i="1" s="1"/>
  <c r="AG2583" i="1" a="1"/>
  <c r="AG2583" i="1" s="1"/>
  <c r="AG2584" i="1" a="1"/>
  <c r="AG2584" i="1" s="1"/>
  <c r="AG2585" i="1" a="1"/>
  <c r="AG2585" i="1" s="1"/>
  <c r="AG2586" i="1" a="1"/>
  <c r="AG2586" i="1" s="1"/>
  <c r="AG2587" i="1" a="1"/>
  <c r="AG2587" i="1" s="1"/>
  <c r="AG2588" i="1" a="1"/>
  <c r="AG2588" i="1" s="1"/>
  <c r="AG2589" i="1" a="1"/>
  <c r="AG2589" i="1" s="1"/>
  <c r="AG2590" i="1" a="1"/>
  <c r="AG2590" i="1" s="1"/>
  <c r="AG2591" i="1" a="1"/>
  <c r="AG2591" i="1" s="1"/>
  <c r="AG2592" i="1" a="1"/>
  <c r="AG2592" i="1" s="1"/>
  <c r="AG2593" i="1" a="1"/>
  <c r="AG2593" i="1" s="1"/>
  <c r="AG2594" i="1" a="1"/>
  <c r="AG2594" i="1" s="1"/>
  <c r="AG2595" i="1" a="1"/>
  <c r="AG2595" i="1" s="1"/>
  <c r="AG2596" i="1" a="1"/>
  <c r="AG2596" i="1" s="1"/>
  <c r="AG2597" i="1" a="1"/>
  <c r="AG2597" i="1" s="1"/>
  <c r="AG2598" i="1" a="1"/>
  <c r="AG2598" i="1" s="1"/>
  <c r="AG2599" i="1" a="1"/>
  <c r="AG2599" i="1" s="1"/>
  <c r="AG2600" i="1" a="1"/>
  <c r="AG2600" i="1" s="1"/>
  <c r="AG2601" i="1" a="1"/>
  <c r="AG2601" i="1" s="1"/>
  <c r="AG2602" i="1" a="1"/>
  <c r="AG2602" i="1" s="1"/>
  <c r="AG2603" i="1" a="1"/>
  <c r="AG2603" i="1" s="1"/>
  <c r="AG2604" i="1" a="1"/>
  <c r="AG2604" i="1" s="1"/>
  <c r="AG2605" i="1" a="1"/>
  <c r="AG2605" i="1" s="1"/>
  <c r="AG2606" i="1" a="1"/>
  <c r="AG2606" i="1" s="1"/>
  <c r="AG2607" i="1" a="1"/>
  <c r="AG2607" i="1" s="1"/>
  <c r="AG2608" i="1" a="1"/>
  <c r="AG2608" i="1" s="1"/>
  <c r="AG2609" i="1" a="1"/>
  <c r="AG2609" i="1" s="1"/>
  <c r="AG2610" i="1" a="1"/>
  <c r="AG2610" i="1" s="1"/>
  <c r="AG2611" i="1" a="1"/>
  <c r="AG2611" i="1" s="1"/>
  <c r="AG2612" i="1" a="1"/>
  <c r="AG2612" i="1" s="1"/>
  <c r="AG2613" i="1" a="1"/>
  <c r="AG2613" i="1" s="1"/>
  <c r="AG2614" i="1" a="1"/>
  <c r="AG2614" i="1" s="1"/>
  <c r="AG2615" i="1" a="1"/>
  <c r="AG2615" i="1" s="1"/>
  <c r="AG2616" i="1" a="1"/>
  <c r="AG2616" i="1" s="1"/>
  <c r="AG2617" i="1" a="1"/>
  <c r="AG2617" i="1" s="1"/>
  <c r="AG2618" i="1" a="1"/>
  <c r="AG2618" i="1" s="1"/>
  <c r="AG2619" i="1" a="1"/>
  <c r="AG2619" i="1" s="1"/>
  <c r="AG2620" i="1" a="1"/>
  <c r="AG2620" i="1" s="1"/>
  <c r="AG2621" i="1" a="1"/>
  <c r="AG2621" i="1" s="1"/>
  <c r="AG2622" i="1" a="1"/>
  <c r="AG2622" i="1" s="1"/>
  <c r="AG2623" i="1" a="1"/>
  <c r="AG2623" i="1" s="1"/>
  <c r="AG2624" i="1" a="1"/>
  <c r="AG2624" i="1" s="1"/>
  <c r="AG2625" i="1" a="1"/>
  <c r="AG2625" i="1" s="1"/>
  <c r="AG2626" i="1" a="1"/>
  <c r="AG2626" i="1" s="1"/>
  <c r="AG2627" i="1" a="1"/>
  <c r="AG2627" i="1" s="1"/>
  <c r="AG2628" i="1" a="1"/>
  <c r="AG2628" i="1" s="1"/>
  <c r="AG2629" i="1" a="1"/>
  <c r="AG2629" i="1" s="1"/>
  <c r="AG2630" i="1" a="1"/>
  <c r="AG2630" i="1" s="1"/>
  <c r="AG2631" i="1" a="1"/>
  <c r="AG2631" i="1" s="1"/>
  <c r="AG2632" i="1" a="1"/>
  <c r="AG2632" i="1" s="1"/>
  <c r="AG2633" i="1" a="1"/>
  <c r="AG2633" i="1" s="1"/>
  <c r="AG2634" i="1" a="1"/>
  <c r="AG2634" i="1" s="1"/>
  <c r="AG2635" i="1" a="1"/>
  <c r="AG2635" i="1" s="1"/>
  <c r="AG2636" i="1" a="1"/>
  <c r="AG2636" i="1" s="1"/>
  <c r="AG2637" i="1" a="1"/>
  <c r="AG2637" i="1" s="1"/>
  <c r="AG2638" i="1" a="1"/>
  <c r="AG2638" i="1" s="1"/>
  <c r="AG2639" i="1" a="1"/>
  <c r="AG2639" i="1" s="1"/>
  <c r="AG2640" i="1" a="1"/>
  <c r="AG2640" i="1" s="1"/>
  <c r="AG2641" i="1" a="1"/>
  <c r="AG2641" i="1" s="1"/>
  <c r="AG2642" i="1" a="1"/>
  <c r="AG2642" i="1" s="1"/>
  <c r="AG2643" i="1" a="1"/>
  <c r="AG2643" i="1" s="1"/>
  <c r="AG2644" i="1" a="1"/>
  <c r="AG2644" i="1" s="1"/>
  <c r="AG2645" i="1" a="1"/>
  <c r="AG2645" i="1" s="1"/>
  <c r="AG2646" i="1" a="1"/>
  <c r="AG2646" i="1" s="1"/>
  <c r="AG2647" i="1" a="1"/>
  <c r="AG2647" i="1" s="1"/>
  <c r="AG2648" i="1" a="1"/>
  <c r="AG2648" i="1" s="1"/>
  <c r="AG2649" i="1" a="1"/>
  <c r="AG2649" i="1" s="1"/>
  <c r="AG2650" i="1" a="1"/>
  <c r="AG2650" i="1" s="1"/>
  <c r="AG2651" i="1" a="1"/>
  <c r="AG2651" i="1" s="1"/>
  <c r="AG2652" i="1" a="1"/>
  <c r="AG2652" i="1" s="1"/>
  <c r="AG2653" i="1" a="1"/>
  <c r="AG2653" i="1" s="1"/>
  <c r="AG2654" i="1" a="1"/>
  <c r="AG2654" i="1" s="1"/>
  <c r="AG2655" i="1" a="1"/>
  <c r="AG2655" i="1" s="1"/>
  <c r="AG2656" i="1" a="1"/>
  <c r="AG2656" i="1" s="1"/>
  <c r="AG2657" i="1" a="1"/>
  <c r="AG2657" i="1" s="1"/>
  <c r="AG2658" i="1" a="1"/>
  <c r="AG2658" i="1" s="1"/>
  <c r="AG2659" i="1" a="1"/>
  <c r="AG2659" i="1" s="1"/>
  <c r="AG2660" i="1" a="1"/>
  <c r="AG2660" i="1" s="1"/>
  <c r="AG2661" i="1" a="1"/>
  <c r="AG2661" i="1" s="1"/>
  <c r="AG2662" i="1" a="1"/>
  <c r="AG2662" i="1" s="1"/>
  <c r="AG2663" i="1" a="1"/>
  <c r="AG2663" i="1" s="1"/>
  <c r="AG2664" i="1" a="1"/>
  <c r="AG2664" i="1" s="1"/>
  <c r="AG2665" i="1" a="1"/>
  <c r="AG2665" i="1" s="1"/>
  <c r="AG2666" i="1" a="1"/>
  <c r="AG2666" i="1" s="1"/>
  <c r="AG2667" i="1" a="1"/>
  <c r="AG2667" i="1" s="1"/>
  <c r="AG2668" i="1" a="1"/>
  <c r="AG2668" i="1" s="1"/>
  <c r="AG2669" i="1" a="1"/>
  <c r="AG2669" i="1" s="1"/>
  <c r="AG2670" i="1" a="1"/>
  <c r="AG2670" i="1" s="1"/>
  <c r="AG2671" i="1" a="1"/>
  <c r="AG2671" i="1" s="1"/>
  <c r="AG2672" i="1" a="1"/>
  <c r="AG2672" i="1" s="1"/>
  <c r="AG2673" i="1" a="1"/>
  <c r="AG2673" i="1" s="1"/>
  <c r="AG2674" i="1" a="1"/>
  <c r="AG2674" i="1" s="1"/>
  <c r="AG2675" i="1" a="1"/>
  <c r="AG2675" i="1" s="1"/>
  <c r="AG2676" i="1" a="1"/>
  <c r="AG2676" i="1" s="1"/>
  <c r="AG2677" i="1" a="1"/>
  <c r="AG2677" i="1" s="1"/>
  <c r="AG2678" i="1" a="1"/>
  <c r="AG2678" i="1" s="1"/>
  <c r="AG2679" i="1" a="1"/>
  <c r="AG2679" i="1" s="1"/>
  <c r="AG2680" i="1" a="1"/>
  <c r="AG2680" i="1" s="1"/>
  <c r="AG2681" i="1" a="1"/>
  <c r="AG2681" i="1" s="1"/>
  <c r="AG2682" i="1" a="1"/>
  <c r="AG2682" i="1" s="1"/>
  <c r="AG2683" i="1" a="1"/>
  <c r="AG2683" i="1" s="1"/>
  <c r="AG2684" i="1" a="1"/>
  <c r="AG2684" i="1" s="1"/>
  <c r="AG2685" i="1" a="1"/>
  <c r="AG2685" i="1" s="1"/>
  <c r="AG2686" i="1" a="1"/>
  <c r="AG2686" i="1" s="1"/>
  <c r="AG2687" i="1" a="1"/>
  <c r="AG2687" i="1" s="1"/>
  <c r="AG2688" i="1" a="1"/>
  <c r="AG2688" i="1" s="1"/>
  <c r="AG2689" i="1" a="1"/>
  <c r="AG2689" i="1" s="1"/>
  <c r="AG2690" i="1" a="1"/>
  <c r="AG2690" i="1" s="1"/>
  <c r="AG2691" i="1" a="1"/>
  <c r="AG2691" i="1" s="1"/>
  <c r="AG2692" i="1" a="1"/>
  <c r="AG2692" i="1" s="1"/>
  <c r="AG2693" i="1" a="1"/>
  <c r="AG2693" i="1" s="1"/>
  <c r="AG2694" i="1" a="1"/>
  <c r="AG2694" i="1" s="1"/>
  <c r="AG2695" i="1" a="1"/>
  <c r="AG2695" i="1" s="1"/>
  <c r="AG2696" i="1" a="1"/>
  <c r="AG2696" i="1" s="1"/>
  <c r="AG2697" i="1" a="1"/>
  <c r="AG2697" i="1" s="1"/>
  <c r="AG2698" i="1" a="1"/>
  <c r="AG2698" i="1" s="1"/>
  <c r="AG2699" i="1" a="1"/>
  <c r="AG2699" i="1" s="1"/>
  <c r="AG2700" i="1" a="1"/>
  <c r="AG2700" i="1" s="1"/>
  <c r="AG2701" i="1" a="1"/>
  <c r="AG2701" i="1" s="1"/>
  <c r="AG2702" i="1" a="1"/>
  <c r="AG2702" i="1" s="1"/>
  <c r="AG2703" i="1" a="1"/>
  <c r="AG2703" i="1" s="1"/>
  <c r="AG2704" i="1" a="1"/>
  <c r="AG2704" i="1" s="1"/>
  <c r="AG2705" i="1" a="1"/>
  <c r="AG2705" i="1" s="1"/>
  <c r="AG2706" i="1" a="1"/>
  <c r="AG2706" i="1" s="1"/>
  <c r="AG2707" i="1" a="1"/>
  <c r="AG2707" i="1" s="1"/>
  <c r="AG2708" i="1" a="1"/>
  <c r="AG2708" i="1" s="1"/>
  <c r="AG2709" i="1" a="1"/>
  <c r="AG2709" i="1" s="1"/>
  <c r="AG2710" i="1" a="1"/>
  <c r="AG2710" i="1" s="1"/>
  <c r="AG2711" i="1" a="1"/>
  <c r="AG2711" i="1" s="1"/>
  <c r="AG2712" i="1" a="1"/>
  <c r="AG2712" i="1" s="1"/>
  <c r="AG2713" i="1" a="1"/>
  <c r="AG2713" i="1" s="1"/>
  <c r="AG2714" i="1" a="1"/>
  <c r="AG2714" i="1" s="1"/>
  <c r="AG2715" i="1" a="1"/>
  <c r="AG2715" i="1" s="1"/>
  <c r="AG2716" i="1" a="1"/>
  <c r="AG2716" i="1" s="1"/>
  <c r="AG2717" i="1" a="1"/>
  <c r="AG2717" i="1" s="1"/>
  <c r="AG2718" i="1" a="1"/>
  <c r="AG2718" i="1" s="1"/>
  <c r="AG2719" i="1" a="1"/>
  <c r="AG2719" i="1" s="1"/>
  <c r="AG2720" i="1" a="1"/>
  <c r="AG2720" i="1" s="1"/>
  <c r="AG2721" i="1" a="1"/>
  <c r="AG2721" i="1" s="1"/>
  <c r="AG2722" i="1" a="1"/>
  <c r="AG2722" i="1" s="1"/>
  <c r="AG2723" i="1" a="1"/>
  <c r="AG2723" i="1" s="1"/>
  <c r="AG2724" i="1" a="1"/>
  <c r="AG2724" i="1" s="1"/>
  <c r="AG2725" i="1" a="1"/>
  <c r="AG2725" i="1" s="1"/>
  <c r="AG2726" i="1" a="1"/>
  <c r="AG2726" i="1" s="1"/>
  <c r="AG2727" i="1" a="1"/>
  <c r="AG2727" i="1" s="1"/>
  <c r="AG2728" i="1" a="1"/>
  <c r="AG2728" i="1" s="1"/>
  <c r="AG2729" i="1" a="1"/>
  <c r="AG2729" i="1" s="1"/>
  <c r="AG2730" i="1" a="1"/>
  <c r="AG2730" i="1" s="1"/>
  <c r="AG2731" i="1" a="1"/>
  <c r="AG2731" i="1" s="1"/>
  <c r="AG2732" i="1" a="1"/>
  <c r="AG2732" i="1" s="1"/>
  <c r="AG2733" i="1" a="1"/>
  <c r="AG2733" i="1" s="1"/>
  <c r="AG2734" i="1" a="1"/>
  <c r="AG2734" i="1" s="1"/>
  <c r="AG2735" i="1" a="1"/>
  <c r="AG2735" i="1" s="1"/>
  <c r="AG2736" i="1" a="1"/>
  <c r="AG2736" i="1" s="1"/>
  <c r="AG2737" i="1" a="1"/>
  <c r="AG2737" i="1" s="1"/>
  <c r="AG2738" i="1" a="1"/>
  <c r="AG2738" i="1" s="1"/>
  <c r="AG2739" i="1" a="1"/>
  <c r="AG2739" i="1" s="1"/>
  <c r="AG2740" i="1" a="1"/>
  <c r="AG2740" i="1" s="1"/>
  <c r="AG2741" i="1" a="1"/>
  <c r="AG2741" i="1" s="1"/>
  <c r="AG2742" i="1" a="1"/>
  <c r="AG2742" i="1" s="1"/>
  <c r="AG2743" i="1" a="1"/>
  <c r="AG2743" i="1" s="1"/>
  <c r="AG2744" i="1" a="1"/>
  <c r="AG2744" i="1" s="1"/>
  <c r="AG2745" i="1" a="1"/>
  <c r="AG2745" i="1" s="1"/>
  <c r="AG2746" i="1" a="1"/>
  <c r="AG2746" i="1" s="1"/>
  <c r="AG2747" i="1" a="1"/>
  <c r="AG2747" i="1" s="1"/>
  <c r="AG2748" i="1" a="1"/>
  <c r="AG2748" i="1" s="1"/>
  <c r="AG2749" i="1" a="1"/>
  <c r="AG2749" i="1" s="1"/>
  <c r="AG2750" i="1" a="1"/>
  <c r="AG2750" i="1" s="1"/>
  <c r="AG2751" i="1" a="1"/>
  <c r="AG2751" i="1" s="1"/>
  <c r="AG2752" i="1" a="1"/>
  <c r="AG2752" i="1" s="1"/>
  <c r="AG2753" i="1" a="1"/>
  <c r="AG2753" i="1" s="1"/>
  <c r="AG2754" i="1" a="1"/>
  <c r="AG2754" i="1" s="1"/>
  <c r="AG2755" i="1" a="1"/>
  <c r="AG2755" i="1" s="1"/>
  <c r="AG2756" i="1" a="1"/>
  <c r="AG2756" i="1" s="1"/>
  <c r="AG2757" i="1" a="1"/>
  <c r="AG2757" i="1" s="1"/>
  <c r="AG2758" i="1" a="1"/>
  <c r="AG2758" i="1" s="1"/>
  <c r="AG2759" i="1" a="1"/>
  <c r="AG2759" i="1" s="1"/>
  <c r="AG2760" i="1" a="1"/>
  <c r="AG2760" i="1" s="1"/>
  <c r="AG2761" i="1" a="1"/>
  <c r="AG2761" i="1" s="1"/>
  <c r="AG2762" i="1" a="1"/>
  <c r="AG2762" i="1" s="1"/>
  <c r="AG2763" i="1" a="1"/>
  <c r="AG2763" i="1" s="1"/>
  <c r="AG2764" i="1" a="1"/>
  <c r="AG2764" i="1" s="1"/>
  <c r="AG2765" i="1" a="1"/>
  <c r="AG2765" i="1" s="1"/>
  <c r="AG2766" i="1" a="1"/>
  <c r="AG2766" i="1" s="1"/>
  <c r="AG2767" i="1" a="1"/>
  <c r="AG2767" i="1" s="1"/>
  <c r="AG2768" i="1" a="1"/>
  <c r="AG2768" i="1" s="1"/>
  <c r="AG2769" i="1" a="1"/>
  <c r="AG2769" i="1" s="1"/>
  <c r="AG2770" i="1" a="1"/>
  <c r="AG2770" i="1" s="1"/>
  <c r="AG2771" i="1" a="1"/>
  <c r="AG2771" i="1" s="1"/>
  <c r="AG2772" i="1" a="1"/>
  <c r="AG2772" i="1" s="1"/>
  <c r="AG2773" i="1" a="1"/>
  <c r="AG2773" i="1" s="1"/>
  <c r="AG2774" i="1" a="1"/>
  <c r="AG2774" i="1" s="1"/>
  <c r="AG2775" i="1" a="1"/>
  <c r="AG2775" i="1" s="1"/>
  <c r="AG2776" i="1" a="1"/>
  <c r="AG2776" i="1" s="1"/>
  <c r="AG2777" i="1" a="1"/>
  <c r="AG2777" i="1" s="1"/>
  <c r="AG2778" i="1" a="1"/>
  <c r="AG2778" i="1" s="1"/>
  <c r="AG2779" i="1" a="1"/>
  <c r="AG2779" i="1" s="1"/>
  <c r="AG2780" i="1" a="1"/>
  <c r="AG2780" i="1" s="1"/>
  <c r="AG2781" i="1" a="1"/>
  <c r="AG2781" i="1" s="1"/>
  <c r="AG2782" i="1" a="1"/>
  <c r="AG2782" i="1" s="1"/>
  <c r="AG2783" i="1" a="1"/>
  <c r="AG2783" i="1" s="1"/>
  <c r="AG2784" i="1" a="1"/>
  <c r="AG2784" i="1" s="1"/>
  <c r="AG2785" i="1" a="1"/>
  <c r="AG2785" i="1" s="1"/>
  <c r="AG2786" i="1" a="1"/>
  <c r="AG2786" i="1" s="1"/>
  <c r="AG2787" i="1" a="1"/>
  <c r="AG2787" i="1" s="1"/>
  <c r="AG2788" i="1" a="1"/>
  <c r="AG2788" i="1" s="1"/>
  <c r="AG2789" i="1" a="1"/>
  <c r="AG2789" i="1" s="1"/>
  <c r="AG2790" i="1" a="1"/>
  <c r="AG2790" i="1" s="1"/>
  <c r="AG2791" i="1" a="1"/>
  <c r="AG2791" i="1" s="1"/>
  <c r="AG2792" i="1" a="1"/>
  <c r="AG2792" i="1" s="1"/>
  <c r="AG2793" i="1" a="1"/>
  <c r="AG2793" i="1" s="1"/>
  <c r="AG2794" i="1" a="1"/>
  <c r="AG2794" i="1" s="1"/>
  <c r="AG2795" i="1" a="1"/>
  <c r="AG2795" i="1" s="1"/>
  <c r="AG2796" i="1" a="1"/>
  <c r="AG2796" i="1" s="1"/>
  <c r="AG2797" i="1" a="1"/>
  <c r="AG2797" i="1" s="1"/>
  <c r="AG2798" i="1" a="1"/>
  <c r="AG2798" i="1" s="1"/>
  <c r="AG2799" i="1" a="1"/>
  <c r="AG2799" i="1" s="1"/>
  <c r="AG2800" i="1" a="1"/>
  <c r="AG2800" i="1" s="1"/>
  <c r="AG2801" i="1" a="1"/>
  <c r="AG2801" i="1" s="1"/>
  <c r="AG2802" i="1" a="1"/>
  <c r="AG2802" i="1" s="1"/>
  <c r="AG2803" i="1" a="1"/>
  <c r="AG2803" i="1" s="1"/>
  <c r="AG2804" i="1" a="1"/>
  <c r="AG2804" i="1" s="1"/>
  <c r="AG2805" i="1" a="1"/>
  <c r="AG2805" i="1" s="1"/>
  <c r="AG2806" i="1" a="1"/>
  <c r="AG2806" i="1" s="1"/>
  <c r="AG2807" i="1" a="1"/>
  <c r="AG2807" i="1" s="1"/>
  <c r="AG2808" i="1" a="1"/>
  <c r="AG2808" i="1" s="1"/>
  <c r="AG2809" i="1" a="1"/>
  <c r="AG2809" i="1" s="1"/>
  <c r="AG2810" i="1" a="1"/>
  <c r="AG2810" i="1" s="1"/>
  <c r="AG2811" i="1" a="1"/>
  <c r="AG2811" i="1" s="1"/>
  <c r="AG2812" i="1" a="1"/>
  <c r="AG2812" i="1" s="1"/>
  <c r="AG2813" i="1" a="1"/>
  <c r="AG2813" i="1" s="1"/>
  <c r="AG2814" i="1" a="1"/>
  <c r="AG2814" i="1" s="1"/>
  <c r="AG2815" i="1" a="1"/>
  <c r="AG2815" i="1" s="1"/>
  <c r="AG2816" i="1" a="1"/>
  <c r="AG2816" i="1" s="1"/>
  <c r="AG2817" i="1" a="1"/>
  <c r="AG2817" i="1" s="1"/>
  <c r="AG2818" i="1" a="1"/>
  <c r="AG2818" i="1" s="1"/>
  <c r="AG2819" i="1" a="1"/>
  <c r="AG2819" i="1" s="1"/>
  <c r="AG2820" i="1" a="1"/>
  <c r="AG2820" i="1" s="1"/>
  <c r="AG2821" i="1" a="1"/>
  <c r="AG2821" i="1" s="1"/>
  <c r="AG2822" i="1" a="1"/>
  <c r="AG2822" i="1" s="1"/>
  <c r="AG2823" i="1" a="1"/>
  <c r="AG2823" i="1" s="1"/>
  <c r="AG2824" i="1" a="1"/>
  <c r="AG2824" i="1" s="1"/>
  <c r="AG2825" i="1" a="1"/>
  <c r="AG2825" i="1" s="1"/>
  <c r="AG2826" i="1" a="1"/>
  <c r="AG2826" i="1" s="1"/>
  <c r="AG2827" i="1" a="1"/>
  <c r="AG2827" i="1" s="1"/>
  <c r="AG2828" i="1" a="1"/>
  <c r="AG2828" i="1" s="1"/>
  <c r="AG2829" i="1" a="1"/>
  <c r="AG2829" i="1" s="1"/>
  <c r="AG2830" i="1" a="1"/>
  <c r="AG2830" i="1" s="1"/>
  <c r="AG2831" i="1" a="1"/>
  <c r="AG2831" i="1" s="1"/>
  <c r="AG2832" i="1" a="1"/>
  <c r="AG2832" i="1" s="1"/>
  <c r="AG2833" i="1" a="1"/>
  <c r="AG2833" i="1" s="1"/>
  <c r="AG2834" i="1" a="1"/>
  <c r="AG2834" i="1" s="1"/>
  <c r="AG2835" i="1" a="1"/>
  <c r="AG2835" i="1" s="1"/>
  <c r="AG2836" i="1" a="1"/>
  <c r="AG2836" i="1" s="1"/>
  <c r="AG2837" i="1" a="1"/>
  <c r="AG2837" i="1" s="1"/>
  <c r="AG2838" i="1" a="1"/>
  <c r="AG2838" i="1" s="1"/>
  <c r="AG2839" i="1" a="1"/>
  <c r="AG2839" i="1" s="1"/>
  <c r="AG2840" i="1" a="1"/>
  <c r="AG2840" i="1" s="1"/>
  <c r="AG2841" i="1" a="1"/>
  <c r="AG2841" i="1" s="1"/>
  <c r="AG2842" i="1" a="1"/>
  <c r="AG2842" i="1" s="1"/>
  <c r="AG2843" i="1" a="1"/>
  <c r="AG2843" i="1" s="1"/>
  <c r="AG2844" i="1" a="1"/>
  <c r="AG2844" i="1" s="1"/>
  <c r="AG2845" i="1" a="1"/>
  <c r="AG2845" i="1" s="1"/>
  <c r="AG2846" i="1" a="1"/>
  <c r="AG2846" i="1" s="1"/>
  <c r="AG2847" i="1" a="1"/>
  <c r="AG2847" i="1" s="1"/>
  <c r="AG2848" i="1" a="1"/>
  <c r="AG2848" i="1" s="1"/>
  <c r="AG2849" i="1" a="1"/>
  <c r="AG2849" i="1" s="1"/>
  <c r="AG2850" i="1" a="1"/>
  <c r="AG2850" i="1" s="1"/>
  <c r="AG2851" i="1" a="1"/>
  <c r="AG2851" i="1" s="1"/>
  <c r="AG2852" i="1" a="1"/>
  <c r="AG2852" i="1" s="1"/>
  <c r="AG2853" i="1" a="1"/>
  <c r="AG2853" i="1" s="1"/>
  <c r="AG2854" i="1" a="1"/>
  <c r="AG2854" i="1" s="1"/>
  <c r="AG2855" i="1" a="1"/>
  <c r="AG2855" i="1" s="1"/>
  <c r="AG2856" i="1" a="1"/>
  <c r="AG2856" i="1" s="1"/>
  <c r="AG2857" i="1" a="1"/>
  <c r="AG2857" i="1" s="1"/>
  <c r="AG2858" i="1" a="1"/>
  <c r="AG2858" i="1" s="1"/>
  <c r="AG2859" i="1" a="1"/>
  <c r="AG2859" i="1" s="1"/>
  <c r="AG2860" i="1" a="1"/>
  <c r="AG2860" i="1" s="1"/>
  <c r="AG2861" i="1" a="1"/>
  <c r="AG2861" i="1" s="1"/>
  <c r="AG2862" i="1" a="1"/>
  <c r="AG2862" i="1" s="1"/>
  <c r="AG2863" i="1" a="1"/>
  <c r="AG2863" i="1" s="1"/>
  <c r="AG2864" i="1" a="1"/>
  <c r="AG2864" i="1" s="1"/>
  <c r="AG2865" i="1" a="1"/>
  <c r="AG2865" i="1" s="1"/>
  <c r="AG2866" i="1" a="1"/>
  <c r="AG2866" i="1" s="1"/>
  <c r="AG2867" i="1" a="1"/>
  <c r="AG2867" i="1" s="1"/>
  <c r="AG2868" i="1" a="1"/>
  <c r="AG2868" i="1" s="1"/>
  <c r="AG2869" i="1" a="1"/>
  <c r="AG2869" i="1" s="1"/>
  <c r="AG2870" i="1" a="1"/>
  <c r="AG2870" i="1" s="1"/>
  <c r="AG2871" i="1" a="1"/>
  <c r="AG2871" i="1" s="1"/>
  <c r="AG2872" i="1" a="1"/>
  <c r="AG2872" i="1" s="1"/>
  <c r="AG2873" i="1" a="1"/>
  <c r="AG2873" i="1" s="1"/>
  <c r="AG2874" i="1" a="1"/>
  <c r="AG2874" i="1" s="1"/>
  <c r="AG2875" i="1" a="1"/>
  <c r="AG2875" i="1" s="1"/>
  <c r="AG2876" i="1" a="1"/>
  <c r="AG2876" i="1" s="1"/>
  <c r="AG2877" i="1" a="1"/>
  <c r="AG2877" i="1" s="1"/>
  <c r="AG2878" i="1" a="1"/>
  <c r="AG2878" i="1" s="1"/>
  <c r="AG2879" i="1" a="1"/>
  <c r="AG2879" i="1" s="1"/>
  <c r="AG2880" i="1" a="1"/>
  <c r="AG2880" i="1" s="1"/>
  <c r="AG2881" i="1" a="1"/>
  <c r="AG2881" i="1" s="1"/>
  <c r="AG2882" i="1" a="1"/>
  <c r="AG2882" i="1" s="1"/>
  <c r="AG2883" i="1" a="1"/>
  <c r="AG2883" i="1" s="1"/>
  <c r="AG2884" i="1" a="1"/>
  <c r="AG2884" i="1" s="1"/>
  <c r="AG2885" i="1" a="1"/>
  <c r="AG2885" i="1" s="1"/>
  <c r="AG2886" i="1" a="1"/>
  <c r="AG2886" i="1" s="1"/>
  <c r="AG2887" i="1" a="1"/>
  <c r="AG2887" i="1" s="1"/>
  <c r="AG2888" i="1" a="1"/>
  <c r="AG2888" i="1" s="1"/>
  <c r="AG2889" i="1" a="1"/>
  <c r="AG2889" i="1" s="1"/>
  <c r="AG2890" i="1" a="1"/>
  <c r="AG2890" i="1" s="1"/>
  <c r="AG2891" i="1" a="1"/>
  <c r="AG2891" i="1" s="1"/>
  <c r="AG2892" i="1" a="1"/>
  <c r="AG2892" i="1" s="1"/>
  <c r="AG2893" i="1" a="1"/>
  <c r="AG2893" i="1" s="1"/>
  <c r="AG2894" i="1" a="1"/>
  <c r="AG2894" i="1" s="1"/>
  <c r="AG2895" i="1" a="1"/>
  <c r="AG2895" i="1" s="1"/>
  <c r="AG2896" i="1" a="1"/>
  <c r="AG2896" i="1" s="1"/>
  <c r="AG2897" i="1" a="1"/>
  <c r="AG2897" i="1" s="1"/>
  <c r="AG2898" i="1" a="1"/>
  <c r="AG2898" i="1" s="1"/>
  <c r="AG2899" i="1" a="1"/>
  <c r="AG2899" i="1" s="1"/>
  <c r="AG2900" i="1" a="1"/>
  <c r="AG2900" i="1" s="1"/>
  <c r="AG2901" i="1" a="1"/>
  <c r="AG2901" i="1" s="1"/>
  <c r="AG2902" i="1" a="1"/>
  <c r="AG2902" i="1" s="1"/>
  <c r="AG2903" i="1" a="1"/>
  <c r="AG2903" i="1" s="1"/>
  <c r="AG2904" i="1" a="1"/>
  <c r="AG2904" i="1" s="1"/>
  <c r="AG2905" i="1" a="1"/>
  <c r="AG2905" i="1" s="1"/>
  <c r="AG2906" i="1" a="1"/>
  <c r="AG2906" i="1" s="1"/>
  <c r="AG2907" i="1" a="1"/>
  <c r="AG2907" i="1" s="1"/>
  <c r="AG2908" i="1" a="1"/>
  <c r="AG2908" i="1" s="1"/>
  <c r="AG2909" i="1" a="1"/>
  <c r="AG2909" i="1" s="1"/>
  <c r="AG2910" i="1" a="1"/>
  <c r="AG2910" i="1" s="1"/>
  <c r="AG2911" i="1" a="1"/>
  <c r="AG2911" i="1" s="1"/>
  <c r="AG2912" i="1" a="1"/>
  <c r="AG2912" i="1" s="1"/>
  <c r="AG2913" i="1" a="1"/>
  <c r="AG2913" i="1" s="1"/>
  <c r="AG2914" i="1" a="1"/>
  <c r="AG2914" i="1" s="1"/>
  <c r="AG2915" i="1" a="1"/>
  <c r="AG2915" i="1" s="1"/>
  <c r="AG2916" i="1" a="1"/>
  <c r="AG2916" i="1" s="1"/>
  <c r="AG2917" i="1" a="1"/>
  <c r="AG2917" i="1" s="1"/>
  <c r="AG2918" i="1" a="1"/>
  <c r="AG2918" i="1" s="1"/>
  <c r="AG2919" i="1" a="1"/>
  <c r="AG2919" i="1" s="1"/>
  <c r="AG2920" i="1" a="1"/>
  <c r="AG2920" i="1" s="1"/>
  <c r="AG2921" i="1" a="1"/>
  <c r="AG2921" i="1" s="1"/>
  <c r="AG2922" i="1" a="1"/>
  <c r="AG2922" i="1" s="1"/>
  <c r="AG2923" i="1" a="1"/>
  <c r="AG2923" i="1" s="1"/>
  <c r="AG2924" i="1" a="1"/>
  <c r="AG2924" i="1" s="1"/>
  <c r="AG2925" i="1" a="1"/>
  <c r="AG2925" i="1" s="1"/>
  <c r="AG2926" i="1" a="1"/>
  <c r="AG2926" i="1" s="1"/>
  <c r="AG2927" i="1" a="1"/>
  <c r="AG2927" i="1" s="1"/>
  <c r="AG2928" i="1" a="1"/>
  <c r="AG2928" i="1" s="1"/>
  <c r="AG2929" i="1" a="1"/>
  <c r="AG2929" i="1" s="1"/>
  <c r="AG2930" i="1" a="1"/>
  <c r="AG2930" i="1" s="1"/>
  <c r="AG2931" i="1" a="1"/>
  <c r="AG2931" i="1" s="1"/>
  <c r="AG2932" i="1" a="1"/>
  <c r="AG2932" i="1" s="1"/>
  <c r="AG2933" i="1" a="1"/>
  <c r="AG2933" i="1" s="1"/>
  <c r="AG2934" i="1" a="1"/>
  <c r="AG2934" i="1" s="1"/>
  <c r="AG2935" i="1" a="1"/>
  <c r="AG2935" i="1" s="1"/>
  <c r="AG2936" i="1" a="1"/>
  <c r="AG2936" i="1" s="1"/>
  <c r="AG2937" i="1" a="1"/>
  <c r="AG2937" i="1" s="1"/>
  <c r="AG2938" i="1" a="1"/>
  <c r="AG2938" i="1" s="1"/>
  <c r="AG2939" i="1" a="1"/>
  <c r="AG2939" i="1" s="1"/>
  <c r="AG2940" i="1" a="1"/>
  <c r="AG2940" i="1" s="1"/>
  <c r="AG2941" i="1" a="1"/>
  <c r="AG2941" i="1" s="1"/>
  <c r="AG2942" i="1" a="1"/>
  <c r="AG2942" i="1" s="1"/>
  <c r="AG2943" i="1" a="1"/>
  <c r="AG2943" i="1" s="1"/>
  <c r="AG2944" i="1" a="1"/>
  <c r="AG2944" i="1" s="1"/>
  <c r="AG2945" i="1" a="1"/>
  <c r="AG2945" i="1" s="1"/>
  <c r="AG2946" i="1" a="1"/>
  <c r="AG2946" i="1" s="1"/>
  <c r="AG2947" i="1" a="1"/>
  <c r="AG2947" i="1" s="1"/>
  <c r="AG2948" i="1" a="1"/>
  <c r="AG2948" i="1" s="1"/>
  <c r="AG2949" i="1" a="1"/>
  <c r="AG2949" i="1" s="1"/>
  <c r="AG2950" i="1" a="1"/>
  <c r="AG2950" i="1" s="1"/>
  <c r="AG2951" i="1" a="1"/>
  <c r="AG2951" i="1" s="1"/>
  <c r="AG2952" i="1" a="1"/>
  <c r="AG2952" i="1" s="1"/>
  <c r="AG2953" i="1" a="1"/>
  <c r="AG2953" i="1" s="1"/>
  <c r="AG2954" i="1" a="1"/>
  <c r="AG2954" i="1" s="1"/>
  <c r="AG2955" i="1" a="1"/>
  <c r="AG2955" i="1" s="1"/>
  <c r="AG2956" i="1" a="1"/>
  <c r="AG2956" i="1" s="1"/>
  <c r="AG2957" i="1" a="1"/>
  <c r="AG2957" i="1" s="1"/>
  <c r="AG2958" i="1" a="1"/>
  <c r="AG2958" i="1" s="1"/>
  <c r="AG2959" i="1" a="1"/>
  <c r="AG2959" i="1" s="1"/>
  <c r="AG2960" i="1" a="1"/>
  <c r="AG2960" i="1" s="1"/>
  <c r="AG2961" i="1" a="1"/>
  <c r="AG2961" i="1" s="1"/>
  <c r="AG2962" i="1" a="1"/>
  <c r="AG2962" i="1" s="1"/>
  <c r="AG2963" i="1" a="1"/>
  <c r="AG2963" i="1" s="1"/>
  <c r="AG2964" i="1" a="1"/>
  <c r="AG2964" i="1" s="1"/>
  <c r="AG2965" i="1" a="1"/>
  <c r="AG2965" i="1" s="1"/>
  <c r="AG2966" i="1" a="1"/>
  <c r="AG2966" i="1" s="1"/>
  <c r="AG2967" i="1" a="1"/>
  <c r="AG2967" i="1" s="1"/>
  <c r="AG2968" i="1" a="1"/>
  <c r="AG2968" i="1" s="1"/>
  <c r="AG2969" i="1" a="1"/>
  <c r="AG2969" i="1" s="1"/>
  <c r="AG2970" i="1" a="1"/>
  <c r="AG2970" i="1" s="1"/>
  <c r="AG2971" i="1" a="1"/>
  <c r="AG2971" i="1" s="1"/>
  <c r="AG2972" i="1" a="1"/>
  <c r="AG2972" i="1" s="1"/>
  <c r="AG2973" i="1" a="1"/>
  <c r="AG2973" i="1" s="1"/>
  <c r="AG2974" i="1" a="1"/>
  <c r="AG2974" i="1" s="1"/>
  <c r="AG2975" i="1" a="1"/>
  <c r="AG2975" i="1" s="1"/>
  <c r="AG2976" i="1" a="1"/>
  <c r="AG2976" i="1" s="1"/>
  <c r="AG2977" i="1" a="1"/>
  <c r="AG2977" i="1" s="1"/>
  <c r="AG2978" i="1" a="1"/>
  <c r="AG2978" i="1" s="1"/>
  <c r="AG2979" i="1" a="1"/>
  <c r="AG2979" i="1" s="1"/>
  <c r="AG2980" i="1" a="1"/>
  <c r="AG2980" i="1" s="1"/>
  <c r="AG2981" i="1" a="1"/>
  <c r="AG2981" i="1" s="1"/>
  <c r="AG2982" i="1" a="1"/>
  <c r="AG2982" i="1" s="1"/>
  <c r="AG2983" i="1" a="1"/>
  <c r="AG2983" i="1" s="1"/>
  <c r="AG2984" i="1" a="1"/>
  <c r="AG2984" i="1" s="1"/>
  <c r="AG2985" i="1" a="1"/>
  <c r="AG2985" i="1" s="1"/>
  <c r="AG2986" i="1" a="1"/>
  <c r="AG2986" i="1" s="1"/>
  <c r="AG2987" i="1" a="1"/>
  <c r="AG2987" i="1" s="1"/>
  <c r="AG2988" i="1" a="1"/>
  <c r="AG2988" i="1" s="1"/>
  <c r="AG2989" i="1" a="1"/>
  <c r="AG2989" i="1" s="1"/>
  <c r="AG2990" i="1" a="1"/>
  <c r="AG2990" i="1" s="1"/>
  <c r="AG2991" i="1" a="1"/>
  <c r="AG2991" i="1" s="1"/>
  <c r="AG2992" i="1" a="1"/>
  <c r="AG2992" i="1" s="1"/>
  <c r="AG2993" i="1" a="1"/>
  <c r="AG2993" i="1" s="1"/>
  <c r="AG2994" i="1" a="1"/>
  <c r="AG2994" i="1" s="1"/>
  <c r="AG2995" i="1" a="1"/>
  <c r="AG2995" i="1" s="1"/>
  <c r="AG2996" i="1" a="1"/>
  <c r="AG2996" i="1" s="1"/>
  <c r="AG2997" i="1" a="1"/>
  <c r="AG2997" i="1" s="1"/>
  <c r="AG2998" i="1" a="1"/>
  <c r="AG2998" i="1" s="1"/>
  <c r="AG2999" i="1" a="1"/>
  <c r="AG2999" i="1" s="1"/>
  <c r="AG3000" i="1" a="1"/>
  <c r="AG3000" i="1" s="1"/>
  <c r="AG3001" i="1" a="1"/>
  <c r="AG3001" i="1" s="1"/>
  <c r="AG3002" i="1" a="1"/>
  <c r="AG3002" i="1" s="1"/>
  <c r="AG3003" i="1" a="1"/>
  <c r="AG3003" i="1" s="1"/>
  <c r="AG3004" i="1" a="1"/>
  <c r="AG3004" i="1" s="1"/>
  <c r="AG3005" i="1" a="1"/>
  <c r="AG3005" i="1" s="1"/>
  <c r="AG3006" i="1" a="1"/>
  <c r="AG3006" i="1" s="1"/>
  <c r="AG3007" i="1" a="1"/>
  <c r="AG3007" i="1" s="1"/>
  <c r="AG3008" i="1" a="1"/>
  <c r="AG3008" i="1" s="1"/>
  <c r="AG3009" i="1" a="1"/>
  <c r="AG3009" i="1" s="1"/>
  <c r="AG3010" i="1" a="1"/>
  <c r="AG3010" i="1" s="1"/>
  <c r="AG3011" i="1" a="1"/>
  <c r="AG3011" i="1" s="1"/>
  <c r="AG3012" i="1" a="1"/>
  <c r="AG3012" i="1" s="1"/>
  <c r="AG3013" i="1" a="1"/>
  <c r="AG3013" i="1" s="1"/>
  <c r="AG3014" i="1" a="1"/>
  <c r="AG3014" i="1" s="1"/>
  <c r="AG3015" i="1" a="1"/>
  <c r="AG3015" i="1" s="1"/>
  <c r="AG3016" i="1" a="1"/>
  <c r="AG3016" i="1" s="1"/>
  <c r="AG3017" i="1" a="1"/>
  <c r="AG3017" i="1" s="1"/>
  <c r="AG3018" i="1" a="1"/>
  <c r="AG3018" i="1" s="1"/>
  <c r="AG3019" i="1" a="1"/>
  <c r="AG3019" i="1" s="1"/>
  <c r="AG3020" i="1" a="1"/>
  <c r="AG3020" i="1" s="1"/>
  <c r="AG3021" i="1" a="1"/>
  <c r="AG3021" i="1" s="1"/>
  <c r="AG3022" i="1" a="1"/>
  <c r="AG3022" i="1" s="1"/>
  <c r="AG3023" i="1" a="1"/>
  <c r="AG3023" i="1" s="1"/>
  <c r="AG3024" i="1" a="1"/>
  <c r="AG3024" i="1" s="1"/>
  <c r="AG3025" i="1" a="1"/>
  <c r="AG3025" i="1" s="1"/>
  <c r="AG3026" i="1" a="1"/>
  <c r="AG3026" i="1" s="1"/>
  <c r="AG3027" i="1" a="1"/>
  <c r="AG3027" i="1" s="1"/>
  <c r="AG3028" i="1" a="1"/>
  <c r="AG3028" i="1" s="1"/>
  <c r="AG3029" i="1" a="1"/>
  <c r="AG3029" i="1" s="1"/>
  <c r="AG3030" i="1" a="1"/>
  <c r="AG3030" i="1" s="1"/>
  <c r="AG3031" i="1" a="1"/>
  <c r="AG3031" i="1" s="1"/>
  <c r="AG3032" i="1" a="1"/>
  <c r="AG3032" i="1" s="1"/>
  <c r="AG3033" i="1" a="1"/>
  <c r="AG3033" i="1" s="1"/>
  <c r="AG3034" i="1" a="1"/>
  <c r="AG3034" i="1" s="1"/>
  <c r="AG3035" i="1" a="1"/>
  <c r="AG3035" i="1" s="1"/>
  <c r="AG3036" i="1" a="1"/>
  <c r="AG3036" i="1" s="1"/>
  <c r="AG3037" i="1" a="1"/>
  <c r="AG3037" i="1" s="1"/>
  <c r="AG3038" i="1" a="1"/>
  <c r="AG3038" i="1" s="1"/>
  <c r="AG3039" i="1" a="1"/>
  <c r="AG3039" i="1" s="1"/>
  <c r="AG3040" i="1" a="1"/>
  <c r="AG3040" i="1" s="1"/>
  <c r="AG3041" i="1" a="1"/>
  <c r="AG3041" i="1" s="1"/>
  <c r="AG3042" i="1" a="1"/>
  <c r="AG3042" i="1" s="1"/>
  <c r="AG3043" i="1" a="1"/>
  <c r="AG3043" i="1" s="1"/>
  <c r="AG3044" i="1" a="1"/>
  <c r="AG3044" i="1" s="1"/>
  <c r="AG3045" i="1" a="1"/>
  <c r="AG3045" i="1" s="1"/>
  <c r="AG3046" i="1" a="1"/>
  <c r="AG3046" i="1" s="1"/>
  <c r="AG3047" i="1" a="1"/>
  <c r="AG3047" i="1" s="1"/>
  <c r="AG3048" i="1" a="1"/>
  <c r="AG3048" i="1" s="1"/>
  <c r="AG3049" i="1" a="1"/>
  <c r="AG3049" i="1" s="1"/>
  <c r="AG3050" i="1" a="1"/>
  <c r="AG3050" i="1" s="1"/>
  <c r="AG3051" i="1" a="1"/>
  <c r="AG3051" i="1" s="1"/>
  <c r="AG3052" i="1" a="1"/>
  <c r="AG3052" i="1" s="1"/>
  <c r="AG3053" i="1" a="1"/>
  <c r="AG3053" i="1" s="1"/>
  <c r="AG3054" i="1" a="1"/>
  <c r="AG3054" i="1" s="1"/>
  <c r="AG3055" i="1" a="1"/>
  <c r="AG3055" i="1" s="1"/>
  <c r="AG3056" i="1" a="1"/>
  <c r="AG3056" i="1" s="1"/>
  <c r="AG3057" i="1" a="1"/>
  <c r="AG3057" i="1" s="1"/>
  <c r="AG3058" i="1" a="1"/>
  <c r="AG3058" i="1" s="1"/>
  <c r="AG3059" i="1" a="1"/>
  <c r="AG3059" i="1" s="1"/>
  <c r="AG3060" i="1" a="1"/>
  <c r="AG3060" i="1" s="1"/>
  <c r="AG3061" i="1" a="1"/>
  <c r="AG3061" i="1" s="1"/>
  <c r="AG3062" i="1" a="1"/>
  <c r="AG3062" i="1" s="1"/>
  <c r="AG3063" i="1" a="1"/>
  <c r="AG3063" i="1" s="1"/>
  <c r="AG3064" i="1" a="1"/>
  <c r="AG3064" i="1" s="1"/>
  <c r="AG3065" i="1" a="1"/>
  <c r="AG3065" i="1" s="1"/>
  <c r="AG3066" i="1" a="1"/>
  <c r="AG3066" i="1" s="1"/>
  <c r="AG3067" i="1" a="1"/>
  <c r="AG3067" i="1" s="1"/>
  <c r="AG3068" i="1" a="1"/>
  <c r="AG3068" i="1" s="1"/>
  <c r="AG3069" i="1" a="1"/>
  <c r="AG3069" i="1" s="1"/>
  <c r="AG3070" i="1" a="1"/>
  <c r="AG3070" i="1" s="1"/>
  <c r="AG3071" i="1" a="1"/>
  <c r="AG3071" i="1" s="1"/>
  <c r="AG3072" i="1" a="1"/>
  <c r="AG3072" i="1" s="1"/>
  <c r="AG3073" i="1" a="1"/>
  <c r="AG3073" i="1" s="1"/>
  <c r="AG3074" i="1" a="1"/>
  <c r="AG3074" i="1" s="1"/>
  <c r="AG3075" i="1" a="1"/>
  <c r="AG3075" i="1" s="1"/>
  <c r="AG3076" i="1" a="1"/>
  <c r="AG3076" i="1" s="1"/>
  <c r="AG3077" i="1" a="1"/>
  <c r="AG3077" i="1" s="1"/>
  <c r="AG3078" i="1" a="1"/>
  <c r="AG3078" i="1" s="1"/>
  <c r="AG3079" i="1" a="1"/>
  <c r="AG3079" i="1" s="1"/>
  <c r="AG3080" i="1" a="1"/>
  <c r="AG3080" i="1" s="1"/>
  <c r="AG3081" i="1" a="1"/>
  <c r="AG3081" i="1" s="1"/>
  <c r="AG3082" i="1" a="1"/>
  <c r="AG3082" i="1" s="1"/>
  <c r="AG3083" i="1" a="1"/>
  <c r="AG3083" i="1" s="1"/>
  <c r="AG3084" i="1" a="1"/>
  <c r="AG3084" i="1" s="1"/>
  <c r="AG3085" i="1" a="1"/>
  <c r="AG3085" i="1" s="1"/>
  <c r="AG3086" i="1" a="1"/>
  <c r="AG3086" i="1" s="1"/>
  <c r="AG3087" i="1" a="1"/>
  <c r="AG3087" i="1" s="1"/>
  <c r="AG3088" i="1" a="1"/>
  <c r="AG3088" i="1" s="1"/>
  <c r="AG3089" i="1" a="1"/>
  <c r="AG3089" i="1" s="1"/>
  <c r="AG3090" i="1" a="1"/>
  <c r="AG3090" i="1" s="1"/>
  <c r="AG3091" i="1" a="1"/>
  <c r="AG3091" i="1" s="1"/>
  <c r="AG3092" i="1" a="1"/>
  <c r="AG3092" i="1" s="1"/>
  <c r="AG3093" i="1" a="1"/>
  <c r="AG3093" i="1" s="1"/>
  <c r="AG3094" i="1" a="1"/>
  <c r="AG3094" i="1" s="1"/>
  <c r="AG3095" i="1" a="1"/>
  <c r="AG3095" i="1" s="1"/>
  <c r="AG3096" i="1" a="1"/>
  <c r="AG3096" i="1" s="1"/>
  <c r="AG3097" i="1" a="1"/>
  <c r="AG3097" i="1" s="1"/>
  <c r="AG3098" i="1" a="1"/>
  <c r="AG3098" i="1" s="1"/>
  <c r="AG3099" i="1" a="1"/>
  <c r="AG3099" i="1" s="1"/>
  <c r="AG3100" i="1" a="1"/>
  <c r="AG3100" i="1" s="1"/>
  <c r="AG3101" i="1" a="1"/>
  <c r="AG3101" i="1" s="1"/>
  <c r="AG3102" i="1" a="1"/>
  <c r="AG3102" i="1" s="1"/>
  <c r="AG3103" i="1" a="1"/>
  <c r="AG3103" i="1" s="1"/>
  <c r="AG3104" i="1" a="1"/>
  <c r="AG3104" i="1" s="1"/>
  <c r="AG3105" i="1" a="1"/>
  <c r="AG3105" i="1" s="1"/>
  <c r="AG3106" i="1" a="1"/>
  <c r="AG3106" i="1" s="1"/>
  <c r="AG3107" i="1" a="1"/>
  <c r="AG3107" i="1" s="1"/>
  <c r="AG3108" i="1" a="1"/>
  <c r="AG3108" i="1" s="1"/>
  <c r="AG3109" i="1" a="1"/>
  <c r="AG3109" i="1" s="1"/>
  <c r="AG3110" i="1" a="1"/>
  <c r="AG3110" i="1" s="1"/>
  <c r="AG3111" i="1" a="1"/>
  <c r="AG3111" i="1" s="1"/>
  <c r="AG3112" i="1" a="1"/>
  <c r="AG3112" i="1" s="1"/>
  <c r="AG3113" i="1" a="1"/>
  <c r="AG3113" i="1" s="1"/>
  <c r="AG3114" i="1" a="1"/>
  <c r="AG3114" i="1" s="1"/>
  <c r="AG3115" i="1" a="1"/>
  <c r="AG3115" i="1" s="1"/>
  <c r="AG3116" i="1" a="1"/>
  <c r="AG3116" i="1" s="1"/>
  <c r="AG3117" i="1" a="1"/>
  <c r="AG3117" i="1" s="1"/>
  <c r="AG3118" i="1" a="1"/>
  <c r="AG3118" i="1" s="1"/>
  <c r="AG3119" i="1" a="1"/>
  <c r="AG3119" i="1" s="1"/>
  <c r="AG3120" i="1" a="1"/>
  <c r="AG3120" i="1" s="1"/>
  <c r="AG3121" i="1" a="1"/>
  <c r="AG3121" i="1" s="1"/>
  <c r="AG3122" i="1" a="1"/>
  <c r="AG3122" i="1" s="1"/>
  <c r="AG3123" i="1" a="1"/>
  <c r="AG3123" i="1" s="1"/>
  <c r="AG3124" i="1" a="1"/>
  <c r="AG3124" i="1" s="1"/>
  <c r="AG3125" i="1" a="1"/>
  <c r="AG3125" i="1" s="1"/>
  <c r="AG3126" i="1" a="1"/>
  <c r="AG3126" i="1" s="1"/>
  <c r="AG3127" i="1" a="1"/>
  <c r="AG3127" i="1" s="1"/>
  <c r="AG3128" i="1" a="1"/>
  <c r="AG3128" i="1" s="1"/>
  <c r="AG3129" i="1" a="1"/>
  <c r="AG3129" i="1" s="1"/>
  <c r="AG3130" i="1" a="1"/>
  <c r="AG3130" i="1" s="1"/>
  <c r="AG3131" i="1" a="1"/>
  <c r="AG3131" i="1" s="1"/>
  <c r="AG3132" i="1" a="1"/>
  <c r="AG3132" i="1" s="1"/>
  <c r="AG3133" i="1" a="1"/>
  <c r="AG3133" i="1" s="1"/>
  <c r="AG3134" i="1" a="1"/>
  <c r="AG3134" i="1" s="1"/>
  <c r="AG3135" i="1" a="1"/>
  <c r="AG3135" i="1" s="1"/>
  <c r="AG3136" i="1" a="1"/>
  <c r="AG3136" i="1" s="1"/>
  <c r="AG3137" i="1" a="1"/>
  <c r="AG3137" i="1" s="1"/>
  <c r="AG3138" i="1" a="1"/>
  <c r="AG3138" i="1" s="1"/>
  <c r="AG3139" i="1" a="1"/>
  <c r="AG3139" i="1" s="1"/>
  <c r="AG3140" i="1" a="1"/>
  <c r="AG3140" i="1" s="1"/>
  <c r="AG3141" i="1" a="1"/>
  <c r="AG3141" i="1" s="1"/>
  <c r="AG3142" i="1" a="1"/>
  <c r="AG3142" i="1" s="1"/>
  <c r="AG3143" i="1" a="1"/>
  <c r="AG3143" i="1" s="1"/>
  <c r="AG3144" i="1" a="1"/>
  <c r="AG3144" i="1" s="1"/>
  <c r="AG3145" i="1" a="1"/>
  <c r="AG3145" i="1" s="1"/>
  <c r="AG3146" i="1" a="1"/>
  <c r="AG3146" i="1" s="1"/>
  <c r="AG3147" i="1" a="1"/>
  <c r="AG3147" i="1" s="1"/>
  <c r="AG3148" i="1" a="1"/>
  <c r="AG3148" i="1" s="1"/>
  <c r="AG3149" i="1" a="1"/>
  <c r="AG3149" i="1" s="1"/>
  <c r="AG3150" i="1" a="1"/>
  <c r="AG3150" i="1" s="1"/>
  <c r="AG3151" i="1" a="1"/>
  <c r="AG3151" i="1" s="1"/>
  <c r="AG3152" i="1" a="1"/>
  <c r="AG3152" i="1" s="1"/>
  <c r="AG3153" i="1" a="1"/>
  <c r="AG3153" i="1" s="1"/>
  <c r="AG3154" i="1" a="1"/>
  <c r="AG3154" i="1" s="1"/>
  <c r="AG3155" i="1" a="1"/>
  <c r="AG3155" i="1" s="1"/>
  <c r="AG3156" i="1" a="1"/>
  <c r="AG3156" i="1" s="1"/>
  <c r="AG3157" i="1" a="1"/>
  <c r="AG3157" i="1" s="1"/>
  <c r="AG3158" i="1" a="1"/>
  <c r="AG3158" i="1" s="1"/>
  <c r="AG3159" i="1" a="1"/>
  <c r="AG3159" i="1" s="1"/>
  <c r="AG3160" i="1" a="1"/>
  <c r="AG3160" i="1" s="1"/>
  <c r="AG3161" i="1" a="1"/>
  <c r="AG3161" i="1" s="1"/>
  <c r="AG3162" i="1" a="1"/>
  <c r="AG3162" i="1" s="1"/>
  <c r="AG3163" i="1" a="1"/>
  <c r="AG3163" i="1" s="1"/>
  <c r="AG3164" i="1" a="1"/>
  <c r="AG3164" i="1" s="1"/>
  <c r="AG3165" i="1" a="1"/>
  <c r="AG3165" i="1" s="1"/>
  <c r="AG3166" i="1" a="1"/>
  <c r="AG3166" i="1" s="1"/>
  <c r="AG3167" i="1" a="1"/>
  <c r="AG3167" i="1" s="1"/>
  <c r="AG3168" i="1" a="1"/>
  <c r="AG3168" i="1" s="1"/>
  <c r="AG3169" i="1" a="1"/>
  <c r="AG3169" i="1" s="1"/>
  <c r="AG3170" i="1" a="1"/>
  <c r="AG3170" i="1" s="1"/>
  <c r="AG3171" i="1" a="1"/>
  <c r="AG3171" i="1" s="1"/>
  <c r="AG3172" i="1" a="1"/>
  <c r="AG3172" i="1" s="1"/>
  <c r="AG3173" i="1" a="1"/>
  <c r="AG3173" i="1" s="1"/>
  <c r="AG3174" i="1" a="1"/>
  <c r="AG3174" i="1" s="1"/>
  <c r="AG3175" i="1" a="1"/>
  <c r="AG3175" i="1" s="1"/>
  <c r="AG3176" i="1" a="1"/>
  <c r="AG3176" i="1" s="1"/>
  <c r="AG3177" i="1" a="1"/>
  <c r="AG3177" i="1" s="1"/>
  <c r="AG3178" i="1" a="1"/>
  <c r="AG3178" i="1" s="1"/>
  <c r="AG3179" i="1" a="1"/>
  <c r="AG3179" i="1" s="1"/>
  <c r="AG3180" i="1" a="1"/>
  <c r="AG3180" i="1" s="1"/>
  <c r="AG3181" i="1" a="1"/>
  <c r="AG3181" i="1" s="1"/>
  <c r="AG3182" i="1" a="1"/>
  <c r="AG3182" i="1" s="1"/>
  <c r="AG3183" i="1" a="1"/>
  <c r="AG3183" i="1" s="1"/>
  <c r="AG3184" i="1" a="1"/>
  <c r="AG3184" i="1" s="1"/>
  <c r="AG3185" i="1" a="1"/>
  <c r="AG3185" i="1" s="1"/>
  <c r="AG3186" i="1" a="1"/>
  <c r="AG3186" i="1" s="1"/>
  <c r="AG3187" i="1" a="1"/>
  <c r="AG3187" i="1" s="1"/>
  <c r="AG3188" i="1" a="1"/>
  <c r="AG3188" i="1" s="1"/>
  <c r="AG3189" i="1" a="1"/>
  <c r="AG3189" i="1" s="1"/>
  <c r="AG3190" i="1" a="1"/>
  <c r="AG3190" i="1" s="1"/>
  <c r="AG3191" i="1" a="1"/>
  <c r="AG3191" i="1" s="1"/>
  <c r="AG3192" i="1" a="1"/>
  <c r="AG3192" i="1" s="1"/>
  <c r="AG3193" i="1" a="1"/>
  <c r="AG3193" i="1" s="1"/>
  <c r="AG3194" i="1" a="1"/>
  <c r="AG3194" i="1" s="1"/>
  <c r="AG3195" i="1" a="1"/>
  <c r="AG3195" i="1" s="1"/>
  <c r="AG3196" i="1" a="1"/>
  <c r="AG3196" i="1" s="1"/>
  <c r="AG3197" i="1" a="1"/>
  <c r="AG3197" i="1" s="1"/>
  <c r="AG3198" i="1" a="1"/>
  <c r="AG3198" i="1" s="1"/>
  <c r="AG3199" i="1" a="1"/>
  <c r="AG3199" i="1" s="1"/>
  <c r="AG3200" i="1" a="1"/>
  <c r="AG3200" i="1" s="1"/>
  <c r="AG3201" i="1" a="1"/>
  <c r="AG3201" i="1" s="1"/>
  <c r="AG3202" i="1" a="1"/>
  <c r="AG3202" i="1" s="1"/>
  <c r="AG3203" i="1" a="1"/>
  <c r="AG3203" i="1" s="1"/>
  <c r="AG3204" i="1" a="1"/>
  <c r="AG3204" i="1" s="1"/>
  <c r="AG3205" i="1" a="1"/>
  <c r="AG3205" i="1" s="1"/>
  <c r="AG3206" i="1" a="1"/>
  <c r="AG3206" i="1" s="1"/>
  <c r="AG3207" i="1" a="1"/>
  <c r="AG3207" i="1" s="1"/>
  <c r="AG3208" i="1" a="1"/>
  <c r="AG3208" i="1" s="1"/>
  <c r="AG3209" i="1" a="1"/>
  <c r="AG3209" i="1" s="1"/>
  <c r="AG3210" i="1" a="1"/>
  <c r="AG3210" i="1" s="1"/>
  <c r="AG3211" i="1" a="1"/>
  <c r="AG3211" i="1" s="1"/>
  <c r="AG3212" i="1" a="1"/>
  <c r="AG3212" i="1" s="1"/>
  <c r="AG3213" i="1" a="1"/>
  <c r="AG3213" i="1" s="1"/>
  <c r="AG3214" i="1" a="1"/>
  <c r="AG3214" i="1" s="1"/>
  <c r="AG3215" i="1" a="1"/>
  <c r="AG3215" i="1" s="1"/>
  <c r="AG3216" i="1" a="1"/>
  <c r="AG3216" i="1" s="1"/>
  <c r="AG3217" i="1" a="1"/>
  <c r="AG3217" i="1" s="1"/>
  <c r="AG3218" i="1" a="1"/>
  <c r="AG3218" i="1" s="1"/>
  <c r="AG3219" i="1" a="1"/>
  <c r="AG3219" i="1" s="1"/>
  <c r="AG3220" i="1" a="1"/>
  <c r="AG3220" i="1" s="1"/>
  <c r="AG3221" i="1" a="1"/>
  <c r="AG3221" i="1" s="1"/>
  <c r="AG3222" i="1" a="1"/>
  <c r="AG3222" i="1" s="1"/>
  <c r="AG3223" i="1" a="1"/>
  <c r="AG3223" i="1" s="1"/>
  <c r="AG3224" i="1" a="1"/>
  <c r="AG3224" i="1" s="1"/>
  <c r="AG3225" i="1" a="1"/>
  <c r="AG3225" i="1" s="1"/>
  <c r="AG3226" i="1" a="1"/>
  <c r="AG3226" i="1" s="1"/>
  <c r="AG3227" i="1" a="1"/>
  <c r="AG3227" i="1" s="1"/>
  <c r="AG3228" i="1" a="1"/>
  <c r="AG3228" i="1" s="1"/>
  <c r="AG3229" i="1" a="1"/>
  <c r="AG3229" i="1" s="1"/>
  <c r="AG3230" i="1" a="1"/>
  <c r="AG3230" i="1" s="1"/>
  <c r="AG3231" i="1" a="1"/>
  <c r="AG3231" i="1" s="1"/>
  <c r="AG3232" i="1" a="1"/>
  <c r="AG3232" i="1" s="1"/>
  <c r="AG3233" i="1" a="1"/>
  <c r="AG3233" i="1" s="1"/>
  <c r="AG3234" i="1" a="1"/>
  <c r="AG3234" i="1" s="1"/>
  <c r="AG3235" i="1" a="1"/>
  <c r="AG3235" i="1" s="1"/>
  <c r="AG3236" i="1" a="1"/>
  <c r="AG3236" i="1" s="1"/>
  <c r="AG3237" i="1" a="1"/>
  <c r="AG3237" i="1" s="1"/>
  <c r="AG3238" i="1" a="1"/>
  <c r="AG3238" i="1" s="1"/>
  <c r="AG3239" i="1" a="1"/>
  <c r="AG3239" i="1" s="1"/>
  <c r="AG3240" i="1" a="1"/>
  <c r="AG3240" i="1" s="1"/>
  <c r="AG3241" i="1" a="1"/>
  <c r="AG3241" i="1" s="1"/>
  <c r="AG3242" i="1" a="1"/>
  <c r="AG3242" i="1" s="1"/>
  <c r="AG3243" i="1" a="1"/>
  <c r="AG3243" i="1" s="1"/>
  <c r="AG3244" i="1" a="1"/>
  <c r="AG3244" i="1" s="1"/>
  <c r="AG3245" i="1" a="1"/>
  <c r="AG3245" i="1" s="1"/>
  <c r="AG3246" i="1" a="1"/>
  <c r="AG3246" i="1" s="1"/>
  <c r="AG3247" i="1" a="1"/>
  <c r="AG3247" i="1" s="1"/>
  <c r="AG3248" i="1" a="1"/>
  <c r="AG3248" i="1" s="1"/>
  <c r="AG3249" i="1" a="1"/>
  <c r="AG3249" i="1" s="1"/>
  <c r="AG3250" i="1" a="1"/>
  <c r="AG3250" i="1" s="1"/>
  <c r="AG3251" i="1" a="1"/>
  <c r="AG3251" i="1" s="1"/>
  <c r="AG3252" i="1" a="1"/>
  <c r="AG3252" i="1" s="1"/>
  <c r="AG3253" i="1" a="1"/>
  <c r="AG3253" i="1" s="1"/>
  <c r="AG3254" i="1" a="1"/>
  <c r="AG3254" i="1" s="1"/>
  <c r="AG3255" i="1" a="1"/>
  <c r="AG3255" i="1" s="1"/>
  <c r="AG3256" i="1" a="1"/>
  <c r="AG3256" i="1" s="1"/>
  <c r="AG3257" i="1" a="1"/>
  <c r="AG3257" i="1" s="1"/>
  <c r="AG3258" i="1" a="1"/>
  <c r="AG3258" i="1" s="1"/>
  <c r="AG3259" i="1" a="1"/>
  <c r="AG3259" i="1" s="1"/>
  <c r="AG3260" i="1" a="1"/>
  <c r="AG3260" i="1" s="1"/>
  <c r="AG3261" i="1" a="1"/>
  <c r="AG3261" i="1" s="1"/>
  <c r="AG3262" i="1" a="1"/>
  <c r="AG3262" i="1" s="1"/>
  <c r="AG3263" i="1" a="1"/>
  <c r="AG3263" i="1" s="1"/>
  <c r="AG3264" i="1" a="1"/>
  <c r="AG3264" i="1" s="1"/>
  <c r="AG3265" i="1" a="1"/>
  <c r="AG3265" i="1" s="1"/>
  <c r="AG3266" i="1" a="1"/>
  <c r="AG3266" i="1" s="1"/>
  <c r="AG3267" i="1" a="1"/>
  <c r="AG3267" i="1" s="1"/>
  <c r="AG3268" i="1" a="1"/>
  <c r="AG3268" i="1" s="1"/>
  <c r="AG3269" i="1" a="1"/>
  <c r="AG3269" i="1" s="1"/>
  <c r="AG3270" i="1" a="1"/>
  <c r="AG3270" i="1" s="1"/>
  <c r="AG3271" i="1" a="1"/>
  <c r="AG3271" i="1" s="1"/>
  <c r="AG3272" i="1" a="1"/>
  <c r="AG3272" i="1" s="1"/>
  <c r="AG3273" i="1" a="1"/>
  <c r="AG3273" i="1" s="1"/>
  <c r="AG3274" i="1" a="1"/>
  <c r="AG3274" i="1" s="1"/>
  <c r="AG3275" i="1" a="1"/>
  <c r="AG3275" i="1" s="1"/>
  <c r="AG3276" i="1" a="1"/>
  <c r="AG3276" i="1" s="1"/>
  <c r="AG3277" i="1" a="1"/>
  <c r="AG3277" i="1" s="1"/>
  <c r="AG3278" i="1" a="1"/>
  <c r="AG3278" i="1" s="1"/>
  <c r="AG3279" i="1" a="1"/>
  <c r="AG3279" i="1" s="1"/>
  <c r="AG3280" i="1" a="1"/>
  <c r="AG3280" i="1" s="1"/>
  <c r="AG3281" i="1" a="1"/>
  <c r="AG3281" i="1" s="1"/>
  <c r="AG3282" i="1" a="1"/>
  <c r="AG3282" i="1" s="1"/>
  <c r="AG3283" i="1" a="1"/>
  <c r="AG3283" i="1" s="1"/>
  <c r="AG3284" i="1" a="1"/>
  <c r="AG3284" i="1" s="1"/>
  <c r="AG3285" i="1" a="1"/>
  <c r="AG3285" i="1" s="1"/>
  <c r="AG3286" i="1" a="1"/>
  <c r="AG3286" i="1" s="1"/>
  <c r="AG3287" i="1" a="1"/>
  <c r="AG3287" i="1" s="1"/>
  <c r="AG3288" i="1" a="1"/>
  <c r="AG3288" i="1" s="1"/>
  <c r="AG3289" i="1" a="1"/>
  <c r="AG3289" i="1" s="1"/>
  <c r="AG3290" i="1" a="1"/>
  <c r="AG3290" i="1" s="1"/>
  <c r="AG3291" i="1" a="1"/>
  <c r="AG3291" i="1" s="1"/>
  <c r="AG3292" i="1" a="1"/>
  <c r="AG3292" i="1" s="1"/>
  <c r="AG3293" i="1" a="1"/>
  <c r="AG3293" i="1" s="1"/>
  <c r="AG3294" i="1" a="1"/>
  <c r="AG3294" i="1" s="1"/>
  <c r="AG3295" i="1" a="1"/>
  <c r="AG3295" i="1" s="1"/>
  <c r="AG3296" i="1" a="1"/>
  <c r="AG3296" i="1" s="1"/>
  <c r="AG3297" i="1" a="1"/>
  <c r="AG3297" i="1" s="1"/>
  <c r="AG3298" i="1" a="1"/>
  <c r="AG3298" i="1" s="1"/>
  <c r="AG3299" i="1" a="1"/>
  <c r="AG3299" i="1" s="1"/>
  <c r="AG3300" i="1" a="1"/>
  <c r="AG3300" i="1" s="1"/>
  <c r="AG3301" i="1" a="1"/>
  <c r="AG3301" i="1" s="1"/>
  <c r="AG3302" i="1" a="1"/>
  <c r="AG3302" i="1" s="1"/>
  <c r="AG3303" i="1" a="1"/>
  <c r="AG3303" i="1" s="1"/>
  <c r="AG3304" i="1" a="1"/>
  <c r="AG3304" i="1" s="1"/>
  <c r="AG3305" i="1" a="1"/>
  <c r="AG3305" i="1" s="1"/>
  <c r="AG3306" i="1" a="1"/>
  <c r="AG3306" i="1" s="1"/>
  <c r="AG3307" i="1" a="1"/>
  <c r="AG3307" i="1" s="1"/>
  <c r="AG3308" i="1" a="1"/>
  <c r="AG3308" i="1" s="1"/>
  <c r="AG3309" i="1" a="1"/>
  <c r="AG3309" i="1" s="1"/>
  <c r="AG3310" i="1" a="1"/>
  <c r="AG3310" i="1" s="1"/>
  <c r="AG3311" i="1" a="1"/>
  <c r="AG3311" i="1" s="1"/>
  <c r="AG3312" i="1" a="1"/>
  <c r="AG3312" i="1" s="1"/>
  <c r="AG3313" i="1" a="1"/>
  <c r="AG3313" i="1" s="1"/>
  <c r="AG3314" i="1" a="1"/>
  <c r="AG3314" i="1" s="1"/>
  <c r="AG3315" i="1" a="1"/>
  <c r="AG3315" i="1" s="1"/>
  <c r="AG3316" i="1" a="1"/>
  <c r="AG3316" i="1" s="1"/>
  <c r="AG3317" i="1" a="1"/>
  <c r="AG3317" i="1" s="1"/>
  <c r="AG3318" i="1" a="1"/>
  <c r="AG3318" i="1" s="1"/>
  <c r="AG3319" i="1" a="1"/>
  <c r="AG3319" i="1" s="1"/>
  <c r="AG3320" i="1" a="1"/>
  <c r="AG3320" i="1" s="1"/>
  <c r="AG3321" i="1" a="1"/>
  <c r="AG3321" i="1" s="1"/>
  <c r="AG3322" i="1" a="1"/>
  <c r="AG3322" i="1" s="1"/>
  <c r="AG3323" i="1" a="1"/>
  <c r="AG3323" i="1" s="1"/>
  <c r="AG3324" i="1" a="1"/>
  <c r="AG3324" i="1" s="1"/>
  <c r="AG3325" i="1" a="1"/>
  <c r="AG3325" i="1" s="1"/>
  <c r="AG3326" i="1" a="1"/>
  <c r="AG3326" i="1" s="1"/>
  <c r="AG3327" i="1" a="1"/>
  <c r="AG3327" i="1" s="1"/>
  <c r="AG3328" i="1" a="1"/>
  <c r="AG3328" i="1" s="1"/>
  <c r="AG3329" i="1" a="1"/>
  <c r="AG3329" i="1" s="1"/>
  <c r="AG3330" i="1" a="1"/>
  <c r="AG3330" i="1" s="1"/>
  <c r="AG3331" i="1" a="1"/>
  <c r="AG3331" i="1" s="1"/>
  <c r="AG3332" i="1" a="1"/>
  <c r="AG3332" i="1" s="1"/>
  <c r="AG3333" i="1" a="1"/>
  <c r="AG3333" i="1" s="1"/>
  <c r="AG3334" i="1" a="1"/>
  <c r="AG3334" i="1" s="1"/>
  <c r="AG3335" i="1" a="1"/>
  <c r="AG3335" i="1" s="1"/>
  <c r="AG3336" i="1" a="1"/>
  <c r="AG3336" i="1" s="1"/>
  <c r="AG3337" i="1" a="1"/>
  <c r="AG3337" i="1" s="1"/>
  <c r="AG3338" i="1" a="1"/>
  <c r="AG3338" i="1" s="1"/>
  <c r="AG3339" i="1" a="1"/>
  <c r="AG3339" i="1" s="1"/>
  <c r="AG3340" i="1" a="1"/>
  <c r="AG3340" i="1" s="1"/>
  <c r="AG3341" i="1" a="1"/>
  <c r="AG3341" i="1" s="1"/>
  <c r="AG3342" i="1" a="1"/>
  <c r="AG3342" i="1" s="1"/>
  <c r="AG3343" i="1" a="1"/>
  <c r="AG3343" i="1" s="1"/>
  <c r="AG3344" i="1" a="1"/>
  <c r="AG3344" i="1" s="1"/>
  <c r="AG3345" i="1" a="1"/>
  <c r="AG3345" i="1" s="1"/>
  <c r="AG3346" i="1" a="1"/>
  <c r="AG3346" i="1" s="1"/>
  <c r="AG3347" i="1" a="1"/>
  <c r="AG3347" i="1" s="1"/>
  <c r="AG3348" i="1" a="1"/>
  <c r="AG3348" i="1" s="1"/>
  <c r="AG3349" i="1" a="1"/>
  <c r="AG3349" i="1" s="1"/>
  <c r="AG3350" i="1" a="1"/>
  <c r="AG3350" i="1" s="1"/>
  <c r="AG3351" i="1" a="1"/>
  <c r="AG3351" i="1" s="1"/>
  <c r="AG3352" i="1" a="1"/>
  <c r="AG3352" i="1" s="1"/>
  <c r="AG3353" i="1" a="1"/>
  <c r="AG3353" i="1" s="1"/>
  <c r="AG3354" i="1" a="1"/>
  <c r="AG3354" i="1" s="1"/>
  <c r="AG3355" i="1" a="1"/>
  <c r="AG3355" i="1" s="1"/>
  <c r="AG3356" i="1" a="1"/>
  <c r="AG3356" i="1" s="1"/>
  <c r="AG3357" i="1" a="1"/>
  <c r="AG3357" i="1" s="1"/>
  <c r="AG3358" i="1" a="1"/>
  <c r="AG3358" i="1" s="1"/>
  <c r="AG3359" i="1" a="1"/>
  <c r="AG3359" i="1" s="1"/>
  <c r="AG3360" i="1" a="1"/>
  <c r="AG3360" i="1" s="1"/>
  <c r="AG3361" i="1" a="1"/>
  <c r="AG3361" i="1" s="1"/>
  <c r="AG3362" i="1" a="1"/>
  <c r="AG3362" i="1" s="1"/>
  <c r="AG3363" i="1" a="1"/>
  <c r="AG3363" i="1" s="1"/>
  <c r="AG3364" i="1" a="1"/>
  <c r="AG3364" i="1" s="1"/>
  <c r="AG3365" i="1" a="1"/>
  <c r="AG3365" i="1" s="1"/>
  <c r="AG3366" i="1" a="1"/>
  <c r="AG3366" i="1" s="1"/>
  <c r="AG3367" i="1" a="1"/>
  <c r="AG3367" i="1" s="1"/>
  <c r="AG3368" i="1" a="1"/>
  <c r="AG3368" i="1" s="1"/>
  <c r="AG3369" i="1" a="1"/>
  <c r="AG3369" i="1" s="1"/>
  <c r="AG3370" i="1" a="1"/>
  <c r="AG3370" i="1" s="1"/>
  <c r="AG3371" i="1" a="1"/>
  <c r="AG3371" i="1" s="1"/>
  <c r="AG3372" i="1" a="1"/>
  <c r="AG3372" i="1" s="1"/>
  <c r="AG3373" i="1" a="1"/>
  <c r="AG3373" i="1" s="1"/>
  <c r="AG3374" i="1" a="1"/>
  <c r="AG3374" i="1" s="1"/>
  <c r="AG3375" i="1" a="1"/>
  <c r="AG3375" i="1" s="1"/>
  <c r="AG3376" i="1" a="1"/>
  <c r="AG3376" i="1" s="1"/>
  <c r="AG3377" i="1" a="1"/>
  <c r="AG3377" i="1" s="1"/>
  <c r="AG3378" i="1" a="1"/>
  <c r="AG3378" i="1" s="1"/>
  <c r="AG3379" i="1" a="1"/>
  <c r="AG3379" i="1" s="1"/>
  <c r="AG3380" i="1" a="1"/>
  <c r="AG3380" i="1" s="1"/>
  <c r="AG3381" i="1" a="1"/>
  <c r="AG3381" i="1" s="1"/>
  <c r="AG3382" i="1" a="1"/>
  <c r="AG3382" i="1" s="1"/>
  <c r="AG3383" i="1" a="1"/>
  <c r="AG3383" i="1" s="1"/>
  <c r="AG3384" i="1" a="1"/>
  <c r="AG3384" i="1" s="1"/>
  <c r="AG3385" i="1" a="1"/>
  <c r="AG3385" i="1" s="1"/>
  <c r="AG3386" i="1" a="1"/>
  <c r="AG3386" i="1" s="1"/>
  <c r="AG3387" i="1" a="1"/>
  <c r="AG3387" i="1" s="1"/>
  <c r="AG3388" i="1" a="1"/>
  <c r="AG3388" i="1" s="1"/>
  <c r="AG3389" i="1" a="1"/>
  <c r="AG3389" i="1" s="1"/>
  <c r="AG3390" i="1" a="1"/>
  <c r="AG3390" i="1" s="1"/>
  <c r="AG3391" i="1" a="1"/>
  <c r="AG3391" i="1" s="1"/>
  <c r="AG3392" i="1" a="1"/>
  <c r="AG3392" i="1" s="1"/>
  <c r="AG3393" i="1" a="1"/>
  <c r="AG3393" i="1" s="1"/>
  <c r="AG3394" i="1" a="1"/>
  <c r="AG3394" i="1" s="1"/>
  <c r="AG3395" i="1" a="1"/>
  <c r="AG3395" i="1" s="1"/>
  <c r="AG3396" i="1" a="1"/>
  <c r="AG3396" i="1" s="1"/>
  <c r="AG3397" i="1" a="1"/>
  <c r="AG3397" i="1" s="1"/>
  <c r="AG3398" i="1" a="1"/>
  <c r="AG3398" i="1" s="1"/>
  <c r="AG3399" i="1" a="1"/>
  <c r="AG3399" i="1" s="1"/>
  <c r="AG3400" i="1" a="1"/>
  <c r="AG3400" i="1" s="1"/>
  <c r="AG3401" i="1" a="1"/>
  <c r="AG3401" i="1" s="1"/>
  <c r="AG3402" i="1" a="1"/>
  <c r="AG3402" i="1" s="1"/>
  <c r="AG3403" i="1" a="1"/>
  <c r="AG3403" i="1" s="1"/>
  <c r="AG3404" i="1" a="1"/>
  <c r="AG3404" i="1" s="1"/>
  <c r="AG3405" i="1" a="1"/>
  <c r="AG3405" i="1" s="1"/>
  <c r="AG3406" i="1" a="1"/>
  <c r="AG3406" i="1" s="1"/>
  <c r="AG3407" i="1" a="1"/>
  <c r="AG3407" i="1" s="1"/>
  <c r="AG3408" i="1" a="1"/>
  <c r="AG3408" i="1" s="1"/>
  <c r="AG3409" i="1" a="1"/>
  <c r="AG3409" i="1" s="1"/>
  <c r="AG3410" i="1" a="1"/>
  <c r="AG3410" i="1" s="1"/>
  <c r="AG3411" i="1" a="1"/>
  <c r="AG3411" i="1" s="1"/>
  <c r="AG3412" i="1" a="1"/>
  <c r="AG3412" i="1" s="1"/>
  <c r="AG3413" i="1" a="1"/>
  <c r="AG3413" i="1" s="1"/>
  <c r="AG3414" i="1" a="1"/>
  <c r="AG3414" i="1" s="1"/>
  <c r="AG3415" i="1" a="1"/>
  <c r="AG3415" i="1" s="1"/>
  <c r="AG3416" i="1" a="1"/>
  <c r="AG3416" i="1" s="1"/>
  <c r="AG3417" i="1" a="1"/>
  <c r="AG3417" i="1" s="1"/>
  <c r="AG3418" i="1" a="1"/>
  <c r="AG3418" i="1" s="1"/>
  <c r="AG3419" i="1" a="1"/>
  <c r="AG3419" i="1" s="1"/>
  <c r="AG3420" i="1" a="1"/>
  <c r="AG3420" i="1" s="1"/>
  <c r="AG3421" i="1" a="1"/>
  <c r="AG3421" i="1" s="1"/>
  <c r="AG3422" i="1" a="1"/>
  <c r="AG3422" i="1" s="1"/>
  <c r="AG3423" i="1" a="1"/>
  <c r="AG3423" i="1" s="1"/>
  <c r="AG3424" i="1" a="1"/>
  <c r="AG3424" i="1" s="1"/>
  <c r="AG3425" i="1" a="1"/>
  <c r="AG3425" i="1" s="1"/>
  <c r="AG3426" i="1" a="1"/>
  <c r="AG3426" i="1" s="1"/>
  <c r="AG3427" i="1" a="1"/>
  <c r="AG3427" i="1" s="1"/>
  <c r="AG3428" i="1" a="1"/>
  <c r="AG3428" i="1" s="1"/>
  <c r="AG3429" i="1" a="1"/>
  <c r="AG3429" i="1" s="1"/>
  <c r="AG3430" i="1" a="1"/>
  <c r="AG3430" i="1" s="1"/>
  <c r="AG3431" i="1" a="1"/>
  <c r="AG3431" i="1" s="1"/>
  <c r="AG3432" i="1" a="1"/>
  <c r="AG3432" i="1" s="1"/>
  <c r="AG3433" i="1" a="1"/>
  <c r="AG3433" i="1" s="1"/>
  <c r="AG3434" i="1" a="1"/>
  <c r="AG3434" i="1" s="1"/>
  <c r="AG3435" i="1" a="1"/>
  <c r="AG3435" i="1" s="1"/>
  <c r="AG3436" i="1" a="1"/>
  <c r="AG3436" i="1" s="1"/>
  <c r="AG3437" i="1" a="1"/>
  <c r="AG3437" i="1" s="1"/>
  <c r="AG3438" i="1" a="1"/>
  <c r="AG3438" i="1" s="1"/>
  <c r="AG3439" i="1" a="1"/>
  <c r="AG3439" i="1" s="1"/>
  <c r="AG3440" i="1" a="1"/>
  <c r="AG3440" i="1" s="1"/>
  <c r="AG3441" i="1" a="1"/>
  <c r="AG3441" i="1" s="1"/>
  <c r="AG3442" i="1" a="1"/>
  <c r="AG3442" i="1" s="1"/>
  <c r="AG3443" i="1" a="1"/>
  <c r="AG3443" i="1" s="1"/>
  <c r="AG3444" i="1" a="1"/>
  <c r="AG3444" i="1" s="1"/>
  <c r="AG3445" i="1" a="1"/>
  <c r="AG3445" i="1" s="1"/>
  <c r="AG3446" i="1" a="1"/>
  <c r="AG3446" i="1" s="1"/>
  <c r="AG3447" i="1" a="1"/>
  <c r="AG3447" i="1" s="1"/>
  <c r="AG3448" i="1" a="1"/>
  <c r="AG3448" i="1" s="1"/>
  <c r="AG3449" i="1" a="1"/>
  <c r="AG3449" i="1" s="1"/>
  <c r="AG3450" i="1" a="1"/>
  <c r="AG3450" i="1" s="1"/>
  <c r="AG3451" i="1" a="1"/>
  <c r="AG3451" i="1" s="1"/>
  <c r="AG3452" i="1" a="1"/>
  <c r="AG3452" i="1" s="1"/>
  <c r="AG3453" i="1" a="1"/>
  <c r="AG3453" i="1" s="1"/>
  <c r="AG3454" i="1" a="1"/>
  <c r="AG3454" i="1" s="1"/>
  <c r="AG3455" i="1" a="1"/>
  <c r="AG3455" i="1" s="1"/>
  <c r="AG3456" i="1" a="1"/>
  <c r="AG3456" i="1" s="1"/>
  <c r="AG3457" i="1" a="1"/>
  <c r="AG3457" i="1" s="1"/>
  <c r="AG3458" i="1" a="1"/>
  <c r="AG3458" i="1" s="1"/>
  <c r="AG3459" i="1" a="1"/>
  <c r="AG3459" i="1" s="1"/>
  <c r="AG3460" i="1" a="1"/>
  <c r="AG3460" i="1" s="1"/>
  <c r="AG3461" i="1" a="1"/>
  <c r="AG3461" i="1" s="1"/>
  <c r="AG3462" i="1" a="1"/>
  <c r="AG3462" i="1" s="1"/>
  <c r="AG3463" i="1" a="1"/>
  <c r="AG3463" i="1" s="1"/>
  <c r="AG3464" i="1" a="1"/>
  <c r="AG3464" i="1" s="1"/>
  <c r="AG3465" i="1" a="1"/>
  <c r="AG3465" i="1" s="1"/>
  <c r="AG3466" i="1" a="1"/>
  <c r="AG3466" i="1" s="1"/>
  <c r="AG3467" i="1" a="1"/>
  <c r="AG3467" i="1" s="1"/>
  <c r="AG3468" i="1" a="1"/>
  <c r="AG3468" i="1" s="1"/>
  <c r="AG3469" i="1" a="1"/>
  <c r="AG3469" i="1" s="1"/>
  <c r="AG3470" i="1" a="1"/>
  <c r="AG3470" i="1" s="1"/>
  <c r="AG3471" i="1" a="1"/>
  <c r="AG3471" i="1" s="1"/>
  <c r="AG3472" i="1" a="1"/>
  <c r="AG3472" i="1" s="1"/>
  <c r="AG3473" i="1" a="1"/>
  <c r="AG3473" i="1" s="1"/>
  <c r="AG3474" i="1" a="1"/>
  <c r="AG3474" i="1" s="1"/>
  <c r="AG3475" i="1" a="1"/>
  <c r="AG3475" i="1" s="1"/>
  <c r="AG3476" i="1" a="1"/>
  <c r="AG3476" i="1" s="1"/>
  <c r="AG3477" i="1" a="1"/>
  <c r="AG3477" i="1" s="1"/>
  <c r="AG3478" i="1" a="1"/>
  <c r="AG3478" i="1" s="1"/>
  <c r="AG3479" i="1" a="1"/>
  <c r="AG3479" i="1" s="1"/>
  <c r="AG3480" i="1" a="1"/>
  <c r="AG3480" i="1" s="1"/>
  <c r="AG3481" i="1" a="1"/>
  <c r="AG3481" i="1" s="1"/>
  <c r="AG3482" i="1" a="1"/>
  <c r="AG3482" i="1" s="1"/>
  <c r="AG3483" i="1" a="1"/>
  <c r="AG3483" i="1" s="1"/>
  <c r="AG3484" i="1" a="1"/>
  <c r="AG3484" i="1" s="1"/>
  <c r="AG3485" i="1" a="1"/>
  <c r="AG3485" i="1" s="1"/>
  <c r="AG3486" i="1" a="1"/>
  <c r="AG3486" i="1" s="1"/>
  <c r="AG3487" i="1" a="1"/>
  <c r="AG3487" i="1" s="1"/>
  <c r="AG3488" i="1" a="1"/>
  <c r="AG3488" i="1" s="1"/>
  <c r="AG3489" i="1" a="1"/>
  <c r="AG3489" i="1" s="1"/>
  <c r="AG3490" i="1" a="1"/>
  <c r="AG3490" i="1" s="1"/>
  <c r="AG3491" i="1" a="1"/>
  <c r="AG3491" i="1" s="1"/>
  <c r="AG3492" i="1" a="1"/>
  <c r="AG3492" i="1" s="1"/>
  <c r="AG3493" i="1" a="1"/>
  <c r="AG3493" i="1" s="1"/>
  <c r="AG3494" i="1" a="1"/>
  <c r="AG3494" i="1" s="1"/>
  <c r="AG3495" i="1" a="1"/>
  <c r="AG3495" i="1" s="1"/>
  <c r="AG3496" i="1" a="1"/>
  <c r="AG3496" i="1" s="1"/>
  <c r="AG3497" i="1" a="1"/>
  <c r="AG3497" i="1" s="1"/>
  <c r="AG3498" i="1" a="1"/>
  <c r="AG3498" i="1" s="1"/>
  <c r="AG3499" i="1" a="1"/>
  <c r="AG3499" i="1" s="1"/>
  <c r="AG3500" i="1" a="1"/>
  <c r="AG3500" i="1" s="1"/>
  <c r="AG3501" i="1" a="1"/>
  <c r="AG3501" i="1" s="1"/>
  <c r="AG3502" i="1" a="1"/>
  <c r="AG3502" i="1" s="1"/>
  <c r="AG3503" i="1" a="1"/>
  <c r="AG3503" i="1" s="1"/>
  <c r="AG3504" i="1" a="1"/>
  <c r="AG3504" i="1" s="1"/>
  <c r="AG3505" i="1" a="1"/>
  <c r="AG3505" i="1" s="1"/>
  <c r="AG3506" i="1" a="1"/>
  <c r="AG3506" i="1" s="1"/>
  <c r="AG3507" i="1" a="1"/>
  <c r="AG3507" i="1" s="1"/>
  <c r="AG3508" i="1" a="1"/>
  <c r="AG3508" i="1" s="1"/>
  <c r="AG3509" i="1" a="1"/>
  <c r="AG3509" i="1" s="1"/>
  <c r="AG3510" i="1" a="1"/>
  <c r="AG3510" i="1" s="1"/>
  <c r="AG3511" i="1" a="1"/>
  <c r="AG3511" i="1" s="1"/>
  <c r="AG3512" i="1" a="1"/>
  <c r="AG3512" i="1" s="1"/>
  <c r="AG3513" i="1" a="1"/>
  <c r="AG3513" i="1" s="1"/>
  <c r="AG3514" i="1" a="1"/>
  <c r="AG3514" i="1" s="1"/>
  <c r="AG3515" i="1" a="1"/>
  <c r="AG3515" i="1" s="1"/>
  <c r="AG3516" i="1" a="1"/>
  <c r="AG3516" i="1" s="1"/>
  <c r="AG3517" i="1" a="1"/>
  <c r="AG3517" i="1" s="1"/>
  <c r="AG3518" i="1" a="1"/>
  <c r="AG3518" i="1" s="1"/>
  <c r="AG3519" i="1" a="1"/>
  <c r="AG3519" i="1" s="1"/>
  <c r="AG3520" i="1" a="1"/>
  <c r="AG3520" i="1" s="1"/>
  <c r="AG3521" i="1" a="1"/>
  <c r="AG3521" i="1" s="1"/>
  <c r="AG3522" i="1" a="1"/>
  <c r="AG3522" i="1" s="1"/>
  <c r="AG3523" i="1" a="1"/>
  <c r="AG3523" i="1" s="1"/>
  <c r="AG3524" i="1" a="1"/>
  <c r="AG3524" i="1" s="1"/>
  <c r="AG3525" i="1" a="1"/>
  <c r="AG3525" i="1" s="1"/>
  <c r="AG3526" i="1" a="1"/>
  <c r="AG3526" i="1" s="1"/>
  <c r="AG3527" i="1" a="1"/>
  <c r="AG3527" i="1" s="1"/>
  <c r="AG3528" i="1" a="1"/>
  <c r="AG3528" i="1" s="1"/>
  <c r="AG3529" i="1" a="1"/>
  <c r="AG3529" i="1" s="1"/>
  <c r="AG3530" i="1" a="1"/>
  <c r="AG3530" i="1" s="1"/>
  <c r="AG3531" i="1" a="1"/>
  <c r="AG3531" i="1" s="1"/>
  <c r="AG3532" i="1" a="1"/>
  <c r="AG3532" i="1" s="1"/>
  <c r="AG3533" i="1" a="1"/>
  <c r="AG3533" i="1" s="1"/>
  <c r="AG3534" i="1" a="1"/>
  <c r="AG3534" i="1" s="1"/>
  <c r="AG3535" i="1" a="1"/>
  <c r="AG3535" i="1" s="1"/>
  <c r="AG3536" i="1" a="1"/>
  <c r="AG3536" i="1" s="1"/>
  <c r="AG3537" i="1" a="1"/>
  <c r="AG3537" i="1" s="1"/>
  <c r="AG3538" i="1" a="1"/>
  <c r="AG3538" i="1" s="1"/>
  <c r="AG3539" i="1" a="1"/>
  <c r="AG3539" i="1" s="1"/>
  <c r="AG3540" i="1" a="1"/>
  <c r="AG3540" i="1" s="1"/>
  <c r="AG3541" i="1" a="1"/>
  <c r="AG3541" i="1" s="1"/>
  <c r="AG3542" i="1" a="1"/>
  <c r="AG3542" i="1" s="1"/>
  <c r="AG3543" i="1" a="1"/>
  <c r="AG3543" i="1" s="1"/>
  <c r="AG3544" i="1" a="1"/>
  <c r="AG3544" i="1" s="1"/>
  <c r="AG3545" i="1" a="1"/>
  <c r="AG3545" i="1" s="1"/>
  <c r="AG3546" i="1" a="1"/>
  <c r="AG3546" i="1" s="1"/>
  <c r="AG3547" i="1" a="1"/>
  <c r="AG3547" i="1" s="1"/>
  <c r="AG3548" i="1" a="1"/>
  <c r="AG3548" i="1" s="1"/>
  <c r="AG3549" i="1" a="1"/>
  <c r="AG3549" i="1" s="1"/>
  <c r="AG3550" i="1" a="1"/>
  <c r="AG3550" i="1" s="1"/>
  <c r="AG3551" i="1" a="1"/>
  <c r="AG3551" i="1" s="1"/>
  <c r="AG3552" i="1" a="1"/>
  <c r="AG3552" i="1" s="1"/>
  <c r="AG3553" i="1" a="1"/>
  <c r="AG3553" i="1" s="1"/>
  <c r="AG3554" i="1" a="1"/>
  <c r="AG3554" i="1" s="1"/>
  <c r="AG3555" i="1" a="1"/>
  <c r="AG3555" i="1" s="1"/>
  <c r="AG3556" i="1" a="1"/>
  <c r="AG3556" i="1" s="1"/>
  <c r="AG3557" i="1" a="1"/>
  <c r="AG3557" i="1" s="1"/>
  <c r="AG3558" i="1" a="1"/>
  <c r="AG3558" i="1" s="1"/>
  <c r="AG3559" i="1" a="1"/>
  <c r="AG3559" i="1" s="1"/>
  <c r="AG3560" i="1" a="1"/>
  <c r="AG3560" i="1" s="1"/>
  <c r="AG3561" i="1" a="1"/>
  <c r="AG3561" i="1" s="1"/>
  <c r="AG3562" i="1" a="1"/>
  <c r="AG3562" i="1" s="1"/>
  <c r="AG3563" i="1" a="1"/>
  <c r="AG3563" i="1" s="1"/>
  <c r="AG3564" i="1" a="1"/>
  <c r="AG3564" i="1" s="1"/>
  <c r="AG3565" i="1" a="1"/>
  <c r="AG3565" i="1" s="1"/>
  <c r="AG3566" i="1" a="1"/>
  <c r="AG3566" i="1" s="1"/>
  <c r="AG3567" i="1" a="1"/>
  <c r="AG3567" i="1" s="1"/>
  <c r="AG3568" i="1" a="1"/>
  <c r="AG3568" i="1" s="1"/>
  <c r="AG3569" i="1" a="1"/>
  <c r="AG3569" i="1" s="1"/>
  <c r="AG3570" i="1" a="1"/>
  <c r="AG3570" i="1" s="1"/>
  <c r="AG3571" i="1" a="1"/>
  <c r="AG3571" i="1" s="1"/>
  <c r="AG3572" i="1" a="1"/>
  <c r="AG3572" i="1" s="1"/>
  <c r="AG3573" i="1" a="1"/>
  <c r="AG3573" i="1" s="1"/>
  <c r="AG3574" i="1" a="1"/>
  <c r="AG3574" i="1" s="1"/>
  <c r="AG3575" i="1" a="1"/>
  <c r="AG3575" i="1" s="1"/>
  <c r="AG3576" i="1" a="1"/>
  <c r="AG3576" i="1" s="1"/>
  <c r="AG3577" i="1" a="1"/>
  <c r="AG3577" i="1" s="1"/>
  <c r="AG3578" i="1" a="1"/>
  <c r="AG3578" i="1" s="1"/>
  <c r="AG3579" i="1" a="1"/>
  <c r="AG3579" i="1" s="1"/>
  <c r="AG3580" i="1" a="1"/>
  <c r="AG3580" i="1" s="1"/>
  <c r="AG3581" i="1" a="1"/>
  <c r="AG3581" i="1" s="1"/>
  <c r="AG3582" i="1" a="1"/>
  <c r="AG3582" i="1" s="1"/>
  <c r="AG3583" i="1" a="1"/>
  <c r="AG3583" i="1" s="1"/>
  <c r="AG3584" i="1" a="1"/>
  <c r="AG3584" i="1" s="1"/>
  <c r="AG3585" i="1" a="1"/>
  <c r="AG3585" i="1" s="1"/>
  <c r="AG3586" i="1" a="1"/>
  <c r="AG3586" i="1" s="1"/>
  <c r="AG3587" i="1" a="1"/>
  <c r="AG3587" i="1" s="1"/>
  <c r="AG3588" i="1" a="1"/>
  <c r="AG3588" i="1" s="1"/>
  <c r="AG3589" i="1" a="1"/>
  <c r="AG3589" i="1" s="1"/>
  <c r="AG3590" i="1" a="1"/>
  <c r="AG3590" i="1" s="1"/>
  <c r="AG3591" i="1" a="1"/>
  <c r="AG3591" i="1" s="1"/>
  <c r="AG3592" i="1" a="1"/>
  <c r="AG3592" i="1" s="1"/>
  <c r="AG3593" i="1" a="1"/>
  <c r="AG3593" i="1" s="1"/>
  <c r="AG3594" i="1" a="1"/>
  <c r="AG3594" i="1" s="1"/>
  <c r="AG3595" i="1" a="1"/>
  <c r="AG3595" i="1" s="1"/>
  <c r="AG3596" i="1" a="1"/>
  <c r="AG3596" i="1" s="1"/>
  <c r="AG3597" i="1" a="1"/>
  <c r="AG3597" i="1" s="1"/>
  <c r="AG3598" i="1" a="1"/>
  <c r="AG3598" i="1" s="1"/>
  <c r="AG3599" i="1" a="1"/>
  <c r="AG3599" i="1" s="1"/>
  <c r="AG3600" i="1" a="1"/>
  <c r="AG3600" i="1" s="1"/>
  <c r="AG3601" i="1" a="1"/>
  <c r="AG3601" i="1" s="1"/>
  <c r="AG3602" i="1" a="1"/>
  <c r="AG3602" i="1" s="1"/>
  <c r="AG3603" i="1" a="1"/>
  <c r="AG3603" i="1" s="1"/>
  <c r="AG3604" i="1" a="1"/>
  <c r="AG3604" i="1" s="1"/>
  <c r="AG3605" i="1" a="1"/>
  <c r="AG3605" i="1" s="1"/>
  <c r="AG3606" i="1" a="1"/>
  <c r="AG3606" i="1" s="1"/>
  <c r="AG3607" i="1" a="1"/>
  <c r="AG3607" i="1" s="1"/>
  <c r="AG3608" i="1" a="1"/>
  <c r="AG3608" i="1" s="1"/>
  <c r="AG3609" i="1" a="1"/>
  <c r="AG3609" i="1" s="1"/>
  <c r="AG3610" i="1" a="1"/>
  <c r="AG3610" i="1" s="1"/>
  <c r="AG3611" i="1" a="1"/>
  <c r="AG3611" i="1" s="1"/>
  <c r="AG3612" i="1" a="1"/>
  <c r="AG3612" i="1" s="1"/>
  <c r="AG3613" i="1" a="1"/>
  <c r="AG3613" i="1" s="1"/>
  <c r="AG3614" i="1" a="1"/>
  <c r="AG3614" i="1" s="1"/>
  <c r="AG3615" i="1" a="1"/>
  <c r="AG3615" i="1" s="1"/>
  <c r="AG3616" i="1" a="1"/>
  <c r="AG3616" i="1" s="1"/>
  <c r="AG3617" i="1" a="1"/>
  <c r="AG3617" i="1" s="1"/>
  <c r="AG3618" i="1" a="1"/>
  <c r="AG3618" i="1" s="1"/>
  <c r="AG3619" i="1" a="1"/>
  <c r="AG3619" i="1" s="1"/>
  <c r="AG3620" i="1" a="1"/>
  <c r="AG3620" i="1" s="1"/>
  <c r="AG3621" i="1" a="1"/>
  <c r="AG3621" i="1" s="1"/>
  <c r="AG3622" i="1" a="1"/>
  <c r="AG3622" i="1" s="1"/>
  <c r="AG3623" i="1" a="1"/>
  <c r="AG3623" i="1" s="1"/>
  <c r="AG3624" i="1" a="1"/>
  <c r="AG3624" i="1" s="1"/>
  <c r="AG3625" i="1" a="1"/>
  <c r="AG3625" i="1" s="1"/>
  <c r="AG3626" i="1" a="1"/>
  <c r="AG3626" i="1" s="1"/>
  <c r="AG3627" i="1" a="1"/>
  <c r="AG3627" i="1" s="1"/>
  <c r="AG3628" i="1" a="1"/>
  <c r="AG3628" i="1" s="1"/>
  <c r="AG3629" i="1" a="1"/>
  <c r="AG3629" i="1" s="1"/>
  <c r="AG3630" i="1" a="1"/>
  <c r="AG3630" i="1" s="1"/>
  <c r="AG3631" i="1" a="1"/>
  <c r="AG3631" i="1" s="1"/>
  <c r="AG3632" i="1" a="1"/>
  <c r="AG3632" i="1" s="1"/>
  <c r="AG3633" i="1" a="1"/>
  <c r="AG3633" i="1" s="1"/>
  <c r="AG3634" i="1" a="1"/>
  <c r="AG3634" i="1" s="1"/>
  <c r="AG3635" i="1" a="1"/>
  <c r="AG3635" i="1" s="1"/>
  <c r="AG3636" i="1" a="1"/>
  <c r="AG3636" i="1" s="1"/>
  <c r="AG3637" i="1" a="1"/>
  <c r="AG3637" i="1" s="1"/>
  <c r="AG3638" i="1" a="1"/>
  <c r="AG3638" i="1" s="1"/>
  <c r="AG3639" i="1" a="1"/>
  <c r="AG3639" i="1" s="1"/>
  <c r="AG3640" i="1" a="1"/>
  <c r="AG3640" i="1" s="1"/>
  <c r="AG3641" i="1" a="1"/>
  <c r="AG3641" i="1" s="1"/>
  <c r="AG3642" i="1" a="1"/>
  <c r="AG3642" i="1" s="1"/>
  <c r="AG3643" i="1" a="1"/>
  <c r="AG3643" i="1" s="1"/>
  <c r="AG3644" i="1" a="1"/>
  <c r="AG3644" i="1" s="1"/>
  <c r="AG3645" i="1" a="1"/>
  <c r="AG3645" i="1" s="1"/>
  <c r="AG3646" i="1" a="1"/>
  <c r="AG3646" i="1" s="1"/>
  <c r="AG3647" i="1" a="1"/>
  <c r="AG3647" i="1" s="1"/>
  <c r="AG3648" i="1" a="1"/>
  <c r="AG3648" i="1" s="1"/>
  <c r="AG3649" i="1" a="1"/>
  <c r="AG3649" i="1" s="1"/>
  <c r="AG3650" i="1" a="1"/>
  <c r="AG3650" i="1" s="1"/>
  <c r="AG3651" i="1" a="1"/>
  <c r="AG3651" i="1" s="1"/>
  <c r="AG3652" i="1" a="1"/>
  <c r="AG3652" i="1" s="1"/>
  <c r="AG3653" i="1" a="1"/>
  <c r="AG3653" i="1" s="1"/>
  <c r="AG3654" i="1" a="1"/>
  <c r="AG3654" i="1" s="1"/>
  <c r="AG3655" i="1" a="1"/>
  <c r="AG3655" i="1" s="1"/>
  <c r="AG3656" i="1" a="1"/>
  <c r="AG3656" i="1" s="1"/>
  <c r="AG3657" i="1" a="1"/>
  <c r="AG3657" i="1" s="1"/>
  <c r="AG3658" i="1" a="1"/>
  <c r="AG3658" i="1" s="1"/>
  <c r="AG3659" i="1" a="1"/>
  <c r="AG3659" i="1" s="1"/>
  <c r="AG3660" i="1" a="1"/>
  <c r="AG3660" i="1" s="1"/>
  <c r="AG3661" i="1" a="1"/>
  <c r="AG3661" i="1" s="1"/>
  <c r="AG3662" i="1" a="1"/>
  <c r="AG3662" i="1" s="1"/>
  <c r="AG3663" i="1" a="1"/>
  <c r="AG3663" i="1" s="1"/>
  <c r="AG3664" i="1" a="1"/>
  <c r="AG3664" i="1" s="1"/>
  <c r="AG3665" i="1" a="1"/>
  <c r="AG3665" i="1" s="1"/>
  <c r="AG3666" i="1" a="1"/>
  <c r="AG3666" i="1" s="1"/>
  <c r="AG3667" i="1" a="1"/>
  <c r="AG3667" i="1" s="1"/>
  <c r="AG3668" i="1" a="1"/>
  <c r="AG3668" i="1" s="1"/>
  <c r="AG3669" i="1" a="1"/>
  <c r="AG3669" i="1" s="1"/>
  <c r="AG3670" i="1" a="1"/>
  <c r="AG3670" i="1" s="1"/>
  <c r="AG3671" i="1" a="1"/>
  <c r="AG3671" i="1" s="1"/>
  <c r="AG3672" i="1" a="1"/>
  <c r="AG3672" i="1" s="1"/>
  <c r="AG3673" i="1" a="1"/>
  <c r="AG3673" i="1" s="1"/>
  <c r="AG3674" i="1" a="1"/>
  <c r="AG3674" i="1" s="1"/>
  <c r="AG3675" i="1" a="1"/>
  <c r="AG3675" i="1" s="1"/>
  <c r="AG3676" i="1" a="1"/>
  <c r="AG3676" i="1" s="1"/>
  <c r="AG3677" i="1" a="1"/>
  <c r="AG3677" i="1" s="1"/>
  <c r="AG3678" i="1" a="1"/>
  <c r="AG3678" i="1" s="1"/>
  <c r="AG3679" i="1" a="1"/>
  <c r="AG3679" i="1" s="1"/>
  <c r="AG3680" i="1" a="1"/>
  <c r="AG3680" i="1" s="1"/>
  <c r="AG3681" i="1" a="1"/>
  <c r="AG3681" i="1" s="1"/>
  <c r="AG3682" i="1" a="1"/>
  <c r="AG3682" i="1" s="1"/>
  <c r="AG3683" i="1" a="1"/>
  <c r="AG3683" i="1" s="1"/>
  <c r="AG3684" i="1" a="1"/>
  <c r="AG3684" i="1" s="1"/>
  <c r="AG3685" i="1" a="1"/>
  <c r="AG3685" i="1" s="1"/>
  <c r="AG3686" i="1" a="1"/>
  <c r="AG3686" i="1" s="1"/>
  <c r="AG3687" i="1" a="1"/>
  <c r="AG3687" i="1" s="1"/>
  <c r="AG3688" i="1" a="1"/>
  <c r="AG3688" i="1" s="1"/>
  <c r="AG3689" i="1" a="1"/>
  <c r="AG3689" i="1" s="1"/>
  <c r="AG3690" i="1" a="1"/>
  <c r="AG3690" i="1" s="1"/>
  <c r="AG3691" i="1" a="1"/>
  <c r="AG3691" i="1" s="1"/>
  <c r="AG3692" i="1" a="1"/>
  <c r="AG3692" i="1" s="1"/>
  <c r="AG3693" i="1" a="1"/>
  <c r="AG3693" i="1" s="1"/>
  <c r="AG3694" i="1" a="1"/>
  <c r="AG3694" i="1" s="1"/>
  <c r="AG3695" i="1" a="1"/>
  <c r="AG3695" i="1" s="1"/>
  <c r="AG3696" i="1" a="1"/>
  <c r="AG3696" i="1" s="1"/>
  <c r="AG3697" i="1" a="1"/>
  <c r="AG3697" i="1" s="1"/>
  <c r="AG3698" i="1" a="1"/>
  <c r="AG3698" i="1" s="1"/>
  <c r="AG3699" i="1" a="1"/>
  <c r="AG3699" i="1" s="1"/>
  <c r="AG3700" i="1" a="1"/>
  <c r="AG3700" i="1" s="1"/>
  <c r="AG3701" i="1" a="1"/>
  <c r="AG3701" i="1" s="1"/>
  <c r="AG3702" i="1" a="1"/>
  <c r="AG3702" i="1" s="1"/>
  <c r="AG3703" i="1" a="1"/>
  <c r="AG3703" i="1" s="1"/>
  <c r="AG3704" i="1" a="1"/>
  <c r="AG3704" i="1" s="1"/>
  <c r="AG3705" i="1" a="1"/>
  <c r="AG3705" i="1" s="1"/>
  <c r="AG3706" i="1" a="1"/>
  <c r="AG3706" i="1" s="1"/>
  <c r="AG3707" i="1" a="1"/>
  <c r="AG3707" i="1" s="1"/>
  <c r="AG3708" i="1" a="1"/>
  <c r="AG3708" i="1" s="1"/>
  <c r="AG3709" i="1" a="1"/>
  <c r="AG3709" i="1" s="1"/>
  <c r="AG3710" i="1" a="1"/>
  <c r="AG3710" i="1" s="1"/>
  <c r="AG3711" i="1" a="1"/>
  <c r="AG3711" i="1" s="1"/>
  <c r="AG3712" i="1" a="1"/>
  <c r="AG3712" i="1" s="1"/>
  <c r="AG3713" i="1" a="1"/>
  <c r="AG3713" i="1" s="1"/>
  <c r="AG3714" i="1" a="1"/>
  <c r="AG3714" i="1" s="1"/>
  <c r="AG3715" i="1" a="1"/>
  <c r="AG3715" i="1" s="1"/>
  <c r="AG3716" i="1" a="1"/>
  <c r="AG3716" i="1" s="1"/>
  <c r="AG3717" i="1" a="1"/>
  <c r="AG3717" i="1" s="1"/>
  <c r="AG3718" i="1" a="1"/>
  <c r="AG3718" i="1" s="1"/>
  <c r="AG3719" i="1" a="1"/>
  <c r="AG3719" i="1" s="1"/>
  <c r="AG3720" i="1" a="1"/>
  <c r="AG3720" i="1" s="1"/>
  <c r="AG3721" i="1" a="1"/>
  <c r="AG3721" i="1" s="1"/>
  <c r="AG3722" i="1" a="1"/>
  <c r="AG3722" i="1" s="1"/>
  <c r="AG3723" i="1" a="1"/>
  <c r="AG3723" i="1" s="1"/>
  <c r="AG3724" i="1" a="1"/>
  <c r="AG3724" i="1" s="1"/>
  <c r="AG3725" i="1" a="1"/>
  <c r="AG3725" i="1" s="1"/>
  <c r="AG3726" i="1" a="1"/>
  <c r="AG3726" i="1" s="1"/>
  <c r="AG3727" i="1" a="1"/>
  <c r="AG3727" i="1" s="1"/>
  <c r="AG3728" i="1" a="1"/>
  <c r="AG3728" i="1" s="1"/>
  <c r="AG3729" i="1" a="1"/>
  <c r="AG3729" i="1" s="1"/>
  <c r="AG3730" i="1" a="1"/>
  <c r="AG3730" i="1" s="1"/>
  <c r="AG3731" i="1" a="1"/>
  <c r="AG3731" i="1" s="1"/>
  <c r="AG3732" i="1" a="1"/>
  <c r="AG3732" i="1" s="1"/>
  <c r="AG3733" i="1" a="1"/>
  <c r="AG3733" i="1" s="1"/>
  <c r="AG3734" i="1" a="1"/>
  <c r="AG3734" i="1" s="1"/>
  <c r="AG3735" i="1" a="1"/>
  <c r="AG3735" i="1" s="1"/>
  <c r="AG3736" i="1" a="1"/>
  <c r="AG3736" i="1" s="1"/>
  <c r="AG3737" i="1" a="1"/>
  <c r="AG3737" i="1" s="1"/>
  <c r="AG3738" i="1" a="1"/>
  <c r="AG3738" i="1" s="1"/>
  <c r="AG3739" i="1" a="1"/>
  <c r="AG3739" i="1" s="1"/>
  <c r="AG3740" i="1" a="1"/>
  <c r="AG3740" i="1" s="1"/>
  <c r="AG3741" i="1" a="1"/>
  <c r="AG3741" i="1" s="1"/>
  <c r="AG3742" i="1" a="1"/>
  <c r="AG3742" i="1" s="1"/>
  <c r="AG3743" i="1" a="1"/>
  <c r="AG3743" i="1" s="1"/>
  <c r="AG3744" i="1" a="1"/>
  <c r="AG3744" i="1" s="1"/>
  <c r="AG3745" i="1" a="1"/>
  <c r="AG3745" i="1" s="1"/>
  <c r="AG3746" i="1" a="1"/>
  <c r="AG3746" i="1" s="1"/>
  <c r="AG3747" i="1" a="1"/>
  <c r="AG3747" i="1" s="1"/>
  <c r="AG3748" i="1" a="1"/>
  <c r="AG3748" i="1" s="1"/>
  <c r="AG3749" i="1" a="1"/>
  <c r="AG3749" i="1" s="1"/>
  <c r="AG3750" i="1" a="1"/>
  <c r="AG3750" i="1" s="1"/>
  <c r="AG3751" i="1" a="1"/>
  <c r="AG3751" i="1" s="1"/>
  <c r="AG3752" i="1" a="1"/>
  <c r="AG3752" i="1" s="1"/>
  <c r="AG3753" i="1" a="1"/>
  <c r="AG3753" i="1" s="1"/>
  <c r="AG3754" i="1" a="1"/>
  <c r="AG3754" i="1" s="1"/>
  <c r="AG3755" i="1" a="1"/>
  <c r="AG3755" i="1" s="1"/>
  <c r="AG3756" i="1" a="1"/>
  <c r="AG3756" i="1" s="1"/>
  <c r="AG3757" i="1" a="1"/>
  <c r="AG3757" i="1" s="1"/>
  <c r="AG3758" i="1" a="1"/>
  <c r="AG3758" i="1" s="1"/>
  <c r="AG3759" i="1" a="1"/>
  <c r="AG3759" i="1" s="1"/>
  <c r="AG3760" i="1" a="1"/>
  <c r="AG3760" i="1" s="1"/>
  <c r="AG3761" i="1" a="1"/>
  <c r="AG3761" i="1" s="1"/>
  <c r="AG3762" i="1" a="1"/>
  <c r="AG3762" i="1" s="1"/>
  <c r="AG3763" i="1" a="1"/>
  <c r="AG3763" i="1" s="1"/>
  <c r="AG3764" i="1" a="1"/>
  <c r="AG3764" i="1" s="1"/>
  <c r="AG3765" i="1" a="1"/>
  <c r="AG3765" i="1" s="1"/>
  <c r="AG3766" i="1" a="1"/>
  <c r="AG3766" i="1" s="1"/>
  <c r="AG3767" i="1" a="1"/>
  <c r="AG3767" i="1" s="1"/>
  <c r="AG3768" i="1" a="1"/>
  <c r="AG3768" i="1" s="1"/>
  <c r="AG3769" i="1" a="1"/>
  <c r="AG3769" i="1" s="1"/>
  <c r="AG3770" i="1" a="1"/>
  <c r="AG3770" i="1" s="1"/>
  <c r="AG3771" i="1" a="1"/>
  <c r="AG3771" i="1" s="1"/>
  <c r="AG3772" i="1" a="1"/>
  <c r="AG3772" i="1" s="1"/>
  <c r="AG3773" i="1" a="1"/>
  <c r="AG3773" i="1" s="1"/>
  <c r="AG3774" i="1" a="1"/>
  <c r="AG3774" i="1" s="1"/>
  <c r="AG3775" i="1" a="1"/>
  <c r="AG3775" i="1" s="1"/>
  <c r="AG3776" i="1" a="1"/>
  <c r="AG3776" i="1" s="1"/>
  <c r="AG3777" i="1" a="1"/>
  <c r="AG3777" i="1" s="1"/>
  <c r="AG3778" i="1" a="1"/>
  <c r="AG3778" i="1" s="1"/>
  <c r="AG3779" i="1" a="1"/>
  <c r="AG3779" i="1" s="1"/>
  <c r="AG3780" i="1" a="1"/>
  <c r="AG3780" i="1" s="1"/>
  <c r="AG3781" i="1" a="1"/>
  <c r="AG3781" i="1" s="1"/>
  <c r="AG3782" i="1" a="1"/>
  <c r="AG3782" i="1" s="1"/>
  <c r="AG3783" i="1" a="1"/>
  <c r="AG3783" i="1" s="1"/>
  <c r="AG3784" i="1" a="1"/>
  <c r="AG3784" i="1" s="1"/>
  <c r="AG3785" i="1" a="1"/>
  <c r="AG3785" i="1" s="1"/>
  <c r="AG3786" i="1" a="1"/>
  <c r="AG3786" i="1" s="1"/>
  <c r="AG3787" i="1" a="1"/>
  <c r="AG3787" i="1" s="1"/>
  <c r="AG3788" i="1" a="1"/>
  <c r="AG3788" i="1" s="1"/>
  <c r="AG3789" i="1" a="1"/>
  <c r="AG3789" i="1" s="1"/>
  <c r="AG3790" i="1" a="1"/>
  <c r="AG3790" i="1" s="1"/>
  <c r="AG3791" i="1" a="1"/>
  <c r="AG3791" i="1" s="1"/>
  <c r="AG3792" i="1" a="1"/>
  <c r="AG3792" i="1" s="1"/>
  <c r="AG3793" i="1" a="1"/>
  <c r="AG3793" i="1" s="1"/>
  <c r="AG3794" i="1" a="1"/>
  <c r="AG3794" i="1" s="1"/>
  <c r="AG3795" i="1" a="1"/>
  <c r="AG3795" i="1" s="1"/>
  <c r="AG3796" i="1" a="1"/>
  <c r="AG3796" i="1" s="1"/>
  <c r="AG3797" i="1" a="1"/>
  <c r="AG3797" i="1" s="1"/>
  <c r="AG3798" i="1" a="1"/>
  <c r="AG3798" i="1" s="1"/>
  <c r="AG3799" i="1" a="1"/>
  <c r="AG3799" i="1" s="1"/>
  <c r="AG3800" i="1" a="1"/>
  <c r="AG3800" i="1" s="1"/>
  <c r="AG3801" i="1" a="1"/>
  <c r="AG3801" i="1" s="1"/>
  <c r="AG3802" i="1" a="1"/>
  <c r="AG3802" i="1" s="1"/>
  <c r="AG3803" i="1" a="1"/>
  <c r="AG3803" i="1" s="1"/>
  <c r="AG3804" i="1" a="1"/>
  <c r="AG3804" i="1" s="1"/>
  <c r="AG3805" i="1" a="1"/>
  <c r="AG3805" i="1" s="1"/>
  <c r="AG3806" i="1" a="1"/>
  <c r="AG3806" i="1" s="1"/>
  <c r="AG3807" i="1" a="1"/>
  <c r="AG3807" i="1" s="1"/>
  <c r="AG3808" i="1" a="1"/>
  <c r="AG3808" i="1" s="1"/>
  <c r="AG3809" i="1" a="1"/>
  <c r="AG3809" i="1" s="1"/>
  <c r="AG3810" i="1" a="1"/>
  <c r="AG3810" i="1" s="1"/>
  <c r="AG3811" i="1" a="1"/>
  <c r="AG3811" i="1" s="1"/>
  <c r="AG3812" i="1" a="1"/>
  <c r="AG3812" i="1" s="1"/>
  <c r="AG3813" i="1" a="1"/>
  <c r="AG3813" i="1" s="1"/>
  <c r="AG3814" i="1" a="1"/>
  <c r="AG3814" i="1" s="1"/>
  <c r="AG3815" i="1" a="1"/>
  <c r="AG3815" i="1" s="1"/>
  <c r="AG3816" i="1" a="1"/>
  <c r="AG3816" i="1" s="1"/>
  <c r="AG3817" i="1" a="1"/>
  <c r="AG3817" i="1" s="1"/>
  <c r="AG3818" i="1" a="1"/>
  <c r="AG3818" i="1" s="1"/>
  <c r="AG3819" i="1" a="1"/>
  <c r="AG3819" i="1" s="1"/>
  <c r="AG3820" i="1" a="1"/>
  <c r="AG3820" i="1" s="1"/>
  <c r="AG3821" i="1" a="1"/>
  <c r="AG3821" i="1" s="1"/>
  <c r="AG3822" i="1" a="1"/>
  <c r="AG3822" i="1" s="1"/>
  <c r="AG3823" i="1" a="1"/>
  <c r="AG3823" i="1" s="1"/>
  <c r="AG3824" i="1" a="1"/>
  <c r="AG3824" i="1" s="1"/>
  <c r="AG3825" i="1" a="1"/>
  <c r="AG3825" i="1" s="1"/>
  <c r="AG3826" i="1" a="1"/>
  <c r="AG3826" i="1" s="1"/>
  <c r="AG3827" i="1" a="1"/>
  <c r="AG3827" i="1" s="1"/>
  <c r="AG3828" i="1" a="1"/>
  <c r="AG3828" i="1" s="1"/>
  <c r="AG3829" i="1" a="1"/>
  <c r="AG3829" i="1" s="1"/>
  <c r="AG3830" i="1" a="1"/>
  <c r="AG3830" i="1" s="1"/>
  <c r="AG3831" i="1" a="1"/>
  <c r="AG3831" i="1" s="1"/>
  <c r="AG3832" i="1" a="1"/>
  <c r="AG3832" i="1" s="1"/>
  <c r="AG3833" i="1" a="1"/>
  <c r="AG3833" i="1" s="1"/>
  <c r="AG3834" i="1" a="1"/>
  <c r="AG3834" i="1" s="1"/>
  <c r="AG3835" i="1" a="1"/>
  <c r="AG3835" i="1" s="1"/>
  <c r="AG3836" i="1" a="1"/>
  <c r="AG3836" i="1" s="1"/>
  <c r="AG3837" i="1" a="1"/>
  <c r="AG3837" i="1" s="1"/>
  <c r="AG3838" i="1" a="1"/>
  <c r="AG3838" i="1" s="1"/>
  <c r="AG3839" i="1" a="1"/>
  <c r="AG3839" i="1" s="1"/>
  <c r="AG3840" i="1" a="1"/>
  <c r="AG3840" i="1" s="1"/>
  <c r="AG3841" i="1" a="1"/>
  <c r="AG3841" i="1" s="1"/>
  <c r="AG3842" i="1" a="1"/>
  <c r="AG3842" i="1" s="1"/>
  <c r="AG3843" i="1" a="1"/>
  <c r="AG3843" i="1" s="1"/>
  <c r="AG3844" i="1" a="1"/>
  <c r="AG3844" i="1" s="1"/>
  <c r="AG3845" i="1" a="1"/>
  <c r="AG3845" i="1" s="1"/>
  <c r="AG3846" i="1" a="1"/>
  <c r="AG3846" i="1" s="1"/>
  <c r="AG3847" i="1" a="1"/>
  <c r="AG3847" i="1" s="1"/>
  <c r="AG3848" i="1" a="1"/>
  <c r="AG3848" i="1" s="1"/>
  <c r="AG3849" i="1" a="1"/>
  <c r="AG3849" i="1" s="1"/>
  <c r="AG3850" i="1" a="1"/>
  <c r="AG3850" i="1" s="1"/>
  <c r="AG3851" i="1" a="1"/>
  <c r="AG3851" i="1" s="1"/>
  <c r="AG3852" i="1" a="1"/>
  <c r="AG3852" i="1" s="1"/>
  <c r="AG3853" i="1" a="1"/>
  <c r="AG3853" i="1" s="1"/>
  <c r="AG3854" i="1" a="1"/>
  <c r="AG3854" i="1" s="1"/>
  <c r="AG3855" i="1" a="1"/>
  <c r="AG3855" i="1" s="1"/>
  <c r="AG3856" i="1" a="1"/>
  <c r="AG3856" i="1" s="1"/>
  <c r="AG3857" i="1" a="1"/>
  <c r="AG3857" i="1" s="1"/>
  <c r="AG3858" i="1" a="1"/>
  <c r="AG3858" i="1" s="1"/>
  <c r="AG3859" i="1" a="1"/>
  <c r="AG3859" i="1" s="1"/>
  <c r="AG3860" i="1" a="1"/>
  <c r="AG3860" i="1" s="1"/>
  <c r="AG3861" i="1" a="1"/>
  <c r="AG3861" i="1" s="1"/>
  <c r="AG3862" i="1" a="1"/>
  <c r="AG3862" i="1" s="1"/>
  <c r="AG3863" i="1" a="1"/>
  <c r="AG3863" i="1" s="1"/>
  <c r="AG3864" i="1" a="1"/>
  <c r="AG3864" i="1" s="1"/>
  <c r="AG3865" i="1" a="1"/>
  <c r="AG3865" i="1" s="1"/>
  <c r="AG3866" i="1" a="1"/>
  <c r="AG3866" i="1" s="1"/>
  <c r="AG3867" i="1" a="1"/>
  <c r="AG3867" i="1" s="1"/>
  <c r="AG3868" i="1" a="1"/>
  <c r="AG3868" i="1" s="1"/>
  <c r="AG3869" i="1" a="1"/>
  <c r="AG3869" i="1" s="1"/>
  <c r="AG3870" i="1" a="1"/>
  <c r="AG3870" i="1" s="1"/>
  <c r="AG3871" i="1" a="1"/>
  <c r="AG3871" i="1" s="1"/>
  <c r="AG3872" i="1" a="1"/>
  <c r="AG3872" i="1" s="1"/>
  <c r="AG3873" i="1" a="1"/>
  <c r="AG3873" i="1" s="1"/>
  <c r="AG3874" i="1" a="1"/>
  <c r="AG3874" i="1" s="1"/>
  <c r="AG3875" i="1" a="1"/>
  <c r="AG3875" i="1" s="1"/>
  <c r="AG3876" i="1" a="1"/>
  <c r="AG3876" i="1" s="1"/>
  <c r="AG3877" i="1" a="1"/>
  <c r="AG3877" i="1" s="1"/>
  <c r="AG3878" i="1" a="1"/>
  <c r="AG3878" i="1" s="1"/>
  <c r="AG3879" i="1" a="1"/>
  <c r="AG3879" i="1" s="1"/>
  <c r="AG3880" i="1" a="1"/>
  <c r="AG3880" i="1" s="1"/>
  <c r="AG3881" i="1" a="1"/>
  <c r="AG3881" i="1" s="1"/>
  <c r="AG3882" i="1" a="1"/>
  <c r="AG3882" i="1" s="1"/>
  <c r="AG3883" i="1" a="1"/>
  <c r="AG3883" i="1" s="1"/>
  <c r="AG3884" i="1" a="1"/>
  <c r="AG3884" i="1" s="1"/>
  <c r="AG3885" i="1" a="1"/>
  <c r="AG3885" i="1" s="1"/>
  <c r="AG3886" i="1" a="1"/>
  <c r="AG3886" i="1" s="1"/>
  <c r="AG3887" i="1" a="1"/>
  <c r="AG3887" i="1" s="1"/>
  <c r="AG3888" i="1" a="1"/>
  <c r="AG3888" i="1" s="1"/>
  <c r="AG3889" i="1" a="1"/>
  <c r="AG3889" i="1" s="1"/>
  <c r="AG3890" i="1" a="1"/>
  <c r="AG3890" i="1" s="1"/>
  <c r="AG3891" i="1" a="1"/>
  <c r="AG3891" i="1" s="1"/>
  <c r="AG3892" i="1" a="1"/>
  <c r="AG3892" i="1" s="1"/>
  <c r="AG3893" i="1" a="1"/>
  <c r="AG3893" i="1" s="1"/>
  <c r="AG3894" i="1" a="1"/>
  <c r="AG3894" i="1" s="1"/>
  <c r="AG3895" i="1" a="1"/>
  <c r="AG3895" i="1" s="1"/>
  <c r="AG3896" i="1" a="1"/>
  <c r="AG3896" i="1" s="1"/>
  <c r="AG3897" i="1" a="1"/>
  <c r="AG3897" i="1" s="1"/>
  <c r="AG3898" i="1" a="1"/>
  <c r="AG3898" i="1" s="1"/>
  <c r="AG3899" i="1" a="1"/>
  <c r="AG3899" i="1" s="1"/>
  <c r="AG3900" i="1" a="1"/>
  <c r="AG3900" i="1" s="1"/>
  <c r="AG3901" i="1" a="1"/>
  <c r="AG3901" i="1" s="1"/>
  <c r="AG3902" i="1" a="1"/>
  <c r="AG3902" i="1" s="1"/>
  <c r="AG3903" i="1" a="1"/>
  <c r="AG3903" i="1" s="1"/>
  <c r="AG3904" i="1" a="1"/>
  <c r="AG3904" i="1" s="1"/>
  <c r="AG3905" i="1" a="1"/>
  <c r="AG3905" i="1" s="1"/>
  <c r="AG3906" i="1" a="1"/>
  <c r="AG3906" i="1" s="1"/>
  <c r="AG3907" i="1" a="1"/>
  <c r="AG3907" i="1" s="1"/>
  <c r="AG3908" i="1" a="1"/>
  <c r="AG3908" i="1" s="1"/>
  <c r="AG3909" i="1" a="1"/>
  <c r="AG3909" i="1" s="1"/>
  <c r="AG3910" i="1" a="1"/>
  <c r="AG3910" i="1" s="1"/>
  <c r="AG3911" i="1" a="1"/>
  <c r="AG3911" i="1" s="1"/>
  <c r="AG3912" i="1" a="1"/>
  <c r="AG3912" i="1" s="1"/>
  <c r="AG3913" i="1" a="1"/>
  <c r="AG3913" i="1" s="1"/>
  <c r="AG3914" i="1" a="1"/>
  <c r="AG3914" i="1" s="1"/>
  <c r="AG3915" i="1" a="1"/>
  <c r="AG3915" i="1" s="1"/>
  <c r="AG3916" i="1" a="1"/>
  <c r="AG3916" i="1" s="1"/>
  <c r="AG3917" i="1" a="1"/>
  <c r="AG3917" i="1" s="1"/>
  <c r="AG3918" i="1" a="1"/>
  <c r="AG3918" i="1" s="1"/>
  <c r="AG3919" i="1" a="1"/>
  <c r="AG3919" i="1" s="1"/>
  <c r="AG3920" i="1" a="1"/>
  <c r="AG3920" i="1" s="1"/>
  <c r="AG3921" i="1" a="1"/>
  <c r="AG3921" i="1" s="1"/>
  <c r="AG3922" i="1" a="1"/>
  <c r="AG3922" i="1" s="1"/>
  <c r="AG3923" i="1" a="1"/>
  <c r="AG3923" i="1" s="1"/>
  <c r="AG3924" i="1" a="1"/>
  <c r="AG3924" i="1" s="1"/>
  <c r="AG3925" i="1" a="1"/>
  <c r="AG3925" i="1" s="1"/>
  <c r="AG3926" i="1" a="1"/>
  <c r="AG3926" i="1" s="1"/>
  <c r="AG3927" i="1" a="1"/>
  <c r="AG3927" i="1" s="1"/>
  <c r="AG3928" i="1" a="1"/>
  <c r="AG3928" i="1" s="1"/>
  <c r="AG3929" i="1" a="1"/>
  <c r="AG3929" i="1" s="1"/>
  <c r="AG3930" i="1" a="1"/>
  <c r="AG3930" i="1" s="1"/>
  <c r="AG3931" i="1" a="1"/>
  <c r="AG3931" i="1" s="1"/>
  <c r="AG3932" i="1" a="1"/>
  <c r="AG3932" i="1" s="1"/>
  <c r="AG3933" i="1" a="1"/>
  <c r="AG3933" i="1" s="1"/>
  <c r="AG3934" i="1" a="1"/>
  <c r="AG3934" i="1" s="1"/>
  <c r="AG3935" i="1" a="1"/>
  <c r="AG3935" i="1" s="1"/>
  <c r="AG3936" i="1" a="1"/>
  <c r="AG3936" i="1" s="1"/>
  <c r="AG3937" i="1" a="1"/>
  <c r="AG3937" i="1" s="1"/>
  <c r="AG3938" i="1" a="1"/>
  <c r="AG3938" i="1" s="1"/>
  <c r="AG3939" i="1" a="1"/>
  <c r="AG3939" i="1" s="1"/>
  <c r="AG3940" i="1" a="1"/>
  <c r="AG3940" i="1" s="1"/>
  <c r="AG3941" i="1" a="1"/>
  <c r="AG3941" i="1" s="1"/>
  <c r="AG3942" i="1" a="1"/>
  <c r="AG3942" i="1" s="1"/>
  <c r="AG3943" i="1" a="1"/>
  <c r="AG3943" i="1" s="1"/>
  <c r="AG3944" i="1" a="1"/>
  <c r="AG3944" i="1" s="1"/>
  <c r="AG3945" i="1" a="1"/>
  <c r="AG3945" i="1" s="1"/>
  <c r="AG3946" i="1" a="1"/>
  <c r="AG3946" i="1" s="1"/>
  <c r="AG3947" i="1" a="1"/>
  <c r="AG3947" i="1" s="1"/>
  <c r="AG3948" i="1" a="1"/>
  <c r="AG3948" i="1" s="1"/>
  <c r="AG3949" i="1" a="1"/>
  <c r="AG3949" i="1" s="1"/>
  <c r="AG3950" i="1" a="1"/>
  <c r="AG3950" i="1" s="1"/>
  <c r="AG3951" i="1" a="1"/>
  <c r="AG3951" i="1" s="1"/>
  <c r="AG3952" i="1" a="1"/>
  <c r="AG3952" i="1" s="1"/>
  <c r="AG3953" i="1" a="1"/>
  <c r="AG3953" i="1" s="1"/>
  <c r="AG3954" i="1" a="1"/>
  <c r="AG3954" i="1" s="1"/>
  <c r="AG3955" i="1" a="1"/>
  <c r="AG3955" i="1" s="1"/>
  <c r="AG3956" i="1" a="1"/>
  <c r="AG3956" i="1" s="1"/>
  <c r="AG3957" i="1" a="1"/>
  <c r="AG3957" i="1" s="1"/>
  <c r="AG3958" i="1" a="1"/>
  <c r="AG3958" i="1" s="1"/>
  <c r="AG3959" i="1" a="1"/>
  <c r="AG3959" i="1" s="1"/>
  <c r="AG3960" i="1" a="1"/>
  <c r="AG3960" i="1" s="1"/>
  <c r="AG3961" i="1" a="1"/>
  <c r="AG3961" i="1" s="1"/>
  <c r="AG3962" i="1" a="1"/>
  <c r="AG3962" i="1" s="1"/>
  <c r="AG3963" i="1" a="1"/>
  <c r="AG3963" i="1" s="1"/>
  <c r="AG3964" i="1" a="1"/>
  <c r="AG3964" i="1" s="1"/>
  <c r="AG3965" i="1" a="1"/>
  <c r="AG3965" i="1" s="1"/>
  <c r="AG3966" i="1" a="1"/>
  <c r="AG3966" i="1" s="1"/>
  <c r="AG3967" i="1" a="1"/>
  <c r="AG3967" i="1" s="1"/>
  <c r="AG3968" i="1" a="1"/>
  <c r="AG3968" i="1" s="1"/>
  <c r="AG3969" i="1" a="1"/>
  <c r="AG3969" i="1" s="1"/>
  <c r="AG3970" i="1" a="1"/>
  <c r="AG3970" i="1" s="1"/>
  <c r="AG3971" i="1" a="1"/>
  <c r="AG3971" i="1" s="1"/>
  <c r="AG3972" i="1" a="1"/>
  <c r="AG3972" i="1" s="1"/>
  <c r="AG3973" i="1" a="1"/>
  <c r="AG3973" i="1" s="1"/>
  <c r="AG3974" i="1" a="1"/>
  <c r="AG3974" i="1" s="1"/>
  <c r="AG3975" i="1" a="1"/>
  <c r="AG3975" i="1" s="1"/>
  <c r="AG3976" i="1" a="1"/>
  <c r="AG3976" i="1" s="1"/>
  <c r="AG3977" i="1" a="1"/>
  <c r="AG3977" i="1" s="1"/>
  <c r="AG3978" i="1" a="1"/>
  <c r="AG3978" i="1" s="1"/>
  <c r="AG3979" i="1" a="1"/>
  <c r="AG3979" i="1" s="1"/>
  <c r="AG3980" i="1" a="1"/>
  <c r="AG3980" i="1" s="1"/>
  <c r="AG3981" i="1" a="1"/>
  <c r="AG3981" i="1" s="1"/>
  <c r="AG3982" i="1" a="1"/>
  <c r="AG3982" i="1" s="1"/>
  <c r="AG3983" i="1" a="1"/>
  <c r="AG3983" i="1" s="1"/>
  <c r="AG3984" i="1" a="1"/>
  <c r="AG3984" i="1" s="1"/>
  <c r="AG3985" i="1" a="1"/>
  <c r="AG3985" i="1" s="1"/>
  <c r="AG3986" i="1" a="1"/>
  <c r="AG3986" i="1" s="1"/>
  <c r="AG3987" i="1" a="1"/>
  <c r="AG3987" i="1" s="1"/>
  <c r="AG3988" i="1" a="1"/>
  <c r="AG3988" i="1" s="1"/>
  <c r="AG3989" i="1" a="1"/>
  <c r="AG3989" i="1" s="1"/>
  <c r="AG3990" i="1" a="1"/>
  <c r="AG3990" i="1" s="1"/>
  <c r="AG3991" i="1" a="1"/>
  <c r="AG3991" i="1" s="1"/>
  <c r="AG3992" i="1" a="1"/>
  <c r="AG3992" i="1" s="1"/>
  <c r="AG3993" i="1" a="1"/>
  <c r="AG3993" i="1" s="1"/>
  <c r="AG3994" i="1" a="1"/>
  <c r="AG3994" i="1" s="1"/>
  <c r="AG3995" i="1" a="1"/>
  <c r="AG3995" i="1" s="1"/>
  <c r="AG3996" i="1" a="1"/>
  <c r="AG3996" i="1" s="1"/>
  <c r="AG3997" i="1" a="1"/>
  <c r="AG3997" i="1" s="1"/>
  <c r="AG3998" i="1" a="1"/>
  <c r="AG3998" i="1" s="1"/>
  <c r="AG3999" i="1" a="1"/>
  <c r="AG3999" i="1" s="1"/>
  <c r="AG4000" i="1" a="1"/>
  <c r="AG4000" i="1" s="1"/>
  <c r="AG4001" i="1" a="1"/>
  <c r="AG4001" i="1" s="1"/>
  <c r="AG4002" i="1" a="1"/>
  <c r="AG4002" i="1" s="1"/>
  <c r="AG4003" i="1" a="1"/>
  <c r="AG4003" i="1" s="1"/>
  <c r="AG4004" i="1" a="1"/>
  <c r="AG4004" i="1" s="1"/>
  <c r="AG4005" i="1" a="1"/>
  <c r="AG4005" i="1" s="1"/>
  <c r="AG4006" i="1" a="1"/>
  <c r="AG4006" i="1" s="1"/>
  <c r="AG4007" i="1" a="1"/>
  <c r="AG4007" i="1" s="1"/>
  <c r="AG4008" i="1" a="1"/>
  <c r="AG4008" i="1" s="1"/>
  <c r="AG4009" i="1" a="1"/>
  <c r="AG4009" i="1" s="1"/>
  <c r="AG4010" i="1" a="1"/>
  <c r="AG4010" i="1" s="1"/>
  <c r="AG4011" i="1" a="1"/>
  <c r="AG4011" i="1" s="1"/>
  <c r="AG4012" i="1" a="1"/>
  <c r="AG4012" i="1" s="1"/>
  <c r="AG4013" i="1" a="1"/>
  <c r="AG4013" i="1" s="1"/>
  <c r="AG4014" i="1" a="1"/>
  <c r="AG4014" i="1" s="1"/>
  <c r="AG4015" i="1" a="1"/>
  <c r="AG4015" i="1" s="1"/>
  <c r="AG4016" i="1" a="1"/>
  <c r="AG4016" i="1" s="1"/>
  <c r="AG4017" i="1" a="1"/>
  <c r="AG4017" i="1" s="1"/>
  <c r="AG4018" i="1" a="1"/>
  <c r="AG4018" i="1" s="1"/>
  <c r="AG4019" i="1" a="1"/>
  <c r="AG4019" i="1" s="1"/>
  <c r="AG4020" i="1" a="1"/>
  <c r="AG4020" i="1" s="1"/>
  <c r="AG4021" i="1" a="1"/>
  <c r="AG4021" i="1" s="1"/>
  <c r="AG4022" i="1" a="1"/>
  <c r="AG4022" i="1" s="1"/>
  <c r="AG4023" i="1" a="1"/>
  <c r="AG4023" i="1" s="1"/>
  <c r="AG4024" i="1" a="1"/>
  <c r="AG4024" i="1" s="1"/>
  <c r="AG4025" i="1" a="1"/>
  <c r="AG4025" i="1" s="1"/>
  <c r="AG4026" i="1" a="1"/>
  <c r="AG4026" i="1" s="1"/>
  <c r="AG4027" i="1" a="1"/>
  <c r="AG4027" i="1" s="1"/>
  <c r="AG4028" i="1" a="1"/>
  <c r="AG4028" i="1" s="1"/>
  <c r="AG4029" i="1" a="1"/>
  <c r="AG4029" i="1" s="1"/>
  <c r="AG4030" i="1" a="1"/>
  <c r="AG4030" i="1" s="1"/>
  <c r="AG4031" i="1" a="1"/>
  <c r="AG4031" i="1" s="1"/>
  <c r="AG4032" i="1" a="1"/>
  <c r="AG4032" i="1" s="1"/>
  <c r="AG4033" i="1" a="1"/>
  <c r="AG4033" i="1" s="1"/>
  <c r="AG4034" i="1" a="1"/>
  <c r="AG4034" i="1" s="1"/>
  <c r="AG4035" i="1" a="1"/>
  <c r="AG4035" i="1" s="1"/>
  <c r="AG4036" i="1" a="1"/>
  <c r="AG4036" i="1" s="1"/>
  <c r="AG4037" i="1" a="1"/>
  <c r="AG4037" i="1" s="1"/>
  <c r="AG4038" i="1" a="1"/>
  <c r="AG4038" i="1" s="1"/>
  <c r="AG4039" i="1" a="1"/>
  <c r="AG4039" i="1" s="1"/>
  <c r="AG4040" i="1" a="1"/>
  <c r="AG4040" i="1" s="1"/>
  <c r="AG4041" i="1" a="1"/>
  <c r="AG4041" i="1" s="1"/>
  <c r="AG4042" i="1" a="1"/>
  <c r="AG4042" i="1" s="1"/>
  <c r="AG4043" i="1" a="1"/>
  <c r="AG4043" i="1" s="1"/>
  <c r="AG4044" i="1" a="1"/>
  <c r="AG4044" i="1" s="1"/>
  <c r="AG4045" i="1" a="1"/>
  <c r="AG4045" i="1" s="1"/>
  <c r="AG4046" i="1" a="1"/>
  <c r="AG4046" i="1" s="1"/>
  <c r="AG4047" i="1" a="1"/>
  <c r="AG4047" i="1" s="1"/>
  <c r="AG4048" i="1" a="1"/>
  <c r="AG4048" i="1" s="1"/>
  <c r="AG4049" i="1" a="1"/>
  <c r="AG4049" i="1" s="1"/>
  <c r="AG4050" i="1" a="1"/>
  <c r="AG4050" i="1" s="1"/>
  <c r="AG4051" i="1" a="1"/>
  <c r="AG4051" i="1" s="1"/>
  <c r="AG4052" i="1" a="1"/>
  <c r="AG4052" i="1" s="1"/>
  <c r="AG4053" i="1" a="1"/>
  <c r="AG4053" i="1" s="1"/>
  <c r="AG4054" i="1" a="1"/>
  <c r="AG4054" i="1" s="1"/>
  <c r="AG4055" i="1" a="1"/>
  <c r="AG4055" i="1" s="1"/>
  <c r="AG4056" i="1" a="1"/>
  <c r="AG4056" i="1" s="1"/>
  <c r="AG4057" i="1" a="1"/>
  <c r="AG4057" i="1" s="1"/>
  <c r="AG4058" i="1" a="1"/>
  <c r="AG4058" i="1" s="1"/>
  <c r="AG4059" i="1" a="1"/>
  <c r="AG4059" i="1" s="1"/>
  <c r="AG4060" i="1" a="1"/>
  <c r="AG4060" i="1" s="1"/>
  <c r="AG4061" i="1" a="1"/>
  <c r="AG4061" i="1" s="1"/>
  <c r="AG4062" i="1" a="1"/>
  <c r="AG4062" i="1" s="1"/>
  <c r="AG4063" i="1" a="1"/>
  <c r="AG4063" i="1" s="1"/>
  <c r="AG4064" i="1" a="1"/>
  <c r="AG4064" i="1" s="1"/>
  <c r="AG4065" i="1" a="1"/>
  <c r="AG4065" i="1" s="1"/>
  <c r="AG4066" i="1" a="1"/>
  <c r="AG4066" i="1" s="1"/>
  <c r="AG4067" i="1" a="1"/>
  <c r="AG4067" i="1" s="1"/>
  <c r="AG4068" i="1" a="1"/>
  <c r="AG4068" i="1" s="1"/>
  <c r="AG4069" i="1" a="1"/>
  <c r="AG4069" i="1" s="1"/>
  <c r="AG4070" i="1" a="1"/>
  <c r="AG4070" i="1" s="1"/>
  <c r="AG4071" i="1" a="1"/>
  <c r="AG4071" i="1" s="1"/>
  <c r="AG4072" i="1" a="1"/>
  <c r="AG4072" i="1" s="1"/>
  <c r="AG4073" i="1" a="1"/>
  <c r="AG4073" i="1" s="1"/>
  <c r="AG4074" i="1" a="1"/>
  <c r="AG4074" i="1" s="1"/>
  <c r="AG4075" i="1" a="1"/>
  <c r="AG4075" i="1" s="1"/>
  <c r="AG4076" i="1" a="1"/>
  <c r="AG4076" i="1" s="1"/>
  <c r="AG4077" i="1" a="1"/>
  <c r="AG4077" i="1" s="1"/>
  <c r="AG4078" i="1" a="1"/>
  <c r="AG4078" i="1" s="1"/>
  <c r="AG4079" i="1" a="1"/>
  <c r="AG4079" i="1" s="1"/>
  <c r="AG4080" i="1" a="1"/>
  <c r="AG4080" i="1" s="1"/>
  <c r="AG4081" i="1" a="1"/>
  <c r="AG4081" i="1" s="1"/>
  <c r="AG4082" i="1" a="1"/>
  <c r="AG4082" i="1" s="1"/>
  <c r="AG4083" i="1" a="1"/>
  <c r="AG4083" i="1" s="1"/>
  <c r="AG4084" i="1" a="1"/>
  <c r="AG4084" i="1" s="1"/>
  <c r="AG4085" i="1" a="1"/>
  <c r="AG4085" i="1" s="1"/>
  <c r="AG4086" i="1" a="1"/>
  <c r="AG4086" i="1" s="1"/>
  <c r="AG4087" i="1" a="1"/>
  <c r="AG4087" i="1" s="1"/>
  <c r="AG4088" i="1" a="1"/>
  <c r="AG4088" i="1" s="1"/>
  <c r="AG4089" i="1" a="1"/>
  <c r="AG4089" i="1" s="1"/>
  <c r="AG4090" i="1" a="1"/>
  <c r="AG4090" i="1" s="1"/>
  <c r="AG4091" i="1" a="1"/>
  <c r="AG4091" i="1" s="1"/>
  <c r="AG4092" i="1" a="1"/>
  <c r="AG4092" i="1" s="1"/>
  <c r="AG4093" i="1" a="1"/>
  <c r="AG4093" i="1" s="1"/>
  <c r="AG4094" i="1" a="1"/>
  <c r="AG4094" i="1" s="1"/>
  <c r="AG4095" i="1" a="1"/>
  <c r="AG4095" i="1" s="1"/>
  <c r="AG4096" i="1" a="1"/>
  <c r="AG4096" i="1" s="1"/>
  <c r="AG4097" i="1" a="1"/>
  <c r="AG4097" i="1" s="1"/>
  <c r="AG4098" i="1" a="1"/>
  <c r="AG4098" i="1" s="1"/>
  <c r="AG4099" i="1" a="1"/>
  <c r="AG4099" i="1" s="1"/>
  <c r="AG4100" i="1" a="1"/>
  <c r="AG4100" i="1" s="1"/>
  <c r="AG4101" i="1" a="1"/>
  <c r="AG4101" i="1" s="1"/>
  <c r="AG4102" i="1" a="1"/>
  <c r="AG4102" i="1" s="1"/>
  <c r="AG4103" i="1" a="1"/>
  <c r="AG4103" i="1" s="1"/>
  <c r="AG4104" i="1" a="1"/>
  <c r="AG4104" i="1" s="1"/>
  <c r="AG4105" i="1" a="1"/>
  <c r="AG4105" i="1" s="1"/>
  <c r="AG4106" i="1" a="1"/>
  <c r="AG4106" i="1" s="1"/>
  <c r="AG4107" i="1" a="1"/>
  <c r="AG4107" i="1" s="1"/>
  <c r="AG4108" i="1" a="1"/>
  <c r="AG4108" i="1" s="1"/>
  <c r="AG4109" i="1" a="1"/>
  <c r="AG4109" i="1" s="1"/>
  <c r="AG4110" i="1" a="1"/>
  <c r="AG4110" i="1" s="1"/>
  <c r="AG4111" i="1" a="1"/>
  <c r="AG4111" i="1" s="1"/>
  <c r="AG4112" i="1" a="1"/>
  <c r="AG4112" i="1" s="1"/>
  <c r="AG4113" i="1" a="1"/>
  <c r="AG4113" i="1" s="1"/>
  <c r="AG4114" i="1" a="1"/>
  <c r="AG4114" i="1" s="1"/>
  <c r="AG4115" i="1" a="1"/>
  <c r="AG4115" i="1" s="1"/>
  <c r="AG4116" i="1" a="1"/>
  <c r="AG4116" i="1" s="1"/>
  <c r="AG4117" i="1" a="1"/>
  <c r="AG4117" i="1" s="1"/>
  <c r="AG4118" i="1" a="1"/>
  <c r="AG4118" i="1" s="1"/>
  <c r="AG4119" i="1" a="1"/>
  <c r="AG4119" i="1" s="1"/>
  <c r="AG4120" i="1" a="1"/>
  <c r="AG4120" i="1" s="1"/>
  <c r="AG4121" i="1" a="1"/>
  <c r="AG4121" i="1" s="1"/>
  <c r="AG4122" i="1" a="1"/>
  <c r="AG4122" i="1" s="1"/>
  <c r="AG4123" i="1" a="1"/>
  <c r="AG4123" i="1" s="1"/>
  <c r="AG4124" i="1" a="1"/>
  <c r="AG4124" i="1" s="1"/>
  <c r="AG4125" i="1" a="1"/>
  <c r="AG4125" i="1" s="1"/>
  <c r="AG4126" i="1" a="1"/>
  <c r="AG4126" i="1" s="1"/>
  <c r="AG4127" i="1" a="1"/>
  <c r="AG4127" i="1" s="1"/>
  <c r="AG4128" i="1" a="1"/>
  <c r="AG4128" i="1" s="1"/>
  <c r="AG4129" i="1" a="1"/>
  <c r="AG4129" i="1" s="1"/>
  <c r="AG4130" i="1" a="1"/>
  <c r="AG4130" i="1" s="1"/>
  <c r="AG4131" i="1" a="1"/>
  <c r="AG4131" i="1" s="1"/>
  <c r="AG4132" i="1" a="1"/>
  <c r="AG4132" i="1" s="1"/>
  <c r="AG4133" i="1" a="1"/>
  <c r="AG4133" i="1" s="1"/>
  <c r="AG4134" i="1" a="1"/>
  <c r="AG4134" i="1" s="1"/>
  <c r="AG4135" i="1" a="1"/>
  <c r="AG4135" i="1" s="1"/>
  <c r="AG4136" i="1" a="1"/>
  <c r="AG4136" i="1" s="1"/>
  <c r="AG4137" i="1" a="1"/>
  <c r="AG4137" i="1" s="1"/>
  <c r="AG4138" i="1" a="1"/>
  <c r="AG4138" i="1" s="1"/>
  <c r="AG4139" i="1" a="1"/>
  <c r="AG4139" i="1" s="1"/>
  <c r="AG4140" i="1" a="1"/>
  <c r="AG4140" i="1" s="1"/>
  <c r="AG4141" i="1" a="1"/>
  <c r="AG4141" i="1" s="1"/>
  <c r="AG4142" i="1" a="1"/>
  <c r="AG4142" i="1" s="1"/>
  <c r="AG4143" i="1" a="1"/>
  <c r="AG4143" i="1" s="1"/>
  <c r="AG4144" i="1" a="1"/>
  <c r="AG4144" i="1" s="1"/>
  <c r="AG4145" i="1" a="1"/>
  <c r="AG4145" i="1" s="1"/>
  <c r="AG4146" i="1" a="1"/>
  <c r="AG4146" i="1" s="1"/>
  <c r="AG4147" i="1" a="1"/>
  <c r="AG4147" i="1" s="1"/>
  <c r="AG4148" i="1" a="1"/>
  <c r="AG4148" i="1" s="1"/>
  <c r="AG4149" i="1" a="1"/>
  <c r="AG4149" i="1" s="1"/>
  <c r="AG4150" i="1" a="1"/>
  <c r="AG4150" i="1" s="1"/>
  <c r="AG4151" i="1" a="1"/>
  <c r="AG4151" i="1" s="1"/>
  <c r="AG4152" i="1" a="1"/>
  <c r="AG4152" i="1" s="1"/>
  <c r="AG4153" i="1" a="1"/>
  <c r="AG4153" i="1" s="1"/>
  <c r="AG4154" i="1" a="1"/>
  <c r="AG4154" i="1" s="1"/>
  <c r="AG4155" i="1" a="1"/>
  <c r="AG4155" i="1" s="1"/>
  <c r="AG4156" i="1" a="1"/>
  <c r="AG4156" i="1" s="1"/>
  <c r="AG4157" i="1" a="1"/>
  <c r="AG4157" i="1" s="1"/>
  <c r="AG4158" i="1" a="1"/>
  <c r="AG4158" i="1" s="1"/>
  <c r="AG4159" i="1" a="1"/>
  <c r="AG4159" i="1" s="1"/>
  <c r="AG4160" i="1" a="1"/>
  <c r="AG4160" i="1" s="1"/>
  <c r="AG4161" i="1" a="1"/>
  <c r="AG4161" i="1" s="1"/>
  <c r="AG4162" i="1" a="1"/>
  <c r="AG4162" i="1" s="1"/>
  <c r="AG4163" i="1" a="1"/>
  <c r="AG4163" i="1" s="1"/>
  <c r="AG4164" i="1" a="1"/>
  <c r="AG4164" i="1" s="1"/>
  <c r="AG4165" i="1" a="1"/>
  <c r="AG4165" i="1" s="1"/>
  <c r="AG4166" i="1" a="1"/>
  <c r="AG4166" i="1" s="1"/>
  <c r="AG4167" i="1" a="1"/>
  <c r="AG4167" i="1" s="1"/>
  <c r="AG4168" i="1" a="1"/>
  <c r="AG4168" i="1" s="1"/>
  <c r="AG4169" i="1" a="1"/>
  <c r="AG4169" i="1" s="1"/>
  <c r="AG4170" i="1" a="1"/>
  <c r="AG4170" i="1" s="1"/>
  <c r="AG4171" i="1" a="1"/>
  <c r="AG4171" i="1" s="1"/>
  <c r="AG4172" i="1" a="1"/>
  <c r="AG4172" i="1" s="1"/>
  <c r="AG4173" i="1" a="1"/>
  <c r="AG4173" i="1" s="1"/>
  <c r="AG4174" i="1" a="1"/>
  <c r="AG4174" i="1" s="1"/>
  <c r="AG4175" i="1" a="1"/>
  <c r="AG4175" i="1" s="1"/>
  <c r="AG4176" i="1" a="1"/>
  <c r="AG4176" i="1" s="1"/>
  <c r="AG4177" i="1" a="1"/>
  <c r="AG4177" i="1" s="1"/>
  <c r="AG4178" i="1" a="1"/>
  <c r="AG4178" i="1" s="1"/>
  <c r="AG4179" i="1" a="1"/>
  <c r="AG4179" i="1" s="1"/>
  <c r="AG4180" i="1" a="1"/>
  <c r="AG4180" i="1" s="1"/>
  <c r="AG4181" i="1" a="1"/>
  <c r="AG4181" i="1" s="1"/>
  <c r="AG4182" i="1" a="1"/>
  <c r="AG4182" i="1" s="1"/>
  <c r="AG4183" i="1" a="1"/>
  <c r="AG4183" i="1" s="1"/>
  <c r="AG4184" i="1" a="1"/>
  <c r="AG4184" i="1" s="1"/>
  <c r="AG4185" i="1" a="1"/>
  <c r="AG4185" i="1" s="1"/>
  <c r="AG4186" i="1" a="1"/>
  <c r="AG4186" i="1" s="1"/>
  <c r="AG4187" i="1" a="1"/>
  <c r="AG4187" i="1" s="1"/>
  <c r="AG4188" i="1" a="1"/>
  <c r="AG4188" i="1" s="1"/>
  <c r="AG4189" i="1" a="1"/>
  <c r="AG4189" i="1" s="1"/>
  <c r="AG4190" i="1" a="1"/>
  <c r="AG4190" i="1" s="1"/>
  <c r="AG4191" i="1" a="1"/>
  <c r="AG4191" i="1" s="1"/>
  <c r="AG4192" i="1" a="1"/>
  <c r="AG4192" i="1" s="1"/>
  <c r="AG4193" i="1" a="1"/>
  <c r="AG4193" i="1" s="1"/>
  <c r="AG4194" i="1" a="1"/>
  <c r="AG4194" i="1" s="1"/>
  <c r="AG4195" i="1" a="1"/>
  <c r="AG4195" i="1" s="1"/>
  <c r="AG4196" i="1" a="1"/>
  <c r="AG4196" i="1" s="1"/>
  <c r="AG4197" i="1" a="1"/>
  <c r="AG4197" i="1" s="1"/>
  <c r="AG4198" i="1" a="1"/>
  <c r="AG4198" i="1" s="1"/>
  <c r="AG4199" i="1" a="1"/>
  <c r="AG4199" i="1" s="1"/>
  <c r="AG4200" i="1" a="1"/>
  <c r="AG4200" i="1" s="1"/>
  <c r="AG4201" i="1" a="1"/>
  <c r="AG4201" i="1" s="1"/>
  <c r="AG4202" i="1" a="1"/>
  <c r="AG4202" i="1" s="1"/>
  <c r="AG4203" i="1" a="1"/>
  <c r="AG4203" i="1" s="1"/>
  <c r="AG4204" i="1" a="1"/>
  <c r="AG4204" i="1" s="1"/>
  <c r="AG4205" i="1" a="1"/>
  <c r="AG4205" i="1" s="1"/>
  <c r="AG4206" i="1" a="1"/>
  <c r="AG4206" i="1" s="1"/>
  <c r="AG4207" i="1" a="1"/>
  <c r="AG4207" i="1" s="1"/>
  <c r="AG4208" i="1" a="1"/>
  <c r="AG4208" i="1" s="1"/>
  <c r="AG4209" i="1" a="1"/>
  <c r="AG4209" i="1" s="1"/>
  <c r="AG4210" i="1" a="1"/>
  <c r="AG4210" i="1" s="1"/>
  <c r="AG4211" i="1" a="1"/>
  <c r="AG4211" i="1" s="1"/>
  <c r="AG4212" i="1" a="1"/>
  <c r="AG4212" i="1" s="1"/>
  <c r="AG4213" i="1" a="1"/>
  <c r="AG4213" i="1" s="1"/>
  <c r="AG4214" i="1" a="1"/>
  <c r="AG4214" i="1" s="1"/>
  <c r="AG4215" i="1" a="1"/>
  <c r="AG4215" i="1" s="1"/>
  <c r="AG4216" i="1" a="1"/>
  <c r="AG4216" i="1" s="1"/>
  <c r="AG4217" i="1" a="1"/>
  <c r="AG4217" i="1" s="1"/>
  <c r="AG4218" i="1" a="1"/>
  <c r="AG4218" i="1" s="1"/>
  <c r="AG4219" i="1" a="1"/>
  <c r="AG4219" i="1" s="1"/>
  <c r="AG4220" i="1" a="1"/>
  <c r="AG4220" i="1" s="1"/>
  <c r="AG4221" i="1" a="1"/>
  <c r="AG4221" i="1" s="1"/>
  <c r="AG4222" i="1" a="1"/>
  <c r="AG4222" i="1" s="1"/>
  <c r="AG4223" i="1" a="1"/>
  <c r="AG4223" i="1" s="1"/>
  <c r="AG4224" i="1" a="1"/>
  <c r="AG4224" i="1" s="1"/>
  <c r="AG4225" i="1" a="1"/>
  <c r="AG4225" i="1" s="1"/>
  <c r="AG4226" i="1" a="1"/>
  <c r="AG4226" i="1" s="1"/>
  <c r="AG4227" i="1" a="1"/>
  <c r="AG4227" i="1" s="1"/>
  <c r="AG4228" i="1" a="1"/>
  <c r="AG4228" i="1" s="1"/>
  <c r="AG4229" i="1" a="1"/>
  <c r="AG4229" i="1" s="1"/>
  <c r="AG4230" i="1" a="1"/>
  <c r="AG4230" i="1" s="1"/>
  <c r="AG4231" i="1" a="1"/>
  <c r="AG4231" i="1" s="1"/>
  <c r="AG4232" i="1" a="1"/>
  <c r="AG4232" i="1" s="1"/>
  <c r="AG4233" i="1" a="1"/>
  <c r="AG4233" i="1" s="1"/>
  <c r="AG4234" i="1" a="1"/>
  <c r="AG4234" i="1" s="1"/>
  <c r="AG4235" i="1" a="1"/>
  <c r="AG4235" i="1" s="1"/>
  <c r="AG4236" i="1" a="1"/>
  <c r="AG4236" i="1" s="1"/>
  <c r="AG4237" i="1" a="1"/>
  <c r="AG4237" i="1" s="1"/>
  <c r="AG4238" i="1" a="1"/>
  <c r="AG4238" i="1" s="1"/>
  <c r="AG4239" i="1" a="1"/>
  <c r="AG4239" i="1" s="1"/>
  <c r="AG4240" i="1" a="1"/>
  <c r="AG4240" i="1" s="1"/>
  <c r="AG4241" i="1" a="1"/>
  <c r="AG4241" i="1" s="1"/>
  <c r="AG4242" i="1" a="1"/>
  <c r="AG4242" i="1" s="1"/>
  <c r="AG4243" i="1" a="1"/>
  <c r="AG4243" i="1" s="1"/>
  <c r="AG4244" i="1" a="1"/>
  <c r="AG4244" i="1" s="1"/>
  <c r="AG4245" i="1" a="1"/>
  <c r="AG4245" i="1" s="1"/>
  <c r="AG4246" i="1" a="1"/>
  <c r="AG4246" i="1" s="1"/>
  <c r="AG4247" i="1" a="1"/>
  <c r="AG4247" i="1" s="1"/>
  <c r="AG4248" i="1" a="1"/>
  <c r="AG4248" i="1" s="1"/>
  <c r="AG4249" i="1" a="1"/>
  <c r="AG4249" i="1" s="1"/>
  <c r="AG4250" i="1" a="1"/>
  <c r="AG4250" i="1" s="1"/>
  <c r="AG4251" i="1" a="1"/>
  <c r="AG4251" i="1" s="1"/>
  <c r="AG4252" i="1" a="1"/>
  <c r="AG4252" i="1" s="1"/>
  <c r="AG4253" i="1" a="1"/>
  <c r="AG4253" i="1" s="1"/>
  <c r="AG4254" i="1" a="1"/>
  <c r="AG4254" i="1" s="1"/>
  <c r="AG4255" i="1" a="1"/>
  <c r="AG4255" i="1" s="1"/>
  <c r="AG4256" i="1" a="1"/>
  <c r="AG4256" i="1" s="1"/>
  <c r="AG4257" i="1" a="1"/>
  <c r="AG4257" i="1" s="1"/>
  <c r="AG4258" i="1" a="1"/>
  <c r="AG4258" i="1" s="1"/>
  <c r="AG4259" i="1" a="1"/>
  <c r="AG4259" i="1" s="1"/>
  <c r="AG4260" i="1" a="1"/>
  <c r="AG4260" i="1" s="1"/>
  <c r="AG4261" i="1" a="1"/>
  <c r="AG4261" i="1" s="1"/>
  <c r="AG4262" i="1" a="1"/>
  <c r="AG4262" i="1" s="1"/>
  <c r="AG4263" i="1" a="1"/>
  <c r="AG4263" i="1" s="1"/>
  <c r="AG4264" i="1" a="1"/>
  <c r="AG4264" i="1" s="1"/>
  <c r="AG4265" i="1" a="1"/>
  <c r="AG4265" i="1" s="1"/>
  <c r="AG4266" i="1" a="1"/>
  <c r="AG4266" i="1" s="1"/>
  <c r="AG4267" i="1" a="1"/>
  <c r="AG4267" i="1" s="1"/>
  <c r="AG4268" i="1" a="1"/>
  <c r="AG4268" i="1" s="1"/>
  <c r="AG4269" i="1" a="1"/>
  <c r="AG4269" i="1" s="1"/>
  <c r="AG4270" i="1" a="1"/>
  <c r="AG4270" i="1" s="1"/>
  <c r="AG4271" i="1" a="1"/>
  <c r="AG4271" i="1" s="1"/>
  <c r="AG4272" i="1" a="1"/>
  <c r="AG4272" i="1" s="1"/>
  <c r="AG4273" i="1" a="1"/>
  <c r="AG4273" i="1" s="1"/>
  <c r="AG4274" i="1" a="1"/>
  <c r="AG4274" i="1" s="1"/>
  <c r="AG4275" i="1" a="1"/>
  <c r="AG4275" i="1" s="1"/>
  <c r="AG4276" i="1" a="1"/>
  <c r="AG4276" i="1" s="1"/>
  <c r="AG4277" i="1" a="1"/>
  <c r="AG4277" i="1" s="1"/>
  <c r="AG4278" i="1" a="1"/>
  <c r="AG4278" i="1" s="1"/>
  <c r="AG4279" i="1" a="1"/>
  <c r="AG4279" i="1" s="1"/>
  <c r="AG4280" i="1" a="1"/>
  <c r="AG4280" i="1" s="1"/>
  <c r="AG4281" i="1" a="1"/>
  <c r="AG4281" i="1" s="1"/>
  <c r="AG4282" i="1" a="1"/>
  <c r="AG4282" i="1" s="1"/>
  <c r="AG4283" i="1" a="1"/>
  <c r="AG4283" i="1" s="1"/>
  <c r="AG4284" i="1" a="1"/>
  <c r="AG4284" i="1" s="1"/>
  <c r="AG4285" i="1" a="1"/>
  <c r="AG4285" i="1" s="1"/>
  <c r="AG4286" i="1" a="1"/>
  <c r="AG4286" i="1" s="1"/>
  <c r="AG4287" i="1" a="1"/>
  <c r="AG4287" i="1" s="1"/>
  <c r="AG4288" i="1" a="1"/>
  <c r="AG4288" i="1" s="1"/>
  <c r="AG4289" i="1" a="1"/>
  <c r="AG4289" i="1" s="1"/>
  <c r="AG4290" i="1" a="1"/>
  <c r="AG4290" i="1" s="1"/>
  <c r="AG4291" i="1" a="1"/>
  <c r="AG4291" i="1" s="1"/>
  <c r="AG4292" i="1" a="1"/>
  <c r="AG4292" i="1" s="1"/>
  <c r="AG4293" i="1" a="1"/>
  <c r="AG4293" i="1" s="1"/>
  <c r="AG4294" i="1" a="1"/>
  <c r="AG4294" i="1" s="1"/>
  <c r="AG4295" i="1" a="1"/>
  <c r="AG4295" i="1" s="1"/>
  <c r="AG4296" i="1" a="1"/>
  <c r="AG4296" i="1" s="1"/>
  <c r="AG4297" i="1" a="1"/>
  <c r="AG4297" i="1" s="1"/>
  <c r="AG4298" i="1" a="1"/>
  <c r="AG4298" i="1" s="1"/>
  <c r="AG4299" i="1" a="1"/>
  <c r="AG4299" i="1" s="1"/>
  <c r="AG4300" i="1" a="1"/>
  <c r="AG4300" i="1" s="1"/>
  <c r="AG4301" i="1" a="1"/>
  <c r="AG4301" i="1" s="1"/>
  <c r="AG4302" i="1" a="1"/>
  <c r="AG4302" i="1" s="1"/>
  <c r="AG4303" i="1" a="1"/>
  <c r="AG4303" i="1" s="1"/>
  <c r="AG4304" i="1" a="1"/>
  <c r="AG4304" i="1" s="1"/>
  <c r="AG4305" i="1" a="1"/>
  <c r="AG4305" i="1" s="1"/>
  <c r="AG4306" i="1" a="1"/>
  <c r="AG4306" i="1" s="1"/>
  <c r="AG4307" i="1" a="1"/>
  <c r="AG4307" i="1" s="1"/>
  <c r="AG4308" i="1" a="1"/>
  <c r="AG4308" i="1" s="1"/>
  <c r="AG4309" i="1" a="1"/>
  <c r="AG4309" i="1" s="1"/>
  <c r="AG4310" i="1" a="1"/>
  <c r="AG4310" i="1" s="1"/>
  <c r="AG4311" i="1" a="1"/>
  <c r="AG4311" i="1" s="1"/>
  <c r="AG4312" i="1" a="1"/>
  <c r="AG4312" i="1" s="1"/>
  <c r="AG4313" i="1" a="1"/>
  <c r="AG4313" i="1" s="1"/>
  <c r="AG4314" i="1" a="1"/>
  <c r="AG4314" i="1" s="1"/>
  <c r="AG4315" i="1" a="1"/>
  <c r="AG4315" i="1" s="1"/>
  <c r="AG4316" i="1" a="1"/>
  <c r="AG4316" i="1" s="1"/>
  <c r="AG4317" i="1" a="1"/>
  <c r="AG4317" i="1" s="1"/>
  <c r="AG4318" i="1" a="1"/>
  <c r="AG4318" i="1" s="1"/>
  <c r="AG4319" i="1" a="1"/>
  <c r="AG4319" i="1" s="1"/>
  <c r="AG4320" i="1" a="1"/>
  <c r="AG4320" i="1" s="1"/>
  <c r="AG4321" i="1" a="1"/>
  <c r="AG4321" i="1" s="1"/>
  <c r="AG4322" i="1" a="1"/>
  <c r="AG4322" i="1" s="1"/>
  <c r="AG4323" i="1" a="1"/>
  <c r="AG4323" i="1" s="1"/>
  <c r="AG4324" i="1" a="1"/>
  <c r="AG4324" i="1" s="1"/>
  <c r="AG4325" i="1" a="1"/>
  <c r="AG4325" i="1" s="1"/>
  <c r="AG4326" i="1" a="1"/>
  <c r="AG4326" i="1" s="1"/>
  <c r="AG4327" i="1" a="1"/>
  <c r="AG4327" i="1" s="1"/>
  <c r="AG4328" i="1" a="1"/>
  <c r="AG4328" i="1" s="1"/>
  <c r="AG4329" i="1" a="1"/>
  <c r="AG4329" i="1" s="1"/>
  <c r="AG4330" i="1" a="1"/>
  <c r="AG4330" i="1" s="1"/>
  <c r="AG4331" i="1" a="1"/>
  <c r="AG4331" i="1" s="1"/>
  <c r="AG4332" i="1" a="1"/>
  <c r="AG4332" i="1" s="1"/>
  <c r="AG4333" i="1" a="1"/>
  <c r="AG4333" i="1" s="1"/>
  <c r="AG4334" i="1" a="1"/>
  <c r="AG4334" i="1" s="1"/>
  <c r="AG4335" i="1" a="1"/>
  <c r="AG4335" i="1" s="1"/>
  <c r="AG4336" i="1" a="1"/>
  <c r="AG4336" i="1" s="1"/>
  <c r="AG4337" i="1" a="1"/>
  <c r="AG4337" i="1" s="1"/>
  <c r="AG4338" i="1" a="1"/>
  <c r="AG4338" i="1" s="1"/>
  <c r="AG4339" i="1" a="1"/>
  <c r="AG4339" i="1" s="1"/>
  <c r="AG4340" i="1" a="1"/>
  <c r="AG4340" i="1" s="1"/>
  <c r="AG4341" i="1" a="1"/>
  <c r="AG4341" i="1" s="1"/>
  <c r="AG4342" i="1" a="1"/>
  <c r="AG4342" i="1" s="1"/>
  <c r="AG4343" i="1" a="1"/>
  <c r="AG4343" i="1" s="1"/>
  <c r="AG4344" i="1" a="1"/>
  <c r="AG4344" i="1" s="1"/>
  <c r="AG4345" i="1" a="1"/>
  <c r="AG4345" i="1" s="1"/>
  <c r="AG4346" i="1" a="1"/>
  <c r="AG4346" i="1" s="1"/>
  <c r="AG4347" i="1" a="1"/>
  <c r="AG4347" i="1" s="1"/>
  <c r="AG4348" i="1" a="1"/>
  <c r="AG4348" i="1" s="1"/>
  <c r="AG4349" i="1" a="1"/>
  <c r="AG4349" i="1" s="1"/>
  <c r="AG4350" i="1" a="1"/>
  <c r="AG4350" i="1" s="1"/>
  <c r="AG4351" i="1" a="1"/>
  <c r="AG4351" i="1" s="1"/>
  <c r="AG4352" i="1" a="1"/>
  <c r="AG4352" i="1" s="1"/>
  <c r="AG4353" i="1" a="1"/>
  <c r="AG4353" i="1" s="1"/>
  <c r="AG4354" i="1" a="1"/>
  <c r="AG4354" i="1" s="1"/>
  <c r="AG4355" i="1" a="1"/>
  <c r="AG4355" i="1" s="1"/>
  <c r="AG4356" i="1" a="1"/>
  <c r="AG4356" i="1" s="1"/>
  <c r="AG4357" i="1" a="1"/>
  <c r="AG4357" i="1" s="1"/>
  <c r="AG4358" i="1" a="1"/>
  <c r="AG4358" i="1" s="1"/>
  <c r="AG4359" i="1" a="1"/>
  <c r="AG4359" i="1" s="1"/>
  <c r="AG4360" i="1" a="1"/>
  <c r="AG4360" i="1" s="1"/>
  <c r="AG4361" i="1" a="1"/>
  <c r="AG4361" i="1" s="1"/>
  <c r="AG4362" i="1" a="1"/>
  <c r="AG4362" i="1" s="1"/>
  <c r="AG4363" i="1" a="1"/>
  <c r="AG4363" i="1" s="1"/>
  <c r="AG4364" i="1" a="1"/>
  <c r="AG4364" i="1" s="1"/>
  <c r="AG4365" i="1" a="1"/>
  <c r="AG4365" i="1" s="1"/>
  <c r="AG4366" i="1" a="1"/>
  <c r="AG4366" i="1" s="1"/>
  <c r="AG4367" i="1" a="1"/>
  <c r="AG4367" i="1" s="1"/>
  <c r="AG4368" i="1" a="1"/>
  <c r="AG4368" i="1" s="1"/>
  <c r="AG4369" i="1" a="1"/>
  <c r="AG4369" i="1" s="1"/>
  <c r="AG4370" i="1" a="1"/>
  <c r="AG4370" i="1" s="1"/>
  <c r="AG4371" i="1" a="1"/>
  <c r="AG4371" i="1" s="1"/>
  <c r="AG4372" i="1" a="1"/>
  <c r="AG4372" i="1" s="1"/>
  <c r="AG4373" i="1" a="1"/>
  <c r="AG4373" i="1" s="1"/>
  <c r="AG4374" i="1" a="1"/>
  <c r="AG4374" i="1" s="1"/>
  <c r="AG4375" i="1" a="1"/>
  <c r="AG4375" i="1" s="1"/>
  <c r="AG4376" i="1" a="1"/>
  <c r="AG4376" i="1" s="1"/>
  <c r="AG4377" i="1" a="1"/>
  <c r="AG4377" i="1" s="1"/>
  <c r="AG4378" i="1" a="1"/>
  <c r="AG4378" i="1" s="1"/>
  <c r="AG4379" i="1" a="1"/>
  <c r="AG4379" i="1" s="1"/>
  <c r="AG4380" i="1" a="1"/>
  <c r="AG4380" i="1" s="1"/>
  <c r="AG4381" i="1" a="1"/>
  <c r="AG4381" i="1" s="1"/>
  <c r="AG4382" i="1" a="1"/>
  <c r="AG4382" i="1" s="1"/>
  <c r="AG4383" i="1" a="1"/>
  <c r="AG4383" i="1" s="1"/>
  <c r="AG4384" i="1" a="1"/>
  <c r="AG4384" i="1" s="1"/>
  <c r="AG4385" i="1" a="1"/>
  <c r="AG4385" i="1" s="1"/>
  <c r="AG4386" i="1" a="1"/>
  <c r="AG4386" i="1" s="1"/>
  <c r="AG4387" i="1" a="1"/>
  <c r="AG4387" i="1" s="1"/>
  <c r="AG4388" i="1" a="1"/>
  <c r="AG4388" i="1" s="1"/>
  <c r="AG4389" i="1" a="1"/>
  <c r="AG4389" i="1" s="1"/>
  <c r="AG4390" i="1" a="1"/>
  <c r="AG4390" i="1" s="1"/>
  <c r="AG4391" i="1" a="1"/>
  <c r="AG4391" i="1" s="1"/>
  <c r="AG4392" i="1" a="1"/>
  <c r="AG4392" i="1" s="1"/>
  <c r="AG4393" i="1" a="1"/>
  <c r="AG4393" i="1" s="1"/>
  <c r="AG4394" i="1" a="1"/>
  <c r="AG4394" i="1" s="1"/>
  <c r="AG4395" i="1" a="1"/>
  <c r="AG4395" i="1" s="1"/>
  <c r="AG4396" i="1" a="1"/>
  <c r="AG4396" i="1" s="1"/>
  <c r="AG4397" i="1" a="1"/>
  <c r="AG4397" i="1" s="1"/>
  <c r="AG4398" i="1" a="1"/>
  <c r="AG4398" i="1" s="1"/>
  <c r="AG4399" i="1" a="1"/>
  <c r="AG4399" i="1" s="1"/>
  <c r="AG4400" i="1" a="1"/>
  <c r="AG4400" i="1" s="1"/>
  <c r="AG4401" i="1" a="1"/>
  <c r="AG4401" i="1" s="1"/>
  <c r="AG4402" i="1" a="1"/>
  <c r="AG4402" i="1" s="1"/>
  <c r="AG4403" i="1" a="1"/>
  <c r="AG4403" i="1" s="1"/>
  <c r="AG4404" i="1" a="1"/>
  <c r="AG4404" i="1" s="1"/>
  <c r="AG4405" i="1" a="1"/>
  <c r="AG4405" i="1" s="1"/>
  <c r="AG4406" i="1" a="1"/>
  <c r="AG4406" i="1" s="1"/>
  <c r="AG4407" i="1" a="1"/>
  <c r="AG4407" i="1" s="1"/>
  <c r="AG4408" i="1" a="1"/>
  <c r="AG4408" i="1" s="1"/>
  <c r="AG4409" i="1" a="1"/>
  <c r="AG4409" i="1" s="1"/>
  <c r="AG4410" i="1" a="1"/>
  <c r="AG4410" i="1" s="1"/>
  <c r="AG4411" i="1" a="1"/>
  <c r="AG4411" i="1" s="1"/>
  <c r="AG4412" i="1" a="1"/>
  <c r="AG4412" i="1" s="1"/>
  <c r="AG4413" i="1" a="1"/>
  <c r="AG4413" i="1" s="1"/>
  <c r="AG4414" i="1" a="1"/>
  <c r="AG4414" i="1" s="1"/>
  <c r="AG4415" i="1" a="1"/>
  <c r="AG4415" i="1" s="1"/>
  <c r="AG4416" i="1" a="1"/>
  <c r="AG4416" i="1" s="1"/>
  <c r="AG4417" i="1" a="1"/>
  <c r="AG4417" i="1" s="1"/>
  <c r="AG4418" i="1" a="1"/>
  <c r="AG4418" i="1" s="1"/>
  <c r="AG4419" i="1" a="1"/>
  <c r="AG4419" i="1" s="1"/>
  <c r="AG4420" i="1" a="1"/>
  <c r="AG4420" i="1" s="1"/>
  <c r="AG4421" i="1" a="1"/>
  <c r="AG4421" i="1" s="1"/>
  <c r="AG4422" i="1" a="1"/>
  <c r="AG4422" i="1" s="1"/>
  <c r="AG4423" i="1" a="1"/>
  <c r="AG4423" i="1" s="1"/>
  <c r="AG4424" i="1" a="1"/>
  <c r="AG4424" i="1" s="1"/>
  <c r="AG4425" i="1" a="1"/>
  <c r="AG4425" i="1" s="1"/>
  <c r="AG4426" i="1" a="1"/>
  <c r="AG4426" i="1" s="1"/>
  <c r="AG4427" i="1" a="1"/>
  <c r="AG4427" i="1" s="1"/>
  <c r="AG4428" i="1" a="1"/>
  <c r="AG4428" i="1" s="1"/>
  <c r="AG4429" i="1" a="1"/>
  <c r="AG4429" i="1" s="1"/>
  <c r="AG4430" i="1" a="1"/>
  <c r="AG4430" i="1" s="1"/>
  <c r="AG4431" i="1" a="1"/>
  <c r="AG4431" i="1" s="1"/>
  <c r="AG4432" i="1" a="1"/>
  <c r="AG4432" i="1" s="1"/>
  <c r="AG4433" i="1" a="1"/>
  <c r="AG4433" i="1" s="1"/>
  <c r="AG4434" i="1" a="1"/>
  <c r="AG4434" i="1" s="1"/>
  <c r="AG4435" i="1" a="1"/>
  <c r="AG4435" i="1" s="1"/>
  <c r="AG4436" i="1" a="1"/>
  <c r="AG4436" i="1" s="1"/>
  <c r="AG4437" i="1" a="1"/>
  <c r="AG4437" i="1" s="1"/>
  <c r="AG4438" i="1" a="1"/>
  <c r="AG4438" i="1" s="1"/>
  <c r="AG4439" i="1" a="1"/>
  <c r="AG4439" i="1" s="1"/>
  <c r="AG4440" i="1" a="1"/>
  <c r="AG4440" i="1" s="1"/>
  <c r="AG4441" i="1" a="1"/>
  <c r="AG4441" i="1" s="1"/>
  <c r="AG4442" i="1" a="1"/>
  <c r="AG4442" i="1" s="1"/>
  <c r="AG4443" i="1" a="1"/>
  <c r="AG4443" i="1" s="1"/>
  <c r="AG4444" i="1" a="1"/>
  <c r="AG4444" i="1" s="1"/>
  <c r="AG4445" i="1" a="1"/>
  <c r="AG4445" i="1" s="1"/>
  <c r="AG4446" i="1" a="1"/>
  <c r="AG4446" i="1" s="1"/>
  <c r="AG4447" i="1" a="1"/>
  <c r="AG4447" i="1" s="1"/>
  <c r="AG4448" i="1" a="1"/>
  <c r="AG4448" i="1" s="1"/>
  <c r="AG4449" i="1" a="1"/>
  <c r="AG4449" i="1" s="1"/>
  <c r="AG4450" i="1" a="1"/>
  <c r="AG4450" i="1" s="1"/>
  <c r="AG4451" i="1" a="1"/>
  <c r="AG4451" i="1" s="1"/>
  <c r="AG4452" i="1" a="1"/>
  <c r="AG4452" i="1" s="1"/>
  <c r="AG4453" i="1" a="1"/>
  <c r="AG4453" i="1" s="1"/>
  <c r="AG4454" i="1" a="1"/>
  <c r="AG4454" i="1" s="1"/>
  <c r="AG4455" i="1" a="1"/>
  <c r="AG4455" i="1" s="1"/>
  <c r="AG4456" i="1" a="1"/>
  <c r="AG4456" i="1" s="1"/>
  <c r="AG4457" i="1" a="1"/>
  <c r="AG4457" i="1" s="1"/>
  <c r="AG4458" i="1" a="1"/>
  <c r="AG4458" i="1" s="1"/>
  <c r="AG4459" i="1" a="1"/>
  <c r="AG4459" i="1" s="1"/>
  <c r="AG4460" i="1" a="1"/>
  <c r="AG4460" i="1" s="1"/>
  <c r="AG4461" i="1" a="1"/>
  <c r="AG4461" i="1" s="1"/>
  <c r="AG4462" i="1" a="1"/>
  <c r="AG4462" i="1" s="1"/>
  <c r="AG4463" i="1" a="1"/>
  <c r="AG4463" i="1" s="1"/>
  <c r="AG4464" i="1" a="1"/>
  <c r="AG4464" i="1" s="1"/>
  <c r="AG4465" i="1" a="1"/>
  <c r="AG4465" i="1" s="1"/>
  <c r="AG4466" i="1" a="1"/>
  <c r="AG4466" i="1" s="1"/>
  <c r="AG4467" i="1" a="1"/>
  <c r="AG4467" i="1" s="1"/>
  <c r="AG4468" i="1" a="1"/>
  <c r="AG4468" i="1" s="1"/>
  <c r="AG4469" i="1" a="1"/>
  <c r="AG4469" i="1" s="1"/>
  <c r="AG4470" i="1" a="1"/>
  <c r="AG4470" i="1" s="1"/>
  <c r="AG4471" i="1" a="1"/>
  <c r="AG4471" i="1" s="1"/>
  <c r="AG4472" i="1" a="1"/>
  <c r="AG4472" i="1" s="1"/>
  <c r="AG4473" i="1" a="1"/>
  <c r="AG4473" i="1" s="1"/>
  <c r="AG4474" i="1" a="1"/>
  <c r="AG4474" i="1" s="1"/>
  <c r="AG4475" i="1" a="1"/>
  <c r="AG4475" i="1" s="1"/>
  <c r="AG4476" i="1" a="1"/>
  <c r="AG4476" i="1" s="1"/>
  <c r="AG4477" i="1" a="1"/>
  <c r="AG4477" i="1" s="1"/>
  <c r="AG4478" i="1" a="1"/>
  <c r="AG4478" i="1" s="1"/>
  <c r="AG4479" i="1" a="1"/>
  <c r="AG4479" i="1" s="1"/>
  <c r="AG4480" i="1" a="1"/>
  <c r="AG4480" i="1" s="1"/>
  <c r="AG4481" i="1" a="1"/>
  <c r="AG4481" i="1" s="1"/>
  <c r="AG4482" i="1" a="1"/>
  <c r="AG4482" i="1" s="1"/>
  <c r="AG4483" i="1" a="1"/>
  <c r="AG4483" i="1" s="1"/>
  <c r="AG4484" i="1" a="1"/>
  <c r="AG4484" i="1" s="1"/>
  <c r="AG4485" i="1" a="1"/>
  <c r="AG4485" i="1" s="1"/>
  <c r="AG4486" i="1" a="1"/>
  <c r="AG4486" i="1" s="1"/>
  <c r="AG4487" i="1" a="1"/>
  <c r="AG4487" i="1" s="1"/>
  <c r="AG4488" i="1" a="1"/>
  <c r="AG4488" i="1" s="1"/>
  <c r="AG4489" i="1" a="1"/>
  <c r="AG4489" i="1" s="1"/>
  <c r="AG4490" i="1" a="1"/>
  <c r="AG4490" i="1" s="1"/>
  <c r="AG4491" i="1" a="1"/>
  <c r="AG4491" i="1" s="1"/>
  <c r="AG4492" i="1" a="1"/>
  <c r="AG4492" i="1" s="1"/>
  <c r="AG4493" i="1" a="1"/>
  <c r="AG4493" i="1" s="1"/>
  <c r="AG4494" i="1" a="1"/>
  <c r="AG4494" i="1" s="1"/>
  <c r="AG4495" i="1" a="1"/>
  <c r="AG4495" i="1" s="1"/>
  <c r="AG4496" i="1" a="1"/>
  <c r="AG4496" i="1" s="1"/>
  <c r="AG4497" i="1" a="1"/>
  <c r="AG4497" i="1" s="1"/>
  <c r="AG4498" i="1" a="1"/>
  <c r="AG4498" i="1" s="1"/>
  <c r="AG4499" i="1" a="1"/>
  <c r="AG4499" i="1" s="1"/>
  <c r="AG4500" i="1" a="1"/>
  <c r="AG4500" i="1" s="1"/>
  <c r="AG4501" i="1" a="1"/>
  <c r="AG4501" i="1" s="1"/>
  <c r="AG4502" i="1" a="1"/>
  <c r="AG4502" i="1" s="1"/>
  <c r="AG4503" i="1" a="1"/>
  <c r="AG4503" i="1" s="1"/>
  <c r="AG4504" i="1" a="1"/>
  <c r="AG4504" i="1" s="1"/>
  <c r="AG4505" i="1" a="1"/>
  <c r="AG4505" i="1" s="1"/>
  <c r="AG4506" i="1" a="1"/>
  <c r="AG4506" i="1" s="1"/>
  <c r="AG4507" i="1" a="1"/>
  <c r="AG4507" i="1" s="1"/>
  <c r="AG4508" i="1" a="1"/>
  <c r="AG4508" i="1" s="1"/>
  <c r="AG4509" i="1" a="1"/>
  <c r="AG4509" i="1" s="1"/>
  <c r="AG4510" i="1" a="1"/>
  <c r="AG4510" i="1" s="1"/>
  <c r="AG4511" i="1" a="1"/>
  <c r="AG4511" i="1" s="1"/>
  <c r="AG4512" i="1" a="1"/>
  <c r="AG4512" i="1" s="1"/>
  <c r="AG4513" i="1" a="1"/>
  <c r="AG4513" i="1" s="1"/>
  <c r="AG4514" i="1" a="1"/>
  <c r="AG4514" i="1" s="1"/>
  <c r="AG4515" i="1" a="1"/>
  <c r="AG4515" i="1" s="1"/>
  <c r="AG4516" i="1" a="1"/>
  <c r="AG4516" i="1" s="1"/>
  <c r="AG4517" i="1" a="1"/>
  <c r="AG4517" i="1" s="1"/>
  <c r="AG4518" i="1" a="1"/>
  <c r="AG4518" i="1" s="1"/>
  <c r="AG4519" i="1" a="1"/>
  <c r="AG4519" i="1" s="1"/>
  <c r="AG4520" i="1" a="1"/>
  <c r="AG4520" i="1" s="1"/>
  <c r="AG4521" i="1" a="1"/>
  <c r="AG4521" i="1" s="1"/>
  <c r="AG4522" i="1" a="1"/>
  <c r="AG4522" i="1" s="1"/>
  <c r="AG4523" i="1" a="1"/>
  <c r="AG4523" i="1" s="1"/>
  <c r="AG4524" i="1" a="1"/>
  <c r="AG4524" i="1" s="1"/>
  <c r="AG4525" i="1" a="1"/>
  <c r="AG4525" i="1" s="1"/>
  <c r="AG4526" i="1" a="1"/>
  <c r="AG4526" i="1" s="1"/>
  <c r="AG4527" i="1" a="1"/>
  <c r="AG4527" i="1" s="1"/>
  <c r="AG4528" i="1" a="1"/>
  <c r="AG4528" i="1" s="1"/>
  <c r="AG4529" i="1" a="1"/>
  <c r="AG4529" i="1" s="1"/>
  <c r="AG4530" i="1" a="1"/>
  <c r="AG4530" i="1" s="1"/>
  <c r="AG4531" i="1" a="1"/>
  <c r="AG4531" i="1" s="1"/>
  <c r="AG4532" i="1" a="1"/>
  <c r="AG4532" i="1" s="1"/>
  <c r="AG4533" i="1" a="1"/>
  <c r="AG4533" i="1" s="1"/>
  <c r="AG4534" i="1" a="1"/>
  <c r="AG4534" i="1" s="1"/>
  <c r="AG4535" i="1" a="1"/>
  <c r="AG4535" i="1" s="1"/>
  <c r="AG4536" i="1" a="1"/>
  <c r="AG4536" i="1" s="1"/>
  <c r="AG4537" i="1" a="1"/>
  <c r="AG4537" i="1" s="1"/>
  <c r="AG4538" i="1" a="1"/>
  <c r="AG4538" i="1" s="1"/>
  <c r="AG4539" i="1" a="1"/>
  <c r="AG4539" i="1" s="1"/>
  <c r="AG4540" i="1" a="1"/>
  <c r="AG4540" i="1" s="1"/>
  <c r="AG4541" i="1" a="1"/>
  <c r="AG4541" i="1" s="1"/>
  <c r="AG4542" i="1" a="1"/>
  <c r="AG4542" i="1" s="1"/>
  <c r="AG4543" i="1" a="1"/>
  <c r="AG4543" i="1" s="1"/>
  <c r="AG4544" i="1" a="1"/>
  <c r="AG4544" i="1" s="1"/>
  <c r="AG4545" i="1" a="1"/>
  <c r="AG4545" i="1" s="1"/>
  <c r="AG4546" i="1" a="1"/>
  <c r="AG4546" i="1" s="1"/>
  <c r="AG4547" i="1" a="1"/>
  <c r="AG4547" i="1" s="1"/>
  <c r="AG4548" i="1" a="1"/>
  <c r="AG4548" i="1" s="1"/>
  <c r="AG4549" i="1" a="1"/>
  <c r="AG4549" i="1" s="1"/>
  <c r="AG4550" i="1" a="1"/>
  <c r="AG4550" i="1" s="1"/>
  <c r="AG4551" i="1" a="1"/>
  <c r="AG4551" i="1" s="1"/>
  <c r="AG4552" i="1" a="1"/>
  <c r="AG4552" i="1" s="1"/>
  <c r="AG4553" i="1" a="1"/>
  <c r="AG4553" i="1" s="1"/>
  <c r="AG4554" i="1" a="1"/>
  <c r="AG4554" i="1" s="1"/>
  <c r="AG4555" i="1" a="1"/>
  <c r="AG4555" i="1" s="1"/>
  <c r="AG4556" i="1" a="1"/>
  <c r="AG4556" i="1" s="1"/>
  <c r="AG4557" i="1" a="1"/>
  <c r="AG4557" i="1" s="1"/>
  <c r="AG4558" i="1" a="1"/>
  <c r="AG4558" i="1" s="1"/>
  <c r="AG4559" i="1" a="1"/>
  <c r="AG4559" i="1" s="1"/>
  <c r="AG4560" i="1" a="1"/>
  <c r="AG4560" i="1" s="1"/>
  <c r="AG4561" i="1" a="1"/>
  <c r="AG4561" i="1" s="1"/>
  <c r="AG4562" i="1" a="1"/>
  <c r="AG4562" i="1" s="1"/>
  <c r="AG4563" i="1" a="1"/>
  <c r="AG4563" i="1" s="1"/>
  <c r="AG4564" i="1" a="1"/>
  <c r="AG4564" i="1" s="1"/>
  <c r="AG4565" i="1" a="1"/>
  <c r="AG4565" i="1" s="1"/>
  <c r="AG4566" i="1" a="1"/>
  <c r="AG4566" i="1" s="1"/>
  <c r="AG4567" i="1" a="1"/>
  <c r="AG4567" i="1" s="1"/>
  <c r="AG4568" i="1" a="1"/>
  <c r="AG4568" i="1" s="1"/>
  <c r="AG4569" i="1" a="1"/>
  <c r="AG4569" i="1" s="1"/>
  <c r="AG4570" i="1" a="1"/>
  <c r="AG4570" i="1" s="1"/>
  <c r="AG4571" i="1" a="1"/>
  <c r="AG4571" i="1" s="1"/>
  <c r="AG4572" i="1" a="1"/>
  <c r="AG4572" i="1" s="1"/>
  <c r="AG4573" i="1" a="1"/>
  <c r="AG4573" i="1" s="1"/>
  <c r="AG4574" i="1" a="1"/>
  <c r="AG4574" i="1" s="1"/>
  <c r="AG4575" i="1" a="1"/>
  <c r="AG4575" i="1" s="1"/>
  <c r="AG4576" i="1" a="1"/>
  <c r="AG4576" i="1" s="1"/>
  <c r="AG4577" i="1" a="1"/>
  <c r="AG4577" i="1" s="1"/>
  <c r="AG4578" i="1" a="1"/>
  <c r="AG4578" i="1" s="1"/>
  <c r="AG4579" i="1" a="1"/>
  <c r="AG4579" i="1" s="1"/>
  <c r="AG4580" i="1" a="1"/>
  <c r="AG4580" i="1" s="1"/>
  <c r="AG4581" i="1" a="1"/>
  <c r="AG4581" i="1" s="1"/>
  <c r="AG4582" i="1" a="1"/>
  <c r="AG4582" i="1" s="1"/>
  <c r="AG4583" i="1" a="1"/>
  <c r="AG4583" i="1" s="1"/>
  <c r="AG4584" i="1" a="1"/>
  <c r="AG4584" i="1" s="1"/>
  <c r="AG4585" i="1" a="1"/>
  <c r="AG4585" i="1" s="1"/>
  <c r="AG4586" i="1" a="1"/>
  <c r="AG4586" i="1" s="1"/>
  <c r="AG4587" i="1" a="1"/>
  <c r="AG4587" i="1" s="1"/>
  <c r="AG4588" i="1" a="1"/>
  <c r="AG4588" i="1" s="1"/>
  <c r="AG4589" i="1" a="1"/>
  <c r="AG4589" i="1" s="1"/>
  <c r="AG4590" i="1" a="1"/>
  <c r="AG4590" i="1" s="1"/>
  <c r="AG4591" i="1" a="1"/>
  <c r="AG4591" i="1" s="1"/>
  <c r="AG4592" i="1" a="1"/>
  <c r="AG4592" i="1" s="1"/>
  <c r="AG4593" i="1" a="1"/>
  <c r="AG4593" i="1" s="1"/>
  <c r="AG4594" i="1" a="1"/>
  <c r="AG4594" i="1" s="1"/>
  <c r="AG4595" i="1" a="1"/>
  <c r="AG4595" i="1" s="1"/>
  <c r="AG4596" i="1" a="1"/>
  <c r="AG4596" i="1" s="1"/>
  <c r="AG4597" i="1" a="1"/>
  <c r="AG4597" i="1" s="1"/>
  <c r="AG4598" i="1" a="1"/>
  <c r="AG4598" i="1" s="1"/>
  <c r="AG4599" i="1" a="1"/>
  <c r="AG4599" i="1" s="1"/>
  <c r="AG4600" i="1" a="1"/>
  <c r="AG4600" i="1" s="1"/>
  <c r="AG4601" i="1" a="1"/>
  <c r="AG4601" i="1" s="1"/>
  <c r="AG4602" i="1" a="1"/>
  <c r="AG4602" i="1" s="1"/>
  <c r="AG4603" i="1" a="1"/>
  <c r="AG4603" i="1" s="1"/>
  <c r="AG4604" i="1" a="1"/>
  <c r="AG4604" i="1" s="1"/>
  <c r="AG4605" i="1" a="1"/>
  <c r="AG4605" i="1" s="1"/>
  <c r="AG4606" i="1" a="1"/>
  <c r="AG4606" i="1" s="1"/>
  <c r="AG4607" i="1" a="1"/>
  <c r="AG4607" i="1" s="1"/>
  <c r="AG4608" i="1" a="1"/>
  <c r="AG4608" i="1" s="1"/>
  <c r="AG4609" i="1" a="1"/>
  <c r="AG4609" i="1" s="1"/>
  <c r="AG4610" i="1" a="1"/>
  <c r="AG4610" i="1" s="1"/>
  <c r="AG4611" i="1" a="1"/>
  <c r="AG4611" i="1" s="1"/>
  <c r="AG4612" i="1" a="1"/>
  <c r="AG4612" i="1" s="1"/>
  <c r="AG4613" i="1" a="1"/>
  <c r="AG4613" i="1" s="1"/>
  <c r="AG4614" i="1" a="1"/>
  <c r="AG4614" i="1" s="1"/>
  <c r="AG4615" i="1" a="1"/>
  <c r="AG4615" i="1" s="1"/>
  <c r="AG4616" i="1" a="1"/>
  <c r="AG4616" i="1" s="1"/>
  <c r="AG4617" i="1" a="1"/>
  <c r="AG4617" i="1" s="1"/>
  <c r="AG4618" i="1" a="1"/>
  <c r="AG4618" i="1" s="1"/>
  <c r="AG4619" i="1" a="1"/>
  <c r="AG4619" i="1" s="1"/>
  <c r="AG4620" i="1" a="1"/>
  <c r="AG4620" i="1" s="1"/>
  <c r="AG4621" i="1" a="1"/>
  <c r="AG4621" i="1" s="1"/>
  <c r="AG4622" i="1" a="1"/>
  <c r="AG4622" i="1" s="1"/>
  <c r="AG4623" i="1" a="1"/>
  <c r="AG4623" i="1" s="1"/>
  <c r="AG4624" i="1" a="1"/>
  <c r="AG4624" i="1" s="1"/>
  <c r="AG4625" i="1" a="1"/>
  <c r="AG4625" i="1" s="1"/>
  <c r="AG4626" i="1" a="1"/>
  <c r="AG4626" i="1" s="1"/>
  <c r="AG4627" i="1" a="1"/>
  <c r="AG4627" i="1" s="1"/>
  <c r="AG4628" i="1" a="1"/>
  <c r="AG4628" i="1" s="1"/>
  <c r="AG4629" i="1" a="1"/>
  <c r="AG4629" i="1" s="1"/>
  <c r="AG4630" i="1" a="1"/>
  <c r="AG4630" i="1" s="1"/>
  <c r="AG4631" i="1" a="1"/>
  <c r="AG4631" i="1" s="1"/>
  <c r="AG4632" i="1" a="1"/>
  <c r="AG4632" i="1" s="1"/>
  <c r="AG4633" i="1" a="1"/>
  <c r="AG4633" i="1" s="1"/>
  <c r="AG4634" i="1" a="1"/>
  <c r="AG4634" i="1" s="1"/>
  <c r="AG4635" i="1" a="1"/>
  <c r="AG4635" i="1" s="1"/>
  <c r="AG4636" i="1" a="1"/>
  <c r="AG4636" i="1" s="1"/>
  <c r="AG4637" i="1" a="1"/>
  <c r="AG4637" i="1" s="1"/>
  <c r="AG4638" i="1" a="1"/>
  <c r="AG4638" i="1" s="1"/>
  <c r="AG4639" i="1" a="1"/>
  <c r="AG4639" i="1" s="1"/>
  <c r="AG4640" i="1" a="1"/>
  <c r="AG4640" i="1" s="1"/>
  <c r="AG4641" i="1" a="1"/>
  <c r="AG4641" i="1" s="1"/>
  <c r="AG4642" i="1" a="1"/>
  <c r="AG4642" i="1" s="1"/>
  <c r="AG4643" i="1" a="1"/>
  <c r="AG4643" i="1" s="1"/>
  <c r="AG4644" i="1" a="1"/>
  <c r="AG4644" i="1" s="1"/>
  <c r="AG4645" i="1" a="1"/>
  <c r="AG4645" i="1" s="1"/>
  <c r="AG4646" i="1" a="1"/>
  <c r="AG4646" i="1" s="1"/>
  <c r="AG4647" i="1" a="1"/>
  <c r="AG4647" i="1" s="1"/>
  <c r="AG4648" i="1" a="1"/>
  <c r="AG4648" i="1" s="1"/>
  <c r="AG4649" i="1" a="1"/>
  <c r="AG4649" i="1" s="1"/>
  <c r="AG4650" i="1" a="1"/>
  <c r="AG4650" i="1" s="1"/>
  <c r="AG4651" i="1" a="1"/>
  <c r="AG4651" i="1" s="1"/>
  <c r="AG4652" i="1" a="1"/>
  <c r="AG4652" i="1" s="1"/>
  <c r="AG4653" i="1" a="1"/>
  <c r="AG4653" i="1" s="1"/>
  <c r="AG4654" i="1" a="1"/>
  <c r="AG4654" i="1" s="1"/>
  <c r="AG4655" i="1" a="1"/>
  <c r="AG4655" i="1" s="1"/>
  <c r="AG4656" i="1" a="1"/>
  <c r="AG4656" i="1" s="1"/>
  <c r="AG4657" i="1" a="1"/>
  <c r="AG4657" i="1" s="1"/>
  <c r="AG4658" i="1" a="1"/>
  <c r="AG4658" i="1" s="1"/>
  <c r="AG4659" i="1" a="1"/>
  <c r="AG4659" i="1" s="1"/>
  <c r="AG4660" i="1" a="1"/>
  <c r="AG4660" i="1" s="1"/>
  <c r="AG4661" i="1" a="1"/>
  <c r="AG4661" i="1" s="1"/>
  <c r="AG4662" i="1" a="1"/>
  <c r="AG4662" i="1" s="1"/>
  <c r="AG4663" i="1" a="1"/>
  <c r="AG4663" i="1" s="1"/>
  <c r="AG4664" i="1" a="1"/>
  <c r="AG4664" i="1" s="1"/>
  <c r="AG4665" i="1" a="1"/>
  <c r="AG4665" i="1" s="1"/>
  <c r="AG4666" i="1" a="1"/>
  <c r="AG4666" i="1" s="1"/>
  <c r="AG4667" i="1" a="1"/>
  <c r="AG4667" i="1" s="1"/>
  <c r="AG4668" i="1" a="1"/>
  <c r="AG4668" i="1" s="1"/>
  <c r="AG4669" i="1" a="1"/>
  <c r="AG4669" i="1" s="1"/>
  <c r="AG4670" i="1" a="1"/>
  <c r="AG4670" i="1" s="1"/>
  <c r="AG4671" i="1" a="1"/>
  <c r="AG4671" i="1" s="1"/>
  <c r="AG4672" i="1" a="1"/>
  <c r="AG4672" i="1" s="1"/>
  <c r="AG4673" i="1" a="1"/>
  <c r="AG4673" i="1" s="1"/>
  <c r="AG4674" i="1" a="1"/>
  <c r="AG4674" i="1" s="1"/>
  <c r="AG4675" i="1" a="1"/>
  <c r="AG4675" i="1" s="1"/>
  <c r="AG4676" i="1" a="1"/>
  <c r="AG4676" i="1" s="1"/>
  <c r="AG4677" i="1" a="1"/>
  <c r="AG4677" i="1" s="1"/>
  <c r="AG4678" i="1" a="1"/>
  <c r="AG4678" i="1" s="1"/>
  <c r="AG4679" i="1" a="1"/>
  <c r="AG4679" i="1" s="1"/>
  <c r="AG4680" i="1" a="1"/>
  <c r="AG4680" i="1" s="1"/>
  <c r="AG4681" i="1" a="1"/>
  <c r="AG4681" i="1" s="1"/>
  <c r="AG4682" i="1" a="1"/>
  <c r="AG4682" i="1" s="1"/>
  <c r="AG4683" i="1" a="1"/>
  <c r="AG4683" i="1" s="1"/>
  <c r="AG4684" i="1" a="1"/>
  <c r="AG4684" i="1" s="1"/>
  <c r="AG4685" i="1" a="1"/>
  <c r="AG4685" i="1" s="1"/>
  <c r="AG4686" i="1" a="1"/>
  <c r="AG4686" i="1" s="1"/>
  <c r="AG4687" i="1" a="1"/>
  <c r="AG4687" i="1" s="1"/>
  <c r="AG4688" i="1" a="1"/>
  <c r="AG4688" i="1" s="1"/>
  <c r="AG4689" i="1" a="1"/>
  <c r="AG4689" i="1" s="1"/>
  <c r="AG4690" i="1" a="1"/>
  <c r="AG4690" i="1" s="1"/>
  <c r="AG4691" i="1" a="1"/>
  <c r="AG4691" i="1" s="1"/>
  <c r="AG4692" i="1" a="1"/>
  <c r="AG4692" i="1" s="1"/>
  <c r="AG4693" i="1" a="1"/>
  <c r="AG4693" i="1" s="1"/>
  <c r="AG4694" i="1" a="1"/>
  <c r="AG4694" i="1" s="1"/>
  <c r="AG4695" i="1" a="1"/>
  <c r="AG4695" i="1" s="1"/>
  <c r="AG4696" i="1" a="1"/>
  <c r="AG4696" i="1" s="1"/>
  <c r="AG4697" i="1" a="1"/>
  <c r="AG4697" i="1" s="1"/>
  <c r="AG4698" i="1" a="1"/>
  <c r="AG4698" i="1" s="1"/>
  <c r="AG4699" i="1" a="1"/>
  <c r="AG4699" i="1" s="1"/>
  <c r="AG4700" i="1" a="1"/>
  <c r="AG4700" i="1" s="1"/>
  <c r="AG4701" i="1" a="1"/>
  <c r="AG4701" i="1" s="1"/>
  <c r="AG3" i="1" a="1"/>
  <c r="AG3" i="1" s="1"/>
  <c r="AG2" i="1" a="1"/>
  <c r="AG2" i="1" s="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 r="AF1472" i="1"/>
  <c r="AF1473" i="1"/>
  <c r="AF1474" i="1"/>
  <c r="AF1475" i="1"/>
  <c r="AF1476" i="1"/>
  <c r="AF1477" i="1"/>
  <c r="AF1478" i="1"/>
  <c r="AF1479" i="1"/>
  <c r="AF1480" i="1"/>
  <c r="AF1481" i="1"/>
  <c r="AF1482" i="1"/>
  <c r="AF1483" i="1"/>
  <c r="AF1484" i="1"/>
  <c r="AF1485" i="1"/>
  <c r="AF1486" i="1"/>
  <c r="AF1487" i="1"/>
  <c r="AF1488" i="1"/>
  <c r="AF1489" i="1"/>
  <c r="AF1490" i="1"/>
  <c r="AF1491" i="1"/>
  <c r="AF1492" i="1"/>
  <c r="AF1493" i="1"/>
  <c r="AF1494" i="1"/>
  <c r="AF1495" i="1"/>
  <c r="AF1496" i="1"/>
  <c r="AF1497" i="1"/>
  <c r="AF1498" i="1"/>
  <c r="AF1499" i="1"/>
  <c r="AF1500" i="1"/>
  <c r="AF1501" i="1"/>
  <c r="AF1502" i="1"/>
  <c r="AF1503" i="1"/>
  <c r="AF1504" i="1"/>
  <c r="AF1505" i="1"/>
  <c r="AF1506" i="1"/>
  <c r="AF1507" i="1"/>
  <c r="AF1508" i="1"/>
  <c r="AF1509" i="1"/>
  <c r="AF1510" i="1"/>
  <c r="AF1511" i="1"/>
  <c r="AF1512" i="1"/>
  <c r="AF1513" i="1"/>
  <c r="AF1514" i="1"/>
  <c r="AF1515" i="1"/>
  <c r="AF1516" i="1"/>
  <c r="AF1517" i="1"/>
  <c r="AF1518" i="1"/>
  <c r="AF1519" i="1"/>
  <c r="AF1520" i="1"/>
  <c r="AF1521" i="1"/>
  <c r="AF1522" i="1"/>
  <c r="AF1523" i="1"/>
  <c r="AF1524" i="1"/>
  <c r="AF1525" i="1"/>
  <c r="AF1526" i="1"/>
  <c r="AF1527" i="1"/>
  <c r="AF1528" i="1"/>
  <c r="AF1529" i="1"/>
  <c r="AF1530" i="1"/>
  <c r="AF1531" i="1"/>
  <c r="AF1532" i="1"/>
  <c r="AF1533" i="1"/>
  <c r="AF1534" i="1"/>
  <c r="AF1535" i="1"/>
  <c r="AF1536" i="1"/>
  <c r="AF1537" i="1"/>
  <c r="AF1538" i="1"/>
  <c r="AF1539" i="1"/>
  <c r="AF1540" i="1"/>
  <c r="AF1541" i="1"/>
  <c r="AF1542" i="1"/>
  <c r="AF1543" i="1"/>
  <c r="AF1544" i="1"/>
  <c r="AF1545" i="1"/>
  <c r="AF1546" i="1"/>
  <c r="AF1547" i="1"/>
  <c r="AF1548" i="1"/>
  <c r="AF1549" i="1"/>
  <c r="AF1550" i="1"/>
  <c r="AF1551" i="1"/>
  <c r="AF1552" i="1"/>
  <c r="AF1553" i="1"/>
  <c r="AF1554" i="1"/>
  <c r="AF1555" i="1"/>
  <c r="AF1556" i="1"/>
  <c r="AF1557" i="1"/>
  <c r="AF1558" i="1"/>
  <c r="AF1559" i="1"/>
  <c r="AF1560" i="1"/>
  <c r="AF1561" i="1"/>
  <c r="AF1562" i="1"/>
  <c r="AF1563" i="1"/>
  <c r="AF1564" i="1"/>
  <c r="AF1565" i="1"/>
  <c r="AF1566" i="1"/>
  <c r="AF1567" i="1"/>
  <c r="AF1568" i="1"/>
  <c r="AF1569" i="1"/>
  <c r="AF1570" i="1"/>
  <c r="AF1571" i="1"/>
  <c r="AF1572" i="1"/>
  <c r="AF1573" i="1"/>
  <c r="AF1574" i="1"/>
  <c r="AF1575" i="1"/>
  <c r="AF1576" i="1"/>
  <c r="AF1577" i="1"/>
  <c r="AF1578" i="1"/>
  <c r="AF1579" i="1"/>
  <c r="AF1580" i="1"/>
  <c r="AF1581" i="1"/>
  <c r="AF1582" i="1"/>
  <c r="AF1583" i="1"/>
  <c r="AF1584" i="1"/>
  <c r="AF1585" i="1"/>
  <c r="AF1586" i="1"/>
  <c r="AF1587" i="1"/>
  <c r="AF1588" i="1"/>
  <c r="AF1589" i="1"/>
  <c r="AF1590" i="1"/>
  <c r="AF1591" i="1"/>
  <c r="AF1592" i="1"/>
  <c r="AF1593" i="1"/>
  <c r="AF1594" i="1"/>
  <c r="AF1595" i="1"/>
  <c r="AF1596" i="1"/>
  <c r="AF1597" i="1"/>
  <c r="AF1598" i="1"/>
  <c r="AF1599" i="1"/>
  <c r="AF1600" i="1"/>
  <c r="AF1601" i="1"/>
  <c r="AF1602" i="1"/>
  <c r="AF1603" i="1"/>
  <c r="AF1604" i="1"/>
  <c r="AF1605" i="1"/>
  <c r="AF1606" i="1"/>
  <c r="AF1607" i="1"/>
  <c r="AF1608" i="1"/>
  <c r="AF1609" i="1"/>
  <c r="AF1610" i="1"/>
  <c r="AF1611" i="1"/>
  <c r="AF1612" i="1"/>
  <c r="AF1613" i="1"/>
  <c r="AF1614" i="1"/>
  <c r="AF1615" i="1"/>
  <c r="AF1616" i="1"/>
  <c r="AF1617" i="1"/>
  <c r="AF1618" i="1"/>
  <c r="AF1619" i="1"/>
  <c r="AF1620" i="1"/>
  <c r="AF1621" i="1"/>
  <c r="AF1622" i="1"/>
  <c r="AF1623" i="1"/>
  <c r="AF1624" i="1"/>
  <c r="AF1625" i="1"/>
  <c r="AF1626" i="1"/>
  <c r="AF1627" i="1"/>
  <c r="AF1628" i="1"/>
  <c r="AF1629" i="1"/>
  <c r="AF1630" i="1"/>
  <c r="AF1631" i="1"/>
  <c r="AF1632" i="1"/>
  <c r="AF1633" i="1"/>
  <c r="AF1634" i="1"/>
  <c r="AF1635" i="1"/>
  <c r="AF1636" i="1"/>
  <c r="AF1637" i="1"/>
  <c r="AF1638" i="1"/>
  <c r="AF1639" i="1"/>
  <c r="AF1640" i="1"/>
  <c r="AF1641" i="1"/>
  <c r="AF1642" i="1"/>
  <c r="AF1643" i="1"/>
  <c r="AF1644" i="1"/>
  <c r="AF1645" i="1"/>
  <c r="AF1646" i="1"/>
  <c r="AF1647" i="1"/>
  <c r="AF1648" i="1"/>
  <c r="AF1649" i="1"/>
  <c r="AF1650" i="1"/>
  <c r="AF1651" i="1"/>
  <c r="AF1652" i="1"/>
  <c r="AF1653" i="1"/>
  <c r="AF1654" i="1"/>
  <c r="AF1655" i="1"/>
  <c r="AF1656" i="1"/>
  <c r="AF1657" i="1"/>
  <c r="AF1658" i="1"/>
  <c r="AF1659" i="1"/>
  <c r="AF1660" i="1"/>
  <c r="AF1661" i="1"/>
  <c r="AF1662" i="1"/>
  <c r="AF1663" i="1"/>
  <c r="AF1664" i="1"/>
  <c r="AF1665" i="1"/>
  <c r="AF1666" i="1"/>
  <c r="AF1667" i="1"/>
  <c r="AF1668" i="1"/>
  <c r="AF1669" i="1"/>
  <c r="AF1670" i="1"/>
  <c r="AF1671" i="1"/>
  <c r="AF1672" i="1"/>
  <c r="AF1673" i="1"/>
  <c r="AF1674" i="1"/>
  <c r="AF1675" i="1"/>
  <c r="AF1676" i="1"/>
  <c r="AF1677" i="1"/>
  <c r="AF1678" i="1"/>
  <c r="AF1679" i="1"/>
  <c r="AF1680" i="1"/>
  <c r="AF1681" i="1"/>
  <c r="AF1682" i="1"/>
  <c r="AF1683" i="1"/>
  <c r="AF1684" i="1"/>
  <c r="AF1685" i="1"/>
  <c r="AF1686" i="1"/>
  <c r="AF1687" i="1"/>
  <c r="AF1688" i="1"/>
  <c r="AF1689" i="1"/>
  <c r="AF1690" i="1"/>
  <c r="AF1691" i="1"/>
  <c r="AF1692" i="1"/>
  <c r="AF1693" i="1"/>
  <c r="AF1694" i="1"/>
  <c r="AF1695" i="1"/>
  <c r="AF1696" i="1"/>
  <c r="AF1697" i="1"/>
  <c r="AF1698" i="1"/>
  <c r="AF1699" i="1"/>
  <c r="AF1700" i="1"/>
  <c r="AF1701" i="1"/>
  <c r="AF1702" i="1"/>
  <c r="AF1703" i="1"/>
  <c r="AF1704" i="1"/>
  <c r="AF1705" i="1"/>
  <c r="AF1706" i="1"/>
  <c r="AF1707" i="1"/>
  <c r="AF1708" i="1"/>
  <c r="AF1709" i="1"/>
  <c r="AF1710" i="1"/>
  <c r="AF1711" i="1"/>
  <c r="AF1712" i="1"/>
  <c r="AF1713" i="1"/>
  <c r="AF1714" i="1"/>
  <c r="AF1715" i="1"/>
  <c r="AF1716" i="1"/>
  <c r="AF1717" i="1"/>
  <c r="AF1718" i="1"/>
  <c r="AF1719" i="1"/>
  <c r="AF1720" i="1"/>
  <c r="AF1721" i="1"/>
  <c r="AF1722" i="1"/>
  <c r="AF1723" i="1"/>
  <c r="AF1724" i="1"/>
  <c r="AF1725" i="1"/>
  <c r="AF1726" i="1"/>
  <c r="AF1727" i="1"/>
  <c r="AF1728" i="1"/>
  <c r="AF1729" i="1"/>
  <c r="AF1730" i="1"/>
  <c r="AF1731" i="1"/>
  <c r="AF1732" i="1"/>
  <c r="AF1733" i="1"/>
  <c r="AF1734" i="1"/>
  <c r="AF1735" i="1"/>
  <c r="AF1736" i="1"/>
  <c r="AF1737" i="1"/>
  <c r="AF1738" i="1"/>
  <c r="AF1739" i="1"/>
  <c r="AF1740" i="1"/>
  <c r="AF1741" i="1"/>
  <c r="AF1742" i="1"/>
  <c r="AF1743" i="1"/>
  <c r="AF1744" i="1"/>
  <c r="AF1745" i="1"/>
  <c r="AF1746" i="1"/>
  <c r="AF1747" i="1"/>
  <c r="AF1748" i="1"/>
  <c r="AF1749" i="1"/>
  <c r="AF1750" i="1"/>
  <c r="AF1751" i="1"/>
  <c r="AF1752" i="1"/>
  <c r="AF1753" i="1"/>
  <c r="AF1754" i="1"/>
  <c r="AF1755" i="1"/>
  <c r="AF1756" i="1"/>
  <c r="AF1757" i="1"/>
  <c r="AF1758" i="1"/>
  <c r="AF1759" i="1"/>
  <c r="AF1760" i="1"/>
  <c r="AF1761" i="1"/>
  <c r="AF1762" i="1"/>
  <c r="AF1763" i="1"/>
  <c r="AF1764" i="1"/>
  <c r="AF1765" i="1"/>
  <c r="AF1766" i="1"/>
  <c r="AF1767" i="1"/>
  <c r="AF1768" i="1"/>
  <c r="AF1769" i="1"/>
  <c r="AF1770" i="1"/>
  <c r="AF1771" i="1"/>
  <c r="AF1772" i="1"/>
  <c r="AF1773" i="1"/>
  <c r="AF1774" i="1"/>
  <c r="AF1775" i="1"/>
  <c r="AF1776" i="1"/>
  <c r="AF1777" i="1"/>
  <c r="AF1778" i="1"/>
  <c r="AF1779" i="1"/>
  <c r="AF1780" i="1"/>
  <c r="AF1781" i="1"/>
  <c r="AF1782" i="1"/>
  <c r="AF1783" i="1"/>
  <c r="AF1784" i="1"/>
  <c r="AF1785" i="1"/>
  <c r="AF1786" i="1"/>
  <c r="AF1787" i="1"/>
  <c r="AF1788" i="1"/>
  <c r="AF1789" i="1"/>
  <c r="AF1790" i="1"/>
  <c r="AF1791" i="1"/>
  <c r="AF1792" i="1"/>
  <c r="AF1793" i="1"/>
  <c r="AF1794" i="1"/>
  <c r="AF1795" i="1"/>
  <c r="AF1796" i="1"/>
  <c r="AF1797" i="1"/>
  <c r="AF1798" i="1"/>
  <c r="AF1799" i="1"/>
  <c r="AF1800" i="1"/>
  <c r="AF1801" i="1"/>
  <c r="AF1802" i="1"/>
  <c r="AF1803" i="1"/>
  <c r="AF1804" i="1"/>
  <c r="AF1805" i="1"/>
  <c r="AF1806" i="1"/>
  <c r="AF1807" i="1"/>
  <c r="AF1808" i="1"/>
  <c r="AF1809" i="1"/>
  <c r="AF1810" i="1"/>
  <c r="AF1811" i="1"/>
  <c r="AF1812" i="1"/>
  <c r="AF1813" i="1"/>
  <c r="AF1814" i="1"/>
  <c r="AF1815" i="1"/>
  <c r="AF1816" i="1"/>
  <c r="AF1817" i="1"/>
  <c r="AF1818" i="1"/>
  <c r="AF1819" i="1"/>
  <c r="AF1820" i="1"/>
  <c r="AF1821" i="1"/>
  <c r="AF1822" i="1"/>
  <c r="AF1823" i="1"/>
  <c r="AF1824" i="1"/>
  <c r="AF1825" i="1"/>
  <c r="AF1826" i="1"/>
  <c r="AF1827" i="1"/>
  <c r="AF1828" i="1"/>
  <c r="AF1829" i="1"/>
  <c r="AF1830" i="1"/>
  <c r="AF1831" i="1"/>
  <c r="AF1832" i="1"/>
  <c r="AF1833" i="1"/>
  <c r="AF1834" i="1"/>
  <c r="AF1835" i="1"/>
  <c r="AF1836" i="1"/>
  <c r="AF1837" i="1"/>
  <c r="AF1838" i="1"/>
  <c r="AF1839" i="1"/>
  <c r="AF1840" i="1"/>
  <c r="AF1841" i="1"/>
  <c r="AF1842" i="1"/>
  <c r="AF1843" i="1"/>
  <c r="AF1844" i="1"/>
  <c r="AF1845" i="1"/>
  <c r="AF1846" i="1"/>
  <c r="AF1847" i="1"/>
  <c r="AF1848" i="1"/>
  <c r="AF1849" i="1"/>
  <c r="AF1850" i="1"/>
  <c r="AF1851" i="1"/>
  <c r="AF1852" i="1"/>
  <c r="AF1853" i="1"/>
  <c r="AF1854" i="1"/>
  <c r="AF1855" i="1"/>
  <c r="AF1856" i="1"/>
  <c r="AF1857" i="1"/>
  <c r="AF1858" i="1"/>
  <c r="AF1859" i="1"/>
  <c r="AF1860" i="1"/>
  <c r="AF1861" i="1"/>
  <c r="AF1862" i="1"/>
  <c r="AF1863" i="1"/>
  <c r="AF1864" i="1"/>
  <c r="AF1865" i="1"/>
  <c r="AF1866" i="1"/>
  <c r="AF1867" i="1"/>
  <c r="AF1868" i="1"/>
  <c r="AF1869" i="1"/>
  <c r="AF1870" i="1"/>
  <c r="AF1871" i="1"/>
  <c r="AF1872" i="1"/>
  <c r="AF1873" i="1"/>
  <c r="AF1874" i="1"/>
  <c r="AF1875" i="1"/>
  <c r="AF1876" i="1"/>
  <c r="AF1877" i="1"/>
  <c r="AF1878" i="1"/>
  <c r="AF1879" i="1"/>
  <c r="AF1880" i="1"/>
  <c r="AF1881" i="1"/>
  <c r="AF1882" i="1"/>
  <c r="AF1883" i="1"/>
  <c r="AF1884" i="1"/>
  <c r="AF1885" i="1"/>
  <c r="AF1886" i="1"/>
  <c r="AF1887" i="1"/>
  <c r="AF1888" i="1"/>
  <c r="AF1889" i="1"/>
  <c r="AF1890" i="1"/>
  <c r="AF1891" i="1"/>
  <c r="AF1892" i="1"/>
  <c r="AF1893" i="1"/>
  <c r="AF1894" i="1"/>
  <c r="AF1895" i="1"/>
  <c r="AF1896" i="1"/>
  <c r="AF1897" i="1"/>
  <c r="AF1898" i="1"/>
  <c r="AF1899" i="1"/>
  <c r="AF1900" i="1"/>
  <c r="AF1901" i="1"/>
  <c r="AF1902" i="1"/>
  <c r="AF1903" i="1"/>
  <c r="AF1904" i="1"/>
  <c r="AF1905" i="1"/>
  <c r="AF1906" i="1"/>
  <c r="AF1907" i="1"/>
  <c r="AF1908" i="1"/>
  <c r="AF1909" i="1"/>
  <c r="AF1910" i="1"/>
  <c r="AF1911" i="1"/>
  <c r="AF1912" i="1"/>
  <c r="AF1913" i="1"/>
  <c r="AF1914" i="1"/>
  <c r="AF1915" i="1"/>
  <c r="AF1916" i="1"/>
  <c r="AF1917" i="1"/>
  <c r="AF1918" i="1"/>
  <c r="AF1919" i="1"/>
  <c r="AF1920" i="1"/>
  <c r="AF1921" i="1"/>
  <c r="AF1922" i="1"/>
  <c r="AF1923" i="1"/>
  <c r="AF1924" i="1"/>
  <c r="AF1925" i="1"/>
  <c r="AF1926" i="1"/>
  <c r="AF1927" i="1"/>
  <c r="AF1928" i="1"/>
  <c r="AF1929" i="1"/>
  <c r="AF1930" i="1"/>
  <c r="AF1931" i="1"/>
  <c r="AF1932" i="1"/>
  <c r="AF1933" i="1"/>
  <c r="AF1934" i="1"/>
  <c r="AF1935" i="1"/>
  <c r="AF1936" i="1"/>
  <c r="AF1937" i="1"/>
  <c r="AF1938" i="1"/>
  <c r="AF1939" i="1"/>
  <c r="AF1940" i="1"/>
  <c r="AF1941" i="1"/>
  <c r="AF1942" i="1"/>
  <c r="AF1943" i="1"/>
  <c r="AF1944" i="1"/>
  <c r="AF1945" i="1"/>
  <c r="AF1946" i="1"/>
  <c r="AF1947" i="1"/>
  <c r="AF1948" i="1"/>
  <c r="AF1949" i="1"/>
  <c r="AF1950" i="1"/>
  <c r="AF1951" i="1"/>
  <c r="AF1952" i="1"/>
  <c r="AF1953" i="1"/>
  <c r="AF1954" i="1"/>
  <c r="AF1955" i="1"/>
  <c r="AF1956" i="1"/>
  <c r="AF1957" i="1"/>
  <c r="AF1958" i="1"/>
  <c r="AF1959" i="1"/>
  <c r="AF1960" i="1"/>
  <c r="AF1961" i="1"/>
  <c r="AF1962" i="1"/>
  <c r="AF1963" i="1"/>
  <c r="AF1964" i="1"/>
  <c r="AF1965" i="1"/>
  <c r="AF1966" i="1"/>
  <c r="AF1967" i="1"/>
  <c r="AF1968" i="1"/>
  <c r="AF1969" i="1"/>
  <c r="AF1970" i="1"/>
  <c r="AF1971" i="1"/>
  <c r="AF1972" i="1"/>
  <c r="AF1973" i="1"/>
  <c r="AF1974" i="1"/>
  <c r="AF1975" i="1"/>
  <c r="AF1976" i="1"/>
  <c r="AF1977" i="1"/>
  <c r="AF1978" i="1"/>
  <c r="AF1979" i="1"/>
  <c r="AF1980" i="1"/>
  <c r="AF1981" i="1"/>
  <c r="AF1982" i="1"/>
  <c r="AF1983" i="1"/>
  <c r="AF1984" i="1"/>
  <c r="AF1985" i="1"/>
  <c r="AF1986" i="1"/>
  <c r="AF1987" i="1"/>
  <c r="AF1988" i="1"/>
  <c r="AF1989" i="1"/>
  <c r="AF1990" i="1"/>
  <c r="AF1991" i="1"/>
  <c r="AF1992" i="1"/>
  <c r="AF1993" i="1"/>
  <c r="AF1994" i="1"/>
  <c r="AF1995" i="1"/>
  <c r="AF1996" i="1"/>
  <c r="AF1997" i="1"/>
  <c r="AF1998" i="1"/>
  <c r="AF1999" i="1"/>
  <c r="AF2000" i="1"/>
  <c r="AF2001" i="1"/>
  <c r="AF2002" i="1"/>
  <c r="AF2003" i="1"/>
  <c r="AF2004" i="1"/>
  <c r="AF2005" i="1"/>
  <c r="AF2006" i="1"/>
  <c r="AF2007" i="1"/>
  <c r="AF2008" i="1"/>
  <c r="AF2009" i="1"/>
  <c r="AF2010" i="1"/>
  <c r="AF2011" i="1"/>
  <c r="AF2012" i="1"/>
  <c r="AF2013" i="1"/>
  <c r="AF2014" i="1"/>
  <c r="AF2015" i="1"/>
  <c r="AF2016" i="1"/>
  <c r="AF2017" i="1"/>
  <c r="AF2018" i="1"/>
  <c r="AF2019" i="1"/>
  <c r="AF2020" i="1"/>
  <c r="AF2021" i="1"/>
  <c r="AF2022" i="1"/>
  <c r="AF2023" i="1"/>
  <c r="AF2024" i="1"/>
  <c r="AF2025" i="1"/>
  <c r="AF2026" i="1"/>
  <c r="AF2027" i="1"/>
  <c r="AF2028" i="1"/>
  <c r="AF2029" i="1"/>
  <c r="AF2030" i="1"/>
  <c r="AF2031" i="1"/>
  <c r="AF2032" i="1"/>
  <c r="AF2033" i="1"/>
  <c r="AF2034" i="1"/>
  <c r="AF2035" i="1"/>
  <c r="AF2036" i="1"/>
  <c r="AF2037" i="1"/>
  <c r="AF2038" i="1"/>
  <c r="AF2039" i="1"/>
  <c r="AF2040" i="1"/>
  <c r="AF2041" i="1"/>
  <c r="AF2042" i="1"/>
  <c r="AF2043" i="1"/>
  <c r="AF2044" i="1"/>
  <c r="AF2045" i="1"/>
  <c r="AF2046" i="1"/>
  <c r="AF2047" i="1"/>
  <c r="AF2048" i="1"/>
  <c r="AF2049" i="1"/>
  <c r="AF2050" i="1"/>
  <c r="AF2051" i="1"/>
  <c r="AF2052" i="1"/>
  <c r="AF2053" i="1"/>
  <c r="AF2054" i="1"/>
  <c r="AF2055" i="1"/>
  <c r="AF2056" i="1"/>
  <c r="AF2057" i="1"/>
  <c r="AF2058" i="1"/>
  <c r="AF2059" i="1"/>
  <c r="AF2060" i="1"/>
  <c r="AF2061" i="1"/>
  <c r="AF2062" i="1"/>
  <c r="AF2063" i="1"/>
  <c r="AF2064" i="1"/>
  <c r="AF2065" i="1"/>
  <c r="AF2066" i="1"/>
  <c r="AF2067" i="1"/>
  <c r="AF2068" i="1"/>
  <c r="AF2069" i="1"/>
  <c r="AF2070" i="1"/>
  <c r="AF2071" i="1"/>
  <c r="AF2072" i="1"/>
  <c r="AF2073" i="1"/>
  <c r="AF2074" i="1"/>
  <c r="AF2075" i="1"/>
  <c r="AF2076" i="1"/>
  <c r="AF2077" i="1"/>
  <c r="AF2078" i="1"/>
  <c r="AF2079" i="1"/>
  <c r="AF2080" i="1"/>
  <c r="AF2081" i="1"/>
  <c r="AF2082" i="1"/>
  <c r="AF2083" i="1"/>
  <c r="AF2084" i="1"/>
  <c r="AF2085" i="1"/>
  <c r="AF2086" i="1"/>
  <c r="AF2087" i="1"/>
  <c r="AF2088" i="1"/>
  <c r="AF2089" i="1"/>
  <c r="AF2090" i="1"/>
  <c r="AF2091" i="1"/>
  <c r="AF2092" i="1"/>
  <c r="AF2093" i="1"/>
  <c r="AF2094" i="1"/>
  <c r="AF2095" i="1"/>
  <c r="AF2096" i="1"/>
  <c r="AF2097" i="1"/>
  <c r="AF2098" i="1"/>
  <c r="AF2099" i="1"/>
  <c r="AF2100" i="1"/>
  <c r="AF2101" i="1"/>
  <c r="AF2102" i="1"/>
  <c r="AF2103" i="1"/>
  <c r="AF2104" i="1"/>
  <c r="AF2105" i="1"/>
  <c r="AF2106" i="1"/>
  <c r="AF2107" i="1"/>
  <c r="AF2108" i="1"/>
  <c r="AF2109" i="1"/>
  <c r="AF2110" i="1"/>
  <c r="AF2111" i="1"/>
  <c r="AF2112" i="1"/>
  <c r="AF2113" i="1"/>
  <c r="AF2114" i="1"/>
  <c r="AF2115" i="1"/>
  <c r="AF2116" i="1"/>
  <c r="AF2117" i="1"/>
  <c r="AF2118" i="1"/>
  <c r="AF2119" i="1"/>
  <c r="AF2120" i="1"/>
  <c r="AF2121" i="1"/>
  <c r="AF2122" i="1"/>
  <c r="AF2123" i="1"/>
  <c r="AF2124" i="1"/>
  <c r="AF2125" i="1"/>
  <c r="AF2126" i="1"/>
  <c r="AF2127" i="1"/>
  <c r="AF2128" i="1"/>
  <c r="AF2129" i="1"/>
  <c r="AF2130" i="1"/>
  <c r="AF2131" i="1"/>
  <c r="AF2132" i="1"/>
  <c r="AF2133" i="1"/>
  <c r="AF2134" i="1"/>
  <c r="AF2135" i="1"/>
  <c r="AF2136" i="1"/>
  <c r="AF2137" i="1"/>
  <c r="AF2138" i="1"/>
  <c r="AF2139" i="1"/>
  <c r="AF2140" i="1"/>
  <c r="AF2141" i="1"/>
  <c r="AF2142" i="1"/>
  <c r="AF2143" i="1"/>
  <c r="AF2144" i="1"/>
  <c r="AF2145" i="1"/>
  <c r="AF2146" i="1"/>
  <c r="AF2147" i="1"/>
  <c r="AF2148" i="1"/>
  <c r="AF2149" i="1"/>
  <c r="AF2150" i="1"/>
  <c r="AF2151" i="1"/>
  <c r="AF2152" i="1"/>
  <c r="AF2153" i="1"/>
  <c r="AF2154" i="1"/>
  <c r="AF2155" i="1"/>
  <c r="AF2156" i="1"/>
  <c r="AF2157" i="1"/>
  <c r="AF2158" i="1"/>
  <c r="AF2159" i="1"/>
  <c r="AF2160" i="1"/>
  <c r="AF2161" i="1"/>
  <c r="AF2162" i="1"/>
  <c r="AF2163" i="1"/>
  <c r="AF2164" i="1"/>
  <c r="AF2165" i="1"/>
  <c r="AF2166" i="1"/>
  <c r="AF2167" i="1"/>
  <c r="AF2168" i="1"/>
  <c r="AF2169" i="1"/>
  <c r="AF2170" i="1"/>
  <c r="AF2171" i="1"/>
  <c r="AF2172" i="1"/>
  <c r="AF2173" i="1"/>
  <c r="AF2174" i="1"/>
  <c r="AF2175" i="1"/>
  <c r="AF2176" i="1"/>
  <c r="AF2177" i="1"/>
  <c r="AF2178" i="1"/>
  <c r="AF2179" i="1"/>
  <c r="AF2180" i="1"/>
  <c r="AF2181" i="1"/>
  <c r="AF2182" i="1"/>
  <c r="AF2183" i="1"/>
  <c r="AF2184" i="1"/>
  <c r="AF2185" i="1"/>
  <c r="AF2186" i="1"/>
  <c r="AF2187" i="1"/>
  <c r="AF2188" i="1"/>
  <c r="AF2189" i="1"/>
  <c r="AF2190" i="1"/>
  <c r="AF2191" i="1"/>
  <c r="AF2192" i="1"/>
  <c r="AF2193" i="1"/>
  <c r="AF2194" i="1"/>
  <c r="AF2195" i="1"/>
  <c r="AF2196" i="1"/>
  <c r="AF2197" i="1"/>
  <c r="AF2198" i="1"/>
  <c r="AF2199" i="1"/>
  <c r="AF2200" i="1"/>
  <c r="AF2201" i="1"/>
  <c r="AF2202" i="1"/>
  <c r="AF2203" i="1"/>
  <c r="AF2204" i="1"/>
  <c r="AF2205" i="1"/>
  <c r="AF2206" i="1"/>
  <c r="AF2207" i="1"/>
  <c r="AF2208" i="1"/>
  <c r="AF2209" i="1"/>
  <c r="AF2210" i="1"/>
  <c r="AF2211" i="1"/>
  <c r="AF2212" i="1"/>
  <c r="AF2213" i="1"/>
  <c r="AF2214" i="1"/>
  <c r="AF2215" i="1"/>
  <c r="AF2216" i="1"/>
  <c r="AF2217" i="1"/>
  <c r="AF2218" i="1"/>
  <c r="AF2219" i="1"/>
  <c r="AF2220" i="1"/>
  <c r="AF2221" i="1"/>
  <c r="AF2222" i="1"/>
  <c r="AF2223" i="1"/>
  <c r="AF2224" i="1"/>
  <c r="AF2225" i="1"/>
  <c r="AF2226" i="1"/>
  <c r="AF2227" i="1"/>
  <c r="AF2228" i="1"/>
  <c r="AF2229" i="1"/>
  <c r="AF2230" i="1"/>
  <c r="AF2231" i="1"/>
  <c r="AF2232" i="1"/>
  <c r="AF2233" i="1"/>
  <c r="AF2234" i="1"/>
  <c r="AF2235" i="1"/>
  <c r="AF2236" i="1"/>
  <c r="AF2237" i="1"/>
  <c r="AF2238" i="1"/>
  <c r="AF2239" i="1"/>
  <c r="AF2240" i="1"/>
  <c r="AF2241" i="1"/>
  <c r="AF2242" i="1"/>
  <c r="AF2243" i="1"/>
  <c r="AF2244" i="1"/>
  <c r="AF2245" i="1"/>
  <c r="AF2246" i="1"/>
  <c r="AF2247" i="1"/>
  <c r="AF2248" i="1"/>
  <c r="AF2249" i="1"/>
  <c r="AF2250" i="1"/>
  <c r="AF2251" i="1"/>
  <c r="AF2252" i="1"/>
  <c r="AF2253" i="1"/>
  <c r="AF2254" i="1"/>
  <c r="AF2255" i="1"/>
  <c r="AF2256" i="1"/>
  <c r="AF2257" i="1"/>
  <c r="AF2258" i="1"/>
  <c r="AF2259" i="1"/>
  <c r="AF2260" i="1"/>
  <c r="AF2261" i="1"/>
  <c r="AF2262" i="1"/>
  <c r="AF2263" i="1"/>
  <c r="AF2264" i="1"/>
  <c r="AF2265" i="1"/>
  <c r="AF2266" i="1"/>
  <c r="AF2267" i="1"/>
  <c r="AF2268" i="1"/>
  <c r="AF2269" i="1"/>
  <c r="AF2270" i="1"/>
  <c r="AF2271" i="1"/>
  <c r="AF2272" i="1"/>
  <c r="AF2273" i="1"/>
  <c r="AF2274" i="1"/>
  <c r="AF2275" i="1"/>
  <c r="AF2276" i="1"/>
  <c r="AF2277" i="1"/>
  <c r="AF2278" i="1"/>
  <c r="AF2279" i="1"/>
  <c r="AF2280" i="1"/>
  <c r="AF2281" i="1"/>
  <c r="AF2282" i="1"/>
  <c r="AF2283" i="1"/>
  <c r="AF2284" i="1"/>
  <c r="AF2285" i="1"/>
  <c r="AF2286" i="1"/>
  <c r="AF2287" i="1"/>
  <c r="AF2288" i="1"/>
  <c r="AF2289" i="1"/>
  <c r="AF2290" i="1"/>
  <c r="AF2291" i="1"/>
  <c r="AF2292" i="1"/>
  <c r="AF2293" i="1"/>
  <c r="AF2294" i="1"/>
  <c r="AF2295" i="1"/>
  <c r="AF2296" i="1"/>
  <c r="AF2297" i="1"/>
  <c r="AF2298" i="1"/>
  <c r="AF2299" i="1"/>
  <c r="AF2300" i="1"/>
  <c r="AF2301" i="1"/>
  <c r="AF2302" i="1"/>
  <c r="AF2303" i="1"/>
  <c r="AF2304" i="1"/>
  <c r="AF2305" i="1"/>
  <c r="AF2306" i="1"/>
  <c r="AF2307" i="1"/>
  <c r="AF2308" i="1"/>
  <c r="AF2309" i="1"/>
  <c r="AF2310" i="1"/>
  <c r="AF2311" i="1"/>
  <c r="AF2312" i="1"/>
  <c r="AF2313" i="1"/>
  <c r="AF2314" i="1"/>
  <c r="AF2315" i="1"/>
  <c r="AF2316" i="1"/>
  <c r="AF2317" i="1"/>
  <c r="AF2318" i="1"/>
  <c r="AF2319" i="1"/>
  <c r="AF2320" i="1"/>
  <c r="AF2321" i="1"/>
  <c r="AF2322" i="1"/>
  <c r="AF2323" i="1"/>
  <c r="AF2324" i="1"/>
  <c r="AF2325" i="1"/>
  <c r="AF2326" i="1"/>
  <c r="AF2327" i="1"/>
  <c r="AF2328" i="1"/>
  <c r="AF2329" i="1"/>
  <c r="AF2330" i="1"/>
  <c r="AF2331" i="1"/>
  <c r="AF2332" i="1"/>
  <c r="AF2333" i="1"/>
  <c r="AF2334" i="1"/>
  <c r="AF2335" i="1"/>
  <c r="AF2336" i="1"/>
  <c r="AF2337" i="1"/>
  <c r="AF2338" i="1"/>
  <c r="AF2339" i="1"/>
  <c r="AF2340" i="1"/>
  <c r="AF2341" i="1"/>
  <c r="AF2342" i="1"/>
  <c r="AF2343" i="1"/>
  <c r="AF2344" i="1"/>
  <c r="AF2345" i="1"/>
  <c r="AF2346" i="1"/>
  <c r="AF2347" i="1"/>
  <c r="AF2348" i="1"/>
  <c r="AF2349" i="1"/>
  <c r="AF2350" i="1"/>
  <c r="AF2351" i="1"/>
  <c r="AF2352" i="1"/>
  <c r="AF2353" i="1"/>
  <c r="AF2354" i="1"/>
  <c r="AF2355" i="1"/>
  <c r="AF2356" i="1"/>
  <c r="AF2357" i="1"/>
  <c r="AF2358" i="1"/>
  <c r="AF2359" i="1"/>
  <c r="AF2360" i="1"/>
  <c r="AF2361" i="1"/>
  <c r="AF2362" i="1"/>
  <c r="AF2363" i="1"/>
  <c r="AF2364" i="1"/>
  <c r="AF2365" i="1"/>
  <c r="AF2366" i="1"/>
  <c r="AF2367" i="1"/>
  <c r="AF2368" i="1"/>
  <c r="AF2369" i="1"/>
  <c r="AF2370" i="1"/>
  <c r="AF2371" i="1"/>
  <c r="AF2372" i="1"/>
  <c r="AF2373" i="1"/>
  <c r="AF2374" i="1"/>
  <c r="AF2375" i="1"/>
  <c r="AF2376" i="1"/>
  <c r="AF2377" i="1"/>
  <c r="AF2378" i="1"/>
  <c r="AF2379" i="1"/>
  <c r="AF2380" i="1"/>
  <c r="AF2381" i="1"/>
  <c r="AF2382" i="1"/>
  <c r="AF2383" i="1"/>
  <c r="AF2384" i="1"/>
  <c r="AF2385" i="1"/>
  <c r="AF2386" i="1"/>
  <c r="AF2387" i="1"/>
  <c r="AF2388" i="1"/>
  <c r="AF2389" i="1"/>
  <c r="AF2390" i="1"/>
  <c r="AF2391" i="1"/>
  <c r="AF2392" i="1"/>
  <c r="AF2393" i="1"/>
  <c r="AF2394" i="1"/>
  <c r="AF2395" i="1"/>
  <c r="AF2396" i="1"/>
  <c r="AF2397" i="1"/>
  <c r="AF2398" i="1"/>
  <c r="AF2399" i="1"/>
  <c r="AF2400" i="1"/>
  <c r="AF2401" i="1"/>
  <c r="AF2402" i="1"/>
  <c r="AF2403" i="1"/>
  <c r="AF2404" i="1"/>
  <c r="AF2405" i="1"/>
  <c r="AF2406" i="1"/>
  <c r="AF2407" i="1"/>
  <c r="AF2408" i="1"/>
  <c r="AF2409" i="1"/>
  <c r="AF2410" i="1"/>
  <c r="AF2411" i="1"/>
  <c r="AF2412" i="1"/>
  <c r="AF2413" i="1"/>
  <c r="AF2414" i="1"/>
  <c r="AF2415" i="1"/>
  <c r="AF2416" i="1"/>
  <c r="AF2417" i="1"/>
  <c r="AF2418" i="1"/>
  <c r="AF2419" i="1"/>
  <c r="AF2420" i="1"/>
  <c r="AF2421" i="1"/>
  <c r="AF2422" i="1"/>
  <c r="AF2423" i="1"/>
  <c r="AF2424" i="1"/>
  <c r="AF2425" i="1"/>
  <c r="AF2426" i="1"/>
  <c r="AF2427" i="1"/>
  <c r="AF2428" i="1"/>
  <c r="AF2429" i="1"/>
  <c r="AF2430" i="1"/>
  <c r="AF2431" i="1"/>
  <c r="AF2432" i="1"/>
  <c r="AF2433" i="1"/>
  <c r="AF2434" i="1"/>
  <c r="AF2435" i="1"/>
  <c r="AF2436" i="1"/>
  <c r="AF2437" i="1"/>
  <c r="AF2438" i="1"/>
  <c r="AF2439" i="1"/>
  <c r="AF2440" i="1"/>
  <c r="AF2441" i="1"/>
  <c r="AF2442" i="1"/>
  <c r="AF2443" i="1"/>
  <c r="AF2444" i="1"/>
  <c r="AF2445" i="1"/>
  <c r="AF2446" i="1"/>
  <c r="AF2447" i="1"/>
  <c r="AF2448" i="1"/>
  <c r="AF2449" i="1"/>
  <c r="AF2450" i="1"/>
  <c r="AF2451" i="1"/>
  <c r="AF2452" i="1"/>
  <c r="AF2453" i="1"/>
  <c r="AF2454" i="1"/>
  <c r="AF2455" i="1"/>
  <c r="AF2456" i="1"/>
  <c r="AF2457" i="1"/>
  <c r="AF2458" i="1"/>
  <c r="AF2459" i="1"/>
  <c r="AF2460" i="1"/>
  <c r="AF2461" i="1"/>
  <c r="AF2462" i="1"/>
  <c r="AF2463" i="1"/>
  <c r="AF2464" i="1"/>
  <c r="AF2465" i="1"/>
  <c r="AF2466" i="1"/>
  <c r="AF2467" i="1"/>
  <c r="AF2468" i="1"/>
  <c r="AF2469" i="1"/>
  <c r="AF2470" i="1"/>
  <c r="AF2471" i="1"/>
  <c r="AF2472" i="1"/>
  <c r="AF2473" i="1"/>
  <c r="AF2474" i="1"/>
  <c r="AF2475" i="1"/>
  <c r="AF2476" i="1"/>
  <c r="AF2477" i="1"/>
  <c r="AF2478" i="1"/>
  <c r="AF2479" i="1"/>
  <c r="AF2480" i="1"/>
  <c r="AF2481" i="1"/>
  <c r="AF2482" i="1"/>
  <c r="AF2483" i="1"/>
  <c r="AF2484" i="1"/>
  <c r="AF2485" i="1"/>
  <c r="AF2486" i="1"/>
  <c r="AF2487" i="1"/>
  <c r="AF2488" i="1"/>
  <c r="AF2489" i="1"/>
  <c r="AF2490" i="1"/>
  <c r="AF2491" i="1"/>
  <c r="AF2492" i="1"/>
  <c r="AF2493" i="1"/>
  <c r="AF2494" i="1"/>
  <c r="AF2495" i="1"/>
  <c r="AF2496" i="1"/>
  <c r="AF2497" i="1"/>
  <c r="AF2498" i="1"/>
  <c r="AF2499" i="1"/>
  <c r="AF2500" i="1"/>
  <c r="AF2501" i="1"/>
  <c r="AF2502" i="1"/>
  <c r="AF2503" i="1"/>
  <c r="AF2504" i="1"/>
  <c r="AF2505" i="1"/>
  <c r="AF2506" i="1"/>
  <c r="AF2507" i="1"/>
  <c r="AF2508" i="1"/>
  <c r="AF2509" i="1"/>
  <c r="AF2510" i="1"/>
  <c r="AF2511" i="1"/>
  <c r="AF2512" i="1"/>
  <c r="AF2513" i="1"/>
  <c r="AF2514" i="1"/>
  <c r="AF2515" i="1"/>
  <c r="AF2516" i="1"/>
  <c r="AF2517" i="1"/>
  <c r="AF2518" i="1"/>
  <c r="AF2519" i="1"/>
  <c r="AF2520" i="1"/>
  <c r="AF2521" i="1"/>
  <c r="AF2522" i="1"/>
  <c r="AF2523" i="1"/>
  <c r="AF2524" i="1"/>
  <c r="AF2525" i="1"/>
  <c r="AF2526" i="1"/>
  <c r="AF2527" i="1"/>
  <c r="AF2528" i="1"/>
  <c r="AF2529" i="1"/>
  <c r="AF2530" i="1"/>
  <c r="AF2531" i="1"/>
  <c r="AF2532" i="1"/>
  <c r="AF2533" i="1"/>
  <c r="AF2534" i="1"/>
  <c r="AF2535" i="1"/>
  <c r="AF2536" i="1"/>
  <c r="AF2537" i="1"/>
  <c r="AF2538" i="1"/>
  <c r="AF2539" i="1"/>
  <c r="AF2540" i="1"/>
  <c r="AF2541" i="1"/>
  <c r="AF2542" i="1"/>
  <c r="AF2543" i="1"/>
  <c r="AF2544" i="1"/>
  <c r="AF2545" i="1"/>
  <c r="AF2546" i="1"/>
  <c r="AF2547" i="1"/>
  <c r="AF2548" i="1"/>
  <c r="AF2549" i="1"/>
  <c r="AF2550" i="1"/>
  <c r="AF2551" i="1"/>
  <c r="AF2552" i="1"/>
  <c r="AF2553" i="1"/>
  <c r="AF2554" i="1"/>
  <c r="AF2555" i="1"/>
  <c r="AF2556" i="1"/>
  <c r="AF2557" i="1"/>
  <c r="AF2558" i="1"/>
  <c r="AF2559" i="1"/>
  <c r="AF2560" i="1"/>
  <c r="AF2561" i="1"/>
  <c r="AF2562" i="1"/>
  <c r="AF2563" i="1"/>
  <c r="AF2564" i="1"/>
  <c r="AF2565" i="1"/>
  <c r="AF2566" i="1"/>
  <c r="AF2567" i="1"/>
  <c r="AF2568" i="1"/>
  <c r="AF2569" i="1"/>
  <c r="AF2570" i="1"/>
  <c r="AF2571" i="1"/>
  <c r="AF2572" i="1"/>
  <c r="AF2573" i="1"/>
  <c r="AF2574" i="1"/>
  <c r="AF2575" i="1"/>
  <c r="AF2576" i="1"/>
  <c r="AF2577" i="1"/>
  <c r="AF2578" i="1"/>
  <c r="AF2579" i="1"/>
  <c r="AF2580" i="1"/>
  <c r="AF2581" i="1"/>
  <c r="AF2582" i="1"/>
  <c r="AF2583" i="1"/>
  <c r="AF2584" i="1"/>
  <c r="AF2585" i="1"/>
  <c r="AF2586" i="1"/>
  <c r="AF2587" i="1"/>
  <c r="AF2588" i="1"/>
  <c r="AF2589" i="1"/>
  <c r="AF2590" i="1"/>
  <c r="AF2591" i="1"/>
  <c r="AF2592" i="1"/>
  <c r="AF2593" i="1"/>
  <c r="AF2594" i="1"/>
  <c r="AF2595" i="1"/>
  <c r="AF2596" i="1"/>
  <c r="AF2597" i="1"/>
  <c r="AF2598" i="1"/>
  <c r="AF2599" i="1"/>
  <c r="AF2600" i="1"/>
  <c r="AF2601" i="1"/>
  <c r="AF2602" i="1"/>
  <c r="AF2603" i="1"/>
  <c r="AF2604" i="1"/>
  <c r="AF2605" i="1"/>
  <c r="AF2606" i="1"/>
  <c r="AF2607" i="1"/>
  <c r="AF2608" i="1"/>
  <c r="AF2609" i="1"/>
  <c r="AF2610" i="1"/>
  <c r="AF2611" i="1"/>
  <c r="AF2612" i="1"/>
  <c r="AF2613" i="1"/>
  <c r="AF2614" i="1"/>
  <c r="AF2615" i="1"/>
  <c r="AF2616" i="1"/>
  <c r="AF2617" i="1"/>
  <c r="AF2618" i="1"/>
  <c r="AF2619" i="1"/>
  <c r="AF2620" i="1"/>
  <c r="AF2621" i="1"/>
  <c r="AF2622" i="1"/>
  <c r="AF2623" i="1"/>
  <c r="AF2624" i="1"/>
  <c r="AF2625" i="1"/>
  <c r="AF2626" i="1"/>
  <c r="AF2627" i="1"/>
  <c r="AF2628" i="1"/>
  <c r="AF2629" i="1"/>
  <c r="AF2630" i="1"/>
  <c r="AF2631" i="1"/>
  <c r="AF2632" i="1"/>
  <c r="AF2633" i="1"/>
  <c r="AF2634" i="1"/>
  <c r="AF2635" i="1"/>
  <c r="AF2636" i="1"/>
  <c r="AF2637" i="1"/>
  <c r="AF2638" i="1"/>
  <c r="AF2639" i="1"/>
  <c r="AF2640" i="1"/>
  <c r="AF2641" i="1"/>
  <c r="AF2642" i="1"/>
  <c r="AF2643" i="1"/>
  <c r="AF2644" i="1"/>
  <c r="AF2645" i="1"/>
  <c r="AF2646" i="1"/>
  <c r="AF2647" i="1"/>
  <c r="AF2648" i="1"/>
  <c r="AF2649" i="1"/>
  <c r="AF2650" i="1"/>
  <c r="AF2651" i="1"/>
  <c r="AF2652" i="1"/>
  <c r="AF2653" i="1"/>
  <c r="AF2654" i="1"/>
  <c r="AF2655" i="1"/>
  <c r="AF2656" i="1"/>
  <c r="AF2657" i="1"/>
  <c r="AF2658" i="1"/>
  <c r="AF2659" i="1"/>
  <c r="AF2660" i="1"/>
  <c r="AF2661" i="1"/>
  <c r="AF2662" i="1"/>
  <c r="AF2663" i="1"/>
  <c r="AF2664" i="1"/>
  <c r="AF2665" i="1"/>
  <c r="AF2666" i="1"/>
  <c r="AF2667" i="1"/>
  <c r="AF2668" i="1"/>
  <c r="AF2669" i="1"/>
  <c r="AF2670" i="1"/>
  <c r="AF2671" i="1"/>
  <c r="AF2672" i="1"/>
  <c r="AF2673" i="1"/>
  <c r="AF2674" i="1"/>
  <c r="AF2675" i="1"/>
  <c r="AF2676" i="1"/>
  <c r="AF2677" i="1"/>
  <c r="AF2678" i="1"/>
  <c r="AF2679" i="1"/>
  <c r="AF2680" i="1"/>
  <c r="AF2681" i="1"/>
  <c r="AF2682" i="1"/>
  <c r="AF2683" i="1"/>
  <c r="AF2684" i="1"/>
  <c r="AF2685" i="1"/>
  <c r="AF2686" i="1"/>
  <c r="AF2687" i="1"/>
  <c r="AF2688" i="1"/>
  <c r="AF2689" i="1"/>
  <c r="AF2690" i="1"/>
  <c r="AF2691" i="1"/>
  <c r="AF2692" i="1"/>
  <c r="AF2693" i="1"/>
  <c r="AF2694" i="1"/>
  <c r="AF2695" i="1"/>
  <c r="AF2696" i="1"/>
  <c r="AF2697" i="1"/>
  <c r="AF2698" i="1"/>
  <c r="AF2699" i="1"/>
  <c r="AF2700" i="1"/>
  <c r="AF2701" i="1"/>
  <c r="AF2702" i="1"/>
  <c r="AF2703" i="1"/>
  <c r="AF2704" i="1"/>
  <c r="AF2705" i="1"/>
  <c r="AF2706" i="1"/>
  <c r="AF2707" i="1"/>
  <c r="AF2708" i="1"/>
  <c r="AF2709" i="1"/>
  <c r="AF2710" i="1"/>
  <c r="AF2711" i="1"/>
  <c r="AF2712" i="1"/>
  <c r="AF2713" i="1"/>
  <c r="AF2714" i="1"/>
  <c r="AF2715" i="1"/>
  <c r="AF2716" i="1"/>
  <c r="AF2717" i="1"/>
  <c r="AF2718" i="1"/>
  <c r="AF2719" i="1"/>
  <c r="AF2720" i="1"/>
  <c r="AF2721" i="1"/>
  <c r="AF2722" i="1"/>
  <c r="AF2723" i="1"/>
  <c r="AF2724" i="1"/>
  <c r="AF2725" i="1"/>
  <c r="AF2726" i="1"/>
  <c r="AF2727" i="1"/>
  <c r="AF2728" i="1"/>
  <c r="AF2729" i="1"/>
  <c r="AF2730" i="1"/>
  <c r="AF2731" i="1"/>
  <c r="AF2732" i="1"/>
  <c r="AF2733" i="1"/>
  <c r="AF2734" i="1"/>
  <c r="AF2735" i="1"/>
  <c r="AF2736" i="1"/>
  <c r="AF2737" i="1"/>
  <c r="AF2738" i="1"/>
  <c r="AF2739" i="1"/>
  <c r="AF2740" i="1"/>
  <c r="AF2741" i="1"/>
  <c r="AF2742" i="1"/>
  <c r="AF2743" i="1"/>
  <c r="AF2744" i="1"/>
  <c r="AF2745" i="1"/>
  <c r="AF2746" i="1"/>
  <c r="AF2747" i="1"/>
  <c r="AF2748" i="1"/>
  <c r="AF2749" i="1"/>
  <c r="AF2750" i="1"/>
  <c r="AF2751" i="1"/>
  <c r="AF2752" i="1"/>
  <c r="AF2753" i="1"/>
  <c r="AF2754" i="1"/>
  <c r="AF2755" i="1"/>
  <c r="AF2756" i="1"/>
  <c r="AF2757" i="1"/>
  <c r="AF2758" i="1"/>
  <c r="AF2759" i="1"/>
  <c r="AF2760" i="1"/>
  <c r="AF2761" i="1"/>
  <c r="AF2762" i="1"/>
  <c r="AF2763" i="1"/>
  <c r="AF2764" i="1"/>
  <c r="AF2765" i="1"/>
  <c r="AF2766" i="1"/>
  <c r="AF2767" i="1"/>
  <c r="AF2768" i="1"/>
  <c r="AF2769" i="1"/>
  <c r="AF2770" i="1"/>
  <c r="AF2771" i="1"/>
  <c r="AF2772" i="1"/>
  <c r="AF2773" i="1"/>
  <c r="AF2774" i="1"/>
  <c r="AF2775" i="1"/>
  <c r="AF2776" i="1"/>
  <c r="AF2777" i="1"/>
  <c r="AF2778" i="1"/>
  <c r="AF2779" i="1"/>
  <c r="AF2780" i="1"/>
  <c r="AF2781" i="1"/>
  <c r="AF2782" i="1"/>
  <c r="AF2783" i="1"/>
  <c r="AF2784" i="1"/>
  <c r="AF2785" i="1"/>
  <c r="AF2786" i="1"/>
  <c r="AF2787" i="1"/>
  <c r="AF2788" i="1"/>
  <c r="AF2789" i="1"/>
  <c r="AF2790" i="1"/>
  <c r="AF2791" i="1"/>
  <c r="AF2792" i="1"/>
  <c r="AF2793" i="1"/>
  <c r="AF2794" i="1"/>
  <c r="AF2795" i="1"/>
  <c r="AF2796" i="1"/>
  <c r="AF2797" i="1"/>
  <c r="AF2798" i="1"/>
  <c r="AF2799" i="1"/>
  <c r="AF2800" i="1"/>
  <c r="AF2801" i="1"/>
  <c r="AF2802" i="1"/>
  <c r="AF2803" i="1"/>
  <c r="AF2804" i="1"/>
  <c r="AF2805" i="1"/>
  <c r="AF2806" i="1"/>
  <c r="AF2807" i="1"/>
  <c r="AF2808" i="1"/>
  <c r="AF2809" i="1"/>
  <c r="AF2810" i="1"/>
  <c r="AF2811" i="1"/>
  <c r="AF2812" i="1"/>
  <c r="AF2813" i="1"/>
  <c r="AF2814" i="1"/>
  <c r="AF2815" i="1"/>
  <c r="AF2816" i="1"/>
  <c r="AF2817" i="1"/>
  <c r="AF2818" i="1"/>
  <c r="AF2819" i="1"/>
  <c r="AF2820" i="1"/>
  <c r="AF2821" i="1"/>
  <c r="AF2822" i="1"/>
  <c r="AF2823" i="1"/>
  <c r="AF2824" i="1"/>
  <c r="AF2825" i="1"/>
  <c r="AF2826" i="1"/>
  <c r="AF2827" i="1"/>
  <c r="AF2828" i="1"/>
  <c r="AF2829" i="1"/>
  <c r="AF2830" i="1"/>
  <c r="AF2831" i="1"/>
  <c r="AF2832" i="1"/>
  <c r="AF2833" i="1"/>
  <c r="AF2834" i="1"/>
  <c r="AF2835" i="1"/>
  <c r="AF2836" i="1"/>
  <c r="AF2837" i="1"/>
  <c r="AF2838" i="1"/>
  <c r="AF2839" i="1"/>
  <c r="AF2840" i="1"/>
  <c r="AF2841" i="1"/>
  <c r="AF2842" i="1"/>
  <c r="AF2843" i="1"/>
  <c r="AF2844" i="1"/>
  <c r="AF2845" i="1"/>
  <c r="AF2846" i="1"/>
  <c r="AF2847" i="1"/>
  <c r="AF2848" i="1"/>
  <c r="AF2849" i="1"/>
  <c r="AF2850" i="1"/>
  <c r="AF2851" i="1"/>
  <c r="AF2852" i="1"/>
  <c r="AF2853" i="1"/>
  <c r="AF2854" i="1"/>
  <c r="AF2855" i="1"/>
  <c r="AF2856" i="1"/>
  <c r="AF2857" i="1"/>
  <c r="AF2858" i="1"/>
  <c r="AF2859" i="1"/>
  <c r="AF2860" i="1"/>
  <c r="AF2861" i="1"/>
  <c r="AF2862" i="1"/>
  <c r="AF2863" i="1"/>
  <c r="AF2864" i="1"/>
  <c r="AF2865" i="1"/>
  <c r="AF2866" i="1"/>
  <c r="AF2867" i="1"/>
  <c r="AF2868" i="1"/>
  <c r="AF2869" i="1"/>
  <c r="AF2870" i="1"/>
  <c r="AF2871" i="1"/>
  <c r="AF2872" i="1"/>
  <c r="AF2873" i="1"/>
  <c r="AF2874" i="1"/>
  <c r="AF2875" i="1"/>
  <c r="AF2876" i="1"/>
  <c r="AF2877" i="1"/>
  <c r="AF2878" i="1"/>
  <c r="AF2879" i="1"/>
  <c r="AF2880" i="1"/>
  <c r="AF2881" i="1"/>
  <c r="AF2882" i="1"/>
  <c r="AF2883" i="1"/>
  <c r="AF2884" i="1"/>
  <c r="AF2885" i="1"/>
  <c r="AF2886" i="1"/>
  <c r="AF2887" i="1"/>
  <c r="AF2888" i="1"/>
  <c r="AF2889" i="1"/>
  <c r="AF2890" i="1"/>
  <c r="AF2891" i="1"/>
  <c r="AF2892" i="1"/>
  <c r="AF2893" i="1"/>
  <c r="AF2894" i="1"/>
  <c r="AF2895" i="1"/>
  <c r="AF2896" i="1"/>
  <c r="AF2897" i="1"/>
  <c r="AF2898" i="1"/>
  <c r="AF2899" i="1"/>
  <c r="AF2900" i="1"/>
  <c r="AF2901" i="1"/>
  <c r="AF2902" i="1"/>
  <c r="AF2903" i="1"/>
  <c r="AF2904" i="1"/>
  <c r="AF2905" i="1"/>
  <c r="AF2906" i="1"/>
  <c r="AF2907" i="1"/>
  <c r="AF2908" i="1"/>
  <c r="AF2909" i="1"/>
  <c r="AF2910" i="1"/>
  <c r="AF2911" i="1"/>
  <c r="AF2912" i="1"/>
  <c r="AF2913" i="1"/>
  <c r="AF2914" i="1"/>
  <c r="AF2915" i="1"/>
  <c r="AF2916" i="1"/>
  <c r="AF2917" i="1"/>
  <c r="AF2918" i="1"/>
  <c r="AF2919" i="1"/>
  <c r="AF2920" i="1"/>
  <c r="AF2921" i="1"/>
  <c r="AF2922" i="1"/>
  <c r="AF2923" i="1"/>
  <c r="AF2924" i="1"/>
  <c r="AF2925" i="1"/>
  <c r="AF2926" i="1"/>
  <c r="AF2927" i="1"/>
  <c r="AF2928" i="1"/>
  <c r="AF2929" i="1"/>
  <c r="AF2930" i="1"/>
  <c r="AF2931" i="1"/>
  <c r="AF2932" i="1"/>
  <c r="AF2933" i="1"/>
  <c r="AF2934" i="1"/>
  <c r="AF2935" i="1"/>
  <c r="AF2936" i="1"/>
  <c r="AF2937" i="1"/>
  <c r="AF2938" i="1"/>
  <c r="AF2939" i="1"/>
  <c r="AF2940" i="1"/>
  <c r="AF2941" i="1"/>
  <c r="AF2942" i="1"/>
  <c r="AF2943" i="1"/>
  <c r="AF2944" i="1"/>
  <c r="AF2945" i="1"/>
  <c r="AF2946" i="1"/>
  <c r="AF2947" i="1"/>
  <c r="AF2948" i="1"/>
  <c r="AF2949" i="1"/>
  <c r="AF2950" i="1"/>
  <c r="AF2951" i="1"/>
  <c r="AF2952" i="1"/>
  <c r="AF2953" i="1"/>
  <c r="AF2954" i="1"/>
  <c r="AF2955" i="1"/>
  <c r="AF2956" i="1"/>
  <c r="AF2957" i="1"/>
  <c r="AF2958" i="1"/>
  <c r="AF2959" i="1"/>
  <c r="AF2960" i="1"/>
  <c r="AF2961" i="1"/>
  <c r="AF2962" i="1"/>
  <c r="AF2963" i="1"/>
  <c r="AF2964" i="1"/>
  <c r="AF2965" i="1"/>
  <c r="AF2966" i="1"/>
  <c r="AF2967" i="1"/>
  <c r="AF2968" i="1"/>
  <c r="AF2969" i="1"/>
  <c r="AF2970" i="1"/>
  <c r="AF2971" i="1"/>
  <c r="AF2972" i="1"/>
  <c r="AF2973" i="1"/>
  <c r="AF2974" i="1"/>
  <c r="AF2975" i="1"/>
  <c r="AF2976" i="1"/>
  <c r="AF2977" i="1"/>
  <c r="AF2978" i="1"/>
  <c r="AF2979" i="1"/>
  <c r="AF2980" i="1"/>
  <c r="AF2981" i="1"/>
  <c r="AF2982" i="1"/>
  <c r="AF2983" i="1"/>
  <c r="AF2984" i="1"/>
  <c r="AF2985" i="1"/>
  <c r="AF2986" i="1"/>
  <c r="AF2987" i="1"/>
  <c r="AF2988" i="1"/>
  <c r="AF2989" i="1"/>
  <c r="AF2990" i="1"/>
  <c r="AF2991" i="1"/>
  <c r="AF2992" i="1"/>
  <c r="AF2993" i="1"/>
  <c r="AF2994" i="1"/>
  <c r="AF2995" i="1"/>
  <c r="AF2996" i="1"/>
  <c r="AF2997" i="1"/>
  <c r="AF2998" i="1"/>
  <c r="AF2999" i="1"/>
  <c r="AF3000" i="1"/>
  <c r="AF3001" i="1"/>
  <c r="AF3002" i="1"/>
  <c r="AF3003" i="1"/>
  <c r="AF3004" i="1"/>
  <c r="AF3005" i="1"/>
  <c r="AF3006" i="1"/>
  <c r="AF3007" i="1"/>
  <c r="AF3008" i="1"/>
  <c r="AF3009" i="1"/>
  <c r="AF3010" i="1"/>
  <c r="AF3011" i="1"/>
  <c r="AF3012" i="1"/>
  <c r="AF3013" i="1"/>
  <c r="AF3014" i="1"/>
  <c r="AF3015" i="1"/>
  <c r="AF3016" i="1"/>
  <c r="AF3017" i="1"/>
  <c r="AF3018" i="1"/>
  <c r="AF3019" i="1"/>
  <c r="AF3020" i="1"/>
  <c r="AF3021" i="1"/>
  <c r="AF3022" i="1"/>
  <c r="AF3023" i="1"/>
  <c r="AF3024" i="1"/>
  <c r="AF3025" i="1"/>
  <c r="AF3026" i="1"/>
  <c r="AF3027" i="1"/>
  <c r="AF3028" i="1"/>
  <c r="AF3029" i="1"/>
  <c r="AF3030" i="1"/>
  <c r="AF3031" i="1"/>
  <c r="AF3032" i="1"/>
  <c r="AF3033" i="1"/>
  <c r="AF3034" i="1"/>
  <c r="AF3035" i="1"/>
  <c r="AF3036" i="1"/>
  <c r="AF3037" i="1"/>
  <c r="AF3038" i="1"/>
  <c r="AF3039" i="1"/>
  <c r="AF3040" i="1"/>
  <c r="AF3041" i="1"/>
  <c r="AF3042" i="1"/>
  <c r="AF3043" i="1"/>
  <c r="AF3044" i="1"/>
  <c r="AF3045" i="1"/>
  <c r="AF3046" i="1"/>
  <c r="AF3047" i="1"/>
  <c r="AF3048" i="1"/>
  <c r="AF3049" i="1"/>
  <c r="AF3050" i="1"/>
  <c r="AF3051" i="1"/>
  <c r="AF3052" i="1"/>
  <c r="AF3053" i="1"/>
  <c r="AF3054" i="1"/>
  <c r="AF3055" i="1"/>
  <c r="AF3056" i="1"/>
  <c r="AF3057" i="1"/>
  <c r="AF3058" i="1"/>
  <c r="AF3059" i="1"/>
  <c r="AF3060" i="1"/>
  <c r="AF3061" i="1"/>
  <c r="AF3062" i="1"/>
  <c r="AF3063" i="1"/>
  <c r="AF3064" i="1"/>
  <c r="AF3065" i="1"/>
  <c r="AF3066" i="1"/>
  <c r="AF3067" i="1"/>
  <c r="AF3068" i="1"/>
  <c r="AF3069" i="1"/>
  <c r="AF3070" i="1"/>
  <c r="AF3071" i="1"/>
  <c r="AF3072" i="1"/>
  <c r="AF3073" i="1"/>
  <c r="AF3074" i="1"/>
  <c r="AF3075" i="1"/>
  <c r="AF3076" i="1"/>
  <c r="AF3077" i="1"/>
  <c r="AF3078" i="1"/>
  <c r="AF3079" i="1"/>
  <c r="AF3080" i="1"/>
  <c r="AF3081" i="1"/>
  <c r="AF3082" i="1"/>
  <c r="AF3083" i="1"/>
  <c r="AF3084" i="1"/>
  <c r="AF3085" i="1"/>
  <c r="AF3086" i="1"/>
  <c r="AF3087" i="1"/>
  <c r="AF3088" i="1"/>
  <c r="AF3089" i="1"/>
  <c r="AF3090" i="1"/>
  <c r="AF3091" i="1"/>
  <c r="AF3092" i="1"/>
  <c r="AF3093" i="1"/>
  <c r="AF3094" i="1"/>
  <c r="AF3095" i="1"/>
  <c r="AF3096" i="1"/>
  <c r="AF3097" i="1"/>
  <c r="AF3098" i="1"/>
  <c r="AF3099" i="1"/>
  <c r="AF3100" i="1"/>
  <c r="AF3101" i="1"/>
  <c r="AF3102" i="1"/>
  <c r="AF3103" i="1"/>
  <c r="AF3104" i="1"/>
  <c r="AF3105" i="1"/>
  <c r="AF3106" i="1"/>
  <c r="AF3107" i="1"/>
  <c r="AF3108" i="1"/>
  <c r="AF3109" i="1"/>
  <c r="AF3110" i="1"/>
  <c r="AF3111" i="1"/>
  <c r="AF3112" i="1"/>
  <c r="AF3113" i="1"/>
  <c r="AF3114" i="1"/>
  <c r="AF3115" i="1"/>
  <c r="AF3116" i="1"/>
  <c r="AF3117" i="1"/>
  <c r="AF3118" i="1"/>
  <c r="AF3119" i="1"/>
  <c r="AF3120" i="1"/>
  <c r="AF3121" i="1"/>
  <c r="AF3122" i="1"/>
  <c r="AF3123" i="1"/>
  <c r="AF3124" i="1"/>
  <c r="AF3125" i="1"/>
  <c r="AF3126" i="1"/>
  <c r="AF3127" i="1"/>
  <c r="AF3128" i="1"/>
  <c r="AF3129" i="1"/>
  <c r="AF3130" i="1"/>
  <c r="AF3131" i="1"/>
  <c r="AF3132" i="1"/>
  <c r="AF3133" i="1"/>
  <c r="AF3134" i="1"/>
  <c r="AF3135" i="1"/>
  <c r="AF3136" i="1"/>
  <c r="AF3137" i="1"/>
  <c r="AF3138" i="1"/>
  <c r="AF3139" i="1"/>
  <c r="AF3140" i="1"/>
  <c r="AF3141" i="1"/>
  <c r="AF3142" i="1"/>
  <c r="AF3143" i="1"/>
  <c r="AF3144" i="1"/>
  <c r="AF3145" i="1"/>
  <c r="AF3146" i="1"/>
  <c r="AF3147" i="1"/>
  <c r="AF3148" i="1"/>
  <c r="AF3149" i="1"/>
  <c r="AF3150" i="1"/>
  <c r="AF3151" i="1"/>
  <c r="AF3152" i="1"/>
  <c r="AF3153" i="1"/>
  <c r="AF3154" i="1"/>
  <c r="AF3155" i="1"/>
  <c r="AF3156" i="1"/>
  <c r="AF3157" i="1"/>
  <c r="AF3158" i="1"/>
  <c r="AF3159" i="1"/>
  <c r="AF3160" i="1"/>
  <c r="AF3161" i="1"/>
  <c r="AF3162" i="1"/>
  <c r="AF3163" i="1"/>
  <c r="AF3164" i="1"/>
  <c r="AF3165" i="1"/>
  <c r="AF3166" i="1"/>
  <c r="AF3167" i="1"/>
  <c r="AF3168" i="1"/>
  <c r="AF3169" i="1"/>
  <c r="AF3170" i="1"/>
  <c r="AF3171" i="1"/>
  <c r="AF3172" i="1"/>
  <c r="AF3173" i="1"/>
  <c r="AF3174" i="1"/>
  <c r="AF3175" i="1"/>
  <c r="AF3176" i="1"/>
  <c r="AF3177" i="1"/>
  <c r="AF3178" i="1"/>
  <c r="AF3179" i="1"/>
  <c r="AF3180" i="1"/>
  <c r="AF3181" i="1"/>
  <c r="AF3182" i="1"/>
  <c r="AF3183" i="1"/>
  <c r="AF3184" i="1"/>
  <c r="AF3185" i="1"/>
  <c r="AF3186" i="1"/>
  <c r="AF3187" i="1"/>
  <c r="AF3188" i="1"/>
  <c r="AF3189" i="1"/>
  <c r="AF3190" i="1"/>
  <c r="AF3191" i="1"/>
  <c r="AF3192" i="1"/>
  <c r="AF3193" i="1"/>
  <c r="AF3194" i="1"/>
  <c r="AF3195" i="1"/>
  <c r="AF3196" i="1"/>
  <c r="AF3197" i="1"/>
  <c r="AF3198" i="1"/>
  <c r="AF3199" i="1"/>
  <c r="AF3200" i="1"/>
  <c r="AF3201" i="1"/>
  <c r="AF3202" i="1"/>
  <c r="AF3203" i="1"/>
  <c r="AF3204" i="1"/>
  <c r="AF3205" i="1"/>
  <c r="AF3206" i="1"/>
  <c r="AF3207" i="1"/>
  <c r="AF3208" i="1"/>
  <c r="AF3209" i="1"/>
  <c r="AF3210" i="1"/>
  <c r="AF3211" i="1"/>
  <c r="AF3212" i="1"/>
  <c r="AF3213" i="1"/>
  <c r="AF3214" i="1"/>
  <c r="AF3215" i="1"/>
  <c r="AF3216" i="1"/>
  <c r="AF3217" i="1"/>
  <c r="AF3218" i="1"/>
  <c r="AF3219" i="1"/>
  <c r="AF3220" i="1"/>
  <c r="AF3221" i="1"/>
  <c r="AF3222" i="1"/>
  <c r="AF3223" i="1"/>
  <c r="AF3224" i="1"/>
  <c r="AF3225" i="1"/>
  <c r="AF3226" i="1"/>
  <c r="AF3227" i="1"/>
  <c r="AF3228" i="1"/>
  <c r="AF3229" i="1"/>
  <c r="AF3230" i="1"/>
  <c r="AF3231" i="1"/>
  <c r="AF3232" i="1"/>
  <c r="AF3233" i="1"/>
  <c r="AF3234" i="1"/>
  <c r="AF3235" i="1"/>
  <c r="AF3236" i="1"/>
  <c r="AF3237" i="1"/>
  <c r="AF3238" i="1"/>
  <c r="AF3239" i="1"/>
  <c r="AF3240" i="1"/>
  <c r="AF3241" i="1"/>
  <c r="AF3242" i="1"/>
  <c r="AF3243" i="1"/>
  <c r="AF3244" i="1"/>
  <c r="AF3245" i="1"/>
  <c r="AF3246" i="1"/>
  <c r="AF3247" i="1"/>
  <c r="AF3248" i="1"/>
  <c r="AF3249" i="1"/>
  <c r="AF3250" i="1"/>
  <c r="AF3251" i="1"/>
  <c r="AF3252" i="1"/>
  <c r="AF3253" i="1"/>
  <c r="AF3254" i="1"/>
  <c r="AF3255" i="1"/>
  <c r="AF3256" i="1"/>
  <c r="AF3257" i="1"/>
  <c r="AF3258" i="1"/>
  <c r="AF3259" i="1"/>
  <c r="AF3260" i="1"/>
  <c r="AF3261" i="1"/>
  <c r="AF3262" i="1"/>
  <c r="AF3263" i="1"/>
  <c r="AF3264" i="1"/>
  <c r="AF3265" i="1"/>
  <c r="AF3266" i="1"/>
  <c r="AF3267" i="1"/>
  <c r="AF3268" i="1"/>
  <c r="AF3269" i="1"/>
  <c r="AF3270" i="1"/>
  <c r="AF3271" i="1"/>
  <c r="AF3272" i="1"/>
  <c r="AF3273" i="1"/>
  <c r="AF3274" i="1"/>
  <c r="AF3275" i="1"/>
  <c r="AF3276" i="1"/>
  <c r="AF3277" i="1"/>
  <c r="AF3278" i="1"/>
  <c r="AF3279" i="1"/>
  <c r="AF3280" i="1"/>
  <c r="AF3281" i="1"/>
  <c r="AF3282" i="1"/>
  <c r="AF3283" i="1"/>
  <c r="AF3284" i="1"/>
  <c r="AF3285" i="1"/>
  <c r="AF3286" i="1"/>
  <c r="AF3287" i="1"/>
  <c r="AF3288" i="1"/>
  <c r="AF3289" i="1"/>
  <c r="AF3290" i="1"/>
  <c r="AF3291" i="1"/>
  <c r="AF3292" i="1"/>
  <c r="AF3293" i="1"/>
  <c r="AF3294" i="1"/>
  <c r="AF3295" i="1"/>
  <c r="AF3296" i="1"/>
  <c r="AF3297" i="1"/>
  <c r="AF3298" i="1"/>
  <c r="AF3299" i="1"/>
  <c r="AF3300" i="1"/>
  <c r="AF3301" i="1"/>
  <c r="AF3302" i="1"/>
  <c r="AF3303" i="1"/>
  <c r="AF3304" i="1"/>
  <c r="AF3305" i="1"/>
  <c r="AF3306" i="1"/>
  <c r="AF3307" i="1"/>
  <c r="AF3308" i="1"/>
  <c r="AF3309" i="1"/>
  <c r="AF3310" i="1"/>
  <c r="AF3311" i="1"/>
  <c r="AF3312" i="1"/>
  <c r="AF3313" i="1"/>
  <c r="AF3314" i="1"/>
  <c r="AF3315" i="1"/>
  <c r="AF3316" i="1"/>
  <c r="AF3317" i="1"/>
  <c r="AF3318" i="1"/>
  <c r="AF3319" i="1"/>
  <c r="AF3320" i="1"/>
  <c r="AF3321" i="1"/>
  <c r="AF3322" i="1"/>
  <c r="AF3323" i="1"/>
  <c r="AF3324" i="1"/>
  <c r="AF3325" i="1"/>
  <c r="AF3326" i="1"/>
  <c r="AF3327" i="1"/>
  <c r="AF3328" i="1"/>
  <c r="AF3329" i="1"/>
  <c r="AF3330" i="1"/>
  <c r="AF3331" i="1"/>
  <c r="AF3332" i="1"/>
  <c r="AF3333" i="1"/>
  <c r="AF3334" i="1"/>
  <c r="AF3335" i="1"/>
  <c r="AF3336" i="1"/>
  <c r="AF3337" i="1"/>
  <c r="AF3338" i="1"/>
  <c r="AF3339" i="1"/>
  <c r="AF3340" i="1"/>
  <c r="AF3341" i="1"/>
  <c r="AF3342" i="1"/>
  <c r="AF3343" i="1"/>
  <c r="AF3344" i="1"/>
  <c r="AF3345" i="1"/>
  <c r="AF3346" i="1"/>
  <c r="AF3347" i="1"/>
  <c r="AF3348" i="1"/>
  <c r="AF3349" i="1"/>
  <c r="AF3350" i="1"/>
  <c r="AF3351" i="1"/>
  <c r="AF3352" i="1"/>
  <c r="AF3353" i="1"/>
  <c r="AF3354" i="1"/>
  <c r="AF3355" i="1"/>
  <c r="AF3356" i="1"/>
  <c r="AF3357" i="1"/>
  <c r="AF3358" i="1"/>
  <c r="AF3359" i="1"/>
  <c r="AF3360" i="1"/>
  <c r="AF3361" i="1"/>
  <c r="AF3362" i="1"/>
  <c r="AF3363" i="1"/>
  <c r="AF3364" i="1"/>
  <c r="AF3365" i="1"/>
  <c r="AF3366" i="1"/>
  <c r="AF3367" i="1"/>
  <c r="AF3368" i="1"/>
  <c r="AF3369" i="1"/>
  <c r="AF3370" i="1"/>
  <c r="AF3371" i="1"/>
  <c r="AF3372" i="1"/>
  <c r="AF3373" i="1"/>
  <c r="AF3374" i="1"/>
  <c r="AF3375" i="1"/>
  <c r="AF3376" i="1"/>
  <c r="AF3377" i="1"/>
  <c r="AF3378" i="1"/>
  <c r="AF3379" i="1"/>
  <c r="AF3380" i="1"/>
  <c r="AF3381" i="1"/>
  <c r="AF3382" i="1"/>
  <c r="AF3383" i="1"/>
  <c r="AF3384" i="1"/>
  <c r="AF3385" i="1"/>
  <c r="AF3386" i="1"/>
  <c r="AF3387" i="1"/>
  <c r="AF3388" i="1"/>
  <c r="AF3389" i="1"/>
  <c r="AF3390" i="1"/>
  <c r="AF3391" i="1"/>
  <c r="AF3392" i="1"/>
  <c r="AF3393" i="1"/>
  <c r="AF3394" i="1"/>
  <c r="AF3395" i="1"/>
  <c r="AF3396" i="1"/>
  <c r="AF3397" i="1"/>
  <c r="AF3398" i="1"/>
  <c r="AF3399" i="1"/>
  <c r="AF3400" i="1"/>
  <c r="AF3401" i="1"/>
  <c r="AF3402" i="1"/>
  <c r="AF3403" i="1"/>
  <c r="AF3404" i="1"/>
  <c r="AF3405" i="1"/>
  <c r="AF3406" i="1"/>
  <c r="AF3407" i="1"/>
  <c r="AF3408" i="1"/>
  <c r="AF3409" i="1"/>
  <c r="AF3410" i="1"/>
  <c r="AF3411" i="1"/>
  <c r="AF3412" i="1"/>
  <c r="AF3413" i="1"/>
  <c r="AF3414" i="1"/>
  <c r="AF3415" i="1"/>
  <c r="AF3416" i="1"/>
  <c r="AF3417" i="1"/>
  <c r="AF3418" i="1"/>
  <c r="AF3419" i="1"/>
  <c r="AF3420" i="1"/>
  <c r="AF3421" i="1"/>
  <c r="AF3422" i="1"/>
  <c r="AF3423" i="1"/>
  <c r="AF3424" i="1"/>
  <c r="AF3425" i="1"/>
  <c r="AF3426" i="1"/>
  <c r="AF3427" i="1"/>
  <c r="AF3428" i="1"/>
  <c r="AF3429" i="1"/>
  <c r="AF3430" i="1"/>
  <c r="AF3431" i="1"/>
  <c r="AF3432" i="1"/>
  <c r="AF3433" i="1"/>
  <c r="AF3434" i="1"/>
  <c r="AF3435" i="1"/>
  <c r="AF3436" i="1"/>
  <c r="AF3437" i="1"/>
  <c r="AF3438" i="1"/>
  <c r="AF3439" i="1"/>
  <c r="AF3440" i="1"/>
  <c r="AF3441" i="1"/>
  <c r="AF3442" i="1"/>
  <c r="AF3443" i="1"/>
  <c r="AF3444" i="1"/>
  <c r="AF3445" i="1"/>
  <c r="AF3446" i="1"/>
  <c r="AF3447" i="1"/>
  <c r="AF3448" i="1"/>
  <c r="AF3449" i="1"/>
  <c r="AF3450" i="1"/>
  <c r="AF3451" i="1"/>
  <c r="AF3452" i="1"/>
  <c r="AF3453" i="1"/>
  <c r="AF3454" i="1"/>
  <c r="AF3455" i="1"/>
  <c r="AF3456" i="1"/>
  <c r="AF3457" i="1"/>
  <c r="AF3458" i="1"/>
  <c r="AF3459" i="1"/>
  <c r="AF3460" i="1"/>
  <c r="AF3461" i="1"/>
  <c r="AF3462" i="1"/>
  <c r="AF3463" i="1"/>
  <c r="AF3464" i="1"/>
  <c r="AF3465" i="1"/>
  <c r="AF3466" i="1"/>
  <c r="AF3467" i="1"/>
  <c r="AF3468" i="1"/>
  <c r="AF3469" i="1"/>
  <c r="AF3470" i="1"/>
  <c r="AF3471" i="1"/>
  <c r="AF3472" i="1"/>
  <c r="AF3473" i="1"/>
  <c r="AF3474" i="1"/>
  <c r="AF3475" i="1"/>
  <c r="AF3476" i="1"/>
  <c r="AF3477" i="1"/>
  <c r="AF3478" i="1"/>
  <c r="AF3479" i="1"/>
  <c r="AF3480" i="1"/>
  <c r="AF3481" i="1"/>
  <c r="AF3482" i="1"/>
  <c r="AF3483" i="1"/>
  <c r="AF3484" i="1"/>
  <c r="AF3485" i="1"/>
  <c r="AF3486" i="1"/>
  <c r="AF3487" i="1"/>
  <c r="AF3488" i="1"/>
  <c r="AF3489" i="1"/>
  <c r="AF3490" i="1"/>
  <c r="AF3491" i="1"/>
  <c r="AF3492" i="1"/>
  <c r="AF3493" i="1"/>
  <c r="AF3494" i="1"/>
  <c r="AF3495" i="1"/>
  <c r="AF3496" i="1"/>
  <c r="AF3497" i="1"/>
  <c r="AF3498" i="1"/>
  <c r="AF3499" i="1"/>
  <c r="AF3500" i="1"/>
  <c r="AF3501" i="1"/>
  <c r="AF3502" i="1"/>
  <c r="AF3503" i="1"/>
  <c r="AF3504" i="1"/>
  <c r="AF3505" i="1"/>
  <c r="AF3506" i="1"/>
  <c r="AF3507" i="1"/>
  <c r="AF3508" i="1"/>
  <c r="AF3509" i="1"/>
  <c r="AF3510" i="1"/>
  <c r="AF3511" i="1"/>
  <c r="AF3512" i="1"/>
  <c r="AF3513" i="1"/>
  <c r="AF3514" i="1"/>
  <c r="AF3515" i="1"/>
  <c r="AF3516" i="1"/>
  <c r="AF3517" i="1"/>
  <c r="AF3518" i="1"/>
  <c r="AF3519" i="1"/>
  <c r="AF3520" i="1"/>
  <c r="AF3521" i="1"/>
  <c r="AF3522" i="1"/>
  <c r="AF3523" i="1"/>
  <c r="AF3524" i="1"/>
  <c r="AF3525" i="1"/>
  <c r="AF3526" i="1"/>
  <c r="AF3527" i="1"/>
  <c r="AF3528" i="1"/>
  <c r="AF3529" i="1"/>
  <c r="AF3530" i="1"/>
  <c r="AF3531" i="1"/>
  <c r="AF3532" i="1"/>
  <c r="AF3533" i="1"/>
  <c r="AF3534" i="1"/>
  <c r="AF3535" i="1"/>
  <c r="AF3536" i="1"/>
  <c r="AF3537" i="1"/>
  <c r="AF3538" i="1"/>
  <c r="AF3539" i="1"/>
  <c r="AF3540" i="1"/>
  <c r="AF3541" i="1"/>
  <c r="AF3542" i="1"/>
  <c r="AF3543" i="1"/>
  <c r="AF3544" i="1"/>
  <c r="AF3545" i="1"/>
  <c r="AF3546" i="1"/>
  <c r="AF3547" i="1"/>
  <c r="AF3548" i="1"/>
  <c r="AF3549" i="1"/>
  <c r="AF3550" i="1"/>
  <c r="AF3551" i="1"/>
  <c r="AF3552" i="1"/>
  <c r="AF3553" i="1"/>
  <c r="AF3554" i="1"/>
  <c r="AF3555" i="1"/>
  <c r="AF3556" i="1"/>
  <c r="AF3557" i="1"/>
  <c r="AF3558" i="1"/>
  <c r="AF3559" i="1"/>
  <c r="AF3560" i="1"/>
  <c r="AF3561" i="1"/>
  <c r="AF3562" i="1"/>
  <c r="AF3563" i="1"/>
  <c r="AF3564" i="1"/>
  <c r="AF3565" i="1"/>
  <c r="AF3566" i="1"/>
  <c r="AF3567" i="1"/>
  <c r="AF3568" i="1"/>
  <c r="AF3569" i="1"/>
  <c r="AF3570" i="1"/>
  <c r="AF3571" i="1"/>
  <c r="AF3572" i="1"/>
  <c r="AF3573" i="1"/>
  <c r="AF3574" i="1"/>
  <c r="AF3575" i="1"/>
  <c r="AF3576" i="1"/>
  <c r="AF3577" i="1"/>
  <c r="AF3578" i="1"/>
  <c r="AF3579" i="1"/>
  <c r="AF3580" i="1"/>
  <c r="AF3581" i="1"/>
  <c r="AF3582" i="1"/>
  <c r="AF3583" i="1"/>
  <c r="AF3584" i="1"/>
  <c r="AF3585" i="1"/>
  <c r="AF3586" i="1"/>
  <c r="AF3587" i="1"/>
  <c r="AF3588" i="1"/>
  <c r="AF3589" i="1"/>
  <c r="AF3590" i="1"/>
  <c r="AF3591" i="1"/>
  <c r="AF3592" i="1"/>
  <c r="AF3593" i="1"/>
  <c r="AF3594" i="1"/>
  <c r="AF3595" i="1"/>
  <c r="AF3596" i="1"/>
  <c r="AF3597" i="1"/>
  <c r="AF3598" i="1"/>
  <c r="AF3599" i="1"/>
  <c r="AF3600" i="1"/>
  <c r="AF3601" i="1"/>
  <c r="AF3602" i="1"/>
  <c r="AF3603" i="1"/>
  <c r="AF3604" i="1"/>
  <c r="AF3605" i="1"/>
  <c r="AF3606" i="1"/>
  <c r="AF3607" i="1"/>
  <c r="AF3608" i="1"/>
  <c r="AF3609" i="1"/>
  <c r="AF3610" i="1"/>
  <c r="AF3611" i="1"/>
  <c r="AF3612" i="1"/>
  <c r="AF3613" i="1"/>
  <c r="AF3614" i="1"/>
  <c r="AF3615" i="1"/>
  <c r="AF3616" i="1"/>
  <c r="AF3617" i="1"/>
  <c r="AF3618" i="1"/>
  <c r="AF3619" i="1"/>
  <c r="AF3620" i="1"/>
  <c r="AF3621" i="1"/>
  <c r="AF3622" i="1"/>
  <c r="AF3623" i="1"/>
  <c r="AF3624" i="1"/>
  <c r="AF3625" i="1"/>
  <c r="AF3626" i="1"/>
  <c r="AF3627" i="1"/>
  <c r="AF3628" i="1"/>
  <c r="AF3629" i="1"/>
  <c r="AF3630" i="1"/>
  <c r="AF3631" i="1"/>
  <c r="AF3632" i="1"/>
  <c r="AF3633" i="1"/>
  <c r="AF3634" i="1"/>
  <c r="AF3635" i="1"/>
  <c r="AF3636" i="1"/>
  <c r="AF3637" i="1"/>
  <c r="AF3638" i="1"/>
  <c r="AF3639" i="1"/>
  <c r="AF3640" i="1"/>
  <c r="AF3641" i="1"/>
  <c r="AF3642" i="1"/>
  <c r="AF3643" i="1"/>
  <c r="AF3644" i="1"/>
  <c r="AF3645" i="1"/>
  <c r="AF3646" i="1"/>
  <c r="AF3647" i="1"/>
  <c r="AF3648" i="1"/>
  <c r="AF3649" i="1"/>
  <c r="AF3650" i="1"/>
  <c r="AF3651" i="1"/>
  <c r="AF3652" i="1"/>
  <c r="AF3653" i="1"/>
  <c r="AF3654" i="1"/>
  <c r="AF3655" i="1"/>
  <c r="AF3656" i="1"/>
  <c r="AF3657" i="1"/>
  <c r="AF3658" i="1"/>
  <c r="AF3659" i="1"/>
  <c r="AF3660" i="1"/>
  <c r="AF3661" i="1"/>
  <c r="AF3662" i="1"/>
  <c r="AF3663" i="1"/>
  <c r="AF3664" i="1"/>
  <c r="AF3665" i="1"/>
  <c r="AF3666" i="1"/>
  <c r="AF3667" i="1"/>
  <c r="AF3668" i="1"/>
  <c r="AF3669" i="1"/>
  <c r="AF3670" i="1"/>
  <c r="AF3671" i="1"/>
  <c r="AF3672" i="1"/>
  <c r="AF3673" i="1"/>
  <c r="AF3674" i="1"/>
  <c r="AF3675" i="1"/>
  <c r="AF3676" i="1"/>
  <c r="AF3677" i="1"/>
  <c r="AF3678" i="1"/>
  <c r="AF3679" i="1"/>
  <c r="AF3680" i="1"/>
  <c r="AF3681" i="1"/>
  <c r="AF3682" i="1"/>
  <c r="AF3683" i="1"/>
  <c r="AF3684" i="1"/>
  <c r="AF3685" i="1"/>
  <c r="AF3686" i="1"/>
  <c r="AF3687" i="1"/>
  <c r="AF3688" i="1"/>
  <c r="AF3689" i="1"/>
  <c r="AF3690" i="1"/>
  <c r="AF3691" i="1"/>
  <c r="AF3692" i="1"/>
  <c r="AF3693" i="1"/>
  <c r="AF3694" i="1"/>
  <c r="AF3695" i="1"/>
  <c r="AF3696" i="1"/>
  <c r="AF3697" i="1"/>
  <c r="AF3698" i="1"/>
  <c r="AF3699" i="1"/>
  <c r="AF3700" i="1"/>
  <c r="AF3701" i="1"/>
  <c r="AF3702" i="1"/>
  <c r="AF3703" i="1"/>
  <c r="AF3704" i="1"/>
  <c r="AF3705" i="1"/>
  <c r="AF3706" i="1"/>
  <c r="AF3707" i="1"/>
  <c r="AF3708" i="1"/>
  <c r="AF3709" i="1"/>
  <c r="AF3710" i="1"/>
  <c r="AF3711" i="1"/>
  <c r="AF3712" i="1"/>
  <c r="AF3713" i="1"/>
  <c r="AF3714" i="1"/>
  <c r="AF3715" i="1"/>
  <c r="AF3716" i="1"/>
  <c r="AF3717" i="1"/>
  <c r="AF3718" i="1"/>
  <c r="AF3719" i="1"/>
  <c r="AF3720" i="1"/>
  <c r="AF3721" i="1"/>
  <c r="AF3722" i="1"/>
  <c r="AF3723" i="1"/>
  <c r="AF3724" i="1"/>
  <c r="AF3725" i="1"/>
  <c r="AF3726" i="1"/>
  <c r="AF3727" i="1"/>
  <c r="AF3728" i="1"/>
  <c r="AF3729" i="1"/>
  <c r="AF3730" i="1"/>
  <c r="AF3731" i="1"/>
  <c r="AF3732" i="1"/>
  <c r="AF3733" i="1"/>
  <c r="AF3734" i="1"/>
  <c r="AF3735" i="1"/>
  <c r="AF3736" i="1"/>
  <c r="AF3737" i="1"/>
  <c r="AF3738" i="1"/>
  <c r="AF3739" i="1"/>
  <c r="AF3740" i="1"/>
  <c r="AF3741" i="1"/>
  <c r="AF3742" i="1"/>
  <c r="AF3743" i="1"/>
  <c r="AF3744" i="1"/>
  <c r="AF3745" i="1"/>
  <c r="AF3746" i="1"/>
  <c r="AF3747" i="1"/>
  <c r="AF3748" i="1"/>
  <c r="AF3749" i="1"/>
  <c r="AF3750" i="1"/>
  <c r="AF3751" i="1"/>
  <c r="AF3752" i="1"/>
  <c r="AF3753" i="1"/>
  <c r="AF3754" i="1"/>
  <c r="AF3755" i="1"/>
  <c r="AF3756" i="1"/>
  <c r="AF3757" i="1"/>
  <c r="AF3758" i="1"/>
  <c r="AF3759" i="1"/>
  <c r="AF3760" i="1"/>
  <c r="AF3761" i="1"/>
  <c r="AF3762" i="1"/>
  <c r="AF3763" i="1"/>
  <c r="AF3764" i="1"/>
  <c r="AF3765" i="1"/>
  <c r="AF3766" i="1"/>
  <c r="AF3767" i="1"/>
  <c r="AF3768" i="1"/>
  <c r="AF3769" i="1"/>
  <c r="AF3770" i="1"/>
  <c r="AF3771" i="1"/>
  <c r="AF3772" i="1"/>
  <c r="AF3773" i="1"/>
  <c r="AF3774" i="1"/>
  <c r="AF3775" i="1"/>
  <c r="AF3776" i="1"/>
  <c r="AF3777" i="1"/>
  <c r="AF3778" i="1"/>
  <c r="AF3779" i="1"/>
  <c r="AF3780" i="1"/>
  <c r="AF3781" i="1"/>
  <c r="AF3782" i="1"/>
  <c r="AF3783" i="1"/>
  <c r="AF3784" i="1"/>
  <c r="AF3785" i="1"/>
  <c r="AF3786" i="1"/>
  <c r="AF3787" i="1"/>
  <c r="AF3788" i="1"/>
  <c r="AF3789" i="1"/>
  <c r="AF3790" i="1"/>
  <c r="AF3791" i="1"/>
  <c r="AF3792" i="1"/>
  <c r="AF3793" i="1"/>
  <c r="AF3794" i="1"/>
  <c r="AF3795" i="1"/>
  <c r="AF3796" i="1"/>
  <c r="AF3797" i="1"/>
  <c r="AF3798" i="1"/>
  <c r="AF3799" i="1"/>
  <c r="AF3800" i="1"/>
  <c r="AF3801" i="1"/>
  <c r="AF3802" i="1"/>
  <c r="AF3803" i="1"/>
  <c r="AF3804" i="1"/>
  <c r="AF3805" i="1"/>
  <c r="AF3806" i="1"/>
  <c r="AF3807" i="1"/>
  <c r="AF3808" i="1"/>
  <c r="AF3809" i="1"/>
  <c r="AF3810" i="1"/>
  <c r="AF3811" i="1"/>
  <c r="AF3812" i="1"/>
  <c r="AF3813" i="1"/>
  <c r="AF3814" i="1"/>
  <c r="AF3815" i="1"/>
  <c r="AF3816" i="1"/>
  <c r="AF3817" i="1"/>
  <c r="AF3818" i="1"/>
  <c r="AF3819" i="1"/>
  <c r="AF3820" i="1"/>
  <c r="AF3821" i="1"/>
  <c r="AF3822" i="1"/>
  <c r="AF3823" i="1"/>
  <c r="AF3824" i="1"/>
  <c r="AF3825" i="1"/>
  <c r="AF3826" i="1"/>
  <c r="AF3827" i="1"/>
  <c r="AF3828" i="1"/>
  <c r="AF3829" i="1"/>
  <c r="AF3830" i="1"/>
  <c r="AF3831" i="1"/>
  <c r="AF3832" i="1"/>
  <c r="AF3833" i="1"/>
  <c r="AF3834" i="1"/>
  <c r="AF3835" i="1"/>
  <c r="AF3836" i="1"/>
  <c r="AF3837" i="1"/>
  <c r="AF3838" i="1"/>
  <c r="AF3839" i="1"/>
  <c r="AF3840" i="1"/>
  <c r="AF3841" i="1"/>
  <c r="AF3842" i="1"/>
  <c r="AF3843" i="1"/>
  <c r="AF3844" i="1"/>
  <c r="AF3845" i="1"/>
  <c r="AF3846" i="1"/>
  <c r="AF3847" i="1"/>
  <c r="AF3848" i="1"/>
  <c r="AF3849" i="1"/>
  <c r="AF3850" i="1"/>
  <c r="AF3851" i="1"/>
  <c r="AF3852" i="1"/>
  <c r="AF3853" i="1"/>
  <c r="AF3854" i="1"/>
  <c r="AF3855" i="1"/>
  <c r="AF3856" i="1"/>
  <c r="AF3857" i="1"/>
  <c r="AF3858" i="1"/>
  <c r="AF3859" i="1"/>
  <c r="AF3860" i="1"/>
  <c r="AF3861" i="1"/>
  <c r="AF3862" i="1"/>
  <c r="AF3863" i="1"/>
  <c r="AF3864" i="1"/>
  <c r="AF3865" i="1"/>
  <c r="AF3866" i="1"/>
  <c r="AF3867" i="1"/>
  <c r="AF3868" i="1"/>
  <c r="AF3869" i="1"/>
  <c r="AF3870" i="1"/>
  <c r="AF3871" i="1"/>
  <c r="AF3872" i="1"/>
  <c r="AF3873" i="1"/>
  <c r="AF3874" i="1"/>
  <c r="AF3875" i="1"/>
  <c r="AF3876" i="1"/>
  <c r="AF3877" i="1"/>
  <c r="AF3878" i="1"/>
  <c r="AF3879" i="1"/>
  <c r="AF3880" i="1"/>
  <c r="AF3881" i="1"/>
  <c r="AF3882" i="1"/>
  <c r="AF3883" i="1"/>
  <c r="AF3884" i="1"/>
  <c r="AF3885" i="1"/>
  <c r="AF3886" i="1"/>
  <c r="AF3887" i="1"/>
  <c r="AF3888" i="1"/>
  <c r="AF3889" i="1"/>
  <c r="AF3890" i="1"/>
  <c r="AF3891" i="1"/>
  <c r="AF3892" i="1"/>
  <c r="AF3893" i="1"/>
  <c r="AF3894" i="1"/>
  <c r="AF3895" i="1"/>
  <c r="AF3896" i="1"/>
  <c r="AF3897" i="1"/>
  <c r="AF3898" i="1"/>
  <c r="AF3899" i="1"/>
  <c r="AF3900" i="1"/>
  <c r="AF3901" i="1"/>
  <c r="AF3902" i="1"/>
  <c r="AF3903" i="1"/>
  <c r="AF3904" i="1"/>
  <c r="AF3905" i="1"/>
  <c r="AF3906" i="1"/>
  <c r="AF3907" i="1"/>
  <c r="AF3908" i="1"/>
  <c r="AF3909" i="1"/>
  <c r="AF3910" i="1"/>
  <c r="AF3911" i="1"/>
  <c r="AF3912" i="1"/>
  <c r="AF3913" i="1"/>
  <c r="AF3914" i="1"/>
  <c r="AF3915" i="1"/>
  <c r="AF3916" i="1"/>
  <c r="AF3917" i="1"/>
  <c r="AF3918" i="1"/>
  <c r="AF3919" i="1"/>
  <c r="AF3920" i="1"/>
  <c r="AF3921" i="1"/>
  <c r="AF3922" i="1"/>
  <c r="AF3923" i="1"/>
  <c r="AF3924" i="1"/>
  <c r="AF3925" i="1"/>
  <c r="AF3926" i="1"/>
  <c r="AF3927" i="1"/>
  <c r="AF3928" i="1"/>
  <c r="AF3929" i="1"/>
  <c r="AF3930" i="1"/>
  <c r="AF3931" i="1"/>
  <c r="AF3932" i="1"/>
  <c r="AF3933" i="1"/>
  <c r="AF3934" i="1"/>
  <c r="AF3935" i="1"/>
  <c r="AF3936" i="1"/>
  <c r="AF3937" i="1"/>
  <c r="AF3938" i="1"/>
  <c r="AF3939" i="1"/>
  <c r="AF3940" i="1"/>
  <c r="AF3941" i="1"/>
  <c r="AF3942" i="1"/>
  <c r="AF3943" i="1"/>
  <c r="AF3944" i="1"/>
  <c r="AF3945" i="1"/>
  <c r="AF3946" i="1"/>
  <c r="AF3947" i="1"/>
  <c r="AF3948" i="1"/>
  <c r="AF3949" i="1"/>
  <c r="AF3950" i="1"/>
  <c r="AF3951" i="1"/>
  <c r="AF3952" i="1"/>
  <c r="AF3953" i="1"/>
  <c r="AF3954" i="1"/>
  <c r="AF3955" i="1"/>
  <c r="AF3956" i="1"/>
  <c r="AF3957" i="1"/>
  <c r="AF3958" i="1"/>
  <c r="AF3959" i="1"/>
  <c r="AF3960" i="1"/>
  <c r="AF3961" i="1"/>
  <c r="AF3962" i="1"/>
  <c r="AF3963" i="1"/>
  <c r="AF3964" i="1"/>
  <c r="AF3965" i="1"/>
  <c r="AF3966" i="1"/>
  <c r="AF3967" i="1"/>
  <c r="AF3968" i="1"/>
  <c r="AF3969" i="1"/>
  <c r="AF3970" i="1"/>
  <c r="AF3971" i="1"/>
  <c r="AF3972" i="1"/>
  <c r="AF3973" i="1"/>
  <c r="AF3974" i="1"/>
  <c r="AF3975" i="1"/>
  <c r="AF3976" i="1"/>
  <c r="AF3977" i="1"/>
  <c r="AF3978" i="1"/>
  <c r="AF3979" i="1"/>
  <c r="AF3980" i="1"/>
  <c r="AF3981" i="1"/>
  <c r="AF3982" i="1"/>
  <c r="AF3983" i="1"/>
  <c r="AF3984" i="1"/>
  <c r="AF3985" i="1"/>
  <c r="AF3986" i="1"/>
  <c r="AF3987" i="1"/>
  <c r="AF3988" i="1"/>
  <c r="AF3989" i="1"/>
  <c r="AF3990" i="1"/>
  <c r="AF3991" i="1"/>
  <c r="AF3992" i="1"/>
  <c r="AF3993" i="1"/>
  <c r="AF3994" i="1"/>
  <c r="AF3995" i="1"/>
  <c r="AF3996" i="1"/>
  <c r="AF3997" i="1"/>
  <c r="AF3998" i="1"/>
  <c r="AF3999" i="1"/>
  <c r="AF4000" i="1"/>
  <c r="AF4001" i="1"/>
  <c r="AF4002" i="1"/>
  <c r="AF4003" i="1"/>
  <c r="AF4004" i="1"/>
  <c r="AF4005" i="1"/>
  <c r="AF4006" i="1"/>
  <c r="AF4007" i="1"/>
  <c r="AF4008" i="1"/>
  <c r="AF4009" i="1"/>
  <c r="AF4010" i="1"/>
  <c r="AF4011" i="1"/>
  <c r="AF4012" i="1"/>
  <c r="AF4013" i="1"/>
  <c r="AF4014" i="1"/>
  <c r="AF4015" i="1"/>
  <c r="AF4016" i="1"/>
  <c r="AF4017" i="1"/>
  <c r="AF4018" i="1"/>
  <c r="AF4019" i="1"/>
  <c r="AF4020" i="1"/>
  <c r="AF4021" i="1"/>
  <c r="AF4022" i="1"/>
  <c r="AF4023" i="1"/>
  <c r="AF4024" i="1"/>
  <c r="AF4025" i="1"/>
  <c r="AF4026" i="1"/>
  <c r="AF4027" i="1"/>
  <c r="AF4028" i="1"/>
  <c r="AF4029" i="1"/>
  <c r="AF4030" i="1"/>
  <c r="AF4031" i="1"/>
  <c r="AF4032" i="1"/>
  <c r="AF4033" i="1"/>
  <c r="AF4034" i="1"/>
  <c r="AF4035" i="1"/>
  <c r="AF4036" i="1"/>
  <c r="AF4037" i="1"/>
  <c r="AF4038" i="1"/>
  <c r="AF4039" i="1"/>
  <c r="AF4040" i="1"/>
  <c r="AF4041" i="1"/>
  <c r="AF4042" i="1"/>
  <c r="AF4043" i="1"/>
  <c r="AF4044" i="1"/>
  <c r="AF4045" i="1"/>
  <c r="AF4046" i="1"/>
  <c r="AF4047" i="1"/>
  <c r="AF4048" i="1"/>
  <c r="AF4049" i="1"/>
  <c r="AF4050" i="1"/>
  <c r="AF4051" i="1"/>
  <c r="AF4052" i="1"/>
  <c r="AF4053" i="1"/>
  <c r="AF4054" i="1"/>
  <c r="AF4055" i="1"/>
  <c r="AF4056" i="1"/>
  <c r="AF4057" i="1"/>
  <c r="AF4058" i="1"/>
  <c r="AF4059" i="1"/>
  <c r="AF4060" i="1"/>
  <c r="AF4061" i="1"/>
  <c r="AF4062" i="1"/>
  <c r="AF4063" i="1"/>
  <c r="AF4064" i="1"/>
  <c r="AF4065" i="1"/>
  <c r="AF4066" i="1"/>
  <c r="AF4067" i="1"/>
  <c r="AF4068" i="1"/>
  <c r="AF4069" i="1"/>
  <c r="AF4070" i="1"/>
  <c r="AF4071" i="1"/>
  <c r="AF4072" i="1"/>
  <c r="AF4073" i="1"/>
  <c r="AF4074" i="1"/>
  <c r="AF4075" i="1"/>
  <c r="AF4076" i="1"/>
  <c r="AF4077" i="1"/>
  <c r="AF4078" i="1"/>
  <c r="AF4079" i="1"/>
  <c r="AF4080" i="1"/>
  <c r="AF4081" i="1"/>
  <c r="AF4082" i="1"/>
  <c r="AF4083" i="1"/>
  <c r="AF4084" i="1"/>
  <c r="AF4085" i="1"/>
  <c r="AF4086" i="1"/>
  <c r="AF4087" i="1"/>
  <c r="AF4088" i="1"/>
  <c r="AF4089" i="1"/>
  <c r="AF4090" i="1"/>
  <c r="AF4091" i="1"/>
  <c r="AF4092" i="1"/>
  <c r="AF4093" i="1"/>
  <c r="AF4094" i="1"/>
  <c r="AF4095" i="1"/>
  <c r="AF4096" i="1"/>
  <c r="AF4097" i="1"/>
  <c r="AF4098" i="1"/>
  <c r="AF4099" i="1"/>
  <c r="AF4100" i="1"/>
  <c r="AF4101" i="1"/>
  <c r="AF4102" i="1"/>
  <c r="AF4103" i="1"/>
  <c r="AF4104" i="1"/>
  <c r="AF4105" i="1"/>
  <c r="AF4106" i="1"/>
  <c r="AF4107" i="1"/>
  <c r="AF4108" i="1"/>
  <c r="AF4109" i="1"/>
  <c r="AF4110" i="1"/>
  <c r="AF4111" i="1"/>
  <c r="AF4112" i="1"/>
  <c r="AF4113" i="1"/>
  <c r="AF4114" i="1"/>
  <c r="AF4115" i="1"/>
  <c r="AF4116" i="1"/>
  <c r="AF4117" i="1"/>
  <c r="AF4118" i="1"/>
  <c r="AF4119" i="1"/>
  <c r="AF4120" i="1"/>
  <c r="AF4121" i="1"/>
  <c r="AF4122" i="1"/>
  <c r="AF4123" i="1"/>
  <c r="AF4124" i="1"/>
  <c r="AF4125" i="1"/>
  <c r="AF4126" i="1"/>
  <c r="AF4127" i="1"/>
  <c r="AF4128" i="1"/>
  <c r="AF4129" i="1"/>
  <c r="AF4130" i="1"/>
  <c r="AF4131" i="1"/>
  <c r="AF4132" i="1"/>
  <c r="AF4133" i="1"/>
  <c r="AF4134" i="1"/>
  <c r="AF4135" i="1"/>
  <c r="AF4136" i="1"/>
  <c r="AF4137" i="1"/>
  <c r="AF4138" i="1"/>
  <c r="AF4139" i="1"/>
  <c r="AF4140" i="1"/>
  <c r="AF4141" i="1"/>
  <c r="AF4142" i="1"/>
  <c r="AF4143" i="1"/>
  <c r="AF4144" i="1"/>
  <c r="AF4145" i="1"/>
  <c r="AF4146" i="1"/>
  <c r="AF4147" i="1"/>
  <c r="AF4148" i="1"/>
  <c r="AF4149" i="1"/>
  <c r="AF4150" i="1"/>
  <c r="AF4151" i="1"/>
  <c r="AF4152" i="1"/>
  <c r="AF4153" i="1"/>
  <c r="AF4154" i="1"/>
  <c r="AF4155" i="1"/>
  <c r="AF4156" i="1"/>
  <c r="AF4157" i="1"/>
  <c r="AF4158" i="1"/>
  <c r="AF4159" i="1"/>
  <c r="AF4160" i="1"/>
  <c r="AF4161" i="1"/>
  <c r="AF4162" i="1"/>
  <c r="AF4163" i="1"/>
  <c r="AF4164" i="1"/>
  <c r="AF4165" i="1"/>
  <c r="AF4166" i="1"/>
  <c r="AF4167" i="1"/>
  <c r="AF4168" i="1"/>
  <c r="AF4169" i="1"/>
  <c r="AF4170" i="1"/>
  <c r="AF4171" i="1"/>
  <c r="AF4172" i="1"/>
  <c r="AF4173" i="1"/>
  <c r="AF4174" i="1"/>
  <c r="AF4175" i="1"/>
  <c r="AF4176" i="1"/>
  <c r="AF4177" i="1"/>
  <c r="AF4178" i="1"/>
  <c r="AF4179" i="1"/>
  <c r="AF4180" i="1"/>
  <c r="AF4181" i="1"/>
  <c r="AF4182" i="1"/>
  <c r="AF4183" i="1"/>
  <c r="AF4184" i="1"/>
  <c r="AF4185" i="1"/>
  <c r="AF4186" i="1"/>
  <c r="AF4187" i="1"/>
  <c r="AF4188" i="1"/>
  <c r="AF4189" i="1"/>
  <c r="AF4190" i="1"/>
  <c r="AF4191" i="1"/>
  <c r="AF4192" i="1"/>
  <c r="AF4193" i="1"/>
  <c r="AF4194" i="1"/>
  <c r="AF4195" i="1"/>
  <c r="AF4196" i="1"/>
  <c r="AF4197" i="1"/>
  <c r="AF4198" i="1"/>
  <c r="AF4199" i="1"/>
  <c r="AF4200" i="1"/>
  <c r="AF4201" i="1"/>
  <c r="AF4202" i="1"/>
  <c r="AF4203" i="1"/>
  <c r="AF4204" i="1"/>
  <c r="AF4205" i="1"/>
  <c r="AF4206" i="1"/>
  <c r="AF4207" i="1"/>
  <c r="AF4208" i="1"/>
  <c r="AF4209" i="1"/>
  <c r="AF4210" i="1"/>
  <c r="AF4211" i="1"/>
  <c r="AF4212" i="1"/>
  <c r="AF4213" i="1"/>
  <c r="AF4214" i="1"/>
  <c r="AF4215" i="1"/>
  <c r="AF4216" i="1"/>
  <c r="AF4217" i="1"/>
  <c r="AF4218" i="1"/>
  <c r="AF4219" i="1"/>
  <c r="AF4220" i="1"/>
  <c r="AF4221" i="1"/>
  <c r="AF4222" i="1"/>
  <c r="AF4223" i="1"/>
  <c r="AF4224" i="1"/>
  <c r="AF4225" i="1"/>
  <c r="AF4226" i="1"/>
  <c r="AF4227" i="1"/>
  <c r="AF4228" i="1"/>
  <c r="AF4229" i="1"/>
  <c r="AF4230" i="1"/>
  <c r="AF4231" i="1"/>
  <c r="AF4232" i="1"/>
  <c r="AF4233" i="1"/>
  <c r="AF4234" i="1"/>
  <c r="AF4235" i="1"/>
  <c r="AF4236" i="1"/>
  <c r="AF4237" i="1"/>
  <c r="AF4238" i="1"/>
  <c r="AF4239" i="1"/>
  <c r="AF4240" i="1"/>
  <c r="AF4241" i="1"/>
  <c r="AF4242" i="1"/>
  <c r="AF4243" i="1"/>
  <c r="AF4244" i="1"/>
  <c r="AF4245" i="1"/>
  <c r="AF4246" i="1"/>
  <c r="AF4247" i="1"/>
  <c r="AF4248" i="1"/>
  <c r="AF4249" i="1"/>
  <c r="AF4250" i="1"/>
  <c r="AF4251" i="1"/>
  <c r="AF4252" i="1"/>
  <c r="AF4253" i="1"/>
  <c r="AF4254" i="1"/>
  <c r="AF4255" i="1"/>
  <c r="AF4256" i="1"/>
  <c r="AF4257" i="1"/>
  <c r="AF4258" i="1"/>
  <c r="AF4259" i="1"/>
  <c r="AF4260" i="1"/>
  <c r="AF4261" i="1"/>
  <c r="AF4262" i="1"/>
  <c r="AF4263" i="1"/>
  <c r="AF4264" i="1"/>
  <c r="AF4265" i="1"/>
  <c r="AF4266" i="1"/>
  <c r="AF4267" i="1"/>
  <c r="AF4268" i="1"/>
  <c r="AF4269" i="1"/>
  <c r="AF4270" i="1"/>
  <c r="AF4271" i="1"/>
  <c r="AF4272" i="1"/>
  <c r="AF4273" i="1"/>
  <c r="AF4274" i="1"/>
  <c r="AF4275" i="1"/>
  <c r="AF4276" i="1"/>
  <c r="AF4277" i="1"/>
  <c r="AF4278" i="1"/>
  <c r="AF4279" i="1"/>
  <c r="AF4280" i="1"/>
  <c r="AF4281" i="1"/>
  <c r="AF4282" i="1"/>
  <c r="AF4283" i="1"/>
  <c r="AF4284" i="1"/>
  <c r="AF4285" i="1"/>
  <c r="AF4286" i="1"/>
  <c r="AF4287" i="1"/>
  <c r="AF4288" i="1"/>
  <c r="AF4289" i="1"/>
  <c r="AF4290" i="1"/>
  <c r="AF4291" i="1"/>
  <c r="AF4292" i="1"/>
  <c r="AF4293" i="1"/>
  <c r="AF4294" i="1"/>
  <c r="AF4295" i="1"/>
  <c r="AF4296" i="1"/>
  <c r="AF4297" i="1"/>
  <c r="AF4298" i="1"/>
  <c r="AF4299" i="1"/>
  <c r="AF4300" i="1"/>
  <c r="AF4301" i="1"/>
  <c r="AF4302" i="1"/>
  <c r="AF4303" i="1"/>
  <c r="AF4304" i="1"/>
  <c r="AF4305" i="1"/>
  <c r="AF4306" i="1"/>
  <c r="AF4307" i="1"/>
  <c r="AF4308" i="1"/>
  <c r="AF4309" i="1"/>
  <c r="AF4310" i="1"/>
  <c r="AF4311" i="1"/>
  <c r="AF4312" i="1"/>
  <c r="AF4313" i="1"/>
  <c r="AF4314" i="1"/>
  <c r="AF4315" i="1"/>
  <c r="AF4316" i="1"/>
  <c r="AF4317" i="1"/>
  <c r="AF4318" i="1"/>
  <c r="AF4319" i="1"/>
  <c r="AF4320" i="1"/>
  <c r="AF4321" i="1"/>
  <c r="AF4322" i="1"/>
  <c r="AF4323" i="1"/>
  <c r="AF4324" i="1"/>
  <c r="AF4325" i="1"/>
  <c r="AF4326" i="1"/>
  <c r="AF4327" i="1"/>
  <c r="AF4328" i="1"/>
  <c r="AF4329" i="1"/>
  <c r="AF4330" i="1"/>
  <c r="AF4331" i="1"/>
  <c r="AF4332" i="1"/>
  <c r="AF4333" i="1"/>
  <c r="AF4334" i="1"/>
  <c r="AF4335" i="1"/>
  <c r="AF4336" i="1"/>
  <c r="AF4337" i="1"/>
  <c r="AF4338" i="1"/>
  <c r="AF4339" i="1"/>
  <c r="AF4340" i="1"/>
  <c r="AF4341" i="1"/>
  <c r="AF4342" i="1"/>
  <c r="AF4343" i="1"/>
  <c r="AF4344" i="1"/>
  <c r="AF4345" i="1"/>
  <c r="AF4346" i="1"/>
  <c r="AF4347" i="1"/>
  <c r="AF4348" i="1"/>
  <c r="AF4349" i="1"/>
  <c r="AF4350" i="1"/>
  <c r="AF4351" i="1"/>
  <c r="AF4352" i="1"/>
  <c r="AF4353" i="1"/>
  <c r="AF4354" i="1"/>
  <c r="AF4355" i="1"/>
  <c r="AF4356" i="1"/>
  <c r="AF4357" i="1"/>
  <c r="AF4358" i="1"/>
  <c r="AF4359" i="1"/>
  <c r="AF4360" i="1"/>
  <c r="AF4361" i="1"/>
  <c r="AF4362" i="1"/>
  <c r="AF4363" i="1"/>
  <c r="AF4364" i="1"/>
  <c r="AF4365" i="1"/>
  <c r="AF4366" i="1"/>
  <c r="AF4367" i="1"/>
  <c r="AF4368" i="1"/>
  <c r="AF4369" i="1"/>
  <c r="AF4370" i="1"/>
  <c r="AF4371" i="1"/>
  <c r="AF4372" i="1"/>
  <c r="AF4373" i="1"/>
  <c r="AF4374" i="1"/>
  <c r="AF4375" i="1"/>
  <c r="AF4376" i="1"/>
  <c r="AF4377" i="1"/>
  <c r="AF4378" i="1"/>
  <c r="AF4379" i="1"/>
  <c r="AF4380" i="1"/>
  <c r="AF4381" i="1"/>
  <c r="AF4382" i="1"/>
  <c r="AF4383" i="1"/>
  <c r="AF4384" i="1"/>
  <c r="AF4385" i="1"/>
  <c r="AF4386" i="1"/>
  <c r="AF4387" i="1"/>
  <c r="AF4388" i="1"/>
  <c r="AF4389" i="1"/>
  <c r="AF4390" i="1"/>
  <c r="AF4391" i="1"/>
  <c r="AF4392" i="1"/>
  <c r="AF4393" i="1"/>
  <c r="AF4394" i="1"/>
  <c r="AF4395" i="1"/>
  <c r="AF4396" i="1"/>
  <c r="AF4397" i="1"/>
  <c r="AF4398" i="1"/>
  <c r="AF4399" i="1"/>
  <c r="AF4400" i="1"/>
  <c r="AF4401" i="1"/>
  <c r="AF4402" i="1"/>
  <c r="AF4403" i="1"/>
  <c r="AF4404" i="1"/>
  <c r="AF4405" i="1"/>
  <c r="AF4406" i="1"/>
  <c r="AF4407" i="1"/>
  <c r="AF4408" i="1"/>
  <c r="AF4409" i="1"/>
  <c r="AF4410" i="1"/>
  <c r="AF4411" i="1"/>
  <c r="AF4412" i="1"/>
  <c r="AF4413" i="1"/>
  <c r="AF4414" i="1"/>
  <c r="AF4415" i="1"/>
  <c r="AF4416" i="1"/>
  <c r="AF4417" i="1"/>
  <c r="AF4418" i="1"/>
  <c r="AF4419" i="1"/>
  <c r="AF4420" i="1"/>
  <c r="AF4421" i="1"/>
  <c r="AF4422" i="1"/>
  <c r="AF4423" i="1"/>
  <c r="AF4424" i="1"/>
  <c r="AF4425" i="1"/>
  <c r="AF4426" i="1"/>
  <c r="AF4427" i="1"/>
  <c r="AF4428" i="1"/>
  <c r="AF4429" i="1"/>
  <c r="AF4430" i="1"/>
  <c r="AF4431" i="1"/>
  <c r="AF4432" i="1"/>
  <c r="AF4433" i="1"/>
  <c r="AF4434" i="1"/>
  <c r="AF4435" i="1"/>
  <c r="AF4436" i="1"/>
  <c r="AF4437" i="1"/>
  <c r="AF4438" i="1"/>
  <c r="AF4439" i="1"/>
  <c r="AF4440" i="1"/>
  <c r="AF4441" i="1"/>
  <c r="AF4442" i="1"/>
  <c r="AF4443" i="1"/>
  <c r="AF4444" i="1"/>
  <c r="AF4445" i="1"/>
  <c r="AF4446" i="1"/>
  <c r="AF4447" i="1"/>
  <c r="AF4448" i="1"/>
  <c r="AF4449" i="1"/>
  <c r="AF4450" i="1"/>
  <c r="AF4451" i="1"/>
  <c r="AF4452" i="1"/>
  <c r="AF4453" i="1"/>
  <c r="AF4454" i="1"/>
  <c r="AF4455" i="1"/>
  <c r="AF4456" i="1"/>
  <c r="AF4457" i="1"/>
  <c r="AF4458" i="1"/>
  <c r="AF4459" i="1"/>
  <c r="AF4460" i="1"/>
  <c r="AF4461" i="1"/>
  <c r="AF4462" i="1"/>
  <c r="AF4463" i="1"/>
  <c r="AF4464" i="1"/>
  <c r="AF4465" i="1"/>
  <c r="AF4466" i="1"/>
  <c r="AF4467" i="1"/>
  <c r="AF4468" i="1"/>
  <c r="AF4469" i="1"/>
  <c r="AF4470" i="1"/>
  <c r="AF4471" i="1"/>
  <c r="AF4472" i="1"/>
  <c r="AF4473" i="1"/>
  <c r="AF4474" i="1"/>
  <c r="AF4475" i="1"/>
  <c r="AF4476" i="1"/>
  <c r="AF4477" i="1"/>
  <c r="AF4478" i="1"/>
  <c r="AF4479" i="1"/>
  <c r="AF4480" i="1"/>
  <c r="AF4481" i="1"/>
  <c r="AF4482" i="1"/>
  <c r="AF4483" i="1"/>
  <c r="AF4484" i="1"/>
  <c r="AF4485" i="1"/>
  <c r="AF4486" i="1"/>
  <c r="AF4487" i="1"/>
  <c r="AF4488" i="1"/>
  <c r="AF4489" i="1"/>
  <c r="AF4490" i="1"/>
  <c r="AF4491" i="1"/>
  <c r="AF4492" i="1"/>
  <c r="AF4493" i="1"/>
  <c r="AF4494" i="1"/>
  <c r="AF4495" i="1"/>
  <c r="AF4496" i="1"/>
  <c r="AF4497" i="1"/>
  <c r="AF4498" i="1"/>
  <c r="AF4499" i="1"/>
  <c r="AF4500" i="1"/>
  <c r="AF4501" i="1"/>
  <c r="AF4502" i="1"/>
  <c r="AF4503" i="1"/>
  <c r="AF4504" i="1"/>
  <c r="AF4505" i="1"/>
  <c r="AF4506" i="1"/>
  <c r="AF4507" i="1"/>
  <c r="AF4508" i="1"/>
  <c r="AF4509" i="1"/>
  <c r="AF4510" i="1"/>
  <c r="AF4511" i="1"/>
  <c r="AF4512" i="1"/>
  <c r="AF4513" i="1"/>
  <c r="AF4514" i="1"/>
  <c r="AF4515" i="1"/>
  <c r="AF4516" i="1"/>
  <c r="AF4517" i="1"/>
  <c r="AF4518" i="1"/>
  <c r="AF4519" i="1"/>
  <c r="AF4520" i="1"/>
  <c r="AF4521" i="1"/>
  <c r="AF4522" i="1"/>
  <c r="AF4523" i="1"/>
  <c r="AF4524" i="1"/>
  <c r="AF4525" i="1"/>
  <c r="AF4526" i="1"/>
  <c r="AF4527" i="1"/>
  <c r="AF4528" i="1"/>
  <c r="AF4529" i="1"/>
  <c r="AF4530" i="1"/>
  <c r="AF4531" i="1"/>
  <c r="AF4532" i="1"/>
  <c r="AF4533" i="1"/>
  <c r="AF4534" i="1"/>
  <c r="AF4535" i="1"/>
  <c r="AF4536" i="1"/>
  <c r="AF4537" i="1"/>
  <c r="AF4538" i="1"/>
  <c r="AF4539" i="1"/>
  <c r="AF4540" i="1"/>
  <c r="AF4541" i="1"/>
  <c r="AF4542" i="1"/>
  <c r="AF4543" i="1"/>
  <c r="AF4544" i="1"/>
  <c r="AF4545" i="1"/>
  <c r="AF4546" i="1"/>
  <c r="AF4547" i="1"/>
  <c r="AF4548" i="1"/>
  <c r="AF4549" i="1"/>
  <c r="AF4550" i="1"/>
  <c r="AF4551" i="1"/>
  <c r="AF4552" i="1"/>
  <c r="AF4553" i="1"/>
  <c r="AF4554" i="1"/>
  <c r="AF4555" i="1"/>
  <c r="AF4556" i="1"/>
  <c r="AF4557" i="1"/>
  <c r="AF4558" i="1"/>
  <c r="AF4559" i="1"/>
  <c r="AF4560" i="1"/>
  <c r="AF4561" i="1"/>
  <c r="AF4562" i="1"/>
  <c r="AF4563" i="1"/>
  <c r="AF4564" i="1"/>
  <c r="AF4565" i="1"/>
  <c r="AF4566" i="1"/>
  <c r="AF4567" i="1"/>
  <c r="AF4568" i="1"/>
  <c r="AF4569" i="1"/>
  <c r="AF4570" i="1"/>
  <c r="AF4571" i="1"/>
  <c r="AF4572" i="1"/>
  <c r="AF4573" i="1"/>
  <c r="AF4574" i="1"/>
  <c r="AF4575" i="1"/>
  <c r="AF4576" i="1"/>
  <c r="AF4577" i="1"/>
  <c r="AF4578" i="1"/>
  <c r="AF4579" i="1"/>
  <c r="AF4580" i="1"/>
  <c r="AF4581" i="1"/>
  <c r="AF4582" i="1"/>
  <c r="AF4583" i="1"/>
  <c r="AF4584" i="1"/>
  <c r="AF4585" i="1"/>
  <c r="AF4586" i="1"/>
  <c r="AF4587" i="1"/>
  <c r="AF4588" i="1"/>
  <c r="AF4589" i="1"/>
  <c r="AF4590" i="1"/>
  <c r="AF4591" i="1"/>
  <c r="AF4592" i="1"/>
  <c r="AF4593" i="1"/>
  <c r="AF4594" i="1"/>
  <c r="AF4595" i="1"/>
  <c r="AF4596" i="1"/>
  <c r="AF4597" i="1"/>
  <c r="AF4598" i="1"/>
  <c r="AF4599" i="1"/>
  <c r="AF4600" i="1"/>
  <c r="AF4601" i="1"/>
  <c r="AF4602" i="1"/>
  <c r="AF4603" i="1"/>
  <c r="AF4604" i="1"/>
  <c r="AF4605" i="1"/>
  <c r="AF4606" i="1"/>
  <c r="AF4607" i="1"/>
  <c r="AF4608" i="1"/>
  <c r="AF4609" i="1"/>
  <c r="AF4610" i="1"/>
  <c r="AF4611" i="1"/>
  <c r="AF4612" i="1"/>
  <c r="AF4613" i="1"/>
  <c r="AF4614" i="1"/>
  <c r="AF4615" i="1"/>
  <c r="AF4616" i="1"/>
  <c r="AF4617" i="1"/>
  <c r="AF4618" i="1"/>
  <c r="AF4619" i="1"/>
  <c r="AF4620" i="1"/>
  <c r="AF4621" i="1"/>
  <c r="AF4622" i="1"/>
  <c r="AF4623" i="1"/>
  <c r="AF4624" i="1"/>
  <c r="AF4625" i="1"/>
  <c r="AF4626" i="1"/>
  <c r="AF4627" i="1"/>
  <c r="AF4628" i="1"/>
  <c r="AF4629" i="1"/>
  <c r="AF4630" i="1"/>
  <c r="AF4631" i="1"/>
  <c r="AF4632" i="1"/>
  <c r="AF4633" i="1"/>
  <c r="AF4634" i="1"/>
  <c r="AF4635" i="1"/>
  <c r="AF4636" i="1"/>
  <c r="AF4637" i="1"/>
  <c r="AF4638" i="1"/>
  <c r="AF4639" i="1"/>
  <c r="AF4640" i="1"/>
  <c r="AF4641" i="1"/>
  <c r="AF4642" i="1"/>
  <c r="AF4643" i="1"/>
  <c r="AF4644" i="1"/>
  <c r="AF4645" i="1"/>
  <c r="AF4646" i="1"/>
  <c r="AF4647" i="1"/>
  <c r="AF4648" i="1"/>
  <c r="AF4649" i="1"/>
  <c r="AF4650" i="1"/>
  <c r="AF4651" i="1"/>
  <c r="AF4652" i="1"/>
  <c r="AF4653" i="1"/>
  <c r="AF4654" i="1"/>
  <c r="AF4655" i="1"/>
  <c r="AF4656" i="1"/>
  <c r="AF4657" i="1"/>
  <c r="AF4658" i="1"/>
  <c r="AF4659" i="1"/>
  <c r="AF4660" i="1"/>
  <c r="AF4661" i="1"/>
  <c r="AF4662" i="1"/>
  <c r="AF4663" i="1"/>
  <c r="AF4664" i="1"/>
  <c r="AF4665" i="1"/>
  <c r="AF4666" i="1"/>
  <c r="AF4667" i="1"/>
  <c r="AF4668" i="1"/>
  <c r="AF4669" i="1"/>
  <c r="AF4670" i="1"/>
  <c r="AF4671" i="1"/>
  <c r="AF4672" i="1"/>
  <c r="AF4673" i="1"/>
  <c r="AF4674" i="1"/>
  <c r="AF4675" i="1"/>
  <c r="AF4676" i="1"/>
  <c r="AF4677" i="1"/>
  <c r="AF4678" i="1"/>
  <c r="AF4679" i="1"/>
  <c r="AF4680" i="1"/>
  <c r="AF4681" i="1"/>
  <c r="AF4682" i="1"/>
  <c r="AF4683" i="1"/>
  <c r="AF4684" i="1"/>
  <c r="AF4685" i="1"/>
  <c r="AF4686" i="1"/>
  <c r="AF4687" i="1"/>
  <c r="AF4688" i="1"/>
  <c r="AF4689" i="1"/>
  <c r="AF4690" i="1"/>
  <c r="AF4691" i="1"/>
  <c r="AF4692" i="1"/>
  <c r="AF4693" i="1"/>
  <c r="AF4694" i="1"/>
  <c r="AF4695" i="1"/>
  <c r="AF4696" i="1"/>
  <c r="AF4697" i="1"/>
  <c r="AF4698" i="1"/>
  <c r="AF4699" i="1"/>
  <c r="AF4700" i="1"/>
  <c r="AF4701" i="1"/>
  <c r="AF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0" i="1"/>
  <c r="AE1671" i="1"/>
  <c r="AE1672" i="1"/>
  <c r="AE1673" i="1"/>
  <c r="AE1674" i="1"/>
  <c r="AE1675" i="1"/>
  <c r="AE1676" i="1"/>
  <c r="AE1677" i="1"/>
  <c r="AE1678" i="1"/>
  <c r="AE1679" i="1"/>
  <c r="AE1680" i="1"/>
  <c r="AE1681" i="1"/>
  <c r="AE1682" i="1"/>
  <c r="AE1683" i="1"/>
  <c r="AE1684" i="1"/>
  <c r="AE1685" i="1"/>
  <c r="AE1686" i="1"/>
  <c r="AE1687" i="1"/>
  <c r="AE1688" i="1"/>
  <c r="AE1689" i="1"/>
  <c r="AE1690" i="1"/>
  <c r="AE1691" i="1"/>
  <c r="AE1692" i="1"/>
  <c r="AE1693" i="1"/>
  <c r="AE1694" i="1"/>
  <c r="AE1695" i="1"/>
  <c r="AE1696" i="1"/>
  <c r="AE1697" i="1"/>
  <c r="AE1698" i="1"/>
  <c r="AE1699" i="1"/>
  <c r="AE1700" i="1"/>
  <c r="AE1701" i="1"/>
  <c r="AE1702" i="1"/>
  <c r="AE1703" i="1"/>
  <c r="AE1704" i="1"/>
  <c r="AE1705" i="1"/>
  <c r="AE1706" i="1"/>
  <c r="AE1707" i="1"/>
  <c r="AE1708" i="1"/>
  <c r="AE1709" i="1"/>
  <c r="AE1710" i="1"/>
  <c r="AE1711" i="1"/>
  <c r="AE1712" i="1"/>
  <c r="AE1713" i="1"/>
  <c r="AE1714" i="1"/>
  <c r="AE1715" i="1"/>
  <c r="AE1716" i="1"/>
  <c r="AE1717" i="1"/>
  <c r="AE1718" i="1"/>
  <c r="AE1719" i="1"/>
  <c r="AE1720" i="1"/>
  <c r="AE1721" i="1"/>
  <c r="AE1722" i="1"/>
  <c r="AE1723" i="1"/>
  <c r="AE1724" i="1"/>
  <c r="AE1725" i="1"/>
  <c r="AE1726" i="1"/>
  <c r="AE1727" i="1"/>
  <c r="AE1728" i="1"/>
  <c r="AE1729" i="1"/>
  <c r="AE1730" i="1"/>
  <c r="AE1731" i="1"/>
  <c r="AE1732" i="1"/>
  <c r="AE1733" i="1"/>
  <c r="AE1734" i="1"/>
  <c r="AE1735" i="1"/>
  <c r="AE1736" i="1"/>
  <c r="AE1737" i="1"/>
  <c r="AE1738" i="1"/>
  <c r="AE1739" i="1"/>
  <c r="AE1740" i="1"/>
  <c r="AE1741" i="1"/>
  <c r="AE1742" i="1"/>
  <c r="AE1743" i="1"/>
  <c r="AE1744" i="1"/>
  <c r="AE1745" i="1"/>
  <c r="AE1746" i="1"/>
  <c r="AE1747" i="1"/>
  <c r="AE1748" i="1"/>
  <c r="AE1749" i="1"/>
  <c r="AE1750" i="1"/>
  <c r="AE1751" i="1"/>
  <c r="AE1752" i="1"/>
  <c r="AE1753" i="1"/>
  <c r="AE1754" i="1"/>
  <c r="AE1755" i="1"/>
  <c r="AE1756" i="1"/>
  <c r="AE1757" i="1"/>
  <c r="AE1758" i="1"/>
  <c r="AE1759" i="1"/>
  <c r="AE1760" i="1"/>
  <c r="AE1761" i="1"/>
  <c r="AE1762" i="1"/>
  <c r="AE1763" i="1"/>
  <c r="AE1764" i="1"/>
  <c r="AE1765" i="1"/>
  <c r="AE1766" i="1"/>
  <c r="AE1767" i="1"/>
  <c r="AE1768" i="1"/>
  <c r="AE1769" i="1"/>
  <c r="AE1770" i="1"/>
  <c r="AE1771" i="1"/>
  <c r="AE1772" i="1"/>
  <c r="AE1773" i="1"/>
  <c r="AE1774" i="1"/>
  <c r="AE1775" i="1"/>
  <c r="AE1776" i="1"/>
  <c r="AE1777" i="1"/>
  <c r="AE1778" i="1"/>
  <c r="AE1779" i="1"/>
  <c r="AE1780" i="1"/>
  <c r="AE1781" i="1"/>
  <c r="AE1782" i="1"/>
  <c r="AE1783" i="1"/>
  <c r="AE1784" i="1"/>
  <c r="AE1785" i="1"/>
  <c r="AE1786" i="1"/>
  <c r="AE1787" i="1"/>
  <c r="AE1788" i="1"/>
  <c r="AE1789" i="1"/>
  <c r="AE1790" i="1"/>
  <c r="AE1791" i="1"/>
  <c r="AE1792" i="1"/>
  <c r="AE1793" i="1"/>
  <c r="AE1794" i="1"/>
  <c r="AE1795" i="1"/>
  <c r="AE1796" i="1"/>
  <c r="AE1797" i="1"/>
  <c r="AE1798" i="1"/>
  <c r="AE1799" i="1"/>
  <c r="AE1800" i="1"/>
  <c r="AE1801" i="1"/>
  <c r="AE1802" i="1"/>
  <c r="AE1803" i="1"/>
  <c r="AE1804" i="1"/>
  <c r="AE1805" i="1"/>
  <c r="AE1806" i="1"/>
  <c r="AE1807" i="1"/>
  <c r="AE1808" i="1"/>
  <c r="AE1809" i="1"/>
  <c r="AE1810" i="1"/>
  <c r="AE1811" i="1"/>
  <c r="AE1812" i="1"/>
  <c r="AE1813" i="1"/>
  <c r="AE1814" i="1"/>
  <c r="AE1815" i="1"/>
  <c r="AE1816" i="1"/>
  <c r="AE1817" i="1"/>
  <c r="AE1818" i="1"/>
  <c r="AE1819" i="1"/>
  <c r="AE1820" i="1"/>
  <c r="AE1821" i="1"/>
  <c r="AE1822" i="1"/>
  <c r="AE1823" i="1"/>
  <c r="AE1824" i="1"/>
  <c r="AE1825" i="1"/>
  <c r="AE1826" i="1"/>
  <c r="AE1827" i="1"/>
  <c r="AE1828" i="1"/>
  <c r="AE1829" i="1"/>
  <c r="AE1830" i="1"/>
  <c r="AE1831" i="1"/>
  <c r="AE1832" i="1"/>
  <c r="AE1833" i="1"/>
  <c r="AE1834" i="1"/>
  <c r="AE1835" i="1"/>
  <c r="AE1836" i="1"/>
  <c r="AE1837" i="1"/>
  <c r="AE1838" i="1"/>
  <c r="AE1839" i="1"/>
  <c r="AE1840" i="1"/>
  <c r="AE1841" i="1"/>
  <c r="AE1842" i="1"/>
  <c r="AE1843" i="1"/>
  <c r="AE1844" i="1"/>
  <c r="AE1845" i="1"/>
  <c r="AE1846" i="1"/>
  <c r="AE1847" i="1"/>
  <c r="AE1848" i="1"/>
  <c r="AE1849" i="1"/>
  <c r="AE1850" i="1"/>
  <c r="AE1851" i="1"/>
  <c r="AE1852" i="1"/>
  <c r="AE1853" i="1"/>
  <c r="AE1854" i="1"/>
  <c r="AE1855" i="1"/>
  <c r="AE1856" i="1"/>
  <c r="AE1857" i="1"/>
  <c r="AE1858" i="1"/>
  <c r="AE1859" i="1"/>
  <c r="AE1860" i="1"/>
  <c r="AE1861" i="1"/>
  <c r="AE1862" i="1"/>
  <c r="AE1863" i="1"/>
  <c r="AE1864" i="1"/>
  <c r="AE1865" i="1"/>
  <c r="AE1866" i="1"/>
  <c r="AE1867" i="1"/>
  <c r="AE1868" i="1"/>
  <c r="AE1869" i="1"/>
  <c r="AE1870" i="1"/>
  <c r="AE1871" i="1"/>
  <c r="AE1872" i="1"/>
  <c r="AE1873" i="1"/>
  <c r="AE1874" i="1"/>
  <c r="AE1875" i="1"/>
  <c r="AE1876" i="1"/>
  <c r="AE1877" i="1"/>
  <c r="AE1878" i="1"/>
  <c r="AE1879" i="1"/>
  <c r="AE1880" i="1"/>
  <c r="AE1881" i="1"/>
  <c r="AE1882" i="1"/>
  <c r="AE1883" i="1"/>
  <c r="AE1884" i="1"/>
  <c r="AE1885" i="1"/>
  <c r="AE1886" i="1"/>
  <c r="AE1887" i="1"/>
  <c r="AE1888" i="1"/>
  <c r="AE1889" i="1"/>
  <c r="AE1890" i="1"/>
  <c r="AE1891" i="1"/>
  <c r="AE1892" i="1"/>
  <c r="AE1893" i="1"/>
  <c r="AE1894" i="1"/>
  <c r="AE1895" i="1"/>
  <c r="AE1896" i="1"/>
  <c r="AE1897" i="1"/>
  <c r="AE1898" i="1"/>
  <c r="AE1899" i="1"/>
  <c r="AE1900" i="1"/>
  <c r="AE1901" i="1"/>
  <c r="AE1902" i="1"/>
  <c r="AE1903" i="1"/>
  <c r="AE1904" i="1"/>
  <c r="AE1905" i="1"/>
  <c r="AE1906" i="1"/>
  <c r="AE1907" i="1"/>
  <c r="AE1908" i="1"/>
  <c r="AE1909" i="1"/>
  <c r="AE1910" i="1"/>
  <c r="AE1911" i="1"/>
  <c r="AE1912" i="1"/>
  <c r="AE1913" i="1"/>
  <c r="AE1914" i="1"/>
  <c r="AE1915" i="1"/>
  <c r="AE1916" i="1"/>
  <c r="AE1917" i="1"/>
  <c r="AE1918" i="1"/>
  <c r="AE1919" i="1"/>
  <c r="AE1920" i="1"/>
  <c r="AE1921" i="1"/>
  <c r="AE1922" i="1"/>
  <c r="AE1923" i="1"/>
  <c r="AE1924" i="1"/>
  <c r="AE1925" i="1"/>
  <c r="AE1926" i="1"/>
  <c r="AE1927" i="1"/>
  <c r="AE1928" i="1"/>
  <c r="AE1929" i="1"/>
  <c r="AE1930" i="1"/>
  <c r="AE1931" i="1"/>
  <c r="AE1932" i="1"/>
  <c r="AE1933" i="1"/>
  <c r="AE1934" i="1"/>
  <c r="AE1935" i="1"/>
  <c r="AE1936" i="1"/>
  <c r="AE1937" i="1"/>
  <c r="AE1938" i="1"/>
  <c r="AE1939" i="1"/>
  <c r="AE1940" i="1"/>
  <c r="AE1941" i="1"/>
  <c r="AE1942" i="1"/>
  <c r="AE1943" i="1"/>
  <c r="AE1944" i="1"/>
  <c r="AE1945" i="1"/>
  <c r="AE1946" i="1"/>
  <c r="AE1947" i="1"/>
  <c r="AE1948" i="1"/>
  <c r="AE1949" i="1"/>
  <c r="AE1950" i="1"/>
  <c r="AE1951" i="1"/>
  <c r="AE1952" i="1"/>
  <c r="AE1953" i="1"/>
  <c r="AE1954" i="1"/>
  <c r="AE1955" i="1"/>
  <c r="AE1956" i="1"/>
  <c r="AE1957" i="1"/>
  <c r="AE1958" i="1"/>
  <c r="AE1959" i="1"/>
  <c r="AE1960" i="1"/>
  <c r="AE1961" i="1"/>
  <c r="AE1962" i="1"/>
  <c r="AE1963" i="1"/>
  <c r="AE1964" i="1"/>
  <c r="AE1965" i="1"/>
  <c r="AE1966" i="1"/>
  <c r="AE1967" i="1"/>
  <c r="AE1968" i="1"/>
  <c r="AE1969" i="1"/>
  <c r="AE1970" i="1"/>
  <c r="AE1971" i="1"/>
  <c r="AE1972" i="1"/>
  <c r="AE1973" i="1"/>
  <c r="AE1974" i="1"/>
  <c r="AE1975" i="1"/>
  <c r="AE1976" i="1"/>
  <c r="AE1977" i="1"/>
  <c r="AE1978" i="1"/>
  <c r="AE1979" i="1"/>
  <c r="AE1980" i="1"/>
  <c r="AE1981" i="1"/>
  <c r="AE1982" i="1"/>
  <c r="AE1983" i="1"/>
  <c r="AE1984" i="1"/>
  <c r="AE1985" i="1"/>
  <c r="AE1986" i="1"/>
  <c r="AE1987" i="1"/>
  <c r="AE1988" i="1"/>
  <c r="AE1989" i="1"/>
  <c r="AE1990" i="1"/>
  <c r="AE1991" i="1"/>
  <c r="AE1992" i="1"/>
  <c r="AE1993" i="1"/>
  <c r="AE1994" i="1"/>
  <c r="AE1995" i="1"/>
  <c r="AE1996" i="1"/>
  <c r="AE1997" i="1"/>
  <c r="AE1998" i="1"/>
  <c r="AE1999" i="1"/>
  <c r="AE2000" i="1"/>
  <c r="AE2001" i="1"/>
  <c r="AE2002" i="1"/>
  <c r="AE2003" i="1"/>
  <c r="AE2004" i="1"/>
  <c r="AE2005" i="1"/>
  <c r="AE2006" i="1"/>
  <c r="AE2007" i="1"/>
  <c r="AE2008" i="1"/>
  <c r="AE2009" i="1"/>
  <c r="AE2010" i="1"/>
  <c r="AE2011" i="1"/>
  <c r="AE2012" i="1"/>
  <c r="AE2013" i="1"/>
  <c r="AE2014" i="1"/>
  <c r="AE2015" i="1"/>
  <c r="AE2016" i="1"/>
  <c r="AE2017" i="1"/>
  <c r="AE2018" i="1"/>
  <c r="AE2019" i="1"/>
  <c r="AE2020" i="1"/>
  <c r="AE2021" i="1"/>
  <c r="AE2022" i="1"/>
  <c r="AE2023" i="1"/>
  <c r="AE2024" i="1"/>
  <c r="AE2025" i="1"/>
  <c r="AE2026" i="1"/>
  <c r="AE2027" i="1"/>
  <c r="AE2028" i="1"/>
  <c r="AE2029" i="1"/>
  <c r="AE2030" i="1"/>
  <c r="AE2031" i="1"/>
  <c r="AE2032" i="1"/>
  <c r="AE2033" i="1"/>
  <c r="AE2034" i="1"/>
  <c r="AE2035" i="1"/>
  <c r="AE2036" i="1"/>
  <c r="AE2037" i="1"/>
  <c r="AE2038" i="1"/>
  <c r="AE2039" i="1"/>
  <c r="AE2040" i="1"/>
  <c r="AE2041" i="1"/>
  <c r="AE2042" i="1"/>
  <c r="AE2043" i="1"/>
  <c r="AE2044" i="1"/>
  <c r="AE2045" i="1"/>
  <c r="AE2046" i="1"/>
  <c r="AE2047" i="1"/>
  <c r="AE2048" i="1"/>
  <c r="AE2049" i="1"/>
  <c r="AE2050" i="1"/>
  <c r="AE2051" i="1"/>
  <c r="AE2052" i="1"/>
  <c r="AE2053" i="1"/>
  <c r="AE2054" i="1"/>
  <c r="AE2055" i="1"/>
  <c r="AE2056" i="1"/>
  <c r="AE2057" i="1"/>
  <c r="AE2058" i="1"/>
  <c r="AE2059" i="1"/>
  <c r="AE2060" i="1"/>
  <c r="AE2061" i="1"/>
  <c r="AE2062" i="1"/>
  <c r="AE2063" i="1"/>
  <c r="AE2064" i="1"/>
  <c r="AE2065" i="1"/>
  <c r="AE2066" i="1"/>
  <c r="AE2067" i="1"/>
  <c r="AE2068" i="1"/>
  <c r="AE2069" i="1"/>
  <c r="AE2070" i="1"/>
  <c r="AE2071" i="1"/>
  <c r="AE2072" i="1"/>
  <c r="AE2073" i="1"/>
  <c r="AE2074" i="1"/>
  <c r="AE2075" i="1"/>
  <c r="AE2076" i="1"/>
  <c r="AE2077" i="1"/>
  <c r="AE2078" i="1"/>
  <c r="AE2079" i="1"/>
  <c r="AE2080" i="1"/>
  <c r="AE2081" i="1"/>
  <c r="AE2082" i="1"/>
  <c r="AE2083" i="1"/>
  <c r="AE2084" i="1"/>
  <c r="AE2085" i="1"/>
  <c r="AE2086" i="1"/>
  <c r="AE2087" i="1"/>
  <c r="AE2088" i="1"/>
  <c r="AE2089" i="1"/>
  <c r="AE2090" i="1"/>
  <c r="AE2091" i="1"/>
  <c r="AE2092" i="1"/>
  <c r="AE2093" i="1"/>
  <c r="AE2094" i="1"/>
  <c r="AE2095" i="1"/>
  <c r="AE2096" i="1"/>
  <c r="AE2097" i="1"/>
  <c r="AE2098" i="1"/>
  <c r="AE2099" i="1"/>
  <c r="AE2100" i="1"/>
  <c r="AE2101" i="1"/>
  <c r="AE2102" i="1"/>
  <c r="AE2103" i="1"/>
  <c r="AE2104" i="1"/>
  <c r="AE2105" i="1"/>
  <c r="AE2106" i="1"/>
  <c r="AE2107" i="1"/>
  <c r="AE2108" i="1"/>
  <c r="AE2109" i="1"/>
  <c r="AE2110" i="1"/>
  <c r="AE2111" i="1"/>
  <c r="AE2112" i="1"/>
  <c r="AE2113" i="1"/>
  <c r="AE2114" i="1"/>
  <c r="AE2115" i="1"/>
  <c r="AE2116" i="1"/>
  <c r="AE2117" i="1"/>
  <c r="AE2118" i="1"/>
  <c r="AE2119" i="1"/>
  <c r="AE2120" i="1"/>
  <c r="AE2121" i="1"/>
  <c r="AE2122" i="1"/>
  <c r="AE2123" i="1"/>
  <c r="AE2124" i="1"/>
  <c r="AE2125" i="1"/>
  <c r="AE2126" i="1"/>
  <c r="AE2127" i="1"/>
  <c r="AE2128" i="1"/>
  <c r="AE2129" i="1"/>
  <c r="AE2130" i="1"/>
  <c r="AE2131" i="1"/>
  <c r="AE2132" i="1"/>
  <c r="AE2133" i="1"/>
  <c r="AE2134" i="1"/>
  <c r="AE2135" i="1"/>
  <c r="AE2136" i="1"/>
  <c r="AE2137" i="1"/>
  <c r="AE2138" i="1"/>
  <c r="AE2139" i="1"/>
  <c r="AE2140" i="1"/>
  <c r="AE2141" i="1"/>
  <c r="AE2142" i="1"/>
  <c r="AE2143" i="1"/>
  <c r="AE2144" i="1"/>
  <c r="AE2145" i="1"/>
  <c r="AE2146" i="1"/>
  <c r="AE2147" i="1"/>
  <c r="AE2148" i="1"/>
  <c r="AE2149" i="1"/>
  <c r="AE2150" i="1"/>
  <c r="AE2151" i="1"/>
  <c r="AE2152" i="1"/>
  <c r="AE2153" i="1"/>
  <c r="AE2154" i="1"/>
  <c r="AE2155" i="1"/>
  <c r="AE2156" i="1"/>
  <c r="AE2157" i="1"/>
  <c r="AE2158" i="1"/>
  <c r="AE2159" i="1"/>
  <c r="AE2160" i="1"/>
  <c r="AE2161" i="1"/>
  <c r="AE2162" i="1"/>
  <c r="AE2163" i="1"/>
  <c r="AE2164" i="1"/>
  <c r="AE2165" i="1"/>
  <c r="AE2166" i="1"/>
  <c r="AE2167" i="1"/>
  <c r="AE2168" i="1"/>
  <c r="AE2169" i="1"/>
  <c r="AE2170" i="1"/>
  <c r="AE2171" i="1"/>
  <c r="AE2172" i="1"/>
  <c r="AE2173" i="1"/>
  <c r="AE2174" i="1"/>
  <c r="AE2175" i="1"/>
  <c r="AE2176" i="1"/>
  <c r="AE2177" i="1"/>
  <c r="AE2178" i="1"/>
  <c r="AE2179" i="1"/>
  <c r="AE2180" i="1"/>
  <c r="AE2181" i="1"/>
  <c r="AE2182" i="1"/>
  <c r="AE2183" i="1"/>
  <c r="AE2184" i="1"/>
  <c r="AE2185" i="1"/>
  <c r="AE2186" i="1"/>
  <c r="AE2187" i="1"/>
  <c r="AE2188" i="1"/>
  <c r="AE2189" i="1"/>
  <c r="AE2190" i="1"/>
  <c r="AE2191" i="1"/>
  <c r="AE2192" i="1"/>
  <c r="AE2193" i="1"/>
  <c r="AE2194" i="1"/>
  <c r="AE2195" i="1"/>
  <c r="AE2196" i="1"/>
  <c r="AE2197" i="1"/>
  <c r="AE2198" i="1"/>
  <c r="AE2199" i="1"/>
  <c r="AE2200" i="1"/>
  <c r="AE2201" i="1"/>
  <c r="AE2202" i="1"/>
  <c r="AE2203" i="1"/>
  <c r="AE2204" i="1"/>
  <c r="AE2205" i="1"/>
  <c r="AE2206" i="1"/>
  <c r="AE2207" i="1"/>
  <c r="AE2208" i="1"/>
  <c r="AE2209" i="1"/>
  <c r="AE2210" i="1"/>
  <c r="AE2211" i="1"/>
  <c r="AE2212" i="1"/>
  <c r="AE2213" i="1"/>
  <c r="AE2214" i="1"/>
  <c r="AE2215" i="1"/>
  <c r="AE2216" i="1"/>
  <c r="AE2217" i="1"/>
  <c r="AE2218" i="1"/>
  <c r="AE2219" i="1"/>
  <c r="AE2220" i="1"/>
  <c r="AE2221" i="1"/>
  <c r="AE2222" i="1"/>
  <c r="AE2223" i="1"/>
  <c r="AE2224" i="1"/>
  <c r="AE2225" i="1"/>
  <c r="AE2226" i="1"/>
  <c r="AE2227" i="1"/>
  <c r="AE2228" i="1"/>
  <c r="AE2229" i="1"/>
  <c r="AE2230" i="1"/>
  <c r="AE2231" i="1"/>
  <c r="AE2232" i="1"/>
  <c r="AE2233" i="1"/>
  <c r="AE2234" i="1"/>
  <c r="AE2235" i="1"/>
  <c r="AE2236" i="1"/>
  <c r="AE2237" i="1"/>
  <c r="AE2238" i="1"/>
  <c r="AE2239" i="1"/>
  <c r="AE2240" i="1"/>
  <c r="AE2241" i="1"/>
  <c r="AE2242" i="1"/>
  <c r="AE2243" i="1"/>
  <c r="AE2244" i="1"/>
  <c r="AE2245" i="1"/>
  <c r="AE2246" i="1"/>
  <c r="AE2247" i="1"/>
  <c r="AE2248" i="1"/>
  <c r="AE2249" i="1"/>
  <c r="AE2250" i="1"/>
  <c r="AE2251" i="1"/>
  <c r="AE2252" i="1"/>
  <c r="AE2253" i="1"/>
  <c r="AE2254" i="1"/>
  <c r="AE2255" i="1"/>
  <c r="AE2256" i="1"/>
  <c r="AE2257" i="1"/>
  <c r="AE2258" i="1"/>
  <c r="AE2259" i="1"/>
  <c r="AE2260" i="1"/>
  <c r="AE2261" i="1"/>
  <c r="AE2262" i="1"/>
  <c r="AE2263" i="1"/>
  <c r="AE2264" i="1"/>
  <c r="AE2265" i="1"/>
  <c r="AE2266" i="1"/>
  <c r="AE2267" i="1"/>
  <c r="AE2268" i="1"/>
  <c r="AE2269" i="1"/>
  <c r="AE2270" i="1"/>
  <c r="AE2271" i="1"/>
  <c r="AE2272" i="1"/>
  <c r="AE2273" i="1"/>
  <c r="AE2274" i="1"/>
  <c r="AE2275" i="1"/>
  <c r="AE2276" i="1"/>
  <c r="AE2277" i="1"/>
  <c r="AE2278" i="1"/>
  <c r="AE2279" i="1"/>
  <c r="AE2280" i="1"/>
  <c r="AE2281" i="1"/>
  <c r="AE2282" i="1"/>
  <c r="AE2283" i="1"/>
  <c r="AE2284" i="1"/>
  <c r="AE2285" i="1"/>
  <c r="AE2286" i="1"/>
  <c r="AE2287" i="1"/>
  <c r="AE2288" i="1"/>
  <c r="AE2289" i="1"/>
  <c r="AE2290" i="1"/>
  <c r="AE2291" i="1"/>
  <c r="AE2292" i="1"/>
  <c r="AE2293" i="1"/>
  <c r="AE2294" i="1"/>
  <c r="AE2295" i="1"/>
  <c r="AE2296" i="1"/>
  <c r="AE2297" i="1"/>
  <c r="AE2298" i="1"/>
  <c r="AE2299" i="1"/>
  <c r="AE2300" i="1"/>
  <c r="AE2301" i="1"/>
  <c r="AE2302" i="1"/>
  <c r="AE2303" i="1"/>
  <c r="AE2304" i="1"/>
  <c r="AE2305" i="1"/>
  <c r="AE2306" i="1"/>
  <c r="AE2307" i="1"/>
  <c r="AE2308" i="1"/>
  <c r="AE2309" i="1"/>
  <c r="AE2310" i="1"/>
  <c r="AE2311" i="1"/>
  <c r="AE2312" i="1"/>
  <c r="AE2313" i="1"/>
  <c r="AE2314" i="1"/>
  <c r="AE2315" i="1"/>
  <c r="AE2316" i="1"/>
  <c r="AE2317" i="1"/>
  <c r="AE2318" i="1"/>
  <c r="AE2319" i="1"/>
  <c r="AE2320" i="1"/>
  <c r="AE2321" i="1"/>
  <c r="AE2322" i="1"/>
  <c r="AE2323" i="1"/>
  <c r="AE2324" i="1"/>
  <c r="AE2325" i="1"/>
  <c r="AE2326" i="1"/>
  <c r="AE2327" i="1"/>
  <c r="AE2328" i="1"/>
  <c r="AE2329" i="1"/>
  <c r="AE2330" i="1"/>
  <c r="AE2331" i="1"/>
  <c r="AE2332" i="1"/>
  <c r="AE2333" i="1"/>
  <c r="AE2334" i="1"/>
  <c r="AE2335" i="1"/>
  <c r="AE2336" i="1"/>
  <c r="AE2337" i="1"/>
  <c r="AE2338" i="1"/>
  <c r="AE2339" i="1"/>
  <c r="AE2340" i="1"/>
  <c r="AE2341" i="1"/>
  <c r="AE2342" i="1"/>
  <c r="AE2343" i="1"/>
  <c r="AE2344" i="1"/>
  <c r="AE2345" i="1"/>
  <c r="AE2346" i="1"/>
  <c r="AE2347" i="1"/>
  <c r="AE2348" i="1"/>
  <c r="AE2349" i="1"/>
  <c r="AE2350" i="1"/>
  <c r="AE2351" i="1"/>
  <c r="AE2352" i="1"/>
  <c r="AE2353" i="1"/>
  <c r="AE2354" i="1"/>
  <c r="AE2355" i="1"/>
  <c r="AE2356" i="1"/>
  <c r="AE2357" i="1"/>
  <c r="AE2358" i="1"/>
  <c r="AE2359" i="1"/>
  <c r="AE2360" i="1"/>
  <c r="AE2361" i="1"/>
  <c r="AE2362" i="1"/>
  <c r="AE2363" i="1"/>
  <c r="AE2364" i="1"/>
  <c r="AE2365" i="1"/>
  <c r="AE2366" i="1"/>
  <c r="AE2367" i="1"/>
  <c r="AE2368" i="1"/>
  <c r="AE2369" i="1"/>
  <c r="AE2370" i="1"/>
  <c r="AE2371" i="1"/>
  <c r="AE2372" i="1"/>
  <c r="AE2373" i="1"/>
  <c r="AE2374" i="1"/>
  <c r="AE2375" i="1"/>
  <c r="AE2376" i="1"/>
  <c r="AE2377" i="1"/>
  <c r="AE2378" i="1"/>
  <c r="AE2379" i="1"/>
  <c r="AE2380" i="1"/>
  <c r="AE2381" i="1"/>
  <c r="AE2382" i="1"/>
  <c r="AE2383" i="1"/>
  <c r="AE2384" i="1"/>
  <c r="AE2385" i="1"/>
  <c r="AE2386" i="1"/>
  <c r="AE2387" i="1"/>
  <c r="AE2388" i="1"/>
  <c r="AE2389" i="1"/>
  <c r="AE2390" i="1"/>
  <c r="AE2391" i="1"/>
  <c r="AE2392" i="1"/>
  <c r="AE2393" i="1"/>
  <c r="AE2394" i="1"/>
  <c r="AE2395" i="1"/>
  <c r="AE2396" i="1"/>
  <c r="AE2397" i="1"/>
  <c r="AE2398" i="1"/>
  <c r="AE2399" i="1"/>
  <c r="AE2400" i="1"/>
  <c r="AE2401" i="1"/>
  <c r="AE2402" i="1"/>
  <c r="AE2403" i="1"/>
  <c r="AE2404" i="1"/>
  <c r="AE2405" i="1"/>
  <c r="AE2406" i="1"/>
  <c r="AE2407" i="1"/>
  <c r="AE2408" i="1"/>
  <c r="AE2409" i="1"/>
  <c r="AE2410" i="1"/>
  <c r="AE2411" i="1"/>
  <c r="AE2412" i="1"/>
  <c r="AE2413" i="1"/>
  <c r="AE2414" i="1"/>
  <c r="AE2415" i="1"/>
  <c r="AE2416" i="1"/>
  <c r="AE2417" i="1"/>
  <c r="AE2418" i="1"/>
  <c r="AE2419" i="1"/>
  <c r="AE2420" i="1"/>
  <c r="AE2421" i="1"/>
  <c r="AE2422" i="1"/>
  <c r="AE2423" i="1"/>
  <c r="AE2424" i="1"/>
  <c r="AE2425" i="1"/>
  <c r="AE2426" i="1"/>
  <c r="AE2427" i="1"/>
  <c r="AE2428" i="1"/>
  <c r="AE2429" i="1"/>
  <c r="AE2430" i="1"/>
  <c r="AE2431" i="1"/>
  <c r="AE2432" i="1"/>
  <c r="AE2433" i="1"/>
  <c r="AE2434" i="1"/>
  <c r="AE2435" i="1"/>
  <c r="AE2436" i="1"/>
  <c r="AE2437" i="1"/>
  <c r="AE2438" i="1"/>
  <c r="AE2439" i="1"/>
  <c r="AE2440" i="1"/>
  <c r="AE2441" i="1"/>
  <c r="AE2442" i="1"/>
  <c r="AE2443" i="1"/>
  <c r="AE2444" i="1"/>
  <c r="AE2445" i="1"/>
  <c r="AE2446" i="1"/>
  <c r="AE2447" i="1"/>
  <c r="AE2448" i="1"/>
  <c r="AE2449" i="1"/>
  <c r="AE2450" i="1"/>
  <c r="AE2451" i="1"/>
  <c r="AE2452" i="1"/>
  <c r="AE2453" i="1"/>
  <c r="AE2454" i="1"/>
  <c r="AE2455" i="1"/>
  <c r="AE2456" i="1"/>
  <c r="AE2457" i="1"/>
  <c r="AE2458" i="1"/>
  <c r="AE2459" i="1"/>
  <c r="AE2460" i="1"/>
  <c r="AE2461" i="1"/>
  <c r="AE2462" i="1"/>
  <c r="AE2463" i="1"/>
  <c r="AE2464" i="1"/>
  <c r="AE2465" i="1"/>
  <c r="AE2466" i="1"/>
  <c r="AE2467" i="1"/>
  <c r="AE2468" i="1"/>
  <c r="AE2469" i="1"/>
  <c r="AE2470" i="1"/>
  <c r="AE2471" i="1"/>
  <c r="AE2472" i="1"/>
  <c r="AE2473" i="1"/>
  <c r="AE2474" i="1"/>
  <c r="AE2475" i="1"/>
  <c r="AE2476" i="1"/>
  <c r="AE2477" i="1"/>
  <c r="AE2478" i="1"/>
  <c r="AE2479" i="1"/>
  <c r="AE2480" i="1"/>
  <c r="AE2481" i="1"/>
  <c r="AE2482" i="1"/>
  <c r="AE2483" i="1"/>
  <c r="AE2484" i="1"/>
  <c r="AE2485" i="1"/>
  <c r="AE2486" i="1"/>
  <c r="AE2487" i="1"/>
  <c r="AE2488" i="1"/>
  <c r="AE2489" i="1"/>
  <c r="AE2490" i="1"/>
  <c r="AE2491" i="1"/>
  <c r="AE2492" i="1"/>
  <c r="AE2493" i="1"/>
  <c r="AE2494" i="1"/>
  <c r="AE2495" i="1"/>
  <c r="AE2496" i="1"/>
  <c r="AE2497" i="1"/>
  <c r="AE2498" i="1"/>
  <c r="AE2499" i="1"/>
  <c r="AE2500" i="1"/>
  <c r="AE2501" i="1"/>
  <c r="AE2502" i="1"/>
  <c r="AE2503" i="1"/>
  <c r="AE2504" i="1"/>
  <c r="AE2505" i="1"/>
  <c r="AE2506" i="1"/>
  <c r="AE2507" i="1"/>
  <c r="AE2508" i="1"/>
  <c r="AE2509" i="1"/>
  <c r="AE2510" i="1"/>
  <c r="AE2511" i="1"/>
  <c r="AE2512" i="1"/>
  <c r="AE2513" i="1"/>
  <c r="AE2514" i="1"/>
  <c r="AE2515" i="1"/>
  <c r="AE2516" i="1"/>
  <c r="AE2517" i="1"/>
  <c r="AE2518" i="1"/>
  <c r="AE2519" i="1"/>
  <c r="AE2520" i="1"/>
  <c r="AE2521" i="1"/>
  <c r="AE2522" i="1"/>
  <c r="AE2523" i="1"/>
  <c r="AE2524" i="1"/>
  <c r="AE2525" i="1"/>
  <c r="AE2526" i="1"/>
  <c r="AE2527" i="1"/>
  <c r="AE2528" i="1"/>
  <c r="AE2529" i="1"/>
  <c r="AE2530" i="1"/>
  <c r="AE2531" i="1"/>
  <c r="AE2532" i="1"/>
  <c r="AE2533" i="1"/>
  <c r="AE2534" i="1"/>
  <c r="AE2535" i="1"/>
  <c r="AE2536" i="1"/>
  <c r="AE2537" i="1"/>
  <c r="AE2538" i="1"/>
  <c r="AE2539" i="1"/>
  <c r="AE2540" i="1"/>
  <c r="AE2541" i="1"/>
  <c r="AE2542" i="1"/>
  <c r="AE2543" i="1"/>
  <c r="AE2544" i="1"/>
  <c r="AE2545" i="1"/>
  <c r="AE2546" i="1"/>
  <c r="AE2547" i="1"/>
  <c r="AE2548" i="1"/>
  <c r="AE2549" i="1"/>
  <c r="AE2550" i="1"/>
  <c r="AE2551" i="1"/>
  <c r="AE2552" i="1"/>
  <c r="AE2553" i="1"/>
  <c r="AE2554" i="1"/>
  <c r="AE2555" i="1"/>
  <c r="AE2556" i="1"/>
  <c r="AE2557" i="1"/>
  <c r="AE2558" i="1"/>
  <c r="AE2559" i="1"/>
  <c r="AE2560" i="1"/>
  <c r="AE2561" i="1"/>
  <c r="AE2562" i="1"/>
  <c r="AE2563" i="1"/>
  <c r="AE2564" i="1"/>
  <c r="AE2565" i="1"/>
  <c r="AE2566" i="1"/>
  <c r="AE2567" i="1"/>
  <c r="AE2568" i="1"/>
  <c r="AE2569" i="1"/>
  <c r="AE2570" i="1"/>
  <c r="AE2571" i="1"/>
  <c r="AE2572" i="1"/>
  <c r="AE2573" i="1"/>
  <c r="AE2574" i="1"/>
  <c r="AE2575" i="1"/>
  <c r="AE2576" i="1"/>
  <c r="AE2577" i="1"/>
  <c r="AE2578" i="1"/>
  <c r="AE2579" i="1"/>
  <c r="AE2580" i="1"/>
  <c r="AE2581" i="1"/>
  <c r="AE2582" i="1"/>
  <c r="AE2583" i="1"/>
  <c r="AE2584" i="1"/>
  <c r="AE2585" i="1"/>
  <c r="AE2586" i="1"/>
  <c r="AE2587" i="1"/>
  <c r="AE2588" i="1"/>
  <c r="AE2589" i="1"/>
  <c r="AE2590" i="1"/>
  <c r="AE2591" i="1"/>
  <c r="AE2592" i="1"/>
  <c r="AE2593" i="1"/>
  <c r="AE2594" i="1"/>
  <c r="AE2595" i="1"/>
  <c r="AE2596" i="1"/>
  <c r="AE2597" i="1"/>
  <c r="AE2598" i="1"/>
  <c r="AE2599" i="1"/>
  <c r="AE2600" i="1"/>
  <c r="AE2601" i="1"/>
  <c r="AE2602" i="1"/>
  <c r="AE2603" i="1"/>
  <c r="AE2604" i="1"/>
  <c r="AE2605" i="1"/>
  <c r="AE2606" i="1"/>
  <c r="AE2607" i="1"/>
  <c r="AE2608" i="1"/>
  <c r="AE2609" i="1"/>
  <c r="AE2610" i="1"/>
  <c r="AE2611" i="1"/>
  <c r="AE2612" i="1"/>
  <c r="AE2613" i="1"/>
  <c r="AE2614" i="1"/>
  <c r="AE2615" i="1"/>
  <c r="AE2616" i="1"/>
  <c r="AE2617" i="1"/>
  <c r="AE2618" i="1"/>
  <c r="AE2619" i="1"/>
  <c r="AE2620" i="1"/>
  <c r="AE2621" i="1"/>
  <c r="AE2622" i="1"/>
  <c r="AE2623" i="1"/>
  <c r="AE2624" i="1"/>
  <c r="AE2625" i="1"/>
  <c r="AE2626" i="1"/>
  <c r="AE2627" i="1"/>
  <c r="AE2628" i="1"/>
  <c r="AE2629" i="1"/>
  <c r="AE2630" i="1"/>
  <c r="AE2631" i="1"/>
  <c r="AE2632" i="1"/>
  <c r="AE2633" i="1"/>
  <c r="AE2634" i="1"/>
  <c r="AE2635" i="1"/>
  <c r="AE2636" i="1"/>
  <c r="AE2637" i="1"/>
  <c r="AE2638" i="1"/>
  <c r="AE2639" i="1"/>
  <c r="AE2640" i="1"/>
  <c r="AE2641" i="1"/>
  <c r="AE2642" i="1"/>
  <c r="AE2643" i="1"/>
  <c r="AE2644" i="1"/>
  <c r="AE2645" i="1"/>
  <c r="AE2646" i="1"/>
  <c r="AE2647" i="1"/>
  <c r="AE2648" i="1"/>
  <c r="AE2649" i="1"/>
  <c r="AE2650" i="1"/>
  <c r="AE2651" i="1"/>
  <c r="AE2652" i="1"/>
  <c r="AE2653" i="1"/>
  <c r="AE2654" i="1"/>
  <c r="AE2655" i="1"/>
  <c r="AE2656" i="1"/>
  <c r="AE2657" i="1"/>
  <c r="AE2658" i="1"/>
  <c r="AE2659" i="1"/>
  <c r="AE2660" i="1"/>
  <c r="AE2661" i="1"/>
  <c r="AE2662" i="1"/>
  <c r="AE2663" i="1"/>
  <c r="AE2664" i="1"/>
  <c r="AE2665" i="1"/>
  <c r="AE2666" i="1"/>
  <c r="AE2667" i="1"/>
  <c r="AE2668" i="1"/>
  <c r="AE2669" i="1"/>
  <c r="AE2670" i="1"/>
  <c r="AE2671" i="1"/>
  <c r="AE2672" i="1"/>
  <c r="AE2673" i="1"/>
  <c r="AE2674" i="1"/>
  <c r="AE2675" i="1"/>
  <c r="AE2676" i="1"/>
  <c r="AE2677" i="1"/>
  <c r="AE2678" i="1"/>
  <c r="AE2679" i="1"/>
  <c r="AE2680" i="1"/>
  <c r="AE2681" i="1"/>
  <c r="AE2682" i="1"/>
  <c r="AE2683" i="1"/>
  <c r="AE2684" i="1"/>
  <c r="AE2685" i="1"/>
  <c r="AE2686" i="1"/>
  <c r="AE2687" i="1"/>
  <c r="AE2688" i="1"/>
  <c r="AE2689" i="1"/>
  <c r="AE2690" i="1"/>
  <c r="AE2691" i="1"/>
  <c r="AE2692" i="1"/>
  <c r="AE2693" i="1"/>
  <c r="AE2694" i="1"/>
  <c r="AE2695" i="1"/>
  <c r="AE2696" i="1"/>
  <c r="AE2697" i="1"/>
  <c r="AE2698" i="1"/>
  <c r="AE2699" i="1"/>
  <c r="AE2700" i="1"/>
  <c r="AE2701" i="1"/>
  <c r="AE2702" i="1"/>
  <c r="AE2703" i="1"/>
  <c r="AE2704" i="1"/>
  <c r="AE2705" i="1"/>
  <c r="AE2706" i="1"/>
  <c r="AE2707" i="1"/>
  <c r="AE2708" i="1"/>
  <c r="AE2709" i="1"/>
  <c r="AE2710" i="1"/>
  <c r="AE2711" i="1"/>
  <c r="AE2712" i="1"/>
  <c r="AE2713" i="1"/>
  <c r="AE2714" i="1"/>
  <c r="AE2715" i="1"/>
  <c r="AE2716" i="1"/>
  <c r="AE2717" i="1"/>
  <c r="AE2718" i="1"/>
  <c r="AE2719" i="1"/>
  <c r="AE2720" i="1"/>
  <c r="AE2721" i="1"/>
  <c r="AE2722" i="1"/>
  <c r="AE2723" i="1"/>
  <c r="AE2724" i="1"/>
  <c r="AE2725" i="1"/>
  <c r="AE2726" i="1"/>
  <c r="AE2727" i="1"/>
  <c r="AE2728" i="1"/>
  <c r="AE2729" i="1"/>
  <c r="AE2730" i="1"/>
  <c r="AE2731" i="1"/>
  <c r="AE2732" i="1"/>
  <c r="AE2733" i="1"/>
  <c r="AE2734" i="1"/>
  <c r="AE2735" i="1"/>
  <c r="AE2736" i="1"/>
  <c r="AE2737" i="1"/>
  <c r="AE2738" i="1"/>
  <c r="AE2739" i="1"/>
  <c r="AE2740" i="1"/>
  <c r="AE2741" i="1"/>
  <c r="AE2742" i="1"/>
  <c r="AE2743" i="1"/>
  <c r="AE2744" i="1"/>
  <c r="AE2745" i="1"/>
  <c r="AE2746" i="1"/>
  <c r="AE2747" i="1"/>
  <c r="AE2748" i="1"/>
  <c r="AE2749" i="1"/>
  <c r="AE2750" i="1"/>
  <c r="AE2751" i="1"/>
  <c r="AE2752" i="1"/>
  <c r="AE2753" i="1"/>
  <c r="AE2754" i="1"/>
  <c r="AE2755" i="1"/>
  <c r="AE2756" i="1"/>
  <c r="AE2757" i="1"/>
  <c r="AE2758" i="1"/>
  <c r="AE2759" i="1"/>
  <c r="AE2760" i="1"/>
  <c r="AE2761" i="1"/>
  <c r="AE2762" i="1"/>
  <c r="AE2763" i="1"/>
  <c r="AE2764" i="1"/>
  <c r="AE2765" i="1"/>
  <c r="AE2766" i="1"/>
  <c r="AE2767" i="1"/>
  <c r="AE2768" i="1"/>
  <c r="AE2769" i="1"/>
  <c r="AE2770" i="1"/>
  <c r="AE2771" i="1"/>
  <c r="AE2772" i="1"/>
  <c r="AE2773" i="1"/>
  <c r="AE2774" i="1"/>
  <c r="AE2775" i="1"/>
  <c r="AE2776" i="1"/>
  <c r="AE2777" i="1"/>
  <c r="AE2778" i="1"/>
  <c r="AE2779" i="1"/>
  <c r="AE2780" i="1"/>
  <c r="AE2781" i="1"/>
  <c r="AE2782" i="1"/>
  <c r="AE2783" i="1"/>
  <c r="AE2784" i="1"/>
  <c r="AE2785" i="1"/>
  <c r="AE2786" i="1"/>
  <c r="AE2787" i="1"/>
  <c r="AE2788" i="1"/>
  <c r="AE2789" i="1"/>
  <c r="AE2790" i="1"/>
  <c r="AE2791" i="1"/>
  <c r="AE2792" i="1"/>
  <c r="AE2793" i="1"/>
  <c r="AE2794" i="1"/>
  <c r="AE2795" i="1"/>
  <c r="AE2796" i="1"/>
  <c r="AE2797" i="1"/>
  <c r="AE2798" i="1"/>
  <c r="AE2799" i="1"/>
  <c r="AE2800" i="1"/>
  <c r="AE2801" i="1"/>
  <c r="AE2802" i="1"/>
  <c r="AE2803" i="1"/>
  <c r="AE2804" i="1"/>
  <c r="AE2805" i="1"/>
  <c r="AE2806" i="1"/>
  <c r="AE2807" i="1"/>
  <c r="AE2808" i="1"/>
  <c r="AE2809" i="1"/>
  <c r="AE2810" i="1"/>
  <c r="AE2811" i="1"/>
  <c r="AE2812" i="1"/>
  <c r="AE2813" i="1"/>
  <c r="AE2814" i="1"/>
  <c r="AE2815" i="1"/>
  <c r="AE2816" i="1"/>
  <c r="AE2817" i="1"/>
  <c r="AE2818" i="1"/>
  <c r="AE2819" i="1"/>
  <c r="AE2820" i="1"/>
  <c r="AE2821" i="1"/>
  <c r="AE2822" i="1"/>
  <c r="AE2823" i="1"/>
  <c r="AE2824" i="1"/>
  <c r="AE2825" i="1"/>
  <c r="AE2826" i="1"/>
  <c r="AE2827" i="1"/>
  <c r="AE2828" i="1"/>
  <c r="AE2829" i="1"/>
  <c r="AE2830" i="1"/>
  <c r="AE2831" i="1"/>
  <c r="AE2832" i="1"/>
  <c r="AE2833" i="1"/>
  <c r="AE2834" i="1"/>
  <c r="AE2835" i="1"/>
  <c r="AE2836" i="1"/>
  <c r="AE2837" i="1"/>
  <c r="AE2838" i="1"/>
  <c r="AE2839" i="1"/>
  <c r="AE2840" i="1"/>
  <c r="AE2841" i="1"/>
  <c r="AE2842" i="1"/>
  <c r="AE2843" i="1"/>
  <c r="AE2844" i="1"/>
  <c r="AE2845" i="1"/>
  <c r="AE2846" i="1"/>
  <c r="AE2847" i="1"/>
  <c r="AE2848" i="1"/>
  <c r="AE2849" i="1"/>
  <c r="AE2850" i="1"/>
  <c r="AE2851" i="1"/>
  <c r="AE2852" i="1"/>
  <c r="AE2853" i="1"/>
  <c r="AE2854" i="1"/>
  <c r="AE2855" i="1"/>
  <c r="AE2856" i="1"/>
  <c r="AE2857" i="1"/>
  <c r="AE2858" i="1"/>
  <c r="AE2859" i="1"/>
  <c r="AE2860" i="1"/>
  <c r="AE2861" i="1"/>
  <c r="AE2862" i="1"/>
  <c r="AE2863" i="1"/>
  <c r="AE2864" i="1"/>
  <c r="AE2865" i="1"/>
  <c r="AE2866" i="1"/>
  <c r="AE2867" i="1"/>
  <c r="AE2868" i="1"/>
  <c r="AE2869" i="1"/>
  <c r="AE2870" i="1"/>
  <c r="AE2871" i="1"/>
  <c r="AE2872" i="1"/>
  <c r="AE2873" i="1"/>
  <c r="AE2874" i="1"/>
  <c r="AE2875" i="1"/>
  <c r="AE2876" i="1"/>
  <c r="AE2877" i="1"/>
  <c r="AE2878" i="1"/>
  <c r="AE2879" i="1"/>
  <c r="AE2880" i="1"/>
  <c r="AE2881" i="1"/>
  <c r="AE2882" i="1"/>
  <c r="AE2883" i="1"/>
  <c r="AE2884" i="1"/>
  <c r="AE2885" i="1"/>
  <c r="AE2886" i="1"/>
  <c r="AE2887" i="1"/>
  <c r="AE2888" i="1"/>
  <c r="AE2889" i="1"/>
  <c r="AE2890" i="1"/>
  <c r="AE2891" i="1"/>
  <c r="AE2892" i="1"/>
  <c r="AE2893" i="1"/>
  <c r="AE2894" i="1"/>
  <c r="AE2895" i="1"/>
  <c r="AE2896" i="1"/>
  <c r="AE2897" i="1"/>
  <c r="AE2898" i="1"/>
  <c r="AE2899" i="1"/>
  <c r="AE2900" i="1"/>
  <c r="AE2901" i="1"/>
  <c r="AE2902" i="1"/>
  <c r="AE2903" i="1"/>
  <c r="AE2904" i="1"/>
  <c r="AE2905" i="1"/>
  <c r="AE2906" i="1"/>
  <c r="AE2907" i="1"/>
  <c r="AE2908" i="1"/>
  <c r="AE2909" i="1"/>
  <c r="AE2910" i="1"/>
  <c r="AE2911" i="1"/>
  <c r="AE2912" i="1"/>
  <c r="AE2913" i="1"/>
  <c r="AE2914" i="1"/>
  <c r="AE2915" i="1"/>
  <c r="AE2916" i="1"/>
  <c r="AE2917" i="1"/>
  <c r="AE2918" i="1"/>
  <c r="AE2919" i="1"/>
  <c r="AE2920" i="1"/>
  <c r="AE2921" i="1"/>
  <c r="AE2922" i="1"/>
  <c r="AE2923" i="1"/>
  <c r="AE2924" i="1"/>
  <c r="AE2925" i="1"/>
  <c r="AE2926" i="1"/>
  <c r="AE2927" i="1"/>
  <c r="AE2928" i="1"/>
  <c r="AE2929" i="1"/>
  <c r="AE2930" i="1"/>
  <c r="AE2931" i="1"/>
  <c r="AE2932" i="1"/>
  <c r="AE2933" i="1"/>
  <c r="AE2934" i="1"/>
  <c r="AE2935" i="1"/>
  <c r="AE2936" i="1"/>
  <c r="AE2937" i="1"/>
  <c r="AE2938" i="1"/>
  <c r="AE2939" i="1"/>
  <c r="AE2940" i="1"/>
  <c r="AE2941" i="1"/>
  <c r="AE2942" i="1"/>
  <c r="AE2943" i="1"/>
  <c r="AE2944" i="1"/>
  <c r="AE2945" i="1"/>
  <c r="AE2946" i="1"/>
  <c r="AE2947" i="1"/>
  <c r="AE2948" i="1"/>
  <c r="AE2949" i="1"/>
  <c r="AE2950" i="1"/>
  <c r="AE2951" i="1"/>
  <c r="AE2952" i="1"/>
  <c r="AE2953" i="1"/>
  <c r="AE2954" i="1"/>
  <c r="AE2955" i="1"/>
  <c r="AE2956" i="1"/>
  <c r="AE2957" i="1"/>
  <c r="AE2958" i="1"/>
  <c r="AE2959" i="1"/>
  <c r="AE2960" i="1"/>
  <c r="AE2961" i="1"/>
  <c r="AE2962" i="1"/>
  <c r="AE2963" i="1"/>
  <c r="AE2964" i="1"/>
  <c r="AE2965" i="1"/>
  <c r="AE2966" i="1"/>
  <c r="AE2967" i="1"/>
  <c r="AE2968" i="1"/>
  <c r="AE2969" i="1"/>
  <c r="AE2970" i="1"/>
  <c r="AE2971" i="1"/>
  <c r="AE2972" i="1"/>
  <c r="AE2973" i="1"/>
  <c r="AE2974" i="1"/>
  <c r="AE2975" i="1"/>
  <c r="AE2976" i="1"/>
  <c r="AE2977" i="1"/>
  <c r="AE2978" i="1"/>
  <c r="AE2979" i="1"/>
  <c r="AE2980" i="1"/>
  <c r="AE2981" i="1"/>
  <c r="AE2982" i="1"/>
  <c r="AE2983" i="1"/>
  <c r="AE2984" i="1"/>
  <c r="AE2985" i="1"/>
  <c r="AE2986" i="1"/>
  <c r="AE2987" i="1"/>
  <c r="AE2988" i="1"/>
  <c r="AE2989" i="1"/>
  <c r="AE2990" i="1"/>
  <c r="AE2991" i="1"/>
  <c r="AE2992" i="1"/>
  <c r="AE2993" i="1"/>
  <c r="AE2994" i="1"/>
  <c r="AE2995" i="1"/>
  <c r="AE2996" i="1"/>
  <c r="AE2997" i="1"/>
  <c r="AE2998" i="1"/>
  <c r="AE2999" i="1"/>
  <c r="AE3000" i="1"/>
  <c r="AE3001" i="1"/>
  <c r="AE3002" i="1"/>
  <c r="AE3003" i="1"/>
  <c r="AE3004" i="1"/>
  <c r="AE3005" i="1"/>
  <c r="AE3006" i="1"/>
  <c r="AE3007" i="1"/>
  <c r="AE3008" i="1"/>
  <c r="AE3009" i="1"/>
  <c r="AE3010" i="1"/>
  <c r="AE3011" i="1"/>
  <c r="AE3012" i="1"/>
  <c r="AE3013" i="1"/>
  <c r="AE3014" i="1"/>
  <c r="AE3015" i="1"/>
  <c r="AE3016" i="1"/>
  <c r="AE3017" i="1"/>
  <c r="AE3018" i="1"/>
  <c r="AE3019" i="1"/>
  <c r="AE3020" i="1"/>
  <c r="AE3021" i="1"/>
  <c r="AE3022" i="1"/>
  <c r="AE3023" i="1"/>
  <c r="AE3024" i="1"/>
  <c r="AE3025" i="1"/>
  <c r="AE3026" i="1"/>
  <c r="AE3027" i="1"/>
  <c r="AE3028" i="1"/>
  <c r="AE3029" i="1"/>
  <c r="AE3030" i="1"/>
  <c r="AE3031" i="1"/>
  <c r="AE3032" i="1"/>
  <c r="AE3033" i="1"/>
  <c r="AE3034" i="1"/>
  <c r="AE3035" i="1"/>
  <c r="AE3036" i="1"/>
  <c r="AE3037" i="1"/>
  <c r="AE3038" i="1"/>
  <c r="AE3039" i="1"/>
  <c r="AE3040" i="1"/>
  <c r="AE3041" i="1"/>
  <c r="AE3042" i="1"/>
  <c r="AE3043" i="1"/>
  <c r="AE3044" i="1"/>
  <c r="AE3045" i="1"/>
  <c r="AE3046" i="1"/>
  <c r="AE3047" i="1"/>
  <c r="AE3048" i="1"/>
  <c r="AE3049" i="1"/>
  <c r="AE3050" i="1"/>
  <c r="AE3051" i="1"/>
  <c r="AE3052" i="1"/>
  <c r="AE3053" i="1"/>
  <c r="AE3054" i="1"/>
  <c r="AE3055" i="1"/>
  <c r="AE3056" i="1"/>
  <c r="AE3057" i="1"/>
  <c r="AE3058" i="1"/>
  <c r="AE3059" i="1"/>
  <c r="AE3060" i="1"/>
  <c r="AE3061" i="1"/>
  <c r="AE3062" i="1"/>
  <c r="AE3063" i="1"/>
  <c r="AE3064" i="1"/>
  <c r="AE3065" i="1"/>
  <c r="AE3066" i="1"/>
  <c r="AE3067" i="1"/>
  <c r="AE3068" i="1"/>
  <c r="AE3069" i="1"/>
  <c r="AE3070" i="1"/>
  <c r="AE3071" i="1"/>
  <c r="AE3072" i="1"/>
  <c r="AE3073" i="1"/>
  <c r="AE3074" i="1"/>
  <c r="AE3075" i="1"/>
  <c r="AE3076" i="1"/>
  <c r="AE3077" i="1"/>
  <c r="AE3078" i="1"/>
  <c r="AE3079" i="1"/>
  <c r="AE3080" i="1"/>
  <c r="AE3081" i="1"/>
  <c r="AE3082" i="1"/>
  <c r="AE3083" i="1"/>
  <c r="AE3084" i="1"/>
  <c r="AE3085" i="1"/>
  <c r="AE3086" i="1"/>
  <c r="AE3087" i="1"/>
  <c r="AE3088" i="1"/>
  <c r="AE3089" i="1"/>
  <c r="AE3090" i="1"/>
  <c r="AE3091" i="1"/>
  <c r="AE3092" i="1"/>
  <c r="AE3093" i="1"/>
  <c r="AE3094" i="1"/>
  <c r="AE3095" i="1"/>
  <c r="AE3096" i="1"/>
  <c r="AE3097" i="1"/>
  <c r="AE3098" i="1"/>
  <c r="AE3099" i="1"/>
  <c r="AE3100" i="1"/>
  <c r="AE3101" i="1"/>
  <c r="AE3102" i="1"/>
  <c r="AE3103" i="1"/>
  <c r="AE3104" i="1"/>
  <c r="AE3105" i="1"/>
  <c r="AE3106" i="1"/>
  <c r="AE3107" i="1"/>
  <c r="AE3108" i="1"/>
  <c r="AE3109" i="1"/>
  <c r="AE3110" i="1"/>
  <c r="AE3111" i="1"/>
  <c r="AE3112" i="1"/>
  <c r="AE3113" i="1"/>
  <c r="AE3114" i="1"/>
  <c r="AE3115" i="1"/>
  <c r="AE3116" i="1"/>
  <c r="AE3117" i="1"/>
  <c r="AE3118" i="1"/>
  <c r="AE3119" i="1"/>
  <c r="AE3120" i="1"/>
  <c r="AE3121" i="1"/>
  <c r="AE3122" i="1"/>
  <c r="AE3123" i="1"/>
  <c r="AE3124" i="1"/>
  <c r="AE3125" i="1"/>
  <c r="AE3126" i="1"/>
  <c r="AE3127" i="1"/>
  <c r="AE3128" i="1"/>
  <c r="AE3129" i="1"/>
  <c r="AE3130" i="1"/>
  <c r="AE3131" i="1"/>
  <c r="AE3132" i="1"/>
  <c r="AE3133" i="1"/>
  <c r="AE3134" i="1"/>
  <c r="AE3135" i="1"/>
  <c r="AE3136" i="1"/>
  <c r="AE3137" i="1"/>
  <c r="AE3138" i="1"/>
  <c r="AE3139" i="1"/>
  <c r="AE3140" i="1"/>
  <c r="AE3141" i="1"/>
  <c r="AE3142" i="1"/>
  <c r="AE3143" i="1"/>
  <c r="AE3144" i="1"/>
  <c r="AE3145" i="1"/>
  <c r="AE3146" i="1"/>
  <c r="AE3147" i="1"/>
  <c r="AE3148" i="1"/>
  <c r="AE3149" i="1"/>
  <c r="AE3150" i="1"/>
  <c r="AE3151" i="1"/>
  <c r="AE3152" i="1"/>
  <c r="AE3153" i="1"/>
  <c r="AE3154" i="1"/>
  <c r="AE3155" i="1"/>
  <c r="AE3156" i="1"/>
  <c r="AE3157" i="1"/>
  <c r="AE3158" i="1"/>
  <c r="AE3159" i="1"/>
  <c r="AE3160" i="1"/>
  <c r="AE3161" i="1"/>
  <c r="AE3162" i="1"/>
  <c r="AE3163" i="1"/>
  <c r="AE3164" i="1"/>
  <c r="AE3165" i="1"/>
  <c r="AE3166" i="1"/>
  <c r="AE3167" i="1"/>
  <c r="AE3168" i="1"/>
  <c r="AE3169" i="1"/>
  <c r="AE3170" i="1"/>
  <c r="AE3171" i="1"/>
  <c r="AE3172" i="1"/>
  <c r="AE3173" i="1"/>
  <c r="AE3174" i="1"/>
  <c r="AE3175" i="1"/>
  <c r="AE3176" i="1"/>
  <c r="AE3177" i="1"/>
  <c r="AE3178" i="1"/>
  <c r="AE3179" i="1"/>
  <c r="AE3180" i="1"/>
  <c r="AE3181" i="1"/>
  <c r="AE3182" i="1"/>
  <c r="AE3183" i="1"/>
  <c r="AE3184" i="1"/>
  <c r="AE3185" i="1"/>
  <c r="AE3186" i="1"/>
  <c r="AE3187" i="1"/>
  <c r="AE3188" i="1"/>
  <c r="AE3189" i="1"/>
  <c r="AE3190" i="1"/>
  <c r="AE3191" i="1"/>
  <c r="AE3192" i="1"/>
  <c r="AE3193" i="1"/>
  <c r="AE3194" i="1"/>
  <c r="AE3195" i="1"/>
  <c r="AE3196" i="1"/>
  <c r="AE3197" i="1"/>
  <c r="AE3198" i="1"/>
  <c r="AE3199" i="1"/>
  <c r="AE3200" i="1"/>
  <c r="AE3201" i="1"/>
  <c r="AE3202" i="1"/>
  <c r="AE3203" i="1"/>
  <c r="AE3204" i="1"/>
  <c r="AE3205" i="1"/>
  <c r="AE3206" i="1"/>
  <c r="AE3207" i="1"/>
  <c r="AE3208" i="1"/>
  <c r="AE3209" i="1"/>
  <c r="AE3210" i="1"/>
  <c r="AE3211" i="1"/>
  <c r="AE3212" i="1"/>
  <c r="AE3213" i="1"/>
  <c r="AE3214" i="1"/>
  <c r="AE3215" i="1"/>
  <c r="AE3216" i="1"/>
  <c r="AE3217" i="1"/>
  <c r="AE3218" i="1"/>
  <c r="AE3219" i="1"/>
  <c r="AE3220" i="1"/>
  <c r="AE3221" i="1"/>
  <c r="AE3222" i="1"/>
  <c r="AE3223" i="1"/>
  <c r="AE3224" i="1"/>
  <c r="AE3225" i="1"/>
  <c r="AE3226" i="1"/>
  <c r="AE3227" i="1"/>
  <c r="AE3228" i="1"/>
  <c r="AE3229" i="1"/>
  <c r="AE3230" i="1"/>
  <c r="AE3231" i="1"/>
  <c r="AE3232" i="1"/>
  <c r="AE3233" i="1"/>
  <c r="AE3234" i="1"/>
  <c r="AE3235" i="1"/>
  <c r="AE3236" i="1"/>
  <c r="AE3237" i="1"/>
  <c r="AE3238" i="1"/>
  <c r="AE3239" i="1"/>
  <c r="AE3240" i="1"/>
  <c r="AE3241" i="1"/>
  <c r="AE3242" i="1"/>
  <c r="AE3243" i="1"/>
  <c r="AE3244" i="1"/>
  <c r="AE3245" i="1"/>
  <c r="AE3246" i="1"/>
  <c r="AE3247" i="1"/>
  <c r="AE3248" i="1"/>
  <c r="AE3249" i="1"/>
  <c r="AE3250" i="1"/>
  <c r="AE3251" i="1"/>
  <c r="AE3252" i="1"/>
  <c r="AE3253" i="1"/>
  <c r="AE3254" i="1"/>
  <c r="AE3255" i="1"/>
  <c r="AE3256" i="1"/>
  <c r="AE3257" i="1"/>
  <c r="AE3258" i="1"/>
  <c r="AE3259" i="1"/>
  <c r="AE3260" i="1"/>
  <c r="AE3261" i="1"/>
  <c r="AE3262" i="1"/>
  <c r="AE3263" i="1"/>
  <c r="AE3264" i="1"/>
  <c r="AE3265" i="1"/>
  <c r="AE3266" i="1"/>
  <c r="AE3267" i="1"/>
  <c r="AE3268" i="1"/>
  <c r="AE3269" i="1"/>
  <c r="AE3270" i="1"/>
  <c r="AE3271" i="1"/>
  <c r="AE3272" i="1"/>
  <c r="AE3273" i="1"/>
  <c r="AE3274" i="1"/>
  <c r="AE3275" i="1"/>
  <c r="AE3276" i="1"/>
  <c r="AE3277" i="1"/>
  <c r="AE3278" i="1"/>
  <c r="AE3279" i="1"/>
  <c r="AE3280" i="1"/>
  <c r="AE3281" i="1"/>
  <c r="AE3282" i="1"/>
  <c r="AE3283" i="1"/>
  <c r="AE3284" i="1"/>
  <c r="AE3285" i="1"/>
  <c r="AE3286" i="1"/>
  <c r="AE3287" i="1"/>
  <c r="AE3288" i="1"/>
  <c r="AE3289" i="1"/>
  <c r="AE3290" i="1"/>
  <c r="AE3291" i="1"/>
  <c r="AE3292" i="1"/>
  <c r="AE3293" i="1"/>
  <c r="AE3294" i="1"/>
  <c r="AE3295" i="1"/>
  <c r="AE3296" i="1"/>
  <c r="AE3297" i="1"/>
  <c r="AE3298" i="1"/>
  <c r="AE3299" i="1"/>
  <c r="AE3300" i="1"/>
  <c r="AE3301" i="1"/>
  <c r="AE3302" i="1"/>
  <c r="AE3303" i="1"/>
  <c r="AE3304" i="1"/>
  <c r="AE3305" i="1"/>
  <c r="AE3306" i="1"/>
  <c r="AE3307" i="1"/>
  <c r="AE3308" i="1"/>
  <c r="AE3309" i="1"/>
  <c r="AE3310" i="1"/>
  <c r="AE3311" i="1"/>
  <c r="AE3312" i="1"/>
  <c r="AE3313" i="1"/>
  <c r="AE3314" i="1"/>
  <c r="AE3315" i="1"/>
  <c r="AE3316" i="1"/>
  <c r="AE3317" i="1"/>
  <c r="AE3318" i="1"/>
  <c r="AE3319" i="1"/>
  <c r="AE3320" i="1"/>
  <c r="AE3321" i="1"/>
  <c r="AE3322" i="1"/>
  <c r="AE3323" i="1"/>
  <c r="AE3324" i="1"/>
  <c r="AE3325" i="1"/>
  <c r="AE3326" i="1"/>
  <c r="AE3327" i="1"/>
  <c r="AE3328" i="1"/>
  <c r="AE3329" i="1"/>
  <c r="AE3330" i="1"/>
  <c r="AE3331" i="1"/>
  <c r="AE3332" i="1"/>
  <c r="AE3333" i="1"/>
  <c r="AE3334" i="1"/>
  <c r="AE3335" i="1"/>
  <c r="AE3336" i="1"/>
  <c r="AE3337" i="1"/>
  <c r="AE3338" i="1"/>
  <c r="AE3339" i="1"/>
  <c r="AE3340" i="1"/>
  <c r="AE3341" i="1"/>
  <c r="AE3342" i="1"/>
  <c r="AE3343" i="1"/>
  <c r="AE3344" i="1"/>
  <c r="AE3345" i="1"/>
  <c r="AE3346" i="1"/>
  <c r="AE3347" i="1"/>
  <c r="AE3348" i="1"/>
  <c r="AE3349" i="1"/>
  <c r="AE3350" i="1"/>
  <c r="AE3351" i="1"/>
  <c r="AE3352" i="1"/>
  <c r="AE3353" i="1"/>
  <c r="AE3354" i="1"/>
  <c r="AE3355" i="1"/>
  <c r="AE3356" i="1"/>
  <c r="AE3357" i="1"/>
  <c r="AE3358" i="1"/>
  <c r="AE3359" i="1"/>
  <c r="AE3360" i="1"/>
  <c r="AE3361" i="1"/>
  <c r="AE3362" i="1"/>
  <c r="AE3363" i="1"/>
  <c r="AE3364" i="1"/>
  <c r="AE3365" i="1"/>
  <c r="AE3366" i="1"/>
  <c r="AE3367" i="1"/>
  <c r="AE3368" i="1"/>
  <c r="AE3369" i="1"/>
  <c r="AE3370" i="1"/>
  <c r="AE3371" i="1"/>
  <c r="AE3372" i="1"/>
  <c r="AE3373" i="1"/>
  <c r="AE3374" i="1"/>
  <c r="AE3375" i="1"/>
  <c r="AE3376" i="1"/>
  <c r="AE3377" i="1"/>
  <c r="AE3378" i="1"/>
  <c r="AE3379" i="1"/>
  <c r="AE3380" i="1"/>
  <c r="AE3381" i="1"/>
  <c r="AE3382" i="1"/>
  <c r="AE3383" i="1"/>
  <c r="AE3384" i="1"/>
  <c r="AE3385" i="1"/>
  <c r="AE3386" i="1"/>
  <c r="AE3387" i="1"/>
  <c r="AE3388" i="1"/>
  <c r="AE3389" i="1"/>
  <c r="AE3390" i="1"/>
  <c r="AE3391" i="1"/>
  <c r="AE3392" i="1"/>
  <c r="AE3393" i="1"/>
  <c r="AE3394" i="1"/>
  <c r="AE3395" i="1"/>
  <c r="AE3396" i="1"/>
  <c r="AE3397" i="1"/>
  <c r="AE3398" i="1"/>
  <c r="AE3399" i="1"/>
  <c r="AE3400" i="1"/>
  <c r="AE3401" i="1"/>
  <c r="AE3402" i="1"/>
  <c r="AE3403" i="1"/>
  <c r="AE3404" i="1"/>
  <c r="AE3405" i="1"/>
  <c r="AE3406" i="1"/>
  <c r="AE3407" i="1"/>
  <c r="AE3408" i="1"/>
  <c r="AE3409" i="1"/>
  <c r="AE3410" i="1"/>
  <c r="AE3411" i="1"/>
  <c r="AE3412" i="1"/>
  <c r="AE3413" i="1"/>
  <c r="AE3414" i="1"/>
  <c r="AE3415" i="1"/>
  <c r="AE3416" i="1"/>
  <c r="AE3417" i="1"/>
  <c r="AE3418" i="1"/>
  <c r="AE3419" i="1"/>
  <c r="AE3420" i="1"/>
  <c r="AE3421" i="1"/>
  <c r="AE3422" i="1"/>
  <c r="AE3423" i="1"/>
  <c r="AE3424" i="1"/>
  <c r="AE3425" i="1"/>
  <c r="AE3426" i="1"/>
  <c r="AE3427" i="1"/>
  <c r="AE3428" i="1"/>
  <c r="AE3429" i="1"/>
  <c r="AE3430" i="1"/>
  <c r="AE3431" i="1"/>
  <c r="AE3432" i="1"/>
  <c r="AE3433" i="1"/>
  <c r="AE3434" i="1"/>
  <c r="AE3435" i="1"/>
  <c r="AE3436" i="1"/>
  <c r="AE3437" i="1"/>
  <c r="AE3438" i="1"/>
  <c r="AE3439" i="1"/>
  <c r="AE3440" i="1"/>
  <c r="AE3441" i="1"/>
  <c r="AE3442" i="1"/>
  <c r="AE3443" i="1"/>
  <c r="AE3444" i="1"/>
  <c r="AE3445" i="1"/>
  <c r="AE3446" i="1"/>
  <c r="AE3447" i="1"/>
  <c r="AE3448" i="1"/>
  <c r="AE3449" i="1"/>
  <c r="AE3450" i="1"/>
  <c r="AE3451" i="1"/>
  <c r="AE3452" i="1"/>
  <c r="AE3453" i="1"/>
  <c r="AE3454" i="1"/>
  <c r="AE3455" i="1"/>
  <c r="AE3456" i="1"/>
  <c r="AE3457" i="1"/>
  <c r="AE3458" i="1"/>
  <c r="AE3459" i="1"/>
  <c r="AE3460" i="1"/>
  <c r="AE3461" i="1"/>
  <c r="AE3462" i="1"/>
  <c r="AE3463" i="1"/>
  <c r="AE3464" i="1"/>
  <c r="AE3465" i="1"/>
  <c r="AE3466" i="1"/>
  <c r="AE3467" i="1"/>
  <c r="AE3468" i="1"/>
  <c r="AE3469" i="1"/>
  <c r="AE3470" i="1"/>
  <c r="AE3471" i="1"/>
  <c r="AE3472" i="1"/>
  <c r="AE3473" i="1"/>
  <c r="AE3474" i="1"/>
  <c r="AE3475" i="1"/>
  <c r="AE3476" i="1"/>
  <c r="AE3477" i="1"/>
  <c r="AE3478" i="1"/>
  <c r="AE3479" i="1"/>
  <c r="AE3480" i="1"/>
  <c r="AE3481" i="1"/>
  <c r="AE3482" i="1"/>
  <c r="AE3483" i="1"/>
  <c r="AE3484" i="1"/>
  <c r="AE3485" i="1"/>
  <c r="AE3486" i="1"/>
  <c r="AE3487" i="1"/>
  <c r="AE3488" i="1"/>
  <c r="AE3489" i="1"/>
  <c r="AE3490" i="1"/>
  <c r="AE3491" i="1"/>
  <c r="AE3492" i="1"/>
  <c r="AE3493" i="1"/>
  <c r="AE3494" i="1"/>
  <c r="AE3495" i="1"/>
  <c r="AE3496" i="1"/>
  <c r="AE3497" i="1"/>
  <c r="AE3498" i="1"/>
  <c r="AE3499" i="1"/>
  <c r="AE3500" i="1"/>
  <c r="AE3501" i="1"/>
  <c r="AE3502" i="1"/>
  <c r="AE3503" i="1"/>
  <c r="AE3504" i="1"/>
  <c r="AE3505" i="1"/>
  <c r="AE3506" i="1"/>
  <c r="AE3507" i="1"/>
  <c r="AE3508" i="1"/>
  <c r="AE3509" i="1"/>
  <c r="AE3510" i="1"/>
  <c r="AE3511" i="1"/>
  <c r="AE3512" i="1"/>
  <c r="AE3513" i="1"/>
  <c r="AE3514" i="1"/>
  <c r="AE3515" i="1"/>
  <c r="AE3516" i="1"/>
  <c r="AE3517" i="1"/>
  <c r="AE3518" i="1"/>
  <c r="AE3519" i="1"/>
  <c r="AE3520" i="1"/>
  <c r="AE3521" i="1"/>
  <c r="AE3522" i="1"/>
  <c r="AE3523" i="1"/>
  <c r="AE3524" i="1"/>
  <c r="AE3525" i="1"/>
  <c r="AE3526" i="1"/>
  <c r="AE3527" i="1"/>
  <c r="AE3528" i="1"/>
  <c r="AE3529" i="1"/>
  <c r="AE3530" i="1"/>
  <c r="AE3531" i="1"/>
  <c r="AE3532" i="1"/>
  <c r="AE3533" i="1"/>
  <c r="AE3534" i="1"/>
  <c r="AE3535" i="1"/>
  <c r="AE3536" i="1"/>
  <c r="AE3537" i="1"/>
  <c r="AE3538" i="1"/>
  <c r="AE3539" i="1"/>
  <c r="AE3540" i="1"/>
  <c r="AE3541" i="1"/>
  <c r="AE3542" i="1"/>
  <c r="AE3543" i="1"/>
  <c r="AE3544" i="1"/>
  <c r="AE3545" i="1"/>
  <c r="AE3546" i="1"/>
  <c r="AE3547" i="1"/>
  <c r="AE3548" i="1"/>
  <c r="AE3549" i="1"/>
  <c r="AE3550" i="1"/>
  <c r="AE3551" i="1"/>
  <c r="AE3552" i="1"/>
  <c r="AE3553" i="1"/>
  <c r="AE3554" i="1"/>
  <c r="AE3555" i="1"/>
  <c r="AE3556" i="1"/>
  <c r="AE3557" i="1"/>
  <c r="AE3558" i="1"/>
  <c r="AE3559" i="1"/>
  <c r="AE3560" i="1"/>
  <c r="AE3561" i="1"/>
  <c r="AE3562" i="1"/>
  <c r="AE3563" i="1"/>
  <c r="AE3564" i="1"/>
  <c r="AE3565" i="1"/>
  <c r="AE3566" i="1"/>
  <c r="AE3567" i="1"/>
  <c r="AE3568" i="1"/>
  <c r="AE3569" i="1"/>
  <c r="AE3570" i="1"/>
  <c r="AE3571" i="1"/>
  <c r="AE3572" i="1"/>
  <c r="AE3573" i="1"/>
  <c r="AE3574" i="1"/>
  <c r="AE3575" i="1"/>
  <c r="AE3576" i="1"/>
  <c r="AE3577" i="1"/>
  <c r="AE3578" i="1"/>
  <c r="AE3579" i="1"/>
  <c r="AE3580" i="1"/>
  <c r="AE3581" i="1"/>
  <c r="AE3582" i="1"/>
  <c r="AE3583" i="1"/>
  <c r="AE3584" i="1"/>
  <c r="AE3585" i="1"/>
  <c r="AE3586" i="1"/>
  <c r="AE3587" i="1"/>
  <c r="AE3588" i="1"/>
  <c r="AE3589" i="1"/>
  <c r="AE3590" i="1"/>
  <c r="AE3591" i="1"/>
  <c r="AE3592" i="1"/>
  <c r="AE3593" i="1"/>
  <c r="AE3594" i="1"/>
  <c r="AE3595" i="1"/>
  <c r="AE3596" i="1"/>
  <c r="AE3597" i="1"/>
  <c r="AE3598" i="1"/>
  <c r="AE3599" i="1"/>
  <c r="AE3600" i="1"/>
  <c r="AE3601" i="1"/>
  <c r="AE3602" i="1"/>
  <c r="AE3603" i="1"/>
  <c r="AE3604" i="1"/>
  <c r="AE3605" i="1"/>
  <c r="AE3606" i="1"/>
  <c r="AE3607" i="1"/>
  <c r="AE3608" i="1"/>
  <c r="AE3609" i="1"/>
  <c r="AE3610" i="1"/>
  <c r="AE3611" i="1"/>
  <c r="AE3612" i="1"/>
  <c r="AE3613" i="1"/>
  <c r="AE3614" i="1"/>
  <c r="AE3615" i="1"/>
  <c r="AE3616" i="1"/>
  <c r="AE3617" i="1"/>
  <c r="AE3618" i="1"/>
  <c r="AE3619" i="1"/>
  <c r="AE3620" i="1"/>
  <c r="AE3621" i="1"/>
  <c r="AE3622" i="1"/>
  <c r="AE3623" i="1"/>
  <c r="AE3624" i="1"/>
  <c r="AE3625" i="1"/>
  <c r="AE3626" i="1"/>
  <c r="AE3627" i="1"/>
  <c r="AE3628" i="1"/>
  <c r="AE3629" i="1"/>
  <c r="AE3630" i="1"/>
  <c r="AE3631" i="1"/>
  <c r="AE3632" i="1"/>
  <c r="AE3633" i="1"/>
  <c r="AE3634" i="1"/>
  <c r="AE3635" i="1"/>
  <c r="AE3636" i="1"/>
  <c r="AE3637" i="1"/>
  <c r="AE3638" i="1"/>
  <c r="AE3639" i="1"/>
  <c r="AE3640" i="1"/>
  <c r="AE3641" i="1"/>
  <c r="AE3642" i="1"/>
  <c r="AE3643" i="1"/>
  <c r="AE3644" i="1"/>
  <c r="AE3645" i="1"/>
  <c r="AE3646" i="1"/>
  <c r="AE3647" i="1"/>
  <c r="AE3648" i="1"/>
  <c r="AE3649" i="1"/>
  <c r="AE3650" i="1"/>
  <c r="AE3651" i="1"/>
  <c r="AE3652" i="1"/>
  <c r="AE3653" i="1"/>
  <c r="AE3654" i="1"/>
  <c r="AE3655" i="1"/>
  <c r="AE3656" i="1"/>
  <c r="AE3657" i="1"/>
  <c r="AE3658" i="1"/>
  <c r="AE3659" i="1"/>
  <c r="AE3660" i="1"/>
  <c r="AE3661" i="1"/>
  <c r="AE3662" i="1"/>
  <c r="AE3663" i="1"/>
  <c r="AE3664" i="1"/>
  <c r="AE3665" i="1"/>
  <c r="AE3666" i="1"/>
  <c r="AE3667" i="1"/>
  <c r="AE3668" i="1"/>
  <c r="AE3669" i="1"/>
  <c r="AE3670" i="1"/>
  <c r="AE3671" i="1"/>
  <c r="AE3672" i="1"/>
  <c r="AE3673" i="1"/>
  <c r="AE3674" i="1"/>
  <c r="AE3675" i="1"/>
  <c r="AE3676" i="1"/>
  <c r="AE3677" i="1"/>
  <c r="AE3678" i="1"/>
  <c r="AE3679" i="1"/>
  <c r="AE3680" i="1"/>
  <c r="AE3681" i="1"/>
  <c r="AE3682" i="1"/>
  <c r="AE3683" i="1"/>
  <c r="AE3684" i="1"/>
  <c r="AE3685" i="1"/>
  <c r="AE3686" i="1"/>
  <c r="AE3687" i="1"/>
  <c r="AE3688" i="1"/>
  <c r="AE3689" i="1"/>
  <c r="AE3690" i="1"/>
  <c r="AE3691" i="1"/>
  <c r="AE3692" i="1"/>
  <c r="AE3693" i="1"/>
  <c r="AE3694" i="1"/>
  <c r="AE3695" i="1"/>
  <c r="AE3696" i="1"/>
  <c r="AE3697" i="1"/>
  <c r="AE3698" i="1"/>
  <c r="AE3699" i="1"/>
  <c r="AE3700" i="1"/>
  <c r="AE3701" i="1"/>
  <c r="AE3702" i="1"/>
  <c r="AE3703" i="1"/>
  <c r="AE3704" i="1"/>
  <c r="AE3705" i="1"/>
  <c r="AE3706" i="1"/>
  <c r="AE3707" i="1"/>
  <c r="AE3708" i="1"/>
  <c r="AE3709" i="1"/>
  <c r="AE3710" i="1"/>
  <c r="AE3711" i="1"/>
  <c r="AE3712" i="1"/>
  <c r="AE3713" i="1"/>
  <c r="AE3714" i="1"/>
  <c r="AE3715" i="1"/>
  <c r="AE3716" i="1"/>
  <c r="AE3717" i="1"/>
  <c r="AE3718" i="1"/>
  <c r="AE3719" i="1"/>
  <c r="AE3720" i="1"/>
  <c r="AE3721" i="1"/>
  <c r="AE3722" i="1"/>
  <c r="AE3723" i="1"/>
  <c r="AE3724" i="1"/>
  <c r="AE3725" i="1"/>
  <c r="AE3726" i="1"/>
  <c r="AE3727" i="1"/>
  <c r="AE3728" i="1"/>
  <c r="AE3729" i="1"/>
  <c r="AE3730" i="1"/>
  <c r="AE3731" i="1"/>
  <c r="AE3732" i="1"/>
  <c r="AE3733" i="1"/>
  <c r="AE3734" i="1"/>
  <c r="AE3735" i="1"/>
  <c r="AE3736" i="1"/>
  <c r="AE3737" i="1"/>
  <c r="AE3738" i="1"/>
  <c r="AE3739" i="1"/>
  <c r="AE3740" i="1"/>
  <c r="AE3741" i="1"/>
  <c r="AE3742" i="1"/>
  <c r="AE3743" i="1"/>
  <c r="AE3744" i="1"/>
  <c r="AE3745" i="1"/>
  <c r="AE3746" i="1"/>
  <c r="AE3747" i="1"/>
  <c r="AE3748" i="1"/>
  <c r="AE3749" i="1"/>
  <c r="AE3750" i="1"/>
  <c r="AE3751" i="1"/>
  <c r="AE3752" i="1"/>
  <c r="AE3753" i="1"/>
  <c r="AE3754" i="1"/>
  <c r="AE3755" i="1"/>
  <c r="AE3756" i="1"/>
  <c r="AE3757" i="1"/>
  <c r="AE3758" i="1"/>
  <c r="AE3759" i="1"/>
  <c r="AE3760" i="1"/>
  <c r="AE3761" i="1"/>
  <c r="AE3762" i="1"/>
  <c r="AE3763" i="1"/>
  <c r="AE3764" i="1"/>
  <c r="AE3765" i="1"/>
  <c r="AE3766" i="1"/>
  <c r="AE3767" i="1"/>
  <c r="AE3768" i="1"/>
  <c r="AE3769" i="1"/>
  <c r="AE3770" i="1"/>
  <c r="AE3771" i="1"/>
  <c r="AE3772" i="1"/>
  <c r="AE3773" i="1"/>
  <c r="AE3774" i="1"/>
  <c r="AE3775" i="1"/>
  <c r="AE3776" i="1"/>
  <c r="AE3777" i="1"/>
  <c r="AE3778" i="1"/>
  <c r="AE3779" i="1"/>
  <c r="AE3780" i="1"/>
  <c r="AE3781" i="1"/>
  <c r="AE3782" i="1"/>
  <c r="AE3783" i="1"/>
  <c r="AE3784" i="1"/>
  <c r="AE3785" i="1"/>
  <c r="AE3786" i="1"/>
  <c r="AE3787" i="1"/>
  <c r="AE3788" i="1"/>
  <c r="AE3789" i="1"/>
  <c r="AE3790" i="1"/>
  <c r="AE3791" i="1"/>
  <c r="AE3792" i="1"/>
  <c r="AE3793" i="1"/>
  <c r="AE3794" i="1"/>
  <c r="AE3795" i="1"/>
  <c r="AE3796" i="1"/>
  <c r="AE3797" i="1"/>
  <c r="AE3798" i="1"/>
  <c r="AE3799" i="1"/>
  <c r="AE3800" i="1"/>
  <c r="AE3801" i="1"/>
  <c r="AE3802" i="1"/>
  <c r="AE3803" i="1"/>
  <c r="AE3804" i="1"/>
  <c r="AE3805" i="1"/>
  <c r="AE3806" i="1"/>
  <c r="AE3807" i="1"/>
  <c r="AE3808" i="1"/>
  <c r="AE3809" i="1"/>
  <c r="AE3810" i="1"/>
  <c r="AE3811" i="1"/>
  <c r="AE3812" i="1"/>
  <c r="AE3813" i="1"/>
  <c r="AE3814" i="1"/>
  <c r="AE3815" i="1"/>
  <c r="AE3816" i="1"/>
  <c r="AE3817" i="1"/>
  <c r="AE3818" i="1"/>
  <c r="AE3819" i="1"/>
  <c r="AE3820" i="1"/>
  <c r="AE3821" i="1"/>
  <c r="AE3822" i="1"/>
  <c r="AE3823" i="1"/>
  <c r="AE3824" i="1"/>
  <c r="AE3825" i="1"/>
  <c r="AE3826" i="1"/>
  <c r="AE3827" i="1"/>
  <c r="AE3828" i="1"/>
  <c r="AE3829" i="1"/>
  <c r="AE3830" i="1"/>
  <c r="AE3831" i="1"/>
  <c r="AE3832" i="1"/>
  <c r="AE3833" i="1"/>
  <c r="AE3834" i="1"/>
  <c r="AE3835" i="1"/>
  <c r="AE3836" i="1"/>
  <c r="AE3837" i="1"/>
  <c r="AE3838" i="1"/>
  <c r="AE3839" i="1"/>
  <c r="AE3840" i="1"/>
  <c r="AE3841" i="1"/>
  <c r="AE3842" i="1"/>
  <c r="AE3843" i="1"/>
  <c r="AE3844" i="1"/>
  <c r="AE3845" i="1"/>
  <c r="AE3846" i="1"/>
  <c r="AE3847" i="1"/>
  <c r="AE3848" i="1"/>
  <c r="AE3849" i="1"/>
  <c r="AE3850" i="1"/>
  <c r="AE3851" i="1"/>
  <c r="AE3852" i="1"/>
  <c r="AE3853" i="1"/>
  <c r="AE3854" i="1"/>
  <c r="AE3855" i="1"/>
  <c r="AE3856" i="1"/>
  <c r="AE3857" i="1"/>
  <c r="AE3858" i="1"/>
  <c r="AE3859" i="1"/>
  <c r="AE3860" i="1"/>
  <c r="AE3861" i="1"/>
  <c r="AE3862" i="1"/>
  <c r="AE3863" i="1"/>
  <c r="AE3864" i="1"/>
  <c r="AE3865" i="1"/>
  <c r="AE3866" i="1"/>
  <c r="AE3867" i="1"/>
  <c r="AE3868" i="1"/>
  <c r="AE3869" i="1"/>
  <c r="AE3870" i="1"/>
  <c r="AE3871" i="1"/>
  <c r="AE3872" i="1"/>
  <c r="AE3873" i="1"/>
  <c r="AE3874" i="1"/>
  <c r="AE3875" i="1"/>
  <c r="AE3876" i="1"/>
  <c r="AE3877" i="1"/>
  <c r="AE3878" i="1"/>
  <c r="AE3879" i="1"/>
  <c r="AE3880" i="1"/>
  <c r="AE3881" i="1"/>
  <c r="AE3882" i="1"/>
  <c r="AE3883" i="1"/>
  <c r="AE3884" i="1"/>
  <c r="AE3885" i="1"/>
  <c r="AE3886" i="1"/>
  <c r="AE3887" i="1"/>
  <c r="AE3888" i="1"/>
  <c r="AE3889" i="1"/>
  <c r="AE3890" i="1"/>
  <c r="AE3891" i="1"/>
  <c r="AE3892" i="1"/>
  <c r="AE3893" i="1"/>
  <c r="AE3894" i="1"/>
  <c r="AE3895" i="1"/>
  <c r="AE3896" i="1"/>
  <c r="AE3897" i="1"/>
  <c r="AE3898" i="1"/>
  <c r="AE3899" i="1"/>
  <c r="AE3900" i="1"/>
  <c r="AE3901" i="1"/>
  <c r="AE3902" i="1"/>
  <c r="AE3903" i="1"/>
  <c r="AE3904" i="1"/>
  <c r="AE3905" i="1"/>
  <c r="AE3906" i="1"/>
  <c r="AE3907" i="1"/>
  <c r="AE3908" i="1"/>
  <c r="AE3909" i="1"/>
  <c r="AE3910" i="1"/>
  <c r="AE3911" i="1"/>
  <c r="AE3912" i="1"/>
  <c r="AE3913" i="1"/>
  <c r="AE3914" i="1"/>
  <c r="AE3915" i="1"/>
  <c r="AE3916" i="1"/>
  <c r="AE3917" i="1"/>
  <c r="AE3918" i="1"/>
  <c r="AE3919" i="1"/>
  <c r="AE3920" i="1"/>
  <c r="AE3921" i="1"/>
  <c r="AE3922" i="1"/>
  <c r="AE3923" i="1"/>
  <c r="AE3924" i="1"/>
  <c r="AE3925" i="1"/>
  <c r="AE3926" i="1"/>
  <c r="AE3927" i="1"/>
  <c r="AE3928" i="1"/>
  <c r="AE3929" i="1"/>
  <c r="AE3930" i="1"/>
  <c r="AE3931" i="1"/>
  <c r="AE3932" i="1"/>
  <c r="AE3933" i="1"/>
  <c r="AE3934" i="1"/>
  <c r="AE3935" i="1"/>
  <c r="AE3936" i="1"/>
  <c r="AE3937" i="1"/>
  <c r="AE3938" i="1"/>
  <c r="AE3939" i="1"/>
  <c r="AE3940" i="1"/>
  <c r="AE3941" i="1"/>
  <c r="AE3942" i="1"/>
  <c r="AE3943" i="1"/>
  <c r="AE3944" i="1"/>
  <c r="AE3945" i="1"/>
  <c r="AE3946" i="1"/>
  <c r="AE3947" i="1"/>
  <c r="AE3948" i="1"/>
  <c r="AE3949" i="1"/>
  <c r="AE3950" i="1"/>
  <c r="AE3951" i="1"/>
  <c r="AE3952" i="1"/>
  <c r="AE3953" i="1"/>
  <c r="AE3954" i="1"/>
  <c r="AE3955" i="1"/>
  <c r="AE3956" i="1"/>
  <c r="AE3957" i="1"/>
  <c r="AE3958" i="1"/>
  <c r="AE3959" i="1"/>
  <c r="AE3960" i="1"/>
  <c r="AE3961" i="1"/>
  <c r="AE3962" i="1"/>
  <c r="AE3963" i="1"/>
  <c r="AE3964" i="1"/>
  <c r="AE3965" i="1"/>
  <c r="AE3966" i="1"/>
  <c r="AE3967" i="1"/>
  <c r="AE3968" i="1"/>
  <c r="AE3969" i="1"/>
  <c r="AE3970" i="1"/>
  <c r="AE3971" i="1"/>
  <c r="AE3972" i="1"/>
  <c r="AE3973" i="1"/>
  <c r="AE3974" i="1"/>
  <c r="AE3975" i="1"/>
  <c r="AE3976" i="1"/>
  <c r="AE3977" i="1"/>
  <c r="AE3978" i="1"/>
  <c r="AE3979" i="1"/>
  <c r="AE3980" i="1"/>
  <c r="AE3981" i="1"/>
  <c r="AE3982" i="1"/>
  <c r="AE3983" i="1"/>
  <c r="AE3984" i="1"/>
  <c r="AE3985" i="1"/>
  <c r="AE3986" i="1"/>
  <c r="AE3987" i="1"/>
  <c r="AE3988" i="1"/>
  <c r="AE3989" i="1"/>
  <c r="AE3990" i="1"/>
  <c r="AE3991" i="1"/>
  <c r="AE3992" i="1"/>
  <c r="AE3993" i="1"/>
  <c r="AE3994" i="1"/>
  <c r="AE3995" i="1"/>
  <c r="AE3996" i="1"/>
  <c r="AE3997" i="1"/>
  <c r="AE3998" i="1"/>
  <c r="AE3999" i="1"/>
  <c r="AE4000" i="1"/>
  <c r="AE4001" i="1"/>
  <c r="AE4002" i="1"/>
  <c r="AE4003" i="1"/>
  <c r="AE4004" i="1"/>
  <c r="AE4005" i="1"/>
  <c r="AE4006" i="1"/>
  <c r="AE4007" i="1"/>
  <c r="AE4008" i="1"/>
  <c r="AE4009" i="1"/>
  <c r="AE4010" i="1"/>
  <c r="AE4011" i="1"/>
  <c r="AE4012" i="1"/>
  <c r="AE4013" i="1"/>
  <c r="AE4014" i="1"/>
  <c r="AE4015" i="1"/>
  <c r="AE4016" i="1"/>
  <c r="AE4017" i="1"/>
  <c r="AE4018" i="1"/>
  <c r="AE4019" i="1"/>
  <c r="AE4020" i="1"/>
  <c r="AE4021" i="1"/>
  <c r="AE4022" i="1"/>
  <c r="AE4023" i="1"/>
  <c r="AE4024" i="1"/>
  <c r="AE4025" i="1"/>
  <c r="AE4026" i="1"/>
  <c r="AE4027" i="1"/>
  <c r="AE4028" i="1"/>
  <c r="AE4029" i="1"/>
  <c r="AE4030" i="1"/>
  <c r="AE4031" i="1"/>
  <c r="AE4032" i="1"/>
  <c r="AE4033" i="1"/>
  <c r="AE4034" i="1"/>
  <c r="AE4035" i="1"/>
  <c r="AE4036" i="1"/>
  <c r="AE4037" i="1"/>
  <c r="AE4038" i="1"/>
  <c r="AE4039" i="1"/>
  <c r="AE4040" i="1"/>
  <c r="AE4041" i="1"/>
  <c r="AE4042" i="1"/>
  <c r="AE4043" i="1"/>
  <c r="AE4044" i="1"/>
  <c r="AE4045" i="1"/>
  <c r="AE4046" i="1"/>
  <c r="AE4047" i="1"/>
  <c r="AE4048" i="1"/>
  <c r="AE4049" i="1"/>
  <c r="AE4050" i="1"/>
  <c r="AE4051" i="1"/>
  <c r="AE4052" i="1"/>
  <c r="AE4053" i="1"/>
  <c r="AE4054" i="1"/>
  <c r="AE4055" i="1"/>
  <c r="AE4056" i="1"/>
  <c r="AE4057" i="1"/>
  <c r="AE4058" i="1"/>
  <c r="AE4059" i="1"/>
  <c r="AE4060" i="1"/>
  <c r="AE4061" i="1"/>
  <c r="AE4062" i="1"/>
  <c r="AE4063" i="1"/>
  <c r="AE4064" i="1"/>
  <c r="AE4065" i="1"/>
  <c r="AE4066" i="1"/>
  <c r="AE4067" i="1"/>
  <c r="AE4068" i="1"/>
  <c r="AE4069" i="1"/>
  <c r="AE4070" i="1"/>
  <c r="AE4071" i="1"/>
  <c r="AE4072" i="1"/>
  <c r="AE4073" i="1"/>
  <c r="AE4074" i="1"/>
  <c r="AE4075" i="1"/>
  <c r="AE4076" i="1"/>
  <c r="AE4077" i="1"/>
  <c r="AE4078" i="1"/>
  <c r="AE4079" i="1"/>
  <c r="AE4080" i="1"/>
  <c r="AE4081" i="1"/>
  <c r="AE4082" i="1"/>
  <c r="AE4083" i="1"/>
  <c r="AE4084" i="1"/>
  <c r="AE4085" i="1"/>
  <c r="AE4086" i="1"/>
  <c r="AE4087" i="1"/>
  <c r="AE4088" i="1"/>
  <c r="AE4089" i="1"/>
  <c r="AE4090" i="1"/>
  <c r="AE4091" i="1"/>
  <c r="AE4092" i="1"/>
  <c r="AE4093" i="1"/>
  <c r="AE4094" i="1"/>
  <c r="AE4095" i="1"/>
  <c r="AE4096" i="1"/>
  <c r="AE4097" i="1"/>
  <c r="AE4098" i="1"/>
  <c r="AE4099" i="1"/>
  <c r="AE4100" i="1"/>
  <c r="AE4101" i="1"/>
  <c r="AE4102" i="1"/>
  <c r="AE4103" i="1"/>
  <c r="AE4104" i="1"/>
  <c r="AE4105" i="1"/>
  <c r="AE4106" i="1"/>
  <c r="AE4107" i="1"/>
  <c r="AE4108" i="1"/>
  <c r="AE4109" i="1"/>
  <c r="AE4110" i="1"/>
  <c r="AE4111" i="1"/>
  <c r="AE4112" i="1"/>
  <c r="AE4113" i="1"/>
  <c r="AE4114" i="1"/>
  <c r="AE4115" i="1"/>
  <c r="AE4116" i="1"/>
  <c r="AE4117" i="1"/>
  <c r="AE4118" i="1"/>
  <c r="AE4119" i="1"/>
  <c r="AE4120" i="1"/>
  <c r="AE4121" i="1"/>
  <c r="AE4122" i="1"/>
  <c r="AE4123" i="1"/>
  <c r="AE4124" i="1"/>
  <c r="AE4125" i="1"/>
  <c r="AE4126" i="1"/>
  <c r="AE4127" i="1"/>
  <c r="AE4128" i="1"/>
  <c r="AE4129" i="1"/>
  <c r="AE4130" i="1"/>
  <c r="AE4131" i="1"/>
  <c r="AE4132" i="1"/>
  <c r="AE4133" i="1"/>
  <c r="AE4134" i="1"/>
  <c r="AE4135" i="1"/>
  <c r="AE4136" i="1"/>
  <c r="AE4137" i="1"/>
  <c r="AE4138" i="1"/>
  <c r="AE4139" i="1"/>
  <c r="AE4140" i="1"/>
  <c r="AE4141" i="1"/>
  <c r="AE4142" i="1"/>
  <c r="AE4143" i="1"/>
  <c r="AE4144" i="1"/>
  <c r="AE4145" i="1"/>
  <c r="AE4146" i="1"/>
  <c r="AE4147" i="1"/>
  <c r="AE4148" i="1"/>
  <c r="AE4149" i="1"/>
  <c r="AE4150" i="1"/>
  <c r="AE4151" i="1"/>
  <c r="AE4152" i="1"/>
  <c r="AE4153" i="1"/>
  <c r="AE4154" i="1"/>
  <c r="AE4155" i="1"/>
  <c r="AE4156" i="1"/>
  <c r="AE4157" i="1"/>
  <c r="AE4158" i="1"/>
  <c r="AE4159" i="1"/>
  <c r="AE4160" i="1"/>
  <c r="AE4161" i="1"/>
  <c r="AE4162" i="1"/>
  <c r="AE4163" i="1"/>
  <c r="AE4164" i="1"/>
  <c r="AE4165" i="1"/>
  <c r="AE4166" i="1"/>
  <c r="AE4167" i="1"/>
  <c r="AE4168" i="1"/>
  <c r="AE4169" i="1"/>
  <c r="AE4170" i="1"/>
  <c r="AE4171" i="1"/>
  <c r="AE4172" i="1"/>
  <c r="AE4173" i="1"/>
  <c r="AE4174" i="1"/>
  <c r="AE4175" i="1"/>
  <c r="AE4176" i="1"/>
  <c r="AE4177" i="1"/>
  <c r="AE4178" i="1"/>
  <c r="AE4179" i="1"/>
  <c r="AE4180" i="1"/>
  <c r="AE4181" i="1"/>
  <c r="AE4182" i="1"/>
  <c r="AE4183" i="1"/>
  <c r="AE4184" i="1"/>
  <c r="AE4185" i="1"/>
  <c r="AE4186" i="1"/>
  <c r="AE4187" i="1"/>
  <c r="AE4188" i="1"/>
  <c r="AE4189" i="1"/>
  <c r="AE4190" i="1"/>
  <c r="AE4191" i="1"/>
  <c r="AE4192" i="1"/>
  <c r="AE4193" i="1"/>
  <c r="AE4194" i="1"/>
  <c r="AE4195" i="1"/>
  <c r="AE4196" i="1"/>
  <c r="AE4197" i="1"/>
  <c r="AE4198" i="1"/>
  <c r="AE4199" i="1"/>
  <c r="AE4200" i="1"/>
  <c r="AE4201" i="1"/>
  <c r="AE4202" i="1"/>
  <c r="AE4203" i="1"/>
  <c r="AE4204" i="1"/>
  <c r="AE4205" i="1"/>
  <c r="AE4206" i="1"/>
  <c r="AE4207" i="1"/>
  <c r="AE4208" i="1"/>
  <c r="AE4209" i="1"/>
  <c r="AE4210" i="1"/>
  <c r="AE4211" i="1"/>
  <c r="AE4212" i="1"/>
  <c r="AE4213" i="1"/>
  <c r="AE4214" i="1"/>
  <c r="AE4215" i="1"/>
  <c r="AE4216" i="1"/>
  <c r="AE4217" i="1"/>
  <c r="AE4218" i="1"/>
  <c r="AE4219" i="1"/>
  <c r="AE4220" i="1"/>
  <c r="AE4221" i="1"/>
  <c r="AE4222" i="1"/>
  <c r="AE4223" i="1"/>
  <c r="AE4224" i="1"/>
  <c r="AE4225" i="1"/>
  <c r="AE4226" i="1"/>
  <c r="AE4227" i="1"/>
  <c r="AE4228" i="1"/>
  <c r="AE4229" i="1"/>
  <c r="AE4230" i="1"/>
  <c r="AE4231" i="1"/>
  <c r="AE4232" i="1"/>
  <c r="AE4233" i="1"/>
  <c r="AE4234" i="1"/>
  <c r="AE4235" i="1"/>
  <c r="AE4236" i="1"/>
  <c r="AE4237" i="1"/>
  <c r="AE4238" i="1"/>
  <c r="AE4239" i="1"/>
  <c r="AE4240" i="1"/>
  <c r="AE4241" i="1"/>
  <c r="AE4242" i="1"/>
  <c r="AE4243" i="1"/>
  <c r="AE4244" i="1"/>
  <c r="AE4245" i="1"/>
  <c r="AE4246" i="1"/>
  <c r="AE4247" i="1"/>
  <c r="AE4248" i="1"/>
  <c r="AE4249" i="1"/>
  <c r="AE4250" i="1"/>
  <c r="AE4251" i="1"/>
  <c r="AE4252" i="1"/>
  <c r="AE4253" i="1"/>
  <c r="AE4254" i="1"/>
  <c r="AE4255" i="1"/>
  <c r="AE4256" i="1"/>
  <c r="AE4257" i="1"/>
  <c r="AE4258" i="1"/>
  <c r="AE4259" i="1"/>
  <c r="AE4260" i="1"/>
  <c r="AE4261" i="1"/>
  <c r="AE4262" i="1"/>
  <c r="AE4263" i="1"/>
  <c r="AE4264" i="1"/>
  <c r="AE4265" i="1"/>
  <c r="AE4266" i="1"/>
  <c r="AE4267" i="1"/>
  <c r="AE4268" i="1"/>
  <c r="AE4269" i="1"/>
  <c r="AE4270" i="1"/>
  <c r="AE4271" i="1"/>
  <c r="AE4272" i="1"/>
  <c r="AE4273" i="1"/>
  <c r="AE4274" i="1"/>
  <c r="AE4275" i="1"/>
  <c r="AE4276" i="1"/>
  <c r="AE4277" i="1"/>
  <c r="AE4278" i="1"/>
  <c r="AE4279" i="1"/>
  <c r="AE4280" i="1"/>
  <c r="AE4281" i="1"/>
  <c r="AE4282" i="1"/>
  <c r="AE4283" i="1"/>
  <c r="AE4284" i="1"/>
  <c r="AE4285" i="1"/>
  <c r="AE4286" i="1"/>
  <c r="AE4287" i="1"/>
  <c r="AE4288" i="1"/>
  <c r="AE4289" i="1"/>
  <c r="AE4290" i="1"/>
  <c r="AE4291" i="1"/>
  <c r="AE4292" i="1"/>
  <c r="AE4293" i="1"/>
  <c r="AE4294" i="1"/>
  <c r="AE4295" i="1"/>
  <c r="AE4296" i="1"/>
  <c r="AE4297" i="1"/>
  <c r="AE4298" i="1"/>
  <c r="AE4299" i="1"/>
  <c r="AE4300" i="1"/>
  <c r="AE4301" i="1"/>
  <c r="AE4302" i="1"/>
  <c r="AE4303" i="1"/>
  <c r="AE4304" i="1"/>
  <c r="AE4305" i="1"/>
  <c r="AE4306" i="1"/>
  <c r="AE4307" i="1"/>
  <c r="AE4308" i="1"/>
  <c r="AE4309" i="1"/>
  <c r="AE4310" i="1"/>
  <c r="AE4311" i="1"/>
  <c r="AE4312" i="1"/>
  <c r="AE4313" i="1"/>
  <c r="AE4314" i="1"/>
  <c r="AE4315" i="1"/>
  <c r="AE4316" i="1"/>
  <c r="AE4317" i="1"/>
  <c r="AE4318" i="1"/>
  <c r="AE4319" i="1"/>
  <c r="AE4320" i="1"/>
  <c r="AE4321" i="1"/>
  <c r="AE4322" i="1"/>
  <c r="AE4323" i="1"/>
  <c r="AE4324" i="1"/>
  <c r="AE4325" i="1"/>
  <c r="AE4326" i="1"/>
  <c r="AE4327" i="1"/>
  <c r="AE4328" i="1"/>
  <c r="AE4329" i="1"/>
  <c r="AE4330" i="1"/>
  <c r="AE4331" i="1"/>
  <c r="AE4332" i="1"/>
  <c r="AE4333" i="1"/>
  <c r="AE4334" i="1"/>
  <c r="AE4335" i="1"/>
  <c r="AE4336" i="1"/>
  <c r="AE4337" i="1"/>
  <c r="AE4338" i="1"/>
  <c r="AE4339" i="1"/>
  <c r="AE4340" i="1"/>
  <c r="AE4341" i="1"/>
  <c r="AE4342" i="1"/>
  <c r="AE4343" i="1"/>
  <c r="AE4344" i="1"/>
  <c r="AE4345" i="1"/>
  <c r="AE4346" i="1"/>
  <c r="AE4347" i="1"/>
  <c r="AE4348" i="1"/>
  <c r="AE4349" i="1"/>
  <c r="AE4350" i="1"/>
  <c r="AE4351" i="1"/>
  <c r="AE4352" i="1"/>
  <c r="AE4353" i="1"/>
  <c r="AE4354" i="1"/>
  <c r="AE4355" i="1"/>
  <c r="AE4356" i="1"/>
  <c r="AE4357" i="1"/>
  <c r="AE4358" i="1"/>
  <c r="AE4359" i="1"/>
  <c r="AE4360" i="1"/>
  <c r="AE4361" i="1"/>
  <c r="AE4362" i="1"/>
  <c r="AE4363" i="1"/>
  <c r="AE4364" i="1"/>
  <c r="AE4365" i="1"/>
  <c r="AE4366" i="1"/>
  <c r="AE4367" i="1"/>
  <c r="AE4368" i="1"/>
  <c r="AE4369" i="1"/>
  <c r="AE4370" i="1"/>
  <c r="AE4371" i="1"/>
  <c r="AE4372" i="1"/>
  <c r="AE4373" i="1"/>
  <c r="AE4374" i="1"/>
  <c r="AE4375" i="1"/>
  <c r="AE4376" i="1"/>
  <c r="AE4377" i="1"/>
  <c r="AE4378" i="1"/>
  <c r="AE4379" i="1"/>
  <c r="AE4380" i="1"/>
  <c r="AE4381" i="1"/>
  <c r="AE4382" i="1"/>
  <c r="AE4383" i="1"/>
  <c r="AE4384" i="1"/>
  <c r="AE4385" i="1"/>
  <c r="AE4386" i="1"/>
  <c r="AE4387" i="1"/>
  <c r="AE4388" i="1"/>
  <c r="AE4389" i="1"/>
  <c r="AE4390" i="1"/>
  <c r="AE4391" i="1"/>
  <c r="AE4392" i="1"/>
  <c r="AE4393" i="1"/>
  <c r="AE4394" i="1"/>
  <c r="AE4395" i="1"/>
  <c r="AE4396" i="1"/>
  <c r="AE4397" i="1"/>
  <c r="AE4398" i="1"/>
  <c r="AE4399" i="1"/>
  <c r="AE4400" i="1"/>
  <c r="AE4401" i="1"/>
  <c r="AE4402" i="1"/>
  <c r="AE4403" i="1"/>
  <c r="AE4404" i="1"/>
  <c r="AE4405" i="1"/>
  <c r="AE4406" i="1"/>
  <c r="AE4407" i="1"/>
  <c r="AE4408" i="1"/>
  <c r="AE4409" i="1"/>
  <c r="AE4410" i="1"/>
  <c r="AE4411" i="1"/>
  <c r="AE4412" i="1"/>
  <c r="AE4413" i="1"/>
  <c r="AE4414" i="1"/>
  <c r="AE4415" i="1"/>
  <c r="AE4416" i="1"/>
  <c r="AE4417" i="1"/>
  <c r="AE4418" i="1"/>
  <c r="AE4419" i="1"/>
  <c r="AE4420" i="1"/>
  <c r="AE4421" i="1"/>
  <c r="AE4422" i="1"/>
  <c r="AE4423" i="1"/>
  <c r="AE4424" i="1"/>
  <c r="AE4425" i="1"/>
  <c r="AE4426" i="1"/>
  <c r="AE4427" i="1"/>
  <c r="AE4428" i="1"/>
  <c r="AE4429" i="1"/>
  <c r="AE4430" i="1"/>
  <c r="AE4431" i="1"/>
  <c r="AE4432" i="1"/>
  <c r="AE4433" i="1"/>
  <c r="AE4434" i="1"/>
  <c r="AE4435" i="1"/>
  <c r="AE4436" i="1"/>
  <c r="AE4437" i="1"/>
  <c r="AE4438" i="1"/>
  <c r="AE4439" i="1"/>
  <c r="AE4440" i="1"/>
  <c r="AE4441" i="1"/>
  <c r="AE4442" i="1"/>
  <c r="AE4443" i="1"/>
  <c r="AE4444" i="1"/>
  <c r="AE4445" i="1"/>
  <c r="AE4446" i="1"/>
  <c r="AE4447" i="1"/>
  <c r="AE4448" i="1"/>
  <c r="AE4449" i="1"/>
  <c r="AE4450" i="1"/>
  <c r="AE4451" i="1"/>
  <c r="AE4452" i="1"/>
  <c r="AE4453" i="1"/>
  <c r="AE4454" i="1"/>
  <c r="AE4455" i="1"/>
  <c r="AE4456" i="1"/>
  <c r="AE4457" i="1"/>
  <c r="AE4458" i="1"/>
  <c r="AE4459" i="1"/>
  <c r="AE4460" i="1"/>
  <c r="AE4461" i="1"/>
  <c r="AE4462" i="1"/>
  <c r="AE4463" i="1"/>
  <c r="AE4464" i="1"/>
  <c r="AE4465" i="1"/>
  <c r="AE4466" i="1"/>
  <c r="AE4467" i="1"/>
  <c r="AE4468" i="1"/>
  <c r="AE4469" i="1"/>
  <c r="AE4470" i="1"/>
  <c r="AE4471" i="1"/>
  <c r="AE4472" i="1"/>
  <c r="AE4473" i="1"/>
  <c r="AE4474" i="1"/>
  <c r="AE4475" i="1"/>
  <c r="AE4476" i="1"/>
  <c r="AE4477" i="1"/>
  <c r="AE4478" i="1"/>
  <c r="AE4479" i="1"/>
  <c r="AE4480" i="1"/>
  <c r="AE4481" i="1"/>
  <c r="AE4482" i="1"/>
  <c r="AE4483" i="1"/>
  <c r="AE4484" i="1"/>
  <c r="AE4485" i="1"/>
  <c r="AE4486" i="1"/>
  <c r="AE4487" i="1"/>
  <c r="AE4488" i="1"/>
  <c r="AE4489" i="1"/>
  <c r="AE4490" i="1"/>
  <c r="AE4491" i="1"/>
  <c r="AE4492" i="1"/>
  <c r="AE4493" i="1"/>
  <c r="AE4494" i="1"/>
  <c r="AE4495" i="1"/>
  <c r="AE4496" i="1"/>
  <c r="AE4497" i="1"/>
  <c r="AE4498" i="1"/>
  <c r="AE4499" i="1"/>
  <c r="AE4500" i="1"/>
  <c r="AE4501" i="1"/>
  <c r="AE4502" i="1"/>
  <c r="AE4503" i="1"/>
  <c r="AE4504" i="1"/>
  <c r="AE4505" i="1"/>
  <c r="AE4506" i="1"/>
  <c r="AE4507" i="1"/>
  <c r="AE4508" i="1"/>
  <c r="AE4509" i="1"/>
  <c r="AE4510" i="1"/>
  <c r="AE4511" i="1"/>
  <c r="AE4512" i="1"/>
  <c r="AE4513" i="1"/>
  <c r="AE4514" i="1"/>
  <c r="AE4515" i="1"/>
  <c r="AE4516" i="1"/>
  <c r="AE4517" i="1"/>
  <c r="AE4518" i="1"/>
  <c r="AE4519" i="1"/>
  <c r="AE4520" i="1"/>
  <c r="AE4521" i="1"/>
  <c r="AE4522" i="1"/>
  <c r="AE4523" i="1"/>
  <c r="AE4524" i="1"/>
  <c r="AE4525" i="1"/>
  <c r="AE4526" i="1"/>
  <c r="AE4527" i="1"/>
  <c r="AE4528" i="1"/>
  <c r="AE4529" i="1"/>
  <c r="AE4530" i="1"/>
  <c r="AE4531" i="1"/>
  <c r="AE4532" i="1"/>
  <c r="AE4533" i="1"/>
  <c r="AE4534" i="1"/>
  <c r="AE4535" i="1"/>
  <c r="AE4536" i="1"/>
  <c r="AE4537" i="1"/>
  <c r="AE4538" i="1"/>
  <c r="AE4539" i="1"/>
  <c r="AE4540" i="1"/>
  <c r="AE4541" i="1"/>
  <c r="AE4542" i="1"/>
  <c r="AE4543" i="1"/>
  <c r="AE4544" i="1"/>
  <c r="AE4545" i="1"/>
  <c r="AE4546" i="1"/>
  <c r="AE4547" i="1"/>
  <c r="AE4548" i="1"/>
  <c r="AE4549" i="1"/>
  <c r="AE4550" i="1"/>
  <c r="AE4551" i="1"/>
  <c r="AE4552" i="1"/>
  <c r="AE4553" i="1"/>
  <c r="AE4554" i="1"/>
  <c r="AE4555" i="1"/>
  <c r="AE4556" i="1"/>
  <c r="AE4557" i="1"/>
  <c r="AE4558" i="1"/>
  <c r="AE4559" i="1"/>
  <c r="AE4560" i="1"/>
  <c r="AE4561" i="1"/>
  <c r="AE4562" i="1"/>
  <c r="AE4563" i="1"/>
  <c r="AE4564" i="1"/>
  <c r="AE4565" i="1"/>
  <c r="AE4566" i="1"/>
  <c r="AE4567" i="1"/>
  <c r="AE4568" i="1"/>
  <c r="AE4569" i="1"/>
  <c r="AE4570" i="1"/>
  <c r="AE4571" i="1"/>
  <c r="AE4572" i="1"/>
  <c r="AE4573" i="1"/>
  <c r="AE4574" i="1"/>
  <c r="AE4575" i="1"/>
  <c r="AE4576" i="1"/>
  <c r="AE4577" i="1"/>
  <c r="AE4578" i="1"/>
  <c r="AE4579" i="1"/>
  <c r="AE4580" i="1"/>
  <c r="AE4581" i="1"/>
  <c r="AE4582" i="1"/>
  <c r="AE4583" i="1"/>
  <c r="AE4584" i="1"/>
  <c r="AE4585" i="1"/>
  <c r="AE4586" i="1"/>
  <c r="AE4587" i="1"/>
  <c r="AE4588" i="1"/>
  <c r="AE4589" i="1"/>
  <c r="AE4590" i="1"/>
  <c r="AE4591" i="1"/>
  <c r="AE4592" i="1"/>
  <c r="AE4593" i="1"/>
  <c r="AE4594" i="1"/>
  <c r="AE4595" i="1"/>
  <c r="AE4596" i="1"/>
  <c r="AE4597" i="1"/>
  <c r="AE4598" i="1"/>
  <c r="AE4599" i="1"/>
  <c r="AE4600" i="1"/>
  <c r="AE4601" i="1"/>
  <c r="AE4602" i="1"/>
  <c r="AE4603" i="1"/>
  <c r="AE4604" i="1"/>
  <c r="AE4605" i="1"/>
  <c r="AE4606" i="1"/>
  <c r="AE4607" i="1"/>
  <c r="AE4608" i="1"/>
  <c r="AE4609" i="1"/>
  <c r="AE4610" i="1"/>
  <c r="AE4611" i="1"/>
  <c r="AE4612" i="1"/>
  <c r="AE4613" i="1"/>
  <c r="AE4614" i="1"/>
  <c r="AE4615" i="1"/>
  <c r="AE4616" i="1"/>
  <c r="AE4617" i="1"/>
  <c r="AE4618" i="1"/>
  <c r="AE4619" i="1"/>
  <c r="AE4620" i="1"/>
  <c r="AE4621" i="1"/>
  <c r="AE4622" i="1"/>
  <c r="AE4623" i="1"/>
  <c r="AE4624" i="1"/>
  <c r="AE4625" i="1"/>
  <c r="AE4626" i="1"/>
  <c r="AE4627" i="1"/>
  <c r="AE4628" i="1"/>
  <c r="AE4629" i="1"/>
  <c r="AE4630" i="1"/>
  <c r="AE4631" i="1"/>
  <c r="AE4632" i="1"/>
  <c r="AE4633" i="1"/>
  <c r="AE4634" i="1"/>
  <c r="AE4635" i="1"/>
  <c r="AE4636" i="1"/>
  <c r="AE4637" i="1"/>
  <c r="AE4638" i="1"/>
  <c r="AE4639" i="1"/>
  <c r="AE4640" i="1"/>
  <c r="AE4641" i="1"/>
  <c r="AE4642" i="1"/>
  <c r="AE4643" i="1"/>
  <c r="AE4644" i="1"/>
  <c r="AE4645" i="1"/>
  <c r="AE4646" i="1"/>
  <c r="AE4647" i="1"/>
  <c r="AE4648" i="1"/>
  <c r="AE4649" i="1"/>
  <c r="AE4650" i="1"/>
  <c r="AE4651" i="1"/>
  <c r="AE4652" i="1"/>
  <c r="AE4653" i="1"/>
  <c r="AE4654" i="1"/>
  <c r="AE4655" i="1"/>
  <c r="AE4656" i="1"/>
  <c r="AE4657" i="1"/>
  <c r="AE4658" i="1"/>
  <c r="AE4659" i="1"/>
  <c r="AE4660" i="1"/>
  <c r="AE4661" i="1"/>
  <c r="AE4662" i="1"/>
  <c r="AE4663" i="1"/>
  <c r="AE4664" i="1"/>
  <c r="AE4665" i="1"/>
  <c r="AE4666" i="1"/>
  <c r="AE4667" i="1"/>
  <c r="AE4668" i="1"/>
  <c r="AE4669" i="1"/>
  <c r="AE4670" i="1"/>
  <c r="AE4671" i="1"/>
  <c r="AE4672" i="1"/>
  <c r="AE4673" i="1"/>
  <c r="AE4674" i="1"/>
  <c r="AE4675" i="1"/>
  <c r="AE4676" i="1"/>
  <c r="AE4677" i="1"/>
  <c r="AE4678" i="1"/>
  <c r="AE4679" i="1"/>
  <c r="AE4680" i="1"/>
  <c r="AE4681" i="1"/>
  <c r="AE4682" i="1"/>
  <c r="AE4683" i="1"/>
  <c r="AE4684" i="1"/>
  <c r="AE4685" i="1"/>
  <c r="AE4686" i="1"/>
  <c r="AE4687" i="1"/>
  <c r="AE4688" i="1"/>
  <c r="AE4689" i="1"/>
  <c r="AE4690" i="1"/>
  <c r="AE4691" i="1"/>
  <c r="AE4692" i="1"/>
  <c r="AE4693" i="1"/>
  <c r="AE4694" i="1"/>
  <c r="AE4695" i="1"/>
  <c r="AE4696" i="1"/>
  <c r="AE4697" i="1"/>
  <c r="AE4698" i="1"/>
  <c r="AE4699" i="1"/>
  <c r="AE4700" i="1"/>
  <c r="AE4701" i="1"/>
  <c r="AE2"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825" i="1"/>
  <c r="AB2826" i="1"/>
  <c r="AB2827" i="1"/>
  <c r="AB2828" i="1"/>
  <c r="AB2829" i="1"/>
  <c r="AB2830" i="1"/>
  <c r="AB2831" i="1"/>
  <c r="AB2832" i="1"/>
  <c r="AB2833" i="1"/>
  <c r="AB2834" i="1"/>
  <c r="AB2835" i="1"/>
  <c r="AB2836" i="1"/>
  <c r="AB2837" i="1"/>
  <c r="AB2838" i="1"/>
  <c r="AB2839" i="1"/>
  <c r="AB2840" i="1"/>
  <c r="AB2841" i="1"/>
  <c r="AB2842" i="1"/>
  <c r="AB2843" i="1"/>
  <c r="AB2844" i="1"/>
  <c r="AB2845" i="1"/>
  <c r="AB2846" i="1"/>
  <c r="AB2847" i="1"/>
  <c r="AB2848" i="1"/>
  <c r="AB2849" i="1"/>
  <c r="AB2850" i="1"/>
  <c r="AB2851" i="1"/>
  <c r="AB2852" i="1"/>
  <c r="AB2853" i="1"/>
  <c r="AB2854" i="1"/>
  <c r="AB2855" i="1"/>
  <c r="AB2856" i="1"/>
  <c r="AB2857" i="1"/>
  <c r="AB2858" i="1"/>
  <c r="AB2859" i="1"/>
  <c r="AB2860" i="1"/>
  <c r="AB2861" i="1"/>
  <c r="AB2862" i="1"/>
  <c r="AB2863" i="1"/>
  <c r="AB2864" i="1"/>
  <c r="AB2865" i="1"/>
  <c r="AB2866" i="1"/>
  <c r="AB2867" i="1"/>
  <c r="AB2868" i="1"/>
  <c r="AB2869" i="1"/>
  <c r="AB2870" i="1"/>
  <c r="AB2871" i="1"/>
  <c r="AB2872" i="1"/>
  <c r="AB2873" i="1"/>
  <c r="AB2874" i="1"/>
  <c r="AB2875" i="1"/>
  <c r="AB2876" i="1"/>
  <c r="AB2877" i="1"/>
  <c r="AB2878" i="1"/>
  <c r="AB2879" i="1"/>
  <c r="AB2880" i="1"/>
  <c r="AB2881" i="1"/>
  <c r="AB2882" i="1"/>
  <c r="AB2883" i="1"/>
  <c r="AB2884" i="1"/>
  <c r="AB2885" i="1"/>
  <c r="AB2886" i="1"/>
  <c r="AB2887" i="1"/>
  <c r="AB2888" i="1"/>
  <c r="AB2889" i="1"/>
  <c r="AB2890" i="1"/>
  <c r="AB2891" i="1"/>
  <c r="AB2892" i="1"/>
  <c r="AB2893" i="1"/>
  <c r="AB2894" i="1"/>
  <c r="AB2895" i="1"/>
  <c r="AB2896" i="1"/>
  <c r="AB2897" i="1"/>
  <c r="AB2898" i="1"/>
  <c r="AB2899" i="1"/>
  <c r="AB2900" i="1"/>
  <c r="AB2901" i="1"/>
  <c r="AB2902" i="1"/>
  <c r="AB2903" i="1"/>
  <c r="AB2904" i="1"/>
  <c r="AB2905" i="1"/>
  <c r="AB2906" i="1"/>
  <c r="AB2907" i="1"/>
  <c r="AB2908" i="1"/>
  <c r="AB2909" i="1"/>
  <c r="AB2910" i="1"/>
  <c r="AB2911" i="1"/>
  <c r="AB2912" i="1"/>
  <c r="AB2913" i="1"/>
  <c r="AB2914" i="1"/>
  <c r="AB2915" i="1"/>
  <c r="AB2916" i="1"/>
  <c r="AB2917" i="1"/>
  <c r="AB2918" i="1"/>
  <c r="AB2919" i="1"/>
  <c r="AB2920" i="1"/>
  <c r="AB2921" i="1"/>
  <c r="AB2922" i="1"/>
  <c r="AB2923" i="1"/>
  <c r="AB2924" i="1"/>
  <c r="AB2925" i="1"/>
  <c r="AB2926" i="1"/>
  <c r="AB2927" i="1"/>
  <c r="AB2928" i="1"/>
  <c r="AB2929" i="1"/>
  <c r="AB2930" i="1"/>
  <c r="AB2931" i="1"/>
  <c r="AB2932" i="1"/>
  <c r="AB2933" i="1"/>
  <c r="AB2934" i="1"/>
  <c r="AB2935" i="1"/>
  <c r="AB2936" i="1"/>
  <c r="AB2937" i="1"/>
  <c r="AB2938" i="1"/>
  <c r="AB2939" i="1"/>
  <c r="AB2940" i="1"/>
  <c r="AB2941" i="1"/>
  <c r="AB2942" i="1"/>
  <c r="AB2943" i="1"/>
  <c r="AB2944" i="1"/>
  <c r="AB2945" i="1"/>
  <c r="AB2946" i="1"/>
  <c r="AB2947" i="1"/>
  <c r="AB2948" i="1"/>
  <c r="AB2949" i="1"/>
  <c r="AB2950" i="1"/>
  <c r="AB2951" i="1"/>
  <c r="AB2952" i="1"/>
  <c r="AB2953" i="1"/>
  <c r="AB2954" i="1"/>
  <c r="AB2955" i="1"/>
  <c r="AB2956" i="1"/>
  <c r="AB2957" i="1"/>
  <c r="AB2958" i="1"/>
  <c r="AB2959" i="1"/>
  <c r="AB2960" i="1"/>
  <c r="AB2961" i="1"/>
  <c r="AB2962" i="1"/>
  <c r="AB2963" i="1"/>
  <c r="AB2964" i="1"/>
  <c r="AB2965" i="1"/>
  <c r="AB2966" i="1"/>
  <c r="AB2967" i="1"/>
  <c r="AB2968" i="1"/>
  <c r="AB2969" i="1"/>
  <c r="AB2970" i="1"/>
  <c r="AB2971" i="1"/>
  <c r="AB2972" i="1"/>
  <c r="AB2973" i="1"/>
  <c r="AB2974" i="1"/>
  <c r="AB2975" i="1"/>
  <c r="AB2976" i="1"/>
  <c r="AB2977" i="1"/>
  <c r="AB2978" i="1"/>
  <c r="AB2979" i="1"/>
  <c r="AB2980" i="1"/>
  <c r="AB2981" i="1"/>
  <c r="AB2982" i="1"/>
  <c r="AB2983" i="1"/>
  <c r="AB2984" i="1"/>
  <c r="AB2985" i="1"/>
  <c r="AB2986" i="1"/>
  <c r="AB2987" i="1"/>
  <c r="AB2988" i="1"/>
  <c r="AB2989" i="1"/>
  <c r="AB2990" i="1"/>
  <c r="AB2991" i="1"/>
  <c r="AB2992" i="1"/>
  <c r="AB2993" i="1"/>
  <c r="AB2994" i="1"/>
  <c r="AB2995" i="1"/>
  <c r="AB2996" i="1"/>
  <c r="AB2997" i="1"/>
  <c r="AB2998" i="1"/>
  <c r="AB2999" i="1"/>
  <c r="AB3000" i="1"/>
  <c r="AB3001" i="1"/>
  <c r="AB3002" i="1"/>
  <c r="AB3003" i="1"/>
  <c r="AB3004" i="1"/>
  <c r="AB3005" i="1"/>
  <c r="AB3006" i="1"/>
  <c r="AB3007" i="1"/>
  <c r="AB3008" i="1"/>
  <c r="AB3009" i="1"/>
  <c r="AB3010" i="1"/>
  <c r="AB3011" i="1"/>
  <c r="AB3012" i="1"/>
  <c r="AB3013" i="1"/>
  <c r="AB3014" i="1"/>
  <c r="AB3015" i="1"/>
  <c r="AB3016" i="1"/>
  <c r="AB3017" i="1"/>
  <c r="AB3018" i="1"/>
  <c r="AB3019" i="1"/>
  <c r="AB3020" i="1"/>
  <c r="AB3021" i="1"/>
  <c r="AB3022" i="1"/>
  <c r="AB3023" i="1"/>
  <c r="AB3024" i="1"/>
  <c r="AB3025" i="1"/>
  <c r="AB3026" i="1"/>
  <c r="AB3027" i="1"/>
  <c r="AB3028" i="1"/>
  <c r="AB3029" i="1"/>
  <c r="AB3030" i="1"/>
  <c r="AB3031" i="1"/>
  <c r="AB3032" i="1"/>
  <c r="AB3033" i="1"/>
  <c r="AB3034" i="1"/>
  <c r="AB3035" i="1"/>
  <c r="AB3036" i="1"/>
  <c r="AB3037" i="1"/>
  <c r="AB3038" i="1"/>
  <c r="AB3039" i="1"/>
  <c r="AB3040" i="1"/>
  <c r="AB3041" i="1"/>
  <c r="AB3042" i="1"/>
  <c r="AB3043" i="1"/>
  <c r="AB3044" i="1"/>
  <c r="AB3045" i="1"/>
  <c r="AB3046" i="1"/>
  <c r="AB3047" i="1"/>
  <c r="AB3048" i="1"/>
  <c r="AB3049" i="1"/>
  <c r="AB3050" i="1"/>
  <c r="AB3051" i="1"/>
  <c r="AB3052" i="1"/>
  <c r="AB3053" i="1"/>
  <c r="AB3054" i="1"/>
  <c r="AB3055" i="1"/>
  <c r="AB3056" i="1"/>
  <c r="AB3057" i="1"/>
  <c r="AB3058" i="1"/>
  <c r="AB3059" i="1"/>
  <c r="AB3060" i="1"/>
  <c r="AB3061" i="1"/>
  <c r="AB3062" i="1"/>
  <c r="AB3063" i="1"/>
  <c r="AB3064" i="1"/>
  <c r="AB3065" i="1"/>
  <c r="AB3066" i="1"/>
  <c r="AB3067" i="1"/>
  <c r="AB3068" i="1"/>
  <c r="AB3069" i="1"/>
  <c r="AB3070" i="1"/>
  <c r="AB3071" i="1"/>
  <c r="AB3072" i="1"/>
  <c r="AB3073" i="1"/>
  <c r="AB3074" i="1"/>
  <c r="AB3075" i="1"/>
  <c r="AB3076" i="1"/>
  <c r="AB3077" i="1"/>
  <c r="AB3078" i="1"/>
  <c r="AB3079" i="1"/>
  <c r="AB3080" i="1"/>
  <c r="AB3081" i="1"/>
  <c r="AB3082" i="1"/>
  <c r="AB3083" i="1"/>
  <c r="AB3084" i="1"/>
  <c r="AB3085" i="1"/>
  <c r="AB3086" i="1"/>
  <c r="AB3087" i="1"/>
  <c r="AB3088" i="1"/>
  <c r="AB3089" i="1"/>
  <c r="AB3090" i="1"/>
  <c r="AB3091" i="1"/>
  <c r="AB3092" i="1"/>
  <c r="AB3093" i="1"/>
  <c r="AB3094" i="1"/>
  <c r="AB3095" i="1"/>
  <c r="AB3096" i="1"/>
  <c r="AB3097" i="1"/>
  <c r="AB3098" i="1"/>
  <c r="AB3099" i="1"/>
  <c r="AB3100" i="1"/>
  <c r="AB3101" i="1"/>
  <c r="AB3102" i="1"/>
  <c r="AB3103" i="1"/>
  <c r="AB3104" i="1"/>
  <c r="AB3105" i="1"/>
  <c r="AB3106" i="1"/>
  <c r="AB3107" i="1"/>
  <c r="AB3108" i="1"/>
  <c r="AB3109" i="1"/>
  <c r="AB3110" i="1"/>
  <c r="AB3111" i="1"/>
  <c r="AB3112" i="1"/>
  <c r="AB3113" i="1"/>
  <c r="AB3114" i="1"/>
  <c r="AB3115" i="1"/>
  <c r="AB3116" i="1"/>
  <c r="AB3117" i="1"/>
  <c r="AB3118" i="1"/>
  <c r="AB3119" i="1"/>
  <c r="AB3120" i="1"/>
  <c r="AB3121" i="1"/>
  <c r="AB3122" i="1"/>
  <c r="AB3123" i="1"/>
  <c r="AB3124" i="1"/>
  <c r="AB3125" i="1"/>
  <c r="AB3126" i="1"/>
  <c r="AB3127" i="1"/>
  <c r="AB3128" i="1"/>
  <c r="AB3129" i="1"/>
  <c r="AB3130" i="1"/>
  <c r="AB3131" i="1"/>
  <c r="AB3132" i="1"/>
  <c r="AB3133" i="1"/>
  <c r="AB3134" i="1"/>
  <c r="AB3135" i="1"/>
  <c r="AB3136" i="1"/>
  <c r="AB3137" i="1"/>
  <c r="AB3138" i="1"/>
  <c r="AB3139" i="1"/>
  <c r="AB3140" i="1"/>
  <c r="AB3141" i="1"/>
  <c r="AB3142" i="1"/>
  <c r="AB3143" i="1"/>
  <c r="AB3144" i="1"/>
  <c r="AB3145" i="1"/>
  <c r="AB3146" i="1"/>
  <c r="AB3147" i="1"/>
  <c r="AB3148" i="1"/>
  <c r="AB3149" i="1"/>
  <c r="AB3150" i="1"/>
  <c r="AB3151" i="1"/>
  <c r="AB3152" i="1"/>
  <c r="AB3153" i="1"/>
  <c r="AB3154" i="1"/>
  <c r="AB3155" i="1"/>
  <c r="AB3156" i="1"/>
  <c r="AB3157" i="1"/>
  <c r="AB3158" i="1"/>
  <c r="AB3159" i="1"/>
  <c r="AB3160" i="1"/>
  <c r="AB3161" i="1"/>
  <c r="AB3162" i="1"/>
  <c r="AB3163" i="1"/>
  <c r="AB3164" i="1"/>
  <c r="AB3165" i="1"/>
  <c r="AB3166" i="1"/>
  <c r="AB3167" i="1"/>
  <c r="AB3168" i="1"/>
  <c r="AB3169" i="1"/>
  <c r="AB3170" i="1"/>
  <c r="AB3171" i="1"/>
  <c r="AB3172" i="1"/>
  <c r="AB3173" i="1"/>
  <c r="AB3174" i="1"/>
  <c r="AB3175" i="1"/>
  <c r="AB3176" i="1"/>
  <c r="AB3177" i="1"/>
  <c r="AB3178" i="1"/>
  <c r="AB3179" i="1"/>
  <c r="AB3180" i="1"/>
  <c r="AB3181" i="1"/>
  <c r="AB3182" i="1"/>
  <c r="AB3183" i="1"/>
  <c r="AB3184" i="1"/>
  <c r="AB3185" i="1"/>
  <c r="AB3186" i="1"/>
  <c r="AB3187" i="1"/>
  <c r="AB3188" i="1"/>
  <c r="AB3189" i="1"/>
  <c r="AB3190" i="1"/>
  <c r="AB3191" i="1"/>
  <c r="AB3192" i="1"/>
  <c r="AB3193" i="1"/>
  <c r="AB3194" i="1"/>
  <c r="AB3195" i="1"/>
  <c r="AB3196" i="1"/>
  <c r="AB3197" i="1"/>
  <c r="AB3198" i="1"/>
  <c r="AB3199" i="1"/>
  <c r="AB3200" i="1"/>
  <c r="AB3201" i="1"/>
  <c r="AB3202" i="1"/>
  <c r="AB3203" i="1"/>
  <c r="AB3204" i="1"/>
  <c r="AB3205" i="1"/>
  <c r="AB3206" i="1"/>
  <c r="AB3207" i="1"/>
  <c r="AB3208" i="1"/>
  <c r="AB3209" i="1"/>
  <c r="AB3210" i="1"/>
  <c r="AB3211" i="1"/>
  <c r="AB3212" i="1"/>
  <c r="AB3213" i="1"/>
  <c r="AB3214" i="1"/>
  <c r="AB3215" i="1"/>
  <c r="AB3216" i="1"/>
  <c r="AB3217" i="1"/>
  <c r="AB3218" i="1"/>
  <c r="AB3219" i="1"/>
  <c r="AB3220" i="1"/>
  <c r="AB3221" i="1"/>
  <c r="AB3222" i="1"/>
  <c r="AB3223" i="1"/>
  <c r="AB3224" i="1"/>
  <c r="AB3225" i="1"/>
  <c r="AB3226" i="1"/>
  <c r="AB3227" i="1"/>
  <c r="AB3228" i="1"/>
  <c r="AB3229" i="1"/>
  <c r="AB3230" i="1"/>
  <c r="AB3231" i="1"/>
  <c r="AB3232" i="1"/>
  <c r="AB3233" i="1"/>
  <c r="AB3234" i="1"/>
  <c r="AB3235" i="1"/>
  <c r="AB3236" i="1"/>
  <c r="AB3237" i="1"/>
  <c r="AB3238" i="1"/>
  <c r="AB3239" i="1"/>
  <c r="AB3240" i="1"/>
  <c r="AB3241" i="1"/>
  <c r="AB3242" i="1"/>
  <c r="AB3243" i="1"/>
  <c r="AB3244" i="1"/>
  <c r="AB3245" i="1"/>
  <c r="AB3246" i="1"/>
  <c r="AB3247" i="1"/>
  <c r="AB3248" i="1"/>
  <c r="AB3249" i="1"/>
  <c r="AB3250" i="1"/>
  <c r="AB3251" i="1"/>
  <c r="AB3252" i="1"/>
  <c r="AB3253" i="1"/>
  <c r="AB3254" i="1"/>
  <c r="AB3255" i="1"/>
  <c r="AB3256" i="1"/>
  <c r="AB3257" i="1"/>
  <c r="AB3258" i="1"/>
  <c r="AB3259" i="1"/>
  <c r="AB3260" i="1"/>
  <c r="AB3261" i="1"/>
  <c r="AB3262" i="1"/>
  <c r="AB3263" i="1"/>
  <c r="AB3264" i="1"/>
  <c r="AB3265" i="1"/>
  <c r="AB3266" i="1"/>
  <c r="AB3267" i="1"/>
  <c r="AB3268" i="1"/>
  <c r="AB3269" i="1"/>
  <c r="AB3270" i="1"/>
  <c r="AB3271" i="1"/>
  <c r="AB3272" i="1"/>
  <c r="AB3273" i="1"/>
  <c r="AB3274" i="1"/>
  <c r="AB3275" i="1"/>
  <c r="AB3276" i="1"/>
  <c r="AB3277" i="1"/>
  <c r="AB3278" i="1"/>
  <c r="AB3279" i="1"/>
  <c r="AB3280" i="1"/>
  <c r="AB3281" i="1"/>
  <c r="AB3282" i="1"/>
  <c r="AB3283" i="1"/>
  <c r="AB3284" i="1"/>
  <c r="AB3285" i="1"/>
  <c r="AB3286" i="1"/>
  <c r="AB3287" i="1"/>
  <c r="AB3288" i="1"/>
  <c r="AB3289" i="1"/>
  <c r="AB3290" i="1"/>
  <c r="AB3291" i="1"/>
  <c r="AB3292" i="1"/>
  <c r="AB3293" i="1"/>
  <c r="AB3294" i="1"/>
  <c r="AB3295" i="1"/>
  <c r="AB3296" i="1"/>
  <c r="AB3297" i="1"/>
  <c r="AB3298" i="1"/>
  <c r="AB3299" i="1"/>
  <c r="AB3300" i="1"/>
  <c r="AB3301" i="1"/>
  <c r="AB3302" i="1"/>
  <c r="AB3303" i="1"/>
  <c r="AB3304" i="1"/>
  <c r="AB3305" i="1"/>
  <c r="AB3306" i="1"/>
  <c r="AB3307" i="1"/>
  <c r="AB3308" i="1"/>
  <c r="AB3309" i="1"/>
  <c r="AB3310" i="1"/>
  <c r="AB3311" i="1"/>
  <c r="AB3312" i="1"/>
  <c r="AB3313" i="1"/>
  <c r="AB3314" i="1"/>
  <c r="AB3315" i="1"/>
  <c r="AB3316" i="1"/>
  <c r="AB3317" i="1"/>
  <c r="AB3318" i="1"/>
  <c r="AB3319" i="1"/>
  <c r="AB3320" i="1"/>
  <c r="AB3321" i="1"/>
  <c r="AB3322" i="1"/>
  <c r="AB3323" i="1"/>
  <c r="AB3324" i="1"/>
  <c r="AB3325" i="1"/>
  <c r="AB3326" i="1"/>
  <c r="AB3327" i="1"/>
  <c r="AB3328" i="1"/>
  <c r="AB3329" i="1"/>
  <c r="AB3330" i="1"/>
  <c r="AB3331" i="1"/>
  <c r="AB3332" i="1"/>
  <c r="AB3333" i="1"/>
  <c r="AB3334" i="1"/>
  <c r="AB3335" i="1"/>
  <c r="AB3336" i="1"/>
  <c r="AB3337" i="1"/>
  <c r="AB3338" i="1"/>
  <c r="AB3339" i="1"/>
  <c r="AB3340" i="1"/>
  <c r="AB3341" i="1"/>
  <c r="AB3342" i="1"/>
  <c r="AB3343" i="1"/>
  <c r="AB3344" i="1"/>
  <c r="AB3345" i="1"/>
  <c r="AB3346" i="1"/>
  <c r="AB3347" i="1"/>
  <c r="AB3348" i="1"/>
  <c r="AB3349" i="1"/>
  <c r="AB3350" i="1"/>
  <c r="AB3351" i="1"/>
  <c r="AB3352" i="1"/>
  <c r="AB3353" i="1"/>
  <c r="AB3354" i="1"/>
  <c r="AB3355" i="1"/>
  <c r="AB3356" i="1"/>
  <c r="AB3357" i="1"/>
  <c r="AB3358" i="1"/>
  <c r="AB3359" i="1"/>
  <c r="AB3360" i="1"/>
  <c r="AB3361" i="1"/>
  <c r="AB3362" i="1"/>
  <c r="AB3363" i="1"/>
  <c r="AB3364" i="1"/>
  <c r="AB3365" i="1"/>
  <c r="AB3366" i="1"/>
  <c r="AB3367" i="1"/>
  <c r="AB3368" i="1"/>
  <c r="AB3369" i="1"/>
  <c r="AB3370" i="1"/>
  <c r="AB3371" i="1"/>
  <c r="AB3372" i="1"/>
  <c r="AB3373" i="1"/>
  <c r="AB3374" i="1"/>
  <c r="AB3375" i="1"/>
  <c r="AB3376" i="1"/>
  <c r="AB3377" i="1"/>
  <c r="AB3378" i="1"/>
  <c r="AB3379" i="1"/>
  <c r="AB3380" i="1"/>
  <c r="AB3381" i="1"/>
  <c r="AB3382" i="1"/>
  <c r="AB3383" i="1"/>
  <c r="AB3384" i="1"/>
  <c r="AB3385" i="1"/>
  <c r="AB3386" i="1"/>
  <c r="AB3387" i="1"/>
  <c r="AB3388" i="1"/>
  <c r="AB3389" i="1"/>
  <c r="AB3390" i="1"/>
  <c r="AB3391" i="1"/>
  <c r="AB3392" i="1"/>
  <c r="AB3393" i="1"/>
  <c r="AB3394" i="1"/>
  <c r="AB3395" i="1"/>
  <c r="AB3396" i="1"/>
  <c r="AB3397" i="1"/>
  <c r="AB3398" i="1"/>
  <c r="AB3399" i="1"/>
  <c r="AB3400" i="1"/>
  <c r="AB3401" i="1"/>
  <c r="AB3402" i="1"/>
  <c r="AB3403" i="1"/>
  <c r="AB3404" i="1"/>
  <c r="AB3405" i="1"/>
  <c r="AB3406" i="1"/>
  <c r="AB3407" i="1"/>
  <c r="AB3408" i="1"/>
  <c r="AB3409" i="1"/>
  <c r="AB3410" i="1"/>
  <c r="AB3411" i="1"/>
  <c r="AB3412" i="1"/>
  <c r="AB3413" i="1"/>
  <c r="AB3414" i="1"/>
  <c r="AB3415" i="1"/>
  <c r="AB3416" i="1"/>
  <c r="AB3417" i="1"/>
  <c r="AB3418" i="1"/>
  <c r="AB3419" i="1"/>
  <c r="AB3420" i="1"/>
  <c r="AB3421" i="1"/>
  <c r="AB3422" i="1"/>
  <c r="AB3423" i="1"/>
  <c r="AB3424" i="1"/>
  <c r="AB3425" i="1"/>
  <c r="AB3426" i="1"/>
  <c r="AB3427" i="1"/>
  <c r="AB3428" i="1"/>
  <c r="AB3429" i="1"/>
  <c r="AB3430" i="1"/>
  <c r="AB3431" i="1"/>
  <c r="AB3432" i="1"/>
  <c r="AB3433" i="1"/>
  <c r="AB3434" i="1"/>
  <c r="AB3435" i="1"/>
  <c r="AB3436" i="1"/>
  <c r="AB3437" i="1"/>
  <c r="AB3438" i="1"/>
  <c r="AB3439" i="1"/>
  <c r="AB3440" i="1"/>
  <c r="AB3441" i="1"/>
  <c r="AB3442" i="1"/>
  <c r="AB3443" i="1"/>
  <c r="AB3444" i="1"/>
  <c r="AB3445" i="1"/>
  <c r="AB3446" i="1"/>
  <c r="AB3447" i="1"/>
  <c r="AB3448" i="1"/>
  <c r="AB3449" i="1"/>
  <c r="AB3450" i="1"/>
  <c r="AB3451" i="1"/>
  <c r="AB3452" i="1"/>
  <c r="AB3453" i="1"/>
  <c r="AB3454" i="1"/>
  <c r="AB3455" i="1"/>
  <c r="AB3456" i="1"/>
  <c r="AB3457" i="1"/>
  <c r="AB3458" i="1"/>
  <c r="AB3459" i="1"/>
  <c r="AB3460" i="1"/>
  <c r="AB3461" i="1"/>
  <c r="AB3462" i="1"/>
  <c r="AB3463" i="1"/>
  <c r="AB3464" i="1"/>
  <c r="AB3465" i="1"/>
  <c r="AB3466" i="1"/>
  <c r="AB3467" i="1"/>
  <c r="AB3468" i="1"/>
  <c r="AB3469" i="1"/>
  <c r="AB3470" i="1"/>
  <c r="AB3471" i="1"/>
  <c r="AB3472" i="1"/>
  <c r="AB3473" i="1"/>
  <c r="AB3474" i="1"/>
  <c r="AB3475" i="1"/>
  <c r="AB3476" i="1"/>
  <c r="AB3477" i="1"/>
  <c r="AB3478" i="1"/>
  <c r="AB3479" i="1"/>
  <c r="AB3480" i="1"/>
  <c r="AB3481" i="1"/>
  <c r="AB3482" i="1"/>
  <c r="AB3483" i="1"/>
  <c r="AB3484" i="1"/>
  <c r="AB3485" i="1"/>
  <c r="AB3486" i="1"/>
  <c r="AB3487" i="1"/>
  <c r="AB3488" i="1"/>
  <c r="AB3489" i="1"/>
  <c r="AB3490" i="1"/>
  <c r="AB3491" i="1"/>
  <c r="AB3492" i="1"/>
  <c r="AB3493" i="1"/>
  <c r="AB3494" i="1"/>
  <c r="AB3495" i="1"/>
  <c r="AB3496" i="1"/>
  <c r="AB3497" i="1"/>
  <c r="AB3498" i="1"/>
  <c r="AB3499" i="1"/>
  <c r="AB3500" i="1"/>
  <c r="AB3501" i="1"/>
  <c r="AB3502" i="1"/>
  <c r="AB3503" i="1"/>
  <c r="AB3504" i="1"/>
  <c r="AB3505" i="1"/>
  <c r="AB3506" i="1"/>
  <c r="AB3507" i="1"/>
  <c r="AB3508" i="1"/>
  <c r="AB3509" i="1"/>
  <c r="AB3510" i="1"/>
  <c r="AB3511" i="1"/>
  <c r="AB3512" i="1"/>
  <c r="AB3513" i="1"/>
  <c r="AB3514" i="1"/>
  <c r="AB3515" i="1"/>
  <c r="AB3516" i="1"/>
  <c r="AB3517" i="1"/>
  <c r="AB3518" i="1"/>
  <c r="AB3519" i="1"/>
  <c r="AB3520" i="1"/>
  <c r="AB3521" i="1"/>
  <c r="AB3522" i="1"/>
  <c r="AB3523" i="1"/>
  <c r="AB3524" i="1"/>
  <c r="AB3525" i="1"/>
  <c r="AB3526" i="1"/>
  <c r="AB3527" i="1"/>
  <c r="AB3528" i="1"/>
  <c r="AB3529" i="1"/>
  <c r="AB3530" i="1"/>
  <c r="AB3531" i="1"/>
  <c r="AB3532" i="1"/>
  <c r="AB3533" i="1"/>
  <c r="AB3534" i="1"/>
  <c r="AB3535" i="1"/>
  <c r="AB3536" i="1"/>
  <c r="AB3537" i="1"/>
  <c r="AB3538" i="1"/>
  <c r="AB3539" i="1"/>
  <c r="AB3540" i="1"/>
  <c r="AB3541" i="1"/>
  <c r="AB3542" i="1"/>
  <c r="AB3543" i="1"/>
  <c r="AB3544" i="1"/>
  <c r="AB3545" i="1"/>
  <c r="AB3546" i="1"/>
  <c r="AB3547" i="1"/>
  <c r="AB3548" i="1"/>
  <c r="AB3549" i="1"/>
  <c r="AB3550" i="1"/>
  <c r="AB3551" i="1"/>
  <c r="AB3552" i="1"/>
  <c r="AB3553" i="1"/>
  <c r="AB3554" i="1"/>
  <c r="AB3555" i="1"/>
  <c r="AB3556" i="1"/>
  <c r="AB3557" i="1"/>
  <c r="AB3558" i="1"/>
  <c r="AB3559" i="1"/>
  <c r="AB3560" i="1"/>
  <c r="AB3561" i="1"/>
  <c r="AB3562" i="1"/>
  <c r="AB3563" i="1"/>
  <c r="AB3564" i="1"/>
  <c r="AB3565" i="1"/>
  <c r="AB3566" i="1"/>
  <c r="AB3567" i="1"/>
  <c r="AB3568" i="1"/>
  <c r="AB3569" i="1"/>
  <c r="AB3570" i="1"/>
  <c r="AB3571" i="1"/>
  <c r="AB3572" i="1"/>
  <c r="AB3573" i="1"/>
  <c r="AB3574" i="1"/>
  <c r="AB3575" i="1"/>
  <c r="AB3576" i="1"/>
  <c r="AB3577" i="1"/>
  <c r="AB3578" i="1"/>
  <c r="AB3579" i="1"/>
  <c r="AB3580" i="1"/>
  <c r="AB3581" i="1"/>
  <c r="AB3582" i="1"/>
  <c r="AB3583" i="1"/>
  <c r="AB3584" i="1"/>
  <c r="AB3585" i="1"/>
  <c r="AB3586" i="1"/>
  <c r="AB3587" i="1"/>
  <c r="AB3588" i="1"/>
  <c r="AB3589" i="1"/>
  <c r="AB3590" i="1"/>
  <c r="AB3591" i="1"/>
  <c r="AB3592" i="1"/>
  <c r="AB3593" i="1"/>
  <c r="AB3594" i="1"/>
  <c r="AB3595" i="1"/>
  <c r="AB3596" i="1"/>
  <c r="AB3597" i="1"/>
  <c r="AB3598" i="1"/>
  <c r="AB3599" i="1"/>
  <c r="AB3600" i="1"/>
  <c r="AB3601" i="1"/>
  <c r="AB3602" i="1"/>
  <c r="AB3603" i="1"/>
  <c r="AB3604" i="1"/>
  <c r="AB3605" i="1"/>
  <c r="AB3606" i="1"/>
  <c r="AB3607" i="1"/>
  <c r="AB3608" i="1"/>
  <c r="AB3609" i="1"/>
  <c r="AB3610" i="1"/>
  <c r="AB3611" i="1"/>
  <c r="AB3612" i="1"/>
  <c r="AB3613" i="1"/>
  <c r="AB3614" i="1"/>
  <c r="AB3615" i="1"/>
  <c r="AB3616" i="1"/>
  <c r="AB3617" i="1"/>
  <c r="AB3618" i="1"/>
  <c r="AB3619" i="1"/>
  <c r="AB3620" i="1"/>
  <c r="AB3621" i="1"/>
  <c r="AB3622" i="1"/>
  <c r="AB3623" i="1"/>
  <c r="AB3624" i="1"/>
  <c r="AB3625" i="1"/>
  <c r="AB3626" i="1"/>
  <c r="AB3627" i="1"/>
  <c r="AB3628" i="1"/>
  <c r="AB3629" i="1"/>
  <c r="AB3630" i="1"/>
  <c r="AB3631" i="1"/>
  <c r="AB3632" i="1"/>
  <c r="AB3633" i="1"/>
  <c r="AB3634" i="1"/>
  <c r="AB3635" i="1"/>
  <c r="AB3636" i="1"/>
  <c r="AB3637" i="1"/>
  <c r="AB3638" i="1"/>
  <c r="AB3639" i="1"/>
  <c r="AB3640" i="1"/>
  <c r="AB3641" i="1"/>
  <c r="AB3642" i="1"/>
  <c r="AB3643" i="1"/>
  <c r="AB3644" i="1"/>
  <c r="AB3645" i="1"/>
  <c r="AB3646" i="1"/>
  <c r="AB3647" i="1"/>
  <c r="AB3648" i="1"/>
  <c r="AB3649" i="1"/>
  <c r="AB3650" i="1"/>
  <c r="AB3651" i="1"/>
  <c r="AB3652" i="1"/>
  <c r="AB3653" i="1"/>
  <c r="AB3654" i="1"/>
  <c r="AB3655" i="1"/>
  <c r="AB3656" i="1"/>
  <c r="AB3657" i="1"/>
  <c r="AB3658" i="1"/>
  <c r="AB3659" i="1"/>
  <c r="AB3660" i="1"/>
  <c r="AB3661" i="1"/>
  <c r="AB3662" i="1"/>
  <c r="AB3663" i="1"/>
  <c r="AB3664" i="1"/>
  <c r="AB3665" i="1"/>
  <c r="AB3666" i="1"/>
  <c r="AB3667" i="1"/>
  <c r="AB3668" i="1"/>
  <c r="AB3669" i="1"/>
  <c r="AB3670" i="1"/>
  <c r="AB3671" i="1"/>
  <c r="AB3672" i="1"/>
  <c r="AB3673" i="1"/>
  <c r="AB3674" i="1"/>
  <c r="AB3675" i="1"/>
  <c r="AB3676" i="1"/>
  <c r="AB3677" i="1"/>
  <c r="AB3678" i="1"/>
  <c r="AB3679" i="1"/>
  <c r="AB3680" i="1"/>
  <c r="AB3681" i="1"/>
  <c r="AB3682" i="1"/>
  <c r="AB3683" i="1"/>
  <c r="AB3684" i="1"/>
  <c r="AB3685" i="1"/>
  <c r="AB3686" i="1"/>
  <c r="AB3687" i="1"/>
  <c r="AB3688" i="1"/>
  <c r="AB3689" i="1"/>
  <c r="AB3690" i="1"/>
  <c r="AB3691" i="1"/>
  <c r="AB3692" i="1"/>
  <c r="AB3693" i="1"/>
  <c r="AB3694" i="1"/>
  <c r="AB3695" i="1"/>
  <c r="AB3696" i="1"/>
  <c r="AB3697" i="1"/>
  <c r="AB3698" i="1"/>
  <c r="AB3699" i="1"/>
  <c r="AB3700" i="1"/>
  <c r="AB3701" i="1"/>
  <c r="AB3702" i="1"/>
  <c r="AB3703" i="1"/>
  <c r="AB3704" i="1"/>
  <c r="AB3705" i="1"/>
  <c r="AB3706" i="1"/>
  <c r="AB3707" i="1"/>
  <c r="AB3708" i="1"/>
  <c r="AB3709" i="1"/>
  <c r="AB3710" i="1"/>
  <c r="AB3711" i="1"/>
  <c r="AB3712" i="1"/>
  <c r="AB3713" i="1"/>
  <c r="AB3714" i="1"/>
  <c r="AB3715" i="1"/>
  <c r="AB3716" i="1"/>
  <c r="AB3717" i="1"/>
  <c r="AB3718" i="1"/>
  <c r="AB3719" i="1"/>
  <c r="AB3720" i="1"/>
  <c r="AB3721" i="1"/>
  <c r="AB3722" i="1"/>
  <c r="AB3723" i="1"/>
  <c r="AB3724" i="1"/>
  <c r="AB3725" i="1"/>
  <c r="AB3726" i="1"/>
  <c r="AB3727" i="1"/>
  <c r="AB3728" i="1"/>
  <c r="AB3729" i="1"/>
  <c r="AB3730" i="1"/>
  <c r="AB3731" i="1"/>
  <c r="AB3732" i="1"/>
  <c r="AB3733" i="1"/>
  <c r="AB3734" i="1"/>
  <c r="AB3735" i="1"/>
  <c r="AB3736" i="1"/>
  <c r="AB3737" i="1"/>
  <c r="AB3738" i="1"/>
  <c r="AB3739" i="1"/>
  <c r="AB3740" i="1"/>
  <c r="AB3741" i="1"/>
  <c r="AB3742" i="1"/>
  <c r="AB3743" i="1"/>
  <c r="AB3744" i="1"/>
  <c r="AB3745" i="1"/>
  <c r="AB3746" i="1"/>
  <c r="AB3747" i="1"/>
  <c r="AB3748" i="1"/>
  <c r="AB3749" i="1"/>
  <c r="AB3750" i="1"/>
  <c r="AB3751" i="1"/>
  <c r="AB3752" i="1"/>
  <c r="AB3753" i="1"/>
  <c r="AB3754" i="1"/>
  <c r="AB3755" i="1"/>
  <c r="AB3756" i="1"/>
  <c r="AB3757" i="1"/>
  <c r="AB3758" i="1"/>
  <c r="AB3759" i="1"/>
  <c r="AB3760" i="1"/>
  <c r="AB3761" i="1"/>
  <c r="AB3762" i="1"/>
  <c r="AB3763" i="1"/>
  <c r="AB3764" i="1"/>
  <c r="AB3765" i="1"/>
  <c r="AB3766" i="1"/>
  <c r="AB3767" i="1"/>
  <c r="AB3768" i="1"/>
  <c r="AB3769" i="1"/>
  <c r="AB3770" i="1"/>
  <c r="AB3771" i="1"/>
  <c r="AB3772" i="1"/>
  <c r="AB3773" i="1"/>
  <c r="AB3774" i="1"/>
  <c r="AB3775" i="1"/>
  <c r="AB3776" i="1"/>
  <c r="AB3777" i="1"/>
  <c r="AB3778" i="1"/>
  <c r="AB3779" i="1"/>
  <c r="AB3780" i="1"/>
  <c r="AB3781" i="1"/>
  <c r="AB3782" i="1"/>
  <c r="AB3783" i="1"/>
  <c r="AB3784" i="1"/>
  <c r="AB3785" i="1"/>
  <c r="AB3786" i="1"/>
  <c r="AB3787" i="1"/>
  <c r="AB3788" i="1"/>
  <c r="AB3789" i="1"/>
  <c r="AB3790" i="1"/>
  <c r="AB3791" i="1"/>
  <c r="AB3792" i="1"/>
  <c r="AB3793" i="1"/>
  <c r="AB3794" i="1"/>
  <c r="AB3795" i="1"/>
  <c r="AB3796" i="1"/>
  <c r="AB3797" i="1"/>
  <c r="AB3798" i="1"/>
  <c r="AB3799" i="1"/>
  <c r="AB3800" i="1"/>
  <c r="AB3801" i="1"/>
  <c r="AB3802" i="1"/>
  <c r="AB3803" i="1"/>
  <c r="AB3804" i="1"/>
  <c r="AB3805" i="1"/>
  <c r="AB3806" i="1"/>
  <c r="AB3807" i="1"/>
  <c r="AB3808" i="1"/>
  <c r="AB3809" i="1"/>
  <c r="AB3810" i="1"/>
  <c r="AB3811" i="1"/>
  <c r="AB3812" i="1"/>
  <c r="AB3813" i="1"/>
  <c r="AB3814" i="1"/>
  <c r="AB3815" i="1"/>
  <c r="AB3816" i="1"/>
  <c r="AB3817" i="1"/>
  <c r="AB3818" i="1"/>
  <c r="AB3819" i="1"/>
  <c r="AB3820" i="1"/>
  <c r="AB3821" i="1"/>
  <c r="AB3822" i="1"/>
  <c r="AB3823" i="1"/>
  <c r="AB3824" i="1"/>
  <c r="AB3825" i="1"/>
  <c r="AB3826" i="1"/>
  <c r="AB3827" i="1"/>
  <c r="AB3828" i="1"/>
  <c r="AB3829" i="1"/>
  <c r="AB3830" i="1"/>
  <c r="AB3831" i="1"/>
  <c r="AB3832" i="1"/>
  <c r="AB3833" i="1"/>
  <c r="AB3834" i="1"/>
  <c r="AB3835" i="1"/>
  <c r="AB3836" i="1"/>
  <c r="AB3837" i="1"/>
  <c r="AB3838" i="1"/>
  <c r="AB3839" i="1"/>
  <c r="AB3840" i="1"/>
  <c r="AB3841" i="1"/>
  <c r="AB3842" i="1"/>
  <c r="AB3843" i="1"/>
  <c r="AB3844" i="1"/>
  <c r="AB3845" i="1"/>
  <c r="AB3846" i="1"/>
  <c r="AB3847" i="1"/>
  <c r="AB3848" i="1"/>
  <c r="AB3849" i="1"/>
  <c r="AB3850" i="1"/>
  <c r="AB3851" i="1"/>
  <c r="AB3852" i="1"/>
  <c r="AB3853" i="1"/>
  <c r="AB3854" i="1"/>
  <c r="AB3855" i="1"/>
  <c r="AB3856" i="1"/>
  <c r="AB3857" i="1"/>
  <c r="AB3858" i="1"/>
  <c r="AB3859" i="1"/>
  <c r="AB3860" i="1"/>
  <c r="AB3861" i="1"/>
  <c r="AB3862" i="1"/>
  <c r="AB3863" i="1"/>
  <c r="AB3864" i="1"/>
  <c r="AB3865" i="1"/>
  <c r="AB3866" i="1"/>
  <c r="AB3867" i="1"/>
  <c r="AB3868" i="1"/>
  <c r="AB3869" i="1"/>
  <c r="AB3870" i="1"/>
  <c r="AB3871" i="1"/>
  <c r="AB3872" i="1"/>
  <c r="AB3873" i="1"/>
  <c r="AB3874" i="1"/>
  <c r="AB3875" i="1"/>
  <c r="AB3876" i="1"/>
  <c r="AB3877" i="1"/>
  <c r="AB3878" i="1"/>
  <c r="AB3879" i="1"/>
  <c r="AB3880" i="1"/>
  <c r="AB3881" i="1"/>
  <c r="AB3882" i="1"/>
  <c r="AB3883" i="1"/>
  <c r="AB3884" i="1"/>
  <c r="AB3885" i="1"/>
  <c r="AB3886" i="1"/>
  <c r="AB3887" i="1"/>
  <c r="AB3888" i="1"/>
  <c r="AB3889" i="1"/>
  <c r="AB3890" i="1"/>
  <c r="AB3891" i="1"/>
  <c r="AB3892" i="1"/>
  <c r="AB3893" i="1"/>
  <c r="AB3894" i="1"/>
  <c r="AB3895" i="1"/>
  <c r="AB3896" i="1"/>
  <c r="AB3897" i="1"/>
  <c r="AB3898" i="1"/>
  <c r="AB3899" i="1"/>
  <c r="AB3900" i="1"/>
  <c r="AB3901" i="1"/>
  <c r="AB3902" i="1"/>
  <c r="AB3903" i="1"/>
  <c r="AB3904" i="1"/>
  <c r="AB3905" i="1"/>
  <c r="AB3906" i="1"/>
  <c r="AB3907" i="1"/>
  <c r="AB3908" i="1"/>
  <c r="AB3909" i="1"/>
  <c r="AB3910" i="1"/>
  <c r="AB3911" i="1"/>
  <c r="AB3912" i="1"/>
  <c r="AB3913" i="1"/>
  <c r="AB3914" i="1"/>
  <c r="AB3915" i="1"/>
  <c r="AB3916" i="1"/>
  <c r="AB3917" i="1"/>
  <c r="AB3918" i="1"/>
  <c r="AB3919" i="1"/>
  <c r="AB3920" i="1"/>
  <c r="AB3921" i="1"/>
  <c r="AB3922" i="1"/>
  <c r="AB3923" i="1"/>
  <c r="AB3924" i="1"/>
  <c r="AB3925" i="1"/>
  <c r="AB3926" i="1"/>
  <c r="AB3927" i="1"/>
  <c r="AB3928" i="1"/>
  <c r="AB3929" i="1"/>
  <c r="AB3930" i="1"/>
  <c r="AB3931" i="1"/>
  <c r="AB3932" i="1"/>
  <c r="AB3933" i="1"/>
  <c r="AB3934" i="1"/>
  <c r="AB3935" i="1"/>
  <c r="AB3936" i="1"/>
  <c r="AB3937" i="1"/>
  <c r="AB3938" i="1"/>
  <c r="AB3939" i="1"/>
  <c r="AB3940" i="1"/>
  <c r="AB3941" i="1"/>
  <c r="AB3942" i="1"/>
  <c r="AB3943" i="1"/>
  <c r="AB3944" i="1"/>
  <c r="AB3945" i="1"/>
  <c r="AB3946" i="1"/>
  <c r="AB3947" i="1"/>
  <c r="AB3948" i="1"/>
  <c r="AB3949" i="1"/>
  <c r="AB3950" i="1"/>
  <c r="AB3951" i="1"/>
  <c r="AB3952" i="1"/>
  <c r="AB3953" i="1"/>
  <c r="AB3954" i="1"/>
  <c r="AB3955" i="1"/>
  <c r="AB3956" i="1"/>
  <c r="AB3957" i="1"/>
  <c r="AB3958" i="1"/>
  <c r="AB3959" i="1"/>
  <c r="AB3960" i="1"/>
  <c r="AB3961" i="1"/>
  <c r="AB3962" i="1"/>
  <c r="AB3963" i="1"/>
  <c r="AB3964" i="1"/>
  <c r="AB3965" i="1"/>
  <c r="AB3966" i="1"/>
  <c r="AB3967" i="1"/>
  <c r="AB3968" i="1"/>
  <c r="AB3969" i="1"/>
  <c r="AB3970" i="1"/>
  <c r="AB3971" i="1"/>
  <c r="AB3972" i="1"/>
  <c r="AB3973" i="1"/>
  <c r="AB3974" i="1"/>
  <c r="AB3975" i="1"/>
  <c r="AB3976" i="1"/>
  <c r="AB3977" i="1"/>
  <c r="AB3978" i="1"/>
  <c r="AB3979" i="1"/>
  <c r="AB3980" i="1"/>
  <c r="AB3981" i="1"/>
  <c r="AB3982" i="1"/>
  <c r="AB3983" i="1"/>
  <c r="AB3984" i="1"/>
  <c r="AB3985" i="1"/>
  <c r="AB3986" i="1"/>
  <c r="AB3987" i="1"/>
  <c r="AB3988" i="1"/>
  <c r="AB3989" i="1"/>
  <c r="AB3990" i="1"/>
  <c r="AB3991" i="1"/>
  <c r="AB3992" i="1"/>
  <c r="AB3993" i="1"/>
  <c r="AB3994" i="1"/>
  <c r="AB3995" i="1"/>
  <c r="AB3996" i="1"/>
  <c r="AB3997" i="1"/>
  <c r="AB3998" i="1"/>
  <c r="AB3999" i="1"/>
  <c r="AB4000" i="1"/>
  <c r="AB4001" i="1"/>
  <c r="AB4002" i="1"/>
  <c r="AB4003" i="1"/>
  <c r="AB4004" i="1"/>
  <c r="AB4005" i="1"/>
  <c r="AB4006" i="1"/>
  <c r="AB4007" i="1"/>
  <c r="AB4008" i="1"/>
  <c r="AB4009" i="1"/>
  <c r="AB4010" i="1"/>
  <c r="AB4011" i="1"/>
  <c r="AB4012" i="1"/>
  <c r="AB4013" i="1"/>
  <c r="AB4014" i="1"/>
  <c r="AB4015" i="1"/>
  <c r="AB4016" i="1"/>
  <c r="AB4017" i="1"/>
  <c r="AB4018" i="1"/>
  <c r="AB4019" i="1"/>
  <c r="AB4020" i="1"/>
  <c r="AB4021" i="1"/>
  <c r="AB4022" i="1"/>
  <c r="AB4023" i="1"/>
  <c r="AB4024" i="1"/>
  <c r="AB4025" i="1"/>
  <c r="AB4026" i="1"/>
  <c r="AB4027" i="1"/>
  <c r="AB4028" i="1"/>
  <c r="AB4029" i="1"/>
  <c r="AB4030" i="1"/>
  <c r="AB4031" i="1"/>
  <c r="AB4032" i="1"/>
  <c r="AB4033" i="1"/>
  <c r="AB4034" i="1"/>
  <c r="AB4035" i="1"/>
  <c r="AB4036" i="1"/>
  <c r="AB4037" i="1"/>
  <c r="AB4038" i="1"/>
  <c r="AB4039" i="1"/>
  <c r="AB4040" i="1"/>
  <c r="AB4041" i="1"/>
  <c r="AB4042" i="1"/>
  <c r="AB4043" i="1"/>
  <c r="AB4044" i="1"/>
  <c r="AB4045" i="1"/>
  <c r="AB4046" i="1"/>
  <c r="AB4047" i="1"/>
  <c r="AB4048" i="1"/>
  <c r="AB4049" i="1"/>
  <c r="AB4050" i="1"/>
  <c r="AB4051" i="1"/>
  <c r="AB4052" i="1"/>
  <c r="AB4053" i="1"/>
  <c r="AB4054" i="1"/>
  <c r="AB4055" i="1"/>
  <c r="AB4056" i="1"/>
  <c r="AB4057" i="1"/>
  <c r="AB4058" i="1"/>
  <c r="AB4059" i="1"/>
  <c r="AB4060" i="1"/>
  <c r="AB4061" i="1"/>
  <c r="AB4062" i="1"/>
  <c r="AB4063" i="1"/>
  <c r="AB4064" i="1"/>
  <c r="AB4065" i="1"/>
  <c r="AB4066" i="1"/>
  <c r="AB4067" i="1"/>
  <c r="AB4068" i="1"/>
  <c r="AB4069" i="1"/>
  <c r="AB4070" i="1"/>
  <c r="AB4071" i="1"/>
  <c r="AB4072" i="1"/>
  <c r="AB4073" i="1"/>
  <c r="AB4074" i="1"/>
  <c r="AB4075" i="1"/>
  <c r="AB4076" i="1"/>
  <c r="AB4077" i="1"/>
  <c r="AB4078" i="1"/>
  <c r="AB4079" i="1"/>
  <c r="AB4080" i="1"/>
  <c r="AB4081" i="1"/>
  <c r="AB4082" i="1"/>
  <c r="AB4083" i="1"/>
  <c r="AB4084" i="1"/>
  <c r="AB4085" i="1"/>
  <c r="AB4086" i="1"/>
  <c r="AB4087" i="1"/>
  <c r="AB4088" i="1"/>
  <c r="AB4089" i="1"/>
  <c r="AB4090" i="1"/>
  <c r="AB4091" i="1"/>
  <c r="AB4092" i="1"/>
  <c r="AB4093" i="1"/>
  <c r="AB4094" i="1"/>
  <c r="AB4095" i="1"/>
  <c r="AB4096" i="1"/>
  <c r="AB4097" i="1"/>
  <c r="AB4098" i="1"/>
  <c r="AB4099" i="1"/>
  <c r="AB4100" i="1"/>
  <c r="AB4101" i="1"/>
  <c r="AB4102" i="1"/>
  <c r="AB4103" i="1"/>
  <c r="AB4104" i="1"/>
  <c r="AB4105" i="1"/>
  <c r="AB4106" i="1"/>
  <c r="AB4107" i="1"/>
  <c r="AB4108" i="1"/>
  <c r="AB4109" i="1"/>
  <c r="AB4110" i="1"/>
  <c r="AB4111" i="1"/>
  <c r="AB4112" i="1"/>
  <c r="AB4113" i="1"/>
  <c r="AB4114" i="1"/>
  <c r="AB4115" i="1"/>
  <c r="AB4116" i="1"/>
  <c r="AB4117" i="1"/>
  <c r="AB4118" i="1"/>
  <c r="AB4119" i="1"/>
  <c r="AB4120" i="1"/>
  <c r="AB4121" i="1"/>
  <c r="AB4122" i="1"/>
  <c r="AB4123" i="1"/>
  <c r="AB4124" i="1"/>
  <c r="AB4125" i="1"/>
  <c r="AB4126" i="1"/>
  <c r="AB4127" i="1"/>
  <c r="AB4128" i="1"/>
  <c r="AB4129" i="1"/>
  <c r="AB4130" i="1"/>
  <c r="AB4131" i="1"/>
  <c r="AB4132" i="1"/>
  <c r="AB4133" i="1"/>
  <c r="AB4134" i="1"/>
  <c r="AB4135" i="1"/>
  <c r="AB4136" i="1"/>
  <c r="AB4137" i="1"/>
  <c r="AB4138" i="1"/>
  <c r="AB4139" i="1"/>
  <c r="AB4140" i="1"/>
  <c r="AB4141" i="1"/>
  <c r="AB4142" i="1"/>
  <c r="AB4143" i="1"/>
  <c r="AB4144" i="1"/>
  <c r="AB4145" i="1"/>
  <c r="AB4146" i="1"/>
  <c r="AB4147" i="1"/>
  <c r="AB4148" i="1"/>
  <c r="AB4149" i="1"/>
  <c r="AB4150" i="1"/>
  <c r="AB4151" i="1"/>
  <c r="AB4152" i="1"/>
  <c r="AB4153" i="1"/>
  <c r="AB4154" i="1"/>
  <c r="AB4155" i="1"/>
  <c r="AB4156" i="1"/>
  <c r="AB4157" i="1"/>
  <c r="AB4158" i="1"/>
  <c r="AB4159" i="1"/>
  <c r="AB4160" i="1"/>
  <c r="AB4161" i="1"/>
  <c r="AB4162" i="1"/>
  <c r="AB4163" i="1"/>
  <c r="AB4164" i="1"/>
  <c r="AB4165" i="1"/>
  <c r="AB4166" i="1"/>
  <c r="AB4167" i="1"/>
  <c r="AB4168" i="1"/>
  <c r="AB4169" i="1"/>
  <c r="AB4170" i="1"/>
  <c r="AB4171" i="1"/>
  <c r="AB4172" i="1"/>
  <c r="AB4173" i="1"/>
  <c r="AB4174" i="1"/>
  <c r="AB4175" i="1"/>
  <c r="AB4176" i="1"/>
  <c r="AB4177" i="1"/>
  <c r="AB4178" i="1"/>
  <c r="AB4179" i="1"/>
  <c r="AB4180" i="1"/>
  <c r="AB4181" i="1"/>
  <c r="AB4182" i="1"/>
  <c r="AB4183" i="1"/>
  <c r="AB4184" i="1"/>
  <c r="AB4185" i="1"/>
  <c r="AB4186" i="1"/>
  <c r="AB4187" i="1"/>
  <c r="AB4188" i="1"/>
  <c r="AB4189" i="1"/>
  <c r="AB4190" i="1"/>
  <c r="AB4191" i="1"/>
  <c r="AB4192" i="1"/>
  <c r="AB4193" i="1"/>
  <c r="AB4194" i="1"/>
  <c r="AB4195" i="1"/>
  <c r="AB4196" i="1"/>
  <c r="AB4197" i="1"/>
  <c r="AB4198" i="1"/>
  <c r="AB4199" i="1"/>
  <c r="AB4200" i="1"/>
  <c r="AB4201" i="1"/>
  <c r="AB4202" i="1"/>
  <c r="AB4203" i="1"/>
  <c r="AB4204" i="1"/>
  <c r="AB4205" i="1"/>
  <c r="AB4206" i="1"/>
  <c r="AB4207" i="1"/>
  <c r="AB4208" i="1"/>
  <c r="AB4209" i="1"/>
  <c r="AB4210" i="1"/>
  <c r="AB4211" i="1"/>
  <c r="AB4212" i="1"/>
  <c r="AB4213" i="1"/>
  <c r="AB4214" i="1"/>
  <c r="AB4215" i="1"/>
  <c r="AB4216" i="1"/>
  <c r="AB4217" i="1"/>
  <c r="AB4218" i="1"/>
  <c r="AB4219" i="1"/>
  <c r="AB4220" i="1"/>
  <c r="AB4221" i="1"/>
  <c r="AB4222" i="1"/>
  <c r="AB4223" i="1"/>
  <c r="AB4224" i="1"/>
  <c r="AB4225" i="1"/>
  <c r="AB4226" i="1"/>
  <c r="AB4227" i="1"/>
  <c r="AB4228" i="1"/>
  <c r="AB4229" i="1"/>
  <c r="AB4230" i="1"/>
  <c r="AB4231" i="1"/>
  <c r="AB4232" i="1"/>
  <c r="AB4233" i="1"/>
  <c r="AB4234" i="1"/>
  <c r="AB4235" i="1"/>
  <c r="AB4236" i="1"/>
  <c r="AB4237" i="1"/>
  <c r="AB4238" i="1"/>
  <c r="AB4239" i="1"/>
  <c r="AB4240" i="1"/>
  <c r="AB4241" i="1"/>
  <c r="AB4242" i="1"/>
  <c r="AB4243" i="1"/>
  <c r="AB4244" i="1"/>
  <c r="AB4245" i="1"/>
  <c r="AB4246" i="1"/>
  <c r="AB4247" i="1"/>
  <c r="AB4248" i="1"/>
  <c r="AB4249" i="1"/>
  <c r="AB4250" i="1"/>
  <c r="AB4251" i="1"/>
  <c r="AB4252" i="1"/>
  <c r="AB4253" i="1"/>
  <c r="AB4254" i="1"/>
  <c r="AB4255" i="1"/>
  <c r="AB4256" i="1"/>
  <c r="AB4257" i="1"/>
  <c r="AB4258" i="1"/>
  <c r="AB4259" i="1"/>
  <c r="AB4260" i="1"/>
  <c r="AB4261" i="1"/>
  <c r="AB4262" i="1"/>
  <c r="AB4263" i="1"/>
  <c r="AB4264" i="1"/>
  <c r="AB4265" i="1"/>
  <c r="AB4266" i="1"/>
  <c r="AB4267" i="1"/>
  <c r="AB4268" i="1"/>
  <c r="AB4269" i="1"/>
  <c r="AB4270" i="1"/>
  <c r="AB4271" i="1"/>
  <c r="AB4272" i="1"/>
  <c r="AB4273" i="1"/>
  <c r="AB4274" i="1"/>
  <c r="AB4275" i="1"/>
  <c r="AB4276" i="1"/>
  <c r="AB4277" i="1"/>
  <c r="AB4278" i="1"/>
  <c r="AB4279" i="1"/>
  <c r="AB4280" i="1"/>
  <c r="AB4281" i="1"/>
  <c r="AB4282" i="1"/>
  <c r="AB4283" i="1"/>
  <c r="AB4284" i="1"/>
  <c r="AB4285" i="1"/>
  <c r="AB4286" i="1"/>
  <c r="AB4287" i="1"/>
  <c r="AB4288" i="1"/>
  <c r="AB4289" i="1"/>
  <c r="AB4290" i="1"/>
  <c r="AB4291" i="1"/>
  <c r="AB4292" i="1"/>
  <c r="AB4293" i="1"/>
  <c r="AB4294" i="1"/>
  <c r="AB4295" i="1"/>
  <c r="AB4296" i="1"/>
  <c r="AB4297" i="1"/>
  <c r="AB4298" i="1"/>
  <c r="AB4299" i="1"/>
  <c r="AB4300" i="1"/>
  <c r="AB4301" i="1"/>
  <c r="AB4302" i="1"/>
  <c r="AB4303" i="1"/>
  <c r="AB4304" i="1"/>
  <c r="AB4305" i="1"/>
  <c r="AB4306" i="1"/>
  <c r="AB4307" i="1"/>
  <c r="AB4308" i="1"/>
  <c r="AB4309" i="1"/>
  <c r="AB4310" i="1"/>
  <c r="AB4311" i="1"/>
  <c r="AB4312" i="1"/>
  <c r="AB4313" i="1"/>
  <c r="AB4314" i="1"/>
  <c r="AB4315" i="1"/>
  <c r="AB4316" i="1"/>
  <c r="AB4317" i="1"/>
  <c r="AB4318" i="1"/>
  <c r="AB4319" i="1"/>
  <c r="AB4320" i="1"/>
  <c r="AB4321" i="1"/>
  <c r="AB4322" i="1"/>
  <c r="AB4323" i="1"/>
  <c r="AB4324" i="1"/>
  <c r="AB4325" i="1"/>
  <c r="AB4326" i="1"/>
  <c r="AB4327" i="1"/>
  <c r="AB4328" i="1"/>
  <c r="AB4329" i="1"/>
  <c r="AB4330" i="1"/>
  <c r="AB4331" i="1"/>
  <c r="AB4332" i="1"/>
  <c r="AB4333" i="1"/>
  <c r="AB4334" i="1"/>
  <c r="AB4335" i="1"/>
  <c r="AB4336" i="1"/>
  <c r="AB4337" i="1"/>
  <c r="AB4338" i="1"/>
  <c r="AB4339" i="1"/>
  <c r="AB4340" i="1"/>
  <c r="AB4341" i="1"/>
  <c r="AB4342" i="1"/>
  <c r="AB4343" i="1"/>
  <c r="AB4344" i="1"/>
  <c r="AB4345" i="1"/>
  <c r="AB4346" i="1"/>
  <c r="AB4347" i="1"/>
  <c r="AB4348" i="1"/>
  <c r="AB4349" i="1"/>
  <c r="AB4350" i="1"/>
  <c r="AB4351" i="1"/>
  <c r="AB4352" i="1"/>
  <c r="AB4353" i="1"/>
  <c r="AB4354" i="1"/>
  <c r="AB4355" i="1"/>
  <c r="AB4356" i="1"/>
  <c r="AB4357" i="1"/>
  <c r="AB4358" i="1"/>
  <c r="AB4359" i="1"/>
  <c r="AB4360" i="1"/>
  <c r="AB4361" i="1"/>
  <c r="AB4362" i="1"/>
  <c r="AB4363" i="1"/>
  <c r="AB4364" i="1"/>
  <c r="AB4365" i="1"/>
  <c r="AB4366" i="1"/>
  <c r="AB4367" i="1"/>
  <c r="AB4368" i="1"/>
  <c r="AB4369" i="1"/>
  <c r="AB4370" i="1"/>
  <c r="AB4371" i="1"/>
  <c r="AB4372" i="1"/>
  <c r="AB4373" i="1"/>
  <c r="AB4374" i="1"/>
  <c r="AB4375" i="1"/>
  <c r="AB4376" i="1"/>
  <c r="AB4377" i="1"/>
  <c r="AB4378" i="1"/>
  <c r="AB4379" i="1"/>
  <c r="AB4380" i="1"/>
  <c r="AB4381" i="1"/>
  <c r="AB4382" i="1"/>
  <c r="AB4383" i="1"/>
  <c r="AB4384" i="1"/>
  <c r="AB4385" i="1"/>
  <c r="AB4386" i="1"/>
  <c r="AB4387" i="1"/>
  <c r="AB4388" i="1"/>
  <c r="AB4389" i="1"/>
  <c r="AB4390" i="1"/>
  <c r="AB4391" i="1"/>
  <c r="AB4392" i="1"/>
  <c r="AB4393" i="1"/>
  <c r="AB4394" i="1"/>
  <c r="AB4395" i="1"/>
  <c r="AB4396" i="1"/>
  <c r="AB4397" i="1"/>
  <c r="AB4398" i="1"/>
  <c r="AB4399" i="1"/>
  <c r="AB4400" i="1"/>
  <c r="AB4401" i="1"/>
  <c r="AB4402" i="1"/>
  <c r="AB4403" i="1"/>
  <c r="AB4404" i="1"/>
  <c r="AB4405" i="1"/>
  <c r="AB4406" i="1"/>
  <c r="AB4407" i="1"/>
  <c r="AB4408" i="1"/>
  <c r="AB4409" i="1"/>
  <c r="AB4410" i="1"/>
  <c r="AB4411" i="1"/>
  <c r="AB4412" i="1"/>
  <c r="AB4413" i="1"/>
  <c r="AB4414" i="1"/>
  <c r="AB4415" i="1"/>
  <c r="AB4416" i="1"/>
  <c r="AB4417" i="1"/>
  <c r="AB4418" i="1"/>
  <c r="AB4419" i="1"/>
  <c r="AB4420" i="1"/>
  <c r="AB4421" i="1"/>
  <c r="AB4422" i="1"/>
  <c r="AB4423" i="1"/>
  <c r="AB4424" i="1"/>
  <c r="AB4425" i="1"/>
  <c r="AB4426" i="1"/>
  <c r="AB4427" i="1"/>
  <c r="AB4428" i="1"/>
  <c r="AB4429" i="1"/>
  <c r="AB4430" i="1"/>
  <c r="AB4431" i="1"/>
  <c r="AB4432" i="1"/>
  <c r="AB4433" i="1"/>
  <c r="AB4434" i="1"/>
  <c r="AB4435" i="1"/>
  <c r="AB4436" i="1"/>
  <c r="AB4437" i="1"/>
  <c r="AB4438" i="1"/>
  <c r="AB4439" i="1"/>
  <c r="AB4440" i="1"/>
  <c r="AB4441" i="1"/>
  <c r="AB4442" i="1"/>
  <c r="AB4443" i="1"/>
  <c r="AB4444" i="1"/>
  <c r="AB4445" i="1"/>
  <c r="AB4446" i="1"/>
  <c r="AB4447" i="1"/>
  <c r="AB4448" i="1"/>
  <c r="AB4449" i="1"/>
  <c r="AB4450" i="1"/>
  <c r="AB4451" i="1"/>
  <c r="AB4452" i="1"/>
  <c r="AB4453" i="1"/>
  <c r="AB4454" i="1"/>
  <c r="AB4455" i="1"/>
  <c r="AB4456" i="1"/>
  <c r="AB4457" i="1"/>
  <c r="AB4458" i="1"/>
  <c r="AB4459" i="1"/>
  <c r="AB4460" i="1"/>
  <c r="AB4461" i="1"/>
  <c r="AB4462" i="1"/>
  <c r="AB4463" i="1"/>
  <c r="AB4464" i="1"/>
  <c r="AB4465" i="1"/>
  <c r="AB4466" i="1"/>
  <c r="AB4467" i="1"/>
  <c r="AB4468" i="1"/>
  <c r="AB4469" i="1"/>
  <c r="AB4470" i="1"/>
  <c r="AB4471" i="1"/>
  <c r="AB4472" i="1"/>
  <c r="AB4473" i="1"/>
  <c r="AB4474" i="1"/>
  <c r="AB4475" i="1"/>
  <c r="AB4476" i="1"/>
  <c r="AB4477" i="1"/>
  <c r="AB4478" i="1"/>
  <c r="AB4479" i="1"/>
  <c r="AB4480" i="1"/>
  <c r="AB4481" i="1"/>
  <c r="AB4482" i="1"/>
  <c r="AB4483" i="1"/>
  <c r="AB4484" i="1"/>
  <c r="AB4485" i="1"/>
  <c r="AB4486" i="1"/>
  <c r="AB4487" i="1"/>
  <c r="AB4488" i="1"/>
  <c r="AB4489" i="1"/>
  <c r="AB4490" i="1"/>
  <c r="AB4491" i="1"/>
  <c r="AB4492" i="1"/>
  <c r="AB4493" i="1"/>
  <c r="AB4494" i="1"/>
  <c r="AB4495" i="1"/>
  <c r="AB4496" i="1"/>
  <c r="AB4497" i="1"/>
  <c r="AB4498" i="1"/>
  <c r="AB4499" i="1"/>
  <c r="AB4500" i="1"/>
  <c r="AB4501" i="1"/>
  <c r="AB4502" i="1"/>
  <c r="AB4503" i="1"/>
  <c r="AB4504" i="1"/>
  <c r="AB4505" i="1"/>
  <c r="AB4506" i="1"/>
  <c r="AB4507" i="1"/>
  <c r="AB4508" i="1"/>
  <c r="AB4509" i="1"/>
  <c r="AB4510" i="1"/>
  <c r="AB4511" i="1"/>
  <c r="AB4512" i="1"/>
  <c r="AB4513" i="1"/>
  <c r="AB4514" i="1"/>
  <c r="AB4515" i="1"/>
  <c r="AB4516" i="1"/>
  <c r="AB4517" i="1"/>
  <c r="AB4518" i="1"/>
  <c r="AB4519" i="1"/>
  <c r="AB4520" i="1"/>
  <c r="AB4521" i="1"/>
  <c r="AB4522" i="1"/>
  <c r="AB4523" i="1"/>
  <c r="AB4524" i="1"/>
  <c r="AB4525" i="1"/>
  <c r="AB4526" i="1"/>
  <c r="AB4527" i="1"/>
  <c r="AB4528" i="1"/>
  <c r="AB4529" i="1"/>
  <c r="AB4530" i="1"/>
  <c r="AB4531" i="1"/>
  <c r="AB4532" i="1"/>
  <c r="AB4533" i="1"/>
  <c r="AB4534" i="1"/>
  <c r="AB4535" i="1"/>
  <c r="AB4536" i="1"/>
  <c r="AB4537" i="1"/>
  <c r="AB4538" i="1"/>
  <c r="AB4539" i="1"/>
  <c r="AB4540" i="1"/>
  <c r="AB4541" i="1"/>
  <c r="AB4542" i="1"/>
  <c r="AB4543" i="1"/>
  <c r="AB4544" i="1"/>
  <c r="AB4545" i="1"/>
  <c r="AB4546" i="1"/>
  <c r="AB4547" i="1"/>
  <c r="AB4548" i="1"/>
  <c r="AB4549" i="1"/>
  <c r="AB4550" i="1"/>
  <c r="AB4551" i="1"/>
  <c r="AB4552" i="1"/>
  <c r="AB4553" i="1"/>
  <c r="AB4554" i="1"/>
  <c r="AB4555" i="1"/>
  <c r="AB4556" i="1"/>
  <c r="AB4557" i="1"/>
  <c r="AB4558" i="1"/>
  <c r="AB4559" i="1"/>
  <c r="AB4560" i="1"/>
  <c r="AB4561" i="1"/>
  <c r="AB4562" i="1"/>
  <c r="AB4563" i="1"/>
  <c r="AB4564" i="1"/>
  <c r="AB4565" i="1"/>
  <c r="AB4566" i="1"/>
  <c r="AB4567" i="1"/>
  <c r="AB4568" i="1"/>
  <c r="AB4569" i="1"/>
  <c r="AB4570" i="1"/>
  <c r="AB4571" i="1"/>
  <c r="AB4572" i="1"/>
  <c r="AB4573" i="1"/>
  <c r="AB4574" i="1"/>
  <c r="AB4575" i="1"/>
  <c r="AB4576" i="1"/>
  <c r="AB4577" i="1"/>
  <c r="AB4578" i="1"/>
  <c r="AB4579" i="1"/>
  <c r="AB4580" i="1"/>
  <c r="AB4581" i="1"/>
  <c r="AB4582" i="1"/>
  <c r="AB4583" i="1"/>
  <c r="AB4584" i="1"/>
  <c r="AB4585" i="1"/>
  <c r="AB4586" i="1"/>
  <c r="AB4587" i="1"/>
  <c r="AB4588" i="1"/>
  <c r="AB4589" i="1"/>
  <c r="AB4590" i="1"/>
  <c r="AB4591" i="1"/>
  <c r="AB4592" i="1"/>
  <c r="AB4593" i="1"/>
  <c r="AB4594" i="1"/>
  <c r="AB4595" i="1"/>
  <c r="AB4596" i="1"/>
  <c r="AB4597" i="1"/>
  <c r="AB4598" i="1"/>
  <c r="AB4599" i="1"/>
  <c r="AB4600" i="1"/>
  <c r="AB4601" i="1"/>
  <c r="AB4602" i="1"/>
  <c r="AB4603" i="1"/>
  <c r="AB4604" i="1"/>
  <c r="AB4605" i="1"/>
  <c r="AB4606" i="1"/>
  <c r="AB4607" i="1"/>
  <c r="AB4608" i="1"/>
  <c r="AB4609" i="1"/>
  <c r="AB4610" i="1"/>
  <c r="AB4611" i="1"/>
  <c r="AB4612" i="1"/>
  <c r="AB4613" i="1"/>
  <c r="AB4614" i="1"/>
  <c r="AB4615" i="1"/>
  <c r="AB4616" i="1"/>
  <c r="AB4617" i="1"/>
  <c r="AB4618" i="1"/>
  <c r="AB4619" i="1"/>
  <c r="AB4620" i="1"/>
  <c r="AB4621" i="1"/>
  <c r="AB4622" i="1"/>
  <c r="AB4623" i="1"/>
  <c r="AB4624" i="1"/>
  <c r="AB4625" i="1"/>
  <c r="AB4626" i="1"/>
  <c r="AB4627" i="1"/>
  <c r="AB4628" i="1"/>
  <c r="AB4629" i="1"/>
  <c r="AB4630" i="1"/>
  <c r="AB4631" i="1"/>
  <c r="AB4632" i="1"/>
  <c r="AB4633" i="1"/>
  <c r="AB4634" i="1"/>
  <c r="AB4635" i="1"/>
  <c r="AB4636" i="1"/>
  <c r="AB4637" i="1"/>
  <c r="AB4638" i="1"/>
  <c r="AB4639" i="1"/>
  <c r="AB4640" i="1"/>
  <c r="AB4641" i="1"/>
  <c r="AB4642" i="1"/>
  <c r="AB4643" i="1"/>
  <c r="AB4644" i="1"/>
  <c r="AB4645" i="1"/>
  <c r="AB4646" i="1"/>
  <c r="AB4647" i="1"/>
  <c r="AB4648" i="1"/>
  <c r="AB4649" i="1"/>
  <c r="AB4650" i="1"/>
  <c r="AB4651" i="1"/>
  <c r="AB4652" i="1"/>
  <c r="AB4653" i="1"/>
  <c r="AB4654" i="1"/>
  <c r="AB4655" i="1"/>
  <c r="AB4656" i="1"/>
  <c r="AB4657" i="1"/>
  <c r="AB4658" i="1"/>
  <c r="AB4659" i="1"/>
  <c r="AB4660" i="1"/>
  <c r="AB4661" i="1"/>
  <c r="AB4662" i="1"/>
  <c r="AB4663" i="1"/>
  <c r="AB4664" i="1"/>
  <c r="AB4665" i="1"/>
  <c r="AB4666" i="1"/>
  <c r="AB4667" i="1"/>
  <c r="AB4668" i="1"/>
  <c r="AB4669" i="1"/>
  <c r="AB4670" i="1"/>
  <c r="AB4671" i="1"/>
  <c r="AB4672" i="1"/>
  <c r="AB4673" i="1"/>
  <c r="AB4674" i="1"/>
  <c r="AB4675" i="1"/>
  <c r="AB4676" i="1"/>
  <c r="AB4677" i="1"/>
  <c r="AB4678" i="1"/>
  <c r="AB4679" i="1"/>
  <c r="AB4680" i="1"/>
  <c r="AB4681" i="1"/>
  <c r="AB4682" i="1"/>
  <c r="AB4683" i="1"/>
  <c r="AB4684" i="1"/>
  <c r="AB4685" i="1"/>
  <c r="AB4686" i="1"/>
  <c r="AB4687" i="1"/>
  <c r="AB4688" i="1"/>
  <c r="AB4689" i="1"/>
  <c r="AB4690" i="1"/>
  <c r="AB4691" i="1"/>
  <c r="AB4692" i="1"/>
  <c r="AB4693" i="1"/>
  <c r="AB4694" i="1"/>
  <c r="AB4695" i="1"/>
  <c r="AB4696" i="1"/>
  <c r="AB4697" i="1"/>
  <c r="AB4698" i="1"/>
  <c r="AB4699" i="1"/>
  <c r="AB4700" i="1"/>
  <c r="AB4701" i="1"/>
  <c r="AB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2" i="1"/>
  <c r="X2" i="1"/>
  <c r="X3" i="1"/>
  <c r="X11" i="1"/>
  <c r="X10" i="1"/>
  <c r="X12" i="1"/>
  <c r="X4" i="1"/>
  <c r="X5" i="1"/>
  <c r="X6" i="1"/>
  <c r="X7" i="1"/>
  <c r="X8" i="1"/>
  <c r="X9"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2" i="1"/>
  <c r="S2" i="1"/>
  <c r="R2" i="1"/>
  <c r="Q2" i="1"/>
  <c r="P2" i="1"/>
  <c r="O2" i="1"/>
  <c r="M3" i="1"/>
  <c r="M4" i="1"/>
  <c r="M5" i="1"/>
  <c r="U5" i="1" s="1"/>
  <c r="M6" i="1"/>
  <c r="M7" i="1"/>
  <c r="U7" i="1" s="1"/>
  <c r="M8" i="1"/>
  <c r="U8" i="1" s="1"/>
  <c r="M9" i="1"/>
  <c r="U9" i="1" s="1"/>
  <c r="M10" i="1"/>
  <c r="M11" i="1"/>
  <c r="U11" i="1" s="1"/>
  <c r="M12" i="1"/>
  <c r="U12" i="1" s="1"/>
  <c r="M13" i="1"/>
  <c r="M14" i="1"/>
  <c r="U14" i="1" s="1"/>
  <c r="M15" i="1"/>
  <c r="U15" i="1" s="1"/>
  <c r="M16" i="1"/>
  <c r="U16" i="1" s="1"/>
  <c r="M17" i="1"/>
  <c r="U17" i="1" s="1"/>
  <c r="M18" i="1"/>
  <c r="U18" i="1" s="1"/>
  <c r="M19" i="1"/>
  <c r="U19" i="1" s="1"/>
  <c r="M20" i="1"/>
  <c r="U20" i="1" s="1"/>
  <c r="M21" i="1"/>
  <c r="U21" i="1" s="1"/>
  <c r="M22" i="1"/>
  <c r="U22" i="1" s="1"/>
  <c r="M23" i="1"/>
  <c r="U23" i="1" s="1"/>
  <c r="M24" i="1"/>
  <c r="U24" i="1" s="1"/>
  <c r="M25" i="1"/>
  <c r="U25" i="1" s="1"/>
  <c r="M26" i="1"/>
  <c r="U26" i="1" s="1"/>
  <c r="M27" i="1"/>
  <c r="U27" i="1" s="1"/>
  <c r="M28" i="1"/>
  <c r="U28" i="1" s="1"/>
  <c r="M29" i="1"/>
  <c r="M30" i="1"/>
  <c r="U30" i="1" s="1"/>
  <c r="M31" i="1"/>
  <c r="U31" i="1" s="1"/>
  <c r="M32" i="1"/>
  <c r="U32" i="1" s="1"/>
  <c r="M33" i="1"/>
  <c r="U33" i="1" s="1"/>
  <c r="M34" i="1"/>
  <c r="U34" i="1" s="1"/>
  <c r="M35" i="1"/>
  <c r="U35" i="1" s="1"/>
  <c r="M36" i="1"/>
  <c r="U36" i="1" s="1"/>
  <c r="M37" i="1"/>
  <c r="U37" i="1" s="1"/>
  <c r="M38" i="1"/>
  <c r="U38" i="1" s="1"/>
  <c r="M39" i="1"/>
  <c r="U39" i="1" s="1"/>
  <c r="M40" i="1"/>
  <c r="U40" i="1" s="1"/>
  <c r="M41" i="1"/>
  <c r="U41" i="1" s="1"/>
  <c r="M42" i="1"/>
  <c r="U42" i="1" s="1"/>
  <c r="M43" i="1"/>
  <c r="U43" i="1" s="1"/>
  <c r="M44" i="1"/>
  <c r="U44" i="1" s="1"/>
  <c r="M45" i="1"/>
  <c r="U45" i="1" s="1"/>
  <c r="M46" i="1"/>
  <c r="U46" i="1" s="1"/>
  <c r="M47" i="1"/>
  <c r="U47" i="1" s="1"/>
  <c r="M48" i="1"/>
  <c r="U48" i="1" s="1"/>
  <c r="M49" i="1"/>
  <c r="U49" i="1" s="1"/>
  <c r="M50" i="1"/>
  <c r="U50" i="1" s="1"/>
  <c r="M51" i="1"/>
  <c r="U51" i="1" s="1"/>
  <c r="M52" i="1"/>
  <c r="U52" i="1" s="1"/>
  <c r="M53" i="1"/>
  <c r="U53" i="1" s="1"/>
  <c r="M54" i="1"/>
  <c r="U54" i="1" s="1"/>
  <c r="M55" i="1"/>
  <c r="U55" i="1" s="1"/>
  <c r="M56" i="1"/>
  <c r="U56" i="1" s="1"/>
  <c r="M57" i="1"/>
  <c r="U57" i="1" s="1"/>
  <c r="M58" i="1"/>
  <c r="U58" i="1" s="1"/>
  <c r="M59" i="1"/>
  <c r="U59" i="1" s="1"/>
  <c r="M60" i="1"/>
  <c r="U60" i="1" s="1"/>
  <c r="M61" i="1"/>
  <c r="U61" i="1" s="1"/>
  <c r="M62" i="1"/>
  <c r="U62" i="1" s="1"/>
  <c r="M63" i="1"/>
  <c r="U63" i="1" s="1"/>
  <c r="M64" i="1"/>
  <c r="U64" i="1" s="1"/>
  <c r="M65" i="1"/>
  <c r="M66" i="1"/>
  <c r="U66" i="1" s="1"/>
  <c r="M67" i="1"/>
  <c r="U67" i="1" s="1"/>
  <c r="M68" i="1"/>
  <c r="U68" i="1" s="1"/>
  <c r="M69" i="1"/>
  <c r="U69" i="1" s="1"/>
  <c r="M70" i="1"/>
  <c r="U70" i="1" s="1"/>
  <c r="M71" i="1"/>
  <c r="U71" i="1" s="1"/>
  <c r="M72" i="1"/>
  <c r="U72" i="1" s="1"/>
  <c r="M73" i="1"/>
  <c r="U73" i="1" s="1"/>
  <c r="M74" i="1"/>
  <c r="U74" i="1" s="1"/>
  <c r="M75" i="1"/>
  <c r="U75" i="1" s="1"/>
  <c r="M76" i="1"/>
  <c r="U76" i="1" s="1"/>
  <c r="M77" i="1"/>
  <c r="U77" i="1" s="1"/>
  <c r="M78" i="1"/>
  <c r="U78" i="1" s="1"/>
  <c r="M79" i="1"/>
  <c r="U79" i="1" s="1"/>
  <c r="M80" i="1"/>
  <c r="U80" i="1" s="1"/>
  <c r="M81" i="1"/>
  <c r="U81" i="1" s="1"/>
  <c r="M82" i="1"/>
  <c r="U82" i="1" s="1"/>
  <c r="M83" i="1"/>
  <c r="U83" i="1" s="1"/>
  <c r="M84" i="1"/>
  <c r="U84" i="1" s="1"/>
  <c r="M85" i="1"/>
  <c r="U85" i="1" s="1"/>
  <c r="M86" i="1"/>
  <c r="U86" i="1" s="1"/>
  <c r="M87" i="1"/>
  <c r="U87" i="1" s="1"/>
  <c r="M88" i="1"/>
  <c r="U88" i="1" s="1"/>
  <c r="M89" i="1"/>
  <c r="U89" i="1" s="1"/>
  <c r="M90" i="1"/>
  <c r="U90" i="1" s="1"/>
  <c r="M91" i="1"/>
  <c r="U91" i="1" s="1"/>
  <c r="M92" i="1"/>
  <c r="U92" i="1" s="1"/>
  <c r="M93" i="1"/>
  <c r="U93" i="1" s="1"/>
  <c r="M94" i="1"/>
  <c r="U94" i="1" s="1"/>
  <c r="M95" i="1"/>
  <c r="U95" i="1" s="1"/>
  <c r="M96" i="1"/>
  <c r="U96" i="1" s="1"/>
  <c r="M97" i="1"/>
  <c r="U97" i="1" s="1"/>
  <c r="M98" i="1"/>
  <c r="U98" i="1" s="1"/>
  <c r="M99" i="1"/>
  <c r="U99" i="1" s="1"/>
  <c r="M100" i="1"/>
  <c r="U100" i="1" s="1"/>
  <c r="M101" i="1"/>
  <c r="U101" i="1" s="1"/>
  <c r="M102" i="1"/>
  <c r="U102" i="1" s="1"/>
  <c r="M103" i="1"/>
  <c r="U103" i="1" s="1"/>
  <c r="M104" i="1"/>
  <c r="U104" i="1" s="1"/>
  <c r="M105" i="1"/>
  <c r="U105" i="1" s="1"/>
  <c r="M106" i="1"/>
  <c r="U106" i="1" s="1"/>
  <c r="M107" i="1"/>
  <c r="U107" i="1" s="1"/>
  <c r="M108" i="1"/>
  <c r="U108" i="1" s="1"/>
  <c r="M109" i="1"/>
  <c r="U109" i="1" s="1"/>
  <c r="M110" i="1"/>
  <c r="U110" i="1" s="1"/>
  <c r="M111" i="1"/>
  <c r="U111" i="1" s="1"/>
  <c r="M112" i="1"/>
  <c r="U112" i="1" s="1"/>
  <c r="M113" i="1"/>
  <c r="U113" i="1" s="1"/>
  <c r="M114" i="1"/>
  <c r="U114" i="1" s="1"/>
  <c r="M115" i="1"/>
  <c r="U115" i="1" s="1"/>
  <c r="M116" i="1"/>
  <c r="U116" i="1" s="1"/>
  <c r="M117" i="1"/>
  <c r="U117" i="1" s="1"/>
  <c r="M118" i="1"/>
  <c r="U118" i="1" s="1"/>
  <c r="M119" i="1"/>
  <c r="U119" i="1" s="1"/>
  <c r="M120" i="1"/>
  <c r="U120" i="1" s="1"/>
  <c r="M121" i="1"/>
  <c r="U121" i="1" s="1"/>
  <c r="M122" i="1"/>
  <c r="U122" i="1" s="1"/>
  <c r="M123" i="1"/>
  <c r="U123" i="1" s="1"/>
  <c r="M124" i="1"/>
  <c r="U124" i="1" s="1"/>
  <c r="M125" i="1"/>
  <c r="U125" i="1" s="1"/>
  <c r="M126" i="1"/>
  <c r="U126" i="1" s="1"/>
  <c r="M127" i="1"/>
  <c r="U127" i="1" s="1"/>
  <c r="M128" i="1"/>
  <c r="U128" i="1" s="1"/>
  <c r="M129" i="1"/>
  <c r="U129" i="1" s="1"/>
  <c r="M130" i="1"/>
  <c r="U130" i="1" s="1"/>
  <c r="M131" i="1"/>
  <c r="U131" i="1" s="1"/>
  <c r="M132" i="1"/>
  <c r="U132" i="1" s="1"/>
  <c r="M133" i="1"/>
  <c r="U133" i="1" s="1"/>
  <c r="M134" i="1"/>
  <c r="U134" i="1" s="1"/>
  <c r="M135" i="1"/>
  <c r="U135" i="1" s="1"/>
  <c r="M136" i="1"/>
  <c r="U136" i="1" s="1"/>
  <c r="M137" i="1"/>
  <c r="U137" i="1" s="1"/>
  <c r="M138" i="1"/>
  <c r="U138" i="1" s="1"/>
  <c r="M139" i="1"/>
  <c r="U139" i="1" s="1"/>
  <c r="M140" i="1"/>
  <c r="U140" i="1" s="1"/>
  <c r="M141" i="1"/>
  <c r="U141" i="1" s="1"/>
  <c r="M142" i="1"/>
  <c r="U142" i="1" s="1"/>
  <c r="M143" i="1"/>
  <c r="U143" i="1" s="1"/>
  <c r="M144" i="1"/>
  <c r="U144" i="1" s="1"/>
  <c r="M145" i="1"/>
  <c r="U145" i="1" s="1"/>
  <c r="M146" i="1"/>
  <c r="U146" i="1" s="1"/>
  <c r="M147" i="1"/>
  <c r="U147" i="1" s="1"/>
  <c r="M148" i="1"/>
  <c r="U148" i="1" s="1"/>
  <c r="M149" i="1"/>
  <c r="U149" i="1" s="1"/>
  <c r="M150" i="1"/>
  <c r="U150" i="1" s="1"/>
  <c r="M151" i="1"/>
  <c r="U151" i="1" s="1"/>
  <c r="M152" i="1"/>
  <c r="U152" i="1" s="1"/>
  <c r="M153" i="1"/>
  <c r="U153" i="1" s="1"/>
  <c r="M154" i="1"/>
  <c r="U154" i="1" s="1"/>
  <c r="M155" i="1"/>
  <c r="U155" i="1" s="1"/>
  <c r="M156" i="1"/>
  <c r="U156" i="1" s="1"/>
  <c r="M157" i="1"/>
  <c r="U157" i="1" s="1"/>
  <c r="M158" i="1"/>
  <c r="U158" i="1" s="1"/>
  <c r="M159" i="1"/>
  <c r="U159" i="1" s="1"/>
  <c r="M160" i="1"/>
  <c r="U160" i="1" s="1"/>
  <c r="M161" i="1"/>
  <c r="U161" i="1" s="1"/>
  <c r="M162" i="1"/>
  <c r="U162" i="1" s="1"/>
  <c r="M163" i="1"/>
  <c r="U163" i="1" s="1"/>
  <c r="M164" i="1"/>
  <c r="U164" i="1" s="1"/>
  <c r="M165" i="1"/>
  <c r="U165" i="1" s="1"/>
  <c r="M166" i="1"/>
  <c r="U166" i="1" s="1"/>
  <c r="M167" i="1"/>
  <c r="U167" i="1" s="1"/>
  <c r="M168" i="1"/>
  <c r="U168" i="1" s="1"/>
  <c r="M169" i="1"/>
  <c r="M170" i="1"/>
  <c r="U170" i="1" s="1"/>
  <c r="M171" i="1"/>
  <c r="U171" i="1" s="1"/>
  <c r="M172" i="1"/>
  <c r="U172" i="1" s="1"/>
  <c r="M173" i="1"/>
  <c r="U173" i="1" s="1"/>
  <c r="M174" i="1"/>
  <c r="U174" i="1" s="1"/>
  <c r="M175" i="1"/>
  <c r="U175" i="1" s="1"/>
  <c r="M176" i="1"/>
  <c r="U176" i="1" s="1"/>
  <c r="M177" i="1"/>
  <c r="U177" i="1" s="1"/>
  <c r="M178" i="1"/>
  <c r="U178" i="1" s="1"/>
  <c r="M179" i="1"/>
  <c r="U179" i="1" s="1"/>
  <c r="M180" i="1"/>
  <c r="U180" i="1" s="1"/>
  <c r="M181" i="1"/>
  <c r="U181" i="1" s="1"/>
  <c r="M182" i="1"/>
  <c r="U182" i="1" s="1"/>
  <c r="M183" i="1"/>
  <c r="U183" i="1" s="1"/>
  <c r="M184" i="1"/>
  <c r="U184" i="1" s="1"/>
  <c r="M185" i="1"/>
  <c r="U185" i="1" s="1"/>
  <c r="M186" i="1"/>
  <c r="U186" i="1" s="1"/>
  <c r="M187" i="1"/>
  <c r="U187" i="1" s="1"/>
  <c r="M188" i="1"/>
  <c r="U188" i="1" s="1"/>
  <c r="M189" i="1"/>
  <c r="U189" i="1" s="1"/>
  <c r="M190" i="1"/>
  <c r="U190" i="1" s="1"/>
  <c r="M191" i="1"/>
  <c r="U191" i="1" s="1"/>
  <c r="M192" i="1"/>
  <c r="U192" i="1" s="1"/>
  <c r="M193" i="1"/>
  <c r="U193" i="1" s="1"/>
  <c r="M194" i="1"/>
  <c r="U194" i="1" s="1"/>
  <c r="M195" i="1"/>
  <c r="U195" i="1" s="1"/>
  <c r="M196" i="1"/>
  <c r="U196" i="1" s="1"/>
  <c r="M197" i="1"/>
  <c r="U197" i="1" s="1"/>
  <c r="M198" i="1"/>
  <c r="U198" i="1" s="1"/>
  <c r="M199" i="1"/>
  <c r="U199" i="1" s="1"/>
  <c r="M200" i="1"/>
  <c r="U200" i="1" s="1"/>
  <c r="M201" i="1"/>
  <c r="U201" i="1" s="1"/>
  <c r="M202" i="1"/>
  <c r="U202" i="1" s="1"/>
  <c r="M203" i="1"/>
  <c r="U203" i="1" s="1"/>
  <c r="M204" i="1"/>
  <c r="U204" i="1" s="1"/>
  <c r="M205" i="1"/>
  <c r="U205" i="1" s="1"/>
  <c r="M206" i="1"/>
  <c r="U206" i="1" s="1"/>
  <c r="M207" i="1"/>
  <c r="U207" i="1" s="1"/>
  <c r="M208" i="1"/>
  <c r="U208" i="1" s="1"/>
  <c r="M209" i="1"/>
  <c r="U209" i="1" s="1"/>
  <c r="M210" i="1"/>
  <c r="U210" i="1" s="1"/>
  <c r="M211" i="1"/>
  <c r="M212" i="1"/>
  <c r="U212" i="1" s="1"/>
  <c r="M213" i="1"/>
  <c r="U213" i="1" s="1"/>
  <c r="M214" i="1"/>
  <c r="U214" i="1" s="1"/>
  <c r="M215" i="1"/>
  <c r="U215" i="1" s="1"/>
  <c r="M216" i="1"/>
  <c r="U216" i="1" s="1"/>
  <c r="M217" i="1"/>
  <c r="U217" i="1" s="1"/>
  <c r="M218" i="1"/>
  <c r="U218" i="1" s="1"/>
  <c r="M219" i="1"/>
  <c r="U219" i="1" s="1"/>
  <c r="M220" i="1"/>
  <c r="U220" i="1" s="1"/>
  <c r="M221" i="1"/>
  <c r="U221" i="1" s="1"/>
  <c r="M222" i="1"/>
  <c r="U222" i="1" s="1"/>
  <c r="M223" i="1"/>
  <c r="U223" i="1" s="1"/>
  <c r="M224" i="1"/>
  <c r="U224" i="1" s="1"/>
  <c r="M225" i="1"/>
  <c r="U225" i="1" s="1"/>
  <c r="M226" i="1"/>
  <c r="U226" i="1" s="1"/>
  <c r="M227" i="1"/>
  <c r="U227" i="1" s="1"/>
  <c r="M228" i="1"/>
  <c r="U228" i="1" s="1"/>
  <c r="M229" i="1"/>
  <c r="U229" i="1" s="1"/>
  <c r="M230" i="1"/>
  <c r="U230" i="1" s="1"/>
  <c r="M231" i="1"/>
  <c r="U231" i="1" s="1"/>
  <c r="M232" i="1"/>
  <c r="U232" i="1" s="1"/>
  <c r="M233" i="1"/>
  <c r="U233" i="1" s="1"/>
  <c r="M234" i="1"/>
  <c r="U234" i="1" s="1"/>
  <c r="M235" i="1"/>
  <c r="U235" i="1" s="1"/>
  <c r="M236" i="1"/>
  <c r="U236" i="1" s="1"/>
  <c r="M237" i="1"/>
  <c r="U237" i="1" s="1"/>
  <c r="M238" i="1"/>
  <c r="U238" i="1" s="1"/>
  <c r="M239" i="1"/>
  <c r="U239" i="1" s="1"/>
  <c r="M240" i="1"/>
  <c r="U240" i="1" s="1"/>
  <c r="M241" i="1"/>
  <c r="U241" i="1" s="1"/>
  <c r="M242" i="1"/>
  <c r="U242" i="1" s="1"/>
  <c r="M243" i="1"/>
  <c r="U243" i="1" s="1"/>
  <c r="M244" i="1"/>
  <c r="U244" i="1" s="1"/>
  <c r="M245" i="1"/>
  <c r="U245" i="1" s="1"/>
  <c r="M246" i="1"/>
  <c r="U246" i="1" s="1"/>
  <c r="M247" i="1"/>
  <c r="U247" i="1" s="1"/>
  <c r="M248" i="1"/>
  <c r="U248" i="1" s="1"/>
  <c r="M249" i="1"/>
  <c r="U249" i="1" s="1"/>
  <c r="M250" i="1"/>
  <c r="U250" i="1" s="1"/>
  <c r="M251" i="1"/>
  <c r="U251" i="1" s="1"/>
  <c r="M252" i="1"/>
  <c r="U252" i="1" s="1"/>
  <c r="M253" i="1"/>
  <c r="U253" i="1" s="1"/>
  <c r="M254" i="1"/>
  <c r="U254" i="1" s="1"/>
  <c r="M255" i="1"/>
  <c r="U255" i="1" s="1"/>
  <c r="M256" i="1"/>
  <c r="U256" i="1" s="1"/>
  <c r="M257" i="1"/>
  <c r="U257" i="1" s="1"/>
  <c r="M258" i="1"/>
  <c r="U258" i="1" s="1"/>
  <c r="M259" i="1"/>
  <c r="U259" i="1" s="1"/>
  <c r="M260" i="1"/>
  <c r="U260" i="1" s="1"/>
  <c r="M261" i="1"/>
  <c r="U261" i="1" s="1"/>
  <c r="M262" i="1"/>
  <c r="U262" i="1" s="1"/>
  <c r="M263" i="1"/>
  <c r="U263" i="1" s="1"/>
  <c r="M264" i="1"/>
  <c r="U264" i="1" s="1"/>
  <c r="M265" i="1"/>
  <c r="U265" i="1" s="1"/>
  <c r="M266" i="1"/>
  <c r="U266" i="1" s="1"/>
  <c r="M267" i="1"/>
  <c r="U267" i="1" s="1"/>
  <c r="M268" i="1"/>
  <c r="U268" i="1" s="1"/>
  <c r="M269" i="1"/>
  <c r="U269" i="1" s="1"/>
  <c r="M270" i="1"/>
  <c r="U270" i="1" s="1"/>
  <c r="M271" i="1"/>
  <c r="U271" i="1" s="1"/>
  <c r="M272" i="1"/>
  <c r="U272" i="1" s="1"/>
  <c r="M273" i="1"/>
  <c r="U273" i="1" s="1"/>
  <c r="M274" i="1"/>
  <c r="U274" i="1" s="1"/>
  <c r="M275" i="1"/>
  <c r="U275" i="1" s="1"/>
  <c r="M276" i="1"/>
  <c r="U276" i="1" s="1"/>
  <c r="M277" i="1"/>
  <c r="U277" i="1" s="1"/>
  <c r="M278" i="1"/>
  <c r="U278" i="1" s="1"/>
  <c r="M279" i="1"/>
  <c r="U279" i="1" s="1"/>
  <c r="M280" i="1"/>
  <c r="U280" i="1" s="1"/>
  <c r="M281" i="1"/>
  <c r="U281" i="1" s="1"/>
  <c r="M282" i="1"/>
  <c r="U282" i="1" s="1"/>
  <c r="M283" i="1"/>
  <c r="U283" i="1" s="1"/>
  <c r="M284" i="1"/>
  <c r="U284" i="1" s="1"/>
  <c r="M285" i="1"/>
  <c r="U285" i="1" s="1"/>
  <c r="M286" i="1"/>
  <c r="U286" i="1" s="1"/>
  <c r="M287" i="1"/>
  <c r="U287" i="1" s="1"/>
  <c r="M288" i="1"/>
  <c r="U288" i="1" s="1"/>
  <c r="M289" i="1"/>
  <c r="U289" i="1" s="1"/>
  <c r="M290" i="1"/>
  <c r="U290" i="1" s="1"/>
  <c r="M291" i="1"/>
  <c r="U291" i="1" s="1"/>
  <c r="M292" i="1"/>
  <c r="U292" i="1" s="1"/>
  <c r="M293" i="1"/>
  <c r="U293" i="1" s="1"/>
  <c r="M294" i="1"/>
  <c r="U294" i="1" s="1"/>
  <c r="M295" i="1"/>
  <c r="U295" i="1" s="1"/>
  <c r="M296" i="1"/>
  <c r="U296" i="1" s="1"/>
  <c r="M297" i="1"/>
  <c r="U297" i="1" s="1"/>
  <c r="M298" i="1"/>
  <c r="U298" i="1" s="1"/>
  <c r="M299" i="1"/>
  <c r="U299" i="1" s="1"/>
  <c r="M300" i="1"/>
  <c r="U300" i="1" s="1"/>
  <c r="M301" i="1"/>
  <c r="U301" i="1" s="1"/>
  <c r="M302" i="1"/>
  <c r="U302" i="1" s="1"/>
  <c r="M303" i="1"/>
  <c r="U303" i="1" s="1"/>
  <c r="M304" i="1"/>
  <c r="U304" i="1" s="1"/>
  <c r="M305" i="1"/>
  <c r="U305" i="1" s="1"/>
  <c r="M306" i="1"/>
  <c r="U306" i="1" s="1"/>
  <c r="M307" i="1"/>
  <c r="U307" i="1" s="1"/>
  <c r="M308" i="1"/>
  <c r="U308" i="1" s="1"/>
  <c r="M309" i="1"/>
  <c r="U309" i="1" s="1"/>
  <c r="M310" i="1"/>
  <c r="U310" i="1" s="1"/>
  <c r="M311" i="1"/>
  <c r="U311" i="1" s="1"/>
  <c r="M312" i="1"/>
  <c r="U312" i="1" s="1"/>
  <c r="M313" i="1"/>
  <c r="U313" i="1" s="1"/>
  <c r="M314" i="1"/>
  <c r="U314" i="1" s="1"/>
  <c r="M315" i="1"/>
  <c r="U315" i="1" s="1"/>
  <c r="M316" i="1"/>
  <c r="U316" i="1" s="1"/>
  <c r="M317" i="1"/>
  <c r="U317" i="1" s="1"/>
  <c r="M318" i="1"/>
  <c r="U318" i="1" s="1"/>
  <c r="M319" i="1"/>
  <c r="U319" i="1" s="1"/>
  <c r="M320" i="1"/>
  <c r="U320" i="1" s="1"/>
  <c r="M321" i="1"/>
  <c r="U321" i="1" s="1"/>
  <c r="M322" i="1"/>
  <c r="U322" i="1" s="1"/>
  <c r="M323" i="1"/>
  <c r="U323" i="1" s="1"/>
  <c r="M324" i="1"/>
  <c r="U324" i="1" s="1"/>
  <c r="M325" i="1"/>
  <c r="U325" i="1" s="1"/>
  <c r="M326" i="1"/>
  <c r="U326" i="1" s="1"/>
  <c r="M327" i="1"/>
  <c r="U327" i="1" s="1"/>
  <c r="M328" i="1"/>
  <c r="U328" i="1" s="1"/>
  <c r="M329" i="1"/>
  <c r="U329" i="1" s="1"/>
  <c r="M330" i="1"/>
  <c r="U330" i="1" s="1"/>
  <c r="M331" i="1"/>
  <c r="U331" i="1" s="1"/>
  <c r="M332" i="1"/>
  <c r="U332" i="1" s="1"/>
  <c r="M333" i="1"/>
  <c r="U333" i="1" s="1"/>
  <c r="M334" i="1"/>
  <c r="U334" i="1" s="1"/>
  <c r="M335" i="1"/>
  <c r="U335" i="1" s="1"/>
  <c r="M336" i="1"/>
  <c r="U336" i="1" s="1"/>
  <c r="M337" i="1"/>
  <c r="U337" i="1" s="1"/>
  <c r="M338" i="1"/>
  <c r="U338" i="1" s="1"/>
  <c r="M339" i="1"/>
  <c r="U339" i="1" s="1"/>
  <c r="M340" i="1"/>
  <c r="U340" i="1" s="1"/>
  <c r="M341" i="1"/>
  <c r="U341" i="1" s="1"/>
  <c r="M342" i="1"/>
  <c r="U342" i="1" s="1"/>
  <c r="M343" i="1"/>
  <c r="U343" i="1" s="1"/>
  <c r="M344" i="1"/>
  <c r="U344" i="1" s="1"/>
  <c r="M345" i="1"/>
  <c r="U345" i="1" s="1"/>
  <c r="M346" i="1"/>
  <c r="U346" i="1" s="1"/>
  <c r="M347" i="1"/>
  <c r="U347" i="1" s="1"/>
  <c r="M348" i="1"/>
  <c r="U348" i="1" s="1"/>
  <c r="M349" i="1"/>
  <c r="U349" i="1" s="1"/>
  <c r="M350" i="1"/>
  <c r="U350" i="1" s="1"/>
  <c r="M351" i="1"/>
  <c r="U351" i="1" s="1"/>
  <c r="M352" i="1"/>
  <c r="U352" i="1" s="1"/>
  <c r="M353" i="1"/>
  <c r="U353" i="1" s="1"/>
  <c r="M354" i="1"/>
  <c r="U354" i="1" s="1"/>
  <c r="M355" i="1"/>
  <c r="U355" i="1" s="1"/>
  <c r="M356" i="1"/>
  <c r="U356" i="1" s="1"/>
  <c r="M357" i="1"/>
  <c r="U357" i="1" s="1"/>
  <c r="M358" i="1"/>
  <c r="U358" i="1" s="1"/>
  <c r="M359" i="1"/>
  <c r="U359" i="1" s="1"/>
  <c r="M360" i="1"/>
  <c r="U360" i="1" s="1"/>
  <c r="M361" i="1"/>
  <c r="U361" i="1" s="1"/>
  <c r="M362" i="1"/>
  <c r="U362" i="1" s="1"/>
  <c r="M363" i="1"/>
  <c r="U363" i="1" s="1"/>
  <c r="M364" i="1"/>
  <c r="U364" i="1" s="1"/>
  <c r="M365" i="1"/>
  <c r="U365" i="1" s="1"/>
  <c r="M366" i="1"/>
  <c r="U366" i="1" s="1"/>
  <c r="M367" i="1"/>
  <c r="U367" i="1" s="1"/>
  <c r="M368" i="1"/>
  <c r="U368" i="1" s="1"/>
  <c r="M369" i="1"/>
  <c r="U369" i="1" s="1"/>
  <c r="M370" i="1"/>
  <c r="M371" i="1"/>
  <c r="U371" i="1" s="1"/>
  <c r="M372" i="1"/>
  <c r="U372" i="1" s="1"/>
  <c r="M373" i="1"/>
  <c r="U373" i="1" s="1"/>
  <c r="M374" i="1"/>
  <c r="U374" i="1" s="1"/>
  <c r="M375" i="1"/>
  <c r="U375" i="1" s="1"/>
  <c r="M376" i="1"/>
  <c r="U376" i="1" s="1"/>
  <c r="M377" i="1"/>
  <c r="U377" i="1" s="1"/>
  <c r="M378" i="1"/>
  <c r="U378" i="1" s="1"/>
  <c r="M379" i="1"/>
  <c r="U379" i="1" s="1"/>
  <c r="M380" i="1"/>
  <c r="U380" i="1" s="1"/>
  <c r="M381" i="1"/>
  <c r="U381" i="1" s="1"/>
  <c r="M382" i="1"/>
  <c r="U382" i="1" s="1"/>
  <c r="M383" i="1"/>
  <c r="U383" i="1" s="1"/>
  <c r="M384" i="1"/>
  <c r="U384" i="1" s="1"/>
  <c r="M385" i="1"/>
  <c r="U385" i="1" s="1"/>
  <c r="M386" i="1"/>
  <c r="U386" i="1" s="1"/>
  <c r="M387" i="1"/>
  <c r="U387" i="1" s="1"/>
  <c r="M388" i="1"/>
  <c r="U388" i="1" s="1"/>
  <c r="M389" i="1"/>
  <c r="U389" i="1" s="1"/>
  <c r="M390" i="1"/>
  <c r="U390" i="1" s="1"/>
  <c r="M391" i="1"/>
  <c r="U391" i="1" s="1"/>
  <c r="M392" i="1"/>
  <c r="U392" i="1" s="1"/>
  <c r="M393" i="1"/>
  <c r="U393" i="1" s="1"/>
  <c r="M394" i="1"/>
  <c r="U394" i="1" s="1"/>
  <c r="M395" i="1"/>
  <c r="U395" i="1" s="1"/>
  <c r="M396" i="1"/>
  <c r="U396" i="1" s="1"/>
  <c r="M397" i="1"/>
  <c r="U397" i="1" s="1"/>
  <c r="M398" i="1"/>
  <c r="U398" i="1" s="1"/>
  <c r="M399" i="1"/>
  <c r="U399" i="1" s="1"/>
  <c r="M400" i="1"/>
  <c r="U400" i="1" s="1"/>
  <c r="M401" i="1"/>
  <c r="U401" i="1" s="1"/>
  <c r="M402" i="1"/>
  <c r="U402" i="1" s="1"/>
  <c r="M403" i="1"/>
  <c r="U403" i="1" s="1"/>
  <c r="M404" i="1"/>
  <c r="U404" i="1" s="1"/>
  <c r="M405" i="1"/>
  <c r="U405" i="1" s="1"/>
  <c r="M406" i="1"/>
  <c r="U406" i="1" s="1"/>
  <c r="M407" i="1"/>
  <c r="U407" i="1" s="1"/>
  <c r="M408" i="1"/>
  <c r="U408" i="1" s="1"/>
  <c r="M409" i="1"/>
  <c r="U409" i="1" s="1"/>
  <c r="M410" i="1"/>
  <c r="U410" i="1" s="1"/>
  <c r="M411" i="1"/>
  <c r="U411" i="1" s="1"/>
  <c r="M412" i="1"/>
  <c r="U412" i="1" s="1"/>
  <c r="M413" i="1"/>
  <c r="U413" i="1" s="1"/>
  <c r="M414" i="1"/>
  <c r="U414" i="1" s="1"/>
  <c r="M415" i="1"/>
  <c r="U415" i="1" s="1"/>
  <c r="M416" i="1"/>
  <c r="U416" i="1" s="1"/>
  <c r="M417" i="1"/>
  <c r="U417" i="1" s="1"/>
  <c r="M418" i="1"/>
  <c r="U418" i="1" s="1"/>
  <c r="M419" i="1"/>
  <c r="U419" i="1" s="1"/>
  <c r="M420" i="1"/>
  <c r="U420" i="1" s="1"/>
  <c r="M421" i="1"/>
  <c r="U421" i="1" s="1"/>
  <c r="M422" i="1"/>
  <c r="U422" i="1" s="1"/>
  <c r="M423" i="1"/>
  <c r="U423" i="1" s="1"/>
  <c r="M424" i="1"/>
  <c r="U424" i="1" s="1"/>
  <c r="M425" i="1"/>
  <c r="U425" i="1" s="1"/>
  <c r="M426" i="1"/>
  <c r="M427" i="1"/>
  <c r="U427" i="1" s="1"/>
  <c r="M428" i="1"/>
  <c r="U428" i="1" s="1"/>
  <c r="M429" i="1"/>
  <c r="U429" i="1" s="1"/>
  <c r="M430" i="1"/>
  <c r="U430" i="1" s="1"/>
  <c r="M431" i="1"/>
  <c r="U431" i="1" s="1"/>
  <c r="M432" i="1"/>
  <c r="U432" i="1" s="1"/>
  <c r="M433" i="1"/>
  <c r="U433" i="1" s="1"/>
  <c r="M434" i="1"/>
  <c r="U434" i="1" s="1"/>
  <c r="M435" i="1"/>
  <c r="U435" i="1" s="1"/>
  <c r="M436" i="1"/>
  <c r="U436" i="1" s="1"/>
  <c r="M437" i="1"/>
  <c r="U437" i="1" s="1"/>
  <c r="M438" i="1"/>
  <c r="U438" i="1" s="1"/>
  <c r="M439" i="1"/>
  <c r="U439" i="1" s="1"/>
  <c r="M440" i="1"/>
  <c r="U440" i="1" s="1"/>
  <c r="M441" i="1"/>
  <c r="U441" i="1" s="1"/>
  <c r="M442" i="1"/>
  <c r="U442" i="1" s="1"/>
  <c r="M443" i="1"/>
  <c r="U443" i="1" s="1"/>
  <c r="M444" i="1"/>
  <c r="U444" i="1" s="1"/>
  <c r="M445" i="1"/>
  <c r="U445" i="1" s="1"/>
  <c r="M446" i="1"/>
  <c r="U446" i="1" s="1"/>
  <c r="M447" i="1"/>
  <c r="U447" i="1" s="1"/>
  <c r="M448" i="1"/>
  <c r="U448" i="1" s="1"/>
  <c r="M449" i="1"/>
  <c r="U449" i="1" s="1"/>
  <c r="M450" i="1"/>
  <c r="U450" i="1" s="1"/>
  <c r="M451" i="1"/>
  <c r="U451" i="1" s="1"/>
  <c r="M452" i="1"/>
  <c r="U452" i="1" s="1"/>
  <c r="M453" i="1"/>
  <c r="U453" i="1" s="1"/>
  <c r="M454" i="1"/>
  <c r="U454" i="1" s="1"/>
  <c r="M455" i="1"/>
  <c r="U455" i="1" s="1"/>
  <c r="M456" i="1"/>
  <c r="U456" i="1" s="1"/>
  <c r="M457" i="1"/>
  <c r="U457" i="1" s="1"/>
  <c r="M458" i="1"/>
  <c r="U458" i="1" s="1"/>
  <c r="M459" i="1"/>
  <c r="U459" i="1" s="1"/>
  <c r="M460" i="1"/>
  <c r="U460" i="1" s="1"/>
  <c r="M461" i="1"/>
  <c r="U461" i="1" s="1"/>
  <c r="M462" i="1"/>
  <c r="U462" i="1" s="1"/>
  <c r="M463" i="1"/>
  <c r="U463" i="1" s="1"/>
  <c r="M464" i="1"/>
  <c r="U464" i="1" s="1"/>
  <c r="M465" i="1"/>
  <c r="U465" i="1" s="1"/>
  <c r="M466" i="1"/>
  <c r="U466" i="1" s="1"/>
  <c r="M467" i="1"/>
  <c r="U467" i="1" s="1"/>
  <c r="M468" i="1"/>
  <c r="U468" i="1" s="1"/>
  <c r="M469" i="1"/>
  <c r="U469" i="1" s="1"/>
  <c r="M470" i="1"/>
  <c r="U470" i="1" s="1"/>
  <c r="M471" i="1"/>
  <c r="U471" i="1" s="1"/>
  <c r="M472" i="1"/>
  <c r="U472" i="1" s="1"/>
  <c r="M473" i="1"/>
  <c r="U473" i="1" s="1"/>
  <c r="M474" i="1"/>
  <c r="U474" i="1" s="1"/>
  <c r="M475" i="1"/>
  <c r="U475" i="1" s="1"/>
  <c r="M476" i="1"/>
  <c r="U476" i="1" s="1"/>
  <c r="M477" i="1"/>
  <c r="U477" i="1" s="1"/>
  <c r="M478" i="1"/>
  <c r="U478" i="1" s="1"/>
  <c r="M479" i="1"/>
  <c r="U479" i="1" s="1"/>
  <c r="M480" i="1"/>
  <c r="U480" i="1" s="1"/>
  <c r="M481" i="1"/>
  <c r="U481" i="1" s="1"/>
  <c r="M482" i="1"/>
  <c r="U482" i="1" s="1"/>
  <c r="M483" i="1"/>
  <c r="U483" i="1" s="1"/>
  <c r="M484" i="1"/>
  <c r="U484" i="1" s="1"/>
  <c r="M485" i="1"/>
  <c r="U485" i="1" s="1"/>
  <c r="M486" i="1"/>
  <c r="U486" i="1" s="1"/>
  <c r="M487" i="1"/>
  <c r="U487" i="1" s="1"/>
  <c r="M488" i="1"/>
  <c r="U488" i="1" s="1"/>
  <c r="M489" i="1"/>
  <c r="U489" i="1" s="1"/>
  <c r="M490" i="1"/>
  <c r="U490" i="1" s="1"/>
  <c r="M491" i="1"/>
  <c r="U491" i="1" s="1"/>
  <c r="M492" i="1"/>
  <c r="U492" i="1" s="1"/>
  <c r="M493" i="1"/>
  <c r="U493" i="1" s="1"/>
  <c r="M494" i="1"/>
  <c r="M495" i="1"/>
  <c r="U495" i="1" s="1"/>
  <c r="M496" i="1"/>
  <c r="U496" i="1" s="1"/>
  <c r="M497" i="1"/>
  <c r="U497" i="1" s="1"/>
  <c r="M498" i="1"/>
  <c r="U498" i="1" s="1"/>
  <c r="M499" i="1"/>
  <c r="U499" i="1" s="1"/>
  <c r="M500" i="1"/>
  <c r="U500" i="1" s="1"/>
  <c r="M501" i="1"/>
  <c r="U501" i="1" s="1"/>
  <c r="M502" i="1"/>
  <c r="U502" i="1" s="1"/>
  <c r="M503" i="1"/>
  <c r="U503" i="1" s="1"/>
  <c r="M504" i="1"/>
  <c r="U504" i="1" s="1"/>
  <c r="M505" i="1"/>
  <c r="U505" i="1" s="1"/>
  <c r="M506" i="1"/>
  <c r="U506" i="1" s="1"/>
  <c r="M507" i="1"/>
  <c r="U507" i="1" s="1"/>
  <c r="M508" i="1"/>
  <c r="U508" i="1" s="1"/>
  <c r="M509" i="1"/>
  <c r="U509" i="1" s="1"/>
  <c r="M510" i="1"/>
  <c r="U510" i="1" s="1"/>
  <c r="M511" i="1"/>
  <c r="U511" i="1" s="1"/>
  <c r="M512" i="1"/>
  <c r="U512" i="1" s="1"/>
  <c r="M513" i="1"/>
  <c r="U513" i="1" s="1"/>
  <c r="M514" i="1"/>
  <c r="U514" i="1" s="1"/>
  <c r="M515" i="1"/>
  <c r="U515" i="1" s="1"/>
  <c r="M516" i="1"/>
  <c r="U516" i="1" s="1"/>
  <c r="M517" i="1"/>
  <c r="U517" i="1" s="1"/>
  <c r="M518" i="1"/>
  <c r="U518" i="1" s="1"/>
  <c r="M519" i="1"/>
  <c r="U519" i="1" s="1"/>
  <c r="M520" i="1"/>
  <c r="U520" i="1" s="1"/>
  <c r="M521" i="1"/>
  <c r="U521" i="1" s="1"/>
  <c r="M522" i="1"/>
  <c r="U522" i="1" s="1"/>
  <c r="M523" i="1"/>
  <c r="U523" i="1" s="1"/>
  <c r="M524" i="1"/>
  <c r="U524" i="1" s="1"/>
  <c r="M525" i="1"/>
  <c r="U525" i="1" s="1"/>
  <c r="M526" i="1"/>
  <c r="U526" i="1" s="1"/>
  <c r="M527" i="1"/>
  <c r="U527" i="1" s="1"/>
  <c r="M528" i="1"/>
  <c r="U528" i="1" s="1"/>
  <c r="M529" i="1"/>
  <c r="U529" i="1" s="1"/>
  <c r="M530" i="1"/>
  <c r="U530" i="1" s="1"/>
  <c r="M531" i="1"/>
  <c r="U531" i="1" s="1"/>
  <c r="M532" i="1"/>
  <c r="U532" i="1" s="1"/>
  <c r="M533" i="1"/>
  <c r="U533" i="1" s="1"/>
  <c r="M534" i="1"/>
  <c r="U534" i="1" s="1"/>
  <c r="M535" i="1"/>
  <c r="U535" i="1" s="1"/>
  <c r="M536" i="1"/>
  <c r="U536" i="1" s="1"/>
  <c r="M537" i="1"/>
  <c r="U537" i="1" s="1"/>
  <c r="M538" i="1"/>
  <c r="U538" i="1" s="1"/>
  <c r="M539" i="1"/>
  <c r="U539" i="1" s="1"/>
  <c r="M540" i="1"/>
  <c r="U540" i="1" s="1"/>
  <c r="M541" i="1"/>
  <c r="U541" i="1" s="1"/>
  <c r="M542" i="1"/>
  <c r="U542" i="1" s="1"/>
  <c r="M543" i="1"/>
  <c r="U543" i="1" s="1"/>
  <c r="M544" i="1"/>
  <c r="U544" i="1" s="1"/>
  <c r="M545" i="1"/>
  <c r="U545" i="1" s="1"/>
  <c r="M546" i="1"/>
  <c r="U546" i="1" s="1"/>
  <c r="M547" i="1"/>
  <c r="U547" i="1" s="1"/>
  <c r="M548" i="1"/>
  <c r="U548" i="1" s="1"/>
  <c r="M549" i="1"/>
  <c r="U549" i="1" s="1"/>
  <c r="M550" i="1"/>
  <c r="U550" i="1" s="1"/>
  <c r="M551" i="1"/>
  <c r="U551" i="1" s="1"/>
  <c r="M552" i="1"/>
  <c r="U552" i="1" s="1"/>
  <c r="M553" i="1"/>
  <c r="U553" i="1" s="1"/>
  <c r="M554" i="1"/>
  <c r="U554" i="1" s="1"/>
  <c r="M555" i="1"/>
  <c r="U555" i="1" s="1"/>
  <c r="M556" i="1"/>
  <c r="U556" i="1" s="1"/>
  <c r="M557" i="1"/>
  <c r="U557" i="1" s="1"/>
  <c r="M558" i="1"/>
  <c r="U558" i="1" s="1"/>
  <c r="M559" i="1"/>
  <c r="U559" i="1" s="1"/>
  <c r="M560" i="1"/>
  <c r="U560" i="1" s="1"/>
  <c r="M561" i="1"/>
  <c r="U561" i="1" s="1"/>
  <c r="M562" i="1"/>
  <c r="U562" i="1" s="1"/>
  <c r="M563" i="1"/>
  <c r="U563" i="1" s="1"/>
  <c r="M564" i="1"/>
  <c r="U564" i="1" s="1"/>
  <c r="M565" i="1"/>
  <c r="U565" i="1" s="1"/>
  <c r="M566" i="1"/>
  <c r="U566" i="1" s="1"/>
  <c r="M567" i="1"/>
  <c r="U567" i="1" s="1"/>
  <c r="M568" i="1"/>
  <c r="U568" i="1" s="1"/>
  <c r="M569" i="1"/>
  <c r="U569" i="1" s="1"/>
  <c r="M570" i="1"/>
  <c r="U570" i="1" s="1"/>
  <c r="M571" i="1"/>
  <c r="U571" i="1" s="1"/>
  <c r="M572" i="1"/>
  <c r="U572" i="1" s="1"/>
  <c r="M573" i="1"/>
  <c r="U573" i="1" s="1"/>
  <c r="M574" i="1"/>
  <c r="U574" i="1" s="1"/>
  <c r="M575" i="1"/>
  <c r="U575" i="1" s="1"/>
  <c r="M576" i="1"/>
  <c r="U576" i="1" s="1"/>
  <c r="M577" i="1"/>
  <c r="U577" i="1" s="1"/>
  <c r="M578" i="1"/>
  <c r="U578" i="1" s="1"/>
  <c r="M579" i="1"/>
  <c r="U579" i="1" s="1"/>
  <c r="M580" i="1"/>
  <c r="U580" i="1" s="1"/>
  <c r="M581" i="1"/>
  <c r="U581" i="1" s="1"/>
  <c r="M582" i="1"/>
  <c r="U582" i="1" s="1"/>
  <c r="M583" i="1"/>
  <c r="U583" i="1" s="1"/>
  <c r="M584" i="1"/>
  <c r="U584" i="1" s="1"/>
  <c r="M585" i="1"/>
  <c r="U585" i="1" s="1"/>
  <c r="M586" i="1"/>
  <c r="U586" i="1" s="1"/>
  <c r="M587" i="1"/>
  <c r="U587" i="1" s="1"/>
  <c r="M588" i="1"/>
  <c r="U588" i="1" s="1"/>
  <c r="M589" i="1"/>
  <c r="U589" i="1" s="1"/>
  <c r="M590" i="1"/>
  <c r="U590" i="1" s="1"/>
  <c r="M591" i="1"/>
  <c r="U591" i="1" s="1"/>
  <c r="M592" i="1"/>
  <c r="U592" i="1" s="1"/>
  <c r="M593" i="1"/>
  <c r="U593" i="1" s="1"/>
  <c r="M594" i="1"/>
  <c r="U594" i="1" s="1"/>
  <c r="M595" i="1"/>
  <c r="U595" i="1" s="1"/>
  <c r="M596" i="1"/>
  <c r="U596" i="1" s="1"/>
  <c r="M597" i="1"/>
  <c r="U597" i="1" s="1"/>
  <c r="M598" i="1"/>
  <c r="U598" i="1" s="1"/>
  <c r="M599" i="1"/>
  <c r="U599" i="1" s="1"/>
  <c r="M600" i="1"/>
  <c r="U600" i="1" s="1"/>
  <c r="M601" i="1"/>
  <c r="U601" i="1" s="1"/>
  <c r="M602" i="1"/>
  <c r="U602" i="1" s="1"/>
  <c r="M603" i="1"/>
  <c r="U603" i="1" s="1"/>
  <c r="M604" i="1"/>
  <c r="U604" i="1" s="1"/>
  <c r="M605" i="1"/>
  <c r="U605" i="1" s="1"/>
  <c r="M606" i="1"/>
  <c r="U606" i="1" s="1"/>
  <c r="M607" i="1"/>
  <c r="U607" i="1" s="1"/>
  <c r="M608" i="1"/>
  <c r="M609" i="1"/>
  <c r="U609" i="1" s="1"/>
  <c r="M610" i="1"/>
  <c r="U610" i="1" s="1"/>
  <c r="M611" i="1"/>
  <c r="U611" i="1" s="1"/>
  <c r="M612" i="1"/>
  <c r="U612" i="1" s="1"/>
  <c r="M613" i="1"/>
  <c r="U613" i="1" s="1"/>
  <c r="M614" i="1"/>
  <c r="U614" i="1" s="1"/>
  <c r="M615" i="1"/>
  <c r="U615" i="1" s="1"/>
  <c r="M616" i="1"/>
  <c r="U616" i="1" s="1"/>
  <c r="M617" i="1"/>
  <c r="U617" i="1" s="1"/>
  <c r="M618" i="1"/>
  <c r="U618" i="1" s="1"/>
  <c r="M619" i="1"/>
  <c r="U619" i="1" s="1"/>
  <c r="M620" i="1"/>
  <c r="U620" i="1" s="1"/>
  <c r="M621" i="1"/>
  <c r="U621" i="1" s="1"/>
  <c r="M622" i="1"/>
  <c r="U622" i="1" s="1"/>
  <c r="M623" i="1"/>
  <c r="U623" i="1" s="1"/>
  <c r="M624" i="1"/>
  <c r="U624" i="1" s="1"/>
  <c r="M625" i="1"/>
  <c r="U625" i="1" s="1"/>
  <c r="M626" i="1"/>
  <c r="U626" i="1" s="1"/>
  <c r="M627" i="1"/>
  <c r="U627" i="1" s="1"/>
  <c r="M628" i="1"/>
  <c r="U628" i="1" s="1"/>
  <c r="M629" i="1"/>
  <c r="U629" i="1" s="1"/>
  <c r="M630" i="1"/>
  <c r="U630" i="1" s="1"/>
  <c r="M631" i="1"/>
  <c r="U631" i="1" s="1"/>
  <c r="M632" i="1"/>
  <c r="U632" i="1" s="1"/>
  <c r="M633" i="1"/>
  <c r="U633" i="1" s="1"/>
  <c r="M634" i="1"/>
  <c r="U634" i="1" s="1"/>
  <c r="M635" i="1"/>
  <c r="U635" i="1" s="1"/>
  <c r="M636" i="1"/>
  <c r="U636" i="1" s="1"/>
  <c r="M637" i="1"/>
  <c r="U637" i="1" s="1"/>
  <c r="M638" i="1"/>
  <c r="U638" i="1" s="1"/>
  <c r="M639" i="1"/>
  <c r="U639" i="1" s="1"/>
  <c r="M640" i="1"/>
  <c r="U640" i="1" s="1"/>
  <c r="M641" i="1"/>
  <c r="U641" i="1" s="1"/>
  <c r="M642" i="1"/>
  <c r="U642" i="1" s="1"/>
  <c r="M643" i="1"/>
  <c r="U643" i="1" s="1"/>
  <c r="M644" i="1"/>
  <c r="U644" i="1" s="1"/>
  <c r="M645" i="1"/>
  <c r="U645" i="1" s="1"/>
  <c r="M646" i="1"/>
  <c r="U646" i="1" s="1"/>
  <c r="M647" i="1"/>
  <c r="U647" i="1" s="1"/>
  <c r="M648" i="1"/>
  <c r="U648" i="1" s="1"/>
  <c r="M649" i="1"/>
  <c r="U649" i="1" s="1"/>
  <c r="M650" i="1"/>
  <c r="U650" i="1" s="1"/>
  <c r="M651" i="1"/>
  <c r="U651" i="1" s="1"/>
  <c r="M652" i="1"/>
  <c r="U652" i="1" s="1"/>
  <c r="M653" i="1"/>
  <c r="U653" i="1" s="1"/>
  <c r="M654" i="1"/>
  <c r="U654" i="1" s="1"/>
  <c r="M655" i="1"/>
  <c r="U655" i="1" s="1"/>
  <c r="M656" i="1"/>
  <c r="U656" i="1" s="1"/>
  <c r="M657" i="1"/>
  <c r="U657" i="1" s="1"/>
  <c r="M658" i="1"/>
  <c r="U658" i="1" s="1"/>
  <c r="M659" i="1"/>
  <c r="U659" i="1" s="1"/>
  <c r="M660" i="1"/>
  <c r="U660" i="1" s="1"/>
  <c r="M661" i="1"/>
  <c r="U661" i="1" s="1"/>
  <c r="M662" i="1"/>
  <c r="U662" i="1" s="1"/>
  <c r="M663" i="1"/>
  <c r="U663" i="1" s="1"/>
  <c r="M664" i="1"/>
  <c r="U664" i="1" s="1"/>
  <c r="M665" i="1"/>
  <c r="U665" i="1" s="1"/>
  <c r="M666" i="1"/>
  <c r="U666" i="1" s="1"/>
  <c r="M667" i="1"/>
  <c r="U667" i="1" s="1"/>
  <c r="M668" i="1"/>
  <c r="U668" i="1" s="1"/>
  <c r="M669" i="1"/>
  <c r="U669" i="1" s="1"/>
  <c r="M670" i="1"/>
  <c r="U670" i="1" s="1"/>
  <c r="M671" i="1"/>
  <c r="U671" i="1" s="1"/>
  <c r="M672" i="1"/>
  <c r="U672" i="1" s="1"/>
  <c r="M673" i="1"/>
  <c r="U673" i="1" s="1"/>
  <c r="M674" i="1"/>
  <c r="U674" i="1" s="1"/>
  <c r="M675" i="1"/>
  <c r="U675" i="1" s="1"/>
  <c r="M676" i="1"/>
  <c r="U676" i="1" s="1"/>
  <c r="M677" i="1"/>
  <c r="U677" i="1" s="1"/>
  <c r="M678" i="1"/>
  <c r="U678" i="1" s="1"/>
  <c r="M679" i="1"/>
  <c r="U679" i="1" s="1"/>
  <c r="M680" i="1"/>
  <c r="U680" i="1" s="1"/>
  <c r="M681" i="1"/>
  <c r="U681" i="1" s="1"/>
  <c r="M682" i="1"/>
  <c r="U682" i="1" s="1"/>
  <c r="M683" i="1"/>
  <c r="U683" i="1" s="1"/>
  <c r="M684" i="1"/>
  <c r="U684" i="1" s="1"/>
  <c r="M685" i="1"/>
  <c r="U685" i="1" s="1"/>
  <c r="M686" i="1"/>
  <c r="U686" i="1" s="1"/>
  <c r="M687" i="1"/>
  <c r="U687" i="1" s="1"/>
  <c r="M688" i="1"/>
  <c r="U688" i="1" s="1"/>
  <c r="M689" i="1"/>
  <c r="U689" i="1" s="1"/>
  <c r="M690" i="1"/>
  <c r="U690" i="1" s="1"/>
  <c r="M691" i="1"/>
  <c r="U691" i="1" s="1"/>
  <c r="M692" i="1"/>
  <c r="U692" i="1" s="1"/>
  <c r="M693" i="1"/>
  <c r="U693" i="1" s="1"/>
  <c r="M694" i="1"/>
  <c r="U694" i="1" s="1"/>
  <c r="M695" i="1"/>
  <c r="U695" i="1" s="1"/>
  <c r="M696" i="1"/>
  <c r="U696" i="1" s="1"/>
  <c r="M697" i="1"/>
  <c r="U697" i="1" s="1"/>
  <c r="M698" i="1"/>
  <c r="U698" i="1" s="1"/>
  <c r="M699" i="1"/>
  <c r="U699" i="1" s="1"/>
  <c r="M700" i="1"/>
  <c r="U700" i="1" s="1"/>
  <c r="M701" i="1"/>
  <c r="U701" i="1" s="1"/>
  <c r="M702" i="1"/>
  <c r="U702" i="1" s="1"/>
  <c r="M703" i="1"/>
  <c r="U703" i="1" s="1"/>
  <c r="M704" i="1"/>
  <c r="U704" i="1" s="1"/>
  <c r="M705" i="1"/>
  <c r="U705" i="1" s="1"/>
  <c r="M706" i="1"/>
  <c r="U706" i="1" s="1"/>
  <c r="M707" i="1"/>
  <c r="U707" i="1" s="1"/>
  <c r="M708" i="1"/>
  <c r="U708" i="1" s="1"/>
  <c r="M709" i="1"/>
  <c r="U709" i="1" s="1"/>
  <c r="M710" i="1"/>
  <c r="U710" i="1" s="1"/>
  <c r="M711" i="1"/>
  <c r="U711" i="1" s="1"/>
  <c r="M712" i="1"/>
  <c r="U712" i="1" s="1"/>
  <c r="M713" i="1"/>
  <c r="U713" i="1" s="1"/>
  <c r="M714" i="1"/>
  <c r="U714" i="1" s="1"/>
  <c r="M715" i="1"/>
  <c r="U715" i="1" s="1"/>
  <c r="M716" i="1"/>
  <c r="U716" i="1" s="1"/>
  <c r="M717" i="1"/>
  <c r="U717" i="1" s="1"/>
  <c r="M718" i="1"/>
  <c r="U718" i="1" s="1"/>
  <c r="M719" i="1"/>
  <c r="U719" i="1" s="1"/>
  <c r="M720" i="1"/>
  <c r="U720" i="1" s="1"/>
  <c r="M721" i="1"/>
  <c r="U721" i="1" s="1"/>
  <c r="M722" i="1"/>
  <c r="U722" i="1" s="1"/>
  <c r="M723" i="1"/>
  <c r="U723" i="1" s="1"/>
  <c r="M724" i="1"/>
  <c r="U724" i="1" s="1"/>
  <c r="M725" i="1"/>
  <c r="U725" i="1" s="1"/>
  <c r="M726" i="1"/>
  <c r="U726" i="1" s="1"/>
  <c r="M727" i="1"/>
  <c r="U727" i="1" s="1"/>
  <c r="M728" i="1"/>
  <c r="U728" i="1" s="1"/>
  <c r="M729" i="1"/>
  <c r="U729" i="1" s="1"/>
  <c r="M730" i="1"/>
  <c r="U730" i="1" s="1"/>
  <c r="M731" i="1"/>
  <c r="U731" i="1" s="1"/>
  <c r="M732" i="1"/>
  <c r="U732" i="1" s="1"/>
  <c r="M733" i="1"/>
  <c r="U733" i="1" s="1"/>
  <c r="M734" i="1"/>
  <c r="U734" i="1" s="1"/>
  <c r="M735" i="1"/>
  <c r="U735" i="1" s="1"/>
  <c r="M736" i="1"/>
  <c r="U736" i="1" s="1"/>
  <c r="M737" i="1"/>
  <c r="U737" i="1" s="1"/>
  <c r="M738" i="1"/>
  <c r="U738" i="1" s="1"/>
  <c r="M739" i="1"/>
  <c r="U739" i="1" s="1"/>
  <c r="M740" i="1"/>
  <c r="U740" i="1" s="1"/>
  <c r="M741" i="1"/>
  <c r="U741" i="1" s="1"/>
  <c r="M742" i="1"/>
  <c r="U742" i="1" s="1"/>
  <c r="M743" i="1"/>
  <c r="U743" i="1" s="1"/>
  <c r="M744" i="1"/>
  <c r="U744" i="1" s="1"/>
  <c r="M745" i="1"/>
  <c r="U745" i="1" s="1"/>
  <c r="M746" i="1"/>
  <c r="U746" i="1" s="1"/>
  <c r="M747" i="1"/>
  <c r="U747" i="1" s="1"/>
  <c r="M748" i="1"/>
  <c r="U748" i="1" s="1"/>
  <c r="M749" i="1"/>
  <c r="U749" i="1" s="1"/>
  <c r="M750" i="1"/>
  <c r="U750" i="1" s="1"/>
  <c r="M751" i="1"/>
  <c r="U751" i="1" s="1"/>
  <c r="M752" i="1"/>
  <c r="U752" i="1" s="1"/>
  <c r="M753" i="1"/>
  <c r="U753" i="1" s="1"/>
  <c r="M754" i="1"/>
  <c r="U754" i="1" s="1"/>
  <c r="M755" i="1"/>
  <c r="U755" i="1" s="1"/>
  <c r="M756" i="1"/>
  <c r="U756" i="1" s="1"/>
  <c r="M757" i="1"/>
  <c r="U757" i="1" s="1"/>
  <c r="M758" i="1"/>
  <c r="U758" i="1" s="1"/>
  <c r="M759" i="1"/>
  <c r="U759" i="1" s="1"/>
  <c r="M760" i="1"/>
  <c r="U760" i="1" s="1"/>
  <c r="M761" i="1"/>
  <c r="U761" i="1" s="1"/>
  <c r="M762" i="1"/>
  <c r="U762" i="1" s="1"/>
  <c r="M763" i="1"/>
  <c r="U763" i="1" s="1"/>
  <c r="M764" i="1"/>
  <c r="U764" i="1" s="1"/>
  <c r="M765" i="1"/>
  <c r="U765" i="1" s="1"/>
  <c r="M766" i="1"/>
  <c r="U766" i="1" s="1"/>
  <c r="M767" i="1"/>
  <c r="U767" i="1" s="1"/>
  <c r="M768" i="1"/>
  <c r="U768" i="1" s="1"/>
  <c r="M769" i="1"/>
  <c r="U769" i="1" s="1"/>
  <c r="M770" i="1"/>
  <c r="U770" i="1" s="1"/>
  <c r="M771" i="1"/>
  <c r="U771" i="1" s="1"/>
  <c r="M772" i="1"/>
  <c r="U772" i="1" s="1"/>
  <c r="M773" i="1"/>
  <c r="U773" i="1" s="1"/>
  <c r="M774" i="1"/>
  <c r="U774" i="1" s="1"/>
  <c r="M775" i="1"/>
  <c r="U775" i="1" s="1"/>
  <c r="M776" i="1"/>
  <c r="U776" i="1" s="1"/>
  <c r="M777" i="1"/>
  <c r="U777" i="1" s="1"/>
  <c r="M778" i="1"/>
  <c r="U778" i="1" s="1"/>
  <c r="M779" i="1"/>
  <c r="U779" i="1" s="1"/>
  <c r="M780" i="1"/>
  <c r="U780" i="1" s="1"/>
  <c r="M781" i="1"/>
  <c r="U781" i="1" s="1"/>
  <c r="M782" i="1"/>
  <c r="U782" i="1" s="1"/>
  <c r="M783" i="1"/>
  <c r="U783" i="1" s="1"/>
  <c r="M784" i="1"/>
  <c r="U784" i="1" s="1"/>
  <c r="M785" i="1"/>
  <c r="U785" i="1" s="1"/>
  <c r="M786" i="1"/>
  <c r="U786" i="1" s="1"/>
  <c r="M787" i="1"/>
  <c r="U787" i="1" s="1"/>
  <c r="M788" i="1"/>
  <c r="U788" i="1" s="1"/>
  <c r="M789" i="1"/>
  <c r="U789" i="1" s="1"/>
  <c r="M790" i="1"/>
  <c r="U790" i="1" s="1"/>
  <c r="M791" i="1"/>
  <c r="U791" i="1" s="1"/>
  <c r="M792" i="1"/>
  <c r="U792" i="1" s="1"/>
  <c r="M793" i="1"/>
  <c r="U793" i="1" s="1"/>
  <c r="M794" i="1"/>
  <c r="U794" i="1" s="1"/>
  <c r="M795" i="1"/>
  <c r="U795" i="1" s="1"/>
  <c r="M796" i="1"/>
  <c r="U796" i="1" s="1"/>
  <c r="M797" i="1"/>
  <c r="U797" i="1" s="1"/>
  <c r="M798" i="1"/>
  <c r="U798" i="1" s="1"/>
  <c r="M799" i="1"/>
  <c r="U799" i="1" s="1"/>
  <c r="M800" i="1"/>
  <c r="U800" i="1" s="1"/>
  <c r="M801" i="1"/>
  <c r="U801" i="1" s="1"/>
  <c r="M802" i="1"/>
  <c r="U802" i="1" s="1"/>
  <c r="M803" i="1"/>
  <c r="U803" i="1" s="1"/>
  <c r="M804" i="1"/>
  <c r="U804" i="1" s="1"/>
  <c r="M805" i="1"/>
  <c r="U805" i="1" s="1"/>
  <c r="M806" i="1"/>
  <c r="U806" i="1" s="1"/>
  <c r="M807" i="1"/>
  <c r="U807" i="1" s="1"/>
  <c r="M808" i="1"/>
  <c r="U808" i="1" s="1"/>
  <c r="M809" i="1"/>
  <c r="U809" i="1" s="1"/>
  <c r="M810" i="1"/>
  <c r="U810" i="1" s="1"/>
  <c r="M811" i="1"/>
  <c r="U811" i="1" s="1"/>
  <c r="M812" i="1"/>
  <c r="U812" i="1" s="1"/>
  <c r="M813" i="1"/>
  <c r="U813" i="1" s="1"/>
  <c r="M814" i="1"/>
  <c r="U814" i="1" s="1"/>
  <c r="M815" i="1"/>
  <c r="U815" i="1" s="1"/>
  <c r="M816" i="1"/>
  <c r="U816" i="1" s="1"/>
  <c r="M817" i="1"/>
  <c r="U817" i="1" s="1"/>
  <c r="M818" i="1"/>
  <c r="U818" i="1" s="1"/>
  <c r="M819" i="1"/>
  <c r="U819" i="1" s="1"/>
  <c r="M820" i="1"/>
  <c r="U820" i="1" s="1"/>
  <c r="M821" i="1"/>
  <c r="U821" i="1" s="1"/>
  <c r="M822" i="1"/>
  <c r="U822" i="1" s="1"/>
  <c r="M823" i="1"/>
  <c r="U823" i="1" s="1"/>
  <c r="M824" i="1"/>
  <c r="U824" i="1" s="1"/>
  <c r="M825" i="1"/>
  <c r="U825" i="1" s="1"/>
  <c r="M826" i="1"/>
  <c r="U826" i="1" s="1"/>
  <c r="M827" i="1"/>
  <c r="U827" i="1" s="1"/>
  <c r="M828" i="1"/>
  <c r="U828" i="1" s="1"/>
  <c r="M829" i="1"/>
  <c r="U829" i="1" s="1"/>
  <c r="M830" i="1"/>
  <c r="U830" i="1" s="1"/>
  <c r="M831" i="1"/>
  <c r="U831" i="1" s="1"/>
  <c r="M832" i="1"/>
  <c r="U832" i="1" s="1"/>
  <c r="M833" i="1"/>
  <c r="U833" i="1" s="1"/>
  <c r="M834" i="1"/>
  <c r="U834" i="1" s="1"/>
  <c r="M835" i="1"/>
  <c r="U835" i="1" s="1"/>
  <c r="M836" i="1"/>
  <c r="U836" i="1" s="1"/>
  <c r="M837" i="1"/>
  <c r="U837" i="1" s="1"/>
  <c r="M838" i="1"/>
  <c r="U838" i="1" s="1"/>
  <c r="M839" i="1"/>
  <c r="U839" i="1" s="1"/>
  <c r="M840" i="1"/>
  <c r="U840" i="1" s="1"/>
  <c r="M841" i="1"/>
  <c r="U841" i="1" s="1"/>
  <c r="M842" i="1"/>
  <c r="U842" i="1" s="1"/>
  <c r="M843" i="1"/>
  <c r="U843" i="1" s="1"/>
  <c r="M844" i="1"/>
  <c r="U844" i="1" s="1"/>
  <c r="M845" i="1"/>
  <c r="U845" i="1" s="1"/>
  <c r="M846" i="1"/>
  <c r="U846" i="1" s="1"/>
  <c r="M847" i="1"/>
  <c r="U847" i="1" s="1"/>
  <c r="M848" i="1"/>
  <c r="U848" i="1" s="1"/>
  <c r="M849" i="1"/>
  <c r="U849" i="1" s="1"/>
  <c r="M850" i="1"/>
  <c r="U850" i="1" s="1"/>
  <c r="M851" i="1"/>
  <c r="U851" i="1" s="1"/>
  <c r="M852" i="1"/>
  <c r="U852" i="1" s="1"/>
  <c r="M853" i="1"/>
  <c r="U853" i="1" s="1"/>
  <c r="M854" i="1"/>
  <c r="U854" i="1" s="1"/>
  <c r="M855" i="1"/>
  <c r="U855" i="1" s="1"/>
  <c r="M856" i="1"/>
  <c r="U856" i="1" s="1"/>
  <c r="M857" i="1"/>
  <c r="U857" i="1" s="1"/>
  <c r="M858" i="1"/>
  <c r="U858" i="1" s="1"/>
  <c r="M859" i="1"/>
  <c r="U859" i="1" s="1"/>
  <c r="M860" i="1"/>
  <c r="U860" i="1" s="1"/>
  <c r="M861" i="1"/>
  <c r="U861" i="1" s="1"/>
  <c r="M862" i="1"/>
  <c r="U862" i="1" s="1"/>
  <c r="M863" i="1"/>
  <c r="U863" i="1" s="1"/>
  <c r="M864" i="1"/>
  <c r="U864" i="1" s="1"/>
  <c r="M865" i="1"/>
  <c r="U865" i="1" s="1"/>
  <c r="M866" i="1"/>
  <c r="U866" i="1" s="1"/>
  <c r="M867" i="1"/>
  <c r="U867" i="1" s="1"/>
  <c r="M868" i="1"/>
  <c r="U868" i="1" s="1"/>
  <c r="M869" i="1"/>
  <c r="U869" i="1" s="1"/>
  <c r="M870" i="1"/>
  <c r="U870" i="1" s="1"/>
  <c r="M871" i="1"/>
  <c r="U871" i="1" s="1"/>
  <c r="M872" i="1"/>
  <c r="U872" i="1" s="1"/>
  <c r="M873" i="1"/>
  <c r="U873" i="1" s="1"/>
  <c r="M874" i="1"/>
  <c r="U874" i="1" s="1"/>
  <c r="M875" i="1"/>
  <c r="U875" i="1" s="1"/>
  <c r="M876" i="1"/>
  <c r="U876" i="1" s="1"/>
  <c r="M877" i="1"/>
  <c r="U877" i="1" s="1"/>
  <c r="M878" i="1"/>
  <c r="U878" i="1" s="1"/>
  <c r="M879" i="1"/>
  <c r="U879" i="1" s="1"/>
  <c r="M880" i="1"/>
  <c r="U880" i="1" s="1"/>
  <c r="M881" i="1"/>
  <c r="U881" i="1" s="1"/>
  <c r="M882" i="1"/>
  <c r="U882" i="1" s="1"/>
  <c r="M883" i="1"/>
  <c r="U883" i="1" s="1"/>
  <c r="M884" i="1"/>
  <c r="U884" i="1" s="1"/>
  <c r="M885" i="1"/>
  <c r="U885" i="1" s="1"/>
  <c r="M886" i="1"/>
  <c r="U886" i="1" s="1"/>
  <c r="M887" i="1"/>
  <c r="U887" i="1" s="1"/>
  <c r="M888" i="1"/>
  <c r="U888" i="1" s="1"/>
  <c r="M889" i="1"/>
  <c r="U889" i="1" s="1"/>
  <c r="M890" i="1"/>
  <c r="U890" i="1" s="1"/>
  <c r="M891" i="1"/>
  <c r="U891" i="1" s="1"/>
  <c r="M892" i="1"/>
  <c r="U892" i="1" s="1"/>
  <c r="M893" i="1"/>
  <c r="U893" i="1" s="1"/>
  <c r="M894" i="1"/>
  <c r="U894" i="1" s="1"/>
  <c r="M895" i="1"/>
  <c r="U895" i="1" s="1"/>
  <c r="M896" i="1"/>
  <c r="U896" i="1" s="1"/>
  <c r="M897" i="1"/>
  <c r="U897" i="1" s="1"/>
  <c r="M898" i="1"/>
  <c r="U898" i="1" s="1"/>
  <c r="M899" i="1"/>
  <c r="U899" i="1" s="1"/>
  <c r="M900" i="1"/>
  <c r="U900" i="1" s="1"/>
  <c r="M901" i="1"/>
  <c r="U901" i="1" s="1"/>
  <c r="M902" i="1"/>
  <c r="U902" i="1" s="1"/>
  <c r="M903" i="1"/>
  <c r="U903" i="1" s="1"/>
  <c r="M904" i="1"/>
  <c r="U904" i="1" s="1"/>
  <c r="M905" i="1"/>
  <c r="U905" i="1" s="1"/>
  <c r="M906" i="1"/>
  <c r="U906" i="1" s="1"/>
  <c r="M907" i="1"/>
  <c r="U907" i="1" s="1"/>
  <c r="M908" i="1"/>
  <c r="U908" i="1" s="1"/>
  <c r="M909" i="1"/>
  <c r="U909" i="1" s="1"/>
  <c r="M910" i="1"/>
  <c r="U910" i="1" s="1"/>
  <c r="M911" i="1"/>
  <c r="U911" i="1" s="1"/>
  <c r="M912" i="1"/>
  <c r="U912" i="1" s="1"/>
  <c r="M913" i="1"/>
  <c r="U913" i="1" s="1"/>
  <c r="M914" i="1"/>
  <c r="U914" i="1" s="1"/>
  <c r="M915" i="1"/>
  <c r="U915" i="1" s="1"/>
  <c r="M916" i="1"/>
  <c r="U916" i="1" s="1"/>
  <c r="M917" i="1"/>
  <c r="U917" i="1" s="1"/>
  <c r="M918" i="1"/>
  <c r="U918" i="1" s="1"/>
  <c r="M919" i="1"/>
  <c r="U919" i="1" s="1"/>
  <c r="M920" i="1"/>
  <c r="U920" i="1" s="1"/>
  <c r="M921" i="1"/>
  <c r="U921" i="1" s="1"/>
  <c r="M922" i="1"/>
  <c r="U922" i="1" s="1"/>
  <c r="M923" i="1"/>
  <c r="U923" i="1" s="1"/>
  <c r="M924" i="1"/>
  <c r="U924" i="1" s="1"/>
  <c r="M925" i="1"/>
  <c r="U925" i="1" s="1"/>
  <c r="M926" i="1"/>
  <c r="U926" i="1" s="1"/>
  <c r="M927" i="1"/>
  <c r="U927" i="1" s="1"/>
  <c r="M928" i="1"/>
  <c r="U928" i="1" s="1"/>
  <c r="M929" i="1"/>
  <c r="U929" i="1" s="1"/>
  <c r="M930" i="1"/>
  <c r="U930" i="1" s="1"/>
  <c r="M931" i="1"/>
  <c r="U931" i="1" s="1"/>
  <c r="M932" i="1"/>
  <c r="U932" i="1" s="1"/>
  <c r="M933" i="1"/>
  <c r="U933" i="1" s="1"/>
  <c r="M934" i="1"/>
  <c r="U934" i="1" s="1"/>
  <c r="M935" i="1"/>
  <c r="U935" i="1" s="1"/>
  <c r="M936" i="1"/>
  <c r="U936" i="1" s="1"/>
  <c r="M937" i="1"/>
  <c r="U937" i="1" s="1"/>
  <c r="M938" i="1"/>
  <c r="U938" i="1" s="1"/>
  <c r="M939" i="1"/>
  <c r="U939" i="1" s="1"/>
  <c r="M940" i="1"/>
  <c r="U940" i="1" s="1"/>
  <c r="M941" i="1"/>
  <c r="U941" i="1" s="1"/>
  <c r="M942" i="1"/>
  <c r="U942" i="1" s="1"/>
  <c r="M943" i="1"/>
  <c r="U943" i="1" s="1"/>
  <c r="M944" i="1"/>
  <c r="U944" i="1" s="1"/>
  <c r="M945" i="1"/>
  <c r="U945" i="1" s="1"/>
  <c r="M946" i="1"/>
  <c r="U946" i="1" s="1"/>
  <c r="M947" i="1"/>
  <c r="U947" i="1" s="1"/>
  <c r="M948" i="1"/>
  <c r="U948" i="1" s="1"/>
  <c r="M949" i="1"/>
  <c r="U949" i="1" s="1"/>
  <c r="M950" i="1"/>
  <c r="U950" i="1" s="1"/>
  <c r="M951" i="1"/>
  <c r="U951" i="1" s="1"/>
  <c r="M952" i="1"/>
  <c r="U952" i="1" s="1"/>
  <c r="M953" i="1"/>
  <c r="U953" i="1" s="1"/>
  <c r="M954" i="1"/>
  <c r="U954" i="1" s="1"/>
  <c r="M955" i="1"/>
  <c r="U955" i="1" s="1"/>
  <c r="M956" i="1"/>
  <c r="U956" i="1" s="1"/>
  <c r="M957" i="1"/>
  <c r="U957" i="1" s="1"/>
  <c r="M958" i="1"/>
  <c r="U958" i="1" s="1"/>
  <c r="M959" i="1"/>
  <c r="U959" i="1" s="1"/>
  <c r="M960" i="1"/>
  <c r="U960" i="1" s="1"/>
  <c r="M961" i="1"/>
  <c r="U961" i="1" s="1"/>
  <c r="M962" i="1"/>
  <c r="U962" i="1" s="1"/>
  <c r="M963" i="1"/>
  <c r="U963" i="1" s="1"/>
  <c r="M964" i="1"/>
  <c r="U964" i="1" s="1"/>
  <c r="M965" i="1"/>
  <c r="U965" i="1" s="1"/>
  <c r="M966" i="1"/>
  <c r="U966" i="1" s="1"/>
  <c r="M967" i="1"/>
  <c r="U967" i="1" s="1"/>
  <c r="M968" i="1"/>
  <c r="U968" i="1" s="1"/>
  <c r="M969" i="1"/>
  <c r="U969" i="1" s="1"/>
  <c r="M970" i="1"/>
  <c r="U970" i="1" s="1"/>
  <c r="M971" i="1"/>
  <c r="U971" i="1" s="1"/>
  <c r="M972" i="1"/>
  <c r="U972" i="1" s="1"/>
  <c r="M973" i="1"/>
  <c r="U973" i="1" s="1"/>
  <c r="M974" i="1"/>
  <c r="U974" i="1" s="1"/>
  <c r="M975" i="1"/>
  <c r="U975" i="1" s="1"/>
  <c r="M976" i="1"/>
  <c r="U976" i="1" s="1"/>
  <c r="M977" i="1"/>
  <c r="U977" i="1" s="1"/>
  <c r="M978" i="1"/>
  <c r="U978" i="1" s="1"/>
  <c r="M979" i="1"/>
  <c r="U979" i="1" s="1"/>
  <c r="M980" i="1"/>
  <c r="U980" i="1" s="1"/>
  <c r="M981" i="1"/>
  <c r="U981" i="1" s="1"/>
  <c r="M982" i="1"/>
  <c r="U982" i="1" s="1"/>
  <c r="M983" i="1"/>
  <c r="U983" i="1" s="1"/>
  <c r="M984" i="1"/>
  <c r="U984" i="1" s="1"/>
  <c r="M985" i="1"/>
  <c r="U985" i="1" s="1"/>
  <c r="M986" i="1"/>
  <c r="U986" i="1" s="1"/>
  <c r="M987" i="1"/>
  <c r="U987" i="1" s="1"/>
  <c r="M988" i="1"/>
  <c r="U988" i="1" s="1"/>
  <c r="M989" i="1"/>
  <c r="U989" i="1" s="1"/>
  <c r="M990" i="1"/>
  <c r="U990" i="1" s="1"/>
  <c r="M991" i="1"/>
  <c r="U991" i="1" s="1"/>
  <c r="M992" i="1"/>
  <c r="U992" i="1" s="1"/>
  <c r="M993" i="1"/>
  <c r="U993" i="1" s="1"/>
  <c r="M994" i="1"/>
  <c r="U994" i="1" s="1"/>
  <c r="M995" i="1"/>
  <c r="U995" i="1" s="1"/>
  <c r="M996" i="1"/>
  <c r="U996" i="1" s="1"/>
  <c r="M997" i="1"/>
  <c r="U997" i="1" s="1"/>
  <c r="M998" i="1"/>
  <c r="U998" i="1" s="1"/>
  <c r="M999" i="1"/>
  <c r="U999" i="1" s="1"/>
  <c r="M1000" i="1"/>
  <c r="U1000" i="1" s="1"/>
  <c r="M1001" i="1"/>
  <c r="U1001" i="1" s="1"/>
  <c r="M1002" i="1"/>
  <c r="U1002" i="1" s="1"/>
  <c r="M1003" i="1"/>
  <c r="U1003" i="1" s="1"/>
  <c r="M1004" i="1"/>
  <c r="U1004" i="1" s="1"/>
  <c r="M1005" i="1"/>
  <c r="U1005" i="1" s="1"/>
  <c r="M1006" i="1"/>
  <c r="U1006" i="1" s="1"/>
  <c r="M1007" i="1"/>
  <c r="U1007" i="1" s="1"/>
  <c r="M1008" i="1"/>
  <c r="U1008" i="1" s="1"/>
  <c r="M1009" i="1"/>
  <c r="U1009" i="1" s="1"/>
  <c r="M1010" i="1"/>
  <c r="U1010" i="1" s="1"/>
  <c r="M1011" i="1"/>
  <c r="U1011" i="1" s="1"/>
  <c r="M1012" i="1"/>
  <c r="U1012" i="1" s="1"/>
  <c r="M1013" i="1"/>
  <c r="U1013" i="1" s="1"/>
  <c r="M1014" i="1"/>
  <c r="U1014" i="1" s="1"/>
  <c r="M1015" i="1"/>
  <c r="U1015" i="1" s="1"/>
  <c r="M1016" i="1"/>
  <c r="U1016" i="1" s="1"/>
  <c r="M1017" i="1"/>
  <c r="U1017" i="1" s="1"/>
  <c r="M1018" i="1"/>
  <c r="U1018" i="1" s="1"/>
  <c r="M1019" i="1"/>
  <c r="U1019" i="1" s="1"/>
  <c r="M1020" i="1"/>
  <c r="U1020" i="1" s="1"/>
  <c r="M1021" i="1"/>
  <c r="U1021" i="1" s="1"/>
  <c r="M1022" i="1"/>
  <c r="U1022" i="1" s="1"/>
  <c r="M1023" i="1"/>
  <c r="U1023" i="1" s="1"/>
  <c r="M1024" i="1"/>
  <c r="U1024" i="1" s="1"/>
  <c r="M1025" i="1"/>
  <c r="U1025" i="1" s="1"/>
  <c r="M1026" i="1"/>
  <c r="U1026" i="1" s="1"/>
  <c r="M1027" i="1"/>
  <c r="U1027" i="1" s="1"/>
  <c r="M1028" i="1"/>
  <c r="U1028" i="1" s="1"/>
  <c r="M1029" i="1"/>
  <c r="U1029" i="1" s="1"/>
  <c r="M1030" i="1"/>
  <c r="U1030" i="1" s="1"/>
  <c r="M1031" i="1"/>
  <c r="U1031" i="1" s="1"/>
  <c r="M1032" i="1"/>
  <c r="U1032" i="1" s="1"/>
  <c r="M1033" i="1"/>
  <c r="U1033" i="1" s="1"/>
  <c r="M1034" i="1"/>
  <c r="U1034" i="1" s="1"/>
  <c r="M1035" i="1"/>
  <c r="U1035" i="1" s="1"/>
  <c r="M1036" i="1"/>
  <c r="U1036" i="1" s="1"/>
  <c r="M1037" i="1"/>
  <c r="U1037" i="1" s="1"/>
  <c r="M1038" i="1"/>
  <c r="U1038" i="1" s="1"/>
  <c r="M1039" i="1"/>
  <c r="U1039" i="1" s="1"/>
  <c r="M1040" i="1"/>
  <c r="U1040" i="1" s="1"/>
  <c r="M1041" i="1"/>
  <c r="U1041" i="1" s="1"/>
  <c r="M1042" i="1"/>
  <c r="U1042" i="1" s="1"/>
  <c r="M1043" i="1"/>
  <c r="U1043" i="1" s="1"/>
  <c r="M1044" i="1"/>
  <c r="U1044" i="1" s="1"/>
  <c r="M1045" i="1"/>
  <c r="U1045" i="1" s="1"/>
  <c r="M1046" i="1"/>
  <c r="U1046" i="1" s="1"/>
  <c r="M1047" i="1"/>
  <c r="U1047" i="1" s="1"/>
  <c r="M1048" i="1"/>
  <c r="U1048" i="1" s="1"/>
  <c r="M1049" i="1"/>
  <c r="U1049" i="1" s="1"/>
  <c r="M1050" i="1"/>
  <c r="U1050" i="1" s="1"/>
  <c r="M1051" i="1"/>
  <c r="U1051" i="1" s="1"/>
  <c r="M1052" i="1"/>
  <c r="U1052" i="1" s="1"/>
  <c r="M1053" i="1"/>
  <c r="U1053" i="1" s="1"/>
  <c r="M1054" i="1"/>
  <c r="U1054" i="1" s="1"/>
  <c r="M1055" i="1"/>
  <c r="U1055" i="1" s="1"/>
  <c r="M1056" i="1"/>
  <c r="U1056" i="1" s="1"/>
  <c r="M1057" i="1"/>
  <c r="U1057" i="1" s="1"/>
  <c r="M1058" i="1"/>
  <c r="U1058" i="1" s="1"/>
  <c r="M1059" i="1"/>
  <c r="U1059" i="1" s="1"/>
  <c r="M1060" i="1"/>
  <c r="U1060" i="1" s="1"/>
  <c r="M1061" i="1"/>
  <c r="U1061" i="1" s="1"/>
  <c r="M1062" i="1"/>
  <c r="U1062" i="1" s="1"/>
  <c r="M1063" i="1"/>
  <c r="U1063" i="1" s="1"/>
  <c r="M1064" i="1"/>
  <c r="U1064" i="1" s="1"/>
  <c r="M1065" i="1"/>
  <c r="U1065" i="1" s="1"/>
  <c r="M1066" i="1"/>
  <c r="U1066" i="1" s="1"/>
  <c r="M1067" i="1"/>
  <c r="U1067" i="1" s="1"/>
  <c r="M1068" i="1"/>
  <c r="U1068" i="1" s="1"/>
  <c r="M1069" i="1"/>
  <c r="U1069" i="1" s="1"/>
  <c r="M1070" i="1"/>
  <c r="U1070" i="1" s="1"/>
  <c r="M1071" i="1"/>
  <c r="U1071" i="1" s="1"/>
  <c r="M1072" i="1"/>
  <c r="U1072" i="1" s="1"/>
  <c r="M1073" i="1"/>
  <c r="U1073" i="1" s="1"/>
  <c r="M1074" i="1"/>
  <c r="U1074" i="1" s="1"/>
  <c r="M1075" i="1"/>
  <c r="U1075" i="1" s="1"/>
  <c r="M1076" i="1"/>
  <c r="U1076" i="1" s="1"/>
  <c r="M1077" i="1"/>
  <c r="U1077" i="1" s="1"/>
  <c r="M1078" i="1"/>
  <c r="U1078" i="1" s="1"/>
  <c r="M1079" i="1"/>
  <c r="U1079" i="1" s="1"/>
  <c r="M1080" i="1"/>
  <c r="U1080" i="1" s="1"/>
  <c r="M1081" i="1"/>
  <c r="U1081" i="1" s="1"/>
  <c r="M1082" i="1"/>
  <c r="U1082" i="1" s="1"/>
  <c r="M1083" i="1"/>
  <c r="U1083" i="1" s="1"/>
  <c r="M1084" i="1"/>
  <c r="U1084" i="1" s="1"/>
  <c r="M1085" i="1"/>
  <c r="U1085" i="1" s="1"/>
  <c r="M1086" i="1"/>
  <c r="U1086" i="1" s="1"/>
  <c r="M1087" i="1"/>
  <c r="U1087" i="1" s="1"/>
  <c r="M1088" i="1"/>
  <c r="U1088" i="1" s="1"/>
  <c r="M1089" i="1"/>
  <c r="U1089" i="1" s="1"/>
  <c r="M1090" i="1"/>
  <c r="U1090" i="1" s="1"/>
  <c r="M1091" i="1"/>
  <c r="U1091" i="1" s="1"/>
  <c r="M1092" i="1"/>
  <c r="U1092" i="1" s="1"/>
  <c r="M1093" i="1"/>
  <c r="U1093" i="1" s="1"/>
  <c r="M1094" i="1"/>
  <c r="U1094" i="1" s="1"/>
  <c r="M1095" i="1"/>
  <c r="U1095" i="1" s="1"/>
  <c r="M1096" i="1"/>
  <c r="U1096" i="1" s="1"/>
  <c r="M1097" i="1"/>
  <c r="U1097" i="1" s="1"/>
  <c r="M1098" i="1"/>
  <c r="U1098" i="1" s="1"/>
  <c r="M1099" i="1"/>
  <c r="U1099" i="1" s="1"/>
  <c r="M1100" i="1"/>
  <c r="U1100" i="1" s="1"/>
  <c r="M1101" i="1"/>
  <c r="U1101" i="1" s="1"/>
  <c r="M1102" i="1"/>
  <c r="U1102" i="1" s="1"/>
  <c r="M1103" i="1"/>
  <c r="U1103" i="1" s="1"/>
  <c r="M1104" i="1"/>
  <c r="U1104" i="1" s="1"/>
  <c r="M1105" i="1"/>
  <c r="U1105" i="1" s="1"/>
  <c r="M1106" i="1"/>
  <c r="U1106" i="1" s="1"/>
  <c r="M1107" i="1"/>
  <c r="U1107" i="1" s="1"/>
  <c r="M1108" i="1"/>
  <c r="U1108" i="1" s="1"/>
  <c r="M1109" i="1"/>
  <c r="U1109" i="1" s="1"/>
  <c r="M1110" i="1"/>
  <c r="U1110" i="1" s="1"/>
  <c r="M1111" i="1"/>
  <c r="U1111" i="1" s="1"/>
  <c r="M1112" i="1"/>
  <c r="U1112" i="1" s="1"/>
  <c r="M1113" i="1"/>
  <c r="U1113" i="1" s="1"/>
  <c r="M1114" i="1"/>
  <c r="U1114" i="1" s="1"/>
  <c r="M1115" i="1"/>
  <c r="U1115" i="1" s="1"/>
  <c r="M1116" i="1"/>
  <c r="U1116" i="1" s="1"/>
  <c r="M1117" i="1"/>
  <c r="U1117" i="1" s="1"/>
  <c r="M1118" i="1"/>
  <c r="U1118" i="1" s="1"/>
  <c r="M1119" i="1"/>
  <c r="U1119" i="1" s="1"/>
  <c r="M1120" i="1"/>
  <c r="U1120" i="1" s="1"/>
  <c r="M1121" i="1"/>
  <c r="U1121" i="1" s="1"/>
  <c r="M1122" i="1"/>
  <c r="U1122" i="1" s="1"/>
  <c r="M1123" i="1"/>
  <c r="U1123" i="1" s="1"/>
  <c r="M1124" i="1"/>
  <c r="U1124" i="1" s="1"/>
  <c r="M1125" i="1"/>
  <c r="U1125" i="1" s="1"/>
  <c r="M1126" i="1"/>
  <c r="U1126" i="1" s="1"/>
  <c r="M1127" i="1"/>
  <c r="U1127" i="1" s="1"/>
  <c r="M1128" i="1"/>
  <c r="U1128" i="1" s="1"/>
  <c r="M1129" i="1"/>
  <c r="U1129" i="1" s="1"/>
  <c r="M1130" i="1"/>
  <c r="U1130" i="1" s="1"/>
  <c r="M1131" i="1"/>
  <c r="U1131" i="1" s="1"/>
  <c r="M1132" i="1"/>
  <c r="U1132" i="1" s="1"/>
  <c r="M1133" i="1"/>
  <c r="U1133" i="1" s="1"/>
  <c r="M1134" i="1"/>
  <c r="U1134" i="1" s="1"/>
  <c r="M1135" i="1"/>
  <c r="U1135" i="1" s="1"/>
  <c r="M1136" i="1"/>
  <c r="U1136" i="1" s="1"/>
  <c r="M1137" i="1"/>
  <c r="U1137" i="1" s="1"/>
  <c r="M1138" i="1"/>
  <c r="U1138" i="1" s="1"/>
  <c r="M1139" i="1"/>
  <c r="U1139" i="1" s="1"/>
  <c r="M1140" i="1"/>
  <c r="U1140" i="1" s="1"/>
  <c r="M1141" i="1"/>
  <c r="U1141" i="1" s="1"/>
  <c r="M1142" i="1"/>
  <c r="U1142" i="1" s="1"/>
  <c r="M1143" i="1"/>
  <c r="U1143" i="1" s="1"/>
  <c r="M1144" i="1"/>
  <c r="U1144" i="1" s="1"/>
  <c r="M1145" i="1"/>
  <c r="U1145" i="1" s="1"/>
  <c r="M1146" i="1"/>
  <c r="U1146" i="1" s="1"/>
  <c r="M1147" i="1"/>
  <c r="U1147" i="1" s="1"/>
  <c r="M1148" i="1"/>
  <c r="U1148" i="1" s="1"/>
  <c r="M1149" i="1"/>
  <c r="U1149" i="1" s="1"/>
  <c r="M1150" i="1"/>
  <c r="U1150" i="1" s="1"/>
  <c r="M1151" i="1"/>
  <c r="U1151" i="1" s="1"/>
  <c r="M1152" i="1"/>
  <c r="U1152" i="1" s="1"/>
  <c r="M1153" i="1"/>
  <c r="U1153" i="1" s="1"/>
  <c r="M1154" i="1"/>
  <c r="U1154" i="1" s="1"/>
  <c r="M1155" i="1"/>
  <c r="U1155" i="1" s="1"/>
  <c r="M1156" i="1"/>
  <c r="U1156" i="1" s="1"/>
  <c r="M1157" i="1"/>
  <c r="U1157" i="1" s="1"/>
  <c r="M1158" i="1"/>
  <c r="U1158" i="1" s="1"/>
  <c r="M1159" i="1"/>
  <c r="U1159" i="1" s="1"/>
  <c r="M1160" i="1"/>
  <c r="U1160" i="1" s="1"/>
  <c r="M1161" i="1"/>
  <c r="U1161" i="1" s="1"/>
  <c r="M1162" i="1"/>
  <c r="U1162" i="1" s="1"/>
  <c r="M1163" i="1"/>
  <c r="U1163" i="1" s="1"/>
  <c r="M1164" i="1"/>
  <c r="U1164" i="1" s="1"/>
  <c r="M1165" i="1"/>
  <c r="U1165" i="1" s="1"/>
  <c r="M1166" i="1"/>
  <c r="U1166" i="1" s="1"/>
  <c r="M1167" i="1"/>
  <c r="U1167" i="1" s="1"/>
  <c r="M1168" i="1"/>
  <c r="U1168" i="1" s="1"/>
  <c r="M1169" i="1"/>
  <c r="U1169" i="1" s="1"/>
  <c r="M1170" i="1"/>
  <c r="U1170" i="1" s="1"/>
  <c r="M1171" i="1"/>
  <c r="U1171" i="1" s="1"/>
  <c r="M1172" i="1"/>
  <c r="U1172" i="1" s="1"/>
  <c r="M1173" i="1"/>
  <c r="U1173" i="1" s="1"/>
  <c r="M1174" i="1"/>
  <c r="U1174" i="1" s="1"/>
  <c r="M1175" i="1"/>
  <c r="U1175" i="1" s="1"/>
  <c r="M1176" i="1"/>
  <c r="U1176" i="1" s="1"/>
  <c r="M1177" i="1"/>
  <c r="U1177" i="1" s="1"/>
  <c r="M1178" i="1"/>
  <c r="U1178" i="1" s="1"/>
  <c r="M1179" i="1"/>
  <c r="U1179" i="1" s="1"/>
  <c r="M1180" i="1"/>
  <c r="U1180" i="1" s="1"/>
  <c r="M1181" i="1"/>
  <c r="U1181" i="1" s="1"/>
  <c r="M1182" i="1"/>
  <c r="U1182" i="1" s="1"/>
  <c r="M1183" i="1"/>
  <c r="U1183" i="1" s="1"/>
  <c r="M1184" i="1"/>
  <c r="U1184" i="1" s="1"/>
  <c r="M1185" i="1"/>
  <c r="U1185" i="1" s="1"/>
  <c r="M1186" i="1"/>
  <c r="U1186" i="1" s="1"/>
  <c r="M1187" i="1"/>
  <c r="U1187" i="1" s="1"/>
  <c r="M1188" i="1"/>
  <c r="U1188" i="1" s="1"/>
  <c r="M1189" i="1"/>
  <c r="U1189" i="1" s="1"/>
  <c r="M1190" i="1"/>
  <c r="U1190" i="1" s="1"/>
  <c r="M1191" i="1"/>
  <c r="U1191" i="1" s="1"/>
  <c r="M1192" i="1"/>
  <c r="U1192" i="1" s="1"/>
  <c r="M1193" i="1"/>
  <c r="U1193" i="1" s="1"/>
  <c r="M1194" i="1"/>
  <c r="U1194" i="1" s="1"/>
  <c r="M1195" i="1"/>
  <c r="U1195" i="1" s="1"/>
  <c r="M1196" i="1"/>
  <c r="U1196" i="1" s="1"/>
  <c r="M1197" i="1"/>
  <c r="U1197" i="1" s="1"/>
  <c r="M1198" i="1"/>
  <c r="U1198" i="1" s="1"/>
  <c r="M1199" i="1"/>
  <c r="U1199" i="1" s="1"/>
  <c r="M1200" i="1"/>
  <c r="U1200" i="1" s="1"/>
  <c r="M1201" i="1"/>
  <c r="U1201" i="1" s="1"/>
  <c r="M1202" i="1"/>
  <c r="U1202" i="1" s="1"/>
  <c r="M1203" i="1"/>
  <c r="U1203" i="1" s="1"/>
  <c r="M1204" i="1"/>
  <c r="U1204" i="1" s="1"/>
  <c r="M1205" i="1"/>
  <c r="U1205" i="1" s="1"/>
  <c r="M1206" i="1"/>
  <c r="U1206" i="1" s="1"/>
  <c r="M1207" i="1"/>
  <c r="U1207" i="1" s="1"/>
  <c r="M1208" i="1"/>
  <c r="U1208" i="1" s="1"/>
  <c r="M1209" i="1"/>
  <c r="U1209" i="1" s="1"/>
  <c r="M1210" i="1"/>
  <c r="U1210" i="1" s="1"/>
  <c r="M1211" i="1"/>
  <c r="U1211" i="1" s="1"/>
  <c r="M1212" i="1"/>
  <c r="U1212" i="1" s="1"/>
  <c r="M1213" i="1"/>
  <c r="U1213" i="1" s="1"/>
  <c r="M1214" i="1"/>
  <c r="U1214" i="1" s="1"/>
  <c r="M1215" i="1"/>
  <c r="U1215" i="1" s="1"/>
  <c r="M1216" i="1"/>
  <c r="U1216" i="1" s="1"/>
  <c r="M1217" i="1"/>
  <c r="U1217" i="1" s="1"/>
  <c r="M1218" i="1"/>
  <c r="U1218" i="1" s="1"/>
  <c r="M1219" i="1"/>
  <c r="U1219" i="1" s="1"/>
  <c r="M1220" i="1"/>
  <c r="U1220" i="1" s="1"/>
  <c r="M1221" i="1"/>
  <c r="U1221" i="1" s="1"/>
  <c r="M1222" i="1"/>
  <c r="U1222" i="1" s="1"/>
  <c r="M1223" i="1"/>
  <c r="U1223" i="1" s="1"/>
  <c r="M1224" i="1"/>
  <c r="U1224" i="1" s="1"/>
  <c r="M1225" i="1"/>
  <c r="U1225" i="1" s="1"/>
  <c r="M1226" i="1"/>
  <c r="U1226" i="1" s="1"/>
  <c r="M1227" i="1"/>
  <c r="U1227" i="1" s="1"/>
  <c r="M1228" i="1"/>
  <c r="U1228" i="1" s="1"/>
  <c r="M1229" i="1"/>
  <c r="U1229" i="1" s="1"/>
  <c r="M1230" i="1"/>
  <c r="U1230" i="1" s="1"/>
  <c r="M1231" i="1"/>
  <c r="U1231" i="1" s="1"/>
  <c r="M1232" i="1"/>
  <c r="U1232" i="1" s="1"/>
  <c r="M1233" i="1"/>
  <c r="U1233" i="1" s="1"/>
  <c r="M1234" i="1"/>
  <c r="U1234" i="1" s="1"/>
  <c r="M1235" i="1"/>
  <c r="U1235" i="1" s="1"/>
  <c r="M1236" i="1"/>
  <c r="U1236" i="1" s="1"/>
  <c r="M1237" i="1"/>
  <c r="U1237" i="1" s="1"/>
  <c r="M1238" i="1"/>
  <c r="U1238" i="1" s="1"/>
  <c r="M1239" i="1"/>
  <c r="U1239" i="1" s="1"/>
  <c r="M1240" i="1"/>
  <c r="U1240" i="1" s="1"/>
  <c r="M1241" i="1"/>
  <c r="U1241" i="1" s="1"/>
  <c r="M1242" i="1"/>
  <c r="U1242" i="1" s="1"/>
  <c r="M1243" i="1"/>
  <c r="U1243" i="1" s="1"/>
  <c r="M1244" i="1"/>
  <c r="U1244" i="1" s="1"/>
  <c r="M1245" i="1"/>
  <c r="U1245" i="1" s="1"/>
  <c r="M1246" i="1"/>
  <c r="U1246" i="1" s="1"/>
  <c r="M1247" i="1"/>
  <c r="U1247" i="1" s="1"/>
  <c r="M1248" i="1"/>
  <c r="U1248" i="1" s="1"/>
  <c r="M1249" i="1"/>
  <c r="U1249" i="1" s="1"/>
  <c r="M1250" i="1"/>
  <c r="U1250" i="1" s="1"/>
  <c r="M1251" i="1"/>
  <c r="U1251" i="1" s="1"/>
  <c r="M1252" i="1"/>
  <c r="U1252" i="1" s="1"/>
  <c r="M1253" i="1"/>
  <c r="U1253" i="1" s="1"/>
  <c r="M1254" i="1"/>
  <c r="U1254" i="1" s="1"/>
  <c r="M1255" i="1"/>
  <c r="U1255" i="1" s="1"/>
  <c r="M1256" i="1"/>
  <c r="U1256" i="1" s="1"/>
  <c r="M1257" i="1"/>
  <c r="U1257" i="1" s="1"/>
  <c r="M1258" i="1"/>
  <c r="U1258" i="1" s="1"/>
  <c r="M1259" i="1"/>
  <c r="U1259" i="1" s="1"/>
  <c r="M1260" i="1"/>
  <c r="U1260" i="1" s="1"/>
  <c r="M1261" i="1"/>
  <c r="U1261" i="1" s="1"/>
  <c r="M1262" i="1"/>
  <c r="U1262" i="1" s="1"/>
  <c r="M1263" i="1"/>
  <c r="U1263" i="1" s="1"/>
  <c r="M1264" i="1"/>
  <c r="U1264" i="1" s="1"/>
  <c r="M1265" i="1"/>
  <c r="U1265" i="1" s="1"/>
  <c r="M1266" i="1"/>
  <c r="U1266" i="1" s="1"/>
  <c r="M1267" i="1"/>
  <c r="U1267" i="1" s="1"/>
  <c r="M1268" i="1"/>
  <c r="U1268" i="1" s="1"/>
  <c r="M1269" i="1"/>
  <c r="U1269" i="1" s="1"/>
  <c r="M1270" i="1"/>
  <c r="U1270" i="1" s="1"/>
  <c r="M1271" i="1"/>
  <c r="U1271" i="1" s="1"/>
  <c r="M1272" i="1"/>
  <c r="U1272" i="1" s="1"/>
  <c r="M1273" i="1"/>
  <c r="U1273" i="1" s="1"/>
  <c r="M1274" i="1"/>
  <c r="U1274" i="1" s="1"/>
  <c r="M1275" i="1"/>
  <c r="U1275" i="1" s="1"/>
  <c r="M1276" i="1"/>
  <c r="U1276" i="1" s="1"/>
  <c r="M1277" i="1"/>
  <c r="U1277" i="1" s="1"/>
  <c r="M1278" i="1"/>
  <c r="U1278" i="1" s="1"/>
  <c r="M1279" i="1"/>
  <c r="U1279" i="1" s="1"/>
  <c r="M1280" i="1"/>
  <c r="U1280" i="1" s="1"/>
  <c r="M1281" i="1"/>
  <c r="U1281" i="1" s="1"/>
  <c r="M1282" i="1"/>
  <c r="U1282" i="1" s="1"/>
  <c r="M1283" i="1"/>
  <c r="U1283" i="1" s="1"/>
  <c r="M1284" i="1"/>
  <c r="U1284" i="1" s="1"/>
  <c r="M1285" i="1"/>
  <c r="U1285" i="1" s="1"/>
  <c r="M1286" i="1"/>
  <c r="U1286" i="1" s="1"/>
  <c r="M1287" i="1"/>
  <c r="U1287" i="1" s="1"/>
  <c r="M1288" i="1"/>
  <c r="U1288" i="1" s="1"/>
  <c r="M1289" i="1"/>
  <c r="U1289" i="1" s="1"/>
  <c r="M1290" i="1"/>
  <c r="U1290" i="1" s="1"/>
  <c r="M1291" i="1"/>
  <c r="U1291" i="1" s="1"/>
  <c r="M1292" i="1"/>
  <c r="U1292" i="1" s="1"/>
  <c r="M1293" i="1"/>
  <c r="U1293" i="1" s="1"/>
  <c r="M1294" i="1"/>
  <c r="U1294" i="1" s="1"/>
  <c r="M1295" i="1"/>
  <c r="U1295" i="1" s="1"/>
  <c r="M1296" i="1"/>
  <c r="U1296" i="1" s="1"/>
  <c r="M1297" i="1"/>
  <c r="U1297" i="1" s="1"/>
  <c r="M1298" i="1"/>
  <c r="U1298" i="1" s="1"/>
  <c r="M1299" i="1"/>
  <c r="U1299" i="1" s="1"/>
  <c r="M1300" i="1"/>
  <c r="U1300" i="1" s="1"/>
  <c r="M1301" i="1"/>
  <c r="U1301" i="1" s="1"/>
  <c r="M1302" i="1"/>
  <c r="U1302" i="1" s="1"/>
  <c r="M1303" i="1"/>
  <c r="U1303" i="1" s="1"/>
  <c r="M1304" i="1"/>
  <c r="U1304" i="1" s="1"/>
  <c r="M1305" i="1"/>
  <c r="U1305" i="1" s="1"/>
  <c r="M1306" i="1"/>
  <c r="U1306" i="1" s="1"/>
  <c r="M1307" i="1"/>
  <c r="U1307" i="1" s="1"/>
  <c r="M1308" i="1"/>
  <c r="U1308" i="1" s="1"/>
  <c r="M1309" i="1"/>
  <c r="U1309" i="1" s="1"/>
  <c r="M1310" i="1"/>
  <c r="U1310" i="1" s="1"/>
  <c r="M1311" i="1"/>
  <c r="U1311" i="1" s="1"/>
  <c r="M1312" i="1"/>
  <c r="U1312" i="1" s="1"/>
  <c r="M1313" i="1"/>
  <c r="U1313" i="1" s="1"/>
  <c r="M1314" i="1"/>
  <c r="U1314" i="1" s="1"/>
  <c r="M1315" i="1"/>
  <c r="U1315" i="1" s="1"/>
  <c r="M1316" i="1"/>
  <c r="U1316" i="1" s="1"/>
  <c r="M1317" i="1"/>
  <c r="U1317" i="1" s="1"/>
  <c r="M1318" i="1"/>
  <c r="U1318" i="1" s="1"/>
  <c r="M1319" i="1"/>
  <c r="U1319" i="1" s="1"/>
  <c r="M1320" i="1"/>
  <c r="U1320" i="1" s="1"/>
  <c r="M1321" i="1"/>
  <c r="U1321" i="1" s="1"/>
  <c r="M1322" i="1"/>
  <c r="U1322" i="1" s="1"/>
  <c r="M1323" i="1"/>
  <c r="U1323" i="1" s="1"/>
  <c r="M1324" i="1"/>
  <c r="U1324" i="1" s="1"/>
  <c r="M1325" i="1"/>
  <c r="U1325" i="1" s="1"/>
  <c r="M1326" i="1"/>
  <c r="U1326" i="1" s="1"/>
  <c r="M1327" i="1"/>
  <c r="U1327" i="1" s="1"/>
  <c r="M1328" i="1"/>
  <c r="U1328" i="1" s="1"/>
  <c r="M1329" i="1"/>
  <c r="U1329" i="1" s="1"/>
  <c r="M1330" i="1"/>
  <c r="U1330" i="1" s="1"/>
  <c r="M1331" i="1"/>
  <c r="U1331" i="1" s="1"/>
  <c r="M1332" i="1"/>
  <c r="U1332" i="1" s="1"/>
  <c r="M1333" i="1"/>
  <c r="U1333" i="1" s="1"/>
  <c r="M1334" i="1"/>
  <c r="U1334" i="1" s="1"/>
  <c r="M1335" i="1"/>
  <c r="U1335" i="1" s="1"/>
  <c r="M1336" i="1"/>
  <c r="U1336" i="1" s="1"/>
  <c r="M1337" i="1"/>
  <c r="U1337" i="1" s="1"/>
  <c r="M1338" i="1"/>
  <c r="U1338" i="1" s="1"/>
  <c r="M1339" i="1"/>
  <c r="U1339" i="1" s="1"/>
  <c r="M1340" i="1"/>
  <c r="U1340" i="1" s="1"/>
  <c r="M1341" i="1"/>
  <c r="U1341" i="1" s="1"/>
  <c r="M1342" i="1"/>
  <c r="U1342" i="1" s="1"/>
  <c r="M1343" i="1"/>
  <c r="U1343" i="1" s="1"/>
  <c r="M1344" i="1"/>
  <c r="U1344" i="1" s="1"/>
  <c r="M1345" i="1"/>
  <c r="U1345" i="1" s="1"/>
  <c r="M1346" i="1"/>
  <c r="U1346" i="1" s="1"/>
  <c r="M1347" i="1"/>
  <c r="U1347" i="1" s="1"/>
  <c r="M1348" i="1"/>
  <c r="U1348" i="1" s="1"/>
  <c r="M1349" i="1"/>
  <c r="U1349" i="1" s="1"/>
  <c r="M1350" i="1"/>
  <c r="U1350" i="1" s="1"/>
  <c r="M1351" i="1"/>
  <c r="U1351" i="1" s="1"/>
  <c r="M1352" i="1"/>
  <c r="U1352" i="1" s="1"/>
  <c r="M1353" i="1"/>
  <c r="U1353" i="1" s="1"/>
  <c r="M1354" i="1"/>
  <c r="U1354" i="1" s="1"/>
  <c r="M1355" i="1"/>
  <c r="U1355" i="1" s="1"/>
  <c r="M1356" i="1"/>
  <c r="U1356" i="1" s="1"/>
  <c r="M1357" i="1"/>
  <c r="U1357" i="1" s="1"/>
  <c r="M1358" i="1"/>
  <c r="U1358" i="1" s="1"/>
  <c r="M1359" i="1"/>
  <c r="U1359" i="1" s="1"/>
  <c r="M1360" i="1"/>
  <c r="U1360" i="1" s="1"/>
  <c r="M1361" i="1"/>
  <c r="U1361" i="1" s="1"/>
  <c r="M1362" i="1"/>
  <c r="U1362" i="1" s="1"/>
  <c r="M1363" i="1"/>
  <c r="U1363" i="1" s="1"/>
  <c r="M1364" i="1"/>
  <c r="U1364" i="1" s="1"/>
  <c r="M1365" i="1"/>
  <c r="U1365" i="1" s="1"/>
  <c r="M1366" i="1"/>
  <c r="U1366" i="1" s="1"/>
  <c r="M1367" i="1"/>
  <c r="U1367" i="1" s="1"/>
  <c r="M1368" i="1"/>
  <c r="U1368" i="1" s="1"/>
  <c r="M1369" i="1"/>
  <c r="U1369" i="1" s="1"/>
  <c r="M1370" i="1"/>
  <c r="U1370" i="1" s="1"/>
  <c r="M1371" i="1"/>
  <c r="U1371" i="1" s="1"/>
  <c r="M1372" i="1"/>
  <c r="U1372" i="1" s="1"/>
  <c r="M1373" i="1"/>
  <c r="U1373" i="1" s="1"/>
  <c r="M1374" i="1"/>
  <c r="U1374" i="1" s="1"/>
  <c r="M1375" i="1"/>
  <c r="U1375" i="1" s="1"/>
  <c r="M1376" i="1"/>
  <c r="U1376" i="1" s="1"/>
  <c r="M1377" i="1"/>
  <c r="U1377" i="1" s="1"/>
  <c r="M1378" i="1"/>
  <c r="U1378" i="1" s="1"/>
  <c r="M1379" i="1"/>
  <c r="U1379" i="1" s="1"/>
  <c r="M1380" i="1"/>
  <c r="U1380" i="1" s="1"/>
  <c r="M1381" i="1"/>
  <c r="U1381" i="1" s="1"/>
  <c r="M1382" i="1"/>
  <c r="U1382" i="1" s="1"/>
  <c r="M1383" i="1"/>
  <c r="U1383" i="1" s="1"/>
  <c r="M1384" i="1"/>
  <c r="U1384" i="1" s="1"/>
  <c r="M1385" i="1"/>
  <c r="U1385" i="1" s="1"/>
  <c r="M1386" i="1"/>
  <c r="U1386" i="1" s="1"/>
  <c r="M1387" i="1"/>
  <c r="U1387" i="1" s="1"/>
  <c r="M1388" i="1"/>
  <c r="U1388" i="1" s="1"/>
  <c r="M1389" i="1"/>
  <c r="U1389" i="1" s="1"/>
  <c r="M1390" i="1"/>
  <c r="U1390" i="1" s="1"/>
  <c r="M1391" i="1"/>
  <c r="U1391" i="1" s="1"/>
  <c r="M1392" i="1"/>
  <c r="U1392" i="1" s="1"/>
  <c r="M1393" i="1"/>
  <c r="U1393" i="1" s="1"/>
  <c r="M1394" i="1"/>
  <c r="U1394" i="1" s="1"/>
  <c r="M1395" i="1"/>
  <c r="U1395" i="1" s="1"/>
  <c r="M1396" i="1"/>
  <c r="U1396" i="1" s="1"/>
  <c r="M1397" i="1"/>
  <c r="U1397" i="1" s="1"/>
  <c r="M1398" i="1"/>
  <c r="U1398" i="1" s="1"/>
  <c r="M1399" i="1"/>
  <c r="U1399" i="1" s="1"/>
  <c r="M1400" i="1"/>
  <c r="U1400" i="1" s="1"/>
  <c r="M1401" i="1"/>
  <c r="U1401" i="1" s="1"/>
  <c r="M1402" i="1"/>
  <c r="U1402" i="1" s="1"/>
  <c r="M1403" i="1"/>
  <c r="U1403" i="1" s="1"/>
  <c r="M1404" i="1"/>
  <c r="U1404" i="1" s="1"/>
  <c r="M1405" i="1"/>
  <c r="U1405" i="1" s="1"/>
  <c r="M1406" i="1"/>
  <c r="U1406" i="1" s="1"/>
  <c r="M1407" i="1"/>
  <c r="U1407" i="1" s="1"/>
  <c r="M1408" i="1"/>
  <c r="U1408" i="1" s="1"/>
  <c r="M1409" i="1"/>
  <c r="U1409" i="1" s="1"/>
  <c r="M1410" i="1"/>
  <c r="U1410" i="1" s="1"/>
  <c r="M1411" i="1"/>
  <c r="U1411" i="1" s="1"/>
  <c r="M1412" i="1"/>
  <c r="U1412" i="1" s="1"/>
  <c r="M1413" i="1"/>
  <c r="U1413" i="1" s="1"/>
  <c r="M1414" i="1"/>
  <c r="U1414" i="1" s="1"/>
  <c r="M1415" i="1"/>
  <c r="U1415" i="1" s="1"/>
  <c r="M1416" i="1"/>
  <c r="U1416" i="1" s="1"/>
  <c r="M1417" i="1"/>
  <c r="U1417" i="1" s="1"/>
  <c r="M1418" i="1"/>
  <c r="U1418" i="1" s="1"/>
  <c r="M1419" i="1"/>
  <c r="U1419" i="1" s="1"/>
  <c r="M1420" i="1"/>
  <c r="U1420" i="1" s="1"/>
  <c r="M1421" i="1"/>
  <c r="U1421" i="1" s="1"/>
  <c r="M1422" i="1"/>
  <c r="U1422" i="1" s="1"/>
  <c r="M1423" i="1"/>
  <c r="U1423" i="1" s="1"/>
  <c r="M1424" i="1"/>
  <c r="U1424" i="1" s="1"/>
  <c r="M1425" i="1"/>
  <c r="U1425" i="1" s="1"/>
  <c r="M1426" i="1"/>
  <c r="U1426" i="1" s="1"/>
  <c r="M1427" i="1"/>
  <c r="U1427" i="1" s="1"/>
  <c r="M1428" i="1"/>
  <c r="U1428" i="1" s="1"/>
  <c r="M1429" i="1"/>
  <c r="U1429" i="1" s="1"/>
  <c r="M1430" i="1"/>
  <c r="U1430" i="1" s="1"/>
  <c r="M1431" i="1"/>
  <c r="U1431" i="1" s="1"/>
  <c r="M1432" i="1"/>
  <c r="U1432" i="1" s="1"/>
  <c r="M1433" i="1"/>
  <c r="U1433" i="1" s="1"/>
  <c r="M1434" i="1"/>
  <c r="U1434" i="1" s="1"/>
  <c r="M1435" i="1"/>
  <c r="U1435" i="1" s="1"/>
  <c r="M1436" i="1"/>
  <c r="U1436" i="1" s="1"/>
  <c r="M1437" i="1"/>
  <c r="U1437" i="1" s="1"/>
  <c r="M1438" i="1"/>
  <c r="U1438" i="1" s="1"/>
  <c r="M1439" i="1"/>
  <c r="U1439" i="1" s="1"/>
  <c r="M1440" i="1"/>
  <c r="U1440" i="1" s="1"/>
  <c r="M1441" i="1"/>
  <c r="U1441" i="1" s="1"/>
  <c r="M1442" i="1"/>
  <c r="U1442" i="1" s="1"/>
  <c r="M1443" i="1"/>
  <c r="U1443" i="1" s="1"/>
  <c r="M1444" i="1"/>
  <c r="U1444" i="1" s="1"/>
  <c r="M1445" i="1"/>
  <c r="U1445" i="1" s="1"/>
  <c r="M1446" i="1"/>
  <c r="U1446" i="1" s="1"/>
  <c r="M1447" i="1"/>
  <c r="U1447" i="1" s="1"/>
  <c r="M1448" i="1"/>
  <c r="U1448" i="1" s="1"/>
  <c r="M1449" i="1"/>
  <c r="U1449" i="1" s="1"/>
  <c r="M1450" i="1"/>
  <c r="U1450" i="1" s="1"/>
  <c r="M1451" i="1"/>
  <c r="U1451" i="1" s="1"/>
  <c r="M1452" i="1"/>
  <c r="U1452" i="1" s="1"/>
  <c r="M1453" i="1"/>
  <c r="U1453" i="1" s="1"/>
  <c r="M1454" i="1"/>
  <c r="U1454" i="1" s="1"/>
  <c r="M1455" i="1"/>
  <c r="U1455" i="1" s="1"/>
  <c r="M1456" i="1"/>
  <c r="U1456" i="1" s="1"/>
  <c r="M1457" i="1"/>
  <c r="U1457" i="1" s="1"/>
  <c r="M1458" i="1"/>
  <c r="U1458" i="1" s="1"/>
  <c r="M1459" i="1"/>
  <c r="U1459" i="1" s="1"/>
  <c r="M1460" i="1"/>
  <c r="U1460" i="1" s="1"/>
  <c r="M1461" i="1"/>
  <c r="U1461" i="1" s="1"/>
  <c r="M1462" i="1"/>
  <c r="U1462" i="1" s="1"/>
  <c r="M1463" i="1"/>
  <c r="U1463" i="1" s="1"/>
  <c r="M1464" i="1"/>
  <c r="U1464" i="1" s="1"/>
  <c r="M1465" i="1"/>
  <c r="U1465" i="1" s="1"/>
  <c r="M1466" i="1"/>
  <c r="U1466" i="1" s="1"/>
  <c r="M1467" i="1"/>
  <c r="U1467" i="1" s="1"/>
  <c r="M1468" i="1"/>
  <c r="U1468" i="1" s="1"/>
  <c r="M1469" i="1"/>
  <c r="U1469" i="1" s="1"/>
  <c r="M1470" i="1"/>
  <c r="U1470" i="1" s="1"/>
  <c r="M1471" i="1"/>
  <c r="U1471" i="1" s="1"/>
  <c r="M1472" i="1"/>
  <c r="U1472" i="1" s="1"/>
  <c r="M1473" i="1"/>
  <c r="U1473" i="1" s="1"/>
  <c r="M1474" i="1"/>
  <c r="U1474" i="1" s="1"/>
  <c r="M1475" i="1"/>
  <c r="U1475" i="1" s="1"/>
  <c r="M1476" i="1"/>
  <c r="U1476" i="1" s="1"/>
  <c r="M1477" i="1"/>
  <c r="U1477" i="1" s="1"/>
  <c r="M1478" i="1"/>
  <c r="U1478" i="1" s="1"/>
  <c r="M1479" i="1"/>
  <c r="U1479" i="1" s="1"/>
  <c r="M1480" i="1"/>
  <c r="U1480" i="1" s="1"/>
  <c r="M1481" i="1"/>
  <c r="U1481" i="1" s="1"/>
  <c r="M1482" i="1"/>
  <c r="U1482" i="1" s="1"/>
  <c r="M1483" i="1"/>
  <c r="U1483" i="1" s="1"/>
  <c r="M1484" i="1"/>
  <c r="U1484" i="1" s="1"/>
  <c r="M1485" i="1"/>
  <c r="U1485" i="1" s="1"/>
  <c r="M1486" i="1"/>
  <c r="U1486" i="1" s="1"/>
  <c r="M1487" i="1"/>
  <c r="U1487" i="1" s="1"/>
  <c r="M1488" i="1"/>
  <c r="U1488" i="1" s="1"/>
  <c r="M1489" i="1"/>
  <c r="U1489" i="1" s="1"/>
  <c r="M1490" i="1"/>
  <c r="U1490" i="1" s="1"/>
  <c r="M1491" i="1"/>
  <c r="U1491" i="1" s="1"/>
  <c r="M1492" i="1"/>
  <c r="U1492" i="1" s="1"/>
  <c r="M1493" i="1"/>
  <c r="U1493" i="1" s="1"/>
  <c r="M1494" i="1"/>
  <c r="U1494" i="1" s="1"/>
  <c r="M1495" i="1"/>
  <c r="U1495" i="1" s="1"/>
  <c r="M1496" i="1"/>
  <c r="U1496" i="1" s="1"/>
  <c r="M1497" i="1"/>
  <c r="U1497" i="1" s="1"/>
  <c r="M1498" i="1"/>
  <c r="U1498" i="1" s="1"/>
  <c r="M1499" i="1"/>
  <c r="U1499" i="1" s="1"/>
  <c r="M1500" i="1"/>
  <c r="U1500" i="1" s="1"/>
  <c r="M1501" i="1"/>
  <c r="U1501" i="1" s="1"/>
  <c r="M1502" i="1"/>
  <c r="U1502" i="1" s="1"/>
  <c r="M1503" i="1"/>
  <c r="U1503" i="1" s="1"/>
  <c r="M1504" i="1"/>
  <c r="U1504" i="1" s="1"/>
  <c r="M1505" i="1"/>
  <c r="U1505" i="1" s="1"/>
  <c r="M1506" i="1"/>
  <c r="U1506" i="1" s="1"/>
  <c r="M1507" i="1"/>
  <c r="U1507" i="1" s="1"/>
  <c r="M1508" i="1"/>
  <c r="U1508" i="1" s="1"/>
  <c r="M1509" i="1"/>
  <c r="U1509" i="1" s="1"/>
  <c r="M1510" i="1"/>
  <c r="U1510" i="1" s="1"/>
  <c r="M1511" i="1"/>
  <c r="U1511" i="1" s="1"/>
  <c r="M1512" i="1"/>
  <c r="U1512" i="1" s="1"/>
  <c r="M1513" i="1"/>
  <c r="U1513" i="1" s="1"/>
  <c r="M1514" i="1"/>
  <c r="U1514" i="1" s="1"/>
  <c r="M1515" i="1"/>
  <c r="U1515" i="1" s="1"/>
  <c r="M1516" i="1"/>
  <c r="U1516" i="1" s="1"/>
  <c r="M1517" i="1"/>
  <c r="U1517" i="1" s="1"/>
  <c r="M1518" i="1"/>
  <c r="U1518" i="1" s="1"/>
  <c r="M1519" i="1"/>
  <c r="U1519" i="1" s="1"/>
  <c r="M1520" i="1"/>
  <c r="U1520" i="1" s="1"/>
  <c r="M1521" i="1"/>
  <c r="U1521" i="1" s="1"/>
  <c r="M1522" i="1"/>
  <c r="U1522" i="1" s="1"/>
  <c r="M1523" i="1"/>
  <c r="U1523" i="1" s="1"/>
  <c r="M1524" i="1"/>
  <c r="U1524" i="1" s="1"/>
  <c r="M1525" i="1"/>
  <c r="U1525" i="1" s="1"/>
  <c r="M1526" i="1"/>
  <c r="U1526" i="1" s="1"/>
  <c r="M1527" i="1"/>
  <c r="U1527" i="1" s="1"/>
  <c r="M1528" i="1"/>
  <c r="U1528" i="1" s="1"/>
  <c r="M1529" i="1"/>
  <c r="U1529" i="1" s="1"/>
  <c r="M1530" i="1"/>
  <c r="U1530" i="1" s="1"/>
  <c r="M1531" i="1"/>
  <c r="U1531" i="1" s="1"/>
  <c r="M1532" i="1"/>
  <c r="U1532" i="1" s="1"/>
  <c r="M1533" i="1"/>
  <c r="U1533" i="1" s="1"/>
  <c r="M1534" i="1"/>
  <c r="U1534" i="1" s="1"/>
  <c r="M1535" i="1"/>
  <c r="U1535" i="1" s="1"/>
  <c r="M1536" i="1"/>
  <c r="U1536" i="1" s="1"/>
  <c r="M1537" i="1"/>
  <c r="U1537" i="1" s="1"/>
  <c r="M1538" i="1"/>
  <c r="U1538" i="1" s="1"/>
  <c r="M1539" i="1"/>
  <c r="U1539" i="1" s="1"/>
  <c r="M1540" i="1"/>
  <c r="U1540" i="1" s="1"/>
  <c r="M1541" i="1"/>
  <c r="U1541" i="1" s="1"/>
  <c r="M1542" i="1"/>
  <c r="U1542" i="1" s="1"/>
  <c r="M1543" i="1"/>
  <c r="U1543" i="1" s="1"/>
  <c r="M1544" i="1"/>
  <c r="U1544" i="1" s="1"/>
  <c r="M1545" i="1"/>
  <c r="U1545" i="1" s="1"/>
  <c r="M1546" i="1"/>
  <c r="U1546" i="1" s="1"/>
  <c r="M1547" i="1"/>
  <c r="U1547" i="1" s="1"/>
  <c r="M1548" i="1"/>
  <c r="U1548" i="1" s="1"/>
  <c r="M1549" i="1"/>
  <c r="U1549" i="1" s="1"/>
  <c r="M1550" i="1"/>
  <c r="U1550" i="1" s="1"/>
  <c r="M1551" i="1"/>
  <c r="U1551" i="1" s="1"/>
  <c r="M1552" i="1"/>
  <c r="U1552" i="1" s="1"/>
  <c r="M1553" i="1"/>
  <c r="U1553" i="1" s="1"/>
  <c r="M1554" i="1"/>
  <c r="U1554" i="1" s="1"/>
  <c r="M1555" i="1"/>
  <c r="U1555" i="1" s="1"/>
  <c r="M1556" i="1"/>
  <c r="U1556" i="1" s="1"/>
  <c r="M1557" i="1"/>
  <c r="U1557" i="1" s="1"/>
  <c r="M1558" i="1"/>
  <c r="U1558" i="1" s="1"/>
  <c r="M1559" i="1"/>
  <c r="U1559" i="1" s="1"/>
  <c r="M1560" i="1"/>
  <c r="U1560" i="1" s="1"/>
  <c r="M1561" i="1"/>
  <c r="U1561" i="1" s="1"/>
  <c r="M1562" i="1"/>
  <c r="U1562" i="1" s="1"/>
  <c r="M1563" i="1"/>
  <c r="U1563" i="1" s="1"/>
  <c r="M1564" i="1"/>
  <c r="U1564" i="1" s="1"/>
  <c r="M1565" i="1"/>
  <c r="U1565" i="1" s="1"/>
  <c r="M1566" i="1"/>
  <c r="U1566" i="1" s="1"/>
  <c r="M1567" i="1"/>
  <c r="U1567" i="1" s="1"/>
  <c r="M1568" i="1"/>
  <c r="U1568" i="1" s="1"/>
  <c r="M1569" i="1"/>
  <c r="U1569" i="1" s="1"/>
  <c r="M1570" i="1"/>
  <c r="U1570" i="1" s="1"/>
  <c r="M1571" i="1"/>
  <c r="U1571" i="1" s="1"/>
  <c r="M1572" i="1"/>
  <c r="U1572" i="1" s="1"/>
  <c r="M1573" i="1"/>
  <c r="U1573" i="1" s="1"/>
  <c r="M1574" i="1"/>
  <c r="U1574" i="1" s="1"/>
  <c r="M1575" i="1"/>
  <c r="U1575" i="1" s="1"/>
  <c r="M1576" i="1"/>
  <c r="U1576" i="1" s="1"/>
  <c r="M1577" i="1"/>
  <c r="U1577" i="1" s="1"/>
  <c r="M1578" i="1"/>
  <c r="U1578" i="1" s="1"/>
  <c r="M1579" i="1"/>
  <c r="U1579" i="1" s="1"/>
  <c r="M1580" i="1"/>
  <c r="U1580" i="1" s="1"/>
  <c r="M1581" i="1"/>
  <c r="U1581" i="1" s="1"/>
  <c r="M1582" i="1"/>
  <c r="U1582" i="1" s="1"/>
  <c r="M1583" i="1"/>
  <c r="U1583" i="1" s="1"/>
  <c r="M1584" i="1"/>
  <c r="U1584" i="1" s="1"/>
  <c r="M1585" i="1"/>
  <c r="U1585" i="1" s="1"/>
  <c r="M1586" i="1"/>
  <c r="U1586" i="1" s="1"/>
  <c r="M1587" i="1"/>
  <c r="U1587" i="1" s="1"/>
  <c r="M1588" i="1"/>
  <c r="U1588" i="1" s="1"/>
  <c r="M1589" i="1"/>
  <c r="U1589" i="1" s="1"/>
  <c r="M1590" i="1"/>
  <c r="U1590" i="1" s="1"/>
  <c r="M1591" i="1"/>
  <c r="U1591" i="1" s="1"/>
  <c r="M1592" i="1"/>
  <c r="U1592" i="1" s="1"/>
  <c r="M1593" i="1"/>
  <c r="U1593" i="1" s="1"/>
  <c r="M1594" i="1"/>
  <c r="U1594" i="1" s="1"/>
  <c r="M1595" i="1"/>
  <c r="U1595" i="1" s="1"/>
  <c r="M1596" i="1"/>
  <c r="U1596" i="1" s="1"/>
  <c r="M1597" i="1"/>
  <c r="U1597" i="1" s="1"/>
  <c r="M1598" i="1"/>
  <c r="U1598" i="1" s="1"/>
  <c r="M1599" i="1"/>
  <c r="U1599" i="1" s="1"/>
  <c r="M1600" i="1"/>
  <c r="U1600" i="1" s="1"/>
  <c r="M1601" i="1"/>
  <c r="U1601" i="1" s="1"/>
  <c r="M1602" i="1"/>
  <c r="U1602" i="1" s="1"/>
  <c r="M1603" i="1"/>
  <c r="U1603" i="1" s="1"/>
  <c r="M1604" i="1"/>
  <c r="U1604" i="1" s="1"/>
  <c r="M1605" i="1"/>
  <c r="U1605" i="1" s="1"/>
  <c r="M1606" i="1"/>
  <c r="U1606" i="1" s="1"/>
  <c r="M1607" i="1"/>
  <c r="U1607" i="1" s="1"/>
  <c r="M1608" i="1"/>
  <c r="U1608" i="1" s="1"/>
  <c r="M1609" i="1"/>
  <c r="U1609" i="1" s="1"/>
  <c r="M1610" i="1"/>
  <c r="U1610" i="1" s="1"/>
  <c r="M1611" i="1"/>
  <c r="U1611" i="1" s="1"/>
  <c r="M1612" i="1"/>
  <c r="U1612" i="1" s="1"/>
  <c r="M1613" i="1"/>
  <c r="U1613" i="1" s="1"/>
  <c r="M1614" i="1"/>
  <c r="U1614" i="1" s="1"/>
  <c r="M1615" i="1"/>
  <c r="U1615" i="1" s="1"/>
  <c r="M1616" i="1"/>
  <c r="U1616" i="1" s="1"/>
  <c r="M1617" i="1"/>
  <c r="U1617" i="1" s="1"/>
  <c r="M1618" i="1"/>
  <c r="U1618" i="1" s="1"/>
  <c r="M1619" i="1"/>
  <c r="U1619" i="1" s="1"/>
  <c r="M1620" i="1"/>
  <c r="U1620" i="1" s="1"/>
  <c r="M1621" i="1"/>
  <c r="U1621" i="1" s="1"/>
  <c r="M1622" i="1"/>
  <c r="U1622" i="1" s="1"/>
  <c r="M1623" i="1"/>
  <c r="U1623" i="1" s="1"/>
  <c r="M1624" i="1"/>
  <c r="U1624" i="1" s="1"/>
  <c r="M1625" i="1"/>
  <c r="U1625" i="1" s="1"/>
  <c r="M1626" i="1"/>
  <c r="U1626" i="1" s="1"/>
  <c r="M1627" i="1"/>
  <c r="U1627" i="1" s="1"/>
  <c r="M1628" i="1"/>
  <c r="U1628" i="1" s="1"/>
  <c r="M1629" i="1"/>
  <c r="U1629" i="1" s="1"/>
  <c r="M1630" i="1"/>
  <c r="U1630" i="1" s="1"/>
  <c r="M1631" i="1"/>
  <c r="U1631" i="1" s="1"/>
  <c r="M1632" i="1"/>
  <c r="U1632" i="1" s="1"/>
  <c r="M1633" i="1"/>
  <c r="U1633" i="1" s="1"/>
  <c r="M1634" i="1"/>
  <c r="U1634" i="1" s="1"/>
  <c r="M1635" i="1"/>
  <c r="U1635" i="1" s="1"/>
  <c r="M1636" i="1"/>
  <c r="U1636" i="1" s="1"/>
  <c r="M1637" i="1"/>
  <c r="U1637" i="1" s="1"/>
  <c r="M1638" i="1"/>
  <c r="U1638" i="1" s="1"/>
  <c r="M1639" i="1"/>
  <c r="U1639" i="1" s="1"/>
  <c r="M1640" i="1"/>
  <c r="U1640" i="1" s="1"/>
  <c r="M1641" i="1"/>
  <c r="U1641" i="1" s="1"/>
  <c r="M1642" i="1"/>
  <c r="U1642" i="1" s="1"/>
  <c r="M1643" i="1"/>
  <c r="U1643" i="1" s="1"/>
  <c r="M1644" i="1"/>
  <c r="U1644" i="1" s="1"/>
  <c r="M1645" i="1"/>
  <c r="U1645" i="1" s="1"/>
  <c r="M1646" i="1"/>
  <c r="U1646" i="1" s="1"/>
  <c r="M1647" i="1"/>
  <c r="U1647" i="1" s="1"/>
  <c r="M1648" i="1"/>
  <c r="U1648" i="1" s="1"/>
  <c r="M1649" i="1"/>
  <c r="U1649" i="1" s="1"/>
  <c r="M1650" i="1"/>
  <c r="U1650" i="1" s="1"/>
  <c r="M1651" i="1"/>
  <c r="U1651" i="1" s="1"/>
  <c r="M1652" i="1"/>
  <c r="U1652" i="1" s="1"/>
  <c r="M1653" i="1"/>
  <c r="U1653" i="1" s="1"/>
  <c r="M1654" i="1"/>
  <c r="U1654" i="1" s="1"/>
  <c r="M1655" i="1"/>
  <c r="U1655" i="1" s="1"/>
  <c r="M1656" i="1"/>
  <c r="U1656" i="1" s="1"/>
  <c r="M1657" i="1"/>
  <c r="U1657" i="1" s="1"/>
  <c r="M1658" i="1"/>
  <c r="U1658" i="1" s="1"/>
  <c r="M1659" i="1"/>
  <c r="U1659" i="1" s="1"/>
  <c r="M1660" i="1"/>
  <c r="U1660" i="1" s="1"/>
  <c r="M1661" i="1"/>
  <c r="U1661" i="1" s="1"/>
  <c r="M1662" i="1"/>
  <c r="U1662" i="1" s="1"/>
  <c r="M1663" i="1"/>
  <c r="U1663" i="1" s="1"/>
  <c r="M1664" i="1"/>
  <c r="U1664" i="1" s="1"/>
  <c r="M1665" i="1"/>
  <c r="U1665" i="1" s="1"/>
  <c r="M1666" i="1"/>
  <c r="U1666" i="1" s="1"/>
  <c r="M1667" i="1"/>
  <c r="U1667" i="1" s="1"/>
  <c r="M1668" i="1"/>
  <c r="U1668" i="1" s="1"/>
  <c r="M1669" i="1"/>
  <c r="U1669" i="1" s="1"/>
  <c r="M1670" i="1"/>
  <c r="U1670" i="1" s="1"/>
  <c r="M1671" i="1"/>
  <c r="U1671" i="1" s="1"/>
  <c r="M1672" i="1"/>
  <c r="U1672" i="1" s="1"/>
  <c r="M1673" i="1"/>
  <c r="U1673" i="1" s="1"/>
  <c r="M1674" i="1"/>
  <c r="U1674" i="1" s="1"/>
  <c r="M1675" i="1"/>
  <c r="U1675" i="1" s="1"/>
  <c r="M1676" i="1"/>
  <c r="U1676" i="1" s="1"/>
  <c r="M1677" i="1"/>
  <c r="U1677" i="1" s="1"/>
  <c r="M1678" i="1"/>
  <c r="U1678" i="1" s="1"/>
  <c r="M1679" i="1"/>
  <c r="U1679" i="1" s="1"/>
  <c r="M1680" i="1"/>
  <c r="U1680" i="1" s="1"/>
  <c r="M1681" i="1"/>
  <c r="U1681" i="1" s="1"/>
  <c r="M1682" i="1"/>
  <c r="U1682" i="1" s="1"/>
  <c r="M1683" i="1"/>
  <c r="U1683" i="1" s="1"/>
  <c r="M1684" i="1"/>
  <c r="U1684" i="1" s="1"/>
  <c r="M1685" i="1"/>
  <c r="U1685" i="1" s="1"/>
  <c r="M1686" i="1"/>
  <c r="U1686" i="1" s="1"/>
  <c r="M1687" i="1"/>
  <c r="U1687" i="1" s="1"/>
  <c r="M1688" i="1"/>
  <c r="U1688" i="1" s="1"/>
  <c r="M1689" i="1"/>
  <c r="U1689" i="1" s="1"/>
  <c r="M1690" i="1"/>
  <c r="U1690" i="1" s="1"/>
  <c r="M1691" i="1"/>
  <c r="U1691" i="1" s="1"/>
  <c r="M1692" i="1"/>
  <c r="U1692" i="1" s="1"/>
  <c r="M1693" i="1"/>
  <c r="U1693" i="1" s="1"/>
  <c r="M1694" i="1"/>
  <c r="U1694" i="1" s="1"/>
  <c r="M1695" i="1"/>
  <c r="U1695" i="1" s="1"/>
  <c r="M1696" i="1"/>
  <c r="U1696" i="1" s="1"/>
  <c r="M1697" i="1"/>
  <c r="U1697" i="1" s="1"/>
  <c r="M1698" i="1"/>
  <c r="U1698" i="1" s="1"/>
  <c r="M1699" i="1"/>
  <c r="U1699" i="1" s="1"/>
  <c r="M1700" i="1"/>
  <c r="U1700" i="1" s="1"/>
  <c r="M1701" i="1"/>
  <c r="U1701" i="1" s="1"/>
  <c r="M1702" i="1"/>
  <c r="U1702" i="1" s="1"/>
  <c r="M1703" i="1"/>
  <c r="U1703" i="1" s="1"/>
  <c r="M1704" i="1"/>
  <c r="U1704" i="1" s="1"/>
  <c r="M1705" i="1"/>
  <c r="U1705" i="1" s="1"/>
  <c r="M1706" i="1"/>
  <c r="U1706" i="1" s="1"/>
  <c r="M1707" i="1"/>
  <c r="U1707" i="1" s="1"/>
  <c r="M1708" i="1"/>
  <c r="U1708" i="1" s="1"/>
  <c r="M1709" i="1"/>
  <c r="U1709" i="1" s="1"/>
  <c r="M1710" i="1"/>
  <c r="U1710" i="1" s="1"/>
  <c r="M1711" i="1"/>
  <c r="U1711" i="1" s="1"/>
  <c r="M1712" i="1"/>
  <c r="U1712" i="1" s="1"/>
  <c r="M1713" i="1"/>
  <c r="U1713" i="1" s="1"/>
  <c r="M1714" i="1"/>
  <c r="U1714" i="1" s="1"/>
  <c r="M1715" i="1"/>
  <c r="U1715" i="1" s="1"/>
  <c r="M1716" i="1"/>
  <c r="U1716" i="1" s="1"/>
  <c r="M1717" i="1"/>
  <c r="U1717" i="1" s="1"/>
  <c r="M1718" i="1"/>
  <c r="U1718" i="1" s="1"/>
  <c r="M1719" i="1"/>
  <c r="U1719" i="1" s="1"/>
  <c r="M1720" i="1"/>
  <c r="U1720" i="1" s="1"/>
  <c r="M1721" i="1"/>
  <c r="U1721" i="1" s="1"/>
  <c r="M1722" i="1"/>
  <c r="U1722" i="1" s="1"/>
  <c r="M1723" i="1"/>
  <c r="U1723" i="1" s="1"/>
  <c r="M1724" i="1"/>
  <c r="U1724" i="1" s="1"/>
  <c r="M1725" i="1"/>
  <c r="U1725" i="1" s="1"/>
  <c r="M1726" i="1"/>
  <c r="U1726" i="1" s="1"/>
  <c r="M1727" i="1"/>
  <c r="U1727" i="1" s="1"/>
  <c r="M1728" i="1"/>
  <c r="U1728" i="1" s="1"/>
  <c r="M1729" i="1"/>
  <c r="U1729" i="1" s="1"/>
  <c r="M1730" i="1"/>
  <c r="U1730" i="1" s="1"/>
  <c r="M1731" i="1"/>
  <c r="U1731" i="1" s="1"/>
  <c r="M1732" i="1"/>
  <c r="U1732" i="1" s="1"/>
  <c r="M1733" i="1"/>
  <c r="U1733" i="1" s="1"/>
  <c r="M1734" i="1"/>
  <c r="U1734" i="1" s="1"/>
  <c r="M1735" i="1"/>
  <c r="U1735" i="1" s="1"/>
  <c r="M1736" i="1"/>
  <c r="U1736" i="1" s="1"/>
  <c r="M1737" i="1"/>
  <c r="U1737" i="1" s="1"/>
  <c r="M1738" i="1"/>
  <c r="U1738" i="1" s="1"/>
  <c r="M1739" i="1"/>
  <c r="U1739" i="1" s="1"/>
  <c r="M1740" i="1"/>
  <c r="U1740" i="1" s="1"/>
  <c r="M1741" i="1"/>
  <c r="U1741" i="1" s="1"/>
  <c r="M1742" i="1"/>
  <c r="U1742" i="1" s="1"/>
  <c r="M1743" i="1"/>
  <c r="U1743" i="1" s="1"/>
  <c r="M1744" i="1"/>
  <c r="U1744" i="1" s="1"/>
  <c r="M1745" i="1"/>
  <c r="U1745" i="1" s="1"/>
  <c r="M1746" i="1"/>
  <c r="U1746" i="1" s="1"/>
  <c r="M1747" i="1"/>
  <c r="U1747" i="1" s="1"/>
  <c r="M1748" i="1"/>
  <c r="U1748" i="1" s="1"/>
  <c r="M1749" i="1"/>
  <c r="U1749" i="1" s="1"/>
  <c r="M1750" i="1"/>
  <c r="U1750" i="1" s="1"/>
  <c r="M1751" i="1"/>
  <c r="U1751" i="1" s="1"/>
  <c r="M1752" i="1"/>
  <c r="U1752" i="1" s="1"/>
  <c r="M1753" i="1"/>
  <c r="U1753" i="1" s="1"/>
  <c r="M1754" i="1"/>
  <c r="U1754" i="1" s="1"/>
  <c r="M1755" i="1"/>
  <c r="U1755" i="1" s="1"/>
  <c r="M1756" i="1"/>
  <c r="U1756" i="1" s="1"/>
  <c r="M1757" i="1"/>
  <c r="U1757" i="1" s="1"/>
  <c r="M1758" i="1"/>
  <c r="U1758" i="1" s="1"/>
  <c r="M1759" i="1"/>
  <c r="U1759" i="1" s="1"/>
  <c r="M1760" i="1"/>
  <c r="U1760" i="1" s="1"/>
  <c r="M1761" i="1"/>
  <c r="U1761" i="1" s="1"/>
  <c r="M1762" i="1"/>
  <c r="U1762" i="1" s="1"/>
  <c r="M1763" i="1"/>
  <c r="U1763" i="1" s="1"/>
  <c r="M1764" i="1"/>
  <c r="U1764" i="1" s="1"/>
  <c r="M1765" i="1"/>
  <c r="U1765" i="1" s="1"/>
  <c r="M1766" i="1"/>
  <c r="U1766" i="1" s="1"/>
  <c r="M1767" i="1"/>
  <c r="U1767" i="1" s="1"/>
  <c r="M1768" i="1"/>
  <c r="U1768" i="1" s="1"/>
  <c r="M1769" i="1"/>
  <c r="U1769" i="1" s="1"/>
  <c r="M1770" i="1"/>
  <c r="U1770" i="1" s="1"/>
  <c r="M1771" i="1"/>
  <c r="U1771" i="1" s="1"/>
  <c r="M1772" i="1"/>
  <c r="U1772" i="1" s="1"/>
  <c r="M1773" i="1"/>
  <c r="U1773" i="1" s="1"/>
  <c r="M1774" i="1"/>
  <c r="U1774" i="1" s="1"/>
  <c r="M1775" i="1"/>
  <c r="U1775" i="1" s="1"/>
  <c r="M1776" i="1"/>
  <c r="U1776" i="1" s="1"/>
  <c r="M1777" i="1"/>
  <c r="U1777" i="1" s="1"/>
  <c r="M1778" i="1"/>
  <c r="U1778" i="1" s="1"/>
  <c r="M1779" i="1"/>
  <c r="U1779" i="1" s="1"/>
  <c r="M1780" i="1"/>
  <c r="U1780" i="1" s="1"/>
  <c r="M1781" i="1"/>
  <c r="U1781" i="1" s="1"/>
  <c r="M1782" i="1"/>
  <c r="U1782" i="1" s="1"/>
  <c r="M1783" i="1"/>
  <c r="U1783" i="1" s="1"/>
  <c r="M1784" i="1"/>
  <c r="U1784" i="1" s="1"/>
  <c r="M1785" i="1"/>
  <c r="U1785" i="1" s="1"/>
  <c r="M1786" i="1"/>
  <c r="U1786" i="1" s="1"/>
  <c r="M1787" i="1"/>
  <c r="U1787" i="1" s="1"/>
  <c r="M1788" i="1"/>
  <c r="U1788" i="1" s="1"/>
  <c r="M1789" i="1"/>
  <c r="U1789" i="1" s="1"/>
  <c r="M1790" i="1"/>
  <c r="U1790" i="1" s="1"/>
  <c r="M1791" i="1"/>
  <c r="U1791" i="1" s="1"/>
  <c r="M1792" i="1"/>
  <c r="U1792" i="1" s="1"/>
  <c r="M1793" i="1"/>
  <c r="U1793" i="1" s="1"/>
  <c r="M1794" i="1"/>
  <c r="U1794" i="1" s="1"/>
  <c r="M1795" i="1"/>
  <c r="U1795" i="1" s="1"/>
  <c r="M1796" i="1"/>
  <c r="U1796" i="1" s="1"/>
  <c r="M1797" i="1"/>
  <c r="U1797" i="1" s="1"/>
  <c r="M1798" i="1"/>
  <c r="U1798" i="1" s="1"/>
  <c r="M1799" i="1"/>
  <c r="U1799" i="1" s="1"/>
  <c r="M1800" i="1"/>
  <c r="U1800" i="1" s="1"/>
  <c r="M1801" i="1"/>
  <c r="U1801" i="1" s="1"/>
  <c r="M1802" i="1"/>
  <c r="U1802" i="1" s="1"/>
  <c r="M1803" i="1"/>
  <c r="U1803" i="1" s="1"/>
  <c r="M1804" i="1"/>
  <c r="U1804" i="1" s="1"/>
  <c r="M1805" i="1"/>
  <c r="U1805" i="1" s="1"/>
  <c r="M1806" i="1"/>
  <c r="U1806" i="1" s="1"/>
  <c r="M1807" i="1"/>
  <c r="U1807" i="1" s="1"/>
  <c r="M1808" i="1"/>
  <c r="U1808" i="1" s="1"/>
  <c r="M1809" i="1"/>
  <c r="U1809" i="1" s="1"/>
  <c r="M1810" i="1"/>
  <c r="U1810" i="1" s="1"/>
  <c r="M1811" i="1"/>
  <c r="U1811" i="1" s="1"/>
  <c r="M1812" i="1"/>
  <c r="U1812" i="1" s="1"/>
  <c r="M1813" i="1"/>
  <c r="U1813" i="1" s="1"/>
  <c r="M1814" i="1"/>
  <c r="U1814" i="1" s="1"/>
  <c r="M1815" i="1"/>
  <c r="U1815" i="1" s="1"/>
  <c r="M1816" i="1"/>
  <c r="U1816" i="1" s="1"/>
  <c r="M1817" i="1"/>
  <c r="U1817" i="1" s="1"/>
  <c r="M1818" i="1"/>
  <c r="U1818" i="1" s="1"/>
  <c r="M1819" i="1"/>
  <c r="M1820" i="1"/>
  <c r="U1820" i="1" s="1"/>
  <c r="M1821" i="1"/>
  <c r="U1821" i="1" s="1"/>
  <c r="M1822" i="1"/>
  <c r="U1822" i="1" s="1"/>
  <c r="M1823" i="1"/>
  <c r="U1823" i="1" s="1"/>
  <c r="M1824" i="1"/>
  <c r="U1824" i="1" s="1"/>
  <c r="M1825" i="1"/>
  <c r="U1825" i="1" s="1"/>
  <c r="M1826" i="1"/>
  <c r="U1826" i="1" s="1"/>
  <c r="M1827" i="1"/>
  <c r="U1827" i="1" s="1"/>
  <c r="M1828" i="1"/>
  <c r="U1828" i="1" s="1"/>
  <c r="M1829" i="1"/>
  <c r="U1829" i="1" s="1"/>
  <c r="M1830" i="1"/>
  <c r="U1830" i="1" s="1"/>
  <c r="M1831" i="1"/>
  <c r="U1831" i="1" s="1"/>
  <c r="M1832" i="1"/>
  <c r="U1832" i="1" s="1"/>
  <c r="M1833" i="1"/>
  <c r="U1833" i="1" s="1"/>
  <c r="M1834" i="1"/>
  <c r="U1834" i="1" s="1"/>
  <c r="M1835" i="1"/>
  <c r="U1835" i="1" s="1"/>
  <c r="M1836" i="1"/>
  <c r="U1836" i="1" s="1"/>
  <c r="M1837" i="1"/>
  <c r="U1837" i="1" s="1"/>
  <c r="M1838" i="1"/>
  <c r="U1838" i="1" s="1"/>
  <c r="M1839" i="1"/>
  <c r="U1839" i="1" s="1"/>
  <c r="M1840" i="1"/>
  <c r="U1840" i="1" s="1"/>
  <c r="M1841" i="1"/>
  <c r="U1841" i="1" s="1"/>
  <c r="M1842" i="1"/>
  <c r="U1842" i="1" s="1"/>
  <c r="M1843" i="1"/>
  <c r="U1843" i="1" s="1"/>
  <c r="M1844" i="1"/>
  <c r="U1844" i="1" s="1"/>
  <c r="M1845" i="1"/>
  <c r="U1845" i="1" s="1"/>
  <c r="M1846" i="1"/>
  <c r="U1846" i="1" s="1"/>
  <c r="M1847" i="1"/>
  <c r="U1847" i="1" s="1"/>
  <c r="M1848" i="1"/>
  <c r="U1848" i="1" s="1"/>
  <c r="M1849" i="1"/>
  <c r="U1849" i="1" s="1"/>
  <c r="M1850" i="1"/>
  <c r="U1850" i="1" s="1"/>
  <c r="M1851" i="1"/>
  <c r="U1851" i="1" s="1"/>
  <c r="M1852" i="1"/>
  <c r="U1852" i="1" s="1"/>
  <c r="M1853" i="1"/>
  <c r="U1853" i="1" s="1"/>
  <c r="M1854" i="1"/>
  <c r="U1854" i="1" s="1"/>
  <c r="M1855" i="1"/>
  <c r="U1855" i="1" s="1"/>
  <c r="M1856" i="1"/>
  <c r="U1856" i="1" s="1"/>
  <c r="M1857" i="1"/>
  <c r="U1857" i="1" s="1"/>
  <c r="M1858" i="1"/>
  <c r="U1858" i="1" s="1"/>
  <c r="M1859" i="1"/>
  <c r="U1859" i="1" s="1"/>
  <c r="M1860" i="1"/>
  <c r="U1860" i="1" s="1"/>
  <c r="M1861" i="1"/>
  <c r="U1861" i="1" s="1"/>
  <c r="M1862" i="1"/>
  <c r="U1862" i="1" s="1"/>
  <c r="M1863" i="1"/>
  <c r="U1863" i="1" s="1"/>
  <c r="M1864" i="1"/>
  <c r="U1864" i="1" s="1"/>
  <c r="M1865" i="1"/>
  <c r="U1865" i="1" s="1"/>
  <c r="M1866" i="1"/>
  <c r="U1866" i="1" s="1"/>
  <c r="M1867" i="1"/>
  <c r="U1867" i="1" s="1"/>
  <c r="M1868" i="1"/>
  <c r="U1868" i="1" s="1"/>
  <c r="M1869" i="1"/>
  <c r="U1869" i="1" s="1"/>
  <c r="M1870" i="1"/>
  <c r="U1870" i="1" s="1"/>
  <c r="M1871" i="1"/>
  <c r="U1871" i="1" s="1"/>
  <c r="M1872" i="1"/>
  <c r="U1872" i="1" s="1"/>
  <c r="M1873" i="1"/>
  <c r="U1873" i="1" s="1"/>
  <c r="M1874" i="1"/>
  <c r="U1874" i="1" s="1"/>
  <c r="M1875" i="1"/>
  <c r="U1875" i="1" s="1"/>
  <c r="M1876" i="1"/>
  <c r="U1876" i="1" s="1"/>
  <c r="M1877" i="1"/>
  <c r="U1877" i="1" s="1"/>
  <c r="M1878" i="1"/>
  <c r="U1878" i="1" s="1"/>
  <c r="M1879" i="1"/>
  <c r="U1879" i="1" s="1"/>
  <c r="M1880" i="1"/>
  <c r="U1880" i="1" s="1"/>
  <c r="M1881" i="1"/>
  <c r="U1881" i="1" s="1"/>
  <c r="M1882" i="1"/>
  <c r="U1882" i="1" s="1"/>
  <c r="M1883" i="1"/>
  <c r="U1883" i="1" s="1"/>
  <c r="M1884" i="1"/>
  <c r="U1884" i="1" s="1"/>
  <c r="M1885" i="1"/>
  <c r="U1885" i="1" s="1"/>
  <c r="M1886" i="1"/>
  <c r="U1886" i="1" s="1"/>
  <c r="M1887" i="1"/>
  <c r="U1887" i="1" s="1"/>
  <c r="M1888" i="1"/>
  <c r="U1888" i="1" s="1"/>
  <c r="M1889" i="1"/>
  <c r="U1889" i="1" s="1"/>
  <c r="M1890" i="1"/>
  <c r="U1890" i="1" s="1"/>
  <c r="M1891" i="1"/>
  <c r="U1891" i="1" s="1"/>
  <c r="M1892" i="1"/>
  <c r="U1892" i="1" s="1"/>
  <c r="M1893" i="1"/>
  <c r="U1893" i="1" s="1"/>
  <c r="M1894" i="1"/>
  <c r="U1894" i="1" s="1"/>
  <c r="M1895" i="1"/>
  <c r="U1895" i="1" s="1"/>
  <c r="M1896" i="1"/>
  <c r="U1896" i="1" s="1"/>
  <c r="M1897" i="1"/>
  <c r="U1897" i="1" s="1"/>
  <c r="M1898" i="1"/>
  <c r="U1898" i="1" s="1"/>
  <c r="M1899" i="1"/>
  <c r="U1899" i="1" s="1"/>
  <c r="M1900" i="1"/>
  <c r="U1900" i="1" s="1"/>
  <c r="M1901" i="1"/>
  <c r="U1901" i="1" s="1"/>
  <c r="M1902" i="1"/>
  <c r="U1902" i="1" s="1"/>
  <c r="M1903" i="1"/>
  <c r="U1903" i="1" s="1"/>
  <c r="M1904" i="1"/>
  <c r="U1904" i="1" s="1"/>
  <c r="M1905" i="1"/>
  <c r="U1905" i="1" s="1"/>
  <c r="M1906" i="1"/>
  <c r="U1906" i="1" s="1"/>
  <c r="M1907" i="1"/>
  <c r="U1907" i="1" s="1"/>
  <c r="M1908" i="1"/>
  <c r="U1908" i="1" s="1"/>
  <c r="M1909" i="1"/>
  <c r="U1909" i="1" s="1"/>
  <c r="M1910" i="1"/>
  <c r="U1910" i="1" s="1"/>
  <c r="M1911" i="1"/>
  <c r="U1911" i="1" s="1"/>
  <c r="M1912" i="1"/>
  <c r="U1912" i="1" s="1"/>
  <c r="M1913" i="1"/>
  <c r="U1913" i="1" s="1"/>
  <c r="M1914" i="1"/>
  <c r="U1914" i="1" s="1"/>
  <c r="M1915" i="1"/>
  <c r="U1915" i="1" s="1"/>
  <c r="M1916" i="1"/>
  <c r="U1916" i="1" s="1"/>
  <c r="M1917" i="1"/>
  <c r="U1917" i="1" s="1"/>
  <c r="M1918" i="1"/>
  <c r="U1918" i="1" s="1"/>
  <c r="M1919" i="1"/>
  <c r="U1919" i="1" s="1"/>
  <c r="M1920" i="1"/>
  <c r="U1920" i="1" s="1"/>
  <c r="M1921" i="1"/>
  <c r="U1921" i="1" s="1"/>
  <c r="M1922" i="1"/>
  <c r="U1922" i="1" s="1"/>
  <c r="M1923" i="1"/>
  <c r="U1923" i="1" s="1"/>
  <c r="M1924" i="1"/>
  <c r="U1924" i="1" s="1"/>
  <c r="M1925" i="1"/>
  <c r="U1925" i="1" s="1"/>
  <c r="M1926" i="1"/>
  <c r="U1926" i="1" s="1"/>
  <c r="M1927" i="1"/>
  <c r="U1927" i="1" s="1"/>
  <c r="M1928" i="1"/>
  <c r="U1928" i="1" s="1"/>
  <c r="M1929" i="1"/>
  <c r="U1929" i="1" s="1"/>
  <c r="M1930" i="1"/>
  <c r="U1930" i="1" s="1"/>
  <c r="M1931" i="1"/>
  <c r="U1931" i="1" s="1"/>
  <c r="M1932" i="1"/>
  <c r="U1932" i="1" s="1"/>
  <c r="M1933" i="1"/>
  <c r="U1933" i="1" s="1"/>
  <c r="M1934" i="1"/>
  <c r="U1934" i="1" s="1"/>
  <c r="M1935" i="1"/>
  <c r="U1935" i="1" s="1"/>
  <c r="M1936" i="1"/>
  <c r="U1936" i="1" s="1"/>
  <c r="M1937" i="1"/>
  <c r="U1937" i="1" s="1"/>
  <c r="M1938" i="1"/>
  <c r="U1938" i="1" s="1"/>
  <c r="M1939" i="1"/>
  <c r="U1939" i="1" s="1"/>
  <c r="M1940" i="1"/>
  <c r="U1940" i="1" s="1"/>
  <c r="M1941" i="1"/>
  <c r="U1941" i="1" s="1"/>
  <c r="M1942" i="1"/>
  <c r="U1942" i="1" s="1"/>
  <c r="M1943" i="1"/>
  <c r="U1943" i="1" s="1"/>
  <c r="M1944" i="1"/>
  <c r="U1944" i="1" s="1"/>
  <c r="M1945" i="1"/>
  <c r="U1945" i="1" s="1"/>
  <c r="M1946" i="1"/>
  <c r="U1946" i="1" s="1"/>
  <c r="M1947" i="1"/>
  <c r="U1947" i="1" s="1"/>
  <c r="M1948" i="1"/>
  <c r="U1948" i="1" s="1"/>
  <c r="M1949" i="1"/>
  <c r="U1949" i="1" s="1"/>
  <c r="M1950" i="1"/>
  <c r="U1950" i="1" s="1"/>
  <c r="M1951" i="1"/>
  <c r="U1951" i="1" s="1"/>
  <c r="M1952" i="1"/>
  <c r="U1952" i="1" s="1"/>
  <c r="M1953" i="1"/>
  <c r="U1953" i="1" s="1"/>
  <c r="M1954" i="1"/>
  <c r="U1954" i="1" s="1"/>
  <c r="M1955" i="1"/>
  <c r="U1955" i="1" s="1"/>
  <c r="M1956" i="1"/>
  <c r="U1956" i="1" s="1"/>
  <c r="M1957" i="1"/>
  <c r="U1957" i="1" s="1"/>
  <c r="M1958" i="1"/>
  <c r="U1958" i="1" s="1"/>
  <c r="M1959" i="1"/>
  <c r="U1959" i="1" s="1"/>
  <c r="M1960" i="1"/>
  <c r="U1960" i="1" s="1"/>
  <c r="M1961" i="1"/>
  <c r="U1961" i="1" s="1"/>
  <c r="M1962" i="1"/>
  <c r="U1962" i="1" s="1"/>
  <c r="M1963" i="1"/>
  <c r="U1963" i="1" s="1"/>
  <c r="M1964" i="1"/>
  <c r="U1964" i="1" s="1"/>
  <c r="M1965" i="1"/>
  <c r="U1965" i="1" s="1"/>
  <c r="M1966" i="1"/>
  <c r="U1966" i="1" s="1"/>
  <c r="M1967" i="1"/>
  <c r="U1967" i="1" s="1"/>
  <c r="M1968" i="1"/>
  <c r="U1968" i="1" s="1"/>
  <c r="M1969" i="1"/>
  <c r="U1969" i="1" s="1"/>
  <c r="M1970" i="1"/>
  <c r="U1970" i="1" s="1"/>
  <c r="M1971" i="1"/>
  <c r="U1971" i="1" s="1"/>
  <c r="M1972" i="1"/>
  <c r="U1972" i="1" s="1"/>
  <c r="M1973" i="1"/>
  <c r="U1973" i="1" s="1"/>
  <c r="M1974" i="1"/>
  <c r="U1974" i="1" s="1"/>
  <c r="M1975" i="1"/>
  <c r="U1975" i="1" s="1"/>
  <c r="M1976" i="1"/>
  <c r="U1976" i="1" s="1"/>
  <c r="M1977" i="1"/>
  <c r="U1977" i="1" s="1"/>
  <c r="M1978" i="1"/>
  <c r="U1978" i="1" s="1"/>
  <c r="M1979" i="1"/>
  <c r="U1979" i="1" s="1"/>
  <c r="M1980" i="1"/>
  <c r="U1980" i="1" s="1"/>
  <c r="M1981" i="1"/>
  <c r="U1981" i="1" s="1"/>
  <c r="M1982" i="1"/>
  <c r="U1982" i="1" s="1"/>
  <c r="M1983" i="1"/>
  <c r="U1983" i="1" s="1"/>
  <c r="M1984" i="1"/>
  <c r="U1984" i="1" s="1"/>
  <c r="M1985" i="1"/>
  <c r="U1985" i="1" s="1"/>
  <c r="M1986" i="1"/>
  <c r="U1986" i="1" s="1"/>
  <c r="M1987" i="1"/>
  <c r="U1987" i="1" s="1"/>
  <c r="M1988" i="1"/>
  <c r="U1988" i="1" s="1"/>
  <c r="M1989" i="1"/>
  <c r="U1989" i="1" s="1"/>
  <c r="M1990" i="1"/>
  <c r="U1990" i="1" s="1"/>
  <c r="M1991" i="1"/>
  <c r="U1991" i="1" s="1"/>
  <c r="M1992" i="1"/>
  <c r="U1992" i="1" s="1"/>
  <c r="M1993" i="1"/>
  <c r="U1993" i="1" s="1"/>
  <c r="M1994" i="1"/>
  <c r="U1994" i="1" s="1"/>
  <c r="M1995" i="1"/>
  <c r="U1995" i="1" s="1"/>
  <c r="M1996" i="1"/>
  <c r="U1996" i="1" s="1"/>
  <c r="M1997" i="1"/>
  <c r="U1997" i="1" s="1"/>
  <c r="M1998" i="1"/>
  <c r="U1998" i="1" s="1"/>
  <c r="M1999" i="1"/>
  <c r="U1999" i="1" s="1"/>
  <c r="M2000" i="1"/>
  <c r="U2000" i="1" s="1"/>
  <c r="M2001" i="1"/>
  <c r="U2001" i="1" s="1"/>
  <c r="M2002" i="1"/>
  <c r="U2002" i="1" s="1"/>
  <c r="M2003" i="1"/>
  <c r="U2003" i="1" s="1"/>
  <c r="M2004" i="1"/>
  <c r="U2004" i="1" s="1"/>
  <c r="M2005" i="1"/>
  <c r="U2005" i="1" s="1"/>
  <c r="M2006" i="1"/>
  <c r="U2006" i="1" s="1"/>
  <c r="M2007" i="1"/>
  <c r="U2007" i="1" s="1"/>
  <c r="M2008" i="1"/>
  <c r="U2008" i="1" s="1"/>
  <c r="M2009" i="1"/>
  <c r="U2009" i="1" s="1"/>
  <c r="M2010" i="1"/>
  <c r="U2010" i="1" s="1"/>
  <c r="M2011" i="1"/>
  <c r="U2011" i="1" s="1"/>
  <c r="M2012" i="1"/>
  <c r="U2012" i="1" s="1"/>
  <c r="M2013" i="1"/>
  <c r="U2013" i="1" s="1"/>
  <c r="M2014" i="1"/>
  <c r="U2014" i="1" s="1"/>
  <c r="M2015" i="1"/>
  <c r="U2015" i="1" s="1"/>
  <c r="M2016" i="1"/>
  <c r="U2016" i="1" s="1"/>
  <c r="M2017" i="1"/>
  <c r="U2017" i="1" s="1"/>
  <c r="M2018" i="1"/>
  <c r="U2018" i="1" s="1"/>
  <c r="M2019" i="1"/>
  <c r="U2019" i="1" s="1"/>
  <c r="M2020" i="1"/>
  <c r="U2020" i="1" s="1"/>
  <c r="M2021" i="1"/>
  <c r="U2021" i="1" s="1"/>
  <c r="M2022" i="1"/>
  <c r="U2022" i="1" s="1"/>
  <c r="M2023" i="1"/>
  <c r="U2023" i="1" s="1"/>
  <c r="M2024" i="1"/>
  <c r="U2024" i="1" s="1"/>
  <c r="M2025" i="1"/>
  <c r="U2025" i="1" s="1"/>
  <c r="M2026" i="1"/>
  <c r="U2026" i="1" s="1"/>
  <c r="M2027" i="1"/>
  <c r="U2027" i="1" s="1"/>
  <c r="M2028" i="1"/>
  <c r="U2028" i="1" s="1"/>
  <c r="M2029" i="1"/>
  <c r="U2029" i="1" s="1"/>
  <c r="M2030" i="1"/>
  <c r="U2030" i="1" s="1"/>
  <c r="M2031" i="1"/>
  <c r="U2031" i="1" s="1"/>
  <c r="M2032" i="1"/>
  <c r="U2032" i="1" s="1"/>
  <c r="M2033" i="1"/>
  <c r="U2033" i="1" s="1"/>
  <c r="M2034" i="1"/>
  <c r="U2034" i="1" s="1"/>
  <c r="M2035" i="1"/>
  <c r="U2035" i="1" s="1"/>
  <c r="M2036" i="1"/>
  <c r="U2036" i="1" s="1"/>
  <c r="M2037" i="1"/>
  <c r="U2037" i="1" s="1"/>
  <c r="M2038" i="1"/>
  <c r="U2038" i="1" s="1"/>
  <c r="M2039" i="1"/>
  <c r="U2039" i="1" s="1"/>
  <c r="M2040" i="1"/>
  <c r="U2040" i="1" s="1"/>
  <c r="M2041" i="1"/>
  <c r="U2041" i="1" s="1"/>
  <c r="M2042" i="1"/>
  <c r="U2042" i="1" s="1"/>
  <c r="M2043" i="1"/>
  <c r="U2043" i="1" s="1"/>
  <c r="M2044" i="1"/>
  <c r="U2044" i="1" s="1"/>
  <c r="M2045" i="1"/>
  <c r="U2045" i="1" s="1"/>
  <c r="M2046" i="1"/>
  <c r="U2046" i="1" s="1"/>
  <c r="M2047" i="1"/>
  <c r="U2047" i="1" s="1"/>
  <c r="M2048" i="1"/>
  <c r="U2048" i="1" s="1"/>
  <c r="M2049" i="1"/>
  <c r="U2049" i="1" s="1"/>
  <c r="M2050" i="1"/>
  <c r="U2050" i="1" s="1"/>
  <c r="M2051" i="1"/>
  <c r="U2051" i="1" s="1"/>
  <c r="M2052" i="1"/>
  <c r="U2052" i="1" s="1"/>
  <c r="M2053" i="1"/>
  <c r="U2053" i="1" s="1"/>
  <c r="M2054" i="1"/>
  <c r="U2054" i="1" s="1"/>
  <c r="M2055" i="1"/>
  <c r="U2055" i="1" s="1"/>
  <c r="M2056" i="1"/>
  <c r="U2056" i="1" s="1"/>
  <c r="M2057" i="1"/>
  <c r="U2057" i="1" s="1"/>
  <c r="M2058" i="1"/>
  <c r="U2058" i="1" s="1"/>
  <c r="M2059" i="1"/>
  <c r="U2059" i="1" s="1"/>
  <c r="M2060" i="1"/>
  <c r="U2060" i="1" s="1"/>
  <c r="M2061" i="1"/>
  <c r="U2061" i="1" s="1"/>
  <c r="M2062" i="1"/>
  <c r="U2062" i="1" s="1"/>
  <c r="M2063" i="1"/>
  <c r="U2063" i="1" s="1"/>
  <c r="M2064" i="1"/>
  <c r="U2064" i="1" s="1"/>
  <c r="M2065" i="1"/>
  <c r="M2066" i="1"/>
  <c r="U2066" i="1" s="1"/>
  <c r="M2067" i="1"/>
  <c r="U2067" i="1" s="1"/>
  <c r="M2068" i="1"/>
  <c r="U2068" i="1" s="1"/>
  <c r="M2069" i="1"/>
  <c r="U2069" i="1" s="1"/>
  <c r="M2070" i="1"/>
  <c r="U2070" i="1" s="1"/>
  <c r="M2071" i="1"/>
  <c r="U2071" i="1" s="1"/>
  <c r="M2072" i="1"/>
  <c r="U2072" i="1" s="1"/>
  <c r="M2073" i="1"/>
  <c r="U2073" i="1" s="1"/>
  <c r="M2074" i="1"/>
  <c r="U2074" i="1" s="1"/>
  <c r="M2075" i="1"/>
  <c r="U2075" i="1" s="1"/>
  <c r="M2076" i="1"/>
  <c r="U2076" i="1" s="1"/>
  <c r="M2077" i="1"/>
  <c r="U2077" i="1" s="1"/>
  <c r="M2078" i="1"/>
  <c r="U2078" i="1" s="1"/>
  <c r="M2079" i="1"/>
  <c r="U2079" i="1" s="1"/>
  <c r="M2080" i="1"/>
  <c r="U2080" i="1" s="1"/>
  <c r="M2081" i="1"/>
  <c r="U2081" i="1" s="1"/>
  <c r="M2082" i="1"/>
  <c r="U2082" i="1" s="1"/>
  <c r="M2083" i="1"/>
  <c r="U2083" i="1" s="1"/>
  <c r="M2084" i="1"/>
  <c r="U2084" i="1" s="1"/>
  <c r="M2085" i="1"/>
  <c r="U2085" i="1" s="1"/>
  <c r="M2086" i="1"/>
  <c r="U2086" i="1" s="1"/>
  <c r="M2087" i="1"/>
  <c r="U2087" i="1" s="1"/>
  <c r="M2088" i="1"/>
  <c r="U2088" i="1" s="1"/>
  <c r="M2089" i="1"/>
  <c r="U2089" i="1" s="1"/>
  <c r="M2090" i="1"/>
  <c r="U2090" i="1" s="1"/>
  <c r="M2091" i="1"/>
  <c r="U2091" i="1" s="1"/>
  <c r="M2092" i="1"/>
  <c r="U2092" i="1" s="1"/>
  <c r="M2093" i="1"/>
  <c r="U2093" i="1" s="1"/>
  <c r="M2094" i="1"/>
  <c r="U2094" i="1" s="1"/>
  <c r="M2095" i="1"/>
  <c r="U2095" i="1" s="1"/>
  <c r="M2096" i="1"/>
  <c r="U2096" i="1" s="1"/>
  <c r="M2097" i="1"/>
  <c r="U2097" i="1" s="1"/>
  <c r="M2098" i="1"/>
  <c r="U2098" i="1" s="1"/>
  <c r="M2099" i="1"/>
  <c r="U2099" i="1" s="1"/>
  <c r="M2100" i="1"/>
  <c r="U2100" i="1" s="1"/>
  <c r="M2101" i="1"/>
  <c r="U2101" i="1" s="1"/>
  <c r="M2102" i="1"/>
  <c r="U2102" i="1" s="1"/>
  <c r="M2103" i="1"/>
  <c r="U2103" i="1" s="1"/>
  <c r="M2104" i="1"/>
  <c r="U2104" i="1" s="1"/>
  <c r="M2105" i="1"/>
  <c r="U2105" i="1" s="1"/>
  <c r="M2106" i="1"/>
  <c r="U2106" i="1" s="1"/>
  <c r="M2107" i="1"/>
  <c r="U2107" i="1" s="1"/>
  <c r="M2108" i="1"/>
  <c r="U2108" i="1" s="1"/>
  <c r="M2109" i="1"/>
  <c r="U2109" i="1" s="1"/>
  <c r="M2110" i="1"/>
  <c r="U2110" i="1" s="1"/>
  <c r="M2111" i="1"/>
  <c r="U2111" i="1" s="1"/>
  <c r="M2112" i="1"/>
  <c r="U2112" i="1" s="1"/>
  <c r="M2113" i="1"/>
  <c r="U2113" i="1" s="1"/>
  <c r="M2114" i="1"/>
  <c r="U2114" i="1" s="1"/>
  <c r="M2115" i="1"/>
  <c r="U2115" i="1" s="1"/>
  <c r="M2116" i="1"/>
  <c r="U2116" i="1" s="1"/>
  <c r="M2117" i="1"/>
  <c r="U2117" i="1" s="1"/>
  <c r="M2118" i="1"/>
  <c r="U2118" i="1" s="1"/>
  <c r="M2119" i="1"/>
  <c r="U2119" i="1" s="1"/>
  <c r="M2120" i="1"/>
  <c r="U2120" i="1" s="1"/>
  <c r="M2121" i="1"/>
  <c r="U2121" i="1" s="1"/>
  <c r="M2122" i="1"/>
  <c r="U2122" i="1" s="1"/>
  <c r="M2123" i="1"/>
  <c r="U2123" i="1" s="1"/>
  <c r="M2124" i="1"/>
  <c r="U2124" i="1" s="1"/>
  <c r="M2125" i="1"/>
  <c r="U2125" i="1" s="1"/>
  <c r="M2126" i="1"/>
  <c r="U2126" i="1" s="1"/>
  <c r="M2127" i="1"/>
  <c r="U2127" i="1" s="1"/>
  <c r="M2128" i="1"/>
  <c r="U2128" i="1" s="1"/>
  <c r="M2129" i="1"/>
  <c r="U2129" i="1" s="1"/>
  <c r="M2130" i="1"/>
  <c r="U2130" i="1" s="1"/>
  <c r="M2131" i="1"/>
  <c r="U2131" i="1" s="1"/>
  <c r="M2132" i="1"/>
  <c r="U2132" i="1" s="1"/>
  <c r="M2133" i="1"/>
  <c r="U2133" i="1" s="1"/>
  <c r="M2134" i="1"/>
  <c r="U2134" i="1" s="1"/>
  <c r="M2135" i="1"/>
  <c r="U2135" i="1" s="1"/>
  <c r="M2136" i="1"/>
  <c r="U2136" i="1" s="1"/>
  <c r="M2137" i="1"/>
  <c r="U2137" i="1" s="1"/>
  <c r="M2138" i="1"/>
  <c r="U2138" i="1" s="1"/>
  <c r="M2139" i="1"/>
  <c r="U2139" i="1" s="1"/>
  <c r="M2140" i="1"/>
  <c r="U2140" i="1" s="1"/>
  <c r="M2141" i="1"/>
  <c r="U2141" i="1" s="1"/>
  <c r="M2142" i="1"/>
  <c r="U2142" i="1" s="1"/>
  <c r="M2143" i="1"/>
  <c r="U2143" i="1" s="1"/>
  <c r="M2144" i="1"/>
  <c r="U2144" i="1" s="1"/>
  <c r="M2145" i="1"/>
  <c r="U2145" i="1" s="1"/>
  <c r="M2146" i="1"/>
  <c r="U2146" i="1" s="1"/>
  <c r="M2147" i="1"/>
  <c r="U2147" i="1" s="1"/>
  <c r="M2148" i="1"/>
  <c r="U2148" i="1" s="1"/>
  <c r="M2149" i="1"/>
  <c r="U2149" i="1" s="1"/>
  <c r="M2150" i="1"/>
  <c r="U2150" i="1" s="1"/>
  <c r="M2151" i="1"/>
  <c r="U2151" i="1" s="1"/>
  <c r="M2152" i="1"/>
  <c r="U2152" i="1" s="1"/>
  <c r="M2153" i="1"/>
  <c r="U2153" i="1" s="1"/>
  <c r="M2154" i="1"/>
  <c r="U2154" i="1" s="1"/>
  <c r="M2155" i="1"/>
  <c r="U2155" i="1" s="1"/>
  <c r="M2156" i="1"/>
  <c r="U2156" i="1" s="1"/>
  <c r="M2157" i="1"/>
  <c r="U2157" i="1" s="1"/>
  <c r="M2158" i="1"/>
  <c r="U2158" i="1" s="1"/>
  <c r="M2159" i="1"/>
  <c r="U2159" i="1" s="1"/>
  <c r="M2160" i="1"/>
  <c r="U2160" i="1" s="1"/>
  <c r="M2161" i="1"/>
  <c r="U2161" i="1" s="1"/>
  <c r="M2162" i="1"/>
  <c r="U2162" i="1" s="1"/>
  <c r="M2163" i="1"/>
  <c r="U2163" i="1" s="1"/>
  <c r="M2164" i="1"/>
  <c r="U2164" i="1" s="1"/>
  <c r="M2165" i="1"/>
  <c r="U2165" i="1" s="1"/>
  <c r="M2166" i="1"/>
  <c r="U2166" i="1" s="1"/>
  <c r="M2167" i="1"/>
  <c r="U2167" i="1" s="1"/>
  <c r="M2168" i="1"/>
  <c r="U2168" i="1" s="1"/>
  <c r="M2169" i="1"/>
  <c r="U2169" i="1" s="1"/>
  <c r="M2170" i="1"/>
  <c r="U2170" i="1" s="1"/>
  <c r="M2171" i="1"/>
  <c r="U2171" i="1" s="1"/>
  <c r="M2172" i="1"/>
  <c r="U2172" i="1" s="1"/>
  <c r="M2173" i="1"/>
  <c r="U2173" i="1" s="1"/>
  <c r="M2174" i="1"/>
  <c r="U2174" i="1" s="1"/>
  <c r="M2175" i="1"/>
  <c r="U2175" i="1" s="1"/>
  <c r="M2176" i="1"/>
  <c r="U2176" i="1" s="1"/>
  <c r="M2177" i="1"/>
  <c r="U2177" i="1" s="1"/>
  <c r="M2178" i="1"/>
  <c r="U2178" i="1" s="1"/>
  <c r="M2179" i="1"/>
  <c r="U2179" i="1" s="1"/>
  <c r="M2180" i="1"/>
  <c r="U2180" i="1" s="1"/>
  <c r="M2181" i="1"/>
  <c r="U2181" i="1" s="1"/>
  <c r="M2182" i="1"/>
  <c r="U2182" i="1" s="1"/>
  <c r="M2183" i="1"/>
  <c r="U2183" i="1" s="1"/>
  <c r="M2184" i="1"/>
  <c r="U2184" i="1" s="1"/>
  <c r="M2185" i="1"/>
  <c r="U2185" i="1" s="1"/>
  <c r="M2186" i="1"/>
  <c r="U2186" i="1" s="1"/>
  <c r="M2187" i="1"/>
  <c r="U2187" i="1" s="1"/>
  <c r="M2188" i="1"/>
  <c r="U2188" i="1" s="1"/>
  <c r="M2189" i="1"/>
  <c r="U2189" i="1" s="1"/>
  <c r="M2190" i="1"/>
  <c r="U2190" i="1" s="1"/>
  <c r="M2191" i="1"/>
  <c r="U2191" i="1" s="1"/>
  <c r="M2192" i="1"/>
  <c r="U2192" i="1" s="1"/>
  <c r="M2193" i="1"/>
  <c r="U2193" i="1" s="1"/>
  <c r="M2194" i="1"/>
  <c r="U2194" i="1" s="1"/>
  <c r="M2195" i="1"/>
  <c r="U2195" i="1" s="1"/>
  <c r="M2196" i="1"/>
  <c r="U2196" i="1" s="1"/>
  <c r="M2197" i="1"/>
  <c r="U2197" i="1" s="1"/>
  <c r="M2198" i="1"/>
  <c r="U2198" i="1" s="1"/>
  <c r="M2199" i="1"/>
  <c r="U2199" i="1" s="1"/>
  <c r="M2200" i="1"/>
  <c r="U2200" i="1" s="1"/>
  <c r="M2201" i="1"/>
  <c r="U2201" i="1" s="1"/>
  <c r="M2202" i="1"/>
  <c r="U2202" i="1" s="1"/>
  <c r="M2203" i="1"/>
  <c r="U2203" i="1" s="1"/>
  <c r="M2204" i="1"/>
  <c r="U2204" i="1" s="1"/>
  <c r="M2205" i="1"/>
  <c r="U2205" i="1" s="1"/>
  <c r="M2206" i="1"/>
  <c r="U2206" i="1" s="1"/>
  <c r="M2207" i="1"/>
  <c r="U2207" i="1" s="1"/>
  <c r="M2208" i="1"/>
  <c r="U2208" i="1" s="1"/>
  <c r="M2209" i="1"/>
  <c r="U2209" i="1" s="1"/>
  <c r="M2210" i="1"/>
  <c r="U2210" i="1" s="1"/>
  <c r="M2211" i="1"/>
  <c r="U2211" i="1" s="1"/>
  <c r="M2212" i="1"/>
  <c r="U2212" i="1" s="1"/>
  <c r="M2213" i="1"/>
  <c r="U2213" i="1" s="1"/>
  <c r="M2214" i="1"/>
  <c r="U2214" i="1" s="1"/>
  <c r="M2215" i="1"/>
  <c r="U2215" i="1" s="1"/>
  <c r="M2216" i="1"/>
  <c r="U2216" i="1" s="1"/>
  <c r="M2217" i="1"/>
  <c r="U2217" i="1" s="1"/>
  <c r="M2218" i="1"/>
  <c r="U2218" i="1" s="1"/>
  <c r="M2219" i="1"/>
  <c r="U2219" i="1" s="1"/>
  <c r="M2220" i="1"/>
  <c r="U2220" i="1" s="1"/>
  <c r="M2221" i="1"/>
  <c r="U2221" i="1" s="1"/>
  <c r="M2222" i="1"/>
  <c r="U2222" i="1" s="1"/>
  <c r="M2223" i="1"/>
  <c r="U2223" i="1" s="1"/>
  <c r="M2224" i="1"/>
  <c r="U2224" i="1" s="1"/>
  <c r="M2225" i="1"/>
  <c r="U2225" i="1" s="1"/>
  <c r="M2226" i="1"/>
  <c r="U2226" i="1" s="1"/>
  <c r="M2227" i="1"/>
  <c r="U2227" i="1" s="1"/>
  <c r="M2228" i="1"/>
  <c r="U2228" i="1" s="1"/>
  <c r="M2229" i="1"/>
  <c r="U2229" i="1" s="1"/>
  <c r="M2230" i="1"/>
  <c r="U2230" i="1" s="1"/>
  <c r="M2231" i="1"/>
  <c r="U2231" i="1" s="1"/>
  <c r="M2232" i="1"/>
  <c r="U2232" i="1" s="1"/>
  <c r="M2233" i="1"/>
  <c r="U2233" i="1" s="1"/>
  <c r="M2234" i="1"/>
  <c r="U2234" i="1" s="1"/>
  <c r="M2235" i="1"/>
  <c r="U2235" i="1" s="1"/>
  <c r="M2236" i="1"/>
  <c r="U2236" i="1" s="1"/>
  <c r="M2237" i="1"/>
  <c r="U2237" i="1" s="1"/>
  <c r="M2238" i="1"/>
  <c r="U2238" i="1" s="1"/>
  <c r="M2239" i="1"/>
  <c r="U2239" i="1" s="1"/>
  <c r="M2240" i="1"/>
  <c r="U2240" i="1" s="1"/>
  <c r="M2241" i="1"/>
  <c r="U2241" i="1" s="1"/>
  <c r="M2242" i="1"/>
  <c r="U2242" i="1" s="1"/>
  <c r="M2243" i="1"/>
  <c r="U2243" i="1" s="1"/>
  <c r="M2244" i="1"/>
  <c r="U2244" i="1" s="1"/>
  <c r="M2245" i="1"/>
  <c r="U2245" i="1" s="1"/>
  <c r="M2246" i="1"/>
  <c r="U2246" i="1" s="1"/>
  <c r="M2247" i="1"/>
  <c r="U2247" i="1" s="1"/>
  <c r="M2248" i="1"/>
  <c r="M2249" i="1"/>
  <c r="U2249" i="1" s="1"/>
  <c r="M2250" i="1"/>
  <c r="U2250" i="1" s="1"/>
  <c r="M2251" i="1"/>
  <c r="U2251" i="1" s="1"/>
  <c r="M2252" i="1"/>
  <c r="U2252" i="1" s="1"/>
  <c r="M2253" i="1"/>
  <c r="U2253" i="1" s="1"/>
  <c r="M2254" i="1"/>
  <c r="U2254" i="1" s="1"/>
  <c r="M2255" i="1"/>
  <c r="U2255" i="1" s="1"/>
  <c r="M2256" i="1"/>
  <c r="U2256" i="1" s="1"/>
  <c r="M2257" i="1"/>
  <c r="U2257" i="1" s="1"/>
  <c r="M2258" i="1"/>
  <c r="U2258" i="1" s="1"/>
  <c r="M2259" i="1"/>
  <c r="U2259" i="1" s="1"/>
  <c r="M2260" i="1"/>
  <c r="U2260" i="1" s="1"/>
  <c r="M2261" i="1"/>
  <c r="U2261" i="1" s="1"/>
  <c r="M2262" i="1"/>
  <c r="U2262" i="1" s="1"/>
  <c r="M2263" i="1"/>
  <c r="U2263" i="1" s="1"/>
  <c r="M2264" i="1"/>
  <c r="U2264" i="1" s="1"/>
  <c r="M2265" i="1"/>
  <c r="U2265" i="1" s="1"/>
  <c r="M2266" i="1"/>
  <c r="U2266" i="1" s="1"/>
  <c r="M2267" i="1"/>
  <c r="U2267" i="1" s="1"/>
  <c r="M2268" i="1"/>
  <c r="U2268" i="1" s="1"/>
  <c r="M2269" i="1"/>
  <c r="U2269" i="1" s="1"/>
  <c r="M2270" i="1"/>
  <c r="U2270" i="1" s="1"/>
  <c r="M2271" i="1"/>
  <c r="U2271" i="1" s="1"/>
  <c r="M2272" i="1"/>
  <c r="U2272" i="1" s="1"/>
  <c r="M2273" i="1"/>
  <c r="U2273" i="1" s="1"/>
  <c r="M2274" i="1"/>
  <c r="U2274" i="1" s="1"/>
  <c r="M2275" i="1"/>
  <c r="U2275" i="1" s="1"/>
  <c r="M2276" i="1"/>
  <c r="U2276" i="1" s="1"/>
  <c r="M2277" i="1"/>
  <c r="U2277" i="1" s="1"/>
  <c r="M2278" i="1"/>
  <c r="U2278" i="1" s="1"/>
  <c r="M2279" i="1"/>
  <c r="U2279" i="1" s="1"/>
  <c r="M2280" i="1"/>
  <c r="U2280" i="1" s="1"/>
  <c r="M2281" i="1"/>
  <c r="U2281" i="1" s="1"/>
  <c r="M2282" i="1"/>
  <c r="U2282" i="1" s="1"/>
  <c r="M2283" i="1"/>
  <c r="U2283" i="1" s="1"/>
  <c r="M2284" i="1"/>
  <c r="U2284" i="1" s="1"/>
  <c r="M2285" i="1"/>
  <c r="U2285" i="1" s="1"/>
  <c r="M2286" i="1"/>
  <c r="U2286" i="1" s="1"/>
  <c r="M2287" i="1"/>
  <c r="U2287" i="1" s="1"/>
  <c r="M2288" i="1"/>
  <c r="U2288" i="1" s="1"/>
  <c r="M2289" i="1"/>
  <c r="U2289" i="1" s="1"/>
  <c r="M2290" i="1"/>
  <c r="U2290" i="1" s="1"/>
  <c r="M2291" i="1"/>
  <c r="U2291" i="1" s="1"/>
  <c r="M2292" i="1"/>
  <c r="U2292" i="1" s="1"/>
  <c r="M2293" i="1"/>
  <c r="U2293" i="1" s="1"/>
  <c r="M2294" i="1"/>
  <c r="U2294" i="1" s="1"/>
  <c r="M2295" i="1"/>
  <c r="U2295" i="1" s="1"/>
  <c r="M2296" i="1"/>
  <c r="U2296" i="1" s="1"/>
  <c r="M2297" i="1"/>
  <c r="U2297" i="1" s="1"/>
  <c r="M2298" i="1"/>
  <c r="U2298" i="1" s="1"/>
  <c r="M2299" i="1"/>
  <c r="U2299" i="1" s="1"/>
  <c r="M2300" i="1"/>
  <c r="U2300" i="1" s="1"/>
  <c r="M2301" i="1"/>
  <c r="U2301" i="1" s="1"/>
  <c r="M2302" i="1"/>
  <c r="U2302" i="1" s="1"/>
  <c r="M2303" i="1"/>
  <c r="U2303" i="1" s="1"/>
  <c r="M2304" i="1"/>
  <c r="U2304" i="1" s="1"/>
  <c r="M2305" i="1"/>
  <c r="U2305" i="1" s="1"/>
  <c r="M2306" i="1"/>
  <c r="U2306" i="1" s="1"/>
  <c r="M2307" i="1"/>
  <c r="U2307" i="1" s="1"/>
  <c r="M2308" i="1"/>
  <c r="U2308" i="1" s="1"/>
  <c r="M2309" i="1"/>
  <c r="U2309" i="1" s="1"/>
  <c r="M2310" i="1"/>
  <c r="U2310" i="1" s="1"/>
  <c r="M2311" i="1"/>
  <c r="U2311" i="1" s="1"/>
  <c r="M2312" i="1"/>
  <c r="U2312" i="1" s="1"/>
  <c r="M2313" i="1"/>
  <c r="U2313" i="1" s="1"/>
  <c r="M2314" i="1"/>
  <c r="U2314" i="1" s="1"/>
  <c r="M2315" i="1"/>
  <c r="U2315" i="1" s="1"/>
  <c r="M2316" i="1"/>
  <c r="U2316" i="1" s="1"/>
  <c r="M2317" i="1"/>
  <c r="U2317" i="1" s="1"/>
  <c r="M2318" i="1"/>
  <c r="U2318" i="1" s="1"/>
  <c r="M2319" i="1"/>
  <c r="U2319" i="1" s="1"/>
  <c r="M2320" i="1"/>
  <c r="U2320" i="1" s="1"/>
  <c r="M2321" i="1"/>
  <c r="U2321" i="1" s="1"/>
  <c r="M2322" i="1"/>
  <c r="U2322" i="1" s="1"/>
  <c r="M2323" i="1"/>
  <c r="U2323" i="1" s="1"/>
  <c r="M2324" i="1"/>
  <c r="U2324" i="1" s="1"/>
  <c r="M2325" i="1"/>
  <c r="U2325" i="1" s="1"/>
  <c r="M2326" i="1"/>
  <c r="U2326" i="1" s="1"/>
  <c r="M2327" i="1"/>
  <c r="U2327" i="1" s="1"/>
  <c r="M2328" i="1"/>
  <c r="U2328" i="1" s="1"/>
  <c r="M2329" i="1"/>
  <c r="U2329" i="1" s="1"/>
  <c r="M2330" i="1"/>
  <c r="U2330" i="1" s="1"/>
  <c r="M2331" i="1"/>
  <c r="U2331" i="1" s="1"/>
  <c r="M2332" i="1"/>
  <c r="U2332" i="1" s="1"/>
  <c r="M2333" i="1"/>
  <c r="U2333" i="1" s="1"/>
  <c r="M2334" i="1"/>
  <c r="U2334" i="1" s="1"/>
  <c r="M2335" i="1"/>
  <c r="U2335" i="1" s="1"/>
  <c r="M2336" i="1"/>
  <c r="U2336" i="1" s="1"/>
  <c r="M2337" i="1"/>
  <c r="U2337" i="1" s="1"/>
  <c r="M2338" i="1"/>
  <c r="U2338" i="1" s="1"/>
  <c r="M2339" i="1"/>
  <c r="U2339" i="1" s="1"/>
  <c r="M2340" i="1"/>
  <c r="U2340" i="1" s="1"/>
  <c r="M2341" i="1"/>
  <c r="U2341" i="1" s="1"/>
  <c r="M2342" i="1"/>
  <c r="U2342" i="1" s="1"/>
  <c r="M2343" i="1"/>
  <c r="U2343" i="1" s="1"/>
  <c r="M2344" i="1"/>
  <c r="U2344" i="1" s="1"/>
  <c r="M2345" i="1"/>
  <c r="U2345" i="1" s="1"/>
  <c r="M2346" i="1"/>
  <c r="U2346" i="1" s="1"/>
  <c r="M2347" i="1"/>
  <c r="U2347" i="1" s="1"/>
  <c r="M2348" i="1"/>
  <c r="U2348" i="1" s="1"/>
  <c r="M2349" i="1"/>
  <c r="U2349" i="1" s="1"/>
  <c r="M2350" i="1"/>
  <c r="U2350" i="1" s="1"/>
  <c r="M2351" i="1"/>
  <c r="U2351" i="1" s="1"/>
  <c r="M2352" i="1"/>
  <c r="U2352" i="1" s="1"/>
  <c r="M2353" i="1"/>
  <c r="U2353" i="1" s="1"/>
  <c r="M2354" i="1"/>
  <c r="U2354" i="1" s="1"/>
  <c r="M2355" i="1"/>
  <c r="U2355" i="1" s="1"/>
  <c r="M2356" i="1"/>
  <c r="U2356" i="1" s="1"/>
  <c r="M2357" i="1"/>
  <c r="U2357" i="1" s="1"/>
  <c r="M2358" i="1"/>
  <c r="U2358" i="1" s="1"/>
  <c r="M2359" i="1"/>
  <c r="U2359" i="1" s="1"/>
  <c r="M2360" i="1"/>
  <c r="U2360" i="1" s="1"/>
  <c r="M2361" i="1"/>
  <c r="U2361" i="1" s="1"/>
  <c r="M2362" i="1"/>
  <c r="U2362" i="1" s="1"/>
  <c r="M2363" i="1"/>
  <c r="U2363" i="1" s="1"/>
  <c r="M2364" i="1"/>
  <c r="U2364" i="1" s="1"/>
  <c r="M2365" i="1"/>
  <c r="U2365" i="1" s="1"/>
  <c r="M2366" i="1"/>
  <c r="U2366" i="1" s="1"/>
  <c r="M2367" i="1"/>
  <c r="U2367" i="1" s="1"/>
  <c r="M2368" i="1"/>
  <c r="U2368" i="1" s="1"/>
  <c r="M2369" i="1"/>
  <c r="U2369" i="1" s="1"/>
  <c r="M2370" i="1"/>
  <c r="U2370" i="1" s="1"/>
  <c r="M2371" i="1"/>
  <c r="U2371" i="1" s="1"/>
  <c r="M2372" i="1"/>
  <c r="U2372" i="1" s="1"/>
  <c r="M2373" i="1"/>
  <c r="U2373" i="1" s="1"/>
  <c r="M2374" i="1"/>
  <c r="U2374" i="1" s="1"/>
  <c r="M2375" i="1"/>
  <c r="U2375" i="1" s="1"/>
  <c r="M2376" i="1"/>
  <c r="U2376" i="1" s="1"/>
  <c r="M2377" i="1"/>
  <c r="U2377" i="1" s="1"/>
  <c r="M2378" i="1"/>
  <c r="U2378" i="1" s="1"/>
  <c r="M2379" i="1"/>
  <c r="U2379" i="1" s="1"/>
  <c r="M2380" i="1"/>
  <c r="U2380" i="1" s="1"/>
  <c r="M2381" i="1"/>
  <c r="U2381" i="1" s="1"/>
  <c r="M2382" i="1"/>
  <c r="U2382" i="1" s="1"/>
  <c r="M2383" i="1"/>
  <c r="U2383" i="1" s="1"/>
  <c r="M2384" i="1"/>
  <c r="U2384" i="1" s="1"/>
  <c r="M2385" i="1"/>
  <c r="U2385" i="1" s="1"/>
  <c r="M2386" i="1"/>
  <c r="U2386" i="1" s="1"/>
  <c r="M2387" i="1"/>
  <c r="U2387" i="1" s="1"/>
  <c r="M2388" i="1"/>
  <c r="U2388" i="1" s="1"/>
  <c r="M2389" i="1"/>
  <c r="U2389" i="1" s="1"/>
  <c r="M2390" i="1"/>
  <c r="U2390" i="1" s="1"/>
  <c r="M2391" i="1"/>
  <c r="U2391" i="1" s="1"/>
  <c r="M2392" i="1"/>
  <c r="U2392" i="1" s="1"/>
  <c r="M2393" i="1"/>
  <c r="U2393" i="1" s="1"/>
  <c r="M2394" i="1"/>
  <c r="U2394" i="1" s="1"/>
  <c r="M2395" i="1"/>
  <c r="U2395" i="1" s="1"/>
  <c r="M2396" i="1"/>
  <c r="U2396" i="1" s="1"/>
  <c r="M2397" i="1"/>
  <c r="U2397" i="1" s="1"/>
  <c r="M2398" i="1"/>
  <c r="U2398" i="1" s="1"/>
  <c r="M2399" i="1"/>
  <c r="U2399" i="1" s="1"/>
  <c r="M2400" i="1"/>
  <c r="U2400" i="1" s="1"/>
  <c r="M2401" i="1"/>
  <c r="U2401" i="1" s="1"/>
  <c r="M2402" i="1"/>
  <c r="U2402" i="1" s="1"/>
  <c r="M2403" i="1"/>
  <c r="U2403" i="1" s="1"/>
  <c r="M2404" i="1"/>
  <c r="U2404" i="1" s="1"/>
  <c r="M2405" i="1"/>
  <c r="U2405" i="1" s="1"/>
  <c r="M2406" i="1"/>
  <c r="U2406" i="1" s="1"/>
  <c r="M2407" i="1"/>
  <c r="U2407" i="1" s="1"/>
  <c r="M2408" i="1"/>
  <c r="U2408" i="1" s="1"/>
  <c r="M2409" i="1"/>
  <c r="U2409" i="1" s="1"/>
  <c r="M2410" i="1"/>
  <c r="U2410" i="1" s="1"/>
  <c r="M2411" i="1"/>
  <c r="U2411" i="1" s="1"/>
  <c r="M2412" i="1"/>
  <c r="U2412" i="1" s="1"/>
  <c r="M2413" i="1"/>
  <c r="U2413" i="1" s="1"/>
  <c r="M2414" i="1"/>
  <c r="U2414" i="1" s="1"/>
  <c r="M2415" i="1"/>
  <c r="U2415" i="1" s="1"/>
  <c r="M2416" i="1"/>
  <c r="U2416" i="1" s="1"/>
  <c r="M2417" i="1"/>
  <c r="U2417" i="1" s="1"/>
  <c r="M2418" i="1"/>
  <c r="U2418" i="1" s="1"/>
  <c r="M2419" i="1"/>
  <c r="U2419" i="1" s="1"/>
  <c r="M2420" i="1"/>
  <c r="U2420" i="1" s="1"/>
  <c r="M2421" i="1"/>
  <c r="U2421" i="1" s="1"/>
  <c r="M2422" i="1"/>
  <c r="U2422" i="1" s="1"/>
  <c r="M2423" i="1"/>
  <c r="U2423" i="1" s="1"/>
  <c r="M2424" i="1"/>
  <c r="U2424" i="1" s="1"/>
  <c r="M2425" i="1"/>
  <c r="U2425" i="1" s="1"/>
  <c r="M2426" i="1"/>
  <c r="U2426" i="1" s="1"/>
  <c r="M2427" i="1"/>
  <c r="U2427" i="1" s="1"/>
  <c r="M2428" i="1"/>
  <c r="U2428" i="1" s="1"/>
  <c r="M2429" i="1"/>
  <c r="U2429" i="1" s="1"/>
  <c r="M2430" i="1"/>
  <c r="U2430" i="1" s="1"/>
  <c r="M2431" i="1"/>
  <c r="U2431" i="1" s="1"/>
  <c r="M2432" i="1"/>
  <c r="U2432" i="1" s="1"/>
  <c r="M2433" i="1"/>
  <c r="U2433" i="1" s="1"/>
  <c r="M2434" i="1"/>
  <c r="U2434" i="1" s="1"/>
  <c r="M2435" i="1"/>
  <c r="U2435" i="1" s="1"/>
  <c r="M2436" i="1"/>
  <c r="U2436" i="1" s="1"/>
  <c r="M2437" i="1"/>
  <c r="U2437" i="1" s="1"/>
  <c r="M2438" i="1"/>
  <c r="U2438" i="1" s="1"/>
  <c r="M2439" i="1"/>
  <c r="U2439" i="1" s="1"/>
  <c r="M2440" i="1"/>
  <c r="U2440" i="1" s="1"/>
  <c r="M2441" i="1"/>
  <c r="U2441" i="1" s="1"/>
  <c r="M2442" i="1"/>
  <c r="U2442" i="1" s="1"/>
  <c r="M2443" i="1"/>
  <c r="U2443" i="1" s="1"/>
  <c r="M2444" i="1"/>
  <c r="U2444" i="1" s="1"/>
  <c r="M2445" i="1"/>
  <c r="U2445" i="1" s="1"/>
  <c r="M2446" i="1"/>
  <c r="U2446" i="1" s="1"/>
  <c r="M2447" i="1"/>
  <c r="U2447" i="1" s="1"/>
  <c r="M2448" i="1"/>
  <c r="U2448" i="1" s="1"/>
  <c r="M2449" i="1"/>
  <c r="U2449" i="1" s="1"/>
  <c r="M2450" i="1"/>
  <c r="U2450" i="1" s="1"/>
  <c r="M2451" i="1"/>
  <c r="U2451" i="1" s="1"/>
  <c r="M2452" i="1"/>
  <c r="U2452" i="1" s="1"/>
  <c r="M2453" i="1"/>
  <c r="U2453" i="1" s="1"/>
  <c r="M2454" i="1"/>
  <c r="U2454" i="1" s="1"/>
  <c r="M2455" i="1"/>
  <c r="U2455" i="1" s="1"/>
  <c r="M2456" i="1"/>
  <c r="U2456" i="1" s="1"/>
  <c r="M2457" i="1"/>
  <c r="U2457" i="1" s="1"/>
  <c r="M2458" i="1"/>
  <c r="U2458" i="1" s="1"/>
  <c r="M2459" i="1"/>
  <c r="U2459" i="1" s="1"/>
  <c r="M2460" i="1"/>
  <c r="U2460" i="1" s="1"/>
  <c r="M2461" i="1"/>
  <c r="U2461" i="1" s="1"/>
  <c r="M2462" i="1"/>
  <c r="U2462" i="1" s="1"/>
  <c r="M2463" i="1"/>
  <c r="U2463" i="1" s="1"/>
  <c r="M2464" i="1"/>
  <c r="U2464" i="1" s="1"/>
  <c r="M2465" i="1"/>
  <c r="U2465" i="1" s="1"/>
  <c r="M2466" i="1"/>
  <c r="U2466" i="1" s="1"/>
  <c r="M2467" i="1"/>
  <c r="U2467" i="1" s="1"/>
  <c r="M2468" i="1"/>
  <c r="U2468" i="1" s="1"/>
  <c r="M2469" i="1"/>
  <c r="U2469" i="1" s="1"/>
  <c r="M2470" i="1"/>
  <c r="U2470" i="1" s="1"/>
  <c r="M2471" i="1"/>
  <c r="U2471" i="1" s="1"/>
  <c r="M2472" i="1"/>
  <c r="U2472" i="1" s="1"/>
  <c r="M2473" i="1"/>
  <c r="U2473" i="1" s="1"/>
  <c r="M2474" i="1"/>
  <c r="U2474" i="1" s="1"/>
  <c r="M2475" i="1"/>
  <c r="U2475" i="1" s="1"/>
  <c r="M2476" i="1"/>
  <c r="U2476" i="1" s="1"/>
  <c r="M2477" i="1"/>
  <c r="U2477" i="1" s="1"/>
  <c r="M2478" i="1"/>
  <c r="U2478" i="1" s="1"/>
  <c r="M2479" i="1"/>
  <c r="U2479" i="1" s="1"/>
  <c r="M2480" i="1"/>
  <c r="U2480" i="1" s="1"/>
  <c r="M2481" i="1"/>
  <c r="U2481" i="1" s="1"/>
  <c r="M2482" i="1"/>
  <c r="U2482" i="1" s="1"/>
  <c r="M2483" i="1"/>
  <c r="U2483" i="1" s="1"/>
  <c r="M2484" i="1"/>
  <c r="U2484" i="1" s="1"/>
  <c r="M2485" i="1"/>
  <c r="U2485" i="1" s="1"/>
  <c r="M2486" i="1"/>
  <c r="U2486" i="1" s="1"/>
  <c r="M2487" i="1"/>
  <c r="U2487" i="1" s="1"/>
  <c r="M2488" i="1"/>
  <c r="U2488" i="1" s="1"/>
  <c r="M2489" i="1"/>
  <c r="U2489" i="1" s="1"/>
  <c r="M2490" i="1"/>
  <c r="U2490" i="1" s="1"/>
  <c r="M2491" i="1"/>
  <c r="U2491" i="1" s="1"/>
  <c r="M2492" i="1"/>
  <c r="U2492" i="1" s="1"/>
  <c r="M2493" i="1"/>
  <c r="U2493" i="1" s="1"/>
  <c r="M2494" i="1"/>
  <c r="U2494" i="1" s="1"/>
  <c r="M2495" i="1"/>
  <c r="U2495" i="1" s="1"/>
  <c r="M2496" i="1"/>
  <c r="U2496" i="1" s="1"/>
  <c r="M2497" i="1"/>
  <c r="U2497" i="1" s="1"/>
  <c r="M2498" i="1"/>
  <c r="U2498" i="1" s="1"/>
  <c r="M2499" i="1"/>
  <c r="U2499" i="1" s="1"/>
  <c r="M2500" i="1"/>
  <c r="U2500" i="1" s="1"/>
  <c r="M2501" i="1"/>
  <c r="U2501" i="1" s="1"/>
  <c r="M2502" i="1"/>
  <c r="U2502" i="1" s="1"/>
  <c r="M2503" i="1"/>
  <c r="U2503" i="1" s="1"/>
  <c r="M2504" i="1"/>
  <c r="U2504" i="1" s="1"/>
  <c r="M2505" i="1"/>
  <c r="U2505" i="1" s="1"/>
  <c r="M2506" i="1"/>
  <c r="U2506" i="1" s="1"/>
  <c r="M2507" i="1"/>
  <c r="U2507" i="1" s="1"/>
  <c r="M2508" i="1"/>
  <c r="U2508" i="1" s="1"/>
  <c r="M2509" i="1"/>
  <c r="U2509" i="1" s="1"/>
  <c r="M2510" i="1"/>
  <c r="U2510" i="1" s="1"/>
  <c r="M2511" i="1"/>
  <c r="U2511" i="1" s="1"/>
  <c r="M2512" i="1"/>
  <c r="U2512" i="1" s="1"/>
  <c r="M2513" i="1"/>
  <c r="U2513" i="1" s="1"/>
  <c r="M2514" i="1"/>
  <c r="U2514" i="1" s="1"/>
  <c r="M2515" i="1"/>
  <c r="U2515" i="1" s="1"/>
  <c r="M2516" i="1"/>
  <c r="U2516" i="1" s="1"/>
  <c r="M2517" i="1"/>
  <c r="U2517" i="1" s="1"/>
  <c r="M2518" i="1"/>
  <c r="U2518" i="1" s="1"/>
  <c r="M2519" i="1"/>
  <c r="U2519" i="1" s="1"/>
  <c r="M2520" i="1"/>
  <c r="U2520" i="1" s="1"/>
  <c r="M2521" i="1"/>
  <c r="U2521" i="1" s="1"/>
  <c r="M2522" i="1"/>
  <c r="U2522" i="1" s="1"/>
  <c r="M2523" i="1"/>
  <c r="U2523" i="1" s="1"/>
  <c r="M2524" i="1"/>
  <c r="U2524" i="1" s="1"/>
  <c r="M2525" i="1"/>
  <c r="U2525" i="1" s="1"/>
  <c r="M2526" i="1"/>
  <c r="U2526" i="1" s="1"/>
  <c r="M2527" i="1"/>
  <c r="U2527" i="1" s="1"/>
  <c r="M2528" i="1"/>
  <c r="U2528" i="1" s="1"/>
  <c r="M2529" i="1"/>
  <c r="U2529" i="1" s="1"/>
  <c r="M2530" i="1"/>
  <c r="U2530" i="1" s="1"/>
  <c r="M2531" i="1"/>
  <c r="U2531" i="1" s="1"/>
  <c r="M2532" i="1"/>
  <c r="U2532" i="1" s="1"/>
  <c r="M2533" i="1"/>
  <c r="U2533" i="1" s="1"/>
  <c r="M2534" i="1"/>
  <c r="U2534" i="1" s="1"/>
  <c r="M2535" i="1"/>
  <c r="U2535" i="1" s="1"/>
  <c r="M2536" i="1"/>
  <c r="U2536" i="1" s="1"/>
  <c r="M2537" i="1"/>
  <c r="U2537" i="1" s="1"/>
  <c r="M2538" i="1"/>
  <c r="U2538" i="1" s="1"/>
  <c r="M2539" i="1"/>
  <c r="U2539" i="1" s="1"/>
  <c r="M2540" i="1"/>
  <c r="U2540" i="1" s="1"/>
  <c r="M2541" i="1"/>
  <c r="U2541" i="1" s="1"/>
  <c r="M2542" i="1"/>
  <c r="U2542" i="1" s="1"/>
  <c r="M2543" i="1"/>
  <c r="U2543" i="1" s="1"/>
  <c r="M2544" i="1"/>
  <c r="U2544" i="1" s="1"/>
  <c r="M2545" i="1"/>
  <c r="U2545" i="1" s="1"/>
  <c r="M2546" i="1"/>
  <c r="U2546" i="1" s="1"/>
  <c r="M2547" i="1"/>
  <c r="U2547" i="1" s="1"/>
  <c r="M2548" i="1"/>
  <c r="U2548" i="1" s="1"/>
  <c r="M2549" i="1"/>
  <c r="U2549" i="1" s="1"/>
  <c r="M2550" i="1"/>
  <c r="U2550" i="1" s="1"/>
  <c r="M2551" i="1"/>
  <c r="U2551" i="1" s="1"/>
  <c r="M2552" i="1"/>
  <c r="U2552" i="1" s="1"/>
  <c r="M2553" i="1"/>
  <c r="U2553" i="1" s="1"/>
  <c r="M2554" i="1"/>
  <c r="U2554" i="1" s="1"/>
  <c r="M2555" i="1"/>
  <c r="U2555" i="1" s="1"/>
  <c r="M2556" i="1"/>
  <c r="U2556" i="1" s="1"/>
  <c r="M2557" i="1"/>
  <c r="U2557" i="1" s="1"/>
  <c r="M2558" i="1"/>
  <c r="U2558" i="1" s="1"/>
  <c r="M2559" i="1"/>
  <c r="U2559" i="1" s="1"/>
  <c r="M2560" i="1"/>
  <c r="U2560" i="1" s="1"/>
  <c r="M2561" i="1"/>
  <c r="U2561" i="1" s="1"/>
  <c r="M2562" i="1"/>
  <c r="U2562" i="1" s="1"/>
  <c r="M2563" i="1"/>
  <c r="U2563" i="1" s="1"/>
  <c r="M2564" i="1"/>
  <c r="U2564" i="1" s="1"/>
  <c r="M2565" i="1"/>
  <c r="U2565" i="1" s="1"/>
  <c r="M2566" i="1"/>
  <c r="U2566" i="1" s="1"/>
  <c r="M2567" i="1"/>
  <c r="U2567" i="1" s="1"/>
  <c r="M2568" i="1"/>
  <c r="U2568" i="1" s="1"/>
  <c r="M2569" i="1"/>
  <c r="U2569" i="1" s="1"/>
  <c r="M2570" i="1"/>
  <c r="U2570" i="1" s="1"/>
  <c r="M2571" i="1"/>
  <c r="U2571" i="1" s="1"/>
  <c r="M2572" i="1"/>
  <c r="U2572" i="1" s="1"/>
  <c r="M2573" i="1"/>
  <c r="U2573" i="1" s="1"/>
  <c r="M2574" i="1"/>
  <c r="U2574" i="1" s="1"/>
  <c r="M2575" i="1"/>
  <c r="U2575" i="1" s="1"/>
  <c r="M2576" i="1"/>
  <c r="U2576" i="1" s="1"/>
  <c r="M2577" i="1"/>
  <c r="U2577" i="1" s="1"/>
  <c r="M2578" i="1"/>
  <c r="U2578" i="1" s="1"/>
  <c r="M2579" i="1"/>
  <c r="U2579" i="1" s="1"/>
  <c r="M2580" i="1"/>
  <c r="U2580" i="1" s="1"/>
  <c r="M2581" i="1"/>
  <c r="U2581" i="1" s="1"/>
  <c r="M2582" i="1"/>
  <c r="U2582" i="1" s="1"/>
  <c r="M2583" i="1"/>
  <c r="U2583" i="1" s="1"/>
  <c r="M2584" i="1"/>
  <c r="U2584" i="1" s="1"/>
  <c r="M2585" i="1"/>
  <c r="U2585" i="1" s="1"/>
  <c r="M2586" i="1"/>
  <c r="U2586" i="1" s="1"/>
  <c r="M2587" i="1"/>
  <c r="U2587" i="1" s="1"/>
  <c r="M2588" i="1"/>
  <c r="U2588" i="1" s="1"/>
  <c r="M2589" i="1"/>
  <c r="U2589" i="1" s="1"/>
  <c r="M2590" i="1"/>
  <c r="U2590" i="1" s="1"/>
  <c r="M2591" i="1"/>
  <c r="U2591" i="1" s="1"/>
  <c r="M2592" i="1"/>
  <c r="U2592" i="1" s="1"/>
  <c r="M2593" i="1"/>
  <c r="U2593" i="1" s="1"/>
  <c r="M2594" i="1"/>
  <c r="U2594" i="1" s="1"/>
  <c r="M2595" i="1"/>
  <c r="U2595" i="1" s="1"/>
  <c r="M2596" i="1"/>
  <c r="U2596" i="1" s="1"/>
  <c r="M2597" i="1"/>
  <c r="U2597" i="1" s="1"/>
  <c r="M2598" i="1"/>
  <c r="U2598" i="1" s="1"/>
  <c r="M2599" i="1"/>
  <c r="U2599" i="1" s="1"/>
  <c r="M2600" i="1"/>
  <c r="U2600" i="1" s="1"/>
  <c r="M2601" i="1"/>
  <c r="U2601" i="1" s="1"/>
  <c r="M2602" i="1"/>
  <c r="U2602" i="1" s="1"/>
  <c r="M2603" i="1"/>
  <c r="U2603" i="1" s="1"/>
  <c r="M2604" i="1"/>
  <c r="U2604" i="1" s="1"/>
  <c r="M2605" i="1"/>
  <c r="U2605" i="1" s="1"/>
  <c r="M2606" i="1"/>
  <c r="U2606" i="1" s="1"/>
  <c r="M2607" i="1"/>
  <c r="U2607" i="1" s="1"/>
  <c r="M2608" i="1"/>
  <c r="U2608" i="1" s="1"/>
  <c r="M2609" i="1"/>
  <c r="U2609" i="1" s="1"/>
  <c r="M2610" i="1"/>
  <c r="U2610" i="1" s="1"/>
  <c r="M2611" i="1"/>
  <c r="U2611" i="1" s="1"/>
  <c r="M2612" i="1"/>
  <c r="U2612" i="1" s="1"/>
  <c r="M2613" i="1"/>
  <c r="U2613" i="1" s="1"/>
  <c r="M2614" i="1"/>
  <c r="U2614" i="1" s="1"/>
  <c r="M2615" i="1"/>
  <c r="U2615" i="1" s="1"/>
  <c r="M2616" i="1"/>
  <c r="U2616" i="1" s="1"/>
  <c r="M2617" i="1"/>
  <c r="U2617" i="1" s="1"/>
  <c r="M2618" i="1"/>
  <c r="U2618" i="1" s="1"/>
  <c r="M2619" i="1"/>
  <c r="U2619" i="1" s="1"/>
  <c r="M2620" i="1"/>
  <c r="U2620" i="1" s="1"/>
  <c r="M2621" i="1"/>
  <c r="U2621" i="1" s="1"/>
  <c r="M2622" i="1"/>
  <c r="U2622" i="1" s="1"/>
  <c r="M2623" i="1"/>
  <c r="U2623" i="1" s="1"/>
  <c r="M2624" i="1"/>
  <c r="U2624" i="1" s="1"/>
  <c r="M2625" i="1"/>
  <c r="U2625" i="1" s="1"/>
  <c r="M2626" i="1"/>
  <c r="U2626" i="1" s="1"/>
  <c r="M2627" i="1"/>
  <c r="U2627" i="1" s="1"/>
  <c r="M2628" i="1"/>
  <c r="U2628" i="1" s="1"/>
  <c r="M2629" i="1"/>
  <c r="U2629" i="1" s="1"/>
  <c r="M2630" i="1"/>
  <c r="U2630" i="1" s="1"/>
  <c r="M2631" i="1"/>
  <c r="U2631" i="1" s="1"/>
  <c r="M2632" i="1"/>
  <c r="U2632" i="1" s="1"/>
  <c r="M2633" i="1"/>
  <c r="U2633" i="1" s="1"/>
  <c r="M2634" i="1"/>
  <c r="U2634" i="1" s="1"/>
  <c r="M2635" i="1"/>
  <c r="U2635" i="1" s="1"/>
  <c r="M2636" i="1"/>
  <c r="U2636" i="1" s="1"/>
  <c r="M2637" i="1"/>
  <c r="U2637" i="1" s="1"/>
  <c r="M2638" i="1"/>
  <c r="U2638" i="1" s="1"/>
  <c r="M2639" i="1"/>
  <c r="U2639" i="1" s="1"/>
  <c r="M2640" i="1"/>
  <c r="U2640" i="1" s="1"/>
  <c r="M2641" i="1"/>
  <c r="U2641" i="1" s="1"/>
  <c r="M2642" i="1"/>
  <c r="U2642" i="1" s="1"/>
  <c r="M2643" i="1"/>
  <c r="U2643" i="1" s="1"/>
  <c r="M2644" i="1"/>
  <c r="U2644" i="1" s="1"/>
  <c r="M2645" i="1"/>
  <c r="U2645" i="1" s="1"/>
  <c r="M2646" i="1"/>
  <c r="U2646" i="1" s="1"/>
  <c r="M2647" i="1"/>
  <c r="U2647" i="1" s="1"/>
  <c r="M2648" i="1"/>
  <c r="U2648" i="1" s="1"/>
  <c r="M2649" i="1"/>
  <c r="U2649" i="1" s="1"/>
  <c r="M2650" i="1"/>
  <c r="U2650" i="1" s="1"/>
  <c r="M2651" i="1"/>
  <c r="U2651" i="1" s="1"/>
  <c r="M2652" i="1"/>
  <c r="U2652" i="1" s="1"/>
  <c r="M2653" i="1"/>
  <c r="U2653" i="1" s="1"/>
  <c r="M2654" i="1"/>
  <c r="U2654" i="1" s="1"/>
  <c r="M2655" i="1"/>
  <c r="U2655" i="1" s="1"/>
  <c r="M2656" i="1"/>
  <c r="U2656" i="1" s="1"/>
  <c r="M2657" i="1"/>
  <c r="U2657" i="1" s="1"/>
  <c r="M2658" i="1"/>
  <c r="U2658" i="1" s="1"/>
  <c r="M2659" i="1"/>
  <c r="U2659" i="1" s="1"/>
  <c r="M2660" i="1"/>
  <c r="U2660" i="1" s="1"/>
  <c r="M2661" i="1"/>
  <c r="U2661" i="1" s="1"/>
  <c r="M2662" i="1"/>
  <c r="U2662" i="1" s="1"/>
  <c r="M2663" i="1"/>
  <c r="U2663" i="1" s="1"/>
  <c r="M2664" i="1"/>
  <c r="U2664" i="1" s="1"/>
  <c r="M2665" i="1"/>
  <c r="U2665" i="1" s="1"/>
  <c r="M2666" i="1"/>
  <c r="U2666" i="1" s="1"/>
  <c r="M2667" i="1"/>
  <c r="U2667" i="1" s="1"/>
  <c r="M2668" i="1"/>
  <c r="U2668" i="1" s="1"/>
  <c r="M2669" i="1"/>
  <c r="U2669" i="1" s="1"/>
  <c r="M2670" i="1"/>
  <c r="U2670" i="1" s="1"/>
  <c r="M2671" i="1"/>
  <c r="U2671" i="1" s="1"/>
  <c r="M2672" i="1"/>
  <c r="U2672" i="1" s="1"/>
  <c r="M2673" i="1"/>
  <c r="U2673" i="1" s="1"/>
  <c r="M2674" i="1"/>
  <c r="U2674" i="1" s="1"/>
  <c r="M2675" i="1"/>
  <c r="U2675" i="1" s="1"/>
  <c r="M2676" i="1"/>
  <c r="U2676" i="1" s="1"/>
  <c r="M2677" i="1"/>
  <c r="U2677" i="1" s="1"/>
  <c r="M2678" i="1"/>
  <c r="U2678" i="1" s="1"/>
  <c r="M2679" i="1"/>
  <c r="U2679" i="1" s="1"/>
  <c r="M2680" i="1"/>
  <c r="U2680" i="1" s="1"/>
  <c r="M2681" i="1"/>
  <c r="U2681" i="1" s="1"/>
  <c r="M2682" i="1"/>
  <c r="U2682" i="1" s="1"/>
  <c r="M2683" i="1"/>
  <c r="U2683" i="1" s="1"/>
  <c r="M2684" i="1"/>
  <c r="U2684" i="1" s="1"/>
  <c r="M2685" i="1"/>
  <c r="U2685" i="1" s="1"/>
  <c r="M2686" i="1"/>
  <c r="U2686" i="1" s="1"/>
  <c r="M2687" i="1"/>
  <c r="U2687" i="1" s="1"/>
  <c r="M2688" i="1"/>
  <c r="U2688" i="1" s="1"/>
  <c r="M2689" i="1"/>
  <c r="U2689" i="1" s="1"/>
  <c r="M2690" i="1"/>
  <c r="U2690" i="1" s="1"/>
  <c r="M2691" i="1"/>
  <c r="U2691" i="1" s="1"/>
  <c r="M2692" i="1"/>
  <c r="U2692" i="1" s="1"/>
  <c r="M2693" i="1"/>
  <c r="U2693" i="1" s="1"/>
  <c r="M2694" i="1"/>
  <c r="U2694" i="1" s="1"/>
  <c r="M2695" i="1"/>
  <c r="U2695" i="1" s="1"/>
  <c r="M2696" i="1"/>
  <c r="U2696" i="1" s="1"/>
  <c r="M2697" i="1"/>
  <c r="U2697" i="1" s="1"/>
  <c r="M2698" i="1"/>
  <c r="U2698" i="1" s="1"/>
  <c r="M2699" i="1"/>
  <c r="U2699" i="1" s="1"/>
  <c r="M2700" i="1"/>
  <c r="U2700" i="1" s="1"/>
  <c r="M2701" i="1"/>
  <c r="U2701" i="1" s="1"/>
  <c r="M2702" i="1"/>
  <c r="U2702" i="1" s="1"/>
  <c r="M2703" i="1"/>
  <c r="U2703" i="1" s="1"/>
  <c r="M2704" i="1"/>
  <c r="U2704" i="1" s="1"/>
  <c r="M2705" i="1"/>
  <c r="U2705" i="1" s="1"/>
  <c r="M2706" i="1"/>
  <c r="U2706" i="1" s="1"/>
  <c r="M2707" i="1"/>
  <c r="U2707" i="1" s="1"/>
  <c r="M2708" i="1"/>
  <c r="U2708" i="1" s="1"/>
  <c r="M2709" i="1"/>
  <c r="U2709" i="1" s="1"/>
  <c r="M2710" i="1"/>
  <c r="U2710" i="1" s="1"/>
  <c r="M2711" i="1"/>
  <c r="U2711" i="1" s="1"/>
  <c r="M2712" i="1"/>
  <c r="U2712" i="1" s="1"/>
  <c r="M2713" i="1"/>
  <c r="U2713" i="1" s="1"/>
  <c r="M2714" i="1"/>
  <c r="U2714" i="1" s="1"/>
  <c r="M2715" i="1"/>
  <c r="U2715" i="1" s="1"/>
  <c r="M2716" i="1"/>
  <c r="U2716" i="1" s="1"/>
  <c r="M2717" i="1"/>
  <c r="U2717" i="1" s="1"/>
  <c r="M2718" i="1"/>
  <c r="U2718" i="1" s="1"/>
  <c r="M2719" i="1"/>
  <c r="U2719" i="1" s="1"/>
  <c r="M2720" i="1"/>
  <c r="U2720" i="1" s="1"/>
  <c r="M2721" i="1"/>
  <c r="U2721" i="1" s="1"/>
  <c r="M2722" i="1"/>
  <c r="U2722" i="1" s="1"/>
  <c r="M2723" i="1"/>
  <c r="U2723" i="1" s="1"/>
  <c r="M2724" i="1"/>
  <c r="U2724" i="1" s="1"/>
  <c r="M2725" i="1"/>
  <c r="U2725" i="1" s="1"/>
  <c r="M2726" i="1"/>
  <c r="U2726" i="1" s="1"/>
  <c r="M2727" i="1"/>
  <c r="U2727" i="1" s="1"/>
  <c r="M2728" i="1"/>
  <c r="U2728" i="1" s="1"/>
  <c r="M2729" i="1"/>
  <c r="U2729" i="1" s="1"/>
  <c r="M2730" i="1"/>
  <c r="U2730" i="1" s="1"/>
  <c r="M2731" i="1"/>
  <c r="U2731" i="1" s="1"/>
  <c r="M2732" i="1"/>
  <c r="U2732" i="1" s="1"/>
  <c r="M2733" i="1"/>
  <c r="U2733" i="1" s="1"/>
  <c r="M2734" i="1"/>
  <c r="U2734" i="1" s="1"/>
  <c r="M2735" i="1"/>
  <c r="U2735" i="1" s="1"/>
  <c r="M2736" i="1"/>
  <c r="U2736" i="1" s="1"/>
  <c r="M2737" i="1"/>
  <c r="U2737" i="1" s="1"/>
  <c r="M2738" i="1"/>
  <c r="U2738" i="1" s="1"/>
  <c r="M2739" i="1"/>
  <c r="U2739" i="1" s="1"/>
  <c r="M2740" i="1"/>
  <c r="U2740" i="1" s="1"/>
  <c r="M2741" i="1"/>
  <c r="U2741" i="1" s="1"/>
  <c r="M2742" i="1"/>
  <c r="U2742" i="1" s="1"/>
  <c r="M2743" i="1"/>
  <c r="U2743" i="1" s="1"/>
  <c r="M2744" i="1"/>
  <c r="U2744" i="1" s="1"/>
  <c r="M2745" i="1"/>
  <c r="U2745" i="1" s="1"/>
  <c r="M2746" i="1"/>
  <c r="U2746" i="1" s="1"/>
  <c r="M2747" i="1"/>
  <c r="U2747" i="1" s="1"/>
  <c r="M2748" i="1"/>
  <c r="U2748" i="1" s="1"/>
  <c r="M2749" i="1"/>
  <c r="U2749" i="1" s="1"/>
  <c r="M2750" i="1"/>
  <c r="U2750" i="1" s="1"/>
  <c r="M2751" i="1"/>
  <c r="U2751" i="1" s="1"/>
  <c r="M2752" i="1"/>
  <c r="U2752" i="1" s="1"/>
  <c r="M2753" i="1"/>
  <c r="U2753" i="1" s="1"/>
  <c r="M2754" i="1"/>
  <c r="U2754" i="1" s="1"/>
  <c r="M2755" i="1"/>
  <c r="U2755" i="1" s="1"/>
  <c r="M2756" i="1"/>
  <c r="U2756" i="1" s="1"/>
  <c r="M2757" i="1"/>
  <c r="U2757" i="1" s="1"/>
  <c r="M2758" i="1"/>
  <c r="U2758" i="1" s="1"/>
  <c r="M2759" i="1"/>
  <c r="U2759" i="1" s="1"/>
  <c r="M2760" i="1"/>
  <c r="U2760" i="1" s="1"/>
  <c r="M2761" i="1"/>
  <c r="U2761" i="1" s="1"/>
  <c r="M2762" i="1"/>
  <c r="U2762" i="1" s="1"/>
  <c r="M2763" i="1"/>
  <c r="U2763" i="1" s="1"/>
  <c r="M2764" i="1"/>
  <c r="U2764" i="1" s="1"/>
  <c r="M2765" i="1"/>
  <c r="U2765" i="1" s="1"/>
  <c r="M2766" i="1"/>
  <c r="U2766" i="1" s="1"/>
  <c r="M2767" i="1"/>
  <c r="U2767" i="1" s="1"/>
  <c r="M2768" i="1"/>
  <c r="U2768" i="1" s="1"/>
  <c r="M2769" i="1"/>
  <c r="U2769" i="1" s="1"/>
  <c r="M2770" i="1"/>
  <c r="U2770" i="1" s="1"/>
  <c r="M2771" i="1"/>
  <c r="U2771" i="1" s="1"/>
  <c r="M2772" i="1"/>
  <c r="U2772" i="1" s="1"/>
  <c r="M2773" i="1"/>
  <c r="U2773" i="1" s="1"/>
  <c r="M2774" i="1"/>
  <c r="U2774" i="1" s="1"/>
  <c r="M2775" i="1"/>
  <c r="U2775" i="1" s="1"/>
  <c r="M2776" i="1"/>
  <c r="U2776" i="1" s="1"/>
  <c r="M2777" i="1"/>
  <c r="U2777" i="1" s="1"/>
  <c r="M2778" i="1"/>
  <c r="U2778" i="1" s="1"/>
  <c r="M2779" i="1"/>
  <c r="U2779" i="1" s="1"/>
  <c r="M2780" i="1"/>
  <c r="U2780" i="1" s="1"/>
  <c r="M2781" i="1"/>
  <c r="U2781" i="1" s="1"/>
  <c r="M2782" i="1"/>
  <c r="U2782" i="1" s="1"/>
  <c r="M2783" i="1"/>
  <c r="U2783" i="1" s="1"/>
  <c r="M2784" i="1"/>
  <c r="U2784" i="1" s="1"/>
  <c r="M2785" i="1"/>
  <c r="U2785" i="1" s="1"/>
  <c r="M2786" i="1"/>
  <c r="U2786" i="1" s="1"/>
  <c r="M2787" i="1"/>
  <c r="U2787" i="1" s="1"/>
  <c r="M2788" i="1"/>
  <c r="U2788" i="1" s="1"/>
  <c r="M2789" i="1"/>
  <c r="U2789" i="1" s="1"/>
  <c r="M2790" i="1"/>
  <c r="U2790" i="1" s="1"/>
  <c r="M2791" i="1"/>
  <c r="U2791" i="1" s="1"/>
  <c r="M2792" i="1"/>
  <c r="U2792" i="1" s="1"/>
  <c r="M2793" i="1"/>
  <c r="U2793" i="1" s="1"/>
  <c r="M2794" i="1"/>
  <c r="U2794" i="1" s="1"/>
  <c r="M2795" i="1"/>
  <c r="U2795" i="1" s="1"/>
  <c r="M2796" i="1"/>
  <c r="U2796" i="1" s="1"/>
  <c r="M2797" i="1"/>
  <c r="U2797" i="1" s="1"/>
  <c r="M2798" i="1"/>
  <c r="U2798" i="1" s="1"/>
  <c r="M2799" i="1"/>
  <c r="U2799" i="1" s="1"/>
  <c r="M2800" i="1"/>
  <c r="U2800" i="1" s="1"/>
  <c r="M2801" i="1"/>
  <c r="U2801" i="1" s="1"/>
  <c r="M2802" i="1"/>
  <c r="U2802" i="1" s="1"/>
  <c r="M2803" i="1"/>
  <c r="U2803" i="1" s="1"/>
  <c r="M2804" i="1"/>
  <c r="U2804" i="1" s="1"/>
  <c r="M2805" i="1"/>
  <c r="U2805" i="1" s="1"/>
  <c r="M2806" i="1"/>
  <c r="U2806" i="1" s="1"/>
  <c r="M2807" i="1"/>
  <c r="U2807" i="1" s="1"/>
  <c r="M2808" i="1"/>
  <c r="U2808" i="1" s="1"/>
  <c r="M2809" i="1"/>
  <c r="U2809" i="1" s="1"/>
  <c r="M2810" i="1"/>
  <c r="U2810" i="1" s="1"/>
  <c r="M2811" i="1"/>
  <c r="U2811" i="1" s="1"/>
  <c r="M2812" i="1"/>
  <c r="U2812" i="1" s="1"/>
  <c r="M2813" i="1"/>
  <c r="U2813" i="1" s="1"/>
  <c r="M2814" i="1"/>
  <c r="U2814" i="1" s="1"/>
  <c r="M2815" i="1"/>
  <c r="U2815" i="1" s="1"/>
  <c r="M2816" i="1"/>
  <c r="U2816" i="1" s="1"/>
  <c r="M2817" i="1"/>
  <c r="U2817" i="1" s="1"/>
  <c r="M2818" i="1"/>
  <c r="U2818" i="1" s="1"/>
  <c r="M2819" i="1"/>
  <c r="U2819" i="1" s="1"/>
  <c r="M2820" i="1"/>
  <c r="U2820" i="1" s="1"/>
  <c r="M2821" i="1"/>
  <c r="U2821" i="1" s="1"/>
  <c r="M2822" i="1"/>
  <c r="U2822" i="1" s="1"/>
  <c r="M2823" i="1"/>
  <c r="U2823" i="1" s="1"/>
  <c r="M2824" i="1"/>
  <c r="U2824" i="1" s="1"/>
  <c r="M2825" i="1"/>
  <c r="U2825" i="1" s="1"/>
  <c r="M2826" i="1"/>
  <c r="U2826" i="1" s="1"/>
  <c r="M2827" i="1"/>
  <c r="U2827" i="1" s="1"/>
  <c r="M2828" i="1"/>
  <c r="U2828" i="1" s="1"/>
  <c r="M2829" i="1"/>
  <c r="U2829" i="1" s="1"/>
  <c r="M2830" i="1"/>
  <c r="U2830" i="1" s="1"/>
  <c r="M2831" i="1"/>
  <c r="U2831" i="1" s="1"/>
  <c r="M2832" i="1"/>
  <c r="U2832" i="1" s="1"/>
  <c r="M2833" i="1"/>
  <c r="U2833" i="1" s="1"/>
  <c r="M2834" i="1"/>
  <c r="U2834" i="1" s="1"/>
  <c r="M2835" i="1"/>
  <c r="U2835" i="1" s="1"/>
  <c r="M2836" i="1"/>
  <c r="U2836" i="1" s="1"/>
  <c r="M2837" i="1"/>
  <c r="U2837" i="1" s="1"/>
  <c r="M2838" i="1"/>
  <c r="U2838" i="1" s="1"/>
  <c r="M2839" i="1"/>
  <c r="U2839" i="1" s="1"/>
  <c r="M2840" i="1"/>
  <c r="U2840" i="1" s="1"/>
  <c r="M2841" i="1"/>
  <c r="U2841" i="1" s="1"/>
  <c r="M2842" i="1"/>
  <c r="U2842" i="1" s="1"/>
  <c r="M2843" i="1"/>
  <c r="U2843" i="1" s="1"/>
  <c r="M2844" i="1"/>
  <c r="U2844" i="1" s="1"/>
  <c r="M2845" i="1"/>
  <c r="U2845" i="1" s="1"/>
  <c r="M2846" i="1"/>
  <c r="U2846" i="1" s="1"/>
  <c r="M2847" i="1"/>
  <c r="U2847" i="1" s="1"/>
  <c r="M2848" i="1"/>
  <c r="U2848" i="1" s="1"/>
  <c r="M2849" i="1"/>
  <c r="U2849" i="1" s="1"/>
  <c r="M2850" i="1"/>
  <c r="U2850" i="1" s="1"/>
  <c r="M2851" i="1"/>
  <c r="U2851" i="1" s="1"/>
  <c r="M2852" i="1"/>
  <c r="U2852" i="1" s="1"/>
  <c r="M2853" i="1"/>
  <c r="U2853" i="1" s="1"/>
  <c r="M2854" i="1"/>
  <c r="U2854" i="1" s="1"/>
  <c r="M2855" i="1"/>
  <c r="U2855" i="1" s="1"/>
  <c r="M2856" i="1"/>
  <c r="U2856" i="1" s="1"/>
  <c r="M2857" i="1"/>
  <c r="U2857" i="1" s="1"/>
  <c r="M2858" i="1"/>
  <c r="U2858" i="1" s="1"/>
  <c r="M2859" i="1"/>
  <c r="U2859" i="1" s="1"/>
  <c r="M2860" i="1"/>
  <c r="U2860" i="1" s="1"/>
  <c r="M2861" i="1"/>
  <c r="U2861" i="1" s="1"/>
  <c r="M2862" i="1"/>
  <c r="U2862" i="1" s="1"/>
  <c r="M2863" i="1"/>
  <c r="U2863" i="1" s="1"/>
  <c r="M2864" i="1"/>
  <c r="U2864" i="1" s="1"/>
  <c r="M2865" i="1"/>
  <c r="U2865" i="1" s="1"/>
  <c r="M2866" i="1"/>
  <c r="U2866" i="1" s="1"/>
  <c r="M2867" i="1"/>
  <c r="U2867" i="1" s="1"/>
  <c r="M2868" i="1"/>
  <c r="U2868" i="1" s="1"/>
  <c r="M2869" i="1"/>
  <c r="U2869" i="1" s="1"/>
  <c r="M2870" i="1"/>
  <c r="U2870" i="1" s="1"/>
  <c r="M2871" i="1"/>
  <c r="U2871" i="1" s="1"/>
  <c r="M2872" i="1"/>
  <c r="U2872" i="1" s="1"/>
  <c r="M2873" i="1"/>
  <c r="U2873" i="1" s="1"/>
  <c r="M2874" i="1"/>
  <c r="U2874" i="1" s="1"/>
  <c r="M2875" i="1"/>
  <c r="U2875" i="1" s="1"/>
  <c r="M2876" i="1"/>
  <c r="U2876" i="1" s="1"/>
  <c r="M2877" i="1"/>
  <c r="U2877" i="1" s="1"/>
  <c r="M2878" i="1"/>
  <c r="U2878" i="1" s="1"/>
  <c r="M2879" i="1"/>
  <c r="U2879" i="1" s="1"/>
  <c r="M2880" i="1"/>
  <c r="U2880" i="1" s="1"/>
  <c r="M2881" i="1"/>
  <c r="U2881" i="1" s="1"/>
  <c r="M2882" i="1"/>
  <c r="U2882" i="1" s="1"/>
  <c r="M2883" i="1"/>
  <c r="U2883" i="1" s="1"/>
  <c r="M2884" i="1"/>
  <c r="U2884" i="1" s="1"/>
  <c r="M2885" i="1"/>
  <c r="U2885" i="1" s="1"/>
  <c r="M2886" i="1"/>
  <c r="U2886" i="1" s="1"/>
  <c r="M2887" i="1"/>
  <c r="U2887" i="1" s="1"/>
  <c r="M2888" i="1"/>
  <c r="U2888" i="1" s="1"/>
  <c r="M2889" i="1"/>
  <c r="U2889" i="1" s="1"/>
  <c r="M2890" i="1"/>
  <c r="U2890" i="1" s="1"/>
  <c r="M2891" i="1"/>
  <c r="U2891" i="1" s="1"/>
  <c r="M2892" i="1"/>
  <c r="U2892" i="1" s="1"/>
  <c r="M2893" i="1"/>
  <c r="U2893" i="1" s="1"/>
  <c r="M2894" i="1"/>
  <c r="U2894" i="1" s="1"/>
  <c r="M2895" i="1"/>
  <c r="U2895" i="1" s="1"/>
  <c r="M2896" i="1"/>
  <c r="U2896" i="1" s="1"/>
  <c r="M2897" i="1"/>
  <c r="U2897" i="1" s="1"/>
  <c r="M2898" i="1"/>
  <c r="U2898" i="1" s="1"/>
  <c r="M2899" i="1"/>
  <c r="U2899" i="1" s="1"/>
  <c r="M2900" i="1"/>
  <c r="U2900" i="1" s="1"/>
  <c r="M2901" i="1"/>
  <c r="U2901" i="1" s="1"/>
  <c r="M2902" i="1"/>
  <c r="U2902" i="1" s="1"/>
  <c r="M2903" i="1"/>
  <c r="U2903" i="1" s="1"/>
  <c r="M2904" i="1"/>
  <c r="U2904" i="1" s="1"/>
  <c r="M2905" i="1"/>
  <c r="U2905" i="1" s="1"/>
  <c r="M2906" i="1"/>
  <c r="U2906" i="1" s="1"/>
  <c r="M2907" i="1"/>
  <c r="U2907" i="1" s="1"/>
  <c r="M2908" i="1"/>
  <c r="U2908" i="1" s="1"/>
  <c r="M2909" i="1"/>
  <c r="U2909" i="1" s="1"/>
  <c r="M2910" i="1"/>
  <c r="U2910" i="1" s="1"/>
  <c r="M2911" i="1"/>
  <c r="U2911" i="1" s="1"/>
  <c r="M2912" i="1"/>
  <c r="U2912" i="1" s="1"/>
  <c r="M2913" i="1"/>
  <c r="U2913" i="1" s="1"/>
  <c r="M2914" i="1"/>
  <c r="U2914" i="1" s="1"/>
  <c r="M2915" i="1"/>
  <c r="U2915" i="1" s="1"/>
  <c r="M2916" i="1"/>
  <c r="U2916" i="1" s="1"/>
  <c r="M2917" i="1"/>
  <c r="U2917" i="1" s="1"/>
  <c r="M2918" i="1"/>
  <c r="U2918" i="1" s="1"/>
  <c r="M2919" i="1"/>
  <c r="U2919" i="1" s="1"/>
  <c r="M2920" i="1"/>
  <c r="U2920" i="1" s="1"/>
  <c r="M2921" i="1"/>
  <c r="U2921" i="1" s="1"/>
  <c r="M2922" i="1"/>
  <c r="U2922" i="1" s="1"/>
  <c r="M2923" i="1"/>
  <c r="U2923" i="1" s="1"/>
  <c r="M2924" i="1"/>
  <c r="U2924" i="1" s="1"/>
  <c r="M2925" i="1"/>
  <c r="U2925" i="1" s="1"/>
  <c r="M2926" i="1"/>
  <c r="U2926" i="1" s="1"/>
  <c r="M2927" i="1"/>
  <c r="U2927" i="1" s="1"/>
  <c r="M2928" i="1"/>
  <c r="U2928" i="1" s="1"/>
  <c r="M2929" i="1"/>
  <c r="U2929" i="1" s="1"/>
  <c r="M2930" i="1"/>
  <c r="U2930" i="1" s="1"/>
  <c r="M2931" i="1"/>
  <c r="U2931" i="1" s="1"/>
  <c r="M2932" i="1"/>
  <c r="U2932" i="1" s="1"/>
  <c r="M2933" i="1"/>
  <c r="U2933" i="1" s="1"/>
  <c r="M2934" i="1"/>
  <c r="U2934" i="1" s="1"/>
  <c r="M2935" i="1"/>
  <c r="U2935" i="1" s="1"/>
  <c r="M2936" i="1"/>
  <c r="U2936" i="1" s="1"/>
  <c r="M2937" i="1"/>
  <c r="U2937" i="1" s="1"/>
  <c r="M2938" i="1"/>
  <c r="U2938" i="1" s="1"/>
  <c r="M2939" i="1"/>
  <c r="U2939" i="1" s="1"/>
  <c r="M2940" i="1"/>
  <c r="U2940" i="1" s="1"/>
  <c r="M2941" i="1"/>
  <c r="U2941" i="1" s="1"/>
  <c r="M2942" i="1"/>
  <c r="U2942" i="1" s="1"/>
  <c r="M2943" i="1"/>
  <c r="U2943" i="1" s="1"/>
  <c r="M2944" i="1"/>
  <c r="U2944" i="1" s="1"/>
  <c r="M2945" i="1"/>
  <c r="U2945" i="1" s="1"/>
  <c r="M2946" i="1"/>
  <c r="U2946" i="1" s="1"/>
  <c r="M2947" i="1"/>
  <c r="U2947" i="1" s="1"/>
  <c r="M2948" i="1"/>
  <c r="U2948" i="1" s="1"/>
  <c r="M2949" i="1"/>
  <c r="U2949" i="1" s="1"/>
  <c r="M2950" i="1"/>
  <c r="U2950" i="1" s="1"/>
  <c r="M2951" i="1"/>
  <c r="U2951" i="1" s="1"/>
  <c r="M2952" i="1"/>
  <c r="U2952" i="1" s="1"/>
  <c r="M2953" i="1"/>
  <c r="U2953" i="1" s="1"/>
  <c r="M2954" i="1"/>
  <c r="U2954" i="1" s="1"/>
  <c r="M2955" i="1"/>
  <c r="U2955" i="1" s="1"/>
  <c r="M2956" i="1"/>
  <c r="U2956" i="1" s="1"/>
  <c r="M2957" i="1"/>
  <c r="U2957" i="1" s="1"/>
  <c r="M2958" i="1"/>
  <c r="U2958" i="1" s="1"/>
  <c r="M2959" i="1"/>
  <c r="U2959" i="1" s="1"/>
  <c r="M2960" i="1"/>
  <c r="U2960" i="1" s="1"/>
  <c r="M2961" i="1"/>
  <c r="U2961" i="1" s="1"/>
  <c r="M2962" i="1"/>
  <c r="U2962" i="1" s="1"/>
  <c r="M2963" i="1"/>
  <c r="U2963" i="1" s="1"/>
  <c r="M2964" i="1"/>
  <c r="U2964" i="1" s="1"/>
  <c r="M2965" i="1"/>
  <c r="U2965" i="1" s="1"/>
  <c r="M2966" i="1"/>
  <c r="U2966" i="1" s="1"/>
  <c r="M2967" i="1"/>
  <c r="U2967" i="1" s="1"/>
  <c r="M2968" i="1"/>
  <c r="U2968" i="1" s="1"/>
  <c r="M2969" i="1"/>
  <c r="U2969" i="1" s="1"/>
  <c r="M2970" i="1"/>
  <c r="U2970" i="1" s="1"/>
  <c r="M2971" i="1"/>
  <c r="U2971" i="1" s="1"/>
  <c r="M2972" i="1"/>
  <c r="U2972" i="1" s="1"/>
  <c r="M2973" i="1"/>
  <c r="U2973" i="1" s="1"/>
  <c r="M2974" i="1"/>
  <c r="U2974" i="1" s="1"/>
  <c r="M2975" i="1"/>
  <c r="U2975" i="1" s="1"/>
  <c r="M2976" i="1"/>
  <c r="U2976" i="1" s="1"/>
  <c r="M2977" i="1"/>
  <c r="U2977" i="1" s="1"/>
  <c r="M2978" i="1"/>
  <c r="U2978" i="1" s="1"/>
  <c r="M2979" i="1"/>
  <c r="U2979" i="1" s="1"/>
  <c r="M2980" i="1"/>
  <c r="U2980" i="1" s="1"/>
  <c r="M2981" i="1"/>
  <c r="U2981" i="1" s="1"/>
  <c r="M2982" i="1"/>
  <c r="U2982" i="1" s="1"/>
  <c r="M2983" i="1"/>
  <c r="U2983" i="1" s="1"/>
  <c r="M2984" i="1"/>
  <c r="U2984" i="1" s="1"/>
  <c r="M2985" i="1"/>
  <c r="U2985" i="1" s="1"/>
  <c r="M2986" i="1"/>
  <c r="U2986" i="1" s="1"/>
  <c r="M2987" i="1"/>
  <c r="U2987" i="1" s="1"/>
  <c r="M2988" i="1"/>
  <c r="U2988" i="1" s="1"/>
  <c r="M2989" i="1"/>
  <c r="U2989" i="1" s="1"/>
  <c r="M2990" i="1"/>
  <c r="U2990" i="1" s="1"/>
  <c r="M2991" i="1"/>
  <c r="U2991" i="1" s="1"/>
  <c r="M2992" i="1"/>
  <c r="U2992" i="1" s="1"/>
  <c r="M2993" i="1"/>
  <c r="U2993" i="1" s="1"/>
  <c r="M2994" i="1"/>
  <c r="U2994" i="1" s="1"/>
  <c r="M2995" i="1"/>
  <c r="U2995" i="1" s="1"/>
  <c r="M2996" i="1"/>
  <c r="U2996" i="1" s="1"/>
  <c r="M2997" i="1"/>
  <c r="U2997" i="1" s="1"/>
  <c r="M2998" i="1"/>
  <c r="U2998" i="1" s="1"/>
  <c r="M2999" i="1"/>
  <c r="U2999" i="1" s="1"/>
  <c r="M3000" i="1"/>
  <c r="U3000" i="1" s="1"/>
  <c r="M3001" i="1"/>
  <c r="U3001" i="1" s="1"/>
  <c r="M3002" i="1"/>
  <c r="U3002" i="1" s="1"/>
  <c r="M3003" i="1"/>
  <c r="U3003" i="1" s="1"/>
  <c r="M3004" i="1"/>
  <c r="U3004" i="1" s="1"/>
  <c r="M3005" i="1"/>
  <c r="U3005" i="1" s="1"/>
  <c r="M3006" i="1"/>
  <c r="U3006" i="1" s="1"/>
  <c r="M3007" i="1"/>
  <c r="U3007" i="1" s="1"/>
  <c r="M3008" i="1"/>
  <c r="U3008" i="1" s="1"/>
  <c r="M3009" i="1"/>
  <c r="U3009" i="1" s="1"/>
  <c r="M3010" i="1"/>
  <c r="U3010" i="1" s="1"/>
  <c r="M3011" i="1"/>
  <c r="U3011" i="1" s="1"/>
  <c r="M3012" i="1"/>
  <c r="U3012" i="1" s="1"/>
  <c r="M3013" i="1"/>
  <c r="U3013" i="1" s="1"/>
  <c r="M3014" i="1"/>
  <c r="U3014" i="1" s="1"/>
  <c r="M3015" i="1"/>
  <c r="U3015" i="1" s="1"/>
  <c r="M3016" i="1"/>
  <c r="U3016" i="1" s="1"/>
  <c r="M3017" i="1"/>
  <c r="U3017" i="1" s="1"/>
  <c r="M3018" i="1"/>
  <c r="U3018" i="1" s="1"/>
  <c r="M3019" i="1"/>
  <c r="U3019" i="1" s="1"/>
  <c r="M3020" i="1"/>
  <c r="U3020" i="1" s="1"/>
  <c r="M3021" i="1"/>
  <c r="U3021" i="1" s="1"/>
  <c r="M3022" i="1"/>
  <c r="U3022" i="1" s="1"/>
  <c r="M3023" i="1"/>
  <c r="U3023" i="1" s="1"/>
  <c r="M3024" i="1"/>
  <c r="U3024" i="1" s="1"/>
  <c r="M3025" i="1"/>
  <c r="U3025" i="1" s="1"/>
  <c r="M3026" i="1"/>
  <c r="U3026" i="1" s="1"/>
  <c r="M3027" i="1"/>
  <c r="U3027" i="1" s="1"/>
  <c r="M3028" i="1"/>
  <c r="U3028" i="1" s="1"/>
  <c r="M3029" i="1"/>
  <c r="U3029" i="1" s="1"/>
  <c r="M3030" i="1"/>
  <c r="U3030" i="1" s="1"/>
  <c r="M3031" i="1"/>
  <c r="U3031" i="1" s="1"/>
  <c r="M3032" i="1"/>
  <c r="U3032" i="1" s="1"/>
  <c r="M3033" i="1"/>
  <c r="U3033" i="1" s="1"/>
  <c r="M3034" i="1"/>
  <c r="U3034" i="1" s="1"/>
  <c r="M3035" i="1"/>
  <c r="U3035" i="1" s="1"/>
  <c r="M3036" i="1"/>
  <c r="U3036" i="1" s="1"/>
  <c r="M3037" i="1"/>
  <c r="U3037" i="1" s="1"/>
  <c r="M3038" i="1"/>
  <c r="U3038" i="1" s="1"/>
  <c r="M3039" i="1"/>
  <c r="U3039" i="1" s="1"/>
  <c r="M3040" i="1"/>
  <c r="U3040" i="1" s="1"/>
  <c r="M3041" i="1"/>
  <c r="U3041" i="1" s="1"/>
  <c r="M3042" i="1"/>
  <c r="U3042" i="1" s="1"/>
  <c r="M3043" i="1"/>
  <c r="U3043" i="1" s="1"/>
  <c r="M3044" i="1"/>
  <c r="U3044" i="1" s="1"/>
  <c r="M3045" i="1"/>
  <c r="U3045" i="1" s="1"/>
  <c r="M3046" i="1"/>
  <c r="U3046" i="1" s="1"/>
  <c r="M3047" i="1"/>
  <c r="U3047" i="1" s="1"/>
  <c r="M3048" i="1"/>
  <c r="U3048" i="1" s="1"/>
  <c r="M3049" i="1"/>
  <c r="U3049" i="1" s="1"/>
  <c r="M3050" i="1"/>
  <c r="U3050" i="1" s="1"/>
  <c r="M3051" i="1"/>
  <c r="U3051" i="1" s="1"/>
  <c r="M3052" i="1"/>
  <c r="U3052" i="1" s="1"/>
  <c r="M3053" i="1"/>
  <c r="U3053" i="1" s="1"/>
  <c r="M3054" i="1"/>
  <c r="U3054" i="1" s="1"/>
  <c r="M3055" i="1"/>
  <c r="U3055" i="1" s="1"/>
  <c r="M3056" i="1"/>
  <c r="U3056" i="1" s="1"/>
  <c r="M3057" i="1"/>
  <c r="U3057" i="1" s="1"/>
  <c r="M3058" i="1"/>
  <c r="U3058" i="1" s="1"/>
  <c r="M3059" i="1"/>
  <c r="U3059" i="1" s="1"/>
  <c r="M3060" i="1"/>
  <c r="U3060" i="1" s="1"/>
  <c r="M3061" i="1"/>
  <c r="U3061" i="1" s="1"/>
  <c r="M3062" i="1"/>
  <c r="U3062" i="1" s="1"/>
  <c r="M3063" i="1"/>
  <c r="U3063" i="1" s="1"/>
  <c r="M3064" i="1"/>
  <c r="U3064" i="1" s="1"/>
  <c r="M3065" i="1"/>
  <c r="U3065" i="1" s="1"/>
  <c r="M3066" i="1"/>
  <c r="U3066" i="1" s="1"/>
  <c r="M3067" i="1"/>
  <c r="U3067" i="1" s="1"/>
  <c r="M3068" i="1"/>
  <c r="U3068" i="1" s="1"/>
  <c r="M3069" i="1"/>
  <c r="U3069" i="1" s="1"/>
  <c r="M3070" i="1"/>
  <c r="U3070" i="1" s="1"/>
  <c r="M3071" i="1"/>
  <c r="U3071" i="1" s="1"/>
  <c r="M3072" i="1"/>
  <c r="U3072" i="1" s="1"/>
  <c r="M3073" i="1"/>
  <c r="U3073" i="1" s="1"/>
  <c r="M3074" i="1"/>
  <c r="U3074" i="1" s="1"/>
  <c r="M3075" i="1"/>
  <c r="U3075" i="1" s="1"/>
  <c r="M3076" i="1"/>
  <c r="U3076" i="1" s="1"/>
  <c r="M3077" i="1"/>
  <c r="U3077" i="1" s="1"/>
  <c r="M3078" i="1"/>
  <c r="U3078" i="1" s="1"/>
  <c r="M3079" i="1"/>
  <c r="U3079" i="1" s="1"/>
  <c r="M3080" i="1"/>
  <c r="U3080" i="1" s="1"/>
  <c r="M3081" i="1"/>
  <c r="U3081" i="1" s="1"/>
  <c r="M3082" i="1"/>
  <c r="U3082" i="1" s="1"/>
  <c r="M3083" i="1"/>
  <c r="U3083" i="1" s="1"/>
  <c r="M3084" i="1"/>
  <c r="U3084" i="1" s="1"/>
  <c r="M3085" i="1"/>
  <c r="U3085" i="1" s="1"/>
  <c r="M3086" i="1"/>
  <c r="U3086" i="1" s="1"/>
  <c r="M3087" i="1"/>
  <c r="U3087" i="1" s="1"/>
  <c r="M3088" i="1"/>
  <c r="U3088" i="1" s="1"/>
  <c r="M3089" i="1"/>
  <c r="U3089" i="1" s="1"/>
  <c r="M3090" i="1"/>
  <c r="U3090" i="1" s="1"/>
  <c r="M3091" i="1"/>
  <c r="U3091" i="1" s="1"/>
  <c r="M3092" i="1"/>
  <c r="U3092" i="1" s="1"/>
  <c r="M3093" i="1"/>
  <c r="U3093" i="1" s="1"/>
  <c r="M3094" i="1"/>
  <c r="U3094" i="1" s="1"/>
  <c r="M3095" i="1"/>
  <c r="U3095" i="1" s="1"/>
  <c r="M3096" i="1"/>
  <c r="U3096" i="1" s="1"/>
  <c r="M3097" i="1"/>
  <c r="U3097" i="1" s="1"/>
  <c r="M3098" i="1"/>
  <c r="U3098" i="1" s="1"/>
  <c r="M3099" i="1"/>
  <c r="U3099" i="1" s="1"/>
  <c r="M3100" i="1"/>
  <c r="U3100" i="1" s="1"/>
  <c r="M3101" i="1"/>
  <c r="U3101" i="1" s="1"/>
  <c r="M3102" i="1"/>
  <c r="U3102" i="1" s="1"/>
  <c r="M3103" i="1"/>
  <c r="U3103" i="1" s="1"/>
  <c r="M3104" i="1"/>
  <c r="U3104" i="1" s="1"/>
  <c r="M3105" i="1"/>
  <c r="U3105" i="1" s="1"/>
  <c r="M3106" i="1"/>
  <c r="U3106" i="1" s="1"/>
  <c r="M3107" i="1"/>
  <c r="U3107" i="1" s="1"/>
  <c r="M3108" i="1"/>
  <c r="U3108" i="1" s="1"/>
  <c r="M3109" i="1"/>
  <c r="U3109" i="1" s="1"/>
  <c r="M3110" i="1"/>
  <c r="U3110" i="1" s="1"/>
  <c r="M3111" i="1"/>
  <c r="U3111" i="1" s="1"/>
  <c r="M3112" i="1"/>
  <c r="U3112" i="1" s="1"/>
  <c r="M3113" i="1"/>
  <c r="U3113" i="1" s="1"/>
  <c r="M3114" i="1"/>
  <c r="U3114" i="1" s="1"/>
  <c r="M3115" i="1"/>
  <c r="U3115" i="1" s="1"/>
  <c r="M3116" i="1"/>
  <c r="U3116" i="1" s="1"/>
  <c r="M3117" i="1"/>
  <c r="U3117" i="1" s="1"/>
  <c r="M3118" i="1"/>
  <c r="U3118" i="1" s="1"/>
  <c r="M3119" i="1"/>
  <c r="U3119" i="1" s="1"/>
  <c r="M3120" i="1"/>
  <c r="U3120" i="1" s="1"/>
  <c r="M3121" i="1"/>
  <c r="U3121" i="1" s="1"/>
  <c r="M3122" i="1"/>
  <c r="U3122" i="1" s="1"/>
  <c r="M3123" i="1"/>
  <c r="U3123" i="1" s="1"/>
  <c r="M3124" i="1"/>
  <c r="U3124" i="1" s="1"/>
  <c r="M3125" i="1"/>
  <c r="U3125" i="1" s="1"/>
  <c r="M3126" i="1"/>
  <c r="U3126" i="1" s="1"/>
  <c r="M3127" i="1"/>
  <c r="U3127" i="1" s="1"/>
  <c r="M3128" i="1"/>
  <c r="U3128" i="1" s="1"/>
  <c r="M3129" i="1"/>
  <c r="U3129" i="1" s="1"/>
  <c r="M3130" i="1"/>
  <c r="U3130" i="1" s="1"/>
  <c r="M3131" i="1"/>
  <c r="U3131" i="1" s="1"/>
  <c r="M3132" i="1"/>
  <c r="U3132" i="1" s="1"/>
  <c r="M3133" i="1"/>
  <c r="U3133" i="1" s="1"/>
  <c r="M3134" i="1"/>
  <c r="U3134" i="1" s="1"/>
  <c r="M3135" i="1"/>
  <c r="U3135" i="1" s="1"/>
  <c r="M3136" i="1"/>
  <c r="U3136" i="1" s="1"/>
  <c r="M3137" i="1"/>
  <c r="U3137" i="1" s="1"/>
  <c r="M3138" i="1"/>
  <c r="U3138" i="1" s="1"/>
  <c r="M3139" i="1"/>
  <c r="U3139" i="1" s="1"/>
  <c r="M3140" i="1"/>
  <c r="U3140" i="1" s="1"/>
  <c r="M3141" i="1"/>
  <c r="U3141" i="1" s="1"/>
  <c r="M3142" i="1"/>
  <c r="U3142" i="1" s="1"/>
  <c r="M3143" i="1"/>
  <c r="U3143" i="1" s="1"/>
  <c r="M3144" i="1"/>
  <c r="U3144" i="1" s="1"/>
  <c r="M3145" i="1"/>
  <c r="U3145" i="1" s="1"/>
  <c r="M3146" i="1"/>
  <c r="U3146" i="1" s="1"/>
  <c r="M3147" i="1"/>
  <c r="U3147" i="1" s="1"/>
  <c r="M3148" i="1"/>
  <c r="U3148" i="1" s="1"/>
  <c r="M3149" i="1"/>
  <c r="U3149" i="1" s="1"/>
  <c r="M3150" i="1"/>
  <c r="U3150" i="1" s="1"/>
  <c r="M3151" i="1"/>
  <c r="U3151" i="1" s="1"/>
  <c r="M3152" i="1"/>
  <c r="U3152" i="1" s="1"/>
  <c r="M3153" i="1"/>
  <c r="U3153" i="1" s="1"/>
  <c r="M3154" i="1"/>
  <c r="U3154" i="1" s="1"/>
  <c r="M3155" i="1"/>
  <c r="U3155" i="1" s="1"/>
  <c r="M3156" i="1"/>
  <c r="U3156" i="1" s="1"/>
  <c r="M3157" i="1"/>
  <c r="U3157" i="1" s="1"/>
  <c r="M3158" i="1"/>
  <c r="U3158" i="1" s="1"/>
  <c r="M3159" i="1"/>
  <c r="U3159" i="1" s="1"/>
  <c r="M3160" i="1"/>
  <c r="U3160" i="1" s="1"/>
  <c r="M3161" i="1"/>
  <c r="U3161" i="1" s="1"/>
  <c r="M3162" i="1"/>
  <c r="U3162" i="1" s="1"/>
  <c r="M3163" i="1"/>
  <c r="U3163" i="1" s="1"/>
  <c r="M3164" i="1"/>
  <c r="U3164" i="1" s="1"/>
  <c r="M3165" i="1"/>
  <c r="U3165" i="1" s="1"/>
  <c r="M3166" i="1"/>
  <c r="U3166" i="1" s="1"/>
  <c r="M3167" i="1"/>
  <c r="U3167" i="1" s="1"/>
  <c r="M3168" i="1"/>
  <c r="U3168" i="1" s="1"/>
  <c r="M3169" i="1"/>
  <c r="U3169" i="1" s="1"/>
  <c r="M3170" i="1"/>
  <c r="U3170" i="1" s="1"/>
  <c r="M3171" i="1"/>
  <c r="U3171" i="1" s="1"/>
  <c r="M3172" i="1"/>
  <c r="U3172" i="1" s="1"/>
  <c r="M3173" i="1"/>
  <c r="U3173" i="1" s="1"/>
  <c r="M3174" i="1"/>
  <c r="U3174" i="1" s="1"/>
  <c r="M3175" i="1"/>
  <c r="U3175" i="1" s="1"/>
  <c r="M3176" i="1"/>
  <c r="U3176" i="1" s="1"/>
  <c r="M3177" i="1"/>
  <c r="U3177" i="1" s="1"/>
  <c r="M3178" i="1"/>
  <c r="U3178" i="1" s="1"/>
  <c r="M3179" i="1"/>
  <c r="U3179" i="1" s="1"/>
  <c r="M3180" i="1"/>
  <c r="U3180" i="1" s="1"/>
  <c r="M3181" i="1"/>
  <c r="U3181" i="1" s="1"/>
  <c r="M3182" i="1"/>
  <c r="U3182" i="1" s="1"/>
  <c r="M3183" i="1"/>
  <c r="U3183" i="1" s="1"/>
  <c r="M3184" i="1"/>
  <c r="U3184" i="1" s="1"/>
  <c r="M3185" i="1"/>
  <c r="U3185" i="1" s="1"/>
  <c r="M3186" i="1"/>
  <c r="U3186" i="1" s="1"/>
  <c r="M3187" i="1"/>
  <c r="U3187" i="1" s="1"/>
  <c r="M3188" i="1"/>
  <c r="U3188" i="1" s="1"/>
  <c r="M3189" i="1"/>
  <c r="U3189" i="1" s="1"/>
  <c r="M3190" i="1"/>
  <c r="U3190" i="1" s="1"/>
  <c r="M3191" i="1"/>
  <c r="U3191" i="1" s="1"/>
  <c r="M3192" i="1"/>
  <c r="U3192" i="1" s="1"/>
  <c r="M3193" i="1"/>
  <c r="U3193" i="1" s="1"/>
  <c r="M3194" i="1"/>
  <c r="U3194" i="1" s="1"/>
  <c r="M3195" i="1"/>
  <c r="U3195" i="1" s="1"/>
  <c r="M3196" i="1"/>
  <c r="U3196" i="1" s="1"/>
  <c r="M3197" i="1"/>
  <c r="U3197" i="1" s="1"/>
  <c r="M3198" i="1"/>
  <c r="U3198" i="1" s="1"/>
  <c r="M3199" i="1"/>
  <c r="U3199" i="1" s="1"/>
  <c r="M3200" i="1"/>
  <c r="U3200" i="1" s="1"/>
  <c r="M3201" i="1"/>
  <c r="U3201" i="1" s="1"/>
  <c r="M3202" i="1"/>
  <c r="U3202" i="1" s="1"/>
  <c r="M3203" i="1"/>
  <c r="U3203" i="1" s="1"/>
  <c r="M3204" i="1"/>
  <c r="U3204" i="1" s="1"/>
  <c r="M3205" i="1"/>
  <c r="U3205" i="1" s="1"/>
  <c r="M3206" i="1"/>
  <c r="U3206" i="1" s="1"/>
  <c r="M3207" i="1"/>
  <c r="U3207" i="1" s="1"/>
  <c r="M3208" i="1"/>
  <c r="U3208" i="1" s="1"/>
  <c r="M3209" i="1"/>
  <c r="U3209" i="1" s="1"/>
  <c r="M3210" i="1"/>
  <c r="U3210" i="1" s="1"/>
  <c r="M3211" i="1"/>
  <c r="U3211" i="1" s="1"/>
  <c r="M3212" i="1"/>
  <c r="U3212" i="1" s="1"/>
  <c r="M3213" i="1"/>
  <c r="U3213" i="1" s="1"/>
  <c r="M3214" i="1"/>
  <c r="U3214" i="1" s="1"/>
  <c r="M3215" i="1"/>
  <c r="U3215" i="1" s="1"/>
  <c r="M3216" i="1"/>
  <c r="U3216" i="1" s="1"/>
  <c r="M3217" i="1"/>
  <c r="U3217" i="1" s="1"/>
  <c r="M3218" i="1"/>
  <c r="U3218" i="1" s="1"/>
  <c r="M3219" i="1"/>
  <c r="U3219" i="1" s="1"/>
  <c r="M3220" i="1"/>
  <c r="U3220" i="1" s="1"/>
  <c r="M3221" i="1"/>
  <c r="U3221" i="1" s="1"/>
  <c r="M3222" i="1"/>
  <c r="U3222" i="1" s="1"/>
  <c r="M3223" i="1"/>
  <c r="U3223" i="1" s="1"/>
  <c r="M3224" i="1"/>
  <c r="U3224" i="1" s="1"/>
  <c r="M3225" i="1"/>
  <c r="U3225" i="1" s="1"/>
  <c r="M3226" i="1"/>
  <c r="U3226" i="1" s="1"/>
  <c r="M3227" i="1"/>
  <c r="U3227" i="1" s="1"/>
  <c r="M3228" i="1"/>
  <c r="U3228" i="1" s="1"/>
  <c r="M3229" i="1"/>
  <c r="U3229" i="1" s="1"/>
  <c r="M3230" i="1"/>
  <c r="U3230" i="1" s="1"/>
  <c r="M3231" i="1"/>
  <c r="U3231" i="1" s="1"/>
  <c r="M3232" i="1"/>
  <c r="U3232" i="1" s="1"/>
  <c r="M3233" i="1"/>
  <c r="U3233" i="1" s="1"/>
  <c r="M3234" i="1"/>
  <c r="U3234" i="1" s="1"/>
  <c r="M3235" i="1"/>
  <c r="U3235" i="1" s="1"/>
  <c r="M3236" i="1"/>
  <c r="U3236" i="1" s="1"/>
  <c r="M3237" i="1"/>
  <c r="U3237" i="1" s="1"/>
  <c r="M3238" i="1"/>
  <c r="U3238" i="1" s="1"/>
  <c r="M3239" i="1"/>
  <c r="U3239" i="1" s="1"/>
  <c r="M3240" i="1"/>
  <c r="U3240" i="1" s="1"/>
  <c r="M3241" i="1"/>
  <c r="U3241" i="1" s="1"/>
  <c r="M3242" i="1"/>
  <c r="U3242" i="1" s="1"/>
  <c r="M3243" i="1"/>
  <c r="U3243" i="1" s="1"/>
  <c r="M3244" i="1"/>
  <c r="U3244" i="1" s="1"/>
  <c r="M3245" i="1"/>
  <c r="U3245" i="1" s="1"/>
  <c r="M3246" i="1"/>
  <c r="U3246" i="1" s="1"/>
  <c r="M3247" i="1"/>
  <c r="U3247" i="1" s="1"/>
  <c r="M3248" i="1"/>
  <c r="U3248" i="1" s="1"/>
  <c r="M3249" i="1"/>
  <c r="U3249" i="1" s="1"/>
  <c r="M3250" i="1"/>
  <c r="U3250" i="1" s="1"/>
  <c r="M3251" i="1"/>
  <c r="U3251" i="1" s="1"/>
  <c r="M3252" i="1"/>
  <c r="U3252" i="1" s="1"/>
  <c r="M3253" i="1"/>
  <c r="U3253" i="1" s="1"/>
  <c r="M3254" i="1"/>
  <c r="U3254" i="1" s="1"/>
  <c r="M3255" i="1"/>
  <c r="U3255" i="1" s="1"/>
  <c r="M3256" i="1"/>
  <c r="U3256" i="1" s="1"/>
  <c r="M3257" i="1"/>
  <c r="U3257" i="1" s="1"/>
  <c r="M3258" i="1"/>
  <c r="U3258" i="1" s="1"/>
  <c r="M3259" i="1"/>
  <c r="U3259" i="1" s="1"/>
  <c r="M3260" i="1"/>
  <c r="U3260" i="1" s="1"/>
  <c r="M3261" i="1"/>
  <c r="U3261" i="1" s="1"/>
  <c r="M3262" i="1"/>
  <c r="U3262" i="1" s="1"/>
  <c r="M3263" i="1"/>
  <c r="U3263" i="1" s="1"/>
  <c r="M3264" i="1"/>
  <c r="U3264" i="1" s="1"/>
  <c r="M3265" i="1"/>
  <c r="U3265" i="1" s="1"/>
  <c r="M3266" i="1"/>
  <c r="U3266" i="1" s="1"/>
  <c r="M3267" i="1"/>
  <c r="U3267" i="1" s="1"/>
  <c r="M3268" i="1"/>
  <c r="U3268" i="1" s="1"/>
  <c r="M3269" i="1"/>
  <c r="U3269" i="1" s="1"/>
  <c r="M3270" i="1"/>
  <c r="U3270" i="1" s="1"/>
  <c r="M3271" i="1"/>
  <c r="U3271" i="1" s="1"/>
  <c r="M3272" i="1"/>
  <c r="U3272" i="1" s="1"/>
  <c r="M3273" i="1"/>
  <c r="U3273" i="1" s="1"/>
  <c r="M3274" i="1"/>
  <c r="U3274" i="1" s="1"/>
  <c r="M3275" i="1"/>
  <c r="U3275" i="1" s="1"/>
  <c r="M3276" i="1"/>
  <c r="U3276" i="1" s="1"/>
  <c r="M3277" i="1"/>
  <c r="U3277" i="1" s="1"/>
  <c r="M3278" i="1"/>
  <c r="U3278" i="1" s="1"/>
  <c r="M3279" i="1"/>
  <c r="U3279" i="1" s="1"/>
  <c r="M3280" i="1"/>
  <c r="U3280" i="1" s="1"/>
  <c r="M3281" i="1"/>
  <c r="U3281" i="1" s="1"/>
  <c r="M3282" i="1"/>
  <c r="U3282" i="1" s="1"/>
  <c r="M3283" i="1"/>
  <c r="U3283" i="1" s="1"/>
  <c r="M3284" i="1"/>
  <c r="U3284" i="1" s="1"/>
  <c r="M3285" i="1"/>
  <c r="U3285" i="1" s="1"/>
  <c r="M3286" i="1"/>
  <c r="U3286" i="1" s="1"/>
  <c r="M3287" i="1"/>
  <c r="U3287" i="1" s="1"/>
  <c r="M3288" i="1"/>
  <c r="U3288" i="1" s="1"/>
  <c r="M3289" i="1"/>
  <c r="U3289" i="1" s="1"/>
  <c r="M3290" i="1"/>
  <c r="U3290" i="1" s="1"/>
  <c r="M3291" i="1"/>
  <c r="U3291" i="1" s="1"/>
  <c r="M3292" i="1"/>
  <c r="U3292" i="1" s="1"/>
  <c r="M3293" i="1"/>
  <c r="U3293" i="1" s="1"/>
  <c r="M3294" i="1"/>
  <c r="U3294" i="1" s="1"/>
  <c r="M3295" i="1"/>
  <c r="U3295" i="1" s="1"/>
  <c r="M3296" i="1"/>
  <c r="U3296" i="1" s="1"/>
  <c r="M3297" i="1"/>
  <c r="U3297" i="1" s="1"/>
  <c r="M3298" i="1"/>
  <c r="U3298" i="1" s="1"/>
  <c r="M3299" i="1"/>
  <c r="U3299" i="1" s="1"/>
  <c r="M3300" i="1"/>
  <c r="U3300" i="1" s="1"/>
  <c r="M3301" i="1"/>
  <c r="U3301" i="1" s="1"/>
  <c r="M3302" i="1"/>
  <c r="U3302" i="1" s="1"/>
  <c r="M3303" i="1"/>
  <c r="U3303" i="1" s="1"/>
  <c r="M3304" i="1"/>
  <c r="U3304" i="1" s="1"/>
  <c r="M3305" i="1"/>
  <c r="U3305" i="1" s="1"/>
  <c r="M3306" i="1"/>
  <c r="U3306" i="1" s="1"/>
  <c r="M3307" i="1"/>
  <c r="U3307" i="1" s="1"/>
  <c r="M3308" i="1"/>
  <c r="U3308" i="1" s="1"/>
  <c r="M3309" i="1"/>
  <c r="U3309" i="1" s="1"/>
  <c r="M3310" i="1"/>
  <c r="U3310" i="1" s="1"/>
  <c r="M3311" i="1"/>
  <c r="U3311" i="1" s="1"/>
  <c r="M3312" i="1"/>
  <c r="U3312" i="1" s="1"/>
  <c r="M3313" i="1"/>
  <c r="U3313" i="1" s="1"/>
  <c r="M3314" i="1"/>
  <c r="U3314" i="1" s="1"/>
  <c r="M3315" i="1"/>
  <c r="U3315" i="1" s="1"/>
  <c r="M3316" i="1"/>
  <c r="U3316" i="1" s="1"/>
  <c r="M3317" i="1"/>
  <c r="U3317" i="1" s="1"/>
  <c r="M3318" i="1"/>
  <c r="U3318" i="1" s="1"/>
  <c r="M3319" i="1"/>
  <c r="U3319" i="1" s="1"/>
  <c r="M3320" i="1"/>
  <c r="U3320" i="1" s="1"/>
  <c r="M3321" i="1"/>
  <c r="U3321" i="1" s="1"/>
  <c r="M3322" i="1"/>
  <c r="U3322" i="1" s="1"/>
  <c r="M3323" i="1"/>
  <c r="U3323" i="1" s="1"/>
  <c r="M3324" i="1"/>
  <c r="U3324" i="1" s="1"/>
  <c r="M3325" i="1"/>
  <c r="U3325" i="1" s="1"/>
  <c r="M3326" i="1"/>
  <c r="U3326" i="1" s="1"/>
  <c r="M3327" i="1"/>
  <c r="U3327" i="1" s="1"/>
  <c r="M3328" i="1"/>
  <c r="U3328" i="1" s="1"/>
  <c r="M3329" i="1"/>
  <c r="U3329" i="1" s="1"/>
  <c r="M3330" i="1"/>
  <c r="U3330" i="1" s="1"/>
  <c r="M3331" i="1"/>
  <c r="U3331" i="1" s="1"/>
  <c r="M3332" i="1"/>
  <c r="U3332" i="1" s="1"/>
  <c r="M3333" i="1"/>
  <c r="U3333" i="1" s="1"/>
  <c r="M3334" i="1"/>
  <c r="U3334" i="1" s="1"/>
  <c r="M3335" i="1"/>
  <c r="U3335" i="1" s="1"/>
  <c r="M3336" i="1"/>
  <c r="U3336" i="1" s="1"/>
  <c r="M3337" i="1"/>
  <c r="U3337" i="1" s="1"/>
  <c r="M3338" i="1"/>
  <c r="U3338" i="1" s="1"/>
  <c r="M3339" i="1"/>
  <c r="U3339" i="1" s="1"/>
  <c r="M3340" i="1"/>
  <c r="U3340" i="1" s="1"/>
  <c r="M3341" i="1"/>
  <c r="U3341" i="1" s="1"/>
  <c r="M3342" i="1"/>
  <c r="U3342" i="1" s="1"/>
  <c r="M3343" i="1"/>
  <c r="U3343" i="1" s="1"/>
  <c r="M3344" i="1"/>
  <c r="U3344" i="1" s="1"/>
  <c r="M3345" i="1"/>
  <c r="U3345" i="1" s="1"/>
  <c r="M3346" i="1"/>
  <c r="U3346" i="1" s="1"/>
  <c r="M3347" i="1"/>
  <c r="U3347" i="1" s="1"/>
  <c r="M3348" i="1"/>
  <c r="U3348" i="1" s="1"/>
  <c r="M3349" i="1"/>
  <c r="U3349" i="1" s="1"/>
  <c r="M3350" i="1"/>
  <c r="U3350" i="1" s="1"/>
  <c r="M3351" i="1"/>
  <c r="U3351" i="1" s="1"/>
  <c r="M3352" i="1"/>
  <c r="U3352" i="1" s="1"/>
  <c r="M3353" i="1"/>
  <c r="U3353" i="1" s="1"/>
  <c r="M3354" i="1"/>
  <c r="U3354" i="1" s="1"/>
  <c r="M3355" i="1"/>
  <c r="U3355" i="1" s="1"/>
  <c r="M3356" i="1"/>
  <c r="U3356" i="1" s="1"/>
  <c r="M3357" i="1"/>
  <c r="U3357" i="1" s="1"/>
  <c r="M3358" i="1"/>
  <c r="U3358" i="1" s="1"/>
  <c r="M3359" i="1"/>
  <c r="U3359" i="1" s="1"/>
  <c r="M3360" i="1"/>
  <c r="U3360" i="1" s="1"/>
  <c r="M3361" i="1"/>
  <c r="U3361" i="1" s="1"/>
  <c r="M3362" i="1"/>
  <c r="U3362" i="1" s="1"/>
  <c r="M3363" i="1"/>
  <c r="U3363" i="1" s="1"/>
  <c r="M3364" i="1"/>
  <c r="U3364" i="1" s="1"/>
  <c r="M3365" i="1"/>
  <c r="U3365" i="1" s="1"/>
  <c r="M3366" i="1"/>
  <c r="U3366" i="1" s="1"/>
  <c r="M3367" i="1"/>
  <c r="U3367" i="1" s="1"/>
  <c r="M3368" i="1"/>
  <c r="U3368" i="1" s="1"/>
  <c r="M3369" i="1"/>
  <c r="U3369" i="1" s="1"/>
  <c r="M3370" i="1"/>
  <c r="U3370" i="1" s="1"/>
  <c r="M3371" i="1"/>
  <c r="U3371" i="1" s="1"/>
  <c r="M3372" i="1"/>
  <c r="U3372" i="1" s="1"/>
  <c r="M3373" i="1"/>
  <c r="U3373" i="1" s="1"/>
  <c r="M3374" i="1"/>
  <c r="U3374" i="1" s="1"/>
  <c r="M3375" i="1"/>
  <c r="U3375" i="1" s="1"/>
  <c r="M3376" i="1"/>
  <c r="U3376" i="1" s="1"/>
  <c r="M3377" i="1"/>
  <c r="U3377" i="1" s="1"/>
  <c r="M3378" i="1"/>
  <c r="U3378" i="1" s="1"/>
  <c r="M3379" i="1"/>
  <c r="U3379" i="1" s="1"/>
  <c r="M3380" i="1"/>
  <c r="U3380" i="1" s="1"/>
  <c r="M3381" i="1"/>
  <c r="U3381" i="1" s="1"/>
  <c r="M3382" i="1"/>
  <c r="U3382" i="1" s="1"/>
  <c r="M3383" i="1"/>
  <c r="U3383" i="1" s="1"/>
  <c r="M3384" i="1"/>
  <c r="U3384" i="1" s="1"/>
  <c r="M3385" i="1"/>
  <c r="U3385" i="1" s="1"/>
  <c r="M3386" i="1"/>
  <c r="U3386" i="1" s="1"/>
  <c r="M3387" i="1"/>
  <c r="U3387" i="1" s="1"/>
  <c r="M3388" i="1"/>
  <c r="U3388" i="1" s="1"/>
  <c r="M3389" i="1"/>
  <c r="U3389" i="1" s="1"/>
  <c r="M3390" i="1"/>
  <c r="U3390" i="1" s="1"/>
  <c r="M3391" i="1"/>
  <c r="U3391" i="1" s="1"/>
  <c r="M3392" i="1"/>
  <c r="U3392" i="1" s="1"/>
  <c r="M3393" i="1"/>
  <c r="U3393" i="1" s="1"/>
  <c r="M3394" i="1"/>
  <c r="U3394" i="1" s="1"/>
  <c r="M3395" i="1"/>
  <c r="U3395" i="1" s="1"/>
  <c r="M3396" i="1"/>
  <c r="U3396" i="1" s="1"/>
  <c r="M3397" i="1"/>
  <c r="U3397" i="1" s="1"/>
  <c r="M3398" i="1"/>
  <c r="U3398" i="1" s="1"/>
  <c r="M3399" i="1"/>
  <c r="U3399" i="1" s="1"/>
  <c r="M3400" i="1"/>
  <c r="U3400" i="1" s="1"/>
  <c r="M3401" i="1"/>
  <c r="U3401" i="1" s="1"/>
  <c r="M3402" i="1"/>
  <c r="U3402" i="1" s="1"/>
  <c r="M3403" i="1"/>
  <c r="U3403" i="1" s="1"/>
  <c r="M3404" i="1"/>
  <c r="U3404" i="1" s="1"/>
  <c r="M3405" i="1"/>
  <c r="U3405" i="1" s="1"/>
  <c r="M3406" i="1"/>
  <c r="U3406" i="1" s="1"/>
  <c r="M3407" i="1"/>
  <c r="U3407" i="1" s="1"/>
  <c r="M3408" i="1"/>
  <c r="U3408" i="1" s="1"/>
  <c r="M3409" i="1"/>
  <c r="U3409" i="1" s="1"/>
  <c r="M3410" i="1"/>
  <c r="U3410" i="1" s="1"/>
  <c r="M3411" i="1"/>
  <c r="U3411" i="1" s="1"/>
  <c r="M3412" i="1"/>
  <c r="U3412" i="1" s="1"/>
  <c r="M3413" i="1"/>
  <c r="U3413" i="1" s="1"/>
  <c r="M3414" i="1"/>
  <c r="U3414" i="1" s="1"/>
  <c r="M3415" i="1"/>
  <c r="U3415" i="1" s="1"/>
  <c r="M3416" i="1"/>
  <c r="U3416" i="1" s="1"/>
  <c r="M3417" i="1"/>
  <c r="U3417" i="1" s="1"/>
  <c r="M3418" i="1"/>
  <c r="U3418" i="1" s="1"/>
  <c r="M3419" i="1"/>
  <c r="U3419" i="1" s="1"/>
  <c r="M3420" i="1"/>
  <c r="U3420" i="1" s="1"/>
  <c r="M3421" i="1"/>
  <c r="U3421" i="1" s="1"/>
  <c r="M3422" i="1"/>
  <c r="U3422" i="1" s="1"/>
  <c r="M3423" i="1"/>
  <c r="U3423" i="1" s="1"/>
  <c r="M3424" i="1"/>
  <c r="U3424" i="1" s="1"/>
  <c r="M3425" i="1"/>
  <c r="U3425" i="1" s="1"/>
  <c r="M3426" i="1"/>
  <c r="U3426" i="1" s="1"/>
  <c r="M3427" i="1"/>
  <c r="U3427" i="1" s="1"/>
  <c r="M3428" i="1"/>
  <c r="U3428" i="1" s="1"/>
  <c r="M3429" i="1"/>
  <c r="U3429" i="1" s="1"/>
  <c r="M3430" i="1"/>
  <c r="U3430" i="1" s="1"/>
  <c r="M3431" i="1"/>
  <c r="U3431" i="1" s="1"/>
  <c r="M3432" i="1"/>
  <c r="U3432" i="1" s="1"/>
  <c r="M3433" i="1"/>
  <c r="U3433" i="1" s="1"/>
  <c r="M3434" i="1"/>
  <c r="U3434" i="1" s="1"/>
  <c r="M3435" i="1"/>
  <c r="U3435" i="1" s="1"/>
  <c r="M3436" i="1"/>
  <c r="U3436" i="1" s="1"/>
  <c r="M3437" i="1"/>
  <c r="U3437" i="1" s="1"/>
  <c r="M3438" i="1"/>
  <c r="U3438" i="1" s="1"/>
  <c r="M3439" i="1"/>
  <c r="U3439" i="1" s="1"/>
  <c r="M3440" i="1"/>
  <c r="U3440" i="1" s="1"/>
  <c r="M3441" i="1"/>
  <c r="U3441" i="1" s="1"/>
  <c r="M3442" i="1"/>
  <c r="U3442" i="1" s="1"/>
  <c r="M3443" i="1"/>
  <c r="U3443" i="1" s="1"/>
  <c r="M3444" i="1"/>
  <c r="U3444" i="1" s="1"/>
  <c r="M3445" i="1"/>
  <c r="U3445" i="1" s="1"/>
  <c r="M3446" i="1"/>
  <c r="U3446" i="1" s="1"/>
  <c r="M3447" i="1"/>
  <c r="U3447" i="1" s="1"/>
  <c r="M3448" i="1"/>
  <c r="U3448" i="1" s="1"/>
  <c r="M3449" i="1"/>
  <c r="U3449" i="1" s="1"/>
  <c r="M3450" i="1"/>
  <c r="U3450" i="1" s="1"/>
  <c r="M3451" i="1"/>
  <c r="U3451" i="1" s="1"/>
  <c r="M3452" i="1"/>
  <c r="U3452" i="1" s="1"/>
  <c r="M3453" i="1"/>
  <c r="U3453" i="1" s="1"/>
  <c r="M3454" i="1"/>
  <c r="U3454" i="1" s="1"/>
  <c r="M3455" i="1"/>
  <c r="U3455" i="1" s="1"/>
  <c r="M3456" i="1"/>
  <c r="U3456" i="1" s="1"/>
  <c r="M3457" i="1"/>
  <c r="U3457" i="1" s="1"/>
  <c r="M3458" i="1"/>
  <c r="U3458" i="1" s="1"/>
  <c r="M3459" i="1"/>
  <c r="U3459" i="1" s="1"/>
  <c r="M3460" i="1"/>
  <c r="U3460" i="1" s="1"/>
  <c r="M3461" i="1"/>
  <c r="U3461" i="1" s="1"/>
  <c r="M3462" i="1"/>
  <c r="U3462" i="1" s="1"/>
  <c r="M3463" i="1"/>
  <c r="U3463" i="1" s="1"/>
  <c r="M3464" i="1"/>
  <c r="U3464" i="1" s="1"/>
  <c r="M3465" i="1"/>
  <c r="U3465" i="1" s="1"/>
  <c r="M3466" i="1"/>
  <c r="U3466" i="1" s="1"/>
  <c r="M3467" i="1"/>
  <c r="U3467" i="1" s="1"/>
  <c r="M3468" i="1"/>
  <c r="U3468" i="1" s="1"/>
  <c r="M3469" i="1"/>
  <c r="U3469" i="1" s="1"/>
  <c r="M3470" i="1"/>
  <c r="U3470" i="1" s="1"/>
  <c r="M3471" i="1"/>
  <c r="U3471" i="1" s="1"/>
  <c r="M3472" i="1"/>
  <c r="U3472" i="1" s="1"/>
  <c r="M3473" i="1"/>
  <c r="U3473" i="1" s="1"/>
  <c r="M3474" i="1"/>
  <c r="U3474" i="1" s="1"/>
  <c r="M3475" i="1"/>
  <c r="U3475" i="1" s="1"/>
  <c r="M3476" i="1"/>
  <c r="U3476" i="1" s="1"/>
  <c r="M3477" i="1"/>
  <c r="U3477" i="1" s="1"/>
  <c r="M3478" i="1"/>
  <c r="U3478" i="1" s="1"/>
  <c r="M3479" i="1"/>
  <c r="U3479" i="1" s="1"/>
  <c r="M3480" i="1"/>
  <c r="U3480" i="1" s="1"/>
  <c r="M3481" i="1"/>
  <c r="U3481" i="1" s="1"/>
  <c r="M3482" i="1"/>
  <c r="U3482" i="1" s="1"/>
  <c r="M3483" i="1"/>
  <c r="U3483" i="1" s="1"/>
  <c r="M3484" i="1"/>
  <c r="U3484" i="1" s="1"/>
  <c r="M3485" i="1"/>
  <c r="U3485" i="1" s="1"/>
  <c r="M3486" i="1"/>
  <c r="U3486" i="1" s="1"/>
  <c r="M3487" i="1"/>
  <c r="U3487" i="1" s="1"/>
  <c r="M3488" i="1"/>
  <c r="U3488" i="1" s="1"/>
  <c r="M3489" i="1"/>
  <c r="U3489" i="1" s="1"/>
  <c r="M3490" i="1"/>
  <c r="U3490" i="1" s="1"/>
  <c r="M3491" i="1"/>
  <c r="U3491" i="1" s="1"/>
  <c r="M3492" i="1"/>
  <c r="U3492" i="1" s="1"/>
  <c r="M3493" i="1"/>
  <c r="U3493" i="1" s="1"/>
  <c r="M3494" i="1"/>
  <c r="U3494" i="1" s="1"/>
  <c r="M3495" i="1"/>
  <c r="U3495" i="1" s="1"/>
  <c r="M3496" i="1"/>
  <c r="U3496" i="1" s="1"/>
  <c r="M3497" i="1"/>
  <c r="U3497" i="1" s="1"/>
  <c r="M3498" i="1"/>
  <c r="U3498" i="1" s="1"/>
  <c r="M3499" i="1"/>
  <c r="U3499" i="1" s="1"/>
  <c r="M3500" i="1"/>
  <c r="U3500" i="1" s="1"/>
  <c r="M3501" i="1"/>
  <c r="U3501" i="1" s="1"/>
  <c r="M3502" i="1"/>
  <c r="U3502" i="1" s="1"/>
  <c r="M3503" i="1"/>
  <c r="U3503" i="1" s="1"/>
  <c r="M3504" i="1"/>
  <c r="U3504" i="1" s="1"/>
  <c r="M3505" i="1"/>
  <c r="U3505" i="1" s="1"/>
  <c r="M3506" i="1"/>
  <c r="U3506" i="1" s="1"/>
  <c r="M3507" i="1"/>
  <c r="U3507" i="1" s="1"/>
  <c r="M3508" i="1"/>
  <c r="U3508" i="1" s="1"/>
  <c r="M3509" i="1"/>
  <c r="U3509" i="1" s="1"/>
  <c r="M3510" i="1"/>
  <c r="U3510" i="1" s="1"/>
  <c r="M3511" i="1"/>
  <c r="U3511" i="1" s="1"/>
  <c r="M3512" i="1"/>
  <c r="U3512" i="1" s="1"/>
  <c r="M3513" i="1"/>
  <c r="U3513" i="1" s="1"/>
  <c r="M3514" i="1"/>
  <c r="U3514" i="1" s="1"/>
  <c r="M3515" i="1"/>
  <c r="U3515" i="1" s="1"/>
  <c r="M3516" i="1"/>
  <c r="U3516" i="1" s="1"/>
  <c r="M3517" i="1"/>
  <c r="U3517" i="1" s="1"/>
  <c r="M3518" i="1"/>
  <c r="U3518" i="1" s="1"/>
  <c r="M3519" i="1"/>
  <c r="U3519" i="1" s="1"/>
  <c r="M3520" i="1"/>
  <c r="U3520" i="1" s="1"/>
  <c r="M3521" i="1"/>
  <c r="U3521" i="1" s="1"/>
  <c r="M3522" i="1"/>
  <c r="U3522" i="1" s="1"/>
  <c r="M3523" i="1"/>
  <c r="U3523" i="1" s="1"/>
  <c r="M3524" i="1"/>
  <c r="U3524" i="1" s="1"/>
  <c r="M3525" i="1"/>
  <c r="U3525" i="1" s="1"/>
  <c r="M3526" i="1"/>
  <c r="U3526" i="1" s="1"/>
  <c r="M3527" i="1"/>
  <c r="U3527" i="1" s="1"/>
  <c r="M3528" i="1"/>
  <c r="U3528" i="1" s="1"/>
  <c r="M3529" i="1"/>
  <c r="U3529" i="1" s="1"/>
  <c r="M3530" i="1"/>
  <c r="U3530" i="1" s="1"/>
  <c r="M3531" i="1"/>
  <c r="U3531" i="1" s="1"/>
  <c r="M3532" i="1"/>
  <c r="U3532" i="1" s="1"/>
  <c r="M3533" i="1"/>
  <c r="U3533" i="1" s="1"/>
  <c r="M3534" i="1"/>
  <c r="U3534" i="1" s="1"/>
  <c r="M3535" i="1"/>
  <c r="U3535" i="1" s="1"/>
  <c r="M3536" i="1"/>
  <c r="U3536" i="1" s="1"/>
  <c r="M3537" i="1"/>
  <c r="U3537" i="1" s="1"/>
  <c r="M3538" i="1"/>
  <c r="U3538" i="1" s="1"/>
  <c r="M3539" i="1"/>
  <c r="U3539" i="1" s="1"/>
  <c r="M3540" i="1"/>
  <c r="U3540" i="1" s="1"/>
  <c r="M3541" i="1"/>
  <c r="U3541" i="1" s="1"/>
  <c r="M3542" i="1"/>
  <c r="U3542" i="1" s="1"/>
  <c r="M3543" i="1"/>
  <c r="U3543" i="1" s="1"/>
  <c r="M3544" i="1"/>
  <c r="U3544" i="1" s="1"/>
  <c r="M3545" i="1"/>
  <c r="U3545" i="1" s="1"/>
  <c r="M3546" i="1"/>
  <c r="U3546" i="1" s="1"/>
  <c r="M3547" i="1"/>
  <c r="U3547" i="1" s="1"/>
  <c r="M3548" i="1"/>
  <c r="U3548" i="1" s="1"/>
  <c r="M3549" i="1"/>
  <c r="U3549" i="1" s="1"/>
  <c r="M3550" i="1"/>
  <c r="U3550" i="1" s="1"/>
  <c r="M3551" i="1"/>
  <c r="U3551" i="1" s="1"/>
  <c r="M3552" i="1"/>
  <c r="U3552" i="1" s="1"/>
  <c r="M3553" i="1"/>
  <c r="U3553" i="1" s="1"/>
  <c r="M3554" i="1"/>
  <c r="U3554" i="1" s="1"/>
  <c r="M3555" i="1"/>
  <c r="U3555" i="1" s="1"/>
  <c r="M3556" i="1"/>
  <c r="U3556" i="1" s="1"/>
  <c r="M3557" i="1"/>
  <c r="U3557" i="1" s="1"/>
  <c r="M3558" i="1"/>
  <c r="U3558" i="1" s="1"/>
  <c r="M3559" i="1"/>
  <c r="U3559" i="1" s="1"/>
  <c r="M3560" i="1"/>
  <c r="U3560" i="1" s="1"/>
  <c r="M3561" i="1"/>
  <c r="U3561" i="1" s="1"/>
  <c r="M3562" i="1"/>
  <c r="U3562" i="1" s="1"/>
  <c r="M3563" i="1"/>
  <c r="U3563" i="1" s="1"/>
  <c r="M3564" i="1"/>
  <c r="U3564" i="1" s="1"/>
  <c r="M3565" i="1"/>
  <c r="U3565" i="1" s="1"/>
  <c r="M3566" i="1"/>
  <c r="U3566" i="1" s="1"/>
  <c r="M3567" i="1"/>
  <c r="U3567" i="1" s="1"/>
  <c r="M3568" i="1"/>
  <c r="U3568" i="1" s="1"/>
  <c r="M3569" i="1"/>
  <c r="U3569" i="1" s="1"/>
  <c r="M3570" i="1"/>
  <c r="U3570" i="1" s="1"/>
  <c r="M3571" i="1"/>
  <c r="U3571" i="1" s="1"/>
  <c r="M3572" i="1"/>
  <c r="U3572" i="1" s="1"/>
  <c r="M3573" i="1"/>
  <c r="U3573" i="1" s="1"/>
  <c r="M3574" i="1"/>
  <c r="U3574" i="1" s="1"/>
  <c r="M3575" i="1"/>
  <c r="U3575" i="1" s="1"/>
  <c r="M3576" i="1"/>
  <c r="U3576" i="1" s="1"/>
  <c r="M3577" i="1"/>
  <c r="U3577" i="1" s="1"/>
  <c r="M3578" i="1"/>
  <c r="U3578" i="1" s="1"/>
  <c r="M3579" i="1"/>
  <c r="U3579" i="1" s="1"/>
  <c r="M3580" i="1"/>
  <c r="U3580" i="1" s="1"/>
  <c r="M3581" i="1"/>
  <c r="U3581" i="1" s="1"/>
  <c r="M3582" i="1"/>
  <c r="U3582" i="1" s="1"/>
  <c r="M3583" i="1"/>
  <c r="U3583" i="1" s="1"/>
  <c r="M3584" i="1"/>
  <c r="U3584" i="1" s="1"/>
  <c r="M3585" i="1"/>
  <c r="U3585" i="1" s="1"/>
  <c r="M3586" i="1"/>
  <c r="U3586" i="1" s="1"/>
  <c r="M3587" i="1"/>
  <c r="U3587" i="1" s="1"/>
  <c r="M3588" i="1"/>
  <c r="U3588" i="1" s="1"/>
  <c r="M3589" i="1"/>
  <c r="U3589" i="1" s="1"/>
  <c r="M3590" i="1"/>
  <c r="U3590" i="1" s="1"/>
  <c r="M3591" i="1"/>
  <c r="U3591" i="1" s="1"/>
  <c r="M3592" i="1"/>
  <c r="U3592" i="1" s="1"/>
  <c r="M3593" i="1"/>
  <c r="U3593" i="1" s="1"/>
  <c r="M3594" i="1"/>
  <c r="U3594" i="1" s="1"/>
  <c r="M3595" i="1"/>
  <c r="U3595" i="1" s="1"/>
  <c r="M3596" i="1"/>
  <c r="U3596" i="1" s="1"/>
  <c r="M3597" i="1"/>
  <c r="U3597" i="1" s="1"/>
  <c r="M3598" i="1"/>
  <c r="U3598" i="1" s="1"/>
  <c r="M3599" i="1"/>
  <c r="U3599" i="1" s="1"/>
  <c r="M3600" i="1"/>
  <c r="U3600" i="1" s="1"/>
  <c r="M3601" i="1"/>
  <c r="U3601" i="1" s="1"/>
  <c r="M3602" i="1"/>
  <c r="U3602" i="1" s="1"/>
  <c r="M3603" i="1"/>
  <c r="U3603" i="1" s="1"/>
  <c r="M3604" i="1"/>
  <c r="U3604" i="1" s="1"/>
  <c r="M3605" i="1"/>
  <c r="U3605" i="1" s="1"/>
  <c r="M3606" i="1"/>
  <c r="U3606" i="1" s="1"/>
  <c r="M3607" i="1"/>
  <c r="U3607" i="1" s="1"/>
  <c r="M3608" i="1"/>
  <c r="U3608" i="1" s="1"/>
  <c r="M3609" i="1"/>
  <c r="U3609" i="1" s="1"/>
  <c r="M3610" i="1"/>
  <c r="U3610" i="1" s="1"/>
  <c r="M3611" i="1"/>
  <c r="U3611" i="1" s="1"/>
  <c r="M3612" i="1"/>
  <c r="U3612" i="1" s="1"/>
  <c r="M3613" i="1"/>
  <c r="U3613" i="1" s="1"/>
  <c r="M3614" i="1"/>
  <c r="U3614" i="1" s="1"/>
  <c r="M3615" i="1"/>
  <c r="U3615" i="1" s="1"/>
  <c r="M3616" i="1"/>
  <c r="U3616" i="1" s="1"/>
  <c r="M3617" i="1"/>
  <c r="U3617" i="1" s="1"/>
  <c r="M3618" i="1"/>
  <c r="U3618" i="1" s="1"/>
  <c r="M3619" i="1"/>
  <c r="U3619" i="1" s="1"/>
  <c r="M3620" i="1"/>
  <c r="U3620" i="1" s="1"/>
  <c r="M3621" i="1"/>
  <c r="U3621" i="1" s="1"/>
  <c r="M3622" i="1"/>
  <c r="U3622" i="1" s="1"/>
  <c r="M3623" i="1"/>
  <c r="U3623" i="1" s="1"/>
  <c r="M3624" i="1"/>
  <c r="U3624" i="1" s="1"/>
  <c r="M3625" i="1"/>
  <c r="U3625" i="1" s="1"/>
  <c r="M3626" i="1"/>
  <c r="U3626" i="1" s="1"/>
  <c r="M3627" i="1"/>
  <c r="U3627" i="1" s="1"/>
  <c r="M3628" i="1"/>
  <c r="U3628" i="1" s="1"/>
  <c r="M3629" i="1"/>
  <c r="U3629" i="1" s="1"/>
  <c r="M3630" i="1"/>
  <c r="U3630" i="1" s="1"/>
  <c r="M3631" i="1"/>
  <c r="U3631" i="1" s="1"/>
  <c r="M3632" i="1"/>
  <c r="U3632" i="1" s="1"/>
  <c r="M3633" i="1"/>
  <c r="U3633" i="1" s="1"/>
  <c r="M3634" i="1"/>
  <c r="U3634" i="1" s="1"/>
  <c r="M3635" i="1"/>
  <c r="U3635" i="1" s="1"/>
  <c r="M3636" i="1"/>
  <c r="U3636" i="1" s="1"/>
  <c r="M3637" i="1"/>
  <c r="U3637" i="1" s="1"/>
  <c r="M3638" i="1"/>
  <c r="U3638" i="1" s="1"/>
  <c r="M3639" i="1"/>
  <c r="U3639" i="1" s="1"/>
  <c r="M3640" i="1"/>
  <c r="U3640" i="1" s="1"/>
  <c r="M3641" i="1"/>
  <c r="U3641" i="1" s="1"/>
  <c r="M3642" i="1"/>
  <c r="U3642" i="1" s="1"/>
  <c r="M3643" i="1"/>
  <c r="U3643" i="1" s="1"/>
  <c r="M3644" i="1"/>
  <c r="U3644" i="1" s="1"/>
  <c r="M3645" i="1"/>
  <c r="U3645" i="1" s="1"/>
  <c r="M3646" i="1"/>
  <c r="U3646" i="1" s="1"/>
  <c r="M3647" i="1"/>
  <c r="U3647" i="1" s="1"/>
  <c r="M3648" i="1"/>
  <c r="U3648" i="1" s="1"/>
  <c r="M3649" i="1"/>
  <c r="U3649" i="1" s="1"/>
  <c r="M3650" i="1"/>
  <c r="U3650" i="1" s="1"/>
  <c r="M3651" i="1"/>
  <c r="U3651" i="1" s="1"/>
  <c r="M3652" i="1"/>
  <c r="U3652" i="1" s="1"/>
  <c r="M3653" i="1"/>
  <c r="U3653" i="1" s="1"/>
  <c r="M3654" i="1"/>
  <c r="U3654" i="1" s="1"/>
  <c r="M3655" i="1"/>
  <c r="U3655" i="1" s="1"/>
  <c r="M3656" i="1"/>
  <c r="U3656" i="1" s="1"/>
  <c r="M3657" i="1"/>
  <c r="U3657" i="1" s="1"/>
  <c r="M3658" i="1"/>
  <c r="U3658" i="1" s="1"/>
  <c r="M3659" i="1"/>
  <c r="U3659" i="1" s="1"/>
  <c r="M3660" i="1"/>
  <c r="U3660" i="1" s="1"/>
  <c r="M3661" i="1"/>
  <c r="U3661" i="1" s="1"/>
  <c r="M3662" i="1"/>
  <c r="U3662" i="1" s="1"/>
  <c r="M3663" i="1"/>
  <c r="U3663" i="1" s="1"/>
  <c r="M3664" i="1"/>
  <c r="U3664" i="1" s="1"/>
  <c r="M3665" i="1"/>
  <c r="U3665" i="1" s="1"/>
  <c r="M3666" i="1"/>
  <c r="U3666" i="1" s="1"/>
  <c r="M3667" i="1"/>
  <c r="U3667" i="1" s="1"/>
  <c r="M3668" i="1"/>
  <c r="U3668" i="1" s="1"/>
  <c r="M3669" i="1"/>
  <c r="U3669" i="1" s="1"/>
  <c r="M3670" i="1"/>
  <c r="U3670" i="1" s="1"/>
  <c r="M3671" i="1"/>
  <c r="U3671" i="1" s="1"/>
  <c r="M3672" i="1"/>
  <c r="U3672" i="1" s="1"/>
  <c r="M3673" i="1"/>
  <c r="U3673" i="1" s="1"/>
  <c r="M3674" i="1"/>
  <c r="U3674" i="1" s="1"/>
  <c r="M3675" i="1"/>
  <c r="U3675" i="1" s="1"/>
  <c r="M3676" i="1"/>
  <c r="U3676" i="1" s="1"/>
  <c r="M3677" i="1"/>
  <c r="U3677" i="1" s="1"/>
  <c r="M3678" i="1"/>
  <c r="U3678" i="1" s="1"/>
  <c r="M3679" i="1"/>
  <c r="U3679" i="1" s="1"/>
  <c r="M3680" i="1"/>
  <c r="U3680" i="1" s="1"/>
  <c r="M3681" i="1"/>
  <c r="U3681" i="1" s="1"/>
  <c r="M3682" i="1"/>
  <c r="U3682" i="1" s="1"/>
  <c r="M3683" i="1"/>
  <c r="U3683" i="1" s="1"/>
  <c r="M3684" i="1"/>
  <c r="U3684" i="1" s="1"/>
  <c r="M3685" i="1"/>
  <c r="U3685" i="1" s="1"/>
  <c r="M3686" i="1"/>
  <c r="U3686" i="1" s="1"/>
  <c r="M3687" i="1"/>
  <c r="U3687" i="1" s="1"/>
  <c r="M3688" i="1"/>
  <c r="U3688" i="1" s="1"/>
  <c r="M3689" i="1"/>
  <c r="U3689" i="1" s="1"/>
  <c r="M3690" i="1"/>
  <c r="U3690" i="1" s="1"/>
  <c r="M3691" i="1"/>
  <c r="U3691" i="1" s="1"/>
  <c r="M3692" i="1"/>
  <c r="U3692" i="1" s="1"/>
  <c r="M3693" i="1"/>
  <c r="U3693" i="1" s="1"/>
  <c r="M3694" i="1"/>
  <c r="U3694" i="1" s="1"/>
  <c r="M3695" i="1"/>
  <c r="U3695" i="1" s="1"/>
  <c r="M3696" i="1"/>
  <c r="U3696" i="1" s="1"/>
  <c r="M3697" i="1"/>
  <c r="U3697" i="1" s="1"/>
  <c r="M3698" i="1"/>
  <c r="U3698" i="1" s="1"/>
  <c r="M3699" i="1"/>
  <c r="U3699" i="1" s="1"/>
  <c r="M3700" i="1"/>
  <c r="U3700" i="1" s="1"/>
  <c r="M3701" i="1"/>
  <c r="U3701" i="1" s="1"/>
  <c r="M3702" i="1"/>
  <c r="U3702" i="1" s="1"/>
  <c r="M3703" i="1"/>
  <c r="U3703" i="1" s="1"/>
  <c r="M3704" i="1"/>
  <c r="U3704" i="1" s="1"/>
  <c r="M3705" i="1"/>
  <c r="U3705" i="1" s="1"/>
  <c r="M3706" i="1"/>
  <c r="U3706" i="1" s="1"/>
  <c r="M3707" i="1"/>
  <c r="U3707" i="1" s="1"/>
  <c r="M3708" i="1"/>
  <c r="U3708" i="1" s="1"/>
  <c r="M3709" i="1"/>
  <c r="U3709" i="1" s="1"/>
  <c r="M3710" i="1"/>
  <c r="U3710" i="1" s="1"/>
  <c r="M3711" i="1"/>
  <c r="U3711" i="1" s="1"/>
  <c r="M3712" i="1"/>
  <c r="U3712" i="1" s="1"/>
  <c r="M3713" i="1"/>
  <c r="U3713" i="1" s="1"/>
  <c r="M3714" i="1"/>
  <c r="U3714" i="1" s="1"/>
  <c r="M3715" i="1"/>
  <c r="U3715" i="1" s="1"/>
  <c r="M3716" i="1"/>
  <c r="U3716" i="1" s="1"/>
  <c r="M3717" i="1"/>
  <c r="U3717" i="1" s="1"/>
  <c r="M3718" i="1"/>
  <c r="U3718" i="1" s="1"/>
  <c r="M3719" i="1"/>
  <c r="U3719" i="1" s="1"/>
  <c r="M3720" i="1"/>
  <c r="U3720" i="1" s="1"/>
  <c r="M3721" i="1"/>
  <c r="U3721" i="1" s="1"/>
  <c r="M3722" i="1"/>
  <c r="U3722" i="1" s="1"/>
  <c r="M3723" i="1"/>
  <c r="U3723" i="1" s="1"/>
  <c r="M3724" i="1"/>
  <c r="U3724" i="1" s="1"/>
  <c r="M3725" i="1"/>
  <c r="U3725" i="1" s="1"/>
  <c r="M3726" i="1"/>
  <c r="U3726" i="1" s="1"/>
  <c r="M3727" i="1"/>
  <c r="U3727" i="1" s="1"/>
  <c r="M3728" i="1"/>
  <c r="U3728" i="1" s="1"/>
  <c r="M3729" i="1"/>
  <c r="U3729" i="1" s="1"/>
  <c r="M3730" i="1"/>
  <c r="U3730" i="1" s="1"/>
  <c r="M3731" i="1"/>
  <c r="U3731" i="1" s="1"/>
  <c r="M3732" i="1"/>
  <c r="U3732" i="1" s="1"/>
  <c r="M3733" i="1"/>
  <c r="U3733" i="1" s="1"/>
  <c r="M3734" i="1"/>
  <c r="U3734" i="1" s="1"/>
  <c r="M3735" i="1"/>
  <c r="U3735" i="1" s="1"/>
  <c r="M3736" i="1"/>
  <c r="U3736" i="1" s="1"/>
  <c r="M3737" i="1"/>
  <c r="U3737" i="1" s="1"/>
  <c r="M3738" i="1"/>
  <c r="U3738" i="1" s="1"/>
  <c r="M3739" i="1"/>
  <c r="U3739" i="1" s="1"/>
  <c r="M3740" i="1"/>
  <c r="U3740" i="1" s="1"/>
  <c r="M3741" i="1"/>
  <c r="U3741" i="1" s="1"/>
  <c r="M3742" i="1"/>
  <c r="U3742" i="1" s="1"/>
  <c r="M3743" i="1"/>
  <c r="U3743" i="1" s="1"/>
  <c r="M3744" i="1"/>
  <c r="U3744" i="1" s="1"/>
  <c r="M3745" i="1"/>
  <c r="U3745" i="1" s="1"/>
  <c r="M3746" i="1"/>
  <c r="U3746" i="1" s="1"/>
  <c r="M3747" i="1"/>
  <c r="U3747" i="1" s="1"/>
  <c r="M3748" i="1"/>
  <c r="U3748" i="1" s="1"/>
  <c r="M3749" i="1"/>
  <c r="U3749" i="1" s="1"/>
  <c r="M3750" i="1"/>
  <c r="U3750" i="1" s="1"/>
  <c r="M3751" i="1"/>
  <c r="U3751" i="1" s="1"/>
  <c r="M3752" i="1"/>
  <c r="U3752" i="1" s="1"/>
  <c r="M3753" i="1"/>
  <c r="U3753" i="1" s="1"/>
  <c r="M3754" i="1"/>
  <c r="U3754" i="1" s="1"/>
  <c r="M3755" i="1"/>
  <c r="U3755" i="1" s="1"/>
  <c r="M3756" i="1"/>
  <c r="U3756" i="1" s="1"/>
  <c r="M3757" i="1"/>
  <c r="U3757" i="1" s="1"/>
  <c r="M3758" i="1"/>
  <c r="U3758" i="1" s="1"/>
  <c r="M3759" i="1"/>
  <c r="U3759" i="1" s="1"/>
  <c r="M3760" i="1"/>
  <c r="U3760" i="1" s="1"/>
  <c r="M3761" i="1"/>
  <c r="U3761" i="1" s="1"/>
  <c r="M3762" i="1"/>
  <c r="U3762" i="1" s="1"/>
  <c r="M3763" i="1"/>
  <c r="U3763" i="1" s="1"/>
  <c r="M3764" i="1"/>
  <c r="U3764" i="1" s="1"/>
  <c r="M3765" i="1"/>
  <c r="U3765" i="1" s="1"/>
  <c r="M3766" i="1"/>
  <c r="U3766" i="1" s="1"/>
  <c r="M3767" i="1"/>
  <c r="U3767" i="1" s="1"/>
  <c r="M3768" i="1"/>
  <c r="U3768" i="1" s="1"/>
  <c r="M3769" i="1"/>
  <c r="U3769" i="1" s="1"/>
  <c r="M3770" i="1"/>
  <c r="U3770" i="1" s="1"/>
  <c r="M3771" i="1"/>
  <c r="U3771" i="1" s="1"/>
  <c r="M3772" i="1"/>
  <c r="U3772" i="1" s="1"/>
  <c r="M3773" i="1"/>
  <c r="U3773" i="1" s="1"/>
  <c r="M3774" i="1"/>
  <c r="U3774" i="1" s="1"/>
  <c r="M3775" i="1"/>
  <c r="U3775" i="1" s="1"/>
  <c r="M3776" i="1"/>
  <c r="U3776" i="1" s="1"/>
  <c r="M3777" i="1"/>
  <c r="U3777" i="1" s="1"/>
  <c r="M3778" i="1"/>
  <c r="U3778" i="1" s="1"/>
  <c r="M3779" i="1"/>
  <c r="U3779" i="1" s="1"/>
  <c r="M3780" i="1"/>
  <c r="U3780" i="1" s="1"/>
  <c r="M3781" i="1"/>
  <c r="U3781" i="1" s="1"/>
  <c r="M3782" i="1"/>
  <c r="U3782" i="1" s="1"/>
  <c r="M3783" i="1"/>
  <c r="U3783" i="1" s="1"/>
  <c r="M3784" i="1"/>
  <c r="U3784" i="1" s="1"/>
  <c r="M3785" i="1"/>
  <c r="U3785" i="1" s="1"/>
  <c r="M3786" i="1"/>
  <c r="U3786" i="1" s="1"/>
  <c r="M3787" i="1"/>
  <c r="U3787" i="1" s="1"/>
  <c r="M3788" i="1"/>
  <c r="U3788" i="1" s="1"/>
  <c r="M3789" i="1"/>
  <c r="U3789" i="1" s="1"/>
  <c r="M3790" i="1"/>
  <c r="U3790" i="1" s="1"/>
  <c r="M3791" i="1"/>
  <c r="U3791" i="1" s="1"/>
  <c r="M3792" i="1"/>
  <c r="U3792" i="1" s="1"/>
  <c r="M3793" i="1"/>
  <c r="U3793" i="1" s="1"/>
  <c r="M3794" i="1"/>
  <c r="U3794" i="1" s="1"/>
  <c r="M3795" i="1"/>
  <c r="U3795" i="1" s="1"/>
  <c r="M3796" i="1"/>
  <c r="U3796" i="1" s="1"/>
  <c r="M3797" i="1"/>
  <c r="U3797" i="1" s="1"/>
  <c r="M3798" i="1"/>
  <c r="U3798" i="1" s="1"/>
  <c r="M3799" i="1"/>
  <c r="U3799" i="1" s="1"/>
  <c r="M3800" i="1"/>
  <c r="U3800" i="1" s="1"/>
  <c r="M3801" i="1"/>
  <c r="U3801" i="1" s="1"/>
  <c r="M3802" i="1"/>
  <c r="U3802" i="1" s="1"/>
  <c r="M3803" i="1"/>
  <c r="U3803" i="1" s="1"/>
  <c r="M3804" i="1"/>
  <c r="U3804" i="1" s="1"/>
  <c r="M3805" i="1"/>
  <c r="U3805" i="1" s="1"/>
  <c r="M3806" i="1"/>
  <c r="U3806" i="1" s="1"/>
  <c r="M3807" i="1"/>
  <c r="U3807" i="1" s="1"/>
  <c r="M3808" i="1"/>
  <c r="U3808" i="1" s="1"/>
  <c r="M3809" i="1"/>
  <c r="U3809" i="1" s="1"/>
  <c r="M3810" i="1"/>
  <c r="U3810" i="1" s="1"/>
  <c r="M3811" i="1"/>
  <c r="U3811" i="1" s="1"/>
  <c r="M3812" i="1"/>
  <c r="U3812" i="1" s="1"/>
  <c r="M3813" i="1"/>
  <c r="U3813" i="1" s="1"/>
  <c r="M3814" i="1"/>
  <c r="U3814" i="1" s="1"/>
  <c r="M3815" i="1"/>
  <c r="U3815" i="1" s="1"/>
  <c r="M3816" i="1"/>
  <c r="U3816" i="1" s="1"/>
  <c r="M3817" i="1"/>
  <c r="U3817" i="1" s="1"/>
  <c r="M3818" i="1"/>
  <c r="U3818" i="1" s="1"/>
  <c r="M3819" i="1"/>
  <c r="U3819" i="1" s="1"/>
  <c r="M3820" i="1"/>
  <c r="U3820" i="1" s="1"/>
  <c r="M3821" i="1"/>
  <c r="U3821" i="1" s="1"/>
  <c r="M3822" i="1"/>
  <c r="U3822" i="1" s="1"/>
  <c r="M3823" i="1"/>
  <c r="U3823" i="1" s="1"/>
  <c r="M3824" i="1"/>
  <c r="U3824" i="1" s="1"/>
  <c r="M3825" i="1"/>
  <c r="U3825" i="1" s="1"/>
  <c r="M3826" i="1"/>
  <c r="U3826" i="1" s="1"/>
  <c r="M3827" i="1"/>
  <c r="U3827" i="1" s="1"/>
  <c r="M3828" i="1"/>
  <c r="U3828" i="1" s="1"/>
  <c r="M3829" i="1"/>
  <c r="U3829" i="1" s="1"/>
  <c r="M3830" i="1"/>
  <c r="U3830" i="1" s="1"/>
  <c r="M3831" i="1"/>
  <c r="U3831" i="1" s="1"/>
  <c r="M3832" i="1"/>
  <c r="U3832" i="1" s="1"/>
  <c r="M3833" i="1"/>
  <c r="U3833" i="1" s="1"/>
  <c r="M3834" i="1"/>
  <c r="U3834" i="1" s="1"/>
  <c r="M3835" i="1"/>
  <c r="U3835" i="1" s="1"/>
  <c r="M3836" i="1"/>
  <c r="U3836" i="1" s="1"/>
  <c r="M3837" i="1"/>
  <c r="U3837" i="1" s="1"/>
  <c r="M3838" i="1"/>
  <c r="U3838" i="1" s="1"/>
  <c r="M3839" i="1"/>
  <c r="U3839" i="1" s="1"/>
  <c r="M3840" i="1"/>
  <c r="U3840" i="1" s="1"/>
  <c r="M3841" i="1"/>
  <c r="U3841" i="1" s="1"/>
  <c r="M3842" i="1"/>
  <c r="U3842" i="1" s="1"/>
  <c r="M3843" i="1"/>
  <c r="U3843" i="1" s="1"/>
  <c r="M3844" i="1"/>
  <c r="U3844" i="1" s="1"/>
  <c r="M3845" i="1"/>
  <c r="U3845" i="1" s="1"/>
  <c r="M3846" i="1"/>
  <c r="U3846" i="1" s="1"/>
  <c r="M3847" i="1"/>
  <c r="U3847" i="1" s="1"/>
  <c r="M3848" i="1"/>
  <c r="U3848" i="1" s="1"/>
  <c r="M3849" i="1"/>
  <c r="U3849" i="1" s="1"/>
  <c r="M3850" i="1"/>
  <c r="U3850" i="1" s="1"/>
  <c r="M3851" i="1"/>
  <c r="U3851" i="1" s="1"/>
  <c r="M3852" i="1"/>
  <c r="U3852" i="1" s="1"/>
  <c r="M3853" i="1"/>
  <c r="U3853" i="1" s="1"/>
  <c r="M3854" i="1"/>
  <c r="U3854" i="1" s="1"/>
  <c r="M3855" i="1"/>
  <c r="U3855" i="1" s="1"/>
  <c r="M3856" i="1"/>
  <c r="U3856" i="1" s="1"/>
  <c r="M3857" i="1"/>
  <c r="U3857" i="1" s="1"/>
  <c r="M3858" i="1"/>
  <c r="U3858" i="1" s="1"/>
  <c r="M3859" i="1"/>
  <c r="U3859" i="1" s="1"/>
  <c r="M3860" i="1"/>
  <c r="U3860" i="1" s="1"/>
  <c r="M3861" i="1"/>
  <c r="U3861" i="1" s="1"/>
  <c r="M3862" i="1"/>
  <c r="U3862" i="1" s="1"/>
  <c r="M3863" i="1"/>
  <c r="U3863" i="1" s="1"/>
  <c r="M3864" i="1"/>
  <c r="U3864" i="1" s="1"/>
  <c r="M3865" i="1"/>
  <c r="U3865" i="1" s="1"/>
  <c r="M3866" i="1"/>
  <c r="U3866" i="1" s="1"/>
  <c r="M3867" i="1"/>
  <c r="U3867" i="1" s="1"/>
  <c r="M3868" i="1"/>
  <c r="U3868" i="1" s="1"/>
  <c r="M3869" i="1"/>
  <c r="U3869" i="1" s="1"/>
  <c r="M3870" i="1"/>
  <c r="U3870" i="1" s="1"/>
  <c r="M3871" i="1"/>
  <c r="U3871" i="1" s="1"/>
  <c r="M3872" i="1"/>
  <c r="U3872" i="1" s="1"/>
  <c r="M3873" i="1"/>
  <c r="U3873" i="1" s="1"/>
  <c r="M3874" i="1"/>
  <c r="U3874" i="1" s="1"/>
  <c r="M3875" i="1"/>
  <c r="U3875" i="1" s="1"/>
  <c r="M3876" i="1"/>
  <c r="U3876" i="1" s="1"/>
  <c r="M3877" i="1"/>
  <c r="U3877" i="1" s="1"/>
  <c r="M3878" i="1"/>
  <c r="U3878" i="1" s="1"/>
  <c r="M3879" i="1"/>
  <c r="U3879" i="1" s="1"/>
  <c r="M3880" i="1"/>
  <c r="U3880" i="1" s="1"/>
  <c r="M3881" i="1"/>
  <c r="U3881" i="1" s="1"/>
  <c r="M3882" i="1"/>
  <c r="U3882" i="1" s="1"/>
  <c r="M3883" i="1"/>
  <c r="U3883" i="1" s="1"/>
  <c r="M3884" i="1"/>
  <c r="U3884" i="1" s="1"/>
  <c r="M3885" i="1"/>
  <c r="U3885" i="1" s="1"/>
  <c r="M3886" i="1"/>
  <c r="U3886" i="1" s="1"/>
  <c r="M3887" i="1"/>
  <c r="U3887" i="1" s="1"/>
  <c r="M3888" i="1"/>
  <c r="U3888" i="1" s="1"/>
  <c r="M3889" i="1"/>
  <c r="U3889" i="1" s="1"/>
  <c r="M3890" i="1"/>
  <c r="U3890" i="1" s="1"/>
  <c r="M3891" i="1"/>
  <c r="U3891" i="1" s="1"/>
  <c r="M3892" i="1"/>
  <c r="U3892" i="1" s="1"/>
  <c r="M3893" i="1"/>
  <c r="U3893" i="1" s="1"/>
  <c r="M3894" i="1"/>
  <c r="U3894" i="1" s="1"/>
  <c r="M3895" i="1"/>
  <c r="U3895" i="1" s="1"/>
  <c r="M3896" i="1"/>
  <c r="U3896" i="1" s="1"/>
  <c r="M3897" i="1"/>
  <c r="U3897" i="1" s="1"/>
  <c r="M3898" i="1"/>
  <c r="U3898" i="1" s="1"/>
  <c r="M3899" i="1"/>
  <c r="U3899" i="1" s="1"/>
  <c r="M3900" i="1"/>
  <c r="U3900" i="1" s="1"/>
  <c r="M3901" i="1"/>
  <c r="U3901" i="1" s="1"/>
  <c r="M3902" i="1"/>
  <c r="U3902" i="1" s="1"/>
  <c r="M3903" i="1"/>
  <c r="U3903" i="1" s="1"/>
  <c r="M3904" i="1"/>
  <c r="U3904" i="1" s="1"/>
  <c r="M3905" i="1"/>
  <c r="U3905" i="1" s="1"/>
  <c r="M3906" i="1"/>
  <c r="U3906" i="1" s="1"/>
  <c r="M3907" i="1"/>
  <c r="U3907" i="1" s="1"/>
  <c r="M3908" i="1"/>
  <c r="U3908" i="1" s="1"/>
  <c r="M3909" i="1"/>
  <c r="U3909" i="1" s="1"/>
  <c r="M3910" i="1"/>
  <c r="U3910" i="1" s="1"/>
  <c r="M3911" i="1"/>
  <c r="U3911" i="1" s="1"/>
  <c r="M3912" i="1"/>
  <c r="U3912" i="1" s="1"/>
  <c r="M3913" i="1"/>
  <c r="U3913" i="1" s="1"/>
  <c r="M3914" i="1"/>
  <c r="U3914" i="1" s="1"/>
  <c r="M3915" i="1"/>
  <c r="U3915" i="1" s="1"/>
  <c r="M3916" i="1"/>
  <c r="U3916" i="1" s="1"/>
  <c r="M3917" i="1"/>
  <c r="U3917" i="1" s="1"/>
  <c r="M3918" i="1"/>
  <c r="U3918" i="1" s="1"/>
  <c r="M3919" i="1"/>
  <c r="U3919" i="1" s="1"/>
  <c r="M3920" i="1"/>
  <c r="U3920" i="1" s="1"/>
  <c r="M3921" i="1"/>
  <c r="U3921" i="1" s="1"/>
  <c r="M3922" i="1"/>
  <c r="U3922" i="1" s="1"/>
  <c r="M3923" i="1"/>
  <c r="U3923" i="1" s="1"/>
  <c r="M3924" i="1"/>
  <c r="U3924" i="1" s="1"/>
  <c r="M3925" i="1"/>
  <c r="U3925" i="1" s="1"/>
  <c r="M3926" i="1"/>
  <c r="U3926" i="1" s="1"/>
  <c r="M3927" i="1"/>
  <c r="U3927" i="1" s="1"/>
  <c r="M3928" i="1"/>
  <c r="U3928" i="1" s="1"/>
  <c r="M3929" i="1"/>
  <c r="U3929" i="1" s="1"/>
  <c r="M3930" i="1"/>
  <c r="U3930" i="1" s="1"/>
  <c r="M3931" i="1"/>
  <c r="U3931" i="1" s="1"/>
  <c r="M3932" i="1"/>
  <c r="U3932" i="1" s="1"/>
  <c r="M3933" i="1"/>
  <c r="U3933" i="1" s="1"/>
  <c r="M3934" i="1"/>
  <c r="U3934" i="1" s="1"/>
  <c r="M3935" i="1"/>
  <c r="U3935" i="1" s="1"/>
  <c r="M3936" i="1"/>
  <c r="U3936" i="1" s="1"/>
  <c r="M3937" i="1"/>
  <c r="U3937" i="1" s="1"/>
  <c r="M3938" i="1"/>
  <c r="U3938" i="1" s="1"/>
  <c r="M3939" i="1"/>
  <c r="U3939" i="1" s="1"/>
  <c r="M3940" i="1"/>
  <c r="U3940" i="1" s="1"/>
  <c r="M3941" i="1"/>
  <c r="U3941" i="1" s="1"/>
  <c r="M3942" i="1"/>
  <c r="U3942" i="1" s="1"/>
  <c r="M3943" i="1"/>
  <c r="U3943" i="1" s="1"/>
  <c r="M3944" i="1"/>
  <c r="U3944" i="1" s="1"/>
  <c r="M3945" i="1"/>
  <c r="U3945" i="1" s="1"/>
  <c r="M3946" i="1"/>
  <c r="U3946" i="1" s="1"/>
  <c r="M3947" i="1"/>
  <c r="U3947" i="1" s="1"/>
  <c r="M3948" i="1"/>
  <c r="U3948" i="1" s="1"/>
  <c r="M3949" i="1"/>
  <c r="U3949" i="1" s="1"/>
  <c r="M3950" i="1"/>
  <c r="U3950" i="1" s="1"/>
  <c r="M3951" i="1"/>
  <c r="U3951" i="1" s="1"/>
  <c r="M3952" i="1"/>
  <c r="U3952" i="1" s="1"/>
  <c r="M3953" i="1"/>
  <c r="U3953" i="1" s="1"/>
  <c r="M3954" i="1"/>
  <c r="U3954" i="1" s="1"/>
  <c r="M3955" i="1"/>
  <c r="U3955" i="1" s="1"/>
  <c r="M3956" i="1"/>
  <c r="U3956" i="1" s="1"/>
  <c r="M3957" i="1"/>
  <c r="U3957" i="1" s="1"/>
  <c r="M3958" i="1"/>
  <c r="U3958" i="1" s="1"/>
  <c r="M3959" i="1"/>
  <c r="U3959" i="1" s="1"/>
  <c r="M3960" i="1"/>
  <c r="U3960" i="1" s="1"/>
  <c r="M3961" i="1"/>
  <c r="U3961" i="1" s="1"/>
  <c r="M3962" i="1"/>
  <c r="U3962" i="1" s="1"/>
  <c r="M3963" i="1"/>
  <c r="U3963" i="1" s="1"/>
  <c r="M3964" i="1"/>
  <c r="U3964" i="1" s="1"/>
  <c r="M3965" i="1"/>
  <c r="U3965" i="1" s="1"/>
  <c r="M3966" i="1"/>
  <c r="U3966" i="1" s="1"/>
  <c r="M3967" i="1"/>
  <c r="U3967" i="1" s="1"/>
  <c r="M3968" i="1"/>
  <c r="U3968" i="1" s="1"/>
  <c r="M3969" i="1"/>
  <c r="U3969" i="1" s="1"/>
  <c r="M3970" i="1"/>
  <c r="U3970" i="1" s="1"/>
  <c r="M3971" i="1"/>
  <c r="U3971" i="1" s="1"/>
  <c r="M3972" i="1"/>
  <c r="U3972" i="1" s="1"/>
  <c r="M3973" i="1"/>
  <c r="U3973" i="1" s="1"/>
  <c r="M3974" i="1"/>
  <c r="U3974" i="1" s="1"/>
  <c r="M3975" i="1"/>
  <c r="U3975" i="1" s="1"/>
  <c r="M3976" i="1"/>
  <c r="U3976" i="1" s="1"/>
  <c r="M3977" i="1"/>
  <c r="U3977" i="1" s="1"/>
  <c r="M3978" i="1"/>
  <c r="U3978" i="1" s="1"/>
  <c r="M3979" i="1"/>
  <c r="U3979" i="1" s="1"/>
  <c r="M3980" i="1"/>
  <c r="U3980" i="1" s="1"/>
  <c r="M3981" i="1"/>
  <c r="U3981" i="1" s="1"/>
  <c r="M3982" i="1"/>
  <c r="U3982" i="1" s="1"/>
  <c r="M3983" i="1"/>
  <c r="U3983" i="1" s="1"/>
  <c r="M3984" i="1"/>
  <c r="U3984" i="1" s="1"/>
  <c r="M3985" i="1"/>
  <c r="U3985" i="1" s="1"/>
  <c r="M3986" i="1"/>
  <c r="U3986" i="1" s="1"/>
  <c r="M3987" i="1"/>
  <c r="U3987" i="1" s="1"/>
  <c r="M3988" i="1"/>
  <c r="U3988" i="1" s="1"/>
  <c r="M3989" i="1"/>
  <c r="U3989" i="1" s="1"/>
  <c r="M3990" i="1"/>
  <c r="U3990" i="1" s="1"/>
  <c r="M3991" i="1"/>
  <c r="U3991" i="1" s="1"/>
  <c r="M3992" i="1"/>
  <c r="U3992" i="1" s="1"/>
  <c r="M3993" i="1"/>
  <c r="U3993" i="1" s="1"/>
  <c r="M3994" i="1"/>
  <c r="U3994" i="1" s="1"/>
  <c r="M3995" i="1"/>
  <c r="U3995" i="1" s="1"/>
  <c r="M3996" i="1"/>
  <c r="U3996" i="1" s="1"/>
  <c r="M3997" i="1"/>
  <c r="U3997" i="1" s="1"/>
  <c r="M3998" i="1"/>
  <c r="U3998" i="1" s="1"/>
  <c r="M3999" i="1"/>
  <c r="U3999" i="1" s="1"/>
  <c r="M4000" i="1"/>
  <c r="U4000" i="1" s="1"/>
  <c r="M4001" i="1"/>
  <c r="U4001" i="1" s="1"/>
  <c r="M4002" i="1"/>
  <c r="U4002" i="1" s="1"/>
  <c r="M4003" i="1"/>
  <c r="U4003" i="1" s="1"/>
  <c r="M4004" i="1"/>
  <c r="U4004" i="1" s="1"/>
  <c r="M4005" i="1"/>
  <c r="U4005" i="1" s="1"/>
  <c r="M4006" i="1"/>
  <c r="U4006" i="1" s="1"/>
  <c r="M4007" i="1"/>
  <c r="U4007" i="1" s="1"/>
  <c r="M4008" i="1"/>
  <c r="U4008" i="1" s="1"/>
  <c r="M4009" i="1"/>
  <c r="U4009" i="1" s="1"/>
  <c r="M4010" i="1"/>
  <c r="U4010" i="1" s="1"/>
  <c r="M4011" i="1"/>
  <c r="U4011" i="1" s="1"/>
  <c r="M4012" i="1"/>
  <c r="U4012" i="1" s="1"/>
  <c r="M4013" i="1"/>
  <c r="U4013" i="1" s="1"/>
  <c r="M4014" i="1"/>
  <c r="U4014" i="1" s="1"/>
  <c r="M4015" i="1"/>
  <c r="U4015" i="1" s="1"/>
  <c r="M4016" i="1"/>
  <c r="U4016" i="1" s="1"/>
  <c r="M4017" i="1"/>
  <c r="U4017" i="1" s="1"/>
  <c r="M4018" i="1"/>
  <c r="U4018" i="1" s="1"/>
  <c r="M4019" i="1"/>
  <c r="U4019" i="1" s="1"/>
  <c r="M4020" i="1"/>
  <c r="U4020" i="1" s="1"/>
  <c r="M4021" i="1"/>
  <c r="U4021" i="1" s="1"/>
  <c r="M4022" i="1"/>
  <c r="U4022" i="1" s="1"/>
  <c r="M4023" i="1"/>
  <c r="U4023" i="1" s="1"/>
  <c r="M4024" i="1"/>
  <c r="U4024" i="1" s="1"/>
  <c r="M4025" i="1"/>
  <c r="U4025" i="1" s="1"/>
  <c r="M4026" i="1"/>
  <c r="U4026" i="1" s="1"/>
  <c r="M4027" i="1"/>
  <c r="U4027" i="1" s="1"/>
  <c r="M4028" i="1"/>
  <c r="U4028" i="1" s="1"/>
  <c r="M4029" i="1"/>
  <c r="U4029" i="1" s="1"/>
  <c r="M4030" i="1"/>
  <c r="U4030" i="1" s="1"/>
  <c r="M4031" i="1"/>
  <c r="U4031" i="1" s="1"/>
  <c r="M4032" i="1"/>
  <c r="U4032" i="1" s="1"/>
  <c r="M4033" i="1"/>
  <c r="U4033" i="1" s="1"/>
  <c r="M4034" i="1"/>
  <c r="U4034" i="1" s="1"/>
  <c r="M4035" i="1"/>
  <c r="U4035" i="1" s="1"/>
  <c r="M4036" i="1"/>
  <c r="U4036" i="1" s="1"/>
  <c r="M4037" i="1"/>
  <c r="U4037" i="1" s="1"/>
  <c r="M4038" i="1"/>
  <c r="U4038" i="1" s="1"/>
  <c r="M4039" i="1"/>
  <c r="U4039" i="1" s="1"/>
  <c r="M4040" i="1"/>
  <c r="U4040" i="1" s="1"/>
  <c r="M4041" i="1"/>
  <c r="U4041" i="1" s="1"/>
  <c r="M4042" i="1"/>
  <c r="U4042" i="1" s="1"/>
  <c r="M4043" i="1"/>
  <c r="U4043" i="1" s="1"/>
  <c r="M4044" i="1"/>
  <c r="U4044" i="1" s="1"/>
  <c r="M4045" i="1"/>
  <c r="U4045" i="1" s="1"/>
  <c r="M4046" i="1"/>
  <c r="U4046" i="1" s="1"/>
  <c r="M4047" i="1"/>
  <c r="U4047" i="1" s="1"/>
  <c r="M4048" i="1"/>
  <c r="U4048" i="1" s="1"/>
  <c r="M4049" i="1"/>
  <c r="U4049" i="1" s="1"/>
  <c r="M4050" i="1"/>
  <c r="U4050" i="1" s="1"/>
  <c r="M4051" i="1"/>
  <c r="U4051" i="1" s="1"/>
  <c r="M4052" i="1"/>
  <c r="U4052" i="1" s="1"/>
  <c r="M4053" i="1"/>
  <c r="U4053" i="1" s="1"/>
  <c r="M4054" i="1"/>
  <c r="U4054" i="1" s="1"/>
  <c r="M4055" i="1"/>
  <c r="U4055" i="1" s="1"/>
  <c r="M4056" i="1"/>
  <c r="U4056" i="1" s="1"/>
  <c r="M4057" i="1"/>
  <c r="U4057" i="1" s="1"/>
  <c r="M4058" i="1"/>
  <c r="U4058" i="1" s="1"/>
  <c r="M4059" i="1"/>
  <c r="U4059" i="1" s="1"/>
  <c r="M4060" i="1"/>
  <c r="U4060" i="1" s="1"/>
  <c r="M4061" i="1"/>
  <c r="U4061" i="1" s="1"/>
  <c r="M4062" i="1"/>
  <c r="U4062" i="1" s="1"/>
  <c r="M4063" i="1"/>
  <c r="U4063" i="1" s="1"/>
  <c r="M4064" i="1"/>
  <c r="U4064" i="1" s="1"/>
  <c r="M4065" i="1"/>
  <c r="U4065" i="1" s="1"/>
  <c r="M4066" i="1"/>
  <c r="U4066" i="1" s="1"/>
  <c r="M4067" i="1"/>
  <c r="U4067" i="1" s="1"/>
  <c r="M4068" i="1"/>
  <c r="U4068" i="1" s="1"/>
  <c r="M4069" i="1"/>
  <c r="U4069" i="1" s="1"/>
  <c r="M4070" i="1"/>
  <c r="U4070" i="1" s="1"/>
  <c r="M4071" i="1"/>
  <c r="U4071" i="1" s="1"/>
  <c r="M4072" i="1"/>
  <c r="U4072" i="1" s="1"/>
  <c r="M4073" i="1"/>
  <c r="U4073" i="1" s="1"/>
  <c r="M4074" i="1"/>
  <c r="U4074" i="1" s="1"/>
  <c r="M4075" i="1"/>
  <c r="U4075" i="1" s="1"/>
  <c r="M4076" i="1"/>
  <c r="U4076" i="1" s="1"/>
  <c r="M4077" i="1"/>
  <c r="U4077" i="1" s="1"/>
  <c r="M4078" i="1"/>
  <c r="U4078" i="1" s="1"/>
  <c r="M4079" i="1"/>
  <c r="U4079" i="1" s="1"/>
  <c r="M4080" i="1"/>
  <c r="U4080" i="1" s="1"/>
  <c r="M4081" i="1"/>
  <c r="U4081" i="1" s="1"/>
  <c r="M4082" i="1"/>
  <c r="U4082" i="1" s="1"/>
  <c r="M4083" i="1"/>
  <c r="U4083" i="1" s="1"/>
  <c r="M4084" i="1"/>
  <c r="U4084" i="1" s="1"/>
  <c r="M4085" i="1"/>
  <c r="U4085" i="1" s="1"/>
  <c r="M4086" i="1"/>
  <c r="U4086" i="1" s="1"/>
  <c r="M4087" i="1"/>
  <c r="U4087" i="1" s="1"/>
  <c r="M4088" i="1"/>
  <c r="U4088" i="1" s="1"/>
  <c r="M4089" i="1"/>
  <c r="U4089" i="1" s="1"/>
  <c r="M4090" i="1"/>
  <c r="U4090" i="1" s="1"/>
  <c r="M4091" i="1"/>
  <c r="U4091" i="1" s="1"/>
  <c r="M4092" i="1"/>
  <c r="U4092" i="1" s="1"/>
  <c r="M4093" i="1"/>
  <c r="U4093" i="1" s="1"/>
  <c r="M4094" i="1"/>
  <c r="U4094" i="1" s="1"/>
  <c r="M4095" i="1"/>
  <c r="U4095" i="1" s="1"/>
  <c r="M4096" i="1"/>
  <c r="U4096" i="1" s="1"/>
  <c r="M4097" i="1"/>
  <c r="U4097" i="1" s="1"/>
  <c r="M4098" i="1"/>
  <c r="U4098" i="1" s="1"/>
  <c r="M4099" i="1"/>
  <c r="U4099" i="1" s="1"/>
  <c r="M4100" i="1"/>
  <c r="U4100" i="1" s="1"/>
  <c r="M4101" i="1"/>
  <c r="U4101" i="1" s="1"/>
  <c r="M4102" i="1"/>
  <c r="U4102" i="1" s="1"/>
  <c r="M4103" i="1"/>
  <c r="U4103" i="1" s="1"/>
  <c r="M4104" i="1"/>
  <c r="U4104" i="1" s="1"/>
  <c r="M4105" i="1"/>
  <c r="U4105" i="1" s="1"/>
  <c r="M4106" i="1"/>
  <c r="U4106" i="1" s="1"/>
  <c r="M4107" i="1"/>
  <c r="U4107" i="1" s="1"/>
  <c r="M4108" i="1"/>
  <c r="U4108" i="1" s="1"/>
  <c r="M4109" i="1"/>
  <c r="U4109" i="1" s="1"/>
  <c r="M4110" i="1"/>
  <c r="U4110" i="1" s="1"/>
  <c r="M4111" i="1"/>
  <c r="U4111" i="1" s="1"/>
  <c r="M4112" i="1"/>
  <c r="U4112" i="1" s="1"/>
  <c r="M4113" i="1"/>
  <c r="U4113" i="1" s="1"/>
  <c r="M4114" i="1"/>
  <c r="U4114" i="1" s="1"/>
  <c r="M4115" i="1"/>
  <c r="U4115" i="1" s="1"/>
  <c r="M4116" i="1"/>
  <c r="U4116" i="1" s="1"/>
  <c r="M4117" i="1"/>
  <c r="U4117" i="1" s="1"/>
  <c r="M4118" i="1"/>
  <c r="U4118" i="1" s="1"/>
  <c r="M4119" i="1"/>
  <c r="U4119" i="1" s="1"/>
  <c r="M4120" i="1"/>
  <c r="U4120" i="1" s="1"/>
  <c r="M4121" i="1"/>
  <c r="U4121" i="1" s="1"/>
  <c r="M4122" i="1"/>
  <c r="U4122" i="1" s="1"/>
  <c r="M4123" i="1"/>
  <c r="U4123" i="1" s="1"/>
  <c r="M4124" i="1"/>
  <c r="U4124" i="1" s="1"/>
  <c r="M4125" i="1"/>
  <c r="U4125" i="1" s="1"/>
  <c r="M4126" i="1"/>
  <c r="U4126" i="1" s="1"/>
  <c r="M4127" i="1"/>
  <c r="U4127" i="1" s="1"/>
  <c r="M4128" i="1"/>
  <c r="U4128" i="1" s="1"/>
  <c r="M4129" i="1"/>
  <c r="U4129" i="1" s="1"/>
  <c r="M4130" i="1"/>
  <c r="U4130" i="1" s="1"/>
  <c r="M4131" i="1"/>
  <c r="U4131" i="1" s="1"/>
  <c r="M4132" i="1"/>
  <c r="U4132" i="1" s="1"/>
  <c r="M4133" i="1"/>
  <c r="U4133" i="1" s="1"/>
  <c r="M4134" i="1"/>
  <c r="U4134" i="1" s="1"/>
  <c r="M4135" i="1"/>
  <c r="U4135" i="1" s="1"/>
  <c r="M4136" i="1"/>
  <c r="U4136" i="1" s="1"/>
  <c r="M4137" i="1"/>
  <c r="U4137" i="1" s="1"/>
  <c r="M4138" i="1"/>
  <c r="U4138" i="1" s="1"/>
  <c r="M4139" i="1"/>
  <c r="U4139" i="1" s="1"/>
  <c r="M4140" i="1"/>
  <c r="U4140" i="1" s="1"/>
  <c r="M4141" i="1"/>
  <c r="U4141" i="1" s="1"/>
  <c r="M4142" i="1"/>
  <c r="U4142" i="1" s="1"/>
  <c r="M4143" i="1"/>
  <c r="U4143" i="1" s="1"/>
  <c r="M4144" i="1"/>
  <c r="U4144" i="1" s="1"/>
  <c r="M4145" i="1"/>
  <c r="U4145" i="1" s="1"/>
  <c r="M4146" i="1"/>
  <c r="U4146" i="1" s="1"/>
  <c r="M4147" i="1"/>
  <c r="U4147" i="1" s="1"/>
  <c r="M4148" i="1"/>
  <c r="U4148" i="1" s="1"/>
  <c r="M4149" i="1"/>
  <c r="U4149" i="1" s="1"/>
  <c r="M4150" i="1"/>
  <c r="U4150" i="1" s="1"/>
  <c r="M4151" i="1"/>
  <c r="U4151" i="1" s="1"/>
  <c r="M4152" i="1"/>
  <c r="U4152" i="1" s="1"/>
  <c r="M4153" i="1"/>
  <c r="U4153" i="1" s="1"/>
  <c r="M4154" i="1"/>
  <c r="U4154" i="1" s="1"/>
  <c r="M4155" i="1"/>
  <c r="U4155" i="1" s="1"/>
  <c r="M4156" i="1"/>
  <c r="U4156" i="1" s="1"/>
  <c r="M4157" i="1"/>
  <c r="U4157" i="1" s="1"/>
  <c r="M4158" i="1"/>
  <c r="U4158" i="1" s="1"/>
  <c r="M4159" i="1"/>
  <c r="U4159" i="1" s="1"/>
  <c r="M4160" i="1"/>
  <c r="U4160" i="1" s="1"/>
  <c r="M4161" i="1"/>
  <c r="U4161" i="1" s="1"/>
  <c r="M4162" i="1"/>
  <c r="U4162" i="1" s="1"/>
  <c r="M4163" i="1"/>
  <c r="U4163" i="1" s="1"/>
  <c r="M4164" i="1"/>
  <c r="U4164" i="1" s="1"/>
  <c r="M4165" i="1"/>
  <c r="U4165" i="1" s="1"/>
  <c r="M4166" i="1"/>
  <c r="U4166" i="1" s="1"/>
  <c r="M4167" i="1"/>
  <c r="U4167" i="1" s="1"/>
  <c r="M4168" i="1"/>
  <c r="U4168" i="1" s="1"/>
  <c r="M4169" i="1"/>
  <c r="U4169" i="1" s="1"/>
  <c r="M4170" i="1"/>
  <c r="U4170" i="1" s="1"/>
  <c r="M4171" i="1"/>
  <c r="U4171" i="1" s="1"/>
  <c r="M4172" i="1"/>
  <c r="U4172" i="1" s="1"/>
  <c r="M4173" i="1"/>
  <c r="U4173" i="1" s="1"/>
  <c r="M4174" i="1"/>
  <c r="U4174" i="1" s="1"/>
  <c r="M4175" i="1"/>
  <c r="U4175" i="1" s="1"/>
  <c r="M4176" i="1"/>
  <c r="U4176" i="1" s="1"/>
  <c r="M4177" i="1"/>
  <c r="U4177" i="1" s="1"/>
  <c r="M4178" i="1"/>
  <c r="U4178" i="1" s="1"/>
  <c r="M4179" i="1"/>
  <c r="U4179" i="1" s="1"/>
  <c r="M4180" i="1"/>
  <c r="U4180" i="1" s="1"/>
  <c r="M4181" i="1"/>
  <c r="U4181" i="1" s="1"/>
  <c r="M4182" i="1"/>
  <c r="U4182" i="1" s="1"/>
  <c r="M4183" i="1"/>
  <c r="U4183" i="1" s="1"/>
  <c r="M4184" i="1"/>
  <c r="U4184" i="1" s="1"/>
  <c r="M4185" i="1"/>
  <c r="U4185" i="1" s="1"/>
  <c r="M4186" i="1"/>
  <c r="U4186" i="1" s="1"/>
  <c r="M4187" i="1"/>
  <c r="U4187" i="1" s="1"/>
  <c r="M4188" i="1"/>
  <c r="U4188" i="1" s="1"/>
  <c r="M4189" i="1"/>
  <c r="U4189" i="1" s="1"/>
  <c r="M4190" i="1"/>
  <c r="U4190" i="1" s="1"/>
  <c r="M4191" i="1"/>
  <c r="U4191" i="1" s="1"/>
  <c r="M4192" i="1"/>
  <c r="U4192" i="1" s="1"/>
  <c r="M4193" i="1"/>
  <c r="U4193" i="1" s="1"/>
  <c r="M4194" i="1"/>
  <c r="U4194" i="1" s="1"/>
  <c r="M4195" i="1"/>
  <c r="U4195" i="1" s="1"/>
  <c r="M4196" i="1"/>
  <c r="U4196" i="1" s="1"/>
  <c r="M4197" i="1"/>
  <c r="U4197" i="1" s="1"/>
  <c r="M4198" i="1"/>
  <c r="U4198" i="1" s="1"/>
  <c r="M4199" i="1"/>
  <c r="U4199" i="1" s="1"/>
  <c r="M4200" i="1"/>
  <c r="U4200" i="1" s="1"/>
  <c r="M4201" i="1"/>
  <c r="U4201" i="1" s="1"/>
  <c r="M4202" i="1"/>
  <c r="U4202" i="1" s="1"/>
  <c r="M4203" i="1"/>
  <c r="U4203" i="1" s="1"/>
  <c r="M4204" i="1"/>
  <c r="U4204" i="1" s="1"/>
  <c r="M4205" i="1"/>
  <c r="U4205" i="1" s="1"/>
  <c r="M4206" i="1"/>
  <c r="U4206" i="1" s="1"/>
  <c r="M4207" i="1"/>
  <c r="U4207" i="1" s="1"/>
  <c r="M4208" i="1"/>
  <c r="U4208" i="1" s="1"/>
  <c r="M4209" i="1"/>
  <c r="U4209" i="1" s="1"/>
  <c r="M4210" i="1"/>
  <c r="U4210" i="1" s="1"/>
  <c r="M4211" i="1"/>
  <c r="U4211" i="1" s="1"/>
  <c r="M4212" i="1"/>
  <c r="U4212" i="1" s="1"/>
  <c r="M4213" i="1"/>
  <c r="U4213" i="1" s="1"/>
  <c r="M4214" i="1"/>
  <c r="U4214" i="1" s="1"/>
  <c r="M4215" i="1"/>
  <c r="U4215" i="1" s="1"/>
  <c r="M4216" i="1"/>
  <c r="U4216" i="1" s="1"/>
  <c r="M4217" i="1"/>
  <c r="U4217" i="1" s="1"/>
  <c r="M4218" i="1"/>
  <c r="U4218" i="1" s="1"/>
  <c r="M4219" i="1"/>
  <c r="U4219" i="1" s="1"/>
  <c r="M4220" i="1"/>
  <c r="U4220" i="1" s="1"/>
  <c r="M4221" i="1"/>
  <c r="U4221" i="1" s="1"/>
  <c r="M4222" i="1"/>
  <c r="U4222" i="1" s="1"/>
  <c r="M4223" i="1"/>
  <c r="U4223" i="1" s="1"/>
  <c r="M4224" i="1"/>
  <c r="U4224" i="1" s="1"/>
  <c r="M4225" i="1"/>
  <c r="U4225" i="1" s="1"/>
  <c r="M4226" i="1"/>
  <c r="U4226" i="1" s="1"/>
  <c r="M4227" i="1"/>
  <c r="U4227" i="1" s="1"/>
  <c r="M4228" i="1"/>
  <c r="U4228" i="1" s="1"/>
  <c r="M4229" i="1"/>
  <c r="U4229" i="1" s="1"/>
  <c r="M4230" i="1"/>
  <c r="U4230" i="1" s="1"/>
  <c r="M4231" i="1"/>
  <c r="U4231" i="1" s="1"/>
  <c r="M4232" i="1"/>
  <c r="U4232" i="1" s="1"/>
  <c r="M4233" i="1"/>
  <c r="U4233" i="1" s="1"/>
  <c r="M4234" i="1"/>
  <c r="U4234" i="1" s="1"/>
  <c r="M4235" i="1"/>
  <c r="U4235" i="1" s="1"/>
  <c r="M4236" i="1"/>
  <c r="U4236" i="1" s="1"/>
  <c r="M4237" i="1"/>
  <c r="U4237" i="1" s="1"/>
  <c r="M4238" i="1"/>
  <c r="U4238" i="1" s="1"/>
  <c r="M4239" i="1"/>
  <c r="U4239" i="1" s="1"/>
  <c r="M4240" i="1"/>
  <c r="U4240" i="1" s="1"/>
  <c r="M4241" i="1"/>
  <c r="U4241" i="1" s="1"/>
  <c r="M4242" i="1"/>
  <c r="U4242" i="1" s="1"/>
  <c r="M4243" i="1"/>
  <c r="U4243" i="1" s="1"/>
  <c r="M4244" i="1"/>
  <c r="U4244" i="1" s="1"/>
  <c r="M4245" i="1"/>
  <c r="U4245" i="1" s="1"/>
  <c r="M4246" i="1"/>
  <c r="U4246" i="1" s="1"/>
  <c r="M4247" i="1"/>
  <c r="U4247" i="1" s="1"/>
  <c r="M4248" i="1"/>
  <c r="U4248" i="1" s="1"/>
  <c r="M4249" i="1"/>
  <c r="U4249" i="1" s="1"/>
  <c r="M4250" i="1"/>
  <c r="U4250" i="1" s="1"/>
  <c r="M4251" i="1"/>
  <c r="U4251" i="1" s="1"/>
  <c r="M4252" i="1"/>
  <c r="U4252" i="1" s="1"/>
  <c r="M4253" i="1"/>
  <c r="U4253" i="1" s="1"/>
  <c r="M4254" i="1"/>
  <c r="U4254" i="1" s="1"/>
  <c r="M4255" i="1"/>
  <c r="U4255" i="1" s="1"/>
  <c r="M4256" i="1"/>
  <c r="U4256" i="1" s="1"/>
  <c r="M4257" i="1"/>
  <c r="U4257" i="1" s="1"/>
  <c r="M4258" i="1"/>
  <c r="U4258" i="1" s="1"/>
  <c r="M4259" i="1"/>
  <c r="U4259" i="1" s="1"/>
  <c r="M4260" i="1"/>
  <c r="U4260" i="1" s="1"/>
  <c r="M4261" i="1"/>
  <c r="U4261" i="1" s="1"/>
  <c r="M4262" i="1"/>
  <c r="U4262" i="1" s="1"/>
  <c r="M4263" i="1"/>
  <c r="U4263" i="1" s="1"/>
  <c r="M4264" i="1"/>
  <c r="U4264" i="1" s="1"/>
  <c r="M4265" i="1"/>
  <c r="U4265" i="1" s="1"/>
  <c r="M4266" i="1"/>
  <c r="U4266" i="1" s="1"/>
  <c r="M4267" i="1"/>
  <c r="U4267" i="1" s="1"/>
  <c r="M4268" i="1"/>
  <c r="U4268" i="1" s="1"/>
  <c r="M4269" i="1"/>
  <c r="U4269" i="1" s="1"/>
  <c r="M4270" i="1"/>
  <c r="U4270" i="1" s="1"/>
  <c r="M4271" i="1"/>
  <c r="U4271" i="1" s="1"/>
  <c r="M4272" i="1"/>
  <c r="U4272" i="1" s="1"/>
  <c r="M4273" i="1"/>
  <c r="U4273" i="1" s="1"/>
  <c r="M4274" i="1"/>
  <c r="U4274" i="1" s="1"/>
  <c r="M4275" i="1"/>
  <c r="U4275" i="1" s="1"/>
  <c r="M4276" i="1"/>
  <c r="U4276" i="1" s="1"/>
  <c r="M4277" i="1"/>
  <c r="U4277" i="1" s="1"/>
  <c r="M4278" i="1"/>
  <c r="U4278" i="1" s="1"/>
  <c r="M4279" i="1"/>
  <c r="U4279" i="1" s="1"/>
  <c r="M4280" i="1"/>
  <c r="U4280" i="1" s="1"/>
  <c r="M4281" i="1"/>
  <c r="U4281" i="1" s="1"/>
  <c r="M4282" i="1"/>
  <c r="U4282" i="1" s="1"/>
  <c r="M4283" i="1"/>
  <c r="U4283" i="1" s="1"/>
  <c r="M4284" i="1"/>
  <c r="U4284" i="1" s="1"/>
  <c r="M4285" i="1"/>
  <c r="U4285" i="1" s="1"/>
  <c r="M4286" i="1"/>
  <c r="U4286" i="1" s="1"/>
  <c r="M4287" i="1"/>
  <c r="U4287" i="1" s="1"/>
  <c r="M4288" i="1"/>
  <c r="U4288" i="1" s="1"/>
  <c r="M4289" i="1"/>
  <c r="U4289" i="1" s="1"/>
  <c r="M4290" i="1"/>
  <c r="U4290" i="1" s="1"/>
  <c r="M4291" i="1"/>
  <c r="U4291" i="1" s="1"/>
  <c r="M4292" i="1"/>
  <c r="U4292" i="1" s="1"/>
  <c r="M4293" i="1"/>
  <c r="U4293" i="1" s="1"/>
  <c r="M4294" i="1"/>
  <c r="U4294" i="1" s="1"/>
  <c r="M4295" i="1"/>
  <c r="U4295" i="1" s="1"/>
  <c r="M4296" i="1"/>
  <c r="U4296" i="1" s="1"/>
  <c r="M4297" i="1"/>
  <c r="U4297" i="1" s="1"/>
  <c r="M4298" i="1"/>
  <c r="U4298" i="1" s="1"/>
  <c r="M4299" i="1"/>
  <c r="U4299" i="1" s="1"/>
  <c r="M4300" i="1"/>
  <c r="U4300" i="1" s="1"/>
  <c r="M4301" i="1"/>
  <c r="U4301" i="1" s="1"/>
  <c r="M4302" i="1"/>
  <c r="U4302" i="1" s="1"/>
  <c r="M4303" i="1"/>
  <c r="U4303" i="1" s="1"/>
  <c r="M4304" i="1"/>
  <c r="U4304" i="1" s="1"/>
  <c r="M4305" i="1"/>
  <c r="U4305" i="1" s="1"/>
  <c r="M4306" i="1"/>
  <c r="U4306" i="1" s="1"/>
  <c r="M4307" i="1"/>
  <c r="U4307" i="1" s="1"/>
  <c r="M4308" i="1"/>
  <c r="U4308" i="1" s="1"/>
  <c r="M4309" i="1"/>
  <c r="U4309" i="1" s="1"/>
  <c r="M4310" i="1"/>
  <c r="U4310" i="1" s="1"/>
  <c r="M4311" i="1"/>
  <c r="U4311" i="1" s="1"/>
  <c r="M4312" i="1"/>
  <c r="U4312" i="1" s="1"/>
  <c r="M4313" i="1"/>
  <c r="U4313" i="1" s="1"/>
  <c r="M4314" i="1"/>
  <c r="U4314" i="1" s="1"/>
  <c r="M4315" i="1"/>
  <c r="U4315" i="1" s="1"/>
  <c r="M4316" i="1"/>
  <c r="U4316" i="1" s="1"/>
  <c r="M4317" i="1"/>
  <c r="U4317" i="1" s="1"/>
  <c r="M4318" i="1"/>
  <c r="U4318" i="1" s="1"/>
  <c r="M4319" i="1"/>
  <c r="U4319" i="1" s="1"/>
  <c r="M4320" i="1"/>
  <c r="U4320" i="1" s="1"/>
  <c r="M4321" i="1"/>
  <c r="U4321" i="1" s="1"/>
  <c r="M4322" i="1"/>
  <c r="U4322" i="1" s="1"/>
  <c r="M4323" i="1"/>
  <c r="U4323" i="1" s="1"/>
  <c r="M4324" i="1"/>
  <c r="U4324" i="1" s="1"/>
  <c r="M4325" i="1"/>
  <c r="U4325" i="1" s="1"/>
  <c r="M4326" i="1"/>
  <c r="U4326" i="1" s="1"/>
  <c r="M4327" i="1"/>
  <c r="U4327" i="1" s="1"/>
  <c r="M4328" i="1"/>
  <c r="U4328" i="1" s="1"/>
  <c r="M4329" i="1"/>
  <c r="U4329" i="1" s="1"/>
  <c r="M4330" i="1"/>
  <c r="U4330" i="1" s="1"/>
  <c r="M4331" i="1"/>
  <c r="U4331" i="1" s="1"/>
  <c r="M4332" i="1"/>
  <c r="U4332" i="1" s="1"/>
  <c r="M4333" i="1"/>
  <c r="U4333" i="1" s="1"/>
  <c r="M4334" i="1"/>
  <c r="U4334" i="1" s="1"/>
  <c r="M4335" i="1"/>
  <c r="U4335" i="1" s="1"/>
  <c r="M4336" i="1"/>
  <c r="U4336" i="1" s="1"/>
  <c r="M4337" i="1"/>
  <c r="U4337" i="1" s="1"/>
  <c r="M4338" i="1"/>
  <c r="U4338" i="1" s="1"/>
  <c r="M4339" i="1"/>
  <c r="U4339" i="1" s="1"/>
  <c r="M4340" i="1"/>
  <c r="U4340" i="1" s="1"/>
  <c r="M4341" i="1"/>
  <c r="U4341" i="1" s="1"/>
  <c r="M4342" i="1"/>
  <c r="U4342" i="1" s="1"/>
  <c r="M4343" i="1"/>
  <c r="U4343" i="1" s="1"/>
  <c r="M4344" i="1"/>
  <c r="U4344" i="1" s="1"/>
  <c r="M4345" i="1"/>
  <c r="U4345" i="1" s="1"/>
  <c r="M4346" i="1"/>
  <c r="U4346" i="1" s="1"/>
  <c r="M4347" i="1"/>
  <c r="U4347" i="1" s="1"/>
  <c r="M4348" i="1"/>
  <c r="U4348" i="1" s="1"/>
  <c r="M4349" i="1"/>
  <c r="U4349" i="1" s="1"/>
  <c r="M4350" i="1"/>
  <c r="U4350" i="1" s="1"/>
  <c r="M4351" i="1"/>
  <c r="U4351" i="1" s="1"/>
  <c r="M4352" i="1"/>
  <c r="U4352" i="1" s="1"/>
  <c r="M4353" i="1"/>
  <c r="U4353" i="1" s="1"/>
  <c r="M4354" i="1"/>
  <c r="U4354" i="1" s="1"/>
  <c r="M4355" i="1"/>
  <c r="U4355" i="1" s="1"/>
  <c r="M4356" i="1"/>
  <c r="U4356" i="1" s="1"/>
  <c r="M4357" i="1"/>
  <c r="U4357" i="1" s="1"/>
  <c r="M4358" i="1"/>
  <c r="U4358" i="1" s="1"/>
  <c r="M4359" i="1"/>
  <c r="U4359" i="1" s="1"/>
  <c r="M4360" i="1"/>
  <c r="U4360" i="1" s="1"/>
  <c r="M4361" i="1"/>
  <c r="U4361" i="1" s="1"/>
  <c r="M4362" i="1"/>
  <c r="U4362" i="1" s="1"/>
  <c r="M4363" i="1"/>
  <c r="U4363" i="1" s="1"/>
  <c r="M4364" i="1"/>
  <c r="U4364" i="1" s="1"/>
  <c r="M4365" i="1"/>
  <c r="U4365" i="1" s="1"/>
  <c r="M4366" i="1"/>
  <c r="U4366" i="1" s="1"/>
  <c r="M4367" i="1"/>
  <c r="U4367" i="1" s="1"/>
  <c r="M4368" i="1"/>
  <c r="U4368" i="1" s="1"/>
  <c r="M4369" i="1"/>
  <c r="U4369" i="1" s="1"/>
  <c r="M4370" i="1"/>
  <c r="U4370" i="1" s="1"/>
  <c r="M4371" i="1"/>
  <c r="U4371" i="1" s="1"/>
  <c r="M4372" i="1"/>
  <c r="U4372" i="1" s="1"/>
  <c r="M4373" i="1"/>
  <c r="U4373" i="1" s="1"/>
  <c r="M4374" i="1"/>
  <c r="U4374" i="1" s="1"/>
  <c r="M4375" i="1"/>
  <c r="U4375" i="1" s="1"/>
  <c r="M4376" i="1"/>
  <c r="U4376" i="1" s="1"/>
  <c r="M4377" i="1"/>
  <c r="U4377" i="1" s="1"/>
  <c r="M4378" i="1"/>
  <c r="U4378" i="1" s="1"/>
  <c r="M4379" i="1"/>
  <c r="U4379" i="1" s="1"/>
  <c r="M4380" i="1"/>
  <c r="U4380" i="1" s="1"/>
  <c r="M4381" i="1"/>
  <c r="U4381" i="1" s="1"/>
  <c r="M4382" i="1"/>
  <c r="U4382" i="1" s="1"/>
  <c r="M4383" i="1"/>
  <c r="U4383" i="1" s="1"/>
  <c r="M4384" i="1"/>
  <c r="U4384" i="1" s="1"/>
  <c r="M4385" i="1"/>
  <c r="U4385" i="1" s="1"/>
  <c r="M4386" i="1"/>
  <c r="U4386" i="1" s="1"/>
  <c r="M4387" i="1"/>
  <c r="U4387" i="1" s="1"/>
  <c r="M4388" i="1"/>
  <c r="U4388" i="1" s="1"/>
  <c r="M4389" i="1"/>
  <c r="U4389" i="1" s="1"/>
  <c r="M4390" i="1"/>
  <c r="U4390" i="1" s="1"/>
  <c r="M4391" i="1"/>
  <c r="U4391" i="1" s="1"/>
  <c r="M4392" i="1"/>
  <c r="U4392" i="1" s="1"/>
  <c r="M4393" i="1"/>
  <c r="U4393" i="1" s="1"/>
  <c r="M4394" i="1"/>
  <c r="U4394" i="1" s="1"/>
  <c r="M4395" i="1"/>
  <c r="U4395" i="1" s="1"/>
  <c r="M4396" i="1"/>
  <c r="U4396" i="1" s="1"/>
  <c r="M4397" i="1"/>
  <c r="U4397" i="1" s="1"/>
  <c r="M4398" i="1"/>
  <c r="U4398" i="1" s="1"/>
  <c r="M4399" i="1"/>
  <c r="U4399" i="1" s="1"/>
  <c r="M4400" i="1"/>
  <c r="U4400" i="1" s="1"/>
  <c r="M4401" i="1"/>
  <c r="U4401" i="1" s="1"/>
  <c r="M4402" i="1"/>
  <c r="U4402" i="1" s="1"/>
  <c r="M4403" i="1"/>
  <c r="U4403" i="1" s="1"/>
  <c r="M4404" i="1"/>
  <c r="U4404" i="1" s="1"/>
  <c r="M4405" i="1"/>
  <c r="U4405" i="1" s="1"/>
  <c r="M4406" i="1"/>
  <c r="U4406" i="1" s="1"/>
  <c r="M4407" i="1"/>
  <c r="U4407" i="1" s="1"/>
  <c r="M4408" i="1"/>
  <c r="U4408" i="1" s="1"/>
  <c r="M4409" i="1"/>
  <c r="U4409" i="1" s="1"/>
  <c r="M4410" i="1"/>
  <c r="U4410" i="1" s="1"/>
  <c r="M4411" i="1"/>
  <c r="U4411" i="1" s="1"/>
  <c r="M4412" i="1"/>
  <c r="U4412" i="1" s="1"/>
  <c r="M4413" i="1"/>
  <c r="U4413" i="1" s="1"/>
  <c r="M4414" i="1"/>
  <c r="U4414" i="1" s="1"/>
  <c r="M4415" i="1"/>
  <c r="U4415" i="1" s="1"/>
  <c r="M4416" i="1"/>
  <c r="U4416" i="1" s="1"/>
  <c r="M4417" i="1"/>
  <c r="U4417" i="1" s="1"/>
  <c r="M4418" i="1"/>
  <c r="U4418" i="1" s="1"/>
  <c r="M4419" i="1"/>
  <c r="U4419" i="1" s="1"/>
  <c r="M4420" i="1"/>
  <c r="U4420" i="1" s="1"/>
  <c r="M4421" i="1"/>
  <c r="U4421" i="1" s="1"/>
  <c r="M4422" i="1"/>
  <c r="U4422" i="1" s="1"/>
  <c r="M4423" i="1"/>
  <c r="U4423" i="1" s="1"/>
  <c r="M4424" i="1"/>
  <c r="U4424" i="1" s="1"/>
  <c r="M4425" i="1"/>
  <c r="U4425" i="1" s="1"/>
  <c r="M4426" i="1"/>
  <c r="U4426" i="1" s="1"/>
  <c r="M4427" i="1"/>
  <c r="U4427" i="1" s="1"/>
  <c r="M4428" i="1"/>
  <c r="U4428" i="1" s="1"/>
  <c r="M4429" i="1"/>
  <c r="U4429" i="1" s="1"/>
  <c r="M4430" i="1"/>
  <c r="U4430" i="1" s="1"/>
  <c r="M4431" i="1"/>
  <c r="U4431" i="1" s="1"/>
  <c r="M4432" i="1"/>
  <c r="U4432" i="1" s="1"/>
  <c r="M4433" i="1"/>
  <c r="U4433" i="1" s="1"/>
  <c r="M4434" i="1"/>
  <c r="U4434" i="1" s="1"/>
  <c r="M4435" i="1"/>
  <c r="U4435" i="1" s="1"/>
  <c r="M4436" i="1"/>
  <c r="U4436" i="1" s="1"/>
  <c r="M4437" i="1"/>
  <c r="U4437" i="1" s="1"/>
  <c r="M4438" i="1"/>
  <c r="U4438" i="1" s="1"/>
  <c r="M4439" i="1"/>
  <c r="U4439" i="1" s="1"/>
  <c r="M4440" i="1"/>
  <c r="U4440" i="1" s="1"/>
  <c r="M4441" i="1"/>
  <c r="U4441" i="1" s="1"/>
  <c r="M4442" i="1"/>
  <c r="U4442" i="1" s="1"/>
  <c r="M4443" i="1"/>
  <c r="U4443" i="1" s="1"/>
  <c r="M4444" i="1"/>
  <c r="U4444" i="1" s="1"/>
  <c r="M4445" i="1"/>
  <c r="U4445" i="1" s="1"/>
  <c r="M4446" i="1"/>
  <c r="U4446" i="1" s="1"/>
  <c r="M4447" i="1"/>
  <c r="U4447" i="1" s="1"/>
  <c r="M4448" i="1"/>
  <c r="U4448" i="1" s="1"/>
  <c r="M4449" i="1"/>
  <c r="U4449" i="1" s="1"/>
  <c r="M4450" i="1"/>
  <c r="U4450" i="1" s="1"/>
  <c r="M4451" i="1"/>
  <c r="U4451" i="1" s="1"/>
  <c r="M4452" i="1"/>
  <c r="U4452" i="1" s="1"/>
  <c r="M4453" i="1"/>
  <c r="U4453" i="1" s="1"/>
  <c r="M4454" i="1"/>
  <c r="U4454" i="1" s="1"/>
  <c r="M4455" i="1"/>
  <c r="U4455" i="1" s="1"/>
  <c r="M4456" i="1"/>
  <c r="U4456" i="1" s="1"/>
  <c r="M4457" i="1"/>
  <c r="U4457" i="1" s="1"/>
  <c r="M4458" i="1"/>
  <c r="U4458" i="1" s="1"/>
  <c r="M4459" i="1"/>
  <c r="U4459" i="1" s="1"/>
  <c r="M4460" i="1"/>
  <c r="U4460" i="1" s="1"/>
  <c r="M4461" i="1"/>
  <c r="U4461" i="1" s="1"/>
  <c r="M4462" i="1"/>
  <c r="U4462" i="1" s="1"/>
  <c r="M4463" i="1"/>
  <c r="U4463" i="1" s="1"/>
  <c r="M4464" i="1"/>
  <c r="U4464" i="1" s="1"/>
  <c r="M4465" i="1"/>
  <c r="U4465" i="1" s="1"/>
  <c r="M4466" i="1"/>
  <c r="U4466" i="1" s="1"/>
  <c r="M4467" i="1"/>
  <c r="U4467" i="1" s="1"/>
  <c r="M4468" i="1"/>
  <c r="U4468" i="1" s="1"/>
  <c r="M4469" i="1"/>
  <c r="U4469" i="1" s="1"/>
  <c r="M4470" i="1"/>
  <c r="U4470" i="1" s="1"/>
  <c r="M4471" i="1"/>
  <c r="U4471" i="1" s="1"/>
  <c r="M4472" i="1"/>
  <c r="U4472" i="1" s="1"/>
  <c r="M4473" i="1"/>
  <c r="U4473" i="1" s="1"/>
  <c r="M4474" i="1"/>
  <c r="U4474" i="1" s="1"/>
  <c r="M4475" i="1"/>
  <c r="U4475" i="1" s="1"/>
  <c r="M4476" i="1"/>
  <c r="U4476" i="1" s="1"/>
  <c r="M4477" i="1"/>
  <c r="U4477" i="1" s="1"/>
  <c r="M4478" i="1"/>
  <c r="U4478" i="1" s="1"/>
  <c r="M4479" i="1"/>
  <c r="U4479" i="1" s="1"/>
  <c r="M4480" i="1"/>
  <c r="U4480" i="1" s="1"/>
  <c r="M4481" i="1"/>
  <c r="U4481" i="1" s="1"/>
  <c r="M4482" i="1"/>
  <c r="U4482" i="1" s="1"/>
  <c r="M4483" i="1"/>
  <c r="U4483" i="1" s="1"/>
  <c r="M4484" i="1"/>
  <c r="U4484" i="1" s="1"/>
  <c r="M4485" i="1"/>
  <c r="U4485" i="1" s="1"/>
  <c r="M4486" i="1"/>
  <c r="U4486" i="1" s="1"/>
  <c r="M4487" i="1"/>
  <c r="U4487" i="1" s="1"/>
  <c r="M4488" i="1"/>
  <c r="U4488" i="1" s="1"/>
  <c r="M4489" i="1"/>
  <c r="U4489" i="1" s="1"/>
  <c r="M4490" i="1"/>
  <c r="U4490" i="1" s="1"/>
  <c r="M4491" i="1"/>
  <c r="U4491" i="1" s="1"/>
  <c r="M4492" i="1"/>
  <c r="U4492" i="1" s="1"/>
  <c r="M4493" i="1"/>
  <c r="U4493" i="1" s="1"/>
  <c r="M4494" i="1"/>
  <c r="U4494" i="1" s="1"/>
  <c r="M4495" i="1"/>
  <c r="U4495" i="1" s="1"/>
  <c r="M4496" i="1"/>
  <c r="U4496" i="1" s="1"/>
  <c r="M4497" i="1"/>
  <c r="U4497" i="1" s="1"/>
  <c r="M4498" i="1"/>
  <c r="U4498" i="1" s="1"/>
  <c r="M4499" i="1"/>
  <c r="U4499" i="1" s="1"/>
  <c r="M4500" i="1"/>
  <c r="U4500" i="1" s="1"/>
  <c r="M4501" i="1"/>
  <c r="U4501" i="1" s="1"/>
  <c r="M4502" i="1"/>
  <c r="U4502" i="1" s="1"/>
  <c r="M4503" i="1"/>
  <c r="U4503" i="1" s="1"/>
  <c r="M4504" i="1"/>
  <c r="U4504" i="1" s="1"/>
  <c r="M4505" i="1"/>
  <c r="U4505" i="1" s="1"/>
  <c r="M4506" i="1"/>
  <c r="U4506" i="1" s="1"/>
  <c r="M4507" i="1"/>
  <c r="U4507" i="1" s="1"/>
  <c r="M4508" i="1"/>
  <c r="U4508" i="1" s="1"/>
  <c r="M4509" i="1"/>
  <c r="U4509" i="1" s="1"/>
  <c r="M4510" i="1"/>
  <c r="U4510" i="1" s="1"/>
  <c r="M4511" i="1"/>
  <c r="U4511" i="1" s="1"/>
  <c r="M4512" i="1"/>
  <c r="U4512" i="1" s="1"/>
  <c r="M4513" i="1"/>
  <c r="U4513" i="1" s="1"/>
  <c r="M4514" i="1"/>
  <c r="U4514" i="1" s="1"/>
  <c r="M4515" i="1"/>
  <c r="U4515" i="1" s="1"/>
  <c r="M4516" i="1"/>
  <c r="U4516" i="1" s="1"/>
  <c r="M4517" i="1"/>
  <c r="U4517" i="1" s="1"/>
  <c r="M4518" i="1"/>
  <c r="U4518" i="1" s="1"/>
  <c r="M4519" i="1"/>
  <c r="U4519" i="1" s="1"/>
  <c r="M4520" i="1"/>
  <c r="U4520" i="1" s="1"/>
  <c r="M4521" i="1"/>
  <c r="U4521" i="1" s="1"/>
  <c r="M4522" i="1"/>
  <c r="U4522" i="1" s="1"/>
  <c r="M4523" i="1"/>
  <c r="U4523" i="1" s="1"/>
  <c r="M4524" i="1"/>
  <c r="U4524" i="1" s="1"/>
  <c r="M4525" i="1"/>
  <c r="U4525" i="1" s="1"/>
  <c r="M4526" i="1"/>
  <c r="U4526" i="1" s="1"/>
  <c r="M4527" i="1"/>
  <c r="U4527" i="1" s="1"/>
  <c r="M4528" i="1"/>
  <c r="U4528" i="1" s="1"/>
  <c r="M4529" i="1"/>
  <c r="U4529" i="1" s="1"/>
  <c r="M4530" i="1"/>
  <c r="U4530" i="1" s="1"/>
  <c r="M4531" i="1"/>
  <c r="U4531" i="1" s="1"/>
  <c r="M4532" i="1"/>
  <c r="U4532" i="1" s="1"/>
  <c r="M4533" i="1"/>
  <c r="U4533" i="1" s="1"/>
  <c r="M4534" i="1"/>
  <c r="U4534" i="1" s="1"/>
  <c r="M4535" i="1"/>
  <c r="U4535" i="1" s="1"/>
  <c r="M4536" i="1"/>
  <c r="U4536" i="1" s="1"/>
  <c r="M4537" i="1"/>
  <c r="U4537" i="1" s="1"/>
  <c r="M4538" i="1"/>
  <c r="U4538" i="1" s="1"/>
  <c r="M4539" i="1"/>
  <c r="U4539" i="1" s="1"/>
  <c r="M4540" i="1"/>
  <c r="U4540" i="1" s="1"/>
  <c r="M4541" i="1"/>
  <c r="U4541" i="1" s="1"/>
  <c r="M4542" i="1"/>
  <c r="U4542" i="1" s="1"/>
  <c r="M4543" i="1"/>
  <c r="U4543" i="1" s="1"/>
  <c r="M4544" i="1"/>
  <c r="U4544" i="1" s="1"/>
  <c r="M4545" i="1"/>
  <c r="U4545" i="1" s="1"/>
  <c r="M4546" i="1"/>
  <c r="U4546" i="1" s="1"/>
  <c r="M4547" i="1"/>
  <c r="U4547" i="1" s="1"/>
  <c r="M4548" i="1"/>
  <c r="U4548" i="1" s="1"/>
  <c r="M4549" i="1"/>
  <c r="U4549" i="1" s="1"/>
  <c r="M4550" i="1"/>
  <c r="U4550" i="1" s="1"/>
  <c r="M4551" i="1"/>
  <c r="U4551" i="1" s="1"/>
  <c r="M4552" i="1"/>
  <c r="U4552" i="1" s="1"/>
  <c r="M4553" i="1"/>
  <c r="U4553" i="1" s="1"/>
  <c r="M4554" i="1"/>
  <c r="U4554" i="1" s="1"/>
  <c r="M4555" i="1"/>
  <c r="U4555" i="1" s="1"/>
  <c r="M4556" i="1"/>
  <c r="U4556" i="1" s="1"/>
  <c r="M4557" i="1"/>
  <c r="U4557" i="1" s="1"/>
  <c r="M4558" i="1"/>
  <c r="U4558" i="1" s="1"/>
  <c r="M4559" i="1"/>
  <c r="U4559" i="1" s="1"/>
  <c r="M4560" i="1"/>
  <c r="U4560" i="1" s="1"/>
  <c r="M4561" i="1"/>
  <c r="U4561" i="1" s="1"/>
  <c r="M4562" i="1"/>
  <c r="U4562" i="1" s="1"/>
  <c r="M4563" i="1"/>
  <c r="U4563" i="1" s="1"/>
  <c r="M4564" i="1"/>
  <c r="U4564" i="1" s="1"/>
  <c r="M4565" i="1"/>
  <c r="U4565" i="1" s="1"/>
  <c r="M4566" i="1"/>
  <c r="U4566" i="1" s="1"/>
  <c r="M4567" i="1"/>
  <c r="U4567" i="1" s="1"/>
  <c r="M4568" i="1"/>
  <c r="U4568" i="1" s="1"/>
  <c r="M4569" i="1"/>
  <c r="U4569" i="1" s="1"/>
  <c r="M4570" i="1"/>
  <c r="U4570" i="1" s="1"/>
  <c r="M4571" i="1"/>
  <c r="U4571" i="1" s="1"/>
  <c r="M4572" i="1"/>
  <c r="U4572" i="1" s="1"/>
  <c r="M4573" i="1"/>
  <c r="U4573" i="1" s="1"/>
  <c r="M4574" i="1"/>
  <c r="U4574" i="1" s="1"/>
  <c r="M4575" i="1"/>
  <c r="U4575" i="1" s="1"/>
  <c r="M4576" i="1"/>
  <c r="U4576" i="1" s="1"/>
  <c r="M4577" i="1"/>
  <c r="U4577" i="1" s="1"/>
  <c r="M4578" i="1"/>
  <c r="U4578" i="1" s="1"/>
  <c r="M4579" i="1"/>
  <c r="U4579" i="1" s="1"/>
  <c r="M4580" i="1"/>
  <c r="U4580" i="1" s="1"/>
  <c r="M4581" i="1"/>
  <c r="U4581" i="1" s="1"/>
  <c r="M4582" i="1"/>
  <c r="U4582" i="1" s="1"/>
  <c r="M4583" i="1"/>
  <c r="U4583" i="1" s="1"/>
  <c r="M4584" i="1"/>
  <c r="U4584" i="1" s="1"/>
  <c r="M4585" i="1"/>
  <c r="U4585" i="1" s="1"/>
  <c r="M4586" i="1"/>
  <c r="U4586" i="1" s="1"/>
  <c r="M4587" i="1"/>
  <c r="U4587" i="1" s="1"/>
  <c r="M4588" i="1"/>
  <c r="U4588" i="1" s="1"/>
  <c r="M4589" i="1"/>
  <c r="U4589" i="1" s="1"/>
  <c r="M4590" i="1"/>
  <c r="U4590" i="1" s="1"/>
  <c r="M4591" i="1"/>
  <c r="U4591" i="1" s="1"/>
  <c r="M4592" i="1"/>
  <c r="U4592" i="1" s="1"/>
  <c r="M4593" i="1"/>
  <c r="U4593" i="1" s="1"/>
  <c r="M4594" i="1"/>
  <c r="U4594" i="1" s="1"/>
  <c r="M4595" i="1"/>
  <c r="U4595" i="1" s="1"/>
  <c r="M4596" i="1"/>
  <c r="U4596" i="1" s="1"/>
  <c r="M4597" i="1"/>
  <c r="U4597" i="1" s="1"/>
  <c r="M4598" i="1"/>
  <c r="U4598" i="1" s="1"/>
  <c r="M4599" i="1"/>
  <c r="U4599" i="1" s="1"/>
  <c r="M4600" i="1"/>
  <c r="U4600" i="1" s="1"/>
  <c r="M4601" i="1"/>
  <c r="U4601" i="1" s="1"/>
  <c r="M4602" i="1"/>
  <c r="U4602" i="1" s="1"/>
  <c r="M4603" i="1"/>
  <c r="U4603" i="1" s="1"/>
  <c r="M4604" i="1"/>
  <c r="U4604" i="1" s="1"/>
  <c r="M4605" i="1"/>
  <c r="U4605" i="1" s="1"/>
  <c r="M4606" i="1"/>
  <c r="U4606" i="1" s="1"/>
  <c r="M4607" i="1"/>
  <c r="U4607" i="1" s="1"/>
  <c r="M4608" i="1"/>
  <c r="U4608" i="1" s="1"/>
  <c r="M4609" i="1"/>
  <c r="U4609" i="1" s="1"/>
  <c r="M4610" i="1"/>
  <c r="U4610" i="1" s="1"/>
  <c r="M4611" i="1"/>
  <c r="U4611" i="1" s="1"/>
  <c r="M4612" i="1"/>
  <c r="U4612" i="1" s="1"/>
  <c r="M4613" i="1"/>
  <c r="U4613" i="1" s="1"/>
  <c r="M4614" i="1"/>
  <c r="U4614" i="1" s="1"/>
  <c r="M4615" i="1"/>
  <c r="U4615" i="1" s="1"/>
  <c r="M4616" i="1"/>
  <c r="U4616" i="1" s="1"/>
  <c r="M4617" i="1"/>
  <c r="U4617" i="1" s="1"/>
  <c r="M4618" i="1"/>
  <c r="U4618" i="1" s="1"/>
  <c r="M4619" i="1"/>
  <c r="U4619" i="1" s="1"/>
  <c r="M4620" i="1"/>
  <c r="U4620" i="1" s="1"/>
  <c r="M4621" i="1"/>
  <c r="U4621" i="1" s="1"/>
  <c r="M4622" i="1"/>
  <c r="U4622" i="1" s="1"/>
  <c r="M4623" i="1"/>
  <c r="U4623" i="1" s="1"/>
  <c r="M4624" i="1"/>
  <c r="U4624" i="1" s="1"/>
  <c r="M4625" i="1"/>
  <c r="U4625" i="1" s="1"/>
  <c r="M4626" i="1"/>
  <c r="U4626" i="1" s="1"/>
  <c r="M4627" i="1"/>
  <c r="U4627" i="1" s="1"/>
  <c r="M4628" i="1"/>
  <c r="U4628" i="1" s="1"/>
  <c r="M4629" i="1"/>
  <c r="U4629" i="1" s="1"/>
  <c r="M4630" i="1"/>
  <c r="U4630" i="1" s="1"/>
  <c r="M4631" i="1"/>
  <c r="U4631" i="1" s="1"/>
  <c r="M4632" i="1"/>
  <c r="U4632" i="1" s="1"/>
  <c r="M4633" i="1"/>
  <c r="U4633" i="1" s="1"/>
  <c r="M4634" i="1"/>
  <c r="U4634" i="1" s="1"/>
  <c r="M4635" i="1"/>
  <c r="U4635" i="1" s="1"/>
  <c r="M4636" i="1"/>
  <c r="U4636" i="1" s="1"/>
  <c r="M4637" i="1"/>
  <c r="U4637" i="1" s="1"/>
  <c r="M4638" i="1"/>
  <c r="U4638" i="1" s="1"/>
  <c r="M4639" i="1"/>
  <c r="U4639" i="1" s="1"/>
  <c r="M4640" i="1"/>
  <c r="U4640" i="1" s="1"/>
  <c r="M4641" i="1"/>
  <c r="U4641" i="1" s="1"/>
  <c r="M4642" i="1"/>
  <c r="U4642" i="1" s="1"/>
  <c r="M4643" i="1"/>
  <c r="U4643" i="1" s="1"/>
  <c r="M4644" i="1"/>
  <c r="U4644" i="1" s="1"/>
  <c r="M4645" i="1"/>
  <c r="U4645" i="1" s="1"/>
  <c r="M4646" i="1"/>
  <c r="U4646" i="1" s="1"/>
  <c r="M4647" i="1"/>
  <c r="U4647" i="1" s="1"/>
  <c r="M4648" i="1"/>
  <c r="U4648" i="1" s="1"/>
  <c r="M4649" i="1"/>
  <c r="U4649" i="1" s="1"/>
  <c r="M4650" i="1"/>
  <c r="U4650" i="1" s="1"/>
  <c r="M4651" i="1"/>
  <c r="U4651" i="1" s="1"/>
  <c r="M4652" i="1"/>
  <c r="U4652" i="1" s="1"/>
  <c r="M4653" i="1"/>
  <c r="U4653" i="1" s="1"/>
  <c r="M4654" i="1"/>
  <c r="U4654" i="1" s="1"/>
  <c r="M4655" i="1"/>
  <c r="U4655" i="1" s="1"/>
  <c r="M4656" i="1"/>
  <c r="U4656" i="1" s="1"/>
  <c r="M4657" i="1"/>
  <c r="U4657" i="1" s="1"/>
  <c r="M4658" i="1"/>
  <c r="U4658" i="1" s="1"/>
  <c r="M4659" i="1"/>
  <c r="U4659" i="1" s="1"/>
  <c r="M4660" i="1"/>
  <c r="U4660" i="1" s="1"/>
  <c r="M4661" i="1"/>
  <c r="U4661" i="1" s="1"/>
  <c r="M4662" i="1"/>
  <c r="U4662" i="1" s="1"/>
  <c r="M4663" i="1"/>
  <c r="U4663" i="1" s="1"/>
  <c r="M4664" i="1"/>
  <c r="U4664" i="1" s="1"/>
  <c r="M4665" i="1"/>
  <c r="U4665" i="1" s="1"/>
  <c r="M4666" i="1"/>
  <c r="U4666" i="1" s="1"/>
  <c r="M4667" i="1"/>
  <c r="U4667" i="1" s="1"/>
  <c r="M4668" i="1"/>
  <c r="U4668" i="1" s="1"/>
  <c r="M4669" i="1"/>
  <c r="U4669" i="1" s="1"/>
  <c r="M4670" i="1"/>
  <c r="U4670" i="1" s="1"/>
  <c r="M4671" i="1"/>
  <c r="U4671" i="1" s="1"/>
  <c r="M4672" i="1"/>
  <c r="U4672" i="1" s="1"/>
  <c r="M4673" i="1"/>
  <c r="U4673" i="1" s="1"/>
  <c r="M4674" i="1"/>
  <c r="U4674" i="1" s="1"/>
  <c r="M4675" i="1"/>
  <c r="U4675" i="1" s="1"/>
  <c r="M4676" i="1"/>
  <c r="U4676" i="1" s="1"/>
  <c r="M4677" i="1"/>
  <c r="U4677" i="1" s="1"/>
  <c r="M4678" i="1"/>
  <c r="U4678" i="1" s="1"/>
  <c r="M4679" i="1"/>
  <c r="U4679" i="1" s="1"/>
  <c r="M4680" i="1"/>
  <c r="U4680" i="1" s="1"/>
  <c r="M4681" i="1"/>
  <c r="U4681" i="1" s="1"/>
  <c r="M4682" i="1"/>
  <c r="U4682" i="1" s="1"/>
  <c r="M4683" i="1"/>
  <c r="U4683" i="1" s="1"/>
  <c r="M4684" i="1"/>
  <c r="U4684" i="1" s="1"/>
  <c r="M4685" i="1"/>
  <c r="U4685" i="1" s="1"/>
  <c r="M4686" i="1"/>
  <c r="U4686" i="1" s="1"/>
  <c r="M4687" i="1"/>
  <c r="U4687" i="1" s="1"/>
  <c r="M4688" i="1"/>
  <c r="U4688" i="1" s="1"/>
  <c r="M4689" i="1"/>
  <c r="U4689" i="1" s="1"/>
  <c r="M4690" i="1"/>
  <c r="U4690" i="1" s="1"/>
  <c r="M4691" i="1"/>
  <c r="U4691" i="1" s="1"/>
  <c r="M4692" i="1"/>
  <c r="U4692" i="1" s="1"/>
  <c r="M4693" i="1"/>
  <c r="U4693" i="1" s="1"/>
  <c r="M4694" i="1"/>
  <c r="U4694" i="1" s="1"/>
  <c r="M4695" i="1"/>
  <c r="U4695" i="1" s="1"/>
  <c r="M4696" i="1"/>
  <c r="U4696" i="1" s="1"/>
  <c r="M4697" i="1"/>
  <c r="U4697" i="1" s="1"/>
  <c r="M4698" i="1"/>
  <c r="U4698" i="1" s="1"/>
  <c r="M4699" i="1"/>
  <c r="U4699" i="1" s="1"/>
  <c r="M4700" i="1"/>
  <c r="U4700" i="1" s="1"/>
  <c r="M4701" i="1"/>
  <c r="U4701" i="1" s="1"/>
  <c r="M2" i="1"/>
  <c r="U2" i="1" s="1"/>
  <c r="AA2" i="1" l="1"/>
  <c r="AP4" i="1"/>
  <c r="AP2" i="1"/>
  <c r="AG5" i="1" a="1"/>
  <c r="AG5" i="1" s="1"/>
  <c r="AI147" i="1"/>
  <c r="AI219" i="1"/>
  <c r="AI1051" i="1"/>
  <c r="AI1275" i="1"/>
  <c r="AI1291" i="1"/>
  <c r="AI1323" i="1"/>
  <c r="AI1515" i="1"/>
  <c r="AI1635" i="1"/>
  <c r="AI2211" i="1"/>
  <c r="AI2395" i="1"/>
  <c r="AI2491" i="1"/>
  <c r="AI2571" i="1"/>
  <c r="AI3139" i="1"/>
  <c r="AI3171" i="1"/>
  <c r="AI3219" i="1"/>
  <c r="AI3243" i="1"/>
  <c r="AI3635" i="1"/>
  <c r="AI3771" i="1"/>
  <c r="AI3843" i="1"/>
  <c r="AI3923" i="1"/>
  <c r="AI4307" i="1"/>
  <c r="AI4683" i="1"/>
  <c r="AI36" i="1"/>
  <c r="AI236" i="1"/>
  <c r="AI300" i="1"/>
  <c r="AI740" i="1"/>
  <c r="AI780" i="1"/>
  <c r="AI988" i="1"/>
  <c r="AI996" i="1"/>
  <c r="AI1364" i="1"/>
  <c r="AI1476" i="1"/>
  <c r="AI1980" i="1"/>
  <c r="AI2740" i="1"/>
  <c r="AI2932" i="1"/>
  <c r="AI3212" i="1"/>
  <c r="AI3612" i="1"/>
  <c r="AI3796" i="1"/>
  <c r="AI3884" i="1"/>
  <c r="AI3980" i="1"/>
  <c r="AI4028" i="1"/>
  <c r="AI4228" i="1"/>
  <c r="AI4252" i="1"/>
  <c r="AI4436" i="1"/>
  <c r="AI4564" i="1"/>
  <c r="AG13" i="1" a="1"/>
  <c r="AG13" i="1" s="1"/>
  <c r="AI13" i="1"/>
  <c r="AI117" i="1"/>
  <c r="AI149" i="1"/>
  <c r="AI453" i="1"/>
  <c r="AI677" i="1"/>
  <c r="AI933" i="1"/>
  <c r="AI989" i="1"/>
  <c r="AI1269" i="1"/>
  <c r="AI1301" i="1"/>
  <c r="AI1429" i="1"/>
  <c r="AI1685" i="1"/>
  <c r="AI1805" i="1"/>
  <c r="AI1837" i="1"/>
  <c r="AI1925" i="1"/>
  <c r="AI2413" i="1"/>
  <c r="AI3061" i="1"/>
  <c r="AI3189" i="1"/>
  <c r="AI3229" i="1"/>
  <c r="AI3477" i="1"/>
  <c r="AI3565" i="1"/>
  <c r="AI4021" i="1"/>
  <c r="AI4213" i="1"/>
  <c r="AI4253" i="1"/>
  <c r="AI4477" i="1"/>
  <c r="AI4629" i="1"/>
  <c r="AI30" i="1"/>
  <c r="AI62" i="1"/>
  <c r="AI438" i="1"/>
  <c r="AI798" i="1"/>
  <c r="AI806" i="1"/>
  <c r="AI902" i="1"/>
  <c r="AI1126" i="1"/>
  <c r="AI1150" i="1"/>
  <c r="AI1158" i="1"/>
  <c r="AI1374" i="1"/>
  <c r="AI1502" i="1"/>
  <c r="AI1590" i="1"/>
  <c r="AI1606" i="1"/>
  <c r="AI1910" i="1"/>
  <c r="AI1918" i="1"/>
  <c r="AI1934" i="1"/>
  <c r="AI1942" i="1"/>
  <c r="AI2094" i="1"/>
  <c r="AI2262" i="1"/>
  <c r="AI2286" i="1"/>
  <c r="AI2902" i="1"/>
  <c r="AI3198" i="1"/>
  <c r="AI3598" i="1"/>
  <c r="AI3606" i="1"/>
  <c r="AI3630" i="1"/>
  <c r="AI3758" i="1"/>
  <c r="AI3766" i="1"/>
  <c r="AI3806" i="1"/>
  <c r="AI4542" i="1"/>
  <c r="AI71" i="1"/>
  <c r="AI207" i="1"/>
  <c r="AI703" i="1"/>
  <c r="AI831" i="1"/>
  <c r="AI975" i="1"/>
  <c r="AI1135" i="1"/>
  <c r="AI1175" i="1"/>
  <c r="AI1199" i="1"/>
  <c r="AI1375" i="1"/>
  <c r="AI1527" i="1"/>
  <c r="AI2455" i="1"/>
  <c r="AI2471" i="1"/>
  <c r="AI2927" i="1"/>
  <c r="AI3399" i="1"/>
  <c r="AI3855" i="1"/>
  <c r="AI3887" i="1"/>
  <c r="AI4151" i="1"/>
  <c r="AI4223" i="1"/>
  <c r="AI4263" i="1"/>
  <c r="AI344" i="1"/>
  <c r="AI432" i="1"/>
  <c r="AI480" i="1"/>
  <c r="AI592" i="1"/>
  <c r="AI624" i="1"/>
  <c r="AI720" i="1"/>
  <c r="AI840" i="1"/>
  <c r="AI1120" i="1"/>
  <c r="AI1216" i="1"/>
  <c r="AI1288" i="1"/>
  <c r="AI1552" i="1"/>
  <c r="AI1824" i="1"/>
  <c r="AI1968" i="1"/>
  <c r="AI2296" i="1"/>
  <c r="AI2376" i="1"/>
  <c r="AI2632" i="1"/>
  <c r="AI3096" i="1"/>
  <c r="AI3176" i="1"/>
  <c r="AI3288" i="1"/>
  <c r="AI3832" i="1"/>
  <c r="AI3960" i="1"/>
  <c r="AI4688" i="1"/>
  <c r="AI4696" i="1"/>
  <c r="AI33" i="1"/>
  <c r="AI305" i="1"/>
  <c r="AI313" i="1"/>
  <c r="AI393" i="1"/>
  <c r="AI601" i="1"/>
  <c r="AI633" i="1"/>
  <c r="AI793" i="1"/>
  <c r="AI857" i="1"/>
  <c r="AI905" i="1"/>
  <c r="AI921" i="1"/>
  <c r="AI1233" i="1"/>
  <c r="AI1337" i="1"/>
  <c r="AI1457" i="1"/>
  <c r="AI1473" i="1"/>
  <c r="AI1521" i="1"/>
  <c r="AI2305" i="1"/>
  <c r="AI2393" i="1"/>
  <c r="AI2497" i="1"/>
  <c r="AI2841" i="1"/>
  <c r="AI3089" i="1"/>
  <c r="AI3097" i="1"/>
  <c r="AI3169" i="1"/>
  <c r="AI3409" i="1"/>
  <c r="AI3441" i="1"/>
  <c r="AI3665" i="1"/>
  <c r="AI3865" i="1"/>
  <c r="AI3953" i="1"/>
  <c r="AI3977" i="1"/>
  <c r="AI4137" i="1"/>
  <c r="AI4345" i="1"/>
  <c r="AI4641" i="1"/>
  <c r="AG21" i="1" a="1"/>
  <c r="AG21" i="1" s="1"/>
  <c r="AG29" i="1" a="1"/>
  <c r="AG29" i="1" s="1"/>
  <c r="AG37" i="1" a="1"/>
  <c r="AG37" i="1" s="1"/>
  <c r="AI211" i="1"/>
  <c r="AI1011" i="1"/>
  <c r="AI1371" i="1"/>
  <c r="AI1443" i="1"/>
  <c r="AI1467" i="1"/>
  <c r="AI1619" i="1"/>
  <c r="AI1699" i="1"/>
  <c r="AI2075" i="1"/>
  <c r="AI2227" i="1"/>
  <c r="AI2355" i="1"/>
  <c r="AI2595" i="1"/>
  <c r="AI2643" i="1"/>
  <c r="AI2675" i="1"/>
  <c r="AI2843" i="1"/>
  <c r="AI2891" i="1"/>
  <c r="AI3067" i="1"/>
  <c r="AI3251" i="1"/>
  <c r="AI3411" i="1"/>
  <c r="AI3491" i="1"/>
  <c r="AI3867" i="1"/>
  <c r="AI4107" i="1"/>
  <c r="AI4147" i="1"/>
  <c r="AI4363" i="1"/>
  <c r="AI4459" i="1"/>
  <c r="AI4475" i="1"/>
  <c r="AI92" i="1"/>
  <c r="AI196" i="1"/>
  <c r="AI220" i="1"/>
  <c r="AI1340" i="1"/>
  <c r="AI1348" i="1"/>
  <c r="AI1780" i="1"/>
  <c r="AI1916" i="1"/>
  <c r="AI2244" i="1"/>
  <c r="AI2260" i="1"/>
  <c r="AI2316" i="1"/>
  <c r="AI2372" i="1"/>
  <c r="AI2484" i="1"/>
  <c r="AI2604" i="1"/>
  <c r="AI2796" i="1"/>
  <c r="AI3100" i="1"/>
  <c r="AI3148" i="1"/>
  <c r="AI3244" i="1"/>
  <c r="AI3284" i="1"/>
  <c r="AI3724" i="1"/>
  <c r="AI3988" i="1"/>
  <c r="AI4452" i="1"/>
  <c r="AI45" i="1"/>
  <c r="AI69" i="1"/>
  <c r="AI157" i="1"/>
  <c r="AI653" i="1"/>
  <c r="AI717" i="1"/>
  <c r="AI1341" i="1"/>
  <c r="AI1373" i="1"/>
  <c r="AI1669" i="1"/>
  <c r="AI1749" i="1"/>
  <c r="AI1821" i="1"/>
  <c r="AI1869" i="1"/>
  <c r="AI2277" i="1"/>
  <c r="AI2309" i="1"/>
  <c r="AI2317" i="1"/>
  <c r="AI2509" i="1"/>
  <c r="AI2773" i="1"/>
  <c r="AI2853" i="1"/>
  <c r="AI3173" i="1"/>
  <c r="AI3445" i="1"/>
  <c r="AI3813" i="1"/>
  <c r="AI3877" i="1"/>
  <c r="AI3909" i="1"/>
  <c r="AI3917" i="1"/>
  <c r="AI4005" i="1"/>
  <c r="AI4013" i="1"/>
  <c r="AI4293" i="1"/>
  <c r="AI4325" i="1"/>
  <c r="AI4397" i="1"/>
  <c r="AI4421" i="1"/>
  <c r="AI4509" i="1"/>
  <c r="AI4517" i="1"/>
  <c r="AG45" i="1" a="1"/>
  <c r="AG45" i="1" s="1"/>
  <c r="AI190" i="1"/>
  <c r="AI390" i="1"/>
  <c r="AI662" i="1"/>
  <c r="AI894" i="1"/>
  <c r="AI1286" i="1"/>
  <c r="AI1982" i="1"/>
  <c r="AI2070" i="1"/>
  <c r="AI2182" i="1"/>
  <c r="AI2254" i="1"/>
  <c r="AI3030" i="1"/>
  <c r="AI3142" i="1"/>
  <c r="AI3414" i="1"/>
  <c r="AI3670" i="1"/>
  <c r="AI3678" i="1"/>
  <c r="AI3814" i="1"/>
  <c r="AI4566" i="1"/>
  <c r="AI4574" i="1"/>
  <c r="AI4630" i="1"/>
  <c r="AI4678" i="1"/>
  <c r="AI47" i="1"/>
  <c r="AI223" i="1"/>
  <c r="AI263" i="1"/>
  <c r="AI359" i="1"/>
  <c r="AI1167" i="1"/>
  <c r="AI1919" i="1"/>
  <c r="AI2031" i="1"/>
  <c r="AI2159" i="1"/>
  <c r="AI2223" i="1"/>
  <c r="AI2375" i="1"/>
  <c r="AI2639" i="1"/>
  <c r="AI2647" i="1"/>
  <c r="AI2959" i="1"/>
  <c r="AI3111" i="1"/>
  <c r="AI3159" i="1"/>
  <c r="AI3247" i="1"/>
  <c r="AI3271" i="1"/>
  <c r="AI3623" i="1"/>
  <c r="AI3711" i="1"/>
  <c r="AI4055" i="1"/>
  <c r="AI4111" i="1"/>
  <c r="AI4463" i="1"/>
  <c r="AI256" i="1"/>
  <c r="AI376" i="1"/>
  <c r="AI464" i="1"/>
  <c r="AI648" i="1"/>
  <c r="AI960" i="1"/>
  <c r="AI1584" i="1"/>
  <c r="AI1760" i="1"/>
  <c r="AI2112" i="1"/>
  <c r="AI2752" i="1"/>
  <c r="AI2904" i="1"/>
  <c r="AI2912" i="1"/>
  <c r="AI2960" i="1"/>
  <c r="AI2968" i="1"/>
  <c r="AI3072" i="1"/>
  <c r="AI3256" i="1"/>
  <c r="AI4096" i="1"/>
  <c r="AI4136" i="1"/>
  <c r="AI4592" i="1"/>
  <c r="AI97" i="1"/>
  <c r="AI153" i="1"/>
  <c r="AI281" i="1"/>
  <c r="AI361" i="1"/>
  <c r="AI481" i="1"/>
  <c r="AI1033" i="1"/>
  <c r="AI1273" i="1"/>
  <c r="AI1305" i="1"/>
  <c r="AI1513" i="1"/>
  <c r="AI1625" i="1"/>
  <c r="AI2049" i="1"/>
  <c r="AI2241" i="1"/>
  <c r="AI2257" i="1"/>
  <c r="AI2409" i="1"/>
  <c r="AI2481" i="1"/>
  <c r="AI2585" i="1"/>
  <c r="AI2681" i="1"/>
  <c r="AI3177" i="1"/>
  <c r="AI3425" i="1"/>
  <c r="AI3489" i="1"/>
  <c r="AI4313" i="1"/>
  <c r="AI4417" i="1"/>
  <c r="AI4473" i="1"/>
  <c r="AI91" i="1"/>
  <c r="AI171" i="1"/>
  <c r="AI251" i="1"/>
  <c r="AI291" i="1"/>
  <c r="AI411" i="1"/>
  <c r="AI747" i="1"/>
  <c r="AI763" i="1"/>
  <c r="AI891" i="1"/>
  <c r="AI1451" i="1"/>
  <c r="AI1595" i="1"/>
  <c r="AI1667" i="1"/>
  <c r="AI1683" i="1"/>
  <c r="AI1803" i="1"/>
  <c r="AI2091" i="1"/>
  <c r="AI2155" i="1"/>
  <c r="AI2235" i="1"/>
  <c r="AI2251" i="1"/>
  <c r="AI2371" i="1"/>
  <c r="AI2427" i="1"/>
  <c r="AI2435" i="1"/>
  <c r="AI2771" i="1"/>
  <c r="AI2883" i="1"/>
  <c r="AI2955" i="1"/>
  <c r="AI3107" i="1"/>
  <c r="AI3419" i="1"/>
  <c r="AI3443" i="1"/>
  <c r="AI4059" i="1"/>
  <c r="AI4131" i="1"/>
  <c r="AI4243" i="1"/>
  <c r="AI4571" i="1"/>
  <c r="AI140" i="1"/>
  <c r="AI316" i="1"/>
  <c r="AI692" i="1"/>
  <c r="AI700" i="1"/>
  <c r="AI828" i="1"/>
  <c r="AI1052" i="1"/>
  <c r="AI1084" i="1"/>
  <c r="AI1228" i="1"/>
  <c r="AI1380" i="1"/>
  <c r="AI1404" i="1"/>
  <c r="AI1420" i="1"/>
  <c r="AI1444" i="1"/>
  <c r="AI1452" i="1"/>
  <c r="AI1812" i="1"/>
  <c r="AI2124" i="1"/>
  <c r="AI2444" i="1"/>
  <c r="AI2612" i="1"/>
  <c r="AI2692" i="1"/>
  <c r="AI2716" i="1"/>
  <c r="AI2884" i="1"/>
  <c r="AI2892" i="1"/>
  <c r="AI2980" i="1"/>
  <c r="AI3308" i="1"/>
  <c r="AI3348" i="1"/>
  <c r="AI3436" i="1"/>
  <c r="AI3452" i="1"/>
  <c r="AI3748" i="1"/>
  <c r="AI3924" i="1"/>
  <c r="AI4524" i="1"/>
  <c r="AI53" i="1"/>
  <c r="AI357" i="1"/>
  <c r="AI733" i="1"/>
  <c r="AI1005" i="1"/>
  <c r="AI1125" i="1"/>
  <c r="AI1133" i="1"/>
  <c r="AI1221" i="1"/>
  <c r="AI1525" i="1"/>
  <c r="AI1645" i="1"/>
  <c r="AI1701" i="1"/>
  <c r="AI1757" i="1"/>
  <c r="AI1893" i="1"/>
  <c r="AI2373" i="1"/>
  <c r="AI3165" i="1"/>
  <c r="AI3205" i="1"/>
  <c r="AI3421" i="1"/>
  <c r="AI3501" i="1"/>
  <c r="AI3717" i="1"/>
  <c r="AI3901" i="1"/>
  <c r="AI4301" i="1"/>
  <c r="AI4365" i="1"/>
  <c r="AI4437" i="1"/>
  <c r="AI4445" i="1"/>
  <c r="AI4541" i="1"/>
  <c r="AI4669" i="1"/>
  <c r="AI4701" i="1"/>
  <c r="AG53" i="1" a="1"/>
  <c r="AG53" i="1" s="1"/>
  <c r="AI126" i="1"/>
  <c r="AI934" i="1"/>
  <c r="AI998" i="1"/>
  <c r="AI1014" i="1"/>
  <c r="AI1078" i="1"/>
  <c r="AI1086" i="1"/>
  <c r="AI1166" i="1"/>
  <c r="AI1246" i="1"/>
  <c r="AI1438" i="1"/>
  <c r="AI1838" i="1"/>
  <c r="AI2150" i="1"/>
  <c r="AI2246" i="1"/>
  <c r="AI2462" i="1"/>
  <c r="AI2798" i="1"/>
  <c r="AI2934" i="1"/>
  <c r="AI3158" i="1"/>
  <c r="AI3342" i="1"/>
  <c r="AI3590" i="1"/>
  <c r="AI3734" i="1"/>
  <c r="AI3870" i="1"/>
  <c r="AI3958" i="1"/>
  <c r="AI4110" i="1"/>
  <c r="AI511" i="1"/>
  <c r="AI567" i="1"/>
  <c r="AI743" i="1"/>
  <c r="AI759" i="1"/>
  <c r="AI839" i="1"/>
  <c r="AI1031" i="1"/>
  <c r="AI1279" i="1"/>
  <c r="AI1431" i="1"/>
  <c r="AI1695" i="1"/>
  <c r="AI2135" i="1"/>
  <c r="AI2175" i="1"/>
  <c r="AI2303" i="1"/>
  <c r="AI2463" i="1"/>
  <c r="AI2671" i="1"/>
  <c r="AI2903" i="1"/>
  <c r="AI2919" i="1"/>
  <c r="AI3023" i="1"/>
  <c r="AI3199" i="1"/>
  <c r="AI3287" i="1"/>
  <c r="AI3375" i="1"/>
  <c r="AI3479" i="1"/>
  <c r="AI3647" i="1"/>
  <c r="AI4335" i="1"/>
  <c r="AI4503" i="1"/>
  <c r="AI4575" i="1"/>
  <c r="AI4591" i="1"/>
  <c r="AI504" i="1"/>
  <c r="AI984" i="1"/>
  <c r="AI1312" i="1"/>
  <c r="AI1432" i="1"/>
  <c r="AI1504" i="1"/>
  <c r="AI1544" i="1"/>
  <c r="AI1736" i="1"/>
  <c r="AI2048" i="1"/>
  <c r="AI2408" i="1"/>
  <c r="AI2528" i="1"/>
  <c r="AI2576" i="1"/>
  <c r="AI2808" i="1"/>
  <c r="AI2952" i="1"/>
  <c r="AI3056" i="1"/>
  <c r="AI3208" i="1"/>
  <c r="AI3648" i="1"/>
  <c r="AI3824" i="1"/>
  <c r="AI4088" i="1"/>
  <c r="AI4152" i="1"/>
  <c r="AI4248" i="1"/>
  <c r="AI4568" i="1"/>
  <c r="AI337" i="1"/>
  <c r="AI577" i="1"/>
  <c r="AI977" i="1"/>
  <c r="AI1121" i="1"/>
  <c r="AI1769" i="1"/>
  <c r="AI1841" i="1"/>
  <c r="AI1873" i="1"/>
  <c r="AI2665" i="1"/>
  <c r="AI2769" i="1"/>
  <c r="AI2857" i="1"/>
  <c r="AI2913" i="1"/>
  <c r="AI3073" i="1"/>
  <c r="AI3201" i="1"/>
  <c r="AI3305" i="1"/>
  <c r="AI3449" i="1"/>
  <c r="AI3521" i="1"/>
  <c r="AI3689" i="1"/>
  <c r="AI3737" i="1"/>
  <c r="AI3761" i="1"/>
  <c r="AI4577" i="1"/>
  <c r="AI4689" i="1"/>
  <c r="AA88" i="1"/>
  <c r="AA192" i="1"/>
  <c r="AA352" i="1"/>
  <c r="AA392" i="1"/>
  <c r="AA440" i="1"/>
  <c r="AA34" i="1"/>
  <c r="AA42" i="1"/>
  <c r="AA50" i="1"/>
  <c r="AA58" i="1"/>
  <c r="AA106" i="1"/>
  <c r="AA234" i="1"/>
  <c r="AA250" i="1"/>
  <c r="AA330" i="1"/>
  <c r="AA338" i="1"/>
  <c r="AA346" i="1"/>
  <c r="AA530" i="1"/>
  <c r="AA538" i="1"/>
  <c r="AA554" i="1"/>
  <c r="AA578" i="1"/>
  <c r="AA602" i="1"/>
  <c r="AA626" i="1"/>
  <c r="AA650" i="1"/>
  <c r="AA658" i="1"/>
  <c r="AA674" i="1"/>
  <c r="AA29" i="1"/>
  <c r="AA93" i="1"/>
  <c r="AA101" i="1"/>
  <c r="AA109" i="1"/>
  <c r="AA125" i="1"/>
  <c r="AA133" i="1"/>
  <c r="AA181" i="1"/>
  <c r="AA221" i="1"/>
  <c r="AA245" i="1"/>
  <c r="AA285" i="1"/>
  <c r="AA301" i="1"/>
  <c r="AA325" i="1"/>
  <c r="AA397" i="1"/>
  <c r="AA549" i="1"/>
  <c r="AA597" i="1"/>
  <c r="AA605" i="1"/>
  <c r="AA613" i="1"/>
  <c r="AA629" i="1"/>
  <c r="AA645" i="1"/>
  <c r="AA11" i="1"/>
  <c r="AA23" i="1"/>
  <c r="AA151" i="1"/>
  <c r="AA318" i="1"/>
  <c r="AA331" i="1"/>
  <c r="AA356" i="1"/>
  <c r="AA369" i="1"/>
  <c r="AA420" i="1"/>
  <c r="AA574" i="1"/>
  <c r="AA659" i="1"/>
  <c r="AA744" i="1"/>
  <c r="AA792" i="1"/>
  <c r="AA856" i="1"/>
  <c r="AA880" i="1"/>
  <c r="AA25" i="1"/>
  <c r="AA127" i="1"/>
  <c r="AA204" i="1"/>
  <c r="AA268" i="1"/>
  <c r="AA319" i="1"/>
  <c r="AA345" i="1"/>
  <c r="AA371" i="1"/>
  <c r="AA553" i="1"/>
  <c r="AA705" i="1"/>
  <c r="AA729" i="1"/>
  <c r="AA777" i="1"/>
  <c r="AA785" i="1"/>
  <c r="AA39" i="1"/>
  <c r="AA52" i="1"/>
  <c r="AA103" i="1"/>
  <c r="AA308" i="1"/>
  <c r="AA436" i="1"/>
  <c r="AA470" i="1"/>
  <c r="AA523" i="1"/>
  <c r="AA619" i="1"/>
  <c r="AA630" i="1"/>
  <c r="AA640" i="1"/>
  <c r="AA706" i="1"/>
  <c r="AA826" i="1"/>
  <c r="AA834" i="1"/>
  <c r="AA4" i="1"/>
  <c r="AA68" i="1"/>
  <c r="AA81" i="1"/>
  <c r="AA94" i="1"/>
  <c r="AA107" i="1"/>
  <c r="AA132" i="1"/>
  <c r="AA299" i="1"/>
  <c r="AA311" i="1"/>
  <c r="AA427" i="1"/>
  <c r="AA451" i="1"/>
  <c r="AA462" i="1"/>
  <c r="AA483" i="1"/>
  <c r="AA515" i="1"/>
  <c r="AA526" i="1"/>
  <c r="AA547" i="1"/>
  <c r="AA622" i="1"/>
  <c r="AA19" i="1"/>
  <c r="AA83" i="1"/>
  <c r="AA95" i="1"/>
  <c r="AA108" i="1"/>
  <c r="AA159" i="1"/>
  <c r="AA249" i="1"/>
  <c r="AA339" i="1"/>
  <c r="AA377" i="1"/>
  <c r="AA428" i="1"/>
  <c r="AA441" i="1"/>
  <c r="AA495" i="1"/>
  <c r="AA505" i="1"/>
  <c r="AA537" i="1"/>
  <c r="AA655" i="1"/>
  <c r="AA676" i="1"/>
  <c r="AA693" i="1"/>
  <c r="AA701" i="1"/>
  <c r="AA765" i="1"/>
  <c r="AA861" i="1"/>
  <c r="AA20" i="1"/>
  <c r="AA161" i="1"/>
  <c r="AA199" i="1"/>
  <c r="AA353" i="1"/>
  <c r="AA366" i="1"/>
  <c r="AA404" i="1"/>
  <c r="AA417" i="1"/>
  <c r="AA475" i="1"/>
  <c r="AA518" i="1"/>
  <c r="AA539" i="1"/>
  <c r="AA86" i="1"/>
  <c r="AA444" i="1"/>
  <c r="AA487" i="1"/>
  <c r="AA673" i="1"/>
  <c r="AA718" i="1"/>
  <c r="AA836" i="1"/>
  <c r="AA900" i="1"/>
  <c r="AA910" i="1"/>
  <c r="AA926" i="1"/>
  <c r="AA950" i="1"/>
  <c r="AA958" i="1"/>
  <c r="AA966" i="1"/>
  <c r="AA990" i="1"/>
  <c r="AA1006" i="1"/>
  <c r="AA1062" i="1"/>
  <c r="AA1182" i="1"/>
  <c r="AA1190" i="1"/>
  <c r="AA1198" i="1"/>
  <c r="AA1254" i="1"/>
  <c r="AA41" i="1"/>
  <c r="AA535" i="1"/>
  <c r="AA647" i="1"/>
  <c r="AA812" i="1"/>
  <c r="AA851" i="1"/>
  <c r="AA927" i="1"/>
  <c r="AA935" i="1"/>
  <c r="AA943" i="1"/>
  <c r="AA967" i="1"/>
  <c r="AA991" i="1"/>
  <c r="AA1079" i="1"/>
  <c r="AA1119" i="1"/>
  <c r="AA1151" i="1"/>
  <c r="AA1191" i="1"/>
  <c r="AA1207" i="1"/>
  <c r="AA1223" i="1"/>
  <c r="AA1231" i="1"/>
  <c r="AA1271" i="1"/>
  <c r="AA355" i="1"/>
  <c r="AA583" i="1"/>
  <c r="AA679" i="1"/>
  <c r="AA702" i="1"/>
  <c r="AA801" i="1"/>
  <c r="AA912" i="1"/>
  <c r="AA968" i="1"/>
  <c r="AA1024" i="1"/>
  <c r="AA1080" i="1"/>
  <c r="AA1208" i="1"/>
  <c r="AA1232" i="1"/>
  <c r="AA1264" i="1"/>
  <c r="AA1320" i="1"/>
  <c r="AA111" i="1"/>
  <c r="AA265" i="1"/>
  <c r="AA367" i="1"/>
  <c r="AA508" i="1"/>
  <c r="AA657" i="1"/>
  <c r="AA707" i="1"/>
  <c r="AA791" i="1"/>
  <c r="AA855" i="1"/>
  <c r="AA914" i="1"/>
  <c r="AA922" i="1"/>
  <c r="AA930" i="1"/>
  <c r="AA994" i="1"/>
  <c r="AA1018" i="1"/>
  <c r="AA1066" i="1"/>
  <c r="AA1074" i="1"/>
  <c r="AA1130" i="1"/>
  <c r="AA1138" i="1"/>
  <c r="AA1202" i="1"/>
  <c r="AA1210" i="1"/>
  <c r="AA271" i="1"/>
  <c r="AA556" i="1"/>
  <c r="AA635" i="1"/>
  <c r="AA731" i="1"/>
  <c r="AA939" i="1"/>
  <c r="AA963" i="1"/>
  <c r="AA1003" i="1"/>
  <c r="AA1019" i="1"/>
  <c r="AA1027" i="1"/>
  <c r="AA1059" i="1"/>
  <c r="AA1075" i="1"/>
  <c r="AA1115" i="1"/>
  <c r="AA1147" i="1"/>
  <c r="AA1155" i="1"/>
  <c r="AA1203" i="1"/>
  <c r="AA1211" i="1"/>
  <c r="AA22" i="1"/>
  <c r="AA73" i="1"/>
  <c r="AA175" i="1"/>
  <c r="AA561" i="1"/>
  <c r="AA748" i="1"/>
  <c r="AA981" i="1"/>
  <c r="AA1004" i="1"/>
  <c r="AA1025" i="1"/>
  <c r="AA1089" i="1"/>
  <c r="AA1132" i="1"/>
  <c r="AA1217" i="1"/>
  <c r="AA1327" i="1"/>
  <c r="AA1336" i="1"/>
  <c r="AA1345" i="1"/>
  <c r="AA1425" i="1"/>
  <c r="AA1481" i="1"/>
  <c r="AA1601" i="1"/>
  <c r="AA1609" i="1"/>
  <c r="AA1641" i="1"/>
  <c r="AA1657" i="1"/>
  <c r="AA1697" i="1"/>
  <c r="AA545" i="1"/>
  <c r="AA683" i="1"/>
  <c r="AA897" i="1"/>
  <c r="AA941" i="1"/>
  <c r="AA1177" i="1"/>
  <c r="AA1284" i="1"/>
  <c r="AA1328" i="1"/>
  <c r="AA1354" i="1"/>
  <c r="AA1378" i="1"/>
  <c r="AA1418" i="1"/>
  <c r="AA1434" i="1"/>
  <c r="AA1522" i="1"/>
  <c r="AA1602" i="1"/>
  <c r="AA1626" i="1"/>
  <c r="AA1746" i="1"/>
  <c r="AA1770" i="1"/>
  <c r="AA899" i="1"/>
  <c r="AA924" i="1"/>
  <c r="AA1009" i="1"/>
  <c r="AA1029" i="1"/>
  <c r="AA1073" i="1"/>
  <c r="AA1093" i="1"/>
  <c r="AA1116" i="1"/>
  <c r="AA1201" i="1"/>
  <c r="AA1379" i="1"/>
  <c r="AA1387" i="1"/>
  <c r="AA1435" i="1"/>
  <c r="AA1563" i="1"/>
  <c r="AA1579" i="1"/>
  <c r="AA764" i="1"/>
  <c r="AA803" i="1"/>
  <c r="AA1012" i="1"/>
  <c r="AA949" i="1"/>
  <c r="AA972" i="1"/>
  <c r="AA1036" i="1"/>
  <c r="AA1164" i="1"/>
  <c r="AA1185" i="1"/>
  <c r="AA1249" i="1"/>
  <c r="AA1308" i="1"/>
  <c r="AA1357" i="1"/>
  <c r="AA1365" i="1"/>
  <c r="AA1413" i="1"/>
  <c r="AA1461" i="1"/>
  <c r="AA1477" i="1"/>
  <c r="AA1493" i="1"/>
  <c r="AA1517" i="1"/>
  <c r="AA1541" i="1"/>
  <c r="AA1613" i="1"/>
  <c r="AA1653" i="1"/>
  <c r="AA846" i="1"/>
  <c r="AA1293" i="1"/>
  <c r="AA1398" i="1"/>
  <c r="AA1454" i="1"/>
  <c r="AA1470" i="1"/>
  <c r="AA1494" i="1"/>
  <c r="AA1526" i="1"/>
  <c r="AA1622" i="1"/>
  <c r="AA1686" i="1"/>
  <c r="AA1718" i="1"/>
  <c r="AA913" i="1"/>
  <c r="AA1061" i="1"/>
  <c r="AA980" i="1"/>
  <c r="AA1236" i="1"/>
  <c r="AA1313" i="1"/>
  <c r="AA1416" i="1"/>
  <c r="AA1480" i="1"/>
  <c r="AA1631" i="1"/>
  <c r="AA1725" i="1"/>
  <c r="AA1820" i="1"/>
  <c r="AA1399" i="1"/>
  <c r="AA1632" i="1"/>
  <c r="AA1917" i="1"/>
  <c r="AA1981" i="1"/>
  <c r="AA2125" i="1"/>
  <c r="AA2141" i="1"/>
  <c r="AA2149" i="1"/>
  <c r="AA2157" i="1"/>
  <c r="AA2197" i="1"/>
  <c r="AA2205" i="1"/>
  <c r="AA1400" i="1"/>
  <c r="AA1423" i="1"/>
  <c r="AA1487" i="1"/>
  <c r="AA1615" i="1"/>
  <c r="AA1696" i="1"/>
  <c r="AA1712" i="1"/>
  <c r="AA1747" i="1"/>
  <c r="AA1756" i="1"/>
  <c r="AA1765" i="1"/>
  <c r="AA1774" i="1"/>
  <c r="AA1798" i="1"/>
  <c r="AA1830" i="1"/>
  <c r="AA1846" i="1"/>
  <c r="AA1886" i="1"/>
  <c r="AA1974" i="1"/>
  <c r="AA1990" i="1"/>
  <c r="AA1998" i="1"/>
  <c r="AA2014" i="1"/>
  <c r="AA2030" i="1"/>
  <c r="AA2062" i="1"/>
  <c r="AA2086" i="1"/>
  <c r="AA2118" i="1"/>
  <c r="AA2142" i="1"/>
  <c r="AA2158" i="1"/>
  <c r="AA2198" i="1"/>
  <c r="AA1276" i="1"/>
  <c r="AA1334" i="1"/>
  <c r="AA1660" i="1"/>
  <c r="AA1766" i="1"/>
  <c r="AA1791" i="1"/>
  <c r="AA1807" i="1"/>
  <c r="AA1887" i="1"/>
  <c r="AA1943" i="1"/>
  <c r="AA1975" i="1"/>
  <c r="AA1999" i="1"/>
  <c r="AA2055" i="1"/>
  <c r="AA2087" i="1"/>
  <c r="AA2111" i="1"/>
  <c r="AA2167" i="1"/>
  <c r="AA1556" i="1"/>
  <c r="AA1717" i="1"/>
  <c r="AA1740" i="1"/>
  <c r="AA1767" i="1"/>
  <c r="AA1792" i="1"/>
  <c r="AA1840" i="1"/>
  <c r="AA1912" i="1"/>
  <c r="AA1928" i="1"/>
  <c r="AA1952" i="1"/>
  <c r="AA2000" i="1"/>
  <c r="AA2016" i="1"/>
  <c r="AA2032" i="1"/>
  <c r="AA2056" i="1"/>
  <c r="AA2096" i="1"/>
  <c r="AA2120" i="1"/>
  <c r="AA2144" i="1"/>
  <c r="AA2168" i="1"/>
  <c r="AA2184" i="1"/>
  <c r="AA1343" i="1"/>
  <c r="AA1367" i="1"/>
  <c r="AA1408" i="1"/>
  <c r="AA1516" i="1"/>
  <c r="AA1536" i="1"/>
  <c r="AA1559" i="1"/>
  <c r="AA1600" i="1"/>
  <c r="AA1644" i="1"/>
  <c r="AA1759" i="1"/>
  <c r="AA1801" i="1"/>
  <c r="AA1809" i="1"/>
  <c r="AA1825" i="1"/>
  <c r="AA1937" i="1"/>
  <c r="AA1945" i="1"/>
  <c r="AA1953" i="1"/>
  <c r="AA1985" i="1"/>
  <c r="AA2001" i="1"/>
  <c r="AA2009" i="1"/>
  <c r="AA2033" i="1"/>
  <c r="AA2105" i="1"/>
  <c r="AA2145" i="1"/>
  <c r="AA2161" i="1"/>
  <c r="AA2209" i="1"/>
  <c r="AA2225" i="1"/>
  <c r="AA2233" i="1"/>
  <c r="AA1496" i="1"/>
  <c r="AA1583" i="1"/>
  <c r="AA1668" i="1"/>
  <c r="AA1704" i="1"/>
  <c r="AA1720" i="1"/>
  <c r="AA1751" i="1"/>
  <c r="AA1778" i="1"/>
  <c r="AA1794" i="1"/>
  <c r="AA1842" i="1"/>
  <c r="AA1866" i="1"/>
  <c r="AA1874" i="1"/>
  <c r="AA1914" i="1"/>
  <c r="AA1930" i="1"/>
  <c r="AA1946" i="1"/>
  <c r="AA1994" i="1"/>
  <c r="AA2034" i="1"/>
  <c r="AA2138" i="1"/>
  <c r="AA2162" i="1"/>
  <c r="AA2170" i="1"/>
  <c r="AA656" i="1"/>
  <c r="AA957" i="1"/>
  <c r="AA1415" i="1"/>
  <c r="AA1479" i="1"/>
  <c r="AA1500" i="1"/>
  <c r="AA1671" i="1"/>
  <c r="AA1724" i="1"/>
  <c r="AA1761" i="1"/>
  <c r="AA1779" i="1"/>
  <c r="AA1867" i="1"/>
  <c r="AA1891" i="1"/>
  <c r="AA1899" i="1"/>
  <c r="AA1923" i="1"/>
  <c r="AA1955" i="1"/>
  <c r="AA1963" i="1"/>
  <c r="AA1987" i="1"/>
  <c r="AA2019" i="1"/>
  <c r="AA2027" i="1"/>
  <c r="AA2115" i="1"/>
  <c r="AA2147" i="1"/>
  <c r="AA2163" i="1"/>
  <c r="AA2203" i="1"/>
  <c r="AA1884" i="1"/>
  <c r="AA2076" i="1"/>
  <c r="AA2341" i="1"/>
  <c r="AA2020" i="1"/>
  <c r="AA2238" i="1"/>
  <c r="AA2302" i="1"/>
  <c r="AA2430" i="1"/>
  <c r="AA2510" i="1"/>
  <c r="AA2542" i="1"/>
  <c r="AA2550" i="1"/>
  <c r="AA2654" i="1"/>
  <c r="AA2670" i="1"/>
  <c r="AA2694" i="1"/>
  <c r="AA2726" i="1"/>
  <c r="AA2806" i="1"/>
  <c r="AA2822" i="1"/>
  <c r="AA2830" i="1"/>
  <c r="AA2846" i="1"/>
  <c r="AA2870" i="1"/>
  <c r="AA2028" i="1"/>
  <c r="AA2255" i="1"/>
  <c r="AA2279" i="1"/>
  <c r="AA2287" i="1"/>
  <c r="AA2367" i="1"/>
  <c r="AA2391" i="1"/>
  <c r="AA2495" i="1"/>
  <c r="AA2551" i="1"/>
  <c r="AA2687" i="1"/>
  <c r="AA2791" i="1"/>
  <c r="AA2807" i="1"/>
  <c r="AA2831" i="1"/>
  <c r="AA2839" i="1"/>
  <c r="AA2879" i="1"/>
  <c r="AA2887" i="1"/>
  <c r="AA2220" i="1"/>
  <c r="AA2264" i="1"/>
  <c r="AA2344" i="1"/>
  <c r="AA2360" i="1"/>
  <c r="AA2368" i="1"/>
  <c r="AA2416" i="1"/>
  <c r="AA2432" i="1"/>
  <c r="AA2440" i="1"/>
  <c r="AA2496" i="1"/>
  <c r="AA2592" i="1"/>
  <c r="AA2600" i="1"/>
  <c r="AA2648" i="1"/>
  <c r="AA2656" i="1"/>
  <c r="AA2688" i="1"/>
  <c r="AA2712" i="1"/>
  <c r="AA2856" i="1"/>
  <c r="AA2864" i="1"/>
  <c r="AA2880" i="1"/>
  <c r="AA2232" i="1"/>
  <c r="AA2297" i="1"/>
  <c r="AA2369" i="1"/>
  <c r="AA2425" i="1"/>
  <c r="AA2545" i="1"/>
  <c r="AA2569" i="1"/>
  <c r="AA2609" i="1"/>
  <c r="AA2625" i="1"/>
  <c r="AA2673" i="1"/>
  <c r="AA2713" i="1"/>
  <c r="AA2825" i="1"/>
  <c r="AA1988" i="1"/>
  <c r="AA2116" i="1"/>
  <c r="AA2290" i="1"/>
  <c r="AA2338" i="1"/>
  <c r="AA2394" i="1"/>
  <c r="AA2482" i="1"/>
  <c r="AA2562" i="1"/>
  <c r="AA2602" i="1"/>
  <c r="AA2634" i="1"/>
  <c r="AA2658" i="1"/>
  <c r="AA2722" i="1"/>
  <c r="AA2738" i="1"/>
  <c r="AA2778" i="1"/>
  <c r="AA2267" i="1"/>
  <c r="AA2291" i="1"/>
  <c r="AA2323" i="1"/>
  <c r="AA2347" i="1"/>
  <c r="AA2499" i="1"/>
  <c r="AA2619" i="1"/>
  <c r="AA2691" i="1"/>
  <c r="AA2707" i="1"/>
  <c r="AA2715" i="1"/>
  <c r="AA2763" i="1"/>
  <c r="AA2787" i="1"/>
  <c r="AA2803" i="1"/>
  <c r="AA2811" i="1"/>
  <c r="AA2819" i="1"/>
  <c r="AA2835" i="1"/>
  <c r="AA2859" i="1"/>
  <c r="AA2324" i="1"/>
  <c r="AA2356" i="1"/>
  <c r="AA2428" i="1"/>
  <c r="AA2436" i="1"/>
  <c r="AA2468" i="1"/>
  <c r="AA2476" i="1"/>
  <c r="AA2532" i="1"/>
  <c r="AA2540" i="1"/>
  <c r="AA2564" i="1"/>
  <c r="AA2580" i="1"/>
  <c r="AA2588" i="1"/>
  <c r="AA2708" i="1"/>
  <c r="AA2804" i="1"/>
  <c r="AA2844" i="1"/>
  <c r="AA2837" i="1"/>
  <c r="AA2890" i="1"/>
  <c r="AA2916" i="1"/>
  <c r="AA2940" i="1"/>
  <c r="AA2964" i="1"/>
  <c r="AA2972" i="1"/>
  <c r="AA3020" i="1"/>
  <c r="AA3028" i="1"/>
  <c r="AA3084" i="1"/>
  <c r="AA3124" i="1"/>
  <c r="AA3220" i="1"/>
  <c r="AA3236" i="1"/>
  <c r="AA3252" i="1"/>
  <c r="AA3276" i="1"/>
  <c r="AA2397" i="1"/>
  <c r="AA2461" i="1"/>
  <c r="AA2781" i="1"/>
  <c r="AA2949" i="1"/>
  <c r="AA2997" i="1"/>
  <c r="AA3117" i="1"/>
  <c r="AA3333" i="1"/>
  <c r="AA3381" i="1"/>
  <c r="AA3525" i="1"/>
  <c r="AA3533" i="1"/>
  <c r="AA3589" i="1"/>
  <c r="AA3605" i="1"/>
  <c r="AA3637" i="1"/>
  <c r="AA3653" i="1"/>
  <c r="AA3749" i="1"/>
  <c r="AA3765" i="1"/>
  <c r="AA3797" i="1"/>
  <c r="AA3805" i="1"/>
  <c r="AA3821" i="1"/>
  <c r="AA3845" i="1"/>
  <c r="AA3965" i="1"/>
  <c r="AA4093" i="1"/>
  <c r="AA4109" i="1"/>
  <c r="AA4125" i="1"/>
  <c r="AA2405" i="1"/>
  <c r="AA2661" i="1"/>
  <c r="AA2966" i="1"/>
  <c r="AA3070" i="1"/>
  <c r="AA3078" i="1"/>
  <c r="AA3086" i="1"/>
  <c r="AA3126" i="1"/>
  <c r="AA3222" i="1"/>
  <c r="AA3318" i="1"/>
  <c r="AA3334" i="1"/>
  <c r="AA3358" i="1"/>
  <c r="AA3390" i="1"/>
  <c r="AA3430" i="1"/>
  <c r="AA3454" i="1"/>
  <c r="AA3486" i="1"/>
  <c r="AA3494" i="1"/>
  <c r="AA3510" i="1"/>
  <c r="AA3646" i="1"/>
  <c r="AA3726" i="1"/>
  <c r="AA3862" i="1"/>
  <c r="AA3894" i="1"/>
  <c r="AA3950" i="1"/>
  <c r="AA4014" i="1"/>
  <c r="AA4062" i="1"/>
  <c r="AA4070" i="1"/>
  <c r="AA4094" i="1"/>
  <c r="AA2541" i="1"/>
  <c r="AA3031" i="1"/>
  <c r="AA3039" i="1"/>
  <c r="AA3087" i="1"/>
  <c r="AA3135" i="1"/>
  <c r="AA3151" i="1"/>
  <c r="AA3167" i="1"/>
  <c r="AA3183" i="1"/>
  <c r="AA3231" i="1"/>
  <c r="AA3303" i="1"/>
  <c r="AA3327" i="1"/>
  <c r="AA3351" i="1"/>
  <c r="AA3439" i="1"/>
  <c r="AA3519" i="1"/>
  <c r="AA3591" i="1"/>
  <c r="AA3599" i="1"/>
  <c r="AA3639" i="1"/>
  <c r="AA3687" i="1"/>
  <c r="AA3735" i="1"/>
  <c r="AA3823" i="1"/>
  <c r="AA3879" i="1"/>
  <c r="AA3943" i="1"/>
  <c r="AA4015" i="1"/>
  <c r="AA4071" i="1"/>
  <c r="AA4095" i="1"/>
  <c r="AA2549" i="1"/>
  <c r="AA2677" i="1"/>
  <c r="AA2920" i="1"/>
  <c r="AA2944" i="1"/>
  <c r="AA2992" i="1"/>
  <c r="AA3008" i="1"/>
  <c r="AA3016" i="1"/>
  <c r="AA3064" i="1"/>
  <c r="AA3112" i="1"/>
  <c r="AA3120" i="1"/>
  <c r="AA3136" i="1"/>
  <c r="AA3144" i="1"/>
  <c r="AA3160" i="1"/>
  <c r="AA3320" i="1"/>
  <c r="AA3328" i="1"/>
  <c r="AA3336" i="1"/>
  <c r="AA3344" i="1"/>
  <c r="AA3360" i="1"/>
  <c r="AA3368" i="1"/>
  <c r="AA3408" i="1"/>
  <c r="AA3432" i="1"/>
  <c r="AA3440" i="1"/>
  <c r="AA3472" i="1"/>
  <c r="AA3544" i="1"/>
  <c r="AA3552" i="1"/>
  <c r="AA3584" i="1"/>
  <c r="AA3624" i="1"/>
  <c r="AA3736" i="1"/>
  <c r="AA3744" i="1"/>
  <c r="AA3776" i="1"/>
  <c r="AA3784" i="1"/>
  <c r="AA3792" i="1"/>
  <c r="AA3808" i="1"/>
  <c r="AA3864" i="1"/>
  <c r="AA3872" i="1"/>
  <c r="AA3904" i="1"/>
  <c r="AA3936" i="1"/>
  <c r="AA3992" i="1"/>
  <c r="AA4056" i="1"/>
  <c r="AA2493" i="1"/>
  <c r="AA2557" i="1"/>
  <c r="AA2896" i="1"/>
  <c r="AA2937" i="1"/>
  <c r="AA2953" i="1"/>
  <c r="AA2961" i="1"/>
  <c r="AA2985" i="1"/>
  <c r="AA3121" i="1"/>
  <c r="AA3137" i="1"/>
  <c r="AA3153" i="1"/>
  <c r="AA3217" i="1"/>
  <c r="AA3289" i="1"/>
  <c r="AA3313" i="1"/>
  <c r="AA3345" i="1"/>
  <c r="AA3353" i="1"/>
  <c r="AA3465" i="1"/>
  <c r="AA3513" i="1"/>
  <c r="AA3545" i="1"/>
  <c r="AA3561" i="1"/>
  <c r="AA3569" i="1"/>
  <c r="AA3593" i="1"/>
  <c r="AA3609" i="1"/>
  <c r="AA3617" i="1"/>
  <c r="AA3673" i="1"/>
  <c r="AA3713" i="1"/>
  <c r="AA3745" i="1"/>
  <c r="AA2629" i="1"/>
  <c r="AA2821" i="1"/>
  <c r="AA2897" i="1"/>
  <c r="AA2914" i="1"/>
  <c r="AA2978" i="1"/>
  <c r="AA3090" i="1"/>
  <c r="AA3146" i="1"/>
  <c r="AA3154" i="1"/>
  <c r="AA3370" i="1"/>
  <c r="AA3386" i="1"/>
  <c r="AA3434" i="1"/>
  <c r="AA3450" i="1"/>
  <c r="AA3474" i="1"/>
  <c r="AA3498" i="1"/>
  <c r="AA3594" i="1"/>
  <c r="AA3634" i="1"/>
  <c r="AA3650" i="1"/>
  <c r="AA3658" i="1"/>
  <c r="AA3698" i="1"/>
  <c r="AA3706" i="1"/>
  <c r="AA3714" i="1"/>
  <c r="AA3722" i="1"/>
  <c r="AA3738" i="1"/>
  <c r="AA3786" i="1"/>
  <c r="AA3810" i="1"/>
  <c r="AA3818" i="1"/>
  <c r="AA3986" i="1"/>
  <c r="AA4050" i="1"/>
  <c r="AA4090" i="1"/>
  <c r="AA4130" i="1"/>
  <c r="AA4138" i="1"/>
  <c r="AA2381" i="1"/>
  <c r="AA2637" i="1"/>
  <c r="AA2915" i="1"/>
  <c r="AA2923" i="1"/>
  <c r="AA2947" i="1"/>
  <c r="AA2963" i="1"/>
  <c r="AA3003" i="1"/>
  <c r="AA3043" i="1"/>
  <c r="AA3083" i="1"/>
  <c r="AA3091" i="1"/>
  <c r="AA3187" i="1"/>
  <c r="AA3195" i="1"/>
  <c r="AA3203" i="1"/>
  <c r="AA3259" i="1"/>
  <c r="AA3275" i="1"/>
  <c r="AA3283" i="1"/>
  <c r="AA3307" i="1"/>
  <c r="AA3331" i="1"/>
  <c r="AA3379" i="1"/>
  <c r="AA3515" i="1"/>
  <c r="AA3579" i="1"/>
  <c r="AA3388" i="1"/>
  <c r="AA3651" i="1"/>
  <c r="AA3715" i="1"/>
  <c r="AA3875" i="1"/>
  <c r="AA3971" i="1"/>
  <c r="AA4003" i="1"/>
  <c r="AA4057" i="1"/>
  <c r="AA4099" i="1"/>
  <c r="AA4211" i="1"/>
  <c r="AA4219" i="1"/>
  <c r="AA4323" i="1"/>
  <c r="AA4347" i="1"/>
  <c r="AA4371" i="1"/>
  <c r="AA4387" i="1"/>
  <c r="AA4499" i="1"/>
  <c r="AA4507" i="1"/>
  <c r="AA4539" i="1"/>
  <c r="AA4555" i="1"/>
  <c r="AA4563" i="1"/>
  <c r="AA4579" i="1"/>
  <c r="AA4587" i="1"/>
  <c r="AA4603" i="1"/>
  <c r="AA4611" i="1"/>
  <c r="AA4619" i="1"/>
  <c r="AA3332" i="1"/>
  <c r="AA4004" i="1"/>
  <c r="AA4036" i="1"/>
  <c r="AA4100" i="1"/>
  <c r="AA4161" i="1"/>
  <c r="AA4196" i="1"/>
  <c r="AA4292" i="1"/>
  <c r="AA4340" i="1"/>
  <c r="AA4348" i="1"/>
  <c r="AA4364" i="1"/>
  <c r="AA4372" i="1"/>
  <c r="AA4460" i="1"/>
  <c r="AA4492" i="1"/>
  <c r="AA4516" i="1"/>
  <c r="AA3851" i="1"/>
  <c r="AA3883" i="1"/>
  <c r="AA4041" i="1"/>
  <c r="AA4083" i="1"/>
  <c r="AA4189" i="1"/>
  <c r="AA4197" i="1"/>
  <c r="AA4237" i="1"/>
  <c r="AA4245" i="1"/>
  <c r="AA4285" i="1"/>
  <c r="AA4549" i="1"/>
  <c r="AA4645" i="1"/>
  <c r="AA3540" i="1"/>
  <c r="AA3660" i="1"/>
  <c r="AA3788" i="1"/>
  <c r="AA3820" i="1"/>
  <c r="AA4012" i="1"/>
  <c r="AA4084" i="1"/>
  <c r="AA4254" i="1"/>
  <c r="AA4262" i="1"/>
  <c r="AA4302" i="1"/>
  <c r="AA4326" i="1"/>
  <c r="AA4446" i="1"/>
  <c r="AA4470" i="1"/>
  <c r="AA4494" i="1"/>
  <c r="AA4502" i="1"/>
  <c r="AA4510" i="1"/>
  <c r="AA4526" i="1"/>
  <c r="AA4590" i="1"/>
  <c r="AA4614" i="1"/>
  <c r="AA3484" i="1"/>
  <c r="AA3699" i="1"/>
  <c r="AA3891" i="1"/>
  <c r="AA3955" i="1"/>
  <c r="AA4067" i="1"/>
  <c r="AA4215" i="1"/>
  <c r="AA4239" i="1"/>
  <c r="AA4271" i="1"/>
  <c r="AA4279" i="1"/>
  <c r="AA4295" i="1"/>
  <c r="AA4303" i="1"/>
  <c r="AA4359" i="1"/>
  <c r="AA4375" i="1"/>
  <c r="AA4399" i="1"/>
  <c r="AA4535" i="1"/>
  <c r="AA4615" i="1"/>
  <c r="AA3428" i="1"/>
  <c r="AA3492" i="1"/>
  <c r="AA3732" i="1"/>
  <c r="AA3828" i="1"/>
  <c r="AA4140" i="1"/>
  <c r="AA4200" i="1"/>
  <c r="AA4216" i="1"/>
  <c r="AA4272" i="1"/>
  <c r="AA4280" i="1"/>
  <c r="AA4304" i="1"/>
  <c r="AA4400" i="1"/>
  <c r="AA4472" i="1"/>
  <c r="AA4504" i="1"/>
  <c r="AA4512" i="1"/>
  <c r="AA4528" i="1"/>
  <c r="AA4584" i="1"/>
  <c r="AA3500" i="1"/>
  <c r="AA3564" i="1"/>
  <c r="AA3611" i="1"/>
  <c r="AA3899" i="1"/>
  <c r="AA3931" i="1"/>
  <c r="AA3995" i="1"/>
  <c r="AA4092" i="1"/>
  <c r="AA4112" i="1"/>
  <c r="AA4168" i="1"/>
  <c r="AA4201" i="1"/>
  <c r="AA4233" i="1"/>
  <c r="AA4249" i="1"/>
  <c r="AA4297" i="1"/>
  <c r="AA4305" i="1"/>
  <c r="AA4321" i="1"/>
  <c r="AA4377" i="1"/>
  <c r="AA4385" i="1"/>
  <c r="AA4393" i="1"/>
  <c r="AA4401" i="1"/>
  <c r="AA4465" i="1"/>
  <c r="AA4497" i="1"/>
  <c r="AA4585" i="1"/>
  <c r="AA3380" i="1"/>
  <c r="AA3444" i="1"/>
  <c r="AA3644" i="1"/>
  <c r="AA3932" i="1"/>
  <c r="AA4052" i="1"/>
  <c r="AA4097" i="1"/>
  <c r="AA4113" i="1"/>
  <c r="AA4194" i="1"/>
  <c r="AA4210" i="1"/>
  <c r="AA4298" i="1"/>
  <c r="AA4354" i="1"/>
  <c r="AA4572" i="1"/>
  <c r="AA4656" i="1"/>
  <c r="AA4546" i="1"/>
  <c r="AA4673" i="1"/>
  <c r="AA4580" i="1"/>
  <c r="AA4554" i="1"/>
  <c r="AA4691" i="1"/>
  <c r="AA4556" i="1"/>
  <c r="AA4660" i="1"/>
  <c r="AA4668" i="1"/>
  <c r="AA4530" i="1"/>
  <c r="AA4562" i="1"/>
  <c r="AA4661" i="1"/>
  <c r="AA4693" i="1"/>
  <c r="AA4596" i="1"/>
  <c r="AA4538" i="1"/>
  <c r="AA4663" i="1"/>
  <c r="U29" i="1"/>
  <c r="AA48" i="1"/>
  <c r="AA72" i="1"/>
  <c r="AA96" i="1"/>
  <c r="AA104" i="1"/>
  <c r="AA176" i="1"/>
  <c r="AA184" i="1"/>
  <c r="AA200" i="1"/>
  <c r="AA216" i="1"/>
  <c r="AA264" i="1"/>
  <c r="AA304" i="1"/>
  <c r="AA344" i="1"/>
  <c r="AA408" i="1"/>
  <c r="AA416" i="1"/>
  <c r="AA432" i="1"/>
  <c r="AA26" i="1"/>
  <c r="AA66" i="1"/>
  <c r="AA90" i="1"/>
  <c r="AA130" i="1"/>
  <c r="AA138" i="1"/>
  <c r="AA170" i="1"/>
  <c r="AA202" i="1"/>
  <c r="AA226" i="1"/>
  <c r="AA258" i="1"/>
  <c r="AA314" i="1"/>
  <c r="AA354" i="1"/>
  <c r="AA378" i="1"/>
  <c r="AA402" i="1"/>
  <c r="AA490" i="1"/>
  <c r="AA546" i="1"/>
  <c r="AA570" i="1"/>
  <c r="AA586" i="1"/>
  <c r="AA610" i="1"/>
  <c r="AA666" i="1"/>
  <c r="AA5" i="1"/>
  <c r="AA13" i="1"/>
  <c r="AA77" i="1"/>
  <c r="AA117" i="1"/>
  <c r="AA149" i="1"/>
  <c r="AA165" i="1"/>
  <c r="AA253" i="1"/>
  <c r="AA293" i="1"/>
  <c r="AA317" i="1"/>
  <c r="AA365" i="1"/>
  <c r="AA445" i="1"/>
  <c r="AA453" i="1"/>
  <c r="AA485" i="1"/>
  <c r="AA493" i="1"/>
  <c r="AA517" i="1"/>
  <c r="AA557" i="1"/>
  <c r="AA573" i="1"/>
  <c r="AA581" i="1"/>
  <c r="AA677" i="1"/>
  <c r="AA36" i="1"/>
  <c r="AA62" i="1"/>
  <c r="AA228" i="1"/>
  <c r="AA241" i="1"/>
  <c r="AA305" i="1"/>
  <c r="AA343" i="1"/>
  <c r="AA433" i="1"/>
  <c r="AA467" i="1"/>
  <c r="AA478" i="1"/>
  <c r="AA488" i="1"/>
  <c r="AA499" i="1"/>
  <c r="AA510" i="1"/>
  <c r="AA606" i="1"/>
  <c r="AA616" i="1"/>
  <c r="AA720" i="1"/>
  <c r="AA752" i="1"/>
  <c r="AA760" i="1"/>
  <c r="AA776" i="1"/>
  <c r="AA840" i="1"/>
  <c r="AA896" i="1"/>
  <c r="AA12" i="1"/>
  <c r="AA38" i="1"/>
  <c r="AA51" i="1"/>
  <c r="AA166" i="1"/>
  <c r="AA191" i="1"/>
  <c r="AA358" i="1"/>
  <c r="AA383" i="1"/>
  <c r="AA409" i="1"/>
  <c r="AA422" i="1"/>
  <c r="AA457" i="1"/>
  <c r="AA649" i="1"/>
  <c r="AA660" i="1"/>
  <c r="AA671" i="1"/>
  <c r="AA769" i="1"/>
  <c r="AA155" i="1"/>
  <c r="AA193" i="1"/>
  <c r="AA219" i="1"/>
  <c r="AA244" i="1"/>
  <c r="AA295" i="1"/>
  <c r="AA321" i="1"/>
  <c r="AA372" i="1"/>
  <c r="AA448" i="1"/>
  <c r="AA480" i="1"/>
  <c r="AA544" i="1"/>
  <c r="AA555" i="1"/>
  <c r="AA576" i="1"/>
  <c r="AA730" i="1"/>
  <c r="AA762" i="1"/>
  <c r="AA770" i="1"/>
  <c r="AA802" i="1"/>
  <c r="AA810" i="1"/>
  <c r="AA818" i="1"/>
  <c r="AA17" i="1"/>
  <c r="AA30" i="1"/>
  <c r="AA119" i="1"/>
  <c r="AA209" i="1"/>
  <c r="AA286" i="1"/>
  <c r="AA363" i="1"/>
  <c r="AA401" i="1"/>
  <c r="AA568" i="1"/>
  <c r="AA590" i="1"/>
  <c r="AA632" i="1"/>
  <c r="AA664" i="1"/>
  <c r="AA31" i="1"/>
  <c r="AA147" i="1"/>
  <c r="AA236" i="1"/>
  <c r="AA262" i="1"/>
  <c r="AA275" i="1"/>
  <c r="AA300" i="1"/>
  <c r="AA313" i="1"/>
  <c r="AA473" i="1"/>
  <c r="AA484" i="1"/>
  <c r="AA516" i="1"/>
  <c r="AA559" i="1"/>
  <c r="AA569" i="1"/>
  <c r="AA580" i="1"/>
  <c r="AA601" i="1"/>
  <c r="AA633" i="1"/>
  <c r="AA685" i="1"/>
  <c r="AA741" i="1"/>
  <c r="AA813" i="1"/>
  <c r="AA845" i="1"/>
  <c r="AA893" i="1"/>
  <c r="AA33" i="1"/>
  <c r="AA46" i="1"/>
  <c r="AA71" i="1"/>
  <c r="AA187" i="1"/>
  <c r="AA212" i="1"/>
  <c r="AA315" i="1"/>
  <c r="AA327" i="1"/>
  <c r="AA379" i="1"/>
  <c r="AA443" i="1"/>
  <c r="AA560" i="1"/>
  <c r="AA592" i="1"/>
  <c r="AA614" i="1"/>
  <c r="AA239" i="1"/>
  <c r="AA393" i="1"/>
  <c r="AA751" i="1"/>
  <c r="AA767" i="1"/>
  <c r="AA798" i="1"/>
  <c r="AA862" i="1"/>
  <c r="AA887" i="1"/>
  <c r="AA982" i="1"/>
  <c r="AA1070" i="1"/>
  <c r="AA1126" i="1"/>
  <c r="AA1150" i="1"/>
  <c r="AA1158" i="1"/>
  <c r="AA1206" i="1"/>
  <c r="AA1222" i="1"/>
  <c r="AA1230" i="1"/>
  <c r="AA1262" i="1"/>
  <c r="AA143" i="1"/>
  <c r="AA787" i="1"/>
  <c r="AA799" i="1"/>
  <c r="AA863" i="1"/>
  <c r="AA902" i="1"/>
  <c r="AA919" i="1"/>
  <c r="AA975" i="1"/>
  <c r="AA999" i="1"/>
  <c r="AA1103" i="1"/>
  <c r="AA1111" i="1"/>
  <c r="AA1135" i="1"/>
  <c r="AA1175" i="1"/>
  <c r="AA1199" i="1"/>
  <c r="AA1247" i="1"/>
  <c r="AA99" i="1"/>
  <c r="AA624" i="1"/>
  <c r="AA740" i="1"/>
  <c r="AA814" i="1"/>
  <c r="AA920" i="1"/>
  <c r="AA952" i="1"/>
  <c r="AA1000" i="1"/>
  <c r="AA1056" i="1"/>
  <c r="AA1072" i="1"/>
  <c r="AA1088" i="1"/>
  <c r="AA1104" i="1"/>
  <c r="AA1120" i="1"/>
  <c r="AA1128" i="1"/>
  <c r="AA1176" i="1"/>
  <c r="AA1200" i="1"/>
  <c r="AA1216" i="1"/>
  <c r="AA1288" i="1"/>
  <c r="AA163" i="1"/>
  <c r="AA214" i="1"/>
  <c r="AA465" i="1"/>
  <c r="AA593" i="1"/>
  <c r="AA631" i="1"/>
  <c r="AA962" i="1"/>
  <c r="AA986" i="1"/>
  <c r="AA1002" i="1"/>
  <c r="AA1058" i="1"/>
  <c r="AA1122" i="1"/>
  <c r="AA1146" i="1"/>
  <c r="AA1170" i="1"/>
  <c r="AA1242" i="1"/>
  <c r="AA1306" i="1"/>
  <c r="AA67" i="1"/>
  <c r="AA323" i="1"/>
  <c r="AA710" i="1"/>
  <c r="AA793" i="1"/>
  <c r="AA806" i="1"/>
  <c r="AA819" i="1"/>
  <c r="AA831" i="1"/>
  <c r="AA857" i="1"/>
  <c r="AA883" i="1"/>
  <c r="AA1051" i="1"/>
  <c r="AA1123" i="1"/>
  <c r="AA1195" i="1"/>
  <c r="AA1227" i="1"/>
  <c r="AA1259" i="1"/>
  <c r="AA1275" i="1"/>
  <c r="AA1291" i="1"/>
  <c r="AA329" i="1"/>
  <c r="AA380" i="1"/>
  <c r="AA604" i="1"/>
  <c r="AA636" i="1"/>
  <c r="AA524" i="1"/>
  <c r="AA940" i="1"/>
  <c r="AA961" i="1"/>
  <c r="AA1068" i="1"/>
  <c r="AA1153" i="1"/>
  <c r="AA1173" i="1"/>
  <c r="AA1300" i="1"/>
  <c r="AA1316" i="1"/>
  <c r="AA1361" i="1"/>
  <c r="AA1433" i="1"/>
  <c r="AA1457" i="1"/>
  <c r="AA1473" i="1"/>
  <c r="AA1521" i="1"/>
  <c r="AA1529" i="1"/>
  <c r="AA1537" i="1"/>
  <c r="AA1577" i="1"/>
  <c r="AA1585" i="1"/>
  <c r="AA1665" i="1"/>
  <c r="AA1705" i="1"/>
  <c r="AA156" i="1"/>
  <c r="AA795" i="1"/>
  <c r="AA921" i="1"/>
  <c r="AA1028" i="1"/>
  <c r="AA1113" i="1"/>
  <c r="AA1301" i="1"/>
  <c r="AA1337" i="1"/>
  <c r="AA1410" i="1"/>
  <c r="AA1442" i="1"/>
  <c r="AA1474" i="1"/>
  <c r="AA1490" i="1"/>
  <c r="AA1530" i="1"/>
  <c r="AA1554" i="1"/>
  <c r="AA1562" i="1"/>
  <c r="AA1578" i="1"/>
  <c r="AA1666" i="1"/>
  <c r="AA1706" i="1"/>
  <c r="AA1730" i="1"/>
  <c r="AA1762" i="1"/>
  <c r="AA758" i="1"/>
  <c r="AA988" i="1"/>
  <c r="AA1157" i="1"/>
  <c r="AA1244" i="1"/>
  <c r="AA1265" i="1"/>
  <c r="AA1302" i="1"/>
  <c r="AA1318" i="1"/>
  <c r="AA1355" i="1"/>
  <c r="AA1475" i="1"/>
  <c r="AA1515" i="1"/>
  <c r="AA1603" i="1"/>
  <c r="AA1635" i="1"/>
  <c r="AA1651" i="1"/>
  <c r="AA1691" i="1"/>
  <c r="AA1723" i="1"/>
  <c r="AA3" i="1"/>
  <c r="AA207" i="1"/>
  <c r="AA703" i="1"/>
  <c r="AA871" i="1"/>
  <c r="AA905" i="1"/>
  <c r="AA989" i="1"/>
  <c r="AA1097" i="1"/>
  <c r="AA1140" i="1"/>
  <c r="AA1289" i="1"/>
  <c r="AA1321" i="1"/>
  <c r="AA28" i="1"/>
  <c r="AA438" i="1"/>
  <c r="AA766" i="1"/>
  <c r="AA908" i="1"/>
  <c r="AA1057" i="1"/>
  <c r="AA1205" i="1"/>
  <c r="AA1269" i="1"/>
  <c r="AA1323" i="1"/>
  <c r="AA1397" i="1"/>
  <c r="AA1429" i="1"/>
  <c r="AA1437" i="1"/>
  <c r="AA1445" i="1"/>
  <c r="AA1485" i="1"/>
  <c r="AA1549" i="1"/>
  <c r="AA1621" i="1"/>
  <c r="AA1685" i="1"/>
  <c r="AA809" i="1"/>
  <c r="AA932" i="1"/>
  <c r="AA996" i="1"/>
  <c r="AA1060" i="1"/>
  <c r="AA1165" i="1"/>
  <c r="AA1229" i="1"/>
  <c r="AA1350" i="1"/>
  <c r="AA1374" i="1"/>
  <c r="AA1422" i="1"/>
  <c r="AA1446" i="1"/>
  <c r="AA1502" i="1"/>
  <c r="AA1510" i="1"/>
  <c r="AA1550" i="1"/>
  <c r="AA1574" i="1"/>
  <c r="AA1590" i="1"/>
  <c r="AA1606" i="1"/>
  <c r="AA1702" i="1"/>
  <c r="AA79" i="1"/>
  <c r="AA780" i="1"/>
  <c r="AA933" i="1"/>
  <c r="AA1041" i="1"/>
  <c r="AA1105" i="1"/>
  <c r="AA1148" i="1"/>
  <c r="AA1375" i="1"/>
  <c r="AA1396" i="1"/>
  <c r="AA1608" i="1"/>
  <c r="AA1356" i="1"/>
  <c r="AA1527" i="1"/>
  <c r="AA1568" i="1"/>
  <c r="AA1655" i="1"/>
  <c r="AA1745" i="1"/>
  <c r="AA1805" i="1"/>
  <c r="AA1813" i="1"/>
  <c r="AA1837" i="1"/>
  <c r="AA1909" i="1"/>
  <c r="AA1925" i="1"/>
  <c r="AA1949" i="1"/>
  <c r="AA1957" i="1"/>
  <c r="AA2021" i="1"/>
  <c r="AA2029" i="1"/>
  <c r="AA2037" i="1"/>
  <c r="AA2045" i="1"/>
  <c r="AA2069" i="1"/>
  <c r="AA2213" i="1"/>
  <c r="AA1528" i="1"/>
  <c r="AA1572" i="1"/>
  <c r="AA1679" i="1"/>
  <c r="AA1737" i="1"/>
  <c r="AA1862" i="1"/>
  <c r="AA1902" i="1"/>
  <c r="AA1910" i="1"/>
  <c r="AA1918" i="1"/>
  <c r="AA1934" i="1"/>
  <c r="AA1942" i="1"/>
  <c r="AA2046" i="1"/>
  <c r="AA2094" i="1"/>
  <c r="AA2206" i="1"/>
  <c r="AA854" i="1"/>
  <c r="AA1552" i="1"/>
  <c r="AA1716" i="1"/>
  <c r="AA1799" i="1"/>
  <c r="AA1847" i="1"/>
  <c r="AA1879" i="1"/>
  <c r="AA1911" i="1"/>
  <c r="AA1935" i="1"/>
  <c r="AA1967" i="1"/>
  <c r="AA1983" i="1"/>
  <c r="AA2007" i="1"/>
  <c r="AA2015" i="1"/>
  <c r="AA2039" i="1"/>
  <c r="AA2063" i="1"/>
  <c r="AA2199" i="1"/>
  <c r="AA886" i="1"/>
  <c r="AA1364" i="1"/>
  <c r="AA1407" i="1"/>
  <c r="AA1448" i="1"/>
  <c r="AA1620" i="1"/>
  <c r="AA1824" i="1"/>
  <c r="AA1872" i="1"/>
  <c r="AA1880" i="1"/>
  <c r="AA1960" i="1"/>
  <c r="AA1968" i="1"/>
  <c r="AA1976" i="1"/>
  <c r="AA2008" i="1"/>
  <c r="AA2080" i="1"/>
  <c r="AA2160" i="1"/>
  <c r="AA2216" i="1"/>
  <c r="AA1472" i="1"/>
  <c r="AA1580" i="1"/>
  <c r="AA1664" i="1"/>
  <c r="AA1703" i="1"/>
  <c r="AA1732" i="1"/>
  <c r="AA1777" i="1"/>
  <c r="AA1785" i="1"/>
  <c r="AA1961" i="1"/>
  <c r="AA1344" i="1"/>
  <c r="AA1368" i="1"/>
  <c r="AA1412" i="1"/>
  <c r="AA1476" i="1"/>
  <c r="AA1540" i="1"/>
  <c r="AA1647" i="1"/>
  <c r="AA1742" i="1"/>
  <c r="AA1802" i="1"/>
  <c r="AA1858" i="1"/>
  <c r="AA1890" i="1"/>
  <c r="AA1906" i="1"/>
  <c r="AA1938" i="1"/>
  <c r="AA2018" i="1"/>
  <c r="AA2218" i="1"/>
  <c r="AA1233" i="1"/>
  <c r="AA1628" i="1"/>
  <c r="AA1771" i="1"/>
  <c r="AA1907" i="1"/>
  <c r="AA1971" i="1"/>
  <c r="AA2051" i="1"/>
  <c r="AA2083" i="1"/>
  <c r="AA2139" i="1"/>
  <c r="AA2211" i="1"/>
  <c r="AA2012" i="1"/>
  <c r="AA2245" i="1"/>
  <c r="AA2285" i="1"/>
  <c r="AA2262" i="1"/>
  <c r="AA2286" i="1"/>
  <c r="AA2294" i="1"/>
  <c r="AA2318" i="1"/>
  <c r="AA2326" i="1"/>
  <c r="AA2350" i="1"/>
  <c r="AA2374" i="1"/>
  <c r="AA2382" i="1"/>
  <c r="AA2446" i="1"/>
  <c r="AA2486" i="1"/>
  <c r="AA2502" i="1"/>
  <c r="AA2574" i="1"/>
  <c r="AA2638" i="1"/>
  <c r="AA2662" i="1"/>
  <c r="AA2782" i="1"/>
  <c r="AA2814" i="1"/>
  <c r="AA2862" i="1"/>
  <c r="AA1900" i="1"/>
  <c r="AA2156" i="1"/>
  <c r="AA2247" i="1"/>
  <c r="AA2263" i="1"/>
  <c r="AA2311" i="1"/>
  <c r="AA2319" i="1"/>
  <c r="AA2351" i="1"/>
  <c r="AA2407" i="1"/>
  <c r="AA2455" i="1"/>
  <c r="AA2471" i="1"/>
  <c r="AA2479" i="1"/>
  <c r="AA2519" i="1"/>
  <c r="AA2543" i="1"/>
  <c r="AA2567" i="1"/>
  <c r="AA2583" i="1"/>
  <c r="AA2599" i="1"/>
  <c r="AA2607" i="1"/>
  <c r="AA2623" i="1"/>
  <c r="AA2631" i="1"/>
  <c r="AA2663" i="1"/>
  <c r="AA2767" i="1"/>
  <c r="AA2799" i="1"/>
  <c r="AA2815" i="1"/>
  <c r="AA2036" i="1"/>
  <c r="AA2100" i="1"/>
  <c r="AA2164" i="1"/>
  <c r="AA2231" i="1"/>
  <c r="AA2288" i="1"/>
  <c r="AA2296" i="1"/>
  <c r="AA2336" i="1"/>
  <c r="AA2376" i="1"/>
  <c r="AA2384" i="1"/>
  <c r="AA2456" i="1"/>
  <c r="AA2536" i="1"/>
  <c r="AA2544" i="1"/>
  <c r="AA2552" i="1"/>
  <c r="AA2560" i="1"/>
  <c r="AA2584" i="1"/>
  <c r="AA2632" i="1"/>
  <c r="AA2704" i="1"/>
  <c r="AA2720" i="1"/>
  <c r="AA2744" i="1"/>
  <c r="AA2760" i="1"/>
  <c r="AA2776" i="1"/>
  <c r="AA2832" i="1"/>
  <c r="AA1852" i="1"/>
  <c r="AA1980" i="1"/>
  <c r="AA2044" i="1"/>
  <c r="AA2265" i="1"/>
  <c r="AA2289" i="1"/>
  <c r="AA2305" i="1"/>
  <c r="AA2321" i="1"/>
  <c r="AA2345" i="1"/>
  <c r="AA2377" i="1"/>
  <c r="AA2393" i="1"/>
  <c r="AA2441" i="1"/>
  <c r="AA2449" i="1"/>
  <c r="AA2497" i="1"/>
  <c r="AA2553" i="1"/>
  <c r="AA2657" i="1"/>
  <c r="AA2697" i="1"/>
  <c r="AA2721" i="1"/>
  <c r="AA2841" i="1"/>
  <c r="AA2849" i="1"/>
  <c r="AA1924" i="1"/>
  <c r="AA2052" i="1"/>
  <c r="AA2180" i="1"/>
  <c r="AA2234" i="1"/>
  <c r="AA2258" i="1"/>
  <c r="AA2322" i="1"/>
  <c r="AA2442" i="1"/>
  <c r="AA2466" i="1"/>
  <c r="AA2474" i="1"/>
  <c r="AA2498" i="1"/>
  <c r="AA2522" i="1"/>
  <c r="AA2578" i="1"/>
  <c r="AA2594" i="1"/>
  <c r="AA2626" i="1"/>
  <c r="AA2674" i="1"/>
  <c r="AA2682" i="1"/>
  <c r="AA2698" i="1"/>
  <c r="AA2746" i="1"/>
  <c r="AA2762" i="1"/>
  <c r="AA2786" i="1"/>
  <c r="AA2826" i="1"/>
  <c r="AA2842" i="1"/>
  <c r="AA1868" i="1"/>
  <c r="AA1996" i="1"/>
  <c r="AA2243" i="1"/>
  <c r="AA2259" i="1"/>
  <c r="AA2339" i="1"/>
  <c r="AA2363" i="1"/>
  <c r="AA2395" i="1"/>
  <c r="AA2411" i="1"/>
  <c r="AA2459" i="1"/>
  <c r="AA2475" i="1"/>
  <c r="AA2491" i="1"/>
  <c r="AA2563" i="1"/>
  <c r="AA2571" i="1"/>
  <c r="AA2579" i="1"/>
  <c r="AA2635" i="1"/>
  <c r="AA2699" i="1"/>
  <c r="AA2731" i="1"/>
  <c r="AA2755" i="1"/>
  <c r="AA2851" i="1"/>
  <c r="AA2867" i="1"/>
  <c r="AA2236" i="1"/>
  <c r="AA2252" i="1"/>
  <c r="AA2308" i="1"/>
  <c r="AA2348" i="1"/>
  <c r="AA2388" i="1"/>
  <c r="AA2412" i="1"/>
  <c r="AA2452" i="1"/>
  <c r="AA2460" i="1"/>
  <c r="AA2492" i="1"/>
  <c r="AA2524" i="1"/>
  <c r="AA2548" i="1"/>
  <c r="AA2628" i="1"/>
  <c r="AA2644" i="1"/>
  <c r="AA2684" i="1"/>
  <c r="AA2852" i="1"/>
  <c r="AA2389" i="1"/>
  <c r="AA2517" i="1"/>
  <c r="AA2581" i="1"/>
  <c r="AA2932" i="1"/>
  <c r="AA2996" i="1"/>
  <c r="AA3036" i="1"/>
  <c r="AA3068" i="1"/>
  <c r="AA3140" i="1"/>
  <c r="AA3180" i="1"/>
  <c r="AA3212" i="1"/>
  <c r="AA2845" i="1"/>
  <c r="AA2876" i="1"/>
  <c r="AA2901" i="1"/>
  <c r="AA2933" i="1"/>
  <c r="AA2973" i="1"/>
  <c r="AA3021" i="1"/>
  <c r="AA3061" i="1"/>
  <c r="AA3069" i="1"/>
  <c r="AA3101" i="1"/>
  <c r="AA3141" i="1"/>
  <c r="AA3189" i="1"/>
  <c r="AA3213" i="1"/>
  <c r="AA3229" i="1"/>
  <c r="AA3269" i="1"/>
  <c r="AA3325" i="1"/>
  <c r="AA3365" i="1"/>
  <c r="AA3389" i="1"/>
  <c r="AA3405" i="1"/>
  <c r="AA3453" i="1"/>
  <c r="AA3461" i="1"/>
  <c r="AA3469" i="1"/>
  <c r="AA3477" i="1"/>
  <c r="AA3565" i="1"/>
  <c r="AA3621" i="1"/>
  <c r="AA3661" i="1"/>
  <c r="AA3741" i="1"/>
  <c r="AA3773" i="1"/>
  <c r="AA3861" i="1"/>
  <c r="AA3925" i="1"/>
  <c r="AA3941" i="1"/>
  <c r="AA3997" i="1"/>
  <c r="AA4021" i="1"/>
  <c r="AA4029" i="1"/>
  <c r="AA4061" i="1"/>
  <c r="AA4085" i="1"/>
  <c r="AA4101" i="1"/>
  <c r="AA4149" i="1"/>
  <c r="AA4157" i="1"/>
  <c r="AA2469" i="1"/>
  <c r="AA2902" i="1"/>
  <c r="AA2910" i="1"/>
  <c r="AA2982" i="1"/>
  <c r="AA2990" i="1"/>
  <c r="AA2998" i="1"/>
  <c r="AA3006" i="1"/>
  <c r="AA3046" i="1"/>
  <c r="AA3094" i="1"/>
  <c r="AA3110" i="1"/>
  <c r="AA3118" i="1"/>
  <c r="AA3198" i="1"/>
  <c r="AA3206" i="1"/>
  <c r="AA3214" i="1"/>
  <c r="AA3246" i="1"/>
  <c r="AA3278" i="1"/>
  <c r="AA3302" i="1"/>
  <c r="AA3326" i="1"/>
  <c r="AA3502" i="1"/>
  <c r="AA3558" i="1"/>
  <c r="AA3598" i="1"/>
  <c r="AA3606" i="1"/>
  <c r="AA3614" i="1"/>
  <c r="AA3630" i="1"/>
  <c r="AA3638" i="1"/>
  <c r="AA3686" i="1"/>
  <c r="AA3758" i="1"/>
  <c r="AA3766" i="1"/>
  <c r="AA3782" i="1"/>
  <c r="AA3806" i="1"/>
  <c r="AA3846" i="1"/>
  <c r="AA3854" i="1"/>
  <c r="AA3886" i="1"/>
  <c r="AA3910" i="1"/>
  <c r="AA3926" i="1"/>
  <c r="AA3934" i="1"/>
  <c r="AA3966" i="1"/>
  <c r="AA3974" i="1"/>
  <c r="AA3990" i="1"/>
  <c r="AA4022" i="1"/>
  <c r="AA4030" i="1"/>
  <c r="AA4078" i="1"/>
  <c r="AA4118" i="1"/>
  <c r="AA2413" i="1"/>
  <c r="AA2605" i="1"/>
  <c r="AA2797" i="1"/>
  <c r="AA2881" i="1"/>
  <c r="AA2911" i="1"/>
  <c r="AA2927" i="1"/>
  <c r="AA2943" i="1"/>
  <c r="AA2951" i="1"/>
  <c r="AA2975" i="1"/>
  <c r="AA2991" i="1"/>
  <c r="AA2999" i="1"/>
  <c r="AA3007" i="1"/>
  <c r="AA3047" i="1"/>
  <c r="AA3055" i="1"/>
  <c r="AA3071" i="1"/>
  <c r="AA3119" i="1"/>
  <c r="AA3207" i="1"/>
  <c r="AA3239" i="1"/>
  <c r="AA3343" i="1"/>
  <c r="AA3383" i="1"/>
  <c r="AA3399" i="1"/>
  <c r="AA3407" i="1"/>
  <c r="AA3463" i="1"/>
  <c r="AA3551" i="1"/>
  <c r="AA3575" i="1"/>
  <c r="AA3583" i="1"/>
  <c r="AA3655" i="1"/>
  <c r="AA3671" i="1"/>
  <c r="AA3679" i="1"/>
  <c r="AA3743" i="1"/>
  <c r="AA3775" i="1"/>
  <c r="AA3799" i="1"/>
  <c r="AA3807" i="1"/>
  <c r="AA3847" i="1"/>
  <c r="AA3855" i="1"/>
  <c r="AA3887" i="1"/>
  <c r="AA3895" i="1"/>
  <c r="AA4023" i="1"/>
  <c r="AA4063" i="1"/>
  <c r="AA4127" i="1"/>
  <c r="AA4151" i="1"/>
  <c r="AA2485" i="1"/>
  <c r="AA2613" i="1"/>
  <c r="AA2882" i="1"/>
  <c r="AA2928" i="1"/>
  <c r="AA2936" i="1"/>
  <c r="AA2976" i="1"/>
  <c r="AA3040" i="1"/>
  <c r="AA3080" i="1"/>
  <c r="AA3096" i="1"/>
  <c r="AA3104" i="1"/>
  <c r="AA3176" i="1"/>
  <c r="AA3216" i="1"/>
  <c r="AA3224" i="1"/>
  <c r="AA3248" i="1"/>
  <c r="AA3288" i="1"/>
  <c r="AA3304" i="1"/>
  <c r="AA3352" i="1"/>
  <c r="AA3376" i="1"/>
  <c r="AA3392" i="1"/>
  <c r="AA3448" i="1"/>
  <c r="AA3456" i="1"/>
  <c r="AA3528" i="1"/>
  <c r="AA3536" i="1"/>
  <c r="AA3568" i="1"/>
  <c r="AA3576" i="1"/>
  <c r="AA3592" i="1"/>
  <c r="AA3664" i="1"/>
  <c r="AA3704" i="1"/>
  <c r="AA3712" i="1"/>
  <c r="AA3720" i="1"/>
  <c r="AA3760" i="1"/>
  <c r="AA3800" i="1"/>
  <c r="AA3832" i="1"/>
  <c r="AA3848" i="1"/>
  <c r="AA3888" i="1"/>
  <c r="AA3912" i="1"/>
  <c r="AA3920" i="1"/>
  <c r="AA3928" i="1"/>
  <c r="AA3944" i="1"/>
  <c r="AA3960" i="1"/>
  <c r="AA4080" i="1"/>
  <c r="AA2365" i="1"/>
  <c r="AA2749" i="1"/>
  <c r="AA2945" i="1"/>
  <c r="AA3041" i="1"/>
  <c r="AA3065" i="1"/>
  <c r="AA3089" i="1"/>
  <c r="AA3097" i="1"/>
  <c r="AA3169" i="1"/>
  <c r="AA3241" i="1"/>
  <c r="AA3257" i="1"/>
  <c r="AA3297" i="1"/>
  <c r="AA3409" i="1"/>
  <c r="AA3441" i="1"/>
  <c r="AA3457" i="1"/>
  <c r="AA3473" i="1"/>
  <c r="AA3537" i="1"/>
  <c r="AA3625" i="1"/>
  <c r="AA3665" i="1"/>
  <c r="AA3705" i="1"/>
  <c r="AA3785" i="1"/>
  <c r="AA3801" i="1"/>
  <c r="AA3825" i="1"/>
  <c r="AA3833" i="1"/>
  <c r="AA3849" i="1"/>
  <c r="AA3857" i="1"/>
  <c r="AA3865" i="1"/>
  <c r="AA3881" i="1"/>
  <c r="AA3921" i="1"/>
  <c r="AA3937" i="1"/>
  <c r="AA3953" i="1"/>
  <c r="AA3977" i="1"/>
  <c r="AA3985" i="1"/>
  <c r="AA2501" i="1"/>
  <c r="AA2869" i="1"/>
  <c r="AA2922" i="1"/>
  <c r="AA2930" i="1"/>
  <c r="AA2938" i="1"/>
  <c r="AA3002" i="1"/>
  <c r="AA3034" i="1"/>
  <c r="AA3066" i="1"/>
  <c r="AA3106" i="1"/>
  <c r="AA3114" i="1"/>
  <c r="AA3122" i="1"/>
  <c r="AA3130" i="1"/>
  <c r="AA3138" i="1"/>
  <c r="AA3186" i="1"/>
  <c r="AA3282" i="1"/>
  <c r="AA3314" i="1"/>
  <c r="AA3322" i="1"/>
  <c r="AA3330" i="1"/>
  <c r="AA3394" i="1"/>
  <c r="AA3402" i="1"/>
  <c r="AA3442" i="1"/>
  <c r="AA3514" i="1"/>
  <c r="AA3538" i="1"/>
  <c r="AA3546" i="1"/>
  <c r="AA3586" i="1"/>
  <c r="AA3602" i="1"/>
  <c r="AA3626" i="1"/>
  <c r="AA3642" i="1"/>
  <c r="AA3682" i="1"/>
  <c r="AA3874" i="1"/>
  <c r="AA3914" i="1"/>
  <c r="AA3922" i="1"/>
  <c r="AA4002" i="1"/>
  <c r="AA4018" i="1"/>
  <c r="AA4066" i="1"/>
  <c r="AA4074" i="1"/>
  <c r="AA4122" i="1"/>
  <c r="AA2701" i="1"/>
  <c r="AA2873" i="1"/>
  <c r="AA2889" i="1"/>
  <c r="AA2907" i="1"/>
  <c r="AA3075" i="1"/>
  <c r="AA3115" i="1"/>
  <c r="AA3139" i="1"/>
  <c r="AA3171" i="1"/>
  <c r="AA3219" i="1"/>
  <c r="AA3243" i="1"/>
  <c r="AA3267" i="1"/>
  <c r="AA3299" i="1"/>
  <c r="AA3363" i="1"/>
  <c r="AA3427" i="1"/>
  <c r="AA3451" i="1"/>
  <c r="AA3483" i="1"/>
  <c r="AA3531" i="1"/>
  <c r="AA3547" i="1"/>
  <c r="AA3563" i="1"/>
  <c r="AA3571" i="1"/>
  <c r="AA3587" i="1"/>
  <c r="AA3619" i="1"/>
  <c r="AA3747" i="1"/>
  <c r="AA3811" i="1"/>
  <c r="AA3843" i="1"/>
  <c r="AA4179" i="1"/>
  <c r="AA4251" i="1"/>
  <c r="AA4307" i="1"/>
  <c r="AA4379" i="1"/>
  <c r="AA4483" i="1"/>
  <c r="AA4531" i="1"/>
  <c r="AA4595" i="1"/>
  <c r="AA4627" i="1"/>
  <c r="AA3460" i="1"/>
  <c r="AA3524" i="1"/>
  <c r="AA3588" i="1"/>
  <c r="AA3684" i="1"/>
  <c r="AA3844" i="1"/>
  <c r="AA3972" i="1"/>
  <c r="AA4228" i="1"/>
  <c r="AA4244" i="1"/>
  <c r="AA4252" i="1"/>
  <c r="AA4284" i="1"/>
  <c r="AA4388" i="1"/>
  <c r="AA4412" i="1"/>
  <c r="AA4436" i="1"/>
  <c r="AA4468" i="1"/>
  <c r="AA4500" i="1"/>
  <c r="AA3404" i="1"/>
  <c r="AA3659" i="1"/>
  <c r="AA3819" i="1"/>
  <c r="AA3979" i="1"/>
  <c r="AA4120" i="1"/>
  <c r="AA4181" i="1"/>
  <c r="AA4205" i="1"/>
  <c r="AA4213" i="1"/>
  <c r="AA4253" i="1"/>
  <c r="AA4309" i="1"/>
  <c r="AA4317" i="1"/>
  <c r="AA4333" i="1"/>
  <c r="AA4477" i="1"/>
  <c r="AA4493" i="1"/>
  <c r="AA4501" i="1"/>
  <c r="AA4565" i="1"/>
  <c r="AA4573" i="1"/>
  <c r="AA4605" i="1"/>
  <c r="AA4629" i="1"/>
  <c r="AA3596" i="1"/>
  <c r="AA3852" i="1"/>
  <c r="AA3884" i="1"/>
  <c r="AA3980" i="1"/>
  <c r="AA4137" i="1"/>
  <c r="AA4173" i="1"/>
  <c r="AA4246" i="1"/>
  <c r="AA4270" i="1"/>
  <c r="AA4294" i="1"/>
  <c r="AA4310" i="1"/>
  <c r="AA4318" i="1"/>
  <c r="AA4382" i="1"/>
  <c r="AA4438" i="1"/>
  <c r="AA4542" i="1"/>
  <c r="AA4550" i="1"/>
  <c r="AA3635" i="1"/>
  <c r="AA3795" i="1"/>
  <c r="AA3859" i="1"/>
  <c r="AA3923" i="1"/>
  <c r="AA4139" i="1"/>
  <c r="AA4154" i="1"/>
  <c r="AA4191" i="1"/>
  <c r="AA4223" i="1"/>
  <c r="AA4255" i="1"/>
  <c r="AA4263" i="1"/>
  <c r="AA4383" i="1"/>
  <c r="AA4415" i="1"/>
  <c r="AA4447" i="1"/>
  <c r="AA4471" i="1"/>
  <c r="AA4479" i="1"/>
  <c r="AA4543" i="1"/>
  <c r="AA4551" i="1"/>
  <c r="AA4599" i="1"/>
  <c r="AA4607" i="1"/>
  <c r="AA4623" i="1"/>
  <c r="AA3668" i="1"/>
  <c r="AA3796" i="1"/>
  <c r="AA3892" i="1"/>
  <c r="AA4049" i="1"/>
  <c r="AA4068" i="1"/>
  <c r="AA4124" i="1"/>
  <c r="AA4184" i="1"/>
  <c r="AA4232" i="1"/>
  <c r="AA4328" i="1"/>
  <c r="AA4344" i="1"/>
  <c r="AA4376" i="1"/>
  <c r="AA4384" i="1"/>
  <c r="AA4432" i="1"/>
  <c r="AA4456" i="1"/>
  <c r="AA4536" i="1"/>
  <c r="AA4600" i="1"/>
  <c r="AA4616" i="1"/>
  <c r="AA4640" i="1"/>
  <c r="AA3372" i="1"/>
  <c r="AA3675" i="1"/>
  <c r="AA3771" i="1"/>
  <c r="AA3803" i="1"/>
  <c r="AA4027" i="1"/>
  <c r="AA4128" i="1"/>
  <c r="AA4144" i="1"/>
  <c r="AA4185" i="1"/>
  <c r="AA4281" i="1"/>
  <c r="AA4329" i="1"/>
  <c r="AA4345" i="1"/>
  <c r="AA4353" i="1"/>
  <c r="AA4409" i="1"/>
  <c r="AA4425" i="1"/>
  <c r="AA4489" i="1"/>
  <c r="AA4521" i="1"/>
  <c r="AA4537" i="1"/>
  <c r="AA4553" i="1"/>
  <c r="AA4593" i="1"/>
  <c r="AA4625" i="1"/>
  <c r="AA3316" i="1"/>
  <c r="AA3508" i="1"/>
  <c r="AA3612" i="1"/>
  <c r="AA3708" i="1"/>
  <c r="AA3836" i="1"/>
  <c r="AA3964" i="1"/>
  <c r="AA4028" i="1"/>
  <c r="AA4129" i="1"/>
  <c r="AA4186" i="1"/>
  <c r="AA4266" i="1"/>
  <c r="AA4314" i="1"/>
  <c r="AA4370" i="1"/>
  <c r="AA4378" i="1"/>
  <c r="AA4402" i="1"/>
  <c r="AA4410" i="1"/>
  <c r="AA4418" i="1"/>
  <c r="AA4442" i="1"/>
  <c r="AA4458" i="1"/>
  <c r="AA4482" i="1"/>
  <c r="AA4688" i="1"/>
  <c r="AA4696" i="1"/>
  <c r="AA4636" i="1"/>
  <c r="AA4682" i="1"/>
  <c r="AA4690" i="1"/>
  <c r="AA4641" i="1"/>
  <c r="AA4651" i="1"/>
  <c r="AA4683" i="1"/>
  <c r="AA4522" i="1"/>
  <c r="AA4642" i="1"/>
  <c r="AA4692" i="1"/>
  <c r="AA4643" i="1"/>
  <c r="AA4685" i="1"/>
  <c r="AA4532" i="1"/>
  <c r="AA4564" i="1"/>
  <c r="AA4644" i="1"/>
  <c r="AA4662" i="1"/>
  <c r="AA4686" i="1"/>
  <c r="AA4671" i="1"/>
  <c r="U13" i="1"/>
  <c r="Z4" i="1"/>
  <c r="Z20" i="1"/>
  <c r="Z52" i="1"/>
  <c r="Z68" i="1"/>
  <c r="Z108" i="1"/>
  <c r="Z132" i="1"/>
  <c r="Z204" i="1"/>
  <c r="Z268" i="1"/>
  <c r="Z308" i="1"/>
  <c r="Z356" i="1"/>
  <c r="Z404" i="1"/>
  <c r="Z420" i="1"/>
  <c r="Z428" i="1"/>
  <c r="Z436" i="1"/>
  <c r="Z444" i="1"/>
  <c r="Z508" i="1"/>
  <c r="Z556" i="1"/>
  <c r="Z676" i="1"/>
  <c r="Z748" i="1"/>
  <c r="Z764" i="1"/>
  <c r="Z812" i="1"/>
  <c r="Z836" i="1"/>
  <c r="Z900" i="1"/>
  <c r="Z924" i="1"/>
  <c r="Z972" i="1"/>
  <c r="Z980" i="1"/>
  <c r="Z1004" i="1"/>
  <c r="Z1012" i="1"/>
  <c r="Z1036" i="1"/>
  <c r="Z1116" i="1"/>
  <c r="Z1132" i="1"/>
  <c r="Z1164" i="1"/>
  <c r="Z1236" i="1"/>
  <c r="Z29" i="1"/>
  <c r="Z93" i="1"/>
  <c r="Z101" i="1"/>
  <c r="Z109" i="1"/>
  <c r="Z125" i="1"/>
  <c r="Z133" i="1"/>
  <c r="Z181" i="1"/>
  <c r="Z221" i="1"/>
  <c r="Z245" i="1"/>
  <c r="Z285" i="1"/>
  <c r="Z301" i="1"/>
  <c r="Z325" i="1"/>
  <c r="Z397" i="1"/>
  <c r="Z549" i="1"/>
  <c r="Z597" i="1"/>
  <c r="Z605" i="1"/>
  <c r="Z613" i="1"/>
  <c r="Z629" i="1"/>
  <c r="Z645" i="1"/>
  <c r="Z693" i="1"/>
  <c r="Z701" i="1"/>
  <c r="Z765" i="1"/>
  <c r="Z861" i="1"/>
  <c r="Z941" i="1"/>
  <c r="Z949" i="1"/>
  <c r="Z957" i="1"/>
  <c r="Z981" i="1"/>
  <c r="Z1029" i="1"/>
  <c r="Z1061" i="1"/>
  <c r="Z1093" i="1"/>
  <c r="Z22" i="1"/>
  <c r="Z86" i="1"/>
  <c r="Z94" i="1"/>
  <c r="Z318" i="1"/>
  <c r="Z366" i="1"/>
  <c r="Z462" i="1"/>
  <c r="Z470" i="1"/>
  <c r="Z518" i="1"/>
  <c r="Z526" i="1"/>
  <c r="Z574" i="1"/>
  <c r="Z622" i="1"/>
  <c r="Z630" i="1"/>
  <c r="Z702" i="1"/>
  <c r="Z718" i="1"/>
  <c r="Z846" i="1"/>
  <c r="Z910" i="1"/>
  <c r="Z926" i="1"/>
  <c r="Z950" i="1"/>
  <c r="Z958" i="1"/>
  <c r="Z966" i="1"/>
  <c r="Z990" i="1"/>
  <c r="Z1006" i="1"/>
  <c r="Z1062" i="1"/>
  <c r="Z1182" i="1"/>
  <c r="Z23" i="1"/>
  <c r="Z39" i="1"/>
  <c r="Z95" i="1"/>
  <c r="Z103" i="1"/>
  <c r="Z111" i="1"/>
  <c r="Z127" i="1"/>
  <c r="Z151" i="1"/>
  <c r="Z159" i="1"/>
  <c r="Z175" i="1"/>
  <c r="Z199" i="1"/>
  <c r="Z271" i="1"/>
  <c r="Z311" i="1"/>
  <c r="Z319" i="1"/>
  <c r="Z367" i="1"/>
  <c r="Z487" i="1"/>
  <c r="Z495" i="1"/>
  <c r="Z535" i="1"/>
  <c r="Z583" i="1"/>
  <c r="Z647" i="1"/>
  <c r="Z655" i="1"/>
  <c r="Z679" i="1"/>
  <c r="Z791" i="1"/>
  <c r="Z855" i="1"/>
  <c r="Z927" i="1"/>
  <c r="Z935" i="1"/>
  <c r="Z943" i="1"/>
  <c r="Z967" i="1"/>
  <c r="Z991" i="1"/>
  <c r="Z1079" i="1"/>
  <c r="Z1119" i="1"/>
  <c r="Z1151" i="1"/>
  <c r="Z1191" i="1"/>
  <c r="Z1207" i="1"/>
  <c r="Z1223" i="1"/>
  <c r="Z1231" i="1"/>
  <c r="Z1271" i="1"/>
  <c r="Z88" i="1"/>
  <c r="Z192" i="1"/>
  <c r="Z352" i="1"/>
  <c r="Z392" i="1"/>
  <c r="Z440" i="1"/>
  <c r="Z640" i="1"/>
  <c r="Z656" i="1"/>
  <c r="Z744" i="1"/>
  <c r="Z792" i="1"/>
  <c r="Z856" i="1"/>
  <c r="Z880" i="1"/>
  <c r="Z912" i="1"/>
  <c r="Z968" i="1"/>
  <c r="Z1024" i="1"/>
  <c r="Z1080" i="1"/>
  <c r="Z1208" i="1"/>
  <c r="Z1232" i="1"/>
  <c r="Z25" i="1"/>
  <c r="Z41" i="1"/>
  <c r="Z73" i="1"/>
  <c r="Z81" i="1"/>
  <c r="Z161" i="1"/>
  <c r="Z249" i="1"/>
  <c r="Z265" i="1"/>
  <c r="Z345" i="1"/>
  <c r="Z353" i="1"/>
  <c r="Z369" i="1"/>
  <c r="Z377" i="1"/>
  <c r="Z417" i="1"/>
  <c r="Z441" i="1"/>
  <c r="Z505" i="1"/>
  <c r="Z537" i="1"/>
  <c r="Z545" i="1"/>
  <c r="Z553" i="1"/>
  <c r="Z561" i="1"/>
  <c r="Z657" i="1"/>
  <c r="Z673" i="1"/>
  <c r="Z705" i="1"/>
  <c r="Z729" i="1"/>
  <c r="Z777" i="1"/>
  <c r="Z785" i="1"/>
  <c r="Z801" i="1"/>
  <c r="Z897" i="1"/>
  <c r="Z913" i="1"/>
  <c r="Z1009" i="1"/>
  <c r="Z1025" i="1"/>
  <c r="Z1073" i="1"/>
  <c r="Z1089" i="1"/>
  <c r="Z1177" i="1"/>
  <c r="Z1185" i="1"/>
  <c r="Z1201" i="1"/>
  <c r="Z1217" i="1"/>
  <c r="Z1249" i="1"/>
  <c r="Z34" i="1"/>
  <c r="Z42" i="1"/>
  <c r="Z50" i="1"/>
  <c r="Z58" i="1"/>
  <c r="Z106" i="1"/>
  <c r="Z234" i="1"/>
  <c r="Z250" i="1"/>
  <c r="Z330" i="1"/>
  <c r="Z338" i="1"/>
  <c r="Z346" i="1"/>
  <c r="Z530" i="1"/>
  <c r="Z538" i="1"/>
  <c r="Z554" i="1"/>
  <c r="Z578" i="1"/>
  <c r="Z602" i="1"/>
  <c r="Z626" i="1"/>
  <c r="Z650" i="1"/>
  <c r="Z658" i="1"/>
  <c r="Z674" i="1"/>
  <c r="Z706" i="1"/>
  <c r="Z826" i="1"/>
  <c r="Z834" i="1"/>
  <c r="Z914" i="1"/>
  <c r="Z922" i="1"/>
  <c r="Z930" i="1"/>
  <c r="Z994" i="1"/>
  <c r="Z1018" i="1"/>
  <c r="Z1066" i="1"/>
  <c r="Z1074" i="1"/>
  <c r="Z1130" i="1"/>
  <c r="Z1138" i="1"/>
  <c r="Z1202" i="1"/>
  <c r="Z1210" i="1"/>
  <c r="Z11" i="1"/>
  <c r="Z19" i="1"/>
  <c r="Z83" i="1"/>
  <c r="Z107" i="1"/>
  <c r="Z299" i="1"/>
  <c r="Z331" i="1"/>
  <c r="Z339" i="1"/>
  <c r="Z355" i="1"/>
  <c r="Z371" i="1"/>
  <c r="Z427" i="1"/>
  <c r="Z451" i="1"/>
  <c r="Z475" i="1"/>
  <c r="Z483" i="1"/>
  <c r="Z515" i="1"/>
  <c r="Z523" i="1"/>
  <c r="Z539" i="1"/>
  <c r="Z547" i="1"/>
  <c r="Z619" i="1"/>
  <c r="Z635" i="1"/>
  <c r="Z659" i="1"/>
  <c r="Z683" i="1"/>
  <c r="Z707" i="1"/>
  <c r="Z731" i="1"/>
  <c r="Z803" i="1"/>
  <c r="Z851" i="1"/>
  <c r="Z899" i="1"/>
  <c r="Z939" i="1"/>
  <c r="Z963" i="1"/>
  <c r="Z1003" i="1"/>
  <c r="Z1019" i="1"/>
  <c r="Z1027" i="1"/>
  <c r="Z1059" i="1"/>
  <c r="Z1075" i="1"/>
  <c r="Z1115" i="1"/>
  <c r="Z1147" i="1"/>
  <c r="Z1155" i="1"/>
  <c r="Z1203" i="1"/>
  <c r="Z1211" i="1"/>
  <c r="Z1320" i="1"/>
  <c r="Z1328" i="1"/>
  <c r="Z1336" i="1"/>
  <c r="Z1400" i="1"/>
  <c r="Z1408" i="1"/>
  <c r="Z1416" i="1"/>
  <c r="Z1480" i="1"/>
  <c r="Z1496" i="1"/>
  <c r="Z1536" i="1"/>
  <c r="Z1600" i="1"/>
  <c r="Z1632" i="1"/>
  <c r="Z1696" i="1"/>
  <c r="Z1704" i="1"/>
  <c r="Z1712" i="1"/>
  <c r="Z1720" i="1"/>
  <c r="Z1792" i="1"/>
  <c r="Z1840" i="1"/>
  <c r="Z1912" i="1"/>
  <c r="Z1928" i="1"/>
  <c r="Z1952" i="1"/>
  <c r="Z2000" i="1"/>
  <c r="Z2016" i="1"/>
  <c r="Z2032" i="1"/>
  <c r="Z2056" i="1"/>
  <c r="Z2096" i="1"/>
  <c r="Z2120" i="1"/>
  <c r="Z2144" i="1"/>
  <c r="Z2168" i="1"/>
  <c r="Z2184" i="1"/>
  <c r="Z2232" i="1"/>
  <c r="Z2264" i="1"/>
  <c r="Z2344" i="1"/>
  <c r="Z2360" i="1"/>
  <c r="Z2368" i="1"/>
  <c r="Z2416" i="1"/>
  <c r="Z2432" i="1"/>
  <c r="Z2440" i="1"/>
  <c r="Z2496" i="1"/>
  <c r="Z1254" i="1"/>
  <c r="Z1313" i="1"/>
  <c r="Z1345" i="1"/>
  <c r="Z1425" i="1"/>
  <c r="Z1481" i="1"/>
  <c r="Z1601" i="1"/>
  <c r="Z1609" i="1"/>
  <c r="Z1641" i="1"/>
  <c r="Z1657" i="1"/>
  <c r="Z1697" i="1"/>
  <c r="Z1761" i="1"/>
  <c r="Z1801" i="1"/>
  <c r="Z1809" i="1"/>
  <c r="Z1825" i="1"/>
  <c r="Z1937" i="1"/>
  <c r="Z1945" i="1"/>
  <c r="Z1953" i="1"/>
  <c r="Z1985" i="1"/>
  <c r="Z2001" i="1"/>
  <c r="Z2009" i="1"/>
  <c r="Z2033" i="1"/>
  <c r="Z2105" i="1"/>
  <c r="Z2145" i="1"/>
  <c r="Z2161" i="1"/>
  <c r="Z2209" i="1"/>
  <c r="Z2225" i="1"/>
  <c r="Z2233" i="1"/>
  <c r="Z2297" i="1"/>
  <c r="Z2369" i="1"/>
  <c r="Z2425" i="1"/>
  <c r="Z2545" i="1"/>
  <c r="Z2569" i="1"/>
  <c r="Z1354" i="1"/>
  <c r="Z1378" i="1"/>
  <c r="Z1418" i="1"/>
  <c r="Z1434" i="1"/>
  <c r="Z1522" i="1"/>
  <c r="Z1602" i="1"/>
  <c r="Z1626" i="1"/>
  <c r="Z1746" i="1"/>
  <c r="Z1770" i="1"/>
  <c r="Z1778" i="1"/>
  <c r="Z1794" i="1"/>
  <c r="Z1842" i="1"/>
  <c r="Z1866" i="1"/>
  <c r="Z1874" i="1"/>
  <c r="Z1914" i="1"/>
  <c r="Z1930" i="1"/>
  <c r="Z1946" i="1"/>
  <c r="Z1994" i="1"/>
  <c r="Z2034" i="1"/>
  <c r="Z2138" i="1"/>
  <c r="Z2162" i="1"/>
  <c r="Z2170" i="1"/>
  <c r="Z2290" i="1"/>
  <c r="Z2338" i="1"/>
  <c r="Z2394" i="1"/>
  <c r="Z2482" i="1"/>
  <c r="Z2562" i="1"/>
  <c r="Z2602" i="1"/>
  <c r="Z1379" i="1"/>
  <c r="Z1387" i="1"/>
  <c r="Z1435" i="1"/>
  <c r="Z1563" i="1"/>
  <c r="Z1579" i="1"/>
  <c r="Z1747" i="1"/>
  <c r="Z1779" i="1"/>
  <c r="Z1867" i="1"/>
  <c r="Z1891" i="1"/>
  <c r="Z1899" i="1"/>
  <c r="Z1923" i="1"/>
  <c r="Z1955" i="1"/>
  <c r="Z1963" i="1"/>
  <c r="Z1987" i="1"/>
  <c r="Z2019" i="1"/>
  <c r="Z2027" i="1"/>
  <c r="Z2115" i="1"/>
  <c r="Z2147" i="1"/>
  <c r="Z2163" i="1"/>
  <c r="Z2203" i="1"/>
  <c r="Z2267" i="1"/>
  <c r="Z2291" i="1"/>
  <c r="Z2323" i="1"/>
  <c r="Z2347" i="1"/>
  <c r="Z2499" i="1"/>
  <c r="Z1190" i="1"/>
  <c r="Z1264" i="1"/>
  <c r="Z1276" i="1"/>
  <c r="Z1284" i="1"/>
  <c r="Z1308" i="1"/>
  <c r="Z1500" i="1"/>
  <c r="Z1516" i="1"/>
  <c r="Z1556" i="1"/>
  <c r="Z1644" i="1"/>
  <c r="Z1660" i="1"/>
  <c r="Z1668" i="1"/>
  <c r="Z1724" i="1"/>
  <c r="Z1740" i="1"/>
  <c r="Z1756" i="1"/>
  <c r="Z1820" i="1"/>
  <c r="Z1884" i="1"/>
  <c r="Z1988" i="1"/>
  <c r="Z2020" i="1"/>
  <c r="Z2028" i="1"/>
  <c r="Z2076" i="1"/>
  <c r="Z2116" i="1"/>
  <c r="Z2220" i="1"/>
  <c r="Z2324" i="1"/>
  <c r="Z2356" i="1"/>
  <c r="Z2428" i="1"/>
  <c r="Z2436" i="1"/>
  <c r="Z2468" i="1"/>
  <c r="Z2476" i="1"/>
  <c r="Z2532" i="1"/>
  <c r="Z2540" i="1"/>
  <c r="Z2564" i="1"/>
  <c r="Z1198" i="1"/>
  <c r="Z1293" i="1"/>
  <c r="Z1357" i="1"/>
  <c r="Z1365" i="1"/>
  <c r="Z1413" i="1"/>
  <c r="Z1461" i="1"/>
  <c r="Z1477" i="1"/>
  <c r="Z1493" i="1"/>
  <c r="Z1517" i="1"/>
  <c r="Z1541" i="1"/>
  <c r="Z1613" i="1"/>
  <c r="Z1653" i="1"/>
  <c r="Z1717" i="1"/>
  <c r="Z1725" i="1"/>
  <c r="Z1765" i="1"/>
  <c r="Z1917" i="1"/>
  <c r="Z1981" i="1"/>
  <c r="Z2125" i="1"/>
  <c r="Z2141" i="1"/>
  <c r="Z2149" i="1"/>
  <c r="Z2157" i="1"/>
  <c r="Z2197" i="1"/>
  <c r="Z2205" i="1"/>
  <c r="Z2341" i="1"/>
  <c r="Z2381" i="1"/>
  <c r="Z2397" i="1"/>
  <c r="Z2405" i="1"/>
  <c r="Z2461" i="1"/>
  <c r="Z2493" i="1"/>
  <c r="Z2541" i="1"/>
  <c r="Z2549" i="1"/>
  <c r="Z2557" i="1"/>
  <c r="Z1334" i="1"/>
  <c r="Z1398" i="1"/>
  <c r="Z1454" i="1"/>
  <c r="Z1470" i="1"/>
  <c r="Z1494" i="1"/>
  <c r="Z1526" i="1"/>
  <c r="Z1622" i="1"/>
  <c r="Z1686" i="1"/>
  <c r="Z1718" i="1"/>
  <c r="Z1766" i="1"/>
  <c r="Z1774" i="1"/>
  <c r="Z1798" i="1"/>
  <c r="Z1830" i="1"/>
  <c r="Z1846" i="1"/>
  <c r="Z1886" i="1"/>
  <c r="Z1974" i="1"/>
  <c r="Z1990" i="1"/>
  <c r="Z1998" i="1"/>
  <c r="Z2014" i="1"/>
  <c r="Z2030" i="1"/>
  <c r="Z2062" i="1"/>
  <c r="Z2086" i="1"/>
  <c r="Z2118" i="1"/>
  <c r="Z2142" i="1"/>
  <c r="Z2158" i="1"/>
  <c r="Z2198" i="1"/>
  <c r="Z2238" i="1"/>
  <c r="Z2302" i="1"/>
  <c r="Z2430" i="1"/>
  <c r="Z2510" i="1"/>
  <c r="Z2542" i="1"/>
  <c r="Z2550" i="1"/>
  <c r="Z1327" i="1"/>
  <c r="Z1343" i="1"/>
  <c r="Z1367" i="1"/>
  <c r="Z1399" i="1"/>
  <c r="Z1415" i="1"/>
  <c r="Z1423" i="1"/>
  <c r="Z1479" i="1"/>
  <c r="Z1487" i="1"/>
  <c r="Z1559" i="1"/>
  <c r="Z1583" i="1"/>
  <c r="Z1615" i="1"/>
  <c r="Z1631" i="1"/>
  <c r="Z1671" i="1"/>
  <c r="Z1751" i="1"/>
  <c r="Z1759" i="1"/>
  <c r="Z1767" i="1"/>
  <c r="Z1791" i="1"/>
  <c r="Z1807" i="1"/>
  <c r="Z1887" i="1"/>
  <c r="Z1943" i="1"/>
  <c r="Z1975" i="1"/>
  <c r="Z1999" i="1"/>
  <c r="Z2055" i="1"/>
  <c r="Z2087" i="1"/>
  <c r="Z2111" i="1"/>
  <c r="Z2167" i="1"/>
  <c r="Z2255" i="1"/>
  <c r="Z2279" i="1"/>
  <c r="Z2287" i="1"/>
  <c r="Z2367" i="1"/>
  <c r="Z2391" i="1"/>
  <c r="Z2495" i="1"/>
  <c r="Z2551" i="1"/>
  <c r="Z2648" i="1"/>
  <c r="Z2656" i="1"/>
  <c r="Z2688" i="1"/>
  <c r="Z2712" i="1"/>
  <c r="Z2856" i="1"/>
  <c r="Z2864" i="1"/>
  <c r="Z2880" i="1"/>
  <c r="Z2896" i="1"/>
  <c r="Z2920" i="1"/>
  <c r="Z2944" i="1"/>
  <c r="Z2992" i="1"/>
  <c r="Z3008" i="1"/>
  <c r="Z3016" i="1"/>
  <c r="Z3064" i="1"/>
  <c r="Z3112" i="1"/>
  <c r="Z3120" i="1"/>
  <c r="Z3136" i="1"/>
  <c r="Z3144" i="1"/>
  <c r="Z3160" i="1"/>
  <c r="Z3320" i="1"/>
  <c r="Z3328" i="1"/>
  <c r="Z3336" i="1"/>
  <c r="Z3344" i="1"/>
  <c r="Z3360" i="1"/>
  <c r="Z3368" i="1"/>
  <c r="Z3408" i="1"/>
  <c r="Z3432" i="1"/>
  <c r="Z3440" i="1"/>
  <c r="Z3472" i="1"/>
  <c r="Z3544" i="1"/>
  <c r="Z3552" i="1"/>
  <c r="Z3584" i="1"/>
  <c r="Z3624" i="1"/>
  <c r="Z3736" i="1"/>
  <c r="Z3744" i="1"/>
  <c r="Z3776" i="1"/>
  <c r="Z3784" i="1"/>
  <c r="Z3792" i="1"/>
  <c r="Z3808" i="1"/>
  <c r="Z3864" i="1"/>
  <c r="Z3872" i="1"/>
  <c r="Z3904" i="1"/>
  <c r="Z3936" i="1"/>
  <c r="Z2600" i="1"/>
  <c r="Z2625" i="1"/>
  <c r="Z2673" i="1"/>
  <c r="Z2713" i="1"/>
  <c r="Z2825" i="1"/>
  <c r="Z2897" i="1"/>
  <c r="Z2937" i="1"/>
  <c r="Z2953" i="1"/>
  <c r="Z2961" i="1"/>
  <c r="Z2985" i="1"/>
  <c r="Z3121" i="1"/>
  <c r="Z3137" i="1"/>
  <c r="Z3153" i="1"/>
  <c r="Z3217" i="1"/>
  <c r="Z3289" i="1"/>
  <c r="Z3313" i="1"/>
  <c r="Z3345" i="1"/>
  <c r="Z3353" i="1"/>
  <c r="Z3465" i="1"/>
  <c r="Z3513" i="1"/>
  <c r="Z3545" i="1"/>
  <c r="Z3561" i="1"/>
  <c r="Z3569" i="1"/>
  <c r="Z3593" i="1"/>
  <c r="Z3609" i="1"/>
  <c r="Z3617" i="1"/>
  <c r="Z3673" i="1"/>
  <c r="Z3713" i="1"/>
  <c r="Z3745" i="1"/>
  <c r="Z2634" i="1"/>
  <c r="Z2658" i="1"/>
  <c r="Z2722" i="1"/>
  <c r="Z2738" i="1"/>
  <c r="Z2778" i="1"/>
  <c r="Z2890" i="1"/>
  <c r="Z2914" i="1"/>
  <c r="Z2978" i="1"/>
  <c r="Z3090" i="1"/>
  <c r="Z3146" i="1"/>
  <c r="Z3154" i="1"/>
  <c r="Z3370" i="1"/>
  <c r="Z3386" i="1"/>
  <c r="Z3434" i="1"/>
  <c r="Z3450" i="1"/>
  <c r="Z3474" i="1"/>
  <c r="Z3498" i="1"/>
  <c r="Z3594" i="1"/>
  <c r="Z3634" i="1"/>
  <c r="Z3650" i="1"/>
  <c r="Z3658" i="1"/>
  <c r="Z3698" i="1"/>
  <c r="Z3706" i="1"/>
  <c r="Z3714" i="1"/>
  <c r="Z3722" i="1"/>
  <c r="Z3738" i="1"/>
  <c r="Z3786" i="1"/>
  <c r="Z3810" i="1"/>
  <c r="Z3818" i="1"/>
  <c r="Z2619" i="1"/>
  <c r="Z2691" i="1"/>
  <c r="Z2707" i="1"/>
  <c r="Z2715" i="1"/>
  <c r="Z2763" i="1"/>
  <c r="Z2787" i="1"/>
  <c r="Z2803" i="1"/>
  <c r="Z2811" i="1"/>
  <c r="Z2819" i="1"/>
  <c r="Z2835" i="1"/>
  <c r="Z2859" i="1"/>
  <c r="Z2915" i="1"/>
  <c r="Z2923" i="1"/>
  <c r="Z2947" i="1"/>
  <c r="Z2963" i="1"/>
  <c r="Z3003" i="1"/>
  <c r="Z3043" i="1"/>
  <c r="Z3083" i="1"/>
  <c r="Z3091" i="1"/>
  <c r="Z3187" i="1"/>
  <c r="Z3195" i="1"/>
  <c r="Z3203" i="1"/>
  <c r="Z3259" i="1"/>
  <c r="Z3275" i="1"/>
  <c r="Z3283" i="1"/>
  <c r="Z3307" i="1"/>
  <c r="Z3331" i="1"/>
  <c r="Z3379" i="1"/>
  <c r="Z3515" i="1"/>
  <c r="Z3579" i="1"/>
  <c r="Z3611" i="1"/>
  <c r="Z3651" i="1"/>
  <c r="Z3699" i="1"/>
  <c r="Z3715" i="1"/>
  <c r="Z3851" i="1"/>
  <c r="Z3875" i="1"/>
  <c r="Z3883" i="1"/>
  <c r="Z3891" i="1"/>
  <c r="Z3899" i="1"/>
  <c r="Z3931" i="1"/>
  <c r="Z3955" i="1"/>
  <c r="Z2708" i="1"/>
  <c r="Z2804" i="1"/>
  <c r="Z2844" i="1"/>
  <c r="Z2916" i="1"/>
  <c r="Z2940" i="1"/>
  <c r="Z2964" i="1"/>
  <c r="Z2972" i="1"/>
  <c r="Z3020" i="1"/>
  <c r="Z3028" i="1"/>
  <c r="Z3084" i="1"/>
  <c r="Z3124" i="1"/>
  <c r="Z3220" i="1"/>
  <c r="Z3236" i="1"/>
  <c r="Z3252" i="1"/>
  <c r="Z3276" i="1"/>
  <c r="Z3332" i="1"/>
  <c r="Z3380" i="1"/>
  <c r="Z3388" i="1"/>
  <c r="Z3428" i="1"/>
  <c r="Z3444" i="1"/>
  <c r="Z3484" i="1"/>
  <c r="Z3492" i="1"/>
  <c r="Z3500" i="1"/>
  <c r="Z3540" i="1"/>
  <c r="Z3564" i="1"/>
  <c r="Z3644" i="1"/>
  <c r="Z3660" i="1"/>
  <c r="Z3732" i="1"/>
  <c r="Z3788" i="1"/>
  <c r="Z3820" i="1"/>
  <c r="Z3828" i="1"/>
  <c r="Z3932" i="1"/>
  <c r="Z2580" i="1"/>
  <c r="Z2609" i="1"/>
  <c r="Z2629" i="1"/>
  <c r="Z2637" i="1"/>
  <c r="Z2661" i="1"/>
  <c r="Z2677" i="1"/>
  <c r="Z2781" i="1"/>
  <c r="Z2821" i="1"/>
  <c r="Z2837" i="1"/>
  <c r="Z2949" i="1"/>
  <c r="Z2997" i="1"/>
  <c r="Z3117" i="1"/>
  <c r="Z3333" i="1"/>
  <c r="Z3381" i="1"/>
  <c r="Z3525" i="1"/>
  <c r="Z3533" i="1"/>
  <c r="Z3589" i="1"/>
  <c r="Z3605" i="1"/>
  <c r="Z3637" i="1"/>
  <c r="Z3653" i="1"/>
  <c r="Z3749" i="1"/>
  <c r="Z3765" i="1"/>
  <c r="Z3797" i="1"/>
  <c r="Z3805" i="1"/>
  <c r="Z3821" i="1"/>
  <c r="Z3845" i="1"/>
  <c r="Z2588" i="1"/>
  <c r="Z2654" i="1"/>
  <c r="Z2670" i="1"/>
  <c r="Z2694" i="1"/>
  <c r="Z2726" i="1"/>
  <c r="Z2806" i="1"/>
  <c r="Z2822" i="1"/>
  <c r="Z2830" i="1"/>
  <c r="Z2846" i="1"/>
  <c r="Z2870" i="1"/>
  <c r="Z2966" i="1"/>
  <c r="Z3070" i="1"/>
  <c r="Z3078" i="1"/>
  <c r="Z3086" i="1"/>
  <c r="Z3126" i="1"/>
  <c r="Z3222" i="1"/>
  <c r="Z3318" i="1"/>
  <c r="Z3334" i="1"/>
  <c r="Z3358" i="1"/>
  <c r="Z3390" i="1"/>
  <c r="Z3430" i="1"/>
  <c r="Z3454" i="1"/>
  <c r="Z3486" i="1"/>
  <c r="Z3494" i="1"/>
  <c r="Z3510" i="1"/>
  <c r="Z3646" i="1"/>
  <c r="Z3726" i="1"/>
  <c r="Z3862" i="1"/>
  <c r="Z3894" i="1"/>
  <c r="Z3950" i="1"/>
  <c r="Z2592" i="1"/>
  <c r="Z2687" i="1"/>
  <c r="Z2791" i="1"/>
  <c r="Z2807" i="1"/>
  <c r="Z2831" i="1"/>
  <c r="Z2839" i="1"/>
  <c r="Z2879" i="1"/>
  <c r="Z2887" i="1"/>
  <c r="Z3031" i="1"/>
  <c r="Z3039" i="1"/>
  <c r="Z3087" i="1"/>
  <c r="Z3135" i="1"/>
  <c r="Z3151" i="1"/>
  <c r="Z3167" i="1"/>
  <c r="Z3183" i="1"/>
  <c r="Z3231" i="1"/>
  <c r="Z3303" i="1"/>
  <c r="Z3327" i="1"/>
  <c r="Z3351" i="1"/>
  <c r="Z3439" i="1"/>
  <c r="Z3519" i="1"/>
  <c r="Z3591" i="1"/>
  <c r="Z3599" i="1"/>
  <c r="Z3639" i="1"/>
  <c r="Z3687" i="1"/>
  <c r="Z3735" i="1"/>
  <c r="Z3823" i="1"/>
  <c r="Z3879" i="1"/>
  <c r="Z3943" i="1"/>
  <c r="Z4004" i="1"/>
  <c r="Z4012" i="1"/>
  <c r="Z4036" i="1"/>
  <c r="Z4052" i="1"/>
  <c r="Z4084" i="1"/>
  <c r="Z4092" i="1"/>
  <c r="Z4100" i="1"/>
  <c r="Z4140" i="1"/>
  <c r="Z4196" i="1"/>
  <c r="Z4292" i="1"/>
  <c r="Z4340" i="1"/>
  <c r="Z4348" i="1"/>
  <c r="Z4364" i="1"/>
  <c r="Z4372" i="1"/>
  <c r="Z4460" i="1"/>
  <c r="Z4492" i="1"/>
  <c r="Z4516" i="1"/>
  <c r="Z4556" i="1"/>
  <c r="Z4572" i="1"/>
  <c r="Z4580" i="1"/>
  <c r="Z4596" i="1"/>
  <c r="Z4660" i="1"/>
  <c r="Z4668" i="1"/>
  <c r="Z3965" i="1"/>
  <c r="Z4093" i="1"/>
  <c r="Z4109" i="1"/>
  <c r="Z4125" i="1"/>
  <c r="Z4189" i="1"/>
  <c r="Z4197" i="1"/>
  <c r="Z4237" i="1"/>
  <c r="Z4245" i="1"/>
  <c r="Z4285" i="1"/>
  <c r="Z4549" i="1"/>
  <c r="Z4645" i="1"/>
  <c r="Z4661" i="1"/>
  <c r="Z4693" i="1"/>
  <c r="U4" i="1"/>
  <c r="Z4014" i="1"/>
  <c r="Z4062" i="1"/>
  <c r="Z4070" i="1"/>
  <c r="Z4094" i="1"/>
  <c r="Z4254" i="1"/>
  <c r="Z4262" i="1"/>
  <c r="Z4302" i="1"/>
  <c r="Z4326" i="1"/>
  <c r="Z4446" i="1"/>
  <c r="Z4470" i="1"/>
  <c r="Z4494" i="1"/>
  <c r="Z4502" i="1"/>
  <c r="Z4510" i="1"/>
  <c r="Z4526" i="1"/>
  <c r="Z4590" i="1"/>
  <c r="Z4614" i="1"/>
  <c r="Z4015" i="1"/>
  <c r="Z4071" i="1"/>
  <c r="Z4095" i="1"/>
  <c r="Z4215" i="1"/>
  <c r="Z4239" i="1"/>
  <c r="Z4271" i="1"/>
  <c r="Z4279" i="1"/>
  <c r="Z4295" i="1"/>
  <c r="Z4303" i="1"/>
  <c r="Z4359" i="1"/>
  <c r="Z4375" i="1"/>
  <c r="Z4399" i="1"/>
  <c r="Z4535" i="1"/>
  <c r="Z4615" i="1"/>
  <c r="Z4663" i="1"/>
  <c r="Z3992" i="1"/>
  <c r="Z4056" i="1"/>
  <c r="Z4112" i="1"/>
  <c r="Z4168" i="1"/>
  <c r="Z4200" i="1"/>
  <c r="Z4216" i="1"/>
  <c r="Z4272" i="1"/>
  <c r="Z4280" i="1"/>
  <c r="Z4304" i="1"/>
  <c r="Z4400" i="1"/>
  <c r="Z4472" i="1"/>
  <c r="Z4504" i="1"/>
  <c r="Z4512" i="1"/>
  <c r="Z4528" i="1"/>
  <c r="Z4584" i="1"/>
  <c r="Z4656" i="1"/>
  <c r="Z4041" i="1"/>
  <c r="Z4057" i="1"/>
  <c r="Z4097" i="1"/>
  <c r="Z4113" i="1"/>
  <c r="Z4161" i="1"/>
  <c r="Z4201" i="1"/>
  <c r="Z4233" i="1"/>
  <c r="Z4249" i="1"/>
  <c r="Z4297" i="1"/>
  <c r="Z4305" i="1"/>
  <c r="Z4321" i="1"/>
  <c r="Z4377" i="1"/>
  <c r="Z4385" i="1"/>
  <c r="Z4393" i="1"/>
  <c r="Z4401" i="1"/>
  <c r="Z4465" i="1"/>
  <c r="Z4497" i="1"/>
  <c r="Z4585" i="1"/>
  <c r="Z4673" i="1"/>
  <c r="Z3986" i="1"/>
  <c r="Z4050" i="1"/>
  <c r="Z4090" i="1"/>
  <c r="Z4130" i="1"/>
  <c r="Z4138" i="1"/>
  <c r="Z4194" i="1"/>
  <c r="Z4210" i="1"/>
  <c r="Z4298" i="1"/>
  <c r="Z4354" i="1"/>
  <c r="Z4530" i="1"/>
  <c r="Z4538" i="1"/>
  <c r="Z4546" i="1"/>
  <c r="Z4554" i="1"/>
  <c r="Z4562" i="1"/>
  <c r="Z3971" i="1"/>
  <c r="Z3995" i="1"/>
  <c r="Z4003" i="1"/>
  <c r="Z4067" i="1"/>
  <c r="Z4083" i="1"/>
  <c r="Z4099" i="1"/>
  <c r="Z4211" i="1"/>
  <c r="Z4219" i="1"/>
  <c r="Z4323" i="1"/>
  <c r="Z4347" i="1"/>
  <c r="Z4371" i="1"/>
  <c r="Z4387" i="1"/>
  <c r="Z4499" i="1"/>
  <c r="Z4507" i="1"/>
  <c r="Z4539" i="1"/>
  <c r="Z4555" i="1"/>
  <c r="Z4563" i="1"/>
  <c r="Z4579" i="1"/>
  <c r="Z4587" i="1"/>
  <c r="Z4603" i="1"/>
  <c r="Z4611" i="1"/>
  <c r="Z4619" i="1"/>
  <c r="Z4691" i="1"/>
  <c r="AA211" i="1"/>
  <c r="AA934" i="1"/>
  <c r="AA1819" i="1"/>
  <c r="AA2257" i="1"/>
  <c r="AA2450" i="1"/>
  <c r="AA2251" i="1"/>
  <c r="AA3165" i="1"/>
  <c r="AA4037" i="1"/>
  <c r="AA3490" i="1"/>
  <c r="AA4363" i="1"/>
  <c r="AA4325" i="1"/>
  <c r="AA4568" i="1"/>
  <c r="U1819" i="1"/>
  <c r="Z934" i="1"/>
  <c r="Z211" i="1"/>
  <c r="Z2257" i="1"/>
  <c r="Z2450" i="1"/>
  <c r="Z1819" i="1"/>
  <c r="Z2251" i="1"/>
  <c r="Z3490" i="1"/>
  <c r="Z3165" i="1"/>
  <c r="U211" i="1"/>
  <c r="Z4037" i="1"/>
  <c r="Z4325" i="1"/>
  <c r="Z4568" i="1"/>
  <c r="Z4363" i="1"/>
  <c r="Z12" i="1"/>
  <c r="Z28" i="1"/>
  <c r="Z36" i="1"/>
  <c r="Z156" i="1"/>
  <c r="Z212" i="1"/>
  <c r="Z228" i="1"/>
  <c r="Z236" i="1"/>
  <c r="Z244" i="1"/>
  <c r="Z300" i="1"/>
  <c r="Z372" i="1"/>
  <c r="Z380" i="1"/>
  <c r="Z484" i="1"/>
  <c r="Z516" i="1"/>
  <c r="Z524" i="1"/>
  <c r="Z580" i="1"/>
  <c r="Z604" i="1"/>
  <c r="Z636" i="1"/>
  <c r="Z660" i="1"/>
  <c r="Z740" i="1"/>
  <c r="Z780" i="1"/>
  <c r="Z908" i="1"/>
  <c r="Z932" i="1"/>
  <c r="Z940" i="1"/>
  <c r="Z988" i="1"/>
  <c r="Z996" i="1"/>
  <c r="Z1028" i="1"/>
  <c r="Z1060" i="1"/>
  <c r="Z1068" i="1"/>
  <c r="Z1140" i="1"/>
  <c r="Z1148" i="1"/>
  <c r="Z1244" i="1"/>
  <c r="Z5" i="1"/>
  <c r="Z13" i="1"/>
  <c r="Z77" i="1"/>
  <c r="Z117" i="1"/>
  <c r="Z149" i="1"/>
  <c r="Z165" i="1"/>
  <c r="Z253" i="1"/>
  <c r="Z293" i="1"/>
  <c r="Z317" i="1"/>
  <c r="Z365" i="1"/>
  <c r="Z445" i="1"/>
  <c r="Z453" i="1"/>
  <c r="Z485" i="1"/>
  <c r="Z493" i="1"/>
  <c r="Z517" i="1"/>
  <c r="Z557" i="1"/>
  <c r="Z573" i="1"/>
  <c r="Z581" i="1"/>
  <c r="Z677" i="1"/>
  <c r="Z685" i="1"/>
  <c r="Z741" i="1"/>
  <c r="Z813" i="1"/>
  <c r="Z845" i="1"/>
  <c r="Z893" i="1"/>
  <c r="Z933" i="1"/>
  <c r="Z989" i="1"/>
  <c r="Z1157" i="1"/>
  <c r="Z1165" i="1"/>
  <c r="Z1173" i="1"/>
  <c r="Z1205" i="1"/>
  <c r="Z30" i="1"/>
  <c r="Z38" i="1"/>
  <c r="Z46" i="1"/>
  <c r="Z62" i="1"/>
  <c r="Z166" i="1"/>
  <c r="Z214" i="1"/>
  <c r="Z262" i="1"/>
  <c r="Z286" i="1"/>
  <c r="Z358" i="1"/>
  <c r="Z422" i="1"/>
  <c r="Z438" i="1"/>
  <c r="Z478" i="1"/>
  <c r="Z510" i="1"/>
  <c r="Z590" i="1"/>
  <c r="Z606" i="1"/>
  <c r="Z614" i="1"/>
  <c r="Z710" i="1"/>
  <c r="Z758" i="1"/>
  <c r="Z766" i="1"/>
  <c r="Z798" i="1"/>
  <c r="Z806" i="1"/>
  <c r="Z814" i="1"/>
  <c r="Z854" i="1"/>
  <c r="Z862" i="1"/>
  <c r="Z886" i="1"/>
  <c r="Z902" i="1"/>
  <c r="Z982" i="1"/>
  <c r="Z1070" i="1"/>
  <c r="Z1126" i="1"/>
  <c r="Z1150" i="1"/>
  <c r="Z1158" i="1"/>
  <c r="Z31" i="1"/>
  <c r="Z71" i="1"/>
  <c r="Z79" i="1"/>
  <c r="Z119" i="1"/>
  <c r="Z143" i="1"/>
  <c r="Z191" i="1"/>
  <c r="Z207" i="1"/>
  <c r="Z239" i="1"/>
  <c r="Z295" i="1"/>
  <c r="Z327" i="1"/>
  <c r="Z343" i="1"/>
  <c r="Z383" i="1"/>
  <c r="Z559" i="1"/>
  <c r="Z631" i="1"/>
  <c r="Z671" i="1"/>
  <c r="Z703" i="1"/>
  <c r="Z751" i="1"/>
  <c r="Z767" i="1"/>
  <c r="Z799" i="1"/>
  <c r="Z831" i="1"/>
  <c r="Z863" i="1"/>
  <c r="Z871" i="1"/>
  <c r="Z887" i="1"/>
  <c r="Z919" i="1"/>
  <c r="Z975" i="1"/>
  <c r="Z999" i="1"/>
  <c r="Z1103" i="1"/>
  <c r="Z1111" i="1"/>
  <c r="Z1135" i="1"/>
  <c r="Z1175" i="1"/>
  <c r="Z1199" i="1"/>
  <c r="Z1247" i="1"/>
  <c r="Z48" i="1"/>
  <c r="Z72" i="1"/>
  <c r="Z96" i="1"/>
  <c r="Z104" i="1"/>
  <c r="Z176" i="1"/>
  <c r="Z184" i="1"/>
  <c r="Z200" i="1"/>
  <c r="Z216" i="1"/>
  <c r="Z264" i="1"/>
  <c r="Z304" i="1"/>
  <c r="Z344" i="1"/>
  <c r="Z408" i="1"/>
  <c r="Z416" i="1"/>
  <c r="Z432" i="1"/>
  <c r="Z448" i="1"/>
  <c r="Z480" i="1"/>
  <c r="Z488" i="1"/>
  <c r="Z544" i="1"/>
  <c r="Z560" i="1"/>
  <c r="Z568" i="1"/>
  <c r="Z576" i="1"/>
  <c r="Z592" i="1"/>
  <c r="Z616" i="1"/>
  <c r="Z624" i="1"/>
  <c r="Z632" i="1"/>
  <c r="Z664" i="1"/>
  <c r="Z720" i="1"/>
  <c r="Z752" i="1"/>
  <c r="Z760" i="1"/>
  <c r="Z776" i="1"/>
  <c r="Z840" i="1"/>
  <c r="Z896" i="1"/>
  <c r="Z920" i="1"/>
  <c r="Z952" i="1"/>
  <c r="Z1000" i="1"/>
  <c r="Z1056" i="1"/>
  <c r="Z1072" i="1"/>
  <c r="Z1088" i="1"/>
  <c r="Z1104" i="1"/>
  <c r="Z1120" i="1"/>
  <c r="Z1128" i="1"/>
  <c r="Z1176" i="1"/>
  <c r="Z1200" i="1"/>
  <c r="Z1216" i="1"/>
  <c r="Z17" i="1"/>
  <c r="Z33" i="1"/>
  <c r="Z193" i="1"/>
  <c r="Z209" i="1"/>
  <c r="Z241" i="1"/>
  <c r="Z305" i="1"/>
  <c r="Z313" i="1"/>
  <c r="Z321" i="1"/>
  <c r="Z329" i="1"/>
  <c r="Z393" i="1"/>
  <c r="Z401" i="1"/>
  <c r="Z409" i="1"/>
  <c r="Z433" i="1"/>
  <c r="Z457" i="1"/>
  <c r="Z465" i="1"/>
  <c r="Z473" i="1"/>
  <c r="Z569" i="1"/>
  <c r="Z593" i="1"/>
  <c r="Z601" i="1"/>
  <c r="Z633" i="1"/>
  <c r="Z649" i="1"/>
  <c r="Z769" i="1"/>
  <c r="Z793" i="1"/>
  <c r="Z809" i="1"/>
  <c r="Z857" i="1"/>
  <c r="Z905" i="1"/>
  <c r="Z921" i="1"/>
  <c r="Z961" i="1"/>
  <c r="Z1041" i="1"/>
  <c r="Z1057" i="1"/>
  <c r="Z1097" i="1"/>
  <c r="Z1105" i="1"/>
  <c r="Z1113" i="1"/>
  <c r="Z1153" i="1"/>
  <c r="Z1233" i="1"/>
  <c r="Z1265" i="1"/>
  <c r="Z26" i="1"/>
  <c r="Z66" i="1"/>
  <c r="Z90" i="1"/>
  <c r="Z130" i="1"/>
  <c r="Z138" i="1"/>
  <c r="Z170" i="1"/>
  <c r="Z202" i="1"/>
  <c r="Z226" i="1"/>
  <c r="Z258" i="1"/>
  <c r="Z314" i="1"/>
  <c r="Z354" i="1"/>
  <c r="Z378" i="1"/>
  <c r="Z402" i="1"/>
  <c r="Z490" i="1"/>
  <c r="Z546" i="1"/>
  <c r="Z570" i="1"/>
  <c r="Z586" i="1"/>
  <c r="Z610" i="1"/>
  <c r="Z666" i="1"/>
  <c r="Z730" i="1"/>
  <c r="Z762" i="1"/>
  <c r="Z770" i="1"/>
  <c r="Z802" i="1"/>
  <c r="Z810" i="1"/>
  <c r="Z818" i="1"/>
  <c r="Z962" i="1"/>
  <c r="Z986" i="1"/>
  <c r="Z1002" i="1"/>
  <c r="Z1058" i="1"/>
  <c r="Z1122" i="1"/>
  <c r="Z1146" i="1"/>
  <c r="Z1170" i="1"/>
  <c r="Z1242" i="1"/>
  <c r="Z3" i="1"/>
  <c r="Z51" i="1"/>
  <c r="Z67" i="1"/>
  <c r="Z99" i="1"/>
  <c r="Z147" i="1"/>
  <c r="Z155" i="1"/>
  <c r="Z163" i="1"/>
  <c r="Z187" i="1"/>
  <c r="Z219" i="1"/>
  <c r="Z275" i="1"/>
  <c r="Z315" i="1"/>
  <c r="Z323" i="1"/>
  <c r="Z363" i="1"/>
  <c r="Z379" i="1"/>
  <c r="Z443" i="1"/>
  <c r="Z467" i="1"/>
  <c r="Z499" i="1"/>
  <c r="Z555" i="1"/>
  <c r="Z787" i="1"/>
  <c r="Z795" i="1"/>
  <c r="Z819" i="1"/>
  <c r="Z883" i="1"/>
  <c r="Z1051" i="1"/>
  <c r="Z1123" i="1"/>
  <c r="Z1195" i="1"/>
  <c r="Z1227" i="1"/>
  <c r="Z1259" i="1"/>
  <c r="Z1288" i="1"/>
  <c r="Z1344" i="1"/>
  <c r="Z1368" i="1"/>
  <c r="Z1448" i="1"/>
  <c r="Z1472" i="1"/>
  <c r="Z1528" i="1"/>
  <c r="Z1552" i="1"/>
  <c r="Z1568" i="1"/>
  <c r="Z1608" i="1"/>
  <c r="Z1664" i="1"/>
  <c r="Z1824" i="1"/>
  <c r="Z1872" i="1"/>
  <c r="Z1880" i="1"/>
  <c r="Z1960" i="1"/>
  <c r="Z1968" i="1"/>
  <c r="Z1976" i="1"/>
  <c r="Z2008" i="1"/>
  <c r="Z2080" i="1"/>
  <c r="Z2160" i="1"/>
  <c r="Z2216" i="1"/>
  <c r="Z2288" i="1"/>
  <c r="Z2296" i="1"/>
  <c r="Z2336" i="1"/>
  <c r="Z2376" i="1"/>
  <c r="Z2384" i="1"/>
  <c r="Z2456" i="1"/>
  <c r="Z2536" i="1"/>
  <c r="Z2544" i="1"/>
  <c r="Z2552" i="1"/>
  <c r="Z2560" i="1"/>
  <c r="Z2584" i="1"/>
  <c r="Z1222" i="1"/>
  <c r="Z1289" i="1"/>
  <c r="Z1321" i="1"/>
  <c r="Z1337" i="1"/>
  <c r="Z1361" i="1"/>
  <c r="Z1433" i="1"/>
  <c r="Z1457" i="1"/>
  <c r="Z1473" i="1"/>
  <c r="Z1521" i="1"/>
  <c r="Z1529" i="1"/>
  <c r="Z1537" i="1"/>
  <c r="Z1577" i="1"/>
  <c r="Z1585" i="1"/>
  <c r="Z1665" i="1"/>
  <c r="Z1705" i="1"/>
  <c r="Z1737" i="1"/>
  <c r="Z1745" i="1"/>
  <c r="Z1777" i="1"/>
  <c r="Z1785" i="1"/>
  <c r="Z1961" i="1"/>
  <c r="Z2265" i="1"/>
  <c r="Z2289" i="1"/>
  <c r="Z2305" i="1"/>
  <c r="Z2321" i="1"/>
  <c r="Z2345" i="1"/>
  <c r="Z2377" i="1"/>
  <c r="Z2393" i="1"/>
  <c r="Z2441" i="1"/>
  <c r="Z2449" i="1"/>
  <c r="Z2497" i="1"/>
  <c r="Z2553" i="1"/>
  <c r="Z1229" i="1"/>
  <c r="Z1306" i="1"/>
  <c r="Z1410" i="1"/>
  <c r="Z1442" i="1"/>
  <c r="Z1474" i="1"/>
  <c r="Z1490" i="1"/>
  <c r="Z1530" i="1"/>
  <c r="Z1554" i="1"/>
  <c r="Z1562" i="1"/>
  <c r="Z1578" i="1"/>
  <c r="Z1666" i="1"/>
  <c r="Z1706" i="1"/>
  <c r="Z1730" i="1"/>
  <c r="Z1762" i="1"/>
  <c r="Z1802" i="1"/>
  <c r="Z1858" i="1"/>
  <c r="Z1890" i="1"/>
  <c r="Z1906" i="1"/>
  <c r="Z1938" i="1"/>
  <c r="Z2018" i="1"/>
  <c r="Z2218" i="1"/>
  <c r="Z2234" i="1"/>
  <c r="Z2258" i="1"/>
  <c r="Z2322" i="1"/>
  <c r="Z2442" i="1"/>
  <c r="Z2466" i="1"/>
  <c r="Z2474" i="1"/>
  <c r="Z2498" i="1"/>
  <c r="Z2522" i="1"/>
  <c r="Z2578" i="1"/>
  <c r="Z2594" i="1"/>
  <c r="Z1230" i="1"/>
  <c r="Z1262" i="1"/>
  <c r="Z1275" i="1"/>
  <c r="Z1291" i="1"/>
  <c r="Z1323" i="1"/>
  <c r="Z1355" i="1"/>
  <c r="Z1475" i="1"/>
  <c r="Z1515" i="1"/>
  <c r="Z1603" i="1"/>
  <c r="Z1635" i="1"/>
  <c r="Z1651" i="1"/>
  <c r="Z1691" i="1"/>
  <c r="Z1723" i="1"/>
  <c r="Z1771" i="1"/>
  <c r="Z1907" i="1"/>
  <c r="Z1971" i="1"/>
  <c r="Z2051" i="1"/>
  <c r="Z2083" i="1"/>
  <c r="Z2139" i="1"/>
  <c r="Z2211" i="1"/>
  <c r="Z2243" i="1"/>
  <c r="Z2259" i="1"/>
  <c r="Z2339" i="1"/>
  <c r="Z2363" i="1"/>
  <c r="Z2395" i="1"/>
  <c r="Z2411" i="1"/>
  <c r="Z2459" i="1"/>
  <c r="Z2475" i="1"/>
  <c r="Z2491" i="1"/>
  <c r="Z2563" i="1"/>
  <c r="Z2571" i="1"/>
  <c r="Z2579" i="1"/>
  <c r="Z1300" i="1"/>
  <c r="Z1316" i="1"/>
  <c r="Z1356" i="1"/>
  <c r="Z1364" i="1"/>
  <c r="Z1396" i="1"/>
  <c r="Z1412" i="1"/>
  <c r="Z1476" i="1"/>
  <c r="Z1540" i="1"/>
  <c r="Z1572" i="1"/>
  <c r="Z1580" i="1"/>
  <c r="Z1620" i="1"/>
  <c r="Z1628" i="1"/>
  <c r="Z1716" i="1"/>
  <c r="Z1732" i="1"/>
  <c r="Z1852" i="1"/>
  <c r="Z1868" i="1"/>
  <c r="Z1900" i="1"/>
  <c r="Z1924" i="1"/>
  <c r="Z1980" i="1"/>
  <c r="Z1996" i="1"/>
  <c r="Z2012" i="1"/>
  <c r="Z2036" i="1"/>
  <c r="Z2044" i="1"/>
  <c r="Z2052" i="1"/>
  <c r="Z2100" i="1"/>
  <c r="Z2156" i="1"/>
  <c r="Z2164" i="1"/>
  <c r="Z2180" i="1"/>
  <c r="Z2236" i="1"/>
  <c r="Z2252" i="1"/>
  <c r="Z2308" i="1"/>
  <c r="Z2348" i="1"/>
  <c r="Z2388" i="1"/>
  <c r="Z2412" i="1"/>
  <c r="Z2452" i="1"/>
  <c r="Z2460" i="1"/>
  <c r="Z2492" i="1"/>
  <c r="Z2524" i="1"/>
  <c r="Z2548" i="1"/>
  <c r="Z1301" i="1"/>
  <c r="Z1397" i="1"/>
  <c r="Z1429" i="1"/>
  <c r="Z1437" i="1"/>
  <c r="Z1445" i="1"/>
  <c r="Z1485" i="1"/>
  <c r="Z1549" i="1"/>
  <c r="Z1621" i="1"/>
  <c r="Z1685" i="1"/>
  <c r="Z1805" i="1"/>
  <c r="Z1813" i="1"/>
  <c r="Z1837" i="1"/>
  <c r="Z1909" i="1"/>
  <c r="Z1925" i="1"/>
  <c r="Z1949" i="1"/>
  <c r="Z1957" i="1"/>
  <c r="Z2021" i="1"/>
  <c r="Z2029" i="1"/>
  <c r="Z2037" i="1"/>
  <c r="Z2045" i="1"/>
  <c r="Z2069" i="1"/>
  <c r="Z2213" i="1"/>
  <c r="Z2245" i="1"/>
  <c r="Z2285" i="1"/>
  <c r="Z2365" i="1"/>
  <c r="Z2389" i="1"/>
  <c r="Z2413" i="1"/>
  <c r="Z2469" i="1"/>
  <c r="Z2485" i="1"/>
  <c r="Z2501" i="1"/>
  <c r="Z2517" i="1"/>
  <c r="Z2581" i="1"/>
  <c r="Z2605" i="1"/>
  <c r="Z2613" i="1"/>
  <c r="Z1206" i="1"/>
  <c r="Z1269" i="1"/>
  <c r="Z1302" i="1"/>
  <c r="Z1318" i="1"/>
  <c r="Z1350" i="1"/>
  <c r="Z1374" i="1"/>
  <c r="Z1422" i="1"/>
  <c r="Z1446" i="1"/>
  <c r="Z1502" i="1"/>
  <c r="Z1510" i="1"/>
  <c r="Z1550" i="1"/>
  <c r="Z1574" i="1"/>
  <c r="Z1590" i="1"/>
  <c r="Z1606" i="1"/>
  <c r="Z1702" i="1"/>
  <c r="Z1742" i="1"/>
  <c r="Z1862" i="1"/>
  <c r="Z1902" i="1"/>
  <c r="Z1910" i="1"/>
  <c r="Z1918" i="1"/>
  <c r="Z1934" i="1"/>
  <c r="Z1942" i="1"/>
  <c r="Z2046" i="1"/>
  <c r="Z2094" i="1"/>
  <c r="Z2206" i="1"/>
  <c r="Z2262" i="1"/>
  <c r="Z2286" i="1"/>
  <c r="Z2294" i="1"/>
  <c r="Z2318" i="1"/>
  <c r="Z2326" i="1"/>
  <c r="Z2350" i="1"/>
  <c r="Z2374" i="1"/>
  <c r="Z2382" i="1"/>
  <c r="Z2446" i="1"/>
  <c r="Z2486" i="1"/>
  <c r="Z2502" i="1"/>
  <c r="Z2574" i="1"/>
  <c r="Z1375" i="1"/>
  <c r="Z1407" i="1"/>
  <c r="Z1527" i="1"/>
  <c r="Z1647" i="1"/>
  <c r="Z1655" i="1"/>
  <c r="Z1679" i="1"/>
  <c r="Z1703" i="1"/>
  <c r="Z1799" i="1"/>
  <c r="Z1847" i="1"/>
  <c r="Z1879" i="1"/>
  <c r="Z1911" i="1"/>
  <c r="Z1935" i="1"/>
  <c r="Z1967" i="1"/>
  <c r="Z1983" i="1"/>
  <c r="Z2007" i="1"/>
  <c r="Z2015" i="1"/>
  <c r="Z2039" i="1"/>
  <c r="Z2063" i="1"/>
  <c r="Z2199" i="1"/>
  <c r="Z2231" i="1"/>
  <c r="Z2247" i="1"/>
  <c r="Z2263" i="1"/>
  <c r="Z2311" i="1"/>
  <c r="Z2319" i="1"/>
  <c r="Z2351" i="1"/>
  <c r="Z2407" i="1"/>
  <c r="Z2455" i="1"/>
  <c r="Z2471" i="1"/>
  <c r="Z2479" i="1"/>
  <c r="Z2519" i="1"/>
  <c r="Z2543" i="1"/>
  <c r="Z2567" i="1"/>
  <c r="Z2583" i="1"/>
  <c r="Z2599" i="1"/>
  <c r="Z2607" i="1"/>
  <c r="Z2632" i="1"/>
  <c r="Z2704" i="1"/>
  <c r="Z2720" i="1"/>
  <c r="Z2744" i="1"/>
  <c r="Z2760" i="1"/>
  <c r="Z2776" i="1"/>
  <c r="Z2832" i="1"/>
  <c r="Z2928" i="1"/>
  <c r="Z2936" i="1"/>
  <c r="Z2976" i="1"/>
  <c r="Z3040" i="1"/>
  <c r="Z3080" i="1"/>
  <c r="Z3096" i="1"/>
  <c r="Z3104" i="1"/>
  <c r="Z3176" i="1"/>
  <c r="Z3216" i="1"/>
  <c r="Z3224" i="1"/>
  <c r="Z3248" i="1"/>
  <c r="Z3288" i="1"/>
  <c r="Z3304" i="1"/>
  <c r="Z3352" i="1"/>
  <c r="Z3376" i="1"/>
  <c r="Z3392" i="1"/>
  <c r="Z3448" i="1"/>
  <c r="Z3456" i="1"/>
  <c r="Z3528" i="1"/>
  <c r="Z3536" i="1"/>
  <c r="Z3568" i="1"/>
  <c r="Z3576" i="1"/>
  <c r="Z3592" i="1"/>
  <c r="Z3664" i="1"/>
  <c r="Z3704" i="1"/>
  <c r="Z3712" i="1"/>
  <c r="Z3720" i="1"/>
  <c r="Z3760" i="1"/>
  <c r="Z3800" i="1"/>
  <c r="Z3832" i="1"/>
  <c r="Z3848" i="1"/>
  <c r="Z3888" i="1"/>
  <c r="Z3912" i="1"/>
  <c r="Z3920" i="1"/>
  <c r="Z3928" i="1"/>
  <c r="Z3944" i="1"/>
  <c r="Z2657" i="1"/>
  <c r="Z2697" i="1"/>
  <c r="Z2721" i="1"/>
  <c r="Z2841" i="1"/>
  <c r="Z2849" i="1"/>
  <c r="Z2873" i="1"/>
  <c r="Z2881" i="1"/>
  <c r="Z2889" i="1"/>
  <c r="Z2945" i="1"/>
  <c r="Z3041" i="1"/>
  <c r="Z3065" i="1"/>
  <c r="Z3089" i="1"/>
  <c r="Z3097" i="1"/>
  <c r="Z3169" i="1"/>
  <c r="Z3241" i="1"/>
  <c r="Z3257" i="1"/>
  <c r="Z3297" i="1"/>
  <c r="Z3409" i="1"/>
  <c r="Z3441" i="1"/>
  <c r="Z3457" i="1"/>
  <c r="Z3473" i="1"/>
  <c r="Z3537" i="1"/>
  <c r="Z3625" i="1"/>
  <c r="Z3665" i="1"/>
  <c r="Z3705" i="1"/>
  <c r="Z3785" i="1"/>
  <c r="Z3801" i="1"/>
  <c r="Z3825" i="1"/>
  <c r="Z3833" i="1"/>
  <c r="Z3849" i="1"/>
  <c r="Z3857" i="1"/>
  <c r="Z3865" i="1"/>
  <c r="Z3881" i="1"/>
  <c r="Z3921" i="1"/>
  <c r="Z3937" i="1"/>
  <c r="Z3953" i="1"/>
  <c r="Z2626" i="1"/>
  <c r="Z2674" i="1"/>
  <c r="Z2682" i="1"/>
  <c r="Z2698" i="1"/>
  <c r="Z2746" i="1"/>
  <c r="Z2762" i="1"/>
  <c r="Z2786" i="1"/>
  <c r="Z2826" i="1"/>
  <c r="Z2842" i="1"/>
  <c r="Z2882" i="1"/>
  <c r="Z2922" i="1"/>
  <c r="Z2930" i="1"/>
  <c r="Z2938" i="1"/>
  <c r="Z3002" i="1"/>
  <c r="Z3034" i="1"/>
  <c r="Z3066" i="1"/>
  <c r="Z3106" i="1"/>
  <c r="Z3114" i="1"/>
  <c r="Z3122" i="1"/>
  <c r="Z3130" i="1"/>
  <c r="Z3138" i="1"/>
  <c r="Z3186" i="1"/>
  <c r="Z3282" i="1"/>
  <c r="Z3314" i="1"/>
  <c r="Z3322" i="1"/>
  <c r="Z3330" i="1"/>
  <c r="Z3394" i="1"/>
  <c r="Z3402" i="1"/>
  <c r="Z3442" i="1"/>
  <c r="Z3514" i="1"/>
  <c r="Z3538" i="1"/>
  <c r="Z3546" i="1"/>
  <c r="Z3586" i="1"/>
  <c r="Z3602" i="1"/>
  <c r="Z3626" i="1"/>
  <c r="Z3642" i="1"/>
  <c r="Z3682" i="1"/>
  <c r="Z3874" i="1"/>
  <c r="Z3914" i="1"/>
  <c r="Z3922" i="1"/>
  <c r="Z2635" i="1"/>
  <c r="Z2699" i="1"/>
  <c r="Z2731" i="1"/>
  <c r="Z2755" i="1"/>
  <c r="Z2851" i="1"/>
  <c r="Z2867" i="1"/>
  <c r="Z2907" i="1"/>
  <c r="Z3075" i="1"/>
  <c r="Z3115" i="1"/>
  <c r="Z3139" i="1"/>
  <c r="Z3171" i="1"/>
  <c r="Z3219" i="1"/>
  <c r="Z3243" i="1"/>
  <c r="Z3267" i="1"/>
  <c r="Z3299" i="1"/>
  <c r="Z3363" i="1"/>
  <c r="Z3427" i="1"/>
  <c r="Z3451" i="1"/>
  <c r="Z3483" i="1"/>
  <c r="Z3531" i="1"/>
  <c r="Z3547" i="1"/>
  <c r="Z3563" i="1"/>
  <c r="Z3571" i="1"/>
  <c r="Z3587" i="1"/>
  <c r="Z3619" i="1"/>
  <c r="Z3635" i="1"/>
  <c r="Z3659" i="1"/>
  <c r="Z3675" i="1"/>
  <c r="Z3747" i="1"/>
  <c r="Z3771" i="1"/>
  <c r="Z3795" i="1"/>
  <c r="Z3803" i="1"/>
  <c r="Z3811" i="1"/>
  <c r="Z3819" i="1"/>
  <c r="Z3843" i="1"/>
  <c r="Z3859" i="1"/>
  <c r="Z3923" i="1"/>
  <c r="Z2628" i="1"/>
  <c r="Z2644" i="1"/>
  <c r="Z2684" i="1"/>
  <c r="Z2852" i="1"/>
  <c r="Z2876" i="1"/>
  <c r="Z2932" i="1"/>
  <c r="Z2996" i="1"/>
  <c r="Z3036" i="1"/>
  <c r="Z3068" i="1"/>
  <c r="Z3140" i="1"/>
  <c r="Z3180" i="1"/>
  <c r="Z3212" i="1"/>
  <c r="Z3316" i="1"/>
  <c r="Z3372" i="1"/>
  <c r="Z3404" i="1"/>
  <c r="Z3460" i="1"/>
  <c r="Z3508" i="1"/>
  <c r="Z3524" i="1"/>
  <c r="Z3588" i="1"/>
  <c r="Z3596" i="1"/>
  <c r="Z3612" i="1"/>
  <c r="Z3668" i="1"/>
  <c r="Z3684" i="1"/>
  <c r="Z3708" i="1"/>
  <c r="Z3796" i="1"/>
  <c r="Z3836" i="1"/>
  <c r="Z3844" i="1"/>
  <c r="Z3852" i="1"/>
  <c r="Z3884" i="1"/>
  <c r="Z3892" i="1"/>
  <c r="Z2701" i="1"/>
  <c r="Z2749" i="1"/>
  <c r="Z2797" i="1"/>
  <c r="Z2845" i="1"/>
  <c r="Z2869" i="1"/>
  <c r="Z2901" i="1"/>
  <c r="Z2933" i="1"/>
  <c r="Z2973" i="1"/>
  <c r="Z3021" i="1"/>
  <c r="Z3061" i="1"/>
  <c r="Z3069" i="1"/>
  <c r="Z3101" i="1"/>
  <c r="Z3141" i="1"/>
  <c r="Z3189" i="1"/>
  <c r="Z3213" i="1"/>
  <c r="Z3229" i="1"/>
  <c r="Z3269" i="1"/>
  <c r="Z3325" i="1"/>
  <c r="Z3365" i="1"/>
  <c r="Z3389" i="1"/>
  <c r="Z3405" i="1"/>
  <c r="Z3453" i="1"/>
  <c r="Z3461" i="1"/>
  <c r="Z3469" i="1"/>
  <c r="Z3477" i="1"/>
  <c r="Z3565" i="1"/>
  <c r="Z3621" i="1"/>
  <c r="Z3661" i="1"/>
  <c r="Z3741" i="1"/>
  <c r="Z3773" i="1"/>
  <c r="Z2638" i="1"/>
  <c r="Z2662" i="1"/>
  <c r="Z2782" i="1"/>
  <c r="Z2814" i="1"/>
  <c r="Z2862" i="1"/>
  <c r="Z2902" i="1"/>
  <c r="Z2910" i="1"/>
  <c r="Z2982" i="1"/>
  <c r="Z2990" i="1"/>
  <c r="Z2998" i="1"/>
  <c r="Z3006" i="1"/>
  <c r="Z3046" i="1"/>
  <c r="Z3094" i="1"/>
  <c r="Z3110" i="1"/>
  <c r="Z3118" i="1"/>
  <c r="Z3198" i="1"/>
  <c r="Z3206" i="1"/>
  <c r="Z3214" i="1"/>
  <c r="Z3246" i="1"/>
  <c r="Z3278" i="1"/>
  <c r="Z3302" i="1"/>
  <c r="Z3326" i="1"/>
  <c r="Z3502" i="1"/>
  <c r="Z3558" i="1"/>
  <c r="Z3598" i="1"/>
  <c r="Z3606" i="1"/>
  <c r="Z3614" i="1"/>
  <c r="Z3630" i="1"/>
  <c r="Z3638" i="1"/>
  <c r="Z3686" i="1"/>
  <c r="Z3758" i="1"/>
  <c r="Z3766" i="1"/>
  <c r="Z3782" i="1"/>
  <c r="Z3806" i="1"/>
  <c r="Z3846" i="1"/>
  <c r="Z3854" i="1"/>
  <c r="Z3886" i="1"/>
  <c r="Z3910" i="1"/>
  <c r="Z3926" i="1"/>
  <c r="Z3934" i="1"/>
  <c r="Z2623" i="1"/>
  <c r="Z2631" i="1"/>
  <c r="Z2663" i="1"/>
  <c r="Z2767" i="1"/>
  <c r="Z2799" i="1"/>
  <c r="Z2815" i="1"/>
  <c r="Z2911" i="1"/>
  <c r="Z2927" i="1"/>
  <c r="Z2943" i="1"/>
  <c r="Z2951" i="1"/>
  <c r="Z2975" i="1"/>
  <c r="Z2991" i="1"/>
  <c r="Z2999" i="1"/>
  <c r="Z3007" i="1"/>
  <c r="Z3047" i="1"/>
  <c r="Z3055" i="1"/>
  <c r="Z3071" i="1"/>
  <c r="Z3119" i="1"/>
  <c r="Z3207" i="1"/>
  <c r="Z3239" i="1"/>
  <c r="Z3343" i="1"/>
  <c r="Z3383" i="1"/>
  <c r="Z3399" i="1"/>
  <c r="Z3407" i="1"/>
  <c r="Z3463" i="1"/>
  <c r="Z3551" i="1"/>
  <c r="Z3575" i="1"/>
  <c r="Z3583" i="1"/>
  <c r="Z3655" i="1"/>
  <c r="Z3671" i="1"/>
  <c r="Z3679" i="1"/>
  <c r="Z3743" i="1"/>
  <c r="Z3775" i="1"/>
  <c r="Z3799" i="1"/>
  <c r="Z3807" i="1"/>
  <c r="Z3847" i="1"/>
  <c r="Z3855" i="1"/>
  <c r="Z3887" i="1"/>
  <c r="Z3895" i="1"/>
  <c r="Z3964" i="1"/>
  <c r="Z3972" i="1"/>
  <c r="Z3980" i="1"/>
  <c r="Z4028" i="1"/>
  <c r="Z4068" i="1"/>
  <c r="Z4124" i="1"/>
  <c r="Z4228" i="1"/>
  <c r="Z4244" i="1"/>
  <c r="Z4252" i="1"/>
  <c r="Z4284" i="1"/>
  <c r="Z4388" i="1"/>
  <c r="Z4412" i="1"/>
  <c r="Z4436" i="1"/>
  <c r="Z4468" i="1"/>
  <c r="Z4500" i="1"/>
  <c r="Z4532" i="1"/>
  <c r="Z4564" i="1"/>
  <c r="Z4636" i="1"/>
  <c r="Z4644" i="1"/>
  <c r="Z4692" i="1"/>
  <c r="U3" i="1"/>
  <c r="Z3997" i="1"/>
  <c r="Z4021" i="1"/>
  <c r="Z4029" i="1"/>
  <c r="Z4061" i="1"/>
  <c r="Z4085" i="1"/>
  <c r="Z4101" i="1"/>
  <c r="Z4149" i="1"/>
  <c r="Z4157" i="1"/>
  <c r="Z4173" i="1"/>
  <c r="Z4181" i="1"/>
  <c r="Z4205" i="1"/>
  <c r="Z4213" i="1"/>
  <c r="Z4253" i="1"/>
  <c r="Z4309" i="1"/>
  <c r="Z4317" i="1"/>
  <c r="Z4333" i="1"/>
  <c r="Z4477" i="1"/>
  <c r="Z4493" i="1"/>
  <c r="Z4501" i="1"/>
  <c r="Z4565" i="1"/>
  <c r="Z4573" i="1"/>
  <c r="Z4605" i="1"/>
  <c r="Z4629" i="1"/>
  <c r="Z4685" i="1"/>
  <c r="Z3941" i="1"/>
  <c r="Z3966" i="1"/>
  <c r="Z3974" i="1"/>
  <c r="Z3990" i="1"/>
  <c r="Z4022" i="1"/>
  <c r="Z4030" i="1"/>
  <c r="Z4078" i="1"/>
  <c r="Z4118" i="1"/>
  <c r="Z4246" i="1"/>
  <c r="Z4270" i="1"/>
  <c r="Z4294" i="1"/>
  <c r="Z4310" i="1"/>
  <c r="Z4318" i="1"/>
  <c r="Z4382" i="1"/>
  <c r="Z4438" i="1"/>
  <c r="Z4542" i="1"/>
  <c r="Z4550" i="1"/>
  <c r="Z4662" i="1"/>
  <c r="Z4686" i="1"/>
  <c r="Z4023" i="1"/>
  <c r="Z4063" i="1"/>
  <c r="Z4127" i="1"/>
  <c r="Z4151" i="1"/>
  <c r="Z4191" i="1"/>
  <c r="Z4223" i="1"/>
  <c r="Z4255" i="1"/>
  <c r="Z4263" i="1"/>
  <c r="Z4383" i="1"/>
  <c r="Z4415" i="1"/>
  <c r="Z4447" i="1"/>
  <c r="Z4471" i="1"/>
  <c r="Z4479" i="1"/>
  <c r="Z4543" i="1"/>
  <c r="Z4551" i="1"/>
  <c r="Z4599" i="1"/>
  <c r="Z4607" i="1"/>
  <c r="Z4623" i="1"/>
  <c r="Z4671" i="1"/>
  <c r="Z4080" i="1"/>
  <c r="Z4120" i="1"/>
  <c r="Z4128" i="1"/>
  <c r="Z4144" i="1"/>
  <c r="Z4184" i="1"/>
  <c r="Z4232" i="1"/>
  <c r="Z4328" i="1"/>
  <c r="Z4344" i="1"/>
  <c r="Z4376" i="1"/>
  <c r="Z4384" i="1"/>
  <c r="Z4432" i="1"/>
  <c r="Z4456" i="1"/>
  <c r="Z4536" i="1"/>
  <c r="Z4600" i="1"/>
  <c r="Z4616" i="1"/>
  <c r="Z4640" i="1"/>
  <c r="Z4688" i="1"/>
  <c r="Z4696" i="1"/>
  <c r="Z3861" i="1"/>
  <c r="Z3925" i="1"/>
  <c r="Z3960" i="1"/>
  <c r="Z3977" i="1"/>
  <c r="Z3985" i="1"/>
  <c r="Z4049" i="1"/>
  <c r="Z4129" i="1"/>
  <c r="Z4137" i="1"/>
  <c r="Z4185" i="1"/>
  <c r="Z4281" i="1"/>
  <c r="Z4329" i="1"/>
  <c r="Z4345" i="1"/>
  <c r="Z4353" i="1"/>
  <c r="Z4409" i="1"/>
  <c r="Z4425" i="1"/>
  <c r="Z4489" i="1"/>
  <c r="Z4521" i="1"/>
  <c r="Z4537" i="1"/>
  <c r="Z4553" i="1"/>
  <c r="Z4593" i="1"/>
  <c r="Z4625" i="1"/>
  <c r="Z4641" i="1"/>
  <c r="Z4002" i="1"/>
  <c r="Z4018" i="1"/>
  <c r="Z4066" i="1"/>
  <c r="Z4074" i="1"/>
  <c r="Z4122" i="1"/>
  <c r="Z4154" i="1"/>
  <c r="Z4186" i="1"/>
  <c r="Z4266" i="1"/>
  <c r="Z4314" i="1"/>
  <c r="Z4370" i="1"/>
  <c r="Z4378" i="1"/>
  <c r="Z4402" i="1"/>
  <c r="Z4410" i="1"/>
  <c r="Z4418" i="1"/>
  <c r="Z4442" i="1"/>
  <c r="Z4458" i="1"/>
  <c r="Z4482" i="1"/>
  <c r="Z4522" i="1"/>
  <c r="Z4642" i="1"/>
  <c r="Z4682" i="1"/>
  <c r="Z4690" i="1"/>
  <c r="Z3979" i="1"/>
  <c r="Z4027" i="1"/>
  <c r="Z4139" i="1"/>
  <c r="Z4179" i="1"/>
  <c r="Z4251" i="1"/>
  <c r="Z4307" i="1"/>
  <c r="Z4379" i="1"/>
  <c r="Z4483" i="1"/>
  <c r="Z4531" i="1"/>
  <c r="Z4595" i="1"/>
  <c r="Z4627" i="1"/>
  <c r="Z4643" i="1"/>
  <c r="Z4651" i="1"/>
  <c r="Z4683" i="1"/>
  <c r="Z589" i="1"/>
  <c r="Z426" i="1"/>
  <c r="Z2010" i="1"/>
  <c r="Z1508" i="1"/>
  <c r="Z2500" i="1"/>
  <c r="Z2477" i="1"/>
  <c r="Z3312" i="1"/>
  <c r="Z4608" i="1"/>
  <c r="U426" i="1"/>
  <c r="Z1100" i="1"/>
  <c r="Z694" i="1"/>
  <c r="Z775" i="1"/>
  <c r="Z370" i="1"/>
  <c r="Z754" i="1"/>
  <c r="Z978" i="1"/>
  <c r="Z2248" i="1"/>
  <c r="Z2329" i="1"/>
  <c r="Z1482" i="1"/>
  <c r="Z3496" i="1"/>
  <c r="Z3109" i="1"/>
  <c r="Z4654" i="1"/>
  <c r="Z4448" i="1"/>
  <c r="U370" i="1"/>
  <c r="AA16" i="1"/>
  <c r="AA24" i="1"/>
  <c r="AA40" i="1"/>
  <c r="AA64" i="1"/>
  <c r="AA80" i="1"/>
  <c r="AA152" i="1"/>
  <c r="AA160" i="1"/>
  <c r="AA168" i="1"/>
  <c r="AA208" i="1"/>
  <c r="AA232" i="1"/>
  <c r="AA288" i="1"/>
  <c r="AA360" i="1"/>
  <c r="AA10" i="1"/>
  <c r="AA18" i="1"/>
  <c r="AA74" i="1"/>
  <c r="AA122" i="1"/>
  <c r="AA194" i="1"/>
  <c r="AA242" i="1"/>
  <c r="AA290" i="1"/>
  <c r="AA306" i="1"/>
  <c r="AA434" i="1"/>
  <c r="AA450" i="1"/>
  <c r="AA506" i="1"/>
  <c r="AA642" i="1"/>
  <c r="AA37" i="1"/>
  <c r="AA189" i="1"/>
  <c r="AA205" i="1"/>
  <c r="AA229" i="1"/>
  <c r="AA333" i="1"/>
  <c r="AA341" i="1"/>
  <c r="AA429" i="1"/>
  <c r="AA477" i="1"/>
  <c r="AA509" i="1"/>
  <c r="AA525" i="1"/>
  <c r="AA565" i="1"/>
  <c r="AA669" i="1"/>
  <c r="AA87" i="1"/>
  <c r="AA113" i="1"/>
  <c r="AA164" i="1"/>
  <c r="AA254" i="1"/>
  <c r="AA267" i="1"/>
  <c r="AA407" i="1"/>
  <c r="AA456" i="1"/>
  <c r="AA531" i="1"/>
  <c r="AA552" i="1"/>
  <c r="AA680" i="1"/>
  <c r="AA688" i="1"/>
  <c r="AA696" i="1"/>
  <c r="AA704" i="1"/>
  <c r="AA712" i="1"/>
  <c r="AA728" i="1"/>
  <c r="AA736" i="1"/>
  <c r="AA768" i="1"/>
  <c r="AA848" i="1"/>
  <c r="AA864" i="1"/>
  <c r="AA89" i="1"/>
  <c r="AA102" i="1"/>
  <c r="AA217" i="1"/>
  <c r="AA230" i="1"/>
  <c r="AA243" i="1"/>
  <c r="AA307" i="1"/>
  <c r="AA332" i="1"/>
  <c r="AA447" i="1"/>
  <c r="AA489" i="1"/>
  <c r="AA500" i="1"/>
  <c r="AA585" i="1"/>
  <c r="AA628" i="1"/>
  <c r="AA639" i="1"/>
  <c r="AA689" i="1"/>
  <c r="AA697" i="1"/>
  <c r="AA737" i="1"/>
  <c r="AA753" i="1"/>
  <c r="AA27" i="1"/>
  <c r="AA116" i="1"/>
  <c r="AA257" i="1"/>
  <c r="AA270" i="1"/>
  <c r="AA283" i="1"/>
  <c r="AA334" i="1"/>
  <c r="AA385" i="1"/>
  <c r="AA398" i="1"/>
  <c r="AA534" i="1"/>
  <c r="AA598" i="1"/>
  <c r="AA651" i="1"/>
  <c r="AA672" i="1"/>
  <c r="AA682" i="1"/>
  <c r="AA746" i="1"/>
  <c r="AA786" i="1"/>
  <c r="AA842" i="1"/>
  <c r="AA858" i="1"/>
  <c r="AA874" i="1"/>
  <c r="AA882" i="1"/>
  <c r="AA898" i="1"/>
  <c r="AA158" i="1"/>
  <c r="AA375" i="1"/>
  <c r="AA388" i="1"/>
  <c r="AA643" i="1"/>
  <c r="AA675" i="1"/>
  <c r="AA708" i="1"/>
  <c r="AA716" i="1"/>
  <c r="AA44" i="1"/>
  <c r="AA70" i="1"/>
  <c r="AA172" i="1"/>
  <c r="AA185" i="1"/>
  <c r="AA326" i="1"/>
  <c r="AA364" i="1"/>
  <c r="AA415" i="1"/>
  <c r="AA452" i="1"/>
  <c r="AA527" i="1"/>
  <c r="AA548" i="1"/>
  <c r="AA623" i="1"/>
  <c r="AA644" i="1"/>
  <c r="AA665" i="1"/>
  <c r="AA709" i="1"/>
  <c r="AA725" i="1"/>
  <c r="AA757" i="1"/>
  <c r="AA773" i="1"/>
  <c r="AA797" i="1"/>
  <c r="AA805" i="1"/>
  <c r="AA837" i="1"/>
  <c r="AA853" i="1"/>
  <c r="AA869" i="1"/>
  <c r="AA877" i="1"/>
  <c r="AA84" i="1"/>
  <c r="AA135" i="1"/>
  <c r="AA148" i="1"/>
  <c r="AA276" i="1"/>
  <c r="AA302" i="1"/>
  <c r="AA391" i="1"/>
  <c r="AA430" i="1"/>
  <c r="AA603" i="1"/>
  <c r="AA137" i="1"/>
  <c r="AA823" i="1"/>
  <c r="AA918" i="1"/>
  <c r="AA942" i="1"/>
  <c r="AA1022" i="1"/>
  <c r="AA1038" i="1"/>
  <c r="AA1046" i="1"/>
  <c r="AA1094" i="1"/>
  <c r="AA1110" i="1"/>
  <c r="AA1174" i="1"/>
  <c r="AA1214" i="1"/>
  <c r="AA1270" i="1"/>
  <c r="AA1278" i="1"/>
  <c r="AA195" i="1"/>
  <c r="AA297" i="1"/>
  <c r="AA492" i="1"/>
  <c r="AA620" i="1"/>
  <c r="AA699" i="1"/>
  <c r="AA771" i="1"/>
  <c r="AA889" i="1"/>
  <c r="AA1047" i="1"/>
  <c r="AA1055" i="1"/>
  <c r="AA1063" i="1"/>
  <c r="AA1071" i="1"/>
  <c r="AA1143" i="1"/>
  <c r="AA1183" i="1"/>
  <c r="AA1215" i="1"/>
  <c r="AA1263" i="1"/>
  <c r="AA1311" i="1"/>
  <c r="AA201" i="1"/>
  <c r="AA252" i="1"/>
  <c r="AA303" i="1"/>
  <c r="AA406" i="1"/>
  <c r="AA455" i="1"/>
  <c r="AA497" i="1"/>
  <c r="AA723" i="1"/>
  <c r="AA944" i="1"/>
  <c r="AA976" i="1"/>
  <c r="AA1008" i="1"/>
  <c r="AA1048" i="1"/>
  <c r="AA1064" i="1"/>
  <c r="AA1144" i="1"/>
  <c r="AA1184" i="1"/>
  <c r="AA1240" i="1"/>
  <c r="AA1256" i="1"/>
  <c r="AA1280" i="1"/>
  <c r="AA1296" i="1"/>
  <c r="AA551" i="1"/>
  <c r="AA817" i="1"/>
  <c r="AA830" i="1"/>
  <c r="AA843" i="1"/>
  <c r="AA881" i="1"/>
  <c r="AA938" i="1"/>
  <c r="AA954" i="1"/>
  <c r="AA1034" i="1"/>
  <c r="AA1090" i="1"/>
  <c r="AA1106" i="1"/>
  <c r="AA1162" i="1"/>
  <c r="AA1218" i="1"/>
  <c r="AA1226" i="1"/>
  <c r="AA1250" i="1"/>
  <c r="AA1290" i="1"/>
  <c r="AA1322" i="1"/>
  <c r="AA425" i="1"/>
  <c r="AA513" i="1"/>
  <c r="AA895" i="1"/>
  <c r="AA907" i="1"/>
  <c r="AA915" i="1"/>
  <c r="AA947" i="1"/>
  <c r="AA955" i="1"/>
  <c r="AA971" i="1"/>
  <c r="AA979" i="1"/>
  <c r="AA995" i="1"/>
  <c r="AA1099" i="1"/>
  <c r="AA1107" i="1"/>
  <c r="AA1131" i="1"/>
  <c r="AA1163" i="1"/>
  <c r="AA1171" i="1"/>
  <c r="AA1187" i="1"/>
  <c r="AA1251" i="1"/>
  <c r="AA1267" i="1"/>
  <c r="AA1283" i="1"/>
  <c r="AA1307" i="1"/>
  <c r="AA227" i="1"/>
  <c r="AA278" i="1"/>
  <c r="AA519" i="1"/>
  <c r="AA667" i="1"/>
  <c r="AA732" i="1"/>
  <c r="AA790" i="1"/>
  <c r="AA822" i="1"/>
  <c r="AA859" i="1"/>
  <c r="AA892" i="1"/>
  <c r="AA1045" i="1"/>
  <c r="AA1237" i="1"/>
  <c r="AA1377" i="1"/>
  <c r="AA1385" i="1"/>
  <c r="AA1441" i="1"/>
  <c r="AA1449" i="1"/>
  <c r="AA1545" i="1"/>
  <c r="AA1553" i="1"/>
  <c r="AA1561" i="1"/>
  <c r="AA1649" i="1"/>
  <c r="AA1713" i="1"/>
  <c r="AA1721" i="1"/>
  <c r="AA860" i="1"/>
  <c r="AA1069" i="1"/>
  <c r="AA1362" i="1"/>
  <c r="AA1426" i="1"/>
  <c r="AA1450" i="1"/>
  <c r="AA1458" i="1"/>
  <c r="AA1466" i="1"/>
  <c r="AA1498" i="1"/>
  <c r="AA1514" i="1"/>
  <c r="AA1538" i="1"/>
  <c r="AA1546" i="1"/>
  <c r="AA1586" i="1"/>
  <c r="AA1610" i="1"/>
  <c r="AA1642" i="1"/>
  <c r="AA1658" i="1"/>
  <c r="AA1690" i="1"/>
  <c r="AA1722" i="1"/>
  <c r="AA1738" i="1"/>
  <c r="AA1754" i="1"/>
  <c r="AA833" i="1"/>
  <c r="AA965" i="1"/>
  <c r="AA1339" i="1"/>
  <c r="AA1347" i="1"/>
  <c r="AA1363" i="1"/>
  <c r="AA1419" i="1"/>
  <c r="AA1459" i="1"/>
  <c r="AA1507" i="1"/>
  <c r="AA1539" i="1"/>
  <c r="AA1547" i="1"/>
  <c r="AA1627" i="1"/>
  <c r="AA1643" i="1"/>
  <c r="AA1659" i="1"/>
  <c r="AA1675" i="1"/>
  <c r="AA588" i="1"/>
  <c r="AA948" i="1"/>
  <c r="AA1076" i="1"/>
  <c r="AA1181" i="1"/>
  <c r="AA1225" i="1"/>
  <c r="AA1268" i="1"/>
  <c r="AA233" i="1"/>
  <c r="AA715" i="1"/>
  <c r="AA873" i="1"/>
  <c r="AA1013" i="1"/>
  <c r="AA1141" i="1"/>
  <c r="AA1332" i="1"/>
  <c r="AA1381" i="1"/>
  <c r="AA1453" i="1"/>
  <c r="AA1469" i="1"/>
  <c r="AA1501" i="1"/>
  <c r="AA1509" i="1"/>
  <c r="AA1533" i="1"/>
  <c r="AA1565" i="1"/>
  <c r="AA1589" i="1"/>
  <c r="AA1605" i="1"/>
  <c r="AA460" i="1"/>
  <c r="AA726" i="1"/>
  <c r="AA909" i="1"/>
  <c r="AA1081" i="1"/>
  <c r="AA1101" i="1"/>
  <c r="AA1145" i="1"/>
  <c r="AA1366" i="1"/>
  <c r="AA1390" i="1"/>
  <c r="AA1614" i="1"/>
  <c r="AA1638" i="1"/>
  <c r="AA1646" i="1"/>
  <c r="AA1678" i="1"/>
  <c r="AA284" i="1"/>
  <c r="AA641" i="1"/>
  <c r="AA884" i="1"/>
  <c r="AA956" i="1"/>
  <c r="AA1439" i="1"/>
  <c r="AA1460" i="1"/>
  <c r="AA1588" i="1"/>
  <c r="AA1652" i="1"/>
  <c r="AA1672" i="1"/>
  <c r="AA1693" i="1"/>
  <c r="AA1735" i="1"/>
  <c r="AA1753" i="1"/>
  <c r="AA1796" i="1"/>
  <c r="AA782" i="1"/>
  <c r="AA1548" i="1"/>
  <c r="AA1612" i="1"/>
  <c r="AA1676" i="1"/>
  <c r="AA1726" i="1"/>
  <c r="AA1755" i="1"/>
  <c r="AA1845" i="1"/>
  <c r="AA1853" i="1"/>
  <c r="AA1877" i="1"/>
  <c r="AA1933" i="1"/>
  <c r="AA1941" i="1"/>
  <c r="AA2005" i="1"/>
  <c r="AA2013" i="1"/>
  <c r="AA2061" i="1"/>
  <c r="AA2077" i="1"/>
  <c r="AA2093" i="1"/>
  <c r="AA2173" i="1"/>
  <c r="AA820" i="1"/>
  <c r="AA1021" i="1"/>
  <c r="AA1326" i="1"/>
  <c r="AA1636" i="1"/>
  <c r="AA1806" i="1"/>
  <c r="AA1814" i="1"/>
  <c r="AA1854" i="1"/>
  <c r="AA1878" i="1"/>
  <c r="AA1926" i="1"/>
  <c r="AA1950" i="1"/>
  <c r="AA1958" i="1"/>
  <c r="AA1966" i="1"/>
  <c r="AA2134" i="1"/>
  <c r="AA2166" i="1"/>
  <c r="AA2174" i="1"/>
  <c r="AA2190" i="1"/>
  <c r="AA2214" i="1"/>
  <c r="AA1189" i="1"/>
  <c r="AA1447" i="1"/>
  <c r="AA1468" i="1"/>
  <c r="AA1511" i="1"/>
  <c r="AA1575" i="1"/>
  <c r="AA1596" i="1"/>
  <c r="AA1639" i="1"/>
  <c r="AA1680" i="1"/>
  <c r="AA1783" i="1"/>
  <c r="AA1823" i="1"/>
  <c r="AA1831" i="1"/>
  <c r="AA1863" i="1"/>
  <c r="AA1951" i="1"/>
  <c r="AA1959" i="1"/>
  <c r="AA1991" i="1"/>
  <c r="AA2023" i="1"/>
  <c r="AA2047" i="1"/>
  <c r="AA2071" i="1"/>
  <c r="AA2079" i="1"/>
  <c r="AA2119" i="1"/>
  <c r="AA2143" i="1"/>
  <c r="AA2151" i="1"/>
  <c r="AA2183" i="1"/>
  <c r="AA2207" i="1"/>
  <c r="AA2215" i="1"/>
  <c r="AA1428" i="1"/>
  <c r="AA1492" i="1"/>
  <c r="AA1512" i="1"/>
  <c r="AA1784" i="1"/>
  <c r="AA1864" i="1"/>
  <c r="AA1888" i="1"/>
  <c r="AA1904" i="1"/>
  <c r="AA1944" i="1"/>
  <c r="AA1992" i="1"/>
  <c r="AA2064" i="1"/>
  <c r="AA2088" i="1"/>
  <c r="AA2128" i="1"/>
  <c r="AA2152" i="1"/>
  <c r="AA2192" i="1"/>
  <c r="AA310" i="1"/>
  <c r="AA916" i="1"/>
  <c r="AA1085" i="1"/>
  <c r="AA1388" i="1"/>
  <c r="AA1495" i="1"/>
  <c r="AA1897" i="1"/>
  <c r="AA1913" i="1"/>
  <c r="AA1977" i="1"/>
  <c r="AA2041" i="1"/>
  <c r="AA2057" i="1"/>
  <c r="AA2089" i="1"/>
  <c r="AA2129" i="1"/>
  <c r="AA2137" i="1"/>
  <c r="AA1108" i="1"/>
  <c r="AA1297" i="1"/>
  <c r="AA1391" i="1"/>
  <c r="AA1455" i="1"/>
  <c r="AA1519" i="1"/>
  <c r="AA1604" i="1"/>
  <c r="AA1733" i="1"/>
  <c r="AA1786" i="1"/>
  <c r="AA1818" i="1"/>
  <c r="AA1826" i="1"/>
  <c r="AA1834" i="1"/>
  <c r="AA1954" i="1"/>
  <c r="AA1962" i="1"/>
  <c r="AA1970" i="1"/>
  <c r="AA1978" i="1"/>
  <c r="AA2066" i="1"/>
  <c r="AA2090" i="1"/>
  <c r="AA2122" i="1"/>
  <c r="AA2194" i="1"/>
  <c r="AA2202" i="1"/>
  <c r="AA1310" i="1"/>
  <c r="AA1372" i="1"/>
  <c r="AA1392" i="1"/>
  <c r="AA1456" i="1"/>
  <c r="AA1648" i="1"/>
  <c r="AA1708" i="1"/>
  <c r="AA1734" i="1"/>
  <c r="AA1843" i="1"/>
  <c r="AA1859" i="1"/>
  <c r="AA1875" i="1"/>
  <c r="AA1931" i="1"/>
  <c r="AA2011" i="1"/>
  <c r="AA2035" i="1"/>
  <c r="AA2043" i="1"/>
  <c r="AA2067" i="1"/>
  <c r="AA2131" i="1"/>
  <c r="AA2171" i="1"/>
  <c r="AA1948" i="1"/>
  <c r="AA2140" i="1"/>
  <c r="AA2237" i="1"/>
  <c r="AA2261" i="1"/>
  <c r="AA2293" i="1"/>
  <c r="AA2333" i="1"/>
  <c r="AA2084" i="1"/>
  <c r="AA2148" i="1"/>
  <c r="AA2334" i="1"/>
  <c r="AA2358" i="1"/>
  <c r="AA2398" i="1"/>
  <c r="AA2438" i="1"/>
  <c r="AA2494" i="1"/>
  <c r="AA2518" i="1"/>
  <c r="AA2590" i="1"/>
  <c r="AA2598" i="1"/>
  <c r="AA2606" i="1"/>
  <c r="AA2614" i="1"/>
  <c r="AA2630" i="1"/>
  <c r="AA2646" i="1"/>
  <c r="AA2678" i="1"/>
  <c r="AA2686" i="1"/>
  <c r="AA2702" i="1"/>
  <c r="AA2718" i="1"/>
  <c r="AA2758" i="1"/>
  <c r="AA2774" i="1"/>
  <c r="AA2854" i="1"/>
  <c r="AA2878" i="1"/>
  <c r="AA2886" i="1"/>
  <c r="AA1964" i="1"/>
  <c r="AA2230" i="1"/>
  <c r="AA2295" i="1"/>
  <c r="AA2335" i="1"/>
  <c r="AA2343" i="1"/>
  <c r="AA2383" i="1"/>
  <c r="AA2399" i="1"/>
  <c r="AA2503" i="1"/>
  <c r="AA2511" i="1"/>
  <c r="AA2527" i="1"/>
  <c r="AA2575" i="1"/>
  <c r="AA2615" i="1"/>
  <c r="AA2703" i="1"/>
  <c r="AA2719" i="1"/>
  <c r="AA2727" i="1"/>
  <c r="AA2735" i="1"/>
  <c r="AA2743" i="1"/>
  <c r="AA2751" i="1"/>
  <c r="AA2759" i="1"/>
  <c r="AA2775" i="1"/>
  <c r="AA2783" i="1"/>
  <c r="AA2823" i="1"/>
  <c r="AA1972" i="1"/>
  <c r="AA2240" i="1"/>
  <c r="AA2272" i="1"/>
  <c r="AA2304" i="1"/>
  <c r="AA2312" i="1"/>
  <c r="AA2320" i="1"/>
  <c r="AA2328" i="1"/>
  <c r="AA2392" i="1"/>
  <c r="AA2424" i="1"/>
  <c r="AA2448" i="1"/>
  <c r="AA2464" i="1"/>
  <c r="AA2472" i="1"/>
  <c r="AA2488" i="1"/>
  <c r="AA2504" i="1"/>
  <c r="AA2512" i="1"/>
  <c r="AA2520" i="1"/>
  <c r="AA2568" i="1"/>
  <c r="AA2616" i="1"/>
  <c r="AA2624" i="1"/>
  <c r="AA2664" i="1"/>
  <c r="AA2672" i="1"/>
  <c r="AA2696" i="1"/>
  <c r="AA2736" i="1"/>
  <c r="AA2768" i="1"/>
  <c r="AA2784" i="1"/>
  <c r="AA2840" i="1"/>
  <c r="AA2221" i="1"/>
  <c r="AA2273" i="1"/>
  <c r="AA2281" i="1"/>
  <c r="AA2417" i="1"/>
  <c r="AA2513" i="1"/>
  <c r="AA2537" i="1"/>
  <c r="AA2577" i="1"/>
  <c r="AA2633" i="1"/>
  <c r="AA2649" i="1"/>
  <c r="AA2729" i="1"/>
  <c r="AA2745" i="1"/>
  <c r="AA2761" i="1"/>
  <c r="AA2809" i="1"/>
  <c r="AA2865" i="1"/>
  <c r="AA2224" i="1"/>
  <c r="AA2274" i="1"/>
  <c r="AA2306" i="1"/>
  <c r="AA2330" i="1"/>
  <c r="AA2354" i="1"/>
  <c r="AA2410" i="1"/>
  <c r="AA2418" i="1"/>
  <c r="AA2434" i="1"/>
  <c r="AA2538" i="1"/>
  <c r="AA2546" i="1"/>
  <c r="AA2586" i="1"/>
  <c r="AA2650" i="1"/>
  <c r="AA2706" i="1"/>
  <c r="AA2754" i="1"/>
  <c r="AA2834" i="1"/>
  <c r="AA2850" i="1"/>
  <c r="AA1932" i="1"/>
  <c r="AA2060" i="1"/>
  <c r="AA2188" i="1"/>
  <c r="AA2226" i="1"/>
  <c r="AA2275" i="1"/>
  <c r="AA2283" i="1"/>
  <c r="AA2331" i="1"/>
  <c r="AA2379" i="1"/>
  <c r="AA2443" i="1"/>
  <c r="AA2451" i="1"/>
  <c r="AA2467" i="1"/>
  <c r="AA2483" i="1"/>
  <c r="AA2515" i="1"/>
  <c r="AA2555" i="1"/>
  <c r="AA2747" i="1"/>
  <c r="AA2779" i="1"/>
  <c r="AA2827" i="1"/>
  <c r="AA2875" i="1"/>
  <c r="AA2899" i="1"/>
  <c r="AA2004" i="1"/>
  <c r="AA2068" i="1"/>
  <c r="AA2132" i="1"/>
  <c r="AA2292" i="1"/>
  <c r="AA2404" i="1"/>
  <c r="AA2556" i="1"/>
  <c r="AA2620" i="1"/>
  <c r="AA2652" i="1"/>
  <c r="AA2668" i="1"/>
  <c r="AA2764" i="1"/>
  <c r="AA2812" i="1"/>
  <c r="AA2828" i="1"/>
  <c r="AA2645" i="1"/>
  <c r="AA2709" i="1"/>
  <c r="AA2908" i="1"/>
  <c r="AA2948" i="1"/>
  <c r="AA2988" i="1"/>
  <c r="AA3052" i="1"/>
  <c r="AA3076" i="1"/>
  <c r="AA3156" i="1"/>
  <c r="AA3172" i="1"/>
  <c r="AA3204" i="1"/>
  <c r="AA2589" i="1"/>
  <c r="AA2653" i="1"/>
  <c r="AA2909" i="1"/>
  <c r="AA2941" i="1"/>
  <c r="AA2957" i="1"/>
  <c r="AA2965" i="1"/>
  <c r="AA2981" i="1"/>
  <c r="AA2989" i="1"/>
  <c r="AA3013" i="1"/>
  <c r="AA3029" i="1"/>
  <c r="AA3037" i="1"/>
  <c r="AA3045" i="1"/>
  <c r="AA3077" i="1"/>
  <c r="AA3157" i="1"/>
  <c r="AA3253" i="1"/>
  <c r="AA3261" i="1"/>
  <c r="AA3277" i="1"/>
  <c r="AA3285" i="1"/>
  <c r="AA3317" i="1"/>
  <c r="AA3341" i="1"/>
  <c r="AA3349" i="1"/>
  <c r="AA3429" i="1"/>
  <c r="AA3437" i="1"/>
  <c r="AA3493" i="1"/>
  <c r="AA3541" i="1"/>
  <c r="AA3557" i="1"/>
  <c r="AA3581" i="1"/>
  <c r="AA3597" i="1"/>
  <c r="AA3613" i="1"/>
  <c r="AA3645" i="1"/>
  <c r="AA3685" i="1"/>
  <c r="AA3693" i="1"/>
  <c r="AA3757" i="1"/>
  <c r="AA3781" i="1"/>
  <c r="AA3789" i="1"/>
  <c r="AA3885" i="1"/>
  <c r="AA3933" i="1"/>
  <c r="AA3957" i="1"/>
  <c r="AA3973" i="1"/>
  <c r="AA3981" i="1"/>
  <c r="AA4045" i="1"/>
  <c r="AA4069" i="1"/>
  <c r="AA4141" i="1"/>
  <c r="AA4165" i="1"/>
  <c r="AA2893" i="1"/>
  <c r="AA2926" i="1"/>
  <c r="AA2950" i="1"/>
  <c r="AA2974" i="1"/>
  <c r="AA3014" i="1"/>
  <c r="AA3150" i="1"/>
  <c r="AA3174" i="1"/>
  <c r="AA3182" i="1"/>
  <c r="AA3238" i="1"/>
  <c r="AA3254" i="1"/>
  <c r="AA3262" i="1"/>
  <c r="AA3270" i="1"/>
  <c r="AA3294" i="1"/>
  <c r="AA3422" i="1"/>
  <c r="AA3446" i="1"/>
  <c r="AA3462" i="1"/>
  <c r="AA3470" i="1"/>
  <c r="AA3542" i="1"/>
  <c r="AA3662" i="1"/>
  <c r="AA3710" i="1"/>
  <c r="AA3718" i="1"/>
  <c r="AA3774" i="1"/>
  <c r="AA3982" i="1"/>
  <c r="AA4006" i="1"/>
  <c r="AA4046" i="1"/>
  <c r="AA4086" i="1"/>
  <c r="AA4126" i="1"/>
  <c r="AA4142" i="1"/>
  <c r="AA4158" i="1"/>
  <c r="AA4166" i="1"/>
  <c r="AA2860" i="1"/>
  <c r="AA3063" i="1"/>
  <c r="AA3079" i="1"/>
  <c r="AA3095" i="1"/>
  <c r="AA3103" i="1"/>
  <c r="AA3191" i="1"/>
  <c r="AA3215" i="1"/>
  <c r="AA3255" i="1"/>
  <c r="AA3263" i="1"/>
  <c r="AA3279" i="1"/>
  <c r="AA3359" i="1"/>
  <c r="AA3391" i="1"/>
  <c r="AA3431" i="1"/>
  <c r="AA3447" i="1"/>
  <c r="AA3455" i="1"/>
  <c r="AA3511" i="1"/>
  <c r="AA3527" i="1"/>
  <c r="AA3535" i="1"/>
  <c r="AA3663" i="1"/>
  <c r="AA3703" i="1"/>
  <c r="AA3719" i="1"/>
  <c r="AA3727" i="1"/>
  <c r="AA3831" i="1"/>
  <c r="AA3863" i="1"/>
  <c r="AA3919" i="1"/>
  <c r="AA3951" i="1"/>
  <c r="AA3959" i="1"/>
  <c r="AA3975" i="1"/>
  <c r="AA3999" i="1"/>
  <c r="AA4007" i="1"/>
  <c r="AA4079" i="1"/>
  <c r="AA2357" i="1"/>
  <c r="AA2421" i="1"/>
  <c r="AA2805" i="1"/>
  <c r="AA2861" i="1"/>
  <c r="AA2984" i="1"/>
  <c r="AA3032" i="1"/>
  <c r="AA3128" i="1"/>
  <c r="AA3184" i="1"/>
  <c r="AA3240" i="1"/>
  <c r="AA3264" i="1"/>
  <c r="AA3272" i="1"/>
  <c r="AA3280" i="1"/>
  <c r="AA3384" i="1"/>
  <c r="AA3464" i="1"/>
  <c r="AA3480" i="1"/>
  <c r="AA3488" i="1"/>
  <c r="AA3512" i="1"/>
  <c r="AA3560" i="1"/>
  <c r="AA3768" i="1"/>
  <c r="AA3896" i="1"/>
  <c r="AA3968" i="1"/>
  <c r="AA4024" i="1"/>
  <c r="AA4040" i="1"/>
  <c r="AA4048" i="1"/>
  <c r="AA2685" i="1"/>
  <c r="AA2868" i="1"/>
  <c r="AA2921" i="1"/>
  <c r="AA2969" i="1"/>
  <c r="AA2993" i="1"/>
  <c r="AA3001" i="1"/>
  <c r="AA3009" i="1"/>
  <c r="AA3105" i="1"/>
  <c r="AA3129" i="1"/>
  <c r="AA3161" i="1"/>
  <c r="AA3281" i="1"/>
  <c r="AA3329" i="1"/>
  <c r="AA3369" i="1"/>
  <c r="AA3417" i="1"/>
  <c r="AA3433" i="1"/>
  <c r="AA3641" i="1"/>
  <c r="AA3681" i="1"/>
  <c r="AA3697" i="1"/>
  <c r="AA3729" i="1"/>
  <c r="AA3753" i="1"/>
  <c r="AA3769" i="1"/>
  <c r="AA3777" i="1"/>
  <c r="AA3817" i="1"/>
  <c r="AA4001" i="1"/>
  <c r="AA4017" i="1"/>
  <c r="AA4025" i="1"/>
  <c r="AA2437" i="1"/>
  <c r="AA2757" i="1"/>
  <c r="AA2906" i="1"/>
  <c r="AA2946" i="1"/>
  <c r="AA2986" i="1"/>
  <c r="AA2994" i="1"/>
  <c r="AA3010" i="1"/>
  <c r="AA3018" i="1"/>
  <c r="AA3074" i="1"/>
  <c r="AA3162" i="1"/>
  <c r="AA3170" i="1"/>
  <c r="AA3210" i="1"/>
  <c r="AA3218" i="1"/>
  <c r="AA3258" i="1"/>
  <c r="AA3338" i="1"/>
  <c r="AA3346" i="1"/>
  <c r="AA3362" i="1"/>
  <c r="AA3458" i="1"/>
  <c r="AA3522" i="1"/>
  <c r="AA3554" i="1"/>
  <c r="AA3562" i="1"/>
  <c r="AA3570" i="1"/>
  <c r="AA3578" i="1"/>
  <c r="AA3666" i="1"/>
  <c r="AA3674" i="1"/>
  <c r="AA3842" i="1"/>
  <c r="AA3882" i="1"/>
  <c r="AA3906" i="1"/>
  <c r="AA3978" i="1"/>
  <c r="AA4010" i="1"/>
  <c r="AA4058" i="1"/>
  <c r="AA4098" i="1"/>
  <c r="AA4114" i="1"/>
  <c r="AA2971" i="1"/>
  <c r="AA3059" i="1"/>
  <c r="AA3147" i="1"/>
  <c r="AA3179" i="1"/>
  <c r="AA3235" i="1"/>
  <c r="AA3291" i="1"/>
  <c r="AA3339" i="1"/>
  <c r="AA3347" i="1"/>
  <c r="AA3355" i="1"/>
  <c r="AA3371" i="1"/>
  <c r="AA3395" i="1"/>
  <c r="AA3403" i="1"/>
  <c r="AA3475" i="1"/>
  <c r="AA3683" i="1"/>
  <c r="AA3779" i="1"/>
  <c r="AA3907" i="1"/>
  <c r="AA4035" i="1"/>
  <c r="AA4076" i="1"/>
  <c r="AA4267" i="1"/>
  <c r="AA4299" i="1"/>
  <c r="AA4315" i="1"/>
  <c r="AA4339" i="1"/>
  <c r="AA4403" i="1"/>
  <c r="AA4419" i="1"/>
  <c r="AA4467" i="1"/>
  <c r="AA3620" i="1"/>
  <c r="AA3908" i="1"/>
  <c r="AA3940" i="1"/>
  <c r="AA4132" i="1"/>
  <c r="AA4180" i="1"/>
  <c r="AA4188" i="1"/>
  <c r="AA4212" i="1"/>
  <c r="AA4220" i="1"/>
  <c r="AA4260" i="1"/>
  <c r="AA4300" i="1"/>
  <c r="AA4316" i="1"/>
  <c r="AA4380" i="1"/>
  <c r="AA4420" i="1"/>
  <c r="AA4476" i="1"/>
  <c r="AA4484" i="1"/>
  <c r="AA4508" i="1"/>
  <c r="AA3468" i="1"/>
  <c r="AA3595" i="1"/>
  <c r="AA3627" i="1"/>
  <c r="AA3915" i="1"/>
  <c r="AA4060" i="1"/>
  <c r="AA4104" i="1"/>
  <c r="AA4172" i="1"/>
  <c r="AA4221" i="1"/>
  <c r="AA4229" i="1"/>
  <c r="AA4341" i="1"/>
  <c r="AA4357" i="1"/>
  <c r="AA4405" i="1"/>
  <c r="AA4581" i="1"/>
  <c r="AA4589" i="1"/>
  <c r="AA3948" i="1"/>
  <c r="AA4065" i="1"/>
  <c r="AA4105" i="1"/>
  <c r="AA4190" i="1"/>
  <c r="AA4214" i="1"/>
  <c r="AA4238" i="1"/>
  <c r="AA4286" i="1"/>
  <c r="AA4334" i="1"/>
  <c r="AA4350" i="1"/>
  <c r="AA4358" i="1"/>
  <c r="AA4366" i="1"/>
  <c r="AA4374" i="1"/>
  <c r="AA4406" i="1"/>
  <c r="AA4414" i="1"/>
  <c r="AA4430" i="1"/>
  <c r="AA4454" i="1"/>
  <c r="AA4534" i="1"/>
  <c r="AA4622" i="1"/>
  <c r="AA4638" i="1"/>
  <c r="AA3356" i="1"/>
  <c r="AA3548" i="1"/>
  <c r="AA3731" i="1"/>
  <c r="AA4247" i="1"/>
  <c r="AA4343" i="1"/>
  <c r="AA4351" i="1"/>
  <c r="AA4391" i="1"/>
  <c r="AA4431" i="1"/>
  <c r="AA4439" i="1"/>
  <c r="AA4487" i="1"/>
  <c r="AA4495" i="1"/>
  <c r="AA4519" i="1"/>
  <c r="AA4527" i="1"/>
  <c r="AA4583" i="1"/>
  <c r="AA3364" i="1"/>
  <c r="AA3636" i="1"/>
  <c r="AA3700" i="1"/>
  <c r="AA3764" i="1"/>
  <c r="AA4020" i="1"/>
  <c r="AA4091" i="1"/>
  <c r="AA4108" i="1"/>
  <c r="AA4167" i="1"/>
  <c r="AA4176" i="1"/>
  <c r="AA4288" i="1"/>
  <c r="AA4336" i="1"/>
  <c r="AA4352" i="1"/>
  <c r="AA4368" i="1"/>
  <c r="AA4392" i="1"/>
  <c r="AA4416" i="1"/>
  <c r="AA4464" i="1"/>
  <c r="AA4480" i="1"/>
  <c r="AA4496" i="1"/>
  <c r="AA4520" i="1"/>
  <c r="AA4544" i="1"/>
  <c r="AA4632" i="1"/>
  <c r="AA3643" i="1"/>
  <c r="AA3707" i="1"/>
  <c r="AA4051" i="1"/>
  <c r="AA4073" i="1"/>
  <c r="AA4225" i="1"/>
  <c r="AA4241" i="1"/>
  <c r="AA4257" i="1"/>
  <c r="AA4265" i="1"/>
  <c r="AA4369" i="1"/>
  <c r="AA4529" i="1"/>
  <c r="AA4633" i="1"/>
  <c r="AA3572" i="1"/>
  <c r="AA3772" i="1"/>
  <c r="AA3868" i="1"/>
  <c r="AA3900" i="1"/>
  <c r="AA4075" i="1"/>
  <c r="AA4218" i="1"/>
  <c r="AA4226" i="1"/>
  <c r="AA4242" i="1"/>
  <c r="AA4250" i="1"/>
  <c r="AA4322" i="1"/>
  <c r="AA4386" i="1"/>
  <c r="AA4434" i="1"/>
  <c r="AA4450" i="1"/>
  <c r="AA4466" i="1"/>
  <c r="AA4506" i="1"/>
  <c r="AA4514" i="1"/>
  <c r="AA4664" i="1"/>
  <c r="Z44" i="1"/>
  <c r="Z84" i="1"/>
  <c r="Z116" i="1"/>
  <c r="Z148" i="1"/>
  <c r="Z164" i="1"/>
  <c r="Z172" i="1"/>
  <c r="Z252" i="1"/>
  <c r="Z276" i="1"/>
  <c r="Z284" i="1"/>
  <c r="Z332" i="1"/>
  <c r="Z364" i="1"/>
  <c r="Z388" i="1"/>
  <c r="Z452" i="1"/>
  <c r="Z460" i="1"/>
  <c r="Z492" i="1"/>
  <c r="Z500" i="1"/>
  <c r="Z548" i="1"/>
  <c r="Z588" i="1"/>
  <c r="Z620" i="1"/>
  <c r="Z628" i="1"/>
  <c r="Z644" i="1"/>
  <c r="Z708" i="1"/>
  <c r="Z716" i="1"/>
  <c r="Z732" i="1"/>
  <c r="Z820" i="1"/>
  <c r="Z860" i="1"/>
  <c r="Z884" i="1"/>
  <c r="Z892" i="1"/>
  <c r="Z916" i="1"/>
  <c r="Z948" i="1"/>
  <c r="Z956" i="1"/>
  <c r="Z1076" i="1"/>
  <c r="Z1108" i="1"/>
  <c r="Z1268" i="1"/>
  <c r="AA4665" i="1"/>
  <c r="Z37" i="1"/>
  <c r="Z189" i="1"/>
  <c r="Z205" i="1"/>
  <c r="Z229" i="1"/>
  <c r="Z333" i="1"/>
  <c r="Z341" i="1"/>
  <c r="Z429" i="1"/>
  <c r="Z477" i="1"/>
  <c r="Z509" i="1"/>
  <c r="Z525" i="1"/>
  <c r="Z565" i="1"/>
  <c r="Z669" i="1"/>
  <c r="Z709" i="1"/>
  <c r="Z725" i="1"/>
  <c r="Z757" i="1"/>
  <c r="Z773" i="1"/>
  <c r="Z797" i="1"/>
  <c r="Z805" i="1"/>
  <c r="Z837" i="1"/>
  <c r="Z853" i="1"/>
  <c r="Z869" i="1"/>
  <c r="Z877" i="1"/>
  <c r="Z909" i="1"/>
  <c r="Z965" i="1"/>
  <c r="Z1013" i="1"/>
  <c r="Z1021" i="1"/>
  <c r="Z1045" i="1"/>
  <c r="Z1069" i="1"/>
  <c r="Z1085" i="1"/>
  <c r="Z1101" i="1"/>
  <c r="Z1141" i="1"/>
  <c r="Z1181" i="1"/>
  <c r="Z1189" i="1"/>
  <c r="AA4548" i="1"/>
  <c r="AA4639" i="1"/>
  <c r="AA4650" i="1"/>
  <c r="Z70" i="1"/>
  <c r="Z102" i="1"/>
  <c r="Z158" i="1"/>
  <c r="Z230" i="1"/>
  <c r="Z254" i="1"/>
  <c r="Z270" i="1"/>
  <c r="Z278" i="1"/>
  <c r="Z302" i="1"/>
  <c r="Z310" i="1"/>
  <c r="Z326" i="1"/>
  <c r="Z334" i="1"/>
  <c r="Z398" i="1"/>
  <c r="Z406" i="1"/>
  <c r="Z430" i="1"/>
  <c r="Z534" i="1"/>
  <c r="Z598" i="1"/>
  <c r="Z726" i="1"/>
  <c r="Z782" i="1"/>
  <c r="Z790" i="1"/>
  <c r="Z822" i="1"/>
  <c r="Z830" i="1"/>
  <c r="Z918" i="1"/>
  <c r="Z942" i="1"/>
  <c r="Z1022" i="1"/>
  <c r="Z1038" i="1"/>
  <c r="Z1046" i="1"/>
  <c r="Z1094" i="1"/>
  <c r="Z1110" i="1"/>
  <c r="Z1174" i="1"/>
  <c r="AA4659" i="1"/>
  <c r="AA4667" i="1"/>
  <c r="Z87" i="1"/>
  <c r="Z135" i="1"/>
  <c r="Z303" i="1"/>
  <c r="Z375" i="1"/>
  <c r="Z391" i="1"/>
  <c r="Z407" i="1"/>
  <c r="Z415" i="1"/>
  <c r="Z447" i="1"/>
  <c r="Z455" i="1"/>
  <c r="Z519" i="1"/>
  <c r="Z527" i="1"/>
  <c r="Z551" i="1"/>
  <c r="Z623" i="1"/>
  <c r="Z639" i="1"/>
  <c r="Z823" i="1"/>
  <c r="Z895" i="1"/>
  <c r="Z1047" i="1"/>
  <c r="Z1055" i="1"/>
  <c r="Z1063" i="1"/>
  <c r="Z1071" i="1"/>
  <c r="Z1143" i="1"/>
  <c r="Z1183" i="1"/>
  <c r="Z1215" i="1"/>
  <c r="Z1263" i="1"/>
  <c r="AA4652" i="1"/>
  <c r="AA4676" i="1"/>
  <c r="AA4700" i="1"/>
  <c r="Z16" i="1"/>
  <c r="Z24" i="1"/>
  <c r="Z40" i="1"/>
  <c r="Z64" i="1"/>
  <c r="Z80" i="1"/>
  <c r="Z152" i="1"/>
  <c r="Z160" i="1"/>
  <c r="Z168" i="1"/>
  <c r="Z208" i="1"/>
  <c r="Z232" i="1"/>
  <c r="Z288" i="1"/>
  <c r="Z360" i="1"/>
  <c r="Z456" i="1"/>
  <c r="Z552" i="1"/>
  <c r="Z672" i="1"/>
  <c r="Z680" i="1"/>
  <c r="Z688" i="1"/>
  <c r="Z696" i="1"/>
  <c r="Z704" i="1"/>
  <c r="Z712" i="1"/>
  <c r="Z728" i="1"/>
  <c r="Z736" i="1"/>
  <c r="Z768" i="1"/>
  <c r="Z848" i="1"/>
  <c r="Z864" i="1"/>
  <c r="Z944" i="1"/>
  <c r="Z976" i="1"/>
  <c r="Z1008" i="1"/>
  <c r="Z1048" i="1"/>
  <c r="Z1064" i="1"/>
  <c r="Z1144" i="1"/>
  <c r="Z1184" i="1"/>
  <c r="Z1240" i="1"/>
  <c r="Z1256" i="1"/>
  <c r="AA4626" i="1"/>
  <c r="AA4653" i="1"/>
  <c r="Z89" i="1"/>
  <c r="Z113" i="1"/>
  <c r="Z137" i="1"/>
  <c r="Z185" i="1"/>
  <c r="Z201" i="1"/>
  <c r="Z217" i="1"/>
  <c r="Z233" i="1"/>
  <c r="Z257" i="1"/>
  <c r="Z297" i="1"/>
  <c r="Z385" i="1"/>
  <c r="Z425" i="1"/>
  <c r="Z489" i="1"/>
  <c r="Z497" i="1"/>
  <c r="Z513" i="1"/>
  <c r="Z585" i="1"/>
  <c r="Z641" i="1"/>
  <c r="Z665" i="1"/>
  <c r="Z689" i="1"/>
  <c r="Z697" i="1"/>
  <c r="Z737" i="1"/>
  <c r="Z753" i="1"/>
  <c r="Z817" i="1"/>
  <c r="Z833" i="1"/>
  <c r="Z873" i="1"/>
  <c r="Z881" i="1"/>
  <c r="Z889" i="1"/>
  <c r="Z1081" i="1"/>
  <c r="Z1145" i="1"/>
  <c r="Z1225" i="1"/>
  <c r="AA4628" i="1"/>
  <c r="AA4694" i="1"/>
  <c r="Z10" i="1"/>
  <c r="Z18" i="1"/>
  <c r="Z74" i="1"/>
  <c r="Z122" i="1"/>
  <c r="Z194" i="1"/>
  <c r="Z242" i="1"/>
  <c r="Z290" i="1"/>
  <c r="Z306" i="1"/>
  <c r="Z434" i="1"/>
  <c r="Z450" i="1"/>
  <c r="Z506" i="1"/>
  <c r="Z642" i="1"/>
  <c r="Z682" i="1"/>
  <c r="Z746" i="1"/>
  <c r="Z786" i="1"/>
  <c r="Z842" i="1"/>
  <c r="Z858" i="1"/>
  <c r="Z874" i="1"/>
  <c r="Z882" i="1"/>
  <c r="Z898" i="1"/>
  <c r="Z938" i="1"/>
  <c r="Z954" i="1"/>
  <c r="Z1034" i="1"/>
  <c r="Z1090" i="1"/>
  <c r="Z1106" i="1"/>
  <c r="Z1162" i="1"/>
  <c r="Z1218" i="1"/>
  <c r="Z1226" i="1"/>
  <c r="Z1250" i="1"/>
  <c r="AA4570" i="1"/>
  <c r="AA4631" i="1"/>
  <c r="AA4655" i="1"/>
  <c r="AA4695" i="1"/>
  <c r="Z27" i="1"/>
  <c r="Z195" i="1"/>
  <c r="Z227" i="1"/>
  <c r="Z243" i="1"/>
  <c r="Z267" i="1"/>
  <c r="Z283" i="1"/>
  <c r="Z307" i="1"/>
  <c r="Z531" i="1"/>
  <c r="Z603" i="1"/>
  <c r="Z643" i="1"/>
  <c r="Z651" i="1"/>
  <c r="Z667" i="1"/>
  <c r="Z675" i="1"/>
  <c r="Z699" i="1"/>
  <c r="Z715" i="1"/>
  <c r="Z723" i="1"/>
  <c r="Z771" i="1"/>
  <c r="Z843" i="1"/>
  <c r="Z859" i="1"/>
  <c r="Z907" i="1"/>
  <c r="Z915" i="1"/>
  <c r="Z947" i="1"/>
  <c r="Z955" i="1"/>
  <c r="Z971" i="1"/>
  <c r="Z979" i="1"/>
  <c r="Z995" i="1"/>
  <c r="Z1099" i="1"/>
  <c r="Z1107" i="1"/>
  <c r="Z1131" i="1"/>
  <c r="Z1163" i="1"/>
  <c r="Z1171" i="1"/>
  <c r="Z1187" i="1"/>
  <c r="Z1251" i="1"/>
  <c r="Z1267" i="1"/>
  <c r="Z1280" i="1"/>
  <c r="Z1296" i="1"/>
  <c r="Z1392" i="1"/>
  <c r="Z1456" i="1"/>
  <c r="Z1512" i="1"/>
  <c r="Z1648" i="1"/>
  <c r="Z1672" i="1"/>
  <c r="Z1680" i="1"/>
  <c r="Z1784" i="1"/>
  <c r="Z1864" i="1"/>
  <c r="Z1888" i="1"/>
  <c r="Z1904" i="1"/>
  <c r="Z1944" i="1"/>
  <c r="Z1992" i="1"/>
  <c r="Z2064" i="1"/>
  <c r="Z2088" i="1"/>
  <c r="Z2128" i="1"/>
  <c r="Z2152" i="1"/>
  <c r="Z2192" i="1"/>
  <c r="Z2224" i="1"/>
  <c r="Z2240" i="1"/>
  <c r="Z2272" i="1"/>
  <c r="Z2304" i="1"/>
  <c r="Z2312" i="1"/>
  <c r="Z2320" i="1"/>
  <c r="Z2328" i="1"/>
  <c r="Z2392" i="1"/>
  <c r="Z2424" i="1"/>
  <c r="Z2448" i="1"/>
  <c r="Z2464" i="1"/>
  <c r="Z2472" i="1"/>
  <c r="Z2488" i="1"/>
  <c r="Z2504" i="1"/>
  <c r="Z2512" i="1"/>
  <c r="Z2520" i="1"/>
  <c r="Z2568" i="1"/>
  <c r="Z1297" i="1"/>
  <c r="Z1377" i="1"/>
  <c r="Z1385" i="1"/>
  <c r="Z1441" i="1"/>
  <c r="Z1449" i="1"/>
  <c r="Z1545" i="1"/>
  <c r="Z1553" i="1"/>
  <c r="Z1561" i="1"/>
  <c r="Z1649" i="1"/>
  <c r="Z1713" i="1"/>
  <c r="Z1721" i="1"/>
  <c r="Z1753" i="1"/>
  <c r="Z1897" i="1"/>
  <c r="Z1913" i="1"/>
  <c r="Z1977" i="1"/>
  <c r="Z2041" i="1"/>
  <c r="Z2057" i="1"/>
  <c r="Z2089" i="1"/>
  <c r="Z2129" i="1"/>
  <c r="Z2137" i="1"/>
  <c r="Z2273" i="1"/>
  <c r="Z2281" i="1"/>
  <c r="Z2417" i="1"/>
  <c r="Z2513" i="1"/>
  <c r="Z2537" i="1"/>
  <c r="Z2577" i="1"/>
  <c r="Z1290" i="1"/>
  <c r="Z1322" i="1"/>
  <c r="Z1362" i="1"/>
  <c r="Z1426" i="1"/>
  <c r="Z1450" i="1"/>
  <c r="Z1458" i="1"/>
  <c r="Z1466" i="1"/>
  <c r="Z1498" i="1"/>
  <c r="Z1514" i="1"/>
  <c r="Z1538" i="1"/>
  <c r="Z1546" i="1"/>
  <c r="Z1586" i="1"/>
  <c r="Z1610" i="1"/>
  <c r="Z1642" i="1"/>
  <c r="Z1658" i="1"/>
  <c r="Z1690" i="1"/>
  <c r="Z1722" i="1"/>
  <c r="Z1738" i="1"/>
  <c r="Z1754" i="1"/>
  <c r="Z1786" i="1"/>
  <c r="Z1818" i="1"/>
  <c r="Z1826" i="1"/>
  <c r="Z1834" i="1"/>
  <c r="Z1954" i="1"/>
  <c r="Z1962" i="1"/>
  <c r="Z1970" i="1"/>
  <c r="Z1978" i="1"/>
  <c r="Z2066" i="1"/>
  <c r="Z2090" i="1"/>
  <c r="Z2122" i="1"/>
  <c r="Z2194" i="1"/>
  <c r="Z2202" i="1"/>
  <c r="Z2226" i="1"/>
  <c r="Z2274" i="1"/>
  <c r="Z2306" i="1"/>
  <c r="Z2330" i="1"/>
  <c r="Z2354" i="1"/>
  <c r="Z2410" i="1"/>
  <c r="Z2418" i="1"/>
  <c r="Z2434" i="1"/>
  <c r="Z2538" i="1"/>
  <c r="Z2546" i="1"/>
  <c r="Z2586" i="1"/>
  <c r="Z1283" i="1"/>
  <c r="Z1307" i="1"/>
  <c r="Z1339" i="1"/>
  <c r="Z1347" i="1"/>
  <c r="Z1363" i="1"/>
  <c r="Z1419" i="1"/>
  <c r="Z1459" i="1"/>
  <c r="Z1507" i="1"/>
  <c r="Z1539" i="1"/>
  <c r="Z1547" i="1"/>
  <c r="Z1627" i="1"/>
  <c r="Z1643" i="1"/>
  <c r="Z1659" i="1"/>
  <c r="Z1675" i="1"/>
  <c r="Z1755" i="1"/>
  <c r="Z1843" i="1"/>
  <c r="Z1859" i="1"/>
  <c r="Z1875" i="1"/>
  <c r="Z1931" i="1"/>
  <c r="Z2011" i="1"/>
  <c r="Z2035" i="1"/>
  <c r="Z2043" i="1"/>
  <c r="Z2067" i="1"/>
  <c r="Z2131" i="1"/>
  <c r="Z2171" i="1"/>
  <c r="Z2275" i="1"/>
  <c r="Z2283" i="1"/>
  <c r="Z2331" i="1"/>
  <c r="Z2379" i="1"/>
  <c r="Z2443" i="1"/>
  <c r="Z2451" i="1"/>
  <c r="Z2467" i="1"/>
  <c r="Z2483" i="1"/>
  <c r="Z2515" i="1"/>
  <c r="Z2555" i="1"/>
  <c r="Z1237" i="1"/>
  <c r="Z1332" i="1"/>
  <c r="Z1372" i="1"/>
  <c r="Z1388" i="1"/>
  <c r="Z1428" i="1"/>
  <c r="Z1460" i="1"/>
  <c r="Z1468" i="1"/>
  <c r="Z1492" i="1"/>
  <c r="Z1548" i="1"/>
  <c r="Z1588" i="1"/>
  <c r="Z1596" i="1"/>
  <c r="Z1604" i="1"/>
  <c r="Z1612" i="1"/>
  <c r="Z1636" i="1"/>
  <c r="Z1652" i="1"/>
  <c r="Z1676" i="1"/>
  <c r="Z1708" i="1"/>
  <c r="Z1796" i="1"/>
  <c r="Z1932" i="1"/>
  <c r="Z1948" i="1"/>
  <c r="Z1964" i="1"/>
  <c r="Z1972" i="1"/>
  <c r="Z2004" i="1"/>
  <c r="Z2060" i="1"/>
  <c r="Z2068" i="1"/>
  <c r="Z2084" i="1"/>
  <c r="Z2132" i="1"/>
  <c r="Z2140" i="1"/>
  <c r="Z2148" i="1"/>
  <c r="Z2188" i="1"/>
  <c r="Z2292" i="1"/>
  <c r="Z2404" i="1"/>
  <c r="Z2556" i="1"/>
  <c r="Z1381" i="1"/>
  <c r="Z1453" i="1"/>
  <c r="Z1469" i="1"/>
  <c r="Z1501" i="1"/>
  <c r="Z1509" i="1"/>
  <c r="Z1533" i="1"/>
  <c r="Z1565" i="1"/>
  <c r="Z1589" i="1"/>
  <c r="Z1605" i="1"/>
  <c r="Z1693" i="1"/>
  <c r="Z1733" i="1"/>
  <c r="Z1845" i="1"/>
  <c r="Z1853" i="1"/>
  <c r="Z1877" i="1"/>
  <c r="Z1933" i="1"/>
  <c r="Z1941" i="1"/>
  <c r="Z2005" i="1"/>
  <c r="Z2013" i="1"/>
  <c r="Z2061" i="1"/>
  <c r="Z2077" i="1"/>
  <c r="Z2093" i="1"/>
  <c r="Z2173" i="1"/>
  <c r="Z2221" i="1"/>
  <c r="Z2237" i="1"/>
  <c r="Z2261" i="1"/>
  <c r="Z2293" i="1"/>
  <c r="Z2333" i="1"/>
  <c r="Z2357" i="1"/>
  <c r="Z2421" i="1"/>
  <c r="Z2437" i="1"/>
  <c r="Z2589" i="1"/>
  <c r="Z1278" i="1"/>
  <c r="Z1310" i="1"/>
  <c r="Z1326" i="1"/>
  <c r="Z1366" i="1"/>
  <c r="Z1390" i="1"/>
  <c r="Z1614" i="1"/>
  <c r="Z1638" i="1"/>
  <c r="Z1646" i="1"/>
  <c r="Z1678" i="1"/>
  <c r="Z1726" i="1"/>
  <c r="Z1734" i="1"/>
  <c r="Z1806" i="1"/>
  <c r="Z1814" i="1"/>
  <c r="Z1854" i="1"/>
  <c r="Z1878" i="1"/>
  <c r="Z1926" i="1"/>
  <c r="Z1950" i="1"/>
  <c r="Z1958" i="1"/>
  <c r="Z1966" i="1"/>
  <c r="Z2134" i="1"/>
  <c r="Z2166" i="1"/>
  <c r="Z2174" i="1"/>
  <c r="Z2190" i="1"/>
  <c r="Z2214" i="1"/>
  <c r="Z2230" i="1"/>
  <c r="Z2334" i="1"/>
  <c r="Z2358" i="1"/>
  <c r="Z2398" i="1"/>
  <c r="Z2438" i="1"/>
  <c r="Z2494" i="1"/>
  <c r="Z2518" i="1"/>
  <c r="Z2590" i="1"/>
  <c r="Z2598" i="1"/>
  <c r="Z2606" i="1"/>
  <c r="Z1214" i="1"/>
  <c r="Z1270" i="1"/>
  <c r="Z1311" i="1"/>
  <c r="Z1391" i="1"/>
  <c r="Z1439" i="1"/>
  <c r="Z1447" i="1"/>
  <c r="Z1455" i="1"/>
  <c r="Z1495" i="1"/>
  <c r="Z1511" i="1"/>
  <c r="Z1519" i="1"/>
  <c r="Z1575" i="1"/>
  <c r="Z1639" i="1"/>
  <c r="Z1735" i="1"/>
  <c r="Z1783" i="1"/>
  <c r="Z1823" i="1"/>
  <c r="Z1831" i="1"/>
  <c r="Z1863" i="1"/>
  <c r="Z1951" i="1"/>
  <c r="Z1959" i="1"/>
  <c r="Z1991" i="1"/>
  <c r="Z2023" i="1"/>
  <c r="Z2047" i="1"/>
  <c r="Z2071" i="1"/>
  <c r="Z2079" i="1"/>
  <c r="Z2119" i="1"/>
  <c r="Z2143" i="1"/>
  <c r="Z2151" i="1"/>
  <c r="Z2183" i="1"/>
  <c r="Z2207" i="1"/>
  <c r="Z2215" i="1"/>
  <c r="Z2295" i="1"/>
  <c r="Z2335" i="1"/>
  <c r="Z2343" i="1"/>
  <c r="Z2383" i="1"/>
  <c r="Z2399" i="1"/>
  <c r="Z2503" i="1"/>
  <c r="Z2511" i="1"/>
  <c r="Z2527" i="1"/>
  <c r="Z2575" i="1"/>
  <c r="Z2615" i="1"/>
  <c r="Z2616" i="1"/>
  <c r="Z2624" i="1"/>
  <c r="Z2664" i="1"/>
  <c r="Z2672" i="1"/>
  <c r="Z2696" i="1"/>
  <c r="Z2736" i="1"/>
  <c r="Z2768" i="1"/>
  <c r="Z2784" i="1"/>
  <c r="Z2840" i="1"/>
  <c r="Z2984" i="1"/>
  <c r="Z3032" i="1"/>
  <c r="Z3128" i="1"/>
  <c r="Z3184" i="1"/>
  <c r="Z3240" i="1"/>
  <c r="Z3264" i="1"/>
  <c r="Z3272" i="1"/>
  <c r="Z3280" i="1"/>
  <c r="Z3384" i="1"/>
  <c r="Z3464" i="1"/>
  <c r="Z3480" i="1"/>
  <c r="Z3488" i="1"/>
  <c r="Z3512" i="1"/>
  <c r="Z3560" i="1"/>
  <c r="Z3768" i="1"/>
  <c r="Z3896" i="1"/>
  <c r="Z2633" i="1"/>
  <c r="Z2649" i="1"/>
  <c r="Z2729" i="1"/>
  <c r="Z2745" i="1"/>
  <c r="Z2761" i="1"/>
  <c r="Z2809" i="1"/>
  <c r="Z2865" i="1"/>
  <c r="Z2921" i="1"/>
  <c r="Z2969" i="1"/>
  <c r="Z2993" i="1"/>
  <c r="Z3001" i="1"/>
  <c r="Z3009" i="1"/>
  <c r="Z3105" i="1"/>
  <c r="Z3129" i="1"/>
  <c r="Z3161" i="1"/>
  <c r="Z3281" i="1"/>
  <c r="Z3329" i="1"/>
  <c r="Z3369" i="1"/>
  <c r="Z3417" i="1"/>
  <c r="Z3433" i="1"/>
  <c r="Z3641" i="1"/>
  <c r="Z3681" i="1"/>
  <c r="Z3697" i="1"/>
  <c r="Z3729" i="1"/>
  <c r="Z3753" i="1"/>
  <c r="Z3769" i="1"/>
  <c r="Z3777" i="1"/>
  <c r="Z3817" i="1"/>
  <c r="Z2650" i="1"/>
  <c r="Z2706" i="1"/>
  <c r="Z2754" i="1"/>
  <c r="Z2834" i="1"/>
  <c r="Z2850" i="1"/>
  <c r="Z2906" i="1"/>
  <c r="Z2946" i="1"/>
  <c r="Z2986" i="1"/>
  <c r="Z2994" i="1"/>
  <c r="Z3010" i="1"/>
  <c r="Z3018" i="1"/>
  <c r="Z3074" i="1"/>
  <c r="Z3162" i="1"/>
  <c r="Z3170" i="1"/>
  <c r="Z3210" i="1"/>
  <c r="Z3218" i="1"/>
  <c r="Z3258" i="1"/>
  <c r="Z3338" i="1"/>
  <c r="Z3346" i="1"/>
  <c r="Z3362" i="1"/>
  <c r="Z3458" i="1"/>
  <c r="Z3522" i="1"/>
  <c r="Z3554" i="1"/>
  <c r="Z3562" i="1"/>
  <c r="Z3570" i="1"/>
  <c r="Z3578" i="1"/>
  <c r="Z3666" i="1"/>
  <c r="Z3674" i="1"/>
  <c r="Z3842" i="1"/>
  <c r="Z3882" i="1"/>
  <c r="Z3906" i="1"/>
  <c r="Z2747" i="1"/>
  <c r="Z2779" i="1"/>
  <c r="Z2827" i="1"/>
  <c r="Z2875" i="1"/>
  <c r="Z2899" i="1"/>
  <c r="Z2971" i="1"/>
  <c r="Z3059" i="1"/>
  <c r="Z3147" i="1"/>
  <c r="Z3179" i="1"/>
  <c r="Z3235" i="1"/>
  <c r="Z3291" i="1"/>
  <c r="Z3339" i="1"/>
  <c r="Z3347" i="1"/>
  <c r="Z3355" i="1"/>
  <c r="Z3371" i="1"/>
  <c r="Z3395" i="1"/>
  <c r="Z3403" i="1"/>
  <c r="Z3475" i="1"/>
  <c r="Z3595" i="1"/>
  <c r="Z3627" i="1"/>
  <c r="Z3643" i="1"/>
  <c r="Z3683" i="1"/>
  <c r="Z3707" i="1"/>
  <c r="Z3731" i="1"/>
  <c r="Z3779" i="1"/>
  <c r="Z3907" i="1"/>
  <c r="Z3915" i="1"/>
  <c r="Z2620" i="1"/>
  <c r="Z2652" i="1"/>
  <c r="Z2668" i="1"/>
  <c r="Z2764" i="1"/>
  <c r="Z2812" i="1"/>
  <c r="Z2828" i="1"/>
  <c r="Z2860" i="1"/>
  <c r="Z2868" i="1"/>
  <c r="Z2908" i="1"/>
  <c r="Z2948" i="1"/>
  <c r="Z2988" i="1"/>
  <c r="Z3052" i="1"/>
  <c r="Z3076" i="1"/>
  <c r="Z3156" i="1"/>
  <c r="Z3172" i="1"/>
  <c r="Z3204" i="1"/>
  <c r="Z3356" i="1"/>
  <c r="Z3364" i="1"/>
  <c r="Z3468" i="1"/>
  <c r="Z3548" i="1"/>
  <c r="Z3572" i="1"/>
  <c r="Z3620" i="1"/>
  <c r="Z3636" i="1"/>
  <c r="Z3700" i="1"/>
  <c r="Z3764" i="1"/>
  <c r="Z3772" i="1"/>
  <c r="Z3868" i="1"/>
  <c r="Z3900" i="1"/>
  <c r="Z3908" i="1"/>
  <c r="Z2645" i="1"/>
  <c r="Z2653" i="1"/>
  <c r="Z2685" i="1"/>
  <c r="Z2709" i="1"/>
  <c r="Z2757" i="1"/>
  <c r="Z2805" i="1"/>
  <c r="Z2861" i="1"/>
  <c r="Z2893" i="1"/>
  <c r="Z2909" i="1"/>
  <c r="Z2941" i="1"/>
  <c r="Z2957" i="1"/>
  <c r="Z2965" i="1"/>
  <c r="Z2981" i="1"/>
  <c r="Z2989" i="1"/>
  <c r="Z3013" i="1"/>
  <c r="Z3029" i="1"/>
  <c r="Z3037" i="1"/>
  <c r="Z3045" i="1"/>
  <c r="Z3077" i="1"/>
  <c r="Z3157" i="1"/>
  <c r="Z3253" i="1"/>
  <c r="Z3261" i="1"/>
  <c r="Z3277" i="1"/>
  <c r="Z3285" i="1"/>
  <c r="Z3317" i="1"/>
  <c r="Z3341" i="1"/>
  <c r="Z3349" i="1"/>
  <c r="Z3429" i="1"/>
  <c r="Z3437" i="1"/>
  <c r="Z3493" i="1"/>
  <c r="Z3541" i="1"/>
  <c r="Z3557" i="1"/>
  <c r="Z3581" i="1"/>
  <c r="Z3597" i="1"/>
  <c r="Z3613" i="1"/>
  <c r="Z3645" i="1"/>
  <c r="Z3685" i="1"/>
  <c r="Z3693" i="1"/>
  <c r="Z3757" i="1"/>
  <c r="Z3781" i="1"/>
  <c r="Z3789" i="1"/>
  <c r="Z2630" i="1"/>
  <c r="Z2646" i="1"/>
  <c r="Z2678" i="1"/>
  <c r="Z2686" i="1"/>
  <c r="Z2702" i="1"/>
  <c r="Z2718" i="1"/>
  <c r="Z2758" i="1"/>
  <c r="Z2774" i="1"/>
  <c r="Z2854" i="1"/>
  <c r="Z2878" i="1"/>
  <c r="Z2886" i="1"/>
  <c r="Z2926" i="1"/>
  <c r="Z2950" i="1"/>
  <c r="Z2974" i="1"/>
  <c r="Z3014" i="1"/>
  <c r="Z3150" i="1"/>
  <c r="Z3174" i="1"/>
  <c r="Z3182" i="1"/>
  <c r="Z3238" i="1"/>
  <c r="Z3254" i="1"/>
  <c r="Z3262" i="1"/>
  <c r="Z3270" i="1"/>
  <c r="Z3294" i="1"/>
  <c r="Z3422" i="1"/>
  <c r="Z3446" i="1"/>
  <c r="Z3462" i="1"/>
  <c r="Z3470" i="1"/>
  <c r="Z3542" i="1"/>
  <c r="Z3662" i="1"/>
  <c r="Z3710" i="1"/>
  <c r="Z3718" i="1"/>
  <c r="Z3774" i="1"/>
  <c r="Z2614" i="1"/>
  <c r="Z2703" i="1"/>
  <c r="Z2719" i="1"/>
  <c r="Z2727" i="1"/>
  <c r="Z2735" i="1"/>
  <c r="Z2743" i="1"/>
  <c r="Z2751" i="1"/>
  <c r="Z2759" i="1"/>
  <c r="Z2775" i="1"/>
  <c r="Z2783" i="1"/>
  <c r="Z2823" i="1"/>
  <c r="Z3063" i="1"/>
  <c r="Z3079" i="1"/>
  <c r="Z3095" i="1"/>
  <c r="Z3103" i="1"/>
  <c r="Z3191" i="1"/>
  <c r="Z3215" i="1"/>
  <c r="Z3255" i="1"/>
  <c r="Z3263" i="1"/>
  <c r="Z3279" i="1"/>
  <c r="Z3359" i="1"/>
  <c r="Z3391" i="1"/>
  <c r="Z3431" i="1"/>
  <c r="Z3447" i="1"/>
  <c r="Z3455" i="1"/>
  <c r="Z3511" i="1"/>
  <c r="Z3527" i="1"/>
  <c r="Z3535" i="1"/>
  <c r="Z3663" i="1"/>
  <c r="Z3703" i="1"/>
  <c r="Z3719" i="1"/>
  <c r="Z3727" i="1"/>
  <c r="Z3831" i="1"/>
  <c r="Z3863" i="1"/>
  <c r="Z3919" i="1"/>
  <c r="Z3885" i="1"/>
  <c r="Z4020" i="1"/>
  <c r="Z4060" i="1"/>
  <c r="Z4076" i="1"/>
  <c r="Z4108" i="1"/>
  <c r="Z4132" i="1"/>
  <c r="Z4172" i="1"/>
  <c r="Z4180" i="1"/>
  <c r="Z4188" i="1"/>
  <c r="Z4212" i="1"/>
  <c r="Z4220" i="1"/>
  <c r="Z4260" i="1"/>
  <c r="Z4300" i="1"/>
  <c r="Z4316" i="1"/>
  <c r="Z4380" i="1"/>
  <c r="Z4420" i="1"/>
  <c r="Z4476" i="1"/>
  <c r="Z4484" i="1"/>
  <c r="Z4508" i="1"/>
  <c r="Z4548" i="1"/>
  <c r="Z4628" i="1"/>
  <c r="Z4652" i="1"/>
  <c r="Z4676" i="1"/>
  <c r="Z4700" i="1"/>
  <c r="Z3940" i="1"/>
  <c r="Z3973" i="1"/>
  <c r="Z3981" i="1"/>
  <c r="Z4045" i="1"/>
  <c r="Z4069" i="1"/>
  <c r="Z4141" i="1"/>
  <c r="Z4165" i="1"/>
  <c r="Z4221" i="1"/>
  <c r="Z4229" i="1"/>
  <c r="Z4341" i="1"/>
  <c r="Z4357" i="1"/>
  <c r="Z4405" i="1"/>
  <c r="Z4581" i="1"/>
  <c r="Z4589" i="1"/>
  <c r="Z4653" i="1"/>
  <c r="Z3957" i="1"/>
  <c r="Z3982" i="1"/>
  <c r="Z4006" i="1"/>
  <c r="Z4046" i="1"/>
  <c r="Z4086" i="1"/>
  <c r="Z4126" i="1"/>
  <c r="Z4142" i="1"/>
  <c r="Z4158" i="1"/>
  <c r="Z4166" i="1"/>
  <c r="Z4190" i="1"/>
  <c r="Z4214" i="1"/>
  <c r="Z4238" i="1"/>
  <c r="Z4286" i="1"/>
  <c r="Z4334" i="1"/>
  <c r="Z4350" i="1"/>
  <c r="Z4358" i="1"/>
  <c r="Z4366" i="1"/>
  <c r="Z4374" i="1"/>
  <c r="Z4406" i="1"/>
  <c r="Z4414" i="1"/>
  <c r="Z4430" i="1"/>
  <c r="Z4454" i="1"/>
  <c r="Z4534" i="1"/>
  <c r="Z4622" i="1"/>
  <c r="Z4638" i="1"/>
  <c r="Z4694" i="1"/>
  <c r="Z3975" i="1"/>
  <c r="Z3999" i="1"/>
  <c r="Z4007" i="1"/>
  <c r="Z4079" i="1"/>
  <c r="Z4167" i="1"/>
  <c r="Z4247" i="1"/>
  <c r="Z4343" i="1"/>
  <c r="Z4351" i="1"/>
  <c r="Z4391" i="1"/>
  <c r="Z4431" i="1"/>
  <c r="Z4439" i="1"/>
  <c r="Z4487" i="1"/>
  <c r="Z4495" i="1"/>
  <c r="Z4519" i="1"/>
  <c r="Z4527" i="1"/>
  <c r="Z4583" i="1"/>
  <c r="Z4631" i="1"/>
  <c r="Z4639" i="1"/>
  <c r="Z4655" i="1"/>
  <c r="Z4695" i="1"/>
  <c r="Z3948" i="1"/>
  <c r="Z3959" i="1"/>
  <c r="Z3968" i="1"/>
  <c r="Z4024" i="1"/>
  <c r="Z4040" i="1"/>
  <c r="Z4048" i="1"/>
  <c r="Z4104" i="1"/>
  <c r="Z4176" i="1"/>
  <c r="Z4288" i="1"/>
  <c r="Z4336" i="1"/>
  <c r="Z4352" i="1"/>
  <c r="Z4368" i="1"/>
  <c r="Z4392" i="1"/>
  <c r="Z4416" i="1"/>
  <c r="Z4464" i="1"/>
  <c r="Z4480" i="1"/>
  <c r="Z4496" i="1"/>
  <c r="Z4520" i="1"/>
  <c r="Z4544" i="1"/>
  <c r="Z4632" i="1"/>
  <c r="Z4664" i="1"/>
  <c r="Z4001" i="1"/>
  <c r="Z4017" i="1"/>
  <c r="Z4025" i="1"/>
  <c r="Z4065" i="1"/>
  <c r="Z4073" i="1"/>
  <c r="Z4105" i="1"/>
  <c r="Z4225" i="1"/>
  <c r="Z4241" i="1"/>
  <c r="Z4257" i="1"/>
  <c r="Z4265" i="1"/>
  <c r="Z4369" i="1"/>
  <c r="Z4529" i="1"/>
  <c r="Z4633" i="1"/>
  <c r="Z4665" i="1"/>
  <c r="Z3951" i="1"/>
  <c r="Z3978" i="1"/>
  <c r="Z4010" i="1"/>
  <c r="Z4058" i="1"/>
  <c r="Z4098" i="1"/>
  <c r="Z4114" i="1"/>
  <c r="Z4218" i="1"/>
  <c r="Z4226" i="1"/>
  <c r="Z4242" i="1"/>
  <c r="Z4250" i="1"/>
  <c r="Z4322" i="1"/>
  <c r="Z4386" i="1"/>
  <c r="Z4434" i="1"/>
  <c r="Z4450" i="1"/>
  <c r="Z4466" i="1"/>
  <c r="Z4506" i="1"/>
  <c r="Z4514" i="1"/>
  <c r="Z4570" i="1"/>
  <c r="Z4626" i="1"/>
  <c r="Z4650" i="1"/>
  <c r="Z3933" i="1"/>
  <c r="Z4035" i="1"/>
  <c r="Z4051" i="1"/>
  <c r="Z4075" i="1"/>
  <c r="Z4091" i="1"/>
  <c r="Z4267" i="1"/>
  <c r="Z4299" i="1"/>
  <c r="Z4315" i="1"/>
  <c r="Z4339" i="1"/>
  <c r="Z4403" i="1"/>
  <c r="Z4419" i="1"/>
  <c r="Z4467" i="1"/>
  <c r="Z4659" i="1"/>
  <c r="Z4667" i="1"/>
  <c r="U10" i="1"/>
  <c r="N2" i="1"/>
  <c r="AA381" i="1"/>
  <c r="AA292" i="1"/>
  <c r="AA324" i="1"/>
  <c r="AA169" i="1"/>
  <c r="AA1243" i="1"/>
  <c r="AA1209" i="1"/>
  <c r="AA2065" i="1"/>
  <c r="AA2710" i="1"/>
  <c r="AA2457" i="1"/>
  <c r="AA2300" i="1"/>
  <c r="AA3054" i="1"/>
  <c r="AA3350" i="1"/>
  <c r="AA3566" i="1"/>
  <c r="AA3354" i="1"/>
  <c r="AA3826" i="1"/>
  <c r="AA3292" i="1"/>
  <c r="AA4624" i="1"/>
  <c r="U2065" i="1"/>
  <c r="Z292" i="1"/>
  <c r="Z324" i="1"/>
  <c r="Z381" i="1"/>
  <c r="Z169" i="1"/>
  <c r="Z1209" i="1"/>
  <c r="Z1243" i="1"/>
  <c r="Z2065" i="1"/>
  <c r="Z2457" i="1"/>
  <c r="Z2300" i="1"/>
  <c r="Z3354" i="1"/>
  <c r="Z3826" i="1"/>
  <c r="Z3292" i="1"/>
  <c r="Z2710" i="1"/>
  <c r="Z3054" i="1"/>
  <c r="Z3350" i="1"/>
  <c r="Z3566" i="1"/>
  <c r="Z4624" i="1"/>
  <c r="U169" i="1"/>
  <c r="AA8" i="1"/>
  <c r="AA32" i="1"/>
  <c r="AA56" i="1"/>
  <c r="AA136" i="1"/>
  <c r="AA144" i="1"/>
  <c r="AA272" i="1"/>
  <c r="AA280" i="1"/>
  <c r="AA296" i="1"/>
  <c r="AA312" i="1"/>
  <c r="AA320" i="1"/>
  <c r="AA328" i="1"/>
  <c r="AA336" i="1"/>
  <c r="AA368" i="1"/>
  <c r="AA384" i="1"/>
  <c r="AA400" i="1"/>
  <c r="AA424" i="1"/>
  <c r="AA82" i="1"/>
  <c r="AA98" i="1"/>
  <c r="AA146" i="1"/>
  <c r="AA186" i="1"/>
  <c r="AA210" i="1"/>
  <c r="AA218" i="1"/>
  <c r="AA274" i="1"/>
  <c r="AA362" i="1"/>
  <c r="AA386" i="1"/>
  <c r="AA418" i="1"/>
  <c r="AA442" i="1"/>
  <c r="AA474" i="1"/>
  <c r="AA514" i="1"/>
  <c r="AA61" i="1"/>
  <c r="AA85" i="1"/>
  <c r="AA173" i="1"/>
  <c r="AA197" i="1"/>
  <c r="AA237" i="1"/>
  <c r="AA261" i="1"/>
  <c r="AA277" i="1"/>
  <c r="AA309" i="1"/>
  <c r="AA349" i="1"/>
  <c r="AA373" i="1"/>
  <c r="AA389" i="1"/>
  <c r="AA413" i="1"/>
  <c r="AA421" i="1"/>
  <c r="AA437" i="1"/>
  <c r="AA461" i="1"/>
  <c r="AA469" i="1"/>
  <c r="AA533" i="1"/>
  <c r="AA541" i="1"/>
  <c r="AA621" i="1"/>
  <c r="AA637" i="1"/>
  <c r="AA49" i="1"/>
  <c r="AA100" i="1"/>
  <c r="AA139" i="1"/>
  <c r="AA203" i="1"/>
  <c r="AA215" i="1"/>
  <c r="AA279" i="1"/>
  <c r="AA382" i="1"/>
  <c r="AA446" i="1"/>
  <c r="AA584" i="1"/>
  <c r="AA595" i="1"/>
  <c r="AA627" i="1"/>
  <c r="AA670" i="1"/>
  <c r="AA784" i="1"/>
  <c r="AA808" i="1"/>
  <c r="AA816" i="1"/>
  <c r="AA872" i="1"/>
  <c r="AA888" i="1"/>
  <c r="AA904" i="1"/>
  <c r="AA63" i="1"/>
  <c r="AA76" i="1"/>
  <c r="AA115" i="1"/>
  <c r="AA179" i="1"/>
  <c r="AA294" i="1"/>
  <c r="AA396" i="1"/>
  <c r="AA435" i="1"/>
  <c r="AA468" i="1"/>
  <c r="AA479" i="1"/>
  <c r="AA521" i="1"/>
  <c r="AA543" i="1"/>
  <c r="AA564" i="1"/>
  <c r="AA596" i="1"/>
  <c r="AA607" i="1"/>
  <c r="AA617" i="1"/>
  <c r="AA681" i="1"/>
  <c r="AA713" i="1"/>
  <c r="AA745" i="1"/>
  <c r="AA761" i="1"/>
  <c r="AA14" i="1"/>
  <c r="AA65" i="1"/>
  <c r="AA129" i="1"/>
  <c r="AA142" i="1"/>
  <c r="AA167" i="1"/>
  <c r="AA180" i="1"/>
  <c r="AA206" i="1"/>
  <c r="AA459" i="1"/>
  <c r="AA491" i="1"/>
  <c r="AA502" i="1"/>
  <c r="AA512" i="1"/>
  <c r="AA566" i="1"/>
  <c r="AA714" i="1"/>
  <c r="AA778" i="1"/>
  <c r="AA183" i="1"/>
  <c r="AA222" i="1"/>
  <c r="AA273" i="1"/>
  <c r="AA350" i="1"/>
  <c r="AA414" i="1"/>
  <c r="AA439" i="1"/>
  <c r="AA536" i="1"/>
  <c r="AA558" i="1"/>
  <c r="AA579" i="1"/>
  <c r="AA57" i="1"/>
  <c r="AA121" i="1"/>
  <c r="AA134" i="1"/>
  <c r="AA198" i="1"/>
  <c r="AA287" i="1"/>
  <c r="AA403" i="1"/>
  <c r="AA591" i="1"/>
  <c r="AA749" i="1"/>
  <c r="AA781" i="1"/>
  <c r="AA789" i="1"/>
  <c r="AA821" i="1"/>
  <c r="AA829" i="1"/>
  <c r="AA885" i="1"/>
  <c r="AA7" i="1"/>
  <c r="AA110" i="1"/>
  <c r="AA238" i="1"/>
  <c r="AA289" i="1"/>
  <c r="AA340" i="1"/>
  <c r="AA454" i="1"/>
  <c r="AA486" i="1"/>
  <c r="AA507" i="1"/>
  <c r="AA528" i="1"/>
  <c r="AA550" i="1"/>
  <c r="AA571" i="1"/>
  <c r="AA582" i="1"/>
  <c r="AA342" i="1"/>
  <c r="AA529" i="1"/>
  <c r="AA572" i="1"/>
  <c r="AA695" i="1"/>
  <c r="AA735" i="1"/>
  <c r="AA849" i="1"/>
  <c r="AA875" i="1"/>
  <c r="AA974" i="1"/>
  <c r="AA1030" i="1"/>
  <c r="AA1054" i="1"/>
  <c r="AA1102" i="1"/>
  <c r="AA1118" i="1"/>
  <c r="AA1134" i="1"/>
  <c r="AA246" i="1"/>
  <c r="AA399" i="1"/>
  <c r="AA449" i="1"/>
  <c r="AA678" i="1"/>
  <c r="AA719" i="1"/>
  <c r="AA739" i="1"/>
  <c r="AA825" i="1"/>
  <c r="AA911" i="1"/>
  <c r="AA959" i="1"/>
  <c r="AA1023" i="1"/>
  <c r="AA1087" i="1"/>
  <c r="AA1127" i="1"/>
  <c r="AA1159" i="1"/>
  <c r="AA1287" i="1"/>
  <c r="AA1295" i="1"/>
  <c r="AA1303" i="1"/>
  <c r="AA1319" i="1"/>
  <c r="AA540" i="1"/>
  <c r="AA652" i="1"/>
  <c r="AA772" i="1"/>
  <c r="AA788" i="1"/>
  <c r="AA827" i="1"/>
  <c r="AA865" i="1"/>
  <c r="AA878" i="1"/>
  <c r="AA903" i="1"/>
  <c r="AA936" i="1"/>
  <c r="AA992" i="1"/>
  <c r="AA1016" i="1"/>
  <c r="AA1040" i="1"/>
  <c r="AA1136" i="1"/>
  <c r="AA1152" i="1"/>
  <c r="AA1192" i="1"/>
  <c r="AA1248" i="1"/>
  <c r="AA60" i="1"/>
  <c r="AA419" i="1"/>
  <c r="AA686" i="1"/>
  <c r="AA804" i="1"/>
  <c r="AA868" i="1"/>
  <c r="AA1050" i="1"/>
  <c r="AA1098" i="1"/>
  <c r="AA1186" i="1"/>
  <c r="AA1234" i="1"/>
  <c r="AA1258" i="1"/>
  <c r="AA1314" i="1"/>
  <c r="AA118" i="1"/>
  <c r="AA374" i="1"/>
  <c r="AA471" i="1"/>
  <c r="AA599" i="1"/>
  <c r="AA687" i="1"/>
  <c r="AA779" i="1"/>
  <c r="AA844" i="1"/>
  <c r="AA870" i="1"/>
  <c r="AA1035" i="1"/>
  <c r="AA1091" i="1"/>
  <c r="AA1179" i="1"/>
  <c r="AA1219" i="1"/>
  <c r="AA1235" i="1"/>
  <c r="AA1299" i="1"/>
  <c r="AA1315" i="1"/>
  <c r="AA124" i="1"/>
  <c r="AA431" i="1"/>
  <c r="AA476" i="1"/>
  <c r="AA691" i="1"/>
  <c r="AA711" i="1"/>
  <c r="AA131" i="1"/>
  <c r="AA335" i="1"/>
  <c r="AA668" i="1"/>
  <c r="AA917" i="1"/>
  <c r="AA1196" i="1"/>
  <c r="AA1281" i="1"/>
  <c r="AA1369" i="1"/>
  <c r="AA1393" i="1"/>
  <c r="AA1409" i="1"/>
  <c r="AA1417" i="1"/>
  <c r="AA1465" i="1"/>
  <c r="AA1497" i="1"/>
  <c r="AA1505" i="1"/>
  <c r="AA1569" i="1"/>
  <c r="AA1593" i="1"/>
  <c r="AA1617" i="1"/>
  <c r="AA1633" i="1"/>
  <c r="AA1681" i="1"/>
  <c r="AA1689" i="1"/>
  <c r="AA964" i="1"/>
  <c r="AA1049" i="1"/>
  <c r="AA1092" i="1"/>
  <c r="AA1220" i="1"/>
  <c r="AA1241" i="1"/>
  <c r="AA1317" i="1"/>
  <c r="AA1370" i="1"/>
  <c r="AA1386" i="1"/>
  <c r="AA1394" i="1"/>
  <c r="AA1506" i="1"/>
  <c r="AA1594" i="1"/>
  <c r="AA1618" i="1"/>
  <c r="AA1650" i="1"/>
  <c r="AA1674" i="1"/>
  <c r="AA1682" i="1"/>
  <c r="AA182" i="1"/>
  <c r="AA387" i="1"/>
  <c r="AA867" i="1"/>
  <c r="AA945" i="1"/>
  <c r="AA1137" i="1"/>
  <c r="AA1180" i="1"/>
  <c r="AA1395" i="1"/>
  <c r="AA1403" i="1"/>
  <c r="AA1427" i="1"/>
  <c r="AA1483" i="1"/>
  <c r="AA1491" i="1"/>
  <c r="AA1499" i="1"/>
  <c r="AA1531" i="1"/>
  <c r="AA1587" i="1"/>
  <c r="AA1707" i="1"/>
  <c r="AA1731" i="1"/>
  <c r="AA835" i="1"/>
  <c r="AA969" i="1"/>
  <c r="AA1053" i="1"/>
  <c r="AA1117" i="1"/>
  <c r="AA1161" i="1"/>
  <c r="AA1204" i="1"/>
  <c r="AA1245" i="1"/>
  <c r="AA1331" i="1"/>
  <c r="AA609" i="1"/>
  <c r="AA807" i="1"/>
  <c r="AA929" i="1"/>
  <c r="AA993" i="1"/>
  <c r="AA1077" i="1"/>
  <c r="AA1292" i="1"/>
  <c r="AA1349" i="1"/>
  <c r="AA1389" i="1"/>
  <c r="AA1421" i="1"/>
  <c r="AA1573" i="1"/>
  <c r="AA1581" i="1"/>
  <c r="AA1597" i="1"/>
  <c r="AA1637" i="1"/>
  <c r="AA1661" i="1"/>
  <c r="AA1677" i="1"/>
  <c r="AA54" i="1"/>
  <c r="AA879" i="1"/>
  <c r="AA953" i="1"/>
  <c r="AA973" i="1"/>
  <c r="AA1017" i="1"/>
  <c r="AA1124" i="1"/>
  <c r="AA1252" i="1"/>
  <c r="AA1309" i="1"/>
  <c r="AA1324" i="1"/>
  <c r="AA1358" i="1"/>
  <c r="AA1382" i="1"/>
  <c r="AA1406" i="1"/>
  <c r="AA1414" i="1"/>
  <c r="AA1518" i="1"/>
  <c r="AA1534" i="1"/>
  <c r="AA1558" i="1"/>
  <c r="AA1566" i="1"/>
  <c r="AA1598" i="1"/>
  <c r="AA1662" i="1"/>
  <c r="AA1670" i="1"/>
  <c r="AA1694" i="1"/>
  <c r="AA1710" i="1"/>
  <c r="AA734" i="1"/>
  <c r="AA815" i="1"/>
  <c r="AA1020" i="1"/>
  <c r="AA1352" i="1"/>
  <c r="AA1524" i="1"/>
  <c r="AA1567" i="1"/>
  <c r="AA1709" i="1"/>
  <c r="AA1763" i="1"/>
  <c r="AA1772" i="1"/>
  <c r="AA1788" i="1"/>
  <c r="AA1804" i="1"/>
  <c r="AA1001" i="1"/>
  <c r="AA1253" i="1"/>
  <c r="AA1325" i="1"/>
  <c r="AA1376" i="1"/>
  <c r="AA1440" i="1"/>
  <c r="AA1463" i="1"/>
  <c r="AA1484" i="1"/>
  <c r="AA1591" i="1"/>
  <c r="AA1711" i="1"/>
  <c r="AA1781" i="1"/>
  <c r="AA1789" i="1"/>
  <c r="AA1829" i="1"/>
  <c r="AA1861" i="1"/>
  <c r="AA1885" i="1"/>
  <c r="AA1901" i="1"/>
  <c r="AA1965" i="1"/>
  <c r="AA1989" i="1"/>
  <c r="AA1997" i="1"/>
  <c r="AA2053" i="1"/>
  <c r="AA2101" i="1"/>
  <c r="AA2109" i="1"/>
  <c r="AA2117" i="1"/>
  <c r="AA2133" i="1"/>
  <c r="AA2165" i="1"/>
  <c r="AA2189" i="1"/>
  <c r="AA1172" i="1"/>
  <c r="AA1359" i="1"/>
  <c r="AA1656" i="1"/>
  <c r="AA1727" i="1"/>
  <c r="AA1782" i="1"/>
  <c r="AA1790" i="1"/>
  <c r="AA2022" i="1"/>
  <c r="AA2038" i="1"/>
  <c r="AA2054" i="1"/>
  <c r="AA2078" i="1"/>
  <c r="AA2110" i="1"/>
  <c r="AA1044" i="1"/>
  <c r="AA1360" i="1"/>
  <c r="AA1424" i="1"/>
  <c r="AA1488" i="1"/>
  <c r="AA1616" i="1"/>
  <c r="AA1728" i="1"/>
  <c r="AA1748" i="1"/>
  <c r="AA1775" i="1"/>
  <c r="AA1815" i="1"/>
  <c r="AA1855" i="1"/>
  <c r="AA1871" i="1"/>
  <c r="AA2095" i="1"/>
  <c r="AA2103" i="1"/>
  <c r="AA2127" i="1"/>
  <c r="AA1065" i="1"/>
  <c r="AA1193" i="1"/>
  <c r="AA1576" i="1"/>
  <c r="AA1640" i="1"/>
  <c r="AA1663" i="1"/>
  <c r="AA1729" i="1"/>
  <c r="AA1758" i="1"/>
  <c r="AA1776" i="1"/>
  <c r="AA1800" i="1"/>
  <c r="AA1808" i="1"/>
  <c r="AA1816" i="1"/>
  <c r="AA1832" i="1"/>
  <c r="AA1848" i="1"/>
  <c r="AA1856" i="1"/>
  <c r="AA1896" i="1"/>
  <c r="AA1920" i="1"/>
  <c r="AA1936" i="1"/>
  <c r="AA1984" i="1"/>
  <c r="AA2024" i="1"/>
  <c r="AA2040" i="1"/>
  <c r="AA2104" i="1"/>
  <c r="AA2136" i="1"/>
  <c r="AA2200" i="1"/>
  <c r="AA1294" i="1"/>
  <c r="AA1623" i="1"/>
  <c r="AA1719" i="1"/>
  <c r="AA1741" i="1"/>
  <c r="AA1750" i="1"/>
  <c r="AA1768" i="1"/>
  <c r="AA1833" i="1"/>
  <c r="AA1865" i="1"/>
  <c r="AA1889" i="1"/>
  <c r="AA1905" i="1"/>
  <c r="AA1969" i="1"/>
  <c r="AA2073" i="1"/>
  <c r="AA2081" i="1"/>
  <c r="AA2097" i="1"/>
  <c r="AA2177" i="1"/>
  <c r="AA2185" i="1"/>
  <c r="AA2193" i="1"/>
  <c r="AA2201" i="1"/>
  <c r="AA503" i="1"/>
  <c r="AA937" i="1"/>
  <c r="AA1213" i="1"/>
  <c r="AA1624" i="1"/>
  <c r="AA1688" i="1"/>
  <c r="AA1810" i="1"/>
  <c r="AA1986" i="1"/>
  <c r="AA2050" i="1"/>
  <c r="AA2074" i="1"/>
  <c r="AA2082" i="1"/>
  <c r="AA2106" i="1"/>
  <c r="AA2114" i="1"/>
  <c r="AA2186" i="1"/>
  <c r="AA2210" i="1"/>
  <c r="AA1129" i="1"/>
  <c r="AA1351" i="1"/>
  <c r="AA1436" i="1"/>
  <c r="AA1520" i="1"/>
  <c r="AA1543" i="1"/>
  <c r="AA1607" i="1"/>
  <c r="AA1743" i="1"/>
  <c r="AA1787" i="1"/>
  <c r="AA1795" i="1"/>
  <c r="AA1827" i="1"/>
  <c r="AA1851" i="1"/>
  <c r="AA1883" i="1"/>
  <c r="AA1939" i="1"/>
  <c r="AA2059" i="1"/>
  <c r="AA2099" i="1"/>
  <c r="AA2107" i="1"/>
  <c r="AA2123" i="1"/>
  <c r="AA2179" i="1"/>
  <c r="AA2187" i="1"/>
  <c r="AA2195" i="1"/>
  <c r="AA2228" i="1"/>
  <c r="AA2301" i="1"/>
  <c r="AA2325" i="1"/>
  <c r="AA2349" i="1"/>
  <c r="AA1892" i="1"/>
  <c r="AA1956" i="1"/>
  <c r="AA2212" i="1"/>
  <c r="AA2229" i="1"/>
  <c r="AA2270" i="1"/>
  <c r="AA2310" i="1"/>
  <c r="AA2342" i="1"/>
  <c r="AA2366" i="1"/>
  <c r="AA2406" i="1"/>
  <c r="AA2414" i="1"/>
  <c r="AA2422" i="1"/>
  <c r="AA2470" i="1"/>
  <c r="AA2478" i="1"/>
  <c r="AA2534" i="1"/>
  <c r="AA2558" i="1"/>
  <c r="AA2734" i="1"/>
  <c r="AA2742" i="1"/>
  <c r="AA2750" i="1"/>
  <c r="AA2766" i="1"/>
  <c r="AA2838" i="1"/>
  <c r="AA2092" i="1"/>
  <c r="AA2271" i="1"/>
  <c r="AA2327" i="1"/>
  <c r="AA2359" i="1"/>
  <c r="AA2415" i="1"/>
  <c r="AA2431" i="1"/>
  <c r="AA2439" i="1"/>
  <c r="AA2447" i="1"/>
  <c r="AA2487" i="1"/>
  <c r="AA2535" i="1"/>
  <c r="AA2559" i="1"/>
  <c r="AA2679" i="1"/>
  <c r="AA2695" i="1"/>
  <c r="AA2711" i="1"/>
  <c r="AA2847" i="1"/>
  <c r="AA1908" i="1"/>
  <c r="AA2256" i="1"/>
  <c r="AA2400" i="1"/>
  <c r="AA2680" i="1"/>
  <c r="AA2728" i="1"/>
  <c r="AA2800" i="1"/>
  <c r="AA2816" i="1"/>
  <c r="AA2848" i="1"/>
  <c r="AA2888" i="1"/>
  <c r="AA2108" i="1"/>
  <c r="AA2172" i="1"/>
  <c r="AA2249" i="1"/>
  <c r="AA2337" i="1"/>
  <c r="AA2353" i="1"/>
  <c r="AA2361" i="1"/>
  <c r="AA2385" i="1"/>
  <c r="AA2401" i="1"/>
  <c r="AA2433" i="1"/>
  <c r="AA2473" i="1"/>
  <c r="AA2489" i="1"/>
  <c r="AA2521" i="1"/>
  <c r="AA2529" i="1"/>
  <c r="AA2561" i="1"/>
  <c r="AA2617" i="1"/>
  <c r="AA2689" i="1"/>
  <c r="AA2705" i="1"/>
  <c r="AA2737" i="1"/>
  <c r="AA2753" i="1"/>
  <c r="AA2777" i="1"/>
  <c r="AA2785" i="1"/>
  <c r="AA2801" i="1"/>
  <c r="AA2817" i="1"/>
  <c r="AA1860" i="1"/>
  <c r="AA2242" i="1"/>
  <c r="AA2250" i="1"/>
  <c r="AA2298" i="1"/>
  <c r="AA2314" i="1"/>
  <c r="AA2378" i="1"/>
  <c r="AA2402" i="1"/>
  <c r="AA2490" i="1"/>
  <c r="AA2514" i="1"/>
  <c r="AA2618" i="1"/>
  <c r="AA2666" i="1"/>
  <c r="AA2730" i="1"/>
  <c r="AA2802" i="1"/>
  <c r="AA2858" i="1"/>
  <c r="AA2866" i="1"/>
  <c r="AA2299" i="1"/>
  <c r="AA2307" i="1"/>
  <c r="AA2315" i="1"/>
  <c r="AA2403" i="1"/>
  <c r="AA2507" i="1"/>
  <c r="AA2523" i="1"/>
  <c r="AA2539" i="1"/>
  <c r="AA2627" i="1"/>
  <c r="AA2667" i="1"/>
  <c r="AA2723" i="1"/>
  <c r="AA2739" i="1"/>
  <c r="AA2795" i="1"/>
  <c r="AA1940" i="1"/>
  <c r="AA2268" i="1"/>
  <c r="AA2276" i="1"/>
  <c r="AA2284" i="1"/>
  <c r="AA2332" i="1"/>
  <c r="AA2364" i="1"/>
  <c r="AA2380" i="1"/>
  <c r="AA2420" i="1"/>
  <c r="AA2508" i="1"/>
  <c r="AA2516" i="1"/>
  <c r="AA2596" i="1"/>
  <c r="AA2636" i="1"/>
  <c r="AA2660" i="1"/>
  <c r="AA2676" i="1"/>
  <c r="AA2700" i="1"/>
  <c r="AA2724" i="1"/>
  <c r="AA2732" i="1"/>
  <c r="AA2748" i="1"/>
  <c r="AA2756" i="1"/>
  <c r="AA2788" i="1"/>
  <c r="AA2874" i="1"/>
  <c r="AA2900" i="1"/>
  <c r="AA2956" i="1"/>
  <c r="AA3004" i="1"/>
  <c r="AA3044" i="1"/>
  <c r="AA3092" i="1"/>
  <c r="AA3108" i="1"/>
  <c r="AA3116" i="1"/>
  <c r="AA3132" i="1"/>
  <c r="AA3188" i="1"/>
  <c r="AA3228" i="1"/>
  <c r="AA3260" i="1"/>
  <c r="AA3268" i="1"/>
  <c r="AA2525" i="1"/>
  <c r="AA2717" i="1"/>
  <c r="AA2917" i="1"/>
  <c r="AA3005" i="1"/>
  <c r="AA3053" i="1"/>
  <c r="AA3085" i="1"/>
  <c r="AA3125" i="1"/>
  <c r="AA3133" i="1"/>
  <c r="AA3149" i="1"/>
  <c r="AA3181" i="1"/>
  <c r="AA3197" i="1"/>
  <c r="AA3301" i="1"/>
  <c r="AA3357" i="1"/>
  <c r="AA3397" i="1"/>
  <c r="AA3413" i="1"/>
  <c r="AA3485" i="1"/>
  <c r="AA3509" i="1"/>
  <c r="AA3629" i="1"/>
  <c r="AA3669" i="1"/>
  <c r="AA3701" i="1"/>
  <c r="AA3709" i="1"/>
  <c r="AA3725" i="1"/>
  <c r="AA3733" i="1"/>
  <c r="AA3829" i="1"/>
  <c r="AA3893" i="1"/>
  <c r="AA3989" i="1"/>
  <c r="AA4053" i="1"/>
  <c r="AA4077" i="1"/>
  <c r="AA4117" i="1"/>
  <c r="AA4133" i="1"/>
  <c r="AA2597" i="1"/>
  <c r="AA2725" i="1"/>
  <c r="AA2789" i="1"/>
  <c r="AA2918" i="1"/>
  <c r="AA2942" i="1"/>
  <c r="AA2958" i="1"/>
  <c r="AA3038" i="1"/>
  <c r="AA3190" i="1"/>
  <c r="AA3230" i="1"/>
  <c r="AA3286" i="1"/>
  <c r="AA3366" i="1"/>
  <c r="AA3374" i="1"/>
  <c r="AA3382" i="1"/>
  <c r="AA3398" i="1"/>
  <c r="AA3406" i="1"/>
  <c r="AA3438" i="1"/>
  <c r="AA3478" i="1"/>
  <c r="AA3526" i="1"/>
  <c r="AA3550" i="1"/>
  <c r="AA3750" i="1"/>
  <c r="AA3798" i="1"/>
  <c r="AA3838" i="1"/>
  <c r="AA3878" i="1"/>
  <c r="AA3902" i="1"/>
  <c r="AA3918" i="1"/>
  <c r="AA3998" i="1"/>
  <c r="AA4038" i="1"/>
  <c r="AA4102" i="1"/>
  <c r="AA4134" i="1"/>
  <c r="AA4150" i="1"/>
  <c r="AA2669" i="1"/>
  <c r="AA2983" i="1"/>
  <c r="AA3143" i="1"/>
  <c r="AA3175" i="1"/>
  <c r="AA3223" i="1"/>
  <c r="AA3295" i="1"/>
  <c r="AA3311" i="1"/>
  <c r="AA3319" i="1"/>
  <c r="AA3335" i="1"/>
  <c r="AA3471" i="1"/>
  <c r="AA3487" i="1"/>
  <c r="AA3503" i="1"/>
  <c r="AA3559" i="1"/>
  <c r="AA3567" i="1"/>
  <c r="AA3615" i="1"/>
  <c r="AA3631" i="1"/>
  <c r="AA3695" i="1"/>
  <c r="AA3751" i="1"/>
  <c r="AA3759" i="1"/>
  <c r="AA3783" i="1"/>
  <c r="AA3871" i="1"/>
  <c r="AA3911" i="1"/>
  <c r="AA3927" i="1"/>
  <c r="AA3983" i="1"/>
  <c r="AA3991" i="1"/>
  <c r="AA4031" i="1"/>
  <c r="AA4039" i="1"/>
  <c r="AA4047" i="1"/>
  <c r="AA4087" i="1"/>
  <c r="AA4103" i="1"/>
  <c r="AA4119" i="1"/>
  <c r="AA4135" i="1"/>
  <c r="AA2741" i="1"/>
  <c r="AA2895" i="1"/>
  <c r="AA3088" i="1"/>
  <c r="AA3168" i="1"/>
  <c r="AA3192" i="1"/>
  <c r="AA3200" i="1"/>
  <c r="AA3232" i="1"/>
  <c r="AA3296" i="1"/>
  <c r="AA3400" i="1"/>
  <c r="AA3416" i="1"/>
  <c r="AA3424" i="1"/>
  <c r="AA3608" i="1"/>
  <c r="AA3616" i="1"/>
  <c r="AA3640" i="1"/>
  <c r="AA3656" i="1"/>
  <c r="AA3672" i="1"/>
  <c r="AA3680" i="1"/>
  <c r="AA3688" i="1"/>
  <c r="AA3696" i="1"/>
  <c r="AA3752" i="1"/>
  <c r="AA3840" i="1"/>
  <c r="AA3856" i="1"/>
  <c r="AA3880" i="1"/>
  <c r="AA3952" i="1"/>
  <c r="AA3976" i="1"/>
  <c r="AA3984" i="1"/>
  <c r="AA4000" i="1"/>
  <c r="AA4008" i="1"/>
  <c r="AA4032" i="1"/>
  <c r="AA2429" i="1"/>
  <c r="AA2621" i="1"/>
  <c r="AA2813" i="1"/>
  <c r="AA2977" i="1"/>
  <c r="AA3017" i="1"/>
  <c r="AA3025" i="1"/>
  <c r="AA3049" i="1"/>
  <c r="AA3113" i="1"/>
  <c r="AA3193" i="1"/>
  <c r="AA3209" i="1"/>
  <c r="AA3225" i="1"/>
  <c r="AA3233" i="1"/>
  <c r="AA3249" i="1"/>
  <c r="AA3265" i="1"/>
  <c r="AA3273" i="1"/>
  <c r="AA3385" i="1"/>
  <c r="AA3401" i="1"/>
  <c r="AA3481" i="1"/>
  <c r="AA3497" i="1"/>
  <c r="AA3505" i="1"/>
  <c r="AA3529" i="1"/>
  <c r="AA3577" i="1"/>
  <c r="AA3601" i="1"/>
  <c r="AA3633" i="1"/>
  <c r="AA3649" i="1"/>
  <c r="AA3657" i="1"/>
  <c r="AA3793" i="1"/>
  <c r="AA3809" i="1"/>
  <c r="AA3873" i="1"/>
  <c r="AA3905" i="1"/>
  <c r="AA3929" i="1"/>
  <c r="AA3961" i="1"/>
  <c r="AA4033" i="1"/>
  <c r="AA2693" i="1"/>
  <c r="AA2970" i="1"/>
  <c r="AA3098" i="1"/>
  <c r="AA3178" i="1"/>
  <c r="AA3194" i="1"/>
  <c r="AA3226" i="1"/>
  <c r="AA3234" i="1"/>
  <c r="AA3242" i="1"/>
  <c r="AA3250" i="1"/>
  <c r="AA3290" i="1"/>
  <c r="AA3378" i="1"/>
  <c r="AA3418" i="1"/>
  <c r="AA3426" i="1"/>
  <c r="AA3466" i="1"/>
  <c r="AA3482" i="1"/>
  <c r="AA3530" i="1"/>
  <c r="AA3610" i="1"/>
  <c r="AA3754" i="1"/>
  <c r="AA3770" i="1"/>
  <c r="AA3794" i="1"/>
  <c r="AA3802" i="1"/>
  <c r="AA3850" i="1"/>
  <c r="AA3858" i="1"/>
  <c r="AA3866" i="1"/>
  <c r="AA3890" i="1"/>
  <c r="AA3938" i="1"/>
  <c r="AA3946" i="1"/>
  <c r="AA3962" i="1"/>
  <c r="AA3970" i="1"/>
  <c r="AA3994" i="1"/>
  <c r="AA4034" i="1"/>
  <c r="AA4082" i="1"/>
  <c r="AA4106" i="1"/>
  <c r="AA2445" i="1"/>
  <c r="AA2573" i="1"/>
  <c r="AA2765" i="1"/>
  <c r="AA2829" i="1"/>
  <c r="AA2931" i="1"/>
  <c r="AA2979" i="1"/>
  <c r="AA2987" i="1"/>
  <c r="AA2995" i="1"/>
  <c r="AA3027" i="1"/>
  <c r="AA3035" i="1"/>
  <c r="AA3099" i="1"/>
  <c r="AA3155" i="1"/>
  <c r="AA3163" i="1"/>
  <c r="AA3227" i="1"/>
  <c r="AA3387" i="1"/>
  <c r="AA3435" i="1"/>
  <c r="AA3459" i="1"/>
  <c r="AA3467" i="1"/>
  <c r="AA3507" i="1"/>
  <c r="AA3523" i="1"/>
  <c r="AA3539" i="1"/>
  <c r="AA3555" i="1"/>
  <c r="AA3324" i="1"/>
  <c r="AA3516" i="1"/>
  <c r="AA3939" i="1"/>
  <c r="AA4160" i="1"/>
  <c r="AA4195" i="1"/>
  <c r="AA4235" i="1"/>
  <c r="AA4259" i="1"/>
  <c r="AA4275" i="1"/>
  <c r="AA4283" i="1"/>
  <c r="AA4331" i="1"/>
  <c r="AA4427" i="1"/>
  <c r="AA4451" i="1"/>
  <c r="AA4515" i="1"/>
  <c r="AA4547" i="1"/>
  <c r="AA4635" i="1"/>
  <c r="AA3396" i="1"/>
  <c r="AA3652" i="1"/>
  <c r="AA3716" i="1"/>
  <c r="AA3780" i="1"/>
  <c r="AA3876" i="1"/>
  <c r="AA4081" i="1"/>
  <c r="AA4148" i="1"/>
  <c r="AA4171" i="1"/>
  <c r="AA4236" i="1"/>
  <c r="AA4276" i="1"/>
  <c r="AA4308" i="1"/>
  <c r="AA4324" i="1"/>
  <c r="AA4332" i="1"/>
  <c r="AA4356" i="1"/>
  <c r="AA4396" i="1"/>
  <c r="AA4404" i="1"/>
  <c r="AA4444" i="1"/>
  <c r="AA3532" i="1"/>
  <c r="AA3691" i="1"/>
  <c r="AA3947" i="1"/>
  <c r="AA4011" i="1"/>
  <c r="AA4261" i="1"/>
  <c r="AA4269" i="1"/>
  <c r="AA4277" i="1"/>
  <c r="AA4349" i="1"/>
  <c r="AA4381" i="1"/>
  <c r="AA4389" i="1"/>
  <c r="AA4413" i="1"/>
  <c r="AA4461" i="1"/>
  <c r="AA4525" i="1"/>
  <c r="AA4557" i="1"/>
  <c r="AA4597" i="1"/>
  <c r="AA4613" i="1"/>
  <c r="AA3412" i="1"/>
  <c r="AA3756" i="1"/>
  <c r="AA4121" i="1"/>
  <c r="AA4153" i="1"/>
  <c r="AA4163" i="1"/>
  <c r="AA4198" i="1"/>
  <c r="AA4206" i="1"/>
  <c r="AA4222" i="1"/>
  <c r="AA4230" i="1"/>
  <c r="AA4278" i="1"/>
  <c r="AA4398" i="1"/>
  <c r="AA4422" i="1"/>
  <c r="AA4462" i="1"/>
  <c r="AA4478" i="1"/>
  <c r="AA4518" i="1"/>
  <c r="AA4558" i="1"/>
  <c r="AA4582" i="1"/>
  <c r="AA4598" i="1"/>
  <c r="AA3667" i="1"/>
  <c r="AA4019" i="1"/>
  <c r="AA4044" i="1"/>
  <c r="AA4089" i="1"/>
  <c r="AA4123" i="1"/>
  <c r="AA4164" i="1"/>
  <c r="AA4207" i="1"/>
  <c r="AA4287" i="1"/>
  <c r="AA4319" i="1"/>
  <c r="AA4327" i="1"/>
  <c r="AA4367" i="1"/>
  <c r="AA4407" i="1"/>
  <c r="AA4559" i="1"/>
  <c r="AA4567" i="1"/>
  <c r="AA3604" i="1"/>
  <c r="AA4155" i="1"/>
  <c r="AA4192" i="1"/>
  <c r="AA4208" i="1"/>
  <c r="AA4224" i="1"/>
  <c r="AA4240" i="1"/>
  <c r="AA4256" i="1"/>
  <c r="AA4312" i="1"/>
  <c r="AA4320" i="1"/>
  <c r="AA4408" i="1"/>
  <c r="AA4424" i="1"/>
  <c r="AA4576" i="1"/>
  <c r="AA4648" i="1"/>
  <c r="AA3739" i="1"/>
  <c r="AA3835" i="1"/>
  <c r="AA3963" i="1"/>
  <c r="AA4156" i="1"/>
  <c r="AA4193" i="1"/>
  <c r="AA4209" i="1"/>
  <c r="AA4217" i="1"/>
  <c r="AA4273" i="1"/>
  <c r="AA4337" i="1"/>
  <c r="AA4433" i="1"/>
  <c r="AA4441" i="1"/>
  <c r="AA4449" i="1"/>
  <c r="AA4481" i="1"/>
  <c r="AA4545" i="1"/>
  <c r="AA4561" i="1"/>
  <c r="AA4601" i="1"/>
  <c r="AA4609" i="1"/>
  <c r="AA4617" i="1"/>
  <c r="AA3676" i="1"/>
  <c r="AA3740" i="1"/>
  <c r="AA3804" i="1"/>
  <c r="AA3996" i="1"/>
  <c r="AA4159" i="1"/>
  <c r="AA4234" i="1"/>
  <c r="AA4258" i="1"/>
  <c r="AA4282" i="1"/>
  <c r="AA4306" i="1"/>
  <c r="AA4330" i="1"/>
  <c r="AA4346" i="1"/>
  <c r="AA4474" i="1"/>
  <c r="AA4540" i="1"/>
  <c r="AA4604" i="1"/>
  <c r="AA4634" i="1"/>
  <c r="AA4680" i="1"/>
  <c r="AA4649" i="1"/>
  <c r="AA4657" i="1"/>
  <c r="AA4697" i="1"/>
  <c r="AA4612" i="1"/>
  <c r="AA4658" i="1"/>
  <c r="AA4666" i="1"/>
  <c r="AA4586" i="1"/>
  <c r="AA4618" i="1"/>
  <c r="AA4675" i="1"/>
  <c r="AA4594" i="1"/>
  <c r="AA4670" i="1"/>
  <c r="AA4646" i="1"/>
  <c r="AA4687" i="1"/>
  <c r="U65" i="1"/>
  <c r="AA426" i="1"/>
  <c r="AA589" i="1"/>
  <c r="AA1508" i="1"/>
  <c r="AA2010" i="1"/>
  <c r="AA2500" i="1"/>
  <c r="AA2477" i="1"/>
  <c r="AA3312" i="1"/>
  <c r="AA4608" i="1"/>
  <c r="AA370" i="1"/>
  <c r="AA754" i="1"/>
  <c r="AA775" i="1"/>
  <c r="AA978" i="1"/>
  <c r="AA1482" i="1"/>
  <c r="AA694" i="1"/>
  <c r="AA1100" i="1"/>
  <c r="AA2248" i="1"/>
  <c r="AA2329" i="1"/>
  <c r="AA3109" i="1"/>
  <c r="AA3496" i="1"/>
  <c r="AA4448" i="1"/>
  <c r="AA4654" i="1"/>
  <c r="U2248" i="1"/>
  <c r="AA608" i="1"/>
  <c r="AA722" i="1"/>
  <c r="AA742" i="1"/>
  <c r="AA1973" i="1"/>
  <c r="AA1739" i="1"/>
  <c r="AA1335" i="1"/>
  <c r="AA2346" i="1"/>
  <c r="Z742" i="1"/>
  <c r="Z608" i="1"/>
  <c r="Z722" i="1"/>
  <c r="Z2346" i="1"/>
  <c r="Z1739" i="1"/>
  <c r="Z1973" i="1"/>
  <c r="Z1335" i="1"/>
  <c r="U608" i="1"/>
  <c r="Z60" i="1"/>
  <c r="Z76" i="1"/>
  <c r="Z100" i="1"/>
  <c r="Z124" i="1"/>
  <c r="Z180" i="1"/>
  <c r="Z340" i="1"/>
  <c r="Z396" i="1"/>
  <c r="Z468" i="1"/>
  <c r="Z476" i="1"/>
  <c r="Z540" i="1"/>
  <c r="Z564" i="1"/>
  <c r="Z572" i="1"/>
  <c r="Z596" i="1"/>
  <c r="Z652" i="1"/>
  <c r="Z668" i="1"/>
  <c r="Z772" i="1"/>
  <c r="Z788" i="1"/>
  <c r="Z804" i="1"/>
  <c r="Z844" i="1"/>
  <c r="Z868" i="1"/>
  <c r="Z964" i="1"/>
  <c r="Z1020" i="1"/>
  <c r="Z1044" i="1"/>
  <c r="Z1092" i="1"/>
  <c r="Z1124" i="1"/>
  <c r="Z1172" i="1"/>
  <c r="Z1180" i="1"/>
  <c r="Z1196" i="1"/>
  <c r="Z1204" i="1"/>
  <c r="Z1220" i="1"/>
  <c r="Z1252" i="1"/>
  <c r="Z61" i="1"/>
  <c r="Z85" i="1"/>
  <c r="Z173" i="1"/>
  <c r="Z197" i="1"/>
  <c r="Z237" i="1"/>
  <c r="Z261" i="1"/>
  <c r="Z277" i="1"/>
  <c r="Z309" i="1"/>
  <c r="Z349" i="1"/>
  <c r="Z373" i="1"/>
  <c r="Z389" i="1"/>
  <c r="Z413" i="1"/>
  <c r="Z421" i="1"/>
  <c r="Z437" i="1"/>
  <c r="Z461" i="1"/>
  <c r="Z469" i="1"/>
  <c r="Z533" i="1"/>
  <c r="Z541" i="1"/>
  <c r="Z621" i="1"/>
  <c r="Z637" i="1"/>
  <c r="Z749" i="1"/>
  <c r="Z781" i="1"/>
  <c r="Z789" i="1"/>
  <c r="Z821" i="1"/>
  <c r="Z829" i="1"/>
  <c r="Z885" i="1"/>
  <c r="Z917" i="1"/>
  <c r="Z973" i="1"/>
  <c r="Z1053" i="1"/>
  <c r="Z1077" i="1"/>
  <c r="Z1117" i="1"/>
  <c r="Z1213" i="1"/>
  <c r="Z14" i="1"/>
  <c r="Z54" i="1"/>
  <c r="Z110" i="1"/>
  <c r="Z118" i="1"/>
  <c r="Z134" i="1"/>
  <c r="Z142" i="1"/>
  <c r="Z182" i="1"/>
  <c r="Z198" i="1"/>
  <c r="Z206" i="1"/>
  <c r="Z222" i="1"/>
  <c r="Z238" i="1"/>
  <c r="Z246" i="1"/>
  <c r="Z294" i="1"/>
  <c r="Z342" i="1"/>
  <c r="Z350" i="1"/>
  <c r="Z374" i="1"/>
  <c r="Z382" i="1"/>
  <c r="Z414" i="1"/>
  <c r="Z446" i="1"/>
  <c r="Z454" i="1"/>
  <c r="Z486" i="1"/>
  <c r="Z502" i="1"/>
  <c r="Z550" i="1"/>
  <c r="Z558" i="1"/>
  <c r="Z566" i="1"/>
  <c r="Z582" i="1"/>
  <c r="Z670" i="1"/>
  <c r="Z678" i="1"/>
  <c r="Z686" i="1"/>
  <c r="Z734" i="1"/>
  <c r="Z870" i="1"/>
  <c r="Z878" i="1"/>
  <c r="Z974" i="1"/>
  <c r="Z1030" i="1"/>
  <c r="Z1054" i="1"/>
  <c r="Z1102" i="1"/>
  <c r="Z1118" i="1"/>
  <c r="Z1134" i="1"/>
  <c r="Z7" i="1"/>
  <c r="Z63" i="1"/>
  <c r="Z167" i="1"/>
  <c r="Z183" i="1"/>
  <c r="Z215" i="1"/>
  <c r="Z279" i="1"/>
  <c r="Z287" i="1"/>
  <c r="Z335" i="1"/>
  <c r="Z399" i="1"/>
  <c r="Z431" i="1"/>
  <c r="Z439" i="1"/>
  <c r="Z471" i="1"/>
  <c r="Z479" i="1"/>
  <c r="Z503" i="1"/>
  <c r="Z543" i="1"/>
  <c r="Z591" i="1"/>
  <c r="Z599" i="1"/>
  <c r="Z607" i="1"/>
  <c r="Z687" i="1"/>
  <c r="Z695" i="1"/>
  <c r="Z711" i="1"/>
  <c r="Z719" i="1"/>
  <c r="Z735" i="1"/>
  <c r="Z807" i="1"/>
  <c r="Z815" i="1"/>
  <c r="Z879" i="1"/>
  <c r="Z903" i="1"/>
  <c r="Z911" i="1"/>
  <c r="Z959" i="1"/>
  <c r="Z1023" i="1"/>
  <c r="Z1087" i="1"/>
  <c r="Z1127" i="1"/>
  <c r="Z1159" i="1"/>
  <c r="Z8" i="1"/>
  <c r="Z32" i="1"/>
  <c r="Z56" i="1"/>
  <c r="Z136" i="1"/>
  <c r="Z144" i="1"/>
  <c r="Z272" i="1"/>
  <c r="Z280" i="1"/>
  <c r="Z296" i="1"/>
  <c r="Z312" i="1"/>
  <c r="Z320" i="1"/>
  <c r="Z328" i="1"/>
  <c r="Z336" i="1"/>
  <c r="Z368" i="1"/>
  <c r="Z384" i="1"/>
  <c r="Z400" i="1"/>
  <c r="Z424" i="1"/>
  <c r="Z512" i="1"/>
  <c r="Z528" i="1"/>
  <c r="Z536" i="1"/>
  <c r="Z584" i="1"/>
  <c r="Z784" i="1"/>
  <c r="Z808" i="1"/>
  <c r="Z816" i="1"/>
  <c r="Z872" i="1"/>
  <c r="Z888" i="1"/>
  <c r="Z904" i="1"/>
  <c r="Z936" i="1"/>
  <c r="Z992" i="1"/>
  <c r="Z1016" i="1"/>
  <c r="Z1040" i="1"/>
  <c r="Z1136" i="1"/>
  <c r="Z1152" i="1"/>
  <c r="Z1192" i="1"/>
  <c r="Z1248" i="1"/>
  <c r="Z49" i="1"/>
  <c r="Z57" i="1"/>
  <c r="Z65" i="1"/>
  <c r="Z121" i="1"/>
  <c r="Z129" i="1"/>
  <c r="Z273" i="1"/>
  <c r="Z289" i="1"/>
  <c r="Z449" i="1"/>
  <c r="Z521" i="1"/>
  <c r="Z529" i="1"/>
  <c r="Z609" i="1"/>
  <c r="Z617" i="1"/>
  <c r="Z681" i="1"/>
  <c r="Z713" i="1"/>
  <c r="Z745" i="1"/>
  <c r="Z761" i="1"/>
  <c r="Z825" i="1"/>
  <c r="Z849" i="1"/>
  <c r="Z865" i="1"/>
  <c r="Z929" i="1"/>
  <c r="Z937" i="1"/>
  <c r="Z945" i="1"/>
  <c r="Z953" i="1"/>
  <c r="Z969" i="1"/>
  <c r="Z993" i="1"/>
  <c r="Z1001" i="1"/>
  <c r="Z1017" i="1"/>
  <c r="Z1049" i="1"/>
  <c r="Z1065" i="1"/>
  <c r="Z1129" i="1"/>
  <c r="Z1137" i="1"/>
  <c r="Z1161" i="1"/>
  <c r="Z1193" i="1"/>
  <c r="Z1241" i="1"/>
  <c r="Z82" i="1"/>
  <c r="Z98" i="1"/>
  <c r="Z146" i="1"/>
  <c r="Z186" i="1"/>
  <c r="Z210" i="1"/>
  <c r="Z218" i="1"/>
  <c r="Z274" i="1"/>
  <c r="Z362" i="1"/>
  <c r="Z386" i="1"/>
  <c r="Z418" i="1"/>
  <c r="Z442" i="1"/>
  <c r="Z474" i="1"/>
  <c r="Z514" i="1"/>
  <c r="Z714" i="1"/>
  <c r="Z778" i="1"/>
  <c r="Z1050" i="1"/>
  <c r="Z1098" i="1"/>
  <c r="Z1186" i="1"/>
  <c r="Z1234" i="1"/>
  <c r="Z1258" i="1"/>
  <c r="Z115" i="1"/>
  <c r="Z131" i="1"/>
  <c r="Z139" i="1"/>
  <c r="Z179" i="1"/>
  <c r="Z203" i="1"/>
  <c r="Z387" i="1"/>
  <c r="Z403" i="1"/>
  <c r="Z419" i="1"/>
  <c r="Z435" i="1"/>
  <c r="Z459" i="1"/>
  <c r="Z491" i="1"/>
  <c r="Z507" i="1"/>
  <c r="Z571" i="1"/>
  <c r="Z579" i="1"/>
  <c r="Z595" i="1"/>
  <c r="Z627" i="1"/>
  <c r="Z691" i="1"/>
  <c r="Z739" i="1"/>
  <c r="Z779" i="1"/>
  <c r="Z827" i="1"/>
  <c r="Z835" i="1"/>
  <c r="Z867" i="1"/>
  <c r="Z875" i="1"/>
  <c r="Z1035" i="1"/>
  <c r="Z1091" i="1"/>
  <c r="Z1179" i="1"/>
  <c r="Z1219" i="1"/>
  <c r="Z1235" i="1"/>
  <c r="Z1253" i="1"/>
  <c r="Z1352" i="1"/>
  <c r="Z1360" i="1"/>
  <c r="Z1376" i="1"/>
  <c r="Z1424" i="1"/>
  <c r="Z1440" i="1"/>
  <c r="Z1488" i="1"/>
  <c r="Z1520" i="1"/>
  <c r="Z1576" i="1"/>
  <c r="Z1616" i="1"/>
  <c r="Z1624" i="1"/>
  <c r="Z1640" i="1"/>
  <c r="Z1656" i="1"/>
  <c r="Z1688" i="1"/>
  <c r="Z1728" i="1"/>
  <c r="Z1768" i="1"/>
  <c r="Z1776" i="1"/>
  <c r="Z1800" i="1"/>
  <c r="Z1808" i="1"/>
  <c r="Z1816" i="1"/>
  <c r="Z1832" i="1"/>
  <c r="Z1848" i="1"/>
  <c r="Z1856" i="1"/>
  <c r="Z1896" i="1"/>
  <c r="Z1920" i="1"/>
  <c r="Z1936" i="1"/>
  <c r="Z1984" i="1"/>
  <c r="Z2024" i="1"/>
  <c r="Z2040" i="1"/>
  <c r="Z2104" i="1"/>
  <c r="Z2136" i="1"/>
  <c r="Z2200" i="1"/>
  <c r="Z2256" i="1"/>
  <c r="Z2400" i="1"/>
  <c r="Z1281" i="1"/>
  <c r="Z1369" i="1"/>
  <c r="Z1393" i="1"/>
  <c r="Z1409" i="1"/>
  <c r="Z1417" i="1"/>
  <c r="Z1465" i="1"/>
  <c r="Z1497" i="1"/>
  <c r="Z1505" i="1"/>
  <c r="Z1569" i="1"/>
  <c r="Z1593" i="1"/>
  <c r="Z1617" i="1"/>
  <c r="Z1633" i="1"/>
  <c r="Z1681" i="1"/>
  <c r="Z1689" i="1"/>
  <c r="Z1729" i="1"/>
  <c r="Z1833" i="1"/>
  <c r="Z1865" i="1"/>
  <c r="Z1889" i="1"/>
  <c r="Z1905" i="1"/>
  <c r="Z1969" i="1"/>
  <c r="Z2073" i="1"/>
  <c r="Z2081" i="1"/>
  <c r="Z2097" i="1"/>
  <c r="Z2177" i="1"/>
  <c r="Z2185" i="1"/>
  <c r="Z2193" i="1"/>
  <c r="Z2201" i="1"/>
  <c r="Z2249" i="1"/>
  <c r="Z2337" i="1"/>
  <c r="Z2353" i="1"/>
  <c r="Z2361" i="1"/>
  <c r="Z2385" i="1"/>
  <c r="Z2401" i="1"/>
  <c r="Z2433" i="1"/>
  <c r="Z2473" i="1"/>
  <c r="Z2489" i="1"/>
  <c r="Z2521" i="1"/>
  <c r="Z2529" i="1"/>
  <c r="Z2561" i="1"/>
  <c r="Z1314" i="1"/>
  <c r="Z1370" i="1"/>
  <c r="Z1386" i="1"/>
  <c r="Z1394" i="1"/>
  <c r="Z1506" i="1"/>
  <c r="Z1594" i="1"/>
  <c r="Z1618" i="1"/>
  <c r="Z1650" i="1"/>
  <c r="Z1674" i="1"/>
  <c r="Z1682" i="1"/>
  <c r="Z1810" i="1"/>
  <c r="Z1986" i="1"/>
  <c r="Z2050" i="1"/>
  <c r="Z2074" i="1"/>
  <c r="Z2082" i="1"/>
  <c r="Z2106" i="1"/>
  <c r="Z2114" i="1"/>
  <c r="Z2186" i="1"/>
  <c r="Z2210" i="1"/>
  <c r="Z2242" i="1"/>
  <c r="Z2250" i="1"/>
  <c r="Z2298" i="1"/>
  <c r="Z2314" i="1"/>
  <c r="Z2378" i="1"/>
  <c r="Z2402" i="1"/>
  <c r="Z2490" i="1"/>
  <c r="Z2514" i="1"/>
  <c r="Z1299" i="1"/>
  <c r="Z1315" i="1"/>
  <c r="Z1331" i="1"/>
  <c r="Z1395" i="1"/>
  <c r="Z1403" i="1"/>
  <c r="Z1427" i="1"/>
  <c r="Z1483" i="1"/>
  <c r="Z1491" i="1"/>
  <c r="Z1499" i="1"/>
  <c r="Z1531" i="1"/>
  <c r="Z1587" i="1"/>
  <c r="Z1707" i="1"/>
  <c r="Z1731" i="1"/>
  <c r="Z1763" i="1"/>
  <c r="Z1787" i="1"/>
  <c r="Z1795" i="1"/>
  <c r="Z1827" i="1"/>
  <c r="Z1851" i="1"/>
  <c r="Z1883" i="1"/>
  <c r="Z1939" i="1"/>
  <c r="Z2059" i="1"/>
  <c r="Z2099" i="1"/>
  <c r="Z2107" i="1"/>
  <c r="Z2123" i="1"/>
  <c r="Z2179" i="1"/>
  <c r="Z2187" i="1"/>
  <c r="Z2195" i="1"/>
  <c r="Z2299" i="1"/>
  <c r="Z2307" i="1"/>
  <c r="Z2315" i="1"/>
  <c r="Z2403" i="1"/>
  <c r="Z2507" i="1"/>
  <c r="Z2523" i="1"/>
  <c r="Z2539" i="1"/>
  <c r="Z1292" i="1"/>
  <c r="Z1324" i="1"/>
  <c r="Z1436" i="1"/>
  <c r="Z1484" i="1"/>
  <c r="Z1524" i="1"/>
  <c r="Z1748" i="1"/>
  <c r="Z1772" i="1"/>
  <c r="Z1788" i="1"/>
  <c r="Z1804" i="1"/>
  <c r="Z1860" i="1"/>
  <c r="Z1892" i="1"/>
  <c r="Z1908" i="1"/>
  <c r="Z1940" i="1"/>
  <c r="Z1956" i="1"/>
  <c r="Z2092" i="1"/>
  <c r="Z2108" i="1"/>
  <c r="Z2172" i="1"/>
  <c r="Z2212" i="1"/>
  <c r="Z2228" i="1"/>
  <c r="Z2268" i="1"/>
  <c r="Z2276" i="1"/>
  <c r="Z2284" i="1"/>
  <c r="Z2332" i="1"/>
  <c r="Z2364" i="1"/>
  <c r="Z2380" i="1"/>
  <c r="Z2420" i="1"/>
  <c r="Z2508" i="1"/>
  <c r="Z2516" i="1"/>
  <c r="Z1309" i="1"/>
  <c r="Z1317" i="1"/>
  <c r="Z1325" i="1"/>
  <c r="Z1349" i="1"/>
  <c r="Z1389" i="1"/>
  <c r="Z1421" i="1"/>
  <c r="Z1573" i="1"/>
  <c r="Z1581" i="1"/>
  <c r="Z1597" i="1"/>
  <c r="Z1637" i="1"/>
  <c r="Z1661" i="1"/>
  <c r="Z1677" i="1"/>
  <c r="Z1709" i="1"/>
  <c r="Z1741" i="1"/>
  <c r="Z1781" i="1"/>
  <c r="Z1789" i="1"/>
  <c r="Z1829" i="1"/>
  <c r="Z1861" i="1"/>
  <c r="Z1885" i="1"/>
  <c r="Z1901" i="1"/>
  <c r="Z1965" i="1"/>
  <c r="Z1989" i="1"/>
  <c r="Z1997" i="1"/>
  <c r="Z2053" i="1"/>
  <c r="Z2101" i="1"/>
  <c r="Z2109" i="1"/>
  <c r="Z2117" i="1"/>
  <c r="Z2133" i="1"/>
  <c r="Z2165" i="1"/>
  <c r="Z2189" i="1"/>
  <c r="Z2229" i="1"/>
  <c r="Z2301" i="1"/>
  <c r="Z2325" i="1"/>
  <c r="Z2349" i="1"/>
  <c r="Z2429" i="1"/>
  <c r="Z2445" i="1"/>
  <c r="Z2525" i="1"/>
  <c r="Z2573" i="1"/>
  <c r="Z2597" i="1"/>
  <c r="Z1245" i="1"/>
  <c r="Z1294" i="1"/>
  <c r="Z1358" i="1"/>
  <c r="Z1382" i="1"/>
  <c r="Z1406" i="1"/>
  <c r="Z1414" i="1"/>
  <c r="Z1518" i="1"/>
  <c r="Z1534" i="1"/>
  <c r="Z1558" i="1"/>
  <c r="Z1566" i="1"/>
  <c r="Z1598" i="1"/>
  <c r="Z1662" i="1"/>
  <c r="Z1670" i="1"/>
  <c r="Z1694" i="1"/>
  <c r="Z1710" i="1"/>
  <c r="Z1750" i="1"/>
  <c r="Z1758" i="1"/>
  <c r="Z1782" i="1"/>
  <c r="Z1790" i="1"/>
  <c r="Z2022" i="1"/>
  <c r="Z2038" i="1"/>
  <c r="Z2054" i="1"/>
  <c r="Z2078" i="1"/>
  <c r="Z2110" i="1"/>
  <c r="Z2270" i="1"/>
  <c r="Z2310" i="1"/>
  <c r="Z2342" i="1"/>
  <c r="Z2366" i="1"/>
  <c r="Z2406" i="1"/>
  <c r="Z2414" i="1"/>
  <c r="Z2422" i="1"/>
  <c r="Z2470" i="1"/>
  <c r="Z2478" i="1"/>
  <c r="Z2534" i="1"/>
  <c r="Z2558" i="1"/>
  <c r="Z1287" i="1"/>
  <c r="Z1295" i="1"/>
  <c r="Z1303" i="1"/>
  <c r="Z1319" i="1"/>
  <c r="Z1351" i="1"/>
  <c r="Z1359" i="1"/>
  <c r="Z1463" i="1"/>
  <c r="Z1543" i="1"/>
  <c r="Z1567" i="1"/>
  <c r="Z1591" i="1"/>
  <c r="Z1607" i="1"/>
  <c r="Z1623" i="1"/>
  <c r="Z1663" i="1"/>
  <c r="Z1711" i="1"/>
  <c r="Z1719" i="1"/>
  <c r="Z1727" i="1"/>
  <c r="Z1743" i="1"/>
  <c r="Z1775" i="1"/>
  <c r="Z1815" i="1"/>
  <c r="Z1855" i="1"/>
  <c r="Z1871" i="1"/>
  <c r="Z2095" i="1"/>
  <c r="Z2103" i="1"/>
  <c r="Z2127" i="1"/>
  <c r="Z2271" i="1"/>
  <c r="Z2327" i="1"/>
  <c r="Z2359" i="1"/>
  <c r="Z2415" i="1"/>
  <c r="Z2431" i="1"/>
  <c r="Z2439" i="1"/>
  <c r="Z2447" i="1"/>
  <c r="Z2487" i="1"/>
  <c r="Z2535" i="1"/>
  <c r="Z2559" i="1"/>
  <c r="Z2596" i="1"/>
  <c r="Z2680" i="1"/>
  <c r="Z2728" i="1"/>
  <c r="Z2800" i="1"/>
  <c r="Z2816" i="1"/>
  <c r="Z2848" i="1"/>
  <c r="Z2888" i="1"/>
  <c r="Z3088" i="1"/>
  <c r="Z3168" i="1"/>
  <c r="Z3192" i="1"/>
  <c r="Z3200" i="1"/>
  <c r="Z3232" i="1"/>
  <c r="Z3296" i="1"/>
  <c r="Z3400" i="1"/>
  <c r="Z3416" i="1"/>
  <c r="Z3424" i="1"/>
  <c r="Z3608" i="1"/>
  <c r="Z3616" i="1"/>
  <c r="Z3640" i="1"/>
  <c r="Z3656" i="1"/>
  <c r="Z3672" i="1"/>
  <c r="Z3680" i="1"/>
  <c r="Z3688" i="1"/>
  <c r="Z3696" i="1"/>
  <c r="Z3752" i="1"/>
  <c r="Z3840" i="1"/>
  <c r="Z3856" i="1"/>
  <c r="Z3880" i="1"/>
  <c r="Z2617" i="1"/>
  <c r="Z2689" i="1"/>
  <c r="Z2705" i="1"/>
  <c r="Z2737" i="1"/>
  <c r="Z2753" i="1"/>
  <c r="Z2777" i="1"/>
  <c r="Z2785" i="1"/>
  <c r="Z2801" i="1"/>
  <c r="Z2817" i="1"/>
  <c r="Z2977" i="1"/>
  <c r="Z3017" i="1"/>
  <c r="Z3025" i="1"/>
  <c r="Z3049" i="1"/>
  <c r="Z3113" i="1"/>
  <c r="Z3193" i="1"/>
  <c r="Z3209" i="1"/>
  <c r="Z3225" i="1"/>
  <c r="Z3233" i="1"/>
  <c r="Z3249" i="1"/>
  <c r="Z3265" i="1"/>
  <c r="Z3273" i="1"/>
  <c r="Z3385" i="1"/>
  <c r="Z3401" i="1"/>
  <c r="Z3481" i="1"/>
  <c r="Z3497" i="1"/>
  <c r="Z3505" i="1"/>
  <c r="Z3529" i="1"/>
  <c r="Z3577" i="1"/>
  <c r="Z3601" i="1"/>
  <c r="Z3633" i="1"/>
  <c r="Z3649" i="1"/>
  <c r="Z3657" i="1"/>
  <c r="Z3793" i="1"/>
  <c r="Z3809" i="1"/>
  <c r="Z3873" i="1"/>
  <c r="Z3905" i="1"/>
  <c r="Z3929" i="1"/>
  <c r="Z3961" i="1"/>
  <c r="Z2618" i="1"/>
  <c r="Z2666" i="1"/>
  <c r="Z2730" i="1"/>
  <c r="Z2802" i="1"/>
  <c r="Z2858" i="1"/>
  <c r="Z2866" i="1"/>
  <c r="Z2874" i="1"/>
  <c r="Z2970" i="1"/>
  <c r="Z3098" i="1"/>
  <c r="Z3178" i="1"/>
  <c r="Z3194" i="1"/>
  <c r="Z3226" i="1"/>
  <c r="Z3234" i="1"/>
  <c r="Z3242" i="1"/>
  <c r="Z3250" i="1"/>
  <c r="Z3290" i="1"/>
  <c r="Z3378" i="1"/>
  <c r="Z3418" i="1"/>
  <c r="Z3426" i="1"/>
  <c r="Z3466" i="1"/>
  <c r="Z3482" i="1"/>
  <c r="Z3530" i="1"/>
  <c r="Z3610" i="1"/>
  <c r="Z3754" i="1"/>
  <c r="Z3770" i="1"/>
  <c r="Z3794" i="1"/>
  <c r="Z3802" i="1"/>
  <c r="Z3850" i="1"/>
  <c r="Z3858" i="1"/>
  <c r="Z3866" i="1"/>
  <c r="Z3890" i="1"/>
  <c r="Z2627" i="1"/>
  <c r="Z2667" i="1"/>
  <c r="Z2723" i="1"/>
  <c r="Z2739" i="1"/>
  <c r="Z2795" i="1"/>
  <c r="Z2931" i="1"/>
  <c r="Z2979" i="1"/>
  <c r="Z2987" i="1"/>
  <c r="Z2995" i="1"/>
  <c r="Z3027" i="1"/>
  <c r="Z3035" i="1"/>
  <c r="Z3099" i="1"/>
  <c r="Z3155" i="1"/>
  <c r="Z3163" i="1"/>
  <c r="Z3227" i="1"/>
  <c r="Z3387" i="1"/>
  <c r="Z3435" i="1"/>
  <c r="Z3459" i="1"/>
  <c r="Z3467" i="1"/>
  <c r="Z3507" i="1"/>
  <c r="Z3523" i="1"/>
  <c r="Z3539" i="1"/>
  <c r="Z3555" i="1"/>
  <c r="Z3667" i="1"/>
  <c r="Z3691" i="1"/>
  <c r="Z3739" i="1"/>
  <c r="Z3835" i="1"/>
  <c r="Z3939" i="1"/>
  <c r="Z3947" i="1"/>
  <c r="Z2636" i="1"/>
  <c r="Z2660" i="1"/>
  <c r="Z2676" i="1"/>
  <c r="Z2700" i="1"/>
  <c r="Z2724" i="1"/>
  <c r="Z2732" i="1"/>
  <c r="Z2748" i="1"/>
  <c r="Z2756" i="1"/>
  <c r="Z2788" i="1"/>
  <c r="Z2900" i="1"/>
  <c r="Z2956" i="1"/>
  <c r="Z3004" i="1"/>
  <c r="Z3044" i="1"/>
  <c r="Z3092" i="1"/>
  <c r="Z3108" i="1"/>
  <c r="Z3116" i="1"/>
  <c r="Z3132" i="1"/>
  <c r="Z3188" i="1"/>
  <c r="Z3228" i="1"/>
  <c r="Z3260" i="1"/>
  <c r="Z3268" i="1"/>
  <c r="Z3324" i="1"/>
  <c r="Z3396" i="1"/>
  <c r="Z3412" i="1"/>
  <c r="Z3516" i="1"/>
  <c r="Z3532" i="1"/>
  <c r="Z3604" i="1"/>
  <c r="Z3652" i="1"/>
  <c r="Z3676" i="1"/>
  <c r="Z3716" i="1"/>
  <c r="Z3740" i="1"/>
  <c r="Z3756" i="1"/>
  <c r="Z3780" i="1"/>
  <c r="Z3804" i="1"/>
  <c r="Z3876" i="1"/>
  <c r="Z2621" i="1"/>
  <c r="Z2669" i="1"/>
  <c r="Z2693" i="1"/>
  <c r="Z2717" i="1"/>
  <c r="Z2725" i="1"/>
  <c r="Z2741" i="1"/>
  <c r="Z2765" i="1"/>
  <c r="Z2789" i="1"/>
  <c r="Z2813" i="1"/>
  <c r="Z2829" i="1"/>
  <c r="Z2917" i="1"/>
  <c r="Z3005" i="1"/>
  <c r="Z3053" i="1"/>
  <c r="Z3085" i="1"/>
  <c r="Z3125" i="1"/>
  <c r="Z3133" i="1"/>
  <c r="Z3149" i="1"/>
  <c r="Z3181" i="1"/>
  <c r="Z3197" i="1"/>
  <c r="Z3301" i="1"/>
  <c r="Z3357" i="1"/>
  <c r="Z3397" i="1"/>
  <c r="Z3413" i="1"/>
  <c r="Z3485" i="1"/>
  <c r="Z3509" i="1"/>
  <c r="Z3629" i="1"/>
  <c r="Z3669" i="1"/>
  <c r="Z3701" i="1"/>
  <c r="Z3709" i="1"/>
  <c r="Z3725" i="1"/>
  <c r="Z3733" i="1"/>
  <c r="Z3829" i="1"/>
  <c r="Z2734" i="1"/>
  <c r="Z2742" i="1"/>
  <c r="Z2750" i="1"/>
  <c r="Z2766" i="1"/>
  <c r="Z2838" i="1"/>
  <c r="Z2918" i="1"/>
  <c r="Z2942" i="1"/>
  <c r="Z2958" i="1"/>
  <c r="Z3038" i="1"/>
  <c r="Z3190" i="1"/>
  <c r="Z3230" i="1"/>
  <c r="Z3286" i="1"/>
  <c r="Z3366" i="1"/>
  <c r="Z3374" i="1"/>
  <c r="Z3382" i="1"/>
  <c r="Z3398" i="1"/>
  <c r="Z3406" i="1"/>
  <c r="Z3438" i="1"/>
  <c r="Z3478" i="1"/>
  <c r="Z3526" i="1"/>
  <c r="Z3550" i="1"/>
  <c r="Z3750" i="1"/>
  <c r="Z3798" i="1"/>
  <c r="Z3838" i="1"/>
  <c r="Z3878" i="1"/>
  <c r="Z3902" i="1"/>
  <c r="Z3918" i="1"/>
  <c r="Z2679" i="1"/>
  <c r="Z2695" i="1"/>
  <c r="Z2711" i="1"/>
  <c r="Z2847" i="1"/>
  <c r="Z2895" i="1"/>
  <c r="Z2983" i="1"/>
  <c r="Z3143" i="1"/>
  <c r="Z3175" i="1"/>
  <c r="Z3223" i="1"/>
  <c r="Z3295" i="1"/>
  <c r="Z3311" i="1"/>
  <c r="Z3319" i="1"/>
  <c r="Z3335" i="1"/>
  <c r="Z3471" i="1"/>
  <c r="Z3487" i="1"/>
  <c r="Z3503" i="1"/>
  <c r="Z3559" i="1"/>
  <c r="Z3567" i="1"/>
  <c r="Z3615" i="1"/>
  <c r="Z3631" i="1"/>
  <c r="Z3695" i="1"/>
  <c r="Z3751" i="1"/>
  <c r="Z3759" i="1"/>
  <c r="Z3783" i="1"/>
  <c r="Z3871" i="1"/>
  <c r="Z3911" i="1"/>
  <c r="Z3927" i="1"/>
  <c r="Z3938" i="1"/>
  <c r="Z3996" i="1"/>
  <c r="Z4044" i="1"/>
  <c r="Z4148" i="1"/>
  <c r="Z4156" i="1"/>
  <c r="Z4164" i="1"/>
  <c r="Z4236" i="1"/>
  <c r="Z4276" i="1"/>
  <c r="Z4308" i="1"/>
  <c r="Z4324" i="1"/>
  <c r="Z4332" i="1"/>
  <c r="Z4356" i="1"/>
  <c r="Z4396" i="1"/>
  <c r="Z4404" i="1"/>
  <c r="Z4444" i="1"/>
  <c r="Z4540" i="1"/>
  <c r="Z4604" i="1"/>
  <c r="Z4612" i="1"/>
  <c r="Z3893" i="1"/>
  <c r="Z3989" i="1"/>
  <c r="Z4053" i="1"/>
  <c r="Z4077" i="1"/>
  <c r="Z4117" i="1"/>
  <c r="Z4133" i="1"/>
  <c r="Z4261" i="1"/>
  <c r="Z4269" i="1"/>
  <c r="Z4277" i="1"/>
  <c r="Z4349" i="1"/>
  <c r="Z4381" i="1"/>
  <c r="Z4389" i="1"/>
  <c r="Z4413" i="1"/>
  <c r="Z4461" i="1"/>
  <c r="Z4525" i="1"/>
  <c r="Z4557" i="1"/>
  <c r="Z4597" i="1"/>
  <c r="Z4613" i="1"/>
  <c r="Z3998" i="1"/>
  <c r="Z4038" i="1"/>
  <c r="Z4102" i="1"/>
  <c r="Z4134" i="1"/>
  <c r="Z4150" i="1"/>
  <c r="Z4198" i="1"/>
  <c r="Z4206" i="1"/>
  <c r="Z4222" i="1"/>
  <c r="Z4230" i="1"/>
  <c r="Z4278" i="1"/>
  <c r="Z4398" i="1"/>
  <c r="Z4422" i="1"/>
  <c r="Z4462" i="1"/>
  <c r="Z4478" i="1"/>
  <c r="Z4518" i="1"/>
  <c r="Z4558" i="1"/>
  <c r="Z4582" i="1"/>
  <c r="Z4598" i="1"/>
  <c r="Z4646" i="1"/>
  <c r="Z4670" i="1"/>
  <c r="Z2" i="1"/>
  <c r="Z3946" i="1"/>
  <c r="Z3983" i="1"/>
  <c r="Z3991" i="1"/>
  <c r="Z4031" i="1"/>
  <c r="Z4039" i="1"/>
  <c r="Z4047" i="1"/>
  <c r="Z4087" i="1"/>
  <c r="Z4103" i="1"/>
  <c r="Z4119" i="1"/>
  <c r="Z4135" i="1"/>
  <c r="Z4159" i="1"/>
  <c r="Z4207" i="1"/>
  <c r="Z4287" i="1"/>
  <c r="Z4319" i="1"/>
  <c r="Z4327" i="1"/>
  <c r="Z4367" i="1"/>
  <c r="Z4407" i="1"/>
  <c r="Z4559" i="1"/>
  <c r="Z4567" i="1"/>
  <c r="Z4687" i="1"/>
  <c r="Z3976" i="1"/>
  <c r="Z3984" i="1"/>
  <c r="Z4000" i="1"/>
  <c r="Z4008" i="1"/>
  <c r="Z4032" i="1"/>
  <c r="Z4160" i="1"/>
  <c r="Z4192" i="1"/>
  <c r="Z4208" i="1"/>
  <c r="Z4224" i="1"/>
  <c r="Z4240" i="1"/>
  <c r="Z4256" i="1"/>
  <c r="Z4312" i="1"/>
  <c r="Z4320" i="1"/>
  <c r="Z4408" i="1"/>
  <c r="Z4424" i="1"/>
  <c r="Z4576" i="1"/>
  <c r="Z4648" i="1"/>
  <c r="Z4680" i="1"/>
  <c r="Z4033" i="1"/>
  <c r="Z4081" i="1"/>
  <c r="Z4089" i="1"/>
  <c r="Z4121" i="1"/>
  <c r="Z4153" i="1"/>
  <c r="Z4193" i="1"/>
  <c r="Z4209" i="1"/>
  <c r="Z4217" i="1"/>
  <c r="Z4273" i="1"/>
  <c r="Z4337" i="1"/>
  <c r="Z4433" i="1"/>
  <c r="Z4441" i="1"/>
  <c r="Z4449" i="1"/>
  <c r="Z4481" i="1"/>
  <c r="Z4545" i="1"/>
  <c r="Z4561" i="1"/>
  <c r="Z4601" i="1"/>
  <c r="Z4609" i="1"/>
  <c r="Z4617" i="1"/>
  <c r="Z4649" i="1"/>
  <c r="Z4657" i="1"/>
  <c r="Z4697" i="1"/>
  <c r="Z3962" i="1"/>
  <c r="Z3970" i="1"/>
  <c r="Z3994" i="1"/>
  <c r="Z4034" i="1"/>
  <c r="Z4082" i="1"/>
  <c r="Z4106" i="1"/>
  <c r="Z4234" i="1"/>
  <c r="Z4258" i="1"/>
  <c r="Z4282" i="1"/>
  <c r="Z4306" i="1"/>
  <c r="Z4330" i="1"/>
  <c r="Z4346" i="1"/>
  <c r="Z4474" i="1"/>
  <c r="Z4586" i="1"/>
  <c r="Z4594" i="1"/>
  <c r="Z4618" i="1"/>
  <c r="Z4634" i="1"/>
  <c r="Z4658" i="1"/>
  <c r="Z4666" i="1"/>
  <c r="Z3952" i="1"/>
  <c r="Z3963" i="1"/>
  <c r="Z4011" i="1"/>
  <c r="Z4019" i="1"/>
  <c r="Z4123" i="1"/>
  <c r="Z4155" i="1"/>
  <c r="Z4163" i="1"/>
  <c r="Z4171" i="1"/>
  <c r="Z4195" i="1"/>
  <c r="Z4235" i="1"/>
  <c r="Z4259" i="1"/>
  <c r="Z4275" i="1"/>
  <c r="Z4283" i="1"/>
  <c r="Z4331" i="1"/>
  <c r="Z4427" i="1"/>
  <c r="Z4451" i="1"/>
  <c r="Z4515" i="1"/>
  <c r="Z4547" i="1"/>
  <c r="Z4635" i="1"/>
  <c r="Z4675" i="1"/>
  <c r="AA494" i="1"/>
  <c r="AA783" i="1"/>
  <c r="AA1007" i="1"/>
  <c r="AA1039" i="1"/>
  <c r="AA852" i="1"/>
  <c r="AA2740" i="1"/>
  <c r="AA3048" i="1"/>
  <c r="AA3728" i="1"/>
  <c r="AA4552" i="1"/>
  <c r="Z852" i="1"/>
  <c r="Z494" i="1"/>
  <c r="Z783" i="1"/>
  <c r="Z1007" i="1"/>
  <c r="Z1039" i="1"/>
  <c r="Z3048" i="1"/>
  <c r="Z3728" i="1"/>
  <c r="Z2740" i="1"/>
  <c r="U494" i="1"/>
  <c r="Z4552" i="1"/>
  <c r="AA112" i="1"/>
  <c r="AA120" i="1"/>
  <c r="AA128" i="1"/>
  <c r="AA224" i="1"/>
  <c r="AA240" i="1"/>
  <c r="AA248" i="1"/>
  <c r="AA256" i="1"/>
  <c r="AA376" i="1"/>
  <c r="AA114" i="1"/>
  <c r="AA154" i="1"/>
  <c r="AA162" i="1"/>
  <c r="AA178" i="1"/>
  <c r="AA266" i="1"/>
  <c r="AA282" i="1"/>
  <c r="AA298" i="1"/>
  <c r="AA322" i="1"/>
  <c r="AA394" i="1"/>
  <c r="AA410" i="1"/>
  <c r="AA458" i="1"/>
  <c r="AA466" i="1"/>
  <c r="AA482" i="1"/>
  <c r="AA498" i="1"/>
  <c r="AA522" i="1"/>
  <c r="AA562" i="1"/>
  <c r="AA594" i="1"/>
  <c r="AA618" i="1"/>
  <c r="AA634" i="1"/>
  <c r="AA21" i="1"/>
  <c r="AA45" i="1"/>
  <c r="AA53" i="1"/>
  <c r="AA69" i="1"/>
  <c r="AA141" i="1"/>
  <c r="AA157" i="1"/>
  <c r="AA213" i="1"/>
  <c r="AA269" i="1"/>
  <c r="AA357" i="1"/>
  <c r="AA405" i="1"/>
  <c r="AA501" i="1"/>
  <c r="AA653" i="1"/>
  <c r="AA661" i="1"/>
  <c r="AA75" i="1"/>
  <c r="AA126" i="1"/>
  <c r="AA177" i="1"/>
  <c r="AA190" i="1"/>
  <c r="AA395" i="1"/>
  <c r="AA520" i="1"/>
  <c r="AA542" i="1"/>
  <c r="AA563" i="1"/>
  <c r="AA638" i="1"/>
  <c r="AA648" i="1"/>
  <c r="AA800" i="1"/>
  <c r="AA824" i="1"/>
  <c r="AA832" i="1"/>
  <c r="AA140" i="1"/>
  <c r="AA153" i="1"/>
  <c r="AA255" i="1"/>
  <c r="AA281" i="1"/>
  <c r="AA511" i="1"/>
  <c r="AA532" i="1"/>
  <c r="AA575" i="1"/>
  <c r="AA721" i="1"/>
  <c r="AA78" i="1"/>
  <c r="AA91" i="1"/>
  <c r="AA231" i="1"/>
  <c r="AA347" i="1"/>
  <c r="AA359" i="1"/>
  <c r="AA411" i="1"/>
  <c r="AA423" i="1"/>
  <c r="AA587" i="1"/>
  <c r="AA662" i="1"/>
  <c r="AA690" i="1"/>
  <c r="AA698" i="1"/>
  <c r="AA738" i="1"/>
  <c r="AA794" i="1"/>
  <c r="AA850" i="1"/>
  <c r="AA866" i="1"/>
  <c r="AA890" i="1"/>
  <c r="AA43" i="1"/>
  <c r="AA55" i="1"/>
  <c r="AA145" i="1"/>
  <c r="AA171" i="1"/>
  <c r="AA196" i="1"/>
  <c r="AA235" i="1"/>
  <c r="AA247" i="1"/>
  <c r="AA260" i="1"/>
  <c r="AA337" i="1"/>
  <c r="AA472" i="1"/>
  <c r="AA504" i="1"/>
  <c r="AA600" i="1"/>
  <c r="AA611" i="1"/>
  <c r="AA654" i="1"/>
  <c r="AA684" i="1"/>
  <c r="AA692" i="1"/>
  <c r="AA700" i="1"/>
  <c r="AA724" i="1"/>
  <c r="AA6" i="1"/>
  <c r="AA223" i="1"/>
  <c r="AA351" i="1"/>
  <c r="AA390" i="1"/>
  <c r="AA463" i="1"/>
  <c r="AA612" i="1"/>
  <c r="AA717" i="1"/>
  <c r="AA733" i="1"/>
  <c r="AA901" i="1"/>
  <c r="AA59" i="1"/>
  <c r="AA97" i="1"/>
  <c r="AA123" i="1"/>
  <c r="AA174" i="1"/>
  <c r="AA225" i="1"/>
  <c r="AA251" i="1"/>
  <c r="AA263" i="1"/>
  <c r="AA464" i="1"/>
  <c r="AA496" i="1"/>
  <c r="AA35" i="1"/>
  <c r="AA188" i="1"/>
  <c r="AA291" i="1"/>
  <c r="AA615" i="1"/>
  <c r="AA646" i="1"/>
  <c r="AA811" i="1"/>
  <c r="AA998" i="1"/>
  <c r="AA1014" i="1"/>
  <c r="AA1078" i="1"/>
  <c r="AA1086" i="1"/>
  <c r="AA1142" i="1"/>
  <c r="AA1166" i="1"/>
  <c r="AA1238" i="1"/>
  <c r="AA1246" i="1"/>
  <c r="AA1286" i="1"/>
  <c r="AA92" i="1"/>
  <c r="AA348" i="1"/>
  <c r="AA577" i="1"/>
  <c r="AA755" i="1"/>
  <c r="AA838" i="1"/>
  <c r="AA876" i="1"/>
  <c r="AA951" i="1"/>
  <c r="AA983" i="1"/>
  <c r="AA1015" i="1"/>
  <c r="AA1031" i="1"/>
  <c r="AA1095" i="1"/>
  <c r="AA1167" i="1"/>
  <c r="AA1239" i="1"/>
  <c r="AA1255" i="1"/>
  <c r="AA1279" i="1"/>
  <c r="AA47" i="1"/>
  <c r="AA150" i="1"/>
  <c r="AA756" i="1"/>
  <c r="AA839" i="1"/>
  <c r="AA891" i="1"/>
  <c r="AA928" i="1"/>
  <c r="AA960" i="1"/>
  <c r="AA984" i="1"/>
  <c r="AA1032" i="1"/>
  <c r="AA1096" i="1"/>
  <c r="AA1112" i="1"/>
  <c r="AA1160" i="1"/>
  <c r="AA1168" i="1"/>
  <c r="AA1224" i="1"/>
  <c r="AA1272" i="1"/>
  <c r="AA1304" i="1"/>
  <c r="AA1312" i="1"/>
  <c r="AA9" i="1"/>
  <c r="AA316" i="1"/>
  <c r="AA727" i="1"/>
  <c r="AA743" i="1"/>
  <c r="AA759" i="1"/>
  <c r="AA894" i="1"/>
  <c r="AA906" i="1"/>
  <c r="AA946" i="1"/>
  <c r="AA970" i="1"/>
  <c r="AA1010" i="1"/>
  <c r="AA1026" i="1"/>
  <c r="AA1042" i="1"/>
  <c r="AA1082" i="1"/>
  <c r="AA1114" i="1"/>
  <c r="AA1154" i="1"/>
  <c r="AA1178" i="1"/>
  <c r="AA1194" i="1"/>
  <c r="AA1266" i="1"/>
  <c r="AA1274" i="1"/>
  <c r="AA1282" i="1"/>
  <c r="AA1298" i="1"/>
  <c r="AA1330" i="1"/>
  <c r="AA1338" i="1"/>
  <c r="AA15" i="1"/>
  <c r="AA220" i="1"/>
  <c r="AA663" i="1"/>
  <c r="AA747" i="1"/>
  <c r="AA763" i="1"/>
  <c r="AA923" i="1"/>
  <c r="AA931" i="1"/>
  <c r="AA987" i="1"/>
  <c r="AA1011" i="1"/>
  <c r="AA1043" i="1"/>
  <c r="AA1067" i="1"/>
  <c r="AA1083" i="1"/>
  <c r="AA1139" i="1"/>
  <c r="AA1109" i="1"/>
  <c r="AA1260" i="1"/>
  <c r="AA1353" i="1"/>
  <c r="AA1401" i="1"/>
  <c r="AA1489" i="1"/>
  <c r="AA1513" i="1"/>
  <c r="AA1625" i="1"/>
  <c r="AA1673" i="1"/>
  <c r="AA361" i="1"/>
  <c r="AA750" i="1"/>
  <c r="AA828" i="1"/>
  <c r="AA985" i="1"/>
  <c r="AA1005" i="1"/>
  <c r="AA1133" i="1"/>
  <c r="AA1156" i="1"/>
  <c r="AA1197" i="1"/>
  <c r="AA1261" i="1"/>
  <c r="AA1346" i="1"/>
  <c r="AA1402" i="1"/>
  <c r="AA1570" i="1"/>
  <c r="AA1634" i="1"/>
  <c r="AA1698" i="1"/>
  <c r="AA1714" i="1"/>
  <c r="AA567" i="1"/>
  <c r="AA796" i="1"/>
  <c r="AA1052" i="1"/>
  <c r="AA1221" i="1"/>
  <c r="AA1285" i="1"/>
  <c r="AA1329" i="1"/>
  <c r="AA1371" i="1"/>
  <c r="AA1411" i="1"/>
  <c r="AA1443" i="1"/>
  <c r="AA1451" i="1"/>
  <c r="AA1467" i="1"/>
  <c r="AA1523" i="1"/>
  <c r="AA1555" i="1"/>
  <c r="AA1571" i="1"/>
  <c r="AA1595" i="1"/>
  <c r="AA1611" i="1"/>
  <c r="AA1619" i="1"/>
  <c r="AA1667" i="1"/>
  <c r="AA1683" i="1"/>
  <c r="AA1699" i="1"/>
  <c r="AA1715" i="1"/>
  <c r="AA412" i="1"/>
  <c r="AA925" i="1"/>
  <c r="AA1033" i="1"/>
  <c r="AA1305" i="1"/>
  <c r="AA1340" i="1"/>
  <c r="AA1348" i="1"/>
  <c r="AA841" i="1"/>
  <c r="AA1121" i="1"/>
  <c r="AA1228" i="1"/>
  <c r="AA1341" i="1"/>
  <c r="AA1373" i="1"/>
  <c r="AA1405" i="1"/>
  <c r="AA1525" i="1"/>
  <c r="AA1557" i="1"/>
  <c r="AA1629" i="1"/>
  <c r="AA1645" i="1"/>
  <c r="AA1669" i="1"/>
  <c r="AA259" i="1"/>
  <c r="AA625" i="1"/>
  <c r="AA774" i="1"/>
  <c r="AA1037" i="1"/>
  <c r="AA1188" i="1"/>
  <c r="AA1273" i="1"/>
  <c r="AA1333" i="1"/>
  <c r="AA1342" i="1"/>
  <c r="AA1430" i="1"/>
  <c r="AA1438" i="1"/>
  <c r="AA1462" i="1"/>
  <c r="AA1478" i="1"/>
  <c r="AA1486" i="1"/>
  <c r="AA1542" i="1"/>
  <c r="AA1582" i="1"/>
  <c r="AA1630" i="1"/>
  <c r="AA1654" i="1"/>
  <c r="AA481" i="1"/>
  <c r="AA847" i="1"/>
  <c r="AA977" i="1"/>
  <c r="AA997" i="1"/>
  <c r="AA1084" i="1"/>
  <c r="AA1125" i="1"/>
  <c r="AA1149" i="1"/>
  <c r="AA1503" i="1"/>
  <c r="AA1544" i="1"/>
  <c r="AA1744" i="1"/>
  <c r="AA1780" i="1"/>
  <c r="AA1812" i="1"/>
  <c r="AA1828" i="1"/>
  <c r="AA1836" i="1"/>
  <c r="AA1844" i="1"/>
  <c r="AA1169" i="1"/>
  <c r="AA1420" i="1"/>
  <c r="AA1504" i="1"/>
  <c r="AA1695" i="1"/>
  <c r="AA1736" i="1"/>
  <c r="AA1764" i="1"/>
  <c r="AA1773" i="1"/>
  <c r="AA1797" i="1"/>
  <c r="AA1821" i="1"/>
  <c r="AA1869" i="1"/>
  <c r="AA1893" i="1"/>
  <c r="AA2085" i="1"/>
  <c r="AA2181" i="1"/>
  <c r="AA1257" i="1"/>
  <c r="AA1380" i="1"/>
  <c r="AA1444" i="1"/>
  <c r="AA1464" i="1"/>
  <c r="AA1551" i="1"/>
  <c r="AA1592" i="1"/>
  <c r="AA1822" i="1"/>
  <c r="AA1838" i="1"/>
  <c r="AA1870" i="1"/>
  <c r="AA1894" i="1"/>
  <c r="AA1982" i="1"/>
  <c r="AA2006" i="1"/>
  <c r="AA2070" i="1"/>
  <c r="AA2102" i="1"/>
  <c r="AA2126" i="1"/>
  <c r="AA2150" i="1"/>
  <c r="AA2182" i="1"/>
  <c r="AA2222" i="1"/>
  <c r="AA1383" i="1"/>
  <c r="AA1404" i="1"/>
  <c r="AA1532" i="1"/>
  <c r="AA1700" i="1"/>
  <c r="AA1757" i="1"/>
  <c r="AA1839" i="1"/>
  <c r="AA1895" i="1"/>
  <c r="AA1903" i="1"/>
  <c r="AA1919" i="1"/>
  <c r="AA1927" i="1"/>
  <c r="AA2031" i="1"/>
  <c r="AA2135" i="1"/>
  <c r="AA2159" i="1"/>
  <c r="AA2175" i="1"/>
  <c r="AA2191" i="1"/>
  <c r="AA2223" i="1"/>
  <c r="AA105" i="1"/>
  <c r="AA1277" i="1"/>
  <c r="AA1384" i="1"/>
  <c r="AA1471" i="1"/>
  <c r="AA1535" i="1"/>
  <c r="AA1599" i="1"/>
  <c r="AA1684" i="1"/>
  <c r="AA1701" i="1"/>
  <c r="AA1749" i="1"/>
  <c r="AA2048" i="1"/>
  <c r="AA2072" i="1"/>
  <c r="AA2112" i="1"/>
  <c r="AA2176" i="1"/>
  <c r="AA2208" i="1"/>
  <c r="AA1212" i="1"/>
  <c r="AA1431" i="1"/>
  <c r="AA1452" i="1"/>
  <c r="AA1687" i="1"/>
  <c r="AA1793" i="1"/>
  <c r="AA1817" i="1"/>
  <c r="AA1841" i="1"/>
  <c r="AA1849" i="1"/>
  <c r="AA1857" i="1"/>
  <c r="AA1873" i="1"/>
  <c r="AA1881" i="1"/>
  <c r="AA1921" i="1"/>
  <c r="AA1929" i="1"/>
  <c r="AA1993" i="1"/>
  <c r="AA2017" i="1"/>
  <c r="AA2025" i="1"/>
  <c r="AA2049" i="1"/>
  <c r="AA2113" i="1"/>
  <c r="AA2121" i="1"/>
  <c r="AA2153" i="1"/>
  <c r="AA2169" i="1"/>
  <c r="AA2217" i="1"/>
  <c r="AA1432" i="1"/>
  <c r="AA1560" i="1"/>
  <c r="AA1760" i="1"/>
  <c r="AA1769" i="1"/>
  <c r="AA1850" i="1"/>
  <c r="AA1882" i="1"/>
  <c r="AA1898" i="1"/>
  <c r="AA1922" i="1"/>
  <c r="AA2002" i="1"/>
  <c r="AA2026" i="1"/>
  <c r="AA2042" i="1"/>
  <c r="AA2058" i="1"/>
  <c r="AA2098" i="1"/>
  <c r="AA2130" i="1"/>
  <c r="AA2146" i="1"/>
  <c r="AA2154" i="1"/>
  <c r="AA2178" i="1"/>
  <c r="AA1564" i="1"/>
  <c r="AA1584" i="1"/>
  <c r="AA1692" i="1"/>
  <c r="AA1752" i="1"/>
  <c r="AA1803" i="1"/>
  <c r="AA1811" i="1"/>
  <c r="AA1835" i="1"/>
  <c r="AA1915" i="1"/>
  <c r="AA1947" i="1"/>
  <c r="AA1979" i="1"/>
  <c r="AA1995" i="1"/>
  <c r="AA2003" i="1"/>
  <c r="AA2075" i="1"/>
  <c r="AA2091" i="1"/>
  <c r="AA2155" i="1"/>
  <c r="AA2204" i="1"/>
  <c r="AA2253" i="1"/>
  <c r="AA2269" i="1"/>
  <c r="AA2277" i="1"/>
  <c r="AA2309" i="1"/>
  <c r="AA2317" i="1"/>
  <c r="AA2246" i="1"/>
  <c r="AA2254" i="1"/>
  <c r="AA2278" i="1"/>
  <c r="AA2390" i="1"/>
  <c r="AA2454" i="1"/>
  <c r="AA2462" i="1"/>
  <c r="AA2526" i="1"/>
  <c r="AA2566" i="1"/>
  <c r="AA2582" i="1"/>
  <c r="AA2622" i="1"/>
  <c r="AA2790" i="1"/>
  <c r="AA2798" i="1"/>
  <c r="AA2219" i="1"/>
  <c r="AA2239" i="1"/>
  <c r="AA2303" i="1"/>
  <c r="AA2375" i="1"/>
  <c r="AA2423" i="1"/>
  <c r="AA2463" i="1"/>
  <c r="AA2591" i="1"/>
  <c r="AA2639" i="1"/>
  <c r="AA2647" i="1"/>
  <c r="AA2655" i="1"/>
  <c r="AA2671" i="1"/>
  <c r="AA2855" i="1"/>
  <c r="AA2863" i="1"/>
  <c r="AA2871" i="1"/>
  <c r="AA2280" i="1"/>
  <c r="AA2352" i="1"/>
  <c r="AA2408" i="1"/>
  <c r="AA2480" i="1"/>
  <c r="AA2528" i="1"/>
  <c r="AA2576" i="1"/>
  <c r="AA2608" i="1"/>
  <c r="AA2640" i="1"/>
  <c r="AA2752" i="1"/>
  <c r="AA2792" i="1"/>
  <c r="AA2808" i="1"/>
  <c r="AA2824" i="1"/>
  <c r="AA2872" i="1"/>
  <c r="AA1916" i="1"/>
  <c r="AA2241" i="1"/>
  <c r="AA2313" i="1"/>
  <c r="AA2409" i="1"/>
  <c r="AA2465" i="1"/>
  <c r="AA2481" i="1"/>
  <c r="AA2505" i="1"/>
  <c r="AA2585" i="1"/>
  <c r="AA2593" i="1"/>
  <c r="AA2601" i="1"/>
  <c r="AA2641" i="1"/>
  <c r="AA2665" i="1"/>
  <c r="AA2681" i="1"/>
  <c r="AA2769" i="1"/>
  <c r="AA2793" i="1"/>
  <c r="AA2833" i="1"/>
  <c r="AA2857" i="1"/>
  <c r="AA2266" i="1"/>
  <c r="AA2282" i="1"/>
  <c r="AA2362" i="1"/>
  <c r="AA2370" i="1"/>
  <c r="AA2386" i="1"/>
  <c r="AA2426" i="1"/>
  <c r="AA2458" i="1"/>
  <c r="AA2506" i="1"/>
  <c r="AA2530" i="1"/>
  <c r="AA2554" i="1"/>
  <c r="AA2570" i="1"/>
  <c r="AA2610" i="1"/>
  <c r="AA2642" i="1"/>
  <c r="AA2690" i="1"/>
  <c r="AA2714" i="1"/>
  <c r="AA2770" i="1"/>
  <c r="AA2794" i="1"/>
  <c r="AA2810" i="1"/>
  <c r="AA2818" i="1"/>
  <c r="AA2124" i="1"/>
  <c r="AA2235" i="1"/>
  <c r="AA2355" i="1"/>
  <c r="AA2371" i="1"/>
  <c r="AA2387" i="1"/>
  <c r="AA2419" i="1"/>
  <c r="AA2427" i="1"/>
  <c r="AA2435" i="1"/>
  <c r="AA2531" i="1"/>
  <c r="AA2547" i="1"/>
  <c r="AA2587" i="1"/>
  <c r="AA2595" i="1"/>
  <c r="AA2603" i="1"/>
  <c r="AA2611" i="1"/>
  <c r="AA2643" i="1"/>
  <c r="AA2651" i="1"/>
  <c r="AA2659" i="1"/>
  <c r="AA2675" i="1"/>
  <c r="AA2683" i="1"/>
  <c r="AA2771" i="1"/>
  <c r="AA2843" i="1"/>
  <c r="AA2883" i="1"/>
  <c r="AA2891" i="1"/>
  <c r="AA1876" i="1"/>
  <c r="AA2196" i="1"/>
  <c r="AA2227" i="1"/>
  <c r="AA2244" i="1"/>
  <c r="AA2260" i="1"/>
  <c r="AA2316" i="1"/>
  <c r="AA2340" i="1"/>
  <c r="AA2372" i="1"/>
  <c r="AA2396" i="1"/>
  <c r="AA2444" i="1"/>
  <c r="AA2484" i="1"/>
  <c r="AA2572" i="1"/>
  <c r="AA2604" i="1"/>
  <c r="AA2612" i="1"/>
  <c r="AA2692" i="1"/>
  <c r="AA2716" i="1"/>
  <c r="AA2772" i="1"/>
  <c r="AA2780" i="1"/>
  <c r="AA2796" i="1"/>
  <c r="AA2820" i="1"/>
  <c r="AA2836" i="1"/>
  <c r="AA2453" i="1"/>
  <c r="AA2773" i="1"/>
  <c r="AA2924" i="1"/>
  <c r="AA2980" i="1"/>
  <c r="AA3012" i="1"/>
  <c r="AA3060" i="1"/>
  <c r="AA3100" i="1"/>
  <c r="AA3148" i="1"/>
  <c r="AA3164" i="1"/>
  <c r="AA3196" i="1"/>
  <c r="AA3244" i="1"/>
  <c r="AA3284" i="1"/>
  <c r="AA2892" i="1"/>
  <c r="AA2925" i="1"/>
  <c r="AA3093" i="1"/>
  <c r="AA3173" i="1"/>
  <c r="AA3205" i="1"/>
  <c r="AA3221" i="1"/>
  <c r="AA3237" i="1"/>
  <c r="AA3245" i="1"/>
  <c r="AA3293" i="1"/>
  <c r="AA3309" i="1"/>
  <c r="AA3373" i="1"/>
  <c r="AA3421" i="1"/>
  <c r="AA3445" i="1"/>
  <c r="AA3501" i="1"/>
  <c r="AA3517" i="1"/>
  <c r="AA3549" i="1"/>
  <c r="AA3573" i="1"/>
  <c r="AA3677" i="1"/>
  <c r="AA3717" i="1"/>
  <c r="AA3813" i="1"/>
  <c r="AA3837" i="1"/>
  <c r="AA3853" i="1"/>
  <c r="AA3869" i="1"/>
  <c r="AA3877" i="1"/>
  <c r="AA3901" i="1"/>
  <c r="AA3909" i="1"/>
  <c r="AA3917" i="1"/>
  <c r="AA3949" i="1"/>
  <c r="AA4005" i="1"/>
  <c r="AA4013" i="1"/>
  <c r="AA2533" i="1"/>
  <c r="AA2853" i="1"/>
  <c r="AA2877" i="1"/>
  <c r="AA2934" i="1"/>
  <c r="AA3022" i="1"/>
  <c r="AA3030" i="1"/>
  <c r="AA3062" i="1"/>
  <c r="AA3102" i="1"/>
  <c r="AA3134" i="1"/>
  <c r="AA3142" i="1"/>
  <c r="AA3158" i="1"/>
  <c r="AA3166" i="1"/>
  <c r="AA3310" i="1"/>
  <c r="AA3342" i="1"/>
  <c r="AA3414" i="1"/>
  <c r="AA3518" i="1"/>
  <c r="AA3534" i="1"/>
  <c r="AA3574" i="1"/>
  <c r="AA3582" i="1"/>
  <c r="AA3590" i="1"/>
  <c r="AA3622" i="1"/>
  <c r="AA3654" i="1"/>
  <c r="AA3670" i="1"/>
  <c r="AA3678" i="1"/>
  <c r="AA3694" i="1"/>
  <c r="AA3702" i="1"/>
  <c r="AA3734" i="1"/>
  <c r="AA3742" i="1"/>
  <c r="AA3790" i="1"/>
  <c r="AA3814" i="1"/>
  <c r="AA3822" i="1"/>
  <c r="AA3830" i="1"/>
  <c r="AA3870" i="1"/>
  <c r="AA3942" i="1"/>
  <c r="AA3958" i="1"/>
  <c r="AA4054" i="1"/>
  <c r="AA4110" i="1"/>
  <c r="AA4174" i="1"/>
  <c r="AA2733" i="1"/>
  <c r="AA2894" i="1"/>
  <c r="AA2903" i="1"/>
  <c r="AA2919" i="1"/>
  <c r="AA2935" i="1"/>
  <c r="AA2959" i="1"/>
  <c r="AA2967" i="1"/>
  <c r="AA3015" i="1"/>
  <c r="AA3023" i="1"/>
  <c r="AA3111" i="1"/>
  <c r="AA3127" i="1"/>
  <c r="AA3159" i="1"/>
  <c r="AA3199" i="1"/>
  <c r="AA3247" i="1"/>
  <c r="AA3271" i="1"/>
  <c r="AA3287" i="1"/>
  <c r="AA3367" i="1"/>
  <c r="AA3375" i="1"/>
  <c r="AA3415" i="1"/>
  <c r="AA3423" i="1"/>
  <c r="AA3479" i="1"/>
  <c r="AA3495" i="1"/>
  <c r="AA3543" i="1"/>
  <c r="AA3607" i="1"/>
  <c r="AA3623" i="1"/>
  <c r="AA3647" i="1"/>
  <c r="AA3711" i="1"/>
  <c r="AA3767" i="1"/>
  <c r="AA3791" i="1"/>
  <c r="AA3815" i="1"/>
  <c r="AA3839" i="1"/>
  <c r="AA3903" i="1"/>
  <c r="AA3935" i="1"/>
  <c r="AA3967" i="1"/>
  <c r="AA4055" i="1"/>
  <c r="AA4111" i="1"/>
  <c r="AA4143" i="1"/>
  <c r="AA2904" i="1"/>
  <c r="AA2912" i="1"/>
  <c r="AA2952" i="1"/>
  <c r="AA2960" i="1"/>
  <c r="AA2968" i="1"/>
  <c r="AA3000" i="1"/>
  <c r="AA3024" i="1"/>
  <c r="AA3056" i="1"/>
  <c r="AA3072" i="1"/>
  <c r="AA3152" i="1"/>
  <c r="AA3208" i="1"/>
  <c r="AA3256" i="1"/>
  <c r="AA3504" i="1"/>
  <c r="AA3520" i="1"/>
  <c r="AA3600" i="1"/>
  <c r="AA3632" i="1"/>
  <c r="AA3648" i="1"/>
  <c r="AA3816" i="1"/>
  <c r="AA3824" i="1"/>
  <c r="AA4016" i="1"/>
  <c r="AA4064" i="1"/>
  <c r="AA4072" i="1"/>
  <c r="AA4088" i="1"/>
  <c r="AA4096" i="1"/>
  <c r="AA2884" i="1"/>
  <c r="AA2905" i="1"/>
  <c r="AA2913" i="1"/>
  <c r="AA2929" i="1"/>
  <c r="AA3033" i="1"/>
  <c r="AA3057" i="1"/>
  <c r="AA3073" i="1"/>
  <c r="AA3081" i="1"/>
  <c r="AA3145" i="1"/>
  <c r="AA3177" i="1"/>
  <c r="AA3185" i="1"/>
  <c r="AA3201" i="1"/>
  <c r="AA3305" i="1"/>
  <c r="AA3321" i="1"/>
  <c r="AA3337" i="1"/>
  <c r="AA3361" i="1"/>
  <c r="AA3377" i="1"/>
  <c r="AA3393" i="1"/>
  <c r="AA3425" i="1"/>
  <c r="AA3449" i="1"/>
  <c r="AA3489" i="1"/>
  <c r="AA3521" i="1"/>
  <c r="AA3553" i="1"/>
  <c r="AA3585" i="1"/>
  <c r="AA3689" i="1"/>
  <c r="AA3721" i="1"/>
  <c r="AA3737" i="1"/>
  <c r="AA3761" i="1"/>
  <c r="AA3841" i="1"/>
  <c r="AA3889" i="1"/>
  <c r="AA3897" i="1"/>
  <c r="AA3913" i="1"/>
  <c r="AA3945" i="1"/>
  <c r="AA3969" i="1"/>
  <c r="AA3993" i="1"/>
  <c r="AA4009" i="1"/>
  <c r="AA2373" i="1"/>
  <c r="AA2565" i="1"/>
  <c r="AA2885" i="1"/>
  <c r="AA2954" i="1"/>
  <c r="AA2962" i="1"/>
  <c r="AA3026" i="1"/>
  <c r="AA3042" i="1"/>
  <c r="AA3050" i="1"/>
  <c r="AA3058" i="1"/>
  <c r="AA3082" i="1"/>
  <c r="AA3202" i="1"/>
  <c r="AA3266" i="1"/>
  <c r="AA3274" i="1"/>
  <c r="AA3298" i="1"/>
  <c r="AA3306" i="1"/>
  <c r="AA3410" i="1"/>
  <c r="AA3506" i="1"/>
  <c r="AA3618" i="1"/>
  <c r="AA3690" i="1"/>
  <c r="AA3730" i="1"/>
  <c r="AA3746" i="1"/>
  <c r="AA3762" i="1"/>
  <c r="AA3778" i="1"/>
  <c r="AA3834" i="1"/>
  <c r="AA3898" i="1"/>
  <c r="AA3930" i="1"/>
  <c r="AA3954" i="1"/>
  <c r="AA4026" i="1"/>
  <c r="AA4042" i="1"/>
  <c r="AA4146" i="1"/>
  <c r="AA2509" i="1"/>
  <c r="AA2898" i="1"/>
  <c r="AA2939" i="1"/>
  <c r="AA2955" i="1"/>
  <c r="AA3011" i="1"/>
  <c r="AA3019" i="1"/>
  <c r="AA3051" i="1"/>
  <c r="AA3067" i="1"/>
  <c r="AA3107" i="1"/>
  <c r="AA3123" i="1"/>
  <c r="AA3131" i="1"/>
  <c r="AA3211" i="1"/>
  <c r="AA3251" i="1"/>
  <c r="AA3315" i="1"/>
  <c r="AA3323" i="1"/>
  <c r="AA3411" i="1"/>
  <c r="AA3419" i="1"/>
  <c r="AA3443" i="1"/>
  <c r="AA3491" i="1"/>
  <c r="AA3499" i="1"/>
  <c r="AA3452" i="1"/>
  <c r="AA3580" i="1"/>
  <c r="AA4115" i="1"/>
  <c r="AA4131" i="1"/>
  <c r="AA4147" i="1"/>
  <c r="AA4170" i="1"/>
  <c r="AA4187" i="1"/>
  <c r="AA4203" i="1"/>
  <c r="AA4227" i="1"/>
  <c r="AA4243" i="1"/>
  <c r="AA4291" i="1"/>
  <c r="AA4355" i="1"/>
  <c r="AA4395" i="1"/>
  <c r="AA4411" i="1"/>
  <c r="AA4435" i="1"/>
  <c r="AA4443" i="1"/>
  <c r="AA4459" i="1"/>
  <c r="AA4475" i="1"/>
  <c r="AA4491" i="1"/>
  <c r="AA4523" i="1"/>
  <c r="AA4571" i="1"/>
  <c r="AA3748" i="1"/>
  <c r="AA3812" i="1"/>
  <c r="AA4059" i="1"/>
  <c r="AA4116" i="1"/>
  <c r="AA4204" i="1"/>
  <c r="AA4268" i="1"/>
  <c r="AA4428" i="1"/>
  <c r="AA4452" i="1"/>
  <c r="AA4524" i="1"/>
  <c r="AA3340" i="1"/>
  <c r="AA3723" i="1"/>
  <c r="AA3755" i="1"/>
  <c r="AA3787" i="1"/>
  <c r="AA4136" i="1"/>
  <c r="AA4152" i="1"/>
  <c r="AA4162" i="1"/>
  <c r="AA4293" i="1"/>
  <c r="AA4301" i="1"/>
  <c r="AA4365" i="1"/>
  <c r="AA4373" i="1"/>
  <c r="AA4397" i="1"/>
  <c r="AA4421" i="1"/>
  <c r="AA4429" i="1"/>
  <c r="AA4437" i="1"/>
  <c r="AA4445" i="1"/>
  <c r="AA4453" i="1"/>
  <c r="AA4469" i="1"/>
  <c r="AA4485" i="1"/>
  <c r="AA4509" i="1"/>
  <c r="AA4517" i="1"/>
  <c r="AA4533" i="1"/>
  <c r="AA4541" i="1"/>
  <c r="AA4621" i="1"/>
  <c r="AA4637" i="1"/>
  <c r="AA3348" i="1"/>
  <c r="AA3476" i="1"/>
  <c r="AA3628" i="1"/>
  <c r="AA3692" i="1"/>
  <c r="AA3724" i="1"/>
  <c r="AA3916" i="1"/>
  <c r="AA4043" i="1"/>
  <c r="AA4182" i="1"/>
  <c r="AA4342" i="1"/>
  <c r="AA4390" i="1"/>
  <c r="AA4486" i="1"/>
  <c r="AA4566" i="1"/>
  <c r="AA4574" i="1"/>
  <c r="AA4606" i="1"/>
  <c r="AA4630" i="1"/>
  <c r="AA3420" i="1"/>
  <c r="AA3603" i="1"/>
  <c r="AA3763" i="1"/>
  <c r="AA3827" i="1"/>
  <c r="AA3987" i="1"/>
  <c r="AA4107" i="1"/>
  <c r="AA4175" i="1"/>
  <c r="AA4183" i="1"/>
  <c r="AA4199" i="1"/>
  <c r="AA4231" i="1"/>
  <c r="AA4311" i="1"/>
  <c r="AA4335" i="1"/>
  <c r="AA4423" i="1"/>
  <c r="AA4455" i="1"/>
  <c r="AA4463" i="1"/>
  <c r="AA4503" i="1"/>
  <c r="AA4511" i="1"/>
  <c r="AA4575" i="1"/>
  <c r="AA4591" i="1"/>
  <c r="AA3300" i="1"/>
  <c r="AA3556" i="1"/>
  <c r="AA3860" i="1"/>
  <c r="AA3924" i="1"/>
  <c r="AA3956" i="1"/>
  <c r="AA3988" i="1"/>
  <c r="AA4248" i="1"/>
  <c r="AA4264" i="1"/>
  <c r="AA4296" i="1"/>
  <c r="AA4360" i="1"/>
  <c r="AA4440" i="1"/>
  <c r="AA4488" i="1"/>
  <c r="AA4560" i="1"/>
  <c r="AA4592" i="1"/>
  <c r="AA3308" i="1"/>
  <c r="AA3436" i="1"/>
  <c r="AA3867" i="1"/>
  <c r="AA4177" i="1"/>
  <c r="AA4289" i="1"/>
  <c r="AA4313" i="1"/>
  <c r="AA4361" i="1"/>
  <c r="AA4417" i="1"/>
  <c r="AA4457" i="1"/>
  <c r="AA4473" i="1"/>
  <c r="AA4505" i="1"/>
  <c r="AA4513" i="1"/>
  <c r="AA4569" i="1"/>
  <c r="AA4577" i="1"/>
  <c r="AA4145" i="1"/>
  <c r="AA4169" i="1"/>
  <c r="AA4178" i="1"/>
  <c r="AA4202" i="1"/>
  <c r="AA4274" i="1"/>
  <c r="AA4290" i="1"/>
  <c r="AA4338" i="1"/>
  <c r="AA4362" i="1"/>
  <c r="AA4394" i="1"/>
  <c r="AA4426" i="1"/>
  <c r="AA4490" i="1"/>
  <c r="AA4498" i="1"/>
  <c r="AA4647" i="1"/>
  <c r="AA4672" i="1"/>
  <c r="Z92" i="1"/>
  <c r="Z140" i="1"/>
  <c r="Z188" i="1"/>
  <c r="Z196" i="1"/>
  <c r="Z220" i="1"/>
  <c r="Z260" i="1"/>
  <c r="Z316" i="1"/>
  <c r="Z348" i="1"/>
  <c r="Z412" i="1"/>
  <c r="Z532" i="1"/>
  <c r="Z612" i="1"/>
  <c r="Z684" i="1"/>
  <c r="Z692" i="1"/>
  <c r="Z700" i="1"/>
  <c r="Z724" i="1"/>
  <c r="Z756" i="1"/>
  <c r="Z796" i="1"/>
  <c r="Z828" i="1"/>
  <c r="Z876" i="1"/>
  <c r="Z1052" i="1"/>
  <c r="Z1084" i="1"/>
  <c r="Z1156" i="1"/>
  <c r="Z1188" i="1"/>
  <c r="Z1212" i="1"/>
  <c r="Z1228" i="1"/>
  <c r="Z1260" i="1"/>
  <c r="AA4578" i="1"/>
  <c r="AA4610" i="1"/>
  <c r="AA4681" i="1"/>
  <c r="AA4689" i="1"/>
  <c r="Z21" i="1"/>
  <c r="Z45" i="1"/>
  <c r="Z53" i="1"/>
  <c r="Z69" i="1"/>
  <c r="Z141" i="1"/>
  <c r="Z157" i="1"/>
  <c r="Z213" i="1"/>
  <c r="Z269" i="1"/>
  <c r="Z357" i="1"/>
  <c r="Z405" i="1"/>
  <c r="Z501" i="1"/>
  <c r="Z653" i="1"/>
  <c r="Z661" i="1"/>
  <c r="Z717" i="1"/>
  <c r="Z733" i="1"/>
  <c r="Z901" i="1"/>
  <c r="Z925" i="1"/>
  <c r="Z997" i="1"/>
  <c r="Z1005" i="1"/>
  <c r="Z1037" i="1"/>
  <c r="Z1109" i="1"/>
  <c r="Z1125" i="1"/>
  <c r="Z1133" i="1"/>
  <c r="Z1149" i="1"/>
  <c r="Z1197" i="1"/>
  <c r="AA4674" i="1"/>
  <c r="AA4698" i="1"/>
  <c r="Z6" i="1"/>
  <c r="Z78" i="1"/>
  <c r="Z126" i="1"/>
  <c r="Z150" i="1"/>
  <c r="Z174" i="1"/>
  <c r="Z190" i="1"/>
  <c r="Z390" i="1"/>
  <c r="Z542" i="1"/>
  <c r="Z638" i="1"/>
  <c r="Z646" i="1"/>
  <c r="Z654" i="1"/>
  <c r="Z662" i="1"/>
  <c r="Z750" i="1"/>
  <c r="Z774" i="1"/>
  <c r="Z838" i="1"/>
  <c r="Z894" i="1"/>
  <c r="Z998" i="1"/>
  <c r="Z1014" i="1"/>
  <c r="Z1078" i="1"/>
  <c r="Z1086" i="1"/>
  <c r="Z1142" i="1"/>
  <c r="Z1166" i="1"/>
  <c r="AA4699" i="1"/>
  <c r="Z15" i="1"/>
  <c r="Z47" i="1"/>
  <c r="Z55" i="1"/>
  <c r="Z223" i="1"/>
  <c r="Z231" i="1"/>
  <c r="Z247" i="1"/>
  <c r="Z255" i="1"/>
  <c r="Z263" i="1"/>
  <c r="Z351" i="1"/>
  <c r="Z359" i="1"/>
  <c r="Z423" i="1"/>
  <c r="Z463" i="1"/>
  <c r="Z511" i="1"/>
  <c r="Z567" i="1"/>
  <c r="Z575" i="1"/>
  <c r="Z615" i="1"/>
  <c r="Z663" i="1"/>
  <c r="Z727" i="1"/>
  <c r="Z743" i="1"/>
  <c r="Z759" i="1"/>
  <c r="Z839" i="1"/>
  <c r="Z847" i="1"/>
  <c r="Z951" i="1"/>
  <c r="Z983" i="1"/>
  <c r="Z1015" i="1"/>
  <c r="Z1031" i="1"/>
  <c r="Z1095" i="1"/>
  <c r="Z1167" i="1"/>
  <c r="Z1239" i="1"/>
  <c r="Z1255" i="1"/>
  <c r="AA4588" i="1"/>
  <c r="AA4620" i="1"/>
  <c r="AA4684" i="1"/>
  <c r="Z112" i="1"/>
  <c r="Z120" i="1"/>
  <c r="Z128" i="1"/>
  <c r="Z224" i="1"/>
  <c r="Z240" i="1"/>
  <c r="Z248" i="1"/>
  <c r="Z256" i="1"/>
  <c r="Z376" i="1"/>
  <c r="Z464" i="1"/>
  <c r="Z472" i="1"/>
  <c r="Z496" i="1"/>
  <c r="Z504" i="1"/>
  <c r="Z520" i="1"/>
  <c r="Z600" i="1"/>
  <c r="Z648" i="1"/>
  <c r="Z800" i="1"/>
  <c r="Z824" i="1"/>
  <c r="Z832" i="1"/>
  <c r="Z928" i="1"/>
  <c r="Z960" i="1"/>
  <c r="Z984" i="1"/>
  <c r="Z1032" i="1"/>
  <c r="Z1096" i="1"/>
  <c r="Z1112" i="1"/>
  <c r="Z1160" i="1"/>
  <c r="Z1168" i="1"/>
  <c r="Z1224" i="1"/>
  <c r="AA4669" i="1"/>
  <c r="AA4677" i="1"/>
  <c r="AA4701" i="1"/>
  <c r="Z9" i="1"/>
  <c r="Z97" i="1"/>
  <c r="Z105" i="1"/>
  <c r="Z145" i="1"/>
  <c r="Z153" i="1"/>
  <c r="Z177" i="1"/>
  <c r="Z225" i="1"/>
  <c r="Z281" i="1"/>
  <c r="Z337" i="1"/>
  <c r="Z361" i="1"/>
  <c r="Z481" i="1"/>
  <c r="Z577" i="1"/>
  <c r="Z625" i="1"/>
  <c r="Z721" i="1"/>
  <c r="Z841" i="1"/>
  <c r="Z977" i="1"/>
  <c r="Z985" i="1"/>
  <c r="Z1033" i="1"/>
  <c r="Z1121" i="1"/>
  <c r="Z1169" i="1"/>
  <c r="Z1257" i="1"/>
  <c r="AA4678" i="1"/>
  <c r="Z114" i="1"/>
  <c r="Z154" i="1"/>
  <c r="Z162" i="1"/>
  <c r="Z178" i="1"/>
  <c r="Z266" i="1"/>
  <c r="Z282" i="1"/>
  <c r="Z298" i="1"/>
  <c r="Z322" i="1"/>
  <c r="Z394" i="1"/>
  <c r="Z410" i="1"/>
  <c r="Z458" i="1"/>
  <c r="Z466" i="1"/>
  <c r="Z482" i="1"/>
  <c r="Z498" i="1"/>
  <c r="Z522" i="1"/>
  <c r="Z562" i="1"/>
  <c r="Z594" i="1"/>
  <c r="Z618" i="1"/>
  <c r="Z634" i="1"/>
  <c r="Z690" i="1"/>
  <c r="Z698" i="1"/>
  <c r="Z738" i="1"/>
  <c r="Z794" i="1"/>
  <c r="Z850" i="1"/>
  <c r="Z866" i="1"/>
  <c r="Z890" i="1"/>
  <c r="Z906" i="1"/>
  <c r="Z946" i="1"/>
  <c r="Z970" i="1"/>
  <c r="Z1010" i="1"/>
  <c r="Z1026" i="1"/>
  <c r="Z1042" i="1"/>
  <c r="Z1082" i="1"/>
  <c r="Z1114" i="1"/>
  <c r="Z1154" i="1"/>
  <c r="Z1178" i="1"/>
  <c r="Z1194" i="1"/>
  <c r="AA4602" i="1"/>
  <c r="AA4679" i="1"/>
  <c r="Z35" i="1"/>
  <c r="Z43" i="1"/>
  <c r="Z59" i="1"/>
  <c r="Z75" i="1"/>
  <c r="Z91" i="1"/>
  <c r="Z123" i="1"/>
  <c r="Z171" i="1"/>
  <c r="Z235" i="1"/>
  <c r="Z251" i="1"/>
  <c r="Z259" i="1"/>
  <c r="Z291" i="1"/>
  <c r="Z347" i="1"/>
  <c r="Z395" i="1"/>
  <c r="Z411" i="1"/>
  <c r="Z563" i="1"/>
  <c r="Z587" i="1"/>
  <c r="Z611" i="1"/>
  <c r="Z747" i="1"/>
  <c r="Z755" i="1"/>
  <c r="Z763" i="1"/>
  <c r="Z811" i="1"/>
  <c r="Z891" i="1"/>
  <c r="Z923" i="1"/>
  <c r="Z931" i="1"/>
  <c r="Z987" i="1"/>
  <c r="Z1011" i="1"/>
  <c r="Z1043" i="1"/>
  <c r="Z1067" i="1"/>
  <c r="Z1083" i="1"/>
  <c r="Z1139" i="1"/>
  <c r="Z1221" i="1"/>
  <c r="Z1272" i="1"/>
  <c r="Z1304" i="1"/>
  <c r="Z1312" i="1"/>
  <c r="Z1384" i="1"/>
  <c r="Z1432" i="1"/>
  <c r="Z1464" i="1"/>
  <c r="Z1504" i="1"/>
  <c r="Z1544" i="1"/>
  <c r="Z1560" i="1"/>
  <c r="Z1584" i="1"/>
  <c r="Z1592" i="1"/>
  <c r="Z1736" i="1"/>
  <c r="Z1744" i="1"/>
  <c r="Z1752" i="1"/>
  <c r="Z1760" i="1"/>
  <c r="Z2048" i="1"/>
  <c r="Z2072" i="1"/>
  <c r="Z2112" i="1"/>
  <c r="Z2176" i="1"/>
  <c r="Z2208" i="1"/>
  <c r="Z2280" i="1"/>
  <c r="Z2352" i="1"/>
  <c r="Z2408" i="1"/>
  <c r="Z2480" i="1"/>
  <c r="Z2528" i="1"/>
  <c r="Z2576" i="1"/>
  <c r="Z1273" i="1"/>
  <c r="Z1305" i="1"/>
  <c r="Z1329" i="1"/>
  <c r="Z1353" i="1"/>
  <c r="Z1401" i="1"/>
  <c r="Z1489" i="1"/>
  <c r="Z1513" i="1"/>
  <c r="Z1625" i="1"/>
  <c r="Z1673" i="1"/>
  <c r="Z1769" i="1"/>
  <c r="Z1793" i="1"/>
  <c r="Z1817" i="1"/>
  <c r="Z1841" i="1"/>
  <c r="Z1849" i="1"/>
  <c r="Z1857" i="1"/>
  <c r="Z1873" i="1"/>
  <c r="Z1881" i="1"/>
  <c r="Z1921" i="1"/>
  <c r="Z1929" i="1"/>
  <c r="Z1993" i="1"/>
  <c r="Z2017" i="1"/>
  <c r="Z2025" i="1"/>
  <c r="Z2049" i="1"/>
  <c r="Z2113" i="1"/>
  <c r="Z2121" i="1"/>
  <c r="Z2153" i="1"/>
  <c r="Z2169" i="1"/>
  <c r="Z2217" i="1"/>
  <c r="Z2241" i="1"/>
  <c r="Z2313" i="1"/>
  <c r="Z2409" i="1"/>
  <c r="Z2465" i="1"/>
  <c r="Z2481" i="1"/>
  <c r="Z2505" i="1"/>
  <c r="Z2585" i="1"/>
  <c r="Z2593" i="1"/>
  <c r="Z1261" i="1"/>
  <c r="Z1274" i="1"/>
  <c r="Z1282" i="1"/>
  <c r="Z1298" i="1"/>
  <c r="Z1330" i="1"/>
  <c r="Z1338" i="1"/>
  <c r="Z1346" i="1"/>
  <c r="Z1402" i="1"/>
  <c r="Z1570" i="1"/>
  <c r="Z1634" i="1"/>
  <c r="Z1698" i="1"/>
  <c r="Z1714" i="1"/>
  <c r="Z1850" i="1"/>
  <c r="Z1882" i="1"/>
  <c r="Z1898" i="1"/>
  <c r="Z1922" i="1"/>
  <c r="Z2002" i="1"/>
  <c r="Z2026" i="1"/>
  <c r="Z2042" i="1"/>
  <c r="Z2058" i="1"/>
  <c r="Z2098" i="1"/>
  <c r="Z2130" i="1"/>
  <c r="Z2146" i="1"/>
  <c r="Z2154" i="1"/>
  <c r="Z2178" i="1"/>
  <c r="Z2266" i="1"/>
  <c r="Z2282" i="1"/>
  <c r="Z2362" i="1"/>
  <c r="Z2370" i="1"/>
  <c r="Z2386" i="1"/>
  <c r="Z2426" i="1"/>
  <c r="Z2458" i="1"/>
  <c r="Z2506" i="1"/>
  <c r="Z2530" i="1"/>
  <c r="Z2554" i="1"/>
  <c r="Z2570" i="1"/>
  <c r="Z2610" i="1"/>
  <c r="Z1371" i="1"/>
  <c r="Z1411" i="1"/>
  <c r="Z1443" i="1"/>
  <c r="Z1451" i="1"/>
  <c r="Z1467" i="1"/>
  <c r="Z1523" i="1"/>
  <c r="Z1555" i="1"/>
  <c r="Z1571" i="1"/>
  <c r="Z1595" i="1"/>
  <c r="Z1611" i="1"/>
  <c r="Z1619" i="1"/>
  <c r="Z1667" i="1"/>
  <c r="Z1683" i="1"/>
  <c r="Z1699" i="1"/>
  <c r="Z1715" i="1"/>
  <c r="Z1803" i="1"/>
  <c r="Z1811" i="1"/>
  <c r="Z1835" i="1"/>
  <c r="Z1915" i="1"/>
  <c r="Z1947" i="1"/>
  <c r="Z1979" i="1"/>
  <c r="Z1995" i="1"/>
  <c r="Z2003" i="1"/>
  <c r="Z2075" i="1"/>
  <c r="Z2091" i="1"/>
  <c r="Z2155" i="1"/>
  <c r="Z2219" i="1"/>
  <c r="Z2227" i="1"/>
  <c r="Z2235" i="1"/>
  <c r="Z2355" i="1"/>
  <c r="Z2371" i="1"/>
  <c r="Z2387" i="1"/>
  <c r="Z2419" i="1"/>
  <c r="Z2427" i="1"/>
  <c r="Z2435" i="1"/>
  <c r="Z2531" i="1"/>
  <c r="Z2547" i="1"/>
  <c r="Z2587" i="1"/>
  <c r="Z2595" i="1"/>
  <c r="Z2603" i="1"/>
  <c r="Z2611" i="1"/>
  <c r="Z1340" i="1"/>
  <c r="Z1348" i="1"/>
  <c r="Z1380" i="1"/>
  <c r="Z1404" i="1"/>
  <c r="Z1420" i="1"/>
  <c r="Z1444" i="1"/>
  <c r="Z1452" i="1"/>
  <c r="Z1532" i="1"/>
  <c r="Z1564" i="1"/>
  <c r="Z1684" i="1"/>
  <c r="Z1692" i="1"/>
  <c r="Z1700" i="1"/>
  <c r="Z1764" i="1"/>
  <c r="Z1780" i="1"/>
  <c r="Z1812" i="1"/>
  <c r="Z1828" i="1"/>
  <c r="Z1836" i="1"/>
  <c r="Z1844" i="1"/>
  <c r="Z1876" i="1"/>
  <c r="Z1916" i="1"/>
  <c r="Z2124" i="1"/>
  <c r="Z2196" i="1"/>
  <c r="Z2204" i="1"/>
  <c r="Z2244" i="1"/>
  <c r="Z2260" i="1"/>
  <c r="Z2316" i="1"/>
  <c r="Z2340" i="1"/>
  <c r="Z2372" i="1"/>
  <c r="Z2396" i="1"/>
  <c r="Z2444" i="1"/>
  <c r="Z2484" i="1"/>
  <c r="Z1238" i="1"/>
  <c r="Z1266" i="1"/>
  <c r="Z1277" i="1"/>
  <c r="Z1285" i="1"/>
  <c r="Z1333" i="1"/>
  <c r="Z1341" i="1"/>
  <c r="Z1373" i="1"/>
  <c r="Z1405" i="1"/>
  <c r="Z1525" i="1"/>
  <c r="Z1557" i="1"/>
  <c r="Z1629" i="1"/>
  <c r="Z1645" i="1"/>
  <c r="Z1669" i="1"/>
  <c r="Z1701" i="1"/>
  <c r="Z1749" i="1"/>
  <c r="Z1757" i="1"/>
  <c r="Z1773" i="1"/>
  <c r="Z1797" i="1"/>
  <c r="Z1821" i="1"/>
  <c r="Z1869" i="1"/>
  <c r="Z1893" i="1"/>
  <c r="Z2085" i="1"/>
  <c r="Z2181" i="1"/>
  <c r="Z2253" i="1"/>
  <c r="Z2269" i="1"/>
  <c r="Z2277" i="1"/>
  <c r="Z2309" i="1"/>
  <c r="Z2317" i="1"/>
  <c r="Z2373" i="1"/>
  <c r="Z2453" i="1"/>
  <c r="Z2509" i="1"/>
  <c r="Z2533" i="1"/>
  <c r="Z2565" i="1"/>
  <c r="Z1286" i="1"/>
  <c r="Z1342" i="1"/>
  <c r="Z1430" i="1"/>
  <c r="Z1438" i="1"/>
  <c r="Z1462" i="1"/>
  <c r="Z1478" i="1"/>
  <c r="Z1486" i="1"/>
  <c r="Z1542" i="1"/>
  <c r="Z1582" i="1"/>
  <c r="Z1630" i="1"/>
  <c r="Z1654" i="1"/>
  <c r="Z1822" i="1"/>
  <c r="Z1838" i="1"/>
  <c r="Z1870" i="1"/>
  <c r="Z1894" i="1"/>
  <c r="Z1982" i="1"/>
  <c r="Z2006" i="1"/>
  <c r="Z2070" i="1"/>
  <c r="Z2102" i="1"/>
  <c r="Z2126" i="1"/>
  <c r="Z2150" i="1"/>
  <c r="Z2182" i="1"/>
  <c r="Z2222" i="1"/>
  <c r="Z2246" i="1"/>
  <c r="Z2254" i="1"/>
  <c r="Z2278" i="1"/>
  <c r="Z2390" i="1"/>
  <c r="Z2454" i="1"/>
  <c r="Z2462" i="1"/>
  <c r="Z2526" i="1"/>
  <c r="Z2566" i="1"/>
  <c r="Z2582" i="1"/>
  <c r="Z1246" i="1"/>
  <c r="Z1279" i="1"/>
  <c r="Z1383" i="1"/>
  <c r="Z1431" i="1"/>
  <c r="Z1471" i="1"/>
  <c r="Z1503" i="1"/>
  <c r="Z1535" i="1"/>
  <c r="Z1551" i="1"/>
  <c r="Z1599" i="1"/>
  <c r="Z1687" i="1"/>
  <c r="Z1695" i="1"/>
  <c r="Z1839" i="1"/>
  <c r="Z1895" i="1"/>
  <c r="Z1903" i="1"/>
  <c r="Z1919" i="1"/>
  <c r="Z1927" i="1"/>
  <c r="Z2031" i="1"/>
  <c r="Z2135" i="1"/>
  <c r="Z2159" i="1"/>
  <c r="Z2175" i="1"/>
  <c r="Z2191" i="1"/>
  <c r="Z2223" i="1"/>
  <c r="Z2239" i="1"/>
  <c r="Z2303" i="1"/>
  <c r="Z2375" i="1"/>
  <c r="Z2423" i="1"/>
  <c r="Z2463" i="1"/>
  <c r="Z2591" i="1"/>
  <c r="Z2640" i="1"/>
  <c r="Z2752" i="1"/>
  <c r="Z2792" i="1"/>
  <c r="Z2808" i="1"/>
  <c r="Z2824" i="1"/>
  <c r="Z2872" i="1"/>
  <c r="Z2904" i="1"/>
  <c r="Z2912" i="1"/>
  <c r="Z2952" i="1"/>
  <c r="Z2960" i="1"/>
  <c r="Z2968" i="1"/>
  <c r="Z3000" i="1"/>
  <c r="Z3024" i="1"/>
  <c r="Z3056" i="1"/>
  <c r="Z3072" i="1"/>
  <c r="Z3152" i="1"/>
  <c r="Z3208" i="1"/>
  <c r="Z3256" i="1"/>
  <c r="Z3504" i="1"/>
  <c r="Z3520" i="1"/>
  <c r="Z3600" i="1"/>
  <c r="Z3632" i="1"/>
  <c r="Z3648" i="1"/>
  <c r="Z3816" i="1"/>
  <c r="Z3824" i="1"/>
  <c r="Z2641" i="1"/>
  <c r="Z2665" i="1"/>
  <c r="Z2681" i="1"/>
  <c r="Z2769" i="1"/>
  <c r="Z2793" i="1"/>
  <c r="Z2833" i="1"/>
  <c r="Z2857" i="1"/>
  <c r="Z2905" i="1"/>
  <c r="Z2913" i="1"/>
  <c r="Z2929" i="1"/>
  <c r="Z3033" i="1"/>
  <c r="Z3057" i="1"/>
  <c r="Z3073" i="1"/>
  <c r="Z3081" i="1"/>
  <c r="Z3145" i="1"/>
  <c r="Z3177" i="1"/>
  <c r="Z3185" i="1"/>
  <c r="Z3201" i="1"/>
  <c r="Z3305" i="1"/>
  <c r="Z3321" i="1"/>
  <c r="Z3337" i="1"/>
  <c r="Z3361" i="1"/>
  <c r="Z3377" i="1"/>
  <c r="Z3393" i="1"/>
  <c r="Z3425" i="1"/>
  <c r="Z3449" i="1"/>
  <c r="Z3489" i="1"/>
  <c r="Z3521" i="1"/>
  <c r="Z3553" i="1"/>
  <c r="Z3585" i="1"/>
  <c r="Z3689" i="1"/>
  <c r="Z3721" i="1"/>
  <c r="Z3737" i="1"/>
  <c r="Z3761" i="1"/>
  <c r="Z3841" i="1"/>
  <c r="Z3889" i="1"/>
  <c r="Z3897" i="1"/>
  <c r="Z3913" i="1"/>
  <c r="Z3945" i="1"/>
  <c r="Z2601" i="1"/>
  <c r="Z2642" i="1"/>
  <c r="Z2690" i="1"/>
  <c r="Z2714" i="1"/>
  <c r="Z2770" i="1"/>
  <c r="Z2794" i="1"/>
  <c r="Z2810" i="1"/>
  <c r="Z2818" i="1"/>
  <c r="Z2898" i="1"/>
  <c r="Z2954" i="1"/>
  <c r="Z2962" i="1"/>
  <c r="Z3026" i="1"/>
  <c r="Z3042" i="1"/>
  <c r="Z3050" i="1"/>
  <c r="Z3058" i="1"/>
  <c r="Z3082" i="1"/>
  <c r="Z3202" i="1"/>
  <c r="Z3266" i="1"/>
  <c r="Z3274" i="1"/>
  <c r="Z3298" i="1"/>
  <c r="Z3306" i="1"/>
  <c r="Z3410" i="1"/>
  <c r="Z3506" i="1"/>
  <c r="Z3618" i="1"/>
  <c r="Z3690" i="1"/>
  <c r="Z3730" i="1"/>
  <c r="Z3746" i="1"/>
  <c r="Z3762" i="1"/>
  <c r="Z3778" i="1"/>
  <c r="Z3834" i="1"/>
  <c r="Z3898" i="1"/>
  <c r="Z2604" i="1"/>
  <c r="Z2643" i="1"/>
  <c r="Z2651" i="1"/>
  <c r="Z2659" i="1"/>
  <c r="Z2675" i="1"/>
  <c r="Z2683" i="1"/>
  <c r="Z2771" i="1"/>
  <c r="Z2843" i="1"/>
  <c r="Z2883" i="1"/>
  <c r="Z2891" i="1"/>
  <c r="Z2939" i="1"/>
  <c r="Z2955" i="1"/>
  <c r="Z3011" i="1"/>
  <c r="Z3019" i="1"/>
  <c r="Z3051" i="1"/>
  <c r="Z3067" i="1"/>
  <c r="Z3107" i="1"/>
  <c r="Z3123" i="1"/>
  <c r="Z3131" i="1"/>
  <c r="Z3211" i="1"/>
  <c r="Z3251" i="1"/>
  <c r="Z3315" i="1"/>
  <c r="Z3323" i="1"/>
  <c r="Z3411" i="1"/>
  <c r="Z3419" i="1"/>
  <c r="Z3443" i="1"/>
  <c r="Z3491" i="1"/>
  <c r="Z3499" i="1"/>
  <c r="Z3603" i="1"/>
  <c r="Z3723" i="1"/>
  <c r="Z3755" i="1"/>
  <c r="Z3763" i="1"/>
  <c r="Z3787" i="1"/>
  <c r="Z3827" i="1"/>
  <c r="Z3867" i="1"/>
  <c r="Z2572" i="1"/>
  <c r="Z2608" i="1"/>
  <c r="Z2692" i="1"/>
  <c r="Z2716" i="1"/>
  <c r="Z2772" i="1"/>
  <c r="Z2780" i="1"/>
  <c r="Z2796" i="1"/>
  <c r="Z2820" i="1"/>
  <c r="Z2836" i="1"/>
  <c r="Z2884" i="1"/>
  <c r="Z2892" i="1"/>
  <c r="Z2924" i="1"/>
  <c r="Z2980" i="1"/>
  <c r="Z3012" i="1"/>
  <c r="Z3060" i="1"/>
  <c r="Z3100" i="1"/>
  <c r="Z3148" i="1"/>
  <c r="Z3164" i="1"/>
  <c r="Z3196" i="1"/>
  <c r="Z3244" i="1"/>
  <c r="Z3284" i="1"/>
  <c r="Z3300" i="1"/>
  <c r="Z3308" i="1"/>
  <c r="Z3340" i="1"/>
  <c r="Z3348" i="1"/>
  <c r="Z3420" i="1"/>
  <c r="Z3436" i="1"/>
  <c r="Z3452" i="1"/>
  <c r="Z3476" i="1"/>
  <c r="Z3556" i="1"/>
  <c r="Z3580" i="1"/>
  <c r="Z3628" i="1"/>
  <c r="Z3692" i="1"/>
  <c r="Z3724" i="1"/>
  <c r="Z3748" i="1"/>
  <c r="Z3812" i="1"/>
  <c r="Z3860" i="1"/>
  <c r="Z3916" i="1"/>
  <c r="Z3924" i="1"/>
  <c r="Z2733" i="1"/>
  <c r="Z2773" i="1"/>
  <c r="Z2853" i="1"/>
  <c r="Z2877" i="1"/>
  <c r="Z2885" i="1"/>
  <c r="Z2925" i="1"/>
  <c r="Z3093" i="1"/>
  <c r="Z3173" i="1"/>
  <c r="Z3205" i="1"/>
  <c r="Z3221" i="1"/>
  <c r="Z3237" i="1"/>
  <c r="Z3245" i="1"/>
  <c r="Z3293" i="1"/>
  <c r="Z3309" i="1"/>
  <c r="Z3373" i="1"/>
  <c r="Z3421" i="1"/>
  <c r="Z3445" i="1"/>
  <c r="Z3501" i="1"/>
  <c r="Z3517" i="1"/>
  <c r="Z3549" i="1"/>
  <c r="Z3573" i="1"/>
  <c r="Z3677" i="1"/>
  <c r="Z3717" i="1"/>
  <c r="Z3813" i="1"/>
  <c r="Z3837" i="1"/>
  <c r="Z2612" i="1"/>
  <c r="Z2622" i="1"/>
  <c r="Z2790" i="1"/>
  <c r="Z2798" i="1"/>
  <c r="Z2894" i="1"/>
  <c r="Z2934" i="1"/>
  <c r="Z3022" i="1"/>
  <c r="Z3030" i="1"/>
  <c r="Z3062" i="1"/>
  <c r="Z3102" i="1"/>
  <c r="Z3134" i="1"/>
  <c r="Z3142" i="1"/>
  <c r="Z3158" i="1"/>
  <c r="Z3166" i="1"/>
  <c r="Z3310" i="1"/>
  <c r="Z3342" i="1"/>
  <c r="Z3414" i="1"/>
  <c r="Z3518" i="1"/>
  <c r="Z3534" i="1"/>
  <c r="Z3574" i="1"/>
  <c r="Z3582" i="1"/>
  <c r="Z3590" i="1"/>
  <c r="Z3622" i="1"/>
  <c r="Z3654" i="1"/>
  <c r="Z3670" i="1"/>
  <c r="Z3678" i="1"/>
  <c r="Z3694" i="1"/>
  <c r="Z3702" i="1"/>
  <c r="Z3734" i="1"/>
  <c r="Z3742" i="1"/>
  <c r="Z3790" i="1"/>
  <c r="Z3814" i="1"/>
  <c r="Z3822" i="1"/>
  <c r="Z3830" i="1"/>
  <c r="Z3870" i="1"/>
  <c r="Z3942" i="1"/>
  <c r="Z2639" i="1"/>
  <c r="Z2647" i="1"/>
  <c r="Z2655" i="1"/>
  <c r="Z2671" i="1"/>
  <c r="Z2855" i="1"/>
  <c r="Z2863" i="1"/>
  <c r="Z2871" i="1"/>
  <c r="Z2903" i="1"/>
  <c r="Z2919" i="1"/>
  <c r="Z2935" i="1"/>
  <c r="Z2959" i="1"/>
  <c r="Z2967" i="1"/>
  <c r="Z3015" i="1"/>
  <c r="Z3023" i="1"/>
  <c r="Z3111" i="1"/>
  <c r="Z3127" i="1"/>
  <c r="Z3159" i="1"/>
  <c r="Z3199" i="1"/>
  <c r="Z3247" i="1"/>
  <c r="Z3271" i="1"/>
  <c r="Z3287" i="1"/>
  <c r="Z3367" i="1"/>
  <c r="Z3375" i="1"/>
  <c r="Z3415" i="1"/>
  <c r="Z3423" i="1"/>
  <c r="Z3479" i="1"/>
  <c r="Z3495" i="1"/>
  <c r="Z3543" i="1"/>
  <c r="Z3607" i="1"/>
  <c r="Z3623" i="1"/>
  <c r="Z3647" i="1"/>
  <c r="Z3711" i="1"/>
  <c r="Z3767" i="1"/>
  <c r="Z3791" i="1"/>
  <c r="Z3815" i="1"/>
  <c r="Z3839" i="1"/>
  <c r="Z3903" i="1"/>
  <c r="Z3935" i="1"/>
  <c r="Z3954" i="1"/>
  <c r="Z3988" i="1"/>
  <c r="Z4116" i="1"/>
  <c r="Z4204" i="1"/>
  <c r="Z4268" i="1"/>
  <c r="Z4428" i="1"/>
  <c r="Z4452" i="1"/>
  <c r="Z4524" i="1"/>
  <c r="Z4588" i="1"/>
  <c r="Z4620" i="1"/>
  <c r="Z4684" i="1"/>
  <c r="Z3956" i="1"/>
  <c r="Z4005" i="1"/>
  <c r="Z4013" i="1"/>
  <c r="Z4293" i="1"/>
  <c r="Z4301" i="1"/>
  <c r="Z4365" i="1"/>
  <c r="Z4373" i="1"/>
  <c r="Z4397" i="1"/>
  <c r="Z4421" i="1"/>
  <c r="Z4429" i="1"/>
  <c r="Z4437" i="1"/>
  <c r="Z4445" i="1"/>
  <c r="Z4453" i="1"/>
  <c r="Z4469" i="1"/>
  <c r="Z4485" i="1"/>
  <c r="Z4509" i="1"/>
  <c r="Z4517" i="1"/>
  <c r="Z4533" i="1"/>
  <c r="Z4541" i="1"/>
  <c r="Z4621" i="1"/>
  <c r="Z4637" i="1"/>
  <c r="Z4669" i="1"/>
  <c r="Z4677" i="1"/>
  <c r="Z4701" i="1"/>
  <c r="Z3901" i="1"/>
  <c r="Z4054" i="1"/>
  <c r="Z4110" i="1"/>
  <c r="Z4174" i="1"/>
  <c r="Z4182" i="1"/>
  <c r="Z4342" i="1"/>
  <c r="Z4390" i="1"/>
  <c r="Z4486" i="1"/>
  <c r="Z4566" i="1"/>
  <c r="Z4574" i="1"/>
  <c r="Z4606" i="1"/>
  <c r="Z4630" i="1"/>
  <c r="Z4678" i="1"/>
  <c r="Z3909" i="1"/>
  <c r="Z3958" i="1"/>
  <c r="Z3967" i="1"/>
  <c r="Z4055" i="1"/>
  <c r="Z4111" i="1"/>
  <c r="Z4143" i="1"/>
  <c r="Z4175" i="1"/>
  <c r="Z4183" i="1"/>
  <c r="Z4199" i="1"/>
  <c r="Z4231" i="1"/>
  <c r="Z4311" i="1"/>
  <c r="Z4335" i="1"/>
  <c r="Z4423" i="1"/>
  <c r="Z4455" i="1"/>
  <c r="Z4463" i="1"/>
  <c r="Z4503" i="1"/>
  <c r="Z4511" i="1"/>
  <c r="Z4575" i="1"/>
  <c r="Z4591" i="1"/>
  <c r="Z4647" i="1"/>
  <c r="Z4679" i="1"/>
  <c r="U6" i="1"/>
  <c r="Z3853" i="1"/>
  <c r="Z3917" i="1"/>
  <c r="Z4016" i="1"/>
  <c r="Z4064" i="1"/>
  <c r="Z4072" i="1"/>
  <c r="Z4088" i="1"/>
  <c r="Z4096" i="1"/>
  <c r="Z4136" i="1"/>
  <c r="Z4152" i="1"/>
  <c r="Z4248" i="1"/>
  <c r="Z4264" i="1"/>
  <c r="Z4296" i="1"/>
  <c r="Z4360" i="1"/>
  <c r="Z4440" i="1"/>
  <c r="Z4488" i="1"/>
  <c r="Z4560" i="1"/>
  <c r="Z4592" i="1"/>
  <c r="Z4672" i="1"/>
  <c r="Z3949" i="1"/>
  <c r="Z3969" i="1"/>
  <c r="Z3993" i="1"/>
  <c r="Z4009" i="1"/>
  <c r="Z4145" i="1"/>
  <c r="Z4169" i="1"/>
  <c r="Z4177" i="1"/>
  <c r="Z4289" i="1"/>
  <c r="Z4313" i="1"/>
  <c r="Z4361" i="1"/>
  <c r="Z4417" i="1"/>
  <c r="Z4457" i="1"/>
  <c r="Z4473" i="1"/>
  <c r="Z4505" i="1"/>
  <c r="Z4513" i="1"/>
  <c r="Z4569" i="1"/>
  <c r="Z4577" i="1"/>
  <c r="Z4681" i="1"/>
  <c r="Z4689" i="1"/>
  <c r="Z3869" i="1"/>
  <c r="Z3930" i="1"/>
  <c r="Z4026" i="1"/>
  <c r="Z4042" i="1"/>
  <c r="Z4146" i="1"/>
  <c r="Z4162" i="1"/>
  <c r="Z4170" i="1"/>
  <c r="Z4178" i="1"/>
  <c r="Z4202" i="1"/>
  <c r="Z4274" i="1"/>
  <c r="Z4290" i="1"/>
  <c r="Z4338" i="1"/>
  <c r="Z4362" i="1"/>
  <c r="Z4394" i="1"/>
  <c r="Z4426" i="1"/>
  <c r="Z4490" i="1"/>
  <c r="Z4498" i="1"/>
  <c r="Z4578" i="1"/>
  <c r="Z4602" i="1"/>
  <c r="Z4610" i="1"/>
  <c r="Z4674" i="1"/>
  <c r="Z4698" i="1"/>
  <c r="Z3877" i="1"/>
  <c r="Z3987" i="1"/>
  <c r="Z4043" i="1"/>
  <c r="Z4059" i="1"/>
  <c r="Z4107" i="1"/>
  <c r="Z4115" i="1"/>
  <c r="Z4131" i="1"/>
  <c r="Z4147" i="1"/>
  <c r="Z4187" i="1"/>
  <c r="Z4203" i="1"/>
  <c r="Z4227" i="1"/>
  <c r="Z4243" i="1"/>
  <c r="Z4291" i="1"/>
  <c r="Z4355" i="1"/>
  <c r="Z4395" i="1"/>
  <c r="Z4411" i="1"/>
  <c r="Z4435" i="1"/>
  <c r="Z4443" i="1"/>
  <c r="Z4459" i="1"/>
  <c r="Z4475" i="1"/>
  <c r="Z4491" i="1"/>
  <c r="Z4523" i="1"/>
  <c r="Z4571" i="1"/>
  <c r="Z469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525829-FF83-4DE6-8E24-12F970B9749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170062C-1AD5-41D3-89E3-A55D86DAF1D0}" name="WorksheetConnection_Online_Shopping_Orders!$A$1:$AQ$4701" type="102" refreshedVersion="8" minRefreshableVersion="5">
    <extLst>
      <ext xmlns:x15="http://schemas.microsoft.com/office/spreadsheetml/2010/11/main" uri="{DE250136-89BD-433C-8126-D09CA5730AF9}">
        <x15:connection id="Range" autoDelete="1">
          <x15:rangePr sourceName="_xlcn.WorksheetConnection_Online_Shopping_OrdersA1AQ470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<sst xmlns="http://schemas.openxmlformats.org/spreadsheetml/2006/main" count="42591" uniqueCount="5271">
  <si>
    <t>Order_ID</t>
  </si>
  <si>
    <t>Order_Date</t>
  </si>
  <si>
    <t>Customer_Name</t>
  </si>
  <si>
    <t>City</t>
  </si>
  <si>
    <t>Product_Category</t>
  </si>
  <si>
    <t>Product_Name</t>
  </si>
  <si>
    <t>Quantity</t>
  </si>
  <si>
    <t>Price</t>
  </si>
  <si>
    <t>Payment_Method</t>
  </si>
  <si>
    <t>Delivery_Status</t>
  </si>
  <si>
    <t>Customer_Rating</t>
  </si>
  <si>
    <t>WEB-5291</t>
  </si>
  <si>
    <t>Rahul Pillai</t>
  </si>
  <si>
    <t>Home &amp; Kitchen</t>
  </si>
  <si>
    <t>Water Bottle</t>
  </si>
  <si>
    <t>Debit Card</t>
  </si>
  <si>
    <t>Delivered</t>
  </si>
  <si>
    <t>WEB-9175</t>
  </si>
  <si>
    <t>Neha Verma</t>
  </si>
  <si>
    <t>Electronics</t>
  </si>
  <si>
    <t>Credit Card</t>
  </si>
  <si>
    <t>WEB-5970</t>
  </si>
  <si>
    <t>Kavya Iyer</t>
  </si>
  <si>
    <t>Books</t>
  </si>
  <si>
    <t>Cookbook</t>
  </si>
  <si>
    <t>WEB-7539</t>
  </si>
  <si>
    <t>Sanjay Menon</t>
  </si>
  <si>
    <t>WEB-7757</t>
  </si>
  <si>
    <t>Aarav Kumar</t>
  </si>
  <si>
    <t>Fashion</t>
  </si>
  <si>
    <t>Denim Jeans</t>
  </si>
  <si>
    <t>Pending</t>
  </si>
  <si>
    <t>WEB-5775</t>
  </si>
  <si>
    <t>Arjun Rao</t>
  </si>
  <si>
    <t>Non-Stick Pan</t>
  </si>
  <si>
    <t>WEB-5780</t>
  </si>
  <si>
    <t>Ishaan Verma</t>
  </si>
  <si>
    <t>Storage Box</t>
  </si>
  <si>
    <t>WEB-7842</t>
  </si>
  <si>
    <t>Neha Mehta</t>
  </si>
  <si>
    <t>WEB-8606</t>
  </si>
  <si>
    <t>Saanvi Singh</t>
  </si>
  <si>
    <t>Beauty</t>
  </si>
  <si>
    <t>Lipstick</t>
  </si>
  <si>
    <t>WEB-8555</t>
  </si>
  <si>
    <t>Diya Mehta</t>
  </si>
  <si>
    <t>Fiction Novel</t>
  </si>
  <si>
    <t>WEB-7350</t>
  </si>
  <si>
    <t>Simran Bose</t>
  </si>
  <si>
    <t>Wireless Earbuds</t>
  </si>
  <si>
    <t>Net Banking</t>
  </si>
  <si>
    <t>WEB-9140</t>
  </si>
  <si>
    <t>Rahul Patel</t>
  </si>
  <si>
    <t>WEB-5227</t>
  </si>
  <si>
    <t>Saanvi Bose</t>
  </si>
  <si>
    <t>WEB-8953</t>
  </si>
  <si>
    <t>Rohan Sharma</t>
  </si>
  <si>
    <t>WEB-8462</t>
  </si>
  <si>
    <t>WEB-5458</t>
  </si>
  <si>
    <t>Karan Rao</t>
  </si>
  <si>
    <t>Smart Watch</t>
  </si>
  <si>
    <t>WEB-8589</t>
  </si>
  <si>
    <t>Vikram Patel</t>
  </si>
  <si>
    <t>WEB-7521</t>
  </si>
  <si>
    <t>Sanjay Patel</t>
  </si>
  <si>
    <t>Self-Help Book</t>
  </si>
  <si>
    <t>WEB-5929</t>
  </si>
  <si>
    <t>Ananya Rao</t>
  </si>
  <si>
    <t>Notebook Set</t>
  </si>
  <si>
    <t>WEB-9355</t>
  </si>
  <si>
    <t>Diya Das</t>
  </si>
  <si>
    <t>WEB-6111</t>
  </si>
  <si>
    <t>Tanya Reddy</t>
  </si>
  <si>
    <t>WEB-7365</t>
  </si>
  <si>
    <t>Ananya Joshi</t>
  </si>
  <si>
    <t>Kids Story Book</t>
  </si>
  <si>
    <t>Returned</t>
  </si>
  <si>
    <t>WEB-5049</t>
  </si>
  <si>
    <t>Ananya Das</t>
  </si>
  <si>
    <t>WEB-9540</t>
  </si>
  <si>
    <t>Vikram Verma</t>
  </si>
  <si>
    <t>WEB-8084</t>
  </si>
  <si>
    <t>Ishaan Kumar</t>
  </si>
  <si>
    <t>WEB-5244</t>
  </si>
  <si>
    <t>Vikram Menon</t>
  </si>
  <si>
    <t>WEB-7370</t>
  </si>
  <si>
    <t>Simran Iyer</t>
  </si>
  <si>
    <t>WEB-8288</t>
  </si>
  <si>
    <t>Rohan Malhotra</t>
  </si>
  <si>
    <t>WEB-6642</t>
  </si>
  <si>
    <t>Sanjay Reddy</t>
  </si>
  <si>
    <t>WEB-6995</t>
  </si>
  <si>
    <t>Riya Nair</t>
  </si>
  <si>
    <t>WEB-5328</t>
  </si>
  <si>
    <t>Ananya Iyer</t>
  </si>
  <si>
    <t>Table Lamp</t>
  </si>
  <si>
    <t>WEB-5147</t>
  </si>
  <si>
    <t>Pooja Rao</t>
  </si>
  <si>
    <t>WEB-8557</t>
  </si>
  <si>
    <t>Diya Iyer</t>
  </si>
  <si>
    <t>WEB-6159</t>
  </si>
  <si>
    <t>WEB-6548</t>
  </si>
  <si>
    <t>Aditya Reddy</t>
  </si>
  <si>
    <t>Cancelled</t>
  </si>
  <si>
    <t>WEB-7989</t>
  </si>
  <si>
    <t>Pooja Pillai</t>
  </si>
  <si>
    <t>WEB-9478</t>
  </si>
  <si>
    <t>Rahul Sharma</t>
  </si>
  <si>
    <t>WEB-9262</t>
  </si>
  <si>
    <t>WEB-6086</t>
  </si>
  <si>
    <t>Rahul Menon</t>
  </si>
  <si>
    <t>WEB-9007</t>
  </si>
  <si>
    <t>Rahul Bose</t>
  </si>
  <si>
    <t>WEB-9545</t>
  </si>
  <si>
    <t>Aarav Sharma</t>
  </si>
  <si>
    <t>WEB-7165</t>
  </si>
  <si>
    <t>Aditya Kumar</t>
  </si>
  <si>
    <t>WEB-7173</t>
  </si>
  <si>
    <t>Saanvi Malhotra</t>
  </si>
  <si>
    <t>WEB-6379</t>
  </si>
  <si>
    <t>Ananya Kapoor</t>
  </si>
  <si>
    <t>Running Shoes</t>
  </si>
  <si>
    <t>WEB-9661</t>
  </si>
  <si>
    <t>Rohan Singh</t>
  </si>
  <si>
    <t>WEB-5701</t>
  </si>
  <si>
    <t>Sanjay Malhotra</t>
  </si>
  <si>
    <t>WEB-9531</t>
  </si>
  <si>
    <t>Rohan Nair</t>
  </si>
  <si>
    <t>Bluetooth Speaker</t>
  </si>
  <si>
    <t>WEB-9267</t>
  </si>
  <si>
    <t>WEB-7149</t>
  </si>
  <si>
    <t>Vikram Rao</t>
  </si>
  <si>
    <t>WEB-7815</t>
  </si>
  <si>
    <t>Riya Joshi</t>
  </si>
  <si>
    <t>WEB-7457</t>
  </si>
  <si>
    <t>Aditya Joshi</t>
  </si>
  <si>
    <t>WEB-6541</t>
  </si>
  <si>
    <t>Vivaan Nair</t>
  </si>
  <si>
    <t>Sunglasses</t>
  </si>
  <si>
    <t>WEB-5231</t>
  </si>
  <si>
    <t>Pooja Malhotra</t>
  </si>
  <si>
    <t>WEB-6573</t>
  </si>
  <si>
    <t>Aarav Khan</t>
  </si>
  <si>
    <t>WEB-6177</t>
  </si>
  <si>
    <t>Arjun Khan</t>
  </si>
  <si>
    <t>WEB-6225</t>
  </si>
  <si>
    <t>Aarav Bose</t>
  </si>
  <si>
    <t>WEB-8320</t>
  </si>
  <si>
    <t>Ishaan Gupta</t>
  </si>
  <si>
    <t>WEB-7606</t>
  </si>
  <si>
    <t>Meera Gupta</t>
  </si>
  <si>
    <t>WEB-6564</t>
  </si>
  <si>
    <t>Diya Joshi</t>
  </si>
  <si>
    <t>WEB-6598</t>
  </si>
  <si>
    <t>Ananya Sharma</t>
  </si>
  <si>
    <t>WEB-8348</t>
  </si>
  <si>
    <t>Ananya Menon</t>
  </si>
  <si>
    <t>WEB-7976</t>
  </si>
  <si>
    <t>Tanya Khan</t>
  </si>
  <si>
    <t>WEB-7773</t>
  </si>
  <si>
    <t>WEB-9148</t>
  </si>
  <si>
    <t>Aditya Kapoor</t>
  </si>
  <si>
    <t>WEB-8070</t>
  </si>
  <si>
    <t>WEB-6223</t>
  </si>
  <si>
    <t>Arjun Singh</t>
  </si>
  <si>
    <t>WEB-6547</t>
  </si>
  <si>
    <t>Pooja Joshi</t>
  </si>
  <si>
    <t>WEB-6398</t>
  </si>
  <si>
    <t>WEB-6802</t>
  </si>
  <si>
    <t>Aarav Nair</t>
  </si>
  <si>
    <t>Hair Oil</t>
  </si>
  <si>
    <t>WEB-8845</t>
  </si>
  <si>
    <t>Karan Iyer</t>
  </si>
  <si>
    <t>WEB-9436</t>
  </si>
  <si>
    <t>Saanvi Khan</t>
  </si>
  <si>
    <t>WEB-7566</t>
  </si>
  <si>
    <t>WEB-6639</t>
  </si>
  <si>
    <t>WEB-8986</t>
  </si>
  <si>
    <t>Vikram Reddy</t>
  </si>
  <si>
    <t>WEB-5675</t>
  </si>
  <si>
    <t>Vivaan Patel</t>
  </si>
  <si>
    <t>WEB-6780</t>
  </si>
  <si>
    <t>Tanya Bose</t>
  </si>
  <si>
    <t>WEB-9321</t>
  </si>
  <si>
    <t>Diya Patel</t>
  </si>
  <si>
    <t>WEB-9227</t>
  </si>
  <si>
    <t>Kavya Khan</t>
  </si>
  <si>
    <t>WEB-8461</t>
  </si>
  <si>
    <t>Face Cream</t>
  </si>
  <si>
    <t>WEB-6630</t>
  </si>
  <si>
    <t>Rohan Bose</t>
  </si>
  <si>
    <t>WEB-6103</t>
  </si>
  <si>
    <t>WEB-7354</t>
  </si>
  <si>
    <t>WEB-7342</t>
  </si>
  <si>
    <t>WEB-9333</t>
  </si>
  <si>
    <t>Arjun Chatterjee</t>
  </si>
  <si>
    <t>WEB-6458</t>
  </si>
  <si>
    <t>WEB-8776</t>
  </si>
  <si>
    <t>Tanya Pillai</t>
  </si>
  <si>
    <t>WEB-7478</t>
  </si>
  <si>
    <t>Kavya Malhotra</t>
  </si>
  <si>
    <t>WEB-8689</t>
  </si>
  <si>
    <t>WEB-5093</t>
  </si>
  <si>
    <t>Aditya Menon</t>
  </si>
  <si>
    <t>WEB-7629</t>
  </si>
  <si>
    <t>Neha Singh</t>
  </si>
  <si>
    <t>WEB-8579</t>
  </si>
  <si>
    <t>Ananya Gupta</t>
  </si>
  <si>
    <t>WEB-8723</t>
  </si>
  <si>
    <t>Meera Iyer</t>
  </si>
  <si>
    <t>WEB-9563</t>
  </si>
  <si>
    <t>Vikram Mehta</t>
  </si>
  <si>
    <t>WEB-8743</t>
  </si>
  <si>
    <t>WEB-5365</t>
  </si>
  <si>
    <t>Vivaan Kapoor</t>
  </si>
  <si>
    <t>WEB-9233</t>
  </si>
  <si>
    <t>WEB-8814</t>
  </si>
  <si>
    <t>Vivaan Menon</t>
  </si>
  <si>
    <t>WEB-8031</t>
  </si>
  <si>
    <t>Aarav Iyer</t>
  </si>
  <si>
    <t>WEB-7798</t>
  </si>
  <si>
    <t>WEB-5824</t>
  </si>
  <si>
    <t>Simran Khan</t>
  </si>
  <si>
    <t>WEB-6048</t>
  </si>
  <si>
    <t>WEB-5767</t>
  </si>
  <si>
    <t>Tanya Patel</t>
  </si>
  <si>
    <t>WEB-8886</t>
  </si>
  <si>
    <t>WEB-7088</t>
  </si>
  <si>
    <t>Saanvi Kapoor</t>
  </si>
  <si>
    <t>WEB-7640</t>
  </si>
  <si>
    <t>Meera Rao</t>
  </si>
  <si>
    <t>WEB-9138</t>
  </si>
  <si>
    <t>Kavya Joshi</t>
  </si>
  <si>
    <t>WEB-8924</t>
  </si>
  <si>
    <t>WEB-9376</t>
  </si>
  <si>
    <t>Rohan Khan</t>
  </si>
  <si>
    <t>WEB-7063</t>
  </si>
  <si>
    <t>WEB-8296</t>
  </si>
  <si>
    <t>Rahul Kumar</t>
  </si>
  <si>
    <t>WEB-5935</t>
  </si>
  <si>
    <t>Simran Gupta</t>
  </si>
  <si>
    <t>WEB-8854</t>
  </si>
  <si>
    <t>Vivaan Verma</t>
  </si>
  <si>
    <t>WEB-8993</t>
  </si>
  <si>
    <t>Ananya Singh</t>
  </si>
  <si>
    <t>WEB-7376</t>
  </si>
  <si>
    <t>Meera Khan</t>
  </si>
  <si>
    <t>WEB-5585</t>
  </si>
  <si>
    <t>WEB-5656</t>
  </si>
  <si>
    <t>WEB-8056</t>
  </si>
  <si>
    <t>Aarav Gupta</t>
  </si>
  <si>
    <t>WEB-9690</t>
  </si>
  <si>
    <t>WEB-7182</t>
  </si>
  <si>
    <t>Meera Menon</t>
  </si>
  <si>
    <t>WEB-6316</t>
  </si>
  <si>
    <t>WEB-9276</t>
  </si>
  <si>
    <t>Sanjay Mehta</t>
  </si>
  <si>
    <t>WEB-7496</t>
  </si>
  <si>
    <t>WEB-5741</t>
  </si>
  <si>
    <t>Neha Chatterjee</t>
  </si>
  <si>
    <t>WEB-9327</t>
  </si>
  <si>
    <t>Neha Kumar</t>
  </si>
  <si>
    <t>WEB-7441</t>
  </si>
  <si>
    <t>Neha Gupta</t>
  </si>
  <si>
    <t>WEB-7475</t>
  </si>
  <si>
    <t>WEB-5568</t>
  </si>
  <si>
    <t>Sanjay Nair</t>
  </si>
  <si>
    <t>WEB-5551</t>
  </si>
  <si>
    <t>WEB-5993</t>
  </si>
  <si>
    <t>Aarav Menon</t>
  </si>
  <si>
    <t>WEB-7949</t>
  </si>
  <si>
    <t>Saanvi Das</t>
  </si>
  <si>
    <t>WEB-5201</t>
  </si>
  <si>
    <t>Rohan Menon</t>
  </si>
  <si>
    <t>WEB-9471</t>
  </si>
  <si>
    <t>Vikram Sharma</t>
  </si>
  <si>
    <t>WEB-7533</t>
  </si>
  <si>
    <t>WEB-9329</t>
  </si>
  <si>
    <t>WEB-5790</t>
  </si>
  <si>
    <t>WEB-7716</t>
  </si>
  <si>
    <t>Kavya Sharma</t>
  </si>
  <si>
    <t>WEB-6701</t>
  </si>
  <si>
    <t>WEB-6171</t>
  </si>
  <si>
    <t>Meera Bose</t>
  </si>
  <si>
    <t>WEB-6332</t>
  </si>
  <si>
    <t>Simran Joshi</t>
  </si>
  <si>
    <t>WEB-5996</t>
  </si>
  <si>
    <t>Sanjay Singh</t>
  </si>
  <si>
    <t>WEB-9194</t>
  </si>
  <si>
    <t>WEB-6809</t>
  </si>
  <si>
    <t>Pooja Nair</t>
  </si>
  <si>
    <t>WEB-5128</t>
  </si>
  <si>
    <t>Ishaan Das</t>
  </si>
  <si>
    <t>WEB-6272</t>
  </si>
  <si>
    <t>Rahul Verma</t>
  </si>
  <si>
    <t>WEB-9371</t>
  </si>
  <si>
    <t>Ishaan Rao</t>
  </si>
  <si>
    <t>WEB-8927</t>
  </si>
  <si>
    <t>WEB-7026</t>
  </si>
  <si>
    <t>Rohan Joshi</t>
  </si>
  <si>
    <t>WEB-8940</t>
  </si>
  <si>
    <t>WEB-7170</t>
  </si>
  <si>
    <t>Karan Bose</t>
  </si>
  <si>
    <t>WEB-8481</t>
  </si>
  <si>
    <t>Diya Menon</t>
  </si>
  <si>
    <t>WEB-7840</t>
  </si>
  <si>
    <t>Kavya Kumar</t>
  </si>
  <si>
    <t>WEB-5166</t>
  </si>
  <si>
    <t>Meera Verma</t>
  </si>
  <si>
    <t>WEB-7865</t>
  </si>
  <si>
    <t>WEB-5127</t>
  </si>
  <si>
    <t>WEB-9567</t>
  </si>
  <si>
    <t>Rohan Chatterjee</t>
  </si>
  <si>
    <t>WEB-6114</t>
  </si>
  <si>
    <t>Meera Reddy</t>
  </si>
  <si>
    <t>WEB-7145</t>
  </si>
  <si>
    <t>WEB-7741</t>
  </si>
  <si>
    <t>Karan Malhotra</t>
  </si>
  <si>
    <t>WEB-5642</t>
  </si>
  <si>
    <t>WEB-5477</t>
  </si>
  <si>
    <t>WEB-9209</t>
  </si>
  <si>
    <t>WEB-6826</t>
  </si>
  <si>
    <t>WEB-8838</t>
  </si>
  <si>
    <t>Ishaan Khan</t>
  </si>
  <si>
    <t>WEB-7560</t>
  </si>
  <si>
    <t>Diya Rao</t>
  </si>
  <si>
    <t>WEB-6104</t>
  </si>
  <si>
    <t>Aditya Iyer</t>
  </si>
  <si>
    <t>WEB-6076</t>
  </si>
  <si>
    <t>Rahul Rao</t>
  </si>
  <si>
    <t>WEB-8403</t>
  </si>
  <si>
    <t>Diya Nair</t>
  </si>
  <si>
    <t>WEB-9303</t>
  </si>
  <si>
    <t>Neha Malhotra</t>
  </si>
  <si>
    <t>WEB-8519</t>
  </si>
  <si>
    <t>WEB-7673</t>
  </si>
  <si>
    <t>WEB-8889</t>
  </si>
  <si>
    <t>WEB-9067</t>
  </si>
  <si>
    <t>Rahul Gupta</t>
  </si>
  <si>
    <t>WEB-8245</t>
  </si>
  <si>
    <t>Ishaan Pillai</t>
  </si>
  <si>
    <t>WEB-6991</t>
  </si>
  <si>
    <t>Karan Singh</t>
  </si>
  <si>
    <t>WEB-8612</t>
  </si>
  <si>
    <t>Vikram Kapoor</t>
  </si>
  <si>
    <t>WEB-6038</t>
  </si>
  <si>
    <t>WEB-6946</t>
  </si>
  <si>
    <t>WEB-6762</t>
  </si>
  <si>
    <t>WEB-6207</t>
  </si>
  <si>
    <t>WEB-8856</t>
  </si>
  <si>
    <t>WEB-6788</t>
  </si>
  <si>
    <t>WEB-8513</t>
  </si>
  <si>
    <t>WEB-7761</t>
  </si>
  <si>
    <t>Ishaan Patel</t>
  </si>
  <si>
    <t>WEB-9524</t>
  </si>
  <si>
    <t>Riya Bose</t>
  </si>
  <si>
    <t>WEB-7517</t>
  </si>
  <si>
    <t>Pooja Sharma</t>
  </si>
  <si>
    <t>WEB-7099</t>
  </si>
  <si>
    <t>Saanvi Sharma</t>
  </si>
  <si>
    <t>WEB-5353</t>
  </si>
  <si>
    <t>Neha Pillai</t>
  </si>
  <si>
    <t>WEB-6507</t>
  </si>
  <si>
    <t>Sanjay Iyer</t>
  </si>
  <si>
    <t>WEB-8703</t>
  </si>
  <si>
    <t>WEB-6453</t>
  </si>
  <si>
    <t>WEB-5886</t>
  </si>
  <si>
    <t>Karan Mehta</t>
  </si>
  <si>
    <t>WEB-8636</t>
  </si>
  <si>
    <t>WEB-6858</t>
  </si>
  <si>
    <t>Aarav Reddy</t>
  </si>
  <si>
    <t>WEB-7230</t>
  </si>
  <si>
    <t>WEB-7446</t>
  </si>
  <si>
    <t>WEB-8437</t>
  </si>
  <si>
    <t>Simran Malhotra</t>
  </si>
  <si>
    <t>WEB-8790</t>
  </si>
  <si>
    <t>WEB-7386</t>
  </si>
  <si>
    <t>Rahul Singh</t>
  </si>
  <si>
    <t>WEB-5808</t>
  </si>
  <si>
    <t>WEB-6291</t>
  </si>
  <si>
    <t>Diya Bose</t>
  </si>
  <si>
    <t>WEB-6698</t>
  </si>
  <si>
    <t>Sanjay Gupta</t>
  </si>
  <si>
    <t>WEB-8794</t>
  </si>
  <si>
    <t>WEB-9001</t>
  </si>
  <si>
    <t>Meera Kapoor</t>
  </si>
  <si>
    <t>WEB-5261</t>
  </si>
  <si>
    <t>Karan Reddy</t>
  </si>
  <si>
    <t>WEB-7957</t>
  </si>
  <si>
    <t>WEB-5148</t>
  </si>
  <si>
    <t>Aditya Singh</t>
  </si>
  <si>
    <t>WEB-8215</t>
  </si>
  <si>
    <t>WEB-6206</t>
  </si>
  <si>
    <t>WEB-9596</t>
  </si>
  <si>
    <t>Riya Chatterjee</t>
  </si>
  <si>
    <t>WEB-8693</t>
  </si>
  <si>
    <t>Aditya Malhotra</t>
  </si>
  <si>
    <t>WEB-6022</t>
  </si>
  <si>
    <t>Vikram Kumar</t>
  </si>
  <si>
    <t>WEB-8103</t>
  </si>
  <si>
    <t>Arjun Malhotra</t>
  </si>
  <si>
    <t>WEB-8807</t>
  </si>
  <si>
    <t>WEB-7414</t>
  </si>
  <si>
    <t>WEB-5165</t>
  </si>
  <si>
    <t>Diya Kumar</t>
  </si>
  <si>
    <t>WEB-6745</t>
  </si>
  <si>
    <t>WEB-7919</t>
  </si>
  <si>
    <t>Saanvi Rao</t>
  </si>
  <si>
    <t>WEB-9335</t>
  </si>
  <si>
    <t>WEB-8920</t>
  </si>
  <si>
    <t>WEB-8340</t>
  </si>
  <si>
    <t>Tanya Menon</t>
  </si>
  <si>
    <t>WEB-5495</t>
  </si>
  <si>
    <t>WEB-6750</t>
  </si>
  <si>
    <t>WEB-7368</t>
  </si>
  <si>
    <t>Vivaan Malhotra</t>
  </si>
  <si>
    <t>WEB-8179</t>
  </si>
  <si>
    <t>Ananya Chatterjee</t>
  </si>
  <si>
    <t>WEB-6428</t>
  </si>
  <si>
    <t>Riya Malhotra</t>
  </si>
  <si>
    <t>WEB-7765</t>
  </si>
  <si>
    <t>Aarav Kapoor</t>
  </si>
  <si>
    <t>WEB-5375</t>
  </si>
  <si>
    <t>WEB-5251</t>
  </si>
  <si>
    <t>WEB-5058</t>
  </si>
  <si>
    <t>Vikram Chatterjee</t>
  </si>
  <si>
    <t>WEB-5219</t>
  </si>
  <si>
    <t>WEB-7314</t>
  </si>
  <si>
    <t>WEB-6189</t>
  </si>
  <si>
    <t>Simran Nair</t>
  </si>
  <si>
    <t>WEB-6659</t>
  </si>
  <si>
    <t>Ishaan Reddy</t>
  </si>
  <si>
    <t>WEB-6464</t>
  </si>
  <si>
    <t>Kavya Kapoor</t>
  </si>
  <si>
    <t>WEB-7596</t>
  </si>
  <si>
    <t>Vivaan Reddy</t>
  </si>
  <si>
    <t>WEB-5274</t>
  </si>
  <si>
    <t>Tanya Verma</t>
  </si>
  <si>
    <t>WEB-6970</t>
  </si>
  <si>
    <t>Rahul Malhotra</t>
  </si>
  <si>
    <t>WEB-8989</t>
  </si>
  <si>
    <t>WEB-6693</t>
  </si>
  <si>
    <t>WEB-5351</t>
  </si>
  <si>
    <t>Neha Kapoor</t>
  </si>
  <si>
    <t>WEB-5343</t>
  </si>
  <si>
    <t>Diya Gupta</t>
  </si>
  <si>
    <t>WEB-7704</t>
  </si>
  <si>
    <t>WEB-8138</t>
  </si>
  <si>
    <t>WEB-6906</t>
  </si>
  <si>
    <t>Saanvi Gupta</t>
  </si>
  <si>
    <t>WEB-5057</t>
  </si>
  <si>
    <t>WEB-6795</t>
  </si>
  <si>
    <t>WEB-6619</t>
  </si>
  <si>
    <t>WEB-8176</t>
  </si>
  <si>
    <t>Kavya Reddy</t>
  </si>
  <si>
    <t>WEB-8045</t>
  </si>
  <si>
    <t>WEB-9586</t>
  </si>
  <si>
    <t>WEB-7185</t>
  </si>
  <si>
    <t>WEB-8394</t>
  </si>
  <si>
    <t>WEB-8922</t>
  </si>
  <si>
    <t>Kavya Das</t>
  </si>
  <si>
    <t>WEB-9128</t>
  </si>
  <si>
    <t>Aditya Pillai</t>
  </si>
  <si>
    <t>WEB-8509</t>
  </si>
  <si>
    <t>WEB-8256</t>
  </si>
  <si>
    <t>WEB-7081</t>
  </si>
  <si>
    <t>Tanya Das</t>
  </si>
  <si>
    <t>WEB-8078</t>
  </si>
  <si>
    <t>WEB-8898</t>
  </si>
  <si>
    <t>Ishaan Singh</t>
  </si>
  <si>
    <t>WEB-6064</t>
  </si>
  <si>
    <t>WEB-8003</t>
  </si>
  <si>
    <t>WEB-6448</t>
  </si>
  <si>
    <t>WEB-9467</t>
  </si>
  <si>
    <t>WEB-9281</t>
  </si>
  <si>
    <t>WEB-9198</t>
  </si>
  <si>
    <t>Pooja Das</t>
  </si>
  <si>
    <t>WEB-7071</t>
  </si>
  <si>
    <t>Arjun Joshi</t>
  </si>
  <si>
    <t>WEB-5112</t>
  </si>
  <si>
    <t>WEB-8429</t>
  </si>
  <si>
    <t>Meera Singh</t>
  </si>
  <si>
    <t>WEB-5123</t>
  </si>
  <si>
    <t>Ishaan Sharma</t>
  </si>
  <si>
    <t>WEB-9144</t>
  </si>
  <si>
    <t>WEB-7372</t>
  </si>
  <si>
    <t>WEB-7918</t>
  </si>
  <si>
    <t>WEB-6060</t>
  </si>
  <si>
    <t>WEB-8246</t>
  </si>
  <si>
    <t>WEB-6870</t>
  </si>
  <si>
    <t>Ishaan Joshi</t>
  </si>
  <si>
    <t>WEB-8252</t>
  </si>
  <si>
    <t>WEB-6579</t>
  </si>
  <si>
    <t>WEB-6866</t>
  </si>
  <si>
    <t>WEB-5599</t>
  </si>
  <si>
    <t>WEB-8921</t>
  </si>
  <si>
    <t>WEB-7479</t>
  </si>
  <si>
    <t>Arjun Verma</t>
  </si>
  <si>
    <t>WEB-8472</t>
  </si>
  <si>
    <t>Riya Kumar</t>
  </si>
  <si>
    <t>WEB-6075</t>
  </si>
  <si>
    <t>Vivaan Iyer</t>
  </si>
  <si>
    <t>WEB-8926</t>
  </si>
  <si>
    <t>WEB-7593</t>
  </si>
  <si>
    <t>WEB-6115</t>
  </si>
  <si>
    <t>WEB-8789</t>
  </si>
  <si>
    <t>WEB-5988</t>
  </si>
  <si>
    <t>Vikram Das</t>
  </si>
  <si>
    <t>WEB-5101</t>
  </si>
  <si>
    <t>WEB-7543</t>
  </si>
  <si>
    <t>WEB-8733</t>
  </si>
  <si>
    <t>WEB-5296</t>
  </si>
  <si>
    <t>WEB-5373</t>
  </si>
  <si>
    <t>WEB-5202</t>
  </si>
  <si>
    <t>Vikram Pillai</t>
  </si>
  <si>
    <t>WEB-7317</t>
  </si>
  <si>
    <t>Karan Pillai</t>
  </si>
  <si>
    <t>WEB-6989</t>
  </si>
  <si>
    <t>WEB-6046</t>
  </si>
  <si>
    <t>Arjun Kumar</t>
  </si>
  <si>
    <t>WEB-8756</t>
  </si>
  <si>
    <t>WEB-8308</t>
  </si>
  <si>
    <t>Vivaan Gupta</t>
  </si>
  <si>
    <t>WEB-7020</t>
  </si>
  <si>
    <t>Sanjay Das</t>
  </si>
  <si>
    <t>WEB-6342</t>
  </si>
  <si>
    <t>WEB-9199</t>
  </si>
  <si>
    <t>Ishaan Iyer</t>
  </si>
  <si>
    <t>WEB-8293</t>
  </si>
  <si>
    <t>WEB-8950</t>
  </si>
  <si>
    <t>Vivaan Rao</t>
  </si>
  <si>
    <t>WEB-8380</t>
  </si>
  <si>
    <t>Karan Verma</t>
  </si>
  <si>
    <t>WEB-5071</t>
  </si>
  <si>
    <t>Arjun Gupta</t>
  </si>
  <si>
    <t>WEB-5103</t>
  </si>
  <si>
    <t>WEB-8241</t>
  </si>
  <si>
    <t>Rohan Kapoor</t>
  </si>
  <si>
    <t>WEB-6519</t>
  </si>
  <si>
    <t>Rohan Patel</t>
  </si>
  <si>
    <t>WEB-7511</t>
  </si>
  <si>
    <t>Kavya Menon</t>
  </si>
  <si>
    <t>WEB-5925</t>
  </si>
  <si>
    <t>WEB-6227</t>
  </si>
  <si>
    <t>Neha Rao</t>
  </si>
  <si>
    <t>WEB-8213</t>
  </si>
  <si>
    <t>WEB-7488</t>
  </si>
  <si>
    <t>Meera Pillai</t>
  </si>
  <si>
    <t>WEB-7416</t>
  </si>
  <si>
    <t>WEB-8655</t>
  </si>
  <si>
    <t>Neha Das</t>
  </si>
  <si>
    <t>WEB-6374</t>
  </si>
  <si>
    <t>WEB-5778</t>
  </si>
  <si>
    <t>WEB-9117</t>
  </si>
  <si>
    <t>WEB-7360</t>
  </si>
  <si>
    <t>WEB-8895</t>
  </si>
  <si>
    <t>Neha Khan</t>
  </si>
  <si>
    <t>WEB-7286</t>
  </si>
  <si>
    <t>WEB-9648</t>
  </si>
  <si>
    <t>Riya Patel</t>
  </si>
  <si>
    <t>WEB-6885</t>
  </si>
  <si>
    <t>WEB-7024</t>
  </si>
  <si>
    <t>WEB-7772</t>
  </si>
  <si>
    <t>WEB-7572</t>
  </si>
  <si>
    <t>Ishaan Chatterjee</t>
  </si>
  <si>
    <t>WEB-8725</t>
  </si>
  <si>
    <t>Karan Kumar</t>
  </si>
  <si>
    <t>WEB-7474</t>
  </si>
  <si>
    <t>WEB-8590</t>
  </si>
  <si>
    <t>WEB-7289</t>
  </si>
  <si>
    <t>WEB-8785</t>
  </si>
  <si>
    <t>WEB-9677</t>
  </si>
  <si>
    <t>Riya Menon</t>
  </si>
  <si>
    <t>WEB-5807</t>
  </si>
  <si>
    <t>WEB-6965</t>
  </si>
  <si>
    <t>Sanjay Khan</t>
  </si>
  <si>
    <t>WEB-8962</t>
  </si>
  <si>
    <t>Aarav Verma</t>
  </si>
  <si>
    <t>WEB-8337</t>
  </si>
  <si>
    <t>WEB-9314</t>
  </si>
  <si>
    <t>WEB-8548</t>
  </si>
  <si>
    <t>WEB-6253</t>
  </si>
  <si>
    <t>WEB-5310</t>
  </si>
  <si>
    <t>Sanjay Chatterjee</t>
  </si>
  <si>
    <t>WEB-7516</t>
  </si>
  <si>
    <t>WEB-7670</t>
  </si>
  <si>
    <t>WEB-6574</t>
  </si>
  <si>
    <t>WEB-6319</t>
  </si>
  <si>
    <t>WEB-5199</t>
  </si>
  <si>
    <t>WEB-8883</t>
  </si>
  <si>
    <t>Rahul Joshi</t>
  </si>
  <si>
    <t>WEB-5823</t>
  </si>
  <si>
    <t>Kavya Patel</t>
  </si>
  <si>
    <t>WEB-6984</t>
  </si>
  <si>
    <t>WEB-5002</t>
  </si>
  <si>
    <t>WEB-5695</t>
  </si>
  <si>
    <t>WEB-7123</t>
  </si>
  <si>
    <t>WEB-5777</t>
  </si>
  <si>
    <t>Rahul Chatterjee</t>
  </si>
  <si>
    <t>WEB-6719</t>
  </si>
  <si>
    <t>WEB-9183</t>
  </si>
  <si>
    <t>Kavya Pillai</t>
  </si>
  <si>
    <t>WEB-9204</t>
  </si>
  <si>
    <t>WEB-8536</t>
  </si>
  <si>
    <t>Aditya Patel</t>
  </si>
  <si>
    <t>WEB-7883</t>
  </si>
  <si>
    <t>WEB-6422</t>
  </si>
  <si>
    <t>WEB-6653</t>
  </si>
  <si>
    <t>Simran Reddy</t>
  </si>
  <si>
    <t>WEB-7449</t>
  </si>
  <si>
    <t>WEB-8820</t>
  </si>
  <si>
    <t>Simran Chatterjee</t>
  </si>
  <si>
    <t>WEB-7650</t>
  </si>
  <si>
    <t>Arjun Sharma</t>
  </si>
  <si>
    <t>WEB-6087</t>
  </si>
  <si>
    <t>WEB-8226</t>
  </si>
  <si>
    <t>WEB-9274</t>
  </si>
  <si>
    <t>WEB-6844</t>
  </si>
  <si>
    <t>WEB-5766</t>
  </si>
  <si>
    <t>WEB-6560</t>
  </si>
  <si>
    <t>WEB-5835</t>
  </si>
  <si>
    <t>WEB-8346</t>
  </si>
  <si>
    <t>WEB-6497</t>
  </si>
  <si>
    <t>WEB-9458</t>
  </si>
  <si>
    <t>Aditya Nair</t>
  </si>
  <si>
    <t>WEB-5849</t>
  </si>
  <si>
    <t>Simran Sharma</t>
  </si>
  <si>
    <t>WEB-5487</t>
  </si>
  <si>
    <t>WEB-9020</t>
  </si>
  <si>
    <t>WEB-9350</t>
  </si>
  <si>
    <t>WEB-6634</t>
  </si>
  <si>
    <t>WEB-7307</t>
  </si>
  <si>
    <t>Ananya Malhotra</t>
  </si>
  <si>
    <t>WEB-7148</t>
  </si>
  <si>
    <t>WEB-9512</t>
  </si>
  <si>
    <t>Diya Reddy</t>
  </si>
  <si>
    <t>WEB-5579</t>
  </si>
  <si>
    <t>WEB-8709</t>
  </si>
  <si>
    <t>WEB-7325</t>
  </si>
  <si>
    <t>Meera Das</t>
  </si>
  <si>
    <t>WEB-7655</t>
  </si>
  <si>
    <t>Meera Chatterjee</t>
  </si>
  <si>
    <t>WEB-5265</t>
  </si>
  <si>
    <t>Sanjay Sharma</t>
  </si>
  <si>
    <t>WEB-5088</t>
  </si>
  <si>
    <t>WEB-7472</t>
  </si>
  <si>
    <t>Vivaan Chatterjee</t>
  </si>
  <si>
    <t>WEB-7077</t>
  </si>
  <si>
    <t>WEB-7439</t>
  </si>
  <si>
    <t>Meera Sharma</t>
  </si>
  <si>
    <t>WEB-6712</t>
  </si>
  <si>
    <t>WEB-9585</t>
  </si>
  <si>
    <t>WEB-7025</t>
  </si>
  <si>
    <t>WEB-8222</t>
  </si>
  <si>
    <t>WEB-6655</t>
  </si>
  <si>
    <t>WEB-9241</t>
  </si>
  <si>
    <t>WEB-9645</t>
  </si>
  <si>
    <t>WEB-5869</t>
  </si>
  <si>
    <t>Aditya Khan</t>
  </si>
  <si>
    <t>WEB-8379</t>
  </si>
  <si>
    <t>Ananya Pillai</t>
  </si>
  <si>
    <t>WEB-8105</t>
  </si>
  <si>
    <t>WEB-6078</t>
  </si>
  <si>
    <t>WEB-9501</t>
  </si>
  <si>
    <t>Vikram Singh</t>
  </si>
  <si>
    <t>WEB-9477</t>
  </si>
  <si>
    <t>WEB-5517</t>
  </si>
  <si>
    <t>Simran Menon</t>
  </si>
  <si>
    <t>WEB-5763</t>
  </si>
  <si>
    <t>WEB-7959</t>
  </si>
  <si>
    <t>WEB-6193</t>
  </si>
  <si>
    <t>WEB-5000</t>
  </si>
  <si>
    <t>WEB-7316</t>
  </si>
  <si>
    <t>WEB-8101</t>
  </si>
  <si>
    <t>WEB-7079</t>
  </si>
  <si>
    <t>Simran Das</t>
  </si>
  <si>
    <t>WEB-7696</t>
  </si>
  <si>
    <t>Vikram Khan</t>
  </si>
  <si>
    <t>WEB-9296</t>
  </si>
  <si>
    <t>Arjun Nair</t>
  </si>
  <si>
    <t>WEB-8572</t>
  </si>
  <si>
    <t>WEB-6784</t>
  </si>
  <si>
    <t>WEB-5091</t>
  </si>
  <si>
    <t>WEB-9405</t>
  </si>
  <si>
    <t>WEB-8275</t>
  </si>
  <si>
    <t>WEB-8938</t>
  </si>
  <si>
    <t>WEB-7046</t>
  </si>
  <si>
    <t>WEB-6877</t>
  </si>
  <si>
    <t>Rahul Nair</t>
  </si>
  <si>
    <t>WEB-9239</t>
  </si>
  <si>
    <t>WEB-6731</t>
  </si>
  <si>
    <t>Ishaan Malhotra</t>
  </si>
  <si>
    <t>WEB-7390</t>
  </si>
  <si>
    <t>WEB-5545</t>
  </si>
  <si>
    <t>WEB-5238</t>
  </si>
  <si>
    <t>WEB-5459</t>
  </si>
  <si>
    <t>WEB-7373</t>
  </si>
  <si>
    <t>WEB-5176</t>
  </si>
  <si>
    <t>Saanvi Reddy</t>
  </si>
  <si>
    <t>WEB-5130</t>
  </si>
  <si>
    <t>WEB-7522</t>
  </si>
  <si>
    <t>WEB-5969</t>
  </si>
  <si>
    <t>WEB-9046</t>
  </si>
  <si>
    <t>WEB-8674</t>
  </si>
  <si>
    <t>WEB-6857</t>
  </si>
  <si>
    <t>WEB-7859</t>
  </si>
  <si>
    <t>WEB-5714</t>
  </si>
  <si>
    <t>Ananya Khan</t>
  </si>
  <si>
    <t>WEB-5692</t>
  </si>
  <si>
    <t>WEB-8000</t>
  </si>
  <si>
    <t>WEB-9229</t>
  </si>
  <si>
    <t>WEB-8377</t>
  </si>
  <si>
    <t>WEB-9242</t>
  </si>
  <si>
    <t>WEB-6376</t>
  </si>
  <si>
    <t>WEB-5769</t>
  </si>
  <si>
    <t>Karan Kapoor</t>
  </si>
  <si>
    <t>WEB-6794</t>
  </si>
  <si>
    <t>WEB-5614</t>
  </si>
  <si>
    <t>WEB-8728</t>
  </si>
  <si>
    <t>Vivaan Kumar</t>
  </si>
  <si>
    <t>WEB-6796</t>
  </si>
  <si>
    <t>WEB-8526</t>
  </si>
  <si>
    <t>WEB-7980</t>
  </si>
  <si>
    <t>WEB-9159</t>
  </si>
  <si>
    <t>WEB-5448</t>
  </si>
  <si>
    <t>WEB-9169</t>
  </si>
  <si>
    <t>WEB-6513</t>
  </si>
  <si>
    <t>WEB-9232</t>
  </si>
  <si>
    <t>WEB-6300</t>
  </si>
  <si>
    <t>WEB-5309</t>
  </si>
  <si>
    <t>WEB-8568</t>
  </si>
  <si>
    <t>WEB-9580</t>
  </si>
  <si>
    <t>WEB-5792</t>
  </si>
  <si>
    <t>WEB-7226</t>
  </si>
  <si>
    <t>WEB-8762</t>
  </si>
  <si>
    <t>WEB-5407</t>
  </si>
  <si>
    <t>WEB-5278</t>
  </si>
  <si>
    <t>WEB-5979</t>
  </si>
  <si>
    <t>Karan Nair</t>
  </si>
  <si>
    <t>WEB-9417</t>
  </si>
  <si>
    <t>WEB-9687</t>
  </si>
  <si>
    <t>WEB-9270</t>
  </si>
  <si>
    <t>WEB-8200</t>
  </si>
  <si>
    <t>WEB-5540</t>
  </si>
  <si>
    <t>WEB-5367</t>
  </si>
  <si>
    <t>WEB-9342</t>
  </si>
  <si>
    <t>WEB-7297</t>
  </si>
  <si>
    <t>Aarav Malhotra</t>
  </si>
  <si>
    <t>WEB-8460</t>
  </si>
  <si>
    <t>WEB-5523</t>
  </si>
  <si>
    <t>WEB-8583</t>
  </si>
  <si>
    <t>Saanvi Joshi</t>
  </si>
  <si>
    <t>WEB-7922</t>
  </si>
  <si>
    <t>WEB-8588</t>
  </si>
  <si>
    <t>WEB-5934</t>
  </si>
  <si>
    <t>WEB-7406</t>
  </si>
  <si>
    <t>WEB-7552</t>
  </si>
  <si>
    <t>Ishaan Menon</t>
  </si>
  <si>
    <t>WEB-8795</t>
  </si>
  <si>
    <t>WEB-6640</t>
  </si>
  <si>
    <t>WEB-8075</t>
  </si>
  <si>
    <t>WEB-6625</t>
  </si>
  <si>
    <t>WEB-8508</t>
  </si>
  <si>
    <t>Rahul Das</t>
  </si>
  <si>
    <t>WEB-5737</t>
  </si>
  <si>
    <t>Aarav Mehta</t>
  </si>
  <si>
    <t>WEB-9173</t>
  </si>
  <si>
    <t>WEB-5791</t>
  </si>
  <si>
    <t>WEB-8253</t>
  </si>
  <si>
    <t>WEB-8187</t>
  </si>
  <si>
    <t>WEB-7065</t>
  </si>
  <si>
    <t>WEB-9438</t>
  </si>
  <si>
    <t>WEB-9453</t>
  </si>
  <si>
    <t>WEB-5270</t>
  </si>
  <si>
    <t>WEB-5857</t>
  </si>
  <si>
    <t>WEB-7967</t>
  </si>
  <si>
    <t>WEB-8468</t>
  </si>
  <si>
    <t>WEB-6483</t>
  </si>
  <si>
    <t>WEB-9352</t>
  </si>
  <si>
    <t>WEB-9513</t>
  </si>
  <si>
    <t>WEB-8531</t>
  </si>
  <si>
    <t>Riya Rao</t>
  </si>
  <si>
    <t>WEB-5121</t>
  </si>
  <si>
    <t>WEB-9442</t>
  </si>
  <si>
    <t>WEB-6299</t>
  </si>
  <si>
    <t>Neha Joshi</t>
  </si>
  <si>
    <t>WEB-7732</t>
  </si>
  <si>
    <t>WEB-5179</t>
  </si>
  <si>
    <t>WEB-5662</t>
  </si>
  <si>
    <t>WEB-5906</t>
  </si>
  <si>
    <t>WEB-5293</t>
  </si>
  <si>
    <t>WEB-7391</t>
  </si>
  <si>
    <t>WEB-7727</t>
  </si>
  <si>
    <t>WEB-7409</t>
  </si>
  <si>
    <t>WEB-8485</t>
  </si>
  <si>
    <t>WEB-8960</t>
  </si>
  <si>
    <t>WEB-7229</t>
  </si>
  <si>
    <t>WEB-7144</t>
  </si>
  <si>
    <t>WEB-9588</t>
  </si>
  <si>
    <t>Neha Patel</t>
  </si>
  <si>
    <t>WEB-6514</t>
  </si>
  <si>
    <t>WEB-9282</t>
  </si>
  <si>
    <t>Karan Chatterjee</t>
  </si>
  <si>
    <t>WEB-6638</t>
  </si>
  <si>
    <t>WEB-5788</t>
  </si>
  <si>
    <t>WEB-7239</t>
  </si>
  <si>
    <t>WEB-7019</t>
  </si>
  <si>
    <t>WEB-6023</t>
  </si>
  <si>
    <t>Tanya Joshi</t>
  </si>
  <si>
    <t>WEB-6512</t>
  </si>
  <si>
    <t>WEB-5013</t>
  </si>
  <si>
    <t>WEB-6231</t>
  </si>
  <si>
    <t>WEB-7715</t>
  </si>
  <si>
    <t>WEB-6240</t>
  </si>
  <si>
    <t>Aditya Verma</t>
  </si>
  <si>
    <t>WEB-5024</t>
  </si>
  <si>
    <t>WEB-9179</t>
  </si>
  <si>
    <t>Sanjay Rao</t>
  </si>
  <si>
    <t>WEB-8716</t>
  </si>
  <si>
    <t>WEB-7843</t>
  </si>
  <si>
    <t>Diya Malhotra</t>
  </si>
  <si>
    <t>WEB-7901</t>
  </si>
  <si>
    <t>Tanya Kapoor</t>
  </si>
  <si>
    <t>WEB-6934</t>
  </si>
  <si>
    <t>WEB-7084</t>
  </si>
  <si>
    <t>WEB-9574</t>
  </si>
  <si>
    <t>WEB-6427</t>
  </si>
  <si>
    <t>WEB-9266</t>
  </si>
  <si>
    <t>WEB-7126</t>
  </si>
  <si>
    <t>WEB-7504</t>
  </si>
  <si>
    <t>Arjun Iyer</t>
  </si>
  <si>
    <t>WEB-6791</t>
  </si>
  <si>
    <t>Riya Mehta</t>
  </si>
  <si>
    <t>WEB-8457</t>
  </si>
  <si>
    <t>WEB-5007</t>
  </si>
  <si>
    <t>WEB-7469</t>
  </si>
  <si>
    <t>WEB-5698</t>
  </si>
  <si>
    <t>WEB-9011</t>
  </si>
  <si>
    <t>WEB-7245</t>
  </si>
  <si>
    <t>WEB-5713</t>
  </si>
  <si>
    <t>WEB-7312</t>
  </si>
  <si>
    <t>WEB-7630</t>
  </si>
  <si>
    <t>Saanvi Iyer</t>
  </si>
  <si>
    <t>WEB-5618</t>
  </si>
  <si>
    <t>WEB-7057</t>
  </si>
  <si>
    <t>Vivaan Pillai</t>
  </si>
  <si>
    <t>WEB-7240</t>
  </si>
  <si>
    <t>Karan Khan</t>
  </si>
  <si>
    <t>WEB-5334</t>
  </si>
  <si>
    <t>WEB-6118</t>
  </si>
  <si>
    <t>WEB-9656</t>
  </si>
  <si>
    <t>WEB-5173</t>
  </si>
  <si>
    <t>WEB-6028</t>
  </si>
  <si>
    <t>WEB-7974</t>
  </si>
  <si>
    <t>WEB-8316</t>
  </si>
  <si>
    <t>WEB-8025</t>
  </si>
  <si>
    <t>Aarav Das</t>
  </si>
  <si>
    <t>WEB-8029</t>
  </si>
  <si>
    <t>Vivaan Joshi</t>
  </si>
  <si>
    <t>WEB-7644</t>
  </si>
  <si>
    <t>WEB-5318</t>
  </si>
  <si>
    <t>WEB-5581</t>
  </si>
  <si>
    <t>WEB-5555</t>
  </si>
  <si>
    <t>WEB-8816</t>
  </si>
  <si>
    <t>WEB-5600</t>
  </si>
  <si>
    <t>WEB-8123</t>
  </si>
  <si>
    <t>WEB-6228</t>
  </si>
  <si>
    <t>WEB-6909</t>
  </si>
  <si>
    <t>WEB-6974</t>
  </si>
  <si>
    <t>WEB-7195</t>
  </si>
  <si>
    <t>WEB-6144</t>
  </si>
  <si>
    <t>WEB-8300</t>
  </si>
  <si>
    <t>Simran Kapoor</t>
  </si>
  <si>
    <t>WEB-8304</t>
  </si>
  <si>
    <t>WEB-9407</t>
  </si>
  <si>
    <t>WEB-6951</t>
  </si>
  <si>
    <t>WEB-8425</t>
  </si>
  <si>
    <t>WEB-6452</t>
  </si>
  <si>
    <t>Tanya Sharma</t>
  </si>
  <si>
    <t>WEB-7296</t>
  </si>
  <si>
    <t>WEB-5302</t>
  </si>
  <si>
    <t>WEB-9054</t>
  </si>
  <si>
    <t>WEB-6173</t>
  </si>
  <si>
    <t>WEB-8535</t>
  </si>
  <si>
    <t>WEB-7339</t>
  </si>
  <si>
    <t>WEB-7720</t>
  </si>
  <si>
    <t>WEB-5505</t>
  </si>
  <si>
    <t>WEB-7154</t>
  </si>
  <si>
    <t>WEB-5624</t>
  </si>
  <si>
    <t>WEB-9315</t>
  </si>
  <si>
    <t>WEB-6949</t>
  </si>
  <si>
    <t>WEB-7988</t>
  </si>
  <si>
    <t>WEB-8074</t>
  </si>
  <si>
    <t>WEB-6265</t>
  </si>
  <si>
    <t>WEB-8806</t>
  </si>
  <si>
    <t>WEB-6775</t>
  </si>
  <si>
    <t>WEB-9038</t>
  </si>
  <si>
    <t>WEB-8964</t>
  </si>
  <si>
    <t>WEB-8046</t>
  </si>
  <si>
    <t>WEB-8848</t>
  </si>
  <si>
    <t>WEB-6194</t>
  </si>
  <si>
    <t>WEB-6667</t>
  </si>
  <si>
    <t>WEB-9679</t>
  </si>
  <si>
    <t>WEB-5839</t>
  </si>
  <si>
    <t>WEB-7161</t>
  </si>
  <si>
    <t>WEB-9473</t>
  </si>
  <si>
    <t>WEB-5725</t>
  </si>
  <si>
    <t>Simran Pillai</t>
  </si>
  <si>
    <t>WEB-6627</t>
  </si>
  <si>
    <t>WEB-8515</t>
  </si>
  <si>
    <t>WEB-8539</t>
  </si>
  <si>
    <t>WEB-7188</t>
  </si>
  <si>
    <t>WEB-5362</t>
  </si>
  <si>
    <t>WEB-6771</t>
  </si>
  <si>
    <t>WEB-5533</t>
  </si>
  <si>
    <t>WEB-5162</t>
  </si>
  <si>
    <t>WEB-5895</t>
  </si>
  <si>
    <t>WEB-6803</t>
  </si>
  <si>
    <t>WEB-8400</t>
  </si>
  <si>
    <t>WEB-8609</t>
  </si>
  <si>
    <t>WEB-7383</t>
  </si>
  <si>
    <t>WEB-6343</t>
  </si>
  <si>
    <t>Saanvi Nair</t>
  </si>
  <si>
    <t>WEB-8315</t>
  </si>
  <si>
    <t>Pooja Bose</t>
  </si>
  <si>
    <t>WEB-6170</t>
  </si>
  <si>
    <t>WEB-5011</t>
  </si>
  <si>
    <t>WEB-8234</t>
  </si>
  <si>
    <t>WEB-6315</t>
  </si>
  <si>
    <t>WEB-8026</t>
  </si>
  <si>
    <t>WEB-9406</t>
  </si>
  <si>
    <t>WEB-7912</t>
  </si>
  <si>
    <t>WEB-7456</t>
  </si>
  <si>
    <t>WEB-7279</t>
  </si>
  <si>
    <t>WEB-5472</t>
  </si>
  <si>
    <t>WEB-7056</t>
  </si>
  <si>
    <t>Aditya Gupta</t>
  </si>
  <si>
    <t>WEB-8846</t>
  </si>
  <si>
    <t>WEB-7128</t>
  </si>
  <si>
    <t>WEB-9523</t>
  </si>
  <si>
    <t>WEB-5708</t>
  </si>
  <si>
    <t>WEB-6116</t>
  </si>
  <si>
    <t>WEB-6840</t>
  </si>
  <si>
    <t>WEB-8417</t>
  </si>
  <si>
    <t>WEB-6566</t>
  </si>
  <si>
    <t>WEB-5912</t>
  </si>
  <si>
    <t>WEB-5030</t>
  </si>
  <si>
    <t>WEB-6848</t>
  </si>
  <si>
    <t>Tanya Kumar</t>
  </si>
  <si>
    <t>WEB-8420</t>
  </si>
  <si>
    <t>WEB-5382</t>
  </si>
  <si>
    <t>WEB-8471</t>
  </si>
  <si>
    <t>WEB-5995</t>
  </si>
  <si>
    <t>Aditya Sharma</t>
  </si>
  <si>
    <t>WEB-5974</t>
  </si>
  <si>
    <t>WEB-5761</t>
  </si>
  <si>
    <t>WEB-6518</t>
  </si>
  <si>
    <t>WEB-6146</t>
  </si>
  <si>
    <t>WEB-7346</t>
  </si>
  <si>
    <t>WEB-7777</t>
  </si>
  <si>
    <t>WEB-5478</t>
  </si>
  <si>
    <t>WEB-5755</t>
  </si>
  <si>
    <t>Rahul Mehta</t>
  </si>
  <si>
    <t>WEB-6289</t>
  </si>
  <si>
    <t>WEB-9543</t>
  </si>
  <si>
    <t>WEB-9052</t>
  </si>
  <si>
    <t>WEB-8015</t>
  </si>
  <si>
    <t>WEB-6658</t>
  </si>
  <si>
    <t>WEB-6654</t>
  </si>
  <si>
    <t>WEB-8224</t>
  </si>
  <si>
    <t>WEB-9059</t>
  </si>
  <si>
    <t>WEB-5511</t>
  </si>
  <si>
    <t>WEB-5286</t>
  </si>
  <si>
    <t>WEB-6577</t>
  </si>
  <si>
    <t>WEB-5723</t>
  </si>
  <si>
    <t>WEB-7890</t>
  </si>
  <si>
    <t>WEB-6859</t>
  </si>
  <si>
    <t>WEB-5377</t>
  </si>
  <si>
    <t>WEB-6766</t>
  </si>
  <si>
    <t>WEB-5359</t>
  </si>
  <si>
    <t>WEB-9182</t>
  </si>
  <si>
    <t>WEB-6553</t>
  </si>
  <si>
    <t>WEB-6333</t>
  </si>
  <si>
    <t>WEB-8830</t>
  </si>
  <si>
    <t>WEB-5379</t>
  </si>
  <si>
    <t>WEB-7141</t>
  </si>
  <si>
    <t>WEB-7102</t>
  </si>
  <si>
    <t>WEB-9156</t>
  </si>
  <si>
    <t>WEB-5271</t>
  </si>
  <si>
    <t>WEB-5255</t>
  </si>
  <si>
    <t>WEB-8131</t>
  </si>
  <si>
    <t>WEB-8406</t>
  </si>
  <si>
    <t>WEB-9249</t>
  </si>
  <si>
    <t>WEB-5706</t>
  </si>
  <si>
    <t>WEB-9220</t>
  </si>
  <si>
    <t>WEB-5386</t>
  </si>
  <si>
    <t>WEB-7265</t>
  </si>
  <si>
    <t>WEB-7395</t>
  </si>
  <si>
    <t>WEB-9079</t>
  </si>
  <si>
    <t>WEB-9096</t>
  </si>
  <si>
    <t>WEB-8294</t>
  </si>
  <si>
    <t>WEB-9445</t>
  </si>
  <si>
    <t>WEB-5118</t>
  </si>
  <si>
    <t>WEB-6360</t>
  </si>
  <si>
    <t>WEB-7825</t>
  </si>
  <si>
    <t>WEB-8528</t>
  </si>
  <si>
    <t>WEB-9601</t>
  </si>
  <si>
    <t>WEB-8331</t>
  </si>
  <si>
    <t>WEB-5294</t>
  </si>
  <si>
    <t>WEB-6145</t>
  </si>
  <si>
    <t>WEB-6021</t>
  </si>
  <si>
    <t>WEB-6288</t>
  </si>
  <si>
    <t>WEB-8041</t>
  </si>
  <si>
    <t>WEB-9191</t>
  </si>
  <si>
    <t>WEB-5582</t>
  </si>
  <si>
    <t>WEB-8949</t>
  </si>
  <si>
    <t>WEB-8902</t>
  </si>
  <si>
    <t>WEB-5072</t>
  </si>
  <si>
    <t>WEB-5810</t>
  </si>
  <si>
    <t>WEB-5890</t>
  </si>
  <si>
    <t>Meera Mehta</t>
  </si>
  <si>
    <t>WEB-7654</t>
  </si>
  <si>
    <t>WEB-5322</t>
  </si>
  <si>
    <t>WEB-5543</t>
  </si>
  <si>
    <t>WEB-6854</t>
  </si>
  <si>
    <t>WEB-7477</t>
  </si>
  <si>
    <t>WEB-5025</t>
  </si>
  <si>
    <t>WEB-9008</t>
  </si>
  <si>
    <t>WEB-5931</t>
  </si>
  <si>
    <t>WEB-6623</t>
  </si>
  <si>
    <t>WEB-9589</t>
  </si>
  <si>
    <t>WEB-6643</t>
  </si>
  <si>
    <t>WEB-7382</t>
  </si>
  <si>
    <t>WEB-5625</t>
  </si>
  <si>
    <t>Arjun Menon</t>
  </si>
  <si>
    <t>WEB-8444</t>
  </si>
  <si>
    <t>WEB-6357</t>
  </si>
  <si>
    <t>WEB-5178</t>
  </si>
  <si>
    <t>WEB-8634</t>
  </si>
  <si>
    <t>WEB-7418</t>
  </si>
  <si>
    <t>WEB-8826</t>
  </si>
  <si>
    <t>WEB-9434</t>
  </si>
  <si>
    <t>WEB-7262</t>
  </si>
  <si>
    <t>WEB-8677</t>
  </si>
  <si>
    <t>WEB-8659</t>
  </si>
  <si>
    <t>WEB-6261</t>
  </si>
  <si>
    <t>WEB-8106</t>
  </si>
  <si>
    <t>WEB-8156</t>
  </si>
  <si>
    <t>Rohan Mehta</t>
  </si>
  <si>
    <t>WEB-5145</t>
  </si>
  <si>
    <t>WEB-8207</t>
  </si>
  <si>
    <t>WEB-6838</t>
  </si>
  <si>
    <t>WEB-5197</t>
  </si>
  <si>
    <t>WEB-8499</t>
  </si>
  <si>
    <t>WEB-6493</t>
  </si>
  <si>
    <t>WEB-6622</t>
  </si>
  <si>
    <t>WEB-8861</t>
  </si>
  <si>
    <t>WEB-5553</t>
  </si>
  <si>
    <t>WEB-6618</t>
  </si>
  <si>
    <t>WEB-5417</t>
  </si>
  <si>
    <t>WEB-7659</t>
  </si>
  <si>
    <t>WEB-8324</t>
  </si>
  <si>
    <t>WEB-6672</t>
  </si>
  <si>
    <t>WEB-7545</t>
  </si>
  <si>
    <t>WEB-9189</t>
  </si>
  <si>
    <t>WEB-8731</t>
  </si>
  <si>
    <t>WEB-8527</t>
  </si>
  <si>
    <t>WEB-5796</t>
  </si>
  <si>
    <t>WEB-9551</t>
  </si>
  <si>
    <t>WEB-9299</t>
  </si>
  <si>
    <t>WEB-8644</t>
  </si>
  <si>
    <t>WEB-5032</t>
  </si>
  <si>
    <t>WEB-5040</t>
  </si>
  <si>
    <t>WEB-5220</t>
  </si>
  <si>
    <t>WEB-6887</t>
  </si>
  <si>
    <t>WEB-5378</t>
  </si>
  <si>
    <t>WEB-8013</t>
  </si>
  <si>
    <t>WEB-6964</t>
  </si>
  <si>
    <t>WEB-7028</t>
  </si>
  <si>
    <t>WEB-7039</t>
  </si>
  <si>
    <t>WEB-7937</t>
  </si>
  <si>
    <t>WEB-8730</t>
  </si>
  <si>
    <t>WEB-7925</t>
  </si>
  <si>
    <t>WEB-7303</t>
  </si>
  <si>
    <t>WEB-6482</t>
  </si>
  <si>
    <t>WEB-5450</t>
  </si>
  <si>
    <t>WEB-7780</t>
  </si>
  <si>
    <t>WEB-8649</t>
  </si>
  <si>
    <t>WEB-7055</t>
  </si>
  <si>
    <t>WEB-7774</t>
  </si>
  <si>
    <t>WEB-6478</t>
  </si>
  <si>
    <t>WEB-8332</t>
  </si>
  <si>
    <t>WEB-5960</t>
  </si>
  <si>
    <t>WEB-8614</t>
  </si>
  <si>
    <t>WEB-9439</t>
  </si>
  <si>
    <t>WEB-8704</t>
  </si>
  <si>
    <t>WEB-9655</t>
  </si>
  <si>
    <t>WEB-5437</t>
  </si>
  <si>
    <t>WEB-9073</t>
  </si>
  <si>
    <t>WEB-7797</t>
  </si>
  <si>
    <t>WEB-8395</t>
  </si>
  <si>
    <t>WEB-7835</t>
  </si>
  <si>
    <t>WEB-6210</t>
  </si>
  <si>
    <t>WEB-9297</t>
  </si>
  <si>
    <t>WEB-9606</t>
  </si>
  <si>
    <t>WEB-8782</t>
  </si>
  <si>
    <t>Riya Gupta</t>
  </si>
  <si>
    <t>WEB-6421</t>
  </si>
  <si>
    <t>WEB-6967</t>
  </si>
  <si>
    <t>Karan Joshi</t>
  </si>
  <si>
    <t>WEB-8426</t>
  </si>
  <si>
    <t>WEB-7557</t>
  </si>
  <si>
    <t>WEB-6696</t>
  </si>
  <si>
    <t>WEB-6905</t>
  </si>
  <si>
    <t>WEB-6386</t>
  </si>
  <si>
    <t>WEB-7215</t>
  </si>
  <si>
    <t>WEB-7491</t>
  </si>
  <si>
    <t>WEB-5050</t>
  </si>
  <si>
    <t>WEB-7310</t>
  </si>
  <si>
    <t>WEB-5852</t>
  </si>
  <si>
    <t>WEB-9565</t>
  </si>
  <si>
    <t>WEB-6416</t>
  </si>
  <si>
    <t>WEB-8666</t>
  </si>
  <si>
    <t>WEB-6167</t>
  </si>
  <si>
    <t>WEB-6706</t>
  </si>
  <si>
    <t>WEB-9293</t>
  </si>
  <si>
    <t>WEB-9633</t>
  </si>
  <si>
    <t>WEB-9234</t>
  </si>
  <si>
    <t>WEB-7294</t>
  </si>
  <si>
    <t>WEB-7500</t>
  </si>
  <si>
    <t>WEB-7984</t>
  </si>
  <si>
    <t>WEB-8788</t>
  </si>
  <si>
    <t>WEB-6131</t>
  </si>
  <si>
    <t>WEB-6647</t>
  </si>
  <si>
    <t>WEB-7952</t>
  </si>
  <si>
    <t>Saanvi Mehta</t>
  </si>
  <si>
    <t>WEB-8210</t>
  </si>
  <si>
    <t>WEB-6889</t>
  </si>
  <si>
    <t>WEB-7914</t>
  </si>
  <si>
    <t>WEB-5090</t>
  </si>
  <si>
    <t>WEB-6098</t>
  </si>
  <si>
    <t>WEB-6501</t>
  </si>
  <si>
    <t>WEB-7718</t>
  </si>
  <si>
    <t>WEB-8779</t>
  </si>
  <si>
    <t>WEB-7362</t>
  </si>
  <si>
    <t>WEB-6836</t>
  </si>
  <si>
    <t>WEB-9604</t>
  </si>
  <si>
    <t>WEB-5535</t>
  </si>
  <si>
    <t>WEB-9587</t>
  </si>
  <si>
    <t>WEB-8248</t>
  </si>
  <si>
    <t>WEB-8773</t>
  </si>
  <si>
    <t>WEB-7751</t>
  </si>
  <si>
    <t>WEB-6651</t>
  </si>
  <si>
    <t>WEB-8768</t>
  </si>
  <si>
    <t>WEB-7792</t>
  </si>
  <si>
    <t>WEB-8159</t>
  </si>
  <si>
    <t>WEB-9162</t>
  </si>
  <si>
    <t>WEB-5718</t>
  </si>
  <si>
    <t>WEB-6839</t>
  </si>
  <si>
    <t>WEB-8617</t>
  </si>
  <si>
    <t>WEB-9323</t>
  </si>
  <si>
    <t>WEB-8925</t>
  </si>
  <si>
    <t>WEB-9353</t>
  </si>
  <si>
    <t>WEB-9636</t>
  </si>
  <si>
    <t>WEB-8257</t>
  </si>
  <si>
    <t>WEB-9330</t>
  </si>
  <si>
    <t>WEB-8520</t>
  </si>
  <si>
    <t>WEB-6882</t>
  </si>
  <si>
    <t>WEB-7261</t>
  </si>
  <si>
    <t>WEB-6405</t>
  </si>
  <si>
    <t>Riya Reddy</t>
  </si>
  <si>
    <t>WEB-5348</t>
  </si>
  <si>
    <t>WEB-7541</t>
  </si>
  <si>
    <t>WEB-9176</t>
  </si>
  <si>
    <t>Sanjay Joshi</t>
  </si>
  <si>
    <t>WEB-9694</t>
  </si>
  <si>
    <t>WEB-7542</t>
  </si>
  <si>
    <t>WEB-5815</t>
  </si>
  <si>
    <t>WEB-6138</t>
  </si>
  <si>
    <t>WEB-6592</t>
  </si>
  <si>
    <t>WEB-6313</t>
  </si>
  <si>
    <t>WEB-5983</t>
  </si>
  <si>
    <t>WEB-8687</t>
  </si>
  <si>
    <t>WEB-5464</t>
  </si>
  <si>
    <t>WEB-7647</t>
  </si>
  <si>
    <t>WEB-8719</t>
  </si>
  <si>
    <t>WEB-5660</t>
  </si>
  <si>
    <t>WEB-7213</t>
  </si>
  <si>
    <t>WEB-8009</t>
  </si>
  <si>
    <t>WEB-5950</t>
  </si>
  <si>
    <t>WEB-5532</t>
  </si>
  <si>
    <t>WEB-7525</t>
  </si>
  <si>
    <t>WEB-5423</t>
  </si>
  <si>
    <t>Sanjay Kumar</t>
  </si>
  <si>
    <t>WEB-6209</t>
  </si>
  <si>
    <t>WEB-6407</t>
  </si>
  <si>
    <t>WEB-8143</t>
  </si>
  <si>
    <t>WEB-5673</t>
  </si>
  <si>
    <t>WEB-6396</t>
  </si>
  <si>
    <t>WEB-6082</t>
  </si>
  <si>
    <t>WEB-5845</t>
  </si>
  <si>
    <t>WEB-6444</t>
  </si>
  <si>
    <t>WEB-5814</t>
  </si>
  <si>
    <t>WEB-9048</t>
  </si>
  <si>
    <t>WEB-6808</t>
  </si>
  <si>
    <t>WEB-7663</t>
  </si>
  <si>
    <t>WEB-8391</t>
  </si>
  <si>
    <t>WEB-7424</t>
  </si>
  <si>
    <t>WEB-8413</t>
  </si>
  <si>
    <t>WEB-9404</t>
  </si>
  <si>
    <t>WEB-8769</t>
  </si>
  <si>
    <t>WEB-5187</t>
  </si>
  <si>
    <t>WEB-7380</t>
  </si>
  <si>
    <t>WEB-6673</t>
  </si>
  <si>
    <t>WEB-6649</t>
  </si>
  <si>
    <t>WEB-5800</t>
  </si>
  <si>
    <t>WEB-7179</t>
  </si>
  <si>
    <t>WEB-6969</t>
  </si>
  <si>
    <t>WEB-7535</t>
  </si>
  <si>
    <t>Ananya Kumar</t>
  </si>
  <si>
    <t>WEB-8230</t>
  </si>
  <si>
    <t>WEB-7353</t>
  </si>
  <si>
    <t>WEB-9624</t>
  </si>
  <si>
    <t>WEB-6292</t>
  </si>
  <si>
    <t>WEB-8376</t>
  </si>
  <si>
    <t>WEB-5438</t>
  </si>
  <si>
    <t>WEB-6690</t>
  </si>
  <si>
    <t>WEB-5005</t>
  </si>
  <si>
    <t>WEB-7893</t>
  </si>
  <si>
    <t>WEB-7621</t>
  </si>
  <si>
    <t>WEB-9396</t>
  </si>
  <si>
    <t>WEB-9181</t>
  </si>
  <si>
    <t>WEB-8202</t>
  </si>
  <si>
    <t>WEB-7506</t>
  </si>
  <si>
    <t>WEB-7199</t>
  </si>
  <si>
    <t>WEB-7601</t>
  </si>
  <si>
    <t>WEB-8236</t>
  </si>
  <si>
    <t>WEB-8873</t>
  </si>
  <si>
    <t>WEB-5190</t>
  </si>
  <si>
    <t>WEB-6084</t>
  </si>
  <si>
    <t>WEB-5855</t>
  </si>
  <si>
    <t>WEB-9197</t>
  </si>
  <si>
    <t>WEB-6669</t>
  </si>
  <si>
    <t>WEB-5324</t>
  </si>
  <si>
    <t>WEB-8537</t>
  </si>
  <si>
    <t>WEB-5298</t>
  </si>
  <si>
    <t>WEB-8892</t>
  </si>
  <si>
    <t>WEB-5975</t>
  </si>
  <si>
    <t>Ananya Bose</t>
  </si>
  <si>
    <t>WEB-9137</t>
  </si>
  <si>
    <t>WEB-9110</t>
  </si>
  <si>
    <t>WEB-7061</t>
  </si>
  <si>
    <t>WEB-6987</t>
  </si>
  <si>
    <t>WEB-7271</t>
  </si>
  <si>
    <t>Pooja Gupta</t>
  </si>
  <si>
    <t>WEB-7467</t>
  </si>
  <si>
    <t>WEB-7987</t>
  </si>
  <si>
    <t>WEB-5038</t>
  </si>
  <si>
    <t>WEB-7158</t>
  </si>
  <si>
    <t>Saanvi Patel</t>
  </si>
  <si>
    <t>WEB-5840</t>
  </si>
  <si>
    <t>WEB-6471</t>
  </si>
  <si>
    <t>WEB-9457</t>
  </si>
  <si>
    <t>WEB-9420</t>
  </si>
  <si>
    <t>WEB-5911</t>
  </si>
  <si>
    <t>WEB-7186</t>
  </si>
  <si>
    <t>WEB-8412</t>
  </si>
  <si>
    <t>Ishaan Bose</t>
  </si>
  <si>
    <t>WEB-7887</t>
  </si>
  <si>
    <t>WEB-6455</t>
  </si>
  <si>
    <t>WEB-8148</t>
  </si>
  <si>
    <t>WEB-5315</t>
  </si>
  <si>
    <t>WEB-7089</t>
  </si>
  <si>
    <t>WEB-9057</t>
  </si>
  <si>
    <t>WEB-7349</t>
  </si>
  <si>
    <t>WEB-8988</t>
  </si>
  <si>
    <t>WEB-6058</t>
  </si>
  <si>
    <t>WEB-7943</t>
  </si>
  <si>
    <t>WEB-9491</t>
  </si>
  <si>
    <t>WEB-8051</t>
  </si>
  <si>
    <t>WEB-6700</t>
  </si>
  <si>
    <t>WEB-6057</t>
  </si>
  <si>
    <t>WEB-8919</t>
  </si>
  <si>
    <t>WEB-8523</t>
  </si>
  <si>
    <t>WEB-8708</t>
  </si>
  <si>
    <t>WEB-8492</t>
  </si>
  <si>
    <t>WEB-6872</t>
  </si>
  <si>
    <t>WEB-7003</t>
  </si>
  <si>
    <t>Meera Nair</t>
  </si>
  <si>
    <t>WEB-9502</t>
  </si>
  <si>
    <t>WEB-7068</t>
  </si>
  <si>
    <t>WEB-9029</t>
  </si>
  <si>
    <t>WEB-7971</t>
  </si>
  <si>
    <t>WEB-5704</t>
  </si>
  <si>
    <t>WEB-9630</t>
  </si>
  <si>
    <t>WEB-6027</t>
  </si>
  <si>
    <t>WEB-5856</t>
  </si>
  <si>
    <t>WEB-7933</t>
  </si>
  <si>
    <t>WEB-9102</t>
  </si>
  <si>
    <t>WEB-5052</t>
  </si>
  <si>
    <t>WEB-5389</t>
  </si>
  <si>
    <t>WEB-8823</t>
  </si>
  <si>
    <t>WEB-7699</t>
  </si>
  <si>
    <t>WEB-5609</t>
  </si>
  <si>
    <t>WEB-5937</t>
  </si>
  <si>
    <t>WEB-8164</t>
  </si>
  <si>
    <t>WEB-8575</t>
  </si>
  <si>
    <t>WEB-9256</t>
  </si>
  <si>
    <t>WEB-5475</t>
  </si>
  <si>
    <t>WEB-9261</t>
  </si>
  <si>
    <t>WEB-5034</t>
  </si>
  <si>
    <t>WEB-6814</t>
  </si>
  <si>
    <t>WEB-8715</t>
  </si>
  <si>
    <t>WEB-6424</t>
  </si>
  <si>
    <t>WEB-5830</t>
  </si>
  <si>
    <t>WEB-7607</t>
  </si>
  <si>
    <t>WEB-9016</t>
  </si>
  <si>
    <t>WEB-7246</t>
  </si>
  <si>
    <t>WEB-5200</t>
  </si>
  <si>
    <t>WEB-5262</t>
  </si>
  <si>
    <t>WEB-8470</t>
  </si>
  <si>
    <t>WEB-7357</t>
  </si>
  <si>
    <t>WEB-8552</t>
  </si>
  <si>
    <t>WEB-5949</t>
  </si>
  <si>
    <t>WEB-5158</t>
  </si>
  <si>
    <t>WEB-9009</t>
  </si>
  <si>
    <t>Diya Chatterjee</t>
  </si>
  <si>
    <t>WEB-9658</t>
  </si>
  <si>
    <t>WEB-5115</t>
  </si>
  <si>
    <t>WEB-8022</t>
  </si>
  <si>
    <t>WEB-7210</t>
  </si>
  <si>
    <t>WEB-7595</t>
  </si>
  <si>
    <t>WEB-9431</t>
  </si>
  <si>
    <t>WEB-8669</t>
  </si>
  <si>
    <t>WEB-6361</t>
  </si>
  <si>
    <t>WEB-5307</t>
  </si>
  <si>
    <t>WEB-7047</t>
  </si>
  <si>
    <t>WEB-9028</t>
  </si>
  <si>
    <t>WEB-5751</t>
  </si>
  <si>
    <t>WEB-6971</t>
  </si>
  <si>
    <t>WEB-5981</t>
  </si>
  <si>
    <t>WEB-6990</t>
  </si>
  <si>
    <t>WEB-5455</t>
  </si>
  <si>
    <t>WEB-6442</t>
  </si>
  <si>
    <t>WEB-6676</t>
  </si>
  <si>
    <t>Saanvi Kumar</t>
  </si>
  <si>
    <t>WEB-7734</t>
  </si>
  <si>
    <t>WEB-6385</t>
  </si>
  <si>
    <t>WEB-6723</t>
  </si>
  <si>
    <t>Tanya Mehta</t>
  </si>
  <si>
    <t>WEB-7571</t>
  </si>
  <si>
    <t>WEB-8065</t>
  </si>
  <si>
    <t>WEB-8718</t>
  </si>
  <si>
    <t>WEB-9023</t>
  </si>
  <si>
    <t>WEB-7014</t>
  </si>
  <si>
    <t>WEB-9042</t>
  </si>
  <si>
    <t>WEB-6070</t>
  </si>
  <si>
    <t>Aarav Pillai</t>
  </si>
  <si>
    <t>WEB-7192</t>
  </si>
  <si>
    <t>WEB-7320</t>
  </si>
  <si>
    <t>WEB-5554</t>
  </si>
  <si>
    <t>WEB-7903</t>
  </si>
  <si>
    <t>WEB-7628</t>
  </si>
  <si>
    <t>WEB-7036</t>
  </si>
  <si>
    <t>WEB-9201</t>
  </si>
  <si>
    <t>WEB-8109</t>
  </si>
  <si>
    <t>WEB-5335</t>
  </si>
  <si>
    <t>WEB-5457</t>
  </si>
  <si>
    <t>WEB-8774</t>
  </si>
  <si>
    <t>WEB-6741</t>
  </si>
  <si>
    <t>WEB-6128</t>
  </si>
  <si>
    <t>WEB-6400</t>
  </si>
  <si>
    <t>WEB-5910</t>
  </si>
  <si>
    <t>WEB-9569</t>
  </si>
  <si>
    <t>WEB-9461</t>
  </si>
  <si>
    <t>WEB-9103</t>
  </si>
  <si>
    <t>WEB-6254</t>
  </si>
  <si>
    <t>WEB-7846</t>
  </si>
  <si>
    <t>WEB-5233</t>
  </si>
  <si>
    <t>WEB-8803</t>
  </si>
  <si>
    <t>WEB-9507</t>
  </si>
  <si>
    <t>WEB-7924</t>
  </si>
  <si>
    <t>WEB-6119</t>
  </si>
  <si>
    <t>WEB-8149</t>
  </si>
  <si>
    <t>WEB-6578</t>
  </si>
  <si>
    <t>WEB-8888</t>
  </si>
  <si>
    <t>WEB-9651</t>
  </si>
  <si>
    <t>WEB-5847</t>
  </si>
  <si>
    <t>WEB-9263</t>
  </si>
  <si>
    <t>Ananya Nair</t>
  </si>
  <si>
    <t>WEB-6039</t>
  </si>
  <si>
    <t>WEB-6785</t>
  </si>
  <si>
    <t>WEB-6301</t>
  </si>
  <si>
    <t>Pooja Singh</t>
  </si>
  <si>
    <t>WEB-6217</t>
  </si>
  <si>
    <t>WEB-6054</t>
  </si>
  <si>
    <t>WEB-7877</t>
  </si>
  <si>
    <t>WEB-7121</t>
  </si>
  <si>
    <t>WEB-8270</t>
  </si>
  <si>
    <t>Vikram Bose</t>
  </si>
  <si>
    <t>WEB-7713</t>
  </si>
  <si>
    <t>WEB-9322</t>
  </si>
  <si>
    <t>WEB-6156</t>
  </si>
  <si>
    <t>WEB-5560</t>
  </si>
  <si>
    <t>WEB-7689</t>
  </si>
  <si>
    <t>WEB-6307</t>
  </si>
  <si>
    <t>WEB-6994</t>
  </si>
  <si>
    <t>WEB-8516</t>
  </si>
  <si>
    <t>WEB-6019</t>
  </si>
  <si>
    <t>WEB-7910</t>
  </si>
  <si>
    <t>WEB-5499</t>
  </si>
  <si>
    <t>WEB-5787</t>
  </si>
  <si>
    <t>WEB-6059</t>
  </si>
  <si>
    <t>WEB-6812</t>
  </si>
  <si>
    <t>WEB-8067</t>
  </si>
  <si>
    <t>WEB-6765</t>
  </si>
  <si>
    <t>WEB-8764</t>
  </si>
  <si>
    <t>WEB-7996</t>
  </si>
  <si>
    <t>WEB-8511</t>
  </si>
  <si>
    <t>Pooja Verma</t>
  </si>
  <si>
    <t>WEB-6495</t>
  </si>
  <si>
    <t>WEB-6336</t>
  </si>
  <si>
    <t>WEB-6029</t>
  </si>
  <si>
    <t>WEB-5928</t>
  </si>
  <si>
    <t>WEB-9429</t>
  </si>
  <si>
    <t>WEB-8195</t>
  </si>
  <si>
    <t>WEB-8351</t>
  </si>
  <si>
    <t>WEB-8033</t>
  </si>
  <si>
    <t>WEB-6555</t>
  </si>
  <si>
    <t>WEB-5360</t>
  </si>
  <si>
    <t>WEB-6157</t>
  </si>
  <si>
    <t>WEB-8915</t>
  </si>
  <si>
    <t>WEB-5674</t>
  </si>
  <si>
    <t>WEB-8887</t>
  </si>
  <si>
    <t>WEB-9635</t>
  </si>
  <si>
    <t>WEB-6937</t>
  </si>
  <si>
    <t>WEB-9546</t>
  </si>
  <si>
    <t>WEB-5341</t>
  </si>
  <si>
    <t>WEB-5901</t>
  </si>
  <si>
    <t>WEB-5782</t>
  </si>
  <si>
    <t>WEB-5108</t>
  </si>
  <si>
    <t>WEB-7462</t>
  </si>
  <si>
    <t>WEB-5664</t>
  </si>
  <si>
    <t>WEB-8573</t>
  </si>
  <si>
    <t>WEB-8286</t>
  </si>
  <si>
    <t>WEB-7850</t>
  </si>
  <si>
    <t>WEB-7622</t>
  </si>
  <si>
    <t>WEB-6939</t>
  </si>
  <si>
    <t>Kavya Chatterjee</t>
  </si>
  <si>
    <t>WEB-9593</t>
  </si>
  <si>
    <t>WEB-8165</t>
  </si>
  <si>
    <t>WEB-6355</t>
  </si>
  <si>
    <t>WEB-6226</t>
  </si>
  <si>
    <t>WEB-7432</t>
  </si>
  <si>
    <t>Rohan Gupta</t>
  </si>
  <si>
    <t>WEB-5493</t>
  </si>
  <si>
    <t>WEB-5832</t>
  </si>
  <si>
    <t>WEB-9341</t>
  </si>
  <si>
    <t>WEB-5306</t>
  </si>
  <si>
    <t>WEB-7651</t>
  </si>
  <si>
    <t>WEB-7473</t>
  </si>
  <si>
    <t>WEB-9132</t>
  </si>
  <si>
    <t>WEB-6090</t>
  </si>
  <si>
    <t>WEB-5182</t>
  </si>
  <si>
    <t>WEB-9336</t>
  </si>
  <si>
    <t>WEB-7490</t>
  </si>
  <si>
    <t>WEB-6966</t>
  </si>
  <si>
    <t>WEB-5105</t>
  </si>
  <si>
    <t>WEB-8682</t>
  </si>
  <si>
    <t>WEB-8651</t>
  </si>
  <si>
    <t>WEB-8695</t>
  </si>
  <si>
    <t>WEB-7050</t>
  </si>
  <si>
    <t>WEB-8786</t>
  </si>
  <si>
    <t>WEB-6610</t>
  </si>
  <si>
    <t>WEB-8562</t>
  </si>
  <si>
    <t>WEB-6926</t>
  </si>
  <si>
    <t>WEB-6176</t>
  </si>
  <si>
    <t>WEB-6320</t>
  </si>
  <si>
    <t>WEB-9381</t>
  </si>
  <si>
    <t>WEB-6851</t>
  </si>
  <si>
    <t>WEB-5366</t>
  </si>
  <si>
    <t>WEB-7487</t>
  </si>
  <si>
    <t>WEB-7945</t>
  </si>
  <si>
    <t>WEB-8493</t>
  </si>
  <si>
    <t>WEB-8766</t>
  </si>
  <si>
    <t>WEB-5225</t>
  </si>
  <si>
    <t>WEB-9597</t>
  </si>
  <si>
    <t>WEB-5789</t>
  </si>
  <si>
    <t>WEB-7010</t>
  </si>
  <si>
    <t>WEB-5035</t>
  </si>
  <si>
    <t>WEB-7343</t>
  </si>
  <si>
    <t>WEB-9086</t>
  </si>
  <si>
    <t>WEB-7133</t>
  </si>
  <si>
    <t>WEB-7702</t>
  </si>
  <si>
    <t>WEB-5126</t>
  </si>
  <si>
    <t>WEB-9451</t>
  </si>
  <si>
    <t>WEB-8904</t>
  </si>
  <si>
    <t>WEB-8551</t>
  </si>
  <si>
    <t>WEB-5806</t>
  </si>
  <si>
    <t>WEB-5512</t>
  </si>
  <si>
    <t>WEB-5608</t>
  </si>
  <si>
    <t>WEB-9014</t>
  </si>
  <si>
    <t>WEB-7530</t>
  </si>
  <si>
    <t>WEB-9295</t>
  </si>
  <si>
    <t>WEB-6608</t>
  </si>
  <si>
    <t>WEB-8263</t>
  </si>
  <si>
    <t>WEB-6597</t>
  </si>
  <si>
    <t>WEB-8937</t>
  </si>
  <si>
    <t>WEB-5795</t>
  </si>
  <si>
    <t>WEB-7783</t>
  </si>
  <si>
    <t>WEB-5813</t>
  </si>
  <si>
    <t>WEB-9664</t>
  </si>
  <si>
    <t>WEB-6414</t>
  </si>
  <si>
    <t>WEB-6918</t>
  </si>
  <si>
    <t>WEB-7574</t>
  </si>
  <si>
    <t>WEB-6498</t>
  </si>
  <si>
    <t>WEB-6043</t>
  </si>
  <si>
    <t>WEB-8699</t>
  </si>
  <si>
    <t>WEB-5987</t>
  </si>
  <si>
    <t>WEB-9111</t>
  </si>
  <si>
    <t>WEB-6810</t>
  </si>
  <si>
    <t>WEB-5880</t>
  </si>
  <si>
    <t>WEB-7359</t>
  </si>
  <si>
    <t>WEB-6615</t>
  </si>
  <si>
    <t>WEB-9339</t>
  </si>
  <si>
    <t>WEB-6549</t>
  </si>
  <si>
    <t>WEB-7356</t>
  </si>
  <si>
    <t>WEB-6825</t>
  </si>
  <si>
    <t>WEB-9258</t>
  </si>
  <si>
    <t>WEB-7219</t>
  </si>
  <si>
    <t>WEB-5409</t>
  </si>
  <si>
    <t>WEB-7953</t>
  </si>
  <si>
    <t>WEB-7626</t>
  </si>
  <si>
    <t>WEB-9639</t>
  </si>
  <si>
    <t>WEB-5922</t>
  </si>
  <si>
    <t>WEB-6271</t>
  </si>
  <si>
    <t>WEB-8850</t>
  </si>
  <si>
    <t>WEB-9133</t>
  </si>
  <si>
    <t>WEB-8322</t>
  </si>
  <si>
    <t>WEB-9421</t>
  </si>
  <si>
    <t>WEB-7872</t>
  </si>
  <si>
    <t>WEB-6415</t>
  </si>
  <si>
    <t>WEB-6641</t>
  </si>
  <si>
    <t>WEB-8587</t>
  </si>
  <si>
    <t>Rohan Kumar</t>
  </si>
  <si>
    <t>WEB-6542</t>
  </si>
  <si>
    <t>WEB-8842</t>
  </si>
  <si>
    <t>WEB-9425</t>
  </si>
  <si>
    <t>WEB-5678</t>
  </si>
  <si>
    <t>WEB-8510</t>
  </si>
  <si>
    <t>WEB-7214</t>
  </si>
  <si>
    <t>WEB-7029</t>
  </si>
  <si>
    <t>WEB-6237</t>
  </si>
  <si>
    <t>WEB-5087</t>
  </si>
  <si>
    <t>WEB-6371</t>
  </si>
  <si>
    <t>WEB-9412</t>
  </si>
  <si>
    <t>WEB-6738</t>
  </si>
  <si>
    <t>WEB-7759</t>
  </si>
  <si>
    <t>WEB-6646</t>
  </si>
  <si>
    <t>WEB-8705</t>
  </si>
  <si>
    <t>WEB-9122</t>
  </si>
  <si>
    <t>WEB-9310</t>
  </si>
  <si>
    <t>WEB-6589</t>
  </si>
  <si>
    <t>WEB-9560</t>
  </si>
  <si>
    <t>WEB-6168</t>
  </si>
  <si>
    <t>WEB-9430</t>
  </si>
  <si>
    <t>WEB-8247</t>
  </si>
  <si>
    <t>WEB-8630</t>
  </si>
  <si>
    <t>WEB-5986</t>
  </si>
  <si>
    <t>WEB-7669</t>
  </si>
  <si>
    <t>WEB-8685</t>
  </si>
  <si>
    <t>WEB-5157</t>
  </si>
  <si>
    <t>WEB-8480</t>
  </si>
  <si>
    <t>WEB-7862</t>
  </si>
  <si>
    <t>WEB-5862</t>
  </si>
  <si>
    <t>WEB-6214</t>
  </si>
  <si>
    <t>Diya Sharma</t>
  </si>
  <si>
    <t>WEB-6476</t>
  </si>
  <si>
    <t>WEB-7806</t>
  </si>
  <si>
    <t>WEB-5422</t>
  </si>
  <si>
    <t>WEB-7613</t>
  </si>
  <si>
    <t>WEB-7139</t>
  </si>
  <si>
    <t>WEB-6605</t>
  </si>
  <si>
    <t>WEB-9264</t>
  </si>
  <si>
    <t>WEB-5774</t>
  </si>
  <si>
    <t>WEB-9071</t>
  </si>
  <si>
    <t>WEB-8858</t>
  </si>
  <si>
    <t>WEB-6186</t>
  </si>
  <si>
    <t>WEB-8569</t>
  </si>
  <si>
    <t>WEB-7672</t>
  </si>
  <si>
    <t>WEB-9487</t>
  </si>
  <si>
    <t>WEB-5085</t>
  </si>
  <si>
    <t>WEB-5213</t>
  </si>
  <si>
    <t>WEB-8605</t>
  </si>
  <si>
    <t>WEB-8459</t>
  </si>
  <si>
    <t>WEB-5703</t>
  </si>
  <si>
    <t>WEB-6260</t>
  </si>
  <si>
    <t>WEB-5603</t>
  </si>
  <si>
    <t>WEB-7124</t>
  </si>
  <si>
    <t>WEB-7968</t>
  </si>
  <si>
    <t>WEB-8662</t>
  </si>
  <si>
    <t>WEB-8424</t>
  </si>
  <si>
    <t>WEB-5965</t>
  </si>
  <si>
    <t>WEB-6580</t>
  </si>
  <si>
    <t>WEB-6139</t>
  </si>
  <si>
    <t>WEB-5073</t>
  </si>
  <si>
    <t>WEB-6296</t>
  </si>
  <si>
    <t>WEB-9003</t>
  </si>
  <si>
    <t>WEB-6868</t>
  </si>
  <si>
    <t>WEB-6781</t>
  </si>
  <si>
    <t>WEB-7994</t>
  </si>
  <si>
    <t>WEB-8958</t>
  </si>
  <si>
    <t>WEB-8139</t>
  </si>
  <si>
    <t>WEB-8483</t>
  </si>
  <si>
    <t>WEB-8002</t>
  </si>
  <si>
    <t>WEB-6373</t>
  </si>
  <si>
    <t>WEB-8155</t>
  </si>
  <si>
    <t>WEB-5672</t>
  </si>
  <si>
    <t>Meera Kumar</t>
  </si>
  <si>
    <t>WEB-5107</t>
  </si>
  <si>
    <t>WEB-5138</t>
  </si>
  <si>
    <t>WEB-8335</t>
  </si>
  <si>
    <t>WEB-6820</t>
  </si>
  <si>
    <t>WEB-5932</t>
  </si>
  <si>
    <t>WEB-5392</t>
  </si>
  <si>
    <t>WEB-9521</t>
  </si>
  <si>
    <t>WEB-6675</t>
  </si>
  <si>
    <t>WEB-5742</t>
  </si>
  <si>
    <t>WEB-5029</t>
  </si>
  <si>
    <t>WEB-6947</t>
  </si>
  <si>
    <t>WEB-6236</t>
  </si>
  <si>
    <t>WEB-8800</t>
  </si>
  <si>
    <t>WEB-8306</t>
  </si>
  <si>
    <t>WEB-7938</t>
  </si>
  <si>
    <t>WEB-9158</t>
  </si>
  <si>
    <t>WEB-6635</t>
  </si>
  <si>
    <t>WEB-5018</t>
  </si>
  <si>
    <t>WEB-8561</t>
  </si>
  <si>
    <t>WEB-7693</t>
  </si>
  <si>
    <t>WEB-5653</t>
  </si>
  <si>
    <t>WEB-6699</t>
  </si>
  <si>
    <t>WEB-8311</t>
  </si>
  <si>
    <t>WEB-6746</t>
  </si>
  <si>
    <t>WEB-9460</t>
  </si>
  <si>
    <t>WEB-6660</t>
  </si>
  <si>
    <t>WEB-7623</t>
  </si>
  <si>
    <t>WEB-7459</t>
  </si>
  <si>
    <t>WEB-8127</t>
  </si>
  <si>
    <t>WEB-8974</t>
  </si>
  <si>
    <t>WEB-8422</t>
  </si>
  <si>
    <t>WEB-7960</t>
  </si>
  <si>
    <t>WEB-7247</t>
  </si>
  <si>
    <t>WEB-8484</t>
  </si>
  <si>
    <t>WEB-5094</t>
  </si>
  <si>
    <t>WEB-9484</t>
  </si>
  <si>
    <t>WEB-8409</t>
  </si>
  <si>
    <t>WEB-8518</t>
  </si>
  <si>
    <t>WEB-7707</t>
  </si>
  <si>
    <t>WEB-5567</t>
  </si>
  <si>
    <t>WEB-8629</t>
  </si>
  <si>
    <t>WEB-6404</t>
  </si>
  <si>
    <t>WEB-6963</t>
  </si>
  <si>
    <t>WEB-6901</t>
  </si>
  <si>
    <t>WEB-8935</t>
  </si>
  <si>
    <t>WEB-6604</t>
  </si>
  <si>
    <t>WEB-5411</t>
  </si>
  <si>
    <t>WEB-7421</t>
  </si>
  <si>
    <t>WEB-9216</t>
  </si>
  <si>
    <t>WEB-6521</t>
  </si>
  <si>
    <t>WEB-8582</t>
  </si>
  <si>
    <t>WEB-9019</t>
  </si>
  <si>
    <t>WEB-8343</t>
  </si>
  <si>
    <t>WEB-5089</t>
  </si>
  <si>
    <t>WEB-5066</t>
  </si>
  <si>
    <t>WEB-6408</t>
  </si>
  <si>
    <t>WEB-7793</t>
  </si>
  <si>
    <t>WEB-5059</t>
  </si>
  <si>
    <t>WEB-5275</t>
  </si>
  <si>
    <t>WEB-9649</t>
  </si>
  <si>
    <t>WEB-5549</t>
  </si>
  <si>
    <t>WEB-9017</t>
  </si>
  <si>
    <t>WEB-8242</t>
  </si>
  <si>
    <t>WEB-5899</t>
  </si>
  <si>
    <t>WEB-9002</t>
  </si>
  <si>
    <t>WEB-5994</t>
  </si>
  <si>
    <t>WEB-8647</t>
  </si>
  <si>
    <t>WEB-6678</t>
  </si>
  <si>
    <t>WEB-9411</t>
  </si>
  <si>
    <t>WEB-6856</t>
  </si>
  <si>
    <t>WEB-5639</t>
  </si>
  <si>
    <t>WEB-7427</t>
  </si>
  <si>
    <t>WEB-6890</t>
  </si>
  <si>
    <t>WEB-5485</t>
  </si>
  <si>
    <t>WEB-7208</t>
  </si>
  <si>
    <t>WEB-7067</t>
  </si>
  <si>
    <t>WEB-5163</t>
  </si>
  <si>
    <t>WEB-5938</t>
  </si>
  <si>
    <t>WEB-5630</t>
  </si>
  <si>
    <t>WEB-7166</t>
  </si>
  <si>
    <t>WEB-5694</t>
  </si>
  <si>
    <t>WEB-8237</t>
  </si>
  <si>
    <t>WEB-8019</t>
  </si>
  <si>
    <t>WEB-8812</t>
  </si>
  <si>
    <t>WEB-8977</t>
  </si>
  <si>
    <t>WEB-7087</t>
  </si>
  <si>
    <t>WEB-8281</t>
  </si>
  <si>
    <t>WEB-7374</t>
  </si>
  <si>
    <t>WEB-7710</t>
  </si>
  <si>
    <t>WEB-6692</t>
  </si>
  <si>
    <t>WEB-7990</t>
  </si>
  <si>
    <t>WEB-7908</t>
  </si>
  <si>
    <t>WEB-6230</t>
  </si>
  <si>
    <t>WEB-8495</t>
  </si>
  <si>
    <t>WEB-7639</t>
  </si>
  <si>
    <t>WEB-6276</t>
  </si>
  <si>
    <t>WEB-7666</t>
  </si>
  <si>
    <t>WEB-9392</t>
  </si>
  <si>
    <t>WEB-6112</t>
  </si>
  <si>
    <t>WEB-8321</t>
  </si>
  <si>
    <t>WEB-7643</t>
  </si>
  <si>
    <t>WEB-7415</t>
  </si>
  <si>
    <t>WEB-7577</t>
  </si>
  <si>
    <t>WEB-7898</t>
  </si>
  <si>
    <t>WEB-8428</t>
  </si>
  <si>
    <t>WEB-7611</t>
  </si>
  <si>
    <t>Karan Patel</t>
  </si>
  <si>
    <t>WEB-5142</t>
  </si>
  <si>
    <t>WEB-6187</t>
  </si>
  <si>
    <t>WEB-5861</t>
  </si>
  <si>
    <t>WEB-7463</t>
  </si>
  <si>
    <t>WEB-8698</t>
  </si>
  <si>
    <t>WEB-8370</t>
  </si>
  <si>
    <t>WEB-5655</t>
  </si>
  <si>
    <t>WEB-6243</t>
  </si>
  <si>
    <t>WEB-6829</t>
  </si>
  <si>
    <t>WEB-8235</t>
  </si>
  <si>
    <t>WEB-8205</t>
  </si>
  <si>
    <t>WEB-6175</t>
  </si>
  <si>
    <t>WEB-9289</t>
  </si>
  <si>
    <t>WEB-5068</t>
  </si>
  <si>
    <t>WEB-6628</t>
  </si>
  <si>
    <t>WEB-8500</t>
  </si>
  <si>
    <t>WEB-9269</t>
  </si>
  <si>
    <t>WEB-6185</t>
  </si>
  <si>
    <t>WEB-5320</t>
  </si>
  <si>
    <t>WEB-9581</t>
  </si>
  <si>
    <t>WEB-6438</t>
  </si>
  <si>
    <t>WEB-9663</t>
  </si>
  <si>
    <t>WEB-5079</t>
  </si>
  <si>
    <t>WEB-6842</t>
  </si>
  <si>
    <t>WEB-9557</t>
  </si>
  <si>
    <t>WEB-8547</t>
  </si>
  <si>
    <t>WEB-9559</t>
  </si>
  <si>
    <t>WEB-5933</t>
  </si>
  <si>
    <t>WEB-6520</t>
  </si>
  <si>
    <t>WEB-5470</t>
  </si>
  <si>
    <t>WEB-8870</t>
  </si>
  <si>
    <t>WEB-6344</t>
  </si>
  <si>
    <t>WEB-8454</t>
  </si>
  <si>
    <t>WEB-7184</t>
  </si>
  <si>
    <t>WEB-8085</t>
  </si>
  <si>
    <t>WEB-9170</t>
  </si>
  <si>
    <t>WEB-9226</t>
  </si>
  <si>
    <t>WEB-7634</t>
  </si>
  <si>
    <t>WEB-7007</t>
  </si>
  <si>
    <t>WEB-9121</t>
  </si>
  <si>
    <t>WEB-5064</t>
  </si>
  <si>
    <t>WEB-9313</t>
  </si>
  <si>
    <t>WEB-6662</t>
  </si>
  <si>
    <t>WEB-8204</t>
  </si>
  <si>
    <t>WEB-5968</t>
  </si>
  <si>
    <t>WEB-7507</t>
  </si>
  <si>
    <t>WEB-6440</t>
  </si>
  <si>
    <t>WEB-5799</t>
  </si>
  <si>
    <t>WEB-9529</t>
  </si>
  <si>
    <t>WEB-5137</t>
  </si>
  <si>
    <t>Aarav Singh</t>
  </si>
  <si>
    <t>WEB-8291</t>
  </si>
  <si>
    <t>WEB-6163</t>
  </si>
  <si>
    <t>WEB-8772</t>
  </si>
  <si>
    <t>WEB-9533</t>
  </si>
  <si>
    <t>WEB-7212</t>
  </si>
  <si>
    <t>WEB-5125</t>
  </si>
  <si>
    <t>WEB-7264</t>
  </si>
  <si>
    <t>WEB-7736</t>
  </si>
  <si>
    <t>WEB-9015</t>
  </si>
  <si>
    <t>WEB-6239</t>
  </si>
  <si>
    <t>WEB-7657</t>
  </si>
  <si>
    <t>WEB-9070</t>
  </si>
  <si>
    <t>WEB-7597</t>
  </si>
  <si>
    <t>WEB-5621</t>
  </si>
  <si>
    <t>WEB-7304</t>
  </si>
  <si>
    <t>WEB-7308</t>
  </si>
  <si>
    <t>WEB-8130</t>
  </si>
  <si>
    <t>WEB-8369</t>
  </si>
  <si>
    <t>WEB-6352</t>
  </si>
  <si>
    <t>WEB-9519</t>
  </si>
  <si>
    <t>WEB-6697</t>
  </si>
  <si>
    <t>WEB-5051</t>
  </si>
  <si>
    <t>WEB-9324</t>
  </si>
  <si>
    <t>WEB-7830</t>
  </si>
  <si>
    <t>WEB-6016</t>
  </si>
  <si>
    <t>WEB-6113</t>
  </si>
  <si>
    <t>WEB-6011</t>
  </si>
  <si>
    <t>WEB-5151</t>
  </si>
  <si>
    <t>WEB-8879</t>
  </si>
  <si>
    <t>WEB-5927</t>
  </si>
  <si>
    <t>WEB-6140</t>
  </si>
  <si>
    <t>WEB-9108</t>
  </si>
  <si>
    <t>WEB-5069</t>
  </si>
  <si>
    <t>WEB-9528</t>
  </si>
  <si>
    <t>WEB-8449</t>
  </si>
  <si>
    <t>WEB-8295</t>
  </si>
  <si>
    <t>WEB-7480</t>
  </si>
  <si>
    <t>WEB-8374</t>
  </si>
  <si>
    <t>WEB-8797</t>
  </si>
  <si>
    <t>WEB-6358</t>
  </si>
  <si>
    <t>WEB-5816</t>
  </si>
  <si>
    <t>WEB-7749</t>
  </si>
  <si>
    <t>WEB-9554</t>
  </si>
  <si>
    <t>WEB-5868</t>
  </si>
  <si>
    <t>WEB-8672</t>
  </si>
  <si>
    <t>WEB-6279</t>
  </si>
  <si>
    <t>WEB-7546</t>
  </si>
  <si>
    <t>WEB-6263</t>
  </si>
  <si>
    <t>WEB-5519</t>
  </si>
  <si>
    <t>WEB-7738</t>
  </si>
  <si>
    <t>WEB-6303</t>
  </si>
  <si>
    <t>WEB-9228</t>
  </si>
  <si>
    <t>WEB-8197</t>
  </si>
  <si>
    <t>WEB-7324</t>
  </si>
  <si>
    <t>WEB-9515</t>
  </si>
  <si>
    <t>WEB-8681</t>
  </si>
  <si>
    <t>WEB-5304</t>
  </si>
  <si>
    <t>WEB-5924</t>
  </si>
  <si>
    <t>WEB-7352</t>
  </si>
  <si>
    <t>WEB-9354</t>
  </si>
  <si>
    <t>WEB-5054</t>
  </si>
  <si>
    <t>WEB-9432</t>
  </si>
  <si>
    <t>WEB-8193</t>
  </si>
  <si>
    <t>WEB-6337</t>
  </si>
  <si>
    <t>WEB-9135</t>
  </si>
  <si>
    <t>WEB-7923</t>
  </si>
  <si>
    <t>WEB-9192</t>
  </si>
  <si>
    <t>WEB-7291</t>
  </si>
  <si>
    <t>WEB-8517</t>
  </si>
  <si>
    <t>WEB-8301</t>
  </si>
  <si>
    <t>WEB-5295</t>
  </si>
  <si>
    <t>WEB-8732</t>
  </si>
  <si>
    <t>WEB-7554</t>
  </si>
  <si>
    <t>WEB-5473</t>
  </si>
  <si>
    <t>WEB-8827</t>
  </si>
  <si>
    <t>WEB-7860</t>
  </si>
  <si>
    <t>WEB-6674</t>
  </si>
  <si>
    <t>Vikram Malhotra</t>
  </si>
  <si>
    <t>WEB-6827</t>
  </si>
  <si>
    <t>WEB-9012</t>
  </si>
  <si>
    <t>WEB-6435</t>
  </si>
  <si>
    <t>WEB-9446</t>
  </si>
  <si>
    <t>WEB-8277</t>
  </si>
  <si>
    <t>WEB-6607</t>
  </si>
  <si>
    <t>WEB-5234</t>
  </si>
  <si>
    <t>WEB-5471</t>
  </si>
  <si>
    <t>WEB-9273</t>
  </si>
  <si>
    <t>WEB-7097</t>
  </si>
  <si>
    <t>WEB-9272</t>
  </si>
  <si>
    <t>WEB-9307</t>
  </si>
  <si>
    <t>WEB-8534</t>
  </si>
  <si>
    <t>WEB-5707</t>
  </si>
  <si>
    <t>WEB-8957</t>
  </si>
  <si>
    <t>WEB-7615</t>
  </si>
  <si>
    <t>WEB-9662</t>
  </si>
  <si>
    <t>WEB-7970</t>
  </si>
  <si>
    <t>WEB-8439</t>
  </si>
  <si>
    <t>WEB-8635</t>
  </si>
  <si>
    <t>WEB-6178</t>
  </si>
  <si>
    <t>WEB-6443</t>
  </si>
  <si>
    <t>WEB-7854</t>
  </si>
  <si>
    <t>WEB-5374</t>
  </si>
  <si>
    <t>WEB-7986</t>
  </si>
  <si>
    <t>WEB-6883</t>
  </si>
  <si>
    <t>WEB-6816</t>
  </si>
  <si>
    <t>WEB-6684</t>
  </si>
  <si>
    <t>WEB-7966</t>
  </si>
  <si>
    <t>WEB-5222</t>
  </si>
  <si>
    <t>WEB-6567</t>
  </si>
  <si>
    <t>WEB-7043</t>
  </si>
  <si>
    <t>WEB-7267</t>
  </si>
  <si>
    <t>WEB-8963</t>
  </si>
  <si>
    <t>WEB-6626</t>
  </si>
  <si>
    <t>WEB-6489</t>
  </si>
  <si>
    <t>WEB-6759</t>
  </si>
  <si>
    <t>WEB-8344</t>
  </si>
  <si>
    <t>WEB-6900</t>
  </si>
  <si>
    <t>WEB-6073</t>
  </si>
  <si>
    <t>WEB-6582</t>
  </si>
  <si>
    <t>WEB-8276</t>
  </si>
  <si>
    <t>WEB-7021</t>
  </si>
  <si>
    <t>WEB-9485</t>
  </si>
  <si>
    <t>WEB-7703</t>
  </si>
  <si>
    <t>WEB-8780</t>
  </si>
  <si>
    <t>WEB-9053</t>
  </si>
  <si>
    <t>WEB-7821</t>
  </si>
  <si>
    <t>WEB-6351</t>
  </si>
  <si>
    <t>WEB-5715</t>
  </si>
  <si>
    <t>WEB-7520</t>
  </si>
  <si>
    <t>WEB-6035</t>
  </si>
  <si>
    <t>WEB-7326</t>
  </si>
  <si>
    <t>WEB-6595</t>
  </si>
  <si>
    <t>WEB-8017</t>
  </si>
  <si>
    <t>WEB-8287</t>
  </si>
  <si>
    <t>WEB-7695</t>
  </si>
  <si>
    <t>WEB-5046</t>
  </si>
  <si>
    <t>Tanya Malhotra</t>
  </si>
  <si>
    <t>WEB-8194</t>
  </si>
  <si>
    <t>WEB-5717</t>
  </si>
  <si>
    <t>WEB-5502</t>
  </si>
  <si>
    <t>WEB-6334</t>
  </si>
  <si>
    <t>WEB-5687</t>
  </si>
  <si>
    <t>WEB-7995</t>
  </si>
  <si>
    <t>WEB-7103</t>
  </si>
  <si>
    <t>WEB-9522</t>
  </si>
  <si>
    <t>WEB-9006</t>
  </si>
  <si>
    <t>WEB-9622</t>
  </si>
  <si>
    <t>WEB-8357</t>
  </si>
  <si>
    <t>WEB-5044</t>
  </si>
  <si>
    <t>WEB-9131</t>
  </si>
  <si>
    <t>WEB-7616</t>
  </si>
  <si>
    <t>WEB-9188</t>
  </si>
  <si>
    <t>WEB-7817</t>
  </si>
  <si>
    <t>WEB-9408</t>
  </si>
  <si>
    <t>WEB-6212</t>
  </si>
  <si>
    <t>WEB-5074</t>
  </si>
  <si>
    <t>WEB-9698</t>
  </si>
  <si>
    <t>WEB-8363</t>
  </si>
  <si>
    <t>WEB-6756</t>
  </si>
  <si>
    <t>WEB-6705</t>
  </si>
  <si>
    <t>WEB-7569</t>
  </si>
  <si>
    <t>WEB-5577</t>
  </si>
  <si>
    <t>WEB-6927</t>
  </si>
  <si>
    <t>WEB-6238</t>
  </si>
  <si>
    <t>WEB-9275</t>
  </si>
  <si>
    <t>WEB-7951</t>
  </si>
  <si>
    <t>WEB-7361</t>
  </si>
  <si>
    <t>WEB-5634</t>
  </si>
  <si>
    <t>WEB-8907</t>
  </si>
  <si>
    <t>WEB-5384</t>
  </si>
  <si>
    <t>WEB-5428</t>
  </si>
  <si>
    <t>WEB-7998</t>
  </si>
  <si>
    <t>WEB-7939</t>
  </si>
  <si>
    <t>WEB-7471</t>
  </si>
  <si>
    <t>WEB-9060</t>
  </si>
  <si>
    <t>WEB-5873</t>
  </si>
  <si>
    <t>WEB-5023</t>
  </si>
  <si>
    <t>WEB-9298</t>
  </si>
  <si>
    <t>WEB-5580</t>
  </si>
  <si>
    <t>WEB-9510</t>
  </si>
  <si>
    <t>WEB-7162</t>
  </si>
  <si>
    <t>WEB-8909</t>
  </si>
  <si>
    <t>WEB-6302</t>
  </si>
  <si>
    <t>WEB-6590</t>
  </si>
  <si>
    <t>WEB-7131</t>
  </si>
  <si>
    <t>WEB-9456</t>
  </si>
  <si>
    <t>WEB-5820</t>
  </si>
  <si>
    <t>WEB-9440</t>
  </si>
  <si>
    <t>WEB-7880</t>
  </si>
  <si>
    <t>WEB-5547</t>
  </si>
  <si>
    <t>WEB-8995</t>
  </si>
  <si>
    <t>WEB-5760</t>
  </si>
  <si>
    <t>WEB-5658</t>
  </si>
  <si>
    <t>WEB-7266</t>
  </si>
  <si>
    <t>WEB-5329</t>
  </si>
  <si>
    <t>WEB-9454</t>
  </si>
  <si>
    <t>WEB-6120</t>
  </si>
  <si>
    <t>WEB-7633</t>
  </si>
  <si>
    <t>WEB-5114</t>
  </si>
  <si>
    <t>WEB-5691</t>
  </si>
  <si>
    <t>WEB-6348</t>
  </si>
  <si>
    <t>WEB-6527</t>
  </si>
  <si>
    <t>WEB-7122</t>
  </si>
  <si>
    <t>WEB-7378</t>
  </si>
  <si>
    <t>WEB-9129</t>
  </si>
  <si>
    <t>WEB-7701</t>
  </si>
  <si>
    <t>WEB-8050</t>
  </si>
  <si>
    <t>WEB-6983</t>
  </si>
  <si>
    <t>WEB-6941</t>
  </si>
  <si>
    <t>WEB-8147</t>
  </si>
  <si>
    <t>WEB-5962</t>
  </si>
  <si>
    <t>WEB-8522</t>
  </si>
  <si>
    <t>WEB-9130</t>
  </si>
  <si>
    <t>WEB-5156</t>
  </si>
  <si>
    <t>WEB-5056</t>
  </si>
  <si>
    <t>WEB-8423</t>
  </si>
  <si>
    <t>WEB-7497</t>
  </si>
  <si>
    <t>WEB-8564</t>
  </si>
  <si>
    <t>WEB-6308</t>
  </si>
  <si>
    <t>WEB-5490</t>
  </si>
  <si>
    <t>WEB-7763</t>
  </si>
  <si>
    <t>WEB-8144</t>
  </si>
  <si>
    <t>WEB-6876</t>
  </si>
  <si>
    <t>WEB-9041</t>
  </si>
  <si>
    <t>WEB-5100</t>
  </si>
  <si>
    <t>WEB-8162</t>
  </si>
  <si>
    <t>WEB-7719</t>
  </si>
  <si>
    <t>WEB-6544</t>
  </si>
  <si>
    <t>WEB-8216</t>
  </si>
  <si>
    <t>WEB-7705</t>
  </si>
  <si>
    <t>WEB-7072</t>
  </si>
  <si>
    <t>WEB-6456</t>
  </si>
  <si>
    <t>WEB-9448</t>
  </si>
  <si>
    <t>WEB-7276</t>
  </si>
  <si>
    <t>WEB-9370</t>
  </si>
  <si>
    <t>WEB-9021</t>
  </si>
  <si>
    <t>WEB-7837</t>
  </si>
  <si>
    <t>WEB-7594</t>
  </si>
  <si>
    <t>WEB-7794</t>
  </si>
  <si>
    <t>WEB-5028</t>
  </si>
  <si>
    <t>WEB-9100</t>
  </si>
  <si>
    <t>WEB-6631</t>
  </si>
  <si>
    <t>WEB-9365</t>
  </si>
  <si>
    <t>WEB-8312</t>
  </si>
  <si>
    <t>WEB-8180</t>
  </si>
  <si>
    <t>WEB-6530</t>
  </si>
  <si>
    <t>WEB-8868</t>
  </si>
  <si>
    <t>WEB-6687</t>
  </si>
  <si>
    <t>WEB-7494</t>
  </si>
  <si>
    <t>WEB-9113</t>
  </si>
  <si>
    <t>WEB-5631</t>
  </si>
  <si>
    <t>WEB-6461</t>
  </si>
  <si>
    <t>WEB-5333</t>
  </si>
  <si>
    <t>WEB-9236</t>
  </si>
  <si>
    <t>WEB-8613</t>
  </si>
  <si>
    <t>WEB-7579</t>
  </si>
  <si>
    <t>WEB-8341</t>
  </si>
  <si>
    <t>WEB-9506</t>
  </si>
  <si>
    <t>WEB-8238</t>
  </si>
  <si>
    <t>WEB-6644</t>
  </si>
  <si>
    <t>WEB-8877</t>
  </si>
  <si>
    <t>WEB-8900</t>
  </si>
  <si>
    <t>WEB-9099</t>
  </si>
  <si>
    <t>WEB-9254</t>
  </si>
  <si>
    <t>WEB-8871</t>
  </si>
  <si>
    <t>WEB-7733</t>
  </si>
  <si>
    <t>WEB-5368</t>
  </si>
  <si>
    <t>WEB-9091</t>
  </si>
  <si>
    <t>WEB-8052</t>
  </si>
  <si>
    <t>WEB-8342</t>
  </si>
  <si>
    <t>WEB-9177</t>
  </si>
  <si>
    <t>WEB-9572</t>
  </si>
  <si>
    <t>WEB-9415</t>
  </si>
  <si>
    <t>WEB-6726</t>
  </si>
  <si>
    <t>WEB-5552</t>
  </si>
  <si>
    <t>WEB-9619</t>
  </si>
  <si>
    <t>WEB-5514</t>
  </si>
  <si>
    <t>WEB-9165</t>
  </si>
  <si>
    <t>WEB-6531</t>
  </si>
  <si>
    <t>WEB-6725</t>
  </si>
  <si>
    <t>WEB-5745</t>
  </si>
  <si>
    <t>WEB-9526</t>
  </si>
  <si>
    <t>WEB-5913</t>
  </si>
  <si>
    <t>WEB-7635</t>
  </si>
  <si>
    <t>WEB-8736</t>
  </si>
  <si>
    <t>WEB-5591</t>
  </si>
  <si>
    <t>WEB-9127</t>
  </si>
  <si>
    <t>WEB-9356</t>
  </si>
  <si>
    <t>WEB-8939</t>
  </si>
  <si>
    <t>WEB-8467</t>
  </si>
  <si>
    <t>WEB-8738</t>
  </si>
  <si>
    <t>WEB-9184</t>
  </si>
  <si>
    <t>WEB-8212</t>
  </si>
  <si>
    <t>WEB-5819</t>
  </si>
  <si>
    <t>WEB-6821</t>
  </si>
  <si>
    <t>WEB-9387</t>
  </si>
  <si>
    <t>WEB-5958</t>
  </si>
  <si>
    <t>WEB-6380</t>
  </si>
  <si>
    <t>WEB-6033</t>
  </si>
  <si>
    <t>WEB-6899</t>
  </si>
  <si>
    <t>WEB-5893</t>
  </si>
  <si>
    <t>WEB-8942</t>
  </si>
  <si>
    <t>Simran Verma</t>
  </si>
  <si>
    <t>WEB-7150</t>
  </si>
  <si>
    <t>WEB-5980</t>
  </si>
  <si>
    <t>WEB-6481</t>
  </si>
  <si>
    <t>WEB-9238</t>
  </si>
  <si>
    <t>WEB-7899</t>
  </si>
  <si>
    <t>WEB-9435</t>
  </si>
  <si>
    <t>WEB-8885</t>
  </si>
  <si>
    <t>WEB-6487</t>
  </si>
  <si>
    <t>WEB-9539</t>
  </si>
  <si>
    <t>WEB-8361</t>
  </si>
  <si>
    <t>WEB-5175</t>
  </si>
  <si>
    <t>WEB-8975</t>
  </si>
  <si>
    <t>WEB-8119</t>
  </si>
  <si>
    <t>WEB-8943</t>
  </si>
  <si>
    <t>WEB-5921</t>
  </si>
  <si>
    <t>WEB-8829</t>
  </si>
  <si>
    <t>WEB-5508</t>
  </si>
  <si>
    <t>WEB-7578</t>
  </si>
  <si>
    <t>WEB-5602</t>
  </si>
  <si>
    <t>WEB-8544</t>
  </si>
  <si>
    <t>WEB-7295</t>
  </si>
  <si>
    <t>WEB-5654</t>
  </si>
  <si>
    <t>WEB-9670</t>
  </si>
  <si>
    <t>WEB-8463</t>
  </si>
  <si>
    <t>WEB-5871</t>
  </si>
  <si>
    <t>WEB-7927</t>
  </si>
  <si>
    <t>WEB-9549</t>
  </si>
  <si>
    <t>WEB-7073</t>
  </si>
  <si>
    <t>WEB-8393</t>
  </si>
  <si>
    <t>WEB-6233</t>
  </si>
  <si>
    <t>WEB-7961</t>
  </si>
  <si>
    <t>WEB-5272</t>
  </si>
  <si>
    <t>WEB-7321</t>
  </si>
  <si>
    <t>WEB-8273</t>
  </si>
  <si>
    <t>WEB-7332</t>
  </si>
  <si>
    <t>WEB-7249</t>
  </si>
  <si>
    <t>WEB-8167</t>
  </si>
  <si>
    <t>WEB-7041</t>
  </si>
  <si>
    <t>WEB-7839</t>
  </si>
  <si>
    <t>WEB-7259</t>
  </si>
  <si>
    <t>WEB-8175</t>
  </si>
  <si>
    <t>WEB-5524</t>
  </si>
  <si>
    <t>WEB-7876</t>
  </si>
  <si>
    <t>WEB-8001</t>
  </si>
  <si>
    <t>WEB-9039</t>
  </si>
  <si>
    <t>WEB-9318</t>
  </si>
  <si>
    <t>WEB-8660</t>
  </si>
  <si>
    <t>WEB-8142</t>
  </si>
  <si>
    <t>WEB-8135</t>
  </si>
  <si>
    <t>WEB-5492</t>
  </si>
  <si>
    <t>WEB-5096</t>
  </si>
  <si>
    <t>WEB-6757</t>
  </si>
  <si>
    <t>WEB-9331</t>
  </si>
  <si>
    <t>WEB-9344</t>
  </si>
  <si>
    <t>WEB-8055</t>
  </si>
  <si>
    <t>WEB-5104</t>
  </si>
  <si>
    <t>WEB-6691</t>
  </si>
  <si>
    <t>WEB-7902</t>
  </si>
  <si>
    <t>WEB-5454</t>
  </si>
  <si>
    <t>WEB-6624</t>
  </si>
  <si>
    <t>WEB-6468</t>
  </si>
  <si>
    <t>WEB-9224</t>
  </si>
  <si>
    <t>WEB-7448</t>
  </si>
  <si>
    <t>WEB-6717</t>
  </si>
  <si>
    <t>WEB-5583</t>
  </si>
  <si>
    <t>WEB-6801</t>
  </si>
  <si>
    <t>WEB-5724</t>
  </si>
  <si>
    <t>WEB-8952</t>
  </si>
  <si>
    <t>WEB-5361</t>
  </si>
  <si>
    <t>WEB-5312</t>
  </si>
  <si>
    <t>WEB-6381</t>
  </si>
  <si>
    <t>WEB-7661</t>
  </si>
  <si>
    <t>WEB-8833</t>
  </si>
  <si>
    <t>WEB-5183</t>
  </si>
  <si>
    <t>WEB-9395</t>
  </si>
  <si>
    <t>WEB-9309</t>
  </si>
  <si>
    <t>WEB-7965</t>
  </si>
  <si>
    <t>WEB-5076</t>
  </si>
  <si>
    <t>WEB-8504</t>
  </si>
  <si>
    <t>WEB-8168</t>
  </si>
  <si>
    <t>WEB-9544</t>
  </si>
  <si>
    <t>WEB-7223</t>
  </si>
  <si>
    <t>WEB-7190</t>
  </si>
  <si>
    <t>WEB-6997</t>
  </si>
  <si>
    <t>WEB-5872</t>
  </si>
  <si>
    <t>WEB-6071</t>
  </si>
  <si>
    <t>WEB-9699</t>
  </si>
  <si>
    <t>WEB-5696</t>
  </si>
  <si>
    <t>WEB-8656</t>
  </si>
  <si>
    <t>WEB-8062</t>
  </si>
  <si>
    <t>WEB-5915</t>
  </si>
  <si>
    <t>WEB-8645</t>
  </si>
  <si>
    <t>WEB-5140</t>
  </si>
  <si>
    <t>WEB-5469</t>
  </si>
  <si>
    <t>WEB-6935</t>
  </si>
  <si>
    <t>WEB-7251</t>
  </si>
  <si>
    <t>WEB-9397</t>
  </si>
  <si>
    <t>WEB-5288</t>
  </si>
  <si>
    <t>WEB-7904</t>
  </si>
  <si>
    <t>WEB-5479</t>
  </si>
  <si>
    <t>WEB-7183</t>
  </si>
  <si>
    <t>WEB-7691</t>
  </si>
  <si>
    <t>WEB-7822</t>
  </si>
  <si>
    <t>WEB-8398</t>
  </si>
  <si>
    <t>WEB-5026</t>
  </si>
  <si>
    <t>WEB-5884</t>
  </si>
  <si>
    <t>WEB-6050</t>
  </si>
  <si>
    <t>WEB-8132</t>
  </si>
  <si>
    <t>WEB-5119</t>
  </si>
  <si>
    <t>WEB-6865</t>
  </si>
  <si>
    <t>WEB-6130</t>
  </si>
  <si>
    <t>WEB-9244</t>
  </si>
  <si>
    <t>WEB-5595</t>
  </si>
  <si>
    <t>WEB-7711</t>
  </si>
  <si>
    <t>WEB-6492</t>
  </si>
  <si>
    <t>WEB-7747</t>
  </si>
  <si>
    <t>WEB-7398</t>
  </si>
  <si>
    <t>WEB-5747</t>
  </si>
  <si>
    <t>WEB-8141</t>
  </si>
  <si>
    <t>WEB-9112</t>
  </si>
  <si>
    <t>WEB-9611</t>
  </si>
  <si>
    <t>WEB-9271</t>
  </si>
  <si>
    <t>WEB-7191</t>
  </si>
  <si>
    <t>WEB-5891</t>
  </si>
  <si>
    <t>WEB-8608</t>
  </si>
  <si>
    <t>WEB-7205</t>
  </si>
  <si>
    <t>WEB-9511</t>
  </si>
  <si>
    <t>WEB-9087</t>
  </si>
  <si>
    <t>WEB-9603</t>
  </si>
  <si>
    <t>WEB-5657</t>
  </si>
  <si>
    <t>WEB-9600</t>
  </si>
  <si>
    <t>WEB-9285</t>
  </si>
  <si>
    <t>WEB-5242</t>
  </si>
  <si>
    <t>WEB-8706</t>
  </si>
  <si>
    <t>WEB-5784</t>
  </si>
  <si>
    <t>WEB-9069</t>
  </si>
  <si>
    <t>WEB-6904</t>
  </si>
  <si>
    <t>WEB-7085</t>
  </si>
  <si>
    <t>WEB-9612</t>
  </si>
  <si>
    <t>WEB-8283</t>
  </si>
  <si>
    <t>WEB-5027</t>
  </si>
  <si>
    <t>WEB-8959</t>
  </si>
  <si>
    <t>WEB-7538</t>
  </si>
  <si>
    <t>WEB-9084</t>
  </si>
  <si>
    <t>WEB-7385</t>
  </si>
  <si>
    <t>WEB-7468</t>
  </si>
  <si>
    <t>WEB-7493</t>
  </si>
  <si>
    <t>WEB-8857</t>
  </si>
  <si>
    <t>WEB-5325</t>
  </si>
  <si>
    <t>WEB-5797</t>
  </si>
  <si>
    <t>WEB-8983</t>
  </si>
  <si>
    <t>WEB-6067</t>
  </si>
  <si>
    <t>WEB-5394</t>
  </si>
  <si>
    <t>WEB-7400</t>
  </si>
  <si>
    <t>WEB-8982</t>
  </si>
  <si>
    <t>WEB-7172</t>
  </si>
  <si>
    <t>WEB-8818</t>
  </si>
  <si>
    <t>WEB-9180</t>
  </si>
  <si>
    <t>WEB-7813</t>
  </si>
  <si>
    <t>WEB-5651</t>
  </si>
  <si>
    <t>WEB-6961</t>
  </si>
  <si>
    <t>WEB-5226</t>
  </si>
  <si>
    <t>WEB-6257</t>
  </si>
  <si>
    <t>WEB-7547</t>
  </si>
  <si>
    <t>WEB-8967</t>
  </si>
  <si>
    <t>WEB-6425</t>
  </si>
  <si>
    <t>WEB-7302</t>
  </si>
  <si>
    <t>WEB-5267</t>
  </si>
  <si>
    <t>WEB-5801</t>
  </si>
  <si>
    <t>WEB-7433</t>
  </si>
  <si>
    <t>WEB-6532</t>
  </si>
  <si>
    <t>WEB-7070</t>
  </si>
  <si>
    <t>WEB-6715</t>
  </si>
  <si>
    <t>WEB-8136</t>
  </si>
  <si>
    <t>WEB-8638</t>
  </si>
  <si>
    <t>WEB-5102</t>
  </si>
  <si>
    <t>WEB-8862</t>
  </si>
  <si>
    <t>WEB-9592</t>
  </si>
  <si>
    <t>WEB-7900</t>
  </si>
  <si>
    <t>WEB-8701</t>
  </si>
  <si>
    <t>WEB-8404</t>
  </si>
  <si>
    <t>WEB-5904</t>
  </si>
  <si>
    <t>WEB-8507</t>
  </si>
  <si>
    <t>WEB-8822</t>
  </si>
  <si>
    <t>WEB-7435</t>
  </si>
  <si>
    <t>WEB-5077</t>
  </si>
  <si>
    <t>WEB-5113</t>
  </si>
  <si>
    <t>WEB-5686</t>
  </si>
  <si>
    <t>WEB-8581</t>
  </si>
  <si>
    <t>WEB-5874</t>
  </si>
  <si>
    <t>WEB-6484</t>
  </si>
  <si>
    <t>WEB-9306</t>
  </si>
  <si>
    <t>WEB-8799</t>
  </si>
  <si>
    <t>WEB-5371</t>
  </si>
  <si>
    <t>WEB-6340</t>
  </si>
  <si>
    <t>WEB-8596</t>
  </si>
  <si>
    <t>WEB-7388</t>
  </si>
  <si>
    <t>WEB-7743</t>
  </si>
  <si>
    <t>WEB-9251</t>
  </si>
  <si>
    <t>WEB-9575</t>
  </si>
  <si>
    <t>WEB-8399</t>
  </si>
  <si>
    <t>WEB-9221</t>
  </si>
  <si>
    <t>WEB-8792</t>
  </si>
  <si>
    <t>WEB-5507</t>
  </si>
  <si>
    <t>WEB-9566</t>
  </si>
  <si>
    <t>WEB-6378</t>
  </si>
  <si>
    <t>WEB-6252</t>
  </si>
  <si>
    <t>WEB-8150</t>
  </si>
  <si>
    <t>WEB-7809</t>
  </si>
  <si>
    <t>WEB-6055</t>
  </si>
  <si>
    <t>WEB-9027</t>
  </si>
  <si>
    <t>WEB-7153</t>
  </si>
  <si>
    <t>WEB-6711</t>
  </si>
  <si>
    <t>WEB-9626</t>
  </si>
  <si>
    <t>WEB-6141</t>
  </si>
  <si>
    <t>WEB-5647</t>
  </si>
  <si>
    <t>WEB-8383</t>
  </si>
  <si>
    <t>WEB-6026</t>
  </si>
  <si>
    <t>WEB-8932</t>
  </si>
  <si>
    <t>WEB-9610</t>
  </si>
  <si>
    <t>WEB-7049</t>
  </si>
  <si>
    <t>WEB-7700</t>
  </si>
  <si>
    <t>WEB-7263</t>
  </si>
  <si>
    <t>WEB-9558</t>
  </si>
  <si>
    <t>WEB-6645</t>
  </si>
  <si>
    <t>WEB-7059</t>
  </si>
  <si>
    <t>WEB-7005</t>
  </si>
  <si>
    <t>WEB-9040</t>
  </si>
  <si>
    <t>WEB-7627</t>
  </si>
  <si>
    <t>WEB-6341</t>
  </si>
  <si>
    <t>WEB-8458</t>
  </si>
  <si>
    <t>WEB-9154</t>
  </si>
  <si>
    <t>WEB-5488</t>
  </si>
  <si>
    <t>WEB-5410</t>
  </si>
  <si>
    <t>WEB-7086</t>
  </si>
  <si>
    <t>WEB-7228</t>
  </si>
  <si>
    <t>WEB-7196</t>
  </si>
  <si>
    <t>WEB-9616</t>
  </si>
  <si>
    <t>WEB-9629</t>
  </si>
  <si>
    <t>WEB-7524</t>
  </si>
  <si>
    <t>WEB-9465</t>
  </si>
  <si>
    <t>WEB-8140</t>
  </si>
  <si>
    <t>WEB-7438</t>
  </si>
  <si>
    <t>WEB-6797</t>
  </si>
  <si>
    <t>WEB-7802</t>
  </si>
  <si>
    <t>WEB-8060</t>
  </si>
  <si>
    <t>WEB-5207</t>
  </si>
  <si>
    <t>WEB-9301</t>
  </si>
  <si>
    <t>WEB-6317</t>
  </si>
  <si>
    <t>WEB-6588</t>
  </si>
  <si>
    <t>WEB-7824</t>
  </si>
  <si>
    <t>WEB-9066</t>
  </si>
  <si>
    <t>WEB-6188</t>
  </si>
  <si>
    <t>WEB-7236</t>
  </si>
  <si>
    <t>WEB-5607</t>
  </si>
  <si>
    <t>WEB-7801</t>
  </si>
  <si>
    <t>WEB-8713</t>
  </si>
  <si>
    <t>Aditya Rao</t>
  </si>
  <si>
    <t>WEB-7384</t>
  </si>
  <si>
    <t>WEB-7257</t>
  </si>
  <si>
    <t>WEB-6565</t>
  </si>
  <si>
    <t>WEB-6255</t>
  </si>
  <si>
    <t>WEB-7800</t>
  </si>
  <si>
    <t>WEB-5804</t>
  </si>
  <si>
    <t>WEB-7164</t>
  </si>
  <si>
    <t>WEB-9167</t>
  </si>
  <si>
    <t>WEB-5956</t>
  </si>
  <si>
    <t>WEB-9552</t>
  </si>
  <si>
    <t>WEB-7558</t>
  </si>
  <si>
    <t>WEB-8097</t>
  </si>
  <si>
    <t>WEB-7051</t>
  </si>
  <si>
    <t>WEB-6430</t>
  </si>
  <si>
    <t>WEB-8381</t>
  </si>
  <si>
    <t>WEB-9466</t>
  </si>
  <si>
    <t>WEB-6069</t>
  </si>
  <si>
    <t>WEB-7002</t>
  </si>
  <si>
    <t>WEB-9401</t>
  </si>
  <si>
    <t>WEB-8318</t>
  </si>
  <si>
    <t>WEB-8671</t>
  </si>
  <si>
    <t>WEB-7167</t>
  </si>
  <si>
    <t>WEB-8338</t>
  </si>
  <si>
    <t>WEB-6543</t>
  </si>
  <si>
    <t>WEB-9621</t>
  </si>
  <si>
    <t>WEB-6729</t>
  </si>
  <si>
    <t>WEB-6730</t>
  </si>
  <si>
    <t>WEB-5149</t>
  </si>
  <si>
    <t>WEB-5905</t>
  </si>
  <si>
    <t>WEB-5070</t>
  </si>
  <si>
    <t>WEB-6981</t>
  </si>
  <si>
    <t>WEB-8817</t>
  </si>
  <si>
    <t>WEB-7729</t>
  </si>
  <si>
    <t>WEB-6014</t>
  </si>
  <si>
    <t>WEB-9279</t>
  </si>
  <si>
    <t>WEB-8225</t>
  </si>
  <si>
    <t>WEB-9278</t>
  </si>
  <si>
    <t>WEB-7676</t>
  </si>
  <si>
    <t>WEB-9367</t>
  </si>
  <si>
    <t>WEB-9474</t>
  </si>
  <si>
    <t>WEB-6007</t>
  </si>
  <si>
    <t>WEB-7942</t>
  </si>
  <si>
    <t>WEB-7540</t>
  </si>
  <si>
    <t>WEB-6020</t>
  </si>
  <si>
    <t>WEB-8255</t>
  </si>
  <si>
    <t>WEB-7035</t>
  </si>
  <si>
    <t>WEB-8658</t>
  </si>
  <si>
    <t>WEB-9665</t>
  </si>
  <si>
    <t>WEB-8117</t>
  </si>
  <si>
    <t>WEB-6423</t>
  </si>
  <si>
    <t>WEB-9532</t>
  </si>
  <si>
    <t>WEB-7442</t>
  </si>
  <si>
    <t>WEB-7570</t>
  </si>
  <si>
    <t>WEB-9486</t>
  </si>
  <si>
    <t>WEB-7458</t>
  </si>
  <si>
    <t>WEB-6203</t>
  </si>
  <si>
    <t>WEB-5841</t>
  </si>
  <si>
    <t>WEB-9161</t>
  </si>
  <si>
    <t>WEB-9366</t>
  </si>
  <si>
    <t>WEB-8326</t>
  </si>
  <si>
    <t>WEB-6449</t>
  </si>
  <si>
    <t>WEB-6632</t>
  </si>
  <si>
    <t>WEB-5169</t>
  </si>
  <si>
    <t>WEB-6467</t>
  </si>
  <si>
    <t>WEB-8948</t>
  </si>
  <si>
    <t>WEB-8825</t>
  </si>
  <si>
    <t>WEB-8752</t>
  </si>
  <si>
    <t>WEB-6551</t>
  </si>
  <si>
    <t>WEB-8653</t>
  </si>
  <si>
    <t>WEB-8542</t>
  </si>
  <si>
    <t>WEB-7717</t>
  </si>
  <si>
    <t>WEB-5989</t>
  </si>
  <si>
    <t>WEB-7811</t>
  </si>
  <si>
    <t>WEB-8775</t>
  </si>
  <si>
    <t>WEB-5539</t>
  </si>
  <si>
    <t>WEB-9035</t>
  </si>
  <si>
    <t>WEB-6617</t>
  </si>
  <si>
    <t>WEB-6833</t>
  </si>
  <si>
    <t>WEB-8427</t>
  </si>
  <si>
    <t>WEB-8990</t>
  </si>
  <si>
    <t>WEB-6862</t>
  </si>
  <si>
    <t>WEB-9492</t>
  </si>
  <si>
    <t>WEB-8440</t>
  </si>
  <si>
    <t>WEB-7778</t>
  </si>
  <si>
    <t>WEB-7283</t>
  </si>
  <si>
    <t>WEB-7176</t>
  </si>
  <si>
    <t>WEB-7405</t>
  </si>
  <si>
    <t>WEB-8930</t>
  </si>
  <si>
    <t>WEB-5940</t>
  </si>
  <si>
    <t>WEB-5626</t>
  </si>
  <si>
    <t>WEB-8824</t>
  </si>
  <si>
    <t>WEB-9212</t>
  </si>
  <si>
    <t>WEB-7812</t>
  </si>
  <si>
    <t>WEB-5700</t>
  </si>
  <si>
    <t>WEB-6846</t>
  </si>
  <si>
    <t>WEB-8004</t>
  </si>
  <si>
    <t>WEB-6148</t>
  </si>
  <si>
    <t>WEB-8068</t>
  </si>
  <si>
    <t>WEB-8929</t>
  </si>
  <si>
    <t>WEB-8665</t>
  </si>
  <si>
    <t>WEB-7452</t>
  </si>
  <si>
    <t>WEB-5430</t>
  </si>
  <si>
    <t>WEB-7274</t>
  </si>
  <si>
    <t>WEB-9051</t>
  </si>
  <si>
    <t>WEB-6335</t>
  </si>
  <si>
    <t>WEB-7113</t>
  </si>
  <si>
    <t>WEB-8521</t>
  </si>
  <si>
    <t>WEB-9095</t>
  </si>
  <si>
    <t>WEB-9076</t>
  </si>
  <si>
    <t>WEB-8565</t>
  </si>
  <si>
    <t>WEB-8415</t>
  </si>
  <si>
    <t>WEB-9525</t>
  </si>
  <si>
    <t>WEB-7187</t>
  </si>
  <si>
    <t>WEB-7581</t>
  </si>
  <si>
    <t>WEB-6477</t>
  </si>
  <si>
    <t>WEB-5364</t>
  </si>
  <si>
    <t>WEB-9634</t>
  </si>
  <si>
    <t>WEB-6221</t>
  </si>
  <si>
    <t>WEB-6180</t>
  </si>
  <si>
    <t>WEB-7845</t>
  </si>
  <si>
    <t>WEB-5623</t>
  </si>
  <si>
    <t>WEB-5667</t>
  </si>
  <si>
    <t>WEB-7045</t>
  </si>
  <si>
    <t>WEB-8721</t>
  </si>
  <si>
    <t>WEB-5867</t>
  </si>
  <si>
    <t>WEB-9157</t>
  </si>
  <si>
    <t>WEB-9494</t>
  </si>
  <si>
    <t>WEB-8512</t>
  </si>
  <si>
    <t>WEB-6005</t>
  </si>
  <si>
    <t>WEB-7790</t>
  </si>
  <si>
    <t>WEB-7225</t>
  </si>
  <si>
    <t>WEB-5321</t>
  </si>
  <si>
    <t>WEB-8038</t>
  </si>
  <si>
    <t>WEB-8087</t>
  </si>
  <si>
    <t>WEB-6446</t>
  </si>
  <si>
    <t>WEB-5991</t>
  </si>
  <si>
    <t>WEB-5246</t>
  </si>
  <si>
    <t>WEB-9667</t>
  </si>
  <si>
    <t>WEB-8178</t>
  </si>
  <si>
    <t>WEB-5971</t>
  </si>
  <si>
    <t>WEB-8992</t>
  </si>
  <si>
    <t>WEB-5218</t>
  </si>
  <si>
    <t>WEB-6045</t>
  </si>
  <si>
    <t>WEB-9000</t>
  </si>
  <si>
    <t>WEB-9326</t>
  </si>
  <si>
    <t>WEB-9248</t>
  </si>
  <si>
    <t>WEB-9213</t>
  </si>
  <si>
    <t>WEB-6988</t>
  </si>
  <si>
    <t>WEB-8353</t>
  </si>
  <si>
    <t>WEB-7834</t>
  </si>
  <si>
    <t>WEB-9286</t>
  </si>
  <si>
    <t>WEB-5388</t>
  </si>
  <si>
    <t>WEB-6661</t>
  </si>
  <si>
    <t>WEB-7011</t>
  </si>
  <si>
    <t>WEB-5311</t>
  </si>
  <si>
    <t>WEB-8578</t>
  </si>
  <si>
    <t>WEB-8624</t>
  </si>
  <si>
    <t>WEB-6367</t>
  </si>
  <si>
    <t>WEB-5484</t>
  </si>
  <si>
    <t>WEB-6897</t>
  </si>
  <si>
    <t>WEB-8802</t>
  </si>
  <si>
    <t>WEB-8282</t>
  </si>
  <si>
    <t>WEB-5984</t>
  </si>
  <si>
    <t>WEB-5164</t>
  </si>
  <si>
    <t>WEB-5196</t>
  </si>
  <si>
    <t>WEB-7814</t>
  </si>
  <si>
    <t>WEB-7300</t>
  </si>
  <si>
    <t>WEB-6433</t>
  </si>
  <si>
    <t>WEB-8679</t>
  </si>
  <si>
    <t>WEB-9061</t>
  </si>
  <si>
    <t>WEB-8664</t>
  </si>
  <si>
    <t>WEB-5097</t>
  </si>
  <si>
    <t>WEB-7104</t>
  </si>
  <si>
    <t>WEB-6480</t>
  </si>
  <si>
    <t>WEB-7737</t>
  </si>
  <si>
    <t>WEB-5003</t>
  </si>
  <si>
    <t>WEB-9004</t>
  </si>
  <si>
    <t>WEB-8777</t>
  </si>
  <si>
    <t>WEB-8831</t>
  </si>
  <si>
    <t>WEB-9437</t>
  </si>
  <si>
    <t>WEB-7568</t>
  </si>
  <si>
    <t>WEB-6211</t>
  </si>
  <si>
    <t>WEB-5395</t>
  </si>
  <si>
    <t>WEB-7586</t>
  </si>
  <si>
    <t>WEB-5785</t>
  </si>
  <si>
    <t>WEB-8303</t>
  </si>
  <si>
    <t>WEB-5256</t>
  </si>
  <si>
    <t>WEB-5259</t>
  </si>
  <si>
    <t>WEB-8597</t>
  </si>
  <si>
    <t>WEB-9037</t>
  </si>
  <si>
    <t>WEB-9044</t>
  </si>
  <si>
    <t>WEB-6689</t>
  </si>
  <si>
    <t>WEB-9419</t>
  </si>
  <si>
    <t>WEB-9393</t>
  </si>
  <si>
    <t>WEB-7211</t>
  </si>
  <si>
    <t>WEB-5188</t>
  </si>
  <si>
    <t>WEB-9115</t>
  </si>
  <si>
    <t>WEB-8367</t>
  </si>
  <si>
    <t>WEB-7510</t>
  </si>
  <si>
    <t>WEB-9499</t>
  </si>
  <si>
    <t>WEB-8092</t>
  </si>
  <si>
    <t>WEB-5589</t>
  </si>
  <si>
    <t>WEB-6968</t>
  </si>
  <si>
    <t>WEB-7534</t>
  </si>
  <si>
    <t>WEB-6538</t>
  </si>
  <si>
    <t>WEB-9479</t>
  </si>
  <si>
    <t>WEB-7082</t>
  </si>
  <si>
    <t>WEB-6869</t>
  </si>
  <si>
    <t>WEB-7237</t>
  </si>
  <si>
    <t>WEB-7686</t>
  </si>
  <si>
    <t>WEB-8378</t>
  </si>
  <si>
    <t>WEB-5537</t>
  </si>
  <si>
    <t>WEB-7645</t>
  </si>
  <si>
    <t>WEB-8859</t>
  </si>
  <si>
    <t>WEB-8307</t>
  </si>
  <si>
    <t>WEB-5833</t>
  </si>
  <si>
    <t>WEB-7044</t>
  </si>
  <si>
    <t>WEB-5930</t>
  </si>
  <si>
    <t>WEB-6294</t>
  </si>
  <si>
    <t>WEB-8945</t>
  </si>
  <si>
    <t>WEB-6312</t>
  </si>
  <si>
    <t>WEB-7604</t>
  </si>
  <si>
    <t>WEB-6914</t>
  </si>
  <si>
    <t>WEB-7328</t>
  </si>
  <si>
    <t>WEB-6409</t>
  </si>
  <si>
    <t>WEB-8432</t>
  </si>
  <si>
    <t>WEB-5279</t>
  </si>
  <si>
    <t>WEB-9469</t>
  </si>
  <si>
    <t>WEB-7619</t>
  </si>
  <si>
    <t>WEB-7075</t>
  </si>
  <si>
    <t>WEB-9652</t>
  </si>
  <si>
    <t>WEB-6094</t>
  </si>
  <si>
    <t>WEB-6924</t>
  </si>
  <si>
    <t>WEB-6004</t>
  </si>
  <si>
    <t>WEB-6460</t>
  </si>
  <si>
    <t>WEB-7730</t>
  </si>
  <si>
    <t>WEB-5491</t>
  </si>
  <si>
    <t>WEB-6611</t>
  </si>
  <si>
    <t>WEB-9196</t>
  </si>
  <si>
    <t>WEB-5697</t>
  </si>
  <si>
    <t>WEB-7118</t>
  </si>
  <si>
    <t>WEB-6488</t>
  </si>
  <si>
    <t>WEB-9139</t>
  </si>
  <si>
    <t>WEB-6044</t>
  </si>
  <si>
    <t>WEB-7722</t>
  </si>
  <si>
    <t>WEB-5858</t>
  </si>
  <si>
    <t>WEB-8387</t>
  </si>
  <si>
    <t>WEB-7807</t>
  </si>
  <si>
    <t>WEB-7120</t>
  </si>
  <si>
    <t>WEB-7602</t>
  </si>
  <si>
    <t>WEB-6329</t>
  </si>
  <si>
    <t>WEB-8849</t>
  </si>
  <si>
    <t>WEB-7567</t>
  </si>
  <si>
    <t>WEB-7420</t>
  </si>
  <si>
    <t>WEB-5171</t>
  </si>
  <si>
    <t>WEB-5323</t>
  </si>
  <si>
    <t>WEB-8639</t>
  </si>
  <si>
    <t>WEB-8610</t>
  </si>
  <si>
    <t>WEB-7364</t>
  </si>
  <si>
    <t>WEB-6224</t>
  </si>
  <si>
    <t>WEB-5461</t>
  </si>
  <si>
    <t>WEB-6737</t>
  </si>
  <si>
    <t>WEB-6394</t>
  </si>
  <si>
    <t>WEB-9205</t>
  </si>
  <si>
    <t>WEB-5453</t>
  </si>
  <si>
    <t>WEB-7394</t>
  </si>
  <si>
    <t>WEB-5534</t>
  </si>
  <si>
    <t>WEB-5564</t>
  </si>
  <si>
    <t>WEB-9357</t>
  </si>
  <si>
    <t>WEB-7411</t>
  </si>
  <si>
    <t>WEB-5637</t>
  </si>
  <si>
    <t>WEB-7508</t>
  </si>
  <si>
    <t>WEB-7820</t>
  </si>
  <si>
    <t>WEB-8269</t>
  </si>
  <si>
    <t>WEB-7698</t>
  </si>
  <si>
    <t>WEB-5650</t>
  </si>
  <si>
    <t>WEB-5048</t>
  </si>
  <si>
    <t>WEB-7857</t>
  </si>
  <si>
    <t>WEB-6902</t>
  </si>
  <si>
    <t>WEB-6804</t>
  </si>
  <si>
    <t>WEB-6387</t>
  </si>
  <si>
    <t>WEB-6526</t>
  </si>
  <si>
    <t>WEB-8905</t>
  </si>
  <si>
    <t>WEB-5635</t>
  </si>
  <si>
    <t>WEB-9571</t>
  </si>
  <si>
    <t>WEB-7694</t>
  </si>
  <si>
    <t>WEB-8821</t>
  </si>
  <si>
    <t>WEB-5758</t>
  </si>
  <si>
    <t>WEB-8036</t>
  </si>
  <si>
    <t>WEB-5393</t>
  </si>
  <si>
    <t>WEB-9160</t>
  </si>
  <si>
    <t>WEB-8872</t>
  </si>
  <si>
    <t>WEB-7742</t>
  </si>
  <si>
    <t>WEB-5042</t>
  </si>
  <si>
    <t>WEB-7445</t>
  </si>
  <si>
    <t>WEB-9125</t>
  </si>
  <si>
    <t>WEB-9614</t>
  </si>
  <si>
    <t>WEB-8171</t>
  </si>
  <si>
    <t>WEB-9149</t>
  </si>
  <si>
    <t>WEB-5314</t>
  </si>
  <si>
    <t>WEB-8076</t>
  </si>
  <si>
    <t>WEB-9206</t>
  </si>
  <si>
    <t>WEB-7746</t>
  </si>
  <si>
    <t>WEB-6314</t>
  </si>
  <si>
    <t>WEB-5846</t>
  </si>
  <si>
    <t>WEB-8625</t>
  </si>
  <si>
    <t>WEB-5468</t>
  </si>
  <si>
    <t>WEB-8717</t>
  </si>
  <si>
    <t>WEB-7484</t>
  </si>
  <si>
    <t>WEB-6282</t>
  </si>
  <si>
    <t>WEB-7981</t>
  </si>
  <si>
    <t>WEB-8098</t>
  </si>
  <si>
    <t>WEB-7767</t>
  </si>
  <si>
    <t>WEB-5406</t>
  </si>
  <si>
    <t>WEB-6049</t>
  </si>
  <si>
    <t>WEB-6500</t>
  </si>
  <si>
    <t>WEB-7585</t>
  </si>
  <si>
    <t>WEB-5998</t>
  </si>
  <si>
    <t>WEB-7425</t>
  </si>
  <si>
    <t>WEB-8090</t>
  </si>
  <si>
    <t>WEB-7483</t>
  </si>
  <si>
    <t>WEB-7042</t>
  </si>
  <si>
    <t>WEB-7888</t>
  </si>
  <si>
    <t>WEB-9669</t>
  </si>
  <si>
    <t>WEB-9373</t>
  </si>
  <si>
    <t>WEB-8787</t>
  </si>
  <si>
    <t>WEB-7293</t>
  </si>
  <si>
    <t>WEB-8388</t>
  </si>
  <si>
    <t>WEB-5959</t>
  </si>
  <si>
    <t>WEB-6403</t>
  </si>
  <si>
    <t>WEB-9153</t>
  </si>
  <si>
    <t>WEB-8622</t>
  </si>
  <si>
    <t>WEB-6892</t>
  </si>
  <si>
    <t>WEB-8446</t>
  </si>
  <si>
    <t>WEB-5247</t>
  </si>
  <si>
    <t>WEB-5482</t>
  </si>
  <si>
    <t>WEB-6911</t>
  </si>
  <si>
    <t>WEB-8059</t>
  </si>
  <si>
    <t>WEB-9424</t>
  </si>
  <si>
    <t>WEB-5447</t>
  </si>
  <si>
    <t>WEB-6439</t>
  </si>
  <si>
    <t>WEB-8657</t>
  </si>
  <si>
    <t>WEB-6030</t>
  </si>
  <si>
    <t>WEB-5683</t>
  </si>
  <si>
    <t>WEB-6831</t>
  </si>
  <si>
    <t>WEB-7037</t>
  </si>
  <si>
    <t>WEB-6061</t>
  </si>
  <si>
    <t>WEB-6768</t>
  </si>
  <si>
    <t>WEB-6377</t>
  </si>
  <si>
    <t>WEB-6727</t>
  </si>
  <si>
    <t>WEB-7791</t>
  </si>
  <si>
    <t>WEB-8894</t>
  </si>
  <si>
    <t>WEB-7337</t>
  </si>
  <si>
    <t>WEB-6474</t>
  </si>
  <si>
    <t>WEB-7095</t>
  </si>
  <si>
    <t>WEB-5463</t>
  </si>
  <si>
    <t>WEB-7947</t>
  </si>
  <si>
    <t>WEB-5570</t>
  </si>
  <si>
    <t>WEB-5194</t>
  </si>
  <si>
    <t>WEB-5878</t>
  </si>
  <si>
    <t>WEB-8063</t>
  </si>
  <si>
    <t>WEB-6929</t>
  </si>
  <si>
    <t>WEB-7407</t>
  </si>
  <si>
    <t>WEB-5396</t>
  </si>
  <si>
    <t>WEB-8754</t>
  </si>
  <si>
    <t>WEB-5571</t>
  </si>
  <si>
    <t>WEB-6790</t>
  </si>
  <si>
    <t>WEB-5629</t>
  </si>
  <si>
    <t>WEB-5299</t>
  </si>
  <si>
    <t>WEB-5721</t>
  </si>
  <si>
    <t>WEB-7177</t>
  </si>
  <si>
    <t>WEB-6913</t>
  </si>
  <si>
    <t>WEB-8305</t>
  </si>
  <si>
    <t>WEB-6665</t>
  </si>
  <si>
    <t>WEB-9683</t>
  </si>
  <si>
    <t>WEB-9675</t>
  </si>
  <si>
    <t>WEB-5594</t>
  </si>
  <si>
    <t>WEB-7143</t>
  </si>
  <si>
    <t>WEB-8362</t>
  </si>
  <si>
    <t>WEB-9591</t>
  </si>
  <si>
    <t>WEB-5269</t>
  </si>
  <si>
    <t>WEB-8643</t>
  </si>
  <si>
    <t>WEB-7891</t>
  </si>
  <si>
    <t>WEB-5953</t>
  </si>
  <si>
    <t>WEB-9584</t>
  </si>
  <si>
    <t>WEB-6525</t>
  </si>
  <si>
    <t>WEB-7009</t>
  </si>
  <si>
    <t>WEB-5765</t>
  </si>
  <si>
    <t>WEB-7681</t>
  </si>
  <si>
    <t>WEB-5827</t>
  </si>
  <si>
    <t>WEB-6936</t>
  </si>
  <si>
    <t>WEB-9384</t>
  </si>
  <si>
    <t>WEB-7940</t>
  </si>
  <si>
    <t>WEB-5759</t>
  </si>
  <si>
    <t>WEB-8946</t>
  </si>
  <si>
    <t>WEB-6704</t>
  </si>
  <si>
    <t>WEB-6908</t>
  </si>
  <si>
    <t>WEB-5376</t>
  </si>
  <si>
    <t>WEB-7683</t>
  </si>
  <si>
    <t>WEB-6330</t>
  </si>
  <si>
    <t>WEB-7769</t>
  </si>
  <si>
    <t>WEB-6792</t>
  </si>
  <si>
    <t>WEB-6805</t>
  </si>
  <si>
    <t>WEB-5876</t>
  </si>
  <si>
    <t>WEB-6305</t>
  </si>
  <si>
    <t>WEB-8991</t>
  </si>
  <si>
    <t>WEB-6818</t>
  </si>
  <si>
    <t>WEB-8598</t>
  </si>
  <si>
    <t>WEB-6912</t>
  </si>
  <si>
    <t>WEB-5067</t>
  </si>
  <si>
    <t>WEB-8955</t>
  </si>
  <si>
    <t>WEB-8152</t>
  </si>
  <si>
    <t>WEB-8072</t>
  </si>
  <si>
    <t>WEB-8489</t>
  </si>
  <si>
    <t>WEB-5037</t>
  </si>
  <si>
    <t>WEB-9218</t>
  </si>
  <si>
    <t>WEB-7093</t>
  </si>
  <si>
    <t>WEB-5943</t>
  </si>
  <si>
    <t>WEB-8166</t>
  </si>
  <si>
    <t>WEB-9105</t>
  </si>
  <si>
    <t>WEB-8401</t>
  </si>
  <si>
    <t>WEB-8981</t>
  </si>
  <si>
    <t>WEB-9260</t>
  </si>
  <si>
    <t>WEB-6811</t>
  </si>
  <si>
    <t>WEB-5082</t>
  </si>
  <si>
    <t>WEB-9252</t>
  </si>
  <si>
    <t>WEB-6559</t>
  </si>
  <si>
    <t>WEB-6515</t>
  </si>
  <si>
    <t>WEB-5124</t>
  </si>
  <si>
    <t>WEB-7512</t>
  </si>
  <si>
    <t>WEB-8804</t>
  </si>
  <si>
    <t>WEB-5951</t>
  </si>
  <si>
    <t>WEB-7311</t>
  </si>
  <si>
    <t>WEB-8836</t>
  </si>
  <si>
    <t>WEB-7031</t>
  </si>
  <si>
    <t>WEB-8753</t>
  </si>
  <si>
    <t>WEB-5875</t>
  </si>
  <si>
    <t>WEB-9423</t>
  </si>
  <si>
    <t>WEB-9328</t>
  </si>
  <si>
    <t>WEB-7430</t>
  </si>
  <si>
    <t>WEB-8586</t>
  </si>
  <si>
    <t>WEB-8037</t>
  </si>
  <si>
    <t>WEB-8710</t>
  </si>
  <si>
    <t>WEB-6321</t>
  </si>
  <si>
    <t>WEB-8874</t>
  </si>
  <si>
    <t>WEB-6558</t>
  </si>
  <si>
    <t>WEB-7017</t>
  </si>
  <si>
    <t>WEB-5768</t>
  </si>
  <si>
    <t>WEB-9660</t>
  </si>
  <si>
    <t>WEB-8278</t>
  </si>
  <si>
    <t>WEB-6003</t>
  </si>
  <si>
    <t>WEB-7641</t>
  </si>
  <si>
    <t>WEB-7548</t>
  </si>
  <si>
    <t>WEB-8839</t>
  </si>
  <si>
    <t>WEB-6056</t>
  </si>
  <si>
    <t>WEB-5646</t>
  </si>
  <si>
    <t>WEB-7726</t>
  </si>
  <si>
    <t>WEB-8621</t>
  </si>
  <si>
    <t>WEB-7272</t>
  </si>
  <si>
    <t>WEB-5444</t>
  </si>
  <si>
    <t>WEB-6508</t>
  </si>
  <si>
    <t>WEB-9449</t>
  </si>
  <si>
    <t>WEB-7217</t>
  </si>
  <si>
    <t>WEB-7549</t>
  </si>
  <si>
    <t>WEB-7788</t>
  </si>
  <si>
    <t>WEB-6149</t>
  </si>
  <si>
    <t>WEB-7897</t>
  </si>
  <si>
    <t>WEB-5020</t>
  </si>
  <si>
    <t>WEB-7692</t>
  </si>
  <si>
    <t>WEB-6363</t>
  </si>
  <si>
    <t>WEB-5413</t>
  </si>
  <si>
    <t>WEB-5563</t>
  </si>
  <si>
    <t>WEB-7476</t>
  </si>
  <si>
    <t>WEB-8700</t>
  </si>
  <si>
    <t>WEB-7201</t>
  </si>
  <si>
    <t>WEB-6533</t>
  </si>
  <si>
    <t>WEB-7827</t>
  </si>
  <si>
    <t>WEB-8761</t>
  </si>
  <si>
    <t>WEB-6948</t>
  </si>
  <si>
    <t>WEB-5992</t>
  </si>
  <si>
    <t>WEB-7553</t>
  </si>
  <si>
    <t>WEB-5387</t>
  </si>
  <si>
    <t>WEB-5008</t>
  </si>
  <si>
    <t>WEB-7250</t>
  </si>
  <si>
    <t>WEB-6539</t>
  </si>
  <si>
    <t>WEB-9561</t>
  </si>
  <si>
    <t>WEB-9358</t>
  </si>
  <si>
    <t>WEB-8749</t>
  </si>
  <si>
    <t>WEB-7175</t>
  </si>
  <si>
    <t>WEB-6761</t>
  </si>
  <si>
    <t>WEB-6473</t>
  </si>
  <si>
    <t>WEB-9104</t>
  </si>
  <si>
    <t>WEB-5559</t>
  </si>
  <si>
    <t>WEB-7402</t>
  </si>
  <si>
    <t>WEB-7109</t>
  </si>
  <si>
    <t>WEB-6584</t>
  </si>
  <si>
    <t>WEB-5161</t>
  </si>
  <si>
    <t>WEB-7078</t>
  </si>
  <si>
    <t>WEB-5896</t>
  </si>
  <si>
    <t>WEB-9065</t>
  </si>
  <si>
    <t>WEB-7315</t>
  </si>
  <si>
    <t>WEB-8673</t>
  </si>
  <si>
    <t>WEB-8906</t>
  </si>
  <si>
    <t>WEB-5216</t>
  </si>
  <si>
    <t>WEB-5569</t>
  </si>
  <si>
    <t>WEB-5565</t>
  </si>
  <si>
    <t>WEB-8091</t>
  </si>
  <si>
    <t>WEB-9305</t>
  </si>
  <si>
    <t>WEB-7355</t>
  </si>
  <si>
    <t>WEB-8113</t>
  </si>
  <si>
    <t>WEB-5848</t>
  </si>
  <si>
    <t>WEB-5860</t>
  </si>
  <si>
    <t>WEB-5332</t>
  </si>
  <si>
    <t>WEB-6979</t>
  </si>
  <si>
    <t>WEB-8593</t>
  </si>
  <si>
    <t>WEB-6733</t>
  </si>
  <si>
    <t>WEB-5198</t>
  </si>
  <si>
    <t>WEB-8602</t>
  </si>
  <si>
    <t>WEB-8082</t>
  </si>
  <si>
    <t>WEB-5966</t>
  </si>
  <si>
    <t>WEB-7117</t>
  </si>
  <si>
    <t>WEB-7142</t>
  </si>
  <si>
    <t>WEB-6491</t>
  </si>
  <si>
    <t>WEB-7620</t>
  </si>
  <si>
    <t>WEB-8623</t>
  </si>
  <si>
    <t>WEB-7074</t>
  </si>
  <si>
    <t>WEB-6863</t>
  </si>
  <si>
    <t>WEB-6940</t>
  </si>
  <si>
    <t>WEB-8759</t>
  </si>
  <si>
    <t>WEB-9359</t>
  </si>
  <si>
    <t>WEB-5408</t>
  </si>
  <si>
    <t>WEB-7858</t>
  </si>
  <si>
    <t>WEB-6540</t>
  </si>
  <si>
    <t>WEB-6650</t>
  </si>
  <si>
    <t>WEB-6510</t>
  </si>
  <si>
    <t>WEB-5241</t>
  </si>
  <si>
    <t>WEB-7323</t>
  </si>
  <si>
    <t>WEB-8524</t>
  </si>
  <si>
    <t>WEB-6709</t>
  </si>
  <si>
    <t>WEB-8556</t>
  </si>
  <si>
    <t>WEB-7434</t>
  </si>
  <si>
    <t>WEB-6295</t>
  </si>
  <si>
    <t>WEB-5709</t>
  </si>
  <si>
    <t>WEB-5588</t>
  </si>
  <si>
    <t>WEB-6475</t>
  </si>
  <si>
    <t>WEB-6182</t>
  </si>
  <si>
    <t>WEB-6196</t>
  </si>
  <si>
    <t>WEB-8867</t>
  </si>
  <si>
    <t>WEB-6184</t>
  </si>
  <si>
    <t>WEB-9668</t>
  </si>
  <si>
    <t>WEB-9243</t>
  </si>
  <si>
    <t>WEB-7200</t>
  </si>
  <si>
    <t>WEB-9570</t>
  </si>
  <si>
    <t>WEB-7203</t>
  </si>
  <si>
    <t>WEB-6278</t>
  </si>
  <si>
    <t>WEB-9351</t>
  </si>
  <si>
    <t>WEB-6002</t>
  </si>
  <si>
    <t>WEB-7403</t>
  </si>
  <si>
    <t>WEB-6109</t>
  </si>
  <si>
    <t>WEB-5439</t>
  </si>
  <si>
    <t>WEB-9240</t>
  </si>
  <si>
    <t>WEB-6096</t>
  </si>
  <si>
    <t>WEB-9230</t>
  </si>
  <si>
    <t>WEB-7194</t>
  </si>
  <si>
    <t>WEB-9178</t>
  </si>
  <si>
    <t>WEB-7461</t>
  </si>
  <si>
    <t>WEB-6417</t>
  </si>
  <si>
    <t>WEB-8648</t>
  </si>
  <si>
    <t>WEB-7298</t>
  </si>
  <si>
    <t>WEB-8476</t>
  </si>
  <si>
    <t>WEB-8122</t>
  </si>
  <si>
    <t>WEB-8086</t>
  </si>
  <si>
    <t>WEB-6782</t>
  </si>
  <si>
    <t>WEB-8663</t>
  </si>
  <si>
    <t>WEB-5805</t>
  </si>
  <si>
    <t>WEB-7209</t>
  </si>
  <si>
    <t>WEB-7856</t>
  </si>
  <si>
    <t>WEB-6612</t>
  </si>
  <si>
    <t>WEB-9043</t>
  </si>
  <si>
    <t>WEB-6412</t>
  </si>
  <si>
    <t>WEB-5153</t>
  </si>
  <si>
    <t>WEB-7847</t>
  </si>
  <si>
    <t>WEB-8016</t>
  </si>
  <si>
    <t>WEB-7181</t>
  </si>
  <si>
    <t>WEB-8969</t>
  </si>
  <si>
    <t>WEB-5627</t>
  </si>
  <si>
    <t>WEB-6583</t>
  </si>
  <si>
    <t>WEB-9136</t>
  </si>
  <si>
    <t>WEB-6973</t>
  </si>
  <si>
    <t>WEB-6545</t>
  </si>
  <si>
    <t>WEB-9025</t>
  </si>
  <si>
    <t>WEB-8435</t>
  </si>
  <si>
    <t>WEB-7991</t>
  </si>
  <si>
    <t>WEB-7523</t>
  </si>
  <si>
    <t>WEB-6192</t>
  </si>
  <si>
    <t>WEB-9383</t>
  </si>
  <si>
    <t>WEB-8088</t>
  </si>
  <si>
    <t>WEB-5952</t>
  </si>
  <si>
    <t>WEB-8233</t>
  </si>
  <si>
    <t>WEB-7955</t>
  </si>
  <si>
    <t>WEB-6434</t>
  </si>
  <si>
    <t>WEB-6259</t>
  </si>
  <si>
    <t>WEB-9414</t>
  </si>
  <si>
    <t>WEB-7255</t>
  </si>
  <si>
    <t>WEB-7481</t>
  </si>
  <si>
    <t>WEB-6752</t>
  </si>
  <si>
    <t>WEB-8359</t>
  </si>
  <si>
    <t>WEB-8554</t>
  </si>
  <si>
    <t>WEB-6834</t>
  </si>
  <si>
    <t>WEB-6390</t>
  </si>
  <si>
    <t>WEB-5615</t>
  </si>
  <si>
    <t>WEB-6702</t>
  </si>
  <si>
    <t>WEB-6744</t>
  </si>
  <si>
    <t>WEB-8327</t>
  </si>
  <si>
    <t>WEB-6158</t>
  </si>
  <si>
    <t>WEB-7193</t>
  </si>
  <si>
    <t>WEB-8223</t>
  </si>
  <si>
    <t>WEB-6813</t>
  </si>
  <si>
    <t>WEB-5327</t>
  </si>
  <si>
    <t>WEB-7775</t>
  </si>
  <si>
    <t>WEB-6778</t>
  </si>
  <si>
    <t>WEB-9081</t>
  </si>
  <si>
    <t>WEB-7306</t>
  </si>
  <si>
    <t>WEB-5528</t>
  </si>
  <si>
    <t>WEB-7863</t>
  </si>
  <si>
    <t>WEB-6267</t>
  </si>
  <si>
    <t>WEB-8192</t>
  </si>
  <si>
    <t>WEB-8525</t>
  </si>
  <si>
    <t>WEB-7404</t>
  </si>
  <si>
    <t>WEB-5116</t>
  </si>
  <si>
    <t>WEB-6841</t>
  </si>
  <si>
    <t>WEB-8714</t>
  </si>
  <si>
    <t>WEB-7831</t>
  </si>
  <si>
    <t>WEB-6463</t>
  </si>
  <si>
    <t>WEB-7260</t>
  </si>
  <si>
    <t>WEB-8637</t>
  </si>
  <si>
    <t>WEB-8397</t>
  </si>
  <si>
    <t>WEB-7526</t>
  </si>
  <si>
    <t>WEB-7305</t>
  </si>
  <si>
    <t>WEB-7001</t>
  </si>
  <si>
    <t>WEB-9089</t>
  </si>
  <si>
    <t>WEB-7934</t>
  </si>
  <si>
    <t>WEB-7895</t>
  </si>
  <si>
    <t>WEB-8120</t>
  </si>
  <si>
    <t>WEB-7735</t>
  </si>
  <si>
    <t>WEB-7660</t>
  </si>
  <si>
    <t>WEB-5494</t>
  </si>
  <si>
    <t>WEB-8133</t>
  </si>
  <si>
    <t>WEB-7336</t>
  </si>
  <si>
    <t>WEB-7762</t>
  </si>
  <si>
    <t>WEB-8781</t>
  </si>
  <si>
    <t>WEB-6323</t>
  </si>
  <si>
    <t>WEB-6155</t>
  </si>
  <si>
    <t>WEB-9034</t>
  </si>
  <si>
    <t>WEB-6910</t>
  </si>
  <si>
    <t>WEB-8044</t>
  </si>
  <si>
    <t>WEB-5300</t>
  </si>
  <si>
    <t>WEB-8863</t>
  </si>
  <si>
    <t>WEB-6009</t>
  </si>
  <si>
    <t>WEB-6122</t>
  </si>
  <si>
    <t>WEB-8396</t>
  </si>
  <si>
    <t>WEB-9402</t>
  </si>
  <si>
    <t>WEB-5313</t>
  </si>
  <si>
    <t>WEB-8349</t>
  </si>
  <si>
    <t>WEB-5978</t>
  </si>
  <si>
    <t>WEB-8585</t>
  </si>
  <si>
    <t>WEB-8006</t>
  </si>
  <si>
    <t>WEB-6720</t>
  </si>
  <si>
    <t>WEB-8680</t>
  </si>
  <si>
    <t>WEB-8048</t>
  </si>
  <si>
    <t>WEB-7664</t>
  </si>
  <si>
    <t>WEB-6822</t>
  </si>
  <si>
    <t>WEB-8984</t>
  </si>
  <si>
    <t>WEB-5520</t>
  </si>
  <si>
    <t>WEB-7502</t>
  </si>
  <si>
    <t>WEB-9151</t>
  </si>
  <si>
    <t>WEB-6835</t>
  </si>
  <si>
    <t>WEB-8020</t>
  </si>
  <si>
    <t>WEB-7714</t>
  </si>
  <si>
    <t>WEB-6799</t>
  </si>
  <si>
    <t>WEB-6368</t>
  </si>
  <si>
    <t>WEB-6338</t>
  </si>
  <si>
    <t>WEB-8190</t>
  </si>
  <si>
    <t>WEB-7347</t>
  </si>
  <si>
    <t>WEB-6602</t>
  </si>
  <si>
    <t>WEB-5081</t>
  </si>
  <si>
    <t>WEB-7956</t>
  </si>
  <si>
    <t>WEB-7646</t>
  </si>
  <si>
    <t>WEB-6506</t>
  </si>
  <si>
    <t>WEB-8678</t>
  </si>
  <si>
    <t>WEB-5722</t>
  </si>
  <si>
    <t>WEB-6681</t>
  </si>
  <si>
    <t>WEB-8010</t>
  </si>
  <si>
    <t>WEB-7864</t>
  </si>
  <si>
    <t>WEB-9391</t>
  </si>
  <si>
    <t>WEB-6486</t>
  </si>
  <si>
    <t>WEB-8129</t>
  </si>
  <si>
    <t>WEB-9163</t>
  </si>
  <si>
    <t>WEB-7168</t>
  </si>
  <si>
    <t>WEB-8007</t>
  </si>
  <si>
    <t>WEB-6682</t>
  </si>
  <si>
    <t>WEB-7465</t>
  </si>
  <si>
    <t>WEB-5947</t>
  </si>
  <si>
    <t>WEB-7277</t>
  </si>
  <si>
    <t>WEB-9399</t>
  </si>
  <si>
    <t>WEB-5252</t>
  </si>
  <si>
    <t>WEB-5640</t>
  </si>
  <si>
    <t>WEB-6511</t>
  </si>
  <si>
    <t>WEB-7454</t>
  </si>
  <si>
    <t>WEB-5920</t>
  </si>
  <si>
    <t>WEB-7911</t>
  </si>
  <si>
    <t>WEB-9085</t>
  </si>
  <si>
    <t>WEB-9582</t>
  </si>
  <si>
    <t>WEB-5521</t>
  </si>
  <si>
    <t>WEB-8566</t>
  </si>
  <si>
    <t>WEB-6402</t>
  </si>
  <si>
    <t>WEB-8185</t>
  </si>
  <si>
    <t>WEB-8944</t>
  </si>
  <si>
    <t>WEB-8272</t>
  </si>
  <si>
    <t>WEB-8881</t>
  </si>
  <si>
    <t>WEB-5168</t>
  </si>
  <si>
    <t>WEB-5770</t>
  </si>
  <si>
    <t>WEB-8972</t>
  </si>
  <si>
    <t>WEB-6686</t>
  </si>
  <si>
    <t>WEB-6270</t>
  </si>
  <si>
    <t>WEB-9077</t>
  </si>
  <si>
    <t>WEB-5305</t>
  </si>
  <si>
    <t>WEB-7273</t>
  </si>
  <si>
    <t>WEB-7292</t>
  </si>
  <si>
    <t>WEB-6032</t>
  </si>
  <si>
    <t>WEB-6219</t>
  </si>
  <si>
    <t>WEB-9640</t>
  </si>
  <si>
    <t>WEB-8563</t>
  </si>
  <si>
    <t>WEB-6110</t>
  </si>
  <si>
    <t>WEB-8453</t>
  </si>
  <si>
    <t>WEB-9389</t>
  </si>
  <si>
    <t>WEB-5474</t>
  </si>
  <si>
    <t>WEB-5863</t>
  </si>
  <si>
    <t>WEB-6613</t>
  </si>
  <si>
    <t>WEB-6652</t>
  </si>
  <si>
    <t>WEB-5405</t>
  </si>
  <si>
    <t>WEB-5681</t>
  </si>
  <si>
    <t>WEB-7092</t>
  </si>
  <si>
    <t>WEB-8751</t>
  </si>
  <si>
    <t>WEB-5451</t>
  </si>
  <si>
    <t>WEB-6517</t>
  </si>
  <si>
    <t>WEB-7115</t>
  </si>
  <si>
    <t>WEB-8628</t>
  </si>
  <si>
    <t>WEB-8271</t>
  </si>
  <si>
    <t>WEB-6657</t>
  </si>
  <si>
    <t>WEB-6591</t>
  </si>
  <si>
    <t>WEB-5652</t>
  </si>
  <si>
    <t>WEB-8737</t>
  </si>
  <si>
    <t>WEB-6154</t>
  </si>
  <si>
    <t>WEB-7941</t>
  </si>
  <si>
    <t>WEB-8550</t>
  </si>
  <si>
    <t>WEB-5757</t>
  </si>
  <si>
    <t>WEB-5592</t>
  </si>
  <si>
    <t>WEB-9382</t>
  </si>
  <si>
    <t>WEB-8851</t>
  </si>
  <si>
    <t>WEB-9680</t>
  </si>
  <si>
    <t>WEB-6621</t>
  </si>
  <si>
    <t>WEB-6151</t>
  </si>
  <si>
    <t>WEB-6776</t>
  </si>
  <si>
    <t>WEB-5280</t>
  </si>
  <si>
    <t>WEB-5822</t>
  </si>
  <si>
    <t>WEB-8240</t>
  </si>
  <si>
    <t>WEB-6245</t>
  </si>
  <si>
    <t>WEB-5834</t>
  </si>
  <si>
    <t>WEB-7739</t>
  </si>
  <si>
    <t>WEB-5844</t>
  </si>
  <si>
    <t>WEB-6942</t>
  </si>
  <si>
    <t>WEB-7926</t>
  </si>
  <si>
    <t>WEB-7027</t>
  </si>
  <si>
    <t>WEB-5424</t>
  </si>
  <si>
    <t>WEB-8632</t>
  </si>
  <si>
    <t>WEB-6734</t>
  </si>
  <si>
    <t>WEB-6470</t>
  </si>
  <si>
    <t>WEB-9555</t>
  </si>
  <si>
    <t>WEB-8196</t>
  </si>
  <si>
    <t>WEB-7832</t>
  </si>
  <si>
    <t>WEB-7284</t>
  </si>
  <si>
    <t>WEB-5152</t>
  </si>
  <si>
    <t>WEB-9516</t>
  </si>
  <si>
    <t>WEB-6370</t>
  </si>
  <si>
    <t>WEB-9400</t>
  </si>
  <si>
    <t>WEB-6505</t>
  </si>
  <si>
    <t>WEB-5509</t>
  </si>
  <si>
    <t>WEB-8746</t>
  </si>
  <si>
    <t>WEB-6614</t>
  </si>
  <si>
    <t>WEB-7426</t>
  </si>
  <si>
    <t>WEB-7134</t>
  </si>
  <si>
    <t>WEB-5538</t>
  </si>
  <si>
    <t>WEB-6554</t>
  </si>
  <si>
    <t>WEB-8323</t>
  </si>
  <si>
    <t>WEB-7766</t>
  </si>
  <si>
    <t>WEB-7582</t>
  </si>
  <si>
    <t>WEB-8767</t>
  </si>
  <si>
    <t>WEB-5529</t>
  </si>
  <si>
    <t>WEB-9068</t>
  </si>
  <si>
    <t>WEB-7745</t>
  </si>
  <si>
    <t>WEB-5150</t>
  </si>
  <si>
    <t>WEB-8116</t>
  </si>
  <si>
    <t>WEB-7335</t>
  </si>
  <si>
    <t>WEB-7254</t>
  </si>
  <si>
    <t>WEB-9647</t>
  </si>
  <si>
    <t>WEB-5078</t>
  </si>
  <si>
    <t>WEB-7140</t>
  </si>
  <si>
    <t>WEB-7163</t>
  </si>
  <si>
    <t>WEB-5245</t>
  </si>
  <si>
    <t>WEB-6629</t>
  </si>
  <si>
    <t>WEB-9553</t>
  </si>
  <si>
    <t>WEB-9497</t>
  </si>
  <si>
    <t>WEB-7884</t>
  </si>
  <si>
    <t>WEB-9416</t>
  </si>
  <si>
    <t>WEB-6563</t>
  </si>
  <si>
    <t>WEB-8221</t>
  </si>
  <si>
    <t>WEB-8765</t>
  </si>
  <si>
    <t>WEB-8418</t>
  </si>
  <si>
    <t>WEB-9287</t>
  </si>
  <si>
    <t>WEB-5254</t>
  </si>
  <si>
    <t>WEB-9598</t>
  </si>
  <si>
    <t>WEB-8486</t>
  </si>
  <si>
    <t>WEB-6077</t>
  </si>
  <si>
    <t>WEB-7550</t>
  </si>
  <si>
    <t>WEB-5344</t>
  </si>
  <si>
    <t>WEB-5530</t>
  </si>
  <si>
    <t>WEB-7818</t>
  </si>
  <si>
    <t>WEB-8198</t>
  </si>
  <si>
    <t>WEB-7875</t>
  </si>
  <si>
    <t>WEB-5055</t>
  </si>
  <si>
    <t>WEB-7397</t>
  </si>
  <si>
    <t>WEB-8980</t>
  </si>
  <si>
    <t>WEB-6849</t>
  </si>
  <si>
    <t>WEB-7674</t>
  </si>
  <si>
    <t>WEB-6847</t>
  </si>
  <si>
    <t>WEB-5092</t>
  </si>
  <si>
    <t>WEB-8228</t>
  </si>
  <si>
    <t>WEB-6062</t>
  </si>
  <si>
    <t>WEB-6234</t>
  </si>
  <si>
    <t>WEB-9441</t>
  </si>
  <si>
    <t>WEB-7600</t>
  </si>
  <si>
    <t>WEB-9362</t>
  </si>
  <si>
    <t>WEB-8809</t>
  </si>
  <si>
    <t>WEB-8747</t>
  </si>
  <si>
    <t>WEB-9447</t>
  </si>
  <si>
    <t>WEB-5230</t>
  </si>
  <si>
    <t>WEB-9556</t>
  </si>
  <si>
    <t>WEB-9685</t>
  </si>
  <si>
    <t>WEB-9627</t>
  </si>
  <si>
    <t>WEB-6047</t>
  </si>
  <si>
    <t>WEB-6006</t>
  </si>
  <si>
    <t>WEB-8258</t>
  </si>
  <si>
    <t>WEB-5548</t>
  </si>
  <si>
    <t>WEB-8163</t>
  </si>
  <si>
    <t>WEB-5851</t>
  </si>
  <si>
    <t>WEB-5449</t>
  </si>
  <si>
    <t>WEB-7114</t>
  </si>
  <si>
    <t>WEB-8203</t>
  </si>
  <si>
    <t>WEB-8057</t>
  </si>
  <si>
    <t>WEB-7501</t>
  </si>
  <si>
    <t>WEB-6354</t>
  </si>
  <si>
    <t>WEB-5859</t>
  </si>
  <si>
    <t>WEB-5330</t>
  </si>
  <si>
    <t>WEB-5739</t>
  </si>
  <si>
    <t>WEB-7470</t>
  </si>
  <si>
    <t>WEB-7197</t>
  </si>
  <si>
    <t>WEB-7110</t>
  </si>
  <si>
    <t>WEB-9277</t>
  </si>
  <si>
    <t>WEB-5039</t>
  </si>
  <si>
    <t>WEB-6920</t>
  </si>
  <si>
    <t>WEB-9590</t>
  </si>
  <si>
    <t>WEB-8758</t>
  </si>
  <si>
    <t>WEB-7485</t>
  </si>
  <si>
    <t>WEB-9609</t>
  </si>
  <si>
    <t>WEB-5462</t>
  </si>
  <si>
    <t>WEB-8049</t>
  </si>
  <si>
    <t>WEB-9255</t>
  </si>
  <si>
    <t>WEB-5065</t>
  </si>
  <si>
    <t>WEB-8961</t>
  </si>
  <si>
    <t>WEB-8503</t>
  </si>
  <si>
    <t>WEB-6928</t>
  </si>
  <si>
    <t>WEB-8734</t>
  </si>
  <si>
    <t>WEB-9659</t>
  </si>
  <si>
    <t>WEB-8884</t>
  </si>
  <si>
    <t>WEB-6894</t>
  </si>
  <si>
    <t>WEB-9564</t>
  </si>
  <si>
    <t>WEB-8035</t>
  </si>
  <si>
    <t>WEB-8199</t>
  </si>
  <si>
    <t>WEB-5297</t>
  </si>
  <si>
    <t>WEB-5682</t>
  </si>
  <si>
    <t>WEB-8392</t>
  </si>
  <si>
    <t>WEB-8571</t>
  </si>
  <si>
    <t>WEB-9268</t>
  </si>
  <si>
    <t>WEB-5141</t>
  </si>
  <si>
    <t>WEB-8115</t>
  </si>
  <si>
    <t>WEB-5284</t>
  </si>
  <si>
    <t>WEB-5522</t>
  </si>
  <si>
    <t>WEB-5729</t>
  </si>
  <si>
    <t>WEB-7159</t>
  </si>
  <si>
    <t>WEB-5381</t>
  </si>
  <si>
    <t>WEB-6208</t>
  </si>
  <si>
    <t>WEB-5811</t>
  </si>
  <si>
    <t>WEB-7269</t>
  </si>
  <si>
    <t>WEB-7997</t>
  </si>
  <si>
    <t>WEB-6106</t>
  </si>
  <si>
    <t>WEB-6264</t>
  </si>
  <si>
    <t>WEB-6375</t>
  </si>
  <si>
    <t>WEB-7852</t>
  </si>
  <si>
    <t>WEB-9080</t>
  </si>
  <si>
    <t>WEB-8729</t>
  </si>
  <si>
    <t>WEB-7805</t>
  </si>
  <si>
    <t>WEB-9562</t>
  </si>
  <si>
    <t>WEB-5776</t>
  </si>
  <si>
    <t>WEB-6126</t>
  </si>
  <si>
    <t>WEB-7932</t>
  </si>
  <si>
    <t>WEB-5596</t>
  </si>
  <si>
    <t>WEB-6815</t>
  </si>
  <si>
    <t>WEB-9641</t>
  </si>
  <si>
    <t>WEB-6191</t>
  </si>
  <si>
    <t>WEB-9498</t>
  </si>
  <si>
    <t>WEB-6703</t>
  </si>
  <si>
    <t>WEB-5727</t>
  </si>
  <si>
    <t>WEB-7275</t>
  </si>
  <si>
    <t>WEB-9450</t>
  </si>
  <si>
    <t>WEB-5881</t>
  </si>
  <si>
    <t>WEB-9503</t>
  </si>
  <si>
    <t>WEB-5440</t>
  </si>
  <si>
    <t>WEB-5004</t>
  </si>
  <si>
    <t>WEB-7392</t>
  </si>
  <si>
    <t>WEB-8965</t>
  </si>
  <si>
    <t>WEB-9573</t>
  </si>
  <si>
    <t>WEB-5434</t>
  </si>
  <si>
    <t>WEB-7180</t>
  </si>
  <si>
    <t>WEB-8360</t>
  </si>
  <si>
    <t>WEB-7885</t>
  </si>
  <si>
    <t>WEB-6350</t>
  </si>
  <si>
    <t>WEB-9026</t>
  </si>
  <si>
    <t>WEB-5098</t>
  </si>
  <si>
    <t>WEB-6083</t>
  </si>
  <si>
    <t>WEB-8840</t>
  </si>
  <si>
    <t>WEB-9418</t>
  </si>
  <si>
    <t>WEB-8726</t>
  </si>
  <si>
    <t>WEB-9530</t>
  </si>
  <si>
    <t>WEB-5645</t>
  </si>
  <si>
    <t>WEB-8100</t>
  </si>
  <si>
    <t>WEB-5948</t>
  </si>
  <si>
    <t>WEB-8064</t>
  </si>
  <si>
    <t>WEB-9118</t>
  </si>
  <si>
    <t>WEB-8798</t>
  </si>
  <si>
    <t>WEB-8292</t>
  </si>
  <si>
    <t>WEB-7731</t>
  </si>
  <si>
    <t>WEB-5172</t>
  </si>
  <si>
    <t>WEB-7652</t>
  </si>
  <si>
    <t>WEB-8402</t>
  </si>
  <si>
    <t>WEB-9250</t>
  </si>
  <si>
    <t>WEB-8478</t>
  </si>
  <si>
    <t>WEB-6001</t>
  </si>
  <si>
    <t>WEB-7327</t>
  </si>
  <si>
    <t>WEB-5445</t>
  </si>
  <si>
    <t>WEB-6523</t>
  </si>
  <si>
    <t>WEB-6760</t>
  </si>
  <si>
    <t>WEB-9150</t>
  </si>
  <si>
    <t>WEB-5779</t>
  </si>
  <si>
    <t>WEB-8024</t>
  </si>
  <si>
    <t>WEB-9496</t>
  </si>
  <si>
    <t>WEB-5900</t>
  </si>
  <si>
    <t>WEB-6123</t>
  </si>
  <si>
    <t>WEB-9219</t>
  </si>
  <si>
    <t>WEB-6677</t>
  </si>
  <si>
    <t>WEB-8333</t>
  </si>
  <si>
    <t>WEB-6306</t>
  </si>
  <si>
    <t>WEB-8474</t>
  </si>
  <si>
    <t>WEB-5385</t>
  </si>
  <si>
    <t>WEB-8890</t>
  </si>
  <si>
    <t>WEB-9332</t>
  </si>
  <si>
    <t>WEB-5887</t>
  </si>
  <si>
    <t>WEB-7429</t>
  </si>
  <si>
    <t>WEB-6013</t>
  </si>
  <si>
    <t>WEB-9208</t>
  </si>
  <si>
    <t>WEB-9253</t>
  </si>
  <si>
    <t>WEB-8675</t>
  </si>
  <si>
    <t>WEB-6585</t>
  </si>
  <si>
    <t>WEB-7053</t>
  </si>
  <si>
    <t>WEB-9316</t>
  </si>
  <si>
    <t>WEB-7754</t>
  </si>
  <si>
    <t>WEB-6345</t>
  </si>
  <si>
    <t>WEB-8093</t>
  </si>
  <si>
    <t>WEB-9517</t>
  </si>
  <si>
    <t>WEB-6575</t>
  </si>
  <si>
    <t>WEB-7816</t>
  </si>
  <si>
    <t>WEB-5749</t>
  </si>
  <si>
    <t>WEB-5961</t>
  </si>
  <si>
    <t>WEB-9678</t>
  </si>
  <si>
    <t>WEB-7058</t>
  </si>
  <si>
    <t>WEB-8852</t>
  </si>
  <si>
    <t>WEB-5363</t>
  </si>
  <si>
    <t>WEB-8260</t>
  </si>
  <si>
    <t>WEB-5518</t>
  </si>
  <si>
    <t>WEB-8232</t>
  </si>
  <si>
    <t>WEB-7080</t>
  </si>
  <si>
    <t>WEB-6142</t>
  </si>
  <si>
    <t>WEB-6923</t>
  </si>
  <si>
    <t>WEB-5865</t>
  </si>
  <si>
    <t>WEB-6105</t>
  </si>
  <si>
    <t>WEB-5575</t>
  </si>
  <si>
    <t>WEB-8918</t>
  </si>
  <si>
    <t>WEB-6202</t>
  </si>
  <si>
    <t>WEB-9345</t>
  </si>
  <si>
    <t>WEB-5205</t>
  </si>
  <si>
    <t>WEB-6074</t>
  </si>
  <si>
    <t>WEB-7227</t>
  </si>
  <si>
    <t>WEB-8451</t>
  </si>
  <si>
    <t>WEB-5719</t>
  </si>
  <si>
    <t>WEB-9693</t>
  </si>
  <si>
    <t>WEB-9541</t>
  </si>
  <si>
    <t>WEB-7685</t>
  </si>
  <si>
    <t>WEB-6251</t>
  </si>
  <si>
    <t>WEB-8796</t>
  </si>
  <si>
    <t>WEB-9075</t>
  </si>
  <si>
    <t>WEB-6246</t>
  </si>
  <si>
    <t>WEB-6268</t>
  </si>
  <si>
    <t>WEB-6172</t>
  </si>
  <si>
    <t>WEB-6919</t>
  </si>
  <si>
    <t>WEB-6012</t>
  </si>
  <si>
    <t>WEB-9325</t>
  </si>
  <si>
    <t>WEB-6359</t>
  </si>
  <si>
    <t>WEB-7690</t>
  </si>
  <si>
    <t>WEB-6010</t>
  </si>
  <si>
    <t>WEB-9094</t>
  </si>
  <si>
    <t>WEB-5728</t>
  </si>
  <si>
    <t>WEB-7576</t>
  </si>
  <si>
    <t>WEB-6616</t>
  </si>
  <si>
    <t>WEB-8748</t>
  </si>
  <si>
    <t>WEB-7038</t>
  </si>
  <si>
    <t>WEB-5043</t>
  </si>
  <si>
    <t>WEB-6522</t>
  </si>
  <si>
    <t>WEB-5829</t>
  </si>
  <si>
    <t>WEB-8450</t>
  </si>
  <si>
    <t>WEB-6080</t>
  </si>
  <si>
    <t>WEB-8218</t>
  </si>
  <si>
    <t>WEB-6728</t>
  </si>
  <si>
    <t>WEB-7618</t>
  </si>
  <si>
    <t>WEB-6204</t>
  </si>
  <si>
    <t>WEB-6129</t>
  </si>
  <si>
    <t>WEB-5877</t>
  </si>
  <si>
    <t>WEB-5753</t>
  </si>
  <si>
    <t>WEB-7455</t>
  </si>
  <si>
    <t>WEB-6065</t>
  </si>
  <si>
    <t>WEB-8186</t>
  </si>
  <si>
    <t>WEB-9107</t>
  </si>
  <si>
    <t>WEB-5648</t>
  </si>
  <si>
    <t>WEB-5907</t>
  </si>
  <si>
    <t>WEB-8482</t>
  </si>
  <si>
    <t>WEB-8102</t>
  </si>
  <si>
    <t>WEB-9202</t>
  </si>
  <si>
    <t>WEB-8793</t>
  </si>
  <si>
    <t>WEB-5015</t>
  </si>
  <si>
    <t>WEB-8999</t>
  </si>
  <si>
    <t>WEB-8876</t>
  </si>
  <si>
    <t>WEB-9444</t>
  </si>
  <si>
    <t>WEB-7371</t>
  </si>
  <si>
    <t>WEB-7367</t>
  </si>
  <si>
    <t>WEB-6871</t>
  </si>
  <si>
    <t>WEB-5659</t>
  </si>
  <si>
    <t>WEB-9428</t>
  </si>
  <si>
    <t>WEB-8047</t>
  </si>
  <si>
    <t>WEB-7608</t>
  </si>
  <si>
    <t>WEB-5882</t>
  </si>
  <si>
    <t>WEB-7740</t>
  </si>
  <si>
    <t>WEB-6972</t>
  </si>
  <si>
    <t>WEB-8646</t>
  </si>
  <si>
    <t>WEB-6436</t>
  </si>
  <si>
    <t>WEB-6546</t>
  </si>
  <si>
    <t>WEB-6197</t>
  </si>
  <si>
    <t>WEB-5086</t>
  </si>
  <si>
    <t>WEB-5740</t>
  </si>
  <si>
    <t>WEB-7889</t>
  </si>
  <si>
    <t>WEB-6978</t>
  </si>
  <si>
    <t>WEB-7636</t>
  </si>
  <si>
    <t>WEB-6160</t>
  </si>
  <si>
    <t>WEB-5641</t>
  </si>
  <si>
    <t>WEB-5022</t>
  </si>
  <si>
    <t>WEB-6688</t>
  </si>
  <si>
    <t>WEB-9164</t>
  </si>
  <si>
    <t>WEB-6896</t>
  </si>
  <si>
    <t>WEB-5598</t>
  </si>
  <si>
    <t>WEB-5063</t>
  </si>
  <si>
    <t>WEB-5084</t>
  </si>
  <si>
    <t>WEB-5743</t>
  </si>
  <si>
    <t>WEB-6015</t>
  </si>
  <si>
    <t>WEB-6091</t>
  </si>
  <si>
    <t>WEB-8855</t>
  </si>
  <si>
    <t>WEB-9514</t>
  </si>
  <si>
    <t>WEB-5587</t>
  </si>
  <si>
    <t>WEB-6954</t>
  </si>
  <si>
    <t>WEB-8375</t>
  </si>
  <si>
    <t>WEB-5014</t>
  </si>
  <si>
    <t>WEB-7804</t>
  </si>
  <si>
    <t>WEB-9098</t>
  </si>
  <si>
    <t>WEB-6886</t>
  </si>
  <si>
    <t>WEB-6529</t>
  </si>
  <si>
    <t>WEB-5684</t>
  </si>
  <si>
    <t>WEB-5139</t>
  </si>
  <si>
    <t>WEB-7489</t>
  </si>
  <si>
    <t>WEB-8835</t>
  </si>
  <si>
    <t>WEB-6169</t>
  </si>
  <si>
    <t>WEB-8973</t>
  </si>
  <si>
    <t>WEB-9284</t>
  </si>
  <si>
    <t>WEB-5316</t>
  </si>
  <si>
    <t>WEB-9605</t>
  </si>
  <si>
    <t>WEB-5976</t>
  </si>
  <si>
    <t>WEB-8808</t>
  </si>
  <si>
    <t>WEB-8268</t>
  </si>
  <si>
    <t>WEB-5467</t>
  </si>
  <si>
    <t>WEB-6356</t>
  </si>
  <si>
    <t>WEB-5290</t>
  </si>
  <si>
    <t>WEB-7687</t>
  </si>
  <si>
    <t>WEB-9520</t>
  </si>
  <si>
    <t>WEB-8350</t>
  </si>
  <si>
    <t>WEB-8021</t>
  </si>
  <si>
    <t>WEB-7338</t>
  </si>
  <si>
    <t>WEB-9338</t>
  </si>
  <si>
    <t>WEB-6773</t>
  </si>
  <si>
    <t>WEB-9688</t>
  </si>
  <si>
    <t>WEB-8145</t>
  </si>
  <si>
    <t>WEB-8744</t>
  </si>
  <si>
    <t>WEB-8456</t>
  </si>
  <si>
    <t>WEB-8688</t>
  </si>
  <si>
    <t>WEB-7466</t>
  </si>
  <si>
    <t>WEB-6786</t>
  </si>
  <si>
    <t>WEB-6457</t>
  </si>
  <si>
    <t>WEB-8239</t>
  </si>
  <si>
    <t>WEB-8626</t>
  </si>
  <si>
    <t>WEB-9599</t>
  </si>
  <si>
    <t>WEB-8676</t>
  </si>
  <si>
    <t>WEB-8284</t>
  </si>
  <si>
    <t>WEB-6853</t>
  </si>
  <si>
    <t>WEB-7437</t>
  </si>
  <si>
    <t>WEB-7358</t>
  </si>
  <si>
    <t>WEB-8640</t>
  </si>
  <si>
    <t>WEB-6587</t>
  </si>
  <si>
    <t>WEB-5734</t>
  </si>
  <si>
    <t>WEB-7999</t>
  </si>
  <si>
    <t>WEB-6685</t>
  </si>
  <si>
    <t>WEB-6724</t>
  </si>
  <si>
    <t>WEB-6601</t>
  </si>
  <si>
    <t>WEB-7590</t>
  </si>
  <si>
    <t>WEB-7929</t>
  </si>
  <si>
    <t>WEB-5235</t>
  </si>
  <si>
    <t>WEB-7537</t>
  </si>
  <si>
    <t>WEB-6534</t>
  </si>
  <si>
    <t>WEB-8627</t>
  </si>
  <si>
    <t>WEB-6420</t>
  </si>
  <si>
    <t>WEB-9620</t>
  </si>
  <si>
    <t>WEB-5283</t>
  </si>
  <si>
    <t>WEB-9319</t>
  </si>
  <si>
    <t>WEB-8488</t>
  </si>
  <si>
    <t>WEB-5771</t>
  </si>
  <si>
    <t>WEB-6754</t>
  </si>
  <si>
    <t>WEB-6915</t>
  </si>
  <si>
    <t>WEB-7675</t>
  </si>
  <si>
    <t>WEB-6399</t>
  </si>
  <si>
    <t>WEB-8455</t>
  </si>
  <si>
    <t>WEB-6326</t>
  </si>
  <si>
    <t>WEB-8642</t>
  </si>
  <si>
    <t>WEB-5644</t>
  </si>
  <si>
    <t>WEB-6095</t>
  </si>
  <si>
    <t>WEB-6406</t>
  </si>
  <si>
    <t>WEB-8997</t>
  </si>
  <si>
    <t>WEB-9696</t>
  </si>
  <si>
    <t>WEB-7637</t>
  </si>
  <si>
    <t>WEB-7668</t>
  </si>
  <si>
    <t>WEB-7094</t>
  </si>
  <si>
    <t>WEB-5287</t>
  </si>
  <si>
    <t>WEB-9644</t>
  </si>
  <si>
    <t>WEB-5510</t>
  </si>
  <si>
    <t>WEB-9459</t>
  </si>
  <si>
    <t>WEB-7518</t>
  </si>
  <si>
    <t>WEB-8372</t>
  </si>
  <si>
    <t>WEB-6852</t>
  </si>
  <si>
    <t>WEB-6955</t>
  </si>
  <si>
    <t>WEB-5208</t>
  </si>
  <si>
    <t>WEB-6874</t>
  </si>
  <si>
    <t>WEB-5503</t>
  </si>
  <si>
    <t>WEB-7422</t>
  </si>
  <si>
    <t>WEB-5985</t>
  </si>
  <si>
    <t>WEB-8336</t>
  </si>
  <si>
    <t>WEB-6749</t>
  </si>
  <si>
    <t>WEB-6569</t>
  </si>
  <si>
    <t>WEB-9093</t>
  </si>
  <si>
    <t>WEB-8847</t>
  </si>
  <si>
    <t>WEB-9476</t>
  </si>
  <si>
    <t>WEB-6993</t>
  </si>
  <si>
    <t>WEB-5668</t>
  </si>
  <si>
    <t>WEB-8111</t>
  </si>
  <si>
    <t>WEB-8735</t>
  </si>
  <si>
    <t>WEB-7588</t>
  </si>
  <si>
    <t>WEB-7340</t>
  </si>
  <si>
    <t>WEB-5562</t>
  </si>
  <si>
    <t>WEB-8783</t>
  </si>
  <si>
    <t>WEB-5781</t>
  </si>
  <si>
    <t>WEB-6100</t>
  </si>
  <si>
    <t>WEB-5401</t>
  </si>
  <si>
    <t>WEB-9403</t>
  </si>
  <si>
    <t>WEB-7248</t>
  </si>
  <si>
    <t>WEB-8560</t>
  </si>
  <si>
    <t>WEB-9056</t>
  </si>
  <si>
    <t>WEB-5902</t>
  </si>
  <si>
    <t>WEB-5061</t>
  </si>
  <si>
    <t>WEB-6586</t>
  </si>
  <si>
    <t>WEB-8125</t>
  </si>
  <si>
    <t>WEB-5483</t>
  </si>
  <si>
    <t>WEB-8684</t>
  </si>
  <si>
    <t>WEB-7913</t>
  </si>
  <si>
    <t>WEB-7555</t>
  </si>
  <si>
    <t>WEB-8913</t>
  </si>
  <si>
    <t>WEB-8494</t>
  </si>
  <si>
    <t>WEB-8095</t>
  </si>
  <si>
    <t>WEB-6875</t>
  </si>
  <si>
    <t>WEB-8266</t>
  </si>
  <si>
    <t>WEB-9462</t>
  </si>
  <si>
    <t>WEB-6266</t>
  </si>
  <si>
    <t>WEB-7709</t>
  </si>
  <si>
    <t>WEB-8811</t>
  </si>
  <si>
    <t>WEB-8866</t>
  </si>
  <si>
    <t>WEB-7682</t>
  </si>
  <si>
    <t>WEB-5803</t>
  </si>
  <si>
    <t>WEB-6153</t>
  </si>
  <si>
    <t>WEB-8250</t>
  </si>
  <si>
    <t>WEB-9141</t>
  </si>
  <si>
    <t>WEB-7268</t>
  </si>
  <si>
    <t>WEB-6244</t>
  </si>
  <si>
    <t>WEB-5192</t>
  </si>
  <si>
    <t>WEB-6222</t>
  </si>
  <si>
    <t>WEB-7906</t>
  </si>
  <si>
    <t>WEB-7653</t>
  </si>
  <si>
    <t>WEB-9078</t>
  </si>
  <si>
    <t>WEB-5735</t>
  </si>
  <si>
    <t>WEB-6962</t>
  </si>
  <si>
    <t>WEB-8601</t>
  </si>
  <si>
    <t>WEB-6576</t>
  </si>
  <si>
    <t>WEB-6524</t>
  </si>
  <si>
    <t>WEB-8923</t>
  </si>
  <si>
    <t>WEB-5818</t>
  </si>
  <si>
    <t>WEB-6349</t>
  </si>
  <si>
    <t>WEB-8298</t>
  </si>
  <si>
    <t>WEB-5957</t>
  </si>
  <si>
    <t>WEB-5372</t>
  </si>
  <si>
    <t>WEB-8299</t>
  </si>
  <si>
    <t>WEB-7866</t>
  </si>
  <si>
    <t>WEB-7287</t>
  </si>
  <si>
    <t>WEB-8667</t>
  </si>
  <si>
    <t>WEB-8053</t>
  </si>
  <si>
    <t>WEB-5894</t>
  </si>
  <si>
    <t>WEB-5174</t>
  </si>
  <si>
    <t>WEB-6998</t>
  </si>
  <si>
    <t>WEB-7428</t>
  </si>
  <si>
    <t>WEB-5159</t>
  </si>
  <si>
    <t>WEB-8061</t>
  </si>
  <si>
    <t>WEB-8469</t>
  </si>
  <si>
    <t>WEB-6205</t>
  </si>
  <si>
    <t>WEB-9010</t>
  </si>
  <si>
    <t>WEB-8559</t>
  </si>
  <si>
    <t>WEB-9489</t>
  </si>
  <si>
    <t>WEB-5432</t>
  </si>
  <si>
    <t>WEB-6528</t>
  </si>
  <si>
    <t>WEB-7309</t>
  </si>
  <si>
    <t>WEB-8407</t>
  </si>
  <si>
    <t>WEB-6147</t>
  </si>
  <si>
    <t>WEB-5731</t>
  </si>
  <si>
    <t>WEB-9594</t>
  </si>
  <si>
    <t>WEB-6561</t>
  </si>
  <si>
    <t>WEB-8023</t>
  </si>
  <si>
    <t>WEB-5663</t>
  </si>
  <si>
    <t>WEB-8157</t>
  </si>
  <si>
    <t>WEB-5352</t>
  </si>
  <si>
    <t>WEB-7786</t>
  </si>
  <si>
    <t>WEB-8607</t>
  </si>
  <si>
    <t>WEB-7936</t>
  </si>
  <si>
    <t>WEB-8352</t>
  </si>
  <si>
    <t>WEB-7083</t>
  </si>
  <si>
    <t>WEB-8928</t>
  </si>
  <si>
    <t>WEB-8757</t>
  </si>
  <si>
    <t>WEB-5572</t>
  </si>
  <si>
    <t>WEB-6620</t>
  </si>
  <si>
    <t>WEB-7784</t>
  </si>
  <si>
    <t>WEB-5783</t>
  </si>
  <si>
    <t>WEB-5036</t>
  </si>
  <si>
    <t>WEB-9377</t>
  </si>
  <si>
    <t>WEB-5223</t>
  </si>
  <si>
    <t>WEB-5541</t>
  </si>
  <si>
    <t>WEB-5253</t>
  </si>
  <si>
    <t>WEB-6679</t>
  </si>
  <si>
    <t>WEB-6285</t>
  </si>
  <si>
    <t>WEB-5732</t>
  </si>
  <si>
    <t>WEB-6451</t>
  </si>
  <si>
    <t>WEB-6190</t>
  </si>
  <si>
    <t>WEB-6550</t>
  </si>
  <si>
    <t>WEB-8183</t>
  </si>
  <si>
    <t>WEB-5945</t>
  </si>
  <si>
    <t>WEB-8694</t>
  </si>
  <si>
    <t>WEB-7826</t>
  </si>
  <si>
    <t>WEB-9343</t>
  </si>
  <si>
    <t>WEB-6419</t>
  </si>
  <si>
    <t>WEB-7556</t>
  </si>
  <si>
    <t>WEB-5356</t>
  </si>
  <si>
    <t>WEB-8530</t>
  </si>
  <si>
    <t>WEB-5075</t>
  </si>
  <si>
    <t>WEB-9548</t>
  </si>
  <si>
    <t>WEB-5204</t>
  </si>
  <si>
    <t>WEB-7116</t>
  </si>
  <si>
    <t>WEB-5550</t>
  </si>
  <si>
    <t>WEB-9005</t>
  </si>
  <si>
    <t>WEB-8465</t>
  </si>
  <si>
    <t>WEB-7202</t>
  </si>
  <si>
    <t>WEB-8739</t>
  </si>
  <si>
    <t>WEB-9426</t>
  </si>
  <si>
    <t>WEB-6469</t>
  </si>
  <si>
    <t>WEB-7973</t>
  </si>
  <si>
    <t>WEB-7886</t>
  </si>
  <si>
    <t>WEB-9576</t>
  </si>
  <si>
    <t>WEB-8441</t>
  </si>
  <si>
    <t>WEB-5889</t>
  </si>
  <si>
    <t>WEB-9214</t>
  </si>
  <si>
    <t>WEB-9045</t>
  </si>
  <si>
    <t>WEB-7935</t>
  </si>
  <si>
    <t>WEB-7598</t>
  </si>
  <si>
    <t>WEB-6437</t>
  </si>
  <si>
    <t>WEB-6031</t>
  </si>
  <si>
    <t>WEB-9340</t>
  </si>
  <si>
    <t>WEB-7565</t>
  </si>
  <si>
    <t>WEB-8058</t>
  </si>
  <si>
    <t>WEB-7728</t>
  </si>
  <si>
    <t>WEB-8864</t>
  </si>
  <si>
    <t>WEB-8720</t>
  </si>
  <si>
    <t>WEB-7921</t>
  </si>
  <si>
    <t>WEB-6783</t>
  </si>
  <si>
    <t>WEB-8880</t>
  </si>
  <si>
    <t>WEB-6273</t>
  </si>
  <si>
    <t>WEB-5117</t>
  </si>
  <si>
    <t>WEB-8931</t>
  </si>
  <si>
    <t>WEB-7008</t>
  </si>
  <si>
    <t>WEB-6256</t>
  </si>
  <si>
    <t>WEB-5638</t>
  </si>
  <si>
    <t>WEB-5383</t>
  </si>
  <si>
    <t>WEB-5412</t>
  </si>
  <si>
    <t>WEB-9290</t>
  </si>
  <si>
    <t>WEB-5031</t>
  </si>
  <si>
    <t>WEB-7318</t>
  </si>
  <si>
    <t>WEB-8970</t>
  </si>
  <si>
    <t>WEB-7838</t>
  </si>
  <si>
    <t>WEB-7132</t>
  </si>
  <si>
    <t>WEB-7119</t>
  </si>
  <si>
    <t>WEB-5669</t>
  </si>
  <si>
    <t>WEB-9308</t>
  </si>
  <si>
    <t>WEB-6121</t>
  </si>
  <si>
    <t>WEB-6395</t>
  </si>
  <si>
    <t>WEB-8549</t>
  </si>
  <si>
    <t>WEB-7204</t>
  </si>
  <si>
    <t>WEB-5433</t>
  </si>
  <si>
    <t>WEB-5211</t>
  </si>
  <si>
    <t>WEB-5129</t>
  </si>
  <si>
    <t>WEB-7278</t>
  </si>
  <si>
    <t>WEB-9288</t>
  </si>
  <si>
    <t>WEB-7032</t>
  </si>
  <si>
    <t>WEB-6284</t>
  </si>
  <si>
    <t>WEB-5398</t>
  </si>
  <si>
    <t>WEB-6772</t>
  </si>
  <si>
    <t>WEB-7564</t>
  </si>
  <si>
    <t>WEB-5597</t>
  </si>
  <si>
    <t>WEB-8832</t>
  </si>
  <si>
    <t>WEB-9116</t>
  </si>
  <si>
    <t>WEB-7447</t>
  </si>
  <si>
    <t>WEB-6213</t>
  </si>
  <si>
    <t>WEB-5632</t>
  </si>
  <si>
    <t>WEB-8490</t>
  </si>
  <si>
    <t>WEB-9542</t>
  </si>
  <si>
    <t>WEB-7948</t>
  </si>
  <si>
    <t>WEB-9106</t>
  </si>
  <si>
    <t>WEB-5926</t>
  </si>
  <si>
    <t>WEB-6107</t>
  </si>
  <si>
    <t>WEB-8755</t>
  </si>
  <si>
    <t>WEB-8309</t>
  </si>
  <si>
    <t>WEB-9443</t>
  </si>
  <si>
    <t>WEB-8686</t>
  </si>
  <si>
    <t>WEB-8540</t>
  </si>
  <si>
    <t>WEB-9334</t>
  </si>
  <si>
    <t>WEB-8373</t>
  </si>
  <si>
    <t>WEB-5670</t>
  </si>
  <si>
    <t>WEB-6364</t>
  </si>
  <si>
    <t>WEB-5349</t>
  </si>
  <si>
    <t>WEB-6537</t>
  </si>
  <si>
    <t>WEB-7341</t>
  </si>
  <si>
    <t>WEB-9550</t>
  </si>
  <si>
    <t>WEB-6938</t>
  </si>
  <si>
    <t>WEB-7944</t>
  </si>
  <si>
    <t>WEB-9193</t>
  </si>
  <si>
    <t>WEB-7000</t>
  </si>
  <si>
    <t>WEB-5465</t>
  </si>
  <si>
    <t>WEB-7004</t>
  </si>
  <si>
    <t>WEB-9386</t>
  </si>
  <si>
    <t>WEB-5593</t>
  </si>
  <si>
    <t>WEB-5336</t>
  </si>
  <si>
    <t>WEB-7587</t>
  </si>
  <si>
    <t>WEB-7301</t>
  </si>
  <si>
    <t>WEB-7725</t>
  </si>
  <si>
    <t>WEB-6220</t>
  </si>
  <si>
    <t>WEB-9186</t>
  </si>
  <si>
    <t>WEB-7580</t>
  </si>
  <si>
    <t>WEB-5716</t>
  </si>
  <si>
    <t>WEB-7946</t>
  </si>
  <si>
    <t>WEB-5017</t>
  </si>
  <si>
    <t>WEB-8543</t>
  </si>
  <si>
    <t>WEB-5817</t>
  </si>
  <si>
    <t>WEB-6860</t>
  </si>
  <si>
    <t>WEB-9166</t>
  </si>
  <si>
    <t>WEB-5605</t>
  </si>
  <si>
    <t>WEB-8448</t>
  </si>
  <si>
    <t>WEB-6596</t>
  </si>
  <si>
    <t>WEB-8114</t>
  </si>
  <si>
    <t>WEB-6739</t>
  </si>
  <si>
    <t>WEB-6743</t>
  </si>
  <si>
    <t>WEB-8917</t>
  </si>
  <si>
    <t>WEB-5210</t>
  </si>
  <si>
    <t>WEB-8389</t>
  </si>
  <si>
    <t>WEB-5144</t>
  </si>
  <si>
    <t>WEB-9317</t>
  </si>
  <si>
    <t>WEB-8094</t>
  </si>
  <si>
    <t>WEB-7688</t>
  </si>
  <si>
    <t>WEB-6079</t>
  </si>
  <si>
    <t>WEB-8971</t>
  </si>
  <si>
    <t>WEB-6664</t>
  </si>
  <si>
    <t>WEB-7760</t>
  </si>
  <si>
    <t>WEB-5053</t>
  </si>
  <si>
    <t>WEB-6552</t>
  </si>
  <si>
    <t>WEB-9320</t>
  </si>
  <si>
    <t>WEB-6496</t>
  </si>
  <si>
    <t>WEB-9187</t>
  </si>
  <si>
    <t>WEB-8498</t>
  </si>
  <si>
    <t>WEB-7917</t>
  </si>
  <si>
    <t>WEB-7125</t>
  </si>
  <si>
    <t>WEB-5850</t>
  </si>
  <si>
    <t>WEB-7280</t>
  </si>
  <si>
    <t>WEB-9372</t>
  </si>
  <si>
    <t>WEB-7344</t>
  </si>
  <si>
    <t>WEB-7551</t>
  </si>
  <si>
    <t>WEB-5531</t>
  </si>
  <si>
    <t>WEB-6861</t>
  </si>
  <si>
    <t>WEB-8727</t>
  </si>
  <si>
    <t>WEB-8080</t>
  </si>
  <si>
    <t>WEB-5812</t>
  </si>
  <si>
    <t>WEB-6327</t>
  </si>
  <si>
    <t>WEB-7861</t>
  </si>
  <si>
    <t>WEB-6718</t>
  </si>
  <si>
    <t>WEB-8410</t>
  </si>
  <si>
    <t>WEB-7648</t>
  </si>
  <si>
    <t>WEB-5257</t>
  </si>
  <si>
    <t>WEB-7931</t>
  </si>
  <si>
    <t>WEB-9083</t>
  </si>
  <si>
    <t>WEB-8262</t>
  </si>
  <si>
    <t>WEB-5237</t>
  </si>
  <si>
    <t>WEB-6903</t>
  </si>
  <si>
    <t>WEB-7529</t>
  </si>
  <si>
    <t>WEB-6819</t>
  </si>
  <si>
    <t>WEB-9211</t>
  </si>
  <si>
    <t>WEB-7753</t>
  </si>
  <si>
    <t>WEB-8438</t>
  </si>
  <si>
    <t>WEB-6353</t>
  </si>
  <si>
    <t>WEB-6753</t>
  </si>
  <si>
    <t>WEB-7624</t>
  </si>
  <si>
    <t>WEB-5345</t>
  </si>
  <si>
    <t>WEB-5527</t>
  </si>
  <si>
    <t>WEB-5773</t>
  </si>
  <si>
    <t>WEB-5941</t>
  </si>
  <si>
    <t>WEB-9082</t>
  </si>
  <si>
    <t>WEB-8066</t>
  </si>
  <si>
    <t>WEB-7157</t>
  </si>
  <si>
    <t>WEB-6671</t>
  </si>
  <si>
    <t>WEB-6042</t>
  </si>
  <si>
    <t>WEB-9398</t>
  </si>
  <si>
    <t>WEB-8414</t>
  </si>
  <si>
    <t>WEB-5870</t>
  </si>
  <si>
    <t>WEB-5273</t>
  </si>
  <si>
    <t>WEB-7235</t>
  </si>
  <si>
    <t>WEB-7993</t>
  </si>
  <si>
    <t>WEB-7174</t>
  </si>
  <si>
    <t>WEB-6102</t>
  </si>
  <si>
    <t>WEB-7288</t>
  </si>
  <si>
    <t>WEB-8841</t>
  </si>
  <si>
    <t>WEB-9283</t>
  </si>
  <si>
    <t>WEB-6136</t>
  </si>
  <si>
    <t>WEB-7513</t>
  </si>
  <si>
    <t>WEB-9119</t>
  </si>
  <si>
    <t>WEB-6181</t>
  </si>
  <si>
    <t>WEB-7313</t>
  </si>
  <si>
    <t>WEB-7870</t>
  </si>
  <si>
    <t>WEB-5649</t>
  </si>
  <si>
    <t>WEB-6985</t>
  </si>
  <si>
    <t>WEB-6748</t>
  </si>
  <si>
    <t>WEB-6250</t>
  </si>
  <si>
    <t>WEB-8244</t>
  </si>
  <si>
    <t>WEB-8893</t>
  </si>
  <si>
    <t>WEB-7954</t>
  </si>
  <si>
    <t>WEB-5080</t>
  </si>
  <si>
    <t>WEB-9625</t>
  </si>
  <si>
    <t>WEB-6975</t>
  </si>
  <si>
    <t>WEB-8249</t>
  </si>
  <si>
    <t>WEB-5576</t>
  </si>
  <si>
    <t>WEB-7892</t>
  </si>
  <si>
    <t>WEB-8546</t>
  </si>
  <si>
    <t>WEB-6195</t>
  </si>
  <si>
    <t>WEB-5712</t>
  </si>
  <si>
    <t>WEB-5726</t>
  </si>
  <si>
    <t>WEB-8104</t>
  </si>
  <si>
    <t>WEB-8243</t>
  </si>
  <si>
    <t>WEB-5418</t>
  </si>
  <si>
    <t>WEB-7928</t>
  </si>
  <si>
    <t>WEB-8599</t>
  </si>
  <si>
    <t>WEB-7033</t>
  </si>
  <si>
    <t>WEB-6943</t>
  </si>
  <si>
    <t>WEB-9578</t>
  </si>
  <si>
    <t>WEB-5612</t>
  </si>
  <si>
    <t>WEB-5636</t>
  </si>
  <si>
    <t>WEB-9409</t>
  </si>
  <si>
    <t>WEB-7023</t>
  </si>
  <si>
    <t>WEB-6298</t>
  </si>
  <si>
    <t>WEB-7022</t>
  </si>
  <si>
    <t>WEB-7823</t>
  </si>
  <si>
    <t>WEB-8631</t>
  </si>
  <si>
    <t>WEB-8161</t>
  </si>
  <si>
    <t>WEB-7679</t>
  </si>
  <si>
    <t>WEB-7482</t>
  </si>
  <si>
    <t>WEB-5224</t>
  </si>
  <si>
    <t>WEB-7069</t>
  </si>
  <si>
    <t>WEB-8574</t>
  </si>
  <si>
    <t>WEB-5526</t>
  </si>
  <si>
    <t>WEB-5501</t>
  </si>
  <si>
    <t>WEB-5566</t>
  </si>
  <si>
    <t>WEB-5203</t>
  </si>
  <si>
    <t>WEB-8968</t>
  </si>
  <si>
    <t>WEB-9390</t>
  </si>
  <si>
    <t>WEB-9064</t>
  </si>
  <si>
    <t>WEB-8040</t>
  </si>
  <si>
    <t>WEB-5154</t>
  </si>
  <si>
    <t>WEB-6599</t>
  </si>
  <si>
    <t>WEB-8707</t>
  </si>
  <si>
    <t>WEB-5260</t>
  </si>
  <si>
    <t>WEB-9537</t>
  </si>
  <si>
    <t>WEB-7198</t>
  </si>
  <si>
    <t>WEB-8760</t>
  </si>
  <si>
    <t>WEB-6680</t>
  </si>
  <si>
    <t>WEB-8996</t>
  </si>
  <si>
    <t>WEB-6053</t>
  </si>
  <si>
    <t>WEB-8815</t>
  </si>
  <si>
    <t>WEB-9203</t>
  </si>
  <si>
    <t>WEB-7724</t>
  </si>
  <si>
    <t>WEB-9671</t>
  </si>
  <si>
    <t>WEB-6324</t>
  </si>
  <si>
    <t>WEB-8545</t>
  </si>
  <si>
    <t>WEB-8532</t>
  </si>
  <si>
    <t>WEB-9033</t>
  </si>
  <si>
    <t>WEB-7052</t>
  </si>
  <si>
    <t>WEB-8158</t>
  </si>
  <si>
    <t>WEB-6441</t>
  </si>
  <si>
    <t>WEB-8473</t>
  </si>
  <si>
    <t>WEB-5710</t>
  </si>
  <si>
    <t>WEB-5420</t>
  </si>
  <si>
    <t>WEB-7330</t>
  </si>
  <si>
    <t>WEB-8154</t>
  </si>
  <si>
    <t>WEB-9294</t>
  </si>
  <si>
    <t>WEB-9050</t>
  </si>
  <si>
    <t>WEB-7419</t>
  </si>
  <si>
    <t>WEB-9134</t>
  </si>
  <si>
    <t>WEB-6606</t>
  </si>
  <si>
    <t>WEB-8810</t>
  </si>
  <si>
    <t>WEB-6722</t>
  </si>
  <si>
    <t>WEB-6088</t>
  </si>
  <si>
    <t>WEB-7671</t>
  </si>
  <si>
    <t>WEB-5923</t>
  </si>
  <si>
    <t>WEB-8843</t>
  </si>
  <si>
    <t>WEB-8813</t>
  </si>
  <si>
    <t>WEB-7451</t>
  </si>
  <si>
    <t>WEB-9030</t>
  </si>
  <si>
    <t>WEB-6063</t>
  </si>
  <si>
    <t>WEB-7878</t>
  </si>
  <si>
    <t>WEB-6867</t>
  </si>
  <si>
    <t>WEB-8875</t>
  </si>
  <si>
    <t>WEB-9410</t>
  </si>
  <si>
    <t>WEB-8479</t>
  </si>
  <si>
    <t>WEB-7322</t>
  </si>
  <si>
    <t>WEB-6125</t>
  </si>
  <si>
    <t>WEB-5221</t>
  </si>
  <si>
    <t>WEB-6249</t>
  </si>
  <si>
    <t>WEB-5864</t>
  </si>
  <si>
    <t>WEB-5888</t>
  </si>
  <si>
    <t>WEB-8697</t>
  </si>
  <si>
    <t>WEB-6331</t>
  </si>
  <si>
    <t>WEB-8805</t>
  </si>
  <si>
    <t>WEB-5736</t>
  </si>
  <si>
    <t>WEB-7867</t>
  </si>
  <si>
    <t>WEB-8600</t>
  </si>
  <si>
    <t>WEB-7006</t>
  </si>
  <si>
    <t>WEB-7256</t>
  </si>
  <si>
    <t>WEB-8466</t>
  </si>
  <si>
    <t>WEB-5506</t>
  </si>
  <si>
    <t>WEB-5837</t>
  </si>
  <si>
    <t>WEB-8740</t>
  </si>
  <si>
    <t>WEB-5693</t>
  </si>
  <si>
    <t>WEB-6034</t>
  </si>
  <si>
    <t>WEB-8314</t>
  </si>
  <si>
    <t>WEB-6362</t>
  </si>
  <si>
    <t>WEB-9547</t>
  </si>
  <si>
    <t>WEB-8903</t>
  </si>
  <si>
    <t>WEB-7964</t>
  </si>
  <si>
    <t>WEB-8616</t>
  </si>
  <si>
    <t>WEB-5574</t>
  </si>
  <si>
    <t>WEB-6922</t>
  </si>
  <si>
    <t>WEB-9638</t>
  </si>
  <si>
    <t>WEB-5263</t>
  </si>
  <si>
    <t>WEB-9508</t>
  </si>
  <si>
    <t>WEB-5342</t>
  </si>
  <si>
    <t>WEB-8011</t>
  </si>
  <si>
    <t>WEB-9618</t>
  </si>
  <si>
    <t>WEB-9413</t>
  </si>
  <si>
    <t>WEB-7396</t>
  </si>
  <si>
    <t>WEB-7090</t>
  </si>
  <si>
    <t>WEB-8184</t>
  </si>
  <si>
    <t>WEB-9363</t>
  </si>
  <si>
    <t>WEB-9472</t>
  </si>
  <si>
    <t>WEB-8313</t>
  </si>
  <si>
    <t>WEB-8206</t>
  </si>
  <si>
    <t>WEB-6286</t>
  </si>
  <si>
    <t>WEB-8633</t>
  </si>
  <si>
    <t>WEB-9200</t>
  </si>
  <si>
    <t>WEB-7963</t>
  </si>
  <si>
    <t>WEB-8421</t>
  </si>
  <si>
    <t>WEB-5209</t>
  </si>
  <si>
    <t>WEB-5620</t>
  </si>
  <si>
    <t>WEB-7443</t>
  </si>
  <si>
    <t>WEB-5828</t>
  </si>
  <si>
    <t>WEB-7519</t>
  </si>
  <si>
    <t>WEB-8641</t>
  </si>
  <si>
    <t>WEB-7609</t>
  </si>
  <si>
    <t>WEB-9579</t>
  </si>
  <si>
    <t>WEB-5622</t>
  </si>
  <si>
    <t>WEB-6401</t>
  </si>
  <si>
    <t>WEB-5699</t>
  </si>
  <si>
    <t>WEB-9237</t>
  </si>
  <si>
    <t>WEB-7290</t>
  </si>
  <si>
    <t>WEB-9595</t>
  </si>
  <si>
    <t>WEB-8330</t>
  </si>
  <si>
    <t>WEB-8334</t>
  </si>
  <si>
    <t>WEB-5170</t>
  </si>
  <si>
    <t>WEB-5019</t>
  </si>
  <si>
    <t>WEB-6290</t>
  </si>
  <si>
    <t>WEB-5584</t>
  </si>
  <si>
    <t>WEB-9646</t>
  </si>
  <si>
    <t>WEB-9311</t>
  </si>
  <si>
    <t>WEB-7544</t>
  </si>
  <si>
    <t>WEB-5561</t>
  </si>
  <si>
    <t>WEB-6891</t>
  </si>
  <si>
    <t>WEB-8126</t>
  </si>
  <si>
    <t>WEB-5918</t>
  </si>
  <si>
    <t>WEB-7605</t>
  </si>
  <si>
    <t>WEB-9155</t>
  </si>
  <si>
    <t>WEB-6413</t>
  </si>
  <si>
    <t>WEB-7855</t>
  </si>
  <si>
    <t>WEB-6509</t>
  </si>
  <si>
    <t>WEB-7171</t>
  </si>
  <si>
    <t>WEB-5426</t>
  </si>
  <si>
    <t>WEB-5452</t>
  </si>
  <si>
    <t>WEB-8615</t>
  </si>
  <si>
    <t>WEB-8345</t>
  </si>
  <si>
    <t>WEB-7243</t>
  </si>
  <si>
    <t>WEB-5879</t>
  </si>
  <si>
    <t>WEB-6108</t>
  </si>
  <si>
    <t>WEB-9147</t>
  </si>
  <si>
    <t>WEB-8411</t>
  </si>
  <si>
    <t>WEB-7503</t>
  </si>
  <si>
    <t>WEB-5661</t>
  </si>
  <si>
    <t>WEB-6017</t>
  </si>
  <si>
    <t>WEB-7638</t>
  </si>
  <si>
    <t>WEB-5277</t>
  </si>
  <si>
    <t>WEB-6201</t>
  </si>
  <si>
    <t>WEB-5939</t>
  </si>
  <si>
    <t>WEB-7770</t>
  </si>
  <si>
    <t>WEB-9146</t>
  </si>
  <si>
    <t>WEB-8189</t>
  </si>
  <si>
    <t>WEB-5427</t>
  </si>
  <si>
    <t>WEB-6568</t>
  </si>
  <si>
    <t>WEB-7048</t>
  </si>
  <si>
    <t>WEB-9535</t>
  </si>
  <si>
    <t>WEB-7985</t>
  </si>
  <si>
    <t>WEB-8491</t>
  </si>
  <si>
    <t>WEB-7091</t>
  </si>
  <si>
    <t>WEB-7076</t>
  </si>
  <si>
    <t>WEB-5489</t>
  </si>
  <si>
    <t>WEB-9174</t>
  </si>
  <si>
    <t>WEB-6459</t>
  </si>
  <si>
    <t>WEB-6445</t>
  </si>
  <si>
    <t>WEB-5842</t>
  </si>
  <si>
    <t>WEB-9452</t>
  </si>
  <si>
    <t>WEB-7299</t>
  </si>
  <si>
    <t>WEB-5239</t>
  </si>
  <si>
    <t>WEB-6873</t>
  </si>
  <si>
    <t>WEB-7528</t>
  </si>
  <si>
    <t>WEB-6982</t>
  </si>
  <si>
    <t>WEB-5402</t>
  </si>
  <si>
    <t>WEB-8914</t>
  </si>
  <si>
    <t>WEB-5250</t>
  </si>
  <si>
    <t>WEB-8976</t>
  </si>
  <si>
    <t>WEB-9637</t>
  </si>
  <si>
    <t>WEB-8137</t>
  </si>
  <si>
    <t>WEB-5249</t>
  </si>
  <si>
    <t>WEB-5419</t>
  </si>
  <si>
    <t>WEB-8908</t>
  </si>
  <si>
    <t>WEB-5416</t>
  </si>
  <si>
    <t>WEB-5578</t>
  </si>
  <si>
    <t>WEB-6603</t>
  </si>
  <si>
    <t>WEB-9120</t>
  </si>
  <si>
    <t>WEB-5705</t>
  </si>
  <si>
    <t>WEB-6093</t>
  </si>
  <si>
    <t>WEB-5186</t>
  </si>
  <si>
    <t>WEB-8071</t>
  </si>
  <si>
    <t>WEB-8265</t>
  </si>
  <si>
    <t>WEB-8214</t>
  </si>
  <si>
    <t>WEB-9190</t>
  </si>
  <si>
    <t>WEB-8620</t>
  </si>
  <si>
    <t>WEB-6600</t>
  </si>
  <si>
    <t>WEB-6714</t>
  </si>
  <si>
    <t>WEB-7744</t>
  </si>
  <si>
    <t>WEB-9291</t>
  </si>
  <si>
    <t>WEB-5628</t>
  </si>
  <si>
    <t>WEB-9090</t>
  </si>
  <si>
    <t>WEB-8259</t>
  </si>
  <si>
    <t>WEB-5415</t>
  </si>
  <si>
    <t>WEB-8099</t>
  </si>
  <si>
    <t>WEB-6179</t>
  </si>
  <si>
    <t>WEB-7920</t>
  </si>
  <si>
    <t>WEB-5370</t>
  </si>
  <si>
    <t>WEB-5513</t>
  </si>
  <si>
    <t>WEB-5131</t>
  </si>
  <si>
    <t>WEB-7107</t>
  </si>
  <si>
    <t>WEB-5358</t>
  </si>
  <si>
    <t>WEB-9246</t>
  </si>
  <si>
    <t>WEB-6447</t>
  </si>
  <si>
    <t>WEB-5586</t>
  </si>
  <si>
    <t>WEB-7531</t>
  </si>
  <si>
    <t>WEB-5750</t>
  </si>
  <si>
    <t>WEB-8878</t>
  </si>
  <si>
    <t>WEB-5346</t>
  </si>
  <si>
    <t>WEB-9632</t>
  </si>
  <si>
    <t>WEB-7781</t>
  </si>
  <si>
    <t>WEB-8954</t>
  </si>
  <si>
    <t>WEB-8169</t>
  </si>
  <si>
    <t>WEB-6311</t>
  </si>
  <si>
    <t>WEB-5616</t>
  </si>
  <si>
    <t>WEB-7146</t>
  </si>
  <si>
    <t>WEB-9691</t>
  </si>
  <si>
    <t>WEB-5177</t>
  </si>
  <si>
    <t>WEB-7589</t>
  </si>
  <si>
    <t>WEB-6977</t>
  </si>
  <si>
    <t>WEB-6953</t>
  </si>
  <si>
    <t>WEB-5456</t>
  </si>
  <si>
    <t>WEB-9602</t>
  </si>
  <si>
    <t>WEB-7509</t>
  </si>
  <si>
    <t>WEB-6763</t>
  </si>
  <si>
    <t>WEB-6410</t>
  </si>
  <si>
    <t>WEB-8502</t>
  </si>
  <si>
    <t>WEB-9114</t>
  </si>
  <si>
    <t>WEB-8151</t>
  </si>
  <si>
    <t>WEB-7440</t>
  </si>
  <si>
    <t>WEB-5885</t>
  </si>
  <si>
    <t>WEB-8891</t>
  </si>
  <si>
    <t>WEB-8285</t>
  </si>
  <si>
    <t>WEB-8791</t>
  </si>
  <si>
    <t>WEB-8445</t>
  </si>
  <si>
    <t>WEB-6893</t>
  </si>
  <si>
    <t>WEB-8778</t>
  </si>
  <si>
    <t>WEB-7408</t>
  </si>
  <si>
    <t>WEB-7319</t>
  </si>
  <si>
    <t>WEB-5228</t>
  </si>
  <si>
    <t>WEB-7375</t>
  </si>
  <si>
    <t>WEB-8191</t>
  </si>
  <si>
    <t>WEB-9385</t>
  </si>
  <si>
    <t>WEB-6229</t>
  </si>
  <si>
    <t>WEB-6921</t>
  </si>
  <si>
    <t>WEB-8347</t>
  </si>
  <si>
    <t>WEB-9101</t>
  </si>
  <si>
    <t>WEB-5946</t>
  </si>
  <si>
    <t>WEB-5282</t>
  </si>
  <si>
    <t>WEB-6789</t>
  </si>
  <si>
    <t>WEB-8576</t>
  </si>
  <si>
    <t>WEB-7436</t>
  </si>
  <si>
    <t>WEB-9470</t>
  </si>
  <si>
    <t>WEB-9369</t>
  </si>
  <si>
    <t>WEB-5236</t>
  </si>
  <si>
    <t>WEB-5997</t>
  </si>
  <si>
    <t>WEB-5446</t>
  </si>
  <si>
    <t>WEB-7649</t>
  </si>
  <si>
    <t>WEB-7060</t>
  </si>
  <si>
    <t>WEB-7450</t>
  </si>
  <si>
    <t>WEB-7678</t>
  </si>
  <si>
    <t>WEB-6710</t>
  </si>
  <si>
    <t>WEB-8533</t>
  </si>
  <si>
    <t>WEB-5690</t>
  </si>
  <si>
    <t>WEB-9607</t>
  </si>
  <si>
    <t>WEB-7444</t>
  </si>
  <si>
    <t>WEB-9207</t>
  </si>
  <si>
    <t>WEB-7241</t>
  </si>
  <si>
    <t>WEB-5821</t>
  </si>
  <si>
    <t>WEB-8364</t>
  </si>
  <si>
    <t>WEB-9210</t>
  </si>
  <si>
    <t>WEB-9653</t>
  </si>
  <si>
    <t>WEB-7334</t>
  </si>
  <si>
    <t>WEB-9483</t>
  </si>
  <si>
    <t>WEB-7224</t>
  </si>
  <si>
    <t>WEB-6944</t>
  </si>
  <si>
    <t>WEB-8477</t>
  </si>
  <si>
    <t>WEB-8173</t>
  </si>
  <si>
    <t>WEB-8112</t>
  </si>
  <si>
    <t>WEB-8034</t>
  </si>
  <si>
    <t>WEB-5010</t>
  </si>
  <si>
    <t>WEB-7958</t>
  </si>
  <si>
    <t>WEB-7221</t>
  </si>
  <si>
    <t>WEB-6817</t>
  </si>
  <si>
    <t>WEB-5544</t>
  </si>
  <si>
    <t>WEB-9463</t>
  </si>
  <si>
    <t>WEB-5357</t>
  </si>
  <si>
    <t>WEB-6830</t>
  </si>
  <si>
    <t>WEB-7282</t>
  </si>
  <si>
    <t>WEB-6895</t>
  </si>
  <si>
    <t>WEB-8005</t>
  </si>
  <si>
    <t>WEB-8030</t>
  </si>
  <si>
    <t>WEB-6770</t>
  </si>
  <si>
    <t>WEB-6089</t>
  </si>
  <si>
    <t>WEB-8452</t>
  </si>
  <si>
    <t>WEB-6008</t>
  </si>
  <si>
    <t>WEB-8985</t>
  </si>
  <si>
    <t>WEB-8217</t>
  </si>
  <si>
    <t>WEB-9058</t>
  </si>
  <si>
    <t>WEB-5217</t>
  </si>
  <si>
    <t>WEB-8201</t>
  </si>
  <si>
    <t>WEB-7492</t>
  </si>
  <si>
    <t>WEB-5982</t>
  </si>
  <si>
    <t>WEB-8978</t>
  </si>
  <si>
    <t>WEB-7536</t>
  </si>
  <si>
    <t>WEB-5754</t>
  </si>
  <si>
    <t>WEB-9018</t>
  </si>
  <si>
    <t>WEB-7129</t>
  </si>
  <si>
    <t>WEB-8670</t>
  </si>
  <si>
    <t>WEB-7012</t>
  </si>
  <si>
    <t>WEB-8382</t>
  </si>
  <si>
    <t>WEB-9168</t>
  </si>
  <si>
    <t>WEB-7844</t>
  </si>
  <si>
    <t>WEB-8654</t>
  </si>
  <si>
    <t>WEB-6085</t>
  </si>
  <si>
    <t>WEB-6666</t>
  </si>
  <si>
    <t>WEB-8529</t>
  </si>
  <si>
    <t>WEB-6800</t>
  </si>
  <si>
    <t>WEB-8711</t>
  </si>
  <si>
    <t>WEB-5136</t>
  </si>
  <si>
    <t>WEB-5214</t>
  </si>
  <si>
    <t>WEB-5836</t>
  </si>
  <si>
    <t>WEB-5480</t>
  </si>
  <si>
    <t>WEB-8014</t>
  </si>
  <si>
    <t>WEB-8611</t>
  </si>
  <si>
    <t>WEB-5590</t>
  </si>
  <si>
    <t>WEB-7242</t>
  </si>
  <si>
    <t>WEB-5515</t>
  </si>
  <si>
    <t>WEB-5504</t>
  </si>
  <si>
    <t>WEB-8251</t>
  </si>
  <si>
    <t>WEB-8368</t>
  </si>
  <si>
    <t>WEB-6411</t>
  </si>
  <si>
    <t>WEB-8274</t>
  </si>
  <si>
    <t>WEB-9631</t>
  </si>
  <si>
    <t>WEB-5122</t>
  </si>
  <si>
    <t>WEB-6248</t>
  </si>
  <si>
    <t>WEB-6707</t>
  </si>
  <si>
    <t>WEB-9145</t>
  </si>
  <si>
    <t>WEB-6241</t>
  </si>
  <si>
    <t>WEB-5414</t>
  </si>
  <si>
    <t>WEB-7331</t>
  </si>
  <si>
    <t>WEB-5689</t>
  </si>
  <si>
    <t>WEB-7667</t>
  </si>
  <si>
    <t>WEB-6150</t>
  </si>
  <si>
    <t>WEB-8354</t>
  </si>
  <si>
    <t>WEB-6165</t>
  </si>
  <si>
    <t>WEB-5679</t>
  </si>
  <si>
    <t>WEB-7066</t>
  </si>
  <si>
    <t>WEB-5936</t>
  </si>
  <si>
    <t>WEB-7156</t>
  </si>
  <si>
    <t>WEB-5111</t>
  </si>
  <si>
    <t>WEB-7018</t>
  </si>
  <si>
    <t>WEB-7896</t>
  </si>
  <si>
    <t>WEB-7950</t>
  </si>
  <si>
    <t>WEB-9481</t>
  </si>
  <si>
    <t>WEB-6958</t>
  </si>
  <si>
    <t>WEB-6127</t>
  </si>
  <si>
    <t>WEB-7160</t>
  </si>
  <si>
    <t>WEB-6124</t>
  </si>
  <si>
    <t>WEB-9109</t>
  </si>
  <si>
    <t>WEB-6806</t>
  </si>
  <si>
    <t>WEB-5404</t>
  </si>
  <si>
    <t>WEB-9628</t>
  </si>
  <si>
    <t>WEB-7642</t>
  </si>
  <si>
    <t>WEB-8741</t>
  </si>
  <si>
    <t>WEB-7583</t>
  </si>
  <si>
    <t>WEB-5611</t>
  </si>
  <si>
    <t>WEB-7972</t>
  </si>
  <si>
    <t>WEB-7874</t>
  </si>
  <si>
    <t>WEB-5825</t>
  </si>
  <si>
    <t>WEB-6952</t>
  </si>
  <si>
    <t>WEB-5155</t>
  </si>
  <si>
    <t>WEB-8865</t>
  </si>
  <si>
    <t>WEB-5160</t>
  </si>
  <si>
    <t>WEB-8692</t>
  </si>
  <si>
    <t>WEB-7829</t>
  </si>
  <si>
    <t>WEB-6609</t>
  </si>
  <si>
    <t>WEB-9427</t>
  </si>
  <si>
    <t>WEB-6933</t>
  </si>
  <si>
    <t>WEB-5720</t>
  </si>
  <si>
    <t>WEB-9527</t>
  </si>
  <si>
    <t>WEB-7614</t>
  </si>
  <si>
    <t>WEB-5613</t>
  </si>
  <si>
    <t>WEB-7233</t>
  </si>
  <si>
    <t>WEB-8592</t>
  </si>
  <si>
    <t>WEB-9088</t>
  </si>
  <si>
    <t>WEB-9300</t>
  </si>
  <si>
    <t>WEB-8355</t>
  </si>
  <si>
    <t>WEB-6318</t>
  </si>
  <si>
    <t>WEB-5403</t>
  </si>
  <si>
    <t>WEB-6322</t>
  </si>
  <si>
    <t>WEB-6152</t>
  </si>
  <si>
    <t>WEB-7270</t>
  </si>
  <si>
    <t>WEB-5831</t>
  </si>
  <si>
    <t>WEB-8356</t>
  </si>
  <si>
    <t>WEB-9673</t>
  </si>
  <si>
    <t>WEB-8650</t>
  </si>
  <si>
    <t>WEB-9378</t>
  </si>
  <si>
    <t>WEB-9126</t>
  </si>
  <si>
    <t>WEB-5289</t>
  </si>
  <si>
    <t>WEB-6275</t>
  </si>
  <si>
    <t>WEB-7369</t>
  </si>
  <si>
    <t>WEB-9375</t>
  </si>
  <si>
    <t>WEB-9697</t>
  </si>
  <si>
    <t>WEB-6388</t>
  </si>
  <si>
    <t>WEB-9482</t>
  </si>
  <si>
    <t>WEB-7573</t>
  </si>
  <si>
    <t>WEB-5109</t>
  </si>
  <si>
    <t>WEB-5619</t>
  </si>
  <si>
    <t>WEB-9172</t>
  </si>
  <si>
    <t>WEB-8696</t>
  </si>
  <si>
    <t>WEB-5498</t>
  </si>
  <si>
    <t>WEB-7460</t>
  </si>
  <si>
    <t>WEB-9143</t>
  </si>
  <si>
    <t>WEB-8475</t>
  </si>
  <si>
    <t>WEB-7992</t>
  </si>
  <si>
    <t>WEB-7413</t>
  </si>
  <si>
    <t>WEB-8384</t>
  </si>
  <si>
    <t>WEB-9185</t>
  </si>
  <si>
    <t>WEB-5189</t>
  </si>
  <si>
    <t>WEB-8261</t>
  </si>
  <si>
    <t>WEB-7377</t>
  </si>
  <si>
    <t>WEB-7015</t>
  </si>
  <si>
    <t>WEB-7495</t>
  </si>
  <si>
    <t>WEB-6479</t>
  </si>
  <si>
    <t>WEB-6960</t>
  </si>
  <si>
    <t>WEB-5604</t>
  </si>
  <si>
    <t>WEB-8302</t>
  </si>
  <si>
    <t>WEB-5281</t>
  </si>
  <si>
    <t>WEB-7849</t>
  </si>
  <si>
    <t>WEB-7232</t>
  </si>
  <si>
    <t>WEB-6767</t>
  </si>
  <si>
    <t>WEB-5481</t>
  </si>
  <si>
    <t>WEB-7399</t>
  </si>
  <si>
    <t>WEB-6536</t>
  </si>
  <si>
    <t>WEB-7771</t>
  </si>
  <si>
    <t>WEB-6581</t>
  </si>
  <si>
    <t>WEB-5942</t>
  </si>
  <si>
    <t>WEB-7207</t>
  </si>
  <si>
    <t>WEB-9123</t>
  </si>
  <si>
    <t>WEB-5752</t>
  </si>
  <si>
    <t>WEB-7795</t>
  </si>
  <si>
    <t>WEB-6898</t>
  </si>
  <si>
    <t>WEB-5496</t>
  </si>
  <si>
    <t>WEB-8419</t>
  </si>
  <si>
    <t>WEB-6135</t>
  </si>
  <si>
    <t>WEB-5167</t>
  </si>
  <si>
    <t>WEB-8702</t>
  </si>
  <si>
    <t>WEB-7977</t>
  </si>
  <si>
    <t>WEB-8069</t>
  </si>
  <si>
    <t>WEB-6161</t>
  </si>
  <si>
    <t>WEB-8763</t>
  </si>
  <si>
    <t>WEB-5955</t>
  </si>
  <si>
    <t>WEB-7625</t>
  </si>
  <si>
    <t>WEB-6143</t>
  </si>
  <si>
    <t>WEB-5748</t>
  </si>
  <si>
    <t>WEB-9488</t>
  </si>
  <si>
    <t>WEB-7423</t>
  </si>
  <si>
    <t>WEB-9534</t>
  </si>
  <si>
    <t>WEB-8279</t>
  </si>
  <si>
    <t>WEB-6051</t>
  </si>
  <si>
    <t>WEB-8464</t>
  </si>
  <si>
    <t>WEB-7869</t>
  </si>
  <si>
    <t>WEB-9643</t>
  </si>
  <si>
    <t>WEB-7030</t>
  </si>
  <si>
    <t>WEB-9337</t>
  </si>
  <si>
    <t>WEB-7810</t>
  </si>
  <si>
    <t>WEB-5685</t>
  </si>
  <si>
    <t>WEB-6956</t>
  </si>
  <si>
    <t>WEB-6916</t>
  </si>
  <si>
    <t>WEB-5047</t>
  </si>
  <si>
    <t>WEB-7189</t>
  </si>
  <si>
    <t>WEB-9013</t>
  </si>
  <si>
    <t>WEB-5866</t>
  </si>
  <si>
    <t>WEB-5954</t>
  </si>
  <si>
    <t>WEB-9657</t>
  </si>
  <si>
    <t>WEB-6274</t>
  </si>
  <si>
    <t>WEB-6945</t>
  </si>
  <si>
    <t>WEB-6735</t>
  </si>
  <si>
    <t>WEB-6755</t>
  </si>
  <si>
    <t>WEB-7599</t>
  </si>
  <si>
    <t>WEB-6828</t>
  </si>
  <si>
    <t>WEB-8089</t>
  </si>
  <si>
    <t>WEB-7101</t>
  </si>
  <si>
    <t>WEB-5264</t>
  </si>
  <si>
    <t>WEB-9049</t>
  </si>
  <si>
    <t>WEB-8219</t>
  </si>
  <si>
    <t>WEB-6656</t>
  </si>
  <si>
    <t>WEB-7656</t>
  </si>
  <si>
    <t>WEB-7498</t>
  </si>
  <si>
    <t>WEB-8690</t>
  </si>
  <si>
    <t>WEB-8553</t>
  </si>
  <si>
    <t>WEB-5558</t>
  </si>
  <si>
    <t>WEB-5340</t>
  </si>
  <si>
    <t>WEB-7137</t>
  </si>
  <si>
    <t>WEB-6663</t>
  </si>
  <si>
    <t>WEB-6485</t>
  </si>
  <si>
    <t>WEB-8433</t>
  </si>
  <si>
    <t>WEB-8979</t>
  </si>
  <si>
    <t>WEB-5733</t>
  </si>
  <si>
    <t>WEB-8941</t>
  </si>
  <si>
    <t>WEB-5339</t>
  </si>
  <si>
    <t>WEB-6636</t>
  </si>
  <si>
    <t>WEB-9036</t>
  </si>
  <si>
    <t>WEB-5431</t>
  </si>
  <si>
    <t>WEB-6297</t>
  </si>
  <si>
    <t>WEB-5883</t>
  </si>
  <si>
    <t>WEB-7515</t>
  </si>
  <si>
    <t>WEB-5525</t>
  </si>
  <si>
    <t>WEB-5095</t>
  </si>
  <si>
    <t>WEB-9380</t>
  </si>
  <si>
    <t>WEB-5429</t>
  </si>
  <si>
    <t>WEB-5617</t>
  </si>
  <si>
    <t>WEB-8853</t>
  </si>
  <si>
    <t>WEB-7907</t>
  </si>
  <si>
    <t>WEB-7363</t>
  </si>
  <si>
    <t>WEB-9346</t>
  </si>
  <si>
    <t>WEB-6572</t>
  </si>
  <si>
    <t>WEB-9682</t>
  </si>
  <si>
    <t>WEB-9097</t>
  </si>
  <si>
    <t>WEB-8594</t>
  </si>
  <si>
    <t>WEB-6036</t>
  </si>
  <si>
    <t>WEB-5702</t>
  </si>
  <si>
    <t>WEB-8365</t>
  </si>
  <si>
    <t>WEB-9504</t>
  </si>
  <si>
    <t>WEB-5972</t>
  </si>
  <si>
    <t>WEB-9364</t>
  </si>
  <si>
    <t>WEB-8329</t>
  </si>
  <si>
    <t>WEB-5016</t>
  </si>
  <si>
    <t>WEB-5317</t>
  </si>
  <si>
    <t>WEB-6081</t>
  </si>
  <si>
    <t>WEB-6823</t>
  </si>
  <si>
    <t>WEB-7218</t>
  </si>
  <si>
    <t>WEB-6793</t>
  </si>
  <si>
    <t>WEB-7111</t>
  </si>
  <si>
    <t>WEB-8177</t>
  </si>
  <si>
    <t>WEB-6670</t>
  </si>
  <si>
    <t>WEB-6959</t>
  </si>
  <si>
    <t>WEB-5006</t>
  </si>
  <si>
    <t>WEB-9245</t>
  </si>
  <si>
    <t>WEB-5762</t>
  </si>
  <si>
    <t>WEB-6280</t>
  </si>
  <si>
    <t>WEB-8956</t>
  </si>
  <si>
    <t>WEB-6339</t>
  </si>
  <si>
    <t>WEB-6594</t>
  </si>
  <si>
    <t>WEB-8784</t>
  </si>
  <si>
    <t>WEB-6556</t>
  </si>
  <si>
    <t>WEB-8231</t>
  </si>
  <si>
    <t>WEB-7836</t>
  </si>
  <si>
    <t>WEB-8039</t>
  </si>
  <si>
    <t>WEB-9674</t>
  </si>
  <si>
    <t>WEB-6633</t>
  </si>
  <si>
    <t>WEB-9074</t>
  </si>
  <si>
    <t>WEB-6024</t>
  </si>
  <si>
    <t>WEB-8538</t>
  </si>
  <si>
    <t>WEB-9615</t>
  </si>
  <si>
    <t>WEB-5671</t>
  </si>
  <si>
    <t>WEB-8310</t>
  </si>
  <si>
    <t>WEB-9676</t>
  </si>
  <si>
    <t>WEB-7680</t>
  </si>
  <si>
    <t>WEB-6397</t>
  </si>
  <si>
    <t>WEB-5460</t>
  </si>
  <si>
    <t>WEB-6694</t>
  </si>
  <si>
    <t>WEB-6824</t>
  </si>
  <si>
    <t>WEB-8121</t>
  </si>
  <si>
    <t>WEB-7152</t>
  </si>
  <si>
    <t>WEB-5369</t>
  </si>
  <si>
    <t>WEB-9608</t>
  </si>
  <si>
    <t>WEB-6418</t>
  </si>
  <si>
    <t>WEB-8160</t>
  </si>
  <si>
    <t>WEB-7768</t>
  </si>
  <si>
    <t>WEB-8901</t>
  </si>
  <si>
    <t>WEB-9500</t>
  </si>
  <si>
    <t>WEB-9142</t>
  </si>
  <si>
    <t>WEB-6164</t>
  </si>
  <si>
    <t>WEB-6721</t>
  </si>
  <si>
    <t>WEB-5033</t>
  </si>
  <si>
    <t>WEB-7808</t>
  </si>
  <si>
    <t>WEB-7100</t>
  </si>
  <si>
    <t>WEB-8290</t>
  </si>
  <si>
    <t>WEB-9217</t>
  </si>
  <si>
    <t>WEB-7779</t>
  </si>
  <si>
    <t>WEB-7532</t>
  </si>
  <si>
    <t>WEB-9617</t>
  </si>
  <si>
    <t>WEB-5677</t>
  </si>
  <si>
    <t>WEB-8220</t>
  </si>
  <si>
    <t>WEB-7062</t>
  </si>
  <si>
    <t>WEB-9265</t>
  </si>
  <si>
    <t>WEB-6593</t>
  </si>
  <si>
    <t>WEB-8661</t>
  </si>
  <si>
    <t>WEB-5676</t>
  </si>
  <si>
    <t>WEB-5964</t>
  </si>
  <si>
    <t>WEB-8514</t>
  </si>
  <si>
    <t>WEB-6557</t>
  </si>
  <si>
    <t>WEB-7417</t>
  </si>
  <si>
    <t>WEB-5944</t>
  </si>
  <si>
    <t>WEB-7787</t>
  </si>
  <si>
    <t>WEB-8745</t>
  </si>
  <si>
    <t>WEB-7527</t>
  </si>
  <si>
    <t>WEB-9022</t>
  </si>
  <si>
    <t>WEB-7632</t>
  </si>
  <si>
    <t>WEB-8595</t>
  </si>
  <si>
    <t>WEB-6117</t>
  </si>
  <si>
    <t>WEB-8619</t>
  </si>
  <si>
    <t>WEB-7108</t>
  </si>
  <si>
    <t>WEB-8317</t>
  </si>
  <si>
    <t>WEB-7706</t>
  </si>
  <si>
    <t>WEB-5794</t>
  </si>
  <si>
    <t>WEB-8558</t>
  </si>
  <si>
    <t>WEB-8899</t>
  </si>
  <si>
    <t>WEB-6499</t>
  </si>
  <si>
    <t>WEB-9583</t>
  </si>
  <si>
    <t>WEB-7333</t>
  </si>
  <si>
    <t>WEB-5184</t>
  </si>
  <si>
    <t>WEB-8869</t>
  </si>
  <si>
    <t>WEB-6454</t>
  </si>
  <si>
    <t>WEB-7721</t>
  </si>
  <si>
    <t>WEB-8724</t>
  </si>
  <si>
    <t>WEB-7915</t>
  </si>
  <si>
    <t>WEB-6843</t>
  </si>
  <si>
    <t>WEB-5476</t>
  </si>
  <si>
    <t>WEB-9235</t>
  </si>
  <si>
    <t>WEB-9394</t>
  </si>
  <si>
    <t>WEB-6980</t>
  </si>
  <si>
    <t>WEB-8933</t>
  </si>
  <si>
    <t>WEB-7723</t>
  </si>
  <si>
    <t>WEB-7879</t>
  </si>
  <si>
    <t>WEB-9695</t>
  </si>
  <si>
    <t>WEB-5680</t>
  </si>
  <si>
    <t>WEB-8077</t>
  </si>
  <si>
    <t>WEB-8691</t>
  </si>
  <si>
    <t>WEB-6490</t>
  </si>
  <si>
    <t>WEB-8668</t>
  </si>
  <si>
    <t>WEB-6740</t>
  </si>
  <si>
    <t>WEB-5215</t>
  </si>
  <si>
    <t>WEB-7401</t>
  </si>
  <si>
    <t>WEB-5963</t>
  </si>
  <si>
    <t>WEB-8118</t>
  </si>
  <si>
    <t>WEB-6787</t>
  </si>
  <si>
    <t>WEB-8770</t>
  </si>
  <si>
    <t>WEB-6832</t>
  </si>
  <si>
    <t>WEB-5110</t>
  </si>
  <si>
    <t>WEB-8916</t>
  </si>
  <si>
    <t>WEB-9195</t>
  </si>
  <si>
    <t>WEB-6137</t>
  </si>
  <si>
    <t>WEB-8497</t>
  </si>
  <si>
    <t>WEB-5285</t>
  </si>
  <si>
    <t>WEB-6845</t>
  </si>
  <si>
    <t>WEB-5143</t>
  </si>
  <si>
    <t>WEB-9422</t>
  </si>
  <si>
    <t>WEB-6429</t>
  </si>
  <si>
    <t>WEB-5916</t>
  </si>
  <si>
    <t>WEB-5248</t>
  </si>
  <si>
    <t>WEB-7712</t>
  </si>
  <si>
    <t>WEB-8385</t>
  </si>
  <si>
    <t>WEB-6258</t>
  </si>
  <si>
    <t>WEB-8570</t>
  </si>
  <si>
    <t>WEB-7410</t>
  </si>
  <si>
    <t>WEB-6888</t>
  </si>
  <si>
    <t>WEB-5838</t>
  </si>
  <si>
    <t>WEB-9092</t>
  </si>
  <si>
    <t>WEB-5380</t>
  </si>
  <si>
    <t>WEB-6562</t>
  </si>
  <si>
    <t>WEB-6328</t>
  </si>
  <si>
    <t>WEB-7665</t>
  </si>
  <si>
    <t>WEB-5601</t>
  </si>
  <si>
    <t>WEB-5744</t>
  </si>
  <si>
    <t>WEB-5730</t>
  </si>
  <si>
    <t>WEB-6807</t>
  </si>
  <si>
    <t>WEB-5666</t>
  </si>
  <si>
    <t>WEB-6450</t>
  </si>
  <si>
    <t>WEB-5347</t>
  </si>
  <si>
    <t>WEB-6779</t>
  </si>
  <si>
    <t>WEB-5786</t>
  </si>
  <si>
    <t>WEB-8603</t>
  </si>
  <si>
    <t>WEB-8254</t>
  </si>
  <si>
    <t>WEB-7561</t>
  </si>
  <si>
    <t>WEB-7789</t>
  </si>
  <si>
    <t>WEB-6504</t>
  </si>
  <si>
    <t>WEB-6637</t>
  </si>
  <si>
    <t>WEB-7776</t>
  </si>
  <si>
    <t>WEB-5331</t>
  </si>
  <si>
    <t>WEB-6879</t>
  </si>
  <si>
    <t>WEB-8083</t>
  </si>
  <si>
    <t>WEB-8911</t>
  </si>
  <si>
    <t>WEB-7486</t>
  </si>
  <si>
    <t>WEB-7868</t>
  </si>
  <si>
    <t>WEB-7412</t>
  </si>
  <si>
    <t>WEB-9312</t>
  </si>
  <si>
    <t>WEB-6247</t>
  </si>
  <si>
    <t>WEB-5892</t>
  </si>
  <si>
    <t>WEB-6382</t>
  </si>
  <si>
    <t>WEB-9475</t>
  </si>
  <si>
    <t>WEB-5546</t>
  </si>
  <si>
    <t>WEB-7389</t>
  </si>
  <si>
    <t>WEB-5041</t>
  </si>
  <si>
    <t>WEB-6277</t>
  </si>
  <si>
    <t>WEB-6747</t>
  </si>
  <si>
    <t>WEB-6392</t>
  </si>
  <si>
    <t>WEB-5308</t>
  </si>
  <si>
    <t>WEB-6465</t>
  </si>
  <si>
    <t>WEB-6293</t>
  </si>
  <si>
    <t>WEB-6432</t>
  </si>
  <si>
    <t>WEB-7873</t>
  </si>
  <si>
    <t>WEB-6325</t>
  </si>
  <si>
    <t>WEB-6134</t>
  </si>
  <si>
    <t>WEB-7755</t>
  </si>
  <si>
    <t>WEB-7169</t>
  </si>
  <si>
    <t>WEB-5012</t>
  </si>
  <si>
    <t>WEB-5060</t>
  </si>
  <si>
    <t>WEB-5229</t>
  </si>
  <si>
    <t>WEB-7584</t>
  </si>
  <si>
    <t>WEB-7147</t>
  </si>
  <si>
    <t>WEB-8107</t>
  </si>
  <si>
    <t>WEB-8934</t>
  </si>
  <si>
    <t>WEB-9468</t>
  </si>
  <si>
    <t>WEB-9072</t>
  </si>
  <si>
    <t>WEB-5772</t>
  </si>
  <si>
    <t>WEB-7348</t>
  </si>
  <si>
    <t>WEB-7127</t>
  </si>
  <si>
    <t>WEB-7969</t>
  </si>
  <si>
    <t>WEB-8229</t>
  </si>
  <si>
    <t>WEB-8828</t>
  </si>
  <si>
    <t>WEB-5802</t>
  </si>
  <si>
    <t>WEB-5181</t>
  </si>
  <si>
    <t>WEB-8297</t>
  </si>
  <si>
    <t>WEB-8227</t>
  </si>
  <si>
    <t>WEB-6708</t>
  </si>
  <si>
    <t>WEB-5120</t>
  </si>
  <si>
    <t>WEB-8371</t>
  </si>
  <si>
    <t>WEB-6535</t>
  </si>
  <si>
    <t>WEB-5798</t>
  </si>
  <si>
    <t>WEB-7559</t>
  </si>
  <si>
    <t>WEB-5908</t>
  </si>
  <si>
    <t>WEB-8436</t>
  </si>
  <si>
    <t>WEB-8174</t>
  </si>
  <si>
    <t>WEB-9490</t>
  </si>
  <si>
    <t>WEB-9302</t>
  </si>
  <si>
    <t>WEB-7329</t>
  </si>
  <si>
    <t>WEB-8170</t>
  </si>
  <si>
    <t>WEB-5711</t>
  </si>
  <si>
    <t>WEB-9433</t>
  </si>
  <si>
    <t>WEB-6372</t>
  </si>
  <si>
    <t>WEB-6837</t>
  </si>
  <si>
    <t>WEB-8128</t>
  </si>
  <si>
    <t>WEB-7431</t>
  </si>
  <si>
    <t>WEB-8134</t>
  </si>
  <si>
    <t>WEB-7708</t>
  </si>
  <si>
    <t>WEB-8390</t>
  </si>
  <si>
    <t>WEB-6384</t>
  </si>
  <si>
    <t>WEB-6304</t>
  </si>
  <si>
    <t>WEB-5606</t>
  </si>
  <si>
    <t>WEB-9348</t>
  </si>
  <si>
    <t>WEB-6769</t>
  </si>
  <si>
    <t>WEB-7658</t>
  </si>
  <si>
    <t>WEB-5436</t>
  </si>
  <si>
    <t>WEB-6426</t>
  </si>
  <si>
    <t>WEB-6242</t>
  </si>
  <si>
    <t>WEB-7258</t>
  </si>
  <si>
    <t>WEB-9063</t>
  </si>
  <si>
    <t>WEB-7151</t>
  </si>
  <si>
    <t>WEB-9505</t>
  </si>
  <si>
    <t>WEB-9349</t>
  </si>
  <si>
    <t>WEB-7098</t>
  </si>
  <si>
    <t>WEB-7136</t>
  </si>
  <si>
    <t>WEB-5990</t>
  </si>
  <si>
    <t>WEB-5350</t>
  </si>
  <si>
    <t>WEB-6570</t>
  </si>
  <si>
    <t>WEB-8211</t>
  </si>
  <si>
    <t>WEB-7216</t>
  </si>
  <si>
    <t>WEB-5326</t>
  </si>
  <si>
    <t>WEB-8910</t>
  </si>
  <si>
    <t>WEB-6850</t>
  </si>
  <si>
    <t>WEB-7796</t>
  </si>
  <si>
    <t>WEB-8028</t>
  </si>
  <si>
    <t>WEB-5206</t>
  </si>
  <si>
    <t>WEB-9055</t>
  </si>
  <si>
    <t>WEB-8289</t>
  </si>
  <si>
    <t>WEB-6472</t>
  </si>
  <si>
    <t>WEB-9304</t>
  </si>
  <si>
    <t>WEB-7096</t>
  </si>
  <si>
    <t>WEB-8153</t>
  </si>
  <si>
    <t>WEB-5337</t>
  </si>
  <si>
    <t>WEB-8577</t>
  </si>
  <si>
    <t>WEB-8073</t>
  </si>
  <si>
    <t>WEB-8505</t>
  </si>
  <si>
    <t>WEB-8998</t>
  </si>
  <si>
    <t>WEB-6957</t>
  </si>
  <si>
    <t>WEB-8032</t>
  </si>
  <si>
    <t>WEB-5258</t>
  </si>
  <si>
    <t>WEB-6369</t>
  </si>
  <si>
    <t>WEB-6281</t>
  </si>
  <si>
    <t>WEB-6000</t>
  </si>
  <si>
    <t>WEB-5536</t>
  </si>
  <si>
    <t>WEB-8008</t>
  </si>
  <si>
    <t>WEB-5001</t>
  </si>
  <si>
    <t>WEB-7345</t>
  </si>
  <si>
    <t>WEB-9650</t>
  </si>
  <si>
    <t>WEB-5441</t>
  </si>
  <si>
    <t>WEB-5973</t>
  </si>
  <si>
    <t>WEB-5909</t>
  </si>
  <si>
    <t>WEB-7617</t>
  </si>
  <si>
    <t>WEB-7464</t>
  </si>
  <si>
    <t>WEB-6751</t>
  </si>
  <si>
    <t>WEB-8652</t>
  </si>
  <si>
    <t>WEB-9642</t>
  </si>
  <si>
    <t>WEB-9247</t>
  </si>
  <si>
    <t>WEB-6494</t>
  </si>
  <si>
    <t>WEB-6502</t>
  </si>
  <si>
    <t>WEB-6092</t>
  </si>
  <si>
    <t>WEB-7662</t>
  </si>
  <si>
    <t>WEB-7916</t>
  </si>
  <si>
    <t>WEB-6431</t>
  </si>
  <si>
    <t>WEB-8987</t>
  </si>
  <si>
    <t>WEB-8722</t>
  </si>
  <si>
    <t>WEB-8208</t>
  </si>
  <si>
    <t>WEB-6262</t>
  </si>
  <si>
    <t>WEB-7592</t>
  </si>
  <si>
    <t>WEB-9280</t>
  </si>
  <si>
    <t>WEB-7819</t>
  </si>
  <si>
    <t>WEB-5556</t>
  </si>
  <si>
    <t>WEB-9225</t>
  </si>
  <si>
    <t>WEB-8366</t>
  </si>
  <si>
    <t>WEB-8580</t>
  </si>
  <si>
    <t>WEB-8027</t>
  </si>
  <si>
    <t>WEB-8267</t>
  </si>
  <si>
    <t>WEB-6736</t>
  </si>
  <si>
    <t>WEB-7351</t>
  </si>
  <si>
    <t>WEB-8860</t>
  </si>
  <si>
    <t>WEB-6917</t>
  </si>
  <si>
    <t>WEB-7112</t>
  </si>
  <si>
    <t>WEB-9223</t>
  </si>
  <si>
    <t>WEB-6777</t>
  </si>
  <si>
    <t>WEB-6907</t>
  </si>
  <si>
    <t>WEB-6183</t>
  </si>
  <si>
    <t>WEB-8325</t>
  </si>
  <si>
    <t>WEB-9259</t>
  </si>
  <si>
    <t>WEB-7155</t>
  </si>
  <si>
    <t>WEB-8447</t>
  </si>
  <si>
    <t>WEB-6648</t>
  </si>
  <si>
    <t>WEB-6232</t>
  </si>
  <si>
    <t>WEB-9361</t>
  </si>
  <si>
    <t>WEB-7379</t>
  </si>
  <si>
    <t>WEB-8834</t>
  </si>
  <si>
    <t>WEB-7748</t>
  </si>
  <si>
    <t>WEB-5826</t>
  </si>
  <si>
    <t>WEB-9672</t>
  </si>
  <si>
    <t>WEB-5516</t>
  </si>
  <si>
    <t>WEB-5764</t>
  </si>
  <si>
    <t>WEB-6287</t>
  </si>
  <si>
    <t>WEB-9493</t>
  </si>
  <si>
    <t>WEB-7575</t>
  </si>
  <si>
    <t>WEB-6996</t>
  </si>
  <si>
    <t>WEB-5045</t>
  </si>
  <si>
    <t>WEB-6037</t>
  </si>
  <si>
    <t>WEB-6025</t>
  </si>
  <si>
    <t>WEB-7135</t>
  </si>
  <si>
    <t>WEB-6383</t>
  </si>
  <si>
    <t>WEB-5500</t>
  </si>
  <si>
    <t>WEB-5573</t>
  </si>
  <si>
    <t>WEB-8683</t>
  </si>
  <si>
    <t>WEB-9577</t>
  </si>
  <si>
    <t>WEB-9692</t>
  </si>
  <si>
    <t>WEB-5443</t>
  </si>
  <si>
    <t>WEB-5466</t>
  </si>
  <si>
    <t>WEB-9257</t>
  </si>
  <si>
    <t>WEB-8947</t>
  </si>
  <si>
    <t>WEB-5903</t>
  </si>
  <si>
    <t>WEB-9518</t>
  </si>
  <si>
    <t>WEB-6950</t>
  </si>
  <si>
    <t>WEB-6066</t>
  </si>
  <si>
    <t>WEB-7563</t>
  </si>
  <si>
    <t>WEB-6200</t>
  </si>
  <si>
    <t>WEB-8712</t>
  </si>
  <si>
    <t>WEB-7562</t>
  </si>
  <si>
    <t>WEB-7983</t>
  </si>
  <si>
    <t>WEB-7054</t>
  </si>
  <si>
    <t>WEB-8434</t>
  </si>
  <si>
    <t>WEB-5421</t>
  </si>
  <si>
    <t>WEB-8146</t>
  </si>
  <si>
    <t>WEB-6880</t>
  </si>
  <si>
    <t>WEB-8771</t>
  </si>
  <si>
    <t>WEB-6365</t>
  </si>
  <si>
    <t>WEB-5977</t>
  </si>
  <si>
    <t>WEB-5354</t>
  </si>
  <si>
    <t>WEB-7106</t>
  </si>
  <si>
    <t>WEB-9686</t>
  </si>
  <si>
    <t>WEB-5542</t>
  </si>
  <si>
    <t>WEB-6132</t>
  </si>
  <si>
    <t>WEB-6932</t>
  </si>
  <si>
    <t>WEB-8416</t>
  </si>
  <si>
    <t>WEB-9215</t>
  </si>
  <si>
    <t>WEB-5391</t>
  </si>
  <si>
    <t>WEB-8408</t>
  </si>
  <si>
    <t>WEB-5486</t>
  </si>
  <si>
    <t>WEB-6864</t>
  </si>
  <si>
    <t>WEB-5898</t>
  </si>
  <si>
    <t>WEB-8496</t>
  </si>
  <si>
    <t>WEB-5355</t>
  </si>
  <si>
    <t>WEB-6466</t>
  </si>
  <si>
    <t>WEB-8264</t>
  </si>
  <si>
    <t>WEB-6878</t>
  </si>
  <si>
    <t>WEB-9379</t>
  </si>
  <si>
    <t>WEB-8431</t>
  </si>
  <si>
    <t>WEB-5243</t>
  </si>
  <si>
    <t>WEB-7848</t>
  </si>
  <si>
    <t>WEB-7756</t>
  </si>
  <si>
    <t>WEB-7764</t>
  </si>
  <si>
    <t>WEB-9368</t>
  </si>
  <si>
    <t>WEB-8328</t>
  </si>
  <si>
    <t>WEB-5146</t>
  </si>
  <si>
    <t>WEB-8042</t>
  </si>
  <si>
    <t>WEB-6215</t>
  </si>
  <si>
    <t>WEB-9347</t>
  </si>
  <si>
    <t>WEB-6099</t>
  </si>
  <si>
    <t>WEB-5276</t>
  </si>
  <si>
    <t>WEB-7591</t>
  </si>
  <si>
    <t>WEB-9689</t>
  </si>
  <si>
    <t>WEB-5009</t>
  </si>
  <si>
    <t>WEB-6798</t>
  </si>
  <si>
    <t>WEB-6716</t>
  </si>
  <si>
    <t>WEB-8081</t>
  </si>
  <si>
    <t>WEB-6881</t>
  </si>
  <si>
    <t>WEB-8618</t>
  </si>
  <si>
    <t>WEB-8966</t>
  </si>
  <si>
    <t>WEB-6732</t>
  </si>
  <si>
    <t>WEB-9455</t>
  </si>
  <si>
    <t>WEB-8882</t>
  </si>
  <si>
    <t>WEB-8819</t>
  </si>
  <si>
    <t>WEB-5338</t>
  </si>
  <si>
    <t>WEB-9613</t>
  </si>
  <si>
    <t>WEB-5633</t>
  </si>
  <si>
    <t>WEB-7697</t>
  </si>
  <si>
    <t>WEB-5853</t>
  </si>
  <si>
    <t>WEB-8096</t>
  </si>
  <si>
    <t>WEB-5746</t>
  </si>
  <si>
    <t>WEB-8801</t>
  </si>
  <si>
    <t>WEB-9292</t>
  </si>
  <si>
    <t>WEB-7752</t>
  </si>
  <si>
    <t>WEB-6758</t>
  </si>
  <si>
    <t>WEB-7610</t>
  </si>
  <si>
    <t>WEB-7387</t>
  </si>
  <si>
    <t>WEB-8750</t>
  </si>
  <si>
    <t>WEB-8896</t>
  </si>
  <si>
    <t>WEB-8442</t>
  </si>
  <si>
    <t>WEB-9360</t>
  </si>
  <si>
    <t>WEB-7366</t>
  </si>
  <si>
    <t>WEB-5917</t>
  </si>
  <si>
    <t>WEB-9495</t>
  </si>
  <si>
    <t>WEB-8994</t>
  </si>
  <si>
    <t>WEB-9568</t>
  </si>
  <si>
    <t>WEB-7841</t>
  </si>
  <si>
    <t>WEB-7178</t>
  </si>
  <si>
    <t>WEB-6992</t>
  </si>
  <si>
    <t>WEB-9222</t>
  </si>
  <si>
    <t>WEB-5193</t>
  </si>
  <si>
    <t>WEB-8110</t>
  </si>
  <si>
    <t>WEB-7393</t>
  </si>
  <si>
    <t>WEB-8405</t>
  </si>
  <si>
    <t>WEB-5425</t>
  </si>
  <si>
    <t>WEB-5967</t>
  </si>
  <si>
    <t>WEB-5435</t>
  </si>
  <si>
    <t>WEB-6162</t>
  </si>
  <si>
    <t>WEB-9623</t>
  </si>
  <si>
    <t>WEB-7231</t>
  </si>
  <si>
    <t>WEB-9374</t>
  </si>
  <si>
    <t>WEB-7851</t>
  </si>
  <si>
    <t>WEB-9047</t>
  </si>
  <si>
    <t>WEB-8567</t>
  </si>
  <si>
    <t>WEB-7138</t>
  </si>
  <si>
    <t>WEB-8209</t>
  </si>
  <si>
    <t>WEB-6393</t>
  </si>
  <si>
    <t>WEB-5301</t>
  </si>
  <si>
    <t>WEB-6216</t>
  </si>
  <si>
    <t>WEB-6235</t>
  </si>
  <si>
    <t>WEB-7833</t>
  </si>
  <si>
    <t>WEB-5134</t>
  </si>
  <si>
    <t>WEB-8501</t>
  </si>
  <si>
    <t>WEB-5738</t>
  </si>
  <si>
    <t>WEB-8012</t>
  </si>
  <si>
    <t>WEB-7252</t>
  </si>
  <si>
    <t>WEB-7882</t>
  </si>
  <si>
    <t>WEB-6101</t>
  </si>
  <si>
    <t>WEB-7244</t>
  </si>
  <si>
    <t>WEB-9032</t>
  </si>
  <si>
    <t>WEB-8591</t>
  </si>
  <si>
    <t>WEB-7962</t>
  </si>
  <si>
    <t>WEB-8181</t>
  </si>
  <si>
    <t>WEB-7381</t>
  </si>
  <si>
    <t>WEB-9509</t>
  </si>
  <si>
    <t>WEB-6930</t>
  </si>
  <si>
    <t>WEB-6347</t>
  </si>
  <si>
    <t>WEB-5185</t>
  </si>
  <si>
    <t>WEB-9654</t>
  </si>
  <si>
    <t>WEB-6174</t>
  </si>
  <si>
    <t>WEB-7803</t>
  </si>
  <si>
    <t>WEB-8108</t>
  </si>
  <si>
    <t>WEB-8079</t>
  </si>
  <si>
    <t>WEB-8172</t>
  </si>
  <si>
    <t>WEB-9171</t>
  </si>
  <si>
    <t>WEB-5292</t>
  </si>
  <si>
    <t>WEB-8280</t>
  </si>
  <si>
    <t>WEB-5793</t>
  </si>
  <si>
    <t>WEB-9681</t>
  </si>
  <si>
    <t>WEB-8018</t>
  </si>
  <si>
    <t>WEB-5557</t>
  </si>
  <si>
    <t>WEB-6462</t>
  </si>
  <si>
    <t>WEB-5643</t>
  </si>
  <si>
    <t>WEB-8182</t>
  </si>
  <si>
    <t>WEB-5021</t>
  </si>
  <si>
    <t>WEB-6269</t>
  </si>
  <si>
    <t>WEB-7514</t>
  </si>
  <si>
    <t>WEB-7978</t>
  </si>
  <si>
    <t>WEB-9684</t>
  </si>
  <si>
    <t>WEB-8319</t>
  </si>
  <si>
    <t>WEB-9152</t>
  </si>
  <si>
    <t>WEB-5266</t>
  </si>
  <si>
    <t>WEB-8124</t>
  </si>
  <si>
    <t>WEB-7853</t>
  </si>
  <si>
    <t>WEB-6884</t>
  </si>
  <si>
    <t>WEB-7982</t>
  </si>
  <si>
    <t>WEB-5083</t>
  </si>
  <si>
    <t>WEB-5232</t>
  </si>
  <si>
    <t>WEB-5756</t>
  </si>
  <si>
    <t>WEB-5106</t>
  </si>
  <si>
    <t>WEB-5268</t>
  </si>
  <si>
    <t>WEB-9062</t>
  </si>
  <si>
    <t>WEB-6391</t>
  </si>
  <si>
    <t>WEB-7909</t>
  </si>
  <si>
    <t>WEB-8897</t>
  </si>
  <si>
    <t>WEB-6516</t>
  </si>
  <si>
    <t>WEB-9480</t>
  </si>
  <si>
    <t>WEB-5135</t>
  </si>
  <si>
    <t>WEB-5665</t>
  </si>
  <si>
    <t>WEB-8430</t>
  </si>
  <si>
    <t>WEB-5062</t>
  </si>
  <si>
    <t>WEB-6668</t>
  </si>
  <si>
    <t>WEB-8837</t>
  </si>
  <si>
    <t>WEB-7631</t>
  </si>
  <si>
    <t>WEB-7285</t>
  </si>
  <si>
    <t>WEB-6218</t>
  </si>
  <si>
    <t>WEB-8386</t>
  </si>
  <si>
    <t>WEB-7016</t>
  </si>
  <si>
    <t>WEB-7785</t>
  </si>
  <si>
    <t>WEB-9124</t>
  </si>
  <si>
    <t>WEB-7799</t>
  </si>
  <si>
    <t>WEB-6052</t>
  </si>
  <si>
    <t>WEB-8043</t>
  </si>
  <si>
    <t>WEB-8912</t>
  </si>
  <si>
    <t>WEB-7871</t>
  </si>
  <si>
    <t>WEB-7828</t>
  </si>
  <si>
    <t>WEB-8443</t>
  </si>
  <si>
    <t>WEB-7603</t>
  </si>
  <si>
    <t>WEB-7220</t>
  </si>
  <si>
    <t>WEB-5240</t>
  </si>
  <si>
    <t>WEB-5688</t>
  </si>
  <si>
    <t>WEB-8358</t>
  </si>
  <si>
    <t>WEB-5212</t>
  </si>
  <si>
    <t>WEB-7684</t>
  </si>
  <si>
    <t>WEB-8936</t>
  </si>
  <si>
    <t>WEB-7034</t>
  </si>
  <si>
    <t>WEB-5303</t>
  </si>
  <si>
    <t>WEB-5442</t>
  </si>
  <si>
    <t>WEB-5180</t>
  </si>
  <si>
    <t>WEB-9536</t>
  </si>
  <si>
    <t>WEB-5914</t>
  </si>
  <si>
    <t>WEB-6041</t>
  </si>
  <si>
    <t>WEB-6986</t>
  </si>
  <si>
    <t>WEB-8506</t>
  </si>
  <si>
    <t>WEB-9388</t>
  </si>
  <si>
    <t>WEB-8487</t>
  </si>
  <si>
    <t>WEB-7499</t>
  </si>
  <si>
    <t>WEB-6166</t>
  </si>
  <si>
    <t>WEB-7881</t>
  </si>
  <si>
    <t>WEB-5919</t>
  </si>
  <si>
    <t>WEB-7453</t>
  </si>
  <si>
    <t>WEB-6931</t>
  </si>
  <si>
    <t>WEB-7758</t>
  </si>
  <si>
    <t>WEB-5399</t>
  </si>
  <si>
    <t>WEB-5610</t>
  </si>
  <si>
    <t>WEB-6855</t>
  </si>
  <si>
    <t>WEB-5809</t>
  </si>
  <si>
    <t>WEB-6040</t>
  </si>
  <si>
    <t>WEB-9024</t>
  </si>
  <si>
    <t>WEB-7206</t>
  </si>
  <si>
    <t>WEB-7505</t>
  </si>
  <si>
    <t>WEB-8541</t>
  </si>
  <si>
    <t>WEB-7253</t>
  </si>
  <si>
    <t>WEB-6925</t>
  </si>
  <si>
    <t>WEB-7677</t>
  </si>
  <si>
    <t>WEB-7894</t>
  </si>
  <si>
    <t>WEB-6072</t>
  </si>
  <si>
    <t>WEB-6713</t>
  </si>
  <si>
    <t>WEB-7105</t>
  </si>
  <si>
    <t>WEB-8604</t>
  </si>
  <si>
    <t>WEB-5099</t>
  </si>
  <si>
    <t>WEB-9464</t>
  </si>
  <si>
    <t>WEB-7750</t>
  </si>
  <si>
    <t>WEB-7930</t>
  </si>
  <si>
    <t>WEB-6366</t>
  </si>
  <si>
    <t>WEB-6503</t>
  </si>
  <si>
    <t>WEB-7782</t>
  </si>
  <si>
    <t>WEB-8742</t>
  </si>
  <si>
    <t>WEB-5390</t>
  </si>
  <si>
    <t>WEB-7975</t>
  </si>
  <si>
    <t>WEB-5999</t>
  </si>
  <si>
    <t>WEB-8584</t>
  </si>
  <si>
    <t>WEB-5854</t>
  </si>
  <si>
    <t>WEB-8054</t>
  </si>
  <si>
    <t>WEB-8188</t>
  </si>
  <si>
    <t>WEB-6068</t>
  </si>
  <si>
    <t>WEB-7238</t>
  </si>
  <si>
    <t>WEB-8339</t>
  </si>
  <si>
    <t>WEB-7234</t>
  </si>
  <si>
    <t>WEB-7281</t>
  </si>
  <si>
    <t>WEB-9031</t>
  </si>
  <si>
    <t>WEB-6742</t>
  </si>
  <si>
    <t>WEB-7612</t>
  </si>
  <si>
    <t>WEB-7905</t>
  </si>
  <si>
    <t>WEB-5133</t>
  </si>
  <si>
    <t>WEB-9231</t>
  </si>
  <si>
    <t>WEB-7222</t>
  </si>
  <si>
    <t>WEB-8844</t>
  </si>
  <si>
    <t>WEB-7130</t>
  </si>
  <si>
    <t>WEB-5843</t>
  </si>
  <si>
    <t>WEB-6199</t>
  </si>
  <si>
    <t>WEB-7979</t>
  </si>
  <si>
    <t>WEB-6097</t>
  </si>
  <si>
    <t>WEB-5195</t>
  </si>
  <si>
    <t>WEB-6309</t>
  </si>
  <si>
    <t>WEB-6695</t>
  </si>
  <si>
    <t>WEB-6018</t>
  </si>
  <si>
    <t>WEB-9538</t>
  </si>
  <si>
    <t>WEB-5319</t>
  </si>
  <si>
    <t>WEB-8951</t>
  </si>
  <si>
    <t>WEB-6683</t>
  </si>
  <si>
    <t>WEB-7040</t>
  </si>
  <si>
    <t>WEB-5132</t>
  </si>
  <si>
    <t>WEB-5191</t>
  </si>
  <si>
    <t>WEB-6283</t>
  </si>
  <si>
    <t>WEB-5897</t>
  </si>
  <si>
    <t>WEB-6999</t>
  </si>
  <si>
    <t>WEB-5497</t>
  </si>
  <si>
    <t>WEB-6764</t>
  </si>
  <si>
    <t>WEB-6198</t>
  </si>
  <si>
    <t>WEB-6389</t>
  </si>
  <si>
    <t>WEB-5397</t>
  </si>
  <si>
    <t>WEB-7064</t>
  </si>
  <si>
    <t>WEB-6571</t>
  </si>
  <si>
    <t>WEB-6310</t>
  </si>
  <si>
    <t>WEB-6133</t>
  </si>
  <si>
    <t>WEB-9666</t>
  </si>
  <si>
    <t>WEB-5400</t>
  </si>
  <si>
    <t>WEB-7013</t>
  </si>
  <si>
    <t>WEB-6976</t>
  </si>
  <si>
    <t>WEB-6774</t>
  </si>
  <si>
    <t>WEB-6346</t>
  </si>
  <si>
    <t>Unknown</t>
  </si>
  <si>
    <t>Power Bank 10000Mah</t>
  </si>
  <si>
    <t>Usb Cable</t>
  </si>
  <si>
    <t>Women'S Kurti</t>
  </si>
  <si>
    <t>Perfume 50Ml</t>
  </si>
  <si>
    <t>Men'S T-Shirt</t>
  </si>
  <si>
    <t>Shampoo 200Ml</t>
  </si>
  <si>
    <t>Led Bulb Pack</t>
  </si>
  <si>
    <t>Cash On Delivery</t>
  </si>
  <si>
    <t>Upi</t>
  </si>
  <si>
    <t>Kolkata</t>
  </si>
  <si>
    <t>Pune</t>
  </si>
  <si>
    <t>Ahmedabad</t>
  </si>
  <si>
    <t>Mumbai</t>
  </si>
  <si>
    <t>Delhi</t>
  </si>
  <si>
    <t>Hyderabad</t>
  </si>
  <si>
    <t>Chennai</t>
  </si>
  <si>
    <t>Bengaluru</t>
  </si>
  <si>
    <t>Not Provided</t>
  </si>
  <si>
    <t>Sales</t>
  </si>
  <si>
    <t>Sum of Total Sales</t>
  </si>
  <si>
    <t>Average Price</t>
  </si>
  <si>
    <t>MIN</t>
  </si>
  <si>
    <t>MAX</t>
  </si>
  <si>
    <t>Count of Orders</t>
  </si>
  <si>
    <t>Count</t>
  </si>
  <si>
    <t>IF</t>
  </si>
  <si>
    <t>AND</t>
  </si>
  <si>
    <t>OR</t>
  </si>
  <si>
    <t>IFERROR</t>
  </si>
  <si>
    <t>COUNTIF</t>
  </si>
  <si>
    <t>COUNTIFS</t>
  </si>
  <si>
    <t>SUMIF</t>
  </si>
  <si>
    <t>AVERAGEIF</t>
  </si>
  <si>
    <t>VLOOKUP</t>
  </si>
  <si>
    <t>Product Name</t>
  </si>
  <si>
    <t>Product Category</t>
  </si>
  <si>
    <t>XLOOKUP</t>
  </si>
  <si>
    <t>INDEX</t>
  </si>
  <si>
    <t>INDEX &amp; MATCH</t>
  </si>
  <si>
    <t>MATCH</t>
  </si>
  <si>
    <t>DATE</t>
  </si>
  <si>
    <t>YEAR</t>
  </si>
  <si>
    <t>MONTH</t>
  </si>
  <si>
    <t>DAY</t>
  </si>
  <si>
    <t>WEEKDAY</t>
  </si>
  <si>
    <t>WEEKEND STATUS</t>
  </si>
  <si>
    <t>WEEKEND ORDER SHARE</t>
  </si>
  <si>
    <t>Grand Total</t>
  </si>
  <si>
    <t>Month</t>
  </si>
  <si>
    <t>Order Count</t>
  </si>
  <si>
    <t>Practice Questions</t>
  </si>
  <si>
    <t>1. What is the total sales amount (Quantity × Price) across all orders?</t>
  </si>
  <si>
    <t>2. Which product category generates the most sales?</t>
  </si>
  <si>
    <t>3. Which city places the most orders?</t>
  </si>
  <si>
    <t>Cancelled Orders</t>
  </si>
  <si>
    <t>4. What percentage of orders were cancelled?</t>
  </si>
  <si>
    <t>5. What is the average customer rating for each category?</t>
  </si>
  <si>
    <t>6. Which payment method is most popular?</t>
  </si>
  <si>
    <t>7. What is the total number of orders per month?</t>
  </si>
  <si>
    <t>8. Which 5 products are ordered the most?</t>
  </si>
  <si>
    <t>9. What percentage of orders are "Delivered" vs "Returned"?</t>
  </si>
  <si>
    <t>10. What is the average order value overall?</t>
  </si>
  <si>
    <t>11. How many unique customers placed orders?</t>
  </si>
  <si>
    <t>12. Which city has the highest average customer rating?</t>
  </si>
  <si>
    <t>13. Is there a sales spike during the festive season (Nov–Dec)?</t>
  </si>
  <si>
    <t>14. What is the return rate for each product category?</t>
  </si>
  <si>
    <t>15. What percentage of orders happen on weekends?</t>
  </si>
  <si>
    <t>Sum of Sales</t>
  </si>
  <si>
    <t>Total Sales</t>
  </si>
  <si>
    <t>Delivery Status</t>
  </si>
  <si>
    <t>Jan</t>
  </si>
  <si>
    <t>Feb</t>
  </si>
  <si>
    <t>Mar</t>
  </si>
  <si>
    <t>Apr</t>
  </si>
  <si>
    <t>May</t>
  </si>
  <si>
    <t>Jun</t>
  </si>
  <si>
    <t>Jul</t>
  </si>
  <si>
    <t>Aug</t>
  </si>
  <si>
    <t>Sep</t>
  </si>
  <si>
    <t>Oct</t>
  </si>
  <si>
    <t>Nov</t>
  </si>
  <si>
    <t>Dec</t>
  </si>
  <si>
    <t>SUMIFS</t>
  </si>
  <si>
    <t>Average Rating</t>
  </si>
  <si>
    <t>Total Quantity Sold</t>
  </si>
  <si>
    <t>Payment Method</t>
  </si>
  <si>
    <t>Cancellation/Return Rate</t>
  </si>
  <si>
    <t>Monthly Order Trend</t>
  </si>
  <si>
    <t>Sales by Category</t>
  </si>
  <si>
    <t>Orders by City</t>
  </si>
  <si>
    <t>Monthly Sales Trend</t>
  </si>
  <si>
    <t>Average Rating by Category</t>
  </si>
  <si>
    <t>Top 5 Products</t>
  </si>
  <si>
    <t>Sales by Payment Method</t>
  </si>
  <si>
    <t>Cancellation / Return Rate by Category</t>
  </si>
  <si>
    <t>ShopEasy — Online Shopping Sales Dashboard</t>
  </si>
  <si>
    <t>Total Orders</t>
  </si>
  <si>
    <t>Total Customers</t>
  </si>
  <si>
    <t>Average Order Value</t>
  </si>
  <si>
    <t>Delivery Success Rate</t>
  </si>
  <si>
    <t>Cancellation Rate</t>
  </si>
  <si>
    <t>Return Rate</t>
  </si>
  <si>
    <t>Average Customer Rating</t>
  </si>
  <si>
    <t>₹78,09,256</t>
  </si>
  <si>
    <t>₹1,661</t>
  </si>
  <si>
    <t>Key Performance Indicators (KPIs)</t>
  </si>
  <si>
    <t>Delivery Status Mix</t>
  </si>
  <si>
    <t>Top 10 Products</t>
  </si>
  <si>
    <t>Top Products</t>
  </si>
  <si>
    <t>Delivery Status Split</t>
  </si>
  <si>
    <t>Payment Method Split with Total Sales in the Center</t>
  </si>
  <si>
    <t>Charts</t>
  </si>
  <si>
    <t>Category Sales by Delivery Status</t>
  </si>
  <si>
    <t>Basic Data Analysis</t>
  </si>
  <si>
    <t>1. Monthly Sales Comparison</t>
  </si>
  <si>
    <r>
      <t>Highest sales month:</t>
    </r>
    <r>
      <rPr>
        <sz val="14"/>
        <color theme="1"/>
        <rFont val="Calibri"/>
        <family val="2"/>
        <scheme val="minor"/>
      </rPr>
      <t xml:space="preserve"> January — ₹7,96,388.12</t>
    </r>
  </si>
  <si>
    <r>
      <t>Lowest sales month:</t>
    </r>
    <r>
      <rPr>
        <sz val="14"/>
        <color theme="1"/>
        <rFont val="Calibri"/>
        <family val="2"/>
        <scheme val="minor"/>
      </rPr>
      <t xml:space="preserve"> September — ₹4,52,958.82</t>
    </r>
  </si>
  <si>
    <r>
      <t>Strong months:</t>
    </r>
    <r>
      <rPr>
        <sz val="14"/>
        <color theme="1"/>
        <rFont val="Calibri"/>
        <family val="2"/>
        <scheme val="minor"/>
      </rPr>
      <t xml:space="preserve"> January, May, December</t>
    </r>
  </si>
  <si>
    <r>
      <t>Weak months:</t>
    </r>
    <r>
      <rPr>
        <sz val="14"/>
        <color theme="1"/>
        <rFont val="Calibri"/>
        <family val="2"/>
        <scheme val="minor"/>
      </rPr>
      <t xml:space="preserve"> July–October</t>
    </r>
  </si>
  <si>
    <r>
      <t>Overall pattern:</t>
    </r>
    <r>
      <rPr>
        <sz val="14"/>
        <color theme="1"/>
        <rFont val="Calibri"/>
        <family val="2"/>
        <scheme val="minor"/>
      </rPr>
      <t xml:space="preserve"> Sales are stronger around the beginning and end of the year, with a noticeable dip during July–October.</t>
    </r>
  </si>
  <si>
    <t>2. Category-Wise and City-Wise Sales Analysis</t>
  </si>
  <si>
    <r>
      <t>Highest sales category:</t>
    </r>
    <r>
      <rPr>
        <sz val="14"/>
        <color theme="1"/>
        <rFont val="Calibri"/>
        <family val="2"/>
        <scheme val="minor"/>
      </rPr>
      <t xml:space="preserve"> Electronics — ₹27,59,712.33</t>
    </r>
  </si>
  <si>
    <r>
      <t>Lowest sales category:</t>
    </r>
    <r>
      <rPr>
        <sz val="14"/>
        <color theme="1"/>
        <rFont val="Calibri"/>
        <family val="2"/>
        <scheme val="minor"/>
      </rPr>
      <t xml:space="preserve"> Books — ₹5,94,714.65</t>
    </r>
  </si>
  <si>
    <r>
      <t>Strong category:</t>
    </r>
    <r>
      <rPr>
        <sz val="14"/>
        <color theme="1"/>
        <rFont val="Calibri"/>
        <family val="2"/>
        <scheme val="minor"/>
      </rPr>
      <t xml:space="preserve"> Electronics</t>
    </r>
  </si>
  <si>
    <r>
      <t>Weak category:</t>
    </r>
    <r>
      <rPr>
        <sz val="14"/>
        <color theme="1"/>
        <rFont val="Calibri"/>
        <family val="2"/>
        <scheme val="minor"/>
      </rPr>
      <t xml:space="preserve"> Books</t>
    </r>
  </si>
  <si>
    <r>
      <t>Highest sales city:</t>
    </r>
    <r>
      <rPr>
        <sz val="14"/>
        <color theme="1"/>
        <rFont val="Calibri"/>
        <family val="2"/>
        <scheme val="minor"/>
      </rPr>
      <t xml:space="preserve"> Mumbai — ₹10,35,779</t>
    </r>
  </si>
  <si>
    <r>
      <t>Lowest sales city:</t>
    </r>
    <r>
      <rPr>
        <sz val="14"/>
        <color theme="1"/>
        <rFont val="Calibri"/>
        <family val="2"/>
        <scheme val="minor"/>
      </rPr>
      <t xml:space="preserve"> Hyderabad — ₹8,85,301.20</t>
    </r>
  </si>
  <si>
    <r>
      <t>Strong cities:</t>
    </r>
    <r>
      <rPr>
        <sz val="14"/>
        <color theme="1"/>
        <rFont val="Calibri"/>
        <family val="2"/>
        <scheme val="minor"/>
      </rPr>
      <t xml:space="preserve"> Mumbai and Pune</t>
    </r>
  </si>
  <si>
    <r>
      <t>Weak cities:</t>
    </r>
    <r>
      <rPr>
        <sz val="14"/>
        <color theme="1"/>
        <rFont val="Calibri"/>
        <family val="2"/>
        <scheme val="minor"/>
      </rPr>
      <t xml:space="preserve"> Hyderabad and Bengaluru</t>
    </r>
  </si>
  <si>
    <r>
      <t>Overall pattern:</t>
    </r>
    <r>
      <rPr>
        <sz val="14"/>
        <color theme="1"/>
        <rFont val="Calibri"/>
        <family val="2"/>
        <scheme val="minor"/>
      </rPr>
      <t xml:space="preserve"> Electronics leads category sales, while Books has the lowest. Among cities, Mumbai and Pune have the strongest sales, while Hyderabad </t>
    </r>
  </si>
  <si>
    <t>has the lowest.</t>
  </si>
  <si>
    <t>3. Top 10 and Bottom 10 Products by Quantity Sold</t>
  </si>
  <si>
    <r>
      <t>Top-selling product:</t>
    </r>
    <r>
      <rPr>
        <sz val="14"/>
        <color theme="1"/>
        <rFont val="Calibri"/>
        <family val="2"/>
        <scheme val="minor"/>
      </rPr>
      <t xml:space="preserve"> Power Bank 10000mAh — 297 units</t>
    </r>
  </si>
  <si>
    <r>
      <t>2nd highest-selling product:</t>
    </r>
    <r>
      <rPr>
        <sz val="14"/>
        <color theme="1"/>
        <rFont val="Calibri"/>
        <family val="2"/>
        <scheme val="minor"/>
      </rPr>
      <t xml:space="preserve"> Self-Help Book — 296 units</t>
    </r>
  </si>
  <si>
    <r>
      <t>3rd highest-selling product:</t>
    </r>
    <r>
      <rPr>
        <sz val="14"/>
        <color theme="1"/>
        <rFont val="Calibri"/>
        <family val="2"/>
        <scheme val="minor"/>
      </rPr>
      <t xml:space="preserve"> Face Cream — 292 units</t>
    </r>
  </si>
  <si>
    <r>
      <t>Overall pattern:</t>
    </r>
    <r>
      <rPr>
        <sz val="14"/>
        <color theme="1"/>
        <rFont val="Calibri"/>
        <family val="2"/>
        <scheme val="minor"/>
      </rPr>
      <t xml:space="preserve"> Power Bank 10000mAh has the highest quantity sold, while Fiction Novel has the lowest. Overall, the quantities are fairly close across </t>
    </r>
  </si>
  <si>
    <t>products, with no extremely large difference between the best- and worst-selling products.</t>
  </si>
  <si>
    <r>
      <t>4th highest-selling product</t>
    </r>
    <r>
      <rPr>
        <sz val="14"/>
        <color theme="1"/>
        <rFont val="Calibri"/>
        <family val="2"/>
        <scheme val="minor"/>
      </rPr>
      <t xml:space="preserve"> – USB Cable — 290 units</t>
    </r>
  </si>
  <si>
    <r>
      <t>5th highest-selling product</t>
    </r>
    <r>
      <rPr>
        <sz val="14"/>
        <color theme="1"/>
        <rFont val="Calibri"/>
        <family val="2"/>
        <scheme val="minor"/>
      </rPr>
      <t xml:space="preserve"> – Men's T-Shirt — 289 units</t>
    </r>
  </si>
  <si>
    <r>
      <t>6th highest-selling product</t>
    </r>
    <r>
      <rPr>
        <sz val="14"/>
        <color theme="1"/>
        <rFont val="Calibri"/>
        <family val="2"/>
        <scheme val="minor"/>
      </rPr>
      <t xml:space="preserve"> – Non-Stick Pan — 288 units</t>
    </r>
  </si>
  <si>
    <r>
      <t>7th highest-selling product</t>
    </r>
    <r>
      <rPr>
        <sz val="14"/>
        <color theme="1"/>
        <rFont val="Calibri"/>
        <family val="2"/>
        <scheme val="minor"/>
      </rPr>
      <t xml:space="preserve"> – Bluetooth Speaker — 285 units</t>
    </r>
  </si>
  <si>
    <r>
      <t>8th highest-selling product</t>
    </r>
    <r>
      <rPr>
        <sz val="14"/>
        <color theme="1"/>
        <rFont val="Calibri"/>
        <family val="2"/>
        <scheme val="minor"/>
      </rPr>
      <t xml:space="preserve"> – Wireless Earbuds — 284 units</t>
    </r>
  </si>
  <si>
    <r>
      <t>9th highest-selling product</t>
    </r>
    <r>
      <rPr>
        <sz val="14"/>
        <color theme="1"/>
        <rFont val="Calibri"/>
        <family val="2"/>
        <scheme val="minor"/>
      </rPr>
      <t xml:space="preserve"> – Table Lamp — 284 units</t>
    </r>
  </si>
  <si>
    <r>
      <t>10th highest-selling product</t>
    </r>
    <r>
      <rPr>
        <sz val="14"/>
        <color theme="1"/>
        <rFont val="Calibri"/>
        <family val="2"/>
        <scheme val="minor"/>
      </rPr>
      <t xml:space="preserve"> – LED Bulb Pack — 281 units</t>
    </r>
  </si>
  <si>
    <r>
      <t>Lowest-selling product</t>
    </r>
    <r>
      <rPr>
        <sz val="14"/>
        <color theme="1"/>
        <rFont val="Calibri"/>
        <family val="2"/>
        <scheme val="minor"/>
      </rPr>
      <t xml:space="preserve"> – Fiction Novel — 229 units</t>
    </r>
  </si>
  <si>
    <r>
      <t>2nd lowest-selling product</t>
    </r>
    <r>
      <rPr>
        <sz val="14"/>
        <color theme="1"/>
        <rFont val="Calibri"/>
        <family val="2"/>
        <scheme val="minor"/>
      </rPr>
      <t xml:space="preserve"> – Cookbook — 230 units</t>
    </r>
  </si>
  <si>
    <r>
      <t>3rd lowest-selling product</t>
    </r>
    <r>
      <rPr>
        <sz val="14"/>
        <color theme="1"/>
        <rFont val="Calibri"/>
        <family val="2"/>
        <scheme val="minor"/>
      </rPr>
      <t xml:space="preserve"> – Denim Jeans — 241 units</t>
    </r>
  </si>
  <si>
    <r>
      <t>4th lowest-selling product</t>
    </r>
    <r>
      <rPr>
        <sz val="14"/>
        <color theme="1"/>
        <rFont val="Calibri"/>
        <family val="2"/>
        <scheme val="minor"/>
      </rPr>
      <t xml:space="preserve"> – Running Shoes — 247 units</t>
    </r>
  </si>
  <si>
    <r>
      <t>5th lowest-selling product</t>
    </r>
    <r>
      <rPr>
        <sz val="14"/>
        <color theme="1"/>
        <rFont val="Calibri"/>
        <family val="2"/>
        <scheme val="minor"/>
      </rPr>
      <t xml:space="preserve"> – Water Bottle — 255 units</t>
    </r>
  </si>
  <si>
    <r>
      <t>6th lowest-selling product</t>
    </r>
    <r>
      <rPr>
        <sz val="14"/>
        <color theme="1"/>
        <rFont val="Calibri"/>
        <family val="2"/>
        <scheme val="minor"/>
      </rPr>
      <t xml:space="preserve"> – Storage Box — 262 units</t>
    </r>
  </si>
  <si>
    <r>
      <t>7th lowest-selling product</t>
    </r>
    <r>
      <rPr>
        <sz val="14"/>
        <color theme="1"/>
        <rFont val="Calibri"/>
        <family val="2"/>
        <scheme val="minor"/>
      </rPr>
      <t xml:space="preserve"> – Hair Oil — 262 units</t>
    </r>
  </si>
  <si>
    <r>
      <t>8th lowest-selling product</t>
    </r>
    <r>
      <rPr>
        <sz val="14"/>
        <color theme="1"/>
        <rFont val="Calibri"/>
        <family val="2"/>
        <scheme val="minor"/>
      </rPr>
      <t xml:space="preserve"> – Sunglasses — 267 units</t>
    </r>
  </si>
  <si>
    <r>
      <t>9th lowest-selling product</t>
    </r>
    <r>
      <rPr>
        <sz val="14"/>
        <color theme="1"/>
        <rFont val="Calibri"/>
        <family val="2"/>
        <scheme val="minor"/>
      </rPr>
      <t xml:space="preserve"> – Women's Kurti — 272 units</t>
    </r>
  </si>
  <si>
    <r>
      <t>10th lowest-selling product</t>
    </r>
    <r>
      <rPr>
        <sz val="14"/>
        <color theme="1"/>
        <rFont val="Calibri"/>
        <family val="2"/>
        <scheme val="minor"/>
      </rPr>
      <t xml:space="preserve"> – Notebook Set — 277 units</t>
    </r>
  </si>
  <si>
    <t>Top 10 Selling Products</t>
  </si>
  <si>
    <t>Bottom 10 Selling Products</t>
  </si>
  <si>
    <t>4. Delivery Status Analysis</t>
  </si>
  <si>
    <r>
      <t>Highest number of orders – Delivered</t>
    </r>
    <r>
      <rPr>
        <sz val="14"/>
        <color theme="1"/>
        <rFont val="Calibri"/>
        <family val="2"/>
        <scheme val="minor"/>
      </rPr>
      <t xml:space="preserve"> — 3,554</t>
    </r>
  </si>
  <si>
    <r>
      <t>2nd highest number of orders – Cancelled</t>
    </r>
    <r>
      <rPr>
        <sz val="14"/>
        <color theme="1"/>
        <rFont val="Calibri"/>
        <family val="2"/>
        <scheme val="minor"/>
      </rPr>
      <t xml:space="preserve"> — 357</t>
    </r>
  </si>
  <si>
    <r>
      <t>Lowest number of orders – Returned</t>
    </r>
    <r>
      <rPr>
        <sz val="14"/>
        <color theme="1"/>
        <rFont val="Calibri"/>
        <family val="2"/>
        <scheme val="minor"/>
      </rPr>
      <t xml:space="preserve"> — 318</t>
    </r>
  </si>
  <si>
    <t>5. Customer Rating Analysis by Category</t>
  </si>
  <si>
    <r>
      <t>Highest-rated category – Beauty</t>
    </r>
    <r>
      <rPr>
        <sz val="14"/>
        <color theme="1"/>
        <rFont val="Calibri"/>
        <family val="2"/>
        <scheme val="minor"/>
      </rPr>
      <t xml:space="preserve"> — 3.9</t>
    </r>
  </si>
  <si>
    <r>
      <t>Lowest-rated category – Books</t>
    </r>
    <r>
      <rPr>
        <sz val="14"/>
        <color theme="1"/>
        <rFont val="Calibri"/>
        <family val="2"/>
        <scheme val="minor"/>
      </rPr>
      <t xml:space="preserve"> — 3.8</t>
    </r>
  </si>
  <si>
    <r>
      <t>Difference between highest and lowest rating</t>
    </r>
    <r>
      <rPr>
        <sz val="14"/>
        <color theme="1"/>
        <rFont val="Calibri"/>
        <family val="2"/>
        <scheme val="minor"/>
      </rPr>
      <t xml:space="preserve"> — 0.09</t>
    </r>
  </si>
  <si>
    <r>
      <t>Beauty has the highest average customer rating</t>
    </r>
    <r>
      <rPr>
        <sz val="14"/>
        <color theme="1"/>
        <rFont val="Calibri"/>
        <family val="2"/>
        <scheme val="minor"/>
      </rPr>
      <t xml:space="preserve"> — 3.9</t>
    </r>
  </si>
  <si>
    <r>
      <t>Books has the lowest average customer rating</t>
    </r>
    <r>
      <rPr>
        <sz val="14"/>
        <color theme="1"/>
        <rFont val="Calibri"/>
        <family val="2"/>
        <scheme val="minor"/>
      </rPr>
      <t xml:space="preserve"> — 3.8</t>
    </r>
  </si>
  <si>
    <r>
      <t>Overall pattern</t>
    </r>
    <r>
      <rPr>
        <sz val="14"/>
        <color theme="1"/>
        <rFont val="Calibri"/>
        <family val="2"/>
        <scheme val="minor"/>
      </rPr>
      <t xml:space="preserve"> – Most orders were successfully delivered, while cancelled and returned orders were considerably lower. Cancelled orders were only </t>
    </r>
  </si>
  <si>
    <t>slightly higher than returned orders.</t>
  </si>
  <si>
    <r>
      <rPr>
        <b/>
        <sz val="14"/>
        <color theme="1"/>
        <rFont val="Calibri"/>
        <family val="2"/>
        <scheme val="minor"/>
      </rPr>
      <t>Delivered orders are much higher than cancelled orders</t>
    </r>
    <r>
      <rPr>
        <sz val="14"/>
        <color theme="1"/>
        <rFont val="Calibri"/>
        <family val="2"/>
        <scheme val="minor"/>
      </rPr>
      <t xml:space="preserve"> — 3,554 vs 357</t>
    </r>
  </si>
  <si>
    <r>
      <rPr>
        <b/>
        <sz val="14"/>
        <color theme="1"/>
        <rFont val="Calibri"/>
        <family val="2"/>
        <scheme val="minor"/>
      </rPr>
      <t>Delivered orders are much higher than returned orders</t>
    </r>
    <r>
      <rPr>
        <sz val="14"/>
        <color theme="1"/>
        <rFont val="Calibri"/>
        <family val="2"/>
        <scheme val="minor"/>
      </rPr>
      <t xml:space="preserve"> — 3,554 vs 318</t>
    </r>
  </si>
  <si>
    <r>
      <rPr>
        <b/>
        <sz val="14"/>
        <color theme="1"/>
        <rFont val="Calibri"/>
        <family val="2"/>
        <scheme val="minor"/>
      </rPr>
      <t>Cancelled orders are slightly higher than returned orders</t>
    </r>
    <r>
      <rPr>
        <sz val="14"/>
        <color theme="1"/>
        <rFont val="Calibri"/>
        <family val="2"/>
        <scheme val="minor"/>
      </rPr>
      <t xml:space="preserve"> — 357 vs 318</t>
    </r>
  </si>
  <si>
    <r>
      <rPr>
        <b/>
        <sz val="14"/>
        <color theme="1"/>
        <rFont val="Calibri"/>
        <family val="2"/>
        <scheme val="minor"/>
      </rPr>
      <t>Difference between Delivered and Cancelled orders</t>
    </r>
    <r>
      <rPr>
        <sz val="14"/>
        <color theme="1"/>
        <rFont val="Calibri"/>
        <family val="2"/>
        <scheme val="minor"/>
      </rPr>
      <t xml:space="preserve"> — 3,197 orders</t>
    </r>
  </si>
  <si>
    <r>
      <rPr>
        <b/>
        <sz val="14"/>
        <color theme="1"/>
        <rFont val="Calibri"/>
        <family val="2"/>
        <scheme val="minor"/>
      </rPr>
      <t>Difference between Delivered and Returned orders</t>
    </r>
    <r>
      <rPr>
        <sz val="14"/>
        <color theme="1"/>
        <rFont val="Calibri"/>
        <family val="2"/>
        <scheme val="minor"/>
      </rPr>
      <t xml:space="preserve"> — 3,236 orders</t>
    </r>
  </si>
  <si>
    <r>
      <rPr>
        <b/>
        <sz val="14"/>
        <color theme="1"/>
        <rFont val="Calibri"/>
        <family val="2"/>
        <scheme val="minor"/>
      </rPr>
      <t>Difference between Cancelled and Returned orders</t>
    </r>
    <r>
      <rPr>
        <sz val="14"/>
        <color theme="1"/>
        <rFont val="Calibri"/>
        <family val="2"/>
        <scheme val="minor"/>
      </rPr>
      <t xml:space="preserve"> — 39 orders</t>
    </r>
  </si>
  <si>
    <r>
      <t>2nd highest-rated category – Fashion</t>
    </r>
    <r>
      <rPr>
        <sz val="14"/>
        <color theme="1"/>
        <rFont val="Calibri"/>
        <family val="2"/>
        <scheme val="minor"/>
      </rPr>
      <t xml:space="preserve"> — 3.8</t>
    </r>
  </si>
  <si>
    <r>
      <t>3rd highest-rated category – Electronics</t>
    </r>
    <r>
      <rPr>
        <sz val="14"/>
        <color theme="1"/>
        <rFont val="Calibri"/>
        <family val="2"/>
        <scheme val="minor"/>
      </rPr>
      <t xml:space="preserve"> — 3.8</t>
    </r>
  </si>
  <si>
    <r>
      <t>Fashion is very close to Beauty</t>
    </r>
    <r>
      <rPr>
        <sz val="14"/>
        <color theme="1"/>
        <rFont val="Calibri"/>
        <family val="2"/>
        <scheme val="minor"/>
      </rPr>
      <t xml:space="preserve"> — 3.8 vs 3.9</t>
    </r>
  </si>
  <si>
    <r>
      <t>Home &amp; Kitchen is lower than the other major categories</t>
    </r>
    <r>
      <rPr>
        <sz val="14"/>
        <color theme="1"/>
        <rFont val="Calibri"/>
        <family val="2"/>
        <scheme val="minor"/>
      </rPr>
      <t xml:space="preserve"> — 3.8</t>
    </r>
  </si>
  <si>
    <r>
      <t>Overall pattern</t>
    </r>
    <r>
      <rPr>
        <sz val="14"/>
        <color theme="1"/>
        <rFont val="Calibri"/>
        <family val="2"/>
        <scheme val="minor"/>
      </rPr>
      <t xml:space="preserve"> – Customer ratings are fairly close across all five categories. Beauty has the highest rating, while Books has the lowest, with only a small</t>
    </r>
  </si>
  <si>
    <t>difference between the highest and lowest ratings.</t>
  </si>
  <si>
    <r>
      <t>2nd lowest-rated category – Home &amp; Kitchen</t>
    </r>
    <r>
      <rPr>
        <sz val="14"/>
        <color theme="1"/>
        <rFont val="Calibri"/>
        <family val="2"/>
        <scheme val="minor"/>
      </rPr>
      <t xml:space="preserve"> — 3.8</t>
    </r>
  </si>
  <si>
    <r>
      <t>3rd lowest-rated category – Electronics</t>
    </r>
    <r>
      <rPr>
        <sz val="14"/>
        <color theme="1"/>
        <rFont val="Calibri"/>
        <family val="2"/>
        <scheme val="minor"/>
      </rPr>
      <t xml:space="preserve"> — 3.8</t>
    </r>
  </si>
  <si>
    <t>A: `=SUMIF(Product_Category,"Electronics",Sales_Column)` where Sales_Column = Quantity × Price.</t>
  </si>
  <si>
    <t>A: SUMIF checks one condition; SUMIFS checks multiple, like Category = "Electronics" AND City = "Chennai".</t>
  </si>
  <si>
    <t>A: `=COUNTIF(Delivery_Status,"Cancelled")/COUNTA(Delivery_Status)*100`.</t>
  </si>
  <si>
    <t>A: Build a Pivot Table with Product_Name in rows and Sum of Quantity in values, sort descending, keep the top 5.</t>
  </si>
  <si>
    <t>A: It can look up a product's category or standard price from a separate Product Master sheet.</t>
  </si>
  <si>
    <t>A: `Data → Remove Duplicates`, using Order_ID as the key column.</t>
  </si>
  <si>
    <t>A: Fill it using the average price for that category (`AVERAGEIF`), rather than leaving it blank and breaking SUM formulas.</t>
  </si>
  <si>
    <t>A: To catch a failed lookup (e.g., a mistyped Product_ID) and display "Not Found" instead of an error.</t>
  </si>
  <si>
    <t>A: Add a helper column `=WEEKDAY(Order_Date)`, then compare average daily sales for weekday vs weekend values.</t>
  </si>
  <si>
    <t>A: `=AVERAGE(Sales_Column)`, where Sales_Column = Quantity × Price for each order.</t>
  </si>
  <si>
    <t>A: They show the same type of data (parts of a whole), but a Doughnut Chart has a hole in the middle where you can display a KPI number, like Total Sales.</t>
  </si>
  <si>
    <t>A: `Home → Conditional Formatting → Highlight Cell Rules → Text that Contains → "Cancelled"`.</t>
  </si>
  <si>
    <t>A: `=COUNTIFS(Product_Category,"Fashion",Delivery_Status,"Returned")/COUNTIF(Product_Category,"Fashion")*100`.</t>
  </si>
  <si>
    <t>A: Some customers simply don't leave a rating — it's not necessarily a data error. Leave it blank rather than guessing a value, but track the % missing separately.</t>
  </si>
  <si>
    <t>Interview Practice — 15 Beginner Questions with Answers</t>
  </si>
  <si>
    <t>Q1. How would you calculate total sales for "Electronics" only?</t>
  </si>
  <si>
    <t>Q2. What's the difference between SUMIF and SUMIFS?</t>
  </si>
  <si>
    <t>Q3. How do you calculate the cancellation rate?</t>
  </si>
  <si>
    <t>Q4. How would you find the top 5 best-selling products?</t>
  </si>
  <si>
    <t>Q5. What does VLOOKUP do here?</t>
  </si>
  <si>
    <t>Q6. How do you remove duplicate orders?</t>
  </si>
  <si>
    <t>Q7. How do you handle a blank Price value?</t>
  </si>
  <si>
    <t>Q8. What is IFERROR used for in this project?</t>
  </si>
  <si>
    <t>Q9. How would you check if sales are higher on weekends?</t>
  </si>
  <si>
    <t>Q10. How do you calculate the average order value?</t>
  </si>
  <si>
    <t>Q11. What's the difference between a Pie Chart and a Doughnut Chart?</t>
  </si>
  <si>
    <t>Q12. How do you highlight all cancelled orders in red?</t>
  </si>
  <si>
    <t>Q13. How would you calculate the return rate for a specific category?</t>
  </si>
  <si>
    <t>Q14. Why is Customer_Rating sometimes blank, and how should you handle it?</t>
  </si>
  <si>
    <t>Q15. Why is data cleaning especially important for an e-commerce dataset like this?</t>
  </si>
  <si>
    <t xml:space="preserve">A: Inconsistent city or category names can make it look like sales are split across more groups than they really are, leading to inaccurate "which city/category </t>
  </si>
  <si>
    <t>sells best" conclusions.</t>
  </si>
  <si>
    <t>1. Sales are noticeably higher in November and December, consistent with festive-season online shopping.</t>
  </si>
  <si>
    <t>2. Weekend orders are higher than weekday orders, suggesting most customers shop during their free time.</t>
  </si>
  <si>
    <t>3. Electronics or Fashion likely generate the highest total sales value, even if not the highest order count.</t>
  </si>
  <si>
    <t>4. A small number of cities account for a large share of total orders — useful for targeted marketing.</t>
  </si>
  <si>
    <t>5. The cancellation rate, while relatively small, is worth tracking by category to spot problem products.</t>
  </si>
  <si>
    <t>6. UPI and Credit Card are likely the most-used payment methods, reflecting broader digital-payment trends.</t>
  </si>
  <si>
    <t>7. A handful of products consistently rank in the "top 5 best-selling" list across the period.</t>
  </si>
  <si>
    <t>8. Products with lower prices don't necessarily have the highest order volume, which is worth exploring further.</t>
  </si>
  <si>
    <t>9. Average customer ratings are generally positive, suggesting overall satisfaction with the shopping experience.</t>
  </si>
  <si>
    <t>10. The return rate varies by category — Fashion items (due to sizing) may show a higher return rate than Electronics.</t>
  </si>
  <si>
    <t>11. Repeat customers make up a meaningful share of total orders, hinting at a loyal customer base.</t>
  </si>
  <si>
    <t>12. A cleaned dataset (after fixing city/category spelling issues) gives a noticeably clearer picture of true city-level demand.</t>
  </si>
  <si>
    <t>13. The overall delivery success rate is a simple, useful KPI for tracking operational performance over time.</t>
  </si>
  <si>
    <t>14. Order volume gradually grows over the two-and-a-half-year period, suggesting the store's customer base is expanding.</t>
  </si>
  <si>
    <t xml:space="preserve">15. Even this beginner-level e-commerce project reflects real analysis tasks used in junior e-commerce/operations analyst roles — a strong, relatable portfolio </t>
  </si>
  <si>
    <t>piece.</t>
  </si>
  <si>
    <t>Business Insights (15)</t>
  </si>
  <si>
    <t>Customer_ID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</si>
</sst>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4009]\ #,##0"/>
  </numFmts>
  <fonts count="20" x14ac:knownFonts="1">
    <font>
      <sz val="11"/>
      <color theme="1"/>
      <name val="Calibri"/>
      <family val="2"/>
      <scheme val="minor"/>
    </font>
    <font>
      <b/>
      <sz val="11"/>
      <color rgb="FFFFFFFF"/>
      <name val="Arial"/>
    </font>
    <font>
      <sz val="10"/>
      <name val="Arial"/>
    </font>
    <font>
      <sz val="11"/>
      <color theme="1"/>
      <name val="Calibri"/>
      <family val="2"/>
      <scheme val="minor"/>
    </font>
    <font>
      <b/>
      <u/>
      <sz val="20"/>
      <color theme="1"/>
      <name val="Calibri"/>
      <family val="2"/>
      <scheme val="minor"/>
    </font>
    <font>
      <sz val="20"/>
      <color theme="1"/>
      <name val="Calibri"/>
      <family val="2"/>
      <scheme val="minor"/>
    </font>
    <font>
      <b/>
      <sz val="11"/>
      <color rgb="FFFFFFFF"/>
      <name val="Arial"/>
      <family val="2"/>
    </font>
    <font>
      <b/>
      <u/>
      <sz val="20"/>
      <color theme="1"/>
      <name val="Arial Black"/>
      <family val="2"/>
    </font>
    <font>
      <sz val="11"/>
      <color theme="1"/>
      <name val="Arial Black"/>
      <family val="2"/>
    </font>
    <font>
      <b/>
      <sz val="14"/>
      <color theme="1"/>
      <name val="Calibri"/>
      <family val="2"/>
      <scheme val="minor"/>
    </font>
    <font>
      <b/>
      <u/>
      <sz val="11"/>
      <color theme="1"/>
      <name val="Arial Black"/>
      <family val="2"/>
    </font>
    <font>
      <b/>
      <u/>
      <sz val="36"/>
      <color theme="1"/>
      <name val="Arial Black"/>
      <family val="2"/>
    </font>
    <font>
      <sz val="36"/>
      <color theme="1"/>
      <name val="Arial Black"/>
      <family val="2"/>
    </font>
    <font>
      <sz val="10"/>
      <name val="Arial"/>
      <family val="2"/>
    </font>
    <font>
      <b/>
      <u/>
      <sz val="28"/>
      <color theme="1"/>
      <name val="Arial Black"/>
      <family val="2"/>
    </font>
    <font>
      <u/>
      <sz val="11"/>
      <color theme="1"/>
      <name val="Calibri"/>
      <family val="2"/>
      <scheme val="minor"/>
    </font>
    <font>
      <u/>
      <sz val="20"/>
      <color theme="1"/>
      <name val="Arial Black"/>
      <family val="2"/>
    </font>
    <font>
      <sz val="14"/>
      <color theme="1"/>
      <name val="Calibri"/>
      <family val="2"/>
      <scheme val="minor"/>
    </font>
    <font>
      <i/>
      <sz val="14"/>
      <color theme="1"/>
      <name val="Calibri"/>
      <family val="2"/>
      <scheme val="minor"/>
    </font>
    <font>
      <u/>
      <sz val="14"/>
      <color theme="1"/>
      <name val="Arial Black"/>
      <family val="2"/>
    </font>
  </fonts>
  <fills count="4">
    <fill>
      <patternFill patternType="none"/>
    </fill>
    <fill>
      <patternFill patternType="gray125"/>
    </fill>
    <fill>
      <patternFill patternType="solid">
        <fgColor rgb="FFE65100"/>
        <bgColor rgb="FFE65100"/>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57">
    <xf numFmtId="0" fontId="0" fillId="0" borderId="0" xfId="0"/>
    <xf numFmtId="0" fontId="1" fillId="2" borderId="0" xfId="0" applyFont="1" applyFill="1" applyAlignment="1">
      <alignment horizontal="center" vertical="center"/>
    </xf>
    <xf numFmtId="0" fontId="2" fillId="0" borderId="0" xfId="0" applyFont="1"/>
    <xf numFmtId="164" fontId="1" fillId="2" borderId="0" xfId="0" applyNumberFormat="1" applyFont="1" applyFill="1" applyAlignment="1">
      <alignment horizontal="center" vertical="center"/>
    </xf>
    <xf numFmtId="164" fontId="2" fillId="0" borderId="0" xfId="0" applyNumberFormat="1" applyFont="1"/>
    <xf numFmtId="164" fontId="0" fillId="0" borderId="0" xfId="0" applyNumberFormat="1"/>
    <xf numFmtId="14" fontId="0" fillId="0" borderId="0" xfId="0" applyNumberFormat="1"/>
    <xf numFmtId="22" fontId="0" fillId="0" borderId="0" xfId="0" applyNumberFormat="1"/>
    <xf numFmtId="0" fontId="0" fillId="0" borderId="0" xfId="0" applyAlignment="1">
      <alignment horizontal="right"/>
    </xf>
    <xf numFmtId="9" fontId="0" fillId="0" borderId="0" xfId="1" applyFont="1"/>
    <xf numFmtId="0" fontId="0" fillId="0" borderId="0" xfId="0" pivotButton="1"/>
    <xf numFmtId="0" fontId="0" fillId="0" borderId="0" xfId="0" applyAlignment="1">
      <alignment horizontal="left"/>
    </xf>
    <xf numFmtId="0" fontId="0" fillId="0" borderId="0" xfId="0" applyNumberFormat="1"/>
    <xf numFmtId="0" fontId="4" fillId="0" borderId="0" xfId="0" applyFont="1"/>
    <xf numFmtId="0" fontId="5" fillId="0" borderId="0" xfId="0" applyFont="1"/>
    <xf numFmtId="10" fontId="0" fillId="0" borderId="0" xfId="1" applyNumberFormat="1" applyFont="1"/>
    <xf numFmtId="0" fontId="6" fillId="2" borderId="0" xfId="0" applyFont="1" applyFill="1" applyAlignment="1">
      <alignment horizontal="center" vertical="center"/>
    </xf>
    <xf numFmtId="2" fontId="0" fillId="0" borderId="0" xfId="0" applyNumberFormat="1"/>
    <xf numFmtId="165" fontId="0" fillId="0" borderId="0" xfId="0" applyNumberFormat="1"/>
    <xf numFmtId="165" fontId="2" fillId="0" borderId="0" xfId="0" applyNumberFormat="1" applyFont="1"/>
    <xf numFmtId="1" fontId="0" fillId="0" borderId="0" xfId="1" applyNumberFormat="1" applyFont="1"/>
    <xf numFmtId="10" fontId="0" fillId="0" borderId="0" xfId="0" applyNumberFormat="1"/>
    <xf numFmtId="0" fontId="7" fillId="0" borderId="0" xfId="0" applyFont="1"/>
    <xf numFmtId="0" fontId="8" fillId="0" borderId="0" xfId="0" applyFont="1"/>
    <xf numFmtId="0" fontId="9" fillId="3" borderId="1" xfId="0" applyFont="1" applyFill="1" applyBorder="1" applyAlignment="1">
      <alignment horizontal="center"/>
    </xf>
    <xf numFmtId="0" fontId="9" fillId="0" borderId="1" xfId="0" applyFont="1" applyBorder="1" applyAlignment="1">
      <alignment horizontal="center"/>
    </xf>
    <xf numFmtId="3" fontId="9" fillId="0" borderId="1" xfId="0" applyNumberFormat="1" applyFont="1" applyBorder="1" applyAlignment="1">
      <alignment horizontal="center"/>
    </xf>
    <xf numFmtId="10" fontId="9" fillId="0" borderId="1" xfId="0" applyNumberFormat="1" applyFont="1" applyBorder="1" applyAlignment="1">
      <alignment horizontal="center"/>
    </xf>
    <xf numFmtId="0" fontId="10" fillId="0" borderId="0" xfId="0" applyFont="1"/>
    <xf numFmtId="0" fontId="11" fillId="0" borderId="0" xfId="0" applyFont="1"/>
    <xf numFmtId="0" fontId="12" fillId="0" borderId="0" xfId="0" applyFont="1"/>
    <xf numFmtId="0" fontId="2" fillId="0" borderId="0" xfId="0" applyFont="1" applyFill="1"/>
    <xf numFmtId="0" fontId="0" fillId="0" borderId="0" xfId="0" applyFill="1"/>
    <xf numFmtId="0" fontId="13" fillId="0" borderId="0" xfId="0" applyFont="1"/>
    <xf numFmtId="0" fontId="14" fillId="0" borderId="0" xfId="0" applyFont="1"/>
    <xf numFmtId="0" fontId="0" fillId="0" borderId="0" xfId="0" applyAlignment="1">
      <alignment horizontal="left" vertical="center" indent="1"/>
    </xf>
    <xf numFmtId="0" fontId="15" fillId="0" borderId="0" xfId="0" applyFont="1"/>
    <xf numFmtId="0" fontId="7" fillId="0" borderId="0" xfId="0" applyFont="1" applyAlignment="1">
      <alignment vertical="center"/>
    </xf>
    <xf numFmtId="0" fontId="16" fillId="0" borderId="0" xfId="0" applyFont="1"/>
    <xf numFmtId="0" fontId="17" fillId="0" borderId="0" xfId="0" applyFont="1"/>
    <xf numFmtId="0" fontId="9" fillId="0" borderId="0" xfId="0" applyFont="1"/>
    <xf numFmtId="0" fontId="9" fillId="0" borderId="0" xfId="0" applyFont="1" applyAlignment="1">
      <alignment horizontal="center" vertical="center" wrapText="1"/>
    </xf>
    <xf numFmtId="0" fontId="17" fillId="0" borderId="0" xfId="0" applyFont="1" applyAlignment="1">
      <alignment vertical="center" wrapText="1"/>
    </xf>
    <xf numFmtId="0" fontId="18" fillId="0" borderId="0" xfId="0" applyFont="1" applyAlignment="1">
      <alignment vertical="center" wrapText="1"/>
    </xf>
    <xf numFmtId="1" fontId="0" fillId="0" borderId="0" xfId="0" applyNumberFormat="1"/>
    <xf numFmtId="0" fontId="9" fillId="0" borderId="0" xfId="0" applyFont="1" applyAlignment="1">
      <alignment horizontal="left"/>
    </xf>
    <xf numFmtId="0" fontId="17" fillId="0" borderId="0" xfId="0" applyFont="1" applyAlignment="1"/>
    <xf numFmtId="0" fontId="0" fillId="0" borderId="0" xfId="0" applyAlignment="1"/>
    <xf numFmtId="0" fontId="0" fillId="0" borderId="0" xfId="0" applyAlignment="1">
      <alignment vertical="top"/>
    </xf>
    <xf numFmtId="0" fontId="9" fillId="0" borderId="0" xfId="0" applyFont="1" applyAlignment="1">
      <alignment horizontal="left" vertical="top"/>
    </xf>
    <xf numFmtId="0" fontId="17" fillId="0" borderId="0" xfId="0" applyFont="1" applyAlignment="1">
      <alignment vertical="top"/>
    </xf>
    <xf numFmtId="0" fontId="9" fillId="0" borderId="0" xfId="0" applyFont="1" applyAlignment="1">
      <alignment vertical="top"/>
    </xf>
    <xf numFmtId="0" fontId="19" fillId="0" borderId="0" xfId="0" applyFont="1" applyAlignment="1">
      <alignment vertical="top"/>
    </xf>
    <xf numFmtId="0" fontId="17" fillId="0" borderId="0" xfId="0" applyFont="1" applyAlignment="1">
      <alignment horizontal="left" vertical="top"/>
    </xf>
    <xf numFmtId="0" fontId="16" fillId="0" borderId="0" xfId="0" applyFont="1" applyAlignment="1">
      <alignment vertical="top"/>
    </xf>
    <xf numFmtId="0" fontId="7" fillId="0" borderId="0" xfId="0" applyFont="1" applyAlignment="1">
      <alignment vertical="top"/>
    </xf>
    <xf numFmtId="10" fontId="9" fillId="0" borderId="1" xfId="1" applyNumberFormat="1" applyFont="1" applyBorder="1" applyAlignment="1">
      <alignment horizontal="center"/>
    </xf>
  </cellXfs>
  <cellStyles count="2">
    <cellStyle name="Normal" xfId="0" builtinId="0"/>
    <cellStyle name="Percent" xfId="1" builtinId="5"/>
  </cellStyles>
  <dxfs count="21">
    <dxf>
      <fill>
        <patternFill>
          <bgColor rgb="FFFF0000"/>
        </patternFill>
      </fill>
    </dxf>
    <dxf>
      <fill>
        <patternFill>
          <bgColor rgb="FFFFC7CE"/>
        </patternFill>
      </fill>
    </dxf>
    <dxf>
      <fill>
        <patternFill>
          <bgColor rgb="FFFF0000"/>
        </patternFill>
      </fill>
    </dxf>
    <dxf>
      <fill>
        <patternFill>
          <bgColor rgb="FFFF0000"/>
        </patternFill>
      </fill>
    </dxf>
    <dxf>
      <fill>
        <patternFill>
          <bgColor rgb="FFFFC7CE"/>
        </patternFill>
      </fill>
    </dxf>
    <dxf>
      <fill>
        <patternFill>
          <bgColor rgb="FFFF0000"/>
        </patternFill>
      </fill>
    </dxf>
    <dxf>
      <fill>
        <patternFill>
          <bgColor rgb="FFFF0000"/>
        </patternFill>
      </fill>
    </dxf>
    <dxf>
      <fill>
        <patternFill>
          <bgColor rgb="FFFFC7CE"/>
        </patternFill>
      </fill>
    </dxf>
    <dxf>
      <fill>
        <patternFill>
          <bgColor rgb="FFFF0000"/>
        </patternFill>
      </fill>
    </dxf>
    <dxf>
      <fill>
        <patternFill>
          <bgColor rgb="FFFFC000"/>
        </patternFill>
      </fill>
    </dxf>
    <dxf>
      <fill>
        <patternFill>
          <bgColor rgb="FFFF0000"/>
        </patternFill>
      </fill>
    </dxf>
    <dxf>
      <fill>
        <patternFill>
          <bgColor rgb="FFFFC7CE"/>
        </patternFill>
      </fill>
    </dxf>
    <dxf>
      <fill>
        <patternFill>
          <bgColor rgb="FFFF0000"/>
        </patternFill>
      </fill>
    </dxf>
    <dxf>
      <fill>
        <patternFill>
          <bgColor rgb="FF7030A0"/>
        </patternFill>
      </fill>
    </dxf>
    <dxf>
      <fill>
        <patternFill>
          <bgColor rgb="FF00B0F0"/>
        </patternFill>
      </fill>
    </dxf>
    <dxf>
      <numFmt numFmtId="14" formatCode="0.00%"/>
    </dxf>
    <dxf>
      <numFmt numFmtId="165" formatCode="[$₹-4009]\ #,##0"/>
    </dxf>
    <dxf>
      <numFmt numFmtId="2" formatCode="0.00"/>
    </dxf>
    <dxf>
      <numFmt numFmtId="2" formatCode="0.00"/>
    </dxf>
    <dxf>
      <numFmt numFmtId="165" formatCode="[$₹-4009]\ #,##0"/>
    </dxf>
    <dxf>
      <numFmt numFmtId="165" formatCode="[$₹-4009]\ #,##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[Online_Shopping_Orders_Dataset.xlsx]Monthly Order Trend!PivotTable1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Order Trend</a:t>
            </a:r>
          </a:p>
        </c:rich>
      </c:tx>
      <c:layout>
        <c:manualLayout>
          <c:xMode val="edge"/>
          <c:yMode val="edge"/>
          <c:x val="0.3313888888888889"/>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Order Trend'!$B$6</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Order Trend'!$A$7:$A$19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Order Trend'!$B$7:$B$19</c:f>
              <c:numCache>
                <c:formatCode>General</c:formatCode>
                <c:ptCount val="12"/>
                <c:pt idx="0">
                  <c:v>465</c:v>
                </c:pt>
                <c:pt idx="1">
                  <c:v>408</c:v>
                </c:pt>
                <c:pt idx="2">
                  <c:v>422</c:v>
                </c:pt>
                <c:pt idx="3">
                  <c:v>443</c:v>
                </c:pt>
                <c:pt idx="4">
                  <c:v>447</c:v>
                </c:pt>
                <c:pt idx="5">
                  <c:v>434</c:v>
                </c:pt>
                <c:pt idx="6">
                  <c:v>300</c:v>
                </c:pt>
                <c:pt idx="7">
                  <c:v>286</c:v>
                </c:pt>
                <c:pt idx="8">
                  <c:v>266</c:v>
                </c:pt>
                <c:pt idx="9">
                  <c:v>297</c:v>
                </c:pt>
                <c:pt idx="10">
                  <c:v>456</c:v>
                </c:pt>
                <c:pt idx="11">
                  <c:v>476</c:v>
                </c:pt>
              </c:numCache>
            </c:numRef>
          </c:val>
          <c:smooth val="0"/>
          <c:extLst>
            <c:ext xmlns:c16="http://schemas.microsoft.com/office/drawing/2014/chart" uri="{C3380CC4-5D6E-409C-BE32-E72D297353CC}">
              <c16:uniqueId val="{00000000-728E-48BA-BD3F-E049CA971D2A}"/>
            </c:ext>
          </c:extLst>
        </c:ser>
        <c:dLbls>
          <c:showLegendKey val="0"/>
          <c:showVal val="0"/>
          <c:showCatName val="0"/>
          <c:showSerName val="0"/>
          <c:showPercent val="0"/>
          <c:showBubbleSize val="0"/>
        </c:dLbls>
        <c:marker val="1"/>
        <c:smooth val="0"/>
        <c:axId val="753053743"/>
        <c:axId val="753052783"/>
      </c:lineChart>
      <c:catAx>
        <c:axId val="7530537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3052783"/>
        <c:crosses val="autoZero"/>
        <c:auto val="1"/>
        <c:lblAlgn val="ctr"/>
        <c:lblOffset val="100"/>
        <c:noMultiLvlLbl val="0"/>
      </c:catAx>
      <c:valAx>
        <c:axId val="7530527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305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[Online_Shopping_Orders_Dataset.xlsx]Monthly Sales Trend!PivotTable4</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Trend'!$B$4</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Sales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Trend'!$B$5:$B$17</c:f>
              <c:numCache>
                <c:formatCode>[$₹-4009]\ #,##0</c:formatCode>
                <c:ptCount val="12"/>
                <c:pt idx="0">
                  <c:v>796388.1224808332</c:v>
                </c:pt>
                <c:pt idx="1">
                  <c:v>739500.02343004779</c:v>
                </c:pt>
                <c:pt idx="2">
                  <c:v>684100.08403167152</c:v>
                </c:pt>
                <c:pt idx="3">
                  <c:v>709944.41507975571</c:v>
                </c:pt>
                <c:pt idx="4">
                  <c:v>798987.93613360089</c:v>
                </c:pt>
                <c:pt idx="5">
                  <c:v>681637.35666199541</c:v>
                </c:pt>
                <c:pt idx="6">
                  <c:v>463225.43345203984</c:v>
                </c:pt>
                <c:pt idx="7">
                  <c:v>478190.57051895466</c:v>
                </c:pt>
                <c:pt idx="8">
                  <c:v>452958.81662995991</c:v>
                </c:pt>
                <c:pt idx="9">
                  <c:v>458185.98257364245</c:v>
                </c:pt>
                <c:pt idx="10">
                  <c:v>750758.39115599007</c:v>
                </c:pt>
                <c:pt idx="11">
                  <c:v>795379.0208615422</c:v>
                </c:pt>
              </c:numCache>
            </c:numRef>
          </c:val>
          <c:smooth val="0"/>
          <c:extLst>
            <c:ext xmlns:c16="http://schemas.microsoft.com/office/drawing/2014/chart" uri="{C3380CC4-5D6E-409C-BE32-E72D297353CC}">
              <c16:uniqueId val="{00000000-E18F-421E-84E5-D0A0A1838C66}"/>
            </c:ext>
          </c:extLst>
        </c:ser>
        <c:dLbls>
          <c:showLegendKey val="0"/>
          <c:showVal val="0"/>
          <c:showCatName val="0"/>
          <c:showSerName val="0"/>
          <c:showPercent val="0"/>
          <c:showBubbleSize val="0"/>
        </c:dLbls>
        <c:marker val="1"/>
        <c:smooth val="0"/>
        <c:axId val="1406502592"/>
        <c:axId val="1406490112"/>
      </c:lineChart>
      <c:catAx>
        <c:axId val="14065025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6490112"/>
        <c:crosses val="autoZero"/>
        <c:auto val="1"/>
        <c:lblAlgn val="ctr"/>
        <c:lblOffset val="100"/>
        <c:noMultiLvlLbl val="0"/>
      </c:catAx>
      <c:valAx>
        <c:axId val="1406490112"/>
        <c:scaling>
          <c:orientation val="minMax"/>
        </c:scaling>
        <c:delete val="0"/>
        <c:axPos val="l"/>
        <c:majorGridlines>
          <c:spPr>
            <a:ln w="9525" cap="flat" cmpd="sng" algn="ctr">
              <a:solidFill>
                <a:schemeClr val="lt1">
                  <a:lumMod val="95000"/>
                  <a:alpha val="10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650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[Online_Shopping_Orders_Dataset.xlsx]Sales by Category!PivotTable1</c:name>
    <c:fmtId val="8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Category'!$B$4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Category'!$A$5:$A$10</c:f>
              <c:strCache>
                <c:ptCount val="5"/>
                <c:pt idx="0">
                  <c:v>Beauty</c:v>
                </c:pt>
                <c:pt idx="1">
                  <c:v>Books</c:v>
                </c:pt>
                <c:pt idx="2">
                  <c:v>Electronics</c:v>
                </c:pt>
                <c:pt idx="3">
                  <c:v>Fashion</c:v>
                </c:pt>
                <c:pt idx="4">
                  <c:v>Home &amp; Kitchen</c:v>
                </c:pt>
              </c:strCache>
            </c:strRef>
          </c:cat>
          <c:val>
            <c:numRef>
              <c:f>'Sales by Category'!$B$5:$B$10</c:f>
              <c:numCache>
                <c:formatCode>[$₹-4009]\ #,##0</c:formatCode>
                <c:ptCount val="5"/>
                <c:pt idx="0">
                  <c:v>1098537.4901531704</c:v>
                </c:pt>
                <c:pt idx="1">
                  <c:v>594714.6477588166</c:v>
                </c:pt>
                <c:pt idx="2">
                  <c:v>2759712.3299794244</c:v>
                </c:pt>
                <c:pt idx="3">
                  <c:v>1892867.2841657216</c:v>
                </c:pt>
                <c:pt idx="4">
                  <c:v>1463424.4009529033</c:v>
                </c:pt>
              </c:numCache>
            </c:numRef>
          </c:val>
          <c:extLst>
            <c:ext xmlns:c16="http://schemas.microsoft.com/office/drawing/2014/chart" uri="{C3380CC4-5D6E-409C-BE32-E72D297353CC}">
              <c16:uniqueId val="{00000000-DD0B-4C83-B1CB-8E65C6B8A214}"/>
            </c:ext>
          </c:extLst>
        </c:ser>
        <c:dLbls>
          <c:showLegendKey val="0"/>
          <c:showVal val="0"/>
          <c:showCatName val="0"/>
          <c:showSerName val="0"/>
          <c:showPercent val="0"/>
          <c:showBubbleSize val="0"/>
        </c:dLbls>
        <c:gapWidth val="150"/>
        <c:overlap val="100"/>
        <c:axId val="987618880"/>
        <c:axId val="987606880"/>
      </c:barChart>
      <c:catAx>
        <c:axId val="987618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7606880"/>
        <c:crosses val="autoZero"/>
        <c:auto val="1"/>
        <c:lblAlgn val="ctr"/>
        <c:lblOffset val="100"/>
        <c:noMultiLvlLbl val="0"/>
      </c:catAx>
      <c:valAx>
        <c:axId val="987606880"/>
        <c:scaling>
          <c:orientation val="minMax"/>
        </c:scaling>
        <c:delete val="0"/>
        <c:axPos val="l"/>
        <c:majorGridlines>
          <c:spPr>
            <a:ln w="9525" cap="flat" cmpd="sng" algn="ctr">
              <a:solidFill>
                <a:schemeClr val="lt1">
                  <a:lumMod val="95000"/>
                  <a:alpha val="10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761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[Online_Shopping_Orders_Dataset.xlsx]Delivery Status!PivotTable3</c:name>
    <c:fmtId val="1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'Delivery Status'!$B$4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33E-4FD8-98DA-C2C74D6142D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33E-4FD8-98DA-C2C74D6142D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33E-4FD8-98DA-C2C74D6142D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33E-4FD8-98DA-C2C74D6142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'Delivery Status'!$A$5:$A$9</c:f>
              <c:strCache>
                <c:ptCount val="4"/>
                <c:pt idx="0">
                  <c:v>Cancelled</c:v>
                </c:pt>
                <c:pt idx="1">
                  <c:v>Delivered</c:v>
                </c:pt>
                <c:pt idx="2">
                  <c:v>Pending</c:v>
                </c:pt>
                <c:pt idx="3">
                  <c:v>Returned</c:v>
                </c:pt>
              </c:strCache>
            </c:strRef>
          </c:cat>
          <c:val>
            <c:numRef>
              <c:f>'Delivery Status'!$B$5:$B$9</c:f>
              <c:numCache>
                <c:formatCode>General</c:formatCode>
                <c:ptCount val="4"/>
                <c:pt idx="0">
                  <c:v>357</c:v>
                </c:pt>
                <c:pt idx="1">
                  <c:v>3554</c:v>
                </c:pt>
                <c:pt idx="2">
                  <c:v>471</c:v>
                </c:pt>
                <c:pt idx="3">
                  <c:v>318</c:v>
                </c:pt>
              </c:numCache>
            </c:numRef>
          </c:val>
          <c:extLst>
            <c:ext xmlns:c16="http://schemas.microsoft.com/office/drawing/2014/chart" uri="{C3380CC4-5D6E-409C-BE32-E72D297353CC}">
              <c16:uniqueId val="{00000008-033E-4FD8-98DA-C2C74D6142D0}"/>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10"/>
              <c:pt idx="0">
                <c:v>Power Bank 10000Mah</c:v>
              </c:pt>
              <c:pt idx="1">
                <c:v>Self-Help Book</c:v>
              </c:pt>
              <c:pt idx="2">
                <c:v>Face Cream</c:v>
              </c:pt>
              <c:pt idx="3">
                <c:v>Usb Cable</c:v>
              </c:pt>
              <c:pt idx="4">
                <c:v>Men'S T-Shirt</c:v>
              </c:pt>
              <c:pt idx="5">
                <c:v>Non-Stick Pan</c:v>
              </c:pt>
              <c:pt idx="6">
                <c:v>Bluetooth Speaker</c:v>
              </c:pt>
              <c:pt idx="7">
                <c:v>Wireless Earbuds</c:v>
              </c:pt>
              <c:pt idx="8">
                <c:v>Table Lamp</c:v>
              </c:pt>
              <c:pt idx="9">
                <c:v>Led Bulb Pack</c:v>
              </c:pt>
            </c:strLit>
          </c:cat>
          <c:val>
            <c:numLit>
              <c:formatCode>General</c:formatCode>
              <c:ptCount val="10"/>
              <c:pt idx="0">
                <c:v>297</c:v>
              </c:pt>
              <c:pt idx="1">
                <c:v>296</c:v>
              </c:pt>
              <c:pt idx="2">
                <c:v>292</c:v>
              </c:pt>
              <c:pt idx="3">
                <c:v>290</c:v>
              </c:pt>
              <c:pt idx="4">
                <c:v>289</c:v>
              </c:pt>
              <c:pt idx="5">
                <c:v>288</c:v>
              </c:pt>
              <c:pt idx="6">
                <c:v>285</c:v>
              </c:pt>
              <c:pt idx="7">
                <c:v>284</c:v>
              </c:pt>
              <c:pt idx="8">
                <c:v>284</c:v>
              </c:pt>
              <c:pt idx="9">
                <c:v>281</c:v>
              </c:pt>
            </c:numLit>
          </c:val>
          <c:extLst>
            <c:ext xmlns:c16="http://schemas.microsoft.com/office/drawing/2014/chart" uri="{C3380CC4-5D6E-409C-BE32-E72D297353CC}">
              <c16:uniqueId val="{00000000-4035-4D63-AD9F-09F873213F6E}"/>
            </c:ext>
          </c:extLst>
        </c:ser>
        <c:dLbls>
          <c:showLegendKey val="0"/>
          <c:showVal val="0"/>
          <c:showCatName val="0"/>
          <c:showSerName val="0"/>
          <c:showPercent val="0"/>
          <c:showBubbleSize val="0"/>
        </c:dLbls>
        <c:gapWidth val="150"/>
        <c:shape val="box"/>
        <c:axId val="1043059728"/>
        <c:axId val="1043061168"/>
        <c:axId val="0"/>
      </c:bar3DChart>
      <c:catAx>
        <c:axId val="1043059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3061168"/>
        <c:crosses val="autoZero"/>
        <c:auto val="1"/>
        <c:lblAlgn val="ctr"/>
        <c:lblOffset val="100"/>
        <c:noMultiLvlLbl val="0"/>
      </c:catAx>
      <c:valAx>
        <c:axId val="104306116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305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[Online_Shopping_Orders_Dataset.xlsx]Orders by City!PivotTable2</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'Orders by City'!$B$4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'Orders by City'!$A$5:$A$14</c:f>
              <c:strCache>
                <c:ptCount val="9"/>
                <c:pt idx="0">
                  <c:v>Ahmedabad</c:v>
                </c:pt>
                <c:pt idx="1">
                  <c:v>Bengaluru</c:v>
                </c:pt>
                <c:pt idx="2">
                  <c:v>Chennai</c:v>
                </c:pt>
                <c:pt idx="3">
                  <c:v>Delhi</c:v>
                </c:pt>
                <c:pt idx="4">
                  <c:v>Hyderabad</c:v>
                </c:pt>
                <c:pt idx="5">
                  <c:v>Kolkata</c:v>
                </c:pt>
                <c:pt idx="6">
                  <c:v>Mumbai</c:v>
                </c:pt>
                <c:pt idx="7">
                  <c:v>Not Provided</c:v>
                </c:pt>
                <c:pt idx="8">
                  <c:v>Pune</c:v>
                </c:pt>
              </c:strCache>
            </c:strRef>
          </c:cat>
          <c:val>
            <c:numRef>
              <c:f>'Orders by City'!$B$5:$B$14</c:f>
              <c:numCache>
                <c:formatCode>General</c:formatCode>
                <c:ptCount val="9"/>
                <c:pt idx="0">
                  <c:v>589</c:v>
                </c:pt>
                <c:pt idx="1">
                  <c:v>567</c:v>
                </c:pt>
                <c:pt idx="2">
                  <c:v>558</c:v>
                </c:pt>
                <c:pt idx="3">
                  <c:v>573</c:v>
                </c:pt>
                <c:pt idx="4">
                  <c:v>559</c:v>
                </c:pt>
                <c:pt idx="5">
                  <c:v>590</c:v>
                </c:pt>
                <c:pt idx="6">
                  <c:v>619</c:v>
                </c:pt>
                <c:pt idx="7">
                  <c:v>50</c:v>
                </c:pt>
                <c:pt idx="8">
                  <c:v>595</c:v>
                </c:pt>
              </c:numCache>
            </c:numRef>
          </c:val>
          <c:extLst>
            <c:ext xmlns:c16="http://schemas.microsoft.com/office/drawing/2014/chart" uri="{C3380CC4-5D6E-409C-BE32-E72D297353CC}">
              <c16:uniqueId val="{00000000-CBAE-4E09-9A77-99204C7D67C6}"/>
            </c:ext>
          </c:extLst>
        </c:ser>
        <c:dLbls>
          <c:showLegendKey val="0"/>
          <c:showVal val="0"/>
          <c:showCatName val="0"/>
          <c:showSerName val="0"/>
          <c:showPercent val="0"/>
          <c:showBubbleSize val="0"/>
        </c:dLbls>
        <c:gapWidth val="150"/>
        <c:shape val="box"/>
        <c:axId val="931375744"/>
        <c:axId val="931378144"/>
        <c:axId val="0"/>
      </c:bar3DChart>
      <c:catAx>
        <c:axId val="931375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1378144"/>
        <c:crosses val="autoZero"/>
        <c:auto val="1"/>
        <c:lblAlgn val="ctr"/>
        <c:lblOffset val="100"/>
        <c:noMultiLvlLbl val="0"/>
      </c:catAx>
      <c:valAx>
        <c:axId val="93137814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137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[Online_Shopping_Orders_Dataset.xlsx]Sales by Category!PivotTable1</c:name>
    <c:fmtId val="8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Category'!$B$4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Category'!$A$5:$A$10</c:f>
              <c:strCache>
                <c:ptCount val="5"/>
                <c:pt idx="0">
                  <c:v>Beauty</c:v>
                </c:pt>
                <c:pt idx="1">
                  <c:v>Books</c:v>
                </c:pt>
                <c:pt idx="2">
                  <c:v>Electronics</c:v>
                </c:pt>
                <c:pt idx="3">
                  <c:v>Fashion</c:v>
                </c:pt>
                <c:pt idx="4">
                  <c:v>Home &amp; Kitchen</c:v>
                </c:pt>
              </c:strCache>
            </c:strRef>
          </c:cat>
          <c:val>
            <c:numRef>
              <c:f>'Sales by Category'!$B$5:$B$10</c:f>
              <c:numCache>
                <c:formatCode>[$₹-4009]\ #,##0</c:formatCode>
                <c:ptCount val="5"/>
                <c:pt idx="0">
                  <c:v>1098537.4901531704</c:v>
                </c:pt>
                <c:pt idx="1">
                  <c:v>594714.6477588166</c:v>
                </c:pt>
                <c:pt idx="2">
                  <c:v>2759712.3299794244</c:v>
                </c:pt>
                <c:pt idx="3">
                  <c:v>1892867.2841657216</c:v>
                </c:pt>
                <c:pt idx="4">
                  <c:v>1463424.4009529033</c:v>
                </c:pt>
              </c:numCache>
            </c:numRef>
          </c:val>
          <c:extLst>
            <c:ext xmlns:c16="http://schemas.microsoft.com/office/drawing/2014/chart" uri="{C3380CC4-5D6E-409C-BE32-E72D297353CC}">
              <c16:uniqueId val="{00000000-2169-4BCC-BF7F-D3B7CD35D5C6}"/>
            </c:ext>
          </c:extLst>
        </c:ser>
        <c:dLbls>
          <c:showLegendKey val="0"/>
          <c:showVal val="0"/>
          <c:showCatName val="0"/>
          <c:showSerName val="0"/>
          <c:showPercent val="0"/>
          <c:showBubbleSize val="0"/>
        </c:dLbls>
        <c:gapWidth val="150"/>
        <c:overlap val="100"/>
        <c:axId val="987618880"/>
        <c:axId val="987606880"/>
      </c:barChart>
      <c:catAx>
        <c:axId val="987618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7606880"/>
        <c:crosses val="autoZero"/>
        <c:auto val="1"/>
        <c:lblAlgn val="ctr"/>
        <c:lblOffset val="100"/>
        <c:noMultiLvlLbl val="0"/>
      </c:catAx>
      <c:valAx>
        <c:axId val="987606880"/>
        <c:scaling>
          <c:orientation val="minMax"/>
        </c:scaling>
        <c:delete val="0"/>
        <c:axPos val="l"/>
        <c:majorGridlines>
          <c:spPr>
            <a:ln w="9525" cap="flat" cmpd="sng" algn="ctr">
              <a:solidFill>
                <a:schemeClr val="lt1">
                  <a:lumMod val="95000"/>
                  <a:alpha val="10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761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[Online_Shopping_Orders_Dataset.xlsx]Orders by City!PivotTable2</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'Orders by City'!$B$4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'Orders by City'!$A$5:$A$14</c:f>
              <c:strCache>
                <c:ptCount val="9"/>
                <c:pt idx="0">
                  <c:v>Ahmedabad</c:v>
                </c:pt>
                <c:pt idx="1">
                  <c:v>Bengaluru</c:v>
                </c:pt>
                <c:pt idx="2">
                  <c:v>Chennai</c:v>
                </c:pt>
                <c:pt idx="3">
                  <c:v>Delhi</c:v>
                </c:pt>
                <c:pt idx="4">
                  <c:v>Hyderabad</c:v>
                </c:pt>
                <c:pt idx="5">
                  <c:v>Kolkata</c:v>
                </c:pt>
                <c:pt idx="6">
                  <c:v>Mumbai</c:v>
                </c:pt>
                <c:pt idx="7">
                  <c:v>Not Provided</c:v>
                </c:pt>
                <c:pt idx="8">
                  <c:v>Pune</c:v>
                </c:pt>
              </c:strCache>
            </c:strRef>
          </c:cat>
          <c:val>
            <c:numRef>
              <c:f>'Orders by City'!$B$5:$B$14</c:f>
              <c:numCache>
                <c:formatCode>General</c:formatCode>
                <c:ptCount val="9"/>
                <c:pt idx="0">
                  <c:v>589</c:v>
                </c:pt>
                <c:pt idx="1">
                  <c:v>567</c:v>
                </c:pt>
                <c:pt idx="2">
                  <c:v>558</c:v>
                </c:pt>
                <c:pt idx="3">
                  <c:v>573</c:v>
                </c:pt>
                <c:pt idx="4">
                  <c:v>559</c:v>
                </c:pt>
                <c:pt idx="5">
                  <c:v>590</c:v>
                </c:pt>
                <c:pt idx="6">
                  <c:v>619</c:v>
                </c:pt>
                <c:pt idx="7">
                  <c:v>50</c:v>
                </c:pt>
                <c:pt idx="8">
                  <c:v>595</c:v>
                </c:pt>
              </c:numCache>
            </c:numRef>
          </c:val>
          <c:extLst>
            <c:ext xmlns:c16="http://schemas.microsoft.com/office/drawing/2014/chart" uri="{C3380CC4-5D6E-409C-BE32-E72D297353CC}">
              <c16:uniqueId val="{00000000-9D59-48B9-9AE7-7DAC1C8C871F}"/>
            </c:ext>
          </c:extLst>
        </c:ser>
        <c:dLbls>
          <c:showLegendKey val="0"/>
          <c:showVal val="0"/>
          <c:showCatName val="0"/>
          <c:showSerName val="0"/>
          <c:showPercent val="0"/>
          <c:showBubbleSize val="0"/>
        </c:dLbls>
        <c:gapWidth val="150"/>
        <c:shape val="box"/>
        <c:axId val="931375744"/>
        <c:axId val="931378144"/>
        <c:axId val="0"/>
      </c:bar3DChart>
      <c:catAx>
        <c:axId val="931375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1378144"/>
        <c:crosses val="autoZero"/>
        <c:auto val="1"/>
        <c:lblAlgn val="ctr"/>
        <c:lblOffset val="100"/>
        <c:noMultiLvlLbl val="0"/>
      </c:catAx>
      <c:valAx>
        <c:axId val="93137814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137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10"/>
              <c:pt idx="0">
                <c:v>Power Bank 10000Mah</c:v>
              </c:pt>
              <c:pt idx="1">
                <c:v>Self-Help Book</c:v>
              </c:pt>
              <c:pt idx="2">
                <c:v>Face Cream</c:v>
              </c:pt>
              <c:pt idx="3">
                <c:v>Usb Cable</c:v>
              </c:pt>
              <c:pt idx="4">
                <c:v>Men'S T-Shirt</c:v>
              </c:pt>
              <c:pt idx="5">
                <c:v>Non-Stick Pan</c:v>
              </c:pt>
              <c:pt idx="6">
                <c:v>Bluetooth Speaker</c:v>
              </c:pt>
              <c:pt idx="7">
                <c:v>Wireless Earbuds</c:v>
              </c:pt>
              <c:pt idx="8">
                <c:v>Table Lamp</c:v>
              </c:pt>
              <c:pt idx="9">
                <c:v>Led Bulb Pack</c:v>
              </c:pt>
            </c:strLit>
          </c:cat>
          <c:val>
            <c:numLit>
              <c:formatCode>General</c:formatCode>
              <c:ptCount val="10"/>
              <c:pt idx="0">
                <c:v>297</c:v>
              </c:pt>
              <c:pt idx="1">
                <c:v>296</c:v>
              </c:pt>
              <c:pt idx="2">
                <c:v>292</c:v>
              </c:pt>
              <c:pt idx="3">
                <c:v>290</c:v>
              </c:pt>
              <c:pt idx="4">
                <c:v>289</c:v>
              </c:pt>
              <c:pt idx="5">
                <c:v>288</c:v>
              </c:pt>
              <c:pt idx="6">
                <c:v>285</c:v>
              </c:pt>
              <c:pt idx="7">
                <c:v>284</c:v>
              </c:pt>
              <c:pt idx="8">
                <c:v>284</c:v>
              </c:pt>
              <c:pt idx="9">
                <c:v>281</c:v>
              </c:pt>
            </c:numLit>
          </c:val>
          <c:extLst>
            <c:ext xmlns:c16="http://schemas.microsoft.com/office/drawing/2014/chart" uri="{C3380CC4-5D6E-409C-BE32-E72D297353CC}">
              <c16:uniqueId val="{00000000-E7EE-49AC-BA1D-A895248CEC14}"/>
            </c:ext>
          </c:extLst>
        </c:ser>
        <c:dLbls>
          <c:showLegendKey val="0"/>
          <c:showVal val="0"/>
          <c:showCatName val="0"/>
          <c:showSerName val="0"/>
          <c:showPercent val="0"/>
          <c:showBubbleSize val="0"/>
        </c:dLbls>
        <c:gapWidth val="150"/>
        <c:shape val="box"/>
        <c:axId val="1043059728"/>
        <c:axId val="1043061168"/>
        <c:axId val="0"/>
      </c:bar3DChart>
      <c:catAx>
        <c:axId val="1043059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3061168"/>
        <c:crosses val="autoZero"/>
        <c:auto val="1"/>
        <c:lblAlgn val="ctr"/>
        <c:lblOffset val="100"/>
        <c:noMultiLvlLbl val="0"/>
      </c:catAx>
      <c:valAx>
        <c:axId val="104306116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305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[Online_Shopping_Orders_Dataset.xlsx]Monthly Sales Trend!PivotTable4</c:name>
    <c:fmtId val="2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Trend'!$B$4</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Sales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Trend'!$B$5:$B$17</c:f>
              <c:numCache>
                <c:formatCode>[$₹-4009]\ #,##0</c:formatCode>
                <c:ptCount val="12"/>
                <c:pt idx="0">
                  <c:v>796388.1224808332</c:v>
                </c:pt>
                <c:pt idx="1">
                  <c:v>739500.02343004779</c:v>
                </c:pt>
                <c:pt idx="2">
                  <c:v>684100.08403167152</c:v>
                </c:pt>
                <c:pt idx="3">
                  <c:v>709944.41507975571</c:v>
                </c:pt>
                <c:pt idx="4">
                  <c:v>798987.93613360089</c:v>
                </c:pt>
                <c:pt idx="5">
                  <c:v>681637.35666199541</c:v>
                </c:pt>
                <c:pt idx="6">
                  <c:v>463225.43345203984</c:v>
                </c:pt>
                <c:pt idx="7">
                  <c:v>478190.57051895466</c:v>
                </c:pt>
                <c:pt idx="8">
                  <c:v>452958.81662995991</c:v>
                </c:pt>
                <c:pt idx="9">
                  <c:v>458185.98257364245</c:v>
                </c:pt>
                <c:pt idx="10">
                  <c:v>750758.39115599007</c:v>
                </c:pt>
                <c:pt idx="11">
                  <c:v>795379.0208615422</c:v>
                </c:pt>
              </c:numCache>
            </c:numRef>
          </c:val>
          <c:smooth val="0"/>
          <c:extLst>
            <c:ext xmlns:c16="http://schemas.microsoft.com/office/drawing/2014/chart" uri="{C3380CC4-5D6E-409C-BE32-E72D297353CC}">
              <c16:uniqueId val="{00000000-AACC-426A-916B-9199681C5BDF}"/>
            </c:ext>
          </c:extLst>
        </c:ser>
        <c:dLbls>
          <c:showLegendKey val="0"/>
          <c:showVal val="0"/>
          <c:showCatName val="0"/>
          <c:showSerName val="0"/>
          <c:showPercent val="0"/>
          <c:showBubbleSize val="0"/>
        </c:dLbls>
        <c:marker val="1"/>
        <c:smooth val="0"/>
        <c:axId val="1406502592"/>
        <c:axId val="1406490112"/>
      </c:lineChart>
      <c:catAx>
        <c:axId val="14065025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6490112"/>
        <c:crosses val="autoZero"/>
        <c:auto val="1"/>
        <c:lblAlgn val="ctr"/>
        <c:lblOffset val="100"/>
        <c:noMultiLvlLbl val="0"/>
      </c:catAx>
      <c:valAx>
        <c:axId val="1406490112"/>
        <c:scaling>
          <c:orientation val="minMax"/>
        </c:scaling>
        <c:delete val="0"/>
        <c:axPos val="l"/>
        <c:majorGridlines>
          <c:spPr>
            <a:ln w="9525" cap="flat" cmpd="sng" algn="ctr">
              <a:solidFill>
                <a:schemeClr val="lt1">
                  <a:lumMod val="95000"/>
                  <a:alpha val="10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650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[Online_Shopping_Orders_Dataset.xlsx]Delivery Status!PivotTable3</c:name>
    <c:fmtId val="1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'Delivery Status'!$B$4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8E5-424F-8248-276B91A5782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8E5-424F-8248-276B91A5782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8E5-424F-8248-276B91A5782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8E5-424F-8248-276B91A578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'Delivery Status'!$A$5:$A$9</c:f>
              <c:strCache>
                <c:ptCount val="4"/>
                <c:pt idx="0">
                  <c:v>Cancelled</c:v>
                </c:pt>
                <c:pt idx="1">
                  <c:v>Delivered</c:v>
                </c:pt>
                <c:pt idx="2">
                  <c:v>Pending</c:v>
                </c:pt>
                <c:pt idx="3">
                  <c:v>Returned</c:v>
                </c:pt>
              </c:strCache>
            </c:strRef>
          </c:cat>
          <c:val>
            <c:numRef>
              <c:f>'Delivery Status'!$B$5:$B$9</c:f>
              <c:numCache>
                <c:formatCode>General</c:formatCode>
                <c:ptCount val="4"/>
                <c:pt idx="0">
                  <c:v>357</c:v>
                </c:pt>
                <c:pt idx="1">
                  <c:v>3554</c:v>
                </c:pt>
                <c:pt idx="2">
                  <c:v>471</c:v>
                </c:pt>
                <c:pt idx="3">
                  <c:v>318</c:v>
                </c:pt>
              </c:numCache>
            </c:numRef>
          </c:val>
          <c:extLst>
            <c:ext xmlns:c16="http://schemas.microsoft.com/office/drawing/2014/chart" uri="{C3380CC4-5D6E-409C-BE32-E72D297353CC}">
              <c16:uniqueId val="{00000008-28E5-424F-8248-276B91A5782C}"/>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[Online_Shopping_Orders_Dataset.xlsx]Sales by Payment Method!PivotTable8</c:name>
    <c:fmtId val="9"/>
  </c:pivotSource>
  <c:chart>
    <c:title>
      <c:layout>
        <c:manualLayout>
          <c:xMode val="edge"/>
          <c:yMode val="edge"/>
          <c:x val="0.40132356287833965"/>
          <c:y val="9.81876187890306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9395475854535524"/>
          <c:y val="0.24478516155308172"/>
          <c:w val="0.32076118519867097"/>
          <c:h val="0.59797074395872929"/>
        </c:manualLayout>
      </c:layout>
      <c:doughnutChart>
        <c:varyColors val="1"/>
        <c:ser>
          <c:idx val="0"/>
          <c:order val="0"/>
          <c:tx>
            <c:strRef>
              <c:f>'Sales by Payment Method'!$B$4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C47-4753-A736-3DDEA52C617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C47-4753-A736-3DDEA52C617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C47-4753-A736-3DDEA52C617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C47-4753-A736-3DDEA52C617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C47-4753-A736-3DDEA52C617E}"/>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1C47-4753-A736-3DDEA52C61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Payment Method'!$A$5:$A$11</c:f>
              <c:strCache>
                <c:ptCount val="6"/>
                <c:pt idx="0">
                  <c:v>Cash On Delivery</c:v>
                </c:pt>
                <c:pt idx="1">
                  <c:v>Credit Card</c:v>
                </c:pt>
                <c:pt idx="2">
                  <c:v>Debit Card</c:v>
                </c:pt>
                <c:pt idx="3">
                  <c:v>Net Banking</c:v>
                </c:pt>
                <c:pt idx="4">
                  <c:v>Unknown</c:v>
                </c:pt>
                <c:pt idx="5">
                  <c:v>Upi</c:v>
                </c:pt>
              </c:strCache>
            </c:strRef>
          </c:cat>
          <c:val>
            <c:numRef>
              <c:f>'Sales by Payment Method'!$B$5:$B$11</c:f>
              <c:numCache>
                <c:formatCode>[$₹-4009]\ #,##0</c:formatCode>
                <c:ptCount val="6"/>
                <c:pt idx="0">
                  <c:v>1545040.7384998531</c:v>
                </c:pt>
                <c:pt idx="1">
                  <c:v>1475732.4308345362</c:v>
                </c:pt>
                <c:pt idx="2">
                  <c:v>1481564.3597763947</c:v>
                </c:pt>
                <c:pt idx="3">
                  <c:v>1634495.6991265763</c:v>
                </c:pt>
                <c:pt idx="4">
                  <c:v>78175.072726337443</c:v>
                </c:pt>
                <c:pt idx="5">
                  <c:v>1594247.8520463344</c:v>
                </c:pt>
              </c:numCache>
            </c:numRef>
          </c:val>
          <c:extLst>
            <c:ext xmlns:c16="http://schemas.microsoft.com/office/drawing/2014/chart" uri="{C3380CC4-5D6E-409C-BE32-E72D297353CC}">
              <c16:uniqueId val="{0000000C-1C47-4753-A736-3DDEA52C617E}"/>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Cancelled</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5"/>
              <c:pt idx="0">
                <c:v>Beauty</c:v>
              </c:pt>
              <c:pt idx="1">
                <c:v>Books</c:v>
              </c:pt>
              <c:pt idx="2">
                <c:v>Electronics</c:v>
              </c:pt>
              <c:pt idx="3">
                <c:v>Fashion</c:v>
              </c:pt>
              <c:pt idx="4">
                <c:v>Home &amp; Kitchen</c:v>
              </c:pt>
            </c:strLit>
          </c:cat>
          <c:val>
            <c:numLit>
              <c:formatCode>General</c:formatCode>
              <c:ptCount val="5"/>
              <c:pt idx="0">
                <c:v>97876.01</c:v>
              </c:pt>
              <c:pt idx="1">
                <c:v>53303.929032992048</c:v>
              </c:pt>
              <c:pt idx="2">
                <c:v>216126.71363168725</c:v>
              </c:pt>
              <c:pt idx="3">
                <c:v>132305.24</c:v>
              </c:pt>
              <c:pt idx="4">
                <c:v>90229.820000000022</c:v>
              </c:pt>
            </c:numLit>
          </c:val>
          <c:extLst>
            <c:ext xmlns:c16="http://schemas.microsoft.com/office/drawing/2014/chart" uri="{C3380CC4-5D6E-409C-BE32-E72D297353CC}">
              <c16:uniqueId val="{00000000-7B29-4B51-89E9-2D23947AD439}"/>
            </c:ext>
          </c:extLst>
        </c:ser>
        <c:ser>
          <c:idx val="1"/>
          <c:order val="1"/>
          <c:tx>
            <c:v>Delivered</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5"/>
              <c:pt idx="0">
                <c:v>Beauty</c:v>
              </c:pt>
              <c:pt idx="1">
                <c:v>Books</c:v>
              </c:pt>
              <c:pt idx="2">
                <c:v>Electronics</c:v>
              </c:pt>
              <c:pt idx="3">
                <c:v>Fashion</c:v>
              </c:pt>
              <c:pt idx="4">
                <c:v>Home &amp; Kitchen</c:v>
              </c:pt>
            </c:strLit>
          </c:cat>
          <c:val>
            <c:numLit>
              <c:formatCode>General</c:formatCode>
              <c:ptCount val="5"/>
              <c:pt idx="0">
                <c:v>836033.70409190317</c:v>
              </c:pt>
              <c:pt idx="1">
                <c:v>424707.18356086494</c:v>
              </c:pt>
              <c:pt idx="2">
                <c:v>2050561.7572633752</c:v>
              </c:pt>
              <c:pt idx="3">
                <c:v>1438795.4328603868</c:v>
              </c:pt>
              <c:pt idx="4">
                <c:v>1143948.7331872946</c:v>
              </c:pt>
            </c:numLit>
          </c:val>
          <c:extLst>
            <c:ext xmlns:c16="http://schemas.microsoft.com/office/drawing/2014/chart" uri="{C3380CC4-5D6E-409C-BE32-E72D297353CC}">
              <c16:uniqueId val="{00000001-7B29-4B51-89E9-2D23947AD439}"/>
            </c:ext>
          </c:extLst>
        </c:ser>
        <c:ser>
          <c:idx val="2"/>
          <c:order val="2"/>
          <c:tx>
            <c:v>Pending</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5"/>
              <c:pt idx="0">
                <c:v>Beauty</c:v>
              </c:pt>
              <c:pt idx="1">
                <c:v>Books</c:v>
              </c:pt>
              <c:pt idx="2">
                <c:v>Electronics</c:v>
              </c:pt>
              <c:pt idx="3">
                <c:v>Fashion</c:v>
              </c:pt>
              <c:pt idx="4">
                <c:v>Home &amp; Kitchen</c:v>
              </c:pt>
            </c:strLit>
          </c:cat>
          <c:val>
            <c:numLit>
              <c:formatCode>General</c:formatCode>
              <c:ptCount val="5"/>
              <c:pt idx="0">
                <c:v>96724.388030634553</c:v>
              </c:pt>
              <c:pt idx="1">
                <c:v>60882.938065984097</c:v>
              </c:pt>
              <c:pt idx="2">
                <c:v>330643.50635802455</c:v>
              </c:pt>
              <c:pt idx="3">
                <c:v>199432.98236095349</c:v>
              </c:pt>
              <c:pt idx="4">
                <c:v>118285.78776560788</c:v>
              </c:pt>
            </c:numLit>
          </c:val>
          <c:extLst>
            <c:ext xmlns:c16="http://schemas.microsoft.com/office/drawing/2014/chart" uri="{C3380CC4-5D6E-409C-BE32-E72D297353CC}">
              <c16:uniqueId val="{00000002-7B29-4B51-89E9-2D23947AD439}"/>
            </c:ext>
          </c:extLst>
        </c:ser>
        <c:ser>
          <c:idx val="3"/>
          <c:order val="3"/>
          <c:tx>
            <c:v>Returned</c:v>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5"/>
              <c:pt idx="0">
                <c:v>Beauty</c:v>
              </c:pt>
              <c:pt idx="1">
                <c:v>Books</c:v>
              </c:pt>
              <c:pt idx="2">
                <c:v>Electronics</c:v>
              </c:pt>
              <c:pt idx="3">
                <c:v>Fashion</c:v>
              </c:pt>
              <c:pt idx="4">
                <c:v>Home &amp; Kitchen</c:v>
              </c:pt>
            </c:strLit>
          </c:cat>
          <c:val>
            <c:numLit>
              <c:formatCode>General</c:formatCode>
              <c:ptCount val="5"/>
              <c:pt idx="0">
                <c:v>67903.388030634567</c:v>
              </c:pt>
              <c:pt idx="1">
                <c:v>55820.597098976119</c:v>
              </c:pt>
              <c:pt idx="2">
                <c:v>162380.35272633744</c:v>
              </c:pt>
              <c:pt idx="3">
                <c:v>122333.62894438137</c:v>
              </c:pt>
              <c:pt idx="4">
                <c:v>110960.05999999994</c:v>
              </c:pt>
            </c:numLit>
          </c:val>
          <c:extLst>
            <c:ext xmlns:c16="http://schemas.microsoft.com/office/drawing/2014/chart" uri="{C3380CC4-5D6E-409C-BE32-E72D297353CC}">
              <c16:uniqueId val="{00000003-7B29-4B51-89E9-2D23947AD439}"/>
            </c:ext>
          </c:extLst>
        </c:ser>
        <c:dLbls>
          <c:showLegendKey val="0"/>
          <c:showVal val="0"/>
          <c:showCatName val="0"/>
          <c:showSerName val="0"/>
          <c:showPercent val="0"/>
          <c:showBubbleSize val="0"/>
        </c:dLbls>
        <c:gapWidth val="150"/>
        <c:overlap val="100"/>
        <c:axId val="2145404112"/>
        <c:axId val="2145413712"/>
      </c:barChart>
      <c:catAx>
        <c:axId val="21454041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5413712"/>
        <c:crosses val="autoZero"/>
        <c:auto val="1"/>
        <c:lblAlgn val="ctr"/>
        <c:lblOffset val="100"/>
        <c:noMultiLvlLbl val="0"/>
      </c:catAx>
      <c:valAx>
        <c:axId val="21454137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540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6350</xdr:colOff>
      <xdr:row>5</xdr:row>
      <xdr:rowOff>12700</xdr:rowOff>
    </xdr:from>
    <xdr:to>
      <xdr:col>10</xdr:col>
      <xdr:colOff>311150</xdr:colOff>
      <xdr:row>19</xdr:row>
      <xdr:rowOff>177800</xdr:rowOff>
    </xdr:to>
    <xdr:graphicFrame macro="">
      <xdr:nvGraphicFramePr>
        <xdr:cNvPr id="2" name="Chart 1">
          <a:extLst>
            <a:ext uri="{FF2B5EF4-FFF2-40B4-BE49-F238E27FC236}">
              <a16:creationId xmlns:a16="http://schemas.microsoft.com/office/drawing/2014/main" id="{1F180A26-A053-8ED6-01EB-74B3E0563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19</xdr:col>
      <xdr:colOff>190500</xdr:colOff>
      <xdr:row>10</xdr:row>
      <xdr:rowOff>0</xdr:rowOff>
    </xdr:to>
    <xdr:sp macro="" textlink="">
      <xdr:nvSpPr>
        <xdr:cNvPr id="2" name="TextBox 1">
          <a:extLst>
            <a:ext uri="{FF2B5EF4-FFF2-40B4-BE49-F238E27FC236}">
              <a16:creationId xmlns:a16="http://schemas.microsoft.com/office/drawing/2014/main" id="{AA0EAD03-20FC-8C1F-8F75-4577DC7575B2}"/>
            </a:ext>
          </a:extLst>
        </xdr:cNvPr>
        <xdr:cNvSpPr txBox="1"/>
      </xdr:nvSpPr>
      <xdr:spPr>
        <a:xfrm>
          <a:off x="0" y="933450"/>
          <a:ext cx="11772900"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The total sales amount across all orders is ₹7,809,256 which is approximately ₹78.09 lakh. This amount represents the combined sales value of all the orders in the ShopEasy dataset. The sales amount for each order is calculated using Quantity × Price, and the sales values of all individual orders are then added together to obtain the overall sales amount. This figure provides an overall view of the store's sales performance and serves as a baseline for comparing sales across different product categories, cities, products, and time periods.</a:t>
          </a:r>
        </a:p>
      </xdr:txBody>
    </xdr:sp>
    <xdr:clientData/>
  </xdr:twoCellAnchor>
  <xdr:twoCellAnchor>
    <xdr:from>
      <xdr:col>0</xdr:col>
      <xdr:colOff>0</xdr:colOff>
      <xdr:row>12</xdr:row>
      <xdr:rowOff>0</xdr:rowOff>
    </xdr:from>
    <xdr:to>
      <xdr:col>19</xdr:col>
      <xdr:colOff>190500</xdr:colOff>
      <xdr:row>19</xdr:row>
      <xdr:rowOff>0</xdr:rowOff>
    </xdr:to>
    <xdr:sp macro="" textlink="">
      <xdr:nvSpPr>
        <xdr:cNvPr id="3" name="TextBox 2">
          <a:extLst>
            <a:ext uri="{FF2B5EF4-FFF2-40B4-BE49-F238E27FC236}">
              <a16:creationId xmlns:a16="http://schemas.microsoft.com/office/drawing/2014/main" id="{9A167C1A-A942-E345-3CB8-7A030A615423}"/>
            </a:ext>
          </a:extLst>
        </xdr:cNvPr>
        <xdr:cNvSpPr txBox="1"/>
      </xdr:nvSpPr>
      <xdr:spPr>
        <a:xfrm>
          <a:off x="0" y="2457450"/>
          <a:ext cx="11772900" cy="1289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Electronics is the highest-performing product category in terms of total sales. It generated ₹2,759,712, making it the largest contributor to ShopEasy's overall sales of ₹7,809,256</a:t>
          </a:r>
          <a:r>
            <a:rPr lang="en-US" sz="1400" baseline="0"/>
            <a:t> </a:t>
          </a:r>
          <a:r>
            <a:rPr lang="en-US" sz="1400"/>
            <a:t>Among the remaining categories, Fashion generated ₹18,92,867 followed by Home &amp; Kitchen with ₹1,463,424 and Beauty with ₹1,098,537. Books generated the lowest sales at ₹594,714.</a:t>
          </a:r>
          <a:r>
            <a:rPr lang="en-US" sz="1400" baseline="0"/>
            <a:t> </a:t>
          </a:r>
          <a:r>
            <a:rPr lang="en-US" sz="1400"/>
            <a:t>This means Electronics is contributing a substantially larger amount of sales compared with the other individual categories. From a business perspective, this suggests that Electronics is an important category for ShopEasy and appears to be the strongest revenue-generating category in the dataset.</a:t>
          </a:r>
        </a:p>
        <a:p>
          <a:endParaRPr lang="en-US" sz="1100"/>
        </a:p>
      </xdr:txBody>
    </xdr:sp>
    <xdr:clientData/>
  </xdr:twoCellAnchor>
  <xdr:twoCellAnchor>
    <xdr:from>
      <xdr:col>0</xdr:col>
      <xdr:colOff>0</xdr:colOff>
      <xdr:row>21</xdr:row>
      <xdr:rowOff>0</xdr:rowOff>
    </xdr:from>
    <xdr:to>
      <xdr:col>19</xdr:col>
      <xdr:colOff>184150</xdr:colOff>
      <xdr:row>25</xdr:row>
      <xdr:rowOff>6350</xdr:rowOff>
    </xdr:to>
    <xdr:sp macro="" textlink="">
      <xdr:nvSpPr>
        <xdr:cNvPr id="4" name="TextBox 3">
          <a:extLst>
            <a:ext uri="{FF2B5EF4-FFF2-40B4-BE49-F238E27FC236}">
              <a16:creationId xmlns:a16="http://schemas.microsoft.com/office/drawing/2014/main" id="{F4CDF4C2-7F63-1E3F-9357-748E71E5BA13}"/>
            </a:ext>
          </a:extLst>
        </xdr:cNvPr>
        <xdr:cNvSpPr txBox="1"/>
      </xdr:nvSpPr>
      <xdr:spPr>
        <a:xfrm>
          <a:off x="0" y="4165600"/>
          <a:ext cx="11766550"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Mumbai places the most orders, with a total of 619 orders. It has the highest order volume among all cities in the ShopEasy dataset, indicating that Mumbai has the highest level of customer ordering activity. This makes Mumbai an important market for the business when considering demand, inventory planning, order processing, and delivery operations.</a:t>
          </a:r>
        </a:p>
      </xdr:txBody>
    </xdr:sp>
    <xdr:clientData/>
  </xdr:twoCellAnchor>
  <xdr:twoCellAnchor>
    <xdr:from>
      <xdr:col>0</xdr:col>
      <xdr:colOff>0</xdr:colOff>
      <xdr:row>27</xdr:row>
      <xdr:rowOff>0</xdr:rowOff>
    </xdr:from>
    <xdr:to>
      <xdr:col>19</xdr:col>
      <xdr:colOff>196850</xdr:colOff>
      <xdr:row>30</xdr:row>
      <xdr:rowOff>0</xdr:rowOff>
    </xdr:to>
    <xdr:sp macro="" textlink="">
      <xdr:nvSpPr>
        <xdr:cNvPr id="5" name="TextBox 4">
          <a:extLst>
            <a:ext uri="{FF2B5EF4-FFF2-40B4-BE49-F238E27FC236}">
              <a16:creationId xmlns:a16="http://schemas.microsoft.com/office/drawing/2014/main" id="{87D632CA-3681-02C6-8CC7-13C4E90F8776}"/>
            </a:ext>
          </a:extLst>
        </xdr:cNvPr>
        <xdr:cNvSpPr txBox="1"/>
      </xdr:nvSpPr>
      <xdr:spPr>
        <a:xfrm>
          <a:off x="0" y="5321300"/>
          <a:ext cx="1177925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7.51% of the total orders were cancelled. Out of 4,700 orders, 353 orders had a “Cancelled” delivery status. This indicates that the cancellation rate for ShopEasy is relatively low compared with the overall order volume, with the vast majority of orders having a status other than cancelled.</a:t>
          </a:r>
        </a:p>
      </xdr:txBody>
    </xdr:sp>
    <xdr:clientData/>
  </xdr:twoCellAnchor>
  <xdr:twoCellAnchor>
    <xdr:from>
      <xdr:col>0</xdr:col>
      <xdr:colOff>0</xdr:colOff>
      <xdr:row>32</xdr:row>
      <xdr:rowOff>6350</xdr:rowOff>
    </xdr:from>
    <xdr:to>
      <xdr:col>19</xdr:col>
      <xdr:colOff>196850</xdr:colOff>
      <xdr:row>36</xdr:row>
      <xdr:rowOff>12700</xdr:rowOff>
    </xdr:to>
    <xdr:sp macro="" textlink="">
      <xdr:nvSpPr>
        <xdr:cNvPr id="6" name="TextBox 5">
          <a:extLst>
            <a:ext uri="{FF2B5EF4-FFF2-40B4-BE49-F238E27FC236}">
              <a16:creationId xmlns:a16="http://schemas.microsoft.com/office/drawing/2014/main" id="{DFD6124A-04F0-ACF3-B196-90E6AD0D4A65}"/>
            </a:ext>
          </a:extLst>
        </xdr:cNvPr>
        <xdr:cNvSpPr txBox="1"/>
      </xdr:nvSpPr>
      <xdr:spPr>
        <a:xfrm>
          <a:off x="0" y="6299200"/>
          <a:ext cx="11779250" cy="793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Beauty has the highest average customer rating at 3.90, followed closely by Fashion at 3.89. Electronics has an average rating of 3.86, while Home &amp; Kitchen and Books have lower averages of 3.81 and 3.80 respectively. The overall average customer rating is 3.86, indicating that customer ratings across the different product categories are relatively consistent.</a:t>
          </a:r>
        </a:p>
      </xdr:txBody>
    </xdr:sp>
    <xdr:clientData/>
  </xdr:twoCellAnchor>
  <xdr:twoCellAnchor>
    <xdr:from>
      <xdr:col>0</xdr:col>
      <xdr:colOff>0</xdr:colOff>
      <xdr:row>38</xdr:row>
      <xdr:rowOff>6350</xdr:rowOff>
    </xdr:from>
    <xdr:to>
      <xdr:col>19</xdr:col>
      <xdr:colOff>215900</xdr:colOff>
      <xdr:row>41</xdr:row>
      <xdr:rowOff>6350</xdr:rowOff>
    </xdr:to>
    <xdr:sp macro="" textlink="">
      <xdr:nvSpPr>
        <xdr:cNvPr id="7" name="TextBox 6">
          <a:extLst>
            <a:ext uri="{FF2B5EF4-FFF2-40B4-BE49-F238E27FC236}">
              <a16:creationId xmlns:a16="http://schemas.microsoft.com/office/drawing/2014/main" id="{2AC5E1A7-D0B9-86E5-7591-1FBAF26F8EBA}"/>
            </a:ext>
          </a:extLst>
        </xdr:cNvPr>
        <xdr:cNvSpPr txBox="1"/>
      </xdr:nvSpPr>
      <xdr:spPr>
        <a:xfrm>
          <a:off x="0" y="7505700"/>
          <a:ext cx="1179830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Net Banking is the most popular payment method, with 953 orders out of 4,700 total orders. UPI follows with 940 orders, while Debit Card accounts for 937 orders. Therefore, Net Banking has the highest usage among all payment methods in the ShopEasy dataset.</a:t>
          </a:r>
        </a:p>
      </xdr:txBody>
    </xdr:sp>
    <xdr:clientData/>
  </xdr:twoCellAnchor>
  <xdr:twoCellAnchor>
    <xdr:from>
      <xdr:col>0</xdr:col>
      <xdr:colOff>0</xdr:colOff>
      <xdr:row>43</xdr:row>
      <xdr:rowOff>6350</xdr:rowOff>
    </xdr:from>
    <xdr:to>
      <xdr:col>19</xdr:col>
      <xdr:colOff>234950</xdr:colOff>
      <xdr:row>48</xdr:row>
      <xdr:rowOff>6350</xdr:rowOff>
    </xdr:to>
    <xdr:sp macro="" textlink="">
      <xdr:nvSpPr>
        <xdr:cNvPr id="8" name="TextBox 7">
          <a:extLst>
            <a:ext uri="{FF2B5EF4-FFF2-40B4-BE49-F238E27FC236}">
              <a16:creationId xmlns:a16="http://schemas.microsoft.com/office/drawing/2014/main" id="{FB1DFE68-F3CE-A492-51EE-3D8C03757907}"/>
            </a:ext>
          </a:extLst>
        </xdr:cNvPr>
        <xdr:cNvSpPr txBox="1"/>
      </xdr:nvSpPr>
      <xdr:spPr>
        <a:xfrm>
          <a:off x="0" y="8477250"/>
          <a:ext cx="11817350" cy="920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ShopEasy received a total of 4,700 orders throughout the year. December recorded the highest number of orders with 476, followed by January with 465 and November with 456. September had the lowest order volume with 266 orders. Overall, the monthly trend shows higher order activity at the beginning and end of the year, with a noticeable decline during July to October.</a:t>
          </a:r>
        </a:p>
      </xdr:txBody>
    </xdr:sp>
    <xdr:clientData/>
  </xdr:twoCellAnchor>
  <xdr:twoCellAnchor>
    <xdr:from>
      <xdr:col>0</xdr:col>
      <xdr:colOff>0</xdr:colOff>
      <xdr:row>50</xdr:row>
      <xdr:rowOff>6350</xdr:rowOff>
    </xdr:from>
    <xdr:to>
      <xdr:col>19</xdr:col>
      <xdr:colOff>234950</xdr:colOff>
      <xdr:row>54</xdr:row>
      <xdr:rowOff>12700</xdr:rowOff>
    </xdr:to>
    <xdr:sp macro="" textlink="">
      <xdr:nvSpPr>
        <xdr:cNvPr id="9" name="TextBox 8">
          <a:extLst>
            <a:ext uri="{FF2B5EF4-FFF2-40B4-BE49-F238E27FC236}">
              <a16:creationId xmlns:a16="http://schemas.microsoft.com/office/drawing/2014/main" id="{F9F29473-8A4A-F969-6FCA-5E46316BF0DC}"/>
            </a:ext>
          </a:extLst>
        </xdr:cNvPr>
        <xdr:cNvSpPr txBox="1"/>
      </xdr:nvSpPr>
      <xdr:spPr>
        <a:xfrm>
          <a:off x="0" y="9817100"/>
          <a:ext cx="11817350"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The five most ordered products are Non-Stick Pan (205 orders), Sunglasses (203 orders), Bluetooth Speaker (202 orders), Smart Watch (200 orders), and Self-Help Book (200 orders). Among these, Non-Stick Pan has the highest order volume with 205 orders, making it the most frequently ordered product in the ShopEasy dataset.</a:t>
          </a:r>
        </a:p>
        <a:p>
          <a:endParaRPr lang="en-US" sz="1100"/>
        </a:p>
      </xdr:txBody>
    </xdr:sp>
    <xdr:clientData/>
  </xdr:twoCellAnchor>
  <xdr:twoCellAnchor>
    <xdr:from>
      <xdr:col>0</xdr:col>
      <xdr:colOff>0</xdr:colOff>
      <xdr:row>56</xdr:row>
      <xdr:rowOff>6350</xdr:rowOff>
    </xdr:from>
    <xdr:to>
      <xdr:col>19</xdr:col>
      <xdr:colOff>241300</xdr:colOff>
      <xdr:row>62</xdr:row>
      <xdr:rowOff>12700</xdr:rowOff>
    </xdr:to>
    <xdr:sp macro="" textlink="">
      <xdr:nvSpPr>
        <xdr:cNvPr id="10" name="TextBox 9">
          <a:extLst>
            <a:ext uri="{FF2B5EF4-FFF2-40B4-BE49-F238E27FC236}">
              <a16:creationId xmlns:a16="http://schemas.microsoft.com/office/drawing/2014/main" id="{6ECF96EC-40BB-404E-241B-A7F5DBD2FD7B}"/>
            </a:ext>
          </a:extLst>
        </xdr:cNvPr>
        <xdr:cNvSpPr txBox="1"/>
      </xdr:nvSpPr>
      <xdr:spPr>
        <a:xfrm>
          <a:off x="0" y="10972800"/>
          <a:ext cx="11823700" cy="1111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Out of all the orders placed on ShopEasy, 74.64% were successfully Delivered, while 6.70% were Returned. This shows that delivered orders make up the clear majority of the order volume, indicating that most customers received their purchases successfully. In comparison, the percentage of returned orders is considerably lower, suggesting that product returns affected a smaller portion of the total orders. Overall, the results indicate a generally positive delivery outcome, with significantly more orders being delivered than returned.</a:t>
          </a:r>
        </a:p>
        <a:p>
          <a:endParaRPr lang="en-US" sz="1100"/>
        </a:p>
      </xdr:txBody>
    </xdr:sp>
    <xdr:clientData/>
  </xdr:twoCellAnchor>
  <xdr:twoCellAnchor>
    <xdr:from>
      <xdr:col>0</xdr:col>
      <xdr:colOff>0</xdr:colOff>
      <xdr:row>64</xdr:row>
      <xdr:rowOff>0</xdr:rowOff>
    </xdr:from>
    <xdr:to>
      <xdr:col>19</xdr:col>
      <xdr:colOff>254000</xdr:colOff>
      <xdr:row>68</xdr:row>
      <xdr:rowOff>6350</xdr:rowOff>
    </xdr:to>
    <xdr:sp macro="" textlink="">
      <xdr:nvSpPr>
        <xdr:cNvPr id="11" name="TextBox 10">
          <a:extLst>
            <a:ext uri="{FF2B5EF4-FFF2-40B4-BE49-F238E27FC236}">
              <a16:creationId xmlns:a16="http://schemas.microsoft.com/office/drawing/2014/main" id="{55690851-A25C-4683-E0DC-71031F308746}"/>
            </a:ext>
          </a:extLst>
        </xdr:cNvPr>
        <xdr:cNvSpPr txBox="1"/>
      </xdr:nvSpPr>
      <xdr:spPr>
        <a:xfrm>
          <a:off x="0" y="12490450"/>
          <a:ext cx="11836400"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The average order value is ₹1,661 across the 4,700 orders in the ShopEasy dataset. This means that, on average, customers spent approximately ₹1,661 on each order. The average order value provides a useful measure of typical customer spending and helps the business understand the overall value generated by individual orders. While some orders may have had much higher or lower values, ₹1,661 represents the average order value across the complete dataset.</a:t>
          </a:r>
        </a:p>
        <a:p>
          <a:endParaRPr lang="en-US" sz="1100"/>
        </a:p>
      </xdr:txBody>
    </xdr:sp>
    <xdr:clientData/>
  </xdr:twoCellAnchor>
  <xdr:twoCellAnchor>
    <xdr:from>
      <xdr:col>0</xdr:col>
      <xdr:colOff>0</xdr:colOff>
      <xdr:row>70</xdr:row>
      <xdr:rowOff>6350</xdr:rowOff>
    </xdr:from>
    <xdr:to>
      <xdr:col>19</xdr:col>
      <xdr:colOff>247650</xdr:colOff>
      <xdr:row>75</xdr:row>
      <xdr:rowOff>6350</xdr:rowOff>
    </xdr:to>
    <xdr:sp macro="" textlink="">
      <xdr:nvSpPr>
        <xdr:cNvPr id="12" name="TextBox 11">
          <a:extLst>
            <a:ext uri="{FF2B5EF4-FFF2-40B4-BE49-F238E27FC236}">
              <a16:creationId xmlns:a16="http://schemas.microsoft.com/office/drawing/2014/main" id="{3E986AAB-D42F-EDD7-E54B-2691FDBF15F5}"/>
            </a:ext>
          </a:extLst>
        </xdr:cNvPr>
        <xdr:cNvSpPr txBox="1"/>
      </xdr:nvSpPr>
      <xdr:spPr>
        <a:xfrm>
          <a:off x="0" y="13652500"/>
          <a:ext cx="11830050" cy="920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 total of 298 unique customers placed orders on ShopEasy. This means that the 4,700 orders in the dataset were generated by 298 distinct customers, with some customers placing multiple orders. This indicates that the dataset includes both individual customer activity and repeat purchases, providing useful information about the customer base and ordering behavior.</a:t>
          </a:r>
        </a:p>
        <a:p>
          <a:endParaRPr lang="en-US" sz="1100"/>
        </a:p>
      </xdr:txBody>
    </xdr:sp>
    <xdr:clientData/>
  </xdr:twoCellAnchor>
  <xdr:twoCellAnchor>
    <xdr:from>
      <xdr:col>0</xdr:col>
      <xdr:colOff>0</xdr:colOff>
      <xdr:row>77</xdr:row>
      <xdr:rowOff>6350</xdr:rowOff>
    </xdr:from>
    <xdr:to>
      <xdr:col>19</xdr:col>
      <xdr:colOff>247650</xdr:colOff>
      <xdr:row>83</xdr:row>
      <xdr:rowOff>6350</xdr:rowOff>
    </xdr:to>
    <xdr:sp macro="" textlink="">
      <xdr:nvSpPr>
        <xdr:cNvPr id="13" name="TextBox 12">
          <a:extLst>
            <a:ext uri="{FF2B5EF4-FFF2-40B4-BE49-F238E27FC236}">
              <a16:creationId xmlns:a16="http://schemas.microsoft.com/office/drawing/2014/main" id="{3DA7D8D2-27FF-910D-BD10-00BDA374327D}"/>
            </a:ext>
          </a:extLst>
        </xdr:cNvPr>
        <xdr:cNvSpPr txBox="1"/>
      </xdr:nvSpPr>
      <xdr:spPr>
        <a:xfrm>
          <a:off x="0" y="14992350"/>
          <a:ext cx="11830050"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Delhi has the highest average customer rating among all the actual cities in the ShopEasy dataset, with an average rating of 3.91. This indicates that customers from Delhi were the most satisfied with their purchases compared with customers from other cities. Hyderabad and Chennai followed closely, with average ratings of 3.89 and 3.88 respectively. Overall, the results show that customer ratings across the cities are relatively consistent, with Delhi recording the highest average rating.</a:t>
          </a:r>
        </a:p>
      </xdr:txBody>
    </xdr:sp>
    <xdr:clientData/>
  </xdr:twoCellAnchor>
  <xdr:twoCellAnchor>
    <xdr:from>
      <xdr:col>0</xdr:col>
      <xdr:colOff>0</xdr:colOff>
      <xdr:row>84</xdr:row>
      <xdr:rowOff>228600</xdr:rowOff>
    </xdr:from>
    <xdr:to>
      <xdr:col>19</xdr:col>
      <xdr:colOff>254000</xdr:colOff>
      <xdr:row>89</xdr:row>
      <xdr:rowOff>0</xdr:rowOff>
    </xdr:to>
    <xdr:sp macro="" textlink="">
      <xdr:nvSpPr>
        <xdr:cNvPr id="14" name="TextBox 13">
          <a:extLst>
            <a:ext uri="{FF2B5EF4-FFF2-40B4-BE49-F238E27FC236}">
              <a16:creationId xmlns:a16="http://schemas.microsoft.com/office/drawing/2014/main" id="{18E82E73-A066-754F-5057-F1661353BB5E}"/>
            </a:ext>
          </a:extLst>
        </xdr:cNvPr>
        <xdr:cNvSpPr txBox="1"/>
      </xdr:nvSpPr>
      <xdr:spPr>
        <a:xfrm>
          <a:off x="0" y="16503650"/>
          <a:ext cx="11836400"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Yes, the data indicates increased order activity during the festive season of November and December. Together, these two months recorded 932 orders, representing 19.83% of the total 4,700 orders. December recorded the highest monthly order volume with 476 orders, while November recorded 456 orders. This increase toward the end of the year suggests stronger customer purchasing activity during the festive season.</a:t>
          </a:r>
        </a:p>
      </xdr:txBody>
    </xdr:sp>
    <xdr:clientData/>
  </xdr:twoCellAnchor>
  <xdr:twoCellAnchor>
    <xdr:from>
      <xdr:col>0</xdr:col>
      <xdr:colOff>0</xdr:colOff>
      <xdr:row>91</xdr:row>
      <xdr:rowOff>0</xdr:rowOff>
    </xdr:from>
    <xdr:to>
      <xdr:col>19</xdr:col>
      <xdr:colOff>260350</xdr:colOff>
      <xdr:row>95</xdr:row>
      <xdr:rowOff>6350</xdr:rowOff>
    </xdr:to>
    <xdr:sp macro="" textlink="">
      <xdr:nvSpPr>
        <xdr:cNvPr id="15" name="TextBox 14">
          <a:extLst>
            <a:ext uri="{FF2B5EF4-FFF2-40B4-BE49-F238E27FC236}">
              <a16:creationId xmlns:a16="http://schemas.microsoft.com/office/drawing/2014/main" id="{22EDFCDE-FC64-8EE7-904C-7CBDADFCBCC1}"/>
            </a:ext>
          </a:extLst>
        </xdr:cNvPr>
        <xdr:cNvSpPr txBox="1"/>
      </xdr:nvSpPr>
      <xdr:spPr>
        <a:xfrm>
          <a:off x="0" y="17665700"/>
          <a:ext cx="11842750"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Books has the highest return rate at 8.86%, followed by Home &amp; Kitchen at 8.05%. Fashion has a return rate of 5.79%, while Electronics and Beauty have lower return rates of 5.53% and 5.41% respectively. This indicates that Books and Home &amp; Kitchen have comparatively higher return rates, while Beauty has the lowest return rate among all product categories.</a:t>
          </a:r>
        </a:p>
      </xdr:txBody>
    </xdr:sp>
    <xdr:clientData/>
  </xdr:twoCellAnchor>
  <xdr:twoCellAnchor>
    <xdr:from>
      <xdr:col>0</xdr:col>
      <xdr:colOff>0</xdr:colOff>
      <xdr:row>97</xdr:row>
      <xdr:rowOff>0</xdr:rowOff>
    </xdr:from>
    <xdr:to>
      <xdr:col>19</xdr:col>
      <xdr:colOff>241300</xdr:colOff>
      <xdr:row>102</xdr:row>
      <xdr:rowOff>0</xdr:rowOff>
    </xdr:to>
    <xdr:sp macro="" textlink="">
      <xdr:nvSpPr>
        <xdr:cNvPr id="16" name="TextBox 15">
          <a:extLst>
            <a:ext uri="{FF2B5EF4-FFF2-40B4-BE49-F238E27FC236}">
              <a16:creationId xmlns:a16="http://schemas.microsoft.com/office/drawing/2014/main" id="{425E2E5B-33AD-8784-B3CF-258A110F0852}"/>
            </a:ext>
          </a:extLst>
        </xdr:cNvPr>
        <xdr:cNvSpPr txBox="1"/>
      </xdr:nvSpPr>
      <xdr:spPr>
        <a:xfrm>
          <a:off x="0" y="18821400"/>
          <a:ext cx="11823700" cy="920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6.51% of the total orders happen on weekends. This means that out of the 4,700 orders in the ShopEasy dataset, only a small portion were placed during weekends. The majority of orders were placed on weekdays, indicating that customer ordering activity is significantly higher during regular working days. This information can help ShopEasy understand customer ordering patterns and plan its operations and resources accordingly.</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1</xdr:col>
      <xdr:colOff>914400</xdr:colOff>
      <xdr:row>18</xdr:row>
      <xdr:rowOff>95250</xdr:rowOff>
    </xdr:to>
    <mc:AlternateContent xmlns:mc="http://schemas.openxmlformats.org/markup-compatibility/2006" xmlns:a14="http://schemas.microsoft.com/office/drawing/2010/main">
      <mc:Choice Requires="a14">
        <xdr:graphicFrame macro="">
          <xdr:nvGraphicFramePr>
            <xdr:cNvPr id="2" name="Product_Category">
              <a:extLst>
                <a:ext uri="{FF2B5EF4-FFF2-40B4-BE49-F238E27FC236}">
                  <a16:creationId xmlns:a16="http://schemas.microsoft.com/office/drawing/2014/main" id="{C24CB8A3-C8E6-4736-97AC-F7EBBD2C9FF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2324100"/>
              <a:ext cx="215900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1327150</xdr:colOff>
      <xdr:row>8</xdr:row>
      <xdr:rowOff>177800</xdr:rowOff>
    </xdr:from>
    <xdr:to>
      <xdr:col>3</xdr:col>
      <xdr:colOff>787400</xdr:colOff>
      <xdr:row>24</xdr:row>
      <xdr:rowOff>69850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D477DFA4-16D8-4970-9A78-4CF83185B09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571750" y="2317750"/>
              <a:ext cx="2266950" cy="2838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1193800</xdr:colOff>
      <xdr:row>9</xdr:row>
      <xdr:rowOff>0</xdr:rowOff>
    </xdr:from>
    <xdr:to>
      <xdr:col>4</xdr:col>
      <xdr:colOff>1708150</xdr:colOff>
      <xdr:row>17</xdr:row>
      <xdr:rowOff>12700</xdr:rowOff>
    </xdr:to>
    <mc:AlternateContent xmlns:mc="http://schemas.openxmlformats.org/markup-compatibility/2006" xmlns:a14="http://schemas.microsoft.com/office/drawing/2010/main">
      <mc:Choice Requires="a14">
        <xdr:graphicFrame macro="">
          <xdr:nvGraphicFramePr>
            <xdr:cNvPr id="4" name="Delivery_Status">
              <a:extLst>
                <a:ext uri="{FF2B5EF4-FFF2-40B4-BE49-F238E27FC236}">
                  <a16:creationId xmlns:a16="http://schemas.microsoft.com/office/drawing/2014/main" id="{09E9663C-C08E-4827-84B1-1C0B1CC4C20A}"/>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5245100" y="2324100"/>
              <a:ext cx="24511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120650</xdr:colOff>
      <xdr:row>8</xdr:row>
      <xdr:rowOff>171450</xdr:rowOff>
    </xdr:from>
    <xdr:to>
      <xdr:col>6</xdr:col>
      <xdr:colOff>876300</xdr:colOff>
      <xdr:row>19</xdr:row>
      <xdr:rowOff>171450</xdr:rowOff>
    </xdr:to>
    <mc:AlternateContent xmlns:mc="http://schemas.openxmlformats.org/markup-compatibility/2006" xmlns:a14="http://schemas.microsoft.com/office/drawing/2010/main">
      <mc:Choice Requires="a14">
        <xdr:graphicFrame macro="">
          <xdr:nvGraphicFramePr>
            <xdr:cNvPr id="5" name="Payment_Method">
              <a:extLst>
                <a:ext uri="{FF2B5EF4-FFF2-40B4-BE49-F238E27FC236}">
                  <a16:creationId xmlns:a16="http://schemas.microsoft.com/office/drawing/2014/main" id="{3BA7577B-1A15-4BB8-983B-F9F008785ACF}"/>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8007350" y="2311400"/>
              <a:ext cx="2387600" cy="2025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400050</xdr:colOff>
      <xdr:row>27</xdr:row>
      <xdr:rowOff>6350</xdr:rowOff>
    </xdr:from>
    <xdr:to>
      <xdr:col>4</xdr:col>
      <xdr:colOff>0</xdr:colOff>
      <xdr:row>42</xdr:row>
      <xdr:rowOff>12700</xdr:rowOff>
    </xdr:to>
    <xdr:graphicFrame macro="">
      <xdr:nvGraphicFramePr>
        <xdr:cNvPr id="6" name="Chart 5">
          <a:extLst>
            <a:ext uri="{FF2B5EF4-FFF2-40B4-BE49-F238E27FC236}">
              <a16:creationId xmlns:a16="http://schemas.microsoft.com/office/drawing/2014/main" id="{F979EBE8-D3A0-4DA2-B3C2-447145A40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311150</xdr:colOff>
      <xdr:row>46</xdr:row>
      <xdr:rowOff>6350</xdr:rowOff>
    </xdr:from>
    <xdr:to>
      <xdr:col>3</xdr:col>
      <xdr:colOff>1238250</xdr:colOff>
      <xdr:row>62</xdr:row>
      <xdr:rowOff>38100</xdr:rowOff>
    </xdr:to>
    <xdr:graphicFrame macro="">
      <xdr:nvGraphicFramePr>
        <xdr:cNvPr id="7" name="Chart 6">
          <a:extLst>
            <a:ext uri="{FF2B5EF4-FFF2-40B4-BE49-F238E27FC236}">
              <a16:creationId xmlns:a16="http://schemas.microsoft.com/office/drawing/2014/main" id="{BCD5464A-1352-454A-B598-9E1A6A0C0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45</xdr:row>
      <xdr:rowOff>165100</xdr:rowOff>
    </xdr:from>
    <xdr:to>
      <xdr:col>7</xdr:col>
      <xdr:colOff>6350</xdr:colOff>
      <xdr:row>62</xdr:row>
      <xdr:rowOff>12700</xdr:rowOff>
    </xdr:to>
    <xdr:graphicFrame macro="">
      <xdr:nvGraphicFramePr>
        <xdr:cNvPr id="8" name="Chart 7">
          <a:extLst>
            <a:ext uri="{FF2B5EF4-FFF2-40B4-BE49-F238E27FC236}">
              <a16:creationId xmlns:a16="http://schemas.microsoft.com/office/drawing/2014/main" id="{156AFABA-B610-4BCF-B886-6DD8597EC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304800</xdr:colOff>
      <xdr:row>66</xdr:row>
      <xdr:rowOff>0</xdr:rowOff>
    </xdr:from>
    <xdr:to>
      <xdr:col>4</xdr:col>
      <xdr:colOff>0</xdr:colOff>
      <xdr:row>82</xdr:row>
      <xdr:rowOff>12700</xdr:rowOff>
    </xdr:to>
    <xdr:graphicFrame macro="">
      <xdr:nvGraphicFramePr>
        <xdr:cNvPr id="9" name="Chart 8">
          <a:extLst>
            <a:ext uri="{FF2B5EF4-FFF2-40B4-BE49-F238E27FC236}">
              <a16:creationId xmlns:a16="http://schemas.microsoft.com/office/drawing/2014/main" id="{15D3CFAB-B608-4CB7-920F-DEC09F9A0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666750</xdr:colOff>
      <xdr:row>66</xdr:row>
      <xdr:rowOff>0</xdr:rowOff>
    </xdr:from>
    <xdr:to>
      <xdr:col>7</xdr:col>
      <xdr:colOff>1238250</xdr:colOff>
      <xdr:row>82</xdr:row>
      <xdr:rowOff>19050</xdr:rowOff>
    </xdr:to>
    <xdr:graphicFrame macro="">
      <xdr:nvGraphicFramePr>
        <xdr:cNvPr id="10" name="Chart 9">
          <a:extLst>
            <a:ext uri="{FF2B5EF4-FFF2-40B4-BE49-F238E27FC236}">
              <a16:creationId xmlns:a16="http://schemas.microsoft.com/office/drawing/2014/main" id="{BBCC70AE-9CB5-4B6A-9977-303FCFD67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393700</xdr:colOff>
      <xdr:row>3</xdr:row>
      <xdr:rowOff>0</xdr:rowOff>
    </xdr:from>
    <xdr:to>
      <xdr:col>9</xdr:col>
      <xdr:colOff>101600</xdr:colOff>
      <xdr:row>19</xdr:row>
      <xdr:rowOff>31750</xdr:rowOff>
    </xdr:to>
    <xdr:graphicFrame macro="">
      <xdr:nvGraphicFramePr>
        <xdr:cNvPr id="2" name="Chart 1">
          <a:extLst>
            <a:ext uri="{FF2B5EF4-FFF2-40B4-BE49-F238E27FC236}">
              <a16:creationId xmlns:a16="http://schemas.microsoft.com/office/drawing/2014/main" id="{CC2B7C46-CCEB-4819-82B0-F8895231E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xdr:row>
      <xdr:rowOff>0</xdr:rowOff>
    </xdr:from>
    <xdr:to>
      <xdr:col>19</xdr:col>
      <xdr:colOff>12700</xdr:colOff>
      <xdr:row>19</xdr:row>
      <xdr:rowOff>19050</xdr:rowOff>
    </xdr:to>
    <xdr:graphicFrame macro="">
      <xdr:nvGraphicFramePr>
        <xdr:cNvPr id="3" name="Chart 2">
          <a:extLst>
            <a:ext uri="{FF2B5EF4-FFF2-40B4-BE49-F238E27FC236}">
              <a16:creationId xmlns:a16="http://schemas.microsoft.com/office/drawing/2014/main" id="{B6859996-FB62-455B-98ED-3C019DC4A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381000</xdr:colOff>
      <xdr:row>23</xdr:row>
      <xdr:rowOff>0</xdr:rowOff>
    </xdr:from>
    <xdr:to>
      <xdr:col>10</xdr:col>
      <xdr:colOff>196850</xdr:colOff>
      <xdr:row>39</xdr:row>
      <xdr:rowOff>12700</xdr:rowOff>
    </xdr:to>
    <xdr:graphicFrame macro="">
      <xdr:nvGraphicFramePr>
        <xdr:cNvPr id="4" name="Chart 3">
          <a:extLst>
            <a:ext uri="{FF2B5EF4-FFF2-40B4-BE49-F238E27FC236}">
              <a16:creationId xmlns:a16="http://schemas.microsoft.com/office/drawing/2014/main" id="{31335049-A042-47FE-94D1-5A02981C4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311150</xdr:colOff>
      <xdr:row>23</xdr:row>
      <xdr:rowOff>0</xdr:rowOff>
    </xdr:from>
    <xdr:to>
      <xdr:col>21</xdr:col>
      <xdr:colOff>6350</xdr:colOff>
      <xdr:row>39</xdr:row>
      <xdr:rowOff>6350</xdr:rowOff>
    </xdr:to>
    <xdr:graphicFrame macro="">
      <xdr:nvGraphicFramePr>
        <xdr:cNvPr id="5" name="Chart 4">
          <a:extLst>
            <a:ext uri="{FF2B5EF4-FFF2-40B4-BE49-F238E27FC236}">
              <a16:creationId xmlns:a16="http://schemas.microsoft.com/office/drawing/2014/main" id="{2EAB61DE-6B4A-46C5-8CC8-B9DA62BAA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43</xdr:row>
      <xdr:rowOff>0</xdr:rowOff>
    </xdr:from>
    <xdr:to>
      <xdr:col>9</xdr:col>
      <xdr:colOff>38100</xdr:colOff>
      <xdr:row>59</xdr:row>
      <xdr:rowOff>31750</xdr:rowOff>
    </xdr:to>
    <xdr:graphicFrame macro="">
      <xdr:nvGraphicFramePr>
        <xdr:cNvPr id="6" name="Chart 5">
          <a:extLst>
            <a:ext uri="{FF2B5EF4-FFF2-40B4-BE49-F238E27FC236}">
              <a16:creationId xmlns:a16="http://schemas.microsoft.com/office/drawing/2014/main" id="{BB21B248-4612-40C3-B7C7-AE73E85EA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355600</xdr:colOff>
      <xdr:row>43</xdr:row>
      <xdr:rowOff>12700</xdr:rowOff>
    </xdr:from>
    <xdr:to>
      <xdr:col>19</xdr:col>
      <xdr:colOff>361950</xdr:colOff>
      <xdr:row>59</xdr:row>
      <xdr:rowOff>12700</xdr:rowOff>
    </xdr:to>
    <xdr:graphicFrame macro="">
      <xdr:nvGraphicFramePr>
        <xdr:cNvPr id="7" name="Chart 6">
          <a:extLst>
            <a:ext uri="{FF2B5EF4-FFF2-40B4-BE49-F238E27FC236}">
              <a16:creationId xmlns:a16="http://schemas.microsoft.com/office/drawing/2014/main" id="{DFFBD18C-28BF-438B-BEB1-C10C9FC99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603250</xdr:colOff>
      <xdr:row>63</xdr:row>
      <xdr:rowOff>0</xdr:rowOff>
    </xdr:from>
    <xdr:to>
      <xdr:col>9</xdr:col>
      <xdr:colOff>482600</xdr:colOff>
      <xdr:row>84</xdr:row>
      <xdr:rowOff>177800</xdr:rowOff>
    </xdr:to>
    <xdr:graphicFrame macro="">
      <xdr:nvGraphicFramePr>
        <xdr:cNvPr id="8" name="Chart 7">
          <a:extLst>
            <a:ext uri="{FF2B5EF4-FFF2-40B4-BE49-F238E27FC236}">
              <a16:creationId xmlns:a16="http://schemas.microsoft.com/office/drawing/2014/main" id="{80D2DE1D-30A2-4417-A29C-AFAB2CCDD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0.37225</cdr:x>
      <cdr:y>0.54526</cdr:y>
    </cdr:from>
    <cdr:to>
      <cdr:x>0.43006</cdr:x>
      <cdr:y>0.61638</cdr:y>
    </cdr:to>
    <cdr:sp macro="" textlink="">
      <cdr:nvSpPr>
        <cdr:cNvPr id="2" name="TextBox 1">
          <a:extLst xmlns:a="http://schemas.openxmlformats.org/drawingml/2006/main">
            <a:ext uri="{FF2B5EF4-FFF2-40B4-BE49-F238E27FC236}">
              <a16:creationId xmlns:a16="http://schemas.microsoft.com/office/drawing/2014/main" id="{8D4F2109-3F3D-63FD-AFE4-9E93C0CD65C3}"/>
            </a:ext>
          </a:extLst>
        </cdr:cNvPr>
        <cdr:cNvSpPr txBox="1"/>
      </cdr:nvSpPr>
      <cdr:spPr>
        <a:xfrm xmlns:a="http://schemas.openxmlformats.org/drawingml/2006/main">
          <a:off x="2044700" y="1606550"/>
          <a:ext cx="317500"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0.38382</cdr:x>
      <cdr:y>0.56466</cdr:y>
    </cdr:from>
    <cdr:to>
      <cdr:x>0.49249</cdr:x>
      <cdr:y>0.67241</cdr:y>
    </cdr:to>
    <cdr:sp macro="" textlink="">
      <cdr:nvSpPr>
        <cdr:cNvPr id="3" name="TextBox 2">
          <a:extLst xmlns:a="http://schemas.openxmlformats.org/drawingml/2006/main">
            <a:ext uri="{FF2B5EF4-FFF2-40B4-BE49-F238E27FC236}">
              <a16:creationId xmlns:a16="http://schemas.microsoft.com/office/drawing/2014/main" id="{0CD53C45-9DCC-FCD1-0ADC-4AAB0A279C75}"/>
            </a:ext>
          </a:extLst>
        </cdr:cNvPr>
        <cdr:cNvSpPr txBox="1"/>
      </cdr:nvSpPr>
      <cdr:spPr>
        <a:xfrm xmlns:a="http://schemas.openxmlformats.org/drawingml/2006/main">
          <a:off x="2108200" y="1663700"/>
          <a:ext cx="5969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0.37572</cdr:x>
      <cdr:y>0.49138</cdr:y>
    </cdr:from>
    <cdr:to>
      <cdr:x>0.55607</cdr:x>
      <cdr:y>0.60345</cdr:y>
    </cdr:to>
    <cdr:sp macro="" textlink="">
      <cdr:nvSpPr>
        <cdr:cNvPr id="4" name="TextBox 3">
          <a:extLst xmlns:a="http://schemas.openxmlformats.org/drawingml/2006/main">
            <a:ext uri="{FF2B5EF4-FFF2-40B4-BE49-F238E27FC236}">
              <a16:creationId xmlns:a16="http://schemas.microsoft.com/office/drawing/2014/main" id="{46A63BA9-37E5-3AE2-5189-5766E255CC58}"/>
            </a:ext>
          </a:extLst>
        </cdr:cNvPr>
        <cdr:cNvSpPr txBox="1"/>
      </cdr:nvSpPr>
      <cdr:spPr>
        <a:xfrm xmlns:a="http://schemas.openxmlformats.org/drawingml/2006/main">
          <a:off x="2063750" y="1447800"/>
          <a:ext cx="990600" cy="330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a:solidFill>
                <a:schemeClr val="bg1">
                  <a:lumMod val="85000"/>
                </a:schemeClr>
              </a:solidFill>
            </a:rPr>
            <a:t>₹78,09,256</a:t>
          </a:r>
          <a:endParaRPr lang="en-US" sz="1100">
            <a:solidFill>
              <a:schemeClr val="bg1">
                <a:lumMod val="85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ayanan S" refreshedDate="46278.627675462965" createdVersion="8" refreshedVersion="8" minRefreshableVersion="3" recordCount="4700" xr:uid="{E8DFD4BD-B7E4-4EB8-BA5B-63818D484342}">
  <cacheSource type="worksheet">
    <worksheetSource ref="B1:AP4701" sheet="Online_Shopping_Orders"/>
  </cacheSource>
  <cacheFields count="41">
    <cacheField name="Order_ID" numFmtId="0">
      <sharedItems/>
    </cacheField>
    <cacheField name="Order_Date" numFmtId="164">
      <sharedItems containsSemiMixedTypes="0" containsNonDate="0" containsDate="1" containsString="0" minDate="2023-01-01T00:00:00" maxDate="2025-08-07T00:00:00"/>
    </cacheField>
    <cacheField name="Customer_Name" numFmtId="0">
      <sharedItems/>
    </cacheField>
    <cacheField name="City" numFmtId="0">
      <sharedItems/>
    </cacheField>
    <cacheField name="Product_Category" numFmtId="0">
      <sharedItems/>
    </cacheField>
    <cacheField name="Product_Name" numFmtId="0">
      <sharedItems/>
    </cacheField>
    <cacheField name="Quantity" numFmtId="0">
      <sharedItems containsSemiMixedTypes="0" containsString="0" containsNumber="1" containsInteger="1" minValue="1" maxValue="3"/>
    </cacheField>
    <cacheField name="Price" numFmtId="165">
      <sharedItems containsSemiMixedTypes="0" containsString="0" containsNumber="1" minValue="99.3" maxValue="3497.23"/>
    </cacheField>
    <cacheField name="Payment_Method" numFmtId="0">
      <sharedItems/>
    </cacheField>
    <cacheField name="Delivery_Status" numFmtId="0">
      <sharedItems/>
    </cacheField>
    <cacheField name="Customer_Rating" numFmtId="0">
      <sharedItems containsString="0" containsBlank="1" containsNumber="1" containsInteger="1" minValue="1" maxValue="5"/>
    </cacheField>
    <cacheField name="Sales" numFmtId="165">
      <sharedItems containsSemiMixedTypes="0" containsString="0" containsNumber="1" minValue="99.59" maxValue="10275"/>
    </cacheField>
    <cacheField name="Sum of Total Sales" numFmtId="0">
      <sharedItems containsString="0" containsBlank="1" containsNumber="1" minValue="7809256.1530100545" maxValue="7809256.1530100545"/>
    </cacheField>
    <cacheField name="Average Price" numFmtId="0">
      <sharedItems containsString="0" containsBlank="1" containsNumber="1" minValue="1145.5104812480381" maxValue="1145.5104812480381"/>
    </cacheField>
    <cacheField name="MIN" numFmtId="0">
      <sharedItems containsString="0" containsBlank="1" containsNumber="1" minValue="99.3" maxValue="99.3"/>
    </cacheField>
    <cacheField name="MAX" numFmtId="0">
      <sharedItems containsString="0" containsBlank="1" containsNumber="1" minValue="3497.23" maxValue="3497.23"/>
    </cacheField>
    <cacheField name="Count" numFmtId="0">
      <sharedItems containsString="0" containsBlank="1" containsNumber="1" containsInteger="1" minValue="4700" maxValue="4700"/>
    </cacheField>
    <cacheField name="Count of Orders" numFmtId="0">
      <sharedItems containsString="0" containsBlank="1" containsNumber="1" containsInteger="1" minValue="4700" maxValue="4700"/>
    </cacheField>
    <cacheField name="IF" numFmtId="0">
      <sharedItems/>
    </cacheField>
    <cacheField name="AND" numFmtId="0">
      <sharedItems/>
    </cacheField>
    <cacheField name="OR" numFmtId="0">
      <sharedItems/>
    </cacheField>
    <cacheField name="IFERROR" numFmtId="0">
      <sharedItems containsString="0" containsBlank="1" containsNumber="1" containsInteger="1" minValue="0" maxValue="0"/>
    </cacheField>
    <cacheField name="COUNTIF" numFmtId="0">
      <sharedItems containsSemiMixedTypes="0" containsString="0" containsNumber="1" containsInteger="1" minValue="50" maxValue="619"/>
    </cacheField>
    <cacheField name="COUNTIFS" numFmtId="0">
      <sharedItems containsSemiMixedTypes="0" containsString="0" containsNumber="1" containsInteger="1" minValue="37" maxValue="468"/>
    </cacheField>
    <cacheField name="SUMIF" numFmtId="165">
      <sharedItems containsSemiMixedTypes="0" containsString="0" containsNumber="1" minValue="594714.6477588166" maxValue="2759712.3299794244"/>
    </cacheField>
    <cacheField name="SUMIFS" numFmtId="165">
      <sharedItems containsSemiMixedTypes="0" containsString="0" containsNumber="1" minValue="60882.938065984097" maxValue="330643.50635802455"/>
    </cacheField>
    <cacheField name="AVERAGEIF" numFmtId="2">
      <sharedItems containsSemiMixedTypes="0" containsString="0" containsNumber="1" minValue="3.804733727810651" maxValue="3.9001122334455669"/>
    </cacheField>
    <cacheField name="Product Name" numFmtId="0">
      <sharedItems/>
    </cacheField>
    <cacheField name="Product Category" numFmtId="0">
      <sharedItems/>
    </cacheField>
    <cacheField name="VLOOKUP" numFmtId="0">
      <sharedItems/>
    </cacheField>
    <cacheField name="XLOOKUP" numFmtId="0">
      <sharedItems/>
    </cacheField>
    <cacheField name="INDEX" numFmtId="0">
      <sharedItems/>
    </cacheField>
    <cacheField name="MATCH" numFmtId="0">
      <sharedItems containsSemiMixedTypes="0" containsString="0" containsNumber="1" containsInteger="1" minValue="2" maxValue="80"/>
    </cacheField>
    <cacheField name="INDEX &amp; MATCH" numFmtId="0">
      <sharedItems/>
    </cacheField>
    <cacheField name="DATE" numFmtId="0">
      <sharedItems containsNonDate="0" containsDate="1" containsString="0" containsBlank="1" minDate="2026-09-13T00:00:00" maxDate="2026-09-14T00:00:00"/>
    </cacheField>
    <cacheField name="YEAR" numFmtId="0">
      <sharedItems containsSemiMixedTypes="0" containsString="0" containsNumber="1" containsInteger="1" minValue="2023" maxValue="2025"/>
    </cacheField>
    <cacheField name="MONTH" numFmtId="0">
      <sharedItems containsSemiMixedTypes="0" containsString="0" containsNumber="1" containsInteger="1" minValue="1" maxValue="12" count="12">
        <n v="2"/>
        <n v="9"/>
        <n v="7"/>
        <n v="11"/>
        <n v="3"/>
        <n v="1"/>
        <n v="5"/>
        <n v="4"/>
        <n v="10"/>
        <n v="8"/>
        <n v="12"/>
        <n v="6"/>
      </sharedItems>
    </cacheField>
    <cacheField name="DAY" numFmtId="0">
      <sharedItems containsSemiMixedTypes="0" containsString="0" containsNumber="1" containsInteger="1" minValue="1" maxValue="31"/>
    </cacheField>
    <cacheField name="WEEKDAY" numFmtId="0">
      <sharedItems containsSemiMixedTypes="0" containsString="0" containsNumber="1" containsInteger="1" minValue="1" maxValue="7"/>
    </cacheField>
    <cacheField name="WEEKEND STATUS" numFmtId="0">
      <sharedItems/>
    </cacheField>
    <cacheField name="WEEKEND ORDER SHARE" numFmtId="0">
      <sharedItems containsString="0" containsBlank="1" containsNumber="1" minValue="6.5106382978723398E-2" maxValue="47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ayanan S" refreshedDate="46278.648695254633" backgroundQuery="1" createdVersion="8" refreshedVersion="8" minRefreshableVersion="3" recordCount="0" supportSubquery="1" supportAdvancedDrill="1" xr:uid="{37D0BD32-7A02-4234-B87D-EC346339C901}">
  <cacheSource type="external" connectionId="1"/>
  <cacheFields count="3">
    <cacheField name="[Measures].[Count of Order_ID]" caption="Count of Order_ID" numFmtId="0" hierarchy="45" level="32767"/>
    <cacheField name="[Range].[Product_Category].[Product_Category]" caption="Product_Category" numFmtId="0" hierarchy="4" level="1">
      <sharedItems count="5">
        <s v="Beauty"/>
        <s v="Books"/>
        <s v="Electronics"/>
        <s v="Fashion"/>
        <s v="Home &amp; Kitchen"/>
      </sharedItems>
    </cacheField>
    <cacheField name="[Measures].[Average of Cancellation/Return Rate]" caption="Average of Cancellation/Return Rate" numFmtId="0" hierarchy="47" level="32767"/>
  </cacheFields>
  <cacheHierarchies count="48">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_Category]" caption="Product_Category" attribute="1" defaultMemberUniqueName="[Range].[Product_Category].[All]" allUniqueName="[Range].[Product_Category].[All]" dimensionUniqueName="[Range]" displayFolder="" count="2" memberValueDatatype="130" unbalanced="0">
      <fieldsUsage count="2">
        <fieldUsage x="-1"/>
        <fieldUsage x="1"/>
      </fieldsUsage>
    </cacheHierarchy>
    <cacheHierarchy uniqueName="[Range].[Product_Name]" caption="Product_Name" attribute="1" defaultMemberUniqueName="[Range].[Product_Name].[All]" allUniqueName="[Range].[Product_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Customer_Rating]" caption="Customer_Rating" attribute="1" defaultMemberUniqueName="[Range].[Customer_Rating].[All]" allUniqueName="[Range].[Customer_Rating].[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Sum of Total Sales]" caption="Sum of Total Sales" attribute="1" defaultMemberUniqueName="[Range].[Sum of Total Sales].[All]" allUniqueName="[Range].[Sum of Total Sales].[All]" dimensionUniqueName="[Range]" displayFolder="" count="0" memberValueDatatype="5" unbalanced="0"/>
    <cacheHierarchy uniqueName="[Range].[Average Price]" caption="Average Price" attribute="1" defaultMemberUniqueName="[Range].[Average Price].[All]" allUniqueName="[Range].[Average Price].[All]" dimensionUniqueName="[Range]" displayFolder="" count="0" memberValueDatatype="5" unbalanced="0"/>
    <cacheHierarchy uniqueName="[Range].[MIN]" caption="MIN" attribute="1" defaultMemberUniqueName="[Range].[MIN].[All]" allUniqueName="[Range].[MIN].[All]" dimensionUniqueName="[Range]" displayFolder="" count="0" memberValueDatatype="5" unbalanced="0"/>
    <cacheHierarchy uniqueName="[Range].[MAX]" caption="MAX" attribute="1" defaultMemberUniqueName="[Range].[MAX].[All]" allUniqueName="[Range].[MAX].[All]" dimensionUniqueName="[Range]" displayFolder="" count="0" memberValueDatatype="5" unbalanced="0"/>
    <cacheHierarchy uniqueName="[Range].[Count]" caption="Count" attribute="1" defaultMemberUniqueName="[Range].[Count].[All]" allUniqueName="[Range].[Count].[All]" dimensionUniqueName="[Range]" displayFolder="" count="0" memberValueDatatype="20" unbalanced="0"/>
    <cacheHierarchy uniqueName="[Range].[Count of Orders]" caption="Count of Orders" attribute="1" defaultMemberUniqueName="[Range].[Count of Orders].[All]" allUniqueName="[Range].[Count of Orders].[All]" dimensionUniqueName="[Range]" displayFolder="" count="0" memberValueDatatype="20" unbalanced="0"/>
    <cacheHierarchy uniqueName="[Range].[IF]" caption="IF" attribute="1" defaultMemberUniqueName="[Range].[IF].[All]" allUniqueName="[Range].[IF].[All]" dimensionUniqueName="[Range]" displayFolder="" count="0" memberValueDatatype="130" unbalanced="0"/>
    <cacheHierarchy uniqueName="[Range].[AND]" caption="AND" attribute="1" defaultMemberUniqueName="[Range].[AND].[All]" allUniqueName="[Range].[AND].[All]" dimensionUniqueName="[Range]" displayFolder="" count="0" memberValueDatatype="130" unbalanced="0"/>
    <cacheHierarchy uniqueName="[Range].[OR]" caption="OR" attribute="1" defaultMemberUniqueName="[Range].[OR].[All]" allUniqueName="[Range].[OR].[All]" dimensionUniqueName="[Range]" displayFolder="" count="0" memberValueDatatype="130" unbalanced="0"/>
    <cacheHierarchy uniqueName="[Range].[IFERROR]" caption="IFERROR" attribute="1" defaultMemberUniqueName="[Range].[IFERROR].[All]" allUniqueName="[Range].[IFERROR].[All]" dimensionUniqueName="[Range]" displayFolder="" count="0" memberValueDatatype="20" unbalanced="0"/>
    <cacheHierarchy uniqueName="[Range].[COUNTIF]" caption="COUNTIF" attribute="1" defaultMemberUniqueName="[Range].[COUNTIF].[All]" allUniqueName="[Range].[COUNTIF].[All]" dimensionUniqueName="[Range]" displayFolder="" count="0" memberValueDatatype="20" unbalanced="0"/>
    <cacheHierarchy uniqueName="[Range].[COUNTIFS]" caption="COUNTIFS" attribute="1" defaultMemberUniqueName="[Range].[COUNTIFS].[All]" allUniqueName="[Range].[COUNTIFS].[All]" dimensionUniqueName="[Range]" displayFolder="" count="0" memberValueDatatype="20" unbalanced="0"/>
    <cacheHierarchy uniqueName="[Range].[SUMIF]" caption="SUMIF" attribute="1" defaultMemberUniqueName="[Range].[SUMIF].[All]" allUniqueName="[Range].[SUMIF].[All]" dimensionUniqueName="[Range]" displayFolder="" count="0" memberValueDatatype="5" unbalanced="0"/>
    <cacheHierarchy uniqueName="[Range].[SUMIFS]" caption="SUMIFS" attribute="1" defaultMemberUniqueName="[Range].[SUMIFS].[All]" allUniqueName="[Range].[SUMIFS].[All]" dimensionUniqueName="[Range]" displayFolder="" count="0" memberValueDatatype="5" unbalanced="0"/>
    <cacheHierarchy uniqueName="[Range].[AVERAGEIF]" caption="AVERAGEIF" attribute="1" defaultMemberUniqueName="[Range].[AVERAGEIF].[All]" allUniqueName="[Range].[AVERAGEIF].[All]" dimensionUniqueName="[Range]" displayFolder="" count="0" memberValueDatatype="5"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VLOOKUP]" caption="VLOOKUP" attribute="1" defaultMemberUniqueName="[Range].[VLOOKUP].[All]" allUniqueName="[Range].[VLOOKUP].[All]" dimensionUniqueName="[Range]" displayFolder="" count="0" memberValueDatatype="130" unbalanced="0"/>
    <cacheHierarchy uniqueName="[Range].[XLOOKUP]" caption="XLOOKUP" attribute="1" defaultMemberUniqueName="[Range].[XLOOKUP].[All]" allUniqueName="[Range].[XLOOKUP].[All]" dimensionUniqueName="[Range]" displayFolder="" count="0" memberValueDatatype="130" unbalanced="0"/>
    <cacheHierarchy uniqueName="[Range].[INDEX]" caption="INDEX" attribute="1" defaultMemberUniqueName="[Range].[INDEX].[All]" allUniqueName="[Range].[INDEX].[All]" dimensionUniqueName="[Range]" displayFolder="" count="0" memberValueDatatype="130" unbalanced="0"/>
    <cacheHierarchy uniqueName="[Range].[MATCH]" caption="MATCH" attribute="1" defaultMemberUniqueName="[Range].[MATCH].[All]" allUniqueName="[Range].[MATCH].[All]" dimensionUniqueName="[Range]" displayFolder="" count="0" memberValueDatatype="20" unbalanced="0"/>
    <cacheHierarchy uniqueName="[Range].[INDEX &amp; MATCH]" caption="INDEX &amp; MATCH" attribute="1" defaultMemberUniqueName="[Range].[INDEX &amp; MATCH].[All]" allUniqueName="[Range].[INDEX &amp; MATCH].[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DAY]" caption="DAY" attribute="1" defaultMemberUniqueName="[Range].[DAY].[All]" allUniqueName="[Range].[DAY].[All]" dimensionUniqueName="[Range]" displayFolder="" count="0" memberValueDatatype="20" unbalanced="0"/>
    <cacheHierarchy uniqueName="[Range].[WEEKDAY]" caption="WEEKDAY" attribute="1" defaultMemberUniqueName="[Range].[WEEKDAY].[All]" allUniqueName="[Range].[WEEKDAY].[All]" dimensionUniqueName="[Range]" displayFolder="" count="0" memberValueDatatype="20" unbalanced="0"/>
    <cacheHierarchy uniqueName="[Range].[WEEKEND STATUS]" caption="WEEKEND STATUS" attribute="1" defaultMemberUniqueName="[Range].[WEEKEND STATUS].[All]" allUniqueName="[Range].[WEEKEND STATUS].[All]" dimensionUniqueName="[Range]" displayFolder="" count="0" memberValueDatatype="130" unbalanced="0"/>
    <cacheHierarchy uniqueName="[Range].[WEEKEND ORDER SHARE]" caption="WEEKEND ORDER SHARE" attribute="1" defaultMemberUniqueName="[Range].[WEEKEND ORDER SHARE].[All]" allUniqueName="[Range].[WEEKEND ORDER SHARE].[All]" dimensionUniqueName="[Range]" displayFolder="" count="0" memberValueDatatype="5" unbalanced="0"/>
    <cacheHierarchy uniqueName="[Range].[Cancelled Orders]" caption="Cancelled Orders" attribute="1" defaultMemberUniqueName="[Range].[Cancelled Orders].[All]" allUniqueName="[Range].[Cancelled Orders].[All]" dimensionUniqueName="[Range]" displayFolder="" count="0" memberValueDatatype="5" unbalanced="0"/>
    <cacheHierarchy uniqueName="[Range].[Cancellation/Return Rate]" caption="Cancellation/Return Rate" attribute="1" defaultMemberUniqueName="[Range].[Cancellation/Return Rate].[All]" allUniqueName="[Range].[Cancellation/Return Rat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Order_ID]" caption="Count of Ord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ancellation/Return Rate]" caption="Sum of Cancellation/Return Rate" measure="1" displayFolder="" measureGroup="Range" count="0" hidden="1">
      <extLst>
        <ext xmlns:x15="http://schemas.microsoft.com/office/spreadsheetml/2010/11/main" uri="{B97F6D7D-B522-45F9-BDA1-12C45D357490}">
          <x15:cacheHierarchy aggregatedColumn="42"/>
        </ext>
      </extLst>
    </cacheHierarchy>
    <cacheHierarchy uniqueName="[Measures].[Average of Cancellation/Return Rate]" caption="Average of Cancellation/Return Rate" measure="1" displayFolder="" measureGroup="Range" count="0" oneField="1" hidden="1">
      <fieldsUsage count="1">
        <fieldUsage x="2"/>
      </fieldsUsage>
      <extLst>
        <ext xmlns:x15="http://schemas.microsoft.com/office/spreadsheetml/2010/11/main" uri="{B97F6D7D-B522-45F9-BDA1-12C45D357490}">
          <x15:cacheHierarchy aggregatedColumn="4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ayanan S" refreshedDate="46278.707516087961" createdVersion="8" refreshedVersion="8" minRefreshableVersion="3" recordCount="4700" xr:uid="{F7AC7AA3-CAA4-4DC5-9354-7856AF350240}">
  <cacheSource type="worksheet">
    <worksheetSource ref="B1:AQ4701" sheet="Online_Shopping_Orders"/>
  </cacheSource>
  <cacheFields count="45">
    <cacheField name="Order_ID" numFmtId="0">
      <sharedItems/>
    </cacheField>
    <cacheField name="Order_Date" numFmtId="164">
      <sharedItems containsSemiMixedTypes="0" containsNonDate="0" containsDate="1" containsString="0" minDate="2023-01-01T00:00:00" maxDate="2025-08-07T00:00:00" count="905">
        <d v="2024-02-18T00:00:00"/>
        <d v="2024-09-11T00:00:00"/>
        <d v="2023-07-31T00:00:00"/>
        <d v="2024-02-05T00:00:00"/>
        <d v="2024-11-02T00:00:00"/>
        <d v="2024-03-28T00:00:00"/>
        <d v="2023-03-03T00:00:00"/>
        <d v="2024-11-27T00:00:00"/>
        <d v="2025-01-31T00:00:00"/>
        <d v="2023-11-07T00:00:00"/>
        <d v="2025-01-13T00:00:00"/>
        <d v="2023-05-07T00:00:00"/>
        <d v="2023-03-07T00:00:00"/>
        <d v="2024-04-30T00:00:00"/>
        <d v="2024-10-18T00:00:00"/>
        <d v="2025-02-13T00:00:00"/>
        <d v="2024-09-09T00:00:00"/>
        <d v="2025-04-11T00:00:00"/>
        <d v="2024-08-12T00:00:00"/>
        <d v="2023-01-22T00:00:00"/>
        <d v="2023-12-17T00:00:00"/>
        <d v="2024-07-04T00:00:00"/>
        <d v="2023-11-24T00:00:00"/>
        <d v="2024-03-04T00:00:00"/>
        <d v="2024-08-15T00:00:00"/>
        <d v="2025-02-05T00:00:00"/>
        <d v="2024-04-08T00:00:00"/>
        <d v="2023-11-21T00:00:00"/>
        <d v="2024-03-25T00:00:00"/>
        <d v="2025-02-21T00:00:00"/>
        <d v="2024-11-12T00:00:00"/>
        <d v="2023-04-19T00:00:00"/>
        <d v="2023-04-08T00:00:00"/>
        <d v="2024-12-16T00:00:00"/>
        <d v="2023-04-15T00:00:00"/>
        <d v="2023-04-24T00:00:00"/>
        <d v="2024-08-17T00:00:00"/>
        <d v="2025-06-29T00:00:00"/>
        <d v="2023-05-15T00:00:00"/>
        <d v="2023-11-23T00:00:00"/>
        <d v="2024-10-06T00:00:00"/>
        <d v="2023-07-09T00:00:00"/>
        <d v="2023-09-19T00:00:00"/>
        <d v="2023-12-05T00:00:00"/>
        <d v="2024-07-07T00:00:00"/>
        <d v="2023-03-13T00:00:00"/>
        <d v="2023-02-26T00:00:00"/>
        <d v="2023-11-09T00:00:00"/>
        <d v="2023-05-18T00:00:00"/>
        <d v="2025-06-09T00:00:00"/>
        <d v="2023-10-30T00:00:00"/>
        <d v="2023-12-26T00:00:00"/>
        <d v="2023-02-17T00:00:00"/>
        <d v="2024-12-04T00:00:00"/>
        <d v="2025-05-03T00:00:00"/>
        <d v="2024-05-19T00:00:00"/>
        <d v="2023-04-30T00:00:00"/>
        <d v="2024-07-20T00:00:00"/>
        <d v="2024-06-30T00:00:00"/>
        <d v="2025-01-26T00:00:00"/>
        <d v="2024-09-07T00:00:00"/>
        <d v="2023-04-14T00:00:00"/>
        <d v="2024-11-30T00:00:00"/>
        <d v="2024-05-13T00:00:00"/>
        <d v="2023-11-10T00:00:00"/>
        <d v="2024-10-16T00:00:00"/>
        <d v="2023-06-11T00:00:00"/>
        <d v="2024-08-20T00:00:00"/>
        <d v="2023-06-24T00:00:00"/>
        <d v="2024-12-02T00:00:00"/>
        <d v="2024-09-30T00:00:00"/>
        <d v="2024-12-07T00:00:00"/>
        <d v="2023-12-19T00:00:00"/>
        <d v="2023-11-12T00:00:00"/>
        <d v="2025-03-03T00:00:00"/>
        <d v="2025-04-05T00:00:00"/>
        <d v="2023-06-18T00:00:00"/>
        <d v="2024-09-28T00:00:00"/>
        <d v="2024-03-02T00:00:00"/>
        <d v="2023-03-28T00:00:00"/>
        <d v="2025-04-03T00:00:00"/>
        <d v="2024-08-27T00:00:00"/>
        <d v="2024-03-24T00:00:00"/>
        <d v="2023-05-06T00:00:00"/>
        <d v="2023-06-05T00:00:00"/>
        <d v="2024-01-24T00:00:00"/>
        <d v="2023-02-19T00:00:00"/>
        <d v="2025-03-04T00:00:00"/>
        <d v="2024-11-10T00:00:00"/>
        <d v="2024-06-19T00:00:00"/>
        <d v="2024-09-02T00:00:00"/>
        <d v="2024-04-28T00:00:00"/>
        <d v="2023-10-14T00:00:00"/>
        <d v="2023-03-30T00:00:00"/>
        <d v="2024-08-02T00:00:00"/>
        <d v="2023-08-04T00:00:00"/>
        <d v="2025-06-05T00:00:00"/>
        <d v="2024-07-06T00:00:00"/>
        <d v="2025-02-03T00:00:00"/>
        <d v="2024-07-11T00:00:00"/>
        <d v="2023-01-08T00:00:00"/>
        <d v="2024-12-18T00:00:00"/>
        <d v="2025-03-20T00:00:00"/>
        <d v="2023-09-12T00:00:00"/>
        <d v="2025-03-18T00:00:00"/>
        <d v="2025-04-12T00:00:00"/>
        <d v="2025-04-02T00:00:00"/>
        <d v="2024-11-19T00:00:00"/>
        <d v="2023-09-26T00:00:00"/>
        <d v="2023-08-08T00:00:00"/>
        <d v="2025-02-06T00:00:00"/>
        <d v="2023-05-01T00:00:00"/>
        <d v="2023-05-05T00:00:00"/>
        <d v="2024-06-01T00:00:00"/>
        <d v="2024-01-06T00:00:00"/>
        <d v="2023-09-03T00:00:00"/>
        <d v="2024-02-15T00:00:00"/>
        <d v="2024-04-24T00:00:00"/>
        <d v="2024-02-27T00:00:00"/>
        <d v="2025-05-09T00:00:00"/>
        <d v="2025-05-26T00:00:00"/>
        <d v="2025-02-23T00:00:00"/>
        <d v="2024-05-25T00:00:00"/>
        <d v="2023-10-26T00:00:00"/>
        <d v="2023-08-21T00:00:00"/>
        <d v="2023-12-23T00:00:00"/>
        <d v="2023-03-17T00:00:00"/>
        <d v="2023-12-13T00:00:00"/>
        <d v="2024-10-11T00:00:00"/>
        <d v="2023-03-01T00:00:00"/>
        <d v="2023-01-14T00:00:00"/>
        <d v="2023-09-20T00:00:00"/>
        <d v="2025-03-24T00:00:00"/>
        <d v="2025-06-21T00:00:00"/>
        <d v="2023-11-25T00:00:00"/>
        <d v="2023-12-04T00:00:00"/>
        <d v="2023-09-11T00:00:00"/>
        <d v="2024-09-23T00:00:00"/>
        <d v="2025-05-10T00:00:00"/>
        <d v="2025-04-18T00:00:00"/>
        <d v="2024-09-18T00:00:00"/>
        <d v="2025-04-01T00:00:00"/>
        <d v="2023-12-18T00:00:00"/>
        <d v="2023-05-08T00:00:00"/>
        <d v="2023-12-10T00:00:00"/>
        <d v="2025-02-09T00:00:00"/>
        <d v="2024-04-07T00:00:00"/>
        <d v="2023-11-20T00:00:00"/>
        <d v="2024-01-26T00:00:00"/>
        <d v="2024-04-01T00:00:00"/>
        <d v="2025-06-12T00:00:00"/>
        <d v="2024-02-29T00:00:00"/>
        <d v="2023-04-06T00:00:00"/>
        <d v="2024-12-24T00:00:00"/>
        <d v="2023-06-04T00:00:00"/>
        <d v="2024-12-27T00:00:00"/>
        <d v="2024-04-22T00:00:00"/>
        <d v="2024-07-01T00:00:00"/>
        <d v="2024-02-19T00:00:00"/>
        <d v="2025-02-28T00:00:00"/>
        <d v="2023-06-03T00:00:00"/>
        <d v="2023-09-22T00:00:00"/>
        <d v="2025-01-29T00:00:00"/>
        <d v="2025-04-25T00:00:00"/>
        <d v="2023-07-12T00:00:00"/>
        <d v="2024-12-23T00:00:00"/>
        <d v="2023-07-04T00:00:00"/>
        <d v="2024-05-30T00:00:00"/>
        <d v="2023-02-25T00:00:00"/>
        <d v="2023-05-03T00:00:00"/>
        <d v="2024-12-29T00:00:00"/>
        <d v="2025-06-14T00:00:00"/>
        <d v="2025-01-28T00:00:00"/>
        <d v="2023-10-15T00:00:00"/>
        <d v="2025-04-21T00:00:00"/>
        <d v="2024-12-19T00:00:00"/>
        <d v="2024-08-29T00:00:00"/>
        <d v="2023-07-16T00:00:00"/>
        <d v="2025-06-20T00:00:00"/>
        <d v="2024-12-08T00:00:00"/>
        <d v="2024-02-25T00:00:00"/>
        <d v="2024-02-16T00:00:00"/>
        <d v="2024-02-01T00:00:00"/>
        <d v="2024-09-17T00:00:00"/>
        <d v="2023-11-01T00:00:00"/>
        <d v="2025-02-26T00:00:00"/>
        <d v="2024-09-27T00:00:00"/>
        <d v="2023-08-26T00:00:00"/>
        <d v="2024-04-02T00:00:00"/>
        <d v="2024-06-02T00:00:00"/>
        <d v="2023-03-05T00:00:00"/>
        <d v="2025-01-30T00:00:00"/>
        <d v="2023-02-22T00:00:00"/>
        <d v="2024-03-29T00:00:00"/>
        <d v="2024-06-22T00:00:00"/>
        <d v="2023-07-05T00:00:00"/>
        <d v="2024-11-16T00:00:00"/>
        <d v="2025-04-04T00:00:00"/>
        <d v="2023-09-17T00:00:00"/>
        <d v="2024-05-23T00:00:00"/>
        <d v="2023-07-30T00:00:00"/>
        <d v="2024-06-08T00:00:00"/>
        <d v="2023-09-15T00:00:00"/>
        <d v="2025-03-27T00:00:00"/>
        <d v="2024-02-04T00:00:00"/>
        <d v="2024-04-03T00:00:00"/>
        <d v="2024-12-01T00:00:00"/>
        <d v="2024-03-15T00:00:00"/>
        <d v="2025-06-02T00:00:00"/>
        <d v="2023-06-27T00:00:00"/>
        <d v="2024-07-13T00:00:00"/>
        <d v="2024-09-29T00:00:00"/>
        <d v="2023-11-27T00:00:00"/>
        <d v="2023-11-15T00:00:00"/>
        <d v="2024-05-22T00:00:00"/>
        <d v="2023-05-02T00:00:00"/>
        <d v="2023-12-31T00:00:00"/>
        <d v="2025-06-01T00:00:00"/>
        <d v="2025-03-23T00:00:00"/>
        <d v="2024-12-21T00:00:00"/>
        <d v="2023-06-13T00:00:00"/>
        <d v="2023-10-11T00:00:00"/>
        <d v="2024-01-19T00:00:00"/>
        <d v="2024-05-12T00:00:00"/>
        <d v="2023-08-25T00:00:00"/>
        <d v="2024-06-13T00:00:00"/>
        <d v="2023-11-18T00:00:00"/>
        <d v="2025-06-23T00:00:00"/>
        <d v="2024-12-26T00:00:00"/>
        <d v="2025-06-07T00:00:00"/>
        <d v="2023-01-24T00:00:00"/>
        <d v="2023-12-08T00:00:00"/>
        <d v="2023-06-20T00:00:00"/>
        <d v="2025-03-25T00:00:00"/>
        <d v="2023-12-07T00:00:00"/>
        <d v="2025-06-15T00:00:00"/>
        <d v="2025-05-13T00:00:00"/>
        <d v="2023-01-10T00:00:00"/>
        <d v="2024-05-09T00:00:00"/>
        <d v="2023-06-10T00:00:00"/>
        <d v="2024-01-07T00:00:00"/>
        <d v="2023-10-18T00:00:00"/>
        <d v="2024-06-06T00:00:00"/>
        <d v="2023-12-22T00:00:00"/>
        <d v="2024-02-11T00:00:00"/>
        <d v="2024-12-13T00:00:00"/>
        <d v="2024-06-07T00:00:00"/>
        <d v="2024-10-02T00:00:00"/>
        <d v="2023-12-14T00:00:00"/>
        <d v="2024-06-25T00:00:00"/>
        <d v="2024-11-21T00:00:00"/>
        <d v="2024-02-03T00:00:00"/>
        <d v="2023-01-21T00:00:00"/>
        <d v="2023-09-18T00:00:00"/>
        <d v="2025-02-20T00:00:00"/>
        <d v="2024-08-11T00:00:00"/>
        <d v="2025-04-08T00:00:00"/>
        <d v="2024-01-13T00:00:00"/>
        <d v="2023-03-18T00:00:00"/>
        <d v="2023-01-06T00:00:00"/>
        <d v="2024-03-17T00:00:00"/>
        <d v="2024-06-18T00:00:00"/>
        <d v="2024-11-20T00:00:00"/>
        <d v="2025-04-20T00:00:00"/>
        <d v="2024-03-03T00:00:00"/>
        <d v="2025-04-28T00:00:00"/>
        <d v="2024-05-28T00:00:00"/>
        <d v="2025-03-31T00:00:00"/>
        <d v="2024-06-09T00:00:00"/>
        <d v="2024-06-16T00:00:00"/>
        <d v="2023-12-24T00:00:00"/>
        <d v="2023-08-11T00:00:00"/>
        <d v="2023-02-09T00:00:00"/>
        <d v="2023-09-27T00:00:00"/>
        <d v="2023-10-20T00:00:00"/>
        <d v="2024-12-17T00:00:00"/>
        <d v="2023-08-20T00:00:00"/>
        <d v="2023-07-11T00:00:00"/>
        <d v="2023-09-09T00:00:00"/>
        <d v="2025-01-14T00:00:00"/>
        <d v="2023-11-14T00:00:00"/>
        <d v="2023-01-18T00:00:00"/>
        <d v="2025-05-20T00:00:00"/>
        <d v="2025-01-05T00:00:00"/>
        <d v="2024-05-21T00:00:00"/>
        <d v="2024-01-10T00:00:00"/>
        <d v="2023-08-18T00:00:00"/>
        <d v="2025-05-01T00:00:00"/>
        <d v="2023-06-01T00:00:00"/>
        <d v="2025-06-19T00:00:00"/>
        <d v="2023-01-29T00:00:00"/>
        <d v="2023-09-04T00:00:00"/>
        <d v="2023-05-09T00:00:00"/>
        <d v="2023-11-30T00:00:00"/>
        <d v="2023-08-15T00:00:00"/>
        <d v="2025-01-25T00:00:00"/>
        <d v="2025-01-24T00:00:00"/>
        <d v="2025-01-09T00:00:00"/>
        <d v="2024-11-29T00:00:00"/>
        <d v="2023-12-15T00:00:00"/>
        <d v="2023-07-08T00:00:00"/>
        <d v="2025-05-18T00:00:00"/>
        <d v="2024-04-18T00:00:00"/>
        <d v="2023-01-19T00:00:00"/>
        <d v="2023-02-15T00:00:00"/>
        <d v="2025-01-17T00:00:00"/>
        <d v="2024-05-27T00:00:00"/>
        <d v="2023-10-08T00:00:00"/>
        <d v="2024-11-11T00:00:00"/>
        <d v="2023-11-28T00:00:00"/>
        <d v="2025-01-10T00:00:00"/>
        <d v="2023-04-07T00:00:00"/>
        <d v="2023-07-27T00:00:00"/>
        <d v="2025-06-17T00:00:00"/>
        <d v="2024-07-03T00:00:00"/>
        <d v="2024-02-26T00:00:00"/>
        <d v="2025-01-01T00:00:00"/>
        <d v="2023-01-15T00:00:00"/>
        <d v="2023-10-22T00:00:00"/>
        <d v="2024-08-05T00:00:00"/>
        <d v="2024-08-22T00:00:00"/>
        <d v="2023-05-13T00:00:00"/>
        <d v="2023-02-02T00:00:00"/>
        <d v="2024-04-23T00:00:00"/>
        <d v="2023-04-16T00:00:00"/>
        <d v="2024-12-12T00:00:00"/>
        <d v="2024-07-12T00:00:00"/>
        <d v="2025-05-31T00:00:00"/>
        <d v="2023-12-25T00:00:00"/>
        <d v="2023-12-16T00:00:00"/>
        <d v="2024-02-10T00:00:00"/>
        <d v="2024-02-21T00:00:00"/>
        <d v="2024-12-03T00:00:00"/>
        <d v="2023-01-02T00:00:00"/>
        <d v="2024-08-14T00:00:00"/>
        <d v="2025-04-07T00:00:00"/>
        <d v="2023-02-01T00:00:00"/>
        <d v="2024-09-04T00:00:00"/>
        <d v="2023-08-12T00:00:00"/>
        <d v="2024-08-31T00:00:00"/>
        <d v="2025-01-04T00:00:00"/>
        <d v="2024-12-06T00:00:00"/>
        <d v="2024-03-27T00:00:00"/>
        <d v="2025-05-28T00:00:00"/>
        <d v="2024-10-05T00:00:00"/>
        <d v="2024-12-10T00:00:00"/>
        <d v="2023-12-01T00:00:00"/>
        <d v="2024-10-20T00:00:00"/>
        <d v="2024-09-19T00:00:00"/>
        <d v="2023-03-21T00:00:00"/>
        <d v="2023-10-23T00:00:00"/>
        <d v="2024-11-23T00:00:00"/>
        <d v="2025-06-13T00:00:00"/>
        <d v="2023-09-10T00:00:00"/>
        <d v="2024-09-22T00:00:00"/>
        <d v="2024-09-05T00:00:00"/>
        <d v="2024-12-31T00:00:00"/>
        <d v="2024-08-04T00:00:00"/>
        <d v="2023-12-21T00:00:00"/>
        <d v="2025-01-11T00:00:00"/>
        <d v="2025-04-26T00:00:00"/>
        <d v="2023-04-10T00:00:00"/>
        <d v="2024-07-17T00:00:00"/>
        <d v="2023-04-26T00:00:00"/>
        <d v="2023-06-08T00:00:00"/>
        <d v="2024-02-22T00:00:00"/>
        <d v="2023-11-16T00:00:00"/>
        <d v="2025-01-15T00:00:00"/>
        <d v="2023-05-19T00:00:00"/>
        <d v="2025-05-29T00:00:00"/>
        <d v="2024-12-22T00:00:00"/>
        <d v="2023-03-24T00:00:00"/>
        <d v="2025-04-19T00:00:00"/>
        <d v="2023-05-17T00:00:00"/>
        <d v="2023-01-17T00:00:00"/>
        <d v="2024-11-09T00:00:00"/>
        <d v="2024-07-16T00:00:00"/>
        <d v="2025-04-22T00:00:00"/>
        <d v="2023-10-12T00:00:00"/>
        <d v="2024-01-12T00:00:00"/>
        <d v="2024-11-04T00:00:00"/>
        <d v="2023-07-24T00:00:00"/>
        <d v="2025-05-17T00:00:00"/>
        <d v="2025-02-01T00:00:00"/>
        <d v="2023-11-05T00:00:00"/>
        <d v="2025-04-14T00:00:00"/>
        <d v="2023-04-20T00:00:00"/>
        <d v="2023-09-16T00:00:00"/>
        <d v="2023-02-20T00:00:00"/>
        <d v="2023-07-20T00:00:00"/>
        <d v="2023-10-16T00:00:00"/>
        <d v="2023-01-16T00:00:00"/>
        <d v="2023-12-06T00:00:00"/>
        <d v="2024-05-06T00:00:00"/>
        <d v="2023-05-27T00:00:00"/>
        <d v="2024-04-13T00:00:00"/>
        <d v="2023-02-12T00:00:00"/>
        <d v="2023-02-16T00:00:00"/>
        <d v="2024-06-26T00:00:00"/>
        <d v="2024-01-02T00:00:00"/>
        <d v="2024-06-14T00:00:00"/>
        <d v="2023-09-01T00:00:00"/>
        <d v="2023-04-05T00:00:00"/>
        <d v="2023-10-03T00:00:00"/>
        <d v="2023-10-02T00:00:00"/>
        <d v="2024-09-03T00:00:00"/>
        <d v="2025-03-26T00:00:00"/>
        <d v="2024-05-26T00:00:00"/>
        <d v="2025-02-14T00:00:00"/>
        <d v="2025-06-08T00:00:00"/>
        <d v="2025-06-28T00:00:00"/>
        <d v="2023-02-06T00:00:00"/>
        <d v="2024-12-30T00:00:00"/>
        <d v="2023-08-24T00:00:00"/>
        <d v="2024-08-28T00:00:00"/>
        <d v="2023-06-19T00:00:00"/>
        <d v="2023-01-11T00:00:00"/>
        <d v="2023-11-19T00:00:00"/>
        <d v="2025-03-12T00:00:00"/>
        <d v="2024-10-19T00:00:00"/>
        <d v="2024-08-26T00:00:00"/>
        <d v="2025-02-12T00:00:00"/>
        <d v="2023-08-23T00:00:00"/>
        <d v="2024-04-05T00:00:00"/>
        <d v="2023-10-07T00:00:00"/>
        <d v="2025-02-22T00:00:00"/>
        <d v="2023-03-11T00:00:00"/>
        <d v="2024-08-08T00:00:00"/>
        <d v="2025-04-17T00:00:00"/>
        <d v="2023-01-09T00:00:00"/>
        <d v="2024-03-23T00:00:00"/>
        <d v="2024-04-29T00:00:00"/>
        <d v="2023-11-04T00:00:00"/>
        <d v="2023-05-11T00:00:00"/>
        <d v="2024-05-17T00:00:00"/>
        <d v="2023-05-25T00:00:00"/>
        <d v="2023-01-28T00:00:00"/>
        <d v="2024-01-22T00:00:00"/>
        <d v="2024-12-14T00:00:00"/>
        <d v="2023-09-24T00:00:00"/>
        <d v="2025-05-16T00:00:00"/>
        <d v="2023-06-17T00:00:00"/>
        <d v="2024-11-13T00:00:00"/>
        <d v="2024-05-03T00:00:00"/>
        <d v="2025-01-21T00:00:00"/>
        <d v="2024-11-08T00:00:00"/>
        <d v="2023-06-06T00:00:00"/>
        <d v="2025-05-02T00:00:00"/>
        <d v="2024-07-26T00:00:00"/>
        <d v="2024-06-10T00:00:00"/>
        <d v="2023-11-11T00:00:00"/>
        <d v="2023-06-25T00:00:00"/>
        <d v="2024-02-12T00:00:00"/>
        <d v="2024-05-01T00:00:00"/>
        <d v="2024-06-24T00:00:00"/>
        <d v="2024-01-27T00:00:00"/>
        <d v="2024-08-23T00:00:00"/>
        <d v="2024-05-02T00:00:00"/>
        <d v="2024-06-23T00:00:00"/>
        <d v="2025-01-16T00:00:00"/>
        <d v="2023-05-04T00:00:00"/>
        <d v="2023-08-13T00:00:00"/>
        <d v="2024-11-03T00:00:00"/>
        <d v="2023-11-02T00:00:00"/>
        <d v="2024-06-28T00:00:00"/>
        <d v="2023-08-30T00:00:00"/>
        <d v="2024-05-08T00:00:00"/>
        <d v="2023-08-07T00:00:00"/>
        <d v="2024-08-06T00:00:00"/>
        <d v="2023-10-25T00:00:00"/>
        <d v="2025-06-06T00:00:00"/>
        <d v="2024-04-25T00:00:00"/>
        <d v="2025-02-24T00:00:00"/>
        <d v="2023-04-22T00:00:00"/>
        <d v="2023-11-13T00:00:00"/>
        <d v="2024-04-15T00:00:00"/>
        <d v="2023-12-30T00:00:00"/>
        <d v="2024-03-12T00:00:00"/>
        <d v="2023-07-23T00:00:00"/>
        <d v="2023-07-29T00:00:00"/>
        <d v="2023-01-04T00:00:00"/>
        <d v="2025-04-13T00:00:00"/>
        <d v="2024-05-29T00:00:00"/>
        <d v="2024-01-15T00:00:00"/>
        <d v="2023-08-28T00:00:00"/>
        <d v="2024-12-20T00:00:00"/>
        <d v="2024-03-20T00:00:00"/>
        <d v="2023-10-21T00:00:00"/>
        <d v="2024-11-06T00:00:00"/>
        <d v="2024-12-25T00:00:00"/>
        <d v="2024-07-24T00:00:00"/>
        <d v="2024-10-15T00:00:00"/>
        <d v="2023-04-18T00:00:00"/>
        <d v="2023-03-31T00:00:00"/>
        <d v="2023-07-19T00:00:00"/>
        <d v="2024-04-26T00:00:00"/>
        <d v="2025-03-29T00:00:00"/>
        <d v="2023-07-06T00:00:00"/>
        <d v="2024-02-08T00:00:00"/>
        <d v="2025-04-23T00:00:00"/>
        <d v="2024-06-12T00:00:00"/>
        <d v="2023-06-23T00:00:00"/>
        <d v="2023-05-21T00:00:00"/>
        <d v="2024-01-18T00:00:00"/>
        <d v="2024-07-29T00:00:00"/>
        <d v="2024-07-22T00:00:00"/>
        <d v="2024-10-04T00:00:00"/>
        <d v="2025-03-05T00:00:00"/>
        <d v="2023-08-31T00:00:00"/>
        <d v="2025-01-08T00:00:00"/>
        <d v="2024-03-30T00:00:00"/>
        <d v="2023-05-20T00:00:00"/>
        <d v="2023-07-28T00:00:00"/>
        <d v="2025-03-22T00:00:00"/>
        <d v="2023-11-26T00:00:00"/>
        <d v="2023-10-09T00:00:00"/>
        <d v="2024-08-10T00:00:00"/>
        <d v="2023-03-23T00:00:00"/>
        <d v="2024-03-07T00:00:00"/>
        <d v="2024-11-25T00:00:00"/>
        <d v="2023-03-09T00:00:00"/>
        <d v="2023-10-13T00:00:00"/>
        <d v="2024-12-11T00:00:00"/>
        <d v="2023-02-10T00:00:00"/>
        <d v="2023-06-16T00:00:00"/>
        <d v="2024-02-13T00:00:00"/>
        <d v="2023-01-01T00:00:00"/>
        <d v="2023-02-14T00:00:00"/>
        <d v="2025-03-13T00:00:00"/>
        <d v="2024-05-20T00:00:00"/>
        <d v="2023-12-09T00:00:00"/>
        <d v="2024-10-27T00:00:00"/>
        <d v="2024-04-12T00:00:00"/>
        <d v="2023-06-26T00:00:00"/>
        <d v="2025-06-18T00:00:00"/>
        <d v="2024-05-15T00:00:00"/>
        <d v="2025-01-06T00:00:00"/>
        <d v="2023-03-10T00:00:00"/>
        <d v="2024-06-03T00:00:00"/>
        <d v="2025-04-10T00:00:00"/>
        <d v="2025-03-19T00:00:00"/>
        <d v="2023-09-07T00:00:00"/>
        <d v="2023-03-02T00:00:00"/>
        <d v="2023-04-27T00:00:00"/>
        <d v="2023-10-27T00:00:00"/>
        <d v="2023-11-03T00:00:00"/>
        <d v="2025-04-24T00:00:00"/>
        <d v="2025-02-02T00:00:00"/>
        <d v="2024-01-17T00:00:00"/>
        <d v="2024-01-11T00:00:00"/>
        <d v="2023-06-07T00:00:00"/>
        <d v="2025-06-03T00:00:00"/>
        <d v="2023-06-12T00:00:00"/>
        <d v="2023-07-07T00:00:00"/>
        <d v="2023-11-22T00:00:00"/>
        <d v="2023-02-11T00:00:00"/>
        <d v="2025-03-15T00:00:00"/>
        <d v="2024-10-13T00:00:00"/>
        <d v="2024-10-26T00:00:00"/>
        <d v="2025-05-06T00:00:00"/>
        <d v="2023-05-16T00:00:00"/>
        <d v="2024-12-15T00:00:00"/>
        <d v="2023-08-14T00:00:00"/>
        <d v="2024-07-15T00:00:00"/>
        <d v="2024-09-26T00:00:00"/>
        <d v="2024-05-16T00:00:00"/>
        <d v="2024-09-15T00:00:00"/>
        <d v="2025-05-05T00:00:00"/>
        <d v="2025-03-17T00:00:00"/>
        <d v="2024-02-07T00:00:00"/>
        <d v="2024-05-11T00:00:00"/>
        <d v="2023-07-02T00:00:00"/>
        <d v="2023-12-29T00:00:00"/>
        <d v="2024-10-12T00:00:00"/>
        <d v="2024-01-20T00:00:00"/>
        <d v="2023-05-24T00:00:00"/>
        <d v="2024-02-24T00:00:00"/>
        <d v="2024-03-09T00:00:00"/>
        <d v="2024-03-10T00:00:00"/>
        <d v="2023-12-03T00:00:00"/>
        <d v="2023-12-12T00:00:00"/>
        <d v="2025-05-07T00:00:00"/>
        <d v="2025-06-26T00:00:00"/>
        <d v="2023-03-12T00:00:00"/>
        <d v="2023-10-28T00:00:00"/>
        <d v="2024-09-21T00:00:00"/>
        <d v="2024-10-10T00:00:00"/>
        <d v="2023-04-11T00:00:00"/>
        <d v="2024-11-17T00:00:00"/>
        <d v="2024-08-13T00:00:00"/>
        <d v="2024-01-31T00:00:00"/>
        <d v="2024-09-10T00:00:00"/>
        <d v="2024-10-08T00:00:00"/>
        <d v="2024-05-14T00:00:00"/>
        <d v="2024-08-03T00:00:00"/>
        <d v="2025-06-16T00:00:00"/>
        <d v="2024-06-15T00:00:00"/>
        <d v="2024-04-19T00:00:00"/>
        <d v="2023-08-09T00:00:00"/>
        <d v="2024-10-09T00:00:00"/>
        <d v="2023-12-28T00:00:00"/>
        <d v="2023-11-08T00:00:00"/>
        <d v="2025-01-20T00:00:00"/>
        <d v="2024-07-14T00:00:00"/>
        <d v="2024-12-28T00:00:00"/>
        <d v="2023-10-29T00:00:00"/>
        <d v="2023-03-06T00:00:00"/>
        <d v="2024-07-28T00:00:00"/>
        <d v="2023-03-04T00:00:00"/>
        <d v="2023-07-18T00:00:00"/>
        <d v="2024-12-05T00:00:00"/>
        <d v="2025-03-11T00:00:00"/>
        <d v="2023-04-01T00:00:00"/>
        <d v="2025-06-10T00:00:00"/>
        <d v="2024-09-01T00:00:00"/>
        <d v="2023-06-30T00:00:00"/>
        <d v="2023-09-21T00:00:00"/>
        <d v="2024-08-07T00:00:00"/>
        <d v="2024-11-01T00:00:00"/>
        <d v="2023-11-17T00:00:00"/>
        <d v="2024-04-16T00:00:00"/>
        <d v="2024-09-25T00:00:00"/>
        <d v="2024-09-16T00:00:00"/>
        <d v="2023-02-28T00:00:00"/>
        <d v="2023-06-02T00:00:00"/>
        <d v="2023-10-10T00:00:00"/>
        <d v="2023-07-03T00:00:00"/>
        <d v="2024-11-22T00:00:00"/>
        <d v="2023-10-17T00:00:00"/>
        <d v="2023-08-03T00:00:00"/>
        <d v="2024-03-31T00:00:00"/>
        <d v="2023-04-04T00:00:00"/>
        <d v="2023-10-19T00:00:00"/>
        <d v="2024-08-16T00:00:00"/>
        <d v="2023-07-25T00:00:00"/>
        <d v="2024-08-24T00:00:00"/>
        <d v="2023-03-27T00:00:00"/>
        <d v="2024-03-22T00:00:00"/>
        <d v="2023-01-13T00:00:00"/>
        <d v="2024-05-05T00:00:00"/>
        <d v="2023-10-06T00:00:00"/>
        <d v="2023-03-22T00:00:00"/>
        <d v="2024-04-20T00:00:00"/>
        <d v="2024-06-21T00:00:00"/>
        <d v="2024-11-26T00:00:00"/>
        <d v="2023-01-03T00:00:00"/>
        <d v="2025-05-25T00:00:00"/>
        <d v="2025-02-16T00:00:00"/>
        <d v="2024-01-03T00:00:00"/>
        <d v="2024-10-31T00:00:00"/>
        <d v="2023-09-30T00:00:00"/>
        <d v="2025-02-25T00:00:00"/>
        <d v="2025-03-02T00:00:00"/>
        <d v="2023-04-25T00:00:00"/>
        <d v="2023-12-27T00:00:00"/>
        <d v="2024-01-30T00:00:00"/>
        <d v="2025-05-27T00:00:00"/>
        <d v="2024-01-01T00:00:00"/>
        <d v="2024-03-16T00:00:00"/>
        <d v="2025-03-30T00:00:00"/>
        <d v="2024-04-14T00:00:00"/>
        <d v="2023-01-07T00:00:00"/>
        <d v="2024-11-28T00:00:00"/>
        <d v="2023-03-15T00:00:00"/>
        <d v="2024-05-10T00:00:00"/>
        <d v="2025-02-07T00:00:00"/>
        <d v="2023-04-21T00:00:00"/>
        <d v="2024-05-18T00:00:00"/>
        <d v="2025-05-04T00:00:00"/>
        <d v="2025-05-22T00:00:00"/>
        <d v="2024-09-20T00:00:00"/>
        <d v="2023-09-29T00:00:00"/>
        <d v="2024-04-11T00:00:00"/>
        <d v="2024-04-27T00:00:00"/>
        <d v="2024-05-04T00:00:00"/>
        <d v="2024-03-05T00:00:00"/>
        <d v="2025-04-16T00:00:00"/>
        <d v="2023-05-29T00:00:00"/>
        <d v="2023-08-19T00:00:00"/>
        <d v="2024-11-05T00:00:00"/>
        <d v="2025-06-27T00:00:00"/>
        <d v="2024-09-08T00:00:00"/>
        <d v="2023-10-31T00:00:00"/>
        <d v="2024-01-08T00:00:00"/>
        <d v="2025-01-07T00:00:00"/>
        <d v="2023-05-28T00:00:00"/>
        <d v="2024-06-27T00:00:00"/>
        <d v="2025-06-25T00:00:00"/>
        <d v="2024-04-10T00:00:00"/>
        <d v="2025-03-28T00:00:00"/>
        <d v="2024-04-09T00:00:00"/>
        <d v="2025-05-12T00:00:00"/>
        <d v="2023-09-08T00:00:00"/>
        <d v="2023-05-23T00:00:00"/>
        <d v="2025-03-01T00:00:00"/>
        <d v="2024-01-21T00:00:00"/>
        <d v="2023-03-16T00:00:00"/>
        <d v="2024-08-09T00:00:00"/>
        <d v="2024-11-07T00:00:00"/>
        <d v="2023-05-10T00:00:00"/>
        <d v="2024-07-02T00:00:00"/>
        <d v="2024-02-14T00:00:00"/>
        <d v="2025-05-08T00:00:00"/>
        <d v="2023-08-06T00:00:00"/>
        <d v="2023-09-28T00:00:00"/>
        <d v="2023-08-17T00:00:00"/>
        <d v="2024-07-21T00:00:00"/>
        <d v="2024-08-25T00:00:00"/>
        <d v="2023-12-11T00:00:00"/>
        <d v="2024-06-05T00:00:00"/>
        <d v="2023-04-23T00:00:00"/>
        <d v="2025-06-24T00:00:00"/>
        <d v="2025-02-19T00:00:00"/>
        <d v="2025-04-15T00:00:00"/>
        <d v="2024-07-10T00:00:00"/>
        <d v="2023-04-28T00:00:00"/>
        <d v="2023-07-01T00:00:00"/>
        <d v="2023-07-14T00:00:00"/>
        <d v="2023-11-29T00:00:00"/>
        <d v="2025-03-08T00:00:00"/>
        <d v="2025-01-03T00:00:00"/>
        <d v="2023-10-04T00:00:00"/>
        <d v="2023-03-19T00:00:00"/>
        <d v="2024-01-28T00:00:00"/>
        <d v="2023-03-25T00:00:00"/>
        <d v="2023-01-23T00:00:00"/>
        <d v="2023-04-09T00:00:00"/>
        <d v="2025-05-23T00:00:00"/>
        <d v="2023-01-26T00:00:00"/>
        <d v="2025-03-16T00:00:00"/>
        <d v="2023-01-27T00:00:00"/>
        <d v="2025-03-21T00:00:00"/>
        <d v="2025-05-14T00:00:00"/>
        <d v="2023-12-02T00:00:00"/>
        <d v="2023-03-26T00:00:00"/>
        <d v="2025-03-07T00:00:00"/>
        <d v="2025-02-04T00:00:00"/>
        <d v="2023-11-06T00:00:00"/>
        <d v="2025-02-11T00:00:00"/>
        <d v="2025-08-06T00:00:00"/>
        <d v="2025-03-14T00:00:00"/>
        <d v="2023-06-22T00:00:00"/>
        <d v="2023-03-29T00:00:00"/>
        <d v="2023-09-06T00:00:00"/>
        <d v="2023-07-13T00:00:00"/>
        <d v="2025-03-09T00:00:00"/>
        <d v="2023-10-01T00:00:00"/>
        <d v="2024-07-31T00:00:00"/>
        <d v="2023-06-14T00:00:00"/>
        <d v="2024-09-12T00:00:00"/>
        <d v="2023-02-27T00:00:00"/>
        <d v="2023-02-08T00:00:00"/>
        <d v="2024-05-31T00:00:00"/>
        <d v="2024-02-02T00:00:00"/>
        <d v="2025-02-08T00:00:00"/>
        <d v="2023-08-05T00:00:00"/>
        <d v="2025-02-27T00:00:00"/>
        <d v="2025-02-15T00:00:00"/>
        <d v="2024-10-14T00:00:00"/>
        <d v="2025-04-06T00:00:00"/>
        <d v="2024-06-11T00:00:00"/>
        <d v="2024-09-06T00:00:00"/>
        <d v="2024-11-24T00:00:00"/>
        <d v="2023-09-13T00:00:00"/>
        <d v="2023-05-26T00:00:00"/>
        <d v="2023-08-02T00:00:00"/>
        <d v="2023-04-13T00:00:00"/>
        <d v="2024-08-21T00:00:00"/>
        <d v="2023-02-07T00:00:00"/>
        <d v="2023-01-30T00:00:00"/>
        <d v="2025-05-11T00:00:00"/>
        <d v="2025-02-10T00:00:00"/>
        <d v="2025-01-22T00:00:00"/>
        <d v="2025-05-19T00:00:00"/>
        <d v="2023-01-31T00:00:00"/>
        <d v="2024-09-14T00:00:00"/>
        <d v="2024-05-24T00:00:00"/>
        <d v="2025-01-02T00:00:00"/>
        <d v="2023-02-24T00:00:00"/>
        <d v="2024-07-05T00:00:00"/>
        <d v="2024-10-29T00:00:00"/>
        <d v="2025-05-30T00:00:00"/>
        <d v="2023-02-23T00:00:00"/>
        <d v="2025-01-18T00:00:00"/>
        <d v="2023-04-02T00:00:00"/>
        <d v="2024-10-25T00:00:00"/>
        <d v="2024-09-24T00:00:00"/>
        <d v="2023-05-14T00:00:00"/>
        <d v="2023-08-22T00:00:00"/>
        <d v="2024-10-24T00:00:00"/>
        <d v="2023-01-25T00:00:00"/>
        <d v="2023-04-29T00:00:00"/>
        <d v="2023-02-18T00:00:00"/>
        <d v="2024-04-17T00:00:00"/>
        <d v="2024-07-30T00:00:00"/>
        <d v="2024-08-30T00:00:00"/>
        <d v="2023-03-08T00:00:00"/>
        <d v="2024-01-04T00:00:00"/>
        <d v="2023-01-05T00:00:00"/>
        <d v="2023-05-30T00:00:00"/>
        <d v="2024-11-18T00:00:00"/>
        <d v="2024-04-06T00:00:00"/>
        <d v="2024-11-15T00:00:00"/>
        <d v="2024-03-18T00:00:00"/>
        <d v="2024-02-17T00:00:00"/>
        <d v="2023-12-20T00:00:00"/>
        <d v="2024-02-20T00:00:00"/>
        <d v="2025-01-27T00:00:00"/>
        <d v="2023-02-05T00:00:00"/>
        <d v="2024-03-01T00:00:00"/>
        <d v="2025-05-24T00:00:00"/>
        <d v="2024-12-09T00:00:00"/>
        <d v="2025-01-12T00:00:00"/>
        <d v="2024-01-25T00:00:00"/>
        <d v="2024-07-23T00:00:00"/>
        <d v="2024-07-19T00:00:00"/>
        <d v="2023-07-21T00:00:00"/>
        <d v="2025-05-21T00:00:00"/>
        <d v="2023-09-23T00:00:00"/>
        <d v="2023-08-16T00:00:00"/>
        <d v="2024-10-30T00:00:00"/>
        <d v="2024-07-08T00:00:00"/>
        <d v="2023-01-12T00:00:00"/>
        <d v="2024-08-18T00:00:00"/>
        <d v="2025-03-06T00:00:00"/>
        <d v="2025-05-15T00:00:00"/>
        <d v="2024-10-07T00:00:00"/>
        <d v="2024-08-01T00:00:00"/>
        <d v="2025-01-23T00:00:00"/>
        <d v="2025-04-09T00:00:00"/>
        <d v="2023-01-20T00:00:00"/>
        <d v="2025-04-30T00:00:00"/>
        <d v="2023-02-21T00:00:00"/>
        <d v="2024-04-04T00:00:00"/>
        <d v="2023-03-14T00:00:00"/>
        <d v="2024-07-27T00:00:00"/>
        <d v="2024-10-23T00:00:00"/>
        <d v="2024-02-09T00:00:00"/>
        <d v="2024-03-13T00:00:00"/>
        <d v="2023-06-21T00:00:00"/>
        <d v="2024-10-17T00:00:00"/>
        <d v="2024-01-14T00:00:00"/>
        <d v="2025-04-29T00:00:00"/>
        <d v="2023-06-15T00:00:00"/>
        <d v="2023-04-12T00:00:00"/>
        <d v="2024-02-23T00:00:00"/>
        <d v="2024-09-13T00:00:00"/>
        <d v="2023-08-29T00:00:00"/>
        <d v="2023-02-03T00:00:00"/>
        <d v="2024-03-11T00:00:00"/>
        <d v="2023-05-31T00:00:00"/>
        <d v="2023-04-03T00:00:00"/>
        <d v="2024-03-19T00:00:00"/>
        <d v="2024-06-29T00:00:00"/>
        <d v="2023-09-05T00:00:00"/>
        <d v="2025-04-27T00:00:00"/>
        <d v="2024-01-05T00:00:00"/>
        <d v="2023-10-05T00:00:00"/>
        <d v="2024-03-21T00:00:00"/>
        <d v="2023-07-22T00:00:00"/>
        <d v="2023-08-10T00:00:00"/>
        <d v="2024-05-07T00:00:00"/>
        <d v="2025-06-04T00:00:00"/>
        <d v="2023-07-17T00:00:00"/>
        <d v="2024-10-28T00:00:00"/>
        <d v="2024-03-14T00:00:00"/>
        <d v="2024-03-08T00:00:00"/>
        <d v="2024-01-23T00:00:00"/>
        <d v="2024-10-21T00:00:00"/>
        <d v="2024-01-29T00:00:00"/>
        <d v="2025-06-30T00:00:00"/>
        <d v="2024-04-21T00:00:00"/>
        <d v="2024-07-09T00:00:00"/>
        <d v="2023-02-13T00:00:00"/>
        <d v="2025-03-10T00:00:00"/>
        <d v="2023-07-26T00:00:00"/>
        <d v="2023-02-04T00:00:00"/>
        <d v="2023-08-27T00:00:00"/>
        <d v="2024-01-16T00:00:00"/>
        <d v="2023-09-25T00:00:00"/>
        <d v="2023-05-22T00:00:00"/>
        <d v="2025-06-11T00:00:00"/>
        <d v="2024-02-06T00:00:00"/>
        <d v="2024-10-22T00:00:00"/>
        <d v="2024-02-28T00:00:00"/>
        <d v="2023-07-15T00:00:00"/>
        <d v="2024-08-19T00:00:00"/>
        <d v="2024-07-25T00:00:00"/>
        <d v="2023-07-10T00:00:00"/>
        <d v="2023-04-17T00:00:00"/>
        <d v="2024-03-06T00:00:00"/>
        <d v="2025-02-17T00:00:00"/>
        <d v="2024-06-17T00:00:00"/>
        <d v="2023-10-24T00:00:00"/>
        <d v="2023-06-28T00:00:00"/>
        <d v="2023-06-09T00:00:00"/>
        <d v="2024-10-01T00:00:00"/>
        <d v="2024-06-20T00:00:00"/>
        <d v="2023-05-12T00:00:00"/>
        <d v="2023-06-29T00:00:00"/>
        <d v="2024-03-26T00:00:00"/>
        <d v="2024-11-14T00:00:00"/>
        <d v="2024-07-18T00:00:00"/>
        <d v="2023-09-02T00:00:00"/>
        <d v="2024-01-09T00:00:00"/>
      </sharedItems>
      <fieldGroup par="44"/>
    </cacheField>
    <cacheField name="Customer_Name" numFmtId="0">
      <sharedItems/>
    </cacheField>
    <cacheField name="City" numFmtId="0">
      <sharedItems count="9">
        <s v="Kolkata"/>
        <s v="Pune"/>
        <s v="Ahmedabad"/>
        <s v="Mumbai"/>
        <s v="Delhi"/>
        <s v="Hyderabad"/>
        <s v="Chennai"/>
        <s v="Bengaluru"/>
        <s v="Not Provided"/>
      </sharedItems>
    </cacheField>
    <cacheField name="Product_Category" numFmtId="0">
      <sharedItems count="5">
        <s v="Home &amp; Kitchen"/>
        <s v="Electronics"/>
        <s v="Books"/>
        <s v="Fashion"/>
        <s v="Beauty"/>
      </sharedItems>
    </cacheField>
    <cacheField name="Product_Name" numFmtId="0">
      <sharedItems count="25">
        <s v="Water Bottle"/>
        <s v="Power Bank 10000Mah"/>
        <s v="Cookbook"/>
        <s v="Denim Jeans"/>
        <s v="Non-Stick Pan"/>
        <s v="Storage Box"/>
        <s v="Lipstick"/>
        <s v="Fiction Novel"/>
        <s v="Wireless Earbuds"/>
        <s v="Usb Cable"/>
        <s v="Women'S Kurti"/>
        <s v="Smart Watch"/>
        <s v="Perfume 50Ml"/>
        <s v="Self-Help Book"/>
        <s v="Notebook Set"/>
        <s v="Kids Story Book"/>
        <s v="Table Lamp"/>
        <s v="Running Shoes"/>
        <s v="Bluetooth Speaker"/>
        <s v="Sunglasses"/>
        <s v="Men'S T-Shirt"/>
        <s v="Shampoo 200Ml"/>
        <s v="Hair Oil"/>
        <s v="Led Bulb Pack"/>
        <s v="Face Cream"/>
      </sharedItems>
    </cacheField>
    <cacheField name="Quantity" numFmtId="0">
      <sharedItems containsSemiMixedTypes="0" containsString="0" containsNumber="1" containsInteger="1" minValue="1" maxValue="3"/>
    </cacheField>
    <cacheField name="Price" numFmtId="165">
      <sharedItems containsSemiMixedTypes="0" containsString="0" containsNumber="1" minValue="99.3" maxValue="3497.23"/>
    </cacheField>
    <cacheField name="Payment_Method" numFmtId="0">
      <sharedItems count="6">
        <s v="Debit Card"/>
        <s v="Credit Card"/>
        <s v="Cash On Delivery"/>
        <s v="Net Banking"/>
        <s v="Upi"/>
        <s v="Unknown"/>
      </sharedItems>
    </cacheField>
    <cacheField name="Delivery_Status" numFmtId="0">
      <sharedItems count="8">
        <s v="Delivered"/>
        <s v="Pending"/>
        <s v="Returned"/>
        <s v="Cancelled"/>
        <s v="  Delivered  " u="1"/>
        <s v="  Pending  " u="1"/>
        <s v="  Cancelled  " u="1"/>
        <s v="  Returned  " u="1"/>
      </sharedItems>
    </cacheField>
    <cacheField name="Customer_Rating" numFmtId="0">
      <sharedItems containsString="0" containsBlank="1" containsNumber="1" containsInteger="1" minValue="1" maxValue="5"/>
    </cacheField>
    <cacheField name="Sales" numFmtId="165">
      <sharedItems containsSemiMixedTypes="0" containsString="0" containsNumber="1" minValue="99.59" maxValue="10275"/>
    </cacheField>
    <cacheField name="Sum of Total Sales" numFmtId="0">
      <sharedItems containsString="0" containsBlank="1" containsNumber="1" minValue="7809256.1530100545" maxValue="7809256.1530100545"/>
    </cacheField>
    <cacheField name="Average Price" numFmtId="0">
      <sharedItems containsString="0" containsBlank="1" containsNumber="1" minValue="1145.5104812480381" maxValue="1145.5104812480381"/>
    </cacheField>
    <cacheField name="MIN" numFmtId="0">
      <sharedItems containsString="0" containsBlank="1" containsNumber="1" minValue="99.3" maxValue="99.3"/>
    </cacheField>
    <cacheField name="MAX" numFmtId="0">
      <sharedItems containsString="0" containsBlank="1" containsNumber="1" minValue="3497.23" maxValue="3497.23"/>
    </cacheField>
    <cacheField name="Count" numFmtId="0">
      <sharedItems containsString="0" containsBlank="1" containsNumber="1" containsInteger="1" minValue="4700" maxValue="4700"/>
    </cacheField>
    <cacheField name="Count of Orders" numFmtId="0">
      <sharedItems containsString="0" containsBlank="1" containsNumber="1" containsInteger="1" minValue="4700" maxValue="4700"/>
    </cacheField>
    <cacheField name="IF" numFmtId="0">
      <sharedItems/>
    </cacheField>
    <cacheField name="AND" numFmtId="0">
      <sharedItems/>
    </cacheField>
    <cacheField name="OR" numFmtId="0">
      <sharedItems/>
    </cacheField>
    <cacheField name="IFERROR" numFmtId="0">
      <sharedItems containsString="0" containsBlank="1" containsNumber="1" containsInteger="1" minValue="0" maxValue="0"/>
    </cacheField>
    <cacheField name="COUNTIF" numFmtId="0">
      <sharedItems containsSemiMixedTypes="0" containsString="0" containsNumber="1" containsInteger="1" minValue="50" maxValue="619"/>
    </cacheField>
    <cacheField name="COUNTIFS" numFmtId="0">
      <sharedItems containsSemiMixedTypes="0" containsString="0" containsNumber="1" containsInteger="1" minValue="37" maxValue="468"/>
    </cacheField>
    <cacheField name="SUMIF" numFmtId="165">
      <sharedItems containsSemiMixedTypes="0" containsString="0" containsNumber="1" minValue="594714.6477588166" maxValue="2759712.3299794244"/>
    </cacheField>
    <cacheField name="SUMIFS" numFmtId="165">
      <sharedItems containsSemiMixedTypes="0" containsString="0" containsNumber="1" minValue="60882.938065984097" maxValue="330643.50635802455"/>
    </cacheField>
    <cacheField name="AVERAGEIF" numFmtId="2">
      <sharedItems containsSemiMixedTypes="0" containsString="0" containsNumber="1" minValue="3.804733727810651" maxValue="3.9001122334455669"/>
    </cacheField>
    <cacheField name="Product Name" numFmtId="0">
      <sharedItems/>
    </cacheField>
    <cacheField name="Product Category" numFmtId="0">
      <sharedItems count="5">
        <s v="Home &amp; Kitchen"/>
        <s v="Electronics"/>
        <s v="Books"/>
        <s v="Fashion"/>
        <s v="Beauty"/>
      </sharedItems>
    </cacheField>
    <cacheField name="VLOOKUP" numFmtId="0">
      <sharedItems/>
    </cacheField>
    <cacheField name="XLOOKUP" numFmtId="0">
      <sharedItems/>
    </cacheField>
    <cacheField name="INDEX" numFmtId="0">
      <sharedItems/>
    </cacheField>
    <cacheField name="MATCH" numFmtId="0">
      <sharedItems containsSemiMixedTypes="0" containsString="0" containsNumber="1" containsInteger="1" minValue="2" maxValue="80"/>
    </cacheField>
    <cacheField name="INDEX &amp; MATCH" numFmtId="0">
      <sharedItems/>
    </cacheField>
    <cacheField name="DATE" numFmtId="0">
      <sharedItems containsNonDate="0" containsDate="1" containsString="0" containsBlank="1" minDate="2026-09-13T00:00:00" maxDate="2026-09-14T00:00:00"/>
    </cacheField>
    <cacheField name="YEAR" numFmtId="0">
      <sharedItems containsSemiMixedTypes="0" containsString="0" containsNumber="1" containsInteger="1" minValue="2023" maxValue="2025"/>
    </cacheField>
    <cacheField name="MONTH" numFmtId="0">
      <sharedItems containsSemiMixedTypes="0" containsString="0" containsNumber="1" containsInteger="1" minValue="1" maxValue="12"/>
    </cacheField>
    <cacheField name="DAY" numFmtId="0">
      <sharedItems containsSemiMixedTypes="0" containsString="0" containsNumber="1" containsInteger="1" minValue="1" maxValue="31"/>
    </cacheField>
    <cacheField name="WEEKDAY" numFmtId="0">
      <sharedItems containsSemiMixedTypes="0" containsString="0" containsNumber="1" containsInteger="1" minValue="1" maxValue="7"/>
    </cacheField>
    <cacheField name="WEEKEND STATUS" numFmtId="0">
      <sharedItems/>
    </cacheField>
    <cacheField name="WEEKEND ORDER SHARE" numFmtId="0">
      <sharedItems containsString="0" containsBlank="1" containsNumber="1" minValue="6.5106382978723398E-2" maxValue="4700"/>
    </cacheField>
    <cacheField name="Cancelled Orders" numFmtId="0">
      <sharedItems containsString="0" containsBlank="1" containsNumber="1" minValue="7.5957446808510645E-2" maxValue="357"/>
    </cacheField>
    <cacheField name="Months (Order_Date)" numFmtId="0" databaseField="0">
      <fieldGroup base="1">
        <rangePr groupBy="months" startDate="2023-01-01T00:00:00" endDate="2025-08-07T00:00:00"/>
        <groupItems count="14">
          <s v="&lt;1/1/2023"/>
          <s v="Jan"/>
          <s v="Feb"/>
          <s v="Mar"/>
          <s v="Apr"/>
          <s v="May"/>
          <s v="Jun"/>
          <s v="Jul"/>
          <s v="Aug"/>
          <s v="Sep"/>
          <s v="Oct"/>
          <s v="Nov"/>
          <s v="Dec"/>
          <s v="&gt;8/7/2025"/>
        </groupItems>
      </fieldGroup>
    </cacheField>
    <cacheField name="Quarters (Order_Date)" numFmtId="0" databaseField="0">
      <fieldGroup base="1">
        <rangePr groupBy="quarters" startDate="2023-01-01T00:00:00" endDate="2025-08-07T00:00:00"/>
        <groupItems count="6">
          <s v="&lt;1/1/2023"/>
          <s v="Qtr1"/>
          <s v="Qtr2"/>
          <s v="Qtr3"/>
          <s v="Qtr4"/>
          <s v="&gt;8/7/2025"/>
        </groupItems>
      </fieldGroup>
    </cacheField>
    <cacheField name="Years (Order_Date)" numFmtId="0" databaseField="0">
      <fieldGroup base="1">
        <rangePr groupBy="years" startDate="2023-01-01T00:00:00" endDate="2025-08-07T00:00:00"/>
        <groupItems count="5">
          <s v="&lt;1/1/2023"/>
          <s v="2023"/>
          <s v="2024"/>
          <s v="2025"/>
          <s v="&gt;8/7/2025"/>
        </groupItems>
      </fieldGroup>
    </cacheField>
  </cacheFields>
  <extLst>
    <ext xmlns:x14="http://schemas.microsoft.com/office/spreadsheetml/2009/9/main" uri="{725AE2AE-9491-48be-B2B4-4EB974FC3084}">
      <x14:pivotCacheDefinition pivotCacheId="1757831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00">
  <r>
    <s v="WEB-5291"/>
    <d v="2024-02-18T00:00:00"/>
    <s v="Rahul Pillai"/>
    <s v="Kolkata"/>
    <s v="Home &amp; Kitchen"/>
    <s v="Water Bottle"/>
    <n v="1"/>
    <n v="1267.79"/>
    <s v="Debit Card"/>
    <s v="Delivered"/>
    <n v="3"/>
    <n v="1267.79"/>
    <n v="7809256.1530100545"/>
    <n v="1145.5104812480381"/>
    <n v="99.3"/>
    <n v="3497.23"/>
    <n v="4700"/>
    <n v="4700"/>
    <s v="Completed"/>
    <s v="Yes"/>
    <s v="No"/>
    <n v="0"/>
    <n v="590"/>
    <n v="451"/>
    <n v="1463424.4009529033"/>
    <n v="118285.78776560788"/>
    <n v="3.8140589569160999"/>
    <s v="Water Bottle"/>
    <s v="Home &amp; Kitchen"/>
    <s v="Home &amp; Kitchen"/>
    <s v="Home &amp; Kitchen"/>
    <s v="Home &amp; Kitchen"/>
    <n v="2"/>
    <s v="Home &amp; Kitchen"/>
    <d v="2026-09-13T00:00:00"/>
    <n v="2024"/>
    <x v="0"/>
    <n v="18"/>
    <n v="1"/>
    <s v="Weekday"/>
    <n v="306"/>
  </r>
  <r>
    <s v="WEB-9175"/>
    <d v="2024-09-11T00:00:00"/>
    <s v="Neha Verma"/>
    <s v="Kolkata"/>
    <s v="Electronics"/>
    <s v="Power Bank 10000Mah"/>
    <n v="3"/>
    <n v="1072.3399999999999"/>
    <s v="Credit Card"/>
    <s v="Delivered"/>
    <n v="5"/>
    <n v="3217.0199999999995"/>
    <m/>
    <m/>
    <m/>
    <m/>
    <m/>
    <m/>
    <s v="Completed"/>
    <s v="Yes"/>
    <s v="No"/>
    <m/>
    <n v="590"/>
    <n v="451"/>
    <n v="2759712.3299794244"/>
    <n v="330643.50635802455"/>
    <n v="3.8641711229946525"/>
    <s v="Power Bank 10000Mah"/>
    <s v="Electronics"/>
    <s v="Electronics"/>
    <s v="Electronics"/>
    <s v="Electronics"/>
    <n v="3"/>
    <s v="Electronics"/>
    <d v="2026-09-13T15:02:52"/>
    <n v="2024"/>
    <x v="1"/>
    <n v="11"/>
    <n v="4"/>
    <s v="Weekday"/>
    <n v="4700"/>
  </r>
  <r>
    <s v="WEB-5970"/>
    <d v="2023-07-31T00:00:00"/>
    <s v="Kavya Iyer"/>
    <s v="Pune"/>
    <s v="Books"/>
    <s v="Cookbook"/>
    <n v="1"/>
    <n v="611.35"/>
    <s v="Cash On Delivery"/>
    <s v="Delivered"/>
    <n v="5"/>
    <n v="611.35"/>
    <m/>
    <m/>
    <m/>
    <m/>
    <m/>
    <m/>
    <s v="Completed"/>
    <s v="No"/>
    <s v="No"/>
    <m/>
    <n v="595"/>
    <n v="444"/>
    <n v="594714.6477588166"/>
    <n v="60882.938065984097"/>
    <n v="3.804733727810651"/>
    <s v="Cookbook"/>
    <s v="Books"/>
    <s v="Books"/>
    <s v="Books"/>
    <s v="Books"/>
    <n v="4"/>
    <s v="Books"/>
    <m/>
    <n v="2023"/>
    <x v="2"/>
    <n v="31"/>
    <n v="2"/>
    <s v="Weekday"/>
    <n v="6.5106382978723398E-2"/>
  </r>
  <r>
    <s v="WEB-7539"/>
    <d v="2024-02-05T00:00:00"/>
    <s v="Sanjay Menon"/>
    <s v="Ahmedabad"/>
    <s v="Electronics"/>
    <s v="Power Bank 10000Mah"/>
    <n v="1"/>
    <n v="935.46"/>
    <s v="Cash On Delivery"/>
    <s v="Delivered"/>
    <n v="4"/>
    <n v="935.46"/>
    <m/>
    <m/>
    <m/>
    <m/>
    <m/>
    <m/>
    <s v="Completed"/>
    <s v="No"/>
    <s v="No"/>
    <m/>
    <n v="589"/>
    <n v="426"/>
    <n v="2759712.3299794244"/>
    <n v="330643.50635802455"/>
    <n v="3.8641711229946525"/>
    <s v="Power Bank 10000Mah"/>
    <s v="Electronics"/>
    <s v="Electronics"/>
    <s v="Electronics"/>
    <s v="Electronics"/>
    <n v="3"/>
    <s v="Electronics"/>
    <m/>
    <n v="2024"/>
    <x v="0"/>
    <n v="5"/>
    <n v="2"/>
    <s v="Weekday"/>
    <m/>
  </r>
  <r>
    <s v="WEB-7757"/>
    <d v="2024-11-02T00:00:00"/>
    <s v="Aarav Kumar"/>
    <s v="Mumbai"/>
    <s v="Fashion"/>
    <s v="Denim Jeans"/>
    <n v="2"/>
    <n v="1292.02"/>
    <s v="Credit Card"/>
    <s v="Pending"/>
    <n v="4"/>
    <n v="2584.04"/>
    <m/>
    <m/>
    <m/>
    <m/>
    <m/>
    <m/>
    <s v="Pending"/>
    <s v="No"/>
    <s v="Yes"/>
    <m/>
    <n v="619"/>
    <n v="468"/>
    <n v="1892867.2841657216"/>
    <n v="199432.98236095349"/>
    <n v="3.8949824970828471"/>
    <s v="Denim Jeans"/>
    <s v="Fashion"/>
    <s v="Fashion"/>
    <s v="Fashion"/>
    <s v="Fashion"/>
    <n v="6"/>
    <s v="Fashion"/>
    <m/>
    <n v="2024"/>
    <x v="3"/>
    <n v="2"/>
    <n v="7"/>
    <s v="Weekday"/>
    <m/>
  </r>
  <r>
    <s v="WEB-5775"/>
    <d v="2024-03-28T00:00:00"/>
    <s v="Arjun Rao"/>
    <s v="Pune"/>
    <s v="Home &amp; Kitchen"/>
    <s v="Non-Stick Pan"/>
    <n v="2"/>
    <n v="1976.94"/>
    <s v="Credit Card"/>
    <s v="Delivered"/>
    <n v="1"/>
    <n v="3953.88"/>
    <m/>
    <m/>
    <m/>
    <m/>
    <m/>
    <m/>
    <s v="Completed"/>
    <s v="Yes"/>
    <s v="No"/>
    <m/>
    <n v="595"/>
    <n v="444"/>
    <n v="1463424.4009529033"/>
    <n v="118285.78776560788"/>
    <n v="3.8140589569160999"/>
    <s v="Non-Stick Pan"/>
    <s v="Home &amp; Kitchen"/>
    <s v="Home &amp; Kitchen"/>
    <s v="Home &amp; Kitchen"/>
    <s v="Home &amp; Kitchen"/>
    <n v="7"/>
    <s v="Home &amp; Kitchen"/>
    <m/>
    <n v="2024"/>
    <x v="4"/>
    <n v="28"/>
    <n v="5"/>
    <s v="Weekday"/>
    <m/>
  </r>
  <r>
    <s v="WEB-5780"/>
    <d v="2023-03-03T00:00:00"/>
    <s v="Ishaan Verma"/>
    <s v="Delhi"/>
    <s v="Home &amp; Kitchen"/>
    <s v="Storage Box"/>
    <n v="1"/>
    <n v="873.94"/>
    <s v="Debit Card"/>
    <s v="Delivered"/>
    <n v="3"/>
    <n v="873.94"/>
    <m/>
    <m/>
    <m/>
    <m/>
    <m/>
    <m/>
    <s v="Completed"/>
    <s v="No"/>
    <s v="No"/>
    <m/>
    <n v="573"/>
    <n v="450"/>
    <n v="1463424.4009529033"/>
    <n v="118285.78776560788"/>
    <n v="3.8140589569160999"/>
    <s v="Storage Box"/>
    <s v="Home &amp; Kitchen"/>
    <s v="Home &amp; Kitchen"/>
    <s v="Home &amp; Kitchen"/>
    <s v="Home &amp; Kitchen"/>
    <n v="8"/>
    <s v="Home &amp; Kitchen"/>
    <m/>
    <n v="2023"/>
    <x v="4"/>
    <n v="3"/>
    <n v="6"/>
    <s v="Weekday"/>
    <m/>
  </r>
  <r>
    <s v="WEB-7842"/>
    <d v="2024-11-27T00:00:00"/>
    <s v="Neha Mehta"/>
    <s v="Delhi"/>
    <s v="Fashion"/>
    <s v="Denim Jeans"/>
    <n v="2"/>
    <n v="294.39"/>
    <s v="Credit Card"/>
    <s v="Delivered"/>
    <n v="5"/>
    <n v="588.78"/>
    <m/>
    <m/>
    <m/>
    <m/>
    <m/>
    <m/>
    <s v="Completed"/>
    <s v="No"/>
    <s v="No"/>
    <m/>
    <n v="573"/>
    <n v="450"/>
    <n v="1892867.2841657216"/>
    <n v="199432.98236095349"/>
    <n v="3.8949824970828471"/>
    <s v="Denim Jeans"/>
    <s v="Fashion"/>
    <s v="Fashion"/>
    <s v="Fashion"/>
    <s v="Fashion"/>
    <n v="6"/>
    <s v="Fashion"/>
    <m/>
    <n v="2024"/>
    <x v="3"/>
    <n v="27"/>
    <n v="4"/>
    <s v="Weekday"/>
    <m/>
  </r>
  <r>
    <s v="WEB-8606"/>
    <d v="2025-01-31T00:00:00"/>
    <s v="Saanvi Singh"/>
    <s v="Delhi"/>
    <s v="Beauty"/>
    <s v="Lipstick"/>
    <n v="3"/>
    <n v="668.16"/>
    <s v="Credit Card"/>
    <s v="Pending"/>
    <n v="3"/>
    <n v="2004.48"/>
    <m/>
    <m/>
    <m/>
    <m/>
    <m/>
    <m/>
    <s v="Pending"/>
    <s v="No"/>
    <s v="Yes"/>
    <m/>
    <n v="573"/>
    <n v="450"/>
    <n v="1098537.4901531704"/>
    <n v="96724.388030634553"/>
    <n v="3.9001122334455669"/>
    <s v="Lipstick"/>
    <s v="Beauty"/>
    <s v="Beauty"/>
    <s v="Beauty"/>
    <s v="Beauty"/>
    <n v="10"/>
    <s v="Beauty"/>
    <m/>
    <n v="2025"/>
    <x v="5"/>
    <n v="31"/>
    <n v="6"/>
    <s v="Weekday"/>
    <m/>
  </r>
  <r>
    <s v="WEB-8555"/>
    <d v="2023-11-07T00:00:00"/>
    <s v="Diya Mehta"/>
    <s v="Hyderabad"/>
    <s v="Books"/>
    <s v="Fiction Novel"/>
    <n v="2"/>
    <n v="356.29"/>
    <s v="Debit Card"/>
    <s v="Delivered"/>
    <n v="3"/>
    <n v="712.58"/>
    <m/>
    <m/>
    <m/>
    <m/>
    <m/>
    <m/>
    <s v="Completed"/>
    <s v="No"/>
    <s v="No"/>
    <m/>
    <n v="559"/>
    <n v="408"/>
    <n v="594714.6477588166"/>
    <n v="60882.938065984097"/>
    <n v="3.804733727810651"/>
    <s v="Fiction Novel"/>
    <s v="Books"/>
    <s v="Books"/>
    <s v="Books"/>
    <s v="Books"/>
    <n v="11"/>
    <s v="Books"/>
    <m/>
    <n v="2023"/>
    <x v="3"/>
    <n v="7"/>
    <n v="3"/>
    <s v="Weekend"/>
    <m/>
  </r>
  <r>
    <s v="WEB-7350"/>
    <d v="2025-01-13T00:00:00"/>
    <s v="Simran Bose"/>
    <s v="Hyderabad"/>
    <s v="Electronics"/>
    <s v="Wireless Earbuds"/>
    <n v="2"/>
    <n v="3434.59"/>
    <s v="Net Banking"/>
    <s v="Delivered"/>
    <n v="4"/>
    <n v="6869.18"/>
    <m/>
    <m/>
    <m/>
    <m/>
    <m/>
    <m/>
    <s v="Completed"/>
    <s v="Yes"/>
    <s v="No"/>
    <m/>
    <n v="559"/>
    <n v="408"/>
    <n v="2759712.3299794244"/>
    <n v="330643.50635802455"/>
    <n v="3.8641711229946525"/>
    <s v="Wireless Earbuds"/>
    <s v="Electronics"/>
    <s v="Electronics"/>
    <s v="Electronics"/>
    <s v="Electronics"/>
    <n v="12"/>
    <s v="Electronics"/>
    <m/>
    <n v="2025"/>
    <x v="5"/>
    <n v="13"/>
    <n v="2"/>
    <s v="Weekday"/>
    <m/>
  </r>
  <r>
    <s v="WEB-9140"/>
    <d v="2023-05-07T00:00:00"/>
    <s v="Rahul Patel"/>
    <s v="Ahmedabad"/>
    <s v="Electronics"/>
    <s v="Usb Cable"/>
    <n v="1"/>
    <n v="3215.12"/>
    <s v="Credit Card"/>
    <s v="Pending"/>
    <n v="5"/>
    <n v="3215.12"/>
    <m/>
    <m/>
    <m/>
    <m/>
    <m/>
    <m/>
    <s v="Pending"/>
    <s v="No"/>
    <s v="Yes"/>
    <m/>
    <n v="589"/>
    <n v="426"/>
    <n v="2759712.3299794244"/>
    <n v="330643.50635802455"/>
    <n v="3.8641711229946525"/>
    <s v="Usb Cable"/>
    <s v="Electronics"/>
    <s v="Electronics"/>
    <s v="Electronics"/>
    <s v="Electronics"/>
    <n v="13"/>
    <s v="Electronics"/>
    <m/>
    <n v="2023"/>
    <x v="6"/>
    <n v="7"/>
    <n v="1"/>
    <s v="Weekend"/>
    <m/>
  </r>
  <r>
    <s v="WEB-5227"/>
    <d v="2023-03-07T00:00:00"/>
    <s v="Saanvi Bose"/>
    <s v="Chennai"/>
    <s v="Home &amp; Kitchen"/>
    <s v="Storage Box"/>
    <n v="1"/>
    <n v="1258.81"/>
    <s v="Credit Card"/>
    <s v="Delivered"/>
    <n v="3"/>
    <n v="1258.81"/>
    <m/>
    <m/>
    <m/>
    <m/>
    <m/>
    <m/>
    <s v="Completed"/>
    <s v="Yes"/>
    <s v="No"/>
    <m/>
    <n v="558"/>
    <n v="430"/>
    <n v="1463424.4009529033"/>
    <n v="118285.78776560788"/>
    <n v="3.8140589569160999"/>
    <s v="Storage Box"/>
    <s v="Home &amp; Kitchen"/>
    <s v="Home &amp; Kitchen"/>
    <s v="Home &amp; Kitchen"/>
    <s v="Home &amp; Kitchen"/>
    <n v="8"/>
    <s v="Home &amp; Kitchen"/>
    <m/>
    <n v="2023"/>
    <x v="4"/>
    <n v="7"/>
    <n v="3"/>
    <s v="Weekend"/>
    <m/>
  </r>
  <r>
    <s v="WEB-8953"/>
    <d v="2024-04-30T00:00:00"/>
    <s v="Rohan Sharma"/>
    <s v="Ahmedabad"/>
    <s v="Fashion"/>
    <s v="Women'S Kurti"/>
    <n v="1"/>
    <n v="1344.19"/>
    <s v="Upi"/>
    <s v="Pending"/>
    <n v="5"/>
    <n v="1344.19"/>
    <m/>
    <m/>
    <m/>
    <m/>
    <m/>
    <m/>
    <s v="Pending"/>
    <s v="No"/>
    <s v="Yes"/>
    <m/>
    <n v="589"/>
    <n v="426"/>
    <n v="1892867.2841657216"/>
    <n v="199432.98236095349"/>
    <n v="3.8949824970828471"/>
    <s v="Women'S Kurti"/>
    <s v="Fashion"/>
    <s v="Fashion"/>
    <s v="Fashion"/>
    <s v="Fashion"/>
    <n v="15"/>
    <s v="Fashion"/>
    <m/>
    <n v="2024"/>
    <x v="7"/>
    <n v="30"/>
    <n v="3"/>
    <s v="Weekday"/>
    <m/>
  </r>
  <r>
    <s v="WEB-8462"/>
    <d v="2024-10-18T00:00:00"/>
    <s v="Karan Mehta"/>
    <s v="Ahmedabad"/>
    <s v="Beauty"/>
    <s v="Lipstick"/>
    <n v="1"/>
    <n v="422.91"/>
    <s v="Net Banking"/>
    <s v="Delivered"/>
    <n v="4"/>
    <n v="422.91"/>
    <m/>
    <m/>
    <m/>
    <m/>
    <m/>
    <m/>
    <s v="Completed"/>
    <s v="No"/>
    <s v="No"/>
    <m/>
    <n v="589"/>
    <n v="426"/>
    <n v="1098537.4901531704"/>
    <n v="96724.388030634553"/>
    <n v="3.9001122334455669"/>
    <s v="Lipstick"/>
    <s v="Beauty"/>
    <s v="Beauty"/>
    <s v="Beauty"/>
    <s v="Beauty"/>
    <n v="10"/>
    <s v="Beauty"/>
    <m/>
    <n v="2024"/>
    <x v="8"/>
    <n v="18"/>
    <n v="6"/>
    <s v="Weekday"/>
    <m/>
  </r>
  <r>
    <s v="WEB-5458"/>
    <d v="2025-02-13T00:00:00"/>
    <s v="Karan Rao"/>
    <s v="Chennai"/>
    <s v="Electronics"/>
    <s v="Smart Watch"/>
    <n v="3"/>
    <n v="3386.93"/>
    <s v="Cash On Delivery"/>
    <s v="Delivered"/>
    <n v="2"/>
    <n v="10160.789999999999"/>
    <m/>
    <m/>
    <m/>
    <m/>
    <m/>
    <m/>
    <s v="Completed"/>
    <s v="Yes"/>
    <s v="No"/>
    <m/>
    <n v="558"/>
    <n v="430"/>
    <n v="2759712.3299794244"/>
    <n v="330643.50635802455"/>
    <n v="3.8641711229946525"/>
    <s v="Smart Watch"/>
    <s v="Electronics"/>
    <s v="Electronics"/>
    <s v="Electronics"/>
    <s v="Electronics"/>
    <n v="17"/>
    <s v="Electronics"/>
    <m/>
    <n v="2025"/>
    <x v="0"/>
    <n v="13"/>
    <n v="5"/>
    <s v="Weekday"/>
    <m/>
  </r>
  <r>
    <s v="WEB-8589"/>
    <d v="2024-09-09T00:00:00"/>
    <s v="Vikram Patel"/>
    <s v="Hyderabad"/>
    <s v="Beauty"/>
    <s v="Perfume 50Ml"/>
    <n v="1"/>
    <n v="798.50450765864298"/>
    <s v="Net Banking"/>
    <s v="Delivered"/>
    <n v="3"/>
    <n v="798.50450765864298"/>
    <m/>
    <m/>
    <m/>
    <m/>
    <m/>
    <m/>
    <s v="Completed"/>
    <s v="No"/>
    <s v="No"/>
    <m/>
    <n v="559"/>
    <n v="408"/>
    <n v="1098537.4901531704"/>
    <n v="96724.388030634553"/>
    <n v="3.9001122334455669"/>
    <s v="Perfume 50Ml"/>
    <s v="Beauty"/>
    <s v="Beauty"/>
    <s v="Beauty"/>
    <s v="Beauty"/>
    <n v="18"/>
    <s v="Beauty"/>
    <m/>
    <n v="2024"/>
    <x v="1"/>
    <n v="9"/>
    <n v="2"/>
    <s v="Weekday"/>
    <m/>
  </r>
  <r>
    <s v="WEB-7521"/>
    <d v="2025-04-11T00:00:00"/>
    <s v="Sanjay Patel"/>
    <s v="Delhi"/>
    <s v="Books"/>
    <s v="Self-Help Book"/>
    <n v="1"/>
    <n v="450.26903299203627"/>
    <s v="Cash On Delivery"/>
    <s v="Delivered"/>
    <n v="5"/>
    <n v="450.26903299203627"/>
    <m/>
    <m/>
    <m/>
    <m/>
    <m/>
    <m/>
    <s v="Completed"/>
    <s v="No"/>
    <s v="No"/>
    <m/>
    <n v="573"/>
    <n v="450"/>
    <n v="594714.6477588166"/>
    <n v="60882.938065984097"/>
    <n v="3.804733727810651"/>
    <s v="Self-Help Book"/>
    <s v="Books"/>
    <s v="Books"/>
    <s v="Books"/>
    <s v="Books"/>
    <n v="19"/>
    <s v="Books"/>
    <m/>
    <n v="2025"/>
    <x v="7"/>
    <n v="11"/>
    <n v="6"/>
    <s v="Weekday"/>
    <m/>
  </r>
  <r>
    <s v="WEB-5929"/>
    <d v="2024-08-12T00:00:00"/>
    <s v="Ananya Rao"/>
    <s v="Ahmedabad"/>
    <s v="Books"/>
    <s v="Notebook Set"/>
    <n v="2"/>
    <n v="799.45"/>
    <s v="Net Banking"/>
    <s v="Delivered"/>
    <n v="4"/>
    <n v="1598.9"/>
    <m/>
    <m/>
    <m/>
    <m/>
    <m/>
    <m/>
    <s v="Completed"/>
    <s v="Yes"/>
    <s v="No"/>
    <m/>
    <n v="589"/>
    <n v="426"/>
    <n v="594714.6477588166"/>
    <n v="60882.938065984097"/>
    <n v="3.804733727810651"/>
    <s v="Notebook Set"/>
    <s v="Books"/>
    <s v="Books"/>
    <s v="Books"/>
    <s v="Books"/>
    <n v="20"/>
    <s v="Books"/>
    <m/>
    <n v="2024"/>
    <x v="9"/>
    <n v="12"/>
    <n v="2"/>
    <s v="Weekday"/>
    <m/>
  </r>
  <r>
    <s v="WEB-9355"/>
    <d v="2023-01-22T00:00:00"/>
    <s v="Diya Das"/>
    <s v="Pune"/>
    <s v="Fashion"/>
    <s v="Denim Jeans"/>
    <n v="1"/>
    <n v="934.14"/>
    <s v="Upi"/>
    <s v="Delivered"/>
    <n v="5"/>
    <n v="934.14"/>
    <m/>
    <m/>
    <m/>
    <m/>
    <m/>
    <m/>
    <s v="Completed"/>
    <s v="No"/>
    <s v="No"/>
    <m/>
    <n v="595"/>
    <n v="444"/>
    <n v="1892867.2841657216"/>
    <n v="199432.98236095349"/>
    <n v="3.8949824970828471"/>
    <s v="Denim Jeans"/>
    <s v="Fashion"/>
    <s v="Fashion"/>
    <s v="Fashion"/>
    <s v="Fashion"/>
    <n v="6"/>
    <s v="Fashion"/>
    <m/>
    <n v="2023"/>
    <x v="5"/>
    <n v="22"/>
    <n v="1"/>
    <s v="Weekday"/>
    <m/>
  </r>
  <r>
    <s v="WEB-6111"/>
    <d v="2023-12-17T00:00:00"/>
    <s v="Tanya Reddy"/>
    <s v="Ahmedabad"/>
    <s v="Books"/>
    <s v="Cookbook"/>
    <n v="1"/>
    <n v="327.31"/>
    <s v="Net Banking"/>
    <s v="Delivered"/>
    <n v="4"/>
    <n v="327.31"/>
    <m/>
    <m/>
    <m/>
    <m/>
    <m/>
    <m/>
    <s v="Completed"/>
    <s v="No"/>
    <s v="No"/>
    <m/>
    <n v="589"/>
    <n v="426"/>
    <n v="594714.6477588166"/>
    <n v="60882.938065984097"/>
    <n v="3.804733727810651"/>
    <s v="Cookbook"/>
    <s v="Books"/>
    <s v="Books"/>
    <s v="Books"/>
    <s v="Books"/>
    <n v="4"/>
    <s v="Books"/>
    <m/>
    <n v="2023"/>
    <x v="10"/>
    <n v="17"/>
    <n v="1"/>
    <s v="Weekday"/>
    <m/>
  </r>
  <r>
    <s v="WEB-7365"/>
    <d v="2024-07-04T00:00:00"/>
    <s v="Ananya Joshi"/>
    <s v="Mumbai"/>
    <s v="Books"/>
    <s v="Kids Story Book"/>
    <n v="1"/>
    <n v="697.03"/>
    <s v="Credit Card"/>
    <s v="Returned"/>
    <n v="4"/>
    <n v="697.03"/>
    <m/>
    <m/>
    <m/>
    <m/>
    <m/>
    <m/>
    <s v="Completed"/>
    <s v="No"/>
    <s v="No"/>
    <m/>
    <n v="619"/>
    <n v="468"/>
    <n v="594714.6477588166"/>
    <n v="60882.938065984097"/>
    <n v="3.804733727810651"/>
    <s v="Kids Story Book"/>
    <s v="Books"/>
    <s v="Books"/>
    <s v="Books"/>
    <s v="Books"/>
    <n v="23"/>
    <s v="Books"/>
    <m/>
    <n v="2024"/>
    <x v="2"/>
    <n v="4"/>
    <n v="5"/>
    <s v="Weekday"/>
    <m/>
  </r>
  <r>
    <s v="WEB-5049"/>
    <d v="2023-11-24T00:00:00"/>
    <s v="Ananya Das"/>
    <s v="Ahmedabad"/>
    <s v="Beauty"/>
    <s v="Lipstick"/>
    <n v="1"/>
    <n v="1141.4100000000001"/>
    <s v="Credit Card"/>
    <s v="Delivered"/>
    <n v="4"/>
    <n v="1141.4100000000001"/>
    <m/>
    <m/>
    <m/>
    <m/>
    <m/>
    <m/>
    <s v="Completed"/>
    <s v="Yes"/>
    <s v="No"/>
    <m/>
    <n v="589"/>
    <n v="426"/>
    <n v="1098537.4901531704"/>
    <n v="96724.388030634553"/>
    <n v="3.9001122334455669"/>
    <s v="Lipstick"/>
    <s v="Beauty"/>
    <s v="Beauty"/>
    <s v="Beauty"/>
    <s v="Beauty"/>
    <n v="10"/>
    <s v="Beauty"/>
    <m/>
    <n v="2023"/>
    <x v="3"/>
    <n v="24"/>
    <n v="6"/>
    <s v="Weekday"/>
    <m/>
  </r>
  <r>
    <s v="WEB-9540"/>
    <d v="2024-03-04T00:00:00"/>
    <s v="Vikram Verma"/>
    <s v="Delhi"/>
    <s v="Books"/>
    <s v="Fiction Novel"/>
    <n v="2"/>
    <n v="559.91"/>
    <s v="Credit Card"/>
    <s v="Delivered"/>
    <n v="5"/>
    <n v="1119.82"/>
    <m/>
    <m/>
    <m/>
    <m/>
    <m/>
    <m/>
    <s v="Completed"/>
    <s v="Yes"/>
    <s v="No"/>
    <m/>
    <n v="573"/>
    <n v="450"/>
    <n v="594714.6477588166"/>
    <n v="60882.938065984097"/>
    <n v="3.804733727810651"/>
    <s v="Fiction Novel"/>
    <s v="Books"/>
    <s v="Books"/>
    <s v="Books"/>
    <s v="Books"/>
    <n v="11"/>
    <s v="Books"/>
    <m/>
    <n v="2024"/>
    <x v="4"/>
    <n v="4"/>
    <n v="2"/>
    <s v="Weekday"/>
    <m/>
  </r>
  <r>
    <s v="WEB-8084"/>
    <d v="2024-08-15T00:00:00"/>
    <s v="Ishaan Kumar"/>
    <s v="Hyderabad"/>
    <s v="Electronics"/>
    <s v="Usb Cable"/>
    <n v="1"/>
    <n v="3441.87"/>
    <s v="Debit Card"/>
    <s v="Pending"/>
    <n v="3"/>
    <n v="3441.87"/>
    <m/>
    <m/>
    <m/>
    <m/>
    <m/>
    <m/>
    <s v="Pending"/>
    <s v="No"/>
    <s v="Yes"/>
    <m/>
    <n v="559"/>
    <n v="408"/>
    <n v="2759712.3299794244"/>
    <n v="330643.50635802455"/>
    <n v="3.8641711229946525"/>
    <s v="Usb Cable"/>
    <s v="Electronics"/>
    <s v="Electronics"/>
    <s v="Electronics"/>
    <s v="Electronics"/>
    <n v="13"/>
    <s v="Electronics"/>
    <m/>
    <n v="2024"/>
    <x v="9"/>
    <n v="15"/>
    <n v="5"/>
    <s v="Weekday"/>
    <m/>
  </r>
  <r>
    <s v="WEB-5244"/>
    <d v="2025-02-05T00:00:00"/>
    <s v="Vikram Menon"/>
    <s v="Ahmedabad"/>
    <s v="Beauty"/>
    <s v="Perfume 50Ml"/>
    <n v="1"/>
    <n v="381.84"/>
    <s v="Net Banking"/>
    <s v="Delivered"/>
    <n v="4"/>
    <n v="381.84"/>
    <m/>
    <m/>
    <m/>
    <m/>
    <m/>
    <m/>
    <s v="Completed"/>
    <s v="No"/>
    <s v="No"/>
    <m/>
    <n v="589"/>
    <n v="426"/>
    <n v="1098537.4901531704"/>
    <n v="96724.388030634553"/>
    <n v="3.9001122334455669"/>
    <s v="Perfume 50Ml"/>
    <s v="Beauty"/>
    <s v="Beauty"/>
    <s v="Beauty"/>
    <s v="Beauty"/>
    <n v="18"/>
    <s v="Beauty"/>
    <m/>
    <n v="2025"/>
    <x v="0"/>
    <n v="5"/>
    <n v="4"/>
    <s v="Weekday"/>
    <m/>
  </r>
  <r>
    <s v="WEB-7370"/>
    <d v="2024-04-08T00:00:00"/>
    <s v="Simran Iyer"/>
    <s v="Mumbai"/>
    <s v="Electronics"/>
    <s v="Smart Watch"/>
    <n v="2"/>
    <n v="1560.51"/>
    <s v="Debit Card"/>
    <s v="Returned"/>
    <m/>
    <n v="3121.02"/>
    <m/>
    <m/>
    <m/>
    <m/>
    <m/>
    <m/>
    <s v="Completed"/>
    <s v="No"/>
    <s v="No"/>
    <m/>
    <n v="619"/>
    <n v="468"/>
    <n v="2759712.3299794244"/>
    <n v="330643.50635802455"/>
    <n v="3.8641711229946525"/>
    <s v="Smart Watch"/>
    <s v="Electronics"/>
    <s v="Electronics"/>
    <s v="Electronics"/>
    <s v="Electronics"/>
    <n v="17"/>
    <s v="Electronics"/>
    <m/>
    <n v="2024"/>
    <x v="7"/>
    <n v="8"/>
    <n v="2"/>
    <s v="Weekday"/>
    <m/>
  </r>
  <r>
    <s v="WEB-8288"/>
    <d v="2023-11-21T00:00:00"/>
    <s v="Rohan Malhotra"/>
    <s v="Chennai"/>
    <s v="Books"/>
    <s v="Fiction Novel"/>
    <n v="1"/>
    <n v="649.91"/>
    <s v="Net Banking"/>
    <s v="Pending"/>
    <n v="5"/>
    <n v="649.91"/>
    <m/>
    <m/>
    <m/>
    <m/>
    <m/>
    <m/>
    <s v="Pending"/>
    <s v="No"/>
    <s v="Yes"/>
    <m/>
    <n v="558"/>
    <n v="430"/>
    <n v="594714.6477588166"/>
    <n v="60882.938065984097"/>
    <n v="3.804733727810651"/>
    <s v="Fiction Novel"/>
    <s v="Books"/>
    <s v="Books"/>
    <s v="Books"/>
    <s v="Books"/>
    <n v="11"/>
    <s v="Books"/>
    <m/>
    <n v="2023"/>
    <x v="3"/>
    <n v="21"/>
    <n v="3"/>
    <s v="Weekday"/>
    <m/>
  </r>
  <r>
    <s v="WEB-6642"/>
    <d v="2024-03-25T00:00:00"/>
    <s v="Sanjay Reddy"/>
    <s v="Delhi"/>
    <s v="Electronics"/>
    <s v="Usb Cable"/>
    <n v="1"/>
    <n v="966.08"/>
    <s v="Credit Card"/>
    <s v="Pending"/>
    <m/>
    <n v="966.08"/>
    <m/>
    <m/>
    <m/>
    <m/>
    <m/>
    <m/>
    <s v="Pending"/>
    <s v="No"/>
    <s v="Yes"/>
    <m/>
    <n v="573"/>
    <n v="450"/>
    <n v="2759712.3299794244"/>
    <n v="330643.50635802455"/>
    <n v="3.8641711229946525"/>
    <s v="Usb Cable"/>
    <s v="Electronics"/>
    <s v="Electronics"/>
    <s v="Electronics"/>
    <s v="Electronics"/>
    <n v="13"/>
    <s v="Electronics"/>
    <m/>
    <n v="2024"/>
    <x v="4"/>
    <n v="25"/>
    <n v="2"/>
    <s v="Weekday"/>
    <m/>
  </r>
  <r>
    <s v="WEB-6995"/>
    <d v="2025-02-21T00:00:00"/>
    <s v="Riya Nair"/>
    <s v="Hyderabad"/>
    <s v="Electronics"/>
    <s v="Smart Watch"/>
    <n v="1"/>
    <n v="1238.32"/>
    <s v="Upi"/>
    <s v="Delivered"/>
    <n v="4"/>
    <n v="1238.32"/>
    <m/>
    <m/>
    <m/>
    <m/>
    <m/>
    <m/>
    <s v="Completed"/>
    <s v="Yes"/>
    <s v="No"/>
    <m/>
    <n v="559"/>
    <n v="408"/>
    <n v="2759712.3299794244"/>
    <n v="330643.50635802455"/>
    <n v="3.8641711229946525"/>
    <s v="Smart Watch"/>
    <s v="Electronics"/>
    <s v="Electronics"/>
    <s v="Electronics"/>
    <s v="Electronics"/>
    <n v="17"/>
    <s v="Electronics"/>
    <m/>
    <n v="2025"/>
    <x v="0"/>
    <n v="21"/>
    <n v="6"/>
    <s v="Weekday"/>
    <m/>
  </r>
  <r>
    <s v="WEB-5328"/>
    <d v="2024-11-12T00:00:00"/>
    <s v="Ananya Iyer"/>
    <s v="Hyderabad"/>
    <s v="Home &amp; Kitchen"/>
    <s v="Table Lamp"/>
    <n v="1"/>
    <n v="302.99"/>
    <s v="Debit Card"/>
    <s v="Delivered"/>
    <n v="4"/>
    <n v="302.99"/>
    <m/>
    <m/>
    <m/>
    <m/>
    <m/>
    <m/>
    <s v="Completed"/>
    <s v="No"/>
    <s v="No"/>
    <m/>
    <n v="559"/>
    <n v="408"/>
    <n v="1463424.4009529033"/>
    <n v="118285.78776560788"/>
    <n v="3.8140589569160999"/>
    <s v="Table Lamp"/>
    <s v="Home &amp; Kitchen"/>
    <s v="Home &amp; Kitchen"/>
    <s v="Home &amp; Kitchen"/>
    <s v="Home &amp; Kitchen"/>
    <n v="32"/>
    <s v="Home &amp; Kitchen"/>
    <m/>
    <n v="2024"/>
    <x v="3"/>
    <n v="12"/>
    <n v="3"/>
    <s v="Weekday"/>
    <m/>
  </r>
  <r>
    <s v="WEB-5147"/>
    <d v="2023-04-19T00:00:00"/>
    <s v="Pooja Rao"/>
    <s v="Ahmedabad"/>
    <s v="Electronics"/>
    <s v="Usb Cable"/>
    <n v="1"/>
    <n v="3408.92"/>
    <s v="Cash On Delivery"/>
    <s v="Delivered"/>
    <n v="3"/>
    <n v="3408.92"/>
    <m/>
    <m/>
    <m/>
    <m/>
    <m/>
    <m/>
    <s v="Completed"/>
    <s v="Yes"/>
    <s v="No"/>
    <m/>
    <n v="589"/>
    <n v="426"/>
    <n v="2759712.3299794244"/>
    <n v="330643.50635802455"/>
    <n v="3.8641711229946525"/>
    <s v="Usb Cable"/>
    <s v="Electronics"/>
    <s v="Electronics"/>
    <s v="Electronics"/>
    <s v="Electronics"/>
    <n v="13"/>
    <s v="Electronics"/>
    <m/>
    <n v="2023"/>
    <x v="7"/>
    <n v="19"/>
    <n v="4"/>
    <s v="Weekday"/>
    <m/>
  </r>
  <r>
    <s v="WEB-8557"/>
    <d v="2023-04-08T00:00:00"/>
    <s v="Diya Iyer"/>
    <s v="Delhi"/>
    <s v="Books"/>
    <s v="Fiction Novel"/>
    <n v="1"/>
    <n v="122.88"/>
    <s v="Net Banking"/>
    <s v="Delivered"/>
    <n v="5"/>
    <n v="122.88"/>
    <m/>
    <m/>
    <m/>
    <m/>
    <m/>
    <m/>
    <s v="Completed"/>
    <s v="No"/>
    <s v="No"/>
    <m/>
    <n v="573"/>
    <n v="450"/>
    <n v="594714.6477588166"/>
    <n v="60882.938065984097"/>
    <n v="3.804733727810651"/>
    <s v="Fiction Novel"/>
    <s v="Books"/>
    <s v="Books"/>
    <s v="Books"/>
    <s v="Books"/>
    <n v="11"/>
    <s v="Books"/>
    <m/>
    <n v="2023"/>
    <x v="7"/>
    <n v="8"/>
    <n v="7"/>
    <s v="Weekday"/>
    <m/>
  </r>
  <r>
    <s v="WEB-6159"/>
    <d v="2024-12-16T00:00:00"/>
    <s v="Ishaan Verma"/>
    <s v="Chennai"/>
    <s v="Fashion"/>
    <s v="Denim Jeans"/>
    <n v="1"/>
    <n v="1186.28"/>
    <s v="Net Banking"/>
    <s v="Delivered"/>
    <n v="4"/>
    <n v="1186.28"/>
    <m/>
    <m/>
    <m/>
    <m/>
    <m/>
    <m/>
    <s v="Completed"/>
    <s v="Yes"/>
    <s v="No"/>
    <m/>
    <n v="558"/>
    <n v="430"/>
    <n v="1892867.2841657216"/>
    <n v="199432.98236095349"/>
    <n v="3.8949824970828471"/>
    <s v="Denim Jeans"/>
    <s v="Fashion"/>
    <s v="Fashion"/>
    <s v="Fashion"/>
    <s v="Fashion"/>
    <n v="6"/>
    <s v="Fashion"/>
    <m/>
    <n v="2024"/>
    <x v="10"/>
    <n v="16"/>
    <n v="2"/>
    <s v="Weekday"/>
    <m/>
  </r>
  <r>
    <s v="WEB-6548"/>
    <d v="2023-12-17T00:00:00"/>
    <s v="Aditya Reddy"/>
    <s v="Hyderabad"/>
    <s v="Electronics"/>
    <s v="Usb Cable"/>
    <n v="1"/>
    <n v="1045.3399999999999"/>
    <s v="Cash On Delivery"/>
    <s v="Cancelled"/>
    <n v="5"/>
    <n v="1045.3399999999999"/>
    <m/>
    <m/>
    <m/>
    <m/>
    <m/>
    <m/>
    <s v="Lost Sale"/>
    <s v="No"/>
    <s v="Yes"/>
    <m/>
    <n v="559"/>
    <n v="408"/>
    <n v="2759712.3299794244"/>
    <n v="330643.50635802455"/>
    <n v="3.8641711229946525"/>
    <s v="Usb Cable"/>
    <s v="Electronics"/>
    <s v="Electronics"/>
    <s v="Electronics"/>
    <s v="Electronics"/>
    <n v="13"/>
    <s v="Electronics"/>
    <m/>
    <n v="2023"/>
    <x v="10"/>
    <n v="17"/>
    <n v="1"/>
    <s v="Weekday"/>
    <m/>
  </r>
  <r>
    <s v="WEB-7989"/>
    <d v="2023-04-15T00:00:00"/>
    <s v="Pooja Pillai"/>
    <s v="Hyderabad"/>
    <s v="Beauty"/>
    <s v="Perfume 50Ml"/>
    <n v="1"/>
    <n v="1235.79"/>
    <s v="Net Banking"/>
    <s v="Delivered"/>
    <n v="2"/>
    <n v="1235.79"/>
    <m/>
    <m/>
    <m/>
    <m/>
    <m/>
    <m/>
    <s v="Completed"/>
    <s v="Yes"/>
    <s v="No"/>
    <m/>
    <n v="559"/>
    <n v="408"/>
    <n v="1098537.4901531704"/>
    <n v="96724.388030634553"/>
    <n v="3.9001122334455669"/>
    <s v="Perfume 50Ml"/>
    <s v="Beauty"/>
    <s v="Beauty"/>
    <s v="Beauty"/>
    <s v="Beauty"/>
    <n v="18"/>
    <s v="Beauty"/>
    <m/>
    <n v="2023"/>
    <x v="7"/>
    <n v="15"/>
    <n v="7"/>
    <s v="Weekday"/>
    <m/>
  </r>
  <r>
    <s v="WEB-9478"/>
    <d v="2023-04-24T00:00:00"/>
    <s v="Rahul Sharma"/>
    <s v="Chennai"/>
    <s v="Electronics"/>
    <s v="Power Bank 10000Mah"/>
    <n v="2"/>
    <n v="966.74"/>
    <s v="Net Banking"/>
    <s v="Delivered"/>
    <n v="5"/>
    <n v="1933.48"/>
    <m/>
    <m/>
    <m/>
    <m/>
    <m/>
    <m/>
    <s v="Completed"/>
    <s v="Yes"/>
    <s v="No"/>
    <m/>
    <n v="558"/>
    <n v="430"/>
    <n v="2759712.3299794244"/>
    <n v="330643.50635802455"/>
    <n v="3.8641711229946525"/>
    <s v="Power Bank 10000Mah"/>
    <s v="Electronics"/>
    <s v="Electronics"/>
    <s v="Electronics"/>
    <s v="Electronics"/>
    <n v="3"/>
    <s v="Electronics"/>
    <m/>
    <n v="2023"/>
    <x v="7"/>
    <n v="24"/>
    <n v="2"/>
    <s v="Weekday"/>
    <m/>
  </r>
  <r>
    <s v="WEB-9262"/>
    <d v="2024-08-17T00:00:00"/>
    <s v="Ishaan Kumar"/>
    <s v="Kolkata"/>
    <s v="Books"/>
    <s v="Kids Story Book"/>
    <n v="1"/>
    <n v="377.79"/>
    <s v="Debit Card"/>
    <s v="Delivered"/>
    <n v="2"/>
    <n v="377.79"/>
    <m/>
    <m/>
    <m/>
    <m/>
    <m/>
    <m/>
    <s v="Completed"/>
    <s v="No"/>
    <s v="No"/>
    <m/>
    <n v="590"/>
    <n v="451"/>
    <n v="594714.6477588166"/>
    <n v="60882.938065984097"/>
    <n v="3.804733727810651"/>
    <s v="Kids Story Book"/>
    <s v="Books"/>
    <s v="Books"/>
    <s v="Books"/>
    <s v="Books"/>
    <n v="23"/>
    <s v="Books"/>
    <m/>
    <n v="2024"/>
    <x v="9"/>
    <n v="17"/>
    <n v="7"/>
    <s v="Weekday"/>
    <m/>
  </r>
  <r>
    <s v="WEB-6086"/>
    <d v="2025-06-29T00:00:00"/>
    <s v="Rahul Menon"/>
    <s v="Ahmedabad"/>
    <s v="Beauty"/>
    <s v="Perfume 50Ml"/>
    <n v="1"/>
    <n v="430.2"/>
    <s v="Credit Card"/>
    <s v="Delivered"/>
    <n v="5"/>
    <n v="430.2"/>
    <m/>
    <m/>
    <m/>
    <m/>
    <m/>
    <m/>
    <s v="Completed"/>
    <s v="No"/>
    <s v="No"/>
    <m/>
    <n v="589"/>
    <n v="426"/>
    <n v="1098537.4901531704"/>
    <n v="96724.388030634553"/>
    <n v="3.9001122334455669"/>
    <s v="Perfume 50Ml"/>
    <s v="Beauty"/>
    <s v="Beauty"/>
    <s v="Beauty"/>
    <s v="Beauty"/>
    <n v="18"/>
    <s v="Beauty"/>
    <m/>
    <n v="2025"/>
    <x v="11"/>
    <n v="29"/>
    <n v="1"/>
    <s v="Weekday"/>
    <m/>
  </r>
  <r>
    <s v="WEB-9007"/>
    <d v="2023-05-15T00:00:00"/>
    <s v="Rahul Bose"/>
    <s v="Bengaluru"/>
    <s v="Books"/>
    <s v="Notebook Set"/>
    <n v="1"/>
    <n v="432.02"/>
    <s v="Cash On Delivery"/>
    <s v="Delivered"/>
    <n v="3"/>
    <n v="432.02"/>
    <m/>
    <m/>
    <m/>
    <m/>
    <m/>
    <m/>
    <s v="Completed"/>
    <s v="No"/>
    <s v="No"/>
    <m/>
    <n v="567"/>
    <n v="440"/>
    <n v="594714.6477588166"/>
    <n v="60882.938065984097"/>
    <n v="3.804733727810651"/>
    <s v="Notebook Set"/>
    <s v="Books"/>
    <s v="Books"/>
    <s v="Books"/>
    <s v="Books"/>
    <n v="20"/>
    <s v="Books"/>
    <m/>
    <n v="2023"/>
    <x v="6"/>
    <n v="15"/>
    <n v="2"/>
    <s v="Weekday"/>
    <m/>
  </r>
  <r>
    <s v="WEB-9545"/>
    <d v="2023-11-23T00:00:00"/>
    <s v="Aarav Sharma"/>
    <s v="Pune"/>
    <s v="Books"/>
    <s v="Cookbook"/>
    <n v="1"/>
    <n v="706.38"/>
    <s v="Cash On Delivery"/>
    <s v="Cancelled"/>
    <n v="5"/>
    <n v="706.38"/>
    <m/>
    <m/>
    <m/>
    <m/>
    <m/>
    <m/>
    <s v="Lost Sale"/>
    <s v="No"/>
    <s v="Yes"/>
    <m/>
    <n v="595"/>
    <n v="444"/>
    <n v="594714.6477588166"/>
    <n v="60882.938065984097"/>
    <n v="3.804733727810651"/>
    <s v="Cookbook"/>
    <s v="Books"/>
    <s v="Books"/>
    <s v="Books"/>
    <s v="Books"/>
    <n v="4"/>
    <s v="Books"/>
    <m/>
    <n v="2023"/>
    <x v="3"/>
    <n v="23"/>
    <n v="5"/>
    <s v="Weekday"/>
    <m/>
  </r>
  <r>
    <s v="WEB-7165"/>
    <d v="2024-10-06T00:00:00"/>
    <s v="Aditya Kumar"/>
    <s v="Ahmedabad"/>
    <s v="Fashion"/>
    <s v="Women'S Kurti"/>
    <n v="2"/>
    <n v="1317.63"/>
    <s v="Upi"/>
    <s v="Delivered"/>
    <n v="4"/>
    <n v="2635.26"/>
    <m/>
    <m/>
    <m/>
    <m/>
    <m/>
    <m/>
    <s v="Completed"/>
    <s v="Yes"/>
    <s v="No"/>
    <m/>
    <n v="589"/>
    <n v="426"/>
    <n v="1892867.2841657216"/>
    <n v="199432.98236095349"/>
    <n v="3.8949824970828471"/>
    <s v="Women'S Kurti"/>
    <s v="Fashion"/>
    <s v="Fashion"/>
    <s v="Fashion"/>
    <s v="Fashion"/>
    <n v="15"/>
    <s v="Fashion"/>
    <m/>
    <n v="2024"/>
    <x v="8"/>
    <n v="6"/>
    <n v="1"/>
    <s v="Weekday"/>
    <m/>
  </r>
  <r>
    <s v="WEB-7173"/>
    <d v="2023-07-09T00:00:00"/>
    <s v="Saanvi Malhotra"/>
    <s v="Chennai"/>
    <s v="Beauty"/>
    <s v="Perfume 50Ml"/>
    <n v="2"/>
    <n v="710"/>
    <s v="Cash On Delivery"/>
    <s v="Delivered"/>
    <n v="5"/>
    <n v="1420"/>
    <m/>
    <m/>
    <m/>
    <m/>
    <m/>
    <m/>
    <s v="Completed"/>
    <s v="Yes"/>
    <s v="No"/>
    <m/>
    <n v="558"/>
    <n v="430"/>
    <n v="1098537.4901531704"/>
    <n v="96724.388030634553"/>
    <n v="3.9001122334455669"/>
    <s v="Perfume 50Ml"/>
    <s v="Beauty"/>
    <s v="Beauty"/>
    <s v="Beauty"/>
    <s v="Beauty"/>
    <n v="18"/>
    <s v="Beauty"/>
    <m/>
    <n v="2023"/>
    <x v="2"/>
    <n v="9"/>
    <n v="1"/>
    <s v="Weekday"/>
    <m/>
  </r>
  <r>
    <s v="WEB-6379"/>
    <d v="2023-09-19T00:00:00"/>
    <s v="Ananya Kapoor"/>
    <s v="Delhi"/>
    <s v="Fashion"/>
    <s v="Running Shoes"/>
    <n v="1"/>
    <n v="607.88"/>
    <s v="Net Banking"/>
    <s v="Delivered"/>
    <n v="4"/>
    <n v="607.88"/>
    <m/>
    <m/>
    <m/>
    <m/>
    <m/>
    <m/>
    <s v="Completed"/>
    <s v="No"/>
    <s v="No"/>
    <m/>
    <n v="573"/>
    <n v="450"/>
    <n v="1892867.2841657216"/>
    <n v="199432.98236095349"/>
    <n v="3.8949824970828471"/>
    <s v="Running Shoes"/>
    <s v="Fashion"/>
    <s v="Fashion"/>
    <s v="Fashion"/>
    <s v="Fashion"/>
    <n v="45"/>
    <s v="Fashion"/>
    <m/>
    <n v="2023"/>
    <x v="1"/>
    <n v="19"/>
    <n v="3"/>
    <s v="Weekday"/>
    <m/>
  </r>
  <r>
    <s v="WEB-9661"/>
    <d v="2023-12-05T00:00:00"/>
    <s v="Rohan Singh"/>
    <s v="Hyderabad"/>
    <s v="Electronics"/>
    <s v="Wireless Earbuds"/>
    <n v="2"/>
    <n v="2034.16"/>
    <s v="Cash On Delivery"/>
    <s v="Cancelled"/>
    <n v="5"/>
    <n v="4068.32"/>
    <m/>
    <m/>
    <m/>
    <m/>
    <m/>
    <m/>
    <s v="Lost Sale"/>
    <s v="No"/>
    <s v="Yes"/>
    <m/>
    <n v="559"/>
    <n v="408"/>
    <n v="2759712.3299794244"/>
    <n v="330643.50635802455"/>
    <n v="3.8641711229946525"/>
    <s v="Wireless Earbuds"/>
    <s v="Electronics"/>
    <s v="Electronics"/>
    <s v="Electronics"/>
    <s v="Electronics"/>
    <n v="12"/>
    <s v="Electronics"/>
    <m/>
    <n v="2023"/>
    <x v="10"/>
    <n v="5"/>
    <n v="3"/>
    <s v="Weekday"/>
    <m/>
  </r>
  <r>
    <s v="WEB-5701"/>
    <d v="2024-07-07T00:00:00"/>
    <s v="Sanjay Malhotra"/>
    <s v="Kolkata"/>
    <s v="Fashion"/>
    <s v="Running Shoes"/>
    <n v="1"/>
    <n v="2355.31"/>
    <s v="Credit Card"/>
    <s v="Delivered"/>
    <n v="1"/>
    <n v="2355.31"/>
    <m/>
    <m/>
    <m/>
    <m/>
    <m/>
    <m/>
    <s v="Completed"/>
    <s v="Yes"/>
    <s v="No"/>
    <m/>
    <n v="590"/>
    <n v="451"/>
    <n v="1892867.2841657216"/>
    <n v="199432.98236095349"/>
    <n v="3.8949824970828471"/>
    <s v="Running Shoes"/>
    <s v="Fashion"/>
    <s v="Fashion"/>
    <s v="Fashion"/>
    <s v="Fashion"/>
    <n v="45"/>
    <s v="Fashion"/>
    <m/>
    <n v="2024"/>
    <x v="2"/>
    <n v="7"/>
    <n v="1"/>
    <s v="Weekend"/>
    <m/>
  </r>
  <r>
    <s v="WEB-9531"/>
    <d v="2023-03-13T00:00:00"/>
    <s v="Rohan Nair"/>
    <s v="Mumbai"/>
    <s v="Electronics"/>
    <s v="Bluetooth Speaker"/>
    <n v="3"/>
    <n v="3229.33"/>
    <s v="Net Banking"/>
    <s v="Delivered"/>
    <n v="3"/>
    <n v="9687.99"/>
    <m/>
    <m/>
    <m/>
    <m/>
    <m/>
    <m/>
    <s v="Completed"/>
    <s v="Yes"/>
    <s v="No"/>
    <m/>
    <n v="619"/>
    <n v="468"/>
    <n v="2759712.3299794244"/>
    <n v="330643.50635802455"/>
    <n v="3.8641711229946525"/>
    <s v="Bluetooth Speaker"/>
    <s v="Electronics"/>
    <s v="Electronics"/>
    <s v="Electronics"/>
    <s v="Electronics"/>
    <n v="48"/>
    <s v="Electronics"/>
    <m/>
    <n v="2023"/>
    <x v="4"/>
    <n v="13"/>
    <n v="2"/>
    <s v="Weekday"/>
    <m/>
  </r>
  <r>
    <s v="WEB-9267"/>
    <d v="2023-02-26T00:00:00"/>
    <s v="Ananya Rao"/>
    <s v="Kolkata"/>
    <s v="Home &amp; Kitchen"/>
    <s v="Table Lamp"/>
    <n v="1"/>
    <n v="1871.21"/>
    <s v="Debit Card"/>
    <s v="Delivered"/>
    <m/>
    <n v="1871.21"/>
    <m/>
    <m/>
    <m/>
    <m/>
    <m/>
    <m/>
    <s v="Completed"/>
    <s v="Yes"/>
    <s v="No"/>
    <m/>
    <n v="590"/>
    <n v="451"/>
    <n v="1463424.4009529033"/>
    <n v="118285.78776560788"/>
    <n v="3.8140589569160999"/>
    <s v="Table Lamp"/>
    <s v="Home &amp; Kitchen"/>
    <s v="Home &amp; Kitchen"/>
    <s v="Home &amp; Kitchen"/>
    <s v="Home &amp; Kitchen"/>
    <n v="32"/>
    <s v="Home &amp; Kitchen"/>
    <m/>
    <n v="2023"/>
    <x v="0"/>
    <n v="26"/>
    <n v="1"/>
    <s v="Weekday"/>
    <m/>
  </r>
  <r>
    <s v="WEB-7149"/>
    <d v="2023-11-09T00:00:00"/>
    <s v="Vikram Rao"/>
    <s v="Pune"/>
    <s v="Books"/>
    <s v="Cookbook"/>
    <n v="3"/>
    <n v="274.97000000000003"/>
    <s v="Credit Card"/>
    <s v="Cancelled"/>
    <n v="5"/>
    <n v="824.91000000000008"/>
    <m/>
    <m/>
    <m/>
    <m/>
    <m/>
    <m/>
    <s v="Lost Sale"/>
    <s v="No"/>
    <s v="Yes"/>
    <m/>
    <n v="595"/>
    <n v="444"/>
    <n v="594714.6477588166"/>
    <n v="60882.938065984097"/>
    <n v="3.804733727810651"/>
    <s v="Cookbook"/>
    <s v="Books"/>
    <s v="Books"/>
    <s v="Books"/>
    <s v="Books"/>
    <n v="4"/>
    <s v="Books"/>
    <m/>
    <n v="2023"/>
    <x v="3"/>
    <n v="9"/>
    <n v="5"/>
    <s v="Weekday"/>
    <m/>
  </r>
  <r>
    <s v="WEB-7815"/>
    <d v="2023-05-18T00:00:00"/>
    <s v="Riya Joshi"/>
    <s v="Delhi"/>
    <s v="Electronics"/>
    <s v="Bluetooth Speaker"/>
    <n v="2"/>
    <n v="1209.67"/>
    <s v="Credit Card"/>
    <s v="Delivered"/>
    <m/>
    <n v="2419.34"/>
    <m/>
    <m/>
    <m/>
    <m/>
    <m/>
    <m/>
    <s v="Completed"/>
    <s v="Yes"/>
    <s v="No"/>
    <m/>
    <n v="573"/>
    <n v="450"/>
    <n v="2759712.3299794244"/>
    <n v="330643.50635802455"/>
    <n v="3.8641711229946525"/>
    <s v="Bluetooth Speaker"/>
    <s v="Electronics"/>
    <s v="Electronics"/>
    <s v="Electronics"/>
    <s v="Electronics"/>
    <n v="48"/>
    <s v="Electronics"/>
    <m/>
    <n v="2023"/>
    <x v="6"/>
    <n v="18"/>
    <n v="5"/>
    <s v="Weekday"/>
    <m/>
  </r>
  <r>
    <s v="WEB-7457"/>
    <d v="2024-03-04T00:00:00"/>
    <s v="Aditya Joshi"/>
    <s v="Chennai"/>
    <s v="Books"/>
    <s v="Fiction Novel"/>
    <n v="1"/>
    <n v="451.32"/>
    <s v="Net Banking"/>
    <s v="Delivered"/>
    <n v="5"/>
    <n v="451.32"/>
    <m/>
    <m/>
    <m/>
    <m/>
    <m/>
    <m/>
    <s v="Completed"/>
    <s v="No"/>
    <s v="No"/>
    <m/>
    <n v="558"/>
    <n v="430"/>
    <n v="594714.6477588166"/>
    <n v="60882.938065984097"/>
    <n v="3.804733727810651"/>
    <s v="Fiction Novel"/>
    <s v="Books"/>
    <s v="Books"/>
    <s v="Books"/>
    <s v="Books"/>
    <n v="11"/>
    <s v="Books"/>
    <m/>
    <n v="2024"/>
    <x v="4"/>
    <n v="4"/>
    <n v="2"/>
    <s v="Weekday"/>
    <m/>
  </r>
  <r>
    <s v="WEB-6541"/>
    <d v="2025-06-09T00:00:00"/>
    <s v="Vivaan Nair"/>
    <s v="Kolkata"/>
    <s v="Fashion"/>
    <s v="Sunglasses"/>
    <n v="1"/>
    <n v="1743.75"/>
    <s v="Net Banking"/>
    <s v="Returned"/>
    <n v="5"/>
    <n v="1743.75"/>
    <m/>
    <m/>
    <m/>
    <m/>
    <m/>
    <m/>
    <s v="Completed"/>
    <s v="No"/>
    <s v="No"/>
    <m/>
    <n v="590"/>
    <n v="451"/>
    <n v="1892867.2841657216"/>
    <n v="199432.98236095349"/>
    <n v="3.8949824970828471"/>
    <s v="Sunglasses"/>
    <s v="Fashion"/>
    <s v="Fashion"/>
    <s v="Fashion"/>
    <s v="Fashion"/>
    <n v="53"/>
    <s v="Fashion"/>
    <m/>
    <n v="2025"/>
    <x v="11"/>
    <n v="9"/>
    <n v="2"/>
    <s v="Weekday"/>
    <m/>
  </r>
  <r>
    <s v="WEB-5231"/>
    <d v="2023-10-30T00:00:00"/>
    <s v="Pooja Malhotra"/>
    <s v="Kolkata"/>
    <s v="Home &amp; Kitchen"/>
    <s v="Table Lamp"/>
    <n v="1"/>
    <n v="723.22"/>
    <s v="Credit Card"/>
    <s v="Returned"/>
    <n v="4"/>
    <n v="723.22"/>
    <m/>
    <m/>
    <m/>
    <m/>
    <m/>
    <m/>
    <s v="Completed"/>
    <s v="No"/>
    <s v="No"/>
    <m/>
    <n v="590"/>
    <n v="451"/>
    <n v="1463424.4009529033"/>
    <n v="118285.78776560788"/>
    <n v="3.8140589569160999"/>
    <s v="Table Lamp"/>
    <s v="Home &amp; Kitchen"/>
    <s v="Home &amp; Kitchen"/>
    <s v="Home &amp; Kitchen"/>
    <s v="Home &amp; Kitchen"/>
    <n v="32"/>
    <s v="Home &amp; Kitchen"/>
    <m/>
    <n v="2023"/>
    <x v="8"/>
    <n v="30"/>
    <n v="2"/>
    <s v="Weekday"/>
    <m/>
  </r>
  <r>
    <s v="WEB-6573"/>
    <d v="2023-12-26T00:00:00"/>
    <s v="Aarav Khan"/>
    <s v="Delhi"/>
    <s v="Fashion"/>
    <s v="Men'S T-Shirt"/>
    <n v="1"/>
    <n v="2314.0700000000002"/>
    <s v="Cash On Delivery"/>
    <s v="Delivered"/>
    <n v="5"/>
    <n v="2314.0700000000002"/>
    <m/>
    <m/>
    <m/>
    <m/>
    <m/>
    <m/>
    <s v="Completed"/>
    <s v="Yes"/>
    <s v="No"/>
    <m/>
    <n v="573"/>
    <n v="450"/>
    <n v="1892867.2841657216"/>
    <n v="199432.98236095349"/>
    <n v="3.8949824970828471"/>
    <s v="Men'S T-Shirt"/>
    <s v="Fashion"/>
    <s v="Fashion"/>
    <s v="Fashion"/>
    <s v="Fashion"/>
    <n v="55"/>
    <s v="Fashion"/>
    <m/>
    <n v="2023"/>
    <x v="10"/>
    <n v="26"/>
    <n v="3"/>
    <s v="Weekday"/>
    <m/>
  </r>
  <r>
    <s v="WEB-6177"/>
    <d v="2024-08-12T00:00:00"/>
    <s v="Arjun Khan"/>
    <s v="Pune"/>
    <s v="Home &amp; Kitchen"/>
    <s v="Table Lamp"/>
    <n v="1"/>
    <n v="1058.93"/>
    <s v="Debit Card"/>
    <s v="Delivered"/>
    <n v="3"/>
    <n v="1058.93"/>
    <m/>
    <m/>
    <m/>
    <m/>
    <m/>
    <m/>
    <s v="Completed"/>
    <s v="Yes"/>
    <s v="No"/>
    <m/>
    <n v="595"/>
    <n v="444"/>
    <n v="1463424.4009529033"/>
    <n v="118285.78776560788"/>
    <n v="3.8140589569160999"/>
    <s v="Table Lamp"/>
    <s v="Home &amp; Kitchen"/>
    <s v="Home &amp; Kitchen"/>
    <s v="Home &amp; Kitchen"/>
    <s v="Home &amp; Kitchen"/>
    <n v="32"/>
    <s v="Home &amp; Kitchen"/>
    <m/>
    <n v="2024"/>
    <x v="9"/>
    <n v="12"/>
    <n v="2"/>
    <s v="Weekday"/>
    <m/>
  </r>
  <r>
    <s v="WEB-6225"/>
    <d v="2023-02-17T00:00:00"/>
    <s v="Aarav Bose"/>
    <s v="Delhi"/>
    <s v="Home &amp; Kitchen"/>
    <s v="Storage Box"/>
    <n v="1"/>
    <n v="1734.31"/>
    <s v="Upi"/>
    <s v="Delivered"/>
    <n v="4"/>
    <n v="1734.31"/>
    <m/>
    <m/>
    <m/>
    <m/>
    <m/>
    <m/>
    <s v="Completed"/>
    <s v="Yes"/>
    <s v="No"/>
    <m/>
    <n v="573"/>
    <n v="450"/>
    <n v="1463424.4009529033"/>
    <n v="118285.78776560788"/>
    <n v="3.8140589569160999"/>
    <s v="Storage Box"/>
    <s v="Home &amp; Kitchen"/>
    <s v="Home &amp; Kitchen"/>
    <s v="Home &amp; Kitchen"/>
    <s v="Home &amp; Kitchen"/>
    <n v="8"/>
    <s v="Home &amp; Kitchen"/>
    <m/>
    <n v="2023"/>
    <x v="0"/>
    <n v="17"/>
    <n v="6"/>
    <s v="Weekday"/>
    <m/>
  </r>
  <r>
    <s v="WEB-8320"/>
    <d v="2024-12-04T00:00:00"/>
    <s v="Ishaan Gupta"/>
    <s v="Mumbai"/>
    <s v="Books"/>
    <s v="Kids Story Book"/>
    <n v="1"/>
    <n v="386.46"/>
    <s v="Cash On Delivery"/>
    <s v="Delivered"/>
    <n v="4"/>
    <n v="386.46"/>
    <m/>
    <m/>
    <m/>
    <m/>
    <m/>
    <m/>
    <s v="Completed"/>
    <s v="No"/>
    <s v="No"/>
    <m/>
    <n v="619"/>
    <n v="468"/>
    <n v="594714.6477588166"/>
    <n v="60882.938065984097"/>
    <n v="3.804733727810651"/>
    <s v="Kids Story Book"/>
    <s v="Books"/>
    <s v="Books"/>
    <s v="Books"/>
    <s v="Books"/>
    <n v="23"/>
    <s v="Books"/>
    <m/>
    <n v="2024"/>
    <x v="10"/>
    <n v="4"/>
    <n v="4"/>
    <s v="Weekday"/>
    <m/>
  </r>
  <r>
    <s v="WEB-7606"/>
    <d v="2025-05-03T00:00:00"/>
    <s v="Meera Gupta"/>
    <s v="Hyderabad"/>
    <s v="Fashion"/>
    <s v="Women'S Kurti"/>
    <n v="1"/>
    <n v="2457.71"/>
    <s v="Debit Card"/>
    <s v="Delivered"/>
    <n v="4"/>
    <n v="2457.71"/>
    <m/>
    <m/>
    <m/>
    <m/>
    <m/>
    <m/>
    <s v="Completed"/>
    <s v="Yes"/>
    <s v="No"/>
    <m/>
    <n v="559"/>
    <n v="408"/>
    <n v="1892867.2841657216"/>
    <n v="199432.98236095349"/>
    <n v="3.8949824970828471"/>
    <s v="Women'S Kurti"/>
    <s v="Fashion"/>
    <s v="Fashion"/>
    <s v="Fashion"/>
    <s v="Fashion"/>
    <n v="15"/>
    <s v="Fashion"/>
    <m/>
    <n v="2025"/>
    <x v="6"/>
    <n v="3"/>
    <n v="7"/>
    <s v="Weekday"/>
    <m/>
  </r>
  <r>
    <s v="WEB-6564"/>
    <d v="2024-05-19T00:00:00"/>
    <s v="Diya Joshi"/>
    <s v="Bengaluru"/>
    <s v="Home &amp; Kitchen"/>
    <s v="Table Lamp"/>
    <n v="1"/>
    <n v="464.83"/>
    <s v="Net Banking"/>
    <s v="Delivered"/>
    <n v="4"/>
    <n v="464.83"/>
    <m/>
    <m/>
    <m/>
    <m/>
    <m/>
    <m/>
    <s v="Completed"/>
    <s v="No"/>
    <s v="No"/>
    <m/>
    <n v="567"/>
    <n v="440"/>
    <n v="1463424.4009529033"/>
    <n v="118285.78776560788"/>
    <n v="3.8140589569160999"/>
    <s v="Table Lamp"/>
    <s v="Home &amp; Kitchen"/>
    <s v="Home &amp; Kitchen"/>
    <s v="Home &amp; Kitchen"/>
    <s v="Home &amp; Kitchen"/>
    <n v="32"/>
    <s v="Home &amp; Kitchen"/>
    <m/>
    <n v="2024"/>
    <x v="6"/>
    <n v="19"/>
    <n v="1"/>
    <s v="Weekday"/>
    <m/>
  </r>
  <r>
    <s v="WEB-6598"/>
    <d v="2023-04-30T00:00:00"/>
    <s v="Ananya Sharma"/>
    <s v="Mumbai"/>
    <s v="Home &amp; Kitchen"/>
    <s v="Table Lamp"/>
    <n v="2"/>
    <n v="1924.98"/>
    <s v="Cash On Delivery"/>
    <s v="Delivered"/>
    <n v="4"/>
    <n v="3849.96"/>
    <m/>
    <m/>
    <m/>
    <m/>
    <m/>
    <m/>
    <s v="Completed"/>
    <s v="Yes"/>
    <s v="No"/>
    <m/>
    <n v="619"/>
    <n v="468"/>
    <n v="1463424.4009529033"/>
    <n v="118285.78776560788"/>
    <n v="3.8140589569160999"/>
    <s v="Table Lamp"/>
    <s v="Home &amp; Kitchen"/>
    <s v="Home &amp; Kitchen"/>
    <s v="Home &amp; Kitchen"/>
    <s v="Home &amp; Kitchen"/>
    <n v="32"/>
    <s v="Home &amp; Kitchen"/>
    <m/>
    <n v="2023"/>
    <x v="7"/>
    <n v="30"/>
    <n v="1"/>
    <s v="Weekday"/>
    <m/>
  </r>
  <r>
    <s v="WEB-8348"/>
    <d v="2024-07-20T00:00:00"/>
    <s v="Ananya Menon"/>
    <s v="Chennai"/>
    <s v="Electronics"/>
    <s v="Usb Cable"/>
    <n v="1"/>
    <n v="1388.1"/>
    <s v="Upi"/>
    <s v="Delivered"/>
    <n v="3"/>
    <n v="1388.1"/>
    <m/>
    <m/>
    <m/>
    <m/>
    <m/>
    <m/>
    <s v="Completed"/>
    <s v="Yes"/>
    <s v="No"/>
    <m/>
    <n v="558"/>
    <n v="430"/>
    <n v="2759712.3299794244"/>
    <n v="330643.50635802455"/>
    <n v="3.8641711229946525"/>
    <s v="Usb Cable"/>
    <s v="Electronics"/>
    <s v="Electronics"/>
    <s v="Electronics"/>
    <s v="Electronics"/>
    <n v="13"/>
    <s v="Electronics"/>
    <m/>
    <n v="2024"/>
    <x v="2"/>
    <n v="20"/>
    <n v="7"/>
    <s v="Weekday"/>
    <m/>
  </r>
  <r>
    <s v="WEB-7976"/>
    <d v="2024-06-30T00:00:00"/>
    <s v="Tanya Khan"/>
    <s v="Pune"/>
    <s v="Home &amp; Kitchen"/>
    <s v="Table Lamp"/>
    <n v="1"/>
    <n v="264.72000000000003"/>
    <s v="Upi"/>
    <s v="Delivered"/>
    <n v="3"/>
    <n v="264.72000000000003"/>
    <m/>
    <m/>
    <m/>
    <m/>
    <m/>
    <m/>
    <s v="Completed"/>
    <s v="No"/>
    <s v="No"/>
    <m/>
    <n v="595"/>
    <n v="444"/>
    <n v="1463424.4009529033"/>
    <n v="118285.78776560788"/>
    <n v="3.8140589569160999"/>
    <s v="Table Lamp"/>
    <s v="Home &amp; Kitchen"/>
    <s v="Home &amp; Kitchen"/>
    <s v="Home &amp; Kitchen"/>
    <s v="Home &amp; Kitchen"/>
    <n v="32"/>
    <s v="Home &amp; Kitchen"/>
    <m/>
    <n v="2024"/>
    <x v="11"/>
    <n v="30"/>
    <n v="1"/>
    <s v="Weekday"/>
    <m/>
  </r>
  <r>
    <s v="WEB-7773"/>
    <d v="2025-01-26T00:00:00"/>
    <s v="Vikram Menon"/>
    <s v="Hyderabad"/>
    <s v="Beauty"/>
    <s v="Shampoo 200Ml"/>
    <n v="1"/>
    <n v="1095.22"/>
    <s v="Credit Card"/>
    <s v="Pending"/>
    <n v="4"/>
    <n v="1095.22"/>
    <m/>
    <m/>
    <m/>
    <m/>
    <m/>
    <m/>
    <s v="Pending"/>
    <s v="No"/>
    <s v="Yes"/>
    <m/>
    <n v="559"/>
    <n v="408"/>
    <n v="1098537.4901531704"/>
    <n v="96724.388030634553"/>
    <n v="3.9001122334455669"/>
    <s v="Shampoo 200Ml"/>
    <s v="Beauty"/>
    <s v="Beauty"/>
    <s v="Beauty"/>
    <s v="Beauty"/>
    <n v="64"/>
    <s v="Beauty"/>
    <m/>
    <n v="2025"/>
    <x v="5"/>
    <n v="26"/>
    <n v="1"/>
    <s v="Weekday"/>
    <m/>
  </r>
  <r>
    <s v="WEB-9148"/>
    <d v="2024-09-07T00:00:00"/>
    <s v="Aditya Kapoor"/>
    <s v="Hyderabad"/>
    <s v="Home &amp; Kitchen"/>
    <s v="Non-Stick Pan"/>
    <n v="1"/>
    <n v="1054.6400000000001"/>
    <s v="Cash On Delivery"/>
    <s v="Pending"/>
    <n v="4"/>
    <n v="1054.6400000000001"/>
    <m/>
    <m/>
    <m/>
    <m/>
    <m/>
    <m/>
    <s v="Pending"/>
    <s v="No"/>
    <s v="Yes"/>
    <m/>
    <n v="559"/>
    <n v="408"/>
    <n v="1463424.4009529033"/>
    <n v="118285.78776560788"/>
    <n v="3.8140589569160999"/>
    <s v="Non-Stick Pan"/>
    <s v="Home &amp; Kitchen"/>
    <s v="Home &amp; Kitchen"/>
    <s v="Home &amp; Kitchen"/>
    <s v="Home &amp; Kitchen"/>
    <n v="7"/>
    <s v="Home &amp; Kitchen"/>
    <m/>
    <n v="2024"/>
    <x v="1"/>
    <n v="7"/>
    <n v="7"/>
    <s v="Weekend"/>
    <m/>
  </r>
  <r>
    <s v="WEB-8070"/>
    <d v="2023-04-14T00:00:00"/>
    <s v="Riya Nair"/>
    <s v="Pune"/>
    <s v="Electronics"/>
    <s v="Usb Cable"/>
    <n v="1"/>
    <n v="3023.57"/>
    <s v="Debit Card"/>
    <s v="Delivered"/>
    <n v="5"/>
    <n v="3023.57"/>
    <m/>
    <m/>
    <m/>
    <m/>
    <m/>
    <m/>
    <s v="Completed"/>
    <s v="Yes"/>
    <s v="No"/>
    <m/>
    <n v="595"/>
    <n v="444"/>
    <n v="2759712.3299794244"/>
    <n v="330643.50635802455"/>
    <n v="3.8641711229946525"/>
    <s v="Usb Cable"/>
    <s v="Electronics"/>
    <s v="Electronics"/>
    <s v="Electronics"/>
    <s v="Electronics"/>
    <n v="13"/>
    <s v="Electronics"/>
    <m/>
    <n v="2023"/>
    <x v="7"/>
    <n v="14"/>
    <n v="6"/>
    <s v="Weekday"/>
    <m/>
  </r>
  <r>
    <s v="WEB-6223"/>
    <d v="2024-11-30T00:00:00"/>
    <s v="Arjun Singh"/>
    <s v="Kolkata"/>
    <s v="Electronics"/>
    <s v="Wireless Earbuds"/>
    <n v="1"/>
    <n v="2602.31"/>
    <s v="Net Banking"/>
    <s v="Returned"/>
    <n v="5"/>
    <n v="2602.31"/>
    <m/>
    <m/>
    <m/>
    <m/>
    <m/>
    <m/>
    <s v="Completed"/>
    <s v="No"/>
    <s v="No"/>
    <m/>
    <n v="590"/>
    <n v="451"/>
    <n v="2759712.3299794244"/>
    <n v="330643.50635802455"/>
    <n v="3.8641711229946525"/>
    <s v="Wireless Earbuds"/>
    <s v="Electronics"/>
    <s v="Electronics"/>
    <s v="Electronics"/>
    <s v="Electronics"/>
    <n v="12"/>
    <s v="Electronics"/>
    <m/>
    <n v="2024"/>
    <x v="3"/>
    <n v="30"/>
    <n v="7"/>
    <s v="Weekday"/>
    <m/>
  </r>
  <r>
    <s v="WEB-6547"/>
    <d v="2024-05-13T00:00:00"/>
    <s v="Pooja Joshi"/>
    <s v="Ahmedabad"/>
    <s v="Books"/>
    <s v="Self-Help Book"/>
    <n v="2"/>
    <n v="497.84"/>
    <s v="Cash On Delivery"/>
    <s v="Returned"/>
    <n v="5"/>
    <n v="995.68"/>
    <m/>
    <m/>
    <m/>
    <m/>
    <m/>
    <m/>
    <s v="Completed"/>
    <s v="No"/>
    <s v="No"/>
    <m/>
    <n v="589"/>
    <n v="426"/>
    <n v="594714.6477588166"/>
    <n v="60882.938065984097"/>
    <n v="3.804733727810651"/>
    <s v="Self-Help Book"/>
    <s v="Books"/>
    <s v="Books"/>
    <s v="Books"/>
    <s v="Books"/>
    <n v="19"/>
    <s v="Books"/>
    <m/>
    <n v="2024"/>
    <x v="6"/>
    <n v="13"/>
    <n v="2"/>
    <s v="Weekday"/>
    <m/>
  </r>
  <r>
    <s v="WEB-6398"/>
    <d v="2023-11-10T00:00:00"/>
    <s v="Tanya Reddy"/>
    <s v="Pune"/>
    <s v="Fashion"/>
    <s v="Running Shoes"/>
    <n v="1"/>
    <n v="1133.8800000000001"/>
    <s v="Credit Card"/>
    <s v="Delivered"/>
    <n v="2"/>
    <n v="1133.8800000000001"/>
    <m/>
    <m/>
    <m/>
    <m/>
    <m/>
    <m/>
    <s v="Completed"/>
    <s v="Yes"/>
    <s v="No"/>
    <m/>
    <n v="595"/>
    <n v="444"/>
    <n v="1892867.2841657216"/>
    <n v="199432.98236095349"/>
    <n v="3.8949824970828471"/>
    <s v="Running Shoes"/>
    <s v="Fashion"/>
    <s v="Fashion"/>
    <s v="Fashion"/>
    <s v="Fashion"/>
    <n v="45"/>
    <s v="Fashion"/>
    <m/>
    <n v="2023"/>
    <x v="3"/>
    <n v="10"/>
    <n v="6"/>
    <s v="Weekday"/>
    <m/>
  </r>
  <r>
    <s v="WEB-6802"/>
    <d v="2024-10-16T00:00:00"/>
    <s v="Aarav Nair"/>
    <s v="Chennai"/>
    <s v="Beauty"/>
    <s v="Hair Oil"/>
    <n v="1"/>
    <n v="316.77"/>
    <s v="Cash On Delivery"/>
    <s v="Delivered"/>
    <n v="2"/>
    <n v="316.77"/>
    <m/>
    <m/>
    <m/>
    <m/>
    <m/>
    <m/>
    <s v="Completed"/>
    <s v="No"/>
    <s v="No"/>
    <m/>
    <n v="558"/>
    <n v="430"/>
    <n v="1098537.4901531704"/>
    <n v="96724.388030634553"/>
    <n v="3.9001122334455669"/>
    <s v="Hair Oil"/>
    <s v="Beauty"/>
    <s v="Beauty"/>
    <s v="Beauty"/>
    <s v="Beauty"/>
    <n v="70"/>
    <s v="Beauty"/>
    <m/>
    <n v="2024"/>
    <x v="8"/>
    <n v="16"/>
    <n v="4"/>
    <s v="Weekday"/>
    <m/>
  </r>
  <r>
    <s v="WEB-8845"/>
    <d v="2023-06-11T00:00:00"/>
    <s v="Karan Iyer"/>
    <s v="Chennai"/>
    <s v="Electronics"/>
    <s v="Usb Cable"/>
    <n v="3"/>
    <n v="1044.31"/>
    <s v="Upi"/>
    <s v="Delivered"/>
    <n v="5"/>
    <n v="3132.93"/>
    <m/>
    <m/>
    <m/>
    <m/>
    <m/>
    <m/>
    <s v="Completed"/>
    <s v="Yes"/>
    <s v="No"/>
    <m/>
    <n v="558"/>
    <n v="430"/>
    <n v="2759712.3299794244"/>
    <n v="330643.50635802455"/>
    <n v="3.8641711229946525"/>
    <s v="Usb Cable"/>
    <s v="Electronics"/>
    <s v="Electronics"/>
    <s v="Electronics"/>
    <s v="Electronics"/>
    <n v="13"/>
    <s v="Electronics"/>
    <m/>
    <n v="2023"/>
    <x v="11"/>
    <n v="11"/>
    <n v="1"/>
    <s v="Weekday"/>
    <m/>
  </r>
  <r>
    <s v="WEB-9436"/>
    <d v="2024-08-20T00:00:00"/>
    <s v="Saanvi Khan"/>
    <s v="Bengaluru"/>
    <s v="Electronics"/>
    <s v="Smart Watch"/>
    <n v="1"/>
    <n v="1216.68"/>
    <s v="Cash On Delivery"/>
    <s v="Delivered"/>
    <n v="5"/>
    <n v="1216.68"/>
    <m/>
    <m/>
    <m/>
    <m/>
    <m/>
    <m/>
    <s v="Completed"/>
    <s v="Yes"/>
    <s v="No"/>
    <m/>
    <n v="567"/>
    <n v="440"/>
    <n v="2759712.3299794244"/>
    <n v="330643.50635802455"/>
    <n v="3.8641711229946525"/>
    <s v="Smart Watch"/>
    <s v="Electronics"/>
    <s v="Electronics"/>
    <s v="Electronics"/>
    <s v="Electronics"/>
    <n v="17"/>
    <s v="Electronics"/>
    <m/>
    <n v="2024"/>
    <x v="9"/>
    <n v="20"/>
    <n v="3"/>
    <s v="Weekday"/>
    <m/>
  </r>
  <r>
    <s v="WEB-7566"/>
    <d v="2023-06-24T00:00:00"/>
    <s v="Aditya Reddy"/>
    <s v="Mumbai"/>
    <s v="Books"/>
    <s v="Notebook Set"/>
    <n v="1"/>
    <n v="731.83"/>
    <s v="Cash On Delivery"/>
    <s v="Delivered"/>
    <n v="5"/>
    <n v="731.83"/>
    <m/>
    <m/>
    <m/>
    <m/>
    <m/>
    <m/>
    <s v="Completed"/>
    <s v="No"/>
    <s v="No"/>
    <m/>
    <n v="619"/>
    <n v="468"/>
    <n v="594714.6477588166"/>
    <n v="60882.938065984097"/>
    <n v="3.804733727810651"/>
    <s v="Notebook Set"/>
    <s v="Books"/>
    <s v="Books"/>
    <s v="Books"/>
    <s v="Books"/>
    <n v="20"/>
    <s v="Books"/>
    <m/>
    <n v="2023"/>
    <x v="11"/>
    <n v="24"/>
    <n v="7"/>
    <s v="Weekday"/>
    <m/>
  </r>
  <r>
    <s v="WEB-6639"/>
    <d v="2024-12-02T00:00:00"/>
    <s v="Karan Iyer"/>
    <s v="Bengaluru"/>
    <s v="Beauty"/>
    <s v="Perfume 50Ml"/>
    <n v="1"/>
    <n v="217.36"/>
    <s v="Cash On Delivery"/>
    <s v="Delivered"/>
    <n v="5"/>
    <n v="217.36"/>
    <m/>
    <m/>
    <m/>
    <m/>
    <m/>
    <m/>
    <s v="Completed"/>
    <s v="No"/>
    <s v="No"/>
    <m/>
    <n v="567"/>
    <n v="440"/>
    <n v="1098537.4901531704"/>
    <n v="96724.388030634553"/>
    <n v="3.9001122334455669"/>
    <s v="Perfume 50Ml"/>
    <s v="Beauty"/>
    <s v="Beauty"/>
    <s v="Beauty"/>
    <s v="Beauty"/>
    <n v="18"/>
    <s v="Beauty"/>
    <m/>
    <n v="2024"/>
    <x v="10"/>
    <n v="2"/>
    <n v="2"/>
    <s v="Weekday"/>
    <m/>
  </r>
  <r>
    <s v="WEB-8986"/>
    <d v="2024-09-30T00:00:00"/>
    <s v="Vikram Reddy"/>
    <s v="Ahmedabad"/>
    <s v="Fashion"/>
    <s v="Men'S T-Shirt"/>
    <n v="3"/>
    <n v="1381.77"/>
    <s v="Cash On Delivery"/>
    <s v="Delivered"/>
    <n v="5"/>
    <n v="4145.3099999999995"/>
    <m/>
    <m/>
    <m/>
    <m/>
    <m/>
    <m/>
    <s v="Completed"/>
    <s v="Yes"/>
    <s v="No"/>
    <m/>
    <n v="589"/>
    <n v="426"/>
    <n v="1892867.2841657216"/>
    <n v="199432.98236095349"/>
    <n v="3.8949824970828471"/>
    <s v="Men'S T-Shirt"/>
    <s v="Fashion"/>
    <s v="Fashion"/>
    <s v="Fashion"/>
    <s v="Fashion"/>
    <n v="55"/>
    <s v="Fashion"/>
    <m/>
    <n v="2024"/>
    <x v="1"/>
    <n v="30"/>
    <n v="2"/>
    <s v="Weekday"/>
    <m/>
  </r>
  <r>
    <s v="WEB-5675"/>
    <d v="2024-12-07T00:00:00"/>
    <s v="Vivaan Patel"/>
    <s v="Pune"/>
    <s v="Home &amp; Kitchen"/>
    <s v="Led Bulb Pack"/>
    <n v="1"/>
    <n v="1774.32"/>
    <s v="Cash On Delivery"/>
    <s v="Delivered"/>
    <n v="4"/>
    <n v="1774.32"/>
    <m/>
    <m/>
    <m/>
    <m/>
    <m/>
    <m/>
    <s v="Completed"/>
    <s v="Yes"/>
    <s v="No"/>
    <m/>
    <n v="595"/>
    <n v="444"/>
    <n v="1463424.4009529033"/>
    <n v="118285.78776560788"/>
    <n v="3.8140589569160999"/>
    <s v="Led Bulb Pack"/>
    <s v="Home &amp; Kitchen"/>
    <s v="Home &amp; Kitchen"/>
    <s v="Home &amp; Kitchen"/>
    <s v="Home &amp; Kitchen"/>
    <n v="76"/>
    <s v="Home &amp; Kitchen"/>
    <m/>
    <n v="2024"/>
    <x v="10"/>
    <n v="7"/>
    <n v="7"/>
    <s v="Weekend"/>
    <m/>
  </r>
  <r>
    <s v="WEB-6780"/>
    <d v="2023-12-19T00:00:00"/>
    <s v="Tanya Bose"/>
    <s v="Hyderabad"/>
    <s v="Electronics"/>
    <s v="Bluetooth Speaker"/>
    <n v="1"/>
    <n v="3310.04"/>
    <s v="Credit Card"/>
    <s v="Delivered"/>
    <n v="5"/>
    <n v="3310.04"/>
    <m/>
    <m/>
    <m/>
    <m/>
    <m/>
    <m/>
    <s v="Completed"/>
    <s v="Yes"/>
    <s v="No"/>
    <m/>
    <n v="559"/>
    <n v="408"/>
    <n v="2759712.3299794244"/>
    <n v="330643.50635802455"/>
    <n v="3.8641711229946525"/>
    <s v="Bluetooth Speaker"/>
    <s v="Electronics"/>
    <s v="Electronics"/>
    <s v="Electronics"/>
    <s v="Electronics"/>
    <n v="48"/>
    <s v="Electronics"/>
    <m/>
    <n v="2023"/>
    <x v="10"/>
    <n v="19"/>
    <n v="3"/>
    <s v="Weekday"/>
    <m/>
  </r>
  <r>
    <s v="WEB-9321"/>
    <d v="2023-11-12T00:00:00"/>
    <s v="Diya Patel"/>
    <s v="Kolkata"/>
    <s v="Fashion"/>
    <s v="Women'S Kurti"/>
    <n v="1"/>
    <n v="1580.66"/>
    <s v="Debit Card"/>
    <s v="Delivered"/>
    <m/>
    <n v="1580.66"/>
    <m/>
    <m/>
    <m/>
    <m/>
    <m/>
    <m/>
    <s v="Completed"/>
    <s v="Yes"/>
    <s v="No"/>
    <m/>
    <n v="590"/>
    <n v="451"/>
    <n v="1892867.2841657216"/>
    <n v="199432.98236095349"/>
    <n v="3.8949824970828471"/>
    <s v="Women'S Kurti"/>
    <s v="Fashion"/>
    <s v="Fashion"/>
    <s v="Fashion"/>
    <s v="Fashion"/>
    <n v="15"/>
    <s v="Fashion"/>
    <m/>
    <n v="2023"/>
    <x v="3"/>
    <n v="12"/>
    <n v="1"/>
    <s v="Weekday"/>
    <m/>
  </r>
  <r>
    <s v="WEB-9227"/>
    <d v="2025-03-03T00:00:00"/>
    <s v="Kavya Khan"/>
    <s v="Hyderabad"/>
    <s v="Electronics"/>
    <s v="Power Bank 10000Mah"/>
    <n v="3"/>
    <n v="1038.07"/>
    <s v="Debit Card"/>
    <s v="Cancelled"/>
    <n v="3"/>
    <n v="3114.21"/>
    <m/>
    <m/>
    <m/>
    <m/>
    <m/>
    <m/>
    <s v="Lost Sale"/>
    <s v="No"/>
    <s v="Yes"/>
    <m/>
    <n v="559"/>
    <n v="408"/>
    <n v="2759712.3299794244"/>
    <n v="330643.50635802455"/>
    <n v="3.8641711229946525"/>
    <s v="Power Bank 10000Mah"/>
    <s v="Electronics"/>
    <s v="Electronics"/>
    <s v="Electronics"/>
    <s v="Electronics"/>
    <n v="3"/>
    <s v="Electronics"/>
    <m/>
    <n v="2025"/>
    <x v="4"/>
    <n v="3"/>
    <n v="2"/>
    <s v="Weekday"/>
    <m/>
  </r>
  <r>
    <s v="WEB-8461"/>
    <d v="2025-04-05T00:00:00"/>
    <s v="Arjun Kumar"/>
    <s v="Delhi"/>
    <s v="Beauty"/>
    <s v="Face Cream"/>
    <n v="2"/>
    <n v="688.07"/>
    <s v="Debit Card"/>
    <s v="Delivered"/>
    <n v="5"/>
    <n v="1376.14"/>
    <m/>
    <m/>
    <m/>
    <m/>
    <m/>
    <m/>
    <s v="Completed"/>
    <s v="Yes"/>
    <s v="No"/>
    <m/>
    <n v="573"/>
    <n v="450"/>
    <n v="1098537.4901531704"/>
    <n v="96724.388030634553"/>
    <n v="3.9001122334455669"/>
    <s v="Face Cream"/>
    <s v="Beauty"/>
    <s v="Beauty"/>
    <s v="Beauty"/>
    <s v="Beauty"/>
    <n v="80"/>
    <s v="Beauty"/>
    <m/>
    <n v="2025"/>
    <x v="7"/>
    <n v="5"/>
    <n v="7"/>
    <s v="Weekday"/>
    <m/>
  </r>
  <r>
    <s v="WEB-6630"/>
    <d v="2023-06-18T00:00:00"/>
    <s v="Rohan Bose"/>
    <s v="Hyderabad"/>
    <s v="Books"/>
    <s v="Fiction Novel"/>
    <n v="2"/>
    <n v="435.79"/>
    <s v="Upi"/>
    <s v="Delivered"/>
    <n v="3"/>
    <n v="871.58"/>
    <m/>
    <m/>
    <m/>
    <m/>
    <m/>
    <m/>
    <s v="Completed"/>
    <s v="No"/>
    <s v="No"/>
    <m/>
    <n v="559"/>
    <n v="408"/>
    <n v="594714.6477588166"/>
    <n v="60882.938065984097"/>
    <n v="3.804733727810651"/>
    <s v="Fiction Novel"/>
    <s v="Books"/>
    <s v="Books"/>
    <s v="Books"/>
    <s v="Books"/>
    <n v="11"/>
    <s v="Books"/>
    <m/>
    <n v="2023"/>
    <x v="11"/>
    <n v="18"/>
    <n v="1"/>
    <s v="Weekday"/>
    <m/>
  </r>
  <r>
    <s v="WEB-6103"/>
    <d v="2024-09-28T00:00:00"/>
    <s v="Ananya Das"/>
    <s v="Mumbai"/>
    <s v="Home &amp; Kitchen"/>
    <s v="Table Lamp"/>
    <n v="1"/>
    <n v="247.21"/>
    <s v="Cash On Delivery"/>
    <s v="Delivered"/>
    <n v="3"/>
    <n v="247.21"/>
    <m/>
    <m/>
    <m/>
    <m/>
    <m/>
    <m/>
    <s v="Completed"/>
    <s v="No"/>
    <s v="No"/>
    <m/>
    <n v="619"/>
    <n v="468"/>
    <n v="1463424.4009529033"/>
    <n v="118285.78776560788"/>
    <n v="3.8140589569160999"/>
    <s v="Table Lamp"/>
    <s v="Home &amp; Kitchen"/>
    <s v="Home &amp; Kitchen"/>
    <s v="Home &amp; Kitchen"/>
    <s v="Home &amp; Kitchen"/>
    <n v="32"/>
    <s v="Home &amp; Kitchen"/>
    <m/>
    <n v="2024"/>
    <x v="1"/>
    <n v="28"/>
    <n v="7"/>
    <s v="Weekday"/>
    <m/>
  </r>
  <r>
    <s v="WEB-7354"/>
    <d v="2024-03-02T00:00:00"/>
    <s v="Sanjay Reddy"/>
    <s v="Not Provided"/>
    <s v="Books"/>
    <s v="Notebook Set"/>
    <n v="1"/>
    <n v="577.13"/>
    <s v="Cash On Delivery"/>
    <s v="Pending"/>
    <n v="4"/>
    <n v="577.13"/>
    <m/>
    <m/>
    <m/>
    <m/>
    <m/>
    <m/>
    <s v="Pending"/>
    <s v="No"/>
    <s v="Yes"/>
    <m/>
    <n v="50"/>
    <n v="37"/>
    <n v="594714.6477588166"/>
    <n v="60882.938065984097"/>
    <n v="3.804733727810651"/>
    <s v="Notebook Set"/>
    <s v="Books"/>
    <s v="Books"/>
    <s v="Books"/>
    <s v="Books"/>
    <n v="20"/>
    <s v="Books"/>
    <m/>
    <n v="2024"/>
    <x v="4"/>
    <n v="2"/>
    <n v="7"/>
    <s v="Weekday"/>
    <m/>
  </r>
  <r>
    <s v="WEB-7342"/>
    <d v="2023-03-28T00:00:00"/>
    <s v="Aditya Joshi"/>
    <s v="Pune"/>
    <s v="Beauty"/>
    <s v="Shampoo 200Ml"/>
    <n v="1"/>
    <n v="770.12"/>
    <s v="Upi"/>
    <s v="Delivered"/>
    <n v="5"/>
    <n v="770.12"/>
    <m/>
    <m/>
    <m/>
    <m/>
    <m/>
    <m/>
    <s v="Completed"/>
    <s v="No"/>
    <s v="No"/>
    <m/>
    <n v="595"/>
    <n v="444"/>
    <n v="1098537.4901531704"/>
    <n v="96724.388030634553"/>
    <n v="3.9001122334455669"/>
    <s v="Shampoo 200Ml"/>
    <s v="Beauty"/>
    <s v="Beauty"/>
    <s v="Beauty"/>
    <s v="Beauty"/>
    <n v="64"/>
    <s v="Beauty"/>
    <m/>
    <n v="2023"/>
    <x v="4"/>
    <n v="28"/>
    <n v="3"/>
    <s v="Weekday"/>
    <m/>
  </r>
  <r>
    <s v="WEB-9333"/>
    <d v="2025-04-03T00:00:00"/>
    <s v="Arjun Chatterjee"/>
    <s v="Chennai"/>
    <s v="Home &amp; Kitchen"/>
    <s v="Table Lamp"/>
    <n v="2"/>
    <n v="570.54"/>
    <s v="Credit Card"/>
    <s v="Delivered"/>
    <n v="4"/>
    <n v="1141.08"/>
    <m/>
    <m/>
    <m/>
    <m/>
    <m/>
    <m/>
    <s v="Completed"/>
    <s v="Yes"/>
    <s v="No"/>
    <m/>
    <n v="558"/>
    <n v="430"/>
    <n v="1463424.4009529033"/>
    <n v="118285.78776560788"/>
    <n v="3.8140589569160999"/>
    <s v="Table Lamp"/>
    <s v="Home &amp; Kitchen"/>
    <s v="Home &amp; Kitchen"/>
    <s v="Home &amp; Kitchen"/>
    <s v="Home &amp; Kitchen"/>
    <n v="32"/>
    <s v="Home &amp; Kitchen"/>
    <m/>
    <n v="2025"/>
    <x v="7"/>
    <n v="3"/>
    <n v="5"/>
    <s v="Weekday"/>
    <m/>
  </r>
  <r>
    <s v="WEB-6458"/>
    <d v="2024-08-27T00:00:00"/>
    <s v="Ananya Das"/>
    <s v="Ahmedabad"/>
    <s v="Books"/>
    <s v="Cookbook"/>
    <n v="1"/>
    <n v="394.45"/>
    <s v="Net Banking"/>
    <s v="Cancelled"/>
    <n v="4"/>
    <n v="394.45"/>
    <m/>
    <m/>
    <m/>
    <m/>
    <m/>
    <m/>
    <s v="Lost Sale"/>
    <s v="No"/>
    <s v="Yes"/>
    <m/>
    <n v="589"/>
    <n v="426"/>
    <n v="594714.6477588166"/>
    <n v="60882.938065984097"/>
    <n v="3.804733727810651"/>
    <s v="Cookbook"/>
    <s v="Books"/>
    <s v="Books"/>
    <s v="Books"/>
    <s v="Books"/>
    <n v="4"/>
    <s v="Books"/>
    <m/>
    <n v="2024"/>
    <x v="9"/>
    <n v="27"/>
    <n v="3"/>
    <s v="Weekday"/>
    <m/>
  </r>
  <r>
    <s v="WEB-8776"/>
    <d v="2024-03-24T00:00:00"/>
    <s v="Tanya Pillai"/>
    <s v="Hyderabad"/>
    <s v="Beauty"/>
    <s v="Perfume 50Ml"/>
    <n v="1"/>
    <n v="1347.02"/>
    <s v="Credit Card"/>
    <s v="Delivered"/>
    <n v="5"/>
    <n v="1347.02"/>
    <m/>
    <m/>
    <m/>
    <m/>
    <m/>
    <m/>
    <s v="Completed"/>
    <s v="Yes"/>
    <s v="No"/>
    <m/>
    <n v="559"/>
    <n v="408"/>
    <n v="1098537.4901531704"/>
    <n v="96724.388030634553"/>
    <n v="3.9001122334455669"/>
    <s v="Perfume 50Ml"/>
    <s v="Beauty"/>
    <s v="Beauty"/>
    <s v="Beauty"/>
    <s v="Beauty"/>
    <n v="18"/>
    <s v="Beauty"/>
    <m/>
    <n v="2024"/>
    <x v="4"/>
    <n v="24"/>
    <n v="1"/>
    <s v="Weekday"/>
    <m/>
  </r>
  <r>
    <s v="WEB-7478"/>
    <d v="2023-05-06T00:00:00"/>
    <s v="Kavya Malhotra"/>
    <s v="Kolkata"/>
    <s v="Books"/>
    <s v="Kids Story Book"/>
    <n v="1"/>
    <n v="366.95"/>
    <s v="Debit Card"/>
    <s v="Cancelled"/>
    <n v="4"/>
    <n v="366.95"/>
    <m/>
    <m/>
    <m/>
    <m/>
    <m/>
    <m/>
    <s v="Lost Sale"/>
    <s v="No"/>
    <s v="Yes"/>
    <m/>
    <n v="590"/>
    <n v="451"/>
    <n v="594714.6477588166"/>
    <n v="60882.938065984097"/>
    <n v="3.804733727810651"/>
    <s v="Kids Story Book"/>
    <s v="Books"/>
    <s v="Books"/>
    <s v="Books"/>
    <s v="Books"/>
    <n v="23"/>
    <s v="Books"/>
    <m/>
    <n v="2023"/>
    <x v="6"/>
    <n v="6"/>
    <n v="7"/>
    <s v="Weekday"/>
    <m/>
  </r>
  <r>
    <s v="WEB-8689"/>
    <d v="2023-06-05T00:00:00"/>
    <s v="Diya Mehta"/>
    <s v="Mumbai"/>
    <s v="Beauty"/>
    <s v="Lipstick"/>
    <n v="1"/>
    <n v="1484.43"/>
    <s v="Net Banking"/>
    <s v="Delivered"/>
    <n v="5"/>
    <n v="1484.43"/>
    <m/>
    <m/>
    <m/>
    <m/>
    <m/>
    <m/>
    <s v="Completed"/>
    <s v="Yes"/>
    <s v="No"/>
    <m/>
    <n v="619"/>
    <n v="468"/>
    <n v="1098537.4901531704"/>
    <n v="96724.388030634553"/>
    <n v="3.9001122334455669"/>
    <s v="Lipstick"/>
    <s v="Beauty"/>
    <s v="Beauty"/>
    <s v="Beauty"/>
    <s v="Beauty"/>
    <n v="10"/>
    <s v="Beauty"/>
    <m/>
    <n v="2023"/>
    <x v="11"/>
    <n v="5"/>
    <n v="2"/>
    <s v="Weekday"/>
    <m/>
  </r>
  <r>
    <s v="WEB-5093"/>
    <d v="2024-01-24T00:00:00"/>
    <s v="Aditya Menon"/>
    <s v="Kolkata"/>
    <s v="Electronics"/>
    <s v="Wireless Earbuds"/>
    <n v="1"/>
    <n v="2402.66"/>
    <s v="Credit Card"/>
    <s v="Pending"/>
    <n v="5"/>
    <n v="2402.66"/>
    <m/>
    <m/>
    <m/>
    <m/>
    <m/>
    <m/>
    <s v="Pending"/>
    <s v="No"/>
    <s v="Yes"/>
    <m/>
    <n v="590"/>
    <n v="451"/>
    <n v="2759712.3299794244"/>
    <n v="330643.50635802455"/>
    <n v="3.8641711229946525"/>
    <s v="Wireless Earbuds"/>
    <s v="Electronics"/>
    <s v="Electronics"/>
    <s v="Electronics"/>
    <s v="Electronics"/>
    <n v="12"/>
    <s v="Electronics"/>
    <m/>
    <n v="2024"/>
    <x v="5"/>
    <n v="24"/>
    <n v="4"/>
    <s v="Weekday"/>
    <m/>
  </r>
  <r>
    <s v="WEB-7629"/>
    <d v="2023-02-19T00:00:00"/>
    <s v="Neha Singh"/>
    <s v="Bengaluru"/>
    <s v="Fashion"/>
    <s v="Sunglasses"/>
    <n v="1"/>
    <n v="2321.98"/>
    <s v="Credit Card"/>
    <s v="Returned"/>
    <n v="4"/>
    <n v="2321.98"/>
    <m/>
    <m/>
    <m/>
    <m/>
    <m/>
    <m/>
    <s v="Completed"/>
    <s v="No"/>
    <s v="No"/>
    <m/>
    <n v="567"/>
    <n v="440"/>
    <n v="1892867.2841657216"/>
    <n v="199432.98236095349"/>
    <n v="3.8949824970828471"/>
    <s v="Sunglasses"/>
    <s v="Fashion"/>
    <s v="Fashion"/>
    <s v="Fashion"/>
    <s v="Fashion"/>
    <n v="53"/>
    <s v="Fashion"/>
    <m/>
    <n v="2023"/>
    <x v="0"/>
    <n v="19"/>
    <n v="1"/>
    <s v="Weekday"/>
    <m/>
  </r>
  <r>
    <s v="WEB-8579"/>
    <d v="2025-03-04T00:00:00"/>
    <s v="Ananya Gupta"/>
    <s v="Hyderabad"/>
    <s v="Fashion"/>
    <s v="Running Shoes"/>
    <n v="3"/>
    <n v="290.58"/>
    <s v="Credit Card"/>
    <s v="Cancelled"/>
    <n v="4"/>
    <n v="871.74"/>
    <m/>
    <m/>
    <m/>
    <m/>
    <m/>
    <m/>
    <s v="Lost Sale"/>
    <s v="No"/>
    <s v="Yes"/>
    <m/>
    <n v="559"/>
    <n v="408"/>
    <n v="1892867.2841657216"/>
    <n v="199432.98236095349"/>
    <n v="3.8949824970828471"/>
    <s v="Running Shoes"/>
    <s v="Fashion"/>
    <s v="Fashion"/>
    <s v="Fashion"/>
    <s v="Fashion"/>
    <n v="45"/>
    <s v="Fashion"/>
    <m/>
    <n v="2025"/>
    <x v="4"/>
    <n v="4"/>
    <n v="3"/>
    <s v="Weekday"/>
    <m/>
  </r>
  <r>
    <s v="WEB-8723"/>
    <d v="2024-11-10T00:00:00"/>
    <s v="Meera Iyer"/>
    <s v="Mumbai"/>
    <s v="Books"/>
    <s v="Fiction Novel"/>
    <n v="1"/>
    <n v="692.84"/>
    <s v="Debit Card"/>
    <s v="Pending"/>
    <n v="1"/>
    <n v="692.84"/>
    <m/>
    <m/>
    <m/>
    <m/>
    <m/>
    <m/>
    <s v="Pending"/>
    <s v="No"/>
    <s v="Yes"/>
    <m/>
    <n v="619"/>
    <n v="468"/>
    <n v="594714.6477588166"/>
    <n v="60882.938065984097"/>
    <n v="3.804733727810651"/>
    <s v="Fiction Novel"/>
    <s v="Books"/>
    <s v="Books"/>
    <s v="Books"/>
    <s v="Books"/>
    <n v="11"/>
    <s v="Books"/>
    <m/>
    <n v="2024"/>
    <x v="3"/>
    <n v="10"/>
    <n v="1"/>
    <s v="Weekday"/>
    <m/>
  </r>
  <r>
    <s v="WEB-9563"/>
    <d v="2024-06-19T00:00:00"/>
    <s v="Vikram Mehta"/>
    <s v="Kolkata"/>
    <s v="Books"/>
    <s v="Fiction Novel"/>
    <n v="1"/>
    <n v="139.93"/>
    <s v="Credit Card"/>
    <s v="Delivered"/>
    <n v="4"/>
    <n v="139.93"/>
    <m/>
    <m/>
    <m/>
    <m/>
    <m/>
    <m/>
    <s v="Completed"/>
    <s v="No"/>
    <s v="No"/>
    <m/>
    <n v="590"/>
    <n v="451"/>
    <n v="594714.6477588166"/>
    <n v="60882.938065984097"/>
    <n v="3.804733727810651"/>
    <s v="Fiction Novel"/>
    <s v="Books"/>
    <s v="Books"/>
    <s v="Books"/>
    <s v="Books"/>
    <n v="11"/>
    <s v="Books"/>
    <m/>
    <n v="2024"/>
    <x v="11"/>
    <n v="19"/>
    <n v="4"/>
    <s v="Weekday"/>
    <m/>
  </r>
  <r>
    <s v="WEB-8743"/>
    <d v="2024-09-02T00:00:00"/>
    <s v="Simran Iyer"/>
    <s v="Delhi"/>
    <s v="Books"/>
    <s v="Self-Help Book"/>
    <n v="1"/>
    <n v="685.01"/>
    <s v="Net Banking"/>
    <s v="Delivered"/>
    <n v="4"/>
    <n v="685.01"/>
    <m/>
    <m/>
    <m/>
    <m/>
    <m/>
    <m/>
    <s v="Completed"/>
    <s v="No"/>
    <s v="No"/>
    <m/>
    <n v="573"/>
    <n v="450"/>
    <n v="594714.6477588166"/>
    <n v="60882.938065984097"/>
    <n v="3.804733727810651"/>
    <s v="Self-Help Book"/>
    <s v="Books"/>
    <s v="Books"/>
    <s v="Books"/>
    <s v="Books"/>
    <n v="19"/>
    <s v="Books"/>
    <m/>
    <n v="2024"/>
    <x v="1"/>
    <n v="2"/>
    <n v="2"/>
    <s v="Weekday"/>
    <m/>
  </r>
  <r>
    <s v="WEB-5365"/>
    <d v="2024-04-28T00:00:00"/>
    <s v="Vivaan Kapoor"/>
    <s v="Kolkata"/>
    <s v="Electronics"/>
    <s v="Power Bank 10000Mah"/>
    <n v="2"/>
    <n v="2879.2"/>
    <s v="Cash On Delivery"/>
    <s v="Delivered"/>
    <n v="1"/>
    <n v="5758.4"/>
    <m/>
    <m/>
    <m/>
    <m/>
    <m/>
    <m/>
    <s v="Completed"/>
    <s v="Yes"/>
    <s v="No"/>
    <m/>
    <n v="590"/>
    <n v="451"/>
    <n v="2759712.3299794244"/>
    <n v="330643.50635802455"/>
    <n v="3.8641711229946525"/>
    <s v="Power Bank 10000Mah"/>
    <s v="Electronics"/>
    <s v="Electronics"/>
    <s v="Electronics"/>
    <s v="Electronics"/>
    <n v="3"/>
    <s v="Electronics"/>
    <m/>
    <n v="2024"/>
    <x v="7"/>
    <n v="28"/>
    <n v="1"/>
    <s v="Weekday"/>
    <m/>
  </r>
  <r>
    <s v="WEB-9233"/>
    <d v="2023-10-14T00:00:00"/>
    <s v="Aarav Khan"/>
    <s v="Chennai"/>
    <s v="Fashion"/>
    <s v="Running Shoes"/>
    <n v="1"/>
    <n v="542.16"/>
    <s v="Net Banking"/>
    <s v="Delivered"/>
    <n v="4"/>
    <n v="542.16"/>
    <m/>
    <m/>
    <m/>
    <m/>
    <m/>
    <m/>
    <s v="Completed"/>
    <s v="No"/>
    <s v="No"/>
    <m/>
    <n v="558"/>
    <n v="430"/>
    <n v="1892867.2841657216"/>
    <n v="199432.98236095349"/>
    <n v="3.8949824970828471"/>
    <s v="Running Shoes"/>
    <s v="Fashion"/>
    <s v="Fashion"/>
    <s v="Fashion"/>
    <s v="Fashion"/>
    <n v="45"/>
    <s v="Fashion"/>
    <m/>
    <n v="2023"/>
    <x v="8"/>
    <n v="14"/>
    <n v="7"/>
    <s v="Weekday"/>
    <m/>
  </r>
  <r>
    <s v="WEB-8814"/>
    <d v="2023-03-30T00:00:00"/>
    <s v="Vivaan Menon"/>
    <s v="Chennai"/>
    <s v="Home &amp; Kitchen"/>
    <s v="Table Lamp"/>
    <n v="1"/>
    <n v="848.06"/>
    <s v="Credit Card"/>
    <s v="Delivered"/>
    <n v="5"/>
    <n v="848.06"/>
    <m/>
    <m/>
    <m/>
    <m/>
    <m/>
    <m/>
    <s v="Completed"/>
    <s v="No"/>
    <s v="No"/>
    <m/>
    <n v="558"/>
    <n v="430"/>
    <n v="1463424.4009529033"/>
    <n v="118285.78776560788"/>
    <n v="3.8140589569160999"/>
    <s v="Table Lamp"/>
    <s v="Home &amp; Kitchen"/>
    <s v="Home &amp; Kitchen"/>
    <s v="Home &amp; Kitchen"/>
    <s v="Home &amp; Kitchen"/>
    <n v="32"/>
    <s v="Home &amp; Kitchen"/>
    <m/>
    <n v="2023"/>
    <x v="4"/>
    <n v="30"/>
    <n v="5"/>
    <s v="Weekday"/>
    <m/>
  </r>
  <r>
    <s v="WEB-8031"/>
    <d v="2024-08-02T00:00:00"/>
    <s v="Aarav Iyer"/>
    <s v="Ahmedabad"/>
    <s v="Electronics"/>
    <s v="Power Bank 10000Mah"/>
    <n v="1"/>
    <n v="721.39"/>
    <s v="Credit Card"/>
    <s v="Delivered"/>
    <n v="5"/>
    <n v="721.39"/>
    <m/>
    <m/>
    <m/>
    <m/>
    <m/>
    <m/>
    <s v="Completed"/>
    <s v="No"/>
    <s v="No"/>
    <m/>
    <n v="589"/>
    <n v="426"/>
    <n v="2759712.3299794244"/>
    <n v="330643.50635802455"/>
    <n v="3.8641711229946525"/>
    <s v="Power Bank 10000Mah"/>
    <s v="Electronics"/>
    <s v="Electronics"/>
    <s v="Electronics"/>
    <s v="Electronics"/>
    <n v="3"/>
    <s v="Electronics"/>
    <m/>
    <n v="2024"/>
    <x v="9"/>
    <n v="2"/>
    <n v="6"/>
    <s v="Weekday"/>
    <m/>
  </r>
  <r>
    <s v="WEB-7798"/>
    <d v="2024-04-28T00:00:00"/>
    <s v="Meera Gupta"/>
    <s v="Mumbai"/>
    <s v="Home &amp; Kitchen"/>
    <s v="Led Bulb Pack"/>
    <n v="1"/>
    <n v="1291.28"/>
    <s v="Upi"/>
    <s v="Delivered"/>
    <n v="5"/>
    <n v="1291.28"/>
    <m/>
    <m/>
    <m/>
    <m/>
    <m/>
    <m/>
    <s v="Completed"/>
    <s v="Yes"/>
    <s v="No"/>
    <m/>
    <n v="619"/>
    <n v="468"/>
    <n v="1463424.4009529033"/>
    <n v="118285.78776560788"/>
    <n v="3.8140589569160999"/>
    <s v="Led Bulb Pack"/>
    <s v="Home &amp; Kitchen"/>
    <s v="Home &amp; Kitchen"/>
    <s v="Home &amp; Kitchen"/>
    <s v="Home &amp; Kitchen"/>
    <n v="76"/>
    <s v="Home &amp; Kitchen"/>
    <m/>
    <n v="2024"/>
    <x v="7"/>
    <n v="28"/>
    <n v="1"/>
    <s v="Weekday"/>
    <m/>
  </r>
  <r>
    <s v="WEB-5824"/>
    <d v="2023-08-04T00:00:00"/>
    <s v="Simran Khan"/>
    <s v="Hyderabad"/>
    <s v="Books"/>
    <s v="Kids Story Book"/>
    <n v="1"/>
    <n v="641.52"/>
    <s v="Cash On Delivery"/>
    <s v="Delivered"/>
    <n v="5"/>
    <n v="641.52"/>
    <m/>
    <m/>
    <m/>
    <m/>
    <m/>
    <m/>
    <s v="Completed"/>
    <s v="No"/>
    <s v="No"/>
    <m/>
    <n v="559"/>
    <n v="408"/>
    <n v="594714.6477588166"/>
    <n v="60882.938065984097"/>
    <n v="3.804733727810651"/>
    <s v="Kids Story Book"/>
    <s v="Books"/>
    <s v="Books"/>
    <s v="Books"/>
    <s v="Books"/>
    <n v="23"/>
    <s v="Books"/>
    <m/>
    <n v="2023"/>
    <x v="9"/>
    <n v="4"/>
    <n v="6"/>
    <s v="Weekday"/>
    <m/>
  </r>
  <r>
    <s v="WEB-6048"/>
    <d v="2025-06-05T00:00:00"/>
    <s v="Ananya Sharma"/>
    <s v="Ahmedabad"/>
    <s v="Beauty"/>
    <s v="Perfume 50Ml"/>
    <n v="1"/>
    <n v="495.87"/>
    <s v="Upi"/>
    <s v="Delivered"/>
    <n v="4"/>
    <n v="495.87"/>
    <m/>
    <m/>
    <m/>
    <m/>
    <m/>
    <m/>
    <s v="Completed"/>
    <s v="No"/>
    <s v="No"/>
    <m/>
    <n v="589"/>
    <n v="426"/>
    <n v="1098537.4901531704"/>
    <n v="96724.388030634553"/>
    <n v="3.9001122334455669"/>
    <s v="Perfume 50Ml"/>
    <s v="Beauty"/>
    <s v="Beauty"/>
    <s v="Beauty"/>
    <s v="Beauty"/>
    <n v="18"/>
    <s v="Beauty"/>
    <m/>
    <n v="2025"/>
    <x v="11"/>
    <n v="5"/>
    <n v="5"/>
    <s v="Weekday"/>
    <m/>
  </r>
  <r>
    <s v="WEB-5767"/>
    <d v="2024-07-06T00:00:00"/>
    <s v="Tanya Patel"/>
    <s v="Mumbai"/>
    <s v="Books"/>
    <s v="Fiction Novel"/>
    <n v="1"/>
    <n v="537.99"/>
    <s v="Upi"/>
    <s v="Delivered"/>
    <n v="5"/>
    <n v="537.99"/>
    <m/>
    <m/>
    <m/>
    <m/>
    <m/>
    <m/>
    <s v="Completed"/>
    <s v="No"/>
    <s v="No"/>
    <m/>
    <n v="619"/>
    <n v="468"/>
    <n v="594714.6477588166"/>
    <n v="60882.938065984097"/>
    <n v="3.804733727810651"/>
    <s v="Fiction Novel"/>
    <s v="Books"/>
    <s v="Books"/>
    <s v="Books"/>
    <s v="Books"/>
    <n v="11"/>
    <s v="Books"/>
    <m/>
    <n v="2024"/>
    <x v="2"/>
    <n v="6"/>
    <n v="7"/>
    <s v="Weekday"/>
    <m/>
  </r>
  <r>
    <s v="WEB-8886"/>
    <d v="2025-02-03T00:00:00"/>
    <s v="Aditya Kapoor"/>
    <s v="Pune"/>
    <s v="Electronics"/>
    <s v="Smart Watch"/>
    <n v="1"/>
    <n v="1683.92"/>
    <s v="Upi"/>
    <s v="Delivered"/>
    <n v="4"/>
    <n v="1683.92"/>
    <m/>
    <m/>
    <m/>
    <m/>
    <m/>
    <m/>
    <s v="Completed"/>
    <s v="Yes"/>
    <s v="No"/>
    <m/>
    <n v="595"/>
    <n v="444"/>
    <n v="2759712.3299794244"/>
    <n v="330643.50635802455"/>
    <n v="3.8641711229946525"/>
    <s v="Smart Watch"/>
    <s v="Electronics"/>
    <s v="Electronics"/>
    <s v="Electronics"/>
    <s v="Electronics"/>
    <n v="17"/>
    <s v="Electronics"/>
    <m/>
    <n v="2025"/>
    <x v="0"/>
    <n v="3"/>
    <n v="2"/>
    <s v="Weekday"/>
    <m/>
  </r>
  <r>
    <s v="WEB-7088"/>
    <d v="2023-11-12T00:00:00"/>
    <s v="Saanvi Kapoor"/>
    <s v="Ahmedabad"/>
    <s v="Fashion"/>
    <s v="Women'S Kurti"/>
    <n v="1"/>
    <n v="1703.55"/>
    <s v="Debit Card"/>
    <s v="Delivered"/>
    <n v="3"/>
    <n v="1703.55"/>
    <m/>
    <m/>
    <m/>
    <m/>
    <m/>
    <m/>
    <s v="Completed"/>
    <s v="Yes"/>
    <s v="No"/>
    <m/>
    <n v="589"/>
    <n v="426"/>
    <n v="1892867.2841657216"/>
    <n v="199432.98236095349"/>
    <n v="3.8949824970828471"/>
    <s v="Women'S Kurti"/>
    <s v="Fashion"/>
    <s v="Fashion"/>
    <s v="Fashion"/>
    <s v="Fashion"/>
    <n v="15"/>
    <s v="Fashion"/>
    <m/>
    <n v="2023"/>
    <x v="3"/>
    <n v="12"/>
    <n v="1"/>
    <s v="Weekday"/>
    <m/>
  </r>
  <r>
    <s v="WEB-7640"/>
    <d v="2023-06-05T00:00:00"/>
    <s v="Meera Rao"/>
    <s v="Kolkata"/>
    <s v="Books"/>
    <s v="Notebook Set"/>
    <n v="2"/>
    <n v="314.02"/>
    <s v="Upi"/>
    <s v="Delivered"/>
    <n v="5"/>
    <n v="628.04"/>
    <m/>
    <m/>
    <m/>
    <m/>
    <m/>
    <m/>
    <s v="Completed"/>
    <s v="No"/>
    <s v="No"/>
    <m/>
    <n v="590"/>
    <n v="451"/>
    <n v="594714.6477588166"/>
    <n v="60882.938065984097"/>
    <n v="3.804733727810651"/>
    <s v="Notebook Set"/>
    <s v="Books"/>
    <s v="Books"/>
    <s v="Books"/>
    <s v="Books"/>
    <n v="20"/>
    <s v="Books"/>
    <m/>
    <n v="2023"/>
    <x v="11"/>
    <n v="5"/>
    <n v="2"/>
    <s v="Weekday"/>
    <m/>
  </r>
  <r>
    <s v="WEB-9138"/>
    <d v="2024-11-30T00:00:00"/>
    <s v="Kavya Joshi"/>
    <s v="Hyderabad"/>
    <s v="Books"/>
    <s v="Cookbook"/>
    <n v="1"/>
    <n v="565.87"/>
    <s v="Net Banking"/>
    <s v="Delivered"/>
    <n v="5"/>
    <n v="565.87"/>
    <m/>
    <m/>
    <m/>
    <m/>
    <m/>
    <m/>
    <s v="Completed"/>
    <s v="No"/>
    <s v="No"/>
    <m/>
    <n v="559"/>
    <n v="408"/>
    <n v="594714.6477588166"/>
    <n v="60882.938065984097"/>
    <n v="3.804733727810651"/>
    <s v="Cookbook"/>
    <s v="Books"/>
    <s v="Books"/>
    <s v="Books"/>
    <s v="Books"/>
    <n v="4"/>
    <s v="Books"/>
    <m/>
    <n v="2024"/>
    <x v="3"/>
    <n v="30"/>
    <n v="7"/>
    <s v="Weekday"/>
    <m/>
  </r>
  <r>
    <s v="WEB-8924"/>
    <d v="2024-07-11T00:00:00"/>
    <s v="Pooja Joshi"/>
    <s v="Mumbai"/>
    <s v="Books"/>
    <s v="Kids Story Book"/>
    <n v="1"/>
    <n v="676.13"/>
    <s v="Credit Card"/>
    <s v="Delivered"/>
    <n v="5"/>
    <n v="676.13"/>
    <m/>
    <m/>
    <m/>
    <m/>
    <m/>
    <m/>
    <s v="Completed"/>
    <s v="No"/>
    <s v="No"/>
    <m/>
    <n v="619"/>
    <n v="468"/>
    <n v="594714.6477588166"/>
    <n v="60882.938065984097"/>
    <n v="3.804733727810651"/>
    <s v="Kids Story Book"/>
    <s v="Books"/>
    <s v="Books"/>
    <s v="Books"/>
    <s v="Books"/>
    <n v="23"/>
    <s v="Books"/>
    <m/>
    <n v="2024"/>
    <x v="2"/>
    <n v="11"/>
    <n v="5"/>
    <s v="Weekday"/>
    <m/>
  </r>
  <r>
    <s v="WEB-9376"/>
    <d v="2023-01-08T00:00:00"/>
    <s v="Rohan Khan"/>
    <s v="Pune"/>
    <s v="Books"/>
    <s v="Fiction Novel"/>
    <n v="1"/>
    <n v="608.87"/>
    <s v="Cash On Delivery"/>
    <s v="Delivered"/>
    <n v="4"/>
    <n v="608.87"/>
    <m/>
    <m/>
    <m/>
    <m/>
    <m/>
    <m/>
    <s v="Completed"/>
    <s v="No"/>
    <s v="No"/>
    <m/>
    <n v="595"/>
    <n v="444"/>
    <n v="594714.6477588166"/>
    <n v="60882.938065984097"/>
    <n v="3.804733727810651"/>
    <s v="Fiction Novel"/>
    <s v="Books"/>
    <s v="Books"/>
    <s v="Books"/>
    <s v="Books"/>
    <n v="11"/>
    <s v="Books"/>
    <m/>
    <n v="2023"/>
    <x v="5"/>
    <n v="8"/>
    <n v="1"/>
    <s v="Weekday"/>
    <m/>
  </r>
  <r>
    <s v="WEB-7063"/>
    <d v="2024-12-18T00:00:00"/>
    <s v="Ananya Gupta"/>
    <s v="Hyderabad"/>
    <s v="Home &amp; Kitchen"/>
    <s v="Led Bulb Pack"/>
    <n v="3"/>
    <n v="1006.37"/>
    <s v="Net Banking"/>
    <s v="Delivered"/>
    <n v="3"/>
    <n v="3019.11"/>
    <m/>
    <m/>
    <m/>
    <m/>
    <m/>
    <m/>
    <s v="Completed"/>
    <s v="Yes"/>
    <s v="No"/>
    <m/>
    <n v="559"/>
    <n v="408"/>
    <n v="1463424.4009529033"/>
    <n v="118285.78776560788"/>
    <n v="3.8140589569160999"/>
    <s v="Led Bulb Pack"/>
    <s v="Home &amp; Kitchen"/>
    <s v="Home &amp; Kitchen"/>
    <s v="Home &amp; Kitchen"/>
    <s v="Home &amp; Kitchen"/>
    <n v="76"/>
    <s v="Home &amp; Kitchen"/>
    <m/>
    <n v="2024"/>
    <x v="10"/>
    <n v="18"/>
    <n v="4"/>
    <s v="Weekday"/>
    <m/>
  </r>
  <r>
    <s v="WEB-8296"/>
    <d v="2025-03-20T00:00:00"/>
    <s v="Rahul Kumar"/>
    <s v="Mumbai"/>
    <s v="Books"/>
    <s v="Self-Help Book"/>
    <n v="1"/>
    <n v="769.28"/>
    <s v="Net Banking"/>
    <s v="Delivered"/>
    <n v="4"/>
    <n v="769.28"/>
    <m/>
    <m/>
    <m/>
    <m/>
    <m/>
    <m/>
    <s v="Completed"/>
    <s v="No"/>
    <s v="No"/>
    <m/>
    <n v="619"/>
    <n v="468"/>
    <n v="594714.6477588166"/>
    <n v="60882.938065984097"/>
    <n v="3.804733727810651"/>
    <s v="Self-Help Book"/>
    <s v="Books"/>
    <s v="Books"/>
    <s v="Books"/>
    <s v="Books"/>
    <n v="19"/>
    <s v="Books"/>
    <m/>
    <n v="2025"/>
    <x v="4"/>
    <n v="20"/>
    <n v="5"/>
    <s v="Weekday"/>
    <m/>
  </r>
  <r>
    <s v="WEB-5935"/>
    <d v="2023-09-12T00:00:00"/>
    <s v="Simran Gupta"/>
    <s v="Mumbai"/>
    <s v="Fashion"/>
    <s v="Denim Jeans"/>
    <n v="1"/>
    <n v="779.55"/>
    <s v="Cash On Delivery"/>
    <s v="Returned"/>
    <n v="2"/>
    <n v="779.55"/>
    <m/>
    <m/>
    <m/>
    <m/>
    <m/>
    <m/>
    <s v="Completed"/>
    <s v="No"/>
    <s v="No"/>
    <m/>
    <n v="619"/>
    <n v="468"/>
    <n v="1892867.2841657216"/>
    <n v="199432.98236095349"/>
    <n v="3.8949824970828471"/>
    <s v="Denim Jeans"/>
    <s v="Fashion"/>
    <s v="Fashion"/>
    <s v="Fashion"/>
    <s v="Fashion"/>
    <n v="6"/>
    <s v="Fashion"/>
    <m/>
    <n v="2023"/>
    <x v="1"/>
    <n v="12"/>
    <n v="3"/>
    <s v="Weekday"/>
    <m/>
  </r>
  <r>
    <s v="WEB-8854"/>
    <d v="2025-03-18T00:00:00"/>
    <s v="Vivaan Verma"/>
    <s v="Bengaluru"/>
    <s v="Beauty"/>
    <s v="Perfume 50Ml"/>
    <n v="1"/>
    <n v="406.37"/>
    <s v="Credit Card"/>
    <s v="Returned"/>
    <n v="4"/>
    <n v="406.37"/>
    <m/>
    <m/>
    <m/>
    <m/>
    <m/>
    <m/>
    <s v="Completed"/>
    <s v="No"/>
    <s v="No"/>
    <m/>
    <n v="567"/>
    <n v="440"/>
    <n v="1098537.4901531704"/>
    <n v="96724.388030634553"/>
    <n v="3.9001122334455669"/>
    <s v="Perfume 50Ml"/>
    <s v="Beauty"/>
    <s v="Beauty"/>
    <s v="Beauty"/>
    <s v="Beauty"/>
    <n v="18"/>
    <s v="Beauty"/>
    <m/>
    <n v="2025"/>
    <x v="4"/>
    <n v="18"/>
    <n v="3"/>
    <s v="Weekday"/>
    <m/>
  </r>
  <r>
    <s v="WEB-8993"/>
    <d v="2025-04-12T00:00:00"/>
    <s v="Ananya Singh"/>
    <s v="Kolkata"/>
    <s v="Fashion"/>
    <s v="Sunglasses"/>
    <n v="1"/>
    <n v="1164.76"/>
    <s v="Debit Card"/>
    <s v="Delivered"/>
    <n v="4"/>
    <n v="1164.76"/>
    <m/>
    <m/>
    <m/>
    <m/>
    <m/>
    <m/>
    <s v="Completed"/>
    <s v="Yes"/>
    <s v="No"/>
    <m/>
    <n v="590"/>
    <n v="451"/>
    <n v="1892867.2841657216"/>
    <n v="199432.98236095349"/>
    <n v="3.8949824970828471"/>
    <s v="Sunglasses"/>
    <s v="Fashion"/>
    <s v="Fashion"/>
    <s v="Fashion"/>
    <s v="Fashion"/>
    <n v="53"/>
    <s v="Fashion"/>
    <m/>
    <n v="2025"/>
    <x v="7"/>
    <n v="12"/>
    <n v="7"/>
    <s v="Weekday"/>
    <m/>
  </r>
  <r>
    <s v="WEB-7376"/>
    <d v="2024-11-10T00:00:00"/>
    <s v="Meera Khan"/>
    <s v="Ahmedabad"/>
    <s v="Home &amp; Kitchen"/>
    <s v="Water Bottle"/>
    <n v="2"/>
    <n v="256.57"/>
    <s v="Credit Card"/>
    <s v="Returned"/>
    <n v="5"/>
    <n v="513.14"/>
    <m/>
    <m/>
    <m/>
    <m/>
    <m/>
    <m/>
    <s v="Completed"/>
    <s v="No"/>
    <s v="No"/>
    <m/>
    <n v="589"/>
    <n v="426"/>
    <n v="1463424.4009529033"/>
    <n v="118285.78776560788"/>
    <n v="3.8140589569160999"/>
    <s v="Water Bottle"/>
    <s v="Home &amp; Kitchen"/>
    <s v="Home &amp; Kitchen"/>
    <s v="Home &amp; Kitchen"/>
    <s v="Home &amp; Kitchen"/>
    <n v="2"/>
    <s v="Home &amp; Kitchen"/>
    <m/>
    <n v="2024"/>
    <x v="3"/>
    <n v="10"/>
    <n v="1"/>
    <s v="Weekday"/>
    <m/>
  </r>
  <r>
    <s v="WEB-5585"/>
    <d v="2025-04-02T00:00:00"/>
    <s v="Karan Rao"/>
    <s v="Chennai"/>
    <s v="Beauty"/>
    <s v="Shampoo 200Ml"/>
    <n v="1"/>
    <n v="880.6"/>
    <s v="Upi"/>
    <s v="Delivered"/>
    <n v="5"/>
    <n v="880.6"/>
    <m/>
    <m/>
    <m/>
    <m/>
    <m/>
    <m/>
    <s v="Completed"/>
    <s v="No"/>
    <s v="No"/>
    <m/>
    <n v="558"/>
    <n v="430"/>
    <n v="1098537.4901531704"/>
    <n v="96724.388030634553"/>
    <n v="3.9001122334455669"/>
    <s v="Shampoo 200Ml"/>
    <s v="Beauty"/>
    <s v="Beauty"/>
    <s v="Beauty"/>
    <s v="Beauty"/>
    <n v="64"/>
    <s v="Beauty"/>
    <m/>
    <n v="2025"/>
    <x v="7"/>
    <n v="2"/>
    <n v="4"/>
    <s v="Weekday"/>
    <m/>
  </r>
  <r>
    <s v="WEB-5656"/>
    <d v="2024-11-19T00:00:00"/>
    <s v="Vikram Mehta"/>
    <s v="Kolkata"/>
    <s v="Electronics"/>
    <s v="Usb Cable"/>
    <n v="1"/>
    <n v="1923.1627263374514"/>
    <s v="Net Banking"/>
    <s v="Pending"/>
    <n v="5"/>
    <n v="1923.1627263374514"/>
    <m/>
    <m/>
    <m/>
    <m/>
    <m/>
    <m/>
    <s v="Pending"/>
    <s v="No"/>
    <s v="Yes"/>
    <m/>
    <n v="590"/>
    <n v="451"/>
    <n v="2759712.3299794244"/>
    <n v="330643.50635802455"/>
    <n v="3.8641711229946525"/>
    <s v="Usb Cable"/>
    <s v="Electronics"/>
    <s v="Electronics"/>
    <s v="Electronics"/>
    <s v="Electronics"/>
    <n v="13"/>
    <s v="Electronics"/>
    <m/>
    <n v="2024"/>
    <x v="3"/>
    <n v="19"/>
    <n v="3"/>
    <s v="Weekday"/>
    <m/>
  </r>
  <r>
    <s v="WEB-8056"/>
    <d v="2023-09-26T00:00:00"/>
    <s v="Aarav Gupta"/>
    <s v="Mumbai"/>
    <s v="Home &amp; Kitchen"/>
    <s v="Non-Stick Pan"/>
    <n v="1"/>
    <n v="1896.07"/>
    <s v="Credit Card"/>
    <s v="Returned"/>
    <n v="3"/>
    <n v="1896.07"/>
    <m/>
    <m/>
    <m/>
    <m/>
    <m/>
    <m/>
    <s v="Completed"/>
    <s v="No"/>
    <s v="No"/>
    <m/>
    <n v="619"/>
    <n v="468"/>
    <n v="1463424.4009529033"/>
    <n v="118285.78776560788"/>
    <n v="3.8140589569160999"/>
    <s v="Non-Stick Pan"/>
    <s v="Home &amp; Kitchen"/>
    <s v="Home &amp; Kitchen"/>
    <s v="Home &amp; Kitchen"/>
    <s v="Home &amp; Kitchen"/>
    <n v="7"/>
    <s v="Home &amp; Kitchen"/>
    <m/>
    <n v="2023"/>
    <x v="1"/>
    <n v="26"/>
    <n v="3"/>
    <s v="Weekday"/>
    <m/>
  </r>
  <r>
    <s v="WEB-9690"/>
    <d v="2023-08-08T00:00:00"/>
    <s v="Sanjay Patel"/>
    <s v="Pune"/>
    <s v="Electronics"/>
    <s v="Wireless Earbuds"/>
    <n v="1"/>
    <n v="3268.79"/>
    <s v="Cash On Delivery"/>
    <s v="Returned"/>
    <n v="5"/>
    <n v="3268.79"/>
    <m/>
    <m/>
    <m/>
    <m/>
    <m/>
    <m/>
    <s v="Completed"/>
    <s v="No"/>
    <s v="No"/>
    <m/>
    <n v="595"/>
    <n v="444"/>
    <n v="2759712.3299794244"/>
    <n v="330643.50635802455"/>
    <n v="3.8641711229946525"/>
    <s v="Wireless Earbuds"/>
    <s v="Electronics"/>
    <s v="Electronics"/>
    <s v="Electronics"/>
    <s v="Electronics"/>
    <n v="12"/>
    <s v="Electronics"/>
    <m/>
    <n v="2023"/>
    <x v="9"/>
    <n v="8"/>
    <n v="3"/>
    <s v="Weekday"/>
    <m/>
  </r>
  <r>
    <s v="WEB-7182"/>
    <d v="2025-02-06T00:00:00"/>
    <s v="Meera Menon"/>
    <s v="Pune"/>
    <s v="Fashion"/>
    <s v="Denim Jeans"/>
    <n v="1"/>
    <n v="2255.61"/>
    <s v="Debit Card"/>
    <s v="Cancelled"/>
    <n v="5"/>
    <n v="2255.61"/>
    <m/>
    <m/>
    <m/>
    <m/>
    <m/>
    <m/>
    <s v="Lost Sale"/>
    <s v="No"/>
    <s v="Yes"/>
    <m/>
    <n v="595"/>
    <n v="444"/>
    <n v="1892867.2841657216"/>
    <n v="199432.98236095349"/>
    <n v="3.8949824970828471"/>
    <s v="Denim Jeans"/>
    <s v="Fashion"/>
    <s v="Fashion"/>
    <s v="Fashion"/>
    <s v="Fashion"/>
    <n v="6"/>
    <s v="Fashion"/>
    <m/>
    <n v="2025"/>
    <x v="0"/>
    <n v="6"/>
    <n v="5"/>
    <s v="Weekday"/>
    <m/>
  </r>
  <r>
    <s v="WEB-6316"/>
    <d v="2023-05-01T00:00:00"/>
    <s v="Aditya Menon"/>
    <s v="Chennai"/>
    <s v="Home &amp; Kitchen"/>
    <s v="Table Lamp"/>
    <n v="1"/>
    <n v="1068.9477656078857"/>
    <s v="Cash On Delivery"/>
    <s v="Delivered"/>
    <n v="5"/>
    <n v="1068.9477656078857"/>
    <m/>
    <m/>
    <m/>
    <m/>
    <m/>
    <m/>
    <s v="Completed"/>
    <s v="Yes"/>
    <s v="No"/>
    <m/>
    <n v="558"/>
    <n v="430"/>
    <n v="1463424.4009529033"/>
    <n v="118285.78776560788"/>
    <n v="3.8140589569160999"/>
    <s v="Table Lamp"/>
    <s v="Home &amp; Kitchen"/>
    <s v="Home &amp; Kitchen"/>
    <s v="Home &amp; Kitchen"/>
    <s v="Home &amp; Kitchen"/>
    <n v="32"/>
    <s v="Home &amp; Kitchen"/>
    <m/>
    <n v="2023"/>
    <x v="6"/>
    <n v="1"/>
    <n v="2"/>
    <s v="Weekend"/>
    <m/>
  </r>
  <r>
    <s v="WEB-9276"/>
    <d v="2023-05-05T00:00:00"/>
    <s v="Sanjay Mehta"/>
    <s v="Bengaluru"/>
    <s v="Beauty"/>
    <s v="Shampoo 200Ml"/>
    <n v="2"/>
    <n v="313.17"/>
    <s v="Credit Card"/>
    <s v="Delivered"/>
    <n v="1"/>
    <n v="626.34"/>
    <m/>
    <m/>
    <m/>
    <m/>
    <m/>
    <m/>
    <s v="Completed"/>
    <s v="No"/>
    <s v="No"/>
    <m/>
    <n v="567"/>
    <n v="440"/>
    <n v="1098537.4901531704"/>
    <n v="96724.388030634553"/>
    <n v="3.9001122334455669"/>
    <s v="Shampoo 200Ml"/>
    <s v="Beauty"/>
    <s v="Beauty"/>
    <s v="Beauty"/>
    <s v="Beauty"/>
    <n v="64"/>
    <s v="Beauty"/>
    <m/>
    <n v="2023"/>
    <x v="6"/>
    <n v="5"/>
    <n v="6"/>
    <s v="Weekday"/>
    <m/>
  </r>
  <r>
    <s v="WEB-7496"/>
    <d v="2024-06-01T00:00:00"/>
    <s v="Aditya Reddy"/>
    <s v="Pune"/>
    <s v="Fashion"/>
    <s v="Men'S T-Shirt"/>
    <n v="2"/>
    <n v="1727.37"/>
    <s v="Debit Card"/>
    <s v="Delivered"/>
    <n v="5"/>
    <n v="3454.74"/>
    <m/>
    <m/>
    <m/>
    <m/>
    <m/>
    <m/>
    <s v="Completed"/>
    <s v="Yes"/>
    <s v="No"/>
    <m/>
    <n v="595"/>
    <n v="444"/>
    <n v="1892867.2841657216"/>
    <n v="199432.98236095349"/>
    <n v="3.8949824970828471"/>
    <s v="Men'S T-Shirt"/>
    <s v="Fashion"/>
    <s v="Fashion"/>
    <s v="Fashion"/>
    <s v="Fashion"/>
    <n v="55"/>
    <s v="Fashion"/>
    <m/>
    <n v="2024"/>
    <x v="11"/>
    <n v="1"/>
    <n v="7"/>
    <s v="Weekend"/>
    <m/>
  </r>
  <r>
    <s v="WEB-5741"/>
    <d v="2024-01-06T00:00:00"/>
    <s v="Neha Chatterjee"/>
    <s v="Kolkata"/>
    <s v="Home &amp; Kitchen"/>
    <s v="Non-Stick Pan"/>
    <n v="1"/>
    <n v="391.74"/>
    <s v="Cash On Delivery"/>
    <s v="Delivered"/>
    <n v="1"/>
    <n v="391.74"/>
    <m/>
    <m/>
    <m/>
    <m/>
    <m/>
    <m/>
    <s v="Completed"/>
    <s v="No"/>
    <s v="No"/>
    <m/>
    <n v="590"/>
    <n v="451"/>
    <n v="1463424.4009529033"/>
    <n v="118285.78776560788"/>
    <n v="3.8140589569160999"/>
    <s v="Non-Stick Pan"/>
    <s v="Home &amp; Kitchen"/>
    <s v="Home &amp; Kitchen"/>
    <s v="Home &amp; Kitchen"/>
    <s v="Home &amp; Kitchen"/>
    <n v="7"/>
    <s v="Home &amp; Kitchen"/>
    <m/>
    <n v="2024"/>
    <x v="5"/>
    <n v="6"/>
    <n v="7"/>
    <s v="Weekday"/>
    <m/>
  </r>
  <r>
    <s v="WEB-9327"/>
    <d v="2023-09-03T00:00:00"/>
    <s v="Neha Kumar"/>
    <s v="Kolkata"/>
    <s v="Books"/>
    <s v="Cookbook"/>
    <n v="1"/>
    <n v="613.88"/>
    <s v="Cash On Delivery"/>
    <s v="Delivered"/>
    <n v="4"/>
    <n v="613.88"/>
    <m/>
    <m/>
    <m/>
    <m/>
    <m/>
    <m/>
    <s v="Completed"/>
    <s v="No"/>
    <s v="No"/>
    <m/>
    <n v="590"/>
    <n v="451"/>
    <n v="594714.6477588166"/>
    <n v="60882.938065984097"/>
    <n v="3.804733727810651"/>
    <s v="Cookbook"/>
    <s v="Books"/>
    <s v="Books"/>
    <s v="Books"/>
    <s v="Books"/>
    <n v="4"/>
    <s v="Books"/>
    <m/>
    <n v="2023"/>
    <x v="1"/>
    <n v="3"/>
    <n v="1"/>
    <s v="Weekday"/>
    <m/>
  </r>
  <r>
    <s v="WEB-7441"/>
    <d v="2024-02-15T00:00:00"/>
    <s v="Neha Gupta"/>
    <s v="Kolkata"/>
    <s v="Fashion"/>
    <s v="Sunglasses"/>
    <n v="1"/>
    <n v="1930.23"/>
    <s v="Net Banking"/>
    <s v="Pending"/>
    <n v="5"/>
    <n v="1930.23"/>
    <m/>
    <m/>
    <m/>
    <m/>
    <m/>
    <m/>
    <s v="Pending"/>
    <s v="No"/>
    <s v="Yes"/>
    <m/>
    <n v="590"/>
    <n v="451"/>
    <n v="1892867.2841657216"/>
    <n v="199432.98236095349"/>
    <n v="3.8949824970828471"/>
    <s v="Sunglasses"/>
    <s v="Fashion"/>
    <s v="Fashion"/>
    <s v="Fashion"/>
    <s v="Fashion"/>
    <n v="53"/>
    <s v="Fashion"/>
    <m/>
    <n v="2024"/>
    <x v="0"/>
    <n v="15"/>
    <n v="5"/>
    <s v="Weekday"/>
    <m/>
  </r>
  <r>
    <s v="WEB-7475"/>
    <d v="2024-03-24T00:00:00"/>
    <s v="Diya Das"/>
    <s v="Kolkata"/>
    <s v="Books"/>
    <s v="Self-Help Book"/>
    <n v="1"/>
    <n v="266.7"/>
    <s v="Cash On Delivery"/>
    <s v="Delivered"/>
    <n v="1"/>
    <n v="266.7"/>
    <m/>
    <m/>
    <m/>
    <m/>
    <m/>
    <m/>
    <s v="Completed"/>
    <s v="No"/>
    <s v="No"/>
    <m/>
    <n v="590"/>
    <n v="451"/>
    <n v="594714.6477588166"/>
    <n v="60882.938065984097"/>
    <n v="3.804733727810651"/>
    <s v="Self-Help Book"/>
    <s v="Books"/>
    <s v="Books"/>
    <s v="Books"/>
    <s v="Books"/>
    <n v="19"/>
    <s v="Books"/>
    <m/>
    <n v="2024"/>
    <x v="4"/>
    <n v="24"/>
    <n v="1"/>
    <s v="Weekday"/>
    <m/>
  </r>
  <r>
    <s v="WEB-5568"/>
    <d v="2024-04-24T00:00:00"/>
    <s v="Sanjay Nair"/>
    <s v="Delhi"/>
    <s v="Fashion"/>
    <s v="Denim Jeans"/>
    <n v="1"/>
    <n v="1516.88"/>
    <s v="Net Banking"/>
    <s v="Delivered"/>
    <n v="4"/>
    <n v="1516.88"/>
    <m/>
    <m/>
    <m/>
    <m/>
    <m/>
    <m/>
    <s v="Completed"/>
    <s v="Yes"/>
    <s v="No"/>
    <m/>
    <n v="573"/>
    <n v="450"/>
    <n v="1892867.2841657216"/>
    <n v="199432.98236095349"/>
    <n v="3.8949824970828471"/>
    <s v="Denim Jeans"/>
    <s v="Fashion"/>
    <s v="Fashion"/>
    <s v="Fashion"/>
    <s v="Fashion"/>
    <n v="6"/>
    <s v="Fashion"/>
    <m/>
    <n v="2024"/>
    <x v="7"/>
    <n v="24"/>
    <n v="4"/>
    <s v="Weekday"/>
    <m/>
  </r>
  <r>
    <s v="WEB-5551"/>
    <d v="2024-02-27T00:00:00"/>
    <s v="Rahul Menon"/>
    <s v="Mumbai"/>
    <s v="Home &amp; Kitchen"/>
    <s v="Non-Stick Pan"/>
    <n v="1"/>
    <n v="1457.14"/>
    <s v="Debit Card"/>
    <s v="Cancelled"/>
    <m/>
    <n v="1457.14"/>
    <m/>
    <m/>
    <m/>
    <m/>
    <m/>
    <m/>
    <s v="Lost Sale"/>
    <s v="No"/>
    <s v="Yes"/>
    <m/>
    <n v="619"/>
    <n v="468"/>
    <n v="1463424.4009529033"/>
    <n v="118285.78776560788"/>
    <n v="3.8140589569160999"/>
    <s v="Non-Stick Pan"/>
    <s v="Home &amp; Kitchen"/>
    <s v="Home &amp; Kitchen"/>
    <s v="Home &amp; Kitchen"/>
    <s v="Home &amp; Kitchen"/>
    <n v="7"/>
    <s v="Home &amp; Kitchen"/>
    <m/>
    <n v="2024"/>
    <x v="0"/>
    <n v="27"/>
    <n v="3"/>
    <s v="Weekday"/>
    <m/>
  </r>
  <r>
    <s v="WEB-5993"/>
    <d v="2025-05-09T00:00:00"/>
    <s v="Aarav Menon"/>
    <s v="Chennai"/>
    <s v="Electronics"/>
    <s v="Usb Cable"/>
    <n v="1"/>
    <n v="2075.46"/>
    <s v="Debit Card"/>
    <s v="Delivered"/>
    <n v="5"/>
    <n v="2075.46"/>
    <m/>
    <m/>
    <m/>
    <m/>
    <m/>
    <m/>
    <s v="Completed"/>
    <s v="Yes"/>
    <s v="No"/>
    <m/>
    <n v="558"/>
    <n v="430"/>
    <n v="2759712.3299794244"/>
    <n v="330643.50635802455"/>
    <n v="3.8641711229946525"/>
    <s v="Usb Cable"/>
    <s v="Electronics"/>
    <s v="Electronics"/>
    <s v="Electronics"/>
    <s v="Electronics"/>
    <n v="13"/>
    <s v="Electronics"/>
    <m/>
    <n v="2025"/>
    <x v="6"/>
    <n v="9"/>
    <n v="6"/>
    <s v="Weekday"/>
    <m/>
  </r>
  <r>
    <s v="WEB-7949"/>
    <d v="2025-05-26T00:00:00"/>
    <s v="Saanvi Das"/>
    <s v="Not Provided"/>
    <s v="Home &amp; Kitchen"/>
    <s v="Table Lamp"/>
    <n v="3"/>
    <n v="1091.8399999999999"/>
    <s v="Cash On Delivery"/>
    <s v="Delivered"/>
    <n v="3"/>
    <n v="3275.5199999999995"/>
    <m/>
    <m/>
    <m/>
    <m/>
    <m/>
    <m/>
    <s v="Completed"/>
    <s v="Yes"/>
    <s v="No"/>
    <m/>
    <n v="50"/>
    <n v="37"/>
    <n v="1463424.4009529033"/>
    <n v="118285.78776560788"/>
    <n v="3.8140589569160999"/>
    <s v="Table Lamp"/>
    <s v="Home &amp; Kitchen"/>
    <s v="Home &amp; Kitchen"/>
    <s v="Home &amp; Kitchen"/>
    <s v="Home &amp; Kitchen"/>
    <n v="32"/>
    <s v="Home &amp; Kitchen"/>
    <m/>
    <n v="2025"/>
    <x v="6"/>
    <n v="26"/>
    <n v="2"/>
    <s v="Weekday"/>
    <m/>
  </r>
  <r>
    <s v="WEB-5201"/>
    <d v="2025-02-23T00:00:00"/>
    <s v="Rohan Menon"/>
    <s v="Bengaluru"/>
    <s v="Books"/>
    <s v="Kids Story Book"/>
    <n v="1"/>
    <n v="639.29999999999995"/>
    <s v="Debit Card"/>
    <s v="Delivered"/>
    <m/>
    <n v="639.29999999999995"/>
    <m/>
    <m/>
    <m/>
    <m/>
    <m/>
    <m/>
    <s v="Completed"/>
    <s v="No"/>
    <s v="No"/>
    <m/>
    <n v="567"/>
    <n v="440"/>
    <n v="594714.6477588166"/>
    <n v="60882.938065984097"/>
    <n v="3.804733727810651"/>
    <s v="Kids Story Book"/>
    <s v="Books"/>
    <s v="Books"/>
    <s v="Books"/>
    <s v="Books"/>
    <n v="23"/>
    <s v="Books"/>
    <m/>
    <n v="2025"/>
    <x v="0"/>
    <n v="23"/>
    <n v="1"/>
    <s v="Weekday"/>
    <m/>
  </r>
  <r>
    <s v="WEB-9471"/>
    <d v="2024-05-25T00:00:00"/>
    <s v="Vikram Sharma"/>
    <s v="Kolkata"/>
    <s v="Books"/>
    <s v="Self-Help Book"/>
    <n v="2"/>
    <n v="347.92"/>
    <s v="Debit Card"/>
    <s v="Pending"/>
    <n v="4"/>
    <n v="695.84"/>
    <m/>
    <m/>
    <m/>
    <m/>
    <m/>
    <m/>
    <s v="Pending"/>
    <s v="No"/>
    <s v="Yes"/>
    <m/>
    <n v="590"/>
    <n v="451"/>
    <n v="594714.6477588166"/>
    <n v="60882.938065984097"/>
    <n v="3.804733727810651"/>
    <s v="Self-Help Book"/>
    <s v="Books"/>
    <s v="Books"/>
    <s v="Books"/>
    <s v="Books"/>
    <n v="19"/>
    <s v="Books"/>
    <m/>
    <n v="2024"/>
    <x v="6"/>
    <n v="25"/>
    <n v="7"/>
    <s v="Weekday"/>
    <m/>
  </r>
  <r>
    <s v="WEB-7533"/>
    <d v="2023-10-26T00:00:00"/>
    <s v="Arjun Rao"/>
    <s v="Delhi"/>
    <s v="Home &amp; Kitchen"/>
    <s v="Water Bottle"/>
    <n v="1"/>
    <n v="1949.52"/>
    <s v="Debit Card"/>
    <s v="Delivered"/>
    <n v="5"/>
    <n v="1949.52"/>
    <m/>
    <m/>
    <m/>
    <m/>
    <m/>
    <m/>
    <s v="Completed"/>
    <s v="Yes"/>
    <s v="No"/>
    <m/>
    <n v="573"/>
    <n v="450"/>
    <n v="1463424.4009529033"/>
    <n v="118285.78776560788"/>
    <n v="3.8140589569160999"/>
    <s v="Water Bottle"/>
    <s v="Home &amp; Kitchen"/>
    <s v="Home &amp; Kitchen"/>
    <s v="Home &amp; Kitchen"/>
    <s v="Home &amp; Kitchen"/>
    <n v="2"/>
    <s v="Home &amp; Kitchen"/>
    <m/>
    <n v="2023"/>
    <x v="8"/>
    <n v="26"/>
    <n v="5"/>
    <s v="Weekday"/>
    <m/>
  </r>
  <r>
    <s v="WEB-9329"/>
    <d v="2023-08-21T00:00:00"/>
    <s v="Rohan Menon"/>
    <s v="Ahmedabad"/>
    <s v="Beauty"/>
    <s v="Face Cream"/>
    <n v="1"/>
    <n v="789.45"/>
    <s v="Cash On Delivery"/>
    <s v="Delivered"/>
    <n v="2"/>
    <n v="789.45"/>
    <m/>
    <m/>
    <m/>
    <m/>
    <m/>
    <m/>
    <s v="Completed"/>
    <s v="No"/>
    <s v="No"/>
    <m/>
    <n v="589"/>
    <n v="426"/>
    <n v="1098537.4901531704"/>
    <n v="96724.388030634553"/>
    <n v="3.9001122334455669"/>
    <s v="Face Cream"/>
    <s v="Beauty"/>
    <s v="Beauty"/>
    <s v="Beauty"/>
    <s v="Beauty"/>
    <n v="80"/>
    <s v="Beauty"/>
    <m/>
    <n v="2023"/>
    <x v="9"/>
    <n v="21"/>
    <n v="2"/>
    <s v="Weekday"/>
    <m/>
  </r>
  <r>
    <s v="WEB-5790"/>
    <d v="2023-12-23T00:00:00"/>
    <s v="Aarav Bose"/>
    <s v="Pune"/>
    <s v="Home &amp; Kitchen"/>
    <s v="Non-Stick Pan"/>
    <n v="1"/>
    <n v="1729.63"/>
    <s v="Net Banking"/>
    <s v="Delivered"/>
    <n v="2"/>
    <n v="1729.63"/>
    <m/>
    <m/>
    <m/>
    <m/>
    <m/>
    <m/>
    <s v="Completed"/>
    <s v="Yes"/>
    <s v="No"/>
    <m/>
    <n v="595"/>
    <n v="444"/>
    <n v="1463424.4009529033"/>
    <n v="118285.78776560788"/>
    <n v="3.8140589569160999"/>
    <s v="Non-Stick Pan"/>
    <s v="Home &amp; Kitchen"/>
    <s v="Home &amp; Kitchen"/>
    <s v="Home &amp; Kitchen"/>
    <s v="Home &amp; Kitchen"/>
    <n v="7"/>
    <s v="Home &amp; Kitchen"/>
    <m/>
    <n v="2023"/>
    <x v="10"/>
    <n v="23"/>
    <n v="7"/>
    <s v="Weekday"/>
    <m/>
  </r>
  <r>
    <s v="WEB-7716"/>
    <d v="2023-03-17T00:00:00"/>
    <s v="Kavya Sharma"/>
    <s v="Hyderabad"/>
    <s v="Beauty"/>
    <s v="Perfume 50Ml"/>
    <n v="1"/>
    <n v="107.78"/>
    <s v="Net Banking"/>
    <s v="Delivered"/>
    <n v="1"/>
    <n v="107.78"/>
    <m/>
    <m/>
    <m/>
    <m/>
    <m/>
    <m/>
    <s v="Completed"/>
    <s v="No"/>
    <s v="No"/>
    <m/>
    <n v="559"/>
    <n v="408"/>
    <n v="1098537.4901531704"/>
    <n v="96724.388030634553"/>
    <n v="3.9001122334455669"/>
    <s v="Perfume 50Ml"/>
    <s v="Beauty"/>
    <s v="Beauty"/>
    <s v="Beauty"/>
    <s v="Beauty"/>
    <n v="18"/>
    <s v="Beauty"/>
    <m/>
    <n v="2023"/>
    <x v="4"/>
    <n v="17"/>
    <n v="6"/>
    <s v="Weekday"/>
    <m/>
  </r>
  <r>
    <s v="WEB-6701"/>
    <d v="2023-12-13T00:00:00"/>
    <s v="Ananya Das"/>
    <s v="Kolkata"/>
    <s v="Electronics"/>
    <s v="Power Bank 10000Mah"/>
    <n v="1"/>
    <n v="2015.45"/>
    <s v="Credit Card"/>
    <s v="Delivered"/>
    <n v="3"/>
    <n v="2015.45"/>
    <m/>
    <m/>
    <m/>
    <m/>
    <m/>
    <m/>
    <s v="Completed"/>
    <s v="Yes"/>
    <s v="No"/>
    <m/>
    <n v="590"/>
    <n v="451"/>
    <n v="2759712.3299794244"/>
    <n v="330643.50635802455"/>
    <n v="3.8641711229946525"/>
    <s v="Power Bank 10000Mah"/>
    <s v="Electronics"/>
    <s v="Electronics"/>
    <s v="Electronics"/>
    <s v="Electronics"/>
    <n v="3"/>
    <s v="Electronics"/>
    <m/>
    <n v="2023"/>
    <x v="10"/>
    <n v="13"/>
    <n v="4"/>
    <s v="Weekday"/>
    <m/>
  </r>
  <r>
    <s v="WEB-6171"/>
    <d v="2024-10-11T00:00:00"/>
    <s v="Meera Bose"/>
    <s v="Pune"/>
    <s v="Home &amp; Kitchen"/>
    <s v="Non-Stick Pan"/>
    <n v="1"/>
    <n v="159.05000000000001"/>
    <s v="Net Banking"/>
    <s v="Delivered"/>
    <n v="3"/>
    <n v="159.05000000000001"/>
    <m/>
    <m/>
    <m/>
    <m/>
    <m/>
    <m/>
    <s v="Completed"/>
    <s v="No"/>
    <s v="No"/>
    <m/>
    <n v="595"/>
    <n v="444"/>
    <n v="1463424.4009529033"/>
    <n v="118285.78776560788"/>
    <n v="3.8140589569160999"/>
    <s v="Non-Stick Pan"/>
    <s v="Home &amp; Kitchen"/>
    <s v="Home &amp; Kitchen"/>
    <s v="Home &amp; Kitchen"/>
    <s v="Home &amp; Kitchen"/>
    <n v="7"/>
    <s v="Home &amp; Kitchen"/>
    <m/>
    <n v="2024"/>
    <x v="8"/>
    <n v="11"/>
    <n v="6"/>
    <s v="Weekday"/>
    <m/>
  </r>
  <r>
    <s v="WEB-6332"/>
    <d v="2023-03-01T00:00:00"/>
    <s v="Simran Joshi"/>
    <s v="Chennai"/>
    <s v="Fashion"/>
    <s v="Sunglasses"/>
    <n v="1"/>
    <n v="552.74"/>
    <s v="Credit Card"/>
    <s v="Delivered"/>
    <n v="4"/>
    <n v="552.74"/>
    <m/>
    <m/>
    <m/>
    <m/>
    <m/>
    <m/>
    <s v="Completed"/>
    <s v="No"/>
    <s v="No"/>
    <m/>
    <n v="558"/>
    <n v="430"/>
    <n v="1892867.2841657216"/>
    <n v="199432.98236095349"/>
    <n v="3.8949824970828471"/>
    <s v="Sunglasses"/>
    <s v="Fashion"/>
    <s v="Fashion"/>
    <s v="Fashion"/>
    <s v="Fashion"/>
    <n v="53"/>
    <s v="Fashion"/>
    <m/>
    <n v="2023"/>
    <x v="4"/>
    <n v="1"/>
    <n v="4"/>
    <s v="Weekend"/>
    <m/>
  </r>
  <r>
    <s v="WEB-5996"/>
    <d v="2023-01-14T00:00:00"/>
    <s v="Sanjay Singh"/>
    <s v="Delhi"/>
    <s v="Fashion"/>
    <s v="Women'S Kurti"/>
    <n v="1"/>
    <n v="1919.72"/>
    <s v="Credit Card"/>
    <s v="Delivered"/>
    <n v="1"/>
    <n v="1919.72"/>
    <m/>
    <m/>
    <m/>
    <m/>
    <m/>
    <m/>
    <s v="Completed"/>
    <s v="Yes"/>
    <s v="No"/>
    <m/>
    <n v="573"/>
    <n v="450"/>
    <n v="1892867.2841657216"/>
    <n v="199432.98236095349"/>
    <n v="3.8949824970828471"/>
    <s v="Women'S Kurti"/>
    <s v="Fashion"/>
    <s v="Fashion"/>
    <s v="Fashion"/>
    <s v="Fashion"/>
    <n v="15"/>
    <s v="Fashion"/>
    <m/>
    <n v="2023"/>
    <x v="5"/>
    <n v="14"/>
    <n v="7"/>
    <s v="Weekday"/>
    <m/>
  </r>
  <r>
    <s v="WEB-9194"/>
    <d v="2023-09-20T00:00:00"/>
    <s v="Tanya Reddy"/>
    <s v="Pune"/>
    <s v="Home &amp; Kitchen"/>
    <s v="Non-Stick Pan"/>
    <n v="3"/>
    <n v="1598.54"/>
    <s v="Net Banking"/>
    <s v="Delivered"/>
    <n v="3"/>
    <n v="4795.62"/>
    <m/>
    <m/>
    <m/>
    <m/>
    <m/>
    <m/>
    <s v="Completed"/>
    <s v="Yes"/>
    <s v="No"/>
    <m/>
    <n v="595"/>
    <n v="444"/>
    <n v="1463424.4009529033"/>
    <n v="118285.78776560788"/>
    <n v="3.8140589569160999"/>
    <s v="Non-Stick Pan"/>
    <s v="Home &amp; Kitchen"/>
    <s v="Home &amp; Kitchen"/>
    <s v="Home &amp; Kitchen"/>
    <s v="Home &amp; Kitchen"/>
    <n v="7"/>
    <s v="Home &amp; Kitchen"/>
    <m/>
    <n v="2023"/>
    <x v="1"/>
    <n v="20"/>
    <n v="4"/>
    <s v="Weekday"/>
    <m/>
  </r>
  <r>
    <s v="WEB-6809"/>
    <d v="2023-11-09T00:00:00"/>
    <s v="Pooja Nair"/>
    <s v="Bengaluru"/>
    <s v="Electronics"/>
    <s v="Bluetooth Speaker"/>
    <n v="1"/>
    <n v="2301.5"/>
    <s v="Upi"/>
    <s v="Delivered"/>
    <n v="3"/>
    <n v="2301.5"/>
    <m/>
    <m/>
    <m/>
    <m/>
    <m/>
    <m/>
    <s v="Completed"/>
    <s v="Yes"/>
    <s v="No"/>
    <m/>
    <n v="567"/>
    <n v="440"/>
    <n v="2759712.3299794244"/>
    <n v="330643.50635802455"/>
    <n v="3.8641711229946525"/>
    <s v="Bluetooth Speaker"/>
    <s v="Electronics"/>
    <s v="Electronics"/>
    <s v="Electronics"/>
    <s v="Electronics"/>
    <n v="48"/>
    <s v="Electronics"/>
    <m/>
    <n v="2023"/>
    <x v="3"/>
    <n v="9"/>
    <n v="5"/>
    <s v="Weekday"/>
    <m/>
  </r>
  <r>
    <s v="WEB-5128"/>
    <d v="2025-03-24T00:00:00"/>
    <s v="Ishaan Das"/>
    <s v="Pune"/>
    <s v="Home &amp; Kitchen"/>
    <s v="Storage Box"/>
    <n v="1"/>
    <n v="1265.3699999999999"/>
    <s v="Cash On Delivery"/>
    <s v="Delivered"/>
    <n v="5"/>
    <n v="1265.3699999999999"/>
    <m/>
    <m/>
    <m/>
    <m/>
    <m/>
    <m/>
    <s v="Completed"/>
    <s v="Yes"/>
    <s v="No"/>
    <m/>
    <n v="595"/>
    <n v="444"/>
    <n v="1463424.4009529033"/>
    <n v="118285.78776560788"/>
    <n v="3.8140589569160999"/>
    <s v="Storage Box"/>
    <s v="Home &amp; Kitchen"/>
    <s v="Home &amp; Kitchen"/>
    <s v="Home &amp; Kitchen"/>
    <s v="Home &amp; Kitchen"/>
    <n v="8"/>
    <s v="Home &amp; Kitchen"/>
    <m/>
    <n v="2025"/>
    <x v="4"/>
    <n v="24"/>
    <n v="2"/>
    <s v="Weekday"/>
    <m/>
  </r>
  <r>
    <s v="WEB-6272"/>
    <d v="2023-07-31T00:00:00"/>
    <s v="Rahul Verma"/>
    <s v="Ahmedabad"/>
    <s v="Fashion"/>
    <s v="Men'S T-Shirt"/>
    <n v="1"/>
    <n v="1419.824472190694"/>
    <s v="Cash On Delivery"/>
    <s v="Delivered"/>
    <n v="3"/>
    <n v="1419.824472190694"/>
    <m/>
    <m/>
    <m/>
    <m/>
    <m/>
    <m/>
    <s v="Completed"/>
    <s v="Yes"/>
    <s v="No"/>
    <m/>
    <n v="589"/>
    <n v="426"/>
    <n v="1892867.2841657216"/>
    <n v="199432.98236095349"/>
    <n v="3.8949824970828471"/>
    <s v="Men'S T-Shirt"/>
    <s v="Fashion"/>
    <s v="Fashion"/>
    <s v="Fashion"/>
    <s v="Fashion"/>
    <n v="55"/>
    <s v="Fashion"/>
    <m/>
    <n v="2023"/>
    <x v="2"/>
    <n v="31"/>
    <n v="2"/>
    <s v="Weekday"/>
    <m/>
  </r>
  <r>
    <s v="WEB-9371"/>
    <d v="2025-06-21T00:00:00"/>
    <s v="Ishaan Rao"/>
    <s v="Ahmedabad"/>
    <s v="Home &amp; Kitchen"/>
    <s v="Table Lamp"/>
    <n v="1"/>
    <n v="937.32"/>
    <s v="Net Banking"/>
    <s v="Returned"/>
    <n v="4"/>
    <n v="937.32"/>
    <m/>
    <m/>
    <m/>
    <m/>
    <m/>
    <m/>
    <s v="Completed"/>
    <s v="No"/>
    <s v="No"/>
    <m/>
    <n v="589"/>
    <n v="426"/>
    <n v="1463424.4009529033"/>
    <n v="118285.78776560788"/>
    <n v="3.8140589569160999"/>
    <s v="Table Lamp"/>
    <s v="Home &amp; Kitchen"/>
    <s v="Home &amp; Kitchen"/>
    <s v="Home &amp; Kitchen"/>
    <s v="Home &amp; Kitchen"/>
    <n v="32"/>
    <s v="Home &amp; Kitchen"/>
    <m/>
    <n v="2025"/>
    <x v="11"/>
    <n v="21"/>
    <n v="7"/>
    <s v="Weekday"/>
    <m/>
  </r>
  <r>
    <s v="WEB-8927"/>
    <d v="2023-11-25T00:00:00"/>
    <s v="Rahul Patel"/>
    <s v="Ahmedabad"/>
    <s v="Electronics"/>
    <s v="Usb Cable"/>
    <n v="1"/>
    <n v="1044.72"/>
    <s v="Upi"/>
    <s v="Delivered"/>
    <n v="4"/>
    <n v="1044.72"/>
    <m/>
    <m/>
    <m/>
    <m/>
    <m/>
    <m/>
    <s v="Completed"/>
    <s v="Yes"/>
    <s v="No"/>
    <m/>
    <n v="589"/>
    <n v="426"/>
    <n v="2759712.3299794244"/>
    <n v="330643.50635802455"/>
    <n v="3.8641711229946525"/>
    <s v="Usb Cable"/>
    <s v="Electronics"/>
    <s v="Electronics"/>
    <s v="Electronics"/>
    <s v="Electronics"/>
    <n v="13"/>
    <s v="Electronics"/>
    <m/>
    <n v="2023"/>
    <x v="3"/>
    <n v="25"/>
    <n v="7"/>
    <s v="Weekday"/>
    <m/>
  </r>
  <r>
    <s v="WEB-7026"/>
    <d v="2023-12-04T00:00:00"/>
    <s v="Rohan Joshi"/>
    <s v="Mumbai"/>
    <s v="Beauty"/>
    <s v="Hair Oil"/>
    <n v="1"/>
    <n v="720.11"/>
    <s v="Unknown"/>
    <s v="Delivered"/>
    <n v="4"/>
    <n v="720.11"/>
    <m/>
    <m/>
    <m/>
    <m/>
    <m/>
    <m/>
    <s v="Completed"/>
    <s v="No"/>
    <s v="No"/>
    <m/>
    <n v="619"/>
    <n v="468"/>
    <n v="1098537.4901531704"/>
    <n v="96724.388030634553"/>
    <n v="3.9001122334455669"/>
    <s v="Hair Oil"/>
    <s v="Beauty"/>
    <s v="Beauty"/>
    <s v="Beauty"/>
    <s v="Beauty"/>
    <n v="70"/>
    <s v="Beauty"/>
    <m/>
    <n v="2023"/>
    <x v="10"/>
    <n v="4"/>
    <n v="2"/>
    <s v="Weekday"/>
    <m/>
  </r>
  <r>
    <s v="WEB-8940"/>
    <d v="2025-04-12T00:00:00"/>
    <s v="Neha Mehta"/>
    <s v="Chennai"/>
    <s v="Electronics"/>
    <s v="Usb Cable"/>
    <n v="1"/>
    <n v="1042.06"/>
    <s v="Net Banking"/>
    <s v="Delivered"/>
    <n v="1"/>
    <n v="1042.06"/>
    <m/>
    <m/>
    <m/>
    <m/>
    <m/>
    <m/>
    <s v="Completed"/>
    <s v="Yes"/>
    <s v="No"/>
    <m/>
    <n v="558"/>
    <n v="430"/>
    <n v="2759712.3299794244"/>
    <n v="330643.50635802455"/>
    <n v="3.8641711229946525"/>
    <s v="Usb Cable"/>
    <s v="Electronics"/>
    <s v="Electronics"/>
    <s v="Electronics"/>
    <s v="Electronics"/>
    <n v="13"/>
    <s v="Electronics"/>
    <m/>
    <n v="2025"/>
    <x v="7"/>
    <n v="12"/>
    <n v="7"/>
    <s v="Weekday"/>
    <m/>
  </r>
  <r>
    <s v="WEB-7170"/>
    <d v="2023-04-14T00:00:00"/>
    <s v="Karan Bose"/>
    <s v="Ahmedabad"/>
    <s v="Fashion"/>
    <s v="Women'S Kurti"/>
    <n v="2"/>
    <n v="285.93"/>
    <s v="Cash On Delivery"/>
    <s v="Delivered"/>
    <n v="5"/>
    <n v="571.86"/>
    <m/>
    <m/>
    <m/>
    <m/>
    <m/>
    <m/>
    <s v="Completed"/>
    <s v="No"/>
    <s v="No"/>
    <m/>
    <n v="589"/>
    <n v="426"/>
    <n v="1892867.2841657216"/>
    <n v="199432.98236095349"/>
    <n v="3.8949824970828471"/>
    <s v="Women'S Kurti"/>
    <s v="Fashion"/>
    <s v="Fashion"/>
    <s v="Fashion"/>
    <s v="Fashion"/>
    <n v="15"/>
    <s v="Fashion"/>
    <m/>
    <n v="2023"/>
    <x v="7"/>
    <n v="14"/>
    <n v="6"/>
    <s v="Weekday"/>
    <m/>
  </r>
  <r>
    <s v="WEB-8481"/>
    <d v="2023-09-11T00:00:00"/>
    <s v="Diya Menon"/>
    <s v="Delhi"/>
    <s v="Books"/>
    <s v="Self-Help Book"/>
    <n v="1"/>
    <n v="121.81"/>
    <s v="Upi"/>
    <s v="Delivered"/>
    <n v="4"/>
    <n v="121.81"/>
    <m/>
    <m/>
    <m/>
    <m/>
    <m/>
    <m/>
    <s v="Completed"/>
    <s v="No"/>
    <s v="No"/>
    <m/>
    <n v="573"/>
    <n v="450"/>
    <n v="594714.6477588166"/>
    <n v="60882.938065984097"/>
    <n v="3.804733727810651"/>
    <s v="Self-Help Book"/>
    <s v="Books"/>
    <s v="Books"/>
    <s v="Books"/>
    <s v="Books"/>
    <n v="19"/>
    <s v="Books"/>
    <m/>
    <n v="2023"/>
    <x v="1"/>
    <n v="11"/>
    <n v="2"/>
    <s v="Weekday"/>
    <m/>
  </r>
  <r>
    <s v="WEB-7840"/>
    <d v="2024-09-23T00:00:00"/>
    <s v="Kavya Kumar"/>
    <s v="Delhi"/>
    <s v="Beauty"/>
    <s v="Perfume 50Ml"/>
    <n v="3"/>
    <n v="1282.54"/>
    <s v="Debit Card"/>
    <s v="Cancelled"/>
    <n v="4"/>
    <n v="3847.62"/>
    <m/>
    <m/>
    <m/>
    <m/>
    <m/>
    <m/>
    <s v="Lost Sale"/>
    <s v="No"/>
    <s v="Yes"/>
    <m/>
    <n v="573"/>
    <n v="450"/>
    <n v="1098537.4901531704"/>
    <n v="96724.388030634553"/>
    <n v="3.9001122334455669"/>
    <s v="Perfume 50Ml"/>
    <s v="Beauty"/>
    <s v="Beauty"/>
    <s v="Beauty"/>
    <s v="Beauty"/>
    <n v="18"/>
    <s v="Beauty"/>
    <m/>
    <n v="2024"/>
    <x v="1"/>
    <n v="23"/>
    <n v="2"/>
    <s v="Weekday"/>
    <m/>
  </r>
  <r>
    <s v="WEB-5166"/>
    <d v="2025-05-03T00:00:00"/>
    <s v="Meera Verma"/>
    <s v="Delhi"/>
    <s v="Fashion"/>
    <s v="Running Shoes"/>
    <n v="2"/>
    <n v="2066.7399999999998"/>
    <s v="Upi"/>
    <s v="Delivered"/>
    <n v="4"/>
    <n v="4133.4799999999996"/>
    <m/>
    <m/>
    <m/>
    <m/>
    <m/>
    <m/>
    <s v="Completed"/>
    <s v="Yes"/>
    <s v="No"/>
    <m/>
    <n v="573"/>
    <n v="450"/>
    <n v="1892867.2841657216"/>
    <n v="199432.98236095349"/>
    <n v="3.8949824970828471"/>
    <s v="Running Shoes"/>
    <s v="Fashion"/>
    <s v="Fashion"/>
    <s v="Fashion"/>
    <s v="Fashion"/>
    <n v="45"/>
    <s v="Fashion"/>
    <m/>
    <n v="2025"/>
    <x v="6"/>
    <n v="3"/>
    <n v="7"/>
    <s v="Weekday"/>
    <m/>
  </r>
  <r>
    <s v="WEB-7865"/>
    <d v="2023-10-30T00:00:00"/>
    <s v="Vikram Reddy"/>
    <s v="Mumbai"/>
    <s v="Fashion"/>
    <s v="Sunglasses"/>
    <n v="1"/>
    <n v="2022.97"/>
    <s v="Cash On Delivery"/>
    <s v="Delivered"/>
    <n v="5"/>
    <n v="2022.97"/>
    <m/>
    <m/>
    <m/>
    <m/>
    <m/>
    <m/>
    <s v="Completed"/>
    <s v="Yes"/>
    <s v="No"/>
    <m/>
    <n v="619"/>
    <n v="468"/>
    <n v="1892867.2841657216"/>
    <n v="199432.98236095349"/>
    <n v="3.8949824970828471"/>
    <s v="Sunglasses"/>
    <s v="Fashion"/>
    <s v="Fashion"/>
    <s v="Fashion"/>
    <s v="Fashion"/>
    <n v="53"/>
    <s v="Fashion"/>
    <m/>
    <n v="2023"/>
    <x v="8"/>
    <n v="30"/>
    <n v="2"/>
    <s v="Weekday"/>
    <m/>
  </r>
  <r>
    <s v="WEB-5127"/>
    <d v="2025-05-10T00:00:00"/>
    <s v="Aditya Kumar"/>
    <s v="Delhi"/>
    <s v="Electronics"/>
    <s v="Smart Watch"/>
    <n v="2"/>
    <n v="2029.12"/>
    <s v="Credit Card"/>
    <s v="Delivered"/>
    <n v="5"/>
    <n v="4058.24"/>
    <m/>
    <m/>
    <m/>
    <m/>
    <m/>
    <m/>
    <s v="Completed"/>
    <s v="Yes"/>
    <s v="No"/>
    <m/>
    <n v="573"/>
    <n v="450"/>
    <n v="2759712.3299794244"/>
    <n v="330643.50635802455"/>
    <n v="3.8641711229946525"/>
    <s v="Smart Watch"/>
    <s v="Electronics"/>
    <s v="Electronics"/>
    <s v="Electronics"/>
    <s v="Electronics"/>
    <n v="17"/>
    <s v="Electronics"/>
    <m/>
    <n v="2025"/>
    <x v="6"/>
    <n v="10"/>
    <n v="7"/>
    <s v="Weekday"/>
    <m/>
  </r>
  <r>
    <s v="WEB-9567"/>
    <d v="2025-01-13T00:00:00"/>
    <s v="Rohan Chatterjee"/>
    <s v="Mumbai"/>
    <s v="Electronics"/>
    <s v="Wireless Earbuds"/>
    <n v="1"/>
    <n v="1650.73"/>
    <s v="Upi"/>
    <s v="Delivered"/>
    <n v="4"/>
    <n v="1650.73"/>
    <m/>
    <m/>
    <m/>
    <m/>
    <m/>
    <m/>
    <s v="Completed"/>
    <s v="Yes"/>
    <s v="No"/>
    <m/>
    <n v="619"/>
    <n v="468"/>
    <n v="2759712.3299794244"/>
    <n v="330643.50635802455"/>
    <n v="3.8641711229946525"/>
    <s v="Wireless Earbuds"/>
    <s v="Electronics"/>
    <s v="Electronics"/>
    <s v="Electronics"/>
    <s v="Electronics"/>
    <n v="12"/>
    <s v="Electronics"/>
    <m/>
    <n v="2025"/>
    <x v="5"/>
    <n v="13"/>
    <n v="2"/>
    <s v="Weekday"/>
    <m/>
  </r>
  <r>
    <s v="WEB-6114"/>
    <d v="2023-11-23T00:00:00"/>
    <s v="Meera Reddy"/>
    <s v="Bengaluru"/>
    <s v="Fashion"/>
    <s v="Running Shoes"/>
    <n v="2"/>
    <n v="1062.8699999999999"/>
    <s v="Debit Card"/>
    <s v="Delivered"/>
    <n v="3"/>
    <n v="2125.7399999999998"/>
    <m/>
    <m/>
    <m/>
    <m/>
    <m/>
    <m/>
    <s v="Completed"/>
    <s v="Yes"/>
    <s v="No"/>
    <m/>
    <n v="567"/>
    <n v="440"/>
    <n v="1892867.2841657216"/>
    <n v="199432.98236095349"/>
    <n v="3.8949824970828471"/>
    <s v="Running Shoes"/>
    <s v="Fashion"/>
    <s v="Fashion"/>
    <s v="Fashion"/>
    <s v="Fashion"/>
    <n v="45"/>
    <s v="Fashion"/>
    <m/>
    <n v="2023"/>
    <x v="3"/>
    <n v="23"/>
    <n v="5"/>
    <s v="Weekday"/>
    <m/>
  </r>
  <r>
    <s v="WEB-7145"/>
    <d v="2025-04-18T00:00:00"/>
    <s v="Tanya Pillai"/>
    <s v="Ahmedabad"/>
    <s v="Beauty"/>
    <s v="Lipstick"/>
    <n v="1"/>
    <n v="1207.99"/>
    <s v="Upi"/>
    <s v="Cancelled"/>
    <n v="3"/>
    <n v="1207.99"/>
    <m/>
    <m/>
    <m/>
    <m/>
    <m/>
    <m/>
    <s v="Lost Sale"/>
    <s v="No"/>
    <s v="Yes"/>
    <m/>
    <n v="589"/>
    <n v="426"/>
    <n v="1098537.4901531704"/>
    <n v="96724.388030634553"/>
    <n v="3.9001122334455669"/>
    <s v="Lipstick"/>
    <s v="Beauty"/>
    <s v="Beauty"/>
    <s v="Beauty"/>
    <s v="Beauty"/>
    <n v="10"/>
    <s v="Beauty"/>
    <m/>
    <n v="2025"/>
    <x v="7"/>
    <n v="18"/>
    <n v="6"/>
    <s v="Weekday"/>
    <m/>
  </r>
  <r>
    <s v="WEB-7741"/>
    <d v="2024-09-18T00:00:00"/>
    <s v="Karan Malhotra"/>
    <s v="Mumbai"/>
    <s v="Books"/>
    <s v="Fiction Novel"/>
    <n v="1"/>
    <n v="749.01"/>
    <s v="Debit Card"/>
    <s v="Delivered"/>
    <n v="3"/>
    <n v="749.01"/>
    <m/>
    <m/>
    <m/>
    <m/>
    <m/>
    <m/>
    <s v="Completed"/>
    <s v="No"/>
    <s v="No"/>
    <m/>
    <n v="619"/>
    <n v="468"/>
    <n v="594714.6477588166"/>
    <n v="60882.938065984097"/>
    <n v="3.804733727810651"/>
    <s v="Fiction Novel"/>
    <s v="Books"/>
    <s v="Books"/>
    <s v="Books"/>
    <s v="Books"/>
    <n v="11"/>
    <s v="Books"/>
    <m/>
    <n v="2024"/>
    <x v="1"/>
    <n v="18"/>
    <n v="4"/>
    <s v="Weekday"/>
    <m/>
  </r>
  <r>
    <s v="WEB-5642"/>
    <d v="2025-04-01T00:00:00"/>
    <s v="Rahul Bose"/>
    <s v="Delhi"/>
    <s v="Beauty"/>
    <s v="Shampoo 200Ml"/>
    <n v="1"/>
    <n v="561.22"/>
    <s v="Upi"/>
    <s v="Delivered"/>
    <n v="3"/>
    <n v="561.22"/>
    <m/>
    <m/>
    <m/>
    <m/>
    <m/>
    <m/>
    <s v="Completed"/>
    <s v="No"/>
    <s v="No"/>
    <m/>
    <n v="573"/>
    <n v="450"/>
    <n v="1098537.4901531704"/>
    <n v="96724.388030634553"/>
    <n v="3.9001122334455669"/>
    <s v="Shampoo 200Ml"/>
    <s v="Beauty"/>
    <s v="Beauty"/>
    <s v="Beauty"/>
    <s v="Beauty"/>
    <n v="64"/>
    <s v="Beauty"/>
    <m/>
    <n v="2025"/>
    <x v="7"/>
    <n v="1"/>
    <n v="3"/>
    <s v="Weekend"/>
    <m/>
  </r>
  <r>
    <s v="WEB-5477"/>
    <d v="2023-12-18T00:00:00"/>
    <s v="Karan Bose"/>
    <s v="Ahmedabad"/>
    <s v="Books"/>
    <s v="Kids Story Book"/>
    <n v="1"/>
    <n v="235.3"/>
    <s v="Upi"/>
    <s v="Delivered"/>
    <n v="3"/>
    <n v="235.3"/>
    <m/>
    <m/>
    <m/>
    <m/>
    <m/>
    <m/>
    <s v="Completed"/>
    <s v="No"/>
    <s v="No"/>
    <m/>
    <n v="589"/>
    <n v="426"/>
    <n v="594714.6477588166"/>
    <n v="60882.938065984097"/>
    <n v="3.804733727810651"/>
    <s v="Kids Story Book"/>
    <s v="Books"/>
    <s v="Books"/>
    <s v="Books"/>
    <s v="Books"/>
    <n v="23"/>
    <s v="Books"/>
    <m/>
    <n v="2023"/>
    <x v="10"/>
    <n v="18"/>
    <n v="2"/>
    <s v="Weekday"/>
    <m/>
  </r>
  <r>
    <s v="WEB-9209"/>
    <d v="2023-05-08T00:00:00"/>
    <s v="Meera Bose"/>
    <s v="Delhi"/>
    <s v="Fashion"/>
    <s v="Women'S Kurti"/>
    <n v="1"/>
    <n v="785.81"/>
    <s v="Upi"/>
    <s v="Delivered"/>
    <n v="4"/>
    <n v="785.81"/>
    <m/>
    <m/>
    <m/>
    <m/>
    <m/>
    <m/>
    <s v="Completed"/>
    <s v="No"/>
    <s v="No"/>
    <m/>
    <n v="573"/>
    <n v="450"/>
    <n v="1892867.2841657216"/>
    <n v="199432.98236095349"/>
    <n v="3.8949824970828471"/>
    <s v="Women'S Kurti"/>
    <s v="Fashion"/>
    <s v="Fashion"/>
    <s v="Fashion"/>
    <s v="Fashion"/>
    <n v="15"/>
    <s v="Fashion"/>
    <m/>
    <n v="2023"/>
    <x v="6"/>
    <n v="8"/>
    <n v="2"/>
    <s v="Weekday"/>
    <m/>
  </r>
  <r>
    <s v="WEB-6826"/>
    <d v="2023-12-10T00:00:00"/>
    <s v="Meera Reddy"/>
    <s v="Pune"/>
    <s v="Electronics"/>
    <s v="Power Bank 10000Mah"/>
    <n v="2"/>
    <n v="1917.92"/>
    <s v="Credit Card"/>
    <s v="Delivered"/>
    <n v="4"/>
    <n v="3835.84"/>
    <m/>
    <m/>
    <m/>
    <m/>
    <m/>
    <m/>
    <s v="Completed"/>
    <s v="Yes"/>
    <s v="No"/>
    <m/>
    <n v="595"/>
    <n v="444"/>
    <n v="2759712.3299794244"/>
    <n v="330643.50635802455"/>
    <n v="3.8641711229946525"/>
    <s v="Power Bank 10000Mah"/>
    <s v="Electronics"/>
    <s v="Electronics"/>
    <s v="Electronics"/>
    <s v="Electronics"/>
    <n v="3"/>
    <s v="Electronics"/>
    <m/>
    <n v="2023"/>
    <x v="10"/>
    <n v="10"/>
    <n v="1"/>
    <s v="Weekday"/>
    <m/>
  </r>
  <r>
    <s v="WEB-8838"/>
    <d v="2025-02-09T00:00:00"/>
    <s v="Ishaan Khan"/>
    <s v="Delhi"/>
    <s v="Beauty"/>
    <s v="Shampoo 200Ml"/>
    <n v="2"/>
    <n v="1093.51"/>
    <s v="Net Banking"/>
    <s v="Delivered"/>
    <n v="4"/>
    <n v="2187.02"/>
    <m/>
    <m/>
    <m/>
    <m/>
    <m/>
    <m/>
    <s v="Completed"/>
    <s v="Yes"/>
    <s v="No"/>
    <m/>
    <n v="573"/>
    <n v="450"/>
    <n v="1098537.4901531704"/>
    <n v="96724.388030634553"/>
    <n v="3.9001122334455669"/>
    <s v="Shampoo 200Ml"/>
    <s v="Beauty"/>
    <s v="Beauty"/>
    <s v="Beauty"/>
    <s v="Beauty"/>
    <n v="64"/>
    <s v="Beauty"/>
    <m/>
    <n v="2025"/>
    <x v="0"/>
    <n v="9"/>
    <n v="1"/>
    <s v="Weekday"/>
    <m/>
  </r>
  <r>
    <s v="WEB-7560"/>
    <d v="2024-07-07T00:00:00"/>
    <s v="Diya Rao"/>
    <s v="Pune"/>
    <s v="Electronics"/>
    <s v="Power Bank 10000Mah"/>
    <n v="1"/>
    <n v="2949.37"/>
    <s v="Cash On Delivery"/>
    <s v="Delivered"/>
    <n v="1"/>
    <n v="2949.37"/>
    <m/>
    <m/>
    <m/>
    <m/>
    <m/>
    <m/>
    <s v="Completed"/>
    <s v="Yes"/>
    <s v="No"/>
    <m/>
    <n v="595"/>
    <n v="444"/>
    <n v="2759712.3299794244"/>
    <n v="330643.50635802455"/>
    <n v="3.8641711229946525"/>
    <s v="Power Bank 10000Mah"/>
    <s v="Electronics"/>
    <s v="Electronics"/>
    <s v="Electronics"/>
    <s v="Electronics"/>
    <n v="3"/>
    <s v="Electronics"/>
    <m/>
    <n v="2024"/>
    <x v="2"/>
    <n v="7"/>
    <n v="1"/>
    <s v="Weekend"/>
    <m/>
  </r>
  <r>
    <s v="WEB-6104"/>
    <d v="2024-04-07T00:00:00"/>
    <s v="Aditya Iyer"/>
    <s v="Hyderabad"/>
    <s v="Electronics"/>
    <s v="Smart Watch"/>
    <n v="1"/>
    <n v="3114.18"/>
    <s v="Net Banking"/>
    <s v="Delivered"/>
    <n v="3"/>
    <n v="3114.18"/>
    <m/>
    <m/>
    <m/>
    <m/>
    <m/>
    <m/>
    <s v="Completed"/>
    <s v="Yes"/>
    <s v="No"/>
    <m/>
    <n v="559"/>
    <n v="408"/>
    <n v="2759712.3299794244"/>
    <n v="330643.50635802455"/>
    <n v="3.8641711229946525"/>
    <s v="Smart Watch"/>
    <s v="Electronics"/>
    <s v="Electronics"/>
    <s v="Electronics"/>
    <s v="Electronics"/>
    <n v="17"/>
    <s v="Electronics"/>
    <m/>
    <n v="2024"/>
    <x v="7"/>
    <n v="7"/>
    <n v="1"/>
    <s v="Weekend"/>
    <m/>
  </r>
  <r>
    <s v="WEB-6076"/>
    <d v="2025-05-09T00:00:00"/>
    <s v="Rahul Rao"/>
    <s v="Chennai"/>
    <s v="Home &amp; Kitchen"/>
    <s v="Storage Box"/>
    <n v="2"/>
    <n v="874.03"/>
    <s v="Cash On Delivery"/>
    <s v="Delivered"/>
    <n v="5"/>
    <n v="1748.06"/>
    <m/>
    <m/>
    <m/>
    <m/>
    <m/>
    <m/>
    <s v="Completed"/>
    <s v="Yes"/>
    <s v="No"/>
    <m/>
    <n v="558"/>
    <n v="430"/>
    <n v="1463424.4009529033"/>
    <n v="118285.78776560788"/>
    <n v="3.8140589569160999"/>
    <s v="Storage Box"/>
    <s v="Home &amp; Kitchen"/>
    <s v="Home &amp; Kitchen"/>
    <s v="Home &amp; Kitchen"/>
    <s v="Home &amp; Kitchen"/>
    <n v="8"/>
    <s v="Home &amp; Kitchen"/>
    <m/>
    <n v="2025"/>
    <x v="6"/>
    <n v="9"/>
    <n v="6"/>
    <s v="Weekday"/>
    <m/>
  </r>
  <r>
    <s v="WEB-8403"/>
    <d v="2023-11-20T00:00:00"/>
    <s v="Diya Nair"/>
    <s v="Not Provided"/>
    <s v="Beauty"/>
    <s v="Face Cream"/>
    <n v="3"/>
    <n v="659.68"/>
    <s v="Credit Card"/>
    <s v="Returned"/>
    <n v="5"/>
    <n v="1979.04"/>
    <m/>
    <m/>
    <m/>
    <m/>
    <m/>
    <m/>
    <s v="Completed"/>
    <s v="No"/>
    <s v="No"/>
    <m/>
    <n v="50"/>
    <n v="37"/>
    <n v="1098537.4901531704"/>
    <n v="96724.388030634553"/>
    <n v="3.9001122334455669"/>
    <s v="Face Cream"/>
    <s v="Beauty"/>
    <s v="Beauty"/>
    <s v="Beauty"/>
    <s v="Beauty"/>
    <n v="80"/>
    <s v="Beauty"/>
    <m/>
    <n v="2023"/>
    <x v="3"/>
    <n v="20"/>
    <n v="2"/>
    <s v="Weekday"/>
    <m/>
  </r>
  <r>
    <s v="WEB-9303"/>
    <d v="2024-01-26T00:00:00"/>
    <s v="Neha Malhotra"/>
    <s v="Pune"/>
    <s v="Beauty"/>
    <s v="Hair Oil"/>
    <n v="1"/>
    <n v="1234.05"/>
    <s v="Upi"/>
    <s v="Cancelled"/>
    <n v="5"/>
    <n v="1234.05"/>
    <m/>
    <m/>
    <m/>
    <m/>
    <m/>
    <m/>
    <s v="Lost Sale"/>
    <s v="No"/>
    <s v="Yes"/>
    <m/>
    <n v="595"/>
    <n v="444"/>
    <n v="1098537.4901531704"/>
    <n v="96724.388030634553"/>
    <n v="3.9001122334455669"/>
    <s v="Hair Oil"/>
    <s v="Beauty"/>
    <s v="Beauty"/>
    <s v="Beauty"/>
    <s v="Beauty"/>
    <n v="70"/>
    <s v="Beauty"/>
    <m/>
    <n v="2024"/>
    <x v="5"/>
    <n v="26"/>
    <n v="6"/>
    <s v="Weekday"/>
    <m/>
  </r>
  <r>
    <s v="WEB-8519"/>
    <d v="2024-04-01T00:00:00"/>
    <s v="Sanjay Singh"/>
    <s v="Chennai"/>
    <s v="Electronics"/>
    <s v="Usb Cable"/>
    <n v="1"/>
    <n v="740.37"/>
    <s v="Cash On Delivery"/>
    <s v="Delivered"/>
    <n v="5"/>
    <n v="740.37"/>
    <m/>
    <m/>
    <m/>
    <m/>
    <m/>
    <m/>
    <s v="Completed"/>
    <s v="No"/>
    <s v="No"/>
    <m/>
    <n v="558"/>
    <n v="430"/>
    <n v="2759712.3299794244"/>
    <n v="330643.50635802455"/>
    <n v="3.8641711229946525"/>
    <s v="Usb Cable"/>
    <s v="Electronics"/>
    <s v="Electronics"/>
    <s v="Electronics"/>
    <s v="Electronics"/>
    <n v="13"/>
    <s v="Electronics"/>
    <m/>
    <n v="2024"/>
    <x v="7"/>
    <n v="1"/>
    <n v="2"/>
    <s v="Weekend"/>
    <m/>
  </r>
  <r>
    <s v="WEB-7673"/>
    <d v="2025-06-12T00:00:00"/>
    <s v="Karan Bose"/>
    <s v="Hyderabad"/>
    <s v="Fashion"/>
    <s v="Sunglasses"/>
    <n v="1"/>
    <n v="1471.62"/>
    <s v="Cash On Delivery"/>
    <s v="Delivered"/>
    <n v="2"/>
    <n v="1471.62"/>
    <m/>
    <m/>
    <m/>
    <m/>
    <m/>
    <m/>
    <s v="Completed"/>
    <s v="Yes"/>
    <s v="No"/>
    <m/>
    <n v="559"/>
    <n v="408"/>
    <n v="1892867.2841657216"/>
    <n v="199432.98236095349"/>
    <n v="3.8949824970828471"/>
    <s v="Sunglasses"/>
    <s v="Fashion"/>
    <s v="Fashion"/>
    <s v="Fashion"/>
    <s v="Fashion"/>
    <n v="53"/>
    <s v="Fashion"/>
    <m/>
    <n v="2025"/>
    <x v="11"/>
    <n v="12"/>
    <n v="5"/>
    <s v="Weekday"/>
    <m/>
  </r>
  <r>
    <s v="WEB-8889"/>
    <d v="2024-02-29T00:00:00"/>
    <s v="Riya Joshi"/>
    <s v="Delhi"/>
    <s v="Beauty"/>
    <s v="Lipstick"/>
    <n v="2"/>
    <n v="238.72"/>
    <s v="Credit Card"/>
    <s v="Delivered"/>
    <n v="4"/>
    <n v="477.44"/>
    <m/>
    <m/>
    <m/>
    <m/>
    <m/>
    <m/>
    <s v="Completed"/>
    <s v="No"/>
    <s v="No"/>
    <m/>
    <n v="573"/>
    <n v="450"/>
    <n v="1098537.4901531704"/>
    <n v="96724.388030634553"/>
    <n v="3.9001122334455669"/>
    <s v="Lipstick"/>
    <s v="Beauty"/>
    <s v="Beauty"/>
    <s v="Beauty"/>
    <s v="Beauty"/>
    <n v="10"/>
    <s v="Beauty"/>
    <m/>
    <n v="2024"/>
    <x v="0"/>
    <n v="29"/>
    <n v="5"/>
    <s v="Weekday"/>
    <m/>
  </r>
  <r>
    <s v="WEB-9067"/>
    <d v="2023-04-06T00:00:00"/>
    <s v="Rahul Gupta"/>
    <s v="Chennai"/>
    <s v="Home &amp; Kitchen"/>
    <s v="Storage Box"/>
    <n v="1"/>
    <n v="665.46"/>
    <s v="Cash On Delivery"/>
    <s v="Cancelled"/>
    <n v="5"/>
    <n v="665.46"/>
    <m/>
    <m/>
    <m/>
    <m/>
    <m/>
    <m/>
    <s v="Lost Sale"/>
    <s v="No"/>
    <s v="Yes"/>
    <m/>
    <n v="558"/>
    <n v="430"/>
    <n v="1463424.4009529033"/>
    <n v="118285.78776560788"/>
    <n v="3.8140589569160999"/>
    <s v="Storage Box"/>
    <s v="Home &amp; Kitchen"/>
    <s v="Home &amp; Kitchen"/>
    <s v="Home &amp; Kitchen"/>
    <s v="Home &amp; Kitchen"/>
    <n v="8"/>
    <s v="Home &amp; Kitchen"/>
    <m/>
    <n v="2023"/>
    <x v="7"/>
    <n v="6"/>
    <n v="5"/>
    <s v="Weekday"/>
    <m/>
  </r>
  <r>
    <s v="WEB-8245"/>
    <d v="2024-12-24T00:00:00"/>
    <s v="Ishaan Pillai"/>
    <s v="Chennai"/>
    <s v="Fashion"/>
    <s v="Men'S T-Shirt"/>
    <n v="1"/>
    <n v="450.69"/>
    <s v="Debit Card"/>
    <s v="Delivered"/>
    <n v="4"/>
    <n v="450.69"/>
    <m/>
    <m/>
    <m/>
    <m/>
    <m/>
    <m/>
    <s v="Completed"/>
    <s v="No"/>
    <s v="No"/>
    <m/>
    <n v="558"/>
    <n v="430"/>
    <n v="1892867.2841657216"/>
    <n v="199432.98236095349"/>
    <n v="3.8949824970828471"/>
    <s v="Men'S T-Shirt"/>
    <s v="Fashion"/>
    <s v="Fashion"/>
    <s v="Fashion"/>
    <s v="Fashion"/>
    <n v="55"/>
    <s v="Fashion"/>
    <m/>
    <n v="2024"/>
    <x v="10"/>
    <n v="24"/>
    <n v="3"/>
    <s v="Weekday"/>
    <m/>
  </r>
  <r>
    <s v="WEB-6991"/>
    <d v="2023-06-04T00:00:00"/>
    <s v="Karan Singh"/>
    <s v="Pune"/>
    <s v="Books"/>
    <s v="Cookbook"/>
    <n v="2"/>
    <n v="165.2"/>
    <s v="Credit Card"/>
    <s v="Delivered"/>
    <n v="4"/>
    <n v="330.4"/>
    <m/>
    <m/>
    <m/>
    <m/>
    <m/>
    <m/>
    <s v="Completed"/>
    <s v="No"/>
    <s v="No"/>
    <m/>
    <n v="595"/>
    <n v="444"/>
    <n v="594714.6477588166"/>
    <n v="60882.938065984097"/>
    <n v="3.804733727810651"/>
    <s v="Cookbook"/>
    <s v="Books"/>
    <s v="Books"/>
    <s v="Books"/>
    <s v="Books"/>
    <n v="4"/>
    <s v="Books"/>
    <m/>
    <n v="2023"/>
    <x v="11"/>
    <n v="4"/>
    <n v="1"/>
    <s v="Weekday"/>
    <m/>
  </r>
  <r>
    <s v="WEB-8612"/>
    <d v="2024-12-27T00:00:00"/>
    <s v="Vikram Kapoor"/>
    <s v="Chennai"/>
    <s v="Electronics"/>
    <s v="Bluetooth Speaker"/>
    <n v="2"/>
    <n v="2599.0500000000002"/>
    <s v="Net Banking"/>
    <s v="Delivered"/>
    <n v="3"/>
    <n v="5198.1000000000004"/>
    <m/>
    <m/>
    <m/>
    <m/>
    <m/>
    <m/>
    <s v="Completed"/>
    <s v="Yes"/>
    <s v="No"/>
    <m/>
    <n v="558"/>
    <n v="430"/>
    <n v="2759712.3299794244"/>
    <n v="330643.50635802455"/>
    <n v="3.8641711229946525"/>
    <s v="Bluetooth Speaker"/>
    <s v="Electronics"/>
    <s v="Electronics"/>
    <s v="Electronics"/>
    <s v="Electronics"/>
    <n v="48"/>
    <s v="Electronics"/>
    <m/>
    <n v="2024"/>
    <x v="10"/>
    <n v="27"/>
    <n v="6"/>
    <s v="Weekday"/>
    <m/>
  </r>
  <r>
    <s v="WEB-6038"/>
    <d v="2024-04-22T00:00:00"/>
    <s v="Saanvi Das"/>
    <s v="Kolkata"/>
    <s v="Fashion"/>
    <s v="Men'S T-Shirt"/>
    <n v="1"/>
    <n v="398.88"/>
    <s v="Net Banking"/>
    <s v="Cancelled"/>
    <m/>
    <n v="398.88"/>
    <m/>
    <m/>
    <m/>
    <m/>
    <m/>
    <m/>
    <s v="Lost Sale"/>
    <s v="No"/>
    <s v="Yes"/>
    <m/>
    <n v="590"/>
    <n v="451"/>
    <n v="1892867.2841657216"/>
    <n v="199432.98236095349"/>
    <n v="3.8949824970828471"/>
    <s v="Men'S T-Shirt"/>
    <s v="Fashion"/>
    <s v="Fashion"/>
    <s v="Fashion"/>
    <s v="Fashion"/>
    <n v="55"/>
    <s v="Fashion"/>
    <m/>
    <n v="2024"/>
    <x v="7"/>
    <n v="22"/>
    <n v="2"/>
    <s v="Weekday"/>
    <m/>
  </r>
  <r>
    <s v="WEB-6946"/>
    <d v="2024-07-01T00:00:00"/>
    <s v="Tanya Pillai"/>
    <s v="Pune"/>
    <s v="Fashion"/>
    <s v="Men'S T-Shirt"/>
    <n v="1"/>
    <n v="1819.99"/>
    <s v="Debit Card"/>
    <s v="Delivered"/>
    <n v="5"/>
    <n v="1819.99"/>
    <m/>
    <m/>
    <m/>
    <m/>
    <m/>
    <m/>
    <s v="Completed"/>
    <s v="Yes"/>
    <s v="No"/>
    <m/>
    <n v="595"/>
    <n v="444"/>
    <n v="1892867.2841657216"/>
    <n v="199432.98236095349"/>
    <n v="3.8949824970828471"/>
    <s v="Men'S T-Shirt"/>
    <s v="Fashion"/>
    <s v="Fashion"/>
    <s v="Fashion"/>
    <s v="Fashion"/>
    <n v="55"/>
    <s v="Fashion"/>
    <m/>
    <n v="2024"/>
    <x v="2"/>
    <n v="1"/>
    <n v="2"/>
    <s v="Weekend"/>
    <m/>
  </r>
  <r>
    <s v="WEB-6762"/>
    <d v="2024-02-19T00:00:00"/>
    <s v="Ishaan Gupta"/>
    <s v="Ahmedabad"/>
    <s v="Home &amp; Kitchen"/>
    <s v="Table Lamp"/>
    <n v="3"/>
    <n v="211.02"/>
    <s v="Net Banking"/>
    <s v="Cancelled"/>
    <n v="4"/>
    <n v="633.06000000000006"/>
    <m/>
    <m/>
    <m/>
    <m/>
    <m/>
    <m/>
    <s v="Lost Sale"/>
    <s v="No"/>
    <s v="Yes"/>
    <m/>
    <n v="589"/>
    <n v="426"/>
    <n v="1463424.4009529033"/>
    <n v="118285.78776560788"/>
    <n v="3.8140589569160999"/>
    <s v="Table Lamp"/>
    <s v="Home &amp; Kitchen"/>
    <s v="Home &amp; Kitchen"/>
    <s v="Home &amp; Kitchen"/>
    <s v="Home &amp; Kitchen"/>
    <n v="32"/>
    <s v="Home &amp; Kitchen"/>
    <m/>
    <n v="2024"/>
    <x v="0"/>
    <n v="19"/>
    <n v="2"/>
    <s v="Weekday"/>
    <m/>
  </r>
  <r>
    <s v="WEB-6207"/>
    <d v="2025-02-28T00:00:00"/>
    <s v="Diya Rao"/>
    <s v="Ahmedabad"/>
    <s v="Home &amp; Kitchen"/>
    <s v="Led Bulb Pack"/>
    <n v="3"/>
    <n v="1617.2"/>
    <s v="Unknown"/>
    <s v="Delivered"/>
    <n v="4"/>
    <n v="4851.6000000000004"/>
    <m/>
    <m/>
    <m/>
    <m/>
    <m/>
    <m/>
    <s v="Completed"/>
    <s v="Yes"/>
    <s v="No"/>
    <m/>
    <n v="589"/>
    <n v="426"/>
    <n v="1463424.4009529033"/>
    <n v="118285.78776560788"/>
    <n v="3.8140589569160999"/>
    <s v="Led Bulb Pack"/>
    <s v="Home &amp; Kitchen"/>
    <s v="Home &amp; Kitchen"/>
    <s v="Home &amp; Kitchen"/>
    <s v="Home &amp; Kitchen"/>
    <n v="76"/>
    <s v="Home &amp; Kitchen"/>
    <m/>
    <n v="2025"/>
    <x v="0"/>
    <n v="28"/>
    <n v="6"/>
    <s v="Weekday"/>
    <m/>
  </r>
  <r>
    <s v="WEB-8856"/>
    <d v="2024-11-30T00:00:00"/>
    <s v="Rahul Bose"/>
    <s v="Hyderabad"/>
    <s v="Books"/>
    <s v="Cookbook"/>
    <n v="2"/>
    <n v="476.43"/>
    <s v="Credit Card"/>
    <s v="Delivered"/>
    <n v="4"/>
    <n v="952.86"/>
    <m/>
    <m/>
    <m/>
    <m/>
    <m/>
    <m/>
    <s v="Completed"/>
    <s v="No"/>
    <s v="No"/>
    <m/>
    <n v="559"/>
    <n v="408"/>
    <n v="594714.6477588166"/>
    <n v="60882.938065984097"/>
    <n v="3.804733727810651"/>
    <s v="Cookbook"/>
    <s v="Books"/>
    <s v="Books"/>
    <s v="Books"/>
    <s v="Books"/>
    <n v="4"/>
    <s v="Books"/>
    <m/>
    <n v="2024"/>
    <x v="3"/>
    <n v="30"/>
    <n v="7"/>
    <s v="Weekday"/>
    <m/>
  </r>
  <r>
    <s v="WEB-6788"/>
    <d v="2023-06-03T00:00:00"/>
    <s v="Saanvi Das"/>
    <s v="Mumbai"/>
    <s v="Home &amp; Kitchen"/>
    <s v="Led Bulb Pack"/>
    <n v="1"/>
    <n v="343.76"/>
    <s v="Debit Card"/>
    <s v="Pending"/>
    <m/>
    <n v="343.76"/>
    <m/>
    <m/>
    <m/>
    <m/>
    <m/>
    <m/>
    <s v="Pending"/>
    <s v="No"/>
    <s v="Yes"/>
    <m/>
    <n v="619"/>
    <n v="468"/>
    <n v="1463424.4009529033"/>
    <n v="118285.78776560788"/>
    <n v="3.8140589569160999"/>
    <s v="Led Bulb Pack"/>
    <s v="Home &amp; Kitchen"/>
    <s v="Home &amp; Kitchen"/>
    <s v="Home &amp; Kitchen"/>
    <s v="Home &amp; Kitchen"/>
    <n v="76"/>
    <s v="Home &amp; Kitchen"/>
    <m/>
    <n v="2023"/>
    <x v="11"/>
    <n v="3"/>
    <n v="7"/>
    <s v="Weekday"/>
    <m/>
  </r>
  <r>
    <s v="WEB-8513"/>
    <d v="2023-09-22T00:00:00"/>
    <s v="Vikram Menon"/>
    <s v="Delhi"/>
    <s v="Home &amp; Kitchen"/>
    <s v="Storage Box"/>
    <n v="3"/>
    <n v="1297.48"/>
    <s v="Upi"/>
    <s v="Delivered"/>
    <n v="4"/>
    <n v="3892.44"/>
    <m/>
    <m/>
    <m/>
    <m/>
    <m/>
    <m/>
    <s v="Completed"/>
    <s v="Yes"/>
    <s v="No"/>
    <m/>
    <n v="573"/>
    <n v="450"/>
    <n v="1463424.4009529033"/>
    <n v="118285.78776560788"/>
    <n v="3.8140589569160999"/>
    <s v="Storage Box"/>
    <s v="Home &amp; Kitchen"/>
    <s v="Home &amp; Kitchen"/>
    <s v="Home &amp; Kitchen"/>
    <s v="Home &amp; Kitchen"/>
    <n v="8"/>
    <s v="Home &amp; Kitchen"/>
    <m/>
    <n v="2023"/>
    <x v="1"/>
    <n v="22"/>
    <n v="6"/>
    <s v="Weekday"/>
    <m/>
  </r>
  <r>
    <s v="WEB-7761"/>
    <d v="2025-01-29T00:00:00"/>
    <s v="Ishaan Patel"/>
    <s v="Mumbai"/>
    <s v="Electronics"/>
    <s v="Bluetooth Speaker"/>
    <n v="1"/>
    <n v="920.5"/>
    <s v="Cash On Delivery"/>
    <s v="Pending"/>
    <n v="2"/>
    <n v="920.5"/>
    <m/>
    <m/>
    <m/>
    <m/>
    <m/>
    <m/>
    <s v="Pending"/>
    <s v="No"/>
    <s v="Yes"/>
    <m/>
    <n v="619"/>
    <n v="468"/>
    <n v="2759712.3299794244"/>
    <n v="330643.50635802455"/>
    <n v="3.8641711229946525"/>
    <s v="Bluetooth Speaker"/>
    <s v="Electronics"/>
    <s v="Electronics"/>
    <s v="Electronics"/>
    <s v="Electronics"/>
    <n v="48"/>
    <s v="Electronics"/>
    <m/>
    <n v="2025"/>
    <x v="5"/>
    <n v="29"/>
    <n v="4"/>
    <s v="Weekday"/>
    <m/>
  </r>
  <r>
    <s v="WEB-9524"/>
    <d v="2025-04-25T00:00:00"/>
    <s v="Riya Bose"/>
    <s v="Delhi"/>
    <s v="Beauty"/>
    <s v="Shampoo 200Ml"/>
    <n v="2"/>
    <n v="559.83000000000004"/>
    <s v="Net Banking"/>
    <s v="Delivered"/>
    <n v="3"/>
    <n v="1119.6600000000001"/>
    <m/>
    <m/>
    <m/>
    <m/>
    <m/>
    <m/>
    <s v="Completed"/>
    <s v="Yes"/>
    <s v="No"/>
    <m/>
    <n v="573"/>
    <n v="450"/>
    <n v="1098537.4901531704"/>
    <n v="96724.388030634553"/>
    <n v="3.9001122334455669"/>
    <s v="Shampoo 200Ml"/>
    <s v="Beauty"/>
    <s v="Beauty"/>
    <s v="Beauty"/>
    <s v="Beauty"/>
    <n v="64"/>
    <s v="Beauty"/>
    <m/>
    <n v="2025"/>
    <x v="7"/>
    <n v="25"/>
    <n v="6"/>
    <s v="Weekday"/>
    <m/>
  </r>
  <r>
    <s v="WEB-7517"/>
    <d v="2023-07-12T00:00:00"/>
    <s v="Pooja Sharma"/>
    <s v="Pune"/>
    <s v="Home &amp; Kitchen"/>
    <s v="Led Bulb Pack"/>
    <n v="2"/>
    <n v="898.2"/>
    <s v="Cash On Delivery"/>
    <s v="Delivered"/>
    <m/>
    <n v="1796.4"/>
    <m/>
    <m/>
    <m/>
    <m/>
    <m/>
    <m/>
    <s v="Completed"/>
    <s v="Yes"/>
    <s v="No"/>
    <m/>
    <n v="595"/>
    <n v="444"/>
    <n v="1463424.4009529033"/>
    <n v="118285.78776560788"/>
    <n v="3.8140589569160999"/>
    <s v="Led Bulb Pack"/>
    <s v="Home &amp; Kitchen"/>
    <s v="Home &amp; Kitchen"/>
    <s v="Home &amp; Kitchen"/>
    <s v="Home &amp; Kitchen"/>
    <n v="76"/>
    <s v="Home &amp; Kitchen"/>
    <m/>
    <n v="2023"/>
    <x v="2"/>
    <n v="12"/>
    <n v="4"/>
    <s v="Weekday"/>
    <m/>
  </r>
  <r>
    <s v="WEB-7099"/>
    <d v="2024-12-23T00:00:00"/>
    <s v="Saanvi Sharma"/>
    <s v="Ahmedabad"/>
    <s v="Electronics"/>
    <s v="Power Bank 10000Mah"/>
    <n v="1"/>
    <n v="1199.51"/>
    <s v="Debit Card"/>
    <s v="Delivered"/>
    <n v="5"/>
    <n v="1199.51"/>
    <m/>
    <m/>
    <m/>
    <m/>
    <m/>
    <m/>
    <s v="Completed"/>
    <s v="Yes"/>
    <s v="No"/>
    <m/>
    <n v="589"/>
    <n v="426"/>
    <n v="2759712.3299794244"/>
    <n v="330643.50635802455"/>
    <n v="3.8641711229946525"/>
    <s v="Power Bank 10000Mah"/>
    <s v="Electronics"/>
    <s v="Electronics"/>
    <s v="Electronics"/>
    <s v="Electronics"/>
    <n v="3"/>
    <s v="Electronics"/>
    <m/>
    <n v="2024"/>
    <x v="10"/>
    <n v="23"/>
    <n v="2"/>
    <s v="Weekday"/>
    <m/>
  </r>
  <r>
    <s v="WEB-5353"/>
    <d v="2023-07-04T00:00:00"/>
    <s v="Neha Pillai"/>
    <s v="Chennai"/>
    <s v="Fashion"/>
    <s v="Men'S T-Shirt"/>
    <n v="1"/>
    <n v="1780.45"/>
    <s v="Upi"/>
    <s v="Delivered"/>
    <n v="4"/>
    <n v="1780.45"/>
    <m/>
    <m/>
    <m/>
    <m/>
    <m/>
    <m/>
    <s v="Completed"/>
    <s v="Yes"/>
    <s v="No"/>
    <m/>
    <n v="558"/>
    <n v="430"/>
    <n v="1892867.2841657216"/>
    <n v="199432.98236095349"/>
    <n v="3.8949824970828471"/>
    <s v="Men'S T-Shirt"/>
    <s v="Fashion"/>
    <s v="Fashion"/>
    <s v="Fashion"/>
    <s v="Fashion"/>
    <n v="55"/>
    <s v="Fashion"/>
    <m/>
    <n v="2023"/>
    <x v="2"/>
    <n v="4"/>
    <n v="3"/>
    <s v="Weekday"/>
    <m/>
  </r>
  <r>
    <s v="WEB-6507"/>
    <d v="2024-05-30T00:00:00"/>
    <s v="Sanjay Iyer"/>
    <s v="Bengaluru"/>
    <s v="Beauty"/>
    <s v="Lipstick"/>
    <n v="2"/>
    <n v="663.82"/>
    <s v="Credit Card"/>
    <s v="Delivered"/>
    <n v="3"/>
    <n v="1327.64"/>
    <m/>
    <m/>
    <m/>
    <m/>
    <m/>
    <m/>
    <s v="Completed"/>
    <s v="Yes"/>
    <s v="No"/>
    <m/>
    <n v="567"/>
    <n v="440"/>
    <n v="1098537.4901531704"/>
    <n v="96724.388030634553"/>
    <n v="3.9001122334455669"/>
    <s v="Lipstick"/>
    <s v="Beauty"/>
    <s v="Beauty"/>
    <s v="Beauty"/>
    <s v="Beauty"/>
    <n v="10"/>
    <s v="Beauty"/>
    <m/>
    <n v="2024"/>
    <x v="6"/>
    <n v="30"/>
    <n v="5"/>
    <s v="Weekday"/>
    <m/>
  </r>
  <r>
    <s v="WEB-8703"/>
    <d v="2023-02-25T00:00:00"/>
    <s v="Saanvi Khan"/>
    <s v="Chennai"/>
    <s v="Fashion"/>
    <s v="Running Shoes"/>
    <n v="1"/>
    <n v="835.6"/>
    <s v="Debit Card"/>
    <s v="Pending"/>
    <n v="4"/>
    <n v="835.6"/>
    <m/>
    <m/>
    <m/>
    <m/>
    <m/>
    <m/>
    <s v="Pending"/>
    <s v="No"/>
    <s v="Yes"/>
    <m/>
    <n v="558"/>
    <n v="430"/>
    <n v="1892867.2841657216"/>
    <n v="199432.98236095349"/>
    <n v="3.8949824970828471"/>
    <s v="Running Shoes"/>
    <s v="Fashion"/>
    <s v="Fashion"/>
    <s v="Fashion"/>
    <s v="Fashion"/>
    <n v="45"/>
    <s v="Fashion"/>
    <m/>
    <n v="2023"/>
    <x v="0"/>
    <n v="25"/>
    <n v="7"/>
    <s v="Weekday"/>
    <m/>
  </r>
  <r>
    <s v="WEB-6453"/>
    <d v="2023-05-03T00:00:00"/>
    <s v="Sanjay Iyer"/>
    <s v="Kolkata"/>
    <s v="Electronics"/>
    <s v="Power Bank 10000Mah"/>
    <n v="2"/>
    <n v="1650.79"/>
    <s v="Net Banking"/>
    <s v="Delivered"/>
    <n v="2"/>
    <n v="3301.58"/>
    <m/>
    <m/>
    <m/>
    <m/>
    <m/>
    <m/>
    <s v="Completed"/>
    <s v="Yes"/>
    <s v="No"/>
    <m/>
    <n v="590"/>
    <n v="451"/>
    <n v="2759712.3299794244"/>
    <n v="330643.50635802455"/>
    <n v="3.8641711229946525"/>
    <s v="Power Bank 10000Mah"/>
    <s v="Electronics"/>
    <s v="Electronics"/>
    <s v="Electronics"/>
    <s v="Electronics"/>
    <n v="3"/>
    <s v="Electronics"/>
    <m/>
    <n v="2023"/>
    <x v="6"/>
    <n v="3"/>
    <n v="4"/>
    <s v="Weekday"/>
    <m/>
  </r>
  <r>
    <s v="WEB-5886"/>
    <d v="2024-12-29T00:00:00"/>
    <s v="Karan Mehta"/>
    <s v="Bengaluru"/>
    <s v="Books"/>
    <s v="Kids Story Book"/>
    <n v="3"/>
    <n v="613.23"/>
    <s v="Upi"/>
    <s v="Delivered"/>
    <n v="5"/>
    <n v="1839.69"/>
    <m/>
    <m/>
    <m/>
    <m/>
    <m/>
    <m/>
    <s v="Completed"/>
    <s v="Yes"/>
    <s v="No"/>
    <m/>
    <n v="567"/>
    <n v="440"/>
    <n v="594714.6477588166"/>
    <n v="60882.938065984097"/>
    <n v="3.804733727810651"/>
    <s v="Kids Story Book"/>
    <s v="Books"/>
    <s v="Books"/>
    <s v="Books"/>
    <s v="Books"/>
    <n v="23"/>
    <s v="Books"/>
    <m/>
    <n v="2024"/>
    <x v="10"/>
    <n v="29"/>
    <n v="1"/>
    <s v="Weekday"/>
    <m/>
  </r>
  <r>
    <s v="WEB-8636"/>
    <d v="2025-06-14T00:00:00"/>
    <s v="Aarav Gupta"/>
    <s v="Chennai"/>
    <s v="Electronics"/>
    <s v="Power Bank 10000Mah"/>
    <n v="3"/>
    <n v="3110.26"/>
    <s v="Upi"/>
    <s v="Returned"/>
    <n v="5"/>
    <n v="9330.7800000000007"/>
    <m/>
    <m/>
    <m/>
    <m/>
    <m/>
    <m/>
    <s v="Completed"/>
    <s v="No"/>
    <s v="No"/>
    <m/>
    <n v="558"/>
    <n v="430"/>
    <n v="2759712.3299794244"/>
    <n v="330643.50635802455"/>
    <n v="3.8641711229946525"/>
    <s v="Power Bank 10000Mah"/>
    <s v="Electronics"/>
    <s v="Electronics"/>
    <s v="Electronics"/>
    <s v="Electronics"/>
    <n v="3"/>
    <s v="Electronics"/>
    <m/>
    <n v="2025"/>
    <x v="11"/>
    <n v="14"/>
    <n v="7"/>
    <s v="Weekday"/>
    <m/>
  </r>
  <r>
    <s v="WEB-6858"/>
    <d v="2025-01-28T00:00:00"/>
    <s v="Aarav Reddy"/>
    <s v="Kolkata"/>
    <s v="Beauty"/>
    <s v="Lipstick"/>
    <n v="1"/>
    <n v="480.46"/>
    <s v="Cash On Delivery"/>
    <s v="Delivered"/>
    <n v="5"/>
    <n v="480.46"/>
    <m/>
    <m/>
    <m/>
    <m/>
    <m/>
    <m/>
    <s v="Completed"/>
    <s v="No"/>
    <s v="No"/>
    <m/>
    <n v="590"/>
    <n v="451"/>
    <n v="1098537.4901531704"/>
    <n v="96724.388030634553"/>
    <n v="3.9001122334455669"/>
    <s v="Lipstick"/>
    <s v="Beauty"/>
    <s v="Beauty"/>
    <s v="Beauty"/>
    <s v="Beauty"/>
    <n v="10"/>
    <s v="Beauty"/>
    <m/>
    <n v="2025"/>
    <x v="5"/>
    <n v="28"/>
    <n v="3"/>
    <s v="Weekday"/>
    <m/>
  </r>
  <r>
    <s v="WEB-7230"/>
    <d v="2023-03-07T00:00:00"/>
    <s v="Aditya Reddy"/>
    <s v="Delhi"/>
    <s v="Beauty"/>
    <s v="Lipstick"/>
    <n v="2"/>
    <n v="805.92"/>
    <s v="Credit Card"/>
    <s v="Delivered"/>
    <n v="4"/>
    <n v="1611.84"/>
    <m/>
    <m/>
    <m/>
    <m/>
    <m/>
    <m/>
    <s v="Completed"/>
    <s v="Yes"/>
    <s v="No"/>
    <m/>
    <n v="573"/>
    <n v="450"/>
    <n v="1098537.4901531704"/>
    <n v="96724.388030634553"/>
    <n v="3.9001122334455669"/>
    <s v="Lipstick"/>
    <s v="Beauty"/>
    <s v="Beauty"/>
    <s v="Beauty"/>
    <s v="Beauty"/>
    <n v="10"/>
    <s v="Beauty"/>
    <m/>
    <n v="2023"/>
    <x v="4"/>
    <n v="7"/>
    <n v="3"/>
    <s v="Weekend"/>
    <m/>
  </r>
  <r>
    <s v="WEB-7446"/>
    <d v="2024-02-29T00:00:00"/>
    <s v="Neha Chatterjee"/>
    <s v="Delhi"/>
    <s v="Fashion"/>
    <s v="Running Shoes"/>
    <n v="1"/>
    <n v="398.37"/>
    <s v="Net Banking"/>
    <s v="Delivered"/>
    <n v="4"/>
    <n v="398.37"/>
    <m/>
    <m/>
    <m/>
    <m/>
    <m/>
    <m/>
    <s v="Completed"/>
    <s v="No"/>
    <s v="No"/>
    <m/>
    <n v="573"/>
    <n v="450"/>
    <n v="1892867.2841657216"/>
    <n v="199432.98236095349"/>
    <n v="3.8949824970828471"/>
    <s v="Running Shoes"/>
    <s v="Fashion"/>
    <s v="Fashion"/>
    <s v="Fashion"/>
    <s v="Fashion"/>
    <n v="45"/>
    <s v="Fashion"/>
    <m/>
    <n v="2024"/>
    <x v="0"/>
    <n v="29"/>
    <n v="5"/>
    <s v="Weekday"/>
    <m/>
  </r>
  <r>
    <s v="WEB-8437"/>
    <d v="2023-10-15T00:00:00"/>
    <s v="Simran Malhotra"/>
    <s v="Mumbai"/>
    <s v="Home &amp; Kitchen"/>
    <s v="Led Bulb Pack"/>
    <n v="1"/>
    <n v="1114.92"/>
    <s v="Debit Card"/>
    <s v="Delivered"/>
    <n v="4"/>
    <n v="1114.92"/>
    <m/>
    <m/>
    <m/>
    <m/>
    <m/>
    <m/>
    <s v="Completed"/>
    <s v="Yes"/>
    <s v="No"/>
    <m/>
    <n v="619"/>
    <n v="468"/>
    <n v="1463424.4009529033"/>
    <n v="118285.78776560788"/>
    <n v="3.8140589569160999"/>
    <s v="Led Bulb Pack"/>
    <s v="Home &amp; Kitchen"/>
    <s v="Home &amp; Kitchen"/>
    <s v="Home &amp; Kitchen"/>
    <s v="Home &amp; Kitchen"/>
    <n v="76"/>
    <s v="Home &amp; Kitchen"/>
    <m/>
    <n v="2023"/>
    <x v="8"/>
    <n v="15"/>
    <n v="1"/>
    <s v="Weekday"/>
    <m/>
  </r>
  <r>
    <s v="WEB-8790"/>
    <d v="2025-04-21T00:00:00"/>
    <s v="Ishaan Patel"/>
    <s v="Kolkata"/>
    <s v="Home &amp; Kitchen"/>
    <s v="Table Lamp"/>
    <n v="1"/>
    <n v="791.47"/>
    <s v="Upi"/>
    <s v="Delivered"/>
    <n v="4"/>
    <n v="791.47"/>
    <m/>
    <m/>
    <m/>
    <m/>
    <m/>
    <m/>
    <s v="Completed"/>
    <s v="No"/>
    <s v="No"/>
    <m/>
    <n v="590"/>
    <n v="451"/>
    <n v="1463424.4009529033"/>
    <n v="118285.78776560788"/>
    <n v="3.8140589569160999"/>
    <s v="Table Lamp"/>
    <s v="Home &amp; Kitchen"/>
    <s v="Home &amp; Kitchen"/>
    <s v="Home &amp; Kitchen"/>
    <s v="Home &amp; Kitchen"/>
    <n v="32"/>
    <s v="Home &amp; Kitchen"/>
    <m/>
    <n v="2025"/>
    <x v="7"/>
    <n v="21"/>
    <n v="2"/>
    <s v="Weekday"/>
    <m/>
  </r>
  <r>
    <s v="WEB-7386"/>
    <d v="2024-12-19T00:00:00"/>
    <s v="Rahul Singh"/>
    <s v="Bengaluru"/>
    <s v="Books"/>
    <s v="Notebook Set"/>
    <n v="1"/>
    <n v="730.9"/>
    <s v="Credit Card"/>
    <s v="Delivered"/>
    <n v="5"/>
    <n v="730.9"/>
    <m/>
    <m/>
    <m/>
    <m/>
    <m/>
    <m/>
    <s v="Completed"/>
    <s v="No"/>
    <s v="No"/>
    <m/>
    <n v="567"/>
    <n v="440"/>
    <n v="594714.6477588166"/>
    <n v="60882.938065984097"/>
    <n v="3.804733727810651"/>
    <s v="Notebook Set"/>
    <s v="Books"/>
    <s v="Books"/>
    <s v="Books"/>
    <s v="Books"/>
    <n v="20"/>
    <s v="Books"/>
    <m/>
    <n v="2024"/>
    <x v="10"/>
    <n v="19"/>
    <n v="5"/>
    <s v="Weekday"/>
    <m/>
  </r>
  <r>
    <s v="WEB-5808"/>
    <d v="2024-08-29T00:00:00"/>
    <s v="Rahul Menon"/>
    <s v="Bengaluru"/>
    <s v="Electronics"/>
    <s v="Smart Watch"/>
    <n v="1"/>
    <n v="687.96"/>
    <s v="Net Banking"/>
    <s v="Delivered"/>
    <n v="5"/>
    <n v="687.96"/>
    <m/>
    <m/>
    <m/>
    <m/>
    <m/>
    <m/>
    <s v="Completed"/>
    <s v="No"/>
    <s v="No"/>
    <m/>
    <n v="567"/>
    <n v="440"/>
    <n v="2759712.3299794244"/>
    <n v="330643.50635802455"/>
    <n v="3.8641711229946525"/>
    <s v="Smart Watch"/>
    <s v="Electronics"/>
    <s v="Electronics"/>
    <s v="Electronics"/>
    <s v="Electronics"/>
    <n v="17"/>
    <s v="Electronics"/>
    <m/>
    <n v="2024"/>
    <x v="9"/>
    <n v="29"/>
    <n v="5"/>
    <s v="Weekday"/>
    <m/>
  </r>
  <r>
    <s v="WEB-6291"/>
    <d v="2023-07-16T00:00:00"/>
    <s v="Diya Bose"/>
    <s v="Chennai"/>
    <s v="Beauty"/>
    <s v="Lipstick"/>
    <n v="2"/>
    <n v="630.79"/>
    <s v="Net Banking"/>
    <s v="Delivered"/>
    <n v="5"/>
    <n v="1261.58"/>
    <m/>
    <m/>
    <m/>
    <m/>
    <m/>
    <m/>
    <s v="Completed"/>
    <s v="Yes"/>
    <s v="No"/>
    <m/>
    <n v="558"/>
    <n v="430"/>
    <n v="1098537.4901531704"/>
    <n v="96724.388030634553"/>
    <n v="3.9001122334455669"/>
    <s v="Lipstick"/>
    <s v="Beauty"/>
    <s v="Beauty"/>
    <s v="Beauty"/>
    <s v="Beauty"/>
    <n v="10"/>
    <s v="Beauty"/>
    <m/>
    <n v="2023"/>
    <x v="2"/>
    <n v="16"/>
    <n v="1"/>
    <s v="Weekday"/>
    <m/>
  </r>
  <r>
    <s v="WEB-6698"/>
    <d v="2025-06-20T00:00:00"/>
    <s v="Sanjay Gupta"/>
    <s v="Hyderabad"/>
    <s v="Electronics"/>
    <s v="Power Bank 10000Mah"/>
    <n v="1"/>
    <n v="1645.1"/>
    <s v="Cash On Delivery"/>
    <s v="Returned"/>
    <n v="4"/>
    <n v="1645.1"/>
    <m/>
    <m/>
    <m/>
    <m/>
    <m/>
    <m/>
    <s v="Completed"/>
    <s v="No"/>
    <s v="No"/>
    <m/>
    <n v="559"/>
    <n v="408"/>
    <n v="2759712.3299794244"/>
    <n v="330643.50635802455"/>
    <n v="3.8641711229946525"/>
    <s v="Power Bank 10000Mah"/>
    <s v="Electronics"/>
    <s v="Electronics"/>
    <s v="Electronics"/>
    <s v="Electronics"/>
    <n v="3"/>
    <s v="Electronics"/>
    <m/>
    <n v="2025"/>
    <x v="11"/>
    <n v="20"/>
    <n v="6"/>
    <s v="Weekday"/>
    <m/>
  </r>
  <r>
    <s v="WEB-8794"/>
    <d v="2024-12-08T00:00:00"/>
    <s v="Neha Pillai"/>
    <s v="Mumbai"/>
    <s v="Home &amp; Kitchen"/>
    <s v="Led Bulb Pack"/>
    <n v="1"/>
    <n v="260.13"/>
    <s v="Credit Card"/>
    <s v="Cancelled"/>
    <n v="5"/>
    <n v="260.13"/>
    <m/>
    <m/>
    <m/>
    <m/>
    <m/>
    <m/>
    <s v="Lost Sale"/>
    <s v="No"/>
    <s v="Yes"/>
    <m/>
    <n v="619"/>
    <n v="468"/>
    <n v="1463424.4009529033"/>
    <n v="118285.78776560788"/>
    <n v="3.8140589569160999"/>
    <s v="Led Bulb Pack"/>
    <s v="Home &amp; Kitchen"/>
    <s v="Home &amp; Kitchen"/>
    <s v="Home &amp; Kitchen"/>
    <s v="Home &amp; Kitchen"/>
    <n v="76"/>
    <s v="Home &amp; Kitchen"/>
    <m/>
    <n v="2024"/>
    <x v="10"/>
    <n v="8"/>
    <n v="1"/>
    <s v="Weekday"/>
    <m/>
  </r>
  <r>
    <s v="WEB-9001"/>
    <d v="2024-02-25T00:00:00"/>
    <s v="Meera Kapoor"/>
    <s v="Kolkata"/>
    <s v="Books"/>
    <s v="Notebook Set"/>
    <n v="1"/>
    <n v="700.65"/>
    <s v="Debit Card"/>
    <s v="Delivered"/>
    <n v="4"/>
    <n v="700.65"/>
    <m/>
    <m/>
    <m/>
    <m/>
    <m/>
    <m/>
    <s v="Completed"/>
    <s v="No"/>
    <s v="No"/>
    <m/>
    <n v="590"/>
    <n v="451"/>
    <n v="594714.6477588166"/>
    <n v="60882.938065984097"/>
    <n v="3.804733727810651"/>
    <s v="Notebook Set"/>
    <s v="Books"/>
    <s v="Books"/>
    <s v="Books"/>
    <s v="Books"/>
    <n v="20"/>
    <s v="Books"/>
    <m/>
    <n v="2024"/>
    <x v="0"/>
    <n v="25"/>
    <n v="1"/>
    <s v="Weekday"/>
    <m/>
  </r>
  <r>
    <s v="WEB-5261"/>
    <d v="2024-02-16T00:00:00"/>
    <s v="Karan Reddy"/>
    <s v="Chennai"/>
    <s v="Beauty"/>
    <s v="Hair Oil"/>
    <n v="2"/>
    <n v="422.54"/>
    <s v="Credit Card"/>
    <s v="Delivered"/>
    <n v="4"/>
    <n v="845.08"/>
    <m/>
    <m/>
    <m/>
    <m/>
    <m/>
    <m/>
    <s v="Completed"/>
    <s v="No"/>
    <s v="No"/>
    <m/>
    <n v="558"/>
    <n v="430"/>
    <n v="1098537.4901531704"/>
    <n v="96724.388030634553"/>
    <n v="3.9001122334455669"/>
    <s v="Hair Oil"/>
    <s v="Beauty"/>
    <s v="Beauty"/>
    <s v="Beauty"/>
    <s v="Beauty"/>
    <n v="70"/>
    <s v="Beauty"/>
    <m/>
    <n v="2024"/>
    <x v="0"/>
    <n v="16"/>
    <n v="6"/>
    <s v="Weekday"/>
    <m/>
  </r>
  <r>
    <s v="WEB-7957"/>
    <d v="2024-02-01T00:00:00"/>
    <s v="Arjun Rao"/>
    <s v="Kolkata"/>
    <s v="Home &amp; Kitchen"/>
    <s v="Led Bulb Pack"/>
    <n v="3"/>
    <n v="188.2"/>
    <s v="Upi"/>
    <s v="Delivered"/>
    <n v="4"/>
    <n v="564.59999999999991"/>
    <m/>
    <m/>
    <m/>
    <m/>
    <m/>
    <m/>
    <s v="Completed"/>
    <s v="No"/>
    <s v="No"/>
    <m/>
    <n v="590"/>
    <n v="451"/>
    <n v="1463424.4009529033"/>
    <n v="118285.78776560788"/>
    <n v="3.8140589569160999"/>
    <s v="Led Bulb Pack"/>
    <s v="Home &amp; Kitchen"/>
    <s v="Home &amp; Kitchen"/>
    <s v="Home &amp; Kitchen"/>
    <s v="Home &amp; Kitchen"/>
    <n v="76"/>
    <s v="Home &amp; Kitchen"/>
    <m/>
    <n v="2024"/>
    <x v="0"/>
    <n v="1"/>
    <n v="5"/>
    <s v="Weekend"/>
    <m/>
  </r>
  <r>
    <s v="WEB-5148"/>
    <d v="2024-09-17T00:00:00"/>
    <s v="Aditya Singh"/>
    <s v="Mumbai"/>
    <s v="Electronics"/>
    <s v="Usb Cable"/>
    <n v="1"/>
    <n v="3026.42"/>
    <s v="Credit Card"/>
    <s v="Delivered"/>
    <n v="5"/>
    <n v="3026.42"/>
    <m/>
    <m/>
    <m/>
    <m/>
    <m/>
    <m/>
    <s v="Completed"/>
    <s v="Yes"/>
    <s v="No"/>
    <m/>
    <n v="619"/>
    <n v="468"/>
    <n v="2759712.3299794244"/>
    <n v="330643.50635802455"/>
    <n v="3.8641711229946525"/>
    <s v="Usb Cable"/>
    <s v="Electronics"/>
    <s v="Electronics"/>
    <s v="Electronics"/>
    <s v="Electronics"/>
    <n v="13"/>
    <s v="Electronics"/>
    <m/>
    <n v="2024"/>
    <x v="1"/>
    <n v="17"/>
    <n v="3"/>
    <s v="Weekday"/>
    <m/>
  </r>
  <r>
    <s v="WEB-8215"/>
    <d v="2023-11-01T00:00:00"/>
    <s v="Ananya Kapoor"/>
    <s v="Ahmedabad"/>
    <s v="Beauty"/>
    <s v="Face Cream"/>
    <n v="1"/>
    <n v="1405.64"/>
    <s v="Upi"/>
    <s v="Delivered"/>
    <n v="4"/>
    <n v="1405.64"/>
    <m/>
    <m/>
    <m/>
    <m/>
    <m/>
    <m/>
    <s v="Completed"/>
    <s v="Yes"/>
    <s v="No"/>
    <m/>
    <n v="589"/>
    <n v="426"/>
    <n v="1098537.4901531704"/>
    <n v="96724.388030634553"/>
    <n v="3.9001122334455669"/>
    <s v="Face Cream"/>
    <s v="Beauty"/>
    <s v="Beauty"/>
    <s v="Beauty"/>
    <s v="Beauty"/>
    <n v="80"/>
    <s v="Beauty"/>
    <m/>
    <n v="2023"/>
    <x v="3"/>
    <n v="1"/>
    <n v="4"/>
    <s v="Weekend"/>
    <m/>
  </r>
  <r>
    <s v="WEB-6206"/>
    <d v="2025-02-26T00:00:00"/>
    <s v="Rahul Bose"/>
    <s v="Chennai"/>
    <s v="Electronics"/>
    <s v="Bluetooth Speaker"/>
    <n v="3"/>
    <n v="2634.04"/>
    <s v="Credit Card"/>
    <s v="Delivered"/>
    <n v="1"/>
    <n v="7902.12"/>
    <m/>
    <m/>
    <m/>
    <m/>
    <m/>
    <m/>
    <s v="Completed"/>
    <s v="Yes"/>
    <s v="No"/>
    <m/>
    <n v="558"/>
    <n v="430"/>
    <n v="2759712.3299794244"/>
    <n v="330643.50635802455"/>
    <n v="3.8641711229946525"/>
    <s v="Bluetooth Speaker"/>
    <s v="Electronics"/>
    <s v="Electronics"/>
    <s v="Electronics"/>
    <s v="Electronics"/>
    <n v="48"/>
    <s v="Electronics"/>
    <m/>
    <n v="2025"/>
    <x v="0"/>
    <n v="26"/>
    <n v="4"/>
    <s v="Weekday"/>
    <m/>
  </r>
  <r>
    <s v="WEB-9596"/>
    <d v="2024-09-27T00:00:00"/>
    <s v="Riya Chatterjee"/>
    <s v="Bengaluru"/>
    <s v="Home &amp; Kitchen"/>
    <s v="Storage Box"/>
    <n v="1"/>
    <n v="615.99"/>
    <s v="Upi"/>
    <s v="Delivered"/>
    <n v="4"/>
    <n v="615.99"/>
    <m/>
    <m/>
    <m/>
    <m/>
    <m/>
    <m/>
    <s v="Completed"/>
    <s v="No"/>
    <s v="No"/>
    <m/>
    <n v="567"/>
    <n v="440"/>
    <n v="1463424.4009529033"/>
    <n v="118285.78776560788"/>
    <n v="3.8140589569160999"/>
    <s v="Storage Box"/>
    <s v="Home &amp; Kitchen"/>
    <s v="Home &amp; Kitchen"/>
    <s v="Home &amp; Kitchen"/>
    <s v="Home &amp; Kitchen"/>
    <n v="8"/>
    <s v="Home &amp; Kitchen"/>
    <m/>
    <n v="2024"/>
    <x v="1"/>
    <n v="27"/>
    <n v="6"/>
    <s v="Weekday"/>
    <m/>
  </r>
  <r>
    <s v="WEB-8693"/>
    <d v="2023-08-26T00:00:00"/>
    <s v="Aditya Malhotra"/>
    <s v="Chennai"/>
    <s v="Fashion"/>
    <s v="Running Shoes"/>
    <n v="2"/>
    <n v="1639.23"/>
    <s v="Credit Card"/>
    <s v="Delivered"/>
    <n v="5"/>
    <n v="3278.46"/>
    <m/>
    <m/>
    <m/>
    <m/>
    <m/>
    <m/>
    <s v="Completed"/>
    <s v="Yes"/>
    <s v="No"/>
    <m/>
    <n v="558"/>
    <n v="430"/>
    <n v="1892867.2841657216"/>
    <n v="199432.98236095349"/>
    <n v="3.8949824970828471"/>
    <s v="Running Shoes"/>
    <s v="Fashion"/>
    <s v="Fashion"/>
    <s v="Fashion"/>
    <s v="Fashion"/>
    <n v="45"/>
    <s v="Fashion"/>
    <m/>
    <n v="2023"/>
    <x v="9"/>
    <n v="26"/>
    <n v="7"/>
    <s v="Weekday"/>
    <m/>
  </r>
  <r>
    <s v="WEB-6022"/>
    <d v="2024-05-13T00:00:00"/>
    <s v="Vikram Kumar"/>
    <s v="Mumbai"/>
    <s v="Electronics"/>
    <s v="Smart Watch"/>
    <n v="1"/>
    <n v="3212.65"/>
    <s v="Credit Card"/>
    <s v="Delivered"/>
    <n v="5"/>
    <n v="3212.65"/>
    <m/>
    <m/>
    <m/>
    <m/>
    <m/>
    <m/>
    <s v="Completed"/>
    <s v="Yes"/>
    <s v="No"/>
    <m/>
    <n v="619"/>
    <n v="468"/>
    <n v="2759712.3299794244"/>
    <n v="330643.50635802455"/>
    <n v="3.8641711229946525"/>
    <s v="Smart Watch"/>
    <s v="Electronics"/>
    <s v="Electronics"/>
    <s v="Electronics"/>
    <s v="Electronics"/>
    <n v="17"/>
    <s v="Electronics"/>
    <m/>
    <n v="2024"/>
    <x v="6"/>
    <n v="13"/>
    <n v="2"/>
    <s v="Weekday"/>
    <m/>
  </r>
  <r>
    <s v="WEB-8103"/>
    <d v="2024-04-02T00:00:00"/>
    <s v="Arjun Malhotra"/>
    <s v="Delhi"/>
    <s v="Fashion"/>
    <s v="Denim Jeans"/>
    <n v="1"/>
    <n v="1838.85"/>
    <s v="Debit Card"/>
    <s v="Delivered"/>
    <n v="3"/>
    <n v="1838.85"/>
    <m/>
    <m/>
    <m/>
    <m/>
    <m/>
    <m/>
    <s v="Completed"/>
    <s v="Yes"/>
    <s v="No"/>
    <m/>
    <n v="573"/>
    <n v="450"/>
    <n v="1892867.2841657216"/>
    <n v="199432.98236095349"/>
    <n v="3.8949824970828471"/>
    <s v="Denim Jeans"/>
    <s v="Fashion"/>
    <s v="Fashion"/>
    <s v="Fashion"/>
    <s v="Fashion"/>
    <n v="6"/>
    <s v="Fashion"/>
    <m/>
    <n v="2024"/>
    <x v="7"/>
    <n v="2"/>
    <n v="3"/>
    <s v="Weekday"/>
    <m/>
  </r>
  <r>
    <s v="WEB-8807"/>
    <d v="2024-04-24T00:00:00"/>
    <s v="Diya Patel"/>
    <s v="Bengaluru"/>
    <s v="Electronics"/>
    <s v="Smart Watch"/>
    <n v="1"/>
    <n v="1759.61"/>
    <s v="Upi"/>
    <s v="Delivered"/>
    <n v="5"/>
    <n v="1759.61"/>
    <m/>
    <m/>
    <m/>
    <m/>
    <m/>
    <m/>
    <s v="Completed"/>
    <s v="Yes"/>
    <s v="No"/>
    <m/>
    <n v="567"/>
    <n v="440"/>
    <n v="2759712.3299794244"/>
    <n v="330643.50635802455"/>
    <n v="3.8641711229946525"/>
    <s v="Smart Watch"/>
    <s v="Electronics"/>
    <s v="Electronics"/>
    <s v="Electronics"/>
    <s v="Electronics"/>
    <n v="17"/>
    <s v="Electronics"/>
    <m/>
    <n v="2024"/>
    <x v="7"/>
    <n v="24"/>
    <n v="4"/>
    <s v="Weekday"/>
    <m/>
  </r>
  <r>
    <s v="WEB-7414"/>
    <d v="2024-06-02T00:00:00"/>
    <s v="Sanjay Menon"/>
    <s v="Pune"/>
    <s v="Home &amp; Kitchen"/>
    <s v="Water Bottle"/>
    <n v="2"/>
    <n v="454.15"/>
    <s v="Upi"/>
    <s v="Returned"/>
    <n v="5"/>
    <n v="908.3"/>
    <m/>
    <m/>
    <m/>
    <m/>
    <m/>
    <m/>
    <s v="Completed"/>
    <s v="No"/>
    <s v="No"/>
    <m/>
    <n v="595"/>
    <n v="444"/>
    <n v="1463424.4009529033"/>
    <n v="118285.78776560788"/>
    <n v="3.8140589569160999"/>
    <s v="Water Bottle"/>
    <s v="Home &amp; Kitchen"/>
    <s v="Home &amp; Kitchen"/>
    <s v="Home &amp; Kitchen"/>
    <s v="Home &amp; Kitchen"/>
    <n v="2"/>
    <s v="Home &amp; Kitchen"/>
    <m/>
    <n v="2024"/>
    <x v="11"/>
    <n v="2"/>
    <n v="1"/>
    <s v="Weekday"/>
    <m/>
  </r>
  <r>
    <s v="WEB-5165"/>
    <d v="2024-08-29T00:00:00"/>
    <s v="Diya Kumar"/>
    <s v="Pune"/>
    <s v="Electronics"/>
    <s v="Smart Watch"/>
    <n v="2"/>
    <n v="1452.3"/>
    <s v="Debit Card"/>
    <s v="Delivered"/>
    <n v="1"/>
    <n v="2904.6"/>
    <m/>
    <m/>
    <m/>
    <m/>
    <m/>
    <m/>
    <s v="Completed"/>
    <s v="Yes"/>
    <s v="No"/>
    <m/>
    <n v="595"/>
    <n v="444"/>
    <n v="2759712.3299794244"/>
    <n v="330643.50635802455"/>
    <n v="3.8641711229946525"/>
    <s v="Smart Watch"/>
    <s v="Electronics"/>
    <s v="Electronics"/>
    <s v="Electronics"/>
    <s v="Electronics"/>
    <n v="17"/>
    <s v="Electronics"/>
    <m/>
    <n v="2024"/>
    <x v="9"/>
    <n v="29"/>
    <n v="5"/>
    <s v="Weekday"/>
    <m/>
  </r>
  <r>
    <s v="WEB-6745"/>
    <d v="2023-03-05T00:00:00"/>
    <s v="Vikram Rao"/>
    <s v="Hyderabad"/>
    <s v="Beauty"/>
    <s v="Face Cream"/>
    <n v="2"/>
    <n v="631.37"/>
    <s v="Upi"/>
    <s v="Delivered"/>
    <n v="4"/>
    <n v="1262.74"/>
    <m/>
    <m/>
    <m/>
    <m/>
    <m/>
    <m/>
    <s v="Completed"/>
    <s v="Yes"/>
    <s v="No"/>
    <m/>
    <n v="559"/>
    <n v="408"/>
    <n v="1098537.4901531704"/>
    <n v="96724.388030634553"/>
    <n v="3.9001122334455669"/>
    <s v="Face Cream"/>
    <s v="Beauty"/>
    <s v="Beauty"/>
    <s v="Beauty"/>
    <s v="Beauty"/>
    <n v="80"/>
    <s v="Beauty"/>
    <m/>
    <n v="2023"/>
    <x v="4"/>
    <n v="5"/>
    <n v="1"/>
    <s v="Weekday"/>
    <m/>
  </r>
  <r>
    <s v="WEB-7919"/>
    <d v="2023-06-05T00:00:00"/>
    <s v="Saanvi Rao"/>
    <s v="Bengaluru"/>
    <s v="Home &amp; Kitchen"/>
    <s v="Non-Stick Pan"/>
    <n v="1"/>
    <n v="588.74"/>
    <s v="Net Banking"/>
    <s v="Delivered"/>
    <n v="4"/>
    <n v="588.74"/>
    <m/>
    <m/>
    <m/>
    <m/>
    <m/>
    <m/>
    <s v="Completed"/>
    <s v="No"/>
    <s v="No"/>
    <m/>
    <n v="567"/>
    <n v="440"/>
    <n v="1463424.4009529033"/>
    <n v="118285.78776560788"/>
    <n v="3.8140589569160999"/>
    <s v="Non-Stick Pan"/>
    <s v="Home &amp; Kitchen"/>
    <s v="Home &amp; Kitchen"/>
    <s v="Home &amp; Kitchen"/>
    <s v="Home &amp; Kitchen"/>
    <n v="7"/>
    <s v="Home &amp; Kitchen"/>
    <m/>
    <n v="2023"/>
    <x v="11"/>
    <n v="5"/>
    <n v="2"/>
    <s v="Weekday"/>
    <m/>
  </r>
  <r>
    <s v="WEB-9335"/>
    <d v="2025-01-30T00:00:00"/>
    <s v="Ananya Joshi"/>
    <s v="Delhi"/>
    <s v="Electronics"/>
    <s v="Usb Cable"/>
    <n v="3"/>
    <n v="2240.34"/>
    <s v="Net Banking"/>
    <s v="Delivered"/>
    <n v="2"/>
    <n v="6721.02"/>
    <m/>
    <m/>
    <m/>
    <m/>
    <m/>
    <m/>
    <s v="Completed"/>
    <s v="Yes"/>
    <s v="No"/>
    <m/>
    <n v="573"/>
    <n v="450"/>
    <n v="2759712.3299794244"/>
    <n v="330643.50635802455"/>
    <n v="3.8641711229946525"/>
    <s v="Usb Cable"/>
    <s v="Electronics"/>
    <s v="Electronics"/>
    <s v="Electronics"/>
    <s v="Electronics"/>
    <n v="13"/>
    <s v="Electronics"/>
    <m/>
    <n v="2025"/>
    <x v="5"/>
    <n v="30"/>
    <n v="5"/>
    <s v="Weekday"/>
    <m/>
  </r>
  <r>
    <s v="WEB-8920"/>
    <d v="2023-02-22T00:00:00"/>
    <s v="Diya Das"/>
    <s v="Kolkata"/>
    <s v="Fashion"/>
    <s v="Running Shoes"/>
    <n v="1"/>
    <n v="742.34"/>
    <s v="Debit Card"/>
    <s v="Cancelled"/>
    <n v="4"/>
    <n v="742.34"/>
    <m/>
    <m/>
    <m/>
    <m/>
    <m/>
    <m/>
    <s v="Lost Sale"/>
    <s v="No"/>
    <s v="Yes"/>
    <m/>
    <n v="590"/>
    <n v="451"/>
    <n v="1892867.2841657216"/>
    <n v="199432.98236095349"/>
    <n v="3.8949824970828471"/>
    <s v="Running Shoes"/>
    <s v="Fashion"/>
    <s v="Fashion"/>
    <s v="Fashion"/>
    <s v="Fashion"/>
    <n v="45"/>
    <s v="Fashion"/>
    <m/>
    <n v="2023"/>
    <x v="0"/>
    <n v="22"/>
    <n v="4"/>
    <s v="Weekday"/>
    <m/>
  </r>
  <r>
    <s v="WEB-8340"/>
    <d v="2024-03-29T00:00:00"/>
    <s v="Tanya Menon"/>
    <s v="Delhi"/>
    <s v="Books"/>
    <s v="Cookbook"/>
    <n v="1"/>
    <n v="770.15"/>
    <s v="Credit Card"/>
    <s v="Returned"/>
    <n v="3"/>
    <n v="770.15"/>
    <m/>
    <m/>
    <m/>
    <m/>
    <m/>
    <m/>
    <s v="Completed"/>
    <s v="No"/>
    <s v="No"/>
    <m/>
    <n v="573"/>
    <n v="450"/>
    <n v="594714.6477588166"/>
    <n v="60882.938065984097"/>
    <n v="3.804733727810651"/>
    <s v="Cookbook"/>
    <s v="Books"/>
    <s v="Books"/>
    <s v="Books"/>
    <s v="Books"/>
    <n v="4"/>
    <s v="Books"/>
    <m/>
    <n v="2024"/>
    <x v="4"/>
    <n v="29"/>
    <n v="6"/>
    <s v="Weekday"/>
    <m/>
  </r>
  <r>
    <s v="WEB-5495"/>
    <d v="2024-06-22T00:00:00"/>
    <s v="Simran Iyer"/>
    <s v="Pune"/>
    <s v="Home &amp; Kitchen"/>
    <s v="Led Bulb Pack"/>
    <n v="2"/>
    <n v="1636.72"/>
    <s v="Cash On Delivery"/>
    <s v="Delivered"/>
    <n v="2"/>
    <n v="3273.44"/>
    <m/>
    <m/>
    <m/>
    <m/>
    <m/>
    <m/>
    <s v="Completed"/>
    <s v="Yes"/>
    <s v="No"/>
    <m/>
    <n v="595"/>
    <n v="444"/>
    <n v="1463424.4009529033"/>
    <n v="118285.78776560788"/>
    <n v="3.8140589569160999"/>
    <s v="Led Bulb Pack"/>
    <s v="Home &amp; Kitchen"/>
    <s v="Home &amp; Kitchen"/>
    <s v="Home &amp; Kitchen"/>
    <s v="Home &amp; Kitchen"/>
    <n v="76"/>
    <s v="Home &amp; Kitchen"/>
    <m/>
    <n v="2024"/>
    <x v="11"/>
    <n v="22"/>
    <n v="7"/>
    <s v="Weekday"/>
    <m/>
  </r>
  <r>
    <s v="WEB-6750"/>
    <d v="2023-03-07T00:00:00"/>
    <s v="Sanjay Malhotra"/>
    <s v="Bengaluru"/>
    <s v="Fashion"/>
    <s v="Running Shoes"/>
    <n v="1"/>
    <n v="297.55"/>
    <s v="Debit Card"/>
    <s v="Delivered"/>
    <n v="3"/>
    <n v="297.55"/>
    <m/>
    <m/>
    <m/>
    <m/>
    <m/>
    <m/>
    <s v="Completed"/>
    <s v="No"/>
    <s v="No"/>
    <m/>
    <n v="567"/>
    <n v="440"/>
    <n v="1892867.2841657216"/>
    <n v="199432.98236095349"/>
    <n v="3.8949824970828471"/>
    <s v="Running Shoes"/>
    <s v="Fashion"/>
    <s v="Fashion"/>
    <s v="Fashion"/>
    <s v="Fashion"/>
    <n v="45"/>
    <s v="Fashion"/>
    <m/>
    <n v="2023"/>
    <x v="4"/>
    <n v="7"/>
    <n v="3"/>
    <s v="Weekend"/>
    <m/>
  </r>
  <r>
    <s v="WEB-7368"/>
    <d v="2023-07-05T00:00:00"/>
    <s v="Vivaan Malhotra"/>
    <s v="Ahmedabad"/>
    <s v="Fashion"/>
    <s v="Denim Jeans"/>
    <n v="1"/>
    <n v="352.41"/>
    <s v="Credit Card"/>
    <s v="Delivered"/>
    <n v="5"/>
    <n v="352.41"/>
    <m/>
    <m/>
    <m/>
    <m/>
    <m/>
    <m/>
    <s v="Completed"/>
    <s v="No"/>
    <s v="No"/>
    <m/>
    <n v="589"/>
    <n v="426"/>
    <n v="1892867.2841657216"/>
    <n v="199432.98236095349"/>
    <n v="3.8949824970828471"/>
    <s v="Denim Jeans"/>
    <s v="Fashion"/>
    <s v="Fashion"/>
    <s v="Fashion"/>
    <s v="Fashion"/>
    <n v="6"/>
    <s v="Fashion"/>
    <m/>
    <n v="2023"/>
    <x v="2"/>
    <n v="5"/>
    <n v="4"/>
    <s v="Weekday"/>
    <m/>
  </r>
  <r>
    <s v="WEB-8179"/>
    <d v="2024-11-16T00:00:00"/>
    <s v="Ananya Chatterjee"/>
    <s v="Mumbai"/>
    <s v="Fashion"/>
    <s v="Denim Jeans"/>
    <n v="2"/>
    <n v="943.08"/>
    <s v="Cash On Delivery"/>
    <s v="Delivered"/>
    <n v="4"/>
    <n v="1886.16"/>
    <m/>
    <m/>
    <m/>
    <m/>
    <m/>
    <m/>
    <s v="Completed"/>
    <s v="Yes"/>
    <s v="No"/>
    <m/>
    <n v="619"/>
    <n v="468"/>
    <n v="1892867.2841657216"/>
    <n v="199432.98236095349"/>
    <n v="3.8949824970828471"/>
    <s v="Denim Jeans"/>
    <s v="Fashion"/>
    <s v="Fashion"/>
    <s v="Fashion"/>
    <s v="Fashion"/>
    <n v="6"/>
    <s v="Fashion"/>
    <m/>
    <n v="2024"/>
    <x v="3"/>
    <n v="16"/>
    <n v="7"/>
    <s v="Weekday"/>
    <m/>
  </r>
  <r>
    <s v="WEB-6428"/>
    <d v="2024-11-02T00:00:00"/>
    <s v="Riya Malhotra"/>
    <s v="Bengaluru"/>
    <s v="Electronics"/>
    <s v="Smart Watch"/>
    <n v="1"/>
    <n v="1080.3499999999999"/>
    <s v="Credit Card"/>
    <s v="Delivered"/>
    <n v="4"/>
    <n v="1080.3499999999999"/>
    <m/>
    <m/>
    <m/>
    <m/>
    <m/>
    <m/>
    <s v="Completed"/>
    <s v="Yes"/>
    <s v="No"/>
    <m/>
    <n v="567"/>
    <n v="440"/>
    <n v="2759712.3299794244"/>
    <n v="330643.50635802455"/>
    <n v="3.8641711229946525"/>
    <s v="Smart Watch"/>
    <s v="Electronics"/>
    <s v="Electronics"/>
    <s v="Electronics"/>
    <s v="Electronics"/>
    <n v="17"/>
    <s v="Electronics"/>
    <m/>
    <n v="2024"/>
    <x v="3"/>
    <n v="2"/>
    <n v="7"/>
    <s v="Weekday"/>
    <m/>
  </r>
  <r>
    <s v="WEB-7765"/>
    <d v="2025-04-04T00:00:00"/>
    <s v="Aarav Kapoor"/>
    <s v="Pune"/>
    <s v="Beauty"/>
    <s v="Face Cream"/>
    <n v="1"/>
    <n v="880.87"/>
    <s v="Cash On Delivery"/>
    <s v="Returned"/>
    <n v="4"/>
    <n v="880.87"/>
    <m/>
    <m/>
    <m/>
    <m/>
    <m/>
    <m/>
    <s v="Completed"/>
    <s v="No"/>
    <s v="No"/>
    <m/>
    <n v="595"/>
    <n v="444"/>
    <n v="1098537.4901531704"/>
    <n v="96724.388030634553"/>
    <n v="3.9001122334455669"/>
    <s v="Face Cream"/>
    <s v="Beauty"/>
    <s v="Beauty"/>
    <s v="Beauty"/>
    <s v="Beauty"/>
    <n v="80"/>
    <s v="Beauty"/>
    <m/>
    <n v="2025"/>
    <x v="7"/>
    <n v="4"/>
    <n v="6"/>
    <s v="Weekday"/>
    <m/>
  </r>
  <r>
    <s v="WEB-5375"/>
    <d v="2023-09-17T00:00:00"/>
    <s v="Tanya Pillai"/>
    <s v="Mumbai"/>
    <s v="Electronics"/>
    <s v="Power Bank 10000Mah"/>
    <n v="1"/>
    <n v="2477.84"/>
    <s v="Credit Card"/>
    <s v="Delivered"/>
    <n v="5"/>
    <n v="2477.84"/>
    <m/>
    <m/>
    <m/>
    <m/>
    <m/>
    <m/>
    <s v="Completed"/>
    <s v="Yes"/>
    <s v="No"/>
    <m/>
    <n v="619"/>
    <n v="468"/>
    <n v="2759712.3299794244"/>
    <n v="330643.50635802455"/>
    <n v="3.8641711229946525"/>
    <s v="Power Bank 10000Mah"/>
    <s v="Electronics"/>
    <s v="Electronics"/>
    <s v="Electronics"/>
    <s v="Electronics"/>
    <n v="3"/>
    <s v="Electronics"/>
    <m/>
    <n v="2023"/>
    <x v="1"/>
    <n v="17"/>
    <n v="1"/>
    <s v="Weekday"/>
    <m/>
  </r>
  <r>
    <s v="WEB-5251"/>
    <d v="2023-05-05T00:00:00"/>
    <s v="Kavya Iyer"/>
    <s v="Pune"/>
    <s v="Beauty"/>
    <s v="Perfume 50Ml"/>
    <n v="1"/>
    <n v="107.35"/>
    <s v="Cash On Delivery"/>
    <s v="Delivered"/>
    <n v="4"/>
    <n v="107.35"/>
    <m/>
    <m/>
    <m/>
    <m/>
    <m/>
    <m/>
    <s v="Completed"/>
    <s v="No"/>
    <s v="No"/>
    <m/>
    <n v="595"/>
    <n v="444"/>
    <n v="1098537.4901531704"/>
    <n v="96724.388030634553"/>
    <n v="3.9001122334455669"/>
    <s v="Perfume 50Ml"/>
    <s v="Beauty"/>
    <s v="Beauty"/>
    <s v="Beauty"/>
    <s v="Beauty"/>
    <n v="18"/>
    <s v="Beauty"/>
    <m/>
    <n v="2023"/>
    <x v="6"/>
    <n v="5"/>
    <n v="6"/>
    <s v="Weekday"/>
    <m/>
  </r>
  <r>
    <s v="WEB-5058"/>
    <d v="2023-12-17T00:00:00"/>
    <s v="Vikram Chatterjee"/>
    <s v="Pune"/>
    <s v="Beauty"/>
    <s v="Lipstick"/>
    <n v="1"/>
    <n v="1496.6"/>
    <s v="Upi"/>
    <s v="Delivered"/>
    <n v="1"/>
    <n v="1496.6"/>
    <m/>
    <m/>
    <m/>
    <m/>
    <m/>
    <m/>
    <s v="Completed"/>
    <s v="Yes"/>
    <s v="No"/>
    <m/>
    <n v="595"/>
    <n v="444"/>
    <n v="1098537.4901531704"/>
    <n v="96724.388030634553"/>
    <n v="3.9001122334455669"/>
    <s v="Lipstick"/>
    <s v="Beauty"/>
    <s v="Beauty"/>
    <s v="Beauty"/>
    <s v="Beauty"/>
    <n v="10"/>
    <s v="Beauty"/>
    <m/>
    <n v="2023"/>
    <x v="10"/>
    <n v="17"/>
    <n v="1"/>
    <s v="Weekday"/>
    <m/>
  </r>
  <r>
    <s v="WEB-5219"/>
    <d v="2024-05-23T00:00:00"/>
    <s v="Riya Chatterjee"/>
    <s v="Pune"/>
    <s v="Fashion"/>
    <s v="Men'S T-Shirt"/>
    <n v="1"/>
    <n v="310.68"/>
    <s v="Debit Card"/>
    <s v="Delivered"/>
    <n v="4"/>
    <n v="310.68"/>
    <m/>
    <m/>
    <m/>
    <m/>
    <m/>
    <m/>
    <s v="Completed"/>
    <s v="No"/>
    <s v="No"/>
    <m/>
    <n v="595"/>
    <n v="444"/>
    <n v="1892867.2841657216"/>
    <n v="199432.98236095349"/>
    <n v="3.8949824970828471"/>
    <s v="Men'S T-Shirt"/>
    <s v="Fashion"/>
    <s v="Fashion"/>
    <s v="Fashion"/>
    <s v="Fashion"/>
    <n v="55"/>
    <s v="Fashion"/>
    <m/>
    <n v="2024"/>
    <x v="6"/>
    <n v="23"/>
    <n v="5"/>
    <s v="Weekday"/>
    <m/>
  </r>
  <r>
    <s v="WEB-7314"/>
    <d v="2024-12-29T00:00:00"/>
    <s v="Diya Iyer"/>
    <s v="Pune"/>
    <s v="Beauty"/>
    <s v="Hair Oil"/>
    <n v="3"/>
    <n v="1166.99"/>
    <s v="Debit Card"/>
    <s v="Delivered"/>
    <m/>
    <n v="3500.9700000000003"/>
    <m/>
    <m/>
    <m/>
    <m/>
    <m/>
    <m/>
    <s v="Completed"/>
    <s v="Yes"/>
    <s v="No"/>
    <m/>
    <n v="595"/>
    <n v="444"/>
    <n v="1098537.4901531704"/>
    <n v="96724.388030634553"/>
    <n v="3.9001122334455669"/>
    <s v="Hair Oil"/>
    <s v="Beauty"/>
    <s v="Beauty"/>
    <s v="Beauty"/>
    <s v="Beauty"/>
    <n v="70"/>
    <s v="Beauty"/>
    <m/>
    <n v="2024"/>
    <x v="10"/>
    <n v="29"/>
    <n v="1"/>
    <s v="Weekday"/>
    <m/>
  </r>
  <r>
    <s v="WEB-6189"/>
    <d v="2023-10-26T00:00:00"/>
    <s v="Simran Nair"/>
    <s v="Hyderabad"/>
    <s v="Beauty"/>
    <s v="Perfume 50Ml"/>
    <n v="2"/>
    <n v="240.89"/>
    <s v="Credit Card"/>
    <s v="Delivered"/>
    <n v="4"/>
    <n v="481.78"/>
    <m/>
    <m/>
    <m/>
    <m/>
    <m/>
    <m/>
    <s v="Completed"/>
    <s v="No"/>
    <s v="No"/>
    <m/>
    <n v="559"/>
    <n v="408"/>
    <n v="1098537.4901531704"/>
    <n v="96724.388030634553"/>
    <n v="3.9001122334455669"/>
    <s v="Perfume 50Ml"/>
    <s v="Beauty"/>
    <s v="Beauty"/>
    <s v="Beauty"/>
    <s v="Beauty"/>
    <n v="18"/>
    <s v="Beauty"/>
    <m/>
    <n v="2023"/>
    <x v="8"/>
    <n v="26"/>
    <n v="5"/>
    <s v="Weekday"/>
    <m/>
  </r>
  <r>
    <s v="WEB-6659"/>
    <d v="2023-07-30T00:00:00"/>
    <s v="Ishaan Reddy"/>
    <s v="Ahmedabad"/>
    <s v="Books"/>
    <s v="Kids Story Book"/>
    <n v="1"/>
    <n v="277.8"/>
    <s v="Credit Card"/>
    <s v="Delivered"/>
    <n v="3"/>
    <n v="277.8"/>
    <m/>
    <m/>
    <m/>
    <m/>
    <m/>
    <m/>
    <s v="Completed"/>
    <s v="No"/>
    <s v="No"/>
    <m/>
    <n v="589"/>
    <n v="426"/>
    <n v="594714.6477588166"/>
    <n v="60882.938065984097"/>
    <n v="3.804733727810651"/>
    <s v="Kids Story Book"/>
    <s v="Books"/>
    <s v="Books"/>
    <s v="Books"/>
    <s v="Books"/>
    <n v="23"/>
    <s v="Books"/>
    <m/>
    <n v="2023"/>
    <x v="2"/>
    <n v="30"/>
    <n v="1"/>
    <s v="Weekday"/>
    <m/>
  </r>
  <r>
    <s v="WEB-6464"/>
    <d v="2024-06-08T00:00:00"/>
    <s v="Kavya Kapoor"/>
    <s v="Pune"/>
    <s v="Fashion"/>
    <s v="Denim Jeans"/>
    <n v="1"/>
    <n v="696.64"/>
    <s v="Net Banking"/>
    <s v="Pending"/>
    <n v="4"/>
    <n v="696.64"/>
    <m/>
    <m/>
    <m/>
    <m/>
    <m/>
    <m/>
    <s v="Pending"/>
    <s v="No"/>
    <s v="Yes"/>
    <m/>
    <n v="595"/>
    <n v="444"/>
    <n v="1892867.2841657216"/>
    <n v="199432.98236095349"/>
    <n v="3.8949824970828471"/>
    <s v="Denim Jeans"/>
    <s v="Fashion"/>
    <s v="Fashion"/>
    <s v="Fashion"/>
    <s v="Fashion"/>
    <n v="6"/>
    <s v="Fashion"/>
    <m/>
    <n v="2024"/>
    <x v="11"/>
    <n v="8"/>
    <n v="7"/>
    <s v="Weekday"/>
    <m/>
  </r>
  <r>
    <s v="WEB-7596"/>
    <d v="2023-10-26T00:00:00"/>
    <s v="Vivaan Reddy"/>
    <s v="Ahmedabad"/>
    <s v="Electronics"/>
    <s v="Usb Cable"/>
    <n v="2"/>
    <n v="1867.83"/>
    <s v="Cash On Delivery"/>
    <s v="Delivered"/>
    <n v="5"/>
    <n v="3735.66"/>
    <m/>
    <m/>
    <m/>
    <m/>
    <m/>
    <m/>
    <s v="Completed"/>
    <s v="Yes"/>
    <s v="No"/>
    <m/>
    <n v="589"/>
    <n v="426"/>
    <n v="2759712.3299794244"/>
    <n v="330643.50635802455"/>
    <n v="3.8641711229946525"/>
    <s v="Usb Cable"/>
    <s v="Electronics"/>
    <s v="Electronics"/>
    <s v="Electronics"/>
    <s v="Electronics"/>
    <n v="13"/>
    <s v="Electronics"/>
    <m/>
    <n v="2023"/>
    <x v="8"/>
    <n v="26"/>
    <n v="5"/>
    <s v="Weekday"/>
    <m/>
  </r>
  <r>
    <s v="WEB-5274"/>
    <d v="2023-09-15T00:00:00"/>
    <s v="Tanya Verma"/>
    <s v="Delhi"/>
    <s v="Home &amp; Kitchen"/>
    <s v="Non-Stick Pan"/>
    <n v="2"/>
    <n v="810.73"/>
    <s v="Upi"/>
    <s v="Pending"/>
    <n v="4"/>
    <n v="1621.46"/>
    <m/>
    <m/>
    <m/>
    <m/>
    <m/>
    <m/>
    <s v="Pending"/>
    <s v="No"/>
    <s v="Yes"/>
    <m/>
    <n v="573"/>
    <n v="450"/>
    <n v="1463424.4009529033"/>
    <n v="118285.78776560788"/>
    <n v="3.8140589569160999"/>
    <s v="Non-Stick Pan"/>
    <s v="Home &amp; Kitchen"/>
    <s v="Home &amp; Kitchen"/>
    <s v="Home &amp; Kitchen"/>
    <s v="Home &amp; Kitchen"/>
    <n v="7"/>
    <s v="Home &amp; Kitchen"/>
    <m/>
    <n v="2023"/>
    <x v="1"/>
    <n v="15"/>
    <n v="6"/>
    <s v="Weekday"/>
    <m/>
  </r>
  <r>
    <s v="WEB-6970"/>
    <d v="2025-03-27T00:00:00"/>
    <s v="Rahul Malhotra"/>
    <s v="Hyderabad"/>
    <s v="Home &amp; Kitchen"/>
    <s v="Water Bottle"/>
    <n v="1"/>
    <n v="638.82000000000005"/>
    <s v="Debit Card"/>
    <s v="Pending"/>
    <n v="4"/>
    <n v="638.82000000000005"/>
    <m/>
    <m/>
    <m/>
    <m/>
    <m/>
    <m/>
    <s v="Pending"/>
    <s v="No"/>
    <s v="Yes"/>
    <m/>
    <n v="559"/>
    <n v="408"/>
    <n v="1463424.4009529033"/>
    <n v="118285.78776560788"/>
    <n v="3.8140589569160999"/>
    <s v="Water Bottle"/>
    <s v="Home &amp; Kitchen"/>
    <s v="Home &amp; Kitchen"/>
    <s v="Home &amp; Kitchen"/>
    <s v="Home &amp; Kitchen"/>
    <n v="2"/>
    <s v="Home &amp; Kitchen"/>
    <m/>
    <n v="2025"/>
    <x v="4"/>
    <n v="27"/>
    <n v="5"/>
    <s v="Weekday"/>
    <m/>
  </r>
  <r>
    <s v="WEB-8989"/>
    <d v="2023-11-07T00:00:00"/>
    <s v="Vivaan Kapoor"/>
    <s v="Mumbai"/>
    <s v="Electronics"/>
    <s v="Power Bank 10000Mah"/>
    <n v="2"/>
    <n v="703.65"/>
    <s v="Debit Card"/>
    <s v="Delivered"/>
    <n v="3"/>
    <n v="1407.3"/>
    <m/>
    <m/>
    <m/>
    <m/>
    <m/>
    <m/>
    <s v="Completed"/>
    <s v="Yes"/>
    <s v="No"/>
    <m/>
    <n v="619"/>
    <n v="468"/>
    <n v="2759712.3299794244"/>
    <n v="330643.50635802455"/>
    <n v="3.8641711229946525"/>
    <s v="Power Bank 10000Mah"/>
    <s v="Electronics"/>
    <s v="Electronics"/>
    <s v="Electronics"/>
    <s v="Electronics"/>
    <n v="3"/>
    <s v="Electronics"/>
    <m/>
    <n v="2023"/>
    <x v="3"/>
    <n v="7"/>
    <n v="3"/>
    <s v="Weekend"/>
    <m/>
  </r>
  <r>
    <s v="WEB-6693"/>
    <d v="2024-02-04T00:00:00"/>
    <s v="Vikram Kumar"/>
    <s v="Delhi"/>
    <s v="Fashion"/>
    <s v="Denim Jeans"/>
    <n v="3"/>
    <n v="652.6"/>
    <s v="Credit Card"/>
    <s v="Delivered"/>
    <n v="4"/>
    <n v="1957.8000000000002"/>
    <m/>
    <m/>
    <m/>
    <m/>
    <m/>
    <m/>
    <s v="Completed"/>
    <s v="Yes"/>
    <s v="No"/>
    <m/>
    <n v="573"/>
    <n v="450"/>
    <n v="1892867.2841657216"/>
    <n v="199432.98236095349"/>
    <n v="3.8949824970828471"/>
    <s v="Denim Jeans"/>
    <s v="Fashion"/>
    <s v="Fashion"/>
    <s v="Fashion"/>
    <s v="Fashion"/>
    <n v="6"/>
    <s v="Fashion"/>
    <m/>
    <n v="2024"/>
    <x v="0"/>
    <n v="4"/>
    <n v="1"/>
    <s v="Weekday"/>
    <m/>
  </r>
  <r>
    <s v="WEB-5351"/>
    <d v="2024-04-03T00:00:00"/>
    <s v="Neha Kapoor"/>
    <s v="Bengaluru"/>
    <s v="Electronics"/>
    <s v="Bluetooth Speaker"/>
    <n v="1"/>
    <n v="2715.18"/>
    <s v="Net Banking"/>
    <s v="Delivered"/>
    <n v="5"/>
    <n v="2715.18"/>
    <m/>
    <m/>
    <m/>
    <m/>
    <m/>
    <m/>
    <s v="Completed"/>
    <s v="Yes"/>
    <s v="No"/>
    <m/>
    <n v="567"/>
    <n v="440"/>
    <n v="2759712.3299794244"/>
    <n v="330643.50635802455"/>
    <n v="3.8641711229946525"/>
    <s v="Bluetooth Speaker"/>
    <s v="Electronics"/>
    <s v="Electronics"/>
    <s v="Electronics"/>
    <s v="Electronics"/>
    <n v="48"/>
    <s v="Electronics"/>
    <m/>
    <n v="2024"/>
    <x v="7"/>
    <n v="3"/>
    <n v="4"/>
    <s v="Weekday"/>
    <m/>
  </r>
  <r>
    <s v="WEB-5343"/>
    <d v="2023-09-11T00:00:00"/>
    <s v="Diya Gupta"/>
    <s v="Chennai"/>
    <s v="Beauty"/>
    <s v="Shampoo 200Ml"/>
    <n v="1"/>
    <n v="586.99"/>
    <s v="Debit Card"/>
    <s v="Delivered"/>
    <n v="4"/>
    <n v="586.99"/>
    <m/>
    <m/>
    <m/>
    <m/>
    <m/>
    <m/>
    <s v="Completed"/>
    <s v="No"/>
    <s v="No"/>
    <m/>
    <n v="558"/>
    <n v="430"/>
    <n v="1098537.4901531704"/>
    <n v="96724.388030634553"/>
    <n v="3.9001122334455669"/>
    <s v="Shampoo 200Ml"/>
    <s v="Beauty"/>
    <s v="Beauty"/>
    <s v="Beauty"/>
    <s v="Beauty"/>
    <n v="64"/>
    <s v="Beauty"/>
    <m/>
    <n v="2023"/>
    <x v="1"/>
    <n v="11"/>
    <n v="2"/>
    <s v="Weekday"/>
    <m/>
  </r>
  <r>
    <s v="WEB-7704"/>
    <d v="2024-12-01T00:00:00"/>
    <s v="Kavya Khan"/>
    <s v="Chennai"/>
    <s v="Beauty"/>
    <s v="Perfume 50Ml"/>
    <n v="1"/>
    <n v="534.66999999999996"/>
    <s v="Net Banking"/>
    <s v="Delivered"/>
    <n v="4"/>
    <n v="534.66999999999996"/>
    <m/>
    <m/>
    <m/>
    <m/>
    <m/>
    <m/>
    <s v="Completed"/>
    <s v="No"/>
    <s v="No"/>
    <m/>
    <n v="558"/>
    <n v="430"/>
    <n v="1098537.4901531704"/>
    <n v="96724.388030634553"/>
    <n v="3.9001122334455669"/>
    <s v="Perfume 50Ml"/>
    <s v="Beauty"/>
    <s v="Beauty"/>
    <s v="Beauty"/>
    <s v="Beauty"/>
    <n v="18"/>
    <s v="Beauty"/>
    <m/>
    <n v="2024"/>
    <x v="10"/>
    <n v="1"/>
    <n v="1"/>
    <s v="Weekend"/>
    <m/>
  </r>
  <r>
    <s v="WEB-8138"/>
    <d v="2023-01-22T00:00:00"/>
    <s v="Neha Singh"/>
    <s v="Mumbai"/>
    <s v="Electronics"/>
    <s v="Wireless Earbuds"/>
    <n v="1"/>
    <n v="1798.68"/>
    <s v="Net Banking"/>
    <s v="Delivered"/>
    <n v="3"/>
    <n v="1798.68"/>
    <m/>
    <m/>
    <m/>
    <m/>
    <m/>
    <m/>
    <s v="Completed"/>
    <s v="Yes"/>
    <s v="No"/>
    <m/>
    <n v="619"/>
    <n v="468"/>
    <n v="2759712.3299794244"/>
    <n v="330643.50635802455"/>
    <n v="3.8641711229946525"/>
    <s v="Wireless Earbuds"/>
    <s v="Electronics"/>
    <s v="Electronics"/>
    <s v="Electronics"/>
    <s v="Electronics"/>
    <n v="12"/>
    <s v="Electronics"/>
    <m/>
    <n v="2023"/>
    <x v="5"/>
    <n v="22"/>
    <n v="1"/>
    <s v="Weekday"/>
    <m/>
  </r>
  <r>
    <s v="WEB-6906"/>
    <d v="2024-03-15T00:00:00"/>
    <s v="Saanvi Gupta"/>
    <s v="Hyderabad"/>
    <s v="Books"/>
    <s v="Kids Story Book"/>
    <n v="1"/>
    <n v="650.6"/>
    <s v="Cash On Delivery"/>
    <s v="Delivered"/>
    <n v="4"/>
    <n v="650.6"/>
    <m/>
    <m/>
    <m/>
    <m/>
    <m/>
    <m/>
    <s v="Completed"/>
    <s v="No"/>
    <s v="No"/>
    <m/>
    <n v="559"/>
    <n v="408"/>
    <n v="594714.6477588166"/>
    <n v="60882.938065984097"/>
    <n v="3.804733727810651"/>
    <s v="Kids Story Book"/>
    <s v="Books"/>
    <s v="Books"/>
    <s v="Books"/>
    <s v="Books"/>
    <n v="23"/>
    <s v="Books"/>
    <m/>
    <n v="2024"/>
    <x v="4"/>
    <n v="15"/>
    <n v="6"/>
    <s v="Weekday"/>
    <m/>
  </r>
  <r>
    <s v="WEB-5057"/>
    <d v="2025-06-02T00:00:00"/>
    <s v="Meera Khan"/>
    <s v="Chennai"/>
    <s v="Home &amp; Kitchen"/>
    <s v="Non-Stick Pan"/>
    <n v="1"/>
    <n v="1287.43"/>
    <s v="Cash On Delivery"/>
    <s v="Delivered"/>
    <n v="3"/>
    <n v="1287.43"/>
    <m/>
    <m/>
    <m/>
    <m/>
    <m/>
    <m/>
    <s v="Completed"/>
    <s v="Yes"/>
    <s v="No"/>
    <m/>
    <n v="558"/>
    <n v="430"/>
    <n v="1463424.4009529033"/>
    <n v="118285.78776560788"/>
    <n v="3.8140589569160999"/>
    <s v="Non-Stick Pan"/>
    <s v="Home &amp; Kitchen"/>
    <s v="Home &amp; Kitchen"/>
    <s v="Home &amp; Kitchen"/>
    <s v="Home &amp; Kitchen"/>
    <n v="7"/>
    <s v="Home &amp; Kitchen"/>
    <m/>
    <n v="2025"/>
    <x v="11"/>
    <n v="2"/>
    <n v="2"/>
    <s v="Weekday"/>
    <m/>
  </r>
  <r>
    <s v="WEB-6795"/>
    <d v="2023-12-19T00:00:00"/>
    <s v="Saanvi Khan"/>
    <s v="Bengaluru"/>
    <s v="Fashion"/>
    <s v="Denim Jeans"/>
    <n v="2"/>
    <n v="911.28"/>
    <s v="Credit Card"/>
    <s v="Delivered"/>
    <m/>
    <n v="1822.56"/>
    <m/>
    <m/>
    <m/>
    <m/>
    <m/>
    <m/>
    <s v="Completed"/>
    <s v="Yes"/>
    <s v="No"/>
    <m/>
    <n v="567"/>
    <n v="440"/>
    <n v="1892867.2841657216"/>
    <n v="199432.98236095349"/>
    <n v="3.8949824970828471"/>
    <s v="Denim Jeans"/>
    <s v="Fashion"/>
    <s v="Fashion"/>
    <s v="Fashion"/>
    <s v="Fashion"/>
    <n v="6"/>
    <s v="Fashion"/>
    <m/>
    <n v="2023"/>
    <x v="10"/>
    <n v="19"/>
    <n v="3"/>
    <s v="Weekday"/>
    <m/>
  </r>
  <r>
    <s v="WEB-6619"/>
    <d v="2023-03-01T00:00:00"/>
    <s v="Ishaan Kumar"/>
    <s v="Delhi"/>
    <s v="Fashion"/>
    <s v="Men'S T-Shirt"/>
    <n v="2"/>
    <n v="2336.2800000000002"/>
    <s v="Debit Card"/>
    <s v="Delivered"/>
    <n v="5"/>
    <n v="4672.5600000000004"/>
    <m/>
    <m/>
    <m/>
    <m/>
    <m/>
    <m/>
    <s v="Completed"/>
    <s v="Yes"/>
    <s v="No"/>
    <m/>
    <n v="573"/>
    <n v="450"/>
    <n v="1892867.2841657216"/>
    <n v="199432.98236095349"/>
    <n v="3.8949824970828471"/>
    <s v="Men'S T-Shirt"/>
    <s v="Fashion"/>
    <s v="Fashion"/>
    <s v="Fashion"/>
    <s v="Fashion"/>
    <n v="55"/>
    <s v="Fashion"/>
    <m/>
    <n v="2023"/>
    <x v="4"/>
    <n v="1"/>
    <n v="4"/>
    <s v="Weekend"/>
    <m/>
  </r>
  <r>
    <s v="WEB-8176"/>
    <d v="2023-06-27T00:00:00"/>
    <s v="Kavya Reddy"/>
    <s v="Kolkata"/>
    <s v="Books"/>
    <s v="Self-Help Book"/>
    <n v="1"/>
    <n v="543.07000000000005"/>
    <s v="Net Banking"/>
    <s v="Delivered"/>
    <m/>
    <n v="543.07000000000005"/>
    <m/>
    <m/>
    <m/>
    <m/>
    <m/>
    <m/>
    <s v="Completed"/>
    <s v="No"/>
    <s v="No"/>
    <m/>
    <n v="590"/>
    <n v="451"/>
    <n v="594714.6477588166"/>
    <n v="60882.938065984097"/>
    <n v="3.804733727810651"/>
    <s v="Self-Help Book"/>
    <s v="Books"/>
    <s v="Books"/>
    <s v="Books"/>
    <s v="Books"/>
    <n v="19"/>
    <s v="Books"/>
    <m/>
    <n v="2023"/>
    <x v="11"/>
    <n v="27"/>
    <n v="3"/>
    <s v="Weekday"/>
    <m/>
  </r>
  <r>
    <s v="WEB-8045"/>
    <d v="2024-07-13T00:00:00"/>
    <s v="Aarav Menon"/>
    <s v="Ahmedabad"/>
    <s v="Books"/>
    <s v="Self-Help Book"/>
    <n v="2"/>
    <n v="771.2"/>
    <s v="Cash On Delivery"/>
    <s v="Returned"/>
    <n v="5"/>
    <n v="1542.4"/>
    <m/>
    <m/>
    <m/>
    <m/>
    <m/>
    <m/>
    <s v="Completed"/>
    <s v="No"/>
    <s v="No"/>
    <m/>
    <n v="589"/>
    <n v="426"/>
    <n v="594714.6477588166"/>
    <n v="60882.938065984097"/>
    <n v="3.804733727810651"/>
    <s v="Self-Help Book"/>
    <s v="Books"/>
    <s v="Books"/>
    <s v="Books"/>
    <s v="Books"/>
    <n v="19"/>
    <s v="Books"/>
    <m/>
    <n v="2024"/>
    <x v="2"/>
    <n v="13"/>
    <n v="7"/>
    <s v="Weekday"/>
    <m/>
  </r>
  <r>
    <s v="WEB-9586"/>
    <d v="2024-08-12T00:00:00"/>
    <s v="Rohan Malhotra"/>
    <s v="Kolkata"/>
    <s v="Fashion"/>
    <s v="Sunglasses"/>
    <n v="1"/>
    <n v="266.91000000000003"/>
    <s v="Debit Card"/>
    <s v="Delivered"/>
    <m/>
    <n v="266.91000000000003"/>
    <m/>
    <m/>
    <m/>
    <m/>
    <m/>
    <m/>
    <s v="Completed"/>
    <s v="No"/>
    <s v="No"/>
    <m/>
    <n v="590"/>
    <n v="451"/>
    <n v="1892867.2841657216"/>
    <n v="199432.98236095349"/>
    <n v="3.8949824970828471"/>
    <s v="Sunglasses"/>
    <s v="Fashion"/>
    <s v="Fashion"/>
    <s v="Fashion"/>
    <s v="Fashion"/>
    <n v="53"/>
    <s v="Fashion"/>
    <m/>
    <n v="2024"/>
    <x v="9"/>
    <n v="12"/>
    <n v="2"/>
    <s v="Weekday"/>
    <m/>
  </r>
  <r>
    <s v="WEB-7185"/>
    <d v="2024-09-07T00:00:00"/>
    <s v="Arjun Rao"/>
    <s v="Kolkata"/>
    <s v="Beauty"/>
    <s v="Lipstick"/>
    <n v="1"/>
    <n v="1256.43"/>
    <s v="Cash On Delivery"/>
    <s v="Delivered"/>
    <n v="5"/>
    <n v="1256.43"/>
    <m/>
    <m/>
    <m/>
    <m/>
    <m/>
    <m/>
    <s v="Completed"/>
    <s v="Yes"/>
    <s v="No"/>
    <m/>
    <n v="590"/>
    <n v="451"/>
    <n v="1098537.4901531704"/>
    <n v="96724.388030634553"/>
    <n v="3.9001122334455669"/>
    <s v="Lipstick"/>
    <s v="Beauty"/>
    <s v="Beauty"/>
    <s v="Beauty"/>
    <s v="Beauty"/>
    <n v="10"/>
    <s v="Beauty"/>
    <m/>
    <n v="2024"/>
    <x v="1"/>
    <n v="7"/>
    <n v="7"/>
    <s v="Weekend"/>
    <m/>
  </r>
  <r>
    <s v="WEB-8394"/>
    <d v="2024-09-29T00:00:00"/>
    <s v="Aarav Kumar"/>
    <s v="Hyderabad"/>
    <s v="Electronics"/>
    <s v="Bluetooth Speaker"/>
    <n v="2"/>
    <n v="3283.11"/>
    <s v="Upi"/>
    <s v="Delivered"/>
    <n v="3"/>
    <n v="6566.22"/>
    <m/>
    <m/>
    <m/>
    <m/>
    <m/>
    <m/>
    <s v="Completed"/>
    <s v="Yes"/>
    <s v="No"/>
    <m/>
    <n v="559"/>
    <n v="408"/>
    <n v="2759712.3299794244"/>
    <n v="330643.50635802455"/>
    <n v="3.8641711229946525"/>
    <s v="Bluetooth Speaker"/>
    <s v="Electronics"/>
    <s v="Electronics"/>
    <s v="Electronics"/>
    <s v="Electronics"/>
    <n v="48"/>
    <s v="Electronics"/>
    <m/>
    <n v="2024"/>
    <x v="1"/>
    <n v="29"/>
    <n v="1"/>
    <s v="Weekday"/>
    <m/>
  </r>
  <r>
    <s v="WEB-8922"/>
    <d v="2024-11-02T00:00:00"/>
    <s v="Kavya Das"/>
    <s v="Pune"/>
    <s v="Beauty"/>
    <s v="Hair Oil"/>
    <n v="1"/>
    <n v="348.86"/>
    <s v="Upi"/>
    <s v="Pending"/>
    <n v="4"/>
    <n v="348.86"/>
    <m/>
    <m/>
    <m/>
    <m/>
    <m/>
    <m/>
    <s v="Pending"/>
    <s v="No"/>
    <s v="Yes"/>
    <m/>
    <n v="595"/>
    <n v="444"/>
    <n v="1098537.4901531704"/>
    <n v="96724.388030634553"/>
    <n v="3.9001122334455669"/>
    <s v="Hair Oil"/>
    <s v="Beauty"/>
    <s v="Beauty"/>
    <s v="Beauty"/>
    <s v="Beauty"/>
    <n v="70"/>
    <s v="Beauty"/>
    <m/>
    <n v="2024"/>
    <x v="3"/>
    <n v="2"/>
    <n v="7"/>
    <s v="Weekday"/>
    <m/>
  </r>
  <r>
    <s v="WEB-9128"/>
    <d v="2024-06-01T00:00:00"/>
    <s v="Aditya Pillai"/>
    <s v="Ahmedabad"/>
    <s v="Fashion"/>
    <s v="Women'S Kurti"/>
    <n v="2"/>
    <n v="2378.06"/>
    <s v="Net Banking"/>
    <s v="Delivered"/>
    <n v="5"/>
    <n v="4756.12"/>
    <m/>
    <m/>
    <m/>
    <m/>
    <m/>
    <m/>
    <s v="Completed"/>
    <s v="Yes"/>
    <s v="No"/>
    <m/>
    <n v="589"/>
    <n v="426"/>
    <n v="1892867.2841657216"/>
    <n v="199432.98236095349"/>
    <n v="3.8949824970828471"/>
    <s v="Women'S Kurti"/>
    <s v="Fashion"/>
    <s v="Fashion"/>
    <s v="Fashion"/>
    <s v="Fashion"/>
    <n v="15"/>
    <s v="Fashion"/>
    <m/>
    <n v="2024"/>
    <x v="11"/>
    <n v="1"/>
    <n v="7"/>
    <s v="Weekend"/>
    <m/>
  </r>
  <r>
    <s v="WEB-8509"/>
    <d v="2023-11-27T00:00:00"/>
    <s v="Arjun Khan"/>
    <s v="Hyderabad"/>
    <s v="Fashion"/>
    <s v="Running Shoes"/>
    <n v="1"/>
    <n v="2440.23"/>
    <s v="Debit Card"/>
    <s v="Delivered"/>
    <n v="4"/>
    <n v="2440.23"/>
    <m/>
    <m/>
    <m/>
    <m/>
    <m/>
    <m/>
    <s v="Completed"/>
    <s v="Yes"/>
    <s v="No"/>
    <m/>
    <n v="559"/>
    <n v="408"/>
    <n v="1892867.2841657216"/>
    <n v="199432.98236095349"/>
    <n v="3.8949824970828471"/>
    <s v="Running Shoes"/>
    <s v="Fashion"/>
    <s v="Fashion"/>
    <s v="Fashion"/>
    <s v="Fashion"/>
    <n v="45"/>
    <s v="Fashion"/>
    <m/>
    <n v="2023"/>
    <x v="3"/>
    <n v="27"/>
    <n v="2"/>
    <s v="Weekday"/>
    <m/>
  </r>
  <r>
    <s v="WEB-8256"/>
    <d v="2024-03-02T00:00:00"/>
    <s v="Sanjay Patel"/>
    <s v="Ahmedabad"/>
    <s v="Beauty"/>
    <s v="Lipstick"/>
    <n v="2"/>
    <n v="639.1"/>
    <s v="Debit Card"/>
    <s v="Delivered"/>
    <n v="4"/>
    <n v="1278.2"/>
    <m/>
    <m/>
    <m/>
    <m/>
    <m/>
    <m/>
    <s v="Completed"/>
    <s v="Yes"/>
    <s v="No"/>
    <m/>
    <n v="589"/>
    <n v="426"/>
    <n v="1098537.4901531704"/>
    <n v="96724.388030634553"/>
    <n v="3.9001122334455669"/>
    <s v="Lipstick"/>
    <s v="Beauty"/>
    <s v="Beauty"/>
    <s v="Beauty"/>
    <s v="Beauty"/>
    <n v="10"/>
    <s v="Beauty"/>
    <m/>
    <n v="2024"/>
    <x v="4"/>
    <n v="2"/>
    <n v="7"/>
    <s v="Weekday"/>
    <m/>
  </r>
  <r>
    <s v="WEB-7081"/>
    <d v="2023-11-15T00:00:00"/>
    <s v="Tanya Das"/>
    <s v="Ahmedabad"/>
    <s v="Electronics"/>
    <s v="Power Bank 10000Mah"/>
    <n v="1"/>
    <n v="844.92"/>
    <s v="Credit Card"/>
    <s v="Delivered"/>
    <n v="3"/>
    <n v="844.92"/>
    <m/>
    <m/>
    <m/>
    <m/>
    <m/>
    <m/>
    <s v="Completed"/>
    <s v="No"/>
    <s v="No"/>
    <m/>
    <n v="589"/>
    <n v="426"/>
    <n v="2759712.3299794244"/>
    <n v="330643.50635802455"/>
    <n v="3.8641711229946525"/>
    <s v="Power Bank 10000Mah"/>
    <s v="Electronics"/>
    <s v="Electronics"/>
    <s v="Electronics"/>
    <s v="Electronics"/>
    <n v="3"/>
    <s v="Electronics"/>
    <m/>
    <n v="2023"/>
    <x v="3"/>
    <n v="15"/>
    <n v="4"/>
    <s v="Weekday"/>
    <m/>
  </r>
  <r>
    <s v="WEB-8078"/>
    <d v="2024-05-22T00:00:00"/>
    <s v="Neha Kumar"/>
    <s v="Kolkata"/>
    <s v="Fashion"/>
    <s v="Women'S Kurti"/>
    <n v="1"/>
    <n v="1285.7"/>
    <s v="Net Banking"/>
    <s v="Pending"/>
    <n v="3"/>
    <n v="1285.7"/>
    <m/>
    <m/>
    <m/>
    <m/>
    <m/>
    <m/>
    <s v="Pending"/>
    <s v="No"/>
    <s v="Yes"/>
    <m/>
    <n v="590"/>
    <n v="451"/>
    <n v="1892867.2841657216"/>
    <n v="199432.98236095349"/>
    <n v="3.8949824970828471"/>
    <s v="Women'S Kurti"/>
    <s v="Fashion"/>
    <s v="Fashion"/>
    <s v="Fashion"/>
    <s v="Fashion"/>
    <n v="15"/>
    <s v="Fashion"/>
    <m/>
    <n v="2024"/>
    <x v="6"/>
    <n v="22"/>
    <n v="4"/>
    <s v="Weekday"/>
    <m/>
  </r>
  <r>
    <s v="WEB-8898"/>
    <d v="2023-05-02T00:00:00"/>
    <s v="Ishaan Singh"/>
    <s v="Chennai"/>
    <s v="Fashion"/>
    <s v="Men'S T-Shirt"/>
    <n v="1"/>
    <n v="679.12"/>
    <s v="Cash On Delivery"/>
    <s v="Delivered"/>
    <n v="4"/>
    <n v="679.12"/>
    <m/>
    <m/>
    <m/>
    <m/>
    <m/>
    <m/>
    <s v="Completed"/>
    <s v="No"/>
    <s v="No"/>
    <m/>
    <n v="558"/>
    <n v="430"/>
    <n v="1892867.2841657216"/>
    <n v="199432.98236095349"/>
    <n v="3.8949824970828471"/>
    <s v="Men'S T-Shirt"/>
    <s v="Fashion"/>
    <s v="Fashion"/>
    <s v="Fashion"/>
    <s v="Fashion"/>
    <n v="55"/>
    <s v="Fashion"/>
    <m/>
    <n v="2023"/>
    <x v="6"/>
    <n v="2"/>
    <n v="3"/>
    <s v="Weekday"/>
    <m/>
  </r>
  <r>
    <s v="WEB-6064"/>
    <d v="2024-05-22T00:00:00"/>
    <s v="Saanvi Rao"/>
    <s v="Kolkata"/>
    <s v="Home &amp; Kitchen"/>
    <s v="Non-Stick Pan"/>
    <n v="1"/>
    <n v="1438.15"/>
    <s v="Net Banking"/>
    <s v="Delivered"/>
    <n v="5"/>
    <n v="1438.15"/>
    <m/>
    <m/>
    <m/>
    <m/>
    <m/>
    <m/>
    <s v="Completed"/>
    <s v="Yes"/>
    <s v="No"/>
    <m/>
    <n v="590"/>
    <n v="451"/>
    <n v="1463424.4009529033"/>
    <n v="118285.78776560788"/>
    <n v="3.8140589569160999"/>
    <s v="Non-Stick Pan"/>
    <s v="Home &amp; Kitchen"/>
    <s v="Home &amp; Kitchen"/>
    <s v="Home &amp; Kitchen"/>
    <s v="Home &amp; Kitchen"/>
    <n v="7"/>
    <s v="Home &amp; Kitchen"/>
    <m/>
    <n v="2024"/>
    <x v="6"/>
    <n v="22"/>
    <n v="4"/>
    <s v="Weekday"/>
    <m/>
  </r>
  <r>
    <s v="WEB-8003"/>
    <d v="2023-12-31T00:00:00"/>
    <s v="Riya Chatterjee"/>
    <s v="Mumbai"/>
    <s v="Electronics"/>
    <s v="Wireless Earbuds"/>
    <n v="2"/>
    <n v="2757.15"/>
    <s v="Upi"/>
    <s v="Delivered"/>
    <n v="3"/>
    <n v="5514.3"/>
    <m/>
    <m/>
    <m/>
    <m/>
    <m/>
    <m/>
    <s v="Completed"/>
    <s v="Yes"/>
    <s v="No"/>
    <m/>
    <n v="619"/>
    <n v="468"/>
    <n v="2759712.3299794244"/>
    <n v="330643.50635802455"/>
    <n v="3.8641711229946525"/>
    <s v="Wireless Earbuds"/>
    <s v="Electronics"/>
    <s v="Electronics"/>
    <s v="Electronics"/>
    <s v="Electronics"/>
    <n v="12"/>
    <s v="Electronics"/>
    <m/>
    <n v="2023"/>
    <x v="10"/>
    <n v="31"/>
    <n v="1"/>
    <s v="Weekday"/>
    <m/>
  </r>
  <r>
    <s v="WEB-6448"/>
    <d v="2025-06-01T00:00:00"/>
    <s v="Karan Reddy"/>
    <s v="Chennai"/>
    <s v="Fashion"/>
    <s v="Running Shoes"/>
    <n v="1"/>
    <n v="1950.93"/>
    <s v="Credit Card"/>
    <s v="Delivered"/>
    <n v="5"/>
    <n v="1950.93"/>
    <m/>
    <m/>
    <m/>
    <m/>
    <m/>
    <m/>
    <s v="Completed"/>
    <s v="Yes"/>
    <s v="No"/>
    <m/>
    <n v="558"/>
    <n v="430"/>
    <n v="1892867.2841657216"/>
    <n v="199432.98236095349"/>
    <n v="3.8949824970828471"/>
    <s v="Running Shoes"/>
    <s v="Fashion"/>
    <s v="Fashion"/>
    <s v="Fashion"/>
    <s v="Fashion"/>
    <n v="45"/>
    <s v="Fashion"/>
    <m/>
    <n v="2025"/>
    <x v="11"/>
    <n v="1"/>
    <n v="1"/>
    <s v="Weekend"/>
    <m/>
  </r>
  <r>
    <s v="WEB-9467"/>
    <d v="2025-03-23T00:00:00"/>
    <s v="Aditya Singh"/>
    <s v="Pune"/>
    <s v="Electronics"/>
    <s v="Wireless Earbuds"/>
    <n v="2"/>
    <n v="1600.91"/>
    <s v="Upi"/>
    <s v="Delivered"/>
    <n v="5"/>
    <n v="3201.82"/>
    <m/>
    <m/>
    <m/>
    <m/>
    <m/>
    <m/>
    <s v="Completed"/>
    <s v="Yes"/>
    <s v="No"/>
    <m/>
    <n v="595"/>
    <n v="444"/>
    <n v="2759712.3299794244"/>
    <n v="330643.50635802455"/>
    <n v="3.8641711229946525"/>
    <s v="Wireless Earbuds"/>
    <s v="Electronics"/>
    <s v="Electronics"/>
    <s v="Electronics"/>
    <s v="Electronics"/>
    <n v="12"/>
    <s v="Electronics"/>
    <m/>
    <n v="2025"/>
    <x v="4"/>
    <n v="23"/>
    <n v="1"/>
    <s v="Weekday"/>
    <m/>
  </r>
  <r>
    <s v="WEB-9281"/>
    <d v="2024-12-21T00:00:00"/>
    <s v="Vikram Menon"/>
    <s v="Ahmedabad"/>
    <s v="Books"/>
    <s v="Kids Story Book"/>
    <n v="2"/>
    <n v="400.12"/>
    <s v="Cash On Delivery"/>
    <s v="Returned"/>
    <n v="3"/>
    <n v="800.24"/>
    <m/>
    <m/>
    <m/>
    <m/>
    <m/>
    <m/>
    <s v="Completed"/>
    <s v="No"/>
    <s v="No"/>
    <m/>
    <n v="589"/>
    <n v="426"/>
    <n v="594714.6477588166"/>
    <n v="60882.938065984097"/>
    <n v="3.804733727810651"/>
    <s v="Kids Story Book"/>
    <s v="Books"/>
    <s v="Books"/>
    <s v="Books"/>
    <s v="Books"/>
    <n v="23"/>
    <s v="Books"/>
    <m/>
    <n v="2024"/>
    <x v="10"/>
    <n v="21"/>
    <n v="7"/>
    <s v="Weekday"/>
    <m/>
  </r>
  <r>
    <s v="WEB-9198"/>
    <d v="2023-06-13T00:00:00"/>
    <s v="Pooja Das"/>
    <s v="Chennai"/>
    <s v="Fashion"/>
    <s v="Women'S Kurti"/>
    <n v="1"/>
    <n v="945"/>
    <s v="Credit Card"/>
    <s v="Cancelled"/>
    <n v="5"/>
    <n v="945"/>
    <m/>
    <m/>
    <m/>
    <m/>
    <m/>
    <m/>
    <s v="Lost Sale"/>
    <s v="No"/>
    <s v="Yes"/>
    <m/>
    <n v="558"/>
    <n v="430"/>
    <n v="1892867.2841657216"/>
    <n v="199432.98236095349"/>
    <n v="3.8949824970828471"/>
    <s v="Women'S Kurti"/>
    <s v="Fashion"/>
    <s v="Fashion"/>
    <s v="Fashion"/>
    <s v="Fashion"/>
    <n v="15"/>
    <s v="Fashion"/>
    <m/>
    <n v="2023"/>
    <x v="11"/>
    <n v="13"/>
    <n v="3"/>
    <s v="Weekday"/>
    <m/>
  </r>
  <r>
    <s v="WEB-7071"/>
    <d v="2024-05-13T00:00:00"/>
    <s v="Arjun Joshi"/>
    <s v="Chennai"/>
    <s v="Beauty"/>
    <s v="Perfume 50Ml"/>
    <n v="2"/>
    <n v="1048.08"/>
    <s v="Debit Card"/>
    <s v="Delivered"/>
    <n v="4"/>
    <n v="2096.16"/>
    <m/>
    <m/>
    <m/>
    <m/>
    <m/>
    <m/>
    <s v="Completed"/>
    <s v="Yes"/>
    <s v="No"/>
    <m/>
    <n v="558"/>
    <n v="430"/>
    <n v="1098537.4901531704"/>
    <n v="96724.388030634553"/>
    <n v="3.9001122334455669"/>
    <s v="Perfume 50Ml"/>
    <s v="Beauty"/>
    <s v="Beauty"/>
    <s v="Beauty"/>
    <s v="Beauty"/>
    <n v="18"/>
    <s v="Beauty"/>
    <m/>
    <n v="2024"/>
    <x v="6"/>
    <n v="13"/>
    <n v="2"/>
    <s v="Weekday"/>
    <m/>
  </r>
  <r>
    <s v="WEB-5112"/>
    <d v="2023-10-11T00:00:00"/>
    <s v="Ananya Rao"/>
    <s v="Bengaluru"/>
    <s v="Books"/>
    <s v="Fiction Novel"/>
    <n v="2"/>
    <n v="607.59"/>
    <s v="Net Banking"/>
    <s v="Delivered"/>
    <n v="3"/>
    <n v="1215.18"/>
    <m/>
    <m/>
    <m/>
    <m/>
    <m/>
    <m/>
    <s v="Completed"/>
    <s v="Yes"/>
    <s v="No"/>
    <m/>
    <n v="567"/>
    <n v="440"/>
    <n v="594714.6477588166"/>
    <n v="60882.938065984097"/>
    <n v="3.804733727810651"/>
    <s v="Fiction Novel"/>
    <s v="Books"/>
    <s v="Books"/>
    <s v="Books"/>
    <s v="Books"/>
    <n v="11"/>
    <s v="Books"/>
    <m/>
    <n v="2023"/>
    <x v="8"/>
    <n v="11"/>
    <n v="4"/>
    <s v="Weekday"/>
    <m/>
  </r>
  <r>
    <s v="WEB-8429"/>
    <d v="2024-01-19T00:00:00"/>
    <s v="Meera Singh"/>
    <s v="Chennai"/>
    <s v="Fashion"/>
    <s v="Denim Jeans"/>
    <n v="1"/>
    <n v="1367.91"/>
    <s v="Debit Card"/>
    <s v="Delivered"/>
    <n v="5"/>
    <n v="1367.91"/>
    <m/>
    <m/>
    <m/>
    <m/>
    <m/>
    <m/>
    <s v="Completed"/>
    <s v="Yes"/>
    <s v="No"/>
    <m/>
    <n v="558"/>
    <n v="430"/>
    <n v="1892867.2841657216"/>
    <n v="199432.98236095349"/>
    <n v="3.8949824970828471"/>
    <s v="Denim Jeans"/>
    <s v="Fashion"/>
    <s v="Fashion"/>
    <s v="Fashion"/>
    <s v="Fashion"/>
    <n v="6"/>
    <s v="Fashion"/>
    <m/>
    <n v="2024"/>
    <x v="5"/>
    <n v="19"/>
    <n v="6"/>
    <s v="Weekday"/>
    <m/>
  </r>
  <r>
    <s v="WEB-5123"/>
    <d v="2024-05-12T00:00:00"/>
    <s v="Ishaan Sharma"/>
    <s v="Kolkata"/>
    <s v="Beauty"/>
    <s v="Lipstick"/>
    <n v="1"/>
    <n v="1010.44"/>
    <s v="Upi"/>
    <s v="Delivered"/>
    <n v="4"/>
    <n v="1010.44"/>
    <m/>
    <m/>
    <m/>
    <m/>
    <m/>
    <m/>
    <s v="Completed"/>
    <s v="Yes"/>
    <s v="No"/>
    <m/>
    <n v="590"/>
    <n v="451"/>
    <n v="1098537.4901531704"/>
    <n v="96724.388030634553"/>
    <n v="3.9001122334455669"/>
    <s v="Lipstick"/>
    <s v="Beauty"/>
    <s v="Beauty"/>
    <s v="Beauty"/>
    <s v="Beauty"/>
    <n v="10"/>
    <s v="Beauty"/>
    <m/>
    <n v="2024"/>
    <x v="6"/>
    <n v="12"/>
    <n v="1"/>
    <s v="Weekday"/>
    <m/>
  </r>
  <r>
    <s v="WEB-9144"/>
    <d v="2025-01-26T00:00:00"/>
    <s v="Karan Malhotra"/>
    <s v="Bengaluru"/>
    <s v="Books"/>
    <s v="Kids Story Book"/>
    <n v="3"/>
    <n v="360.79"/>
    <s v="Debit Card"/>
    <s v="Cancelled"/>
    <n v="5"/>
    <n v="1082.3700000000001"/>
    <m/>
    <m/>
    <m/>
    <m/>
    <m/>
    <m/>
    <s v="Lost Sale"/>
    <s v="No"/>
    <s v="Yes"/>
    <m/>
    <n v="567"/>
    <n v="440"/>
    <n v="594714.6477588166"/>
    <n v="60882.938065984097"/>
    <n v="3.804733727810651"/>
    <s v="Kids Story Book"/>
    <s v="Books"/>
    <s v="Books"/>
    <s v="Books"/>
    <s v="Books"/>
    <n v="23"/>
    <s v="Books"/>
    <m/>
    <n v="2025"/>
    <x v="5"/>
    <n v="26"/>
    <n v="1"/>
    <s v="Weekday"/>
    <m/>
  </r>
  <r>
    <s v="WEB-7372"/>
    <d v="2023-08-25T00:00:00"/>
    <s v="Saanvi Khan"/>
    <s v="Not Provided"/>
    <s v="Home &amp; Kitchen"/>
    <s v="Table Lamp"/>
    <n v="1"/>
    <n v="1815.49"/>
    <s v="Upi"/>
    <s v="Delivered"/>
    <n v="2"/>
    <n v="1815.49"/>
    <m/>
    <m/>
    <m/>
    <m/>
    <m/>
    <m/>
    <s v="Completed"/>
    <s v="Yes"/>
    <s v="No"/>
    <m/>
    <n v="50"/>
    <n v="37"/>
    <n v="1463424.4009529033"/>
    <n v="118285.78776560788"/>
    <n v="3.8140589569160999"/>
    <s v="Table Lamp"/>
    <s v="Home &amp; Kitchen"/>
    <s v="Home &amp; Kitchen"/>
    <s v="Home &amp; Kitchen"/>
    <s v="Home &amp; Kitchen"/>
    <n v="32"/>
    <s v="Home &amp; Kitchen"/>
    <m/>
    <n v="2023"/>
    <x v="9"/>
    <n v="25"/>
    <n v="6"/>
    <s v="Weekday"/>
    <m/>
  </r>
  <r>
    <s v="WEB-7918"/>
    <d v="2024-06-13T00:00:00"/>
    <s v="Ananya Gupta"/>
    <s v="Ahmedabad"/>
    <s v="Home &amp; Kitchen"/>
    <s v="Water Bottle"/>
    <n v="1"/>
    <n v="1110.01"/>
    <s v="Debit Card"/>
    <s v="Pending"/>
    <n v="3"/>
    <n v="1110.01"/>
    <m/>
    <m/>
    <m/>
    <m/>
    <m/>
    <m/>
    <s v="Pending"/>
    <s v="No"/>
    <s v="Yes"/>
    <m/>
    <n v="589"/>
    <n v="426"/>
    <n v="1463424.4009529033"/>
    <n v="118285.78776560788"/>
    <n v="3.8140589569160999"/>
    <s v="Water Bottle"/>
    <s v="Home &amp; Kitchen"/>
    <s v="Home &amp; Kitchen"/>
    <s v="Home &amp; Kitchen"/>
    <s v="Home &amp; Kitchen"/>
    <n v="2"/>
    <s v="Home &amp; Kitchen"/>
    <m/>
    <n v="2024"/>
    <x v="11"/>
    <n v="13"/>
    <n v="5"/>
    <s v="Weekday"/>
    <m/>
  </r>
  <r>
    <s v="WEB-6060"/>
    <d v="2023-11-18T00:00:00"/>
    <s v="Vivaan Patel"/>
    <s v="Mumbai"/>
    <s v="Home &amp; Kitchen"/>
    <s v="Storage Box"/>
    <n v="1"/>
    <n v="1062.56"/>
    <s v="Credit Card"/>
    <s v="Delivered"/>
    <n v="4"/>
    <n v="1062.56"/>
    <m/>
    <m/>
    <m/>
    <m/>
    <m/>
    <m/>
    <s v="Completed"/>
    <s v="Yes"/>
    <s v="No"/>
    <m/>
    <n v="619"/>
    <n v="468"/>
    <n v="1463424.4009529033"/>
    <n v="118285.78776560788"/>
    <n v="3.8140589569160999"/>
    <s v="Storage Box"/>
    <s v="Home &amp; Kitchen"/>
    <s v="Home &amp; Kitchen"/>
    <s v="Home &amp; Kitchen"/>
    <s v="Home &amp; Kitchen"/>
    <n v="8"/>
    <s v="Home &amp; Kitchen"/>
    <m/>
    <n v="2023"/>
    <x v="3"/>
    <n v="18"/>
    <n v="7"/>
    <s v="Weekday"/>
    <m/>
  </r>
  <r>
    <s v="WEB-8246"/>
    <d v="2025-06-23T00:00:00"/>
    <s v="Saanvi Kapoor"/>
    <s v="Hyderabad"/>
    <s v="Electronics"/>
    <s v="Wireless Earbuds"/>
    <n v="1"/>
    <n v="1244.8"/>
    <s v="Debit Card"/>
    <s v="Delivered"/>
    <n v="5"/>
    <n v="1244.8"/>
    <m/>
    <m/>
    <m/>
    <m/>
    <m/>
    <m/>
    <s v="Completed"/>
    <s v="Yes"/>
    <s v="No"/>
    <m/>
    <n v="559"/>
    <n v="408"/>
    <n v="2759712.3299794244"/>
    <n v="330643.50635802455"/>
    <n v="3.8641711229946525"/>
    <s v="Wireless Earbuds"/>
    <s v="Electronics"/>
    <s v="Electronics"/>
    <s v="Electronics"/>
    <s v="Electronics"/>
    <n v="12"/>
    <s v="Electronics"/>
    <m/>
    <n v="2025"/>
    <x v="11"/>
    <n v="23"/>
    <n v="2"/>
    <s v="Weekday"/>
    <m/>
  </r>
  <r>
    <s v="WEB-6870"/>
    <d v="2024-12-26T00:00:00"/>
    <s v="Ishaan Joshi"/>
    <s v="Ahmedabad"/>
    <s v="Beauty"/>
    <s v="Lipstick"/>
    <n v="1"/>
    <n v="114.67"/>
    <s v="Upi"/>
    <s v="Delivered"/>
    <n v="5"/>
    <n v="114.67"/>
    <m/>
    <m/>
    <m/>
    <m/>
    <m/>
    <m/>
    <s v="Completed"/>
    <s v="No"/>
    <s v="No"/>
    <m/>
    <n v="589"/>
    <n v="426"/>
    <n v="1098537.4901531704"/>
    <n v="96724.388030634553"/>
    <n v="3.9001122334455669"/>
    <s v="Lipstick"/>
    <s v="Beauty"/>
    <s v="Beauty"/>
    <s v="Beauty"/>
    <s v="Beauty"/>
    <n v="10"/>
    <s v="Beauty"/>
    <m/>
    <n v="2024"/>
    <x v="10"/>
    <n v="26"/>
    <n v="5"/>
    <s v="Weekday"/>
    <m/>
  </r>
  <r>
    <s v="WEB-8252"/>
    <d v="2025-06-07T00:00:00"/>
    <s v="Rahul Pillai"/>
    <s v="Bengaluru"/>
    <s v="Home &amp; Kitchen"/>
    <s v="Non-Stick Pan"/>
    <n v="2"/>
    <n v="241.47"/>
    <s v="Debit Card"/>
    <s v="Delivered"/>
    <n v="4"/>
    <n v="482.94"/>
    <m/>
    <m/>
    <m/>
    <m/>
    <m/>
    <m/>
    <s v="Completed"/>
    <s v="No"/>
    <s v="No"/>
    <m/>
    <n v="567"/>
    <n v="440"/>
    <n v="1463424.4009529033"/>
    <n v="118285.78776560788"/>
    <n v="3.8140589569160999"/>
    <s v="Non-Stick Pan"/>
    <s v="Home &amp; Kitchen"/>
    <s v="Home &amp; Kitchen"/>
    <s v="Home &amp; Kitchen"/>
    <s v="Home &amp; Kitchen"/>
    <n v="7"/>
    <s v="Home &amp; Kitchen"/>
    <m/>
    <n v="2025"/>
    <x v="11"/>
    <n v="7"/>
    <n v="7"/>
    <s v="Weekend"/>
    <m/>
  </r>
  <r>
    <s v="WEB-6579"/>
    <d v="2024-07-06T00:00:00"/>
    <s v="Kavya Iyer"/>
    <s v="Hyderabad"/>
    <s v="Beauty"/>
    <s v="Lipstick"/>
    <n v="1"/>
    <n v="292.07"/>
    <s v="Upi"/>
    <s v="Delivered"/>
    <n v="3"/>
    <n v="292.07"/>
    <m/>
    <m/>
    <m/>
    <m/>
    <m/>
    <m/>
    <s v="Completed"/>
    <s v="No"/>
    <s v="No"/>
    <m/>
    <n v="559"/>
    <n v="408"/>
    <n v="1098537.4901531704"/>
    <n v="96724.388030634553"/>
    <n v="3.9001122334455669"/>
    <s v="Lipstick"/>
    <s v="Beauty"/>
    <s v="Beauty"/>
    <s v="Beauty"/>
    <s v="Beauty"/>
    <n v="10"/>
    <s v="Beauty"/>
    <m/>
    <n v="2024"/>
    <x v="2"/>
    <n v="6"/>
    <n v="7"/>
    <s v="Weekday"/>
    <m/>
  </r>
  <r>
    <s v="WEB-6866"/>
    <d v="2023-12-31T00:00:00"/>
    <s v="Kavya Das"/>
    <s v="Pune"/>
    <s v="Home &amp; Kitchen"/>
    <s v="Storage Box"/>
    <n v="2"/>
    <n v="1326.44"/>
    <s v="Net Banking"/>
    <s v="Delivered"/>
    <n v="2"/>
    <n v="2652.88"/>
    <m/>
    <m/>
    <m/>
    <m/>
    <m/>
    <m/>
    <s v="Completed"/>
    <s v="Yes"/>
    <s v="No"/>
    <m/>
    <n v="595"/>
    <n v="444"/>
    <n v="1463424.4009529033"/>
    <n v="118285.78776560788"/>
    <n v="3.8140589569160999"/>
    <s v="Storage Box"/>
    <s v="Home &amp; Kitchen"/>
    <s v="Home &amp; Kitchen"/>
    <s v="Home &amp; Kitchen"/>
    <s v="Home &amp; Kitchen"/>
    <n v="8"/>
    <s v="Home &amp; Kitchen"/>
    <m/>
    <n v="2023"/>
    <x v="10"/>
    <n v="31"/>
    <n v="1"/>
    <s v="Weekday"/>
    <m/>
  </r>
  <r>
    <s v="WEB-5599"/>
    <d v="2023-01-24T00:00:00"/>
    <s v="Aditya Verma"/>
    <s v="Ahmedabad"/>
    <s v="Home &amp; Kitchen"/>
    <s v="Table Lamp"/>
    <n v="1"/>
    <n v="1805.68"/>
    <s v="Cash On Delivery"/>
    <s v="Delivered"/>
    <n v="4"/>
    <n v="1805.68"/>
    <m/>
    <m/>
    <m/>
    <m/>
    <m/>
    <m/>
    <s v="Completed"/>
    <s v="Yes"/>
    <s v="No"/>
    <m/>
    <n v="589"/>
    <n v="426"/>
    <n v="1463424.4009529033"/>
    <n v="118285.78776560788"/>
    <n v="3.8140589569160999"/>
    <s v="Table Lamp"/>
    <s v="Home &amp; Kitchen"/>
    <s v="Home &amp; Kitchen"/>
    <s v="Home &amp; Kitchen"/>
    <s v="Home &amp; Kitchen"/>
    <n v="32"/>
    <s v="Home &amp; Kitchen"/>
    <m/>
    <n v="2023"/>
    <x v="5"/>
    <n v="24"/>
    <n v="3"/>
    <s v="Weekday"/>
    <m/>
  </r>
  <r>
    <s v="WEB-8921"/>
    <d v="2023-12-08T00:00:00"/>
    <s v="Aarav Bose"/>
    <s v="Kolkata"/>
    <s v="Fashion"/>
    <s v="Running Shoes"/>
    <n v="1"/>
    <n v="1299.71"/>
    <s v="Cash On Delivery"/>
    <s v="Delivered"/>
    <n v="5"/>
    <n v="1299.71"/>
    <m/>
    <m/>
    <m/>
    <m/>
    <m/>
    <m/>
    <s v="Completed"/>
    <s v="Yes"/>
    <s v="No"/>
    <m/>
    <n v="590"/>
    <n v="451"/>
    <n v="1892867.2841657216"/>
    <n v="199432.98236095349"/>
    <n v="3.8949824970828471"/>
    <s v="Running Shoes"/>
    <s v="Fashion"/>
    <s v="Fashion"/>
    <s v="Fashion"/>
    <s v="Fashion"/>
    <n v="45"/>
    <s v="Fashion"/>
    <m/>
    <n v="2023"/>
    <x v="10"/>
    <n v="8"/>
    <n v="6"/>
    <s v="Weekday"/>
    <m/>
  </r>
  <r>
    <s v="WEB-7479"/>
    <d v="2023-06-20T00:00:00"/>
    <s v="Arjun Verma"/>
    <s v="Delhi"/>
    <s v="Fashion"/>
    <s v="Denim Jeans"/>
    <n v="1"/>
    <n v="271.13"/>
    <s v="Cash On Delivery"/>
    <s v="Delivered"/>
    <n v="4"/>
    <n v="271.13"/>
    <m/>
    <m/>
    <m/>
    <m/>
    <m/>
    <m/>
    <s v="Completed"/>
    <s v="No"/>
    <s v="No"/>
    <m/>
    <n v="573"/>
    <n v="450"/>
    <n v="1892867.2841657216"/>
    <n v="199432.98236095349"/>
    <n v="3.8949824970828471"/>
    <s v="Denim Jeans"/>
    <s v="Fashion"/>
    <s v="Fashion"/>
    <s v="Fashion"/>
    <s v="Fashion"/>
    <n v="6"/>
    <s v="Fashion"/>
    <m/>
    <n v="2023"/>
    <x v="11"/>
    <n v="20"/>
    <n v="3"/>
    <s v="Weekday"/>
    <m/>
  </r>
  <r>
    <s v="WEB-8472"/>
    <d v="2025-03-25T00:00:00"/>
    <s v="Riya Kumar"/>
    <s v="Mumbai"/>
    <s v="Beauty"/>
    <s v="Perfume 50Ml"/>
    <n v="2"/>
    <n v="1254.58"/>
    <s v="Debit Card"/>
    <s v="Delivered"/>
    <m/>
    <n v="2509.16"/>
    <m/>
    <m/>
    <m/>
    <m/>
    <m/>
    <m/>
    <s v="Completed"/>
    <s v="Yes"/>
    <s v="No"/>
    <m/>
    <n v="619"/>
    <n v="468"/>
    <n v="1098537.4901531704"/>
    <n v="96724.388030634553"/>
    <n v="3.9001122334455669"/>
    <s v="Perfume 50Ml"/>
    <s v="Beauty"/>
    <s v="Beauty"/>
    <s v="Beauty"/>
    <s v="Beauty"/>
    <n v="18"/>
    <s v="Beauty"/>
    <m/>
    <n v="2025"/>
    <x v="4"/>
    <n v="25"/>
    <n v="3"/>
    <s v="Weekday"/>
    <m/>
  </r>
  <r>
    <s v="WEB-6075"/>
    <d v="2023-12-07T00:00:00"/>
    <s v="Vivaan Iyer"/>
    <s v="Kolkata"/>
    <s v="Beauty"/>
    <s v="Perfume 50Ml"/>
    <n v="1"/>
    <n v="1399.87"/>
    <s v="Upi"/>
    <s v="Delivered"/>
    <n v="5"/>
    <n v="1399.87"/>
    <m/>
    <m/>
    <m/>
    <m/>
    <m/>
    <m/>
    <s v="Completed"/>
    <s v="Yes"/>
    <s v="No"/>
    <m/>
    <n v="590"/>
    <n v="451"/>
    <n v="1098537.4901531704"/>
    <n v="96724.388030634553"/>
    <n v="3.9001122334455669"/>
    <s v="Perfume 50Ml"/>
    <s v="Beauty"/>
    <s v="Beauty"/>
    <s v="Beauty"/>
    <s v="Beauty"/>
    <n v="18"/>
    <s v="Beauty"/>
    <m/>
    <n v="2023"/>
    <x v="10"/>
    <n v="7"/>
    <n v="5"/>
    <s v="Weekend"/>
    <m/>
  </r>
  <r>
    <s v="WEB-8926"/>
    <d v="2025-06-15T00:00:00"/>
    <s v="Diya Mehta"/>
    <s v="Chennai"/>
    <s v="Books"/>
    <s v="Kids Story Book"/>
    <n v="1"/>
    <n v="212.04"/>
    <s v="Cash On Delivery"/>
    <s v="Delivered"/>
    <n v="3"/>
    <n v="212.04"/>
    <m/>
    <m/>
    <m/>
    <m/>
    <m/>
    <m/>
    <s v="Completed"/>
    <s v="No"/>
    <s v="No"/>
    <m/>
    <n v="558"/>
    <n v="430"/>
    <n v="594714.6477588166"/>
    <n v="60882.938065984097"/>
    <n v="3.804733727810651"/>
    <s v="Kids Story Book"/>
    <s v="Books"/>
    <s v="Books"/>
    <s v="Books"/>
    <s v="Books"/>
    <n v="23"/>
    <s v="Books"/>
    <m/>
    <n v="2025"/>
    <x v="11"/>
    <n v="15"/>
    <n v="1"/>
    <s v="Weekday"/>
    <m/>
  </r>
  <r>
    <s v="WEB-7593"/>
    <d v="2025-05-13T00:00:00"/>
    <s v="Rahul Pillai"/>
    <s v="Hyderabad"/>
    <s v="Electronics"/>
    <s v="Power Bank 10000Mah"/>
    <n v="2"/>
    <n v="1849.06"/>
    <s v="Credit Card"/>
    <s v="Delivered"/>
    <n v="5"/>
    <n v="3698.12"/>
    <m/>
    <m/>
    <m/>
    <m/>
    <m/>
    <m/>
    <s v="Completed"/>
    <s v="Yes"/>
    <s v="No"/>
    <m/>
    <n v="559"/>
    <n v="408"/>
    <n v="2759712.3299794244"/>
    <n v="330643.50635802455"/>
    <n v="3.8641711229946525"/>
    <s v="Power Bank 10000Mah"/>
    <s v="Electronics"/>
    <s v="Electronics"/>
    <s v="Electronics"/>
    <s v="Electronics"/>
    <n v="3"/>
    <s v="Electronics"/>
    <m/>
    <n v="2025"/>
    <x v="6"/>
    <n v="13"/>
    <n v="3"/>
    <s v="Weekday"/>
    <m/>
  </r>
  <r>
    <s v="WEB-6115"/>
    <d v="2023-01-10T00:00:00"/>
    <s v="Saanvi Bose"/>
    <s v="Delhi"/>
    <s v="Home &amp; Kitchen"/>
    <s v="Table Lamp"/>
    <n v="1"/>
    <n v="967.54"/>
    <s v="Debit Card"/>
    <s v="Delivered"/>
    <n v="4"/>
    <n v="967.54"/>
    <m/>
    <m/>
    <m/>
    <m/>
    <m/>
    <m/>
    <s v="Completed"/>
    <s v="No"/>
    <s v="No"/>
    <m/>
    <n v="573"/>
    <n v="450"/>
    <n v="1463424.4009529033"/>
    <n v="118285.78776560788"/>
    <n v="3.8140589569160999"/>
    <s v="Table Lamp"/>
    <s v="Home &amp; Kitchen"/>
    <s v="Home &amp; Kitchen"/>
    <s v="Home &amp; Kitchen"/>
    <s v="Home &amp; Kitchen"/>
    <n v="32"/>
    <s v="Home &amp; Kitchen"/>
    <m/>
    <n v="2023"/>
    <x v="5"/>
    <n v="10"/>
    <n v="3"/>
    <s v="Weekday"/>
    <m/>
  </r>
  <r>
    <s v="WEB-8789"/>
    <d v="2024-05-09T00:00:00"/>
    <s v="Saanvi Rao"/>
    <s v="Ahmedabad"/>
    <s v="Beauty"/>
    <s v="Perfume 50Ml"/>
    <n v="1"/>
    <n v="1213.8800000000001"/>
    <s v="Credit Card"/>
    <s v="Delivered"/>
    <n v="5"/>
    <n v="1213.8800000000001"/>
    <m/>
    <m/>
    <m/>
    <m/>
    <m/>
    <m/>
    <s v="Completed"/>
    <s v="Yes"/>
    <s v="No"/>
    <m/>
    <n v="589"/>
    <n v="426"/>
    <n v="1098537.4901531704"/>
    <n v="96724.388030634553"/>
    <n v="3.9001122334455669"/>
    <s v="Perfume 50Ml"/>
    <s v="Beauty"/>
    <s v="Beauty"/>
    <s v="Beauty"/>
    <s v="Beauty"/>
    <n v="18"/>
    <s v="Beauty"/>
    <m/>
    <n v="2024"/>
    <x v="6"/>
    <n v="9"/>
    <n v="5"/>
    <s v="Weekday"/>
    <m/>
  </r>
  <r>
    <s v="WEB-5988"/>
    <d v="2023-06-10T00:00:00"/>
    <s v="Vikram Das"/>
    <s v="Kolkata"/>
    <s v="Home &amp; Kitchen"/>
    <s v="Storage Box"/>
    <n v="1"/>
    <n v="214.49"/>
    <s v="Credit Card"/>
    <s v="Delivered"/>
    <n v="5"/>
    <n v="214.49"/>
    <m/>
    <m/>
    <m/>
    <m/>
    <m/>
    <m/>
    <s v="Completed"/>
    <s v="No"/>
    <s v="No"/>
    <m/>
    <n v="590"/>
    <n v="451"/>
    <n v="1463424.4009529033"/>
    <n v="118285.78776560788"/>
    <n v="3.8140589569160999"/>
    <s v="Storage Box"/>
    <s v="Home &amp; Kitchen"/>
    <s v="Home &amp; Kitchen"/>
    <s v="Home &amp; Kitchen"/>
    <s v="Home &amp; Kitchen"/>
    <n v="8"/>
    <s v="Home &amp; Kitchen"/>
    <m/>
    <n v="2023"/>
    <x v="11"/>
    <n v="10"/>
    <n v="7"/>
    <s v="Weekday"/>
    <m/>
  </r>
  <r>
    <s v="WEB-5101"/>
    <d v="2024-01-07T00:00:00"/>
    <s v="Ananya Das"/>
    <s v="Hyderabad"/>
    <s v="Beauty"/>
    <s v="Face Cream"/>
    <n v="1"/>
    <n v="144.85"/>
    <s v="Upi"/>
    <s v="Cancelled"/>
    <n v="3"/>
    <n v="144.85"/>
    <m/>
    <m/>
    <m/>
    <m/>
    <m/>
    <m/>
    <s v="Lost Sale"/>
    <s v="No"/>
    <s v="Yes"/>
    <m/>
    <n v="559"/>
    <n v="408"/>
    <n v="1098537.4901531704"/>
    <n v="96724.388030634553"/>
    <n v="3.9001122334455669"/>
    <s v="Face Cream"/>
    <s v="Beauty"/>
    <s v="Beauty"/>
    <s v="Beauty"/>
    <s v="Beauty"/>
    <n v="80"/>
    <s v="Beauty"/>
    <m/>
    <n v="2024"/>
    <x v="5"/>
    <n v="7"/>
    <n v="1"/>
    <s v="Weekend"/>
    <m/>
  </r>
  <r>
    <s v="WEB-7543"/>
    <d v="2023-10-18T00:00:00"/>
    <s v="Kavya Khan"/>
    <s v="Kolkata"/>
    <s v="Fashion"/>
    <s v="Sunglasses"/>
    <n v="1"/>
    <n v="1602.51"/>
    <s v="Net Banking"/>
    <s v="Delivered"/>
    <n v="4"/>
    <n v="1602.51"/>
    <m/>
    <m/>
    <m/>
    <m/>
    <m/>
    <m/>
    <s v="Completed"/>
    <s v="Yes"/>
    <s v="No"/>
    <m/>
    <n v="590"/>
    <n v="451"/>
    <n v="1892867.2841657216"/>
    <n v="199432.98236095349"/>
    <n v="3.8949824970828471"/>
    <s v="Sunglasses"/>
    <s v="Fashion"/>
    <s v="Fashion"/>
    <s v="Fashion"/>
    <s v="Fashion"/>
    <n v="53"/>
    <s v="Fashion"/>
    <m/>
    <n v="2023"/>
    <x v="8"/>
    <n v="18"/>
    <n v="4"/>
    <s v="Weekday"/>
    <m/>
  </r>
  <r>
    <s v="WEB-8733"/>
    <d v="2024-06-06T00:00:00"/>
    <s v="Aditya Nair"/>
    <s v="Pune"/>
    <s v="Beauty"/>
    <s v="Lipstick"/>
    <n v="1"/>
    <n v="1082.99"/>
    <s v="Upi"/>
    <s v="Cancelled"/>
    <m/>
    <n v="1082.99"/>
    <m/>
    <m/>
    <m/>
    <m/>
    <m/>
    <m/>
    <s v="Lost Sale"/>
    <s v="No"/>
    <s v="Yes"/>
    <m/>
    <n v="595"/>
    <n v="444"/>
    <n v="1098537.4901531704"/>
    <n v="96724.388030634553"/>
    <n v="3.9001122334455669"/>
    <s v="Lipstick"/>
    <s v="Beauty"/>
    <s v="Beauty"/>
    <s v="Beauty"/>
    <s v="Beauty"/>
    <n v="10"/>
    <s v="Beauty"/>
    <m/>
    <n v="2024"/>
    <x v="11"/>
    <n v="6"/>
    <n v="5"/>
    <s v="Weekday"/>
    <m/>
  </r>
  <r>
    <s v="WEB-5296"/>
    <d v="2024-12-23T00:00:00"/>
    <s v="Arjun Rao"/>
    <s v="Kolkata"/>
    <s v="Electronics"/>
    <s v="Smart Watch"/>
    <n v="2"/>
    <n v="3491.39"/>
    <s v="Upi"/>
    <s v="Delivered"/>
    <n v="4"/>
    <n v="6982.78"/>
    <m/>
    <m/>
    <m/>
    <m/>
    <m/>
    <m/>
    <s v="Completed"/>
    <s v="Yes"/>
    <s v="No"/>
    <m/>
    <n v="590"/>
    <n v="451"/>
    <n v="2759712.3299794244"/>
    <n v="330643.50635802455"/>
    <n v="3.8641711229946525"/>
    <s v="Smart Watch"/>
    <s v="Electronics"/>
    <s v="Electronics"/>
    <s v="Electronics"/>
    <s v="Electronics"/>
    <n v="17"/>
    <s v="Electronics"/>
    <m/>
    <n v="2024"/>
    <x v="10"/>
    <n v="23"/>
    <n v="2"/>
    <s v="Weekday"/>
    <m/>
  </r>
  <r>
    <s v="WEB-5373"/>
    <d v="2023-12-22T00:00:00"/>
    <s v="Tanya Das"/>
    <s v="Kolkata"/>
    <s v="Home &amp; Kitchen"/>
    <s v="Water Bottle"/>
    <n v="1"/>
    <n v="1602.17"/>
    <s v="Upi"/>
    <s v="Delivered"/>
    <n v="3"/>
    <n v="1602.17"/>
    <m/>
    <m/>
    <m/>
    <m/>
    <m/>
    <m/>
    <s v="Completed"/>
    <s v="Yes"/>
    <s v="No"/>
    <m/>
    <n v="590"/>
    <n v="451"/>
    <n v="1463424.4009529033"/>
    <n v="118285.78776560788"/>
    <n v="3.8140589569160999"/>
    <s v="Water Bottle"/>
    <s v="Home &amp; Kitchen"/>
    <s v="Home &amp; Kitchen"/>
    <s v="Home &amp; Kitchen"/>
    <s v="Home &amp; Kitchen"/>
    <n v="2"/>
    <s v="Home &amp; Kitchen"/>
    <m/>
    <n v="2023"/>
    <x v="10"/>
    <n v="22"/>
    <n v="6"/>
    <s v="Weekday"/>
    <m/>
  </r>
  <r>
    <s v="WEB-5202"/>
    <d v="2024-02-11T00:00:00"/>
    <s v="Vikram Pillai"/>
    <s v="Chennai"/>
    <s v="Electronics"/>
    <s v="Smart Watch"/>
    <n v="2"/>
    <n v="2770.45"/>
    <s v="Upi"/>
    <s v="Pending"/>
    <n v="2"/>
    <n v="5540.9"/>
    <m/>
    <m/>
    <m/>
    <m/>
    <m/>
    <m/>
    <s v="Pending"/>
    <s v="No"/>
    <s v="Yes"/>
    <m/>
    <n v="558"/>
    <n v="430"/>
    <n v="2759712.3299794244"/>
    <n v="330643.50635802455"/>
    <n v="3.8641711229946525"/>
    <s v="Smart Watch"/>
    <s v="Electronics"/>
    <s v="Electronics"/>
    <s v="Electronics"/>
    <s v="Electronics"/>
    <n v="17"/>
    <s v="Electronics"/>
    <m/>
    <n v="2024"/>
    <x v="0"/>
    <n v="11"/>
    <n v="1"/>
    <s v="Weekday"/>
    <m/>
  </r>
  <r>
    <s v="WEB-7317"/>
    <d v="2024-12-13T00:00:00"/>
    <s v="Karan Pillai"/>
    <s v="Bengaluru"/>
    <s v="Home &amp; Kitchen"/>
    <s v="Table Lamp"/>
    <n v="1"/>
    <n v="1488.86"/>
    <s v="Cash On Delivery"/>
    <s v="Delivered"/>
    <n v="5"/>
    <n v="1488.86"/>
    <m/>
    <m/>
    <m/>
    <m/>
    <m/>
    <m/>
    <s v="Completed"/>
    <s v="Yes"/>
    <s v="No"/>
    <m/>
    <n v="567"/>
    <n v="440"/>
    <n v="1463424.4009529033"/>
    <n v="118285.78776560788"/>
    <n v="3.8140589569160999"/>
    <s v="Table Lamp"/>
    <s v="Home &amp; Kitchen"/>
    <s v="Home &amp; Kitchen"/>
    <s v="Home &amp; Kitchen"/>
    <s v="Home &amp; Kitchen"/>
    <n v="32"/>
    <s v="Home &amp; Kitchen"/>
    <m/>
    <n v="2024"/>
    <x v="10"/>
    <n v="13"/>
    <n v="6"/>
    <s v="Weekday"/>
    <m/>
  </r>
  <r>
    <s v="WEB-6989"/>
    <d v="2024-06-07T00:00:00"/>
    <s v="Arjun Nair"/>
    <s v="Pune"/>
    <s v="Beauty"/>
    <s v="Hair Oil"/>
    <n v="1"/>
    <n v="539.67999999999995"/>
    <s v="Debit Card"/>
    <s v="Delivered"/>
    <n v="4"/>
    <n v="539.67999999999995"/>
    <m/>
    <m/>
    <m/>
    <m/>
    <m/>
    <m/>
    <s v="Completed"/>
    <s v="No"/>
    <s v="No"/>
    <m/>
    <n v="595"/>
    <n v="444"/>
    <n v="1098537.4901531704"/>
    <n v="96724.388030634553"/>
    <n v="3.9001122334455669"/>
    <s v="Hair Oil"/>
    <s v="Beauty"/>
    <s v="Beauty"/>
    <s v="Beauty"/>
    <s v="Beauty"/>
    <n v="70"/>
    <s v="Beauty"/>
    <m/>
    <n v="2024"/>
    <x v="11"/>
    <n v="7"/>
    <n v="6"/>
    <s v="Weekend"/>
    <m/>
  </r>
  <r>
    <s v="WEB-6046"/>
    <d v="2024-10-02T00:00:00"/>
    <s v="Arjun Kumar"/>
    <s v="Ahmedabad"/>
    <s v="Fashion"/>
    <s v="Denim Jeans"/>
    <n v="3"/>
    <n v="447.66"/>
    <s v="Debit Card"/>
    <s v="Delivered"/>
    <n v="5"/>
    <n v="1342.98"/>
    <m/>
    <m/>
    <m/>
    <m/>
    <m/>
    <m/>
    <s v="Completed"/>
    <s v="Yes"/>
    <s v="No"/>
    <m/>
    <n v="589"/>
    <n v="426"/>
    <n v="1892867.2841657216"/>
    <n v="199432.98236095349"/>
    <n v="3.8949824970828471"/>
    <s v="Denim Jeans"/>
    <s v="Fashion"/>
    <s v="Fashion"/>
    <s v="Fashion"/>
    <s v="Fashion"/>
    <n v="6"/>
    <s v="Fashion"/>
    <m/>
    <n v="2024"/>
    <x v="8"/>
    <n v="2"/>
    <n v="4"/>
    <s v="Weekday"/>
    <m/>
  </r>
  <r>
    <s v="WEB-8756"/>
    <d v="2023-12-14T00:00:00"/>
    <s v="Kavya Malhotra"/>
    <s v="Delhi"/>
    <s v="Books"/>
    <s v="Notebook Set"/>
    <n v="2"/>
    <n v="555.85"/>
    <s v="Cash On Delivery"/>
    <s v="Delivered"/>
    <n v="4"/>
    <n v="1111.7"/>
    <m/>
    <m/>
    <m/>
    <m/>
    <m/>
    <m/>
    <s v="Completed"/>
    <s v="Yes"/>
    <s v="No"/>
    <m/>
    <n v="573"/>
    <n v="450"/>
    <n v="594714.6477588166"/>
    <n v="60882.938065984097"/>
    <n v="3.804733727810651"/>
    <s v="Notebook Set"/>
    <s v="Books"/>
    <s v="Books"/>
    <s v="Books"/>
    <s v="Books"/>
    <n v="20"/>
    <s v="Books"/>
    <m/>
    <n v="2023"/>
    <x v="10"/>
    <n v="14"/>
    <n v="5"/>
    <s v="Weekday"/>
    <m/>
  </r>
  <r>
    <s v="WEB-8308"/>
    <d v="2024-06-25T00:00:00"/>
    <s v="Vivaan Gupta"/>
    <s v="Hyderabad"/>
    <s v="Electronics"/>
    <s v="Usb Cable"/>
    <n v="3"/>
    <n v="2120.44"/>
    <s v="Upi"/>
    <s v="Delivered"/>
    <n v="5"/>
    <n v="6361.32"/>
    <m/>
    <m/>
    <m/>
    <m/>
    <m/>
    <m/>
    <s v="Completed"/>
    <s v="Yes"/>
    <s v="No"/>
    <m/>
    <n v="559"/>
    <n v="408"/>
    <n v="2759712.3299794244"/>
    <n v="330643.50635802455"/>
    <n v="3.8641711229946525"/>
    <s v="Usb Cable"/>
    <s v="Electronics"/>
    <s v="Electronics"/>
    <s v="Electronics"/>
    <s v="Electronics"/>
    <n v="13"/>
    <s v="Electronics"/>
    <m/>
    <n v="2024"/>
    <x v="11"/>
    <n v="25"/>
    <n v="3"/>
    <s v="Weekday"/>
    <m/>
  </r>
  <r>
    <s v="WEB-7020"/>
    <d v="2024-11-21T00:00:00"/>
    <s v="Sanjay Das"/>
    <s v="Chennai"/>
    <s v="Books"/>
    <s v="Fiction Novel"/>
    <n v="1"/>
    <n v="614.32000000000005"/>
    <s v="Credit Card"/>
    <s v="Pending"/>
    <n v="3"/>
    <n v="614.32000000000005"/>
    <m/>
    <m/>
    <m/>
    <m/>
    <m/>
    <m/>
    <s v="Pending"/>
    <s v="No"/>
    <s v="Yes"/>
    <m/>
    <n v="558"/>
    <n v="430"/>
    <n v="594714.6477588166"/>
    <n v="60882.938065984097"/>
    <n v="3.804733727810651"/>
    <s v="Fiction Novel"/>
    <s v="Books"/>
    <s v="Books"/>
    <s v="Books"/>
    <s v="Books"/>
    <n v="11"/>
    <s v="Books"/>
    <m/>
    <n v="2024"/>
    <x v="3"/>
    <n v="21"/>
    <n v="5"/>
    <s v="Weekday"/>
    <m/>
  </r>
  <r>
    <s v="WEB-6342"/>
    <d v="2023-10-26T00:00:00"/>
    <s v="Ananya Das"/>
    <s v="Mumbai"/>
    <s v="Beauty"/>
    <s v="Lipstick"/>
    <n v="2"/>
    <n v="1326.09"/>
    <s v="Cash On Delivery"/>
    <s v="Delivered"/>
    <n v="5"/>
    <n v="2652.18"/>
    <m/>
    <m/>
    <m/>
    <m/>
    <m/>
    <m/>
    <s v="Completed"/>
    <s v="Yes"/>
    <s v="No"/>
    <m/>
    <n v="619"/>
    <n v="468"/>
    <n v="1098537.4901531704"/>
    <n v="96724.388030634553"/>
    <n v="3.9001122334455669"/>
    <s v="Lipstick"/>
    <s v="Beauty"/>
    <s v="Beauty"/>
    <s v="Beauty"/>
    <s v="Beauty"/>
    <n v="10"/>
    <s v="Beauty"/>
    <m/>
    <n v="2023"/>
    <x v="8"/>
    <n v="26"/>
    <n v="5"/>
    <s v="Weekday"/>
    <m/>
  </r>
  <r>
    <s v="WEB-9199"/>
    <d v="2024-12-08T00:00:00"/>
    <s v="Ishaan Iyer"/>
    <s v="Ahmedabad"/>
    <s v="Beauty"/>
    <s v="Perfume 50Ml"/>
    <n v="1"/>
    <n v="1295.24"/>
    <s v="Upi"/>
    <s v="Delivered"/>
    <n v="5"/>
    <n v="1295.24"/>
    <m/>
    <m/>
    <m/>
    <m/>
    <m/>
    <m/>
    <s v="Completed"/>
    <s v="Yes"/>
    <s v="No"/>
    <m/>
    <n v="589"/>
    <n v="426"/>
    <n v="1098537.4901531704"/>
    <n v="96724.388030634553"/>
    <n v="3.9001122334455669"/>
    <s v="Perfume 50Ml"/>
    <s v="Beauty"/>
    <s v="Beauty"/>
    <s v="Beauty"/>
    <s v="Beauty"/>
    <n v="18"/>
    <s v="Beauty"/>
    <m/>
    <n v="2024"/>
    <x v="10"/>
    <n v="8"/>
    <n v="1"/>
    <s v="Weekday"/>
    <m/>
  </r>
  <r>
    <s v="WEB-8293"/>
    <d v="2024-02-03T00:00:00"/>
    <s v="Rahul Patel"/>
    <s v="Delhi"/>
    <s v="Electronics"/>
    <s v="Smart Watch"/>
    <n v="1"/>
    <n v="2457.3200000000002"/>
    <s v="Debit Card"/>
    <s v="Delivered"/>
    <n v="5"/>
    <n v="2457.3200000000002"/>
    <m/>
    <m/>
    <m/>
    <m/>
    <m/>
    <m/>
    <s v="Completed"/>
    <s v="Yes"/>
    <s v="No"/>
    <m/>
    <n v="573"/>
    <n v="450"/>
    <n v="2759712.3299794244"/>
    <n v="330643.50635802455"/>
    <n v="3.8641711229946525"/>
    <s v="Smart Watch"/>
    <s v="Electronics"/>
    <s v="Electronics"/>
    <s v="Electronics"/>
    <s v="Electronics"/>
    <n v="17"/>
    <s v="Electronics"/>
    <m/>
    <n v="2024"/>
    <x v="0"/>
    <n v="3"/>
    <n v="7"/>
    <s v="Weekday"/>
    <m/>
  </r>
  <r>
    <s v="WEB-8950"/>
    <d v="2024-08-29T00:00:00"/>
    <s v="Vivaan Rao"/>
    <s v="Mumbai"/>
    <s v="Electronics"/>
    <s v="Usb Cable"/>
    <n v="2"/>
    <n v="1009.86"/>
    <s v="Cash On Delivery"/>
    <s v="Delivered"/>
    <n v="5"/>
    <n v="2019.72"/>
    <m/>
    <m/>
    <m/>
    <m/>
    <m/>
    <m/>
    <s v="Completed"/>
    <s v="Yes"/>
    <s v="No"/>
    <m/>
    <n v="619"/>
    <n v="468"/>
    <n v="2759712.3299794244"/>
    <n v="330643.50635802455"/>
    <n v="3.8641711229946525"/>
    <s v="Usb Cable"/>
    <s v="Electronics"/>
    <s v="Electronics"/>
    <s v="Electronics"/>
    <s v="Electronics"/>
    <n v="13"/>
    <s v="Electronics"/>
    <m/>
    <n v="2024"/>
    <x v="9"/>
    <n v="29"/>
    <n v="5"/>
    <s v="Weekday"/>
    <m/>
  </r>
  <r>
    <s v="WEB-8380"/>
    <d v="2023-01-21T00:00:00"/>
    <s v="Karan Verma"/>
    <s v="Mumbai"/>
    <s v="Beauty"/>
    <s v="Hair Oil"/>
    <n v="3"/>
    <n v="429.37"/>
    <s v="Cash On Delivery"/>
    <s v="Delivered"/>
    <n v="2"/>
    <n v="1288.1100000000001"/>
    <m/>
    <m/>
    <m/>
    <m/>
    <m/>
    <m/>
    <s v="Completed"/>
    <s v="Yes"/>
    <s v="No"/>
    <m/>
    <n v="619"/>
    <n v="468"/>
    <n v="1098537.4901531704"/>
    <n v="96724.388030634553"/>
    <n v="3.9001122334455669"/>
    <s v="Hair Oil"/>
    <s v="Beauty"/>
    <s v="Beauty"/>
    <s v="Beauty"/>
    <s v="Beauty"/>
    <n v="70"/>
    <s v="Beauty"/>
    <m/>
    <n v="2023"/>
    <x v="5"/>
    <n v="21"/>
    <n v="7"/>
    <s v="Weekday"/>
    <m/>
  </r>
  <r>
    <s v="WEB-5071"/>
    <d v="2023-09-18T00:00:00"/>
    <s v="Arjun Gupta"/>
    <s v="Bengaluru"/>
    <s v="Beauty"/>
    <s v="Face Cream"/>
    <n v="3"/>
    <n v="798.50450765864298"/>
    <s v="Upi"/>
    <s v="Pending"/>
    <n v="5"/>
    <n v="2395.5135229759289"/>
    <m/>
    <m/>
    <m/>
    <m/>
    <m/>
    <m/>
    <s v="Pending"/>
    <s v="No"/>
    <s v="Yes"/>
    <m/>
    <n v="567"/>
    <n v="440"/>
    <n v="1098537.4901531704"/>
    <n v="96724.388030634553"/>
    <n v="3.9001122334455669"/>
    <s v="Face Cream"/>
    <s v="Beauty"/>
    <s v="Beauty"/>
    <s v="Beauty"/>
    <s v="Beauty"/>
    <n v="80"/>
    <s v="Beauty"/>
    <m/>
    <n v="2023"/>
    <x v="1"/>
    <n v="18"/>
    <n v="2"/>
    <s v="Weekday"/>
    <m/>
  </r>
  <r>
    <s v="WEB-5103"/>
    <d v="2025-02-20T00:00:00"/>
    <s v="Diya Nair"/>
    <s v="Chennai"/>
    <s v="Books"/>
    <s v="Self-Help Book"/>
    <n v="2"/>
    <n v="270.54000000000002"/>
    <s v="Net Banking"/>
    <s v="Pending"/>
    <n v="4"/>
    <n v="541.08000000000004"/>
    <m/>
    <m/>
    <m/>
    <m/>
    <m/>
    <m/>
    <s v="Pending"/>
    <s v="No"/>
    <s v="Yes"/>
    <m/>
    <n v="558"/>
    <n v="430"/>
    <n v="594714.6477588166"/>
    <n v="60882.938065984097"/>
    <n v="3.804733727810651"/>
    <s v="Self-Help Book"/>
    <s v="Books"/>
    <s v="Books"/>
    <s v="Books"/>
    <s v="Books"/>
    <n v="19"/>
    <s v="Books"/>
    <m/>
    <n v="2025"/>
    <x v="0"/>
    <n v="20"/>
    <n v="5"/>
    <s v="Weekday"/>
    <m/>
  </r>
  <r>
    <s v="WEB-8241"/>
    <d v="2024-08-11T00:00:00"/>
    <s v="Rohan Kapoor"/>
    <s v="Pune"/>
    <s v="Home &amp; Kitchen"/>
    <s v="Non-Stick Pan"/>
    <n v="1"/>
    <n v="1148.74"/>
    <s v="Credit Card"/>
    <s v="Cancelled"/>
    <n v="2"/>
    <n v="1148.74"/>
    <m/>
    <m/>
    <m/>
    <m/>
    <m/>
    <m/>
    <s v="Lost Sale"/>
    <s v="No"/>
    <s v="Yes"/>
    <m/>
    <n v="595"/>
    <n v="444"/>
    <n v="1463424.4009529033"/>
    <n v="118285.78776560788"/>
    <n v="3.8140589569160999"/>
    <s v="Non-Stick Pan"/>
    <s v="Home &amp; Kitchen"/>
    <s v="Home &amp; Kitchen"/>
    <s v="Home &amp; Kitchen"/>
    <s v="Home &amp; Kitchen"/>
    <n v="7"/>
    <s v="Home &amp; Kitchen"/>
    <m/>
    <n v="2024"/>
    <x v="9"/>
    <n v="11"/>
    <n v="1"/>
    <s v="Weekday"/>
    <m/>
  </r>
  <r>
    <s v="WEB-6519"/>
    <d v="2025-04-08T00:00:00"/>
    <s v="Rohan Patel"/>
    <s v="Chennai"/>
    <s v="Beauty"/>
    <s v="Shampoo 200Ml"/>
    <n v="1"/>
    <n v="682.17"/>
    <s v="Cash On Delivery"/>
    <s v="Delivered"/>
    <n v="5"/>
    <n v="682.17"/>
    <m/>
    <m/>
    <m/>
    <m/>
    <m/>
    <m/>
    <s v="Completed"/>
    <s v="No"/>
    <s v="No"/>
    <m/>
    <n v="558"/>
    <n v="430"/>
    <n v="1098537.4901531704"/>
    <n v="96724.388030634553"/>
    <n v="3.9001122334455669"/>
    <s v="Shampoo 200Ml"/>
    <s v="Beauty"/>
    <s v="Beauty"/>
    <s v="Beauty"/>
    <s v="Beauty"/>
    <n v="64"/>
    <s v="Beauty"/>
    <m/>
    <n v="2025"/>
    <x v="7"/>
    <n v="8"/>
    <n v="3"/>
    <s v="Weekday"/>
    <m/>
  </r>
  <r>
    <s v="WEB-7511"/>
    <d v="2025-04-12T00:00:00"/>
    <s v="Kavya Menon"/>
    <s v="Delhi"/>
    <s v="Books"/>
    <s v="Cookbook"/>
    <n v="1"/>
    <n v="235.09"/>
    <s v="Upi"/>
    <s v="Delivered"/>
    <n v="2"/>
    <n v="235.09"/>
    <m/>
    <m/>
    <m/>
    <m/>
    <m/>
    <m/>
    <s v="Completed"/>
    <s v="No"/>
    <s v="No"/>
    <m/>
    <n v="573"/>
    <n v="450"/>
    <n v="594714.6477588166"/>
    <n v="60882.938065984097"/>
    <n v="3.804733727810651"/>
    <s v="Cookbook"/>
    <s v="Books"/>
    <s v="Books"/>
    <s v="Books"/>
    <s v="Books"/>
    <n v="4"/>
    <s v="Books"/>
    <m/>
    <n v="2025"/>
    <x v="7"/>
    <n v="12"/>
    <n v="7"/>
    <s v="Weekday"/>
    <m/>
  </r>
  <r>
    <s v="WEB-5925"/>
    <d v="2024-01-13T00:00:00"/>
    <s v="Rahul Sharma"/>
    <s v="Mumbai"/>
    <s v="Home &amp; Kitchen"/>
    <s v="Led Bulb Pack"/>
    <n v="1"/>
    <n v="867.34"/>
    <s v="Cash On Delivery"/>
    <s v="Delivered"/>
    <m/>
    <n v="867.34"/>
    <m/>
    <m/>
    <m/>
    <m/>
    <m/>
    <m/>
    <s v="Completed"/>
    <s v="No"/>
    <s v="No"/>
    <m/>
    <n v="619"/>
    <n v="468"/>
    <n v="1463424.4009529033"/>
    <n v="118285.78776560788"/>
    <n v="3.8140589569160999"/>
    <s v="Led Bulb Pack"/>
    <s v="Home &amp; Kitchen"/>
    <s v="Home &amp; Kitchen"/>
    <s v="Home &amp; Kitchen"/>
    <s v="Home &amp; Kitchen"/>
    <n v="76"/>
    <s v="Home &amp; Kitchen"/>
    <m/>
    <n v="2024"/>
    <x v="5"/>
    <n v="13"/>
    <n v="7"/>
    <s v="Weekday"/>
    <m/>
  </r>
  <r>
    <s v="WEB-6227"/>
    <d v="2023-12-19T00:00:00"/>
    <s v="Neha Rao"/>
    <s v="Bengaluru"/>
    <s v="Electronics"/>
    <s v="Usb Cable"/>
    <n v="1"/>
    <n v="2216.31"/>
    <s v="Net Banking"/>
    <s v="Delivered"/>
    <n v="4"/>
    <n v="2216.31"/>
    <m/>
    <m/>
    <m/>
    <m/>
    <m/>
    <m/>
    <s v="Completed"/>
    <s v="Yes"/>
    <s v="No"/>
    <m/>
    <n v="567"/>
    <n v="440"/>
    <n v="2759712.3299794244"/>
    <n v="330643.50635802455"/>
    <n v="3.8641711229946525"/>
    <s v="Usb Cable"/>
    <s v="Electronics"/>
    <s v="Electronics"/>
    <s v="Electronics"/>
    <s v="Electronics"/>
    <n v="13"/>
    <s v="Electronics"/>
    <m/>
    <n v="2023"/>
    <x v="10"/>
    <n v="19"/>
    <n v="3"/>
    <s v="Weekday"/>
    <m/>
  </r>
  <r>
    <s v="WEB-8213"/>
    <d v="2023-03-18T00:00:00"/>
    <s v="Diya Nair"/>
    <s v="Chennai"/>
    <s v="Electronics"/>
    <s v="Usb Cable"/>
    <n v="1"/>
    <n v="331.92"/>
    <s v="Cash On Delivery"/>
    <s v="Delivered"/>
    <n v="5"/>
    <n v="331.92"/>
    <m/>
    <m/>
    <m/>
    <m/>
    <m/>
    <m/>
    <s v="Completed"/>
    <s v="No"/>
    <s v="No"/>
    <m/>
    <n v="558"/>
    <n v="430"/>
    <n v="2759712.3299794244"/>
    <n v="330643.50635802455"/>
    <n v="3.8641711229946525"/>
    <s v="Usb Cable"/>
    <s v="Electronics"/>
    <s v="Electronics"/>
    <s v="Electronics"/>
    <s v="Electronics"/>
    <n v="13"/>
    <s v="Electronics"/>
    <m/>
    <n v="2023"/>
    <x v="4"/>
    <n v="18"/>
    <n v="7"/>
    <s v="Weekday"/>
    <m/>
  </r>
  <r>
    <s v="WEB-7488"/>
    <d v="2023-01-06T00:00:00"/>
    <s v="Meera Pillai"/>
    <s v="Kolkata"/>
    <s v="Electronics"/>
    <s v="Bluetooth Speaker"/>
    <n v="2"/>
    <n v="1869.74"/>
    <s v="Credit Card"/>
    <s v="Delivered"/>
    <n v="4"/>
    <n v="3739.48"/>
    <m/>
    <m/>
    <m/>
    <m/>
    <m/>
    <m/>
    <s v="Completed"/>
    <s v="Yes"/>
    <s v="No"/>
    <m/>
    <n v="590"/>
    <n v="451"/>
    <n v="2759712.3299794244"/>
    <n v="330643.50635802455"/>
    <n v="3.8641711229946525"/>
    <s v="Bluetooth Speaker"/>
    <s v="Electronics"/>
    <s v="Electronics"/>
    <s v="Electronics"/>
    <s v="Electronics"/>
    <n v="48"/>
    <s v="Electronics"/>
    <m/>
    <n v="2023"/>
    <x v="5"/>
    <n v="6"/>
    <n v="6"/>
    <s v="Weekday"/>
    <m/>
  </r>
  <r>
    <s v="WEB-7416"/>
    <d v="2023-04-08T00:00:00"/>
    <s v="Diya Joshi"/>
    <s v="Hyderabad"/>
    <s v="Fashion"/>
    <s v="Sunglasses"/>
    <n v="3"/>
    <n v="2451.6799999999998"/>
    <s v="Credit Card"/>
    <s v="Delivered"/>
    <n v="5"/>
    <n v="7355.0399999999991"/>
    <m/>
    <m/>
    <m/>
    <m/>
    <m/>
    <m/>
    <s v="Completed"/>
    <s v="Yes"/>
    <s v="No"/>
    <m/>
    <n v="559"/>
    <n v="408"/>
    <n v="1892867.2841657216"/>
    <n v="199432.98236095349"/>
    <n v="3.8949824970828471"/>
    <s v="Sunglasses"/>
    <s v="Fashion"/>
    <s v="Fashion"/>
    <s v="Fashion"/>
    <s v="Fashion"/>
    <n v="53"/>
    <s v="Fashion"/>
    <m/>
    <n v="2023"/>
    <x v="7"/>
    <n v="8"/>
    <n v="7"/>
    <s v="Weekday"/>
    <m/>
  </r>
  <r>
    <s v="WEB-8655"/>
    <d v="2024-03-17T00:00:00"/>
    <s v="Neha Das"/>
    <s v="Hyderabad"/>
    <s v="Electronics"/>
    <s v="Smart Watch"/>
    <n v="1"/>
    <n v="2834.66"/>
    <s v="Cash On Delivery"/>
    <s v="Delivered"/>
    <n v="4"/>
    <n v="2834.66"/>
    <m/>
    <m/>
    <m/>
    <m/>
    <m/>
    <m/>
    <s v="Completed"/>
    <s v="Yes"/>
    <s v="No"/>
    <m/>
    <n v="559"/>
    <n v="408"/>
    <n v="2759712.3299794244"/>
    <n v="330643.50635802455"/>
    <n v="3.8641711229946525"/>
    <s v="Smart Watch"/>
    <s v="Electronics"/>
    <s v="Electronics"/>
    <s v="Electronics"/>
    <s v="Electronics"/>
    <n v="17"/>
    <s v="Electronics"/>
    <m/>
    <n v="2024"/>
    <x v="4"/>
    <n v="17"/>
    <n v="1"/>
    <s v="Weekday"/>
    <m/>
  </r>
  <r>
    <s v="WEB-6374"/>
    <d v="2024-06-18T00:00:00"/>
    <s v="Rohan Sharma"/>
    <s v="Mumbai"/>
    <s v="Books"/>
    <s v="Self-Help Book"/>
    <n v="2"/>
    <n v="607.41999999999996"/>
    <s v="Debit Card"/>
    <s v="Delivered"/>
    <m/>
    <n v="1214.8399999999999"/>
    <m/>
    <m/>
    <m/>
    <m/>
    <m/>
    <m/>
    <s v="Completed"/>
    <s v="Yes"/>
    <s v="No"/>
    <m/>
    <n v="619"/>
    <n v="468"/>
    <n v="594714.6477588166"/>
    <n v="60882.938065984097"/>
    <n v="3.804733727810651"/>
    <s v="Self-Help Book"/>
    <s v="Books"/>
    <s v="Books"/>
    <s v="Books"/>
    <s v="Books"/>
    <n v="19"/>
    <s v="Books"/>
    <m/>
    <n v="2024"/>
    <x v="11"/>
    <n v="18"/>
    <n v="3"/>
    <s v="Weekday"/>
    <m/>
  </r>
  <r>
    <s v="WEB-5778"/>
    <d v="2024-11-20T00:00:00"/>
    <s v="Meera Menon"/>
    <s v="Pune"/>
    <s v="Books"/>
    <s v="Cookbook"/>
    <n v="1"/>
    <n v="106.1"/>
    <s v="Cash On Delivery"/>
    <s v="Delivered"/>
    <n v="5"/>
    <n v="106.1"/>
    <m/>
    <m/>
    <m/>
    <m/>
    <m/>
    <m/>
    <s v="Completed"/>
    <s v="No"/>
    <s v="No"/>
    <m/>
    <n v="595"/>
    <n v="444"/>
    <n v="594714.6477588166"/>
    <n v="60882.938065984097"/>
    <n v="3.804733727810651"/>
    <s v="Cookbook"/>
    <s v="Books"/>
    <s v="Books"/>
    <s v="Books"/>
    <s v="Books"/>
    <n v="4"/>
    <s v="Books"/>
    <m/>
    <n v="2024"/>
    <x v="3"/>
    <n v="20"/>
    <n v="4"/>
    <s v="Weekday"/>
    <m/>
  </r>
  <r>
    <s v="WEB-9117"/>
    <d v="2024-12-13T00:00:00"/>
    <s v="Vikram Reddy"/>
    <s v="Ahmedabad"/>
    <s v="Home &amp; Kitchen"/>
    <s v="Non-Stick Pan"/>
    <n v="2"/>
    <n v="219.7"/>
    <s v="Net Banking"/>
    <s v="Pending"/>
    <n v="4"/>
    <n v="439.4"/>
    <m/>
    <m/>
    <m/>
    <m/>
    <m/>
    <m/>
    <s v="Pending"/>
    <s v="No"/>
    <s v="Yes"/>
    <m/>
    <n v="589"/>
    <n v="426"/>
    <n v="1463424.4009529033"/>
    <n v="118285.78776560788"/>
    <n v="3.8140589569160999"/>
    <s v="Non-Stick Pan"/>
    <s v="Home &amp; Kitchen"/>
    <s v="Home &amp; Kitchen"/>
    <s v="Home &amp; Kitchen"/>
    <s v="Home &amp; Kitchen"/>
    <n v="7"/>
    <s v="Home &amp; Kitchen"/>
    <m/>
    <n v="2024"/>
    <x v="10"/>
    <n v="13"/>
    <n v="6"/>
    <s v="Weekday"/>
    <m/>
  </r>
  <r>
    <s v="WEB-7360"/>
    <d v="2025-04-20T00:00:00"/>
    <s v="Aarav Kumar"/>
    <s v="Mumbai"/>
    <s v="Electronics"/>
    <s v="Smart Watch"/>
    <n v="1"/>
    <n v="2637.73"/>
    <s v="Cash On Delivery"/>
    <s v="Delivered"/>
    <n v="5"/>
    <n v="2637.73"/>
    <m/>
    <m/>
    <m/>
    <m/>
    <m/>
    <m/>
    <s v="Completed"/>
    <s v="Yes"/>
    <s v="No"/>
    <m/>
    <n v="619"/>
    <n v="468"/>
    <n v="2759712.3299794244"/>
    <n v="330643.50635802455"/>
    <n v="3.8641711229946525"/>
    <s v="Smart Watch"/>
    <s v="Electronics"/>
    <s v="Electronics"/>
    <s v="Electronics"/>
    <s v="Electronics"/>
    <n v="17"/>
    <s v="Electronics"/>
    <m/>
    <n v="2025"/>
    <x v="7"/>
    <n v="20"/>
    <n v="1"/>
    <s v="Weekday"/>
    <m/>
  </r>
  <r>
    <s v="WEB-8895"/>
    <d v="2024-03-03T00:00:00"/>
    <s v="Neha Khan"/>
    <s v="Delhi"/>
    <s v="Fashion"/>
    <s v="Men'S T-Shirt"/>
    <n v="3"/>
    <n v="1229.58"/>
    <s v="Cash On Delivery"/>
    <s v="Pending"/>
    <n v="4"/>
    <n v="3688.74"/>
    <m/>
    <m/>
    <m/>
    <m/>
    <m/>
    <m/>
    <s v="Pending"/>
    <s v="No"/>
    <s v="Yes"/>
    <m/>
    <n v="573"/>
    <n v="450"/>
    <n v="1892867.2841657216"/>
    <n v="199432.98236095349"/>
    <n v="3.8949824970828471"/>
    <s v="Men'S T-Shirt"/>
    <s v="Fashion"/>
    <s v="Fashion"/>
    <s v="Fashion"/>
    <s v="Fashion"/>
    <n v="55"/>
    <s v="Fashion"/>
    <m/>
    <n v="2024"/>
    <x v="4"/>
    <n v="3"/>
    <n v="1"/>
    <s v="Weekday"/>
    <m/>
  </r>
  <r>
    <s v="WEB-7286"/>
    <d v="2023-06-13T00:00:00"/>
    <s v="Karan Bose"/>
    <s v="Chennai"/>
    <s v="Electronics"/>
    <s v="Power Bank 10000Mah"/>
    <n v="2"/>
    <n v="2587.39"/>
    <s v="Upi"/>
    <s v="Pending"/>
    <n v="4"/>
    <n v="5174.78"/>
    <m/>
    <m/>
    <m/>
    <m/>
    <m/>
    <m/>
    <s v="Pending"/>
    <s v="No"/>
    <s v="Yes"/>
    <m/>
    <n v="558"/>
    <n v="430"/>
    <n v="2759712.3299794244"/>
    <n v="330643.50635802455"/>
    <n v="3.8641711229946525"/>
    <s v="Power Bank 10000Mah"/>
    <s v="Electronics"/>
    <s v="Electronics"/>
    <s v="Electronics"/>
    <s v="Electronics"/>
    <n v="3"/>
    <s v="Electronics"/>
    <m/>
    <n v="2023"/>
    <x v="11"/>
    <n v="13"/>
    <n v="3"/>
    <s v="Weekday"/>
    <m/>
  </r>
  <r>
    <s v="WEB-9648"/>
    <d v="2024-11-27T00:00:00"/>
    <s v="Riya Patel"/>
    <s v="Pune"/>
    <s v="Beauty"/>
    <s v="Lipstick"/>
    <n v="1"/>
    <n v="1092.22"/>
    <s v="Credit Card"/>
    <s v="Delivered"/>
    <n v="2"/>
    <n v="1092.22"/>
    <m/>
    <m/>
    <m/>
    <m/>
    <m/>
    <m/>
    <s v="Completed"/>
    <s v="Yes"/>
    <s v="No"/>
    <m/>
    <n v="595"/>
    <n v="444"/>
    <n v="1098537.4901531704"/>
    <n v="96724.388030634553"/>
    <n v="3.9001122334455669"/>
    <s v="Lipstick"/>
    <s v="Beauty"/>
    <s v="Beauty"/>
    <s v="Beauty"/>
    <s v="Beauty"/>
    <n v="10"/>
    <s v="Beauty"/>
    <m/>
    <n v="2024"/>
    <x v="3"/>
    <n v="27"/>
    <n v="4"/>
    <s v="Weekday"/>
    <m/>
  </r>
  <r>
    <s v="WEB-6885"/>
    <d v="2025-04-28T00:00:00"/>
    <s v="Ishaan Patel"/>
    <s v="Pune"/>
    <s v="Books"/>
    <s v="Cookbook"/>
    <n v="1"/>
    <n v="450.73"/>
    <s v="Net Banking"/>
    <s v="Pending"/>
    <n v="4"/>
    <n v="450.73"/>
    <m/>
    <m/>
    <m/>
    <m/>
    <m/>
    <m/>
    <s v="Pending"/>
    <s v="No"/>
    <s v="Yes"/>
    <m/>
    <n v="595"/>
    <n v="444"/>
    <n v="594714.6477588166"/>
    <n v="60882.938065984097"/>
    <n v="3.804733727810651"/>
    <s v="Cookbook"/>
    <s v="Books"/>
    <s v="Books"/>
    <s v="Books"/>
    <s v="Books"/>
    <n v="4"/>
    <s v="Books"/>
    <m/>
    <n v="2025"/>
    <x v="7"/>
    <n v="28"/>
    <n v="2"/>
    <s v="Weekday"/>
    <m/>
  </r>
  <r>
    <s v="WEB-7024"/>
    <d v="2024-05-28T00:00:00"/>
    <s v="Vikram Reddy"/>
    <s v="Delhi"/>
    <s v="Beauty"/>
    <s v="Face Cream"/>
    <n v="1"/>
    <n v="798.50450765864298"/>
    <s v="Debit Card"/>
    <s v="Pending"/>
    <n v="4"/>
    <n v="798.50450765864298"/>
    <m/>
    <m/>
    <m/>
    <m/>
    <m/>
    <m/>
    <s v="Pending"/>
    <s v="No"/>
    <s v="Yes"/>
    <m/>
    <n v="573"/>
    <n v="450"/>
    <n v="1098537.4901531704"/>
    <n v="96724.388030634553"/>
    <n v="3.9001122334455669"/>
    <s v="Face Cream"/>
    <s v="Beauty"/>
    <s v="Beauty"/>
    <s v="Beauty"/>
    <s v="Beauty"/>
    <n v="80"/>
    <s v="Beauty"/>
    <m/>
    <n v="2024"/>
    <x v="6"/>
    <n v="28"/>
    <n v="3"/>
    <s v="Weekday"/>
    <m/>
  </r>
  <r>
    <s v="WEB-7772"/>
    <d v="2025-03-31T00:00:00"/>
    <s v="Riya Joshi"/>
    <s v="Bengaluru"/>
    <s v="Electronics"/>
    <s v="Power Bank 10000Mah"/>
    <n v="1"/>
    <n v="1640.82"/>
    <s v="Net Banking"/>
    <s v="Delivered"/>
    <n v="2"/>
    <n v="1640.82"/>
    <m/>
    <m/>
    <m/>
    <m/>
    <m/>
    <m/>
    <s v="Completed"/>
    <s v="Yes"/>
    <s v="No"/>
    <m/>
    <n v="567"/>
    <n v="440"/>
    <n v="2759712.3299794244"/>
    <n v="330643.50635802455"/>
    <n v="3.8641711229946525"/>
    <s v="Power Bank 10000Mah"/>
    <s v="Electronics"/>
    <s v="Electronics"/>
    <s v="Electronics"/>
    <s v="Electronics"/>
    <n v="3"/>
    <s v="Electronics"/>
    <m/>
    <n v="2025"/>
    <x v="4"/>
    <n v="31"/>
    <n v="2"/>
    <s v="Weekday"/>
    <m/>
  </r>
  <r>
    <s v="WEB-7572"/>
    <d v="2024-06-09T00:00:00"/>
    <s v="Ishaan Chatterjee"/>
    <s v="Delhi"/>
    <s v="Home &amp; Kitchen"/>
    <s v="Storage Box"/>
    <n v="1"/>
    <n v="887.03"/>
    <s v="Credit Card"/>
    <s v="Cancelled"/>
    <n v="5"/>
    <n v="887.03"/>
    <m/>
    <m/>
    <m/>
    <m/>
    <m/>
    <m/>
    <s v="Lost Sale"/>
    <s v="No"/>
    <s v="Yes"/>
    <m/>
    <n v="573"/>
    <n v="450"/>
    <n v="1463424.4009529033"/>
    <n v="118285.78776560788"/>
    <n v="3.8140589569160999"/>
    <s v="Storage Box"/>
    <s v="Home &amp; Kitchen"/>
    <s v="Home &amp; Kitchen"/>
    <s v="Home &amp; Kitchen"/>
    <s v="Home &amp; Kitchen"/>
    <n v="8"/>
    <s v="Home &amp; Kitchen"/>
    <m/>
    <n v="2024"/>
    <x v="11"/>
    <n v="9"/>
    <n v="1"/>
    <s v="Weekday"/>
    <m/>
  </r>
  <r>
    <s v="WEB-8725"/>
    <d v="2024-06-16T00:00:00"/>
    <s v="Karan Kumar"/>
    <s v="Kolkata"/>
    <s v="Electronics"/>
    <s v="Bluetooth Speaker"/>
    <n v="1"/>
    <n v="735.41"/>
    <s v="Debit Card"/>
    <s v="Cancelled"/>
    <n v="3"/>
    <n v="735.41"/>
    <m/>
    <m/>
    <m/>
    <m/>
    <m/>
    <m/>
    <s v="Lost Sale"/>
    <s v="No"/>
    <s v="Yes"/>
    <m/>
    <n v="590"/>
    <n v="451"/>
    <n v="2759712.3299794244"/>
    <n v="330643.50635802455"/>
    <n v="3.8641711229946525"/>
    <s v="Bluetooth Speaker"/>
    <s v="Electronics"/>
    <s v="Electronics"/>
    <s v="Electronics"/>
    <s v="Electronics"/>
    <n v="48"/>
    <s v="Electronics"/>
    <m/>
    <n v="2024"/>
    <x v="11"/>
    <n v="16"/>
    <n v="1"/>
    <s v="Weekday"/>
    <m/>
  </r>
  <r>
    <s v="WEB-7474"/>
    <d v="2023-12-24T00:00:00"/>
    <s v="Kavya Kapoor"/>
    <s v="Kolkata"/>
    <s v="Books"/>
    <s v="Self-Help Book"/>
    <n v="1"/>
    <n v="158.09"/>
    <s v="Upi"/>
    <s v="Delivered"/>
    <n v="4"/>
    <n v="158.09"/>
    <m/>
    <m/>
    <m/>
    <m/>
    <m/>
    <m/>
    <s v="Completed"/>
    <s v="No"/>
    <s v="No"/>
    <m/>
    <n v="590"/>
    <n v="451"/>
    <n v="594714.6477588166"/>
    <n v="60882.938065984097"/>
    <n v="3.804733727810651"/>
    <s v="Self-Help Book"/>
    <s v="Books"/>
    <s v="Books"/>
    <s v="Books"/>
    <s v="Books"/>
    <n v="19"/>
    <s v="Books"/>
    <m/>
    <n v="2023"/>
    <x v="10"/>
    <n v="24"/>
    <n v="1"/>
    <s v="Weekday"/>
    <m/>
  </r>
  <r>
    <s v="WEB-8590"/>
    <d v="2023-08-11T00:00:00"/>
    <s v="Vikram Das"/>
    <s v="Kolkata"/>
    <s v="Books"/>
    <s v="Fiction Novel"/>
    <n v="1"/>
    <n v="170.81"/>
    <s v="Credit Card"/>
    <s v="Delivered"/>
    <n v="3"/>
    <n v="170.81"/>
    <m/>
    <m/>
    <m/>
    <m/>
    <m/>
    <m/>
    <s v="Completed"/>
    <s v="No"/>
    <s v="No"/>
    <m/>
    <n v="590"/>
    <n v="451"/>
    <n v="594714.6477588166"/>
    <n v="60882.938065984097"/>
    <n v="3.804733727810651"/>
    <s v="Fiction Novel"/>
    <s v="Books"/>
    <s v="Books"/>
    <s v="Books"/>
    <s v="Books"/>
    <n v="11"/>
    <s v="Books"/>
    <m/>
    <n v="2023"/>
    <x v="9"/>
    <n v="11"/>
    <n v="6"/>
    <s v="Weekday"/>
    <m/>
  </r>
  <r>
    <s v="WEB-7289"/>
    <d v="2023-02-09T00:00:00"/>
    <s v="Rohan Nair"/>
    <s v="Chennai"/>
    <s v="Beauty"/>
    <s v="Shampoo 200Ml"/>
    <n v="2"/>
    <n v="836.72"/>
    <s v="Net Banking"/>
    <s v="Cancelled"/>
    <m/>
    <n v="1673.44"/>
    <m/>
    <m/>
    <m/>
    <m/>
    <m/>
    <m/>
    <s v="Lost Sale"/>
    <s v="No"/>
    <s v="Yes"/>
    <m/>
    <n v="558"/>
    <n v="430"/>
    <n v="1098537.4901531704"/>
    <n v="96724.388030634553"/>
    <n v="3.9001122334455669"/>
    <s v="Shampoo 200Ml"/>
    <s v="Beauty"/>
    <s v="Beauty"/>
    <s v="Beauty"/>
    <s v="Beauty"/>
    <n v="64"/>
    <s v="Beauty"/>
    <m/>
    <n v="2023"/>
    <x v="0"/>
    <n v="9"/>
    <n v="5"/>
    <s v="Weekday"/>
    <m/>
  </r>
  <r>
    <s v="WEB-8785"/>
    <d v="2023-09-27T00:00:00"/>
    <s v="Sanjay Mehta"/>
    <s v="Hyderabad"/>
    <s v="Beauty"/>
    <s v="Lipstick"/>
    <n v="2"/>
    <n v="1152.1600000000001"/>
    <s v="Cash On Delivery"/>
    <s v="Delivered"/>
    <n v="5"/>
    <n v="2304.3200000000002"/>
    <m/>
    <m/>
    <m/>
    <m/>
    <m/>
    <m/>
    <s v="Completed"/>
    <s v="Yes"/>
    <s v="No"/>
    <m/>
    <n v="559"/>
    <n v="408"/>
    <n v="1098537.4901531704"/>
    <n v="96724.388030634553"/>
    <n v="3.9001122334455669"/>
    <s v="Lipstick"/>
    <s v="Beauty"/>
    <s v="Beauty"/>
    <s v="Beauty"/>
    <s v="Beauty"/>
    <n v="10"/>
    <s v="Beauty"/>
    <m/>
    <n v="2023"/>
    <x v="1"/>
    <n v="27"/>
    <n v="4"/>
    <s v="Weekday"/>
    <m/>
  </r>
  <r>
    <s v="WEB-9677"/>
    <d v="2023-10-20T00:00:00"/>
    <s v="Riya Menon"/>
    <s v="Delhi"/>
    <s v="Beauty"/>
    <s v="Perfume 50Ml"/>
    <n v="1"/>
    <n v="1233.72"/>
    <s v="Upi"/>
    <s v="Delivered"/>
    <n v="5"/>
    <n v="1233.72"/>
    <m/>
    <m/>
    <m/>
    <m/>
    <m/>
    <m/>
    <s v="Completed"/>
    <s v="Yes"/>
    <s v="No"/>
    <m/>
    <n v="573"/>
    <n v="450"/>
    <n v="1098537.4901531704"/>
    <n v="96724.388030634553"/>
    <n v="3.9001122334455669"/>
    <s v="Perfume 50Ml"/>
    <s v="Beauty"/>
    <s v="Beauty"/>
    <s v="Beauty"/>
    <s v="Beauty"/>
    <n v="18"/>
    <s v="Beauty"/>
    <m/>
    <n v="2023"/>
    <x v="8"/>
    <n v="20"/>
    <n v="6"/>
    <s v="Weekday"/>
    <m/>
  </r>
  <r>
    <s v="WEB-5807"/>
    <d v="2024-12-17T00:00:00"/>
    <s v="Vivaan Malhotra"/>
    <s v="Ahmedabad"/>
    <s v="Home &amp; Kitchen"/>
    <s v="Non-Stick Pan"/>
    <n v="1"/>
    <n v="1916.1"/>
    <s v="Upi"/>
    <s v="Delivered"/>
    <n v="4"/>
    <n v="1916.1"/>
    <m/>
    <m/>
    <m/>
    <m/>
    <m/>
    <m/>
    <s v="Completed"/>
    <s v="Yes"/>
    <s v="No"/>
    <m/>
    <n v="589"/>
    <n v="426"/>
    <n v="1463424.4009529033"/>
    <n v="118285.78776560788"/>
    <n v="3.8140589569160999"/>
    <s v="Non-Stick Pan"/>
    <s v="Home &amp; Kitchen"/>
    <s v="Home &amp; Kitchen"/>
    <s v="Home &amp; Kitchen"/>
    <s v="Home &amp; Kitchen"/>
    <n v="7"/>
    <s v="Home &amp; Kitchen"/>
    <m/>
    <n v="2024"/>
    <x v="10"/>
    <n v="17"/>
    <n v="3"/>
    <s v="Weekday"/>
    <m/>
  </r>
  <r>
    <s v="WEB-6965"/>
    <d v="2023-08-20T00:00:00"/>
    <s v="Sanjay Khan"/>
    <s v="Chennai"/>
    <s v="Home &amp; Kitchen"/>
    <s v="Storage Box"/>
    <n v="2"/>
    <n v="1912.31"/>
    <s v="Upi"/>
    <s v="Delivered"/>
    <n v="2"/>
    <n v="3824.62"/>
    <m/>
    <m/>
    <m/>
    <m/>
    <m/>
    <m/>
    <s v="Completed"/>
    <s v="Yes"/>
    <s v="No"/>
    <m/>
    <n v="558"/>
    <n v="430"/>
    <n v="1463424.4009529033"/>
    <n v="118285.78776560788"/>
    <n v="3.8140589569160999"/>
    <s v="Storage Box"/>
    <s v="Home &amp; Kitchen"/>
    <s v="Home &amp; Kitchen"/>
    <s v="Home &amp; Kitchen"/>
    <s v="Home &amp; Kitchen"/>
    <n v="8"/>
    <s v="Home &amp; Kitchen"/>
    <m/>
    <n v="2023"/>
    <x v="9"/>
    <n v="20"/>
    <n v="1"/>
    <s v="Weekday"/>
    <m/>
  </r>
  <r>
    <s v="WEB-8962"/>
    <d v="2023-07-11T00:00:00"/>
    <s v="Aarav Verma"/>
    <s v="Delhi"/>
    <s v="Fashion"/>
    <s v="Sunglasses"/>
    <n v="1"/>
    <n v="1217.76"/>
    <s v="Cash On Delivery"/>
    <s v="Delivered"/>
    <n v="4"/>
    <n v="1217.76"/>
    <m/>
    <m/>
    <m/>
    <m/>
    <m/>
    <m/>
    <s v="Completed"/>
    <s v="Yes"/>
    <s v="No"/>
    <m/>
    <n v="573"/>
    <n v="450"/>
    <n v="1892867.2841657216"/>
    <n v="199432.98236095349"/>
    <n v="3.8949824970828471"/>
    <s v="Sunglasses"/>
    <s v="Fashion"/>
    <s v="Fashion"/>
    <s v="Fashion"/>
    <s v="Fashion"/>
    <n v="53"/>
    <s v="Fashion"/>
    <m/>
    <n v="2023"/>
    <x v="2"/>
    <n v="11"/>
    <n v="3"/>
    <s v="Weekday"/>
    <m/>
  </r>
  <r>
    <s v="WEB-8337"/>
    <d v="2023-09-09T00:00:00"/>
    <s v="Meera Khan"/>
    <s v="Pune"/>
    <s v="Books"/>
    <s v="Self-Help Book"/>
    <n v="1"/>
    <n v="457.93"/>
    <s v="Credit Card"/>
    <s v="Cancelled"/>
    <n v="5"/>
    <n v="457.93"/>
    <m/>
    <m/>
    <m/>
    <m/>
    <m/>
    <m/>
    <s v="Lost Sale"/>
    <s v="No"/>
    <s v="Yes"/>
    <m/>
    <n v="595"/>
    <n v="444"/>
    <n v="594714.6477588166"/>
    <n v="60882.938065984097"/>
    <n v="3.804733727810651"/>
    <s v="Self-Help Book"/>
    <s v="Books"/>
    <s v="Books"/>
    <s v="Books"/>
    <s v="Books"/>
    <n v="19"/>
    <s v="Books"/>
    <m/>
    <n v="2023"/>
    <x v="1"/>
    <n v="9"/>
    <n v="7"/>
    <s v="Weekday"/>
    <m/>
  </r>
  <r>
    <s v="WEB-9314"/>
    <d v="2025-01-14T00:00:00"/>
    <s v="Rohan Patel"/>
    <s v="Hyderabad"/>
    <s v="Books"/>
    <s v="Fiction Novel"/>
    <n v="1"/>
    <n v="468.94"/>
    <s v="Upi"/>
    <s v="Pending"/>
    <n v="4"/>
    <n v="468.94"/>
    <m/>
    <m/>
    <m/>
    <m/>
    <m/>
    <m/>
    <s v="Pending"/>
    <s v="No"/>
    <s v="Yes"/>
    <m/>
    <n v="559"/>
    <n v="408"/>
    <n v="594714.6477588166"/>
    <n v="60882.938065984097"/>
    <n v="3.804733727810651"/>
    <s v="Fiction Novel"/>
    <s v="Books"/>
    <s v="Books"/>
    <s v="Books"/>
    <s v="Books"/>
    <n v="11"/>
    <s v="Books"/>
    <m/>
    <n v="2025"/>
    <x v="5"/>
    <n v="14"/>
    <n v="3"/>
    <s v="Weekday"/>
    <m/>
  </r>
  <r>
    <s v="WEB-8548"/>
    <d v="2023-11-14T00:00:00"/>
    <s v="Pooja Sharma"/>
    <s v="Hyderabad"/>
    <s v="Home &amp; Kitchen"/>
    <s v="Water Bottle"/>
    <n v="1"/>
    <n v="1068.9477656078857"/>
    <s v="Debit Card"/>
    <s v="Delivered"/>
    <n v="5"/>
    <n v="1068.9477656078857"/>
    <m/>
    <m/>
    <m/>
    <m/>
    <m/>
    <m/>
    <s v="Completed"/>
    <s v="Yes"/>
    <s v="No"/>
    <m/>
    <n v="559"/>
    <n v="408"/>
    <n v="1463424.4009529033"/>
    <n v="118285.78776560788"/>
    <n v="3.8140589569160999"/>
    <s v="Water Bottle"/>
    <s v="Home &amp; Kitchen"/>
    <s v="Home &amp; Kitchen"/>
    <s v="Home &amp; Kitchen"/>
    <s v="Home &amp; Kitchen"/>
    <n v="2"/>
    <s v="Home &amp; Kitchen"/>
    <m/>
    <n v="2023"/>
    <x v="3"/>
    <n v="14"/>
    <n v="3"/>
    <s v="Weekday"/>
    <m/>
  </r>
  <r>
    <s v="WEB-6253"/>
    <d v="2023-01-18T00:00:00"/>
    <s v="Diya Kumar"/>
    <s v="Pune"/>
    <s v="Beauty"/>
    <s v="Hair Oil"/>
    <n v="2"/>
    <n v="1421.26"/>
    <s v="Net Banking"/>
    <s v="Delivered"/>
    <n v="2"/>
    <n v="2842.52"/>
    <m/>
    <m/>
    <m/>
    <m/>
    <m/>
    <m/>
    <s v="Completed"/>
    <s v="Yes"/>
    <s v="No"/>
    <m/>
    <n v="595"/>
    <n v="444"/>
    <n v="1098537.4901531704"/>
    <n v="96724.388030634553"/>
    <n v="3.9001122334455669"/>
    <s v="Hair Oil"/>
    <s v="Beauty"/>
    <s v="Beauty"/>
    <s v="Beauty"/>
    <s v="Beauty"/>
    <n v="70"/>
    <s v="Beauty"/>
    <m/>
    <n v="2023"/>
    <x v="5"/>
    <n v="18"/>
    <n v="4"/>
    <s v="Weekday"/>
    <m/>
  </r>
  <r>
    <s v="WEB-5310"/>
    <d v="2025-05-20T00:00:00"/>
    <s v="Sanjay Chatterjee"/>
    <s v="Kolkata"/>
    <s v="Home &amp; Kitchen"/>
    <s v="Led Bulb Pack"/>
    <n v="3"/>
    <n v="1484.45"/>
    <s v="Cash On Delivery"/>
    <s v="Delivered"/>
    <n v="5"/>
    <n v="4453.3500000000004"/>
    <m/>
    <m/>
    <m/>
    <m/>
    <m/>
    <m/>
    <s v="Completed"/>
    <s v="Yes"/>
    <s v="No"/>
    <m/>
    <n v="590"/>
    <n v="451"/>
    <n v="1463424.4009529033"/>
    <n v="118285.78776560788"/>
    <n v="3.8140589569160999"/>
    <s v="Led Bulb Pack"/>
    <s v="Home &amp; Kitchen"/>
    <s v="Home &amp; Kitchen"/>
    <s v="Home &amp; Kitchen"/>
    <s v="Home &amp; Kitchen"/>
    <n v="76"/>
    <s v="Home &amp; Kitchen"/>
    <m/>
    <n v="2025"/>
    <x v="6"/>
    <n v="20"/>
    <n v="3"/>
    <s v="Weekday"/>
    <m/>
  </r>
  <r>
    <s v="WEB-7516"/>
    <d v="2024-08-12T00:00:00"/>
    <s v="Rohan Sharma"/>
    <s v="Hyderabad"/>
    <s v="Electronics"/>
    <s v="Wireless Earbuds"/>
    <n v="1"/>
    <n v="788.28"/>
    <s v="Debit Card"/>
    <s v="Delivered"/>
    <n v="4"/>
    <n v="788.28"/>
    <m/>
    <m/>
    <m/>
    <m/>
    <m/>
    <m/>
    <s v="Completed"/>
    <s v="No"/>
    <s v="No"/>
    <m/>
    <n v="559"/>
    <n v="408"/>
    <n v="2759712.3299794244"/>
    <n v="330643.50635802455"/>
    <n v="3.8641711229946525"/>
    <s v="Wireless Earbuds"/>
    <s v="Electronics"/>
    <s v="Electronics"/>
    <s v="Electronics"/>
    <s v="Electronics"/>
    <n v="12"/>
    <s v="Electronics"/>
    <m/>
    <n v="2024"/>
    <x v="9"/>
    <n v="12"/>
    <n v="2"/>
    <s v="Weekday"/>
    <m/>
  </r>
  <r>
    <s v="WEB-7670"/>
    <d v="2023-11-01T00:00:00"/>
    <s v="Karan Iyer"/>
    <s v="Hyderabad"/>
    <s v="Electronics"/>
    <s v="Usb Cable"/>
    <n v="1"/>
    <n v="1473.42"/>
    <s v="Cash On Delivery"/>
    <s v="Delivered"/>
    <n v="4"/>
    <n v="1473.42"/>
    <m/>
    <m/>
    <m/>
    <m/>
    <m/>
    <m/>
    <s v="Completed"/>
    <s v="Yes"/>
    <s v="No"/>
    <m/>
    <n v="559"/>
    <n v="408"/>
    <n v="2759712.3299794244"/>
    <n v="330643.50635802455"/>
    <n v="3.8641711229946525"/>
    <s v="Usb Cable"/>
    <s v="Electronics"/>
    <s v="Electronics"/>
    <s v="Electronics"/>
    <s v="Electronics"/>
    <n v="13"/>
    <s v="Electronics"/>
    <m/>
    <n v="2023"/>
    <x v="3"/>
    <n v="1"/>
    <n v="4"/>
    <s v="Weekend"/>
    <m/>
  </r>
  <r>
    <s v="WEB-6574"/>
    <d v="2025-01-05T00:00:00"/>
    <s v="Ishaan Patel"/>
    <s v="Hyderabad"/>
    <s v="Books"/>
    <s v="Kids Story Book"/>
    <n v="2"/>
    <n v="718.31"/>
    <s v="Debit Card"/>
    <s v="Returned"/>
    <n v="5"/>
    <n v="1436.62"/>
    <m/>
    <m/>
    <m/>
    <m/>
    <m/>
    <m/>
    <s v="Completed"/>
    <s v="No"/>
    <s v="No"/>
    <m/>
    <n v="559"/>
    <n v="408"/>
    <n v="594714.6477588166"/>
    <n v="60882.938065984097"/>
    <n v="3.804733727810651"/>
    <s v="Kids Story Book"/>
    <s v="Books"/>
    <s v="Books"/>
    <s v="Books"/>
    <s v="Books"/>
    <n v="23"/>
    <s v="Books"/>
    <m/>
    <n v="2025"/>
    <x v="5"/>
    <n v="5"/>
    <n v="1"/>
    <s v="Weekday"/>
    <m/>
  </r>
  <r>
    <s v="WEB-6319"/>
    <d v="2024-05-21T00:00:00"/>
    <s v="Rahul Bose"/>
    <s v="Pune"/>
    <s v="Books"/>
    <s v="Kids Story Book"/>
    <n v="3"/>
    <n v="704.16"/>
    <s v="Credit Card"/>
    <s v="Returned"/>
    <n v="4"/>
    <n v="2112.48"/>
    <m/>
    <m/>
    <m/>
    <m/>
    <m/>
    <m/>
    <s v="Completed"/>
    <s v="No"/>
    <s v="No"/>
    <m/>
    <n v="595"/>
    <n v="444"/>
    <n v="594714.6477588166"/>
    <n v="60882.938065984097"/>
    <n v="3.804733727810651"/>
    <s v="Kids Story Book"/>
    <s v="Books"/>
    <s v="Books"/>
    <s v="Books"/>
    <s v="Books"/>
    <n v="23"/>
    <s v="Books"/>
    <m/>
    <n v="2024"/>
    <x v="6"/>
    <n v="21"/>
    <n v="3"/>
    <s v="Weekday"/>
    <m/>
  </r>
  <r>
    <s v="WEB-5199"/>
    <d v="2023-12-13T00:00:00"/>
    <s v="Saanvi Rao"/>
    <s v="Hyderabad"/>
    <s v="Fashion"/>
    <s v="Men'S T-Shirt"/>
    <n v="2"/>
    <n v="1461.67"/>
    <s v="Debit Card"/>
    <s v="Delivered"/>
    <n v="5"/>
    <n v="2923.34"/>
    <m/>
    <m/>
    <m/>
    <m/>
    <m/>
    <m/>
    <s v="Completed"/>
    <s v="Yes"/>
    <s v="No"/>
    <m/>
    <n v="559"/>
    <n v="408"/>
    <n v="1892867.2841657216"/>
    <n v="199432.98236095349"/>
    <n v="3.8949824970828471"/>
    <s v="Men'S T-Shirt"/>
    <s v="Fashion"/>
    <s v="Fashion"/>
    <s v="Fashion"/>
    <s v="Fashion"/>
    <n v="55"/>
    <s v="Fashion"/>
    <m/>
    <n v="2023"/>
    <x v="10"/>
    <n v="13"/>
    <n v="4"/>
    <s v="Weekday"/>
    <m/>
  </r>
  <r>
    <s v="WEB-8883"/>
    <d v="2024-01-10T00:00:00"/>
    <s v="Rahul Joshi"/>
    <s v="Hyderabad"/>
    <s v="Fashion"/>
    <s v="Men'S T-Shirt"/>
    <n v="1"/>
    <n v="367.3"/>
    <s v="Upi"/>
    <s v="Delivered"/>
    <m/>
    <n v="367.3"/>
    <m/>
    <m/>
    <m/>
    <m/>
    <m/>
    <m/>
    <s v="Completed"/>
    <s v="No"/>
    <s v="No"/>
    <m/>
    <n v="559"/>
    <n v="408"/>
    <n v="1892867.2841657216"/>
    <n v="199432.98236095349"/>
    <n v="3.8949824970828471"/>
    <s v="Men'S T-Shirt"/>
    <s v="Fashion"/>
    <s v="Fashion"/>
    <s v="Fashion"/>
    <s v="Fashion"/>
    <n v="55"/>
    <s v="Fashion"/>
    <m/>
    <n v="2024"/>
    <x v="5"/>
    <n v="10"/>
    <n v="4"/>
    <s v="Weekday"/>
    <m/>
  </r>
  <r>
    <s v="WEB-5823"/>
    <d v="2023-08-18T00:00:00"/>
    <s v="Kavya Patel"/>
    <s v="Kolkata"/>
    <s v="Home &amp; Kitchen"/>
    <s v="Non-Stick Pan"/>
    <n v="1"/>
    <n v="1628.17"/>
    <s v="Debit Card"/>
    <s v="Delivered"/>
    <n v="4"/>
    <n v="1628.17"/>
    <m/>
    <m/>
    <m/>
    <m/>
    <m/>
    <m/>
    <s v="Completed"/>
    <s v="Yes"/>
    <s v="No"/>
    <m/>
    <n v="590"/>
    <n v="451"/>
    <n v="1463424.4009529033"/>
    <n v="118285.78776560788"/>
    <n v="3.8140589569160999"/>
    <s v="Non-Stick Pan"/>
    <s v="Home &amp; Kitchen"/>
    <s v="Home &amp; Kitchen"/>
    <s v="Home &amp; Kitchen"/>
    <s v="Home &amp; Kitchen"/>
    <n v="7"/>
    <s v="Home &amp; Kitchen"/>
    <m/>
    <n v="2023"/>
    <x v="9"/>
    <n v="18"/>
    <n v="6"/>
    <s v="Weekday"/>
    <m/>
  </r>
  <r>
    <s v="WEB-6984"/>
    <d v="2025-05-01T00:00:00"/>
    <s v="Diya Joshi"/>
    <s v="Bengaluru"/>
    <s v="Home &amp; Kitchen"/>
    <s v="Water Bottle"/>
    <n v="1"/>
    <n v="967.54"/>
    <s v="Cash On Delivery"/>
    <s v="Delivered"/>
    <n v="3"/>
    <n v="967.54"/>
    <m/>
    <m/>
    <m/>
    <m/>
    <m/>
    <m/>
    <s v="Completed"/>
    <s v="No"/>
    <s v="No"/>
    <m/>
    <n v="567"/>
    <n v="440"/>
    <n v="1463424.4009529033"/>
    <n v="118285.78776560788"/>
    <n v="3.8140589569160999"/>
    <s v="Water Bottle"/>
    <s v="Home &amp; Kitchen"/>
    <s v="Home &amp; Kitchen"/>
    <s v="Home &amp; Kitchen"/>
    <s v="Home &amp; Kitchen"/>
    <n v="2"/>
    <s v="Home &amp; Kitchen"/>
    <m/>
    <n v="2025"/>
    <x v="6"/>
    <n v="1"/>
    <n v="5"/>
    <s v="Weekend"/>
    <m/>
  </r>
  <r>
    <s v="WEB-5002"/>
    <d v="2024-02-11T00:00:00"/>
    <s v="Saanvi Khan"/>
    <s v="Hyderabad"/>
    <s v="Fashion"/>
    <s v="Denim Jeans"/>
    <n v="1"/>
    <n v="868.37"/>
    <s v="Debit Card"/>
    <s v="Pending"/>
    <n v="2"/>
    <n v="868.37"/>
    <m/>
    <m/>
    <m/>
    <m/>
    <m/>
    <m/>
    <s v="Pending"/>
    <s v="No"/>
    <s v="Yes"/>
    <m/>
    <n v="559"/>
    <n v="408"/>
    <n v="1892867.2841657216"/>
    <n v="199432.98236095349"/>
    <n v="3.8949824970828471"/>
    <s v="Denim Jeans"/>
    <s v="Fashion"/>
    <s v="Fashion"/>
    <s v="Fashion"/>
    <s v="Fashion"/>
    <n v="6"/>
    <s v="Fashion"/>
    <m/>
    <n v="2024"/>
    <x v="0"/>
    <n v="11"/>
    <n v="1"/>
    <s v="Weekday"/>
    <m/>
  </r>
  <r>
    <s v="WEB-5695"/>
    <d v="2024-07-01T00:00:00"/>
    <s v="Diya Das"/>
    <s v="Mumbai"/>
    <s v="Books"/>
    <s v="Cookbook"/>
    <n v="2"/>
    <n v="204.24"/>
    <s v="Credit Card"/>
    <s v="Pending"/>
    <n v="4"/>
    <n v="408.48"/>
    <m/>
    <m/>
    <m/>
    <m/>
    <m/>
    <m/>
    <s v="Pending"/>
    <s v="No"/>
    <s v="Yes"/>
    <m/>
    <n v="619"/>
    <n v="468"/>
    <n v="594714.6477588166"/>
    <n v="60882.938065984097"/>
    <n v="3.804733727810651"/>
    <s v="Cookbook"/>
    <s v="Books"/>
    <s v="Books"/>
    <s v="Books"/>
    <s v="Books"/>
    <n v="4"/>
    <s v="Books"/>
    <m/>
    <n v="2024"/>
    <x v="2"/>
    <n v="1"/>
    <n v="2"/>
    <s v="Weekend"/>
    <m/>
  </r>
  <r>
    <s v="WEB-7123"/>
    <d v="2023-06-01T00:00:00"/>
    <s v="Sanjay Chatterjee"/>
    <s v="Pune"/>
    <s v="Books"/>
    <s v="Kids Story Book"/>
    <n v="1"/>
    <n v="718.24"/>
    <s v="Net Banking"/>
    <s v="Delivered"/>
    <n v="3"/>
    <n v="718.24"/>
    <m/>
    <m/>
    <m/>
    <m/>
    <m/>
    <m/>
    <s v="Completed"/>
    <s v="No"/>
    <s v="No"/>
    <m/>
    <n v="595"/>
    <n v="444"/>
    <n v="594714.6477588166"/>
    <n v="60882.938065984097"/>
    <n v="3.804733727810651"/>
    <s v="Kids Story Book"/>
    <s v="Books"/>
    <s v="Books"/>
    <s v="Books"/>
    <s v="Books"/>
    <n v="23"/>
    <s v="Books"/>
    <m/>
    <n v="2023"/>
    <x v="11"/>
    <n v="1"/>
    <n v="5"/>
    <s v="Weekend"/>
    <m/>
  </r>
  <r>
    <s v="WEB-5777"/>
    <d v="2025-05-01T00:00:00"/>
    <s v="Rahul Chatterjee"/>
    <s v="Ahmedabad"/>
    <s v="Electronics"/>
    <s v="Wireless Earbuds"/>
    <n v="2"/>
    <n v="1554.72"/>
    <s v="Credit Card"/>
    <s v="Pending"/>
    <n v="4"/>
    <n v="3109.44"/>
    <m/>
    <m/>
    <m/>
    <m/>
    <m/>
    <m/>
    <s v="Pending"/>
    <s v="No"/>
    <s v="Yes"/>
    <m/>
    <n v="589"/>
    <n v="426"/>
    <n v="2759712.3299794244"/>
    <n v="330643.50635802455"/>
    <n v="3.8641711229946525"/>
    <s v="Wireless Earbuds"/>
    <s v="Electronics"/>
    <s v="Electronics"/>
    <s v="Electronics"/>
    <s v="Electronics"/>
    <n v="12"/>
    <s v="Electronics"/>
    <m/>
    <n v="2025"/>
    <x v="6"/>
    <n v="1"/>
    <n v="5"/>
    <s v="Weekend"/>
    <m/>
  </r>
  <r>
    <s v="WEB-6719"/>
    <d v="2025-06-19T00:00:00"/>
    <s v="Kavya Kumar"/>
    <s v="Bengaluru"/>
    <s v="Books"/>
    <s v="Self-Help Book"/>
    <n v="1"/>
    <n v="127.14"/>
    <s v="Upi"/>
    <s v="Pending"/>
    <n v="2"/>
    <n v="127.14"/>
    <m/>
    <m/>
    <m/>
    <m/>
    <m/>
    <m/>
    <s v="Pending"/>
    <s v="No"/>
    <s v="Yes"/>
    <m/>
    <n v="567"/>
    <n v="440"/>
    <n v="594714.6477588166"/>
    <n v="60882.938065984097"/>
    <n v="3.804733727810651"/>
    <s v="Self-Help Book"/>
    <s v="Books"/>
    <s v="Books"/>
    <s v="Books"/>
    <s v="Books"/>
    <n v="19"/>
    <s v="Books"/>
    <m/>
    <n v="2025"/>
    <x v="11"/>
    <n v="19"/>
    <n v="5"/>
    <s v="Weekday"/>
    <m/>
  </r>
  <r>
    <s v="WEB-9183"/>
    <d v="2023-08-08T00:00:00"/>
    <s v="Kavya Pillai"/>
    <s v="Chennai"/>
    <s v="Books"/>
    <s v="Self-Help Book"/>
    <n v="1"/>
    <n v="791.37"/>
    <s v="Credit Card"/>
    <s v="Delivered"/>
    <n v="4"/>
    <n v="791.37"/>
    <m/>
    <m/>
    <m/>
    <m/>
    <m/>
    <m/>
    <s v="Completed"/>
    <s v="No"/>
    <s v="No"/>
    <m/>
    <n v="558"/>
    <n v="430"/>
    <n v="594714.6477588166"/>
    <n v="60882.938065984097"/>
    <n v="3.804733727810651"/>
    <s v="Self-Help Book"/>
    <s v="Books"/>
    <s v="Books"/>
    <s v="Books"/>
    <s v="Books"/>
    <n v="19"/>
    <s v="Books"/>
    <m/>
    <n v="2023"/>
    <x v="9"/>
    <n v="8"/>
    <n v="3"/>
    <s v="Weekday"/>
    <m/>
  </r>
  <r>
    <s v="WEB-9204"/>
    <d v="2023-01-29T00:00:00"/>
    <s v="Sanjay Iyer"/>
    <s v="Pune"/>
    <s v="Fashion"/>
    <s v="Sunglasses"/>
    <n v="1"/>
    <n v="871.2"/>
    <s v="Upi"/>
    <s v="Delivered"/>
    <n v="4"/>
    <n v="871.2"/>
    <m/>
    <m/>
    <m/>
    <m/>
    <m/>
    <m/>
    <s v="Completed"/>
    <s v="No"/>
    <s v="No"/>
    <m/>
    <n v="595"/>
    <n v="444"/>
    <n v="1892867.2841657216"/>
    <n v="199432.98236095349"/>
    <n v="3.8949824970828471"/>
    <s v="Sunglasses"/>
    <s v="Fashion"/>
    <s v="Fashion"/>
    <s v="Fashion"/>
    <s v="Fashion"/>
    <n v="53"/>
    <s v="Fashion"/>
    <m/>
    <n v="2023"/>
    <x v="5"/>
    <n v="29"/>
    <n v="1"/>
    <s v="Weekday"/>
    <m/>
  </r>
  <r>
    <s v="WEB-8536"/>
    <d v="2023-09-04T00:00:00"/>
    <s v="Aditya Patel"/>
    <s v="Pune"/>
    <s v="Electronics"/>
    <s v="Smart Watch"/>
    <n v="2"/>
    <n v="2313.5100000000002"/>
    <s v="Credit Card"/>
    <s v="Delivered"/>
    <n v="5"/>
    <n v="4627.0200000000004"/>
    <m/>
    <m/>
    <m/>
    <m/>
    <m/>
    <m/>
    <s v="Completed"/>
    <s v="Yes"/>
    <s v="No"/>
    <m/>
    <n v="595"/>
    <n v="444"/>
    <n v="2759712.3299794244"/>
    <n v="330643.50635802455"/>
    <n v="3.8641711229946525"/>
    <s v="Smart Watch"/>
    <s v="Electronics"/>
    <s v="Electronics"/>
    <s v="Electronics"/>
    <s v="Electronics"/>
    <n v="17"/>
    <s v="Electronics"/>
    <m/>
    <n v="2023"/>
    <x v="1"/>
    <n v="4"/>
    <n v="2"/>
    <s v="Weekday"/>
    <m/>
  </r>
  <r>
    <s v="WEB-7883"/>
    <d v="2023-05-09T00:00:00"/>
    <s v="Diya Joshi"/>
    <s v="Ahmedabad"/>
    <s v="Fashion"/>
    <s v="Running Shoes"/>
    <n v="1"/>
    <n v="1718.34"/>
    <s v="Upi"/>
    <s v="Delivered"/>
    <n v="4"/>
    <n v="1718.34"/>
    <m/>
    <m/>
    <m/>
    <m/>
    <m/>
    <m/>
    <s v="Completed"/>
    <s v="Yes"/>
    <s v="No"/>
    <m/>
    <n v="589"/>
    <n v="426"/>
    <n v="1892867.2841657216"/>
    <n v="199432.98236095349"/>
    <n v="3.8949824970828471"/>
    <s v="Running Shoes"/>
    <s v="Fashion"/>
    <s v="Fashion"/>
    <s v="Fashion"/>
    <s v="Fashion"/>
    <n v="45"/>
    <s v="Fashion"/>
    <m/>
    <n v="2023"/>
    <x v="6"/>
    <n v="9"/>
    <n v="3"/>
    <s v="Weekday"/>
    <m/>
  </r>
  <r>
    <s v="WEB-6422"/>
    <d v="2023-11-30T00:00:00"/>
    <s v="Rahul Gupta"/>
    <s v="Kolkata"/>
    <s v="Beauty"/>
    <s v="Lipstick"/>
    <n v="3"/>
    <n v="110.29"/>
    <s v="Credit Card"/>
    <s v="Delivered"/>
    <n v="4"/>
    <n v="330.87"/>
    <m/>
    <m/>
    <m/>
    <m/>
    <m/>
    <m/>
    <s v="Completed"/>
    <s v="No"/>
    <s v="No"/>
    <m/>
    <n v="590"/>
    <n v="451"/>
    <n v="1098537.4901531704"/>
    <n v="96724.388030634553"/>
    <n v="3.9001122334455669"/>
    <s v="Lipstick"/>
    <s v="Beauty"/>
    <s v="Beauty"/>
    <s v="Beauty"/>
    <s v="Beauty"/>
    <n v="10"/>
    <s v="Beauty"/>
    <m/>
    <n v="2023"/>
    <x v="3"/>
    <n v="30"/>
    <n v="5"/>
    <s v="Weekday"/>
    <m/>
  </r>
  <r>
    <s v="WEB-6653"/>
    <d v="2023-08-15T00:00:00"/>
    <s v="Simran Reddy"/>
    <s v="Pune"/>
    <s v="Fashion"/>
    <s v="Running Shoes"/>
    <n v="1"/>
    <n v="1419.824472190694"/>
    <s v="Credit Card"/>
    <s v="Delivered"/>
    <n v="4"/>
    <n v="1419.824472190694"/>
    <m/>
    <m/>
    <m/>
    <m/>
    <m/>
    <m/>
    <s v="Completed"/>
    <s v="Yes"/>
    <s v="No"/>
    <m/>
    <n v="595"/>
    <n v="444"/>
    <n v="1892867.2841657216"/>
    <n v="199432.98236095349"/>
    <n v="3.8949824970828471"/>
    <s v="Running Shoes"/>
    <s v="Fashion"/>
    <s v="Fashion"/>
    <s v="Fashion"/>
    <s v="Fashion"/>
    <n v="45"/>
    <s v="Fashion"/>
    <m/>
    <n v="2023"/>
    <x v="9"/>
    <n v="15"/>
    <n v="3"/>
    <s v="Weekday"/>
    <m/>
  </r>
  <r>
    <s v="WEB-7449"/>
    <d v="2025-01-25T00:00:00"/>
    <s v="Ananya Singh"/>
    <s v="Bengaluru"/>
    <s v="Home &amp; Kitchen"/>
    <s v="Storage Box"/>
    <n v="2"/>
    <n v="1080.73"/>
    <s v="Net Banking"/>
    <s v="Delivered"/>
    <m/>
    <n v="2161.46"/>
    <m/>
    <m/>
    <m/>
    <m/>
    <m/>
    <m/>
    <s v="Completed"/>
    <s v="Yes"/>
    <s v="No"/>
    <m/>
    <n v="567"/>
    <n v="440"/>
    <n v="1463424.4009529033"/>
    <n v="118285.78776560788"/>
    <n v="3.8140589569160999"/>
    <s v="Storage Box"/>
    <s v="Home &amp; Kitchen"/>
    <s v="Home &amp; Kitchen"/>
    <s v="Home &amp; Kitchen"/>
    <s v="Home &amp; Kitchen"/>
    <n v="8"/>
    <s v="Home &amp; Kitchen"/>
    <m/>
    <n v="2025"/>
    <x v="5"/>
    <n v="25"/>
    <n v="7"/>
    <s v="Weekday"/>
    <m/>
  </r>
  <r>
    <s v="WEB-8820"/>
    <d v="2025-01-24T00:00:00"/>
    <s v="Simran Chatterjee"/>
    <s v="Ahmedabad"/>
    <s v="Electronics"/>
    <s v="Bluetooth Speaker"/>
    <n v="1"/>
    <n v="2407.81"/>
    <s v="Credit Card"/>
    <s v="Returned"/>
    <n v="1"/>
    <n v="2407.81"/>
    <m/>
    <m/>
    <m/>
    <m/>
    <m/>
    <m/>
    <s v="Completed"/>
    <s v="No"/>
    <s v="No"/>
    <m/>
    <n v="589"/>
    <n v="426"/>
    <n v="2759712.3299794244"/>
    <n v="330643.50635802455"/>
    <n v="3.8641711229946525"/>
    <s v="Bluetooth Speaker"/>
    <s v="Electronics"/>
    <s v="Electronics"/>
    <s v="Electronics"/>
    <s v="Electronics"/>
    <n v="48"/>
    <s v="Electronics"/>
    <m/>
    <n v="2025"/>
    <x v="5"/>
    <n v="24"/>
    <n v="6"/>
    <s v="Weekday"/>
    <m/>
  </r>
  <r>
    <s v="WEB-7650"/>
    <d v="2024-10-06T00:00:00"/>
    <s v="Arjun Sharma"/>
    <s v="Delhi"/>
    <s v="Beauty"/>
    <s v="Shampoo 200Ml"/>
    <n v="1"/>
    <n v="667.45"/>
    <s v="Cash On Delivery"/>
    <s v="Pending"/>
    <n v="4"/>
    <n v="667.45"/>
    <m/>
    <m/>
    <m/>
    <m/>
    <m/>
    <m/>
    <s v="Pending"/>
    <s v="No"/>
    <s v="Yes"/>
    <m/>
    <n v="573"/>
    <n v="450"/>
    <n v="1098537.4901531704"/>
    <n v="96724.388030634553"/>
    <n v="3.9001122334455669"/>
    <s v="Shampoo 200Ml"/>
    <s v="Beauty"/>
    <s v="Beauty"/>
    <s v="Beauty"/>
    <s v="Beauty"/>
    <n v="64"/>
    <s v="Beauty"/>
    <m/>
    <n v="2024"/>
    <x v="8"/>
    <n v="6"/>
    <n v="1"/>
    <s v="Weekday"/>
    <m/>
  </r>
  <r>
    <s v="WEB-6087"/>
    <d v="2025-01-09T00:00:00"/>
    <s v="Riya Chatterjee"/>
    <s v="Ahmedabad"/>
    <s v="Electronics"/>
    <s v="Power Bank 10000Mah"/>
    <n v="1"/>
    <n v="2459.4699999999998"/>
    <s v="Debit Card"/>
    <s v="Delivered"/>
    <n v="5"/>
    <n v="2459.4699999999998"/>
    <m/>
    <m/>
    <m/>
    <m/>
    <m/>
    <m/>
    <s v="Completed"/>
    <s v="Yes"/>
    <s v="No"/>
    <m/>
    <n v="589"/>
    <n v="426"/>
    <n v="2759712.3299794244"/>
    <n v="330643.50635802455"/>
    <n v="3.8641711229946525"/>
    <s v="Power Bank 10000Mah"/>
    <s v="Electronics"/>
    <s v="Electronics"/>
    <s v="Electronics"/>
    <s v="Electronics"/>
    <n v="3"/>
    <s v="Electronics"/>
    <m/>
    <n v="2025"/>
    <x v="5"/>
    <n v="9"/>
    <n v="5"/>
    <s v="Weekday"/>
    <m/>
  </r>
  <r>
    <s v="WEB-8226"/>
    <d v="2025-04-20T00:00:00"/>
    <s v="Vivaan Nair"/>
    <s v="Mumbai"/>
    <s v="Books"/>
    <s v="Cookbook"/>
    <n v="1"/>
    <n v="450.26903299203627"/>
    <s v="Net Banking"/>
    <s v="Pending"/>
    <n v="4"/>
    <n v="450.26903299203627"/>
    <m/>
    <m/>
    <m/>
    <m/>
    <m/>
    <m/>
    <s v="Pending"/>
    <s v="No"/>
    <s v="Yes"/>
    <m/>
    <n v="619"/>
    <n v="468"/>
    <n v="594714.6477588166"/>
    <n v="60882.938065984097"/>
    <n v="3.804733727810651"/>
    <s v="Cookbook"/>
    <s v="Books"/>
    <s v="Books"/>
    <s v="Books"/>
    <s v="Books"/>
    <n v="4"/>
    <s v="Books"/>
    <m/>
    <n v="2025"/>
    <x v="7"/>
    <n v="20"/>
    <n v="1"/>
    <s v="Weekday"/>
    <m/>
  </r>
  <r>
    <s v="WEB-9274"/>
    <d v="2024-11-29T00:00:00"/>
    <s v="Riya Bose"/>
    <s v="Ahmedabad"/>
    <s v="Books"/>
    <s v="Notebook Set"/>
    <n v="1"/>
    <n v="217.25"/>
    <s v="Cash On Delivery"/>
    <s v="Delivered"/>
    <n v="5"/>
    <n v="217.25"/>
    <m/>
    <m/>
    <m/>
    <m/>
    <m/>
    <m/>
    <s v="Completed"/>
    <s v="No"/>
    <s v="No"/>
    <m/>
    <n v="589"/>
    <n v="426"/>
    <n v="594714.6477588166"/>
    <n v="60882.938065984097"/>
    <n v="3.804733727810651"/>
    <s v="Notebook Set"/>
    <s v="Books"/>
    <s v="Books"/>
    <s v="Books"/>
    <s v="Books"/>
    <n v="20"/>
    <s v="Books"/>
    <m/>
    <n v="2024"/>
    <x v="3"/>
    <n v="29"/>
    <n v="6"/>
    <s v="Weekday"/>
    <m/>
  </r>
  <r>
    <s v="WEB-6844"/>
    <d v="2023-12-15T00:00:00"/>
    <s v="Diya Mehta"/>
    <s v="Delhi"/>
    <s v="Home &amp; Kitchen"/>
    <s v="Table Lamp"/>
    <n v="1"/>
    <n v="1938.83"/>
    <s v="Net Banking"/>
    <s v="Delivered"/>
    <n v="1"/>
    <n v="1938.83"/>
    <m/>
    <m/>
    <m/>
    <m/>
    <m/>
    <m/>
    <s v="Completed"/>
    <s v="Yes"/>
    <s v="No"/>
    <m/>
    <n v="573"/>
    <n v="450"/>
    <n v="1463424.4009529033"/>
    <n v="118285.78776560788"/>
    <n v="3.8140589569160999"/>
    <s v="Table Lamp"/>
    <s v="Home &amp; Kitchen"/>
    <s v="Home &amp; Kitchen"/>
    <s v="Home &amp; Kitchen"/>
    <s v="Home &amp; Kitchen"/>
    <n v="32"/>
    <s v="Home &amp; Kitchen"/>
    <m/>
    <n v="2023"/>
    <x v="10"/>
    <n v="15"/>
    <n v="6"/>
    <s v="Weekday"/>
    <m/>
  </r>
  <r>
    <s v="WEB-5766"/>
    <d v="2024-08-17T00:00:00"/>
    <s v="Riya Nair"/>
    <s v="Pune"/>
    <s v="Books"/>
    <s v="Kids Story Book"/>
    <n v="2"/>
    <n v="201.87"/>
    <s v="Net Banking"/>
    <s v="Delivered"/>
    <m/>
    <n v="403.74"/>
    <m/>
    <m/>
    <m/>
    <m/>
    <m/>
    <m/>
    <s v="Completed"/>
    <s v="No"/>
    <s v="No"/>
    <m/>
    <n v="595"/>
    <n v="444"/>
    <n v="594714.6477588166"/>
    <n v="60882.938065984097"/>
    <n v="3.804733727810651"/>
    <s v="Kids Story Book"/>
    <s v="Books"/>
    <s v="Books"/>
    <s v="Books"/>
    <s v="Books"/>
    <n v="23"/>
    <s v="Books"/>
    <m/>
    <n v="2024"/>
    <x v="9"/>
    <n v="17"/>
    <n v="7"/>
    <s v="Weekday"/>
    <m/>
  </r>
  <r>
    <s v="WEB-6560"/>
    <d v="2023-07-08T00:00:00"/>
    <s v="Meera Menon"/>
    <s v="Kolkata"/>
    <s v="Home &amp; Kitchen"/>
    <s v="Water Bottle"/>
    <n v="1"/>
    <n v="1941.78"/>
    <s v="Cash On Delivery"/>
    <s v="Delivered"/>
    <n v="4"/>
    <n v="1941.78"/>
    <m/>
    <m/>
    <m/>
    <m/>
    <m/>
    <m/>
    <s v="Completed"/>
    <s v="Yes"/>
    <s v="No"/>
    <m/>
    <n v="590"/>
    <n v="451"/>
    <n v="1463424.4009529033"/>
    <n v="118285.78776560788"/>
    <n v="3.8140589569160999"/>
    <s v="Water Bottle"/>
    <s v="Home &amp; Kitchen"/>
    <s v="Home &amp; Kitchen"/>
    <s v="Home &amp; Kitchen"/>
    <s v="Home &amp; Kitchen"/>
    <n v="2"/>
    <s v="Home &amp; Kitchen"/>
    <m/>
    <n v="2023"/>
    <x v="2"/>
    <n v="8"/>
    <n v="7"/>
    <s v="Weekday"/>
    <m/>
  </r>
  <r>
    <s v="WEB-5835"/>
    <d v="2025-05-18T00:00:00"/>
    <s v="Vivaan Malhotra"/>
    <s v="Kolkata"/>
    <s v="Books"/>
    <s v="Fiction Novel"/>
    <n v="1"/>
    <n v="231.34"/>
    <s v="Upi"/>
    <s v="Delivered"/>
    <n v="5"/>
    <n v="231.34"/>
    <m/>
    <m/>
    <m/>
    <m/>
    <m/>
    <m/>
    <s v="Completed"/>
    <s v="No"/>
    <s v="No"/>
    <m/>
    <n v="590"/>
    <n v="451"/>
    <n v="594714.6477588166"/>
    <n v="60882.938065984097"/>
    <n v="3.804733727810651"/>
    <s v="Fiction Novel"/>
    <s v="Books"/>
    <s v="Books"/>
    <s v="Books"/>
    <s v="Books"/>
    <n v="11"/>
    <s v="Books"/>
    <m/>
    <n v="2025"/>
    <x v="6"/>
    <n v="18"/>
    <n v="1"/>
    <s v="Weekday"/>
    <m/>
  </r>
  <r>
    <s v="WEB-8346"/>
    <d v="2024-04-18T00:00:00"/>
    <s v="Saanvi Rao"/>
    <s v="Bengaluru"/>
    <s v="Electronics"/>
    <s v="Smart Watch"/>
    <n v="1"/>
    <n v="1013.5"/>
    <s v="Net Banking"/>
    <s v="Delivered"/>
    <n v="5"/>
    <n v="1013.5"/>
    <m/>
    <m/>
    <m/>
    <m/>
    <m/>
    <m/>
    <s v="Completed"/>
    <s v="Yes"/>
    <s v="No"/>
    <m/>
    <n v="567"/>
    <n v="440"/>
    <n v="2759712.3299794244"/>
    <n v="330643.50635802455"/>
    <n v="3.8641711229946525"/>
    <s v="Smart Watch"/>
    <s v="Electronics"/>
    <s v="Electronics"/>
    <s v="Electronics"/>
    <s v="Electronics"/>
    <n v="17"/>
    <s v="Electronics"/>
    <m/>
    <n v="2024"/>
    <x v="7"/>
    <n v="18"/>
    <n v="5"/>
    <s v="Weekday"/>
    <m/>
  </r>
  <r>
    <s v="WEB-6497"/>
    <d v="2024-07-06T00:00:00"/>
    <s v="Karan Pillai"/>
    <s v="Delhi"/>
    <s v="Home &amp; Kitchen"/>
    <s v="Led Bulb Pack"/>
    <n v="3"/>
    <n v="533.49"/>
    <s v="Credit Card"/>
    <s v="Cancelled"/>
    <n v="3"/>
    <n v="1600.47"/>
    <m/>
    <m/>
    <m/>
    <m/>
    <m/>
    <m/>
    <s v="Lost Sale"/>
    <s v="No"/>
    <s v="Yes"/>
    <m/>
    <n v="573"/>
    <n v="450"/>
    <n v="1463424.4009529033"/>
    <n v="118285.78776560788"/>
    <n v="3.8140589569160999"/>
    <s v="Led Bulb Pack"/>
    <s v="Home &amp; Kitchen"/>
    <s v="Home &amp; Kitchen"/>
    <s v="Home &amp; Kitchen"/>
    <s v="Home &amp; Kitchen"/>
    <n v="76"/>
    <s v="Home &amp; Kitchen"/>
    <m/>
    <n v="2024"/>
    <x v="2"/>
    <n v="6"/>
    <n v="7"/>
    <s v="Weekday"/>
    <m/>
  </r>
  <r>
    <s v="WEB-9458"/>
    <d v="2023-01-19T00:00:00"/>
    <s v="Aditya Nair"/>
    <s v="Bengaluru"/>
    <s v="Home &amp; Kitchen"/>
    <s v="Water Bottle"/>
    <n v="1"/>
    <n v="468.87"/>
    <s v="Net Banking"/>
    <s v="Delivered"/>
    <n v="5"/>
    <n v="468.87"/>
    <m/>
    <m/>
    <m/>
    <m/>
    <m/>
    <m/>
    <s v="Completed"/>
    <s v="No"/>
    <s v="No"/>
    <m/>
    <n v="567"/>
    <n v="440"/>
    <n v="1463424.4009529033"/>
    <n v="118285.78776560788"/>
    <n v="3.8140589569160999"/>
    <s v="Water Bottle"/>
    <s v="Home &amp; Kitchen"/>
    <s v="Home &amp; Kitchen"/>
    <s v="Home &amp; Kitchen"/>
    <s v="Home &amp; Kitchen"/>
    <n v="2"/>
    <s v="Home &amp; Kitchen"/>
    <m/>
    <n v="2023"/>
    <x v="5"/>
    <n v="19"/>
    <n v="5"/>
    <s v="Weekday"/>
    <m/>
  </r>
  <r>
    <s v="WEB-5849"/>
    <d v="2023-12-04T00:00:00"/>
    <s v="Simran Sharma"/>
    <s v="Mumbai"/>
    <s v="Beauty"/>
    <s v="Face Cream"/>
    <n v="1"/>
    <n v="1286.32"/>
    <s v="Credit Card"/>
    <s v="Delivered"/>
    <n v="5"/>
    <n v="1286.32"/>
    <m/>
    <m/>
    <m/>
    <m/>
    <m/>
    <m/>
    <s v="Completed"/>
    <s v="Yes"/>
    <s v="No"/>
    <m/>
    <n v="619"/>
    <n v="468"/>
    <n v="1098537.4901531704"/>
    <n v="96724.388030634553"/>
    <n v="3.9001122334455669"/>
    <s v="Face Cream"/>
    <s v="Beauty"/>
    <s v="Beauty"/>
    <s v="Beauty"/>
    <s v="Beauty"/>
    <n v="80"/>
    <s v="Beauty"/>
    <m/>
    <n v="2023"/>
    <x v="10"/>
    <n v="4"/>
    <n v="2"/>
    <s v="Weekday"/>
    <m/>
  </r>
  <r>
    <s v="WEB-5487"/>
    <d v="2024-04-01T00:00:00"/>
    <s v="Diya Gupta"/>
    <s v="Pune"/>
    <s v="Fashion"/>
    <s v="Running Shoes"/>
    <n v="1"/>
    <n v="732.54"/>
    <s v="Net Banking"/>
    <s v="Delivered"/>
    <n v="4"/>
    <n v="732.54"/>
    <m/>
    <m/>
    <m/>
    <m/>
    <m/>
    <m/>
    <s v="Completed"/>
    <s v="No"/>
    <s v="No"/>
    <m/>
    <n v="595"/>
    <n v="444"/>
    <n v="1892867.2841657216"/>
    <n v="199432.98236095349"/>
    <n v="3.8949824970828471"/>
    <s v="Running Shoes"/>
    <s v="Fashion"/>
    <s v="Fashion"/>
    <s v="Fashion"/>
    <s v="Fashion"/>
    <n v="45"/>
    <s v="Fashion"/>
    <m/>
    <n v="2024"/>
    <x v="7"/>
    <n v="1"/>
    <n v="2"/>
    <s v="Weekend"/>
    <m/>
  </r>
  <r>
    <s v="WEB-9020"/>
    <d v="2023-02-15T00:00:00"/>
    <s v="Simran Khan"/>
    <s v="Ahmedabad"/>
    <s v="Books"/>
    <s v="Self-Help Book"/>
    <n v="2"/>
    <n v="430.95"/>
    <s v="Cash On Delivery"/>
    <s v="Returned"/>
    <n v="4"/>
    <n v="861.9"/>
    <m/>
    <m/>
    <m/>
    <m/>
    <m/>
    <m/>
    <s v="Completed"/>
    <s v="No"/>
    <s v="No"/>
    <m/>
    <n v="589"/>
    <n v="426"/>
    <n v="594714.6477588166"/>
    <n v="60882.938065984097"/>
    <n v="3.804733727810651"/>
    <s v="Self-Help Book"/>
    <s v="Books"/>
    <s v="Books"/>
    <s v="Books"/>
    <s v="Books"/>
    <n v="19"/>
    <s v="Books"/>
    <m/>
    <n v="2023"/>
    <x v="0"/>
    <n v="15"/>
    <n v="4"/>
    <s v="Weekday"/>
    <m/>
  </r>
  <r>
    <s v="WEB-9350"/>
    <d v="2024-01-10T00:00:00"/>
    <s v="Vivaan Reddy"/>
    <s v="Ahmedabad"/>
    <s v="Electronics"/>
    <s v="Wireless Earbuds"/>
    <n v="1"/>
    <n v="1289.19"/>
    <s v="Debit Card"/>
    <s v="Delivered"/>
    <n v="4"/>
    <n v="1289.19"/>
    <m/>
    <m/>
    <m/>
    <m/>
    <m/>
    <m/>
    <s v="Completed"/>
    <s v="Yes"/>
    <s v="No"/>
    <m/>
    <n v="589"/>
    <n v="426"/>
    <n v="2759712.3299794244"/>
    <n v="330643.50635802455"/>
    <n v="3.8641711229946525"/>
    <s v="Wireless Earbuds"/>
    <s v="Electronics"/>
    <s v="Electronics"/>
    <s v="Electronics"/>
    <s v="Electronics"/>
    <n v="12"/>
    <s v="Electronics"/>
    <m/>
    <n v="2024"/>
    <x v="5"/>
    <n v="10"/>
    <n v="4"/>
    <s v="Weekday"/>
    <m/>
  </r>
  <r>
    <s v="WEB-6634"/>
    <d v="2025-01-17T00:00:00"/>
    <s v="Vikram Menon"/>
    <s v="Kolkata"/>
    <s v="Electronics"/>
    <s v="Wireless Earbuds"/>
    <n v="1"/>
    <n v="2665.11"/>
    <s v="Net Banking"/>
    <s v="Delivered"/>
    <n v="3"/>
    <n v="2665.11"/>
    <m/>
    <m/>
    <m/>
    <m/>
    <m/>
    <m/>
    <s v="Completed"/>
    <s v="Yes"/>
    <s v="No"/>
    <m/>
    <n v="590"/>
    <n v="451"/>
    <n v="2759712.3299794244"/>
    <n v="330643.50635802455"/>
    <n v="3.8641711229946525"/>
    <s v="Wireless Earbuds"/>
    <s v="Electronics"/>
    <s v="Electronics"/>
    <s v="Electronics"/>
    <s v="Electronics"/>
    <n v="12"/>
    <s v="Electronics"/>
    <m/>
    <n v="2025"/>
    <x v="5"/>
    <n v="17"/>
    <n v="6"/>
    <s v="Weekday"/>
    <m/>
  </r>
  <r>
    <s v="WEB-7307"/>
    <d v="2024-05-27T00:00:00"/>
    <s v="Ananya Malhotra"/>
    <s v="Bengaluru"/>
    <s v="Electronics"/>
    <s v="Wireless Earbuds"/>
    <n v="1"/>
    <n v="2240.3000000000002"/>
    <s v="Debit Card"/>
    <s v="Delivered"/>
    <n v="5"/>
    <n v="2240.3000000000002"/>
    <m/>
    <m/>
    <m/>
    <m/>
    <m/>
    <m/>
    <s v="Completed"/>
    <s v="Yes"/>
    <s v="No"/>
    <m/>
    <n v="567"/>
    <n v="440"/>
    <n v="2759712.3299794244"/>
    <n v="330643.50635802455"/>
    <n v="3.8641711229946525"/>
    <s v="Wireless Earbuds"/>
    <s v="Electronics"/>
    <s v="Electronics"/>
    <s v="Electronics"/>
    <s v="Electronics"/>
    <n v="12"/>
    <s v="Electronics"/>
    <m/>
    <n v="2024"/>
    <x v="6"/>
    <n v="27"/>
    <n v="2"/>
    <s v="Weekday"/>
    <m/>
  </r>
  <r>
    <s v="WEB-7148"/>
    <d v="2023-05-06T00:00:00"/>
    <s v="Ananya Gupta"/>
    <s v="Chennai"/>
    <s v="Beauty"/>
    <s v="Shampoo 200Ml"/>
    <n v="1"/>
    <n v="1437.91"/>
    <s v="Debit Card"/>
    <s v="Delivered"/>
    <n v="3"/>
    <n v="1437.91"/>
    <m/>
    <m/>
    <m/>
    <m/>
    <m/>
    <m/>
    <s v="Completed"/>
    <s v="Yes"/>
    <s v="No"/>
    <m/>
    <n v="558"/>
    <n v="430"/>
    <n v="1098537.4901531704"/>
    <n v="96724.388030634553"/>
    <n v="3.9001122334455669"/>
    <s v="Shampoo 200Ml"/>
    <s v="Beauty"/>
    <s v="Beauty"/>
    <s v="Beauty"/>
    <s v="Beauty"/>
    <n v="64"/>
    <s v="Beauty"/>
    <m/>
    <n v="2023"/>
    <x v="6"/>
    <n v="6"/>
    <n v="7"/>
    <s v="Weekday"/>
    <m/>
  </r>
  <r>
    <s v="WEB-9512"/>
    <d v="2023-10-08T00:00:00"/>
    <s v="Diya Reddy"/>
    <s v="Bengaluru"/>
    <s v="Home &amp; Kitchen"/>
    <s v="Non-Stick Pan"/>
    <n v="1"/>
    <n v="196.84"/>
    <s v="Upi"/>
    <s v="Delivered"/>
    <m/>
    <n v="196.84"/>
    <m/>
    <m/>
    <m/>
    <m/>
    <m/>
    <m/>
    <s v="Completed"/>
    <s v="No"/>
    <s v="No"/>
    <m/>
    <n v="567"/>
    <n v="440"/>
    <n v="1463424.4009529033"/>
    <n v="118285.78776560788"/>
    <n v="3.8140589569160999"/>
    <s v="Non-Stick Pan"/>
    <s v="Home &amp; Kitchen"/>
    <s v="Home &amp; Kitchen"/>
    <s v="Home &amp; Kitchen"/>
    <s v="Home &amp; Kitchen"/>
    <n v="7"/>
    <s v="Home &amp; Kitchen"/>
    <m/>
    <n v="2023"/>
    <x v="8"/>
    <n v="8"/>
    <n v="1"/>
    <s v="Weekday"/>
    <m/>
  </r>
  <r>
    <s v="WEB-5579"/>
    <d v="2024-11-11T00:00:00"/>
    <s v="Ananya Kapoor"/>
    <s v="Hyderabad"/>
    <s v="Electronics"/>
    <s v="Smart Watch"/>
    <n v="2"/>
    <n v="1988.94"/>
    <s v="Cash On Delivery"/>
    <s v="Delivered"/>
    <n v="2"/>
    <n v="3977.88"/>
    <m/>
    <m/>
    <m/>
    <m/>
    <m/>
    <m/>
    <s v="Completed"/>
    <s v="Yes"/>
    <s v="No"/>
    <m/>
    <n v="559"/>
    <n v="408"/>
    <n v="2759712.3299794244"/>
    <n v="330643.50635802455"/>
    <n v="3.8641711229946525"/>
    <s v="Smart Watch"/>
    <s v="Electronics"/>
    <s v="Electronics"/>
    <s v="Electronics"/>
    <s v="Electronics"/>
    <n v="17"/>
    <s v="Electronics"/>
    <m/>
    <n v="2024"/>
    <x v="3"/>
    <n v="11"/>
    <n v="2"/>
    <s v="Weekday"/>
    <m/>
  </r>
  <r>
    <s v="WEB-8709"/>
    <d v="2023-11-28T00:00:00"/>
    <s v="Aarav Sharma"/>
    <s v="Ahmedabad"/>
    <s v="Home &amp; Kitchen"/>
    <s v="Storage Box"/>
    <n v="1"/>
    <n v="194.38"/>
    <s v="Upi"/>
    <s v="Cancelled"/>
    <n v="4"/>
    <n v="194.38"/>
    <m/>
    <m/>
    <m/>
    <m/>
    <m/>
    <m/>
    <s v="Lost Sale"/>
    <s v="No"/>
    <s v="Yes"/>
    <m/>
    <n v="589"/>
    <n v="426"/>
    <n v="1463424.4009529033"/>
    <n v="118285.78776560788"/>
    <n v="3.8140589569160999"/>
    <s v="Storage Box"/>
    <s v="Home &amp; Kitchen"/>
    <s v="Home &amp; Kitchen"/>
    <s v="Home &amp; Kitchen"/>
    <s v="Home &amp; Kitchen"/>
    <n v="8"/>
    <s v="Home &amp; Kitchen"/>
    <m/>
    <n v="2023"/>
    <x v="3"/>
    <n v="28"/>
    <n v="3"/>
    <s v="Weekday"/>
    <m/>
  </r>
  <r>
    <s v="WEB-7325"/>
    <d v="2025-01-10T00:00:00"/>
    <s v="Meera Das"/>
    <s v="Ahmedabad"/>
    <s v="Beauty"/>
    <s v="Hair Oil"/>
    <n v="1"/>
    <n v="1398.72"/>
    <s v="Upi"/>
    <s v="Delivered"/>
    <n v="3"/>
    <n v="1398.72"/>
    <m/>
    <m/>
    <m/>
    <m/>
    <m/>
    <m/>
    <s v="Completed"/>
    <s v="Yes"/>
    <s v="No"/>
    <m/>
    <n v="589"/>
    <n v="426"/>
    <n v="1098537.4901531704"/>
    <n v="96724.388030634553"/>
    <n v="3.9001122334455669"/>
    <s v="Hair Oil"/>
    <s v="Beauty"/>
    <s v="Beauty"/>
    <s v="Beauty"/>
    <s v="Beauty"/>
    <n v="70"/>
    <s v="Beauty"/>
    <m/>
    <n v="2025"/>
    <x v="5"/>
    <n v="10"/>
    <n v="6"/>
    <s v="Weekday"/>
    <m/>
  </r>
  <r>
    <s v="WEB-7655"/>
    <d v="2023-06-20T00:00:00"/>
    <s v="Meera Chatterjee"/>
    <s v="Kolkata"/>
    <s v="Home &amp; Kitchen"/>
    <s v="Water Bottle"/>
    <n v="1"/>
    <n v="1418.75"/>
    <s v="Cash On Delivery"/>
    <s v="Delivered"/>
    <n v="3"/>
    <n v="1418.75"/>
    <m/>
    <m/>
    <m/>
    <m/>
    <m/>
    <m/>
    <s v="Completed"/>
    <s v="Yes"/>
    <s v="No"/>
    <m/>
    <n v="590"/>
    <n v="451"/>
    <n v="1463424.4009529033"/>
    <n v="118285.78776560788"/>
    <n v="3.8140589569160999"/>
    <s v="Water Bottle"/>
    <s v="Home &amp; Kitchen"/>
    <s v="Home &amp; Kitchen"/>
    <s v="Home &amp; Kitchen"/>
    <s v="Home &amp; Kitchen"/>
    <n v="2"/>
    <s v="Home &amp; Kitchen"/>
    <m/>
    <n v="2023"/>
    <x v="11"/>
    <n v="20"/>
    <n v="3"/>
    <s v="Weekday"/>
    <m/>
  </r>
  <r>
    <s v="WEB-5265"/>
    <d v="2023-04-07T00:00:00"/>
    <s v="Sanjay Sharma"/>
    <s v="Mumbai"/>
    <s v="Home &amp; Kitchen"/>
    <s v="Led Bulb Pack"/>
    <n v="1"/>
    <n v="1020.92"/>
    <s v="Debit Card"/>
    <s v="Delivered"/>
    <n v="5"/>
    <n v="1020.92"/>
    <m/>
    <m/>
    <m/>
    <m/>
    <m/>
    <m/>
    <s v="Completed"/>
    <s v="Yes"/>
    <s v="No"/>
    <m/>
    <n v="619"/>
    <n v="468"/>
    <n v="1463424.4009529033"/>
    <n v="118285.78776560788"/>
    <n v="3.8140589569160999"/>
    <s v="Led Bulb Pack"/>
    <s v="Home &amp; Kitchen"/>
    <s v="Home &amp; Kitchen"/>
    <s v="Home &amp; Kitchen"/>
    <s v="Home &amp; Kitchen"/>
    <n v="76"/>
    <s v="Home &amp; Kitchen"/>
    <m/>
    <n v="2023"/>
    <x v="7"/>
    <n v="7"/>
    <n v="6"/>
    <s v="Weekend"/>
    <m/>
  </r>
  <r>
    <s v="WEB-5088"/>
    <d v="2023-07-27T00:00:00"/>
    <s v="Ananya Sharma"/>
    <s v="Hyderabad"/>
    <s v="Beauty"/>
    <s v="Lipstick"/>
    <n v="1"/>
    <n v="855.51"/>
    <s v="Upi"/>
    <s v="Delivered"/>
    <n v="4"/>
    <n v="855.51"/>
    <m/>
    <m/>
    <m/>
    <m/>
    <m/>
    <m/>
    <s v="Completed"/>
    <s v="No"/>
    <s v="No"/>
    <m/>
    <n v="559"/>
    <n v="408"/>
    <n v="1098537.4901531704"/>
    <n v="96724.388030634553"/>
    <n v="3.9001122334455669"/>
    <s v="Lipstick"/>
    <s v="Beauty"/>
    <s v="Beauty"/>
    <s v="Beauty"/>
    <s v="Beauty"/>
    <n v="10"/>
    <s v="Beauty"/>
    <m/>
    <n v="2023"/>
    <x v="2"/>
    <n v="27"/>
    <n v="5"/>
    <s v="Weekday"/>
    <m/>
  </r>
  <r>
    <s v="WEB-7472"/>
    <d v="2023-12-18T00:00:00"/>
    <s v="Vivaan Chatterjee"/>
    <s v="Delhi"/>
    <s v="Home &amp; Kitchen"/>
    <s v="Led Bulb Pack"/>
    <n v="2"/>
    <n v="897.74"/>
    <s v="Net Banking"/>
    <s v="Delivered"/>
    <m/>
    <n v="1795.48"/>
    <m/>
    <m/>
    <m/>
    <m/>
    <m/>
    <m/>
    <s v="Completed"/>
    <s v="Yes"/>
    <s v="No"/>
    <m/>
    <n v="573"/>
    <n v="450"/>
    <n v="1463424.4009529033"/>
    <n v="118285.78776560788"/>
    <n v="3.8140589569160999"/>
    <s v="Led Bulb Pack"/>
    <s v="Home &amp; Kitchen"/>
    <s v="Home &amp; Kitchen"/>
    <s v="Home &amp; Kitchen"/>
    <s v="Home &amp; Kitchen"/>
    <n v="76"/>
    <s v="Home &amp; Kitchen"/>
    <m/>
    <n v="2023"/>
    <x v="10"/>
    <n v="18"/>
    <n v="2"/>
    <s v="Weekday"/>
    <m/>
  </r>
  <r>
    <s v="WEB-7077"/>
    <d v="2025-06-17T00:00:00"/>
    <s v="Saanvi Khan"/>
    <s v="Ahmedabad"/>
    <s v="Fashion"/>
    <s v="Running Shoes"/>
    <n v="1"/>
    <n v="948.2"/>
    <s v="Credit Card"/>
    <s v="Delivered"/>
    <n v="4"/>
    <n v="948.2"/>
    <m/>
    <m/>
    <m/>
    <m/>
    <m/>
    <m/>
    <s v="Completed"/>
    <s v="No"/>
    <s v="No"/>
    <m/>
    <n v="589"/>
    <n v="426"/>
    <n v="1892867.2841657216"/>
    <n v="199432.98236095349"/>
    <n v="3.8949824970828471"/>
    <s v="Running Shoes"/>
    <s v="Fashion"/>
    <s v="Fashion"/>
    <s v="Fashion"/>
    <s v="Fashion"/>
    <n v="45"/>
    <s v="Fashion"/>
    <m/>
    <n v="2025"/>
    <x v="11"/>
    <n v="17"/>
    <n v="3"/>
    <s v="Weekday"/>
    <m/>
  </r>
  <r>
    <s v="WEB-7439"/>
    <d v="2024-07-03T00:00:00"/>
    <s v="Meera Sharma"/>
    <s v="Chennai"/>
    <s v="Beauty"/>
    <s v="Hair Oil"/>
    <n v="1"/>
    <n v="985.24"/>
    <s v="Net Banking"/>
    <s v="Cancelled"/>
    <n v="5"/>
    <n v="985.24"/>
    <m/>
    <m/>
    <m/>
    <m/>
    <m/>
    <m/>
    <s v="Lost Sale"/>
    <s v="No"/>
    <s v="Yes"/>
    <m/>
    <n v="558"/>
    <n v="430"/>
    <n v="1098537.4901531704"/>
    <n v="96724.388030634553"/>
    <n v="3.9001122334455669"/>
    <s v="Hair Oil"/>
    <s v="Beauty"/>
    <s v="Beauty"/>
    <s v="Beauty"/>
    <s v="Beauty"/>
    <n v="70"/>
    <s v="Beauty"/>
    <m/>
    <n v="2024"/>
    <x v="2"/>
    <n v="3"/>
    <n v="4"/>
    <s v="Weekday"/>
    <m/>
  </r>
  <r>
    <s v="WEB-6712"/>
    <d v="2023-09-03T00:00:00"/>
    <s v="Meera Iyer"/>
    <s v="Bengaluru"/>
    <s v="Books"/>
    <s v="Notebook Set"/>
    <n v="1"/>
    <n v="317.44"/>
    <s v="Net Banking"/>
    <s v="Delivered"/>
    <n v="5"/>
    <n v="317.44"/>
    <m/>
    <m/>
    <m/>
    <m/>
    <m/>
    <m/>
    <s v="Completed"/>
    <s v="No"/>
    <s v="No"/>
    <m/>
    <n v="567"/>
    <n v="440"/>
    <n v="594714.6477588166"/>
    <n v="60882.938065984097"/>
    <n v="3.804733727810651"/>
    <s v="Notebook Set"/>
    <s v="Books"/>
    <s v="Books"/>
    <s v="Books"/>
    <s v="Books"/>
    <n v="20"/>
    <s v="Books"/>
    <m/>
    <n v="2023"/>
    <x v="1"/>
    <n v="3"/>
    <n v="1"/>
    <s v="Weekday"/>
    <m/>
  </r>
  <r>
    <s v="WEB-9585"/>
    <d v="2024-02-26T00:00:00"/>
    <s v="Neha Kumar"/>
    <s v="Ahmedabad"/>
    <s v="Electronics"/>
    <s v="Usb Cable"/>
    <n v="1"/>
    <n v="389.44"/>
    <s v="Debit Card"/>
    <s v="Delivered"/>
    <n v="3"/>
    <n v="389.44"/>
    <m/>
    <m/>
    <m/>
    <m/>
    <m/>
    <m/>
    <s v="Completed"/>
    <s v="No"/>
    <s v="No"/>
    <m/>
    <n v="589"/>
    <n v="426"/>
    <n v="2759712.3299794244"/>
    <n v="330643.50635802455"/>
    <n v="3.8641711229946525"/>
    <s v="Usb Cable"/>
    <s v="Electronics"/>
    <s v="Electronics"/>
    <s v="Electronics"/>
    <s v="Electronics"/>
    <n v="13"/>
    <s v="Electronics"/>
    <m/>
    <n v="2024"/>
    <x v="0"/>
    <n v="26"/>
    <n v="2"/>
    <s v="Weekday"/>
    <m/>
  </r>
  <r>
    <s v="WEB-7025"/>
    <d v="2025-01-01T00:00:00"/>
    <s v="Vivaan Rao"/>
    <s v="Kolkata"/>
    <s v="Fashion"/>
    <s v="Sunglasses"/>
    <n v="1"/>
    <n v="1961.3"/>
    <s v="Debit Card"/>
    <s v="Delivered"/>
    <n v="5"/>
    <n v="1961.3"/>
    <m/>
    <m/>
    <m/>
    <m/>
    <m/>
    <m/>
    <s v="Completed"/>
    <s v="Yes"/>
    <s v="No"/>
    <m/>
    <n v="590"/>
    <n v="451"/>
    <n v="1892867.2841657216"/>
    <n v="199432.98236095349"/>
    <n v="3.8949824970828471"/>
    <s v="Sunglasses"/>
    <s v="Fashion"/>
    <s v="Fashion"/>
    <s v="Fashion"/>
    <s v="Fashion"/>
    <n v="53"/>
    <s v="Fashion"/>
    <m/>
    <n v="2025"/>
    <x v="5"/>
    <n v="1"/>
    <n v="4"/>
    <s v="Weekend"/>
    <m/>
  </r>
  <r>
    <s v="WEB-8222"/>
    <d v="2023-01-15T00:00:00"/>
    <s v="Vivaan Iyer"/>
    <s v="Kolkata"/>
    <s v="Fashion"/>
    <s v="Men'S T-Shirt"/>
    <n v="1"/>
    <n v="558.28"/>
    <s v="Upi"/>
    <s v="Returned"/>
    <n v="5"/>
    <n v="558.28"/>
    <m/>
    <m/>
    <m/>
    <m/>
    <m/>
    <m/>
    <s v="Completed"/>
    <s v="No"/>
    <s v="No"/>
    <m/>
    <n v="590"/>
    <n v="451"/>
    <n v="1892867.2841657216"/>
    <n v="199432.98236095349"/>
    <n v="3.8949824970828471"/>
    <s v="Men'S T-Shirt"/>
    <s v="Fashion"/>
    <s v="Fashion"/>
    <s v="Fashion"/>
    <s v="Fashion"/>
    <n v="55"/>
    <s v="Fashion"/>
    <m/>
    <n v="2023"/>
    <x v="5"/>
    <n v="15"/>
    <n v="1"/>
    <s v="Weekday"/>
    <m/>
  </r>
  <r>
    <s v="WEB-6655"/>
    <d v="2024-10-02T00:00:00"/>
    <s v="Meera Sharma"/>
    <s v="Hyderabad"/>
    <s v="Home &amp; Kitchen"/>
    <s v="Non-Stick Pan"/>
    <n v="2"/>
    <n v="499.39"/>
    <s v="Upi"/>
    <s v="Delivered"/>
    <n v="5"/>
    <n v="998.78"/>
    <m/>
    <m/>
    <m/>
    <m/>
    <m/>
    <m/>
    <s v="Completed"/>
    <s v="No"/>
    <s v="No"/>
    <m/>
    <n v="559"/>
    <n v="408"/>
    <n v="1463424.4009529033"/>
    <n v="118285.78776560788"/>
    <n v="3.8140589569160999"/>
    <s v="Non-Stick Pan"/>
    <s v="Home &amp; Kitchen"/>
    <s v="Home &amp; Kitchen"/>
    <s v="Home &amp; Kitchen"/>
    <s v="Home &amp; Kitchen"/>
    <n v="7"/>
    <s v="Home &amp; Kitchen"/>
    <m/>
    <n v="2024"/>
    <x v="8"/>
    <n v="2"/>
    <n v="4"/>
    <s v="Weekday"/>
    <m/>
  </r>
  <r>
    <s v="WEB-9241"/>
    <d v="2023-10-22T00:00:00"/>
    <s v="Aditya Kapoor"/>
    <s v="Bengaluru"/>
    <s v="Books"/>
    <s v="Fiction Novel"/>
    <n v="2"/>
    <n v="782.83"/>
    <s v="Debit Card"/>
    <s v="Pending"/>
    <n v="4"/>
    <n v="1565.66"/>
    <m/>
    <m/>
    <m/>
    <m/>
    <m/>
    <m/>
    <s v="Pending"/>
    <s v="No"/>
    <s v="Yes"/>
    <m/>
    <n v="567"/>
    <n v="440"/>
    <n v="594714.6477588166"/>
    <n v="60882.938065984097"/>
    <n v="3.804733727810651"/>
    <s v="Fiction Novel"/>
    <s v="Books"/>
    <s v="Books"/>
    <s v="Books"/>
    <s v="Books"/>
    <n v="11"/>
    <s v="Books"/>
    <m/>
    <n v="2023"/>
    <x v="8"/>
    <n v="22"/>
    <n v="1"/>
    <s v="Weekday"/>
    <m/>
  </r>
  <r>
    <s v="WEB-9645"/>
    <d v="2024-08-05T00:00:00"/>
    <s v="Aarav Verma"/>
    <s v="Pune"/>
    <s v="Beauty"/>
    <s v="Shampoo 200Ml"/>
    <n v="1"/>
    <n v="1008.36"/>
    <s v="Debit Card"/>
    <s v="Delivered"/>
    <n v="4"/>
    <n v="1008.36"/>
    <m/>
    <m/>
    <m/>
    <m/>
    <m/>
    <m/>
    <s v="Completed"/>
    <s v="Yes"/>
    <s v="No"/>
    <m/>
    <n v="595"/>
    <n v="444"/>
    <n v="1098537.4901531704"/>
    <n v="96724.388030634553"/>
    <n v="3.9001122334455669"/>
    <s v="Shampoo 200Ml"/>
    <s v="Beauty"/>
    <s v="Beauty"/>
    <s v="Beauty"/>
    <s v="Beauty"/>
    <n v="64"/>
    <s v="Beauty"/>
    <m/>
    <n v="2024"/>
    <x v="9"/>
    <n v="5"/>
    <n v="2"/>
    <s v="Weekday"/>
    <m/>
  </r>
  <r>
    <s v="WEB-5869"/>
    <d v="2024-08-22T00:00:00"/>
    <s v="Aditya Khan"/>
    <s v="Bengaluru"/>
    <s v="Home &amp; Kitchen"/>
    <s v="Storage Box"/>
    <n v="1"/>
    <n v="553.07000000000005"/>
    <s v="Cash On Delivery"/>
    <s v="Delivered"/>
    <n v="4"/>
    <n v="553.07000000000005"/>
    <m/>
    <m/>
    <m/>
    <m/>
    <m/>
    <m/>
    <s v="Completed"/>
    <s v="No"/>
    <s v="No"/>
    <m/>
    <n v="567"/>
    <n v="440"/>
    <n v="1463424.4009529033"/>
    <n v="118285.78776560788"/>
    <n v="3.8140589569160999"/>
    <s v="Storage Box"/>
    <s v="Home &amp; Kitchen"/>
    <s v="Home &amp; Kitchen"/>
    <s v="Home &amp; Kitchen"/>
    <s v="Home &amp; Kitchen"/>
    <n v="8"/>
    <s v="Home &amp; Kitchen"/>
    <m/>
    <n v="2024"/>
    <x v="9"/>
    <n v="22"/>
    <n v="5"/>
    <s v="Weekday"/>
    <m/>
  </r>
  <r>
    <s v="WEB-8379"/>
    <d v="2023-05-13T00:00:00"/>
    <s v="Ananya Pillai"/>
    <s v="Not Provided"/>
    <s v="Home &amp; Kitchen"/>
    <s v="Led Bulb Pack"/>
    <n v="2"/>
    <n v="759.23"/>
    <s v="Upi"/>
    <s v="Pending"/>
    <n v="5"/>
    <n v="1518.46"/>
    <m/>
    <m/>
    <m/>
    <m/>
    <m/>
    <m/>
    <s v="Pending"/>
    <s v="No"/>
    <s v="Yes"/>
    <m/>
    <n v="50"/>
    <n v="37"/>
    <n v="1463424.4009529033"/>
    <n v="118285.78776560788"/>
    <n v="3.8140589569160999"/>
    <s v="Led Bulb Pack"/>
    <s v="Home &amp; Kitchen"/>
    <s v="Home &amp; Kitchen"/>
    <s v="Home &amp; Kitchen"/>
    <s v="Home &amp; Kitchen"/>
    <n v="76"/>
    <s v="Home &amp; Kitchen"/>
    <m/>
    <n v="2023"/>
    <x v="6"/>
    <n v="13"/>
    <n v="7"/>
    <s v="Weekday"/>
    <m/>
  </r>
  <r>
    <s v="WEB-8105"/>
    <d v="2023-02-02T00:00:00"/>
    <s v="Riya Menon"/>
    <s v="Ahmedabad"/>
    <s v="Electronics"/>
    <s v="Bluetooth Speaker"/>
    <n v="1"/>
    <n v="2361.9499999999998"/>
    <s v="Cash On Delivery"/>
    <s v="Delivered"/>
    <n v="2"/>
    <n v="2361.9499999999998"/>
    <m/>
    <m/>
    <m/>
    <m/>
    <m/>
    <m/>
    <s v="Completed"/>
    <s v="Yes"/>
    <s v="No"/>
    <m/>
    <n v="589"/>
    <n v="426"/>
    <n v="2759712.3299794244"/>
    <n v="330643.50635802455"/>
    <n v="3.8641711229946525"/>
    <s v="Bluetooth Speaker"/>
    <s v="Electronics"/>
    <s v="Electronics"/>
    <s v="Electronics"/>
    <s v="Electronics"/>
    <n v="48"/>
    <s v="Electronics"/>
    <m/>
    <n v="2023"/>
    <x v="0"/>
    <n v="2"/>
    <n v="5"/>
    <s v="Weekday"/>
    <m/>
  </r>
  <r>
    <s v="WEB-6078"/>
    <d v="2024-11-02T00:00:00"/>
    <s v="Pooja Sharma"/>
    <s v="Hyderabad"/>
    <s v="Electronics"/>
    <s v="Bluetooth Speaker"/>
    <n v="1"/>
    <n v="1603.68"/>
    <s v="Cash On Delivery"/>
    <s v="Delivered"/>
    <n v="3"/>
    <n v="1603.68"/>
    <m/>
    <m/>
    <m/>
    <m/>
    <m/>
    <m/>
    <s v="Completed"/>
    <s v="Yes"/>
    <s v="No"/>
    <m/>
    <n v="559"/>
    <n v="408"/>
    <n v="2759712.3299794244"/>
    <n v="330643.50635802455"/>
    <n v="3.8641711229946525"/>
    <s v="Bluetooth Speaker"/>
    <s v="Electronics"/>
    <s v="Electronics"/>
    <s v="Electronics"/>
    <s v="Electronics"/>
    <n v="48"/>
    <s v="Electronics"/>
    <m/>
    <n v="2024"/>
    <x v="3"/>
    <n v="2"/>
    <n v="7"/>
    <s v="Weekday"/>
    <m/>
  </r>
  <r>
    <s v="WEB-9501"/>
    <d v="2024-09-07T00:00:00"/>
    <s v="Vikram Singh"/>
    <s v="Delhi"/>
    <s v="Home &amp; Kitchen"/>
    <s v="Led Bulb Pack"/>
    <n v="1"/>
    <n v="1013.79"/>
    <s v="Debit Card"/>
    <s v="Delivered"/>
    <n v="3"/>
    <n v="1013.79"/>
    <m/>
    <m/>
    <m/>
    <m/>
    <m/>
    <m/>
    <s v="Completed"/>
    <s v="Yes"/>
    <s v="No"/>
    <m/>
    <n v="573"/>
    <n v="450"/>
    <n v="1463424.4009529033"/>
    <n v="118285.78776560788"/>
    <n v="3.8140589569160999"/>
    <s v="Led Bulb Pack"/>
    <s v="Home &amp; Kitchen"/>
    <s v="Home &amp; Kitchen"/>
    <s v="Home &amp; Kitchen"/>
    <s v="Home &amp; Kitchen"/>
    <n v="76"/>
    <s v="Home &amp; Kitchen"/>
    <m/>
    <n v="2024"/>
    <x v="1"/>
    <n v="7"/>
    <n v="7"/>
    <s v="Weekend"/>
    <m/>
  </r>
  <r>
    <s v="WEB-9477"/>
    <d v="2024-04-23T00:00:00"/>
    <s v="Pooja Malhotra"/>
    <s v="Mumbai"/>
    <s v="Books"/>
    <s v="Kids Story Book"/>
    <n v="1"/>
    <n v="693.81"/>
    <s v="Net Banking"/>
    <s v="Delivered"/>
    <n v="4"/>
    <n v="693.81"/>
    <m/>
    <m/>
    <m/>
    <m/>
    <m/>
    <m/>
    <s v="Completed"/>
    <s v="No"/>
    <s v="No"/>
    <m/>
    <n v="619"/>
    <n v="468"/>
    <n v="594714.6477588166"/>
    <n v="60882.938065984097"/>
    <n v="3.804733727810651"/>
    <s v="Kids Story Book"/>
    <s v="Books"/>
    <s v="Books"/>
    <s v="Books"/>
    <s v="Books"/>
    <n v="23"/>
    <s v="Books"/>
    <m/>
    <n v="2024"/>
    <x v="7"/>
    <n v="23"/>
    <n v="3"/>
    <s v="Weekday"/>
    <m/>
  </r>
  <r>
    <s v="WEB-5517"/>
    <d v="2023-04-16T00:00:00"/>
    <s v="Simran Menon"/>
    <s v="Delhi"/>
    <s v="Fashion"/>
    <s v="Men'S T-Shirt"/>
    <n v="1"/>
    <n v="718.87"/>
    <s v="Cash On Delivery"/>
    <s v="Delivered"/>
    <n v="4"/>
    <n v="718.87"/>
    <m/>
    <m/>
    <m/>
    <m/>
    <m/>
    <m/>
    <s v="Completed"/>
    <s v="No"/>
    <s v="No"/>
    <m/>
    <n v="573"/>
    <n v="450"/>
    <n v="1892867.2841657216"/>
    <n v="199432.98236095349"/>
    <n v="3.8949824970828471"/>
    <s v="Men'S T-Shirt"/>
    <s v="Fashion"/>
    <s v="Fashion"/>
    <s v="Fashion"/>
    <s v="Fashion"/>
    <n v="55"/>
    <s v="Fashion"/>
    <m/>
    <n v="2023"/>
    <x v="7"/>
    <n v="16"/>
    <n v="1"/>
    <s v="Weekday"/>
    <m/>
  </r>
  <r>
    <s v="WEB-5763"/>
    <d v="2024-12-12T00:00:00"/>
    <s v="Pooja Das"/>
    <s v="Mumbai"/>
    <s v="Beauty"/>
    <s v="Shampoo 200Ml"/>
    <n v="2"/>
    <n v="1240.1400000000001"/>
    <s v="Cash On Delivery"/>
    <s v="Delivered"/>
    <n v="4"/>
    <n v="2480.2800000000002"/>
    <m/>
    <m/>
    <m/>
    <m/>
    <m/>
    <m/>
    <s v="Completed"/>
    <s v="Yes"/>
    <s v="No"/>
    <m/>
    <n v="619"/>
    <n v="468"/>
    <n v="1098537.4901531704"/>
    <n v="96724.388030634553"/>
    <n v="3.9001122334455669"/>
    <s v="Shampoo 200Ml"/>
    <s v="Beauty"/>
    <s v="Beauty"/>
    <s v="Beauty"/>
    <s v="Beauty"/>
    <n v="64"/>
    <s v="Beauty"/>
    <m/>
    <n v="2024"/>
    <x v="10"/>
    <n v="12"/>
    <n v="5"/>
    <s v="Weekday"/>
    <m/>
  </r>
  <r>
    <s v="WEB-7959"/>
    <d v="2024-07-12T00:00:00"/>
    <s v="Riya Menon"/>
    <s v="Hyderabad"/>
    <s v="Beauty"/>
    <s v="Face Cream"/>
    <n v="1"/>
    <n v="503.87"/>
    <s v="Credit Card"/>
    <s v="Pending"/>
    <n v="5"/>
    <n v="503.87"/>
    <m/>
    <m/>
    <m/>
    <m/>
    <m/>
    <m/>
    <s v="Pending"/>
    <s v="No"/>
    <s v="Yes"/>
    <m/>
    <n v="559"/>
    <n v="408"/>
    <n v="1098537.4901531704"/>
    <n v="96724.388030634553"/>
    <n v="3.9001122334455669"/>
    <s v="Face Cream"/>
    <s v="Beauty"/>
    <s v="Beauty"/>
    <s v="Beauty"/>
    <s v="Beauty"/>
    <n v="80"/>
    <s v="Beauty"/>
    <m/>
    <n v="2024"/>
    <x v="2"/>
    <n v="12"/>
    <n v="6"/>
    <s v="Weekday"/>
    <m/>
  </r>
  <r>
    <s v="WEB-6193"/>
    <d v="2023-12-08T00:00:00"/>
    <s v="Vivaan Gupta"/>
    <s v="Mumbai"/>
    <s v="Electronics"/>
    <s v="Wireless Earbuds"/>
    <n v="1"/>
    <n v="1160.98"/>
    <s v="Cash On Delivery"/>
    <s v="Delivered"/>
    <m/>
    <n v="1160.98"/>
    <m/>
    <m/>
    <m/>
    <m/>
    <m/>
    <m/>
    <s v="Completed"/>
    <s v="Yes"/>
    <s v="No"/>
    <m/>
    <n v="619"/>
    <n v="468"/>
    <n v="2759712.3299794244"/>
    <n v="330643.50635802455"/>
    <n v="3.8641711229946525"/>
    <s v="Wireless Earbuds"/>
    <s v="Electronics"/>
    <s v="Electronics"/>
    <s v="Electronics"/>
    <s v="Electronics"/>
    <n v="12"/>
    <s v="Electronics"/>
    <m/>
    <n v="2023"/>
    <x v="10"/>
    <n v="8"/>
    <n v="6"/>
    <s v="Weekday"/>
    <m/>
  </r>
  <r>
    <s v="WEB-5000"/>
    <d v="2025-01-30T00:00:00"/>
    <s v="Aarav Iyer"/>
    <s v="Delhi"/>
    <s v="Electronics"/>
    <s v="Power Bank 10000Mah"/>
    <n v="1"/>
    <n v="2748.05"/>
    <s v="Debit Card"/>
    <s v="Delivered"/>
    <n v="3"/>
    <n v="2748.05"/>
    <m/>
    <m/>
    <m/>
    <m/>
    <m/>
    <m/>
    <s v="Completed"/>
    <s v="Yes"/>
    <s v="No"/>
    <m/>
    <n v="573"/>
    <n v="450"/>
    <n v="2759712.3299794244"/>
    <n v="330643.50635802455"/>
    <n v="3.8641711229946525"/>
    <s v="Power Bank 10000Mah"/>
    <s v="Electronics"/>
    <s v="Electronics"/>
    <s v="Electronics"/>
    <s v="Electronics"/>
    <n v="3"/>
    <s v="Electronics"/>
    <m/>
    <n v="2025"/>
    <x v="5"/>
    <n v="30"/>
    <n v="5"/>
    <s v="Weekday"/>
    <m/>
  </r>
  <r>
    <s v="WEB-7316"/>
    <d v="2025-02-21T00:00:00"/>
    <s v="Ishaan Reddy"/>
    <s v="Ahmedabad"/>
    <s v="Fashion"/>
    <s v="Running Shoes"/>
    <n v="1"/>
    <n v="862.42"/>
    <s v="Upi"/>
    <s v="Delivered"/>
    <n v="3"/>
    <n v="862.42"/>
    <m/>
    <m/>
    <m/>
    <m/>
    <m/>
    <m/>
    <s v="Completed"/>
    <s v="No"/>
    <s v="No"/>
    <m/>
    <n v="589"/>
    <n v="426"/>
    <n v="1892867.2841657216"/>
    <n v="199432.98236095349"/>
    <n v="3.8949824970828471"/>
    <s v="Running Shoes"/>
    <s v="Fashion"/>
    <s v="Fashion"/>
    <s v="Fashion"/>
    <s v="Fashion"/>
    <n v="45"/>
    <s v="Fashion"/>
    <m/>
    <n v="2025"/>
    <x v="0"/>
    <n v="21"/>
    <n v="6"/>
    <s v="Weekday"/>
    <m/>
  </r>
  <r>
    <s v="WEB-8101"/>
    <d v="2025-01-10T00:00:00"/>
    <s v="Karan Rao"/>
    <s v="Chennai"/>
    <s v="Fashion"/>
    <s v="Sunglasses"/>
    <n v="1"/>
    <n v="1412.12"/>
    <s v="Net Banking"/>
    <s v="Delivered"/>
    <n v="5"/>
    <n v="1412.12"/>
    <m/>
    <m/>
    <m/>
    <m/>
    <m/>
    <m/>
    <s v="Completed"/>
    <s v="Yes"/>
    <s v="No"/>
    <m/>
    <n v="558"/>
    <n v="430"/>
    <n v="1892867.2841657216"/>
    <n v="199432.98236095349"/>
    <n v="3.8949824970828471"/>
    <s v="Sunglasses"/>
    <s v="Fashion"/>
    <s v="Fashion"/>
    <s v="Fashion"/>
    <s v="Fashion"/>
    <n v="53"/>
    <s v="Fashion"/>
    <m/>
    <n v="2025"/>
    <x v="5"/>
    <n v="10"/>
    <n v="6"/>
    <s v="Weekday"/>
    <m/>
  </r>
  <r>
    <s v="WEB-7079"/>
    <d v="2024-12-27T00:00:00"/>
    <s v="Simran Das"/>
    <s v="Mumbai"/>
    <s v="Fashion"/>
    <s v="Women'S Kurti"/>
    <n v="2"/>
    <n v="1474.9"/>
    <s v="Cash On Delivery"/>
    <s v="Delivered"/>
    <n v="5"/>
    <n v="2949.8"/>
    <m/>
    <m/>
    <m/>
    <m/>
    <m/>
    <m/>
    <s v="Completed"/>
    <s v="Yes"/>
    <s v="No"/>
    <m/>
    <n v="619"/>
    <n v="468"/>
    <n v="1892867.2841657216"/>
    <n v="199432.98236095349"/>
    <n v="3.8949824970828471"/>
    <s v="Women'S Kurti"/>
    <s v="Fashion"/>
    <s v="Fashion"/>
    <s v="Fashion"/>
    <s v="Fashion"/>
    <n v="15"/>
    <s v="Fashion"/>
    <m/>
    <n v="2024"/>
    <x v="10"/>
    <n v="27"/>
    <n v="6"/>
    <s v="Weekday"/>
    <m/>
  </r>
  <r>
    <s v="WEB-7696"/>
    <d v="2025-03-27T00:00:00"/>
    <s v="Vikram Khan"/>
    <s v="Kolkata"/>
    <s v="Home &amp; Kitchen"/>
    <s v="Storage Box"/>
    <n v="1"/>
    <n v="1446"/>
    <s v="Debit Card"/>
    <s v="Pending"/>
    <n v="4"/>
    <n v="1446"/>
    <m/>
    <m/>
    <m/>
    <m/>
    <m/>
    <m/>
    <s v="Pending"/>
    <s v="No"/>
    <s v="Yes"/>
    <m/>
    <n v="590"/>
    <n v="451"/>
    <n v="1463424.4009529033"/>
    <n v="118285.78776560788"/>
    <n v="3.8140589569160999"/>
    <s v="Storage Box"/>
    <s v="Home &amp; Kitchen"/>
    <s v="Home &amp; Kitchen"/>
    <s v="Home &amp; Kitchen"/>
    <s v="Home &amp; Kitchen"/>
    <n v="8"/>
    <s v="Home &amp; Kitchen"/>
    <m/>
    <n v="2025"/>
    <x v="4"/>
    <n v="27"/>
    <n v="5"/>
    <s v="Weekday"/>
    <m/>
  </r>
  <r>
    <s v="WEB-9296"/>
    <d v="2025-05-31T00:00:00"/>
    <s v="Arjun Nair"/>
    <s v="Not Provided"/>
    <s v="Home &amp; Kitchen"/>
    <s v="Water Bottle"/>
    <n v="1"/>
    <n v="1497.69"/>
    <s v="Net Banking"/>
    <s v="Delivered"/>
    <n v="5"/>
    <n v="1497.69"/>
    <m/>
    <m/>
    <m/>
    <m/>
    <m/>
    <m/>
    <s v="Completed"/>
    <s v="Yes"/>
    <s v="No"/>
    <m/>
    <n v="50"/>
    <n v="37"/>
    <n v="1463424.4009529033"/>
    <n v="118285.78776560788"/>
    <n v="3.8140589569160999"/>
    <s v="Water Bottle"/>
    <s v="Home &amp; Kitchen"/>
    <s v="Home &amp; Kitchen"/>
    <s v="Home &amp; Kitchen"/>
    <s v="Home &amp; Kitchen"/>
    <n v="2"/>
    <s v="Home &amp; Kitchen"/>
    <m/>
    <n v="2025"/>
    <x v="6"/>
    <n v="31"/>
    <n v="7"/>
    <s v="Weekday"/>
    <m/>
  </r>
  <r>
    <s v="WEB-8572"/>
    <d v="2023-12-04T00:00:00"/>
    <s v="Vikram Mehta"/>
    <s v="Pune"/>
    <s v="Beauty"/>
    <s v="Lipstick"/>
    <n v="2"/>
    <n v="469.97"/>
    <s v="Upi"/>
    <s v="Delivered"/>
    <n v="4"/>
    <n v="939.94"/>
    <m/>
    <m/>
    <m/>
    <m/>
    <m/>
    <m/>
    <s v="Completed"/>
    <s v="No"/>
    <s v="No"/>
    <m/>
    <n v="595"/>
    <n v="444"/>
    <n v="1098537.4901531704"/>
    <n v="96724.388030634553"/>
    <n v="3.9001122334455669"/>
    <s v="Lipstick"/>
    <s v="Beauty"/>
    <s v="Beauty"/>
    <s v="Beauty"/>
    <s v="Beauty"/>
    <n v="10"/>
    <s v="Beauty"/>
    <m/>
    <n v="2023"/>
    <x v="10"/>
    <n v="4"/>
    <n v="2"/>
    <s v="Weekday"/>
    <m/>
  </r>
  <r>
    <s v="WEB-6784"/>
    <d v="2023-12-25T00:00:00"/>
    <s v="Pooja Malhotra"/>
    <s v="Delhi"/>
    <s v="Electronics"/>
    <s v="Power Bank 10000Mah"/>
    <n v="2"/>
    <n v="1585.64"/>
    <s v="Net Banking"/>
    <s v="Delivered"/>
    <n v="3"/>
    <n v="3171.28"/>
    <m/>
    <m/>
    <m/>
    <m/>
    <m/>
    <m/>
    <s v="Completed"/>
    <s v="Yes"/>
    <s v="No"/>
    <m/>
    <n v="573"/>
    <n v="450"/>
    <n v="2759712.3299794244"/>
    <n v="330643.50635802455"/>
    <n v="3.8641711229946525"/>
    <s v="Power Bank 10000Mah"/>
    <s v="Electronics"/>
    <s v="Electronics"/>
    <s v="Electronics"/>
    <s v="Electronics"/>
    <n v="3"/>
    <s v="Electronics"/>
    <m/>
    <n v="2023"/>
    <x v="10"/>
    <n v="25"/>
    <n v="2"/>
    <s v="Weekday"/>
    <m/>
  </r>
  <r>
    <s v="WEB-5091"/>
    <d v="2023-04-08T00:00:00"/>
    <s v="Pooja Malhotra"/>
    <s v="Kolkata"/>
    <s v="Books"/>
    <s v="Notebook Set"/>
    <n v="1"/>
    <n v="533.74"/>
    <s v="Cash On Delivery"/>
    <s v="Delivered"/>
    <n v="4"/>
    <n v="533.74"/>
    <m/>
    <m/>
    <m/>
    <m/>
    <m/>
    <m/>
    <s v="Completed"/>
    <s v="No"/>
    <s v="No"/>
    <m/>
    <n v="590"/>
    <n v="451"/>
    <n v="594714.6477588166"/>
    <n v="60882.938065984097"/>
    <n v="3.804733727810651"/>
    <s v="Notebook Set"/>
    <s v="Books"/>
    <s v="Books"/>
    <s v="Books"/>
    <s v="Books"/>
    <n v="20"/>
    <s v="Books"/>
    <m/>
    <n v="2023"/>
    <x v="7"/>
    <n v="8"/>
    <n v="7"/>
    <s v="Weekday"/>
    <m/>
  </r>
  <r>
    <s v="WEB-9405"/>
    <d v="2023-12-16T00:00:00"/>
    <s v="Saanvi Kapoor"/>
    <s v="Chennai"/>
    <s v="Home &amp; Kitchen"/>
    <s v="Table Lamp"/>
    <n v="2"/>
    <n v="1137.45"/>
    <s v="Upi"/>
    <s v="Delivered"/>
    <n v="5"/>
    <n v="2274.9"/>
    <m/>
    <m/>
    <m/>
    <m/>
    <m/>
    <m/>
    <s v="Completed"/>
    <s v="Yes"/>
    <s v="No"/>
    <m/>
    <n v="558"/>
    <n v="430"/>
    <n v="1463424.4009529033"/>
    <n v="118285.78776560788"/>
    <n v="3.8140589569160999"/>
    <s v="Table Lamp"/>
    <s v="Home &amp; Kitchen"/>
    <s v="Home &amp; Kitchen"/>
    <s v="Home &amp; Kitchen"/>
    <s v="Home &amp; Kitchen"/>
    <n v="32"/>
    <s v="Home &amp; Kitchen"/>
    <m/>
    <n v="2023"/>
    <x v="10"/>
    <n v="16"/>
    <n v="7"/>
    <s v="Weekday"/>
    <m/>
  </r>
  <r>
    <s v="WEB-8275"/>
    <d v="2024-02-10T00:00:00"/>
    <s v="Arjun Khan"/>
    <s v="Kolkata"/>
    <s v="Home &amp; Kitchen"/>
    <s v="Water Bottle"/>
    <n v="2"/>
    <n v="192.54"/>
    <s v="Upi"/>
    <s v="Delivered"/>
    <n v="2"/>
    <n v="385.08"/>
    <m/>
    <m/>
    <m/>
    <m/>
    <m/>
    <m/>
    <s v="Completed"/>
    <s v="No"/>
    <s v="No"/>
    <m/>
    <n v="590"/>
    <n v="451"/>
    <n v="1463424.4009529033"/>
    <n v="118285.78776560788"/>
    <n v="3.8140589569160999"/>
    <s v="Water Bottle"/>
    <s v="Home &amp; Kitchen"/>
    <s v="Home &amp; Kitchen"/>
    <s v="Home &amp; Kitchen"/>
    <s v="Home &amp; Kitchen"/>
    <n v="2"/>
    <s v="Home &amp; Kitchen"/>
    <m/>
    <n v="2024"/>
    <x v="0"/>
    <n v="10"/>
    <n v="7"/>
    <s v="Weekday"/>
    <m/>
  </r>
  <r>
    <s v="WEB-8938"/>
    <d v="2023-04-14T00:00:00"/>
    <s v="Meera Pillai"/>
    <s v="Chennai"/>
    <s v="Books"/>
    <s v="Kids Story Book"/>
    <n v="2"/>
    <n v="721.44"/>
    <s v="Credit Card"/>
    <s v="Pending"/>
    <n v="5"/>
    <n v="1442.88"/>
    <m/>
    <m/>
    <m/>
    <m/>
    <m/>
    <m/>
    <s v="Pending"/>
    <s v="No"/>
    <s v="Yes"/>
    <m/>
    <n v="558"/>
    <n v="430"/>
    <n v="594714.6477588166"/>
    <n v="60882.938065984097"/>
    <n v="3.804733727810651"/>
    <s v="Kids Story Book"/>
    <s v="Books"/>
    <s v="Books"/>
    <s v="Books"/>
    <s v="Books"/>
    <n v="23"/>
    <s v="Books"/>
    <m/>
    <n v="2023"/>
    <x v="7"/>
    <n v="14"/>
    <n v="6"/>
    <s v="Weekday"/>
    <m/>
  </r>
  <r>
    <s v="WEB-7046"/>
    <d v="2024-02-21T00:00:00"/>
    <s v="Ishaan Iyer"/>
    <s v="Mumbai"/>
    <s v="Home &amp; Kitchen"/>
    <s v="Table Lamp"/>
    <n v="1"/>
    <n v="1377.52"/>
    <s v="Net Banking"/>
    <s v="Delivered"/>
    <n v="5"/>
    <n v="1377.52"/>
    <m/>
    <m/>
    <m/>
    <m/>
    <m/>
    <m/>
    <s v="Completed"/>
    <s v="Yes"/>
    <s v="No"/>
    <m/>
    <n v="619"/>
    <n v="468"/>
    <n v="1463424.4009529033"/>
    <n v="118285.78776560788"/>
    <n v="3.8140589569160999"/>
    <s v="Table Lamp"/>
    <s v="Home &amp; Kitchen"/>
    <s v="Home &amp; Kitchen"/>
    <s v="Home &amp; Kitchen"/>
    <s v="Home &amp; Kitchen"/>
    <n v="32"/>
    <s v="Home &amp; Kitchen"/>
    <m/>
    <n v="2024"/>
    <x v="0"/>
    <n v="21"/>
    <n v="4"/>
    <s v="Weekday"/>
    <m/>
  </r>
  <r>
    <s v="WEB-6877"/>
    <d v="2024-12-03T00:00:00"/>
    <s v="Rahul Nair"/>
    <s v="Chennai"/>
    <s v="Electronics"/>
    <s v="Bluetooth Speaker"/>
    <n v="1"/>
    <n v="840.17"/>
    <s v="Cash On Delivery"/>
    <s v="Cancelled"/>
    <n v="4"/>
    <n v="840.17"/>
    <m/>
    <m/>
    <m/>
    <m/>
    <m/>
    <m/>
    <s v="Lost Sale"/>
    <s v="No"/>
    <s v="Yes"/>
    <m/>
    <n v="558"/>
    <n v="430"/>
    <n v="2759712.3299794244"/>
    <n v="330643.50635802455"/>
    <n v="3.8641711229946525"/>
    <s v="Bluetooth Speaker"/>
    <s v="Electronics"/>
    <s v="Electronics"/>
    <s v="Electronics"/>
    <s v="Electronics"/>
    <n v="48"/>
    <s v="Electronics"/>
    <m/>
    <n v="2024"/>
    <x v="10"/>
    <n v="3"/>
    <n v="3"/>
    <s v="Weekday"/>
    <m/>
  </r>
  <r>
    <s v="WEB-9239"/>
    <d v="2023-01-02T00:00:00"/>
    <s v="Aarav Kapoor"/>
    <s v="Ahmedabad"/>
    <s v="Fashion"/>
    <s v="Women'S Kurti"/>
    <n v="3"/>
    <n v="1208.04"/>
    <s v="Cash On Delivery"/>
    <s v="Delivered"/>
    <n v="4"/>
    <n v="3624.12"/>
    <m/>
    <m/>
    <m/>
    <m/>
    <m/>
    <m/>
    <s v="Completed"/>
    <s v="Yes"/>
    <s v="No"/>
    <m/>
    <n v="589"/>
    <n v="426"/>
    <n v="1892867.2841657216"/>
    <n v="199432.98236095349"/>
    <n v="3.8949824970828471"/>
    <s v="Women'S Kurti"/>
    <s v="Fashion"/>
    <s v="Fashion"/>
    <s v="Fashion"/>
    <s v="Fashion"/>
    <n v="15"/>
    <s v="Fashion"/>
    <m/>
    <n v="2023"/>
    <x v="5"/>
    <n v="2"/>
    <n v="2"/>
    <s v="Weekday"/>
    <m/>
  </r>
  <r>
    <s v="WEB-6731"/>
    <d v="2024-08-14T00:00:00"/>
    <s v="Ishaan Malhotra"/>
    <s v="Mumbai"/>
    <s v="Home &amp; Kitchen"/>
    <s v="Water Bottle"/>
    <n v="1"/>
    <n v="1664.87"/>
    <s v="Upi"/>
    <s v="Delivered"/>
    <n v="5"/>
    <n v="1664.87"/>
    <m/>
    <m/>
    <m/>
    <m/>
    <m/>
    <m/>
    <s v="Completed"/>
    <s v="Yes"/>
    <s v="No"/>
    <m/>
    <n v="619"/>
    <n v="468"/>
    <n v="1463424.4009529033"/>
    <n v="118285.78776560788"/>
    <n v="3.8140589569160999"/>
    <s v="Water Bottle"/>
    <s v="Home &amp; Kitchen"/>
    <s v="Home &amp; Kitchen"/>
    <s v="Home &amp; Kitchen"/>
    <s v="Home &amp; Kitchen"/>
    <n v="2"/>
    <s v="Home &amp; Kitchen"/>
    <m/>
    <n v="2024"/>
    <x v="9"/>
    <n v="14"/>
    <n v="4"/>
    <s v="Weekday"/>
    <m/>
  </r>
  <r>
    <s v="WEB-7390"/>
    <d v="2024-02-26T00:00:00"/>
    <s v="Rahul Chatterjee"/>
    <s v="Pune"/>
    <s v="Beauty"/>
    <s v="Shampoo 200Ml"/>
    <n v="1"/>
    <n v="666.29"/>
    <s v="Credit Card"/>
    <s v="Delivered"/>
    <n v="2"/>
    <n v="666.29"/>
    <m/>
    <m/>
    <m/>
    <m/>
    <m/>
    <m/>
    <s v="Completed"/>
    <s v="No"/>
    <s v="No"/>
    <m/>
    <n v="595"/>
    <n v="444"/>
    <n v="1098537.4901531704"/>
    <n v="96724.388030634553"/>
    <n v="3.9001122334455669"/>
    <s v="Shampoo 200Ml"/>
    <s v="Beauty"/>
    <s v="Beauty"/>
    <s v="Beauty"/>
    <s v="Beauty"/>
    <n v="64"/>
    <s v="Beauty"/>
    <m/>
    <n v="2024"/>
    <x v="0"/>
    <n v="26"/>
    <n v="2"/>
    <s v="Weekday"/>
    <m/>
  </r>
  <r>
    <s v="WEB-5545"/>
    <d v="2025-04-01T00:00:00"/>
    <s v="Diya Bose"/>
    <s v="Kolkata"/>
    <s v="Home &amp; Kitchen"/>
    <s v="Led Bulb Pack"/>
    <n v="1"/>
    <n v="152.4"/>
    <s v="Upi"/>
    <s v="Delivered"/>
    <n v="5"/>
    <n v="152.4"/>
    <m/>
    <m/>
    <m/>
    <m/>
    <m/>
    <m/>
    <s v="Completed"/>
    <s v="No"/>
    <s v="No"/>
    <m/>
    <n v="590"/>
    <n v="451"/>
    <n v="1463424.4009529033"/>
    <n v="118285.78776560788"/>
    <n v="3.8140589569160999"/>
    <s v="Led Bulb Pack"/>
    <s v="Home &amp; Kitchen"/>
    <s v="Home &amp; Kitchen"/>
    <s v="Home &amp; Kitchen"/>
    <s v="Home &amp; Kitchen"/>
    <n v="76"/>
    <s v="Home &amp; Kitchen"/>
    <m/>
    <n v="2025"/>
    <x v="7"/>
    <n v="1"/>
    <n v="3"/>
    <s v="Weekend"/>
    <m/>
  </r>
  <r>
    <s v="WEB-5238"/>
    <d v="2024-12-04T00:00:00"/>
    <s v="Ananya Gupta"/>
    <s v="Bengaluru"/>
    <s v="Books"/>
    <s v="Self-Help Book"/>
    <n v="1"/>
    <n v="263.93"/>
    <s v="Cash On Delivery"/>
    <s v="Delivered"/>
    <n v="4"/>
    <n v="263.93"/>
    <m/>
    <m/>
    <m/>
    <m/>
    <m/>
    <m/>
    <s v="Completed"/>
    <s v="No"/>
    <s v="No"/>
    <m/>
    <n v="567"/>
    <n v="440"/>
    <n v="594714.6477588166"/>
    <n v="60882.938065984097"/>
    <n v="3.804733727810651"/>
    <s v="Self-Help Book"/>
    <s v="Books"/>
    <s v="Books"/>
    <s v="Books"/>
    <s v="Books"/>
    <n v="19"/>
    <s v="Books"/>
    <m/>
    <n v="2024"/>
    <x v="10"/>
    <n v="4"/>
    <n v="4"/>
    <s v="Weekday"/>
    <m/>
  </r>
  <r>
    <s v="WEB-5459"/>
    <d v="2025-04-07T00:00:00"/>
    <s v="Aditya Joshi"/>
    <s v="Ahmedabad"/>
    <s v="Books"/>
    <s v="Kids Story Book"/>
    <n v="2"/>
    <n v="105.39"/>
    <s v="Net Banking"/>
    <s v="Delivered"/>
    <n v="4"/>
    <n v="210.78"/>
    <m/>
    <m/>
    <m/>
    <m/>
    <m/>
    <m/>
    <s v="Completed"/>
    <s v="No"/>
    <s v="No"/>
    <m/>
    <n v="589"/>
    <n v="426"/>
    <n v="594714.6477588166"/>
    <n v="60882.938065984097"/>
    <n v="3.804733727810651"/>
    <s v="Kids Story Book"/>
    <s v="Books"/>
    <s v="Books"/>
    <s v="Books"/>
    <s v="Books"/>
    <n v="23"/>
    <s v="Books"/>
    <m/>
    <n v="2025"/>
    <x v="7"/>
    <n v="7"/>
    <n v="2"/>
    <s v="Weekend"/>
    <m/>
  </r>
  <r>
    <s v="WEB-7373"/>
    <d v="2023-02-01T00:00:00"/>
    <s v="Vivaan Rao"/>
    <s v="Pune"/>
    <s v="Beauty"/>
    <s v="Lipstick"/>
    <n v="1"/>
    <n v="1052.68"/>
    <s v="Cash On Delivery"/>
    <s v="Delivered"/>
    <m/>
    <n v="1052.68"/>
    <m/>
    <m/>
    <m/>
    <m/>
    <m/>
    <m/>
    <s v="Completed"/>
    <s v="Yes"/>
    <s v="No"/>
    <m/>
    <n v="595"/>
    <n v="444"/>
    <n v="1098537.4901531704"/>
    <n v="96724.388030634553"/>
    <n v="3.9001122334455669"/>
    <s v="Lipstick"/>
    <s v="Beauty"/>
    <s v="Beauty"/>
    <s v="Beauty"/>
    <s v="Beauty"/>
    <n v="10"/>
    <s v="Beauty"/>
    <m/>
    <n v="2023"/>
    <x v="0"/>
    <n v="1"/>
    <n v="4"/>
    <s v="Weekend"/>
    <m/>
  </r>
  <r>
    <s v="WEB-5176"/>
    <d v="2025-06-05T00:00:00"/>
    <s v="Saanvi Reddy"/>
    <s v="Pune"/>
    <s v="Beauty"/>
    <s v="Shampoo 200Ml"/>
    <n v="2"/>
    <n v="283.62"/>
    <s v="Credit Card"/>
    <s v="Delivered"/>
    <n v="4"/>
    <n v="567.24"/>
    <m/>
    <m/>
    <m/>
    <m/>
    <m/>
    <m/>
    <s v="Completed"/>
    <s v="No"/>
    <s v="No"/>
    <m/>
    <n v="595"/>
    <n v="444"/>
    <n v="1098537.4901531704"/>
    <n v="96724.388030634553"/>
    <n v="3.9001122334455669"/>
    <s v="Shampoo 200Ml"/>
    <s v="Beauty"/>
    <s v="Beauty"/>
    <s v="Beauty"/>
    <s v="Beauty"/>
    <n v="64"/>
    <s v="Beauty"/>
    <m/>
    <n v="2025"/>
    <x v="11"/>
    <n v="5"/>
    <n v="5"/>
    <s v="Weekday"/>
    <m/>
  </r>
  <r>
    <s v="WEB-5130"/>
    <d v="2023-02-01T00:00:00"/>
    <s v="Neha Mehta"/>
    <s v="Hyderabad"/>
    <s v="Home &amp; Kitchen"/>
    <s v="Non-Stick Pan"/>
    <n v="1"/>
    <n v="794.98"/>
    <s v="Debit Card"/>
    <s v="Delivered"/>
    <n v="5"/>
    <n v="794.98"/>
    <m/>
    <m/>
    <m/>
    <m/>
    <m/>
    <m/>
    <s v="Completed"/>
    <s v="No"/>
    <s v="No"/>
    <m/>
    <n v="559"/>
    <n v="408"/>
    <n v="1463424.4009529033"/>
    <n v="118285.78776560788"/>
    <n v="3.8140589569160999"/>
    <s v="Non-Stick Pan"/>
    <s v="Home &amp; Kitchen"/>
    <s v="Home &amp; Kitchen"/>
    <s v="Home &amp; Kitchen"/>
    <s v="Home &amp; Kitchen"/>
    <n v="7"/>
    <s v="Home &amp; Kitchen"/>
    <m/>
    <n v="2023"/>
    <x v="0"/>
    <n v="1"/>
    <n v="4"/>
    <s v="Weekend"/>
    <m/>
  </r>
  <r>
    <s v="WEB-7522"/>
    <d v="2024-09-04T00:00:00"/>
    <s v="Rahul Menon"/>
    <s v="Mumbai"/>
    <s v="Electronics"/>
    <s v="Usb Cable"/>
    <n v="1"/>
    <n v="2936.3"/>
    <s v="Debit Card"/>
    <s v="Delivered"/>
    <n v="5"/>
    <n v="2936.3"/>
    <m/>
    <m/>
    <m/>
    <m/>
    <m/>
    <m/>
    <s v="Completed"/>
    <s v="Yes"/>
    <s v="No"/>
    <m/>
    <n v="619"/>
    <n v="468"/>
    <n v="2759712.3299794244"/>
    <n v="330643.50635802455"/>
    <n v="3.8641711229946525"/>
    <s v="Usb Cable"/>
    <s v="Electronics"/>
    <s v="Electronics"/>
    <s v="Electronics"/>
    <s v="Electronics"/>
    <n v="13"/>
    <s v="Electronics"/>
    <m/>
    <n v="2024"/>
    <x v="1"/>
    <n v="4"/>
    <n v="4"/>
    <s v="Weekday"/>
    <m/>
  </r>
  <r>
    <s v="WEB-5969"/>
    <d v="2023-08-12T00:00:00"/>
    <s v="Ananya Pillai"/>
    <s v="Kolkata"/>
    <s v="Electronics"/>
    <s v="Power Bank 10000Mah"/>
    <n v="1"/>
    <n v="2573.5700000000002"/>
    <s v="Net Banking"/>
    <s v="Delivered"/>
    <n v="4"/>
    <n v="2573.5700000000002"/>
    <m/>
    <m/>
    <m/>
    <m/>
    <m/>
    <m/>
    <s v="Completed"/>
    <s v="Yes"/>
    <s v="No"/>
    <m/>
    <n v="590"/>
    <n v="451"/>
    <n v="2759712.3299794244"/>
    <n v="330643.50635802455"/>
    <n v="3.8641711229946525"/>
    <s v="Power Bank 10000Mah"/>
    <s v="Electronics"/>
    <s v="Electronics"/>
    <s v="Electronics"/>
    <s v="Electronics"/>
    <n v="3"/>
    <s v="Electronics"/>
    <m/>
    <n v="2023"/>
    <x v="9"/>
    <n v="12"/>
    <n v="7"/>
    <s v="Weekday"/>
    <m/>
  </r>
  <r>
    <s v="WEB-9046"/>
    <d v="2025-04-01T00:00:00"/>
    <s v="Diya Menon"/>
    <s v="Delhi"/>
    <s v="Beauty"/>
    <s v="Lipstick"/>
    <n v="1"/>
    <n v="1452.18"/>
    <s v="Debit Card"/>
    <s v="Delivered"/>
    <n v="5"/>
    <n v="1452.18"/>
    <m/>
    <m/>
    <m/>
    <m/>
    <m/>
    <m/>
    <s v="Completed"/>
    <s v="Yes"/>
    <s v="No"/>
    <m/>
    <n v="573"/>
    <n v="450"/>
    <n v="1098537.4901531704"/>
    <n v="96724.388030634553"/>
    <n v="3.9001122334455669"/>
    <s v="Lipstick"/>
    <s v="Beauty"/>
    <s v="Beauty"/>
    <s v="Beauty"/>
    <s v="Beauty"/>
    <n v="10"/>
    <s v="Beauty"/>
    <m/>
    <n v="2025"/>
    <x v="7"/>
    <n v="1"/>
    <n v="3"/>
    <s v="Weekend"/>
    <m/>
  </r>
  <r>
    <s v="WEB-8674"/>
    <d v="2024-08-31T00:00:00"/>
    <s v="Aditya Kumar"/>
    <s v="Pune"/>
    <s v="Home &amp; Kitchen"/>
    <s v="Non-Stick Pan"/>
    <n v="2"/>
    <n v="1927.04"/>
    <s v="Cash On Delivery"/>
    <s v="Delivered"/>
    <n v="5"/>
    <n v="3854.08"/>
    <m/>
    <m/>
    <m/>
    <m/>
    <m/>
    <m/>
    <s v="Completed"/>
    <s v="Yes"/>
    <s v="No"/>
    <m/>
    <n v="595"/>
    <n v="444"/>
    <n v="1463424.4009529033"/>
    <n v="118285.78776560788"/>
    <n v="3.8140589569160999"/>
    <s v="Non-Stick Pan"/>
    <s v="Home &amp; Kitchen"/>
    <s v="Home &amp; Kitchen"/>
    <s v="Home &amp; Kitchen"/>
    <s v="Home &amp; Kitchen"/>
    <n v="7"/>
    <s v="Home &amp; Kitchen"/>
    <m/>
    <n v="2024"/>
    <x v="9"/>
    <n v="31"/>
    <n v="7"/>
    <s v="Weekday"/>
    <m/>
  </r>
  <r>
    <s v="WEB-6857"/>
    <d v="2025-01-04T00:00:00"/>
    <s v="Neha Malhotra"/>
    <s v="Delhi"/>
    <s v="Books"/>
    <s v="Notebook Set"/>
    <n v="1"/>
    <n v="334.68"/>
    <s v="Upi"/>
    <s v="Delivered"/>
    <n v="4"/>
    <n v="334.68"/>
    <m/>
    <m/>
    <m/>
    <m/>
    <m/>
    <m/>
    <s v="Completed"/>
    <s v="No"/>
    <s v="No"/>
    <m/>
    <n v="573"/>
    <n v="450"/>
    <n v="594714.6477588166"/>
    <n v="60882.938065984097"/>
    <n v="3.804733727810651"/>
    <s v="Notebook Set"/>
    <s v="Books"/>
    <s v="Books"/>
    <s v="Books"/>
    <s v="Books"/>
    <n v="20"/>
    <s v="Books"/>
    <m/>
    <n v="2025"/>
    <x v="5"/>
    <n v="4"/>
    <n v="7"/>
    <s v="Weekday"/>
    <m/>
  </r>
  <r>
    <s v="WEB-7859"/>
    <d v="2023-04-30T00:00:00"/>
    <s v="Meera Pillai"/>
    <s v="Bengaluru"/>
    <s v="Home &amp; Kitchen"/>
    <s v="Non-Stick Pan"/>
    <n v="2"/>
    <n v="1210.0899999999999"/>
    <s v="Upi"/>
    <s v="Delivered"/>
    <n v="2"/>
    <n v="2420.1799999999998"/>
    <m/>
    <m/>
    <m/>
    <m/>
    <m/>
    <m/>
    <s v="Completed"/>
    <s v="Yes"/>
    <s v="No"/>
    <m/>
    <n v="567"/>
    <n v="440"/>
    <n v="1463424.4009529033"/>
    <n v="118285.78776560788"/>
    <n v="3.8140589569160999"/>
    <s v="Non-Stick Pan"/>
    <s v="Home &amp; Kitchen"/>
    <s v="Home &amp; Kitchen"/>
    <s v="Home &amp; Kitchen"/>
    <s v="Home &amp; Kitchen"/>
    <n v="7"/>
    <s v="Home &amp; Kitchen"/>
    <m/>
    <n v="2023"/>
    <x v="7"/>
    <n v="30"/>
    <n v="1"/>
    <s v="Weekday"/>
    <m/>
  </r>
  <r>
    <s v="WEB-5714"/>
    <d v="2024-12-06T00:00:00"/>
    <s v="Ananya Khan"/>
    <s v="Mumbai"/>
    <s v="Electronics"/>
    <s v="Usb Cable"/>
    <n v="1"/>
    <n v="472.08"/>
    <s v="Upi"/>
    <s v="Delivered"/>
    <n v="3"/>
    <n v="472.08"/>
    <m/>
    <m/>
    <m/>
    <m/>
    <m/>
    <m/>
    <s v="Completed"/>
    <s v="No"/>
    <s v="No"/>
    <m/>
    <n v="619"/>
    <n v="468"/>
    <n v="2759712.3299794244"/>
    <n v="330643.50635802455"/>
    <n v="3.8641711229946525"/>
    <s v="Usb Cable"/>
    <s v="Electronics"/>
    <s v="Electronics"/>
    <s v="Electronics"/>
    <s v="Electronics"/>
    <n v="13"/>
    <s v="Electronics"/>
    <m/>
    <n v="2024"/>
    <x v="10"/>
    <n v="6"/>
    <n v="6"/>
    <s v="Weekday"/>
    <m/>
  </r>
  <r>
    <s v="WEB-5692"/>
    <d v="2024-03-27T00:00:00"/>
    <s v="Simran Menon"/>
    <s v="Not Provided"/>
    <s v="Home &amp; Kitchen"/>
    <s v="Non-Stick Pan"/>
    <n v="1"/>
    <n v="635.47"/>
    <s v="Credit Card"/>
    <s v="Delivered"/>
    <n v="3"/>
    <n v="635.47"/>
    <m/>
    <m/>
    <m/>
    <m/>
    <m/>
    <m/>
    <s v="Completed"/>
    <s v="No"/>
    <s v="No"/>
    <m/>
    <n v="50"/>
    <n v="37"/>
    <n v="1463424.4009529033"/>
    <n v="118285.78776560788"/>
    <n v="3.8140589569160999"/>
    <s v="Non-Stick Pan"/>
    <s v="Home &amp; Kitchen"/>
    <s v="Home &amp; Kitchen"/>
    <s v="Home &amp; Kitchen"/>
    <s v="Home &amp; Kitchen"/>
    <n v="7"/>
    <s v="Home &amp; Kitchen"/>
    <m/>
    <n v="2024"/>
    <x v="4"/>
    <n v="27"/>
    <n v="4"/>
    <s v="Weekday"/>
    <m/>
  </r>
  <r>
    <s v="WEB-8000"/>
    <d v="2025-05-28T00:00:00"/>
    <s v="Ishaan Patel"/>
    <s v="Ahmedabad"/>
    <s v="Books"/>
    <s v="Kids Story Book"/>
    <n v="1"/>
    <n v="111.63"/>
    <s v="Upi"/>
    <s v="Delivered"/>
    <n v="5"/>
    <n v="111.63"/>
    <m/>
    <m/>
    <m/>
    <m/>
    <m/>
    <m/>
    <s v="Completed"/>
    <s v="No"/>
    <s v="No"/>
    <m/>
    <n v="589"/>
    <n v="426"/>
    <n v="594714.6477588166"/>
    <n v="60882.938065984097"/>
    <n v="3.804733727810651"/>
    <s v="Kids Story Book"/>
    <s v="Books"/>
    <s v="Books"/>
    <s v="Books"/>
    <s v="Books"/>
    <n v="23"/>
    <s v="Books"/>
    <m/>
    <n v="2025"/>
    <x v="6"/>
    <n v="28"/>
    <n v="4"/>
    <s v="Weekday"/>
    <m/>
  </r>
  <r>
    <s v="WEB-9229"/>
    <d v="2024-10-05T00:00:00"/>
    <s v="Simran Malhotra"/>
    <s v="Mumbai"/>
    <s v="Books"/>
    <s v="Self-Help Book"/>
    <n v="2"/>
    <n v="512.61"/>
    <s v="Upi"/>
    <s v="Delivered"/>
    <n v="5"/>
    <n v="1025.22"/>
    <m/>
    <m/>
    <m/>
    <m/>
    <m/>
    <m/>
    <s v="Completed"/>
    <s v="Yes"/>
    <s v="No"/>
    <m/>
    <n v="619"/>
    <n v="468"/>
    <n v="594714.6477588166"/>
    <n v="60882.938065984097"/>
    <n v="3.804733727810651"/>
    <s v="Self-Help Book"/>
    <s v="Books"/>
    <s v="Books"/>
    <s v="Books"/>
    <s v="Books"/>
    <n v="19"/>
    <s v="Books"/>
    <m/>
    <n v="2024"/>
    <x v="8"/>
    <n v="5"/>
    <n v="7"/>
    <s v="Weekday"/>
    <m/>
  </r>
  <r>
    <s v="WEB-8377"/>
    <d v="2024-09-02T00:00:00"/>
    <s v="Vikram Menon"/>
    <s v="Chennai"/>
    <s v="Home &amp; Kitchen"/>
    <s v="Water Bottle"/>
    <n v="1"/>
    <n v="856.54"/>
    <s v="Net Banking"/>
    <s v="Delivered"/>
    <n v="5"/>
    <n v="856.54"/>
    <m/>
    <m/>
    <m/>
    <m/>
    <m/>
    <m/>
    <s v="Completed"/>
    <s v="No"/>
    <s v="No"/>
    <m/>
    <n v="558"/>
    <n v="430"/>
    <n v="1463424.4009529033"/>
    <n v="118285.78776560788"/>
    <n v="3.8140589569160999"/>
    <s v="Water Bottle"/>
    <s v="Home &amp; Kitchen"/>
    <s v="Home &amp; Kitchen"/>
    <s v="Home &amp; Kitchen"/>
    <s v="Home &amp; Kitchen"/>
    <n v="2"/>
    <s v="Home &amp; Kitchen"/>
    <m/>
    <n v="2024"/>
    <x v="1"/>
    <n v="2"/>
    <n v="2"/>
    <s v="Weekday"/>
    <m/>
  </r>
  <r>
    <s v="WEB-9242"/>
    <d v="2024-12-10T00:00:00"/>
    <s v="Sanjay Menon"/>
    <s v="Hyderabad"/>
    <s v="Electronics"/>
    <s v="Wireless Earbuds"/>
    <n v="1"/>
    <n v="2164.08"/>
    <s v="Upi"/>
    <s v="Delivered"/>
    <n v="4"/>
    <n v="2164.08"/>
    <m/>
    <m/>
    <m/>
    <m/>
    <m/>
    <m/>
    <s v="Completed"/>
    <s v="Yes"/>
    <s v="No"/>
    <m/>
    <n v="559"/>
    <n v="408"/>
    <n v="2759712.3299794244"/>
    <n v="330643.50635802455"/>
    <n v="3.8641711229946525"/>
    <s v="Wireless Earbuds"/>
    <s v="Electronics"/>
    <s v="Electronics"/>
    <s v="Electronics"/>
    <s v="Electronics"/>
    <n v="12"/>
    <s v="Electronics"/>
    <m/>
    <n v="2024"/>
    <x v="10"/>
    <n v="10"/>
    <n v="3"/>
    <s v="Weekday"/>
    <m/>
  </r>
  <r>
    <s v="WEB-6376"/>
    <d v="2023-06-11T00:00:00"/>
    <s v="Meera Sharma"/>
    <s v="Bengaluru"/>
    <s v="Books"/>
    <s v="Notebook Set"/>
    <n v="1"/>
    <n v="683.84"/>
    <s v="Upi"/>
    <s v="Delivered"/>
    <n v="4"/>
    <n v="683.84"/>
    <m/>
    <m/>
    <m/>
    <m/>
    <m/>
    <m/>
    <s v="Completed"/>
    <s v="No"/>
    <s v="No"/>
    <m/>
    <n v="567"/>
    <n v="440"/>
    <n v="594714.6477588166"/>
    <n v="60882.938065984097"/>
    <n v="3.804733727810651"/>
    <s v="Notebook Set"/>
    <s v="Books"/>
    <s v="Books"/>
    <s v="Books"/>
    <s v="Books"/>
    <n v="20"/>
    <s v="Books"/>
    <m/>
    <n v="2023"/>
    <x v="11"/>
    <n v="11"/>
    <n v="1"/>
    <s v="Weekday"/>
    <m/>
  </r>
  <r>
    <s v="WEB-5769"/>
    <d v="2023-12-01T00:00:00"/>
    <s v="Karan Kapoor"/>
    <s v="Bengaluru"/>
    <s v="Electronics"/>
    <s v="Wireless Earbuds"/>
    <n v="1"/>
    <n v="3460.55"/>
    <s v="Net Banking"/>
    <s v="Delivered"/>
    <n v="5"/>
    <n v="3460.55"/>
    <m/>
    <m/>
    <m/>
    <m/>
    <m/>
    <m/>
    <s v="Completed"/>
    <s v="Yes"/>
    <s v="No"/>
    <m/>
    <n v="567"/>
    <n v="440"/>
    <n v="2759712.3299794244"/>
    <n v="330643.50635802455"/>
    <n v="3.8641711229946525"/>
    <s v="Wireless Earbuds"/>
    <s v="Electronics"/>
    <s v="Electronics"/>
    <s v="Electronics"/>
    <s v="Electronics"/>
    <n v="12"/>
    <s v="Electronics"/>
    <m/>
    <n v="2023"/>
    <x v="10"/>
    <n v="1"/>
    <n v="6"/>
    <s v="Weekend"/>
    <m/>
  </r>
  <r>
    <s v="WEB-6794"/>
    <d v="2024-10-20T00:00:00"/>
    <s v="Aarav Verma"/>
    <s v="Ahmedabad"/>
    <s v="Home &amp; Kitchen"/>
    <s v="Led Bulb Pack"/>
    <n v="1"/>
    <n v="1115.5899999999999"/>
    <s v="Upi"/>
    <s v="Delivered"/>
    <n v="3"/>
    <n v="1115.5899999999999"/>
    <m/>
    <m/>
    <m/>
    <m/>
    <m/>
    <m/>
    <s v="Completed"/>
    <s v="Yes"/>
    <s v="No"/>
    <m/>
    <n v="589"/>
    <n v="426"/>
    <n v="1463424.4009529033"/>
    <n v="118285.78776560788"/>
    <n v="3.8140589569160999"/>
    <s v="Led Bulb Pack"/>
    <s v="Home &amp; Kitchen"/>
    <s v="Home &amp; Kitchen"/>
    <s v="Home &amp; Kitchen"/>
    <s v="Home &amp; Kitchen"/>
    <n v="76"/>
    <s v="Home &amp; Kitchen"/>
    <m/>
    <n v="2024"/>
    <x v="8"/>
    <n v="20"/>
    <n v="1"/>
    <s v="Weekday"/>
    <m/>
  </r>
  <r>
    <s v="WEB-5614"/>
    <d v="2024-09-19T00:00:00"/>
    <s v="Kavya Kumar"/>
    <s v="Ahmedabad"/>
    <s v="Beauty"/>
    <s v="Hair Oil"/>
    <n v="1"/>
    <n v="687.03"/>
    <s v="Net Banking"/>
    <s v="Delivered"/>
    <n v="1"/>
    <n v="687.03"/>
    <m/>
    <m/>
    <m/>
    <m/>
    <m/>
    <m/>
    <s v="Completed"/>
    <s v="No"/>
    <s v="No"/>
    <m/>
    <n v="589"/>
    <n v="426"/>
    <n v="1098537.4901531704"/>
    <n v="96724.388030634553"/>
    <n v="3.9001122334455669"/>
    <s v="Hair Oil"/>
    <s v="Beauty"/>
    <s v="Beauty"/>
    <s v="Beauty"/>
    <s v="Beauty"/>
    <n v="70"/>
    <s v="Beauty"/>
    <m/>
    <n v="2024"/>
    <x v="1"/>
    <n v="19"/>
    <n v="5"/>
    <s v="Weekday"/>
    <m/>
  </r>
  <r>
    <s v="WEB-8728"/>
    <d v="2023-03-21T00:00:00"/>
    <s v="Vivaan Kumar"/>
    <s v="Chennai"/>
    <s v="Electronics"/>
    <s v="Smart Watch"/>
    <n v="2"/>
    <n v="3184.39"/>
    <s v="Cash On Delivery"/>
    <s v="Delivered"/>
    <n v="5"/>
    <n v="6368.78"/>
    <m/>
    <m/>
    <m/>
    <m/>
    <m/>
    <m/>
    <s v="Completed"/>
    <s v="Yes"/>
    <s v="No"/>
    <m/>
    <n v="558"/>
    <n v="430"/>
    <n v="2759712.3299794244"/>
    <n v="330643.50635802455"/>
    <n v="3.8641711229946525"/>
    <s v="Smart Watch"/>
    <s v="Electronics"/>
    <s v="Electronics"/>
    <s v="Electronics"/>
    <s v="Electronics"/>
    <n v="17"/>
    <s v="Electronics"/>
    <m/>
    <n v="2023"/>
    <x v="4"/>
    <n v="21"/>
    <n v="3"/>
    <s v="Weekday"/>
    <m/>
  </r>
  <r>
    <s v="WEB-6796"/>
    <d v="2023-10-23T00:00:00"/>
    <s v="Diya Joshi"/>
    <s v="Chennai"/>
    <s v="Home &amp; Kitchen"/>
    <s v="Table Lamp"/>
    <n v="1"/>
    <n v="1361.05"/>
    <s v="Debit Card"/>
    <s v="Delivered"/>
    <n v="4"/>
    <n v="1361.05"/>
    <m/>
    <m/>
    <m/>
    <m/>
    <m/>
    <m/>
    <s v="Completed"/>
    <s v="Yes"/>
    <s v="No"/>
    <m/>
    <n v="558"/>
    <n v="430"/>
    <n v="1463424.4009529033"/>
    <n v="118285.78776560788"/>
    <n v="3.8140589569160999"/>
    <s v="Table Lamp"/>
    <s v="Home &amp; Kitchen"/>
    <s v="Home &amp; Kitchen"/>
    <s v="Home &amp; Kitchen"/>
    <s v="Home &amp; Kitchen"/>
    <n v="32"/>
    <s v="Home &amp; Kitchen"/>
    <m/>
    <n v="2023"/>
    <x v="8"/>
    <n v="23"/>
    <n v="2"/>
    <s v="Weekday"/>
    <m/>
  </r>
  <r>
    <s v="WEB-8526"/>
    <d v="2024-11-23T00:00:00"/>
    <s v="Riya Menon"/>
    <s v="Not Provided"/>
    <s v="Beauty"/>
    <s v="Shampoo 200Ml"/>
    <n v="1"/>
    <n v="578.82000000000005"/>
    <s v="Credit Card"/>
    <s v="Cancelled"/>
    <n v="1"/>
    <n v="578.82000000000005"/>
    <m/>
    <m/>
    <m/>
    <m/>
    <m/>
    <m/>
    <s v="Lost Sale"/>
    <s v="No"/>
    <s v="Yes"/>
    <m/>
    <n v="50"/>
    <n v="37"/>
    <n v="1098537.4901531704"/>
    <n v="96724.388030634553"/>
    <n v="3.9001122334455669"/>
    <s v="Shampoo 200Ml"/>
    <s v="Beauty"/>
    <s v="Beauty"/>
    <s v="Beauty"/>
    <s v="Beauty"/>
    <n v="64"/>
    <s v="Beauty"/>
    <m/>
    <n v="2024"/>
    <x v="3"/>
    <n v="23"/>
    <n v="7"/>
    <s v="Weekday"/>
    <m/>
  </r>
  <r>
    <s v="WEB-7980"/>
    <d v="2024-05-09T00:00:00"/>
    <s v="Kavya Pillai"/>
    <s v="Delhi"/>
    <s v="Books"/>
    <s v="Cookbook"/>
    <n v="2"/>
    <n v="742.9"/>
    <s v="Debit Card"/>
    <s v="Pending"/>
    <n v="5"/>
    <n v="1485.8"/>
    <m/>
    <m/>
    <m/>
    <m/>
    <m/>
    <m/>
    <s v="Pending"/>
    <s v="No"/>
    <s v="Yes"/>
    <m/>
    <n v="573"/>
    <n v="450"/>
    <n v="594714.6477588166"/>
    <n v="60882.938065984097"/>
    <n v="3.804733727810651"/>
    <s v="Cookbook"/>
    <s v="Books"/>
    <s v="Books"/>
    <s v="Books"/>
    <s v="Books"/>
    <n v="4"/>
    <s v="Books"/>
    <m/>
    <n v="2024"/>
    <x v="6"/>
    <n v="9"/>
    <n v="5"/>
    <s v="Weekday"/>
    <m/>
  </r>
  <r>
    <s v="WEB-9159"/>
    <d v="2025-06-13T00:00:00"/>
    <s v="Saanvi Gupta"/>
    <s v="Ahmedabad"/>
    <s v="Beauty"/>
    <s v="Perfume 50Ml"/>
    <n v="1"/>
    <n v="536.63"/>
    <s v="Upi"/>
    <s v="Delivered"/>
    <n v="4"/>
    <n v="536.63"/>
    <m/>
    <m/>
    <m/>
    <m/>
    <m/>
    <m/>
    <s v="Completed"/>
    <s v="No"/>
    <s v="No"/>
    <m/>
    <n v="589"/>
    <n v="426"/>
    <n v="1098537.4901531704"/>
    <n v="96724.388030634553"/>
    <n v="3.9001122334455669"/>
    <s v="Perfume 50Ml"/>
    <s v="Beauty"/>
    <s v="Beauty"/>
    <s v="Beauty"/>
    <s v="Beauty"/>
    <n v="18"/>
    <s v="Beauty"/>
    <m/>
    <n v="2025"/>
    <x v="11"/>
    <n v="13"/>
    <n v="6"/>
    <s v="Weekday"/>
    <m/>
  </r>
  <r>
    <s v="WEB-5448"/>
    <d v="2024-12-16T00:00:00"/>
    <s v="Saanvi Khan"/>
    <s v="Hyderabad"/>
    <s v="Electronics"/>
    <s v="Usb Cable"/>
    <n v="1"/>
    <n v="718.26"/>
    <s v="Credit Card"/>
    <s v="Delivered"/>
    <n v="4"/>
    <n v="718.26"/>
    <m/>
    <m/>
    <m/>
    <m/>
    <m/>
    <m/>
    <s v="Completed"/>
    <s v="No"/>
    <s v="No"/>
    <m/>
    <n v="559"/>
    <n v="408"/>
    <n v="2759712.3299794244"/>
    <n v="330643.50635802455"/>
    <n v="3.8641711229946525"/>
    <s v="Usb Cable"/>
    <s v="Electronics"/>
    <s v="Electronics"/>
    <s v="Electronics"/>
    <s v="Electronics"/>
    <n v="13"/>
    <s v="Electronics"/>
    <m/>
    <n v="2024"/>
    <x v="10"/>
    <n v="16"/>
    <n v="2"/>
    <s v="Weekday"/>
    <m/>
  </r>
  <r>
    <s v="WEB-9169"/>
    <d v="2024-04-24T00:00:00"/>
    <s v="Saanvi Das"/>
    <s v="Pune"/>
    <s v="Home &amp; Kitchen"/>
    <s v="Non-Stick Pan"/>
    <n v="1"/>
    <n v="1358.56"/>
    <s v="Cash On Delivery"/>
    <s v="Delivered"/>
    <n v="3"/>
    <n v="1358.56"/>
    <m/>
    <m/>
    <m/>
    <m/>
    <m/>
    <m/>
    <s v="Completed"/>
    <s v="Yes"/>
    <s v="No"/>
    <m/>
    <n v="595"/>
    <n v="444"/>
    <n v="1463424.4009529033"/>
    <n v="118285.78776560788"/>
    <n v="3.8140589569160999"/>
    <s v="Non-Stick Pan"/>
    <s v="Home &amp; Kitchen"/>
    <s v="Home &amp; Kitchen"/>
    <s v="Home &amp; Kitchen"/>
    <s v="Home &amp; Kitchen"/>
    <n v="7"/>
    <s v="Home &amp; Kitchen"/>
    <m/>
    <n v="2024"/>
    <x v="7"/>
    <n v="24"/>
    <n v="4"/>
    <s v="Weekday"/>
    <m/>
  </r>
  <r>
    <s v="WEB-6513"/>
    <d v="2024-12-29T00:00:00"/>
    <s v="Vivaan Verma"/>
    <s v="Ahmedabad"/>
    <s v="Beauty"/>
    <s v="Shampoo 200Ml"/>
    <n v="1"/>
    <n v="1337.91"/>
    <s v="Cash On Delivery"/>
    <s v="Delivered"/>
    <n v="2"/>
    <n v="1337.91"/>
    <m/>
    <m/>
    <m/>
    <m/>
    <m/>
    <m/>
    <s v="Completed"/>
    <s v="Yes"/>
    <s v="No"/>
    <m/>
    <n v="589"/>
    <n v="426"/>
    <n v="1098537.4901531704"/>
    <n v="96724.388030634553"/>
    <n v="3.9001122334455669"/>
    <s v="Shampoo 200Ml"/>
    <s v="Beauty"/>
    <s v="Beauty"/>
    <s v="Beauty"/>
    <s v="Beauty"/>
    <n v="64"/>
    <s v="Beauty"/>
    <m/>
    <n v="2024"/>
    <x v="10"/>
    <n v="29"/>
    <n v="1"/>
    <s v="Weekday"/>
    <m/>
  </r>
  <r>
    <s v="WEB-9232"/>
    <d v="2024-11-02T00:00:00"/>
    <s v="Kavya Kapoor"/>
    <s v="Mumbai"/>
    <s v="Beauty"/>
    <s v="Hair Oil"/>
    <n v="1"/>
    <n v="467.85"/>
    <s v="Debit Card"/>
    <s v="Delivered"/>
    <n v="3"/>
    <n v="467.85"/>
    <m/>
    <m/>
    <m/>
    <m/>
    <m/>
    <m/>
    <s v="Completed"/>
    <s v="No"/>
    <s v="No"/>
    <m/>
    <n v="619"/>
    <n v="468"/>
    <n v="1098537.4901531704"/>
    <n v="96724.388030634553"/>
    <n v="3.9001122334455669"/>
    <s v="Hair Oil"/>
    <s v="Beauty"/>
    <s v="Beauty"/>
    <s v="Beauty"/>
    <s v="Beauty"/>
    <n v="70"/>
    <s v="Beauty"/>
    <m/>
    <n v="2024"/>
    <x v="3"/>
    <n v="2"/>
    <n v="7"/>
    <s v="Weekday"/>
    <m/>
  </r>
  <r>
    <s v="WEB-6300"/>
    <d v="2024-11-16T00:00:00"/>
    <s v="Diya Bose"/>
    <s v="Delhi"/>
    <s v="Electronics"/>
    <s v="Power Bank 10000Mah"/>
    <n v="1"/>
    <n v="3371.4"/>
    <s v="Net Banking"/>
    <s v="Delivered"/>
    <n v="4"/>
    <n v="3371.4"/>
    <m/>
    <m/>
    <m/>
    <m/>
    <m/>
    <m/>
    <s v="Completed"/>
    <s v="Yes"/>
    <s v="No"/>
    <m/>
    <n v="573"/>
    <n v="450"/>
    <n v="2759712.3299794244"/>
    <n v="330643.50635802455"/>
    <n v="3.8641711229946525"/>
    <s v="Power Bank 10000Mah"/>
    <s v="Electronics"/>
    <s v="Electronics"/>
    <s v="Electronics"/>
    <s v="Electronics"/>
    <n v="3"/>
    <s v="Electronics"/>
    <m/>
    <n v="2024"/>
    <x v="3"/>
    <n v="16"/>
    <n v="7"/>
    <s v="Weekday"/>
    <m/>
  </r>
  <r>
    <s v="WEB-5309"/>
    <d v="2025-01-05T00:00:00"/>
    <s v="Saanvi Rao"/>
    <s v="Bengaluru"/>
    <s v="Fashion"/>
    <s v="Men'S T-Shirt"/>
    <n v="2"/>
    <n v="2058.19"/>
    <s v="Credit Card"/>
    <s v="Delivered"/>
    <n v="5"/>
    <n v="4116.38"/>
    <m/>
    <m/>
    <m/>
    <m/>
    <m/>
    <m/>
    <s v="Completed"/>
    <s v="Yes"/>
    <s v="No"/>
    <m/>
    <n v="567"/>
    <n v="440"/>
    <n v="1892867.2841657216"/>
    <n v="199432.98236095349"/>
    <n v="3.8949824970828471"/>
    <s v="Men'S T-Shirt"/>
    <s v="Fashion"/>
    <s v="Fashion"/>
    <s v="Fashion"/>
    <s v="Fashion"/>
    <n v="55"/>
    <s v="Fashion"/>
    <m/>
    <n v="2025"/>
    <x v="5"/>
    <n v="5"/>
    <n v="1"/>
    <s v="Weekday"/>
    <m/>
  </r>
  <r>
    <s v="WEB-8568"/>
    <d v="2024-07-03T00:00:00"/>
    <s v="Meera Kapoor"/>
    <s v="Ahmedabad"/>
    <s v="Home &amp; Kitchen"/>
    <s v="Storage Box"/>
    <n v="2"/>
    <n v="207.9"/>
    <s v="Net Banking"/>
    <s v="Delivered"/>
    <n v="4"/>
    <n v="415.8"/>
    <m/>
    <m/>
    <m/>
    <m/>
    <m/>
    <m/>
    <s v="Completed"/>
    <s v="No"/>
    <s v="No"/>
    <m/>
    <n v="589"/>
    <n v="426"/>
    <n v="1463424.4009529033"/>
    <n v="118285.78776560788"/>
    <n v="3.8140589569160999"/>
    <s v="Storage Box"/>
    <s v="Home &amp; Kitchen"/>
    <s v="Home &amp; Kitchen"/>
    <s v="Home &amp; Kitchen"/>
    <s v="Home &amp; Kitchen"/>
    <n v="8"/>
    <s v="Home &amp; Kitchen"/>
    <m/>
    <n v="2024"/>
    <x v="2"/>
    <n v="3"/>
    <n v="4"/>
    <s v="Weekday"/>
    <m/>
  </r>
  <r>
    <s v="WEB-9580"/>
    <d v="2023-09-10T00:00:00"/>
    <s v="Diya Reddy"/>
    <s v="Ahmedabad"/>
    <s v="Beauty"/>
    <s v="Perfume 50Ml"/>
    <n v="1"/>
    <n v="1381.8"/>
    <s v="Upi"/>
    <s v="Delivered"/>
    <n v="1"/>
    <n v="1381.8"/>
    <m/>
    <m/>
    <m/>
    <m/>
    <m/>
    <m/>
    <s v="Completed"/>
    <s v="Yes"/>
    <s v="No"/>
    <m/>
    <n v="589"/>
    <n v="426"/>
    <n v="1098537.4901531704"/>
    <n v="96724.388030634553"/>
    <n v="3.9001122334455669"/>
    <s v="Perfume 50Ml"/>
    <s v="Beauty"/>
    <s v="Beauty"/>
    <s v="Beauty"/>
    <s v="Beauty"/>
    <n v="18"/>
    <s v="Beauty"/>
    <m/>
    <n v="2023"/>
    <x v="1"/>
    <n v="10"/>
    <n v="1"/>
    <s v="Weekday"/>
    <m/>
  </r>
  <r>
    <s v="WEB-5792"/>
    <d v="2023-09-27T00:00:00"/>
    <s v="Neha Rao"/>
    <s v="Pune"/>
    <s v="Home &amp; Kitchen"/>
    <s v="Non-Stick Pan"/>
    <n v="1"/>
    <n v="1694.42"/>
    <s v="Credit Card"/>
    <s v="Delivered"/>
    <n v="5"/>
    <n v="1694.42"/>
    <m/>
    <m/>
    <m/>
    <m/>
    <m/>
    <m/>
    <s v="Completed"/>
    <s v="Yes"/>
    <s v="No"/>
    <m/>
    <n v="595"/>
    <n v="444"/>
    <n v="1463424.4009529033"/>
    <n v="118285.78776560788"/>
    <n v="3.8140589569160999"/>
    <s v="Non-Stick Pan"/>
    <s v="Home &amp; Kitchen"/>
    <s v="Home &amp; Kitchen"/>
    <s v="Home &amp; Kitchen"/>
    <s v="Home &amp; Kitchen"/>
    <n v="7"/>
    <s v="Home &amp; Kitchen"/>
    <m/>
    <n v="2023"/>
    <x v="1"/>
    <n v="27"/>
    <n v="4"/>
    <s v="Weekday"/>
    <m/>
  </r>
  <r>
    <s v="WEB-7226"/>
    <d v="2024-09-22T00:00:00"/>
    <s v="Vivaan Kumar"/>
    <s v="Delhi"/>
    <s v="Books"/>
    <s v="Notebook Set"/>
    <n v="1"/>
    <n v="157.38999999999999"/>
    <s v="Upi"/>
    <s v="Delivered"/>
    <n v="3"/>
    <n v="157.38999999999999"/>
    <m/>
    <m/>
    <m/>
    <m/>
    <m/>
    <m/>
    <s v="Completed"/>
    <s v="No"/>
    <s v="No"/>
    <m/>
    <n v="573"/>
    <n v="450"/>
    <n v="594714.6477588166"/>
    <n v="60882.938065984097"/>
    <n v="3.804733727810651"/>
    <s v="Notebook Set"/>
    <s v="Books"/>
    <s v="Books"/>
    <s v="Books"/>
    <s v="Books"/>
    <n v="20"/>
    <s v="Books"/>
    <m/>
    <n v="2024"/>
    <x v="1"/>
    <n v="22"/>
    <n v="1"/>
    <s v="Weekday"/>
    <m/>
  </r>
  <r>
    <s v="WEB-8762"/>
    <d v="2024-09-05T00:00:00"/>
    <s v="Pooja Sharma"/>
    <s v="Ahmedabad"/>
    <s v="Fashion"/>
    <s v="Men'S T-Shirt"/>
    <n v="3"/>
    <n v="1751.05"/>
    <s v="Upi"/>
    <s v="Cancelled"/>
    <n v="5"/>
    <n v="5253.15"/>
    <m/>
    <m/>
    <m/>
    <m/>
    <m/>
    <m/>
    <s v="Lost Sale"/>
    <s v="No"/>
    <s v="Yes"/>
    <m/>
    <n v="589"/>
    <n v="426"/>
    <n v="1892867.2841657216"/>
    <n v="199432.98236095349"/>
    <n v="3.8949824970828471"/>
    <s v="Men'S T-Shirt"/>
    <s v="Fashion"/>
    <s v="Fashion"/>
    <s v="Fashion"/>
    <s v="Fashion"/>
    <n v="55"/>
    <s v="Fashion"/>
    <m/>
    <n v="2024"/>
    <x v="1"/>
    <n v="5"/>
    <n v="5"/>
    <s v="Weekday"/>
    <m/>
  </r>
  <r>
    <s v="WEB-5407"/>
    <d v="2024-12-31T00:00:00"/>
    <s v="Pooja Rao"/>
    <s v="Bengaluru"/>
    <s v="Fashion"/>
    <s v="Running Shoes"/>
    <n v="1"/>
    <n v="461.37"/>
    <s v="Credit Card"/>
    <s v="Delivered"/>
    <n v="3"/>
    <n v="461.37"/>
    <m/>
    <m/>
    <m/>
    <m/>
    <m/>
    <m/>
    <s v="Completed"/>
    <s v="No"/>
    <s v="No"/>
    <m/>
    <n v="567"/>
    <n v="440"/>
    <n v="1892867.2841657216"/>
    <n v="199432.98236095349"/>
    <n v="3.8949824970828471"/>
    <s v="Running Shoes"/>
    <s v="Fashion"/>
    <s v="Fashion"/>
    <s v="Fashion"/>
    <s v="Fashion"/>
    <n v="45"/>
    <s v="Fashion"/>
    <m/>
    <n v="2024"/>
    <x v="10"/>
    <n v="31"/>
    <n v="3"/>
    <s v="Weekday"/>
    <m/>
  </r>
  <r>
    <s v="WEB-5278"/>
    <d v="2024-08-04T00:00:00"/>
    <s v="Karan Rao"/>
    <s v="Bengaluru"/>
    <s v="Electronics"/>
    <s v="Wireless Earbuds"/>
    <n v="2"/>
    <n v="300.31"/>
    <s v="Credit Card"/>
    <s v="Delivered"/>
    <n v="5"/>
    <n v="600.62"/>
    <m/>
    <m/>
    <m/>
    <m/>
    <m/>
    <m/>
    <s v="Completed"/>
    <s v="No"/>
    <s v="No"/>
    <m/>
    <n v="567"/>
    <n v="440"/>
    <n v="2759712.3299794244"/>
    <n v="330643.50635802455"/>
    <n v="3.8641711229946525"/>
    <s v="Wireless Earbuds"/>
    <s v="Electronics"/>
    <s v="Electronics"/>
    <s v="Electronics"/>
    <s v="Electronics"/>
    <n v="12"/>
    <s v="Electronics"/>
    <m/>
    <n v="2024"/>
    <x v="9"/>
    <n v="4"/>
    <n v="1"/>
    <s v="Weekday"/>
    <m/>
  </r>
  <r>
    <s v="WEB-5979"/>
    <d v="2023-12-21T00:00:00"/>
    <s v="Karan Nair"/>
    <s v="Kolkata"/>
    <s v="Fashion"/>
    <s v="Men'S T-Shirt"/>
    <n v="1"/>
    <n v="1867.33"/>
    <s v="Unknown"/>
    <s v="Delivered"/>
    <n v="3"/>
    <n v="1867.33"/>
    <m/>
    <m/>
    <m/>
    <m/>
    <m/>
    <m/>
    <s v="Completed"/>
    <s v="Yes"/>
    <s v="No"/>
    <m/>
    <n v="590"/>
    <n v="451"/>
    <n v="1892867.2841657216"/>
    <n v="199432.98236095349"/>
    <n v="3.8949824970828471"/>
    <s v="Men'S T-Shirt"/>
    <s v="Fashion"/>
    <s v="Fashion"/>
    <s v="Fashion"/>
    <s v="Fashion"/>
    <n v="55"/>
    <s v="Fashion"/>
    <m/>
    <n v="2023"/>
    <x v="10"/>
    <n v="21"/>
    <n v="5"/>
    <s v="Weekday"/>
    <m/>
  </r>
  <r>
    <s v="WEB-9417"/>
    <d v="2023-05-09T00:00:00"/>
    <s v="Simran Bose"/>
    <s v="Delhi"/>
    <s v="Electronics"/>
    <s v="Power Bank 10000Mah"/>
    <n v="1"/>
    <n v="382.33"/>
    <s v="Upi"/>
    <s v="Pending"/>
    <n v="3"/>
    <n v="382.33"/>
    <m/>
    <m/>
    <m/>
    <m/>
    <m/>
    <m/>
    <s v="Pending"/>
    <s v="No"/>
    <s v="Yes"/>
    <m/>
    <n v="573"/>
    <n v="450"/>
    <n v="2759712.3299794244"/>
    <n v="330643.50635802455"/>
    <n v="3.8641711229946525"/>
    <s v="Power Bank 10000Mah"/>
    <s v="Electronics"/>
    <s v="Electronics"/>
    <s v="Electronics"/>
    <s v="Electronics"/>
    <n v="3"/>
    <s v="Electronics"/>
    <m/>
    <n v="2023"/>
    <x v="6"/>
    <n v="9"/>
    <n v="3"/>
    <s v="Weekday"/>
    <m/>
  </r>
  <r>
    <s v="WEB-9687"/>
    <d v="2025-01-11T00:00:00"/>
    <s v="Ananya Singh"/>
    <s v="Bengaluru"/>
    <s v="Home &amp; Kitchen"/>
    <s v="Led Bulb Pack"/>
    <n v="1"/>
    <n v="1059.99"/>
    <s v="Cash On Delivery"/>
    <s v="Delivered"/>
    <n v="2"/>
    <n v="1059.99"/>
    <m/>
    <m/>
    <m/>
    <m/>
    <m/>
    <m/>
    <s v="Completed"/>
    <s v="Yes"/>
    <s v="No"/>
    <m/>
    <n v="567"/>
    <n v="440"/>
    <n v="1463424.4009529033"/>
    <n v="118285.78776560788"/>
    <n v="3.8140589569160999"/>
    <s v="Led Bulb Pack"/>
    <s v="Home &amp; Kitchen"/>
    <s v="Home &amp; Kitchen"/>
    <s v="Home &amp; Kitchen"/>
    <s v="Home &amp; Kitchen"/>
    <n v="76"/>
    <s v="Home &amp; Kitchen"/>
    <m/>
    <n v="2025"/>
    <x v="5"/>
    <n v="11"/>
    <n v="7"/>
    <s v="Weekday"/>
    <m/>
  </r>
  <r>
    <s v="WEB-9270"/>
    <d v="2023-05-02T00:00:00"/>
    <s v="Meera Chatterjee"/>
    <s v="Kolkata"/>
    <s v="Home &amp; Kitchen"/>
    <s v="Table Lamp"/>
    <n v="2"/>
    <n v="1639.86"/>
    <s v="Upi"/>
    <s v="Delivered"/>
    <n v="3"/>
    <n v="3279.72"/>
    <m/>
    <m/>
    <m/>
    <m/>
    <m/>
    <m/>
    <s v="Completed"/>
    <s v="Yes"/>
    <s v="No"/>
    <m/>
    <n v="590"/>
    <n v="451"/>
    <n v="1463424.4009529033"/>
    <n v="118285.78776560788"/>
    <n v="3.8140589569160999"/>
    <s v="Table Lamp"/>
    <s v="Home &amp; Kitchen"/>
    <s v="Home &amp; Kitchen"/>
    <s v="Home &amp; Kitchen"/>
    <s v="Home &amp; Kitchen"/>
    <n v="32"/>
    <s v="Home &amp; Kitchen"/>
    <m/>
    <n v="2023"/>
    <x v="6"/>
    <n v="2"/>
    <n v="3"/>
    <s v="Weekday"/>
    <m/>
  </r>
  <r>
    <s v="WEB-8200"/>
    <d v="2025-06-15T00:00:00"/>
    <s v="Ishaan Singh"/>
    <s v="Mumbai"/>
    <s v="Books"/>
    <s v="Notebook Set"/>
    <n v="1"/>
    <n v="154.19"/>
    <s v="Upi"/>
    <s v="Delivered"/>
    <n v="4"/>
    <n v="154.19"/>
    <m/>
    <m/>
    <m/>
    <m/>
    <m/>
    <m/>
    <s v="Completed"/>
    <s v="No"/>
    <s v="No"/>
    <m/>
    <n v="619"/>
    <n v="468"/>
    <n v="594714.6477588166"/>
    <n v="60882.938065984097"/>
    <n v="3.804733727810651"/>
    <s v="Notebook Set"/>
    <s v="Books"/>
    <s v="Books"/>
    <s v="Books"/>
    <s v="Books"/>
    <n v="20"/>
    <s v="Books"/>
    <m/>
    <n v="2025"/>
    <x v="11"/>
    <n v="15"/>
    <n v="1"/>
    <s v="Weekday"/>
    <m/>
  </r>
  <r>
    <s v="WEB-5540"/>
    <d v="2024-07-13T00:00:00"/>
    <s v="Ananya Malhotra"/>
    <s v="Kolkata"/>
    <s v="Home &amp; Kitchen"/>
    <s v="Storage Box"/>
    <n v="2"/>
    <n v="662.55"/>
    <s v="Upi"/>
    <s v="Delivered"/>
    <n v="4"/>
    <n v="1325.1"/>
    <m/>
    <m/>
    <m/>
    <m/>
    <m/>
    <m/>
    <s v="Completed"/>
    <s v="Yes"/>
    <s v="No"/>
    <m/>
    <n v="590"/>
    <n v="451"/>
    <n v="1463424.4009529033"/>
    <n v="118285.78776560788"/>
    <n v="3.8140589569160999"/>
    <s v="Storage Box"/>
    <s v="Home &amp; Kitchen"/>
    <s v="Home &amp; Kitchen"/>
    <s v="Home &amp; Kitchen"/>
    <s v="Home &amp; Kitchen"/>
    <n v="8"/>
    <s v="Home &amp; Kitchen"/>
    <m/>
    <n v="2024"/>
    <x v="2"/>
    <n v="13"/>
    <n v="7"/>
    <s v="Weekday"/>
    <m/>
  </r>
  <r>
    <s v="WEB-5367"/>
    <d v="2024-12-23T00:00:00"/>
    <s v="Tanya Verma"/>
    <s v="Delhi"/>
    <s v="Fashion"/>
    <s v="Women'S Kurti"/>
    <n v="1"/>
    <n v="341.84"/>
    <s v="Upi"/>
    <s v="Delivered"/>
    <n v="4"/>
    <n v="341.84"/>
    <m/>
    <m/>
    <m/>
    <m/>
    <m/>
    <m/>
    <s v="Completed"/>
    <s v="No"/>
    <s v="No"/>
    <m/>
    <n v="573"/>
    <n v="450"/>
    <n v="1892867.2841657216"/>
    <n v="199432.98236095349"/>
    <n v="3.8949824970828471"/>
    <s v="Women'S Kurti"/>
    <s v="Fashion"/>
    <s v="Fashion"/>
    <s v="Fashion"/>
    <s v="Fashion"/>
    <n v="15"/>
    <s v="Fashion"/>
    <m/>
    <n v="2024"/>
    <x v="10"/>
    <n v="23"/>
    <n v="2"/>
    <s v="Weekday"/>
    <m/>
  </r>
  <r>
    <s v="WEB-9342"/>
    <d v="2025-04-26T00:00:00"/>
    <s v="Vikram Verma"/>
    <s v="Ahmedabad"/>
    <s v="Electronics"/>
    <s v="Power Bank 10000Mah"/>
    <n v="1"/>
    <n v="2563.88"/>
    <s v="Upi"/>
    <s v="Delivered"/>
    <m/>
    <n v="2563.88"/>
    <m/>
    <m/>
    <m/>
    <m/>
    <m/>
    <m/>
    <s v="Completed"/>
    <s v="Yes"/>
    <s v="No"/>
    <m/>
    <n v="589"/>
    <n v="426"/>
    <n v="2759712.3299794244"/>
    <n v="330643.50635802455"/>
    <n v="3.8641711229946525"/>
    <s v="Power Bank 10000Mah"/>
    <s v="Electronics"/>
    <s v="Electronics"/>
    <s v="Electronics"/>
    <s v="Electronics"/>
    <n v="3"/>
    <s v="Electronics"/>
    <m/>
    <n v="2025"/>
    <x v="7"/>
    <n v="26"/>
    <n v="7"/>
    <s v="Weekday"/>
    <m/>
  </r>
  <r>
    <s v="WEB-7297"/>
    <d v="2025-06-02T00:00:00"/>
    <s v="Aarav Malhotra"/>
    <s v="Chennai"/>
    <s v="Home &amp; Kitchen"/>
    <s v="Non-Stick Pan"/>
    <n v="1"/>
    <n v="407.86"/>
    <s v="Debit Card"/>
    <s v="Delivered"/>
    <n v="4"/>
    <n v="407.86"/>
    <m/>
    <m/>
    <m/>
    <m/>
    <m/>
    <m/>
    <s v="Completed"/>
    <s v="No"/>
    <s v="No"/>
    <m/>
    <n v="558"/>
    <n v="430"/>
    <n v="1463424.4009529033"/>
    <n v="118285.78776560788"/>
    <n v="3.8140589569160999"/>
    <s v="Non-Stick Pan"/>
    <s v="Home &amp; Kitchen"/>
    <s v="Home &amp; Kitchen"/>
    <s v="Home &amp; Kitchen"/>
    <s v="Home &amp; Kitchen"/>
    <n v="7"/>
    <s v="Home &amp; Kitchen"/>
    <m/>
    <n v="2025"/>
    <x v="11"/>
    <n v="2"/>
    <n v="2"/>
    <s v="Weekday"/>
    <m/>
  </r>
  <r>
    <s v="WEB-8460"/>
    <d v="2023-04-10T00:00:00"/>
    <s v="Rohan Malhotra"/>
    <s v="Ahmedabad"/>
    <s v="Books"/>
    <s v="Kids Story Book"/>
    <n v="1"/>
    <n v="550.52"/>
    <s v="Net Banking"/>
    <s v="Delivered"/>
    <n v="3"/>
    <n v="550.52"/>
    <m/>
    <m/>
    <m/>
    <m/>
    <m/>
    <m/>
    <s v="Completed"/>
    <s v="No"/>
    <s v="No"/>
    <m/>
    <n v="589"/>
    <n v="426"/>
    <n v="594714.6477588166"/>
    <n v="60882.938065984097"/>
    <n v="3.804733727810651"/>
    <s v="Kids Story Book"/>
    <s v="Books"/>
    <s v="Books"/>
    <s v="Books"/>
    <s v="Books"/>
    <n v="23"/>
    <s v="Books"/>
    <m/>
    <n v="2023"/>
    <x v="7"/>
    <n v="10"/>
    <n v="2"/>
    <s v="Weekday"/>
    <m/>
  </r>
  <r>
    <s v="WEB-5523"/>
    <d v="2024-07-17T00:00:00"/>
    <s v="Ananya Singh"/>
    <s v="Mumbai"/>
    <s v="Home &amp; Kitchen"/>
    <s v="Storage Box"/>
    <n v="2"/>
    <n v="1923.83"/>
    <s v="Cash On Delivery"/>
    <s v="Delivered"/>
    <n v="3"/>
    <n v="3847.66"/>
    <m/>
    <m/>
    <m/>
    <m/>
    <m/>
    <m/>
    <s v="Completed"/>
    <s v="Yes"/>
    <s v="No"/>
    <m/>
    <n v="619"/>
    <n v="468"/>
    <n v="1463424.4009529033"/>
    <n v="118285.78776560788"/>
    <n v="3.8140589569160999"/>
    <s v="Storage Box"/>
    <s v="Home &amp; Kitchen"/>
    <s v="Home &amp; Kitchen"/>
    <s v="Home &amp; Kitchen"/>
    <s v="Home &amp; Kitchen"/>
    <n v="8"/>
    <s v="Home &amp; Kitchen"/>
    <m/>
    <n v="2024"/>
    <x v="2"/>
    <n v="17"/>
    <n v="4"/>
    <s v="Weekday"/>
    <m/>
  </r>
  <r>
    <s v="WEB-8583"/>
    <d v="2023-04-26T00:00:00"/>
    <s v="Saanvi Joshi"/>
    <s v="Pune"/>
    <s v="Beauty"/>
    <s v="Lipstick"/>
    <n v="1"/>
    <n v="722.56"/>
    <s v="Upi"/>
    <s v="Delivered"/>
    <n v="3"/>
    <n v="722.56"/>
    <m/>
    <m/>
    <m/>
    <m/>
    <m/>
    <m/>
    <s v="Completed"/>
    <s v="No"/>
    <s v="No"/>
    <m/>
    <n v="595"/>
    <n v="444"/>
    <n v="1098537.4901531704"/>
    <n v="96724.388030634553"/>
    <n v="3.9001122334455669"/>
    <s v="Lipstick"/>
    <s v="Beauty"/>
    <s v="Beauty"/>
    <s v="Beauty"/>
    <s v="Beauty"/>
    <n v="10"/>
    <s v="Beauty"/>
    <m/>
    <n v="2023"/>
    <x v="7"/>
    <n v="26"/>
    <n v="4"/>
    <s v="Weekday"/>
    <m/>
  </r>
  <r>
    <s v="WEB-7922"/>
    <d v="2023-06-08T00:00:00"/>
    <s v="Vikram Mehta"/>
    <s v="Ahmedabad"/>
    <s v="Electronics"/>
    <s v="Power Bank 10000Mah"/>
    <n v="2"/>
    <n v="766.55"/>
    <s v="Net Banking"/>
    <s v="Delivered"/>
    <m/>
    <n v="1533.1"/>
    <m/>
    <m/>
    <m/>
    <m/>
    <m/>
    <m/>
    <s v="Completed"/>
    <s v="Yes"/>
    <s v="No"/>
    <m/>
    <n v="589"/>
    <n v="426"/>
    <n v="2759712.3299794244"/>
    <n v="330643.50635802455"/>
    <n v="3.8641711229946525"/>
    <s v="Power Bank 10000Mah"/>
    <s v="Electronics"/>
    <s v="Electronics"/>
    <s v="Electronics"/>
    <s v="Electronics"/>
    <n v="3"/>
    <s v="Electronics"/>
    <m/>
    <n v="2023"/>
    <x v="11"/>
    <n v="8"/>
    <n v="5"/>
    <s v="Weekday"/>
    <m/>
  </r>
  <r>
    <s v="WEB-8588"/>
    <d v="2024-02-22T00:00:00"/>
    <s v="Aarav Reddy"/>
    <s v="Bengaluru"/>
    <s v="Home &amp; Kitchen"/>
    <s v="Water Bottle"/>
    <n v="1"/>
    <n v="546.47"/>
    <s v="Net Banking"/>
    <s v="Delivered"/>
    <n v="5"/>
    <n v="546.47"/>
    <m/>
    <m/>
    <m/>
    <m/>
    <m/>
    <m/>
    <s v="Completed"/>
    <s v="No"/>
    <s v="No"/>
    <m/>
    <n v="567"/>
    <n v="440"/>
    <n v="1463424.4009529033"/>
    <n v="118285.78776560788"/>
    <n v="3.8140589569160999"/>
    <s v="Water Bottle"/>
    <s v="Home &amp; Kitchen"/>
    <s v="Home &amp; Kitchen"/>
    <s v="Home &amp; Kitchen"/>
    <s v="Home &amp; Kitchen"/>
    <n v="2"/>
    <s v="Home &amp; Kitchen"/>
    <m/>
    <n v="2024"/>
    <x v="0"/>
    <n v="22"/>
    <n v="5"/>
    <s v="Weekday"/>
    <m/>
  </r>
  <r>
    <s v="WEB-5934"/>
    <d v="2023-11-16T00:00:00"/>
    <s v="Vikram Singh"/>
    <s v="Hyderabad"/>
    <s v="Electronics"/>
    <s v="Usb Cable"/>
    <n v="3"/>
    <n v="2330.6799999999998"/>
    <s v="Net Banking"/>
    <s v="Delivered"/>
    <n v="4"/>
    <n v="6992.0399999999991"/>
    <m/>
    <m/>
    <m/>
    <m/>
    <m/>
    <m/>
    <s v="Completed"/>
    <s v="Yes"/>
    <s v="No"/>
    <m/>
    <n v="559"/>
    <n v="408"/>
    <n v="2759712.3299794244"/>
    <n v="330643.50635802455"/>
    <n v="3.8641711229946525"/>
    <s v="Usb Cable"/>
    <s v="Electronics"/>
    <s v="Electronics"/>
    <s v="Electronics"/>
    <s v="Electronics"/>
    <n v="13"/>
    <s v="Electronics"/>
    <m/>
    <n v="2023"/>
    <x v="3"/>
    <n v="16"/>
    <n v="5"/>
    <s v="Weekday"/>
    <m/>
  </r>
  <r>
    <s v="WEB-7406"/>
    <d v="2025-01-15T00:00:00"/>
    <s v="Saanvi Khan"/>
    <s v="Hyderabad"/>
    <s v="Fashion"/>
    <s v="Running Shoes"/>
    <n v="2"/>
    <n v="421.91"/>
    <s v="Net Banking"/>
    <s v="Delivered"/>
    <n v="3"/>
    <n v="843.82"/>
    <m/>
    <m/>
    <m/>
    <m/>
    <m/>
    <m/>
    <s v="Completed"/>
    <s v="No"/>
    <s v="No"/>
    <m/>
    <n v="559"/>
    <n v="408"/>
    <n v="1892867.2841657216"/>
    <n v="199432.98236095349"/>
    <n v="3.8949824970828471"/>
    <s v="Running Shoes"/>
    <s v="Fashion"/>
    <s v="Fashion"/>
    <s v="Fashion"/>
    <s v="Fashion"/>
    <n v="45"/>
    <s v="Fashion"/>
    <m/>
    <n v="2025"/>
    <x v="5"/>
    <n v="15"/>
    <n v="4"/>
    <s v="Weekday"/>
    <m/>
  </r>
  <r>
    <s v="WEB-7552"/>
    <d v="2023-05-19T00:00:00"/>
    <s v="Ishaan Menon"/>
    <s v="Delhi"/>
    <s v="Fashion"/>
    <s v="Denim Jeans"/>
    <n v="2"/>
    <n v="1419.824472190694"/>
    <s v="Upi"/>
    <s v="Returned"/>
    <n v="5"/>
    <n v="2839.648944381388"/>
    <m/>
    <m/>
    <m/>
    <m/>
    <m/>
    <m/>
    <s v="Completed"/>
    <s v="No"/>
    <s v="No"/>
    <m/>
    <n v="573"/>
    <n v="450"/>
    <n v="1892867.2841657216"/>
    <n v="199432.98236095349"/>
    <n v="3.8949824970828471"/>
    <s v="Denim Jeans"/>
    <s v="Fashion"/>
    <s v="Fashion"/>
    <s v="Fashion"/>
    <s v="Fashion"/>
    <n v="6"/>
    <s v="Fashion"/>
    <m/>
    <n v="2023"/>
    <x v="6"/>
    <n v="19"/>
    <n v="6"/>
    <s v="Weekday"/>
    <m/>
  </r>
  <r>
    <s v="WEB-8795"/>
    <d v="2023-09-03T00:00:00"/>
    <s v="Neha Pillai"/>
    <s v="Pune"/>
    <s v="Books"/>
    <s v="Self-Help Book"/>
    <n v="1"/>
    <n v="148.38999999999999"/>
    <s v="Credit Card"/>
    <s v="Pending"/>
    <n v="4"/>
    <n v="148.38999999999999"/>
    <m/>
    <m/>
    <m/>
    <m/>
    <m/>
    <m/>
    <s v="Pending"/>
    <s v="No"/>
    <s v="Yes"/>
    <m/>
    <n v="595"/>
    <n v="444"/>
    <n v="594714.6477588166"/>
    <n v="60882.938065984097"/>
    <n v="3.804733727810651"/>
    <s v="Self-Help Book"/>
    <s v="Books"/>
    <s v="Books"/>
    <s v="Books"/>
    <s v="Books"/>
    <n v="19"/>
    <s v="Books"/>
    <m/>
    <n v="2023"/>
    <x v="1"/>
    <n v="3"/>
    <n v="1"/>
    <s v="Weekday"/>
    <m/>
  </r>
  <r>
    <s v="WEB-6640"/>
    <d v="2023-08-08T00:00:00"/>
    <s v="Pooja Joshi"/>
    <s v="Delhi"/>
    <s v="Electronics"/>
    <s v="Power Bank 10000Mah"/>
    <n v="1"/>
    <n v="731.84"/>
    <s v="Upi"/>
    <s v="Delivered"/>
    <n v="4"/>
    <n v="731.84"/>
    <m/>
    <m/>
    <m/>
    <m/>
    <m/>
    <m/>
    <s v="Completed"/>
    <s v="No"/>
    <s v="No"/>
    <m/>
    <n v="573"/>
    <n v="450"/>
    <n v="2759712.3299794244"/>
    <n v="330643.50635802455"/>
    <n v="3.8641711229946525"/>
    <s v="Power Bank 10000Mah"/>
    <s v="Electronics"/>
    <s v="Electronics"/>
    <s v="Electronics"/>
    <s v="Electronics"/>
    <n v="3"/>
    <s v="Electronics"/>
    <m/>
    <n v="2023"/>
    <x v="9"/>
    <n v="8"/>
    <n v="3"/>
    <s v="Weekday"/>
    <m/>
  </r>
  <r>
    <s v="WEB-8075"/>
    <d v="2023-11-30T00:00:00"/>
    <s v="Ishaan Rao"/>
    <s v="Hyderabad"/>
    <s v="Electronics"/>
    <s v="Bluetooth Speaker"/>
    <n v="2"/>
    <n v="3171.51"/>
    <s v="Net Banking"/>
    <s v="Delivered"/>
    <n v="5"/>
    <n v="6343.02"/>
    <m/>
    <m/>
    <m/>
    <m/>
    <m/>
    <m/>
    <s v="Completed"/>
    <s v="Yes"/>
    <s v="No"/>
    <m/>
    <n v="559"/>
    <n v="408"/>
    <n v="2759712.3299794244"/>
    <n v="330643.50635802455"/>
    <n v="3.8641711229946525"/>
    <s v="Bluetooth Speaker"/>
    <s v="Electronics"/>
    <s v="Electronics"/>
    <s v="Electronics"/>
    <s v="Electronics"/>
    <n v="48"/>
    <s v="Electronics"/>
    <m/>
    <n v="2023"/>
    <x v="3"/>
    <n v="30"/>
    <n v="5"/>
    <s v="Weekday"/>
    <m/>
  </r>
  <r>
    <s v="WEB-6625"/>
    <d v="2023-06-04T00:00:00"/>
    <s v="Neha Khan"/>
    <s v="Bengaluru"/>
    <s v="Home &amp; Kitchen"/>
    <s v="Table Lamp"/>
    <n v="1"/>
    <n v="1886.86"/>
    <s v="Net Banking"/>
    <s v="Delivered"/>
    <n v="5"/>
    <n v="1886.86"/>
    <m/>
    <m/>
    <m/>
    <m/>
    <m/>
    <m/>
    <s v="Completed"/>
    <s v="Yes"/>
    <s v="No"/>
    <m/>
    <n v="567"/>
    <n v="440"/>
    <n v="1463424.4009529033"/>
    <n v="118285.78776560788"/>
    <n v="3.8140589569160999"/>
    <s v="Table Lamp"/>
    <s v="Home &amp; Kitchen"/>
    <s v="Home &amp; Kitchen"/>
    <s v="Home &amp; Kitchen"/>
    <s v="Home &amp; Kitchen"/>
    <n v="32"/>
    <s v="Home &amp; Kitchen"/>
    <m/>
    <n v="2023"/>
    <x v="11"/>
    <n v="4"/>
    <n v="1"/>
    <s v="Weekday"/>
    <m/>
  </r>
  <r>
    <s v="WEB-8508"/>
    <d v="2025-05-29T00:00:00"/>
    <s v="Rahul Das"/>
    <s v="Hyderabad"/>
    <s v="Books"/>
    <s v="Cookbook"/>
    <n v="1"/>
    <n v="464.92"/>
    <s v="Cash On Delivery"/>
    <s v="Pending"/>
    <n v="5"/>
    <n v="464.92"/>
    <m/>
    <m/>
    <m/>
    <m/>
    <m/>
    <m/>
    <s v="Pending"/>
    <s v="No"/>
    <s v="Yes"/>
    <m/>
    <n v="559"/>
    <n v="408"/>
    <n v="594714.6477588166"/>
    <n v="60882.938065984097"/>
    <n v="3.804733727810651"/>
    <s v="Cookbook"/>
    <s v="Books"/>
    <s v="Books"/>
    <s v="Books"/>
    <s v="Books"/>
    <n v="4"/>
    <s v="Books"/>
    <m/>
    <n v="2025"/>
    <x v="6"/>
    <n v="29"/>
    <n v="5"/>
    <s v="Weekday"/>
    <m/>
  </r>
  <r>
    <s v="WEB-5737"/>
    <d v="2024-12-22T00:00:00"/>
    <s v="Aarav Mehta"/>
    <s v="Delhi"/>
    <s v="Electronics"/>
    <s v="Wireless Earbuds"/>
    <n v="1"/>
    <n v="2376.41"/>
    <s v="Debit Card"/>
    <s v="Returned"/>
    <n v="3"/>
    <n v="2376.41"/>
    <m/>
    <m/>
    <m/>
    <m/>
    <m/>
    <m/>
    <s v="Completed"/>
    <s v="No"/>
    <s v="No"/>
    <m/>
    <n v="573"/>
    <n v="450"/>
    <n v="2759712.3299794244"/>
    <n v="330643.50635802455"/>
    <n v="3.8641711229946525"/>
    <s v="Wireless Earbuds"/>
    <s v="Electronics"/>
    <s v="Electronics"/>
    <s v="Electronics"/>
    <s v="Electronics"/>
    <n v="12"/>
    <s v="Electronics"/>
    <m/>
    <n v="2024"/>
    <x v="10"/>
    <n v="22"/>
    <n v="1"/>
    <s v="Weekday"/>
    <m/>
  </r>
  <r>
    <s v="WEB-9173"/>
    <d v="2024-03-27T00:00:00"/>
    <s v="Riya Chatterjee"/>
    <s v="Bengaluru"/>
    <s v="Beauty"/>
    <s v="Hair Oil"/>
    <n v="1"/>
    <n v="260.33"/>
    <s v="Cash On Delivery"/>
    <s v="Delivered"/>
    <n v="3"/>
    <n v="260.33"/>
    <m/>
    <m/>
    <m/>
    <m/>
    <m/>
    <m/>
    <s v="Completed"/>
    <s v="No"/>
    <s v="No"/>
    <m/>
    <n v="567"/>
    <n v="440"/>
    <n v="1098537.4901531704"/>
    <n v="96724.388030634553"/>
    <n v="3.9001122334455669"/>
    <s v="Hair Oil"/>
    <s v="Beauty"/>
    <s v="Beauty"/>
    <s v="Beauty"/>
    <s v="Beauty"/>
    <n v="70"/>
    <s v="Beauty"/>
    <m/>
    <n v="2024"/>
    <x v="4"/>
    <n v="27"/>
    <n v="4"/>
    <s v="Weekday"/>
    <m/>
  </r>
  <r>
    <s v="WEB-5791"/>
    <d v="2023-12-31T00:00:00"/>
    <s v="Rohan Bose"/>
    <s v="Pune"/>
    <s v="Electronics"/>
    <s v="Usb Cable"/>
    <n v="1"/>
    <n v="2756.29"/>
    <s v="Net Banking"/>
    <s v="Delivered"/>
    <n v="3"/>
    <n v="2756.29"/>
    <m/>
    <m/>
    <m/>
    <m/>
    <m/>
    <m/>
    <s v="Completed"/>
    <s v="Yes"/>
    <s v="No"/>
    <m/>
    <n v="595"/>
    <n v="444"/>
    <n v="2759712.3299794244"/>
    <n v="330643.50635802455"/>
    <n v="3.8641711229946525"/>
    <s v="Usb Cable"/>
    <s v="Electronics"/>
    <s v="Electronics"/>
    <s v="Electronics"/>
    <s v="Electronics"/>
    <n v="13"/>
    <s v="Electronics"/>
    <m/>
    <n v="2023"/>
    <x v="10"/>
    <n v="31"/>
    <n v="1"/>
    <s v="Weekday"/>
    <m/>
  </r>
  <r>
    <s v="WEB-8253"/>
    <d v="2023-03-24T00:00:00"/>
    <s v="Kavya Sharma"/>
    <s v="Ahmedabad"/>
    <s v="Home &amp; Kitchen"/>
    <s v="Non-Stick Pan"/>
    <n v="2"/>
    <n v="1132.17"/>
    <s v="Cash On Delivery"/>
    <s v="Delivered"/>
    <n v="5"/>
    <n v="2264.34"/>
    <m/>
    <m/>
    <m/>
    <m/>
    <m/>
    <m/>
    <s v="Completed"/>
    <s v="Yes"/>
    <s v="No"/>
    <m/>
    <n v="589"/>
    <n v="426"/>
    <n v="1463424.4009529033"/>
    <n v="118285.78776560788"/>
    <n v="3.8140589569160999"/>
    <s v="Non-Stick Pan"/>
    <s v="Home &amp; Kitchen"/>
    <s v="Home &amp; Kitchen"/>
    <s v="Home &amp; Kitchen"/>
    <s v="Home &amp; Kitchen"/>
    <n v="7"/>
    <s v="Home &amp; Kitchen"/>
    <m/>
    <n v="2023"/>
    <x v="4"/>
    <n v="24"/>
    <n v="6"/>
    <s v="Weekday"/>
    <m/>
  </r>
  <r>
    <s v="WEB-8187"/>
    <d v="2024-06-19T00:00:00"/>
    <s v="Rahul Joshi"/>
    <s v="Bengaluru"/>
    <s v="Beauty"/>
    <s v="Shampoo 200Ml"/>
    <n v="1"/>
    <n v="1410.91"/>
    <s v="Upi"/>
    <s v="Delivered"/>
    <n v="4"/>
    <n v="1410.91"/>
    <m/>
    <m/>
    <m/>
    <m/>
    <m/>
    <m/>
    <s v="Completed"/>
    <s v="Yes"/>
    <s v="No"/>
    <m/>
    <n v="567"/>
    <n v="440"/>
    <n v="1098537.4901531704"/>
    <n v="96724.388030634553"/>
    <n v="3.9001122334455669"/>
    <s v="Shampoo 200Ml"/>
    <s v="Beauty"/>
    <s v="Beauty"/>
    <s v="Beauty"/>
    <s v="Beauty"/>
    <n v="64"/>
    <s v="Beauty"/>
    <m/>
    <n v="2024"/>
    <x v="11"/>
    <n v="19"/>
    <n v="4"/>
    <s v="Weekday"/>
    <m/>
  </r>
  <r>
    <s v="WEB-7065"/>
    <d v="2025-04-19T00:00:00"/>
    <s v="Simran Das"/>
    <s v="Kolkata"/>
    <s v="Electronics"/>
    <s v="Wireless Earbuds"/>
    <n v="1"/>
    <n v="3056.5"/>
    <s v="Credit Card"/>
    <s v="Delivered"/>
    <n v="4"/>
    <n v="3056.5"/>
    <m/>
    <m/>
    <m/>
    <m/>
    <m/>
    <m/>
    <s v="Completed"/>
    <s v="Yes"/>
    <s v="No"/>
    <m/>
    <n v="590"/>
    <n v="451"/>
    <n v="2759712.3299794244"/>
    <n v="330643.50635802455"/>
    <n v="3.8641711229946525"/>
    <s v="Wireless Earbuds"/>
    <s v="Electronics"/>
    <s v="Electronics"/>
    <s v="Electronics"/>
    <s v="Electronics"/>
    <n v="12"/>
    <s v="Electronics"/>
    <m/>
    <n v="2025"/>
    <x v="7"/>
    <n v="19"/>
    <n v="7"/>
    <s v="Weekday"/>
    <m/>
  </r>
  <r>
    <s v="WEB-9438"/>
    <d v="2025-04-25T00:00:00"/>
    <s v="Riya Joshi"/>
    <s v="Pune"/>
    <s v="Electronics"/>
    <s v="Power Bank 10000Mah"/>
    <n v="3"/>
    <n v="2072.86"/>
    <s v="Upi"/>
    <s v="Pending"/>
    <n v="4"/>
    <n v="6218.58"/>
    <m/>
    <m/>
    <m/>
    <m/>
    <m/>
    <m/>
    <s v="Pending"/>
    <s v="No"/>
    <s v="Yes"/>
    <m/>
    <n v="595"/>
    <n v="444"/>
    <n v="2759712.3299794244"/>
    <n v="330643.50635802455"/>
    <n v="3.8641711229946525"/>
    <s v="Power Bank 10000Mah"/>
    <s v="Electronics"/>
    <s v="Electronics"/>
    <s v="Electronics"/>
    <s v="Electronics"/>
    <n v="3"/>
    <s v="Electronics"/>
    <m/>
    <n v="2025"/>
    <x v="7"/>
    <n v="25"/>
    <n v="6"/>
    <s v="Weekday"/>
    <m/>
  </r>
  <r>
    <s v="WEB-9453"/>
    <d v="2023-05-17T00:00:00"/>
    <s v="Saanvi Das"/>
    <s v="Delhi"/>
    <s v="Books"/>
    <s v="Kids Story Book"/>
    <n v="1"/>
    <n v="786.25"/>
    <s v="Debit Card"/>
    <s v="Returned"/>
    <n v="3"/>
    <n v="786.25"/>
    <m/>
    <m/>
    <m/>
    <m/>
    <m/>
    <m/>
    <s v="Completed"/>
    <s v="No"/>
    <s v="No"/>
    <m/>
    <n v="573"/>
    <n v="450"/>
    <n v="594714.6477588166"/>
    <n v="60882.938065984097"/>
    <n v="3.804733727810651"/>
    <s v="Kids Story Book"/>
    <s v="Books"/>
    <s v="Books"/>
    <s v="Books"/>
    <s v="Books"/>
    <n v="23"/>
    <s v="Books"/>
    <m/>
    <n v="2023"/>
    <x v="6"/>
    <n v="17"/>
    <n v="4"/>
    <s v="Weekday"/>
    <m/>
  </r>
  <r>
    <s v="WEB-5270"/>
    <d v="2023-01-17T00:00:00"/>
    <s v="Rahul Singh"/>
    <s v="Mumbai"/>
    <s v="Fashion"/>
    <s v="Women'S Kurti"/>
    <n v="2"/>
    <n v="1676.45"/>
    <s v="Credit Card"/>
    <s v="Cancelled"/>
    <n v="5"/>
    <n v="3352.9"/>
    <m/>
    <m/>
    <m/>
    <m/>
    <m/>
    <m/>
    <s v="Lost Sale"/>
    <s v="No"/>
    <s v="Yes"/>
    <m/>
    <n v="619"/>
    <n v="468"/>
    <n v="1892867.2841657216"/>
    <n v="199432.98236095349"/>
    <n v="3.8949824970828471"/>
    <s v="Women'S Kurti"/>
    <s v="Fashion"/>
    <s v="Fashion"/>
    <s v="Fashion"/>
    <s v="Fashion"/>
    <n v="15"/>
    <s v="Fashion"/>
    <m/>
    <n v="2023"/>
    <x v="5"/>
    <n v="17"/>
    <n v="3"/>
    <s v="Weekday"/>
    <m/>
  </r>
  <r>
    <s v="WEB-5857"/>
    <d v="2024-11-09T00:00:00"/>
    <s v="Rohan Singh"/>
    <s v="Hyderabad"/>
    <s v="Beauty"/>
    <s v="Face Cream"/>
    <n v="1"/>
    <n v="1431.85"/>
    <s v="Debit Card"/>
    <s v="Cancelled"/>
    <n v="5"/>
    <n v="1431.85"/>
    <m/>
    <m/>
    <m/>
    <m/>
    <m/>
    <m/>
    <s v="Lost Sale"/>
    <s v="No"/>
    <s v="Yes"/>
    <m/>
    <n v="559"/>
    <n v="408"/>
    <n v="1098537.4901531704"/>
    <n v="96724.388030634553"/>
    <n v="3.9001122334455669"/>
    <s v="Face Cream"/>
    <s v="Beauty"/>
    <s v="Beauty"/>
    <s v="Beauty"/>
    <s v="Beauty"/>
    <n v="80"/>
    <s v="Beauty"/>
    <m/>
    <n v="2024"/>
    <x v="3"/>
    <n v="9"/>
    <n v="7"/>
    <s v="Weekday"/>
    <m/>
  </r>
  <r>
    <s v="WEB-7967"/>
    <d v="2023-11-16T00:00:00"/>
    <s v="Diya Joshi"/>
    <s v="Bengaluru"/>
    <s v="Fashion"/>
    <s v="Sunglasses"/>
    <n v="1"/>
    <n v="1910.63"/>
    <s v="Cash On Delivery"/>
    <s v="Delivered"/>
    <n v="5"/>
    <n v="1910.63"/>
    <m/>
    <m/>
    <m/>
    <m/>
    <m/>
    <m/>
    <s v="Completed"/>
    <s v="Yes"/>
    <s v="No"/>
    <m/>
    <n v="567"/>
    <n v="440"/>
    <n v="1892867.2841657216"/>
    <n v="199432.98236095349"/>
    <n v="3.8949824970828471"/>
    <s v="Sunglasses"/>
    <s v="Fashion"/>
    <s v="Fashion"/>
    <s v="Fashion"/>
    <s v="Fashion"/>
    <n v="53"/>
    <s v="Fashion"/>
    <m/>
    <n v="2023"/>
    <x v="3"/>
    <n v="16"/>
    <n v="5"/>
    <s v="Weekday"/>
    <m/>
  </r>
  <r>
    <s v="WEB-8468"/>
    <d v="2024-07-16T00:00:00"/>
    <s v="Meera Kapoor"/>
    <s v="Ahmedabad"/>
    <s v="Electronics"/>
    <s v="Smart Watch"/>
    <n v="1"/>
    <n v="1163.43"/>
    <s v="Cash On Delivery"/>
    <s v="Delivered"/>
    <n v="5"/>
    <n v="1163.43"/>
    <m/>
    <m/>
    <m/>
    <m/>
    <m/>
    <m/>
    <s v="Completed"/>
    <s v="Yes"/>
    <s v="No"/>
    <m/>
    <n v="589"/>
    <n v="426"/>
    <n v="2759712.3299794244"/>
    <n v="330643.50635802455"/>
    <n v="3.8641711229946525"/>
    <s v="Smart Watch"/>
    <s v="Electronics"/>
    <s v="Electronics"/>
    <s v="Electronics"/>
    <s v="Electronics"/>
    <n v="17"/>
    <s v="Electronics"/>
    <m/>
    <n v="2024"/>
    <x v="2"/>
    <n v="16"/>
    <n v="3"/>
    <s v="Weekday"/>
    <m/>
  </r>
  <r>
    <s v="WEB-6483"/>
    <d v="2023-10-08T00:00:00"/>
    <s v="Saanvi Kapoor"/>
    <s v="Bengaluru"/>
    <s v="Beauty"/>
    <s v="Perfume 50Ml"/>
    <n v="1"/>
    <n v="533.84"/>
    <s v="Net Banking"/>
    <s v="Delivered"/>
    <n v="4"/>
    <n v="533.84"/>
    <m/>
    <m/>
    <m/>
    <m/>
    <m/>
    <m/>
    <s v="Completed"/>
    <s v="No"/>
    <s v="No"/>
    <m/>
    <n v="567"/>
    <n v="440"/>
    <n v="1098537.4901531704"/>
    <n v="96724.388030634553"/>
    <n v="3.9001122334455669"/>
    <s v="Perfume 50Ml"/>
    <s v="Beauty"/>
    <s v="Beauty"/>
    <s v="Beauty"/>
    <s v="Beauty"/>
    <n v="18"/>
    <s v="Beauty"/>
    <m/>
    <n v="2023"/>
    <x v="8"/>
    <n v="8"/>
    <n v="1"/>
    <s v="Weekday"/>
    <m/>
  </r>
  <r>
    <s v="WEB-9352"/>
    <d v="2025-04-22T00:00:00"/>
    <s v="Simran Das"/>
    <s v="Chennai"/>
    <s v="Fashion"/>
    <s v="Women'S Kurti"/>
    <n v="2"/>
    <n v="1366.99"/>
    <s v="Debit Card"/>
    <s v="Delivered"/>
    <n v="3"/>
    <n v="2733.98"/>
    <m/>
    <m/>
    <m/>
    <m/>
    <m/>
    <m/>
    <s v="Completed"/>
    <s v="Yes"/>
    <s v="No"/>
    <m/>
    <n v="558"/>
    <n v="430"/>
    <n v="1892867.2841657216"/>
    <n v="199432.98236095349"/>
    <n v="3.8949824970828471"/>
    <s v="Women'S Kurti"/>
    <s v="Fashion"/>
    <s v="Fashion"/>
    <s v="Fashion"/>
    <s v="Fashion"/>
    <n v="15"/>
    <s v="Fashion"/>
    <m/>
    <n v="2025"/>
    <x v="7"/>
    <n v="22"/>
    <n v="3"/>
    <s v="Weekday"/>
    <m/>
  </r>
  <r>
    <s v="WEB-9513"/>
    <d v="2025-04-25T00:00:00"/>
    <s v="Karan Rao"/>
    <s v="Kolkata"/>
    <s v="Home &amp; Kitchen"/>
    <s v="Water Bottle"/>
    <n v="1"/>
    <n v="355.95"/>
    <s v="Cash On Delivery"/>
    <s v="Delivered"/>
    <n v="2"/>
    <n v="355.95"/>
    <m/>
    <m/>
    <m/>
    <m/>
    <m/>
    <m/>
    <s v="Completed"/>
    <s v="No"/>
    <s v="No"/>
    <m/>
    <n v="590"/>
    <n v="451"/>
    <n v="1463424.4009529033"/>
    <n v="118285.78776560788"/>
    <n v="3.8140589569160999"/>
    <s v="Water Bottle"/>
    <s v="Home &amp; Kitchen"/>
    <s v="Home &amp; Kitchen"/>
    <s v="Home &amp; Kitchen"/>
    <s v="Home &amp; Kitchen"/>
    <n v="2"/>
    <s v="Home &amp; Kitchen"/>
    <m/>
    <n v="2025"/>
    <x v="7"/>
    <n v="25"/>
    <n v="6"/>
    <s v="Weekday"/>
    <m/>
  </r>
  <r>
    <s v="WEB-8531"/>
    <d v="2024-03-04T00:00:00"/>
    <s v="Riya Rao"/>
    <s v="Mumbai"/>
    <s v="Home &amp; Kitchen"/>
    <s v="Table Lamp"/>
    <n v="2"/>
    <n v="571.24"/>
    <s v="Net Banking"/>
    <s v="Pending"/>
    <n v="2"/>
    <n v="1142.48"/>
    <m/>
    <m/>
    <m/>
    <m/>
    <m/>
    <m/>
    <s v="Pending"/>
    <s v="No"/>
    <s v="Yes"/>
    <m/>
    <n v="619"/>
    <n v="468"/>
    <n v="1463424.4009529033"/>
    <n v="118285.78776560788"/>
    <n v="3.8140589569160999"/>
    <s v="Table Lamp"/>
    <s v="Home &amp; Kitchen"/>
    <s v="Home &amp; Kitchen"/>
    <s v="Home &amp; Kitchen"/>
    <s v="Home &amp; Kitchen"/>
    <n v="32"/>
    <s v="Home &amp; Kitchen"/>
    <m/>
    <n v="2024"/>
    <x v="4"/>
    <n v="4"/>
    <n v="2"/>
    <s v="Weekday"/>
    <m/>
  </r>
  <r>
    <s v="WEB-5121"/>
    <d v="2024-01-13T00:00:00"/>
    <s v="Saanvi Rao"/>
    <s v="Chennai"/>
    <s v="Fashion"/>
    <s v="Sunglasses"/>
    <n v="1"/>
    <n v="1171.04"/>
    <s v="Net Banking"/>
    <s v="Delivered"/>
    <n v="4"/>
    <n v="1171.04"/>
    <m/>
    <m/>
    <m/>
    <m/>
    <m/>
    <m/>
    <s v="Completed"/>
    <s v="Yes"/>
    <s v="No"/>
    <m/>
    <n v="558"/>
    <n v="430"/>
    <n v="1892867.2841657216"/>
    <n v="199432.98236095349"/>
    <n v="3.8949824970828471"/>
    <s v="Sunglasses"/>
    <s v="Fashion"/>
    <s v="Fashion"/>
    <s v="Fashion"/>
    <s v="Fashion"/>
    <n v="53"/>
    <s v="Fashion"/>
    <m/>
    <n v="2024"/>
    <x v="5"/>
    <n v="13"/>
    <n v="7"/>
    <s v="Weekday"/>
    <m/>
  </r>
  <r>
    <s v="WEB-9442"/>
    <d v="2023-10-12T00:00:00"/>
    <s v="Vivaan Malhotra"/>
    <s v="Bengaluru"/>
    <s v="Books"/>
    <s v="Self-Help Book"/>
    <n v="2"/>
    <n v="457.84"/>
    <s v="Net Banking"/>
    <s v="Delivered"/>
    <n v="5"/>
    <n v="915.68"/>
    <m/>
    <m/>
    <m/>
    <m/>
    <m/>
    <m/>
    <s v="Completed"/>
    <s v="No"/>
    <s v="No"/>
    <m/>
    <n v="567"/>
    <n v="440"/>
    <n v="594714.6477588166"/>
    <n v="60882.938065984097"/>
    <n v="3.804733727810651"/>
    <s v="Self-Help Book"/>
    <s v="Books"/>
    <s v="Books"/>
    <s v="Books"/>
    <s v="Books"/>
    <n v="19"/>
    <s v="Books"/>
    <m/>
    <n v="2023"/>
    <x v="8"/>
    <n v="12"/>
    <n v="5"/>
    <s v="Weekday"/>
    <m/>
  </r>
  <r>
    <s v="WEB-6299"/>
    <d v="2023-11-10T00:00:00"/>
    <s v="Neha Joshi"/>
    <s v="Kolkata"/>
    <s v="Beauty"/>
    <s v="Hair Oil"/>
    <n v="1"/>
    <n v="963.93"/>
    <s v="Credit Card"/>
    <s v="Delivered"/>
    <n v="4"/>
    <n v="963.93"/>
    <m/>
    <m/>
    <m/>
    <m/>
    <m/>
    <m/>
    <s v="Completed"/>
    <s v="No"/>
    <s v="No"/>
    <m/>
    <n v="590"/>
    <n v="451"/>
    <n v="1098537.4901531704"/>
    <n v="96724.388030634553"/>
    <n v="3.9001122334455669"/>
    <s v="Hair Oil"/>
    <s v="Beauty"/>
    <s v="Beauty"/>
    <s v="Beauty"/>
    <s v="Beauty"/>
    <n v="70"/>
    <s v="Beauty"/>
    <m/>
    <n v="2023"/>
    <x v="3"/>
    <n v="10"/>
    <n v="6"/>
    <s v="Weekday"/>
    <m/>
  </r>
  <r>
    <s v="WEB-7732"/>
    <d v="2024-01-12T00:00:00"/>
    <s v="Ishaan Joshi"/>
    <s v="Delhi"/>
    <s v="Home &amp; Kitchen"/>
    <s v="Table Lamp"/>
    <n v="1"/>
    <n v="830.08"/>
    <s v="Debit Card"/>
    <s v="Delivered"/>
    <n v="3"/>
    <n v="830.08"/>
    <m/>
    <m/>
    <m/>
    <m/>
    <m/>
    <m/>
    <s v="Completed"/>
    <s v="No"/>
    <s v="No"/>
    <m/>
    <n v="573"/>
    <n v="450"/>
    <n v="1463424.4009529033"/>
    <n v="118285.78776560788"/>
    <n v="3.8140589569160999"/>
    <s v="Table Lamp"/>
    <s v="Home &amp; Kitchen"/>
    <s v="Home &amp; Kitchen"/>
    <s v="Home &amp; Kitchen"/>
    <s v="Home &amp; Kitchen"/>
    <n v="32"/>
    <s v="Home &amp; Kitchen"/>
    <m/>
    <n v="2024"/>
    <x v="5"/>
    <n v="12"/>
    <n v="6"/>
    <s v="Weekday"/>
    <m/>
  </r>
  <r>
    <s v="WEB-5179"/>
    <d v="2024-11-04T00:00:00"/>
    <s v="Vikram Reddy"/>
    <s v="Chennai"/>
    <s v="Books"/>
    <s v="Kids Story Book"/>
    <n v="1"/>
    <n v="109.83"/>
    <s v="Debit Card"/>
    <s v="Delivered"/>
    <n v="4"/>
    <n v="109.83"/>
    <m/>
    <m/>
    <m/>
    <m/>
    <m/>
    <m/>
    <s v="Completed"/>
    <s v="No"/>
    <s v="No"/>
    <m/>
    <n v="558"/>
    <n v="430"/>
    <n v="594714.6477588166"/>
    <n v="60882.938065984097"/>
    <n v="3.804733727810651"/>
    <s v="Kids Story Book"/>
    <s v="Books"/>
    <s v="Books"/>
    <s v="Books"/>
    <s v="Books"/>
    <n v="23"/>
    <s v="Books"/>
    <m/>
    <n v="2024"/>
    <x v="3"/>
    <n v="4"/>
    <n v="2"/>
    <s v="Weekday"/>
    <m/>
  </r>
  <r>
    <s v="WEB-5662"/>
    <d v="2024-03-29T00:00:00"/>
    <s v="Sanjay Menon"/>
    <s v="Delhi"/>
    <s v="Beauty"/>
    <s v="Face Cream"/>
    <n v="1"/>
    <n v="100.49"/>
    <s v="Net Banking"/>
    <s v="Delivered"/>
    <n v="5"/>
    <n v="100.49"/>
    <m/>
    <m/>
    <m/>
    <m/>
    <m/>
    <m/>
    <s v="Completed"/>
    <s v="No"/>
    <s v="No"/>
    <m/>
    <n v="573"/>
    <n v="450"/>
    <n v="1098537.4901531704"/>
    <n v="96724.388030634553"/>
    <n v="3.9001122334455669"/>
    <s v="Face Cream"/>
    <s v="Beauty"/>
    <s v="Beauty"/>
    <s v="Beauty"/>
    <s v="Beauty"/>
    <n v="80"/>
    <s v="Beauty"/>
    <m/>
    <n v="2024"/>
    <x v="4"/>
    <n v="29"/>
    <n v="6"/>
    <s v="Weekday"/>
    <m/>
  </r>
  <r>
    <s v="WEB-5906"/>
    <d v="2024-08-15T00:00:00"/>
    <s v="Ishaan Sharma"/>
    <s v="Hyderabad"/>
    <s v="Electronics"/>
    <s v="Power Bank 10000Mah"/>
    <n v="1"/>
    <n v="1935.52"/>
    <s v="Debit Card"/>
    <s v="Delivered"/>
    <n v="4"/>
    <n v="1935.52"/>
    <m/>
    <m/>
    <m/>
    <m/>
    <m/>
    <m/>
    <s v="Completed"/>
    <s v="Yes"/>
    <s v="No"/>
    <m/>
    <n v="559"/>
    <n v="408"/>
    <n v="2759712.3299794244"/>
    <n v="330643.50635802455"/>
    <n v="3.8641711229946525"/>
    <s v="Power Bank 10000Mah"/>
    <s v="Electronics"/>
    <s v="Electronics"/>
    <s v="Electronics"/>
    <s v="Electronics"/>
    <n v="3"/>
    <s v="Electronics"/>
    <m/>
    <n v="2024"/>
    <x v="9"/>
    <n v="15"/>
    <n v="5"/>
    <s v="Weekday"/>
    <m/>
  </r>
  <r>
    <s v="WEB-5293"/>
    <d v="2023-07-24T00:00:00"/>
    <s v="Vikram Mehta"/>
    <s v="Ahmedabad"/>
    <s v="Fashion"/>
    <s v="Sunglasses"/>
    <n v="2"/>
    <n v="766.35"/>
    <s v="Debit Card"/>
    <s v="Delivered"/>
    <n v="5"/>
    <n v="1532.7"/>
    <m/>
    <m/>
    <m/>
    <m/>
    <m/>
    <m/>
    <s v="Completed"/>
    <s v="Yes"/>
    <s v="No"/>
    <m/>
    <n v="589"/>
    <n v="426"/>
    <n v="1892867.2841657216"/>
    <n v="199432.98236095349"/>
    <n v="3.8949824970828471"/>
    <s v="Sunglasses"/>
    <s v="Fashion"/>
    <s v="Fashion"/>
    <s v="Fashion"/>
    <s v="Fashion"/>
    <n v="53"/>
    <s v="Fashion"/>
    <m/>
    <n v="2023"/>
    <x v="2"/>
    <n v="24"/>
    <n v="2"/>
    <s v="Weekday"/>
    <m/>
  </r>
  <r>
    <s v="WEB-7391"/>
    <d v="2025-05-17T00:00:00"/>
    <s v="Diya Reddy"/>
    <s v="Kolkata"/>
    <s v="Home &amp; Kitchen"/>
    <s v="Table Lamp"/>
    <n v="1"/>
    <n v="550.89"/>
    <s v="Debit Card"/>
    <s v="Pending"/>
    <n v="4"/>
    <n v="550.89"/>
    <m/>
    <m/>
    <m/>
    <m/>
    <m/>
    <m/>
    <s v="Pending"/>
    <s v="No"/>
    <s v="Yes"/>
    <m/>
    <n v="590"/>
    <n v="451"/>
    <n v="1463424.4009529033"/>
    <n v="118285.78776560788"/>
    <n v="3.8140589569160999"/>
    <s v="Table Lamp"/>
    <s v="Home &amp; Kitchen"/>
    <s v="Home &amp; Kitchen"/>
    <s v="Home &amp; Kitchen"/>
    <s v="Home &amp; Kitchen"/>
    <n v="32"/>
    <s v="Home &amp; Kitchen"/>
    <m/>
    <n v="2025"/>
    <x v="6"/>
    <n v="17"/>
    <n v="7"/>
    <s v="Weekday"/>
    <m/>
  </r>
  <r>
    <s v="WEB-7727"/>
    <d v="2025-02-01T00:00:00"/>
    <s v="Rohan Patel"/>
    <s v="Mumbai"/>
    <s v="Beauty"/>
    <s v="Face Cream"/>
    <n v="2"/>
    <n v="552.91999999999996"/>
    <s v="Credit Card"/>
    <s v="Delivered"/>
    <n v="2"/>
    <n v="1105.8399999999999"/>
    <m/>
    <m/>
    <m/>
    <m/>
    <m/>
    <m/>
    <s v="Completed"/>
    <s v="Yes"/>
    <s v="No"/>
    <m/>
    <n v="619"/>
    <n v="468"/>
    <n v="1098537.4901531704"/>
    <n v="96724.388030634553"/>
    <n v="3.9001122334455669"/>
    <s v="Face Cream"/>
    <s v="Beauty"/>
    <s v="Beauty"/>
    <s v="Beauty"/>
    <s v="Beauty"/>
    <n v="80"/>
    <s v="Beauty"/>
    <m/>
    <n v="2025"/>
    <x v="0"/>
    <n v="1"/>
    <n v="7"/>
    <s v="Weekend"/>
    <m/>
  </r>
  <r>
    <s v="WEB-7409"/>
    <d v="2023-02-17T00:00:00"/>
    <s v="Sanjay Mehta"/>
    <s v="Delhi"/>
    <s v="Home &amp; Kitchen"/>
    <s v="Table Lamp"/>
    <n v="1"/>
    <n v="1465.98"/>
    <s v="Debit Card"/>
    <s v="Delivered"/>
    <n v="5"/>
    <n v="1465.98"/>
    <m/>
    <m/>
    <m/>
    <m/>
    <m/>
    <m/>
    <s v="Completed"/>
    <s v="Yes"/>
    <s v="No"/>
    <m/>
    <n v="573"/>
    <n v="450"/>
    <n v="1463424.4009529033"/>
    <n v="118285.78776560788"/>
    <n v="3.8140589569160999"/>
    <s v="Table Lamp"/>
    <s v="Home &amp; Kitchen"/>
    <s v="Home &amp; Kitchen"/>
    <s v="Home &amp; Kitchen"/>
    <s v="Home &amp; Kitchen"/>
    <n v="32"/>
    <s v="Home &amp; Kitchen"/>
    <m/>
    <n v="2023"/>
    <x v="0"/>
    <n v="17"/>
    <n v="6"/>
    <s v="Weekday"/>
    <m/>
  </r>
  <r>
    <s v="WEB-8485"/>
    <d v="2023-11-05T00:00:00"/>
    <s v="Arjun Nair"/>
    <s v="Mumbai"/>
    <s v="Books"/>
    <s v="Kids Story Book"/>
    <n v="1"/>
    <n v="307.79000000000002"/>
    <s v="Upi"/>
    <s v="Delivered"/>
    <m/>
    <n v="307.79000000000002"/>
    <m/>
    <m/>
    <m/>
    <m/>
    <m/>
    <m/>
    <s v="Completed"/>
    <s v="No"/>
    <s v="No"/>
    <m/>
    <n v="619"/>
    <n v="468"/>
    <n v="594714.6477588166"/>
    <n v="60882.938065984097"/>
    <n v="3.804733727810651"/>
    <s v="Kids Story Book"/>
    <s v="Books"/>
    <s v="Books"/>
    <s v="Books"/>
    <s v="Books"/>
    <n v="23"/>
    <s v="Books"/>
    <m/>
    <n v="2023"/>
    <x v="3"/>
    <n v="5"/>
    <n v="1"/>
    <s v="Weekday"/>
    <m/>
  </r>
  <r>
    <s v="WEB-8960"/>
    <d v="2025-04-14T00:00:00"/>
    <s v="Neha Rao"/>
    <s v="Mumbai"/>
    <s v="Electronics"/>
    <s v="Smart Watch"/>
    <n v="2"/>
    <n v="1626.06"/>
    <s v="Upi"/>
    <s v="Delivered"/>
    <m/>
    <n v="3252.12"/>
    <m/>
    <m/>
    <m/>
    <m/>
    <m/>
    <m/>
    <s v="Completed"/>
    <s v="Yes"/>
    <s v="No"/>
    <m/>
    <n v="619"/>
    <n v="468"/>
    <n v="2759712.3299794244"/>
    <n v="330643.50635802455"/>
    <n v="3.8641711229946525"/>
    <s v="Smart Watch"/>
    <s v="Electronics"/>
    <s v="Electronics"/>
    <s v="Electronics"/>
    <s v="Electronics"/>
    <n v="17"/>
    <s v="Electronics"/>
    <m/>
    <n v="2025"/>
    <x v="7"/>
    <n v="14"/>
    <n v="2"/>
    <s v="Weekday"/>
    <m/>
  </r>
  <r>
    <s v="WEB-7229"/>
    <d v="2023-12-21T00:00:00"/>
    <s v="Ananya Menon"/>
    <s v="Pune"/>
    <s v="Electronics"/>
    <s v="Wireless Earbuds"/>
    <n v="1"/>
    <n v="3322.47"/>
    <s v="Credit Card"/>
    <s v="Delivered"/>
    <n v="5"/>
    <n v="3322.47"/>
    <m/>
    <m/>
    <m/>
    <m/>
    <m/>
    <m/>
    <s v="Completed"/>
    <s v="Yes"/>
    <s v="No"/>
    <m/>
    <n v="595"/>
    <n v="444"/>
    <n v="2759712.3299794244"/>
    <n v="330643.50635802455"/>
    <n v="3.8641711229946525"/>
    <s v="Wireless Earbuds"/>
    <s v="Electronics"/>
    <s v="Electronics"/>
    <s v="Electronics"/>
    <s v="Electronics"/>
    <n v="12"/>
    <s v="Electronics"/>
    <m/>
    <n v="2023"/>
    <x v="10"/>
    <n v="21"/>
    <n v="5"/>
    <s v="Weekday"/>
    <m/>
  </r>
  <r>
    <s v="WEB-7144"/>
    <d v="2023-11-10T00:00:00"/>
    <s v="Ananya Rao"/>
    <s v="Kolkata"/>
    <s v="Books"/>
    <s v="Self-Help Book"/>
    <n v="3"/>
    <n v="357.56"/>
    <s v="Net Banking"/>
    <s v="Delivered"/>
    <n v="4"/>
    <n v="1072.68"/>
    <m/>
    <m/>
    <m/>
    <m/>
    <m/>
    <m/>
    <s v="Completed"/>
    <s v="Yes"/>
    <s v="No"/>
    <m/>
    <n v="590"/>
    <n v="451"/>
    <n v="594714.6477588166"/>
    <n v="60882.938065984097"/>
    <n v="3.804733727810651"/>
    <s v="Self-Help Book"/>
    <s v="Books"/>
    <s v="Books"/>
    <s v="Books"/>
    <s v="Books"/>
    <n v="19"/>
    <s v="Books"/>
    <m/>
    <n v="2023"/>
    <x v="3"/>
    <n v="10"/>
    <n v="6"/>
    <s v="Weekday"/>
    <m/>
  </r>
  <r>
    <s v="WEB-9588"/>
    <d v="2023-04-20T00:00:00"/>
    <s v="Neha Patel"/>
    <s v="Kolkata"/>
    <s v="Beauty"/>
    <s v="Perfume 50Ml"/>
    <n v="3"/>
    <n v="1131.77"/>
    <s v="Upi"/>
    <s v="Delivered"/>
    <n v="4"/>
    <n v="3395.31"/>
    <m/>
    <m/>
    <m/>
    <m/>
    <m/>
    <m/>
    <s v="Completed"/>
    <s v="Yes"/>
    <s v="No"/>
    <m/>
    <n v="590"/>
    <n v="451"/>
    <n v="1098537.4901531704"/>
    <n v="96724.388030634553"/>
    <n v="3.9001122334455669"/>
    <s v="Perfume 50Ml"/>
    <s v="Beauty"/>
    <s v="Beauty"/>
    <s v="Beauty"/>
    <s v="Beauty"/>
    <n v="18"/>
    <s v="Beauty"/>
    <m/>
    <n v="2023"/>
    <x v="7"/>
    <n v="20"/>
    <n v="5"/>
    <s v="Weekday"/>
    <m/>
  </r>
  <r>
    <s v="WEB-6514"/>
    <d v="2023-09-16T00:00:00"/>
    <s v="Vivaan Chatterjee"/>
    <s v="Pune"/>
    <s v="Fashion"/>
    <s v="Denim Jeans"/>
    <n v="1"/>
    <n v="2341.52"/>
    <s v="Debit Card"/>
    <s v="Delivered"/>
    <n v="5"/>
    <n v="2341.52"/>
    <m/>
    <m/>
    <m/>
    <m/>
    <m/>
    <m/>
    <s v="Completed"/>
    <s v="Yes"/>
    <s v="No"/>
    <m/>
    <n v="595"/>
    <n v="444"/>
    <n v="1892867.2841657216"/>
    <n v="199432.98236095349"/>
    <n v="3.8949824970828471"/>
    <s v="Denim Jeans"/>
    <s v="Fashion"/>
    <s v="Fashion"/>
    <s v="Fashion"/>
    <s v="Fashion"/>
    <n v="6"/>
    <s v="Fashion"/>
    <m/>
    <n v="2023"/>
    <x v="1"/>
    <n v="16"/>
    <n v="7"/>
    <s v="Weekday"/>
    <m/>
  </r>
  <r>
    <s v="WEB-9282"/>
    <d v="2024-03-04T00:00:00"/>
    <s v="Karan Chatterjee"/>
    <s v="Mumbai"/>
    <s v="Home &amp; Kitchen"/>
    <s v="Led Bulb Pack"/>
    <n v="1"/>
    <n v="651.79999999999995"/>
    <s v="Upi"/>
    <s v="Delivered"/>
    <n v="4"/>
    <n v="651.79999999999995"/>
    <m/>
    <m/>
    <m/>
    <m/>
    <m/>
    <m/>
    <s v="Completed"/>
    <s v="No"/>
    <s v="No"/>
    <m/>
    <n v="619"/>
    <n v="468"/>
    <n v="1463424.4009529033"/>
    <n v="118285.78776560788"/>
    <n v="3.8140589569160999"/>
    <s v="Led Bulb Pack"/>
    <s v="Home &amp; Kitchen"/>
    <s v="Home &amp; Kitchen"/>
    <s v="Home &amp; Kitchen"/>
    <s v="Home &amp; Kitchen"/>
    <n v="76"/>
    <s v="Home &amp; Kitchen"/>
    <m/>
    <n v="2024"/>
    <x v="4"/>
    <n v="4"/>
    <n v="2"/>
    <s v="Weekday"/>
    <m/>
  </r>
  <r>
    <s v="WEB-6638"/>
    <d v="2023-02-20T00:00:00"/>
    <s v="Aditya Iyer"/>
    <s v="Delhi"/>
    <s v="Fashion"/>
    <s v="Denim Jeans"/>
    <n v="3"/>
    <n v="1416.9"/>
    <s v="Debit Card"/>
    <s v="Cancelled"/>
    <n v="5"/>
    <n v="4250.7000000000007"/>
    <m/>
    <m/>
    <m/>
    <m/>
    <m/>
    <m/>
    <s v="Lost Sale"/>
    <s v="No"/>
    <s v="Yes"/>
    <m/>
    <n v="573"/>
    <n v="450"/>
    <n v="1892867.2841657216"/>
    <n v="199432.98236095349"/>
    <n v="3.8949824970828471"/>
    <s v="Denim Jeans"/>
    <s v="Fashion"/>
    <s v="Fashion"/>
    <s v="Fashion"/>
    <s v="Fashion"/>
    <n v="6"/>
    <s v="Fashion"/>
    <m/>
    <n v="2023"/>
    <x v="0"/>
    <n v="20"/>
    <n v="2"/>
    <s v="Weekday"/>
    <m/>
  </r>
  <r>
    <s v="WEB-5788"/>
    <d v="2023-07-20T00:00:00"/>
    <s v="Vikram Khan"/>
    <s v="Mumbai"/>
    <s v="Books"/>
    <s v="Notebook Set"/>
    <n v="1"/>
    <n v="787.23"/>
    <s v="Upi"/>
    <s v="Cancelled"/>
    <n v="5"/>
    <n v="787.23"/>
    <m/>
    <m/>
    <m/>
    <m/>
    <m/>
    <m/>
    <s v="Lost Sale"/>
    <s v="No"/>
    <s v="Yes"/>
    <m/>
    <n v="619"/>
    <n v="468"/>
    <n v="594714.6477588166"/>
    <n v="60882.938065984097"/>
    <n v="3.804733727810651"/>
    <s v="Notebook Set"/>
    <s v="Books"/>
    <s v="Books"/>
    <s v="Books"/>
    <s v="Books"/>
    <n v="20"/>
    <s v="Books"/>
    <m/>
    <n v="2023"/>
    <x v="2"/>
    <n v="20"/>
    <n v="5"/>
    <s v="Weekday"/>
    <m/>
  </r>
  <r>
    <s v="WEB-7239"/>
    <d v="2023-10-16T00:00:00"/>
    <s v="Ishaan Chatterjee"/>
    <s v="Bengaluru"/>
    <s v="Electronics"/>
    <s v="Power Bank 10000Mah"/>
    <n v="2"/>
    <n v="1002.26"/>
    <s v="Credit Card"/>
    <s v="Delivered"/>
    <n v="4"/>
    <n v="2004.52"/>
    <m/>
    <m/>
    <m/>
    <m/>
    <m/>
    <m/>
    <s v="Completed"/>
    <s v="Yes"/>
    <s v="No"/>
    <m/>
    <n v="567"/>
    <n v="440"/>
    <n v="2759712.3299794244"/>
    <n v="330643.50635802455"/>
    <n v="3.8641711229946525"/>
    <s v="Power Bank 10000Mah"/>
    <s v="Electronics"/>
    <s v="Electronics"/>
    <s v="Electronics"/>
    <s v="Electronics"/>
    <n v="3"/>
    <s v="Electronics"/>
    <m/>
    <n v="2023"/>
    <x v="8"/>
    <n v="16"/>
    <n v="2"/>
    <s v="Weekday"/>
    <m/>
  </r>
  <r>
    <s v="WEB-7019"/>
    <d v="2023-01-16T00:00:00"/>
    <s v="Sanjay Mehta"/>
    <s v="Hyderabad"/>
    <s v="Beauty"/>
    <s v="Lipstick"/>
    <n v="2"/>
    <n v="798.50450765864298"/>
    <s v="Cash On Delivery"/>
    <s v="Delivered"/>
    <n v="5"/>
    <n v="1597.009015317286"/>
    <m/>
    <m/>
    <m/>
    <m/>
    <m/>
    <m/>
    <s v="Completed"/>
    <s v="Yes"/>
    <s v="No"/>
    <m/>
    <n v="559"/>
    <n v="408"/>
    <n v="1098537.4901531704"/>
    <n v="96724.388030634553"/>
    <n v="3.9001122334455669"/>
    <s v="Lipstick"/>
    <s v="Beauty"/>
    <s v="Beauty"/>
    <s v="Beauty"/>
    <s v="Beauty"/>
    <n v="10"/>
    <s v="Beauty"/>
    <m/>
    <n v="2023"/>
    <x v="5"/>
    <n v="16"/>
    <n v="2"/>
    <s v="Weekday"/>
    <m/>
  </r>
  <r>
    <s v="WEB-6023"/>
    <d v="2023-12-17T00:00:00"/>
    <s v="Tanya Joshi"/>
    <s v="Chennai"/>
    <s v="Books"/>
    <s v="Fiction Novel"/>
    <n v="2"/>
    <n v="518.79999999999995"/>
    <s v="Cash On Delivery"/>
    <s v="Pending"/>
    <n v="4"/>
    <n v="1037.5999999999999"/>
    <m/>
    <m/>
    <m/>
    <m/>
    <m/>
    <m/>
    <s v="Pending"/>
    <s v="No"/>
    <s v="Yes"/>
    <m/>
    <n v="558"/>
    <n v="430"/>
    <n v="594714.6477588166"/>
    <n v="60882.938065984097"/>
    <n v="3.804733727810651"/>
    <s v="Fiction Novel"/>
    <s v="Books"/>
    <s v="Books"/>
    <s v="Books"/>
    <s v="Books"/>
    <n v="11"/>
    <s v="Books"/>
    <m/>
    <n v="2023"/>
    <x v="10"/>
    <n v="17"/>
    <n v="1"/>
    <s v="Weekday"/>
    <m/>
  </r>
  <r>
    <s v="WEB-6512"/>
    <d v="2023-07-04T00:00:00"/>
    <s v="Saanvi Malhotra"/>
    <s v="Ahmedabad"/>
    <s v="Beauty"/>
    <s v="Face Cream"/>
    <n v="1"/>
    <n v="1000.41"/>
    <s v="Cash On Delivery"/>
    <s v="Delivered"/>
    <n v="4"/>
    <n v="1000.41"/>
    <m/>
    <m/>
    <m/>
    <m/>
    <m/>
    <m/>
    <s v="Completed"/>
    <s v="Yes"/>
    <s v="No"/>
    <m/>
    <n v="589"/>
    <n v="426"/>
    <n v="1098537.4901531704"/>
    <n v="96724.388030634553"/>
    <n v="3.9001122334455669"/>
    <s v="Face Cream"/>
    <s v="Beauty"/>
    <s v="Beauty"/>
    <s v="Beauty"/>
    <s v="Beauty"/>
    <n v="80"/>
    <s v="Beauty"/>
    <m/>
    <n v="2023"/>
    <x v="2"/>
    <n v="4"/>
    <n v="3"/>
    <s v="Weekday"/>
    <m/>
  </r>
  <r>
    <s v="WEB-5013"/>
    <d v="2023-12-06T00:00:00"/>
    <s v="Arjun Verma"/>
    <s v="Delhi"/>
    <s v="Home &amp; Kitchen"/>
    <s v="Table Lamp"/>
    <n v="1"/>
    <n v="1351.18"/>
    <s v="Cash On Delivery"/>
    <s v="Delivered"/>
    <n v="5"/>
    <n v="1351.18"/>
    <m/>
    <m/>
    <m/>
    <m/>
    <m/>
    <m/>
    <s v="Completed"/>
    <s v="Yes"/>
    <s v="No"/>
    <m/>
    <n v="573"/>
    <n v="450"/>
    <n v="1463424.4009529033"/>
    <n v="118285.78776560788"/>
    <n v="3.8140589569160999"/>
    <s v="Table Lamp"/>
    <s v="Home &amp; Kitchen"/>
    <s v="Home &amp; Kitchen"/>
    <s v="Home &amp; Kitchen"/>
    <s v="Home &amp; Kitchen"/>
    <n v="32"/>
    <s v="Home &amp; Kitchen"/>
    <m/>
    <n v="2023"/>
    <x v="10"/>
    <n v="6"/>
    <n v="4"/>
    <s v="Weekday"/>
    <m/>
  </r>
  <r>
    <s v="WEB-6231"/>
    <d v="2024-05-06T00:00:00"/>
    <s v="Arjun Malhotra"/>
    <s v="Kolkata"/>
    <s v="Home &amp; Kitchen"/>
    <s v="Led Bulb Pack"/>
    <n v="1"/>
    <n v="1099.4100000000001"/>
    <s v="Upi"/>
    <s v="Returned"/>
    <n v="3"/>
    <n v="1099.4100000000001"/>
    <m/>
    <m/>
    <m/>
    <m/>
    <m/>
    <m/>
    <s v="Completed"/>
    <s v="No"/>
    <s v="No"/>
    <m/>
    <n v="590"/>
    <n v="451"/>
    <n v="1463424.4009529033"/>
    <n v="118285.78776560788"/>
    <n v="3.8140589569160999"/>
    <s v="Led Bulb Pack"/>
    <s v="Home &amp; Kitchen"/>
    <s v="Home &amp; Kitchen"/>
    <s v="Home &amp; Kitchen"/>
    <s v="Home &amp; Kitchen"/>
    <n v="76"/>
    <s v="Home &amp; Kitchen"/>
    <m/>
    <n v="2024"/>
    <x v="6"/>
    <n v="6"/>
    <n v="2"/>
    <s v="Weekday"/>
    <m/>
  </r>
  <r>
    <s v="WEB-7715"/>
    <d v="2025-03-03T00:00:00"/>
    <s v="Pooja Joshi"/>
    <s v="Ahmedabad"/>
    <s v="Books"/>
    <s v="Self-Help Book"/>
    <n v="3"/>
    <n v="609.23"/>
    <s v="Credit Card"/>
    <s v="Cancelled"/>
    <n v="4"/>
    <n v="1827.69"/>
    <m/>
    <m/>
    <m/>
    <m/>
    <m/>
    <m/>
    <s v="Lost Sale"/>
    <s v="No"/>
    <s v="Yes"/>
    <m/>
    <n v="589"/>
    <n v="426"/>
    <n v="594714.6477588166"/>
    <n v="60882.938065984097"/>
    <n v="3.804733727810651"/>
    <s v="Self-Help Book"/>
    <s v="Books"/>
    <s v="Books"/>
    <s v="Books"/>
    <s v="Books"/>
    <n v="19"/>
    <s v="Books"/>
    <m/>
    <n v="2025"/>
    <x v="4"/>
    <n v="3"/>
    <n v="2"/>
    <s v="Weekday"/>
    <m/>
  </r>
  <r>
    <s v="WEB-6240"/>
    <d v="2025-06-29T00:00:00"/>
    <s v="Aditya Verma"/>
    <s v="Hyderabad"/>
    <s v="Beauty"/>
    <s v="Shampoo 200Ml"/>
    <n v="1"/>
    <n v="701.97"/>
    <s v="Credit Card"/>
    <s v="Cancelled"/>
    <n v="4"/>
    <n v="701.97"/>
    <m/>
    <m/>
    <m/>
    <m/>
    <m/>
    <m/>
    <s v="Lost Sale"/>
    <s v="No"/>
    <s v="Yes"/>
    <m/>
    <n v="559"/>
    <n v="408"/>
    <n v="1098537.4901531704"/>
    <n v="96724.388030634553"/>
    <n v="3.9001122334455669"/>
    <s v="Shampoo 200Ml"/>
    <s v="Beauty"/>
    <s v="Beauty"/>
    <s v="Beauty"/>
    <s v="Beauty"/>
    <n v="64"/>
    <s v="Beauty"/>
    <m/>
    <n v="2025"/>
    <x v="11"/>
    <n v="29"/>
    <n v="1"/>
    <s v="Weekday"/>
    <m/>
  </r>
  <r>
    <s v="WEB-5024"/>
    <d v="2023-05-27T00:00:00"/>
    <s v="Simran Bose"/>
    <s v="Hyderabad"/>
    <s v="Fashion"/>
    <s v="Men'S T-Shirt"/>
    <n v="3"/>
    <n v="1211.6600000000001"/>
    <s v="Debit Card"/>
    <s v="Delivered"/>
    <n v="4"/>
    <n v="3634.9800000000005"/>
    <m/>
    <m/>
    <m/>
    <m/>
    <m/>
    <m/>
    <s v="Completed"/>
    <s v="Yes"/>
    <s v="No"/>
    <m/>
    <n v="559"/>
    <n v="408"/>
    <n v="1892867.2841657216"/>
    <n v="199432.98236095349"/>
    <n v="3.8949824970828471"/>
    <s v="Men'S T-Shirt"/>
    <s v="Fashion"/>
    <s v="Fashion"/>
    <s v="Fashion"/>
    <s v="Fashion"/>
    <n v="55"/>
    <s v="Fashion"/>
    <m/>
    <n v="2023"/>
    <x v="6"/>
    <n v="27"/>
    <n v="7"/>
    <s v="Weekday"/>
    <m/>
  </r>
  <r>
    <s v="WEB-9179"/>
    <d v="2024-12-22T00:00:00"/>
    <s v="Sanjay Rao"/>
    <s v="Bengaluru"/>
    <s v="Home &amp; Kitchen"/>
    <s v="Storage Box"/>
    <n v="1"/>
    <n v="1979.68"/>
    <s v="Upi"/>
    <s v="Delivered"/>
    <n v="4"/>
    <n v="1979.68"/>
    <m/>
    <m/>
    <m/>
    <m/>
    <m/>
    <m/>
    <s v="Completed"/>
    <s v="Yes"/>
    <s v="No"/>
    <m/>
    <n v="567"/>
    <n v="440"/>
    <n v="1463424.4009529033"/>
    <n v="118285.78776560788"/>
    <n v="3.8140589569160999"/>
    <s v="Storage Box"/>
    <s v="Home &amp; Kitchen"/>
    <s v="Home &amp; Kitchen"/>
    <s v="Home &amp; Kitchen"/>
    <s v="Home &amp; Kitchen"/>
    <n v="8"/>
    <s v="Home &amp; Kitchen"/>
    <m/>
    <n v="2024"/>
    <x v="10"/>
    <n v="22"/>
    <n v="1"/>
    <s v="Weekday"/>
    <m/>
  </r>
  <r>
    <s v="WEB-8716"/>
    <d v="2024-07-04T00:00:00"/>
    <s v="Aarav Khan"/>
    <s v="Chennai"/>
    <s v="Beauty"/>
    <s v="Hair Oil"/>
    <n v="1"/>
    <n v="1170.27"/>
    <s v="Cash On Delivery"/>
    <s v="Delivered"/>
    <n v="4"/>
    <n v="1170.27"/>
    <m/>
    <m/>
    <m/>
    <m/>
    <m/>
    <m/>
    <s v="Completed"/>
    <s v="Yes"/>
    <s v="No"/>
    <m/>
    <n v="558"/>
    <n v="430"/>
    <n v="1098537.4901531704"/>
    <n v="96724.388030634553"/>
    <n v="3.9001122334455669"/>
    <s v="Hair Oil"/>
    <s v="Beauty"/>
    <s v="Beauty"/>
    <s v="Beauty"/>
    <s v="Beauty"/>
    <n v="70"/>
    <s v="Beauty"/>
    <m/>
    <n v="2024"/>
    <x v="2"/>
    <n v="4"/>
    <n v="5"/>
    <s v="Weekday"/>
    <m/>
  </r>
  <r>
    <s v="WEB-7843"/>
    <d v="2025-04-07T00:00:00"/>
    <s v="Diya Malhotra"/>
    <s v="Mumbai"/>
    <s v="Books"/>
    <s v="Self-Help Book"/>
    <n v="1"/>
    <n v="499.48"/>
    <s v="Unknown"/>
    <s v="Delivered"/>
    <m/>
    <n v="499.48"/>
    <m/>
    <m/>
    <m/>
    <m/>
    <m/>
    <m/>
    <s v="Completed"/>
    <s v="No"/>
    <s v="No"/>
    <m/>
    <n v="619"/>
    <n v="468"/>
    <n v="594714.6477588166"/>
    <n v="60882.938065984097"/>
    <n v="3.804733727810651"/>
    <s v="Self-Help Book"/>
    <s v="Books"/>
    <s v="Books"/>
    <s v="Books"/>
    <s v="Books"/>
    <n v="19"/>
    <s v="Books"/>
    <m/>
    <n v="2025"/>
    <x v="7"/>
    <n v="7"/>
    <n v="2"/>
    <s v="Weekend"/>
    <m/>
  </r>
  <r>
    <s v="WEB-7901"/>
    <d v="2024-10-18T00:00:00"/>
    <s v="Tanya Kapoor"/>
    <s v="Mumbai"/>
    <s v="Home &amp; Kitchen"/>
    <s v="Water Bottle"/>
    <n v="1"/>
    <n v="273.69"/>
    <s v="Debit Card"/>
    <s v="Delivered"/>
    <n v="5"/>
    <n v="273.69"/>
    <m/>
    <m/>
    <m/>
    <m/>
    <m/>
    <m/>
    <s v="Completed"/>
    <s v="No"/>
    <s v="No"/>
    <m/>
    <n v="619"/>
    <n v="468"/>
    <n v="1463424.4009529033"/>
    <n v="118285.78776560788"/>
    <n v="3.8140589569160999"/>
    <s v="Water Bottle"/>
    <s v="Home &amp; Kitchen"/>
    <s v="Home &amp; Kitchen"/>
    <s v="Home &amp; Kitchen"/>
    <s v="Home &amp; Kitchen"/>
    <n v="2"/>
    <s v="Home &amp; Kitchen"/>
    <m/>
    <n v="2024"/>
    <x v="8"/>
    <n v="18"/>
    <n v="6"/>
    <s v="Weekday"/>
    <m/>
  </r>
  <r>
    <s v="WEB-6934"/>
    <d v="2023-09-16T00:00:00"/>
    <s v="Vikram Sharma"/>
    <s v="Delhi"/>
    <s v="Books"/>
    <s v="Fiction Novel"/>
    <n v="2"/>
    <n v="99.3"/>
    <s v="Cash On Delivery"/>
    <s v="Delivered"/>
    <n v="4"/>
    <n v="198.6"/>
    <m/>
    <m/>
    <m/>
    <m/>
    <m/>
    <m/>
    <s v="Completed"/>
    <s v="No"/>
    <s v="No"/>
    <m/>
    <n v="573"/>
    <n v="450"/>
    <n v="594714.6477588166"/>
    <n v="60882.938065984097"/>
    <n v="3.804733727810651"/>
    <s v="Fiction Novel"/>
    <s v="Books"/>
    <s v="Books"/>
    <s v="Books"/>
    <s v="Books"/>
    <n v="11"/>
    <s v="Books"/>
    <m/>
    <n v="2023"/>
    <x v="1"/>
    <n v="16"/>
    <n v="7"/>
    <s v="Weekday"/>
    <m/>
  </r>
  <r>
    <s v="WEB-7084"/>
    <d v="2024-11-29T00:00:00"/>
    <s v="Vivaan Menon"/>
    <s v="Chennai"/>
    <s v="Books"/>
    <s v="Self-Help Book"/>
    <n v="1"/>
    <n v="272.02"/>
    <s v="Debit Card"/>
    <s v="Returned"/>
    <n v="2"/>
    <n v="272.02"/>
    <m/>
    <m/>
    <m/>
    <m/>
    <m/>
    <m/>
    <s v="Completed"/>
    <s v="No"/>
    <s v="No"/>
    <m/>
    <n v="558"/>
    <n v="430"/>
    <n v="594714.6477588166"/>
    <n v="60882.938065984097"/>
    <n v="3.804733727810651"/>
    <s v="Self-Help Book"/>
    <s v="Books"/>
    <s v="Books"/>
    <s v="Books"/>
    <s v="Books"/>
    <n v="19"/>
    <s v="Books"/>
    <m/>
    <n v="2024"/>
    <x v="3"/>
    <n v="29"/>
    <n v="6"/>
    <s v="Weekday"/>
    <m/>
  </r>
  <r>
    <s v="WEB-9574"/>
    <d v="2023-12-05T00:00:00"/>
    <s v="Ishaan Verma"/>
    <s v="Chennai"/>
    <s v="Books"/>
    <s v="Cookbook"/>
    <n v="1"/>
    <n v="532.23"/>
    <s v="Cash On Delivery"/>
    <s v="Returned"/>
    <n v="4"/>
    <n v="532.23"/>
    <m/>
    <m/>
    <m/>
    <m/>
    <m/>
    <m/>
    <s v="Completed"/>
    <s v="No"/>
    <s v="No"/>
    <m/>
    <n v="558"/>
    <n v="430"/>
    <n v="594714.6477588166"/>
    <n v="60882.938065984097"/>
    <n v="3.804733727810651"/>
    <s v="Cookbook"/>
    <s v="Books"/>
    <s v="Books"/>
    <s v="Books"/>
    <s v="Books"/>
    <n v="4"/>
    <s v="Books"/>
    <m/>
    <n v="2023"/>
    <x v="10"/>
    <n v="5"/>
    <n v="3"/>
    <s v="Weekday"/>
    <m/>
  </r>
  <r>
    <s v="WEB-6427"/>
    <d v="2024-04-13T00:00:00"/>
    <s v="Ishaan Malhotra"/>
    <s v="Chennai"/>
    <s v="Home &amp; Kitchen"/>
    <s v="Table Lamp"/>
    <n v="1"/>
    <n v="243.42"/>
    <s v="Upi"/>
    <s v="Delivered"/>
    <n v="3"/>
    <n v="243.42"/>
    <m/>
    <m/>
    <m/>
    <m/>
    <m/>
    <m/>
    <s v="Completed"/>
    <s v="No"/>
    <s v="No"/>
    <m/>
    <n v="558"/>
    <n v="430"/>
    <n v="1463424.4009529033"/>
    <n v="118285.78776560788"/>
    <n v="3.8140589569160999"/>
    <s v="Table Lamp"/>
    <s v="Home &amp; Kitchen"/>
    <s v="Home &amp; Kitchen"/>
    <s v="Home &amp; Kitchen"/>
    <s v="Home &amp; Kitchen"/>
    <n v="32"/>
    <s v="Home &amp; Kitchen"/>
    <m/>
    <n v="2024"/>
    <x v="7"/>
    <n v="13"/>
    <n v="7"/>
    <s v="Weekday"/>
    <m/>
  </r>
  <r>
    <s v="WEB-9266"/>
    <d v="2023-02-12T00:00:00"/>
    <s v="Aarav Menon"/>
    <s v="Pune"/>
    <s v="Home &amp; Kitchen"/>
    <s v="Table Lamp"/>
    <n v="1"/>
    <n v="1615.63"/>
    <s v="Cash On Delivery"/>
    <s v="Delivered"/>
    <n v="5"/>
    <n v="1615.63"/>
    <m/>
    <m/>
    <m/>
    <m/>
    <m/>
    <m/>
    <s v="Completed"/>
    <s v="Yes"/>
    <s v="No"/>
    <m/>
    <n v="595"/>
    <n v="444"/>
    <n v="1463424.4009529033"/>
    <n v="118285.78776560788"/>
    <n v="3.8140589569160999"/>
    <s v="Table Lamp"/>
    <s v="Home &amp; Kitchen"/>
    <s v="Home &amp; Kitchen"/>
    <s v="Home &amp; Kitchen"/>
    <s v="Home &amp; Kitchen"/>
    <n v="32"/>
    <s v="Home &amp; Kitchen"/>
    <m/>
    <n v="2023"/>
    <x v="0"/>
    <n v="12"/>
    <n v="1"/>
    <s v="Weekday"/>
    <m/>
  </r>
  <r>
    <s v="WEB-7126"/>
    <d v="2023-02-16T00:00:00"/>
    <s v="Rahul Bose"/>
    <s v="Chennai"/>
    <s v="Fashion"/>
    <s v="Denim Jeans"/>
    <n v="2"/>
    <n v="352.33"/>
    <s v="Credit Card"/>
    <s v="Delivered"/>
    <n v="1"/>
    <n v="704.66"/>
    <m/>
    <m/>
    <m/>
    <m/>
    <m/>
    <m/>
    <s v="Completed"/>
    <s v="No"/>
    <s v="No"/>
    <m/>
    <n v="558"/>
    <n v="430"/>
    <n v="1892867.2841657216"/>
    <n v="199432.98236095349"/>
    <n v="3.8949824970828471"/>
    <s v="Denim Jeans"/>
    <s v="Fashion"/>
    <s v="Fashion"/>
    <s v="Fashion"/>
    <s v="Fashion"/>
    <n v="6"/>
    <s v="Fashion"/>
    <m/>
    <n v="2023"/>
    <x v="0"/>
    <n v="16"/>
    <n v="5"/>
    <s v="Weekday"/>
    <m/>
  </r>
  <r>
    <s v="WEB-7504"/>
    <d v="2024-06-26T00:00:00"/>
    <s v="Arjun Iyer"/>
    <s v="Hyderabad"/>
    <s v="Home &amp; Kitchen"/>
    <s v="Water Bottle"/>
    <n v="2"/>
    <n v="772.67"/>
    <s v="Upi"/>
    <s v="Delivered"/>
    <n v="3"/>
    <n v="1545.34"/>
    <m/>
    <m/>
    <m/>
    <m/>
    <m/>
    <m/>
    <s v="Completed"/>
    <s v="Yes"/>
    <s v="No"/>
    <m/>
    <n v="559"/>
    <n v="408"/>
    <n v="1463424.4009529033"/>
    <n v="118285.78776560788"/>
    <n v="3.8140589569160999"/>
    <s v="Water Bottle"/>
    <s v="Home &amp; Kitchen"/>
    <s v="Home &amp; Kitchen"/>
    <s v="Home &amp; Kitchen"/>
    <s v="Home &amp; Kitchen"/>
    <n v="2"/>
    <s v="Home &amp; Kitchen"/>
    <m/>
    <n v="2024"/>
    <x v="11"/>
    <n v="26"/>
    <n v="4"/>
    <s v="Weekday"/>
    <m/>
  </r>
  <r>
    <s v="WEB-6791"/>
    <d v="2023-12-23T00:00:00"/>
    <s v="Riya Mehta"/>
    <s v="Kolkata"/>
    <s v="Electronics"/>
    <s v="Bluetooth Speaker"/>
    <n v="1"/>
    <n v="3181.97"/>
    <s v="Net Banking"/>
    <s v="Delivered"/>
    <n v="4"/>
    <n v="3181.97"/>
    <m/>
    <m/>
    <m/>
    <m/>
    <m/>
    <m/>
    <s v="Completed"/>
    <s v="Yes"/>
    <s v="No"/>
    <m/>
    <n v="590"/>
    <n v="451"/>
    <n v="2759712.3299794244"/>
    <n v="330643.50635802455"/>
    <n v="3.8641711229946525"/>
    <s v="Bluetooth Speaker"/>
    <s v="Electronics"/>
    <s v="Electronics"/>
    <s v="Electronics"/>
    <s v="Electronics"/>
    <n v="48"/>
    <s v="Electronics"/>
    <m/>
    <n v="2023"/>
    <x v="10"/>
    <n v="23"/>
    <n v="7"/>
    <s v="Weekday"/>
    <m/>
  </r>
  <r>
    <s v="WEB-8457"/>
    <d v="2024-05-23T00:00:00"/>
    <s v="Aditya Kumar"/>
    <s v="Hyderabad"/>
    <s v="Books"/>
    <s v="Fiction Novel"/>
    <n v="2"/>
    <n v="142.86000000000001"/>
    <s v="Upi"/>
    <s v="Delivered"/>
    <n v="3"/>
    <n v="285.72000000000003"/>
    <m/>
    <m/>
    <m/>
    <m/>
    <m/>
    <m/>
    <s v="Completed"/>
    <s v="No"/>
    <s v="No"/>
    <m/>
    <n v="559"/>
    <n v="408"/>
    <n v="594714.6477588166"/>
    <n v="60882.938065984097"/>
    <n v="3.804733727810651"/>
    <s v="Fiction Novel"/>
    <s v="Books"/>
    <s v="Books"/>
    <s v="Books"/>
    <s v="Books"/>
    <n v="11"/>
    <s v="Books"/>
    <m/>
    <n v="2024"/>
    <x v="6"/>
    <n v="23"/>
    <n v="5"/>
    <s v="Weekday"/>
    <m/>
  </r>
  <r>
    <s v="WEB-5007"/>
    <d v="2025-04-03T00:00:00"/>
    <s v="Aarav Iyer"/>
    <s v="Mumbai"/>
    <s v="Electronics"/>
    <s v="Power Bank 10000Mah"/>
    <n v="1"/>
    <n v="2033.61"/>
    <s v="Net Banking"/>
    <s v="Pending"/>
    <n v="1"/>
    <n v="2033.61"/>
    <m/>
    <m/>
    <m/>
    <m/>
    <m/>
    <m/>
    <s v="Pending"/>
    <s v="No"/>
    <s v="Yes"/>
    <m/>
    <n v="619"/>
    <n v="468"/>
    <n v="2759712.3299794244"/>
    <n v="330643.50635802455"/>
    <n v="3.8641711229946525"/>
    <s v="Power Bank 10000Mah"/>
    <s v="Electronics"/>
    <s v="Electronics"/>
    <s v="Electronics"/>
    <s v="Electronics"/>
    <n v="3"/>
    <s v="Electronics"/>
    <m/>
    <n v="2025"/>
    <x v="7"/>
    <n v="3"/>
    <n v="5"/>
    <s v="Weekday"/>
    <m/>
  </r>
  <r>
    <s v="WEB-7469"/>
    <d v="2024-01-02T00:00:00"/>
    <s v="Kavya Malhotra"/>
    <s v="Mumbai"/>
    <s v="Books"/>
    <s v="Self-Help Book"/>
    <n v="3"/>
    <n v="584.1"/>
    <s v="Debit Card"/>
    <s v="Delivered"/>
    <n v="2"/>
    <n v="1752.3000000000002"/>
    <m/>
    <m/>
    <m/>
    <m/>
    <m/>
    <m/>
    <s v="Completed"/>
    <s v="Yes"/>
    <s v="No"/>
    <m/>
    <n v="619"/>
    <n v="468"/>
    <n v="594714.6477588166"/>
    <n v="60882.938065984097"/>
    <n v="3.804733727810651"/>
    <s v="Self-Help Book"/>
    <s v="Books"/>
    <s v="Books"/>
    <s v="Books"/>
    <s v="Books"/>
    <n v="19"/>
    <s v="Books"/>
    <m/>
    <n v="2024"/>
    <x v="5"/>
    <n v="2"/>
    <n v="3"/>
    <s v="Weekday"/>
    <m/>
  </r>
  <r>
    <s v="WEB-5698"/>
    <d v="2023-11-14T00:00:00"/>
    <s v="Diya Rao"/>
    <s v="Hyderabad"/>
    <s v="Beauty"/>
    <s v="Lipstick"/>
    <n v="1"/>
    <n v="306.95999999999998"/>
    <s v="Upi"/>
    <s v="Delivered"/>
    <n v="4"/>
    <n v="306.95999999999998"/>
    <m/>
    <m/>
    <m/>
    <m/>
    <m/>
    <m/>
    <s v="Completed"/>
    <s v="No"/>
    <s v="No"/>
    <m/>
    <n v="559"/>
    <n v="408"/>
    <n v="1098537.4901531704"/>
    <n v="96724.388030634553"/>
    <n v="3.9001122334455669"/>
    <s v="Lipstick"/>
    <s v="Beauty"/>
    <s v="Beauty"/>
    <s v="Beauty"/>
    <s v="Beauty"/>
    <n v="10"/>
    <s v="Beauty"/>
    <m/>
    <n v="2023"/>
    <x v="3"/>
    <n v="14"/>
    <n v="3"/>
    <s v="Weekday"/>
    <m/>
  </r>
  <r>
    <s v="WEB-9011"/>
    <d v="2024-06-14T00:00:00"/>
    <s v="Rohan Sharma"/>
    <s v="Mumbai"/>
    <s v="Books"/>
    <s v="Notebook Set"/>
    <n v="2"/>
    <n v="776.8"/>
    <s v="Credit Card"/>
    <s v="Delivered"/>
    <n v="4"/>
    <n v="1553.6"/>
    <m/>
    <m/>
    <m/>
    <m/>
    <m/>
    <m/>
    <s v="Completed"/>
    <s v="Yes"/>
    <s v="No"/>
    <m/>
    <n v="619"/>
    <n v="468"/>
    <n v="594714.6477588166"/>
    <n v="60882.938065984097"/>
    <n v="3.804733727810651"/>
    <s v="Notebook Set"/>
    <s v="Books"/>
    <s v="Books"/>
    <s v="Books"/>
    <s v="Books"/>
    <n v="20"/>
    <s v="Books"/>
    <m/>
    <n v="2024"/>
    <x v="11"/>
    <n v="14"/>
    <n v="6"/>
    <s v="Weekday"/>
    <m/>
  </r>
  <r>
    <s v="WEB-7245"/>
    <d v="2023-09-01T00:00:00"/>
    <s v="Sanjay Mehta"/>
    <s v="Hyderabad"/>
    <s v="Home &amp; Kitchen"/>
    <s v="Non-Stick Pan"/>
    <n v="2"/>
    <n v="1129.6300000000001"/>
    <s v="Upi"/>
    <s v="Delivered"/>
    <n v="5"/>
    <n v="2259.2600000000002"/>
    <m/>
    <m/>
    <m/>
    <m/>
    <m/>
    <m/>
    <s v="Completed"/>
    <s v="Yes"/>
    <s v="No"/>
    <m/>
    <n v="559"/>
    <n v="408"/>
    <n v="1463424.4009529033"/>
    <n v="118285.78776560788"/>
    <n v="3.8140589569160999"/>
    <s v="Non-Stick Pan"/>
    <s v="Home &amp; Kitchen"/>
    <s v="Home &amp; Kitchen"/>
    <s v="Home &amp; Kitchen"/>
    <s v="Home &amp; Kitchen"/>
    <n v="7"/>
    <s v="Home &amp; Kitchen"/>
    <m/>
    <n v="2023"/>
    <x v="1"/>
    <n v="1"/>
    <n v="6"/>
    <s v="Weekend"/>
    <m/>
  </r>
  <r>
    <s v="WEB-5713"/>
    <d v="2023-04-05T00:00:00"/>
    <s v="Ishaan Menon"/>
    <s v="Mumbai"/>
    <s v="Beauty"/>
    <s v="Face Cream"/>
    <n v="1"/>
    <n v="200"/>
    <s v="Debit Card"/>
    <s v="Delivered"/>
    <n v="4"/>
    <n v="200"/>
    <m/>
    <m/>
    <m/>
    <m/>
    <m/>
    <m/>
    <s v="Completed"/>
    <s v="No"/>
    <s v="No"/>
    <m/>
    <n v="619"/>
    <n v="468"/>
    <n v="1098537.4901531704"/>
    <n v="96724.388030634553"/>
    <n v="3.9001122334455669"/>
    <s v="Face Cream"/>
    <s v="Beauty"/>
    <s v="Beauty"/>
    <s v="Beauty"/>
    <s v="Beauty"/>
    <n v="80"/>
    <s v="Beauty"/>
    <m/>
    <n v="2023"/>
    <x v="7"/>
    <n v="5"/>
    <n v="4"/>
    <s v="Weekday"/>
    <m/>
  </r>
  <r>
    <s v="WEB-7312"/>
    <d v="2023-10-03T00:00:00"/>
    <s v="Rohan Khan"/>
    <s v="Pune"/>
    <s v="Beauty"/>
    <s v="Perfume 50Ml"/>
    <n v="3"/>
    <n v="288.05"/>
    <s v="Upi"/>
    <s v="Cancelled"/>
    <n v="4"/>
    <n v="864.15000000000009"/>
    <m/>
    <m/>
    <m/>
    <m/>
    <m/>
    <m/>
    <s v="Lost Sale"/>
    <s v="No"/>
    <s v="Yes"/>
    <m/>
    <n v="595"/>
    <n v="444"/>
    <n v="1098537.4901531704"/>
    <n v="96724.388030634553"/>
    <n v="3.9001122334455669"/>
    <s v="Perfume 50Ml"/>
    <s v="Beauty"/>
    <s v="Beauty"/>
    <s v="Beauty"/>
    <s v="Beauty"/>
    <n v="18"/>
    <s v="Beauty"/>
    <m/>
    <n v="2023"/>
    <x v="8"/>
    <n v="3"/>
    <n v="3"/>
    <s v="Weekday"/>
    <m/>
  </r>
  <r>
    <s v="WEB-7630"/>
    <d v="2025-03-27T00:00:00"/>
    <s v="Saanvi Iyer"/>
    <s v="Delhi"/>
    <s v="Books"/>
    <s v="Fiction Novel"/>
    <n v="2"/>
    <n v="748.5"/>
    <s v="Debit Card"/>
    <s v="Cancelled"/>
    <n v="5"/>
    <n v="1497"/>
    <m/>
    <m/>
    <m/>
    <m/>
    <m/>
    <m/>
    <s v="Lost Sale"/>
    <s v="No"/>
    <s v="Yes"/>
    <m/>
    <n v="573"/>
    <n v="450"/>
    <n v="594714.6477588166"/>
    <n v="60882.938065984097"/>
    <n v="3.804733727810651"/>
    <s v="Fiction Novel"/>
    <s v="Books"/>
    <s v="Books"/>
    <s v="Books"/>
    <s v="Books"/>
    <n v="11"/>
    <s v="Books"/>
    <m/>
    <n v="2025"/>
    <x v="4"/>
    <n v="27"/>
    <n v="5"/>
    <s v="Weekday"/>
    <m/>
  </r>
  <r>
    <s v="WEB-5618"/>
    <d v="2025-02-09T00:00:00"/>
    <s v="Rohan Menon"/>
    <s v="Pune"/>
    <s v="Books"/>
    <s v="Kids Story Book"/>
    <n v="3"/>
    <n v="678.89"/>
    <s v="Upi"/>
    <s v="Delivered"/>
    <n v="5"/>
    <n v="2036.67"/>
    <m/>
    <m/>
    <m/>
    <m/>
    <m/>
    <m/>
    <s v="Completed"/>
    <s v="Yes"/>
    <s v="No"/>
    <m/>
    <n v="595"/>
    <n v="444"/>
    <n v="594714.6477588166"/>
    <n v="60882.938065984097"/>
    <n v="3.804733727810651"/>
    <s v="Kids Story Book"/>
    <s v="Books"/>
    <s v="Books"/>
    <s v="Books"/>
    <s v="Books"/>
    <n v="23"/>
    <s v="Books"/>
    <m/>
    <n v="2025"/>
    <x v="0"/>
    <n v="9"/>
    <n v="1"/>
    <s v="Weekday"/>
    <m/>
  </r>
  <r>
    <s v="WEB-7057"/>
    <d v="2023-10-02T00:00:00"/>
    <s v="Vivaan Pillai"/>
    <s v="Hyderabad"/>
    <s v="Electronics"/>
    <s v="Bluetooth Speaker"/>
    <n v="1"/>
    <n v="3268.31"/>
    <s v="Credit Card"/>
    <s v="Delivered"/>
    <n v="5"/>
    <n v="3268.31"/>
    <m/>
    <m/>
    <m/>
    <m/>
    <m/>
    <m/>
    <s v="Completed"/>
    <s v="Yes"/>
    <s v="No"/>
    <m/>
    <n v="559"/>
    <n v="408"/>
    <n v="2759712.3299794244"/>
    <n v="330643.50635802455"/>
    <n v="3.8641711229946525"/>
    <s v="Bluetooth Speaker"/>
    <s v="Electronics"/>
    <s v="Electronics"/>
    <s v="Electronics"/>
    <s v="Electronics"/>
    <n v="48"/>
    <s v="Electronics"/>
    <m/>
    <n v="2023"/>
    <x v="8"/>
    <n v="2"/>
    <n v="2"/>
    <s v="Weekday"/>
    <m/>
  </r>
  <r>
    <s v="WEB-7240"/>
    <d v="2024-09-03T00:00:00"/>
    <s v="Karan Khan"/>
    <s v="Hyderabad"/>
    <s v="Books"/>
    <s v="Fiction Novel"/>
    <n v="2"/>
    <n v="791.83"/>
    <s v="Net Banking"/>
    <s v="Delivered"/>
    <n v="4"/>
    <n v="1583.66"/>
    <m/>
    <m/>
    <m/>
    <m/>
    <m/>
    <m/>
    <s v="Completed"/>
    <s v="Yes"/>
    <s v="No"/>
    <m/>
    <n v="559"/>
    <n v="408"/>
    <n v="594714.6477588166"/>
    <n v="60882.938065984097"/>
    <n v="3.804733727810651"/>
    <s v="Fiction Novel"/>
    <s v="Books"/>
    <s v="Books"/>
    <s v="Books"/>
    <s v="Books"/>
    <n v="11"/>
    <s v="Books"/>
    <m/>
    <n v="2024"/>
    <x v="1"/>
    <n v="3"/>
    <n v="3"/>
    <s v="Weekday"/>
    <m/>
  </r>
  <r>
    <s v="WEB-5334"/>
    <d v="2023-05-05T00:00:00"/>
    <s v="Ananya Chatterjee"/>
    <s v="Kolkata"/>
    <s v="Electronics"/>
    <s v="Wireless Earbuds"/>
    <n v="1"/>
    <n v="1348.7"/>
    <s v="Net Banking"/>
    <s v="Delivered"/>
    <n v="5"/>
    <n v="1348.7"/>
    <m/>
    <m/>
    <m/>
    <m/>
    <m/>
    <m/>
    <s v="Completed"/>
    <s v="Yes"/>
    <s v="No"/>
    <m/>
    <n v="590"/>
    <n v="451"/>
    <n v="2759712.3299794244"/>
    <n v="330643.50635802455"/>
    <n v="3.8641711229946525"/>
    <s v="Wireless Earbuds"/>
    <s v="Electronics"/>
    <s v="Electronics"/>
    <s v="Electronics"/>
    <s v="Electronics"/>
    <n v="12"/>
    <s v="Electronics"/>
    <m/>
    <n v="2023"/>
    <x v="6"/>
    <n v="5"/>
    <n v="6"/>
    <s v="Weekday"/>
    <m/>
  </r>
  <r>
    <s v="WEB-6118"/>
    <d v="2025-03-26T00:00:00"/>
    <s v="Rahul Malhotra"/>
    <s v="Hyderabad"/>
    <s v="Home &amp; Kitchen"/>
    <s v="Led Bulb Pack"/>
    <n v="1"/>
    <n v="1826.35"/>
    <s v="Credit Card"/>
    <s v="Delivered"/>
    <n v="4"/>
    <n v="1826.35"/>
    <m/>
    <m/>
    <m/>
    <m/>
    <m/>
    <m/>
    <s v="Completed"/>
    <s v="Yes"/>
    <s v="No"/>
    <m/>
    <n v="559"/>
    <n v="408"/>
    <n v="1463424.4009529033"/>
    <n v="118285.78776560788"/>
    <n v="3.8140589569160999"/>
    <s v="Led Bulb Pack"/>
    <s v="Home &amp; Kitchen"/>
    <s v="Home &amp; Kitchen"/>
    <s v="Home &amp; Kitchen"/>
    <s v="Home &amp; Kitchen"/>
    <n v="76"/>
    <s v="Home &amp; Kitchen"/>
    <m/>
    <n v="2025"/>
    <x v="4"/>
    <n v="26"/>
    <n v="4"/>
    <s v="Weekday"/>
    <m/>
  </r>
  <r>
    <s v="WEB-9656"/>
    <d v="2024-09-02T00:00:00"/>
    <s v="Ishaan Patel"/>
    <s v="Mumbai"/>
    <s v="Electronics"/>
    <s v="Bluetooth Speaker"/>
    <n v="3"/>
    <n v="3105.37"/>
    <s v="Credit Card"/>
    <s v="Delivered"/>
    <n v="1"/>
    <n v="9316.11"/>
    <m/>
    <m/>
    <m/>
    <m/>
    <m/>
    <m/>
    <s v="Completed"/>
    <s v="Yes"/>
    <s v="No"/>
    <m/>
    <n v="619"/>
    <n v="468"/>
    <n v="2759712.3299794244"/>
    <n v="330643.50635802455"/>
    <n v="3.8641711229946525"/>
    <s v="Bluetooth Speaker"/>
    <s v="Electronics"/>
    <s v="Electronics"/>
    <s v="Electronics"/>
    <s v="Electronics"/>
    <n v="48"/>
    <s v="Electronics"/>
    <m/>
    <n v="2024"/>
    <x v="1"/>
    <n v="2"/>
    <n v="2"/>
    <s v="Weekday"/>
    <m/>
  </r>
  <r>
    <s v="WEB-5173"/>
    <d v="2023-01-29T00:00:00"/>
    <s v="Vivaan Iyer"/>
    <s v="Kolkata"/>
    <s v="Electronics"/>
    <s v="Wireless Earbuds"/>
    <n v="1"/>
    <n v="2867.06"/>
    <s v="Credit Card"/>
    <s v="Delivered"/>
    <n v="1"/>
    <n v="2867.06"/>
    <m/>
    <m/>
    <m/>
    <m/>
    <m/>
    <m/>
    <s v="Completed"/>
    <s v="Yes"/>
    <s v="No"/>
    <m/>
    <n v="590"/>
    <n v="451"/>
    <n v="2759712.3299794244"/>
    <n v="330643.50635802455"/>
    <n v="3.8641711229946525"/>
    <s v="Wireless Earbuds"/>
    <s v="Electronics"/>
    <s v="Electronics"/>
    <s v="Electronics"/>
    <s v="Electronics"/>
    <n v="12"/>
    <s v="Electronics"/>
    <m/>
    <n v="2023"/>
    <x v="5"/>
    <n v="29"/>
    <n v="1"/>
    <s v="Weekday"/>
    <m/>
  </r>
  <r>
    <s v="WEB-6028"/>
    <d v="2025-01-10T00:00:00"/>
    <s v="Aditya Kumar"/>
    <s v="Bengaluru"/>
    <s v="Books"/>
    <s v="Cookbook"/>
    <n v="1"/>
    <n v="188.47"/>
    <s v="Net Banking"/>
    <s v="Pending"/>
    <n v="3"/>
    <n v="188.47"/>
    <m/>
    <m/>
    <m/>
    <m/>
    <m/>
    <m/>
    <s v="Pending"/>
    <s v="No"/>
    <s v="Yes"/>
    <m/>
    <n v="567"/>
    <n v="440"/>
    <n v="594714.6477588166"/>
    <n v="60882.938065984097"/>
    <n v="3.804733727810651"/>
    <s v="Cookbook"/>
    <s v="Books"/>
    <s v="Books"/>
    <s v="Books"/>
    <s v="Books"/>
    <n v="4"/>
    <s v="Books"/>
    <m/>
    <n v="2025"/>
    <x v="5"/>
    <n v="10"/>
    <n v="6"/>
    <s v="Weekday"/>
    <m/>
  </r>
  <r>
    <s v="WEB-7974"/>
    <d v="2023-06-20T00:00:00"/>
    <s v="Simran Khan"/>
    <s v="Ahmedabad"/>
    <s v="Fashion"/>
    <s v="Men'S T-Shirt"/>
    <n v="1"/>
    <n v="718.29"/>
    <s v="Cash On Delivery"/>
    <s v="Delivered"/>
    <n v="5"/>
    <n v="718.29"/>
    <m/>
    <m/>
    <m/>
    <m/>
    <m/>
    <m/>
    <s v="Completed"/>
    <s v="No"/>
    <s v="No"/>
    <m/>
    <n v="589"/>
    <n v="426"/>
    <n v="1892867.2841657216"/>
    <n v="199432.98236095349"/>
    <n v="3.8949824970828471"/>
    <s v="Men'S T-Shirt"/>
    <s v="Fashion"/>
    <s v="Fashion"/>
    <s v="Fashion"/>
    <s v="Fashion"/>
    <n v="55"/>
    <s v="Fashion"/>
    <m/>
    <n v="2023"/>
    <x v="11"/>
    <n v="20"/>
    <n v="3"/>
    <s v="Weekday"/>
    <m/>
  </r>
  <r>
    <s v="WEB-8316"/>
    <d v="2024-05-26T00:00:00"/>
    <s v="Diya Das"/>
    <s v="Bengaluru"/>
    <s v="Fashion"/>
    <s v="Denim Jeans"/>
    <n v="1"/>
    <n v="1824.14"/>
    <s v="Debit Card"/>
    <s v="Delivered"/>
    <n v="4"/>
    <n v="1824.14"/>
    <m/>
    <m/>
    <m/>
    <m/>
    <m/>
    <m/>
    <s v="Completed"/>
    <s v="Yes"/>
    <s v="No"/>
    <m/>
    <n v="567"/>
    <n v="440"/>
    <n v="1892867.2841657216"/>
    <n v="199432.98236095349"/>
    <n v="3.8949824970828471"/>
    <s v="Denim Jeans"/>
    <s v="Fashion"/>
    <s v="Fashion"/>
    <s v="Fashion"/>
    <s v="Fashion"/>
    <n v="6"/>
    <s v="Fashion"/>
    <m/>
    <n v="2024"/>
    <x v="6"/>
    <n v="26"/>
    <n v="1"/>
    <s v="Weekday"/>
    <m/>
  </r>
  <r>
    <s v="WEB-8025"/>
    <d v="2025-02-14T00:00:00"/>
    <s v="Aarav Das"/>
    <s v="Mumbai"/>
    <s v="Home &amp; Kitchen"/>
    <s v="Table Lamp"/>
    <n v="1"/>
    <n v="631.86"/>
    <s v="Net Banking"/>
    <s v="Delivered"/>
    <n v="5"/>
    <n v="631.86"/>
    <m/>
    <m/>
    <m/>
    <m/>
    <m/>
    <m/>
    <s v="Completed"/>
    <s v="No"/>
    <s v="No"/>
    <m/>
    <n v="619"/>
    <n v="468"/>
    <n v="1463424.4009529033"/>
    <n v="118285.78776560788"/>
    <n v="3.8140589569160999"/>
    <s v="Table Lamp"/>
    <s v="Home &amp; Kitchen"/>
    <s v="Home &amp; Kitchen"/>
    <s v="Home &amp; Kitchen"/>
    <s v="Home &amp; Kitchen"/>
    <n v="32"/>
    <s v="Home &amp; Kitchen"/>
    <m/>
    <n v="2025"/>
    <x v="0"/>
    <n v="14"/>
    <n v="6"/>
    <s v="Weekday"/>
    <m/>
  </r>
  <r>
    <s v="WEB-8029"/>
    <d v="2025-06-08T00:00:00"/>
    <s v="Vivaan Joshi"/>
    <s v="Delhi"/>
    <s v="Beauty"/>
    <s v="Hair Oil"/>
    <n v="1"/>
    <n v="930.31"/>
    <s v="Cash On Delivery"/>
    <s v="Delivered"/>
    <n v="3"/>
    <n v="930.31"/>
    <m/>
    <m/>
    <m/>
    <m/>
    <m/>
    <m/>
    <s v="Completed"/>
    <s v="No"/>
    <s v="No"/>
    <m/>
    <n v="573"/>
    <n v="450"/>
    <n v="1098537.4901531704"/>
    <n v="96724.388030634553"/>
    <n v="3.9001122334455669"/>
    <s v="Hair Oil"/>
    <s v="Beauty"/>
    <s v="Beauty"/>
    <s v="Beauty"/>
    <s v="Beauty"/>
    <n v="70"/>
    <s v="Beauty"/>
    <m/>
    <n v="2025"/>
    <x v="11"/>
    <n v="8"/>
    <n v="1"/>
    <s v="Weekday"/>
    <m/>
  </r>
  <r>
    <s v="WEB-7644"/>
    <d v="2025-06-28T00:00:00"/>
    <s v="Kavya Joshi"/>
    <s v="Ahmedabad"/>
    <s v="Home &amp; Kitchen"/>
    <s v="Water Bottle"/>
    <n v="2"/>
    <n v="1078.48"/>
    <s v="Credit Card"/>
    <s v="Delivered"/>
    <n v="3"/>
    <n v="2156.96"/>
    <m/>
    <m/>
    <m/>
    <m/>
    <m/>
    <m/>
    <s v="Completed"/>
    <s v="Yes"/>
    <s v="No"/>
    <m/>
    <n v="589"/>
    <n v="426"/>
    <n v="1463424.4009529033"/>
    <n v="118285.78776560788"/>
    <n v="3.8140589569160999"/>
    <s v="Water Bottle"/>
    <s v="Home &amp; Kitchen"/>
    <s v="Home &amp; Kitchen"/>
    <s v="Home &amp; Kitchen"/>
    <s v="Home &amp; Kitchen"/>
    <n v="2"/>
    <s v="Home &amp; Kitchen"/>
    <m/>
    <n v="2025"/>
    <x v="11"/>
    <n v="28"/>
    <n v="7"/>
    <s v="Weekday"/>
    <m/>
  </r>
  <r>
    <s v="WEB-5318"/>
    <d v="2024-04-03T00:00:00"/>
    <s v="Ishaan Gupta"/>
    <s v="Pune"/>
    <s v="Fashion"/>
    <s v="Sunglasses"/>
    <n v="1"/>
    <n v="769.78"/>
    <s v="Upi"/>
    <s v="Delivered"/>
    <n v="5"/>
    <n v="769.78"/>
    <m/>
    <m/>
    <m/>
    <m/>
    <m/>
    <m/>
    <s v="Completed"/>
    <s v="No"/>
    <s v="No"/>
    <m/>
    <n v="595"/>
    <n v="444"/>
    <n v="1892867.2841657216"/>
    <n v="199432.98236095349"/>
    <n v="3.8949824970828471"/>
    <s v="Sunglasses"/>
    <s v="Fashion"/>
    <s v="Fashion"/>
    <s v="Fashion"/>
    <s v="Fashion"/>
    <n v="53"/>
    <s v="Fashion"/>
    <m/>
    <n v="2024"/>
    <x v="7"/>
    <n v="3"/>
    <n v="4"/>
    <s v="Weekday"/>
    <m/>
  </r>
  <r>
    <s v="WEB-5581"/>
    <d v="2023-07-27T00:00:00"/>
    <s v="Aditya Khan"/>
    <s v="Hyderabad"/>
    <s v="Electronics"/>
    <s v="Smart Watch"/>
    <n v="2"/>
    <n v="1101.21"/>
    <s v="Credit Card"/>
    <s v="Delivered"/>
    <n v="4"/>
    <n v="2202.42"/>
    <m/>
    <m/>
    <m/>
    <m/>
    <m/>
    <m/>
    <s v="Completed"/>
    <s v="Yes"/>
    <s v="No"/>
    <m/>
    <n v="559"/>
    <n v="408"/>
    <n v="2759712.3299794244"/>
    <n v="330643.50635802455"/>
    <n v="3.8641711229946525"/>
    <s v="Smart Watch"/>
    <s v="Electronics"/>
    <s v="Electronics"/>
    <s v="Electronics"/>
    <s v="Electronics"/>
    <n v="17"/>
    <s v="Electronics"/>
    <m/>
    <n v="2023"/>
    <x v="2"/>
    <n v="27"/>
    <n v="5"/>
    <s v="Weekday"/>
    <m/>
  </r>
  <r>
    <s v="WEB-5555"/>
    <d v="2023-01-29T00:00:00"/>
    <s v="Ananya Kapoor"/>
    <s v="Chennai"/>
    <s v="Electronics"/>
    <s v="Smart Watch"/>
    <n v="1"/>
    <n v="3469.72"/>
    <s v="Cash On Delivery"/>
    <s v="Delivered"/>
    <n v="4"/>
    <n v="3469.72"/>
    <m/>
    <m/>
    <m/>
    <m/>
    <m/>
    <m/>
    <s v="Completed"/>
    <s v="Yes"/>
    <s v="No"/>
    <m/>
    <n v="558"/>
    <n v="430"/>
    <n v="2759712.3299794244"/>
    <n v="330643.50635802455"/>
    <n v="3.8641711229946525"/>
    <s v="Smart Watch"/>
    <s v="Electronics"/>
    <s v="Electronics"/>
    <s v="Electronics"/>
    <s v="Electronics"/>
    <n v="17"/>
    <s v="Electronics"/>
    <m/>
    <n v="2023"/>
    <x v="5"/>
    <n v="29"/>
    <n v="1"/>
    <s v="Weekday"/>
    <m/>
  </r>
  <r>
    <s v="WEB-8816"/>
    <d v="2023-10-26T00:00:00"/>
    <s v="Saanvi Kapoor"/>
    <s v="Ahmedabad"/>
    <s v="Electronics"/>
    <s v="Usb Cable"/>
    <n v="1"/>
    <n v="1864.92"/>
    <s v="Credit Card"/>
    <s v="Pending"/>
    <n v="4"/>
    <n v="1864.92"/>
    <m/>
    <m/>
    <m/>
    <m/>
    <m/>
    <m/>
    <s v="Pending"/>
    <s v="No"/>
    <s v="Yes"/>
    <m/>
    <n v="589"/>
    <n v="426"/>
    <n v="2759712.3299794244"/>
    <n v="330643.50635802455"/>
    <n v="3.8641711229946525"/>
    <s v="Usb Cable"/>
    <s v="Electronics"/>
    <s v="Electronics"/>
    <s v="Electronics"/>
    <s v="Electronics"/>
    <n v="13"/>
    <s v="Electronics"/>
    <m/>
    <n v="2023"/>
    <x v="8"/>
    <n v="26"/>
    <n v="5"/>
    <s v="Weekday"/>
    <m/>
  </r>
  <r>
    <s v="WEB-5600"/>
    <d v="2023-05-02T00:00:00"/>
    <s v="Vikram Reddy"/>
    <s v="Delhi"/>
    <s v="Home &amp; Kitchen"/>
    <s v="Non-Stick Pan"/>
    <n v="2"/>
    <n v="879.31"/>
    <s v="Upi"/>
    <s v="Delivered"/>
    <n v="5"/>
    <n v="1758.62"/>
    <m/>
    <m/>
    <m/>
    <m/>
    <m/>
    <m/>
    <s v="Completed"/>
    <s v="Yes"/>
    <s v="No"/>
    <m/>
    <n v="573"/>
    <n v="450"/>
    <n v="1463424.4009529033"/>
    <n v="118285.78776560788"/>
    <n v="3.8140589569160999"/>
    <s v="Non-Stick Pan"/>
    <s v="Home &amp; Kitchen"/>
    <s v="Home &amp; Kitchen"/>
    <s v="Home &amp; Kitchen"/>
    <s v="Home &amp; Kitchen"/>
    <n v="7"/>
    <s v="Home &amp; Kitchen"/>
    <m/>
    <n v="2023"/>
    <x v="6"/>
    <n v="2"/>
    <n v="3"/>
    <s v="Weekday"/>
    <m/>
  </r>
  <r>
    <s v="WEB-8123"/>
    <d v="2023-06-04T00:00:00"/>
    <s v="Karan Bose"/>
    <s v="Bengaluru"/>
    <s v="Home &amp; Kitchen"/>
    <s v="Water Bottle"/>
    <n v="1"/>
    <n v="1136.6600000000001"/>
    <s v="Credit Card"/>
    <s v="Delivered"/>
    <n v="3"/>
    <n v="1136.6600000000001"/>
    <m/>
    <m/>
    <m/>
    <m/>
    <m/>
    <m/>
    <s v="Completed"/>
    <s v="Yes"/>
    <s v="No"/>
    <m/>
    <n v="567"/>
    <n v="440"/>
    <n v="1463424.4009529033"/>
    <n v="118285.78776560788"/>
    <n v="3.8140589569160999"/>
    <s v="Water Bottle"/>
    <s v="Home &amp; Kitchen"/>
    <s v="Home &amp; Kitchen"/>
    <s v="Home &amp; Kitchen"/>
    <s v="Home &amp; Kitchen"/>
    <n v="2"/>
    <s v="Home &amp; Kitchen"/>
    <m/>
    <n v="2023"/>
    <x v="11"/>
    <n v="4"/>
    <n v="1"/>
    <s v="Weekday"/>
    <m/>
  </r>
  <r>
    <s v="WEB-6228"/>
    <d v="2023-02-06T00:00:00"/>
    <s v="Sanjay Malhotra"/>
    <s v="Hyderabad"/>
    <s v="Electronics"/>
    <s v="Smart Watch"/>
    <n v="1"/>
    <n v="2046.58"/>
    <s v="Net Banking"/>
    <s v="Delivered"/>
    <n v="3"/>
    <n v="2046.58"/>
    <m/>
    <m/>
    <m/>
    <m/>
    <m/>
    <m/>
    <s v="Completed"/>
    <s v="Yes"/>
    <s v="No"/>
    <m/>
    <n v="559"/>
    <n v="408"/>
    <n v="2759712.3299794244"/>
    <n v="330643.50635802455"/>
    <n v="3.8641711229946525"/>
    <s v="Smart Watch"/>
    <s v="Electronics"/>
    <s v="Electronics"/>
    <s v="Electronics"/>
    <s v="Electronics"/>
    <n v="17"/>
    <s v="Electronics"/>
    <m/>
    <n v="2023"/>
    <x v="0"/>
    <n v="6"/>
    <n v="2"/>
    <s v="Weekday"/>
    <m/>
  </r>
  <r>
    <s v="WEB-6909"/>
    <d v="2024-12-30T00:00:00"/>
    <s v="Arjun Singh"/>
    <s v="Kolkata"/>
    <s v="Books"/>
    <s v="Notebook Set"/>
    <n v="1"/>
    <n v="450.26903299203627"/>
    <s v="Net Banking"/>
    <s v="Delivered"/>
    <n v="5"/>
    <n v="450.26903299203627"/>
    <m/>
    <m/>
    <m/>
    <m/>
    <m/>
    <m/>
    <s v="Completed"/>
    <s v="No"/>
    <s v="No"/>
    <m/>
    <n v="590"/>
    <n v="451"/>
    <n v="594714.6477588166"/>
    <n v="60882.938065984097"/>
    <n v="3.804733727810651"/>
    <s v="Notebook Set"/>
    <s v="Books"/>
    <s v="Books"/>
    <s v="Books"/>
    <s v="Books"/>
    <n v="20"/>
    <s v="Books"/>
    <m/>
    <n v="2024"/>
    <x v="10"/>
    <n v="30"/>
    <n v="2"/>
    <s v="Weekday"/>
    <m/>
  </r>
  <r>
    <s v="WEB-6974"/>
    <d v="2023-03-07T00:00:00"/>
    <s v="Neha Patel"/>
    <s v="Hyderabad"/>
    <s v="Fashion"/>
    <s v="Women'S Kurti"/>
    <n v="1"/>
    <n v="1301.0999999999999"/>
    <s v="Cash On Delivery"/>
    <s v="Delivered"/>
    <m/>
    <n v="1301.0999999999999"/>
    <m/>
    <m/>
    <m/>
    <m/>
    <m/>
    <m/>
    <s v="Completed"/>
    <s v="Yes"/>
    <s v="No"/>
    <m/>
    <n v="559"/>
    <n v="408"/>
    <n v="1892867.2841657216"/>
    <n v="199432.98236095349"/>
    <n v="3.8949824970828471"/>
    <s v="Women'S Kurti"/>
    <s v="Fashion"/>
    <s v="Fashion"/>
    <s v="Fashion"/>
    <s v="Fashion"/>
    <n v="15"/>
    <s v="Fashion"/>
    <m/>
    <n v="2023"/>
    <x v="4"/>
    <n v="7"/>
    <n v="3"/>
    <s v="Weekend"/>
    <m/>
  </r>
  <r>
    <s v="WEB-7195"/>
    <d v="2024-05-13T00:00:00"/>
    <s v="Vikram Khan"/>
    <s v="Mumbai"/>
    <s v="Electronics"/>
    <s v="Smart Watch"/>
    <n v="1"/>
    <n v="2931.35"/>
    <s v="Upi"/>
    <s v="Delivered"/>
    <n v="4"/>
    <n v="2931.35"/>
    <m/>
    <m/>
    <m/>
    <m/>
    <m/>
    <m/>
    <s v="Completed"/>
    <s v="Yes"/>
    <s v="No"/>
    <m/>
    <n v="619"/>
    <n v="468"/>
    <n v="2759712.3299794244"/>
    <n v="330643.50635802455"/>
    <n v="3.8641711229946525"/>
    <s v="Smart Watch"/>
    <s v="Electronics"/>
    <s v="Electronics"/>
    <s v="Electronics"/>
    <s v="Electronics"/>
    <n v="17"/>
    <s v="Electronics"/>
    <m/>
    <n v="2024"/>
    <x v="6"/>
    <n v="13"/>
    <n v="2"/>
    <s v="Weekday"/>
    <m/>
  </r>
  <r>
    <s v="WEB-6144"/>
    <d v="2024-02-11T00:00:00"/>
    <s v="Aditya Singh"/>
    <s v="Mumbai"/>
    <s v="Fashion"/>
    <s v="Sunglasses"/>
    <n v="3"/>
    <n v="755.54"/>
    <s v="Net Banking"/>
    <s v="Delivered"/>
    <m/>
    <n v="2266.62"/>
    <m/>
    <m/>
    <m/>
    <m/>
    <m/>
    <m/>
    <s v="Completed"/>
    <s v="Yes"/>
    <s v="No"/>
    <m/>
    <n v="619"/>
    <n v="468"/>
    <n v="1892867.2841657216"/>
    <n v="199432.98236095349"/>
    <n v="3.8949824970828471"/>
    <s v="Sunglasses"/>
    <s v="Fashion"/>
    <s v="Fashion"/>
    <s v="Fashion"/>
    <s v="Fashion"/>
    <n v="53"/>
    <s v="Fashion"/>
    <m/>
    <n v="2024"/>
    <x v="0"/>
    <n v="11"/>
    <n v="1"/>
    <s v="Weekday"/>
    <m/>
  </r>
  <r>
    <s v="WEB-8300"/>
    <d v="2023-08-24T00:00:00"/>
    <s v="Simran Kapoor"/>
    <s v="Chennai"/>
    <s v="Books"/>
    <s v="Cookbook"/>
    <n v="3"/>
    <n v="559.13"/>
    <s v="Debit Card"/>
    <s v="Delivered"/>
    <n v="4"/>
    <n v="1677.3899999999999"/>
    <m/>
    <m/>
    <m/>
    <m/>
    <m/>
    <m/>
    <s v="Completed"/>
    <s v="Yes"/>
    <s v="No"/>
    <m/>
    <n v="558"/>
    <n v="430"/>
    <n v="594714.6477588166"/>
    <n v="60882.938065984097"/>
    <n v="3.804733727810651"/>
    <s v="Cookbook"/>
    <s v="Books"/>
    <s v="Books"/>
    <s v="Books"/>
    <s v="Books"/>
    <n v="4"/>
    <s v="Books"/>
    <m/>
    <n v="2023"/>
    <x v="9"/>
    <n v="24"/>
    <n v="5"/>
    <s v="Weekday"/>
    <m/>
  </r>
  <r>
    <s v="WEB-8304"/>
    <d v="2024-08-28T00:00:00"/>
    <s v="Tanya Patel"/>
    <s v="Delhi"/>
    <s v="Home &amp; Kitchen"/>
    <s v="Water Bottle"/>
    <n v="2"/>
    <n v="1303.19"/>
    <s v="Upi"/>
    <s v="Pending"/>
    <n v="5"/>
    <n v="2606.38"/>
    <m/>
    <m/>
    <m/>
    <m/>
    <m/>
    <m/>
    <s v="Pending"/>
    <s v="No"/>
    <s v="Yes"/>
    <m/>
    <n v="573"/>
    <n v="450"/>
    <n v="1463424.4009529033"/>
    <n v="118285.78776560788"/>
    <n v="3.8140589569160999"/>
    <s v="Water Bottle"/>
    <s v="Home &amp; Kitchen"/>
    <s v="Home &amp; Kitchen"/>
    <s v="Home &amp; Kitchen"/>
    <s v="Home &amp; Kitchen"/>
    <n v="2"/>
    <s v="Home &amp; Kitchen"/>
    <m/>
    <n v="2024"/>
    <x v="9"/>
    <n v="28"/>
    <n v="4"/>
    <s v="Weekday"/>
    <m/>
  </r>
  <r>
    <s v="WEB-9407"/>
    <d v="2024-01-10T00:00:00"/>
    <s v="Saanvi Iyer"/>
    <s v="Ahmedabad"/>
    <s v="Electronics"/>
    <s v="Power Bank 10000Mah"/>
    <n v="2"/>
    <n v="1157.21"/>
    <s v="Net Banking"/>
    <s v="Delivered"/>
    <n v="1"/>
    <n v="2314.42"/>
    <m/>
    <m/>
    <m/>
    <m/>
    <m/>
    <m/>
    <s v="Completed"/>
    <s v="Yes"/>
    <s v="No"/>
    <m/>
    <n v="589"/>
    <n v="426"/>
    <n v="2759712.3299794244"/>
    <n v="330643.50635802455"/>
    <n v="3.8641711229946525"/>
    <s v="Power Bank 10000Mah"/>
    <s v="Electronics"/>
    <s v="Electronics"/>
    <s v="Electronics"/>
    <s v="Electronics"/>
    <n v="3"/>
    <s v="Electronics"/>
    <m/>
    <n v="2024"/>
    <x v="5"/>
    <n v="10"/>
    <n v="4"/>
    <s v="Weekday"/>
    <m/>
  </r>
  <r>
    <s v="WEB-6951"/>
    <d v="2023-06-19T00:00:00"/>
    <s v="Neha Singh"/>
    <s v="Kolkata"/>
    <s v="Electronics"/>
    <s v="Wireless Earbuds"/>
    <n v="1"/>
    <n v="1166.31"/>
    <s v="Net Banking"/>
    <s v="Delivered"/>
    <n v="4"/>
    <n v="1166.31"/>
    <m/>
    <m/>
    <m/>
    <m/>
    <m/>
    <m/>
    <s v="Completed"/>
    <s v="Yes"/>
    <s v="No"/>
    <m/>
    <n v="590"/>
    <n v="451"/>
    <n v="2759712.3299794244"/>
    <n v="330643.50635802455"/>
    <n v="3.8641711229946525"/>
    <s v="Wireless Earbuds"/>
    <s v="Electronics"/>
    <s v="Electronics"/>
    <s v="Electronics"/>
    <s v="Electronics"/>
    <n v="12"/>
    <s v="Electronics"/>
    <m/>
    <n v="2023"/>
    <x v="11"/>
    <n v="19"/>
    <n v="2"/>
    <s v="Weekday"/>
    <m/>
  </r>
  <r>
    <s v="WEB-8425"/>
    <d v="2023-07-09T00:00:00"/>
    <s v="Ananya Gupta"/>
    <s v="Hyderabad"/>
    <s v="Home &amp; Kitchen"/>
    <s v="Led Bulb Pack"/>
    <n v="2"/>
    <n v="754.59"/>
    <s v="Upi"/>
    <s v="Delivered"/>
    <n v="4"/>
    <n v="1509.18"/>
    <m/>
    <m/>
    <m/>
    <m/>
    <m/>
    <m/>
    <s v="Completed"/>
    <s v="Yes"/>
    <s v="No"/>
    <m/>
    <n v="559"/>
    <n v="408"/>
    <n v="1463424.4009529033"/>
    <n v="118285.78776560788"/>
    <n v="3.8140589569160999"/>
    <s v="Led Bulb Pack"/>
    <s v="Home &amp; Kitchen"/>
    <s v="Home &amp; Kitchen"/>
    <s v="Home &amp; Kitchen"/>
    <s v="Home &amp; Kitchen"/>
    <n v="76"/>
    <s v="Home &amp; Kitchen"/>
    <m/>
    <n v="2023"/>
    <x v="2"/>
    <n v="9"/>
    <n v="1"/>
    <s v="Weekday"/>
    <m/>
  </r>
  <r>
    <s v="WEB-6452"/>
    <d v="2023-02-09T00:00:00"/>
    <s v="Tanya Sharma"/>
    <s v="Bengaluru"/>
    <s v="Books"/>
    <s v="Self-Help Book"/>
    <n v="1"/>
    <n v="250.71"/>
    <s v="Cash On Delivery"/>
    <s v="Delivered"/>
    <n v="4"/>
    <n v="250.71"/>
    <m/>
    <m/>
    <m/>
    <m/>
    <m/>
    <m/>
    <s v="Completed"/>
    <s v="No"/>
    <s v="No"/>
    <m/>
    <n v="567"/>
    <n v="440"/>
    <n v="594714.6477588166"/>
    <n v="60882.938065984097"/>
    <n v="3.804733727810651"/>
    <s v="Self-Help Book"/>
    <s v="Books"/>
    <s v="Books"/>
    <s v="Books"/>
    <s v="Books"/>
    <n v="19"/>
    <s v="Books"/>
    <m/>
    <n v="2023"/>
    <x v="0"/>
    <n v="9"/>
    <n v="5"/>
    <s v="Weekday"/>
    <m/>
  </r>
  <r>
    <s v="WEB-7296"/>
    <d v="2023-01-11T00:00:00"/>
    <s v="Rahul Rao"/>
    <s v="Kolkata"/>
    <s v="Home &amp; Kitchen"/>
    <s v="Water Bottle"/>
    <n v="1"/>
    <n v="1895.01"/>
    <s v="Debit Card"/>
    <s v="Delivered"/>
    <n v="4"/>
    <n v="1895.01"/>
    <m/>
    <m/>
    <m/>
    <m/>
    <m/>
    <m/>
    <s v="Completed"/>
    <s v="Yes"/>
    <s v="No"/>
    <m/>
    <n v="590"/>
    <n v="451"/>
    <n v="1463424.4009529033"/>
    <n v="118285.78776560788"/>
    <n v="3.8140589569160999"/>
    <s v="Water Bottle"/>
    <s v="Home &amp; Kitchen"/>
    <s v="Home &amp; Kitchen"/>
    <s v="Home &amp; Kitchen"/>
    <s v="Home &amp; Kitchen"/>
    <n v="2"/>
    <s v="Home &amp; Kitchen"/>
    <m/>
    <n v="2023"/>
    <x v="5"/>
    <n v="11"/>
    <n v="4"/>
    <s v="Weekday"/>
    <m/>
  </r>
  <r>
    <s v="WEB-5302"/>
    <d v="2023-11-19T00:00:00"/>
    <s v="Ananya Das"/>
    <s v="Hyderabad"/>
    <s v="Beauty"/>
    <s v="Shampoo 200Ml"/>
    <n v="1"/>
    <n v="1344.06"/>
    <s v="Debit Card"/>
    <s v="Returned"/>
    <n v="5"/>
    <n v="1344.06"/>
    <m/>
    <m/>
    <m/>
    <m/>
    <m/>
    <m/>
    <s v="Completed"/>
    <s v="No"/>
    <s v="No"/>
    <m/>
    <n v="559"/>
    <n v="408"/>
    <n v="1098537.4901531704"/>
    <n v="96724.388030634553"/>
    <n v="3.9001122334455669"/>
    <s v="Shampoo 200Ml"/>
    <s v="Beauty"/>
    <s v="Beauty"/>
    <s v="Beauty"/>
    <s v="Beauty"/>
    <n v="64"/>
    <s v="Beauty"/>
    <m/>
    <n v="2023"/>
    <x v="3"/>
    <n v="19"/>
    <n v="1"/>
    <s v="Weekday"/>
    <m/>
  </r>
  <r>
    <s v="WEB-9054"/>
    <d v="2025-03-12T00:00:00"/>
    <s v="Neha Patel"/>
    <s v="Chennai"/>
    <s v="Electronics"/>
    <s v="Wireless Earbuds"/>
    <n v="1"/>
    <n v="1345.32"/>
    <s v="Net Banking"/>
    <s v="Delivered"/>
    <n v="4"/>
    <n v="1345.32"/>
    <m/>
    <m/>
    <m/>
    <m/>
    <m/>
    <m/>
    <s v="Completed"/>
    <s v="Yes"/>
    <s v="No"/>
    <m/>
    <n v="558"/>
    <n v="430"/>
    <n v="2759712.3299794244"/>
    <n v="330643.50635802455"/>
    <n v="3.8641711229946525"/>
    <s v="Wireless Earbuds"/>
    <s v="Electronics"/>
    <s v="Electronics"/>
    <s v="Electronics"/>
    <s v="Electronics"/>
    <n v="12"/>
    <s v="Electronics"/>
    <m/>
    <n v="2025"/>
    <x v="4"/>
    <n v="12"/>
    <n v="4"/>
    <s v="Weekday"/>
    <m/>
  </r>
  <r>
    <s v="WEB-6173"/>
    <d v="2024-04-13T00:00:00"/>
    <s v="Ananya Kapoor"/>
    <s v="Kolkata"/>
    <s v="Fashion"/>
    <s v="Women'S Kurti"/>
    <n v="1"/>
    <n v="567.98"/>
    <s v="Cash On Delivery"/>
    <s v="Delivered"/>
    <n v="4"/>
    <n v="567.98"/>
    <m/>
    <m/>
    <m/>
    <m/>
    <m/>
    <m/>
    <s v="Completed"/>
    <s v="No"/>
    <s v="No"/>
    <m/>
    <n v="590"/>
    <n v="451"/>
    <n v="1892867.2841657216"/>
    <n v="199432.98236095349"/>
    <n v="3.8949824970828471"/>
    <s v="Women'S Kurti"/>
    <s v="Fashion"/>
    <s v="Fashion"/>
    <s v="Fashion"/>
    <s v="Fashion"/>
    <n v="15"/>
    <s v="Fashion"/>
    <m/>
    <n v="2024"/>
    <x v="7"/>
    <n v="13"/>
    <n v="7"/>
    <s v="Weekday"/>
    <m/>
  </r>
  <r>
    <s v="WEB-8535"/>
    <d v="2024-10-19T00:00:00"/>
    <s v="Simran Malhotra"/>
    <s v="Bengaluru"/>
    <s v="Beauty"/>
    <s v="Face Cream"/>
    <n v="1"/>
    <n v="1394.2"/>
    <s v="Credit Card"/>
    <s v="Delivered"/>
    <n v="4"/>
    <n v="1394.2"/>
    <m/>
    <m/>
    <m/>
    <m/>
    <m/>
    <m/>
    <s v="Completed"/>
    <s v="Yes"/>
    <s v="No"/>
    <m/>
    <n v="567"/>
    <n v="440"/>
    <n v="1098537.4901531704"/>
    <n v="96724.388030634553"/>
    <n v="3.9001122334455669"/>
    <s v="Face Cream"/>
    <s v="Beauty"/>
    <s v="Beauty"/>
    <s v="Beauty"/>
    <s v="Beauty"/>
    <n v="80"/>
    <s v="Beauty"/>
    <m/>
    <n v="2024"/>
    <x v="8"/>
    <n v="19"/>
    <n v="7"/>
    <s v="Weekday"/>
    <m/>
  </r>
  <r>
    <s v="WEB-7339"/>
    <d v="2023-11-16T00:00:00"/>
    <s v="Riya Chatterjee"/>
    <s v="Kolkata"/>
    <s v="Home &amp; Kitchen"/>
    <s v="Storage Box"/>
    <n v="1"/>
    <n v="1317"/>
    <s v="Debit Card"/>
    <s v="Delivered"/>
    <n v="5"/>
    <n v="1317"/>
    <m/>
    <m/>
    <m/>
    <m/>
    <m/>
    <m/>
    <s v="Completed"/>
    <s v="Yes"/>
    <s v="No"/>
    <m/>
    <n v="590"/>
    <n v="451"/>
    <n v="1463424.4009529033"/>
    <n v="118285.78776560788"/>
    <n v="3.8140589569160999"/>
    <s v="Storage Box"/>
    <s v="Home &amp; Kitchen"/>
    <s v="Home &amp; Kitchen"/>
    <s v="Home &amp; Kitchen"/>
    <s v="Home &amp; Kitchen"/>
    <n v="8"/>
    <s v="Home &amp; Kitchen"/>
    <m/>
    <n v="2023"/>
    <x v="3"/>
    <n v="16"/>
    <n v="5"/>
    <s v="Weekday"/>
    <m/>
  </r>
  <r>
    <s v="WEB-7720"/>
    <d v="2024-08-26T00:00:00"/>
    <s v="Sanjay Iyer"/>
    <s v="Chennai"/>
    <s v="Electronics"/>
    <s v="Wireless Earbuds"/>
    <n v="1"/>
    <n v="3306.4"/>
    <s v="Credit Card"/>
    <s v="Delivered"/>
    <m/>
    <n v="3306.4"/>
    <m/>
    <m/>
    <m/>
    <m/>
    <m/>
    <m/>
    <s v="Completed"/>
    <s v="Yes"/>
    <s v="No"/>
    <m/>
    <n v="558"/>
    <n v="430"/>
    <n v="2759712.3299794244"/>
    <n v="330643.50635802455"/>
    <n v="3.8641711229946525"/>
    <s v="Wireless Earbuds"/>
    <s v="Electronics"/>
    <s v="Electronics"/>
    <s v="Electronics"/>
    <s v="Electronics"/>
    <n v="12"/>
    <s v="Electronics"/>
    <m/>
    <n v="2024"/>
    <x v="9"/>
    <n v="26"/>
    <n v="2"/>
    <s v="Weekday"/>
    <m/>
  </r>
  <r>
    <s v="WEB-5505"/>
    <d v="2025-02-12T00:00:00"/>
    <s v="Diya Iyer"/>
    <s v="Pune"/>
    <s v="Home &amp; Kitchen"/>
    <s v="Non-Stick Pan"/>
    <n v="3"/>
    <n v="1492.89"/>
    <s v="Cash On Delivery"/>
    <s v="Delivered"/>
    <n v="4"/>
    <n v="4478.67"/>
    <m/>
    <m/>
    <m/>
    <m/>
    <m/>
    <m/>
    <s v="Completed"/>
    <s v="Yes"/>
    <s v="No"/>
    <m/>
    <n v="595"/>
    <n v="444"/>
    <n v="1463424.4009529033"/>
    <n v="118285.78776560788"/>
    <n v="3.8140589569160999"/>
    <s v="Non-Stick Pan"/>
    <s v="Home &amp; Kitchen"/>
    <s v="Home &amp; Kitchen"/>
    <s v="Home &amp; Kitchen"/>
    <s v="Home &amp; Kitchen"/>
    <n v="7"/>
    <s v="Home &amp; Kitchen"/>
    <m/>
    <n v="2025"/>
    <x v="0"/>
    <n v="12"/>
    <n v="4"/>
    <s v="Weekday"/>
    <m/>
  </r>
  <r>
    <s v="WEB-7154"/>
    <d v="2023-08-23T00:00:00"/>
    <s v="Diya Malhotra"/>
    <s v="Mumbai"/>
    <s v="Electronics"/>
    <s v="Usb Cable"/>
    <n v="1"/>
    <n v="552.67999999999995"/>
    <s v="Debit Card"/>
    <s v="Delivered"/>
    <n v="3"/>
    <n v="552.67999999999995"/>
    <m/>
    <m/>
    <m/>
    <m/>
    <m/>
    <m/>
    <s v="Completed"/>
    <s v="No"/>
    <s v="No"/>
    <m/>
    <n v="619"/>
    <n v="468"/>
    <n v="2759712.3299794244"/>
    <n v="330643.50635802455"/>
    <n v="3.8641711229946525"/>
    <s v="Usb Cable"/>
    <s v="Electronics"/>
    <s v="Electronics"/>
    <s v="Electronics"/>
    <s v="Electronics"/>
    <n v="13"/>
    <s v="Electronics"/>
    <m/>
    <n v="2023"/>
    <x v="9"/>
    <n v="23"/>
    <n v="4"/>
    <s v="Weekday"/>
    <m/>
  </r>
  <r>
    <s v="WEB-5624"/>
    <d v="2023-09-16T00:00:00"/>
    <s v="Vikram Pillai"/>
    <s v="Mumbai"/>
    <s v="Electronics"/>
    <s v="Power Bank 10000Mah"/>
    <n v="1"/>
    <n v="1040.05"/>
    <s v="Credit Card"/>
    <s v="Delivered"/>
    <n v="4"/>
    <n v="1040.05"/>
    <m/>
    <m/>
    <m/>
    <m/>
    <m/>
    <m/>
    <s v="Completed"/>
    <s v="Yes"/>
    <s v="No"/>
    <m/>
    <n v="619"/>
    <n v="468"/>
    <n v="2759712.3299794244"/>
    <n v="330643.50635802455"/>
    <n v="3.8641711229946525"/>
    <s v="Power Bank 10000Mah"/>
    <s v="Electronics"/>
    <s v="Electronics"/>
    <s v="Electronics"/>
    <s v="Electronics"/>
    <n v="3"/>
    <s v="Electronics"/>
    <m/>
    <n v="2023"/>
    <x v="1"/>
    <n v="16"/>
    <n v="7"/>
    <s v="Weekday"/>
    <m/>
  </r>
  <r>
    <s v="WEB-9315"/>
    <d v="2024-01-13T00:00:00"/>
    <s v="Ishaan Gupta"/>
    <s v="Ahmedabad"/>
    <s v="Fashion"/>
    <s v="Denim Jeans"/>
    <n v="2"/>
    <n v="1377.59"/>
    <s v="Credit Card"/>
    <s v="Pending"/>
    <n v="4"/>
    <n v="2755.18"/>
    <m/>
    <m/>
    <m/>
    <m/>
    <m/>
    <m/>
    <s v="Pending"/>
    <s v="No"/>
    <s v="Yes"/>
    <m/>
    <n v="589"/>
    <n v="426"/>
    <n v="1892867.2841657216"/>
    <n v="199432.98236095349"/>
    <n v="3.8949824970828471"/>
    <s v="Denim Jeans"/>
    <s v="Fashion"/>
    <s v="Fashion"/>
    <s v="Fashion"/>
    <s v="Fashion"/>
    <n v="6"/>
    <s v="Fashion"/>
    <m/>
    <n v="2024"/>
    <x v="5"/>
    <n v="13"/>
    <n v="7"/>
    <s v="Weekday"/>
    <m/>
  </r>
  <r>
    <s v="WEB-6949"/>
    <d v="2025-01-24T00:00:00"/>
    <s v="Pooja Nair"/>
    <s v="Delhi"/>
    <s v="Home &amp; Kitchen"/>
    <s v="Storage Box"/>
    <n v="1"/>
    <n v="467.22"/>
    <s v="Credit Card"/>
    <s v="Delivered"/>
    <m/>
    <n v="467.22"/>
    <m/>
    <m/>
    <m/>
    <m/>
    <m/>
    <m/>
    <s v="Completed"/>
    <s v="No"/>
    <s v="No"/>
    <m/>
    <n v="573"/>
    <n v="450"/>
    <n v="1463424.4009529033"/>
    <n v="118285.78776560788"/>
    <n v="3.8140589569160999"/>
    <s v="Storage Box"/>
    <s v="Home &amp; Kitchen"/>
    <s v="Home &amp; Kitchen"/>
    <s v="Home &amp; Kitchen"/>
    <s v="Home &amp; Kitchen"/>
    <n v="8"/>
    <s v="Home &amp; Kitchen"/>
    <m/>
    <n v="2025"/>
    <x v="5"/>
    <n v="24"/>
    <n v="6"/>
    <s v="Weekday"/>
    <m/>
  </r>
  <r>
    <s v="WEB-7988"/>
    <d v="2024-04-05T00:00:00"/>
    <s v="Simran Khan"/>
    <s v="Mumbai"/>
    <s v="Home &amp; Kitchen"/>
    <s v="Non-Stick Pan"/>
    <n v="2"/>
    <n v="693.71"/>
    <s v="Cash On Delivery"/>
    <s v="Delivered"/>
    <n v="5"/>
    <n v="1387.42"/>
    <m/>
    <m/>
    <m/>
    <m/>
    <m/>
    <m/>
    <s v="Completed"/>
    <s v="Yes"/>
    <s v="No"/>
    <m/>
    <n v="619"/>
    <n v="468"/>
    <n v="1463424.4009529033"/>
    <n v="118285.78776560788"/>
    <n v="3.8140589569160999"/>
    <s v="Non-Stick Pan"/>
    <s v="Home &amp; Kitchen"/>
    <s v="Home &amp; Kitchen"/>
    <s v="Home &amp; Kitchen"/>
    <s v="Home &amp; Kitchen"/>
    <n v="7"/>
    <s v="Home &amp; Kitchen"/>
    <m/>
    <n v="2024"/>
    <x v="7"/>
    <n v="5"/>
    <n v="6"/>
    <s v="Weekday"/>
    <m/>
  </r>
  <r>
    <s v="WEB-8074"/>
    <d v="2024-11-12T00:00:00"/>
    <s v="Riya Rao"/>
    <s v="Bengaluru"/>
    <s v="Books"/>
    <s v="Notebook Set"/>
    <n v="2"/>
    <n v="239.25"/>
    <s v="Upi"/>
    <s v="Delivered"/>
    <n v="4"/>
    <n v="478.5"/>
    <m/>
    <m/>
    <m/>
    <m/>
    <m/>
    <m/>
    <s v="Completed"/>
    <s v="No"/>
    <s v="No"/>
    <m/>
    <n v="567"/>
    <n v="440"/>
    <n v="594714.6477588166"/>
    <n v="60882.938065984097"/>
    <n v="3.804733727810651"/>
    <s v="Notebook Set"/>
    <s v="Books"/>
    <s v="Books"/>
    <s v="Books"/>
    <s v="Books"/>
    <n v="20"/>
    <s v="Books"/>
    <m/>
    <n v="2024"/>
    <x v="3"/>
    <n v="12"/>
    <n v="3"/>
    <s v="Weekday"/>
    <m/>
  </r>
  <r>
    <s v="WEB-6265"/>
    <d v="2023-10-07T00:00:00"/>
    <s v="Ananya Chatterjee"/>
    <s v="Pune"/>
    <s v="Beauty"/>
    <s v="Lipstick"/>
    <n v="1"/>
    <n v="798.50450765864298"/>
    <s v="Credit Card"/>
    <s v="Returned"/>
    <n v="4"/>
    <n v="798.50450765864298"/>
    <m/>
    <m/>
    <m/>
    <m/>
    <m/>
    <m/>
    <s v="Completed"/>
    <s v="No"/>
    <s v="No"/>
    <m/>
    <n v="595"/>
    <n v="444"/>
    <n v="1098537.4901531704"/>
    <n v="96724.388030634553"/>
    <n v="3.9001122334455669"/>
    <s v="Lipstick"/>
    <s v="Beauty"/>
    <s v="Beauty"/>
    <s v="Beauty"/>
    <s v="Beauty"/>
    <n v="10"/>
    <s v="Beauty"/>
    <m/>
    <n v="2023"/>
    <x v="8"/>
    <n v="7"/>
    <n v="7"/>
    <s v="Weekend"/>
    <m/>
  </r>
  <r>
    <s v="WEB-8806"/>
    <d v="2025-02-22T00:00:00"/>
    <s v="Sanjay Singh"/>
    <s v="Mumbai"/>
    <s v="Home &amp; Kitchen"/>
    <s v="Led Bulb Pack"/>
    <n v="1"/>
    <n v="1187.1500000000001"/>
    <s v="Debit Card"/>
    <s v="Returned"/>
    <n v="4"/>
    <n v="1187.1500000000001"/>
    <m/>
    <m/>
    <m/>
    <m/>
    <m/>
    <m/>
    <s v="Completed"/>
    <s v="No"/>
    <s v="No"/>
    <m/>
    <n v="619"/>
    <n v="468"/>
    <n v="1463424.4009529033"/>
    <n v="118285.78776560788"/>
    <n v="3.8140589569160999"/>
    <s v="Led Bulb Pack"/>
    <s v="Home &amp; Kitchen"/>
    <s v="Home &amp; Kitchen"/>
    <s v="Home &amp; Kitchen"/>
    <s v="Home &amp; Kitchen"/>
    <n v="76"/>
    <s v="Home &amp; Kitchen"/>
    <m/>
    <n v="2025"/>
    <x v="0"/>
    <n v="22"/>
    <n v="7"/>
    <s v="Weekday"/>
    <m/>
  </r>
  <r>
    <s v="WEB-6775"/>
    <d v="2023-03-11T00:00:00"/>
    <s v="Vikram Verma"/>
    <s v="Chennai"/>
    <s v="Fashion"/>
    <s v="Women'S Kurti"/>
    <n v="1"/>
    <n v="767.42"/>
    <s v="Debit Card"/>
    <s v="Delivered"/>
    <n v="5"/>
    <n v="767.42"/>
    <m/>
    <m/>
    <m/>
    <m/>
    <m/>
    <m/>
    <s v="Completed"/>
    <s v="No"/>
    <s v="No"/>
    <m/>
    <n v="558"/>
    <n v="430"/>
    <n v="1892867.2841657216"/>
    <n v="199432.98236095349"/>
    <n v="3.8949824970828471"/>
    <s v="Women'S Kurti"/>
    <s v="Fashion"/>
    <s v="Fashion"/>
    <s v="Fashion"/>
    <s v="Fashion"/>
    <n v="15"/>
    <s v="Fashion"/>
    <m/>
    <n v="2023"/>
    <x v="4"/>
    <n v="11"/>
    <n v="7"/>
    <s v="Weekday"/>
    <m/>
  </r>
  <r>
    <s v="WEB-9038"/>
    <d v="2024-09-19T00:00:00"/>
    <s v="Meera Reddy"/>
    <s v="Chennai"/>
    <s v="Electronics"/>
    <s v="Usb Cable"/>
    <n v="1"/>
    <n v="3143.01"/>
    <s v="Cash On Delivery"/>
    <s v="Delivered"/>
    <n v="4"/>
    <n v="3143.01"/>
    <m/>
    <m/>
    <m/>
    <m/>
    <m/>
    <m/>
    <s v="Completed"/>
    <s v="Yes"/>
    <s v="No"/>
    <m/>
    <n v="558"/>
    <n v="430"/>
    <n v="2759712.3299794244"/>
    <n v="330643.50635802455"/>
    <n v="3.8641711229946525"/>
    <s v="Usb Cable"/>
    <s v="Electronics"/>
    <s v="Electronics"/>
    <s v="Electronics"/>
    <s v="Electronics"/>
    <n v="13"/>
    <s v="Electronics"/>
    <m/>
    <n v="2024"/>
    <x v="1"/>
    <n v="19"/>
    <n v="5"/>
    <s v="Weekday"/>
    <m/>
  </r>
  <r>
    <s v="WEB-8964"/>
    <d v="2023-01-16T00:00:00"/>
    <s v="Riya Bose"/>
    <s v="Chennai"/>
    <s v="Books"/>
    <s v="Cookbook"/>
    <n v="1"/>
    <n v="234.17"/>
    <s v="Credit Card"/>
    <s v="Delivered"/>
    <n v="3"/>
    <n v="234.17"/>
    <m/>
    <m/>
    <m/>
    <m/>
    <m/>
    <m/>
    <s v="Completed"/>
    <s v="No"/>
    <s v="No"/>
    <m/>
    <n v="558"/>
    <n v="430"/>
    <n v="594714.6477588166"/>
    <n v="60882.938065984097"/>
    <n v="3.804733727810651"/>
    <s v="Cookbook"/>
    <s v="Books"/>
    <s v="Books"/>
    <s v="Books"/>
    <s v="Books"/>
    <n v="4"/>
    <s v="Books"/>
    <m/>
    <n v="2023"/>
    <x v="5"/>
    <n v="16"/>
    <n v="2"/>
    <s v="Weekday"/>
    <m/>
  </r>
  <r>
    <s v="WEB-8046"/>
    <d v="2024-08-08T00:00:00"/>
    <s v="Ishaan Patel"/>
    <s v="Delhi"/>
    <s v="Beauty"/>
    <s v="Perfume 50Ml"/>
    <n v="1"/>
    <n v="889.95"/>
    <s v="Debit Card"/>
    <s v="Delivered"/>
    <n v="3"/>
    <n v="889.95"/>
    <m/>
    <m/>
    <m/>
    <m/>
    <m/>
    <m/>
    <s v="Completed"/>
    <s v="No"/>
    <s v="No"/>
    <m/>
    <n v="573"/>
    <n v="450"/>
    <n v="1098537.4901531704"/>
    <n v="96724.388030634553"/>
    <n v="3.9001122334455669"/>
    <s v="Perfume 50Ml"/>
    <s v="Beauty"/>
    <s v="Beauty"/>
    <s v="Beauty"/>
    <s v="Beauty"/>
    <n v="18"/>
    <s v="Beauty"/>
    <m/>
    <n v="2024"/>
    <x v="9"/>
    <n v="8"/>
    <n v="5"/>
    <s v="Weekday"/>
    <m/>
  </r>
  <r>
    <s v="WEB-8848"/>
    <d v="2023-01-21T00:00:00"/>
    <s v="Diya Bose"/>
    <s v="Bengaluru"/>
    <s v="Electronics"/>
    <s v="Power Bank 10000Mah"/>
    <n v="2"/>
    <n v="1196.6099999999999"/>
    <s v="Net Banking"/>
    <s v="Delivered"/>
    <n v="4"/>
    <n v="2393.2199999999998"/>
    <m/>
    <m/>
    <m/>
    <m/>
    <m/>
    <m/>
    <s v="Completed"/>
    <s v="Yes"/>
    <s v="No"/>
    <m/>
    <n v="567"/>
    <n v="440"/>
    <n v="2759712.3299794244"/>
    <n v="330643.50635802455"/>
    <n v="3.8641711229946525"/>
    <s v="Power Bank 10000Mah"/>
    <s v="Electronics"/>
    <s v="Electronics"/>
    <s v="Electronics"/>
    <s v="Electronics"/>
    <n v="3"/>
    <s v="Electronics"/>
    <m/>
    <n v="2023"/>
    <x v="5"/>
    <n v="21"/>
    <n v="7"/>
    <s v="Weekday"/>
    <m/>
  </r>
  <r>
    <s v="WEB-6194"/>
    <d v="2025-04-17T00:00:00"/>
    <s v="Ishaan Joshi"/>
    <s v="Chennai"/>
    <s v="Books"/>
    <s v="Self-Help Book"/>
    <n v="2"/>
    <n v="300.95"/>
    <s v="Credit Card"/>
    <s v="Pending"/>
    <n v="3"/>
    <n v="601.9"/>
    <m/>
    <m/>
    <m/>
    <m/>
    <m/>
    <m/>
    <s v="Pending"/>
    <s v="No"/>
    <s v="Yes"/>
    <m/>
    <n v="558"/>
    <n v="430"/>
    <n v="594714.6477588166"/>
    <n v="60882.938065984097"/>
    <n v="3.804733727810651"/>
    <s v="Self-Help Book"/>
    <s v="Books"/>
    <s v="Books"/>
    <s v="Books"/>
    <s v="Books"/>
    <n v="19"/>
    <s v="Books"/>
    <m/>
    <n v="2025"/>
    <x v="7"/>
    <n v="17"/>
    <n v="5"/>
    <s v="Weekday"/>
    <m/>
  </r>
  <r>
    <s v="WEB-6667"/>
    <d v="2024-03-28T00:00:00"/>
    <s v="Vikram Reddy"/>
    <s v="Ahmedabad"/>
    <s v="Electronics"/>
    <s v="Power Bank 10000Mah"/>
    <n v="1"/>
    <n v="526.03"/>
    <s v="Net Banking"/>
    <s v="Cancelled"/>
    <m/>
    <n v="526.03"/>
    <m/>
    <m/>
    <m/>
    <m/>
    <m/>
    <m/>
    <s v="Lost Sale"/>
    <s v="No"/>
    <s v="Yes"/>
    <m/>
    <n v="589"/>
    <n v="426"/>
    <n v="2759712.3299794244"/>
    <n v="330643.50635802455"/>
    <n v="3.8641711229946525"/>
    <s v="Power Bank 10000Mah"/>
    <s v="Electronics"/>
    <s v="Electronics"/>
    <s v="Electronics"/>
    <s v="Electronics"/>
    <n v="3"/>
    <s v="Electronics"/>
    <m/>
    <n v="2024"/>
    <x v="4"/>
    <n v="28"/>
    <n v="5"/>
    <s v="Weekday"/>
    <m/>
  </r>
  <r>
    <s v="WEB-9679"/>
    <d v="2023-10-14T00:00:00"/>
    <s v="Meera Reddy"/>
    <s v="Chennai"/>
    <s v="Home &amp; Kitchen"/>
    <s v="Water Bottle"/>
    <n v="1"/>
    <n v="1038.93"/>
    <s v="Net Banking"/>
    <s v="Delivered"/>
    <n v="5"/>
    <n v="1038.93"/>
    <m/>
    <m/>
    <m/>
    <m/>
    <m/>
    <m/>
    <s v="Completed"/>
    <s v="Yes"/>
    <s v="No"/>
    <m/>
    <n v="558"/>
    <n v="430"/>
    <n v="1463424.4009529033"/>
    <n v="118285.78776560788"/>
    <n v="3.8140589569160999"/>
    <s v="Water Bottle"/>
    <s v="Home &amp; Kitchen"/>
    <s v="Home &amp; Kitchen"/>
    <s v="Home &amp; Kitchen"/>
    <s v="Home &amp; Kitchen"/>
    <n v="2"/>
    <s v="Home &amp; Kitchen"/>
    <m/>
    <n v="2023"/>
    <x v="8"/>
    <n v="14"/>
    <n v="7"/>
    <s v="Weekday"/>
    <m/>
  </r>
  <r>
    <s v="WEB-5839"/>
    <d v="2023-01-09T00:00:00"/>
    <s v="Pooja Rao"/>
    <s v="Mumbai"/>
    <s v="Books"/>
    <s v="Kids Story Book"/>
    <n v="3"/>
    <n v="680.22"/>
    <s v="Cash On Delivery"/>
    <s v="Pending"/>
    <n v="4"/>
    <n v="2040.66"/>
    <m/>
    <m/>
    <m/>
    <m/>
    <m/>
    <m/>
    <s v="Pending"/>
    <s v="No"/>
    <s v="Yes"/>
    <m/>
    <n v="619"/>
    <n v="468"/>
    <n v="594714.6477588166"/>
    <n v="60882.938065984097"/>
    <n v="3.804733727810651"/>
    <s v="Kids Story Book"/>
    <s v="Books"/>
    <s v="Books"/>
    <s v="Books"/>
    <s v="Books"/>
    <n v="23"/>
    <s v="Books"/>
    <m/>
    <n v="2023"/>
    <x v="5"/>
    <n v="9"/>
    <n v="2"/>
    <s v="Weekday"/>
    <m/>
  </r>
  <r>
    <s v="WEB-7161"/>
    <d v="2024-03-23T00:00:00"/>
    <s v="Neha Gupta"/>
    <s v="Bengaluru"/>
    <s v="Home &amp; Kitchen"/>
    <s v="Storage Box"/>
    <n v="1"/>
    <n v="307.41000000000003"/>
    <s v="Net Banking"/>
    <s v="Delivered"/>
    <n v="3"/>
    <n v="307.41000000000003"/>
    <m/>
    <m/>
    <m/>
    <m/>
    <m/>
    <m/>
    <s v="Completed"/>
    <s v="No"/>
    <s v="No"/>
    <m/>
    <n v="567"/>
    <n v="440"/>
    <n v="1463424.4009529033"/>
    <n v="118285.78776560788"/>
    <n v="3.8140589569160999"/>
    <s v="Storage Box"/>
    <s v="Home &amp; Kitchen"/>
    <s v="Home &amp; Kitchen"/>
    <s v="Home &amp; Kitchen"/>
    <s v="Home &amp; Kitchen"/>
    <n v="8"/>
    <s v="Home &amp; Kitchen"/>
    <m/>
    <n v="2024"/>
    <x v="4"/>
    <n v="23"/>
    <n v="7"/>
    <s v="Weekday"/>
    <m/>
  </r>
  <r>
    <s v="WEB-9473"/>
    <d v="2024-04-29T00:00:00"/>
    <s v="Neha Das"/>
    <s v="Chennai"/>
    <s v="Electronics"/>
    <s v="Power Bank 10000Mah"/>
    <n v="1"/>
    <n v="923.67"/>
    <s v="Upi"/>
    <s v="Delivered"/>
    <n v="5"/>
    <n v="923.67"/>
    <m/>
    <m/>
    <m/>
    <m/>
    <m/>
    <m/>
    <s v="Completed"/>
    <s v="No"/>
    <s v="No"/>
    <m/>
    <n v="558"/>
    <n v="430"/>
    <n v="2759712.3299794244"/>
    <n v="330643.50635802455"/>
    <n v="3.8641711229946525"/>
    <s v="Power Bank 10000Mah"/>
    <s v="Electronics"/>
    <s v="Electronics"/>
    <s v="Electronics"/>
    <s v="Electronics"/>
    <n v="3"/>
    <s v="Electronics"/>
    <m/>
    <n v="2024"/>
    <x v="7"/>
    <n v="29"/>
    <n v="2"/>
    <s v="Weekday"/>
    <m/>
  </r>
  <r>
    <s v="WEB-5725"/>
    <d v="2025-01-09T00:00:00"/>
    <s v="Simran Pillai"/>
    <s v="Delhi"/>
    <s v="Fashion"/>
    <s v="Men'S T-Shirt"/>
    <n v="2"/>
    <n v="425.88"/>
    <s v="Credit Card"/>
    <s v="Returned"/>
    <n v="5"/>
    <n v="851.76"/>
    <m/>
    <m/>
    <m/>
    <m/>
    <m/>
    <m/>
    <s v="Completed"/>
    <s v="No"/>
    <s v="No"/>
    <m/>
    <n v="573"/>
    <n v="450"/>
    <n v="1892867.2841657216"/>
    <n v="199432.98236095349"/>
    <n v="3.8949824970828471"/>
    <s v="Men'S T-Shirt"/>
    <s v="Fashion"/>
    <s v="Fashion"/>
    <s v="Fashion"/>
    <s v="Fashion"/>
    <n v="55"/>
    <s v="Fashion"/>
    <m/>
    <n v="2025"/>
    <x v="5"/>
    <n v="9"/>
    <n v="5"/>
    <s v="Weekday"/>
    <m/>
  </r>
  <r>
    <s v="WEB-6627"/>
    <d v="2024-06-26T00:00:00"/>
    <s v="Kavya Kumar"/>
    <s v="Kolkata"/>
    <s v="Fashion"/>
    <s v="Women'S Kurti"/>
    <n v="2"/>
    <n v="1044.08"/>
    <s v="Upi"/>
    <s v="Delivered"/>
    <n v="3"/>
    <n v="2088.16"/>
    <m/>
    <m/>
    <m/>
    <m/>
    <m/>
    <m/>
    <s v="Completed"/>
    <s v="Yes"/>
    <s v="No"/>
    <m/>
    <n v="590"/>
    <n v="451"/>
    <n v="1892867.2841657216"/>
    <n v="199432.98236095349"/>
    <n v="3.8949824970828471"/>
    <s v="Women'S Kurti"/>
    <s v="Fashion"/>
    <s v="Fashion"/>
    <s v="Fashion"/>
    <s v="Fashion"/>
    <n v="15"/>
    <s v="Fashion"/>
    <m/>
    <n v="2024"/>
    <x v="11"/>
    <n v="26"/>
    <n v="4"/>
    <s v="Weekday"/>
    <m/>
  </r>
  <r>
    <s v="WEB-8515"/>
    <d v="2023-11-04T00:00:00"/>
    <s v="Karan Bose"/>
    <s v="Ahmedabad"/>
    <s v="Books"/>
    <s v="Self-Help Book"/>
    <n v="3"/>
    <n v="587.29"/>
    <s v="Net Banking"/>
    <s v="Delivered"/>
    <n v="4"/>
    <n v="1761.87"/>
    <m/>
    <m/>
    <m/>
    <m/>
    <m/>
    <m/>
    <s v="Completed"/>
    <s v="Yes"/>
    <s v="No"/>
    <m/>
    <n v="589"/>
    <n v="426"/>
    <n v="594714.6477588166"/>
    <n v="60882.938065984097"/>
    <n v="3.804733727810651"/>
    <s v="Self-Help Book"/>
    <s v="Books"/>
    <s v="Books"/>
    <s v="Books"/>
    <s v="Books"/>
    <n v="19"/>
    <s v="Books"/>
    <m/>
    <n v="2023"/>
    <x v="3"/>
    <n v="4"/>
    <n v="7"/>
    <s v="Weekday"/>
    <m/>
  </r>
  <r>
    <s v="WEB-8539"/>
    <d v="2025-06-23T00:00:00"/>
    <s v="Aarav Kumar"/>
    <s v="Pune"/>
    <s v="Electronics"/>
    <s v="Power Bank 10000Mah"/>
    <n v="1"/>
    <n v="2596.8200000000002"/>
    <s v="Net Banking"/>
    <s v="Delivered"/>
    <n v="4"/>
    <n v="2596.8200000000002"/>
    <m/>
    <m/>
    <m/>
    <m/>
    <m/>
    <m/>
    <s v="Completed"/>
    <s v="Yes"/>
    <s v="No"/>
    <m/>
    <n v="595"/>
    <n v="444"/>
    <n v="2759712.3299794244"/>
    <n v="330643.50635802455"/>
    <n v="3.8641711229946525"/>
    <s v="Power Bank 10000Mah"/>
    <s v="Electronics"/>
    <s v="Electronics"/>
    <s v="Electronics"/>
    <s v="Electronics"/>
    <n v="3"/>
    <s v="Electronics"/>
    <m/>
    <n v="2025"/>
    <x v="11"/>
    <n v="23"/>
    <n v="2"/>
    <s v="Weekday"/>
    <m/>
  </r>
  <r>
    <s v="WEB-7188"/>
    <d v="2023-01-08T00:00:00"/>
    <s v="Diya Joshi"/>
    <s v="Kolkata"/>
    <s v="Fashion"/>
    <s v="Men'S T-Shirt"/>
    <n v="1"/>
    <n v="2123.46"/>
    <s v="Credit Card"/>
    <s v="Delivered"/>
    <n v="2"/>
    <n v="2123.46"/>
    <m/>
    <m/>
    <m/>
    <m/>
    <m/>
    <m/>
    <s v="Completed"/>
    <s v="Yes"/>
    <s v="No"/>
    <m/>
    <n v="590"/>
    <n v="451"/>
    <n v="1892867.2841657216"/>
    <n v="199432.98236095349"/>
    <n v="3.8949824970828471"/>
    <s v="Men'S T-Shirt"/>
    <s v="Fashion"/>
    <s v="Fashion"/>
    <s v="Fashion"/>
    <s v="Fashion"/>
    <n v="55"/>
    <s v="Fashion"/>
    <m/>
    <n v="2023"/>
    <x v="5"/>
    <n v="8"/>
    <n v="1"/>
    <s v="Weekday"/>
    <m/>
  </r>
  <r>
    <s v="WEB-5362"/>
    <d v="2023-05-11T00:00:00"/>
    <s v="Neha Das"/>
    <s v="Delhi"/>
    <s v="Electronics"/>
    <s v="Bluetooth Speaker"/>
    <n v="1"/>
    <n v="2963.18"/>
    <s v="Upi"/>
    <s v="Delivered"/>
    <n v="3"/>
    <n v="2963.18"/>
    <m/>
    <m/>
    <m/>
    <m/>
    <m/>
    <m/>
    <s v="Completed"/>
    <s v="Yes"/>
    <s v="No"/>
    <m/>
    <n v="573"/>
    <n v="450"/>
    <n v="2759712.3299794244"/>
    <n v="330643.50635802455"/>
    <n v="3.8641711229946525"/>
    <s v="Bluetooth Speaker"/>
    <s v="Electronics"/>
    <s v="Electronics"/>
    <s v="Electronics"/>
    <s v="Electronics"/>
    <n v="48"/>
    <s v="Electronics"/>
    <m/>
    <n v="2023"/>
    <x v="6"/>
    <n v="11"/>
    <n v="5"/>
    <s v="Weekday"/>
    <m/>
  </r>
  <r>
    <s v="WEB-6771"/>
    <d v="2024-05-17T00:00:00"/>
    <s v="Simran Chatterjee"/>
    <s v="Mumbai"/>
    <s v="Home &amp; Kitchen"/>
    <s v="Non-Stick Pan"/>
    <n v="1"/>
    <n v="691.92"/>
    <s v="Credit Card"/>
    <s v="Delivered"/>
    <n v="2"/>
    <n v="691.92"/>
    <m/>
    <m/>
    <m/>
    <m/>
    <m/>
    <m/>
    <s v="Completed"/>
    <s v="No"/>
    <s v="No"/>
    <m/>
    <n v="619"/>
    <n v="468"/>
    <n v="1463424.4009529033"/>
    <n v="118285.78776560788"/>
    <n v="3.8140589569160999"/>
    <s v="Non-Stick Pan"/>
    <s v="Home &amp; Kitchen"/>
    <s v="Home &amp; Kitchen"/>
    <s v="Home &amp; Kitchen"/>
    <s v="Home &amp; Kitchen"/>
    <n v="7"/>
    <s v="Home &amp; Kitchen"/>
    <m/>
    <n v="2024"/>
    <x v="6"/>
    <n v="17"/>
    <n v="6"/>
    <s v="Weekday"/>
    <m/>
  </r>
  <r>
    <s v="WEB-5533"/>
    <d v="2023-05-25T00:00:00"/>
    <s v="Simran Reddy"/>
    <s v="Mumbai"/>
    <s v="Fashion"/>
    <s v="Sunglasses"/>
    <n v="1"/>
    <n v="2124.9499999999998"/>
    <s v="Cash On Delivery"/>
    <s v="Delivered"/>
    <m/>
    <n v="2124.9499999999998"/>
    <m/>
    <m/>
    <m/>
    <m/>
    <m/>
    <m/>
    <s v="Completed"/>
    <s v="Yes"/>
    <s v="No"/>
    <m/>
    <n v="619"/>
    <n v="468"/>
    <n v="1892867.2841657216"/>
    <n v="199432.98236095349"/>
    <n v="3.8949824970828471"/>
    <s v="Sunglasses"/>
    <s v="Fashion"/>
    <s v="Fashion"/>
    <s v="Fashion"/>
    <s v="Fashion"/>
    <n v="53"/>
    <s v="Fashion"/>
    <m/>
    <n v="2023"/>
    <x v="6"/>
    <n v="25"/>
    <n v="5"/>
    <s v="Weekday"/>
    <m/>
  </r>
  <r>
    <s v="WEB-5162"/>
    <d v="2023-01-28T00:00:00"/>
    <s v="Karan Kapoor"/>
    <s v="Kolkata"/>
    <s v="Books"/>
    <s v="Fiction Novel"/>
    <n v="2"/>
    <n v="761.69"/>
    <s v="Cash On Delivery"/>
    <s v="Delivered"/>
    <n v="4"/>
    <n v="1523.38"/>
    <m/>
    <m/>
    <m/>
    <m/>
    <m/>
    <m/>
    <s v="Completed"/>
    <s v="Yes"/>
    <s v="No"/>
    <m/>
    <n v="590"/>
    <n v="451"/>
    <n v="594714.6477588166"/>
    <n v="60882.938065984097"/>
    <n v="3.804733727810651"/>
    <s v="Fiction Novel"/>
    <s v="Books"/>
    <s v="Books"/>
    <s v="Books"/>
    <s v="Books"/>
    <n v="11"/>
    <s v="Books"/>
    <m/>
    <n v="2023"/>
    <x v="5"/>
    <n v="28"/>
    <n v="7"/>
    <s v="Weekday"/>
    <m/>
  </r>
  <r>
    <s v="WEB-5895"/>
    <d v="2025-02-01T00:00:00"/>
    <s v="Diya Bose"/>
    <s v="Mumbai"/>
    <s v="Beauty"/>
    <s v="Face Cream"/>
    <n v="1"/>
    <n v="571.70000000000005"/>
    <s v="Cash On Delivery"/>
    <s v="Returned"/>
    <n v="5"/>
    <n v="571.70000000000005"/>
    <m/>
    <m/>
    <m/>
    <m/>
    <m/>
    <m/>
    <s v="Completed"/>
    <s v="No"/>
    <s v="No"/>
    <m/>
    <n v="619"/>
    <n v="468"/>
    <n v="1098537.4901531704"/>
    <n v="96724.388030634553"/>
    <n v="3.9001122334455669"/>
    <s v="Face Cream"/>
    <s v="Beauty"/>
    <s v="Beauty"/>
    <s v="Beauty"/>
    <s v="Beauty"/>
    <n v="80"/>
    <s v="Beauty"/>
    <m/>
    <n v="2025"/>
    <x v="0"/>
    <n v="1"/>
    <n v="7"/>
    <s v="Weekend"/>
    <m/>
  </r>
  <r>
    <s v="WEB-6803"/>
    <d v="2023-11-14T00:00:00"/>
    <s v="Tanya Reddy"/>
    <s v="Chennai"/>
    <s v="Home &amp; Kitchen"/>
    <s v="Storage Box"/>
    <n v="2"/>
    <n v="1204.1600000000001"/>
    <s v="Credit Card"/>
    <s v="Delivered"/>
    <n v="3"/>
    <n v="2408.3200000000002"/>
    <m/>
    <m/>
    <m/>
    <m/>
    <m/>
    <m/>
    <s v="Completed"/>
    <s v="Yes"/>
    <s v="No"/>
    <m/>
    <n v="558"/>
    <n v="430"/>
    <n v="1463424.4009529033"/>
    <n v="118285.78776560788"/>
    <n v="3.8140589569160999"/>
    <s v="Storage Box"/>
    <s v="Home &amp; Kitchen"/>
    <s v="Home &amp; Kitchen"/>
    <s v="Home &amp; Kitchen"/>
    <s v="Home &amp; Kitchen"/>
    <n v="8"/>
    <s v="Home &amp; Kitchen"/>
    <m/>
    <n v="2023"/>
    <x v="3"/>
    <n v="14"/>
    <n v="3"/>
    <s v="Weekday"/>
    <m/>
  </r>
  <r>
    <s v="WEB-8400"/>
    <d v="2023-03-13T00:00:00"/>
    <s v="Ananya Khan"/>
    <s v="Pune"/>
    <s v="Books"/>
    <s v="Cookbook"/>
    <n v="2"/>
    <n v="747.77"/>
    <s v="Upi"/>
    <s v="Delivered"/>
    <n v="4"/>
    <n v="1495.54"/>
    <m/>
    <m/>
    <m/>
    <m/>
    <m/>
    <m/>
    <s v="Completed"/>
    <s v="Yes"/>
    <s v="No"/>
    <m/>
    <n v="595"/>
    <n v="444"/>
    <n v="594714.6477588166"/>
    <n v="60882.938065984097"/>
    <n v="3.804733727810651"/>
    <s v="Cookbook"/>
    <s v="Books"/>
    <s v="Books"/>
    <s v="Books"/>
    <s v="Books"/>
    <n v="4"/>
    <s v="Books"/>
    <m/>
    <n v="2023"/>
    <x v="4"/>
    <n v="13"/>
    <n v="2"/>
    <s v="Weekday"/>
    <m/>
  </r>
  <r>
    <s v="WEB-8609"/>
    <d v="2025-05-03T00:00:00"/>
    <s v="Vikram Khan"/>
    <s v="Bengaluru"/>
    <s v="Beauty"/>
    <s v="Hair Oil"/>
    <n v="1"/>
    <n v="557.57000000000005"/>
    <s v="Credit Card"/>
    <s v="Delivered"/>
    <n v="5"/>
    <n v="557.57000000000005"/>
    <m/>
    <m/>
    <m/>
    <m/>
    <m/>
    <m/>
    <s v="Completed"/>
    <s v="No"/>
    <s v="No"/>
    <m/>
    <n v="567"/>
    <n v="440"/>
    <n v="1098537.4901531704"/>
    <n v="96724.388030634553"/>
    <n v="3.9001122334455669"/>
    <s v="Hair Oil"/>
    <s v="Beauty"/>
    <s v="Beauty"/>
    <s v="Beauty"/>
    <s v="Beauty"/>
    <n v="70"/>
    <s v="Beauty"/>
    <m/>
    <n v="2025"/>
    <x v="6"/>
    <n v="3"/>
    <n v="7"/>
    <s v="Weekday"/>
    <m/>
  </r>
  <r>
    <s v="WEB-7383"/>
    <d v="2024-12-19T00:00:00"/>
    <s v="Rohan Malhotra"/>
    <s v="Mumbai"/>
    <s v="Electronics"/>
    <s v="Usb Cable"/>
    <n v="3"/>
    <n v="1925.52"/>
    <s v="Debit Card"/>
    <s v="Delivered"/>
    <n v="5"/>
    <n v="5776.5599999999995"/>
    <m/>
    <m/>
    <m/>
    <m/>
    <m/>
    <m/>
    <s v="Completed"/>
    <s v="Yes"/>
    <s v="No"/>
    <m/>
    <n v="619"/>
    <n v="468"/>
    <n v="2759712.3299794244"/>
    <n v="330643.50635802455"/>
    <n v="3.8641711229946525"/>
    <s v="Usb Cable"/>
    <s v="Electronics"/>
    <s v="Electronics"/>
    <s v="Electronics"/>
    <s v="Electronics"/>
    <n v="13"/>
    <s v="Electronics"/>
    <m/>
    <n v="2024"/>
    <x v="10"/>
    <n v="19"/>
    <n v="5"/>
    <s v="Weekday"/>
    <m/>
  </r>
  <r>
    <s v="WEB-6343"/>
    <d v="2025-04-12T00:00:00"/>
    <s v="Saanvi Nair"/>
    <s v="Hyderabad"/>
    <s v="Fashion"/>
    <s v="Men'S T-Shirt"/>
    <n v="3"/>
    <n v="1007.11"/>
    <s v="Cash On Delivery"/>
    <s v="Delivered"/>
    <n v="4"/>
    <n v="3021.33"/>
    <m/>
    <m/>
    <m/>
    <m/>
    <m/>
    <m/>
    <s v="Completed"/>
    <s v="Yes"/>
    <s v="No"/>
    <m/>
    <n v="559"/>
    <n v="408"/>
    <n v="1892867.2841657216"/>
    <n v="199432.98236095349"/>
    <n v="3.8949824970828471"/>
    <s v="Men'S T-Shirt"/>
    <s v="Fashion"/>
    <s v="Fashion"/>
    <s v="Fashion"/>
    <s v="Fashion"/>
    <n v="55"/>
    <s v="Fashion"/>
    <m/>
    <n v="2025"/>
    <x v="7"/>
    <n v="12"/>
    <n v="7"/>
    <s v="Weekday"/>
    <m/>
  </r>
  <r>
    <s v="WEB-8315"/>
    <d v="2023-11-27T00:00:00"/>
    <s v="Pooja Bose"/>
    <s v="Pune"/>
    <s v="Books"/>
    <s v="Self-Help Book"/>
    <n v="1"/>
    <n v="234.75"/>
    <s v="Cash On Delivery"/>
    <s v="Delivered"/>
    <n v="3"/>
    <n v="234.75"/>
    <m/>
    <m/>
    <m/>
    <m/>
    <m/>
    <m/>
    <s v="Completed"/>
    <s v="No"/>
    <s v="No"/>
    <m/>
    <n v="595"/>
    <n v="444"/>
    <n v="594714.6477588166"/>
    <n v="60882.938065984097"/>
    <n v="3.804733727810651"/>
    <s v="Self-Help Book"/>
    <s v="Books"/>
    <s v="Books"/>
    <s v="Books"/>
    <s v="Books"/>
    <n v="19"/>
    <s v="Books"/>
    <m/>
    <n v="2023"/>
    <x v="3"/>
    <n v="27"/>
    <n v="2"/>
    <s v="Weekday"/>
    <m/>
  </r>
  <r>
    <s v="WEB-6170"/>
    <d v="2024-01-22T00:00:00"/>
    <s v="Ishaan Joshi"/>
    <s v="Pune"/>
    <s v="Home &amp; Kitchen"/>
    <s v="Non-Stick Pan"/>
    <n v="1"/>
    <n v="1429.53"/>
    <s v="Credit Card"/>
    <s v="Delivered"/>
    <n v="4"/>
    <n v="1429.53"/>
    <m/>
    <m/>
    <m/>
    <m/>
    <m/>
    <m/>
    <s v="Completed"/>
    <s v="Yes"/>
    <s v="No"/>
    <m/>
    <n v="595"/>
    <n v="444"/>
    <n v="1463424.4009529033"/>
    <n v="118285.78776560788"/>
    <n v="3.8140589569160999"/>
    <s v="Non-Stick Pan"/>
    <s v="Home &amp; Kitchen"/>
    <s v="Home &amp; Kitchen"/>
    <s v="Home &amp; Kitchen"/>
    <s v="Home &amp; Kitchen"/>
    <n v="7"/>
    <s v="Home &amp; Kitchen"/>
    <m/>
    <n v="2024"/>
    <x v="5"/>
    <n v="22"/>
    <n v="2"/>
    <s v="Weekday"/>
    <m/>
  </r>
  <r>
    <s v="WEB-5011"/>
    <d v="2024-12-14T00:00:00"/>
    <s v="Sanjay Menon"/>
    <s v="Kolkata"/>
    <s v="Beauty"/>
    <s v="Perfume 50Ml"/>
    <n v="2"/>
    <n v="411.18"/>
    <s v="Cash On Delivery"/>
    <s v="Delivered"/>
    <n v="3"/>
    <n v="822.36"/>
    <m/>
    <m/>
    <m/>
    <m/>
    <m/>
    <m/>
    <s v="Completed"/>
    <s v="No"/>
    <s v="No"/>
    <m/>
    <n v="590"/>
    <n v="451"/>
    <n v="1098537.4901531704"/>
    <n v="96724.388030634553"/>
    <n v="3.9001122334455669"/>
    <s v="Perfume 50Ml"/>
    <s v="Beauty"/>
    <s v="Beauty"/>
    <s v="Beauty"/>
    <s v="Beauty"/>
    <n v="18"/>
    <s v="Beauty"/>
    <m/>
    <n v="2024"/>
    <x v="10"/>
    <n v="14"/>
    <n v="7"/>
    <s v="Weekday"/>
    <m/>
  </r>
  <r>
    <s v="WEB-8234"/>
    <d v="2024-08-04T00:00:00"/>
    <s v="Sanjay Nair"/>
    <s v="Ahmedabad"/>
    <s v="Books"/>
    <s v="Self-Help Book"/>
    <n v="1"/>
    <n v="232.21"/>
    <s v="Debit Card"/>
    <s v="Delivered"/>
    <n v="4"/>
    <n v="232.21"/>
    <m/>
    <m/>
    <m/>
    <m/>
    <m/>
    <m/>
    <s v="Completed"/>
    <s v="No"/>
    <s v="No"/>
    <m/>
    <n v="589"/>
    <n v="426"/>
    <n v="594714.6477588166"/>
    <n v="60882.938065984097"/>
    <n v="3.804733727810651"/>
    <s v="Self-Help Book"/>
    <s v="Books"/>
    <s v="Books"/>
    <s v="Books"/>
    <s v="Books"/>
    <n v="19"/>
    <s v="Books"/>
    <m/>
    <n v="2024"/>
    <x v="9"/>
    <n v="4"/>
    <n v="1"/>
    <s v="Weekday"/>
    <m/>
  </r>
  <r>
    <s v="WEB-6315"/>
    <d v="2023-09-24T00:00:00"/>
    <s v="Riya Bose"/>
    <s v="Kolkata"/>
    <s v="Books"/>
    <s v="Fiction Novel"/>
    <n v="1"/>
    <n v="287.79000000000002"/>
    <s v="Debit Card"/>
    <s v="Delivered"/>
    <n v="4"/>
    <n v="287.79000000000002"/>
    <m/>
    <m/>
    <m/>
    <m/>
    <m/>
    <m/>
    <s v="Completed"/>
    <s v="No"/>
    <s v="No"/>
    <m/>
    <n v="590"/>
    <n v="451"/>
    <n v="594714.6477588166"/>
    <n v="60882.938065984097"/>
    <n v="3.804733727810651"/>
    <s v="Fiction Novel"/>
    <s v="Books"/>
    <s v="Books"/>
    <s v="Books"/>
    <s v="Books"/>
    <n v="11"/>
    <s v="Books"/>
    <m/>
    <n v="2023"/>
    <x v="1"/>
    <n v="24"/>
    <n v="1"/>
    <s v="Weekday"/>
    <m/>
  </r>
  <r>
    <s v="WEB-8026"/>
    <d v="2025-05-16T00:00:00"/>
    <s v="Aditya Iyer"/>
    <s v="Mumbai"/>
    <s v="Electronics"/>
    <s v="Wireless Earbuds"/>
    <n v="2"/>
    <n v="910.35"/>
    <s v="Upi"/>
    <s v="Delivered"/>
    <n v="4"/>
    <n v="1820.7"/>
    <m/>
    <m/>
    <m/>
    <m/>
    <m/>
    <m/>
    <s v="Completed"/>
    <s v="Yes"/>
    <s v="No"/>
    <m/>
    <n v="619"/>
    <n v="468"/>
    <n v="2759712.3299794244"/>
    <n v="330643.50635802455"/>
    <n v="3.8641711229946525"/>
    <s v="Wireless Earbuds"/>
    <s v="Electronics"/>
    <s v="Electronics"/>
    <s v="Electronics"/>
    <s v="Electronics"/>
    <n v="12"/>
    <s v="Electronics"/>
    <m/>
    <n v="2025"/>
    <x v="6"/>
    <n v="16"/>
    <n v="6"/>
    <s v="Weekday"/>
    <m/>
  </r>
  <r>
    <s v="WEB-9406"/>
    <d v="2023-06-17T00:00:00"/>
    <s v="Meera Bose"/>
    <s v="Mumbai"/>
    <s v="Electronics"/>
    <s v="Wireless Earbuds"/>
    <n v="1"/>
    <n v="2698.01"/>
    <s v="Cash On Delivery"/>
    <s v="Delivered"/>
    <n v="5"/>
    <n v="2698.01"/>
    <m/>
    <m/>
    <m/>
    <m/>
    <m/>
    <m/>
    <s v="Completed"/>
    <s v="Yes"/>
    <s v="No"/>
    <m/>
    <n v="619"/>
    <n v="468"/>
    <n v="2759712.3299794244"/>
    <n v="330643.50635802455"/>
    <n v="3.8641711229946525"/>
    <s v="Wireless Earbuds"/>
    <s v="Electronics"/>
    <s v="Electronics"/>
    <s v="Electronics"/>
    <s v="Electronics"/>
    <n v="12"/>
    <s v="Electronics"/>
    <m/>
    <n v="2023"/>
    <x v="11"/>
    <n v="17"/>
    <n v="7"/>
    <s v="Weekday"/>
    <m/>
  </r>
  <r>
    <s v="WEB-7912"/>
    <d v="2024-11-20T00:00:00"/>
    <s v="Rahul Menon"/>
    <s v="Bengaluru"/>
    <s v="Electronics"/>
    <s v="Usb Cable"/>
    <n v="1"/>
    <n v="2988.39"/>
    <s v="Net Banking"/>
    <s v="Delivered"/>
    <n v="4"/>
    <n v="2988.39"/>
    <m/>
    <m/>
    <m/>
    <m/>
    <m/>
    <m/>
    <s v="Completed"/>
    <s v="Yes"/>
    <s v="No"/>
    <m/>
    <n v="567"/>
    <n v="440"/>
    <n v="2759712.3299794244"/>
    <n v="330643.50635802455"/>
    <n v="3.8641711229946525"/>
    <s v="Usb Cable"/>
    <s v="Electronics"/>
    <s v="Electronics"/>
    <s v="Electronics"/>
    <s v="Electronics"/>
    <n v="13"/>
    <s v="Electronics"/>
    <m/>
    <n v="2024"/>
    <x v="3"/>
    <n v="20"/>
    <n v="4"/>
    <s v="Weekday"/>
    <m/>
  </r>
  <r>
    <s v="WEB-7456"/>
    <d v="2024-11-13T00:00:00"/>
    <s v="Meera Iyer"/>
    <s v="Ahmedabad"/>
    <s v="Fashion"/>
    <s v="Denim Jeans"/>
    <n v="2"/>
    <n v="1634.65"/>
    <s v="Cash On Delivery"/>
    <s v="Returned"/>
    <n v="5"/>
    <n v="3269.3"/>
    <m/>
    <m/>
    <m/>
    <m/>
    <m/>
    <m/>
    <s v="Completed"/>
    <s v="No"/>
    <s v="No"/>
    <m/>
    <n v="589"/>
    <n v="426"/>
    <n v="1892867.2841657216"/>
    <n v="199432.98236095349"/>
    <n v="3.8949824970828471"/>
    <s v="Denim Jeans"/>
    <s v="Fashion"/>
    <s v="Fashion"/>
    <s v="Fashion"/>
    <s v="Fashion"/>
    <n v="6"/>
    <s v="Fashion"/>
    <m/>
    <n v="2024"/>
    <x v="3"/>
    <n v="13"/>
    <n v="4"/>
    <s v="Weekday"/>
    <m/>
  </r>
  <r>
    <s v="WEB-7279"/>
    <d v="2023-02-17T00:00:00"/>
    <s v="Vivaan Joshi"/>
    <s v="Delhi"/>
    <s v="Books"/>
    <s v="Kids Story Book"/>
    <n v="1"/>
    <n v="585.12"/>
    <s v="Net Banking"/>
    <s v="Delivered"/>
    <n v="3"/>
    <n v="585.12"/>
    <m/>
    <m/>
    <m/>
    <m/>
    <m/>
    <m/>
    <s v="Completed"/>
    <s v="No"/>
    <s v="No"/>
    <m/>
    <n v="573"/>
    <n v="450"/>
    <n v="594714.6477588166"/>
    <n v="60882.938065984097"/>
    <n v="3.804733727810651"/>
    <s v="Kids Story Book"/>
    <s v="Books"/>
    <s v="Books"/>
    <s v="Books"/>
    <s v="Books"/>
    <n v="23"/>
    <s v="Books"/>
    <m/>
    <n v="2023"/>
    <x v="0"/>
    <n v="17"/>
    <n v="6"/>
    <s v="Weekday"/>
    <m/>
  </r>
  <r>
    <s v="WEB-5472"/>
    <d v="2024-05-03T00:00:00"/>
    <s v="Meera Gupta"/>
    <s v="Delhi"/>
    <s v="Electronics"/>
    <s v="Bluetooth Speaker"/>
    <n v="1"/>
    <n v="1017.21"/>
    <s v="Net Banking"/>
    <s v="Delivered"/>
    <n v="4"/>
    <n v="1017.21"/>
    <m/>
    <m/>
    <m/>
    <m/>
    <m/>
    <m/>
    <s v="Completed"/>
    <s v="Yes"/>
    <s v="No"/>
    <m/>
    <n v="573"/>
    <n v="450"/>
    <n v="2759712.3299794244"/>
    <n v="330643.50635802455"/>
    <n v="3.8641711229946525"/>
    <s v="Bluetooth Speaker"/>
    <s v="Electronics"/>
    <s v="Electronics"/>
    <s v="Electronics"/>
    <s v="Electronics"/>
    <n v="48"/>
    <s v="Electronics"/>
    <m/>
    <n v="2024"/>
    <x v="6"/>
    <n v="3"/>
    <n v="6"/>
    <s v="Weekday"/>
    <m/>
  </r>
  <r>
    <s v="WEB-7056"/>
    <d v="2025-01-21T00:00:00"/>
    <s v="Aditya Gupta"/>
    <s v="Chennai"/>
    <s v="Home &amp; Kitchen"/>
    <s v="Water Bottle"/>
    <n v="1"/>
    <n v="1068.3699999999999"/>
    <s v="Net Banking"/>
    <s v="Delivered"/>
    <n v="4"/>
    <n v="1068.3699999999999"/>
    <m/>
    <m/>
    <m/>
    <m/>
    <m/>
    <m/>
    <s v="Completed"/>
    <s v="Yes"/>
    <s v="No"/>
    <m/>
    <n v="558"/>
    <n v="430"/>
    <n v="1463424.4009529033"/>
    <n v="118285.78776560788"/>
    <n v="3.8140589569160999"/>
    <s v="Water Bottle"/>
    <s v="Home &amp; Kitchen"/>
    <s v="Home &amp; Kitchen"/>
    <s v="Home &amp; Kitchen"/>
    <s v="Home &amp; Kitchen"/>
    <n v="2"/>
    <s v="Home &amp; Kitchen"/>
    <m/>
    <n v="2025"/>
    <x v="5"/>
    <n v="21"/>
    <n v="3"/>
    <s v="Weekday"/>
    <m/>
  </r>
  <r>
    <s v="WEB-8846"/>
    <d v="2023-09-17T00:00:00"/>
    <s v="Arjun Sharma"/>
    <s v="Chennai"/>
    <s v="Fashion"/>
    <s v="Women'S Kurti"/>
    <n v="3"/>
    <n v="1631.35"/>
    <s v="Credit Card"/>
    <s v="Delivered"/>
    <n v="4"/>
    <n v="4894.0499999999993"/>
    <m/>
    <m/>
    <m/>
    <m/>
    <m/>
    <m/>
    <s v="Completed"/>
    <s v="Yes"/>
    <s v="No"/>
    <m/>
    <n v="558"/>
    <n v="430"/>
    <n v="1892867.2841657216"/>
    <n v="199432.98236095349"/>
    <n v="3.8949824970828471"/>
    <s v="Women'S Kurti"/>
    <s v="Fashion"/>
    <s v="Fashion"/>
    <s v="Fashion"/>
    <s v="Fashion"/>
    <n v="15"/>
    <s v="Fashion"/>
    <m/>
    <n v="2023"/>
    <x v="1"/>
    <n v="17"/>
    <n v="1"/>
    <s v="Weekday"/>
    <m/>
  </r>
  <r>
    <s v="WEB-7128"/>
    <d v="2023-03-11T00:00:00"/>
    <s v="Pooja Malhotra"/>
    <s v="Chennai"/>
    <s v="Beauty"/>
    <s v="Shampoo 200Ml"/>
    <n v="1"/>
    <n v="281.58999999999997"/>
    <s v="Cash On Delivery"/>
    <s v="Delivered"/>
    <n v="4"/>
    <n v="281.58999999999997"/>
    <m/>
    <m/>
    <m/>
    <m/>
    <m/>
    <m/>
    <s v="Completed"/>
    <s v="No"/>
    <s v="No"/>
    <m/>
    <n v="558"/>
    <n v="430"/>
    <n v="1098537.4901531704"/>
    <n v="96724.388030634553"/>
    <n v="3.9001122334455669"/>
    <s v="Shampoo 200Ml"/>
    <s v="Beauty"/>
    <s v="Beauty"/>
    <s v="Beauty"/>
    <s v="Beauty"/>
    <n v="64"/>
    <s v="Beauty"/>
    <m/>
    <n v="2023"/>
    <x v="4"/>
    <n v="11"/>
    <n v="7"/>
    <s v="Weekday"/>
    <m/>
  </r>
  <r>
    <s v="WEB-9523"/>
    <d v="2024-11-08T00:00:00"/>
    <s v="Ananya Sharma"/>
    <s v="Pune"/>
    <s v="Books"/>
    <s v="Kids Story Book"/>
    <n v="2"/>
    <n v="558.21"/>
    <s v="Cash On Delivery"/>
    <s v="Delivered"/>
    <n v="5"/>
    <n v="1116.42"/>
    <m/>
    <m/>
    <m/>
    <m/>
    <m/>
    <m/>
    <s v="Completed"/>
    <s v="Yes"/>
    <s v="No"/>
    <m/>
    <n v="595"/>
    <n v="444"/>
    <n v="594714.6477588166"/>
    <n v="60882.938065984097"/>
    <n v="3.804733727810651"/>
    <s v="Kids Story Book"/>
    <s v="Books"/>
    <s v="Books"/>
    <s v="Books"/>
    <s v="Books"/>
    <n v="23"/>
    <s v="Books"/>
    <m/>
    <n v="2024"/>
    <x v="3"/>
    <n v="8"/>
    <n v="6"/>
    <s v="Weekday"/>
    <m/>
  </r>
  <r>
    <s v="WEB-5708"/>
    <d v="2023-06-06T00:00:00"/>
    <s v="Rohan Khan"/>
    <s v="Kolkata"/>
    <s v="Beauty"/>
    <s v="Shampoo 200Ml"/>
    <n v="3"/>
    <n v="1408.98"/>
    <s v="Cash On Delivery"/>
    <s v="Delivered"/>
    <n v="4"/>
    <n v="4226.9400000000005"/>
    <m/>
    <m/>
    <m/>
    <m/>
    <m/>
    <m/>
    <s v="Completed"/>
    <s v="Yes"/>
    <s v="No"/>
    <m/>
    <n v="590"/>
    <n v="451"/>
    <n v="1098537.4901531704"/>
    <n v="96724.388030634553"/>
    <n v="3.9001122334455669"/>
    <s v="Shampoo 200Ml"/>
    <s v="Beauty"/>
    <s v="Beauty"/>
    <s v="Beauty"/>
    <s v="Beauty"/>
    <n v="64"/>
    <s v="Beauty"/>
    <m/>
    <n v="2023"/>
    <x v="11"/>
    <n v="6"/>
    <n v="3"/>
    <s v="Weekday"/>
    <m/>
  </r>
  <r>
    <s v="WEB-6116"/>
    <d v="2023-03-28T00:00:00"/>
    <s v="Karan Chatterjee"/>
    <s v="Kolkata"/>
    <s v="Beauty"/>
    <s v="Perfume 50Ml"/>
    <n v="1"/>
    <n v="690.49"/>
    <s v="Net Banking"/>
    <s v="Delivered"/>
    <n v="5"/>
    <n v="690.49"/>
    <m/>
    <m/>
    <m/>
    <m/>
    <m/>
    <m/>
    <s v="Completed"/>
    <s v="No"/>
    <s v="No"/>
    <m/>
    <n v="590"/>
    <n v="451"/>
    <n v="1098537.4901531704"/>
    <n v="96724.388030634553"/>
    <n v="3.9001122334455669"/>
    <s v="Perfume 50Ml"/>
    <s v="Beauty"/>
    <s v="Beauty"/>
    <s v="Beauty"/>
    <s v="Beauty"/>
    <n v="18"/>
    <s v="Beauty"/>
    <m/>
    <n v="2023"/>
    <x v="4"/>
    <n v="28"/>
    <n v="3"/>
    <s v="Weekday"/>
    <m/>
  </r>
  <r>
    <s v="WEB-6840"/>
    <d v="2023-01-16T00:00:00"/>
    <s v="Saanvi Nair"/>
    <s v="Chennai"/>
    <s v="Beauty"/>
    <s v="Lipstick"/>
    <n v="3"/>
    <n v="457.31"/>
    <s v="Credit Card"/>
    <s v="Delivered"/>
    <n v="4"/>
    <n v="1371.93"/>
    <m/>
    <m/>
    <m/>
    <m/>
    <m/>
    <m/>
    <s v="Completed"/>
    <s v="Yes"/>
    <s v="No"/>
    <m/>
    <n v="558"/>
    <n v="430"/>
    <n v="1098537.4901531704"/>
    <n v="96724.388030634553"/>
    <n v="3.9001122334455669"/>
    <s v="Lipstick"/>
    <s v="Beauty"/>
    <s v="Beauty"/>
    <s v="Beauty"/>
    <s v="Beauty"/>
    <n v="10"/>
    <s v="Beauty"/>
    <m/>
    <n v="2023"/>
    <x v="5"/>
    <n v="16"/>
    <n v="2"/>
    <s v="Weekday"/>
    <m/>
  </r>
  <r>
    <s v="WEB-8417"/>
    <d v="2025-05-02T00:00:00"/>
    <s v="Vivaan Joshi"/>
    <s v="Chennai"/>
    <s v="Beauty"/>
    <s v="Perfume 50Ml"/>
    <n v="1"/>
    <n v="1057.03"/>
    <s v="Net Banking"/>
    <s v="Delivered"/>
    <n v="5"/>
    <n v="1057.03"/>
    <m/>
    <m/>
    <m/>
    <m/>
    <m/>
    <m/>
    <s v="Completed"/>
    <s v="Yes"/>
    <s v="No"/>
    <m/>
    <n v="558"/>
    <n v="430"/>
    <n v="1098537.4901531704"/>
    <n v="96724.388030634553"/>
    <n v="3.9001122334455669"/>
    <s v="Perfume 50Ml"/>
    <s v="Beauty"/>
    <s v="Beauty"/>
    <s v="Beauty"/>
    <s v="Beauty"/>
    <n v="18"/>
    <s v="Beauty"/>
    <m/>
    <n v="2025"/>
    <x v="6"/>
    <n v="2"/>
    <n v="6"/>
    <s v="Weekday"/>
    <m/>
  </r>
  <r>
    <s v="WEB-6566"/>
    <d v="2024-07-26T00:00:00"/>
    <s v="Saanvi Das"/>
    <s v="Pune"/>
    <s v="Books"/>
    <s v="Kids Story Book"/>
    <n v="1"/>
    <n v="605.91999999999996"/>
    <s v="Debit Card"/>
    <s v="Delivered"/>
    <n v="3"/>
    <n v="605.91999999999996"/>
    <m/>
    <m/>
    <m/>
    <m/>
    <m/>
    <m/>
    <s v="Completed"/>
    <s v="No"/>
    <s v="No"/>
    <m/>
    <n v="595"/>
    <n v="444"/>
    <n v="594714.6477588166"/>
    <n v="60882.938065984097"/>
    <n v="3.804733727810651"/>
    <s v="Kids Story Book"/>
    <s v="Books"/>
    <s v="Books"/>
    <s v="Books"/>
    <s v="Books"/>
    <n v="23"/>
    <s v="Books"/>
    <m/>
    <n v="2024"/>
    <x v="2"/>
    <n v="26"/>
    <n v="6"/>
    <s v="Weekday"/>
    <m/>
  </r>
  <r>
    <s v="WEB-5912"/>
    <d v="2024-06-10T00:00:00"/>
    <s v="Simran Nair"/>
    <s v="Ahmedabad"/>
    <s v="Fashion"/>
    <s v="Men'S T-Shirt"/>
    <n v="1"/>
    <n v="2407.4"/>
    <s v="Upi"/>
    <s v="Delivered"/>
    <n v="4"/>
    <n v="2407.4"/>
    <m/>
    <m/>
    <m/>
    <m/>
    <m/>
    <m/>
    <s v="Completed"/>
    <s v="Yes"/>
    <s v="No"/>
    <m/>
    <n v="589"/>
    <n v="426"/>
    <n v="1892867.2841657216"/>
    <n v="199432.98236095349"/>
    <n v="3.8949824970828471"/>
    <s v="Men'S T-Shirt"/>
    <s v="Fashion"/>
    <s v="Fashion"/>
    <s v="Fashion"/>
    <s v="Fashion"/>
    <n v="55"/>
    <s v="Fashion"/>
    <m/>
    <n v="2024"/>
    <x v="11"/>
    <n v="10"/>
    <n v="2"/>
    <s v="Weekday"/>
    <m/>
  </r>
  <r>
    <s v="WEB-5030"/>
    <d v="2023-11-11T00:00:00"/>
    <s v="Diya Iyer"/>
    <s v="Kolkata"/>
    <s v="Books"/>
    <s v="Fiction Novel"/>
    <n v="1"/>
    <n v="544.87"/>
    <s v="Upi"/>
    <s v="Delivered"/>
    <n v="4"/>
    <n v="544.87"/>
    <m/>
    <m/>
    <m/>
    <m/>
    <m/>
    <m/>
    <s v="Completed"/>
    <s v="No"/>
    <s v="No"/>
    <m/>
    <n v="590"/>
    <n v="451"/>
    <n v="594714.6477588166"/>
    <n v="60882.938065984097"/>
    <n v="3.804733727810651"/>
    <s v="Fiction Novel"/>
    <s v="Books"/>
    <s v="Books"/>
    <s v="Books"/>
    <s v="Books"/>
    <n v="11"/>
    <s v="Books"/>
    <m/>
    <n v="2023"/>
    <x v="3"/>
    <n v="11"/>
    <n v="7"/>
    <s v="Weekday"/>
    <m/>
  </r>
  <r>
    <s v="WEB-6848"/>
    <d v="2023-06-04T00:00:00"/>
    <s v="Tanya Kumar"/>
    <s v="Chennai"/>
    <s v="Fashion"/>
    <s v="Running Shoes"/>
    <n v="1"/>
    <n v="1164.71"/>
    <s v="Net Banking"/>
    <s v="Delivered"/>
    <n v="3"/>
    <n v="1164.71"/>
    <m/>
    <m/>
    <m/>
    <m/>
    <m/>
    <m/>
    <s v="Completed"/>
    <s v="Yes"/>
    <s v="No"/>
    <m/>
    <n v="558"/>
    <n v="430"/>
    <n v="1892867.2841657216"/>
    <n v="199432.98236095349"/>
    <n v="3.8949824970828471"/>
    <s v="Running Shoes"/>
    <s v="Fashion"/>
    <s v="Fashion"/>
    <s v="Fashion"/>
    <s v="Fashion"/>
    <n v="45"/>
    <s v="Fashion"/>
    <m/>
    <n v="2023"/>
    <x v="11"/>
    <n v="4"/>
    <n v="1"/>
    <s v="Weekday"/>
    <m/>
  </r>
  <r>
    <s v="WEB-8420"/>
    <d v="2023-06-25T00:00:00"/>
    <s v="Diya Kumar"/>
    <s v="Ahmedabad"/>
    <s v="Electronics"/>
    <s v="Bluetooth Speaker"/>
    <n v="1"/>
    <n v="872.21"/>
    <s v="Cash On Delivery"/>
    <s v="Delivered"/>
    <n v="3"/>
    <n v="872.21"/>
    <m/>
    <m/>
    <m/>
    <m/>
    <m/>
    <m/>
    <s v="Completed"/>
    <s v="No"/>
    <s v="No"/>
    <m/>
    <n v="589"/>
    <n v="426"/>
    <n v="2759712.3299794244"/>
    <n v="330643.50635802455"/>
    <n v="3.8641711229946525"/>
    <s v="Bluetooth Speaker"/>
    <s v="Electronics"/>
    <s v="Electronics"/>
    <s v="Electronics"/>
    <s v="Electronics"/>
    <n v="48"/>
    <s v="Electronics"/>
    <m/>
    <n v="2023"/>
    <x v="11"/>
    <n v="25"/>
    <n v="1"/>
    <s v="Weekday"/>
    <m/>
  </r>
  <r>
    <s v="WEB-5382"/>
    <d v="2024-05-03T00:00:00"/>
    <s v="Vivaan Joshi"/>
    <s v="Mumbai"/>
    <s v="Books"/>
    <s v="Cookbook"/>
    <n v="1"/>
    <n v="511.03"/>
    <s v="Net Banking"/>
    <s v="Delivered"/>
    <n v="3"/>
    <n v="511.03"/>
    <m/>
    <m/>
    <m/>
    <m/>
    <m/>
    <m/>
    <s v="Completed"/>
    <s v="No"/>
    <s v="No"/>
    <m/>
    <n v="619"/>
    <n v="468"/>
    <n v="594714.6477588166"/>
    <n v="60882.938065984097"/>
    <n v="3.804733727810651"/>
    <s v="Cookbook"/>
    <s v="Books"/>
    <s v="Books"/>
    <s v="Books"/>
    <s v="Books"/>
    <n v="4"/>
    <s v="Books"/>
    <m/>
    <n v="2024"/>
    <x v="6"/>
    <n v="3"/>
    <n v="6"/>
    <s v="Weekday"/>
    <m/>
  </r>
  <r>
    <s v="WEB-8471"/>
    <d v="2024-05-06T00:00:00"/>
    <s v="Diya Bose"/>
    <s v="Hyderabad"/>
    <s v="Beauty"/>
    <s v="Shampoo 200Ml"/>
    <n v="1"/>
    <n v="371.49"/>
    <s v="Debit Card"/>
    <s v="Delivered"/>
    <n v="5"/>
    <n v="371.49"/>
    <m/>
    <m/>
    <m/>
    <m/>
    <m/>
    <m/>
    <s v="Completed"/>
    <s v="No"/>
    <s v="No"/>
    <m/>
    <n v="559"/>
    <n v="408"/>
    <n v="1098537.4901531704"/>
    <n v="96724.388030634553"/>
    <n v="3.9001122334455669"/>
    <s v="Shampoo 200Ml"/>
    <s v="Beauty"/>
    <s v="Beauty"/>
    <s v="Beauty"/>
    <s v="Beauty"/>
    <n v="64"/>
    <s v="Beauty"/>
    <m/>
    <n v="2024"/>
    <x v="6"/>
    <n v="6"/>
    <n v="2"/>
    <s v="Weekday"/>
    <m/>
  </r>
  <r>
    <s v="WEB-5995"/>
    <d v="2024-02-12T00:00:00"/>
    <s v="Aditya Sharma"/>
    <s v="Mumbai"/>
    <s v="Home &amp; Kitchen"/>
    <s v="Water Bottle"/>
    <n v="1"/>
    <n v="1582.34"/>
    <s v="Cash On Delivery"/>
    <s v="Delivered"/>
    <n v="4"/>
    <n v="1582.34"/>
    <m/>
    <m/>
    <m/>
    <m/>
    <m/>
    <m/>
    <s v="Completed"/>
    <s v="Yes"/>
    <s v="No"/>
    <m/>
    <n v="619"/>
    <n v="468"/>
    <n v="1463424.4009529033"/>
    <n v="118285.78776560788"/>
    <n v="3.8140589569160999"/>
    <s v="Water Bottle"/>
    <s v="Home &amp; Kitchen"/>
    <s v="Home &amp; Kitchen"/>
    <s v="Home &amp; Kitchen"/>
    <s v="Home &amp; Kitchen"/>
    <n v="2"/>
    <s v="Home &amp; Kitchen"/>
    <m/>
    <n v="2024"/>
    <x v="0"/>
    <n v="12"/>
    <n v="2"/>
    <s v="Weekday"/>
    <m/>
  </r>
  <r>
    <s v="WEB-5974"/>
    <d v="2024-05-01T00:00:00"/>
    <s v="Diya Malhotra"/>
    <s v="Pune"/>
    <s v="Fashion"/>
    <s v="Running Shoes"/>
    <n v="2"/>
    <n v="2124.06"/>
    <s v="Upi"/>
    <s v="Delivered"/>
    <n v="3"/>
    <n v="4248.12"/>
    <m/>
    <m/>
    <m/>
    <m/>
    <m/>
    <m/>
    <s v="Completed"/>
    <s v="Yes"/>
    <s v="No"/>
    <m/>
    <n v="595"/>
    <n v="444"/>
    <n v="1892867.2841657216"/>
    <n v="199432.98236095349"/>
    <n v="3.8949824970828471"/>
    <s v="Running Shoes"/>
    <s v="Fashion"/>
    <s v="Fashion"/>
    <s v="Fashion"/>
    <s v="Fashion"/>
    <n v="45"/>
    <s v="Fashion"/>
    <m/>
    <n v="2024"/>
    <x v="6"/>
    <n v="1"/>
    <n v="4"/>
    <s v="Weekend"/>
    <m/>
  </r>
  <r>
    <s v="WEB-5761"/>
    <d v="2025-01-11T00:00:00"/>
    <s v="Arjun Khan"/>
    <s v="Ahmedabad"/>
    <s v="Fashion"/>
    <s v="Men'S T-Shirt"/>
    <n v="2"/>
    <n v="658.87"/>
    <s v="Debit Card"/>
    <s v="Delivered"/>
    <n v="4"/>
    <n v="1317.74"/>
    <m/>
    <m/>
    <m/>
    <m/>
    <m/>
    <m/>
    <s v="Completed"/>
    <s v="Yes"/>
    <s v="No"/>
    <m/>
    <n v="589"/>
    <n v="426"/>
    <n v="1892867.2841657216"/>
    <n v="199432.98236095349"/>
    <n v="3.8949824970828471"/>
    <s v="Men'S T-Shirt"/>
    <s v="Fashion"/>
    <s v="Fashion"/>
    <s v="Fashion"/>
    <s v="Fashion"/>
    <n v="55"/>
    <s v="Fashion"/>
    <m/>
    <n v="2025"/>
    <x v="5"/>
    <n v="11"/>
    <n v="7"/>
    <s v="Weekday"/>
    <m/>
  </r>
  <r>
    <s v="WEB-6518"/>
    <d v="2024-01-13T00:00:00"/>
    <s v="Ananya Gupta"/>
    <s v="Mumbai"/>
    <s v="Books"/>
    <s v="Cookbook"/>
    <n v="1"/>
    <n v="477.79"/>
    <s v="Upi"/>
    <s v="Delivered"/>
    <n v="4"/>
    <n v="477.79"/>
    <m/>
    <m/>
    <m/>
    <m/>
    <m/>
    <m/>
    <s v="Completed"/>
    <s v="No"/>
    <s v="No"/>
    <m/>
    <n v="619"/>
    <n v="468"/>
    <n v="594714.6477588166"/>
    <n v="60882.938065984097"/>
    <n v="3.804733727810651"/>
    <s v="Cookbook"/>
    <s v="Books"/>
    <s v="Books"/>
    <s v="Books"/>
    <s v="Books"/>
    <n v="4"/>
    <s v="Books"/>
    <m/>
    <n v="2024"/>
    <x v="5"/>
    <n v="13"/>
    <n v="7"/>
    <s v="Weekday"/>
    <m/>
  </r>
  <r>
    <s v="WEB-6146"/>
    <d v="2024-06-24T00:00:00"/>
    <s v="Diya Patel"/>
    <s v="Pune"/>
    <s v="Books"/>
    <s v="Fiction Novel"/>
    <n v="1"/>
    <n v="631.83000000000004"/>
    <s v="Net Banking"/>
    <s v="Delivered"/>
    <n v="3"/>
    <n v="631.83000000000004"/>
    <m/>
    <m/>
    <m/>
    <m/>
    <m/>
    <m/>
    <s v="Completed"/>
    <s v="No"/>
    <s v="No"/>
    <m/>
    <n v="595"/>
    <n v="444"/>
    <n v="594714.6477588166"/>
    <n v="60882.938065984097"/>
    <n v="3.804733727810651"/>
    <s v="Fiction Novel"/>
    <s v="Books"/>
    <s v="Books"/>
    <s v="Books"/>
    <s v="Books"/>
    <n v="11"/>
    <s v="Books"/>
    <m/>
    <n v="2024"/>
    <x v="11"/>
    <n v="24"/>
    <n v="2"/>
    <s v="Weekday"/>
    <m/>
  </r>
  <r>
    <s v="WEB-7346"/>
    <d v="2024-01-27T00:00:00"/>
    <s v="Vivaan Gupta"/>
    <s v="Pune"/>
    <s v="Books"/>
    <s v="Notebook Set"/>
    <n v="1"/>
    <n v="540.46"/>
    <s v="Credit Card"/>
    <s v="Delivered"/>
    <n v="2"/>
    <n v="540.46"/>
    <m/>
    <m/>
    <m/>
    <m/>
    <m/>
    <m/>
    <s v="Completed"/>
    <s v="No"/>
    <s v="No"/>
    <m/>
    <n v="595"/>
    <n v="444"/>
    <n v="594714.6477588166"/>
    <n v="60882.938065984097"/>
    <n v="3.804733727810651"/>
    <s v="Notebook Set"/>
    <s v="Books"/>
    <s v="Books"/>
    <s v="Books"/>
    <s v="Books"/>
    <n v="20"/>
    <s v="Books"/>
    <m/>
    <n v="2024"/>
    <x v="5"/>
    <n v="27"/>
    <n v="7"/>
    <s v="Weekday"/>
    <m/>
  </r>
  <r>
    <s v="WEB-7777"/>
    <d v="2023-06-25T00:00:00"/>
    <s v="Karan Malhotra"/>
    <s v="Delhi"/>
    <s v="Books"/>
    <s v="Notebook Set"/>
    <n v="2"/>
    <n v="388.28"/>
    <s v="Cash On Delivery"/>
    <s v="Delivered"/>
    <n v="4"/>
    <n v="776.56"/>
    <m/>
    <m/>
    <m/>
    <m/>
    <m/>
    <m/>
    <s v="Completed"/>
    <s v="No"/>
    <s v="No"/>
    <m/>
    <n v="573"/>
    <n v="450"/>
    <n v="594714.6477588166"/>
    <n v="60882.938065984097"/>
    <n v="3.804733727810651"/>
    <s v="Notebook Set"/>
    <s v="Books"/>
    <s v="Books"/>
    <s v="Books"/>
    <s v="Books"/>
    <n v="20"/>
    <s v="Books"/>
    <m/>
    <n v="2023"/>
    <x v="11"/>
    <n v="25"/>
    <n v="1"/>
    <s v="Weekday"/>
    <m/>
  </r>
  <r>
    <s v="WEB-5478"/>
    <d v="2024-08-23T00:00:00"/>
    <s v="Ishaan Pillai"/>
    <s v="Hyderabad"/>
    <s v="Books"/>
    <s v="Fiction Novel"/>
    <n v="3"/>
    <n v="612.36"/>
    <s v="Cash On Delivery"/>
    <s v="Pending"/>
    <n v="3"/>
    <n v="1837.08"/>
    <m/>
    <m/>
    <m/>
    <m/>
    <m/>
    <m/>
    <s v="Pending"/>
    <s v="No"/>
    <s v="Yes"/>
    <m/>
    <n v="559"/>
    <n v="408"/>
    <n v="594714.6477588166"/>
    <n v="60882.938065984097"/>
    <n v="3.804733727810651"/>
    <s v="Fiction Novel"/>
    <s v="Books"/>
    <s v="Books"/>
    <s v="Books"/>
    <s v="Books"/>
    <n v="11"/>
    <s v="Books"/>
    <m/>
    <n v="2024"/>
    <x v="9"/>
    <n v="23"/>
    <n v="6"/>
    <s v="Weekday"/>
    <m/>
  </r>
  <r>
    <s v="WEB-5755"/>
    <d v="2024-05-02T00:00:00"/>
    <s v="Rahul Mehta"/>
    <s v="Pune"/>
    <s v="Electronics"/>
    <s v="Power Bank 10000Mah"/>
    <n v="2"/>
    <n v="3123.24"/>
    <s v="Net Banking"/>
    <s v="Pending"/>
    <n v="5"/>
    <n v="6246.48"/>
    <m/>
    <m/>
    <m/>
    <m/>
    <m/>
    <m/>
    <s v="Pending"/>
    <s v="No"/>
    <s v="Yes"/>
    <m/>
    <n v="595"/>
    <n v="444"/>
    <n v="2759712.3299794244"/>
    <n v="330643.50635802455"/>
    <n v="3.8641711229946525"/>
    <s v="Power Bank 10000Mah"/>
    <s v="Electronics"/>
    <s v="Electronics"/>
    <s v="Electronics"/>
    <s v="Electronics"/>
    <n v="3"/>
    <s v="Electronics"/>
    <m/>
    <n v="2024"/>
    <x v="6"/>
    <n v="2"/>
    <n v="5"/>
    <s v="Weekday"/>
    <m/>
  </r>
  <r>
    <s v="WEB-6289"/>
    <d v="2024-06-23T00:00:00"/>
    <s v="Kavya Sharma"/>
    <s v="Delhi"/>
    <s v="Fashion"/>
    <s v="Men'S T-Shirt"/>
    <n v="1"/>
    <n v="1401.51"/>
    <s v="Debit Card"/>
    <s v="Cancelled"/>
    <n v="4"/>
    <n v="1401.51"/>
    <m/>
    <m/>
    <m/>
    <m/>
    <m/>
    <m/>
    <s v="Lost Sale"/>
    <s v="No"/>
    <s v="Yes"/>
    <m/>
    <n v="573"/>
    <n v="450"/>
    <n v="1892867.2841657216"/>
    <n v="199432.98236095349"/>
    <n v="3.8949824970828471"/>
    <s v="Men'S T-Shirt"/>
    <s v="Fashion"/>
    <s v="Fashion"/>
    <s v="Fashion"/>
    <s v="Fashion"/>
    <n v="55"/>
    <s v="Fashion"/>
    <m/>
    <n v="2024"/>
    <x v="11"/>
    <n v="23"/>
    <n v="1"/>
    <s v="Weekday"/>
    <m/>
  </r>
  <r>
    <s v="WEB-9543"/>
    <d v="2025-01-16T00:00:00"/>
    <s v="Arjun Kumar"/>
    <s v="Ahmedabad"/>
    <s v="Fashion"/>
    <s v="Running Shoes"/>
    <n v="3"/>
    <n v="2440.17"/>
    <s v="Debit Card"/>
    <s v="Delivered"/>
    <n v="5"/>
    <n v="7320.51"/>
    <m/>
    <m/>
    <m/>
    <m/>
    <m/>
    <m/>
    <s v="Completed"/>
    <s v="Yes"/>
    <s v="No"/>
    <m/>
    <n v="589"/>
    <n v="426"/>
    <n v="1892867.2841657216"/>
    <n v="199432.98236095349"/>
    <n v="3.8949824970828471"/>
    <s v="Running Shoes"/>
    <s v="Fashion"/>
    <s v="Fashion"/>
    <s v="Fashion"/>
    <s v="Fashion"/>
    <n v="45"/>
    <s v="Fashion"/>
    <m/>
    <n v="2025"/>
    <x v="5"/>
    <n v="16"/>
    <n v="5"/>
    <s v="Weekday"/>
    <m/>
  </r>
  <r>
    <s v="WEB-9052"/>
    <d v="2024-10-16T00:00:00"/>
    <s v="Kavya Joshi"/>
    <s v="Mumbai"/>
    <s v="Fashion"/>
    <s v="Denim Jeans"/>
    <n v="2"/>
    <n v="467.75"/>
    <s v="Credit Card"/>
    <s v="Pending"/>
    <n v="5"/>
    <n v="935.5"/>
    <m/>
    <m/>
    <m/>
    <m/>
    <m/>
    <m/>
    <s v="Pending"/>
    <s v="No"/>
    <s v="Yes"/>
    <m/>
    <n v="619"/>
    <n v="468"/>
    <n v="1892867.2841657216"/>
    <n v="199432.98236095349"/>
    <n v="3.8949824970828471"/>
    <s v="Denim Jeans"/>
    <s v="Fashion"/>
    <s v="Fashion"/>
    <s v="Fashion"/>
    <s v="Fashion"/>
    <n v="6"/>
    <s v="Fashion"/>
    <m/>
    <n v="2024"/>
    <x v="8"/>
    <n v="16"/>
    <n v="4"/>
    <s v="Weekday"/>
    <m/>
  </r>
  <r>
    <s v="WEB-8015"/>
    <d v="2023-05-04T00:00:00"/>
    <s v="Arjun Verma"/>
    <s v="Hyderabad"/>
    <s v="Electronics"/>
    <s v="Bluetooth Speaker"/>
    <n v="1"/>
    <n v="1968.66"/>
    <s v="Credit Card"/>
    <s v="Delivered"/>
    <n v="5"/>
    <n v="1968.66"/>
    <m/>
    <m/>
    <m/>
    <m/>
    <m/>
    <m/>
    <s v="Completed"/>
    <s v="Yes"/>
    <s v="No"/>
    <m/>
    <n v="559"/>
    <n v="408"/>
    <n v="2759712.3299794244"/>
    <n v="330643.50635802455"/>
    <n v="3.8641711229946525"/>
    <s v="Bluetooth Speaker"/>
    <s v="Electronics"/>
    <s v="Electronics"/>
    <s v="Electronics"/>
    <s v="Electronics"/>
    <n v="48"/>
    <s v="Electronics"/>
    <m/>
    <n v="2023"/>
    <x v="6"/>
    <n v="4"/>
    <n v="5"/>
    <s v="Weekday"/>
    <m/>
  </r>
  <r>
    <s v="WEB-6658"/>
    <d v="2025-06-12T00:00:00"/>
    <s v="Vivaan Chatterjee"/>
    <s v="Delhi"/>
    <s v="Beauty"/>
    <s v="Lipstick"/>
    <n v="2"/>
    <n v="1002.59"/>
    <s v="Debit Card"/>
    <s v="Pending"/>
    <m/>
    <n v="2005.18"/>
    <m/>
    <m/>
    <m/>
    <m/>
    <m/>
    <m/>
    <s v="Pending"/>
    <s v="No"/>
    <s v="Yes"/>
    <m/>
    <n v="573"/>
    <n v="450"/>
    <n v="1098537.4901531704"/>
    <n v="96724.388030634553"/>
    <n v="3.9001122334455669"/>
    <s v="Lipstick"/>
    <s v="Beauty"/>
    <s v="Beauty"/>
    <s v="Beauty"/>
    <s v="Beauty"/>
    <n v="10"/>
    <s v="Beauty"/>
    <m/>
    <n v="2025"/>
    <x v="11"/>
    <n v="12"/>
    <n v="5"/>
    <s v="Weekday"/>
    <m/>
  </r>
  <r>
    <s v="WEB-6654"/>
    <d v="2023-08-13T00:00:00"/>
    <s v="Karan Pillai"/>
    <s v="Pune"/>
    <s v="Electronics"/>
    <s v="Bluetooth Speaker"/>
    <n v="1"/>
    <n v="2368.31"/>
    <s v="Debit Card"/>
    <s v="Delivered"/>
    <n v="4"/>
    <n v="2368.31"/>
    <m/>
    <m/>
    <m/>
    <m/>
    <m/>
    <m/>
    <s v="Completed"/>
    <s v="Yes"/>
    <s v="No"/>
    <m/>
    <n v="595"/>
    <n v="444"/>
    <n v="2759712.3299794244"/>
    <n v="330643.50635802455"/>
    <n v="3.8641711229946525"/>
    <s v="Bluetooth Speaker"/>
    <s v="Electronics"/>
    <s v="Electronics"/>
    <s v="Electronics"/>
    <s v="Electronics"/>
    <n v="48"/>
    <s v="Electronics"/>
    <m/>
    <n v="2023"/>
    <x v="9"/>
    <n v="13"/>
    <n v="1"/>
    <s v="Weekday"/>
    <m/>
  </r>
  <r>
    <s v="WEB-8224"/>
    <d v="2024-06-08T00:00:00"/>
    <s v="Vikram Kumar"/>
    <s v="Ahmedabad"/>
    <s v="Beauty"/>
    <s v="Hair Oil"/>
    <n v="3"/>
    <n v="1289.1300000000001"/>
    <s v="Debit Card"/>
    <s v="Delivered"/>
    <m/>
    <n v="3867.3900000000003"/>
    <m/>
    <m/>
    <m/>
    <m/>
    <m/>
    <m/>
    <s v="Completed"/>
    <s v="Yes"/>
    <s v="No"/>
    <m/>
    <n v="589"/>
    <n v="426"/>
    <n v="1098537.4901531704"/>
    <n v="96724.388030634553"/>
    <n v="3.9001122334455669"/>
    <s v="Hair Oil"/>
    <s v="Beauty"/>
    <s v="Beauty"/>
    <s v="Beauty"/>
    <s v="Beauty"/>
    <n v="70"/>
    <s v="Beauty"/>
    <m/>
    <n v="2024"/>
    <x v="11"/>
    <n v="8"/>
    <n v="7"/>
    <s v="Weekday"/>
    <m/>
  </r>
  <r>
    <s v="WEB-9059"/>
    <d v="2024-11-03T00:00:00"/>
    <s v="Ishaan Chatterjee"/>
    <s v="Chennai"/>
    <s v="Home &amp; Kitchen"/>
    <s v="Led Bulb Pack"/>
    <n v="1"/>
    <n v="485.56"/>
    <s v="Net Banking"/>
    <s v="Delivered"/>
    <m/>
    <n v="485.56"/>
    <m/>
    <m/>
    <m/>
    <m/>
    <m/>
    <m/>
    <s v="Completed"/>
    <s v="No"/>
    <s v="No"/>
    <m/>
    <n v="558"/>
    <n v="430"/>
    <n v="1463424.4009529033"/>
    <n v="118285.78776560788"/>
    <n v="3.8140589569160999"/>
    <s v="Led Bulb Pack"/>
    <s v="Home &amp; Kitchen"/>
    <s v="Home &amp; Kitchen"/>
    <s v="Home &amp; Kitchen"/>
    <s v="Home &amp; Kitchen"/>
    <n v="76"/>
    <s v="Home &amp; Kitchen"/>
    <m/>
    <n v="2024"/>
    <x v="3"/>
    <n v="3"/>
    <n v="1"/>
    <s v="Weekday"/>
    <m/>
  </r>
  <r>
    <s v="WEB-5511"/>
    <d v="2024-08-31T00:00:00"/>
    <s v="Diya Rao"/>
    <s v="Mumbai"/>
    <s v="Beauty"/>
    <s v="Face Cream"/>
    <n v="1"/>
    <n v="1066.49"/>
    <s v="Debit Card"/>
    <s v="Delivered"/>
    <n v="3"/>
    <n v="1066.49"/>
    <m/>
    <m/>
    <m/>
    <m/>
    <m/>
    <m/>
    <s v="Completed"/>
    <s v="Yes"/>
    <s v="No"/>
    <m/>
    <n v="619"/>
    <n v="468"/>
    <n v="1098537.4901531704"/>
    <n v="96724.388030634553"/>
    <n v="3.9001122334455669"/>
    <s v="Face Cream"/>
    <s v="Beauty"/>
    <s v="Beauty"/>
    <s v="Beauty"/>
    <s v="Beauty"/>
    <n v="80"/>
    <s v="Beauty"/>
    <m/>
    <n v="2024"/>
    <x v="9"/>
    <n v="31"/>
    <n v="7"/>
    <s v="Weekday"/>
    <m/>
  </r>
  <r>
    <s v="WEB-5286"/>
    <d v="2023-11-02T00:00:00"/>
    <s v="Neha Chatterjee"/>
    <s v="Hyderabad"/>
    <s v="Home &amp; Kitchen"/>
    <s v="Water Bottle"/>
    <n v="3"/>
    <n v="1363.41"/>
    <s v="Debit Card"/>
    <s v="Delivered"/>
    <m/>
    <n v="4090.2300000000005"/>
    <m/>
    <m/>
    <m/>
    <m/>
    <m/>
    <m/>
    <s v="Completed"/>
    <s v="Yes"/>
    <s v="No"/>
    <m/>
    <n v="559"/>
    <n v="408"/>
    <n v="1463424.4009529033"/>
    <n v="118285.78776560788"/>
    <n v="3.8140589569160999"/>
    <s v="Water Bottle"/>
    <s v="Home &amp; Kitchen"/>
    <s v="Home &amp; Kitchen"/>
    <s v="Home &amp; Kitchen"/>
    <s v="Home &amp; Kitchen"/>
    <n v="2"/>
    <s v="Home &amp; Kitchen"/>
    <m/>
    <n v="2023"/>
    <x v="3"/>
    <n v="2"/>
    <n v="5"/>
    <s v="Weekday"/>
    <m/>
  </r>
  <r>
    <s v="WEB-6577"/>
    <d v="2024-11-09T00:00:00"/>
    <s v="Vivaan Patel"/>
    <s v="Mumbai"/>
    <s v="Electronics"/>
    <s v="Smart Watch"/>
    <n v="1"/>
    <n v="2240.46"/>
    <s v="Debit Card"/>
    <s v="Cancelled"/>
    <n v="4"/>
    <n v="2240.46"/>
    <m/>
    <m/>
    <m/>
    <m/>
    <m/>
    <m/>
    <s v="Lost Sale"/>
    <s v="No"/>
    <s v="Yes"/>
    <m/>
    <n v="619"/>
    <n v="468"/>
    <n v="2759712.3299794244"/>
    <n v="330643.50635802455"/>
    <n v="3.8641711229946525"/>
    <s v="Smart Watch"/>
    <s v="Electronics"/>
    <s v="Electronics"/>
    <s v="Electronics"/>
    <s v="Electronics"/>
    <n v="17"/>
    <s v="Electronics"/>
    <m/>
    <n v="2024"/>
    <x v="3"/>
    <n v="9"/>
    <n v="7"/>
    <s v="Weekday"/>
    <m/>
  </r>
  <r>
    <s v="WEB-5723"/>
    <d v="2025-05-01T00:00:00"/>
    <s v="Karan Reddy"/>
    <s v="Ahmedabad"/>
    <s v="Beauty"/>
    <s v="Shampoo 200Ml"/>
    <n v="3"/>
    <n v="954.22"/>
    <s v="Net Banking"/>
    <s v="Pending"/>
    <n v="4"/>
    <n v="2862.66"/>
    <m/>
    <m/>
    <m/>
    <m/>
    <m/>
    <m/>
    <s v="Pending"/>
    <s v="No"/>
    <s v="Yes"/>
    <m/>
    <n v="589"/>
    <n v="426"/>
    <n v="1098537.4901531704"/>
    <n v="96724.388030634553"/>
    <n v="3.9001122334455669"/>
    <s v="Shampoo 200Ml"/>
    <s v="Beauty"/>
    <s v="Beauty"/>
    <s v="Beauty"/>
    <s v="Beauty"/>
    <n v="64"/>
    <s v="Beauty"/>
    <m/>
    <n v="2025"/>
    <x v="6"/>
    <n v="1"/>
    <n v="5"/>
    <s v="Weekend"/>
    <m/>
  </r>
  <r>
    <s v="WEB-7890"/>
    <d v="2024-06-28T00:00:00"/>
    <s v="Aditya Menon"/>
    <s v="Ahmedabad"/>
    <s v="Books"/>
    <s v="Kids Story Book"/>
    <n v="1"/>
    <n v="377.24"/>
    <s v="Upi"/>
    <s v="Delivered"/>
    <n v="2"/>
    <n v="377.24"/>
    <m/>
    <m/>
    <m/>
    <m/>
    <m/>
    <m/>
    <s v="Completed"/>
    <s v="No"/>
    <s v="No"/>
    <m/>
    <n v="589"/>
    <n v="426"/>
    <n v="594714.6477588166"/>
    <n v="60882.938065984097"/>
    <n v="3.804733727810651"/>
    <s v="Kids Story Book"/>
    <s v="Books"/>
    <s v="Books"/>
    <s v="Books"/>
    <s v="Books"/>
    <n v="23"/>
    <s v="Books"/>
    <m/>
    <n v="2024"/>
    <x v="11"/>
    <n v="28"/>
    <n v="6"/>
    <s v="Weekday"/>
    <m/>
  </r>
  <r>
    <s v="WEB-6859"/>
    <d v="2023-11-09T00:00:00"/>
    <s v="Meera Reddy"/>
    <s v="Delhi"/>
    <s v="Books"/>
    <s v="Notebook Set"/>
    <n v="2"/>
    <n v="458.29"/>
    <s v="Cash On Delivery"/>
    <s v="Delivered"/>
    <n v="3"/>
    <n v="916.58"/>
    <m/>
    <m/>
    <m/>
    <m/>
    <m/>
    <m/>
    <s v="Completed"/>
    <s v="No"/>
    <s v="No"/>
    <m/>
    <n v="573"/>
    <n v="450"/>
    <n v="594714.6477588166"/>
    <n v="60882.938065984097"/>
    <n v="3.804733727810651"/>
    <s v="Notebook Set"/>
    <s v="Books"/>
    <s v="Books"/>
    <s v="Books"/>
    <s v="Books"/>
    <n v="20"/>
    <s v="Books"/>
    <m/>
    <n v="2023"/>
    <x v="3"/>
    <n v="9"/>
    <n v="5"/>
    <s v="Weekday"/>
    <m/>
  </r>
  <r>
    <s v="WEB-5377"/>
    <d v="2023-04-07T00:00:00"/>
    <s v="Ananya Gupta"/>
    <s v="Chennai"/>
    <s v="Beauty"/>
    <s v="Perfume 50Ml"/>
    <n v="2"/>
    <n v="618.29"/>
    <s v="Credit Card"/>
    <s v="Delivered"/>
    <n v="5"/>
    <n v="1236.58"/>
    <m/>
    <m/>
    <m/>
    <m/>
    <m/>
    <m/>
    <s v="Completed"/>
    <s v="Yes"/>
    <s v="No"/>
    <m/>
    <n v="558"/>
    <n v="430"/>
    <n v="1098537.4901531704"/>
    <n v="96724.388030634553"/>
    <n v="3.9001122334455669"/>
    <s v="Perfume 50Ml"/>
    <s v="Beauty"/>
    <s v="Beauty"/>
    <s v="Beauty"/>
    <s v="Beauty"/>
    <n v="18"/>
    <s v="Beauty"/>
    <m/>
    <n v="2023"/>
    <x v="7"/>
    <n v="7"/>
    <n v="6"/>
    <s v="Weekend"/>
    <m/>
  </r>
  <r>
    <s v="WEB-6766"/>
    <d v="2025-04-20T00:00:00"/>
    <s v="Arjun Rao"/>
    <s v="Mumbai"/>
    <s v="Books"/>
    <s v="Self-Help Book"/>
    <n v="1"/>
    <n v="276.27"/>
    <s v="Debit Card"/>
    <s v="Delivered"/>
    <n v="5"/>
    <n v="276.27"/>
    <m/>
    <m/>
    <m/>
    <m/>
    <m/>
    <m/>
    <s v="Completed"/>
    <s v="No"/>
    <s v="No"/>
    <m/>
    <n v="619"/>
    <n v="468"/>
    <n v="594714.6477588166"/>
    <n v="60882.938065984097"/>
    <n v="3.804733727810651"/>
    <s v="Self-Help Book"/>
    <s v="Books"/>
    <s v="Books"/>
    <s v="Books"/>
    <s v="Books"/>
    <n v="19"/>
    <s v="Books"/>
    <m/>
    <n v="2025"/>
    <x v="7"/>
    <n v="20"/>
    <n v="1"/>
    <s v="Weekday"/>
    <m/>
  </r>
  <r>
    <s v="WEB-5359"/>
    <d v="2023-08-30T00:00:00"/>
    <s v="Karan Kumar"/>
    <s v="Pune"/>
    <s v="Electronics"/>
    <s v="Usb Cable"/>
    <n v="2"/>
    <n v="3288.65"/>
    <s v="Net Banking"/>
    <s v="Pending"/>
    <n v="3"/>
    <n v="6577.3"/>
    <m/>
    <m/>
    <m/>
    <m/>
    <m/>
    <m/>
    <s v="Pending"/>
    <s v="No"/>
    <s v="Yes"/>
    <m/>
    <n v="595"/>
    <n v="444"/>
    <n v="2759712.3299794244"/>
    <n v="330643.50635802455"/>
    <n v="3.8641711229946525"/>
    <s v="Usb Cable"/>
    <s v="Electronics"/>
    <s v="Electronics"/>
    <s v="Electronics"/>
    <s v="Electronics"/>
    <n v="13"/>
    <s v="Electronics"/>
    <m/>
    <n v="2023"/>
    <x v="9"/>
    <n v="30"/>
    <n v="4"/>
    <s v="Weekday"/>
    <m/>
  </r>
  <r>
    <s v="WEB-9182"/>
    <d v="2024-05-08T00:00:00"/>
    <s v="Riya Malhotra"/>
    <s v="Pune"/>
    <s v="Home &amp; Kitchen"/>
    <s v="Storage Box"/>
    <n v="1"/>
    <n v="620.54"/>
    <s v="Net Banking"/>
    <s v="Delivered"/>
    <n v="1"/>
    <n v="620.54"/>
    <m/>
    <m/>
    <m/>
    <m/>
    <m/>
    <m/>
    <s v="Completed"/>
    <s v="No"/>
    <s v="No"/>
    <m/>
    <n v="595"/>
    <n v="444"/>
    <n v="1463424.4009529033"/>
    <n v="118285.78776560788"/>
    <n v="3.8140589569160999"/>
    <s v="Storage Box"/>
    <s v="Home &amp; Kitchen"/>
    <s v="Home &amp; Kitchen"/>
    <s v="Home &amp; Kitchen"/>
    <s v="Home &amp; Kitchen"/>
    <n v="8"/>
    <s v="Home &amp; Kitchen"/>
    <m/>
    <n v="2024"/>
    <x v="6"/>
    <n v="8"/>
    <n v="4"/>
    <s v="Weekday"/>
    <m/>
  </r>
  <r>
    <s v="WEB-6553"/>
    <d v="2023-08-07T00:00:00"/>
    <s v="Vikram Rao"/>
    <s v="Ahmedabad"/>
    <s v="Books"/>
    <s v="Kids Story Book"/>
    <n v="1"/>
    <n v="742.72"/>
    <s v="Credit Card"/>
    <s v="Pending"/>
    <n v="3"/>
    <n v="742.72"/>
    <m/>
    <m/>
    <m/>
    <m/>
    <m/>
    <m/>
    <s v="Pending"/>
    <s v="No"/>
    <s v="Yes"/>
    <m/>
    <n v="589"/>
    <n v="426"/>
    <n v="594714.6477588166"/>
    <n v="60882.938065984097"/>
    <n v="3.804733727810651"/>
    <s v="Kids Story Book"/>
    <s v="Books"/>
    <s v="Books"/>
    <s v="Books"/>
    <s v="Books"/>
    <n v="23"/>
    <s v="Books"/>
    <m/>
    <n v="2023"/>
    <x v="9"/>
    <n v="7"/>
    <n v="2"/>
    <s v="Weekend"/>
    <m/>
  </r>
  <r>
    <s v="WEB-6333"/>
    <d v="2024-08-06T00:00:00"/>
    <s v="Vivaan Verma"/>
    <s v="Ahmedabad"/>
    <s v="Beauty"/>
    <s v="Shampoo 200Ml"/>
    <n v="1"/>
    <n v="216.49"/>
    <s v="Upi"/>
    <s v="Delivered"/>
    <n v="3"/>
    <n v="216.49"/>
    <m/>
    <m/>
    <m/>
    <m/>
    <m/>
    <m/>
    <s v="Completed"/>
    <s v="No"/>
    <s v="No"/>
    <m/>
    <n v="589"/>
    <n v="426"/>
    <n v="1098537.4901531704"/>
    <n v="96724.388030634553"/>
    <n v="3.9001122334455669"/>
    <s v="Shampoo 200Ml"/>
    <s v="Beauty"/>
    <s v="Beauty"/>
    <s v="Beauty"/>
    <s v="Beauty"/>
    <n v="64"/>
    <s v="Beauty"/>
    <m/>
    <n v="2024"/>
    <x v="9"/>
    <n v="6"/>
    <n v="3"/>
    <s v="Weekday"/>
    <m/>
  </r>
  <r>
    <s v="WEB-8830"/>
    <d v="2023-10-25T00:00:00"/>
    <s v="Aarav Malhotra"/>
    <s v="Delhi"/>
    <s v="Home &amp; Kitchen"/>
    <s v="Water Bottle"/>
    <n v="1"/>
    <n v="1833.94"/>
    <s v="Upi"/>
    <s v="Delivered"/>
    <n v="5"/>
    <n v="1833.94"/>
    <m/>
    <m/>
    <m/>
    <m/>
    <m/>
    <m/>
    <s v="Completed"/>
    <s v="Yes"/>
    <s v="No"/>
    <m/>
    <n v="573"/>
    <n v="450"/>
    <n v="1463424.4009529033"/>
    <n v="118285.78776560788"/>
    <n v="3.8140589569160999"/>
    <s v="Water Bottle"/>
    <s v="Home &amp; Kitchen"/>
    <s v="Home &amp; Kitchen"/>
    <s v="Home &amp; Kitchen"/>
    <s v="Home &amp; Kitchen"/>
    <n v="2"/>
    <s v="Home &amp; Kitchen"/>
    <m/>
    <n v="2023"/>
    <x v="8"/>
    <n v="25"/>
    <n v="4"/>
    <s v="Weekday"/>
    <m/>
  </r>
  <r>
    <s v="WEB-5379"/>
    <d v="2025-06-06T00:00:00"/>
    <s v="Diya Reddy"/>
    <s v="Mumbai"/>
    <s v="Beauty"/>
    <s v="Shampoo 200Ml"/>
    <n v="1"/>
    <n v="427.29"/>
    <s v="Credit Card"/>
    <s v="Delivered"/>
    <n v="5"/>
    <n v="427.29"/>
    <m/>
    <m/>
    <m/>
    <m/>
    <m/>
    <m/>
    <s v="Completed"/>
    <s v="No"/>
    <s v="No"/>
    <m/>
    <n v="619"/>
    <n v="468"/>
    <n v="1098537.4901531704"/>
    <n v="96724.388030634553"/>
    <n v="3.9001122334455669"/>
    <s v="Shampoo 200Ml"/>
    <s v="Beauty"/>
    <s v="Beauty"/>
    <s v="Beauty"/>
    <s v="Beauty"/>
    <n v="64"/>
    <s v="Beauty"/>
    <m/>
    <n v="2025"/>
    <x v="11"/>
    <n v="6"/>
    <n v="6"/>
    <s v="Weekday"/>
    <m/>
  </r>
  <r>
    <s v="WEB-7141"/>
    <d v="2024-04-25T00:00:00"/>
    <s v="Kavya Joshi"/>
    <s v="Pune"/>
    <s v="Books"/>
    <s v="Self-Help Book"/>
    <n v="1"/>
    <n v="739.31"/>
    <s v="Cash On Delivery"/>
    <s v="Delivered"/>
    <n v="1"/>
    <n v="739.31"/>
    <m/>
    <m/>
    <m/>
    <m/>
    <m/>
    <m/>
    <s v="Completed"/>
    <s v="No"/>
    <s v="No"/>
    <m/>
    <n v="595"/>
    <n v="444"/>
    <n v="594714.6477588166"/>
    <n v="60882.938065984097"/>
    <n v="3.804733727810651"/>
    <s v="Self-Help Book"/>
    <s v="Books"/>
    <s v="Books"/>
    <s v="Books"/>
    <s v="Books"/>
    <n v="19"/>
    <s v="Books"/>
    <m/>
    <n v="2024"/>
    <x v="7"/>
    <n v="25"/>
    <n v="5"/>
    <s v="Weekday"/>
    <m/>
  </r>
  <r>
    <s v="WEB-7102"/>
    <d v="2025-02-24T00:00:00"/>
    <s v="Meera Gupta"/>
    <s v="Pune"/>
    <s v="Fashion"/>
    <s v="Men'S T-Shirt"/>
    <n v="2"/>
    <n v="2464.08"/>
    <s v="Net Banking"/>
    <s v="Delivered"/>
    <n v="3"/>
    <n v="4928.16"/>
    <m/>
    <m/>
    <m/>
    <m/>
    <m/>
    <m/>
    <s v="Completed"/>
    <s v="Yes"/>
    <s v="No"/>
    <m/>
    <n v="595"/>
    <n v="444"/>
    <n v="1892867.2841657216"/>
    <n v="199432.98236095349"/>
    <n v="3.8949824970828471"/>
    <s v="Men'S T-Shirt"/>
    <s v="Fashion"/>
    <s v="Fashion"/>
    <s v="Fashion"/>
    <s v="Fashion"/>
    <n v="55"/>
    <s v="Fashion"/>
    <m/>
    <n v="2025"/>
    <x v="0"/>
    <n v="24"/>
    <n v="2"/>
    <s v="Weekday"/>
    <m/>
  </r>
  <r>
    <s v="WEB-9156"/>
    <d v="2023-04-14T00:00:00"/>
    <s v="Saanvi Gupta"/>
    <s v="Ahmedabad"/>
    <s v="Electronics"/>
    <s v="Wireless Earbuds"/>
    <n v="1"/>
    <n v="2122.63"/>
    <s v="Cash On Delivery"/>
    <s v="Delivered"/>
    <n v="4"/>
    <n v="2122.63"/>
    <m/>
    <m/>
    <m/>
    <m/>
    <m/>
    <m/>
    <s v="Completed"/>
    <s v="Yes"/>
    <s v="No"/>
    <m/>
    <n v="589"/>
    <n v="426"/>
    <n v="2759712.3299794244"/>
    <n v="330643.50635802455"/>
    <n v="3.8641711229946525"/>
    <s v="Wireless Earbuds"/>
    <s v="Electronics"/>
    <s v="Electronics"/>
    <s v="Electronics"/>
    <s v="Electronics"/>
    <n v="12"/>
    <s v="Electronics"/>
    <m/>
    <n v="2023"/>
    <x v="7"/>
    <n v="14"/>
    <n v="6"/>
    <s v="Weekday"/>
    <m/>
  </r>
  <r>
    <s v="WEB-5271"/>
    <d v="2024-07-06T00:00:00"/>
    <s v="Aarav Verma"/>
    <s v="Delhi"/>
    <s v="Home &amp; Kitchen"/>
    <s v="Storage Box"/>
    <n v="1"/>
    <n v="1655.71"/>
    <s v="Net Banking"/>
    <s v="Delivered"/>
    <n v="4"/>
    <n v="1655.71"/>
    <m/>
    <m/>
    <m/>
    <m/>
    <m/>
    <m/>
    <s v="Completed"/>
    <s v="Yes"/>
    <s v="No"/>
    <m/>
    <n v="573"/>
    <n v="450"/>
    <n v="1463424.4009529033"/>
    <n v="118285.78776560788"/>
    <n v="3.8140589569160999"/>
    <s v="Storage Box"/>
    <s v="Home &amp; Kitchen"/>
    <s v="Home &amp; Kitchen"/>
    <s v="Home &amp; Kitchen"/>
    <s v="Home &amp; Kitchen"/>
    <n v="8"/>
    <s v="Home &amp; Kitchen"/>
    <m/>
    <n v="2024"/>
    <x v="2"/>
    <n v="6"/>
    <n v="7"/>
    <s v="Weekday"/>
    <m/>
  </r>
  <r>
    <s v="WEB-5255"/>
    <d v="2023-04-22T00:00:00"/>
    <s v="Meera Bose"/>
    <s v="Hyderabad"/>
    <s v="Home &amp; Kitchen"/>
    <s v="Non-Stick Pan"/>
    <n v="2"/>
    <n v="967.65"/>
    <s v="Credit Card"/>
    <s v="Delivered"/>
    <n v="5"/>
    <n v="1935.3"/>
    <m/>
    <m/>
    <m/>
    <m/>
    <m/>
    <m/>
    <s v="Completed"/>
    <s v="Yes"/>
    <s v="No"/>
    <m/>
    <n v="559"/>
    <n v="408"/>
    <n v="1463424.4009529033"/>
    <n v="118285.78776560788"/>
    <n v="3.8140589569160999"/>
    <s v="Non-Stick Pan"/>
    <s v="Home &amp; Kitchen"/>
    <s v="Home &amp; Kitchen"/>
    <s v="Home &amp; Kitchen"/>
    <s v="Home &amp; Kitchen"/>
    <n v="7"/>
    <s v="Home &amp; Kitchen"/>
    <m/>
    <n v="2023"/>
    <x v="7"/>
    <n v="22"/>
    <n v="7"/>
    <s v="Weekday"/>
    <m/>
  </r>
  <r>
    <s v="WEB-8131"/>
    <d v="2025-04-22T00:00:00"/>
    <s v="Kavya Khan"/>
    <s v="Pune"/>
    <s v="Beauty"/>
    <s v="Lipstick"/>
    <n v="2"/>
    <n v="953.2"/>
    <s v="Debit Card"/>
    <s v="Delivered"/>
    <n v="5"/>
    <n v="1906.4"/>
    <m/>
    <m/>
    <m/>
    <m/>
    <m/>
    <m/>
    <s v="Completed"/>
    <s v="Yes"/>
    <s v="No"/>
    <m/>
    <n v="595"/>
    <n v="444"/>
    <n v="1098537.4901531704"/>
    <n v="96724.388030634553"/>
    <n v="3.9001122334455669"/>
    <s v="Lipstick"/>
    <s v="Beauty"/>
    <s v="Beauty"/>
    <s v="Beauty"/>
    <s v="Beauty"/>
    <n v="10"/>
    <s v="Beauty"/>
    <m/>
    <n v="2025"/>
    <x v="7"/>
    <n v="22"/>
    <n v="3"/>
    <s v="Weekday"/>
    <m/>
  </r>
  <r>
    <s v="WEB-8406"/>
    <d v="2024-12-23T00:00:00"/>
    <s v="Neha Pillai"/>
    <s v="Mumbai"/>
    <s v="Beauty"/>
    <s v="Face Cream"/>
    <n v="3"/>
    <n v="1346.64"/>
    <s v="Upi"/>
    <s v="Delivered"/>
    <n v="4"/>
    <n v="4039.92"/>
    <m/>
    <m/>
    <m/>
    <m/>
    <m/>
    <m/>
    <s v="Completed"/>
    <s v="Yes"/>
    <s v="No"/>
    <m/>
    <n v="619"/>
    <n v="468"/>
    <n v="1098537.4901531704"/>
    <n v="96724.388030634553"/>
    <n v="3.9001122334455669"/>
    <s v="Face Cream"/>
    <s v="Beauty"/>
    <s v="Beauty"/>
    <s v="Beauty"/>
    <s v="Beauty"/>
    <n v="80"/>
    <s v="Beauty"/>
    <m/>
    <n v="2024"/>
    <x v="10"/>
    <n v="23"/>
    <n v="2"/>
    <s v="Weekday"/>
    <m/>
  </r>
  <r>
    <s v="WEB-9249"/>
    <d v="2023-11-13T00:00:00"/>
    <s v="Neha Pillai"/>
    <s v="Kolkata"/>
    <s v="Fashion"/>
    <s v="Running Shoes"/>
    <n v="3"/>
    <n v="1505.93"/>
    <s v="Net Banking"/>
    <s v="Delivered"/>
    <n v="3"/>
    <n v="4517.79"/>
    <m/>
    <m/>
    <m/>
    <m/>
    <m/>
    <m/>
    <s v="Completed"/>
    <s v="Yes"/>
    <s v="No"/>
    <m/>
    <n v="590"/>
    <n v="451"/>
    <n v="1892867.2841657216"/>
    <n v="199432.98236095349"/>
    <n v="3.8949824970828471"/>
    <s v="Running Shoes"/>
    <s v="Fashion"/>
    <s v="Fashion"/>
    <s v="Fashion"/>
    <s v="Fashion"/>
    <n v="45"/>
    <s v="Fashion"/>
    <m/>
    <n v="2023"/>
    <x v="3"/>
    <n v="13"/>
    <n v="2"/>
    <s v="Weekday"/>
    <m/>
  </r>
  <r>
    <s v="WEB-5706"/>
    <d v="2024-08-12T00:00:00"/>
    <s v="Aditya Joshi"/>
    <s v="Hyderabad"/>
    <s v="Home &amp; Kitchen"/>
    <s v="Non-Stick Pan"/>
    <n v="1"/>
    <n v="563.13"/>
    <s v="Upi"/>
    <s v="Delivered"/>
    <m/>
    <n v="563.13"/>
    <m/>
    <m/>
    <m/>
    <m/>
    <m/>
    <m/>
    <s v="Completed"/>
    <s v="No"/>
    <s v="No"/>
    <m/>
    <n v="559"/>
    <n v="408"/>
    <n v="1463424.4009529033"/>
    <n v="118285.78776560788"/>
    <n v="3.8140589569160999"/>
    <s v="Non-Stick Pan"/>
    <s v="Home &amp; Kitchen"/>
    <s v="Home &amp; Kitchen"/>
    <s v="Home &amp; Kitchen"/>
    <s v="Home &amp; Kitchen"/>
    <n v="7"/>
    <s v="Home &amp; Kitchen"/>
    <m/>
    <n v="2024"/>
    <x v="9"/>
    <n v="12"/>
    <n v="2"/>
    <s v="Weekday"/>
    <m/>
  </r>
  <r>
    <s v="WEB-9220"/>
    <d v="2024-04-15T00:00:00"/>
    <s v="Riya Joshi"/>
    <s v="Pune"/>
    <s v="Fashion"/>
    <s v="Sunglasses"/>
    <n v="2"/>
    <n v="1419.824472190694"/>
    <s v="Net Banking"/>
    <s v="Delivered"/>
    <n v="4"/>
    <n v="2839.648944381388"/>
    <m/>
    <m/>
    <m/>
    <m/>
    <m/>
    <m/>
    <s v="Completed"/>
    <s v="Yes"/>
    <s v="No"/>
    <m/>
    <n v="595"/>
    <n v="444"/>
    <n v="1892867.2841657216"/>
    <n v="199432.98236095349"/>
    <n v="3.8949824970828471"/>
    <s v="Sunglasses"/>
    <s v="Fashion"/>
    <s v="Fashion"/>
    <s v="Fashion"/>
    <s v="Fashion"/>
    <n v="53"/>
    <s v="Fashion"/>
    <m/>
    <n v="2024"/>
    <x v="7"/>
    <n v="15"/>
    <n v="2"/>
    <s v="Weekday"/>
    <m/>
  </r>
  <r>
    <s v="WEB-5386"/>
    <d v="2023-12-30T00:00:00"/>
    <s v="Rahul Menon"/>
    <s v="Kolkata"/>
    <s v="Books"/>
    <s v="Kids Story Book"/>
    <n v="1"/>
    <n v="475.62"/>
    <s v="Debit Card"/>
    <s v="Delivered"/>
    <n v="4"/>
    <n v="475.62"/>
    <m/>
    <m/>
    <m/>
    <m/>
    <m/>
    <m/>
    <s v="Completed"/>
    <s v="No"/>
    <s v="No"/>
    <m/>
    <n v="590"/>
    <n v="451"/>
    <n v="594714.6477588166"/>
    <n v="60882.938065984097"/>
    <n v="3.804733727810651"/>
    <s v="Kids Story Book"/>
    <s v="Books"/>
    <s v="Books"/>
    <s v="Books"/>
    <s v="Books"/>
    <n v="23"/>
    <s v="Books"/>
    <m/>
    <n v="2023"/>
    <x v="10"/>
    <n v="30"/>
    <n v="7"/>
    <s v="Weekday"/>
    <m/>
  </r>
  <r>
    <s v="WEB-7265"/>
    <d v="2025-05-26T00:00:00"/>
    <s v="Kavya Kapoor"/>
    <s v="Mumbai"/>
    <s v="Home &amp; Kitchen"/>
    <s v="Storage Box"/>
    <n v="1"/>
    <n v="1893.19"/>
    <s v="Debit Card"/>
    <s v="Delivered"/>
    <n v="4"/>
    <n v="1893.19"/>
    <m/>
    <m/>
    <m/>
    <m/>
    <m/>
    <m/>
    <s v="Completed"/>
    <s v="Yes"/>
    <s v="No"/>
    <m/>
    <n v="619"/>
    <n v="468"/>
    <n v="1463424.4009529033"/>
    <n v="118285.78776560788"/>
    <n v="3.8140589569160999"/>
    <s v="Storage Box"/>
    <s v="Home &amp; Kitchen"/>
    <s v="Home &amp; Kitchen"/>
    <s v="Home &amp; Kitchen"/>
    <s v="Home &amp; Kitchen"/>
    <n v="8"/>
    <s v="Home &amp; Kitchen"/>
    <m/>
    <n v="2025"/>
    <x v="6"/>
    <n v="26"/>
    <n v="2"/>
    <s v="Weekday"/>
    <m/>
  </r>
  <r>
    <s v="WEB-7395"/>
    <d v="2023-02-06T00:00:00"/>
    <s v="Karan Mehta"/>
    <s v="Kolkata"/>
    <s v="Home &amp; Kitchen"/>
    <s v="Table Lamp"/>
    <n v="1"/>
    <n v="852.5"/>
    <s v="Net Banking"/>
    <s v="Delivered"/>
    <n v="4"/>
    <n v="852.5"/>
    <m/>
    <m/>
    <m/>
    <m/>
    <m/>
    <m/>
    <s v="Completed"/>
    <s v="No"/>
    <s v="No"/>
    <m/>
    <n v="590"/>
    <n v="451"/>
    <n v="1463424.4009529033"/>
    <n v="118285.78776560788"/>
    <n v="3.8140589569160999"/>
    <s v="Table Lamp"/>
    <s v="Home &amp; Kitchen"/>
    <s v="Home &amp; Kitchen"/>
    <s v="Home &amp; Kitchen"/>
    <s v="Home &amp; Kitchen"/>
    <n v="32"/>
    <s v="Home &amp; Kitchen"/>
    <m/>
    <n v="2023"/>
    <x v="0"/>
    <n v="6"/>
    <n v="2"/>
    <s v="Weekday"/>
    <m/>
  </r>
  <r>
    <s v="WEB-9079"/>
    <d v="2023-10-18T00:00:00"/>
    <s v="Neha Kapoor"/>
    <s v="Ahmedabad"/>
    <s v="Beauty"/>
    <s v="Shampoo 200Ml"/>
    <n v="1"/>
    <n v="1022.66"/>
    <s v="Debit Card"/>
    <s v="Delivered"/>
    <n v="1"/>
    <n v="1022.66"/>
    <m/>
    <m/>
    <m/>
    <m/>
    <m/>
    <m/>
    <s v="Completed"/>
    <s v="Yes"/>
    <s v="No"/>
    <m/>
    <n v="589"/>
    <n v="426"/>
    <n v="1098537.4901531704"/>
    <n v="96724.388030634553"/>
    <n v="3.9001122334455669"/>
    <s v="Shampoo 200Ml"/>
    <s v="Beauty"/>
    <s v="Beauty"/>
    <s v="Beauty"/>
    <s v="Beauty"/>
    <n v="64"/>
    <s v="Beauty"/>
    <m/>
    <n v="2023"/>
    <x v="8"/>
    <n v="18"/>
    <n v="4"/>
    <s v="Weekday"/>
    <m/>
  </r>
  <r>
    <s v="WEB-9096"/>
    <d v="2023-06-18T00:00:00"/>
    <s v="Vivaan Iyer"/>
    <s v="Ahmedabad"/>
    <s v="Beauty"/>
    <s v="Hair Oil"/>
    <n v="1"/>
    <n v="986.69"/>
    <s v="Upi"/>
    <s v="Delivered"/>
    <n v="4"/>
    <n v="986.69"/>
    <m/>
    <m/>
    <m/>
    <m/>
    <m/>
    <m/>
    <s v="Completed"/>
    <s v="No"/>
    <s v="No"/>
    <m/>
    <n v="589"/>
    <n v="426"/>
    <n v="1098537.4901531704"/>
    <n v="96724.388030634553"/>
    <n v="3.9001122334455669"/>
    <s v="Hair Oil"/>
    <s v="Beauty"/>
    <s v="Beauty"/>
    <s v="Beauty"/>
    <s v="Beauty"/>
    <n v="70"/>
    <s v="Beauty"/>
    <m/>
    <n v="2023"/>
    <x v="11"/>
    <n v="18"/>
    <n v="1"/>
    <s v="Weekday"/>
    <m/>
  </r>
  <r>
    <s v="WEB-8294"/>
    <d v="2024-03-12T00:00:00"/>
    <s v="Ananya Sharma"/>
    <s v="Chennai"/>
    <s v="Fashion"/>
    <s v="Running Shoes"/>
    <n v="1"/>
    <n v="1387.61"/>
    <s v="Credit Card"/>
    <s v="Delivered"/>
    <n v="2"/>
    <n v="1387.61"/>
    <m/>
    <m/>
    <m/>
    <m/>
    <m/>
    <m/>
    <s v="Completed"/>
    <s v="Yes"/>
    <s v="No"/>
    <m/>
    <n v="558"/>
    <n v="430"/>
    <n v="1892867.2841657216"/>
    <n v="199432.98236095349"/>
    <n v="3.8949824970828471"/>
    <s v="Running Shoes"/>
    <s v="Fashion"/>
    <s v="Fashion"/>
    <s v="Fashion"/>
    <s v="Fashion"/>
    <n v="45"/>
    <s v="Fashion"/>
    <m/>
    <n v="2024"/>
    <x v="4"/>
    <n v="12"/>
    <n v="3"/>
    <s v="Weekday"/>
    <m/>
  </r>
  <r>
    <s v="WEB-9445"/>
    <d v="2024-12-22T00:00:00"/>
    <s v="Riya Chatterjee"/>
    <s v="Delhi"/>
    <s v="Beauty"/>
    <s v="Hair Oil"/>
    <n v="1"/>
    <n v="271.82"/>
    <s v="Upi"/>
    <s v="Delivered"/>
    <n v="4"/>
    <n v="271.82"/>
    <m/>
    <m/>
    <m/>
    <m/>
    <m/>
    <m/>
    <s v="Completed"/>
    <s v="No"/>
    <s v="No"/>
    <m/>
    <n v="573"/>
    <n v="450"/>
    <n v="1098537.4901531704"/>
    <n v="96724.388030634553"/>
    <n v="3.9001122334455669"/>
    <s v="Hair Oil"/>
    <s v="Beauty"/>
    <s v="Beauty"/>
    <s v="Beauty"/>
    <s v="Beauty"/>
    <n v="70"/>
    <s v="Beauty"/>
    <m/>
    <n v="2024"/>
    <x v="10"/>
    <n v="22"/>
    <n v="1"/>
    <s v="Weekday"/>
    <m/>
  </r>
  <r>
    <s v="WEB-5118"/>
    <d v="2023-07-23T00:00:00"/>
    <s v="Aditya Sharma"/>
    <s v="Ahmedabad"/>
    <s v="Fashion"/>
    <s v="Sunglasses"/>
    <n v="1"/>
    <n v="2161.27"/>
    <s v="Cash On Delivery"/>
    <s v="Delivered"/>
    <n v="2"/>
    <n v="2161.27"/>
    <m/>
    <m/>
    <m/>
    <m/>
    <m/>
    <m/>
    <s v="Completed"/>
    <s v="Yes"/>
    <s v="No"/>
    <m/>
    <n v="589"/>
    <n v="426"/>
    <n v="1892867.2841657216"/>
    <n v="199432.98236095349"/>
    <n v="3.8949824970828471"/>
    <s v="Sunglasses"/>
    <s v="Fashion"/>
    <s v="Fashion"/>
    <s v="Fashion"/>
    <s v="Fashion"/>
    <n v="53"/>
    <s v="Fashion"/>
    <m/>
    <n v="2023"/>
    <x v="2"/>
    <n v="23"/>
    <n v="1"/>
    <s v="Weekday"/>
    <m/>
  </r>
  <r>
    <s v="WEB-6360"/>
    <d v="2023-12-13T00:00:00"/>
    <s v="Diya Bose"/>
    <s v="Kolkata"/>
    <s v="Books"/>
    <s v="Kids Story Book"/>
    <n v="2"/>
    <n v="701.45"/>
    <s v="Debit Card"/>
    <s v="Cancelled"/>
    <n v="5"/>
    <n v="1402.9"/>
    <m/>
    <m/>
    <m/>
    <m/>
    <m/>
    <m/>
    <s v="Lost Sale"/>
    <s v="No"/>
    <s v="Yes"/>
    <m/>
    <n v="590"/>
    <n v="451"/>
    <n v="594714.6477588166"/>
    <n v="60882.938065984097"/>
    <n v="3.804733727810651"/>
    <s v="Kids Story Book"/>
    <s v="Books"/>
    <s v="Books"/>
    <s v="Books"/>
    <s v="Books"/>
    <n v="23"/>
    <s v="Books"/>
    <m/>
    <n v="2023"/>
    <x v="10"/>
    <n v="13"/>
    <n v="4"/>
    <s v="Weekday"/>
    <m/>
  </r>
  <r>
    <s v="WEB-7825"/>
    <d v="2023-07-29T00:00:00"/>
    <s v="Riya Nair"/>
    <s v="Kolkata"/>
    <s v="Books"/>
    <s v="Fiction Novel"/>
    <n v="1"/>
    <n v="346.85"/>
    <s v="Cash On Delivery"/>
    <s v="Delivered"/>
    <m/>
    <n v="346.85"/>
    <m/>
    <m/>
    <m/>
    <m/>
    <m/>
    <m/>
    <s v="Completed"/>
    <s v="No"/>
    <s v="No"/>
    <m/>
    <n v="590"/>
    <n v="451"/>
    <n v="594714.6477588166"/>
    <n v="60882.938065984097"/>
    <n v="3.804733727810651"/>
    <s v="Fiction Novel"/>
    <s v="Books"/>
    <s v="Books"/>
    <s v="Books"/>
    <s v="Books"/>
    <n v="11"/>
    <s v="Books"/>
    <m/>
    <n v="2023"/>
    <x v="2"/>
    <n v="29"/>
    <n v="7"/>
    <s v="Weekday"/>
    <m/>
  </r>
  <r>
    <s v="WEB-8528"/>
    <d v="2023-03-01T00:00:00"/>
    <s v="Vikram Rao"/>
    <s v="Mumbai"/>
    <s v="Electronics"/>
    <s v="Usb Cable"/>
    <n v="1"/>
    <n v="1717.55"/>
    <s v="Credit Card"/>
    <s v="Delivered"/>
    <n v="5"/>
    <n v="1717.55"/>
    <m/>
    <m/>
    <m/>
    <m/>
    <m/>
    <m/>
    <s v="Completed"/>
    <s v="Yes"/>
    <s v="No"/>
    <m/>
    <n v="619"/>
    <n v="468"/>
    <n v="2759712.3299794244"/>
    <n v="330643.50635802455"/>
    <n v="3.8641711229946525"/>
    <s v="Usb Cable"/>
    <s v="Electronics"/>
    <s v="Electronics"/>
    <s v="Electronics"/>
    <s v="Electronics"/>
    <n v="13"/>
    <s v="Electronics"/>
    <m/>
    <n v="2023"/>
    <x v="4"/>
    <n v="1"/>
    <n v="4"/>
    <s v="Weekend"/>
    <m/>
  </r>
  <r>
    <s v="WEB-9601"/>
    <d v="2023-01-04T00:00:00"/>
    <s v="Ishaan Das"/>
    <s v="Kolkata"/>
    <s v="Beauty"/>
    <s v="Hair Oil"/>
    <n v="3"/>
    <n v="211.53"/>
    <s v="Net Banking"/>
    <s v="Delivered"/>
    <n v="4"/>
    <n v="634.59"/>
    <m/>
    <m/>
    <m/>
    <m/>
    <m/>
    <m/>
    <s v="Completed"/>
    <s v="No"/>
    <s v="No"/>
    <m/>
    <n v="590"/>
    <n v="451"/>
    <n v="1098537.4901531704"/>
    <n v="96724.388030634553"/>
    <n v="3.9001122334455669"/>
    <s v="Hair Oil"/>
    <s v="Beauty"/>
    <s v="Beauty"/>
    <s v="Beauty"/>
    <s v="Beauty"/>
    <n v="70"/>
    <s v="Beauty"/>
    <m/>
    <n v="2023"/>
    <x v="5"/>
    <n v="4"/>
    <n v="4"/>
    <s v="Weekday"/>
    <m/>
  </r>
  <r>
    <s v="WEB-8331"/>
    <d v="2023-09-22T00:00:00"/>
    <s v="Saanvi Singh"/>
    <s v="Pune"/>
    <s v="Books"/>
    <s v="Kids Story Book"/>
    <n v="1"/>
    <n v="213.81"/>
    <s v="Upi"/>
    <s v="Cancelled"/>
    <n v="2"/>
    <n v="213.81"/>
    <m/>
    <m/>
    <m/>
    <m/>
    <m/>
    <m/>
    <s v="Lost Sale"/>
    <s v="No"/>
    <s v="Yes"/>
    <m/>
    <n v="595"/>
    <n v="444"/>
    <n v="594714.6477588166"/>
    <n v="60882.938065984097"/>
    <n v="3.804733727810651"/>
    <s v="Kids Story Book"/>
    <s v="Books"/>
    <s v="Books"/>
    <s v="Books"/>
    <s v="Books"/>
    <n v="23"/>
    <s v="Books"/>
    <m/>
    <n v="2023"/>
    <x v="1"/>
    <n v="22"/>
    <n v="6"/>
    <s v="Weekday"/>
    <m/>
  </r>
  <r>
    <s v="WEB-5294"/>
    <d v="2025-01-10T00:00:00"/>
    <s v="Vikram Chatterjee"/>
    <s v="Ahmedabad"/>
    <s v="Books"/>
    <s v="Kids Story Book"/>
    <n v="1"/>
    <n v="450.26903299203627"/>
    <s v="Credit Card"/>
    <s v="Cancelled"/>
    <n v="5"/>
    <n v="450.26903299203627"/>
    <m/>
    <m/>
    <m/>
    <m/>
    <m/>
    <m/>
    <s v="Lost Sale"/>
    <s v="No"/>
    <s v="Yes"/>
    <m/>
    <n v="589"/>
    <n v="426"/>
    <n v="594714.6477588166"/>
    <n v="60882.938065984097"/>
    <n v="3.804733727810651"/>
    <s v="Kids Story Book"/>
    <s v="Books"/>
    <s v="Books"/>
    <s v="Books"/>
    <s v="Books"/>
    <n v="23"/>
    <s v="Books"/>
    <m/>
    <n v="2025"/>
    <x v="5"/>
    <n v="10"/>
    <n v="6"/>
    <s v="Weekday"/>
    <m/>
  </r>
  <r>
    <s v="WEB-6145"/>
    <d v="2025-04-13T00:00:00"/>
    <s v="Diya Das"/>
    <s v="Kolkata"/>
    <s v="Books"/>
    <s v="Notebook Set"/>
    <n v="2"/>
    <n v="476.33"/>
    <s v="Cash On Delivery"/>
    <s v="Pending"/>
    <n v="5"/>
    <n v="952.66"/>
    <m/>
    <m/>
    <m/>
    <m/>
    <m/>
    <m/>
    <s v="Pending"/>
    <s v="No"/>
    <s v="Yes"/>
    <m/>
    <n v="590"/>
    <n v="451"/>
    <n v="594714.6477588166"/>
    <n v="60882.938065984097"/>
    <n v="3.804733727810651"/>
    <s v="Notebook Set"/>
    <s v="Books"/>
    <s v="Books"/>
    <s v="Books"/>
    <s v="Books"/>
    <n v="20"/>
    <s v="Books"/>
    <m/>
    <n v="2025"/>
    <x v="7"/>
    <n v="13"/>
    <n v="1"/>
    <s v="Weekday"/>
    <m/>
  </r>
  <r>
    <s v="WEB-6021"/>
    <d v="2023-05-25T00:00:00"/>
    <s v="Vivaan Pillai"/>
    <s v="Ahmedabad"/>
    <s v="Beauty"/>
    <s v="Hair Oil"/>
    <n v="1"/>
    <n v="615.16"/>
    <s v="Debit Card"/>
    <s v="Delivered"/>
    <n v="4"/>
    <n v="615.16"/>
    <m/>
    <m/>
    <m/>
    <m/>
    <m/>
    <m/>
    <s v="Completed"/>
    <s v="No"/>
    <s v="No"/>
    <m/>
    <n v="589"/>
    <n v="426"/>
    <n v="1098537.4901531704"/>
    <n v="96724.388030634553"/>
    <n v="3.9001122334455669"/>
    <s v="Hair Oil"/>
    <s v="Beauty"/>
    <s v="Beauty"/>
    <s v="Beauty"/>
    <s v="Beauty"/>
    <n v="70"/>
    <s v="Beauty"/>
    <m/>
    <n v="2023"/>
    <x v="6"/>
    <n v="25"/>
    <n v="5"/>
    <s v="Weekday"/>
    <m/>
  </r>
  <r>
    <s v="WEB-6288"/>
    <d v="2024-12-02T00:00:00"/>
    <s v="Meera Gupta"/>
    <s v="Delhi"/>
    <s v="Beauty"/>
    <s v="Perfume 50Ml"/>
    <n v="2"/>
    <n v="216.96"/>
    <s v="Cash On Delivery"/>
    <s v="Delivered"/>
    <n v="4"/>
    <n v="433.92"/>
    <m/>
    <m/>
    <m/>
    <m/>
    <m/>
    <m/>
    <s v="Completed"/>
    <s v="No"/>
    <s v="No"/>
    <m/>
    <n v="573"/>
    <n v="450"/>
    <n v="1098537.4901531704"/>
    <n v="96724.388030634553"/>
    <n v="3.9001122334455669"/>
    <s v="Perfume 50Ml"/>
    <s v="Beauty"/>
    <s v="Beauty"/>
    <s v="Beauty"/>
    <s v="Beauty"/>
    <n v="18"/>
    <s v="Beauty"/>
    <m/>
    <n v="2024"/>
    <x v="10"/>
    <n v="2"/>
    <n v="2"/>
    <s v="Weekday"/>
    <m/>
  </r>
  <r>
    <s v="WEB-8041"/>
    <d v="2024-05-29T00:00:00"/>
    <s v="Rahul Malhotra"/>
    <s v="Kolkata"/>
    <s v="Electronics"/>
    <s v="Power Bank 10000Mah"/>
    <n v="3"/>
    <n v="2426.41"/>
    <s v="Cash On Delivery"/>
    <s v="Cancelled"/>
    <n v="4"/>
    <n v="7279.23"/>
    <m/>
    <m/>
    <m/>
    <m/>
    <m/>
    <m/>
    <s v="Lost Sale"/>
    <s v="No"/>
    <s v="Yes"/>
    <m/>
    <n v="590"/>
    <n v="451"/>
    <n v="2759712.3299794244"/>
    <n v="330643.50635802455"/>
    <n v="3.8641711229946525"/>
    <s v="Power Bank 10000Mah"/>
    <s v="Electronics"/>
    <s v="Electronics"/>
    <s v="Electronics"/>
    <s v="Electronics"/>
    <n v="3"/>
    <s v="Electronics"/>
    <m/>
    <n v="2024"/>
    <x v="6"/>
    <n v="29"/>
    <n v="4"/>
    <s v="Weekday"/>
    <m/>
  </r>
  <r>
    <s v="WEB-9191"/>
    <d v="2024-01-15T00:00:00"/>
    <s v="Aditya Gupta"/>
    <s v="Hyderabad"/>
    <s v="Home &amp; Kitchen"/>
    <s v="Water Bottle"/>
    <n v="1"/>
    <n v="787.06"/>
    <s v="Debit Card"/>
    <s v="Delivered"/>
    <m/>
    <n v="787.06"/>
    <m/>
    <m/>
    <m/>
    <m/>
    <m/>
    <m/>
    <s v="Completed"/>
    <s v="No"/>
    <s v="No"/>
    <m/>
    <n v="559"/>
    <n v="408"/>
    <n v="1463424.4009529033"/>
    <n v="118285.78776560788"/>
    <n v="3.8140589569160999"/>
    <s v="Water Bottle"/>
    <s v="Home &amp; Kitchen"/>
    <s v="Home &amp; Kitchen"/>
    <s v="Home &amp; Kitchen"/>
    <s v="Home &amp; Kitchen"/>
    <n v="2"/>
    <s v="Home &amp; Kitchen"/>
    <m/>
    <n v="2024"/>
    <x v="5"/>
    <n v="15"/>
    <n v="2"/>
    <s v="Weekday"/>
    <m/>
  </r>
  <r>
    <s v="WEB-5582"/>
    <d v="2023-08-28T00:00:00"/>
    <s v="Vivaan Rao"/>
    <s v="Chennai"/>
    <s v="Beauty"/>
    <s v="Shampoo 200Ml"/>
    <n v="2"/>
    <n v="726.49"/>
    <s v="Unknown"/>
    <s v="Delivered"/>
    <n v="5"/>
    <n v="1452.98"/>
    <m/>
    <m/>
    <m/>
    <m/>
    <m/>
    <m/>
    <s v="Completed"/>
    <s v="Yes"/>
    <s v="No"/>
    <m/>
    <n v="558"/>
    <n v="430"/>
    <n v="1098537.4901531704"/>
    <n v="96724.388030634553"/>
    <n v="3.9001122334455669"/>
    <s v="Shampoo 200Ml"/>
    <s v="Beauty"/>
    <s v="Beauty"/>
    <s v="Beauty"/>
    <s v="Beauty"/>
    <n v="64"/>
    <s v="Beauty"/>
    <m/>
    <n v="2023"/>
    <x v="9"/>
    <n v="28"/>
    <n v="2"/>
    <s v="Weekday"/>
    <m/>
  </r>
  <r>
    <s v="WEB-8949"/>
    <d v="2024-12-20T00:00:00"/>
    <s v="Rohan Gupta"/>
    <s v="Kolkata"/>
    <s v="Home &amp; Kitchen"/>
    <s v="Water Bottle"/>
    <n v="1"/>
    <n v="1018.14"/>
    <s v="Credit Card"/>
    <s v="Delivered"/>
    <n v="3"/>
    <n v="1018.14"/>
    <m/>
    <m/>
    <m/>
    <m/>
    <m/>
    <m/>
    <s v="Completed"/>
    <s v="Yes"/>
    <s v="No"/>
    <m/>
    <n v="590"/>
    <n v="451"/>
    <n v="1463424.4009529033"/>
    <n v="118285.78776560788"/>
    <n v="3.8140589569160999"/>
    <s v="Water Bottle"/>
    <s v="Home &amp; Kitchen"/>
    <s v="Home &amp; Kitchen"/>
    <s v="Home &amp; Kitchen"/>
    <s v="Home &amp; Kitchen"/>
    <n v="2"/>
    <s v="Home &amp; Kitchen"/>
    <m/>
    <n v="2024"/>
    <x v="10"/>
    <n v="20"/>
    <n v="6"/>
    <s v="Weekday"/>
    <m/>
  </r>
  <r>
    <s v="WEB-8902"/>
    <d v="2023-08-08T00:00:00"/>
    <s v="Simran Iyer"/>
    <s v="Mumbai"/>
    <s v="Home &amp; Kitchen"/>
    <s v="Table Lamp"/>
    <n v="3"/>
    <n v="309.77999999999997"/>
    <s v="Credit Card"/>
    <s v="Delivered"/>
    <n v="4"/>
    <n v="929.33999999999992"/>
    <m/>
    <m/>
    <m/>
    <m/>
    <m/>
    <m/>
    <s v="Completed"/>
    <s v="No"/>
    <s v="No"/>
    <m/>
    <n v="619"/>
    <n v="468"/>
    <n v="1463424.4009529033"/>
    <n v="118285.78776560788"/>
    <n v="3.8140589569160999"/>
    <s v="Table Lamp"/>
    <s v="Home &amp; Kitchen"/>
    <s v="Home &amp; Kitchen"/>
    <s v="Home &amp; Kitchen"/>
    <s v="Home &amp; Kitchen"/>
    <n v="32"/>
    <s v="Home &amp; Kitchen"/>
    <m/>
    <n v="2023"/>
    <x v="9"/>
    <n v="8"/>
    <n v="3"/>
    <s v="Weekday"/>
    <m/>
  </r>
  <r>
    <s v="WEB-5072"/>
    <d v="2023-06-19T00:00:00"/>
    <s v="Simran Gupta"/>
    <s v="Bengaluru"/>
    <s v="Beauty"/>
    <s v="Shampoo 200Ml"/>
    <n v="1"/>
    <n v="1130.79"/>
    <s v="Unknown"/>
    <s v="Delivered"/>
    <n v="5"/>
    <n v="1130.79"/>
    <m/>
    <m/>
    <m/>
    <m/>
    <m/>
    <m/>
    <s v="Completed"/>
    <s v="Yes"/>
    <s v="No"/>
    <m/>
    <n v="567"/>
    <n v="440"/>
    <n v="1098537.4901531704"/>
    <n v="96724.388030634553"/>
    <n v="3.9001122334455669"/>
    <s v="Shampoo 200Ml"/>
    <s v="Beauty"/>
    <s v="Beauty"/>
    <s v="Beauty"/>
    <s v="Beauty"/>
    <n v="64"/>
    <s v="Beauty"/>
    <m/>
    <n v="2023"/>
    <x v="11"/>
    <n v="19"/>
    <n v="2"/>
    <s v="Weekday"/>
    <m/>
  </r>
  <r>
    <s v="WEB-5810"/>
    <d v="2023-11-09T00:00:00"/>
    <s v="Ishaan Malhotra"/>
    <s v="Delhi"/>
    <s v="Beauty"/>
    <s v="Face Cream"/>
    <n v="1"/>
    <n v="881.12"/>
    <s v="Upi"/>
    <s v="Delivered"/>
    <n v="4"/>
    <n v="881.12"/>
    <m/>
    <m/>
    <m/>
    <m/>
    <m/>
    <m/>
    <s v="Completed"/>
    <s v="No"/>
    <s v="No"/>
    <m/>
    <n v="573"/>
    <n v="450"/>
    <n v="1098537.4901531704"/>
    <n v="96724.388030634553"/>
    <n v="3.9001122334455669"/>
    <s v="Face Cream"/>
    <s v="Beauty"/>
    <s v="Beauty"/>
    <s v="Beauty"/>
    <s v="Beauty"/>
    <n v="80"/>
    <s v="Beauty"/>
    <m/>
    <n v="2023"/>
    <x v="3"/>
    <n v="9"/>
    <n v="5"/>
    <s v="Weekday"/>
    <m/>
  </r>
  <r>
    <s v="WEB-5890"/>
    <d v="2024-03-20T00:00:00"/>
    <s v="Meera Mehta"/>
    <s v="Mumbai"/>
    <s v="Fashion"/>
    <s v="Running Shoes"/>
    <n v="1"/>
    <n v="1706.04"/>
    <s v="Cash On Delivery"/>
    <s v="Delivered"/>
    <n v="5"/>
    <n v="1706.04"/>
    <m/>
    <m/>
    <m/>
    <m/>
    <m/>
    <m/>
    <s v="Completed"/>
    <s v="Yes"/>
    <s v="No"/>
    <m/>
    <n v="619"/>
    <n v="468"/>
    <n v="1892867.2841657216"/>
    <n v="199432.98236095349"/>
    <n v="3.8949824970828471"/>
    <s v="Running Shoes"/>
    <s v="Fashion"/>
    <s v="Fashion"/>
    <s v="Fashion"/>
    <s v="Fashion"/>
    <n v="45"/>
    <s v="Fashion"/>
    <m/>
    <n v="2024"/>
    <x v="4"/>
    <n v="20"/>
    <n v="4"/>
    <s v="Weekday"/>
    <m/>
  </r>
  <r>
    <s v="WEB-7654"/>
    <d v="2024-12-06T00:00:00"/>
    <s v="Vikram Pillai"/>
    <s v="Ahmedabad"/>
    <s v="Books"/>
    <s v="Self-Help Book"/>
    <n v="1"/>
    <n v="442.47"/>
    <s v="Upi"/>
    <s v="Delivered"/>
    <n v="4"/>
    <n v="442.47"/>
    <m/>
    <m/>
    <m/>
    <m/>
    <m/>
    <m/>
    <s v="Completed"/>
    <s v="No"/>
    <s v="No"/>
    <m/>
    <n v="589"/>
    <n v="426"/>
    <n v="594714.6477588166"/>
    <n v="60882.938065984097"/>
    <n v="3.804733727810651"/>
    <s v="Self-Help Book"/>
    <s v="Books"/>
    <s v="Books"/>
    <s v="Books"/>
    <s v="Books"/>
    <n v="19"/>
    <s v="Books"/>
    <m/>
    <n v="2024"/>
    <x v="10"/>
    <n v="6"/>
    <n v="6"/>
    <s v="Weekday"/>
    <m/>
  </r>
  <r>
    <s v="WEB-5322"/>
    <d v="2023-10-21T00:00:00"/>
    <s v="Rahul Kumar"/>
    <s v="Ahmedabad"/>
    <s v="Home &amp; Kitchen"/>
    <s v="Water Bottle"/>
    <n v="2"/>
    <n v="1061.0999999999999"/>
    <s v="Credit Card"/>
    <s v="Pending"/>
    <n v="5"/>
    <n v="2122.1999999999998"/>
    <m/>
    <m/>
    <m/>
    <m/>
    <m/>
    <m/>
    <s v="Pending"/>
    <s v="No"/>
    <s v="Yes"/>
    <m/>
    <n v="589"/>
    <n v="426"/>
    <n v="1463424.4009529033"/>
    <n v="118285.78776560788"/>
    <n v="3.8140589569160999"/>
    <s v="Water Bottle"/>
    <s v="Home &amp; Kitchen"/>
    <s v="Home &amp; Kitchen"/>
    <s v="Home &amp; Kitchen"/>
    <s v="Home &amp; Kitchen"/>
    <n v="2"/>
    <s v="Home &amp; Kitchen"/>
    <m/>
    <n v="2023"/>
    <x v="8"/>
    <n v="21"/>
    <n v="7"/>
    <s v="Weekday"/>
    <m/>
  </r>
  <r>
    <s v="WEB-5543"/>
    <d v="2023-01-15T00:00:00"/>
    <s v="Aditya Kumar"/>
    <s v="Kolkata"/>
    <s v="Electronics"/>
    <s v="Usb Cable"/>
    <n v="1"/>
    <n v="2546"/>
    <s v="Cash On Delivery"/>
    <s v="Delivered"/>
    <n v="5"/>
    <n v="2546"/>
    <m/>
    <m/>
    <m/>
    <m/>
    <m/>
    <m/>
    <s v="Completed"/>
    <s v="Yes"/>
    <s v="No"/>
    <m/>
    <n v="590"/>
    <n v="451"/>
    <n v="2759712.3299794244"/>
    <n v="330643.50635802455"/>
    <n v="3.8641711229946525"/>
    <s v="Usb Cable"/>
    <s v="Electronics"/>
    <s v="Electronics"/>
    <s v="Electronics"/>
    <s v="Electronics"/>
    <n v="13"/>
    <s v="Electronics"/>
    <m/>
    <n v="2023"/>
    <x v="5"/>
    <n v="15"/>
    <n v="1"/>
    <s v="Weekday"/>
    <m/>
  </r>
  <r>
    <s v="WEB-6854"/>
    <d v="2023-02-06T00:00:00"/>
    <s v="Sanjay Rao"/>
    <s v="Pune"/>
    <s v="Fashion"/>
    <s v="Denim Jeans"/>
    <n v="3"/>
    <n v="1139.45"/>
    <s v="Cash On Delivery"/>
    <s v="Returned"/>
    <n v="5"/>
    <n v="3418.3500000000004"/>
    <m/>
    <m/>
    <m/>
    <m/>
    <m/>
    <m/>
    <s v="Completed"/>
    <s v="No"/>
    <s v="No"/>
    <m/>
    <n v="595"/>
    <n v="444"/>
    <n v="1892867.2841657216"/>
    <n v="199432.98236095349"/>
    <n v="3.8949824970828471"/>
    <s v="Denim Jeans"/>
    <s v="Fashion"/>
    <s v="Fashion"/>
    <s v="Fashion"/>
    <s v="Fashion"/>
    <n v="6"/>
    <s v="Fashion"/>
    <m/>
    <n v="2023"/>
    <x v="0"/>
    <n v="6"/>
    <n v="2"/>
    <s v="Weekday"/>
    <m/>
  </r>
  <r>
    <s v="WEB-7477"/>
    <d v="2024-11-06T00:00:00"/>
    <s v="Rahul Gupta"/>
    <s v="Chennai"/>
    <s v="Books"/>
    <s v="Self-Help Book"/>
    <n v="1"/>
    <n v="346.66"/>
    <s v="Cash On Delivery"/>
    <s v="Returned"/>
    <n v="4"/>
    <n v="346.66"/>
    <m/>
    <m/>
    <m/>
    <m/>
    <m/>
    <m/>
    <s v="Completed"/>
    <s v="No"/>
    <s v="No"/>
    <m/>
    <n v="558"/>
    <n v="430"/>
    <n v="594714.6477588166"/>
    <n v="60882.938065984097"/>
    <n v="3.804733727810651"/>
    <s v="Self-Help Book"/>
    <s v="Books"/>
    <s v="Books"/>
    <s v="Books"/>
    <s v="Books"/>
    <n v="19"/>
    <s v="Books"/>
    <m/>
    <n v="2024"/>
    <x v="3"/>
    <n v="6"/>
    <n v="4"/>
    <s v="Weekday"/>
    <m/>
  </r>
  <r>
    <s v="WEB-5025"/>
    <d v="2025-05-31T00:00:00"/>
    <s v="Meera Reddy"/>
    <s v="Ahmedabad"/>
    <s v="Beauty"/>
    <s v="Hair Oil"/>
    <n v="1"/>
    <n v="842.96"/>
    <s v="Cash On Delivery"/>
    <s v="Pending"/>
    <n v="5"/>
    <n v="842.96"/>
    <m/>
    <m/>
    <m/>
    <m/>
    <m/>
    <m/>
    <s v="Pending"/>
    <s v="No"/>
    <s v="Yes"/>
    <m/>
    <n v="589"/>
    <n v="426"/>
    <n v="1098537.4901531704"/>
    <n v="96724.388030634553"/>
    <n v="3.9001122334455669"/>
    <s v="Hair Oil"/>
    <s v="Beauty"/>
    <s v="Beauty"/>
    <s v="Beauty"/>
    <s v="Beauty"/>
    <n v="70"/>
    <s v="Beauty"/>
    <m/>
    <n v="2025"/>
    <x v="6"/>
    <n v="31"/>
    <n v="7"/>
    <s v="Weekday"/>
    <m/>
  </r>
  <r>
    <s v="WEB-9008"/>
    <d v="2024-12-25T00:00:00"/>
    <s v="Neha Joshi"/>
    <s v="Chennai"/>
    <s v="Fashion"/>
    <s v="Women'S Kurti"/>
    <n v="1"/>
    <n v="638"/>
    <s v="Debit Card"/>
    <s v="Delivered"/>
    <n v="3"/>
    <n v="638"/>
    <m/>
    <m/>
    <m/>
    <m/>
    <m/>
    <m/>
    <s v="Completed"/>
    <s v="No"/>
    <s v="No"/>
    <m/>
    <n v="558"/>
    <n v="430"/>
    <n v="1892867.2841657216"/>
    <n v="199432.98236095349"/>
    <n v="3.8949824970828471"/>
    <s v="Women'S Kurti"/>
    <s v="Fashion"/>
    <s v="Fashion"/>
    <s v="Fashion"/>
    <s v="Fashion"/>
    <n v="15"/>
    <s v="Fashion"/>
    <m/>
    <n v="2024"/>
    <x v="10"/>
    <n v="25"/>
    <n v="4"/>
    <s v="Weekday"/>
    <m/>
  </r>
  <r>
    <s v="WEB-5931"/>
    <d v="2023-08-23T00:00:00"/>
    <s v="Sanjay Menon"/>
    <s v="Mumbai"/>
    <s v="Beauty"/>
    <s v="Hair Oil"/>
    <n v="1"/>
    <n v="170.36"/>
    <s v="Net Banking"/>
    <s v="Returned"/>
    <n v="5"/>
    <n v="170.36"/>
    <m/>
    <m/>
    <m/>
    <m/>
    <m/>
    <m/>
    <s v="Completed"/>
    <s v="No"/>
    <s v="No"/>
    <m/>
    <n v="619"/>
    <n v="468"/>
    <n v="1098537.4901531704"/>
    <n v="96724.388030634553"/>
    <n v="3.9001122334455669"/>
    <s v="Hair Oil"/>
    <s v="Beauty"/>
    <s v="Beauty"/>
    <s v="Beauty"/>
    <s v="Beauty"/>
    <n v="70"/>
    <s v="Beauty"/>
    <m/>
    <n v="2023"/>
    <x v="9"/>
    <n v="23"/>
    <n v="4"/>
    <s v="Weekday"/>
    <m/>
  </r>
  <r>
    <s v="WEB-6623"/>
    <d v="2024-07-24T00:00:00"/>
    <s v="Karan Kapoor"/>
    <s v="Bengaluru"/>
    <s v="Beauty"/>
    <s v="Lipstick"/>
    <n v="2"/>
    <n v="693.05"/>
    <s v="Debit Card"/>
    <s v="Delivered"/>
    <n v="4"/>
    <n v="1386.1"/>
    <m/>
    <m/>
    <m/>
    <m/>
    <m/>
    <m/>
    <s v="Completed"/>
    <s v="Yes"/>
    <s v="No"/>
    <m/>
    <n v="567"/>
    <n v="440"/>
    <n v="1098537.4901531704"/>
    <n v="96724.388030634553"/>
    <n v="3.9001122334455669"/>
    <s v="Lipstick"/>
    <s v="Beauty"/>
    <s v="Beauty"/>
    <s v="Beauty"/>
    <s v="Beauty"/>
    <n v="10"/>
    <s v="Beauty"/>
    <m/>
    <n v="2024"/>
    <x v="2"/>
    <n v="24"/>
    <n v="4"/>
    <s v="Weekday"/>
    <m/>
  </r>
  <r>
    <s v="WEB-9589"/>
    <d v="2024-08-17T00:00:00"/>
    <s v="Neha Gupta"/>
    <s v="Kolkata"/>
    <s v="Fashion"/>
    <s v="Women'S Kurti"/>
    <n v="1"/>
    <n v="2234.7199999999998"/>
    <s v="Net Banking"/>
    <s v="Delivered"/>
    <n v="4"/>
    <n v="2234.7199999999998"/>
    <m/>
    <m/>
    <m/>
    <m/>
    <m/>
    <m/>
    <s v="Completed"/>
    <s v="Yes"/>
    <s v="No"/>
    <m/>
    <n v="590"/>
    <n v="451"/>
    <n v="1892867.2841657216"/>
    <n v="199432.98236095349"/>
    <n v="3.8949824970828471"/>
    <s v="Women'S Kurti"/>
    <s v="Fashion"/>
    <s v="Fashion"/>
    <s v="Fashion"/>
    <s v="Fashion"/>
    <n v="15"/>
    <s v="Fashion"/>
    <m/>
    <n v="2024"/>
    <x v="9"/>
    <n v="17"/>
    <n v="7"/>
    <s v="Weekday"/>
    <m/>
  </r>
  <r>
    <s v="WEB-6643"/>
    <d v="2024-10-15T00:00:00"/>
    <s v="Tanya Reddy"/>
    <s v="Hyderabad"/>
    <s v="Beauty"/>
    <s v="Hair Oil"/>
    <n v="1"/>
    <n v="625.77"/>
    <s v="Net Banking"/>
    <s v="Delivered"/>
    <n v="3"/>
    <n v="625.77"/>
    <m/>
    <m/>
    <m/>
    <m/>
    <m/>
    <m/>
    <s v="Completed"/>
    <s v="No"/>
    <s v="No"/>
    <m/>
    <n v="559"/>
    <n v="408"/>
    <n v="1098537.4901531704"/>
    <n v="96724.388030634553"/>
    <n v="3.9001122334455669"/>
    <s v="Hair Oil"/>
    <s v="Beauty"/>
    <s v="Beauty"/>
    <s v="Beauty"/>
    <s v="Beauty"/>
    <n v="70"/>
    <s v="Beauty"/>
    <m/>
    <n v="2024"/>
    <x v="8"/>
    <n v="15"/>
    <n v="3"/>
    <s v="Weekday"/>
    <m/>
  </r>
  <r>
    <s v="WEB-7382"/>
    <d v="2023-08-30T00:00:00"/>
    <s v="Arjun Malhotra"/>
    <s v="Ahmedabad"/>
    <s v="Books"/>
    <s v="Notebook Set"/>
    <n v="1"/>
    <n v="608.73"/>
    <s v="Debit Card"/>
    <s v="Delivered"/>
    <n v="4"/>
    <n v="608.73"/>
    <m/>
    <m/>
    <m/>
    <m/>
    <m/>
    <m/>
    <s v="Completed"/>
    <s v="No"/>
    <s v="No"/>
    <m/>
    <n v="589"/>
    <n v="426"/>
    <n v="594714.6477588166"/>
    <n v="60882.938065984097"/>
    <n v="3.804733727810651"/>
    <s v="Notebook Set"/>
    <s v="Books"/>
    <s v="Books"/>
    <s v="Books"/>
    <s v="Books"/>
    <n v="20"/>
    <s v="Books"/>
    <m/>
    <n v="2023"/>
    <x v="9"/>
    <n v="30"/>
    <n v="4"/>
    <s v="Weekday"/>
    <m/>
  </r>
  <r>
    <s v="WEB-5625"/>
    <d v="2023-04-18T00:00:00"/>
    <s v="Arjun Menon"/>
    <s v="Ahmedabad"/>
    <s v="Electronics"/>
    <s v="Usb Cable"/>
    <n v="3"/>
    <n v="488.96"/>
    <s v="Debit Card"/>
    <s v="Delivered"/>
    <n v="5"/>
    <n v="1466.8799999999999"/>
    <m/>
    <m/>
    <m/>
    <m/>
    <m/>
    <m/>
    <s v="Completed"/>
    <s v="Yes"/>
    <s v="No"/>
    <m/>
    <n v="589"/>
    <n v="426"/>
    <n v="2759712.3299794244"/>
    <n v="330643.50635802455"/>
    <n v="3.8641711229946525"/>
    <s v="Usb Cable"/>
    <s v="Electronics"/>
    <s v="Electronics"/>
    <s v="Electronics"/>
    <s v="Electronics"/>
    <n v="13"/>
    <s v="Electronics"/>
    <m/>
    <n v="2023"/>
    <x v="7"/>
    <n v="18"/>
    <n v="3"/>
    <s v="Weekday"/>
    <m/>
  </r>
  <r>
    <s v="WEB-8444"/>
    <d v="2023-09-24T00:00:00"/>
    <s v="Tanya Kapoor"/>
    <s v="Bengaluru"/>
    <s v="Books"/>
    <s v="Fiction Novel"/>
    <n v="1"/>
    <n v="648.30999999999995"/>
    <s v="Cash On Delivery"/>
    <s v="Delivered"/>
    <n v="5"/>
    <n v="648.30999999999995"/>
    <m/>
    <m/>
    <m/>
    <m/>
    <m/>
    <m/>
    <s v="Completed"/>
    <s v="No"/>
    <s v="No"/>
    <m/>
    <n v="567"/>
    <n v="440"/>
    <n v="594714.6477588166"/>
    <n v="60882.938065984097"/>
    <n v="3.804733727810651"/>
    <s v="Fiction Novel"/>
    <s v="Books"/>
    <s v="Books"/>
    <s v="Books"/>
    <s v="Books"/>
    <n v="11"/>
    <s v="Books"/>
    <m/>
    <n v="2023"/>
    <x v="1"/>
    <n v="24"/>
    <n v="1"/>
    <s v="Weekday"/>
    <m/>
  </r>
  <r>
    <s v="WEB-6357"/>
    <d v="2023-03-03T00:00:00"/>
    <s v="Arjun Khan"/>
    <s v="Mumbai"/>
    <s v="Beauty"/>
    <s v="Face Cream"/>
    <n v="1"/>
    <n v="848.26"/>
    <s v="Upi"/>
    <s v="Delivered"/>
    <n v="5"/>
    <n v="848.26"/>
    <m/>
    <m/>
    <m/>
    <m/>
    <m/>
    <m/>
    <s v="Completed"/>
    <s v="No"/>
    <s v="No"/>
    <m/>
    <n v="619"/>
    <n v="468"/>
    <n v="1098537.4901531704"/>
    <n v="96724.388030634553"/>
    <n v="3.9001122334455669"/>
    <s v="Face Cream"/>
    <s v="Beauty"/>
    <s v="Beauty"/>
    <s v="Beauty"/>
    <s v="Beauty"/>
    <n v="80"/>
    <s v="Beauty"/>
    <m/>
    <n v="2023"/>
    <x v="4"/>
    <n v="3"/>
    <n v="6"/>
    <s v="Weekday"/>
    <m/>
  </r>
  <r>
    <s v="WEB-5178"/>
    <d v="2023-09-18T00:00:00"/>
    <s v="Arjun Iyer"/>
    <s v="Hyderabad"/>
    <s v="Fashion"/>
    <s v="Sunglasses"/>
    <n v="3"/>
    <n v="435.77"/>
    <s v="Debit Card"/>
    <s v="Pending"/>
    <n v="5"/>
    <n v="1307.31"/>
    <m/>
    <m/>
    <m/>
    <m/>
    <m/>
    <m/>
    <s v="Pending"/>
    <s v="No"/>
    <s v="Yes"/>
    <m/>
    <n v="559"/>
    <n v="408"/>
    <n v="1892867.2841657216"/>
    <n v="199432.98236095349"/>
    <n v="3.8949824970828471"/>
    <s v="Sunglasses"/>
    <s v="Fashion"/>
    <s v="Fashion"/>
    <s v="Fashion"/>
    <s v="Fashion"/>
    <n v="53"/>
    <s v="Fashion"/>
    <m/>
    <n v="2023"/>
    <x v="1"/>
    <n v="18"/>
    <n v="2"/>
    <s v="Weekday"/>
    <m/>
  </r>
  <r>
    <s v="WEB-8634"/>
    <d v="2023-03-31T00:00:00"/>
    <s v="Riya Mehta"/>
    <s v="Chennai"/>
    <s v="Home &amp; Kitchen"/>
    <s v="Non-Stick Pan"/>
    <n v="1"/>
    <n v="1157.25"/>
    <s v="Debit Card"/>
    <s v="Delivered"/>
    <n v="5"/>
    <n v="1157.25"/>
    <m/>
    <m/>
    <m/>
    <m/>
    <m/>
    <m/>
    <s v="Completed"/>
    <s v="Yes"/>
    <s v="No"/>
    <m/>
    <n v="558"/>
    <n v="430"/>
    <n v="1463424.4009529033"/>
    <n v="118285.78776560788"/>
    <n v="3.8140589569160999"/>
    <s v="Non-Stick Pan"/>
    <s v="Home &amp; Kitchen"/>
    <s v="Home &amp; Kitchen"/>
    <s v="Home &amp; Kitchen"/>
    <s v="Home &amp; Kitchen"/>
    <n v="7"/>
    <s v="Home &amp; Kitchen"/>
    <m/>
    <n v="2023"/>
    <x v="4"/>
    <n v="31"/>
    <n v="6"/>
    <s v="Weekday"/>
    <m/>
  </r>
  <r>
    <s v="WEB-7418"/>
    <d v="2023-07-19T00:00:00"/>
    <s v="Karan Singh"/>
    <s v="Hyderabad"/>
    <s v="Home &amp; Kitchen"/>
    <s v="Table Lamp"/>
    <n v="1"/>
    <n v="755.69"/>
    <s v="Upi"/>
    <s v="Delivered"/>
    <m/>
    <n v="755.69"/>
    <m/>
    <m/>
    <m/>
    <m/>
    <m/>
    <m/>
    <s v="Completed"/>
    <s v="No"/>
    <s v="No"/>
    <m/>
    <n v="559"/>
    <n v="408"/>
    <n v="1463424.4009529033"/>
    <n v="118285.78776560788"/>
    <n v="3.8140589569160999"/>
    <s v="Table Lamp"/>
    <s v="Home &amp; Kitchen"/>
    <s v="Home &amp; Kitchen"/>
    <s v="Home &amp; Kitchen"/>
    <s v="Home &amp; Kitchen"/>
    <n v="32"/>
    <s v="Home &amp; Kitchen"/>
    <m/>
    <n v="2023"/>
    <x v="2"/>
    <n v="19"/>
    <n v="4"/>
    <s v="Weekday"/>
    <m/>
  </r>
  <r>
    <s v="WEB-8826"/>
    <d v="2024-07-01T00:00:00"/>
    <s v="Diya Das"/>
    <s v="Kolkata"/>
    <s v="Beauty"/>
    <s v="Hair Oil"/>
    <n v="1"/>
    <n v="487.98"/>
    <s v="Cash On Delivery"/>
    <s v="Delivered"/>
    <n v="5"/>
    <n v="487.98"/>
    <m/>
    <m/>
    <m/>
    <m/>
    <m/>
    <m/>
    <s v="Completed"/>
    <s v="No"/>
    <s v="No"/>
    <m/>
    <n v="590"/>
    <n v="451"/>
    <n v="1098537.4901531704"/>
    <n v="96724.388030634553"/>
    <n v="3.9001122334455669"/>
    <s v="Hair Oil"/>
    <s v="Beauty"/>
    <s v="Beauty"/>
    <s v="Beauty"/>
    <s v="Beauty"/>
    <n v="70"/>
    <s v="Beauty"/>
    <m/>
    <n v="2024"/>
    <x v="2"/>
    <n v="1"/>
    <n v="2"/>
    <s v="Weekend"/>
    <m/>
  </r>
  <r>
    <s v="WEB-9434"/>
    <d v="2024-04-26T00:00:00"/>
    <s v="Karan Kumar"/>
    <s v="Mumbai"/>
    <s v="Beauty"/>
    <s v="Shampoo 200Ml"/>
    <n v="2"/>
    <n v="253.44"/>
    <s v="Net Banking"/>
    <s v="Delivered"/>
    <n v="4"/>
    <n v="506.88"/>
    <m/>
    <m/>
    <m/>
    <m/>
    <m/>
    <m/>
    <s v="Completed"/>
    <s v="No"/>
    <s v="No"/>
    <m/>
    <n v="619"/>
    <n v="468"/>
    <n v="1098537.4901531704"/>
    <n v="96724.388030634553"/>
    <n v="3.9001122334455669"/>
    <s v="Shampoo 200Ml"/>
    <s v="Beauty"/>
    <s v="Beauty"/>
    <s v="Beauty"/>
    <s v="Beauty"/>
    <n v="64"/>
    <s v="Beauty"/>
    <m/>
    <n v="2024"/>
    <x v="7"/>
    <n v="26"/>
    <n v="6"/>
    <s v="Weekday"/>
    <m/>
  </r>
  <r>
    <s v="WEB-7262"/>
    <d v="2024-02-10T00:00:00"/>
    <s v="Pooja Joshi"/>
    <s v="Delhi"/>
    <s v="Fashion"/>
    <s v="Women'S Kurti"/>
    <n v="1"/>
    <n v="1543.78"/>
    <s v="Cash On Delivery"/>
    <s v="Delivered"/>
    <n v="5"/>
    <n v="1543.78"/>
    <m/>
    <m/>
    <m/>
    <m/>
    <m/>
    <m/>
    <s v="Completed"/>
    <s v="Yes"/>
    <s v="No"/>
    <m/>
    <n v="573"/>
    <n v="450"/>
    <n v="1892867.2841657216"/>
    <n v="199432.98236095349"/>
    <n v="3.8949824970828471"/>
    <s v="Women'S Kurti"/>
    <s v="Fashion"/>
    <s v="Fashion"/>
    <s v="Fashion"/>
    <s v="Fashion"/>
    <n v="15"/>
    <s v="Fashion"/>
    <m/>
    <n v="2024"/>
    <x v="0"/>
    <n v="10"/>
    <n v="7"/>
    <s v="Weekday"/>
    <m/>
  </r>
  <r>
    <s v="WEB-8677"/>
    <d v="2024-05-06T00:00:00"/>
    <s v="Ishaan Joshi"/>
    <s v="Kolkata"/>
    <s v="Home &amp; Kitchen"/>
    <s v="Non-Stick Pan"/>
    <n v="1"/>
    <n v="1784.58"/>
    <s v="Net Banking"/>
    <s v="Delivered"/>
    <n v="5"/>
    <n v="1784.58"/>
    <m/>
    <m/>
    <m/>
    <m/>
    <m/>
    <m/>
    <s v="Completed"/>
    <s v="Yes"/>
    <s v="No"/>
    <m/>
    <n v="590"/>
    <n v="451"/>
    <n v="1463424.4009529033"/>
    <n v="118285.78776560788"/>
    <n v="3.8140589569160999"/>
    <s v="Non-Stick Pan"/>
    <s v="Home &amp; Kitchen"/>
    <s v="Home &amp; Kitchen"/>
    <s v="Home &amp; Kitchen"/>
    <s v="Home &amp; Kitchen"/>
    <n v="7"/>
    <s v="Home &amp; Kitchen"/>
    <m/>
    <n v="2024"/>
    <x v="6"/>
    <n v="6"/>
    <n v="2"/>
    <s v="Weekday"/>
    <m/>
  </r>
  <r>
    <s v="WEB-8659"/>
    <d v="2024-04-15T00:00:00"/>
    <s v="Ananya Kapoor"/>
    <s v="Bengaluru"/>
    <s v="Electronics"/>
    <s v="Usb Cable"/>
    <n v="1"/>
    <n v="2265.6799999999998"/>
    <s v="Debit Card"/>
    <s v="Pending"/>
    <n v="4"/>
    <n v="2265.6799999999998"/>
    <m/>
    <m/>
    <m/>
    <m/>
    <m/>
    <m/>
    <s v="Pending"/>
    <s v="No"/>
    <s v="Yes"/>
    <m/>
    <n v="567"/>
    <n v="440"/>
    <n v="2759712.3299794244"/>
    <n v="330643.50635802455"/>
    <n v="3.8641711229946525"/>
    <s v="Usb Cable"/>
    <s v="Electronics"/>
    <s v="Electronics"/>
    <s v="Electronics"/>
    <s v="Electronics"/>
    <n v="13"/>
    <s v="Electronics"/>
    <m/>
    <n v="2024"/>
    <x v="7"/>
    <n v="15"/>
    <n v="2"/>
    <s v="Weekday"/>
    <m/>
  </r>
  <r>
    <s v="WEB-6261"/>
    <d v="2025-03-29T00:00:00"/>
    <s v="Riya Malhotra"/>
    <s v="Pune"/>
    <s v="Electronics"/>
    <s v="Bluetooth Speaker"/>
    <n v="2"/>
    <n v="3483.9"/>
    <s v="Unknown"/>
    <s v="Returned"/>
    <n v="4"/>
    <n v="6967.8"/>
    <m/>
    <m/>
    <m/>
    <m/>
    <m/>
    <m/>
    <s v="Completed"/>
    <s v="No"/>
    <s v="No"/>
    <m/>
    <n v="595"/>
    <n v="444"/>
    <n v="2759712.3299794244"/>
    <n v="330643.50635802455"/>
    <n v="3.8641711229946525"/>
    <s v="Bluetooth Speaker"/>
    <s v="Electronics"/>
    <s v="Electronics"/>
    <s v="Electronics"/>
    <s v="Electronics"/>
    <n v="48"/>
    <s v="Electronics"/>
    <m/>
    <n v="2025"/>
    <x v="4"/>
    <n v="29"/>
    <n v="7"/>
    <s v="Weekday"/>
    <m/>
  </r>
  <r>
    <s v="WEB-8106"/>
    <d v="2023-07-06T00:00:00"/>
    <s v="Meera Sharma"/>
    <s v="Pune"/>
    <s v="Books"/>
    <s v="Self-Help Book"/>
    <n v="1"/>
    <n v="763.56"/>
    <s v="Cash On Delivery"/>
    <s v="Delivered"/>
    <n v="4"/>
    <n v="763.56"/>
    <m/>
    <m/>
    <m/>
    <m/>
    <m/>
    <m/>
    <s v="Completed"/>
    <s v="No"/>
    <s v="No"/>
    <m/>
    <n v="595"/>
    <n v="444"/>
    <n v="594714.6477588166"/>
    <n v="60882.938065984097"/>
    <n v="3.804733727810651"/>
    <s v="Self-Help Book"/>
    <s v="Books"/>
    <s v="Books"/>
    <s v="Books"/>
    <s v="Books"/>
    <n v="19"/>
    <s v="Books"/>
    <m/>
    <n v="2023"/>
    <x v="2"/>
    <n v="6"/>
    <n v="5"/>
    <s v="Weekday"/>
    <m/>
  </r>
  <r>
    <s v="WEB-8156"/>
    <d v="2024-02-08T00:00:00"/>
    <s v="Rohan Mehta"/>
    <s v="Mumbai"/>
    <s v="Fashion"/>
    <s v="Sunglasses"/>
    <n v="1"/>
    <n v="1133.1500000000001"/>
    <s v="Cash On Delivery"/>
    <s v="Pending"/>
    <n v="4"/>
    <n v="1133.1500000000001"/>
    <m/>
    <m/>
    <m/>
    <m/>
    <m/>
    <m/>
    <s v="Pending"/>
    <s v="No"/>
    <s v="Yes"/>
    <m/>
    <n v="619"/>
    <n v="468"/>
    <n v="1892867.2841657216"/>
    <n v="199432.98236095349"/>
    <n v="3.8949824970828471"/>
    <s v="Sunglasses"/>
    <s v="Fashion"/>
    <s v="Fashion"/>
    <s v="Fashion"/>
    <s v="Fashion"/>
    <n v="53"/>
    <s v="Fashion"/>
    <m/>
    <n v="2024"/>
    <x v="0"/>
    <n v="8"/>
    <n v="5"/>
    <s v="Weekday"/>
    <m/>
  </r>
  <r>
    <s v="WEB-5145"/>
    <d v="2025-04-23T00:00:00"/>
    <s v="Ishaan Malhotra"/>
    <s v="Hyderabad"/>
    <s v="Books"/>
    <s v="Kids Story Book"/>
    <n v="2"/>
    <n v="278.10000000000002"/>
    <s v="Credit Card"/>
    <s v="Delivered"/>
    <n v="5"/>
    <n v="556.20000000000005"/>
    <m/>
    <m/>
    <m/>
    <m/>
    <m/>
    <m/>
    <s v="Completed"/>
    <s v="No"/>
    <s v="No"/>
    <m/>
    <n v="559"/>
    <n v="408"/>
    <n v="594714.6477588166"/>
    <n v="60882.938065984097"/>
    <n v="3.804733727810651"/>
    <s v="Kids Story Book"/>
    <s v="Books"/>
    <s v="Books"/>
    <s v="Books"/>
    <s v="Books"/>
    <n v="23"/>
    <s v="Books"/>
    <m/>
    <n v="2025"/>
    <x v="7"/>
    <n v="23"/>
    <n v="4"/>
    <s v="Weekday"/>
    <m/>
  </r>
  <r>
    <s v="WEB-8207"/>
    <d v="2024-06-12T00:00:00"/>
    <s v="Ishaan Das"/>
    <s v="Ahmedabad"/>
    <s v="Home &amp; Kitchen"/>
    <s v="Water Bottle"/>
    <n v="2"/>
    <n v="1163.3"/>
    <s v="Debit Card"/>
    <s v="Delivered"/>
    <n v="3"/>
    <n v="2326.6"/>
    <m/>
    <m/>
    <m/>
    <m/>
    <m/>
    <m/>
    <s v="Completed"/>
    <s v="Yes"/>
    <s v="No"/>
    <m/>
    <n v="589"/>
    <n v="426"/>
    <n v="1463424.4009529033"/>
    <n v="118285.78776560788"/>
    <n v="3.8140589569160999"/>
    <s v="Water Bottle"/>
    <s v="Home &amp; Kitchen"/>
    <s v="Home &amp; Kitchen"/>
    <s v="Home &amp; Kitchen"/>
    <s v="Home &amp; Kitchen"/>
    <n v="2"/>
    <s v="Home &amp; Kitchen"/>
    <m/>
    <n v="2024"/>
    <x v="11"/>
    <n v="12"/>
    <n v="4"/>
    <s v="Weekday"/>
    <m/>
  </r>
  <r>
    <s v="WEB-6838"/>
    <d v="2023-06-23T00:00:00"/>
    <s v="Arjun Chatterjee"/>
    <s v="Mumbai"/>
    <s v="Beauty"/>
    <s v="Perfume 50Ml"/>
    <n v="1"/>
    <n v="798.50450765864298"/>
    <s v="Debit Card"/>
    <s v="Delivered"/>
    <n v="4"/>
    <n v="798.50450765864298"/>
    <m/>
    <m/>
    <m/>
    <m/>
    <m/>
    <m/>
    <s v="Completed"/>
    <s v="No"/>
    <s v="No"/>
    <m/>
    <n v="619"/>
    <n v="468"/>
    <n v="1098537.4901531704"/>
    <n v="96724.388030634553"/>
    <n v="3.9001122334455669"/>
    <s v="Perfume 50Ml"/>
    <s v="Beauty"/>
    <s v="Beauty"/>
    <s v="Beauty"/>
    <s v="Beauty"/>
    <n v="18"/>
    <s v="Beauty"/>
    <m/>
    <n v="2023"/>
    <x v="11"/>
    <n v="23"/>
    <n v="6"/>
    <s v="Weekday"/>
    <m/>
  </r>
  <r>
    <s v="WEB-5197"/>
    <d v="2023-05-21T00:00:00"/>
    <s v="Saanvi Rao"/>
    <s v="Mumbai"/>
    <s v="Fashion"/>
    <s v="Sunglasses"/>
    <n v="1"/>
    <n v="842.48"/>
    <s v="Net Banking"/>
    <s v="Cancelled"/>
    <n v="4"/>
    <n v="842.48"/>
    <m/>
    <m/>
    <m/>
    <m/>
    <m/>
    <m/>
    <s v="Lost Sale"/>
    <s v="No"/>
    <s v="Yes"/>
    <m/>
    <n v="619"/>
    <n v="468"/>
    <n v="1892867.2841657216"/>
    <n v="199432.98236095349"/>
    <n v="3.8949824970828471"/>
    <s v="Sunglasses"/>
    <s v="Fashion"/>
    <s v="Fashion"/>
    <s v="Fashion"/>
    <s v="Fashion"/>
    <n v="53"/>
    <s v="Fashion"/>
    <m/>
    <n v="2023"/>
    <x v="6"/>
    <n v="21"/>
    <n v="1"/>
    <s v="Weekday"/>
    <m/>
  </r>
  <r>
    <s v="WEB-8499"/>
    <d v="2024-01-18T00:00:00"/>
    <s v="Sanjay Malhotra"/>
    <s v="Bengaluru"/>
    <s v="Books"/>
    <s v="Notebook Set"/>
    <n v="1"/>
    <n v="646.38"/>
    <s v="Cash On Delivery"/>
    <s v="Delivered"/>
    <n v="5"/>
    <n v="646.38"/>
    <m/>
    <m/>
    <m/>
    <m/>
    <m/>
    <m/>
    <s v="Completed"/>
    <s v="No"/>
    <s v="No"/>
    <m/>
    <n v="567"/>
    <n v="440"/>
    <n v="594714.6477588166"/>
    <n v="60882.938065984097"/>
    <n v="3.804733727810651"/>
    <s v="Notebook Set"/>
    <s v="Books"/>
    <s v="Books"/>
    <s v="Books"/>
    <s v="Books"/>
    <n v="20"/>
    <s v="Books"/>
    <m/>
    <n v="2024"/>
    <x v="5"/>
    <n v="18"/>
    <n v="5"/>
    <s v="Weekday"/>
    <m/>
  </r>
  <r>
    <s v="WEB-6493"/>
    <d v="2024-02-22T00:00:00"/>
    <s v="Aditya Malhotra"/>
    <s v="Mumbai"/>
    <s v="Home &amp; Kitchen"/>
    <s v="Storage Box"/>
    <n v="2"/>
    <n v="843.76"/>
    <s v="Debit Card"/>
    <s v="Delivered"/>
    <n v="5"/>
    <n v="1687.52"/>
    <m/>
    <m/>
    <m/>
    <m/>
    <m/>
    <m/>
    <s v="Completed"/>
    <s v="Yes"/>
    <s v="No"/>
    <m/>
    <n v="619"/>
    <n v="468"/>
    <n v="1463424.4009529033"/>
    <n v="118285.78776560788"/>
    <n v="3.8140589569160999"/>
    <s v="Storage Box"/>
    <s v="Home &amp; Kitchen"/>
    <s v="Home &amp; Kitchen"/>
    <s v="Home &amp; Kitchen"/>
    <s v="Home &amp; Kitchen"/>
    <n v="8"/>
    <s v="Home &amp; Kitchen"/>
    <m/>
    <n v="2024"/>
    <x v="0"/>
    <n v="22"/>
    <n v="5"/>
    <s v="Weekday"/>
    <m/>
  </r>
  <r>
    <s v="WEB-6622"/>
    <d v="2024-07-29T00:00:00"/>
    <s v="Rahul Nair"/>
    <s v="Ahmedabad"/>
    <s v="Fashion"/>
    <s v="Men'S T-Shirt"/>
    <n v="2"/>
    <n v="2308.7199999999998"/>
    <s v="Cash On Delivery"/>
    <s v="Pending"/>
    <n v="3"/>
    <n v="4617.4399999999996"/>
    <m/>
    <m/>
    <m/>
    <m/>
    <m/>
    <m/>
    <s v="Pending"/>
    <s v="No"/>
    <s v="Yes"/>
    <m/>
    <n v="589"/>
    <n v="426"/>
    <n v="1892867.2841657216"/>
    <n v="199432.98236095349"/>
    <n v="3.8949824970828471"/>
    <s v="Men'S T-Shirt"/>
    <s v="Fashion"/>
    <s v="Fashion"/>
    <s v="Fashion"/>
    <s v="Fashion"/>
    <n v="55"/>
    <s v="Fashion"/>
    <m/>
    <n v="2024"/>
    <x v="2"/>
    <n v="29"/>
    <n v="2"/>
    <s v="Weekday"/>
    <m/>
  </r>
  <r>
    <s v="WEB-8861"/>
    <d v="2024-07-22T00:00:00"/>
    <s v="Pooja Rao"/>
    <s v="Pune"/>
    <s v="Electronics"/>
    <s v="Power Bank 10000Mah"/>
    <n v="1"/>
    <n v="2957.6"/>
    <s v="Upi"/>
    <s v="Returned"/>
    <n v="3"/>
    <n v="2957.6"/>
    <m/>
    <m/>
    <m/>
    <m/>
    <m/>
    <m/>
    <s v="Completed"/>
    <s v="No"/>
    <s v="No"/>
    <m/>
    <n v="595"/>
    <n v="444"/>
    <n v="2759712.3299794244"/>
    <n v="330643.50635802455"/>
    <n v="3.8641711229946525"/>
    <s v="Power Bank 10000Mah"/>
    <s v="Electronics"/>
    <s v="Electronics"/>
    <s v="Electronics"/>
    <s v="Electronics"/>
    <n v="3"/>
    <s v="Electronics"/>
    <m/>
    <n v="2024"/>
    <x v="2"/>
    <n v="22"/>
    <n v="2"/>
    <s v="Weekday"/>
    <m/>
  </r>
  <r>
    <s v="WEB-5553"/>
    <d v="2024-10-04T00:00:00"/>
    <s v="Rohan Joshi"/>
    <s v="Pune"/>
    <s v="Electronics"/>
    <s v="Power Bank 10000Mah"/>
    <n v="1"/>
    <n v="1777.55"/>
    <s v="Unknown"/>
    <s v="Delivered"/>
    <n v="4"/>
    <n v="1777.55"/>
    <m/>
    <m/>
    <m/>
    <m/>
    <m/>
    <m/>
    <s v="Completed"/>
    <s v="Yes"/>
    <s v="No"/>
    <m/>
    <n v="595"/>
    <n v="444"/>
    <n v="2759712.3299794244"/>
    <n v="330643.50635802455"/>
    <n v="3.8641711229946525"/>
    <s v="Power Bank 10000Mah"/>
    <s v="Electronics"/>
    <s v="Electronics"/>
    <s v="Electronics"/>
    <s v="Electronics"/>
    <n v="3"/>
    <s v="Electronics"/>
    <m/>
    <n v="2024"/>
    <x v="8"/>
    <n v="4"/>
    <n v="6"/>
    <s v="Weekday"/>
    <m/>
  </r>
  <r>
    <s v="WEB-6618"/>
    <d v="2024-12-10T00:00:00"/>
    <s v="Ananya Singh"/>
    <s v="Chennai"/>
    <s v="Beauty"/>
    <s v="Face Cream"/>
    <n v="1"/>
    <n v="123.2"/>
    <s v="Cash On Delivery"/>
    <s v="Delivered"/>
    <n v="1"/>
    <n v="123.2"/>
    <m/>
    <m/>
    <m/>
    <m/>
    <m/>
    <m/>
    <s v="Completed"/>
    <s v="No"/>
    <s v="No"/>
    <m/>
    <n v="558"/>
    <n v="430"/>
    <n v="1098537.4901531704"/>
    <n v="96724.388030634553"/>
    <n v="3.9001122334455669"/>
    <s v="Face Cream"/>
    <s v="Beauty"/>
    <s v="Beauty"/>
    <s v="Beauty"/>
    <s v="Beauty"/>
    <n v="80"/>
    <s v="Beauty"/>
    <m/>
    <n v="2024"/>
    <x v="10"/>
    <n v="10"/>
    <n v="3"/>
    <s v="Weekday"/>
    <m/>
  </r>
  <r>
    <s v="WEB-5417"/>
    <d v="2025-03-05T00:00:00"/>
    <s v="Saanvi Kapoor"/>
    <s v="Pune"/>
    <s v="Home &amp; Kitchen"/>
    <s v="Non-Stick Pan"/>
    <n v="1"/>
    <n v="1949.96"/>
    <s v="Debit Card"/>
    <s v="Delivered"/>
    <n v="5"/>
    <n v="1949.96"/>
    <m/>
    <m/>
    <m/>
    <m/>
    <m/>
    <m/>
    <s v="Completed"/>
    <s v="Yes"/>
    <s v="No"/>
    <m/>
    <n v="595"/>
    <n v="444"/>
    <n v="1463424.4009529033"/>
    <n v="118285.78776560788"/>
    <n v="3.8140589569160999"/>
    <s v="Non-Stick Pan"/>
    <s v="Home &amp; Kitchen"/>
    <s v="Home &amp; Kitchen"/>
    <s v="Home &amp; Kitchen"/>
    <s v="Home &amp; Kitchen"/>
    <n v="7"/>
    <s v="Home &amp; Kitchen"/>
    <m/>
    <n v="2025"/>
    <x v="4"/>
    <n v="5"/>
    <n v="4"/>
    <s v="Weekday"/>
    <m/>
  </r>
  <r>
    <s v="WEB-7659"/>
    <d v="2023-12-22T00:00:00"/>
    <s v="Rahul Rao"/>
    <s v="Pune"/>
    <s v="Fashion"/>
    <s v="Denim Jeans"/>
    <n v="1"/>
    <n v="830.74"/>
    <s v="Credit Card"/>
    <s v="Cancelled"/>
    <n v="5"/>
    <n v="830.74"/>
    <m/>
    <m/>
    <m/>
    <m/>
    <m/>
    <m/>
    <s v="Lost Sale"/>
    <s v="No"/>
    <s v="Yes"/>
    <m/>
    <n v="595"/>
    <n v="444"/>
    <n v="1892867.2841657216"/>
    <n v="199432.98236095349"/>
    <n v="3.8949824970828471"/>
    <s v="Denim Jeans"/>
    <s v="Fashion"/>
    <s v="Fashion"/>
    <s v="Fashion"/>
    <s v="Fashion"/>
    <n v="6"/>
    <s v="Fashion"/>
    <m/>
    <n v="2023"/>
    <x v="10"/>
    <n v="22"/>
    <n v="6"/>
    <s v="Weekday"/>
    <m/>
  </r>
  <r>
    <s v="WEB-8324"/>
    <d v="2023-08-31T00:00:00"/>
    <s v="Vivaan Kapoor"/>
    <s v="Not Provided"/>
    <s v="Fashion"/>
    <s v="Denim Jeans"/>
    <n v="2"/>
    <n v="1348.93"/>
    <s v="Credit Card"/>
    <s v="Pending"/>
    <n v="4"/>
    <n v="2697.86"/>
    <m/>
    <m/>
    <m/>
    <m/>
    <m/>
    <m/>
    <s v="Pending"/>
    <s v="No"/>
    <s v="Yes"/>
    <m/>
    <n v="50"/>
    <n v="37"/>
    <n v="1892867.2841657216"/>
    <n v="199432.98236095349"/>
    <n v="3.8949824970828471"/>
    <s v="Denim Jeans"/>
    <s v="Fashion"/>
    <s v="Fashion"/>
    <s v="Fashion"/>
    <s v="Fashion"/>
    <n v="6"/>
    <s v="Fashion"/>
    <m/>
    <n v="2023"/>
    <x v="9"/>
    <n v="31"/>
    <n v="5"/>
    <s v="Weekday"/>
    <m/>
  </r>
  <r>
    <s v="WEB-6672"/>
    <d v="2025-01-08T00:00:00"/>
    <s v="Rahul Verma"/>
    <s v="Kolkata"/>
    <s v="Beauty"/>
    <s v="Shampoo 200Ml"/>
    <n v="1"/>
    <n v="115.6"/>
    <s v="Net Banking"/>
    <s v="Pending"/>
    <n v="4"/>
    <n v="115.6"/>
    <m/>
    <m/>
    <m/>
    <m/>
    <m/>
    <m/>
    <s v="Pending"/>
    <s v="No"/>
    <s v="Yes"/>
    <m/>
    <n v="590"/>
    <n v="451"/>
    <n v="1098537.4901531704"/>
    <n v="96724.388030634553"/>
    <n v="3.9001122334455669"/>
    <s v="Shampoo 200Ml"/>
    <s v="Beauty"/>
    <s v="Beauty"/>
    <s v="Beauty"/>
    <s v="Beauty"/>
    <n v="64"/>
    <s v="Beauty"/>
    <m/>
    <n v="2025"/>
    <x v="5"/>
    <n v="8"/>
    <n v="4"/>
    <s v="Weekday"/>
    <m/>
  </r>
  <r>
    <s v="WEB-7545"/>
    <d v="2023-11-23T00:00:00"/>
    <s v="Aditya Nair"/>
    <s v="Hyderabad"/>
    <s v="Electronics"/>
    <s v="Bluetooth Speaker"/>
    <n v="1"/>
    <n v="2523.36"/>
    <s v="Upi"/>
    <s v="Delivered"/>
    <n v="3"/>
    <n v="2523.36"/>
    <m/>
    <m/>
    <m/>
    <m/>
    <m/>
    <m/>
    <s v="Completed"/>
    <s v="Yes"/>
    <s v="No"/>
    <m/>
    <n v="559"/>
    <n v="408"/>
    <n v="2759712.3299794244"/>
    <n v="330643.50635802455"/>
    <n v="3.8641711229946525"/>
    <s v="Bluetooth Speaker"/>
    <s v="Electronics"/>
    <s v="Electronics"/>
    <s v="Electronics"/>
    <s v="Electronics"/>
    <n v="48"/>
    <s v="Electronics"/>
    <m/>
    <n v="2023"/>
    <x v="3"/>
    <n v="23"/>
    <n v="5"/>
    <s v="Weekday"/>
    <m/>
  </r>
  <r>
    <s v="WEB-9189"/>
    <d v="2024-03-30T00:00:00"/>
    <s v="Riya Malhotra"/>
    <s v="Delhi"/>
    <s v="Fashion"/>
    <s v="Sunglasses"/>
    <n v="1"/>
    <n v="2459.92"/>
    <s v="Upi"/>
    <s v="Delivered"/>
    <n v="4"/>
    <n v="2459.92"/>
    <m/>
    <m/>
    <m/>
    <m/>
    <m/>
    <m/>
    <s v="Completed"/>
    <s v="Yes"/>
    <s v="No"/>
    <m/>
    <n v="573"/>
    <n v="450"/>
    <n v="1892867.2841657216"/>
    <n v="199432.98236095349"/>
    <n v="3.8949824970828471"/>
    <s v="Sunglasses"/>
    <s v="Fashion"/>
    <s v="Fashion"/>
    <s v="Fashion"/>
    <s v="Fashion"/>
    <n v="53"/>
    <s v="Fashion"/>
    <m/>
    <n v="2024"/>
    <x v="4"/>
    <n v="30"/>
    <n v="7"/>
    <s v="Weekday"/>
    <m/>
  </r>
  <r>
    <s v="WEB-8731"/>
    <d v="2025-01-13T00:00:00"/>
    <s v="Ananya Gupta"/>
    <s v="Pune"/>
    <s v="Electronics"/>
    <s v="Smart Watch"/>
    <n v="1"/>
    <n v="1477.34"/>
    <s v="Credit Card"/>
    <s v="Delivered"/>
    <n v="5"/>
    <n v="1477.34"/>
    <m/>
    <m/>
    <m/>
    <m/>
    <m/>
    <m/>
    <s v="Completed"/>
    <s v="Yes"/>
    <s v="No"/>
    <m/>
    <n v="595"/>
    <n v="444"/>
    <n v="2759712.3299794244"/>
    <n v="330643.50635802455"/>
    <n v="3.8641711229946525"/>
    <s v="Smart Watch"/>
    <s v="Electronics"/>
    <s v="Electronics"/>
    <s v="Electronics"/>
    <s v="Electronics"/>
    <n v="17"/>
    <s v="Electronics"/>
    <m/>
    <n v="2025"/>
    <x v="5"/>
    <n v="13"/>
    <n v="2"/>
    <s v="Weekday"/>
    <m/>
  </r>
  <r>
    <s v="WEB-8527"/>
    <d v="2023-05-20T00:00:00"/>
    <s v="Aditya Patel"/>
    <s v="Kolkata"/>
    <s v="Home &amp; Kitchen"/>
    <s v="Water Bottle"/>
    <n v="2"/>
    <n v="506.73"/>
    <s v="Cash On Delivery"/>
    <s v="Delivered"/>
    <n v="4"/>
    <n v="1013.46"/>
    <m/>
    <m/>
    <m/>
    <m/>
    <m/>
    <m/>
    <s v="Completed"/>
    <s v="Yes"/>
    <s v="No"/>
    <m/>
    <n v="590"/>
    <n v="451"/>
    <n v="1463424.4009529033"/>
    <n v="118285.78776560788"/>
    <n v="3.8140589569160999"/>
    <s v="Water Bottle"/>
    <s v="Home &amp; Kitchen"/>
    <s v="Home &amp; Kitchen"/>
    <s v="Home &amp; Kitchen"/>
    <s v="Home &amp; Kitchen"/>
    <n v="2"/>
    <s v="Home &amp; Kitchen"/>
    <m/>
    <n v="2023"/>
    <x v="6"/>
    <n v="20"/>
    <n v="7"/>
    <s v="Weekday"/>
    <m/>
  </r>
  <r>
    <s v="WEB-5796"/>
    <d v="2025-04-21T00:00:00"/>
    <s v="Kavya Malhotra"/>
    <s v="Pune"/>
    <s v="Electronics"/>
    <s v="Usb Cable"/>
    <n v="2"/>
    <n v="3006.06"/>
    <s v="Debit Card"/>
    <s v="Delivered"/>
    <n v="4"/>
    <n v="6012.12"/>
    <m/>
    <m/>
    <m/>
    <m/>
    <m/>
    <m/>
    <s v="Completed"/>
    <s v="Yes"/>
    <s v="No"/>
    <m/>
    <n v="595"/>
    <n v="444"/>
    <n v="2759712.3299794244"/>
    <n v="330643.50635802455"/>
    <n v="3.8641711229946525"/>
    <s v="Usb Cable"/>
    <s v="Electronics"/>
    <s v="Electronics"/>
    <s v="Electronics"/>
    <s v="Electronics"/>
    <n v="13"/>
    <s v="Electronics"/>
    <m/>
    <n v="2025"/>
    <x v="7"/>
    <n v="21"/>
    <n v="2"/>
    <s v="Weekday"/>
    <m/>
  </r>
  <r>
    <s v="WEB-9551"/>
    <d v="2024-02-18T00:00:00"/>
    <s v="Simran Chatterjee"/>
    <s v="Bengaluru"/>
    <s v="Fashion"/>
    <s v="Sunglasses"/>
    <n v="1"/>
    <n v="1391.7"/>
    <s v="Cash On Delivery"/>
    <s v="Delivered"/>
    <n v="3"/>
    <n v="1391.7"/>
    <m/>
    <m/>
    <m/>
    <m/>
    <m/>
    <m/>
    <s v="Completed"/>
    <s v="Yes"/>
    <s v="No"/>
    <m/>
    <n v="567"/>
    <n v="440"/>
    <n v="1892867.2841657216"/>
    <n v="199432.98236095349"/>
    <n v="3.8949824970828471"/>
    <s v="Sunglasses"/>
    <s v="Fashion"/>
    <s v="Fashion"/>
    <s v="Fashion"/>
    <s v="Fashion"/>
    <n v="53"/>
    <s v="Fashion"/>
    <m/>
    <n v="2024"/>
    <x v="0"/>
    <n v="18"/>
    <n v="1"/>
    <s v="Weekday"/>
    <m/>
  </r>
  <r>
    <s v="WEB-9299"/>
    <d v="2024-10-11T00:00:00"/>
    <s v="Arjun Verma"/>
    <s v="Hyderabad"/>
    <s v="Books"/>
    <s v="Notebook Set"/>
    <n v="3"/>
    <n v="442.7"/>
    <s v="Upi"/>
    <s v="Delivered"/>
    <n v="4"/>
    <n v="1328.1"/>
    <m/>
    <m/>
    <m/>
    <m/>
    <m/>
    <m/>
    <s v="Completed"/>
    <s v="Yes"/>
    <s v="No"/>
    <m/>
    <n v="559"/>
    <n v="408"/>
    <n v="594714.6477588166"/>
    <n v="60882.938065984097"/>
    <n v="3.804733727810651"/>
    <s v="Notebook Set"/>
    <s v="Books"/>
    <s v="Books"/>
    <s v="Books"/>
    <s v="Books"/>
    <n v="20"/>
    <s v="Books"/>
    <m/>
    <n v="2024"/>
    <x v="8"/>
    <n v="11"/>
    <n v="6"/>
    <s v="Weekday"/>
    <m/>
  </r>
  <r>
    <s v="WEB-8644"/>
    <d v="2023-04-08T00:00:00"/>
    <s v="Rohan Kapoor"/>
    <s v="Not Provided"/>
    <s v="Books"/>
    <s v="Fiction Novel"/>
    <n v="1"/>
    <n v="366.34"/>
    <s v="Upi"/>
    <s v="Pending"/>
    <n v="4"/>
    <n v="366.34"/>
    <m/>
    <m/>
    <m/>
    <m/>
    <m/>
    <m/>
    <s v="Pending"/>
    <s v="No"/>
    <s v="Yes"/>
    <m/>
    <n v="50"/>
    <n v="37"/>
    <n v="594714.6477588166"/>
    <n v="60882.938065984097"/>
    <n v="3.804733727810651"/>
    <s v="Fiction Novel"/>
    <s v="Books"/>
    <s v="Books"/>
    <s v="Books"/>
    <s v="Books"/>
    <n v="11"/>
    <s v="Books"/>
    <m/>
    <n v="2023"/>
    <x v="7"/>
    <n v="8"/>
    <n v="7"/>
    <s v="Weekday"/>
    <m/>
  </r>
  <r>
    <s v="WEB-5032"/>
    <d v="2023-07-28T00:00:00"/>
    <s v="Rohan Kapoor"/>
    <s v="Kolkata"/>
    <s v="Electronics"/>
    <s v="Power Bank 10000Mah"/>
    <n v="1"/>
    <n v="976.25"/>
    <s v="Credit Card"/>
    <s v="Delivered"/>
    <n v="4"/>
    <n v="976.25"/>
    <m/>
    <m/>
    <m/>
    <m/>
    <m/>
    <m/>
    <s v="Completed"/>
    <s v="No"/>
    <s v="No"/>
    <m/>
    <n v="590"/>
    <n v="451"/>
    <n v="2759712.3299794244"/>
    <n v="330643.50635802455"/>
    <n v="3.8641711229946525"/>
    <s v="Power Bank 10000Mah"/>
    <s v="Electronics"/>
    <s v="Electronics"/>
    <s v="Electronics"/>
    <s v="Electronics"/>
    <n v="3"/>
    <s v="Electronics"/>
    <m/>
    <n v="2023"/>
    <x v="2"/>
    <n v="28"/>
    <n v="6"/>
    <s v="Weekday"/>
    <m/>
  </r>
  <r>
    <s v="WEB-5040"/>
    <d v="2025-03-22T00:00:00"/>
    <s v="Meera Das"/>
    <s v="Mumbai"/>
    <s v="Electronics"/>
    <s v="Smart Watch"/>
    <n v="1"/>
    <n v="421.94"/>
    <s v="Credit Card"/>
    <s v="Delivered"/>
    <n v="5"/>
    <n v="421.94"/>
    <m/>
    <m/>
    <m/>
    <m/>
    <m/>
    <m/>
    <s v="Completed"/>
    <s v="No"/>
    <s v="No"/>
    <m/>
    <n v="619"/>
    <n v="468"/>
    <n v="2759712.3299794244"/>
    <n v="330643.50635802455"/>
    <n v="3.8641711229946525"/>
    <s v="Smart Watch"/>
    <s v="Electronics"/>
    <s v="Electronics"/>
    <s v="Electronics"/>
    <s v="Electronics"/>
    <n v="17"/>
    <s v="Electronics"/>
    <m/>
    <n v="2025"/>
    <x v="4"/>
    <n v="22"/>
    <n v="7"/>
    <s v="Weekday"/>
    <m/>
  </r>
  <r>
    <s v="WEB-5220"/>
    <d v="2023-11-26T00:00:00"/>
    <s v="Arjun Singh"/>
    <s v="Hyderabad"/>
    <s v="Beauty"/>
    <s v="Hair Oil"/>
    <n v="2"/>
    <n v="1069.8599999999999"/>
    <s v="Credit Card"/>
    <s v="Delivered"/>
    <n v="5"/>
    <n v="2139.7199999999998"/>
    <m/>
    <m/>
    <m/>
    <m/>
    <m/>
    <m/>
    <s v="Completed"/>
    <s v="Yes"/>
    <s v="No"/>
    <m/>
    <n v="559"/>
    <n v="408"/>
    <n v="1098537.4901531704"/>
    <n v="96724.388030634553"/>
    <n v="3.9001122334455669"/>
    <s v="Hair Oil"/>
    <s v="Beauty"/>
    <s v="Beauty"/>
    <s v="Beauty"/>
    <s v="Beauty"/>
    <n v="70"/>
    <s v="Beauty"/>
    <m/>
    <n v="2023"/>
    <x v="3"/>
    <n v="26"/>
    <n v="1"/>
    <s v="Weekday"/>
    <m/>
  </r>
  <r>
    <s v="WEB-6887"/>
    <d v="2023-10-09T00:00:00"/>
    <s v="Arjun Menon"/>
    <s v="Chennai"/>
    <s v="Electronics"/>
    <s v="Smart Watch"/>
    <n v="2"/>
    <n v="313.10000000000002"/>
    <s v="Upi"/>
    <s v="Delivered"/>
    <n v="4"/>
    <n v="626.20000000000005"/>
    <m/>
    <m/>
    <m/>
    <m/>
    <m/>
    <m/>
    <s v="Completed"/>
    <s v="No"/>
    <s v="No"/>
    <m/>
    <n v="558"/>
    <n v="430"/>
    <n v="2759712.3299794244"/>
    <n v="330643.50635802455"/>
    <n v="3.8641711229946525"/>
    <s v="Smart Watch"/>
    <s v="Electronics"/>
    <s v="Electronics"/>
    <s v="Electronics"/>
    <s v="Electronics"/>
    <n v="17"/>
    <s v="Electronics"/>
    <m/>
    <n v="2023"/>
    <x v="8"/>
    <n v="9"/>
    <n v="2"/>
    <s v="Weekday"/>
    <m/>
  </r>
  <r>
    <s v="WEB-5378"/>
    <d v="2024-08-10T00:00:00"/>
    <s v="Sanjay Reddy"/>
    <s v="Bengaluru"/>
    <s v="Electronics"/>
    <s v="Usb Cable"/>
    <n v="1"/>
    <n v="2874.22"/>
    <s v="Net Banking"/>
    <s v="Cancelled"/>
    <n v="4"/>
    <n v="2874.22"/>
    <m/>
    <m/>
    <m/>
    <m/>
    <m/>
    <m/>
    <s v="Lost Sale"/>
    <s v="No"/>
    <s v="Yes"/>
    <m/>
    <n v="567"/>
    <n v="440"/>
    <n v="2759712.3299794244"/>
    <n v="330643.50635802455"/>
    <n v="3.8641711229946525"/>
    <s v="Usb Cable"/>
    <s v="Electronics"/>
    <s v="Electronics"/>
    <s v="Electronics"/>
    <s v="Electronics"/>
    <n v="13"/>
    <s v="Electronics"/>
    <m/>
    <n v="2024"/>
    <x v="9"/>
    <n v="10"/>
    <n v="7"/>
    <s v="Weekday"/>
    <m/>
  </r>
  <r>
    <s v="WEB-8013"/>
    <d v="2023-03-23T00:00:00"/>
    <s v="Riya Mehta"/>
    <s v="Pune"/>
    <s v="Beauty"/>
    <s v="Face Cream"/>
    <n v="1"/>
    <n v="235.64"/>
    <s v="Upi"/>
    <s v="Delivered"/>
    <n v="5"/>
    <n v="235.64"/>
    <m/>
    <m/>
    <m/>
    <m/>
    <m/>
    <m/>
    <s v="Completed"/>
    <s v="No"/>
    <s v="No"/>
    <m/>
    <n v="595"/>
    <n v="444"/>
    <n v="1098537.4901531704"/>
    <n v="96724.388030634553"/>
    <n v="3.9001122334455669"/>
    <s v="Face Cream"/>
    <s v="Beauty"/>
    <s v="Beauty"/>
    <s v="Beauty"/>
    <s v="Beauty"/>
    <n v="80"/>
    <s v="Beauty"/>
    <m/>
    <n v="2023"/>
    <x v="4"/>
    <n v="23"/>
    <n v="5"/>
    <s v="Weekday"/>
    <m/>
  </r>
  <r>
    <s v="WEB-6964"/>
    <d v="2025-04-17T00:00:00"/>
    <s v="Tanya Kapoor"/>
    <s v="Ahmedabad"/>
    <s v="Home &amp; Kitchen"/>
    <s v="Non-Stick Pan"/>
    <n v="3"/>
    <n v="703.54"/>
    <s v="Credit Card"/>
    <s v="Cancelled"/>
    <n v="4"/>
    <n v="2110.62"/>
    <m/>
    <m/>
    <m/>
    <m/>
    <m/>
    <m/>
    <s v="Lost Sale"/>
    <s v="No"/>
    <s v="Yes"/>
    <m/>
    <n v="589"/>
    <n v="426"/>
    <n v="1463424.4009529033"/>
    <n v="118285.78776560788"/>
    <n v="3.8140589569160999"/>
    <s v="Non-Stick Pan"/>
    <s v="Home &amp; Kitchen"/>
    <s v="Home &amp; Kitchen"/>
    <s v="Home &amp; Kitchen"/>
    <s v="Home &amp; Kitchen"/>
    <n v="7"/>
    <s v="Home &amp; Kitchen"/>
    <m/>
    <n v="2025"/>
    <x v="7"/>
    <n v="17"/>
    <n v="5"/>
    <s v="Weekday"/>
    <m/>
  </r>
  <r>
    <s v="WEB-7028"/>
    <d v="2023-04-14T00:00:00"/>
    <s v="Neha Khan"/>
    <s v="Ahmedabad"/>
    <s v="Beauty"/>
    <s v="Hair Oil"/>
    <n v="3"/>
    <n v="881.02"/>
    <s v="Cash On Delivery"/>
    <s v="Delivered"/>
    <n v="4"/>
    <n v="2643.06"/>
    <m/>
    <m/>
    <m/>
    <m/>
    <m/>
    <m/>
    <s v="Completed"/>
    <s v="Yes"/>
    <s v="No"/>
    <m/>
    <n v="589"/>
    <n v="426"/>
    <n v="1098537.4901531704"/>
    <n v="96724.388030634553"/>
    <n v="3.9001122334455669"/>
    <s v="Hair Oil"/>
    <s v="Beauty"/>
    <s v="Beauty"/>
    <s v="Beauty"/>
    <s v="Beauty"/>
    <n v="70"/>
    <s v="Beauty"/>
    <m/>
    <n v="2023"/>
    <x v="7"/>
    <n v="14"/>
    <n v="6"/>
    <s v="Weekday"/>
    <m/>
  </r>
  <r>
    <s v="WEB-7039"/>
    <d v="2025-05-10T00:00:00"/>
    <s v="Arjun Iyer"/>
    <s v="Bengaluru"/>
    <s v="Fashion"/>
    <s v="Denim Jeans"/>
    <n v="1"/>
    <n v="865.41"/>
    <s v="Credit Card"/>
    <s v="Delivered"/>
    <n v="5"/>
    <n v="865.41"/>
    <m/>
    <m/>
    <m/>
    <m/>
    <m/>
    <m/>
    <s v="Completed"/>
    <s v="No"/>
    <s v="No"/>
    <m/>
    <n v="567"/>
    <n v="440"/>
    <n v="1892867.2841657216"/>
    <n v="199432.98236095349"/>
    <n v="3.8949824970828471"/>
    <s v="Denim Jeans"/>
    <s v="Fashion"/>
    <s v="Fashion"/>
    <s v="Fashion"/>
    <s v="Fashion"/>
    <n v="6"/>
    <s v="Fashion"/>
    <m/>
    <n v="2025"/>
    <x v="6"/>
    <n v="10"/>
    <n v="7"/>
    <s v="Weekday"/>
    <m/>
  </r>
  <r>
    <s v="WEB-7937"/>
    <d v="2024-03-07T00:00:00"/>
    <s v="Rohan Khan"/>
    <s v="Mumbai"/>
    <s v="Home &amp; Kitchen"/>
    <s v="Water Bottle"/>
    <n v="1"/>
    <n v="1235.6099999999999"/>
    <s v="Credit Card"/>
    <s v="Cancelled"/>
    <n v="5"/>
    <n v="1235.6099999999999"/>
    <m/>
    <m/>
    <m/>
    <m/>
    <m/>
    <m/>
    <s v="Lost Sale"/>
    <s v="No"/>
    <s v="Yes"/>
    <m/>
    <n v="619"/>
    <n v="468"/>
    <n v="1463424.4009529033"/>
    <n v="118285.78776560788"/>
    <n v="3.8140589569160999"/>
    <s v="Water Bottle"/>
    <s v="Home &amp; Kitchen"/>
    <s v="Home &amp; Kitchen"/>
    <s v="Home &amp; Kitchen"/>
    <s v="Home &amp; Kitchen"/>
    <n v="2"/>
    <s v="Home &amp; Kitchen"/>
    <m/>
    <n v="2024"/>
    <x v="4"/>
    <n v="7"/>
    <n v="5"/>
    <s v="Weekend"/>
    <m/>
  </r>
  <r>
    <s v="WEB-8730"/>
    <d v="2025-06-13T00:00:00"/>
    <s v="Kavya Reddy"/>
    <s v="Chennai"/>
    <s v="Electronics"/>
    <s v="Wireless Earbuds"/>
    <n v="3"/>
    <n v="953.6"/>
    <s v="Net Banking"/>
    <s v="Delivered"/>
    <n v="5"/>
    <n v="2860.8"/>
    <m/>
    <m/>
    <m/>
    <m/>
    <m/>
    <m/>
    <s v="Completed"/>
    <s v="Yes"/>
    <s v="No"/>
    <m/>
    <n v="558"/>
    <n v="430"/>
    <n v="2759712.3299794244"/>
    <n v="330643.50635802455"/>
    <n v="3.8641711229946525"/>
    <s v="Wireless Earbuds"/>
    <s v="Electronics"/>
    <s v="Electronics"/>
    <s v="Electronics"/>
    <s v="Electronics"/>
    <n v="12"/>
    <s v="Electronics"/>
    <m/>
    <n v="2025"/>
    <x v="11"/>
    <n v="13"/>
    <n v="6"/>
    <s v="Weekday"/>
    <m/>
  </r>
  <r>
    <s v="WEB-7925"/>
    <d v="2024-09-23T00:00:00"/>
    <s v="Sanjay Iyer"/>
    <s v="Pune"/>
    <s v="Books"/>
    <s v="Cookbook"/>
    <n v="3"/>
    <n v="290.06"/>
    <s v="Debit Card"/>
    <s v="Delivered"/>
    <n v="5"/>
    <n v="870.18000000000006"/>
    <m/>
    <m/>
    <m/>
    <m/>
    <m/>
    <m/>
    <s v="Completed"/>
    <s v="No"/>
    <s v="No"/>
    <m/>
    <n v="595"/>
    <n v="444"/>
    <n v="594714.6477588166"/>
    <n v="60882.938065984097"/>
    <n v="3.804733727810651"/>
    <s v="Cookbook"/>
    <s v="Books"/>
    <s v="Books"/>
    <s v="Books"/>
    <s v="Books"/>
    <n v="4"/>
    <s v="Books"/>
    <m/>
    <n v="2024"/>
    <x v="1"/>
    <n v="23"/>
    <n v="2"/>
    <s v="Weekday"/>
    <m/>
  </r>
  <r>
    <s v="WEB-7303"/>
    <d v="2024-06-08T00:00:00"/>
    <s v="Sanjay Chatterjee"/>
    <s v="Chennai"/>
    <s v="Home &amp; Kitchen"/>
    <s v="Storage Box"/>
    <n v="1"/>
    <n v="933.02"/>
    <s v="Debit Card"/>
    <s v="Delivered"/>
    <n v="5"/>
    <n v="933.02"/>
    <m/>
    <m/>
    <m/>
    <m/>
    <m/>
    <m/>
    <s v="Completed"/>
    <s v="No"/>
    <s v="No"/>
    <m/>
    <n v="558"/>
    <n v="430"/>
    <n v="1463424.4009529033"/>
    <n v="118285.78776560788"/>
    <n v="3.8140589569160999"/>
    <s v="Storage Box"/>
    <s v="Home &amp; Kitchen"/>
    <s v="Home &amp; Kitchen"/>
    <s v="Home &amp; Kitchen"/>
    <s v="Home &amp; Kitchen"/>
    <n v="8"/>
    <s v="Home &amp; Kitchen"/>
    <m/>
    <n v="2024"/>
    <x v="11"/>
    <n v="8"/>
    <n v="7"/>
    <s v="Weekday"/>
    <m/>
  </r>
  <r>
    <s v="WEB-6482"/>
    <d v="2025-03-18T00:00:00"/>
    <s v="Vikram Patel"/>
    <s v="Bengaluru"/>
    <s v="Home &amp; Kitchen"/>
    <s v="Storage Box"/>
    <n v="1"/>
    <n v="1969.65"/>
    <s v="Debit Card"/>
    <s v="Delivered"/>
    <n v="4"/>
    <n v="1969.65"/>
    <m/>
    <m/>
    <m/>
    <m/>
    <m/>
    <m/>
    <s v="Completed"/>
    <s v="Yes"/>
    <s v="No"/>
    <m/>
    <n v="567"/>
    <n v="440"/>
    <n v="1463424.4009529033"/>
    <n v="118285.78776560788"/>
    <n v="3.8140589569160999"/>
    <s v="Storage Box"/>
    <s v="Home &amp; Kitchen"/>
    <s v="Home &amp; Kitchen"/>
    <s v="Home &amp; Kitchen"/>
    <s v="Home &amp; Kitchen"/>
    <n v="8"/>
    <s v="Home &amp; Kitchen"/>
    <m/>
    <n v="2025"/>
    <x v="4"/>
    <n v="18"/>
    <n v="3"/>
    <s v="Weekday"/>
    <m/>
  </r>
  <r>
    <s v="WEB-5450"/>
    <d v="2023-05-15T00:00:00"/>
    <s v="Arjun Kumar"/>
    <s v="Pune"/>
    <s v="Electronics"/>
    <s v="Usb Cable"/>
    <n v="1"/>
    <n v="1923.1627263374514"/>
    <s v="Upi"/>
    <s v="Delivered"/>
    <n v="4"/>
    <n v="1923.1627263374514"/>
    <m/>
    <m/>
    <m/>
    <m/>
    <m/>
    <m/>
    <s v="Completed"/>
    <s v="Yes"/>
    <s v="No"/>
    <m/>
    <n v="595"/>
    <n v="444"/>
    <n v="2759712.3299794244"/>
    <n v="330643.50635802455"/>
    <n v="3.8641711229946525"/>
    <s v="Usb Cable"/>
    <s v="Electronics"/>
    <s v="Electronics"/>
    <s v="Electronics"/>
    <s v="Electronics"/>
    <n v="13"/>
    <s v="Electronics"/>
    <m/>
    <n v="2023"/>
    <x v="6"/>
    <n v="15"/>
    <n v="2"/>
    <s v="Weekday"/>
    <m/>
  </r>
  <r>
    <s v="WEB-7780"/>
    <d v="2025-01-31T00:00:00"/>
    <s v="Sanjay Chatterjee"/>
    <s v="Kolkata"/>
    <s v="Home &amp; Kitchen"/>
    <s v="Table Lamp"/>
    <n v="1"/>
    <n v="435.58"/>
    <s v="Cash On Delivery"/>
    <s v="Returned"/>
    <n v="4"/>
    <n v="435.58"/>
    <m/>
    <m/>
    <m/>
    <m/>
    <m/>
    <m/>
    <s v="Completed"/>
    <s v="No"/>
    <s v="No"/>
    <m/>
    <n v="590"/>
    <n v="451"/>
    <n v="1463424.4009529033"/>
    <n v="118285.78776560788"/>
    <n v="3.8140589569160999"/>
    <s v="Table Lamp"/>
    <s v="Home &amp; Kitchen"/>
    <s v="Home &amp; Kitchen"/>
    <s v="Home &amp; Kitchen"/>
    <s v="Home &amp; Kitchen"/>
    <n v="32"/>
    <s v="Home &amp; Kitchen"/>
    <m/>
    <n v="2025"/>
    <x v="5"/>
    <n v="31"/>
    <n v="6"/>
    <s v="Weekday"/>
    <m/>
  </r>
  <r>
    <s v="WEB-8649"/>
    <d v="2024-11-25T00:00:00"/>
    <s v="Ishaan Reddy"/>
    <s v="Kolkata"/>
    <s v="Beauty"/>
    <s v="Perfume 50Ml"/>
    <n v="3"/>
    <n v="265.8"/>
    <s v="Cash On Delivery"/>
    <s v="Delivered"/>
    <n v="5"/>
    <n v="797.40000000000009"/>
    <m/>
    <m/>
    <m/>
    <m/>
    <m/>
    <m/>
    <s v="Completed"/>
    <s v="No"/>
    <s v="No"/>
    <m/>
    <n v="590"/>
    <n v="451"/>
    <n v="1098537.4901531704"/>
    <n v="96724.388030634553"/>
    <n v="3.9001122334455669"/>
    <s v="Perfume 50Ml"/>
    <s v="Beauty"/>
    <s v="Beauty"/>
    <s v="Beauty"/>
    <s v="Beauty"/>
    <n v="18"/>
    <s v="Beauty"/>
    <m/>
    <n v="2024"/>
    <x v="3"/>
    <n v="25"/>
    <n v="2"/>
    <s v="Weekday"/>
    <m/>
  </r>
  <r>
    <s v="WEB-7055"/>
    <d v="2025-06-02T00:00:00"/>
    <s v="Rohan Bose"/>
    <s v="Delhi"/>
    <s v="Electronics"/>
    <s v="Bluetooth Speaker"/>
    <n v="1"/>
    <n v="2626.95"/>
    <s v="Net Banking"/>
    <s v="Returned"/>
    <n v="5"/>
    <n v="2626.95"/>
    <m/>
    <m/>
    <m/>
    <m/>
    <m/>
    <m/>
    <s v="Completed"/>
    <s v="No"/>
    <s v="No"/>
    <m/>
    <n v="573"/>
    <n v="450"/>
    <n v="2759712.3299794244"/>
    <n v="330643.50635802455"/>
    <n v="3.8641711229946525"/>
    <s v="Bluetooth Speaker"/>
    <s v="Electronics"/>
    <s v="Electronics"/>
    <s v="Electronics"/>
    <s v="Electronics"/>
    <n v="48"/>
    <s v="Electronics"/>
    <m/>
    <n v="2025"/>
    <x v="11"/>
    <n v="2"/>
    <n v="2"/>
    <s v="Weekday"/>
    <m/>
  </r>
  <r>
    <s v="WEB-7774"/>
    <d v="2024-09-07T00:00:00"/>
    <s v="Pooja Malhotra"/>
    <s v="Pune"/>
    <s v="Home &amp; Kitchen"/>
    <s v="Non-Stick Pan"/>
    <n v="2"/>
    <n v="1077.44"/>
    <s v="Credit Card"/>
    <s v="Delivered"/>
    <n v="4"/>
    <n v="2154.88"/>
    <m/>
    <m/>
    <m/>
    <m/>
    <m/>
    <m/>
    <s v="Completed"/>
    <s v="Yes"/>
    <s v="No"/>
    <m/>
    <n v="595"/>
    <n v="444"/>
    <n v="1463424.4009529033"/>
    <n v="118285.78776560788"/>
    <n v="3.8140589569160999"/>
    <s v="Non-Stick Pan"/>
    <s v="Home &amp; Kitchen"/>
    <s v="Home &amp; Kitchen"/>
    <s v="Home &amp; Kitchen"/>
    <s v="Home &amp; Kitchen"/>
    <n v="7"/>
    <s v="Home &amp; Kitchen"/>
    <m/>
    <n v="2024"/>
    <x v="1"/>
    <n v="7"/>
    <n v="7"/>
    <s v="Weekend"/>
    <m/>
  </r>
  <r>
    <s v="WEB-6478"/>
    <d v="2023-01-19T00:00:00"/>
    <s v="Kavya Patel"/>
    <s v="Mumbai"/>
    <s v="Books"/>
    <s v="Notebook Set"/>
    <n v="2"/>
    <n v="478.43"/>
    <s v="Debit Card"/>
    <s v="Delivered"/>
    <n v="5"/>
    <n v="956.86"/>
    <m/>
    <m/>
    <m/>
    <m/>
    <m/>
    <m/>
    <s v="Completed"/>
    <s v="No"/>
    <s v="No"/>
    <m/>
    <n v="619"/>
    <n v="468"/>
    <n v="594714.6477588166"/>
    <n v="60882.938065984097"/>
    <n v="3.804733727810651"/>
    <s v="Notebook Set"/>
    <s v="Books"/>
    <s v="Books"/>
    <s v="Books"/>
    <s v="Books"/>
    <n v="20"/>
    <s v="Books"/>
    <m/>
    <n v="2023"/>
    <x v="5"/>
    <n v="19"/>
    <n v="5"/>
    <s v="Weekday"/>
    <m/>
  </r>
  <r>
    <s v="WEB-8332"/>
    <d v="2024-12-08T00:00:00"/>
    <s v="Vikram Das"/>
    <s v="Chennai"/>
    <s v="Beauty"/>
    <s v="Hair Oil"/>
    <n v="1"/>
    <n v="284.67"/>
    <s v="Credit Card"/>
    <s v="Pending"/>
    <m/>
    <n v="284.67"/>
    <m/>
    <m/>
    <m/>
    <m/>
    <m/>
    <m/>
    <s v="Pending"/>
    <s v="No"/>
    <s v="Yes"/>
    <m/>
    <n v="558"/>
    <n v="430"/>
    <n v="1098537.4901531704"/>
    <n v="96724.388030634553"/>
    <n v="3.9001122334455669"/>
    <s v="Hair Oil"/>
    <s v="Beauty"/>
    <s v="Beauty"/>
    <s v="Beauty"/>
    <s v="Beauty"/>
    <n v="70"/>
    <s v="Beauty"/>
    <m/>
    <n v="2024"/>
    <x v="10"/>
    <n v="8"/>
    <n v="1"/>
    <s v="Weekday"/>
    <m/>
  </r>
  <r>
    <s v="WEB-5960"/>
    <d v="2023-03-09T00:00:00"/>
    <s v="Riya Malhotra"/>
    <s v="Kolkata"/>
    <s v="Electronics"/>
    <s v="Power Bank 10000Mah"/>
    <n v="3"/>
    <n v="1813.56"/>
    <s v="Upi"/>
    <s v="Pending"/>
    <n v="3"/>
    <n v="5440.68"/>
    <m/>
    <m/>
    <m/>
    <m/>
    <m/>
    <m/>
    <s v="Pending"/>
    <s v="No"/>
    <s v="Yes"/>
    <m/>
    <n v="590"/>
    <n v="451"/>
    <n v="2759712.3299794244"/>
    <n v="330643.50635802455"/>
    <n v="3.8641711229946525"/>
    <s v="Power Bank 10000Mah"/>
    <s v="Electronics"/>
    <s v="Electronics"/>
    <s v="Electronics"/>
    <s v="Electronics"/>
    <n v="3"/>
    <s v="Electronics"/>
    <m/>
    <n v="2023"/>
    <x v="4"/>
    <n v="9"/>
    <n v="5"/>
    <s v="Weekday"/>
    <m/>
  </r>
  <r>
    <s v="WEB-8614"/>
    <d v="2023-05-06T00:00:00"/>
    <s v="Aditya Pillai"/>
    <s v="Pune"/>
    <s v="Home &amp; Kitchen"/>
    <s v="Water Bottle"/>
    <n v="2"/>
    <n v="469.55"/>
    <s v="Debit Card"/>
    <s v="Delivered"/>
    <m/>
    <n v="939.1"/>
    <m/>
    <m/>
    <m/>
    <m/>
    <m/>
    <m/>
    <s v="Completed"/>
    <s v="No"/>
    <s v="No"/>
    <m/>
    <n v="595"/>
    <n v="444"/>
    <n v="1463424.4009529033"/>
    <n v="118285.78776560788"/>
    <n v="3.8140589569160999"/>
    <s v="Water Bottle"/>
    <s v="Home &amp; Kitchen"/>
    <s v="Home &amp; Kitchen"/>
    <s v="Home &amp; Kitchen"/>
    <s v="Home &amp; Kitchen"/>
    <n v="2"/>
    <s v="Home &amp; Kitchen"/>
    <m/>
    <n v="2023"/>
    <x v="6"/>
    <n v="6"/>
    <n v="7"/>
    <s v="Weekday"/>
    <m/>
  </r>
  <r>
    <s v="WEB-9439"/>
    <d v="2024-06-26T00:00:00"/>
    <s v="Diya Bose"/>
    <s v="Pune"/>
    <s v="Home &amp; Kitchen"/>
    <s v="Table Lamp"/>
    <n v="1"/>
    <n v="1273.92"/>
    <s v="Credit Card"/>
    <s v="Returned"/>
    <n v="3"/>
    <n v="1273.92"/>
    <m/>
    <m/>
    <m/>
    <m/>
    <m/>
    <m/>
    <s v="Completed"/>
    <s v="No"/>
    <s v="No"/>
    <m/>
    <n v="595"/>
    <n v="444"/>
    <n v="1463424.4009529033"/>
    <n v="118285.78776560788"/>
    <n v="3.8140589569160999"/>
    <s v="Table Lamp"/>
    <s v="Home &amp; Kitchen"/>
    <s v="Home &amp; Kitchen"/>
    <s v="Home &amp; Kitchen"/>
    <s v="Home &amp; Kitchen"/>
    <n v="32"/>
    <s v="Home &amp; Kitchen"/>
    <m/>
    <n v="2024"/>
    <x v="11"/>
    <n v="26"/>
    <n v="4"/>
    <s v="Weekday"/>
    <m/>
  </r>
  <r>
    <s v="WEB-8704"/>
    <d v="2023-10-13T00:00:00"/>
    <s v="Arjun Verma"/>
    <s v="Not Provided"/>
    <s v="Beauty"/>
    <s v="Lipstick"/>
    <n v="1"/>
    <n v="467.72"/>
    <s v="Cash On Delivery"/>
    <s v="Delivered"/>
    <m/>
    <n v="467.72"/>
    <m/>
    <m/>
    <m/>
    <m/>
    <m/>
    <m/>
    <s v="Completed"/>
    <s v="No"/>
    <s v="No"/>
    <m/>
    <n v="50"/>
    <n v="37"/>
    <n v="1098537.4901531704"/>
    <n v="96724.388030634553"/>
    <n v="3.9001122334455669"/>
    <s v="Lipstick"/>
    <s v="Beauty"/>
    <s v="Beauty"/>
    <s v="Beauty"/>
    <s v="Beauty"/>
    <n v="10"/>
    <s v="Beauty"/>
    <m/>
    <n v="2023"/>
    <x v="8"/>
    <n v="13"/>
    <n v="6"/>
    <s v="Weekday"/>
    <m/>
  </r>
  <r>
    <s v="WEB-9655"/>
    <d v="2023-06-27T00:00:00"/>
    <s v="Sanjay Reddy"/>
    <s v="Mumbai"/>
    <s v="Books"/>
    <s v="Cookbook"/>
    <n v="1"/>
    <n v="538.05999999999995"/>
    <s v="Debit Card"/>
    <s v="Returned"/>
    <n v="2"/>
    <n v="538.05999999999995"/>
    <m/>
    <m/>
    <m/>
    <m/>
    <m/>
    <m/>
    <s v="Completed"/>
    <s v="No"/>
    <s v="No"/>
    <m/>
    <n v="619"/>
    <n v="468"/>
    <n v="594714.6477588166"/>
    <n v="60882.938065984097"/>
    <n v="3.804733727810651"/>
    <s v="Cookbook"/>
    <s v="Books"/>
    <s v="Books"/>
    <s v="Books"/>
    <s v="Books"/>
    <n v="4"/>
    <s v="Books"/>
    <m/>
    <n v="2023"/>
    <x v="11"/>
    <n v="27"/>
    <n v="3"/>
    <s v="Weekday"/>
    <m/>
  </r>
  <r>
    <s v="WEB-5437"/>
    <d v="2024-12-11T00:00:00"/>
    <s v="Neha Malhotra"/>
    <s v="Hyderabad"/>
    <s v="Books"/>
    <s v="Kids Story Book"/>
    <n v="1"/>
    <n v="468.03"/>
    <s v="Net Banking"/>
    <s v="Delivered"/>
    <n v="3"/>
    <n v="468.03"/>
    <m/>
    <m/>
    <m/>
    <m/>
    <m/>
    <m/>
    <s v="Completed"/>
    <s v="No"/>
    <s v="No"/>
    <m/>
    <n v="559"/>
    <n v="408"/>
    <n v="594714.6477588166"/>
    <n v="60882.938065984097"/>
    <n v="3.804733727810651"/>
    <s v="Kids Story Book"/>
    <s v="Books"/>
    <s v="Books"/>
    <s v="Books"/>
    <s v="Books"/>
    <n v="23"/>
    <s v="Books"/>
    <m/>
    <n v="2024"/>
    <x v="10"/>
    <n v="11"/>
    <n v="4"/>
    <s v="Weekday"/>
    <m/>
  </r>
  <r>
    <s v="WEB-9073"/>
    <d v="2023-02-10T00:00:00"/>
    <s v="Ananya Pillai"/>
    <s v="Chennai"/>
    <s v="Electronics"/>
    <s v="Usb Cable"/>
    <n v="2"/>
    <n v="3000.33"/>
    <s v="Upi"/>
    <s v="Delivered"/>
    <n v="4"/>
    <n v="6000.66"/>
    <m/>
    <m/>
    <m/>
    <m/>
    <m/>
    <m/>
    <s v="Completed"/>
    <s v="Yes"/>
    <s v="No"/>
    <m/>
    <n v="558"/>
    <n v="430"/>
    <n v="2759712.3299794244"/>
    <n v="330643.50635802455"/>
    <n v="3.8641711229946525"/>
    <s v="Usb Cable"/>
    <s v="Electronics"/>
    <s v="Electronics"/>
    <s v="Electronics"/>
    <s v="Electronics"/>
    <n v="13"/>
    <s v="Electronics"/>
    <m/>
    <n v="2023"/>
    <x v="0"/>
    <n v="10"/>
    <n v="6"/>
    <s v="Weekday"/>
    <m/>
  </r>
  <r>
    <s v="WEB-7797"/>
    <d v="2023-06-16T00:00:00"/>
    <s v="Vivaan Chatterjee"/>
    <s v="Bengaluru"/>
    <s v="Fashion"/>
    <s v="Women'S Kurti"/>
    <n v="1"/>
    <n v="1373.85"/>
    <s v="Credit Card"/>
    <s v="Delivered"/>
    <n v="4"/>
    <n v="1373.85"/>
    <m/>
    <m/>
    <m/>
    <m/>
    <m/>
    <m/>
    <s v="Completed"/>
    <s v="Yes"/>
    <s v="No"/>
    <m/>
    <n v="567"/>
    <n v="440"/>
    <n v="1892867.2841657216"/>
    <n v="199432.98236095349"/>
    <n v="3.8949824970828471"/>
    <s v="Women'S Kurti"/>
    <s v="Fashion"/>
    <s v="Fashion"/>
    <s v="Fashion"/>
    <s v="Fashion"/>
    <n v="15"/>
    <s v="Fashion"/>
    <m/>
    <n v="2023"/>
    <x v="11"/>
    <n v="16"/>
    <n v="6"/>
    <s v="Weekday"/>
    <m/>
  </r>
  <r>
    <s v="WEB-8395"/>
    <d v="2023-11-19T00:00:00"/>
    <s v="Meera Bose"/>
    <s v="Ahmedabad"/>
    <s v="Electronics"/>
    <s v="Bluetooth Speaker"/>
    <n v="1"/>
    <n v="3150.64"/>
    <s v="Debit Card"/>
    <s v="Delivered"/>
    <m/>
    <n v="3150.64"/>
    <m/>
    <m/>
    <m/>
    <m/>
    <m/>
    <m/>
    <s v="Completed"/>
    <s v="Yes"/>
    <s v="No"/>
    <m/>
    <n v="589"/>
    <n v="426"/>
    <n v="2759712.3299794244"/>
    <n v="330643.50635802455"/>
    <n v="3.8641711229946525"/>
    <s v="Bluetooth Speaker"/>
    <s v="Electronics"/>
    <s v="Electronics"/>
    <s v="Electronics"/>
    <s v="Electronics"/>
    <n v="48"/>
    <s v="Electronics"/>
    <m/>
    <n v="2023"/>
    <x v="3"/>
    <n v="19"/>
    <n v="1"/>
    <s v="Weekday"/>
    <m/>
  </r>
  <r>
    <s v="WEB-7835"/>
    <d v="2024-02-13T00:00:00"/>
    <s v="Tanya Patel"/>
    <s v="Pune"/>
    <s v="Fashion"/>
    <s v="Men'S T-Shirt"/>
    <n v="1"/>
    <n v="1771.24"/>
    <s v="Upi"/>
    <s v="Delivered"/>
    <n v="4"/>
    <n v="1771.24"/>
    <m/>
    <m/>
    <m/>
    <m/>
    <m/>
    <m/>
    <s v="Completed"/>
    <s v="Yes"/>
    <s v="No"/>
    <m/>
    <n v="595"/>
    <n v="444"/>
    <n v="1892867.2841657216"/>
    <n v="199432.98236095349"/>
    <n v="3.8949824970828471"/>
    <s v="Men'S T-Shirt"/>
    <s v="Fashion"/>
    <s v="Fashion"/>
    <s v="Fashion"/>
    <s v="Fashion"/>
    <n v="55"/>
    <s v="Fashion"/>
    <m/>
    <n v="2024"/>
    <x v="0"/>
    <n v="13"/>
    <n v="3"/>
    <s v="Weekday"/>
    <m/>
  </r>
  <r>
    <s v="WEB-6210"/>
    <d v="2023-01-01T00:00:00"/>
    <s v="Meera Gupta"/>
    <s v="Delhi"/>
    <s v="Beauty"/>
    <s v="Perfume 50Ml"/>
    <n v="3"/>
    <n v="895.13"/>
    <s v="Cash On Delivery"/>
    <s v="Delivered"/>
    <n v="5"/>
    <n v="2685.39"/>
    <m/>
    <m/>
    <m/>
    <m/>
    <m/>
    <m/>
    <s v="Completed"/>
    <s v="Yes"/>
    <s v="No"/>
    <m/>
    <n v="573"/>
    <n v="450"/>
    <n v="1098537.4901531704"/>
    <n v="96724.388030634553"/>
    <n v="3.9001122334455669"/>
    <s v="Perfume 50Ml"/>
    <s v="Beauty"/>
    <s v="Beauty"/>
    <s v="Beauty"/>
    <s v="Beauty"/>
    <n v="18"/>
    <s v="Beauty"/>
    <m/>
    <n v="2023"/>
    <x v="5"/>
    <n v="1"/>
    <n v="1"/>
    <s v="Weekend"/>
    <m/>
  </r>
  <r>
    <s v="WEB-9297"/>
    <d v="2023-02-14T00:00:00"/>
    <s v="Rahul Joshi"/>
    <s v="Delhi"/>
    <s v="Electronics"/>
    <s v="Usb Cable"/>
    <n v="1"/>
    <n v="2829.65"/>
    <s v="Cash On Delivery"/>
    <s v="Pending"/>
    <n v="3"/>
    <n v="2829.65"/>
    <m/>
    <m/>
    <m/>
    <m/>
    <m/>
    <m/>
    <s v="Pending"/>
    <s v="No"/>
    <s v="Yes"/>
    <m/>
    <n v="573"/>
    <n v="450"/>
    <n v="2759712.3299794244"/>
    <n v="330643.50635802455"/>
    <n v="3.8641711229946525"/>
    <s v="Usb Cable"/>
    <s v="Electronics"/>
    <s v="Electronics"/>
    <s v="Electronics"/>
    <s v="Electronics"/>
    <n v="13"/>
    <s v="Electronics"/>
    <m/>
    <n v="2023"/>
    <x v="0"/>
    <n v="14"/>
    <n v="3"/>
    <s v="Weekday"/>
    <m/>
  </r>
  <r>
    <s v="WEB-9606"/>
    <d v="2025-03-13T00:00:00"/>
    <s v="Pooja Pillai"/>
    <s v="Delhi"/>
    <s v="Electronics"/>
    <s v="Wireless Earbuds"/>
    <n v="1"/>
    <n v="2325.52"/>
    <s v="Cash On Delivery"/>
    <s v="Pending"/>
    <n v="4"/>
    <n v="2325.52"/>
    <m/>
    <m/>
    <m/>
    <m/>
    <m/>
    <m/>
    <s v="Pending"/>
    <s v="No"/>
    <s v="Yes"/>
    <m/>
    <n v="573"/>
    <n v="450"/>
    <n v="2759712.3299794244"/>
    <n v="330643.50635802455"/>
    <n v="3.8641711229946525"/>
    <s v="Wireless Earbuds"/>
    <s v="Electronics"/>
    <s v="Electronics"/>
    <s v="Electronics"/>
    <s v="Electronics"/>
    <n v="12"/>
    <s v="Electronics"/>
    <m/>
    <n v="2025"/>
    <x v="4"/>
    <n v="13"/>
    <n v="5"/>
    <s v="Weekday"/>
    <m/>
  </r>
  <r>
    <s v="WEB-8782"/>
    <d v="2023-06-13T00:00:00"/>
    <s v="Riya Gupta"/>
    <s v="Chennai"/>
    <s v="Fashion"/>
    <s v="Men'S T-Shirt"/>
    <n v="3"/>
    <n v="513.16999999999996"/>
    <s v="Net Banking"/>
    <s v="Delivered"/>
    <n v="3"/>
    <n v="1539.5099999999998"/>
    <m/>
    <m/>
    <m/>
    <m/>
    <m/>
    <m/>
    <s v="Completed"/>
    <s v="Yes"/>
    <s v="No"/>
    <m/>
    <n v="558"/>
    <n v="430"/>
    <n v="1892867.2841657216"/>
    <n v="199432.98236095349"/>
    <n v="3.8949824970828471"/>
    <s v="Men'S T-Shirt"/>
    <s v="Fashion"/>
    <s v="Fashion"/>
    <s v="Fashion"/>
    <s v="Fashion"/>
    <n v="55"/>
    <s v="Fashion"/>
    <m/>
    <n v="2023"/>
    <x v="11"/>
    <n v="13"/>
    <n v="3"/>
    <s v="Weekday"/>
    <m/>
  </r>
  <r>
    <s v="WEB-6421"/>
    <d v="2024-06-09T00:00:00"/>
    <s v="Sanjay Reddy"/>
    <s v="Hyderabad"/>
    <s v="Books"/>
    <s v="Cookbook"/>
    <n v="1"/>
    <n v="742.73"/>
    <s v="Cash On Delivery"/>
    <s v="Pending"/>
    <n v="4"/>
    <n v="742.73"/>
    <m/>
    <m/>
    <m/>
    <m/>
    <m/>
    <m/>
    <s v="Pending"/>
    <s v="No"/>
    <s v="Yes"/>
    <m/>
    <n v="559"/>
    <n v="408"/>
    <n v="594714.6477588166"/>
    <n v="60882.938065984097"/>
    <n v="3.804733727810651"/>
    <s v="Cookbook"/>
    <s v="Books"/>
    <s v="Books"/>
    <s v="Books"/>
    <s v="Books"/>
    <n v="4"/>
    <s v="Books"/>
    <m/>
    <n v="2024"/>
    <x v="11"/>
    <n v="9"/>
    <n v="1"/>
    <s v="Weekday"/>
    <m/>
  </r>
  <r>
    <s v="WEB-6967"/>
    <d v="2024-05-20T00:00:00"/>
    <s v="Karan Joshi"/>
    <s v="Hyderabad"/>
    <s v="Electronics"/>
    <s v="Usb Cable"/>
    <n v="1"/>
    <n v="1198.05"/>
    <s v="Cash On Delivery"/>
    <s v="Pending"/>
    <n v="5"/>
    <n v="1198.05"/>
    <m/>
    <m/>
    <m/>
    <m/>
    <m/>
    <m/>
    <s v="Pending"/>
    <s v="No"/>
    <s v="Yes"/>
    <m/>
    <n v="559"/>
    <n v="408"/>
    <n v="2759712.3299794244"/>
    <n v="330643.50635802455"/>
    <n v="3.8641711229946525"/>
    <s v="Usb Cable"/>
    <s v="Electronics"/>
    <s v="Electronics"/>
    <s v="Electronics"/>
    <s v="Electronics"/>
    <n v="13"/>
    <s v="Electronics"/>
    <m/>
    <n v="2024"/>
    <x v="6"/>
    <n v="20"/>
    <n v="2"/>
    <s v="Weekday"/>
    <m/>
  </r>
  <r>
    <s v="WEB-8426"/>
    <d v="2023-12-09T00:00:00"/>
    <s v="Meera Kapoor"/>
    <s v="Hyderabad"/>
    <s v="Books"/>
    <s v="Kids Story Book"/>
    <n v="2"/>
    <n v="121.84"/>
    <s v="Cash On Delivery"/>
    <s v="Delivered"/>
    <n v="4"/>
    <n v="243.68"/>
    <m/>
    <m/>
    <m/>
    <m/>
    <m/>
    <m/>
    <s v="Completed"/>
    <s v="No"/>
    <s v="No"/>
    <m/>
    <n v="559"/>
    <n v="408"/>
    <n v="594714.6477588166"/>
    <n v="60882.938065984097"/>
    <n v="3.804733727810651"/>
    <s v="Kids Story Book"/>
    <s v="Books"/>
    <s v="Books"/>
    <s v="Books"/>
    <s v="Books"/>
    <n v="23"/>
    <s v="Books"/>
    <m/>
    <n v="2023"/>
    <x v="10"/>
    <n v="9"/>
    <n v="7"/>
    <s v="Weekday"/>
    <m/>
  </r>
  <r>
    <s v="WEB-7557"/>
    <d v="2024-10-27T00:00:00"/>
    <s v="Kavya Iyer"/>
    <s v="Chennai"/>
    <s v="Home &amp; Kitchen"/>
    <s v="Non-Stick Pan"/>
    <n v="1"/>
    <n v="1971.7"/>
    <s v="Net Banking"/>
    <s v="Pending"/>
    <n v="3"/>
    <n v="1971.7"/>
    <m/>
    <m/>
    <m/>
    <m/>
    <m/>
    <m/>
    <s v="Pending"/>
    <s v="No"/>
    <s v="Yes"/>
    <m/>
    <n v="558"/>
    <n v="430"/>
    <n v="1463424.4009529033"/>
    <n v="118285.78776560788"/>
    <n v="3.8140589569160999"/>
    <s v="Non-Stick Pan"/>
    <s v="Home &amp; Kitchen"/>
    <s v="Home &amp; Kitchen"/>
    <s v="Home &amp; Kitchen"/>
    <s v="Home &amp; Kitchen"/>
    <n v="7"/>
    <s v="Home &amp; Kitchen"/>
    <m/>
    <n v="2024"/>
    <x v="8"/>
    <n v="27"/>
    <n v="1"/>
    <s v="Weekday"/>
    <m/>
  </r>
  <r>
    <s v="WEB-6696"/>
    <d v="2024-04-12T00:00:00"/>
    <s v="Karan Iyer"/>
    <s v="Kolkata"/>
    <s v="Beauty"/>
    <s v="Perfume 50Ml"/>
    <n v="1"/>
    <n v="1255.26"/>
    <s v="Credit Card"/>
    <s v="Cancelled"/>
    <n v="4"/>
    <n v="1255.26"/>
    <m/>
    <m/>
    <m/>
    <m/>
    <m/>
    <m/>
    <s v="Lost Sale"/>
    <s v="No"/>
    <s v="Yes"/>
    <m/>
    <n v="590"/>
    <n v="451"/>
    <n v="1098537.4901531704"/>
    <n v="96724.388030634553"/>
    <n v="3.9001122334455669"/>
    <s v="Perfume 50Ml"/>
    <s v="Beauty"/>
    <s v="Beauty"/>
    <s v="Beauty"/>
    <s v="Beauty"/>
    <n v="18"/>
    <s v="Beauty"/>
    <m/>
    <n v="2024"/>
    <x v="7"/>
    <n v="12"/>
    <n v="6"/>
    <s v="Weekday"/>
    <m/>
  </r>
  <r>
    <s v="WEB-6905"/>
    <d v="2025-05-29T00:00:00"/>
    <s v="Aarav Malhotra"/>
    <s v="Hyderabad"/>
    <s v="Electronics"/>
    <s v="Usb Cable"/>
    <n v="1"/>
    <n v="3101.15"/>
    <s v="Net Banking"/>
    <s v="Pending"/>
    <n v="4"/>
    <n v="3101.15"/>
    <m/>
    <m/>
    <m/>
    <m/>
    <m/>
    <m/>
    <s v="Pending"/>
    <s v="No"/>
    <s v="Yes"/>
    <m/>
    <n v="559"/>
    <n v="408"/>
    <n v="2759712.3299794244"/>
    <n v="330643.50635802455"/>
    <n v="3.8641711229946525"/>
    <s v="Usb Cable"/>
    <s v="Electronics"/>
    <s v="Electronics"/>
    <s v="Electronics"/>
    <s v="Electronics"/>
    <n v="13"/>
    <s v="Electronics"/>
    <m/>
    <n v="2025"/>
    <x v="6"/>
    <n v="29"/>
    <n v="5"/>
    <s v="Weekday"/>
    <m/>
  </r>
  <r>
    <s v="WEB-6386"/>
    <d v="2023-06-26T00:00:00"/>
    <s v="Sanjay Iyer"/>
    <s v="Chennai"/>
    <s v="Home &amp; Kitchen"/>
    <s v="Led Bulb Pack"/>
    <n v="1"/>
    <n v="1851.96"/>
    <s v="Net Banking"/>
    <s v="Delivered"/>
    <n v="3"/>
    <n v="1851.96"/>
    <m/>
    <m/>
    <m/>
    <m/>
    <m/>
    <m/>
    <s v="Completed"/>
    <s v="Yes"/>
    <s v="No"/>
    <m/>
    <n v="558"/>
    <n v="430"/>
    <n v="1463424.4009529033"/>
    <n v="118285.78776560788"/>
    <n v="3.8140589569160999"/>
    <s v="Led Bulb Pack"/>
    <s v="Home &amp; Kitchen"/>
    <s v="Home &amp; Kitchen"/>
    <s v="Home &amp; Kitchen"/>
    <s v="Home &amp; Kitchen"/>
    <n v="76"/>
    <s v="Home &amp; Kitchen"/>
    <m/>
    <n v="2023"/>
    <x v="11"/>
    <n v="26"/>
    <n v="2"/>
    <s v="Weekday"/>
    <m/>
  </r>
  <r>
    <s v="WEB-7215"/>
    <d v="2025-06-18T00:00:00"/>
    <s v="Meera Pillai"/>
    <s v="Pune"/>
    <s v="Home &amp; Kitchen"/>
    <s v="Storage Box"/>
    <n v="3"/>
    <n v="940.99"/>
    <s v="Upi"/>
    <s v="Cancelled"/>
    <n v="3"/>
    <n v="2822.9700000000003"/>
    <m/>
    <m/>
    <m/>
    <m/>
    <m/>
    <m/>
    <s v="Lost Sale"/>
    <s v="No"/>
    <s v="Yes"/>
    <m/>
    <n v="595"/>
    <n v="444"/>
    <n v="1463424.4009529033"/>
    <n v="118285.78776560788"/>
    <n v="3.8140589569160999"/>
    <s v="Storage Box"/>
    <s v="Home &amp; Kitchen"/>
    <s v="Home &amp; Kitchen"/>
    <s v="Home &amp; Kitchen"/>
    <s v="Home &amp; Kitchen"/>
    <n v="8"/>
    <s v="Home &amp; Kitchen"/>
    <m/>
    <n v="2025"/>
    <x v="11"/>
    <n v="18"/>
    <n v="4"/>
    <s v="Weekday"/>
    <m/>
  </r>
  <r>
    <s v="WEB-7491"/>
    <d v="2023-07-16T00:00:00"/>
    <s v="Vikram Chatterjee"/>
    <s v="Hyderabad"/>
    <s v="Electronics"/>
    <s v="Wireless Earbuds"/>
    <n v="1"/>
    <n v="320.19"/>
    <s v="Upi"/>
    <s v="Pending"/>
    <n v="5"/>
    <n v="320.19"/>
    <m/>
    <m/>
    <m/>
    <m/>
    <m/>
    <m/>
    <s v="Pending"/>
    <s v="No"/>
    <s v="Yes"/>
    <m/>
    <n v="559"/>
    <n v="408"/>
    <n v="2759712.3299794244"/>
    <n v="330643.50635802455"/>
    <n v="3.8641711229946525"/>
    <s v="Wireless Earbuds"/>
    <s v="Electronics"/>
    <s v="Electronics"/>
    <s v="Electronics"/>
    <s v="Electronics"/>
    <n v="12"/>
    <s v="Electronics"/>
    <m/>
    <n v="2023"/>
    <x v="2"/>
    <n v="16"/>
    <n v="1"/>
    <s v="Weekday"/>
    <m/>
  </r>
  <r>
    <s v="WEB-5050"/>
    <d v="2024-06-22T00:00:00"/>
    <s v="Simran Chatterjee"/>
    <s v="Hyderabad"/>
    <s v="Electronics"/>
    <s v="Usb Cable"/>
    <n v="1"/>
    <n v="3147.16"/>
    <s v="Credit Card"/>
    <s v="Delivered"/>
    <n v="5"/>
    <n v="3147.16"/>
    <m/>
    <m/>
    <m/>
    <m/>
    <m/>
    <m/>
    <s v="Completed"/>
    <s v="Yes"/>
    <s v="No"/>
    <m/>
    <n v="559"/>
    <n v="408"/>
    <n v="2759712.3299794244"/>
    <n v="330643.50635802455"/>
    <n v="3.8641711229946525"/>
    <s v="Usb Cable"/>
    <s v="Electronics"/>
    <s v="Electronics"/>
    <s v="Electronics"/>
    <s v="Electronics"/>
    <n v="13"/>
    <s v="Electronics"/>
    <m/>
    <n v="2024"/>
    <x v="11"/>
    <n v="22"/>
    <n v="7"/>
    <s v="Weekday"/>
    <m/>
  </r>
  <r>
    <s v="WEB-7310"/>
    <d v="2024-05-15T00:00:00"/>
    <s v="Diya Reddy"/>
    <s v="Chennai"/>
    <s v="Fashion"/>
    <s v="Women'S Kurti"/>
    <n v="1"/>
    <n v="1268.1300000000001"/>
    <s v="Net Banking"/>
    <s v="Delivered"/>
    <n v="4"/>
    <n v="1268.1300000000001"/>
    <m/>
    <m/>
    <m/>
    <m/>
    <m/>
    <m/>
    <s v="Completed"/>
    <s v="Yes"/>
    <s v="No"/>
    <m/>
    <n v="558"/>
    <n v="430"/>
    <n v="1892867.2841657216"/>
    <n v="199432.98236095349"/>
    <n v="3.8949824970828471"/>
    <s v="Women'S Kurti"/>
    <s v="Fashion"/>
    <s v="Fashion"/>
    <s v="Fashion"/>
    <s v="Fashion"/>
    <n v="15"/>
    <s v="Fashion"/>
    <m/>
    <n v="2024"/>
    <x v="6"/>
    <n v="15"/>
    <n v="4"/>
    <s v="Weekday"/>
    <m/>
  </r>
  <r>
    <s v="WEB-5852"/>
    <d v="2024-03-17T00:00:00"/>
    <s v="Tanya Verma"/>
    <s v="Pune"/>
    <s v="Books"/>
    <s v="Kids Story Book"/>
    <n v="2"/>
    <n v="110.16"/>
    <s v="Credit Card"/>
    <s v="Delivered"/>
    <n v="5"/>
    <n v="220.32"/>
    <m/>
    <m/>
    <m/>
    <m/>
    <m/>
    <m/>
    <s v="Completed"/>
    <s v="No"/>
    <s v="No"/>
    <m/>
    <n v="595"/>
    <n v="444"/>
    <n v="594714.6477588166"/>
    <n v="60882.938065984097"/>
    <n v="3.804733727810651"/>
    <s v="Kids Story Book"/>
    <s v="Books"/>
    <s v="Books"/>
    <s v="Books"/>
    <s v="Books"/>
    <n v="23"/>
    <s v="Books"/>
    <m/>
    <n v="2024"/>
    <x v="4"/>
    <n v="17"/>
    <n v="1"/>
    <s v="Weekday"/>
    <m/>
  </r>
  <r>
    <s v="WEB-9565"/>
    <d v="2024-06-26T00:00:00"/>
    <s v="Ishaan Rao"/>
    <s v="Kolkata"/>
    <s v="Electronics"/>
    <s v="Wireless Earbuds"/>
    <n v="1"/>
    <n v="323.81"/>
    <s v="Cash On Delivery"/>
    <s v="Delivered"/>
    <n v="5"/>
    <n v="323.81"/>
    <m/>
    <m/>
    <m/>
    <m/>
    <m/>
    <m/>
    <s v="Completed"/>
    <s v="No"/>
    <s v="No"/>
    <m/>
    <n v="590"/>
    <n v="451"/>
    <n v="2759712.3299794244"/>
    <n v="330643.50635802455"/>
    <n v="3.8641711229946525"/>
    <s v="Wireless Earbuds"/>
    <s v="Electronics"/>
    <s v="Electronics"/>
    <s v="Electronics"/>
    <s v="Electronics"/>
    <n v="12"/>
    <s v="Electronics"/>
    <m/>
    <n v="2024"/>
    <x v="11"/>
    <n v="26"/>
    <n v="4"/>
    <s v="Weekday"/>
    <m/>
  </r>
  <r>
    <s v="WEB-6416"/>
    <d v="2025-02-12T00:00:00"/>
    <s v="Arjun Chatterjee"/>
    <s v="Bengaluru"/>
    <s v="Electronics"/>
    <s v="Bluetooth Speaker"/>
    <n v="3"/>
    <n v="1076.3599999999999"/>
    <s v="Upi"/>
    <s v="Delivered"/>
    <n v="4"/>
    <n v="3229.08"/>
    <m/>
    <m/>
    <m/>
    <m/>
    <m/>
    <m/>
    <s v="Completed"/>
    <s v="Yes"/>
    <s v="No"/>
    <m/>
    <n v="567"/>
    <n v="440"/>
    <n v="2759712.3299794244"/>
    <n v="330643.50635802455"/>
    <n v="3.8641711229946525"/>
    <s v="Bluetooth Speaker"/>
    <s v="Electronics"/>
    <s v="Electronics"/>
    <s v="Electronics"/>
    <s v="Electronics"/>
    <n v="48"/>
    <s v="Electronics"/>
    <m/>
    <n v="2025"/>
    <x v="0"/>
    <n v="12"/>
    <n v="4"/>
    <s v="Weekday"/>
    <m/>
  </r>
  <r>
    <s v="WEB-8666"/>
    <d v="2024-12-23T00:00:00"/>
    <s v="Ishaan Reddy"/>
    <s v="Not Provided"/>
    <s v="Home &amp; Kitchen"/>
    <s v="Water Bottle"/>
    <n v="1"/>
    <n v="1356.92"/>
    <s v="Debit Card"/>
    <s v="Delivered"/>
    <n v="2"/>
    <n v="1356.92"/>
    <m/>
    <m/>
    <m/>
    <m/>
    <m/>
    <m/>
    <s v="Completed"/>
    <s v="Yes"/>
    <s v="No"/>
    <m/>
    <n v="50"/>
    <n v="37"/>
    <n v="1463424.4009529033"/>
    <n v="118285.78776560788"/>
    <n v="3.8140589569160999"/>
    <s v="Water Bottle"/>
    <s v="Home &amp; Kitchen"/>
    <s v="Home &amp; Kitchen"/>
    <s v="Home &amp; Kitchen"/>
    <s v="Home &amp; Kitchen"/>
    <n v="2"/>
    <s v="Home &amp; Kitchen"/>
    <m/>
    <n v="2024"/>
    <x v="10"/>
    <n v="23"/>
    <n v="2"/>
    <s v="Weekday"/>
    <m/>
  </r>
  <r>
    <s v="WEB-6167"/>
    <d v="2024-11-06T00:00:00"/>
    <s v="Sanjay Das"/>
    <s v="Kolkata"/>
    <s v="Home &amp; Kitchen"/>
    <s v="Led Bulb Pack"/>
    <n v="1"/>
    <n v="1320.28"/>
    <s v="Net Banking"/>
    <s v="Delivered"/>
    <n v="5"/>
    <n v="1320.28"/>
    <m/>
    <m/>
    <m/>
    <m/>
    <m/>
    <m/>
    <s v="Completed"/>
    <s v="Yes"/>
    <s v="No"/>
    <m/>
    <n v="590"/>
    <n v="451"/>
    <n v="1463424.4009529033"/>
    <n v="118285.78776560788"/>
    <n v="3.8140589569160999"/>
    <s v="Led Bulb Pack"/>
    <s v="Home &amp; Kitchen"/>
    <s v="Home &amp; Kitchen"/>
    <s v="Home &amp; Kitchen"/>
    <s v="Home &amp; Kitchen"/>
    <n v="76"/>
    <s v="Home &amp; Kitchen"/>
    <m/>
    <n v="2024"/>
    <x v="3"/>
    <n v="6"/>
    <n v="4"/>
    <s v="Weekday"/>
    <m/>
  </r>
  <r>
    <s v="WEB-6706"/>
    <d v="2024-09-23T00:00:00"/>
    <s v="Vivaan Nair"/>
    <s v="Chennai"/>
    <s v="Beauty"/>
    <s v="Shampoo 200Ml"/>
    <n v="1"/>
    <n v="359.76"/>
    <s v="Credit Card"/>
    <s v="Delivered"/>
    <n v="5"/>
    <n v="359.76"/>
    <m/>
    <m/>
    <m/>
    <m/>
    <m/>
    <m/>
    <s v="Completed"/>
    <s v="No"/>
    <s v="No"/>
    <m/>
    <n v="558"/>
    <n v="430"/>
    <n v="1098537.4901531704"/>
    <n v="96724.388030634553"/>
    <n v="3.9001122334455669"/>
    <s v="Shampoo 200Ml"/>
    <s v="Beauty"/>
    <s v="Beauty"/>
    <s v="Beauty"/>
    <s v="Beauty"/>
    <n v="64"/>
    <s v="Beauty"/>
    <m/>
    <n v="2024"/>
    <x v="1"/>
    <n v="23"/>
    <n v="2"/>
    <s v="Weekday"/>
    <m/>
  </r>
  <r>
    <s v="WEB-9293"/>
    <d v="2023-05-05T00:00:00"/>
    <s v="Aarav Khan"/>
    <s v="Delhi"/>
    <s v="Electronics"/>
    <s v="Usb Cable"/>
    <n v="1"/>
    <n v="2756.56"/>
    <s v="Debit Card"/>
    <s v="Pending"/>
    <n v="4"/>
    <n v="2756.56"/>
    <m/>
    <m/>
    <m/>
    <m/>
    <m/>
    <m/>
    <s v="Pending"/>
    <s v="No"/>
    <s v="Yes"/>
    <m/>
    <n v="573"/>
    <n v="450"/>
    <n v="2759712.3299794244"/>
    <n v="330643.50635802455"/>
    <n v="3.8641711229946525"/>
    <s v="Usb Cable"/>
    <s v="Electronics"/>
    <s v="Electronics"/>
    <s v="Electronics"/>
    <s v="Electronics"/>
    <n v="13"/>
    <s v="Electronics"/>
    <m/>
    <n v="2023"/>
    <x v="6"/>
    <n v="5"/>
    <n v="6"/>
    <s v="Weekday"/>
    <m/>
  </r>
  <r>
    <s v="WEB-9633"/>
    <d v="2025-01-06T00:00:00"/>
    <s v="Karan Singh"/>
    <s v="Delhi"/>
    <s v="Electronics"/>
    <s v="Wireless Earbuds"/>
    <n v="1"/>
    <n v="1944.53"/>
    <s v="Net Banking"/>
    <s v="Delivered"/>
    <n v="5"/>
    <n v="1944.53"/>
    <m/>
    <m/>
    <m/>
    <m/>
    <m/>
    <m/>
    <s v="Completed"/>
    <s v="Yes"/>
    <s v="No"/>
    <m/>
    <n v="573"/>
    <n v="450"/>
    <n v="2759712.3299794244"/>
    <n v="330643.50635802455"/>
    <n v="3.8641711229946525"/>
    <s v="Wireless Earbuds"/>
    <s v="Electronics"/>
    <s v="Electronics"/>
    <s v="Electronics"/>
    <s v="Electronics"/>
    <n v="12"/>
    <s v="Electronics"/>
    <m/>
    <n v="2025"/>
    <x v="5"/>
    <n v="6"/>
    <n v="2"/>
    <s v="Weekday"/>
    <m/>
  </r>
  <r>
    <s v="WEB-9234"/>
    <d v="2024-12-04T00:00:00"/>
    <s v="Simran Reddy"/>
    <s v="Mumbai"/>
    <s v="Beauty"/>
    <s v="Hair Oil"/>
    <n v="2"/>
    <n v="487.42"/>
    <s v="Debit Card"/>
    <s v="Delivered"/>
    <n v="3"/>
    <n v="974.84"/>
    <m/>
    <m/>
    <m/>
    <m/>
    <m/>
    <m/>
    <s v="Completed"/>
    <s v="No"/>
    <s v="No"/>
    <m/>
    <n v="619"/>
    <n v="468"/>
    <n v="1098537.4901531704"/>
    <n v="96724.388030634553"/>
    <n v="3.9001122334455669"/>
    <s v="Hair Oil"/>
    <s v="Beauty"/>
    <s v="Beauty"/>
    <s v="Beauty"/>
    <s v="Beauty"/>
    <n v="70"/>
    <s v="Beauty"/>
    <m/>
    <n v="2024"/>
    <x v="10"/>
    <n v="4"/>
    <n v="4"/>
    <s v="Weekday"/>
    <m/>
  </r>
  <r>
    <s v="WEB-7294"/>
    <d v="2023-09-19T00:00:00"/>
    <s v="Pooja Sharma"/>
    <s v="Mumbai"/>
    <s v="Home &amp; Kitchen"/>
    <s v="Non-Stick Pan"/>
    <n v="1"/>
    <n v="1655.67"/>
    <s v="Cash On Delivery"/>
    <s v="Delivered"/>
    <n v="2"/>
    <n v="1655.67"/>
    <m/>
    <m/>
    <m/>
    <m/>
    <m/>
    <m/>
    <s v="Completed"/>
    <s v="Yes"/>
    <s v="No"/>
    <m/>
    <n v="619"/>
    <n v="468"/>
    <n v="1463424.4009529033"/>
    <n v="118285.78776560788"/>
    <n v="3.8140589569160999"/>
    <s v="Non-Stick Pan"/>
    <s v="Home &amp; Kitchen"/>
    <s v="Home &amp; Kitchen"/>
    <s v="Home &amp; Kitchen"/>
    <s v="Home &amp; Kitchen"/>
    <n v="7"/>
    <s v="Home &amp; Kitchen"/>
    <m/>
    <n v="2023"/>
    <x v="1"/>
    <n v="19"/>
    <n v="3"/>
    <s v="Weekday"/>
    <m/>
  </r>
  <r>
    <s v="WEB-7500"/>
    <d v="2023-03-10T00:00:00"/>
    <s v="Diya Gupta"/>
    <s v="Ahmedabad"/>
    <s v="Beauty"/>
    <s v="Hair Oil"/>
    <n v="1"/>
    <n v="1069.27"/>
    <s v="Credit Card"/>
    <s v="Pending"/>
    <n v="5"/>
    <n v="1069.27"/>
    <m/>
    <m/>
    <m/>
    <m/>
    <m/>
    <m/>
    <s v="Pending"/>
    <s v="No"/>
    <s v="Yes"/>
    <m/>
    <n v="589"/>
    <n v="426"/>
    <n v="1098537.4901531704"/>
    <n v="96724.388030634553"/>
    <n v="3.9001122334455669"/>
    <s v="Hair Oil"/>
    <s v="Beauty"/>
    <s v="Beauty"/>
    <s v="Beauty"/>
    <s v="Beauty"/>
    <n v="70"/>
    <s v="Beauty"/>
    <m/>
    <n v="2023"/>
    <x v="4"/>
    <n v="10"/>
    <n v="6"/>
    <s v="Weekday"/>
    <m/>
  </r>
  <r>
    <s v="WEB-7984"/>
    <d v="2024-06-03T00:00:00"/>
    <s v="Vivaan Malhotra"/>
    <s v="Kolkata"/>
    <s v="Beauty"/>
    <s v="Shampoo 200Ml"/>
    <n v="2"/>
    <n v="402.51"/>
    <s v="Upi"/>
    <s v="Delivered"/>
    <n v="5"/>
    <n v="805.02"/>
    <m/>
    <m/>
    <m/>
    <m/>
    <m/>
    <m/>
    <s v="Completed"/>
    <s v="No"/>
    <s v="No"/>
    <m/>
    <n v="590"/>
    <n v="451"/>
    <n v="1098537.4901531704"/>
    <n v="96724.388030634553"/>
    <n v="3.9001122334455669"/>
    <s v="Shampoo 200Ml"/>
    <s v="Beauty"/>
    <s v="Beauty"/>
    <s v="Beauty"/>
    <s v="Beauty"/>
    <n v="64"/>
    <s v="Beauty"/>
    <m/>
    <n v="2024"/>
    <x v="11"/>
    <n v="3"/>
    <n v="2"/>
    <s v="Weekday"/>
    <m/>
  </r>
  <r>
    <s v="WEB-8788"/>
    <d v="2025-04-10T00:00:00"/>
    <s v="Saanvi Sharma"/>
    <s v="Mumbai"/>
    <s v="Fashion"/>
    <s v="Women'S Kurti"/>
    <n v="1"/>
    <n v="2170.36"/>
    <s v="Upi"/>
    <s v="Delivered"/>
    <n v="4"/>
    <n v="2170.36"/>
    <m/>
    <m/>
    <m/>
    <m/>
    <m/>
    <m/>
    <s v="Completed"/>
    <s v="Yes"/>
    <s v="No"/>
    <m/>
    <n v="619"/>
    <n v="468"/>
    <n v="1892867.2841657216"/>
    <n v="199432.98236095349"/>
    <n v="3.8949824970828471"/>
    <s v="Women'S Kurti"/>
    <s v="Fashion"/>
    <s v="Fashion"/>
    <s v="Fashion"/>
    <s v="Fashion"/>
    <n v="15"/>
    <s v="Fashion"/>
    <m/>
    <n v="2025"/>
    <x v="7"/>
    <n v="10"/>
    <n v="5"/>
    <s v="Weekday"/>
    <m/>
  </r>
  <r>
    <s v="WEB-6131"/>
    <d v="2025-03-19T00:00:00"/>
    <s v="Rohan Singh"/>
    <s v="Delhi"/>
    <s v="Home &amp; Kitchen"/>
    <s v="Table Lamp"/>
    <n v="2"/>
    <n v="831.24"/>
    <s v="Cash On Delivery"/>
    <s v="Delivered"/>
    <n v="3"/>
    <n v="1662.48"/>
    <m/>
    <m/>
    <m/>
    <m/>
    <m/>
    <m/>
    <s v="Completed"/>
    <s v="Yes"/>
    <s v="No"/>
    <m/>
    <n v="573"/>
    <n v="450"/>
    <n v="1463424.4009529033"/>
    <n v="118285.78776560788"/>
    <n v="3.8140589569160999"/>
    <s v="Table Lamp"/>
    <s v="Home &amp; Kitchen"/>
    <s v="Home &amp; Kitchen"/>
    <s v="Home &amp; Kitchen"/>
    <s v="Home &amp; Kitchen"/>
    <n v="32"/>
    <s v="Home &amp; Kitchen"/>
    <m/>
    <n v="2025"/>
    <x v="4"/>
    <n v="19"/>
    <n v="4"/>
    <s v="Weekday"/>
    <m/>
  </r>
  <r>
    <s v="WEB-6647"/>
    <d v="2023-09-07T00:00:00"/>
    <s v="Pooja Pillai"/>
    <s v="Kolkata"/>
    <s v="Books"/>
    <s v="Notebook Set"/>
    <n v="1"/>
    <n v="585.52"/>
    <s v="Upi"/>
    <s v="Delivered"/>
    <n v="3"/>
    <n v="585.52"/>
    <m/>
    <m/>
    <m/>
    <m/>
    <m/>
    <m/>
    <s v="Completed"/>
    <s v="No"/>
    <s v="No"/>
    <m/>
    <n v="590"/>
    <n v="451"/>
    <n v="594714.6477588166"/>
    <n v="60882.938065984097"/>
    <n v="3.804733727810651"/>
    <s v="Notebook Set"/>
    <s v="Books"/>
    <s v="Books"/>
    <s v="Books"/>
    <s v="Books"/>
    <n v="20"/>
    <s v="Books"/>
    <m/>
    <n v="2023"/>
    <x v="1"/>
    <n v="7"/>
    <n v="5"/>
    <s v="Weekend"/>
    <m/>
  </r>
  <r>
    <s v="WEB-7952"/>
    <d v="2023-03-02T00:00:00"/>
    <s v="Saanvi Mehta"/>
    <s v="Mumbai"/>
    <s v="Home &amp; Kitchen"/>
    <s v="Storage Box"/>
    <n v="1"/>
    <n v="814.55"/>
    <s v="Net Banking"/>
    <s v="Pending"/>
    <n v="5"/>
    <n v="814.55"/>
    <m/>
    <m/>
    <m/>
    <m/>
    <m/>
    <m/>
    <s v="Pending"/>
    <s v="No"/>
    <s v="Yes"/>
    <m/>
    <n v="619"/>
    <n v="468"/>
    <n v="1463424.4009529033"/>
    <n v="118285.78776560788"/>
    <n v="3.8140589569160999"/>
    <s v="Storage Box"/>
    <s v="Home &amp; Kitchen"/>
    <s v="Home &amp; Kitchen"/>
    <s v="Home &amp; Kitchen"/>
    <s v="Home &amp; Kitchen"/>
    <n v="8"/>
    <s v="Home &amp; Kitchen"/>
    <m/>
    <n v="2023"/>
    <x v="4"/>
    <n v="2"/>
    <n v="5"/>
    <s v="Weekday"/>
    <m/>
  </r>
  <r>
    <s v="WEB-8210"/>
    <d v="2024-04-26T00:00:00"/>
    <s v="Vikram Kapoor"/>
    <s v="Mumbai"/>
    <s v="Fashion"/>
    <s v="Sunglasses"/>
    <n v="2"/>
    <n v="1621.7"/>
    <s v="Credit Card"/>
    <s v="Delivered"/>
    <n v="5"/>
    <n v="3243.4"/>
    <m/>
    <m/>
    <m/>
    <m/>
    <m/>
    <m/>
    <s v="Completed"/>
    <s v="Yes"/>
    <s v="No"/>
    <m/>
    <n v="619"/>
    <n v="468"/>
    <n v="1892867.2841657216"/>
    <n v="199432.98236095349"/>
    <n v="3.8949824970828471"/>
    <s v="Sunglasses"/>
    <s v="Fashion"/>
    <s v="Fashion"/>
    <s v="Fashion"/>
    <s v="Fashion"/>
    <n v="53"/>
    <s v="Fashion"/>
    <m/>
    <n v="2024"/>
    <x v="7"/>
    <n v="26"/>
    <n v="6"/>
    <s v="Weekday"/>
    <m/>
  </r>
  <r>
    <s v="WEB-6889"/>
    <d v="2023-05-07T00:00:00"/>
    <s v="Aarav Kapoor"/>
    <s v="Hyderabad"/>
    <s v="Home &amp; Kitchen"/>
    <s v="Non-Stick Pan"/>
    <n v="3"/>
    <n v="872.89"/>
    <s v="Upi"/>
    <s v="Returned"/>
    <n v="5"/>
    <n v="2618.67"/>
    <m/>
    <m/>
    <m/>
    <m/>
    <m/>
    <m/>
    <s v="Completed"/>
    <s v="No"/>
    <s v="No"/>
    <m/>
    <n v="559"/>
    <n v="408"/>
    <n v="1463424.4009529033"/>
    <n v="118285.78776560788"/>
    <n v="3.8140589569160999"/>
    <s v="Non-Stick Pan"/>
    <s v="Home &amp; Kitchen"/>
    <s v="Home &amp; Kitchen"/>
    <s v="Home &amp; Kitchen"/>
    <s v="Home &amp; Kitchen"/>
    <n v="7"/>
    <s v="Home &amp; Kitchen"/>
    <m/>
    <n v="2023"/>
    <x v="6"/>
    <n v="7"/>
    <n v="1"/>
    <s v="Weekend"/>
    <m/>
  </r>
  <r>
    <s v="WEB-7914"/>
    <d v="2023-10-02T00:00:00"/>
    <s v="Rahul Bose"/>
    <s v="Delhi"/>
    <s v="Beauty"/>
    <s v="Lipstick"/>
    <n v="3"/>
    <n v="534.5"/>
    <s v="Cash On Delivery"/>
    <s v="Delivered"/>
    <n v="2"/>
    <n v="1603.5"/>
    <m/>
    <m/>
    <m/>
    <m/>
    <m/>
    <m/>
    <s v="Completed"/>
    <s v="Yes"/>
    <s v="No"/>
    <m/>
    <n v="573"/>
    <n v="450"/>
    <n v="1098537.4901531704"/>
    <n v="96724.388030634553"/>
    <n v="3.9001122334455669"/>
    <s v="Lipstick"/>
    <s v="Beauty"/>
    <s v="Beauty"/>
    <s v="Beauty"/>
    <s v="Beauty"/>
    <n v="10"/>
    <s v="Beauty"/>
    <m/>
    <n v="2023"/>
    <x v="8"/>
    <n v="2"/>
    <n v="2"/>
    <s v="Weekday"/>
    <m/>
  </r>
  <r>
    <s v="WEB-5090"/>
    <d v="2023-04-27T00:00:00"/>
    <s v="Rohan Kapoor"/>
    <s v="Bengaluru"/>
    <s v="Electronics"/>
    <s v="Usb Cable"/>
    <n v="1"/>
    <n v="1645.05"/>
    <s v="Credit Card"/>
    <s v="Delivered"/>
    <n v="3"/>
    <n v="1645.05"/>
    <m/>
    <m/>
    <m/>
    <m/>
    <m/>
    <m/>
    <s v="Completed"/>
    <s v="Yes"/>
    <s v="No"/>
    <m/>
    <n v="567"/>
    <n v="440"/>
    <n v="2759712.3299794244"/>
    <n v="330643.50635802455"/>
    <n v="3.8641711229946525"/>
    <s v="Usb Cable"/>
    <s v="Electronics"/>
    <s v="Electronics"/>
    <s v="Electronics"/>
    <s v="Electronics"/>
    <n v="13"/>
    <s v="Electronics"/>
    <m/>
    <n v="2023"/>
    <x v="7"/>
    <n v="27"/>
    <n v="5"/>
    <s v="Weekday"/>
    <m/>
  </r>
  <r>
    <s v="WEB-6098"/>
    <d v="2024-09-02T00:00:00"/>
    <s v="Aditya Singh"/>
    <s v="Bengaluru"/>
    <s v="Fashion"/>
    <s v="Women'S Kurti"/>
    <n v="2"/>
    <n v="2402.38"/>
    <s v="Credit Card"/>
    <s v="Delivered"/>
    <n v="4"/>
    <n v="4804.76"/>
    <m/>
    <m/>
    <m/>
    <m/>
    <m/>
    <m/>
    <s v="Completed"/>
    <s v="Yes"/>
    <s v="No"/>
    <m/>
    <n v="567"/>
    <n v="440"/>
    <n v="1892867.2841657216"/>
    <n v="199432.98236095349"/>
    <n v="3.8949824970828471"/>
    <s v="Women'S Kurti"/>
    <s v="Fashion"/>
    <s v="Fashion"/>
    <s v="Fashion"/>
    <s v="Fashion"/>
    <n v="15"/>
    <s v="Fashion"/>
    <m/>
    <n v="2024"/>
    <x v="1"/>
    <n v="2"/>
    <n v="2"/>
    <s v="Weekday"/>
    <m/>
  </r>
  <r>
    <s v="WEB-6501"/>
    <d v="2023-11-18T00:00:00"/>
    <s v="Ishaan Singh"/>
    <s v="Delhi"/>
    <s v="Beauty"/>
    <s v="Face Cream"/>
    <n v="1"/>
    <n v="418.83"/>
    <s v="Credit Card"/>
    <s v="Delivered"/>
    <n v="3"/>
    <n v="418.83"/>
    <m/>
    <m/>
    <m/>
    <m/>
    <m/>
    <m/>
    <s v="Completed"/>
    <s v="No"/>
    <s v="No"/>
    <m/>
    <n v="573"/>
    <n v="450"/>
    <n v="1098537.4901531704"/>
    <n v="96724.388030634553"/>
    <n v="3.9001122334455669"/>
    <s v="Face Cream"/>
    <s v="Beauty"/>
    <s v="Beauty"/>
    <s v="Beauty"/>
    <s v="Beauty"/>
    <n v="80"/>
    <s v="Beauty"/>
    <m/>
    <n v="2023"/>
    <x v="3"/>
    <n v="18"/>
    <n v="7"/>
    <s v="Weekday"/>
    <m/>
  </r>
  <r>
    <s v="WEB-7718"/>
    <d v="2023-10-27T00:00:00"/>
    <s v="Sanjay Mehta"/>
    <s v="Delhi"/>
    <s v="Books"/>
    <s v="Fiction Novel"/>
    <n v="3"/>
    <n v="606.29999999999995"/>
    <s v="Debit Card"/>
    <s v="Delivered"/>
    <n v="4"/>
    <n v="1818.8999999999999"/>
    <m/>
    <m/>
    <m/>
    <m/>
    <m/>
    <m/>
    <s v="Completed"/>
    <s v="Yes"/>
    <s v="No"/>
    <m/>
    <n v="573"/>
    <n v="450"/>
    <n v="594714.6477588166"/>
    <n v="60882.938065984097"/>
    <n v="3.804733727810651"/>
    <s v="Fiction Novel"/>
    <s v="Books"/>
    <s v="Books"/>
    <s v="Books"/>
    <s v="Books"/>
    <n v="11"/>
    <s v="Books"/>
    <m/>
    <n v="2023"/>
    <x v="8"/>
    <n v="27"/>
    <n v="6"/>
    <s v="Weekday"/>
    <m/>
  </r>
  <r>
    <s v="WEB-8779"/>
    <d v="2023-11-03T00:00:00"/>
    <s v="Rahul Mehta"/>
    <s v="Pune"/>
    <s v="Home &amp; Kitchen"/>
    <s v="Storage Box"/>
    <n v="2"/>
    <n v="1637.6"/>
    <s v="Debit Card"/>
    <s v="Delivered"/>
    <n v="4"/>
    <n v="3275.2"/>
    <m/>
    <m/>
    <m/>
    <m/>
    <m/>
    <m/>
    <s v="Completed"/>
    <s v="Yes"/>
    <s v="No"/>
    <m/>
    <n v="595"/>
    <n v="444"/>
    <n v="1463424.4009529033"/>
    <n v="118285.78776560788"/>
    <n v="3.8140589569160999"/>
    <s v="Storage Box"/>
    <s v="Home &amp; Kitchen"/>
    <s v="Home &amp; Kitchen"/>
    <s v="Home &amp; Kitchen"/>
    <s v="Home &amp; Kitchen"/>
    <n v="8"/>
    <s v="Home &amp; Kitchen"/>
    <m/>
    <n v="2023"/>
    <x v="3"/>
    <n v="3"/>
    <n v="6"/>
    <s v="Weekday"/>
    <m/>
  </r>
  <r>
    <s v="WEB-7362"/>
    <d v="2024-06-12T00:00:00"/>
    <s v="Vikram Menon"/>
    <s v="Delhi"/>
    <s v="Books"/>
    <s v="Self-Help Book"/>
    <n v="2"/>
    <n v="260.18"/>
    <s v="Cash On Delivery"/>
    <s v="Delivered"/>
    <n v="4"/>
    <n v="520.36"/>
    <m/>
    <m/>
    <m/>
    <m/>
    <m/>
    <m/>
    <s v="Completed"/>
    <s v="No"/>
    <s v="No"/>
    <m/>
    <n v="573"/>
    <n v="450"/>
    <n v="594714.6477588166"/>
    <n v="60882.938065984097"/>
    <n v="3.804733727810651"/>
    <s v="Self-Help Book"/>
    <s v="Books"/>
    <s v="Books"/>
    <s v="Books"/>
    <s v="Books"/>
    <n v="19"/>
    <s v="Books"/>
    <m/>
    <n v="2024"/>
    <x v="11"/>
    <n v="12"/>
    <n v="4"/>
    <s v="Weekday"/>
    <m/>
  </r>
  <r>
    <s v="WEB-6836"/>
    <d v="2023-04-30T00:00:00"/>
    <s v="Arjun Iyer"/>
    <s v="Hyderabad"/>
    <s v="Beauty"/>
    <s v="Perfume 50Ml"/>
    <n v="1"/>
    <n v="781.82"/>
    <s v="Cash On Delivery"/>
    <s v="Delivered"/>
    <n v="5"/>
    <n v="781.82"/>
    <m/>
    <m/>
    <m/>
    <m/>
    <m/>
    <m/>
    <s v="Completed"/>
    <s v="No"/>
    <s v="No"/>
    <m/>
    <n v="559"/>
    <n v="408"/>
    <n v="1098537.4901531704"/>
    <n v="96724.388030634553"/>
    <n v="3.9001122334455669"/>
    <s v="Perfume 50Ml"/>
    <s v="Beauty"/>
    <s v="Beauty"/>
    <s v="Beauty"/>
    <s v="Beauty"/>
    <n v="18"/>
    <s v="Beauty"/>
    <m/>
    <n v="2023"/>
    <x v="7"/>
    <n v="30"/>
    <n v="1"/>
    <s v="Weekday"/>
    <m/>
  </r>
  <r>
    <s v="WEB-9604"/>
    <d v="2025-04-24T00:00:00"/>
    <s v="Meera Iyer"/>
    <s v="Bengaluru"/>
    <s v="Fashion"/>
    <s v="Women'S Kurti"/>
    <n v="3"/>
    <n v="2192.14"/>
    <s v="Upi"/>
    <s v="Delivered"/>
    <n v="4"/>
    <n v="6576.42"/>
    <m/>
    <m/>
    <m/>
    <m/>
    <m/>
    <m/>
    <s v="Completed"/>
    <s v="Yes"/>
    <s v="No"/>
    <m/>
    <n v="567"/>
    <n v="440"/>
    <n v="1892867.2841657216"/>
    <n v="199432.98236095349"/>
    <n v="3.8949824970828471"/>
    <s v="Women'S Kurti"/>
    <s v="Fashion"/>
    <s v="Fashion"/>
    <s v="Fashion"/>
    <s v="Fashion"/>
    <n v="15"/>
    <s v="Fashion"/>
    <m/>
    <n v="2025"/>
    <x v="7"/>
    <n v="24"/>
    <n v="5"/>
    <s v="Weekday"/>
    <m/>
  </r>
  <r>
    <s v="WEB-5535"/>
    <d v="2025-02-02T00:00:00"/>
    <s v="Sanjay Reddy"/>
    <s v="Ahmedabad"/>
    <s v="Fashion"/>
    <s v="Sunglasses"/>
    <n v="1"/>
    <n v="388.58"/>
    <s v="Cash On Delivery"/>
    <s v="Delivered"/>
    <n v="4"/>
    <n v="388.58"/>
    <m/>
    <m/>
    <m/>
    <m/>
    <m/>
    <m/>
    <s v="Completed"/>
    <s v="No"/>
    <s v="No"/>
    <m/>
    <n v="589"/>
    <n v="426"/>
    <n v="1892867.2841657216"/>
    <n v="199432.98236095349"/>
    <n v="3.8949824970828471"/>
    <s v="Sunglasses"/>
    <s v="Fashion"/>
    <s v="Fashion"/>
    <s v="Fashion"/>
    <s v="Fashion"/>
    <n v="53"/>
    <s v="Fashion"/>
    <m/>
    <n v="2025"/>
    <x v="0"/>
    <n v="2"/>
    <n v="1"/>
    <s v="Weekday"/>
    <m/>
  </r>
  <r>
    <s v="WEB-9587"/>
    <d v="2024-01-17T00:00:00"/>
    <s v="Saanvi Reddy"/>
    <s v="Delhi"/>
    <s v="Electronics"/>
    <s v="Usb Cable"/>
    <n v="2"/>
    <n v="317.89"/>
    <s v="Debit Card"/>
    <s v="Pending"/>
    <n v="5"/>
    <n v="635.78"/>
    <m/>
    <m/>
    <m/>
    <m/>
    <m/>
    <m/>
    <s v="Pending"/>
    <s v="No"/>
    <s v="Yes"/>
    <m/>
    <n v="573"/>
    <n v="450"/>
    <n v="2759712.3299794244"/>
    <n v="330643.50635802455"/>
    <n v="3.8641711229946525"/>
    <s v="Usb Cable"/>
    <s v="Electronics"/>
    <s v="Electronics"/>
    <s v="Electronics"/>
    <s v="Electronics"/>
    <n v="13"/>
    <s v="Electronics"/>
    <m/>
    <n v="2024"/>
    <x v="5"/>
    <n v="17"/>
    <n v="4"/>
    <s v="Weekday"/>
    <m/>
  </r>
  <r>
    <s v="WEB-8248"/>
    <d v="2024-01-11T00:00:00"/>
    <s v="Rohan Khan"/>
    <s v="Mumbai"/>
    <s v="Fashion"/>
    <s v="Denim Jeans"/>
    <n v="1"/>
    <n v="2468.38"/>
    <s v="Debit Card"/>
    <s v="Delivered"/>
    <n v="2"/>
    <n v="2468.38"/>
    <m/>
    <m/>
    <m/>
    <m/>
    <m/>
    <m/>
    <s v="Completed"/>
    <s v="Yes"/>
    <s v="No"/>
    <m/>
    <n v="619"/>
    <n v="468"/>
    <n v="1892867.2841657216"/>
    <n v="199432.98236095349"/>
    <n v="3.8949824970828471"/>
    <s v="Denim Jeans"/>
    <s v="Fashion"/>
    <s v="Fashion"/>
    <s v="Fashion"/>
    <s v="Fashion"/>
    <n v="6"/>
    <s v="Fashion"/>
    <m/>
    <n v="2024"/>
    <x v="5"/>
    <n v="11"/>
    <n v="5"/>
    <s v="Weekday"/>
    <m/>
  </r>
  <r>
    <s v="WEB-8773"/>
    <d v="2023-12-26T00:00:00"/>
    <s v="Diya Mehta"/>
    <s v="Ahmedabad"/>
    <s v="Beauty"/>
    <s v="Face Cream"/>
    <n v="1"/>
    <n v="852.81"/>
    <s v="Debit Card"/>
    <s v="Cancelled"/>
    <m/>
    <n v="852.81"/>
    <m/>
    <m/>
    <m/>
    <m/>
    <m/>
    <m/>
    <s v="Lost Sale"/>
    <s v="No"/>
    <s v="Yes"/>
    <m/>
    <n v="589"/>
    <n v="426"/>
    <n v="1098537.4901531704"/>
    <n v="96724.388030634553"/>
    <n v="3.9001122334455669"/>
    <s v="Face Cream"/>
    <s v="Beauty"/>
    <s v="Beauty"/>
    <s v="Beauty"/>
    <s v="Beauty"/>
    <n v="80"/>
    <s v="Beauty"/>
    <m/>
    <n v="2023"/>
    <x v="10"/>
    <n v="26"/>
    <n v="3"/>
    <s v="Weekday"/>
    <m/>
  </r>
  <r>
    <s v="WEB-7751"/>
    <d v="2023-07-29T00:00:00"/>
    <s v="Vikram Verma"/>
    <s v="Hyderabad"/>
    <s v="Beauty"/>
    <s v="Perfume 50Ml"/>
    <n v="1"/>
    <n v="406.31"/>
    <s v="Net Banking"/>
    <s v="Delivered"/>
    <n v="5"/>
    <n v="406.31"/>
    <m/>
    <m/>
    <m/>
    <m/>
    <m/>
    <m/>
    <s v="Completed"/>
    <s v="No"/>
    <s v="No"/>
    <m/>
    <n v="559"/>
    <n v="408"/>
    <n v="1098537.4901531704"/>
    <n v="96724.388030634553"/>
    <n v="3.9001122334455669"/>
    <s v="Perfume 50Ml"/>
    <s v="Beauty"/>
    <s v="Beauty"/>
    <s v="Beauty"/>
    <s v="Beauty"/>
    <n v="18"/>
    <s v="Beauty"/>
    <m/>
    <n v="2023"/>
    <x v="2"/>
    <n v="29"/>
    <n v="7"/>
    <s v="Weekday"/>
    <m/>
  </r>
  <r>
    <s v="WEB-6651"/>
    <d v="2024-12-26T00:00:00"/>
    <s v="Rohan Patel"/>
    <s v="Pune"/>
    <s v="Home &amp; Kitchen"/>
    <s v="Water Bottle"/>
    <n v="1"/>
    <n v="230.13"/>
    <s v="Debit Card"/>
    <s v="Delivered"/>
    <n v="3"/>
    <n v="230.13"/>
    <m/>
    <m/>
    <m/>
    <m/>
    <m/>
    <m/>
    <s v="Completed"/>
    <s v="No"/>
    <s v="No"/>
    <m/>
    <n v="595"/>
    <n v="444"/>
    <n v="1463424.4009529033"/>
    <n v="118285.78776560788"/>
    <n v="3.8140589569160999"/>
    <s v="Water Bottle"/>
    <s v="Home &amp; Kitchen"/>
    <s v="Home &amp; Kitchen"/>
    <s v="Home &amp; Kitchen"/>
    <s v="Home &amp; Kitchen"/>
    <n v="2"/>
    <s v="Home &amp; Kitchen"/>
    <m/>
    <n v="2024"/>
    <x v="10"/>
    <n v="26"/>
    <n v="5"/>
    <s v="Weekday"/>
    <m/>
  </r>
  <r>
    <s v="WEB-8768"/>
    <d v="2023-08-26T00:00:00"/>
    <s v="Sanjay Iyer"/>
    <s v="Bengaluru"/>
    <s v="Electronics"/>
    <s v="Bluetooth Speaker"/>
    <n v="1"/>
    <n v="1524"/>
    <s v="Credit Card"/>
    <s v="Delivered"/>
    <n v="3"/>
    <n v="1524"/>
    <m/>
    <m/>
    <m/>
    <m/>
    <m/>
    <m/>
    <s v="Completed"/>
    <s v="Yes"/>
    <s v="No"/>
    <m/>
    <n v="567"/>
    <n v="440"/>
    <n v="2759712.3299794244"/>
    <n v="330643.50635802455"/>
    <n v="3.8641711229946525"/>
    <s v="Bluetooth Speaker"/>
    <s v="Electronics"/>
    <s v="Electronics"/>
    <s v="Electronics"/>
    <s v="Electronics"/>
    <n v="48"/>
    <s v="Electronics"/>
    <m/>
    <n v="2023"/>
    <x v="9"/>
    <n v="26"/>
    <n v="7"/>
    <s v="Weekday"/>
    <m/>
  </r>
  <r>
    <s v="WEB-7792"/>
    <d v="2023-11-12T00:00:00"/>
    <s v="Neha Kumar"/>
    <s v="Kolkata"/>
    <s v="Books"/>
    <s v="Fiction Novel"/>
    <n v="2"/>
    <n v="267.5"/>
    <s v="Credit Card"/>
    <s v="Delivered"/>
    <n v="4"/>
    <n v="535"/>
    <m/>
    <m/>
    <m/>
    <m/>
    <m/>
    <m/>
    <s v="Completed"/>
    <s v="No"/>
    <s v="No"/>
    <m/>
    <n v="590"/>
    <n v="451"/>
    <n v="594714.6477588166"/>
    <n v="60882.938065984097"/>
    <n v="3.804733727810651"/>
    <s v="Fiction Novel"/>
    <s v="Books"/>
    <s v="Books"/>
    <s v="Books"/>
    <s v="Books"/>
    <n v="11"/>
    <s v="Books"/>
    <m/>
    <n v="2023"/>
    <x v="3"/>
    <n v="12"/>
    <n v="1"/>
    <s v="Weekday"/>
    <m/>
  </r>
  <r>
    <s v="WEB-8159"/>
    <d v="2023-06-07T00:00:00"/>
    <s v="Vivaan Iyer"/>
    <s v="Ahmedabad"/>
    <s v="Fashion"/>
    <s v="Women'S Kurti"/>
    <n v="2"/>
    <n v="792.32"/>
    <s v="Debit Card"/>
    <s v="Cancelled"/>
    <n v="5"/>
    <n v="1584.64"/>
    <m/>
    <m/>
    <m/>
    <m/>
    <m/>
    <m/>
    <s v="Lost Sale"/>
    <s v="No"/>
    <s v="Yes"/>
    <m/>
    <n v="589"/>
    <n v="426"/>
    <n v="1892867.2841657216"/>
    <n v="199432.98236095349"/>
    <n v="3.8949824970828471"/>
    <s v="Women'S Kurti"/>
    <s v="Fashion"/>
    <s v="Fashion"/>
    <s v="Fashion"/>
    <s v="Fashion"/>
    <n v="15"/>
    <s v="Fashion"/>
    <m/>
    <n v="2023"/>
    <x v="11"/>
    <n v="7"/>
    <n v="4"/>
    <s v="Weekend"/>
    <m/>
  </r>
  <r>
    <s v="WEB-9162"/>
    <d v="2025-06-03T00:00:00"/>
    <s v="Neha Malhotra"/>
    <s v="Chennai"/>
    <s v="Beauty"/>
    <s v="Lipstick"/>
    <n v="1"/>
    <n v="1137.78"/>
    <s v="Net Banking"/>
    <s v="Delivered"/>
    <n v="4"/>
    <n v="1137.78"/>
    <m/>
    <m/>
    <m/>
    <m/>
    <m/>
    <m/>
    <s v="Completed"/>
    <s v="Yes"/>
    <s v="No"/>
    <m/>
    <n v="558"/>
    <n v="430"/>
    <n v="1098537.4901531704"/>
    <n v="96724.388030634553"/>
    <n v="3.9001122334455669"/>
    <s v="Lipstick"/>
    <s v="Beauty"/>
    <s v="Beauty"/>
    <s v="Beauty"/>
    <s v="Beauty"/>
    <n v="10"/>
    <s v="Beauty"/>
    <m/>
    <n v="2025"/>
    <x v="11"/>
    <n v="3"/>
    <n v="3"/>
    <s v="Weekday"/>
    <m/>
  </r>
  <r>
    <s v="WEB-5718"/>
    <d v="2023-06-12T00:00:00"/>
    <s v="Aarav Kapoor"/>
    <s v="Delhi"/>
    <s v="Home &amp; Kitchen"/>
    <s v="Storage Box"/>
    <n v="1"/>
    <n v="1116.1099999999999"/>
    <s v="Upi"/>
    <s v="Delivered"/>
    <n v="5"/>
    <n v="1116.1099999999999"/>
    <m/>
    <m/>
    <m/>
    <m/>
    <m/>
    <m/>
    <s v="Completed"/>
    <s v="Yes"/>
    <s v="No"/>
    <m/>
    <n v="573"/>
    <n v="450"/>
    <n v="1463424.4009529033"/>
    <n v="118285.78776560788"/>
    <n v="3.8140589569160999"/>
    <s v="Storage Box"/>
    <s v="Home &amp; Kitchen"/>
    <s v="Home &amp; Kitchen"/>
    <s v="Home &amp; Kitchen"/>
    <s v="Home &amp; Kitchen"/>
    <n v="8"/>
    <s v="Home &amp; Kitchen"/>
    <m/>
    <n v="2023"/>
    <x v="11"/>
    <n v="12"/>
    <n v="2"/>
    <s v="Weekday"/>
    <m/>
  </r>
  <r>
    <s v="WEB-6839"/>
    <d v="2025-03-25T00:00:00"/>
    <s v="Aarav Das"/>
    <s v="Bengaluru"/>
    <s v="Fashion"/>
    <s v="Men'S T-Shirt"/>
    <n v="2"/>
    <n v="2286.4299999999998"/>
    <s v="Cash On Delivery"/>
    <s v="Pending"/>
    <n v="5"/>
    <n v="4572.8599999999997"/>
    <m/>
    <m/>
    <m/>
    <m/>
    <m/>
    <m/>
    <s v="Pending"/>
    <s v="No"/>
    <s v="Yes"/>
    <m/>
    <n v="567"/>
    <n v="440"/>
    <n v="1892867.2841657216"/>
    <n v="199432.98236095349"/>
    <n v="3.8949824970828471"/>
    <s v="Men'S T-Shirt"/>
    <s v="Fashion"/>
    <s v="Fashion"/>
    <s v="Fashion"/>
    <s v="Fashion"/>
    <n v="55"/>
    <s v="Fashion"/>
    <m/>
    <n v="2025"/>
    <x v="4"/>
    <n v="25"/>
    <n v="3"/>
    <s v="Weekday"/>
    <m/>
  </r>
  <r>
    <s v="WEB-8617"/>
    <d v="2023-07-07T00:00:00"/>
    <s v="Diya Rao"/>
    <s v="Chennai"/>
    <s v="Books"/>
    <s v="Notebook Set"/>
    <n v="1"/>
    <n v="619.92999999999995"/>
    <s v="Upi"/>
    <s v="Delivered"/>
    <n v="5"/>
    <n v="619.92999999999995"/>
    <m/>
    <m/>
    <m/>
    <m/>
    <m/>
    <m/>
    <s v="Completed"/>
    <s v="No"/>
    <s v="No"/>
    <m/>
    <n v="558"/>
    <n v="430"/>
    <n v="594714.6477588166"/>
    <n v="60882.938065984097"/>
    <n v="3.804733727810651"/>
    <s v="Notebook Set"/>
    <s v="Books"/>
    <s v="Books"/>
    <s v="Books"/>
    <s v="Books"/>
    <n v="20"/>
    <s v="Books"/>
    <m/>
    <n v="2023"/>
    <x v="2"/>
    <n v="7"/>
    <n v="6"/>
    <s v="Weekend"/>
    <m/>
  </r>
  <r>
    <s v="WEB-9323"/>
    <d v="2023-06-18T00:00:00"/>
    <s v="Ishaan Khan"/>
    <s v="Ahmedabad"/>
    <s v="Electronics"/>
    <s v="Bluetooth Speaker"/>
    <n v="1"/>
    <n v="3090.47"/>
    <s v="Net Banking"/>
    <s v="Delivered"/>
    <n v="4"/>
    <n v="3090.47"/>
    <m/>
    <m/>
    <m/>
    <m/>
    <m/>
    <m/>
    <s v="Completed"/>
    <s v="Yes"/>
    <s v="No"/>
    <m/>
    <n v="589"/>
    <n v="426"/>
    <n v="2759712.3299794244"/>
    <n v="330643.50635802455"/>
    <n v="3.8641711229946525"/>
    <s v="Bluetooth Speaker"/>
    <s v="Electronics"/>
    <s v="Electronics"/>
    <s v="Electronics"/>
    <s v="Electronics"/>
    <n v="48"/>
    <s v="Electronics"/>
    <m/>
    <n v="2023"/>
    <x v="11"/>
    <n v="18"/>
    <n v="1"/>
    <s v="Weekday"/>
    <m/>
  </r>
  <r>
    <s v="WEB-8925"/>
    <d v="2023-11-22T00:00:00"/>
    <s v="Vikram Patel"/>
    <s v="Ahmedabad"/>
    <s v="Beauty"/>
    <s v="Lipstick"/>
    <n v="1"/>
    <n v="601.07000000000005"/>
    <s v="Net Banking"/>
    <s v="Delivered"/>
    <n v="5"/>
    <n v="601.07000000000005"/>
    <m/>
    <m/>
    <m/>
    <m/>
    <m/>
    <m/>
    <s v="Completed"/>
    <s v="No"/>
    <s v="No"/>
    <m/>
    <n v="589"/>
    <n v="426"/>
    <n v="1098537.4901531704"/>
    <n v="96724.388030634553"/>
    <n v="3.9001122334455669"/>
    <s v="Lipstick"/>
    <s v="Beauty"/>
    <s v="Beauty"/>
    <s v="Beauty"/>
    <s v="Beauty"/>
    <n v="10"/>
    <s v="Beauty"/>
    <m/>
    <n v="2023"/>
    <x v="3"/>
    <n v="22"/>
    <n v="4"/>
    <s v="Weekday"/>
    <m/>
  </r>
  <r>
    <s v="WEB-9353"/>
    <d v="2023-02-11T00:00:00"/>
    <s v="Vivaan Kapoor"/>
    <s v="Pune"/>
    <s v="Electronics"/>
    <s v="Wireless Earbuds"/>
    <n v="1"/>
    <n v="886.49"/>
    <s v="Upi"/>
    <s v="Delivered"/>
    <n v="3"/>
    <n v="886.49"/>
    <m/>
    <m/>
    <m/>
    <m/>
    <m/>
    <m/>
    <s v="Completed"/>
    <s v="No"/>
    <s v="No"/>
    <m/>
    <n v="595"/>
    <n v="444"/>
    <n v="2759712.3299794244"/>
    <n v="330643.50635802455"/>
    <n v="3.8641711229946525"/>
    <s v="Wireless Earbuds"/>
    <s v="Electronics"/>
    <s v="Electronics"/>
    <s v="Electronics"/>
    <s v="Electronics"/>
    <n v="12"/>
    <s v="Electronics"/>
    <m/>
    <n v="2023"/>
    <x v="0"/>
    <n v="11"/>
    <n v="7"/>
    <s v="Weekday"/>
    <m/>
  </r>
  <r>
    <s v="WEB-9636"/>
    <d v="2025-02-02T00:00:00"/>
    <s v="Vikram Mehta"/>
    <s v="Chennai"/>
    <s v="Books"/>
    <s v="Self-Help Book"/>
    <n v="1"/>
    <n v="503.16"/>
    <s v="Debit Card"/>
    <s v="Pending"/>
    <m/>
    <n v="503.16"/>
    <m/>
    <m/>
    <m/>
    <m/>
    <m/>
    <m/>
    <s v="Pending"/>
    <s v="No"/>
    <s v="Yes"/>
    <m/>
    <n v="558"/>
    <n v="430"/>
    <n v="594714.6477588166"/>
    <n v="60882.938065984097"/>
    <n v="3.804733727810651"/>
    <s v="Self-Help Book"/>
    <s v="Books"/>
    <s v="Books"/>
    <s v="Books"/>
    <s v="Books"/>
    <n v="19"/>
    <s v="Books"/>
    <m/>
    <n v="2025"/>
    <x v="0"/>
    <n v="2"/>
    <n v="1"/>
    <s v="Weekday"/>
    <m/>
  </r>
  <r>
    <s v="WEB-8257"/>
    <d v="2025-03-15T00:00:00"/>
    <s v="Rahul Nair"/>
    <s v="Kolkata"/>
    <s v="Books"/>
    <s v="Self-Help Book"/>
    <n v="2"/>
    <n v="366.09"/>
    <s v="Credit Card"/>
    <s v="Delivered"/>
    <n v="3"/>
    <n v="732.18"/>
    <m/>
    <m/>
    <m/>
    <m/>
    <m/>
    <m/>
    <s v="Completed"/>
    <s v="No"/>
    <s v="No"/>
    <m/>
    <n v="590"/>
    <n v="451"/>
    <n v="594714.6477588166"/>
    <n v="60882.938065984097"/>
    <n v="3.804733727810651"/>
    <s v="Self-Help Book"/>
    <s v="Books"/>
    <s v="Books"/>
    <s v="Books"/>
    <s v="Books"/>
    <n v="19"/>
    <s v="Books"/>
    <m/>
    <n v="2025"/>
    <x v="4"/>
    <n v="15"/>
    <n v="7"/>
    <s v="Weekday"/>
    <m/>
  </r>
  <r>
    <s v="WEB-9330"/>
    <d v="2024-07-26T00:00:00"/>
    <s v="Aarav Sharma"/>
    <s v="Bengaluru"/>
    <s v="Electronics"/>
    <s v="Usb Cable"/>
    <n v="3"/>
    <n v="315.37"/>
    <s v="Credit Card"/>
    <s v="Delivered"/>
    <n v="3"/>
    <n v="946.11"/>
    <m/>
    <m/>
    <m/>
    <m/>
    <m/>
    <m/>
    <s v="Completed"/>
    <s v="No"/>
    <s v="No"/>
    <m/>
    <n v="567"/>
    <n v="440"/>
    <n v="2759712.3299794244"/>
    <n v="330643.50635802455"/>
    <n v="3.8641711229946525"/>
    <s v="Usb Cable"/>
    <s v="Electronics"/>
    <s v="Electronics"/>
    <s v="Electronics"/>
    <s v="Electronics"/>
    <n v="13"/>
    <s v="Electronics"/>
    <m/>
    <n v="2024"/>
    <x v="2"/>
    <n v="26"/>
    <n v="6"/>
    <s v="Weekday"/>
    <m/>
  </r>
  <r>
    <s v="WEB-8520"/>
    <d v="2024-10-13T00:00:00"/>
    <s v="Pooja Joshi"/>
    <s v="Mumbai"/>
    <s v="Beauty"/>
    <s v="Perfume 50Ml"/>
    <n v="3"/>
    <n v="1350.18"/>
    <s v="Debit Card"/>
    <s v="Delivered"/>
    <n v="5"/>
    <n v="4050.54"/>
    <m/>
    <m/>
    <m/>
    <m/>
    <m/>
    <m/>
    <s v="Completed"/>
    <s v="Yes"/>
    <s v="No"/>
    <m/>
    <n v="619"/>
    <n v="468"/>
    <n v="1098537.4901531704"/>
    <n v="96724.388030634553"/>
    <n v="3.9001122334455669"/>
    <s v="Perfume 50Ml"/>
    <s v="Beauty"/>
    <s v="Beauty"/>
    <s v="Beauty"/>
    <s v="Beauty"/>
    <n v="18"/>
    <s v="Beauty"/>
    <m/>
    <n v="2024"/>
    <x v="8"/>
    <n v="13"/>
    <n v="1"/>
    <s v="Weekday"/>
    <m/>
  </r>
  <r>
    <s v="WEB-6882"/>
    <d v="2023-06-16T00:00:00"/>
    <s v="Saanvi Bose"/>
    <s v="Pune"/>
    <s v="Beauty"/>
    <s v="Face Cream"/>
    <n v="3"/>
    <n v="145.5"/>
    <s v="Debit Card"/>
    <s v="Delivered"/>
    <n v="3"/>
    <n v="436.5"/>
    <m/>
    <m/>
    <m/>
    <m/>
    <m/>
    <m/>
    <s v="Completed"/>
    <s v="No"/>
    <s v="No"/>
    <m/>
    <n v="595"/>
    <n v="444"/>
    <n v="1098537.4901531704"/>
    <n v="96724.388030634553"/>
    <n v="3.9001122334455669"/>
    <s v="Face Cream"/>
    <s v="Beauty"/>
    <s v="Beauty"/>
    <s v="Beauty"/>
    <s v="Beauty"/>
    <n v="80"/>
    <s v="Beauty"/>
    <m/>
    <n v="2023"/>
    <x v="11"/>
    <n v="16"/>
    <n v="6"/>
    <s v="Weekday"/>
    <m/>
  </r>
  <r>
    <s v="WEB-7261"/>
    <d v="2024-10-26T00:00:00"/>
    <s v="Saanvi Bose"/>
    <s v="Pune"/>
    <s v="Beauty"/>
    <s v="Face Cream"/>
    <n v="3"/>
    <n v="175.7"/>
    <s v="Upi"/>
    <s v="Pending"/>
    <n v="5"/>
    <n v="527.09999999999991"/>
    <m/>
    <m/>
    <m/>
    <m/>
    <m/>
    <m/>
    <s v="Pending"/>
    <s v="No"/>
    <s v="Yes"/>
    <m/>
    <n v="595"/>
    <n v="444"/>
    <n v="1098537.4901531704"/>
    <n v="96724.388030634553"/>
    <n v="3.9001122334455669"/>
    <s v="Face Cream"/>
    <s v="Beauty"/>
    <s v="Beauty"/>
    <s v="Beauty"/>
    <s v="Beauty"/>
    <n v="80"/>
    <s v="Beauty"/>
    <m/>
    <n v="2024"/>
    <x v="8"/>
    <n v="26"/>
    <n v="7"/>
    <s v="Weekday"/>
    <m/>
  </r>
  <r>
    <s v="WEB-6405"/>
    <d v="2024-01-27T00:00:00"/>
    <s v="Riya Reddy"/>
    <s v="Kolkata"/>
    <s v="Books"/>
    <s v="Notebook Set"/>
    <n v="2"/>
    <n v="486.77"/>
    <s v="Upi"/>
    <s v="Delivered"/>
    <n v="3"/>
    <n v="973.54"/>
    <m/>
    <m/>
    <m/>
    <m/>
    <m/>
    <m/>
    <s v="Completed"/>
    <s v="No"/>
    <s v="No"/>
    <m/>
    <n v="590"/>
    <n v="451"/>
    <n v="594714.6477588166"/>
    <n v="60882.938065984097"/>
    <n v="3.804733727810651"/>
    <s v="Notebook Set"/>
    <s v="Books"/>
    <s v="Books"/>
    <s v="Books"/>
    <s v="Books"/>
    <n v="20"/>
    <s v="Books"/>
    <m/>
    <n v="2024"/>
    <x v="5"/>
    <n v="27"/>
    <n v="7"/>
    <s v="Weekday"/>
    <m/>
  </r>
  <r>
    <s v="WEB-5348"/>
    <d v="2023-01-28T00:00:00"/>
    <s v="Rahul Patel"/>
    <s v="Mumbai"/>
    <s v="Electronics"/>
    <s v="Power Bank 10000Mah"/>
    <n v="2"/>
    <n v="3124.25"/>
    <s v="Net Banking"/>
    <s v="Pending"/>
    <n v="5"/>
    <n v="6248.5"/>
    <m/>
    <m/>
    <m/>
    <m/>
    <m/>
    <m/>
    <s v="Pending"/>
    <s v="No"/>
    <s v="Yes"/>
    <m/>
    <n v="619"/>
    <n v="468"/>
    <n v="2759712.3299794244"/>
    <n v="330643.50635802455"/>
    <n v="3.8641711229946525"/>
    <s v="Power Bank 10000Mah"/>
    <s v="Electronics"/>
    <s v="Electronics"/>
    <s v="Electronics"/>
    <s v="Electronics"/>
    <n v="3"/>
    <s v="Electronics"/>
    <m/>
    <n v="2023"/>
    <x v="5"/>
    <n v="28"/>
    <n v="7"/>
    <s v="Weekday"/>
    <m/>
  </r>
  <r>
    <s v="WEB-7541"/>
    <d v="2025-01-30T00:00:00"/>
    <s v="Pooja Sharma"/>
    <s v="Chennai"/>
    <s v="Electronics"/>
    <s v="Wireless Earbuds"/>
    <n v="1"/>
    <n v="953.23"/>
    <s v="Upi"/>
    <s v="Delivered"/>
    <n v="5"/>
    <n v="953.23"/>
    <m/>
    <m/>
    <m/>
    <m/>
    <m/>
    <m/>
    <s v="Completed"/>
    <s v="No"/>
    <s v="No"/>
    <m/>
    <n v="558"/>
    <n v="430"/>
    <n v="2759712.3299794244"/>
    <n v="330643.50635802455"/>
    <n v="3.8641711229946525"/>
    <s v="Wireless Earbuds"/>
    <s v="Electronics"/>
    <s v="Electronics"/>
    <s v="Electronics"/>
    <s v="Electronics"/>
    <n v="12"/>
    <s v="Electronics"/>
    <m/>
    <n v="2025"/>
    <x v="5"/>
    <n v="30"/>
    <n v="5"/>
    <s v="Weekday"/>
    <m/>
  </r>
  <r>
    <s v="WEB-9176"/>
    <d v="2025-05-06T00:00:00"/>
    <s v="Sanjay Joshi"/>
    <s v="Bengaluru"/>
    <s v="Beauty"/>
    <s v="Shampoo 200Ml"/>
    <n v="1"/>
    <n v="424.4"/>
    <s v="Net Banking"/>
    <s v="Delivered"/>
    <n v="5"/>
    <n v="424.4"/>
    <m/>
    <m/>
    <m/>
    <m/>
    <m/>
    <m/>
    <s v="Completed"/>
    <s v="No"/>
    <s v="No"/>
    <m/>
    <n v="567"/>
    <n v="440"/>
    <n v="1098537.4901531704"/>
    <n v="96724.388030634553"/>
    <n v="3.9001122334455669"/>
    <s v="Shampoo 200Ml"/>
    <s v="Beauty"/>
    <s v="Beauty"/>
    <s v="Beauty"/>
    <s v="Beauty"/>
    <n v="64"/>
    <s v="Beauty"/>
    <m/>
    <n v="2025"/>
    <x v="6"/>
    <n v="6"/>
    <n v="3"/>
    <s v="Weekday"/>
    <m/>
  </r>
  <r>
    <s v="WEB-9694"/>
    <d v="2023-05-16T00:00:00"/>
    <s v="Rohan Menon"/>
    <s v="Ahmedabad"/>
    <s v="Home &amp; Kitchen"/>
    <s v="Water Bottle"/>
    <n v="1"/>
    <n v="1127.32"/>
    <s v="Debit Card"/>
    <s v="Returned"/>
    <n v="3"/>
    <n v="1127.32"/>
    <m/>
    <m/>
    <m/>
    <m/>
    <m/>
    <m/>
    <s v="Completed"/>
    <s v="No"/>
    <s v="No"/>
    <m/>
    <n v="589"/>
    <n v="426"/>
    <n v="1463424.4009529033"/>
    <n v="118285.78776560788"/>
    <n v="3.8140589569160999"/>
    <s v="Water Bottle"/>
    <s v="Home &amp; Kitchen"/>
    <s v="Home &amp; Kitchen"/>
    <s v="Home &amp; Kitchen"/>
    <s v="Home &amp; Kitchen"/>
    <n v="2"/>
    <s v="Home &amp; Kitchen"/>
    <m/>
    <n v="2023"/>
    <x v="6"/>
    <n v="16"/>
    <n v="3"/>
    <s v="Weekday"/>
    <m/>
  </r>
  <r>
    <s v="WEB-7542"/>
    <d v="2023-03-07T00:00:00"/>
    <s v="Kavya Reddy"/>
    <s v="Kolkata"/>
    <s v="Fashion"/>
    <s v="Women'S Kurti"/>
    <n v="1"/>
    <n v="968.76"/>
    <s v="Upi"/>
    <s v="Delivered"/>
    <n v="5"/>
    <n v="968.76"/>
    <m/>
    <m/>
    <m/>
    <m/>
    <m/>
    <m/>
    <s v="Completed"/>
    <s v="No"/>
    <s v="No"/>
    <m/>
    <n v="590"/>
    <n v="451"/>
    <n v="1892867.2841657216"/>
    <n v="199432.98236095349"/>
    <n v="3.8949824970828471"/>
    <s v="Women'S Kurti"/>
    <s v="Fashion"/>
    <s v="Fashion"/>
    <s v="Fashion"/>
    <s v="Fashion"/>
    <n v="15"/>
    <s v="Fashion"/>
    <m/>
    <n v="2023"/>
    <x v="4"/>
    <n v="7"/>
    <n v="3"/>
    <s v="Weekend"/>
    <m/>
  </r>
  <r>
    <s v="WEB-5815"/>
    <d v="2024-05-22T00:00:00"/>
    <s v="Sanjay Malhotra"/>
    <s v="Delhi"/>
    <s v="Home &amp; Kitchen"/>
    <s v="Led Bulb Pack"/>
    <n v="1"/>
    <n v="1954.8"/>
    <s v="Debit Card"/>
    <s v="Delivered"/>
    <n v="3"/>
    <n v="1954.8"/>
    <m/>
    <m/>
    <m/>
    <m/>
    <m/>
    <m/>
    <s v="Completed"/>
    <s v="Yes"/>
    <s v="No"/>
    <m/>
    <n v="573"/>
    <n v="450"/>
    <n v="1463424.4009529033"/>
    <n v="118285.78776560788"/>
    <n v="3.8140589569160999"/>
    <s v="Led Bulb Pack"/>
    <s v="Home &amp; Kitchen"/>
    <s v="Home &amp; Kitchen"/>
    <s v="Home &amp; Kitchen"/>
    <s v="Home &amp; Kitchen"/>
    <n v="76"/>
    <s v="Home &amp; Kitchen"/>
    <m/>
    <n v="2024"/>
    <x v="6"/>
    <n v="22"/>
    <n v="4"/>
    <s v="Weekday"/>
    <m/>
  </r>
  <r>
    <s v="WEB-6138"/>
    <d v="2024-12-15T00:00:00"/>
    <s v="Karan Verma"/>
    <s v="Pune"/>
    <s v="Home &amp; Kitchen"/>
    <s v="Led Bulb Pack"/>
    <n v="1"/>
    <n v="1299.8"/>
    <s v="Upi"/>
    <s v="Delivered"/>
    <n v="4"/>
    <n v="1299.8"/>
    <m/>
    <m/>
    <m/>
    <m/>
    <m/>
    <m/>
    <s v="Completed"/>
    <s v="Yes"/>
    <s v="No"/>
    <m/>
    <n v="595"/>
    <n v="444"/>
    <n v="1463424.4009529033"/>
    <n v="118285.78776560788"/>
    <n v="3.8140589569160999"/>
    <s v="Led Bulb Pack"/>
    <s v="Home &amp; Kitchen"/>
    <s v="Home &amp; Kitchen"/>
    <s v="Home &amp; Kitchen"/>
    <s v="Home &amp; Kitchen"/>
    <n v="76"/>
    <s v="Home &amp; Kitchen"/>
    <m/>
    <n v="2024"/>
    <x v="10"/>
    <n v="15"/>
    <n v="1"/>
    <s v="Weekday"/>
    <m/>
  </r>
  <r>
    <s v="WEB-6592"/>
    <d v="2024-12-26T00:00:00"/>
    <s v="Diya Das"/>
    <s v="Bengaluru"/>
    <s v="Beauty"/>
    <s v="Hair Oil"/>
    <n v="1"/>
    <n v="743.99"/>
    <s v="Debit Card"/>
    <s v="Delivered"/>
    <n v="5"/>
    <n v="743.99"/>
    <m/>
    <m/>
    <m/>
    <m/>
    <m/>
    <m/>
    <s v="Completed"/>
    <s v="No"/>
    <s v="No"/>
    <m/>
    <n v="567"/>
    <n v="440"/>
    <n v="1098537.4901531704"/>
    <n v="96724.388030634553"/>
    <n v="3.9001122334455669"/>
    <s v="Hair Oil"/>
    <s v="Beauty"/>
    <s v="Beauty"/>
    <s v="Beauty"/>
    <s v="Beauty"/>
    <n v="70"/>
    <s v="Beauty"/>
    <m/>
    <n v="2024"/>
    <x v="10"/>
    <n v="26"/>
    <n v="5"/>
    <s v="Weekday"/>
    <m/>
  </r>
  <r>
    <s v="WEB-6313"/>
    <d v="2023-07-16T00:00:00"/>
    <s v="Simran Iyer"/>
    <s v="Ahmedabad"/>
    <s v="Home &amp; Kitchen"/>
    <s v="Water Bottle"/>
    <n v="2"/>
    <n v="1222.6300000000001"/>
    <s v="Net Banking"/>
    <s v="Delivered"/>
    <n v="4"/>
    <n v="2445.2600000000002"/>
    <m/>
    <m/>
    <m/>
    <m/>
    <m/>
    <m/>
    <s v="Completed"/>
    <s v="Yes"/>
    <s v="No"/>
    <m/>
    <n v="589"/>
    <n v="426"/>
    <n v="1463424.4009529033"/>
    <n v="118285.78776560788"/>
    <n v="3.8140589569160999"/>
    <s v="Water Bottle"/>
    <s v="Home &amp; Kitchen"/>
    <s v="Home &amp; Kitchen"/>
    <s v="Home &amp; Kitchen"/>
    <s v="Home &amp; Kitchen"/>
    <n v="2"/>
    <s v="Home &amp; Kitchen"/>
    <m/>
    <n v="2023"/>
    <x v="2"/>
    <n v="16"/>
    <n v="1"/>
    <s v="Weekday"/>
    <m/>
  </r>
  <r>
    <s v="WEB-5983"/>
    <d v="2023-08-14T00:00:00"/>
    <s v="Simran Bose"/>
    <s v="Bengaluru"/>
    <s v="Electronics"/>
    <s v="Smart Watch"/>
    <n v="1"/>
    <n v="2179.87"/>
    <s v="Net Banking"/>
    <s v="Delivered"/>
    <m/>
    <n v="2179.87"/>
    <m/>
    <m/>
    <m/>
    <m/>
    <m/>
    <m/>
    <s v="Completed"/>
    <s v="Yes"/>
    <s v="No"/>
    <m/>
    <n v="567"/>
    <n v="440"/>
    <n v="2759712.3299794244"/>
    <n v="330643.50635802455"/>
    <n v="3.8641711229946525"/>
    <s v="Smart Watch"/>
    <s v="Electronics"/>
    <s v="Electronics"/>
    <s v="Electronics"/>
    <s v="Electronics"/>
    <n v="17"/>
    <s v="Electronics"/>
    <m/>
    <n v="2023"/>
    <x v="9"/>
    <n v="14"/>
    <n v="2"/>
    <s v="Weekday"/>
    <m/>
  </r>
  <r>
    <s v="WEB-8687"/>
    <d v="2023-03-21T00:00:00"/>
    <s v="Simran Bose"/>
    <s v="Pune"/>
    <s v="Home &amp; Kitchen"/>
    <s v="Led Bulb Pack"/>
    <n v="1"/>
    <n v="1098.9000000000001"/>
    <s v="Cash On Delivery"/>
    <s v="Cancelled"/>
    <n v="4"/>
    <n v="1098.9000000000001"/>
    <m/>
    <m/>
    <m/>
    <m/>
    <m/>
    <m/>
    <s v="Lost Sale"/>
    <s v="No"/>
    <s v="Yes"/>
    <m/>
    <n v="595"/>
    <n v="444"/>
    <n v="1463424.4009529033"/>
    <n v="118285.78776560788"/>
    <n v="3.8140589569160999"/>
    <s v="Led Bulb Pack"/>
    <s v="Home &amp; Kitchen"/>
    <s v="Home &amp; Kitchen"/>
    <s v="Home &amp; Kitchen"/>
    <s v="Home &amp; Kitchen"/>
    <n v="76"/>
    <s v="Home &amp; Kitchen"/>
    <m/>
    <n v="2023"/>
    <x v="4"/>
    <n v="21"/>
    <n v="3"/>
    <s v="Weekday"/>
    <m/>
  </r>
  <r>
    <s v="WEB-5464"/>
    <d v="2024-12-24T00:00:00"/>
    <s v="Diya Das"/>
    <s v="Ahmedabad"/>
    <s v="Beauty"/>
    <s v="Face Cream"/>
    <n v="1"/>
    <n v="965.26"/>
    <s v="Net Banking"/>
    <s v="Returned"/>
    <m/>
    <n v="965.26"/>
    <m/>
    <m/>
    <m/>
    <m/>
    <m/>
    <m/>
    <s v="Completed"/>
    <s v="No"/>
    <s v="No"/>
    <m/>
    <n v="589"/>
    <n v="426"/>
    <n v="1098537.4901531704"/>
    <n v="96724.388030634553"/>
    <n v="3.9001122334455669"/>
    <s v="Face Cream"/>
    <s v="Beauty"/>
    <s v="Beauty"/>
    <s v="Beauty"/>
    <s v="Beauty"/>
    <n v="80"/>
    <s v="Beauty"/>
    <m/>
    <n v="2024"/>
    <x v="10"/>
    <n v="24"/>
    <n v="3"/>
    <s v="Weekday"/>
    <m/>
  </r>
  <r>
    <s v="WEB-7647"/>
    <d v="2024-08-02T00:00:00"/>
    <s v="Diya Gupta"/>
    <s v="Pune"/>
    <s v="Beauty"/>
    <s v="Shampoo 200Ml"/>
    <n v="1"/>
    <n v="1195.21"/>
    <s v="Credit Card"/>
    <s v="Delivered"/>
    <n v="3"/>
    <n v="1195.21"/>
    <m/>
    <m/>
    <m/>
    <m/>
    <m/>
    <m/>
    <s v="Completed"/>
    <s v="Yes"/>
    <s v="No"/>
    <m/>
    <n v="595"/>
    <n v="444"/>
    <n v="1098537.4901531704"/>
    <n v="96724.388030634553"/>
    <n v="3.9001122334455669"/>
    <s v="Shampoo 200Ml"/>
    <s v="Beauty"/>
    <s v="Beauty"/>
    <s v="Beauty"/>
    <s v="Beauty"/>
    <n v="64"/>
    <s v="Beauty"/>
    <m/>
    <n v="2024"/>
    <x v="9"/>
    <n v="2"/>
    <n v="6"/>
    <s v="Weekday"/>
    <m/>
  </r>
  <r>
    <s v="WEB-8719"/>
    <d v="2024-07-15T00:00:00"/>
    <s v="Vikram Patel"/>
    <s v="Delhi"/>
    <s v="Home &amp; Kitchen"/>
    <s v="Table Lamp"/>
    <n v="2"/>
    <n v="1453.93"/>
    <s v="Net Banking"/>
    <s v="Delivered"/>
    <n v="4"/>
    <n v="2907.86"/>
    <m/>
    <m/>
    <m/>
    <m/>
    <m/>
    <m/>
    <s v="Completed"/>
    <s v="Yes"/>
    <s v="No"/>
    <m/>
    <n v="573"/>
    <n v="450"/>
    <n v="1463424.4009529033"/>
    <n v="118285.78776560788"/>
    <n v="3.8140589569160999"/>
    <s v="Table Lamp"/>
    <s v="Home &amp; Kitchen"/>
    <s v="Home &amp; Kitchen"/>
    <s v="Home &amp; Kitchen"/>
    <s v="Home &amp; Kitchen"/>
    <n v="32"/>
    <s v="Home &amp; Kitchen"/>
    <m/>
    <n v="2024"/>
    <x v="2"/>
    <n v="15"/>
    <n v="2"/>
    <s v="Weekday"/>
    <m/>
  </r>
  <r>
    <s v="WEB-5660"/>
    <d v="2025-03-27T00:00:00"/>
    <s v="Vivaan Pillai"/>
    <s v="Chennai"/>
    <s v="Fashion"/>
    <s v="Men'S T-Shirt"/>
    <n v="1"/>
    <n v="895.53"/>
    <s v="Upi"/>
    <s v="Delivered"/>
    <n v="3"/>
    <n v="895.53"/>
    <m/>
    <m/>
    <m/>
    <m/>
    <m/>
    <m/>
    <s v="Completed"/>
    <s v="No"/>
    <s v="No"/>
    <m/>
    <n v="558"/>
    <n v="430"/>
    <n v="1892867.2841657216"/>
    <n v="199432.98236095349"/>
    <n v="3.8949824970828471"/>
    <s v="Men'S T-Shirt"/>
    <s v="Fashion"/>
    <s v="Fashion"/>
    <s v="Fashion"/>
    <s v="Fashion"/>
    <n v="55"/>
    <s v="Fashion"/>
    <m/>
    <n v="2025"/>
    <x v="4"/>
    <n v="27"/>
    <n v="5"/>
    <s v="Weekday"/>
    <m/>
  </r>
  <r>
    <s v="WEB-7213"/>
    <d v="2023-11-12T00:00:00"/>
    <s v="Karan Nair"/>
    <s v="Mumbai"/>
    <s v="Beauty"/>
    <s v="Shampoo 200Ml"/>
    <n v="1"/>
    <n v="772.24"/>
    <s v="Debit Card"/>
    <s v="Pending"/>
    <n v="5"/>
    <n v="772.24"/>
    <m/>
    <m/>
    <m/>
    <m/>
    <m/>
    <m/>
    <s v="Pending"/>
    <s v="No"/>
    <s v="Yes"/>
    <m/>
    <n v="619"/>
    <n v="468"/>
    <n v="1098537.4901531704"/>
    <n v="96724.388030634553"/>
    <n v="3.9001122334455669"/>
    <s v="Shampoo 200Ml"/>
    <s v="Beauty"/>
    <s v="Beauty"/>
    <s v="Beauty"/>
    <s v="Beauty"/>
    <n v="64"/>
    <s v="Beauty"/>
    <m/>
    <n v="2023"/>
    <x v="3"/>
    <n v="12"/>
    <n v="1"/>
    <s v="Weekday"/>
    <m/>
  </r>
  <r>
    <s v="WEB-8009"/>
    <d v="2023-12-31T00:00:00"/>
    <s v="Neha Pillai"/>
    <s v="Pune"/>
    <s v="Home &amp; Kitchen"/>
    <s v="Non-Stick Pan"/>
    <n v="1"/>
    <n v="1115.03"/>
    <s v="Debit Card"/>
    <s v="Delivered"/>
    <n v="5"/>
    <n v="1115.03"/>
    <m/>
    <m/>
    <m/>
    <m/>
    <m/>
    <m/>
    <s v="Completed"/>
    <s v="Yes"/>
    <s v="No"/>
    <m/>
    <n v="595"/>
    <n v="444"/>
    <n v="1463424.4009529033"/>
    <n v="118285.78776560788"/>
    <n v="3.8140589569160999"/>
    <s v="Non-Stick Pan"/>
    <s v="Home &amp; Kitchen"/>
    <s v="Home &amp; Kitchen"/>
    <s v="Home &amp; Kitchen"/>
    <s v="Home &amp; Kitchen"/>
    <n v="7"/>
    <s v="Home &amp; Kitchen"/>
    <m/>
    <n v="2023"/>
    <x v="10"/>
    <n v="31"/>
    <n v="1"/>
    <s v="Weekday"/>
    <m/>
  </r>
  <r>
    <s v="WEB-5950"/>
    <d v="2024-09-26T00:00:00"/>
    <s v="Aditya Sharma"/>
    <s v="Delhi"/>
    <s v="Home &amp; Kitchen"/>
    <s v="Storage Box"/>
    <n v="2"/>
    <n v="1263.45"/>
    <s v="Debit Card"/>
    <s v="Delivered"/>
    <n v="4"/>
    <n v="2526.9"/>
    <m/>
    <m/>
    <m/>
    <m/>
    <m/>
    <m/>
    <s v="Completed"/>
    <s v="Yes"/>
    <s v="No"/>
    <m/>
    <n v="573"/>
    <n v="450"/>
    <n v="1463424.4009529033"/>
    <n v="118285.78776560788"/>
    <n v="3.8140589569160999"/>
    <s v="Storage Box"/>
    <s v="Home &amp; Kitchen"/>
    <s v="Home &amp; Kitchen"/>
    <s v="Home &amp; Kitchen"/>
    <s v="Home &amp; Kitchen"/>
    <n v="8"/>
    <s v="Home &amp; Kitchen"/>
    <m/>
    <n v="2024"/>
    <x v="1"/>
    <n v="26"/>
    <n v="5"/>
    <s v="Weekday"/>
    <m/>
  </r>
  <r>
    <s v="WEB-5532"/>
    <d v="2024-07-13T00:00:00"/>
    <s v="Rohan Kumar"/>
    <s v="Mumbai"/>
    <s v="Books"/>
    <s v="Self-Help Book"/>
    <n v="1"/>
    <n v="99.59"/>
    <s v="Credit Card"/>
    <s v="Delivered"/>
    <n v="1"/>
    <n v="99.59"/>
    <m/>
    <m/>
    <m/>
    <m/>
    <m/>
    <m/>
    <s v="Completed"/>
    <s v="No"/>
    <s v="No"/>
    <m/>
    <n v="619"/>
    <n v="468"/>
    <n v="594714.6477588166"/>
    <n v="60882.938065984097"/>
    <n v="3.804733727810651"/>
    <s v="Self-Help Book"/>
    <s v="Books"/>
    <s v="Books"/>
    <s v="Books"/>
    <s v="Books"/>
    <n v="19"/>
    <s v="Books"/>
    <m/>
    <n v="2024"/>
    <x v="2"/>
    <n v="13"/>
    <n v="7"/>
    <s v="Weekday"/>
    <m/>
  </r>
  <r>
    <s v="WEB-7525"/>
    <d v="2024-05-20T00:00:00"/>
    <s v="Tanya Reddy"/>
    <s v="Kolkata"/>
    <s v="Beauty"/>
    <s v="Shampoo 200Ml"/>
    <n v="2"/>
    <n v="676.42"/>
    <s v="Cash On Delivery"/>
    <s v="Delivered"/>
    <n v="4"/>
    <n v="1352.84"/>
    <m/>
    <m/>
    <m/>
    <m/>
    <m/>
    <m/>
    <s v="Completed"/>
    <s v="Yes"/>
    <s v="No"/>
    <m/>
    <n v="590"/>
    <n v="451"/>
    <n v="1098537.4901531704"/>
    <n v="96724.388030634553"/>
    <n v="3.9001122334455669"/>
    <s v="Shampoo 200Ml"/>
    <s v="Beauty"/>
    <s v="Beauty"/>
    <s v="Beauty"/>
    <s v="Beauty"/>
    <n v="64"/>
    <s v="Beauty"/>
    <m/>
    <n v="2024"/>
    <x v="6"/>
    <n v="20"/>
    <n v="2"/>
    <s v="Weekday"/>
    <m/>
  </r>
  <r>
    <s v="WEB-5423"/>
    <d v="2024-05-16T00:00:00"/>
    <s v="Sanjay Kumar"/>
    <s v="Delhi"/>
    <s v="Beauty"/>
    <s v="Hair Oil"/>
    <n v="1"/>
    <n v="1289.3699999999999"/>
    <s v="Credit Card"/>
    <s v="Delivered"/>
    <n v="4"/>
    <n v="1289.3699999999999"/>
    <m/>
    <m/>
    <m/>
    <m/>
    <m/>
    <m/>
    <s v="Completed"/>
    <s v="Yes"/>
    <s v="No"/>
    <m/>
    <n v="573"/>
    <n v="450"/>
    <n v="1098537.4901531704"/>
    <n v="96724.388030634553"/>
    <n v="3.9001122334455669"/>
    <s v="Hair Oil"/>
    <s v="Beauty"/>
    <s v="Beauty"/>
    <s v="Beauty"/>
    <s v="Beauty"/>
    <n v="70"/>
    <s v="Beauty"/>
    <m/>
    <n v="2024"/>
    <x v="6"/>
    <n v="16"/>
    <n v="5"/>
    <s v="Weekday"/>
    <m/>
  </r>
  <r>
    <s v="WEB-6209"/>
    <d v="2024-02-29T00:00:00"/>
    <s v="Diya Patel"/>
    <s v="Ahmedabad"/>
    <s v="Electronics"/>
    <s v="Power Bank 10000Mah"/>
    <n v="1"/>
    <n v="2064.64"/>
    <s v="Debit Card"/>
    <s v="Delivered"/>
    <n v="3"/>
    <n v="2064.64"/>
    <m/>
    <m/>
    <m/>
    <m/>
    <m/>
    <m/>
    <s v="Completed"/>
    <s v="Yes"/>
    <s v="No"/>
    <m/>
    <n v="589"/>
    <n v="426"/>
    <n v="2759712.3299794244"/>
    <n v="330643.50635802455"/>
    <n v="3.8641711229946525"/>
    <s v="Power Bank 10000Mah"/>
    <s v="Electronics"/>
    <s v="Electronics"/>
    <s v="Electronics"/>
    <s v="Electronics"/>
    <n v="3"/>
    <s v="Electronics"/>
    <m/>
    <n v="2024"/>
    <x v="0"/>
    <n v="29"/>
    <n v="5"/>
    <s v="Weekday"/>
    <m/>
  </r>
  <r>
    <s v="WEB-6407"/>
    <d v="2024-09-15T00:00:00"/>
    <s v="Karan Malhotra"/>
    <s v="Ahmedabad"/>
    <s v="Beauty"/>
    <s v="Face Cream"/>
    <n v="1"/>
    <n v="204.8"/>
    <s v="Net Banking"/>
    <s v="Delivered"/>
    <n v="3"/>
    <n v="204.8"/>
    <m/>
    <m/>
    <m/>
    <m/>
    <m/>
    <m/>
    <s v="Completed"/>
    <s v="No"/>
    <s v="No"/>
    <m/>
    <n v="589"/>
    <n v="426"/>
    <n v="1098537.4901531704"/>
    <n v="96724.388030634553"/>
    <n v="3.9001122334455669"/>
    <s v="Face Cream"/>
    <s v="Beauty"/>
    <s v="Beauty"/>
    <s v="Beauty"/>
    <s v="Beauty"/>
    <n v="80"/>
    <s v="Beauty"/>
    <m/>
    <n v="2024"/>
    <x v="1"/>
    <n v="15"/>
    <n v="1"/>
    <s v="Weekday"/>
    <m/>
  </r>
  <r>
    <s v="WEB-8143"/>
    <d v="2024-01-11T00:00:00"/>
    <s v="Karan Kapoor"/>
    <s v="Pune"/>
    <s v="Home &amp; Kitchen"/>
    <s v="Water Bottle"/>
    <n v="1"/>
    <n v="1744.07"/>
    <s v="Upi"/>
    <s v="Delivered"/>
    <n v="4"/>
    <n v="1744.07"/>
    <m/>
    <m/>
    <m/>
    <m/>
    <m/>
    <m/>
    <s v="Completed"/>
    <s v="Yes"/>
    <s v="No"/>
    <m/>
    <n v="595"/>
    <n v="444"/>
    <n v="1463424.4009529033"/>
    <n v="118285.78776560788"/>
    <n v="3.8140589569160999"/>
    <s v="Water Bottle"/>
    <s v="Home &amp; Kitchen"/>
    <s v="Home &amp; Kitchen"/>
    <s v="Home &amp; Kitchen"/>
    <s v="Home &amp; Kitchen"/>
    <n v="2"/>
    <s v="Home &amp; Kitchen"/>
    <m/>
    <n v="2024"/>
    <x v="5"/>
    <n v="11"/>
    <n v="5"/>
    <s v="Weekday"/>
    <m/>
  </r>
  <r>
    <s v="WEB-5673"/>
    <d v="2025-05-05T00:00:00"/>
    <s v="Rahul Mehta"/>
    <s v="Ahmedabad"/>
    <s v="Electronics"/>
    <s v="Bluetooth Speaker"/>
    <n v="1"/>
    <n v="3220.41"/>
    <s v="Credit Card"/>
    <s v="Delivered"/>
    <n v="3"/>
    <n v="3220.41"/>
    <m/>
    <m/>
    <m/>
    <m/>
    <m/>
    <m/>
    <s v="Completed"/>
    <s v="Yes"/>
    <s v="No"/>
    <m/>
    <n v="589"/>
    <n v="426"/>
    <n v="2759712.3299794244"/>
    <n v="330643.50635802455"/>
    <n v="3.8641711229946525"/>
    <s v="Bluetooth Speaker"/>
    <s v="Electronics"/>
    <s v="Electronics"/>
    <s v="Electronics"/>
    <s v="Electronics"/>
    <n v="48"/>
    <s v="Electronics"/>
    <m/>
    <n v="2025"/>
    <x v="6"/>
    <n v="5"/>
    <n v="2"/>
    <s v="Weekday"/>
    <m/>
  </r>
  <r>
    <s v="WEB-6396"/>
    <d v="2025-03-17T00:00:00"/>
    <s v="Kavya Iyer"/>
    <s v="Chennai"/>
    <s v="Electronics"/>
    <s v="Smart Watch"/>
    <n v="2"/>
    <n v="2784.16"/>
    <s v="Debit Card"/>
    <s v="Delivered"/>
    <n v="5"/>
    <n v="5568.32"/>
    <m/>
    <m/>
    <m/>
    <m/>
    <m/>
    <m/>
    <s v="Completed"/>
    <s v="Yes"/>
    <s v="No"/>
    <m/>
    <n v="558"/>
    <n v="430"/>
    <n v="2759712.3299794244"/>
    <n v="330643.50635802455"/>
    <n v="3.8641711229946525"/>
    <s v="Smart Watch"/>
    <s v="Electronics"/>
    <s v="Electronics"/>
    <s v="Electronics"/>
    <s v="Electronics"/>
    <n v="17"/>
    <s v="Electronics"/>
    <m/>
    <n v="2025"/>
    <x v="4"/>
    <n v="17"/>
    <n v="2"/>
    <s v="Weekday"/>
    <m/>
  </r>
  <r>
    <s v="WEB-6082"/>
    <d v="2024-02-07T00:00:00"/>
    <s v="Meera Bose"/>
    <s v="Chennai"/>
    <s v="Home &amp; Kitchen"/>
    <s v="Led Bulb Pack"/>
    <n v="1"/>
    <n v="1279.78"/>
    <s v="Debit Card"/>
    <s v="Delivered"/>
    <n v="2"/>
    <n v="1279.78"/>
    <m/>
    <m/>
    <m/>
    <m/>
    <m/>
    <m/>
    <s v="Completed"/>
    <s v="Yes"/>
    <s v="No"/>
    <m/>
    <n v="558"/>
    <n v="430"/>
    <n v="1463424.4009529033"/>
    <n v="118285.78776560788"/>
    <n v="3.8140589569160999"/>
    <s v="Led Bulb Pack"/>
    <s v="Home &amp; Kitchen"/>
    <s v="Home &amp; Kitchen"/>
    <s v="Home &amp; Kitchen"/>
    <s v="Home &amp; Kitchen"/>
    <n v="76"/>
    <s v="Home &amp; Kitchen"/>
    <m/>
    <n v="2024"/>
    <x v="0"/>
    <n v="7"/>
    <n v="4"/>
    <s v="Weekend"/>
    <m/>
  </r>
  <r>
    <s v="WEB-5845"/>
    <d v="2024-05-01T00:00:00"/>
    <s v="Rahul Nair"/>
    <s v="Mumbai"/>
    <s v="Beauty"/>
    <s v="Perfume 50Ml"/>
    <n v="1"/>
    <n v="924.2"/>
    <s v="Cash On Delivery"/>
    <s v="Delivered"/>
    <n v="3"/>
    <n v="924.2"/>
    <m/>
    <m/>
    <m/>
    <m/>
    <m/>
    <m/>
    <s v="Completed"/>
    <s v="No"/>
    <s v="No"/>
    <m/>
    <n v="619"/>
    <n v="468"/>
    <n v="1098537.4901531704"/>
    <n v="96724.388030634553"/>
    <n v="3.9001122334455669"/>
    <s v="Perfume 50Ml"/>
    <s v="Beauty"/>
    <s v="Beauty"/>
    <s v="Beauty"/>
    <s v="Beauty"/>
    <n v="18"/>
    <s v="Beauty"/>
    <m/>
    <n v="2024"/>
    <x v="6"/>
    <n v="1"/>
    <n v="4"/>
    <s v="Weekend"/>
    <m/>
  </r>
  <r>
    <s v="WEB-6444"/>
    <d v="2024-05-11T00:00:00"/>
    <s v="Sanjay Khan"/>
    <s v="Chennai"/>
    <s v="Fashion"/>
    <s v="Men'S T-Shirt"/>
    <n v="2"/>
    <n v="2476.3000000000002"/>
    <s v="Cash On Delivery"/>
    <s v="Pending"/>
    <n v="2"/>
    <n v="4952.6000000000004"/>
    <m/>
    <m/>
    <m/>
    <m/>
    <m/>
    <m/>
    <s v="Pending"/>
    <s v="No"/>
    <s v="Yes"/>
    <m/>
    <n v="558"/>
    <n v="430"/>
    <n v="1892867.2841657216"/>
    <n v="199432.98236095349"/>
    <n v="3.8949824970828471"/>
    <s v="Men'S T-Shirt"/>
    <s v="Fashion"/>
    <s v="Fashion"/>
    <s v="Fashion"/>
    <s v="Fashion"/>
    <n v="55"/>
    <s v="Fashion"/>
    <m/>
    <n v="2024"/>
    <x v="6"/>
    <n v="11"/>
    <n v="7"/>
    <s v="Weekday"/>
    <m/>
  </r>
  <r>
    <s v="WEB-5814"/>
    <d v="2025-05-17T00:00:00"/>
    <s v="Diya Das"/>
    <s v="Pune"/>
    <s v="Fashion"/>
    <s v="Sunglasses"/>
    <n v="3"/>
    <n v="1131.99"/>
    <s v="Net Banking"/>
    <s v="Delivered"/>
    <n v="4"/>
    <n v="3395.9700000000003"/>
    <m/>
    <m/>
    <m/>
    <m/>
    <m/>
    <m/>
    <s v="Completed"/>
    <s v="Yes"/>
    <s v="No"/>
    <m/>
    <n v="595"/>
    <n v="444"/>
    <n v="1892867.2841657216"/>
    <n v="199432.98236095349"/>
    <n v="3.8949824970828471"/>
    <s v="Sunglasses"/>
    <s v="Fashion"/>
    <s v="Fashion"/>
    <s v="Fashion"/>
    <s v="Fashion"/>
    <n v="53"/>
    <s v="Fashion"/>
    <m/>
    <n v="2025"/>
    <x v="6"/>
    <n v="17"/>
    <n v="7"/>
    <s v="Weekday"/>
    <m/>
  </r>
  <r>
    <s v="WEB-9048"/>
    <d v="2023-07-02T00:00:00"/>
    <s v="Sanjay Kumar"/>
    <s v="Chennai"/>
    <s v="Beauty"/>
    <s v="Shampoo 200Ml"/>
    <n v="1"/>
    <n v="1065.81"/>
    <s v="Cash On Delivery"/>
    <s v="Pending"/>
    <n v="4"/>
    <n v="1065.81"/>
    <m/>
    <m/>
    <m/>
    <m/>
    <m/>
    <m/>
    <s v="Pending"/>
    <s v="No"/>
    <s v="Yes"/>
    <m/>
    <n v="558"/>
    <n v="430"/>
    <n v="1098537.4901531704"/>
    <n v="96724.388030634553"/>
    <n v="3.9001122334455669"/>
    <s v="Shampoo 200Ml"/>
    <s v="Beauty"/>
    <s v="Beauty"/>
    <s v="Beauty"/>
    <s v="Beauty"/>
    <n v="64"/>
    <s v="Beauty"/>
    <m/>
    <n v="2023"/>
    <x v="2"/>
    <n v="2"/>
    <n v="1"/>
    <s v="Weekday"/>
    <m/>
  </r>
  <r>
    <s v="WEB-6808"/>
    <d v="2024-02-22T00:00:00"/>
    <s v="Ishaan Malhotra"/>
    <s v="Pune"/>
    <s v="Electronics"/>
    <s v="Smart Watch"/>
    <n v="1"/>
    <n v="710.91"/>
    <s v="Cash On Delivery"/>
    <s v="Delivered"/>
    <n v="5"/>
    <n v="710.91"/>
    <m/>
    <m/>
    <m/>
    <m/>
    <m/>
    <m/>
    <s v="Completed"/>
    <s v="No"/>
    <s v="No"/>
    <m/>
    <n v="595"/>
    <n v="444"/>
    <n v="2759712.3299794244"/>
    <n v="330643.50635802455"/>
    <n v="3.8641711229946525"/>
    <s v="Smart Watch"/>
    <s v="Electronics"/>
    <s v="Electronics"/>
    <s v="Electronics"/>
    <s v="Electronics"/>
    <n v="17"/>
    <s v="Electronics"/>
    <m/>
    <n v="2024"/>
    <x v="0"/>
    <n v="22"/>
    <n v="5"/>
    <s v="Weekday"/>
    <m/>
  </r>
  <r>
    <s v="WEB-7663"/>
    <d v="2024-10-15T00:00:00"/>
    <s v="Arjun Iyer"/>
    <s v="Kolkata"/>
    <s v="Fashion"/>
    <s v="Running Shoes"/>
    <n v="2"/>
    <n v="998.43"/>
    <s v="Credit Card"/>
    <s v="Delivered"/>
    <n v="2"/>
    <n v="1996.86"/>
    <m/>
    <m/>
    <m/>
    <m/>
    <m/>
    <m/>
    <s v="Completed"/>
    <s v="Yes"/>
    <s v="No"/>
    <m/>
    <n v="590"/>
    <n v="451"/>
    <n v="1892867.2841657216"/>
    <n v="199432.98236095349"/>
    <n v="3.8949824970828471"/>
    <s v="Running Shoes"/>
    <s v="Fashion"/>
    <s v="Fashion"/>
    <s v="Fashion"/>
    <s v="Fashion"/>
    <n v="45"/>
    <s v="Fashion"/>
    <m/>
    <n v="2024"/>
    <x v="8"/>
    <n v="15"/>
    <n v="3"/>
    <s v="Weekday"/>
    <m/>
  </r>
  <r>
    <s v="WEB-8391"/>
    <d v="2023-12-13T00:00:00"/>
    <s v="Riya Menon"/>
    <s v="Bengaluru"/>
    <s v="Beauty"/>
    <s v="Face Cream"/>
    <n v="1"/>
    <n v="1085.03"/>
    <s v="Debit Card"/>
    <s v="Delivered"/>
    <n v="4"/>
    <n v="1085.03"/>
    <m/>
    <m/>
    <m/>
    <m/>
    <m/>
    <m/>
    <s v="Completed"/>
    <s v="Yes"/>
    <s v="No"/>
    <m/>
    <n v="567"/>
    <n v="440"/>
    <n v="1098537.4901531704"/>
    <n v="96724.388030634553"/>
    <n v="3.9001122334455669"/>
    <s v="Face Cream"/>
    <s v="Beauty"/>
    <s v="Beauty"/>
    <s v="Beauty"/>
    <s v="Beauty"/>
    <n v="80"/>
    <s v="Beauty"/>
    <m/>
    <n v="2023"/>
    <x v="10"/>
    <n v="13"/>
    <n v="4"/>
    <s v="Weekday"/>
    <m/>
  </r>
  <r>
    <s v="WEB-7424"/>
    <d v="2023-12-29T00:00:00"/>
    <s v="Rohan Kapoor"/>
    <s v="Pune"/>
    <s v="Electronics"/>
    <s v="Bluetooth Speaker"/>
    <n v="3"/>
    <n v="773.28"/>
    <s v="Cash On Delivery"/>
    <s v="Delivered"/>
    <n v="5"/>
    <n v="2319.84"/>
    <m/>
    <m/>
    <m/>
    <m/>
    <m/>
    <m/>
    <s v="Completed"/>
    <s v="Yes"/>
    <s v="No"/>
    <m/>
    <n v="595"/>
    <n v="444"/>
    <n v="2759712.3299794244"/>
    <n v="330643.50635802455"/>
    <n v="3.8641711229946525"/>
    <s v="Bluetooth Speaker"/>
    <s v="Electronics"/>
    <s v="Electronics"/>
    <s v="Electronics"/>
    <s v="Electronics"/>
    <n v="48"/>
    <s v="Electronics"/>
    <m/>
    <n v="2023"/>
    <x v="10"/>
    <n v="29"/>
    <n v="6"/>
    <s v="Weekday"/>
    <m/>
  </r>
  <r>
    <s v="WEB-8413"/>
    <d v="2024-06-06T00:00:00"/>
    <s v="Tanya Khan"/>
    <s v="Bengaluru"/>
    <s v="Books"/>
    <s v="Notebook Set"/>
    <n v="1"/>
    <n v="109.27"/>
    <s v="Net Banking"/>
    <s v="Delivered"/>
    <n v="4"/>
    <n v="109.27"/>
    <m/>
    <m/>
    <m/>
    <m/>
    <m/>
    <m/>
    <s v="Completed"/>
    <s v="No"/>
    <s v="No"/>
    <m/>
    <n v="567"/>
    <n v="440"/>
    <n v="594714.6477588166"/>
    <n v="60882.938065984097"/>
    <n v="3.804733727810651"/>
    <s v="Notebook Set"/>
    <s v="Books"/>
    <s v="Books"/>
    <s v="Books"/>
    <s v="Books"/>
    <n v="20"/>
    <s v="Books"/>
    <m/>
    <n v="2024"/>
    <x v="11"/>
    <n v="6"/>
    <n v="5"/>
    <s v="Weekday"/>
    <m/>
  </r>
  <r>
    <s v="WEB-9404"/>
    <d v="2025-01-14T00:00:00"/>
    <s v="Aditya Malhotra"/>
    <s v="Bengaluru"/>
    <s v="Beauty"/>
    <s v="Face Cream"/>
    <n v="2"/>
    <n v="1362.85"/>
    <s v="Net Banking"/>
    <s v="Cancelled"/>
    <n v="4"/>
    <n v="2725.7"/>
    <m/>
    <m/>
    <m/>
    <m/>
    <m/>
    <m/>
    <s v="Lost Sale"/>
    <s v="No"/>
    <s v="Yes"/>
    <m/>
    <n v="567"/>
    <n v="440"/>
    <n v="1098537.4901531704"/>
    <n v="96724.388030634553"/>
    <n v="3.9001122334455669"/>
    <s v="Face Cream"/>
    <s v="Beauty"/>
    <s v="Beauty"/>
    <s v="Beauty"/>
    <s v="Beauty"/>
    <n v="80"/>
    <s v="Beauty"/>
    <m/>
    <n v="2025"/>
    <x v="5"/>
    <n v="14"/>
    <n v="3"/>
    <s v="Weekday"/>
    <m/>
  </r>
  <r>
    <s v="WEB-8769"/>
    <d v="2023-11-04T00:00:00"/>
    <s v="Simran Gupta"/>
    <s v="Hyderabad"/>
    <s v="Books"/>
    <s v="Fiction Novel"/>
    <n v="3"/>
    <n v="652.86"/>
    <s v="Debit Card"/>
    <s v="Pending"/>
    <n v="3"/>
    <n v="1958.58"/>
    <m/>
    <m/>
    <m/>
    <m/>
    <m/>
    <m/>
    <s v="Pending"/>
    <s v="No"/>
    <s v="Yes"/>
    <m/>
    <n v="559"/>
    <n v="408"/>
    <n v="594714.6477588166"/>
    <n v="60882.938065984097"/>
    <n v="3.804733727810651"/>
    <s v="Fiction Novel"/>
    <s v="Books"/>
    <s v="Books"/>
    <s v="Books"/>
    <s v="Books"/>
    <n v="11"/>
    <s v="Books"/>
    <m/>
    <n v="2023"/>
    <x v="3"/>
    <n v="4"/>
    <n v="7"/>
    <s v="Weekday"/>
    <m/>
  </r>
  <r>
    <s v="WEB-5187"/>
    <d v="2024-10-12T00:00:00"/>
    <s v="Meera Rao"/>
    <s v="Mumbai"/>
    <s v="Books"/>
    <s v="Kids Story Book"/>
    <n v="3"/>
    <n v="392.05"/>
    <s v="Net Banking"/>
    <s v="Returned"/>
    <n v="5"/>
    <n v="1176.1500000000001"/>
    <m/>
    <m/>
    <m/>
    <m/>
    <m/>
    <m/>
    <s v="Completed"/>
    <s v="No"/>
    <s v="No"/>
    <m/>
    <n v="619"/>
    <n v="468"/>
    <n v="594714.6477588166"/>
    <n v="60882.938065984097"/>
    <n v="3.804733727810651"/>
    <s v="Kids Story Book"/>
    <s v="Books"/>
    <s v="Books"/>
    <s v="Books"/>
    <s v="Books"/>
    <n v="23"/>
    <s v="Books"/>
    <m/>
    <n v="2024"/>
    <x v="8"/>
    <n v="12"/>
    <n v="7"/>
    <s v="Weekday"/>
    <m/>
  </r>
  <r>
    <s v="WEB-7380"/>
    <d v="2024-01-20T00:00:00"/>
    <s v="Saanvi Kapoor"/>
    <s v="Ahmedabad"/>
    <s v="Fashion"/>
    <s v="Men'S T-Shirt"/>
    <n v="2"/>
    <n v="1879.2"/>
    <s v="Unknown"/>
    <s v="Delivered"/>
    <m/>
    <n v="3758.4"/>
    <m/>
    <m/>
    <m/>
    <m/>
    <m/>
    <m/>
    <s v="Completed"/>
    <s v="Yes"/>
    <s v="No"/>
    <m/>
    <n v="589"/>
    <n v="426"/>
    <n v="1892867.2841657216"/>
    <n v="199432.98236095349"/>
    <n v="3.8949824970828471"/>
    <s v="Men'S T-Shirt"/>
    <s v="Fashion"/>
    <s v="Fashion"/>
    <s v="Fashion"/>
    <s v="Fashion"/>
    <n v="55"/>
    <s v="Fashion"/>
    <m/>
    <n v="2024"/>
    <x v="5"/>
    <n v="20"/>
    <n v="7"/>
    <s v="Weekday"/>
    <m/>
  </r>
  <r>
    <s v="WEB-6673"/>
    <d v="2023-07-20T00:00:00"/>
    <s v="Aarav Sharma"/>
    <s v="Kolkata"/>
    <s v="Electronics"/>
    <s v="Usb Cable"/>
    <n v="1"/>
    <n v="1624.63"/>
    <s v="Upi"/>
    <s v="Delivered"/>
    <n v="4"/>
    <n v="1624.63"/>
    <m/>
    <m/>
    <m/>
    <m/>
    <m/>
    <m/>
    <s v="Completed"/>
    <s v="Yes"/>
    <s v="No"/>
    <m/>
    <n v="590"/>
    <n v="451"/>
    <n v="2759712.3299794244"/>
    <n v="330643.50635802455"/>
    <n v="3.8641711229946525"/>
    <s v="Usb Cable"/>
    <s v="Electronics"/>
    <s v="Electronics"/>
    <s v="Electronics"/>
    <s v="Electronics"/>
    <n v="13"/>
    <s v="Electronics"/>
    <m/>
    <n v="2023"/>
    <x v="2"/>
    <n v="20"/>
    <n v="5"/>
    <s v="Weekday"/>
    <m/>
  </r>
  <r>
    <s v="WEB-6649"/>
    <d v="2023-12-18T00:00:00"/>
    <s v="Neha Rao"/>
    <s v="Delhi"/>
    <s v="Home &amp; Kitchen"/>
    <s v="Non-Stick Pan"/>
    <n v="1"/>
    <n v="1990.57"/>
    <s v="Net Banking"/>
    <s v="Delivered"/>
    <n v="3"/>
    <n v="1990.57"/>
    <m/>
    <m/>
    <m/>
    <m/>
    <m/>
    <m/>
    <s v="Completed"/>
    <s v="Yes"/>
    <s v="No"/>
    <m/>
    <n v="573"/>
    <n v="450"/>
    <n v="1463424.4009529033"/>
    <n v="118285.78776560788"/>
    <n v="3.8140589569160999"/>
    <s v="Non-Stick Pan"/>
    <s v="Home &amp; Kitchen"/>
    <s v="Home &amp; Kitchen"/>
    <s v="Home &amp; Kitchen"/>
    <s v="Home &amp; Kitchen"/>
    <n v="7"/>
    <s v="Home &amp; Kitchen"/>
    <m/>
    <n v="2023"/>
    <x v="10"/>
    <n v="18"/>
    <n v="2"/>
    <s v="Weekday"/>
    <m/>
  </r>
  <r>
    <s v="WEB-5800"/>
    <d v="2023-05-24T00:00:00"/>
    <s v="Simran Khan"/>
    <s v="Delhi"/>
    <s v="Home &amp; Kitchen"/>
    <s v="Led Bulb Pack"/>
    <n v="2"/>
    <n v="1028.3800000000001"/>
    <s v="Net Banking"/>
    <s v="Returned"/>
    <n v="2"/>
    <n v="2056.7600000000002"/>
    <m/>
    <m/>
    <m/>
    <m/>
    <m/>
    <m/>
    <s v="Completed"/>
    <s v="No"/>
    <s v="No"/>
    <m/>
    <n v="573"/>
    <n v="450"/>
    <n v="1463424.4009529033"/>
    <n v="118285.78776560788"/>
    <n v="3.8140589569160999"/>
    <s v="Led Bulb Pack"/>
    <s v="Home &amp; Kitchen"/>
    <s v="Home &amp; Kitchen"/>
    <s v="Home &amp; Kitchen"/>
    <s v="Home &amp; Kitchen"/>
    <n v="76"/>
    <s v="Home &amp; Kitchen"/>
    <m/>
    <n v="2023"/>
    <x v="6"/>
    <n v="24"/>
    <n v="4"/>
    <s v="Weekday"/>
    <m/>
  </r>
  <r>
    <s v="WEB-7179"/>
    <d v="2024-02-24T00:00:00"/>
    <s v="Simran Nair"/>
    <s v="Bengaluru"/>
    <s v="Electronics"/>
    <s v="Usb Cable"/>
    <n v="2"/>
    <n v="3266.52"/>
    <s v="Upi"/>
    <s v="Delivered"/>
    <n v="2"/>
    <n v="6533.04"/>
    <m/>
    <m/>
    <m/>
    <m/>
    <m/>
    <m/>
    <s v="Completed"/>
    <s v="Yes"/>
    <s v="No"/>
    <m/>
    <n v="567"/>
    <n v="440"/>
    <n v="2759712.3299794244"/>
    <n v="330643.50635802455"/>
    <n v="3.8641711229946525"/>
    <s v="Usb Cable"/>
    <s v="Electronics"/>
    <s v="Electronics"/>
    <s v="Electronics"/>
    <s v="Electronics"/>
    <n v="13"/>
    <s v="Electronics"/>
    <m/>
    <n v="2024"/>
    <x v="0"/>
    <n v="24"/>
    <n v="7"/>
    <s v="Weekday"/>
    <m/>
  </r>
  <r>
    <s v="WEB-6969"/>
    <d v="2024-03-09T00:00:00"/>
    <s v="Sanjay Mehta"/>
    <s v="Mumbai"/>
    <s v="Fashion"/>
    <s v="Sunglasses"/>
    <n v="3"/>
    <n v="1950.77"/>
    <s v="Net Banking"/>
    <s v="Cancelled"/>
    <n v="5"/>
    <n v="5852.3099999999995"/>
    <m/>
    <m/>
    <m/>
    <m/>
    <m/>
    <m/>
    <s v="Lost Sale"/>
    <s v="No"/>
    <s v="Yes"/>
    <m/>
    <n v="619"/>
    <n v="468"/>
    <n v="1892867.2841657216"/>
    <n v="199432.98236095349"/>
    <n v="3.8949824970828471"/>
    <s v="Sunglasses"/>
    <s v="Fashion"/>
    <s v="Fashion"/>
    <s v="Fashion"/>
    <s v="Fashion"/>
    <n v="53"/>
    <s v="Fashion"/>
    <m/>
    <n v="2024"/>
    <x v="4"/>
    <n v="9"/>
    <n v="7"/>
    <s v="Weekday"/>
    <m/>
  </r>
  <r>
    <s v="WEB-7535"/>
    <d v="2025-05-10T00:00:00"/>
    <s v="Ananya Kumar"/>
    <s v="Pune"/>
    <s v="Beauty"/>
    <s v="Shampoo 200Ml"/>
    <n v="1"/>
    <n v="394.95"/>
    <s v="Credit Card"/>
    <s v="Delivered"/>
    <n v="5"/>
    <n v="394.95"/>
    <m/>
    <m/>
    <m/>
    <m/>
    <m/>
    <m/>
    <s v="Completed"/>
    <s v="No"/>
    <s v="No"/>
    <m/>
    <n v="595"/>
    <n v="444"/>
    <n v="1098537.4901531704"/>
    <n v="96724.388030634553"/>
    <n v="3.9001122334455669"/>
    <s v="Shampoo 200Ml"/>
    <s v="Beauty"/>
    <s v="Beauty"/>
    <s v="Beauty"/>
    <s v="Beauty"/>
    <n v="64"/>
    <s v="Beauty"/>
    <m/>
    <n v="2025"/>
    <x v="6"/>
    <n v="10"/>
    <n v="7"/>
    <s v="Weekday"/>
    <m/>
  </r>
  <r>
    <s v="WEB-8230"/>
    <d v="2025-01-25T00:00:00"/>
    <s v="Kavya Das"/>
    <s v="Pune"/>
    <s v="Electronics"/>
    <s v="Power Bank 10000Mah"/>
    <n v="1"/>
    <n v="946.15"/>
    <s v="Credit Card"/>
    <s v="Delivered"/>
    <n v="3"/>
    <n v="946.15"/>
    <m/>
    <m/>
    <m/>
    <m/>
    <m/>
    <m/>
    <s v="Completed"/>
    <s v="No"/>
    <s v="No"/>
    <m/>
    <n v="595"/>
    <n v="444"/>
    <n v="2759712.3299794244"/>
    <n v="330643.50635802455"/>
    <n v="3.8641711229946525"/>
    <s v="Power Bank 10000Mah"/>
    <s v="Electronics"/>
    <s v="Electronics"/>
    <s v="Electronics"/>
    <s v="Electronics"/>
    <n v="3"/>
    <s v="Electronics"/>
    <m/>
    <n v="2025"/>
    <x v="5"/>
    <n v="25"/>
    <n v="7"/>
    <s v="Weekday"/>
    <m/>
  </r>
  <r>
    <s v="WEB-7353"/>
    <d v="2024-10-18T00:00:00"/>
    <s v="Simran Sharma"/>
    <s v="Hyderabad"/>
    <s v="Beauty"/>
    <s v="Shampoo 200Ml"/>
    <n v="1"/>
    <n v="670.32"/>
    <s v="Cash On Delivery"/>
    <s v="Delivered"/>
    <n v="2"/>
    <n v="670.32"/>
    <m/>
    <m/>
    <m/>
    <m/>
    <m/>
    <m/>
    <s v="Completed"/>
    <s v="No"/>
    <s v="No"/>
    <m/>
    <n v="559"/>
    <n v="408"/>
    <n v="1098537.4901531704"/>
    <n v="96724.388030634553"/>
    <n v="3.9001122334455669"/>
    <s v="Shampoo 200Ml"/>
    <s v="Beauty"/>
    <s v="Beauty"/>
    <s v="Beauty"/>
    <s v="Beauty"/>
    <n v="64"/>
    <s v="Beauty"/>
    <m/>
    <n v="2024"/>
    <x v="8"/>
    <n v="18"/>
    <n v="6"/>
    <s v="Weekday"/>
    <m/>
  </r>
  <r>
    <s v="WEB-9624"/>
    <d v="2024-12-31T00:00:00"/>
    <s v="Rahul Kumar"/>
    <s v="Chennai"/>
    <s v="Books"/>
    <s v="Self-Help Book"/>
    <n v="1"/>
    <n v="638.57000000000005"/>
    <s v="Cash On Delivery"/>
    <s v="Delivered"/>
    <n v="5"/>
    <n v="638.57000000000005"/>
    <m/>
    <m/>
    <m/>
    <m/>
    <m/>
    <m/>
    <s v="Completed"/>
    <s v="No"/>
    <s v="No"/>
    <m/>
    <n v="558"/>
    <n v="430"/>
    <n v="594714.6477588166"/>
    <n v="60882.938065984097"/>
    <n v="3.804733727810651"/>
    <s v="Self-Help Book"/>
    <s v="Books"/>
    <s v="Books"/>
    <s v="Books"/>
    <s v="Books"/>
    <n v="19"/>
    <s v="Books"/>
    <m/>
    <n v="2024"/>
    <x v="10"/>
    <n v="31"/>
    <n v="3"/>
    <s v="Weekday"/>
    <m/>
  </r>
  <r>
    <s v="WEB-6292"/>
    <d v="2023-01-14T00:00:00"/>
    <s v="Sanjay Das"/>
    <s v="Bengaluru"/>
    <s v="Home &amp; Kitchen"/>
    <s v="Table Lamp"/>
    <n v="1"/>
    <n v="545.34"/>
    <s v="Net Banking"/>
    <s v="Delivered"/>
    <n v="5"/>
    <n v="545.34"/>
    <m/>
    <m/>
    <m/>
    <m/>
    <m/>
    <m/>
    <s v="Completed"/>
    <s v="No"/>
    <s v="No"/>
    <m/>
    <n v="567"/>
    <n v="440"/>
    <n v="1463424.4009529033"/>
    <n v="118285.78776560788"/>
    <n v="3.8140589569160999"/>
    <s v="Table Lamp"/>
    <s v="Home &amp; Kitchen"/>
    <s v="Home &amp; Kitchen"/>
    <s v="Home &amp; Kitchen"/>
    <s v="Home &amp; Kitchen"/>
    <n v="32"/>
    <s v="Home &amp; Kitchen"/>
    <m/>
    <n v="2023"/>
    <x v="5"/>
    <n v="14"/>
    <n v="7"/>
    <s v="Weekday"/>
    <m/>
  </r>
  <r>
    <s v="WEB-8376"/>
    <d v="2024-12-15T00:00:00"/>
    <s v="Vivaan Pillai"/>
    <s v="Delhi"/>
    <s v="Books"/>
    <s v="Kids Story Book"/>
    <n v="1"/>
    <n v="643.66999999999996"/>
    <s v="Cash On Delivery"/>
    <s v="Delivered"/>
    <n v="4"/>
    <n v="643.66999999999996"/>
    <m/>
    <m/>
    <m/>
    <m/>
    <m/>
    <m/>
    <s v="Completed"/>
    <s v="No"/>
    <s v="No"/>
    <m/>
    <n v="573"/>
    <n v="450"/>
    <n v="594714.6477588166"/>
    <n v="60882.938065984097"/>
    <n v="3.804733727810651"/>
    <s v="Kids Story Book"/>
    <s v="Books"/>
    <s v="Books"/>
    <s v="Books"/>
    <s v="Books"/>
    <n v="23"/>
    <s v="Books"/>
    <m/>
    <n v="2024"/>
    <x v="10"/>
    <n v="15"/>
    <n v="1"/>
    <s v="Weekday"/>
    <m/>
  </r>
  <r>
    <s v="WEB-5438"/>
    <d v="2025-02-21T00:00:00"/>
    <s v="Neha Das"/>
    <s v="Mumbai"/>
    <s v="Books"/>
    <s v="Cookbook"/>
    <n v="2"/>
    <n v="190.39"/>
    <s v="Debit Card"/>
    <s v="Delivered"/>
    <n v="4"/>
    <n v="380.78"/>
    <m/>
    <m/>
    <m/>
    <m/>
    <m/>
    <m/>
    <s v="Completed"/>
    <s v="No"/>
    <s v="No"/>
    <m/>
    <n v="619"/>
    <n v="468"/>
    <n v="594714.6477588166"/>
    <n v="60882.938065984097"/>
    <n v="3.804733727810651"/>
    <s v="Cookbook"/>
    <s v="Books"/>
    <s v="Books"/>
    <s v="Books"/>
    <s v="Books"/>
    <n v="4"/>
    <s v="Books"/>
    <m/>
    <n v="2025"/>
    <x v="0"/>
    <n v="21"/>
    <n v="6"/>
    <s v="Weekday"/>
    <m/>
  </r>
  <r>
    <s v="WEB-6690"/>
    <d v="2024-03-10T00:00:00"/>
    <s v="Diya Kumar"/>
    <s v="Not Provided"/>
    <s v="Books"/>
    <s v="Cookbook"/>
    <n v="2"/>
    <n v="612.19000000000005"/>
    <s v="Credit Card"/>
    <s v="Delivered"/>
    <n v="4"/>
    <n v="1224.3800000000001"/>
    <m/>
    <m/>
    <m/>
    <m/>
    <m/>
    <m/>
    <s v="Completed"/>
    <s v="Yes"/>
    <s v="No"/>
    <m/>
    <n v="50"/>
    <n v="37"/>
    <n v="594714.6477588166"/>
    <n v="60882.938065984097"/>
    <n v="3.804733727810651"/>
    <s v="Cookbook"/>
    <s v="Books"/>
    <s v="Books"/>
    <s v="Books"/>
    <s v="Books"/>
    <n v="4"/>
    <s v="Books"/>
    <m/>
    <n v="2024"/>
    <x v="4"/>
    <n v="10"/>
    <n v="1"/>
    <s v="Weekday"/>
    <m/>
  </r>
  <r>
    <s v="WEB-5005"/>
    <d v="2023-07-27T00:00:00"/>
    <s v="Aarav Nair"/>
    <s v="Delhi"/>
    <s v="Beauty"/>
    <s v="Lipstick"/>
    <n v="1"/>
    <n v="148.75"/>
    <s v="Net Banking"/>
    <s v="Delivered"/>
    <n v="4"/>
    <n v="148.75"/>
    <m/>
    <m/>
    <m/>
    <m/>
    <m/>
    <m/>
    <s v="Completed"/>
    <s v="No"/>
    <s v="No"/>
    <m/>
    <n v="573"/>
    <n v="450"/>
    <n v="1098537.4901531704"/>
    <n v="96724.388030634553"/>
    <n v="3.9001122334455669"/>
    <s v="Lipstick"/>
    <s v="Beauty"/>
    <s v="Beauty"/>
    <s v="Beauty"/>
    <s v="Beauty"/>
    <n v="10"/>
    <s v="Beauty"/>
    <m/>
    <n v="2023"/>
    <x v="2"/>
    <n v="27"/>
    <n v="5"/>
    <s v="Weekday"/>
    <m/>
  </r>
  <r>
    <s v="WEB-7893"/>
    <d v="2023-12-03T00:00:00"/>
    <s v="Karan Joshi"/>
    <s v="Chennai"/>
    <s v="Beauty"/>
    <s v="Lipstick"/>
    <n v="1"/>
    <n v="1077.76"/>
    <s v="Cash On Delivery"/>
    <s v="Returned"/>
    <n v="4"/>
    <n v="1077.76"/>
    <m/>
    <m/>
    <m/>
    <m/>
    <m/>
    <m/>
    <s v="Completed"/>
    <s v="No"/>
    <s v="No"/>
    <m/>
    <n v="558"/>
    <n v="430"/>
    <n v="1098537.4901531704"/>
    <n v="96724.388030634553"/>
    <n v="3.9001122334455669"/>
    <s v="Lipstick"/>
    <s v="Beauty"/>
    <s v="Beauty"/>
    <s v="Beauty"/>
    <s v="Beauty"/>
    <n v="10"/>
    <s v="Beauty"/>
    <m/>
    <n v="2023"/>
    <x v="10"/>
    <n v="3"/>
    <n v="1"/>
    <s v="Weekday"/>
    <m/>
  </r>
  <r>
    <s v="WEB-7621"/>
    <d v="2023-10-30T00:00:00"/>
    <s v="Meera Reddy"/>
    <s v="Kolkata"/>
    <s v="Home &amp; Kitchen"/>
    <s v="Non-Stick Pan"/>
    <n v="1"/>
    <n v="1560.12"/>
    <s v="Credit Card"/>
    <s v="Delivered"/>
    <n v="4"/>
    <n v="1560.12"/>
    <m/>
    <m/>
    <m/>
    <m/>
    <m/>
    <m/>
    <s v="Completed"/>
    <s v="Yes"/>
    <s v="No"/>
    <m/>
    <n v="590"/>
    <n v="451"/>
    <n v="1463424.4009529033"/>
    <n v="118285.78776560788"/>
    <n v="3.8140589569160999"/>
    <s v="Non-Stick Pan"/>
    <s v="Home &amp; Kitchen"/>
    <s v="Home &amp; Kitchen"/>
    <s v="Home &amp; Kitchen"/>
    <s v="Home &amp; Kitchen"/>
    <n v="7"/>
    <s v="Home &amp; Kitchen"/>
    <m/>
    <n v="2023"/>
    <x v="8"/>
    <n v="30"/>
    <n v="2"/>
    <s v="Weekday"/>
    <m/>
  </r>
  <r>
    <s v="WEB-9396"/>
    <d v="2024-03-12T00:00:00"/>
    <s v="Saanvi Singh"/>
    <s v="Kolkata"/>
    <s v="Beauty"/>
    <s v="Face Cream"/>
    <n v="1"/>
    <n v="1320.38"/>
    <s v="Debit Card"/>
    <s v="Delivered"/>
    <n v="5"/>
    <n v="1320.38"/>
    <m/>
    <m/>
    <m/>
    <m/>
    <m/>
    <m/>
    <s v="Completed"/>
    <s v="Yes"/>
    <s v="No"/>
    <m/>
    <n v="590"/>
    <n v="451"/>
    <n v="1098537.4901531704"/>
    <n v="96724.388030634553"/>
    <n v="3.9001122334455669"/>
    <s v="Face Cream"/>
    <s v="Beauty"/>
    <s v="Beauty"/>
    <s v="Beauty"/>
    <s v="Beauty"/>
    <n v="80"/>
    <s v="Beauty"/>
    <m/>
    <n v="2024"/>
    <x v="4"/>
    <n v="12"/>
    <n v="3"/>
    <s v="Weekday"/>
    <m/>
  </r>
  <r>
    <s v="WEB-9181"/>
    <d v="2023-12-12T00:00:00"/>
    <s v="Simran Pillai"/>
    <s v="Kolkata"/>
    <s v="Electronics"/>
    <s v="Smart Watch"/>
    <n v="3"/>
    <n v="3147.02"/>
    <s v="Net Banking"/>
    <s v="Delivered"/>
    <n v="4"/>
    <n v="9441.06"/>
    <m/>
    <m/>
    <m/>
    <m/>
    <m/>
    <m/>
    <s v="Completed"/>
    <s v="Yes"/>
    <s v="No"/>
    <m/>
    <n v="590"/>
    <n v="451"/>
    <n v="2759712.3299794244"/>
    <n v="330643.50635802455"/>
    <n v="3.8641711229946525"/>
    <s v="Smart Watch"/>
    <s v="Electronics"/>
    <s v="Electronics"/>
    <s v="Electronics"/>
    <s v="Electronics"/>
    <n v="17"/>
    <s v="Electronics"/>
    <m/>
    <n v="2023"/>
    <x v="10"/>
    <n v="12"/>
    <n v="3"/>
    <s v="Weekday"/>
    <m/>
  </r>
  <r>
    <s v="WEB-8202"/>
    <d v="2025-05-07T00:00:00"/>
    <s v="Rohan Sharma"/>
    <s v="Chennai"/>
    <s v="Electronics"/>
    <s v="Wireless Earbuds"/>
    <n v="1"/>
    <n v="2253.23"/>
    <s v="Credit Card"/>
    <s v="Cancelled"/>
    <n v="3"/>
    <n v="2253.23"/>
    <m/>
    <m/>
    <m/>
    <m/>
    <m/>
    <m/>
    <s v="Lost Sale"/>
    <s v="No"/>
    <s v="Yes"/>
    <m/>
    <n v="558"/>
    <n v="430"/>
    <n v="2759712.3299794244"/>
    <n v="330643.50635802455"/>
    <n v="3.8641711229946525"/>
    <s v="Wireless Earbuds"/>
    <s v="Electronics"/>
    <s v="Electronics"/>
    <s v="Electronics"/>
    <s v="Electronics"/>
    <n v="12"/>
    <s v="Electronics"/>
    <m/>
    <n v="2025"/>
    <x v="6"/>
    <n v="7"/>
    <n v="4"/>
    <s v="Weekend"/>
    <m/>
  </r>
  <r>
    <s v="WEB-7506"/>
    <d v="2024-10-18T00:00:00"/>
    <s v="Arjun Verma"/>
    <s v="Bengaluru"/>
    <s v="Electronics"/>
    <s v="Usb Cable"/>
    <n v="1"/>
    <n v="3081.8"/>
    <s v="Cash On Delivery"/>
    <s v="Delivered"/>
    <n v="4"/>
    <n v="3081.8"/>
    <m/>
    <m/>
    <m/>
    <m/>
    <m/>
    <m/>
    <s v="Completed"/>
    <s v="Yes"/>
    <s v="No"/>
    <m/>
    <n v="567"/>
    <n v="440"/>
    <n v="2759712.3299794244"/>
    <n v="330643.50635802455"/>
    <n v="3.8641711229946525"/>
    <s v="Usb Cable"/>
    <s v="Electronics"/>
    <s v="Electronics"/>
    <s v="Electronics"/>
    <s v="Electronics"/>
    <n v="13"/>
    <s v="Electronics"/>
    <m/>
    <n v="2024"/>
    <x v="8"/>
    <n v="18"/>
    <n v="6"/>
    <s v="Weekday"/>
    <m/>
  </r>
  <r>
    <s v="WEB-7199"/>
    <d v="2023-06-24T00:00:00"/>
    <s v="Rahul Patel"/>
    <s v="Ahmedabad"/>
    <s v="Books"/>
    <s v="Kids Story Book"/>
    <n v="1"/>
    <n v="114.23"/>
    <s v="Debit Card"/>
    <s v="Cancelled"/>
    <n v="3"/>
    <n v="114.23"/>
    <m/>
    <m/>
    <m/>
    <m/>
    <m/>
    <m/>
    <s v="Lost Sale"/>
    <s v="No"/>
    <s v="Yes"/>
    <m/>
    <n v="589"/>
    <n v="426"/>
    <n v="594714.6477588166"/>
    <n v="60882.938065984097"/>
    <n v="3.804733727810651"/>
    <s v="Kids Story Book"/>
    <s v="Books"/>
    <s v="Books"/>
    <s v="Books"/>
    <s v="Books"/>
    <n v="23"/>
    <s v="Books"/>
    <m/>
    <n v="2023"/>
    <x v="11"/>
    <n v="24"/>
    <n v="7"/>
    <s v="Weekday"/>
    <m/>
  </r>
  <r>
    <s v="WEB-7601"/>
    <d v="2023-11-27T00:00:00"/>
    <s v="Saanvi Kapoor"/>
    <s v="Hyderabad"/>
    <s v="Fashion"/>
    <s v="Women'S Kurti"/>
    <n v="2"/>
    <n v="1708.46"/>
    <s v="Cash On Delivery"/>
    <s v="Delivered"/>
    <n v="5"/>
    <n v="3416.92"/>
    <m/>
    <m/>
    <m/>
    <m/>
    <m/>
    <m/>
    <s v="Completed"/>
    <s v="Yes"/>
    <s v="No"/>
    <m/>
    <n v="559"/>
    <n v="408"/>
    <n v="1892867.2841657216"/>
    <n v="199432.98236095349"/>
    <n v="3.8949824970828471"/>
    <s v="Women'S Kurti"/>
    <s v="Fashion"/>
    <s v="Fashion"/>
    <s v="Fashion"/>
    <s v="Fashion"/>
    <n v="15"/>
    <s v="Fashion"/>
    <m/>
    <n v="2023"/>
    <x v="3"/>
    <n v="27"/>
    <n v="2"/>
    <s v="Weekday"/>
    <m/>
  </r>
  <r>
    <s v="WEB-8236"/>
    <d v="2023-01-14T00:00:00"/>
    <s v="Sanjay Menon"/>
    <s v="Hyderabad"/>
    <s v="Books"/>
    <s v="Self-Help Book"/>
    <n v="2"/>
    <n v="505.3"/>
    <s v="Net Banking"/>
    <s v="Delivered"/>
    <n v="4"/>
    <n v="1010.6"/>
    <m/>
    <m/>
    <m/>
    <m/>
    <m/>
    <m/>
    <s v="Completed"/>
    <s v="Yes"/>
    <s v="No"/>
    <m/>
    <n v="559"/>
    <n v="408"/>
    <n v="594714.6477588166"/>
    <n v="60882.938065984097"/>
    <n v="3.804733727810651"/>
    <s v="Self-Help Book"/>
    <s v="Books"/>
    <s v="Books"/>
    <s v="Books"/>
    <s v="Books"/>
    <n v="19"/>
    <s v="Books"/>
    <m/>
    <n v="2023"/>
    <x v="5"/>
    <n v="14"/>
    <n v="7"/>
    <s v="Weekday"/>
    <m/>
  </r>
  <r>
    <s v="WEB-8873"/>
    <d v="2025-06-26T00:00:00"/>
    <s v="Aditya Khan"/>
    <s v="Ahmedabad"/>
    <s v="Fashion"/>
    <s v="Denim Jeans"/>
    <n v="2"/>
    <n v="1784.43"/>
    <s v="Credit Card"/>
    <s v="Delivered"/>
    <n v="4"/>
    <n v="3568.86"/>
    <m/>
    <m/>
    <m/>
    <m/>
    <m/>
    <m/>
    <s v="Completed"/>
    <s v="Yes"/>
    <s v="No"/>
    <m/>
    <n v="589"/>
    <n v="426"/>
    <n v="1892867.2841657216"/>
    <n v="199432.98236095349"/>
    <n v="3.8949824970828471"/>
    <s v="Denim Jeans"/>
    <s v="Fashion"/>
    <s v="Fashion"/>
    <s v="Fashion"/>
    <s v="Fashion"/>
    <n v="6"/>
    <s v="Fashion"/>
    <m/>
    <n v="2025"/>
    <x v="11"/>
    <n v="26"/>
    <n v="5"/>
    <s v="Weekday"/>
    <m/>
  </r>
  <r>
    <s v="WEB-5190"/>
    <d v="2023-03-03T00:00:00"/>
    <s v="Aarav Verma"/>
    <s v="Delhi"/>
    <s v="Books"/>
    <s v="Fiction Novel"/>
    <n v="1"/>
    <n v="760.59"/>
    <s v="Net Banking"/>
    <s v="Delivered"/>
    <n v="5"/>
    <n v="760.59"/>
    <m/>
    <m/>
    <m/>
    <m/>
    <m/>
    <m/>
    <s v="Completed"/>
    <s v="No"/>
    <s v="No"/>
    <m/>
    <n v="573"/>
    <n v="450"/>
    <n v="594714.6477588166"/>
    <n v="60882.938065984097"/>
    <n v="3.804733727810651"/>
    <s v="Fiction Novel"/>
    <s v="Books"/>
    <s v="Books"/>
    <s v="Books"/>
    <s v="Books"/>
    <n v="11"/>
    <s v="Books"/>
    <m/>
    <n v="2023"/>
    <x v="4"/>
    <n v="3"/>
    <n v="6"/>
    <s v="Weekday"/>
    <m/>
  </r>
  <r>
    <s v="WEB-6084"/>
    <d v="2024-03-27T00:00:00"/>
    <s v="Simran Khan"/>
    <s v="Bengaluru"/>
    <s v="Books"/>
    <s v="Notebook Set"/>
    <n v="2"/>
    <n v="536.37"/>
    <s v="Credit Card"/>
    <s v="Delivered"/>
    <n v="4"/>
    <n v="1072.74"/>
    <m/>
    <m/>
    <m/>
    <m/>
    <m/>
    <m/>
    <s v="Completed"/>
    <s v="Yes"/>
    <s v="No"/>
    <m/>
    <n v="567"/>
    <n v="440"/>
    <n v="594714.6477588166"/>
    <n v="60882.938065984097"/>
    <n v="3.804733727810651"/>
    <s v="Notebook Set"/>
    <s v="Books"/>
    <s v="Books"/>
    <s v="Books"/>
    <s v="Books"/>
    <n v="20"/>
    <s v="Books"/>
    <m/>
    <n v="2024"/>
    <x v="4"/>
    <n v="27"/>
    <n v="4"/>
    <s v="Weekday"/>
    <m/>
  </r>
  <r>
    <s v="WEB-5855"/>
    <d v="2023-03-12T00:00:00"/>
    <s v="Ishaan Menon"/>
    <s v="Ahmedabad"/>
    <s v="Fashion"/>
    <s v="Men'S T-Shirt"/>
    <n v="1"/>
    <n v="1416.63"/>
    <s v="Debit Card"/>
    <s v="Delivered"/>
    <n v="5"/>
    <n v="1416.63"/>
    <m/>
    <m/>
    <m/>
    <m/>
    <m/>
    <m/>
    <s v="Completed"/>
    <s v="Yes"/>
    <s v="No"/>
    <m/>
    <n v="589"/>
    <n v="426"/>
    <n v="1892867.2841657216"/>
    <n v="199432.98236095349"/>
    <n v="3.8949824970828471"/>
    <s v="Men'S T-Shirt"/>
    <s v="Fashion"/>
    <s v="Fashion"/>
    <s v="Fashion"/>
    <s v="Fashion"/>
    <n v="55"/>
    <s v="Fashion"/>
    <m/>
    <n v="2023"/>
    <x v="4"/>
    <n v="12"/>
    <n v="1"/>
    <s v="Weekday"/>
    <m/>
  </r>
  <r>
    <s v="WEB-9197"/>
    <d v="2024-10-18T00:00:00"/>
    <s v="Saanvi Singh"/>
    <s v="Pune"/>
    <s v="Home &amp; Kitchen"/>
    <s v="Water Bottle"/>
    <n v="1"/>
    <n v="1807.62"/>
    <s v="Upi"/>
    <s v="Pending"/>
    <n v="5"/>
    <n v="1807.62"/>
    <m/>
    <m/>
    <m/>
    <m/>
    <m/>
    <m/>
    <s v="Pending"/>
    <s v="No"/>
    <s v="Yes"/>
    <m/>
    <n v="595"/>
    <n v="444"/>
    <n v="1463424.4009529033"/>
    <n v="118285.78776560788"/>
    <n v="3.8140589569160999"/>
    <s v="Water Bottle"/>
    <s v="Home &amp; Kitchen"/>
    <s v="Home &amp; Kitchen"/>
    <s v="Home &amp; Kitchen"/>
    <s v="Home &amp; Kitchen"/>
    <n v="2"/>
    <s v="Home &amp; Kitchen"/>
    <m/>
    <n v="2024"/>
    <x v="8"/>
    <n v="18"/>
    <n v="6"/>
    <s v="Weekday"/>
    <m/>
  </r>
  <r>
    <s v="WEB-6669"/>
    <d v="2023-10-28T00:00:00"/>
    <s v="Tanya Sharma"/>
    <s v="Mumbai"/>
    <s v="Books"/>
    <s v="Notebook Set"/>
    <n v="2"/>
    <n v="156.12"/>
    <s v="Upi"/>
    <s v="Delivered"/>
    <n v="3"/>
    <n v="312.24"/>
    <m/>
    <m/>
    <m/>
    <m/>
    <m/>
    <m/>
    <s v="Completed"/>
    <s v="No"/>
    <s v="No"/>
    <m/>
    <n v="619"/>
    <n v="468"/>
    <n v="594714.6477588166"/>
    <n v="60882.938065984097"/>
    <n v="3.804733727810651"/>
    <s v="Notebook Set"/>
    <s v="Books"/>
    <s v="Books"/>
    <s v="Books"/>
    <s v="Books"/>
    <n v="20"/>
    <s v="Books"/>
    <m/>
    <n v="2023"/>
    <x v="8"/>
    <n v="28"/>
    <n v="7"/>
    <s v="Weekday"/>
    <m/>
  </r>
  <r>
    <s v="WEB-5324"/>
    <d v="2025-03-24T00:00:00"/>
    <s v="Vikram Pillai"/>
    <s v="Pune"/>
    <s v="Fashion"/>
    <s v="Women'S Kurti"/>
    <n v="2"/>
    <n v="2237.6"/>
    <s v="Credit Card"/>
    <s v="Delivered"/>
    <n v="1"/>
    <n v="4475.2"/>
    <m/>
    <m/>
    <m/>
    <m/>
    <m/>
    <m/>
    <s v="Completed"/>
    <s v="Yes"/>
    <s v="No"/>
    <m/>
    <n v="595"/>
    <n v="444"/>
    <n v="1892867.2841657216"/>
    <n v="199432.98236095349"/>
    <n v="3.8949824970828471"/>
    <s v="Women'S Kurti"/>
    <s v="Fashion"/>
    <s v="Fashion"/>
    <s v="Fashion"/>
    <s v="Fashion"/>
    <n v="15"/>
    <s v="Fashion"/>
    <m/>
    <n v="2025"/>
    <x v="4"/>
    <n v="24"/>
    <n v="2"/>
    <s v="Weekday"/>
    <m/>
  </r>
  <r>
    <s v="WEB-8537"/>
    <d v="2023-11-04T00:00:00"/>
    <s v="Rahul Sharma"/>
    <s v="Ahmedabad"/>
    <s v="Electronics"/>
    <s v="Bluetooth Speaker"/>
    <n v="1"/>
    <n v="2763.29"/>
    <s v="Debit Card"/>
    <s v="Pending"/>
    <n v="3"/>
    <n v="2763.29"/>
    <m/>
    <m/>
    <m/>
    <m/>
    <m/>
    <m/>
    <s v="Pending"/>
    <s v="No"/>
    <s v="Yes"/>
    <m/>
    <n v="589"/>
    <n v="426"/>
    <n v="2759712.3299794244"/>
    <n v="330643.50635802455"/>
    <n v="3.8641711229946525"/>
    <s v="Bluetooth Speaker"/>
    <s v="Electronics"/>
    <s v="Electronics"/>
    <s v="Electronics"/>
    <s v="Electronics"/>
    <n v="48"/>
    <s v="Electronics"/>
    <m/>
    <n v="2023"/>
    <x v="3"/>
    <n v="4"/>
    <n v="7"/>
    <s v="Weekday"/>
    <m/>
  </r>
  <r>
    <s v="WEB-5298"/>
    <d v="2024-12-03T00:00:00"/>
    <s v="Saanvi Kapoor"/>
    <s v="Kolkata"/>
    <s v="Electronics"/>
    <s v="Usb Cable"/>
    <n v="1"/>
    <n v="1923.1627263374514"/>
    <s v="Credit Card"/>
    <s v="Cancelled"/>
    <n v="3"/>
    <n v="1923.1627263374514"/>
    <m/>
    <m/>
    <m/>
    <m/>
    <m/>
    <m/>
    <s v="Lost Sale"/>
    <s v="No"/>
    <s v="Yes"/>
    <m/>
    <n v="590"/>
    <n v="451"/>
    <n v="2759712.3299794244"/>
    <n v="330643.50635802455"/>
    <n v="3.8641711229946525"/>
    <s v="Usb Cable"/>
    <s v="Electronics"/>
    <s v="Electronics"/>
    <s v="Electronics"/>
    <s v="Electronics"/>
    <n v="13"/>
    <s v="Electronics"/>
    <m/>
    <n v="2024"/>
    <x v="10"/>
    <n v="3"/>
    <n v="3"/>
    <s v="Weekday"/>
    <m/>
  </r>
  <r>
    <s v="WEB-8892"/>
    <d v="2024-09-21T00:00:00"/>
    <s v="Ananya Singh"/>
    <s v="Bengaluru"/>
    <s v="Fashion"/>
    <s v="Sunglasses"/>
    <n v="1"/>
    <n v="1944.44"/>
    <s v="Cash On Delivery"/>
    <s v="Delivered"/>
    <n v="5"/>
    <n v="1944.44"/>
    <m/>
    <m/>
    <m/>
    <m/>
    <m/>
    <m/>
    <s v="Completed"/>
    <s v="Yes"/>
    <s v="No"/>
    <m/>
    <n v="567"/>
    <n v="440"/>
    <n v="1892867.2841657216"/>
    <n v="199432.98236095349"/>
    <n v="3.8949824970828471"/>
    <s v="Sunglasses"/>
    <s v="Fashion"/>
    <s v="Fashion"/>
    <s v="Fashion"/>
    <s v="Fashion"/>
    <n v="53"/>
    <s v="Fashion"/>
    <m/>
    <n v="2024"/>
    <x v="1"/>
    <n v="21"/>
    <n v="7"/>
    <s v="Weekday"/>
    <m/>
  </r>
  <r>
    <s v="WEB-5975"/>
    <d v="2023-10-18T00:00:00"/>
    <s v="Ananya Bose"/>
    <s v="Kolkata"/>
    <s v="Books"/>
    <s v="Cookbook"/>
    <n v="1"/>
    <n v="502.66"/>
    <s v="Credit Card"/>
    <s v="Delivered"/>
    <n v="5"/>
    <n v="502.66"/>
    <m/>
    <m/>
    <m/>
    <m/>
    <m/>
    <m/>
    <s v="Completed"/>
    <s v="No"/>
    <s v="No"/>
    <m/>
    <n v="590"/>
    <n v="451"/>
    <n v="594714.6477588166"/>
    <n v="60882.938065984097"/>
    <n v="3.804733727810651"/>
    <s v="Cookbook"/>
    <s v="Books"/>
    <s v="Books"/>
    <s v="Books"/>
    <s v="Books"/>
    <n v="4"/>
    <s v="Books"/>
    <m/>
    <n v="2023"/>
    <x v="8"/>
    <n v="18"/>
    <n v="4"/>
    <s v="Weekday"/>
    <m/>
  </r>
  <r>
    <s v="WEB-9137"/>
    <d v="2025-06-26T00:00:00"/>
    <s v="Meera Chatterjee"/>
    <s v="Bengaluru"/>
    <s v="Home &amp; Kitchen"/>
    <s v="Water Bottle"/>
    <n v="3"/>
    <n v="1068.9477656078857"/>
    <s v="Upi"/>
    <s v="Delivered"/>
    <n v="4"/>
    <n v="3206.8432968236571"/>
    <m/>
    <m/>
    <m/>
    <m/>
    <m/>
    <m/>
    <s v="Completed"/>
    <s v="Yes"/>
    <s v="No"/>
    <m/>
    <n v="567"/>
    <n v="440"/>
    <n v="1463424.4009529033"/>
    <n v="118285.78776560788"/>
    <n v="3.8140589569160999"/>
    <s v="Water Bottle"/>
    <s v="Home &amp; Kitchen"/>
    <s v="Home &amp; Kitchen"/>
    <s v="Home &amp; Kitchen"/>
    <s v="Home &amp; Kitchen"/>
    <n v="2"/>
    <s v="Home &amp; Kitchen"/>
    <m/>
    <n v="2025"/>
    <x v="11"/>
    <n v="26"/>
    <n v="5"/>
    <s v="Weekday"/>
    <m/>
  </r>
  <r>
    <s v="WEB-9110"/>
    <d v="2024-10-10T00:00:00"/>
    <s v="Saanvi Malhotra"/>
    <s v="Ahmedabad"/>
    <s v="Home &amp; Kitchen"/>
    <s v="Table Lamp"/>
    <n v="1"/>
    <n v="1226.32"/>
    <s v="Net Banking"/>
    <s v="Delivered"/>
    <n v="1"/>
    <n v="1226.32"/>
    <m/>
    <m/>
    <m/>
    <m/>
    <m/>
    <m/>
    <s v="Completed"/>
    <s v="Yes"/>
    <s v="No"/>
    <m/>
    <n v="589"/>
    <n v="426"/>
    <n v="1463424.4009529033"/>
    <n v="118285.78776560788"/>
    <n v="3.8140589569160999"/>
    <s v="Table Lamp"/>
    <s v="Home &amp; Kitchen"/>
    <s v="Home &amp; Kitchen"/>
    <s v="Home &amp; Kitchen"/>
    <s v="Home &amp; Kitchen"/>
    <n v="32"/>
    <s v="Home &amp; Kitchen"/>
    <m/>
    <n v="2024"/>
    <x v="8"/>
    <n v="10"/>
    <n v="5"/>
    <s v="Weekday"/>
    <m/>
  </r>
  <r>
    <s v="WEB-7061"/>
    <d v="2024-02-21T00:00:00"/>
    <s v="Ishaan Kumar"/>
    <s v="Delhi"/>
    <s v="Beauty"/>
    <s v="Lipstick"/>
    <n v="1"/>
    <n v="1129.73"/>
    <s v="Credit Card"/>
    <s v="Delivered"/>
    <n v="3"/>
    <n v="1129.73"/>
    <m/>
    <m/>
    <m/>
    <m/>
    <m/>
    <m/>
    <s v="Completed"/>
    <s v="Yes"/>
    <s v="No"/>
    <m/>
    <n v="573"/>
    <n v="450"/>
    <n v="1098537.4901531704"/>
    <n v="96724.388030634553"/>
    <n v="3.9001122334455669"/>
    <s v="Lipstick"/>
    <s v="Beauty"/>
    <s v="Beauty"/>
    <s v="Beauty"/>
    <s v="Beauty"/>
    <n v="10"/>
    <s v="Beauty"/>
    <m/>
    <n v="2024"/>
    <x v="0"/>
    <n v="21"/>
    <n v="4"/>
    <s v="Weekday"/>
    <m/>
  </r>
  <r>
    <s v="WEB-6987"/>
    <d v="2023-04-11T00:00:00"/>
    <s v="Tanya Reddy"/>
    <s v="Pune"/>
    <s v="Books"/>
    <s v="Self-Help Book"/>
    <n v="1"/>
    <n v="349.53"/>
    <s v="Cash On Delivery"/>
    <s v="Delivered"/>
    <n v="2"/>
    <n v="349.53"/>
    <m/>
    <m/>
    <m/>
    <m/>
    <m/>
    <m/>
    <s v="Completed"/>
    <s v="No"/>
    <s v="No"/>
    <m/>
    <n v="595"/>
    <n v="444"/>
    <n v="594714.6477588166"/>
    <n v="60882.938065984097"/>
    <n v="3.804733727810651"/>
    <s v="Self-Help Book"/>
    <s v="Books"/>
    <s v="Books"/>
    <s v="Books"/>
    <s v="Books"/>
    <n v="19"/>
    <s v="Books"/>
    <m/>
    <n v="2023"/>
    <x v="7"/>
    <n v="11"/>
    <n v="3"/>
    <s v="Weekday"/>
    <m/>
  </r>
  <r>
    <s v="WEB-7271"/>
    <d v="2024-11-13T00:00:00"/>
    <s v="Pooja Gupta"/>
    <s v="Kolkata"/>
    <s v="Electronics"/>
    <s v="Bluetooth Speaker"/>
    <n v="2"/>
    <n v="1423.03"/>
    <s v="Debit Card"/>
    <s v="Delivered"/>
    <n v="3"/>
    <n v="2846.06"/>
    <m/>
    <m/>
    <m/>
    <m/>
    <m/>
    <m/>
    <s v="Completed"/>
    <s v="Yes"/>
    <s v="No"/>
    <m/>
    <n v="590"/>
    <n v="451"/>
    <n v="2759712.3299794244"/>
    <n v="330643.50635802455"/>
    <n v="3.8641711229946525"/>
    <s v="Bluetooth Speaker"/>
    <s v="Electronics"/>
    <s v="Electronics"/>
    <s v="Electronics"/>
    <s v="Electronics"/>
    <n v="48"/>
    <s v="Electronics"/>
    <m/>
    <n v="2024"/>
    <x v="3"/>
    <n v="13"/>
    <n v="4"/>
    <s v="Weekday"/>
    <m/>
  </r>
  <r>
    <s v="WEB-7467"/>
    <d v="2024-11-17T00:00:00"/>
    <s v="Aarav Nair"/>
    <s v="Ahmedabad"/>
    <s v="Books"/>
    <s v="Fiction Novel"/>
    <n v="3"/>
    <n v="341.92"/>
    <s v="Credit Card"/>
    <s v="Delivered"/>
    <n v="2"/>
    <n v="1025.76"/>
    <m/>
    <m/>
    <m/>
    <m/>
    <m/>
    <m/>
    <s v="Completed"/>
    <s v="Yes"/>
    <s v="No"/>
    <m/>
    <n v="589"/>
    <n v="426"/>
    <n v="594714.6477588166"/>
    <n v="60882.938065984097"/>
    <n v="3.804733727810651"/>
    <s v="Fiction Novel"/>
    <s v="Books"/>
    <s v="Books"/>
    <s v="Books"/>
    <s v="Books"/>
    <n v="11"/>
    <s v="Books"/>
    <m/>
    <n v="2024"/>
    <x v="3"/>
    <n v="17"/>
    <n v="1"/>
    <s v="Weekday"/>
    <m/>
  </r>
  <r>
    <s v="WEB-7987"/>
    <d v="2025-06-12T00:00:00"/>
    <s v="Saanvi Joshi"/>
    <s v="Chennai"/>
    <s v="Beauty"/>
    <s v="Perfume 50Ml"/>
    <n v="1"/>
    <n v="158.58000000000001"/>
    <s v="Debit Card"/>
    <s v="Pending"/>
    <n v="4"/>
    <n v="158.58000000000001"/>
    <m/>
    <m/>
    <m/>
    <m/>
    <m/>
    <m/>
    <s v="Pending"/>
    <s v="No"/>
    <s v="Yes"/>
    <m/>
    <n v="558"/>
    <n v="430"/>
    <n v="1098537.4901531704"/>
    <n v="96724.388030634553"/>
    <n v="3.9001122334455669"/>
    <s v="Perfume 50Ml"/>
    <s v="Beauty"/>
    <s v="Beauty"/>
    <s v="Beauty"/>
    <s v="Beauty"/>
    <n v="18"/>
    <s v="Beauty"/>
    <m/>
    <n v="2025"/>
    <x v="11"/>
    <n v="12"/>
    <n v="5"/>
    <s v="Weekday"/>
    <m/>
  </r>
  <r>
    <s v="WEB-5038"/>
    <d v="2023-03-05T00:00:00"/>
    <s v="Meera Sharma"/>
    <s v="Delhi"/>
    <s v="Books"/>
    <s v="Cookbook"/>
    <n v="2"/>
    <n v="550.71"/>
    <s v="Debit Card"/>
    <s v="Delivered"/>
    <n v="3"/>
    <n v="1101.42"/>
    <m/>
    <m/>
    <m/>
    <m/>
    <m/>
    <m/>
    <s v="Completed"/>
    <s v="Yes"/>
    <s v="No"/>
    <m/>
    <n v="573"/>
    <n v="450"/>
    <n v="594714.6477588166"/>
    <n v="60882.938065984097"/>
    <n v="3.804733727810651"/>
    <s v="Cookbook"/>
    <s v="Books"/>
    <s v="Books"/>
    <s v="Books"/>
    <s v="Books"/>
    <n v="4"/>
    <s v="Books"/>
    <m/>
    <n v="2023"/>
    <x v="4"/>
    <n v="5"/>
    <n v="1"/>
    <s v="Weekday"/>
    <m/>
  </r>
  <r>
    <s v="WEB-7158"/>
    <d v="2024-08-13T00:00:00"/>
    <s v="Saanvi Patel"/>
    <s v="Bengaluru"/>
    <s v="Beauty"/>
    <s v="Shampoo 200Ml"/>
    <n v="1"/>
    <n v="424.12"/>
    <s v="Debit Card"/>
    <s v="Delivered"/>
    <n v="5"/>
    <n v="424.12"/>
    <m/>
    <m/>
    <m/>
    <m/>
    <m/>
    <m/>
    <s v="Completed"/>
    <s v="No"/>
    <s v="No"/>
    <m/>
    <n v="567"/>
    <n v="440"/>
    <n v="1098537.4901531704"/>
    <n v="96724.388030634553"/>
    <n v="3.9001122334455669"/>
    <s v="Shampoo 200Ml"/>
    <s v="Beauty"/>
    <s v="Beauty"/>
    <s v="Beauty"/>
    <s v="Beauty"/>
    <n v="64"/>
    <s v="Beauty"/>
    <m/>
    <n v="2024"/>
    <x v="9"/>
    <n v="13"/>
    <n v="3"/>
    <s v="Weekday"/>
    <m/>
  </r>
  <r>
    <s v="WEB-5840"/>
    <d v="2024-01-31T00:00:00"/>
    <s v="Aditya Pillai"/>
    <s v="Chennai"/>
    <s v="Home &amp; Kitchen"/>
    <s v="Storage Box"/>
    <n v="1"/>
    <n v="624.17999999999995"/>
    <s v="Net Banking"/>
    <s v="Delivered"/>
    <n v="4"/>
    <n v="624.17999999999995"/>
    <m/>
    <m/>
    <m/>
    <m/>
    <m/>
    <m/>
    <s v="Completed"/>
    <s v="No"/>
    <s v="No"/>
    <m/>
    <n v="558"/>
    <n v="430"/>
    <n v="1463424.4009529033"/>
    <n v="118285.78776560788"/>
    <n v="3.8140589569160999"/>
    <s v="Storage Box"/>
    <s v="Home &amp; Kitchen"/>
    <s v="Home &amp; Kitchen"/>
    <s v="Home &amp; Kitchen"/>
    <s v="Home &amp; Kitchen"/>
    <n v="8"/>
    <s v="Home &amp; Kitchen"/>
    <m/>
    <n v="2024"/>
    <x v="5"/>
    <n v="31"/>
    <n v="4"/>
    <s v="Weekday"/>
    <m/>
  </r>
  <r>
    <s v="WEB-6471"/>
    <d v="2024-09-10T00:00:00"/>
    <s v="Riya Menon"/>
    <s v="Bengaluru"/>
    <s v="Fashion"/>
    <s v="Women'S Kurti"/>
    <n v="1"/>
    <n v="506.56"/>
    <s v="Debit Card"/>
    <s v="Delivered"/>
    <n v="2"/>
    <n v="506.56"/>
    <m/>
    <m/>
    <m/>
    <m/>
    <m/>
    <m/>
    <s v="Completed"/>
    <s v="No"/>
    <s v="No"/>
    <m/>
    <n v="567"/>
    <n v="440"/>
    <n v="1892867.2841657216"/>
    <n v="199432.98236095349"/>
    <n v="3.8949824970828471"/>
    <s v="Women'S Kurti"/>
    <s v="Fashion"/>
    <s v="Fashion"/>
    <s v="Fashion"/>
    <s v="Fashion"/>
    <n v="15"/>
    <s v="Fashion"/>
    <m/>
    <n v="2024"/>
    <x v="1"/>
    <n v="10"/>
    <n v="3"/>
    <s v="Weekday"/>
    <m/>
  </r>
  <r>
    <s v="WEB-9457"/>
    <d v="2024-02-12T00:00:00"/>
    <s v="Karan Malhotra"/>
    <s v="Pune"/>
    <s v="Beauty"/>
    <s v="Lipstick"/>
    <n v="1"/>
    <n v="1142.4000000000001"/>
    <s v="Upi"/>
    <s v="Cancelled"/>
    <n v="5"/>
    <n v="1142.4000000000001"/>
    <m/>
    <m/>
    <m/>
    <m/>
    <m/>
    <m/>
    <s v="Lost Sale"/>
    <s v="No"/>
    <s v="Yes"/>
    <m/>
    <n v="595"/>
    <n v="444"/>
    <n v="1098537.4901531704"/>
    <n v="96724.388030634553"/>
    <n v="3.9001122334455669"/>
    <s v="Lipstick"/>
    <s v="Beauty"/>
    <s v="Beauty"/>
    <s v="Beauty"/>
    <s v="Beauty"/>
    <n v="10"/>
    <s v="Beauty"/>
    <m/>
    <n v="2024"/>
    <x v="0"/>
    <n v="12"/>
    <n v="2"/>
    <s v="Weekday"/>
    <m/>
  </r>
  <r>
    <s v="WEB-9420"/>
    <d v="2024-10-08T00:00:00"/>
    <s v="Riya Kumar"/>
    <s v="Bengaluru"/>
    <s v="Beauty"/>
    <s v="Face Cream"/>
    <n v="2"/>
    <n v="849.86"/>
    <s v="Upi"/>
    <s v="Delivered"/>
    <n v="2"/>
    <n v="1699.72"/>
    <m/>
    <m/>
    <m/>
    <m/>
    <m/>
    <m/>
    <s v="Completed"/>
    <s v="Yes"/>
    <s v="No"/>
    <m/>
    <n v="567"/>
    <n v="440"/>
    <n v="1098537.4901531704"/>
    <n v="96724.388030634553"/>
    <n v="3.9001122334455669"/>
    <s v="Face Cream"/>
    <s v="Beauty"/>
    <s v="Beauty"/>
    <s v="Beauty"/>
    <s v="Beauty"/>
    <n v="80"/>
    <s v="Beauty"/>
    <m/>
    <n v="2024"/>
    <x v="8"/>
    <n v="8"/>
    <n v="3"/>
    <s v="Weekday"/>
    <m/>
  </r>
  <r>
    <s v="WEB-5911"/>
    <d v="2025-02-21T00:00:00"/>
    <s v="Aarav Kapoor"/>
    <s v="Bengaluru"/>
    <s v="Books"/>
    <s v="Cookbook"/>
    <n v="1"/>
    <n v="646.92999999999995"/>
    <s v="Debit Card"/>
    <s v="Pending"/>
    <m/>
    <n v="646.92999999999995"/>
    <m/>
    <m/>
    <m/>
    <m/>
    <m/>
    <m/>
    <s v="Pending"/>
    <s v="No"/>
    <s v="Yes"/>
    <m/>
    <n v="567"/>
    <n v="440"/>
    <n v="594714.6477588166"/>
    <n v="60882.938065984097"/>
    <n v="3.804733727810651"/>
    <s v="Cookbook"/>
    <s v="Books"/>
    <s v="Books"/>
    <s v="Books"/>
    <s v="Books"/>
    <n v="4"/>
    <s v="Books"/>
    <m/>
    <n v="2025"/>
    <x v="0"/>
    <n v="21"/>
    <n v="6"/>
    <s v="Weekday"/>
    <m/>
  </r>
  <r>
    <s v="WEB-7186"/>
    <d v="2024-05-14T00:00:00"/>
    <s v="Arjun Verma"/>
    <s v="Delhi"/>
    <s v="Books"/>
    <s v="Cookbook"/>
    <n v="1"/>
    <n v="294.01"/>
    <s v="Net Banking"/>
    <s v="Delivered"/>
    <n v="3"/>
    <n v="294.01"/>
    <m/>
    <m/>
    <m/>
    <m/>
    <m/>
    <m/>
    <s v="Completed"/>
    <s v="No"/>
    <s v="No"/>
    <m/>
    <n v="573"/>
    <n v="450"/>
    <n v="594714.6477588166"/>
    <n v="60882.938065984097"/>
    <n v="3.804733727810651"/>
    <s v="Cookbook"/>
    <s v="Books"/>
    <s v="Books"/>
    <s v="Books"/>
    <s v="Books"/>
    <n v="4"/>
    <s v="Books"/>
    <m/>
    <n v="2024"/>
    <x v="6"/>
    <n v="14"/>
    <n v="3"/>
    <s v="Weekday"/>
    <m/>
  </r>
  <r>
    <s v="WEB-8412"/>
    <d v="2024-08-03T00:00:00"/>
    <s v="Ishaan Bose"/>
    <s v="Chennai"/>
    <s v="Fashion"/>
    <s v="Women'S Kurti"/>
    <n v="1"/>
    <n v="1493.51"/>
    <s v="Net Banking"/>
    <s v="Delivered"/>
    <n v="3"/>
    <n v="1493.51"/>
    <m/>
    <m/>
    <m/>
    <m/>
    <m/>
    <m/>
    <s v="Completed"/>
    <s v="Yes"/>
    <s v="No"/>
    <m/>
    <n v="558"/>
    <n v="430"/>
    <n v="1892867.2841657216"/>
    <n v="199432.98236095349"/>
    <n v="3.8949824970828471"/>
    <s v="Women'S Kurti"/>
    <s v="Fashion"/>
    <s v="Fashion"/>
    <s v="Fashion"/>
    <s v="Fashion"/>
    <n v="15"/>
    <s v="Fashion"/>
    <m/>
    <n v="2024"/>
    <x v="9"/>
    <n v="3"/>
    <n v="7"/>
    <s v="Weekday"/>
    <m/>
  </r>
  <r>
    <s v="WEB-7887"/>
    <d v="2023-10-18T00:00:00"/>
    <s v="Aditya Menon"/>
    <s v="Chennai"/>
    <s v="Electronics"/>
    <s v="Smart Watch"/>
    <n v="1"/>
    <n v="2098.11"/>
    <s v="Debit Card"/>
    <s v="Cancelled"/>
    <n v="5"/>
    <n v="2098.11"/>
    <m/>
    <m/>
    <m/>
    <m/>
    <m/>
    <m/>
    <s v="Lost Sale"/>
    <s v="No"/>
    <s v="Yes"/>
    <m/>
    <n v="558"/>
    <n v="430"/>
    <n v="2759712.3299794244"/>
    <n v="330643.50635802455"/>
    <n v="3.8641711229946525"/>
    <s v="Smart Watch"/>
    <s v="Electronics"/>
    <s v="Electronics"/>
    <s v="Electronics"/>
    <s v="Electronics"/>
    <n v="17"/>
    <s v="Electronics"/>
    <m/>
    <n v="2023"/>
    <x v="8"/>
    <n v="18"/>
    <n v="4"/>
    <s v="Weekday"/>
    <m/>
  </r>
  <r>
    <s v="WEB-6455"/>
    <d v="2023-10-28T00:00:00"/>
    <s v="Sanjay Menon"/>
    <s v="Mumbai"/>
    <s v="Home &amp; Kitchen"/>
    <s v="Water Bottle"/>
    <n v="3"/>
    <n v="1020.86"/>
    <s v="Cash On Delivery"/>
    <s v="Delivered"/>
    <n v="3"/>
    <n v="3062.58"/>
    <m/>
    <m/>
    <m/>
    <m/>
    <m/>
    <m/>
    <s v="Completed"/>
    <s v="Yes"/>
    <s v="No"/>
    <m/>
    <n v="619"/>
    <n v="468"/>
    <n v="1463424.4009529033"/>
    <n v="118285.78776560788"/>
    <n v="3.8140589569160999"/>
    <s v="Water Bottle"/>
    <s v="Home &amp; Kitchen"/>
    <s v="Home &amp; Kitchen"/>
    <s v="Home &amp; Kitchen"/>
    <s v="Home &amp; Kitchen"/>
    <n v="2"/>
    <s v="Home &amp; Kitchen"/>
    <m/>
    <n v="2023"/>
    <x v="8"/>
    <n v="28"/>
    <n v="7"/>
    <s v="Weekday"/>
    <m/>
  </r>
  <r>
    <s v="WEB-8148"/>
    <d v="2023-11-21T00:00:00"/>
    <s v="Meera Das"/>
    <s v="Bengaluru"/>
    <s v="Beauty"/>
    <s v="Perfume 50Ml"/>
    <n v="1"/>
    <n v="1328.8"/>
    <s v="Net Banking"/>
    <s v="Pending"/>
    <n v="2"/>
    <n v="1328.8"/>
    <m/>
    <m/>
    <m/>
    <m/>
    <m/>
    <m/>
    <s v="Pending"/>
    <s v="No"/>
    <s v="Yes"/>
    <m/>
    <n v="567"/>
    <n v="440"/>
    <n v="1098537.4901531704"/>
    <n v="96724.388030634553"/>
    <n v="3.9001122334455669"/>
    <s v="Perfume 50Ml"/>
    <s v="Beauty"/>
    <s v="Beauty"/>
    <s v="Beauty"/>
    <s v="Beauty"/>
    <n v="18"/>
    <s v="Beauty"/>
    <m/>
    <n v="2023"/>
    <x v="3"/>
    <n v="21"/>
    <n v="3"/>
    <s v="Weekday"/>
    <m/>
  </r>
  <r>
    <s v="WEB-5315"/>
    <d v="2025-06-16T00:00:00"/>
    <s v="Ananya Chatterjee"/>
    <s v="Kolkata"/>
    <s v="Beauty"/>
    <s v="Face Cream"/>
    <n v="2"/>
    <n v="728.73"/>
    <s v="Debit Card"/>
    <s v="Delivered"/>
    <n v="5"/>
    <n v="1457.46"/>
    <m/>
    <m/>
    <m/>
    <m/>
    <m/>
    <m/>
    <s v="Completed"/>
    <s v="Yes"/>
    <s v="No"/>
    <m/>
    <n v="590"/>
    <n v="451"/>
    <n v="1098537.4901531704"/>
    <n v="96724.388030634553"/>
    <n v="3.9001122334455669"/>
    <s v="Face Cream"/>
    <s v="Beauty"/>
    <s v="Beauty"/>
    <s v="Beauty"/>
    <s v="Beauty"/>
    <n v="80"/>
    <s v="Beauty"/>
    <m/>
    <n v="2025"/>
    <x v="11"/>
    <n v="16"/>
    <n v="2"/>
    <s v="Weekday"/>
    <m/>
  </r>
  <r>
    <s v="WEB-7089"/>
    <d v="2024-03-02T00:00:00"/>
    <s v="Ananya Sharma"/>
    <s v="Hyderabad"/>
    <s v="Beauty"/>
    <s v="Lipstick"/>
    <n v="3"/>
    <n v="498.25"/>
    <s v="Credit Card"/>
    <s v="Returned"/>
    <n v="5"/>
    <n v="1494.75"/>
    <m/>
    <m/>
    <m/>
    <m/>
    <m/>
    <m/>
    <s v="Completed"/>
    <s v="No"/>
    <s v="No"/>
    <m/>
    <n v="559"/>
    <n v="408"/>
    <n v="1098537.4901531704"/>
    <n v="96724.388030634553"/>
    <n v="3.9001122334455669"/>
    <s v="Lipstick"/>
    <s v="Beauty"/>
    <s v="Beauty"/>
    <s v="Beauty"/>
    <s v="Beauty"/>
    <n v="10"/>
    <s v="Beauty"/>
    <m/>
    <n v="2024"/>
    <x v="4"/>
    <n v="2"/>
    <n v="7"/>
    <s v="Weekday"/>
    <m/>
  </r>
  <r>
    <s v="WEB-9057"/>
    <d v="2025-06-23T00:00:00"/>
    <s v="Aarav Das"/>
    <s v="Mumbai"/>
    <s v="Books"/>
    <s v="Cookbook"/>
    <n v="2"/>
    <n v="145.08000000000001"/>
    <s v="Upi"/>
    <s v="Delivered"/>
    <n v="5"/>
    <n v="290.16000000000003"/>
    <m/>
    <m/>
    <m/>
    <m/>
    <m/>
    <m/>
    <s v="Completed"/>
    <s v="No"/>
    <s v="No"/>
    <m/>
    <n v="619"/>
    <n v="468"/>
    <n v="594714.6477588166"/>
    <n v="60882.938065984097"/>
    <n v="3.804733727810651"/>
    <s v="Cookbook"/>
    <s v="Books"/>
    <s v="Books"/>
    <s v="Books"/>
    <s v="Books"/>
    <n v="4"/>
    <s v="Books"/>
    <m/>
    <n v="2025"/>
    <x v="11"/>
    <n v="23"/>
    <n v="2"/>
    <s v="Weekday"/>
    <m/>
  </r>
  <r>
    <s v="WEB-7349"/>
    <d v="2024-06-15T00:00:00"/>
    <s v="Karan Khan"/>
    <s v="Mumbai"/>
    <s v="Books"/>
    <s v="Notebook Set"/>
    <n v="1"/>
    <n v="243.81"/>
    <s v="Cash On Delivery"/>
    <s v="Delivered"/>
    <n v="4"/>
    <n v="243.81"/>
    <m/>
    <m/>
    <m/>
    <m/>
    <m/>
    <m/>
    <s v="Completed"/>
    <s v="No"/>
    <s v="No"/>
    <m/>
    <n v="619"/>
    <n v="468"/>
    <n v="594714.6477588166"/>
    <n v="60882.938065984097"/>
    <n v="3.804733727810651"/>
    <s v="Notebook Set"/>
    <s v="Books"/>
    <s v="Books"/>
    <s v="Books"/>
    <s v="Books"/>
    <n v="20"/>
    <s v="Books"/>
    <m/>
    <n v="2024"/>
    <x v="11"/>
    <n v="15"/>
    <n v="7"/>
    <s v="Weekday"/>
    <m/>
  </r>
  <r>
    <s v="WEB-8988"/>
    <d v="2024-02-10T00:00:00"/>
    <s v="Meera Das"/>
    <s v="Pune"/>
    <s v="Home &amp; Kitchen"/>
    <s v="Led Bulb Pack"/>
    <n v="3"/>
    <n v="1684.28"/>
    <s v="Net Banking"/>
    <s v="Pending"/>
    <n v="3"/>
    <n v="5052.84"/>
    <m/>
    <m/>
    <m/>
    <m/>
    <m/>
    <m/>
    <s v="Pending"/>
    <s v="No"/>
    <s v="Yes"/>
    <m/>
    <n v="595"/>
    <n v="444"/>
    <n v="1463424.4009529033"/>
    <n v="118285.78776560788"/>
    <n v="3.8140589569160999"/>
    <s v="Led Bulb Pack"/>
    <s v="Home &amp; Kitchen"/>
    <s v="Home &amp; Kitchen"/>
    <s v="Home &amp; Kitchen"/>
    <s v="Home &amp; Kitchen"/>
    <n v="76"/>
    <s v="Home &amp; Kitchen"/>
    <m/>
    <n v="2024"/>
    <x v="0"/>
    <n v="10"/>
    <n v="7"/>
    <s v="Weekday"/>
    <m/>
  </r>
  <r>
    <s v="WEB-6058"/>
    <d v="2023-12-16T00:00:00"/>
    <s v="Saanvi Singh"/>
    <s v="Ahmedabad"/>
    <s v="Fashion"/>
    <s v="Running Shoes"/>
    <n v="1"/>
    <n v="2416.13"/>
    <s v="Debit Card"/>
    <s v="Delivered"/>
    <n v="4"/>
    <n v="2416.13"/>
    <m/>
    <m/>
    <m/>
    <m/>
    <m/>
    <m/>
    <s v="Completed"/>
    <s v="Yes"/>
    <s v="No"/>
    <m/>
    <n v="589"/>
    <n v="426"/>
    <n v="1892867.2841657216"/>
    <n v="199432.98236095349"/>
    <n v="3.8949824970828471"/>
    <s v="Running Shoes"/>
    <s v="Fashion"/>
    <s v="Fashion"/>
    <s v="Fashion"/>
    <s v="Fashion"/>
    <n v="45"/>
    <s v="Fashion"/>
    <m/>
    <n v="2023"/>
    <x v="10"/>
    <n v="16"/>
    <n v="7"/>
    <s v="Weekday"/>
    <m/>
  </r>
  <r>
    <s v="WEB-7943"/>
    <d v="2023-09-03T00:00:00"/>
    <s v="Vivaan Pillai"/>
    <s v="Delhi"/>
    <s v="Electronics"/>
    <s v="Wireless Earbuds"/>
    <n v="2"/>
    <n v="1472.88"/>
    <s v="Upi"/>
    <s v="Delivered"/>
    <n v="4"/>
    <n v="2945.76"/>
    <m/>
    <m/>
    <m/>
    <m/>
    <m/>
    <m/>
    <s v="Completed"/>
    <s v="Yes"/>
    <s v="No"/>
    <m/>
    <n v="573"/>
    <n v="450"/>
    <n v="2759712.3299794244"/>
    <n v="330643.50635802455"/>
    <n v="3.8641711229946525"/>
    <s v="Wireless Earbuds"/>
    <s v="Electronics"/>
    <s v="Electronics"/>
    <s v="Electronics"/>
    <s v="Electronics"/>
    <n v="12"/>
    <s v="Electronics"/>
    <m/>
    <n v="2023"/>
    <x v="1"/>
    <n v="3"/>
    <n v="1"/>
    <s v="Weekday"/>
    <m/>
  </r>
  <r>
    <s v="WEB-9491"/>
    <d v="2024-04-19T00:00:00"/>
    <s v="Karan Singh"/>
    <s v="Mumbai"/>
    <s v="Electronics"/>
    <s v="Usb Cable"/>
    <n v="2"/>
    <n v="410.13"/>
    <s v="Net Banking"/>
    <s v="Delivered"/>
    <n v="5"/>
    <n v="820.26"/>
    <m/>
    <m/>
    <m/>
    <m/>
    <m/>
    <m/>
    <s v="Completed"/>
    <s v="No"/>
    <s v="No"/>
    <m/>
    <n v="619"/>
    <n v="468"/>
    <n v="2759712.3299794244"/>
    <n v="330643.50635802455"/>
    <n v="3.8641711229946525"/>
    <s v="Usb Cable"/>
    <s v="Electronics"/>
    <s v="Electronics"/>
    <s v="Electronics"/>
    <s v="Electronics"/>
    <n v="13"/>
    <s v="Electronics"/>
    <m/>
    <n v="2024"/>
    <x v="7"/>
    <n v="19"/>
    <n v="6"/>
    <s v="Weekday"/>
    <m/>
  </r>
  <r>
    <s v="WEB-8051"/>
    <d v="2024-10-13T00:00:00"/>
    <s v="Simran Khan"/>
    <s v="Ahmedabad"/>
    <s v="Books"/>
    <s v="Notebook Set"/>
    <n v="1"/>
    <n v="127.93"/>
    <s v="Net Banking"/>
    <s v="Delivered"/>
    <n v="5"/>
    <n v="127.93"/>
    <m/>
    <m/>
    <m/>
    <m/>
    <m/>
    <m/>
    <s v="Completed"/>
    <s v="No"/>
    <s v="No"/>
    <m/>
    <n v="589"/>
    <n v="426"/>
    <n v="594714.6477588166"/>
    <n v="60882.938065984097"/>
    <n v="3.804733727810651"/>
    <s v="Notebook Set"/>
    <s v="Books"/>
    <s v="Books"/>
    <s v="Books"/>
    <s v="Books"/>
    <n v="20"/>
    <s v="Books"/>
    <m/>
    <n v="2024"/>
    <x v="8"/>
    <n v="13"/>
    <n v="1"/>
    <s v="Weekday"/>
    <m/>
  </r>
  <r>
    <s v="WEB-6700"/>
    <d v="2023-08-09T00:00:00"/>
    <s v="Arjun Khan"/>
    <s v="Ahmedabad"/>
    <s v="Home &amp; Kitchen"/>
    <s v="Storage Box"/>
    <n v="1"/>
    <n v="1721.34"/>
    <s v="Debit Card"/>
    <s v="Returned"/>
    <n v="4"/>
    <n v="1721.34"/>
    <m/>
    <m/>
    <m/>
    <m/>
    <m/>
    <m/>
    <s v="Completed"/>
    <s v="No"/>
    <s v="No"/>
    <m/>
    <n v="589"/>
    <n v="426"/>
    <n v="1463424.4009529033"/>
    <n v="118285.78776560788"/>
    <n v="3.8140589569160999"/>
    <s v="Storage Box"/>
    <s v="Home &amp; Kitchen"/>
    <s v="Home &amp; Kitchen"/>
    <s v="Home &amp; Kitchen"/>
    <s v="Home &amp; Kitchen"/>
    <n v="8"/>
    <s v="Home &amp; Kitchen"/>
    <m/>
    <n v="2023"/>
    <x v="9"/>
    <n v="9"/>
    <n v="4"/>
    <s v="Weekday"/>
    <m/>
  </r>
  <r>
    <s v="WEB-6057"/>
    <d v="2024-10-09T00:00:00"/>
    <s v="Ananya Chatterjee"/>
    <s v="Delhi"/>
    <s v="Beauty"/>
    <s v="Hair Oil"/>
    <n v="1"/>
    <n v="104.71"/>
    <s v="Debit Card"/>
    <s v="Delivered"/>
    <n v="4"/>
    <n v="104.71"/>
    <m/>
    <m/>
    <m/>
    <m/>
    <m/>
    <m/>
    <s v="Completed"/>
    <s v="No"/>
    <s v="No"/>
    <m/>
    <n v="573"/>
    <n v="450"/>
    <n v="1098537.4901531704"/>
    <n v="96724.388030634553"/>
    <n v="3.9001122334455669"/>
    <s v="Hair Oil"/>
    <s v="Beauty"/>
    <s v="Beauty"/>
    <s v="Beauty"/>
    <s v="Beauty"/>
    <n v="70"/>
    <s v="Beauty"/>
    <m/>
    <n v="2024"/>
    <x v="8"/>
    <n v="9"/>
    <n v="4"/>
    <s v="Weekday"/>
    <m/>
  </r>
  <r>
    <s v="WEB-8919"/>
    <d v="2024-05-09T00:00:00"/>
    <s v="Ishaan Sharma"/>
    <s v="Mumbai"/>
    <s v="Books"/>
    <s v="Fiction Novel"/>
    <n v="2"/>
    <n v="246.74"/>
    <s v="Debit Card"/>
    <s v="Delivered"/>
    <n v="4"/>
    <n v="493.48"/>
    <m/>
    <m/>
    <m/>
    <m/>
    <m/>
    <m/>
    <s v="Completed"/>
    <s v="No"/>
    <s v="No"/>
    <m/>
    <n v="619"/>
    <n v="468"/>
    <n v="594714.6477588166"/>
    <n v="60882.938065984097"/>
    <n v="3.804733727810651"/>
    <s v="Fiction Novel"/>
    <s v="Books"/>
    <s v="Books"/>
    <s v="Books"/>
    <s v="Books"/>
    <n v="11"/>
    <s v="Books"/>
    <m/>
    <n v="2024"/>
    <x v="6"/>
    <n v="9"/>
    <n v="5"/>
    <s v="Weekday"/>
    <m/>
  </r>
  <r>
    <s v="WEB-8523"/>
    <d v="2024-10-26T00:00:00"/>
    <s v="Karan Kumar"/>
    <s v="Kolkata"/>
    <s v="Books"/>
    <s v="Fiction Novel"/>
    <n v="1"/>
    <n v="153.31"/>
    <s v="Debit Card"/>
    <s v="Delivered"/>
    <m/>
    <n v="153.31"/>
    <m/>
    <m/>
    <m/>
    <m/>
    <m/>
    <m/>
    <s v="Completed"/>
    <s v="No"/>
    <s v="No"/>
    <m/>
    <n v="590"/>
    <n v="451"/>
    <n v="594714.6477588166"/>
    <n v="60882.938065984097"/>
    <n v="3.804733727810651"/>
    <s v="Fiction Novel"/>
    <s v="Books"/>
    <s v="Books"/>
    <s v="Books"/>
    <s v="Books"/>
    <n v="11"/>
    <s v="Books"/>
    <m/>
    <n v="2024"/>
    <x v="8"/>
    <n v="26"/>
    <n v="7"/>
    <s v="Weekday"/>
    <m/>
  </r>
  <r>
    <s v="WEB-8708"/>
    <d v="2025-04-04T00:00:00"/>
    <s v="Sanjay Gupta"/>
    <s v="Mumbai"/>
    <s v="Books"/>
    <s v="Kids Story Book"/>
    <n v="1"/>
    <n v="607.42999999999995"/>
    <s v="Net Banking"/>
    <s v="Delivered"/>
    <n v="4"/>
    <n v="607.42999999999995"/>
    <m/>
    <m/>
    <m/>
    <m/>
    <m/>
    <m/>
    <s v="Completed"/>
    <s v="No"/>
    <s v="No"/>
    <m/>
    <n v="619"/>
    <n v="468"/>
    <n v="594714.6477588166"/>
    <n v="60882.938065984097"/>
    <n v="3.804733727810651"/>
    <s v="Kids Story Book"/>
    <s v="Books"/>
    <s v="Books"/>
    <s v="Books"/>
    <s v="Books"/>
    <n v="23"/>
    <s v="Books"/>
    <m/>
    <n v="2025"/>
    <x v="7"/>
    <n v="4"/>
    <n v="6"/>
    <s v="Weekday"/>
    <m/>
  </r>
  <r>
    <s v="WEB-8492"/>
    <d v="2023-12-28T00:00:00"/>
    <s v="Neha Verma"/>
    <s v="Mumbai"/>
    <s v="Home &amp; Kitchen"/>
    <s v="Water Bottle"/>
    <n v="1"/>
    <n v="1407.95"/>
    <s v="Net Banking"/>
    <s v="Returned"/>
    <n v="3"/>
    <n v="1407.95"/>
    <m/>
    <m/>
    <m/>
    <m/>
    <m/>
    <m/>
    <s v="Completed"/>
    <s v="No"/>
    <s v="No"/>
    <m/>
    <n v="619"/>
    <n v="468"/>
    <n v="1463424.4009529033"/>
    <n v="118285.78776560788"/>
    <n v="3.8140589569160999"/>
    <s v="Water Bottle"/>
    <s v="Home &amp; Kitchen"/>
    <s v="Home &amp; Kitchen"/>
    <s v="Home &amp; Kitchen"/>
    <s v="Home &amp; Kitchen"/>
    <n v="2"/>
    <s v="Home &amp; Kitchen"/>
    <m/>
    <n v="2023"/>
    <x v="10"/>
    <n v="28"/>
    <n v="5"/>
    <s v="Weekday"/>
    <m/>
  </r>
  <r>
    <s v="WEB-6872"/>
    <d v="2025-05-10T00:00:00"/>
    <s v="Sanjay Singh"/>
    <s v="Pune"/>
    <s v="Fashion"/>
    <s v="Running Shoes"/>
    <n v="2"/>
    <n v="878.16"/>
    <s v="Net Banking"/>
    <s v="Delivered"/>
    <n v="5"/>
    <n v="1756.32"/>
    <m/>
    <m/>
    <m/>
    <m/>
    <m/>
    <m/>
    <s v="Completed"/>
    <s v="Yes"/>
    <s v="No"/>
    <m/>
    <n v="595"/>
    <n v="444"/>
    <n v="1892867.2841657216"/>
    <n v="199432.98236095349"/>
    <n v="3.8949824970828471"/>
    <s v="Running Shoes"/>
    <s v="Fashion"/>
    <s v="Fashion"/>
    <s v="Fashion"/>
    <s v="Fashion"/>
    <n v="45"/>
    <s v="Fashion"/>
    <m/>
    <n v="2025"/>
    <x v="6"/>
    <n v="10"/>
    <n v="7"/>
    <s v="Weekday"/>
    <m/>
  </r>
  <r>
    <s v="WEB-7003"/>
    <d v="2023-12-04T00:00:00"/>
    <s v="Meera Nair"/>
    <s v="Delhi"/>
    <s v="Beauty"/>
    <s v="Perfume 50Ml"/>
    <n v="1"/>
    <n v="508.35"/>
    <s v="Cash On Delivery"/>
    <s v="Delivered"/>
    <n v="4"/>
    <n v="508.35"/>
    <m/>
    <m/>
    <m/>
    <m/>
    <m/>
    <m/>
    <s v="Completed"/>
    <s v="No"/>
    <s v="No"/>
    <m/>
    <n v="573"/>
    <n v="450"/>
    <n v="1098537.4901531704"/>
    <n v="96724.388030634553"/>
    <n v="3.9001122334455669"/>
    <s v="Perfume 50Ml"/>
    <s v="Beauty"/>
    <s v="Beauty"/>
    <s v="Beauty"/>
    <s v="Beauty"/>
    <n v="18"/>
    <s v="Beauty"/>
    <m/>
    <n v="2023"/>
    <x v="10"/>
    <n v="4"/>
    <n v="2"/>
    <s v="Weekday"/>
    <m/>
  </r>
  <r>
    <s v="WEB-9502"/>
    <d v="2023-07-31T00:00:00"/>
    <s v="Ishaan Khan"/>
    <s v="Ahmedabad"/>
    <s v="Books"/>
    <s v="Kids Story Book"/>
    <n v="1"/>
    <n v="460.35"/>
    <s v="Net Banking"/>
    <s v="Delivered"/>
    <n v="5"/>
    <n v="460.35"/>
    <m/>
    <m/>
    <m/>
    <m/>
    <m/>
    <m/>
    <s v="Completed"/>
    <s v="No"/>
    <s v="No"/>
    <m/>
    <n v="589"/>
    <n v="426"/>
    <n v="594714.6477588166"/>
    <n v="60882.938065984097"/>
    <n v="3.804733727810651"/>
    <s v="Kids Story Book"/>
    <s v="Books"/>
    <s v="Books"/>
    <s v="Books"/>
    <s v="Books"/>
    <n v="23"/>
    <s v="Books"/>
    <m/>
    <n v="2023"/>
    <x v="2"/>
    <n v="31"/>
    <n v="2"/>
    <s v="Weekday"/>
    <m/>
  </r>
  <r>
    <s v="WEB-7068"/>
    <d v="2023-03-05T00:00:00"/>
    <s v="Karan Khan"/>
    <s v="Mumbai"/>
    <s v="Home &amp; Kitchen"/>
    <s v="Table Lamp"/>
    <n v="3"/>
    <n v="350.18"/>
    <s v="Upi"/>
    <s v="Cancelled"/>
    <n v="2"/>
    <n v="1050.54"/>
    <m/>
    <m/>
    <m/>
    <m/>
    <m/>
    <m/>
    <s v="Lost Sale"/>
    <s v="No"/>
    <s v="Yes"/>
    <m/>
    <n v="619"/>
    <n v="468"/>
    <n v="1463424.4009529033"/>
    <n v="118285.78776560788"/>
    <n v="3.8140589569160999"/>
    <s v="Table Lamp"/>
    <s v="Home &amp; Kitchen"/>
    <s v="Home &amp; Kitchen"/>
    <s v="Home &amp; Kitchen"/>
    <s v="Home &amp; Kitchen"/>
    <n v="32"/>
    <s v="Home &amp; Kitchen"/>
    <m/>
    <n v="2023"/>
    <x v="4"/>
    <n v="5"/>
    <n v="1"/>
    <s v="Weekday"/>
    <m/>
  </r>
  <r>
    <s v="WEB-9029"/>
    <d v="2024-10-09T00:00:00"/>
    <s v="Vikram Mehta"/>
    <s v="Not Provided"/>
    <s v="Home &amp; Kitchen"/>
    <s v="Water Bottle"/>
    <n v="1"/>
    <n v="372.56"/>
    <s v="Debit Card"/>
    <s v="Delivered"/>
    <n v="5"/>
    <n v="372.56"/>
    <m/>
    <m/>
    <m/>
    <m/>
    <m/>
    <m/>
    <s v="Completed"/>
    <s v="No"/>
    <s v="No"/>
    <m/>
    <n v="50"/>
    <n v="37"/>
    <n v="1463424.4009529033"/>
    <n v="118285.78776560788"/>
    <n v="3.8140589569160999"/>
    <s v="Water Bottle"/>
    <s v="Home &amp; Kitchen"/>
    <s v="Home &amp; Kitchen"/>
    <s v="Home &amp; Kitchen"/>
    <s v="Home &amp; Kitchen"/>
    <n v="2"/>
    <s v="Home &amp; Kitchen"/>
    <m/>
    <n v="2024"/>
    <x v="8"/>
    <n v="9"/>
    <n v="4"/>
    <s v="Weekday"/>
    <m/>
  </r>
  <r>
    <s v="WEB-7971"/>
    <d v="2024-11-09T00:00:00"/>
    <s v="Riya Chatterjee"/>
    <s v="Kolkata"/>
    <s v="Electronics"/>
    <s v="Usb Cable"/>
    <n v="1"/>
    <n v="2010.49"/>
    <s v="Cash On Delivery"/>
    <s v="Delivered"/>
    <m/>
    <n v="2010.49"/>
    <m/>
    <m/>
    <m/>
    <m/>
    <m/>
    <m/>
    <s v="Completed"/>
    <s v="Yes"/>
    <s v="No"/>
    <m/>
    <n v="590"/>
    <n v="451"/>
    <n v="2759712.3299794244"/>
    <n v="330643.50635802455"/>
    <n v="3.8641711229946525"/>
    <s v="Usb Cable"/>
    <s v="Electronics"/>
    <s v="Electronics"/>
    <s v="Electronics"/>
    <s v="Electronics"/>
    <n v="13"/>
    <s v="Electronics"/>
    <m/>
    <n v="2024"/>
    <x v="3"/>
    <n v="9"/>
    <n v="7"/>
    <s v="Weekday"/>
    <m/>
  </r>
  <r>
    <s v="WEB-5704"/>
    <d v="2025-06-29T00:00:00"/>
    <s v="Saanvi Reddy"/>
    <s v="Kolkata"/>
    <s v="Beauty"/>
    <s v="Shampoo 200Ml"/>
    <n v="3"/>
    <n v="336.87"/>
    <s v="Credit Card"/>
    <s v="Delivered"/>
    <n v="5"/>
    <n v="1010.61"/>
    <m/>
    <m/>
    <m/>
    <m/>
    <m/>
    <m/>
    <s v="Completed"/>
    <s v="Yes"/>
    <s v="No"/>
    <m/>
    <n v="590"/>
    <n v="451"/>
    <n v="1098537.4901531704"/>
    <n v="96724.388030634553"/>
    <n v="3.9001122334455669"/>
    <s v="Shampoo 200Ml"/>
    <s v="Beauty"/>
    <s v="Beauty"/>
    <s v="Beauty"/>
    <s v="Beauty"/>
    <n v="64"/>
    <s v="Beauty"/>
    <m/>
    <n v="2025"/>
    <x v="11"/>
    <n v="29"/>
    <n v="1"/>
    <s v="Weekday"/>
    <m/>
  </r>
  <r>
    <s v="WEB-9630"/>
    <d v="2023-06-13T00:00:00"/>
    <s v="Ishaan Bose"/>
    <s v="Bengaluru"/>
    <s v="Fashion"/>
    <s v="Sunglasses"/>
    <n v="1"/>
    <n v="438.26"/>
    <s v="Debit Card"/>
    <s v="Delivered"/>
    <n v="3"/>
    <n v="438.26"/>
    <m/>
    <m/>
    <m/>
    <m/>
    <m/>
    <m/>
    <s v="Completed"/>
    <s v="No"/>
    <s v="No"/>
    <m/>
    <n v="567"/>
    <n v="440"/>
    <n v="1892867.2841657216"/>
    <n v="199432.98236095349"/>
    <n v="3.8949824970828471"/>
    <s v="Sunglasses"/>
    <s v="Fashion"/>
    <s v="Fashion"/>
    <s v="Fashion"/>
    <s v="Fashion"/>
    <n v="53"/>
    <s v="Fashion"/>
    <m/>
    <n v="2023"/>
    <x v="11"/>
    <n v="13"/>
    <n v="3"/>
    <s v="Weekday"/>
    <m/>
  </r>
  <r>
    <s v="WEB-6027"/>
    <d v="2024-12-08T00:00:00"/>
    <s v="Tanya Bose"/>
    <s v="Mumbai"/>
    <s v="Home &amp; Kitchen"/>
    <s v="Table Lamp"/>
    <n v="1"/>
    <n v="1070.98"/>
    <s v="Debit Card"/>
    <s v="Delivered"/>
    <n v="5"/>
    <n v="1070.98"/>
    <m/>
    <m/>
    <m/>
    <m/>
    <m/>
    <m/>
    <s v="Completed"/>
    <s v="Yes"/>
    <s v="No"/>
    <m/>
    <n v="619"/>
    <n v="468"/>
    <n v="1463424.4009529033"/>
    <n v="118285.78776560788"/>
    <n v="3.8140589569160999"/>
    <s v="Table Lamp"/>
    <s v="Home &amp; Kitchen"/>
    <s v="Home &amp; Kitchen"/>
    <s v="Home &amp; Kitchen"/>
    <s v="Home &amp; Kitchen"/>
    <n v="32"/>
    <s v="Home &amp; Kitchen"/>
    <m/>
    <n v="2024"/>
    <x v="10"/>
    <n v="8"/>
    <n v="1"/>
    <s v="Weekday"/>
    <m/>
  </r>
  <r>
    <s v="WEB-5856"/>
    <d v="2023-11-08T00:00:00"/>
    <s v="Vikram Chatterjee"/>
    <s v="Kolkata"/>
    <s v="Beauty"/>
    <s v="Face Cream"/>
    <n v="1"/>
    <n v="488.42"/>
    <s v="Cash On Delivery"/>
    <s v="Delivered"/>
    <n v="4"/>
    <n v="488.42"/>
    <m/>
    <m/>
    <m/>
    <m/>
    <m/>
    <m/>
    <s v="Completed"/>
    <s v="No"/>
    <s v="No"/>
    <m/>
    <n v="590"/>
    <n v="451"/>
    <n v="1098537.4901531704"/>
    <n v="96724.388030634553"/>
    <n v="3.9001122334455669"/>
    <s v="Face Cream"/>
    <s v="Beauty"/>
    <s v="Beauty"/>
    <s v="Beauty"/>
    <s v="Beauty"/>
    <n v="80"/>
    <s v="Beauty"/>
    <m/>
    <n v="2023"/>
    <x v="3"/>
    <n v="8"/>
    <n v="4"/>
    <s v="Weekday"/>
    <m/>
  </r>
  <r>
    <s v="WEB-7933"/>
    <d v="2023-11-19T00:00:00"/>
    <s v="Ananya Joshi"/>
    <s v="Ahmedabad"/>
    <s v="Books"/>
    <s v="Notebook Set"/>
    <n v="3"/>
    <n v="362.86"/>
    <s v="Upi"/>
    <s v="Pending"/>
    <n v="5"/>
    <n v="1088.58"/>
    <m/>
    <m/>
    <m/>
    <m/>
    <m/>
    <m/>
    <s v="Pending"/>
    <s v="No"/>
    <s v="Yes"/>
    <m/>
    <n v="589"/>
    <n v="426"/>
    <n v="594714.6477588166"/>
    <n v="60882.938065984097"/>
    <n v="3.804733727810651"/>
    <s v="Notebook Set"/>
    <s v="Books"/>
    <s v="Books"/>
    <s v="Books"/>
    <s v="Books"/>
    <n v="20"/>
    <s v="Books"/>
    <m/>
    <n v="2023"/>
    <x v="3"/>
    <n v="19"/>
    <n v="1"/>
    <s v="Weekday"/>
    <m/>
  </r>
  <r>
    <s v="WEB-9102"/>
    <d v="2024-11-09T00:00:00"/>
    <s v="Ishaan Singh"/>
    <s v="Delhi"/>
    <s v="Books"/>
    <s v="Self-Help Book"/>
    <n v="2"/>
    <n v="574.75"/>
    <s v="Credit Card"/>
    <s v="Delivered"/>
    <n v="4"/>
    <n v="1149.5"/>
    <m/>
    <m/>
    <m/>
    <m/>
    <m/>
    <m/>
    <s v="Completed"/>
    <s v="Yes"/>
    <s v="No"/>
    <m/>
    <n v="573"/>
    <n v="450"/>
    <n v="594714.6477588166"/>
    <n v="60882.938065984097"/>
    <n v="3.804733727810651"/>
    <s v="Self-Help Book"/>
    <s v="Books"/>
    <s v="Books"/>
    <s v="Books"/>
    <s v="Books"/>
    <n v="19"/>
    <s v="Books"/>
    <m/>
    <n v="2024"/>
    <x v="3"/>
    <n v="9"/>
    <n v="7"/>
    <s v="Weekday"/>
    <m/>
  </r>
  <r>
    <s v="WEB-5052"/>
    <d v="2023-06-24T00:00:00"/>
    <s v="Riya Malhotra"/>
    <s v="Mumbai"/>
    <s v="Electronics"/>
    <s v="Bluetooth Speaker"/>
    <n v="2"/>
    <n v="1721.42"/>
    <s v="Net Banking"/>
    <s v="Delivered"/>
    <n v="5"/>
    <n v="3442.84"/>
    <m/>
    <m/>
    <m/>
    <m/>
    <m/>
    <m/>
    <s v="Completed"/>
    <s v="Yes"/>
    <s v="No"/>
    <m/>
    <n v="619"/>
    <n v="468"/>
    <n v="2759712.3299794244"/>
    <n v="330643.50635802455"/>
    <n v="3.8641711229946525"/>
    <s v="Bluetooth Speaker"/>
    <s v="Electronics"/>
    <s v="Electronics"/>
    <s v="Electronics"/>
    <s v="Electronics"/>
    <n v="48"/>
    <s v="Electronics"/>
    <m/>
    <n v="2023"/>
    <x v="11"/>
    <n v="24"/>
    <n v="7"/>
    <s v="Weekday"/>
    <m/>
  </r>
  <r>
    <s v="WEB-5389"/>
    <d v="2024-12-30T00:00:00"/>
    <s v="Arjun Malhotra"/>
    <s v="Hyderabad"/>
    <s v="Fashion"/>
    <s v="Men'S T-Shirt"/>
    <n v="1"/>
    <n v="2433.52"/>
    <s v="Net Banking"/>
    <s v="Delivered"/>
    <n v="5"/>
    <n v="2433.52"/>
    <m/>
    <m/>
    <m/>
    <m/>
    <m/>
    <m/>
    <s v="Completed"/>
    <s v="Yes"/>
    <s v="No"/>
    <m/>
    <n v="559"/>
    <n v="408"/>
    <n v="1892867.2841657216"/>
    <n v="199432.98236095349"/>
    <n v="3.8949824970828471"/>
    <s v="Men'S T-Shirt"/>
    <s v="Fashion"/>
    <s v="Fashion"/>
    <s v="Fashion"/>
    <s v="Fashion"/>
    <n v="55"/>
    <s v="Fashion"/>
    <m/>
    <n v="2024"/>
    <x v="10"/>
    <n v="30"/>
    <n v="2"/>
    <s v="Weekday"/>
    <m/>
  </r>
  <r>
    <s v="WEB-8823"/>
    <d v="2025-01-20T00:00:00"/>
    <s v="Rahul Rao"/>
    <s v="Kolkata"/>
    <s v="Fashion"/>
    <s v="Sunglasses"/>
    <n v="2"/>
    <n v="1631.1"/>
    <s v="Net Banking"/>
    <s v="Returned"/>
    <n v="3"/>
    <n v="3262.2"/>
    <m/>
    <m/>
    <m/>
    <m/>
    <m/>
    <m/>
    <s v="Completed"/>
    <s v="No"/>
    <s v="No"/>
    <m/>
    <n v="590"/>
    <n v="451"/>
    <n v="1892867.2841657216"/>
    <n v="199432.98236095349"/>
    <n v="3.8949824970828471"/>
    <s v="Sunglasses"/>
    <s v="Fashion"/>
    <s v="Fashion"/>
    <s v="Fashion"/>
    <s v="Fashion"/>
    <n v="53"/>
    <s v="Fashion"/>
    <m/>
    <n v="2025"/>
    <x v="5"/>
    <n v="20"/>
    <n v="2"/>
    <s v="Weekday"/>
    <m/>
  </r>
  <r>
    <s v="WEB-7699"/>
    <d v="2024-07-14T00:00:00"/>
    <s v="Rohan Nair"/>
    <s v="Chennai"/>
    <s v="Fashion"/>
    <s v="Women'S Kurti"/>
    <n v="3"/>
    <n v="1690.36"/>
    <s v="Upi"/>
    <s v="Delivered"/>
    <m/>
    <n v="5071.08"/>
    <m/>
    <m/>
    <m/>
    <m/>
    <m/>
    <m/>
    <s v="Completed"/>
    <s v="Yes"/>
    <s v="No"/>
    <m/>
    <n v="558"/>
    <n v="430"/>
    <n v="1892867.2841657216"/>
    <n v="199432.98236095349"/>
    <n v="3.8949824970828471"/>
    <s v="Women'S Kurti"/>
    <s v="Fashion"/>
    <s v="Fashion"/>
    <s v="Fashion"/>
    <s v="Fashion"/>
    <n v="15"/>
    <s v="Fashion"/>
    <m/>
    <n v="2024"/>
    <x v="2"/>
    <n v="14"/>
    <n v="1"/>
    <s v="Weekday"/>
    <m/>
  </r>
  <r>
    <s v="WEB-5609"/>
    <d v="2024-12-28T00:00:00"/>
    <s v="Rahul Sharma"/>
    <s v="Bengaluru"/>
    <s v="Electronics"/>
    <s v="Power Bank 10000Mah"/>
    <n v="2"/>
    <n v="3120.93"/>
    <s v="Cash On Delivery"/>
    <s v="Delivered"/>
    <n v="2"/>
    <n v="6241.86"/>
    <m/>
    <m/>
    <m/>
    <m/>
    <m/>
    <m/>
    <s v="Completed"/>
    <s v="Yes"/>
    <s v="No"/>
    <m/>
    <n v="567"/>
    <n v="440"/>
    <n v="2759712.3299794244"/>
    <n v="330643.50635802455"/>
    <n v="3.8641711229946525"/>
    <s v="Power Bank 10000Mah"/>
    <s v="Electronics"/>
    <s v="Electronics"/>
    <s v="Electronics"/>
    <s v="Electronics"/>
    <n v="3"/>
    <s v="Electronics"/>
    <m/>
    <n v="2024"/>
    <x v="10"/>
    <n v="28"/>
    <n v="7"/>
    <s v="Weekday"/>
    <m/>
  </r>
  <r>
    <s v="WEB-5937"/>
    <d v="2023-06-10T00:00:00"/>
    <s v="Rahul Singh"/>
    <s v="Chennai"/>
    <s v="Fashion"/>
    <s v="Denim Jeans"/>
    <n v="1"/>
    <n v="1074.43"/>
    <s v="Net Banking"/>
    <s v="Delivered"/>
    <n v="4"/>
    <n v="1074.43"/>
    <m/>
    <m/>
    <m/>
    <m/>
    <m/>
    <m/>
    <s v="Completed"/>
    <s v="Yes"/>
    <s v="No"/>
    <m/>
    <n v="558"/>
    <n v="430"/>
    <n v="1892867.2841657216"/>
    <n v="199432.98236095349"/>
    <n v="3.8949824970828471"/>
    <s v="Denim Jeans"/>
    <s v="Fashion"/>
    <s v="Fashion"/>
    <s v="Fashion"/>
    <s v="Fashion"/>
    <n v="6"/>
    <s v="Fashion"/>
    <m/>
    <n v="2023"/>
    <x v="11"/>
    <n v="10"/>
    <n v="7"/>
    <s v="Weekday"/>
    <m/>
  </r>
  <r>
    <s v="WEB-8164"/>
    <d v="2023-10-29T00:00:00"/>
    <s v="Karan Mehta"/>
    <s v="Mumbai"/>
    <s v="Electronics"/>
    <s v="Usb Cable"/>
    <n v="1"/>
    <n v="1385.92"/>
    <s v="Upi"/>
    <s v="Pending"/>
    <n v="2"/>
    <n v="1385.92"/>
    <m/>
    <m/>
    <m/>
    <m/>
    <m/>
    <m/>
    <s v="Pending"/>
    <s v="No"/>
    <s v="Yes"/>
    <m/>
    <n v="619"/>
    <n v="468"/>
    <n v="2759712.3299794244"/>
    <n v="330643.50635802455"/>
    <n v="3.8641711229946525"/>
    <s v="Usb Cable"/>
    <s v="Electronics"/>
    <s v="Electronics"/>
    <s v="Electronics"/>
    <s v="Electronics"/>
    <n v="13"/>
    <s v="Electronics"/>
    <m/>
    <n v="2023"/>
    <x v="8"/>
    <n v="29"/>
    <n v="1"/>
    <s v="Weekday"/>
    <m/>
  </r>
  <r>
    <s v="WEB-8575"/>
    <d v="2023-03-06T00:00:00"/>
    <s v="Pooja Rao"/>
    <s v="Pune"/>
    <s v="Electronics"/>
    <s v="Usb Cable"/>
    <n v="1"/>
    <n v="1399.34"/>
    <s v="Credit Card"/>
    <s v="Delivered"/>
    <n v="4"/>
    <n v="1399.34"/>
    <m/>
    <m/>
    <m/>
    <m/>
    <m/>
    <m/>
    <s v="Completed"/>
    <s v="Yes"/>
    <s v="No"/>
    <m/>
    <n v="595"/>
    <n v="444"/>
    <n v="2759712.3299794244"/>
    <n v="330643.50635802455"/>
    <n v="3.8641711229946525"/>
    <s v="Usb Cable"/>
    <s v="Electronics"/>
    <s v="Electronics"/>
    <s v="Electronics"/>
    <s v="Electronics"/>
    <n v="13"/>
    <s v="Electronics"/>
    <m/>
    <n v="2023"/>
    <x v="4"/>
    <n v="6"/>
    <n v="2"/>
    <s v="Weekday"/>
    <m/>
  </r>
  <r>
    <s v="WEB-9256"/>
    <d v="2024-07-28T00:00:00"/>
    <s v="Vivaan Malhotra"/>
    <s v="Bengaluru"/>
    <s v="Books"/>
    <s v="Self-Help Book"/>
    <n v="1"/>
    <n v="535.51"/>
    <s v="Credit Card"/>
    <s v="Delivered"/>
    <n v="3"/>
    <n v="535.51"/>
    <m/>
    <m/>
    <m/>
    <m/>
    <m/>
    <m/>
    <s v="Completed"/>
    <s v="No"/>
    <s v="No"/>
    <m/>
    <n v="567"/>
    <n v="440"/>
    <n v="594714.6477588166"/>
    <n v="60882.938065984097"/>
    <n v="3.804733727810651"/>
    <s v="Self-Help Book"/>
    <s v="Books"/>
    <s v="Books"/>
    <s v="Books"/>
    <s v="Books"/>
    <n v="19"/>
    <s v="Books"/>
    <m/>
    <n v="2024"/>
    <x v="2"/>
    <n v="28"/>
    <n v="1"/>
    <s v="Weekday"/>
    <m/>
  </r>
  <r>
    <s v="WEB-5475"/>
    <d v="2025-06-16T00:00:00"/>
    <s v="Neha Malhotra"/>
    <s v="Ahmedabad"/>
    <s v="Books"/>
    <s v="Kids Story Book"/>
    <n v="1"/>
    <n v="674.12"/>
    <s v="Net Banking"/>
    <s v="Delivered"/>
    <n v="1"/>
    <n v="674.12"/>
    <m/>
    <m/>
    <m/>
    <m/>
    <m/>
    <m/>
    <s v="Completed"/>
    <s v="No"/>
    <s v="No"/>
    <m/>
    <n v="589"/>
    <n v="426"/>
    <n v="594714.6477588166"/>
    <n v="60882.938065984097"/>
    <n v="3.804733727810651"/>
    <s v="Kids Story Book"/>
    <s v="Books"/>
    <s v="Books"/>
    <s v="Books"/>
    <s v="Books"/>
    <n v="23"/>
    <s v="Books"/>
    <m/>
    <n v="2025"/>
    <x v="11"/>
    <n v="16"/>
    <n v="2"/>
    <s v="Weekday"/>
    <m/>
  </r>
  <r>
    <s v="WEB-9261"/>
    <d v="2025-01-09T00:00:00"/>
    <s v="Karan Bose"/>
    <s v="Bengaluru"/>
    <s v="Home &amp; Kitchen"/>
    <s v="Non-Stick Pan"/>
    <n v="1"/>
    <n v="1935"/>
    <s v="Net Banking"/>
    <s v="Delivered"/>
    <n v="3"/>
    <n v="1935"/>
    <m/>
    <m/>
    <m/>
    <m/>
    <m/>
    <m/>
    <s v="Completed"/>
    <s v="Yes"/>
    <s v="No"/>
    <m/>
    <n v="567"/>
    <n v="440"/>
    <n v="1463424.4009529033"/>
    <n v="118285.78776560788"/>
    <n v="3.8140589569160999"/>
    <s v="Non-Stick Pan"/>
    <s v="Home &amp; Kitchen"/>
    <s v="Home &amp; Kitchen"/>
    <s v="Home &amp; Kitchen"/>
    <s v="Home &amp; Kitchen"/>
    <n v="7"/>
    <s v="Home &amp; Kitchen"/>
    <m/>
    <n v="2025"/>
    <x v="5"/>
    <n v="9"/>
    <n v="5"/>
    <s v="Weekday"/>
    <m/>
  </r>
  <r>
    <s v="WEB-5034"/>
    <d v="2023-10-15T00:00:00"/>
    <s v="Riya Reddy"/>
    <s v="Hyderabad"/>
    <s v="Home &amp; Kitchen"/>
    <s v="Table Lamp"/>
    <n v="2"/>
    <n v="1555.01"/>
    <s v="Cash On Delivery"/>
    <s v="Delivered"/>
    <m/>
    <n v="3110.02"/>
    <m/>
    <m/>
    <m/>
    <m/>
    <m/>
    <m/>
    <s v="Completed"/>
    <s v="Yes"/>
    <s v="No"/>
    <m/>
    <n v="559"/>
    <n v="408"/>
    <n v="1463424.4009529033"/>
    <n v="118285.78776560788"/>
    <n v="3.8140589569160999"/>
    <s v="Table Lamp"/>
    <s v="Home &amp; Kitchen"/>
    <s v="Home &amp; Kitchen"/>
    <s v="Home &amp; Kitchen"/>
    <s v="Home &amp; Kitchen"/>
    <n v="32"/>
    <s v="Home &amp; Kitchen"/>
    <m/>
    <n v="2023"/>
    <x v="8"/>
    <n v="15"/>
    <n v="1"/>
    <s v="Weekday"/>
    <m/>
  </r>
  <r>
    <s v="WEB-6814"/>
    <d v="2023-03-04T00:00:00"/>
    <s v="Kavya Pillai"/>
    <s v="Mumbai"/>
    <s v="Books"/>
    <s v="Notebook Set"/>
    <n v="1"/>
    <n v="577.73"/>
    <s v="Upi"/>
    <s v="Delivered"/>
    <n v="3"/>
    <n v="577.73"/>
    <m/>
    <m/>
    <m/>
    <m/>
    <m/>
    <m/>
    <s v="Completed"/>
    <s v="No"/>
    <s v="No"/>
    <m/>
    <n v="619"/>
    <n v="468"/>
    <n v="594714.6477588166"/>
    <n v="60882.938065984097"/>
    <n v="3.804733727810651"/>
    <s v="Notebook Set"/>
    <s v="Books"/>
    <s v="Books"/>
    <s v="Books"/>
    <s v="Books"/>
    <n v="20"/>
    <s v="Books"/>
    <m/>
    <n v="2023"/>
    <x v="4"/>
    <n v="4"/>
    <n v="7"/>
    <s v="Weekday"/>
    <m/>
  </r>
  <r>
    <s v="WEB-8715"/>
    <d v="2023-07-18T00:00:00"/>
    <s v="Vivaan Menon"/>
    <s v="Chennai"/>
    <s v="Beauty"/>
    <s v="Perfume 50Ml"/>
    <n v="1"/>
    <n v="679.64"/>
    <s v="Upi"/>
    <s v="Delivered"/>
    <n v="4"/>
    <n v="679.64"/>
    <m/>
    <m/>
    <m/>
    <m/>
    <m/>
    <m/>
    <s v="Completed"/>
    <s v="No"/>
    <s v="No"/>
    <m/>
    <n v="558"/>
    <n v="430"/>
    <n v="1098537.4901531704"/>
    <n v="96724.388030634553"/>
    <n v="3.9001122334455669"/>
    <s v="Perfume 50Ml"/>
    <s v="Beauty"/>
    <s v="Beauty"/>
    <s v="Beauty"/>
    <s v="Beauty"/>
    <n v="18"/>
    <s v="Beauty"/>
    <m/>
    <n v="2023"/>
    <x v="2"/>
    <n v="18"/>
    <n v="3"/>
    <s v="Weekday"/>
    <m/>
  </r>
  <r>
    <s v="WEB-6424"/>
    <d v="2025-06-17T00:00:00"/>
    <s v="Kavya Malhotra"/>
    <s v="Bengaluru"/>
    <s v="Electronics"/>
    <s v="Usb Cable"/>
    <n v="1"/>
    <n v="3078.89"/>
    <s v="Net Banking"/>
    <s v="Delivered"/>
    <n v="5"/>
    <n v="3078.89"/>
    <m/>
    <m/>
    <m/>
    <m/>
    <m/>
    <m/>
    <s v="Completed"/>
    <s v="Yes"/>
    <s v="No"/>
    <m/>
    <n v="567"/>
    <n v="440"/>
    <n v="2759712.3299794244"/>
    <n v="330643.50635802455"/>
    <n v="3.8641711229946525"/>
    <s v="Usb Cable"/>
    <s v="Electronics"/>
    <s v="Electronics"/>
    <s v="Electronics"/>
    <s v="Electronics"/>
    <n v="13"/>
    <s v="Electronics"/>
    <m/>
    <n v="2025"/>
    <x v="11"/>
    <n v="17"/>
    <n v="3"/>
    <s v="Weekday"/>
    <m/>
  </r>
  <r>
    <s v="WEB-5830"/>
    <d v="2023-06-20T00:00:00"/>
    <s v="Arjun Chatterjee"/>
    <s v="Bengaluru"/>
    <s v="Fashion"/>
    <s v="Denim Jeans"/>
    <n v="1"/>
    <n v="1108.02"/>
    <s v="Net Banking"/>
    <s v="Delivered"/>
    <n v="4"/>
    <n v="1108.02"/>
    <m/>
    <m/>
    <m/>
    <m/>
    <m/>
    <m/>
    <s v="Completed"/>
    <s v="Yes"/>
    <s v="No"/>
    <m/>
    <n v="567"/>
    <n v="440"/>
    <n v="1892867.2841657216"/>
    <n v="199432.98236095349"/>
    <n v="3.8949824970828471"/>
    <s v="Denim Jeans"/>
    <s v="Fashion"/>
    <s v="Fashion"/>
    <s v="Fashion"/>
    <s v="Fashion"/>
    <n v="6"/>
    <s v="Fashion"/>
    <m/>
    <n v="2023"/>
    <x v="11"/>
    <n v="20"/>
    <n v="3"/>
    <s v="Weekday"/>
    <m/>
  </r>
  <r>
    <s v="WEB-7607"/>
    <d v="2024-09-26T00:00:00"/>
    <s v="Simran Das"/>
    <s v="Pune"/>
    <s v="Fashion"/>
    <s v="Sunglasses"/>
    <n v="1"/>
    <n v="2207.4899999999998"/>
    <s v="Upi"/>
    <s v="Delivered"/>
    <n v="5"/>
    <n v="2207.4899999999998"/>
    <m/>
    <m/>
    <m/>
    <m/>
    <m/>
    <m/>
    <s v="Completed"/>
    <s v="Yes"/>
    <s v="No"/>
    <m/>
    <n v="595"/>
    <n v="444"/>
    <n v="1892867.2841657216"/>
    <n v="199432.98236095349"/>
    <n v="3.8949824970828471"/>
    <s v="Sunglasses"/>
    <s v="Fashion"/>
    <s v="Fashion"/>
    <s v="Fashion"/>
    <s v="Fashion"/>
    <n v="53"/>
    <s v="Fashion"/>
    <m/>
    <n v="2024"/>
    <x v="1"/>
    <n v="26"/>
    <n v="5"/>
    <s v="Weekday"/>
    <m/>
  </r>
  <r>
    <s v="WEB-9016"/>
    <d v="2024-06-23T00:00:00"/>
    <s v="Aarav Bose"/>
    <s v="Chennai"/>
    <s v="Electronics"/>
    <s v="Wireless Earbuds"/>
    <n v="1"/>
    <n v="653.51"/>
    <s v="Credit Card"/>
    <s v="Delivered"/>
    <n v="3"/>
    <n v="653.51"/>
    <m/>
    <m/>
    <m/>
    <m/>
    <m/>
    <m/>
    <s v="Completed"/>
    <s v="No"/>
    <s v="No"/>
    <m/>
    <n v="558"/>
    <n v="430"/>
    <n v="2759712.3299794244"/>
    <n v="330643.50635802455"/>
    <n v="3.8641711229946525"/>
    <s v="Wireless Earbuds"/>
    <s v="Electronics"/>
    <s v="Electronics"/>
    <s v="Electronics"/>
    <s v="Electronics"/>
    <n v="12"/>
    <s v="Electronics"/>
    <m/>
    <n v="2024"/>
    <x v="11"/>
    <n v="23"/>
    <n v="1"/>
    <s v="Weekday"/>
    <m/>
  </r>
  <r>
    <s v="WEB-7246"/>
    <d v="2025-04-01T00:00:00"/>
    <s v="Meera Kapoor"/>
    <s v="Delhi"/>
    <s v="Electronics"/>
    <s v="Power Bank 10000Mah"/>
    <n v="3"/>
    <n v="319.25"/>
    <s v="Upi"/>
    <s v="Delivered"/>
    <n v="3"/>
    <n v="957.75"/>
    <m/>
    <m/>
    <m/>
    <m/>
    <m/>
    <m/>
    <s v="Completed"/>
    <s v="No"/>
    <s v="No"/>
    <m/>
    <n v="573"/>
    <n v="450"/>
    <n v="2759712.3299794244"/>
    <n v="330643.50635802455"/>
    <n v="3.8641711229946525"/>
    <s v="Power Bank 10000Mah"/>
    <s v="Electronics"/>
    <s v="Electronics"/>
    <s v="Electronics"/>
    <s v="Electronics"/>
    <n v="3"/>
    <s v="Electronics"/>
    <m/>
    <n v="2025"/>
    <x v="7"/>
    <n v="1"/>
    <n v="3"/>
    <s v="Weekend"/>
    <m/>
  </r>
  <r>
    <s v="WEB-5200"/>
    <d v="2024-09-04T00:00:00"/>
    <s v="Aarav Mehta"/>
    <s v="Bengaluru"/>
    <s v="Home &amp; Kitchen"/>
    <s v="Table Lamp"/>
    <n v="2"/>
    <n v="170.34"/>
    <s v="Credit Card"/>
    <s v="Returned"/>
    <n v="4"/>
    <n v="340.68"/>
    <m/>
    <m/>
    <m/>
    <m/>
    <m/>
    <m/>
    <s v="Completed"/>
    <s v="No"/>
    <s v="No"/>
    <m/>
    <n v="567"/>
    <n v="440"/>
    <n v="1463424.4009529033"/>
    <n v="118285.78776560788"/>
    <n v="3.8140589569160999"/>
    <s v="Table Lamp"/>
    <s v="Home &amp; Kitchen"/>
    <s v="Home &amp; Kitchen"/>
    <s v="Home &amp; Kitchen"/>
    <s v="Home &amp; Kitchen"/>
    <n v="32"/>
    <s v="Home &amp; Kitchen"/>
    <m/>
    <n v="2024"/>
    <x v="1"/>
    <n v="4"/>
    <n v="4"/>
    <s v="Weekday"/>
    <m/>
  </r>
  <r>
    <s v="WEB-5262"/>
    <d v="2023-09-09T00:00:00"/>
    <s v="Saanvi Gupta"/>
    <s v="Delhi"/>
    <s v="Electronics"/>
    <s v="Smart Watch"/>
    <n v="2"/>
    <n v="1403.53"/>
    <s v="Cash On Delivery"/>
    <s v="Delivered"/>
    <n v="4"/>
    <n v="2807.06"/>
    <m/>
    <m/>
    <m/>
    <m/>
    <m/>
    <m/>
    <s v="Completed"/>
    <s v="Yes"/>
    <s v="No"/>
    <m/>
    <n v="573"/>
    <n v="450"/>
    <n v="2759712.3299794244"/>
    <n v="330643.50635802455"/>
    <n v="3.8641711229946525"/>
    <s v="Smart Watch"/>
    <s v="Electronics"/>
    <s v="Electronics"/>
    <s v="Electronics"/>
    <s v="Electronics"/>
    <n v="17"/>
    <s v="Electronics"/>
    <m/>
    <n v="2023"/>
    <x v="1"/>
    <n v="9"/>
    <n v="7"/>
    <s v="Weekday"/>
    <m/>
  </r>
  <r>
    <s v="WEB-8470"/>
    <d v="2023-06-25T00:00:00"/>
    <s v="Ananya Bose"/>
    <s v="Delhi"/>
    <s v="Books"/>
    <s v="Kids Story Book"/>
    <n v="1"/>
    <n v="395.79"/>
    <s v="Debit Card"/>
    <s v="Delivered"/>
    <n v="3"/>
    <n v="395.79"/>
    <m/>
    <m/>
    <m/>
    <m/>
    <m/>
    <m/>
    <s v="Completed"/>
    <s v="No"/>
    <s v="No"/>
    <m/>
    <n v="573"/>
    <n v="450"/>
    <n v="594714.6477588166"/>
    <n v="60882.938065984097"/>
    <n v="3.804733727810651"/>
    <s v="Kids Story Book"/>
    <s v="Books"/>
    <s v="Books"/>
    <s v="Books"/>
    <s v="Books"/>
    <n v="23"/>
    <s v="Books"/>
    <m/>
    <n v="2023"/>
    <x v="11"/>
    <n v="25"/>
    <n v="1"/>
    <s v="Weekday"/>
    <m/>
  </r>
  <r>
    <s v="WEB-7357"/>
    <d v="2023-09-09T00:00:00"/>
    <s v="Ananya Singh"/>
    <s v="Delhi"/>
    <s v="Books"/>
    <s v="Self-Help Book"/>
    <n v="3"/>
    <n v="126.21"/>
    <s v="Debit Card"/>
    <s v="Cancelled"/>
    <n v="5"/>
    <n v="378.63"/>
    <m/>
    <m/>
    <m/>
    <m/>
    <m/>
    <m/>
    <s v="Lost Sale"/>
    <s v="No"/>
    <s v="Yes"/>
    <m/>
    <n v="573"/>
    <n v="450"/>
    <n v="594714.6477588166"/>
    <n v="60882.938065984097"/>
    <n v="3.804733727810651"/>
    <s v="Self-Help Book"/>
    <s v="Books"/>
    <s v="Books"/>
    <s v="Books"/>
    <s v="Books"/>
    <n v="19"/>
    <s v="Books"/>
    <m/>
    <n v="2023"/>
    <x v="1"/>
    <n v="9"/>
    <n v="7"/>
    <s v="Weekday"/>
    <m/>
  </r>
  <r>
    <s v="WEB-8552"/>
    <d v="2025-02-22T00:00:00"/>
    <s v="Ishaan Pillai"/>
    <s v="Hyderabad"/>
    <s v="Fashion"/>
    <s v="Sunglasses"/>
    <n v="1"/>
    <n v="2357.33"/>
    <s v="Cash On Delivery"/>
    <s v="Delivered"/>
    <n v="5"/>
    <n v="2357.33"/>
    <m/>
    <m/>
    <m/>
    <m/>
    <m/>
    <m/>
    <s v="Completed"/>
    <s v="Yes"/>
    <s v="No"/>
    <m/>
    <n v="559"/>
    <n v="408"/>
    <n v="1892867.2841657216"/>
    <n v="199432.98236095349"/>
    <n v="3.8949824970828471"/>
    <s v="Sunglasses"/>
    <s v="Fashion"/>
    <s v="Fashion"/>
    <s v="Fashion"/>
    <s v="Fashion"/>
    <n v="53"/>
    <s v="Fashion"/>
    <m/>
    <n v="2025"/>
    <x v="0"/>
    <n v="22"/>
    <n v="7"/>
    <s v="Weekday"/>
    <m/>
  </r>
  <r>
    <s v="WEB-5949"/>
    <d v="2025-05-16T00:00:00"/>
    <s v="Meera Nair"/>
    <s v="Pune"/>
    <s v="Books"/>
    <s v="Notebook Set"/>
    <n v="1"/>
    <n v="522.41"/>
    <s v="Net Banking"/>
    <s v="Pending"/>
    <m/>
    <n v="522.41"/>
    <m/>
    <m/>
    <m/>
    <m/>
    <m/>
    <m/>
    <s v="Pending"/>
    <s v="No"/>
    <s v="Yes"/>
    <m/>
    <n v="595"/>
    <n v="444"/>
    <n v="594714.6477588166"/>
    <n v="60882.938065984097"/>
    <n v="3.804733727810651"/>
    <s v="Notebook Set"/>
    <s v="Books"/>
    <s v="Books"/>
    <s v="Books"/>
    <s v="Books"/>
    <n v="20"/>
    <s v="Books"/>
    <m/>
    <n v="2025"/>
    <x v="6"/>
    <n v="16"/>
    <n v="6"/>
    <s v="Weekday"/>
    <m/>
  </r>
  <r>
    <s v="WEB-5158"/>
    <d v="2024-12-05T00:00:00"/>
    <s v="Rohan Sharma"/>
    <s v="Chennai"/>
    <s v="Electronics"/>
    <s v="Bluetooth Speaker"/>
    <n v="1"/>
    <n v="1227.46"/>
    <s v="Debit Card"/>
    <s v="Delivered"/>
    <n v="5"/>
    <n v="1227.46"/>
    <m/>
    <m/>
    <m/>
    <m/>
    <m/>
    <m/>
    <s v="Completed"/>
    <s v="Yes"/>
    <s v="No"/>
    <m/>
    <n v="558"/>
    <n v="430"/>
    <n v="2759712.3299794244"/>
    <n v="330643.50635802455"/>
    <n v="3.8641711229946525"/>
    <s v="Bluetooth Speaker"/>
    <s v="Electronics"/>
    <s v="Electronics"/>
    <s v="Electronics"/>
    <s v="Electronics"/>
    <n v="48"/>
    <s v="Electronics"/>
    <m/>
    <n v="2024"/>
    <x v="10"/>
    <n v="5"/>
    <n v="5"/>
    <s v="Weekday"/>
    <m/>
  </r>
  <r>
    <s v="WEB-9009"/>
    <d v="2023-03-30T00:00:00"/>
    <s v="Diya Chatterjee"/>
    <s v="Ahmedabad"/>
    <s v="Beauty"/>
    <s v="Hair Oil"/>
    <n v="2"/>
    <n v="982.66"/>
    <s v="Net Banking"/>
    <s v="Delivered"/>
    <n v="4"/>
    <n v="1965.32"/>
    <m/>
    <m/>
    <m/>
    <m/>
    <m/>
    <m/>
    <s v="Completed"/>
    <s v="Yes"/>
    <s v="No"/>
    <m/>
    <n v="589"/>
    <n v="426"/>
    <n v="1098537.4901531704"/>
    <n v="96724.388030634553"/>
    <n v="3.9001122334455669"/>
    <s v="Hair Oil"/>
    <s v="Beauty"/>
    <s v="Beauty"/>
    <s v="Beauty"/>
    <s v="Beauty"/>
    <n v="70"/>
    <s v="Beauty"/>
    <m/>
    <n v="2023"/>
    <x v="4"/>
    <n v="30"/>
    <n v="5"/>
    <s v="Weekday"/>
    <m/>
  </r>
  <r>
    <s v="WEB-9658"/>
    <d v="2024-10-05T00:00:00"/>
    <s v="Vikram Menon"/>
    <s v="Pune"/>
    <s v="Books"/>
    <s v="Fiction Novel"/>
    <n v="2"/>
    <n v="777.18"/>
    <s v="Cash On Delivery"/>
    <s v="Delivered"/>
    <n v="2"/>
    <n v="1554.36"/>
    <m/>
    <m/>
    <m/>
    <m/>
    <m/>
    <m/>
    <s v="Completed"/>
    <s v="Yes"/>
    <s v="No"/>
    <m/>
    <n v="595"/>
    <n v="444"/>
    <n v="594714.6477588166"/>
    <n v="60882.938065984097"/>
    <n v="3.804733727810651"/>
    <s v="Fiction Novel"/>
    <s v="Books"/>
    <s v="Books"/>
    <s v="Books"/>
    <s v="Books"/>
    <n v="11"/>
    <s v="Books"/>
    <m/>
    <n v="2024"/>
    <x v="8"/>
    <n v="5"/>
    <n v="7"/>
    <s v="Weekday"/>
    <m/>
  </r>
  <r>
    <s v="WEB-5115"/>
    <d v="2024-04-13T00:00:00"/>
    <s v="Neha Verma"/>
    <s v="Bengaluru"/>
    <s v="Fashion"/>
    <s v="Running Shoes"/>
    <n v="1"/>
    <n v="1535.83"/>
    <s v="Cash On Delivery"/>
    <s v="Pending"/>
    <n v="3"/>
    <n v="1535.83"/>
    <m/>
    <m/>
    <m/>
    <m/>
    <m/>
    <m/>
    <s v="Pending"/>
    <s v="No"/>
    <s v="Yes"/>
    <m/>
    <n v="567"/>
    <n v="440"/>
    <n v="1892867.2841657216"/>
    <n v="199432.98236095349"/>
    <n v="3.8949824970828471"/>
    <s v="Running Shoes"/>
    <s v="Fashion"/>
    <s v="Fashion"/>
    <s v="Fashion"/>
    <s v="Fashion"/>
    <n v="45"/>
    <s v="Fashion"/>
    <m/>
    <n v="2024"/>
    <x v="7"/>
    <n v="13"/>
    <n v="7"/>
    <s v="Weekday"/>
    <m/>
  </r>
  <r>
    <s v="WEB-8022"/>
    <d v="2025-03-11T00:00:00"/>
    <s v="Sanjay Nair"/>
    <s v="Kolkata"/>
    <s v="Fashion"/>
    <s v="Running Shoes"/>
    <n v="2"/>
    <n v="2234.5"/>
    <s v="Credit Card"/>
    <s v="Pending"/>
    <n v="4"/>
    <n v="4469"/>
    <m/>
    <m/>
    <m/>
    <m/>
    <m/>
    <m/>
    <s v="Pending"/>
    <s v="No"/>
    <s v="Yes"/>
    <m/>
    <n v="590"/>
    <n v="451"/>
    <n v="1892867.2841657216"/>
    <n v="199432.98236095349"/>
    <n v="3.8949824970828471"/>
    <s v="Running Shoes"/>
    <s v="Fashion"/>
    <s v="Fashion"/>
    <s v="Fashion"/>
    <s v="Fashion"/>
    <n v="45"/>
    <s v="Fashion"/>
    <m/>
    <n v="2025"/>
    <x v="4"/>
    <n v="11"/>
    <n v="3"/>
    <s v="Weekday"/>
    <m/>
  </r>
  <r>
    <s v="WEB-7210"/>
    <d v="2023-11-08T00:00:00"/>
    <s v="Rohan Khan"/>
    <s v="Chennai"/>
    <s v="Books"/>
    <s v="Cookbook"/>
    <n v="1"/>
    <n v="768.17"/>
    <s v="Debit Card"/>
    <s v="Pending"/>
    <n v="5"/>
    <n v="768.17"/>
    <m/>
    <m/>
    <m/>
    <m/>
    <m/>
    <m/>
    <s v="Pending"/>
    <s v="No"/>
    <s v="Yes"/>
    <m/>
    <n v="558"/>
    <n v="430"/>
    <n v="594714.6477588166"/>
    <n v="60882.938065984097"/>
    <n v="3.804733727810651"/>
    <s v="Cookbook"/>
    <s v="Books"/>
    <s v="Books"/>
    <s v="Books"/>
    <s v="Books"/>
    <n v="4"/>
    <s v="Books"/>
    <m/>
    <n v="2023"/>
    <x v="3"/>
    <n v="8"/>
    <n v="4"/>
    <s v="Weekday"/>
    <m/>
  </r>
  <r>
    <s v="WEB-7595"/>
    <d v="2024-07-06T00:00:00"/>
    <s v="Rahul Kumar"/>
    <s v="Chennai"/>
    <s v="Beauty"/>
    <s v="Perfume 50Ml"/>
    <n v="1"/>
    <n v="567.23"/>
    <s v="Net Banking"/>
    <s v="Delivered"/>
    <n v="4"/>
    <n v="567.23"/>
    <m/>
    <m/>
    <m/>
    <m/>
    <m/>
    <m/>
    <s v="Completed"/>
    <s v="No"/>
    <s v="No"/>
    <m/>
    <n v="558"/>
    <n v="430"/>
    <n v="1098537.4901531704"/>
    <n v="96724.388030634553"/>
    <n v="3.9001122334455669"/>
    <s v="Perfume 50Ml"/>
    <s v="Beauty"/>
    <s v="Beauty"/>
    <s v="Beauty"/>
    <s v="Beauty"/>
    <n v="18"/>
    <s v="Beauty"/>
    <m/>
    <n v="2024"/>
    <x v="2"/>
    <n v="6"/>
    <n v="7"/>
    <s v="Weekday"/>
    <m/>
  </r>
  <r>
    <s v="WEB-9431"/>
    <d v="2023-04-01T00:00:00"/>
    <s v="Diya Nair"/>
    <s v="Mumbai"/>
    <s v="Fashion"/>
    <s v="Sunglasses"/>
    <n v="1"/>
    <n v="1487.47"/>
    <s v="Cash On Delivery"/>
    <s v="Delivered"/>
    <n v="5"/>
    <n v="1487.47"/>
    <m/>
    <m/>
    <m/>
    <m/>
    <m/>
    <m/>
    <s v="Completed"/>
    <s v="Yes"/>
    <s v="No"/>
    <m/>
    <n v="619"/>
    <n v="468"/>
    <n v="1892867.2841657216"/>
    <n v="199432.98236095349"/>
    <n v="3.8949824970828471"/>
    <s v="Sunglasses"/>
    <s v="Fashion"/>
    <s v="Fashion"/>
    <s v="Fashion"/>
    <s v="Fashion"/>
    <n v="53"/>
    <s v="Fashion"/>
    <m/>
    <n v="2023"/>
    <x v="7"/>
    <n v="1"/>
    <n v="7"/>
    <s v="Weekend"/>
    <m/>
  </r>
  <r>
    <s v="WEB-8669"/>
    <d v="2025-06-10T00:00:00"/>
    <s v="Aditya Malhotra"/>
    <s v="Chennai"/>
    <s v="Fashion"/>
    <s v="Men'S T-Shirt"/>
    <n v="1"/>
    <n v="793.36"/>
    <s v="Credit Card"/>
    <s v="Delivered"/>
    <n v="5"/>
    <n v="793.36"/>
    <m/>
    <m/>
    <m/>
    <m/>
    <m/>
    <m/>
    <s v="Completed"/>
    <s v="No"/>
    <s v="No"/>
    <m/>
    <n v="558"/>
    <n v="430"/>
    <n v="1892867.2841657216"/>
    <n v="199432.98236095349"/>
    <n v="3.8949824970828471"/>
    <s v="Men'S T-Shirt"/>
    <s v="Fashion"/>
    <s v="Fashion"/>
    <s v="Fashion"/>
    <s v="Fashion"/>
    <n v="55"/>
    <s v="Fashion"/>
    <m/>
    <n v="2025"/>
    <x v="11"/>
    <n v="10"/>
    <n v="3"/>
    <s v="Weekday"/>
    <m/>
  </r>
  <r>
    <s v="WEB-6361"/>
    <d v="2024-03-04T00:00:00"/>
    <s v="Arjun Sharma"/>
    <s v="Hyderabad"/>
    <s v="Home &amp; Kitchen"/>
    <s v="Water Bottle"/>
    <n v="2"/>
    <n v="1287.3499999999999"/>
    <s v="Debit Card"/>
    <s v="Delivered"/>
    <n v="5"/>
    <n v="2574.6999999999998"/>
    <m/>
    <m/>
    <m/>
    <m/>
    <m/>
    <m/>
    <s v="Completed"/>
    <s v="Yes"/>
    <s v="No"/>
    <m/>
    <n v="559"/>
    <n v="408"/>
    <n v="1463424.4009529033"/>
    <n v="118285.78776560788"/>
    <n v="3.8140589569160999"/>
    <s v="Water Bottle"/>
    <s v="Home &amp; Kitchen"/>
    <s v="Home &amp; Kitchen"/>
    <s v="Home &amp; Kitchen"/>
    <s v="Home &amp; Kitchen"/>
    <n v="2"/>
    <s v="Home &amp; Kitchen"/>
    <m/>
    <n v="2024"/>
    <x v="4"/>
    <n v="4"/>
    <n v="2"/>
    <s v="Weekday"/>
    <m/>
  </r>
  <r>
    <s v="WEB-5307"/>
    <d v="2025-06-15T00:00:00"/>
    <s v="Vivaan Pillai"/>
    <s v="Chennai"/>
    <s v="Home &amp; Kitchen"/>
    <s v="Table Lamp"/>
    <n v="1"/>
    <n v="1990.62"/>
    <s v="Credit Card"/>
    <s v="Pending"/>
    <n v="4"/>
    <n v="1990.62"/>
    <m/>
    <m/>
    <m/>
    <m/>
    <m/>
    <m/>
    <s v="Pending"/>
    <s v="No"/>
    <s v="Yes"/>
    <m/>
    <n v="558"/>
    <n v="430"/>
    <n v="1463424.4009529033"/>
    <n v="118285.78776560788"/>
    <n v="3.8140589569160999"/>
    <s v="Table Lamp"/>
    <s v="Home &amp; Kitchen"/>
    <s v="Home &amp; Kitchen"/>
    <s v="Home &amp; Kitchen"/>
    <s v="Home &amp; Kitchen"/>
    <n v="32"/>
    <s v="Home &amp; Kitchen"/>
    <m/>
    <n v="2025"/>
    <x v="11"/>
    <n v="15"/>
    <n v="1"/>
    <s v="Weekday"/>
    <m/>
  </r>
  <r>
    <s v="WEB-7047"/>
    <d v="2023-10-11T00:00:00"/>
    <s v="Aarav Nair"/>
    <s v="Kolkata"/>
    <s v="Books"/>
    <s v="Notebook Set"/>
    <n v="1"/>
    <n v="412.43"/>
    <s v="Upi"/>
    <s v="Delivered"/>
    <n v="2"/>
    <n v="412.43"/>
    <m/>
    <m/>
    <m/>
    <m/>
    <m/>
    <m/>
    <s v="Completed"/>
    <s v="No"/>
    <s v="No"/>
    <m/>
    <n v="590"/>
    <n v="451"/>
    <n v="594714.6477588166"/>
    <n v="60882.938065984097"/>
    <n v="3.804733727810651"/>
    <s v="Notebook Set"/>
    <s v="Books"/>
    <s v="Books"/>
    <s v="Books"/>
    <s v="Books"/>
    <n v="20"/>
    <s v="Books"/>
    <m/>
    <n v="2023"/>
    <x v="8"/>
    <n v="11"/>
    <n v="4"/>
    <s v="Weekday"/>
    <m/>
  </r>
  <r>
    <s v="WEB-9028"/>
    <d v="2024-09-01T00:00:00"/>
    <s v="Arjun Gupta"/>
    <s v="Pune"/>
    <s v="Books"/>
    <s v="Self-Help Book"/>
    <n v="3"/>
    <n v="551.32000000000005"/>
    <s v="Credit Card"/>
    <s v="Delivered"/>
    <n v="3"/>
    <n v="1653.96"/>
    <m/>
    <m/>
    <m/>
    <m/>
    <m/>
    <m/>
    <s v="Completed"/>
    <s v="Yes"/>
    <s v="No"/>
    <m/>
    <n v="595"/>
    <n v="444"/>
    <n v="594714.6477588166"/>
    <n v="60882.938065984097"/>
    <n v="3.804733727810651"/>
    <s v="Self-Help Book"/>
    <s v="Books"/>
    <s v="Books"/>
    <s v="Books"/>
    <s v="Books"/>
    <n v="19"/>
    <s v="Books"/>
    <m/>
    <n v="2024"/>
    <x v="1"/>
    <n v="1"/>
    <n v="1"/>
    <s v="Weekend"/>
    <m/>
  </r>
  <r>
    <s v="WEB-5751"/>
    <d v="2023-06-30T00:00:00"/>
    <s v="Karan Iyer"/>
    <s v="Bengaluru"/>
    <s v="Home &amp; Kitchen"/>
    <s v="Non-Stick Pan"/>
    <n v="1"/>
    <n v="1166.06"/>
    <s v="Net Banking"/>
    <s v="Delivered"/>
    <n v="5"/>
    <n v="1166.06"/>
    <m/>
    <m/>
    <m/>
    <m/>
    <m/>
    <m/>
    <s v="Completed"/>
    <s v="Yes"/>
    <s v="No"/>
    <m/>
    <n v="567"/>
    <n v="440"/>
    <n v="1463424.4009529033"/>
    <n v="118285.78776560788"/>
    <n v="3.8140589569160999"/>
    <s v="Non-Stick Pan"/>
    <s v="Home &amp; Kitchen"/>
    <s v="Home &amp; Kitchen"/>
    <s v="Home &amp; Kitchen"/>
    <s v="Home &amp; Kitchen"/>
    <n v="7"/>
    <s v="Home &amp; Kitchen"/>
    <m/>
    <n v="2023"/>
    <x v="11"/>
    <n v="30"/>
    <n v="6"/>
    <s v="Weekday"/>
    <m/>
  </r>
  <r>
    <s v="WEB-6971"/>
    <d v="2025-03-19T00:00:00"/>
    <s v="Neha Das"/>
    <s v="Ahmedabad"/>
    <s v="Beauty"/>
    <s v="Lipstick"/>
    <n v="1"/>
    <n v="105.61"/>
    <s v="Net Banking"/>
    <s v="Pending"/>
    <n v="5"/>
    <n v="105.61"/>
    <m/>
    <m/>
    <m/>
    <m/>
    <m/>
    <m/>
    <s v="Pending"/>
    <s v="No"/>
    <s v="Yes"/>
    <m/>
    <n v="589"/>
    <n v="426"/>
    <n v="1098537.4901531704"/>
    <n v="96724.388030634553"/>
    <n v="3.9001122334455669"/>
    <s v="Lipstick"/>
    <s v="Beauty"/>
    <s v="Beauty"/>
    <s v="Beauty"/>
    <s v="Beauty"/>
    <n v="10"/>
    <s v="Beauty"/>
    <m/>
    <n v="2025"/>
    <x v="4"/>
    <n v="19"/>
    <n v="4"/>
    <s v="Weekday"/>
    <m/>
  </r>
  <r>
    <s v="WEB-5981"/>
    <d v="2023-02-26T00:00:00"/>
    <s v="Vikram Khan"/>
    <s v="Bengaluru"/>
    <s v="Beauty"/>
    <s v="Hair Oil"/>
    <n v="1"/>
    <n v="363.99"/>
    <s v="Net Banking"/>
    <s v="Cancelled"/>
    <n v="5"/>
    <n v="363.99"/>
    <m/>
    <m/>
    <m/>
    <m/>
    <m/>
    <m/>
    <s v="Lost Sale"/>
    <s v="No"/>
    <s v="Yes"/>
    <m/>
    <n v="567"/>
    <n v="440"/>
    <n v="1098537.4901531704"/>
    <n v="96724.388030634553"/>
    <n v="3.9001122334455669"/>
    <s v="Hair Oil"/>
    <s v="Beauty"/>
    <s v="Beauty"/>
    <s v="Beauty"/>
    <s v="Beauty"/>
    <n v="70"/>
    <s v="Beauty"/>
    <m/>
    <n v="2023"/>
    <x v="0"/>
    <n v="26"/>
    <n v="1"/>
    <s v="Weekday"/>
    <m/>
  </r>
  <r>
    <s v="WEB-6990"/>
    <d v="2023-06-06T00:00:00"/>
    <s v="Aarav Bose"/>
    <s v="Hyderabad"/>
    <s v="Home &amp; Kitchen"/>
    <s v="Table Lamp"/>
    <n v="1"/>
    <n v="792.36"/>
    <s v="Net Banking"/>
    <s v="Returned"/>
    <n v="2"/>
    <n v="792.36"/>
    <m/>
    <m/>
    <m/>
    <m/>
    <m/>
    <m/>
    <s v="Completed"/>
    <s v="No"/>
    <s v="No"/>
    <m/>
    <n v="559"/>
    <n v="408"/>
    <n v="1463424.4009529033"/>
    <n v="118285.78776560788"/>
    <n v="3.8140589569160999"/>
    <s v="Table Lamp"/>
    <s v="Home &amp; Kitchen"/>
    <s v="Home &amp; Kitchen"/>
    <s v="Home &amp; Kitchen"/>
    <s v="Home &amp; Kitchen"/>
    <n v="32"/>
    <s v="Home &amp; Kitchen"/>
    <m/>
    <n v="2023"/>
    <x v="11"/>
    <n v="6"/>
    <n v="3"/>
    <s v="Weekday"/>
    <m/>
  </r>
  <r>
    <s v="WEB-5455"/>
    <d v="2023-03-05T00:00:00"/>
    <s v="Riya Joshi"/>
    <s v="Ahmedabad"/>
    <s v="Books"/>
    <s v="Notebook Set"/>
    <n v="3"/>
    <n v="767.14"/>
    <s v="Debit Card"/>
    <s v="Delivered"/>
    <n v="4"/>
    <n v="2301.42"/>
    <m/>
    <m/>
    <m/>
    <m/>
    <m/>
    <m/>
    <s v="Completed"/>
    <s v="Yes"/>
    <s v="No"/>
    <m/>
    <n v="589"/>
    <n v="426"/>
    <n v="594714.6477588166"/>
    <n v="60882.938065984097"/>
    <n v="3.804733727810651"/>
    <s v="Notebook Set"/>
    <s v="Books"/>
    <s v="Books"/>
    <s v="Books"/>
    <s v="Books"/>
    <n v="20"/>
    <s v="Books"/>
    <m/>
    <n v="2023"/>
    <x v="4"/>
    <n v="5"/>
    <n v="1"/>
    <s v="Weekday"/>
    <m/>
  </r>
  <r>
    <s v="WEB-6442"/>
    <d v="2024-11-23T00:00:00"/>
    <s v="Meera Nair"/>
    <s v="Bengaluru"/>
    <s v="Books"/>
    <s v="Notebook Set"/>
    <n v="1"/>
    <n v="696.19"/>
    <s v="Cash On Delivery"/>
    <s v="Delivered"/>
    <n v="5"/>
    <n v="696.19"/>
    <m/>
    <m/>
    <m/>
    <m/>
    <m/>
    <m/>
    <s v="Completed"/>
    <s v="No"/>
    <s v="No"/>
    <m/>
    <n v="567"/>
    <n v="440"/>
    <n v="594714.6477588166"/>
    <n v="60882.938065984097"/>
    <n v="3.804733727810651"/>
    <s v="Notebook Set"/>
    <s v="Books"/>
    <s v="Books"/>
    <s v="Books"/>
    <s v="Books"/>
    <n v="20"/>
    <s v="Books"/>
    <m/>
    <n v="2024"/>
    <x v="3"/>
    <n v="23"/>
    <n v="7"/>
    <s v="Weekday"/>
    <m/>
  </r>
  <r>
    <s v="WEB-6676"/>
    <d v="2023-09-21T00:00:00"/>
    <s v="Saanvi Kumar"/>
    <s v="Bengaluru"/>
    <s v="Fashion"/>
    <s v="Women'S Kurti"/>
    <n v="1"/>
    <n v="2355.67"/>
    <s v="Cash On Delivery"/>
    <s v="Delivered"/>
    <n v="4"/>
    <n v="2355.67"/>
    <m/>
    <m/>
    <m/>
    <m/>
    <m/>
    <m/>
    <s v="Completed"/>
    <s v="Yes"/>
    <s v="No"/>
    <m/>
    <n v="567"/>
    <n v="440"/>
    <n v="1892867.2841657216"/>
    <n v="199432.98236095349"/>
    <n v="3.8949824970828471"/>
    <s v="Women'S Kurti"/>
    <s v="Fashion"/>
    <s v="Fashion"/>
    <s v="Fashion"/>
    <s v="Fashion"/>
    <n v="15"/>
    <s v="Fashion"/>
    <m/>
    <n v="2023"/>
    <x v="1"/>
    <n v="21"/>
    <n v="5"/>
    <s v="Weekday"/>
    <m/>
  </r>
  <r>
    <s v="WEB-7734"/>
    <d v="2025-03-22T00:00:00"/>
    <s v="Rahul Gupta"/>
    <s v="Bengaluru"/>
    <s v="Books"/>
    <s v="Fiction Novel"/>
    <n v="1"/>
    <n v="616.05999999999995"/>
    <s v="Upi"/>
    <s v="Delivered"/>
    <n v="4"/>
    <n v="616.05999999999995"/>
    <m/>
    <m/>
    <m/>
    <m/>
    <m/>
    <m/>
    <s v="Completed"/>
    <s v="No"/>
    <s v="No"/>
    <m/>
    <n v="567"/>
    <n v="440"/>
    <n v="594714.6477588166"/>
    <n v="60882.938065984097"/>
    <n v="3.804733727810651"/>
    <s v="Fiction Novel"/>
    <s v="Books"/>
    <s v="Books"/>
    <s v="Books"/>
    <s v="Books"/>
    <n v="11"/>
    <s v="Books"/>
    <m/>
    <n v="2025"/>
    <x v="4"/>
    <n v="22"/>
    <n v="7"/>
    <s v="Weekday"/>
    <m/>
  </r>
  <r>
    <s v="WEB-6385"/>
    <d v="2024-12-11T00:00:00"/>
    <s v="Aditya Patel"/>
    <s v="Hyderabad"/>
    <s v="Electronics"/>
    <s v="Bluetooth Speaker"/>
    <n v="1"/>
    <n v="1531.16"/>
    <s v="Debit Card"/>
    <s v="Returned"/>
    <n v="4"/>
    <n v="1531.16"/>
    <m/>
    <m/>
    <m/>
    <m/>
    <m/>
    <m/>
    <s v="Completed"/>
    <s v="No"/>
    <s v="No"/>
    <m/>
    <n v="559"/>
    <n v="408"/>
    <n v="2759712.3299794244"/>
    <n v="330643.50635802455"/>
    <n v="3.8641711229946525"/>
    <s v="Bluetooth Speaker"/>
    <s v="Electronics"/>
    <s v="Electronics"/>
    <s v="Electronics"/>
    <s v="Electronics"/>
    <n v="48"/>
    <s v="Electronics"/>
    <m/>
    <n v="2024"/>
    <x v="10"/>
    <n v="11"/>
    <n v="4"/>
    <s v="Weekday"/>
    <m/>
  </r>
  <r>
    <s v="WEB-6723"/>
    <d v="2024-08-28T00:00:00"/>
    <s v="Tanya Mehta"/>
    <s v="Delhi"/>
    <s v="Books"/>
    <s v="Kids Story Book"/>
    <n v="1"/>
    <n v="408.47"/>
    <s v="Upi"/>
    <s v="Delivered"/>
    <m/>
    <n v="408.47"/>
    <m/>
    <m/>
    <m/>
    <m/>
    <m/>
    <m/>
    <s v="Completed"/>
    <s v="No"/>
    <s v="No"/>
    <m/>
    <n v="573"/>
    <n v="450"/>
    <n v="594714.6477588166"/>
    <n v="60882.938065984097"/>
    <n v="3.804733727810651"/>
    <s v="Kids Story Book"/>
    <s v="Books"/>
    <s v="Books"/>
    <s v="Books"/>
    <s v="Books"/>
    <n v="23"/>
    <s v="Books"/>
    <m/>
    <n v="2024"/>
    <x v="9"/>
    <n v="28"/>
    <n v="4"/>
    <s v="Weekday"/>
    <m/>
  </r>
  <r>
    <s v="WEB-7571"/>
    <d v="2024-12-26T00:00:00"/>
    <s v="Kavya Iyer"/>
    <s v="Kolkata"/>
    <s v="Home &amp; Kitchen"/>
    <s v="Storage Box"/>
    <n v="1"/>
    <n v="980.76"/>
    <s v="Unknown"/>
    <s v="Delivered"/>
    <n v="3"/>
    <n v="980.76"/>
    <m/>
    <m/>
    <m/>
    <m/>
    <m/>
    <m/>
    <s v="Completed"/>
    <s v="No"/>
    <s v="No"/>
    <m/>
    <n v="590"/>
    <n v="451"/>
    <n v="1463424.4009529033"/>
    <n v="118285.78776560788"/>
    <n v="3.8140589569160999"/>
    <s v="Storage Box"/>
    <s v="Home &amp; Kitchen"/>
    <s v="Home &amp; Kitchen"/>
    <s v="Home &amp; Kitchen"/>
    <s v="Home &amp; Kitchen"/>
    <n v="8"/>
    <s v="Home &amp; Kitchen"/>
    <m/>
    <n v="2024"/>
    <x v="10"/>
    <n v="26"/>
    <n v="5"/>
    <s v="Weekday"/>
    <m/>
  </r>
  <r>
    <s v="WEB-8065"/>
    <d v="2024-09-28T00:00:00"/>
    <s v="Rahul Menon"/>
    <s v="Chennai"/>
    <s v="Fashion"/>
    <s v="Sunglasses"/>
    <n v="1"/>
    <n v="1260.52"/>
    <s v="Upi"/>
    <s v="Delivered"/>
    <n v="5"/>
    <n v="1260.52"/>
    <m/>
    <m/>
    <m/>
    <m/>
    <m/>
    <m/>
    <s v="Completed"/>
    <s v="Yes"/>
    <s v="No"/>
    <m/>
    <n v="558"/>
    <n v="430"/>
    <n v="1892867.2841657216"/>
    <n v="199432.98236095349"/>
    <n v="3.8949824970828471"/>
    <s v="Sunglasses"/>
    <s v="Fashion"/>
    <s v="Fashion"/>
    <s v="Fashion"/>
    <s v="Fashion"/>
    <n v="53"/>
    <s v="Fashion"/>
    <m/>
    <n v="2024"/>
    <x v="1"/>
    <n v="28"/>
    <n v="7"/>
    <s v="Weekday"/>
    <m/>
  </r>
  <r>
    <s v="WEB-8718"/>
    <d v="2024-08-07T00:00:00"/>
    <s v="Rahul Das"/>
    <s v="Bengaluru"/>
    <s v="Fashion"/>
    <s v="Denim Jeans"/>
    <n v="1"/>
    <n v="2258.27"/>
    <s v="Credit Card"/>
    <s v="Delivered"/>
    <n v="4"/>
    <n v="2258.27"/>
    <m/>
    <m/>
    <m/>
    <m/>
    <m/>
    <m/>
    <s v="Completed"/>
    <s v="Yes"/>
    <s v="No"/>
    <m/>
    <n v="567"/>
    <n v="440"/>
    <n v="1892867.2841657216"/>
    <n v="199432.98236095349"/>
    <n v="3.8949824970828471"/>
    <s v="Denim Jeans"/>
    <s v="Fashion"/>
    <s v="Fashion"/>
    <s v="Fashion"/>
    <s v="Fashion"/>
    <n v="6"/>
    <s v="Fashion"/>
    <m/>
    <n v="2024"/>
    <x v="9"/>
    <n v="7"/>
    <n v="4"/>
    <s v="Weekend"/>
    <m/>
  </r>
  <r>
    <s v="WEB-9023"/>
    <d v="2024-11-01T00:00:00"/>
    <s v="Saanvi Khan"/>
    <s v="Kolkata"/>
    <s v="Fashion"/>
    <s v="Running Shoes"/>
    <n v="1"/>
    <n v="1862.49"/>
    <s v="Upi"/>
    <s v="Returned"/>
    <n v="3"/>
    <n v="1862.49"/>
    <m/>
    <m/>
    <m/>
    <m/>
    <m/>
    <m/>
    <s v="Completed"/>
    <s v="No"/>
    <s v="No"/>
    <m/>
    <n v="590"/>
    <n v="451"/>
    <n v="1892867.2841657216"/>
    <n v="199432.98236095349"/>
    <n v="3.8949824970828471"/>
    <s v="Running Shoes"/>
    <s v="Fashion"/>
    <s v="Fashion"/>
    <s v="Fashion"/>
    <s v="Fashion"/>
    <n v="45"/>
    <s v="Fashion"/>
    <m/>
    <n v="2024"/>
    <x v="3"/>
    <n v="1"/>
    <n v="6"/>
    <s v="Weekend"/>
    <m/>
  </r>
  <r>
    <s v="WEB-7014"/>
    <d v="2023-11-17T00:00:00"/>
    <s v="Karan Mehta"/>
    <s v="Bengaluru"/>
    <s v="Beauty"/>
    <s v="Hair Oil"/>
    <n v="1"/>
    <n v="677.86"/>
    <s v="Cash On Delivery"/>
    <s v="Delivered"/>
    <n v="4"/>
    <n v="677.86"/>
    <m/>
    <m/>
    <m/>
    <m/>
    <m/>
    <m/>
    <s v="Completed"/>
    <s v="No"/>
    <s v="No"/>
    <m/>
    <n v="567"/>
    <n v="440"/>
    <n v="1098537.4901531704"/>
    <n v="96724.388030634553"/>
    <n v="3.9001122334455669"/>
    <s v="Hair Oil"/>
    <s v="Beauty"/>
    <s v="Beauty"/>
    <s v="Beauty"/>
    <s v="Beauty"/>
    <n v="70"/>
    <s v="Beauty"/>
    <m/>
    <n v="2023"/>
    <x v="3"/>
    <n v="17"/>
    <n v="6"/>
    <s v="Weekday"/>
    <m/>
  </r>
  <r>
    <s v="WEB-9042"/>
    <d v="2024-04-16T00:00:00"/>
    <s v="Simran Chatterjee"/>
    <s v="Chennai"/>
    <s v="Home &amp; Kitchen"/>
    <s v="Water Bottle"/>
    <n v="2"/>
    <n v="563.59"/>
    <s v="Credit Card"/>
    <s v="Delivered"/>
    <n v="2"/>
    <n v="1127.18"/>
    <m/>
    <m/>
    <m/>
    <m/>
    <m/>
    <m/>
    <s v="Completed"/>
    <s v="Yes"/>
    <s v="No"/>
    <m/>
    <n v="558"/>
    <n v="430"/>
    <n v="1463424.4009529033"/>
    <n v="118285.78776560788"/>
    <n v="3.8140589569160999"/>
    <s v="Water Bottle"/>
    <s v="Home &amp; Kitchen"/>
    <s v="Home &amp; Kitchen"/>
    <s v="Home &amp; Kitchen"/>
    <s v="Home &amp; Kitchen"/>
    <n v="2"/>
    <s v="Home &amp; Kitchen"/>
    <m/>
    <n v="2024"/>
    <x v="7"/>
    <n v="16"/>
    <n v="3"/>
    <s v="Weekday"/>
    <m/>
  </r>
  <r>
    <s v="WEB-6070"/>
    <d v="2025-04-07T00:00:00"/>
    <s v="Aarav Pillai"/>
    <s v="Hyderabad"/>
    <s v="Books"/>
    <s v="Kids Story Book"/>
    <n v="1"/>
    <n v="467.26"/>
    <s v="Net Banking"/>
    <s v="Pending"/>
    <n v="4"/>
    <n v="467.26"/>
    <m/>
    <m/>
    <m/>
    <m/>
    <m/>
    <m/>
    <s v="Pending"/>
    <s v="No"/>
    <s v="Yes"/>
    <m/>
    <n v="559"/>
    <n v="408"/>
    <n v="594714.6477588166"/>
    <n v="60882.938065984097"/>
    <n v="3.804733727810651"/>
    <s v="Kids Story Book"/>
    <s v="Books"/>
    <s v="Books"/>
    <s v="Books"/>
    <s v="Books"/>
    <n v="23"/>
    <s v="Books"/>
    <m/>
    <n v="2025"/>
    <x v="7"/>
    <n v="7"/>
    <n v="2"/>
    <s v="Weekend"/>
    <m/>
  </r>
  <r>
    <s v="WEB-7192"/>
    <d v="2025-05-06T00:00:00"/>
    <s v="Aarav Kapoor"/>
    <s v="Pune"/>
    <s v="Fashion"/>
    <s v="Women'S Kurti"/>
    <n v="2"/>
    <n v="747.86"/>
    <s v="Credit Card"/>
    <s v="Delivered"/>
    <n v="5"/>
    <n v="1495.72"/>
    <m/>
    <m/>
    <m/>
    <m/>
    <m/>
    <m/>
    <s v="Completed"/>
    <s v="Yes"/>
    <s v="No"/>
    <m/>
    <n v="595"/>
    <n v="444"/>
    <n v="1892867.2841657216"/>
    <n v="199432.98236095349"/>
    <n v="3.8949824970828471"/>
    <s v="Women'S Kurti"/>
    <s v="Fashion"/>
    <s v="Fashion"/>
    <s v="Fashion"/>
    <s v="Fashion"/>
    <n v="15"/>
    <s v="Fashion"/>
    <m/>
    <n v="2025"/>
    <x v="6"/>
    <n v="6"/>
    <n v="3"/>
    <s v="Weekday"/>
    <m/>
  </r>
  <r>
    <s v="WEB-7320"/>
    <d v="2024-09-25T00:00:00"/>
    <s v="Ananya Pillai"/>
    <s v="Delhi"/>
    <s v="Beauty"/>
    <s v="Perfume 50Ml"/>
    <n v="3"/>
    <n v="798.50450765864298"/>
    <s v="Credit Card"/>
    <s v="Returned"/>
    <n v="3"/>
    <n v="2395.5135229759289"/>
    <m/>
    <m/>
    <m/>
    <m/>
    <m/>
    <m/>
    <s v="Completed"/>
    <s v="No"/>
    <s v="No"/>
    <m/>
    <n v="573"/>
    <n v="450"/>
    <n v="1098537.4901531704"/>
    <n v="96724.388030634553"/>
    <n v="3.9001122334455669"/>
    <s v="Perfume 50Ml"/>
    <s v="Beauty"/>
    <s v="Beauty"/>
    <s v="Beauty"/>
    <s v="Beauty"/>
    <n v="18"/>
    <s v="Beauty"/>
    <m/>
    <n v="2024"/>
    <x v="1"/>
    <n v="25"/>
    <n v="4"/>
    <s v="Weekday"/>
    <m/>
  </r>
  <r>
    <s v="WEB-5554"/>
    <d v="2024-11-10T00:00:00"/>
    <s v="Rahul Sharma"/>
    <s v="Delhi"/>
    <s v="Electronics"/>
    <s v="Smart Watch"/>
    <n v="1"/>
    <n v="1514.72"/>
    <s v="Upi"/>
    <s v="Delivered"/>
    <n v="4"/>
    <n v="1514.72"/>
    <m/>
    <m/>
    <m/>
    <m/>
    <m/>
    <m/>
    <s v="Completed"/>
    <s v="Yes"/>
    <s v="No"/>
    <m/>
    <n v="573"/>
    <n v="450"/>
    <n v="2759712.3299794244"/>
    <n v="330643.50635802455"/>
    <n v="3.8641711229946525"/>
    <s v="Smart Watch"/>
    <s v="Electronics"/>
    <s v="Electronics"/>
    <s v="Electronics"/>
    <s v="Electronics"/>
    <n v="17"/>
    <s v="Electronics"/>
    <m/>
    <n v="2024"/>
    <x v="3"/>
    <n v="10"/>
    <n v="1"/>
    <s v="Weekday"/>
    <m/>
  </r>
  <r>
    <s v="WEB-7903"/>
    <d v="2024-07-11T00:00:00"/>
    <s v="Pooja Bose"/>
    <s v="Hyderabad"/>
    <s v="Home &amp; Kitchen"/>
    <s v="Storage Box"/>
    <n v="2"/>
    <n v="1564.03"/>
    <s v="Net Banking"/>
    <s v="Returned"/>
    <n v="5"/>
    <n v="3128.06"/>
    <m/>
    <m/>
    <m/>
    <m/>
    <m/>
    <m/>
    <s v="Completed"/>
    <s v="No"/>
    <s v="No"/>
    <m/>
    <n v="559"/>
    <n v="408"/>
    <n v="1463424.4009529033"/>
    <n v="118285.78776560788"/>
    <n v="3.8140589569160999"/>
    <s v="Storage Box"/>
    <s v="Home &amp; Kitchen"/>
    <s v="Home &amp; Kitchen"/>
    <s v="Home &amp; Kitchen"/>
    <s v="Home &amp; Kitchen"/>
    <n v="8"/>
    <s v="Home &amp; Kitchen"/>
    <m/>
    <n v="2024"/>
    <x v="2"/>
    <n v="11"/>
    <n v="5"/>
    <s v="Weekday"/>
    <m/>
  </r>
  <r>
    <s v="WEB-7628"/>
    <d v="2024-08-08T00:00:00"/>
    <s v="Kavya Kumar"/>
    <s v="Kolkata"/>
    <s v="Electronics"/>
    <s v="Power Bank 10000Mah"/>
    <n v="2"/>
    <n v="1463.02"/>
    <s v="Debit Card"/>
    <s v="Delivered"/>
    <n v="4"/>
    <n v="2926.04"/>
    <m/>
    <m/>
    <m/>
    <m/>
    <m/>
    <m/>
    <s v="Completed"/>
    <s v="Yes"/>
    <s v="No"/>
    <m/>
    <n v="590"/>
    <n v="451"/>
    <n v="2759712.3299794244"/>
    <n v="330643.50635802455"/>
    <n v="3.8641711229946525"/>
    <s v="Power Bank 10000Mah"/>
    <s v="Electronics"/>
    <s v="Electronics"/>
    <s v="Electronics"/>
    <s v="Electronics"/>
    <n v="3"/>
    <s v="Electronics"/>
    <m/>
    <n v="2024"/>
    <x v="9"/>
    <n v="8"/>
    <n v="5"/>
    <s v="Weekday"/>
    <m/>
  </r>
  <r>
    <s v="WEB-7036"/>
    <d v="2024-12-16T00:00:00"/>
    <s v="Sanjay Menon"/>
    <s v="Bengaluru"/>
    <s v="Fashion"/>
    <s v="Running Shoes"/>
    <n v="2"/>
    <n v="653.26"/>
    <s v="Upi"/>
    <s v="Delivered"/>
    <n v="4"/>
    <n v="1306.52"/>
    <m/>
    <m/>
    <m/>
    <m/>
    <m/>
    <m/>
    <s v="Completed"/>
    <s v="Yes"/>
    <s v="No"/>
    <m/>
    <n v="567"/>
    <n v="440"/>
    <n v="1892867.2841657216"/>
    <n v="199432.98236095349"/>
    <n v="3.8949824970828471"/>
    <s v="Running Shoes"/>
    <s v="Fashion"/>
    <s v="Fashion"/>
    <s v="Fashion"/>
    <s v="Fashion"/>
    <n v="45"/>
    <s v="Fashion"/>
    <m/>
    <n v="2024"/>
    <x v="10"/>
    <n v="16"/>
    <n v="2"/>
    <s v="Weekday"/>
    <m/>
  </r>
  <r>
    <s v="WEB-9201"/>
    <d v="2024-09-16T00:00:00"/>
    <s v="Vikram Verma"/>
    <s v="Pune"/>
    <s v="Fashion"/>
    <s v="Men'S T-Shirt"/>
    <n v="2"/>
    <n v="764.47"/>
    <s v="Net Banking"/>
    <s v="Pending"/>
    <n v="3"/>
    <n v="1528.94"/>
    <m/>
    <m/>
    <m/>
    <m/>
    <m/>
    <m/>
    <s v="Pending"/>
    <s v="No"/>
    <s v="Yes"/>
    <m/>
    <n v="595"/>
    <n v="444"/>
    <n v="1892867.2841657216"/>
    <n v="199432.98236095349"/>
    <n v="3.8949824970828471"/>
    <s v="Men'S T-Shirt"/>
    <s v="Fashion"/>
    <s v="Fashion"/>
    <s v="Fashion"/>
    <s v="Fashion"/>
    <n v="55"/>
    <s v="Fashion"/>
    <m/>
    <n v="2024"/>
    <x v="1"/>
    <n v="16"/>
    <n v="2"/>
    <s v="Weekday"/>
    <m/>
  </r>
  <r>
    <s v="WEB-8109"/>
    <d v="2023-02-28T00:00:00"/>
    <s v="Aarav Khan"/>
    <s v="Mumbai"/>
    <s v="Home &amp; Kitchen"/>
    <s v="Table Lamp"/>
    <n v="1"/>
    <n v="879.63"/>
    <s v="Net Banking"/>
    <s v="Delivered"/>
    <n v="5"/>
    <n v="879.63"/>
    <m/>
    <m/>
    <m/>
    <m/>
    <m/>
    <m/>
    <s v="Completed"/>
    <s v="No"/>
    <s v="No"/>
    <m/>
    <n v="619"/>
    <n v="468"/>
    <n v="1463424.4009529033"/>
    <n v="118285.78776560788"/>
    <n v="3.8140589569160999"/>
    <s v="Table Lamp"/>
    <s v="Home &amp; Kitchen"/>
    <s v="Home &amp; Kitchen"/>
    <s v="Home &amp; Kitchen"/>
    <s v="Home &amp; Kitchen"/>
    <n v="32"/>
    <s v="Home &amp; Kitchen"/>
    <m/>
    <n v="2023"/>
    <x v="0"/>
    <n v="28"/>
    <n v="3"/>
    <s v="Weekday"/>
    <m/>
  </r>
  <r>
    <s v="WEB-5335"/>
    <d v="2023-11-22T00:00:00"/>
    <s v="Saanvi Sharma"/>
    <s v="Kolkata"/>
    <s v="Beauty"/>
    <s v="Face Cream"/>
    <n v="1"/>
    <n v="1119.21"/>
    <s v="Debit Card"/>
    <s v="Delivered"/>
    <n v="3"/>
    <n v="1119.21"/>
    <m/>
    <m/>
    <m/>
    <m/>
    <m/>
    <m/>
    <s v="Completed"/>
    <s v="Yes"/>
    <s v="No"/>
    <m/>
    <n v="590"/>
    <n v="451"/>
    <n v="1098537.4901531704"/>
    <n v="96724.388030634553"/>
    <n v="3.9001122334455669"/>
    <s v="Face Cream"/>
    <s v="Beauty"/>
    <s v="Beauty"/>
    <s v="Beauty"/>
    <s v="Beauty"/>
    <n v="80"/>
    <s v="Beauty"/>
    <m/>
    <n v="2023"/>
    <x v="3"/>
    <n v="22"/>
    <n v="4"/>
    <s v="Weekday"/>
    <m/>
  </r>
  <r>
    <s v="WEB-5457"/>
    <d v="2023-01-01T00:00:00"/>
    <s v="Rahul Sharma"/>
    <s v="Bengaluru"/>
    <s v="Beauty"/>
    <s v="Perfume 50Ml"/>
    <n v="1"/>
    <n v="1288.03"/>
    <s v="Upi"/>
    <s v="Delivered"/>
    <n v="4"/>
    <n v="1288.03"/>
    <m/>
    <m/>
    <m/>
    <m/>
    <m/>
    <m/>
    <s v="Completed"/>
    <s v="Yes"/>
    <s v="No"/>
    <m/>
    <n v="567"/>
    <n v="440"/>
    <n v="1098537.4901531704"/>
    <n v="96724.388030634553"/>
    <n v="3.9001122334455669"/>
    <s v="Perfume 50Ml"/>
    <s v="Beauty"/>
    <s v="Beauty"/>
    <s v="Beauty"/>
    <s v="Beauty"/>
    <n v="18"/>
    <s v="Beauty"/>
    <m/>
    <n v="2023"/>
    <x v="5"/>
    <n v="1"/>
    <n v="1"/>
    <s v="Weekend"/>
    <m/>
  </r>
  <r>
    <s v="WEB-8774"/>
    <d v="2023-08-04T00:00:00"/>
    <s v="Pooja Malhotra"/>
    <s v="Delhi"/>
    <s v="Beauty"/>
    <s v="Face Cream"/>
    <n v="1"/>
    <n v="957.54"/>
    <s v="Debit Card"/>
    <s v="Delivered"/>
    <n v="5"/>
    <n v="957.54"/>
    <m/>
    <m/>
    <m/>
    <m/>
    <m/>
    <m/>
    <s v="Completed"/>
    <s v="No"/>
    <s v="No"/>
    <m/>
    <n v="573"/>
    <n v="450"/>
    <n v="1098537.4901531704"/>
    <n v="96724.388030634553"/>
    <n v="3.9001122334455669"/>
    <s v="Face Cream"/>
    <s v="Beauty"/>
    <s v="Beauty"/>
    <s v="Beauty"/>
    <s v="Beauty"/>
    <n v="80"/>
    <s v="Beauty"/>
    <m/>
    <n v="2023"/>
    <x v="9"/>
    <n v="4"/>
    <n v="6"/>
    <s v="Weekday"/>
    <m/>
  </r>
  <r>
    <s v="WEB-6741"/>
    <d v="2024-01-26T00:00:00"/>
    <s v="Meera Mehta"/>
    <s v="Pune"/>
    <s v="Beauty"/>
    <s v="Shampoo 200Ml"/>
    <n v="1"/>
    <n v="1034.74"/>
    <s v="Cash On Delivery"/>
    <s v="Delivered"/>
    <n v="4"/>
    <n v="1034.74"/>
    <m/>
    <m/>
    <m/>
    <m/>
    <m/>
    <m/>
    <s v="Completed"/>
    <s v="Yes"/>
    <s v="No"/>
    <m/>
    <n v="595"/>
    <n v="444"/>
    <n v="1098537.4901531704"/>
    <n v="96724.388030634553"/>
    <n v="3.9001122334455669"/>
    <s v="Shampoo 200Ml"/>
    <s v="Beauty"/>
    <s v="Beauty"/>
    <s v="Beauty"/>
    <s v="Beauty"/>
    <n v="64"/>
    <s v="Beauty"/>
    <m/>
    <n v="2024"/>
    <x v="5"/>
    <n v="26"/>
    <n v="6"/>
    <s v="Weekday"/>
    <m/>
  </r>
  <r>
    <s v="WEB-6128"/>
    <d v="2023-08-12T00:00:00"/>
    <s v="Simran Joshi"/>
    <s v="Pune"/>
    <s v="Home &amp; Kitchen"/>
    <s v="Led Bulb Pack"/>
    <n v="2"/>
    <n v="330.02"/>
    <s v="Upi"/>
    <s v="Pending"/>
    <m/>
    <n v="660.04"/>
    <m/>
    <m/>
    <m/>
    <m/>
    <m/>
    <m/>
    <s v="Pending"/>
    <s v="No"/>
    <s v="Yes"/>
    <m/>
    <n v="595"/>
    <n v="444"/>
    <n v="1463424.4009529033"/>
    <n v="118285.78776560788"/>
    <n v="3.8140589569160999"/>
    <s v="Led Bulb Pack"/>
    <s v="Home &amp; Kitchen"/>
    <s v="Home &amp; Kitchen"/>
    <s v="Home &amp; Kitchen"/>
    <s v="Home &amp; Kitchen"/>
    <n v="76"/>
    <s v="Home &amp; Kitchen"/>
    <m/>
    <n v="2023"/>
    <x v="9"/>
    <n v="12"/>
    <n v="7"/>
    <s v="Weekday"/>
    <m/>
  </r>
  <r>
    <s v="WEB-6400"/>
    <d v="2024-06-23T00:00:00"/>
    <s v="Karan Singh"/>
    <s v="Not Provided"/>
    <s v="Home &amp; Kitchen"/>
    <s v="Table Lamp"/>
    <n v="2"/>
    <n v="1231.5"/>
    <s v="Upi"/>
    <s v="Delivered"/>
    <n v="4"/>
    <n v="2463"/>
    <m/>
    <m/>
    <m/>
    <m/>
    <m/>
    <m/>
    <s v="Completed"/>
    <s v="Yes"/>
    <s v="No"/>
    <m/>
    <n v="50"/>
    <n v="37"/>
    <n v="1463424.4009529033"/>
    <n v="118285.78776560788"/>
    <n v="3.8140589569160999"/>
    <s v="Table Lamp"/>
    <s v="Home &amp; Kitchen"/>
    <s v="Home &amp; Kitchen"/>
    <s v="Home &amp; Kitchen"/>
    <s v="Home &amp; Kitchen"/>
    <n v="32"/>
    <s v="Home &amp; Kitchen"/>
    <m/>
    <n v="2024"/>
    <x v="11"/>
    <n v="23"/>
    <n v="1"/>
    <s v="Weekday"/>
    <m/>
  </r>
  <r>
    <s v="WEB-5910"/>
    <d v="2024-12-08T00:00:00"/>
    <s v="Sanjay Sharma"/>
    <s v="Chennai"/>
    <s v="Electronics"/>
    <s v="Usb Cable"/>
    <n v="1"/>
    <n v="1039.31"/>
    <s v="Net Banking"/>
    <s v="Delivered"/>
    <n v="5"/>
    <n v="1039.31"/>
    <m/>
    <m/>
    <m/>
    <m/>
    <m/>
    <m/>
    <s v="Completed"/>
    <s v="Yes"/>
    <s v="No"/>
    <m/>
    <n v="558"/>
    <n v="430"/>
    <n v="2759712.3299794244"/>
    <n v="330643.50635802455"/>
    <n v="3.8641711229946525"/>
    <s v="Usb Cable"/>
    <s v="Electronics"/>
    <s v="Electronics"/>
    <s v="Electronics"/>
    <s v="Electronics"/>
    <n v="13"/>
    <s v="Electronics"/>
    <m/>
    <n v="2024"/>
    <x v="10"/>
    <n v="8"/>
    <n v="1"/>
    <s v="Weekday"/>
    <m/>
  </r>
  <r>
    <s v="WEB-9569"/>
    <d v="2023-06-02T00:00:00"/>
    <s v="Tanya Kapoor"/>
    <s v="Ahmedabad"/>
    <s v="Fashion"/>
    <s v="Sunglasses"/>
    <n v="1"/>
    <n v="1584.7"/>
    <s v="Debit Card"/>
    <s v="Delivered"/>
    <n v="4"/>
    <n v="1584.7"/>
    <m/>
    <m/>
    <m/>
    <m/>
    <m/>
    <m/>
    <s v="Completed"/>
    <s v="Yes"/>
    <s v="No"/>
    <m/>
    <n v="589"/>
    <n v="426"/>
    <n v="1892867.2841657216"/>
    <n v="199432.98236095349"/>
    <n v="3.8949824970828471"/>
    <s v="Sunglasses"/>
    <s v="Fashion"/>
    <s v="Fashion"/>
    <s v="Fashion"/>
    <s v="Fashion"/>
    <n v="53"/>
    <s v="Fashion"/>
    <m/>
    <n v="2023"/>
    <x v="11"/>
    <n v="2"/>
    <n v="6"/>
    <s v="Weekday"/>
    <m/>
  </r>
  <r>
    <s v="WEB-9461"/>
    <d v="2023-09-15T00:00:00"/>
    <s v="Meera Menon"/>
    <s v="Pune"/>
    <s v="Home &amp; Kitchen"/>
    <s v="Table Lamp"/>
    <n v="1"/>
    <n v="1163.27"/>
    <s v="Debit Card"/>
    <s v="Delivered"/>
    <n v="5"/>
    <n v="1163.27"/>
    <m/>
    <m/>
    <m/>
    <m/>
    <m/>
    <m/>
    <s v="Completed"/>
    <s v="Yes"/>
    <s v="No"/>
    <m/>
    <n v="595"/>
    <n v="444"/>
    <n v="1463424.4009529033"/>
    <n v="118285.78776560788"/>
    <n v="3.8140589569160999"/>
    <s v="Table Lamp"/>
    <s v="Home &amp; Kitchen"/>
    <s v="Home &amp; Kitchen"/>
    <s v="Home &amp; Kitchen"/>
    <s v="Home &amp; Kitchen"/>
    <n v="32"/>
    <s v="Home &amp; Kitchen"/>
    <m/>
    <n v="2023"/>
    <x v="1"/>
    <n v="15"/>
    <n v="6"/>
    <s v="Weekday"/>
    <m/>
  </r>
  <r>
    <s v="WEB-9103"/>
    <d v="2023-10-10T00:00:00"/>
    <s v="Kavya Das"/>
    <s v="Delhi"/>
    <s v="Home &amp; Kitchen"/>
    <s v="Non-Stick Pan"/>
    <n v="1"/>
    <n v="252.18"/>
    <s v="Net Banking"/>
    <s v="Delivered"/>
    <n v="2"/>
    <n v="252.18"/>
    <m/>
    <m/>
    <m/>
    <m/>
    <m/>
    <m/>
    <s v="Completed"/>
    <s v="No"/>
    <s v="No"/>
    <m/>
    <n v="573"/>
    <n v="450"/>
    <n v="1463424.4009529033"/>
    <n v="118285.78776560788"/>
    <n v="3.8140589569160999"/>
    <s v="Non-Stick Pan"/>
    <s v="Home &amp; Kitchen"/>
    <s v="Home &amp; Kitchen"/>
    <s v="Home &amp; Kitchen"/>
    <s v="Home &amp; Kitchen"/>
    <n v="7"/>
    <s v="Home &amp; Kitchen"/>
    <m/>
    <n v="2023"/>
    <x v="8"/>
    <n v="10"/>
    <n v="3"/>
    <s v="Weekday"/>
    <m/>
  </r>
  <r>
    <s v="WEB-6254"/>
    <d v="2023-07-03T00:00:00"/>
    <s v="Kavya Joshi"/>
    <s v="Mumbai"/>
    <s v="Beauty"/>
    <s v="Hair Oil"/>
    <n v="3"/>
    <n v="302.27999999999997"/>
    <s v="Upi"/>
    <s v="Delivered"/>
    <n v="3"/>
    <n v="906.83999999999992"/>
    <m/>
    <m/>
    <m/>
    <m/>
    <m/>
    <m/>
    <s v="Completed"/>
    <s v="No"/>
    <s v="No"/>
    <m/>
    <n v="619"/>
    <n v="468"/>
    <n v="1098537.4901531704"/>
    <n v="96724.388030634553"/>
    <n v="3.9001122334455669"/>
    <s v="Hair Oil"/>
    <s v="Beauty"/>
    <s v="Beauty"/>
    <s v="Beauty"/>
    <s v="Beauty"/>
    <n v="70"/>
    <s v="Beauty"/>
    <m/>
    <n v="2023"/>
    <x v="2"/>
    <n v="3"/>
    <n v="2"/>
    <s v="Weekday"/>
    <m/>
  </r>
  <r>
    <s v="WEB-7846"/>
    <d v="2023-06-30T00:00:00"/>
    <s v="Simran Pillai"/>
    <s v="Mumbai"/>
    <s v="Electronics"/>
    <s v="Smart Watch"/>
    <n v="1"/>
    <n v="1784.13"/>
    <s v="Net Banking"/>
    <s v="Pending"/>
    <m/>
    <n v="1784.13"/>
    <m/>
    <m/>
    <m/>
    <m/>
    <m/>
    <m/>
    <s v="Pending"/>
    <s v="No"/>
    <s v="Yes"/>
    <m/>
    <n v="619"/>
    <n v="468"/>
    <n v="2759712.3299794244"/>
    <n v="330643.50635802455"/>
    <n v="3.8641711229946525"/>
    <s v="Smart Watch"/>
    <s v="Electronics"/>
    <s v="Electronics"/>
    <s v="Electronics"/>
    <s v="Electronics"/>
    <n v="17"/>
    <s v="Electronics"/>
    <m/>
    <n v="2023"/>
    <x v="11"/>
    <n v="30"/>
    <n v="6"/>
    <s v="Weekday"/>
    <m/>
  </r>
  <r>
    <s v="WEB-5233"/>
    <d v="2023-12-13T00:00:00"/>
    <s v="Aarav Menon"/>
    <s v="Kolkata"/>
    <s v="Electronics"/>
    <s v="Wireless Earbuds"/>
    <n v="1"/>
    <n v="3101.51"/>
    <s v="Net Banking"/>
    <s v="Delivered"/>
    <n v="4"/>
    <n v="3101.51"/>
    <m/>
    <m/>
    <m/>
    <m/>
    <m/>
    <m/>
    <s v="Completed"/>
    <s v="Yes"/>
    <s v="No"/>
    <m/>
    <n v="590"/>
    <n v="451"/>
    <n v="2759712.3299794244"/>
    <n v="330643.50635802455"/>
    <n v="3.8641711229946525"/>
    <s v="Wireless Earbuds"/>
    <s v="Electronics"/>
    <s v="Electronics"/>
    <s v="Electronics"/>
    <s v="Electronics"/>
    <n v="12"/>
    <s v="Electronics"/>
    <m/>
    <n v="2023"/>
    <x v="10"/>
    <n v="13"/>
    <n v="4"/>
    <s v="Weekday"/>
    <m/>
  </r>
  <r>
    <s v="WEB-8803"/>
    <d v="2024-11-22T00:00:00"/>
    <s v="Arjun Kumar"/>
    <s v="Pune"/>
    <s v="Electronics"/>
    <s v="Power Bank 10000Mah"/>
    <n v="1"/>
    <n v="2399.52"/>
    <s v="Cash On Delivery"/>
    <s v="Delivered"/>
    <n v="1"/>
    <n v="2399.52"/>
    <m/>
    <m/>
    <m/>
    <m/>
    <m/>
    <m/>
    <s v="Completed"/>
    <s v="Yes"/>
    <s v="No"/>
    <m/>
    <n v="595"/>
    <n v="444"/>
    <n v="2759712.3299794244"/>
    <n v="330643.50635802455"/>
    <n v="3.8641711229946525"/>
    <s v="Power Bank 10000Mah"/>
    <s v="Electronics"/>
    <s v="Electronics"/>
    <s v="Electronics"/>
    <s v="Electronics"/>
    <n v="3"/>
    <s v="Electronics"/>
    <m/>
    <n v="2024"/>
    <x v="3"/>
    <n v="22"/>
    <n v="6"/>
    <s v="Weekday"/>
    <m/>
  </r>
  <r>
    <s v="WEB-9507"/>
    <d v="2024-05-29T00:00:00"/>
    <s v="Arjun Nair"/>
    <s v="Ahmedabad"/>
    <s v="Books"/>
    <s v="Fiction Novel"/>
    <n v="1"/>
    <n v="782.12"/>
    <s v="Debit Card"/>
    <s v="Cancelled"/>
    <n v="4"/>
    <n v="782.12"/>
    <m/>
    <m/>
    <m/>
    <m/>
    <m/>
    <m/>
    <s v="Lost Sale"/>
    <s v="No"/>
    <s v="Yes"/>
    <m/>
    <n v="589"/>
    <n v="426"/>
    <n v="594714.6477588166"/>
    <n v="60882.938065984097"/>
    <n v="3.804733727810651"/>
    <s v="Fiction Novel"/>
    <s v="Books"/>
    <s v="Books"/>
    <s v="Books"/>
    <s v="Books"/>
    <n v="11"/>
    <s v="Books"/>
    <m/>
    <n v="2024"/>
    <x v="6"/>
    <n v="29"/>
    <n v="4"/>
    <s v="Weekday"/>
    <m/>
  </r>
  <r>
    <s v="WEB-7924"/>
    <d v="2023-04-10T00:00:00"/>
    <s v="Aarav Menon"/>
    <s v="Pune"/>
    <s v="Electronics"/>
    <s v="Smart Watch"/>
    <n v="1"/>
    <n v="1803.33"/>
    <s v="Net Banking"/>
    <s v="Pending"/>
    <n v="1"/>
    <n v="1803.33"/>
    <m/>
    <m/>
    <m/>
    <m/>
    <m/>
    <m/>
    <s v="Pending"/>
    <s v="No"/>
    <s v="Yes"/>
    <m/>
    <n v="595"/>
    <n v="444"/>
    <n v="2759712.3299794244"/>
    <n v="330643.50635802455"/>
    <n v="3.8641711229946525"/>
    <s v="Smart Watch"/>
    <s v="Electronics"/>
    <s v="Electronics"/>
    <s v="Electronics"/>
    <s v="Electronics"/>
    <n v="17"/>
    <s v="Electronics"/>
    <m/>
    <n v="2023"/>
    <x v="7"/>
    <n v="10"/>
    <n v="2"/>
    <s v="Weekday"/>
    <m/>
  </r>
  <r>
    <s v="WEB-6119"/>
    <d v="2024-07-29T00:00:00"/>
    <s v="Aarav Kumar"/>
    <s v="Chennai"/>
    <s v="Books"/>
    <s v="Kids Story Book"/>
    <n v="1"/>
    <n v="384.32"/>
    <s v="Upi"/>
    <s v="Delivered"/>
    <n v="3"/>
    <n v="384.32"/>
    <m/>
    <m/>
    <m/>
    <m/>
    <m/>
    <m/>
    <s v="Completed"/>
    <s v="No"/>
    <s v="No"/>
    <m/>
    <n v="558"/>
    <n v="430"/>
    <n v="594714.6477588166"/>
    <n v="60882.938065984097"/>
    <n v="3.804733727810651"/>
    <s v="Kids Story Book"/>
    <s v="Books"/>
    <s v="Books"/>
    <s v="Books"/>
    <s v="Books"/>
    <n v="23"/>
    <s v="Books"/>
    <m/>
    <n v="2024"/>
    <x v="2"/>
    <n v="29"/>
    <n v="2"/>
    <s v="Weekday"/>
    <m/>
  </r>
  <r>
    <s v="WEB-8149"/>
    <d v="2024-08-15T00:00:00"/>
    <s v="Vivaan Malhotra"/>
    <s v="Hyderabad"/>
    <s v="Books"/>
    <s v="Kids Story Book"/>
    <n v="1"/>
    <n v="104.28"/>
    <s v="Debit Card"/>
    <s v="Pending"/>
    <m/>
    <n v="104.28"/>
    <m/>
    <m/>
    <m/>
    <m/>
    <m/>
    <m/>
    <s v="Pending"/>
    <s v="No"/>
    <s v="Yes"/>
    <m/>
    <n v="559"/>
    <n v="408"/>
    <n v="594714.6477588166"/>
    <n v="60882.938065984097"/>
    <n v="3.804733727810651"/>
    <s v="Kids Story Book"/>
    <s v="Books"/>
    <s v="Books"/>
    <s v="Books"/>
    <s v="Books"/>
    <n v="23"/>
    <s v="Books"/>
    <m/>
    <n v="2024"/>
    <x v="9"/>
    <n v="15"/>
    <n v="5"/>
    <s v="Weekday"/>
    <m/>
  </r>
  <r>
    <s v="WEB-6578"/>
    <d v="2023-07-03T00:00:00"/>
    <s v="Rohan Singh"/>
    <s v="Ahmedabad"/>
    <s v="Beauty"/>
    <s v="Hair Oil"/>
    <n v="1"/>
    <n v="945.43"/>
    <s v="Cash On Delivery"/>
    <s v="Delivered"/>
    <n v="5"/>
    <n v="945.43"/>
    <m/>
    <m/>
    <m/>
    <m/>
    <m/>
    <m/>
    <s v="Completed"/>
    <s v="No"/>
    <s v="No"/>
    <m/>
    <n v="589"/>
    <n v="426"/>
    <n v="1098537.4901531704"/>
    <n v="96724.388030634553"/>
    <n v="3.9001122334455669"/>
    <s v="Hair Oil"/>
    <s v="Beauty"/>
    <s v="Beauty"/>
    <s v="Beauty"/>
    <s v="Beauty"/>
    <n v="70"/>
    <s v="Beauty"/>
    <m/>
    <n v="2023"/>
    <x v="2"/>
    <n v="3"/>
    <n v="2"/>
    <s v="Weekday"/>
    <m/>
  </r>
  <r>
    <s v="WEB-8888"/>
    <d v="2024-11-20T00:00:00"/>
    <s v="Meera Pillai"/>
    <s v="Delhi"/>
    <s v="Beauty"/>
    <s v="Shampoo 200Ml"/>
    <n v="1"/>
    <n v="1419.42"/>
    <s v="Debit Card"/>
    <s v="Delivered"/>
    <n v="2"/>
    <n v="1419.42"/>
    <m/>
    <m/>
    <m/>
    <m/>
    <m/>
    <m/>
    <s v="Completed"/>
    <s v="Yes"/>
    <s v="No"/>
    <m/>
    <n v="573"/>
    <n v="450"/>
    <n v="1098537.4901531704"/>
    <n v="96724.388030634553"/>
    <n v="3.9001122334455669"/>
    <s v="Shampoo 200Ml"/>
    <s v="Beauty"/>
    <s v="Beauty"/>
    <s v="Beauty"/>
    <s v="Beauty"/>
    <n v="64"/>
    <s v="Beauty"/>
    <m/>
    <n v="2024"/>
    <x v="3"/>
    <n v="20"/>
    <n v="4"/>
    <s v="Weekday"/>
    <m/>
  </r>
  <r>
    <s v="WEB-9651"/>
    <d v="2023-10-17T00:00:00"/>
    <s v="Neha Gupta"/>
    <s v="Hyderabad"/>
    <s v="Home &amp; Kitchen"/>
    <s v="Table Lamp"/>
    <n v="1"/>
    <n v="1336.45"/>
    <s v="Credit Card"/>
    <s v="Cancelled"/>
    <n v="3"/>
    <n v="1336.45"/>
    <m/>
    <m/>
    <m/>
    <m/>
    <m/>
    <m/>
    <s v="Lost Sale"/>
    <s v="No"/>
    <s v="Yes"/>
    <m/>
    <n v="559"/>
    <n v="408"/>
    <n v="1463424.4009529033"/>
    <n v="118285.78776560788"/>
    <n v="3.8140589569160999"/>
    <s v="Table Lamp"/>
    <s v="Home &amp; Kitchen"/>
    <s v="Home &amp; Kitchen"/>
    <s v="Home &amp; Kitchen"/>
    <s v="Home &amp; Kitchen"/>
    <n v="32"/>
    <s v="Home &amp; Kitchen"/>
    <m/>
    <n v="2023"/>
    <x v="8"/>
    <n v="17"/>
    <n v="3"/>
    <s v="Weekday"/>
    <m/>
  </r>
  <r>
    <s v="WEB-5847"/>
    <d v="2023-11-08T00:00:00"/>
    <s v="Kavya Iyer"/>
    <s v="Bengaluru"/>
    <s v="Books"/>
    <s v="Self-Help Book"/>
    <n v="2"/>
    <n v="266.45"/>
    <s v="Credit Card"/>
    <s v="Pending"/>
    <n v="3"/>
    <n v="532.9"/>
    <m/>
    <m/>
    <m/>
    <m/>
    <m/>
    <m/>
    <s v="Pending"/>
    <s v="No"/>
    <s v="Yes"/>
    <m/>
    <n v="567"/>
    <n v="440"/>
    <n v="594714.6477588166"/>
    <n v="60882.938065984097"/>
    <n v="3.804733727810651"/>
    <s v="Self-Help Book"/>
    <s v="Books"/>
    <s v="Books"/>
    <s v="Books"/>
    <s v="Books"/>
    <n v="19"/>
    <s v="Books"/>
    <m/>
    <n v="2023"/>
    <x v="3"/>
    <n v="8"/>
    <n v="4"/>
    <s v="Weekday"/>
    <m/>
  </r>
  <r>
    <s v="WEB-9263"/>
    <d v="2023-08-03T00:00:00"/>
    <s v="Ananya Nair"/>
    <s v="Pune"/>
    <s v="Fashion"/>
    <s v="Denim Jeans"/>
    <n v="1"/>
    <n v="1581.98"/>
    <s v="Net Banking"/>
    <s v="Delivered"/>
    <n v="4"/>
    <n v="1581.98"/>
    <m/>
    <m/>
    <m/>
    <m/>
    <m/>
    <m/>
    <s v="Completed"/>
    <s v="Yes"/>
    <s v="No"/>
    <m/>
    <n v="595"/>
    <n v="444"/>
    <n v="1892867.2841657216"/>
    <n v="199432.98236095349"/>
    <n v="3.8949824970828471"/>
    <s v="Denim Jeans"/>
    <s v="Fashion"/>
    <s v="Fashion"/>
    <s v="Fashion"/>
    <s v="Fashion"/>
    <n v="6"/>
    <s v="Fashion"/>
    <m/>
    <n v="2023"/>
    <x v="9"/>
    <n v="3"/>
    <n v="5"/>
    <s v="Weekday"/>
    <m/>
  </r>
  <r>
    <s v="WEB-6039"/>
    <d v="2023-02-10T00:00:00"/>
    <s v="Riya Menon"/>
    <s v="Pune"/>
    <s v="Electronics"/>
    <s v="Bluetooth Speaker"/>
    <n v="1"/>
    <n v="1600.26"/>
    <s v="Debit Card"/>
    <s v="Delivered"/>
    <n v="3"/>
    <n v="1600.26"/>
    <m/>
    <m/>
    <m/>
    <m/>
    <m/>
    <m/>
    <s v="Completed"/>
    <s v="Yes"/>
    <s v="No"/>
    <m/>
    <n v="595"/>
    <n v="444"/>
    <n v="2759712.3299794244"/>
    <n v="330643.50635802455"/>
    <n v="3.8641711229946525"/>
    <s v="Bluetooth Speaker"/>
    <s v="Electronics"/>
    <s v="Electronics"/>
    <s v="Electronics"/>
    <s v="Electronics"/>
    <n v="48"/>
    <s v="Electronics"/>
    <m/>
    <n v="2023"/>
    <x v="0"/>
    <n v="10"/>
    <n v="6"/>
    <s v="Weekday"/>
    <m/>
  </r>
  <r>
    <s v="WEB-6785"/>
    <d v="2023-06-01T00:00:00"/>
    <s v="Neha Das"/>
    <s v="Mumbai"/>
    <s v="Beauty"/>
    <s v="Hair Oil"/>
    <n v="1"/>
    <n v="1414.75"/>
    <s v="Cash On Delivery"/>
    <s v="Delivered"/>
    <n v="4"/>
    <n v="1414.75"/>
    <m/>
    <m/>
    <m/>
    <m/>
    <m/>
    <m/>
    <s v="Completed"/>
    <s v="Yes"/>
    <s v="No"/>
    <m/>
    <n v="619"/>
    <n v="468"/>
    <n v="1098537.4901531704"/>
    <n v="96724.388030634553"/>
    <n v="3.9001122334455669"/>
    <s v="Hair Oil"/>
    <s v="Beauty"/>
    <s v="Beauty"/>
    <s v="Beauty"/>
    <s v="Beauty"/>
    <n v="70"/>
    <s v="Beauty"/>
    <m/>
    <n v="2023"/>
    <x v="11"/>
    <n v="1"/>
    <n v="5"/>
    <s v="Weekend"/>
    <m/>
  </r>
  <r>
    <s v="WEB-6301"/>
    <d v="2024-03-31T00:00:00"/>
    <s v="Pooja Singh"/>
    <s v="Pune"/>
    <s v="Electronics"/>
    <s v="Power Bank 10000Mah"/>
    <n v="2"/>
    <n v="1243.79"/>
    <s v="Net Banking"/>
    <s v="Delivered"/>
    <n v="5"/>
    <n v="2487.58"/>
    <m/>
    <m/>
    <m/>
    <m/>
    <m/>
    <m/>
    <s v="Completed"/>
    <s v="Yes"/>
    <s v="No"/>
    <m/>
    <n v="595"/>
    <n v="444"/>
    <n v="2759712.3299794244"/>
    <n v="330643.50635802455"/>
    <n v="3.8641711229946525"/>
    <s v="Power Bank 10000Mah"/>
    <s v="Electronics"/>
    <s v="Electronics"/>
    <s v="Electronics"/>
    <s v="Electronics"/>
    <n v="3"/>
    <s v="Electronics"/>
    <m/>
    <n v="2024"/>
    <x v="4"/>
    <n v="31"/>
    <n v="1"/>
    <s v="Weekday"/>
    <m/>
  </r>
  <r>
    <s v="WEB-6217"/>
    <d v="2023-04-04T00:00:00"/>
    <s v="Meera Nair"/>
    <s v="Ahmedabad"/>
    <s v="Beauty"/>
    <s v="Hair Oil"/>
    <n v="2"/>
    <n v="671.54"/>
    <s v="Net Banking"/>
    <s v="Pending"/>
    <n v="2"/>
    <n v="1343.08"/>
    <m/>
    <m/>
    <m/>
    <m/>
    <m/>
    <m/>
    <s v="Pending"/>
    <s v="No"/>
    <s v="Yes"/>
    <m/>
    <n v="589"/>
    <n v="426"/>
    <n v="1098537.4901531704"/>
    <n v="96724.388030634553"/>
    <n v="3.9001122334455669"/>
    <s v="Hair Oil"/>
    <s v="Beauty"/>
    <s v="Beauty"/>
    <s v="Beauty"/>
    <s v="Beauty"/>
    <n v="70"/>
    <s v="Beauty"/>
    <m/>
    <n v="2023"/>
    <x v="7"/>
    <n v="4"/>
    <n v="3"/>
    <s v="Weekday"/>
    <m/>
  </r>
  <r>
    <s v="WEB-6054"/>
    <d v="2023-10-19T00:00:00"/>
    <s v="Karan Singh"/>
    <s v="Pune"/>
    <s v="Electronics"/>
    <s v="Smart Watch"/>
    <n v="2"/>
    <n v="1326.5"/>
    <s v="Credit Card"/>
    <s v="Delivered"/>
    <n v="5"/>
    <n v="2653"/>
    <m/>
    <m/>
    <m/>
    <m/>
    <m/>
    <m/>
    <s v="Completed"/>
    <s v="Yes"/>
    <s v="No"/>
    <m/>
    <n v="595"/>
    <n v="444"/>
    <n v="2759712.3299794244"/>
    <n v="330643.50635802455"/>
    <n v="3.8641711229946525"/>
    <s v="Smart Watch"/>
    <s v="Electronics"/>
    <s v="Electronics"/>
    <s v="Electronics"/>
    <s v="Electronics"/>
    <n v="17"/>
    <s v="Electronics"/>
    <m/>
    <n v="2023"/>
    <x v="8"/>
    <n v="19"/>
    <n v="5"/>
    <s v="Weekday"/>
    <m/>
  </r>
  <r>
    <s v="WEB-7877"/>
    <d v="2023-09-19T00:00:00"/>
    <s v="Arjun Menon"/>
    <s v="Mumbai"/>
    <s v="Books"/>
    <s v="Self-Help Book"/>
    <n v="1"/>
    <n v="571.96"/>
    <s v="Cash On Delivery"/>
    <s v="Delivered"/>
    <n v="4"/>
    <n v="571.96"/>
    <m/>
    <m/>
    <m/>
    <m/>
    <m/>
    <m/>
    <s v="Completed"/>
    <s v="No"/>
    <s v="No"/>
    <m/>
    <n v="619"/>
    <n v="468"/>
    <n v="594714.6477588166"/>
    <n v="60882.938065984097"/>
    <n v="3.804733727810651"/>
    <s v="Self-Help Book"/>
    <s v="Books"/>
    <s v="Books"/>
    <s v="Books"/>
    <s v="Books"/>
    <n v="19"/>
    <s v="Books"/>
    <m/>
    <n v="2023"/>
    <x v="1"/>
    <n v="19"/>
    <n v="3"/>
    <s v="Weekday"/>
    <m/>
  </r>
  <r>
    <s v="WEB-7121"/>
    <d v="2025-05-16T00:00:00"/>
    <s v="Aarav Nair"/>
    <s v="Not Provided"/>
    <s v="Books"/>
    <s v="Self-Help Book"/>
    <n v="1"/>
    <n v="117.43"/>
    <s v="Debit Card"/>
    <s v="Delivered"/>
    <n v="4"/>
    <n v="117.43"/>
    <m/>
    <m/>
    <m/>
    <m/>
    <m/>
    <m/>
    <s v="Completed"/>
    <s v="No"/>
    <s v="No"/>
    <m/>
    <n v="50"/>
    <n v="37"/>
    <n v="594714.6477588166"/>
    <n v="60882.938065984097"/>
    <n v="3.804733727810651"/>
    <s v="Self-Help Book"/>
    <s v="Books"/>
    <s v="Books"/>
    <s v="Books"/>
    <s v="Books"/>
    <n v="19"/>
    <s v="Books"/>
    <m/>
    <n v="2025"/>
    <x v="6"/>
    <n v="16"/>
    <n v="6"/>
    <s v="Weekday"/>
    <m/>
  </r>
  <r>
    <s v="WEB-8270"/>
    <d v="2023-11-09T00:00:00"/>
    <s v="Vikram Bose"/>
    <s v="Kolkata"/>
    <s v="Books"/>
    <s v="Self-Help Book"/>
    <n v="1"/>
    <n v="117.92"/>
    <s v="Cash On Delivery"/>
    <s v="Returned"/>
    <n v="4"/>
    <n v="117.92"/>
    <m/>
    <m/>
    <m/>
    <m/>
    <m/>
    <m/>
    <s v="Completed"/>
    <s v="No"/>
    <s v="No"/>
    <m/>
    <n v="590"/>
    <n v="451"/>
    <n v="594714.6477588166"/>
    <n v="60882.938065984097"/>
    <n v="3.804733727810651"/>
    <s v="Self-Help Book"/>
    <s v="Books"/>
    <s v="Books"/>
    <s v="Books"/>
    <s v="Books"/>
    <n v="19"/>
    <s v="Books"/>
    <m/>
    <n v="2023"/>
    <x v="3"/>
    <n v="9"/>
    <n v="5"/>
    <s v="Weekday"/>
    <m/>
  </r>
  <r>
    <s v="WEB-7713"/>
    <d v="2024-03-10T00:00:00"/>
    <s v="Sanjay Iyer"/>
    <s v="Chennai"/>
    <s v="Beauty"/>
    <s v="Shampoo 200Ml"/>
    <n v="1"/>
    <n v="1211.1600000000001"/>
    <s v="Cash On Delivery"/>
    <s v="Delivered"/>
    <n v="4"/>
    <n v="1211.1600000000001"/>
    <m/>
    <m/>
    <m/>
    <m/>
    <m/>
    <m/>
    <s v="Completed"/>
    <s v="Yes"/>
    <s v="No"/>
    <m/>
    <n v="558"/>
    <n v="430"/>
    <n v="1098537.4901531704"/>
    <n v="96724.388030634553"/>
    <n v="3.9001122334455669"/>
    <s v="Shampoo 200Ml"/>
    <s v="Beauty"/>
    <s v="Beauty"/>
    <s v="Beauty"/>
    <s v="Beauty"/>
    <n v="64"/>
    <s v="Beauty"/>
    <m/>
    <n v="2024"/>
    <x v="4"/>
    <n v="10"/>
    <n v="1"/>
    <s v="Weekday"/>
    <m/>
  </r>
  <r>
    <s v="WEB-9322"/>
    <d v="2024-01-13T00:00:00"/>
    <s v="Vikram Kumar"/>
    <s v="Ahmedabad"/>
    <s v="Home &amp; Kitchen"/>
    <s v="Led Bulb Pack"/>
    <n v="1"/>
    <n v="1883.17"/>
    <s v="Net Banking"/>
    <s v="Delivered"/>
    <n v="3"/>
    <n v="1883.17"/>
    <m/>
    <m/>
    <m/>
    <m/>
    <m/>
    <m/>
    <s v="Completed"/>
    <s v="Yes"/>
    <s v="No"/>
    <m/>
    <n v="589"/>
    <n v="426"/>
    <n v="1463424.4009529033"/>
    <n v="118285.78776560788"/>
    <n v="3.8140589569160999"/>
    <s v="Led Bulb Pack"/>
    <s v="Home &amp; Kitchen"/>
    <s v="Home &amp; Kitchen"/>
    <s v="Home &amp; Kitchen"/>
    <s v="Home &amp; Kitchen"/>
    <n v="76"/>
    <s v="Home &amp; Kitchen"/>
    <m/>
    <n v="2024"/>
    <x v="5"/>
    <n v="13"/>
    <n v="7"/>
    <s v="Weekday"/>
    <m/>
  </r>
  <r>
    <s v="WEB-6156"/>
    <d v="2024-08-16T00:00:00"/>
    <s v="Ishaan Reddy"/>
    <s v="Bengaluru"/>
    <s v="Fashion"/>
    <s v="Sunglasses"/>
    <n v="1"/>
    <n v="1378.96"/>
    <s v="Cash On Delivery"/>
    <s v="Delivered"/>
    <n v="5"/>
    <n v="1378.96"/>
    <m/>
    <m/>
    <m/>
    <m/>
    <m/>
    <m/>
    <s v="Completed"/>
    <s v="Yes"/>
    <s v="No"/>
    <m/>
    <n v="567"/>
    <n v="440"/>
    <n v="1892867.2841657216"/>
    <n v="199432.98236095349"/>
    <n v="3.8949824970828471"/>
    <s v="Sunglasses"/>
    <s v="Fashion"/>
    <s v="Fashion"/>
    <s v="Fashion"/>
    <s v="Fashion"/>
    <n v="53"/>
    <s v="Fashion"/>
    <m/>
    <n v="2024"/>
    <x v="9"/>
    <n v="16"/>
    <n v="6"/>
    <s v="Weekday"/>
    <m/>
  </r>
  <r>
    <s v="WEB-5560"/>
    <d v="2024-05-08T00:00:00"/>
    <s v="Karan Verma"/>
    <s v="Ahmedabad"/>
    <s v="Books"/>
    <s v="Notebook Set"/>
    <n v="2"/>
    <n v="514.94000000000005"/>
    <s v="Credit Card"/>
    <s v="Delivered"/>
    <n v="2"/>
    <n v="1029.8800000000001"/>
    <m/>
    <m/>
    <m/>
    <m/>
    <m/>
    <m/>
    <s v="Completed"/>
    <s v="Yes"/>
    <s v="No"/>
    <m/>
    <n v="589"/>
    <n v="426"/>
    <n v="594714.6477588166"/>
    <n v="60882.938065984097"/>
    <n v="3.804733727810651"/>
    <s v="Notebook Set"/>
    <s v="Books"/>
    <s v="Books"/>
    <s v="Books"/>
    <s v="Books"/>
    <n v="20"/>
    <s v="Books"/>
    <m/>
    <n v="2024"/>
    <x v="6"/>
    <n v="8"/>
    <n v="4"/>
    <s v="Weekday"/>
    <m/>
  </r>
  <r>
    <s v="WEB-7689"/>
    <d v="2023-03-21T00:00:00"/>
    <s v="Riya Kumar"/>
    <s v="Hyderabad"/>
    <s v="Books"/>
    <s v="Self-Help Book"/>
    <n v="1"/>
    <n v="414.4"/>
    <s v="Credit Card"/>
    <s v="Delivered"/>
    <n v="4"/>
    <n v="414.4"/>
    <m/>
    <m/>
    <m/>
    <m/>
    <m/>
    <m/>
    <s v="Completed"/>
    <s v="No"/>
    <s v="No"/>
    <m/>
    <n v="559"/>
    <n v="408"/>
    <n v="594714.6477588166"/>
    <n v="60882.938065984097"/>
    <n v="3.804733727810651"/>
    <s v="Self-Help Book"/>
    <s v="Books"/>
    <s v="Books"/>
    <s v="Books"/>
    <s v="Books"/>
    <n v="19"/>
    <s v="Books"/>
    <m/>
    <n v="2023"/>
    <x v="4"/>
    <n v="21"/>
    <n v="3"/>
    <s v="Weekday"/>
    <m/>
  </r>
  <r>
    <s v="WEB-6307"/>
    <d v="2025-01-08T00:00:00"/>
    <s v="Rahul Joshi"/>
    <s v="Bengaluru"/>
    <s v="Beauty"/>
    <s v="Face Cream"/>
    <n v="1"/>
    <n v="1152.1600000000001"/>
    <s v="Upi"/>
    <s v="Delivered"/>
    <n v="3"/>
    <n v="1152.1600000000001"/>
    <m/>
    <m/>
    <m/>
    <m/>
    <m/>
    <m/>
    <s v="Completed"/>
    <s v="Yes"/>
    <s v="No"/>
    <m/>
    <n v="567"/>
    <n v="440"/>
    <n v="1098537.4901531704"/>
    <n v="96724.388030634553"/>
    <n v="3.9001122334455669"/>
    <s v="Face Cream"/>
    <s v="Beauty"/>
    <s v="Beauty"/>
    <s v="Beauty"/>
    <s v="Beauty"/>
    <n v="80"/>
    <s v="Beauty"/>
    <m/>
    <n v="2025"/>
    <x v="5"/>
    <n v="8"/>
    <n v="4"/>
    <s v="Weekday"/>
    <m/>
  </r>
  <r>
    <s v="WEB-6994"/>
    <d v="2023-07-25T00:00:00"/>
    <s v="Ishaan Menon"/>
    <s v="Pune"/>
    <s v="Fashion"/>
    <s v="Women'S Kurti"/>
    <n v="2"/>
    <n v="2199.92"/>
    <s v="Cash On Delivery"/>
    <s v="Delivered"/>
    <n v="5"/>
    <n v="4399.84"/>
    <m/>
    <m/>
    <m/>
    <m/>
    <m/>
    <m/>
    <s v="Completed"/>
    <s v="Yes"/>
    <s v="No"/>
    <m/>
    <n v="595"/>
    <n v="444"/>
    <n v="1892867.2841657216"/>
    <n v="199432.98236095349"/>
    <n v="3.8949824970828471"/>
    <s v="Women'S Kurti"/>
    <s v="Fashion"/>
    <s v="Fashion"/>
    <s v="Fashion"/>
    <s v="Fashion"/>
    <n v="15"/>
    <s v="Fashion"/>
    <m/>
    <n v="2023"/>
    <x v="2"/>
    <n v="25"/>
    <n v="3"/>
    <s v="Weekday"/>
    <m/>
  </r>
  <r>
    <s v="WEB-8516"/>
    <d v="2024-08-24T00:00:00"/>
    <s v="Vikram Pillai"/>
    <s v="Ahmedabad"/>
    <s v="Fashion"/>
    <s v="Women'S Kurti"/>
    <n v="1"/>
    <n v="1572.18"/>
    <s v="Net Banking"/>
    <s v="Delivered"/>
    <n v="3"/>
    <n v="1572.18"/>
    <m/>
    <m/>
    <m/>
    <m/>
    <m/>
    <m/>
    <s v="Completed"/>
    <s v="Yes"/>
    <s v="No"/>
    <m/>
    <n v="589"/>
    <n v="426"/>
    <n v="1892867.2841657216"/>
    <n v="199432.98236095349"/>
    <n v="3.8949824970828471"/>
    <s v="Women'S Kurti"/>
    <s v="Fashion"/>
    <s v="Fashion"/>
    <s v="Fashion"/>
    <s v="Fashion"/>
    <n v="15"/>
    <s v="Fashion"/>
    <m/>
    <n v="2024"/>
    <x v="9"/>
    <n v="24"/>
    <n v="7"/>
    <s v="Weekday"/>
    <m/>
  </r>
  <r>
    <s v="WEB-6019"/>
    <d v="2023-12-31T00:00:00"/>
    <s v="Simran Bose"/>
    <s v="Bengaluru"/>
    <s v="Fashion"/>
    <s v="Sunglasses"/>
    <n v="2"/>
    <n v="1037.71"/>
    <s v="Credit Card"/>
    <s v="Delivered"/>
    <n v="5"/>
    <n v="2075.42"/>
    <m/>
    <m/>
    <m/>
    <m/>
    <m/>
    <m/>
    <s v="Completed"/>
    <s v="Yes"/>
    <s v="No"/>
    <m/>
    <n v="567"/>
    <n v="440"/>
    <n v="1892867.2841657216"/>
    <n v="199432.98236095349"/>
    <n v="3.8949824970828471"/>
    <s v="Sunglasses"/>
    <s v="Fashion"/>
    <s v="Fashion"/>
    <s v="Fashion"/>
    <s v="Fashion"/>
    <n v="53"/>
    <s v="Fashion"/>
    <m/>
    <n v="2023"/>
    <x v="10"/>
    <n v="31"/>
    <n v="1"/>
    <s v="Weekday"/>
    <m/>
  </r>
  <r>
    <s v="WEB-7910"/>
    <d v="2023-03-27T00:00:00"/>
    <s v="Vivaan Iyer"/>
    <s v="Delhi"/>
    <s v="Beauty"/>
    <s v="Face Cream"/>
    <n v="2"/>
    <n v="1313.27"/>
    <s v="Cash On Delivery"/>
    <s v="Delivered"/>
    <n v="5"/>
    <n v="2626.54"/>
    <m/>
    <m/>
    <m/>
    <m/>
    <m/>
    <m/>
    <s v="Completed"/>
    <s v="Yes"/>
    <s v="No"/>
    <m/>
    <n v="573"/>
    <n v="450"/>
    <n v="1098537.4901531704"/>
    <n v="96724.388030634553"/>
    <n v="3.9001122334455669"/>
    <s v="Face Cream"/>
    <s v="Beauty"/>
    <s v="Beauty"/>
    <s v="Beauty"/>
    <s v="Beauty"/>
    <n v="80"/>
    <s v="Beauty"/>
    <m/>
    <n v="2023"/>
    <x v="4"/>
    <n v="27"/>
    <n v="2"/>
    <s v="Weekday"/>
    <m/>
  </r>
  <r>
    <s v="WEB-5499"/>
    <d v="2024-03-22T00:00:00"/>
    <s v="Kavya Malhotra"/>
    <s v="Mumbai"/>
    <s v="Fashion"/>
    <s v="Sunglasses"/>
    <n v="2"/>
    <n v="1062.94"/>
    <s v="Net Banking"/>
    <s v="Delivered"/>
    <m/>
    <n v="2125.88"/>
    <m/>
    <m/>
    <m/>
    <m/>
    <m/>
    <m/>
    <s v="Completed"/>
    <s v="Yes"/>
    <s v="No"/>
    <m/>
    <n v="619"/>
    <n v="468"/>
    <n v="1892867.2841657216"/>
    <n v="199432.98236095349"/>
    <n v="3.8949824970828471"/>
    <s v="Sunglasses"/>
    <s v="Fashion"/>
    <s v="Fashion"/>
    <s v="Fashion"/>
    <s v="Fashion"/>
    <n v="53"/>
    <s v="Fashion"/>
    <m/>
    <n v="2024"/>
    <x v="4"/>
    <n v="22"/>
    <n v="6"/>
    <s v="Weekday"/>
    <m/>
  </r>
  <r>
    <s v="WEB-5787"/>
    <d v="2023-11-28T00:00:00"/>
    <s v="Pooja Singh"/>
    <s v="Hyderabad"/>
    <s v="Home &amp; Kitchen"/>
    <s v="Non-Stick Pan"/>
    <n v="1"/>
    <n v="460.03"/>
    <s v="Cash On Delivery"/>
    <s v="Returned"/>
    <n v="4"/>
    <n v="460.03"/>
    <m/>
    <m/>
    <m/>
    <m/>
    <m/>
    <m/>
    <s v="Completed"/>
    <s v="No"/>
    <s v="No"/>
    <m/>
    <n v="559"/>
    <n v="408"/>
    <n v="1463424.4009529033"/>
    <n v="118285.78776560788"/>
    <n v="3.8140589569160999"/>
    <s v="Non-Stick Pan"/>
    <s v="Home &amp; Kitchen"/>
    <s v="Home &amp; Kitchen"/>
    <s v="Home &amp; Kitchen"/>
    <s v="Home &amp; Kitchen"/>
    <n v="7"/>
    <s v="Home &amp; Kitchen"/>
    <m/>
    <n v="2023"/>
    <x v="3"/>
    <n v="28"/>
    <n v="3"/>
    <s v="Weekday"/>
    <m/>
  </r>
  <r>
    <s v="WEB-6059"/>
    <d v="2025-05-20T00:00:00"/>
    <s v="Aarav Khan"/>
    <s v="Bengaluru"/>
    <s v="Electronics"/>
    <s v="Smart Watch"/>
    <n v="2"/>
    <n v="2854.53"/>
    <s v="Cash On Delivery"/>
    <s v="Delivered"/>
    <n v="5"/>
    <n v="5709.06"/>
    <m/>
    <m/>
    <m/>
    <m/>
    <m/>
    <m/>
    <s v="Completed"/>
    <s v="Yes"/>
    <s v="No"/>
    <m/>
    <n v="567"/>
    <n v="440"/>
    <n v="2759712.3299794244"/>
    <n v="330643.50635802455"/>
    <n v="3.8641711229946525"/>
    <s v="Smart Watch"/>
    <s v="Electronics"/>
    <s v="Electronics"/>
    <s v="Electronics"/>
    <s v="Electronics"/>
    <n v="17"/>
    <s v="Electronics"/>
    <m/>
    <n v="2025"/>
    <x v="6"/>
    <n v="20"/>
    <n v="3"/>
    <s v="Weekday"/>
    <m/>
  </r>
  <r>
    <s v="WEB-6812"/>
    <d v="2023-07-12T00:00:00"/>
    <s v="Diya Rao"/>
    <s v="Ahmedabad"/>
    <s v="Books"/>
    <s v="Kids Story Book"/>
    <n v="1"/>
    <n v="469.35"/>
    <s v="Credit Card"/>
    <s v="Cancelled"/>
    <m/>
    <n v="469.35"/>
    <m/>
    <m/>
    <m/>
    <m/>
    <m/>
    <m/>
    <s v="Lost Sale"/>
    <s v="No"/>
    <s v="Yes"/>
    <m/>
    <n v="589"/>
    <n v="426"/>
    <n v="594714.6477588166"/>
    <n v="60882.938065984097"/>
    <n v="3.804733727810651"/>
    <s v="Kids Story Book"/>
    <s v="Books"/>
    <s v="Books"/>
    <s v="Books"/>
    <s v="Books"/>
    <n v="23"/>
    <s v="Books"/>
    <m/>
    <n v="2023"/>
    <x v="2"/>
    <n v="12"/>
    <n v="4"/>
    <s v="Weekday"/>
    <m/>
  </r>
  <r>
    <s v="WEB-8067"/>
    <d v="2023-11-02T00:00:00"/>
    <s v="Diya Iyer"/>
    <s v="Mumbai"/>
    <s v="Beauty"/>
    <s v="Shampoo 200Ml"/>
    <n v="1"/>
    <n v="857.57"/>
    <s v="Credit Card"/>
    <s v="Delivered"/>
    <n v="4"/>
    <n v="857.57"/>
    <m/>
    <m/>
    <m/>
    <m/>
    <m/>
    <m/>
    <s v="Completed"/>
    <s v="No"/>
    <s v="No"/>
    <m/>
    <n v="619"/>
    <n v="468"/>
    <n v="1098537.4901531704"/>
    <n v="96724.388030634553"/>
    <n v="3.9001122334455669"/>
    <s v="Shampoo 200Ml"/>
    <s v="Beauty"/>
    <s v="Beauty"/>
    <s v="Beauty"/>
    <s v="Beauty"/>
    <n v="64"/>
    <s v="Beauty"/>
    <m/>
    <n v="2023"/>
    <x v="3"/>
    <n v="2"/>
    <n v="5"/>
    <s v="Weekday"/>
    <m/>
  </r>
  <r>
    <s v="WEB-6765"/>
    <d v="2023-01-13T00:00:00"/>
    <s v="Sanjay Patel"/>
    <s v="Kolkata"/>
    <s v="Home &amp; Kitchen"/>
    <s v="Water Bottle"/>
    <n v="1"/>
    <n v="1673.92"/>
    <s v="Upi"/>
    <s v="Delivered"/>
    <n v="3"/>
    <n v="1673.92"/>
    <m/>
    <m/>
    <m/>
    <m/>
    <m/>
    <m/>
    <s v="Completed"/>
    <s v="Yes"/>
    <s v="No"/>
    <m/>
    <n v="590"/>
    <n v="451"/>
    <n v="1463424.4009529033"/>
    <n v="118285.78776560788"/>
    <n v="3.8140589569160999"/>
    <s v="Water Bottle"/>
    <s v="Home &amp; Kitchen"/>
    <s v="Home &amp; Kitchen"/>
    <s v="Home &amp; Kitchen"/>
    <s v="Home &amp; Kitchen"/>
    <n v="2"/>
    <s v="Home &amp; Kitchen"/>
    <m/>
    <n v="2023"/>
    <x v="5"/>
    <n v="13"/>
    <n v="6"/>
    <s v="Weekday"/>
    <m/>
  </r>
  <r>
    <s v="WEB-8764"/>
    <d v="2025-01-04T00:00:00"/>
    <s v="Simran Pillai"/>
    <s v="Chennai"/>
    <s v="Home &amp; Kitchen"/>
    <s v="Non-Stick Pan"/>
    <n v="1"/>
    <n v="978.91"/>
    <s v="Net Banking"/>
    <s v="Delivered"/>
    <n v="2"/>
    <n v="978.91"/>
    <m/>
    <m/>
    <m/>
    <m/>
    <m/>
    <m/>
    <s v="Completed"/>
    <s v="No"/>
    <s v="No"/>
    <m/>
    <n v="558"/>
    <n v="430"/>
    <n v="1463424.4009529033"/>
    <n v="118285.78776560788"/>
    <n v="3.8140589569160999"/>
    <s v="Non-Stick Pan"/>
    <s v="Home &amp; Kitchen"/>
    <s v="Home &amp; Kitchen"/>
    <s v="Home &amp; Kitchen"/>
    <s v="Home &amp; Kitchen"/>
    <n v="7"/>
    <s v="Home &amp; Kitchen"/>
    <m/>
    <n v="2025"/>
    <x v="5"/>
    <n v="4"/>
    <n v="7"/>
    <s v="Weekday"/>
    <m/>
  </r>
  <r>
    <s v="WEB-7996"/>
    <d v="2024-08-02T00:00:00"/>
    <s v="Sanjay Menon"/>
    <s v="Ahmedabad"/>
    <s v="Books"/>
    <s v="Fiction Novel"/>
    <n v="3"/>
    <n v="129.66999999999999"/>
    <s v="Debit Card"/>
    <s v="Returned"/>
    <n v="4"/>
    <n v="389.01"/>
    <m/>
    <m/>
    <m/>
    <m/>
    <m/>
    <m/>
    <s v="Completed"/>
    <s v="No"/>
    <s v="No"/>
    <m/>
    <n v="589"/>
    <n v="426"/>
    <n v="594714.6477588166"/>
    <n v="60882.938065984097"/>
    <n v="3.804733727810651"/>
    <s v="Fiction Novel"/>
    <s v="Books"/>
    <s v="Books"/>
    <s v="Books"/>
    <s v="Books"/>
    <n v="11"/>
    <s v="Books"/>
    <m/>
    <n v="2024"/>
    <x v="9"/>
    <n v="2"/>
    <n v="6"/>
    <s v="Weekday"/>
    <m/>
  </r>
  <r>
    <s v="WEB-8511"/>
    <d v="2024-08-11T00:00:00"/>
    <s v="Pooja Verma"/>
    <s v="Delhi"/>
    <s v="Beauty"/>
    <s v="Hair Oil"/>
    <n v="1"/>
    <n v="1393.6"/>
    <s v="Credit Card"/>
    <s v="Cancelled"/>
    <n v="3"/>
    <n v="1393.6"/>
    <m/>
    <m/>
    <m/>
    <m/>
    <m/>
    <m/>
    <s v="Lost Sale"/>
    <s v="No"/>
    <s v="Yes"/>
    <m/>
    <n v="573"/>
    <n v="450"/>
    <n v="1098537.4901531704"/>
    <n v="96724.388030634553"/>
    <n v="3.9001122334455669"/>
    <s v="Hair Oil"/>
    <s v="Beauty"/>
    <s v="Beauty"/>
    <s v="Beauty"/>
    <s v="Beauty"/>
    <n v="70"/>
    <s v="Beauty"/>
    <m/>
    <n v="2024"/>
    <x v="9"/>
    <n v="11"/>
    <n v="1"/>
    <s v="Weekday"/>
    <m/>
  </r>
  <r>
    <s v="WEB-6495"/>
    <d v="2023-10-18T00:00:00"/>
    <s v="Vikram Bose"/>
    <s v="Bengaluru"/>
    <s v="Fashion"/>
    <s v="Men'S T-Shirt"/>
    <n v="1"/>
    <n v="1775.41"/>
    <s v="Net Banking"/>
    <s v="Pending"/>
    <n v="5"/>
    <n v="1775.41"/>
    <m/>
    <m/>
    <m/>
    <m/>
    <m/>
    <m/>
    <s v="Pending"/>
    <s v="No"/>
    <s v="Yes"/>
    <m/>
    <n v="567"/>
    <n v="440"/>
    <n v="1892867.2841657216"/>
    <n v="199432.98236095349"/>
    <n v="3.8949824970828471"/>
    <s v="Men'S T-Shirt"/>
    <s v="Fashion"/>
    <s v="Fashion"/>
    <s v="Fashion"/>
    <s v="Fashion"/>
    <n v="55"/>
    <s v="Fashion"/>
    <m/>
    <n v="2023"/>
    <x v="8"/>
    <n v="18"/>
    <n v="4"/>
    <s v="Weekday"/>
    <m/>
  </r>
  <r>
    <s v="WEB-6336"/>
    <d v="2024-02-04T00:00:00"/>
    <s v="Karan Nair"/>
    <s v="Hyderabad"/>
    <s v="Fashion"/>
    <s v="Men'S T-Shirt"/>
    <n v="1"/>
    <n v="2298.92"/>
    <s v="Upi"/>
    <s v="Delivered"/>
    <n v="4"/>
    <n v="2298.92"/>
    <m/>
    <m/>
    <m/>
    <m/>
    <m/>
    <m/>
    <s v="Completed"/>
    <s v="Yes"/>
    <s v="No"/>
    <m/>
    <n v="559"/>
    <n v="408"/>
    <n v="1892867.2841657216"/>
    <n v="199432.98236095349"/>
    <n v="3.8949824970828471"/>
    <s v="Men'S T-Shirt"/>
    <s v="Fashion"/>
    <s v="Fashion"/>
    <s v="Fashion"/>
    <s v="Fashion"/>
    <n v="55"/>
    <s v="Fashion"/>
    <m/>
    <n v="2024"/>
    <x v="0"/>
    <n v="4"/>
    <n v="1"/>
    <s v="Weekday"/>
    <m/>
  </r>
  <r>
    <s v="WEB-6029"/>
    <d v="2023-10-17T00:00:00"/>
    <s v="Simran Malhotra"/>
    <s v="Delhi"/>
    <s v="Electronics"/>
    <s v="Smart Watch"/>
    <n v="1"/>
    <n v="1988.59"/>
    <s v="Upi"/>
    <s v="Returned"/>
    <n v="3"/>
    <n v="1988.59"/>
    <m/>
    <m/>
    <m/>
    <m/>
    <m/>
    <m/>
    <s v="Completed"/>
    <s v="No"/>
    <s v="No"/>
    <m/>
    <n v="573"/>
    <n v="450"/>
    <n v="2759712.3299794244"/>
    <n v="330643.50635802455"/>
    <n v="3.8641711229946525"/>
    <s v="Smart Watch"/>
    <s v="Electronics"/>
    <s v="Electronics"/>
    <s v="Electronics"/>
    <s v="Electronics"/>
    <n v="17"/>
    <s v="Electronics"/>
    <m/>
    <n v="2023"/>
    <x v="8"/>
    <n v="17"/>
    <n v="3"/>
    <s v="Weekday"/>
    <m/>
  </r>
  <r>
    <s v="WEB-5928"/>
    <d v="2025-02-21T00:00:00"/>
    <s v="Sanjay Patel"/>
    <s v="Hyderabad"/>
    <s v="Home &amp; Kitchen"/>
    <s v="Led Bulb Pack"/>
    <n v="1"/>
    <n v="228.34"/>
    <s v="Cash On Delivery"/>
    <s v="Cancelled"/>
    <n v="5"/>
    <n v="228.34"/>
    <m/>
    <m/>
    <m/>
    <m/>
    <m/>
    <m/>
    <s v="Lost Sale"/>
    <s v="No"/>
    <s v="Yes"/>
    <m/>
    <n v="559"/>
    <n v="408"/>
    <n v="1463424.4009529033"/>
    <n v="118285.78776560788"/>
    <n v="3.8140589569160999"/>
    <s v="Led Bulb Pack"/>
    <s v="Home &amp; Kitchen"/>
    <s v="Home &amp; Kitchen"/>
    <s v="Home &amp; Kitchen"/>
    <s v="Home &amp; Kitchen"/>
    <n v="76"/>
    <s v="Home &amp; Kitchen"/>
    <m/>
    <n v="2025"/>
    <x v="0"/>
    <n v="21"/>
    <n v="6"/>
    <s v="Weekday"/>
    <m/>
  </r>
  <r>
    <s v="WEB-9429"/>
    <d v="2023-12-22T00:00:00"/>
    <s v="Riya Reddy"/>
    <s v="Kolkata"/>
    <s v="Beauty"/>
    <s v="Shampoo 200Ml"/>
    <n v="3"/>
    <n v="905.99"/>
    <s v="Cash On Delivery"/>
    <s v="Delivered"/>
    <n v="5"/>
    <n v="2717.9700000000003"/>
    <m/>
    <m/>
    <m/>
    <m/>
    <m/>
    <m/>
    <s v="Completed"/>
    <s v="Yes"/>
    <s v="No"/>
    <m/>
    <n v="590"/>
    <n v="451"/>
    <n v="1098537.4901531704"/>
    <n v="96724.388030634553"/>
    <n v="3.9001122334455669"/>
    <s v="Shampoo 200Ml"/>
    <s v="Beauty"/>
    <s v="Beauty"/>
    <s v="Beauty"/>
    <s v="Beauty"/>
    <n v="64"/>
    <s v="Beauty"/>
    <m/>
    <n v="2023"/>
    <x v="10"/>
    <n v="22"/>
    <n v="6"/>
    <s v="Weekday"/>
    <m/>
  </r>
  <r>
    <s v="WEB-8195"/>
    <d v="2024-05-05T00:00:00"/>
    <s v="Neha Chatterjee"/>
    <s v="Mumbai"/>
    <s v="Home &amp; Kitchen"/>
    <s v="Led Bulb Pack"/>
    <n v="2"/>
    <n v="1158.72"/>
    <s v="Debit Card"/>
    <s v="Cancelled"/>
    <n v="3"/>
    <n v="2317.44"/>
    <m/>
    <m/>
    <m/>
    <m/>
    <m/>
    <m/>
    <s v="Lost Sale"/>
    <s v="No"/>
    <s v="Yes"/>
    <m/>
    <n v="619"/>
    <n v="468"/>
    <n v="1463424.4009529033"/>
    <n v="118285.78776560788"/>
    <n v="3.8140589569160999"/>
    <s v="Led Bulb Pack"/>
    <s v="Home &amp; Kitchen"/>
    <s v="Home &amp; Kitchen"/>
    <s v="Home &amp; Kitchen"/>
    <s v="Home &amp; Kitchen"/>
    <n v="76"/>
    <s v="Home &amp; Kitchen"/>
    <m/>
    <n v="2024"/>
    <x v="6"/>
    <n v="5"/>
    <n v="1"/>
    <s v="Weekday"/>
    <m/>
  </r>
  <r>
    <s v="WEB-8351"/>
    <d v="2024-07-17T00:00:00"/>
    <s v="Rahul Joshi"/>
    <s v="Bengaluru"/>
    <s v="Beauty"/>
    <s v="Perfume 50Ml"/>
    <n v="2"/>
    <n v="1156.76"/>
    <s v="Upi"/>
    <s v="Delivered"/>
    <n v="1"/>
    <n v="2313.52"/>
    <m/>
    <m/>
    <m/>
    <m/>
    <m/>
    <m/>
    <s v="Completed"/>
    <s v="Yes"/>
    <s v="No"/>
    <m/>
    <n v="567"/>
    <n v="440"/>
    <n v="1098537.4901531704"/>
    <n v="96724.388030634553"/>
    <n v="3.9001122334455669"/>
    <s v="Perfume 50Ml"/>
    <s v="Beauty"/>
    <s v="Beauty"/>
    <s v="Beauty"/>
    <s v="Beauty"/>
    <n v="18"/>
    <s v="Beauty"/>
    <m/>
    <n v="2024"/>
    <x v="2"/>
    <n v="17"/>
    <n v="4"/>
    <s v="Weekday"/>
    <m/>
  </r>
  <r>
    <s v="WEB-8033"/>
    <d v="2025-04-20T00:00:00"/>
    <s v="Kavya Malhotra"/>
    <s v="Mumbai"/>
    <s v="Home &amp; Kitchen"/>
    <s v="Water Bottle"/>
    <n v="2"/>
    <n v="313.23"/>
    <s v="Upi"/>
    <s v="Delivered"/>
    <m/>
    <n v="626.46"/>
    <m/>
    <m/>
    <m/>
    <m/>
    <m/>
    <m/>
    <s v="Completed"/>
    <s v="No"/>
    <s v="No"/>
    <m/>
    <n v="619"/>
    <n v="468"/>
    <n v="1463424.4009529033"/>
    <n v="118285.78776560788"/>
    <n v="3.8140589569160999"/>
    <s v="Water Bottle"/>
    <s v="Home &amp; Kitchen"/>
    <s v="Home &amp; Kitchen"/>
    <s v="Home &amp; Kitchen"/>
    <s v="Home &amp; Kitchen"/>
    <n v="2"/>
    <s v="Home &amp; Kitchen"/>
    <m/>
    <n v="2025"/>
    <x v="7"/>
    <n v="20"/>
    <n v="1"/>
    <s v="Weekday"/>
    <m/>
  </r>
  <r>
    <s v="WEB-6555"/>
    <d v="2023-11-19T00:00:00"/>
    <s v="Tanya Patel"/>
    <s v="Kolkata"/>
    <s v="Electronics"/>
    <s v="Power Bank 10000Mah"/>
    <n v="1"/>
    <n v="1923.1627263374514"/>
    <s v="Net Banking"/>
    <s v="Returned"/>
    <n v="3"/>
    <n v="1923.1627263374514"/>
    <m/>
    <m/>
    <m/>
    <m/>
    <m/>
    <m/>
    <s v="Completed"/>
    <s v="No"/>
    <s v="No"/>
    <m/>
    <n v="590"/>
    <n v="451"/>
    <n v="2759712.3299794244"/>
    <n v="330643.50635802455"/>
    <n v="3.8641711229946525"/>
    <s v="Power Bank 10000Mah"/>
    <s v="Electronics"/>
    <s v="Electronics"/>
    <s v="Electronics"/>
    <s v="Electronics"/>
    <n v="3"/>
    <s v="Electronics"/>
    <m/>
    <n v="2023"/>
    <x v="3"/>
    <n v="19"/>
    <n v="1"/>
    <s v="Weekday"/>
    <m/>
  </r>
  <r>
    <s v="WEB-5360"/>
    <d v="2023-10-06T00:00:00"/>
    <s v="Arjun Singh"/>
    <s v="Mumbai"/>
    <s v="Electronics"/>
    <s v="Wireless Earbuds"/>
    <n v="2"/>
    <n v="331.74"/>
    <s v="Net Banking"/>
    <s v="Delivered"/>
    <n v="1"/>
    <n v="663.48"/>
    <m/>
    <m/>
    <m/>
    <m/>
    <m/>
    <m/>
    <s v="Completed"/>
    <s v="No"/>
    <s v="No"/>
    <m/>
    <n v="619"/>
    <n v="468"/>
    <n v="2759712.3299794244"/>
    <n v="330643.50635802455"/>
    <n v="3.8641711229946525"/>
    <s v="Wireless Earbuds"/>
    <s v="Electronics"/>
    <s v="Electronics"/>
    <s v="Electronics"/>
    <s v="Electronics"/>
    <n v="12"/>
    <s v="Electronics"/>
    <m/>
    <n v="2023"/>
    <x v="8"/>
    <n v="6"/>
    <n v="6"/>
    <s v="Weekday"/>
    <m/>
  </r>
  <r>
    <s v="WEB-6157"/>
    <d v="2023-10-14T00:00:00"/>
    <s v="Neha Kapoor"/>
    <s v="Delhi"/>
    <s v="Electronics"/>
    <s v="Bluetooth Speaker"/>
    <n v="1"/>
    <n v="2946.6"/>
    <s v="Debit Card"/>
    <s v="Delivered"/>
    <n v="4"/>
    <n v="2946.6"/>
    <m/>
    <m/>
    <m/>
    <m/>
    <m/>
    <m/>
    <s v="Completed"/>
    <s v="Yes"/>
    <s v="No"/>
    <m/>
    <n v="573"/>
    <n v="450"/>
    <n v="2759712.3299794244"/>
    <n v="330643.50635802455"/>
    <n v="3.8641711229946525"/>
    <s v="Bluetooth Speaker"/>
    <s v="Electronics"/>
    <s v="Electronics"/>
    <s v="Electronics"/>
    <s v="Electronics"/>
    <n v="48"/>
    <s v="Electronics"/>
    <m/>
    <n v="2023"/>
    <x v="8"/>
    <n v="14"/>
    <n v="7"/>
    <s v="Weekday"/>
    <m/>
  </r>
  <r>
    <s v="WEB-8915"/>
    <d v="2023-03-22T00:00:00"/>
    <s v="Tanya Pillai"/>
    <s v="Chennai"/>
    <s v="Beauty"/>
    <s v="Lipstick"/>
    <n v="2"/>
    <n v="385.96"/>
    <s v="Debit Card"/>
    <s v="Delivered"/>
    <n v="5"/>
    <n v="771.92"/>
    <m/>
    <m/>
    <m/>
    <m/>
    <m/>
    <m/>
    <s v="Completed"/>
    <s v="No"/>
    <s v="No"/>
    <m/>
    <n v="558"/>
    <n v="430"/>
    <n v="1098537.4901531704"/>
    <n v="96724.388030634553"/>
    <n v="3.9001122334455669"/>
    <s v="Lipstick"/>
    <s v="Beauty"/>
    <s v="Beauty"/>
    <s v="Beauty"/>
    <s v="Beauty"/>
    <n v="10"/>
    <s v="Beauty"/>
    <m/>
    <n v="2023"/>
    <x v="4"/>
    <n v="22"/>
    <n v="4"/>
    <s v="Weekday"/>
    <m/>
  </r>
  <r>
    <s v="WEB-5674"/>
    <d v="2024-09-23T00:00:00"/>
    <s v="Riya Mehta"/>
    <s v="Bengaluru"/>
    <s v="Beauty"/>
    <s v="Lipstick"/>
    <n v="2"/>
    <n v="1003.06"/>
    <s v="Net Banking"/>
    <s v="Returned"/>
    <n v="4"/>
    <n v="2006.12"/>
    <m/>
    <m/>
    <m/>
    <m/>
    <m/>
    <m/>
    <s v="Completed"/>
    <s v="No"/>
    <s v="No"/>
    <m/>
    <n v="567"/>
    <n v="440"/>
    <n v="1098537.4901531704"/>
    <n v="96724.388030634553"/>
    <n v="3.9001122334455669"/>
    <s v="Lipstick"/>
    <s v="Beauty"/>
    <s v="Beauty"/>
    <s v="Beauty"/>
    <s v="Beauty"/>
    <n v="10"/>
    <s v="Beauty"/>
    <m/>
    <n v="2024"/>
    <x v="1"/>
    <n v="23"/>
    <n v="2"/>
    <s v="Weekday"/>
    <m/>
  </r>
  <r>
    <s v="WEB-8887"/>
    <d v="2025-04-03T00:00:00"/>
    <s v="Saanvi Malhotra"/>
    <s v="Delhi"/>
    <s v="Beauty"/>
    <s v="Face Cream"/>
    <n v="2"/>
    <n v="204.47"/>
    <s v="Debit Card"/>
    <s v="Delivered"/>
    <n v="3"/>
    <n v="408.94"/>
    <m/>
    <m/>
    <m/>
    <m/>
    <m/>
    <m/>
    <s v="Completed"/>
    <s v="No"/>
    <s v="No"/>
    <m/>
    <n v="573"/>
    <n v="450"/>
    <n v="1098537.4901531704"/>
    <n v="96724.388030634553"/>
    <n v="3.9001122334455669"/>
    <s v="Face Cream"/>
    <s v="Beauty"/>
    <s v="Beauty"/>
    <s v="Beauty"/>
    <s v="Beauty"/>
    <n v="80"/>
    <s v="Beauty"/>
    <m/>
    <n v="2025"/>
    <x v="7"/>
    <n v="3"/>
    <n v="5"/>
    <s v="Weekday"/>
    <m/>
  </r>
  <r>
    <s v="WEB-9635"/>
    <d v="2024-05-30T00:00:00"/>
    <s v="Aarav Gupta"/>
    <s v="Mumbai"/>
    <s v="Fashion"/>
    <s v="Men'S T-Shirt"/>
    <n v="2"/>
    <n v="1422.63"/>
    <s v="Debit Card"/>
    <s v="Delivered"/>
    <n v="5"/>
    <n v="2845.26"/>
    <m/>
    <m/>
    <m/>
    <m/>
    <m/>
    <m/>
    <s v="Completed"/>
    <s v="Yes"/>
    <s v="No"/>
    <m/>
    <n v="619"/>
    <n v="468"/>
    <n v="1892867.2841657216"/>
    <n v="199432.98236095349"/>
    <n v="3.8949824970828471"/>
    <s v="Men'S T-Shirt"/>
    <s v="Fashion"/>
    <s v="Fashion"/>
    <s v="Fashion"/>
    <s v="Fashion"/>
    <n v="55"/>
    <s v="Fashion"/>
    <m/>
    <n v="2024"/>
    <x v="6"/>
    <n v="30"/>
    <n v="5"/>
    <s v="Weekday"/>
    <m/>
  </r>
  <r>
    <s v="WEB-6937"/>
    <d v="2024-04-20T00:00:00"/>
    <s v="Meera Kapoor"/>
    <s v="Bengaluru"/>
    <s v="Beauty"/>
    <s v="Lipstick"/>
    <n v="2"/>
    <n v="470.25"/>
    <s v="Debit Card"/>
    <s v="Delivered"/>
    <n v="5"/>
    <n v="940.5"/>
    <m/>
    <m/>
    <m/>
    <m/>
    <m/>
    <m/>
    <s v="Completed"/>
    <s v="No"/>
    <s v="No"/>
    <m/>
    <n v="567"/>
    <n v="440"/>
    <n v="1098537.4901531704"/>
    <n v="96724.388030634553"/>
    <n v="3.9001122334455669"/>
    <s v="Lipstick"/>
    <s v="Beauty"/>
    <s v="Beauty"/>
    <s v="Beauty"/>
    <s v="Beauty"/>
    <n v="10"/>
    <s v="Beauty"/>
    <m/>
    <n v="2024"/>
    <x v="7"/>
    <n v="20"/>
    <n v="7"/>
    <s v="Weekday"/>
    <m/>
  </r>
  <r>
    <s v="WEB-9546"/>
    <d v="2024-05-16T00:00:00"/>
    <s v="Riya Bose"/>
    <s v="Mumbai"/>
    <s v="Electronics"/>
    <s v="Wireless Earbuds"/>
    <n v="3"/>
    <n v="1923.1627263374514"/>
    <s v="Net Banking"/>
    <s v="Delivered"/>
    <m/>
    <n v="5769.4881790123545"/>
    <m/>
    <m/>
    <m/>
    <m/>
    <m/>
    <m/>
    <s v="Completed"/>
    <s v="Yes"/>
    <s v="No"/>
    <m/>
    <n v="619"/>
    <n v="468"/>
    <n v="2759712.3299794244"/>
    <n v="330643.50635802455"/>
    <n v="3.8641711229946525"/>
    <s v="Wireless Earbuds"/>
    <s v="Electronics"/>
    <s v="Electronics"/>
    <s v="Electronics"/>
    <s v="Electronics"/>
    <n v="12"/>
    <s v="Electronics"/>
    <m/>
    <n v="2024"/>
    <x v="6"/>
    <n v="16"/>
    <n v="5"/>
    <s v="Weekday"/>
    <m/>
  </r>
  <r>
    <s v="WEB-5341"/>
    <d v="2024-06-23T00:00:00"/>
    <s v="Saanvi Rao"/>
    <s v="Bengaluru"/>
    <s v="Fashion"/>
    <s v="Women'S Kurti"/>
    <n v="1"/>
    <n v="2486.0300000000002"/>
    <s v="Cash On Delivery"/>
    <s v="Delivered"/>
    <m/>
    <n v="2486.0300000000002"/>
    <m/>
    <m/>
    <m/>
    <m/>
    <m/>
    <m/>
    <s v="Completed"/>
    <s v="Yes"/>
    <s v="No"/>
    <m/>
    <n v="567"/>
    <n v="440"/>
    <n v="1892867.2841657216"/>
    <n v="199432.98236095349"/>
    <n v="3.8949824970828471"/>
    <s v="Women'S Kurti"/>
    <s v="Fashion"/>
    <s v="Fashion"/>
    <s v="Fashion"/>
    <s v="Fashion"/>
    <n v="15"/>
    <s v="Fashion"/>
    <m/>
    <n v="2024"/>
    <x v="11"/>
    <n v="23"/>
    <n v="1"/>
    <s v="Weekday"/>
    <m/>
  </r>
  <r>
    <s v="WEB-5901"/>
    <d v="2024-07-22T00:00:00"/>
    <s v="Simran Iyer"/>
    <s v="Mumbai"/>
    <s v="Electronics"/>
    <s v="Bluetooth Speaker"/>
    <n v="1"/>
    <n v="1224.99"/>
    <s v="Net Banking"/>
    <s v="Delivered"/>
    <n v="4"/>
    <n v="1224.99"/>
    <m/>
    <m/>
    <m/>
    <m/>
    <m/>
    <m/>
    <s v="Completed"/>
    <s v="Yes"/>
    <s v="No"/>
    <m/>
    <n v="619"/>
    <n v="468"/>
    <n v="2759712.3299794244"/>
    <n v="330643.50635802455"/>
    <n v="3.8641711229946525"/>
    <s v="Bluetooth Speaker"/>
    <s v="Electronics"/>
    <s v="Electronics"/>
    <s v="Electronics"/>
    <s v="Electronics"/>
    <n v="48"/>
    <s v="Electronics"/>
    <m/>
    <n v="2024"/>
    <x v="2"/>
    <n v="22"/>
    <n v="2"/>
    <s v="Weekday"/>
    <m/>
  </r>
  <r>
    <s v="WEB-5782"/>
    <d v="2024-06-21T00:00:00"/>
    <s v="Aditya Reddy"/>
    <s v="Delhi"/>
    <s v="Fashion"/>
    <s v="Sunglasses"/>
    <n v="1"/>
    <n v="1624.89"/>
    <s v="Debit Card"/>
    <s v="Delivered"/>
    <n v="4"/>
    <n v="1624.89"/>
    <m/>
    <m/>
    <m/>
    <m/>
    <m/>
    <m/>
    <s v="Completed"/>
    <s v="Yes"/>
    <s v="No"/>
    <m/>
    <n v="573"/>
    <n v="450"/>
    <n v="1892867.2841657216"/>
    <n v="199432.98236095349"/>
    <n v="3.8949824970828471"/>
    <s v="Sunglasses"/>
    <s v="Fashion"/>
    <s v="Fashion"/>
    <s v="Fashion"/>
    <s v="Fashion"/>
    <n v="53"/>
    <s v="Fashion"/>
    <m/>
    <n v="2024"/>
    <x v="11"/>
    <n v="21"/>
    <n v="6"/>
    <s v="Weekday"/>
    <m/>
  </r>
  <r>
    <s v="WEB-5108"/>
    <d v="2025-01-06T00:00:00"/>
    <s v="Meera Verma"/>
    <s v="Mumbai"/>
    <s v="Books"/>
    <s v="Self-Help Book"/>
    <n v="1"/>
    <n v="105.95"/>
    <s v="Credit Card"/>
    <s v="Returned"/>
    <n v="4"/>
    <n v="105.95"/>
    <m/>
    <m/>
    <m/>
    <m/>
    <m/>
    <m/>
    <s v="Completed"/>
    <s v="No"/>
    <s v="No"/>
    <m/>
    <n v="619"/>
    <n v="468"/>
    <n v="594714.6477588166"/>
    <n v="60882.938065984097"/>
    <n v="3.804733727810651"/>
    <s v="Self-Help Book"/>
    <s v="Books"/>
    <s v="Books"/>
    <s v="Books"/>
    <s v="Books"/>
    <n v="19"/>
    <s v="Books"/>
    <m/>
    <n v="2025"/>
    <x v="5"/>
    <n v="6"/>
    <n v="2"/>
    <s v="Weekday"/>
    <m/>
  </r>
  <r>
    <s v="WEB-7462"/>
    <d v="2024-11-26T00:00:00"/>
    <s v="Aditya Gupta"/>
    <s v="Delhi"/>
    <s v="Books"/>
    <s v="Kids Story Book"/>
    <n v="3"/>
    <n v="380.81"/>
    <s v="Net Banking"/>
    <s v="Cancelled"/>
    <n v="4"/>
    <n v="1142.43"/>
    <m/>
    <m/>
    <m/>
    <m/>
    <m/>
    <m/>
    <s v="Lost Sale"/>
    <s v="No"/>
    <s v="Yes"/>
    <m/>
    <n v="573"/>
    <n v="450"/>
    <n v="594714.6477588166"/>
    <n v="60882.938065984097"/>
    <n v="3.804733727810651"/>
    <s v="Kids Story Book"/>
    <s v="Books"/>
    <s v="Books"/>
    <s v="Books"/>
    <s v="Books"/>
    <n v="23"/>
    <s v="Books"/>
    <m/>
    <n v="2024"/>
    <x v="3"/>
    <n v="26"/>
    <n v="3"/>
    <s v="Weekday"/>
    <m/>
  </r>
  <r>
    <s v="WEB-5664"/>
    <d v="2023-01-03T00:00:00"/>
    <s v="Riya Malhotra"/>
    <s v="Kolkata"/>
    <s v="Home &amp; Kitchen"/>
    <s v="Table Lamp"/>
    <n v="1"/>
    <n v="1836.21"/>
    <s v="Upi"/>
    <s v="Delivered"/>
    <n v="3"/>
    <n v="1836.21"/>
    <m/>
    <m/>
    <m/>
    <m/>
    <m/>
    <m/>
    <s v="Completed"/>
    <s v="Yes"/>
    <s v="No"/>
    <m/>
    <n v="590"/>
    <n v="451"/>
    <n v="1463424.4009529033"/>
    <n v="118285.78776560788"/>
    <n v="3.8140589569160999"/>
    <s v="Table Lamp"/>
    <s v="Home &amp; Kitchen"/>
    <s v="Home &amp; Kitchen"/>
    <s v="Home &amp; Kitchen"/>
    <s v="Home &amp; Kitchen"/>
    <n v="32"/>
    <s v="Home &amp; Kitchen"/>
    <m/>
    <n v="2023"/>
    <x v="5"/>
    <n v="3"/>
    <n v="3"/>
    <s v="Weekday"/>
    <m/>
  </r>
  <r>
    <s v="WEB-8573"/>
    <d v="2023-11-14T00:00:00"/>
    <s v="Tanya Bose"/>
    <s v="Mumbai"/>
    <s v="Home &amp; Kitchen"/>
    <s v="Water Bottle"/>
    <n v="1"/>
    <n v="1043.3399999999999"/>
    <s v="Debit Card"/>
    <s v="Delivered"/>
    <n v="5"/>
    <n v="1043.3399999999999"/>
    <m/>
    <m/>
    <m/>
    <m/>
    <m/>
    <m/>
    <s v="Completed"/>
    <s v="Yes"/>
    <s v="No"/>
    <m/>
    <n v="619"/>
    <n v="468"/>
    <n v="1463424.4009529033"/>
    <n v="118285.78776560788"/>
    <n v="3.8140589569160999"/>
    <s v="Water Bottle"/>
    <s v="Home &amp; Kitchen"/>
    <s v="Home &amp; Kitchen"/>
    <s v="Home &amp; Kitchen"/>
    <s v="Home &amp; Kitchen"/>
    <n v="2"/>
    <s v="Home &amp; Kitchen"/>
    <m/>
    <n v="2023"/>
    <x v="3"/>
    <n v="14"/>
    <n v="3"/>
    <s v="Weekday"/>
    <m/>
  </r>
  <r>
    <s v="WEB-8286"/>
    <d v="2025-05-25T00:00:00"/>
    <s v="Saanvi Joshi"/>
    <s v="Mumbai"/>
    <s v="Books"/>
    <s v="Cookbook"/>
    <n v="2"/>
    <n v="102.37"/>
    <s v="Credit Card"/>
    <s v="Delivered"/>
    <n v="4"/>
    <n v="204.74"/>
    <m/>
    <m/>
    <m/>
    <m/>
    <m/>
    <m/>
    <s v="Completed"/>
    <s v="No"/>
    <s v="No"/>
    <m/>
    <n v="619"/>
    <n v="468"/>
    <n v="594714.6477588166"/>
    <n v="60882.938065984097"/>
    <n v="3.804733727810651"/>
    <s v="Cookbook"/>
    <s v="Books"/>
    <s v="Books"/>
    <s v="Books"/>
    <s v="Books"/>
    <n v="4"/>
    <s v="Books"/>
    <m/>
    <n v="2025"/>
    <x v="6"/>
    <n v="25"/>
    <n v="1"/>
    <s v="Weekday"/>
    <m/>
  </r>
  <r>
    <s v="WEB-7850"/>
    <d v="2023-01-24T00:00:00"/>
    <s v="Neha Patel"/>
    <s v="Chennai"/>
    <s v="Electronics"/>
    <s v="Usb Cable"/>
    <n v="1"/>
    <n v="332.24"/>
    <s v="Debit Card"/>
    <s v="Delivered"/>
    <n v="5"/>
    <n v="332.24"/>
    <m/>
    <m/>
    <m/>
    <m/>
    <m/>
    <m/>
    <s v="Completed"/>
    <s v="No"/>
    <s v="No"/>
    <m/>
    <n v="558"/>
    <n v="430"/>
    <n v="2759712.3299794244"/>
    <n v="330643.50635802455"/>
    <n v="3.8641711229946525"/>
    <s v="Usb Cable"/>
    <s v="Electronics"/>
    <s v="Electronics"/>
    <s v="Electronics"/>
    <s v="Electronics"/>
    <n v="13"/>
    <s v="Electronics"/>
    <m/>
    <n v="2023"/>
    <x v="5"/>
    <n v="24"/>
    <n v="3"/>
    <s v="Weekday"/>
    <m/>
  </r>
  <r>
    <s v="WEB-7622"/>
    <d v="2025-02-16T00:00:00"/>
    <s v="Ishaan Singh"/>
    <s v="Ahmedabad"/>
    <s v="Fashion"/>
    <s v="Sunglasses"/>
    <n v="1"/>
    <n v="1354.34"/>
    <s v="Net Banking"/>
    <s v="Delivered"/>
    <n v="5"/>
    <n v="1354.34"/>
    <m/>
    <m/>
    <m/>
    <m/>
    <m/>
    <m/>
    <s v="Completed"/>
    <s v="Yes"/>
    <s v="No"/>
    <m/>
    <n v="589"/>
    <n v="426"/>
    <n v="1892867.2841657216"/>
    <n v="199432.98236095349"/>
    <n v="3.8949824970828471"/>
    <s v="Sunglasses"/>
    <s v="Fashion"/>
    <s v="Fashion"/>
    <s v="Fashion"/>
    <s v="Fashion"/>
    <n v="53"/>
    <s v="Fashion"/>
    <m/>
    <n v="2025"/>
    <x v="0"/>
    <n v="16"/>
    <n v="1"/>
    <s v="Weekday"/>
    <m/>
  </r>
  <r>
    <s v="WEB-6939"/>
    <d v="2024-01-03T00:00:00"/>
    <s v="Kavya Chatterjee"/>
    <s v="Hyderabad"/>
    <s v="Electronics"/>
    <s v="Wireless Earbuds"/>
    <n v="1"/>
    <n v="2911.27"/>
    <s v="Credit Card"/>
    <s v="Delivered"/>
    <n v="4"/>
    <n v="2911.27"/>
    <m/>
    <m/>
    <m/>
    <m/>
    <m/>
    <m/>
    <s v="Completed"/>
    <s v="Yes"/>
    <s v="No"/>
    <m/>
    <n v="559"/>
    <n v="408"/>
    <n v="2759712.3299794244"/>
    <n v="330643.50635802455"/>
    <n v="3.8641711229946525"/>
    <s v="Wireless Earbuds"/>
    <s v="Electronics"/>
    <s v="Electronics"/>
    <s v="Electronics"/>
    <s v="Electronics"/>
    <n v="12"/>
    <s v="Electronics"/>
    <m/>
    <n v="2024"/>
    <x v="5"/>
    <n v="3"/>
    <n v="4"/>
    <s v="Weekday"/>
    <m/>
  </r>
  <r>
    <s v="WEB-9593"/>
    <d v="2024-10-31T00:00:00"/>
    <s v="Karan Reddy"/>
    <s v="Bengaluru"/>
    <s v="Electronics"/>
    <s v="Bluetooth Speaker"/>
    <n v="1"/>
    <n v="408.51"/>
    <s v="Cash On Delivery"/>
    <s v="Pending"/>
    <n v="3"/>
    <n v="408.51"/>
    <m/>
    <m/>
    <m/>
    <m/>
    <m/>
    <m/>
    <s v="Pending"/>
    <s v="No"/>
    <s v="Yes"/>
    <m/>
    <n v="567"/>
    <n v="440"/>
    <n v="2759712.3299794244"/>
    <n v="330643.50635802455"/>
    <n v="3.8641711229946525"/>
    <s v="Bluetooth Speaker"/>
    <s v="Electronics"/>
    <s v="Electronics"/>
    <s v="Electronics"/>
    <s v="Electronics"/>
    <n v="48"/>
    <s v="Electronics"/>
    <m/>
    <n v="2024"/>
    <x v="8"/>
    <n v="31"/>
    <n v="5"/>
    <s v="Weekday"/>
    <m/>
  </r>
  <r>
    <s v="WEB-8165"/>
    <d v="2023-11-20T00:00:00"/>
    <s v="Karan Pillai"/>
    <s v="Bengaluru"/>
    <s v="Home &amp; Kitchen"/>
    <s v="Led Bulb Pack"/>
    <n v="1"/>
    <n v="645.19000000000005"/>
    <s v="Cash On Delivery"/>
    <s v="Delivered"/>
    <n v="4"/>
    <n v="645.19000000000005"/>
    <m/>
    <m/>
    <m/>
    <m/>
    <m/>
    <m/>
    <s v="Completed"/>
    <s v="No"/>
    <s v="No"/>
    <m/>
    <n v="567"/>
    <n v="440"/>
    <n v="1463424.4009529033"/>
    <n v="118285.78776560788"/>
    <n v="3.8140589569160999"/>
    <s v="Led Bulb Pack"/>
    <s v="Home &amp; Kitchen"/>
    <s v="Home &amp; Kitchen"/>
    <s v="Home &amp; Kitchen"/>
    <s v="Home &amp; Kitchen"/>
    <n v="76"/>
    <s v="Home &amp; Kitchen"/>
    <m/>
    <n v="2023"/>
    <x v="3"/>
    <n v="20"/>
    <n v="2"/>
    <s v="Weekday"/>
    <m/>
  </r>
  <r>
    <s v="WEB-6355"/>
    <d v="2024-09-05T00:00:00"/>
    <s v="Vivaan Pillai"/>
    <s v="Chennai"/>
    <s v="Fashion"/>
    <s v="Sunglasses"/>
    <n v="1"/>
    <n v="1698.65"/>
    <s v="Debit Card"/>
    <s v="Delivered"/>
    <n v="3"/>
    <n v="1698.65"/>
    <m/>
    <m/>
    <m/>
    <m/>
    <m/>
    <m/>
    <s v="Completed"/>
    <s v="Yes"/>
    <s v="No"/>
    <m/>
    <n v="558"/>
    <n v="430"/>
    <n v="1892867.2841657216"/>
    <n v="199432.98236095349"/>
    <n v="3.8949824970828471"/>
    <s v="Sunglasses"/>
    <s v="Fashion"/>
    <s v="Fashion"/>
    <s v="Fashion"/>
    <s v="Fashion"/>
    <n v="53"/>
    <s v="Fashion"/>
    <m/>
    <n v="2024"/>
    <x v="1"/>
    <n v="5"/>
    <n v="5"/>
    <s v="Weekday"/>
    <m/>
  </r>
  <r>
    <s v="WEB-6226"/>
    <d v="2024-02-16T00:00:00"/>
    <s v="Vivaan Verma"/>
    <s v="Pune"/>
    <s v="Electronics"/>
    <s v="Usb Cable"/>
    <n v="3"/>
    <n v="1755.82"/>
    <s v="Cash On Delivery"/>
    <s v="Delivered"/>
    <n v="3"/>
    <n v="5267.46"/>
    <m/>
    <m/>
    <m/>
    <m/>
    <m/>
    <m/>
    <s v="Completed"/>
    <s v="Yes"/>
    <s v="No"/>
    <m/>
    <n v="595"/>
    <n v="444"/>
    <n v="2759712.3299794244"/>
    <n v="330643.50635802455"/>
    <n v="3.8641711229946525"/>
    <s v="Usb Cable"/>
    <s v="Electronics"/>
    <s v="Electronics"/>
    <s v="Electronics"/>
    <s v="Electronics"/>
    <n v="13"/>
    <s v="Electronics"/>
    <m/>
    <n v="2024"/>
    <x v="0"/>
    <n v="16"/>
    <n v="6"/>
    <s v="Weekday"/>
    <m/>
  </r>
  <r>
    <s v="WEB-7432"/>
    <d v="2023-09-26T00:00:00"/>
    <s v="Rohan Gupta"/>
    <s v="Chennai"/>
    <s v="Home &amp; Kitchen"/>
    <s v="Water Bottle"/>
    <n v="1"/>
    <n v="737.88"/>
    <s v="Net Banking"/>
    <s v="Delivered"/>
    <n v="5"/>
    <n v="737.88"/>
    <m/>
    <m/>
    <m/>
    <m/>
    <m/>
    <m/>
    <s v="Completed"/>
    <s v="No"/>
    <s v="No"/>
    <m/>
    <n v="558"/>
    <n v="430"/>
    <n v="1463424.4009529033"/>
    <n v="118285.78776560788"/>
    <n v="3.8140589569160999"/>
    <s v="Water Bottle"/>
    <s v="Home &amp; Kitchen"/>
    <s v="Home &amp; Kitchen"/>
    <s v="Home &amp; Kitchen"/>
    <s v="Home &amp; Kitchen"/>
    <n v="2"/>
    <s v="Home &amp; Kitchen"/>
    <m/>
    <n v="2023"/>
    <x v="1"/>
    <n v="26"/>
    <n v="3"/>
    <s v="Weekday"/>
    <m/>
  </r>
  <r>
    <s v="WEB-5493"/>
    <d v="2024-12-24T00:00:00"/>
    <s v="Ananya Joshi"/>
    <s v="Mumbai"/>
    <s v="Electronics"/>
    <s v="Wireless Earbuds"/>
    <n v="1"/>
    <n v="2303.9299999999998"/>
    <s v="Upi"/>
    <s v="Delivered"/>
    <n v="5"/>
    <n v="2303.9299999999998"/>
    <m/>
    <m/>
    <m/>
    <m/>
    <m/>
    <m/>
    <s v="Completed"/>
    <s v="Yes"/>
    <s v="No"/>
    <m/>
    <n v="619"/>
    <n v="468"/>
    <n v="2759712.3299794244"/>
    <n v="330643.50635802455"/>
    <n v="3.8641711229946525"/>
    <s v="Wireless Earbuds"/>
    <s v="Electronics"/>
    <s v="Electronics"/>
    <s v="Electronics"/>
    <s v="Electronics"/>
    <n v="12"/>
    <s v="Electronics"/>
    <m/>
    <n v="2024"/>
    <x v="10"/>
    <n v="24"/>
    <n v="3"/>
    <s v="Weekday"/>
    <m/>
  </r>
  <r>
    <s v="WEB-5832"/>
    <d v="2023-03-23T00:00:00"/>
    <s v="Vikram Kapoor"/>
    <s v="Ahmedabad"/>
    <s v="Home &amp; Kitchen"/>
    <s v="Led Bulb Pack"/>
    <n v="2"/>
    <n v="855.35"/>
    <s v="Debit Card"/>
    <s v="Delivered"/>
    <n v="4"/>
    <n v="1710.7"/>
    <m/>
    <m/>
    <m/>
    <m/>
    <m/>
    <m/>
    <s v="Completed"/>
    <s v="Yes"/>
    <s v="No"/>
    <m/>
    <n v="589"/>
    <n v="426"/>
    <n v="1463424.4009529033"/>
    <n v="118285.78776560788"/>
    <n v="3.8140589569160999"/>
    <s v="Led Bulb Pack"/>
    <s v="Home &amp; Kitchen"/>
    <s v="Home &amp; Kitchen"/>
    <s v="Home &amp; Kitchen"/>
    <s v="Home &amp; Kitchen"/>
    <n v="76"/>
    <s v="Home &amp; Kitchen"/>
    <m/>
    <n v="2023"/>
    <x v="4"/>
    <n v="23"/>
    <n v="5"/>
    <s v="Weekday"/>
    <m/>
  </r>
  <r>
    <s v="WEB-9341"/>
    <d v="2025-03-18T00:00:00"/>
    <s v="Vikram Menon"/>
    <s v="Pune"/>
    <s v="Books"/>
    <s v="Self-Help Book"/>
    <n v="3"/>
    <n v="767.64"/>
    <s v="Net Banking"/>
    <s v="Delivered"/>
    <n v="3"/>
    <n v="2302.92"/>
    <m/>
    <m/>
    <m/>
    <m/>
    <m/>
    <m/>
    <s v="Completed"/>
    <s v="Yes"/>
    <s v="No"/>
    <m/>
    <n v="595"/>
    <n v="444"/>
    <n v="594714.6477588166"/>
    <n v="60882.938065984097"/>
    <n v="3.804733727810651"/>
    <s v="Self-Help Book"/>
    <s v="Books"/>
    <s v="Books"/>
    <s v="Books"/>
    <s v="Books"/>
    <n v="19"/>
    <s v="Books"/>
    <m/>
    <n v="2025"/>
    <x v="4"/>
    <n v="18"/>
    <n v="3"/>
    <s v="Weekday"/>
    <m/>
  </r>
  <r>
    <s v="WEB-5306"/>
    <d v="2023-11-27T00:00:00"/>
    <s v="Vikram Menon"/>
    <s v="Hyderabad"/>
    <s v="Beauty"/>
    <s v="Hair Oil"/>
    <n v="1"/>
    <n v="1400.43"/>
    <s v="Cash On Delivery"/>
    <s v="Delivered"/>
    <n v="4"/>
    <n v="1400.43"/>
    <m/>
    <m/>
    <m/>
    <m/>
    <m/>
    <m/>
    <s v="Completed"/>
    <s v="Yes"/>
    <s v="No"/>
    <m/>
    <n v="559"/>
    <n v="408"/>
    <n v="1098537.4901531704"/>
    <n v="96724.388030634553"/>
    <n v="3.9001122334455669"/>
    <s v="Hair Oil"/>
    <s v="Beauty"/>
    <s v="Beauty"/>
    <s v="Beauty"/>
    <s v="Beauty"/>
    <n v="70"/>
    <s v="Beauty"/>
    <m/>
    <n v="2023"/>
    <x v="3"/>
    <n v="27"/>
    <n v="2"/>
    <s v="Weekday"/>
    <m/>
  </r>
  <r>
    <s v="WEB-7651"/>
    <d v="2023-09-30T00:00:00"/>
    <s v="Riya Chatterjee"/>
    <s v="Pune"/>
    <s v="Books"/>
    <s v="Kids Story Book"/>
    <n v="1"/>
    <n v="256.70999999999998"/>
    <s v="Debit Card"/>
    <s v="Delivered"/>
    <n v="3"/>
    <n v="256.70999999999998"/>
    <m/>
    <m/>
    <m/>
    <m/>
    <m/>
    <m/>
    <s v="Completed"/>
    <s v="No"/>
    <s v="No"/>
    <m/>
    <n v="595"/>
    <n v="444"/>
    <n v="594714.6477588166"/>
    <n v="60882.938065984097"/>
    <n v="3.804733727810651"/>
    <s v="Kids Story Book"/>
    <s v="Books"/>
    <s v="Books"/>
    <s v="Books"/>
    <s v="Books"/>
    <n v="23"/>
    <s v="Books"/>
    <m/>
    <n v="2023"/>
    <x v="1"/>
    <n v="30"/>
    <n v="7"/>
    <s v="Weekday"/>
    <m/>
  </r>
  <r>
    <s v="WEB-7473"/>
    <d v="2023-06-01T00:00:00"/>
    <s v="Saanvi Sharma"/>
    <s v="Chennai"/>
    <s v="Fashion"/>
    <s v="Sunglasses"/>
    <n v="1"/>
    <n v="1291.05"/>
    <s v="Upi"/>
    <s v="Delivered"/>
    <n v="4"/>
    <n v="1291.05"/>
    <m/>
    <m/>
    <m/>
    <m/>
    <m/>
    <m/>
    <s v="Completed"/>
    <s v="Yes"/>
    <s v="No"/>
    <m/>
    <n v="558"/>
    <n v="430"/>
    <n v="1892867.2841657216"/>
    <n v="199432.98236095349"/>
    <n v="3.8949824970828471"/>
    <s v="Sunglasses"/>
    <s v="Fashion"/>
    <s v="Fashion"/>
    <s v="Fashion"/>
    <s v="Fashion"/>
    <n v="53"/>
    <s v="Fashion"/>
    <m/>
    <n v="2023"/>
    <x v="11"/>
    <n v="1"/>
    <n v="5"/>
    <s v="Weekend"/>
    <m/>
  </r>
  <r>
    <s v="WEB-9132"/>
    <d v="2025-06-15T00:00:00"/>
    <s v="Ananya Nair"/>
    <s v="Bengaluru"/>
    <s v="Home &amp; Kitchen"/>
    <s v="Led Bulb Pack"/>
    <n v="1"/>
    <n v="906.12"/>
    <s v="Credit Card"/>
    <s v="Delivered"/>
    <n v="4"/>
    <n v="906.12"/>
    <m/>
    <m/>
    <m/>
    <m/>
    <m/>
    <m/>
    <s v="Completed"/>
    <s v="No"/>
    <s v="No"/>
    <m/>
    <n v="567"/>
    <n v="440"/>
    <n v="1463424.4009529033"/>
    <n v="118285.78776560788"/>
    <n v="3.8140589569160999"/>
    <s v="Led Bulb Pack"/>
    <s v="Home &amp; Kitchen"/>
    <s v="Home &amp; Kitchen"/>
    <s v="Home &amp; Kitchen"/>
    <s v="Home &amp; Kitchen"/>
    <n v="76"/>
    <s v="Home &amp; Kitchen"/>
    <m/>
    <n v="2025"/>
    <x v="11"/>
    <n v="15"/>
    <n v="1"/>
    <s v="Weekday"/>
    <m/>
  </r>
  <r>
    <s v="WEB-6090"/>
    <d v="2025-02-25T00:00:00"/>
    <s v="Saanvi Das"/>
    <s v="Chennai"/>
    <s v="Electronics"/>
    <s v="Usb Cable"/>
    <n v="1"/>
    <n v="1476.87"/>
    <s v="Cash On Delivery"/>
    <s v="Pending"/>
    <n v="4"/>
    <n v="1476.87"/>
    <m/>
    <m/>
    <m/>
    <m/>
    <m/>
    <m/>
    <s v="Pending"/>
    <s v="No"/>
    <s v="Yes"/>
    <m/>
    <n v="558"/>
    <n v="430"/>
    <n v="2759712.3299794244"/>
    <n v="330643.50635802455"/>
    <n v="3.8641711229946525"/>
    <s v="Usb Cable"/>
    <s v="Electronics"/>
    <s v="Electronics"/>
    <s v="Electronics"/>
    <s v="Electronics"/>
    <n v="13"/>
    <s v="Electronics"/>
    <m/>
    <n v="2025"/>
    <x v="0"/>
    <n v="25"/>
    <n v="3"/>
    <s v="Weekday"/>
    <m/>
  </r>
  <r>
    <s v="WEB-5182"/>
    <d v="2024-06-22T00:00:00"/>
    <s v="Ishaan Iyer"/>
    <s v="Bengaluru"/>
    <s v="Home &amp; Kitchen"/>
    <s v="Water Bottle"/>
    <n v="1"/>
    <n v="432.25"/>
    <s v="Debit Card"/>
    <s v="Delivered"/>
    <n v="4"/>
    <n v="432.25"/>
    <m/>
    <m/>
    <m/>
    <m/>
    <m/>
    <m/>
    <s v="Completed"/>
    <s v="No"/>
    <s v="No"/>
    <m/>
    <n v="567"/>
    <n v="440"/>
    <n v="1463424.4009529033"/>
    <n v="118285.78776560788"/>
    <n v="3.8140589569160999"/>
    <s v="Water Bottle"/>
    <s v="Home &amp; Kitchen"/>
    <s v="Home &amp; Kitchen"/>
    <s v="Home &amp; Kitchen"/>
    <s v="Home &amp; Kitchen"/>
    <n v="2"/>
    <s v="Home &amp; Kitchen"/>
    <m/>
    <n v="2024"/>
    <x v="11"/>
    <n v="22"/>
    <n v="7"/>
    <s v="Weekday"/>
    <m/>
  </r>
  <r>
    <s v="WEB-9336"/>
    <d v="2024-11-30T00:00:00"/>
    <s v="Aditya Patel"/>
    <s v="Ahmedabad"/>
    <s v="Home &amp; Kitchen"/>
    <s v="Water Bottle"/>
    <n v="1"/>
    <n v="424.55"/>
    <s v="Credit Card"/>
    <s v="Delivered"/>
    <n v="4"/>
    <n v="424.55"/>
    <m/>
    <m/>
    <m/>
    <m/>
    <m/>
    <m/>
    <s v="Completed"/>
    <s v="No"/>
    <s v="No"/>
    <m/>
    <n v="589"/>
    <n v="426"/>
    <n v="1463424.4009529033"/>
    <n v="118285.78776560788"/>
    <n v="3.8140589569160999"/>
    <s v="Water Bottle"/>
    <s v="Home &amp; Kitchen"/>
    <s v="Home &amp; Kitchen"/>
    <s v="Home &amp; Kitchen"/>
    <s v="Home &amp; Kitchen"/>
    <n v="2"/>
    <s v="Home &amp; Kitchen"/>
    <m/>
    <n v="2024"/>
    <x v="3"/>
    <n v="30"/>
    <n v="7"/>
    <s v="Weekday"/>
    <m/>
  </r>
  <r>
    <s v="WEB-7490"/>
    <d v="2024-01-27T00:00:00"/>
    <s v="Ishaan Patel"/>
    <s v="Bengaluru"/>
    <s v="Books"/>
    <s v="Kids Story Book"/>
    <n v="1"/>
    <n v="796.33"/>
    <s v="Debit Card"/>
    <s v="Pending"/>
    <n v="3"/>
    <n v="796.33"/>
    <m/>
    <m/>
    <m/>
    <m/>
    <m/>
    <m/>
    <s v="Pending"/>
    <s v="No"/>
    <s v="Yes"/>
    <m/>
    <n v="567"/>
    <n v="440"/>
    <n v="594714.6477588166"/>
    <n v="60882.938065984097"/>
    <n v="3.804733727810651"/>
    <s v="Kids Story Book"/>
    <s v="Books"/>
    <s v="Books"/>
    <s v="Books"/>
    <s v="Books"/>
    <n v="23"/>
    <s v="Books"/>
    <m/>
    <n v="2024"/>
    <x v="5"/>
    <n v="27"/>
    <n v="7"/>
    <s v="Weekday"/>
    <m/>
  </r>
  <r>
    <s v="WEB-6966"/>
    <d v="2023-02-14T00:00:00"/>
    <s v="Kavya Reddy"/>
    <s v="Ahmedabad"/>
    <s v="Fashion"/>
    <s v="Men'S T-Shirt"/>
    <n v="1"/>
    <n v="1090.44"/>
    <s v="Credit Card"/>
    <s v="Returned"/>
    <n v="5"/>
    <n v="1090.44"/>
    <m/>
    <m/>
    <m/>
    <m/>
    <m/>
    <m/>
    <s v="Completed"/>
    <s v="No"/>
    <s v="No"/>
    <m/>
    <n v="589"/>
    <n v="426"/>
    <n v="1892867.2841657216"/>
    <n v="199432.98236095349"/>
    <n v="3.8949824970828471"/>
    <s v="Men'S T-Shirt"/>
    <s v="Fashion"/>
    <s v="Fashion"/>
    <s v="Fashion"/>
    <s v="Fashion"/>
    <n v="55"/>
    <s v="Fashion"/>
    <m/>
    <n v="2023"/>
    <x v="0"/>
    <n v="14"/>
    <n v="3"/>
    <s v="Weekday"/>
    <m/>
  </r>
  <r>
    <s v="WEB-5105"/>
    <d v="2023-01-09T00:00:00"/>
    <s v="Vikram Patel"/>
    <s v="Delhi"/>
    <s v="Electronics"/>
    <s v="Smart Watch"/>
    <n v="1"/>
    <n v="3436.95"/>
    <s v="Upi"/>
    <s v="Delivered"/>
    <n v="5"/>
    <n v="3436.95"/>
    <m/>
    <m/>
    <m/>
    <m/>
    <m/>
    <m/>
    <s v="Completed"/>
    <s v="Yes"/>
    <s v="No"/>
    <m/>
    <n v="573"/>
    <n v="450"/>
    <n v="2759712.3299794244"/>
    <n v="330643.50635802455"/>
    <n v="3.8641711229946525"/>
    <s v="Smart Watch"/>
    <s v="Electronics"/>
    <s v="Electronics"/>
    <s v="Electronics"/>
    <s v="Electronics"/>
    <n v="17"/>
    <s v="Electronics"/>
    <m/>
    <n v="2023"/>
    <x v="5"/>
    <n v="9"/>
    <n v="2"/>
    <s v="Weekday"/>
    <m/>
  </r>
  <r>
    <s v="WEB-8682"/>
    <d v="2025-03-02T00:00:00"/>
    <s v="Ananya Joshi"/>
    <s v="Mumbai"/>
    <s v="Beauty"/>
    <s v="Hair Oil"/>
    <n v="1"/>
    <n v="225.17"/>
    <s v="Upi"/>
    <s v="Pending"/>
    <n v="5"/>
    <n v="225.17"/>
    <m/>
    <m/>
    <m/>
    <m/>
    <m/>
    <m/>
    <s v="Pending"/>
    <s v="No"/>
    <s v="Yes"/>
    <m/>
    <n v="619"/>
    <n v="468"/>
    <n v="1098537.4901531704"/>
    <n v="96724.388030634553"/>
    <n v="3.9001122334455669"/>
    <s v="Hair Oil"/>
    <s v="Beauty"/>
    <s v="Beauty"/>
    <s v="Beauty"/>
    <s v="Beauty"/>
    <n v="70"/>
    <s v="Beauty"/>
    <m/>
    <n v="2025"/>
    <x v="4"/>
    <n v="2"/>
    <n v="1"/>
    <s v="Weekday"/>
    <m/>
  </r>
  <r>
    <s v="WEB-8651"/>
    <d v="2023-04-25T00:00:00"/>
    <s v="Riya Gupta"/>
    <s v="Ahmedabad"/>
    <s v="Fashion"/>
    <s v="Women'S Kurti"/>
    <n v="1"/>
    <n v="2317.9699999999998"/>
    <s v="Net Banking"/>
    <s v="Delivered"/>
    <n v="4"/>
    <n v="2317.9699999999998"/>
    <m/>
    <m/>
    <m/>
    <m/>
    <m/>
    <m/>
    <s v="Completed"/>
    <s v="Yes"/>
    <s v="No"/>
    <m/>
    <n v="589"/>
    <n v="426"/>
    <n v="1892867.2841657216"/>
    <n v="199432.98236095349"/>
    <n v="3.8949824970828471"/>
    <s v="Women'S Kurti"/>
    <s v="Fashion"/>
    <s v="Fashion"/>
    <s v="Fashion"/>
    <s v="Fashion"/>
    <n v="15"/>
    <s v="Fashion"/>
    <m/>
    <n v="2023"/>
    <x v="7"/>
    <n v="25"/>
    <n v="3"/>
    <s v="Weekday"/>
    <m/>
  </r>
  <r>
    <s v="WEB-8695"/>
    <d v="2024-11-11T00:00:00"/>
    <s v="Sanjay Kumar"/>
    <s v="Not Provided"/>
    <s v="Beauty"/>
    <s v="Perfume 50Ml"/>
    <n v="2"/>
    <n v="942.72"/>
    <s v="Net Banking"/>
    <s v="Delivered"/>
    <n v="5"/>
    <n v="1885.44"/>
    <m/>
    <m/>
    <m/>
    <m/>
    <m/>
    <m/>
    <s v="Completed"/>
    <s v="Yes"/>
    <s v="No"/>
    <m/>
    <n v="50"/>
    <n v="37"/>
    <n v="1098537.4901531704"/>
    <n v="96724.388030634553"/>
    <n v="3.9001122334455669"/>
    <s v="Perfume 50Ml"/>
    <s v="Beauty"/>
    <s v="Beauty"/>
    <s v="Beauty"/>
    <s v="Beauty"/>
    <n v="18"/>
    <s v="Beauty"/>
    <m/>
    <n v="2024"/>
    <x v="3"/>
    <n v="11"/>
    <n v="2"/>
    <s v="Weekday"/>
    <m/>
  </r>
  <r>
    <s v="WEB-7050"/>
    <d v="2023-12-27T00:00:00"/>
    <s v="Vikram Sharma"/>
    <s v="Bengaluru"/>
    <s v="Beauty"/>
    <s v="Lipstick"/>
    <n v="2"/>
    <n v="1414.16"/>
    <s v="Net Banking"/>
    <s v="Delivered"/>
    <n v="3"/>
    <n v="2828.32"/>
    <m/>
    <m/>
    <m/>
    <m/>
    <m/>
    <m/>
    <s v="Completed"/>
    <s v="Yes"/>
    <s v="No"/>
    <m/>
    <n v="567"/>
    <n v="440"/>
    <n v="1098537.4901531704"/>
    <n v="96724.388030634553"/>
    <n v="3.9001122334455669"/>
    <s v="Lipstick"/>
    <s v="Beauty"/>
    <s v="Beauty"/>
    <s v="Beauty"/>
    <s v="Beauty"/>
    <n v="10"/>
    <s v="Beauty"/>
    <m/>
    <n v="2023"/>
    <x v="10"/>
    <n v="27"/>
    <n v="4"/>
    <s v="Weekday"/>
    <m/>
  </r>
  <r>
    <s v="WEB-8786"/>
    <d v="2024-01-30T00:00:00"/>
    <s v="Sanjay Malhotra"/>
    <s v="Bengaluru"/>
    <s v="Beauty"/>
    <s v="Lipstick"/>
    <n v="2"/>
    <n v="187.7"/>
    <s v="Cash On Delivery"/>
    <s v="Delivered"/>
    <n v="3"/>
    <n v="375.4"/>
    <m/>
    <m/>
    <m/>
    <m/>
    <m/>
    <m/>
    <s v="Completed"/>
    <s v="No"/>
    <s v="No"/>
    <m/>
    <n v="567"/>
    <n v="440"/>
    <n v="1098537.4901531704"/>
    <n v="96724.388030634553"/>
    <n v="3.9001122334455669"/>
    <s v="Lipstick"/>
    <s v="Beauty"/>
    <s v="Beauty"/>
    <s v="Beauty"/>
    <s v="Beauty"/>
    <n v="10"/>
    <s v="Beauty"/>
    <m/>
    <n v="2024"/>
    <x v="5"/>
    <n v="30"/>
    <n v="3"/>
    <s v="Weekday"/>
    <m/>
  </r>
  <r>
    <s v="WEB-6610"/>
    <d v="2023-07-20T00:00:00"/>
    <s v="Rahul Singh"/>
    <s v="Delhi"/>
    <s v="Electronics"/>
    <s v="Power Bank 10000Mah"/>
    <n v="3"/>
    <n v="3192.33"/>
    <s v="Upi"/>
    <s v="Delivered"/>
    <n v="2"/>
    <n v="9576.99"/>
    <m/>
    <m/>
    <m/>
    <m/>
    <m/>
    <m/>
    <s v="Completed"/>
    <s v="Yes"/>
    <s v="No"/>
    <m/>
    <n v="573"/>
    <n v="450"/>
    <n v="2759712.3299794244"/>
    <n v="330643.50635802455"/>
    <n v="3.8641711229946525"/>
    <s v="Power Bank 10000Mah"/>
    <s v="Electronics"/>
    <s v="Electronics"/>
    <s v="Electronics"/>
    <s v="Electronics"/>
    <n v="3"/>
    <s v="Electronics"/>
    <m/>
    <n v="2023"/>
    <x v="2"/>
    <n v="20"/>
    <n v="5"/>
    <s v="Weekday"/>
    <m/>
  </r>
  <r>
    <s v="WEB-8562"/>
    <d v="2024-12-15T00:00:00"/>
    <s v="Kavya Malhotra"/>
    <s v="Delhi"/>
    <s v="Books"/>
    <s v="Notebook Set"/>
    <n v="1"/>
    <n v="631.75"/>
    <s v="Net Banking"/>
    <s v="Delivered"/>
    <n v="5"/>
    <n v="631.75"/>
    <m/>
    <m/>
    <m/>
    <m/>
    <m/>
    <m/>
    <s v="Completed"/>
    <s v="No"/>
    <s v="No"/>
    <m/>
    <n v="573"/>
    <n v="450"/>
    <n v="594714.6477588166"/>
    <n v="60882.938065984097"/>
    <n v="3.804733727810651"/>
    <s v="Notebook Set"/>
    <s v="Books"/>
    <s v="Books"/>
    <s v="Books"/>
    <s v="Books"/>
    <n v="20"/>
    <s v="Books"/>
    <m/>
    <n v="2024"/>
    <x v="10"/>
    <n v="15"/>
    <n v="1"/>
    <s v="Weekday"/>
    <m/>
  </r>
  <r>
    <s v="WEB-6926"/>
    <d v="2025-05-27T00:00:00"/>
    <s v="Meera Singh"/>
    <s v="Hyderabad"/>
    <s v="Electronics"/>
    <s v="Power Bank 10000Mah"/>
    <n v="1"/>
    <n v="1050.28"/>
    <s v="Upi"/>
    <s v="Delivered"/>
    <n v="5"/>
    <n v="1050.28"/>
    <m/>
    <m/>
    <m/>
    <m/>
    <m/>
    <m/>
    <s v="Completed"/>
    <s v="Yes"/>
    <s v="No"/>
    <m/>
    <n v="559"/>
    <n v="408"/>
    <n v="2759712.3299794244"/>
    <n v="330643.50635802455"/>
    <n v="3.8641711229946525"/>
    <s v="Power Bank 10000Mah"/>
    <s v="Electronics"/>
    <s v="Electronics"/>
    <s v="Electronics"/>
    <s v="Electronics"/>
    <n v="3"/>
    <s v="Electronics"/>
    <m/>
    <n v="2025"/>
    <x v="6"/>
    <n v="27"/>
    <n v="3"/>
    <s v="Weekday"/>
    <m/>
  </r>
  <r>
    <s v="WEB-6176"/>
    <d v="2024-01-01T00:00:00"/>
    <s v="Saanvi Das"/>
    <s v="Bengaluru"/>
    <s v="Fashion"/>
    <s v="Men'S T-Shirt"/>
    <n v="3"/>
    <n v="1494.43"/>
    <s v="Credit Card"/>
    <s v="Delivered"/>
    <n v="2"/>
    <n v="4483.29"/>
    <m/>
    <m/>
    <m/>
    <m/>
    <m/>
    <m/>
    <s v="Completed"/>
    <s v="Yes"/>
    <s v="No"/>
    <m/>
    <n v="567"/>
    <n v="440"/>
    <n v="1892867.2841657216"/>
    <n v="199432.98236095349"/>
    <n v="3.8949824970828471"/>
    <s v="Men'S T-Shirt"/>
    <s v="Fashion"/>
    <s v="Fashion"/>
    <s v="Fashion"/>
    <s v="Fashion"/>
    <n v="55"/>
    <s v="Fashion"/>
    <m/>
    <n v="2024"/>
    <x v="5"/>
    <n v="1"/>
    <n v="2"/>
    <s v="Weekend"/>
    <m/>
  </r>
  <r>
    <s v="WEB-6320"/>
    <d v="2024-02-11T00:00:00"/>
    <s v="Vivaan Pillai"/>
    <s v="Ahmedabad"/>
    <s v="Electronics"/>
    <s v="Usb Cable"/>
    <n v="1"/>
    <n v="483.74"/>
    <s v="Net Banking"/>
    <s v="Delivered"/>
    <n v="5"/>
    <n v="483.74"/>
    <m/>
    <m/>
    <m/>
    <m/>
    <m/>
    <m/>
    <s v="Completed"/>
    <s v="No"/>
    <s v="No"/>
    <m/>
    <n v="589"/>
    <n v="426"/>
    <n v="2759712.3299794244"/>
    <n v="330643.50635802455"/>
    <n v="3.8641711229946525"/>
    <s v="Usb Cable"/>
    <s v="Electronics"/>
    <s v="Electronics"/>
    <s v="Electronics"/>
    <s v="Electronics"/>
    <n v="13"/>
    <s v="Electronics"/>
    <m/>
    <n v="2024"/>
    <x v="0"/>
    <n v="11"/>
    <n v="1"/>
    <s v="Weekday"/>
    <m/>
  </r>
  <r>
    <s v="WEB-9381"/>
    <d v="2024-03-16T00:00:00"/>
    <s v="Vikram Chatterjee"/>
    <s v="Hyderabad"/>
    <s v="Books"/>
    <s v="Notebook Set"/>
    <n v="1"/>
    <n v="784.69"/>
    <s v="Debit Card"/>
    <s v="Returned"/>
    <n v="5"/>
    <n v="784.69"/>
    <m/>
    <m/>
    <m/>
    <m/>
    <m/>
    <m/>
    <s v="Completed"/>
    <s v="No"/>
    <s v="No"/>
    <m/>
    <n v="559"/>
    <n v="408"/>
    <n v="594714.6477588166"/>
    <n v="60882.938065984097"/>
    <n v="3.804733727810651"/>
    <s v="Notebook Set"/>
    <s v="Books"/>
    <s v="Books"/>
    <s v="Books"/>
    <s v="Books"/>
    <n v="20"/>
    <s v="Books"/>
    <m/>
    <n v="2024"/>
    <x v="4"/>
    <n v="16"/>
    <n v="7"/>
    <s v="Weekday"/>
    <m/>
  </r>
  <r>
    <s v="WEB-6851"/>
    <d v="2025-03-30T00:00:00"/>
    <s v="Sanjay Menon"/>
    <s v="Pune"/>
    <s v="Home &amp; Kitchen"/>
    <s v="Storage Box"/>
    <n v="2"/>
    <n v="511.65"/>
    <s v="Credit Card"/>
    <s v="Delivered"/>
    <n v="3"/>
    <n v="1023.3"/>
    <m/>
    <m/>
    <m/>
    <m/>
    <m/>
    <m/>
    <s v="Completed"/>
    <s v="Yes"/>
    <s v="No"/>
    <m/>
    <n v="595"/>
    <n v="444"/>
    <n v="1463424.4009529033"/>
    <n v="118285.78776560788"/>
    <n v="3.8140589569160999"/>
    <s v="Storage Box"/>
    <s v="Home &amp; Kitchen"/>
    <s v="Home &amp; Kitchen"/>
    <s v="Home &amp; Kitchen"/>
    <s v="Home &amp; Kitchen"/>
    <n v="8"/>
    <s v="Home &amp; Kitchen"/>
    <m/>
    <n v="2025"/>
    <x v="4"/>
    <n v="30"/>
    <n v="1"/>
    <s v="Weekday"/>
    <m/>
  </r>
  <r>
    <s v="WEB-5366"/>
    <d v="2024-04-14T00:00:00"/>
    <s v="Ananya Nair"/>
    <s v="Bengaluru"/>
    <s v="Electronics"/>
    <s v="Smart Watch"/>
    <n v="1"/>
    <n v="3061.25"/>
    <s v="Debit Card"/>
    <s v="Pending"/>
    <n v="4"/>
    <n v="3061.25"/>
    <m/>
    <m/>
    <m/>
    <m/>
    <m/>
    <m/>
    <s v="Pending"/>
    <s v="No"/>
    <s v="Yes"/>
    <m/>
    <n v="567"/>
    <n v="440"/>
    <n v="2759712.3299794244"/>
    <n v="330643.50635802455"/>
    <n v="3.8641711229946525"/>
    <s v="Smart Watch"/>
    <s v="Electronics"/>
    <s v="Electronics"/>
    <s v="Electronics"/>
    <s v="Electronics"/>
    <n v="17"/>
    <s v="Electronics"/>
    <m/>
    <n v="2024"/>
    <x v="7"/>
    <n v="14"/>
    <n v="1"/>
    <s v="Weekday"/>
    <m/>
  </r>
  <r>
    <s v="WEB-7487"/>
    <d v="2023-01-07T00:00:00"/>
    <s v="Vivaan Joshi"/>
    <s v="Chennai"/>
    <s v="Fashion"/>
    <s v="Men'S T-Shirt"/>
    <n v="2"/>
    <n v="2333.37"/>
    <s v="Cash On Delivery"/>
    <s v="Delivered"/>
    <n v="3"/>
    <n v="4666.74"/>
    <m/>
    <m/>
    <m/>
    <m/>
    <m/>
    <m/>
    <s v="Completed"/>
    <s v="Yes"/>
    <s v="No"/>
    <m/>
    <n v="558"/>
    <n v="430"/>
    <n v="1892867.2841657216"/>
    <n v="199432.98236095349"/>
    <n v="3.8949824970828471"/>
    <s v="Men'S T-Shirt"/>
    <s v="Fashion"/>
    <s v="Fashion"/>
    <s v="Fashion"/>
    <s v="Fashion"/>
    <n v="55"/>
    <s v="Fashion"/>
    <m/>
    <n v="2023"/>
    <x v="5"/>
    <n v="7"/>
    <n v="7"/>
    <s v="Weekend"/>
    <m/>
  </r>
  <r>
    <s v="WEB-7945"/>
    <d v="2023-03-28T00:00:00"/>
    <s v="Aarav Kumar"/>
    <s v="Bengaluru"/>
    <s v="Books"/>
    <s v="Self-Help Book"/>
    <n v="1"/>
    <n v="566.41999999999996"/>
    <s v="Upi"/>
    <s v="Delivered"/>
    <n v="3"/>
    <n v="566.41999999999996"/>
    <m/>
    <m/>
    <m/>
    <m/>
    <m/>
    <m/>
    <s v="Completed"/>
    <s v="No"/>
    <s v="No"/>
    <m/>
    <n v="567"/>
    <n v="440"/>
    <n v="594714.6477588166"/>
    <n v="60882.938065984097"/>
    <n v="3.804733727810651"/>
    <s v="Self-Help Book"/>
    <s v="Books"/>
    <s v="Books"/>
    <s v="Books"/>
    <s v="Books"/>
    <n v="19"/>
    <s v="Books"/>
    <m/>
    <n v="2023"/>
    <x v="4"/>
    <n v="28"/>
    <n v="3"/>
    <s v="Weekday"/>
    <m/>
  </r>
  <r>
    <s v="WEB-8493"/>
    <d v="2024-10-02T00:00:00"/>
    <s v="Ananya Nair"/>
    <s v="Mumbai"/>
    <s v="Fashion"/>
    <s v="Women'S Kurti"/>
    <n v="1"/>
    <n v="801.66"/>
    <s v="Cash On Delivery"/>
    <s v="Delivered"/>
    <m/>
    <n v="801.66"/>
    <m/>
    <m/>
    <m/>
    <m/>
    <m/>
    <m/>
    <s v="Completed"/>
    <s v="No"/>
    <s v="No"/>
    <m/>
    <n v="619"/>
    <n v="468"/>
    <n v="1892867.2841657216"/>
    <n v="199432.98236095349"/>
    <n v="3.8949824970828471"/>
    <s v="Women'S Kurti"/>
    <s v="Fashion"/>
    <s v="Fashion"/>
    <s v="Fashion"/>
    <s v="Fashion"/>
    <n v="15"/>
    <s v="Fashion"/>
    <m/>
    <n v="2024"/>
    <x v="8"/>
    <n v="2"/>
    <n v="4"/>
    <s v="Weekday"/>
    <m/>
  </r>
  <r>
    <s v="WEB-8766"/>
    <d v="2024-05-27T00:00:00"/>
    <s v="Ananya Sharma"/>
    <s v="Pune"/>
    <s v="Electronics"/>
    <s v="Bluetooth Speaker"/>
    <n v="1"/>
    <n v="1907.66"/>
    <s v="Cash On Delivery"/>
    <s v="Delivered"/>
    <n v="4"/>
    <n v="1907.66"/>
    <m/>
    <m/>
    <m/>
    <m/>
    <m/>
    <m/>
    <s v="Completed"/>
    <s v="Yes"/>
    <s v="No"/>
    <m/>
    <n v="595"/>
    <n v="444"/>
    <n v="2759712.3299794244"/>
    <n v="330643.50635802455"/>
    <n v="3.8641711229946525"/>
    <s v="Bluetooth Speaker"/>
    <s v="Electronics"/>
    <s v="Electronics"/>
    <s v="Electronics"/>
    <s v="Electronics"/>
    <n v="48"/>
    <s v="Electronics"/>
    <m/>
    <n v="2024"/>
    <x v="6"/>
    <n v="27"/>
    <n v="2"/>
    <s v="Weekday"/>
    <m/>
  </r>
  <r>
    <s v="WEB-5225"/>
    <d v="2023-06-20T00:00:00"/>
    <s v="Ananya Kapoor"/>
    <s v="Bengaluru"/>
    <s v="Electronics"/>
    <s v="Usb Cable"/>
    <n v="1"/>
    <n v="2526.2199999999998"/>
    <s v="Debit Card"/>
    <s v="Delivered"/>
    <n v="5"/>
    <n v="2526.2199999999998"/>
    <m/>
    <m/>
    <m/>
    <m/>
    <m/>
    <m/>
    <s v="Completed"/>
    <s v="Yes"/>
    <s v="No"/>
    <m/>
    <n v="567"/>
    <n v="440"/>
    <n v="2759712.3299794244"/>
    <n v="330643.50635802455"/>
    <n v="3.8641711229946525"/>
    <s v="Usb Cable"/>
    <s v="Electronics"/>
    <s v="Electronics"/>
    <s v="Electronics"/>
    <s v="Electronics"/>
    <n v="13"/>
    <s v="Electronics"/>
    <m/>
    <n v="2023"/>
    <x v="11"/>
    <n v="20"/>
    <n v="3"/>
    <s v="Weekday"/>
    <m/>
  </r>
  <r>
    <s v="WEB-9597"/>
    <d v="2024-05-26T00:00:00"/>
    <s v="Aarav Iyer"/>
    <s v="Kolkata"/>
    <s v="Home &amp; Kitchen"/>
    <s v="Non-Stick Pan"/>
    <n v="1"/>
    <n v="1086.52"/>
    <s v="Cash On Delivery"/>
    <s v="Delivered"/>
    <n v="5"/>
    <n v="1086.52"/>
    <m/>
    <m/>
    <m/>
    <m/>
    <m/>
    <m/>
    <s v="Completed"/>
    <s v="Yes"/>
    <s v="No"/>
    <m/>
    <n v="590"/>
    <n v="451"/>
    <n v="1463424.4009529033"/>
    <n v="118285.78776560788"/>
    <n v="3.8140589569160999"/>
    <s v="Non-Stick Pan"/>
    <s v="Home &amp; Kitchen"/>
    <s v="Home &amp; Kitchen"/>
    <s v="Home &amp; Kitchen"/>
    <s v="Home &amp; Kitchen"/>
    <n v="7"/>
    <s v="Home &amp; Kitchen"/>
    <m/>
    <n v="2024"/>
    <x v="6"/>
    <n v="26"/>
    <n v="1"/>
    <s v="Weekday"/>
    <m/>
  </r>
  <r>
    <s v="WEB-5789"/>
    <d v="2023-12-22T00:00:00"/>
    <s v="Simran Gupta"/>
    <s v="Bengaluru"/>
    <s v="Fashion"/>
    <s v="Women'S Kurti"/>
    <n v="1"/>
    <n v="1419.824472190694"/>
    <s v="Upi"/>
    <s v="Delivered"/>
    <n v="4"/>
    <n v="1419.824472190694"/>
    <m/>
    <m/>
    <m/>
    <m/>
    <m/>
    <m/>
    <s v="Completed"/>
    <s v="Yes"/>
    <s v="No"/>
    <m/>
    <n v="567"/>
    <n v="440"/>
    <n v="1892867.2841657216"/>
    <n v="199432.98236095349"/>
    <n v="3.8949824970828471"/>
    <s v="Women'S Kurti"/>
    <s v="Fashion"/>
    <s v="Fashion"/>
    <s v="Fashion"/>
    <s v="Fashion"/>
    <n v="15"/>
    <s v="Fashion"/>
    <m/>
    <n v="2023"/>
    <x v="10"/>
    <n v="22"/>
    <n v="6"/>
    <s v="Weekday"/>
    <m/>
  </r>
  <r>
    <s v="WEB-7010"/>
    <d v="2024-11-28T00:00:00"/>
    <s v="Diya Reddy"/>
    <s v="Chennai"/>
    <s v="Home &amp; Kitchen"/>
    <s v="Non-Stick Pan"/>
    <n v="1"/>
    <n v="981.3"/>
    <s v="Cash On Delivery"/>
    <s v="Delivered"/>
    <n v="5"/>
    <n v="981.3"/>
    <m/>
    <m/>
    <m/>
    <m/>
    <m/>
    <m/>
    <s v="Completed"/>
    <s v="No"/>
    <s v="No"/>
    <m/>
    <n v="558"/>
    <n v="430"/>
    <n v="1463424.4009529033"/>
    <n v="118285.78776560788"/>
    <n v="3.8140589569160999"/>
    <s v="Non-Stick Pan"/>
    <s v="Home &amp; Kitchen"/>
    <s v="Home &amp; Kitchen"/>
    <s v="Home &amp; Kitchen"/>
    <s v="Home &amp; Kitchen"/>
    <n v="7"/>
    <s v="Home &amp; Kitchen"/>
    <m/>
    <n v="2024"/>
    <x v="3"/>
    <n v="28"/>
    <n v="5"/>
    <s v="Weekday"/>
    <m/>
  </r>
  <r>
    <s v="WEB-5035"/>
    <d v="2023-03-15T00:00:00"/>
    <s v="Meera Menon"/>
    <s v="Pune"/>
    <s v="Beauty"/>
    <s v="Face Cream"/>
    <n v="1"/>
    <n v="653.19000000000005"/>
    <s v="Cash On Delivery"/>
    <s v="Delivered"/>
    <n v="5"/>
    <n v="653.19000000000005"/>
    <m/>
    <m/>
    <m/>
    <m/>
    <m/>
    <m/>
    <s v="Completed"/>
    <s v="No"/>
    <s v="No"/>
    <m/>
    <n v="595"/>
    <n v="444"/>
    <n v="1098537.4901531704"/>
    <n v="96724.388030634553"/>
    <n v="3.9001122334455669"/>
    <s v="Face Cream"/>
    <s v="Beauty"/>
    <s v="Beauty"/>
    <s v="Beauty"/>
    <s v="Beauty"/>
    <n v="80"/>
    <s v="Beauty"/>
    <m/>
    <n v="2023"/>
    <x v="4"/>
    <n v="15"/>
    <n v="4"/>
    <s v="Weekday"/>
    <m/>
  </r>
  <r>
    <s v="WEB-7343"/>
    <d v="2023-11-13T00:00:00"/>
    <s v="Riya Malhotra"/>
    <s v="Hyderabad"/>
    <s v="Beauty"/>
    <s v="Hair Oil"/>
    <n v="1"/>
    <n v="1277.18"/>
    <s v="Credit Card"/>
    <s v="Delivered"/>
    <n v="2"/>
    <n v="1277.18"/>
    <m/>
    <m/>
    <m/>
    <m/>
    <m/>
    <m/>
    <s v="Completed"/>
    <s v="Yes"/>
    <s v="No"/>
    <m/>
    <n v="559"/>
    <n v="408"/>
    <n v="1098537.4901531704"/>
    <n v="96724.388030634553"/>
    <n v="3.9001122334455669"/>
    <s v="Hair Oil"/>
    <s v="Beauty"/>
    <s v="Beauty"/>
    <s v="Beauty"/>
    <s v="Beauty"/>
    <n v="70"/>
    <s v="Beauty"/>
    <m/>
    <n v="2023"/>
    <x v="3"/>
    <n v="13"/>
    <n v="2"/>
    <s v="Weekday"/>
    <m/>
  </r>
  <r>
    <s v="WEB-9086"/>
    <d v="2023-12-10T00:00:00"/>
    <s v="Kavya Kumar"/>
    <s v="Hyderabad"/>
    <s v="Books"/>
    <s v="Kids Story Book"/>
    <n v="1"/>
    <n v="605.92999999999995"/>
    <s v="Credit Card"/>
    <s v="Returned"/>
    <n v="4"/>
    <n v="605.92999999999995"/>
    <m/>
    <m/>
    <m/>
    <m/>
    <m/>
    <m/>
    <s v="Completed"/>
    <s v="No"/>
    <s v="No"/>
    <m/>
    <n v="559"/>
    <n v="408"/>
    <n v="594714.6477588166"/>
    <n v="60882.938065984097"/>
    <n v="3.804733727810651"/>
    <s v="Kids Story Book"/>
    <s v="Books"/>
    <s v="Books"/>
    <s v="Books"/>
    <s v="Books"/>
    <n v="23"/>
    <s v="Books"/>
    <m/>
    <n v="2023"/>
    <x v="10"/>
    <n v="10"/>
    <n v="1"/>
    <s v="Weekday"/>
    <m/>
  </r>
  <r>
    <s v="WEB-7133"/>
    <d v="2025-05-25T00:00:00"/>
    <s v="Sanjay Joshi"/>
    <s v="Ahmedabad"/>
    <s v="Electronics"/>
    <s v="Smart Watch"/>
    <n v="2"/>
    <n v="1679.63"/>
    <s v="Net Banking"/>
    <s v="Delivered"/>
    <m/>
    <n v="3359.26"/>
    <m/>
    <m/>
    <m/>
    <m/>
    <m/>
    <m/>
    <s v="Completed"/>
    <s v="Yes"/>
    <s v="No"/>
    <m/>
    <n v="589"/>
    <n v="426"/>
    <n v="2759712.3299794244"/>
    <n v="330643.50635802455"/>
    <n v="3.8641711229946525"/>
    <s v="Smart Watch"/>
    <s v="Electronics"/>
    <s v="Electronics"/>
    <s v="Electronics"/>
    <s v="Electronics"/>
    <n v="17"/>
    <s v="Electronics"/>
    <m/>
    <n v="2025"/>
    <x v="6"/>
    <n v="25"/>
    <n v="1"/>
    <s v="Weekday"/>
    <m/>
  </r>
  <r>
    <s v="WEB-7702"/>
    <d v="2024-05-10T00:00:00"/>
    <s v="Aarav Nair"/>
    <s v="Hyderabad"/>
    <s v="Fashion"/>
    <s v="Sunglasses"/>
    <n v="2"/>
    <n v="1098.73"/>
    <s v="Debit Card"/>
    <s v="Delivered"/>
    <n v="4"/>
    <n v="2197.46"/>
    <m/>
    <m/>
    <m/>
    <m/>
    <m/>
    <m/>
    <s v="Completed"/>
    <s v="Yes"/>
    <s v="No"/>
    <m/>
    <n v="559"/>
    <n v="408"/>
    <n v="1892867.2841657216"/>
    <n v="199432.98236095349"/>
    <n v="3.8949824970828471"/>
    <s v="Sunglasses"/>
    <s v="Fashion"/>
    <s v="Fashion"/>
    <s v="Fashion"/>
    <s v="Fashion"/>
    <n v="53"/>
    <s v="Fashion"/>
    <m/>
    <n v="2024"/>
    <x v="6"/>
    <n v="10"/>
    <n v="6"/>
    <s v="Weekday"/>
    <m/>
  </r>
  <r>
    <s v="WEB-5126"/>
    <d v="2023-12-29T00:00:00"/>
    <s v="Aditya Malhotra"/>
    <s v="Chennai"/>
    <s v="Fashion"/>
    <s v="Running Shoes"/>
    <n v="2"/>
    <n v="1228.01"/>
    <s v="Cash On Delivery"/>
    <s v="Returned"/>
    <n v="4"/>
    <n v="2456.02"/>
    <m/>
    <m/>
    <m/>
    <m/>
    <m/>
    <m/>
    <s v="Completed"/>
    <s v="No"/>
    <s v="No"/>
    <m/>
    <n v="558"/>
    <n v="430"/>
    <n v="1892867.2841657216"/>
    <n v="199432.98236095349"/>
    <n v="3.8949824970828471"/>
    <s v="Running Shoes"/>
    <s v="Fashion"/>
    <s v="Fashion"/>
    <s v="Fashion"/>
    <s v="Fashion"/>
    <n v="45"/>
    <s v="Fashion"/>
    <m/>
    <n v="2023"/>
    <x v="10"/>
    <n v="29"/>
    <n v="6"/>
    <s v="Weekday"/>
    <m/>
  </r>
  <r>
    <s v="WEB-9451"/>
    <d v="2025-02-07T00:00:00"/>
    <s v="Aditya Kumar"/>
    <s v="Ahmedabad"/>
    <s v="Fashion"/>
    <s v="Women'S Kurti"/>
    <n v="1"/>
    <n v="639.14"/>
    <s v="Credit Card"/>
    <s v="Delivered"/>
    <n v="4"/>
    <n v="639.14"/>
    <m/>
    <m/>
    <m/>
    <m/>
    <m/>
    <m/>
    <s v="Completed"/>
    <s v="No"/>
    <s v="No"/>
    <m/>
    <n v="589"/>
    <n v="426"/>
    <n v="1892867.2841657216"/>
    <n v="199432.98236095349"/>
    <n v="3.8949824970828471"/>
    <s v="Women'S Kurti"/>
    <s v="Fashion"/>
    <s v="Fashion"/>
    <s v="Fashion"/>
    <s v="Fashion"/>
    <n v="15"/>
    <s v="Fashion"/>
    <m/>
    <n v="2025"/>
    <x v="0"/>
    <n v="7"/>
    <n v="6"/>
    <s v="Weekend"/>
    <m/>
  </r>
  <r>
    <s v="WEB-8904"/>
    <d v="2024-12-13T00:00:00"/>
    <s v="Aarav Kumar"/>
    <s v="Delhi"/>
    <s v="Fashion"/>
    <s v="Women'S Kurti"/>
    <n v="2"/>
    <n v="2467.54"/>
    <s v="Upi"/>
    <s v="Delivered"/>
    <n v="5"/>
    <n v="4935.08"/>
    <m/>
    <m/>
    <m/>
    <m/>
    <m/>
    <m/>
    <s v="Completed"/>
    <s v="Yes"/>
    <s v="No"/>
    <m/>
    <n v="573"/>
    <n v="450"/>
    <n v="1892867.2841657216"/>
    <n v="199432.98236095349"/>
    <n v="3.8949824970828471"/>
    <s v="Women'S Kurti"/>
    <s v="Fashion"/>
    <s v="Fashion"/>
    <s v="Fashion"/>
    <s v="Fashion"/>
    <n v="15"/>
    <s v="Fashion"/>
    <m/>
    <n v="2024"/>
    <x v="10"/>
    <n v="13"/>
    <n v="6"/>
    <s v="Weekday"/>
    <m/>
  </r>
  <r>
    <s v="WEB-8551"/>
    <d v="2023-11-23T00:00:00"/>
    <s v="Vikram Verma"/>
    <s v="Pune"/>
    <s v="Electronics"/>
    <s v="Bluetooth Speaker"/>
    <n v="1"/>
    <n v="1398.99"/>
    <s v="Upi"/>
    <s v="Delivered"/>
    <n v="4"/>
    <n v="1398.99"/>
    <m/>
    <m/>
    <m/>
    <m/>
    <m/>
    <m/>
    <s v="Completed"/>
    <s v="Yes"/>
    <s v="No"/>
    <m/>
    <n v="595"/>
    <n v="444"/>
    <n v="2759712.3299794244"/>
    <n v="330643.50635802455"/>
    <n v="3.8641711229946525"/>
    <s v="Bluetooth Speaker"/>
    <s v="Electronics"/>
    <s v="Electronics"/>
    <s v="Electronics"/>
    <s v="Electronics"/>
    <n v="48"/>
    <s v="Electronics"/>
    <m/>
    <n v="2023"/>
    <x v="3"/>
    <n v="23"/>
    <n v="5"/>
    <s v="Weekday"/>
    <m/>
  </r>
  <r>
    <s v="WEB-5806"/>
    <d v="2023-08-31T00:00:00"/>
    <s v="Riya Rao"/>
    <s v="Chennai"/>
    <s v="Beauty"/>
    <s v="Perfume 50Ml"/>
    <n v="1"/>
    <n v="1274.95"/>
    <s v="Upi"/>
    <s v="Delivered"/>
    <n v="1"/>
    <n v="1274.95"/>
    <m/>
    <m/>
    <m/>
    <m/>
    <m/>
    <m/>
    <s v="Completed"/>
    <s v="Yes"/>
    <s v="No"/>
    <m/>
    <n v="558"/>
    <n v="430"/>
    <n v="1098537.4901531704"/>
    <n v="96724.388030634553"/>
    <n v="3.9001122334455669"/>
    <s v="Perfume 50Ml"/>
    <s v="Beauty"/>
    <s v="Beauty"/>
    <s v="Beauty"/>
    <s v="Beauty"/>
    <n v="18"/>
    <s v="Beauty"/>
    <m/>
    <n v="2023"/>
    <x v="9"/>
    <n v="31"/>
    <n v="5"/>
    <s v="Weekday"/>
    <m/>
  </r>
  <r>
    <s v="WEB-5512"/>
    <d v="2023-04-21T00:00:00"/>
    <s v="Sanjay Malhotra"/>
    <s v="Bengaluru"/>
    <s v="Home &amp; Kitchen"/>
    <s v="Non-Stick Pan"/>
    <n v="1"/>
    <n v="1349.68"/>
    <s v="Upi"/>
    <s v="Delivered"/>
    <n v="3"/>
    <n v="1349.68"/>
    <m/>
    <m/>
    <m/>
    <m/>
    <m/>
    <m/>
    <s v="Completed"/>
    <s v="Yes"/>
    <s v="No"/>
    <m/>
    <n v="567"/>
    <n v="440"/>
    <n v="1463424.4009529033"/>
    <n v="118285.78776560788"/>
    <n v="3.8140589569160999"/>
    <s v="Non-Stick Pan"/>
    <s v="Home &amp; Kitchen"/>
    <s v="Home &amp; Kitchen"/>
    <s v="Home &amp; Kitchen"/>
    <s v="Home &amp; Kitchen"/>
    <n v="7"/>
    <s v="Home &amp; Kitchen"/>
    <m/>
    <n v="2023"/>
    <x v="7"/>
    <n v="21"/>
    <n v="6"/>
    <s v="Weekday"/>
    <m/>
  </r>
  <r>
    <s v="WEB-5608"/>
    <d v="2024-10-08T00:00:00"/>
    <s v="Riya Mehta"/>
    <s v="Delhi"/>
    <s v="Electronics"/>
    <s v="Bluetooth Speaker"/>
    <n v="1"/>
    <n v="2438.16"/>
    <s v="Debit Card"/>
    <s v="Delivered"/>
    <n v="3"/>
    <n v="2438.16"/>
    <m/>
    <m/>
    <m/>
    <m/>
    <m/>
    <m/>
    <s v="Completed"/>
    <s v="Yes"/>
    <s v="No"/>
    <m/>
    <n v="573"/>
    <n v="450"/>
    <n v="2759712.3299794244"/>
    <n v="330643.50635802455"/>
    <n v="3.8641711229946525"/>
    <s v="Bluetooth Speaker"/>
    <s v="Electronics"/>
    <s v="Electronics"/>
    <s v="Electronics"/>
    <s v="Electronics"/>
    <n v="48"/>
    <s v="Electronics"/>
    <m/>
    <n v="2024"/>
    <x v="8"/>
    <n v="8"/>
    <n v="3"/>
    <s v="Weekday"/>
    <m/>
  </r>
  <r>
    <s v="WEB-9014"/>
    <d v="2024-04-28T00:00:00"/>
    <s v="Pooja Sharma"/>
    <s v="Ahmedabad"/>
    <s v="Beauty"/>
    <s v="Hair Oil"/>
    <n v="3"/>
    <n v="739.97"/>
    <s v="Debit Card"/>
    <s v="Delivered"/>
    <n v="4"/>
    <n v="2219.91"/>
    <m/>
    <m/>
    <m/>
    <m/>
    <m/>
    <m/>
    <s v="Completed"/>
    <s v="Yes"/>
    <s v="No"/>
    <m/>
    <n v="589"/>
    <n v="426"/>
    <n v="1098537.4901531704"/>
    <n v="96724.388030634553"/>
    <n v="3.9001122334455669"/>
    <s v="Hair Oil"/>
    <s v="Beauty"/>
    <s v="Beauty"/>
    <s v="Beauty"/>
    <s v="Beauty"/>
    <n v="70"/>
    <s v="Beauty"/>
    <m/>
    <n v="2024"/>
    <x v="7"/>
    <n v="28"/>
    <n v="1"/>
    <s v="Weekday"/>
    <m/>
  </r>
  <r>
    <s v="WEB-7530"/>
    <d v="2024-08-06T00:00:00"/>
    <s v="Pooja Malhotra"/>
    <s v="Hyderabad"/>
    <s v="Electronics"/>
    <s v="Usb Cable"/>
    <n v="3"/>
    <n v="3135.73"/>
    <s v="Upi"/>
    <s v="Delivered"/>
    <n v="4"/>
    <n v="9407.19"/>
    <m/>
    <m/>
    <m/>
    <m/>
    <m/>
    <m/>
    <s v="Completed"/>
    <s v="Yes"/>
    <s v="No"/>
    <m/>
    <n v="559"/>
    <n v="408"/>
    <n v="2759712.3299794244"/>
    <n v="330643.50635802455"/>
    <n v="3.8641711229946525"/>
    <s v="Usb Cable"/>
    <s v="Electronics"/>
    <s v="Electronics"/>
    <s v="Electronics"/>
    <s v="Electronics"/>
    <n v="13"/>
    <s v="Electronics"/>
    <m/>
    <n v="2024"/>
    <x v="9"/>
    <n v="6"/>
    <n v="3"/>
    <s v="Weekday"/>
    <m/>
  </r>
  <r>
    <s v="WEB-9295"/>
    <d v="2024-05-18T00:00:00"/>
    <s v="Vivaan Iyer"/>
    <s v="Delhi"/>
    <s v="Electronics"/>
    <s v="Power Bank 10000Mah"/>
    <n v="1"/>
    <n v="3279.79"/>
    <s v="Net Banking"/>
    <s v="Delivered"/>
    <n v="2"/>
    <n v="3279.79"/>
    <m/>
    <m/>
    <m/>
    <m/>
    <m/>
    <m/>
    <s v="Completed"/>
    <s v="Yes"/>
    <s v="No"/>
    <m/>
    <n v="573"/>
    <n v="450"/>
    <n v="2759712.3299794244"/>
    <n v="330643.50635802455"/>
    <n v="3.8641711229946525"/>
    <s v="Power Bank 10000Mah"/>
    <s v="Electronics"/>
    <s v="Electronics"/>
    <s v="Electronics"/>
    <s v="Electronics"/>
    <n v="3"/>
    <s v="Electronics"/>
    <m/>
    <n v="2024"/>
    <x v="6"/>
    <n v="18"/>
    <n v="7"/>
    <s v="Weekday"/>
    <m/>
  </r>
  <r>
    <s v="WEB-6608"/>
    <d v="2024-12-02T00:00:00"/>
    <s v="Ananya Chatterjee"/>
    <s v="Delhi"/>
    <s v="Books"/>
    <s v="Notebook Set"/>
    <n v="1"/>
    <n v="573"/>
    <s v="Debit Card"/>
    <s v="Pending"/>
    <n v="4"/>
    <n v="573"/>
    <m/>
    <m/>
    <m/>
    <m/>
    <m/>
    <m/>
    <s v="Pending"/>
    <s v="No"/>
    <s v="Yes"/>
    <m/>
    <n v="573"/>
    <n v="450"/>
    <n v="594714.6477588166"/>
    <n v="60882.938065984097"/>
    <n v="3.804733727810651"/>
    <s v="Notebook Set"/>
    <s v="Books"/>
    <s v="Books"/>
    <s v="Books"/>
    <s v="Books"/>
    <n v="20"/>
    <s v="Books"/>
    <m/>
    <n v="2024"/>
    <x v="10"/>
    <n v="2"/>
    <n v="2"/>
    <s v="Weekday"/>
    <m/>
  </r>
  <r>
    <s v="WEB-8263"/>
    <d v="2023-10-25T00:00:00"/>
    <s v="Aarav Malhotra"/>
    <s v="Mumbai"/>
    <s v="Fashion"/>
    <s v="Women'S Kurti"/>
    <n v="3"/>
    <n v="406.09"/>
    <s v="Upi"/>
    <s v="Delivered"/>
    <n v="4"/>
    <n v="1218.27"/>
    <m/>
    <m/>
    <m/>
    <m/>
    <m/>
    <m/>
    <s v="Completed"/>
    <s v="Yes"/>
    <s v="No"/>
    <m/>
    <n v="619"/>
    <n v="468"/>
    <n v="1892867.2841657216"/>
    <n v="199432.98236095349"/>
    <n v="3.8949824970828471"/>
    <s v="Women'S Kurti"/>
    <s v="Fashion"/>
    <s v="Fashion"/>
    <s v="Fashion"/>
    <s v="Fashion"/>
    <n v="15"/>
    <s v="Fashion"/>
    <m/>
    <n v="2023"/>
    <x v="8"/>
    <n v="25"/>
    <n v="4"/>
    <s v="Weekday"/>
    <m/>
  </r>
  <r>
    <s v="WEB-6597"/>
    <d v="2023-08-08T00:00:00"/>
    <s v="Pooja Rao"/>
    <s v="Kolkata"/>
    <s v="Home &amp; Kitchen"/>
    <s v="Table Lamp"/>
    <n v="2"/>
    <n v="1566.38"/>
    <s v="Net Banking"/>
    <s v="Delivered"/>
    <n v="3"/>
    <n v="3132.76"/>
    <m/>
    <m/>
    <m/>
    <m/>
    <m/>
    <m/>
    <s v="Completed"/>
    <s v="Yes"/>
    <s v="No"/>
    <m/>
    <n v="590"/>
    <n v="451"/>
    <n v="1463424.4009529033"/>
    <n v="118285.78776560788"/>
    <n v="3.8140589569160999"/>
    <s v="Table Lamp"/>
    <s v="Home &amp; Kitchen"/>
    <s v="Home &amp; Kitchen"/>
    <s v="Home &amp; Kitchen"/>
    <s v="Home &amp; Kitchen"/>
    <n v="32"/>
    <s v="Home &amp; Kitchen"/>
    <m/>
    <n v="2023"/>
    <x v="9"/>
    <n v="8"/>
    <n v="3"/>
    <s v="Weekday"/>
    <m/>
  </r>
  <r>
    <s v="WEB-8937"/>
    <d v="2023-04-07T00:00:00"/>
    <s v="Rahul Gupta"/>
    <s v="Bengaluru"/>
    <s v="Home &amp; Kitchen"/>
    <s v="Non-Stick Pan"/>
    <n v="1"/>
    <n v="1332.59"/>
    <s v="Cash On Delivery"/>
    <s v="Delivered"/>
    <n v="3"/>
    <n v="1332.59"/>
    <m/>
    <m/>
    <m/>
    <m/>
    <m/>
    <m/>
    <s v="Completed"/>
    <s v="Yes"/>
    <s v="No"/>
    <m/>
    <n v="567"/>
    <n v="440"/>
    <n v="1463424.4009529033"/>
    <n v="118285.78776560788"/>
    <n v="3.8140589569160999"/>
    <s v="Non-Stick Pan"/>
    <s v="Home &amp; Kitchen"/>
    <s v="Home &amp; Kitchen"/>
    <s v="Home &amp; Kitchen"/>
    <s v="Home &amp; Kitchen"/>
    <n v="7"/>
    <s v="Home &amp; Kitchen"/>
    <m/>
    <n v="2023"/>
    <x v="7"/>
    <n v="7"/>
    <n v="6"/>
    <s v="Weekend"/>
    <m/>
  </r>
  <r>
    <s v="WEB-5795"/>
    <d v="2024-12-03T00:00:00"/>
    <s v="Karan Bose"/>
    <s v="Mumbai"/>
    <s v="Beauty"/>
    <s v="Lipstick"/>
    <n v="1"/>
    <n v="464.93"/>
    <s v="Net Banking"/>
    <s v="Delivered"/>
    <n v="4"/>
    <n v="464.93"/>
    <m/>
    <m/>
    <m/>
    <m/>
    <m/>
    <m/>
    <s v="Completed"/>
    <s v="No"/>
    <s v="No"/>
    <m/>
    <n v="619"/>
    <n v="468"/>
    <n v="1098537.4901531704"/>
    <n v="96724.388030634553"/>
    <n v="3.9001122334455669"/>
    <s v="Lipstick"/>
    <s v="Beauty"/>
    <s v="Beauty"/>
    <s v="Beauty"/>
    <s v="Beauty"/>
    <n v="10"/>
    <s v="Beauty"/>
    <m/>
    <n v="2024"/>
    <x v="10"/>
    <n v="3"/>
    <n v="3"/>
    <s v="Weekday"/>
    <m/>
  </r>
  <r>
    <s v="WEB-7783"/>
    <d v="2023-12-18T00:00:00"/>
    <s v="Ishaan Chatterjee"/>
    <s v="Mumbai"/>
    <s v="Books"/>
    <s v="Fiction Novel"/>
    <n v="1"/>
    <n v="174.87"/>
    <s v="Credit Card"/>
    <s v="Delivered"/>
    <n v="4"/>
    <n v="174.87"/>
    <m/>
    <m/>
    <m/>
    <m/>
    <m/>
    <m/>
    <s v="Completed"/>
    <s v="No"/>
    <s v="No"/>
    <m/>
    <n v="619"/>
    <n v="468"/>
    <n v="594714.6477588166"/>
    <n v="60882.938065984097"/>
    <n v="3.804733727810651"/>
    <s v="Fiction Novel"/>
    <s v="Books"/>
    <s v="Books"/>
    <s v="Books"/>
    <s v="Books"/>
    <n v="11"/>
    <s v="Books"/>
    <m/>
    <n v="2023"/>
    <x v="10"/>
    <n v="18"/>
    <n v="2"/>
    <s v="Weekday"/>
    <m/>
  </r>
  <r>
    <s v="WEB-5813"/>
    <d v="2025-05-04T00:00:00"/>
    <s v="Saanvi Kapoor"/>
    <s v="Chennai"/>
    <s v="Beauty"/>
    <s v="Lipstick"/>
    <n v="1"/>
    <n v="652.76"/>
    <s v="Credit Card"/>
    <s v="Pending"/>
    <n v="4"/>
    <n v="652.76"/>
    <m/>
    <m/>
    <m/>
    <m/>
    <m/>
    <m/>
    <s v="Pending"/>
    <s v="No"/>
    <s v="Yes"/>
    <m/>
    <n v="558"/>
    <n v="430"/>
    <n v="1098537.4901531704"/>
    <n v="96724.388030634553"/>
    <n v="3.9001122334455669"/>
    <s v="Lipstick"/>
    <s v="Beauty"/>
    <s v="Beauty"/>
    <s v="Beauty"/>
    <s v="Beauty"/>
    <n v="10"/>
    <s v="Beauty"/>
    <m/>
    <n v="2025"/>
    <x v="6"/>
    <n v="4"/>
    <n v="1"/>
    <s v="Weekday"/>
    <m/>
  </r>
  <r>
    <s v="WEB-9664"/>
    <d v="2023-11-27T00:00:00"/>
    <s v="Vikram Bose"/>
    <s v="Kolkata"/>
    <s v="Beauty"/>
    <s v="Face Cream"/>
    <n v="3"/>
    <n v="1157.81"/>
    <s v="Upi"/>
    <s v="Returned"/>
    <n v="4"/>
    <n v="3473.43"/>
    <m/>
    <m/>
    <m/>
    <m/>
    <m/>
    <m/>
    <s v="Completed"/>
    <s v="No"/>
    <s v="No"/>
    <m/>
    <n v="590"/>
    <n v="451"/>
    <n v="1098537.4901531704"/>
    <n v="96724.388030634553"/>
    <n v="3.9001122334455669"/>
    <s v="Face Cream"/>
    <s v="Beauty"/>
    <s v="Beauty"/>
    <s v="Beauty"/>
    <s v="Beauty"/>
    <n v="80"/>
    <s v="Beauty"/>
    <m/>
    <n v="2023"/>
    <x v="3"/>
    <n v="27"/>
    <n v="2"/>
    <s v="Weekday"/>
    <m/>
  </r>
  <r>
    <s v="WEB-6414"/>
    <d v="2024-07-07T00:00:00"/>
    <s v="Vivaan Verma"/>
    <s v="Delhi"/>
    <s v="Books"/>
    <s v="Cookbook"/>
    <n v="1"/>
    <n v="358.85"/>
    <s v="Debit Card"/>
    <s v="Cancelled"/>
    <n v="2"/>
    <n v="358.85"/>
    <m/>
    <m/>
    <m/>
    <m/>
    <m/>
    <m/>
    <s v="Lost Sale"/>
    <s v="No"/>
    <s v="Yes"/>
    <m/>
    <n v="573"/>
    <n v="450"/>
    <n v="594714.6477588166"/>
    <n v="60882.938065984097"/>
    <n v="3.804733727810651"/>
    <s v="Cookbook"/>
    <s v="Books"/>
    <s v="Books"/>
    <s v="Books"/>
    <s v="Books"/>
    <n v="4"/>
    <s v="Books"/>
    <m/>
    <n v="2024"/>
    <x v="2"/>
    <n v="7"/>
    <n v="1"/>
    <s v="Weekend"/>
    <m/>
  </r>
  <r>
    <s v="WEB-6918"/>
    <d v="2025-05-22T00:00:00"/>
    <s v="Riya Gupta"/>
    <s v="Bengaluru"/>
    <s v="Home &amp; Kitchen"/>
    <s v="Led Bulb Pack"/>
    <n v="2"/>
    <n v="1954.58"/>
    <s v="Credit Card"/>
    <s v="Delivered"/>
    <n v="5"/>
    <n v="3909.16"/>
    <m/>
    <m/>
    <m/>
    <m/>
    <m/>
    <m/>
    <s v="Completed"/>
    <s v="Yes"/>
    <s v="No"/>
    <m/>
    <n v="567"/>
    <n v="440"/>
    <n v="1463424.4009529033"/>
    <n v="118285.78776560788"/>
    <n v="3.8140589569160999"/>
    <s v="Led Bulb Pack"/>
    <s v="Home &amp; Kitchen"/>
    <s v="Home &amp; Kitchen"/>
    <s v="Home &amp; Kitchen"/>
    <s v="Home &amp; Kitchen"/>
    <n v="76"/>
    <s v="Home &amp; Kitchen"/>
    <m/>
    <n v="2025"/>
    <x v="6"/>
    <n v="22"/>
    <n v="5"/>
    <s v="Weekday"/>
    <m/>
  </r>
  <r>
    <s v="WEB-7574"/>
    <d v="2025-02-06T00:00:00"/>
    <s v="Rohan Gupta"/>
    <s v="Chennai"/>
    <s v="Beauty"/>
    <s v="Shampoo 200Ml"/>
    <n v="3"/>
    <n v="749.78"/>
    <s v="Credit Card"/>
    <s v="Delivered"/>
    <n v="4"/>
    <n v="2249.34"/>
    <m/>
    <m/>
    <m/>
    <m/>
    <m/>
    <m/>
    <s v="Completed"/>
    <s v="Yes"/>
    <s v="No"/>
    <m/>
    <n v="558"/>
    <n v="430"/>
    <n v="1098537.4901531704"/>
    <n v="96724.388030634553"/>
    <n v="3.9001122334455669"/>
    <s v="Shampoo 200Ml"/>
    <s v="Beauty"/>
    <s v="Beauty"/>
    <s v="Beauty"/>
    <s v="Beauty"/>
    <n v="64"/>
    <s v="Beauty"/>
    <m/>
    <n v="2025"/>
    <x v="0"/>
    <n v="6"/>
    <n v="5"/>
    <s v="Weekday"/>
    <m/>
  </r>
  <r>
    <s v="WEB-6498"/>
    <d v="2023-05-05T00:00:00"/>
    <s v="Karan Reddy"/>
    <s v="Hyderabad"/>
    <s v="Fashion"/>
    <s v="Men'S T-Shirt"/>
    <n v="1"/>
    <n v="551.35"/>
    <s v="Upi"/>
    <s v="Delivered"/>
    <n v="4"/>
    <n v="551.35"/>
    <m/>
    <m/>
    <m/>
    <m/>
    <m/>
    <m/>
    <s v="Completed"/>
    <s v="No"/>
    <s v="No"/>
    <m/>
    <n v="559"/>
    <n v="408"/>
    <n v="1892867.2841657216"/>
    <n v="199432.98236095349"/>
    <n v="3.8949824970828471"/>
    <s v="Men'S T-Shirt"/>
    <s v="Fashion"/>
    <s v="Fashion"/>
    <s v="Fashion"/>
    <s v="Fashion"/>
    <n v="55"/>
    <s v="Fashion"/>
    <m/>
    <n v="2023"/>
    <x v="6"/>
    <n v="5"/>
    <n v="6"/>
    <s v="Weekday"/>
    <m/>
  </r>
  <r>
    <s v="WEB-6043"/>
    <d v="2025-04-19T00:00:00"/>
    <s v="Rohan Patel"/>
    <s v="Mumbai"/>
    <s v="Beauty"/>
    <s v="Perfume 50Ml"/>
    <n v="1"/>
    <n v="591.01"/>
    <s v="Upi"/>
    <s v="Delivered"/>
    <n v="3"/>
    <n v="591.01"/>
    <m/>
    <m/>
    <m/>
    <m/>
    <m/>
    <m/>
    <s v="Completed"/>
    <s v="No"/>
    <s v="No"/>
    <m/>
    <n v="619"/>
    <n v="468"/>
    <n v="1098537.4901531704"/>
    <n v="96724.388030634553"/>
    <n v="3.9001122334455669"/>
    <s v="Perfume 50Ml"/>
    <s v="Beauty"/>
    <s v="Beauty"/>
    <s v="Beauty"/>
    <s v="Beauty"/>
    <n v="18"/>
    <s v="Beauty"/>
    <m/>
    <n v="2025"/>
    <x v="7"/>
    <n v="19"/>
    <n v="7"/>
    <s v="Weekday"/>
    <m/>
  </r>
  <r>
    <s v="WEB-8699"/>
    <d v="2023-11-12T00:00:00"/>
    <s v="Tanya Reddy"/>
    <s v="Kolkata"/>
    <s v="Books"/>
    <s v="Cookbook"/>
    <n v="1"/>
    <n v="142.77000000000001"/>
    <s v="Cash On Delivery"/>
    <s v="Returned"/>
    <n v="2"/>
    <n v="142.77000000000001"/>
    <m/>
    <m/>
    <m/>
    <m/>
    <m/>
    <m/>
    <s v="Completed"/>
    <s v="No"/>
    <s v="No"/>
    <m/>
    <n v="590"/>
    <n v="451"/>
    <n v="594714.6477588166"/>
    <n v="60882.938065984097"/>
    <n v="3.804733727810651"/>
    <s v="Cookbook"/>
    <s v="Books"/>
    <s v="Books"/>
    <s v="Books"/>
    <s v="Books"/>
    <n v="4"/>
    <s v="Books"/>
    <m/>
    <n v="2023"/>
    <x v="3"/>
    <n v="12"/>
    <n v="1"/>
    <s v="Weekday"/>
    <m/>
  </r>
  <r>
    <s v="WEB-5987"/>
    <d v="2024-09-20T00:00:00"/>
    <s v="Rahul Kumar"/>
    <s v="Hyderabad"/>
    <s v="Books"/>
    <s v="Kids Story Book"/>
    <n v="1"/>
    <n v="756.83"/>
    <s v="Upi"/>
    <s v="Delivered"/>
    <n v="4"/>
    <n v="756.83"/>
    <m/>
    <m/>
    <m/>
    <m/>
    <m/>
    <m/>
    <s v="Completed"/>
    <s v="No"/>
    <s v="No"/>
    <m/>
    <n v="559"/>
    <n v="408"/>
    <n v="594714.6477588166"/>
    <n v="60882.938065984097"/>
    <n v="3.804733727810651"/>
    <s v="Kids Story Book"/>
    <s v="Books"/>
    <s v="Books"/>
    <s v="Books"/>
    <s v="Books"/>
    <n v="23"/>
    <s v="Books"/>
    <m/>
    <n v="2024"/>
    <x v="1"/>
    <n v="20"/>
    <n v="6"/>
    <s v="Weekday"/>
    <m/>
  </r>
  <r>
    <s v="WEB-9111"/>
    <d v="2023-09-29T00:00:00"/>
    <s v="Neha Joshi"/>
    <s v="Kolkata"/>
    <s v="Home &amp; Kitchen"/>
    <s v="Non-Stick Pan"/>
    <n v="1"/>
    <n v="1491.87"/>
    <s v="Net Banking"/>
    <s v="Delivered"/>
    <m/>
    <n v="1491.87"/>
    <m/>
    <m/>
    <m/>
    <m/>
    <m/>
    <m/>
    <s v="Completed"/>
    <s v="Yes"/>
    <s v="No"/>
    <m/>
    <n v="590"/>
    <n v="451"/>
    <n v="1463424.4009529033"/>
    <n v="118285.78776560788"/>
    <n v="3.8140589569160999"/>
    <s v="Non-Stick Pan"/>
    <s v="Home &amp; Kitchen"/>
    <s v="Home &amp; Kitchen"/>
    <s v="Home &amp; Kitchen"/>
    <s v="Home &amp; Kitchen"/>
    <n v="7"/>
    <s v="Home &amp; Kitchen"/>
    <m/>
    <n v="2023"/>
    <x v="1"/>
    <n v="29"/>
    <n v="6"/>
    <s v="Weekday"/>
    <m/>
  </r>
  <r>
    <s v="WEB-6810"/>
    <d v="2023-11-25T00:00:00"/>
    <s v="Kavya Pillai"/>
    <s v="Mumbai"/>
    <s v="Home &amp; Kitchen"/>
    <s v="Table Lamp"/>
    <n v="1"/>
    <n v="1942.21"/>
    <s v="Credit Card"/>
    <s v="Delivered"/>
    <n v="4"/>
    <n v="1942.21"/>
    <m/>
    <m/>
    <m/>
    <m/>
    <m/>
    <m/>
    <s v="Completed"/>
    <s v="Yes"/>
    <s v="No"/>
    <m/>
    <n v="619"/>
    <n v="468"/>
    <n v="1463424.4009529033"/>
    <n v="118285.78776560788"/>
    <n v="3.8140589569160999"/>
    <s v="Table Lamp"/>
    <s v="Home &amp; Kitchen"/>
    <s v="Home &amp; Kitchen"/>
    <s v="Home &amp; Kitchen"/>
    <s v="Home &amp; Kitchen"/>
    <n v="32"/>
    <s v="Home &amp; Kitchen"/>
    <m/>
    <n v="2023"/>
    <x v="3"/>
    <n v="25"/>
    <n v="7"/>
    <s v="Weekday"/>
    <m/>
  </r>
  <r>
    <s v="WEB-5880"/>
    <d v="2024-04-08T00:00:00"/>
    <s v="Aditya Nair"/>
    <s v="Delhi"/>
    <s v="Fashion"/>
    <s v="Denim Jeans"/>
    <n v="1"/>
    <n v="1648.93"/>
    <s v="Cash On Delivery"/>
    <s v="Delivered"/>
    <n v="4"/>
    <n v="1648.93"/>
    <m/>
    <m/>
    <m/>
    <m/>
    <m/>
    <m/>
    <s v="Completed"/>
    <s v="Yes"/>
    <s v="No"/>
    <m/>
    <n v="573"/>
    <n v="450"/>
    <n v="1892867.2841657216"/>
    <n v="199432.98236095349"/>
    <n v="3.8949824970828471"/>
    <s v="Denim Jeans"/>
    <s v="Fashion"/>
    <s v="Fashion"/>
    <s v="Fashion"/>
    <s v="Fashion"/>
    <n v="6"/>
    <s v="Fashion"/>
    <m/>
    <n v="2024"/>
    <x v="7"/>
    <n v="8"/>
    <n v="2"/>
    <s v="Weekday"/>
    <m/>
  </r>
  <r>
    <s v="WEB-7359"/>
    <d v="2023-07-19T00:00:00"/>
    <s v="Aditya Verma"/>
    <s v="Mumbai"/>
    <s v="Electronics"/>
    <s v="Wireless Earbuds"/>
    <n v="1"/>
    <n v="3071.79"/>
    <s v="Cash On Delivery"/>
    <s v="Pending"/>
    <n v="5"/>
    <n v="3071.79"/>
    <m/>
    <m/>
    <m/>
    <m/>
    <m/>
    <m/>
    <s v="Pending"/>
    <s v="No"/>
    <s v="Yes"/>
    <m/>
    <n v="619"/>
    <n v="468"/>
    <n v="2759712.3299794244"/>
    <n v="330643.50635802455"/>
    <n v="3.8641711229946525"/>
    <s v="Wireless Earbuds"/>
    <s v="Electronics"/>
    <s v="Electronics"/>
    <s v="Electronics"/>
    <s v="Electronics"/>
    <n v="12"/>
    <s v="Electronics"/>
    <m/>
    <n v="2023"/>
    <x v="2"/>
    <n v="19"/>
    <n v="4"/>
    <s v="Weekday"/>
    <m/>
  </r>
  <r>
    <s v="WEB-6615"/>
    <d v="2024-06-13T00:00:00"/>
    <s v="Sanjay Malhotra"/>
    <s v="Kolkata"/>
    <s v="Home &amp; Kitchen"/>
    <s v="Water Bottle"/>
    <n v="2"/>
    <n v="1345.92"/>
    <s v="Cash On Delivery"/>
    <s v="Delivered"/>
    <n v="5"/>
    <n v="2691.84"/>
    <m/>
    <m/>
    <m/>
    <m/>
    <m/>
    <m/>
    <s v="Completed"/>
    <s v="Yes"/>
    <s v="No"/>
    <m/>
    <n v="590"/>
    <n v="451"/>
    <n v="1463424.4009529033"/>
    <n v="118285.78776560788"/>
    <n v="3.8140589569160999"/>
    <s v="Water Bottle"/>
    <s v="Home &amp; Kitchen"/>
    <s v="Home &amp; Kitchen"/>
    <s v="Home &amp; Kitchen"/>
    <s v="Home &amp; Kitchen"/>
    <n v="2"/>
    <s v="Home &amp; Kitchen"/>
    <m/>
    <n v="2024"/>
    <x v="11"/>
    <n v="13"/>
    <n v="5"/>
    <s v="Weekday"/>
    <m/>
  </r>
  <r>
    <s v="WEB-9339"/>
    <d v="2024-04-11T00:00:00"/>
    <s v="Karan Kapoor"/>
    <s v="Kolkata"/>
    <s v="Fashion"/>
    <s v="Women'S Kurti"/>
    <n v="1"/>
    <n v="2442.66"/>
    <s v="Cash On Delivery"/>
    <s v="Delivered"/>
    <n v="4"/>
    <n v="2442.66"/>
    <m/>
    <m/>
    <m/>
    <m/>
    <m/>
    <m/>
    <s v="Completed"/>
    <s v="Yes"/>
    <s v="No"/>
    <m/>
    <n v="590"/>
    <n v="451"/>
    <n v="1892867.2841657216"/>
    <n v="199432.98236095349"/>
    <n v="3.8949824970828471"/>
    <s v="Women'S Kurti"/>
    <s v="Fashion"/>
    <s v="Fashion"/>
    <s v="Fashion"/>
    <s v="Fashion"/>
    <n v="15"/>
    <s v="Fashion"/>
    <m/>
    <n v="2024"/>
    <x v="7"/>
    <n v="11"/>
    <n v="5"/>
    <s v="Weekday"/>
    <m/>
  </r>
  <r>
    <s v="WEB-6549"/>
    <d v="2024-01-17T00:00:00"/>
    <s v="Pooja Bose"/>
    <s v="Delhi"/>
    <s v="Books"/>
    <s v="Fiction Novel"/>
    <n v="3"/>
    <n v="523.41999999999996"/>
    <s v="Net Banking"/>
    <s v="Delivered"/>
    <m/>
    <n v="1570.2599999999998"/>
    <m/>
    <m/>
    <m/>
    <m/>
    <m/>
    <m/>
    <s v="Completed"/>
    <s v="Yes"/>
    <s v="No"/>
    <m/>
    <n v="573"/>
    <n v="450"/>
    <n v="594714.6477588166"/>
    <n v="60882.938065984097"/>
    <n v="3.804733727810651"/>
    <s v="Fiction Novel"/>
    <s v="Books"/>
    <s v="Books"/>
    <s v="Books"/>
    <s v="Books"/>
    <n v="11"/>
    <s v="Books"/>
    <m/>
    <n v="2024"/>
    <x v="5"/>
    <n v="17"/>
    <n v="4"/>
    <s v="Weekday"/>
    <m/>
  </r>
  <r>
    <s v="WEB-7356"/>
    <d v="2024-02-25T00:00:00"/>
    <s v="Pooja Das"/>
    <s v="Delhi"/>
    <s v="Electronics"/>
    <s v="Usb Cable"/>
    <n v="2"/>
    <n v="1822.95"/>
    <s v="Credit Card"/>
    <s v="Delivered"/>
    <n v="3"/>
    <n v="3645.9"/>
    <m/>
    <m/>
    <m/>
    <m/>
    <m/>
    <m/>
    <s v="Completed"/>
    <s v="Yes"/>
    <s v="No"/>
    <m/>
    <n v="573"/>
    <n v="450"/>
    <n v="2759712.3299794244"/>
    <n v="330643.50635802455"/>
    <n v="3.8641711229946525"/>
    <s v="Usb Cable"/>
    <s v="Electronics"/>
    <s v="Electronics"/>
    <s v="Electronics"/>
    <s v="Electronics"/>
    <n v="13"/>
    <s v="Electronics"/>
    <m/>
    <n v="2024"/>
    <x v="0"/>
    <n v="25"/>
    <n v="1"/>
    <s v="Weekday"/>
    <m/>
  </r>
  <r>
    <s v="WEB-6825"/>
    <d v="2024-04-27T00:00:00"/>
    <s v="Aarav Kumar"/>
    <s v="Not Provided"/>
    <s v="Electronics"/>
    <s v="Smart Watch"/>
    <n v="1"/>
    <n v="341.97"/>
    <s v="Upi"/>
    <s v="Delivered"/>
    <n v="3"/>
    <n v="341.97"/>
    <m/>
    <m/>
    <m/>
    <m/>
    <m/>
    <m/>
    <s v="Completed"/>
    <s v="No"/>
    <s v="No"/>
    <m/>
    <n v="50"/>
    <n v="37"/>
    <n v="2759712.3299794244"/>
    <n v="330643.50635802455"/>
    <n v="3.8641711229946525"/>
    <s v="Smart Watch"/>
    <s v="Electronics"/>
    <s v="Electronics"/>
    <s v="Electronics"/>
    <s v="Electronics"/>
    <n v="17"/>
    <s v="Electronics"/>
    <m/>
    <n v="2024"/>
    <x v="7"/>
    <n v="27"/>
    <n v="7"/>
    <s v="Weekday"/>
    <m/>
  </r>
  <r>
    <s v="WEB-9258"/>
    <d v="2025-03-23T00:00:00"/>
    <s v="Vivaan Malhotra"/>
    <s v="Bengaluru"/>
    <s v="Books"/>
    <s v="Self-Help Book"/>
    <n v="1"/>
    <n v="706.07"/>
    <s v="Cash On Delivery"/>
    <s v="Delivered"/>
    <n v="4"/>
    <n v="706.07"/>
    <m/>
    <m/>
    <m/>
    <m/>
    <m/>
    <m/>
    <s v="Completed"/>
    <s v="No"/>
    <s v="No"/>
    <m/>
    <n v="567"/>
    <n v="440"/>
    <n v="594714.6477588166"/>
    <n v="60882.938065984097"/>
    <n v="3.804733727810651"/>
    <s v="Self-Help Book"/>
    <s v="Books"/>
    <s v="Books"/>
    <s v="Books"/>
    <s v="Books"/>
    <n v="19"/>
    <s v="Books"/>
    <m/>
    <n v="2025"/>
    <x v="4"/>
    <n v="23"/>
    <n v="1"/>
    <s v="Weekday"/>
    <m/>
  </r>
  <r>
    <s v="WEB-7219"/>
    <d v="2024-09-15T00:00:00"/>
    <s v="Vivaan Kumar"/>
    <s v="Hyderabad"/>
    <s v="Books"/>
    <s v="Notebook Set"/>
    <n v="1"/>
    <n v="206.09"/>
    <s v="Cash On Delivery"/>
    <s v="Returned"/>
    <n v="4"/>
    <n v="206.09"/>
    <m/>
    <m/>
    <m/>
    <m/>
    <m/>
    <m/>
    <s v="Completed"/>
    <s v="No"/>
    <s v="No"/>
    <m/>
    <n v="559"/>
    <n v="408"/>
    <n v="594714.6477588166"/>
    <n v="60882.938065984097"/>
    <n v="3.804733727810651"/>
    <s v="Notebook Set"/>
    <s v="Books"/>
    <s v="Books"/>
    <s v="Books"/>
    <s v="Books"/>
    <n v="20"/>
    <s v="Books"/>
    <m/>
    <n v="2024"/>
    <x v="1"/>
    <n v="15"/>
    <n v="1"/>
    <s v="Weekday"/>
    <m/>
  </r>
  <r>
    <s v="WEB-5409"/>
    <d v="2024-05-04T00:00:00"/>
    <s v="Aarav Iyer"/>
    <s v="Kolkata"/>
    <s v="Books"/>
    <s v="Self-Help Book"/>
    <n v="1"/>
    <n v="695.6"/>
    <s v="Net Banking"/>
    <s v="Delivered"/>
    <n v="4"/>
    <n v="695.6"/>
    <m/>
    <m/>
    <m/>
    <m/>
    <m/>
    <m/>
    <s v="Completed"/>
    <s v="No"/>
    <s v="No"/>
    <m/>
    <n v="590"/>
    <n v="451"/>
    <n v="594714.6477588166"/>
    <n v="60882.938065984097"/>
    <n v="3.804733727810651"/>
    <s v="Self-Help Book"/>
    <s v="Books"/>
    <s v="Books"/>
    <s v="Books"/>
    <s v="Books"/>
    <n v="19"/>
    <s v="Books"/>
    <m/>
    <n v="2024"/>
    <x v="6"/>
    <n v="4"/>
    <n v="7"/>
    <s v="Weekday"/>
    <m/>
  </r>
  <r>
    <s v="WEB-7953"/>
    <d v="2025-02-21T00:00:00"/>
    <s v="Riya Malhotra"/>
    <s v="Delhi"/>
    <s v="Home &amp; Kitchen"/>
    <s v="Led Bulb Pack"/>
    <n v="1"/>
    <n v="342.02"/>
    <s v="Upi"/>
    <s v="Delivered"/>
    <n v="4"/>
    <n v="342.02"/>
    <m/>
    <m/>
    <m/>
    <m/>
    <m/>
    <m/>
    <s v="Completed"/>
    <s v="No"/>
    <s v="No"/>
    <m/>
    <n v="573"/>
    <n v="450"/>
    <n v="1463424.4009529033"/>
    <n v="118285.78776560788"/>
    <n v="3.8140589569160999"/>
    <s v="Led Bulb Pack"/>
    <s v="Home &amp; Kitchen"/>
    <s v="Home &amp; Kitchen"/>
    <s v="Home &amp; Kitchen"/>
    <s v="Home &amp; Kitchen"/>
    <n v="76"/>
    <s v="Home &amp; Kitchen"/>
    <m/>
    <n v="2025"/>
    <x v="0"/>
    <n v="21"/>
    <n v="6"/>
    <s v="Weekday"/>
    <m/>
  </r>
  <r>
    <s v="WEB-7626"/>
    <d v="2024-02-03T00:00:00"/>
    <s v="Ishaan Patel"/>
    <s v="Bengaluru"/>
    <s v="Electronics"/>
    <s v="Power Bank 10000Mah"/>
    <n v="3"/>
    <n v="3236.35"/>
    <s v="Credit Card"/>
    <s v="Pending"/>
    <n v="3"/>
    <n v="9709.0499999999993"/>
    <m/>
    <m/>
    <m/>
    <m/>
    <m/>
    <m/>
    <s v="Pending"/>
    <s v="No"/>
    <s v="Yes"/>
    <m/>
    <n v="567"/>
    <n v="440"/>
    <n v="2759712.3299794244"/>
    <n v="330643.50635802455"/>
    <n v="3.8641711229946525"/>
    <s v="Power Bank 10000Mah"/>
    <s v="Electronics"/>
    <s v="Electronics"/>
    <s v="Electronics"/>
    <s v="Electronics"/>
    <n v="3"/>
    <s v="Electronics"/>
    <m/>
    <n v="2024"/>
    <x v="0"/>
    <n v="3"/>
    <n v="7"/>
    <s v="Weekday"/>
    <m/>
  </r>
  <r>
    <s v="WEB-9639"/>
    <d v="2024-04-07T00:00:00"/>
    <s v="Ishaan Singh"/>
    <s v="Chennai"/>
    <s v="Electronics"/>
    <s v="Bluetooth Speaker"/>
    <n v="1"/>
    <n v="2759.37"/>
    <s v="Cash On Delivery"/>
    <s v="Delivered"/>
    <n v="4"/>
    <n v="2759.37"/>
    <m/>
    <m/>
    <m/>
    <m/>
    <m/>
    <m/>
    <s v="Completed"/>
    <s v="Yes"/>
    <s v="No"/>
    <m/>
    <n v="558"/>
    <n v="430"/>
    <n v="2759712.3299794244"/>
    <n v="330643.50635802455"/>
    <n v="3.8641711229946525"/>
    <s v="Bluetooth Speaker"/>
    <s v="Electronics"/>
    <s v="Electronics"/>
    <s v="Electronics"/>
    <s v="Electronics"/>
    <n v="48"/>
    <s v="Electronics"/>
    <m/>
    <n v="2024"/>
    <x v="7"/>
    <n v="7"/>
    <n v="1"/>
    <s v="Weekend"/>
    <m/>
  </r>
  <r>
    <s v="WEB-5922"/>
    <d v="2024-03-05T00:00:00"/>
    <s v="Ishaan Sharma"/>
    <s v="Pune"/>
    <s v="Books"/>
    <s v="Kids Story Book"/>
    <n v="2"/>
    <n v="223.61"/>
    <s v="Cash On Delivery"/>
    <s v="Delivered"/>
    <n v="2"/>
    <n v="447.22"/>
    <m/>
    <m/>
    <m/>
    <m/>
    <m/>
    <m/>
    <s v="Completed"/>
    <s v="No"/>
    <s v="No"/>
    <m/>
    <n v="595"/>
    <n v="444"/>
    <n v="594714.6477588166"/>
    <n v="60882.938065984097"/>
    <n v="3.804733727810651"/>
    <s v="Kids Story Book"/>
    <s v="Books"/>
    <s v="Books"/>
    <s v="Books"/>
    <s v="Books"/>
    <n v="23"/>
    <s v="Books"/>
    <m/>
    <n v="2024"/>
    <x v="4"/>
    <n v="5"/>
    <n v="3"/>
    <s v="Weekday"/>
    <m/>
  </r>
  <r>
    <s v="WEB-6271"/>
    <d v="2023-04-14T00:00:00"/>
    <s v="Arjun Verma"/>
    <s v="Kolkata"/>
    <s v="Books"/>
    <s v="Fiction Novel"/>
    <n v="2"/>
    <n v="194.6"/>
    <s v="Upi"/>
    <s v="Delivered"/>
    <n v="3"/>
    <n v="389.2"/>
    <m/>
    <m/>
    <m/>
    <m/>
    <m/>
    <m/>
    <s v="Completed"/>
    <s v="No"/>
    <s v="No"/>
    <m/>
    <n v="590"/>
    <n v="451"/>
    <n v="594714.6477588166"/>
    <n v="60882.938065984097"/>
    <n v="3.804733727810651"/>
    <s v="Fiction Novel"/>
    <s v="Books"/>
    <s v="Books"/>
    <s v="Books"/>
    <s v="Books"/>
    <n v="11"/>
    <s v="Books"/>
    <m/>
    <n v="2023"/>
    <x v="7"/>
    <n v="14"/>
    <n v="6"/>
    <s v="Weekday"/>
    <m/>
  </r>
  <r>
    <s v="WEB-8850"/>
    <d v="2025-04-16T00:00:00"/>
    <s v="Vikram Reddy"/>
    <s v="Bengaluru"/>
    <s v="Beauty"/>
    <s v="Face Cream"/>
    <n v="2"/>
    <n v="1089.75"/>
    <s v="Credit Card"/>
    <s v="Delivered"/>
    <n v="1"/>
    <n v="2179.5"/>
    <m/>
    <m/>
    <m/>
    <m/>
    <m/>
    <m/>
    <s v="Completed"/>
    <s v="Yes"/>
    <s v="No"/>
    <m/>
    <n v="567"/>
    <n v="440"/>
    <n v="1098537.4901531704"/>
    <n v="96724.388030634553"/>
    <n v="3.9001122334455669"/>
    <s v="Face Cream"/>
    <s v="Beauty"/>
    <s v="Beauty"/>
    <s v="Beauty"/>
    <s v="Beauty"/>
    <n v="80"/>
    <s v="Beauty"/>
    <m/>
    <n v="2025"/>
    <x v="7"/>
    <n v="16"/>
    <n v="4"/>
    <s v="Weekday"/>
    <m/>
  </r>
  <r>
    <s v="WEB-9133"/>
    <d v="2023-05-05T00:00:00"/>
    <s v="Sanjay Rao"/>
    <s v="Mumbai"/>
    <s v="Books"/>
    <s v="Notebook Set"/>
    <n v="1"/>
    <n v="252.96"/>
    <s v="Credit Card"/>
    <s v="Delivered"/>
    <n v="4"/>
    <n v="252.96"/>
    <m/>
    <m/>
    <m/>
    <m/>
    <m/>
    <m/>
    <s v="Completed"/>
    <s v="No"/>
    <s v="No"/>
    <m/>
    <n v="619"/>
    <n v="468"/>
    <n v="594714.6477588166"/>
    <n v="60882.938065984097"/>
    <n v="3.804733727810651"/>
    <s v="Notebook Set"/>
    <s v="Books"/>
    <s v="Books"/>
    <s v="Books"/>
    <s v="Books"/>
    <n v="20"/>
    <s v="Books"/>
    <m/>
    <n v="2023"/>
    <x v="6"/>
    <n v="5"/>
    <n v="6"/>
    <s v="Weekday"/>
    <m/>
  </r>
  <r>
    <s v="WEB-8322"/>
    <d v="2023-08-26T00:00:00"/>
    <s v="Aarav Reddy"/>
    <s v="Hyderabad"/>
    <s v="Books"/>
    <s v="Cookbook"/>
    <n v="1"/>
    <n v="163.9"/>
    <s v="Net Banking"/>
    <s v="Cancelled"/>
    <n v="5"/>
    <n v="163.9"/>
    <m/>
    <m/>
    <m/>
    <m/>
    <m/>
    <m/>
    <s v="Lost Sale"/>
    <s v="No"/>
    <s v="Yes"/>
    <m/>
    <n v="559"/>
    <n v="408"/>
    <n v="594714.6477588166"/>
    <n v="60882.938065984097"/>
    <n v="3.804733727810651"/>
    <s v="Cookbook"/>
    <s v="Books"/>
    <s v="Books"/>
    <s v="Books"/>
    <s v="Books"/>
    <n v="4"/>
    <s v="Books"/>
    <m/>
    <n v="2023"/>
    <x v="9"/>
    <n v="26"/>
    <n v="7"/>
    <s v="Weekday"/>
    <m/>
  </r>
  <r>
    <s v="WEB-9421"/>
    <d v="2023-05-29T00:00:00"/>
    <s v="Riya Nair"/>
    <s v="Delhi"/>
    <s v="Fashion"/>
    <s v="Women'S Kurti"/>
    <n v="2"/>
    <n v="2448.46"/>
    <s v="Net Banking"/>
    <s v="Delivered"/>
    <n v="3"/>
    <n v="4896.92"/>
    <m/>
    <m/>
    <m/>
    <m/>
    <m/>
    <m/>
    <s v="Completed"/>
    <s v="Yes"/>
    <s v="No"/>
    <m/>
    <n v="573"/>
    <n v="450"/>
    <n v="1892867.2841657216"/>
    <n v="199432.98236095349"/>
    <n v="3.8949824970828471"/>
    <s v="Women'S Kurti"/>
    <s v="Fashion"/>
    <s v="Fashion"/>
    <s v="Fashion"/>
    <s v="Fashion"/>
    <n v="15"/>
    <s v="Fashion"/>
    <m/>
    <n v="2023"/>
    <x v="6"/>
    <n v="29"/>
    <n v="2"/>
    <s v="Weekday"/>
    <m/>
  </r>
  <r>
    <s v="WEB-7872"/>
    <d v="2023-09-12T00:00:00"/>
    <s v="Ananya Kumar"/>
    <s v="Hyderabad"/>
    <s v="Home &amp; Kitchen"/>
    <s v="Storage Box"/>
    <n v="1"/>
    <n v="594.46"/>
    <s v="Upi"/>
    <s v="Delivered"/>
    <m/>
    <n v="594.46"/>
    <m/>
    <m/>
    <m/>
    <m/>
    <m/>
    <m/>
    <s v="Completed"/>
    <s v="No"/>
    <s v="No"/>
    <m/>
    <n v="559"/>
    <n v="408"/>
    <n v="1463424.4009529033"/>
    <n v="118285.78776560788"/>
    <n v="3.8140589569160999"/>
    <s v="Storage Box"/>
    <s v="Home &amp; Kitchen"/>
    <s v="Home &amp; Kitchen"/>
    <s v="Home &amp; Kitchen"/>
    <s v="Home &amp; Kitchen"/>
    <n v="8"/>
    <s v="Home &amp; Kitchen"/>
    <m/>
    <n v="2023"/>
    <x v="1"/>
    <n v="12"/>
    <n v="3"/>
    <s v="Weekday"/>
    <m/>
  </r>
  <r>
    <s v="WEB-6415"/>
    <d v="2024-03-23T00:00:00"/>
    <s v="Diya Das"/>
    <s v="Ahmedabad"/>
    <s v="Beauty"/>
    <s v="Shampoo 200Ml"/>
    <n v="1"/>
    <n v="1181.42"/>
    <s v="Debit Card"/>
    <s v="Delivered"/>
    <n v="4"/>
    <n v="1181.42"/>
    <m/>
    <m/>
    <m/>
    <m/>
    <m/>
    <m/>
    <s v="Completed"/>
    <s v="Yes"/>
    <s v="No"/>
    <m/>
    <n v="589"/>
    <n v="426"/>
    <n v="1098537.4901531704"/>
    <n v="96724.388030634553"/>
    <n v="3.9001122334455669"/>
    <s v="Shampoo 200Ml"/>
    <s v="Beauty"/>
    <s v="Beauty"/>
    <s v="Beauty"/>
    <s v="Beauty"/>
    <n v="64"/>
    <s v="Beauty"/>
    <m/>
    <n v="2024"/>
    <x v="4"/>
    <n v="23"/>
    <n v="7"/>
    <s v="Weekday"/>
    <m/>
  </r>
  <r>
    <s v="WEB-6641"/>
    <d v="2025-01-10T00:00:00"/>
    <s v="Simran Pillai"/>
    <s v="Bengaluru"/>
    <s v="Beauty"/>
    <s v="Face Cream"/>
    <n v="1"/>
    <n v="390.17"/>
    <s v="Cash On Delivery"/>
    <s v="Pending"/>
    <n v="4"/>
    <n v="390.17"/>
    <m/>
    <m/>
    <m/>
    <m/>
    <m/>
    <m/>
    <s v="Pending"/>
    <s v="No"/>
    <s v="Yes"/>
    <m/>
    <n v="567"/>
    <n v="440"/>
    <n v="1098537.4901531704"/>
    <n v="96724.388030634553"/>
    <n v="3.9001122334455669"/>
    <s v="Face Cream"/>
    <s v="Beauty"/>
    <s v="Beauty"/>
    <s v="Beauty"/>
    <s v="Beauty"/>
    <n v="80"/>
    <s v="Beauty"/>
    <m/>
    <n v="2025"/>
    <x v="5"/>
    <n v="10"/>
    <n v="6"/>
    <s v="Weekday"/>
    <m/>
  </r>
  <r>
    <s v="WEB-8587"/>
    <d v="2024-05-21T00:00:00"/>
    <s v="Rohan Kumar"/>
    <s v="Bengaluru"/>
    <s v="Electronics"/>
    <s v="Usb Cable"/>
    <n v="1"/>
    <n v="2928.53"/>
    <s v="Credit Card"/>
    <s v="Delivered"/>
    <m/>
    <n v="2928.53"/>
    <m/>
    <m/>
    <m/>
    <m/>
    <m/>
    <m/>
    <s v="Completed"/>
    <s v="Yes"/>
    <s v="No"/>
    <m/>
    <n v="567"/>
    <n v="440"/>
    <n v="2759712.3299794244"/>
    <n v="330643.50635802455"/>
    <n v="3.8641711229946525"/>
    <s v="Usb Cable"/>
    <s v="Electronics"/>
    <s v="Electronics"/>
    <s v="Electronics"/>
    <s v="Electronics"/>
    <n v="13"/>
    <s v="Electronics"/>
    <m/>
    <n v="2024"/>
    <x v="6"/>
    <n v="21"/>
    <n v="3"/>
    <s v="Weekday"/>
    <m/>
  </r>
  <r>
    <s v="WEB-6542"/>
    <d v="2023-10-08T00:00:00"/>
    <s v="Vivaan Kapoor"/>
    <s v="Ahmedabad"/>
    <s v="Books"/>
    <s v="Fiction Novel"/>
    <n v="1"/>
    <n v="440.13"/>
    <s v="Upi"/>
    <s v="Delivered"/>
    <n v="1"/>
    <n v="440.13"/>
    <m/>
    <m/>
    <m/>
    <m/>
    <m/>
    <m/>
    <s v="Completed"/>
    <s v="No"/>
    <s v="No"/>
    <m/>
    <n v="589"/>
    <n v="426"/>
    <n v="594714.6477588166"/>
    <n v="60882.938065984097"/>
    <n v="3.804733727810651"/>
    <s v="Fiction Novel"/>
    <s v="Books"/>
    <s v="Books"/>
    <s v="Books"/>
    <s v="Books"/>
    <n v="11"/>
    <s v="Books"/>
    <m/>
    <n v="2023"/>
    <x v="8"/>
    <n v="8"/>
    <n v="1"/>
    <s v="Weekday"/>
    <m/>
  </r>
  <r>
    <s v="WEB-8842"/>
    <d v="2024-04-25T00:00:00"/>
    <s v="Saanvi Das"/>
    <s v="Mumbai"/>
    <s v="Beauty"/>
    <s v="Hair Oil"/>
    <n v="2"/>
    <n v="663.3"/>
    <s v="Net Banking"/>
    <s v="Returned"/>
    <m/>
    <n v="1326.6"/>
    <m/>
    <m/>
    <m/>
    <m/>
    <m/>
    <m/>
    <s v="Completed"/>
    <s v="No"/>
    <s v="No"/>
    <m/>
    <n v="619"/>
    <n v="468"/>
    <n v="1098537.4901531704"/>
    <n v="96724.388030634553"/>
    <n v="3.9001122334455669"/>
    <s v="Hair Oil"/>
    <s v="Beauty"/>
    <s v="Beauty"/>
    <s v="Beauty"/>
    <s v="Beauty"/>
    <n v="70"/>
    <s v="Beauty"/>
    <m/>
    <n v="2024"/>
    <x v="7"/>
    <n v="25"/>
    <n v="5"/>
    <s v="Weekday"/>
    <m/>
  </r>
  <r>
    <s v="WEB-9425"/>
    <d v="2023-01-28T00:00:00"/>
    <s v="Sanjay Chatterjee"/>
    <s v="Hyderabad"/>
    <s v="Home &amp; Kitchen"/>
    <s v="Non-Stick Pan"/>
    <n v="1"/>
    <n v="840.7"/>
    <s v="Debit Card"/>
    <s v="Returned"/>
    <n v="3"/>
    <n v="840.7"/>
    <m/>
    <m/>
    <m/>
    <m/>
    <m/>
    <m/>
    <s v="Completed"/>
    <s v="No"/>
    <s v="No"/>
    <m/>
    <n v="559"/>
    <n v="408"/>
    <n v="1463424.4009529033"/>
    <n v="118285.78776560788"/>
    <n v="3.8140589569160999"/>
    <s v="Non-Stick Pan"/>
    <s v="Home &amp; Kitchen"/>
    <s v="Home &amp; Kitchen"/>
    <s v="Home &amp; Kitchen"/>
    <s v="Home &amp; Kitchen"/>
    <n v="7"/>
    <s v="Home &amp; Kitchen"/>
    <m/>
    <n v="2023"/>
    <x v="5"/>
    <n v="28"/>
    <n v="7"/>
    <s v="Weekday"/>
    <m/>
  </r>
  <r>
    <s v="WEB-5678"/>
    <d v="2025-06-02T00:00:00"/>
    <s v="Aditya Singh"/>
    <s v="Pune"/>
    <s v="Home &amp; Kitchen"/>
    <s v="Table Lamp"/>
    <n v="3"/>
    <n v="548.37"/>
    <s v="Credit Card"/>
    <s v="Cancelled"/>
    <n v="2"/>
    <n v="1645.1100000000001"/>
    <m/>
    <m/>
    <m/>
    <m/>
    <m/>
    <m/>
    <s v="Lost Sale"/>
    <s v="No"/>
    <s v="Yes"/>
    <m/>
    <n v="595"/>
    <n v="444"/>
    <n v="1463424.4009529033"/>
    <n v="118285.78776560788"/>
    <n v="3.8140589569160999"/>
    <s v="Table Lamp"/>
    <s v="Home &amp; Kitchen"/>
    <s v="Home &amp; Kitchen"/>
    <s v="Home &amp; Kitchen"/>
    <s v="Home &amp; Kitchen"/>
    <n v="32"/>
    <s v="Home &amp; Kitchen"/>
    <m/>
    <n v="2025"/>
    <x v="11"/>
    <n v="2"/>
    <n v="2"/>
    <s v="Weekday"/>
    <m/>
  </r>
  <r>
    <s v="WEB-8510"/>
    <d v="2025-04-08T00:00:00"/>
    <s v="Vikram Sharma"/>
    <s v="Mumbai"/>
    <s v="Fashion"/>
    <s v="Sunglasses"/>
    <n v="1"/>
    <n v="2250.66"/>
    <s v="Cash On Delivery"/>
    <s v="Delivered"/>
    <n v="4"/>
    <n v="2250.66"/>
    <m/>
    <m/>
    <m/>
    <m/>
    <m/>
    <m/>
    <s v="Completed"/>
    <s v="Yes"/>
    <s v="No"/>
    <m/>
    <n v="619"/>
    <n v="468"/>
    <n v="1892867.2841657216"/>
    <n v="199432.98236095349"/>
    <n v="3.8949824970828471"/>
    <s v="Sunglasses"/>
    <s v="Fashion"/>
    <s v="Fashion"/>
    <s v="Fashion"/>
    <s v="Fashion"/>
    <n v="53"/>
    <s v="Fashion"/>
    <m/>
    <n v="2025"/>
    <x v="7"/>
    <n v="8"/>
    <n v="3"/>
    <s v="Weekday"/>
    <m/>
  </r>
  <r>
    <s v="WEB-7214"/>
    <d v="2023-05-06T00:00:00"/>
    <s v="Ishaan Verma"/>
    <s v="Bengaluru"/>
    <s v="Electronics"/>
    <s v="Bluetooth Speaker"/>
    <n v="1"/>
    <n v="890.07"/>
    <s v="Debit Card"/>
    <s v="Delivered"/>
    <n v="4"/>
    <n v="890.07"/>
    <m/>
    <m/>
    <m/>
    <m/>
    <m/>
    <m/>
    <s v="Completed"/>
    <s v="No"/>
    <s v="No"/>
    <m/>
    <n v="567"/>
    <n v="440"/>
    <n v="2759712.3299794244"/>
    <n v="330643.50635802455"/>
    <n v="3.8641711229946525"/>
    <s v="Bluetooth Speaker"/>
    <s v="Electronics"/>
    <s v="Electronics"/>
    <s v="Electronics"/>
    <s v="Electronics"/>
    <n v="48"/>
    <s v="Electronics"/>
    <m/>
    <n v="2023"/>
    <x v="6"/>
    <n v="6"/>
    <n v="7"/>
    <s v="Weekday"/>
    <m/>
  </r>
  <r>
    <s v="WEB-7029"/>
    <d v="2023-06-16T00:00:00"/>
    <s v="Aarav Menon"/>
    <s v="Mumbai"/>
    <s v="Books"/>
    <s v="Cookbook"/>
    <n v="2"/>
    <n v="606.39"/>
    <s v="Debit Card"/>
    <s v="Delivered"/>
    <n v="4"/>
    <n v="1212.78"/>
    <m/>
    <m/>
    <m/>
    <m/>
    <m/>
    <m/>
    <s v="Completed"/>
    <s v="Yes"/>
    <s v="No"/>
    <m/>
    <n v="619"/>
    <n v="468"/>
    <n v="594714.6477588166"/>
    <n v="60882.938065984097"/>
    <n v="3.804733727810651"/>
    <s v="Cookbook"/>
    <s v="Books"/>
    <s v="Books"/>
    <s v="Books"/>
    <s v="Books"/>
    <n v="4"/>
    <s v="Books"/>
    <m/>
    <n v="2023"/>
    <x v="11"/>
    <n v="16"/>
    <n v="6"/>
    <s v="Weekday"/>
    <m/>
  </r>
  <r>
    <s v="WEB-6237"/>
    <d v="2023-08-19T00:00:00"/>
    <s v="Arjun Menon"/>
    <s v="Hyderabad"/>
    <s v="Fashion"/>
    <s v="Denim Jeans"/>
    <n v="3"/>
    <n v="397.41"/>
    <s v="Upi"/>
    <s v="Delivered"/>
    <n v="2"/>
    <n v="1192.23"/>
    <m/>
    <m/>
    <m/>
    <m/>
    <m/>
    <m/>
    <s v="Completed"/>
    <s v="Yes"/>
    <s v="No"/>
    <m/>
    <n v="559"/>
    <n v="408"/>
    <n v="1892867.2841657216"/>
    <n v="199432.98236095349"/>
    <n v="3.8949824970828471"/>
    <s v="Denim Jeans"/>
    <s v="Fashion"/>
    <s v="Fashion"/>
    <s v="Fashion"/>
    <s v="Fashion"/>
    <n v="6"/>
    <s v="Fashion"/>
    <m/>
    <n v="2023"/>
    <x v="9"/>
    <n v="19"/>
    <n v="7"/>
    <s v="Weekday"/>
    <m/>
  </r>
  <r>
    <s v="WEB-5087"/>
    <d v="2023-10-29T00:00:00"/>
    <s v="Simran Joshi"/>
    <s v="Pune"/>
    <s v="Beauty"/>
    <s v="Hair Oil"/>
    <n v="1"/>
    <n v="1413.03"/>
    <s v="Cash On Delivery"/>
    <s v="Returned"/>
    <n v="5"/>
    <n v="1413.03"/>
    <m/>
    <m/>
    <m/>
    <m/>
    <m/>
    <m/>
    <s v="Completed"/>
    <s v="No"/>
    <s v="No"/>
    <m/>
    <n v="595"/>
    <n v="444"/>
    <n v="1098537.4901531704"/>
    <n v="96724.388030634553"/>
    <n v="3.9001122334455669"/>
    <s v="Hair Oil"/>
    <s v="Beauty"/>
    <s v="Beauty"/>
    <s v="Beauty"/>
    <s v="Beauty"/>
    <n v="70"/>
    <s v="Beauty"/>
    <m/>
    <n v="2023"/>
    <x v="8"/>
    <n v="29"/>
    <n v="1"/>
    <s v="Weekday"/>
    <m/>
  </r>
  <r>
    <s v="WEB-6371"/>
    <d v="2023-09-09T00:00:00"/>
    <s v="Kavya Menon"/>
    <s v="Mumbai"/>
    <s v="Beauty"/>
    <s v="Hair Oil"/>
    <n v="1"/>
    <n v="1232.77"/>
    <s v="Net Banking"/>
    <s v="Pending"/>
    <m/>
    <n v="1232.77"/>
    <m/>
    <m/>
    <m/>
    <m/>
    <m/>
    <m/>
    <s v="Pending"/>
    <s v="No"/>
    <s v="Yes"/>
    <m/>
    <n v="619"/>
    <n v="468"/>
    <n v="1098537.4901531704"/>
    <n v="96724.388030634553"/>
    <n v="3.9001122334455669"/>
    <s v="Hair Oil"/>
    <s v="Beauty"/>
    <s v="Beauty"/>
    <s v="Beauty"/>
    <s v="Beauty"/>
    <n v="70"/>
    <s v="Beauty"/>
    <m/>
    <n v="2023"/>
    <x v="1"/>
    <n v="9"/>
    <n v="7"/>
    <s v="Weekday"/>
    <m/>
  </r>
  <r>
    <s v="WEB-9412"/>
    <d v="2024-08-23T00:00:00"/>
    <s v="Ananya Bose"/>
    <s v="Mumbai"/>
    <s v="Electronics"/>
    <s v="Power Bank 10000Mah"/>
    <n v="2"/>
    <n v="2169.5500000000002"/>
    <s v="Upi"/>
    <s v="Delivered"/>
    <n v="3"/>
    <n v="4339.1000000000004"/>
    <m/>
    <m/>
    <m/>
    <m/>
    <m/>
    <m/>
    <s v="Completed"/>
    <s v="Yes"/>
    <s v="No"/>
    <m/>
    <n v="619"/>
    <n v="468"/>
    <n v="2759712.3299794244"/>
    <n v="330643.50635802455"/>
    <n v="3.8641711229946525"/>
    <s v="Power Bank 10000Mah"/>
    <s v="Electronics"/>
    <s v="Electronics"/>
    <s v="Electronics"/>
    <s v="Electronics"/>
    <n v="3"/>
    <s v="Electronics"/>
    <m/>
    <n v="2024"/>
    <x v="9"/>
    <n v="23"/>
    <n v="6"/>
    <s v="Weekday"/>
    <m/>
  </r>
  <r>
    <s v="WEB-6738"/>
    <d v="2024-11-05T00:00:00"/>
    <s v="Aditya Joshi"/>
    <s v="Hyderabad"/>
    <s v="Fashion"/>
    <s v="Sunglasses"/>
    <n v="1"/>
    <n v="642.12"/>
    <s v="Upi"/>
    <s v="Pending"/>
    <n v="4"/>
    <n v="642.12"/>
    <m/>
    <m/>
    <m/>
    <m/>
    <m/>
    <m/>
    <s v="Pending"/>
    <s v="No"/>
    <s v="Yes"/>
    <m/>
    <n v="559"/>
    <n v="408"/>
    <n v="1892867.2841657216"/>
    <n v="199432.98236095349"/>
    <n v="3.8949824970828471"/>
    <s v="Sunglasses"/>
    <s v="Fashion"/>
    <s v="Fashion"/>
    <s v="Fashion"/>
    <s v="Fashion"/>
    <n v="53"/>
    <s v="Fashion"/>
    <m/>
    <n v="2024"/>
    <x v="3"/>
    <n v="5"/>
    <n v="3"/>
    <s v="Weekday"/>
    <m/>
  </r>
  <r>
    <s v="WEB-7759"/>
    <d v="2025-05-10T00:00:00"/>
    <s v="Rohan Patel"/>
    <s v="Mumbai"/>
    <s v="Electronics"/>
    <s v="Smart Watch"/>
    <n v="1"/>
    <n v="2655.86"/>
    <s v="Upi"/>
    <s v="Delivered"/>
    <n v="3"/>
    <n v="2655.86"/>
    <m/>
    <m/>
    <m/>
    <m/>
    <m/>
    <m/>
    <s v="Completed"/>
    <s v="Yes"/>
    <s v="No"/>
    <m/>
    <n v="619"/>
    <n v="468"/>
    <n v="2759712.3299794244"/>
    <n v="330643.50635802455"/>
    <n v="3.8641711229946525"/>
    <s v="Smart Watch"/>
    <s v="Electronics"/>
    <s v="Electronics"/>
    <s v="Electronics"/>
    <s v="Electronics"/>
    <n v="17"/>
    <s v="Electronics"/>
    <m/>
    <n v="2025"/>
    <x v="6"/>
    <n v="10"/>
    <n v="7"/>
    <s v="Weekday"/>
    <m/>
  </r>
  <r>
    <s v="WEB-6646"/>
    <d v="2024-05-25T00:00:00"/>
    <s v="Karan Mehta"/>
    <s v="Chennai"/>
    <s v="Electronics"/>
    <s v="Wireless Earbuds"/>
    <n v="2"/>
    <n v="2403.56"/>
    <s v="Unknown"/>
    <s v="Delivered"/>
    <n v="5"/>
    <n v="4807.12"/>
    <m/>
    <m/>
    <m/>
    <m/>
    <m/>
    <m/>
    <s v="Completed"/>
    <s v="Yes"/>
    <s v="No"/>
    <m/>
    <n v="558"/>
    <n v="430"/>
    <n v="2759712.3299794244"/>
    <n v="330643.50635802455"/>
    <n v="3.8641711229946525"/>
    <s v="Wireless Earbuds"/>
    <s v="Electronics"/>
    <s v="Electronics"/>
    <s v="Electronics"/>
    <s v="Electronics"/>
    <n v="12"/>
    <s v="Electronics"/>
    <m/>
    <n v="2024"/>
    <x v="6"/>
    <n v="25"/>
    <n v="7"/>
    <s v="Weekday"/>
    <m/>
  </r>
  <r>
    <s v="WEB-8705"/>
    <d v="2024-05-16T00:00:00"/>
    <s v="Sanjay Chatterjee"/>
    <s v="Mumbai"/>
    <s v="Books"/>
    <s v="Self-Help Book"/>
    <n v="2"/>
    <n v="450.26903299203627"/>
    <s v="Credit Card"/>
    <s v="Returned"/>
    <n v="3"/>
    <n v="900.53806598407255"/>
    <m/>
    <m/>
    <m/>
    <m/>
    <m/>
    <m/>
    <s v="Completed"/>
    <s v="No"/>
    <s v="No"/>
    <m/>
    <n v="619"/>
    <n v="468"/>
    <n v="594714.6477588166"/>
    <n v="60882.938065984097"/>
    <n v="3.804733727810651"/>
    <s v="Self-Help Book"/>
    <s v="Books"/>
    <s v="Books"/>
    <s v="Books"/>
    <s v="Books"/>
    <n v="19"/>
    <s v="Books"/>
    <m/>
    <n v="2024"/>
    <x v="6"/>
    <n v="16"/>
    <n v="5"/>
    <s v="Weekday"/>
    <m/>
  </r>
  <r>
    <s v="WEB-9122"/>
    <d v="2025-06-27T00:00:00"/>
    <s v="Simran Sharma"/>
    <s v="Bengaluru"/>
    <s v="Books"/>
    <s v="Cookbook"/>
    <n v="1"/>
    <n v="529.69000000000005"/>
    <s v="Cash On Delivery"/>
    <s v="Delivered"/>
    <n v="1"/>
    <n v="529.69000000000005"/>
    <m/>
    <m/>
    <m/>
    <m/>
    <m/>
    <m/>
    <s v="Completed"/>
    <s v="No"/>
    <s v="No"/>
    <m/>
    <n v="567"/>
    <n v="440"/>
    <n v="594714.6477588166"/>
    <n v="60882.938065984097"/>
    <n v="3.804733727810651"/>
    <s v="Cookbook"/>
    <s v="Books"/>
    <s v="Books"/>
    <s v="Books"/>
    <s v="Books"/>
    <n v="4"/>
    <s v="Books"/>
    <m/>
    <n v="2025"/>
    <x v="11"/>
    <n v="27"/>
    <n v="6"/>
    <s v="Weekday"/>
    <m/>
  </r>
  <r>
    <s v="WEB-9310"/>
    <d v="2024-11-11T00:00:00"/>
    <s v="Meera Gupta"/>
    <s v="Hyderabad"/>
    <s v="Electronics"/>
    <s v="Usb Cable"/>
    <n v="1"/>
    <n v="2272.7199999999998"/>
    <s v="Upi"/>
    <s v="Cancelled"/>
    <n v="4"/>
    <n v="2272.7199999999998"/>
    <m/>
    <m/>
    <m/>
    <m/>
    <m/>
    <m/>
    <s v="Lost Sale"/>
    <s v="No"/>
    <s v="Yes"/>
    <m/>
    <n v="559"/>
    <n v="408"/>
    <n v="2759712.3299794244"/>
    <n v="330643.50635802455"/>
    <n v="3.8641711229946525"/>
    <s v="Usb Cable"/>
    <s v="Electronics"/>
    <s v="Electronics"/>
    <s v="Electronics"/>
    <s v="Electronics"/>
    <n v="13"/>
    <s v="Electronics"/>
    <m/>
    <n v="2024"/>
    <x v="3"/>
    <n v="11"/>
    <n v="2"/>
    <s v="Weekday"/>
    <m/>
  </r>
  <r>
    <s v="WEB-6589"/>
    <d v="2024-08-05T00:00:00"/>
    <s v="Aditya Kumar"/>
    <s v="Mumbai"/>
    <s v="Home &amp; Kitchen"/>
    <s v="Water Bottle"/>
    <n v="1"/>
    <n v="660.56"/>
    <s v="Net Banking"/>
    <s v="Delivered"/>
    <n v="4"/>
    <n v="660.56"/>
    <m/>
    <m/>
    <m/>
    <m/>
    <m/>
    <m/>
    <s v="Completed"/>
    <s v="No"/>
    <s v="No"/>
    <m/>
    <n v="619"/>
    <n v="468"/>
    <n v="1463424.4009529033"/>
    <n v="118285.78776560788"/>
    <n v="3.8140589569160999"/>
    <s v="Water Bottle"/>
    <s v="Home &amp; Kitchen"/>
    <s v="Home &amp; Kitchen"/>
    <s v="Home &amp; Kitchen"/>
    <s v="Home &amp; Kitchen"/>
    <n v="2"/>
    <s v="Home &amp; Kitchen"/>
    <m/>
    <n v="2024"/>
    <x v="9"/>
    <n v="5"/>
    <n v="2"/>
    <s v="Weekday"/>
    <m/>
  </r>
  <r>
    <s v="WEB-9560"/>
    <d v="2023-03-10T00:00:00"/>
    <s v="Arjun Chatterjee"/>
    <s v="Mumbai"/>
    <s v="Home &amp; Kitchen"/>
    <s v="Table Lamp"/>
    <n v="2"/>
    <n v="1208.28"/>
    <s v="Debit Card"/>
    <s v="Delivered"/>
    <n v="3"/>
    <n v="2416.56"/>
    <m/>
    <m/>
    <m/>
    <m/>
    <m/>
    <m/>
    <s v="Completed"/>
    <s v="Yes"/>
    <s v="No"/>
    <m/>
    <n v="619"/>
    <n v="468"/>
    <n v="1463424.4009529033"/>
    <n v="118285.78776560788"/>
    <n v="3.8140589569160999"/>
    <s v="Table Lamp"/>
    <s v="Home &amp; Kitchen"/>
    <s v="Home &amp; Kitchen"/>
    <s v="Home &amp; Kitchen"/>
    <s v="Home &amp; Kitchen"/>
    <n v="32"/>
    <s v="Home &amp; Kitchen"/>
    <m/>
    <n v="2023"/>
    <x v="4"/>
    <n v="10"/>
    <n v="6"/>
    <s v="Weekday"/>
    <m/>
  </r>
  <r>
    <s v="WEB-6168"/>
    <d v="2024-09-08T00:00:00"/>
    <s v="Tanya Menon"/>
    <s v="Kolkata"/>
    <s v="Books"/>
    <s v="Kids Story Book"/>
    <n v="1"/>
    <n v="194.17"/>
    <s v="Debit Card"/>
    <s v="Pending"/>
    <n v="3"/>
    <n v="194.17"/>
    <m/>
    <m/>
    <m/>
    <m/>
    <m/>
    <m/>
    <s v="Pending"/>
    <s v="No"/>
    <s v="Yes"/>
    <m/>
    <n v="590"/>
    <n v="451"/>
    <n v="594714.6477588166"/>
    <n v="60882.938065984097"/>
    <n v="3.804733727810651"/>
    <s v="Kids Story Book"/>
    <s v="Books"/>
    <s v="Books"/>
    <s v="Books"/>
    <s v="Books"/>
    <n v="23"/>
    <s v="Books"/>
    <m/>
    <n v="2024"/>
    <x v="1"/>
    <n v="8"/>
    <n v="1"/>
    <s v="Weekday"/>
    <m/>
  </r>
  <r>
    <s v="WEB-9430"/>
    <d v="2023-10-31T00:00:00"/>
    <s v="Meera Mehta"/>
    <s v="Chennai"/>
    <s v="Beauty"/>
    <s v="Shampoo 200Ml"/>
    <n v="2"/>
    <n v="646.91"/>
    <s v="Credit Card"/>
    <s v="Pending"/>
    <n v="5"/>
    <n v="1293.82"/>
    <m/>
    <m/>
    <m/>
    <m/>
    <m/>
    <m/>
    <s v="Pending"/>
    <s v="No"/>
    <s v="Yes"/>
    <m/>
    <n v="558"/>
    <n v="430"/>
    <n v="1098537.4901531704"/>
    <n v="96724.388030634553"/>
    <n v="3.9001122334455669"/>
    <s v="Shampoo 200Ml"/>
    <s v="Beauty"/>
    <s v="Beauty"/>
    <s v="Beauty"/>
    <s v="Beauty"/>
    <n v="64"/>
    <s v="Beauty"/>
    <m/>
    <n v="2023"/>
    <x v="8"/>
    <n v="31"/>
    <n v="3"/>
    <s v="Weekday"/>
    <m/>
  </r>
  <r>
    <s v="WEB-8247"/>
    <d v="2024-01-08T00:00:00"/>
    <s v="Saanvi Reddy"/>
    <s v="Chennai"/>
    <s v="Fashion"/>
    <s v="Denim Jeans"/>
    <n v="2"/>
    <n v="744.12"/>
    <s v="Net Banking"/>
    <s v="Delivered"/>
    <n v="2"/>
    <n v="1488.24"/>
    <m/>
    <m/>
    <m/>
    <m/>
    <m/>
    <m/>
    <s v="Completed"/>
    <s v="Yes"/>
    <s v="No"/>
    <m/>
    <n v="558"/>
    <n v="430"/>
    <n v="1892867.2841657216"/>
    <n v="199432.98236095349"/>
    <n v="3.8949824970828471"/>
    <s v="Denim Jeans"/>
    <s v="Fashion"/>
    <s v="Fashion"/>
    <s v="Fashion"/>
    <s v="Fashion"/>
    <n v="6"/>
    <s v="Fashion"/>
    <m/>
    <n v="2024"/>
    <x v="5"/>
    <n v="8"/>
    <n v="2"/>
    <s v="Weekday"/>
    <m/>
  </r>
  <r>
    <s v="WEB-8630"/>
    <d v="2024-12-19T00:00:00"/>
    <s v="Simran Nair"/>
    <s v="Pune"/>
    <s v="Fashion"/>
    <s v="Men'S T-Shirt"/>
    <n v="1"/>
    <n v="671.81"/>
    <s v="Debit Card"/>
    <s v="Delivered"/>
    <n v="3"/>
    <n v="671.81"/>
    <m/>
    <m/>
    <m/>
    <m/>
    <m/>
    <m/>
    <s v="Completed"/>
    <s v="No"/>
    <s v="No"/>
    <m/>
    <n v="595"/>
    <n v="444"/>
    <n v="1892867.2841657216"/>
    <n v="199432.98236095349"/>
    <n v="3.8949824970828471"/>
    <s v="Men'S T-Shirt"/>
    <s v="Fashion"/>
    <s v="Fashion"/>
    <s v="Fashion"/>
    <s v="Fashion"/>
    <n v="55"/>
    <s v="Fashion"/>
    <m/>
    <n v="2024"/>
    <x v="10"/>
    <n v="19"/>
    <n v="5"/>
    <s v="Weekday"/>
    <m/>
  </r>
  <r>
    <s v="WEB-5986"/>
    <d v="2023-12-03T00:00:00"/>
    <s v="Tanya Verma"/>
    <s v="Hyderabad"/>
    <s v="Beauty"/>
    <s v="Shampoo 200Ml"/>
    <n v="2"/>
    <n v="867.3"/>
    <s v="Upi"/>
    <s v="Delivered"/>
    <n v="4"/>
    <n v="1734.6"/>
    <m/>
    <m/>
    <m/>
    <m/>
    <m/>
    <m/>
    <s v="Completed"/>
    <s v="Yes"/>
    <s v="No"/>
    <m/>
    <n v="559"/>
    <n v="408"/>
    <n v="1098537.4901531704"/>
    <n v="96724.388030634553"/>
    <n v="3.9001122334455669"/>
    <s v="Shampoo 200Ml"/>
    <s v="Beauty"/>
    <s v="Beauty"/>
    <s v="Beauty"/>
    <s v="Beauty"/>
    <n v="64"/>
    <s v="Beauty"/>
    <m/>
    <n v="2023"/>
    <x v="10"/>
    <n v="3"/>
    <n v="1"/>
    <s v="Weekday"/>
    <m/>
  </r>
  <r>
    <s v="WEB-7669"/>
    <d v="2025-06-20T00:00:00"/>
    <s v="Sanjay Singh"/>
    <s v="Kolkata"/>
    <s v="Home &amp; Kitchen"/>
    <s v="Led Bulb Pack"/>
    <n v="1"/>
    <n v="990.49"/>
    <s v="Cash On Delivery"/>
    <s v="Delivered"/>
    <n v="2"/>
    <n v="990.49"/>
    <m/>
    <m/>
    <m/>
    <m/>
    <m/>
    <m/>
    <s v="Completed"/>
    <s v="No"/>
    <s v="No"/>
    <m/>
    <n v="590"/>
    <n v="451"/>
    <n v="1463424.4009529033"/>
    <n v="118285.78776560788"/>
    <n v="3.8140589569160999"/>
    <s v="Led Bulb Pack"/>
    <s v="Home &amp; Kitchen"/>
    <s v="Home &amp; Kitchen"/>
    <s v="Home &amp; Kitchen"/>
    <s v="Home &amp; Kitchen"/>
    <n v="76"/>
    <s v="Home &amp; Kitchen"/>
    <m/>
    <n v="2025"/>
    <x v="11"/>
    <n v="20"/>
    <n v="6"/>
    <s v="Weekday"/>
    <m/>
  </r>
  <r>
    <s v="WEB-8685"/>
    <d v="2023-11-16T00:00:00"/>
    <s v="Diya Chatterjee"/>
    <s v="Not Provided"/>
    <s v="Electronics"/>
    <s v="Wireless Earbuds"/>
    <n v="2"/>
    <n v="1997.99"/>
    <s v="Upi"/>
    <s v="Delivered"/>
    <n v="2"/>
    <n v="3995.98"/>
    <m/>
    <m/>
    <m/>
    <m/>
    <m/>
    <m/>
    <s v="Completed"/>
    <s v="Yes"/>
    <s v="No"/>
    <m/>
    <n v="50"/>
    <n v="37"/>
    <n v="2759712.3299794244"/>
    <n v="330643.50635802455"/>
    <n v="3.8641711229946525"/>
    <s v="Wireless Earbuds"/>
    <s v="Electronics"/>
    <s v="Electronics"/>
    <s v="Electronics"/>
    <s v="Electronics"/>
    <n v="12"/>
    <s v="Electronics"/>
    <m/>
    <n v="2023"/>
    <x v="3"/>
    <n v="16"/>
    <n v="5"/>
    <s v="Weekday"/>
    <m/>
  </r>
  <r>
    <s v="WEB-5157"/>
    <d v="2024-02-18T00:00:00"/>
    <s v="Aarav Sharma"/>
    <s v="Delhi"/>
    <s v="Beauty"/>
    <s v="Lipstick"/>
    <n v="1"/>
    <n v="1212.9100000000001"/>
    <s v="Net Banking"/>
    <s v="Delivered"/>
    <n v="3"/>
    <n v="1212.9100000000001"/>
    <m/>
    <m/>
    <m/>
    <m/>
    <m/>
    <m/>
    <s v="Completed"/>
    <s v="Yes"/>
    <s v="No"/>
    <m/>
    <n v="573"/>
    <n v="450"/>
    <n v="1098537.4901531704"/>
    <n v="96724.388030634553"/>
    <n v="3.9001122334455669"/>
    <s v="Lipstick"/>
    <s v="Beauty"/>
    <s v="Beauty"/>
    <s v="Beauty"/>
    <s v="Beauty"/>
    <n v="10"/>
    <s v="Beauty"/>
    <m/>
    <n v="2024"/>
    <x v="0"/>
    <n v="18"/>
    <n v="1"/>
    <s v="Weekday"/>
    <m/>
  </r>
  <r>
    <s v="WEB-8480"/>
    <d v="2025-01-07T00:00:00"/>
    <s v="Sanjay Kumar"/>
    <s v="Bengaluru"/>
    <s v="Electronics"/>
    <s v="Bluetooth Speaker"/>
    <n v="1"/>
    <n v="610.99"/>
    <s v="Credit Card"/>
    <s v="Delivered"/>
    <n v="3"/>
    <n v="610.99"/>
    <m/>
    <m/>
    <m/>
    <m/>
    <m/>
    <m/>
    <s v="Completed"/>
    <s v="No"/>
    <s v="No"/>
    <m/>
    <n v="567"/>
    <n v="440"/>
    <n v="2759712.3299794244"/>
    <n v="330643.50635802455"/>
    <n v="3.8641711229946525"/>
    <s v="Bluetooth Speaker"/>
    <s v="Electronics"/>
    <s v="Electronics"/>
    <s v="Electronics"/>
    <s v="Electronics"/>
    <n v="48"/>
    <s v="Electronics"/>
    <m/>
    <n v="2025"/>
    <x v="5"/>
    <n v="7"/>
    <n v="3"/>
    <s v="Weekend"/>
    <m/>
  </r>
  <r>
    <s v="WEB-7862"/>
    <d v="2024-06-01T00:00:00"/>
    <s v="Ananya Gupta"/>
    <s v="Ahmedabad"/>
    <s v="Home &amp; Kitchen"/>
    <s v="Led Bulb Pack"/>
    <n v="1"/>
    <n v="317.79000000000002"/>
    <s v="Net Banking"/>
    <s v="Returned"/>
    <n v="4"/>
    <n v="317.79000000000002"/>
    <m/>
    <m/>
    <m/>
    <m/>
    <m/>
    <m/>
    <s v="Completed"/>
    <s v="No"/>
    <s v="No"/>
    <m/>
    <n v="589"/>
    <n v="426"/>
    <n v="1463424.4009529033"/>
    <n v="118285.78776560788"/>
    <n v="3.8140589569160999"/>
    <s v="Led Bulb Pack"/>
    <s v="Home &amp; Kitchen"/>
    <s v="Home &amp; Kitchen"/>
    <s v="Home &amp; Kitchen"/>
    <s v="Home &amp; Kitchen"/>
    <n v="76"/>
    <s v="Home &amp; Kitchen"/>
    <m/>
    <n v="2024"/>
    <x v="11"/>
    <n v="1"/>
    <n v="7"/>
    <s v="Weekend"/>
    <m/>
  </r>
  <r>
    <s v="WEB-5862"/>
    <d v="2024-10-31T00:00:00"/>
    <s v="Vikram Das"/>
    <s v="Delhi"/>
    <s v="Fashion"/>
    <s v="Sunglasses"/>
    <n v="1"/>
    <n v="1102.8900000000001"/>
    <s v="Cash On Delivery"/>
    <s v="Delivered"/>
    <n v="4"/>
    <n v="1102.8900000000001"/>
    <m/>
    <m/>
    <m/>
    <m/>
    <m/>
    <m/>
    <s v="Completed"/>
    <s v="Yes"/>
    <s v="No"/>
    <m/>
    <n v="573"/>
    <n v="450"/>
    <n v="1892867.2841657216"/>
    <n v="199432.98236095349"/>
    <n v="3.8949824970828471"/>
    <s v="Sunglasses"/>
    <s v="Fashion"/>
    <s v="Fashion"/>
    <s v="Fashion"/>
    <s v="Fashion"/>
    <n v="53"/>
    <s v="Fashion"/>
    <m/>
    <n v="2024"/>
    <x v="8"/>
    <n v="31"/>
    <n v="5"/>
    <s v="Weekday"/>
    <m/>
  </r>
  <r>
    <s v="WEB-6214"/>
    <d v="2024-12-12T00:00:00"/>
    <s v="Diya Sharma"/>
    <s v="Mumbai"/>
    <s v="Electronics"/>
    <s v="Power Bank 10000Mah"/>
    <n v="1"/>
    <n v="2219.1"/>
    <s v="Credit Card"/>
    <s v="Pending"/>
    <n v="4"/>
    <n v="2219.1"/>
    <m/>
    <m/>
    <m/>
    <m/>
    <m/>
    <m/>
    <s v="Pending"/>
    <s v="No"/>
    <s v="Yes"/>
    <m/>
    <n v="619"/>
    <n v="468"/>
    <n v="2759712.3299794244"/>
    <n v="330643.50635802455"/>
    <n v="3.8641711229946525"/>
    <s v="Power Bank 10000Mah"/>
    <s v="Electronics"/>
    <s v="Electronics"/>
    <s v="Electronics"/>
    <s v="Electronics"/>
    <n v="3"/>
    <s v="Electronics"/>
    <m/>
    <n v="2024"/>
    <x v="10"/>
    <n v="12"/>
    <n v="5"/>
    <s v="Weekday"/>
    <m/>
  </r>
  <r>
    <s v="WEB-6476"/>
    <d v="2025-01-04T00:00:00"/>
    <s v="Saanvi Bose"/>
    <s v="Mumbai"/>
    <s v="Home &amp; Kitchen"/>
    <s v="Non-Stick Pan"/>
    <n v="2"/>
    <n v="1504.77"/>
    <s v="Net Banking"/>
    <s v="Delivered"/>
    <n v="5"/>
    <n v="3009.54"/>
    <m/>
    <m/>
    <m/>
    <m/>
    <m/>
    <m/>
    <s v="Completed"/>
    <s v="Yes"/>
    <s v="No"/>
    <m/>
    <n v="619"/>
    <n v="468"/>
    <n v="1463424.4009529033"/>
    <n v="118285.78776560788"/>
    <n v="3.8140589569160999"/>
    <s v="Non-Stick Pan"/>
    <s v="Home &amp; Kitchen"/>
    <s v="Home &amp; Kitchen"/>
    <s v="Home &amp; Kitchen"/>
    <s v="Home &amp; Kitchen"/>
    <n v="7"/>
    <s v="Home &amp; Kitchen"/>
    <m/>
    <n v="2025"/>
    <x v="5"/>
    <n v="4"/>
    <n v="7"/>
    <s v="Weekday"/>
    <m/>
  </r>
  <r>
    <s v="WEB-7806"/>
    <d v="2023-05-28T00:00:00"/>
    <s v="Arjun Singh"/>
    <s v="Delhi"/>
    <s v="Books"/>
    <s v="Fiction Novel"/>
    <n v="1"/>
    <n v="439.99"/>
    <s v="Debit Card"/>
    <s v="Pending"/>
    <n v="4"/>
    <n v="439.99"/>
    <m/>
    <m/>
    <m/>
    <m/>
    <m/>
    <m/>
    <s v="Pending"/>
    <s v="No"/>
    <s v="Yes"/>
    <m/>
    <n v="573"/>
    <n v="450"/>
    <n v="594714.6477588166"/>
    <n v="60882.938065984097"/>
    <n v="3.804733727810651"/>
    <s v="Fiction Novel"/>
    <s v="Books"/>
    <s v="Books"/>
    <s v="Books"/>
    <s v="Books"/>
    <n v="11"/>
    <s v="Books"/>
    <m/>
    <n v="2023"/>
    <x v="6"/>
    <n v="28"/>
    <n v="1"/>
    <s v="Weekday"/>
    <m/>
  </r>
  <r>
    <s v="WEB-5422"/>
    <d v="2024-06-03T00:00:00"/>
    <s v="Sanjay Gupta"/>
    <s v="Bengaluru"/>
    <s v="Beauty"/>
    <s v="Face Cream"/>
    <n v="1"/>
    <n v="1456.48"/>
    <s v="Cash On Delivery"/>
    <s v="Cancelled"/>
    <n v="3"/>
    <n v="1456.48"/>
    <m/>
    <m/>
    <m/>
    <m/>
    <m/>
    <m/>
    <s v="Lost Sale"/>
    <s v="No"/>
    <s v="Yes"/>
    <m/>
    <n v="567"/>
    <n v="440"/>
    <n v="1098537.4901531704"/>
    <n v="96724.388030634553"/>
    <n v="3.9001122334455669"/>
    <s v="Face Cream"/>
    <s v="Beauty"/>
    <s v="Beauty"/>
    <s v="Beauty"/>
    <s v="Beauty"/>
    <n v="80"/>
    <s v="Beauty"/>
    <m/>
    <n v="2024"/>
    <x v="11"/>
    <n v="3"/>
    <n v="2"/>
    <s v="Weekday"/>
    <m/>
  </r>
  <r>
    <s v="WEB-7613"/>
    <d v="2024-06-27T00:00:00"/>
    <s v="Ananya Gupta"/>
    <s v="Ahmedabad"/>
    <s v="Beauty"/>
    <s v="Face Cream"/>
    <n v="2"/>
    <n v="583.05999999999995"/>
    <s v="Debit Card"/>
    <s v="Delivered"/>
    <n v="4"/>
    <n v="1166.1199999999999"/>
    <m/>
    <m/>
    <m/>
    <m/>
    <m/>
    <m/>
    <s v="Completed"/>
    <s v="Yes"/>
    <s v="No"/>
    <m/>
    <n v="589"/>
    <n v="426"/>
    <n v="1098537.4901531704"/>
    <n v="96724.388030634553"/>
    <n v="3.9001122334455669"/>
    <s v="Face Cream"/>
    <s v="Beauty"/>
    <s v="Beauty"/>
    <s v="Beauty"/>
    <s v="Beauty"/>
    <n v="80"/>
    <s v="Beauty"/>
    <m/>
    <n v="2024"/>
    <x v="11"/>
    <n v="27"/>
    <n v="5"/>
    <s v="Weekday"/>
    <m/>
  </r>
  <r>
    <s v="WEB-7139"/>
    <d v="2025-01-08T00:00:00"/>
    <s v="Simran Pillai"/>
    <s v="Mumbai"/>
    <s v="Home &amp; Kitchen"/>
    <s v="Non-Stick Pan"/>
    <n v="1"/>
    <n v="1632.62"/>
    <s v="Debit Card"/>
    <s v="Cancelled"/>
    <n v="3"/>
    <n v="1632.62"/>
    <m/>
    <m/>
    <m/>
    <m/>
    <m/>
    <m/>
    <s v="Lost Sale"/>
    <s v="No"/>
    <s v="Yes"/>
    <m/>
    <n v="619"/>
    <n v="468"/>
    <n v="1463424.4009529033"/>
    <n v="118285.78776560788"/>
    <n v="3.8140589569160999"/>
    <s v="Non-Stick Pan"/>
    <s v="Home &amp; Kitchen"/>
    <s v="Home &amp; Kitchen"/>
    <s v="Home &amp; Kitchen"/>
    <s v="Home &amp; Kitchen"/>
    <n v="7"/>
    <s v="Home &amp; Kitchen"/>
    <m/>
    <n v="2025"/>
    <x v="5"/>
    <n v="8"/>
    <n v="4"/>
    <s v="Weekday"/>
    <m/>
  </r>
  <r>
    <s v="WEB-6605"/>
    <d v="2023-12-30T00:00:00"/>
    <s v="Riya Bose"/>
    <s v="Mumbai"/>
    <s v="Home &amp; Kitchen"/>
    <s v="Water Bottle"/>
    <n v="1"/>
    <n v="1321.23"/>
    <s v="Debit Card"/>
    <s v="Delivered"/>
    <n v="2"/>
    <n v="1321.23"/>
    <m/>
    <m/>
    <m/>
    <m/>
    <m/>
    <m/>
    <s v="Completed"/>
    <s v="Yes"/>
    <s v="No"/>
    <m/>
    <n v="619"/>
    <n v="468"/>
    <n v="1463424.4009529033"/>
    <n v="118285.78776560788"/>
    <n v="3.8140589569160999"/>
    <s v="Water Bottle"/>
    <s v="Home &amp; Kitchen"/>
    <s v="Home &amp; Kitchen"/>
    <s v="Home &amp; Kitchen"/>
    <s v="Home &amp; Kitchen"/>
    <n v="2"/>
    <s v="Home &amp; Kitchen"/>
    <m/>
    <n v="2023"/>
    <x v="10"/>
    <n v="30"/>
    <n v="7"/>
    <s v="Weekday"/>
    <m/>
  </r>
  <r>
    <s v="WEB-9264"/>
    <d v="2023-11-01T00:00:00"/>
    <s v="Arjun Nair"/>
    <s v="Chennai"/>
    <s v="Books"/>
    <s v="Notebook Set"/>
    <n v="3"/>
    <n v="588.59"/>
    <s v="Credit Card"/>
    <s v="Delivered"/>
    <n v="3"/>
    <n v="1765.77"/>
    <m/>
    <m/>
    <m/>
    <m/>
    <m/>
    <m/>
    <s v="Completed"/>
    <s v="Yes"/>
    <s v="No"/>
    <m/>
    <n v="558"/>
    <n v="430"/>
    <n v="594714.6477588166"/>
    <n v="60882.938065984097"/>
    <n v="3.804733727810651"/>
    <s v="Notebook Set"/>
    <s v="Books"/>
    <s v="Books"/>
    <s v="Books"/>
    <s v="Books"/>
    <n v="20"/>
    <s v="Books"/>
    <m/>
    <n v="2023"/>
    <x v="3"/>
    <n v="1"/>
    <n v="4"/>
    <s v="Weekend"/>
    <m/>
  </r>
  <r>
    <s v="WEB-5774"/>
    <d v="2023-11-15T00:00:00"/>
    <s v="Ishaan Rao"/>
    <s v="Mumbai"/>
    <s v="Fashion"/>
    <s v="Women'S Kurti"/>
    <n v="2"/>
    <n v="1489.74"/>
    <s v="Credit Card"/>
    <s v="Delivered"/>
    <n v="4"/>
    <n v="2979.48"/>
    <m/>
    <m/>
    <m/>
    <m/>
    <m/>
    <m/>
    <s v="Completed"/>
    <s v="Yes"/>
    <s v="No"/>
    <m/>
    <n v="619"/>
    <n v="468"/>
    <n v="1892867.2841657216"/>
    <n v="199432.98236095349"/>
    <n v="3.8949824970828471"/>
    <s v="Women'S Kurti"/>
    <s v="Fashion"/>
    <s v="Fashion"/>
    <s v="Fashion"/>
    <s v="Fashion"/>
    <n v="15"/>
    <s v="Fashion"/>
    <m/>
    <n v="2023"/>
    <x v="3"/>
    <n v="15"/>
    <n v="4"/>
    <s v="Weekday"/>
    <m/>
  </r>
  <r>
    <s v="WEB-9071"/>
    <d v="2023-11-01T00:00:00"/>
    <s v="Sanjay Kumar"/>
    <s v="Chennai"/>
    <s v="Beauty"/>
    <s v="Face Cream"/>
    <n v="1"/>
    <n v="122.28"/>
    <s v="Net Banking"/>
    <s v="Delivered"/>
    <m/>
    <n v="122.28"/>
    <m/>
    <m/>
    <m/>
    <m/>
    <m/>
    <m/>
    <s v="Completed"/>
    <s v="No"/>
    <s v="No"/>
    <m/>
    <n v="558"/>
    <n v="430"/>
    <n v="1098537.4901531704"/>
    <n v="96724.388030634553"/>
    <n v="3.9001122334455669"/>
    <s v="Face Cream"/>
    <s v="Beauty"/>
    <s v="Beauty"/>
    <s v="Beauty"/>
    <s v="Beauty"/>
    <n v="80"/>
    <s v="Beauty"/>
    <m/>
    <n v="2023"/>
    <x v="3"/>
    <n v="1"/>
    <n v="4"/>
    <s v="Weekend"/>
    <m/>
  </r>
  <r>
    <s v="WEB-8858"/>
    <d v="2023-10-26T00:00:00"/>
    <s v="Vikram Verma"/>
    <s v="Bengaluru"/>
    <s v="Fashion"/>
    <s v="Men'S T-Shirt"/>
    <n v="1"/>
    <n v="1635.79"/>
    <s v="Credit Card"/>
    <s v="Delivered"/>
    <n v="3"/>
    <n v="1635.79"/>
    <m/>
    <m/>
    <m/>
    <m/>
    <m/>
    <m/>
    <s v="Completed"/>
    <s v="Yes"/>
    <s v="No"/>
    <m/>
    <n v="567"/>
    <n v="440"/>
    <n v="1892867.2841657216"/>
    <n v="199432.98236095349"/>
    <n v="3.8949824970828471"/>
    <s v="Men'S T-Shirt"/>
    <s v="Fashion"/>
    <s v="Fashion"/>
    <s v="Fashion"/>
    <s v="Fashion"/>
    <n v="55"/>
    <s v="Fashion"/>
    <m/>
    <n v="2023"/>
    <x v="8"/>
    <n v="26"/>
    <n v="5"/>
    <s v="Weekday"/>
    <m/>
  </r>
  <r>
    <s v="WEB-6186"/>
    <d v="2024-10-26T00:00:00"/>
    <s v="Vivaan Kapoor"/>
    <s v="Pune"/>
    <s v="Home &amp; Kitchen"/>
    <s v="Non-Stick Pan"/>
    <n v="1"/>
    <n v="543.83000000000004"/>
    <s v="Cash On Delivery"/>
    <s v="Delivered"/>
    <n v="4"/>
    <n v="543.83000000000004"/>
    <m/>
    <m/>
    <m/>
    <m/>
    <m/>
    <m/>
    <s v="Completed"/>
    <s v="No"/>
    <s v="No"/>
    <m/>
    <n v="595"/>
    <n v="444"/>
    <n v="1463424.4009529033"/>
    <n v="118285.78776560788"/>
    <n v="3.8140589569160999"/>
    <s v="Non-Stick Pan"/>
    <s v="Home &amp; Kitchen"/>
    <s v="Home &amp; Kitchen"/>
    <s v="Home &amp; Kitchen"/>
    <s v="Home &amp; Kitchen"/>
    <n v="7"/>
    <s v="Home &amp; Kitchen"/>
    <m/>
    <n v="2024"/>
    <x v="8"/>
    <n v="26"/>
    <n v="7"/>
    <s v="Weekday"/>
    <m/>
  </r>
  <r>
    <s v="WEB-8569"/>
    <d v="2024-04-20T00:00:00"/>
    <s v="Rohan Chatterjee"/>
    <s v="Delhi"/>
    <s v="Electronics"/>
    <s v="Power Bank 10000Mah"/>
    <n v="1"/>
    <n v="1853.61"/>
    <s v="Credit Card"/>
    <s v="Delivered"/>
    <n v="4"/>
    <n v="1853.61"/>
    <m/>
    <m/>
    <m/>
    <m/>
    <m/>
    <m/>
    <s v="Completed"/>
    <s v="Yes"/>
    <s v="No"/>
    <m/>
    <n v="573"/>
    <n v="450"/>
    <n v="2759712.3299794244"/>
    <n v="330643.50635802455"/>
    <n v="3.8641711229946525"/>
    <s v="Power Bank 10000Mah"/>
    <s v="Electronics"/>
    <s v="Electronics"/>
    <s v="Electronics"/>
    <s v="Electronics"/>
    <n v="3"/>
    <s v="Electronics"/>
    <m/>
    <n v="2024"/>
    <x v="7"/>
    <n v="20"/>
    <n v="7"/>
    <s v="Weekday"/>
    <m/>
  </r>
  <r>
    <s v="WEB-7672"/>
    <d v="2024-11-20T00:00:00"/>
    <s v="Diya Patel"/>
    <s v="Pune"/>
    <s v="Fashion"/>
    <s v="Women'S Kurti"/>
    <n v="2"/>
    <n v="1933.86"/>
    <s v="Credit Card"/>
    <s v="Pending"/>
    <n v="5"/>
    <n v="3867.72"/>
    <m/>
    <m/>
    <m/>
    <m/>
    <m/>
    <m/>
    <s v="Pending"/>
    <s v="No"/>
    <s v="Yes"/>
    <m/>
    <n v="595"/>
    <n v="444"/>
    <n v="1892867.2841657216"/>
    <n v="199432.98236095349"/>
    <n v="3.8949824970828471"/>
    <s v="Women'S Kurti"/>
    <s v="Fashion"/>
    <s v="Fashion"/>
    <s v="Fashion"/>
    <s v="Fashion"/>
    <n v="15"/>
    <s v="Fashion"/>
    <m/>
    <n v="2024"/>
    <x v="3"/>
    <n v="20"/>
    <n v="4"/>
    <s v="Weekday"/>
    <m/>
  </r>
  <r>
    <s v="WEB-9487"/>
    <d v="2024-11-01T00:00:00"/>
    <s v="Rohan Sharma"/>
    <s v="Hyderabad"/>
    <s v="Fashion"/>
    <s v="Men'S T-Shirt"/>
    <n v="1"/>
    <n v="2418.6"/>
    <s v="Net Banking"/>
    <s v="Returned"/>
    <n v="3"/>
    <n v="2418.6"/>
    <m/>
    <m/>
    <m/>
    <m/>
    <m/>
    <m/>
    <s v="Completed"/>
    <s v="No"/>
    <s v="No"/>
    <m/>
    <n v="559"/>
    <n v="408"/>
    <n v="1892867.2841657216"/>
    <n v="199432.98236095349"/>
    <n v="3.8949824970828471"/>
    <s v="Men'S T-Shirt"/>
    <s v="Fashion"/>
    <s v="Fashion"/>
    <s v="Fashion"/>
    <s v="Fashion"/>
    <n v="55"/>
    <s v="Fashion"/>
    <m/>
    <n v="2024"/>
    <x v="3"/>
    <n v="1"/>
    <n v="6"/>
    <s v="Weekend"/>
    <m/>
  </r>
  <r>
    <s v="WEB-5085"/>
    <d v="2024-06-12T00:00:00"/>
    <s v="Ananya Das"/>
    <s v="Chennai"/>
    <s v="Electronics"/>
    <s v="Power Bank 10000Mah"/>
    <n v="1"/>
    <n v="613"/>
    <s v="Cash On Delivery"/>
    <s v="Delivered"/>
    <n v="3"/>
    <n v="613"/>
    <m/>
    <m/>
    <m/>
    <m/>
    <m/>
    <m/>
    <s v="Completed"/>
    <s v="No"/>
    <s v="No"/>
    <m/>
    <n v="558"/>
    <n v="430"/>
    <n v="2759712.3299794244"/>
    <n v="330643.50635802455"/>
    <n v="3.8641711229946525"/>
    <s v="Power Bank 10000Mah"/>
    <s v="Electronics"/>
    <s v="Electronics"/>
    <s v="Electronics"/>
    <s v="Electronics"/>
    <n v="3"/>
    <s v="Electronics"/>
    <m/>
    <n v="2024"/>
    <x v="11"/>
    <n v="12"/>
    <n v="4"/>
    <s v="Weekday"/>
    <m/>
  </r>
  <r>
    <s v="WEB-5213"/>
    <d v="2025-06-25T00:00:00"/>
    <s v="Neha Malhotra"/>
    <s v="Chennai"/>
    <s v="Beauty"/>
    <s v="Perfume 50Ml"/>
    <n v="1"/>
    <n v="1248.1099999999999"/>
    <s v="Net Banking"/>
    <s v="Cancelled"/>
    <n v="3"/>
    <n v="1248.1099999999999"/>
    <m/>
    <m/>
    <m/>
    <m/>
    <m/>
    <m/>
    <s v="Lost Sale"/>
    <s v="No"/>
    <s v="Yes"/>
    <m/>
    <n v="558"/>
    <n v="430"/>
    <n v="1098537.4901531704"/>
    <n v="96724.388030634553"/>
    <n v="3.9001122334455669"/>
    <s v="Perfume 50Ml"/>
    <s v="Beauty"/>
    <s v="Beauty"/>
    <s v="Beauty"/>
    <s v="Beauty"/>
    <n v="18"/>
    <s v="Beauty"/>
    <m/>
    <n v="2025"/>
    <x v="11"/>
    <n v="25"/>
    <n v="4"/>
    <s v="Weekday"/>
    <m/>
  </r>
  <r>
    <s v="WEB-8605"/>
    <d v="2024-04-10T00:00:00"/>
    <s v="Rohan Menon"/>
    <s v="Ahmedabad"/>
    <s v="Books"/>
    <s v="Cookbook"/>
    <n v="1"/>
    <n v="246.69"/>
    <s v="Credit Card"/>
    <s v="Delivered"/>
    <n v="4"/>
    <n v="246.69"/>
    <m/>
    <m/>
    <m/>
    <m/>
    <m/>
    <m/>
    <s v="Completed"/>
    <s v="No"/>
    <s v="No"/>
    <m/>
    <n v="589"/>
    <n v="426"/>
    <n v="594714.6477588166"/>
    <n v="60882.938065984097"/>
    <n v="3.804733727810651"/>
    <s v="Cookbook"/>
    <s v="Books"/>
    <s v="Books"/>
    <s v="Books"/>
    <s v="Books"/>
    <n v="4"/>
    <s v="Books"/>
    <m/>
    <n v="2024"/>
    <x v="7"/>
    <n v="10"/>
    <n v="4"/>
    <s v="Weekday"/>
    <m/>
  </r>
  <r>
    <s v="WEB-8459"/>
    <d v="2024-09-21T00:00:00"/>
    <s v="Karan Nair"/>
    <s v="Chennai"/>
    <s v="Electronics"/>
    <s v="Bluetooth Speaker"/>
    <n v="3"/>
    <n v="1453.42"/>
    <s v="Credit Card"/>
    <s v="Pending"/>
    <n v="5"/>
    <n v="4360.26"/>
    <m/>
    <m/>
    <m/>
    <m/>
    <m/>
    <m/>
    <s v="Pending"/>
    <s v="No"/>
    <s v="Yes"/>
    <m/>
    <n v="558"/>
    <n v="430"/>
    <n v="2759712.3299794244"/>
    <n v="330643.50635802455"/>
    <n v="3.8641711229946525"/>
    <s v="Bluetooth Speaker"/>
    <s v="Electronics"/>
    <s v="Electronics"/>
    <s v="Electronics"/>
    <s v="Electronics"/>
    <n v="48"/>
    <s v="Electronics"/>
    <m/>
    <n v="2024"/>
    <x v="1"/>
    <n v="21"/>
    <n v="7"/>
    <s v="Weekday"/>
    <m/>
  </r>
  <r>
    <s v="WEB-5703"/>
    <d v="2023-04-21T00:00:00"/>
    <s v="Ishaan Pillai"/>
    <s v="Hyderabad"/>
    <s v="Fashion"/>
    <s v="Men'S T-Shirt"/>
    <n v="1"/>
    <n v="1821.48"/>
    <s v="Debit Card"/>
    <s v="Delivered"/>
    <n v="3"/>
    <n v="1821.48"/>
    <m/>
    <m/>
    <m/>
    <m/>
    <m/>
    <m/>
    <s v="Completed"/>
    <s v="Yes"/>
    <s v="No"/>
    <m/>
    <n v="559"/>
    <n v="408"/>
    <n v="1892867.2841657216"/>
    <n v="199432.98236095349"/>
    <n v="3.8949824970828471"/>
    <s v="Men'S T-Shirt"/>
    <s v="Fashion"/>
    <s v="Fashion"/>
    <s v="Fashion"/>
    <s v="Fashion"/>
    <n v="55"/>
    <s v="Fashion"/>
    <m/>
    <n v="2023"/>
    <x v="7"/>
    <n v="21"/>
    <n v="6"/>
    <s v="Weekday"/>
    <m/>
  </r>
  <r>
    <s v="WEB-6260"/>
    <d v="2025-03-28T00:00:00"/>
    <s v="Simran Joshi"/>
    <s v="Delhi"/>
    <s v="Beauty"/>
    <s v="Shampoo 200Ml"/>
    <n v="1"/>
    <n v="1357.51"/>
    <s v="Upi"/>
    <s v="Delivered"/>
    <n v="4"/>
    <n v="1357.51"/>
    <m/>
    <m/>
    <m/>
    <m/>
    <m/>
    <m/>
    <s v="Completed"/>
    <s v="Yes"/>
    <s v="No"/>
    <m/>
    <n v="573"/>
    <n v="450"/>
    <n v="1098537.4901531704"/>
    <n v="96724.388030634553"/>
    <n v="3.9001122334455669"/>
    <s v="Shampoo 200Ml"/>
    <s v="Beauty"/>
    <s v="Beauty"/>
    <s v="Beauty"/>
    <s v="Beauty"/>
    <n v="64"/>
    <s v="Beauty"/>
    <m/>
    <n v="2025"/>
    <x v="4"/>
    <n v="28"/>
    <n v="6"/>
    <s v="Weekday"/>
    <m/>
  </r>
  <r>
    <s v="WEB-5603"/>
    <d v="2024-09-29T00:00:00"/>
    <s v="Vikram Reddy"/>
    <s v="Kolkata"/>
    <s v="Beauty"/>
    <s v="Shampoo 200Ml"/>
    <n v="1"/>
    <n v="281.92"/>
    <s v="Credit Card"/>
    <s v="Delivered"/>
    <n v="5"/>
    <n v="281.92"/>
    <m/>
    <m/>
    <m/>
    <m/>
    <m/>
    <m/>
    <s v="Completed"/>
    <s v="No"/>
    <s v="No"/>
    <m/>
    <n v="590"/>
    <n v="451"/>
    <n v="1098537.4901531704"/>
    <n v="96724.388030634553"/>
    <n v="3.9001122334455669"/>
    <s v="Shampoo 200Ml"/>
    <s v="Beauty"/>
    <s v="Beauty"/>
    <s v="Beauty"/>
    <s v="Beauty"/>
    <n v="64"/>
    <s v="Beauty"/>
    <m/>
    <n v="2024"/>
    <x v="1"/>
    <n v="29"/>
    <n v="1"/>
    <s v="Weekday"/>
    <m/>
  </r>
  <r>
    <s v="WEB-7124"/>
    <d v="2024-04-09T00:00:00"/>
    <s v="Kavya Menon"/>
    <s v="Bengaluru"/>
    <s v="Electronics"/>
    <s v="Usb Cable"/>
    <n v="1"/>
    <n v="1052.9000000000001"/>
    <s v="Cash On Delivery"/>
    <s v="Delivered"/>
    <n v="3"/>
    <n v="1052.9000000000001"/>
    <m/>
    <m/>
    <m/>
    <m/>
    <m/>
    <m/>
    <s v="Completed"/>
    <s v="Yes"/>
    <s v="No"/>
    <m/>
    <n v="567"/>
    <n v="440"/>
    <n v="2759712.3299794244"/>
    <n v="330643.50635802455"/>
    <n v="3.8641711229946525"/>
    <s v="Usb Cable"/>
    <s v="Electronics"/>
    <s v="Electronics"/>
    <s v="Electronics"/>
    <s v="Electronics"/>
    <n v="13"/>
    <s v="Electronics"/>
    <m/>
    <n v="2024"/>
    <x v="7"/>
    <n v="9"/>
    <n v="3"/>
    <s v="Weekday"/>
    <m/>
  </r>
  <r>
    <s v="WEB-7968"/>
    <d v="2024-12-05T00:00:00"/>
    <s v="Vikram Singh"/>
    <s v="Hyderabad"/>
    <s v="Beauty"/>
    <s v="Perfume 50Ml"/>
    <n v="2"/>
    <n v="121.67"/>
    <s v="Upi"/>
    <s v="Pending"/>
    <n v="4"/>
    <n v="243.34"/>
    <m/>
    <m/>
    <m/>
    <m/>
    <m/>
    <m/>
    <s v="Pending"/>
    <s v="No"/>
    <s v="Yes"/>
    <m/>
    <n v="559"/>
    <n v="408"/>
    <n v="1098537.4901531704"/>
    <n v="96724.388030634553"/>
    <n v="3.9001122334455669"/>
    <s v="Perfume 50Ml"/>
    <s v="Beauty"/>
    <s v="Beauty"/>
    <s v="Beauty"/>
    <s v="Beauty"/>
    <n v="18"/>
    <s v="Beauty"/>
    <m/>
    <n v="2024"/>
    <x v="10"/>
    <n v="5"/>
    <n v="5"/>
    <s v="Weekday"/>
    <m/>
  </r>
  <r>
    <s v="WEB-8662"/>
    <d v="2025-05-12T00:00:00"/>
    <s v="Neha Kumar"/>
    <s v="Mumbai"/>
    <s v="Books"/>
    <s v="Cookbook"/>
    <n v="1"/>
    <n v="199.02"/>
    <s v="Credit Card"/>
    <s v="Returned"/>
    <n v="5"/>
    <n v="199.02"/>
    <m/>
    <m/>
    <m/>
    <m/>
    <m/>
    <m/>
    <s v="Completed"/>
    <s v="No"/>
    <s v="No"/>
    <m/>
    <n v="619"/>
    <n v="468"/>
    <n v="594714.6477588166"/>
    <n v="60882.938065984097"/>
    <n v="3.804733727810651"/>
    <s v="Cookbook"/>
    <s v="Books"/>
    <s v="Books"/>
    <s v="Books"/>
    <s v="Books"/>
    <n v="4"/>
    <s v="Books"/>
    <m/>
    <n v="2025"/>
    <x v="6"/>
    <n v="12"/>
    <n v="2"/>
    <s v="Weekday"/>
    <m/>
  </r>
  <r>
    <s v="WEB-8424"/>
    <d v="2024-12-16T00:00:00"/>
    <s v="Rohan Joshi"/>
    <s v="Mumbai"/>
    <s v="Fashion"/>
    <s v="Women'S Kurti"/>
    <n v="1"/>
    <n v="1199.51"/>
    <s v="Cash On Delivery"/>
    <s v="Delivered"/>
    <n v="2"/>
    <n v="1199.51"/>
    <m/>
    <m/>
    <m/>
    <m/>
    <m/>
    <m/>
    <s v="Completed"/>
    <s v="Yes"/>
    <s v="No"/>
    <m/>
    <n v="619"/>
    <n v="468"/>
    <n v="1892867.2841657216"/>
    <n v="199432.98236095349"/>
    <n v="3.8949824970828471"/>
    <s v="Women'S Kurti"/>
    <s v="Fashion"/>
    <s v="Fashion"/>
    <s v="Fashion"/>
    <s v="Fashion"/>
    <n v="15"/>
    <s v="Fashion"/>
    <m/>
    <n v="2024"/>
    <x v="10"/>
    <n v="16"/>
    <n v="2"/>
    <s v="Weekday"/>
    <m/>
  </r>
  <r>
    <s v="WEB-5965"/>
    <d v="2023-03-28T00:00:00"/>
    <s v="Rohan Nair"/>
    <s v="Mumbai"/>
    <s v="Fashion"/>
    <s v="Running Shoes"/>
    <n v="1"/>
    <n v="1724.17"/>
    <s v="Credit Card"/>
    <s v="Delivered"/>
    <n v="4"/>
    <n v="1724.17"/>
    <m/>
    <m/>
    <m/>
    <m/>
    <m/>
    <m/>
    <s v="Completed"/>
    <s v="Yes"/>
    <s v="No"/>
    <m/>
    <n v="619"/>
    <n v="468"/>
    <n v="1892867.2841657216"/>
    <n v="199432.98236095349"/>
    <n v="3.8949824970828471"/>
    <s v="Running Shoes"/>
    <s v="Fashion"/>
    <s v="Fashion"/>
    <s v="Fashion"/>
    <s v="Fashion"/>
    <n v="45"/>
    <s v="Fashion"/>
    <m/>
    <n v="2023"/>
    <x v="4"/>
    <n v="28"/>
    <n v="3"/>
    <s v="Weekday"/>
    <m/>
  </r>
  <r>
    <s v="WEB-6580"/>
    <d v="2023-05-04T00:00:00"/>
    <s v="Rohan Malhotra"/>
    <s v="Kolkata"/>
    <s v="Fashion"/>
    <s v="Running Shoes"/>
    <n v="1"/>
    <n v="1115.56"/>
    <s v="Upi"/>
    <s v="Returned"/>
    <n v="5"/>
    <n v="1115.56"/>
    <m/>
    <m/>
    <m/>
    <m/>
    <m/>
    <m/>
    <s v="Completed"/>
    <s v="No"/>
    <s v="No"/>
    <m/>
    <n v="590"/>
    <n v="451"/>
    <n v="1892867.2841657216"/>
    <n v="199432.98236095349"/>
    <n v="3.8949824970828471"/>
    <s v="Running Shoes"/>
    <s v="Fashion"/>
    <s v="Fashion"/>
    <s v="Fashion"/>
    <s v="Fashion"/>
    <n v="45"/>
    <s v="Fashion"/>
    <m/>
    <n v="2023"/>
    <x v="6"/>
    <n v="4"/>
    <n v="5"/>
    <s v="Weekday"/>
    <m/>
  </r>
  <r>
    <s v="WEB-6139"/>
    <d v="2023-09-08T00:00:00"/>
    <s v="Diya Nair"/>
    <s v="Bengaluru"/>
    <s v="Electronics"/>
    <s v="Usb Cable"/>
    <n v="1"/>
    <n v="1049.71"/>
    <s v="Cash On Delivery"/>
    <s v="Delivered"/>
    <n v="5"/>
    <n v="1049.71"/>
    <m/>
    <m/>
    <m/>
    <m/>
    <m/>
    <m/>
    <s v="Completed"/>
    <s v="Yes"/>
    <s v="No"/>
    <m/>
    <n v="567"/>
    <n v="440"/>
    <n v="2759712.3299794244"/>
    <n v="330643.50635802455"/>
    <n v="3.8641711229946525"/>
    <s v="Usb Cable"/>
    <s v="Electronics"/>
    <s v="Electronics"/>
    <s v="Electronics"/>
    <s v="Electronics"/>
    <n v="13"/>
    <s v="Electronics"/>
    <m/>
    <n v="2023"/>
    <x v="1"/>
    <n v="8"/>
    <n v="6"/>
    <s v="Weekday"/>
    <m/>
  </r>
  <r>
    <s v="WEB-5073"/>
    <d v="2025-01-09T00:00:00"/>
    <s v="Tanya Pillai"/>
    <s v="Hyderabad"/>
    <s v="Books"/>
    <s v="Self-Help Book"/>
    <n v="2"/>
    <n v="148.5"/>
    <s v="Upi"/>
    <s v="Delivered"/>
    <n v="5"/>
    <n v="297"/>
    <m/>
    <m/>
    <m/>
    <m/>
    <m/>
    <m/>
    <s v="Completed"/>
    <s v="No"/>
    <s v="No"/>
    <m/>
    <n v="559"/>
    <n v="408"/>
    <n v="594714.6477588166"/>
    <n v="60882.938065984097"/>
    <n v="3.804733727810651"/>
    <s v="Self-Help Book"/>
    <s v="Books"/>
    <s v="Books"/>
    <s v="Books"/>
    <s v="Books"/>
    <n v="19"/>
    <s v="Books"/>
    <m/>
    <n v="2025"/>
    <x v="5"/>
    <n v="9"/>
    <n v="5"/>
    <s v="Weekday"/>
    <m/>
  </r>
  <r>
    <s v="WEB-6296"/>
    <d v="2023-05-23T00:00:00"/>
    <s v="Aditya Khan"/>
    <s v="Delhi"/>
    <s v="Fashion"/>
    <s v="Denim Jeans"/>
    <n v="1"/>
    <n v="725.02"/>
    <s v="Cash On Delivery"/>
    <s v="Pending"/>
    <n v="4"/>
    <n v="725.02"/>
    <m/>
    <m/>
    <m/>
    <m/>
    <m/>
    <m/>
    <s v="Pending"/>
    <s v="No"/>
    <s v="Yes"/>
    <m/>
    <n v="573"/>
    <n v="450"/>
    <n v="1892867.2841657216"/>
    <n v="199432.98236095349"/>
    <n v="3.8949824970828471"/>
    <s v="Denim Jeans"/>
    <s v="Fashion"/>
    <s v="Fashion"/>
    <s v="Fashion"/>
    <s v="Fashion"/>
    <n v="6"/>
    <s v="Fashion"/>
    <m/>
    <n v="2023"/>
    <x v="6"/>
    <n v="23"/>
    <n v="3"/>
    <s v="Weekday"/>
    <m/>
  </r>
  <r>
    <s v="WEB-9003"/>
    <d v="2024-01-08T00:00:00"/>
    <s v="Karan Chatterjee"/>
    <s v="Hyderabad"/>
    <s v="Beauty"/>
    <s v="Shampoo 200Ml"/>
    <n v="1"/>
    <n v="789.93"/>
    <s v="Net Banking"/>
    <s v="Delivered"/>
    <n v="3"/>
    <n v="789.93"/>
    <m/>
    <m/>
    <m/>
    <m/>
    <m/>
    <m/>
    <s v="Completed"/>
    <s v="No"/>
    <s v="No"/>
    <m/>
    <n v="559"/>
    <n v="408"/>
    <n v="1098537.4901531704"/>
    <n v="96724.388030634553"/>
    <n v="3.9001122334455669"/>
    <s v="Shampoo 200Ml"/>
    <s v="Beauty"/>
    <s v="Beauty"/>
    <s v="Beauty"/>
    <s v="Beauty"/>
    <n v="64"/>
    <s v="Beauty"/>
    <m/>
    <n v="2024"/>
    <x v="5"/>
    <n v="8"/>
    <n v="2"/>
    <s v="Weekday"/>
    <m/>
  </r>
  <r>
    <s v="WEB-6868"/>
    <d v="2025-03-05T00:00:00"/>
    <s v="Vivaan Chatterjee"/>
    <s v="Hyderabad"/>
    <s v="Fashion"/>
    <s v="Sunglasses"/>
    <n v="1"/>
    <n v="2025.65"/>
    <s v="Credit Card"/>
    <s v="Cancelled"/>
    <m/>
    <n v="2025.65"/>
    <m/>
    <m/>
    <m/>
    <m/>
    <m/>
    <m/>
    <s v="Lost Sale"/>
    <s v="No"/>
    <s v="Yes"/>
    <m/>
    <n v="559"/>
    <n v="408"/>
    <n v="1892867.2841657216"/>
    <n v="199432.98236095349"/>
    <n v="3.8949824970828471"/>
    <s v="Sunglasses"/>
    <s v="Fashion"/>
    <s v="Fashion"/>
    <s v="Fashion"/>
    <s v="Fashion"/>
    <n v="53"/>
    <s v="Fashion"/>
    <m/>
    <n v="2025"/>
    <x v="4"/>
    <n v="5"/>
    <n v="4"/>
    <s v="Weekday"/>
    <m/>
  </r>
  <r>
    <s v="WEB-6781"/>
    <d v="2025-03-01T00:00:00"/>
    <s v="Simran Malhotra"/>
    <s v="Kolkata"/>
    <s v="Beauty"/>
    <s v="Lipstick"/>
    <n v="1"/>
    <n v="1192.48"/>
    <s v="Net Banking"/>
    <s v="Delivered"/>
    <n v="4"/>
    <n v="1192.48"/>
    <m/>
    <m/>
    <m/>
    <m/>
    <m/>
    <m/>
    <s v="Completed"/>
    <s v="Yes"/>
    <s v="No"/>
    <m/>
    <n v="590"/>
    <n v="451"/>
    <n v="1098537.4901531704"/>
    <n v="96724.388030634553"/>
    <n v="3.9001122334455669"/>
    <s v="Lipstick"/>
    <s v="Beauty"/>
    <s v="Beauty"/>
    <s v="Beauty"/>
    <s v="Beauty"/>
    <n v="10"/>
    <s v="Beauty"/>
    <m/>
    <n v="2025"/>
    <x v="4"/>
    <n v="1"/>
    <n v="7"/>
    <s v="Weekend"/>
    <m/>
  </r>
  <r>
    <s v="WEB-7994"/>
    <d v="2023-06-04T00:00:00"/>
    <s v="Aarav Pillai"/>
    <s v="Hyderabad"/>
    <s v="Home &amp; Kitchen"/>
    <s v="Table Lamp"/>
    <n v="1"/>
    <n v="668.6"/>
    <s v="Debit Card"/>
    <s v="Delivered"/>
    <n v="5"/>
    <n v="668.6"/>
    <m/>
    <m/>
    <m/>
    <m/>
    <m/>
    <m/>
    <s v="Completed"/>
    <s v="No"/>
    <s v="No"/>
    <m/>
    <n v="559"/>
    <n v="408"/>
    <n v="1463424.4009529033"/>
    <n v="118285.78776560788"/>
    <n v="3.8140589569160999"/>
    <s v="Table Lamp"/>
    <s v="Home &amp; Kitchen"/>
    <s v="Home &amp; Kitchen"/>
    <s v="Home &amp; Kitchen"/>
    <s v="Home &amp; Kitchen"/>
    <n v="32"/>
    <s v="Home &amp; Kitchen"/>
    <m/>
    <n v="2023"/>
    <x v="11"/>
    <n v="4"/>
    <n v="1"/>
    <s v="Weekday"/>
    <m/>
  </r>
  <r>
    <s v="WEB-8958"/>
    <d v="2024-01-21T00:00:00"/>
    <s v="Neha Kumar"/>
    <s v="Hyderabad"/>
    <s v="Fashion"/>
    <s v="Sunglasses"/>
    <n v="1"/>
    <n v="2357.56"/>
    <s v="Upi"/>
    <s v="Delivered"/>
    <n v="4"/>
    <n v="2357.56"/>
    <m/>
    <m/>
    <m/>
    <m/>
    <m/>
    <m/>
    <s v="Completed"/>
    <s v="Yes"/>
    <s v="No"/>
    <m/>
    <n v="559"/>
    <n v="408"/>
    <n v="1892867.2841657216"/>
    <n v="199432.98236095349"/>
    <n v="3.8949824970828471"/>
    <s v="Sunglasses"/>
    <s v="Fashion"/>
    <s v="Fashion"/>
    <s v="Fashion"/>
    <s v="Fashion"/>
    <n v="53"/>
    <s v="Fashion"/>
    <m/>
    <n v="2024"/>
    <x v="5"/>
    <n v="21"/>
    <n v="1"/>
    <s v="Weekday"/>
    <m/>
  </r>
  <r>
    <s v="WEB-8139"/>
    <d v="2024-12-17T00:00:00"/>
    <s v="Aditya Malhotra"/>
    <s v="Mumbai"/>
    <s v="Beauty"/>
    <s v="Face Cream"/>
    <n v="1"/>
    <n v="1412.71"/>
    <s v="Cash On Delivery"/>
    <s v="Pending"/>
    <n v="5"/>
    <n v="1412.71"/>
    <m/>
    <m/>
    <m/>
    <m/>
    <m/>
    <m/>
    <s v="Pending"/>
    <s v="No"/>
    <s v="Yes"/>
    <m/>
    <n v="619"/>
    <n v="468"/>
    <n v="1098537.4901531704"/>
    <n v="96724.388030634553"/>
    <n v="3.9001122334455669"/>
    <s v="Face Cream"/>
    <s v="Beauty"/>
    <s v="Beauty"/>
    <s v="Beauty"/>
    <s v="Beauty"/>
    <n v="80"/>
    <s v="Beauty"/>
    <m/>
    <n v="2024"/>
    <x v="10"/>
    <n v="17"/>
    <n v="3"/>
    <s v="Weekday"/>
    <m/>
  </r>
  <r>
    <s v="WEB-8483"/>
    <d v="2023-03-16T00:00:00"/>
    <s v="Ananya Sharma"/>
    <s v="Hyderabad"/>
    <s v="Books"/>
    <s v="Fiction Novel"/>
    <n v="1"/>
    <n v="581.03"/>
    <s v="Debit Card"/>
    <s v="Delivered"/>
    <n v="3"/>
    <n v="581.03"/>
    <m/>
    <m/>
    <m/>
    <m/>
    <m/>
    <m/>
    <s v="Completed"/>
    <s v="No"/>
    <s v="No"/>
    <m/>
    <n v="559"/>
    <n v="408"/>
    <n v="594714.6477588166"/>
    <n v="60882.938065984097"/>
    <n v="3.804733727810651"/>
    <s v="Fiction Novel"/>
    <s v="Books"/>
    <s v="Books"/>
    <s v="Books"/>
    <s v="Books"/>
    <n v="11"/>
    <s v="Books"/>
    <m/>
    <n v="2023"/>
    <x v="4"/>
    <n v="16"/>
    <n v="5"/>
    <s v="Weekday"/>
    <m/>
  </r>
  <r>
    <s v="WEB-8002"/>
    <d v="2024-11-29T00:00:00"/>
    <s v="Ananya Nair"/>
    <s v="Pune"/>
    <s v="Fashion"/>
    <s v="Denim Jeans"/>
    <n v="1"/>
    <n v="2035.82"/>
    <s v="Net Banking"/>
    <s v="Delivered"/>
    <m/>
    <n v="2035.82"/>
    <m/>
    <m/>
    <m/>
    <m/>
    <m/>
    <m/>
    <s v="Completed"/>
    <s v="Yes"/>
    <s v="No"/>
    <m/>
    <n v="595"/>
    <n v="444"/>
    <n v="1892867.2841657216"/>
    <n v="199432.98236095349"/>
    <n v="3.8949824970828471"/>
    <s v="Denim Jeans"/>
    <s v="Fashion"/>
    <s v="Fashion"/>
    <s v="Fashion"/>
    <s v="Fashion"/>
    <n v="6"/>
    <s v="Fashion"/>
    <m/>
    <n v="2024"/>
    <x v="3"/>
    <n v="29"/>
    <n v="6"/>
    <s v="Weekday"/>
    <m/>
  </r>
  <r>
    <s v="WEB-6373"/>
    <d v="2024-04-13T00:00:00"/>
    <s v="Vikram Reddy"/>
    <s v="Hyderabad"/>
    <s v="Fashion"/>
    <s v="Running Shoes"/>
    <n v="1"/>
    <n v="2097.19"/>
    <s v="Net Banking"/>
    <s v="Delivered"/>
    <n v="5"/>
    <n v="2097.19"/>
    <m/>
    <m/>
    <m/>
    <m/>
    <m/>
    <m/>
    <s v="Completed"/>
    <s v="Yes"/>
    <s v="No"/>
    <m/>
    <n v="559"/>
    <n v="408"/>
    <n v="1892867.2841657216"/>
    <n v="199432.98236095349"/>
    <n v="3.8949824970828471"/>
    <s v="Running Shoes"/>
    <s v="Fashion"/>
    <s v="Fashion"/>
    <s v="Fashion"/>
    <s v="Fashion"/>
    <n v="45"/>
    <s v="Fashion"/>
    <m/>
    <n v="2024"/>
    <x v="7"/>
    <n v="13"/>
    <n v="7"/>
    <s v="Weekday"/>
    <m/>
  </r>
  <r>
    <s v="WEB-8155"/>
    <d v="2023-07-19T00:00:00"/>
    <s v="Neha Khan"/>
    <s v="Hyderabad"/>
    <s v="Home &amp; Kitchen"/>
    <s v="Non-Stick Pan"/>
    <n v="1"/>
    <n v="1608.77"/>
    <s v="Debit Card"/>
    <s v="Cancelled"/>
    <n v="4"/>
    <n v="1608.77"/>
    <m/>
    <m/>
    <m/>
    <m/>
    <m/>
    <m/>
    <s v="Lost Sale"/>
    <s v="No"/>
    <s v="Yes"/>
    <m/>
    <n v="559"/>
    <n v="408"/>
    <n v="1463424.4009529033"/>
    <n v="118285.78776560788"/>
    <n v="3.8140589569160999"/>
    <s v="Non-Stick Pan"/>
    <s v="Home &amp; Kitchen"/>
    <s v="Home &amp; Kitchen"/>
    <s v="Home &amp; Kitchen"/>
    <s v="Home &amp; Kitchen"/>
    <n v="7"/>
    <s v="Home &amp; Kitchen"/>
    <m/>
    <n v="2023"/>
    <x v="2"/>
    <n v="19"/>
    <n v="4"/>
    <s v="Weekday"/>
    <m/>
  </r>
  <r>
    <s v="WEB-5672"/>
    <d v="2025-03-28T00:00:00"/>
    <s v="Meera Kumar"/>
    <s v="Pune"/>
    <s v="Electronics"/>
    <s v="Usb Cable"/>
    <n v="1"/>
    <n v="1799.02"/>
    <s v="Debit Card"/>
    <s v="Delivered"/>
    <n v="5"/>
    <n v="1799.02"/>
    <m/>
    <m/>
    <m/>
    <m/>
    <m/>
    <m/>
    <s v="Completed"/>
    <s v="Yes"/>
    <s v="No"/>
    <m/>
    <n v="595"/>
    <n v="444"/>
    <n v="2759712.3299794244"/>
    <n v="330643.50635802455"/>
    <n v="3.8641711229946525"/>
    <s v="Usb Cable"/>
    <s v="Electronics"/>
    <s v="Electronics"/>
    <s v="Electronics"/>
    <s v="Electronics"/>
    <n v="13"/>
    <s v="Electronics"/>
    <m/>
    <n v="2025"/>
    <x v="4"/>
    <n v="28"/>
    <n v="6"/>
    <s v="Weekday"/>
    <m/>
  </r>
  <r>
    <s v="WEB-5107"/>
    <d v="2024-07-11T00:00:00"/>
    <s v="Sanjay Chatterjee"/>
    <s v="Kolkata"/>
    <s v="Electronics"/>
    <s v="Bluetooth Speaker"/>
    <n v="1"/>
    <n v="388.08"/>
    <s v="Net Banking"/>
    <s v="Pending"/>
    <n v="4"/>
    <n v="388.08"/>
    <m/>
    <m/>
    <m/>
    <m/>
    <m/>
    <m/>
    <s v="Pending"/>
    <s v="No"/>
    <s v="Yes"/>
    <m/>
    <n v="590"/>
    <n v="451"/>
    <n v="2759712.3299794244"/>
    <n v="330643.50635802455"/>
    <n v="3.8641711229946525"/>
    <s v="Bluetooth Speaker"/>
    <s v="Electronics"/>
    <s v="Electronics"/>
    <s v="Electronics"/>
    <s v="Electronics"/>
    <n v="48"/>
    <s v="Electronics"/>
    <m/>
    <n v="2024"/>
    <x v="2"/>
    <n v="11"/>
    <n v="5"/>
    <s v="Weekday"/>
    <m/>
  </r>
  <r>
    <s v="WEB-5138"/>
    <d v="2023-09-11T00:00:00"/>
    <s v="Vikram Singh"/>
    <s v="Pune"/>
    <s v="Beauty"/>
    <s v="Shampoo 200Ml"/>
    <n v="1"/>
    <n v="391.27"/>
    <s v="Net Banking"/>
    <s v="Returned"/>
    <n v="1"/>
    <n v="391.27"/>
    <m/>
    <m/>
    <m/>
    <m/>
    <m/>
    <m/>
    <s v="Completed"/>
    <s v="No"/>
    <s v="No"/>
    <m/>
    <n v="595"/>
    <n v="444"/>
    <n v="1098537.4901531704"/>
    <n v="96724.388030634553"/>
    <n v="3.9001122334455669"/>
    <s v="Shampoo 200Ml"/>
    <s v="Beauty"/>
    <s v="Beauty"/>
    <s v="Beauty"/>
    <s v="Beauty"/>
    <n v="64"/>
    <s v="Beauty"/>
    <m/>
    <n v="2023"/>
    <x v="1"/>
    <n v="11"/>
    <n v="2"/>
    <s v="Weekday"/>
    <m/>
  </r>
  <r>
    <s v="WEB-8335"/>
    <d v="2024-02-12T00:00:00"/>
    <s v="Simran Das"/>
    <s v="Bengaluru"/>
    <s v="Electronics"/>
    <s v="Usb Cable"/>
    <n v="2"/>
    <n v="3439.47"/>
    <s v="Credit Card"/>
    <s v="Delivered"/>
    <n v="5"/>
    <n v="6878.94"/>
    <m/>
    <m/>
    <m/>
    <m/>
    <m/>
    <m/>
    <s v="Completed"/>
    <s v="Yes"/>
    <s v="No"/>
    <m/>
    <n v="567"/>
    <n v="440"/>
    <n v="2759712.3299794244"/>
    <n v="330643.50635802455"/>
    <n v="3.8641711229946525"/>
    <s v="Usb Cable"/>
    <s v="Electronics"/>
    <s v="Electronics"/>
    <s v="Electronics"/>
    <s v="Electronics"/>
    <n v="13"/>
    <s v="Electronics"/>
    <m/>
    <n v="2024"/>
    <x v="0"/>
    <n v="12"/>
    <n v="2"/>
    <s v="Weekday"/>
    <m/>
  </r>
  <r>
    <s v="WEB-6820"/>
    <d v="2024-12-11T00:00:00"/>
    <s v="Riya Rao"/>
    <s v="Bengaluru"/>
    <s v="Home &amp; Kitchen"/>
    <s v="Storage Box"/>
    <n v="1"/>
    <n v="1662.28"/>
    <s v="Upi"/>
    <s v="Delivered"/>
    <n v="4"/>
    <n v="1662.28"/>
    <m/>
    <m/>
    <m/>
    <m/>
    <m/>
    <m/>
    <s v="Completed"/>
    <s v="Yes"/>
    <s v="No"/>
    <m/>
    <n v="567"/>
    <n v="440"/>
    <n v="1463424.4009529033"/>
    <n v="118285.78776560788"/>
    <n v="3.8140589569160999"/>
    <s v="Storage Box"/>
    <s v="Home &amp; Kitchen"/>
    <s v="Home &amp; Kitchen"/>
    <s v="Home &amp; Kitchen"/>
    <s v="Home &amp; Kitchen"/>
    <n v="8"/>
    <s v="Home &amp; Kitchen"/>
    <m/>
    <n v="2024"/>
    <x v="10"/>
    <n v="11"/>
    <n v="4"/>
    <s v="Weekday"/>
    <m/>
  </r>
  <r>
    <s v="WEB-5932"/>
    <d v="2024-01-26T00:00:00"/>
    <s v="Ishaan Khan"/>
    <s v="Hyderabad"/>
    <s v="Books"/>
    <s v="Notebook Set"/>
    <n v="1"/>
    <n v="326.99"/>
    <s v="Upi"/>
    <s v="Returned"/>
    <n v="5"/>
    <n v="326.99"/>
    <m/>
    <m/>
    <m/>
    <m/>
    <m/>
    <m/>
    <s v="Completed"/>
    <s v="No"/>
    <s v="No"/>
    <m/>
    <n v="559"/>
    <n v="408"/>
    <n v="594714.6477588166"/>
    <n v="60882.938065984097"/>
    <n v="3.804733727810651"/>
    <s v="Notebook Set"/>
    <s v="Books"/>
    <s v="Books"/>
    <s v="Books"/>
    <s v="Books"/>
    <n v="20"/>
    <s v="Books"/>
    <m/>
    <n v="2024"/>
    <x v="5"/>
    <n v="26"/>
    <n v="6"/>
    <s v="Weekday"/>
    <m/>
  </r>
  <r>
    <s v="WEB-5392"/>
    <d v="2024-11-09T00:00:00"/>
    <s v="Rahul Rao"/>
    <s v="Pune"/>
    <s v="Home &amp; Kitchen"/>
    <s v="Led Bulb Pack"/>
    <n v="2"/>
    <n v="951.98"/>
    <s v="Cash On Delivery"/>
    <s v="Pending"/>
    <n v="4"/>
    <n v="1903.96"/>
    <m/>
    <m/>
    <m/>
    <m/>
    <m/>
    <m/>
    <s v="Pending"/>
    <s v="No"/>
    <s v="Yes"/>
    <m/>
    <n v="595"/>
    <n v="444"/>
    <n v="1463424.4009529033"/>
    <n v="118285.78776560788"/>
    <n v="3.8140589569160999"/>
    <s v="Led Bulb Pack"/>
    <s v="Home &amp; Kitchen"/>
    <s v="Home &amp; Kitchen"/>
    <s v="Home &amp; Kitchen"/>
    <s v="Home &amp; Kitchen"/>
    <n v="76"/>
    <s v="Home &amp; Kitchen"/>
    <m/>
    <n v="2024"/>
    <x v="3"/>
    <n v="9"/>
    <n v="7"/>
    <s v="Weekday"/>
    <m/>
  </r>
  <r>
    <s v="WEB-9521"/>
    <d v="2023-11-25T00:00:00"/>
    <s v="Sanjay Nair"/>
    <s v="Pune"/>
    <s v="Home &amp; Kitchen"/>
    <s v="Non-Stick Pan"/>
    <n v="2"/>
    <n v="1786.79"/>
    <s v="Net Banking"/>
    <s v="Delivered"/>
    <n v="4"/>
    <n v="3573.58"/>
    <m/>
    <m/>
    <m/>
    <m/>
    <m/>
    <m/>
    <s v="Completed"/>
    <s v="Yes"/>
    <s v="No"/>
    <m/>
    <n v="595"/>
    <n v="444"/>
    <n v="1463424.4009529033"/>
    <n v="118285.78776560788"/>
    <n v="3.8140589569160999"/>
    <s v="Non-Stick Pan"/>
    <s v="Home &amp; Kitchen"/>
    <s v="Home &amp; Kitchen"/>
    <s v="Home &amp; Kitchen"/>
    <s v="Home &amp; Kitchen"/>
    <n v="7"/>
    <s v="Home &amp; Kitchen"/>
    <m/>
    <n v="2023"/>
    <x v="3"/>
    <n v="25"/>
    <n v="7"/>
    <s v="Weekday"/>
    <m/>
  </r>
  <r>
    <s v="WEB-6675"/>
    <d v="2023-12-10T00:00:00"/>
    <s v="Saanvi Reddy"/>
    <s v="Hyderabad"/>
    <s v="Beauty"/>
    <s v="Hair Oil"/>
    <n v="2"/>
    <n v="787.27"/>
    <s v="Net Banking"/>
    <s v="Delivered"/>
    <n v="3"/>
    <n v="1574.54"/>
    <m/>
    <m/>
    <m/>
    <m/>
    <m/>
    <m/>
    <s v="Completed"/>
    <s v="Yes"/>
    <s v="No"/>
    <m/>
    <n v="559"/>
    <n v="408"/>
    <n v="1098537.4901531704"/>
    <n v="96724.388030634553"/>
    <n v="3.9001122334455669"/>
    <s v="Hair Oil"/>
    <s v="Beauty"/>
    <s v="Beauty"/>
    <s v="Beauty"/>
    <s v="Beauty"/>
    <n v="70"/>
    <s v="Beauty"/>
    <m/>
    <n v="2023"/>
    <x v="10"/>
    <n v="10"/>
    <n v="1"/>
    <s v="Weekday"/>
    <m/>
  </r>
  <r>
    <s v="WEB-5742"/>
    <d v="2024-08-09T00:00:00"/>
    <s v="Aarav Kapoor"/>
    <s v="Bengaluru"/>
    <s v="Beauty"/>
    <s v="Lipstick"/>
    <n v="1"/>
    <n v="373.02"/>
    <s v="Debit Card"/>
    <s v="Delivered"/>
    <n v="2"/>
    <n v="373.02"/>
    <m/>
    <m/>
    <m/>
    <m/>
    <m/>
    <m/>
    <s v="Completed"/>
    <s v="No"/>
    <s v="No"/>
    <m/>
    <n v="567"/>
    <n v="440"/>
    <n v="1098537.4901531704"/>
    <n v="96724.388030634553"/>
    <n v="3.9001122334455669"/>
    <s v="Lipstick"/>
    <s v="Beauty"/>
    <s v="Beauty"/>
    <s v="Beauty"/>
    <s v="Beauty"/>
    <n v="10"/>
    <s v="Beauty"/>
    <m/>
    <n v="2024"/>
    <x v="9"/>
    <n v="9"/>
    <n v="6"/>
    <s v="Weekday"/>
    <m/>
  </r>
  <r>
    <s v="WEB-5029"/>
    <d v="2025-05-03T00:00:00"/>
    <s v="Pooja Pillai"/>
    <s v="Pune"/>
    <s v="Fashion"/>
    <s v="Running Shoes"/>
    <n v="1"/>
    <n v="1374.35"/>
    <s v="Cash On Delivery"/>
    <s v="Delivered"/>
    <n v="4"/>
    <n v="1374.35"/>
    <m/>
    <m/>
    <m/>
    <m/>
    <m/>
    <m/>
    <s v="Completed"/>
    <s v="Yes"/>
    <s v="No"/>
    <m/>
    <n v="595"/>
    <n v="444"/>
    <n v="1892867.2841657216"/>
    <n v="199432.98236095349"/>
    <n v="3.8949824970828471"/>
    <s v="Running Shoes"/>
    <s v="Fashion"/>
    <s v="Fashion"/>
    <s v="Fashion"/>
    <s v="Fashion"/>
    <n v="45"/>
    <s v="Fashion"/>
    <m/>
    <n v="2025"/>
    <x v="6"/>
    <n v="3"/>
    <n v="7"/>
    <s v="Weekday"/>
    <m/>
  </r>
  <r>
    <s v="WEB-6947"/>
    <d v="2024-05-21T00:00:00"/>
    <s v="Pooja Gupta"/>
    <s v="Mumbai"/>
    <s v="Home &amp; Kitchen"/>
    <s v="Led Bulb Pack"/>
    <n v="1"/>
    <n v="1565.43"/>
    <s v="Cash On Delivery"/>
    <s v="Delivered"/>
    <n v="5"/>
    <n v="1565.43"/>
    <m/>
    <m/>
    <m/>
    <m/>
    <m/>
    <m/>
    <s v="Completed"/>
    <s v="Yes"/>
    <s v="No"/>
    <m/>
    <n v="619"/>
    <n v="468"/>
    <n v="1463424.4009529033"/>
    <n v="118285.78776560788"/>
    <n v="3.8140589569160999"/>
    <s v="Led Bulb Pack"/>
    <s v="Home &amp; Kitchen"/>
    <s v="Home &amp; Kitchen"/>
    <s v="Home &amp; Kitchen"/>
    <s v="Home &amp; Kitchen"/>
    <n v="76"/>
    <s v="Home &amp; Kitchen"/>
    <m/>
    <n v="2024"/>
    <x v="6"/>
    <n v="21"/>
    <n v="3"/>
    <s v="Weekday"/>
    <m/>
  </r>
  <r>
    <s v="WEB-6236"/>
    <d v="2024-08-03T00:00:00"/>
    <s v="Simran Chatterjee"/>
    <s v="Hyderabad"/>
    <s v="Electronics"/>
    <s v="Wireless Earbuds"/>
    <n v="1"/>
    <n v="2289.6"/>
    <s v="Net Banking"/>
    <s v="Delivered"/>
    <n v="5"/>
    <n v="2289.6"/>
    <m/>
    <m/>
    <m/>
    <m/>
    <m/>
    <m/>
    <s v="Completed"/>
    <s v="Yes"/>
    <s v="No"/>
    <m/>
    <n v="559"/>
    <n v="408"/>
    <n v="2759712.3299794244"/>
    <n v="330643.50635802455"/>
    <n v="3.8641711229946525"/>
    <s v="Wireless Earbuds"/>
    <s v="Electronics"/>
    <s v="Electronics"/>
    <s v="Electronics"/>
    <s v="Electronics"/>
    <n v="12"/>
    <s v="Electronics"/>
    <m/>
    <n v="2024"/>
    <x v="9"/>
    <n v="3"/>
    <n v="7"/>
    <s v="Weekday"/>
    <m/>
  </r>
  <r>
    <s v="WEB-8800"/>
    <d v="2025-06-17T00:00:00"/>
    <s v="Rahul Patel"/>
    <s v="Pune"/>
    <s v="Electronics"/>
    <s v="Usb Cable"/>
    <n v="2"/>
    <n v="1977.85"/>
    <s v="Credit Card"/>
    <s v="Delivered"/>
    <n v="3"/>
    <n v="3955.7"/>
    <m/>
    <m/>
    <m/>
    <m/>
    <m/>
    <m/>
    <s v="Completed"/>
    <s v="Yes"/>
    <s v="No"/>
    <m/>
    <n v="595"/>
    <n v="444"/>
    <n v="2759712.3299794244"/>
    <n v="330643.50635802455"/>
    <n v="3.8641711229946525"/>
    <s v="Usb Cable"/>
    <s v="Electronics"/>
    <s v="Electronics"/>
    <s v="Electronics"/>
    <s v="Electronics"/>
    <n v="13"/>
    <s v="Electronics"/>
    <m/>
    <n v="2025"/>
    <x v="11"/>
    <n v="17"/>
    <n v="3"/>
    <s v="Weekday"/>
    <m/>
  </r>
  <r>
    <s v="WEB-8306"/>
    <d v="2023-10-20T00:00:00"/>
    <s v="Ishaan Gupta"/>
    <s v="Hyderabad"/>
    <s v="Electronics"/>
    <s v="Wireless Earbuds"/>
    <n v="1"/>
    <n v="314"/>
    <s v="Upi"/>
    <s v="Delivered"/>
    <n v="4"/>
    <n v="314"/>
    <m/>
    <m/>
    <m/>
    <m/>
    <m/>
    <m/>
    <s v="Completed"/>
    <s v="No"/>
    <s v="No"/>
    <m/>
    <n v="559"/>
    <n v="408"/>
    <n v="2759712.3299794244"/>
    <n v="330643.50635802455"/>
    <n v="3.8641711229946525"/>
    <s v="Wireless Earbuds"/>
    <s v="Electronics"/>
    <s v="Electronics"/>
    <s v="Electronics"/>
    <s v="Electronics"/>
    <n v="12"/>
    <s v="Electronics"/>
    <m/>
    <n v="2023"/>
    <x v="8"/>
    <n v="20"/>
    <n v="6"/>
    <s v="Weekday"/>
    <m/>
  </r>
  <r>
    <s v="WEB-7938"/>
    <d v="2025-03-03T00:00:00"/>
    <s v="Arjun Verma"/>
    <s v="Bengaluru"/>
    <s v="Home &amp; Kitchen"/>
    <s v="Non-Stick Pan"/>
    <n v="2"/>
    <n v="685.44"/>
    <s v="Upi"/>
    <s v="Delivered"/>
    <n v="5"/>
    <n v="1370.88"/>
    <m/>
    <m/>
    <m/>
    <m/>
    <m/>
    <m/>
    <s v="Completed"/>
    <s v="Yes"/>
    <s v="No"/>
    <m/>
    <n v="567"/>
    <n v="440"/>
    <n v="1463424.4009529033"/>
    <n v="118285.78776560788"/>
    <n v="3.8140589569160999"/>
    <s v="Non-Stick Pan"/>
    <s v="Home &amp; Kitchen"/>
    <s v="Home &amp; Kitchen"/>
    <s v="Home &amp; Kitchen"/>
    <s v="Home &amp; Kitchen"/>
    <n v="7"/>
    <s v="Home &amp; Kitchen"/>
    <m/>
    <n v="2025"/>
    <x v="4"/>
    <n v="3"/>
    <n v="2"/>
    <s v="Weekday"/>
    <m/>
  </r>
  <r>
    <s v="WEB-9158"/>
    <d v="2024-05-10T00:00:00"/>
    <s v="Tanya Joshi"/>
    <s v="Pune"/>
    <s v="Fashion"/>
    <s v="Women'S Kurti"/>
    <n v="1"/>
    <n v="1441.77"/>
    <s v="Upi"/>
    <s v="Delivered"/>
    <n v="1"/>
    <n v="1441.77"/>
    <m/>
    <m/>
    <m/>
    <m/>
    <m/>
    <m/>
    <s v="Completed"/>
    <s v="Yes"/>
    <s v="No"/>
    <m/>
    <n v="595"/>
    <n v="444"/>
    <n v="1892867.2841657216"/>
    <n v="199432.98236095349"/>
    <n v="3.8949824970828471"/>
    <s v="Women'S Kurti"/>
    <s v="Fashion"/>
    <s v="Fashion"/>
    <s v="Fashion"/>
    <s v="Fashion"/>
    <n v="15"/>
    <s v="Fashion"/>
    <m/>
    <n v="2024"/>
    <x v="6"/>
    <n v="10"/>
    <n v="6"/>
    <s v="Weekday"/>
    <m/>
  </r>
  <r>
    <s v="WEB-6635"/>
    <d v="2023-01-19T00:00:00"/>
    <s v="Ananya Kumar"/>
    <s v="Delhi"/>
    <s v="Fashion"/>
    <s v="Running Shoes"/>
    <n v="3"/>
    <n v="2479.61"/>
    <s v="Upi"/>
    <s v="Delivered"/>
    <n v="3"/>
    <n v="7438.83"/>
    <m/>
    <m/>
    <m/>
    <m/>
    <m/>
    <m/>
    <s v="Completed"/>
    <s v="Yes"/>
    <s v="No"/>
    <m/>
    <n v="573"/>
    <n v="450"/>
    <n v="1892867.2841657216"/>
    <n v="199432.98236095349"/>
    <n v="3.8949824970828471"/>
    <s v="Running Shoes"/>
    <s v="Fashion"/>
    <s v="Fashion"/>
    <s v="Fashion"/>
    <s v="Fashion"/>
    <n v="45"/>
    <s v="Fashion"/>
    <m/>
    <n v="2023"/>
    <x v="5"/>
    <n v="19"/>
    <n v="5"/>
    <s v="Weekday"/>
    <m/>
  </r>
  <r>
    <s v="WEB-5018"/>
    <d v="2023-01-13T00:00:00"/>
    <s v="Saanvi Reddy"/>
    <s v="Pune"/>
    <s v="Electronics"/>
    <s v="Bluetooth Speaker"/>
    <n v="1"/>
    <n v="1788.76"/>
    <s v="Debit Card"/>
    <s v="Delivered"/>
    <n v="3"/>
    <n v="1788.76"/>
    <m/>
    <m/>
    <m/>
    <m/>
    <m/>
    <m/>
    <s v="Completed"/>
    <s v="Yes"/>
    <s v="No"/>
    <m/>
    <n v="595"/>
    <n v="444"/>
    <n v="2759712.3299794244"/>
    <n v="330643.50635802455"/>
    <n v="3.8641711229946525"/>
    <s v="Bluetooth Speaker"/>
    <s v="Electronics"/>
    <s v="Electronics"/>
    <s v="Electronics"/>
    <s v="Electronics"/>
    <n v="48"/>
    <s v="Electronics"/>
    <m/>
    <n v="2023"/>
    <x v="5"/>
    <n v="13"/>
    <n v="6"/>
    <s v="Weekday"/>
    <m/>
  </r>
  <r>
    <s v="WEB-8561"/>
    <d v="2025-05-05T00:00:00"/>
    <s v="Vivaan Pillai"/>
    <s v="Delhi"/>
    <s v="Beauty"/>
    <s v="Perfume 50Ml"/>
    <n v="1"/>
    <n v="352.77"/>
    <s v="Credit Card"/>
    <s v="Cancelled"/>
    <n v="4"/>
    <n v="352.77"/>
    <m/>
    <m/>
    <m/>
    <m/>
    <m/>
    <m/>
    <s v="Lost Sale"/>
    <s v="No"/>
    <s v="Yes"/>
    <m/>
    <n v="573"/>
    <n v="450"/>
    <n v="1098537.4901531704"/>
    <n v="96724.388030634553"/>
    <n v="3.9001122334455669"/>
    <s v="Perfume 50Ml"/>
    <s v="Beauty"/>
    <s v="Beauty"/>
    <s v="Beauty"/>
    <s v="Beauty"/>
    <n v="18"/>
    <s v="Beauty"/>
    <m/>
    <n v="2025"/>
    <x v="6"/>
    <n v="5"/>
    <n v="2"/>
    <s v="Weekday"/>
    <m/>
  </r>
  <r>
    <s v="WEB-7693"/>
    <d v="2023-11-30T00:00:00"/>
    <s v="Rahul Chatterjee"/>
    <s v="Ahmedabad"/>
    <s v="Books"/>
    <s v="Kids Story Book"/>
    <n v="1"/>
    <n v="450.26903299203627"/>
    <s v="Net Banking"/>
    <s v="Delivered"/>
    <n v="2"/>
    <n v="450.26903299203627"/>
    <m/>
    <m/>
    <m/>
    <m/>
    <m/>
    <m/>
    <s v="Completed"/>
    <s v="No"/>
    <s v="No"/>
    <m/>
    <n v="589"/>
    <n v="426"/>
    <n v="594714.6477588166"/>
    <n v="60882.938065984097"/>
    <n v="3.804733727810651"/>
    <s v="Kids Story Book"/>
    <s v="Books"/>
    <s v="Books"/>
    <s v="Books"/>
    <s v="Books"/>
    <n v="23"/>
    <s v="Books"/>
    <m/>
    <n v="2023"/>
    <x v="3"/>
    <n v="30"/>
    <n v="5"/>
    <s v="Weekday"/>
    <m/>
  </r>
  <r>
    <s v="WEB-5653"/>
    <d v="2023-06-04T00:00:00"/>
    <s v="Ishaan Singh"/>
    <s v="Chennai"/>
    <s v="Home &amp; Kitchen"/>
    <s v="Storage Box"/>
    <n v="1"/>
    <n v="1891.77"/>
    <s v="Cash On Delivery"/>
    <s v="Returned"/>
    <n v="4"/>
    <n v="1891.77"/>
    <m/>
    <m/>
    <m/>
    <m/>
    <m/>
    <m/>
    <s v="Completed"/>
    <s v="No"/>
    <s v="No"/>
    <m/>
    <n v="558"/>
    <n v="430"/>
    <n v="1463424.4009529033"/>
    <n v="118285.78776560788"/>
    <n v="3.8140589569160999"/>
    <s v="Storage Box"/>
    <s v="Home &amp; Kitchen"/>
    <s v="Home &amp; Kitchen"/>
    <s v="Home &amp; Kitchen"/>
    <s v="Home &amp; Kitchen"/>
    <n v="8"/>
    <s v="Home &amp; Kitchen"/>
    <m/>
    <n v="2023"/>
    <x v="11"/>
    <n v="4"/>
    <n v="1"/>
    <s v="Weekday"/>
    <m/>
  </r>
  <r>
    <s v="WEB-6699"/>
    <d v="2024-11-17T00:00:00"/>
    <s v="Arjun Sharma"/>
    <s v="Ahmedabad"/>
    <s v="Beauty"/>
    <s v="Hair Oil"/>
    <n v="1"/>
    <n v="798.50450765864298"/>
    <s v="Cash On Delivery"/>
    <s v="Delivered"/>
    <n v="4"/>
    <n v="798.50450765864298"/>
    <m/>
    <m/>
    <m/>
    <m/>
    <m/>
    <m/>
    <s v="Completed"/>
    <s v="No"/>
    <s v="No"/>
    <m/>
    <n v="589"/>
    <n v="426"/>
    <n v="1098537.4901531704"/>
    <n v="96724.388030634553"/>
    <n v="3.9001122334455669"/>
    <s v="Hair Oil"/>
    <s v="Beauty"/>
    <s v="Beauty"/>
    <s v="Beauty"/>
    <s v="Beauty"/>
    <n v="70"/>
    <s v="Beauty"/>
    <m/>
    <n v="2024"/>
    <x v="3"/>
    <n v="17"/>
    <n v="1"/>
    <s v="Weekday"/>
    <m/>
  </r>
  <r>
    <s v="WEB-8311"/>
    <d v="2025-03-31T00:00:00"/>
    <s v="Rahul Malhotra"/>
    <s v="Hyderabad"/>
    <s v="Beauty"/>
    <s v="Lipstick"/>
    <n v="1"/>
    <n v="331.25"/>
    <s v="Upi"/>
    <s v="Cancelled"/>
    <n v="3"/>
    <n v="331.25"/>
    <m/>
    <m/>
    <m/>
    <m/>
    <m/>
    <m/>
    <s v="Lost Sale"/>
    <s v="No"/>
    <s v="Yes"/>
    <m/>
    <n v="559"/>
    <n v="408"/>
    <n v="1098537.4901531704"/>
    <n v="96724.388030634553"/>
    <n v="3.9001122334455669"/>
    <s v="Lipstick"/>
    <s v="Beauty"/>
    <s v="Beauty"/>
    <s v="Beauty"/>
    <s v="Beauty"/>
    <n v="10"/>
    <s v="Beauty"/>
    <m/>
    <n v="2025"/>
    <x v="4"/>
    <n v="31"/>
    <n v="2"/>
    <s v="Weekday"/>
    <m/>
  </r>
  <r>
    <s v="WEB-6746"/>
    <d v="2024-11-21T00:00:00"/>
    <s v="Aarav Bose"/>
    <s v="Ahmedabad"/>
    <s v="Fashion"/>
    <s v="Sunglasses"/>
    <n v="2"/>
    <n v="1575.73"/>
    <s v="Debit Card"/>
    <s v="Delivered"/>
    <n v="4"/>
    <n v="3151.46"/>
    <m/>
    <m/>
    <m/>
    <m/>
    <m/>
    <m/>
    <s v="Completed"/>
    <s v="Yes"/>
    <s v="No"/>
    <m/>
    <n v="589"/>
    <n v="426"/>
    <n v="1892867.2841657216"/>
    <n v="199432.98236095349"/>
    <n v="3.8949824970828471"/>
    <s v="Sunglasses"/>
    <s v="Fashion"/>
    <s v="Fashion"/>
    <s v="Fashion"/>
    <s v="Fashion"/>
    <n v="53"/>
    <s v="Fashion"/>
    <m/>
    <n v="2024"/>
    <x v="3"/>
    <n v="21"/>
    <n v="5"/>
    <s v="Weekday"/>
    <m/>
  </r>
  <r>
    <s v="WEB-9460"/>
    <d v="2024-08-28T00:00:00"/>
    <s v="Kavya Reddy"/>
    <s v="Delhi"/>
    <s v="Books"/>
    <s v="Self-Help Book"/>
    <n v="1"/>
    <n v="169.16"/>
    <s v="Credit Card"/>
    <s v="Delivered"/>
    <n v="5"/>
    <n v="169.16"/>
    <m/>
    <m/>
    <m/>
    <m/>
    <m/>
    <m/>
    <s v="Completed"/>
    <s v="No"/>
    <s v="No"/>
    <m/>
    <n v="573"/>
    <n v="450"/>
    <n v="594714.6477588166"/>
    <n v="60882.938065984097"/>
    <n v="3.804733727810651"/>
    <s v="Self-Help Book"/>
    <s v="Books"/>
    <s v="Books"/>
    <s v="Books"/>
    <s v="Books"/>
    <n v="19"/>
    <s v="Books"/>
    <m/>
    <n v="2024"/>
    <x v="9"/>
    <n v="28"/>
    <n v="4"/>
    <s v="Weekday"/>
    <m/>
  </r>
  <r>
    <s v="WEB-6660"/>
    <d v="2024-11-07T00:00:00"/>
    <s v="Ishaan Chatterjee"/>
    <s v="Chennai"/>
    <s v="Home &amp; Kitchen"/>
    <s v="Water Bottle"/>
    <n v="1"/>
    <n v="314.51"/>
    <s v="Net Banking"/>
    <s v="Pending"/>
    <n v="3"/>
    <n v="314.51"/>
    <m/>
    <m/>
    <m/>
    <m/>
    <m/>
    <m/>
    <s v="Pending"/>
    <s v="No"/>
    <s v="Yes"/>
    <m/>
    <n v="558"/>
    <n v="430"/>
    <n v="1463424.4009529033"/>
    <n v="118285.78776560788"/>
    <n v="3.8140589569160999"/>
    <s v="Water Bottle"/>
    <s v="Home &amp; Kitchen"/>
    <s v="Home &amp; Kitchen"/>
    <s v="Home &amp; Kitchen"/>
    <s v="Home &amp; Kitchen"/>
    <n v="2"/>
    <s v="Home &amp; Kitchen"/>
    <m/>
    <n v="2024"/>
    <x v="3"/>
    <n v="7"/>
    <n v="5"/>
    <s v="Weekend"/>
    <m/>
  </r>
  <r>
    <s v="WEB-7623"/>
    <d v="2023-05-24T00:00:00"/>
    <s v="Ananya Pillai"/>
    <s v="Ahmedabad"/>
    <s v="Home &amp; Kitchen"/>
    <s v="Non-Stick Pan"/>
    <n v="1"/>
    <n v="1316.38"/>
    <s v="Debit Card"/>
    <s v="Delivered"/>
    <n v="4"/>
    <n v="1316.38"/>
    <m/>
    <m/>
    <m/>
    <m/>
    <m/>
    <m/>
    <s v="Completed"/>
    <s v="Yes"/>
    <s v="No"/>
    <m/>
    <n v="589"/>
    <n v="426"/>
    <n v="1463424.4009529033"/>
    <n v="118285.78776560788"/>
    <n v="3.8140589569160999"/>
    <s v="Non-Stick Pan"/>
    <s v="Home &amp; Kitchen"/>
    <s v="Home &amp; Kitchen"/>
    <s v="Home &amp; Kitchen"/>
    <s v="Home &amp; Kitchen"/>
    <n v="7"/>
    <s v="Home &amp; Kitchen"/>
    <m/>
    <n v="2023"/>
    <x v="6"/>
    <n v="24"/>
    <n v="4"/>
    <s v="Weekday"/>
    <m/>
  </r>
  <r>
    <s v="WEB-7459"/>
    <d v="2024-03-30T00:00:00"/>
    <s v="Tanya Sharma"/>
    <s v="Delhi"/>
    <s v="Electronics"/>
    <s v="Wireless Earbuds"/>
    <n v="1"/>
    <n v="2721.63"/>
    <s v="Debit Card"/>
    <s v="Delivered"/>
    <n v="5"/>
    <n v="2721.63"/>
    <m/>
    <m/>
    <m/>
    <m/>
    <m/>
    <m/>
    <s v="Completed"/>
    <s v="Yes"/>
    <s v="No"/>
    <m/>
    <n v="573"/>
    <n v="450"/>
    <n v="2759712.3299794244"/>
    <n v="330643.50635802455"/>
    <n v="3.8641711229946525"/>
    <s v="Wireless Earbuds"/>
    <s v="Electronics"/>
    <s v="Electronics"/>
    <s v="Electronics"/>
    <s v="Electronics"/>
    <n v="12"/>
    <s v="Electronics"/>
    <m/>
    <n v="2024"/>
    <x v="4"/>
    <n v="30"/>
    <n v="7"/>
    <s v="Weekday"/>
    <m/>
  </r>
  <r>
    <s v="WEB-8127"/>
    <d v="2024-06-30T00:00:00"/>
    <s v="Rohan Kumar"/>
    <s v="Kolkata"/>
    <s v="Home &amp; Kitchen"/>
    <s v="Water Bottle"/>
    <n v="1"/>
    <n v="494.83"/>
    <s v="Cash On Delivery"/>
    <s v="Delivered"/>
    <n v="2"/>
    <n v="494.83"/>
    <m/>
    <m/>
    <m/>
    <m/>
    <m/>
    <m/>
    <s v="Completed"/>
    <s v="No"/>
    <s v="No"/>
    <m/>
    <n v="590"/>
    <n v="451"/>
    <n v="1463424.4009529033"/>
    <n v="118285.78776560788"/>
    <n v="3.8140589569160999"/>
    <s v="Water Bottle"/>
    <s v="Home &amp; Kitchen"/>
    <s v="Home &amp; Kitchen"/>
    <s v="Home &amp; Kitchen"/>
    <s v="Home &amp; Kitchen"/>
    <n v="2"/>
    <s v="Home &amp; Kitchen"/>
    <m/>
    <n v="2024"/>
    <x v="11"/>
    <n v="30"/>
    <n v="1"/>
    <s v="Weekday"/>
    <m/>
  </r>
  <r>
    <s v="WEB-8974"/>
    <d v="2023-05-10T00:00:00"/>
    <s v="Aditya Gupta"/>
    <s v="Kolkata"/>
    <s v="Electronics"/>
    <s v="Power Bank 10000Mah"/>
    <n v="3"/>
    <n v="933.61"/>
    <s v="Cash On Delivery"/>
    <s v="Delivered"/>
    <n v="5"/>
    <n v="2800.83"/>
    <m/>
    <m/>
    <m/>
    <m/>
    <m/>
    <m/>
    <s v="Completed"/>
    <s v="Yes"/>
    <s v="No"/>
    <m/>
    <n v="590"/>
    <n v="451"/>
    <n v="2759712.3299794244"/>
    <n v="330643.50635802455"/>
    <n v="3.8641711229946525"/>
    <s v="Power Bank 10000Mah"/>
    <s v="Electronics"/>
    <s v="Electronics"/>
    <s v="Electronics"/>
    <s v="Electronics"/>
    <n v="3"/>
    <s v="Electronics"/>
    <m/>
    <n v="2023"/>
    <x v="6"/>
    <n v="10"/>
    <n v="4"/>
    <s v="Weekday"/>
    <m/>
  </r>
  <r>
    <s v="WEB-8422"/>
    <d v="2025-05-01T00:00:00"/>
    <s v="Meera Kumar"/>
    <s v="Kolkata"/>
    <s v="Home &amp; Kitchen"/>
    <s v="Table Lamp"/>
    <n v="2"/>
    <n v="1478.07"/>
    <s v="Upi"/>
    <s v="Returned"/>
    <n v="5"/>
    <n v="2956.14"/>
    <m/>
    <m/>
    <m/>
    <m/>
    <m/>
    <m/>
    <s v="Completed"/>
    <s v="No"/>
    <s v="No"/>
    <m/>
    <n v="590"/>
    <n v="451"/>
    <n v="1463424.4009529033"/>
    <n v="118285.78776560788"/>
    <n v="3.8140589569160999"/>
    <s v="Table Lamp"/>
    <s v="Home &amp; Kitchen"/>
    <s v="Home &amp; Kitchen"/>
    <s v="Home &amp; Kitchen"/>
    <s v="Home &amp; Kitchen"/>
    <n v="32"/>
    <s v="Home &amp; Kitchen"/>
    <m/>
    <n v="2025"/>
    <x v="6"/>
    <n v="1"/>
    <n v="5"/>
    <s v="Weekend"/>
    <m/>
  </r>
  <r>
    <s v="WEB-7960"/>
    <d v="2024-05-19T00:00:00"/>
    <s v="Rohan Mehta"/>
    <s v="Pune"/>
    <s v="Books"/>
    <s v="Fiction Novel"/>
    <n v="1"/>
    <n v="159.85"/>
    <s v="Upi"/>
    <s v="Delivered"/>
    <n v="3"/>
    <n v="159.85"/>
    <m/>
    <m/>
    <m/>
    <m/>
    <m/>
    <m/>
    <s v="Completed"/>
    <s v="No"/>
    <s v="No"/>
    <m/>
    <n v="595"/>
    <n v="444"/>
    <n v="594714.6477588166"/>
    <n v="60882.938065984097"/>
    <n v="3.804733727810651"/>
    <s v="Fiction Novel"/>
    <s v="Books"/>
    <s v="Books"/>
    <s v="Books"/>
    <s v="Books"/>
    <n v="11"/>
    <s v="Books"/>
    <m/>
    <n v="2024"/>
    <x v="6"/>
    <n v="19"/>
    <n v="1"/>
    <s v="Weekday"/>
    <m/>
  </r>
  <r>
    <s v="WEB-7247"/>
    <d v="2024-07-29T00:00:00"/>
    <s v="Vikram Mehta"/>
    <s v="Chennai"/>
    <s v="Electronics"/>
    <s v="Power Bank 10000Mah"/>
    <n v="1"/>
    <n v="750.08"/>
    <s v="Debit Card"/>
    <s v="Delivered"/>
    <n v="3"/>
    <n v="750.08"/>
    <m/>
    <m/>
    <m/>
    <m/>
    <m/>
    <m/>
    <s v="Completed"/>
    <s v="No"/>
    <s v="No"/>
    <m/>
    <n v="558"/>
    <n v="430"/>
    <n v="2759712.3299794244"/>
    <n v="330643.50635802455"/>
    <n v="3.8641711229946525"/>
    <s v="Power Bank 10000Mah"/>
    <s v="Electronics"/>
    <s v="Electronics"/>
    <s v="Electronics"/>
    <s v="Electronics"/>
    <n v="3"/>
    <s v="Electronics"/>
    <m/>
    <n v="2024"/>
    <x v="2"/>
    <n v="29"/>
    <n v="2"/>
    <s v="Weekday"/>
    <m/>
  </r>
  <r>
    <s v="WEB-8484"/>
    <d v="2023-09-18T00:00:00"/>
    <s v="Arjun Kumar"/>
    <s v="Mumbai"/>
    <s v="Beauty"/>
    <s v="Shampoo 200Ml"/>
    <n v="1"/>
    <n v="858.45"/>
    <s v="Debit Card"/>
    <s v="Pending"/>
    <n v="5"/>
    <n v="858.45"/>
    <m/>
    <m/>
    <m/>
    <m/>
    <m/>
    <m/>
    <s v="Pending"/>
    <s v="No"/>
    <s v="Yes"/>
    <m/>
    <n v="619"/>
    <n v="468"/>
    <n v="1098537.4901531704"/>
    <n v="96724.388030634553"/>
    <n v="3.9001122334455669"/>
    <s v="Shampoo 200Ml"/>
    <s v="Beauty"/>
    <s v="Beauty"/>
    <s v="Beauty"/>
    <s v="Beauty"/>
    <n v="64"/>
    <s v="Beauty"/>
    <m/>
    <n v="2023"/>
    <x v="1"/>
    <n v="18"/>
    <n v="2"/>
    <s v="Weekday"/>
    <m/>
  </r>
  <r>
    <s v="WEB-5094"/>
    <d v="2024-12-24T00:00:00"/>
    <s v="Vivaan Chatterjee"/>
    <s v="Kolkata"/>
    <s v="Electronics"/>
    <s v="Usb Cable"/>
    <n v="1"/>
    <n v="2744.78"/>
    <s v="Debit Card"/>
    <s v="Delivered"/>
    <n v="4"/>
    <n v="2744.78"/>
    <m/>
    <m/>
    <m/>
    <m/>
    <m/>
    <m/>
    <s v="Completed"/>
    <s v="Yes"/>
    <s v="No"/>
    <m/>
    <n v="590"/>
    <n v="451"/>
    <n v="2759712.3299794244"/>
    <n v="330643.50635802455"/>
    <n v="3.8641711229946525"/>
    <s v="Usb Cable"/>
    <s v="Electronics"/>
    <s v="Electronics"/>
    <s v="Electronics"/>
    <s v="Electronics"/>
    <n v="13"/>
    <s v="Electronics"/>
    <m/>
    <n v="2024"/>
    <x v="10"/>
    <n v="24"/>
    <n v="3"/>
    <s v="Weekday"/>
    <m/>
  </r>
  <r>
    <s v="WEB-9484"/>
    <d v="2025-01-25T00:00:00"/>
    <s v="Neha Joshi"/>
    <s v="Hyderabad"/>
    <s v="Home &amp; Kitchen"/>
    <s v="Table Lamp"/>
    <n v="2"/>
    <n v="877.73"/>
    <s v="Cash On Delivery"/>
    <s v="Delivered"/>
    <n v="4"/>
    <n v="1755.46"/>
    <m/>
    <m/>
    <m/>
    <m/>
    <m/>
    <m/>
    <s v="Completed"/>
    <s v="Yes"/>
    <s v="No"/>
    <m/>
    <n v="559"/>
    <n v="408"/>
    <n v="1463424.4009529033"/>
    <n v="118285.78776560788"/>
    <n v="3.8140589569160999"/>
    <s v="Table Lamp"/>
    <s v="Home &amp; Kitchen"/>
    <s v="Home &amp; Kitchen"/>
    <s v="Home &amp; Kitchen"/>
    <s v="Home &amp; Kitchen"/>
    <n v="32"/>
    <s v="Home &amp; Kitchen"/>
    <m/>
    <n v="2025"/>
    <x v="5"/>
    <n v="25"/>
    <n v="7"/>
    <s v="Weekday"/>
    <m/>
  </r>
  <r>
    <s v="WEB-8409"/>
    <d v="2024-07-02T00:00:00"/>
    <s v="Ananya Malhotra"/>
    <s v="Ahmedabad"/>
    <s v="Home &amp; Kitchen"/>
    <s v="Non-Stick Pan"/>
    <n v="3"/>
    <n v="506.85"/>
    <s v="Cash On Delivery"/>
    <s v="Delivered"/>
    <m/>
    <n v="1520.5500000000002"/>
    <m/>
    <m/>
    <m/>
    <m/>
    <m/>
    <m/>
    <s v="Completed"/>
    <s v="Yes"/>
    <s v="No"/>
    <m/>
    <n v="589"/>
    <n v="426"/>
    <n v="1463424.4009529033"/>
    <n v="118285.78776560788"/>
    <n v="3.8140589569160999"/>
    <s v="Non-Stick Pan"/>
    <s v="Home &amp; Kitchen"/>
    <s v="Home &amp; Kitchen"/>
    <s v="Home &amp; Kitchen"/>
    <s v="Home &amp; Kitchen"/>
    <n v="7"/>
    <s v="Home &amp; Kitchen"/>
    <m/>
    <n v="2024"/>
    <x v="2"/>
    <n v="2"/>
    <n v="3"/>
    <s v="Weekday"/>
    <m/>
  </r>
  <r>
    <s v="WEB-8518"/>
    <d v="2023-11-24T00:00:00"/>
    <s v="Ananya Kapoor"/>
    <s v="Pune"/>
    <s v="Beauty"/>
    <s v="Shampoo 200Ml"/>
    <n v="1"/>
    <n v="1063.48"/>
    <s v="Debit Card"/>
    <s v="Delivered"/>
    <n v="2"/>
    <n v="1063.48"/>
    <m/>
    <m/>
    <m/>
    <m/>
    <m/>
    <m/>
    <s v="Completed"/>
    <s v="Yes"/>
    <s v="No"/>
    <m/>
    <n v="595"/>
    <n v="444"/>
    <n v="1098537.4901531704"/>
    <n v="96724.388030634553"/>
    <n v="3.9001122334455669"/>
    <s v="Shampoo 200Ml"/>
    <s v="Beauty"/>
    <s v="Beauty"/>
    <s v="Beauty"/>
    <s v="Beauty"/>
    <n v="64"/>
    <s v="Beauty"/>
    <m/>
    <n v="2023"/>
    <x v="3"/>
    <n v="24"/>
    <n v="6"/>
    <s v="Weekday"/>
    <m/>
  </r>
  <r>
    <s v="WEB-7707"/>
    <d v="2023-05-04T00:00:00"/>
    <s v="Aditya Joshi"/>
    <s v="Bengaluru"/>
    <s v="Books"/>
    <s v="Self-Help Book"/>
    <n v="1"/>
    <n v="735.24"/>
    <s v="Debit Card"/>
    <s v="Pending"/>
    <n v="1"/>
    <n v="735.24"/>
    <m/>
    <m/>
    <m/>
    <m/>
    <m/>
    <m/>
    <s v="Pending"/>
    <s v="No"/>
    <s v="Yes"/>
    <m/>
    <n v="567"/>
    <n v="440"/>
    <n v="594714.6477588166"/>
    <n v="60882.938065984097"/>
    <n v="3.804733727810651"/>
    <s v="Self-Help Book"/>
    <s v="Books"/>
    <s v="Books"/>
    <s v="Books"/>
    <s v="Books"/>
    <n v="19"/>
    <s v="Books"/>
    <m/>
    <n v="2023"/>
    <x v="6"/>
    <n v="4"/>
    <n v="5"/>
    <s v="Weekday"/>
    <m/>
  </r>
  <r>
    <s v="WEB-5567"/>
    <d v="2025-03-26T00:00:00"/>
    <s v="Sanjay Malhotra"/>
    <s v="Ahmedabad"/>
    <s v="Books"/>
    <s v="Self-Help Book"/>
    <n v="1"/>
    <n v="773.69"/>
    <s v="Debit Card"/>
    <s v="Delivered"/>
    <n v="5"/>
    <n v="773.69"/>
    <m/>
    <m/>
    <m/>
    <m/>
    <m/>
    <m/>
    <s v="Completed"/>
    <s v="No"/>
    <s v="No"/>
    <m/>
    <n v="589"/>
    <n v="426"/>
    <n v="594714.6477588166"/>
    <n v="60882.938065984097"/>
    <n v="3.804733727810651"/>
    <s v="Self-Help Book"/>
    <s v="Books"/>
    <s v="Books"/>
    <s v="Books"/>
    <s v="Books"/>
    <n v="19"/>
    <s v="Books"/>
    <m/>
    <n v="2025"/>
    <x v="4"/>
    <n v="26"/>
    <n v="4"/>
    <s v="Weekday"/>
    <m/>
  </r>
  <r>
    <s v="WEB-8629"/>
    <d v="2025-04-01T00:00:00"/>
    <s v="Ananya Gupta"/>
    <s v="Kolkata"/>
    <s v="Fashion"/>
    <s v="Women'S Kurti"/>
    <n v="2"/>
    <n v="654.48"/>
    <s v="Cash On Delivery"/>
    <s v="Pending"/>
    <n v="3"/>
    <n v="1308.96"/>
    <m/>
    <m/>
    <m/>
    <m/>
    <m/>
    <m/>
    <s v="Pending"/>
    <s v="No"/>
    <s v="Yes"/>
    <m/>
    <n v="590"/>
    <n v="451"/>
    <n v="1892867.2841657216"/>
    <n v="199432.98236095349"/>
    <n v="3.8949824970828471"/>
    <s v="Women'S Kurti"/>
    <s v="Fashion"/>
    <s v="Fashion"/>
    <s v="Fashion"/>
    <s v="Fashion"/>
    <n v="15"/>
    <s v="Fashion"/>
    <m/>
    <n v="2025"/>
    <x v="7"/>
    <n v="1"/>
    <n v="3"/>
    <s v="Weekend"/>
    <m/>
  </r>
  <r>
    <s v="WEB-6404"/>
    <d v="2023-03-04T00:00:00"/>
    <s v="Aditya Patel"/>
    <s v="Pune"/>
    <s v="Fashion"/>
    <s v="Denim Jeans"/>
    <n v="1"/>
    <n v="1235.72"/>
    <s v="Credit Card"/>
    <s v="Delivered"/>
    <n v="4"/>
    <n v="1235.72"/>
    <m/>
    <m/>
    <m/>
    <m/>
    <m/>
    <m/>
    <s v="Completed"/>
    <s v="Yes"/>
    <s v="No"/>
    <m/>
    <n v="595"/>
    <n v="444"/>
    <n v="1892867.2841657216"/>
    <n v="199432.98236095349"/>
    <n v="3.8949824970828471"/>
    <s v="Denim Jeans"/>
    <s v="Fashion"/>
    <s v="Fashion"/>
    <s v="Fashion"/>
    <s v="Fashion"/>
    <n v="6"/>
    <s v="Fashion"/>
    <m/>
    <n v="2023"/>
    <x v="4"/>
    <n v="4"/>
    <n v="7"/>
    <s v="Weekday"/>
    <m/>
  </r>
  <r>
    <s v="WEB-6963"/>
    <d v="2025-05-04T00:00:00"/>
    <s v="Tanya Patel"/>
    <s v="Pune"/>
    <s v="Home &amp; Kitchen"/>
    <s v="Storage Box"/>
    <n v="1"/>
    <n v="746.09"/>
    <s v="Upi"/>
    <s v="Pending"/>
    <m/>
    <n v="746.09"/>
    <m/>
    <m/>
    <m/>
    <m/>
    <m/>
    <m/>
    <s v="Pending"/>
    <s v="No"/>
    <s v="Yes"/>
    <m/>
    <n v="595"/>
    <n v="444"/>
    <n v="1463424.4009529033"/>
    <n v="118285.78776560788"/>
    <n v="3.8140589569160999"/>
    <s v="Storage Box"/>
    <s v="Home &amp; Kitchen"/>
    <s v="Home &amp; Kitchen"/>
    <s v="Home &amp; Kitchen"/>
    <s v="Home &amp; Kitchen"/>
    <n v="8"/>
    <s v="Home &amp; Kitchen"/>
    <m/>
    <n v="2025"/>
    <x v="6"/>
    <n v="4"/>
    <n v="1"/>
    <s v="Weekday"/>
    <m/>
  </r>
  <r>
    <s v="WEB-6901"/>
    <d v="2023-06-11T00:00:00"/>
    <s v="Karan Mehta"/>
    <s v="Kolkata"/>
    <s v="Beauty"/>
    <s v="Shampoo 200Ml"/>
    <n v="1"/>
    <n v="1292.7"/>
    <s v="Cash On Delivery"/>
    <s v="Delivered"/>
    <n v="3"/>
    <n v="1292.7"/>
    <m/>
    <m/>
    <m/>
    <m/>
    <m/>
    <m/>
    <s v="Completed"/>
    <s v="Yes"/>
    <s v="No"/>
    <m/>
    <n v="590"/>
    <n v="451"/>
    <n v="1098537.4901531704"/>
    <n v="96724.388030634553"/>
    <n v="3.9001122334455669"/>
    <s v="Shampoo 200Ml"/>
    <s v="Beauty"/>
    <s v="Beauty"/>
    <s v="Beauty"/>
    <s v="Beauty"/>
    <n v="64"/>
    <s v="Beauty"/>
    <m/>
    <n v="2023"/>
    <x v="11"/>
    <n v="11"/>
    <n v="1"/>
    <s v="Weekday"/>
    <m/>
  </r>
  <r>
    <s v="WEB-8935"/>
    <d v="2023-12-31T00:00:00"/>
    <s v="Ishaan Das"/>
    <s v="Pune"/>
    <s v="Fashion"/>
    <s v="Denim Jeans"/>
    <n v="2"/>
    <n v="969.3"/>
    <s v="Credit Card"/>
    <s v="Delivered"/>
    <n v="3"/>
    <n v="1938.6"/>
    <m/>
    <m/>
    <m/>
    <m/>
    <m/>
    <m/>
    <s v="Completed"/>
    <s v="Yes"/>
    <s v="No"/>
    <m/>
    <n v="595"/>
    <n v="444"/>
    <n v="1892867.2841657216"/>
    <n v="199432.98236095349"/>
    <n v="3.8949824970828471"/>
    <s v="Denim Jeans"/>
    <s v="Fashion"/>
    <s v="Fashion"/>
    <s v="Fashion"/>
    <s v="Fashion"/>
    <n v="6"/>
    <s v="Fashion"/>
    <m/>
    <n v="2023"/>
    <x v="10"/>
    <n v="31"/>
    <n v="1"/>
    <s v="Weekday"/>
    <m/>
  </r>
  <r>
    <s v="WEB-6604"/>
    <d v="2024-12-31T00:00:00"/>
    <s v="Karan Khan"/>
    <s v="Pune"/>
    <s v="Books"/>
    <s v="Self-Help Book"/>
    <n v="1"/>
    <n v="657.72"/>
    <s v="Debit Card"/>
    <s v="Cancelled"/>
    <n v="5"/>
    <n v="657.72"/>
    <m/>
    <m/>
    <m/>
    <m/>
    <m/>
    <m/>
    <s v="Lost Sale"/>
    <s v="No"/>
    <s v="Yes"/>
    <m/>
    <n v="595"/>
    <n v="444"/>
    <n v="594714.6477588166"/>
    <n v="60882.938065984097"/>
    <n v="3.804733727810651"/>
    <s v="Self-Help Book"/>
    <s v="Books"/>
    <s v="Books"/>
    <s v="Books"/>
    <s v="Books"/>
    <n v="19"/>
    <s v="Books"/>
    <m/>
    <n v="2024"/>
    <x v="10"/>
    <n v="31"/>
    <n v="3"/>
    <s v="Weekday"/>
    <m/>
  </r>
  <r>
    <s v="WEB-5411"/>
    <d v="2023-04-20T00:00:00"/>
    <s v="Aarav Menon"/>
    <s v="Mumbai"/>
    <s v="Books"/>
    <s v="Notebook Set"/>
    <n v="1"/>
    <n v="355.5"/>
    <s v="Debit Card"/>
    <s v="Delivered"/>
    <n v="4"/>
    <n v="355.5"/>
    <m/>
    <m/>
    <m/>
    <m/>
    <m/>
    <m/>
    <s v="Completed"/>
    <s v="No"/>
    <s v="No"/>
    <m/>
    <n v="619"/>
    <n v="468"/>
    <n v="594714.6477588166"/>
    <n v="60882.938065984097"/>
    <n v="3.804733727810651"/>
    <s v="Notebook Set"/>
    <s v="Books"/>
    <s v="Books"/>
    <s v="Books"/>
    <s v="Books"/>
    <n v="20"/>
    <s v="Books"/>
    <m/>
    <n v="2023"/>
    <x v="7"/>
    <n v="20"/>
    <n v="5"/>
    <s v="Weekday"/>
    <m/>
  </r>
  <r>
    <s v="WEB-7421"/>
    <d v="2024-09-21T00:00:00"/>
    <s v="Kavya Iyer"/>
    <s v="Bengaluru"/>
    <s v="Books"/>
    <s v="Self-Help Book"/>
    <n v="1"/>
    <n v="308"/>
    <s v="Credit Card"/>
    <s v="Pending"/>
    <n v="4"/>
    <n v="308"/>
    <m/>
    <m/>
    <m/>
    <m/>
    <m/>
    <m/>
    <s v="Pending"/>
    <s v="No"/>
    <s v="Yes"/>
    <m/>
    <n v="567"/>
    <n v="440"/>
    <n v="594714.6477588166"/>
    <n v="60882.938065984097"/>
    <n v="3.804733727810651"/>
    <s v="Self-Help Book"/>
    <s v="Books"/>
    <s v="Books"/>
    <s v="Books"/>
    <s v="Books"/>
    <n v="19"/>
    <s v="Books"/>
    <m/>
    <n v="2024"/>
    <x v="1"/>
    <n v="21"/>
    <n v="7"/>
    <s v="Weekday"/>
    <m/>
  </r>
  <r>
    <s v="WEB-9216"/>
    <d v="2024-04-22T00:00:00"/>
    <s v="Sanjay Kumar"/>
    <s v="Hyderabad"/>
    <s v="Electronics"/>
    <s v="Usb Cable"/>
    <n v="1"/>
    <n v="1902.73"/>
    <s v="Debit Card"/>
    <s v="Delivered"/>
    <n v="4"/>
    <n v="1902.73"/>
    <m/>
    <m/>
    <m/>
    <m/>
    <m/>
    <m/>
    <s v="Completed"/>
    <s v="Yes"/>
    <s v="No"/>
    <m/>
    <n v="559"/>
    <n v="408"/>
    <n v="2759712.3299794244"/>
    <n v="330643.50635802455"/>
    <n v="3.8641711229946525"/>
    <s v="Usb Cable"/>
    <s v="Electronics"/>
    <s v="Electronics"/>
    <s v="Electronics"/>
    <s v="Electronics"/>
    <n v="13"/>
    <s v="Electronics"/>
    <m/>
    <n v="2024"/>
    <x v="7"/>
    <n v="22"/>
    <n v="2"/>
    <s v="Weekday"/>
    <m/>
  </r>
  <r>
    <s v="WEB-6521"/>
    <d v="2024-02-14T00:00:00"/>
    <s v="Karan Kumar"/>
    <s v="Pune"/>
    <s v="Fashion"/>
    <s v="Men'S T-Shirt"/>
    <n v="1"/>
    <n v="251.43"/>
    <s v="Credit Card"/>
    <s v="Pending"/>
    <n v="5"/>
    <n v="251.43"/>
    <m/>
    <m/>
    <m/>
    <m/>
    <m/>
    <m/>
    <s v="Pending"/>
    <s v="No"/>
    <s v="Yes"/>
    <m/>
    <n v="595"/>
    <n v="444"/>
    <n v="1892867.2841657216"/>
    <n v="199432.98236095349"/>
    <n v="3.8949824970828471"/>
    <s v="Men'S T-Shirt"/>
    <s v="Fashion"/>
    <s v="Fashion"/>
    <s v="Fashion"/>
    <s v="Fashion"/>
    <n v="55"/>
    <s v="Fashion"/>
    <m/>
    <n v="2024"/>
    <x v="0"/>
    <n v="14"/>
    <n v="4"/>
    <s v="Weekday"/>
    <m/>
  </r>
  <r>
    <s v="WEB-8582"/>
    <d v="2023-05-23T00:00:00"/>
    <s v="Arjun Rao"/>
    <s v="Bengaluru"/>
    <s v="Beauty"/>
    <s v="Shampoo 200Ml"/>
    <n v="3"/>
    <n v="561.87"/>
    <s v="Credit Card"/>
    <s v="Cancelled"/>
    <n v="3"/>
    <n v="1685.6100000000001"/>
    <m/>
    <m/>
    <m/>
    <m/>
    <m/>
    <m/>
    <s v="Lost Sale"/>
    <s v="No"/>
    <s v="Yes"/>
    <m/>
    <n v="567"/>
    <n v="440"/>
    <n v="1098537.4901531704"/>
    <n v="96724.388030634553"/>
    <n v="3.9001122334455669"/>
    <s v="Shampoo 200Ml"/>
    <s v="Beauty"/>
    <s v="Beauty"/>
    <s v="Beauty"/>
    <s v="Beauty"/>
    <n v="64"/>
    <s v="Beauty"/>
    <m/>
    <n v="2023"/>
    <x v="6"/>
    <n v="23"/>
    <n v="3"/>
    <s v="Weekday"/>
    <m/>
  </r>
  <r>
    <s v="WEB-9019"/>
    <d v="2025-01-04T00:00:00"/>
    <s v="Rahul Sharma"/>
    <s v="Ahmedabad"/>
    <s v="Fashion"/>
    <s v="Running Shoes"/>
    <n v="1"/>
    <n v="596.97"/>
    <s v="Credit Card"/>
    <s v="Delivered"/>
    <n v="4"/>
    <n v="596.97"/>
    <m/>
    <m/>
    <m/>
    <m/>
    <m/>
    <m/>
    <s v="Completed"/>
    <s v="No"/>
    <s v="No"/>
    <m/>
    <n v="589"/>
    <n v="426"/>
    <n v="1892867.2841657216"/>
    <n v="199432.98236095349"/>
    <n v="3.8949824970828471"/>
    <s v="Running Shoes"/>
    <s v="Fashion"/>
    <s v="Fashion"/>
    <s v="Fashion"/>
    <s v="Fashion"/>
    <n v="45"/>
    <s v="Fashion"/>
    <m/>
    <n v="2025"/>
    <x v="5"/>
    <n v="4"/>
    <n v="7"/>
    <s v="Weekday"/>
    <m/>
  </r>
  <r>
    <s v="WEB-8343"/>
    <d v="2024-04-10T00:00:00"/>
    <s v="Diya Patel"/>
    <s v="Ahmedabad"/>
    <s v="Fashion"/>
    <s v="Running Shoes"/>
    <n v="1"/>
    <n v="914.86"/>
    <s v="Upi"/>
    <s v="Returned"/>
    <n v="3"/>
    <n v="914.86"/>
    <m/>
    <m/>
    <m/>
    <m/>
    <m/>
    <m/>
    <s v="Completed"/>
    <s v="No"/>
    <s v="No"/>
    <m/>
    <n v="589"/>
    <n v="426"/>
    <n v="1892867.2841657216"/>
    <n v="199432.98236095349"/>
    <n v="3.8949824970828471"/>
    <s v="Running Shoes"/>
    <s v="Fashion"/>
    <s v="Fashion"/>
    <s v="Fashion"/>
    <s v="Fashion"/>
    <n v="45"/>
    <s v="Fashion"/>
    <m/>
    <n v="2024"/>
    <x v="7"/>
    <n v="10"/>
    <n v="4"/>
    <s v="Weekday"/>
    <m/>
  </r>
  <r>
    <s v="WEB-5089"/>
    <d v="2025-05-16T00:00:00"/>
    <s v="Vikram Singh"/>
    <s v="Kolkata"/>
    <s v="Fashion"/>
    <s v="Women'S Kurti"/>
    <n v="1"/>
    <n v="1927.86"/>
    <s v="Net Banking"/>
    <s v="Pending"/>
    <n v="4"/>
    <n v="1927.86"/>
    <m/>
    <m/>
    <m/>
    <m/>
    <m/>
    <m/>
    <s v="Pending"/>
    <s v="No"/>
    <s v="Yes"/>
    <m/>
    <n v="590"/>
    <n v="451"/>
    <n v="1892867.2841657216"/>
    <n v="199432.98236095349"/>
    <n v="3.8949824970828471"/>
    <s v="Women'S Kurti"/>
    <s v="Fashion"/>
    <s v="Fashion"/>
    <s v="Fashion"/>
    <s v="Fashion"/>
    <n v="15"/>
    <s v="Fashion"/>
    <m/>
    <n v="2025"/>
    <x v="6"/>
    <n v="16"/>
    <n v="6"/>
    <s v="Weekday"/>
    <m/>
  </r>
  <r>
    <s v="WEB-5066"/>
    <d v="2024-02-29T00:00:00"/>
    <s v="Neha Patel"/>
    <s v="Kolkata"/>
    <s v="Books"/>
    <s v="Notebook Set"/>
    <n v="1"/>
    <n v="463.39"/>
    <s v="Debit Card"/>
    <s v="Delivered"/>
    <n v="3"/>
    <n v="463.39"/>
    <m/>
    <m/>
    <m/>
    <m/>
    <m/>
    <m/>
    <s v="Completed"/>
    <s v="No"/>
    <s v="No"/>
    <m/>
    <n v="590"/>
    <n v="451"/>
    <n v="594714.6477588166"/>
    <n v="60882.938065984097"/>
    <n v="3.804733727810651"/>
    <s v="Notebook Set"/>
    <s v="Books"/>
    <s v="Books"/>
    <s v="Books"/>
    <s v="Books"/>
    <n v="20"/>
    <s v="Books"/>
    <m/>
    <n v="2024"/>
    <x v="0"/>
    <n v="29"/>
    <n v="5"/>
    <s v="Weekday"/>
    <m/>
  </r>
  <r>
    <s v="WEB-6408"/>
    <d v="2023-05-07T00:00:00"/>
    <s v="Neha Das"/>
    <s v="Pune"/>
    <s v="Electronics"/>
    <s v="Power Bank 10000Mah"/>
    <n v="2"/>
    <n v="2435.14"/>
    <s v="Credit Card"/>
    <s v="Delivered"/>
    <n v="4"/>
    <n v="4870.28"/>
    <m/>
    <m/>
    <m/>
    <m/>
    <m/>
    <m/>
    <s v="Completed"/>
    <s v="Yes"/>
    <s v="No"/>
    <m/>
    <n v="595"/>
    <n v="444"/>
    <n v="2759712.3299794244"/>
    <n v="330643.50635802455"/>
    <n v="3.8641711229946525"/>
    <s v="Power Bank 10000Mah"/>
    <s v="Electronics"/>
    <s v="Electronics"/>
    <s v="Electronics"/>
    <s v="Electronics"/>
    <n v="3"/>
    <s v="Electronics"/>
    <m/>
    <n v="2023"/>
    <x v="6"/>
    <n v="7"/>
    <n v="1"/>
    <s v="Weekend"/>
    <m/>
  </r>
  <r>
    <s v="WEB-7793"/>
    <d v="2024-12-24T00:00:00"/>
    <s v="Rahul Malhotra"/>
    <s v="Hyderabad"/>
    <s v="Books"/>
    <s v="Kids Story Book"/>
    <n v="1"/>
    <n v="137.94999999999999"/>
    <s v="Cash On Delivery"/>
    <s v="Delivered"/>
    <n v="4"/>
    <n v="137.94999999999999"/>
    <m/>
    <m/>
    <m/>
    <m/>
    <m/>
    <m/>
    <s v="Completed"/>
    <s v="No"/>
    <s v="No"/>
    <m/>
    <n v="559"/>
    <n v="408"/>
    <n v="594714.6477588166"/>
    <n v="60882.938065984097"/>
    <n v="3.804733727810651"/>
    <s v="Kids Story Book"/>
    <s v="Books"/>
    <s v="Books"/>
    <s v="Books"/>
    <s v="Books"/>
    <n v="23"/>
    <s v="Books"/>
    <m/>
    <n v="2024"/>
    <x v="10"/>
    <n v="24"/>
    <n v="3"/>
    <s v="Weekday"/>
    <m/>
  </r>
  <r>
    <s v="WEB-5059"/>
    <d v="2025-05-08T00:00:00"/>
    <s v="Simran Chatterjee"/>
    <s v="Chennai"/>
    <s v="Fashion"/>
    <s v="Sunglasses"/>
    <n v="1"/>
    <n v="1624.29"/>
    <s v="Upi"/>
    <s v="Delivered"/>
    <n v="5"/>
    <n v="1624.29"/>
    <m/>
    <m/>
    <m/>
    <m/>
    <m/>
    <m/>
    <s v="Completed"/>
    <s v="Yes"/>
    <s v="No"/>
    <m/>
    <n v="558"/>
    <n v="430"/>
    <n v="1892867.2841657216"/>
    <n v="199432.98236095349"/>
    <n v="3.8949824970828471"/>
    <s v="Sunglasses"/>
    <s v="Fashion"/>
    <s v="Fashion"/>
    <s v="Fashion"/>
    <s v="Fashion"/>
    <n v="53"/>
    <s v="Fashion"/>
    <m/>
    <n v="2025"/>
    <x v="6"/>
    <n v="8"/>
    <n v="5"/>
    <s v="Weekday"/>
    <m/>
  </r>
  <r>
    <s v="WEB-5275"/>
    <d v="2024-01-22T00:00:00"/>
    <s v="Rahul Malhotra"/>
    <s v="Chennai"/>
    <s v="Beauty"/>
    <s v="Lipstick"/>
    <n v="1"/>
    <n v="1491.54"/>
    <s v="Debit Card"/>
    <s v="Pending"/>
    <n v="5"/>
    <n v="1491.54"/>
    <m/>
    <m/>
    <m/>
    <m/>
    <m/>
    <m/>
    <s v="Pending"/>
    <s v="No"/>
    <s v="Yes"/>
    <m/>
    <n v="558"/>
    <n v="430"/>
    <n v="1098537.4901531704"/>
    <n v="96724.388030634553"/>
    <n v="3.9001122334455669"/>
    <s v="Lipstick"/>
    <s v="Beauty"/>
    <s v="Beauty"/>
    <s v="Beauty"/>
    <s v="Beauty"/>
    <n v="10"/>
    <s v="Beauty"/>
    <m/>
    <n v="2024"/>
    <x v="5"/>
    <n v="22"/>
    <n v="2"/>
    <s v="Weekday"/>
    <m/>
  </r>
  <r>
    <s v="WEB-9649"/>
    <d v="2023-08-06T00:00:00"/>
    <s v="Tanya Menon"/>
    <s v="Chennai"/>
    <s v="Fashion"/>
    <s v="Running Shoes"/>
    <n v="1"/>
    <n v="2266.7600000000002"/>
    <s v="Net Banking"/>
    <s v="Cancelled"/>
    <n v="4"/>
    <n v="2266.7600000000002"/>
    <m/>
    <m/>
    <m/>
    <m/>
    <m/>
    <m/>
    <s v="Lost Sale"/>
    <s v="No"/>
    <s v="Yes"/>
    <m/>
    <n v="558"/>
    <n v="430"/>
    <n v="1892867.2841657216"/>
    <n v="199432.98236095349"/>
    <n v="3.8949824970828471"/>
    <s v="Running Shoes"/>
    <s v="Fashion"/>
    <s v="Fashion"/>
    <s v="Fashion"/>
    <s v="Fashion"/>
    <n v="45"/>
    <s v="Fashion"/>
    <m/>
    <n v="2023"/>
    <x v="9"/>
    <n v="6"/>
    <n v="1"/>
    <s v="Weekday"/>
    <m/>
  </r>
  <r>
    <s v="WEB-5549"/>
    <d v="2025-03-26T00:00:00"/>
    <s v="Karan Reddy"/>
    <s v="Hyderabad"/>
    <s v="Home &amp; Kitchen"/>
    <s v="Storage Box"/>
    <n v="2"/>
    <n v="679.21"/>
    <s v="Upi"/>
    <s v="Delivered"/>
    <n v="4"/>
    <n v="1358.42"/>
    <m/>
    <m/>
    <m/>
    <m/>
    <m/>
    <m/>
    <s v="Completed"/>
    <s v="Yes"/>
    <s v="No"/>
    <m/>
    <n v="559"/>
    <n v="408"/>
    <n v="1463424.4009529033"/>
    <n v="118285.78776560788"/>
    <n v="3.8140589569160999"/>
    <s v="Storage Box"/>
    <s v="Home &amp; Kitchen"/>
    <s v="Home &amp; Kitchen"/>
    <s v="Home &amp; Kitchen"/>
    <s v="Home &amp; Kitchen"/>
    <n v="8"/>
    <s v="Home &amp; Kitchen"/>
    <m/>
    <n v="2025"/>
    <x v="4"/>
    <n v="26"/>
    <n v="4"/>
    <s v="Weekday"/>
    <m/>
  </r>
  <r>
    <s v="WEB-9017"/>
    <d v="2023-01-02T00:00:00"/>
    <s v="Saanvi Rao"/>
    <s v="Hyderabad"/>
    <s v="Electronics"/>
    <s v="Bluetooth Speaker"/>
    <n v="1"/>
    <n v="732.05"/>
    <s v="Upi"/>
    <s v="Delivered"/>
    <n v="3"/>
    <n v="732.05"/>
    <m/>
    <m/>
    <m/>
    <m/>
    <m/>
    <m/>
    <s v="Completed"/>
    <s v="No"/>
    <s v="No"/>
    <m/>
    <n v="559"/>
    <n v="408"/>
    <n v="2759712.3299794244"/>
    <n v="330643.50635802455"/>
    <n v="3.8641711229946525"/>
    <s v="Bluetooth Speaker"/>
    <s v="Electronics"/>
    <s v="Electronics"/>
    <s v="Electronics"/>
    <s v="Electronics"/>
    <n v="48"/>
    <s v="Electronics"/>
    <m/>
    <n v="2023"/>
    <x v="5"/>
    <n v="2"/>
    <n v="2"/>
    <s v="Weekday"/>
    <m/>
  </r>
  <r>
    <s v="WEB-8242"/>
    <d v="2023-09-28T00:00:00"/>
    <s v="Rohan Patel"/>
    <s v="Hyderabad"/>
    <s v="Home &amp; Kitchen"/>
    <s v="Non-Stick Pan"/>
    <n v="1"/>
    <n v="1424.46"/>
    <s v="Cash On Delivery"/>
    <s v="Delivered"/>
    <n v="5"/>
    <n v="1424.46"/>
    <m/>
    <m/>
    <m/>
    <m/>
    <m/>
    <m/>
    <s v="Completed"/>
    <s v="Yes"/>
    <s v="No"/>
    <m/>
    <n v="559"/>
    <n v="408"/>
    <n v="1463424.4009529033"/>
    <n v="118285.78776560788"/>
    <n v="3.8140589569160999"/>
    <s v="Non-Stick Pan"/>
    <s v="Home &amp; Kitchen"/>
    <s v="Home &amp; Kitchen"/>
    <s v="Home &amp; Kitchen"/>
    <s v="Home &amp; Kitchen"/>
    <n v="7"/>
    <s v="Home &amp; Kitchen"/>
    <m/>
    <n v="2023"/>
    <x v="1"/>
    <n v="28"/>
    <n v="5"/>
    <s v="Weekday"/>
    <m/>
  </r>
  <r>
    <s v="WEB-5899"/>
    <d v="2023-12-10T00:00:00"/>
    <s v="Meera Kumar"/>
    <s v="Kolkata"/>
    <s v="Home &amp; Kitchen"/>
    <s v="Water Bottle"/>
    <n v="1"/>
    <n v="195.63"/>
    <s v="Credit Card"/>
    <s v="Cancelled"/>
    <n v="5"/>
    <n v="195.63"/>
    <m/>
    <m/>
    <m/>
    <m/>
    <m/>
    <m/>
    <s v="Lost Sale"/>
    <s v="No"/>
    <s v="Yes"/>
    <m/>
    <n v="590"/>
    <n v="451"/>
    <n v="1463424.4009529033"/>
    <n v="118285.78776560788"/>
    <n v="3.8140589569160999"/>
    <s v="Water Bottle"/>
    <s v="Home &amp; Kitchen"/>
    <s v="Home &amp; Kitchen"/>
    <s v="Home &amp; Kitchen"/>
    <s v="Home &amp; Kitchen"/>
    <n v="2"/>
    <s v="Home &amp; Kitchen"/>
    <m/>
    <n v="2023"/>
    <x v="10"/>
    <n v="10"/>
    <n v="1"/>
    <s v="Weekday"/>
    <m/>
  </r>
  <r>
    <s v="WEB-9002"/>
    <d v="2023-08-17T00:00:00"/>
    <s v="Ananya Kumar"/>
    <s v="Kolkata"/>
    <s v="Fashion"/>
    <s v="Women'S Kurti"/>
    <n v="1"/>
    <n v="1847.29"/>
    <s v="Upi"/>
    <s v="Returned"/>
    <n v="4"/>
    <n v="1847.29"/>
    <m/>
    <m/>
    <m/>
    <m/>
    <m/>
    <m/>
    <s v="Completed"/>
    <s v="No"/>
    <s v="No"/>
    <m/>
    <n v="590"/>
    <n v="451"/>
    <n v="1892867.2841657216"/>
    <n v="199432.98236095349"/>
    <n v="3.8949824970828471"/>
    <s v="Women'S Kurti"/>
    <s v="Fashion"/>
    <s v="Fashion"/>
    <s v="Fashion"/>
    <s v="Fashion"/>
    <n v="15"/>
    <s v="Fashion"/>
    <m/>
    <n v="2023"/>
    <x v="9"/>
    <n v="17"/>
    <n v="5"/>
    <s v="Weekday"/>
    <m/>
  </r>
  <r>
    <s v="WEB-5994"/>
    <d v="2024-07-21T00:00:00"/>
    <s v="Meera Nair"/>
    <s v="Delhi"/>
    <s v="Books"/>
    <s v="Self-Help Book"/>
    <n v="3"/>
    <n v="600.53"/>
    <s v="Cash On Delivery"/>
    <s v="Delivered"/>
    <n v="3"/>
    <n v="1801.59"/>
    <m/>
    <m/>
    <m/>
    <m/>
    <m/>
    <m/>
    <s v="Completed"/>
    <s v="Yes"/>
    <s v="No"/>
    <m/>
    <n v="573"/>
    <n v="450"/>
    <n v="594714.6477588166"/>
    <n v="60882.938065984097"/>
    <n v="3.804733727810651"/>
    <s v="Self-Help Book"/>
    <s v="Books"/>
    <s v="Books"/>
    <s v="Books"/>
    <s v="Books"/>
    <n v="19"/>
    <s v="Books"/>
    <m/>
    <n v="2024"/>
    <x v="2"/>
    <n v="21"/>
    <n v="1"/>
    <s v="Weekday"/>
    <m/>
  </r>
  <r>
    <s v="WEB-8647"/>
    <d v="2023-11-27T00:00:00"/>
    <s v="Tanya Joshi"/>
    <s v="Hyderabad"/>
    <s v="Electronics"/>
    <s v="Smart Watch"/>
    <n v="1"/>
    <n v="1010.11"/>
    <s v="Debit Card"/>
    <s v="Delivered"/>
    <n v="5"/>
    <n v="1010.11"/>
    <m/>
    <m/>
    <m/>
    <m/>
    <m/>
    <m/>
    <s v="Completed"/>
    <s v="Yes"/>
    <s v="No"/>
    <m/>
    <n v="559"/>
    <n v="408"/>
    <n v="2759712.3299794244"/>
    <n v="330643.50635802455"/>
    <n v="3.8641711229946525"/>
    <s v="Smart Watch"/>
    <s v="Electronics"/>
    <s v="Electronics"/>
    <s v="Electronics"/>
    <s v="Electronics"/>
    <n v="17"/>
    <s v="Electronics"/>
    <m/>
    <n v="2023"/>
    <x v="3"/>
    <n v="27"/>
    <n v="2"/>
    <s v="Weekday"/>
    <m/>
  </r>
  <r>
    <s v="WEB-6678"/>
    <d v="2024-12-07T00:00:00"/>
    <s v="Ishaan Patel"/>
    <s v="Mumbai"/>
    <s v="Electronics"/>
    <s v="Bluetooth Speaker"/>
    <n v="3"/>
    <n v="3239.06"/>
    <s v="Credit Card"/>
    <s v="Delivered"/>
    <n v="4"/>
    <n v="9717.18"/>
    <m/>
    <m/>
    <m/>
    <m/>
    <m/>
    <m/>
    <s v="Completed"/>
    <s v="Yes"/>
    <s v="No"/>
    <m/>
    <n v="619"/>
    <n v="468"/>
    <n v="2759712.3299794244"/>
    <n v="330643.50635802455"/>
    <n v="3.8641711229946525"/>
    <s v="Bluetooth Speaker"/>
    <s v="Electronics"/>
    <s v="Electronics"/>
    <s v="Electronics"/>
    <s v="Electronics"/>
    <n v="48"/>
    <s v="Electronics"/>
    <m/>
    <n v="2024"/>
    <x v="10"/>
    <n v="7"/>
    <n v="7"/>
    <s v="Weekend"/>
    <m/>
  </r>
  <r>
    <s v="WEB-9411"/>
    <d v="2023-10-19T00:00:00"/>
    <s v="Diya Rao"/>
    <s v="Hyderabad"/>
    <s v="Books"/>
    <s v="Kids Story Book"/>
    <n v="3"/>
    <n v="525.03"/>
    <s v="Cash On Delivery"/>
    <s v="Delivered"/>
    <n v="4"/>
    <n v="1575.09"/>
    <m/>
    <m/>
    <m/>
    <m/>
    <m/>
    <m/>
    <s v="Completed"/>
    <s v="Yes"/>
    <s v="No"/>
    <m/>
    <n v="559"/>
    <n v="408"/>
    <n v="594714.6477588166"/>
    <n v="60882.938065984097"/>
    <n v="3.804733727810651"/>
    <s v="Kids Story Book"/>
    <s v="Books"/>
    <s v="Books"/>
    <s v="Books"/>
    <s v="Books"/>
    <n v="23"/>
    <s v="Books"/>
    <m/>
    <n v="2023"/>
    <x v="8"/>
    <n v="19"/>
    <n v="5"/>
    <s v="Weekday"/>
    <m/>
  </r>
  <r>
    <s v="WEB-6856"/>
    <d v="2023-01-28T00:00:00"/>
    <s v="Diya Iyer"/>
    <s v="Kolkata"/>
    <s v="Home &amp; Kitchen"/>
    <s v="Led Bulb Pack"/>
    <n v="3"/>
    <n v="1660.54"/>
    <s v="Net Banking"/>
    <s v="Delivered"/>
    <n v="3"/>
    <n v="4981.62"/>
    <m/>
    <m/>
    <m/>
    <m/>
    <m/>
    <m/>
    <s v="Completed"/>
    <s v="Yes"/>
    <s v="No"/>
    <m/>
    <n v="590"/>
    <n v="451"/>
    <n v="1463424.4009529033"/>
    <n v="118285.78776560788"/>
    <n v="3.8140589569160999"/>
    <s v="Led Bulb Pack"/>
    <s v="Home &amp; Kitchen"/>
    <s v="Home &amp; Kitchen"/>
    <s v="Home &amp; Kitchen"/>
    <s v="Home &amp; Kitchen"/>
    <n v="76"/>
    <s v="Home &amp; Kitchen"/>
    <m/>
    <n v="2023"/>
    <x v="5"/>
    <n v="28"/>
    <n v="7"/>
    <s v="Weekday"/>
    <m/>
  </r>
  <r>
    <s v="WEB-5639"/>
    <d v="2024-08-25T00:00:00"/>
    <s v="Ishaan Das"/>
    <s v="Ahmedabad"/>
    <s v="Home &amp; Kitchen"/>
    <s v="Table Lamp"/>
    <n v="1"/>
    <n v="1678.57"/>
    <s v="Debit Card"/>
    <s v="Pending"/>
    <n v="5"/>
    <n v="1678.57"/>
    <m/>
    <m/>
    <m/>
    <m/>
    <m/>
    <m/>
    <s v="Pending"/>
    <s v="No"/>
    <s v="Yes"/>
    <m/>
    <n v="589"/>
    <n v="426"/>
    <n v="1463424.4009529033"/>
    <n v="118285.78776560788"/>
    <n v="3.8140589569160999"/>
    <s v="Table Lamp"/>
    <s v="Home &amp; Kitchen"/>
    <s v="Home &amp; Kitchen"/>
    <s v="Home &amp; Kitchen"/>
    <s v="Home &amp; Kitchen"/>
    <n v="32"/>
    <s v="Home &amp; Kitchen"/>
    <m/>
    <n v="2024"/>
    <x v="9"/>
    <n v="25"/>
    <n v="1"/>
    <s v="Weekday"/>
    <m/>
  </r>
  <r>
    <s v="WEB-7427"/>
    <d v="2023-05-05T00:00:00"/>
    <s v="Ananya Khan"/>
    <s v="Kolkata"/>
    <s v="Home &amp; Kitchen"/>
    <s v="Water Bottle"/>
    <n v="1"/>
    <n v="215.18"/>
    <s v="Debit Card"/>
    <s v="Delivered"/>
    <n v="5"/>
    <n v="215.18"/>
    <m/>
    <m/>
    <m/>
    <m/>
    <m/>
    <m/>
    <s v="Completed"/>
    <s v="No"/>
    <s v="No"/>
    <m/>
    <n v="590"/>
    <n v="451"/>
    <n v="1463424.4009529033"/>
    <n v="118285.78776560788"/>
    <n v="3.8140589569160999"/>
    <s v="Water Bottle"/>
    <s v="Home &amp; Kitchen"/>
    <s v="Home &amp; Kitchen"/>
    <s v="Home &amp; Kitchen"/>
    <s v="Home &amp; Kitchen"/>
    <n v="2"/>
    <s v="Home &amp; Kitchen"/>
    <m/>
    <n v="2023"/>
    <x v="6"/>
    <n v="5"/>
    <n v="6"/>
    <s v="Weekday"/>
    <m/>
  </r>
  <r>
    <s v="WEB-6890"/>
    <d v="2024-01-21T00:00:00"/>
    <s v="Arjun Joshi"/>
    <s v="Mumbai"/>
    <s v="Electronics"/>
    <s v="Smart Watch"/>
    <n v="2"/>
    <n v="2154.0700000000002"/>
    <s v="Upi"/>
    <s v="Delivered"/>
    <n v="5"/>
    <n v="4308.1400000000003"/>
    <m/>
    <m/>
    <m/>
    <m/>
    <m/>
    <m/>
    <s v="Completed"/>
    <s v="Yes"/>
    <s v="No"/>
    <m/>
    <n v="619"/>
    <n v="468"/>
    <n v="2759712.3299794244"/>
    <n v="330643.50635802455"/>
    <n v="3.8641711229946525"/>
    <s v="Smart Watch"/>
    <s v="Electronics"/>
    <s v="Electronics"/>
    <s v="Electronics"/>
    <s v="Electronics"/>
    <n v="17"/>
    <s v="Electronics"/>
    <m/>
    <n v="2024"/>
    <x v="5"/>
    <n v="21"/>
    <n v="1"/>
    <s v="Weekday"/>
    <m/>
  </r>
  <r>
    <s v="WEB-5485"/>
    <d v="2023-01-11T00:00:00"/>
    <s v="Sanjay Nair"/>
    <s v="Ahmedabad"/>
    <s v="Beauty"/>
    <s v="Lipstick"/>
    <n v="2"/>
    <n v="1461.81"/>
    <s v="Upi"/>
    <s v="Delivered"/>
    <n v="4"/>
    <n v="2923.62"/>
    <m/>
    <m/>
    <m/>
    <m/>
    <m/>
    <m/>
    <s v="Completed"/>
    <s v="Yes"/>
    <s v="No"/>
    <m/>
    <n v="589"/>
    <n v="426"/>
    <n v="1098537.4901531704"/>
    <n v="96724.388030634553"/>
    <n v="3.9001122334455669"/>
    <s v="Lipstick"/>
    <s v="Beauty"/>
    <s v="Beauty"/>
    <s v="Beauty"/>
    <s v="Beauty"/>
    <n v="10"/>
    <s v="Beauty"/>
    <m/>
    <n v="2023"/>
    <x v="5"/>
    <n v="11"/>
    <n v="4"/>
    <s v="Weekday"/>
    <m/>
  </r>
  <r>
    <s v="WEB-7208"/>
    <d v="2023-06-27T00:00:00"/>
    <s v="Ananya Kapoor"/>
    <s v="Delhi"/>
    <s v="Beauty"/>
    <s v="Perfume 50Ml"/>
    <n v="3"/>
    <n v="945.32"/>
    <s v="Upi"/>
    <s v="Delivered"/>
    <n v="5"/>
    <n v="2835.96"/>
    <m/>
    <m/>
    <m/>
    <m/>
    <m/>
    <m/>
    <s v="Completed"/>
    <s v="Yes"/>
    <s v="No"/>
    <m/>
    <n v="573"/>
    <n v="450"/>
    <n v="1098537.4901531704"/>
    <n v="96724.388030634553"/>
    <n v="3.9001122334455669"/>
    <s v="Perfume 50Ml"/>
    <s v="Beauty"/>
    <s v="Beauty"/>
    <s v="Beauty"/>
    <s v="Beauty"/>
    <n v="18"/>
    <s v="Beauty"/>
    <m/>
    <n v="2023"/>
    <x v="11"/>
    <n v="27"/>
    <n v="3"/>
    <s v="Weekday"/>
    <m/>
  </r>
  <r>
    <s v="WEB-7067"/>
    <d v="2024-09-20T00:00:00"/>
    <s v="Sanjay Gupta"/>
    <s v="Chennai"/>
    <s v="Electronics"/>
    <s v="Usb Cable"/>
    <n v="1"/>
    <n v="2648.65"/>
    <s v="Upi"/>
    <s v="Delivered"/>
    <n v="5"/>
    <n v="2648.65"/>
    <m/>
    <m/>
    <m/>
    <m/>
    <m/>
    <m/>
    <s v="Completed"/>
    <s v="Yes"/>
    <s v="No"/>
    <m/>
    <n v="558"/>
    <n v="430"/>
    <n v="2759712.3299794244"/>
    <n v="330643.50635802455"/>
    <n v="3.8641711229946525"/>
    <s v="Usb Cable"/>
    <s v="Electronics"/>
    <s v="Electronics"/>
    <s v="Electronics"/>
    <s v="Electronics"/>
    <n v="13"/>
    <s v="Electronics"/>
    <m/>
    <n v="2024"/>
    <x v="1"/>
    <n v="20"/>
    <n v="6"/>
    <s v="Weekday"/>
    <m/>
  </r>
  <r>
    <s v="WEB-5163"/>
    <d v="2024-04-18T00:00:00"/>
    <s v="Sanjay Iyer"/>
    <s v="Ahmedabad"/>
    <s v="Books"/>
    <s v="Kids Story Book"/>
    <n v="2"/>
    <n v="703.57"/>
    <s v="Credit Card"/>
    <s v="Pending"/>
    <n v="4"/>
    <n v="1407.14"/>
    <m/>
    <m/>
    <m/>
    <m/>
    <m/>
    <m/>
    <s v="Pending"/>
    <s v="No"/>
    <s v="Yes"/>
    <m/>
    <n v="589"/>
    <n v="426"/>
    <n v="594714.6477588166"/>
    <n v="60882.938065984097"/>
    <n v="3.804733727810651"/>
    <s v="Kids Story Book"/>
    <s v="Books"/>
    <s v="Books"/>
    <s v="Books"/>
    <s v="Books"/>
    <n v="23"/>
    <s v="Books"/>
    <m/>
    <n v="2024"/>
    <x v="7"/>
    <n v="18"/>
    <n v="5"/>
    <s v="Weekday"/>
    <m/>
  </r>
  <r>
    <s v="WEB-5938"/>
    <d v="2023-12-11T00:00:00"/>
    <s v="Riya Rao"/>
    <s v="Bengaluru"/>
    <s v="Beauty"/>
    <s v="Lipstick"/>
    <n v="1"/>
    <n v="672.62"/>
    <s v="Debit Card"/>
    <s v="Delivered"/>
    <n v="3"/>
    <n v="672.62"/>
    <m/>
    <m/>
    <m/>
    <m/>
    <m/>
    <m/>
    <s v="Completed"/>
    <s v="No"/>
    <s v="No"/>
    <m/>
    <n v="567"/>
    <n v="440"/>
    <n v="1098537.4901531704"/>
    <n v="96724.388030634553"/>
    <n v="3.9001122334455669"/>
    <s v="Lipstick"/>
    <s v="Beauty"/>
    <s v="Beauty"/>
    <s v="Beauty"/>
    <s v="Beauty"/>
    <n v="10"/>
    <s v="Beauty"/>
    <m/>
    <n v="2023"/>
    <x v="10"/>
    <n v="11"/>
    <n v="2"/>
    <s v="Weekday"/>
    <m/>
  </r>
  <r>
    <s v="WEB-5630"/>
    <d v="2024-07-14T00:00:00"/>
    <s v="Rahul Chatterjee"/>
    <s v="Delhi"/>
    <s v="Books"/>
    <s v="Fiction Novel"/>
    <n v="1"/>
    <n v="436.32"/>
    <s v="Credit Card"/>
    <s v="Returned"/>
    <n v="5"/>
    <n v="436.32"/>
    <m/>
    <m/>
    <m/>
    <m/>
    <m/>
    <m/>
    <s v="Completed"/>
    <s v="No"/>
    <s v="No"/>
    <m/>
    <n v="573"/>
    <n v="450"/>
    <n v="594714.6477588166"/>
    <n v="60882.938065984097"/>
    <n v="3.804733727810651"/>
    <s v="Fiction Novel"/>
    <s v="Books"/>
    <s v="Books"/>
    <s v="Books"/>
    <s v="Books"/>
    <n v="11"/>
    <s v="Books"/>
    <m/>
    <n v="2024"/>
    <x v="2"/>
    <n v="14"/>
    <n v="1"/>
    <s v="Weekday"/>
    <m/>
  </r>
  <r>
    <s v="WEB-7166"/>
    <d v="2023-12-05T00:00:00"/>
    <s v="Saanvi Rao"/>
    <s v="Mumbai"/>
    <s v="Electronics"/>
    <s v="Power Bank 10000Mah"/>
    <n v="3"/>
    <n v="1759.69"/>
    <s v="Debit Card"/>
    <s v="Delivered"/>
    <n v="4"/>
    <n v="5279.07"/>
    <m/>
    <m/>
    <m/>
    <m/>
    <m/>
    <m/>
    <s v="Completed"/>
    <s v="Yes"/>
    <s v="No"/>
    <m/>
    <n v="619"/>
    <n v="468"/>
    <n v="2759712.3299794244"/>
    <n v="330643.50635802455"/>
    <n v="3.8641711229946525"/>
    <s v="Power Bank 10000Mah"/>
    <s v="Electronics"/>
    <s v="Electronics"/>
    <s v="Electronics"/>
    <s v="Electronics"/>
    <n v="3"/>
    <s v="Electronics"/>
    <m/>
    <n v="2023"/>
    <x v="10"/>
    <n v="5"/>
    <n v="3"/>
    <s v="Weekday"/>
    <m/>
  </r>
  <r>
    <s v="WEB-5694"/>
    <d v="2023-09-04T00:00:00"/>
    <s v="Rohan Sharma"/>
    <s v="Delhi"/>
    <s v="Home &amp; Kitchen"/>
    <s v="Non-Stick Pan"/>
    <n v="1"/>
    <n v="1257.93"/>
    <s v="Cash On Delivery"/>
    <s v="Delivered"/>
    <n v="5"/>
    <n v="1257.93"/>
    <m/>
    <m/>
    <m/>
    <m/>
    <m/>
    <m/>
    <s v="Completed"/>
    <s v="Yes"/>
    <s v="No"/>
    <m/>
    <n v="573"/>
    <n v="450"/>
    <n v="1463424.4009529033"/>
    <n v="118285.78776560788"/>
    <n v="3.8140589569160999"/>
    <s v="Non-Stick Pan"/>
    <s v="Home &amp; Kitchen"/>
    <s v="Home &amp; Kitchen"/>
    <s v="Home &amp; Kitchen"/>
    <s v="Home &amp; Kitchen"/>
    <n v="7"/>
    <s v="Home &amp; Kitchen"/>
    <m/>
    <n v="2023"/>
    <x v="1"/>
    <n v="4"/>
    <n v="2"/>
    <s v="Weekday"/>
    <m/>
  </r>
  <r>
    <s v="WEB-8237"/>
    <d v="2024-06-02T00:00:00"/>
    <s v="Sanjay Iyer"/>
    <s v="Pune"/>
    <s v="Home &amp; Kitchen"/>
    <s v="Storage Box"/>
    <n v="2"/>
    <n v="1787.48"/>
    <s v="Net Banking"/>
    <s v="Pending"/>
    <n v="4"/>
    <n v="3574.96"/>
    <m/>
    <m/>
    <m/>
    <m/>
    <m/>
    <m/>
    <s v="Pending"/>
    <s v="No"/>
    <s v="Yes"/>
    <m/>
    <n v="595"/>
    <n v="444"/>
    <n v="1463424.4009529033"/>
    <n v="118285.78776560788"/>
    <n v="3.8140589569160999"/>
    <s v="Storage Box"/>
    <s v="Home &amp; Kitchen"/>
    <s v="Home &amp; Kitchen"/>
    <s v="Home &amp; Kitchen"/>
    <s v="Home &amp; Kitchen"/>
    <n v="8"/>
    <s v="Home &amp; Kitchen"/>
    <m/>
    <n v="2024"/>
    <x v="11"/>
    <n v="2"/>
    <n v="1"/>
    <s v="Weekday"/>
    <m/>
  </r>
  <r>
    <s v="WEB-8019"/>
    <d v="2024-06-05T00:00:00"/>
    <s v="Neha Malhotra"/>
    <s v="Hyderabad"/>
    <s v="Fashion"/>
    <s v="Running Shoes"/>
    <n v="1"/>
    <n v="1064.5899999999999"/>
    <s v="Cash On Delivery"/>
    <s v="Delivered"/>
    <n v="4"/>
    <n v="1064.5899999999999"/>
    <m/>
    <m/>
    <m/>
    <m/>
    <m/>
    <m/>
    <s v="Completed"/>
    <s v="Yes"/>
    <s v="No"/>
    <m/>
    <n v="559"/>
    <n v="408"/>
    <n v="1892867.2841657216"/>
    <n v="199432.98236095349"/>
    <n v="3.8949824970828471"/>
    <s v="Running Shoes"/>
    <s v="Fashion"/>
    <s v="Fashion"/>
    <s v="Fashion"/>
    <s v="Fashion"/>
    <n v="45"/>
    <s v="Fashion"/>
    <m/>
    <n v="2024"/>
    <x v="11"/>
    <n v="5"/>
    <n v="4"/>
    <s v="Weekday"/>
    <m/>
  </r>
  <r>
    <s v="WEB-8812"/>
    <d v="2023-01-28T00:00:00"/>
    <s v="Karan Reddy"/>
    <s v="Delhi"/>
    <s v="Beauty"/>
    <s v="Shampoo 200Ml"/>
    <n v="1"/>
    <n v="340.45"/>
    <s v="Credit Card"/>
    <s v="Delivered"/>
    <n v="5"/>
    <n v="340.45"/>
    <m/>
    <m/>
    <m/>
    <m/>
    <m/>
    <m/>
    <s v="Completed"/>
    <s v="No"/>
    <s v="No"/>
    <m/>
    <n v="573"/>
    <n v="450"/>
    <n v="1098537.4901531704"/>
    <n v="96724.388030634553"/>
    <n v="3.9001122334455669"/>
    <s v="Shampoo 200Ml"/>
    <s v="Beauty"/>
    <s v="Beauty"/>
    <s v="Beauty"/>
    <s v="Beauty"/>
    <n v="64"/>
    <s v="Beauty"/>
    <m/>
    <n v="2023"/>
    <x v="5"/>
    <n v="28"/>
    <n v="7"/>
    <s v="Weekday"/>
    <m/>
  </r>
  <r>
    <s v="WEB-8977"/>
    <d v="2025-01-15T00:00:00"/>
    <s v="Karan Kapoor"/>
    <s v="Bengaluru"/>
    <s v="Fashion"/>
    <s v="Running Shoes"/>
    <n v="1"/>
    <n v="906.08"/>
    <s v="Net Banking"/>
    <s v="Delivered"/>
    <n v="4"/>
    <n v="906.08"/>
    <m/>
    <m/>
    <m/>
    <m/>
    <m/>
    <m/>
    <s v="Completed"/>
    <s v="No"/>
    <s v="No"/>
    <m/>
    <n v="567"/>
    <n v="440"/>
    <n v="1892867.2841657216"/>
    <n v="199432.98236095349"/>
    <n v="3.8949824970828471"/>
    <s v="Running Shoes"/>
    <s v="Fashion"/>
    <s v="Fashion"/>
    <s v="Fashion"/>
    <s v="Fashion"/>
    <n v="45"/>
    <s v="Fashion"/>
    <m/>
    <n v="2025"/>
    <x v="5"/>
    <n v="15"/>
    <n v="4"/>
    <s v="Weekday"/>
    <m/>
  </r>
  <r>
    <s v="WEB-7087"/>
    <d v="2024-12-11T00:00:00"/>
    <s v="Saanvi Das"/>
    <s v="Hyderabad"/>
    <s v="Electronics"/>
    <s v="Usb Cable"/>
    <n v="2"/>
    <n v="1317.8"/>
    <s v="Net Banking"/>
    <s v="Delivered"/>
    <n v="4"/>
    <n v="2635.6"/>
    <m/>
    <m/>
    <m/>
    <m/>
    <m/>
    <m/>
    <s v="Completed"/>
    <s v="Yes"/>
    <s v="No"/>
    <m/>
    <n v="559"/>
    <n v="408"/>
    <n v="2759712.3299794244"/>
    <n v="330643.50635802455"/>
    <n v="3.8641711229946525"/>
    <s v="Usb Cable"/>
    <s v="Electronics"/>
    <s v="Electronics"/>
    <s v="Electronics"/>
    <s v="Electronics"/>
    <n v="13"/>
    <s v="Electronics"/>
    <m/>
    <n v="2024"/>
    <x v="10"/>
    <n v="11"/>
    <n v="4"/>
    <s v="Weekday"/>
    <m/>
  </r>
  <r>
    <s v="WEB-8281"/>
    <d v="2023-04-23T00:00:00"/>
    <s v="Simran Nair"/>
    <s v="Bengaluru"/>
    <s v="Electronics"/>
    <s v="Usb Cable"/>
    <n v="1"/>
    <n v="1800.9"/>
    <s v="Debit Card"/>
    <s v="Delivered"/>
    <n v="1"/>
    <n v="1800.9"/>
    <m/>
    <m/>
    <m/>
    <m/>
    <m/>
    <m/>
    <s v="Completed"/>
    <s v="Yes"/>
    <s v="No"/>
    <m/>
    <n v="567"/>
    <n v="440"/>
    <n v="2759712.3299794244"/>
    <n v="330643.50635802455"/>
    <n v="3.8641711229946525"/>
    <s v="Usb Cable"/>
    <s v="Electronics"/>
    <s v="Electronics"/>
    <s v="Electronics"/>
    <s v="Electronics"/>
    <n v="13"/>
    <s v="Electronics"/>
    <m/>
    <n v="2023"/>
    <x v="7"/>
    <n v="23"/>
    <n v="1"/>
    <s v="Weekday"/>
    <m/>
  </r>
  <r>
    <s v="WEB-7374"/>
    <d v="2023-09-27T00:00:00"/>
    <s v="Rahul Mehta"/>
    <s v="Pune"/>
    <s v="Home &amp; Kitchen"/>
    <s v="Water Bottle"/>
    <n v="1"/>
    <n v="1509.87"/>
    <s v="Upi"/>
    <s v="Returned"/>
    <m/>
    <n v="1509.87"/>
    <m/>
    <m/>
    <m/>
    <m/>
    <m/>
    <m/>
    <s v="Completed"/>
    <s v="No"/>
    <s v="No"/>
    <m/>
    <n v="595"/>
    <n v="444"/>
    <n v="1463424.4009529033"/>
    <n v="118285.78776560788"/>
    <n v="3.8140589569160999"/>
    <s v="Water Bottle"/>
    <s v="Home &amp; Kitchen"/>
    <s v="Home &amp; Kitchen"/>
    <s v="Home &amp; Kitchen"/>
    <s v="Home &amp; Kitchen"/>
    <n v="2"/>
    <s v="Home &amp; Kitchen"/>
    <m/>
    <n v="2023"/>
    <x v="1"/>
    <n v="27"/>
    <n v="4"/>
    <s v="Weekday"/>
    <m/>
  </r>
  <r>
    <s v="WEB-7710"/>
    <d v="2024-07-02T00:00:00"/>
    <s v="Kavya Kumar"/>
    <s v="Mumbai"/>
    <s v="Beauty"/>
    <s v="Lipstick"/>
    <n v="2"/>
    <n v="619.57000000000005"/>
    <s v="Net Banking"/>
    <s v="Delivered"/>
    <n v="3"/>
    <n v="1239.1400000000001"/>
    <m/>
    <m/>
    <m/>
    <m/>
    <m/>
    <m/>
    <s v="Completed"/>
    <s v="Yes"/>
    <s v="No"/>
    <m/>
    <n v="619"/>
    <n v="468"/>
    <n v="1098537.4901531704"/>
    <n v="96724.388030634553"/>
    <n v="3.9001122334455669"/>
    <s v="Lipstick"/>
    <s v="Beauty"/>
    <s v="Beauty"/>
    <s v="Beauty"/>
    <s v="Beauty"/>
    <n v="10"/>
    <s v="Beauty"/>
    <m/>
    <n v="2024"/>
    <x v="2"/>
    <n v="2"/>
    <n v="3"/>
    <s v="Weekday"/>
    <m/>
  </r>
  <r>
    <s v="WEB-6692"/>
    <d v="2025-06-24T00:00:00"/>
    <s v="Simran Chatterjee"/>
    <s v="Hyderabad"/>
    <s v="Books"/>
    <s v="Self-Help Book"/>
    <n v="1"/>
    <n v="497.29"/>
    <s v="Net Banking"/>
    <s v="Cancelled"/>
    <n v="5"/>
    <n v="497.29"/>
    <m/>
    <m/>
    <m/>
    <m/>
    <m/>
    <m/>
    <s v="Lost Sale"/>
    <s v="No"/>
    <s v="Yes"/>
    <m/>
    <n v="559"/>
    <n v="408"/>
    <n v="594714.6477588166"/>
    <n v="60882.938065984097"/>
    <n v="3.804733727810651"/>
    <s v="Self-Help Book"/>
    <s v="Books"/>
    <s v="Books"/>
    <s v="Books"/>
    <s v="Books"/>
    <n v="19"/>
    <s v="Books"/>
    <m/>
    <n v="2025"/>
    <x v="11"/>
    <n v="24"/>
    <n v="3"/>
    <s v="Weekday"/>
    <m/>
  </r>
  <r>
    <s v="WEB-7990"/>
    <d v="2025-02-19T00:00:00"/>
    <s v="Riya Joshi"/>
    <s v="Chennai"/>
    <s v="Books"/>
    <s v="Notebook Set"/>
    <n v="2"/>
    <n v="621"/>
    <s v="Debit Card"/>
    <s v="Delivered"/>
    <n v="2"/>
    <n v="1242"/>
    <m/>
    <m/>
    <m/>
    <m/>
    <m/>
    <m/>
    <s v="Completed"/>
    <s v="Yes"/>
    <s v="No"/>
    <m/>
    <n v="558"/>
    <n v="430"/>
    <n v="594714.6477588166"/>
    <n v="60882.938065984097"/>
    <n v="3.804733727810651"/>
    <s v="Notebook Set"/>
    <s v="Books"/>
    <s v="Books"/>
    <s v="Books"/>
    <s v="Books"/>
    <n v="20"/>
    <s v="Books"/>
    <m/>
    <n v="2025"/>
    <x v="0"/>
    <n v="19"/>
    <n v="4"/>
    <s v="Weekday"/>
    <m/>
  </r>
  <r>
    <s v="WEB-7908"/>
    <d v="2023-04-19T00:00:00"/>
    <s v="Ananya Joshi"/>
    <s v="Mumbai"/>
    <s v="Fashion"/>
    <s v="Sunglasses"/>
    <n v="1"/>
    <n v="799.44"/>
    <s v="Credit Card"/>
    <s v="Delivered"/>
    <n v="5"/>
    <n v="799.44"/>
    <m/>
    <m/>
    <m/>
    <m/>
    <m/>
    <m/>
    <s v="Completed"/>
    <s v="No"/>
    <s v="No"/>
    <m/>
    <n v="619"/>
    <n v="468"/>
    <n v="1892867.2841657216"/>
    <n v="199432.98236095349"/>
    <n v="3.8949824970828471"/>
    <s v="Sunglasses"/>
    <s v="Fashion"/>
    <s v="Fashion"/>
    <s v="Fashion"/>
    <s v="Fashion"/>
    <n v="53"/>
    <s v="Fashion"/>
    <m/>
    <n v="2023"/>
    <x v="7"/>
    <n v="19"/>
    <n v="4"/>
    <s v="Weekday"/>
    <m/>
  </r>
  <r>
    <s v="WEB-6230"/>
    <d v="2024-01-31T00:00:00"/>
    <s v="Tanya Sharma"/>
    <s v="Pune"/>
    <s v="Beauty"/>
    <s v="Perfume 50Ml"/>
    <n v="1"/>
    <n v="733.8"/>
    <s v="Credit Card"/>
    <s v="Delivered"/>
    <n v="5"/>
    <n v="733.8"/>
    <m/>
    <m/>
    <m/>
    <m/>
    <m/>
    <m/>
    <s v="Completed"/>
    <s v="No"/>
    <s v="No"/>
    <m/>
    <n v="595"/>
    <n v="444"/>
    <n v="1098537.4901531704"/>
    <n v="96724.388030634553"/>
    <n v="3.9001122334455669"/>
    <s v="Perfume 50Ml"/>
    <s v="Beauty"/>
    <s v="Beauty"/>
    <s v="Beauty"/>
    <s v="Beauty"/>
    <n v="18"/>
    <s v="Beauty"/>
    <m/>
    <n v="2024"/>
    <x v="5"/>
    <n v="31"/>
    <n v="4"/>
    <s v="Weekday"/>
    <m/>
  </r>
  <r>
    <s v="WEB-8495"/>
    <d v="2024-07-03T00:00:00"/>
    <s v="Rohan Nair"/>
    <s v="Pune"/>
    <s v="Home &amp; Kitchen"/>
    <s v="Water Bottle"/>
    <n v="3"/>
    <n v="255.57"/>
    <s v="Credit Card"/>
    <s v="Delivered"/>
    <m/>
    <n v="766.71"/>
    <m/>
    <m/>
    <m/>
    <m/>
    <m/>
    <m/>
    <s v="Completed"/>
    <s v="No"/>
    <s v="No"/>
    <m/>
    <n v="595"/>
    <n v="444"/>
    <n v="1463424.4009529033"/>
    <n v="118285.78776560788"/>
    <n v="3.8140589569160999"/>
    <s v="Water Bottle"/>
    <s v="Home &amp; Kitchen"/>
    <s v="Home &amp; Kitchen"/>
    <s v="Home &amp; Kitchen"/>
    <s v="Home &amp; Kitchen"/>
    <n v="2"/>
    <s v="Home &amp; Kitchen"/>
    <m/>
    <n v="2024"/>
    <x v="2"/>
    <n v="3"/>
    <n v="4"/>
    <s v="Weekday"/>
    <m/>
  </r>
  <r>
    <s v="WEB-7639"/>
    <d v="2024-11-06T00:00:00"/>
    <s v="Aditya Reddy"/>
    <s v="Chennai"/>
    <s v="Fashion"/>
    <s v="Denim Jeans"/>
    <n v="2"/>
    <n v="2117.0100000000002"/>
    <s v="Cash On Delivery"/>
    <s v="Pending"/>
    <n v="3"/>
    <n v="4234.0200000000004"/>
    <m/>
    <m/>
    <m/>
    <m/>
    <m/>
    <m/>
    <s v="Pending"/>
    <s v="No"/>
    <s v="Yes"/>
    <m/>
    <n v="558"/>
    <n v="430"/>
    <n v="1892867.2841657216"/>
    <n v="199432.98236095349"/>
    <n v="3.8949824970828471"/>
    <s v="Denim Jeans"/>
    <s v="Fashion"/>
    <s v="Fashion"/>
    <s v="Fashion"/>
    <s v="Fashion"/>
    <n v="6"/>
    <s v="Fashion"/>
    <m/>
    <n v="2024"/>
    <x v="3"/>
    <n v="6"/>
    <n v="4"/>
    <s v="Weekday"/>
    <m/>
  </r>
  <r>
    <s v="WEB-6276"/>
    <d v="2024-09-30T00:00:00"/>
    <s v="Ananya Das"/>
    <s v="Mumbai"/>
    <s v="Fashion"/>
    <s v="Men'S T-Shirt"/>
    <n v="1"/>
    <n v="1391.98"/>
    <s v="Debit Card"/>
    <s v="Delivered"/>
    <n v="5"/>
    <n v="1391.98"/>
    <m/>
    <m/>
    <m/>
    <m/>
    <m/>
    <m/>
    <s v="Completed"/>
    <s v="Yes"/>
    <s v="No"/>
    <m/>
    <n v="619"/>
    <n v="468"/>
    <n v="1892867.2841657216"/>
    <n v="199432.98236095349"/>
    <n v="3.8949824970828471"/>
    <s v="Men'S T-Shirt"/>
    <s v="Fashion"/>
    <s v="Fashion"/>
    <s v="Fashion"/>
    <s v="Fashion"/>
    <n v="55"/>
    <s v="Fashion"/>
    <m/>
    <n v="2024"/>
    <x v="1"/>
    <n v="30"/>
    <n v="2"/>
    <s v="Weekday"/>
    <m/>
  </r>
  <r>
    <s v="WEB-7666"/>
    <d v="2023-04-16T00:00:00"/>
    <s v="Arjun Iyer"/>
    <s v="Hyderabad"/>
    <s v="Beauty"/>
    <s v="Shampoo 200Ml"/>
    <n v="1"/>
    <n v="131.52000000000001"/>
    <s v="Debit Card"/>
    <s v="Delivered"/>
    <n v="3"/>
    <n v="131.52000000000001"/>
    <m/>
    <m/>
    <m/>
    <m/>
    <m/>
    <m/>
    <s v="Completed"/>
    <s v="No"/>
    <s v="No"/>
    <m/>
    <n v="559"/>
    <n v="408"/>
    <n v="1098537.4901531704"/>
    <n v="96724.388030634553"/>
    <n v="3.9001122334455669"/>
    <s v="Shampoo 200Ml"/>
    <s v="Beauty"/>
    <s v="Beauty"/>
    <s v="Beauty"/>
    <s v="Beauty"/>
    <n v="64"/>
    <s v="Beauty"/>
    <m/>
    <n v="2023"/>
    <x v="7"/>
    <n v="16"/>
    <n v="1"/>
    <s v="Weekday"/>
    <m/>
  </r>
  <r>
    <s v="WEB-9392"/>
    <d v="2024-09-20T00:00:00"/>
    <s v="Aditya Gupta"/>
    <s v="Bengaluru"/>
    <s v="Home &amp; Kitchen"/>
    <s v="Water Bottle"/>
    <n v="2"/>
    <n v="510.16"/>
    <s v="Debit Card"/>
    <s v="Delivered"/>
    <n v="4"/>
    <n v="1020.32"/>
    <m/>
    <m/>
    <m/>
    <m/>
    <m/>
    <m/>
    <s v="Completed"/>
    <s v="Yes"/>
    <s v="No"/>
    <m/>
    <n v="567"/>
    <n v="440"/>
    <n v="1463424.4009529033"/>
    <n v="118285.78776560788"/>
    <n v="3.8140589569160999"/>
    <s v="Water Bottle"/>
    <s v="Home &amp; Kitchen"/>
    <s v="Home &amp; Kitchen"/>
    <s v="Home &amp; Kitchen"/>
    <s v="Home &amp; Kitchen"/>
    <n v="2"/>
    <s v="Home &amp; Kitchen"/>
    <m/>
    <n v="2024"/>
    <x v="1"/>
    <n v="20"/>
    <n v="6"/>
    <s v="Weekday"/>
    <m/>
  </r>
  <r>
    <s v="WEB-6112"/>
    <d v="2024-02-12T00:00:00"/>
    <s v="Vikram Rao"/>
    <s v="Ahmedabad"/>
    <s v="Books"/>
    <s v="Kids Story Book"/>
    <n v="1"/>
    <n v="590.5"/>
    <s v="Unknown"/>
    <s v="Delivered"/>
    <n v="5"/>
    <n v="590.5"/>
    <m/>
    <m/>
    <m/>
    <m/>
    <m/>
    <m/>
    <s v="Completed"/>
    <s v="No"/>
    <s v="No"/>
    <m/>
    <n v="589"/>
    <n v="426"/>
    <n v="594714.6477588166"/>
    <n v="60882.938065984097"/>
    <n v="3.804733727810651"/>
    <s v="Kids Story Book"/>
    <s v="Books"/>
    <s v="Books"/>
    <s v="Books"/>
    <s v="Books"/>
    <n v="23"/>
    <s v="Books"/>
    <m/>
    <n v="2024"/>
    <x v="0"/>
    <n v="12"/>
    <n v="2"/>
    <s v="Weekday"/>
    <m/>
  </r>
  <r>
    <s v="WEB-8321"/>
    <d v="2023-01-29T00:00:00"/>
    <s v="Saanvi Kumar"/>
    <s v="Chennai"/>
    <s v="Beauty"/>
    <s v="Shampoo 200Ml"/>
    <n v="1"/>
    <n v="158.51"/>
    <s v="Net Banking"/>
    <s v="Delivered"/>
    <n v="2"/>
    <n v="158.51"/>
    <m/>
    <m/>
    <m/>
    <m/>
    <m/>
    <m/>
    <s v="Completed"/>
    <s v="No"/>
    <s v="No"/>
    <m/>
    <n v="558"/>
    <n v="430"/>
    <n v="1098537.4901531704"/>
    <n v="96724.388030634553"/>
    <n v="3.9001122334455669"/>
    <s v="Shampoo 200Ml"/>
    <s v="Beauty"/>
    <s v="Beauty"/>
    <s v="Beauty"/>
    <s v="Beauty"/>
    <n v="64"/>
    <s v="Beauty"/>
    <m/>
    <n v="2023"/>
    <x v="5"/>
    <n v="29"/>
    <n v="1"/>
    <s v="Weekday"/>
    <m/>
  </r>
  <r>
    <s v="WEB-7643"/>
    <d v="2024-06-27T00:00:00"/>
    <s v="Vikram Singh"/>
    <s v="Hyderabad"/>
    <s v="Home &amp; Kitchen"/>
    <s v="Storage Box"/>
    <n v="2"/>
    <n v="321.74"/>
    <s v="Debit Card"/>
    <s v="Delivered"/>
    <n v="5"/>
    <n v="643.48"/>
    <m/>
    <m/>
    <m/>
    <m/>
    <m/>
    <m/>
    <s v="Completed"/>
    <s v="No"/>
    <s v="No"/>
    <m/>
    <n v="559"/>
    <n v="408"/>
    <n v="1463424.4009529033"/>
    <n v="118285.78776560788"/>
    <n v="3.8140589569160999"/>
    <s v="Storage Box"/>
    <s v="Home &amp; Kitchen"/>
    <s v="Home &amp; Kitchen"/>
    <s v="Home &amp; Kitchen"/>
    <s v="Home &amp; Kitchen"/>
    <n v="8"/>
    <s v="Home &amp; Kitchen"/>
    <m/>
    <n v="2024"/>
    <x v="11"/>
    <n v="27"/>
    <n v="5"/>
    <s v="Weekday"/>
    <m/>
  </r>
  <r>
    <s v="WEB-7415"/>
    <d v="2023-03-12T00:00:00"/>
    <s v="Meera Reddy"/>
    <s v="Hyderabad"/>
    <s v="Beauty"/>
    <s v="Perfume 50Ml"/>
    <n v="2"/>
    <n v="244.31"/>
    <s v="Net Banking"/>
    <s v="Delivered"/>
    <n v="3"/>
    <n v="488.62"/>
    <m/>
    <m/>
    <m/>
    <m/>
    <m/>
    <m/>
    <s v="Completed"/>
    <s v="No"/>
    <s v="No"/>
    <m/>
    <n v="559"/>
    <n v="408"/>
    <n v="1098537.4901531704"/>
    <n v="96724.388030634553"/>
    <n v="3.9001122334455669"/>
    <s v="Perfume 50Ml"/>
    <s v="Beauty"/>
    <s v="Beauty"/>
    <s v="Beauty"/>
    <s v="Beauty"/>
    <n v="18"/>
    <s v="Beauty"/>
    <m/>
    <n v="2023"/>
    <x v="4"/>
    <n v="12"/>
    <n v="1"/>
    <s v="Weekday"/>
    <m/>
  </r>
  <r>
    <s v="WEB-7577"/>
    <d v="2025-04-15T00:00:00"/>
    <s v="Aarav Mehta"/>
    <s v="Kolkata"/>
    <s v="Beauty"/>
    <s v="Hair Oil"/>
    <n v="1"/>
    <n v="310.85000000000002"/>
    <s v="Cash On Delivery"/>
    <s v="Returned"/>
    <n v="4"/>
    <n v="310.85000000000002"/>
    <m/>
    <m/>
    <m/>
    <m/>
    <m/>
    <m/>
    <s v="Completed"/>
    <s v="No"/>
    <s v="No"/>
    <m/>
    <n v="590"/>
    <n v="451"/>
    <n v="1098537.4901531704"/>
    <n v="96724.388030634553"/>
    <n v="3.9001122334455669"/>
    <s v="Hair Oil"/>
    <s v="Beauty"/>
    <s v="Beauty"/>
    <s v="Beauty"/>
    <s v="Beauty"/>
    <n v="70"/>
    <s v="Beauty"/>
    <m/>
    <n v="2025"/>
    <x v="7"/>
    <n v="15"/>
    <n v="3"/>
    <s v="Weekday"/>
    <m/>
  </r>
  <r>
    <s v="WEB-7898"/>
    <d v="2024-06-05T00:00:00"/>
    <s v="Kavya Menon"/>
    <s v="Kolkata"/>
    <s v="Beauty"/>
    <s v="Lipstick"/>
    <n v="2"/>
    <n v="822.12"/>
    <s v="Debit Card"/>
    <s v="Delivered"/>
    <n v="4"/>
    <n v="1644.24"/>
    <m/>
    <m/>
    <m/>
    <m/>
    <m/>
    <m/>
    <s v="Completed"/>
    <s v="Yes"/>
    <s v="No"/>
    <m/>
    <n v="590"/>
    <n v="451"/>
    <n v="1098537.4901531704"/>
    <n v="96724.388030634553"/>
    <n v="3.9001122334455669"/>
    <s v="Lipstick"/>
    <s v="Beauty"/>
    <s v="Beauty"/>
    <s v="Beauty"/>
    <s v="Beauty"/>
    <n v="10"/>
    <s v="Beauty"/>
    <m/>
    <n v="2024"/>
    <x v="11"/>
    <n v="5"/>
    <n v="4"/>
    <s v="Weekday"/>
    <m/>
  </r>
  <r>
    <s v="WEB-8428"/>
    <d v="2023-03-18T00:00:00"/>
    <s v="Meera Kumar"/>
    <s v="Ahmedabad"/>
    <s v="Home &amp; Kitchen"/>
    <s v="Non-Stick Pan"/>
    <n v="1"/>
    <n v="1289.54"/>
    <s v="Cash On Delivery"/>
    <s v="Delivered"/>
    <n v="4"/>
    <n v="1289.54"/>
    <m/>
    <m/>
    <m/>
    <m/>
    <m/>
    <m/>
    <s v="Completed"/>
    <s v="Yes"/>
    <s v="No"/>
    <m/>
    <n v="589"/>
    <n v="426"/>
    <n v="1463424.4009529033"/>
    <n v="118285.78776560788"/>
    <n v="3.8140589569160999"/>
    <s v="Non-Stick Pan"/>
    <s v="Home &amp; Kitchen"/>
    <s v="Home &amp; Kitchen"/>
    <s v="Home &amp; Kitchen"/>
    <s v="Home &amp; Kitchen"/>
    <n v="7"/>
    <s v="Home &amp; Kitchen"/>
    <m/>
    <n v="2023"/>
    <x v="4"/>
    <n v="18"/>
    <n v="7"/>
    <s v="Weekday"/>
    <m/>
  </r>
  <r>
    <s v="WEB-7611"/>
    <d v="2024-07-10T00:00:00"/>
    <s v="Karan Patel"/>
    <s v="Pune"/>
    <s v="Home &amp; Kitchen"/>
    <s v="Non-Stick Pan"/>
    <n v="1"/>
    <n v="500.86"/>
    <s v="Debit Card"/>
    <s v="Delivered"/>
    <n v="3"/>
    <n v="500.86"/>
    <m/>
    <m/>
    <m/>
    <m/>
    <m/>
    <m/>
    <s v="Completed"/>
    <s v="No"/>
    <s v="No"/>
    <m/>
    <n v="595"/>
    <n v="444"/>
    <n v="1463424.4009529033"/>
    <n v="118285.78776560788"/>
    <n v="3.8140589569160999"/>
    <s v="Non-Stick Pan"/>
    <s v="Home &amp; Kitchen"/>
    <s v="Home &amp; Kitchen"/>
    <s v="Home &amp; Kitchen"/>
    <s v="Home &amp; Kitchen"/>
    <n v="7"/>
    <s v="Home &amp; Kitchen"/>
    <m/>
    <n v="2024"/>
    <x v="2"/>
    <n v="10"/>
    <n v="4"/>
    <s v="Weekday"/>
    <m/>
  </r>
  <r>
    <s v="WEB-5142"/>
    <d v="2024-05-18T00:00:00"/>
    <s v="Riya Nair"/>
    <s v="Mumbai"/>
    <s v="Home &amp; Kitchen"/>
    <s v="Table Lamp"/>
    <n v="1"/>
    <n v="734.63"/>
    <s v="Credit Card"/>
    <s v="Delivered"/>
    <n v="4"/>
    <n v="734.63"/>
    <m/>
    <m/>
    <m/>
    <m/>
    <m/>
    <m/>
    <s v="Completed"/>
    <s v="No"/>
    <s v="No"/>
    <m/>
    <n v="619"/>
    <n v="468"/>
    <n v="1463424.4009529033"/>
    <n v="118285.78776560788"/>
    <n v="3.8140589569160999"/>
    <s v="Table Lamp"/>
    <s v="Home &amp; Kitchen"/>
    <s v="Home &amp; Kitchen"/>
    <s v="Home &amp; Kitchen"/>
    <s v="Home &amp; Kitchen"/>
    <n v="32"/>
    <s v="Home &amp; Kitchen"/>
    <m/>
    <n v="2024"/>
    <x v="6"/>
    <n v="18"/>
    <n v="7"/>
    <s v="Weekday"/>
    <m/>
  </r>
  <r>
    <s v="WEB-6187"/>
    <d v="2025-02-16T00:00:00"/>
    <s v="Diya Nair"/>
    <s v="Mumbai"/>
    <s v="Electronics"/>
    <s v="Bluetooth Speaker"/>
    <n v="2"/>
    <n v="2008.44"/>
    <s v="Cash On Delivery"/>
    <s v="Delivered"/>
    <n v="5"/>
    <n v="4016.88"/>
    <m/>
    <m/>
    <m/>
    <m/>
    <m/>
    <m/>
    <s v="Completed"/>
    <s v="Yes"/>
    <s v="No"/>
    <m/>
    <n v="619"/>
    <n v="468"/>
    <n v="2759712.3299794244"/>
    <n v="330643.50635802455"/>
    <n v="3.8641711229946525"/>
    <s v="Bluetooth Speaker"/>
    <s v="Electronics"/>
    <s v="Electronics"/>
    <s v="Electronics"/>
    <s v="Electronics"/>
    <n v="48"/>
    <s v="Electronics"/>
    <m/>
    <n v="2025"/>
    <x v="0"/>
    <n v="16"/>
    <n v="1"/>
    <s v="Weekday"/>
    <m/>
  </r>
  <r>
    <s v="WEB-5861"/>
    <d v="2024-09-17T00:00:00"/>
    <s v="Diya Mehta"/>
    <s v="Pune"/>
    <s v="Electronics"/>
    <s v="Bluetooth Speaker"/>
    <n v="2"/>
    <n v="2248.3000000000002"/>
    <s v="Cash On Delivery"/>
    <s v="Delivered"/>
    <n v="4"/>
    <n v="4496.6000000000004"/>
    <m/>
    <m/>
    <m/>
    <m/>
    <m/>
    <m/>
    <s v="Completed"/>
    <s v="Yes"/>
    <s v="No"/>
    <m/>
    <n v="595"/>
    <n v="444"/>
    <n v="2759712.3299794244"/>
    <n v="330643.50635802455"/>
    <n v="3.8641711229946525"/>
    <s v="Bluetooth Speaker"/>
    <s v="Electronics"/>
    <s v="Electronics"/>
    <s v="Electronics"/>
    <s v="Electronics"/>
    <n v="48"/>
    <s v="Electronics"/>
    <m/>
    <n v="2024"/>
    <x v="1"/>
    <n v="17"/>
    <n v="3"/>
    <s v="Weekday"/>
    <m/>
  </r>
  <r>
    <s v="WEB-7463"/>
    <d v="2024-04-27T00:00:00"/>
    <s v="Saanvi Bose"/>
    <s v="Ahmedabad"/>
    <s v="Books"/>
    <s v="Cookbook"/>
    <n v="2"/>
    <n v="330.46"/>
    <s v="Upi"/>
    <s v="Delivered"/>
    <n v="3"/>
    <n v="660.92"/>
    <m/>
    <m/>
    <m/>
    <m/>
    <m/>
    <m/>
    <s v="Completed"/>
    <s v="No"/>
    <s v="No"/>
    <m/>
    <n v="589"/>
    <n v="426"/>
    <n v="594714.6477588166"/>
    <n v="60882.938065984097"/>
    <n v="3.804733727810651"/>
    <s v="Cookbook"/>
    <s v="Books"/>
    <s v="Books"/>
    <s v="Books"/>
    <s v="Books"/>
    <n v="4"/>
    <s v="Books"/>
    <m/>
    <n v="2024"/>
    <x v="7"/>
    <n v="27"/>
    <n v="7"/>
    <s v="Weekday"/>
    <m/>
  </r>
  <r>
    <s v="WEB-8698"/>
    <d v="2023-11-11T00:00:00"/>
    <s v="Sanjay Mehta"/>
    <s v="Delhi"/>
    <s v="Books"/>
    <s v="Notebook Set"/>
    <n v="1"/>
    <n v="147.13"/>
    <s v="Credit Card"/>
    <s v="Pending"/>
    <n v="5"/>
    <n v="147.13"/>
    <m/>
    <m/>
    <m/>
    <m/>
    <m/>
    <m/>
    <s v="Pending"/>
    <s v="No"/>
    <s v="Yes"/>
    <m/>
    <n v="573"/>
    <n v="450"/>
    <n v="594714.6477588166"/>
    <n v="60882.938065984097"/>
    <n v="3.804733727810651"/>
    <s v="Notebook Set"/>
    <s v="Books"/>
    <s v="Books"/>
    <s v="Books"/>
    <s v="Books"/>
    <n v="20"/>
    <s v="Books"/>
    <m/>
    <n v="2023"/>
    <x v="3"/>
    <n v="11"/>
    <n v="7"/>
    <s v="Weekday"/>
    <m/>
  </r>
  <r>
    <s v="WEB-8370"/>
    <d v="2024-07-01T00:00:00"/>
    <s v="Sanjay Nair"/>
    <s v="Chennai"/>
    <s v="Books"/>
    <s v="Self-Help Book"/>
    <n v="1"/>
    <n v="491.5"/>
    <s v="Credit Card"/>
    <s v="Delivered"/>
    <n v="3"/>
    <n v="491.5"/>
    <m/>
    <m/>
    <m/>
    <m/>
    <m/>
    <m/>
    <s v="Completed"/>
    <s v="No"/>
    <s v="No"/>
    <m/>
    <n v="558"/>
    <n v="430"/>
    <n v="594714.6477588166"/>
    <n v="60882.938065984097"/>
    <n v="3.804733727810651"/>
    <s v="Self-Help Book"/>
    <s v="Books"/>
    <s v="Books"/>
    <s v="Books"/>
    <s v="Books"/>
    <n v="19"/>
    <s v="Books"/>
    <m/>
    <n v="2024"/>
    <x v="2"/>
    <n v="1"/>
    <n v="2"/>
    <s v="Weekend"/>
    <m/>
  </r>
  <r>
    <s v="WEB-5655"/>
    <d v="2023-04-28T00:00:00"/>
    <s v="Simran Bose"/>
    <s v="Chennai"/>
    <s v="Fashion"/>
    <s v="Men'S T-Shirt"/>
    <n v="1"/>
    <n v="1579.03"/>
    <s v="Net Banking"/>
    <s v="Delivered"/>
    <n v="5"/>
    <n v="1579.03"/>
    <m/>
    <m/>
    <m/>
    <m/>
    <m/>
    <m/>
    <s v="Completed"/>
    <s v="Yes"/>
    <s v="No"/>
    <m/>
    <n v="558"/>
    <n v="430"/>
    <n v="1892867.2841657216"/>
    <n v="199432.98236095349"/>
    <n v="3.8949824970828471"/>
    <s v="Men'S T-Shirt"/>
    <s v="Fashion"/>
    <s v="Fashion"/>
    <s v="Fashion"/>
    <s v="Fashion"/>
    <n v="55"/>
    <s v="Fashion"/>
    <m/>
    <n v="2023"/>
    <x v="7"/>
    <n v="28"/>
    <n v="6"/>
    <s v="Weekday"/>
    <m/>
  </r>
  <r>
    <s v="WEB-6243"/>
    <d v="2023-07-01T00:00:00"/>
    <s v="Aarav Khan"/>
    <s v="Chennai"/>
    <s v="Fashion"/>
    <s v="Men'S T-Shirt"/>
    <n v="1"/>
    <n v="1668.73"/>
    <s v="Credit Card"/>
    <s v="Pending"/>
    <n v="5"/>
    <n v="1668.73"/>
    <m/>
    <m/>
    <m/>
    <m/>
    <m/>
    <m/>
    <s v="Pending"/>
    <s v="No"/>
    <s v="Yes"/>
    <m/>
    <n v="558"/>
    <n v="430"/>
    <n v="1892867.2841657216"/>
    <n v="199432.98236095349"/>
    <n v="3.8949824970828471"/>
    <s v="Men'S T-Shirt"/>
    <s v="Fashion"/>
    <s v="Fashion"/>
    <s v="Fashion"/>
    <s v="Fashion"/>
    <n v="55"/>
    <s v="Fashion"/>
    <m/>
    <n v="2023"/>
    <x v="2"/>
    <n v="1"/>
    <n v="7"/>
    <s v="Weekend"/>
    <m/>
  </r>
  <r>
    <s v="WEB-6829"/>
    <d v="2023-11-20T00:00:00"/>
    <s v="Karan Bose"/>
    <s v="Pune"/>
    <s v="Home &amp; Kitchen"/>
    <s v="Water Bottle"/>
    <n v="1"/>
    <n v="183.87"/>
    <s v="Debit Card"/>
    <s v="Delivered"/>
    <n v="2"/>
    <n v="183.87"/>
    <m/>
    <m/>
    <m/>
    <m/>
    <m/>
    <m/>
    <s v="Completed"/>
    <s v="No"/>
    <s v="No"/>
    <m/>
    <n v="595"/>
    <n v="444"/>
    <n v="1463424.4009529033"/>
    <n v="118285.78776560788"/>
    <n v="3.8140589569160999"/>
    <s v="Water Bottle"/>
    <s v="Home &amp; Kitchen"/>
    <s v="Home &amp; Kitchen"/>
    <s v="Home &amp; Kitchen"/>
    <s v="Home &amp; Kitchen"/>
    <n v="2"/>
    <s v="Home &amp; Kitchen"/>
    <m/>
    <n v="2023"/>
    <x v="3"/>
    <n v="20"/>
    <n v="2"/>
    <s v="Weekday"/>
    <m/>
  </r>
  <r>
    <s v="WEB-8235"/>
    <d v="2025-05-28T00:00:00"/>
    <s v="Ananya Das"/>
    <s v="Delhi"/>
    <s v="Fashion"/>
    <s v="Sunglasses"/>
    <n v="2"/>
    <n v="1098.27"/>
    <s v="Upi"/>
    <s v="Delivered"/>
    <n v="3"/>
    <n v="2196.54"/>
    <m/>
    <m/>
    <m/>
    <m/>
    <m/>
    <m/>
    <s v="Completed"/>
    <s v="Yes"/>
    <s v="No"/>
    <m/>
    <n v="573"/>
    <n v="450"/>
    <n v="1892867.2841657216"/>
    <n v="199432.98236095349"/>
    <n v="3.8949824970828471"/>
    <s v="Sunglasses"/>
    <s v="Fashion"/>
    <s v="Fashion"/>
    <s v="Fashion"/>
    <s v="Fashion"/>
    <n v="53"/>
    <s v="Fashion"/>
    <m/>
    <n v="2025"/>
    <x v="6"/>
    <n v="28"/>
    <n v="4"/>
    <s v="Weekday"/>
    <m/>
  </r>
  <r>
    <s v="WEB-8205"/>
    <d v="2024-04-14T00:00:00"/>
    <s v="Diya Chatterjee"/>
    <s v="Ahmedabad"/>
    <s v="Fashion"/>
    <s v="Men'S T-Shirt"/>
    <n v="3"/>
    <n v="2361.66"/>
    <s v="Credit Card"/>
    <s v="Delivered"/>
    <n v="3"/>
    <n v="7084.98"/>
    <m/>
    <m/>
    <m/>
    <m/>
    <m/>
    <m/>
    <s v="Completed"/>
    <s v="Yes"/>
    <s v="No"/>
    <m/>
    <n v="589"/>
    <n v="426"/>
    <n v="1892867.2841657216"/>
    <n v="199432.98236095349"/>
    <n v="3.8949824970828471"/>
    <s v="Men'S T-Shirt"/>
    <s v="Fashion"/>
    <s v="Fashion"/>
    <s v="Fashion"/>
    <s v="Fashion"/>
    <n v="55"/>
    <s v="Fashion"/>
    <m/>
    <n v="2024"/>
    <x v="7"/>
    <n v="14"/>
    <n v="1"/>
    <s v="Weekday"/>
    <m/>
  </r>
  <r>
    <s v="WEB-6175"/>
    <d v="2024-02-26T00:00:00"/>
    <s v="Rohan Kapoor"/>
    <s v="Pune"/>
    <s v="Home &amp; Kitchen"/>
    <s v="Led Bulb Pack"/>
    <n v="2"/>
    <n v="1860.45"/>
    <s v="Net Banking"/>
    <s v="Cancelled"/>
    <n v="4"/>
    <n v="3720.9"/>
    <m/>
    <m/>
    <m/>
    <m/>
    <m/>
    <m/>
    <s v="Lost Sale"/>
    <s v="No"/>
    <s v="Yes"/>
    <m/>
    <n v="595"/>
    <n v="444"/>
    <n v="1463424.4009529033"/>
    <n v="118285.78776560788"/>
    <n v="3.8140589569160999"/>
    <s v="Led Bulb Pack"/>
    <s v="Home &amp; Kitchen"/>
    <s v="Home &amp; Kitchen"/>
    <s v="Home &amp; Kitchen"/>
    <s v="Home &amp; Kitchen"/>
    <n v="76"/>
    <s v="Home &amp; Kitchen"/>
    <m/>
    <n v="2024"/>
    <x v="0"/>
    <n v="26"/>
    <n v="2"/>
    <s v="Weekday"/>
    <m/>
  </r>
  <r>
    <s v="WEB-9289"/>
    <d v="2025-03-27T00:00:00"/>
    <s v="Sanjay Chatterjee"/>
    <s v="Bengaluru"/>
    <s v="Electronics"/>
    <s v="Power Bank 10000Mah"/>
    <n v="1"/>
    <n v="732.93"/>
    <s v="Cash On Delivery"/>
    <s v="Delivered"/>
    <n v="4"/>
    <n v="732.93"/>
    <m/>
    <m/>
    <m/>
    <m/>
    <m/>
    <m/>
    <s v="Completed"/>
    <s v="No"/>
    <s v="No"/>
    <m/>
    <n v="567"/>
    <n v="440"/>
    <n v="2759712.3299794244"/>
    <n v="330643.50635802455"/>
    <n v="3.8641711229946525"/>
    <s v="Power Bank 10000Mah"/>
    <s v="Electronics"/>
    <s v="Electronics"/>
    <s v="Electronics"/>
    <s v="Electronics"/>
    <n v="3"/>
    <s v="Electronics"/>
    <m/>
    <n v="2025"/>
    <x v="4"/>
    <n v="27"/>
    <n v="5"/>
    <s v="Weekday"/>
    <m/>
  </r>
  <r>
    <s v="WEB-5068"/>
    <d v="2024-05-09T00:00:00"/>
    <s v="Tanya Bose"/>
    <s v="Chennai"/>
    <s v="Books"/>
    <s v="Cookbook"/>
    <n v="1"/>
    <n v="530.07000000000005"/>
    <s v="Net Banking"/>
    <s v="Returned"/>
    <n v="5"/>
    <n v="530.07000000000005"/>
    <m/>
    <m/>
    <m/>
    <m/>
    <m/>
    <m/>
    <s v="Completed"/>
    <s v="No"/>
    <s v="No"/>
    <m/>
    <n v="558"/>
    <n v="430"/>
    <n v="594714.6477588166"/>
    <n v="60882.938065984097"/>
    <n v="3.804733727810651"/>
    <s v="Cookbook"/>
    <s v="Books"/>
    <s v="Books"/>
    <s v="Books"/>
    <s v="Books"/>
    <n v="4"/>
    <s v="Books"/>
    <m/>
    <n v="2024"/>
    <x v="6"/>
    <n v="9"/>
    <n v="5"/>
    <s v="Weekday"/>
    <m/>
  </r>
  <r>
    <s v="WEB-6628"/>
    <d v="2023-07-14T00:00:00"/>
    <s v="Vivaan Verma"/>
    <s v="Chennai"/>
    <s v="Home &amp; Kitchen"/>
    <s v="Non-Stick Pan"/>
    <n v="1"/>
    <n v="1179.92"/>
    <s v="Upi"/>
    <s v="Delivered"/>
    <n v="4"/>
    <n v="1179.92"/>
    <m/>
    <m/>
    <m/>
    <m/>
    <m/>
    <m/>
    <s v="Completed"/>
    <s v="Yes"/>
    <s v="No"/>
    <m/>
    <n v="558"/>
    <n v="430"/>
    <n v="1463424.4009529033"/>
    <n v="118285.78776560788"/>
    <n v="3.8140589569160999"/>
    <s v="Non-Stick Pan"/>
    <s v="Home &amp; Kitchen"/>
    <s v="Home &amp; Kitchen"/>
    <s v="Home &amp; Kitchen"/>
    <s v="Home &amp; Kitchen"/>
    <n v="7"/>
    <s v="Home &amp; Kitchen"/>
    <m/>
    <n v="2023"/>
    <x v="2"/>
    <n v="14"/>
    <n v="6"/>
    <s v="Weekday"/>
    <m/>
  </r>
  <r>
    <s v="WEB-8500"/>
    <d v="2023-07-01T00:00:00"/>
    <s v="Diya Mehta"/>
    <s v="Delhi"/>
    <s v="Electronics"/>
    <s v="Bluetooth Speaker"/>
    <n v="1"/>
    <n v="574.98"/>
    <s v="Net Banking"/>
    <s v="Delivered"/>
    <n v="4"/>
    <n v="574.98"/>
    <m/>
    <m/>
    <m/>
    <m/>
    <m/>
    <m/>
    <s v="Completed"/>
    <s v="No"/>
    <s v="No"/>
    <m/>
    <n v="573"/>
    <n v="450"/>
    <n v="2759712.3299794244"/>
    <n v="330643.50635802455"/>
    <n v="3.8641711229946525"/>
    <s v="Bluetooth Speaker"/>
    <s v="Electronics"/>
    <s v="Electronics"/>
    <s v="Electronics"/>
    <s v="Electronics"/>
    <n v="48"/>
    <s v="Electronics"/>
    <m/>
    <n v="2023"/>
    <x v="2"/>
    <n v="1"/>
    <n v="7"/>
    <s v="Weekend"/>
    <m/>
  </r>
  <r>
    <s v="WEB-9269"/>
    <d v="2024-06-28T00:00:00"/>
    <s v="Ishaan Bose"/>
    <s v="Pune"/>
    <s v="Fashion"/>
    <s v="Denim Jeans"/>
    <n v="2"/>
    <n v="1916.05"/>
    <s v="Upi"/>
    <s v="Delivered"/>
    <n v="4"/>
    <n v="3832.1"/>
    <m/>
    <m/>
    <m/>
    <m/>
    <m/>
    <m/>
    <s v="Completed"/>
    <s v="Yes"/>
    <s v="No"/>
    <m/>
    <n v="595"/>
    <n v="444"/>
    <n v="1892867.2841657216"/>
    <n v="199432.98236095349"/>
    <n v="3.8949824970828471"/>
    <s v="Denim Jeans"/>
    <s v="Fashion"/>
    <s v="Fashion"/>
    <s v="Fashion"/>
    <s v="Fashion"/>
    <n v="6"/>
    <s v="Fashion"/>
    <m/>
    <n v="2024"/>
    <x v="11"/>
    <n v="28"/>
    <n v="6"/>
    <s v="Weekday"/>
    <m/>
  </r>
  <r>
    <s v="WEB-6185"/>
    <d v="2023-07-14T00:00:00"/>
    <s v="Kavya Chatterjee"/>
    <s v="Hyderabad"/>
    <s v="Electronics"/>
    <s v="Power Bank 10000Mah"/>
    <n v="1"/>
    <n v="1771.77"/>
    <s v="Net Banking"/>
    <s v="Delivered"/>
    <n v="4"/>
    <n v="1771.77"/>
    <m/>
    <m/>
    <m/>
    <m/>
    <m/>
    <m/>
    <s v="Completed"/>
    <s v="Yes"/>
    <s v="No"/>
    <m/>
    <n v="559"/>
    <n v="408"/>
    <n v="2759712.3299794244"/>
    <n v="330643.50635802455"/>
    <n v="3.8641711229946525"/>
    <s v="Power Bank 10000Mah"/>
    <s v="Electronics"/>
    <s v="Electronics"/>
    <s v="Electronics"/>
    <s v="Electronics"/>
    <n v="3"/>
    <s v="Electronics"/>
    <m/>
    <n v="2023"/>
    <x v="2"/>
    <n v="14"/>
    <n v="6"/>
    <s v="Weekday"/>
    <m/>
  </r>
  <r>
    <s v="WEB-5320"/>
    <d v="2023-12-05T00:00:00"/>
    <s v="Neha Malhotra"/>
    <s v="Bengaluru"/>
    <s v="Books"/>
    <s v="Cookbook"/>
    <n v="1"/>
    <n v="278.39"/>
    <s v="Upi"/>
    <s v="Returned"/>
    <n v="5"/>
    <n v="278.39"/>
    <m/>
    <m/>
    <m/>
    <m/>
    <m/>
    <m/>
    <s v="Completed"/>
    <s v="No"/>
    <s v="No"/>
    <m/>
    <n v="567"/>
    <n v="440"/>
    <n v="594714.6477588166"/>
    <n v="60882.938065984097"/>
    <n v="3.804733727810651"/>
    <s v="Cookbook"/>
    <s v="Books"/>
    <s v="Books"/>
    <s v="Books"/>
    <s v="Books"/>
    <n v="4"/>
    <s v="Books"/>
    <m/>
    <n v="2023"/>
    <x v="10"/>
    <n v="5"/>
    <n v="3"/>
    <s v="Weekday"/>
    <m/>
  </r>
  <r>
    <s v="WEB-9581"/>
    <d v="2023-08-06T00:00:00"/>
    <s v="Saanvi Bose"/>
    <s v="Mumbai"/>
    <s v="Home &amp; Kitchen"/>
    <s v="Non-Stick Pan"/>
    <n v="1"/>
    <n v="619.14"/>
    <s v="Net Banking"/>
    <s v="Delivered"/>
    <n v="4"/>
    <n v="619.14"/>
    <m/>
    <m/>
    <m/>
    <m/>
    <m/>
    <m/>
    <s v="Completed"/>
    <s v="No"/>
    <s v="No"/>
    <m/>
    <n v="619"/>
    <n v="468"/>
    <n v="1463424.4009529033"/>
    <n v="118285.78776560788"/>
    <n v="3.8140589569160999"/>
    <s v="Non-Stick Pan"/>
    <s v="Home &amp; Kitchen"/>
    <s v="Home &amp; Kitchen"/>
    <s v="Home &amp; Kitchen"/>
    <s v="Home &amp; Kitchen"/>
    <n v="7"/>
    <s v="Home &amp; Kitchen"/>
    <m/>
    <n v="2023"/>
    <x v="9"/>
    <n v="6"/>
    <n v="1"/>
    <s v="Weekday"/>
    <m/>
  </r>
  <r>
    <s v="WEB-6438"/>
    <d v="2023-11-23T00:00:00"/>
    <s v="Rohan Gupta"/>
    <s v="Pune"/>
    <s v="Books"/>
    <s v="Notebook Set"/>
    <n v="1"/>
    <n v="650.95000000000005"/>
    <s v="Cash On Delivery"/>
    <s v="Delivered"/>
    <m/>
    <n v="650.95000000000005"/>
    <m/>
    <m/>
    <m/>
    <m/>
    <m/>
    <m/>
    <s v="Completed"/>
    <s v="No"/>
    <s v="No"/>
    <m/>
    <n v="595"/>
    <n v="444"/>
    <n v="594714.6477588166"/>
    <n v="60882.938065984097"/>
    <n v="3.804733727810651"/>
    <s v="Notebook Set"/>
    <s v="Books"/>
    <s v="Books"/>
    <s v="Books"/>
    <s v="Books"/>
    <n v="20"/>
    <s v="Books"/>
    <m/>
    <n v="2023"/>
    <x v="3"/>
    <n v="23"/>
    <n v="5"/>
    <s v="Weekday"/>
    <m/>
  </r>
  <r>
    <s v="WEB-9663"/>
    <d v="2024-09-04T00:00:00"/>
    <s v="Meera Sharma"/>
    <s v="Hyderabad"/>
    <s v="Books"/>
    <s v="Notebook Set"/>
    <n v="1"/>
    <n v="339.26"/>
    <s v="Debit Card"/>
    <s v="Returned"/>
    <n v="5"/>
    <n v="339.26"/>
    <m/>
    <m/>
    <m/>
    <m/>
    <m/>
    <m/>
    <s v="Completed"/>
    <s v="No"/>
    <s v="No"/>
    <m/>
    <n v="559"/>
    <n v="408"/>
    <n v="594714.6477588166"/>
    <n v="60882.938065984097"/>
    <n v="3.804733727810651"/>
    <s v="Notebook Set"/>
    <s v="Books"/>
    <s v="Books"/>
    <s v="Books"/>
    <s v="Books"/>
    <n v="20"/>
    <s v="Books"/>
    <m/>
    <n v="2024"/>
    <x v="1"/>
    <n v="4"/>
    <n v="4"/>
    <s v="Weekday"/>
    <m/>
  </r>
  <r>
    <s v="WEB-5079"/>
    <d v="2023-06-18T00:00:00"/>
    <s v="Vivaan Nair"/>
    <s v="Mumbai"/>
    <s v="Home &amp; Kitchen"/>
    <s v="Non-Stick Pan"/>
    <n v="3"/>
    <n v="760.85"/>
    <s v="Cash On Delivery"/>
    <s v="Delivered"/>
    <n v="4"/>
    <n v="2282.5500000000002"/>
    <m/>
    <m/>
    <m/>
    <m/>
    <m/>
    <m/>
    <s v="Completed"/>
    <s v="Yes"/>
    <s v="No"/>
    <m/>
    <n v="619"/>
    <n v="468"/>
    <n v="1463424.4009529033"/>
    <n v="118285.78776560788"/>
    <n v="3.8140589569160999"/>
    <s v="Non-Stick Pan"/>
    <s v="Home &amp; Kitchen"/>
    <s v="Home &amp; Kitchen"/>
    <s v="Home &amp; Kitchen"/>
    <s v="Home &amp; Kitchen"/>
    <n v="7"/>
    <s v="Home &amp; Kitchen"/>
    <m/>
    <n v="2023"/>
    <x v="11"/>
    <n v="18"/>
    <n v="1"/>
    <s v="Weekday"/>
    <m/>
  </r>
  <r>
    <s v="WEB-6842"/>
    <d v="2025-02-16T00:00:00"/>
    <s v="Ishaan Gupta"/>
    <s v="Hyderabad"/>
    <s v="Books"/>
    <s v="Kids Story Book"/>
    <n v="1"/>
    <n v="173.37"/>
    <s v="Debit Card"/>
    <s v="Delivered"/>
    <n v="3"/>
    <n v="173.37"/>
    <m/>
    <m/>
    <m/>
    <m/>
    <m/>
    <m/>
    <s v="Completed"/>
    <s v="No"/>
    <s v="No"/>
    <m/>
    <n v="559"/>
    <n v="408"/>
    <n v="594714.6477588166"/>
    <n v="60882.938065984097"/>
    <n v="3.804733727810651"/>
    <s v="Kids Story Book"/>
    <s v="Books"/>
    <s v="Books"/>
    <s v="Books"/>
    <s v="Books"/>
    <n v="23"/>
    <s v="Books"/>
    <m/>
    <n v="2025"/>
    <x v="0"/>
    <n v="16"/>
    <n v="1"/>
    <s v="Weekday"/>
    <m/>
  </r>
  <r>
    <s v="WEB-9557"/>
    <d v="2023-11-29T00:00:00"/>
    <s v="Ishaan Sharma"/>
    <s v="Chennai"/>
    <s v="Beauty"/>
    <s v="Face Cream"/>
    <n v="1"/>
    <n v="511.42"/>
    <s v="Upi"/>
    <s v="Delivered"/>
    <n v="2"/>
    <n v="511.42"/>
    <m/>
    <m/>
    <m/>
    <m/>
    <m/>
    <m/>
    <s v="Completed"/>
    <s v="No"/>
    <s v="No"/>
    <m/>
    <n v="558"/>
    <n v="430"/>
    <n v="1098537.4901531704"/>
    <n v="96724.388030634553"/>
    <n v="3.9001122334455669"/>
    <s v="Face Cream"/>
    <s v="Beauty"/>
    <s v="Beauty"/>
    <s v="Beauty"/>
    <s v="Beauty"/>
    <n v="80"/>
    <s v="Beauty"/>
    <m/>
    <n v="2023"/>
    <x v="3"/>
    <n v="29"/>
    <n v="4"/>
    <s v="Weekday"/>
    <m/>
  </r>
  <r>
    <s v="WEB-8547"/>
    <d v="2025-03-08T00:00:00"/>
    <s v="Saanvi Mehta"/>
    <s v="Bengaluru"/>
    <s v="Fashion"/>
    <s v="Sunglasses"/>
    <n v="2"/>
    <n v="470.57"/>
    <s v="Debit Card"/>
    <s v="Pending"/>
    <n v="3"/>
    <n v="941.14"/>
    <m/>
    <m/>
    <m/>
    <m/>
    <m/>
    <m/>
    <s v="Pending"/>
    <s v="No"/>
    <s v="Yes"/>
    <m/>
    <n v="567"/>
    <n v="440"/>
    <n v="1892867.2841657216"/>
    <n v="199432.98236095349"/>
    <n v="3.8949824970828471"/>
    <s v="Sunglasses"/>
    <s v="Fashion"/>
    <s v="Fashion"/>
    <s v="Fashion"/>
    <s v="Fashion"/>
    <n v="53"/>
    <s v="Fashion"/>
    <m/>
    <n v="2025"/>
    <x v="4"/>
    <n v="8"/>
    <n v="7"/>
    <s v="Weekday"/>
    <m/>
  </r>
  <r>
    <s v="WEB-9559"/>
    <d v="2025-03-22T00:00:00"/>
    <s v="Aarav Reddy"/>
    <s v="Mumbai"/>
    <s v="Home &amp; Kitchen"/>
    <s v="Table Lamp"/>
    <n v="1"/>
    <n v="1641.54"/>
    <s v="Debit Card"/>
    <s v="Delivered"/>
    <n v="5"/>
    <n v="1641.54"/>
    <m/>
    <m/>
    <m/>
    <m/>
    <m/>
    <m/>
    <s v="Completed"/>
    <s v="Yes"/>
    <s v="No"/>
    <m/>
    <n v="619"/>
    <n v="468"/>
    <n v="1463424.4009529033"/>
    <n v="118285.78776560788"/>
    <n v="3.8140589569160999"/>
    <s v="Table Lamp"/>
    <s v="Home &amp; Kitchen"/>
    <s v="Home &amp; Kitchen"/>
    <s v="Home &amp; Kitchen"/>
    <s v="Home &amp; Kitchen"/>
    <n v="32"/>
    <s v="Home &amp; Kitchen"/>
    <m/>
    <n v="2025"/>
    <x v="4"/>
    <n v="22"/>
    <n v="7"/>
    <s v="Weekday"/>
    <m/>
  </r>
  <r>
    <s v="WEB-5933"/>
    <d v="2023-01-06T00:00:00"/>
    <s v="Aarav Malhotra"/>
    <s v="Kolkata"/>
    <s v="Electronics"/>
    <s v="Power Bank 10000Mah"/>
    <n v="1"/>
    <n v="1837.56"/>
    <s v="Debit Card"/>
    <s v="Delivered"/>
    <n v="3"/>
    <n v="1837.56"/>
    <m/>
    <m/>
    <m/>
    <m/>
    <m/>
    <m/>
    <s v="Completed"/>
    <s v="Yes"/>
    <s v="No"/>
    <m/>
    <n v="590"/>
    <n v="451"/>
    <n v="2759712.3299794244"/>
    <n v="330643.50635802455"/>
    <n v="3.8641711229946525"/>
    <s v="Power Bank 10000Mah"/>
    <s v="Electronics"/>
    <s v="Electronics"/>
    <s v="Electronics"/>
    <s v="Electronics"/>
    <n v="3"/>
    <s v="Electronics"/>
    <m/>
    <n v="2023"/>
    <x v="5"/>
    <n v="6"/>
    <n v="6"/>
    <s v="Weekday"/>
    <m/>
  </r>
  <r>
    <s v="WEB-6520"/>
    <d v="2024-03-29T00:00:00"/>
    <s v="Simran Das"/>
    <s v="Hyderabad"/>
    <s v="Books"/>
    <s v="Cookbook"/>
    <n v="1"/>
    <n v="584.99"/>
    <s v="Credit Card"/>
    <s v="Delivered"/>
    <m/>
    <n v="584.99"/>
    <m/>
    <m/>
    <m/>
    <m/>
    <m/>
    <m/>
    <s v="Completed"/>
    <s v="No"/>
    <s v="No"/>
    <m/>
    <n v="559"/>
    <n v="408"/>
    <n v="594714.6477588166"/>
    <n v="60882.938065984097"/>
    <n v="3.804733727810651"/>
    <s v="Cookbook"/>
    <s v="Books"/>
    <s v="Books"/>
    <s v="Books"/>
    <s v="Books"/>
    <n v="4"/>
    <s v="Books"/>
    <m/>
    <n v="2024"/>
    <x v="4"/>
    <n v="29"/>
    <n v="6"/>
    <s v="Weekday"/>
    <m/>
  </r>
  <r>
    <s v="WEB-5470"/>
    <d v="2025-01-03T00:00:00"/>
    <s v="Ishaan Gupta"/>
    <s v="Ahmedabad"/>
    <s v="Home &amp; Kitchen"/>
    <s v="Non-Stick Pan"/>
    <n v="1"/>
    <n v="1519.63"/>
    <s v="Debit Card"/>
    <s v="Delivered"/>
    <n v="5"/>
    <n v="1519.63"/>
    <m/>
    <m/>
    <m/>
    <m/>
    <m/>
    <m/>
    <s v="Completed"/>
    <s v="Yes"/>
    <s v="No"/>
    <m/>
    <n v="589"/>
    <n v="426"/>
    <n v="1463424.4009529033"/>
    <n v="118285.78776560788"/>
    <n v="3.8140589569160999"/>
    <s v="Non-Stick Pan"/>
    <s v="Home &amp; Kitchen"/>
    <s v="Home &amp; Kitchen"/>
    <s v="Home &amp; Kitchen"/>
    <s v="Home &amp; Kitchen"/>
    <n v="7"/>
    <s v="Home &amp; Kitchen"/>
    <m/>
    <n v="2025"/>
    <x v="5"/>
    <n v="3"/>
    <n v="6"/>
    <s v="Weekday"/>
    <m/>
  </r>
  <r>
    <s v="WEB-8870"/>
    <d v="2023-09-19T00:00:00"/>
    <s v="Ananya Nair"/>
    <s v="Delhi"/>
    <s v="Books"/>
    <s v="Self-Help Book"/>
    <n v="1"/>
    <n v="669.45"/>
    <s v="Upi"/>
    <s v="Delivered"/>
    <n v="3"/>
    <n v="669.45"/>
    <m/>
    <m/>
    <m/>
    <m/>
    <m/>
    <m/>
    <s v="Completed"/>
    <s v="No"/>
    <s v="No"/>
    <m/>
    <n v="573"/>
    <n v="450"/>
    <n v="594714.6477588166"/>
    <n v="60882.938065984097"/>
    <n v="3.804733727810651"/>
    <s v="Self-Help Book"/>
    <s v="Books"/>
    <s v="Books"/>
    <s v="Books"/>
    <s v="Books"/>
    <n v="19"/>
    <s v="Books"/>
    <m/>
    <n v="2023"/>
    <x v="1"/>
    <n v="19"/>
    <n v="3"/>
    <s v="Weekday"/>
    <m/>
  </r>
  <r>
    <s v="WEB-6344"/>
    <d v="2023-10-04T00:00:00"/>
    <s v="Kavya Iyer"/>
    <s v="Chennai"/>
    <s v="Beauty"/>
    <s v="Face Cream"/>
    <n v="1"/>
    <n v="875.76"/>
    <s v="Debit Card"/>
    <s v="Delivered"/>
    <n v="5"/>
    <n v="875.76"/>
    <m/>
    <m/>
    <m/>
    <m/>
    <m/>
    <m/>
    <s v="Completed"/>
    <s v="No"/>
    <s v="No"/>
    <m/>
    <n v="558"/>
    <n v="430"/>
    <n v="1098537.4901531704"/>
    <n v="96724.388030634553"/>
    <n v="3.9001122334455669"/>
    <s v="Face Cream"/>
    <s v="Beauty"/>
    <s v="Beauty"/>
    <s v="Beauty"/>
    <s v="Beauty"/>
    <n v="80"/>
    <s v="Beauty"/>
    <m/>
    <n v="2023"/>
    <x v="8"/>
    <n v="4"/>
    <n v="4"/>
    <s v="Weekday"/>
    <m/>
  </r>
  <r>
    <s v="WEB-8454"/>
    <d v="2023-01-24T00:00:00"/>
    <s v="Riya Patel"/>
    <s v="Kolkata"/>
    <s v="Home &amp; Kitchen"/>
    <s v="Storage Box"/>
    <n v="2"/>
    <n v="275.91000000000003"/>
    <s v="Credit Card"/>
    <s v="Delivered"/>
    <n v="5"/>
    <n v="551.82000000000005"/>
    <m/>
    <m/>
    <m/>
    <m/>
    <m/>
    <m/>
    <s v="Completed"/>
    <s v="No"/>
    <s v="No"/>
    <m/>
    <n v="590"/>
    <n v="451"/>
    <n v="1463424.4009529033"/>
    <n v="118285.78776560788"/>
    <n v="3.8140589569160999"/>
    <s v="Storage Box"/>
    <s v="Home &amp; Kitchen"/>
    <s v="Home &amp; Kitchen"/>
    <s v="Home &amp; Kitchen"/>
    <s v="Home &amp; Kitchen"/>
    <n v="8"/>
    <s v="Home &amp; Kitchen"/>
    <m/>
    <n v="2023"/>
    <x v="5"/>
    <n v="24"/>
    <n v="3"/>
    <s v="Weekday"/>
    <m/>
  </r>
  <r>
    <s v="WEB-7184"/>
    <d v="2025-02-26T00:00:00"/>
    <s v="Rohan Chatterjee"/>
    <s v="Chennai"/>
    <s v="Beauty"/>
    <s v="Face Cream"/>
    <n v="2"/>
    <n v="401.12"/>
    <s v="Net Banking"/>
    <s v="Delivered"/>
    <n v="3"/>
    <n v="802.24"/>
    <m/>
    <m/>
    <m/>
    <m/>
    <m/>
    <m/>
    <s v="Completed"/>
    <s v="No"/>
    <s v="No"/>
    <m/>
    <n v="558"/>
    <n v="430"/>
    <n v="1098537.4901531704"/>
    <n v="96724.388030634553"/>
    <n v="3.9001122334455669"/>
    <s v="Face Cream"/>
    <s v="Beauty"/>
    <s v="Beauty"/>
    <s v="Beauty"/>
    <s v="Beauty"/>
    <n v="80"/>
    <s v="Beauty"/>
    <m/>
    <n v="2025"/>
    <x v="0"/>
    <n v="26"/>
    <n v="4"/>
    <s v="Weekday"/>
    <m/>
  </r>
  <r>
    <s v="WEB-8085"/>
    <d v="2023-03-19T00:00:00"/>
    <s v="Ishaan Reddy"/>
    <s v="Kolkata"/>
    <s v="Electronics"/>
    <s v="Usb Cable"/>
    <n v="3"/>
    <n v="1717.85"/>
    <s v="Cash On Delivery"/>
    <s v="Delivered"/>
    <n v="4"/>
    <n v="5153.5499999999993"/>
    <m/>
    <m/>
    <m/>
    <m/>
    <m/>
    <m/>
    <s v="Completed"/>
    <s v="Yes"/>
    <s v="No"/>
    <m/>
    <n v="590"/>
    <n v="451"/>
    <n v="2759712.3299794244"/>
    <n v="330643.50635802455"/>
    <n v="3.8641711229946525"/>
    <s v="Usb Cable"/>
    <s v="Electronics"/>
    <s v="Electronics"/>
    <s v="Electronics"/>
    <s v="Electronics"/>
    <n v="13"/>
    <s v="Electronics"/>
    <m/>
    <n v="2023"/>
    <x v="4"/>
    <n v="19"/>
    <n v="1"/>
    <s v="Weekday"/>
    <m/>
  </r>
  <r>
    <s v="WEB-9170"/>
    <d v="2024-04-26T00:00:00"/>
    <s v="Meera Sharma"/>
    <s v="Pune"/>
    <s v="Fashion"/>
    <s v="Women'S Kurti"/>
    <n v="1"/>
    <n v="1135.0999999999999"/>
    <s v="Credit Card"/>
    <s v="Delivered"/>
    <n v="3"/>
    <n v="1135.0999999999999"/>
    <m/>
    <m/>
    <m/>
    <m/>
    <m/>
    <m/>
    <s v="Completed"/>
    <s v="Yes"/>
    <s v="No"/>
    <m/>
    <n v="595"/>
    <n v="444"/>
    <n v="1892867.2841657216"/>
    <n v="199432.98236095349"/>
    <n v="3.8949824970828471"/>
    <s v="Women'S Kurti"/>
    <s v="Fashion"/>
    <s v="Fashion"/>
    <s v="Fashion"/>
    <s v="Fashion"/>
    <n v="15"/>
    <s v="Fashion"/>
    <m/>
    <n v="2024"/>
    <x v="7"/>
    <n v="26"/>
    <n v="6"/>
    <s v="Weekday"/>
    <m/>
  </r>
  <r>
    <s v="WEB-9226"/>
    <d v="2025-06-23T00:00:00"/>
    <s v="Ananya Sharma"/>
    <s v="Mumbai"/>
    <s v="Fashion"/>
    <s v="Sunglasses"/>
    <n v="1"/>
    <n v="527.64"/>
    <s v="Cash On Delivery"/>
    <s v="Delivered"/>
    <m/>
    <n v="527.64"/>
    <m/>
    <m/>
    <m/>
    <m/>
    <m/>
    <m/>
    <s v="Completed"/>
    <s v="No"/>
    <s v="No"/>
    <m/>
    <n v="619"/>
    <n v="468"/>
    <n v="1892867.2841657216"/>
    <n v="199432.98236095349"/>
    <n v="3.8949824970828471"/>
    <s v="Sunglasses"/>
    <s v="Fashion"/>
    <s v="Fashion"/>
    <s v="Fashion"/>
    <s v="Fashion"/>
    <n v="53"/>
    <s v="Fashion"/>
    <m/>
    <n v="2025"/>
    <x v="11"/>
    <n v="23"/>
    <n v="2"/>
    <s v="Weekday"/>
    <m/>
  </r>
  <r>
    <s v="WEB-7634"/>
    <d v="2024-01-28T00:00:00"/>
    <s v="Aarav Gupta"/>
    <s v="Delhi"/>
    <s v="Fashion"/>
    <s v="Sunglasses"/>
    <n v="2"/>
    <n v="1123.48"/>
    <s v="Credit Card"/>
    <s v="Delivered"/>
    <n v="5"/>
    <n v="2246.96"/>
    <m/>
    <m/>
    <m/>
    <m/>
    <m/>
    <m/>
    <s v="Completed"/>
    <s v="Yes"/>
    <s v="No"/>
    <m/>
    <n v="573"/>
    <n v="450"/>
    <n v="1892867.2841657216"/>
    <n v="199432.98236095349"/>
    <n v="3.8949824970828471"/>
    <s v="Sunglasses"/>
    <s v="Fashion"/>
    <s v="Fashion"/>
    <s v="Fashion"/>
    <s v="Fashion"/>
    <n v="53"/>
    <s v="Fashion"/>
    <m/>
    <n v="2024"/>
    <x v="5"/>
    <n v="28"/>
    <n v="1"/>
    <s v="Weekday"/>
    <m/>
  </r>
  <r>
    <s v="WEB-7007"/>
    <d v="2024-11-03T00:00:00"/>
    <s v="Vivaan Patel"/>
    <s v="Kolkata"/>
    <s v="Electronics"/>
    <s v="Smart Watch"/>
    <n v="1"/>
    <n v="3240.6"/>
    <s v="Upi"/>
    <s v="Delivered"/>
    <m/>
    <n v="3240.6"/>
    <m/>
    <m/>
    <m/>
    <m/>
    <m/>
    <m/>
    <s v="Completed"/>
    <s v="Yes"/>
    <s v="No"/>
    <m/>
    <n v="590"/>
    <n v="451"/>
    <n v="2759712.3299794244"/>
    <n v="330643.50635802455"/>
    <n v="3.8641711229946525"/>
    <s v="Smart Watch"/>
    <s v="Electronics"/>
    <s v="Electronics"/>
    <s v="Electronics"/>
    <s v="Electronics"/>
    <n v="17"/>
    <s v="Electronics"/>
    <m/>
    <n v="2024"/>
    <x v="3"/>
    <n v="3"/>
    <n v="1"/>
    <s v="Weekday"/>
    <m/>
  </r>
  <r>
    <s v="WEB-9121"/>
    <d v="2024-11-06T00:00:00"/>
    <s v="Arjun Malhotra"/>
    <s v="Pune"/>
    <s v="Books"/>
    <s v="Self-Help Book"/>
    <n v="2"/>
    <n v="598.36"/>
    <s v="Credit Card"/>
    <s v="Returned"/>
    <n v="5"/>
    <n v="1196.72"/>
    <m/>
    <m/>
    <m/>
    <m/>
    <m/>
    <m/>
    <s v="Completed"/>
    <s v="No"/>
    <s v="No"/>
    <m/>
    <n v="595"/>
    <n v="444"/>
    <n v="594714.6477588166"/>
    <n v="60882.938065984097"/>
    <n v="3.804733727810651"/>
    <s v="Self-Help Book"/>
    <s v="Books"/>
    <s v="Books"/>
    <s v="Books"/>
    <s v="Books"/>
    <n v="19"/>
    <s v="Books"/>
    <m/>
    <n v="2024"/>
    <x v="3"/>
    <n v="6"/>
    <n v="4"/>
    <s v="Weekday"/>
    <m/>
  </r>
  <r>
    <s v="WEB-5064"/>
    <d v="2024-04-25T00:00:00"/>
    <s v="Aditya Joshi"/>
    <s v="Pune"/>
    <s v="Books"/>
    <s v="Cookbook"/>
    <n v="1"/>
    <n v="714.3"/>
    <s v="Upi"/>
    <s v="Delivered"/>
    <n v="5"/>
    <n v="714.3"/>
    <m/>
    <m/>
    <m/>
    <m/>
    <m/>
    <m/>
    <s v="Completed"/>
    <s v="No"/>
    <s v="No"/>
    <m/>
    <n v="595"/>
    <n v="444"/>
    <n v="594714.6477588166"/>
    <n v="60882.938065984097"/>
    <n v="3.804733727810651"/>
    <s v="Cookbook"/>
    <s v="Books"/>
    <s v="Books"/>
    <s v="Books"/>
    <s v="Books"/>
    <n v="4"/>
    <s v="Books"/>
    <m/>
    <n v="2024"/>
    <x v="7"/>
    <n v="25"/>
    <n v="5"/>
    <s v="Weekday"/>
    <m/>
  </r>
  <r>
    <s v="WEB-9313"/>
    <d v="2023-01-21T00:00:00"/>
    <s v="Aditya Menon"/>
    <s v="Kolkata"/>
    <s v="Home &amp; Kitchen"/>
    <s v="Water Bottle"/>
    <n v="1"/>
    <n v="1798.38"/>
    <s v="Net Banking"/>
    <s v="Delivered"/>
    <n v="5"/>
    <n v="1798.38"/>
    <m/>
    <m/>
    <m/>
    <m/>
    <m/>
    <m/>
    <s v="Completed"/>
    <s v="Yes"/>
    <s v="No"/>
    <m/>
    <n v="590"/>
    <n v="451"/>
    <n v="1463424.4009529033"/>
    <n v="118285.78776560788"/>
    <n v="3.8140589569160999"/>
    <s v="Water Bottle"/>
    <s v="Home &amp; Kitchen"/>
    <s v="Home &amp; Kitchen"/>
    <s v="Home &amp; Kitchen"/>
    <s v="Home &amp; Kitchen"/>
    <n v="2"/>
    <s v="Home &amp; Kitchen"/>
    <m/>
    <n v="2023"/>
    <x v="5"/>
    <n v="21"/>
    <n v="7"/>
    <s v="Weekday"/>
    <m/>
  </r>
  <r>
    <s v="WEB-6662"/>
    <d v="2023-03-25T00:00:00"/>
    <s v="Meera Singh"/>
    <s v="Chennai"/>
    <s v="Electronics"/>
    <s v="Smart Watch"/>
    <n v="1"/>
    <n v="500.41"/>
    <s v="Debit Card"/>
    <s v="Delivered"/>
    <n v="2"/>
    <n v="500.41"/>
    <m/>
    <m/>
    <m/>
    <m/>
    <m/>
    <m/>
    <s v="Completed"/>
    <s v="No"/>
    <s v="No"/>
    <m/>
    <n v="558"/>
    <n v="430"/>
    <n v="2759712.3299794244"/>
    <n v="330643.50635802455"/>
    <n v="3.8641711229946525"/>
    <s v="Smart Watch"/>
    <s v="Electronics"/>
    <s v="Electronics"/>
    <s v="Electronics"/>
    <s v="Electronics"/>
    <n v="17"/>
    <s v="Electronics"/>
    <m/>
    <n v="2023"/>
    <x v="4"/>
    <n v="25"/>
    <n v="7"/>
    <s v="Weekday"/>
    <m/>
  </r>
  <r>
    <s v="WEB-8204"/>
    <d v="2023-12-10T00:00:00"/>
    <s v="Simran Reddy"/>
    <s v="Mumbai"/>
    <s v="Fashion"/>
    <s v="Sunglasses"/>
    <n v="1"/>
    <n v="959.15"/>
    <s v="Cash On Delivery"/>
    <s v="Cancelled"/>
    <n v="4"/>
    <n v="959.15"/>
    <m/>
    <m/>
    <m/>
    <m/>
    <m/>
    <m/>
    <s v="Lost Sale"/>
    <s v="No"/>
    <s v="Yes"/>
    <m/>
    <n v="619"/>
    <n v="468"/>
    <n v="1892867.2841657216"/>
    <n v="199432.98236095349"/>
    <n v="3.8949824970828471"/>
    <s v="Sunglasses"/>
    <s v="Fashion"/>
    <s v="Fashion"/>
    <s v="Fashion"/>
    <s v="Fashion"/>
    <n v="53"/>
    <s v="Fashion"/>
    <m/>
    <n v="2023"/>
    <x v="10"/>
    <n v="10"/>
    <n v="1"/>
    <s v="Weekday"/>
    <m/>
  </r>
  <r>
    <s v="WEB-5968"/>
    <d v="2023-01-13T00:00:00"/>
    <s v="Arjun Chatterjee"/>
    <s v="Chennai"/>
    <s v="Beauty"/>
    <s v="Perfume 50Ml"/>
    <n v="1"/>
    <n v="1021.22"/>
    <s v="Cash On Delivery"/>
    <s v="Delivered"/>
    <n v="4"/>
    <n v="1021.22"/>
    <m/>
    <m/>
    <m/>
    <m/>
    <m/>
    <m/>
    <s v="Completed"/>
    <s v="Yes"/>
    <s v="No"/>
    <m/>
    <n v="558"/>
    <n v="430"/>
    <n v="1098537.4901531704"/>
    <n v="96724.388030634553"/>
    <n v="3.9001122334455669"/>
    <s v="Perfume 50Ml"/>
    <s v="Beauty"/>
    <s v="Beauty"/>
    <s v="Beauty"/>
    <s v="Beauty"/>
    <n v="18"/>
    <s v="Beauty"/>
    <m/>
    <n v="2023"/>
    <x v="5"/>
    <n v="13"/>
    <n v="6"/>
    <s v="Weekday"/>
    <m/>
  </r>
  <r>
    <s v="WEB-7507"/>
    <d v="2023-01-23T00:00:00"/>
    <s v="Vivaan Joshi"/>
    <s v="Kolkata"/>
    <s v="Home &amp; Kitchen"/>
    <s v="Non-Stick Pan"/>
    <n v="2"/>
    <n v="723.21"/>
    <s v="Net Banking"/>
    <s v="Delivered"/>
    <m/>
    <n v="1446.42"/>
    <m/>
    <m/>
    <m/>
    <m/>
    <m/>
    <m/>
    <s v="Completed"/>
    <s v="Yes"/>
    <s v="No"/>
    <m/>
    <n v="590"/>
    <n v="451"/>
    <n v="1463424.4009529033"/>
    <n v="118285.78776560788"/>
    <n v="3.8140589569160999"/>
    <s v="Non-Stick Pan"/>
    <s v="Home &amp; Kitchen"/>
    <s v="Home &amp; Kitchen"/>
    <s v="Home &amp; Kitchen"/>
    <s v="Home &amp; Kitchen"/>
    <n v="7"/>
    <s v="Home &amp; Kitchen"/>
    <m/>
    <n v="2023"/>
    <x v="5"/>
    <n v="23"/>
    <n v="2"/>
    <s v="Weekday"/>
    <m/>
  </r>
  <r>
    <s v="WEB-6440"/>
    <d v="2023-10-15T00:00:00"/>
    <s v="Saanvi Reddy"/>
    <s v="Delhi"/>
    <s v="Beauty"/>
    <s v="Perfume 50Ml"/>
    <n v="1"/>
    <n v="1306.1500000000001"/>
    <s v="Debit Card"/>
    <s v="Cancelled"/>
    <n v="5"/>
    <n v="1306.1500000000001"/>
    <m/>
    <m/>
    <m/>
    <m/>
    <m/>
    <m/>
    <s v="Lost Sale"/>
    <s v="No"/>
    <s v="Yes"/>
    <m/>
    <n v="573"/>
    <n v="450"/>
    <n v="1098537.4901531704"/>
    <n v="96724.388030634553"/>
    <n v="3.9001122334455669"/>
    <s v="Perfume 50Ml"/>
    <s v="Beauty"/>
    <s v="Beauty"/>
    <s v="Beauty"/>
    <s v="Beauty"/>
    <n v="18"/>
    <s v="Beauty"/>
    <m/>
    <n v="2023"/>
    <x v="8"/>
    <n v="15"/>
    <n v="1"/>
    <s v="Weekday"/>
    <m/>
  </r>
  <r>
    <s v="WEB-5799"/>
    <d v="2023-11-20T00:00:00"/>
    <s v="Tanya Sharma"/>
    <s v="Ahmedabad"/>
    <s v="Electronics"/>
    <s v="Bluetooth Speaker"/>
    <n v="1"/>
    <n v="1316.88"/>
    <s v="Debit Card"/>
    <s v="Pending"/>
    <n v="4"/>
    <n v="1316.88"/>
    <m/>
    <m/>
    <m/>
    <m/>
    <m/>
    <m/>
    <s v="Pending"/>
    <s v="No"/>
    <s v="Yes"/>
    <m/>
    <n v="589"/>
    <n v="426"/>
    <n v="2759712.3299794244"/>
    <n v="330643.50635802455"/>
    <n v="3.8641711229946525"/>
    <s v="Bluetooth Speaker"/>
    <s v="Electronics"/>
    <s v="Electronics"/>
    <s v="Electronics"/>
    <s v="Electronics"/>
    <n v="48"/>
    <s v="Electronics"/>
    <m/>
    <n v="2023"/>
    <x v="3"/>
    <n v="20"/>
    <n v="2"/>
    <s v="Weekday"/>
    <m/>
  </r>
  <r>
    <s v="WEB-9529"/>
    <d v="2023-07-07T00:00:00"/>
    <s v="Pooja Nair"/>
    <s v="Delhi"/>
    <s v="Fashion"/>
    <s v="Running Shoes"/>
    <n v="3"/>
    <n v="1635.53"/>
    <s v="Credit Card"/>
    <s v="Delivered"/>
    <n v="5"/>
    <n v="4906.59"/>
    <m/>
    <m/>
    <m/>
    <m/>
    <m/>
    <m/>
    <s v="Completed"/>
    <s v="Yes"/>
    <s v="No"/>
    <m/>
    <n v="573"/>
    <n v="450"/>
    <n v="1892867.2841657216"/>
    <n v="199432.98236095349"/>
    <n v="3.8949824970828471"/>
    <s v="Running Shoes"/>
    <s v="Fashion"/>
    <s v="Fashion"/>
    <s v="Fashion"/>
    <s v="Fashion"/>
    <n v="45"/>
    <s v="Fashion"/>
    <m/>
    <n v="2023"/>
    <x v="2"/>
    <n v="7"/>
    <n v="6"/>
    <s v="Weekend"/>
    <m/>
  </r>
  <r>
    <s v="WEB-5137"/>
    <d v="2025-01-08T00:00:00"/>
    <s v="Aarav Singh"/>
    <s v="Chennai"/>
    <s v="Fashion"/>
    <s v="Sunglasses"/>
    <n v="1"/>
    <n v="1531.39"/>
    <s v="Net Banking"/>
    <s v="Delivered"/>
    <n v="5"/>
    <n v="1531.39"/>
    <m/>
    <m/>
    <m/>
    <m/>
    <m/>
    <m/>
    <s v="Completed"/>
    <s v="Yes"/>
    <s v="No"/>
    <m/>
    <n v="558"/>
    <n v="430"/>
    <n v="1892867.2841657216"/>
    <n v="199432.98236095349"/>
    <n v="3.8949824970828471"/>
    <s v="Sunglasses"/>
    <s v="Fashion"/>
    <s v="Fashion"/>
    <s v="Fashion"/>
    <s v="Fashion"/>
    <n v="53"/>
    <s v="Fashion"/>
    <m/>
    <n v="2025"/>
    <x v="5"/>
    <n v="8"/>
    <n v="4"/>
    <s v="Weekday"/>
    <m/>
  </r>
  <r>
    <s v="WEB-8291"/>
    <d v="2023-09-12T00:00:00"/>
    <s v="Vivaan Reddy"/>
    <s v="Mumbai"/>
    <s v="Electronics"/>
    <s v="Power Bank 10000Mah"/>
    <n v="1"/>
    <n v="3260.8"/>
    <s v="Debit Card"/>
    <s v="Pending"/>
    <n v="2"/>
    <n v="3260.8"/>
    <m/>
    <m/>
    <m/>
    <m/>
    <m/>
    <m/>
    <s v="Pending"/>
    <s v="No"/>
    <s v="Yes"/>
    <m/>
    <n v="619"/>
    <n v="468"/>
    <n v="2759712.3299794244"/>
    <n v="330643.50635802455"/>
    <n v="3.8641711229946525"/>
    <s v="Power Bank 10000Mah"/>
    <s v="Electronics"/>
    <s v="Electronics"/>
    <s v="Electronics"/>
    <s v="Electronics"/>
    <n v="3"/>
    <s v="Electronics"/>
    <m/>
    <n v="2023"/>
    <x v="1"/>
    <n v="12"/>
    <n v="3"/>
    <s v="Weekday"/>
    <m/>
  </r>
  <r>
    <s v="WEB-6163"/>
    <d v="2025-05-18T00:00:00"/>
    <s v="Aarav Verma"/>
    <s v="Bengaluru"/>
    <s v="Electronics"/>
    <s v="Power Bank 10000Mah"/>
    <n v="1"/>
    <n v="1293.68"/>
    <s v="Credit Card"/>
    <s v="Delivered"/>
    <n v="4"/>
    <n v="1293.68"/>
    <m/>
    <m/>
    <m/>
    <m/>
    <m/>
    <m/>
    <s v="Completed"/>
    <s v="Yes"/>
    <s v="No"/>
    <m/>
    <n v="567"/>
    <n v="440"/>
    <n v="2759712.3299794244"/>
    <n v="330643.50635802455"/>
    <n v="3.8641711229946525"/>
    <s v="Power Bank 10000Mah"/>
    <s v="Electronics"/>
    <s v="Electronics"/>
    <s v="Electronics"/>
    <s v="Electronics"/>
    <n v="3"/>
    <s v="Electronics"/>
    <m/>
    <n v="2025"/>
    <x v="6"/>
    <n v="18"/>
    <n v="1"/>
    <s v="Weekday"/>
    <m/>
  </r>
  <r>
    <s v="WEB-8772"/>
    <d v="2023-01-24T00:00:00"/>
    <s v="Ananya Das"/>
    <s v="Delhi"/>
    <s v="Beauty"/>
    <s v="Lipstick"/>
    <n v="3"/>
    <n v="1046.73"/>
    <s v="Credit Card"/>
    <s v="Delivered"/>
    <n v="4"/>
    <n v="3140.19"/>
    <m/>
    <m/>
    <m/>
    <m/>
    <m/>
    <m/>
    <s v="Completed"/>
    <s v="Yes"/>
    <s v="No"/>
    <m/>
    <n v="573"/>
    <n v="450"/>
    <n v="1098537.4901531704"/>
    <n v="96724.388030634553"/>
    <n v="3.9001122334455669"/>
    <s v="Lipstick"/>
    <s v="Beauty"/>
    <s v="Beauty"/>
    <s v="Beauty"/>
    <s v="Beauty"/>
    <n v="10"/>
    <s v="Beauty"/>
    <m/>
    <n v="2023"/>
    <x v="5"/>
    <n v="24"/>
    <n v="3"/>
    <s v="Weekday"/>
    <m/>
  </r>
  <r>
    <s v="WEB-9533"/>
    <d v="2023-04-09T00:00:00"/>
    <s v="Rohan Gupta"/>
    <s v="Chennai"/>
    <s v="Electronics"/>
    <s v="Bluetooth Speaker"/>
    <n v="3"/>
    <n v="2515.58"/>
    <s v="Cash On Delivery"/>
    <s v="Delivered"/>
    <n v="4"/>
    <n v="7546.74"/>
    <m/>
    <m/>
    <m/>
    <m/>
    <m/>
    <m/>
    <s v="Completed"/>
    <s v="Yes"/>
    <s v="No"/>
    <m/>
    <n v="558"/>
    <n v="430"/>
    <n v="2759712.3299794244"/>
    <n v="330643.50635802455"/>
    <n v="3.8641711229946525"/>
    <s v="Bluetooth Speaker"/>
    <s v="Electronics"/>
    <s v="Electronics"/>
    <s v="Electronics"/>
    <s v="Electronics"/>
    <n v="48"/>
    <s v="Electronics"/>
    <m/>
    <n v="2023"/>
    <x v="7"/>
    <n v="9"/>
    <n v="1"/>
    <s v="Weekday"/>
    <m/>
  </r>
  <r>
    <s v="WEB-7212"/>
    <d v="2023-12-25T00:00:00"/>
    <s v="Saanvi Iyer"/>
    <s v="Pune"/>
    <s v="Beauty"/>
    <s v="Perfume 50Ml"/>
    <n v="3"/>
    <n v="422.79"/>
    <s v="Cash On Delivery"/>
    <s v="Returned"/>
    <n v="5"/>
    <n v="1268.3700000000001"/>
    <m/>
    <m/>
    <m/>
    <m/>
    <m/>
    <m/>
    <s v="Completed"/>
    <s v="No"/>
    <s v="No"/>
    <m/>
    <n v="595"/>
    <n v="444"/>
    <n v="1098537.4901531704"/>
    <n v="96724.388030634553"/>
    <n v="3.9001122334455669"/>
    <s v="Perfume 50Ml"/>
    <s v="Beauty"/>
    <s v="Beauty"/>
    <s v="Beauty"/>
    <s v="Beauty"/>
    <n v="18"/>
    <s v="Beauty"/>
    <m/>
    <n v="2023"/>
    <x v="10"/>
    <n v="25"/>
    <n v="2"/>
    <s v="Weekday"/>
    <m/>
  </r>
  <r>
    <s v="WEB-5125"/>
    <d v="2024-09-05T00:00:00"/>
    <s v="Saanvi Reddy"/>
    <s v="Ahmedabad"/>
    <s v="Beauty"/>
    <s v="Lipstick"/>
    <n v="3"/>
    <n v="1280.57"/>
    <s v="Cash On Delivery"/>
    <s v="Delivered"/>
    <n v="5"/>
    <n v="3841.71"/>
    <m/>
    <m/>
    <m/>
    <m/>
    <m/>
    <m/>
    <s v="Completed"/>
    <s v="Yes"/>
    <s v="No"/>
    <m/>
    <n v="589"/>
    <n v="426"/>
    <n v="1098537.4901531704"/>
    <n v="96724.388030634553"/>
    <n v="3.9001122334455669"/>
    <s v="Lipstick"/>
    <s v="Beauty"/>
    <s v="Beauty"/>
    <s v="Beauty"/>
    <s v="Beauty"/>
    <n v="10"/>
    <s v="Beauty"/>
    <m/>
    <n v="2024"/>
    <x v="1"/>
    <n v="5"/>
    <n v="5"/>
    <s v="Weekday"/>
    <m/>
  </r>
  <r>
    <s v="WEB-7264"/>
    <d v="2024-05-08T00:00:00"/>
    <s v="Karan Nair"/>
    <s v="Bengaluru"/>
    <s v="Fashion"/>
    <s v="Sunglasses"/>
    <n v="1"/>
    <n v="778.05"/>
    <s v="Net Banking"/>
    <s v="Delivered"/>
    <n v="3"/>
    <n v="778.05"/>
    <m/>
    <m/>
    <m/>
    <m/>
    <m/>
    <m/>
    <s v="Completed"/>
    <s v="No"/>
    <s v="No"/>
    <m/>
    <n v="567"/>
    <n v="440"/>
    <n v="1892867.2841657216"/>
    <n v="199432.98236095349"/>
    <n v="3.8949824970828471"/>
    <s v="Sunglasses"/>
    <s v="Fashion"/>
    <s v="Fashion"/>
    <s v="Fashion"/>
    <s v="Fashion"/>
    <n v="53"/>
    <s v="Fashion"/>
    <m/>
    <n v="2024"/>
    <x v="6"/>
    <n v="8"/>
    <n v="4"/>
    <s v="Weekday"/>
    <m/>
  </r>
  <r>
    <s v="WEB-7736"/>
    <d v="2025-05-23T00:00:00"/>
    <s v="Tanya Sharma"/>
    <s v="Chennai"/>
    <s v="Fashion"/>
    <s v="Sunglasses"/>
    <n v="1"/>
    <n v="2122.2399999999998"/>
    <s v="Cash On Delivery"/>
    <s v="Delivered"/>
    <n v="4"/>
    <n v="2122.2399999999998"/>
    <m/>
    <m/>
    <m/>
    <m/>
    <m/>
    <m/>
    <s v="Completed"/>
    <s v="Yes"/>
    <s v="No"/>
    <m/>
    <n v="558"/>
    <n v="430"/>
    <n v="1892867.2841657216"/>
    <n v="199432.98236095349"/>
    <n v="3.8949824970828471"/>
    <s v="Sunglasses"/>
    <s v="Fashion"/>
    <s v="Fashion"/>
    <s v="Fashion"/>
    <s v="Fashion"/>
    <n v="53"/>
    <s v="Fashion"/>
    <m/>
    <n v="2025"/>
    <x v="6"/>
    <n v="23"/>
    <n v="6"/>
    <s v="Weekday"/>
    <m/>
  </r>
  <r>
    <s v="WEB-9015"/>
    <d v="2023-01-26T00:00:00"/>
    <s v="Vikram Chatterjee"/>
    <s v="Mumbai"/>
    <s v="Beauty"/>
    <s v="Perfume 50Ml"/>
    <n v="2"/>
    <n v="1470.8"/>
    <s v="Debit Card"/>
    <s v="Delivered"/>
    <n v="4"/>
    <n v="2941.6"/>
    <m/>
    <m/>
    <m/>
    <m/>
    <m/>
    <m/>
    <s v="Completed"/>
    <s v="Yes"/>
    <s v="No"/>
    <m/>
    <n v="619"/>
    <n v="468"/>
    <n v="1098537.4901531704"/>
    <n v="96724.388030634553"/>
    <n v="3.9001122334455669"/>
    <s v="Perfume 50Ml"/>
    <s v="Beauty"/>
    <s v="Beauty"/>
    <s v="Beauty"/>
    <s v="Beauty"/>
    <n v="18"/>
    <s v="Beauty"/>
    <m/>
    <n v="2023"/>
    <x v="5"/>
    <n v="26"/>
    <n v="5"/>
    <s v="Weekday"/>
    <m/>
  </r>
  <r>
    <s v="WEB-6239"/>
    <d v="2024-02-18T00:00:00"/>
    <s v="Pooja Malhotra"/>
    <s v="Delhi"/>
    <s v="Books"/>
    <s v="Notebook Set"/>
    <n v="2"/>
    <n v="719.66"/>
    <s v="Debit Card"/>
    <s v="Delivered"/>
    <n v="5"/>
    <n v="1439.32"/>
    <m/>
    <m/>
    <m/>
    <m/>
    <m/>
    <m/>
    <s v="Completed"/>
    <s v="Yes"/>
    <s v="No"/>
    <m/>
    <n v="573"/>
    <n v="450"/>
    <n v="594714.6477588166"/>
    <n v="60882.938065984097"/>
    <n v="3.804733727810651"/>
    <s v="Notebook Set"/>
    <s v="Books"/>
    <s v="Books"/>
    <s v="Books"/>
    <s v="Books"/>
    <n v="20"/>
    <s v="Books"/>
    <m/>
    <n v="2024"/>
    <x v="0"/>
    <n v="18"/>
    <n v="1"/>
    <s v="Weekday"/>
    <m/>
  </r>
  <r>
    <s v="WEB-7657"/>
    <d v="2023-04-23T00:00:00"/>
    <s v="Simran Malhotra"/>
    <s v="Mumbai"/>
    <s v="Beauty"/>
    <s v="Perfume 50Ml"/>
    <n v="1"/>
    <n v="1295.53"/>
    <s v="Debit Card"/>
    <s v="Delivered"/>
    <n v="4"/>
    <n v="1295.53"/>
    <m/>
    <m/>
    <m/>
    <m/>
    <m/>
    <m/>
    <s v="Completed"/>
    <s v="Yes"/>
    <s v="No"/>
    <m/>
    <n v="619"/>
    <n v="468"/>
    <n v="1098537.4901531704"/>
    <n v="96724.388030634553"/>
    <n v="3.9001122334455669"/>
    <s v="Perfume 50Ml"/>
    <s v="Beauty"/>
    <s v="Beauty"/>
    <s v="Beauty"/>
    <s v="Beauty"/>
    <n v="18"/>
    <s v="Beauty"/>
    <m/>
    <n v="2023"/>
    <x v="7"/>
    <n v="23"/>
    <n v="1"/>
    <s v="Weekday"/>
    <m/>
  </r>
  <r>
    <s v="WEB-9070"/>
    <d v="2023-03-18T00:00:00"/>
    <s v="Aditya Gupta"/>
    <s v="Ahmedabad"/>
    <s v="Beauty"/>
    <s v="Lipstick"/>
    <n v="3"/>
    <n v="613.52"/>
    <s v="Debit Card"/>
    <s v="Delivered"/>
    <n v="3"/>
    <n v="1840.56"/>
    <m/>
    <m/>
    <m/>
    <m/>
    <m/>
    <m/>
    <s v="Completed"/>
    <s v="Yes"/>
    <s v="No"/>
    <m/>
    <n v="589"/>
    <n v="426"/>
    <n v="1098537.4901531704"/>
    <n v="96724.388030634553"/>
    <n v="3.9001122334455669"/>
    <s v="Lipstick"/>
    <s v="Beauty"/>
    <s v="Beauty"/>
    <s v="Beauty"/>
    <s v="Beauty"/>
    <n v="10"/>
    <s v="Beauty"/>
    <m/>
    <n v="2023"/>
    <x v="4"/>
    <n v="18"/>
    <n v="7"/>
    <s v="Weekday"/>
    <m/>
  </r>
  <r>
    <s v="WEB-7597"/>
    <d v="2023-08-12T00:00:00"/>
    <s v="Simran Das"/>
    <s v="Hyderabad"/>
    <s v="Electronics"/>
    <s v="Usb Cable"/>
    <n v="1"/>
    <n v="2451.67"/>
    <s v="Credit Card"/>
    <s v="Delivered"/>
    <n v="1"/>
    <n v="2451.67"/>
    <m/>
    <m/>
    <m/>
    <m/>
    <m/>
    <m/>
    <s v="Completed"/>
    <s v="Yes"/>
    <s v="No"/>
    <m/>
    <n v="559"/>
    <n v="408"/>
    <n v="2759712.3299794244"/>
    <n v="330643.50635802455"/>
    <n v="3.8641711229946525"/>
    <s v="Usb Cable"/>
    <s v="Electronics"/>
    <s v="Electronics"/>
    <s v="Electronics"/>
    <s v="Electronics"/>
    <n v="13"/>
    <s v="Electronics"/>
    <m/>
    <n v="2023"/>
    <x v="9"/>
    <n v="12"/>
    <n v="7"/>
    <s v="Weekday"/>
    <m/>
  </r>
  <r>
    <s v="WEB-5621"/>
    <d v="2023-03-04T00:00:00"/>
    <s v="Neha Khan"/>
    <s v="Kolkata"/>
    <s v="Beauty"/>
    <s v="Lipstick"/>
    <n v="3"/>
    <n v="316.32"/>
    <s v="Cash On Delivery"/>
    <s v="Pending"/>
    <n v="4"/>
    <n v="948.96"/>
    <m/>
    <m/>
    <m/>
    <m/>
    <m/>
    <m/>
    <s v="Pending"/>
    <s v="No"/>
    <s v="Yes"/>
    <m/>
    <n v="590"/>
    <n v="451"/>
    <n v="1098537.4901531704"/>
    <n v="96724.388030634553"/>
    <n v="3.9001122334455669"/>
    <s v="Lipstick"/>
    <s v="Beauty"/>
    <s v="Beauty"/>
    <s v="Beauty"/>
    <s v="Beauty"/>
    <n v="10"/>
    <s v="Beauty"/>
    <m/>
    <n v="2023"/>
    <x v="4"/>
    <n v="4"/>
    <n v="7"/>
    <s v="Weekday"/>
    <m/>
  </r>
  <r>
    <s v="WEB-7304"/>
    <d v="2024-11-20T00:00:00"/>
    <s v="Arjun Malhotra"/>
    <s v="Not Provided"/>
    <s v="Beauty"/>
    <s v="Face Cream"/>
    <n v="3"/>
    <n v="363.96"/>
    <s v="Credit Card"/>
    <s v="Delivered"/>
    <n v="4"/>
    <n v="1091.8799999999999"/>
    <m/>
    <m/>
    <m/>
    <m/>
    <m/>
    <m/>
    <s v="Completed"/>
    <s v="Yes"/>
    <s v="No"/>
    <m/>
    <n v="50"/>
    <n v="37"/>
    <n v="1098537.4901531704"/>
    <n v="96724.388030634553"/>
    <n v="3.9001122334455669"/>
    <s v="Face Cream"/>
    <s v="Beauty"/>
    <s v="Beauty"/>
    <s v="Beauty"/>
    <s v="Beauty"/>
    <n v="80"/>
    <s v="Beauty"/>
    <m/>
    <n v="2024"/>
    <x v="3"/>
    <n v="20"/>
    <n v="4"/>
    <s v="Weekday"/>
    <m/>
  </r>
  <r>
    <s v="WEB-7308"/>
    <d v="2025-03-16T00:00:00"/>
    <s v="Arjun Rao"/>
    <s v="Chennai"/>
    <s v="Beauty"/>
    <s v="Perfume 50Ml"/>
    <n v="1"/>
    <n v="1064.54"/>
    <s v="Upi"/>
    <s v="Delivered"/>
    <n v="5"/>
    <n v="1064.54"/>
    <m/>
    <m/>
    <m/>
    <m/>
    <m/>
    <m/>
    <s v="Completed"/>
    <s v="Yes"/>
    <s v="No"/>
    <m/>
    <n v="558"/>
    <n v="430"/>
    <n v="1098537.4901531704"/>
    <n v="96724.388030634553"/>
    <n v="3.9001122334455669"/>
    <s v="Perfume 50Ml"/>
    <s v="Beauty"/>
    <s v="Beauty"/>
    <s v="Beauty"/>
    <s v="Beauty"/>
    <n v="18"/>
    <s v="Beauty"/>
    <m/>
    <n v="2025"/>
    <x v="4"/>
    <n v="16"/>
    <n v="1"/>
    <s v="Weekday"/>
    <m/>
  </r>
  <r>
    <s v="WEB-8130"/>
    <d v="2024-04-16T00:00:00"/>
    <s v="Vivaan Patel"/>
    <s v="Chennai"/>
    <s v="Books"/>
    <s v="Kids Story Book"/>
    <n v="1"/>
    <n v="349.16"/>
    <s v="Credit Card"/>
    <s v="Returned"/>
    <n v="4"/>
    <n v="349.16"/>
    <m/>
    <m/>
    <m/>
    <m/>
    <m/>
    <m/>
    <s v="Completed"/>
    <s v="No"/>
    <s v="No"/>
    <m/>
    <n v="558"/>
    <n v="430"/>
    <n v="594714.6477588166"/>
    <n v="60882.938065984097"/>
    <n v="3.804733727810651"/>
    <s v="Kids Story Book"/>
    <s v="Books"/>
    <s v="Books"/>
    <s v="Books"/>
    <s v="Books"/>
    <n v="23"/>
    <s v="Books"/>
    <m/>
    <n v="2024"/>
    <x v="7"/>
    <n v="16"/>
    <n v="3"/>
    <s v="Weekday"/>
    <m/>
  </r>
  <r>
    <s v="WEB-8369"/>
    <d v="2023-01-27T00:00:00"/>
    <s v="Saanvi Bose"/>
    <s v="Kolkata"/>
    <s v="Fashion"/>
    <s v="Men'S T-Shirt"/>
    <n v="1"/>
    <n v="703.29"/>
    <s v="Credit Card"/>
    <s v="Pending"/>
    <n v="4"/>
    <n v="703.29"/>
    <m/>
    <m/>
    <m/>
    <m/>
    <m/>
    <m/>
    <s v="Pending"/>
    <s v="No"/>
    <s v="Yes"/>
    <m/>
    <n v="590"/>
    <n v="451"/>
    <n v="1892867.2841657216"/>
    <n v="199432.98236095349"/>
    <n v="3.8949824970828471"/>
    <s v="Men'S T-Shirt"/>
    <s v="Fashion"/>
    <s v="Fashion"/>
    <s v="Fashion"/>
    <s v="Fashion"/>
    <n v="55"/>
    <s v="Fashion"/>
    <m/>
    <n v="2023"/>
    <x v="5"/>
    <n v="27"/>
    <n v="6"/>
    <s v="Weekday"/>
    <m/>
  </r>
  <r>
    <s v="WEB-6352"/>
    <d v="2023-09-19T00:00:00"/>
    <s v="Saanvi Kumar"/>
    <s v="Pune"/>
    <s v="Home &amp; Kitchen"/>
    <s v="Water Bottle"/>
    <n v="2"/>
    <n v="1649.34"/>
    <s v="Upi"/>
    <s v="Delivered"/>
    <n v="5"/>
    <n v="3298.68"/>
    <m/>
    <m/>
    <m/>
    <m/>
    <m/>
    <m/>
    <s v="Completed"/>
    <s v="Yes"/>
    <s v="No"/>
    <m/>
    <n v="595"/>
    <n v="444"/>
    <n v="1463424.4009529033"/>
    <n v="118285.78776560788"/>
    <n v="3.8140589569160999"/>
    <s v="Water Bottle"/>
    <s v="Home &amp; Kitchen"/>
    <s v="Home &amp; Kitchen"/>
    <s v="Home &amp; Kitchen"/>
    <s v="Home &amp; Kitchen"/>
    <n v="2"/>
    <s v="Home &amp; Kitchen"/>
    <m/>
    <n v="2023"/>
    <x v="1"/>
    <n v="19"/>
    <n v="3"/>
    <s v="Weekday"/>
    <m/>
  </r>
  <r>
    <s v="WEB-9519"/>
    <d v="2024-03-07T00:00:00"/>
    <s v="Pooja Sharma"/>
    <s v="Hyderabad"/>
    <s v="Fashion"/>
    <s v="Denim Jeans"/>
    <n v="1"/>
    <n v="538.04999999999995"/>
    <s v="Debit Card"/>
    <s v="Delivered"/>
    <n v="1"/>
    <n v="538.04999999999995"/>
    <m/>
    <m/>
    <m/>
    <m/>
    <m/>
    <m/>
    <s v="Completed"/>
    <s v="No"/>
    <s v="No"/>
    <m/>
    <n v="559"/>
    <n v="408"/>
    <n v="1892867.2841657216"/>
    <n v="199432.98236095349"/>
    <n v="3.8949824970828471"/>
    <s v="Denim Jeans"/>
    <s v="Fashion"/>
    <s v="Fashion"/>
    <s v="Fashion"/>
    <s v="Fashion"/>
    <n v="6"/>
    <s v="Fashion"/>
    <m/>
    <n v="2024"/>
    <x v="4"/>
    <n v="7"/>
    <n v="5"/>
    <s v="Weekend"/>
    <m/>
  </r>
  <r>
    <s v="WEB-6697"/>
    <d v="2025-03-21T00:00:00"/>
    <s v="Arjun Rao"/>
    <s v="Ahmedabad"/>
    <s v="Home &amp; Kitchen"/>
    <s v="Led Bulb Pack"/>
    <n v="1"/>
    <n v="740.11"/>
    <s v="Debit Card"/>
    <s v="Delivered"/>
    <n v="1"/>
    <n v="740.11"/>
    <m/>
    <m/>
    <m/>
    <m/>
    <m/>
    <m/>
    <s v="Completed"/>
    <s v="No"/>
    <s v="No"/>
    <m/>
    <n v="589"/>
    <n v="426"/>
    <n v="1463424.4009529033"/>
    <n v="118285.78776560788"/>
    <n v="3.8140589569160999"/>
    <s v="Led Bulb Pack"/>
    <s v="Home &amp; Kitchen"/>
    <s v="Home &amp; Kitchen"/>
    <s v="Home &amp; Kitchen"/>
    <s v="Home &amp; Kitchen"/>
    <n v="76"/>
    <s v="Home &amp; Kitchen"/>
    <m/>
    <n v="2025"/>
    <x v="4"/>
    <n v="21"/>
    <n v="6"/>
    <s v="Weekday"/>
    <m/>
  </r>
  <r>
    <s v="WEB-5051"/>
    <d v="2024-12-13T00:00:00"/>
    <s v="Tanya Sharma"/>
    <s v="Delhi"/>
    <s v="Beauty"/>
    <s v="Hair Oil"/>
    <n v="1"/>
    <n v="958.12"/>
    <s v="Credit Card"/>
    <s v="Cancelled"/>
    <n v="5"/>
    <n v="958.12"/>
    <m/>
    <m/>
    <m/>
    <m/>
    <m/>
    <m/>
    <s v="Lost Sale"/>
    <s v="No"/>
    <s v="Yes"/>
    <m/>
    <n v="573"/>
    <n v="450"/>
    <n v="1098537.4901531704"/>
    <n v="96724.388030634553"/>
    <n v="3.9001122334455669"/>
    <s v="Hair Oil"/>
    <s v="Beauty"/>
    <s v="Beauty"/>
    <s v="Beauty"/>
    <s v="Beauty"/>
    <n v="70"/>
    <s v="Beauty"/>
    <m/>
    <n v="2024"/>
    <x v="10"/>
    <n v="13"/>
    <n v="6"/>
    <s v="Weekday"/>
    <m/>
  </r>
  <r>
    <s v="WEB-9324"/>
    <d v="2025-01-16T00:00:00"/>
    <s v="Kavya Khan"/>
    <s v="Pune"/>
    <s v="Fashion"/>
    <s v="Running Shoes"/>
    <n v="2"/>
    <n v="2222.92"/>
    <s v="Cash On Delivery"/>
    <s v="Delivered"/>
    <n v="4"/>
    <n v="4445.84"/>
    <m/>
    <m/>
    <m/>
    <m/>
    <m/>
    <m/>
    <s v="Completed"/>
    <s v="Yes"/>
    <s v="No"/>
    <m/>
    <n v="595"/>
    <n v="444"/>
    <n v="1892867.2841657216"/>
    <n v="199432.98236095349"/>
    <n v="3.8949824970828471"/>
    <s v="Running Shoes"/>
    <s v="Fashion"/>
    <s v="Fashion"/>
    <s v="Fashion"/>
    <s v="Fashion"/>
    <n v="45"/>
    <s v="Fashion"/>
    <m/>
    <n v="2025"/>
    <x v="5"/>
    <n v="16"/>
    <n v="5"/>
    <s v="Weekday"/>
    <m/>
  </r>
  <r>
    <s v="WEB-7830"/>
    <d v="2025-05-14T00:00:00"/>
    <s v="Riya Bose"/>
    <s v="Bengaluru"/>
    <s v="Beauty"/>
    <s v="Hair Oil"/>
    <n v="1"/>
    <n v="1245.3699999999999"/>
    <s v="Upi"/>
    <s v="Delivered"/>
    <n v="5"/>
    <n v="1245.3699999999999"/>
    <m/>
    <m/>
    <m/>
    <m/>
    <m/>
    <m/>
    <s v="Completed"/>
    <s v="Yes"/>
    <s v="No"/>
    <m/>
    <n v="567"/>
    <n v="440"/>
    <n v="1098537.4901531704"/>
    <n v="96724.388030634553"/>
    <n v="3.9001122334455669"/>
    <s v="Hair Oil"/>
    <s v="Beauty"/>
    <s v="Beauty"/>
    <s v="Beauty"/>
    <s v="Beauty"/>
    <n v="70"/>
    <s v="Beauty"/>
    <m/>
    <n v="2025"/>
    <x v="6"/>
    <n v="14"/>
    <n v="4"/>
    <s v="Weekday"/>
    <m/>
  </r>
  <r>
    <s v="WEB-6016"/>
    <d v="2023-12-28T00:00:00"/>
    <s v="Ishaan Verma"/>
    <s v="Kolkata"/>
    <s v="Beauty"/>
    <s v="Perfume 50Ml"/>
    <n v="1"/>
    <n v="608.49"/>
    <s v="Debit Card"/>
    <s v="Delivered"/>
    <n v="5"/>
    <n v="608.49"/>
    <m/>
    <m/>
    <m/>
    <m/>
    <m/>
    <m/>
    <s v="Completed"/>
    <s v="No"/>
    <s v="No"/>
    <m/>
    <n v="590"/>
    <n v="451"/>
    <n v="1098537.4901531704"/>
    <n v="96724.388030634553"/>
    <n v="3.9001122334455669"/>
    <s v="Perfume 50Ml"/>
    <s v="Beauty"/>
    <s v="Beauty"/>
    <s v="Beauty"/>
    <s v="Beauty"/>
    <n v="18"/>
    <s v="Beauty"/>
    <m/>
    <n v="2023"/>
    <x v="10"/>
    <n v="28"/>
    <n v="5"/>
    <s v="Weekday"/>
    <m/>
  </r>
  <r>
    <s v="WEB-6113"/>
    <d v="2023-12-27T00:00:00"/>
    <s v="Karan Pillai"/>
    <s v="Hyderabad"/>
    <s v="Books"/>
    <s v="Self-Help Book"/>
    <n v="1"/>
    <n v="292.64"/>
    <s v="Net Banking"/>
    <s v="Delivered"/>
    <n v="5"/>
    <n v="292.64"/>
    <m/>
    <m/>
    <m/>
    <m/>
    <m/>
    <m/>
    <s v="Completed"/>
    <s v="No"/>
    <s v="No"/>
    <m/>
    <n v="559"/>
    <n v="408"/>
    <n v="594714.6477588166"/>
    <n v="60882.938065984097"/>
    <n v="3.804733727810651"/>
    <s v="Self-Help Book"/>
    <s v="Books"/>
    <s v="Books"/>
    <s v="Books"/>
    <s v="Books"/>
    <n v="19"/>
    <s v="Books"/>
    <m/>
    <n v="2023"/>
    <x v="10"/>
    <n v="27"/>
    <n v="4"/>
    <s v="Weekday"/>
    <m/>
  </r>
  <r>
    <s v="WEB-6011"/>
    <d v="2023-06-18T00:00:00"/>
    <s v="Vivaan Kapoor"/>
    <s v="Pune"/>
    <s v="Fashion"/>
    <s v="Men'S T-Shirt"/>
    <n v="1"/>
    <n v="1628.72"/>
    <s v="Credit Card"/>
    <s v="Delivered"/>
    <n v="2"/>
    <n v="1628.72"/>
    <m/>
    <m/>
    <m/>
    <m/>
    <m/>
    <m/>
    <s v="Completed"/>
    <s v="Yes"/>
    <s v="No"/>
    <m/>
    <n v="595"/>
    <n v="444"/>
    <n v="1892867.2841657216"/>
    <n v="199432.98236095349"/>
    <n v="3.8949824970828471"/>
    <s v="Men'S T-Shirt"/>
    <s v="Fashion"/>
    <s v="Fashion"/>
    <s v="Fashion"/>
    <s v="Fashion"/>
    <n v="55"/>
    <s v="Fashion"/>
    <m/>
    <n v="2023"/>
    <x v="11"/>
    <n v="18"/>
    <n v="1"/>
    <s v="Weekday"/>
    <m/>
  </r>
  <r>
    <s v="WEB-5151"/>
    <d v="2023-02-09T00:00:00"/>
    <s v="Diya Chatterjee"/>
    <s v="Hyderabad"/>
    <s v="Electronics"/>
    <s v="Smart Watch"/>
    <n v="1"/>
    <n v="2447.2399999999998"/>
    <s v="Debit Card"/>
    <s v="Delivered"/>
    <n v="4"/>
    <n v="2447.2399999999998"/>
    <m/>
    <m/>
    <m/>
    <m/>
    <m/>
    <m/>
    <s v="Completed"/>
    <s v="Yes"/>
    <s v="No"/>
    <m/>
    <n v="559"/>
    <n v="408"/>
    <n v="2759712.3299794244"/>
    <n v="330643.50635802455"/>
    <n v="3.8641711229946525"/>
    <s v="Smart Watch"/>
    <s v="Electronics"/>
    <s v="Electronics"/>
    <s v="Electronics"/>
    <s v="Electronics"/>
    <n v="17"/>
    <s v="Electronics"/>
    <m/>
    <n v="2023"/>
    <x v="0"/>
    <n v="9"/>
    <n v="5"/>
    <s v="Weekday"/>
    <m/>
  </r>
  <r>
    <s v="WEB-8879"/>
    <d v="2023-12-14T00:00:00"/>
    <s v="Ananya Gupta"/>
    <s v="Not Provided"/>
    <s v="Electronics"/>
    <s v="Usb Cable"/>
    <n v="1"/>
    <n v="404.84"/>
    <s v="Cash On Delivery"/>
    <s v="Delivered"/>
    <n v="4"/>
    <n v="404.84"/>
    <m/>
    <m/>
    <m/>
    <m/>
    <m/>
    <m/>
    <s v="Completed"/>
    <s v="No"/>
    <s v="No"/>
    <m/>
    <n v="50"/>
    <n v="37"/>
    <n v="2759712.3299794244"/>
    <n v="330643.50635802455"/>
    <n v="3.8641711229946525"/>
    <s v="Usb Cable"/>
    <s v="Electronics"/>
    <s v="Electronics"/>
    <s v="Electronics"/>
    <s v="Electronics"/>
    <n v="13"/>
    <s v="Electronics"/>
    <m/>
    <n v="2023"/>
    <x v="10"/>
    <n v="14"/>
    <n v="5"/>
    <s v="Weekday"/>
    <m/>
  </r>
  <r>
    <s v="WEB-5927"/>
    <d v="2023-11-21T00:00:00"/>
    <s v="Meera Das"/>
    <s v="Bengaluru"/>
    <s v="Electronics"/>
    <s v="Smart Watch"/>
    <n v="1"/>
    <n v="583.62"/>
    <s v="Net Banking"/>
    <s v="Delivered"/>
    <n v="4"/>
    <n v="583.62"/>
    <m/>
    <m/>
    <m/>
    <m/>
    <m/>
    <m/>
    <s v="Completed"/>
    <s v="No"/>
    <s v="No"/>
    <m/>
    <n v="567"/>
    <n v="440"/>
    <n v="2759712.3299794244"/>
    <n v="330643.50635802455"/>
    <n v="3.8641711229946525"/>
    <s v="Smart Watch"/>
    <s v="Electronics"/>
    <s v="Electronics"/>
    <s v="Electronics"/>
    <s v="Electronics"/>
    <n v="17"/>
    <s v="Electronics"/>
    <m/>
    <n v="2023"/>
    <x v="3"/>
    <n v="21"/>
    <n v="3"/>
    <s v="Weekday"/>
    <m/>
  </r>
  <r>
    <s v="WEB-6140"/>
    <d v="2023-08-30T00:00:00"/>
    <s v="Simran Iyer"/>
    <s v="Ahmedabad"/>
    <s v="Electronics"/>
    <s v="Bluetooth Speaker"/>
    <n v="1"/>
    <n v="533.86"/>
    <s v="Cash On Delivery"/>
    <s v="Delivered"/>
    <n v="5"/>
    <n v="533.86"/>
    <m/>
    <m/>
    <m/>
    <m/>
    <m/>
    <m/>
    <s v="Completed"/>
    <s v="No"/>
    <s v="No"/>
    <m/>
    <n v="589"/>
    <n v="426"/>
    <n v="2759712.3299794244"/>
    <n v="330643.50635802455"/>
    <n v="3.8641711229946525"/>
    <s v="Bluetooth Speaker"/>
    <s v="Electronics"/>
    <s v="Electronics"/>
    <s v="Electronics"/>
    <s v="Electronics"/>
    <n v="48"/>
    <s v="Electronics"/>
    <m/>
    <n v="2023"/>
    <x v="9"/>
    <n v="30"/>
    <n v="4"/>
    <s v="Weekday"/>
    <m/>
  </r>
  <r>
    <s v="WEB-9108"/>
    <d v="2024-12-23T00:00:00"/>
    <s v="Tanya Pillai"/>
    <s v="Delhi"/>
    <s v="Electronics"/>
    <s v="Usb Cable"/>
    <n v="2"/>
    <n v="1333.58"/>
    <s v="Debit Card"/>
    <s v="Delivered"/>
    <n v="5"/>
    <n v="2667.16"/>
    <m/>
    <m/>
    <m/>
    <m/>
    <m/>
    <m/>
    <s v="Completed"/>
    <s v="Yes"/>
    <s v="No"/>
    <m/>
    <n v="573"/>
    <n v="450"/>
    <n v="2759712.3299794244"/>
    <n v="330643.50635802455"/>
    <n v="3.8641711229946525"/>
    <s v="Usb Cable"/>
    <s v="Electronics"/>
    <s v="Electronics"/>
    <s v="Electronics"/>
    <s v="Electronics"/>
    <n v="13"/>
    <s v="Electronics"/>
    <m/>
    <n v="2024"/>
    <x v="10"/>
    <n v="23"/>
    <n v="2"/>
    <s v="Weekday"/>
    <m/>
  </r>
  <r>
    <s v="WEB-5069"/>
    <d v="2023-12-02T00:00:00"/>
    <s v="Diya Gupta"/>
    <s v="Kolkata"/>
    <s v="Books"/>
    <s v="Cookbook"/>
    <n v="2"/>
    <n v="591.01"/>
    <s v="Cash On Delivery"/>
    <s v="Delivered"/>
    <n v="1"/>
    <n v="1182.02"/>
    <m/>
    <m/>
    <m/>
    <m/>
    <m/>
    <m/>
    <s v="Completed"/>
    <s v="Yes"/>
    <s v="No"/>
    <m/>
    <n v="590"/>
    <n v="451"/>
    <n v="594714.6477588166"/>
    <n v="60882.938065984097"/>
    <n v="3.804733727810651"/>
    <s v="Cookbook"/>
    <s v="Books"/>
    <s v="Books"/>
    <s v="Books"/>
    <s v="Books"/>
    <n v="4"/>
    <s v="Books"/>
    <m/>
    <n v="2023"/>
    <x v="10"/>
    <n v="2"/>
    <n v="7"/>
    <s v="Weekday"/>
    <m/>
  </r>
  <r>
    <s v="WEB-9528"/>
    <d v="2023-03-26T00:00:00"/>
    <s v="Simran Iyer"/>
    <s v="Ahmedabad"/>
    <s v="Fashion"/>
    <s v="Denim Jeans"/>
    <n v="1"/>
    <n v="702.1"/>
    <s v="Debit Card"/>
    <s v="Delivered"/>
    <n v="4"/>
    <n v="702.1"/>
    <m/>
    <m/>
    <m/>
    <m/>
    <m/>
    <m/>
    <s v="Completed"/>
    <s v="No"/>
    <s v="No"/>
    <m/>
    <n v="589"/>
    <n v="426"/>
    <n v="1892867.2841657216"/>
    <n v="199432.98236095349"/>
    <n v="3.8949824970828471"/>
    <s v="Denim Jeans"/>
    <s v="Fashion"/>
    <s v="Fashion"/>
    <s v="Fashion"/>
    <s v="Fashion"/>
    <n v="6"/>
    <s v="Fashion"/>
    <m/>
    <n v="2023"/>
    <x v="4"/>
    <n v="26"/>
    <n v="1"/>
    <s v="Weekday"/>
    <m/>
  </r>
  <r>
    <s v="WEB-8449"/>
    <d v="2023-07-30T00:00:00"/>
    <s v="Sanjay Malhotra"/>
    <s v="Hyderabad"/>
    <s v="Books"/>
    <s v="Self-Help Book"/>
    <n v="1"/>
    <n v="192.99"/>
    <s v="Upi"/>
    <s v="Delivered"/>
    <n v="4"/>
    <n v="192.99"/>
    <m/>
    <m/>
    <m/>
    <m/>
    <m/>
    <m/>
    <s v="Completed"/>
    <s v="No"/>
    <s v="No"/>
    <m/>
    <n v="559"/>
    <n v="408"/>
    <n v="594714.6477588166"/>
    <n v="60882.938065984097"/>
    <n v="3.804733727810651"/>
    <s v="Self-Help Book"/>
    <s v="Books"/>
    <s v="Books"/>
    <s v="Books"/>
    <s v="Books"/>
    <n v="19"/>
    <s v="Books"/>
    <m/>
    <n v="2023"/>
    <x v="2"/>
    <n v="30"/>
    <n v="1"/>
    <s v="Weekday"/>
    <m/>
  </r>
  <r>
    <s v="WEB-8295"/>
    <d v="2025-03-07T00:00:00"/>
    <s v="Simran Reddy"/>
    <s v="Chennai"/>
    <s v="Books"/>
    <s v="Fiction Novel"/>
    <n v="1"/>
    <n v="172.29"/>
    <s v="Net Banking"/>
    <s v="Delivered"/>
    <n v="3"/>
    <n v="172.29"/>
    <m/>
    <m/>
    <m/>
    <m/>
    <m/>
    <m/>
    <s v="Completed"/>
    <s v="No"/>
    <s v="No"/>
    <m/>
    <n v="558"/>
    <n v="430"/>
    <n v="594714.6477588166"/>
    <n v="60882.938065984097"/>
    <n v="3.804733727810651"/>
    <s v="Fiction Novel"/>
    <s v="Books"/>
    <s v="Books"/>
    <s v="Books"/>
    <s v="Books"/>
    <n v="11"/>
    <s v="Books"/>
    <m/>
    <n v="2025"/>
    <x v="4"/>
    <n v="7"/>
    <n v="6"/>
    <s v="Weekend"/>
    <m/>
  </r>
  <r>
    <s v="WEB-7480"/>
    <d v="2025-02-04T00:00:00"/>
    <s v="Saanvi Joshi"/>
    <s v="Pune"/>
    <s v="Books"/>
    <s v="Cookbook"/>
    <n v="1"/>
    <n v="408.67"/>
    <s v="Upi"/>
    <s v="Delivered"/>
    <n v="2"/>
    <n v="408.67"/>
    <m/>
    <m/>
    <m/>
    <m/>
    <m/>
    <m/>
    <s v="Completed"/>
    <s v="No"/>
    <s v="No"/>
    <m/>
    <n v="595"/>
    <n v="444"/>
    <n v="594714.6477588166"/>
    <n v="60882.938065984097"/>
    <n v="3.804733727810651"/>
    <s v="Cookbook"/>
    <s v="Books"/>
    <s v="Books"/>
    <s v="Books"/>
    <s v="Books"/>
    <n v="4"/>
    <s v="Books"/>
    <m/>
    <n v="2025"/>
    <x v="0"/>
    <n v="4"/>
    <n v="3"/>
    <s v="Weekday"/>
    <m/>
  </r>
  <r>
    <s v="WEB-8374"/>
    <d v="2023-03-11T00:00:00"/>
    <s v="Sanjay Patel"/>
    <s v="Pune"/>
    <s v="Home &amp; Kitchen"/>
    <s v="Storage Box"/>
    <n v="1"/>
    <n v="334.74"/>
    <s v="Net Banking"/>
    <s v="Cancelled"/>
    <n v="1"/>
    <n v="334.74"/>
    <m/>
    <m/>
    <m/>
    <m/>
    <m/>
    <m/>
    <s v="Lost Sale"/>
    <s v="No"/>
    <s v="Yes"/>
    <m/>
    <n v="595"/>
    <n v="444"/>
    <n v="1463424.4009529033"/>
    <n v="118285.78776560788"/>
    <n v="3.8140589569160999"/>
    <s v="Storage Box"/>
    <s v="Home &amp; Kitchen"/>
    <s v="Home &amp; Kitchen"/>
    <s v="Home &amp; Kitchen"/>
    <s v="Home &amp; Kitchen"/>
    <n v="8"/>
    <s v="Home &amp; Kitchen"/>
    <m/>
    <n v="2023"/>
    <x v="4"/>
    <n v="11"/>
    <n v="7"/>
    <s v="Weekday"/>
    <m/>
  </r>
  <r>
    <s v="WEB-8797"/>
    <d v="2024-05-03T00:00:00"/>
    <s v="Simran Reddy"/>
    <s v="Chennai"/>
    <s v="Home &amp; Kitchen"/>
    <s v="Table Lamp"/>
    <n v="1"/>
    <n v="1948.97"/>
    <s v="Credit Card"/>
    <s v="Returned"/>
    <n v="2"/>
    <n v="1948.97"/>
    <m/>
    <m/>
    <m/>
    <m/>
    <m/>
    <m/>
    <s v="Completed"/>
    <s v="No"/>
    <s v="No"/>
    <m/>
    <n v="558"/>
    <n v="430"/>
    <n v="1463424.4009529033"/>
    <n v="118285.78776560788"/>
    <n v="3.8140589569160999"/>
    <s v="Table Lamp"/>
    <s v="Home &amp; Kitchen"/>
    <s v="Home &amp; Kitchen"/>
    <s v="Home &amp; Kitchen"/>
    <s v="Home &amp; Kitchen"/>
    <n v="32"/>
    <s v="Home &amp; Kitchen"/>
    <m/>
    <n v="2024"/>
    <x v="6"/>
    <n v="3"/>
    <n v="6"/>
    <s v="Weekday"/>
    <m/>
  </r>
  <r>
    <s v="WEB-6358"/>
    <d v="2024-05-22T00:00:00"/>
    <s v="Karan Singh"/>
    <s v="Delhi"/>
    <s v="Home &amp; Kitchen"/>
    <s v="Table Lamp"/>
    <n v="1"/>
    <n v="1855.95"/>
    <s v="Upi"/>
    <s v="Delivered"/>
    <n v="4"/>
    <n v="1855.95"/>
    <m/>
    <m/>
    <m/>
    <m/>
    <m/>
    <m/>
    <s v="Completed"/>
    <s v="Yes"/>
    <s v="No"/>
    <m/>
    <n v="573"/>
    <n v="450"/>
    <n v="1463424.4009529033"/>
    <n v="118285.78776560788"/>
    <n v="3.8140589569160999"/>
    <s v="Table Lamp"/>
    <s v="Home &amp; Kitchen"/>
    <s v="Home &amp; Kitchen"/>
    <s v="Home &amp; Kitchen"/>
    <s v="Home &amp; Kitchen"/>
    <n v="32"/>
    <s v="Home &amp; Kitchen"/>
    <m/>
    <n v="2024"/>
    <x v="6"/>
    <n v="22"/>
    <n v="4"/>
    <s v="Weekday"/>
    <m/>
  </r>
  <r>
    <s v="WEB-5816"/>
    <d v="2024-06-18T00:00:00"/>
    <s v="Vikram Rao"/>
    <s v="Kolkata"/>
    <s v="Electronics"/>
    <s v="Smart Watch"/>
    <n v="1"/>
    <n v="2758.17"/>
    <s v="Cash On Delivery"/>
    <s v="Pending"/>
    <n v="3"/>
    <n v="2758.17"/>
    <m/>
    <m/>
    <m/>
    <m/>
    <m/>
    <m/>
    <s v="Pending"/>
    <s v="No"/>
    <s v="Yes"/>
    <m/>
    <n v="590"/>
    <n v="451"/>
    <n v="2759712.3299794244"/>
    <n v="330643.50635802455"/>
    <n v="3.8641711229946525"/>
    <s v="Smart Watch"/>
    <s v="Electronics"/>
    <s v="Electronics"/>
    <s v="Electronics"/>
    <s v="Electronics"/>
    <n v="17"/>
    <s v="Electronics"/>
    <m/>
    <n v="2024"/>
    <x v="11"/>
    <n v="18"/>
    <n v="3"/>
    <s v="Weekday"/>
    <m/>
  </r>
  <r>
    <s v="WEB-7749"/>
    <d v="2024-12-01T00:00:00"/>
    <s v="Vikram Reddy"/>
    <s v="Bengaluru"/>
    <s v="Fashion"/>
    <s v="Men'S T-Shirt"/>
    <n v="2"/>
    <n v="2211.1799999999998"/>
    <s v="Cash On Delivery"/>
    <s v="Delivered"/>
    <n v="5"/>
    <n v="4422.3599999999997"/>
    <m/>
    <m/>
    <m/>
    <m/>
    <m/>
    <m/>
    <s v="Completed"/>
    <s v="Yes"/>
    <s v="No"/>
    <m/>
    <n v="567"/>
    <n v="440"/>
    <n v="1892867.2841657216"/>
    <n v="199432.98236095349"/>
    <n v="3.8949824970828471"/>
    <s v="Men'S T-Shirt"/>
    <s v="Fashion"/>
    <s v="Fashion"/>
    <s v="Fashion"/>
    <s v="Fashion"/>
    <n v="55"/>
    <s v="Fashion"/>
    <m/>
    <n v="2024"/>
    <x v="10"/>
    <n v="1"/>
    <n v="1"/>
    <s v="Weekend"/>
    <m/>
  </r>
  <r>
    <s v="WEB-9554"/>
    <d v="2023-11-06T00:00:00"/>
    <s v="Pooja Singh"/>
    <s v="Ahmedabad"/>
    <s v="Books"/>
    <s v="Cookbook"/>
    <n v="1"/>
    <n v="645.94000000000005"/>
    <s v="Cash On Delivery"/>
    <s v="Returned"/>
    <n v="2"/>
    <n v="645.94000000000005"/>
    <m/>
    <m/>
    <m/>
    <m/>
    <m/>
    <m/>
    <s v="Completed"/>
    <s v="No"/>
    <s v="No"/>
    <m/>
    <n v="589"/>
    <n v="426"/>
    <n v="594714.6477588166"/>
    <n v="60882.938065984097"/>
    <n v="3.804733727810651"/>
    <s v="Cookbook"/>
    <s v="Books"/>
    <s v="Books"/>
    <s v="Books"/>
    <s v="Books"/>
    <n v="4"/>
    <s v="Books"/>
    <m/>
    <n v="2023"/>
    <x v="3"/>
    <n v="6"/>
    <n v="2"/>
    <s v="Weekday"/>
    <m/>
  </r>
  <r>
    <s v="WEB-5868"/>
    <d v="2025-02-11T00:00:00"/>
    <s v="Pooja Sharma"/>
    <s v="Mumbai"/>
    <s v="Home &amp; Kitchen"/>
    <s v="Non-Stick Pan"/>
    <n v="1"/>
    <n v="892.31"/>
    <s v="Credit Card"/>
    <s v="Delivered"/>
    <n v="4"/>
    <n v="892.31"/>
    <m/>
    <m/>
    <m/>
    <m/>
    <m/>
    <m/>
    <s v="Completed"/>
    <s v="No"/>
    <s v="No"/>
    <m/>
    <n v="619"/>
    <n v="468"/>
    <n v="1463424.4009529033"/>
    <n v="118285.78776560788"/>
    <n v="3.8140589569160999"/>
    <s v="Non-Stick Pan"/>
    <s v="Home &amp; Kitchen"/>
    <s v="Home &amp; Kitchen"/>
    <s v="Home &amp; Kitchen"/>
    <s v="Home &amp; Kitchen"/>
    <n v="7"/>
    <s v="Home &amp; Kitchen"/>
    <m/>
    <n v="2025"/>
    <x v="0"/>
    <n v="11"/>
    <n v="3"/>
    <s v="Weekday"/>
    <m/>
  </r>
  <r>
    <s v="WEB-8672"/>
    <d v="2025-08-06T00:00:00"/>
    <s v="Arjun Singh"/>
    <s v="Chennai"/>
    <s v="Fashion"/>
    <s v="Men'S T-Shirt"/>
    <n v="3"/>
    <n v="1419.824472190694"/>
    <s v="Cash On Delivery"/>
    <s v="Delivered"/>
    <n v="4"/>
    <n v="4259.473416572082"/>
    <m/>
    <m/>
    <m/>
    <m/>
    <m/>
    <m/>
    <s v="Completed"/>
    <s v="Yes"/>
    <s v="No"/>
    <m/>
    <n v="558"/>
    <n v="430"/>
    <n v="1892867.2841657216"/>
    <n v="199432.98236095349"/>
    <n v="3.8949824970828471"/>
    <s v="Men'S T-Shirt"/>
    <s v="Fashion"/>
    <s v="Fashion"/>
    <s v="Fashion"/>
    <s v="Fashion"/>
    <n v="55"/>
    <s v="Fashion"/>
    <m/>
    <n v="2025"/>
    <x v="9"/>
    <n v="6"/>
    <n v="4"/>
    <s v="Weekday"/>
    <m/>
  </r>
  <r>
    <s v="WEB-6279"/>
    <d v="2024-08-07T00:00:00"/>
    <s v="Arjun Kumar"/>
    <s v="Bengaluru"/>
    <s v="Electronics"/>
    <s v="Smart Watch"/>
    <n v="1"/>
    <n v="2045.13"/>
    <s v="Credit Card"/>
    <s v="Delivered"/>
    <m/>
    <n v="2045.13"/>
    <m/>
    <m/>
    <m/>
    <m/>
    <m/>
    <m/>
    <s v="Completed"/>
    <s v="Yes"/>
    <s v="No"/>
    <m/>
    <n v="567"/>
    <n v="440"/>
    <n v="2759712.3299794244"/>
    <n v="330643.50635802455"/>
    <n v="3.8641711229946525"/>
    <s v="Smart Watch"/>
    <s v="Electronics"/>
    <s v="Electronics"/>
    <s v="Electronics"/>
    <s v="Electronics"/>
    <n v="17"/>
    <s v="Electronics"/>
    <m/>
    <n v="2024"/>
    <x v="9"/>
    <n v="7"/>
    <n v="4"/>
    <s v="Weekend"/>
    <m/>
  </r>
  <r>
    <s v="WEB-7546"/>
    <d v="2025-03-14T00:00:00"/>
    <s v="Ananya Gupta"/>
    <s v="Chennai"/>
    <s v="Home &amp; Kitchen"/>
    <s v="Table Lamp"/>
    <n v="2"/>
    <n v="1947.93"/>
    <s v="Net Banking"/>
    <s v="Delivered"/>
    <n v="5"/>
    <n v="3895.86"/>
    <m/>
    <m/>
    <m/>
    <m/>
    <m/>
    <m/>
    <s v="Completed"/>
    <s v="Yes"/>
    <s v="No"/>
    <m/>
    <n v="558"/>
    <n v="430"/>
    <n v="1463424.4009529033"/>
    <n v="118285.78776560788"/>
    <n v="3.8140589569160999"/>
    <s v="Table Lamp"/>
    <s v="Home &amp; Kitchen"/>
    <s v="Home &amp; Kitchen"/>
    <s v="Home &amp; Kitchen"/>
    <s v="Home &amp; Kitchen"/>
    <n v="32"/>
    <s v="Home &amp; Kitchen"/>
    <m/>
    <n v="2025"/>
    <x v="4"/>
    <n v="14"/>
    <n v="6"/>
    <s v="Weekday"/>
    <m/>
  </r>
  <r>
    <s v="WEB-6263"/>
    <d v="2025-03-14T00:00:00"/>
    <s v="Aditya Iyer"/>
    <s v="Delhi"/>
    <s v="Beauty"/>
    <s v="Hair Oil"/>
    <n v="1"/>
    <n v="1159.58"/>
    <s v="Credit Card"/>
    <s v="Returned"/>
    <n v="5"/>
    <n v="1159.58"/>
    <m/>
    <m/>
    <m/>
    <m/>
    <m/>
    <m/>
    <s v="Completed"/>
    <s v="No"/>
    <s v="No"/>
    <m/>
    <n v="573"/>
    <n v="450"/>
    <n v="1098537.4901531704"/>
    <n v="96724.388030634553"/>
    <n v="3.9001122334455669"/>
    <s v="Hair Oil"/>
    <s v="Beauty"/>
    <s v="Beauty"/>
    <s v="Beauty"/>
    <s v="Beauty"/>
    <n v="70"/>
    <s v="Beauty"/>
    <m/>
    <n v="2025"/>
    <x v="4"/>
    <n v="14"/>
    <n v="6"/>
    <s v="Weekday"/>
    <m/>
  </r>
  <r>
    <s v="WEB-5519"/>
    <d v="2024-06-08T00:00:00"/>
    <s v="Vikram Menon"/>
    <s v="Delhi"/>
    <s v="Books"/>
    <s v="Cookbook"/>
    <n v="2"/>
    <n v="503.14"/>
    <s v="Debit Card"/>
    <s v="Delivered"/>
    <m/>
    <n v="1006.28"/>
    <m/>
    <m/>
    <m/>
    <m/>
    <m/>
    <m/>
    <s v="Completed"/>
    <s v="Yes"/>
    <s v="No"/>
    <m/>
    <n v="573"/>
    <n v="450"/>
    <n v="594714.6477588166"/>
    <n v="60882.938065984097"/>
    <n v="3.804733727810651"/>
    <s v="Cookbook"/>
    <s v="Books"/>
    <s v="Books"/>
    <s v="Books"/>
    <s v="Books"/>
    <n v="4"/>
    <s v="Books"/>
    <m/>
    <n v="2024"/>
    <x v="11"/>
    <n v="8"/>
    <n v="7"/>
    <s v="Weekday"/>
    <m/>
  </r>
  <r>
    <s v="WEB-7738"/>
    <d v="2024-10-06T00:00:00"/>
    <s v="Ananya Malhotra"/>
    <s v="Mumbai"/>
    <s v="Books"/>
    <s v="Self-Help Book"/>
    <n v="1"/>
    <n v="477.07"/>
    <s v="Credit Card"/>
    <s v="Pending"/>
    <m/>
    <n v="477.07"/>
    <m/>
    <m/>
    <m/>
    <m/>
    <m/>
    <m/>
    <s v="Pending"/>
    <s v="No"/>
    <s v="Yes"/>
    <m/>
    <n v="619"/>
    <n v="468"/>
    <n v="594714.6477588166"/>
    <n v="60882.938065984097"/>
    <n v="3.804733727810651"/>
    <s v="Self-Help Book"/>
    <s v="Books"/>
    <s v="Books"/>
    <s v="Books"/>
    <s v="Books"/>
    <n v="19"/>
    <s v="Books"/>
    <m/>
    <n v="2024"/>
    <x v="8"/>
    <n v="6"/>
    <n v="1"/>
    <s v="Weekday"/>
    <m/>
  </r>
  <r>
    <s v="WEB-6303"/>
    <d v="2025-01-01T00:00:00"/>
    <s v="Karan Iyer"/>
    <s v="Bengaluru"/>
    <s v="Beauty"/>
    <s v="Hair Oil"/>
    <n v="1"/>
    <n v="1042.97"/>
    <s v="Upi"/>
    <s v="Delivered"/>
    <n v="5"/>
    <n v="1042.97"/>
    <m/>
    <m/>
    <m/>
    <m/>
    <m/>
    <m/>
    <s v="Completed"/>
    <s v="Yes"/>
    <s v="No"/>
    <m/>
    <n v="567"/>
    <n v="440"/>
    <n v="1098537.4901531704"/>
    <n v="96724.388030634553"/>
    <n v="3.9001122334455669"/>
    <s v="Hair Oil"/>
    <s v="Beauty"/>
    <s v="Beauty"/>
    <s v="Beauty"/>
    <s v="Beauty"/>
    <n v="70"/>
    <s v="Beauty"/>
    <m/>
    <n v="2025"/>
    <x v="5"/>
    <n v="1"/>
    <n v="4"/>
    <s v="Weekend"/>
    <m/>
  </r>
  <r>
    <s v="WEB-9228"/>
    <d v="2023-06-22T00:00:00"/>
    <s v="Ishaan Bose"/>
    <s v="Bengaluru"/>
    <s v="Books"/>
    <s v="Cookbook"/>
    <n v="1"/>
    <n v="502.91"/>
    <s v="Net Banking"/>
    <s v="Delivered"/>
    <n v="5"/>
    <n v="502.91"/>
    <m/>
    <m/>
    <m/>
    <m/>
    <m/>
    <m/>
    <s v="Completed"/>
    <s v="No"/>
    <s v="No"/>
    <m/>
    <n v="567"/>
    <n v="440"/>
    <n v="594714.6477588166"/>
    <n v="60882.938065984097"/>
    <n v="3.804733727810651"/>
    <s v="Cookbook"/>
    <s v="Books"/>
    <s v="Books"/>
    <s v="Books"/>
    <s v="Books"/>
    <n v="4"/>
    <s v="Books"/>
    <m/>
    <n v="2023"/>
    <x v="11"/>
    <n v="22"/>
    <n v="5"/>
    <s v="Weekday"/>
    <m/>
  </r>
  <r>
    <s v="WEB-8197"/>
    <d v="2025-01-28T00:00:00"/>
    <s v="Diya Malhotra"/>
    <s v="Hyderabad"/>
    <s v="Home &amp; Kitchen"/>
    <s v="Led Bulb Pack"/>
    <n v="2"/>
    <n v="1470.85"/>
    <s v="Credit Card"/>
    <s v="Delivered"/>
    <n v="4"/>
    <n v="2941.7"/>
    <m/>
    <m/>
    <m/>
    <m/>
    <m/>
    <m/>
    <s v="Completed"/>
    <s v="Yes"/>
    <s v="No"/>
    <m/>
    <n v="559"/>
    <n v="408"/>
    <n v="1463424.4009529033"/>
    <n v="118285.78776560788"/>
    <n v="3.8140589569160999"/>
    <s v="Led Bulb Pack"/>
    <s v="Home &amp; Kitchen"/>
    <s v="Home &amp; Kitchen"/>
    <s v="Home &amp; Kitchen"/>
    <s v="Home &amp; Kitchen"/>
    <n v="76"/>
    <s v="Home &amp; Kitchen"/>
    <m/>
    <n v="2025"/>
    <x v="5"/>
    <n v="28"/>
    <n v="3"/>
    <s v="Weekday"/>
    <m/>
  </r>
  <r>
    <s v="WEB-7324"/>
    <d v="2023-03-29T00:00:00"/>
    <s v="Sanjay Chatterjee"/>
    <s v="Bengaluru"/>
    <s v="Beauty"/>
    <s v="Face Cream"/>
    <n v="1"/>
    <n v="136.69999999999999"/>
    <s v="Credit Card"/>
    <s v="Delivered"/>
    <n v="5"/>
    <n v="136.69999999999999"/>
    <m/>
    <m/>
    <m/>
    <m/>
    <m/>
    <m/>
    <s v="Completed"/>
    <s v="No"/>
    <s v="No"/>
    <m/>
    <n v="567"/>
    <n v="440"/>
    <n v="1098537.4901531704"/>
    <n v="96724.388030634553"/>
    <n v="3.9001122334455669"/>
    <s v="Face Cream"/>
    <s v="Beauty"/>
    <s v="Beauty"/>
    <s v="Beauty"/>
    <s v="Beauty"/>
    <n v="80"/>
    <s v="Beauty"/>
    <m/>
    <n v="2023"/>
    <x v="4"/>
    <n v="29"/>
    <n v="4"/>
    <s v="Weekday"/>
    <m/>
  </r>
  <r>
    <s v="WEB-9515"/>
    <d v="2025-05-08T00:00:00"/>
    <s v="Arjun Chatterjee"/>
    <s v="Delhi"/>
    <s v="Home &amp; Kitchen"/>
    <s v="Storage Box"/>
    <n v="1"/>
    <n v="159.58000000000001"/>
    <s v="Debit Card"/>
    <s v="Delivered"/>
    <n v="3"/>
    <n v="159.58000000000001"/>
    <m/>
    <m/>
    <m/>
    <m/>
    <m/>
    <m/>
    <s v="Completed"/>
    <s v="No"/>
    <s v="No"/>
    <m/>
    <n v="573"/>
    <n v="450"/>
    <n v="1463424.4009529033"/>
    <n v="118285.78776560788"/>
    <n v="3.8140589569160999"/>
    <s v="Storage Box"/>
    <s v="Home &amp; Kitchen"/>
    <s v="Home &amp; Kitchen"/>
    <s v="Home &amp; Kitchen"/>
    <s v="Home &amp; Kitchen"/>
    <n v="8"/>
    <s v="Home &amp; Kitchen"/>
    <m/>
    <n v="2025"/>
    <x v="6"/>
    <n v="8"/>
    <n v="5"/>
    <s v="Weekday"/>
    <m/>
  </r>
  <r>
    <s v="WEB-8681"/>
    <d v="2025-01-10T00:00:00"/>
    <s v="Pooja Gupta"/>
    <s v="Delhi"/>
    <s v="Books"/>
    <s v="Fiction Novel"/>
    <n v="3"/>
    <n v="739.08"/>
    <s v="Credit Card"/>
    <s v="Delivered"/>
    <n v="5"/>
    <n v="2217.2400000000002"/>
    <m/>
    <m/>
    <m/>
    <m/>
    <m/>
    <m/>
    <s v="Completed"/>
    <s v="Yes"/>
    <s v="No"/>
    <m/>
    <n v="573"/>
    <n v="450"/>
    <n v="594714.6477588166"/>
    <n v="60882.938065984097"/>
    <n v="3.804733727810651"/>
    <s v="Fiction Novel"/>
    <s v="Books"/>
    <s v="Books"/>
    <s v="Books"/>
    <s v="Books"/>
    <n v="11"/>
    <s v="Books"/>
    <m/>
    <n v="2025"/>
    <x v="5"/>
    <n v="10"/>
    <n v="6"/>
    <s v="Weekday"/>
    <m/>
  </r>
  <r>
    <s v="WEB-5304"/>
    <d v="2023-04-10T00:00:00"/>
    <s v="Neha Kapoor"/>
    <s v="Pune"/>
    <s v="Beauty"/>
    <s v="Hair Oil"/>
    <n v="1"/>
    <n v="747.58"/>
    <s v="Credit Card"/>
    <s v="Delivered"/>
    <n v="5"/>
    <n v="747.58"/>
    <m/>
    <m/>
    <m/>
    <m/>
    <m/>
    <m/>
    <s v="Completed"/>
    <s v="No"/>
    <s v="No"/>
    <m/>
    <n v="595"/>
    <n v="444"/>
    <n v="1098537.4901531704"/>
    <n v="96724.388030634553"/>
    <n v="3.9001122334455669"/>
    <s v="Hair Oil"/>
    <s v="Beauty"/>
    <s v="Beauty"/>
    <s v="Beauty"/>
    <s v="Beauty"/>
    <n v="70"/>
    <s v="Beauty"/>
    <m/>
    <n v="2023"/>
    <x v="7"/>
    <n v="10"/>
    <n v="2"/>
    <s v="Weekday"/>
    <m/>
  </r>
  <r>
    <s v="WEB-5924"/>
    <d v="2023-08-31T00:00:00"/>
    <s v="Meera Singh"/>
    <s v="Mumbai"/>
    <s v="Electronics"/>
    <s v="Usb Cable"/>
    <n v="1"/>
    <n v="2047.05"/>
    <s v="Debit Card"/>
    <s v="Pending"/>
    <n v="4"/>
    <n v="2047.05"/>
    <m/>
    <m/>
    <m/>
    <m/>
    <m/>
    <m/>
    <s v="Pending"/>
    <s v="No"/>
    <s v="Yes"/>
    <m/>
    <n v="619"/>
    <n v="468"/>
    <n v="2759712.3299794244"/>
    <n v="330643.50635802455"/>
    <n v="3.8641711229946525"/>
    <s v="Usb Cable"/>
    <s v="Electronics"/>
    <s v="Electronics"/>
    <s v="Electronics"/>
    <s v="Electronics"/>
    <n v="13"/>
    <s v="Electronics"/>
    <m/>
    <n v="2023"/>
    <x v="9"/>
    <n v="31"/>
    <n v="5"/>
    <s v="Weekday"/>
    <m/>
  </r>
  <r>
    <s v="WEB-7352"/>
    <d v="2023-09-06T00:00:00"/>
    <s v="Vikram Khan"/>
    <s v="Delhi"/>
    <s v="Fashion"/>
    <s v="Women'S Kurti"/>
    <n v="1"/>
    <n v="591.72"/>
    <s v="Net Banking"/>
    <s v="Delivered"/>
    <n v="5"/>
    <n v="591.72"/>
    <m/>
    <m/>
    <m/>
    <m/>
    <m/>
    <m/>
    <s v="Completed"/>
    <s v="No"/>
    <s v="No"/>
    <m/>
    <n v="573"/>
    <n v="450"/>
    <n v="1892867.2841657216"/>
    <n v="199432.98236095349"/>
    <n v="3.8949824970828471"/>
    <s v="Women'S Kurti"/>
    <s v="Fashion"/>
    <s v="Fashion"/>
    <s v="Fashion"/>
    <s v="Fashion"/>
    <n v="15"/>
    <s v="Fashion"/>
    <m/>
    <n v="2023"/>
    <x v="1"/>
    <n v="6"/>
    <n v="4"/>
    <s v="Weekday"/>
    <m/>
  </r>
  <r>
    <s v="WEB-9354"/>
    <d v="2023-10-12T00:00:00"/>
    <s v="Neha Mehta"/>
    <s v="Hyderabad"/>
    <s v="Fashion"/>
    <s v="Sunglasses"/>
    <n v="1"/>
    <n v="1312.56"/>
    <s v="Net Banking"/>
    <s v="Delivered"/>
    <n v="3"/>
    <n v="1312.56"/>
    <m/>
    <m/>
    <m/>
    <m/>
    <m/>
    <m/>
    <s v="Completed"/>
    <s v="Yes"/>
    <s v="No"/>
    <m/>
    <n v="559"/>
    <n v="408"/>
    <n v="1892867.2841657216"/>
    <n v="199432.98236095349"/>
    <n v="3.8949824970828471"/>
    <s v="Sunglasses"/>
    <s v="Fashion"/>
    <s v="Fashion"/>
    <s v="Fashion"/>
    <s v="Fashion"/>
    <n v="53"/>
    <s v="Fashion"/>
    <m/>
    <n v="2023"/>
    <x v="8"/>
    <n v="12"/>
    <n v="5"/>
    <s v="Weekday"/>
    <m/>
  </r>
  <r>
    <s v="WEB-5054"/>
    <d v="2024-05-19T00:00:00"/>
    <s v="Arjun Verma"/>
    <s v="Kolkata"/>
    <s v="Home &amp; Kitchen"/>
    <s v="Table Lamp"/>
    <n v="1"/>
    <n v="1539.13"/>
    <s v="Debit Card"/>
    <s v="Delivered"/>
    <n v="2"/>
    <n v="1539.13"/>
    <m/>
    <m/>
    <m/>
    <m/>
    <m/>
    <m/>
    <s v="Completed"/>
    <s v="Yes"/>
    <s v="No"/>
    <m/>
    <n v="590"/>
    <n v="451"/>
    <n v="1463424.4009529033"/>
    <n v="118285.78776560788"/>
    <n v="3.8140589569160999"/>
    <s v="Table Lamp"/>
    <s v="Home &amp; Kitchen"/>
    <s v="Home &amp; Kitchen"/>
    <s v="Home &amp; Kitchen"/>
    <s v="Home &amp; Kitchen"/>
    <n v="32"/>
    <s v="Home &amp; Kitchen"/>
    <m/>
    <n v="2024"/>
    <x v="6"/>
    <n v="19"/>
    <n v="1"/>
    <s v="Weekday"/>
    <m/>
  </r>
  <r>
    <s v="WEB-9432"/>
    <d v="2023-06-11T00:00:00"/>
    <s v="Kavya Khan"/>
    <s v="Hyderabad"/>
    <s v="Home &amp; Kitchen"/>
    <s v="Table Lamp"/>
    <n v="1"/>
    <n v="509.86"/>
    <s v="Net Banking"/>
    <s v="Delivered"/>
    <n v="4"/>
    <n v="509.86"/>
    <m/>
    <m/>
    <m/>
    <m/>
    <m/>
    <m/>
    <s v="Completed"/>
    <s v="No"/>
    <s v="No"/>
    <m/>
    <n v="559"/>
    <n v="408"/>
    <n v="1463424.4009529033"/>
    <n v="118285.78776560788"/>
    <n v="3.8140589569160999"/>
    <s v="Table Lamp"/>
    <s v="Home &amp; Kitchen"/>
    <s v="Home &amp; Kitchen"/>
    <s v="Home &amp; Kitchen"/>
    <s v="Home &amp; Kitchen"/>
    <n v="32"/>
    <s v="Home &amp; Kitchen"/>
    <m/>
    <n v="2023"/>
    <x v="11"/>
    <n v="11"/>
    <n v="1"/>
    <s v="Weekday"/>
    <m/>
  </r>
  <r>
    <s v="WEB-8193"/>
    <d v="2024-04-10T00:00:00"/>
    <s v="Kavya Reddy"/>
    <s v="Kolkata"/>
    <s v="Beauty"/>
    <s v="Hair Oil"/>
    <n v="2"/>
    <n v="422.84"/>
    <s v="Cash On Delivery"/>
    <s v="Delivered"/>
    <n v="5"/>
    <n v="845.68"/>
    <m/>
    <m/>
    <m/>
    <m/>
    <m/>
    <m/>
    <s v="Completed"/>
    <s v="No"/>
    <s v="No"/>
    <m/>
    <n v="590"/>
    <n v="451"/>
    <n v="1098537.4901531704"/>
    <n v="96724.388030634553"/>
    <n v="3.9001122334455669"/>
    <s v="Hair Oil"/>
    <s v="Beauty"/>
    <s v="Beauty"/>
    <s v="Beauty"/>
    <s v="Beauty"/>
    <n v="70"/>
    <s v="Beauty"/>
    <m/>
    <n v="2024"/>
    <x v="7"/>
    <n v="10"/>
    <n v="4"/>
    <s v="Weekday"/>
    <m/>
  </r>
  <r>
    <s v="WEB-6337"/>
    <d v="2025-03-22T00:00:00"/>
    <s v="Ishaan Singh"/>
    <s v="Hyderabad"/>
    <s v="Home &amp; Kitchen"/>
    <s v="Led Bulb Pack"/>
    <n v="1"/>
    <n v="1975.39"/>
    <s v="Credit Card"/>
    <s v="Delivered"/>
    <n v="5"/>
    <n v="1975.39"/>
    <m/>
    <m/>
    <m/>
    <m/>
    <m/>
    <m/>
    <s v="Completed"/>
    <s v="Yes"/>
    <s v="No"/>
    <m/>
    <n v="559"/>
    <n v="408"/>
    <n v="1463424.4009529033"/>
    <n v="118285.78776560788"/>
    <n v="3.8140589569160999"/>
    <s v="Led Bulb Pack"/>
    <s v="Home &amp; Kitchen"/>
    <s v="Home &amp; Kitchen"/>
    <s v="Home &amp; Kitchen"/>
    <s v="Home &amp; Kitchen"/>
    <n v="76"/>
    <s v="Home &amp; Kitchen"/>
    <m/>
    <n v="2025"/>
    <x v="4"/>
    <n v="22"/>
    <n v="7"/>
    <s v="Weekday"/>
    <m/>
  </r>
  <r>
    <s v="WEB-9135"/>
    <d v="2024-12-10T00:00:00"/>
    <s v="Neha Verma"/>
    <s v="Ahmedabad"/>
    <s v="Beauty"/>
    <s v="Hair Oil"/>
    <n v="2"/>
    <n v="1006.68"/>
    <s v="Credit Card"/>
    <s v="Cancelled"/>
    <m/>
    <n v="2013.36"/>
    <m/>
    <m/>
    <m/>
    <m/>
    <m/>
    <m/>
    <s v="Lost Sale"/>
    <s v="No"/>
    <s v="Yes"/>
    <m/>
    <n v="589"/>
    <n v="426"/>
    <n v="1098537.4901531704"/>
    <n v="96724.388030634553"/>
    <n v="3.9001122334455669"/>
    <s v="Hair Oil"/>
    <s v="Beauty"/>
    <s v="Beauty"/>
    <s v="Beauty"/>
    <s v="Beauty"/>
    <n v="70"/>
    <s v="Beauty"/>
    <m/>
    <n v="2024"/>
    <x v="10"/>
    <n v="10"/>
    <n v="3"/>
    <s v="Weekday"/>
    <m/>
  </r>
  <r>
    <s v="WEB-7923"/>
    <d v="2024-01-02T00:00:00"/>
    <s v="Vikram Chatterjee"/>
    <s v="Mumbai"/>
    <s v="Electronics"/>
    <s v="Smart Watch"/>
    <n v="1"/>
    <n v="484.6"/>
    <s v="Cash On Delivery"/>
    <s v="Delivered"/>
    <n v="4"/>
    <n v="484.6"/>
    <m/>
    <m/>
    <m/>
    <m/>
    <m/>
    <m/>
    <s v="Completed"/>
    <s v="No"/>
    <s v="No"/>
    <m/>
    <n v="619"/>
    <n v="468"/>
    <n v="2759712.3299794244"/>
    <n v="330643.50635802455"/>
    <n v="3.8641711229946525"/>
    <s v="Smart Watch"/>
    <s v="Electronics"/>
    <s v="Electronics"/>
    <s v="Electronics"/>
    <s v="Electronics"/>
    <n v="17"/>
    <s v="Electronics"/>
    <m/>
    <n v="2024"/>
    <x v="5"/>
    <n v="2"/>
    <n v="3"/>
    <s v="Weekday"/>
    <m/>
  </r>
  <r>
    <s v="WEB-9192"/>
    <d v="2023-12-13T00:00:00"/>
    <s v="Karan Pillai"/>
    <s v="Pune"/>
    <s v="Beauty"/>
    <s v="Face Cream"/>
    <n v="3"/>
    <n v="502.74"/>
    <s v="Upi"/>
    <s v="Delivered"/>
    <n v="3"/>
    <n v="1508.22"/>
    <m/>
    <m/>
    <m/>
    <m/>
    <m/>
    <m/>
    <s v="Completed"/>
    <s v="Yes"/>
    <s v="No"/>
    <m/>
    <n v="595"/>
    <n v="444"/>
    <n v="1098537.4901531704"/>
    <n v="96724.388030634553"/>
    <n v="3.9001122334455669"/>
    <s v="Face Cream"/>
    <s v="Beauty"/>
    <s v="Beauty"/>
    <s v="Beauty"/>
    <s v="Beauty"/>
    <n v="80"/>
    <s v="Beauty"/>
    <m/>
    <n v="2023"/>
    <x v="10"/>
    <n v="13"/>
    <n v="4"/>
    <s v="Weekday"/>
    <m/>
  </r>
  <r>
    <s v="WEB-7291"/>
    <d v="2023-11-13T00:00:00"/>
    <s v="Saanvi Malhotra"/>
    <s v="Chennai"/>
    <s v="Beauty"/>
    <s v="Face Cream"/>
    <n v="1"/>
    <n v="483.39"/>
    <s v="Debit Card"/>
    <s v="Delivered"/>
    <n v="5"/>
    <n v="483.39"/>
    <m/>
    <m/>
    <m/>
    <m/>
    <m/>
    <m/>
    <s v="Completed"/>
    <s v="No"/>
    <s v="No"/>
    <m/>
    <n v="558"/>
    <n v="430"/>
    <n v="1098537.4901531704"/>
    <n v="96724.388030634553"/>
    <n v="3.9001122334455669"/>
    <s v="Face Cream"/>
    <s v="Beauty"/>
    <s v="Beauty"/>
    <s v="Beauty"/>
    <s v="Beauty"/>
    <n v="80"/>
    <s v="Beauty"/>
    <m/>
    <n v="2023"/>
    <x v="3"/>
    <n v="13"/>
    <n v="2"/>
    <s v="Weekday"/>
    <m/>
  </r>
  <r>
    <s v="WEB-8517"/>
    <d v="2023-07-13T00:00:00"/>
    <s v="Karan Kapoor"/>
    <s v="Kolkata"/>
    <s v="Fashion"/>
    <s v="Running Shoes"/>
    <n v="1"/>
    <n v="904.9"/>
    <s v="Cash On Delivery"/>
    <s v="Pending"/>
    <n v="4"/>
    <n v="904.9"/>
    <m/>
    <m/>
    <m/>
    <m/>
    <m/>
    <m/>
    <s v="Pending"/>
    <s v="No"/>
    <s v="Yes"/>
    <m/>
    <n v="590"/>
    <n v="451"/>
    <n v="1892867.2841657216"/>
    <n v="199432.98236095349"/>
    <n v="3.8949824970828471"/>
    <s v="Running Shoes"/>
    <s v="Fashion"/>
    <s v="Fashion"/>
    <s v="Fashion"/>
    <s v="Fashion"/>
    <n v="45"/>
    <s v="Fashion"/>
    <m/>
    <n v="2023"/>
    <x v="2"/>
    <n v="13"/>
    <n v="5"/>
    <s v="Weekday"/>
    <m/>
  </r>
  <r>
    <s v="WEB-8301"/>
    <d v="2025-05-03T00:00:00"/>
    <s v="Ananya Joshi"/>
    <s v="Delhi"/>
    <s v="Beauty"/>
    <s v="Lipstick"/>
    <n v="1"/>
    <n v="1449.29"/>
    <s v="Cash On Delivery"/>
    <s v="Delivered"/>
    <n v="5"/>
    <n v="1449.29"/>
    <m/>
    <m/>
    <m/>
    <m/>
    <m/>
    <m/>
    <s v="Completed"/>
    <s v="Yes"/>
    <s v="No"/>
    <m/>
    <n v="573"/>
    <n v="450"/>
    <n v="1098537.4901531704"/>
    <n v="96724.388030634553"/>
    <n v="3.9001122334455669"/>
    <s v="Lipstick"/>
    <s v="Beauty"/>
    <s v="Beauty"/>
    <s v="Beauty"/>
    <s v="Beauty"/>
    <n v="10"/>
    <s v="Beauty"/>
    <m/>
    <n v="2025"/>
    <x v="6"/>
    <n v="3"/>
    <n v="7"/>
    <s v="Weekday"/>
    <m/>
  </r>
  <r>
    <s v="WEB-5295"/>
    <d v="2024-09-28T00:00:00"/>
    <s v="Kavya Khan"/>
    <s v="Pune"/>
    <s v="Electronics"/>
    <s v="Usb Cable"/>
    <n v="1"/>
    <n v="1711.8"/>
    <s v="Cash On Delivery"/>
    <s v="Delivered"/>
    <n v="5"/>
    <n v="1711.8"/>
    <m/>
    <m/>
    <m/>
    <m/>
    <m/>
    <m/>
    <s v="Completed"/>
    <s v="Yes"/>
    <s v="No"/>
    <m/>
    <n v="595"/>
    <n v="444"/>
    <n v="2759712.3299794244"/>
    <n v="330643.50635802455"/>
    <n v="3.8641711229946525"/>
    <s v="Usb Cable"/>
    <s v="Electronics"/>
    <s v="Electronics"/>
    <s v="Electronics"/>
    <s v="Electronics"/>
    <n v="13"/>
    <s v="Electronics"/>
    <m/>
    <n v="2024"/>
    <x v="1"/>
    <n v="28"/>
    <n v="7"/>
    <s v="Weekday"/>
    <m/>
  </r>
  <r>
    <s v="WEB-8732"/>
    <d v="2025-03-09T00:00:00"/>
    <s v="Vivaan Reddy"/>
    <s v="Bengaluru"/>
    <s v="Books"/>
    <s v="Notebook Set"/>
    <n v="1"/>
    <n v="716.37"/>
    <s v="Credit Card"/>
    <s v="Cancelled"/>
    <n v="3"/>
    <n v="716.37"/>
    <m/>
    <m/>
    <m/>
    <m/>
    <m/>
    <m/>
    <s v="Lost Sale"/>
    <s v="No"/>
    <s v="Yes"/>
    <m/>
    <n v="567"/>
    <n v="440"/>
    <n v="594714.6477588166"/>
    <n v="60882.938065984097"/>
    <n v="3.804733727810651"/>
    <s v="Notebook Set"/>
    <s v="Books"/>
    <s v="Books"/>
    <s v="Books"/>
    <s v="Books"/>
    <n v="20"/>
    <s v="Books"/>
    <m/>
    <n v="2025"/>
    <x v="4"/>
    <n v="9"/>
    <n v="1"/>
    <s v="Weekday"/>
    <m/>
  </r>
  <r>
    <s v="WEB-7554"/>
    <d v="2023-06-18T00:00:00"/>
    <s v="Vikram Kumar"/>
    <s v="Pune"/>
    <s v="Books"/>
    <s v="Self-Help Book"/>
    <n v="1"/>
    <n v="363.13"/>
    <s v="Credit Card"/>
    <s v="Cancelled"/>
    <n v="5"/>
    <n v="363.13"/>
    <m/>
    <m/>
    <m/>
    <m/>
    <m/>
    <m/>
    <s v="Lost Sale"/>
    <s v="No"/>
    <s v="Yes"/>
    <m/>
    <n v="595"/>
    <n v="444"/>
    <n v="594714.6477588166"/>
    <n v="60882.938065984097"/>
    <n v="3.804733727810651"/>
    <s v="Self-Help Book"/>
    <s v="Books"/>
    <s v="Books"/>
    <s v="Books"/>
    <s v="Books"/>
    <n v="19"/>
    <s v="Books"/>
    <m/>
    <n v="2023"/>
    <x v="11"/>
    <n v="18"/>
    <n v="1"/>
    <s v="Weekday"/>
    <m/>
  </r>
  <r>
    <s v="WEB-5473"/>
    <d v="2025-01-20T00:00:00"/>
    <s v="Aditya Malhotra"/>
    <s v="Kolkata"/>
    <s v="Home &amp; Kitchen"/>
    <s v="Non-Stick Pan"/>
    <n v="2"/>
    <n v="1448.64"/>
    <s v="Net Banking"/>
    <s v="Cancelled"/>
    <n v="5"/>
    <n v="2897.28"/>
    <m/>
    <m/>
    <m/>
    <m/>
    <m/>
    <m/>
    <s v="Lost Sale"/>
    <s v="No"/>
    <s v="Yes"/>
    <m/>
    <n v="590"/>
    <n v="451"/>
    <n v="1463424.4009529033"/>
    <n v="118285.78776560788"/>
    <n v="3.8140589569160999"/>
    <s v="Non-Stick Pan"/>
    <s v="Home &amp; Kitchen"/>
    <s v="Home &amp; Kitchen"/>
    <s v="Home &amp; Kitchen"/>
    <s v="Home &amp; Kitchen"/>
    <n v="7"/>
    <s v="Home &amp; Kitchen"/>
    <m/>
    <n v="2025"/>
    <x v="5"/>
    <n v="20"/>
    <n v="2"/>
    <s v="Weekday"/>
    <m/>
  </r>
  <r>
    <s v="WEB-8827"/>
    <d v="2024-03-04T00:00:00"/>
    <s v="Saanvi Bose"/>
    <s v="Chennai"/>
    <s v="Beauty"/>
    <s v="Shampoo 200Ml"/>
    <n v="2"/>
    <n v="1203.19"/>
    <s v="Cash On Delivery"/>
    <s v="Delivered"/>
    <n v="3"/>
    <n v="2406.38"/>
    <m/>
    <m/>
    <m/>
    <m/>
    <m/>
    <m/>
    <s v="Completed"/>
    <s v="Yes"/>
    <s v="No"/>
    <m/>
    <n v="558"/>
    <n v="430"/>
    <n v="1098537.4901531704"/>
    <n v="96724.388030634553"/>
    <n v="3.9001122334455669"/>
    <s v="Shampoo 200Ml"/>
    <s v="Beauty"/>
    <s v="Beauty"/>
    <s v="Beauty"/>
    <s v="Beauty"/>
    <n v="64"/>
    <s v="Beauty"/>
    <m/>
    <n v="2024"/>
    <x v="4"/>
    <n v="4"/>
    <n v="2"/>
    <s v="Weekday"/>
    <m/>
  </r>
  <r>
    <s v="WEB-7860"/>
    <d v="2023-01-14T00:00:00"/>
    <s v="Rohan Sharma"/>
    <s v="Not Provided"/>
    <s v="Home &amp; Kitchen"/>
    <s v="Non-Stick Pan"/>
    <n v="1"/>
    <n v="1892.33"/>
    <s v="Debit Card"/>
    <s v="Delivered"/>
    <n v="4"/>
    <n v="1892.33"/>
    <m/>
    <m/>
    <m/>
    <m/>
    <m/>
    <m/>
    <s v="Completed"/>
    <s v="Yes"/>
    <s v="No"/>
    <m/>
    <n v="50"/>
    <n v="37"/>
    <n v="1463424.4009529033"/>
    <n v="118285.78776560788"/>
    <n v="3.8140589569160999"/>
    <s v="Non-Stick Pan"/>
    <s v="Home &amp; Kitchen"/>
    <s v="Home &amp; Kitchen"/>
    <s v="Home &amp; Kitchen"/>
    <s v="Home &amp; Kitchen"/>
    <n v="7"/>
    <s v="Home &amp; Kitchen"/>
    <m/>
    <n v="2023"/>
    <x v="5"/>
    <n v="14"/>
    <n v="7"/>
    <s v="Weekday"/>
    <m/>
  </r>
  <r>
    <s v="WEB-6674"/>
    <d v="2023-11-06T00:00:00"/>
    <s v="Vikram Malhotra"/>
    <s v="Ahmedabad"/>
    <s v="Electronics"/>
    <s v="Usb Cable"/>
    <n v="3"/>
    <n v="1943.76"/>
    <s v="Net Banking"/>
    <s v="Delivered"/>
    <n v="3"/>
    <n v="5831.28"/>
    <m/>
    <m/>
    <m/>
    <m/>
    <m/>
    <m/>
    <s v="Completed"/>
    <s v="Yes"/>
    <s v="No"/>
    <m/>
    <n v="589"/>
    <n v="426"/>
    <n v="2759712.3299794244"/>
    <n v="330643.50635802455"/>
    <n v="3.8641711229946525"/>
    <s v="Usb Cable"/>
    <s v="Electronics"/>
    <s v="Electronics"/>
    <s v="Electronics"/>
    <s v="Electronics"/>
    <n v="13"/>
    <s v="Electronics"/>
    <m/>
    <n v="2023"/>
    <x v="3"/>
    <n v="6"/>
    <n v="2"/>
    <s v="Weekday"/>
    <m/>
  </r>
  <r>
    <s v="WEB-6827"/>
    <d v="2023-10-01T00:00:00"/>
    <s v="Diya Kumar"/>
    <s v="Bengaluru"/>
    <s v="Books"/>
    <s v="Notebook Set"/>
    <n v="1"/>
    <n v="264.61"/>
    <s v="Debit Card"/>
    <s v="Pending"/>
    <n v="4"/>
    <n v="264.61"/>
    <m/>
    <m/>
    <m/>
    <m/>
    <m/>
    <m/>
    <s v="Pending"/>
    <s v="No"/>
    <s v="Yes"/>
    <m/>
    <n v="567"/>
    <n v="440"/>
    <n v="594714.6477588166"/>
    <n v="60882.938065984097"/>
    <n v="3.804733727810651"/>
    <s v="Notebook Set"/>
    <s v="Books"/>
    <s v="Books"/>
    <s v="Books"/>
    <s v="Books"/>
    <n v="20"/>
    <s v="Books"/>
    <m/>
    <n v="2023"/>
    <x v="8"/>
    <n v="1"/>
    <n v="1"/>
    <s v="Weekend"/>
    <m/>
  </r>
  <r>
    <s v="WEB-9012"/>
    <d v="2023-08-06T00:00:00"/>
    <s v="Ishaan Verma"/>
    <s v="Pune"/>
    <s v="Fashion"/>
    <s v="Men'S T-Shirt"/>
    <n v="1"/>
    <n v="1381.26"/>
    <s v="Debit Card"/>
    <s v="Delivered"/>
    <n v="4"/>
    <n v="1381.26"/>
    <m/>
    <m/>
    <m/>
    <m/>
    <m/>
    <m/>
    <s v="Completed"/>
    <s v="Yes"/>
    <s v="No"/>
    <m/>
    <n v="595"/>
    <n v="444"/>
    <n v="1892867.2841657216"/>
    <n v="199432.98236095349"/>
    <n v="3.8949824970828471"/>
    <s v="Men'S T-Shirt"/>
    <s v="Fashion"/>
    <s v="Fashion"/>
    <s v="Fashion"/>
    <s v="Fashion"/>
    <n v="55"/>
    <s v="Fashion"/>
    <m/>
    <n v="2023"/>
    <x v="9"/>
    <n v="6"/>
    <n v="1"/>
    <s v="Weekday"/>
    <m/>
  </r>
  <r>
    <s v="WEB-6435"/>
    <d v="2024-08-28T00:00:00"/>
    <s v="Neha Kapoor"/>
    <s v="Chennai"/>
    <s v="Home &amp; Kitchen"/>
    <s v="Table Lamp"/>
    <n v="1"/>
    <n v="1321.77"/>
    <s v="Cash On Delivery"/>
    <s v="Delivered"/>
    <n v="1"/>
    <n v="1321.77"/>
    <m/>
    <m/>
    <m/>
    <m/>
    <m/>
    <m/>
    <s v="Completed"/>
    <s v="Yes"/>
    <s v="No"/>
    <m/>
    <n v="558"/>
    <n v="430"/>
    <n v="1463424.4009529033"/>
    <n v="118285.78776560788"/>
    <n v="3.8140589569160999"/>
    <s v="Table Lamp"/>
    <s v="Home &amp; Kitchen"/>
    <s v="Home &amp; Kitchen"/>
    <s v="Home &amp; Kitchen"/>
    <s v="Home &amp; Kitchen"/>
    <n v="32"/>
    <s v="Home &amp; Kitchen"/>
    <m/>
    <n v="2024"/>
    <x v="9"/>
    <n v="28"/>
    <n v="4"/>
    <s v="Weekday"/>
    <m/>
  </r>
  <r>
    <s v="WEB-9446"/>
    <d v="2024-07-29T00:00:00"/>
    <s v="Saanvi Gupta"/>
    <s v="Delhi"/>
    <s v="Fashion"/>
    <s v="Sunglasses"/>
    <n v="1"/>
    <n v="357.34"/>
    <s v="Cash On Delivery"/>
    <s v="Delivered"/>
    <n v="4"/>
    <n v="357.34"/>
    <m/>
    <m/>
    <m/>
    <m/>
    <m/>
    <m/>
    <s v="Completed"/>
    <s v="No"/>
    <s v="No"/>
    <m/>
    <n v="573"/>
    <n v="450"/>
    <n v="1892867.2841657216"/>
    <n v="199432.98236095349"/>
    <n v="3.8949824970828471"/>
    <s v="Sunglasses"/>
    <s v="Fashion"/>
    <s v="Fashion"/>
    <s v="Fashion"/>
    <s v="Fashion"/>
    <n v="53"/>
    <s v="Fashion"/>
    <m/>
    <n v="2024"/>
    <x v="2"/>
    <n v="29"/>
    <n v="2"/>
    <s v="Weekday"/>
    <m/>
  </r>
  <r>
    <s v="WEB-8277"/>
    <d v="2023-07-04T00:00:00"/>
    <s v="Kavya Iyer"/>
    <s v="Ahmedabad"/>
    <s v="Books"/>
    <s v="Fiction Novel"/>
    <n v="1"/>
    <n v="506.45"/>
    <s v="Credit Card"/>
    <s v="Cancelled"/>
    <n v="4"/>
    <n v="506.45"/>
    <m/>
    <m/>
    <m/>
    <m/>
    <m/>
    <m/>
    <s v="Lost Sale"/>
    <s v="No"/>
    <s v="Yes"/>
    <m/>
    <n v="589"/>
    <n v="426"/>
    <n v="594714.6477588166"/>
    <n v="60882.938065984097"/>
    <n v="3.804733727810651"/>
    <s v="Fiction Novel"/>
    <s v="Books"/>
    <s v="Books"/>
    <s v="Books"/>
    <s v="Books"/>
    <n v="11"/>
    <s v="Books"/>
    <m/>
    <n v="2023"/>
    <x v="2"/>
    <n v="4"/>
    <n v="3"/>
    <s v="Weekday"/>
    <m/>
  </r>
  <r>
    <s v="WEB-6607"/>
    <d v="2023-07-18T00:00:00"/>
    <s v="Tanya Patel"/>
    <s v="Pune"/>
    <s v="Electronics"/>
    <s v="Usb Cable"/>
    <n v="1"/>
    <n v="1273.76"/>
    <s v="Debit Card"/>
    <s v="Delivered"/>
    <m/>
    <n v="1273.76"/>
    <m/>
    <m/>
    <m/>
    <m/>
    <m/>
    <m/>
    <s v="Completed"/>
    <s v="Yes"/>
    <s v="No"/>
    <m/>
    <n v="595"/>
    <n v="444"/>
    <n v="2759712.3299794244"/>
    <n v="330643.50635802455"/>
    <n v="3.8641711229946525"/>
    <s v="Usb Cable"/>
    <s v="Electronics"/>
    <s v="Electronics"/>
    <s v="Electronics"/>
    <s v="Electronics"/>
    <n v="13"/>
    <s v="Electronics"/>
    <m/>
    <n v="2023"/>
    <x v="2"/>
    <n v="18"/>
    <n v="3"/>
    <s v="Weekday"/>
    <m/>
  </r>
  <r>
    <s v="WEB-5234"/>
    <d v="2023-07-30T00:00:00"/>
    <s v="Saanvi Patel"/>
    <s v="Mumbai"/>
    <s v="Electronics"/>
    <s v="Smart Watch"/>
    <n v="1"/>
    <n v="2580.2600000000002"/>
    <s v="Debit Card"/>
    <s v="Returned"/>
    <n v="5"/>
    <n v="2580.2600000000002"/>
    <m/>
    <m/>
    <m/>
    <m/>
    <m/>
    <m/>
    <s v="Completed"/>
    <s v="No"/>
    <s v="No"/>
    <m/>
    <n v="619"/>
    <n v="468"/>
    <n v="2759712.3299794244"/>
    <n v="330643.50635802455"/>
    <n v="3.8641711229946525"/>
    <s v="Smart Watch"/>
    <s v="Electronics"/>
    <s v="Electronics"/>
    <s v="Electronics"/>
    <s v="Electronics"/>
    <n v="17"/>
    <s v="Electronics"/>
    <m/>
    <n v="2023"/>
    <x v="2"/>
    <n v="30"/>
    <n v="1"/>
    <s v="Weekday"/>
    <m/>
  </r>
  <r>
    <s v="WEB-5471"/>
    <d v="2024-03-02T00:00:00"/>
    <s v="Rohan Joshi"/>
    <s v="Ahmedabad"/>
    <s v="Electronics"/>
    <s v="Power Bank 10000Mah"/>
    <n v="1"/>
    <n v="457.91"/>
    <s v="Cash On Delivery"/>
    <s v="Delivered"/>
    <n v="1"/>
    <n v="457.91"/>
    <m/>
    <m/>
    <m/>
    <m/>
    <m/>
    <m/>
    <s v="Completed"/>
    <s v="No"/>
    <s v="No"/>
    <m/>
    <n v="589"/>
    <n v="426"/>
    <n v="2759712.3299794244"/>
    <n v="330643.50635802455"/>
    <n v="3.8641711229946525"/>
    <s v="Power Bank 10000Mah"/>
    <s v="Electronics"/>
    <s v="Electronics"/>
    <s v="Electronics"/>
    <s v="Electronics"/>
    <n v="3"/>
    <s v="Electronics"/>
    <m/>
    <n v="2024"/>
    <x v="4"/>
    <n v="2"/>
    <n v="7"/>
    <s v="Weekday"/>
    <m/>
  </r>
  <r>
    <s v="WEB-9273"/>
    <d v="2024-07-31T00:00:00"/>
    <s v="Karan Mehta"/>
    <s v="Bengaluru"/>
    <s v="Electronics"/>
    <s v="Usb Cable"/>
    <n v="1"/>
    <n v="693.88"/>
    <s v="Cash On Delivery"/>
    <s v="Delivered"/>
    <n v="4"/>
    <n v="693.88"/>
    <m/>
    <m/>
    <m/>
    <m/>
    <m/>
    <m/>
    <s v="Completed"/>
    <s v="No"/>
    <s v="No"/>
    <m/>
    <n v="567"/>
    <n v="440"/>
    <n v="2759712.3299794244"/>
    <n v="330643.50635802455"/>
    <n v="3.8641711229946525"/>
    <s v="Usb Cable"/>
    <s v="Electronics"/>
    <s v="Electronics"/>
    <s v="Electronics"/>
    <s v="Electronics"/>
    <n v="13"/>
    <s v="Electronics"/>
    <m/>
    <n v="2024"/>
    <x v="2"/>
    <n v="31"/>
    <n v="4"/>
    <s v="Weekday"/>
    <m/>
  </r>
  <r>
    <s v="WEB-7097"/>
    <d v="2024-05-13T00:00:00"/>
    <s v="Pooja Malhotra"/>
    <s v="Chennai"/>
    <s v="Home &amp; Kitchen"/>
    <s v="Table Lamp"/>
    <n v="1"/>
    <n v="1815.43"/>
    <s v="Net Banking"/>
    <s v="Delivered"/>
    <n v="2"/>
    <n v="1815.43"/>
    <m/>
    <m/>
    <m/>
    <m/>
    <m/>
    <m/>
    <s v="Completed"/>
    <s v="Yes"/>
    <s v="No"/>
    <m/>
    <n v="558"/>
    <n v="430"/>
    <n v="1463424.4009529033"/>
    <n v="118285.78776560788"/>
    <n v="3.8140589569160999"/>
    <s v="Table Lamp"/>
    <s v="Home &amp; Kitchen"/>
    <s v="Home &amp; Kitchen"/>
    <s v="Home &amp; Kitchen"/>
    <s v="Home &amp; Kitchen"/>
    <n v="32"/>
    <s v="Home &amp; Kitchen"/>
    <m/>
    <n v="2024"/>
    <x v="6"/>
    <n v="13"/>
    <n v="2"/>
    <s v="Weekday"/>
    <m/>
  </r>
  <r>
    <s v="WEB-9272"/>
    <d v="2023-08-26T00:00:00"/>
    <s v="Tanya Menon"/>
    <s v="Kolkata"/>
    <s v="Fashion"/>
    <s v="Denim Jeans"/>
    <n v="1"/>
    <n v="529.30999999999995"/>
    <s v="Upi"/>
    <s v="Delivered"/>
    <n v="5"/>
    <n v="529.30999999999995"/>
    <m/>
    <m/>
    <m/>
    <m/>
    <m/>
    <m/>
    <s v="Completed"/>
    <s v="No"/>
    <s v="No"/>
    <m/>
    <n v="590"/>
    <n v="451"/>
    <n v="1892867.2841657216"/>
    <n v="199432.98236095349"/>
    <n v="3.8949824970828471"/>
    <s v="Denim Jeans"/>
    <s v="Fashion"/>
    <s v="Fashion"/>
    <s v="Fashion"/>
    <s v="Fashion"/>
    <n v="6"/>
    <s v="Fashion"/>
    <m/>
    <n v="2023"/>
    <x v="9"/>
    <n v="26"/>
    <n v="7"/>
    <s v="Weekday"/>
    <m/>
  </r>
  <r>
    <s v="WEB-9307"/>
    <d v="2023-10-17T00:00:00"/>
    <s v="Ishaan Kumar"/>
    <s v="Pune"/>
    <s v="Beauty"/>
    <s v="Hair Oil"/>
    <n v="1"/>
    <n v="125.42"/>
    <s v="Cash On Delivery"/>
    <s v="Delivered"/>
    <n v="5"/>
    <n v="125.42"/>
    <m/>
    <m/>
    <m/>
    <m/>
    <m/>
    <m/>
    <s v="Completed"/>
    <s v="No"/>
    <s v="No"/>
    <m/>
    <n v="595"/>
    <n v="444"/>
    <n v="1098537.4901531704"/>
    <n v="96724.388030634553"/>
    <n v="3.9001122334455669"/>
    <s v="Hair Oil"/>
    <s v="Beauty"/>
    <s v="Beauty"/>
    <s v="Beauty"/>
    <s v="Beauty"/>
    <n v="70"/>
    <s v="Beauty"/>
    <m/>
    <n v="2023"/>
    <x v="8"/>
    <n v="17"/>
    <n v="3"/>
    <s v="Weekday"/>
    <m/>
  </r>
  <r>
    <s v="WEB-8534"/>
    <d v="2023-04-24T00:00:00"/>
    <s v="Rohan Singh"/>
    <s v="Chennai"/>
    <s v="Home &amp; Kitchen"/>
    <s v="Led Bulb Pack"/>
    <n v="1"/>
    <n v="1068.69"/>
    <s v="Credit Card"/>
    <s v="Delivered"/>
    <n v="2"/>
    <n v="1068.69"/>
    <m/>
    <m/>
    <m/>
    <m/>
    <m/>
    <m/>
    <s v="Completed"/>
    <s v="Yes"/>
    <s v="No"/>
    <m/>
    <n v="558"/>
    <n v="430"/>
    <n v="1463424.4009529033"/>
    <n v="118285.78776560788"/>
    <n v="3.8140589569160999"/>
    <s v="Led Bulb Pack"/>
    <s v="Home &amp; Kitchen"/>
    <s v="Home &amp; Kitchen"/>
    <s v="Home &amp; Kitchen"/>
    <s v="Home &amp; Kitchen"/>
    <n v="76"/>
    <s v="Home &amp; Kitchen"/>
    <m/>
    <n v="2023"/>
    <x v="7"/>
    <n v="24"/>
    <n v="2"/>
    <s v="Weekday"/>
    <m/>
  </r>
  <r>
    <s v="WEB-5707"/>
    <d v="2023-02-06T00:00:00"/>
    <s v="Vivaan Iyer"/>
    <s v="Pune"/>
    <s v="Fashion"/>
    <s v="Denim Jeans"/>
    <n v="1"/>
    <n v="324.89999999999998"/>
    <s v="Cash On Delivery"/>
    <s v="Delivered"/>
    <n v="3"/>
    <n v="324.89999999999998"/>
    <m/>
    <m/>
    <m/>
    <m/>
    <m/>
    <m/>
    <s v="Completed"/>
    <s v="No"/>
    <s v="No"/>
    <m/>
    <n v="595"/>
    <n v="444"/>
    <n v="1892867.2841657216"/>
    <n v="199432.98236095349"/>
    <n v="3.8949824970828471"/>
    <s v="Denim Jeans"/>
    <s v="Fashion"/>
    <s v="Fashion"/>
    <s v="Fashion"/>
    <s v="Fashion"/>
    <n v="6"/>
    <s v="Fashion"/>
    <m/>
    <n v="2023"/>
    <x v="0"/>
    <n v="6"/>
    <n v="2"/>
    <s v="Weekday"/>
    <m/>
  </r>
  <r>
    <s v="WEB-8957"/>
    <d v="2025-06-03T00:00:00"/>
    <s v="Neha Khan"/>
    <s v="Hyderabad"/>
    <s v="Books"/>
    <s v="Self-Help Book"/>
    <n v="2"/>
    <n v="410.63"/>
    <s v="Cash On Delivery"/>
    <s v="Pending"/>
    <n v="5"/>
    <n v="821.26"/>
    <m/>
    <m/>
    <m/>
    <m/>
    <m/>
    <m/>
    <s v="Pending"/>
    <s v="No"/>
    <s v="Yes"/>
    <m/>
    <n v="559"/>
    <n v="408"/>
    <n v="594714.6477588166"/>
    <n v="60882.938065984097"/>
    <n v="3.804733727810651"/>
    <s v="Self-Help Book"/>
    <s v="Books"/>
    <s v="Books"/>
    <s v="Books"/>
    <s v="Books"/>
    <n v="19"/>
    <s v="Books"/>
    <m/>
    <n v="2025"/>
    <x v="11"/>
    <n v="3"/>
    <n v="3"/>
    <s v="Weekday"/>
    <m/>
  </r>
  <r>
    <s v="WEB-7615"/>
    <d v="2023-06-16T00:00:00"/>
    <s v="Ishaan Verma"/>
    <s v="Mumbai"/>
    <s v="Electronics"/>
    <s v="Power Bank 10000Mah"/>
    <n v="2"/>
    <n v="1707.4"/>
    <s v="Upi"/>
    <s v="Pending"/>
    <n v="1"/>
    <n v="3414.8"/>
    <m/>
    <m/>
    <m/>
    <m/>
    <m/>
    <m/>
    <s v="Pending"/>
    <s v="No"/>
    <s v="Yes"/>
    <m/>
    <n v="619"/>
    <n v="468"/>
    <n v="2759712.3299794244"/>
    <n v="330643.50635802455"/>
    <n v="3.8641711229946525"/>
    <s v="Power Bank 10000Mah"/>
    <s v="Electronics"/>
    <s v="Electronics"/>
    <s v="Electronics"/>
    <s v="Electronics"/>
    <n v="3"/>
    <s v="Electronics"/>
    <m/>
    <n v="2023"/>
    <x v="11"/>
    <n v="16"/>
    <n v="6"/>
    <s v="Weekday"/>
    <m/>
  </r>
  <r>
    <s v="WEB-9662"/>
    <d v="2025-01-11T00:00:00"/>
    <s v="Arjun Khan"/>
    <s v="Chennai"/>
    <s v="Beauty"/>
    <s v="Lipstick"/>
    <n v="1"/>
    <n v="1017"/>
    <s v="Net Banking"/>
    <s v="Delivered"/>
    <n v="4"/>
    <n v="1017"/>
    <m/>
    <m/>
    <m/>
    <m/>
    <m/>
    <m/>
    <s v="Completed"/>
    <s v="Yes"/>
    <s v="No"/>
    <m/>
    <n v="558"/>
    <n v="430"/>
    <n v="1098537.4901531704"/>
    <n v="96724.388030634553"/>
    <n v="3.9001122334455669"/>
    <s v="Lipstick"/>
    <s v="Beauty"/>
    <s v="Beauty"/>
    <s v="Beauty"/>
    <s v="Beauty"/>
    <n v="10"/>
    <s v="Beauty"/>
    <m/>
    <n v="2025"/>
    <x v="5"/>
    <n v="11"/>
    <n v="7"/>
    <s v="Weekday"/>
    <m/>
  </r>
  <r>
    <s v="WEB-7970"/>
    <d v="2023-06-14T00:00:00"/>
    <s v="Sanjay Gupta"/>
    <s v="Hyderabad"/>
    <s v="Beauty"/>
    <s v="Perfume 50Ml"/>
    <n v="2"/>
    <n v="759.96"/>
    <s v="Cash On Delivery"/>
    <s v="Delivered"/>
    <n v="4"/>
    <n v="1519.92"/>
    <m/>
    <m/>
    <m/>
    <m/>
    <m/>
    <m/>
    <s v="Completed"/>
    <s v="Yes"/>
    <s v="No"/>
    <m/>
    <n v="559"/>
    <n v="408"/>
    <n v="1098537.4901531704"/>
    <n v="96724.388030634553"/>
    <n v="3.9001122334455669"/>
    <s v="Perfume 50Ml"/>
    <s v="Beauty"/>
    <s v="Beauty"/>
    <s v="Beauty"/>
    <s v="Beauty"/>
    <n v="18"/>
    <s v="Beauty"/>
    <m/>
    <n v="2023"/>
    <x v="11"/>
    <n v="14"/>
    <n v="4"/>
    <s v="Weekday"/>
    <m/>
  </r>
  <r>
    <s v="WEB-8439"/>
    <d v="2024-06-13T00:00:00"/>
    <s v="Vikram Verma"/>
    <s v="Kolkata"/>
    <s v="Electronics"/>
    <s v="Bluetooth Speaker"/>
    <n v="1"/>
    <n v="3197.71"/>
    <s v="Net Banking"/>
    <s v="Delivered"/>
    <n v="4"/>
    <n v="3197.71"/>
    <m/>
    <m/>
    <m/>
    <m/>
    <m/>
    <m/>
    <s v="Completed"/>
    <s v="Yes"/>
    <s v="No"/>
    <m/>
    <n v="590"/>
    <n v="451"/>
    <n v="2759712.3299794244"/>
    <n v="330643.50635802455"/>
    <n v="3.8641711229946525"/>
    <s v="Bluetooth Speaker"/>
    <s v="Electronics"/>
    <s v="Electronics"/>
    <s v="Electronics"/>
    <s v="Electronics"/>
    <n v="48"/>
    <s v="Electronics"/>
    <m/>
    <n v="2024"/>
    <x v="11"/>
    <n v="13"/>
    <n v="5"/>
    <s v="Weekday"/>
    <m/>
  </r>
  <r>
    <s v="WEB-8635"/>
    <d v="2025-06-19T00:00:00"/>
    <s v="Rahul Malhotra"/>
    <s v="Ahmedabad"/>
    <s v="Books"/>
    <s v="Notebook Set"/>
    <n v="1"/>
    <n v="490.71"/>
    <s v="Credit Card"/>
    <s v="Cancelled"/>
    <m/>
    <n v="490.71"/>
    <m/>
    <m/>
    <m/>
    <m/>
    <m/>
    <m/>
    <s v="Lost Sale"/>
    <s v="No"/>
    <s v="Yes"/>
    <m/>
    <n v="589"/>
    <n v="426"/>
    <n v="594714.6477588166"/>
    <n v="60882.938065984097"/>
    <n v="3.804733727810651"/>
    <s v="Notebook Set"/>
    <s v="Books"/>
    <s v="Books"/>
    <s v="Books"/>
    <s v="Books"/>
    <n v="20"/>
    <s v="Books"/>
    <m/>
    <n v="2025"/>
    <x v="11"/>
    <n v="19"/>
    <n v="5"/>
    <s v="Weekday"/>
    <m/>
  </r>
  <r>
    <s v="WEB-6178"/>
    <d v="2024-09-12T00:00:00"/>
    <s v="Sanjay Patel"/>
    <s v="Chennai"/>
    <s v="Fashion"/>
    <s v="Women'S Kurti"/>
    <n v="1"/>
    <n v="2100.17"/>
    <s v="Net Banking"/>
    <s v="Delivered"/>
    <n v="5"/>
    <n v="2100.17"/>
    <m/>
    <m/>
    <m/>
    <m/>
    <m/>
    <m/>
    <s v="Completed"/>
    <s v="Yes"/>
    <s v="No"/>
    <m/>
    <n v="558"/>
    <n v="430"/>
    <n v="1892867.2841657216"/>
    <n v="199432.98236095349"/>
    <n v="3.8949824970828471"/>
    <s v="Women'S Kurti"/>
    <s v="Fashion"/>
    <s v="Fashion"/>
    <s v="Fashion"/>
    <s v="Fashion"/>
    <n v="15"/>
    <s v="Fashion"/>
    <m/>
    <n v="2024"/>
    <x v="1"/>
    <n v="12"/>
    <n v="5"/>
    <s v="Weekday"/>
    <m/>
  </r>
  <r>
    <s v="WEB-6443"/>
    <d v="2023-02-16T00:00:00"/>
    <s v="Simran Kapoor"/>
    <s v="Chennai"/>
    <s v="Home &amp; Kitchen"/>
    <s v="Table Lamp"/>
    <n v="1"/>
    <n v="1810.51"/>
    <s v="Credit Card"/>
    <s v="Delivered"/>
    <n v="4"/>
    <n v="1810.51"/>
    <m/>
    <m/>
    <m/>
    <m/>
    <m/>
    <m/>
    <s v="Completed"/>
    <s v="Yes"/>
    <s v="No"/>
    <m/>
    <n v="558"/>
    <n v="430"/>
    <n v="1463424.4009529033"/>
    <n v="118285.78776560788"/>
    <n v="3.8140589569160999"/>
    <s v="Table Lamp"/>
    <s v="Home &amp; Kitchen"/>
    <s v="Home &amp; Kitchen"/>
    <s v="Home &amp; Kitchen"/>
    <s v="Home &amp; Kitchen"/>
    <n v="32"/>
    <s v="Home &amp; Kitchen"/>
    <m/>
    <n v="2023"/>
    <x v="0"/>
    <n v="16"/>
    <n v="5"/>
    <s v="Weekday"/>
    <m/>
  </r>
  <r>
    <s v="WEB-7854"/>
    <d v="2023-02-27T00:00:00"/>
    <s v="Rohan Gupta"/>
    <s v="Mumbai"/>
    <s v="Fashion"/>
    <s v="Sunglasses"/>
    <n v="1"/>
    <n v="1128.6400000000001"/>
    <s v="Credit Card"/>
    <s v="Cancelled"/>
    <n v="4"/>
    <n v="1128.6400000000001"/>
    <m/>
    <m/>
    <m/>
    <m/>
    <m/>
    <m/>
    <s v="Lost Sale"/>
    <s v="No"/>
    <s v="Yes"/>
    <m/>
    <n v="619"/>
    <n v="468"/>
    <n v="1892867.2841657216"/>
    <n v="199432.98236095349"/>
    <n v="3.8949824970828471"/>
    <s v="Sunglasses"/>
    <s v="Fashion"/>
    <s v="Fashion"/>
    <s v="Fashion"/>
    <s v="Fashion"/>
    <n v="53"/>
    <s v="Fashion"/>
    <m/>
    <n v="2023"/>
    <x v="0"/>
    <n v="27"/>
    <n v="2"/>
    <s v="Weekday"/>
    <m/>
  </r>
  <r>
    <s v="WEB-5374"/>
    <d v="2023-02-08T00:00:00"/>
    <s v="Arjun Rao"/>
    <s v="Ahmedabad"/>
    <s v="Beauty"/>
    <s v="Shampoo 200Ml"/>
    <n v="2"/>
    <n v="1401.99"/>
    <s v="Debit Card"/>
    <s v="Delivered"/>
    <n v="4"/>
    <n v="2803.98"/>
    <m/>
    <m/>
    <m/>
    <m/>
    <m/>
    <m/>
    <s v="Completed"/>
    <s v="Yes"/>
    <s v="No"/>
    <m/>
    <n v="589"/>
    <n v="426"/>
    <n v="1098537.4901531704"/>
    <n v="96724.388030634553"/>
    <n v="3.9001122334455669"/>
    <s v="Shampoo 200Ml"/>
    <s v="Beauty"/>
    <s v="Beauty"/>
    <s v="Beauty"/>
    <s v="Beauty"/>
    <n v="64"/>
    <s v="Beauty"/>
    <m/>
    <n v="2023"/>
    <x v="0"/>
    <n v="8"/>
    <n v="4"/>
    <s v="Weekday"/>
    <m/>
  </r>
  <r>
    <s v="WEB-7986"/>
    <d v="2023-08-04T00:00:00"/>
    <s v="Rohan Bose"/>
    <s v="Kolkata"/>
    <s v="Beauty"/>
    <s v="Hair Oil"/>
    <n v="3"/>
    <n v="452.23"/>
    <s v="Debit Card"/>
    <s v="Pending"/>
    <n v="5"/>
    <n v="1356.69"/>
    <m/>
    <m/>
    <m/>
    <m/>
    <m/>
    <m/>
    <s v="Pending"/>
    <s v="No"/>
    <s v="Yes"/>
    <m/>
    <n v="590"/>
    <n v="451"/>
    <n v="1098537.4901531704"/>
    <n v="96724.388030634553"/>
    <n v="3.9001122334455669"/>
    <s v="Hair Oil"/>
    <s v="Beauty"/>
    <s v="Beauty"/>
    <s v="Beauty"/>
    <s v="Beauty"/>
    <n v="70"/>
    <s v="Beauty"/>
    <m/>
    <n v="2023"/>
    <x v="9"/>
    <n v="4"/>
    <n v="6"/>
    <s v="Weekday"/>
    <m/>
  </r>
  <r>
    <s v="WEB-6883"/>
    <d v="2023-01-18T00:00:00"/>
    <s v="Arjun Rao"/>
    <s v="Chennai"/>
    <s v="Beauty"/>
    <s v="Shampoo 200Ml"/>
    <n v="1"/>
    <n v="1442.8"/>
    <s v="Credit Card"/>
    <s v="Delivered"/>
    <n v="5"/>
    <n v="1442.8"/>
    <m/>
    <m/>
    <m/>
    <m/>
    <m/>
    <m/>
    <s v="Completed"/>
    <s v="Yes"/>
    <s v="No"/>
    <m/>
    <n v="558"/>
    <n v="430"/>
    <n v="1098537.4901531704"/>
    <n v="96724.388030634553"/>
    <n v="3.9001122334455669"/>
    <s v="Shampoo 200Ml"/>
    <s v="Beauty"/>
    <s v="Beauty"/>
    <s v="Beauty"/>
    <s v="Beauty"/>
    <n v="64"/>
    <s v="Beauty"/>
    <m/>
    <n v="2023"/>
    <x v="5"/>
    <n v="18"/>
    <n v="4"/>
    <s v="Weekday"/>
    <m/>
  </r>
  <r>
    <s v="WEB-6816"/>
    <d v="2023-01-07T00:00:00"/>
    <s v="Meera Khan"/>
    <s v="Mumbai"/>
    <s v="Beauty"/>
    <s v="Face Cream"/>
    <n v="2"/>
    <n v="1319.8"/>
    <s v="Cash On Delivery"/>
    <s v="Delivered"/>
    <m/>
    <n v="2639.6"/>
    <m/>
    <m/>
    <m/>
    <m/>
    <m/>
    <m/>
    <s v="Completed"/>
    <s v="Yes"/>
    <s v="No"/>
    <m/>
    <n v="619"/>
    <n v="468"/>
    <n v="1098537.4901531704"/>
    <n v="96724.388030634553"/>
    <n v="3.9001122334455669"/>
    <s v="Face Cream"/>
    <s v="Beauty"/>
    <s v="Beauty"/>
    <s v="Beauty"/>
    <s v="Beauty"/>
    <n v="80"/>
    <s v="Beauty"/>
    <m/>
    <n v="2023"/>
    <x v="5"/>
    <n v="7"/>
    <n v="7"/>
    <s v="Weekend"/>
    <m/>
  </r>
  <r>
    <s v="WEB-6684"/>
    <d v="2024-12-22T00:00:00"/>
    <s v="Saanvi Iyer"/>
    <s v="Kolkata"/>
    <s v="Electronics"/>
    <s v="Wireless Earbuds"/>
    <n v="2"/>
    <n v="342.42"/>
    <s v="Upi"/>
    <s v="Cancelled"/>
    <n v="4"/>
    <n v="684.84"/>
    <m/>
    <m/>
    <m/>
    <m/>
    <m/>
    <m/>
    <s v="Lost Sale"/>
    <s v="No"/>
    <s v="Yes"/>
    <m/>
    <n v="590"/>
    <n v="451"/>
    <n v="2759712.3299794244"/>
    <n v="330643.50635802455"/>
    <n v="3.8641711229946525"/>
    <s v="Wireless Earbuds"/>
    <s v="Electronics"/>
    <s v="Electronics"/>
    <s v="Electronics"/>
    <s v="Electronics"/>
    <n v="12"/>
    <s v="Electronics"/>
    <m/>
    <n v="2024"/>
    <x v="10"/>
    <n v="22"/>
    <n v="1"/>
    <s v="Weekday"/>
    <m/>
  </r>
  <r>
    <s v="WEB-7966"/>
    <d v="2023-08-13T00:00:00"/>
    <s v="Ananya Joshi"/>
    <s v="Delhi"/>
    <s v="Electronics"/>
    <s v="Smart Watch"/>
    <n v="1"/>
    <n v="648.36"/>
    <s v="Debit Card"/>
    <s v="Delivered"/>
    <n v="3"/>
    <n v="648.36"/>
    <m/>
    <m/>
    <m/>
    <m/>
    <m/>
    <m/>
    <s v="Completed"/>
    <s v="No"/>
    <s v="No"/>
    <m/>
    <n v="573"/>
    <n v="450"/>
    <n v="2759712.3299794244"/>
    <n v="330643.50635802455"/>
    <n v="3.8641711229946525"/>
    <s v="Smart Watch"/>
    <s v="Electronics"/>
    <s v="Electronics"/>
    <s v="Electronics"/>
    <s v="Electronics"/>
    <n v="17"/>
    <s v="Electronics"/>
    <m/>
    <n v="2023"/>
    <x v="9"/>
    <n v="13"/>
    <n v="1"/>
    <s v="Weekday"/>
    <m/>
  </r>
  <r>
    <s v="WEB-5222"/>
    <d v="2024-11-02T00:00:00"/>
    <s v="Vivaan Joshi"/>
    <s v="Pune"/>
    <s v="Fashion"/>
    <s v="Denim Jeans"/>
    <n v="2"/>
    <n v="1128.7"/>
    <s v="Cash On Delivery"/>
    <s v="Delivered"/>
    <n v="3"/>
    <n v="2257.4"/>
    <m/>
    <m/>
    <m/>
    <m/>
    <m/>
    <m/>
    <s v="Completed"/>
    <s v="Yes"/>
    <s v="No"/>
    <m/>
    <n v="595"/>
    <n v="444"/>
    <n v="1892867.2841657216"/>
    <n v="199432.98236095349"/>
    <n v="3.8949824970828471"/>
    <s v="Denim Jeans"/>
    <s v="Fashion"/>
    <s v="Fashion"/>
    <s v="Fashion"/>
    <s v="Fashion"/>
    <n v="6"/>
    <s v="Fashion"/>
    <m/>
    <n v="2024"/>
    <x v="3"/>
    <n v="2"/>
    <n v="7"/>
    <s v="Weekday"/>
    <m/>
  </r>
  <r>
    <s v="WEB-6567"/>
    <d v="2024-08-12T00:00:00"/>
    <s v="Meera Nair"/>
    <s v="Chennai"/>
    <s v="Electronics"/>
    <s v="Usb Cable"/>
    <n v="3"/>
    <n v="2227.3000000000002"/>
    <s v="Cash On Delivery"/>
    <s v="Delivered"/>
    <n v="5"/>
    <n v="6681.9000000000005"/>
    <m/>
    <m/>
    <m/>
    <m/>
    <m/>
    <m/>
    <s v="Completed"/>
    <s v="Yes"/>
    <s v="No"/>
    <m/>
    <n v="558"/>
    <n v="430"/>
    <n v="2759712.3299794244"/>
    <n v="330643.50635802455"/>
    <n v="3.8641711229946525"/>
    <s v="Usb Cable"/>
    <s v="Electronics"/>
    <s v="Electronics"/>
    <s v="Electronics"/>
    <s v="Electronics"/>
    <n v="13"/>
    <s v="Electronics"/>
    <m/>
    <n v="2024"/>
    <x v="9"/>
    <n v="12"/>
    <n v="2"/>
    <s v="Weekday"/>
    <m/>
  </r>
  <r>
    <s v="WEB-7043"/>
    <d v="2025-01-09T00:00:00"/>
    <s v="Karan Singh"/>
    <s v="Kolkata"/>
    <s v="Beauty"/>
    <s v="Lipstick"/>
    <n v="3"/>
    <n v="1118.9100000000001"/>
    <s v="Cash On Delivery"/>
    <s v="Delivered"/>
    <n v="3"/>
    <n v="3356.7300000000005"/>
    <m/>
    <m/>
    <m/>
    <m/>
    <m/>
    <m/>
    <s v="Completed"/>
    <s v="Yes"/>
    <s v="No"/>
    <m/>
    <n v="590"/>
    <n v="451"/>
    <n v="1098537.4901531704"/>
    <n v="96724.388030634553"/>
    <n v="3.9001122334455669"/>
    <s v="Lipstick"/>
    <s v="Beauty"/>
    <s v="Beauty"/>
    <s v="Beauty"/>
    <s v="Beauty"/>
    <n v="10"/>
    <s v="Beauty"/>
    <m/>
    <n v="2025"/>
    <x v="5"/>
    <n v="9"/>
    <n v="5"/>
    <s v="Weekday"/>
    <m/>
  </r>
  <r>
    <s v="WEB-7267"/>
    <d v="2024-08-29T00:00:00"/>
    <s v="Ananya Das"/>
    <s v="Chennai"/>
    <s v="Electronics"/>
    <s v="Smart Watch"/>
    <n v="1"/>
    <n v="3273.49"/>
    <s v="Credit Card"/>
    <s v="Delivered"/>
    <n v="4"/>
    <n v="3273.49"/>
    <m/>
    <m/>
    <m/>
    <m/>
    <m/>
    <m/>
    <s v="Completed"/>
    <s v="Yes"/>
    <s v="No"/>
    <m/>
    <n v="558"/>
    <n v="430"/>
    <n v="2759712.3299794244"/>
    <n v="330643.50635802455"/>
    <n v="3.8641711229946525"/>
    <s v="Smart Watch"/>
    <s v="Electronics"/>
    <s v="Electronics"/>
    <s v="Electronics"/>
    <s v="Electronics"/>
    <n v="17"/>
    <s v="Electronics"/>
    <m/>
    <n v="2024"/>
    <x v="9"/>
    <n v="29"/>
    <n v="5"/>
    <s v="Weekday"/>
    <m/>
  </r>
  <r>
    <s v="WEB-8963"/>
    <d v="2024-08-09T00:00:00"/>
    <s v="Neha Patel"/>
    <s v="Hyderabad"/>
    <s v="Fashion"/>
    <s v="Women'S Kurti"/>
    <n v="3"/>
    <n v="2228.58"/>
    <s v="Net Banking"/>
    <s v="Delivered"/>
    <n v="3"/>
    <n v="6685.74"/>
    <m/>
    <m/>
    <m/>
    <m/>
    <m/>
    <m/>
    <s v="Completed"/>
    <s v="Yes"/>
    <s v="No"/>
    <m/>
    <n v="559"/>
    <n v="408"/>
    <n v="1892867.2841657216"/>
    <n v="199432.98236095349"/>
    <n v="3.8949824970828471"/>
    <s v="Women'S Kurti"/>
    <s v="Fashion"/>
    <s v="Fashion"/>
    <s v="Fashion"/>
    <s v="Fashion"/>
    <n v="15"/>
    <s v="Fashion"/>
    <m/>
    <n v="2024"/>
    <x v="9"/>
    <n v="9"/>
    <n v="6"/>
    <s v="Weekday"/>
    <m/>
  </r>
  <r>
    <s v="WEB-6626"/>
    <d v="2023-05-04T00:00:00"/>
    <s v="Vivaan Rao"/>
    <s v="Pune"/>
    <s v="Books"/>
    <s v="Notebook Set"/>
    <n v="2"/>
    <n v="520.66999999999996"/>
    <s v="Credit Card"/>
    <s v="Delivered"/>
    <n v="3"/>
    <n v="1041.3399999999999"/>
    <m/>
    <m/>
    <m/>
    <m/>
    <m/>
    <m/>
    <s v="Completed"/>
    <s v="Yes"/>
    <s v="No"/>
    <m/>
    <n v="595"/>
    <n v="444"/>
    <n v="594714.6477588166"/>
    <n v="60882.938065984097"/>
    <n v="3.804733727810651"/>
    <s v="Notebook Set"/>
    <s v="Books"/>
    <s v="Books"/>
    <s v="Books"/>
    <s v="Books"/>
    <n v="20"/>
    <s v="Books"/>
    <m/>
    <n v="2023"/>
    <x v="6"/>
    <n v="4"/>
    <n v="5"/>
    <s v="Weekday"/>
    <m/>
  </r>
  <r>
    <s v="WEB-6489"/>
    <d v="2023-07-12T00:00:00"/>
    <s v="Diya Joshi"/>
    <s v="Ahmedabad"/>
    <s v="Fashion"/>
    <s v="Women'S Kurti"/>
    <n v="3"/>
    <n v="1223.4100000000001"/>
    <s v="Cash On Delivery"/>
    <s v="Delivered"/>
    <m/>
    <n v="3670.2300000000005"/>
    <m/>
    <m/>
    <m/>
    <m/>
    <m/>
    <m/>
    <s v="Completed"/>
    <s v="Yes"/>
    <s v="No"/>
    <m/>
    <n v="589"/>
    <n v="426"/>
    <n v="1892867.2841657216"/>
    <n v="199432.98236095349"/>
    <n v="3.8949824970828471"/>
    <s v="Women'S Kurti"/>
    <s v="Fashion"/>
    <s v="Fashion"/>
    <s v="Fashion"/>
    <s v="Fashion"/>
    <n v="15"/>
    <s v="Fashion"/>
    <m/>
    <n v="2023"/>
    <x v="2"/>
    <n v="12"/>
    <n v="4"/>
    <s v="Weekday"/>
    <m/>
  </r>
  <r>
    <s v="WEB-6759"/>
    <d v="2024-01-06T00:00:00"/>
    <s v="Ishaan Chatterjee"/>
    <s v="Hyderabad"/>
    <s v="Home &amp; Kitchen"/>
    <s v="Storage Box"/>
    <n v="1"/>
    <n v="1108.8399999999999"/>
    <s v="Net Banking"/>
    <s v="Delivered"/>
    <n v="4"/>
    <n v="1108.8399999999999"/>
    <m/>
    <m/>
    <m/>
    <m/>
    <m/>
    <m/>
    <s v="Completed"/>
    <s v="Yes"/>
    <s v="No"/>
    <m/>
    <n v="559"/>
    <n v="408"/>
    <n v="1463424.4009529033"/>
    <n v="118285.78776560788"/>
    <n v="3.8140589569160999"/>
    <s v="Storage Box"/>
    <s v="Home &amp; Kitchen"/>
    <s v="Home &amp; Kitchen"/>
    <s v="Home &amp; Kitchen"/>
    <s v="Home &amp; Kitchen"/>
    <n v="8"/>
    <s v="Home &amp; Kitchen"/>
    <m/>
    <n v="2024"/>
    <x v="5"/>
    <n v="6"/>
    <n v="7"/>
    <s v="Weekday"/>
    <m/>
  </r>
  <r>
    <s v="WEB-8344"/>
    <d v="2024-09-01T00:00:00"/>
    <s v="Simran Menon"/>
    <s v="Kolkata"/>
    <s v="Books"/>
    <s v="Kids Story Book"/>
    <n v="1"/>
    <n v="376.24"/>
    <s v="Cash On Delivery"/>
    <s v="Delivered"/>
    <n v="5"/>
    <n v="376.24"/>
    <m/>
    <m/>
    <m/>
    <m/>
    <m/>
    <m/>
    <s v="Completed"/>
    <s v="No"/>
    <s v="No"/>
    <m/>
    <n v="590"/>
    <n v="451"/>
    <n v="594714.6477588166"/>
    <n v="60882.938065984097"/>
    <n v="3.804733727810651"/>
    <s v="Kids Story Book"/>
    <s v="Books"/>
    <s v="Books"/>
    <s v="Books"/>
    <s v="Books"/>
    <n v="23"/>
    <s v="Books"/>
    <m/>
    <n v="2024"/>
    <x v="1"/>
    <n v="1"/>
    <n v="1"/>
    <s v="Weekend"/>
    <m/>
  </r>
  <r>
    <s v="WEB-6900"/>
    <d v="2025-05-01T00:00:00"/>
    <s v="Simran Malhotra"/>
    <s v="Mumbai"/>
    <s v="Fashion"/>
    <s v="Women'S Kurti"/>
    <n v="1"/>
    <n v="966.05"/>
    <s v="Upi"/>
    <s v="Delivered"/>
    <n v="5"/>
    <n v="966.05"/>
    <m/>
    <m/>
    <m/>
    <m/>
    <m/>
    <m/>
    <s v="Completed"/>
    <s v="No"/>
    <s v="No"/>
    <m/>
    <n v="619"/>
    <n v="468"/>
    <n v="1892867.2841657216"/>
    <n v="199432.98236095349"/>
    <n v="3.8949824970828471"/>
    <s v="Women'S Kurti"/>
    <s v="Fashion"/>
    <s v="Fashion"/>
    <s v="Fashion"/>
    <s v="Fashion"/>
    <n v="15"/>
    <s v="Fashion"/>
    <m/>
    <n v="2025"/>
    <x v="6"/>
    <n v="1"/>
    <n v="5"/>
    <s v="Weekend"/>
    <m/>
  </r>
  <r>
    <s v="WEB-6073"/>
    <d v="2024-03-23T00:00:00"/>
    <s v="Aditya Patel"/>
    <s v="Ahmedabad"/>
    <s v="Beauty"/>
    <s v="Lipstick"/>
    <n v="1"/>
    <n v="948.32"/>
    <s v="Cash On Delivery"/>
    <s v="Delivered"/>
    <n v="4"/>
    <n v="948.32"/>
    <m/>
    <m/>
    <m/>
    <m/>
    <m/>
    <m/>
    <s v="Completed"/>
    <s v="No"/>
    <s v="No"/>
    <m/>
    <n v="589"/>
    <n v="426"/>
    <n v="1098537.4901531704"/>
    <n v="96724.388030634553"/>
    <n v="3.9001122334455669"/>
    <s v="Lipstick"/>
    <s v="Beauty"/>
    <s v="Beauty"/>
    <s v="Beauty"/>
    <s v="Beauty"/>
    <n v="10"/>
    <s v="Beauty"/>
    <m/>
    <n v="2024"/>
    <x v="4"/>
    <n v="23"/>
    <n v="7"/>
    <s v="Weekday"/>
    <m/>
  </r>
  <r>
    <s v="WEB-6582"/>
    <d v="2023-09-24T00:00:00"/>
    <s v="Riya Menon"/>
    <s v="Bengaluru"/>
    <s v="Electronics"/>
    <s v="Power Bank 10000Mah"/>
    <n v="1"/>
    <n v="2373.5"/>
    <s v="Debit Card"/>
    <s v="Cancelled"/>
    <n v="3"/>
    <n v="2373.5"/>
    <m/>
    <m/>
    <m/>
    <m/>
    <m/>
    <m/>
    <s v="Lost Sale"/>
    <s v="No"/>
    <s v="Yes"/>
    <m/>
    <n v="567"/>
    <n v="440"/>
    <n v="2759712.3299794244"/>
    <n v="330643.50635802455"/>
    <n v="3.8641711229946525"/>
    <s v="Power Bank 10000Mah"/>
    <s v="Electronics"/>
    <s v="Electronics"/>
    <s v="Electronics"/>
    <s v="Electronics"/>
    <n v="3"/>
    <s v="Electronics"/>
    <m/>
    <n v="2023"/>
    <x v="1"/>
    <n v="24"/>
    <n v="1"/>
    <s v="Weekday"/>
    <m/>
  </r>
  <r>
    <s v="WEB-8276"/>
    <d v="2024-11-22T00:00:00"/>
    <s v="Tanya Pillai"/>
    <s v="Kolkata"/>
    <s v="Books"/>
    <s v="Self-Help Book"/>
    <n v="1"/>
    <n v="330.92"/>
    <s v="Cash On Delivery"/>
    <s v="Delivered"/>
    <n v="4"/>
    <n v="330.92"/>
    <m/>
    <m/>
    <m/>
    <m/>
    <m/>
    <m/>
    <s v="Completed"/>
    <s v="No"/>
    <s v="No"/>
    <m/>
    <n v="590"/>
    <n v="451"/>
    <n v="594714.6477588166"/>
    <n v="60882.938065984097"/>
    <n v="3.804733727810651"/>
    <s v="Self-Help Book"/>
    <s v="Books"/>
    <s v="Books"/>
    <s v="Books"/>
    <s v="Books"/>
    <n v="19"/>
    <s v="Books"/>
    <m/>
    <n v="2024"/>
    <x v="3"/>
    <n v="22"/>
    <n v="6"/>
    <s v="Weekday"/>
    <m/>
  </r>
  <r>
    <s v="WEB-7021"/>
    <d v="2024-05-13T00:00:00"/>
    <s v="Sanjay Rao"/>
    <s v="Ahmedabad"/>
    <s v="Fashion"/>
    <s v="Men'S T-Shirt"/>
    <n v="1"/>
    <n v="2481.21"/>
    <s v="Cash On Delivery"/>
    <s v="Delivered"/>
    <n v="4"/>
    <n v="2481.21"/>
    <m/>
    <m/>
    <m/>
    <m/>
    <m/>
    <m/>
    <s v="Completed"/>
    <s v="Yes"/>
    <s v="No"/>
    <m/>
    <n v="589"/>
    <n v="426"/>
    <n v="1892867.2841657216"/>
    <n v="199432.98236095349"/>
    <n v="3.8949824970828471"/>
    <s v="Men'S T-Shirt"/>
    <s v="Fashion"/>
    <s v="Fashion"/>
    <s v="Fashion"/>
    <s v="Fashion"/>
    <n v="55"/>
    <s v="Fashion"/>
    <m/>
    <n v="2024"/>
    <x v="6"/>
    <n v="13"/>
    <n v="2"/>
    <s v="Weekday"/>
    <m/>
  </r>
  <r>
    <s v="WEB-9485"/>
    <d v="2023-11-06T00:00:00"/>
    <s v="Karan Reddy"/>
    <s v="Delhi"/>
    <s v="Beauty"/>
    <s v="Perfume 50Ml"/>
    <n v="1"/>
    <n v="350.41"/>
    <s v="Upi"/>
    <s v="Pending"/>
    <n v="5"/>
    <n v="350.41"/>
    <m/>
    <m/>
    <m/>
    <m/>
    <m/>
    <m/>
    <s v="Pending"/>
    <s v="No"/>
    <s v="Yes"/>
    <m/>
    <n v="573"/>
    <n v="450"/>
    <n v="1098537.4901531704"/>
    <n v="96724.388030634553"/>
    <n v="3.9001122334455669"/>
    <s v="Perfume 50Ml"/>
    <s v="Beauty"/>
    <s v="Beauty"/>
    <s v="Beauty"/>
    <s v="Beauty"/>
    <n v="18"/>
    <s v="Beauty"/>
    <m/>
    <n v="2023"/>
    <x v="3"/>
    <n v="6"/>
    <n v="2"/>
    <s v="Weekday"/>
    <m/>
  </r>
  <r>
    <s v="WEB-7703"/>
    <d v="2023-03-31T00:00:00"/>
    <s v="Aarav Gupta"/>
    <s v="Kolkata"/>
    <s v="Home &amp; Kitchen"/>
    <s v="Led Bulb Pack"/>
    <n v="1"/>
    <n v="1121.02"/>
    <s v="Net Banking"/>
    <s v="Delivered"/>
    <n v="3"/>
    <n v="1121.02"/>
    <m/>
    <m/>
    <m/>
    <m/>
    <m/>
    <m/>
    <s v="Completed"/>
    <s v="Yes"/>
    <s v="No"/>
    <m/>
    <n v="590"/>
    <n v="451"/>
    <n v="1463424.4009529033"/>
    <n v="118285.78776560788"/>
    <n v="3.8140589569160999"/>
    <s v="Led Bulb Pack"/>
    <s v="Home &amp; Kitchen"/>
    <s v="Home &amp; Kitchen"/>
    <s v="Home &amp; Kitchen"/>
    <s v="Home &amp; Kitchen"/>
    <n v="76"/>
    <s v="Home &amp; Kitchen"/>
    <m/>
    <n v="2023"/>
    <x v="4"/>
    <n v="31"/>
    <n v="6"/>
    <s v="Weekday"/>
    <m/>
  </r>
  <r>
    <s v="WEB-8780"/>
    <d v="2024-05-31T00:00:00"/>
    <s v="Rahul Das"/>
    <s v="Chennai"/>
    <s v="Home &amp; Kitchen"/>
    <s v="Led Bulb Pack"/>
    <n v="1"/>
    <n v="515.14"/>
    <s v="Upi"/>
    <s v="Returned"/>
    <n v="4"/>
    <n v="515.14"/>
    <m/>
    <m/>
    <m/>
    <m/>
    <m/>
    <m/>
    <s v="Completed"/>
    <s v="No"/>
    <s v="No"/>
    <m/>
    <n v="558"/>
    <n v="430"/>
    <n v="1463424.4009529033"/>
    <n v="118285.78776560788"/>
    <n v="3.8140589569160999"/>
    <s v="Led Bulb Pack"/>
    <s v="Home &amp; Kitchen"/>
    <s v="Home &amp; Kitchen"/>
    <s v="Home &amp; Kitchen"/>
    <s v="Home &amp; Kitchen"/>
    <n v="76"/>
    <s v="Home &amp; Kitchen"/>
    <m/>
    <n v="2024"/>
    <x v="6"/>
    <n v="31"/>
    <n v="6"/>
    <s v="Weekday"/>
    <m/>
  </r>
  <r>
    <s v="WEB-9053"/>
    <d v="2025-05-27T00:00:00"/>
    <s v="Vivaan Menon"/>
    <s v="Chennai"/>
    <s v="Electronics"/>
    <s v="Wireless Earbuds"/>
    <n v="1"/>
    <n v="3376.03"/>
    <s v="Credit Card"/>
    <s v="Delivered"/>
    <n v="4"/>
    <n v="3376.03"/>
    <m/>
    <m/>
    <m/>
    <m/>
    <m/>
    <m/>
    <s v="Completed"/>
    <s v="Yes"/>
    <s v="No"/>
    <m/>
    <n v="558"/>
    <n v="430"/>
    <n v="2759712.3299794244"/>
    <n v="330643.50635802455"/>
    <n v="3.8641711229946525"/>
    <s v="Wireless Earbuds"/>
    <s v="Electronics"/>
    <s v="Electronics"/>
    <s v="Electronics"/>
    <s v="Electronics"/>
    <n v="12"/>
    <s v="Electronics"/>
    <m/>
    <n v="2025"/>
    <x v="6"/>
    <n v="27"/>
    <n v="3"/>
    <s v="Weekday"/>
    <m/>
  </r>
  <r>
    <s v="WEB-7821"/>
    <d v="2023-02-28T00:00:00"/>
    <s v="Aditya Kumar"/>
    <s v="Mumbai"/>
    <s v="Home &amp; Kitchen"/>
    <s v="Led Bulb Pack"/>
    <n v="1"/>
    <n v="839.54"/>
    <s v="Debit Card"/>
    <s v="Delivered"/>
    <n v="4"/>
    <n v="839.54"/>
    <m/>
    <m/>
    <m/>
    <m/>
    <m/>
    <m/>
    <s v="Completed"/>
    <s v="No"/>
    <s v="No"/>
    <m/>
    <n v="619"/>
    <n v="468"/>
    <n v="1463424.4009529033"/>
    <n v="118285.78776560788"/>
    <n v="3.8140589569160999"/>
    <s v="Led Bulb Pack"/>
    <s v="Home &amp; Kitchen"/>
    <s v="Home &amp; Kitchen"/>
    <s v="Home &amp; Kitchen"/>
    <s v="Home &amp; Kitchen"/>
    <n v="76"/>
    <s v="Home &amp; Kitchen"/>
    <m/>
    <n v="2023"/>
    <x v="0"/>
    <n v="28"/>
    <n v="3"/>
    <s v="Weekday"/>
    <m/>
  </r>
  <r>
    <s v="WEB-6351"/>
    <d v="2024-02-02T00:00:00"/>
    <s v="Arjun Nair"/>
    <s v="Kolkata"/>
    <s v="Fashion"/>
    <s v="Denim Jeans"/>
    <n v="2"/>
    <n v="1419.824472190694"/>
    <s v="Upi"/>
    <s v="Delivered"/>
    <n v="5"/>
    <n v="2839.648944381388"/>
    <m/>
    <m/>
    <m/>
    <m/>
    <m/>
    <m/>
    <s v="Completed"/>
    <s v="Yes"/>
    <s v="No"/>
    <m/>
    <n v="590"/>
    <n v="451"/>
    <n v="1892867.2841657216"/>
    <n v="199432.98236095349"/>
    <n v="3.8949824970828471"/>
    <s v="Denim Jeans"/>
    <s v="Fashion"/>
    <s v="Fashion"/>
    <s v="Fashion"/>
    <s v="Fashion"/>
    <n v="6"/>
    <s v="Fashion"/>
    <m/>
    <n v="2024"/>
    <x v="0"/>
    <n v="2"/>
    <n v="6"/>
    <s v="Weekday"/>
    <m/>
  </r>
  <r>
    <s v="WEB-5715"/>
    <d v="2024-12-11T00:00:00"/>
    <s v="Ishaan Reddy"/>
    <s v="Mumbai"/>
    <s v="Fashion"/>
    <s v="Denim Jeans"/>
    <n v="3"/>
    <n v="1437.37"/>
    <s v="Credit Card"/>
    <s v="Delivered"/>
    <n v="3"/>
    <n v="4312.1099999999997"/>
    <m/>
    <m/>
    <m/>
    <m/>
    <m/>
    <m/>
    <s v="Completed"/>
    <s v="Yes"/>
    <s v="No"/>
    <m/>
    <n v="619"/>
    <n v="468"/>
    <n v="1892867.2841657216"/>
    <n v="199432.98236095349"/>
    <n v="3.8949824970828471"/>
    <s v="Denim Jeans"/>
    <s v="Fashion"/>
    <s v="Fashion"/>
    <s v="Fashion"/>
    <s v="Fashion"/>
    <n v="6"/>
    <s v="Fashion"/>
    <m/>
    <n v="2024"/>
    <x v="10"/>
    <n v="11"/>
    <n v="4"/>
    <s v="Weekday"/>
    <m/>
  </r>
  <r>
    <s v="WEB-7520"/>
    <d v="2025-05-31T00:00:00"/>
    <s v="Tanya Sharma"/>
    <s v="Mumbai"/>
    <s v="Electronics"/>
    <s v="Power Bank 10000Mah"/>
    <n v="1"/>
    <n v="2563.62"/>
    <s v="Credit Card"/>
    <s v="Delivered"/>
    <n v="5"/>
    <n v="2563.62"/>
    <m/>
    <m/>
    <m/>
    <m/>
    <m/>
    <m/>
    <s v="Completed"/>
    <s v="Yes"/>
    <s v="No"/>
    <m/>
    <n v="619"/>
    <n v="468"/>
    <n v="2759712.3299794244"/>
    <n v="330643.50635802455"/>
    <n v="3.8641711229946525"/>
    <s v="Power Bank 10000Mah"/>
    <s v="Electronics"/>
    <s v="Electronics"/>
    <s v="Electronics"/>
    <s v="Electronics"/>
    <n v="3"/>
    <s v="Electronics"/>
    <m/>
    <n v="2025"/>
    <x v="6"/>
    <n v="31"/>
    <n v="7"/>
    <s v="Weekday"/>
    <m/>
  </r>
  <r>
    <s v="WEB-6035"/>
    <d v="2025-02-08T00:00:00"/>
    <s v="Sanjay Khan"/>
    <s v="Mumbai"/>
    <s v="Home &amp; Kitchen"/>
    <s v="Water Bottle"/>
    <n v="2"/>
    <n v="1239.04"/>
    <s v="Net Banking"/>
    <s v="Delivered"/>
    <n v="4"/>
    <n v="2478.08"/>
    <m/>
    <m/>
    <m/>
    <m/>
    <m/>
    <m/>
    <s v="Completed"/>
    <s v="Yes"/>
    <s v="No"/>
    <m/>
    <n v="619"/>
    <n v="468"/>
    <n v="1463424.4009529033"/>
    <n v="118285.78776560788"/>
    <n v="3.8140589569160999"/>
    <s v="Water Bottle"/>
    <s v="Home &amp; Kitchen"/>
    <s v="Home &amp; Kitchen"/>
    <s v="Home &amp; Kitchen"/>
    <s v="Home &amp; Kitchen"/>
    <n v="2"/>
    <s v="Home &amp; Kitchen"/>
    <m/>
    <n v="2025"/>
    <x v="0"/>
    <n v="8"/>
    <n v="7"/>
    <s v="Weekday"/>
    <m/>
  </r>
  <r>
    <s v="WEB-7326"/>
    <d v="2025-02-19T00:00:00"/>
    <s v="Aarav Gupta"/>
    <s v="Bengaluru"/>
    <s v="Electronics"/>
    <s v="Power Bank 10000Mah"/>
    <n v="1"/>
    <n v="317.63"/>
    <s v="Credit Card"/>
    <s v="Delivered"/>
    <n v="5"/>
    <n v="317.63"/>
    <m/>
    <m/>
    <m/>
    <m/>
    <m/>
    <m/>
    <s v="Completed"/>
    <s v="No"/>
    <s v="No"/>
    <m/>
    <n v="567"/>
    <n v="440"/>
    <n v="2759712.3299794244"/>
    <n v="330643.50635802455"/>
    <n v="3.8641711229946525"/>
    <s v="Power Bank 10000Mah"/>
    <s v="Electronics"/>
    <s v="Electronics"/>
    <s v="Electronics"/>
    <s v="Electronics"/>
    <n v="3"/>
    <s v="Electronics"/>
    <m/>
    <n v="2025"/>
    <x v="0"/>
    <n v="19"/>
    <n v="4"/>
    <s v="Weekday"/>
    <m/>
  </r>
  <r>
    <s v="WEB-6595"/>
    <d v="2025-06-25T00:00:00"/>
    <s v="Sanjay Nair"/>
    <s v="Chennai"/>
    <s v="Beauty"/>
    <s v="Shampoo 200Ml"/>
    <n v="1"/>
    <n v="426.63"/>
    <s v="Credit Card"/>
    <s v="Delivered"/>
    <n v="4"/>
    <n v="426.63"/>
    <m/>
    <m/>
    <m/>
    <m/>
    <m/>
    <m/>
    <s v="Completed"/>
    <s v="No"/>
    <s v="No"/>
    <m/>
    <n v="558"/>
    <n v="430"/>
    <n v="1098537.4901531704"/>
    <n v="96724.388030634553"/>
    <n v="3.9001122334455669"/>
    <s v="Shampoo 200Ml"/>
    <s v="Beauty"/>
    <s v="Beauty"/>
    <s v="Beauty"/>
    <s v="Beauty"/>
    <n v="64"/>
    <s v="Beauty"/>
    <m/>
    <n v="2025"/>
    <x v="11"/>
    <n v="25"/>
    <n v="4"/>
    <s v="Weekday"/>
    <m/>
  </r>
  <r>
    <s v="WEB-8017"/>
    <d v="2024-02-27T00:00:00"/>
    <s v="Rahul Joshi"/>
    <s v="Pune"/>
    <s v="Home &amp; Kitchen"/>
    <s v="Led Bulb Pack"/>
    <n v="2"/>
    <n v="988.3"/>
    <s v="Upi"/>
    <s v="Delivered"/>
    <n v="4"/>
    <n v="1976.6"/>
    <m/>
    <m/>
    <m/>
    <m/>
    <m/>
    <m/>
    <s v="Completed"/>
    <s v="Yes"/>
    <s v="No"/>
    <m/>
    <n v="595"/>
    <n v="444"/>
    <n v="1463424.4009529033"/>
    <n v="118285.78776560788"/>
    <n v="3.8140589569160999"/>
    <s v="Led Bulb Pack"/>
    <s v="Home &amp; Kitchen"/>
    <s v="Home &amp; Kitchen"/>
    <s v="Home &amp; Kitchen"/>
    <s v="Home &amp; Kitchen"/>
    <n v="76"/>
    <s v="Home &amp; Kitchen"/>
    <m/>
    <n v="2024"/>
    <x v="0"/>
    <n v="27"/>
    <n v="3"/>
    <s v="Weekday"/>
    <m/>
  </r>
  <r>
    <s v="WEB-8287"/>
    <d v="2024-08-13T00:00:00"/>
    <s v="Riya Chatterjee"/>
    <s v="Chennai"/>
    <s v="Electronics"/>
    <s v="Wireless Earbuds"/>
    <n v="2"/>
    <n v="2834.51"/>
    <s v="Net Banking"/>
    <s v="Delivered"/>
    <n v="4"/>
    <n v="5669.02"/>
    <m/>
    <m/>
    <m/>
    <m/>
    <m/>
    <m/>
    <s v="Completed"/>
    <s v="Yes"/>
    <s v="No"/>
    <m/>
    <n v="558"/>
    <n v="430"/>
    <n v="2759712.3299794244"/>
    <n v="330643.50635802455"/>
    <n v="3.8641711229946525"/>
    <s v="Wireless Earbuds"/>
    <s v="Electronics"/>
    <s v="Electronics"/>
    <s v="Electronics"/>
    <s v="Electronics"/>
    <n v="12"/>
    <s v="Electronics"/>
    <m/>
    <n v="2024"/>
    <x v="9"/>
    <n v="13"/>
    <n v="3"/>
    <s v="Weekday"/>
    <m/>
  </r>
  <r>
    <s v="WEB-7695"/>
    <d v="2024-11-11T00:00:00"/>
    <s v="Vivaan Rao"/>
    <s v="Delhi"/>
    <s v="Electronics"/>
    <s v="Usb Cable"/>
    <n v="2"/>
    <n v="3219.59"/>
    <s v="Credit Card"/>
    <s v="Delivered"/>
    <n v="4"/>
    <n v="6439.18"/>
    <m/>
    <m/>
    <m/>
    <m/>
    <m/>
    <m/>
    <s v="Completed"/>
    <s v="Yes"/>
    <s v="No"/>
    <m/>
    <n v="573"/>
    <n v="450"/>
    <n v="2759712.3299794244"/>
    <n v="330643.50635802455"/>
    <n v="3.8641711229946525"/>
    <s v="Usb Cable"/>
    <s v="Electronics"/>
    <s v="Electronics"/>
    <s v="Electronics"/>
    <s v="Electronics"/>
    <n v="13"/>
    <s v="Electronics"/>
    <m/>
    <n v="2024"/>
    <x v="3"/>
    <n v="11"/>
    <n v="2"/>
    <s v="Weekday"/>
    <m/>
  </r>
  <r>
    <s v="WEB-5046"/>
    <d v="2023-08-05T00:00:00"/>
    <s v="Tanya Malhotra"/>
    <s v="Pune"/>
    <s v="Books"/>
    <s v="Fiction Novel"/>
    <n v="1"/>
    <n v="641.01"/>
    <s v="Upi"/>
    <s v="Delivered"/>
    <n v="4"/>
    <n v="641.01"/>
    <m/>
    <m/>
    <m/>
    <m/>
    <m/>
    <m/>
    <s v="Completed"/>
    <s v="No"/>
    <s v="No"/>
    <m/>
    <n v="595"/>
    <n v="444"/>
    <n v="594714.6477588166"/>
    <n v="60882.938065984097"/>
    <n v="3.804733727810651"/>
    <s v="Fiction Novel"/>
    <s v="Books"/>
    <s v="Books"/>
    <s v="Books"/>
    <s v="Books"/>
    <n v="11"/>
    <s v="Books"/>
    <m/>
    <n v="2023"/>
    <x v="9"/>
    <n v="5"/>
    <n v="7"/>
    <s v="Weekday"/>
    <m/>
  </r>
  <r>
    <s v="WEB-8194"/>
    <d v="2024-12-26T00:00:00"/>
    <s v="Aditya Gupta"/>
    <s v="Hyderabad"/>
    <s v="Electronics"/>
    <s v="Power Bank 10000Mah"/>
    <n v="2"/>
    <n v="2095.06"/>
    <s v="Debit Card"/>
    <s v="Delivered"/>
    <n v="4"/>
    <n v="4190.12"/>
    <m/>
    <m/>
    <m/>
    <m/>
    <m/>
    <m/>
    <s v="Completed"/>
    <s v="Yes"/>
    <s v="No"/>
    <m/>
    <n v="559"/>
    <n v="408"/>
    <n v="2759712.3299794244"/>
    <n v="330643.50635802455"/>
    <n v="3.8641711229946525"/>
    <s v="Power Bank 10000Mah"/>
    <s v="Electronics"/>
    <s v="Electronics"/>
    <s v="Electronics"/>
    <s v="Electronics"/>
    <n v="3"/>
    <s v="Electronics"/>
    <m/>
    <n v="2024"/>
    <x v="10"/>
    <n v="26"/>
    <n v="5"/>
    <s v="Weekday"/>
    <m/>
  </r>
  <r>
    <s v="WEB-5717"/>
    <d v="2023-11-04T00:00:00"/>
    <s v="Diya Das"/>
    <s v="Kolkata"/>
    <s v="Home &amp; Kitchen"/>
    <s v="Water Bottle"/>
    <n v="1"/>
    <n v="299.95999999999998"/>
    <s v="Upi"/>
    <s v="Returned"/>
    <n v="4"/>
    <n v="299.95999999999998"/>
    <m/>
    <m/>
    <m/>
    <m/>
    <m/>
    <m/>
    <s v="Completed"/>
    <s v="No"/>
    <s v="No"/>
    <m/>
    <n v="590"/>
    <n v="451"/>
    <n v="1463424.4009529033"/>
    <n v="118285.78776560788"/>
    <n v="3.8140589569160999"/>
    <s v="Water Bottle"/>
    <s v="Home &amp; Kitchen"/>
    <s v="Home &amp; Kitchen"/>
    <s v="Home &amp; Kitchen"/>
    <s v="Home &amp; Kitchen"/>
    <n v="2"/>
    <s v="Home &amp; Kitchen"/>
    <m/>
    <n v="2023"/>
    <x v="3"/>
    <n v="4"/>
    <n v="7"/>
    <s v="Weekday"/>
    <m/>
  </r>
  <r>
    <s v="WEB-5502"/>
    <d v="2023-04-21T00:00:00"/>
    <s v="Arjun Gupta"/>
    <s v="Chennai"/>
    <s v="Fashion"/>
    <s v="Men'S T-Shirt"/>
    <n v="1"/>
    <n v="781.79"/>
    <s v="Debit Card"/>
    <s v="Delivered"/>
    <n v="4"/>
    <n v="781.79"/>
    <m/>
    <m/>
    <m/>
    <m/>
    <m/>
    <m/>
    <s v="Completed"/>
    <s v="No"/>
    <s v="No"/>
    <m/>
    <n v="558"/>
    <n v="430"/>
    <n v="1892867.2841657216"/>
    <n v="199432.98236095349"/>
    <n v="3.8949824970828471"/>
    <s v="Men'S T-Shirt"/>
    <s v="Fashion"/>
    <s v="Fashion"/>
    <s v="Fashion"/>
    <s v="Fashion"/>
    <n v="55"/>
    <s v="Fashion"/>
    <m/>
    <n v="2023"/>
    <x v="7"/>
    <n v="21"/>
    <n v="6"/>
    <s v="Weekday"/>
    <m/>
  </r>
  <r>
    <s v="WEB-6334"/>
    <d v="2025-02-27T00:00:00"/>
    <s v="Vikram Rao"/>
    <s v="Pune"/>
    <s v="Books"/>
    <s v="Cookbook"/>
    <n v="2"/>
    <n v="692.62"/>
    <s v="Upi"/>
    <s v="Pending"/>
    <n v="1"/>
    <n v="1385.24"/>
    <m/>
    <m/>
    <m/>
    <m/>
    <m/>
    <m/>
    <s v="Pending"/>
    <s v="No"/>
    <s v="Yes"/>
    <m/>
    <n v="595"/>
    <n v="444"/>
    <n v="594714.6477588166"/>
    <n v="60882.938065984097"/>
    <n v="3.804733727810651"/>
    <s v="Cookbook"/>
    <s v="Books"/>
    <s v="Books"/>
    <s v="Books"/>
    <s v="Books"/>
    <n v="4"/>
    <s v="Books"/>
    <m/>
    <n v="2025"/>
    <x v="0"/>
    <n v="27"/>
    <n v="5"/>
    <s v="Weekday"/>
    <m/>
  </r>
  <r>
    <s v="WEB-5687"/>
    <d v="2023-12-02T00:00:00"/>
    <s v="Neha Patel"/>
    <s v="Kolkata"/>
    <s v="Fashion"/>
    <s v="Running Shoes"/>
    <n v="1"/>
    <n v="736.95"/>
    <s v="Net Banking"/>
    <s v="Delivered"/>
    <n v="3"/>
    <n v="736.95"/>
    <m/>
    <m/>
    <m/>
    <m/>
    <m/>
    <m/>
    <s v="Completed"/>
    <s v="No"/>
    <s v="No"/>
    <m/>
    <n v="590"/>
    <n v="451"/>
    <n v="1892867.2841657216"/>
    <n v="199432.98236095349"/>
    <n v="3.8949824970828471"/>
    <s v="Running Shoes"/>
    <s v="Fashion"/>
    <s v="Fashion"/>
    <s v="Fashion"/>
    <s v="Fashion"/>
    <n v="45"/>
    <s v="Fashion"/>
    <m/>
    <n v="2023"/>
    <x v="10"/>
    <n v="2"/>
    <n v="7"/>
    <s v="Weekday"/>
    <m/>
  </r>
  <r>
    <s v="WEB-7995"/>
    <d v="2023-07-16T00:00:00"/>
    <s v="Karan Singh"/>
    <s v="Bengaluru"/>
    <s v="Electronics"/>
    <s v="Wireless Earbuds"/>
    <n v="3"/>
    <n v="1891.9"/>
    <s v="Upi"/>
    <s v="Cancelled"/>
    <n v="4"/>
    <n v="5675.7000000000007"/>
    <m/>
    <m/>
    <m/>
    <m/>
    <m/>
    <m/>
    <s v="Lost Sale"/>
    <s v="No"/>
    <s v="Yes"/>
    <m/>
    <n v="567"/>
    <n v="440"/>
    <n v="2759712.3299794244"/>
    <n v="330643.50635802455"/>
    <n v="3.8641711229946525"/>
    <s v="Wireless Earbuds"/>
    <s v="Electronics"/>
    <s v="Electronics"/>
    <s v="Electronics"/>
    <s v="Electronics"/>
    <n v="12"/>
    <s v="Electronics"/>
    <m/>
    <n v="2023"/>
    <x v="2"/>
    <n v="16"/>
    <n v="1"/>
    <s v="Weekday"/>
    <m/>
  </r>
  <r>
    <s v="WEB-7103"/>
    <d v="2025-02-15T00:00:00"/>
    <s v="Aarav Nair"/>
    <s v="Chennai"/>
    <s v="Beauty"/>
    <s v="Hair Oil"/>
    <n v="1"/>
    <n v="137.41"/>
    <s v="Debit Card"/>
    <s v="Delivered"/>
    <n v="1"/>
    <n v="137.41"/>
    <m/>
    <m/>
    <m/>
    <m/>
    <m/>
    <m/>
    <s v="Completed"/>
    <s v="No"/>
    <s v="No"/>
    <m/>
    <n v="558"/>
    <n v="430"/>
    <n v="1098537.4901531704"/>
    <n v="96724.388030634553"/>
    <n v="3.9001122334455669"/>
    <s v="Hair Oil"/>
    <s v="Beauty"/>
    <s v="Beauty"/>
    <s v="Beauty"/>
    <s v="Beauty"/>
    <n v="70"/>
    <s v="Beauty"/>
    <m/>
    <n v="2025"/>
    <x v="0"/>
    <n v="15"/>
    <n v="7"/>
    <s v="Weekday"/>
    <m/>
  </r>
  <r>
    <s v="WEB-9522"/>
    <d v="2024-12-03T00:00:00"/>
    <s v="Neha Pillai"/>
    <s v="Delhi"/>
    <s v="Home &amp; Kitchen"/>
    <s v="Led Bulb Pack"/>
    <n v="2"/>
    <n v="970.19"/>
    <s v="Upi"/>
    <s v="Delivered"/>
    <n v="4"/>
    <n v="1940.38"/>
    <m/>
    <m/>
    <m/>
    <m/>
    <m/>
    <m/>
    <s v="Completed"/>
    <s v="Yes"/>
    <s v="No"/>
    <m/>
    <n v="573"/>
    <n v="450"/>
    <n v="1463424.4009529033"/>
    <n v="118285.78776560788"/>
    <n v="3.8140589569160999"/>
    <s v="Led Bulb Pack"/>
    <s v="Home &amp; Kitchen"/>
    <s v="Home &amp; Kitchen"/>
    <s v="Home &amp; Kitchen"/>
    <s v="Home &amp; Kitchen"/>
    <n v="76"/>
    <s v="Home &amp; Kitchen"/>
    <m/>
    <n v="2024"/>
    <x v="10"/>
    <n v="3"/>
    <n v="3"/>
    <s v="Weekday"/>
    <m/>
  </r>
  <r>
    <s v="WEB-9006"/>
    <d v="2023-12-12T00:00:00"/>
    <s v="Vikram Mehta"/>
    <s v="Hyderabad"/>
    <s v="Beauty"/>
    <s v="Face Cream"/>
    <n v="1"/>
    <n v="1308.6400000000001"/>
    <s v="Cash On Delivery"/>
    <s v="Delivered"/>
    <n v="4"/>
    <n v="1308.6400000000001"/>
    <m/>
    <m/>
    <m/>
    <m/>
    <m/>
    <m/>
    <s v="Completed"/>
    <s v="Yes"/>
    <s v="No"/>
    <m/>
    <n v="559"/>
    <n v="408"/>
    <n v="1098537.4901531704"/>
    <n v="96724.388030634553"/>
    <n v="3.9001122334455669"/>
    <s v="Face Cream"/>
    <s v="Beauty"/>
    <s v="Beauty"/>
    <s v="Beauty"/>
    <s v="Beauty"/>
    <n v="80"/>
    <s v="Beauty"/>
    <m/>
    <n v="2023"/>
    <x v="10"/>
    <n v="12"/>
    <n v="3"/>
    <s v="Weekday"/>
    <m/>
  </r>
  <r>
    <s v="WEB-9622"/>
    <d v="2023-09-06T00:00:00"/>
    <s v="Rahul Malhotra"/>
    <s v="Ahmedabad"/>
    <s v="Beauty"/>
    <s v="Shampoo 200Ml"/>
    <n v="1"/>
    <n v="1461.83"/>
    <s v="Cash On Delivery"/>
    <s v="Delivered"/>
    <n v="3"/>
    <n v="1461.83"/>
    <m/>
    <m/>
    <m/>
    <m/>
    <m/>
    <m/>
    <s v="Completed"/>
    <s v="Yes"/>
    <s v="No"/>
    <m/>
    <n v="589"/>
    <n v="426"/>
    <n v="1098537.4901531704"/>
    <n v="96724.388030634553"/>
    <n v="3.9001122334455669"/>
    <s v="Shampoo 200Ml"/>
    <s v="Beauty"/>
    <s v="Beauty"/>
    <s v="Beauty"/>
    <s v="Beauty"/>
    <n v="64"/>
    <s v="Beauty"/>
    <m/>
    <n v="2023"/>
    <x v="1"/>
    <n v="6"/>
    <n v="4"/>
    <s v="Weekday"/>
    <m/>
  </r>
  <r>
    <s v="WEB-8357"/>
    <d v="2024-12-20T00:00:00"/>
    <s v="Rahul Joshi"/>
    <s v="Bengaluru"/>
    <s v="Electronics"/>
    <s v="Usb Cable"/>
    <n v="1"/>
    <n v="1332.23"/>
    <s v="Net Banking"/>
    <s v="Delivered"/>
    <m/>
    <n v="1332.23"/>
    <m/>
    <m/>
    <m/>
    <m/>
    <m/>
    <m/>
    <s v="Completed"/>
    <s v="Yes"/>
    <s v="No"/>
    <m/>
    <n v="567"/>
    <n v="440"/>
    <n v="2759712.3299794244"/>
    <n v="330643.50635802455"/>
    <n v="3.8641711229946525"/>
    <s v="Usb Cable"/>
    <s v="Electronics"/>
    <s v="Electronics"/>
    <s v="Electronics"/>
    <s v="Electronics"/>
    <n v="13"/>
    <s v="Electronics"/>
    <m/>
    <n v="2024"/>
    <x v="10"/>
    <n v="20"/>
    <n v="6"/>
    <s v="Weekday"/>
    <m/>
  </r>
  <r>
    <s v="WEB-5044"/>
    <d v="2024-10-14T00:00:00"/>
    <s v="Ishaan Verma"/>
    <s v="Hyderabad"/>
    <s v="Home &amp; Kitchen"/>
    <s v="Led Bulb Pack"/>
    <n v="1"/>
    <n v="1593.67"/>
    <s v="Cash On Delivery"/>
    <s v="Delivered"/>
    <n v="5"/>
    <n v="1593.67"/>
    <m/>
    <m/>
    <m/>
    <m/>
    <m/>
    <m/>
    <s v="Completed"/>
    <s v="Yes"/>
    <s v="No"/>
    <m/>
    <n v="559"/>
    <n v="408"/>
    <n v="1463424.4009529033"/>
    <n v="118285.78776560788"/>
    <n v="3.8140589569160999"/>
    <s v="Led Bulb Pack"/>
    <s v="Home &amp; Kitchen"/>
    <s v="Home &amp; Kitchen"/>
    <s v="Home &amp; Kitchen"/>
    <s v="Home &amp; Kitchen"/>
    <n v="76"/>
    <s v="Home &amp; Kitchen"/>
    <m/>
    <n v="2024"/>
    <x v="8"/>
    <n v="14"/>
    <n v="2"/>
    <s v="Weekday"/>
    <m/>
  </r>
  <r>
    <s v="WEB-9131"/>
    <d v="2023-08-09T00:00:00"/>
    <s v="Aditya Iyer"/>
    <s v="Chennai"/>
    <s v="Fashion"/>
    <s v="Women'S Kurti"/>
    <n v="1"/>
    <n v="1042.72"/>
    <s v="Cash On Delivery"/>
    <s v="Delivered"/>
    <n v="3"/>
    <n v="1042.72"/>
    <m/>
    <m/>
    <m/>
    <m/>
    <m/>
    <m/>
    <s v="Completed"/>
    <s v="Yes"/>
    <s v="No"/>
    <m/>
    <n v="558"/>
    <n v="430"/>
    <n v="1892867.2841657216"/>
    <n v="199432.98236095349"/>
    <n v="3.8949824970828471"/>
    <s v="Women'S Kurti"/>
    <s v="Fashion"/>
    <s v="Fashion"/>
    <s v="Fashion"/>
    <s v="Fashion"/>
    <n v="15"/>
    <s v="Fashion"/>
    <m/>
    <n v="2023"/>
    <x v="9"/>
    <n v="9"/>
    <n v="4"/>
    <s v="Weekday"/>
    <m/>
  </r>
  <r>
    <s v="WEB-7616"/>
    <d v="2023-02-12T00:00:00"/>
    <s v="Aarav Reddy"/>
    <s v="Kolkata"/>
    <s v="Home &amp; Kitchen"/>
    <s v="Table Lamp"/>
    <n v="1"/>
    <n v="1016.56"/>
    <s v="Upi"/>
    <s v="Delivered"/>
    <n v="4"/>
    <n v="1016.56"/>
    <m/>
    <m/>
    <m/>
    <m/>
    <m/>
    <m/>
    <s v="Completed"/>
    <s v="Yes"/>
    <s v="No"/>
    <m/>
    <n v="590"/>
    <n v="451"/>
    <n v="1463424.4009529033"/>
    <n v="118285.78776560788"/>
    <n v="3.8140589569160999"/>
    <s v="Table Lamp"/>
    <s v="Home &amp; Kitchen"/>
    <s v="Home &amp; Kitchen"/>
    <s v="Home &amp; Kitchen"/>
    <s v="Home &amp; Kitchen"/>
    <n v="32"/>
    <s v="Home &amp; Kitchen"/>
    <m/>
    <n v="2023"/>
    <x v="0"/>
    <n v="12"/>
    <n v="1"/>
    <s v="Weekday"/>
    <m/>
  </r>
  <r>
    <s v="WEB-9188"/>
    <d v="2023-10-16T00:00:00"/>
    <s v="Vikram Kumar"/>
    <s v="Ahmedabad"/>
    <s v="Home &amp; Kitchen"/>
    <s v="Table Lamp"/>
    <n v="2"/>
    <n v="707.72"/>
    <s v="Debit Card"/>
    <s v="Delivered"/>
    <n v="3"/>
    <n v="1415.44"/>
    <m/>
    <m/>
    <m/>
    <m/>
    <m/>
    <m/>
    <s v="Completed"/>
    <s v="Yes"/>
    <s v="No"/>
    <m/>
    <n v="589"/>
    <n v="426"/>
    <n v="1463424.4009529033"/>
    <n v="118285.78776560788"/>
    <n v="3.8140589569160999"/>
    <s v="Table Lamp"/>
    <s v="Home &amp; Kitchen"/>
    <s v="Home &amp; Kitchen"/>
    <s v="Home &amp; Kitchen"/>
    <s v="Home &amp; Kitchen"/>
    <n v="32"/>
    <s v="Home &amp; Kitchen"/>
    <m/>
    <n v="2023"/>
    <x v="8"/>
    <n v="16"/>
    <n v="2"/>
    <s v="Weekday"/>
    <m/>
  </r>
  <r>
    <s v="WEB-7817"/>
    <d v="2023-11-16T00:00:00"/>
    <s v="Kavya Chatterjee"/>
    <s v="Hyderabad"/>
    <s v="Fashion"/>
    <s v="Sunglasses"/>
    <n v="1"/>
    <n v="1531.35"/>
    <s v="Debit Card"/>
    <s v="Pending"/>
    <n v="4"/>
    <n v="1531.35"/>
    <m/>
    <m/>
    <m/>
    <m/>
    <m/>
    <m/>
    <s v="Pending"/>
    <s v="No"/>
    <s v="Yes"/>
    <m/>
    <n v="559"/>
    <n v="408"/>
    <n v="1892867.2841657216"/>
    <n v="199432.98236095349"/>
    <n v="3.8949824970828471"/>
    <s v="Sunglasses"/>
    <s v="Fashion"/>
    <s v="Fashion"/>
    <s v="Fashion"/>
    <s v="Fashion"/>
    <n v="53"/>
    <s v="Fashion"/>
    <m/>
    <n v="2023"/>
    <x v="3"/>
    <n v="16"/>
    <n v="5"/>
    <s v="Weekday"/>
    <m/>
  </r>
  <r>
    <s v="WEB-9408"/>
    <d v="2025-04-06T00:00:00"/>
    <s v="Rahul Menon"/>
    <s v="Kolkata"/>
    <s v="Beauty"/>
    <s v="Lipstick"/>
    <n v="2"/>
    <n v="352.54"/>
    <s v="Debit Card"/>
    <s v="Delivered"/>
    <n v="3"/>
    <n v="705.08"/>
    <m/>
    <m/>
    <m/>
    <m/>
    <m/>
    <m/>
    <s v="Completed"/>
    <s v="No"/>
    <s v="No"/>
    <m/>
    <n v="590"/>
    <n v="451"/>
    <n v="1098537.4901531704"/>
    <n v="96724.388030634553"/>
    <n v="3.9001122334455669"/>
    <s v="Lipstick"/>
    <s v="Beauty"/>
    <s v="Beauty"/>
    <s v="Beauty"/>
    <s v="Beauty"/>
    <n v="10"/>
    <s v="Beauty"/>
    <m/>
    <n v="2025"/>
    <x v="7"/>
    <n v="6"/>
    <n v="1"/>
    <s v="Weekday"/>
    <m/>
  </r>
  <r>
    <s v="WEB-6212"/>
    <d v="2024-09-07T00:00:00"/>
    <s v="Karan Patel"/>
    <s v="Ahmedabad"/>
    <s v="Home &amp; Kitchen"/>
    <s v="Storage Box"/>
    <n v="1"/>
    <n v="1498.39"/>
    <s v="Debit Card"/>
    <s v="Delivered"/>
    <n v="4"/>
    <n v="1498.39"/>
    <m/>
    <m/>
    <m/>
    <m/>
    <m/>
    <m/>
    <s v="Completed"/>
    <s v="Yes"/>
    <s v="No"/>
    <m/>
    <n v="589"/>
    <n v="426"/>
    <n v="1463424.4009529033"/>
    <n v="118285.78776560788"/>
    <n v="3.8140589569160999"/>
    <s v="Storage Box"/>
    <s v="Home &amp; Kitchen"/>
    <s v="Home &amp; Kitchen"/>
    <s v="Home &amp; Kitchen"/>
    <s v="Home &amp; Kitchen"/>
    <n v="8"/>
    <s v="Home &amp; Kitchen"/>
    <m/>
    <n v="2024"/>
    <x v="1"/>
    <n v="7"/>
    <n v="7"/>
    <s v="Weekend"/>
    <m/>
  </r>
  <r>
    <s v="WEB-5074"/>
    <d v="2025-02-26T00:00:00"/>
    <s v="Aditya Kapoor"/>
    <s v="Bengaluru"/>
    <s v="Home &amp; Kitchen"/>
    <s v="Storage Box"/>
    <n v="3"/>
    <n v="965.28"/>
    <s v="Net Banking"/>
    <s v="Delivered"/>
    <m/>
    <n v="2895.84"/>
    <m/>
    <m/>
    <m/>
    <m/>
    <m/>
    <m/>
    <s v="Completed"/>
    <s v="Yes"/>
    <s v="No"/>
    <m/>
    <n v="567"/>
    <n v="440"/>
    <n v="1463424.4009529033"/>
    <n v="118285.78776560788"/>
    <n v="3.8140589569160999"/>
    <s v="Storage Box"/>
    <s v="Home &amp; Kitchen"/>
    <s v="Home &amp; Kitchen"/>
    <s v="Home &amp; Kitchen"/>
    <s v="Home &amp; Kitchen"/>
    <n v="8"/>
    <s v="Home &amp; Kitchen"/>
    <m/>
    <n v="2025"/>
    <x v="0"/>
    <n v="26"/>
    <n v="4"/>
    <s v="Weekday"/>
    <m/>
  </r>
  <r>
    <s v="WEB-9698"/>
    <d v="2024-06-11T00:00:00"/>
    <s v="Rahul Singh"/>
    <s v="Bengaluru"/>
    <s v="Fashion"/>
    <s v="Men'S T-Shirt"/>
    <n v="2"/>
    <n v="1757.95"/>
    <s v="Credit Card"/>
    <s v="Delivered"/>
    <n v="5"/>
    <n v="3515.9"/>
    <m/>
    <m/>
    <m/>
    <m/>
    <m/>
    <m/>
    <s v="Completed"/>
    <s v="Yes"/>
    <s v="No"/>
    <m/>
    <n v="567"/>
    <n v="440"/>
    <n v="1892867.2841657216"/>
    <n v="199432.98236095349"/>
    <n v="3.8949824970828471"/>
    <s v="Men'S T-Shirt"/>
    <s v="Fashion"/>
    <s v="Fashion"/>
    <s v="Fashion"/>
    <s v="Fashion"/>
    <n v="55"/>
    <s v="Fashion"/>
    <m/>
    <n v="2024"/>
    <x v="11"/>
    <n v="11"/>
    <n v="3"/>
    <s v="Weekday"/>
    <m/>
  </r>
  <r>
    <s v="WEB-8363"/>
    <d v="2023-12-02T00:00:00"/>
    <s v="Diya Sharma"/>
    <s v="Mumbai"/>
    <s v="Books"/>
    <s v="Fiction Novel"/>
    <n v="1"/>
    <n v="448.66"/>
    <s v="Cash On Delivery"/>
    <s v="Delivered"/>
    <n v="5"/>
    <n v="448.66"/>
    <m/>
    <m/>
    <m/>
    <m/>
    <m/>
    <m/>
    <s v="Completed"/>
    <s v="No"/>
    <s v="No"/>
    <m/>
    <n v="619"/>
    <n v="468"/>
    <n v="594714.6477588166"/>
    <n v="60882.938065984097"/>
    <n v="3.804733727810651"/>
    <s v="Fiction Novel"/>
    <s v="Books"/>
    <s v="Books"/>
    <s v="Books"/>
    <s v="Books"/>
    <n v="11"/>
    <s v="Books"/>
    <m/>
    <n v="2023"/>
    <x v="10"/>
    <n v="2"/>
    <n v="7"/>
    <s v="Weekday"/>
    <m/>
  </r>
  <r>
    <s v="WEB-6756"/>
    <d v="2023-11-25T00:00:00"/>
    <s v="Rohan Patel"/>
    <s v="Mumbai"/>
    <s v="Books"/>
    <s v="Notebook Set"/>
    <n v="1"/>
    <n v="312.58999999999997"/>
    <s v="Upi"/>
    <s v="Delivered"/>
    <n v="1"/>
    <n v="312.58999999999997"/>
    <m/>
    <m/>
    <m/>
    <m/>
    <m/>
    <m/>
    <s v="Completed"/>
    <s v="No"/>
    <s v="No"/>
    <m/>
    <n v="619"/>
    <n v="468"/>
    <n v="594714.6477588166"/>
    <n v="60882.938065984097"/>
    <n v="3.804733727810651"/>
    <s v="Notebook Set"/>
    <s v="Books"/>
    <s v="Books"/>
    <s v="Books"/>
    <s v="Books"/>
    <n v="20"/>
    <s v="Books"/>
    <m/>
    <n v="2023"/>
    <x v="3"/>
    <n v="25"/>
    <n v="7"/>
    <s v="Weekday"/>
    <m/>
  </r>
  <r>
    <s v="WEB-6705"/>
    <d v="2024-08-16T00:00:00"/>
    <s v="Saanvi Nair"/>
    <s v="Chennai"/>
    <s v="Books"/>
    <s v="Fiction Novel"/>
    <n v="1"/>
    <n v="515.74"/>
    <s v="Net Banking"/>
    <s v="Delivered"/>
    <n v="4"/>
    <n v="515.74"/>
    <m/>
    <m/>
    <m/>
    <m/>
    <m/>
    <m/>
    <s v="Completed"/>
    <s v="No"/>
    <s v="No"/>
    <m/>
    <n v="558"/>
    <n v="430"/>
    <n v="594714.6477588166"/>
    <n v="60882.938065984097"/>
    <n v="3.804733727810651"/>
    <s v="Fiction Novel"/>
    <s v="Books"/>
    <s v="Books"/>
    <s v="Books"/>
    <s v="Books"/>
    <n v="11"/>
    <s v="Books"/>
    <m/>
    <n v="2024"/>
    <x v="9"/>
    <n v="16"/>
    <n v="6"/>
    <s v="Weekday"/>
    <m/>
  </r>
  <r>
    <s v="WEB-7569"/>
    <d v="2024-12-26T00:00:00"/>
    <s v="Arjun Kumar"/>
    <s v="Mumbai"/>
    <s v="Electronics"/>
    <s v="Wireless Earbuds"/>
    <n v="1"/>
    <n v="2758.08"/>
    <s v="Cash On Delivery"/>
    <s v="Returned"/>
    <n v="5"/>
    <n v="2758.08"/>
    <m/>
    <m/>
    <m/>
    <m/>
    <m/>
    <m/>
    <s v="Completed"/>
    <s v="No"/>
    <s v="No"/>
    <m/>
    <n v="619"/>
    <n v="468"/>
    <n v="2759712.3299794244"/>
    <n v="330643.50635802455"/>
    <n v="3.8641711229946525"/>
    <s v="Wireless Earbuds"/>
    <s v="Electronics"/>
    <s v="Electronics"/>
    <s v="Electronics"/>
    <s v="Electronics"/>
    <n v="12"/>
    <s v="Electronics"/>
    <m/>
    <n v="2024"/>
    <x v="10"/>
    <n v="26"/>
    <n v="5"/>
    <s v="Weekday"/>
    <m/>
  </r>
  <r>
    <s v="WEB-5577"/>
    <d v="2024-09-06T00:00:00"/>
    <s v="Saanvi Malhotra"/>
    <s v="Chennai"/>
    <s v="Beauty"/>
    <s v="Perfume 50Ml"/>
    <n v="2"/>
    <n v="203.11"/>
    <s v="Debit Card"/>
    <s v="Pending"/>
    <m/>
    <n v="406.22"/>
    <m/>
    <m/>
    <m/>
    <m/>
    <m/>
    <m/>
    <s v="Pending"/>
    <s v="No"/>
    <s v="Yes"/>
    <m/>
    <n v="558"/>
    <n v="430"/>
    <n v="1098537.4901531704"/>
    <n v="96724.388030634553"/>
    <n v="3.9001122334455669"/>
    <s v="Perfume 50Ml"/>
    <s v="Beauty"/>
    <s v="Beauty"/>
    <s v="Beauty"/>
    <s v="Beauty"/>
    <n v="18"/>
    <s v="Beauty"/>
    <m/>
    <n v="2024"/>
    <x v="1"/>
    <n v="6"/>
    <n v="6"/>
    <s v="Weekday"/>
    <m/>
  </r>
  <r>
    <s v="WEB-6927"/>
    <d v="2023-12-21T00:00:00"/>
    <s v="Kavya Menon"/>
    <s v="Hyderabad"/>
    <s v="Beauty"/>
    <s v="Face Cream"/>
    <n v="1"/>
    <n v="914.32"/>
    <s v="Cash On Delivery"/>
    <s v="Delivered"/>
    <n v="2"/>
    <n v="914.32"/>
    <m/>
    <m/>
    <m/>
    <m/>
    <m/>
    <m/>
    <s v="Completed"/>
    <s v="No"/>
    <s v="No"/>
    <m/>
    <n v="559"/>
    <n v="408"/>
    <n v="1098537.4901531704"/>
    <n v="96724.388030634553"/>
    <n v="3.9001122334455669"/>
    <s v="Face Cream"/>
    <s v="Beauty"/>
    <s v="Beauty"/>
    <s v="Beauty"/>
    <s v="Beauty"/>
    <n v="80"/>
    <s v="Beauty"/>
    <m/>
    <n v="2023"/>
    <x v="10"/>
    <n v="21"/>
    <n v="5"/>
    <s v="Weekday"/>
    <m/>
  </r>
  <r>
    <s v="WEB-6238"/>
    <d v="2025-04-02T00:00:00"/>
    <s v="Saanvi Bose"/>
    <s v="Kolkata"/>
    <s v="Electronics"/>
    <s v="Usb Cable"/>
    <n v="2"/>
    <n v="1888.27"/>
    <s v="Debit Card"/>
    <s v="Delivered"/>
    <n v="5"/>
    <n v="3776.54"/>
    <m/>
    <m/>
    <m/>
    <m/>
    <m/>
    <m/>
    <s v="Completed"/>
    <s v="Yes"/>
    <s v="No"/>
    <m/>
    <n v="590"/>
    <n v="451"/>
    <n v="2759712.3299794244"/>
    <n v="330643.50635802455"/>
    <n v="3.8641711229946525"/>
    <s v="Usb Cable"/>
    <s v="Electronics"/>
    <s v="Electronics"/>
    <s v="Electronics"/>
    <s v="Electronics"/>
    <n v="13"/>
    <s v="Electronics"/>
    <m/>
    <n v="2025"/>
    <x v="7"/>
    <n v="2"/>
    <n v="4"/>
    <s v="Weekday"/>
    <m/>
  </r>
  <r>
    <s v="WEB-9275"/>
    <d v="2024-09-04T00:00:00"/>
    <s v="Vivaan Joshi"/>
    <s v="Pune"/>
    <s v="Home &amp; Kitchen"/>
    <s v="Table Lamp"/>
    <n v="1"/>
    <n v="1723.94"/>
    <s v="Upi"/>
    <s v="Delivered"/>
    <n v="5"/>
    <n v="1723.94"/>
    <m/>
    <m/>
    <m/>
    <m/>
    <m/>
    <m/>
    <s v="Completed"/>
    <s v="Yes"/>
    <s v="No"/>
    <m/>
    <n v="595"/>
    <n v="444"/>
    <n v="1463424.4009529033"/>
    <n v="118285.78776560788"/>
    <n v="3.8140589569160999"/>
    <s v="Table Lamp"/>
    <s v="Home &amp; Kitchen"/>
    <s v="Home &amp; Kitchen"/>
    <s v="Home &amp; Kitchen"/>
    <s v="Home &amp; Kitchen"/>
    <n v="32"/>
    <s v="Home &amp; Kitchen"/>
    <m/>
    <n v="2024"/>
    <x v="1"/>
    <n v="4"/>
    <n v="4"/>
    <s v="Weekday"/>
    <m/>
  </r>
  <r>
    <s v="WEB-7951"/>
    <d v="2024-11-24T00:00:00"/>
    <s v="Rohan Menon"/>
    <s v="Hyderabad"/>
    <s v="Electronics"/>
    <s v="Bluetooth Speaker"/>
    <n v="1"/>
    <n v="2729.15"/>
    <s v="Net Banking"/>
    <s v="Delivered"/>
    <n v="5"/>
    <n v="2729.15"/>
    <m/>
    <m/>
    <m/>
    <m/>
    <m/>
    <m/>
    <s v="Completed"/>
    <s v="Yes"/>
    <s v="No"/>
    <m/>
    <n v="559"/>
    <n v="408"/>
    <n v="2759712.3299794244"/>
    <n v="330643.50635802455"/>
    <n v="3.8641711229946525"/>
    <s v="Bluetooth Speaker"/>
    <s v="Electronics"/>
    <s v="Electronics"/>
    <s v="Electronics"/>
    <s v="Electronics"/>
    <n v="48"/>
    <s v="Electronics"/>
    <m/>
    <n v="2024"/>
    <x v="3"/>
    <n v="24"/>
    <n v="1"/>
    <s v="Weekday"/>
    <m/>
  </r>
  <r>
    <s v="WEB-7361"/>
    <d v="2023-12-12T00:00:00"/>
    <s v="Pooja Das"/>
    <s v="Kolkata"/>
    <s v="Books"/>
    <s v="Cookbook"/>
    <n v="3"/>
    <n v="699.36"/>
    <s v="Net Banking"/>
    <s v="Delivered"/>
    <n v="3"/>
    <n v="2098.08"/>
    <m/>
    <m/>
    <m/>
    <m/>
    <m/>
    <m/>
    <s v="Completed"/>
    <s v="Yes"/>
    <s v="No"/>
    <m/>
    <n v="590"/>
    <n v="451"/>
    <n v="594714.6477588166"/>
    <n v="60882.938065984097"/>
    <n v="3.804733727810651"/>
    <s v="Cookbook"/>
    <s v="Books"/>
    <s v="Books"/>
    <s v="Books"/>
    <s v="Books"/>
    <n v="4"/>
    <s v="Books"/>
    <m/>
    <n v="2023"/>
    <x v="10"/>
    <n v="12"/>
    <n v="3"/>
    <s v="Weekday"/>
    <m/>
  </r>
  <r>
    <s v="WEB-5634"/>
    <d v="2025-02-13T00:00:00"/>
    <s v="Aditya Joshi"/>
    <s v="Ahmedabad"/>
    <s v="Beauty"/>
    <s v="Face Cream"/>
    <n v="1"/>
    <n v="1104.03"/>
    <s v="Net Banking"/>
    <s v="Delivered"/>
    <n v="5"/>
    <n v="1104.03"/>
    <m/>
    <m/>
    <m/>
    <m/>
    <m/>
    <m/>
    <s v="Completed"/>
    <s v="Yes"/>
    <s v="No"/>
    <m/>
    <n v="589"/>
    <n v="426"/>
    <n v="1098537.4901531704"/>
    <n v="96724.388030634553"/>
    <n v="3.9001122334455669"/>
    <s v="Face Cream"/>
    <s v="Beauty"/>
    <s v="Beauty"/>
    <s v="Beauty"/>
    <s v="Beauty"/>
    <n v="80"/>
    <s v="Beauty"/>
    <m/>
    <n v="2025"/>
    <x v="0"/>
    <n v="13"/>
    <n v="5"/>
    <s v="Weekday"/>
    <m/>
  </r>
  <r>
    <s v="WEB-8907"/>
    <d v="2024-06-09T00:00:00"/>
    <s v="Aditya Malhotra"/>
    <s v="Delhi"/>
    <s v="Fashion"/>
    <s v="Denim Jeans"/>
    <n v="1"/>
    <n v="1447.31"/>
    <s v="Cash On Delivery"/>
    <s v="Delivered"/>
    <n v="4"/>
    <n v="1447.31"/>
    <m/>
    <m/>
    <m/>
    <m/>
    <m/>
    <m/>
    <s v="Completed"/>
    <s v="Yes"/>
    <s v="No"/>
    <m/>
    <n v="573"/>
    <n v="450"/>
    <n v="1892867.2841657216"/>
    <n v="199432.98236095349"/>
    <n v="3.8949824970828471"/>
    <s v="Denim Jeans"/>
    <s v="Fashion"/>
    <s v="Fashion"/>
    <s v="Fashion"/>
    <s v="Fashion"/>
    <n v="6"/>
    <s v="Fashion"/>
    <m/>
    <n v="2024"/>
    <x v="11"/>
    <n v="9"/>
    <n v="1"/>
    <s v="Weekday"/>
    <m/>
  </r>
  <r>
    <s v="WEB-5384"/>
    <d v="2024-02-15T00:00:00"/>
    <s v="Arjun Sharma"/>
    <s v="Pune"/>
    <s v="Beauty"/>
    <s v="Perfume 50Ml"/>
    <n v="2"/>
    <n v="833.88"/>
    <s v="Credit Card"/>
    <s v="Cancelled"/>
    <m/>
    <n v="1667.76"/>
    <m/>
    <m/>
    <m/>
    <m/>
    <m/>
    <m/>
    <s v="Lost Sale"/>
    <s v="No"/>
    <s v="Yes"/>
    <m/>
    <n v="595"/>
    <n v="444"/>
    <n v="1098537.4901531704"/>
    <n v="96724.388030634553"/>
    <n v="3.9001122334455669"/>
    <s v="Perfume 50Ml"/>
    <s v="Beauty"/>
    <s v="Beauty"/>
    <s v="Beauty"/>
    <s v="Beauty"/>
    <n v="18"/>
    <s v="Beauty"/>
    <m/>
    <n v="2024"/>
    <x v="0"/>
    <n v="15"/>
    <n v="5"/>
    <s v="Weekday"/>
    <m/>
  </r>
  <r>
    <s v="WEB-5428"/>
    <d v="2024-06-23T00:00:00"/>
    <s v="Tanya Bose"/>
    <s v="Pune"/>
    <s v="Books"/>
    <s v="Notebook Set"/>
    <n v="1"/>
    <n v="249.45"/>
    <s v="Net Banking"/>
    <s v="Delivered"/>
    <n v="5"/>
    <n v="249.45"/>
    <m/>
    <m/>
    <m/>
    <m/>
    <m/>
    <m/>
    <s v="Completed"/>
    <s v="No"/>
    <s v="No"/>
    <m/>
    <n v="595"/>
    <n v="444"/>
    <n v="594714.6477588166"/>
    <n v="60882.938065984097"/>
    <n v="3.804733727810651"/>
    <s v="Notebook Set"/>
    <s v="Books"/>
    <s v="Books"/>
    <s v="Books"/>
    <s v="Books"/>
    <n v="20"/>
    <s v="Books"/>
    <m/>
    <n v="2024"/>
    <x v="11"/>
    <n v="23"/>
    <n v="1"/>
    <s v="Weekday"/>
    <m/>
  </r>
  <r>
    <s v="WEB-7998"/>
    <d v="2023-07-31T00:00:00"/>
    <s v="Rohan Sharma"/>
    <s v="Mumbai"/>
    <s v="Beauty"/>
    <s v="Shampoo 200Ml"/>
    <n v="1"/>
    <n v="265.12"/>
    <s v="Credit Card"/>
    <s v="Delivered"/>
    <n v="5"/>
    <n v="265.12"/>
    <m/>
    <m/>
    <m/>
    <m/>
    <m/>
    <m/>
    <s v="Completed"/>
    <s v="No"/>
    <s v="No"/>
    <m/>
    <n v="619"/>
    <n v="468"/>
    <n v="1098537.4901531704"/>
    <n v="96724.388030634553"/>
    <n v="3.9001122334455669"/>
    <s v="Shampoo 200Ml"/>
    <s v="Beauty"/>
    <s v="Beauty"/>
    <s v="Beauty"/>
    <s v="Beauty"/>
    <n v="64"/>
    <s v="Beauty"/>
    <m/>
    <n v="2023"/>
    <x v="2"/>
    <n v="31"/>
    <n v="2"/>
    <s v="Weekday"/>
    <m/>
  </r>
  <r>
    <s v="WEB-7939"/>
    <d v="2025-04-08T00:00:00"/>
    <s v="Diya Chatterjee"/>
    <s v="Hyderabad"/>
    <s v="Books"/>
    <s v="Fiction Novel"/>
    <n v="1"/>
    <n v="716.44"/>
    <s v="Upi"/>
    <s v="Delivered"/>
    <n v="2"/>
    <n v="716.44"/>
    <m/>
    <m/>
    <m/>
    <m/>
    <m/>
    <m/>
    <s v="Completed"/>
    <s v="No"/>
    <s v="No"/>
    <m/>
    <n v="559"/>
    <n v="408"/>
    <n v="594714.6477588166"/>
    <n v="60882.938065984097"/>
    <n v="3.804733727810651"/>
    <s v="Fiction Novel"/>
    <s v="Books"/>
    <s v="Books"/>
    <s v="Books"/>
    <s v="Books"/>
    <n v="11"/>
    <s v="Books"/>
    <m/>
    <n v="2025"/>
    <x v="7"/>
    <n v="8"/>
    <n v="3"/>
    <s v="Weekday"/>
    <m/>
  </r>
  <r>
    <s v="WEB-7471"/>
    <d v="2024-07-21T00:00:00"/>
    <s v="Vikram Rao"/>
    <s v="Pune"/>
    <s v="Home &amp; Kitchen"/>
    <s v="Table Lamp"/>
    <n v="1"/>
    <n v="920.26"/>
    <s v="Net Banking"/>
    <s v="Pending"/>
    <n v="3"/>
    <n v="920.26"/>
    <m/>
    <m/>
    <m/>
    <m/>
    <m/>
    <m/>
    <s v="Pending"/>
    <s v="No"/>
    <s v="Yes"/>
    <m/>
    <n v="595"/>
    <n v="444"/>
    <n v="1463424.4009529033"/>
    <n v="118285.78776560788"/>
    <n v="3.8140589569160999"/>
    <s v="Table Lamp"/>
    <s v="Home &amp; Kitchen"/>
    <s v="Home &amp; Kitchen"/>
    <s v="Home &amp; Kitchen"/>
    <s v="Home &amp; Kitchen"/>
    <n v="32"/>
    <s v="Home &amp; Kitchen"/>
    <m/>
    <n v="2024"/>
    <x v="2"/>
    <n v="21"/>
    <n v="1"/>
    <s v="Weekday"/>
    <m/>
  </r>
  <r>
    <s v="WEB-9060"/>
    <d v="2023-07-25T00:00:00"/>
    <s v="Karan Pillai"/>
    <s v="Hyderabad"/>
    <s v="Home &amp; Kitchen"/>
    <s v="Led Bulb Pack"/>
    <n v="2"/>
    <n v="1079.28"/>
    <s v="Net Banking"/>
    <s v="Delivered"/>
    <n v="5"/>
    <n v="2158.56"/>
    <m/>
    <m/>
    <m/>
    <m/>
    <m/>
    <m/>
    <s v="Completed"/>
    <s v="Yes"/>
    <s v="No"/>
    <m/>
    <n v="559"/>
    <n v="408"/>
    <n v="1463424.4009529033"/>
    <n v="118285.78776560788"/>
    <n v="3.8140589569160999"/>
    <s v="Led Bulb Pack"/>
    <s v="Home &amp; Kitchen"/>
    <s v="Home &amp; Kitchen"/>
    <s v="Home &amp; Kitchen"/>
    <s v="Home &amp; Kitchen"/>
    <n v="76"/>
    <s v="Home &amp; Kitchen"/>
    <m/>
    <n v="2023"/>
    <x v="2"/>
    <n v="25"/>
    <n v="3"/>
    <s v="Weekday"/>
    <m/>
  </r>
  <r>
    <s v="WEB-5873"/>
    <d v="2023-11-26T00:00:00"/>
    <s v="Riya Chatterjee"/>
    <s v="Not Provided"/>
    <s v="Home &amp; Kitchen"/>
    <s v="Non-Stick Pan"/>
    <n v="2"/>
    <n v="1174.43"/>
    <s v="Cash On Delivery"/>
    <s v="Returned"/>
    <n v="3"/>
    <n v="2348.86"/>
    <m/>
    <m/>
    <m/>
    <m/>
    <m/>
    <m/>
    <s v="Completed"/>
    <s v="No"/>
    <s v="No"/>
    <m/>
    <n v="50"/>
    <n v="37"/>
    <n v="1463424.4009529033"/>
    <n v="118285.78776560788"/>
    <n v="3.8140589569160999"/>
    <s v="Non-Stick Pan"/>
    <s v="Home &amp; Kitchen"/>
    <s v="Home &amp; Kitchen"/>
    <s v="Home &amp; Kitchen"/>
    <s v="Home &amp; Kitchen"/>
    <n v="7"/>
    <s v="Home &amp; Kitchen"/>
    <m/>
    <n v="2023"/>
    <x v="3"/>
    <n v="26"/>
    <n v="1"/>
    <s v="Weekday"/>
    <m/>
  </r>
  <r>
    <s v="WEB-5023"/>
    <d v="2023-09-13T00:00:00"/>
    <s v="Aarav Singh"/>
    <s v="Delhi"/>
    <s v="Fashion"/>
    <s v="Running Shoes"/>
    <n v="1"/>
    <n v="1419.824472190694"/>
    <s v="Debit Card"/>
    <s v="Delivered"/>
    <n v="3"/>
    <n v="1419.824472190694"/>
    <m/>
    <m/>
    <m/>
    <m/>
    <m/>
    <m/>
    <s v="Completed"/>
    <s v="Yes"/>
    <s v="No"/>
    <m/>
    <n v="573"/>
    <n v="450"/>
    <n v="1892867.2841657216"/>
    <n v="199432.98236095349"/>
    <n v="3.8949824970828471"/>
    <s v="Running Shoes"/>
    <s v="Fashion"/>
    <s v="Fashion"/>
    <s v="Fashion"/>
    <s v="Fashion"/>
    <n v="45"/>
    <s v="Fashion"/>
    <m/>
    <n v="2023"/>
    <x v="1"/>
    <n v="13"/>
    <n v="4"/>
    <s v="Weekday"/>
    <m/>
  </r>
  <r>
    <s v="WEB-9298"/>
    <d v="2023-05-26T00:00:00"/>
    <s v="Simran Reddy"/>
    <s v="Hyderabad"/>
    <s v="Electronics"/>
    <s v="Power Bank 10000Mah"/>
    <n v="2"/>
    <n v="1994.3"/>
    <s v="Upi"/>
    <s v="Delivered"/>
    <n v="4"/>
    <n v="3988.6"/>
    <m/>
    <m/>
    <m/>
    <m/>
    <m/>
    <m/>
    <s v="Completed"/>
    <s v="Yes"/>
    <s v="No"/>
    <m/>
    <n v="559"/>
    <n v="408"/>
    <n v="2759712.3299794244"/>
    <n v="330643.50635802455"/>
    <n v="3.8641711229946525"/>
    <s v="Power Bank 10000Mah"/>
    <s v="Electronics"/>
    <s v="Electronics"/>
    <s v="Electronics"/>
    <s v="Electronics"/>
    <n v="3"/>
    <s v="Electronics"/>
    <m/>
    <n v="2023"/>
    <x v="6"/>
    <n v="26"/>
    <n v="6"/>
    <s v="Weekday"/>
    <m/>
  </r>
  <r>
    <s v="WEB-5580"/>
    <d v="2023-11-16T00:00:00"/>
    <s v="Simran Das"/>
    <s v="Bengaluru"/>
    <s v="Electronics"/>
    <s v="Power Bank 10000Mah"/>
    <n v="2"/>
    <n v="1885.27"/>
    <s v="Cash On Delivery"/>
    <s v="Delivered"/>
    <n v="4"/>
    <n v="3770.54"/>
    <m/>
    <m/>
    <m/>
    <m/>
    <m/>
    <m/>
    <s v="Completed"/>
    <s v="Yes"/>
    <s v="No"/>
    <m/>
    <n v="567"/>
    <n v="440"/>
    <n v="2759712.3299794244"/>
    <n v="330643.50635802455"/>
    <n v="3.8641711229946525"/>
    <s v="Power Bank 10000Mah"/>
    <s v="Electronics"/>
    <s v="Electronics"/>
    <s v="Electronics"/>
    <s v="Electronics"/>
    <n v="3"/>
    <s v="Electronics"/>
    <m/>
    <n v="2023"/>
    <x v="3"/>
    <n v="16"/>
    <n v="5"/>
    <s v="Weekday"/>
    <m/>
  </r>
  <r>
    <s v="WEB-9510"/>
    <d v="2023-04-30T00:00:00"/>
    <s v="Saanvi Patel"/>
    <s v="Bengaluru"/>
    <s v="Books"/>
    <s v="Fiction Novel"/>
    <n v="1"/>
    <n v="469.19"/>
    <s v="Upi"/>
    <s v="Delivered"/>
    <m/>
    <n v="469.19"/>
    <m/>
    <m/>
    <m/>
    <m/>
    <m/>
    <m/>
    <s v="Completed"/>
    <s v="No"/>
    <s v="No"/>
    <m/>
    <n v="567"/>
    <n v="440"/>
    <n v="594714.6477588166"/>
    <n v="60882.938065984097"/>
    <n v="3.804733727810651"/>
    <s v="Fiction Novel"/>
    <s v="Books"/>
    <s v="Books"/>
    <s v="Books"/>
    <s v="Books"/>
    <n v="11"/>
    <s v="Books"/>
    <m/>
    <n v="2023"/>
    <x v="7"/>
    <n v="30"/>
    <n v="1"/>
    <s v="Weekday"/>
    <m/>
  </r>
  <r>
    <s v="WEB-7162"/>
    <d v="2023-08-02T00:00:00"/>
    <s v="Rahul Pillai"/>
    <s v="Delhi"/>
    <s v="Home &amp; Kitchen"/>
    <s v="Storage Box"/>
    <n v="1"/>
    <n v="1779.37"/>
    <s v="Cash On Delivery"/>
    <s v="Delivered"/>
    <m/>
    <n v="1779.37"/>
    <m/>
    <m/>
    <m/>
    <m/>
    <m/>
    <m/>
    <s v="Completed"/>
    <s v="Yes"/>
    <s v="No"/>
    <m/>
    <n v="573"/>
    <n v="450"/>
    <n v="1463424.4009529033"/>
    <n v="118285.78776560788"/>
    <n v="3.8140589569160999"/>
    <s v="Storage Box"/>
    <s v="Home &amp; Kitchen"/>
    <s v="Home &amp; Kitchen"/>
    <s v="Home &amp; Kitchen"/>
    <s v="Home &amp; Kitchen"/>
    <n v="8"/>
    <s v="Home &amp; Kitchen"/>
    <m/>
    <n v="2023"/>
    <x v="9"/>
    <n v="2"/>
    <n v="4"/>
    <s v="Weekday"/>
    <m/>
  </r>
  <r>
    <s v="WEB-8909"/>
    <d v="2023-04-13T00:00:00"/>
    <s v="Karan Kapoor"/>
    <s v="Pune"/>
    <s v="Home &amp; Kitchen"/>
    <s v="Non-Stick Pan"/>
    <n v="1"/>
    <n v="1332.62"/>
    <s v="Credit Card"/>
    <s v="Cancelled"/>
    <n v="5"/>
    <n v="1332.62"/>
    <m/>
    <m/>
    <m/>
    <m/>
    <m/>
    <m/>
    <s v="Lost Sale"/>
    <s v="No"/>
    <s v="Yes"/>
    <m/>
    <n v="595"/>
    <n v="444"/>
    <n v="1463424.4009529033"/>
    <n v="118285.78776560788"/>
    <n v="3.8140589569160999"/>
    <s v="Non-Stick Pan"/>
    <s v="Home &amp; Kitchen"/>
    <s v="Home &amp; Kitchen"/>
    <s v="Home &amp; Kitchen"/>
    <s v="Home &amp; Kitchen"/>
    <n v="7"/>
    <s v="Home &amp; Kitchen"/>
    <m/>
    <n v="2023"/>
    <x v="7"/>
    <n v="13"/>
    <n v="5"/>
    <s v="Weekday"/>
    <m/>
  </r>
  <r>
    <s v="WEB-6302"/>
    <d v="2024-09-23T00:00:00"/>
    <s v="Ananya Bose"/>
    <s v="Bengaluru"/>
    <s v="Fashion"/>
    <s v="Running Shoes"/>
    <n v="1"/>
    <n v="817.24"/>
    <s v="Net Banking"/>
    <s v="Returned"/>
    <n v="3"/>
    <n v="817.24"/>
    <m/>
    <m/>
    <m/>
    <m/>
    <m/>
    <m/>
    <s v="Completed"/>
    <s v="No"/>
    <s v="No"/>
    <m/>
    <n v="567"/>
    <n v="440"/>
    <n v="1892867.2841657216"/>
    <n v="199432.98236095349"/>
    <n v="3.8949824970828471"/>
    <s v="Running Shoes"/>
    <s v="Fashion"/>
    <s v="Fashion"/>
    <s v="Fashion"/>
    <s v="Fashion"/>
    <n v="45"/>
    <s v="Fashion"/>
    <m/>
    <n v="2024"/>
    <x v="1"/>
    <n v="23"/>
    <n v="2"/>
    <s v="Weekday"/>
    <m/>
  </r>
  <r>
    <s v="WEB-6590"/>
    <d v="2025-03-08T00:00:00"/>
    <s v="Kavya Patel"/>
    <s v="Ahmedabad"/>
    <s v="Books"/>
    <s v="Self-Help Book"/>
    <n v="1"/>
    <n v="206.67"/>
    <s v="Debit Card"/>
    <s v="Delivered"/>
    <n v="4"/>
    <n v="206.67"/>
    <m/>
    <m/>
    <m/>
    <m/>
    <m/>
    <m/>
    <s v="Completed"/>
    <s v="No"/>
    <s v="No"/>
    <m/>
    <n v="589"/>
    <n v="426"/>
    <n v="594714.6477588166"/>
    <n v="60882.938065984097"/>
    <n v="3.804733727810651"/>
    <s v="Self-Help Book"/>
    <s v="Books"/>
    <s v="Books"/>
    <s v="Books"/>
    <s v="Books"/>
    <n v="19"/>
    <s v="Books"/>
    <m/>
    <n v="2025"/>
    <x v="4"/>
    <n v="8"/>
    <n v="7"/>
    <s v="Weekday"/>
    <m/>
  </r>
  <r>
    <s v="WEB-7131"/>
    <d v="2024-12-13T00:00:00"/>
    <s v="Karan Khan"/>
    <s v="Hyderabad"/>
    <s v="Beauty"/>
    <s v="Perfume 50Ml"/>
    <n v="1"/>
    <n v="226"/>
    <s v="Credit Card"/>
    <s v="Returned"/>
    <n v="4"/>
    <n v="226"/>
    <m/>
    <m/>
    <m/>
    <m/>
    <m/>
    <m/>
    <s v="Completed"/>
    <s v="No"/>
    <s v="No"/>
    <m/>
    <n v="559"/>
    <n v="408"/>
    <n v="1098537.4901531704"/>
    <n v="96724.388030634553"/>
    <n v="3.9001122334455669"/>
    <s v="Perfume 50Ml"/>
    <s v="Beauty"/>
    <s v="Beauty"/>
    <s v="Beauty"/>
    <s v="Beauty"/>
    <n v="18"/>
    <s v="Beauty"/>
    <m/>
    <n v="2024"/>
    <x v="10"/>
    <n v="13"/>
    <n v="6"/>
    <s v="Weekday"/>
    <m/>
  </r>
  <r>
    <s v="WEB-9456"/>
    <d v="2025-01-25T00:00:00"/>
    <s v="Vikram Kumar"/>
    <s v="Delhi"/>
    <s v="Electronics"/>
    <s v="Wireless Earbuds"/>
    <n v="2"/>
    <n v="1719.47"/>
    <s v="Upi"/>
    <s v="Delivered"/>
    <n v="4"/>
    <n v="3438.94"/>
    <m/>
    <m/>
    <m/>
    <m/>
    <m/>
    <m/>
    <s v="Completed"/>
    <s v="Yes"/>
    <s v="No"/>
    <m/>
    <n v="573"/>
    <n v="450"/>
    <n v="2759712.3299794244"/>
    <n v="330643.50635802455"/>
    <n v="3.8641711229946525"/>
    <s v="Wireless Earbuds"/>
    <s v="Electronics"/>
    <s v="Electronics"/>
    <s v="Electronics"/>
    <s v="Electronics"/>
    <n v="12"/>
    <s v="Electronics"/>
    <m/>
    <n v="2025"/>
    <x v="5"/>
    <n v="25"/>
    <n v="7"/>
    <s v="Weekday"/>
    <m/>
  </r>
  <r>
    <s v="WEB-5820"/>
    <d v="2025-05-16T00:00:00"/>
    <s v="Vivaan Menon"/>
    <s v="Delhi"/>
    <s v="Fashion"/>
    <s v="Denim Jeans"/>
    <n v="1"/>
    <n v="2248.37"/>
    <s v="Credit Card"/>
    <s v="Delivered"/>
    <n v="4"/>
    <n v="2248.37"/>
    <m/>
    <m/>
    <m/>
    <m/>
    <m/>
    <m/>
    <s v="Completed"/>
    <s v="Yes"/>
    <s v="No"/>
    <m/>
    <n v="573"/>
    <n v="450"/>
    <n v="1892867.2841657216"/>
    <n v="199432.98236095349"/>
    <n v="3.8949824970828471"/>
    <s v="Denim Jeans"/>
    <s v="Fashion"/>
    <s v="Fashion"/>
    <s v="Fashion"/>
    <s v="Fashion"/>
    <n v="6"/>
    <s v="Fashion"/>
    <m/>
    <n v="2025"/>
    <x v="6"/>
    <n v="16"/>
    <n v="6"/>
    <s v="Weekday"/>
    <m/>
  </r>
  <r>
    <s v="WEB-9440"/>
    <d v="2025-01-15T00:00:00"/>
    <s v="Vivaan Iyer"/>
    <s v="Bengaluru"/>
    <s v="Fashion"/>
    <s v="Women'S Kurti"/>
    <n v="2"/>
    <n v="1054.67"/>
    <s v="Credit Card"/>
    <s v="Delivered"/>
    <n v="5"/>
    <n v="2109.34"/>
    <m/>
    <m/>
    <m/>
    <m/>
    <m/>
    <m/>
    <s v="Completed"/>
    <s v="Yes"/>
    <s v="No"/>
    <m/>
    <n v="567"/>
    <n v="440"/>
    <n v="1892867.2841657216"/>
    <n v="199432.98236095349"/>
    <n v="3.8949824970828471"/>
    <s v="Women'S Kurti"/>
    <s v="Fashion"/>
    <s v="Fashion"/>
    <s v="Fashion"/>
    <s v="Fashion"/>
    <n v="15"/>
    <s v="Fashion"/>
    <m/>
    <n v="2025"/>
    <x v="5"/>
    <n v="15"/>
    <n v="4"/>
    <s v="Weekday"/>
    <m/>
  </r>
  <r>
    <s v="WEB-7880"/>
    <d v="2024-01-02T00:00:00"/>
    <s v="Ishaan Singh"/>
    <s v="Pune"/>
    <s v="Books"/>
    <s v="Self-Help Book"/>
    <n v="1"/>
    <n v="192.9"/>
    <s v="Cash On Delivery"/>
    <s v="Delivered"/>
    <n v="4"/>
    <n v="192.9"/>
    <m/>
    <m/>
    <m/>
    <m/>
    <m/>
    <m/>
    <s v="Completed"/>
    <s v="No"/>
    <s v="No"/>
    <m/>
    <n v="595"/>
    <n v="444"/>
    <n v="594714.6477588166"/>
    <n v="60882.938065984097"/>
    <n v="3.804733727810651"/>
    <s v="Self-Help Book"/>
    <s v="Books"/>
    <s v="Books"/>
    <s v="Books"/>
    <s v="Books"/>
    <n v="19"/>
    <s v="Books"/>
    <m/>
    <n v="2024"/>
    <x v="5"/>
    <n v="2"/>
    <n v="3"/>
    <s v="Weekday"/>
    <m/>
  </r>
  <r>
    <s v="WEB-5547"/>
    <d v="2025-05-14T00:00:00"/>
    <s v="Sanjay Menon"/>
    <s v="Ahmedabad"/>
    <s v="Books"/>
    <s v="Kids Story Book"/>
    <n v="1"/>
    <n v="507.78"/>
    <s v="Cash On Delivery"/>
    <s v="Returned"/>
    <n v="5"/>
    <n v="507.78"/>
    <m/>
    <m/>
    <m/>
    <m/>
    <m/>
    <m/>
    <s v="Completed"/>
    <s v="No"/>
    <s v="No"/>
    <m/>
    <n v="589"/>
    <n v="426"/>
    <n v="594714.6477588166"/>
    <n v="60882.938065984097"/>
    <n v="3.804733727810651"/>
    <s v="Kids Story Book"/>
    <s v="Books"/>
    <s v="Books"/>
    <s v="Books"/>
    <s v="Books"/>
    <n v="23"/>
    <s v="Books"/>
    <m/>
    <n v="2025"/>
    <x v="6"/>
    <n v="14"/>
    <n v="4"/>
    <s v="Weekday"/>
    <m/>
  </r>
  <r>
    <s v="WEB-8995"/>
    <d v="2024-05-19T00:00:00"/>
    <s v="Sanjay Nair"/>
    <s v="Kolkata"/>
    <s v="Home &amp; Kitchen"/>
    <s v="Non-Stick Pan"/>
    <n v="2"/>
    <n v="631.34"/>
    <s v="Unknown"/>
    <s v="Delivered"/>
    <n v="2"/>
    <n v="1262.68"/>
    <m/>
    <m/>
    <m/>
    <m/>
    <m/>
    <m/>
    <s v="Completed"/>
    <s v="Yes"/>
    <s v="No"/>
    <m/>
    <n v="590"/>
    <n v="451"/>
    <n v="1463424.4009529033"/>
    <n v="118285.78776560788"/>
    <n v="3.8140589569160999"/>
    <s v="Non-Stick Pan"/>
    <s v="Home &amp; Kitchen"/>
    <s v="Home &amp; Kitchen"/>
    <s v="Home &amp; Kitchen"/>
    <s v="Home &amp; Kitchen"/>
    <n v="7"/>
    <s v="Home &amp; Kitchen"/>
    <m/>
    <n v="2024"/>
    <x v="6"/>
    <n v="19"/>
    <n v="1"/>
    <s v="Weekday"/>
    <m/>
  </r>
  <r>
    <s v="WEB-5760"/>
    <d v="2024-12-04T00:00:00"/>
    <s v="Aarav Malhotra"/>
    <s v="Pune"/>
    <s v="Fashion"/>
    <s v="Denim Jeans"/>
    <n v="1"/>
    <n v="1173.57"/>
    <s v="Credit Card"/>
    <s v="Delivered"/>
    <n v="5"/>
    <n v="1173.57"/>
    <m/>
    <m/>
    <m/>
    <m/>
    <m/>
    <m/>
    <s v="Completed"/>
    <s v="Yes"/>
    <s v="No"/>
    <m/>
    <n v="595"/>
    <n v="444"/>
    <n v="1892867.2841657216"/>
    <n v="199432.98236095349"/>
    <n v="3.8949824970828471"/>
    <s v="Denim Jeans"/>
    <s v="Fashion"/>
    <s v="Fashion"/>
    <s v="Fashion"/>
    <s v="Fashion"/>
    <n v="6"/>
    <s v="Fashion"/>
    <m/>
    <n v="2024"/>
    <x v="10"/>
    <n v="4"/>
    <n v="4"/>
    <s v="Weekday"/>
    <m/>
  </r>
  <r>
    <s v="WEB-5658"/>
    <d v="2024-12-18T00:00:00"/>
    <s v="Vivaan Menon"/>
    <s v="Ahmedabad"/>
    <s v="Electronics"/>
    <s v="Usb Cable"/>
    <n v="1"/>
    <n v="2493.34"/>
    <s v="Net Banking"/>
    <s v="Pending"/>
    <n v="5"/>
    <n v="2493.34"/>
    <m/>
    <m/>
    <m/>
    <m/>
    <m/>
    <m/>
    <s v="Pending"/>
    <s v="No"/>
    <s v="Yes"/>
    <m/>
    <n v="589"/>
    <n v="426"/>
    <n v="2759712.3299794244"/>
    <n v="330643.50635802455"/>
    <n v="3.8641711229946525"/>
    <s v="Usb Cable"/>
    <s v="Electronics"/>
    <s v="Electronics"/>
    <s v="Electronics"/>
    <s v="Electronics"/>
    <n v="13"/>
    <s v="Electronics"/>
    <m/>
    <n v="2024"/>
    <x v="10"/>
    <n v="18"/>
    <n v="4"/>
    <s v="Weekday"/>
    <m/>
  </r>
  <r>
    <s v="WEB-7266"/>
    <d v="2024-08-22T00:00:00"/>
    <s v="Meera Nair"/>
    <s v="Hyderabad"/>
    <s v="Beauty"/>
    <s v="Face Cream"/>
    <n v="3"/>
    <n v="1071.53"/>
    <s v="Net Banking"/>
    <s v="Delivered"/>
    <n v="3"/>
    <n v="3214.59"/>
    <m/>
    <m/>
    <m/>
    <m/>
    <m/>
    <m/>
    <s v="Completed"/>
    <s v="Yes"/>
    <s v="No"/>
    <m/>
    <n v="559"/>
    <n v="408"/>
    <n v="1098537.4901531704"/>
    <n v="96724.388030634553"/>
    <n v="3.9001122334455669"/>
    <s v="Face Cream"/>
    <s v="Beauty"/>
    <s v="Beauty"/>
    <s v="Beauty"/>
    <s v="Beauty"/>
    <n v="80"/>
    <s v="Beauty"/>
    <m/>
    <n v="2024"/>
    <x v="9"/>
    <n v="22"/>
    <n v="5"/>
    <s v="Weekday"/>
    <m/>
  </r>
  <r>
    <s v="WEB-5329"/>
    <d v="2024-09-27T00:00:00"/>
    <s v="Rahul Das"/>
    <s v="Delhi"/>
    <s v="Home &amp; Kitchen"/>
    <s v="Water Bottle"/>
    <n v="1"/>
    <n v="494.09"/>
    <s v="Debit Card"/>
    <s v="Returned"/>
    <n v="4"/>
    <n v="494.09"/>
    <m/>
    <m/>
    <m/>
    <m/>
    <m/>
    <m/>
    <s v="Completed"/>
    <s v="No"/>
    <s v="No"/>
    <m/>
    <n v="573"/>
    <n v="450"/>
    <n v="1463424.4009529033"/>
    <n v="118285.78776560788"/>
    <n v="3.8140589569160999"/>
    <s v="Water Bottle"/>
    <s v="Home &amp; Kitchen"/>
    <s v="Home &amp; Kitchen"/>
    <s v="Home &amp; Kitchen"/>
    <s v="Home &amp; Kitchen"/>
    <n v="2"/>
    <s v="Home &amp; Kitchen"/>
    <m/>
    <n v="2024"/>
    <x v="1"/>
    <n v="27"/>
    <n v="6"/>
    <s v="Weekday"/>
    <m/>
  </r>
  <r>
    <s v="WEB-9454"/>
    <d v="2024-02-25T00:00:00"/>
    <s v="Saanvi Reddy"/>
    <s v="Chennai"/>
    <s v="Beauty"/>
    <s v="Lipstick"/>
    <n v="2"/>
    <n v="1498.48"/>
    <s v="Upi"/>
    <s v="Delivered"/>
    <n v="3"/>
    <n v="2996.96"/>
    <m/>
    <m/>
    <m/>
    <m/>
    <m/>
    <m/>
    <s v="Completed"/>
    <s v="Yes"/>
    <s v="No"/>
    <m/>
    <n v="558"/>
    <n v="430"/>
    <n v="1098537.4901531704"/>
    <n v="96724.388030634553"/>
    <n v="3.9001122334455669"/>
    <s v="Lipstick"/>
    <s v="Beauty"/>
    <s v="Beauty"/>
    <s v="Beauty"/>
    <s v="Beauty"/>
    <n v="10"/>
    <s v="Beauty"/>
    <m/>
    <n v="2024"/>
    <x v="0"/>
    <n v="25"/>
    <n v="1"/>
    <s v="Weekday"/>
    <m/>
  </r>
  <r>
    <s v="WEB-6120"/>
    <d v="2024-11-08T00:00:00"/>
    <s v="Pooja Singh"/>
    <s v="Delhi"/>
    <s v="Beauty"/>
    <s v="Lipstick"/>
    <n v="2"/>
    <n v="573.76"/>
    <s v="Net Banking"/>
    <s v="Delivered"/>
    <n v="3"/>
    <n v="1147.52"/>
    <m/>
    <m/>
    <m/>
    <m/>
    <m/>
    <m/>
    <s v="Completed"/>
    <s v="Yes"/>
    <s v="No"/>
    <m/>
    <n v="573"/>
    <n v="450"/>
    <n v="1098537.4901531704"/>
    <n v="96724.388030634553"/>
    <n v="3.9001122334455669"/>
    <s v="Lipstick"/>
    <s v="Beauty"/>
    <s v="Beauty"/>
    <s v="Beauty"/>
    <s v="Beauty"/>
    <n v="10"/>
    <s v="Beauty"/>
    <m/>
    <n v="2024"/>
    <x v="3"/>
    <n v="8"/>
    <n v="6"/>
    <s v="Weekday"/>
    <m/>
  </r>
  <r>
    <s v="WEB-7633"/>
    <d v="2023-12-08T00:00:00"/>
    <s v="Aarav Menon"/>
    <s v="Pune"/>
    <s v="Home &amp; Kitchen"/>
    <s v="Storage Box"/>
    <n v="1"/>
    <n v="947.83"/>
    <s v="Net Banking"/>
    <s v="Delivered"/>
    <n v="4"/>
    <n v="947.83"/>
    <m/>
    <m/>
    <m/>
    <m/>
    <m/>
    <m/>
    <s v="Completed"/>
    <s v="No"/>
    <s v="No"/>
    <m/>
    <n v="595"/>
    <n v="444"/>
    <n v="1463424.4009529033"/>
    <n v="118285.78776560788"/>
    <n v="3.8140589569160999"/>
    <s v="Storage Box"/>
    <s v="Home &amp; Kitchen"/>
    <s v="Home &amp; Kitchen"/>
    <s v="Home &amp; Kitchen"/>
    <s v="Home &amp; Kitchen"/>
    <n v="8"/>
    <s v="Home &amp; Kitchen"/>
    <m/>
    <n v="2023"/>
    <x v="10"/>
    <n v="8"/>
    <n v="6"/>
    <s v="Weekday"/>
    <m/>
  </r>
  <r>
    <s v="WEB-5114"/>
    <d v="2024-08-21T00:00:00"/>
    <s v="Aarav Gupta"/>
    <s v="Chennai"/>
    <s v="Books"/>
    <s v="Notebook Set"/>
    <n v="1"/>
    <n v="753.27"/>
    <s v="Upi"/>
    <s v="Cancelled"/>
    <n v="4"/>
    <n v="753.27"/>
    <m/>
    <m/>
    <m/>
    <m/>
    <m/>
    <m/>
    <s v="Lost Sale"/>
    <s v="No"/>
    <s v="Yes"/>
    <m/>
    <n v="558"/>
    <n v="430"/>
    <n v="594714.6477588166"/>
    <n v="60882.938065984097"/>
    <n v="3.804733727810651"/>
    <s v="Notebook Set"/>
    <s v="Books"/>
    <s v="Books"/>
    <s v="Books"/>
    <s v="Books"/>
    <n v="20"/>
    <s v="Books"/>
    <m/>
    <n v="2024"/>
    <x v="9"/>
    <n v="21"/>
    <n v="4"/>
    <s v="Weekday"/>
    <m/>
  </r>
  <r>
    <s v="WEB-5691"/>
    <d v="2023-02-07T00:00:00"/>
    <s v="Simran Nair"/>
    <s v="Pune"/>
    <s v="Beauty"/>
    <s v="Lipstick"/>
    <n v="1"/>
    <n v="1420.21"/>
    <s v="Net Banking"/>
    <s v="Returned"/>
    <n v="5"/>
    <n v="1420.21"/>
    <m/>
    <m/>
    <m/>
    <m/>
    <m/>
    <m/>
    <s v="Completed"/>
    <s v="No"/>
    <s v="No"/>
    <m/>
    <n v="595"/>
    <n v="444"/>
    <n v="1098537.4901531704"/>
    <n v="96724.388030634553"/>
    <n v="3.9001122334455669"/>
    <s v="Lipstick"/>
    <s v="Beauty"/>
    <s v="Beauty"/>
    <s v="Beauty"/>
    <s v="Beauty"/>
    <n v="10"/>
    <s v="Beauty"/>
    <m/>
    <n v="2023"/>
    <x v="0"/>
    <n v="7"/>
    <n v="3"/>
    <s v="Weekend"/>
    <m/>
  </r>
  <r>
    <s v="WEB-6348"/>
    <d v="2024-01-24T00:00:00"/>
    <s v="Ishaan Gupta"/>
    <s v="Mumbai"/>
    <s v="Beauty"/>
    <s v="Shampoo 200Ml"/>
    <n v="2"/>
    <n v="273.38"/>
    <s v="Unknown"/>
    <s v="Delivered"/>
    <n v="1"/>
    <n v="546.76"/>
    <m/>
    <m/>
    <m/>
    <m/>
    <m/>
    <m/>
    <s v="Completed"/>
    <s v="No"/>
    <s v="No"/>
    <m/>
    <n v="619"/>
    <n v="468"/>
    <n v="1098537.4901531704"/>
    <n v="96724.388030634553"/>
    <n v="3.9001122334455669"/>
    <s v="Shampoo 200Ml"/>
    <s v="Beauty"/>
    <s v="Beauty"/>
    <s v="Beauty"/>
    <s v="Beauty"/>
    <n v="64"/>
    <s v="Beauty"/>
    <m/>
    <n v="2024"/>
    <x v="5"/>
    <n v="24"/>
    <n v="4"/>
    <s v="Weekday"/>
    <m/>
  </r>
  <r>
    <s v="WEB-6527"/>
    <d v="2024-11-10T00:00:00"/>
    <s v="Rahul Sharma"/>
    <s v="Bengaluru"/>
    <s v="Books"/>
    <s v="Cookbook"/>
    <n v="1"/>
    <n v="744.64"/>
    <s v="Debit Card"/>
    <s v="Delivered"/>
    <n v="4"/>
    <n v="744.64"/>
    <m/>
    <m/>
    <m/>
    <m/>
    <m/>
    <m/>
    <s v="Completed"/>
    <s v="No"/>
    <s v="No"/>
    <m/>
    <n v="567"/>
    <n v="440"/>
    <n v="594714.6477588166"/>
    <n v="60882.938065984097"/>
    <n v="3.804733727810651"/>
    <s v="Cookbook"/>
    <s v="Books"/>
    <s v="Books"/>
    <s v="Books"/>
    <s v="Books"/>
    <n v="4"/>
    <s v="Books"/>
    <m/>
    <n v="2024"/>
    <x v="3"/>
    <n v="10"/>
    <n v="1"/>
    <s v="Weekday"/>
    <m/>
  </r>
  <r>
    <s v="WEB-7122"/>
    <d v="2023-12-04T00:00:00"/>
    <s v="Meera Singh"/>
    <s v="Mumbai"/>
    <s v="Fashion"/>
    <s v="Sunglasses"/>
    <n v="1"/>
    <n v="1419.824472190694"/>
    <s v="Upi"/>
    <s v="Delivered"/>
    <m/>
    <n v="1419.824472190694"/>
    <m/>
    <m/>
    <m/>
    <m/>
    <m/>
    <m/>
    <s v="Completed"/>
    <s v="Yes"/>
    <s v="No"/>
    <m/>
    <n v="619"/>
    <n v="468"/>
    <n v="1892867.2841657216"/>
    <n v="199432.98236095349"/>
    <n v="3.8949824970828471"/>
    <s v="Sunglasses"/>
    <s v="Fashion"/>
    <s v="Fashion"/>
    <s v="Fashion"/>
    <s v="Fashion"/>
    <n v="53"/>
    <s v="Fashion"/>
    <m/>
    <n v="2023"/>
    <x v="10"/>
    <n v="4"/>
    <n v="2"/>
    <s v="Weekday"/>
    <m/>
  </r>
  <r>
    <s v="WEB-7378"/>
    <d v="2024-04-09T00:00:00"/>
    <s v="Arjun Nair"/>
    <s v="Kolkata"/>
    <s v="Beauty"/>
    <s v="Hair Oil"/>
    <n v="1"/>
    <n v="256.05"/>
    <s v="Credit Card"/>
    <s v="Cancelled"/>
    <n v="5"/>
    <n v="256.05"/>
    <m/>
    <m/>
    <m/>
    <m/>
    <m/>
    <m/>
    <s v="Lost Sale"/>
    <s v="No"/>
    <s v="Yes"/>
    <m/>
    <n v="590"/>
    <n v="451"/>
    <n v="1098537.4901531704"/>
    <n v="96724.388030634553"/>
    <n v="3.9001122334455669"/>
    <s v="Hair Oil"/>
    <s v="Beauty"/>
    <s v="Beauty"/>
    <s v="Beauty"/>
    <s v="Beauty"/>
    <n v="70"/>
    <s v="Beauty"/>
    <m/>
    <n v="2024"/>
    <x v="7"/>
    <n v="9"/>
    <n v="3"/>
    <s v="Weekday"/>
    <m/>
  </r>
  <r>
    <s v="WEB-9129"/>
    <d v="2025-02-12T00:00:00"/>
    <s v="Meera Iyer"/>
    <s v="Hyderabad"/>
    <s v="Electronics"/>
    <s v="Bluetooth Speaker"/>
    <n v="1"/>
    <n v="1603.65"/>
    <s v="Net Banking"/>
    <s v="Delivered"/>
    <n v="5"/>
    <n v="1603.65"/>
    <m/>
    <m/>
    <m/>
    <m/>
    <m/>
    <m/>
    <s v="Completed"/>
    <s v="Yes"/>
    <s v="No"/>
    <m/>
    <n v="559"/>
    <n v="408"/>
    <n v="2759712.3299794244"/>
    <n v="330643.50635802455"/>
    <n v="3.8641711229946525"/>
    <s v="Bluetooth Speaker"/>
    <s v="Electronics"/>
    <s v="Electronics"/>
    <s v="Electronics"/>
    <s v="Electronics"/>
    <n v="48"/>
    <s v="Electronics"/>
    <m/>
    <n v="2025"/>
    <x v="0"/>
    <n v="12"/>
    <n v="4"/>
    <s v="Weekday"/>
    <m/>
  </r>
  <r>
    <s v="WEB-7701"/>
    <d v="2024-11-08T00:00:00"/>
    <s v="Kavya Menon"/>
    <s v="Kolkata"/>
    <s v="Beauty"/>
    <s v="Perfume 50Ml"/>
    <n v="1"/>
    <n v="672.33"/>
    <s v="Net Banking"/>
    <s v="Delivered"/>
    <n v="4"/>
    <n v="672.33"/>
    <m/>
    <m/>
    <m/>
    <m/>
    <m/>
    <m/>
    <s v="Completed"/>
    <s v="No"/>
    <s v="No"/>
    <m/>
    <n v="590"/>
    <n v="451"/>
    <n v="1098537.4901531704"/>
    <n v="96724.388030634553"/>
    <n v="3.9001122334455669"/>
    <s v="Perfume 50Ml"/>
    <s v="Beauty"/>
    <s v="Beauty"/>
    <s v="Beauty"/>
    <s v="Beauty"/>
    <n v="18"/>
    <s v="Beauty"/>
    <m/>
    <n v="2024"/>
    <x v="3"/>
    <n v="8"/>
    <n v="6"/>
    <s v="Weekday"/>
    <m/>
  </r>
  <r>
    <s v="WEB-8050"/>
    <d v="2023-05-02T00:00:00"/>
    <s v="Rahul Rao"/>
    <s v="Bengaluru"/>
    <s v="Beauty"/>
    <s v="Shampoo 200Ml"/>
    <n v="1"/>
    <n v="708.38"/>
    <s v="Net Banking"/>
    <s v="Delivered"/>
    <n v="4"/>
    <n v="708.38"/>
    <m/>
    <m/>
    <m/>
    <m/>
    <m/>
    <m/>
    <s v="Completed"/>
    <s v="No"/>
    <s v="No"/>
    <m/>
    <n v="567"/>
    <n v="440"/>
    <n v="1098537.4901531704"/>
    <n v="96724.388030634553"/>
    <n v="3.9001122334455669"/>
    <s v="Shampoo 200Ml"/>
    <s v="Beauty"/>
    <s v="Beauty"/>
    <s v="Beauty"/>
    <s v="Beauty"/>
    <n v="64"/>
    <s v="Beauty"/>
    <m/>
    <n v="2023"/>
    <x v="6"/>
    <n v="2"/>
    <n v="3"/>
    <s v="Weekday"/>
    <m/>
  </r>
  <r>
    <s v="WEB-6983"/>
    <d v="2025-01-29T00:00:00"/>
    <s v="Riya Gupta"/>
    <s v="Ahmedabad"/>
    <s v="Home &amp; Kitchen"/>
    <s v="Led Bulb Pack"/>
    <n v="1"/>
    <n v="1926.5"/>
    <s v="Cash On Delivery"/>
    <s v="Delivered"/>
    <m/>
    <n v="1926.5"/>
    <m/>
    <m/>
    <m/>
    <m/>
    <m/>
    <m/>
    <s v="Completed"/>
    <s v="Yes"/>
    <s v="No"/>
    <m/>
    <n v="589"/>
    <n v="426"/>
    <n v="1463424.4009529033"/>
    <n v="118285.78776560788"/>
    <n v="3.8140589569160999"/>
    <s v="Led Bulb Pack"/>
    <s v="Home &amp; Kitchen"/>
    <s v="Home &amp; Kitchen"/>
    <s v="Home &amp; Kitchen"/>
    <s v="Home &amp; Kitchen"/>
    <n v="76"/>
    <s v="Home &amp; Kitchen"/>
    <m/>
    <n v="2025"/>
    <x v="5"/>
    <n v="29"/>
    <n v="4"/>
    <s v="Weekday"/>
    <m/>
  </r>
  <r>
    <s v="WEB-6941"/>
    <d v="2025-01-30T00:00:00"/>
    <s v="Simran Chatterjee"/>
    <s v="Mumbai"/>
    <s v="Electronics"/>
    <s v="Power Bank 10000Mah"/>
    <n v="1"/>
    <n v="1687.3"/>
    <s v="Debit Card"/>
    <s v="Delivered"/>
    <m/>
    <n v="1687.3"/>
    <m/>
    <m/>
    <m/>
    <m/>
    <m/>
    <m/>
    <s v="Completed"/>
    <s v="Yes"/>
    <s v="No"/>
    <m/>
    <n v="619"/>
    <n v="468"/>
    <n v="2759712.3299794244"/>
    <n v="330643.50635802455"/>
    <n v="3.8641711229946525"/>
    <s v="Power Bank 10000Mah"/>
    <s v="Electronics"/>
    <s v="Electronics"/>
    <s v="Electronics"/>
    <s v="Electronics"/>
    <n v="3"/>
    <s v="Electronics"/>
    <m/>
    <n v="2025"/>
    <x v="5"/>
    <n v="30"/>
    <n v="5"/>
    <s v="Weekday"/>
    <m/>
  </r>
  <r>
    <s v="WEB-8147"/>
    <d v="2023-01-30T00:00:00"/>
    <s v="Karan Pillai"/>
    <s v="Hyderabad"/>
    <s v="Beauty"/>
    <s v="Shampoo 200Ml"/>
    <n v="1"/>
    <n v="1240.25"/>
    <s v="Net Banking"/>
    <s v="Delivered"/>
    <n v="4"/>
    <n v="1240.25"/>
    <m/>
    <m/>
    <m/>
    <m/>
    <m/>
    <m/>
    <s v="Completed"/>
    <s v="Yes"/>
    <s v="No"/>
    <m/>
    <n v="559"/>
    <n v="408"/>
    <n v="1098537.4901531704"/>
    <n v="96724.388030634553"/>
    <n v="3.9001122334455669"/>
    <s v="Shampoo 200Ml"/>
    <s v="Beauty"/>
    <s v="Beauty"/>
    <s v="Beauty"/>
    <s v="Beauty"/>
    <n v="64"/>
    <s v="Beauty"/>
    <m/>
    <n v="2023"/>
    <x v="5"/>
    <n v="30"/>
    <n v="2"/>
    <s v="Weekday"/>
    <m/>
  </r>
  <r>
    <s v="WEB-5962"/>
    <d v="2023-10-04T00:00:00"/>
    <s v="Saanvi Sharma"/>
    <s v="Hyderabad"/>
    <s v="Books"/>
    <s v="Cookbook"/>
    <n v="1"/>
    <n v="760.27"/>
    <s v="Upi"/>
    <s v="Delivered"/>
    <n v="4"/>
    <n v="760.27"/>
    <m/>
    <m/>
    <m/>
    <m/>
    <m/>
    <m/>
    <s v="Completed"/>
    <s v="No"/>
    <s v="No"/>
    <m/>
    <n v="559"/>
    <n v="408"/>
    <n v="594714.6477588166"/>
    <n v="60882.938065984097"/>
    <n v="3.804733727810651"/>
    <s v="Cookbook"/>
    <s v="Books"/>
    <s v="Books"/>
    <s v="Books"/>
    <s v="Books"/>
    <n v="4"/>
    <s v="Books"/>
    <m/>
    <n v="2023"/>
    <x v="8"/>
    <n v="4"/>
    <n v="4"/>
    <s v="Weekday"/>
    <m/>
  </r>
  <r>
    <s v="WEB-8522"/>
    <d v="2024-08-17T00:00:00"/>
    <s v="Kavya Iyer"/>
    <s v="Bengaluru"/>
    <s v="Fashion"/>
    <s v="Denim Jeans"/>
    <n v="3"/>
    <n v="1274.55"/>
    <s v="Cash On Delivery"/>
    <s v="Delivered"/>
    <n v="5"/>
    <n v="3823.6499999999996"/>
    <m/>
    <m/>
    <m/>
    <m/>
    <m/>
    <m/>
    <s v="Completed"/>
    <s v="Yes"/>
    <s v="No"/>
    <m/>
    <n v="567"/>
    <n v="440"/>
    <n v="1892867.2841657216"/>
    <n v="199432.98236095349"/>
    <n v="3.8949824970828471"/>
    <s v="Denim Jeans"/>
    <s v="Fashion"/>
    <s v="Fashion"/>
    <s v="Fashion"/>
    <s v="Fashion"/>
    <n v="6"/>
    <s v="Fashion"/>
    <m/>
    <n v="2024"/>
    <x v="9"/>
    <n v="17"/>
    <n v="7"/>
    <s v="Weekday"/>
    <m/>
  </r>
  <r>
    <s v="WEB-9130"/>
    <d v="2025-05-11T00:00:00"/>
    <s v="Diya Das"/>
    <s v="Kolkata"/>
    <s v="Electronics"/>
    <s v="Wireless Earbuds"/>
    <n v="2"/>
    <n v="870.23"/>
    <s v="Net Banking"/>
    <s v="Delivered"/>
    <n v="4"/>
    <n v="1740.46"/>
    <m/>
    <m/>
    <m/>
    <m/>
    <m/>
    <m/>
    <s v="Completed"/>
    <s v="Yes"/>
    <s v="No"/>
    <m/>
    <n v="590"/>
    <n v="451"/>
    <n v="2759712.3299794244"/>
    <n v="330643.50635802455"/>
    <n v="3.8641711229946525"/>
    <s v="Wireless Earbuds"/>
    <s v="Electronics"/>
    <s v="Electronics"/>
    <s v="Electronics"/>
    <s v="Electronics"/>
    <n v="12"/>
    <s v="Electronics"/>
    <m/>
    <n v="2025"/>
    <x v="6"/>
    <n v="11"/>
    <n v="1"/>
    <s v="Weekday"/>
    <m/>
  </r>
  <r>
    <s v="WEB-5156"/>
    <d v="2023-07-23T00:00:00"/>
    <s v="Aarav Singh"/>
    <s v="Bengaluru"/>
    <s v="Home &amp; Kitchen"/>
    <s v="Storage Box"/>
    <n v="3"/>
    <n v="1837.99"/>
    <s v="Debit Card"/>
    <s v="Returned"/>
    <n v="5"/>
    <n v="5513.97"/>
    <m/>
    <m/>
    <m/>
    <m/>
    <m/>
    <m/>
    <s v="Completed"/>
    <s v="No"/>
    <s v="No"/>
    <m/>
    <n v="567"/>
    <n v="440"/>
    <n v="1463424.4009529033"/>
    <n v="118285.78776560788"/>
    <n v="3.8140589569160999"/>
    <s v="Storage Box"/>
    <s v="Home &amp; Kitchen"/>
    <s v="Home &amp; Kitchen"/>
    <s v="Home &amp; Kitchen"/>
    <s v="Home &amp; Kitchen"/>
    <n v="8"/>
    <s v="Home &amp; Kitchen"/>
    <m/>
    <n v="2023"/>
    <x v="2"/>
    <n v="23"/>
    <n v="1"/>
    <s v="Weekday"/>
    <m/>
  </r>
  <r>
    <s v="WEB-5056"/>
    <d v="2023-03-19T00:00:00"/>
    <s v="Ishaan Patel"/>
    <s v="Pune"/>
    <s v="Books"/>
    <s v="Kids Story Book"/>
    <n v="1"/>
    <n v="144.91"/>
    <s v="Net Banking"/>
    <s v="Delivered"/>
    <n v="4"/>
    <n v="144.91"/>
    <m/>
    <m/>
    <m/>
    <m/>
    <m/>
    <m/>
    <s v="Completed"/>
    <s v="No"/>
    <s v="No"/>
    <m/>
    <n v="595"/>
    <n v="444"/>
    <n v="594714.6477588166"/>
    <n v="60882.938065984097"/>
    <n v="3.804733727810651"/>
    <s v="Kids Story Book"/>
    <s v="Books"/>
    <s v="Books"/>
    <s v="Books"/>
    <s v="Books"/>
    <n v="23"/>
    <s v="Books"/>
    <m/>
    <n v="2023"/>
    <x v="4"/>
    <n v="19"/>
    <n v="1"/>
    <s v="Weekday"/>
    <m/>
  </r>
  <r>
    <s v="WEB-8423"/>
    <d v="2025-02-10T00:00:00"/>
    <s v="Aditya Kumar"/>
    <s v="Kolkata"/>
    <s v="Beauty"/>
    <s v="Shampoo 200Ml"/>
    <n v="1"/>
    <n v="465.07"/>
    <s v="Credit Card"/>
    <s v="Delivered"/>
    <n v="5"/>
    <n v="465.07"/>
    <m/>
    <m/>
    <m/>
    <m/>
    <m/>
    <m/>
    <s v="Completed"/>
    <s v="No"/>
    <s v="No"/>
    <m/>
    <n v="590"/>
    <n v="451"/>
    <n v="1098537.4901531704"/>
    <n v="96724.388030634553"/>
    <n v="3.9001122334455669"/>
    <s v="Shampoo 200Ml"/>
    <s v="Beauty"/>
    <s v="Beauty"/>
    <s v="Beauty"/>
    <s v="Beauty"/>
    <n v="64"/>
    <s v="Beauty"/>
    <m/>
    <n v="2025"/>
    <x v="0"/>
    <n v="10"/>
    <n v="2"/>
    <s v="Weekday"/>
    <m/>
  </r>
  <r>
    <s v="WEB-7497"/>
    <d v="2024-12-05T00:00:00"/>
    <s v="Saanvi Joshi"/>
    <s v="Mumbai"/>
    <s v="Beauty"/>
    <s v="Shampoo 200Ml"/>
    <n v="2"/>
    <n v="220.93"/>
    <s v="Cash On Delivery"/>
    <s v="Delivered"/>
    <n v="5"/>
    <n v="441.86"/>
    <m/>
    <m/>
    <m/>
    <m/>
    <m/>
    <m/>
    <s v="Completed"/>
    <s v="No"/>
    <s v="No"/>
    <m/>
    <n v="619"/>
    <n v="468"/>
    <n v="1098537.4901531704"/>
    <n v="96724.388030634553"/>
    <n v="3.9001122334455669"/>
    <s v="Shampoo 200Ml"/>
    <s v="Beauty"/>
    <s v="Beauty"/>
    <s v="Beauty"/>
    <s v="Beauty"/>
    <n v="64"/>
    <s v="Beauty"/>
    <m/>
    <n v="2024"/>
    <x v="10"/>
    <n v="5"/>
    <n v="5"/>
    <s v="Weekday"/>
    <m/>
  </r>
  <r>
    <s v="WEB-8564"/>
    <d v="2024-12-03T00:00:00"/>
    <s v="Karan Mehta"/>
    <s v="Delhi"/>
    <s v="Books"/>
    <s v="Cookbook"/>
    <n v="1"/>
    <n v="793.06"/>
    <s v="Upi"/>
    <s v="Delivered"/>
    <m/>
    <n v="793.06"/>
    <m/>
    <m/>
    <m/>
    <m/>
    <m/>
    <m/>
    <s v="Completed"/>
    <s v="No"/>
    <s v="No"/>
    <m/>
    <n v="573"/>
    <n v="450"/>
    <n v="594714.6477588166"/>
    <n v="60882.938065984097"/>
    <n v="3.804733727810651"/>
    <s v="Cookbook"/>
    <s v="Books"/>
    <s v="Books"/>
    <s v="Books"/>
    <s v="Books"/>
    <n v="4"/>
    <s v="Books"/>
    <m/>
    <n v="2024"/>
    <x v="10"/>
    <n v="3"/>
    <n v="3"/>
    <s v="Weekday"/>
    <m/>
  </r>
  <r>
    <s v="WEB-6308"/>
    <d v="2024-08-27T00:00:00"/>
    <s v="Tanya Bose"/>
    <s v="Hyderabad"/>
    <s v="Home &amp; Kitchen"/>
    <s v="Water Bottle"/>
    <n v="2"/>
    <n v="452.39"/>
    <s v="Credit Card"/>
    <s v="Delivered"/>
    <n v="4"/>
    <n v="904.78"/>
    <m/>
    <m/>
    <m/>
    <m/>
    <m/>
    <m/>
    <s v="Completed"/>
    <s v="No"/>
    <s v="No"/>
    <m/>
    <n v="559"/>
    <n v="408"/>
    <n v="1463424.4009529033"/>
    <n v="118285.78776560788"/>
    <n v="3.8140589569160999"/>
    <s v="Water Bottle"/>
    <s v="Home &amp; Kitchen"/>
    <s v="Home &amp; Kitchen"/>
    <s v="Home &amp; Kitchen"/>
    <s v="Home &amp; Kitchen"/>
    <n v="2"/>
    <s v="Home &amp; Kitchen"/>
    <m/>
    <n v="2024"/>
    <x v="9"/>
    <n v="27"/>
    <n v="3"/>
    <s v="Weekday"/>
    <m/>
  </r>
  <r>
    <s v="WEB-5490"/>
    <d v="2023-05-27T00:00:00"/>
    <s v="Tanya Menon"/>
    <s v="Chennai"/>
    <s v="Home &amp; Kitchen"/>
    <s v="Storage Box"/>
    <n v="1"/>
    <n v="623.32000000000005"/>
    <s v="Cash On Delivery"/>
    <s v="Delivered"/>
    <n v="5"/>
    <n v="623.32000000000005"/>
    <m/>
    <m/>
    <m/>
    <m/>
    <m/>
    <m/>
    <s v="Completed"/>
    <s v="No"/>
    <s v="No"/>
    <m/>
    <n v="558"/>
    <n v="430"/>
    <n v="1463424.4009529033"/>
    <n v="118285.78776560788"/>
    <n v="3.8140589569160999"/>
    <s v="Storage Box"/>
    <s v="Home &amp; Kitchen"/>
    <s v="Home &amp; Kitchen"/>
    <s v="Home &amp; Kitchen"/>
    <s v="Home &amp; Kitchen"/>
    <n v="8"/>
    <s v="Home &amp; Kitchen"/>
    <m/>
    <n v="2023"/>
    <x v="6"/>
    <n v="27"/>
    <n v="7"/>
    <s v="Weekday"/>
    <m/>
  </r>
  <r>
    <s v="WEB-7763"/>
    <d v="2024-02-18T00:00:00"/>
    <s v="Vivaan Rao"/>
    <s v="Bengaluru"/>
    <s v="Home &amp; Kitchen"/>
    <s v="Led Bulb Pack"/>
    <n v="1"/>
    <n v="158.91"/>
    <s v="Net Banking"/>
    <s v="Delivered"/>
    <n v="1"/>
    <n v="158.91"/>
    <m/>
    <m/>
    <m/>
    <m/>
    <m/>
    <m/>
    <s v="Completed"/>
    <s v="No"/>
    <s v="No"/>
    <m/>
    <n v="567"/>
    <n v="440"/>
    <n v="1463424.4009529033"/>
    <n v="118285.78776560788"/>
    <n v="3.8140589569160999"/>
    <s v="Led Bulb Pack"/>
    <s v="Home &amp; Kitchen"/>
    <s v="Home &amp; Kitchen"/>
    <s v="Home &amp; Kitchen"/>
    <s v="Home &amp; Kitchen"/>
    <n v="76"/>
    <s v="Home &amp; Kitchen"/>
    <m/>
    <n v="2024"/>
    <x v="0"/>
    <n v="18"/>
    <n v="1"/>
    <s v="Weekday"/>
    <m/>
  </r>
  <r>
    <s v="WEB-8144"/>
    <d v="2025-03-22T00:00:00"/>
    <s v="Ananya Malhotra"/>
    <s v="Bengaluru"/>
    <s v="Electronics"/>
    <s v="Smart Watch"/>
    <n v="1"/>
    <n v="1382.96"/>
    <s v="Upi"/>
    <s v="Delivered"/>
    <n v="3"/>
    <n v="1382.96"/>
    <m/>
    <m/>
    <m/>
    <m/>
    <m/>
    <m/>
    <s v="Completed"/>
    <s v="Yes"/>
    <s v="No"/>
    <m/>
    <n v="567"/>
    <n v="440"/>
    <n v="2759712.3299794244"/>
    <n v="330643.50635802455"/>
    <n v="3.8641711229946525"/>
    <s v="Smart Watch"/>
    <s v="Electronics"/>
    <s v="Electronics"/>
    <s v="Electronics"/>
    <s v="Electronics"/>
    <n v="17"/>
    <s v="Electronics"/>
    <m/>
    <n v="2025"/>
    <x v="4"/>
    <n v="22"/>
    <n v="7"/>
    <s v="Weekday"/>
    <m/>
  </r>
  <r>
    <s v="WEB-6876"/>
    <d v="2025-01-22T00:00:00"/>
    <s v="Diya Patel"/>
    <s v="Mumbai"/>
    <s v="Electronics"/>
    <s v="Bluetooth Speaker"/>
    <n v="2"/>
    <n v="1984.95"/>
    <s v="Upi"/>
    <s v="Delivered"/>
    <n v="3"/>
    <n v="3969.9"/>
    <m/>
    <m/>
    <m/>
    <m/>
    <m/>
    <m/>
    <s v="Completed"/>
    <s v="Yes"/>
    <s v="No"/>
    <m/>
    <n v="619"/>
    <n v="468"/>
    <n v="2759712.3299794244"/>
    <n v="330643.50635802455"/>
    <n v="3.8641711229946525"/>
    <s v="Bluetooth Speaker"/>
    <s v="Electronics"/>
    <s v="Electronics"/>
    <s v="Electronics"/>
    <s v="Electronics"/>
    <n v="48"/>
    <s v="Electronics"/>
    <m/>
    <n v="2025"/>
    <x v="5"/>
    <n v="22"/>
    <n v="4"/>
    <s v="Weekday"/>
    <m/>
  </r>
  <r>
    <s v="WEB-9041"/>
    <d v="2025-05-19T00:00:00"/>
    <s v="Aarav Menon"/>
    <s v="Kolkata"/>
    <s v="Electronics"/>
    <s v="Smart Watch"/>
    <n v="1"/>
    <n v="2805.96"/>
    <s v="Upi"/>
    <s v="Delivered"/>
    <n v="4"/>
    <n v="2805.96"/>
    <m/>
    <m/>
    <m/>
    <m/>
    <m/>
    <m/>
    <s v="Completed"/>
    <s v="Yes"/>
    <s v="No"/>
    <m/>
    <n v="590"/>
    <n v="451"/>
    <n v="2759712.3299794244"/>
    <n v="330643.50635802455"/>
    <n v="3.8641711229946525"/>
    <s v="Smart Watch"/>
    <s v="Electronics"/>
    <s v="Electronics"/>
    <s v="Electronics"/>
    <s v="Electronics"/>
    <n v="17"/>
    <s v="Electronics"/>
    <m/>
    <n v="2025"/>
    <x v="6"/>
    <n v="19"/>
    <n v="2"/>
    <s v="Weekday"/>
    <m/>
  </r>
  <r>
    <s v="WEB-5100"/>
    <d v="2023-09-20T00:00:00"/>
    <s v="Tanya Bose"/>
    <s v="Hyderabad"/>
    <s v="Fashion"/>
    <s v="Sunglasses"/>
    <n v="1"/>
    <n v="1397.65"/>
    <s v="Credit Card"/>
    <s v="Delivered"/>
    <n v="5"/>
    <n v="1397.65"/>
    <m/>
    <m/>
    <m/>
    <m/>
    <m/>
    <m/>
    <s v="Completed"/>
    <s v="Yes"/>
    <s v="No"/>
    <m/>
    <n v="559"/>
    <n v="408"/>
    <n v="1892867.2841657216"/>
    <n v="199432.98236095349"/>
    <n v="3.8949824970828471"/>
    <s v="Sunglasses"/>
    <s v="Fashion"/>
    <s v="Fashion"/>
    <s v="Fashion"/>
    <s v="Fashion"/>
    <n v="53"/>
    <s v="Fashion"/>
    <m/>
    <n v="2023"/>
    <x v="1"/>
    <n v="20"/>
    <n v="4"/>
    <s v="Weekday"/>
    <m/>
  </r>
  <r>
    <s v="WEB-8162"/>
    <d v="2025-05-02T00:00:00"/>
    <s v="Ishaan Gupta"/>
    <s v="Delhi"/>
    <s v="Books"/>
    <s v="Notebook Set"/>
    <n v="1"/>
    <n v="470.5"/>
    <s v="Cash On Delivery"/>
    <s v="Delivered"/>
    <n v="4"/>
    <n v="470.5"/>
    <m/>
    <m/>
    <m/>
    <m/>
    <m/>
    <m/>
    <s v="Completed"/>
    <s v="No"/>
    <s v="No"/>
    <m/>
    <n v="573"/>
    <n v="450"/>
    <n v="594714.6477588166"/>
    <n v="60882.938065984097"/>
    <n v="3.804733727810651"/>
    <s v="Notebook Set"/>
    <s v="Books"/>
    <s v="Books"/>
    <s v="Books"/>
    <s v="Books"/>
    <n v="20"/>
    <s v="Books"/>
    <m/>
    <n v="2025"/>
    <x v="6"/>
    <n v="2"/>
    <n v="6"/>
    <s v="Weekday"/>
    <m/>
  </r>
  <r>
    <s v="WEB-7719"/>
    <d v="2025-05-17T00:00:00"/>
    <s v="Aarav Khan"/>
    <s v="Ahmedabad"/>
    <s v="Fashion"/>
    <s v="Running Shoes"/>
    <n v="1"/>
    <n v="783.12"/>
    <s v="Unknown"/>
    <s v="Delivered"/>
    <n v="4"/>
    <n v="783.12"/>
    <m/>
    <m/>
    <m/>
    <m/>
    <m/>
    <m/>
    <s v="Completed"/>
    <s v="No"/>
    <s v="No"/>
    <m/>
    <n v="589"/>
    <n v="426"/>
    <n v="1892867.2841657216"/>
    <n v="199432.98236095349"/>
    <n v="3.8949824970828471"/>
    <s v="Running Shoes"/>
    <s v="Fashion"/>
    <s v="Fashion"/>
    <s v="Fashion"/>
    <s v="Fashion"/>
    <n v="45"/>
    <s v="Fashion"/>
    <m/>
    <n v="2025"/>
    <x v="6"/>
    <n v="17"/>
    <n v="7"/>
    <s v="Weekday"/>
    <m/>
  </r>
  <r>
    <s v="WEB-6544"/>
    <d v="2025-06-24T00:00:00"/>
    <s v="Aarav Kumar"/>
    <s v="Ahmedabad"/>
    <s v="Home &amp; Kitchen"/>
    <s v="Water Bottle"/>
    <n v="1"/>
    <n v="1068.9477656078857"/>
    <s v="Upi"/>
    <s v="Delivered"/>
    <n v="5"/>
    <n v="1068.9477656078857"/>
    <m/>
    <m/>
    <m/>
    <m/>
    <m/>
    <m/>
    <s v="Completed"/>
    <s v="Yes"/>
    <s v="No"/>
    <m/>
    <n v="589"/>
    <n v="426"/>
    <n v="1463424.4009529033"/>
    <n v="118285.78776560788"/>
    <n v="3.8140589569160999"/>
    <s v="Water Bottle"/>
    <s v="Home &amp; Kitchen"/>
    <s v="Home &amp; Kitchen"/>
    <s v="Home &amp; Kitchen"/>
    <s v="Home &amp; Kitchen"/>
    <n v="2"/>
    <s v="Home &amp; Kitchen"/>
    <m/>
    <n v="2025"/>
    <x v="11"/>
    <n v="24"/>
    <n v="3"/>
    <s v="Weekday"/>
    <m/>
  </r>
  <r>
    <s v="WEB-8216"/>
    <d v="2024-06-14T00:00:00"/>
    <s v="Meera Rao"/>
    <s v="Delhi"/>
    <s v="Books"/>
    <s v="Notebook Set"/>
    <n v="1"/>
    <n v="492.11"/>
    <s v="Upi"/>
    <s v="Delivered"/>
    <n v="4"/>
    <n v="492.11"/>
    <m/>
    <m/>
    <m/>
    <m/>
    <m/>
    <m/>
    <s v="Completed"/>
    <s v="No"/>
    <s v="No"/>
    <m/>
    <n v="573"/>
    <n v="450"/>
    <n v="594714.6477588166"/>
    <n v="60882.938065984097"/>
    <n v="3.804733727810651"/>
    <s v="Notebook Set"/>
    <s v="Books"/>
    <s v="Books"/>
    <s v="Books"/>
    <s v="Books"/>
    <n v="20"/>
    <s v="Books"/>
    <m/>
    <n v="2024"/>
    <x v="11"/>
    <n v="14"/>
    <n v="6"/>
    <s v="Weekday"/>
    <m/>
  </r>
  <r>
    <s v="WEB-7705"/>
    <d v="2024-12-15T00:00:00"/>
    <s v="Riya Patel"/>
    <s v="Chennai"/>
    <s v="Beauty"/>
    <s v="Hair Oil"/>
    <n v="1"/>
    <n v="777.07"/>
    <s v="Debit Card"/>
    <s v="Delivered"/>
    <n v="4"/>
    <n v="777.07"/>
    <m/>
    <m/>
    <m/>
    <m/>
    <m/>
    <m/>
    <s v="Completed"/>
    <s v="No"/>
    <s v="No"/>
    <m/>
    <n v="558"/>
    <n v="430"/>
    <n v="1098537.4901531704"/>
    <n v="96724.388030634553"/>
    <n v="3.9001122334455669"/>
    <s v="Hair Oil"/>
    <s v="Beauty"/>
    <s v="Beauty"/>
    <s v="Beauty"/>
    <s v="Beauty"/>
    <n v="70"/>
    <s v="Beauty"/>
    <m/>
    <n v="2024"/>
    <x v="10"/>
    <n v="15"/>
    <n v="1"/>
    <s v="Weekday"/>
    <m/>
  </r>
  <r>
    <s v="WEB-7072"/>
    <d v="2023-01-31T00:00:00"/>
    <s v="Meera Rao"/>
    <s v="Kolkata"/>
    <s v="Fashion"/>
    <s v="Women'S Kurti"/>
    <n v="1"/>
    <n v="1952.02"/>
    <s v="Debit Card"/>
    <s v="Delivered"/>
    <n v="5"/>
    <n v="1952.02"/>
    <m/>
    <m/>
    <m/>
    <m/>
    <m/>
    <m/>
    <s v="Completed"/>
    <s v="Yes"/>
    <s v="No"/>
    <m/>
    <n v="590"/>
    <n v="451"/>
    <n v="1892867.2841657216"/>
    <n v="199432.98236095349"/>
    <n v="3.8949824970828471"/>
    <s v="Women'S Kurti"/>
    <s v="Fashion"/>
    <s v="Fashion"/>
    <s v="Fashion"/>
    <s v="Fashion"/>
    <n v="15"/>
    <s v="Fashion"/>
    <m/>
    <n v="2023"/>
    <x v="5"/>
    <n v="31"/>
    <n v="3"/>
    <s v="Weekday"/>
    <m/>
  </r>
  <r>
    <s v="WEB-6456"/>
    <d v="2024-09-14T00:00:00"/>
    <s v="Vivaan Malhotra"/>
    <s v="Delhi"/>
    <s v="Home &amp; Kitchen"/>
    <s v="Storage Box"/>
    <n v="1"/>
    <n v="1575.66"/>
    <s v="Upi"/>
    <s v="Cancelled"/>
    <n v="4"/>
    <n v="1575.66"/>
    <m/>
    <m/>
    <m/>
    <m/>
    <m/>
    <m/>
    <s v="Lost Sale"/>
    <s v="No"/>
    <s v="Yes"/>
    <m/>
    <n v="573"/>
    <n v="450"/>
    <n v="1463424.4009529033"/>
    <n v="118285.78776560788"/>
    <n v="3.8140589569160999"/>
    <s v="Storage Box"/>
    <s v="Home &amp; Kitchen"/>
    <s v="Home &amp; Kitchen"/>
    <s v="Home &amp; Kitchen"/>
    <s v="Home &amp; Kitchen"/>
    <n v="8"/>
    <s v="Home &amp; Kitchen"/>
    <m/>
    <n v="2024"/>
    <x v="1"/>
    <n v="14"/>
    <n v="7"/>
    <s v="Weekday"/>
    <m/>
  </r>
  <r>
    <s v="WEB-9448"/>
    <d v="2024-11-24T00:00:00"/>
    <s v="Vivaan Malhotra"/>
    <s v="Ahmedabad"/>
    <s v="Beauty"/>
    <s v="Perfume 50Ml"/>
    <n v="1"/>
    <n v="1181.03"/>
    <s v="Debit Card"/>
    <s v="Pending"/>
    <n v="2"/>
    <n v="1181.03"/>
    <m/>
    <m/>
    <m/>
    <m/>
    <m/>
    <m/>
    <s v="Pending"/>
    <s v="No"/>
    <s v="Yes"/>
    <m/>
    <n v="589"/>
    <n v="426"/>
    <n v="1098537.4901531704"/>
    <n v="96724.388030634553"/>
    <n v="3.9001122334455669"/>
    <s v="Perfume 50Ml"/>
    <s v="Beauty"/>
    <s v="Beauty"/>
    <s v="Beauty"/>
    <s v="Beauty"/>
    <n v="18"/>
    <s v="Beauty"/>
    <m/>
    <n v="2024"/>
    <x v="3"/>
    <n v="24"/>
    <n v="1"/>
    <s v="Weekday"/>
    <m/>
  </r>
  <r>
    <s v="WEB-7276"/>
    <d v="2023-12-02T00:00:00"/>
    <s v="Saanvi Bose"/>
    <s v="Ahmedabad"/>
    <s v="Beauty"/>
    <s v="Face Cream"/>
    <n v="3"/>
    <n v="292.14"/>
    <s v="Upi"/>
    <s v="Cancelled"/>
    <n v="4"/>
    <n v="876.42"/>
    <m/>
    <m/>
    <m/>
    <m/>
    <m/>
    <m/>
    <s v="Lost Sale"/>
    <s v="No"/>
    <s v="Yes"/>
    <m/>
    <n v="589"/>
    <n v="426"/>
    <n v="1098537.4901531704"/>
    <n v="96724.388030634553"/>
    <n v="3.9001122334455669"/>
    <s v="Face Cream"/>
    <s v="Beauty"/>
    <s v="Beauty"/>
    <s v="Beauty"/>
    <s v="Beauty"/>
    <n v="80"/>
    <s v="Beauty"/>
    <m/>
    <n v="2023"/>
    <x v="10"/>
    <n v="2"/>
    <n v="7"/>
    <s v="Weekday"/>
    <m/>
  </r>
  <r>
    <s v="WEB-9370"/>
    <d v="2024-08-03T00:00:00"/>
    <s v="Sanjay Khan"/>
    <s v="Kolkata"/>
    <s v="Home &amp; Kitchen"/>
    <s v="Non-Stick Pan"/>
    <n v="1"/>
    <n v="761.23"/>
    <s v="Debit Card"/>
    <s v="Delivered"/>
    <n v="5"/>
    <n v="761.23"/>
    <m/>
    <m/>
    <m/>
    <m/>
    <m/>
    <m/>
    <s v="Completed"/>
    <s v="No"/>
    <s v="No"/>
    <m/>
    <n v="590"/>
    <n v="451"/>
    <n v="1463424.4009529033"/>
    <n v="118285.78776560788"/>
    <n v="3.8140589569160999"/>
    <s v="Non-Stick Pan"/>
    <s v="Home &amp; Kitchen"/>
    <s v="Home &amp; Kitchen"/>
    <s v="Home &amp; Kitchen"/>
    <s v="Home &amp; Kitchen"/>
    <n v="7"/>
    <s v="Home &amp; Kitchen"/>
    <m/>
    <n v="2024"/>
    <x v="9"/>
    <n v="3"/>
    <n v="7"/>
    <s v="Weekday"/>
    <m/>
  </r>
  <r>
    <s v="WEB-9021"/>
    <d v="2024-02-04T00:00:00"/>
    <s v="Karan Iyer"/>
    <s v="Ahmedabad"/>
    <s v="Beauty"/>
    <s v="Perfume 50Ml"/>
    <n v="1"/>
    <n v="885.05"/>
    <s v="Cash On Delivery"/>
    <s v="Delivered"/>
    <n v="5"/>
    <n v="885.05"/>
    <m/>
    <m/>
    <m/>
    <m/>
    <m/>
    <m/>
    <s v="Completed"/>
    <s v="No"/>
    <s v="No"/>
    <m/>
    <n v="589"/>
    <n v="426"/>
    <n v="1098537.4901531704"/>
    <n v="96724.388030634553"/>
    <n v="3.9001122334455669"/>
    <s v="Perfume 50Ml"/>
    <s v="Beauty"/>
    <s v="Beauty"/>
    <s v="Beauty"/>
    <s v="Beauty"/>
    <n v="18"/>
    <s v="Beauty"/>
    <m/>
    <n v="2024"/>
    <x v="0"/>
    <n v="4"/>
    <n v="1"/>
    <s v="Weekday"/>
    <m/>
  </r>
  <r>
    <s v="WEB-7837"/>
    <d v="2023-08-12T00:00:00"/>
    <s v="Ananya Menon"/>
    <s v="Chennai"/>
    <s v="Electronics"/>
    <s v="Power Bank 10000Mah"/>
    <n v="2"/>
    <n v="1201.08"/>
    <s v="Upi"/>
    <s v="Delivered"/>
    <m/>
    <n v="2402.16"/>
    <m/>
    <m/>
    <m/>
    <m/>
    <m/>
    <m/>
    <s v="Completed"/>
    <s v="Yes"/>
    <s v="No"/>
    <m/>
    <n v="558"/>
    <n v="430"/>
    <n v="2759712.3299794244"/>
    <n v="330643.50635802455"/>
    <n v="3.8641711229946525"/>
    <s v="Power Bank 10000Mah"/>
    <s v="Electronics"/>
    <s v="Electronics"/>
    <s v="Electronics"/>
    <s v="Electronics"/>
    <n v="3"/>
    <s v="Electronics"/>
    <m/>
    <n v="2023"/>
    <x v="9"/>
    <n v="12"/>
    <n v="7"/>
    <s v="Weekday"/>
    <m/>
  </r>
  <r>
    <s v="WEB-7594"/>
    <d v="2023-02-08T00:00:00"/>
    <s v="Sanjay Khan"/>
    <s v="Delhi"/>
    <s v="Beauty"/>
    <s v="Lipstick"/>
    <n v="1"/>
    <n v="637.38"/>
    <s v="Debit Card"/>
    <s v="Delivered"/>
    <n v="5"/>
    <n v="637.38"/>
    <m/>
    <m/>
    <m/>
    <m/>
    <m/>
    <m/>
    <s v="Completed"/>
    <s v="No"/>
    <s v="No"/>
    <m/>
    <n v="573"/>
    <n v="450"/>
    <n v="1098537.4901531704"/>
    <n v="96724.388030634553"/>
    <n v="3.9001122334455669"/>
    <s v="Lipstick"/>
    <s v="Beauty"/>
    <s v="Beauty"/>
    <s v="Beauty"/>
    <s v="Beauty"/>
    <n v="10"/>
    <s v="Beauty"/>
    <m/>
    <n v="2023"/>
    <x v="0"/>
    <n v="8"/>
    <n v="4"/>
    <s v="Weekday"/>
    <m/>
  </r>
  <r>
    <s v="WEB-7794"/>
    <d v="2023-03-29T00:00:00"/>
    <s v="Tanya Verma"/>
    <s v="Chennai"/>
    <s v="Home &amp; Kitchen"/>
    <s v="Storage Box"/>
    <n v="1"/>
    <n v="570.57000000000005"/>
    <s v="Net Banking"/>
    <s v="Delivered"/>
    <n v="4"/>
    <n v="570.57000000000005"/>
    <m/>
    <m/>
    <m/>
    <m/>
    <m/>
    <m/>
    <s v="Completed"/>
    <s v="No"/>
    <s v="No"/>
    <m/>
    <n v="558"/>
    <n v="430"/>
    <n v="1463424.4009529033"/>
    <n v="118285.78776560788"/>
    <n v="3.8140589569160999"/>
    <s v="Storage Box"/>
    <s v="Home &amp; Kitchen"/>
    <s v="Home &amp; Kitchen"/>
    <s v="Home &amp; Kitchen"/>
    <s v="Home &amp; Kitchen"/>
    <n v="8"/>
    <s v="Home &amp; Kitchen"/>
    <m/>
    <n v="2023"/>
    <x v="4"/>
    <n v="29"/>
    <n v="4"/>
    <s v="Weekday"/>
    <m/>
  </r>
  <r>
    <s v="WEB-5028"/>
    <d v="2024-05-24T00:00:00"/>
    <s v="Meera Verma"/>
    <s v="Hyderabad"/>
    <s v="Home &amp; Kitchen"/>
    <s v="Non-Stick Pan"/>
    <n v="1"/>
    <n v="1172.49"/>
    <s v="Credit Card"/>
    <s v="Delivered"/>
    <n v="5"/>
    <n v="1172.49"/>
    <m/>
    <m/>
    <m/>
    <m/>
    <m/>
    <m/>
    <s v="Completed"/>
    <s v="Yes"/>
    <s v="No"/>
    <m/>
    <n v="559"/>
    <n v="408"/>
    <n v="1463424.4009529033"/>
    <n v="118285.78776560788"/>
    <n v="3.8140589569160999"/>
    <s v="Non-Stick Pan"/>
    <s v="Home &amp; Kitchen"/>
    <s v="Home &amp; Kitchen"/>
    <s v="Home &amp; Kitchen"/>
    <s v="Home &amp; Kitchen"/>
    <n v="7"/>
    <s v="Home &amp; Kitchen"/>
    <m/>
    <n v="2024"/>
    <x v="6"/>
    <n v="24"/>
    <n v="6"/>
    <s v="Weekday"/>
    <m/>
  </r>
  <r>
    <s v="WEB-9100"/>
    <d v="2023-06-11T00:00:00"/>
    <s v="Tanya Kumar"/>
    <s v="Kolkata"/>
    <s v="Fashion"/>
    <s v="Sunglasses"/>
    <n v="1"/>
    <n v="834.48"/>
    <s v="Cash On Delivery"/>
    <s v="Delivered"/>
    <n v="4"/>
    <n v="834.48"/>
    <m/>
    <m/>
    <m/>
    <m/>
    <m/>
    <m/>
    <s v="Completed"/>
    <s v="No"/>
    <s v="No"/>
    <m/>
    <n v="590"/>
    <n v="451"/>
    <n v="1892867.2841657216"/>
    <n v="199432.98236095349"/>
    <n v="3.8949824970828471"/>
    <s v="Sunglasses"/>
    <s v="Fashion"/>
    <s v="Fashion"/>
    <s v="Fashion"/>
    <s v="Fashion"/>
    <n v="53"/>
    <s v="Fashion"/>
    <m/>
    <n v="2023"/>
    <x v="11"/>
    <n v="11"/>
    <n v="1"/>
    <s v="Weekday"/>
    <m/>
  </r>
  <r>
    <s v="WEB-6631"/>
    <d v="2024-11-12T00:00:00"/>
    <s v="Meera Mehta"/>
    <s v="Kolkata"/>
    <s v="Fashion"/>
    <s v="Men'S T-Shirt"/>
    <n v="2"/>
    <n v="2160.5"/>
    <s v="Net Banking"/>
    <s v="Delivered"/>
    <n v="4"/>
    <n v="4321"/>
    <m/>
    <m/>
    <m/>
    <m/>
    <m/>
    <m/>
    <s v="Completed"/>
    <s v="Yes"/>
    <s v="No"/>
    <m/>
    <n v="590"/>
    <n v="451"/>
    <n v="1892867.2841657216"/>
    <n v="199432.98236095349"/>
    <n v="3.8949824970828471"/>
    <s v="Men'S T-Shirt"/>
    <s v="Fashion"/>
    <s v="Fashion"/>
    <s v="Fashion"/>
    <s v="Fashion"/>
    <n v="55"/>
    <s v="Fashion"/>
    <m/>
    <n v="2024"/>
    <x v="3"/>
    <n v="12"/>
    <n v="3"/>
    <s v="Weekday"/>
    <m/>
  </r>
  <r>
    <s v="WEB-9365"/>
    <d v="2023-05-13T00:00:00"/>
    <s v="Saanvi Sharma"/>
    <s v="Pune"/>
    <s v="Electronics"/>
    <s v="Usb Cable"/>
    <n v="1"/>
    <n v="1979.43"/>
    <s v="Cash On Delivery"/>
    <s v="Delivered"/>
    <n v="4"/>
    <n v="1979.43"/>
    <m/>
    <m/>
    <m/>
    <m/>
    <m/>
    <m/>
    <s v="Completed"/>
    <s v="Yes"/>
    <s v="No"/>
    <m/>
    <n v="595"/>
    <n v="444"/>
    <n v="2759712.3299794244"/>
    <n v="330643.50635802455"/>
    <n v="3.8641711229946525"/>
    <s v="Usb Cable"/>
    <s v="Electronics"/>
    <s v="Electronics"/>
    <s v="Electronics"/>
    <s v="Electronics"/>
    <n v="13"/>
    <s v="Electronics"/>
    <m/>
    <n v="2023"/>
    <x v="6"/>
    <n v="13"/>
    <n v="7"/>
    <s v="Weekday"/>
    <m/>
  </r>
  <r>
    <s v="WEB-8312"/>
    <d v="2024-08-13T00:00:00"/>
    <s v="Ishaan Khan"/>
    <s v="Mumbai"/>
    <s v="Books"/>
    <s v="Fiction Novel"/>
    <n v="1"/>
    <n v="754.95"/>
    <s v="Credit Card"/>
    <s v="Delivered"/>
    <m/>
    <n v="754.95"/>
    <m/>
    <m/>
    <m/>
    <m/>
    <m/>
    <m/>
    <s v="Completed"/>
    <s v="No"/>
    <s v="No"/>
    <m/>
    <n v="619"/>
    <n v="468"/>
    <n v="594714.6477588166"/>
    <n v="60882.938065984097"/>
    <n v="3.804733727810651"/>
    <s v="Fiction Novel"/>
    <s v="Books"/>
    <s v="Books"/>
    <s v="Books"/>
    <s v="Books"/>
    <n v="11"/>
    <s v="Books"/>
    <m/>
    <n v="2024"/>
    <x v="9"/>
    <n v="13"/>
    <n v="3"/>
    <s v="Weekday"/>
    <m/>
  </r>
  <r>
    <s v="WEB-8180"/>
    <d v="2025-01-02T00:00:00"/>
    <s v="Simran Nair"/>
    <s v="Mumbai"/>
    <s v="Fashion"/>
    <s v="Men'S T-Shirt"/>
    <n v="2"/>
    <n v="1541.02"/>
    <s v="Debit Card"/>
    <s v="Delivered"/>
    <n v="3"/>
    <n v="3082.04"/>
    <m/>
    <m/>
    <m/>
    <m/>
    <m/>
    <m/>
    <s v="Completed"/>
    <s v="Yes"/>
    <s v="No"/>
    <m/>
    <n v="619"/>
    <n v="468"/>
    <n v="1892867.2841657216"/>
    <n v="199432.98236095349"/>
    <n v="3.8949824970828471"/>
    <s v="Men'S T-Shirt"/>
    <s v="Fashion"/>
    <s v="Fashion"/>
    <s v="Fashion"/>
    <s v="Fashion"/>
    <n v="55"/>
    <s v="Fashion"/>
    <m/>
    <n v="2025"/>
    <x v="5"/>
    <n v="2"/>
    <n v="5"/>
    <s v="Weekday"/>
    <m/>
  </r>
  <r>
    <s v="WEB-6530"/>
    <d v="2023-09-03T00:00:00"/>
    <s v="Sanjay Joshi"/>
    <s v="Kolkata"/>
    <s v="Home &amp; Kitchen"/>
    <s v="Table Lamp"/>
    <n v="1"/>
    <n v="357.75"/>
    <s v="Cash On Delivery"/>
    <s v="Delivered"/>
    <n v="5"/>
    <n v="357.75"/>
    <m/>
    <m/>
    <m/>
    <m/>
    <m/>
    <m/>
    <s v="Completed"/>
    <s v="No"/>
    <s v="No"/>
    <m/>
    <n v="590"/>
    <n v="451"/>
    <n v="1463424.4009529033"/>
    <n v="118285.78776560788"/>
    <n v="3.8140589569160999"/>
    <s v="Table Lamp"/>
    <s v="Home &amp; Kitchen"/>
    <s v="Home &amp; Kitchen"/>
    <s v="Home &amp; Kitchen"/>
    <s v="Home &amp; Kitchen"/>
    <n v="32"/>
    <s v="Home &amp; Kitchen"/>
    <m/>
    <n v="2023"/>
    <x v="1"/>
    <n v="3"/>
    <n v="1"/>
    <s v="Weekday"/>
    <m/>
  </r>
  <r>
    <s v="WEB-8868"/>
    <d v="2023-12-29T00:00:00"/>
    <s v="Saanvi Khan"/>
    <s v="Delhi"/>
    <s v="Home &amp; Kitchen"/>
    <s v="Non-Stick Pan"/>
    <n v="1"/>
    <n v="1967.26"/>
    <s v="Upi"/>
    <s v="Delivered"/>
    <n v="3"/>
    <n v="1967.26"/>
    <m/>
    <m/>
    <m/>
    <m/>
    <m/>
    <m/>
    <s v="Completed"/>
    <s v="Yes"/>
    <s v="No"/>
    <m/>
    <n v="573"/>
    <n v="450"/>
    <n v="1463424.4009529033"/>
    <n v="118285.78776560788"/>
    <n v="3.8140589569160999"/>
    <s v="Non-Stick Pan"/>
    <s v="Home &amp; Kitchen"/>
    <s v="Home &amp; Kitchen"/>
    <s v="Home &amp; Kitchen"/>
    <s v="Home &amp; Kitchen"/>
    <n v="7"/>
    <s v="Home &amp; Kitchen"/>
    <m/>
    <n v="2023"/>
    <x v="10"/>
    <n v="29"/>
    <n v="6"/>
    <s v="Weekday"/>
    <m/>
  </r>
  <r>
    <s v="WEB-6687"/>
    <d v="2024-04-13T00:00:00"/>
    <s v="Vivaan Malhotra"/>
    <s v="Ahmedabad"/>
    <s v="Beauty"/>
    <s v="Face Cream"/>
    <n v="3"/>
    <n v="115.06"/>
    <s v="Debit Card"/>
    <s v="Delivered"/>
    <n v="4"/>
    <n v="345.18"/>
    <m/>
    <m/>
    <m/>
    <m/>
    <m/>
    <m/>
    <s v="Completed"/>
    <s v="No"/>
    <s v="No"/>
    <m/>
    <n v="589"/>
    <n v="426"/>
    <n v="1098537.4901531704"/>
    <n v="96724.388030634553"/>
    <n v="3.9001122334455669"/>
    <s v="Face Cream"/>
    <s v="Beauty"/>
    <s v="Beauty"/>
    <s v="Beauty"/>
    <s v="Beauty"/>
    <n v="80"/>
    <s v="Beauty"/>
    <m/>
    <n v="2024"/>
    <x v="7"/>
    <n v="13"/>
    <n v="7"/>
    <s v="Weekday"/>
    <m/>
  </r>
  <r>
    <s v="WEB-7494"/>
    <d v="2023-02-24T00:00:00"/>
    <s v="Rohan Chatterjee"/>
    <s v="Hyderabad"/>
    <s v="Electronics"/>
    <s v="Wireless Earbuds"/>
    <n v="2"/>
    <n v="1719.49"/>
    <s v="Upi"/>
    <s v="Delivered"/>
    <n v="4"/>
    <n v="3438.98"/>
    <m/>
    <m/>
    <m/>
    <m/>
    <m/>
    <m/>
    <s v="Completed"/>
    <s v="Yes"/>
    <s v="No"/>
    <m/>
    <n v="559"/>
    <n v="408"/>
    <n v="2759712.3299794244"/>
    <n v="330643.50635802455"/>
    <n v="3.8641711229946525"/>
    <s v="Wireless Earbuds"/>
    <s v="Electronics"/>
    <s v="Electronics"/>
    <s v="Electronics"/>
    <s v="Electronics"/>
    <n v="12"/>
    <s v="Electronics"/>
    <m/>
    <n v="2023"/>
    <x v="0"/>
    <n v="24"/>
    <n v="6"/>
    <s v="Weekday"/>
    <m/>
  </r>
  <r>
    <s v="WEB-9113"/>
    <d v="2023-07-02T00:00:00"/>
    <s v="Saanvi Mehta"/>
    <s v="Kolkata"/>
    <s v="Fashion"/>
    <s v="Women'S Kurti"/>
    <n v="1"/>
    <n v="1740.73"/>
    <s v="Net Banking"/>
    <s v="Delivered"/>
    <n v="5"/>
    <n v="1740.73"/>
    <m/>
    <m/>
    <m/>
    <m/>
    <m/>
    <m/>
    <s v="Completed"/>
    <s v="Yes"/>
    <s v="No"/>
    <m/>
    <n v="590"/>
    <n v="451"/>
    <n v="1892867.2841657216"/>
    <n v="199432.98236095349"/>
    <n v="3.8949824970828471"/>
    <s v="Women'S Kurti"/>
    <s v="Fashion"/>
    <s v="Fashion"/>
    <s v="Fashion"/>
    <s v="Fashion"/>
    <n v="15"/>
    <s v="Fashion"/>
    <m/>
    <n v="2023"/>
    <x v="2"/>
    <n v="2"/>
    <n v="1"/>
    <s v="Weekday"/>
    <m/>
  </r>
  <r>
    <s v="WEB-5631"/>
    <d v="2023-11-13T00:00:00"/>
    <s v="Neha Singh"/>
    <s v="Ahmedabad"/>
    <s v="Beauty"/>
    <s v="Lipstick"/>
    <n v="2"/>
    <n v="257.04000000000002"/>
    <s v="Cash On Delivery"/>
    <s v="Pending"/>
    <n v="5"/>
    <n v="514.08000000000004"/>
    <m/>
    <m/>
    <m/>
    <m/>
    <m/>
    <m/>
    <s v="Pending"/>
    <s v="No"/>
    <s v="Yes"/>
    <m/>
    <n v="589"/>
    <n v="426"/>
    <n v="1098537.4901531704"/>
    <n v="96724.388030634553"/>
    <n v="3.9001122334455669"/>
    <s v="Lipstick"/>
    <s v="Beauty"/>
    <s v="Beauty"/>
    <s v="Beauty"/>
    <s v="Beauty"/>
    <n v="10"/>
    <s v="Beauty"/>
    <m/>
    <n v="2023"/>
    <x v="3"/>
    <n v="13"/>
    <n v="2"/>
    <s v="Weekday"/>
    <m/>
  </r>
  <r>
    <s v="WEB-6461"/>
    <d v="2024-12-19T00:00:00"/>
    <s v="Karan Malhotra"/>
    <s v="Chennai"/>
    <s v="Home &amp; Kitchen"/>
    <s v="Water Bottle"/>
    <n v="1"/>
    <n v="1796.99"/>
    <s v="Cash On Delivery"/>
    <s v="Delivered"/>
    <n v="4"/>
    <n v="1796.99"/>
    <m/>
    <m/>
    <m/>
    <m/>
    <m/>
    <m/>
    <s v="Completed"/>
    <s v="Yes"/>
    <s v="No"/>
    <m/>
    <n v="558"/>
    <n v="430"/>
    <n v="1463424.4009529033"/>
    <n v="118285.78776560788"/>
    <n v="3.8140589569160999"/>
    <s v="Water Bottle"/>
    <s v="Home &amp; Kitchen"/>
    <s v="Home &amp; Kitchen"/>
    <s v="Home &amp; Kitchen"/>
    <s v="Home &amp; Kitchen"/>
    <n v="2"/>
    <s v="Home &amp; Kitchen"/>
    <m/>
    <n v="2024"/>
    <x v="10"/>
    <n v="19"/>
    <n v="5"/>
    <s v="Weekday"/>
    <m/>
  </r>
  <r>
    <s v="WEB-5333"/>
    <d v="2023-05-08T00:00:00"/>
    <s v="Riya Chatterjee"/>
    <s v="Ahmedabad"/>
    <s v="Fashion"/>
    <s v="Sunglasses"/>
    <n v="2"/>
    <n v="1648.15"/>
    <s v="Credit Card"/>
    <s v="Delivered"/>
    <n v="4"/>
    <n v="3296.3"/>
    <m/>
    <m/>
    <m/>
    <m/>
    <m/>
    <m/>
    <s v="Completed"/>
    <s v="Yes"/>
    <s v="No"/>
    <m/>
    <n v="589"/>
    <n v="426"/>
    <n v="1892867.2841657216"/>
    <n v="199432.98236095349"/>
    <n v="3.8949824970828471"/>
    <s v="Sunglasses"/>
    <s v="Fashion"/>
    <s v="Fashion"/>
    <s v="Fashion"/>
    <s v="Fashion"/>
    <n v="53"/>
    <s v="Fashion"/>
    <m/>
    <n v="2023"/>
    <x v="6"/>
    <n v="8"/>
    <n v="2"/>
    <s v="Weekday"/>
    <m/>
  </r>
  <r>
    <s v="WEB-9236"/>
    <d v="2024-05-25T00:00:00"/>
    <s v="Aarav Reddy"/>
    <s v="Chennai"/>
    <s v="Books"/>
    <s v="Self-Help Book"/>
    <n v="1"/>
    <n v="559.4"/>
    <s v="Credit Card"/>
    <s v="Cancelled"/>
    <n v="3"/>
    <n v="559.4"/>
    <m/>
    <m/>
    <m/>
    <m/>
    <m/>
    <m/>
    <s v="Lost Sale"/>
    <s v="No"/>
    <s v="Yes"/>
    <m/>
    <n v="558"/>
    <n v="430"/>
    <n v="594714.6477588166"/>
    <n v="60882.938065984097"/>
    <n v="3.804733727810651"/>
    <s v="Self-Help Book"/>
    <s v="Books"/>
    <s v="Books"/>
    <s v="Books"/>
    <s v="Books"/>
    <n v="19"/>
    <s v="Books"/>
    <m/>
    <n v="2024"/>
    <x v="6"/>
    <n v="25"/>
    <n v="7"/>
    <s v="Weekday"/>
    <m/>
  </r>
  <r>
    <s v="WEB-8613"/>
    <d v="2025-01-22T00:00:00"/>
    <s v="Karan Joshi"/>
    <s v="Bengaluru"/>
    <s v="Books"/>
    <s v="Self-Help Book"/>
    <n v="1"/>
    <n v="311.08999999999997"/>
    <s v="Net Banking"/>
    <s v="Delivered"/>
    <n v="4"/>
    <n v="311.08999999999997"/>
    <m/>
    <m/>
    <m/>
    <m/>
    <m/>
    <m/>
    <s v="Completed"/>
    <s v="No"/>
    <s v="No"/>
    <m/>
    <n v="567"/>
    <n v="440"/>
    <n v="594714.6477588166"/>
    <n v="60882.938065984097"/>
    <n v="3.804733727810651"/>
    <s v="Self-Help Book"/>
    <s v="Books"/>
    <s v="Books"/>
    <s v="Books"/>
    <s v="Books"/>
    <n v="19"/>
    <s v="Books"/>
    <m/>
    <n v="2025"/>
    <x v="5"/>
    <n v="22"/>
    <n v="4"/>
    <s v="Weekday"/>
    <m/>
  </r>
  <r>
    <s v="WEB-7579"/>
    <d v="2023-08-17T00:00:00"/>
    <s v="Ishaan Rao"/>
    <s v="Chennai"/>
    <s v="Fashion"/>
    <s v="Running Shoes"/>
    <n v="2"/>
    <n v="2088.67"/>
    <s v="Credit Card"/>
    <s v="Pending"/>
    <n v="5"/>
    <n v="4177.34"/>
    <m/>
    <m/>
    <m/>
    <m/>
    <m/>
    <m/>
    <s v="Pending"/>
    <s v="No"/>
    <s v="Yes"/>
    <m/>
    <n v="558"/>
    <n v="430"/>
    <n v="1892867.2841657216"/>
    <n v="199432.98236095349"/>
    <n v="3.8949824970828471"/>
    <s v="Running Shoes"/>
    <s v="Fashion"/>
    <s v="Fashion"/>
    <s v="Fashion"/>
    <s v="Fashion"/>
    <n v="45"/>
    <s v="Fashion"/>
    <m/>
    <n v="2023"/>
    <x v="9"/>
    <n v="17"/>
    <n v="5"/>
    <s v="Weekday"/>
    <m/>
  </r>
  <r>
    <s v="WEB-8341"/>
    <d v="2023-09-28T00:00:00"/>
    <s v="Vikram Verma"/>
    <s v="Chennai"/>
    <s v="Fashion"/>
    <s v="Running Shoes"/>
    <n v="1"/>
    <n v="1663.51"/>
    <s v="Upi"/>
    <s v="Pending"/>
    <n v="2"/>
    <n v="1663.51"/>
    <m/>
    <m/>
    <m/>
    <m/>
    <m/>
    <m/>
    <s v="Pending"/>
    <s v="No"/>
    <s v="Yes"/>
    <m/>
    <n v="558"/>
    <n v="430"/>
    <n v="1892867.2841657216"/>
    <n v="199432.98236095349"/>
    <n v="3.8949824970828471"/>
    <s v="Running Shoes"/>
    <s v="Fashion"/>
    <s v="Fashion"/>
    <s v="Fashion"/>
    <s v="Fashion"/>
    <n v="45"/>
    <s v="Fashion"/>
    <m/>
    <n v="2023"/>
    <x v="1"/>
    <n v="28"/>
    <n v="5"/>
    <s v="Weekday"/>
    <m/>
  </r>
  <r>
    <s v="WEB-9506"/>
    <d v="2023-12-19T00:00:00"/>
    <s v="Simran Kapoor"/>
    <s v="Pune"/>
    <s v="Fashion"/>
    <s v="Men'S T-Shirt"/>
    <n v="3"/>
    <n v="2481.8200000000002"/>
    <s v="Net Banking"/>
    <s v="Pending"/>
    <n v="4"/>
    <n v="7445.4600000000009"/>
    <m/>
    <m/>
    <m/>
    <m/>
    <m/>
    <m/>
    <s v="Pending"/>
    <s v="No"/>
    <s v="Yes"/>
    <m/>
    <n v="595"/>
    <n v="444"/>
    <n v="1892867.2841657216"/>
    <n v="199432.98236095349"/>
    <n v="3.8949824970828471"/>
    <s v="Men'S T-Shirt"/>
    <s v="Fashion"/>
    <s v="Fashion"/>
    <s v="Fashion"/>
    <s v="Fashion"/>
    <n v="55"/>
    <s v="Fashion"/>
    <m/>
    <n v="2023"/>
    <x v="10"/>
    <n v="19"/>
    <n v="3"/>
    <s v="Weekday"/>
    <m/>
  </r>
  <r>
    <s v="WEB-8238"/>
    <d v="2024-08-08T00:00:00"/>
    <s v="Tanya Verma"/>
    <s v="Pune"/>
    <s v="Fashion"/>
    <s v="Sunglasses"/>
    <n v="1"/>
    <n v="1146.6600000000001"/>
    <s v="Debit Card"/>
    <s v="Cancelled"/>
    <n v="3"/>
    <n v="1146.6600000000001"/>
    <m/>
    <m/>
    <m/>
    <m/>
    <m/>
    <m/>
    <s v="Lost Sale"/>
    <s v="No"/>
    <s v="Yes"/>
    <m/>
    <n v="595"/>
    <n v="444"/>
    <n v="1892867.2841657216"/>
    <n v="199432.98236095349"/>
    <n v="3.8949824970828471"/>
    <s v="Sunglasses"/>
    <s v="Fashion"/>
    <s v="Fashion"/>
    <s v="Fashion"/>
    <s v="Fashion"/>
    <n v="53"/>
    <s v="Fashion"/>
    <m/>
    <n v="2024"/>
    <x v="9"/>
    <n v="8"/>
    <n v="5"/>
    <s v="Weekday"/>
    <m/>
  </r>
  <r>
    <s v="WEB-6644"/>
    <d v="2023-04-19T00:00:00"/>
    <s v="Ananya Menon"/>
    <s v="Chennai"/>
    <s v="Electronics"/>
    <s v="Wireless Earbuds"/>
    <n v="1"/>
    <n v="710.92"/>
    <s v="Credit Card"/>
    <s v="Delivered"/>
    <n v="5"/>
    <n v="710.92"/>
    <m/>
    <m/>
    <m/>
    <m/>
    <m/>
    <m/>
    <s v="Completed"/>
    <s v="No"/>
    <s v="No"/>
    <m/>
    <n v="558"/>
    <n v="430"/>
    <n v="2759712.3299794244"/>
    <n v="330643.50635802455"/>
    <n v="3.8641711229946525"/>
    <s v="Wireless Earbuds"/>
    <s v="Electronics"/>
    <s v="Electronics"/>
    <s v="Electronics"/>
    <s v="Electronics"/>
    <n v="12"/>
    <s v="Electronics"/>
    <m/>
    <n v="2023"/>
    <x v="7"/>
    <n v="19"/>
    <n v="4"/>
    <s v="Weekday"/>
    <m/>
  </r>
  <r>
    <s v="WEB-8877"/>
    <d v="2024-07-05T00:00:00"/>
    <s v="Ananya Menon"/>
    <s v="Ahmedabad"/>
    <s v="Electronics"/>
    <s v="Wireless Earbuds"/>
    <n v="1"/>
    <n v="2188.2399999999998"/>
    <s v="Credit Card"/>
    <s v="Delivered"/>
    <n v="4"/>
    <n v="2188.2399999999998"/>
    <m/>
    <m/>
    <m/>
    <m/>
    <m/>
    <m/>
    <s v="Completed"/>
    <s v="Yes"/>
    <s v="No"/>
    <m/>
    <n v="589"/>
    <n v="426"/>
    <n v="2759712.3299794244"/>
    <n v="330643.50635802455"/>
    <n v="3.8641711229946525"/>
    <s v="Wireless Earbuds"/>
    <s v="Electronics"/>
    <s v="Electronics"/>
    <s v="Electronics"/>
    <s v="Electronics"/>
    <n v="12"/>
    <s v="Electronics"/>
    <m/>
    <n v="2024"/>
    <x v="2"/>
    <n v="5"/>
    <n v="6"/>
    <s v="Weekday"/>
    <m/>
  </r>
  <r>
    <s v="WEB-8900"/>
    <d v="2024-10-29T00:00:00"/>
    <s v="Diya Sharma"/>
    <s v="Hyderabad"/>
    <s v="Books"/>
    <s v="Notebook Set"/>
    <n v="1"/>
    <n v="724.81"/>
    <s v="Net Banking"/>
    <s v="Delivered"/>
    <n v="5"/>
    <n v="724.81"/>
    <m/>
    <m/>
    <m/>
    <m/>
    <m/>
    <m/>
    <s v="Completed"/>
    <s v="No"/>
    <s v="No"/>
    <m/>
    <n v="559"/>
    <n v="408"/>
    <n v="594714.6477588166"/>
    <n v="60882.938065984097"/>
    <n v="3.804733727810651"/>
    <s v="Notebook Set"/>
    <s v="Books"/>
    <s v="Books"/>
    <s v="Books"/>
    <s v="Books"/>
    <n v="20"/>
    <s v="Books"/>
    <m/>
    <n v="2024"/>
    <x v="8"/>
    <n v="29"/>
    <n v="3"/>
    <s v="Weekday"/>
    <m/>
  </r>
  <r>
    <s v="WEB-9099"/>
    <d v="2023-12-13T00:00:00"/>
    <s v="Meera Kapoor"/>
    <s v="Ahmedabad"/>
    <s v="Electronics"/>
    <s v="Wireless Earbuds"/>
    <n v="1"/>
    <n v="1741.09"/>
    <s v="Debit Card"/>
    <s v="Delivered"/>
    <n v="4"/>
    <n v="1741.09"/>
    <m/>
    <m/>
    <m/>
    <m/>
    <m/>
    <m/>
    <s v="Completed"/>
    <s v="Yes"/>
    <s v="No"/>
    <m/>
    <n v="589"/>
    <n v="426"/>
    <n v="2759712.3299794244"/>
    <n v="330643.50635802455"/>
    <n v="3.8641711229946525"/>
    <s v="Wireless Earbuds"/>
    <s v="Electronics"/>
    <s v="Electronics"/>
    <s v="Electronics"/>
    <s v="Electronics"/>
    <n v="12"/>
    <s v="Electronics"/>
    <m/>
    <n v="2023"/>
    <x v="10"/>
    <n v="13"/>
    <n v="4"/>
    <s v="Weekday"/>
    <m/>
  </r>
  <r>
    <s v="WEB-9254"/>
    <d v="2024-02-29T00:00:00"/>
    <s v="Vikram Pillai"/>
    <s v="Ahmedabad"/>
    <s v="Electronics"/>
    <s v="Power Bank 10000Mah"/>
    <n v="2"/>
    <n v="1301.3800000000001"/>
    <s v="Credit Card"/>
    <s v="Delivered"/>
    <n v="5"/>
    <n v="2602.7600000000002"/>
    <m/>
    <m/>
    <m/>
    <m/>
    <m/>
    <m/>
    <s v="Completed"/>
    <s v="Yes"/>
    <s v="No"/>
    <m/>
    <n v="589"/>
    <n v="426"/>
    <n v="2759712.3299794244"/>
    <n v="330643.50635802455"/>
    <n v="3.8641711229946525"/>
    <s v="Power Bank 10000Mah"/>
    <s v="Electronics"/>
    <s v="Electronics"/>
    <s v="Electronics"/>
    <s v="Electronics"/>
    <n v="3"/>
    <s v="Electronics"/>
    <m/>
    <n v="2024"/>
    <x v="0"/>
    <n v="29"/>
    <n v="5"/>
    <s v="Weekday"/>
    <m/>
  </r>
  <r>
    <s v="WEB-8871"/>
    <d v="2025-05-30T00:00:00"/>
    <s v="Neha Gupta"/>
    <s v="Hyderabad"/>
    <s v="Home &amp; Kitchen"/>
    <s v="Water Bottle"/>
    <n v="1"/>
    <n v="907.37"/>
    <s v="Upi"/>
    <s v="Delivered"/>
    <n v="5"/>
    <n v="907.37"/>
    <m/>
    <m/>
    <m/>
    <m/>
    <m/>
    <m/>
    <s v="Completed"/>
    <s v="No"/>
    <s v="No"/>
    <m/>
    <n v="559"/>
    <n v="408"/>
    <n v="1463424.4009529033"/>
    <n v="118285.78776560788"/>
    <n v="3.8140589569160999"/>
    <s v="Water Bottle"/>
    <s v="Home &amp; Kitchen"/>
    <s v="Home &amp; Kitchen"/>
    <s v="Home &amp; Kitchen"/>
    <s v="Home &amp; Kitchen"/>
    <n v="2"/>
    <s v="Home &amp; Kitchen"/>
    <m/>
    <n v="2025"/>
    <x v="6"/>
    <n v="30"/>
    <n v="6"/>
    <s v="Weekday"/>
    <m/>
  </r>
  <r>
    <s v="WEB-7733"/>
    <d v="2025-02-24T00:00:00"/>
    <s v="Simran Das"/>
    <s v="Kolkata"/>
    <s v="Beauty"/>
    <s v="Hair Oil"/>
    <n v="1"/>
    <n v="337.64"/>
    <s v="Debit Card"/>
    <s v="Delivered"/>
    <n v="5"/>
    <n v="337.64"/>
    <m/>
    <m/>
    <m/>
    <m/>
    <m/>
    <m/>
    <s v="Completed"/>
    <s v="No"/>
    <s v="No"/>
    <m/>
    <n v="590"/>
    <n v="451"/>
    <n v="1098537.4901531704"/>
    <n v="96724.388030634553"/>
    <n v="3.9001122334455669"/>
    <s v="Hair Oil"/>
    <s v="Beauty"/>
    <s v="Beauty"/>
    <s v="Beauty"/>
    <s v="Beauty"/>
    <n v="70"/>
    <s v="Beauty"/>
    <m/>
    <n v="2025"/>
    <x v="0"/>
    <n v="24"/>
    <n v="2"/>
    <s v="Weekday"/>
    <m/>
  </r>
  <r>
    <s v="WEB-5368"/>
    <d v="2025-01-14T00:00:00"/>
    <s v="Aditya Nair"/>
    <s v="Delhi"/>
    <s v="Home &amp; Kitchen"/>
    <s v="Water Bottle"/>
    <n v="1"/>
    <n v="1154.43"/>
    <s v="Credit Card"/>
    <s v="Delivered"/>
    <n v="4"/>
    <n v="1154.43"/>
    <m/>
    <m/>
    <m/>
    <m/>
    <m/>
    <m/>
    <s v="Completed"/>
    <s v="Yes"/>
    <s v="No"/>
    <m/>
    <n v="573"/>
    <n v="450"/>
    <n v="1463424.4009529033"/>
    <n v="118285.78776560788"/>
    <n v="3.8140589569160999"/>
    <s v="Water Bottle"/>
    <s v="Home &amp; Kitchen"/>
    <s v="Home &amp; Kitchen"/>
    <s v="Home &amp; Kitchen"/>
    <s v="Home &amp; Kitchen"/>
    <n v="2"/>
    <s v="Home &amp; Kitchen"/>
    <m/>
    <n v="2025"/>
    <x v="5"/>
    <n v="14"/>
    <n v="3"/>
    <s v="Weekday"/>
    <m/>
  </r>
  <r>
    <s v="WEB-9091"/>
    <d v="2023-10-12T00:00:00"/>
    <s v="Ananya Nair"/>
    <s v="Delhi"/>
    <s v="Home &amp; Kitchen"/>
    <s v="Table Lamp"/>
    <n v="1"/>
    <n v="230.82"/>
    <s v="Net Banking"/>
    <s v="Delivered"/>
    <m/>
    <n v="230.82"/>
    <m/>
    <m/>
    <m/>
    <m/>
    <m/>
    <m/>
    <s v="Completed"/>
    <s v="No"/>
    <s v="No"/>
    <m/>
    <n v="573"/>
    <n v="450"/>
    <n v="1463424.4009529033"/>
    <n v="118285.78776560788"/>
    <n v="3.8140589569160999"/>
    <s v="Table Lamp"/>
    <s v="Home &amp; Kitchen"/>
    <s v="Home &amp; Kitchen"/>
    <s v="Home &amp; Kitchen"/>
    <s v="Home &amp; Kitchen"/>
    <n v="32"/>
    <s v="Home &amp; Kitchen"/>
    <m/>
    <n v="2023"/>
    <x v="8"/>
    <n v="12"/>
    <n v="5"/>
    <s v="Weekday"/>
    <m/>
  </r>
  <r>
    <s v="WEB-8052"/>
    <d v="2025-06-25T00:00:00"/>
    <s v="Rahul Patel"/>
    <s v="Kolkata"/>
    <s v="Home &amp; Kitchen"/>
    <s v="Storage Box"/>
    <n v="1"/>
    <n v="621.64"/>
    <s v="Debit Card"/>
    <s v="Returned"/>
    <m/>
    <n v="621.64"/>
    <m/>
    <m/>
    <m/>
    <m/>
    <m/>
    <m/>
    <s v="Completed"/>
    <s v="No"/>
    <s v="No"/>
    <m/>
    <n v="590"/>
    <n v="451"/>
    <n v="1463424.4009529033"/>
    <n v="118285.78776560788"/>
    <n v="3.8140589569160999"/>
    <s v="Storage Box"/>
    <s v="Home &amp; Kitchen"/>
    <s v="Home &amp; Kitchen"/>
    <s v="Home &amp; Kitchen"/>
    <s v="Home &amp; Kitchen"/>
    <n v="8"/>
    <s v="Home &amp; Kitchen"/>
    <m/>
    <n v="2025"/>
    <x v="11"/>
    <n v="25"/>
    <n v="4"/>
    <s v="Weekday"/>
    <m/>
  </r>
  <r>
    <s v="WEB-8342"/>
    <d v="2023-05-16T00:00:00"/>
    <s v="Saanvi Singh"/>
    <s v="Mumbai"/>
    <s v="Books"/>
    <s v="Fiction Novel"/>
    <n v="1"/>
    <n v="761.04"/>
    <s v="Upi"/>
    <s v="Delivered"/>
    <n v="4"/>
    <n v="761.04"/>
    <m/>
    <m/>
    <m/>
    <m/>
    <m/>
    <m/>
    <s v="Completed"/>
    <s v="No"/>
    <s v="No"/>
    <m/>
    <n v="619"/>
    <n v="468"/>
    <n v="594714.6477588166"/>
    <n v="60882.938065984097"/>
    <n v="3.804733727810651"/>
    <s v="Fiction Novel"/>
    <s v="Books"/>
    <s v="Books"/>
    <s v="Books"/>
    <s v="Books"/>
    <n v="11"/>
    <s v="Books"/>
    <m/>
    <n v="2023"/>
    <x v="6"/>
    <n v="16"/>
    <n v="3"/>
    <s v="Weekday"/>
    <m/>
  </r>
  <r>
    <s v="WEB-9177"/>
    <d v="2025-04-12T00:00:00"/>
    <s v="Saanvi Mehta"/>
    <s v="Chennai"/>
    <s v="Beauty"/>
    <s v="Perfume 50Ml"/>
    <n v="1"/>
    <n v="1375.99"/>
    <s v="Upi"/>
    <s v="Cancelled"/>
    <n v="5"/>
    <n v="1375.99"/>
    <m/>
    <m/>
    <m/>
    <m/>
    <m/>
    <m/>
    <s v="Lost Sale"/>
    <s v="No"/>
    <s v="Yes"/>
    <m/>
    <n v="558"/>
    <n v="430"/>
    <n v="1098537.4901531704"/>
    <n v="96724.388030634553"/>
    <n v="3.9001122334455669"/>
    <s v="Perfume 50Ml"/>
    <s v="Beauty"/>
    <s v="Beauty"/>
    <s v="Beauty"/>
    <s v="Beauty"/>
    <n v="18"/>
    <s v="Beauty"/>
    <m/>
    <n v="2025"/>
    <x v="7"/>
    <n v="12"/>
    <n v="7"/>
    <s v="Weekday"/>
    <m/>
  </r>
  <r>
    <s v="WEB-9572"/>
    <d v="2023-03-24T00:00:00"/>
    <s v="Simran Khan"/>
    <s v="Kolkata"/>
    <s v="Fashion"/>
    <s v="Women'S Kurti"/>
    <n v="1"/>
    <n v="1403.06"/>
    <s v="Credit Card"/>
    <s v="Delivered"/>
    <n v="4"/>
    <n v="1403.06"/>
    <m/>
    <m/>
    <m/>
    <m/>
    <m/>
    <m/>
    <s v="Completed"/>
    <s v="Yes"/>
    <s v="No"/>
    <m/>
    <n v="590"/>
    <n v="451"/>
    <n v="1892867.2841657216"/>
    <n v="199432.98236095349"/>
    <n v="3.8949824970828471"/>
    <s v="Women'S Kurti"/>
    <s v="Fashion"/>
    <s v="Fashion"/>
    <s v="Fashion"/>
    <s v="Fashion"/>
    <n v="15"/>
    <s v="Fashion"/>
    <m/>
    <n v="2023"/>
    <x v="4"/>
    <n v="24"/>
    <n v="6"/>
    <s v="Weekday"/>
    <m/>
  </r>
  <r>
    <s v="WEB-9415"/>
    <d v="2023-02-23T00:00:00"/>
    <s v="Ananya Rao"/>
    <s v="Delhi"/>
    <s v="Fashion"/>
    <s v="Women'S Kurti"/>
    <n v="2"/>
    <n v="1171.28"/>
    <s v="Cash On Delivery"/>
    <s v="Delivered"/>
    <n v="4"/>
    <n v="2342.56"/>
    <m/>
    <m/>
    <m/>
    <m/>
    <m/>
    <m/>
    <s v="Completed"/>
    <s v="Yes"/>
    <s v="No"/>
    <m/>
    <n v="573"/>
    <n v="450"/>
    <n v="1892867.2841657216"/>
    <n v="199432.98236095349"/>
    <n v="3.8949824970828471"/>
    <s v="Women'S Kurti"/>
    <s v="Fashion"/>
    <s v="Fashion"/>
    <s v="Fashion"/>
    <s v="Fashion"/>
    <n v="15"/>
    <s v="Fashion"/>
    <m/>
    <n v="2023"/>
    <x v="0"/>
    <n v="23"/>
    <n v="5"/>
    <s v="Weekday"/>
    <m/>
  </r>
  <r>
    <s v="WEB-6726"/>
    <d v="2024-03-09T00:00:00"/>
    <s v="Ananya Joshi"/>
    <s v="Chennai"/>
    <s v="Electronics"/>
    <s v="Bluetooth Speaker"/>
    <n v="2"/>
    <n v="3051.37"/>
    <s v="Cash On Delivery"/>
    <s v="Pending"/>
    <n v="4"/>
    <n v="6102.74"/>
    <m/>
    <m/>
    <m/>
    <m/>
    <m/>
    <m/>
    <s v="Pending"/>
    <s v="No"/>
    <s v="Yes"/>
    <m/>
    <n v="558"/>
    <n v="430"/>
    <n v="2759712.3299794244"/>
    <n v="330643.50635802455"/>
    <n v="3.8641711229946525"/>
    <s v="Bluetooth Speaker"/>
    <s v="Electronics"/>
    <s v="Electronics"/>
    <s v="Electronics"/>
    <s v="Electronics"/>
    <n v="48"/>
    <s v="Electronics"/>
    <m/>
    <n v="2024"/>
    <x v="4"/>
    <n v="9"/>
    <n v="7"/>
    <s v="Weekday"/>
    <m/>
  </r>
  <r>
    <s v="WEB-5552"/>
    <d v="2024-01-28T00:00:00"/>
    <s v="Aditya Kapoor"/>
    <s v="Mumbai"/>
    <s v="Books"/>
    <s v="Kids Story Book"/>
    <n v="1"/>
    <n v="554.54"/>
    <s v="Credit Card"/>
    <s v="Cancelled"/>
    <n v="5"/>
    <n v="554.54"/>
    <m/>
    <m/>
    <m/>
    <m/>
    <m/>
    <m/>
    <s v="Lost Sale"/>
    <s v="No"/>
    <s v="Yes"/>
    <m/>
    <n v="619"/>
    <n v="468"/>
    <n v="594714.6477588166"/>
    <n v="60882.938065984097"/>
    <n v="3.804733727810651"/>
    <s v="Kids Story Book"/>
    <s v="Books"/>
    <s v="Books"/>
    <s v="Books"/>
    <s v="Books"/>
    <n v="23"/>
    <s v="Books"/>
    <m/>
    <n v="2024"/>
    <x v="5"/>
    <n v="28"/>
    <n v="1"/>
    <s v="Weekday"/>
    <m/>
  </r>
  <r>
    <s v="WEB-9619"/>
    <d v="2023-08-14T00:00:00"/>
    <s v="Aditya Pillai"/>
    <s v="Chennai"/>
    <s v="Books"/>
    <s v="Self-Help Book"/>
    <n v="1"/>
    <n v="331.57"/>
    <s v="Upi"/>
    <s v="Returned"/>
    <n v="4"/>
    <n v="331.57"/>
    <m/>
    <m/>
    <m/>
    <m/>
    <m/>
    <m/>
    <s v="Completed"/>
    <s v="No"/>
    <s v="No"/>
    <m/>
    <n v="558"/>
    <n v="430"/>
    <n v="594714.6477588166"/>
    <n v="60882.938065984097"/>
    <n v="3.804733727810651"/>
    <s v="Self-Help Book"/>
    <s v="Books"/>
    <s v="Books"/>
    <s v="Books"/>
    <s v="Books"/>
    <n v="19"/>
    <s v="Books"/>
    <m/>
    <n v="2023"/>
    <x v="9"/>
    <n v="14"/>
    <n v="2"/>
    <s v="Weekday"/>
    <m/>
  </r>
  <r>
    <s v="WEB-5514"/>
    <d v="2023-08-25T00:00:00"/>
    <s v="Aditya Menon"/>
    <s v="Kolkata"/>
    <s v="Home &amp; Kitchen"/>
    <s v="Table Lamp"/>
    <n v="1"/>
    <n v="330.76"/>
    <s v="Upi"/>
    <s v="Delivered"/>
    <n v="3"/>
    <n v="330.76"/>
    <m/>
    <m/>
    <m/>
    <m/>
    <m/>
    <m/>
    <s v="Completed"/>
    <s v="No"/>
    <s v="No"/>
    <m/>
    <n v="590"/>
    <n v="451"/>
    <n v="1463424.4009529033"/>
    <n v="118285.78776560788"/>
    <n v="3.8140589569160999"/>
    <s v="Table Lamp"/>
    <s v="Home &amp; Kitchen"/>
    <s v="Home &amp; Kitchen"/>
    <s v="Home &amp; Kitchen"/>
    <s v="Home &amp; Kitchen"/>
    <n v="32"/>
    <s v="Home &amp; Kitchen"/>
    <m/>
    <n v="2023"/>
    <x v="9"/>
    <n v="25"/>
    <n v="6"/>
    <s v="Weekday"/>
    <m/>
  </r>
  <r>
    <s v="WEB-9165"/>
    <d v="2023-03-04T00:00:00"/>
    <s v="Kavya Sharma"/>
    <s v="Delhi"/>
    <s v="Books"/>
    <s v="Cookbook"/>
    <n v="1"/>
    <n v="566.72"/>
    <s v="Credit Card"/>
    <s v="Delivered"/>
    <n v="5"/>
    <n v="566.72"/>
    <m/>
    <m/>
    <m/>
    <m/>
    <m/>
    <m/>
    <s v="Completed"/>
    <s v="No"/>
    <s v="No"/>
    <m/>
    <n v="573"/>
    <n v="450"/>
    <n v="594714.6477588166"/>
    <n v="60882.938065984097"/>
    <n v="3.804733727810651"/>
    <s v="Cookbook"/>
    <s v="Books"/>
    <s v="Books"/>
    <s v="Books"/>
    <s v="Books"/>
    <n v="4"/>
    <s v="Books"/>
    <m/>
    <n v="2023"/>
    <x v="4"/>
    <n v="4"/>
    <n v="7"/>
    <s v="Weekday"/>
    <m/>
  </r>
  <r>
    <s v="WEB-6531"/>
    <d v="2024-03-31T00:00:00"/>
    <s v="Simran Bose"/>
    <s v="Pune"/>
    <s v="Beauty"/>
    <s v="Lipstick"/>
    <n v="1"/>
    <n v="1316.43"/>
    <s v="Net Banking"/>
    <s v="Pending"/>
    <n v="4"/>
    <n v="1316.43"/>
    <m/>
    <m/>
    <m/>
    <m/>
    <m/>
    <m/>
    <s v="Pending"/>
    <s v="No"/>
    <s v="Yes"/>
    <m/>
    <n v="595"/>
    <n v="444"/>
    <n v="1098537.4901531704"/>
    <n v="96724.388030634553"/>
    <n v="3.9001122334455669"/>
    <s v="Lipstick"/>
    <s v="Beauty"/>
    <s v="Beauty"/>
    <s v="Beauty"/>
    <s v="Beauty"/>
    <n v="10"/>
    <s v="Beauty"/>
    <m/>
    <n v="2024"/>
    <x v="4"/>
    <n v="31"/>
    <n v="1"/>
    <s v="Weekday"/>
    <m/>
  </r>
  <r>
    <s v="WEB-6725"/>
    <d v="2024-03-04T00:00:00"/>
    <s v="Karan Singh"/>
    <s v="Kolkata"/>
    <s v="Beauty"/>
    <s v="Shampoo 200Ml"/>
    <n v="3"/>
    <n v="239.57"/>
    <s v="Credit Card"/>
    <s v="Delivered"/>
    <n v="3"/>
    <n v="718.71"/>
    <m/>
    <m/>
    <m/>
    <m/>
    <m/>
    <m/>
    <s v="Completed"/>
    <s v="No"/>
    <s v="No"/>
    <m/>
    <n v="590"/>
    <n v="451"/>
    <n v="1098537.4901531704"/>
    <n v="96724.388030634553"/>
    <n v="3.9001122334455669"/>
    <s v="Shampoo 200Ml"/>
    <s v="Beauty"/>
    <s v="Beauty"/>
    <s v="Beauty"/>
    <s v="Beauty"/>
    <n v="64"/>
    <s v="Beauty"/>
    <m/>
    <n v="2024"/>
    <x v="4"/>
    <n v="4"/>
    <n v="2"/>
    <s v="Weekday"/>
    <m/>
  </r>
  <r>
    <s v="WEB-5745"/>
    <d v="2023-06-26T00:00:00"/>
    <s v="Karan Singh"/>
    <s v="Ahmedabad"/>
    <s v="Electronics"/>
    <s v="Power Bank 10000Mah"/>
    <n v="1"/>
    <n v="1026.3499999999999"/>
    <s v="Debit Card"/>
    <s v="Pending"/>
    <n v="4"/>
    <n v="1026.3499999999999"/>
    <m/>
    <m/>
    <m/>
    <m/>
    <m/>
    <m/>
    <s v="Pending"/>
    <s v="No"/>
    <s v="Yes"/>
    <m/>
    <n v="589"/>
    <n v="426"/>
    <n v="2759712.3299794244"/>
    <n v="330643.50635802455"/>
    <n v="3.8641711229946525"/>
    <s v="Power Bank 10000Mah"/>
    <s v="Electronics"/>
    <s v="Electronics"/>
    <s v="Electronics"/>
    <s v="Electronics"/>
    <n v="3"/>
    <s v="Electronics"/>
    <m/>
    <n v="2023"/>
    <x v="11"/>
    <n v="26"/>
    <n v="2"/>
    <s v="Weekday"/>
    <m/>
  </r>
  <r>
    <s v="WEB-9526"/>
    <d v="2023-11-25T00:00:00"/>
    <s v="Aarav Sharma"/>
    <s v="Mumbai"/>
    <s v="Books"/>
    <s v="Cookbook"/>
    <n v="1"/>
    <n v="474.61"/>
    <s v="Credit Card"/>
    <s v="Delivered"/>
    <n v="4"/>
    <n v="474.61"/>
    <m/>
    <m/>
    <m/>
    <m/>
    <m/>
    <m/>
    <s v="Completed"/>
    <s v="No"/>
    <s v="No"/>
    <m/>
    <n v="619"/>
    <n v="468"/>
    <n v="594714.6477588166"/>
    <n v="60882.938065984097"/>
    <n v="3.804733727810651"/>
    <s v="Cookbook"/>
    <s v="Books"/>
    <s v="Books"/>
    <s v="Books"/>
    <s v="Books"/>
    <n v="4"/>
    <s v="Books"/>
    <m/>
    <n v="2023"/>
    <x v="3"/>
    <n v="25"/>
    <n v="7"/>
    <s v="Weekday"/>
    <m/>
  </r>
  <r>
    <s v="WEB-5913"/>
    <d v="2023-06-22T00:00:00"/>
    <s v="Sanjay Joshi"/>
    <s v="Hyderabad"/>
    <s v="Books"/>
    <s v="Notebook Set"/>
    <n v="1"/>
    <n v="221.38"/>
    <s v="Cash On Delivery"/>
    <s v="Delivered"/>
    <n v="5"/>
    <n v="221.38"/>
    <m/>
    <m/>
    <m/>
    <m/>
    <m/>
    <m/>
    <s v="Completed"/>
    <s v="No"/>
    <s v="No"/>
    <m/>
    <n v="559"/>
    <n v="408"/>
    <n v="594714.6477588166"/>
    <n v="60882.938065984097"/>
    <n v="3.804733727810651"/>
    <s v="Notebook Set"/>
    <s v="Books"/>
    <s v="Books"/>
    <s v="Books"/>
    <s v="Books"/>
    <n v="20"/>
    <s v="Books"/>
    <m/>
    <n v="2023"/>
    <x v="11"/>
    <n v="22"/>
    <n v="5"/>
    <s v="Weekday"/>
    <m/>
  </r>
  <r>
    <s v="WEB-7635"/>
    <d v="2024-12-16T00:00:00"/>
    <s v="Vivaan Joshi"/>
    <s v="Delhi"/>
    <s v="Beauty"/>
    <s v="Face Cream"/>
    <n v="1"/>
    <n v="504.37"/>
    <s v="Debit Card"/>
    <s v="Delivered"/>
    <n v="5"/>
    <n v="504.37"/>
    <m/>
    <m/>
    <m/>
    <m/>
    <m/>
    <m/>
    <s v="Completed"/>
    <s v="No"/>
    <s v="No"/>
    <m/>
    <n v="573"/>
    <n v="450"/>
    <n v="1098537.4901531704"/>
    <n v="96724.388030634553"/>
    <n v="3.9001122334455669"/>
    <s v="Face Cream"/>
    <s v="Beauty"/>
    <s v="Beauty"/>
    <s v="Beauty"/>
    <s v="Beauty"/>
    <n v="80"/>
    <s v="Beauty"/>
    <m/>
    <n v="2024"/>
    <x v="10"/>
    <n v="16"/>
    <n v="2"/>
    <s v="Weekday"/>
    <m/>
  </r>
  <r>
    <s v="WEB-8736"/>
    <d v="2023-07-04T00:00:00"/>
    <s v="Aarav Verma"/>
    <s v="Kolkata"/>
    <s v="Home &amp; Kitchen"/>
    <s v="Storage Box"/>
    <n v="2"/>
    <n v="274.33"/>
    <s v="Upi"/>
    <s v="Pending"/>
    <n v="5"/>
    <n v="548.66"/>
    <m/>
    <m/>
    <m/>
    <m/>
    <m/>
    <m/>
    <s v="Pending"/>
    <s v="No"/>
    <s v="Yes"/>
    <m/>
    <n v="590"/>
    <n v="451"/>
    <n v="1463424.4009529033"/>
    <n v="118285.78776560788"/>
    <n v="3.8140589569160999"/>
    <s v="Storage Box"/>
    <s v="Home &amp; Kitchen"/>
    <s v="Home &amp; Kitchen"/>
    <s v="Home &amp; Kitchen"/>
    <s v="Home &amp; Kitchen"/>
    <n v="8"/>
    <s v="Home &amp; Kitchen"/>
    <m/>
    <n v="2023"/>
    <x v="2"/>
    <n v="4"/>
    <n v="3"/>
    <s v="Weekday"/>
    <m/>
  </r>
  <r>
    <s v="WEB-5591"/>
    <d v="2025-01-18T00:00:00"/>
    <s v="Rohan Khan"/>
    <s v="Delhi"/>
    <s v="Home &amp; Kitchen"/>
    <s v="Table Lamp"/>
    <n v="1"/>
    <n v="1918.52"/>
    <s v="Upi"/>
    <s v="Delivered"/>
    <n v="3"/>
    <n v="1918.52"/>
    <m/>
    <m/>
    <m/>
    <m/>
    <m/>
    <m/>
    <s v="Completed"/>
    <s v="Yes"/>
    <s v="No"/>
    <m/>
    <n v="573"/>
    <n v="450"/>
    <n v="1463424.4009529033"/>
    <n v="118285.78776560788"/>
    <n v="3.8140589569160999"/>
    <s v="Table Lamp"/>
    <s v="Home &amp; Kitchen"/>
    <s v="Home &amp; Kitchen"/>
    <s v="Home &amp; Kitchen"/>
    <s v="Home &amp; Kitchen"/>
    <n v="32"/>
    <s v="Home &amp; Kitchen"/>
    <m/>
    <n v="2025"/>
    <x v="5"/>
    <n v="18"/>
    <n v="7"/>
    <s v="Weekday"/>
    <m/>
  </r>
  <r>
    <s v="WEB-9127"/>
    <d v="2025-01-07T00:00:00"/>
    <s v="Ishaan Pillai"/>
    <s v="Pune"/>
    <s v="Home &amp; Kitchen"/>
    <s v="Non-Stick Pan"/>
    <n v="1"/>
    <n v="158.36000000000001"/>
    <s v="Net Banking"/>
    <s v="Pending"/>
    <n v="3"/>
    <n v="158.36000000000001"/>
    <m/>
    <m/>
    <m/>
    <m/>
    <m/>
    <m/>
    <s v="Pending"/>
    <s v="No"/>
    <s v="Yes"/>
    <m/>
    <n v="595"/>
    <n v="444"/>
    <n v="1463424.4009529033"/>
    <n v="118285.78776560788"/>
    <n v="3.8140589569160999"/>
    <s v="Non-Stick Pan"/>
    <s v="Home &amp; Kitchen"/>
    <s v="Home &amp; Kitchen"/>
    <s v="Home &amp; Kitchen"/>
    <s v="Home &amp; Kitchen"/>
    <n v="7"/>
    <s v="Home &amp; Kitchen"/>
    <m/>
    <n v="2025"/>
    <x v="5"/>
    <n v="7"/>
    <n v="3"/>
    <s v="Weekend"/>
    <m/>
  </r>
  <r>
    <s v="WEB-9356"/>
    <d v="2023-12-02T00:00:00"/>
    <s v="Aditya Malhotra"/>
    <s v="Delhi"/>
    <s v="Electronics"/>
    <s v="Smart Watch"/>
    <n v="2"/>
    <n v="2174.56"/>
    <s v="Debit Card"/>
    <s v="Cancelled"/>
    <n v="3"/>
    <n v="4349.12"/>
    <m/>
    <m/>
    <m/>
    <m/>
    <m/>
    <m/>
    <s v="Lost Sale"/>
    <s v="No"/>
    <s v="Yes"/>
    <m/>
    <n v="573"/>
    <n v="450"/>
    <n v="2759712.3299794244"/>
    <n v="330643.50635802455"/>
    <n v="3.8641711229946525"/>
    <s v="Smart Watch"/>
    <s v="Electronics"/>
    <s v="Electronics"/>
    <s v="Electronics"/>
    <s v="Electronics"/>
    <n v="17"/>
    <s v="Electronics"/>
    <m/>
    <n v="2023"/>
    <x v="10"/>
    <n v="2"/>
    <n v="7"/>
    <s v="Weekday"/>
    <m/>
  </r>
  <r>
    <s v="WEB-8939"/>
    <d v="2024-11-13T00:00:00"/>
    <s v="Tanya Khan"/>
    <s v="Hyderabad"/>
    <s v="Home &amp; Kitchen"/>
    <s v="Table Lamp"/>
    <n v="1"/>
    <n v="1715.22"/>
    <s v="Debit Card"/>
    <s v="Returned"/>
    <n v="5"/>
    <n v="1715.22"/>
    <m/>
    <m/>
    <m/>
    <m/>
    <m/>
    <m/>
    <s v="Completed"/>
    <s v="No"/>
    <s v="No"/>
    <m/>
    <n v="559"/>
    <n v="408"/>
    <n v="1463424.4009529033"/>
    <n v="118285.78776560788"/>
    <n v="3.8140589569160999"/>
    <s v="Table Lamp"/>
    <s v="Home &amp; Kitchen"/>
    <s v="Home &amp; Kitchen"/>
    <s v="Home &amp; Kitchen"/>
    <s v="Home &amp; Kitchen"/>
    <n v="32"/>
    <s v="Home &amp; Kitchen"/>
    <m/>
    <n v="2024"/>
    <x v="3"/>
    <n v="13"/>
    <n v="4"/>
    <s v="Weekday"/>
    <m/>
  </r>
  <r>
    <s v="WEB-8467"/>
    <d v="2023-10-08T00:00:00"/>
    <s v="Sanjay Iyer"/>
    <s v="Delhi"/>
    <s v="Electronics"/>
    <s v="Wireless Earbuds"/>
    <n v="1"/>
    <n v="2265.9"/>
    <s v="Cash On Delivery"/>
    <s v="Delivered"/>
    <n v="4"/>
    <n v="2265.9"/>
    <m/>
    <m/>
    <m/>
    <m/>
    <m/>
    <m/>
    <s v="Completed"/>
    <s v="Yes"/>
    <s v="No"/>
    <m/>
    <n v="573"/>
    <n v="450"/>
    <n v="2759712.3299794244"/>
    <n v="330643.50635802455"/>
    <n v="3.8641711229946525"/>
    <s v="Wireless Earbuds"/>
    <s v="Electronics"/>
    <s v="Electronics"/>
    <s v="Electronics"/>
    <s v="Electronics"/>
    <n v="12"/>
    <s v="Electronics"/>
    <m/>
    <n v="2023"/>
    <x v="8"/>
    <n v="8"/>
    <n v="1"/>
    <s v="Weekday"/>
    <m/>
  </r>
  <r>
    <s v="WEB-8738"/>
    <d v="2023-04-02T00:00:00"/>
    <s v="Aditya Verma"/>
    <s v="Delhi"/>
    <s v="Beauty"/>
    <s v="Face Cream"/>
    <n v="2"/>
    <n v="1064.28"/>
    <s v="Cash On Delivery"/>
    <s v="Delivered"/>
    <n v="5"/>
    <n v="2128.56"/>
    <m/>
    <m/>
    <m/>
    <m/>
    <m/>
    <m/>
    <s v="Completed"/>
    <s v="Yes"/>
    <s v="No"/>
    <m/>
    <n v="573"/>
    <n v="450"/>
    <n v="1098537.4901531704"/>
    <n v="96724.388030634553"/>
    <n v="3.9001122334455669"/>
    <s v="Face Cream"/>
    <s v="Beauty"/>
    <s v="Beauty"/>
    <s v="Beauty"/>
    <s v="Beauty"/>
    <n v="80"/>
    <s v="Beauty"/>
    <m/>
    <n v="2023"/>
    <x v="7"/>
    <n v="2"/>
    <n v="1"/>
    <s v="Weekday"/>
    <m/>
  </r>
  <r>
    <s v="WEB-9184"/>
    <d v="2023-10-30T00:00:00"/>
    <s v="Vikram Singh"/>
    <s v="Ahmedabad"/>
    <s v="Beauty"/>
    <s v="Hair Oil"/>
    <n v="1"/>
    <n v="1155.45"/>
    <s v="Cash On Delivery"/>
    <s v="Delivered"/>
    <n v="1"/>
    <n v="1155.45"/>
    <m/>
    <m/>
    <m/>
    <m/>
    <m/>
    <m/>
    <s v="Completed"/>
    <s v="Yes"/>
    <s v="No"/>
    <m/>
    <n v="589"/>
    <n v="426"/>
    <n v="1098537.4901531704"/>
    <n v="96724.388030634553"/>
    <n v="3.9001122334455669"/>
    <s v="Hair Oil"/>
    <s v="Beauty"/>
    <s v="Beauty"/>
    <s v="Beauty"/>
    <s v="Beauty"/>
    <n v="70"/>
    <s v="Beauty"/>
    <m/>
    <n v="2023"/>
    <x v="8"/>
    <n v="30"/>
    <n v="2"/>
    <s v="Weekday"/>
    <m/>
  </r>
  <r>
    <s v="WEB-8212"/>
    <d v="2024-12-15T00:00:00"/>
    <s v="Vikram Chatterjee"/>
    <s v="Chennai"/>
    <s v="Beauty"/>
    <s v="Face Cream"/>
    <n v="2"/>
    <n v="1154.75"/>
    <s v="Credit Card"/>
    <s v="Cancelled"/>
    <n v="4"/>
    <n v="2309.5"/>
    <m/>
    <m/>
    <m/>
    <m/>
    <m/>
    <m/>
    <s v="Lost Sale"/>
    <s v="No"/>
    <s v="Yes"/>
    <m/>
    <n v="558"/>
    <n v="430"/>
    <n v="1098537.4901531704"/>
    <n v="96724.388030634553"/>
    <n v="3.9001122334455669"/>
    <s v="Face Cream"/>
    <s v="Beauty"/>
    <s v="Beauty"/>
    <s v="Beauty"/>
    <s v="Beauty"/>
    <n v="80"/>
    <s v="Beauty"/>
    <m/>
    <n v="2024"/>
    <x v="10"/>
    <n v="15"/>
    <n v="1"/>
    <s v="Weekday"/>
    <m/>
  </r>
  <r>
    <s v="WEB-5819"/>
    <d v="2024-12-14T00:00:00"/>
    <s v="Neha Kumar"/>
    <s v="Chennai"/>
    <s v="Fashion"/>
    <s v="Sunglasses"/>
    <n v="2"/>
    <n v="2473.58"/>
    <s v="Debit Card"/>
    <s v="Delivered"/>
    <n v="5"/>
    <n v="4947.16"/>
    <m/>
    <m/>
    <m/>
    <m/>
    <m/>
    <m/>
    <s v="Completed"/>
    <s v="Yes"/>
    <s v="No"/>
    <m/>
    <n v="558"/>
    <n v="430"/>
    <n v="1892867.2841657216"/>
    <n v="199432.98236095349"/>
    <n v="3.8949824970828471"/>
    <s v="Sunglasses"/>
    <s v="Fashion"/>
    <s v="Fashion"/>
    <s v="Fashion"/>
    <s v="Fashion"/>
    <n v="53"/>
    <s v="Fashion"/>
    <m/>
    <n v="2024"/>
    <x v="10"/>
    <n v="14"/>
    <n v="7"/>
    <s v="Weekday"/>
    <m/>
  </r>
  <r>
    <s v="WEB-6821"/>
    <d v="2024-10-25T00:00:00"/>
    <s v="Sanjay Singh"/>
    <s v="Bengaluru"/>
    <s v="Electronics"/>
    <s v="Smart Watch"/>
    <n v="2"/>
    <n v="1984.06"/>
    <s v="Debit Card"/>
    <s v="Returned"/>
    <n v="5"/>
    <n v="3968.12"/>
    <m/>
    <m/>
    <m/>
    <m/>
    <m/>
    <m/>
    <s v="Completed"/>
    <s v="No"/>
    <s v="No"/>
    <m/>
    <n v="567"/>
    <n v="440"/>
    <n v="2759712.3299794244"/>
    <n v="330643.50635802455"/>
    <n v="3.8641711229946525"/>
    <s v="Smart Watch"/>
    <s v="Electronics"/>
    <s v="Electronics"/>
    <s v="Electronics"/>
    <s v="Electronics"/>
    <n v="17"/>
    <s v="Electronics"/>
    <m/>
    <n v="2024"/>
    <x v="8"/>
    <n v="25"/>
    <n v="6"/>
    <s v="Weekday"/>
    <m/>
  </r>
  <r>
    <s v="WEB-9387"/>
    <d v="2024-01-08T00:00:00"/>
    <s v="Diya Kumar"/>
    <s v="Hyderabad"/>
    <s v="Beauty"/>
    <s v="Face Cream"/>
    <n v="1"/>
    <n v="692.61"/>
    <s v="Net Banking"/>
    <s v="Delivered"/>
    <n v="3"/>
    <n v="692.61"/>
    <m/>
    <m/>
    <m/>
    <m/>
    <m/>
    <m/>
    <s v="Completed"/>
    <s v="No"/>
    <s v="No"/>
    <m/>
    <n v="559"/>
    <n v="408"/>
    <n v="1098537.4901531704"/>
    <n v="96724.388030634553"/>
    <n v="3.9001122334455669"/>
    <s v="Face Cream"/>
    <s v="Beauty"/>
    <s v="Beauty"/>
    <s v="Beauty"/>
    <s v="Beauty"/>
    <n v="80"/>
    <s v="Beauty"/>
    <m/>
    <n v="2024"/>
    <x v="5"/>
    <n v="8"/>
    <n v="2"/>
    <s v="Weekday"/>
    <m/>
  </r>
  <r>
    <s v="WEB-5958"/>
    <d v="2024-09-24T00:00:00"/>
    <s v="Rahul Menon"/>
    <s v="Ahmedabad"/>
    <s v="Books"/>
    <s v="Cookbook"/>
    <n v="1"/>
    <n v="657.76"/>
    <s v="Debit Card"/>
    <s v="Delivered"/>
    <n v="5"/>
    <n v="657.76"/>
    <m/>
    <m/>
    <m/>
    <m/>
    <m/>
    <m/>
    <s v="Completed"/>
    <s v="No"/>
    <s v="No"/>
    <m/>
    <n v="589"/>
    <n v="426"/>
    <n v="594714.6477588166"/>
    <n v="60882.938065984097"/>
    <n v="3.804733727810651"/>
    <s v="Cookbook"/>
    <s v="Books"/>
    <s v="Books"/>
    <s v="Books"/>
    <s v="Books"/>
    <n v="4"/>
    <s v="Books"/>
    <m/>
    <n v="2024"/>
    <x v="1"/>
    <n v="24"/>
    <n v="3"/>
    <s v="Weekday"/>
    <m/>
  </r>
  <r>
    <s v="WEB-6380"/>
    <d v="2023-05-14T00:00:00"/>
    <s v="Aarav Singh"/>
    <s v="Kolkata"/>
    <s v="Books"/>
    <s v="Kids Story Book"/>
    <n v="1"/>
    <n v="453.69"/>
    <s v="Debit Card"/>
    <s v="Delivered"/>
    <n v="5"/>
    <n v="453.69"/>
    <m/>
    <m/>
    <m/>
    <m/>
    <m/>
    <m/>
    <s v="Completed"/>
    <s v="No"/>
    <s v="No"/>
    <m/>
    <n v="590"/>
    <n v="451"/>
    <n v="594714.6477588166"/>
    <n v="60882.938065984097"/>
    <n v="3.804733727810651"/>
    <s v="Kids Story Book"/>
    <s v="Books"/>
    <s v="Books"/>
    <s v="Books"/>
    <s v="Books"/>
    <n v="23"/>
    <s v="Books"/>
    <m/>
    <n v="2023"/>
    <x v="6"/>
    <n v="14"/>
    <n v="1"/>
    <s v="Weekday"/>
    <m/>
  </r>
  <r>
    <s v="WEB-6033"/>
    <d v="2024-05-25T00:00:00"/>
    <s v="Diya Rao"/>
    <s v="Chennai"/>
    <s v="Home &amp; Kitchen"/>
    <s v="Non-Stick Pan"/>
    <n v="1"/>
    <n v="1642.73"/>
    <s v="Debit Card"/>
    <s v="Delivered"/>
    <n v="3"/>
    <n v="1642.73"/>
    <m/>
    <m/>
    <m/>
    <m/>
    <m/>
    <m/>
    <s v="Completed"/>
    <s v="Yes"/>
    <s v="No"/>
    <m/>
    <n v="558"/>
    <n v="430"/>
    <n v="1463424.4009529033"/>
    <n v="118285.78776560788"/>
    <n v="3.8140589569160999"/>
    <s v="Non-Stick Pan"/>
    <s v="Home &amp; Kitchen"/>
    <s v="Home &amp; Kitchen"/>
    <s v="Home &amp; Kitchen"/>
    <s v="Home &amp; Kitchen"/>
    <n v="7"/>
    <s v="Home &amp; Kitchen"/>
    <m/>
    <n v="2024"/>
    <x v="6"/>
    <n v="25"/>
    <n v="7"/>
    <s v="Weekday"/>
    <m/>
  </r>
  <r>
    <s v="WEB-6899"/>
    <d v="2023-09-19T00:00:00"/>
    <s v="Saanvi Reddy"/>
    <s v="Mumbai"/>
    <s v="Electronics"/>
    <s v="Bluetooth Speaker"/>
    <n v="1"/>
    <n v="628.87"/>
    <s v="Cash On Delivery"/>
    <s v="Pending"/>
    <m/>
    <n v="628.87"/>
    <m/>
    <m/>
    <m/>
    <m/>
    <m/>
    <m/>
    <s v="Pending"/>
    <s v="No"/>
    <s v="Yes"/>
    <m/>
    <n v="619"/>
    <n v="468"/>
    <n v="2759712.3299794244"/>
    <n v="330643.50635802455"/>
    <n v="3.8641711229946525"/>
    <s v="Bluetooth Speaker"/>
    <s v="Electronics"/>
    <s v="Electronics"/>
    <s v="Electronics"/>
    <s v="Electronics"/>
    <n v="48"/>
    <s v="Electronics"/>
    <m/>
    <n v="2023"/>
    <x v="1"/>
    <n v="19"/>
    <n v="3"/>
    <s v="Weekday"/>
    <m/>
  </r>
  <r>
    <s v="WEB-5893"/>
    <d v="2023-06-14T00:00:00"/>
    <s v="Vivaan Pillai"/>
    <s v="Bengaluru"/>
    <s v="Home &amp; Kitchen"/>
    <s v="Water Bottle"/>
    <n v="1"/>
    <n v="385.93"/>
    <s v="Cash On Delivery"/>
    <s v="Delivered"/>
    <n v="4"/>
    <n v="385.93"/>
    <m/>
    <m/>
    <m/>
    <m/>
    <m/>
    <m/>
    <s v="Completed"/>
    <s v="No"/>
    <s v="No"/>
    <m/>
    <n v="567"/>
    <n v="440"/>
    <n v="1463424.4009529033"/>
    <n v="118285.78776560788"/>
    <n v="3.8140589569160999"/>
    <s v="Water Bottle"/>
    <s v="Home &amp; Kitchen"/>
    <s v="Home &amp; Kitchen"/>
    <s v="Home &amp; Kitchen"/>
    <s v="Home &amp; Kitchen"/>
    <n v="2"/>
    <s v="Home &amp; Kitchen"/>
    <m/>
    <n v="2023"/>
    <x v="11"/>
    <n v="14"/>
    <n v="4"/>
    <s v="Weekday"/>
    <m/>
  </r>
  <r>
    <s v="WEB-8942"/>
    <d v="2024-02-15T00:00:00"/>
    <s v="Simran Verma"/>
    <s v="Delhi"/>
    <s v="Fashion"/>
    <s v="Men'S T-Shirt"/>
    <n v="1"/>
    <n v="674.16"/>
    <s v="Credit Card"/>
    <s v="Delivered"/>
    <n v="4"/>
    <n v="674.16"/>
    <m/>
    <m/>
    <m/>
    <m/>
    <m/>
    <m/>
    <s v="Completed"/>
    <s v="No"/>
    <s v="No"/>
    <m/>
    <n v="573"/>
    <n v="450"/>
    <n v="1892867.2841657216"/>
    <n v="199432.98236095349"/>
    <n v="3.8949824970828471"/>
    <s v="Men'S T-Shirt"/>
    <s v="Fashion"/>
    <s v="Fashion"/>
    <s v="Fashion"/>
    <s v="Fashion"/>
    <n v="55"/>
    <s v="Fashion"/>
    <m/>
    <n v="2024"/>
    <x v="0"/>
    <n v="15"/>
    <n v="5"/>
    <s v="Weekday"/>
    <m/>
  </r>
  <r>
    <s v="WEB-7150"/>
    <d v="2024-06-22T00:00:00"/>
    <s v="Neha Patel"/>
    <s v="Mumbai"/>
    <s v="Electronics"/>
    <s v="Smart Watch"/>
    <n v="1"/>
    <n v="1679.14"/>
    <s v="Net Banking"/>
    <s v="Delivered"/>
    <n v="2"/>
    <n v="1679.14"/>
    <m/>
    <m/>
    <m/>
    <m/>
    <m/>
    <m/>
    <s v="Completed"/>
    <s v="Yes"/>
    <s v="No"/>
    <m/>
    <n v="619"/>
    <n v="468"/>
    <n v="2759712.3299794244"/>
    <n v="330643.50635802455"/>
    <n v="3.8641711229946525"/>
    <s v="Smart Watch"/>
    <s v="Electronics"/>
    <s v="Electronics"/>
    <s v="Electronics"/>
    <s v="Electronics"/>
    <n v="17"/>
    <s v="Electronics"/>
    <m/>
    <n v="2024"/>
    <x v="11"/>
    <n v="22"/>
    <n v="7"/>
    <s v="Weekday"/>
    <m/>
  </r>
  <r>
    <s v="WEB-5980"/>
    <d v="2024-09-30T00:00:00"/>
    <s v="Rahul Bose"/>
    <s v="Mumbai"/>
    <s v="Books"/>
    <s v="Kids Story Book"/>
    <n v="1"/>
    <n v="468.69"/>
    <s v="Cash On Delivery"/>
    <s v="Pending"/>
    <n v="2"/>
    <n v="468.69"/>
    <m/>
    <m/>
    <m/>
    <m/>
    <m/>
    <m/>
    <s v="Pending"/>
    <s v="No"/>
    <s v="Yes"/>
    <m/>
    <n v="619"/>
    <n v="468"/>
    <n v="594714.6477588166"/>
    <n v="60882.938065984097"/>
    <n v="3.804733727810651"/>
    <s v="Kids Story Book"/>
    <s v="Books"/>
    <s v="Books"/>
    <s v="Books"/>
    <s v="Books"/>
    <n v="23"/>
    <s v="Books"/>
    <m/>
    <n v="2024"/>
    <x v="1"/>
    <n v="30"/>
    <n v="2"/>
    <s v="Weekday"/>
    <m/>
  </r>
  <r>
    <s v="WEB-6481"/>
    <d v="2025-06-21T00:00:00"/>
    <s v="Aditya Verma"/>
    <s v="Kolkata"/>
    <s v="Books"/>
    <s v="Self-Help Book"/>
    <n v="1"/>
    <n v="214.19"/>
    <s v="Upi"/>
    <s v="Delivered"/>
    <n v="3"/>
    <n v="214.19"/>
    <m/>
    <m/>
    <m/>
    <m/>
    <m/>
    <m/>
    <s v="Completed"/>
    <s v="No"/>
    <s v="No"/>
    <m/>
    <n v="590"/>
    <n v="451"/>
    <n v="594714.6477588166"/>
    <n v="60882.938065984097"/>
    <n v="3.804733727810651"/>
    <s v="Self-Help Book"/>
    <s v="Books"/>
    <s v="Books"/>
    <s v="Books"/>
    <s v="Books"/>
    <n v="19"/>
    <s v="Books"/>
    <m/>
    <n v="2025"/>
    <x v="11"/>
    <n v="21"/>
    <n v="7"/>
    <s v="Weekday"/>
    <m/>
  </r>
  <r>
    <s v="WEB-9238"/>
    <d v="2023-08-22T00:00:00"/>
    <s v="Diya Menon"/>
    <s v="Pune"/>
    <s v="Home &amp; Kitchen"/>
    <s v="Table Lamp"/>
    <n v="1"/>
    <n v="1344.93"/>
    <s v="Upi"/>
    <s v="Pending"/>
    <n v="4"/>
    <n v="1344.93"/>
    <m/>
    <m/>
    <m/>
    <m/>
    <m/>
    <m/>
    <s v="Pending"/>
    <s v="No"/>
    <s v="Yes"/>
    <m/>
    <n v="595"/>
    <n v="444"/>
    <n v="1463424.4009529033"/>
    <n v="118285.78776560788"/>
    <n v="3.8140589569160999"/>
    <s v="Table Lamp"/>
    <s v="Home &amp; Kitchen"/>
    <s v="Home &amp; Kitchen"/>
    <s v="Home &amp; Kitchen"/>
    <s v="Home &amp; Kitchen"/>
    <n v="32"/>
    <s v="Home &amp; Kitchen"/>
    <m/>
    <n v="2023"/>
    <x v="9"/>
    <n v="22"/>
    <n v="3"/>
    <s v="Weekday"/>
    <m/>
  </r>
  <r>
    <s v="WEB-7899"/>
    <d v="2024-10-04T00:00:00"/>
    <s v="Aditya Khan"/>
    <s v="Mumbai"/>
    <s v="Fashion"/>
    <s v="Running Shoes"/>
    <n v="1"/>
    <n v="1825.89"/>
    <s v="Upi"/>
    <s v="Delivered"/>
    <n v="3"/>
    <n v="1825.89"/>
    <m/>
    <m/>
    <m/>
    <m/>
    <m/>
    <m/>
    <s v="Completed"/>
    <s v="Yes"/>
    <s v="No"/>
    <m/>
    <n v="619"/>
    <n v="468"/>
    <n v="1892867.2841657216"/>
    <n v="199432.98236095349"/>
    <n v="3.8949824970828471"/>
    <s v="Running Shoes"/>
    <s v="Fashion"/>
    <s v="Fashion"/>
    <s v="Fashion"/>
    <s v="Fashion"/>
    <n v="45"/>
    <s v="Fashion"/>
    <m/>
    <n v="2024"/>
    <x v="8"/>
    <n v="4"/>
    <n v="6"/>
    <s v="Weekday"/>
    <m/>
  </r>
  <r>
    <s v="WEB-9435"/>
    <d v="2024-10-24T00:00:00"/>
    <s v="Aditya Verma"/>
    <s v="Delhi"/>
    <s v="Home &amp; Kitchen"/>
    <s v="Led Bulb Pack"/>
    <n v="3"/>
    <n v="194.16"/>
    <s v="Upi"/>
    <s v="Delivered"/>
    <n v="4"/>
    <n v="582.48"/>
    <m/>
    <m/>
    <m/>
    <m/>
    <m/>
    <m/>
    <s v="Completed"/>
    <s v="No"/>
    <s v="No"/>
    <m/>
    <n v="573"/>
    <n v="450"/>
    <n v="1463424.4009529033"/>
    <n v="118285.78776560788"/>
    <n v="3.8140589569160999"/>
    <s v="Led Bulb Pack"/>
    <s v="Home &amp; Kitchen"/>
    <s v="Home &amp; Kitchen"/>
    <s v="Home &amp; Kitchen"/>
    <s v="Home &amp; Kitchen"/>
    <n v="76"/>
    <s v="Home &amp; Kitchen"/>
    <m/>
    <n v="2024"/>
    <x v="8"/>
    <n v="24"/>
    <n v="5"/>
    <s v="Weekday"/>
    <m/>
  </r>
  <r>
    <s v="WEB-8885"/>
    <d v="2023-01-25T00:00:00"/>
    <s v="Aditya Gupta"/>
    <s v="Not Provided"/>
    <s v="Books"/>
    <s v="Fiction Novel"/>
    <n v="1"/>
    <n v="423.93"/>
    <s v="Upi"/>
    <s v="Delivered"/>
    <n v="5"/>
    <n v="423.93"/>
    <m/>
    <m/>
    <m/>
    <m/>
    <m/>
    <m/>
    <s v="Completed"/>
    <s v="No"/>
    <s v="No"/>
    <m/>
    <n v="50"/>
    <n v="37"/>
    <n v="594714.6477588166"/>
    <n v="60882.938065984097"/>
    <n v="3.804733727810651"/>
    <s v="Fiction Novel"/>
    <s v="Books"/>
    <s v="Books"/>
    <s v="Books"/>
    <s v="Books"/>
    <n v="11"/>
    <s v="Books"/>
    <m/>
    <n v="2023"/>
    <x v="5"/>
    <n v="25"/>
    <n v="4"/>
    <s v="Weekday"/>
    <m/>
  </r>
  <r>
    <s v="WEB-6487"/>
    <d v="2023-04-29T00:00:00"/>
    <s v="Saanvi Malhotra"/>
    <s v="Mumbai"/>
    <s v="Fashion"/>
    <s v="Women'S Kurti"/>
    <n v="3"/>
    <n v="1731.06"/>
    <s v="Credit Card"/>
    <s v="Delivered"/>
    <n v="5"/>
    <n v="5193.18"/>
    <m/>
    <m/>
    <m/>
    <m/>
    <m/>
    <m/>
    <s v="Completed"/>
    <s v="Yes"/>
    <s v="No"/>
    <m/>
    <n v="619"/>
    <n v="468"/>
    <n v="1892867.2841657216"/>
    <n v="199432.98236095349"/>
    <n v="3.8949824970828471"/>
    <s v="Women'S Kurti"/>
    <s v="Fashion"/>
    <s v="Fashion"/>
    <s v="Fashion"/>
    <s v="Fashion"/>
    <n v="15"/>
    <s v="Fashion"/>
    <m/>
    <n v="2023"/>
    <x v="7"/>
    <n v="29"/>
    <n v="7"/>
    <s v="Weekday"/>
    <m/>
  </r>
  <r>
    <s v="WEB-9539"/>
    <d v="2023-02-18T00:00:00"/>
    <s v="Vivaan Pillai"/>
    <s v="Mumbai"/>
    <s v="Beauty"/>
    <s v="Hair Oil"/>
    <n v="1"/>
    <n v="1078.47"/>
    <s v="Cash On Delivery"/>
    <s v="Delivered"/>
    <n v="5"/>
    <n v="1078.47"/>
    <m/>
    <m/>
    <m/>
    <m/>
    <m/>
    <m/>
    <s v="Completed"/>
    <s v="Yes"/>
    <s v="No"/>
    <m/>
    <n v="619"/>
    <n v="468"/>
    <n v="1098537.4901531704"/>
    <n v="96724.388030634553"/>
    <n v="3.9001122334455669"/>
    <s v="Hair Oil"/>
    <s v="Beauty"/>
    <s v="Beauty"/>
    <s v="Beauty"/>
    <s v="Beauty"/>
    <n v="70"/>
    <s v="Beauty"/>
    <m/>
    <n v="2023"/>
    <x v="0"/>
    <n v="18"/>
    <n v="7"/>
    <s v="Weekday"/>
    <m/>
  </r>
  <r>
    <s v="WEB-8361"/>
    <d v="2025-02-15T00:00:00"/>
    <s v="Vivaan Iyer"/>
    <s v="Ahmedabad"/>
    <s v="Beauty"/>
    <s v="Lipstick"/>
    <n v="2"/>
    <n v="121.47"/>
    <s v="Cash On Delivery"/>
    <s v="Delivered"/>
    <n v="5"/>
    <n v="242.94"/>
    <m/>
    <m/>
    <m/>
    <m/>
    <m/>
    <m/>
    <s v="Completed"/>
    <s v="No"/>
    <s v="No"/>
    <m/>
    <n v="589"/>
    <n v="426"/>
    <n v="1098537.4901531704"/>
    <n v="96724.388030634553"/>
    <n v="3.9001122334455669"/>
    <s v="Lipstick"/>
    <s v="Beauty"/>
    <s v="Beauty"/>
    <s v="Beauty"/>
    <s v="Beauty"/>
    <n v="10"/>
    <s v="Beauty"/>
    <m/>
    <n v="2025"/>
    <x v="0"/>
    <n v="15"/>
    <n v="7"/>
    <s v="Weekday"/>
    <m/>
  </r>
  <r>
    <s v="WEB-5175"/>
    <d v="2024-01-31T00:00:00"/>
    <s v="Rohan Patel"/>
    <s v="Pune"/>
    <s v="Beauty"/>
    <s v="Shampoo 200Ml"/>
    <n v="1"/>
    <n v="463.68"/>
    <s v="Upi"/>
    <s v="Delivered"/>
    <n v="4"/>
    <n v="463.68"/>
    <m/>
    <m/>
    <m/>
    <m/>
    <m/>
    <m/>
    <s v="Completed"/>
    <s v="No"/>
    <s v="No"/>
    <m/>
    <n v="595"/>
    <n v="444"/>
    <n v="1098537.4901531704"/>
    <n v="96724.388030634553"/>
    <n v="3.9001122334455669"/>
    <s v="Shampoo 200Ml"/>
    <s v="Beauty"/>
    <s v="Beauty"/>
    <s v="Beauty"/>
    <s v="Beauty"/>
    <n v="64"/>
    <s v="Beauty"/>
    <m/>
    <n v="2024"/>
    <x v="5"/>
    <n v="31"/>
    <n v="4"/>
    <s v="Weekday"/>
    <m/>
  </r>
  <r>
    <s v="WEB-8975"/>
    <d v="2024-09-06T00:00:00"/>
    <s v="Neha Khan"/>
    <s v="Hyderabad"/>
    <s v="Books"/>
    <s v="Notebook Set"/>
    <n v="1"/>
    <n v="428.43"/>
    <s v="Debit Card"/>
    <s v="Returned"/>
    <n v="4"/>
    <n v="428.43"/>
    <m/>
    <m/>
    <m/>
    <m/>
    <m/>
    <m/>
    <s v="Completed"/>
    <s v="No"/>
    <s v="No"/>
    <m/>
    <n v="559"/>
    <n v="408"/>
    <n v="594714.6477588166"/>
    <n v="60882.938065984097"/>
    <n v="3.804733727810651"/>
    <s v="Notebook Set"/>
    <s v="Books"/>
    <s v="Books"/>
    <s v="Books"/>
    <s v="Books"/>
    <n v="20"/>
    <s v="Books"/>
    <m/>
    <n v="2024"/>
    <x v="1"/>
    <n v="6"/>
    <n v="6"/>
    <s v="Weekday"/>
    <m/>
  </r>
  <r>
    <s v="WEB-8119"/>
    <d v="2025-02-27T00:00:00"/>
    <s v="Simran Sharma"/>
    <s v="Delhi"/>
    <s v="Fashion"/>
    <s v="Sunglasses"/>
    <n v="1"/>
    <n v="764.96"/>
    <s v="Upi"/>
    <s v="Delivered"/>
    <n v="2"/>
    <n v="764.96"/>
    <m/>
    <m/>
    <m/>
    <m/>
    <m/>
    <m/>
    <s v="Completed"/>
    <s v="No"/>
    <s v="No"/>
    <m/>
    <n v="573"/>
    <n v="450"/>
    <n v="1892867.2841657216"/>
    <n v="199432.98236095349"/>
    <n v="3.8949824970828471"/>
    <s v="Sunglasses"/>
    <s v="Fashion"/>
    <s v="Fashion"/>
    <s v="Fashion"/>
    <s v="Fashion"/>
    <n v="53"/>
    <s v="Fashion"/>
    <m/>
    <n v="2025"/>
    <x v="0"/>
    <n v="27"/>
    <n v="5"/>
    <s v="Weekday"/>
    <m/>
  </r>
  <r>
    <s v="WEB-8943"/>
    <d v="2024-08-22T00:00:00"/>
    <s v="Kavya Reddy"/>
    <s v="Ahmedabad"/>
    <s v="Home &amp; Kitchen"/>
    <s v="Non-Stick Pan"/>
    <n v="1"/>
    <n v="444.53"/>
    <s v="Upi"/>
    <s v="Delivered"/>
    <n v="2"/>
    <n v="444.53"/>
    <m/>
    <m/>
    <m/>
    <m/>
    <m/>
    <m/>
    <s v="Completed"/>
    <s v="No"/>
    <s v="No"/>
    <m/>
    <n v="589"/>
    <n v="426"/>
    <n v="1463424.4009529033"/>
    <n v="118285.78776560788"/>
    <n v="3.8140589569160999"/>
    <s v="Non-Stick Pan"/>
    <s v="Home &amp; Kitchen"/>
    <s v="Home &amp; Kitchen"/>
    <s v="Home &amp; Kitchen"/>
    <s v="Home &amp; Kitchen"/>
    <n v="7"/>
    <s v="Home &amp; Kitchen"/>
    <m/>
    <n v="2024"/>
    <x v="9"/>
    <n v="22"/>
    <n v="5"/>
    <s v="Weekday"/>
    <m/>
  </r>
  <r>
    <s v="WEB-5921"/>
    <d v="2025-04-13T00:00:00"/>
    <s v="Saanvi Khan"/>
    <s v="Ahmedabad"/>
    <s v="Books"/>
    <s v="Notebook Set"/>
    <n v="1"/>
    <n v="454.58"/>
    <s v="Cash On Delivery"/>
    <s v="Delivered"/>
    <n v="5"/>
    <n v="454.58"/>
    <m/>
    <m/>
    <m/>
    <m/>
    <m/>
    <m/>
    <s v="Completed"/>
    <s v="No"/>
    <s v="No"/>
    <m/>
    <n v="589"/>
    <n v="426"/>
    <n v="594714.6477588166"/>
    <n v="60882.938065984097"/>
    <n v="3.804733727810651"/>
    <s v="Notebook Set"/>
    <s v="Books"/>
    <s v="Books"/>
    <s v="Books"/>
    <s v="Books"/>
    <n v="20"/>
    <s v="Books"/>
    <m/>
    <n v="2025"/>
    <x v="7"/>
    <n v="13"/>
    <n v="1"/>
    <s v="Weekday"/>
    <m/>
  </r>
  <r>
    <s v="WEB-8829"/>
    <d v="2024-08-10T00:00:00"/>
    <s v="Vikram Chatterjee"/>
    <s v="Bengaluru"/>
    <s v="Fashion"/>
    <s v="Running Shoes"/>
    <n v="1"/>
    <n v="356.23"/>
    <s v="Net Banking"/>
    <s v="Cancelled"/>
    <n v="1"/>
    <n v="356.23"/>
    <m/>
    <m/>
    <m/>
    <m/>
    <m/>
    <m/>
    <s v="Lost Sale"/>
    <s v="No"/>
    <s v="Yes"/>
    <m/>
    <n v="567"/>
    <n v="440"/>
    <n v="1892867.2841657216"/>
    <n v="199432.98236095349"/>
    <n v="3.8949824970828471"/>
    <s v="Running Shoes"/>
    <s v="Fashion"/>
    <s v="Fashion"/>
    <s v="Fashion"/>
    <s v="Fashion"/>
    <n v="45"/>
    <s v="Fashion"/>
    <m/>
    <n v="2024"/>
    <x v="9"/>
    <n v="10"/>
    <n v="7"/>
    <s v="Weekday"/>
    <m/>
  </r>
  <r>
    <s v="WEB-5508"/>
    <d v="2024-04-23T00:00:00"/>
    <s v="Rahul Verma"/>
    <s v="Pune"/>
    <s v="Books"/>
    <s v="Self-Help Book"/>
    <n v="2"/>
    <n v="384.89"/>
    <s v="Debit Card"/>
    <s v="Delivered"/>
    <n v="5"/>
    <n v="769.78"/>
    <m/>
    <m/>
    <m/>
    <m/>
    <m/>
    <m/>
    <s v="Completed"/>
    <s v="No"/>
    <s v="No"/>
    <m/>
    <n v="595"/>
    <n v="444"/>
    <n v="594714.6477588166"/>
    <n v="60882.938065984097"/>
    <n v="3.804733727810651"/>
    <s v="Self-Help Book"/>
    <s v="Books"/>
    <s v="Books"/>
    <s v="Books"/>
    <s v="Books"/>
    <n v="19"/>
    <s v="Books"/>
    <m/>
    <n v="2024"/>
    <x v="7"/>
    <n v="23"/>
    <n v="3"/>
    <s v="Weekday"/>
    <m/>
  </r>
  <r>
    <s v="WEB-7578"/>
    <d v="2023-04-14T00:00:00"/>
    <s v="Kavya Malhotra"/>
    <s v="Chennai"/>
    <s v="Electronics"/>
    <s v="Wireless Earbuds"/>
    <n v="1"/>
    <n v="748.83"/>
    <s v="Upi"/>
    <s v="Pending"/>
    <n v="3"/>
    <n v="748.83"/>
    <m/>
    <m/>
    <m/>
    <m/>
    <m/>
    <m/>
    <s v="Pending"/>
    <s v="No"/>
    <s v="Yes"/>
    <m/>
    <n v="558"/>
    <n v="430"/>
    <n v="2759712.3299794244"/>
    <n v="330643.50635802455"/>
    <n v="3.8641711229946525"/>
    <s v="Wireless Earbuds"/>
    <s v="Electronics"/>
    <s v="Electronics"/>
    <s v="Electronics"/>
    <s v="Electronics"/>
    <n v="12"/>
    <s v="Electronics"/>
    <m/>
    <n v="2023"/>
    <x v="7"/>
    <n v="14"/>
    <n v="6"/>
    <s v="Weekday"/>
    <m/>
  </r>
  <r>
    <s v="WEB-5602"/>
    <d v="2025-04-14T00:00:00"/>
    <s v="Arjun Iyer"/>
    <s v="Pune"/>
    <s v="Home &amp; Kitchen"/>
    <s v="Led Bulb Pack"/>
    <n v="1"/>
    <n v="1032.5899999999999"/>
    <s v="Debit Card"/>
    <s v="Delivered"/>
    <n v="4"/>
    <n v="1032.5899999999999"/>
    <m/>
    <m/>
    <m/>
    <m/>
    <m/>
    <m/>
    <s v="Completed"/>
    <s v="Yes"/>
    <s v="No"/>
    <m/>
    <n v="595"/>
    <n v="444"/>
    <n v="1463424.4009529033"/>
    <n v="118285.78776560788"/>
    <n v="3.8140589569160999"/>
    <s v="Led Bulb Pack"/>
    <s v="Home &amp; Kitchen"/>
    <s v="Home &amp; Kitchen"/>
    <s v="Home &amp; Kitchen"/>
    <s v="Home &amp; Kitchen"/>
    <n v="76"/>
    <s v="Home &amp; Kitchen"/>
    <m/>
    <n v="2025"/>
    <x v="7"/>
    <n v="14"/>
    <n v="2"/>
    <s v="Weekday"/>
    <m/>
  </r>
  <r>
    <s v="WEB-8544"/>
    <d v="2024-04-13T00:00:00"/>
    <s v="Pooja Malhotra"/>
    <s v="Delhi"/>
    <s v="Fashion"/>
    <s v="Women'S Kurti"/>
    <n v="1"/>
    <n v="340.03"/>
    <s v="Credit Card"/>
    <s v="Delivered"/>
    <n v="4"/>
    <n v="340.03"/>
    <m/>
    <m/>
    <m/>
    <m/>
    <m/>
    <m/>
    <s v="Completed"/>
    <s v="No"/>
    <s v="No"/>
    <m/>
    <n v="573"/>
    <n v="450"/>
    <n v="1892867.2841657216"/>
    <n v="199432.98236095349"/>
    <n v="3.8949824970828471"/>
    <s v="Women'S Kurti"/>
    <s v="Fashion"/>
    <s v="Fashion"/>
    <s v="Fashion"/>
    <s v="Fashion"/>
    <n v="15"/>
    <s v="Fashion"/>
    <m/>
    <n v="2024"/>
    <x v="7"/>
    <n v="13"/>
    <n v="7"/>
    <s v="Weekday"/>
    <m/>
  </r>
  <r>
    <s v="WEB-7295"/>
    <d v="2024-04-17T00:00:00"/>
    <s v="Meera Chatterjee"/>
    <s v="Ahmedabad"/>
    <s v="Books"/>
    <s v="Self-Help Book"/>
    <n v="1"/>
    <n v="587.98"/>
    <s v="Upi"/>
    <s v="Delivered"/>
    <n v="5"/>
    <n v="587.98"/>
    <m/>
    <m/>
    <m/>
    <m/>
    <m/>
    <m/>
    <s v="Completed"/>
    <s v="No"/>
    <s v="No"/>
    <m/>
    <n v="589"/>
    <n v="426"/>
    <n v="594714.6477588166"/>
    <n v="60882.938065984097"/>
    <n v="3.804733727810651"/>
    <s v="Self-Help Book"/>
    <s v="Books"/>
    <s v="Books"/>
    <s v="Books"/>
    <s v="Books"/>
    <n v="19"/>
    <s v="Books"/>
    <m/>
    <n v="2024"/>
    <x v="7"/>
    <n v="17"/>
    <n v="4"/>
    <s v="Weekday"/>
    <m/>
  </r>
  <r>
    <s v="WEB-5654"/>
    <d v="2024-02-29T00:00:00"/>
    <s v="Karan Singh"/>
    <s v="Delhi"/>
    <s v="Books"/>
    <s v="Fiction Novel"/>
    <n v="2"/>
    <n v="399.57"/>
    <s v="Upi"/>
    <s v="Delivered"/>
    <n v="5"/>
    <n v="799.14"/>
    <m/>
    <m/>
    <m/>
    <m/>
    <m/>
    <m/>
    <s v="Completed"/>
    <s v="No"/>
    <s v="No"/>
    <m/>
    <n v="573"/>
    <n v="450"/>
    <n v="594714.6477588166"/>
    <n v="60882.938065984097"/>
    <n v="3.804733727810651"/>
    <s v="Fiction Novel"/>
    <s v="Books"/>
    <s v="Books"/>
    <s v="Books"/>
    <s v="Books"/>
    <n v="11"/>
    <s v="Books"/>
    <m/>
    <n v="2024"/>
    <x v="0"/>
    <n v="29"/>
    <n v="5"/>
    <s v="Weekday"/>
    <m/>
  </r>
  <r>
    <s v="WEB-9670"/>
    <d v="2025-01-26T00:00:00"/>
    <s v="Ishaan Chatterjee"/>
    <s v="Kolkata"/>
    <s v="Books"/>
    <s v="Cookbook"/>
    <n v="1"/>
    <n v="543.73"/>
    <s v="Net Banking"/>
    <s v="Delivered"/>
    <m/>
    <n v="543.73"/>
    <m/>
    <m/>
    <m/>
    <m/>
    <m/>
    <m/>
    <s v="Completed"/>
    <s v="No"/>
    <s v="No"/>
    <m/>
    <n v="590"/>
    <n v="451"/>
    <n v="594714.6477588166"/>
    <n v="60882.938065984097"/>
    <n v="3.804733727810651"/>
    <s v="Cookbook"/>
    <s v="Books"/>
    <s v="Books"/>
    <s v="Books"/>
    <s v="Books"/>
    <n v="4"/>
    <s v="Books"/>
    <m/>
    <n v="2025"/>
    <x v="5"/>
    <n v="26"/>
    <n v="1"/>
    <s v="Weekday"/>
    <m/>
  </r>
  <r>
    <s v="WEB-8463"/>
    <d v="2023-12-10T00:00:00"/>
    <s v="Simran Chatterjee"/>
    <s v="Chennai"/>
    <s v="Home &amp; Kitchen"/>
    <s v="Storage Box"/>
    <n v="1"/>
    <n v="296.47000000000003"/>
    <s v="Net Banking"/>
    <s v="Delivered"/>
    <n v="4"/>
    <n v="296.47000000000003"/>
    <m/>
    <m/>
    <m/>
    <m/>
    <m/>
    <m/>
    <s v="Completed"/>
    <s v="No"/>
    <s v="No"/>
    <m/>
    <n v="558"/>
    <n v="430"/>
    <n v="1463424.4009529033"/>
    <n v="118285.78776560788"/>
    <n v="3.8140589569160999"/>
    <s v="Storage Box"/>
    <s v="Home &amp; Kitchen"/>
    <s v="Home &amp; Kitchen"/>
    <s v="Home &amp; Kitchen"/>
    <s v="Home &amp; Kitchen"/>
    <n v="8"/>
    <s v="Home &amp; Kitchen"/>
    <m/>
    <n v="2023"/>
    <x v="10"/>
    <n v="10"/>
    <n v="1"/>
    <s v="Weekday"/>
    <m/>
  </r>
  <r>
    <s v="WEB-5871"/>
    <d v="2024-07-30T00:00:00"/>
    <s v="Vikram Singh"/>
    <s v="Hyderabad"/>
    <s v="Fashion"/>
    <s v="Sunglasses"/>
    <n v="1"/>
    <n v="2190.61"/>
    <s v="Net Banking"/>
    <s v="Delivered"/>
    <n v="3"/>
    <n v="2190.61"/>
    <m/>
    <m/>
    <m/>
    <m/>
    <m/>
    <m/>
    <s v="Completed"/>
    <s v="Yes"/>
    <s v="No"/>
    <m/>
    <n v="559"/>
    <n v="408"/>
    <n v="1892867.2841657216"/>
    <n v="199432.98236095349"/>
    <n v="3.8949824970828471"/>
    <s v="Sunglasses"/>
    <s v="Fashion"/>
    <s v="Fashion"/>
    <s v="Fashion"/>
    <s v="Fashion"/>
    <n v="53"/>
    <s v="Fashion"/>
    <m/>
    <n v="2024"/>
    <x v="2"/>
    <n v="30"/>
    <n v="3"/>
    <s v="Weekday"/>
    <m/>
  </r>
  <r>
    <s v="WEB-7927"/>
    <d v="2023-01-27T00:00:00"/>
    <s v="Ishaan Kumar"/>
    <s v="Chennai"/>
    <s v="Books"/>
    <s v="Self-Help Book"/>
    <n v="2"/>
    <n v="178.73"/>
    <s v="Credit Card"/>
    <s v="Cancelled"/>
    <n v="4"/>
    <n v="357.46"/>
    <m/>
    <m/>
    <m/>
    <m/>
    <m/>
    <m/>
    <s v="Lost Sale"/>
    <s v="No"/>
    <s v="Yes"/>
    <m/>
    <n v="558"/>
    <n v="430"/>
    <n v="594714.6477588166"/>
    <n v="60882.938065984097"/>
    <n v="3.804733727810651"/>
    <s v="Self-Help Book"/>
    <s v="Books"/>
    <s v="Books"/>
    <s v="Books"/>
    <s v="Books"/>
    <n v="19"/>
    <s v="Books"/>
    <m/>
    <n v="2023"/>
    <x v="5"/>
    <n v="27"/>
    <n v="6"/>
    <s v="Weekday"/>
    <m/>
  </r>
  <r>
    <s v="WEB-9549"/>
    <d v="2025-03-08T00:00:00"/>
    <s v="Vikram Reddy"/>
    <s v="Bengaluru"/>
    <s v="Electronics"/>
    <s v="Smart Watch"/>
    <n v="1"/>
    <n v="392.38"/>
    <s v="Cash On Delivery"/>
    <s v="Returned"/>
    <n v="5"/>
    <n v="392.38"/>
    <m/>
    <m/>
    <m/>
    <m/>
    <m/>
    <m/>
    <s v="Completed"/>
    <s v="No"/>
    <s v="No"/>
    <m/>
    <n v="567"/>
    <n v="440"/>
    <n v="2759712.3299794244"/>
    <n v="330643.50635802455"/>
    <n v="3.8641711229946525"/>
    <s v="Smart Watch"/>
    <s v="Electronics"/>
    <s v="Electronics"/>
    <s v="Electronics"/>
    <s v="Electronics"/>
    <n v="17"/>
    <s v="Electronics"/>
    <m/>
    <n v="2025"/>
    <x v="4"/>
    <n v="8"/>
    <n v="7"/>
    <s v="Weekday"/>
    <m/>
  </r>
  <r>
    <s v="WEB-7073"/>
    <d v="2023-02-22T00:00:00"/>
    <s v="Aditya Kumar"/>
    <s v="Hyderabad"/>
    <s v="Home &amp; Kitchen"/>
    <s v="Led Bulb Pack"/>
    <n v="1"/>
    <n v="337.26"/>
    <s v="Net Banking"/>
    <s v="Delivered"/>
    <n v="4"/>
    <n v="337.26"/>
    <m/>
    <m/>
    <m/>
    <m/>
    <m/>
    <m/>
    <s v="Completed"/>
    <s v="No"/>
    <s v="No"/>
    <m/>
    <n v="559"/>
    <n v="408"/>
    <n v="1463424.4009529033"/>
    <n v="118285.78776560788"/>
    <n v="3.8140589569160999"/>
    <s v="Led Bulb Pack"/>
    <s v="Home &amp; Kitchen"/>
    <s v="Home &amp; Kitchen"/>
    <s v="Home &amp; Kitchen"/>
    <s v="Home &amp; Kitchen"/>
    <n v="76"/>
    <s v="Home &amp; Kitchen"/>
    <m/>
    <n v="2023"/>
    <x v="0"/>
    <n v="22"/>
    <n v="4"/>
    <s v="Weekday"/>
    <m/>
  </r>
  <r>
    <s v="WEB-8393"/>
    <d v="2024-12-22T00:00:00"/>
    <s v="Rahul Das"/>
    <s v="Bengaluru"/>
    <s v="Fashion"/>
    <s v="Women'S Kurti"/>
    <n v="2"/>
    <n v="269.27999999999997"/>
    <s v="Cash On Delivery"/>
    <s v="Delivered"/>
    <n v="4"/>
    <n v="538.55999999999995"/>
    <m/>
    <m/>
    <m/>
    <m/>
    <m/>
    <m/>
    <s v="Completed"/>
    <s v="No"/>
    <s v="No"/>
    <m/>
    <n v="567"/>
    <n v="440"/>
    <n v="1892867.2841657216"/>
    <n v="199432.98236095349"/>
    <n v="3.8949824970828471"/>
    <s v="Women'S Kurti"/>
    <s v="Fashion"/>
    <s v="Fashion"/>
    <s v="Fashion"/>
    <s v="Fashion"/>
    <n v="15"/>
    <s v="Fashion"/>
    <m/>
    <n v="2024"/>
    <x v="10"/>
    <n v="22"/>
    <n v="1"/>
    <s v="Weekday"/>
    <m/>
  </r>
  <r>
    <s v="WEB-6233"/>
    <d v="2024-08-30T00:00:00"/>
    <s v="Pooja Malhotra"/>
    <s v="Mumbai"/>
    <s v="Books"/>
    <s v="Self-Help Book"/>
    <n v="2"/>
    <n v="690.43"/>
    <s v="Upi"/>
    <s v="Delivered"/>
    <n v="3"/>
    <n v="1380.86"/>
    <m/>
    <m/>
    <m/>
    <m/>
    <m/>
    <m/>
    <s v="Completed"/>
    <s v="Yes"/>
    <s v="No"/>
    <m/>
    <n v="619"/>
    <n v="468"/>
    <n v="594714.6477588166"/>
    <n v="60882.938065984097"/>
    <n v="3.804733727810651"/>
    <s v="Self-Help Book"/>
    <s v="Books"/>
    <s v="Books"/>
    <s v="Books"/>
    <s v="Books"/>
    <n v="19"/>
    <s v="Books"/>
    <m/>
    <n v="2024"/>
    <x v="9"/>
    <n v="30"/>
    <n v="6"/>
    <s v="Weekday"/>
    <m/>
  </r>
  <r>
    <s v="WEB-7961"/>
    <d v="2025-01-31T00:00:00"/>
    <s v="Neha Gupta"/>
    <s v="Delhi"/>
    <s v="Home &amp; Kitchen"/>
    <s v="Led Bulb Pack"/>
    <n v="1"/>
    <n v="811.24"/>
    <s v="Net Banking"/>
    <s v="Delivered"/>
    <n v="2"/>
    <n v="811.24"/>
    <m/>
    <m/>
    <m/>
    <m/>
    <m/>
    <m/>
    <s v="Completed"/>
    <s v="No"/>
    <s v="No"/>
    <m/>
    <n v="573"/>
    <n v="450"/>
    <n v="1463424.4009529033"/>
    <n v="118285.78776560788"/>
    <n v="3.8140589569160999"/>
    <s v="Led Bulb Pack"/>
    <s v="Home &amp; Kitchen"/>
    <s v="Home &amp; Kitchen"/>
    <s v="Home &amp; Kitchen"/>
    <s v="Home &amp; Kitchen"/>
    <n v="76"/>
    <s v="Home &amp; Kitchen"/>
    <m/>
    <n v="2025"/>
    <x v="5"/>
    <n v="31"/>
    <n v="6"/>
    <s v="Weekday"/>
    <m/>
  </r>
  <r>
    <s v="WEB-5272"/>
    <d v="2024-11-23T00:00:00"/>
    <s v="Ananya Bose"/>
    <s v="Kolkata"/>
    <s v="Home &amp; Kitchen"/>
    <s v="Table Lamp"/>
    <n v="1"/>
    <n v="1530.56"/>
    <s v="Cash On Delivery"/>
    <s v="Delivered"/>
    <n v="4"/>
    <n v="1530.56"/>
    <m/>
    <m/>
    <m/>
    <m/>
    <m/>
    <m/>
    <s v="Completed"/>
    <s v="Yes"/>
    <s v="No"/>
    <m/>
    <n v="590"/>
    <n v="451"/>
    <n v="1463424.4009529033"/>
    <n v="118285.78776560788"/>
    <n v="3.8140589569160999"/>
    <s v="Table Lamp"/>
    <s v="Home &amp; Kitchen"/>
    <s v="Home &amp; Kitchen"/>
    <s v="Home &amp; Kitchen"/>
    <s v="Home &amp; Kitchen"/>
    <n v="32"/>
    <s v="Home &amp; Kitchen"/>
    <m/>
    <n v="2024"/>
    <x v="3"/>
    <n v="23"/>
    <n v="7"/>
    <s v="Weekday"/>
    <m/>
  </r>
  <r>
    <s v="WEB-7321"/>
    <d v="2023-06-16T00:00:00"/>
    <s v="Meera Kumar"/>
    <s v="Not Provided"/>
    <s v="Electronics"/>
    <s v="Smart Watch"/>
    <n v="2"/>
    <n v="1478.4"/>
    <s v="Cash On Delivery"/>
    <s v="Delivered"/>
    <n v="4"/>
    <n v="2956.8"/>
    <m/>
    <m/>
    <m/>
    <m/>
    <m/>
    <m/>
    <s v="Completed"/>
    <s v="Yes"/>
    <s v="No"/>
    <m/>
    <n v="50"/>
    <n v="37"/>
    <n v="2759712.3299794244"/>
    <n v="330643.50635802455"/>
    <n v="3.8641711229946525"/>
    <s v="Smart Watch"/>
    <s v="Electronics"/>
    <s v="Electronics"/>
    <s v="Electronics"/>
    <s v="Electronics"/>
    <n v="17"/>
    <s v="Electronics"/>
    <m/>
    <n v="2023"/>
    <x v="11"/>
    <n v="16"/>
    <n v="6"/>
    <s v="Weekday"/>
    <m/>
  </r>
  <r>
    <s v="WEB-8273"/>
    <d v="2023-08-07T00:00:00"/>
    <s v="Ishaan Kumar"/>
    <s v="Bengaluru"/>
    <s v="Books"/>
    <s v="Cookbook"/>
    <n v="1"/>
    <n v="198.81"/>
    <s v="Cash On Delivery"/>
    <s v="Delivered"/>
    <n v="4"/>
    <n v="198.81"/>
    <m/>
    <m/>
    <m/>
    <m/>
    <m/>
    <m/>
    <s v="Completed"/>
    <s v="No"/>
    <s v="No"/>
    <m/>
    <n v="567"/>
    <n v="440"/>
    <n v="594714.6477588166"/>
    <n v="60882.938065984097"/>
    <n v="3.804733727810651"/>
    <s v="Cookbook"/>
    <s v="Books"/>
    <s v="Books"/>
    <s v="Books"/>
    <s v="Books"/>
    <n v="4"/>
    <s v="Books"/>
    <m/>
    <n v="2023"/>
    <x v="9"/>
    <n v="7"/>
    <n v="2"/>
    <s v="Weekend"/>
    <m/>
  </r>
  <r>
    <s v="WEB-7332"/>
    <d v="2023-03-08T00:00:00"/>
    <s v="Meera Bose"/>
    <s v="Kolkata"/>
    <s v="Books"/>
    <s v="Notebook Set"/>
    <n v="1"/>
    <n v="274.11"/>
    <s v="Upi"/>
    <s v="Delivered"/>
    <n v="4"/>
    <n v="274.11"/>
    <m/>
    <m/>
    <m/>
    <m/>
    <m/>
    <m/>
    <s v="Completed"/>
    <s v="No"/>
    <s v="No"/>
    <m/>
    <n v="590"/>
    <n v="451"/>
    <n v="594714.6477588166"/>
    <n v="60882.938065984097"/>
    <n v="3.804733727810651"/>
    <s v="Notebook Set"/>
    <s v="Books"/>
    <s v="Books"/>
    <s v="Books"/>
    <s v="Books"/>
    <n v="20"/>
    <s v="Books"/>
    <m/>
    <n v="2023"/>
    <x v="4"/>
    <n v="8"/>
    <n v="4"/>
    <s v="Weekday"/>
    <m/>
  </r>
  <r>
    <s v="WEB-7249"/>
    <d v="2024-03-20T00:00:00"/>
    <s v="Kavya Chatterjee"/>
    <s v="Ahmedabad"/>
    <s v="Fashion"/>
    <s v="Running Shoes"/>
    <n v="1"/>
    <n v="2410.9499999999998"/>
    <s v="Cash On Delivery"/>
    <s v="Delivered"/>
    <n v="4"/>
    <n v="2410.9499999999998"/>
    <m/>
    <m/>
    <m/>
    <m/>
    <m/>
    <m/>
    <s v="Completed"/>
    <s v="Yes"/>
    <s v="No"/>
    <m/>
    <n v="589"/>
    <n v="426"/>
    <n v="1892867.2841657216"/>
    <n v="199432.98236095349"/>
    <n v="3.8949824970828471"/>
    <s v="Running Shoes"/>
    <s v="Fashion"/>
    <s v="Fashion"/>
    <s v="Fashion"/>
    <s v="Fashion"/>
    <n v="45"/>
    <s v="Fashion"/>
    <m/>
    <n v="2024"/>
    <x v="4"/>
    <n v="20"/>
    <n v="4"/>
    <s v="Weekday"/>
    <m/>
  </r>
  <r>
    <s v="WEB-8167"/>
    <d v="2025-04-21T00:00:00"/>
    <s v="Diya Iyer"/>
    <s v="Chennai"/>
    <s v="Home &amp; Kitchen"/>
    <s v="Led Bulb Pack"/>
    <n v="3"/>
    <n v="1644.66"/>
    <s v="Net Banking"/>
    <s v="Delivered"/>
    <n v="5"/>
    <n v="4933.9800000000005"/>
    <m/>
    <m/>
    <m/>
    <m/>
    <m/>
    <m/>
    <s v="Completed"/>
    <s v="Yes"/>
    <s v="No"/>
    <m/>
    <n v="558"/>
    <n v="430"/>
    <n v="1463424.4009529033"/>
    <n v="118285.78776560788"/>
    <n v="3.8140589569160999"/>
    <s v="Led Bulb Pack"/>
    <s v="Home &amp; Kitchen"/>
    <s v="Home &amp; Kitchen"/>
    <s v="Home &amp; Kitchen"/>
    <s v="Home &amp; Kitchen"/>
    <n v="76"/>
    <s v="Home &amp; Kitchen"/>
    <m/>
    <n v="2025"/>
    <x v="7"/>
    <n v="21"/>
    <n v="2"/>
    <s v="Weekday"/>
    <m/>
  </r>
  <r>
    <s v="WEB-7041"/>
    <d v="2024-01-04T00:00:00"/>
    <s v="Pooja Sharma"/>
    <s v="Pune"/>
    <s v="Home &amp; Kitchen"/>
    <s v="Water Bottle"/>
    <n v="3"/>
    <n v="1714.61"/>
    <s v="Debit Card"/>
    <s v="Delivered"/>
    <n v="3"/>
    <n v="5143.83"/>
    <m/>
    <m/>
    <m/>
    <m/>
    <m/>
    <m/>
    <s v="Completed"/>
    <s v="Yes"/>
    <s v="No"/>
    <m/>
    <n v="595"/>
    <n v="444"/>
    <n v="1463424.4009529033"/>
    <n v="118285.78776560788"/>
    <n v="3.8140589569160999"/>
    <s v="Water Bottle"/>
    <s v="Home &amp; Kitchen"/>
    <s v="Home &amp; Kitchen"/>
    <s v="Home &amp; Kitchen"/>
    <s v="Home &amp; Kitchen"/>
    <n v="2"/>
    <s v="Home &amp; Kitchen"/>
    <m/>
    <n v="2024"/>
    <x v="5"/>
    <n v="4"/>
    <n v="5"/>
    <s v="Weekday"/>
    <m/>
  </r>
  <r>
    <s v="WEB-7839"/>
    <d v="2023-09-03T00:00:00"/>
    <s v="Tanya Malhotra"/>
    <s v="Bengaluru"/>
    <s v="Beauty"/>
    <s v="Hair Oil"/>
    <n v="2"/>
    <n v="269.58"/>
    <s v="Cash On Delivery"/>
    <s v="Delivered"/>
    <m/>
    <n v="539.16"/>
    <m/>
    <m/>
    <m/>
    <m/>
    <m/>
    <m/>
    <s v="Completed"/>
    <s v="No"/>
    <s v="No"/>
    <m/>
    <n v="567"/>
    <n v="440"/>
    <n v="1098537.4901531704"/>
    <n v="96724.388030634553"/>
    <n v="3.9001122334455669"/>
    <s v="Hair Oil"/>
    <s v="Beauty"/>
    <s v="Beauty"/>
    <s v="Beauty"/>
    <s v="Beauty"/>
    <n v="70"/>
    <s v="Beauty"/>
    <m/>
    <n v="2023"/>
    <x v="1"/>
    <n v="3"/>
    <n v="1"/>
    <s v="Weekday"/>
    <m/>
  </r>
  <r>
    <s v="WEB-7259"/>
    <d v="2024-04-08T00:00:00"/>
    <s v="Saanvi Singh"/>
    <s v="Kolkata"/>
    <s v="Beauty"/>
    <s v="Lipstick"/>
    <n v="3"/>
    <n v="1322.58"/>
    <s v="Net Banking"/>
    <s v="Delivered"/>
    <m/>
    <n v="3967.74"/>
    <m/>
    <m/>
    <m/>
    <m/>
    <m/>
    <m/>
    <s v="Completed"/>
    <s v="Yes"/>
    <s v="No"/>
    <m/>
    <n v="590"/>
    <n v="451"/>
    <n v="1098537.4901531704"/>
    <n v="96724.388030634553"/>
    <n v="3.9001122334455669"/>
    <s v="Lipstick"/>
    <s v="Beauty"/>
    <s v="Beauty"/>
    <s v="Beauty"/>
    <s v="Beauty"/>
    <n v="10"/>
    <s v="Beauty"/>
    <m/>
    <n v="2024"/>
    <x v="7"/>
    <n v="8"/>
    <n v="2"/>
    <s v="Weekday"/>
    <m/>
  </r>
  <r>
    <s v="WEB-8175"/>
    <d v="2025-05-02T00:00:00"/>
    <s v="Aditya Singh"/>
    <s v="Ahmedabad"/>
    <s v="Electronics"/>
    <s v="Wireless Earbuds"/>
    <n v="1"/>
    <n v="714.28"/>
    <s v="Credit Card"/>
    <s v="Delivered"/>
    <n v="5"/>
    <n v="714.28"/>
    <m/>
    <m/>
    <m/>
    <m/>
    <m/>
    <m/>
    <s v="Completed"/>
    <s v="No"/>
    <s v="No"/>
    <m/>
    <n v="589"/>
    <n v="426"/>
    <n v="2759712.3299794244"/>
    <n v="330643.50635802455"/>
    <n v="3.8641711229946525"/>
    <s v="Wireless Earbuds"/>
    <s v="Electronics"/>
    <s v="Electronics"/>
    <s v="Electronics"/>
    <s v="Electronics"/>
    <n v="12"/>
    <s v="Electronics"/>
    <m/>
    <n v="2025"/>
    <x v="6"/>
    <n v="2"/>
    <n v="6"/>
    <s v="Weekday"/>
    <m/>
  </r>
  <r>
    <s v="WEB-5524"/>
    <d v="2025-03-24T00:00:00"/>
    <s v="Kavya Kapoor"/>
    <s v="Hyderabad"/>
    <s v="Beauty"/>
    <s v="Face Cream"/>
    <n v="2"/>
    <n v="99.92"/>
    <s v="Net Banking"/>
    <s v="Delivered"/>
    <n v="4"/>
    <n v="199.84"/>
    <m/>
    <m/>
    <m/>
    <m/>
    <m/>
    <m/>
    <s v="Completed"/>
    <s v="No"/>
    <s v="No"/>
    <m/>
    <n v="559"/>
    <n v="408"/>
    <n v="1098537.4901531704"/>
    <n v="96724.388030634553"/>
    <n v="3.9001122334455669"/>
    <s v="Face Cream"/>
    <s v="Beauty"/>
    <s v="Beauty"/>
    <s v="Beauty"/>
    <s v="Beauty"/>
    <n v="80"/>
    <s v="Beauty"/>
    <m/>
    <n v="2025"/>
    <x v="4"/>
    <n v="24"/>
    <n v="2"/>
    <s v="Weekday"/>
    <m/>
  </r>
  <r>
    <s v="WEB-7876"/>
    <d v="2024-04-24T00:00:00"/>
    <s v="Meera Singh"/>
    <s v="Mumbai"/>
    <s v="Home &amp; Kitchen"/>
    <s v="Non-Stick Pan"/>
    <n v="2"/>
    <n v="644.34"/>
    <s v="Debit Card"/>
    <s v="Delivered"/>
    <n v="3"/>
    <n v="1288.68"/>
    <m/>
    <m/>
    <m/>
    <m/>
    <m/>
    <m/>
    <s v="Completed"/>
    <s v="Yes"/>
    <s v="No"/>
    <m/>
    <n v="619"/>
    <n v="468"/>
    <n v="1463424.4009529033"/>
    <n v="118285.78776560788"/>
    <n v="3.8140589569160999"/>
    <s v="Non-Stick Pan"/>
    <s v="Home &amp; Kitchen"/>
    <s v="Home &amp; Kitchen"/>
    <s v="Home &amp; Kitchen"/>
    <s v="Home &amp; Kitchen"/>
    <n v="7"/>
    <s v="Home &amp; Kitchen"/>
    <m/>
    <n v="2024"/>
    <x v="7"/>
    <n v="24"/>
    <n v="4"/>
    <s v="Weekday"/>
    <m/>
  </r>
  <r>
    <s v="WEB-8001"/>
    <d v="2024-02-18T00:00:00"/>
    <s v="Rohan Joshi"/>
    <s v="Bengaluru"/>
    <s v="Home &amp; Kitchen"/>
    <s v="Storage Box"/>
    <n v="3"/>
    <n v="1818.77"/>
    <s v="Debit Card"/>
    <s v="Pending"/>
    <n v="4"/>
    <n v="5456.3099999999995"/>
    <m/>
    <m/>
    <m/>
    <m/>
    <m/>
    <m/>
    <s v="Pending"/>
    <s v="No"/>
    <s v="Yes"/>
    <m/>
    <n v="567"/>
    <n v="440"/>
    <n v="1463424.4009529033"/>
    <n v="118285.78776560788"/>
    <n v="3.8140589569160999"/>
    <s v="Storage Box"/>
    <s v="Home &amp; Kitchen"/>
    <s v="Home &amp; Kitchen"/>
    <s v="Home &amp; Kitchen"/>
    <s v="Home &amp; Kitchen"/>
    <n v="8"/>
    <s v="Home &amp; Kitchen"/>
    <m/>
    <n v="2024"/>
    <x v="0"/>
    <n v="18"/>
    <n v="1"/>
    <s v="Weekday"/>
    <m/>
  </r>
  <r>
    <s v="WEB-9039"/>
    <d v="2024-05-04T00:00:00"/>
    <s v="Neha Singh"/>
    <s v="Kolkata"/>
    <s v="Home &amp; Kitchen"/>
    <s v="Non-Stick Pan"/>
    <n v="1"/>
    <n v="1433.68"/>
    <s v="Net Banking"/>
    <s v="Delivered"/>
    <n v="3"/>
    <n v="1433.68"/>
    <m/>
    <m/>
    <m/>
    <m/>
    <m/>
    <m/>
    <s v="Completed"/>
    <s v="Yes"/>
    <s v="No"/>
    <m/>
    <n v="590"/>
    <n v="451"/>
    <n v="1463424.4009529033"/>
    <n v="118285.78776560788"/>
    <n v="3.8140589569160999"/>
    <s v="Non-Stick Pan"/>
    <s v="Home &amp; Kitchen"/>
    <s v="Home &amp; Kitchen"/>
    <s v="Home &amp; Kitchen"/>
    <s v="Home &amp; Kitchen"/>
    <n v="7"/>
    <s v="Home &amp; Kitchen"/>
    <m/>
    <n v="2024"/>
    <x v="6"/>
    <n v="4"/>
    <n v="7"/>
    <s v="Weekday"/>
    <m/>
  </r>
  <r>
    <s v="WEB-9318"/>
    <d v="2023-01-05T00:00:00"/>
    <s v="Aarav Gupta"/>
    <s v="Kolkata"/>
    <s v="Home &amp; Kitchen"/>
    <s v="Led Bulb Pack"/>
    <n v="3"/>
    <n v="1641.89"/>
    <s v="Upi"/>
    <s v="Delivered"/>
    <n v="4"/>
    <n v="4925.67"/>
    <m/>
    <m/>
    <m/>
    <m/>
    <m/>
    <m/>
    <s v="Completed"/>
    <s v="Yes"/>
    <s v="No"/>
    <m/>
    <n v="590"/>
    <n v="451"/>
    <n v="1463424.4009529033"/>
    <n v="118285.78776560788"/>
    <n v="3.8140589569160999"/>
    <s v="Led Bulb Pack"/>
    <s v="Home &amp; Kitchen"/>
    <s v="Home &amp; Kitchen"/>
    <s v="Home &amp; Kitchen"/>
    <s v="Home &amp; Kitchen"/>
    <n v="76"/>
    <s v="Home &amp; Kitchen"/>
    <m/>
    <n v="2023"/>
    <x v="5"/>
    <n v="5"/>
    <n v="5"/>
    <s v="Weekday"/>
    <m/>
  </r>
  <r>
    <s v="WEB-8660"/>
    <d v="2023-02-07T00:00:00"/>
    <s v="Saanvi Khan"/>
    <s v="Delhi"/>
    <s v="Books"/>
    <s v="Notebook Set"/>
    <n v="1"/>
    <n v="459.93"/>
    <s v="Credit Card"/>
    <s v="Delivered"/>
    <n v="4"/>
    <n v="459.93"/>
    <m/>
    <m/>
    <m/>
    <m/>
    <m/>
    <m/>
    <s v="Completed"/>
    <s v="No"/>
    <s v="No"/>
    <m/>
    <n v="573"/>
    <n v="450"/>
    <n v="594714.6477588166"/>
    <n v="60882.938065984097"/>
    <n v="3.804733727810651"/>
    <s v="Notebook Set"/>
    <s v="Books"/>
    <s v="Books"/>
    <s v="Books"/>
    <s v="Books"/>
    <n v="20"/>
    <s v="Books"/>
    <m/>
    <n v="2023"/>
    <x v="0"/>
    <n v="7"/>
    <n v="3"/>
    <s v="Weekend"/>
    <m/>
  </r>
  <r>
    <s v="WEB-8142"/>
    <d v="2023-07-14T00:00:00"/>
    <s v="Karan Pillai"/>
    <s v="Ahmedabad"/>
    <s v="Books"/>
    <s v="Self-Help Book"/>
    <n v="2"/>
    <n v="665.57"/>
    <s v="Debit Card"/>
    <s v="Delivered"/>
    <n v="5"/>
    <n v="1331.14"/>
    <m/>
    <m/>
    <m/>
    <m/>
    <m/>
    <m/>
    <s v="Completed"/>
    <s v="Yes"/>
    <s v="No"/>
    <m/>
    <n v="589"/>
    <n v="426"/>
    <n v="594714.6477588166"/>
    <n v="60882.938065984097"/>
    <n v="3.804733727810651"/>
    <s v="Self-Help Book"/>
    <s v="Books"/>
    <s v="Books"/>
    <s v="Books"/>
    <s v="Books"/>
    <n v="19"/>
    <s v="Books"/>
    <m/>
    <n v="2023"/>
    <x v="2"/>
    <n v="14"/>
    <n v="6"/>
    <s v="Weekday"/>
    <m/>
  </r>
  <r>
    <s v="WEB-8135"/>
    <d v="2024-12-08T00:00:00"/>
    <s v="Diya Patel"/>
    <s v="Delhi"/>
    <s v="Fashion"/>
    <s v="Women'S Kurti"/>
    <n v="1"/>
    <n v="1049.51"/>
    <s v="Upi"/>
    <s v="Cancelled"/>
    <n v="5"/>
    <n v="1049.51"/>
    <m/>
    <m/>
    <m/>
    <m/>
    <m/>
    <m/>
    <s v="Lost Sale"/>
    <s v="No"/>
    <s v="Yes"/>
    <m/>
    <n v="573"/>
    <n v="450"/>
    <n v="1892867.2841657216"/>
    <n v="199432.98236095349"/>
    <n v="3.8949824970828471"/>
    <s v="Women'S Kurti"/>
    <s v="Fashion"/>
    <s v="Fashion"/>
    <s v="Fashion"/>
    <s v="Fashion"/>
    <n v="15"/>
    <s v="Fashion"/>
    <m/>
    <n v="2024"/>
    <x v="10"/>
    <n v="8"/>
    <n v="1"/>
    <s v="Weekday"/>
    <m/>
  </r>
  <r>
    <s v="WEB-5492"/>
    <d v="2024-12-06T00:00:00"/>
    <s v="Rahul Joshi"/>
    <s v="Bengaluru"/>
    <s v="Books"/>
    <s v="Cookbook"/>
    <n v="2"/>
    <n v="193.3"/>
    <s v="Cash On Delivery"/>
    <s v="Delivered"/>
    <n v="5"/>
    <n v="386.6"/>
    <m/>
    <m/>
    <m/>
    <m/>
    <m/>
    <m/>
    <s v="Completed"/>
    <s v="No"/>
    <s v="No"/>
    <m/>
    <n v="567"/>
    <n v="440"/>
    <n v="594714.6477588166"/>
    <n v="60882.938065984097"/>
    <n v="3.804733727810651"/>
    <s v="Cookbook"/>
    <s v="Books"/>
    <s v="Books"/>
    <s v="Books"/>
    <s v="Books"/>
    <n v="4"/>
    <s v="Books"/>
    <m/>
    <n v="2024"/>
    <x v="10"/>
    <n v="6"/>
    <n v="6"/>
    <s v="Weekday"/>
    <m/>
  </r>
  <r>
    <s v="WEB-5096"/>
    <d v="2025-05-01T00:00:00"/>
    <s v="Rohan Kapoor"/>
    <s v="Delhi"/>
    <s v="Home &amp; Kitchen"/>
    <s v="Led Bulb Pack"/>
    <n v="3"/>
    <n v="1859.81"/>
    <s v="Upi"/>
    <s v="Delivered"/>
    <n v="4"/>
    <n v="5579.43"/>
    <m/>
    <m/>
    <m/>
    <m/>
    <m/>
    <m/>
    <s v="Completed"/>
    <s v="Yes"/>
    <s v="No"/>
    <m/>
    <n v="573"/>
    <n v="450"/>
    <n v="1463424.4009529033"/>
    <n v="118285.78776560788"/>
    <n v="3.8140589569160999"/>
    <s v="Led Bulb Pack"/>
    <s v="Home &amp; Kitchen"/>
    <s v="Home &amp; Kitchen"/>
    <s v="Home &amp; Kitchen"/>
    <s v="Home &amp; Kitchen"/>
    <n v="76"/>
    <s v="Home &amp; Kitchen"/>
    <m/>
    <n v="2025"/>
    <x v="6"/>
    <n v="1"/>
    <n v="5"/>
    <s v="Weekend"/>
    <m/>
  </r>
  <r>
    <s v="WEB-6757"/>
    <d v="2024-08-24T00:00:00"/>
    <s v="Vikram Menon"/>
    <s v="Mumbai"/>
    <s v="Beauty"/>
    <s v="Hair Oil"/>
    <n v="1"/>
    <n v="514.51"/>
    <s v="Cash On Delivery"/>
    <s v="Delivered"/>
    <n v="3"/>
    <n v="514.51"/>
    <m/>
    <m/>
    <m/>
    <m/>
    <m/>
    <m/>
    <s v="Completed"/>
    <s v="No"/>
    <s v="No"/>
    <m/>
    <n v="619"/>
    <n v="468"/>
    <n v="1098537.4901531704"/>
    <n v="96724.388030634553"/>
    <n v="3.9001122334455669"/>
    <s v="Hair Oil"/>
    <s v="Beauty"/>
    <s v="Beauty"/>
    <s v="Beauty"/>
    <s v="Beauty"/>
    <n v="70"/>
    <s v="Beauty"/>
    <m/>
    <n v="2024"/>
    <x v="9"/>
    <n v="24"/>
    <n v="7"/>
    <s v="Weekday"/>
    <m/>
  </r>
  <r>
    <s v="WEB-9331"/>
    <d v="2023-11-12T00:00:00"/>
    <s v="Vikram Malhotra"/>
    <s v="Hyderabad"/>
    <s v="Fashion"/>
    <s v="Women'S Kurti"/>
    <n v="1"/>
    <n v="1706.7"/>
    <s v="Credit Card"/>
    <s v="Delivered"/>
    <n v="4"/>
    <n v="1706.7"/>
    <m/>
    <m/>
    <m/>
    <m/>
    <m/>
    <m/>
    <s v="Completed"/>
    <s v="Yes"/>
    <s v="No"/>
    <m/>
    <n v="559"/>
    <n v="408"/>
    <n v="1892867.2841657216"/>
    <n v="199432.98236095349"/>
    <n v="3.8949824970828471"/>
    <s v="Women'S Kurti"/>
    <s v="Fashion"/>
    <s v="Fashion"/>
    <s v="Fashion"/>
    <s v="Fashion"/>
    <n v="15"/>
    <s v="Fashion"/>
    <m/>
    <n v="2023"/>
    <x v="3"/>
    <n v="12"/>
    <n v="1"/>
    <s v="Weekday"/>
    <m/>
  </r>
  <r>
    <s v="WEB-9344"/>
    <d v="2025-02-19T00:00:00"/>
    <s v="Aditya Menon"/>
    <s v="Hyderabad"/>
    <s v="Books"/>
    <s v="Kids Story Book"/>
    <n v="2"/>
    <n v="323.04000000000002"/>
    <s v="Net Banking"/>
    <s v="Cancelled"/>
    <n v="1"/>
    <n v="646.08000000000004"/>
    <m/>
    <m/>
    <m/>
    <m/>
    <m/>
    <m/>
    <s v="Lost Sale"/>
    <s v="No"/>
    <s v="Yes"/>
    <m/>
    <n v="559"/>
    <n v="408"/>
    <n v="594714.6477588166"/>
    <n v="60882.938065984097"/>
    <n v="3.804733727810651"/>
    <s v="Kids Story Book"/>
    <s v="Books"/>
    <s v="Books"/>
    <s v="Books"/>
    <s v="Books"/>
    <n v="23"/>
    <s v="Books"/>
    <m/>
    <n v="2025"/>
    <x v="0"/>
    <n v="19"/>
    <n v="4"/>
    <s v="Weekday"/>
    <m/>
  </r>
  <r>
    <s v="WEB-8055"/>
    <d v="2023-08-12T00:00:00"/>
    <s v="Ananya Gupta"/>
    <s v="Mumbai"/>
    <s v="Electronics"/>
    <s v="Smart Watch"/>
    <n v="1"/>
    <n v="557.48"/>
    <s v="Upi"/>
    <s v="Cancelled"/>
    <n v="4"/>
    <n v="557.48"/>
    <m/>
    <m/>
    <m/>
    <m/>
    <m/>
    <m/>
    <s v="Lost Sale"/>
    <s v="No"/>
    <s v="Yes"/>
    <m/>
    <n v="619"/>
    <n v="468"/>
    <n v="2759712.3299794244"/>
    <n v="330643.50635802455"/>
    <n v="3.8641711229946525"/>
    <s v="Smart Watch"/>
    <s v="Electronics"/>
    <s v="Electronics"/>
    <s v="Electronics"/>
    <s v="Electronics"/>
    <n v="17"/>
    <s v="Electronics"/>
    <m/>
    <n v="2023"/>
    <x v="9"/>
    <n v="12"/>
    <n v="7"/>
    <s v="Weekday"/>
    <m/>
  </r>
  <r>
    <s v="WEB-5104"/>
    <d v="2025-02-21T00:00:00"/>
    <s v="Rahul Nair"/>
    <s v="Mumbai"/>
    <s v="Home &amp; Kitchen"/>
    <s v="Storage Box"/>
    <n v="2"/>
    <n v="1338.26"/>
    <s v="Net Banking"/>
    <s v="Cancelled"/>
    <n v="1"/>
    <n v="2676.52"/>
    <m/>
    <m/>
    <m/>
    <m/>
    <m/>
    <m/>
    <s v="Lost Sale"/>
    <s v="No"/>
    <s v="Yes"/>
    <m/>
    <n v="619"/>
    <n v="468"/>
    <n v="1463424.4009529033"/>
    <n v="118285.78776560788"/>
    <n v="3.8140589569160999"/>
    <s v="Storage Box"/>
    <s v="Home &amp; Kitchen"/>
    <s v="Home &amp; Kitchen"/>
    <s v="Home &amp; Kitchen"/>
    <s v="Home &amp; Kitchen"/>
    <n v="8"/>
    <s v="Home &amp; Kitchen"/>
    <m/>
    <n v="2025"/>
    <x v="0"/>
    <n v="21"/>
    <n v="6"/>
    <s v="Weekday"/>
    <m/>
  </r>
  <r>
    <s v="WEB-6691"/>
    <d v="2024-03-12T00:00:00"/>
    <s v="Diya Gupta"/>
    <s v="Hyderabad"/>
    <s v="Books"/>
    <s v="Self-Help Book"/>
    <n v="1"/>
    <n v="303.63"/>
    <s v="Credit Card"/>
    <s v="Delivered"/>
    <n v="1"/>
    <n v="303.63"/>
    <m/>
    <m/>
    <m/>
    <m/>
    <m/>
    <m/>
    <s v="Completed"/>
    <s v="No"/>
    <s v="No"/>
    <m/>
    <n v="559"/>
    <n v="408"/>
    <n v="594714.6477588166"/>
    <n v="60882.938065984097"/>
    <n v="3.804733727810651"/>
    <s v="Self-Help Book"/>
    <s v="Books"/>
    <s v="Books"/>
    <s v="Books"/>
    <s v="Books"/>
    <n v="19"/>
    <s v="Books"/>
    <m/>
    <n v="2024"/>
    <x v="4"/>
    <n v="12"/>
    <n v="3"/>
    <s v="Weekday"/>
    <m/>
  </r>
  <r>
    <s v="WEB-7902"/>
    <d v="2023-12-23T00:00:00"/>
    <s v="Rohan Sharma"/>
    <s v="Pune"/>
    <s v="Electronics"/>
    <s v="Power Bank 10000Mah"/>
    <n v="1"/>
    <n v="2370.38"/>
    <s v="Debit Card"/>
    <s v="Delivered"/>
    <n v="5"/>
    <n v="2370.38"/>
    <m/>
    <m/>
    <m/>
    <m/>
    <m/>
    <m/>
    <s v="Completed"/>
    <s v="Yes"/>
    <s v="No"/>
    <m/>
    <n v="595"/>
    <n v="444"/>
    <n v="2759712.3299794244"/>
    <n v="330643.50635802455"/>
    <n v="3.8641711229946525"/>
    <s v="Power Bank 10000Mah"/>
    <s v="Electronics"/>
    <s v="Electronics"/>
    <s v="Electronics"/>
    <s v="Electronics"/>
    <n v="3"/>
    <s v="Electronics"/>
    <m/>
    <n v="2023"/>
    <x v="10"/>
    <n v="23"/>
    <n v="7"/>
    <s v="Weekday"/>
    <m/>
  </r>
  <r>
    <s v="WEB-5454"/>
    <d v="2023-07-12T00:00:00"/>
    <s v="Aarav Pillai"/>
    <s v="Mumbai"/>
    <s v="Fashion"/>
    <s v="Sunglasses"/>
    <n v="2"/>
    <n v="1045.53"/>
    <s v="Upi"/>
    <s v="Delivered"/>
    <n v="3"/>
    <n v="2091.06"/>
    <m/>
    <m/>
    <m/>
    <m/>
    <m/>
    <m/>
    <s v="Completed"/>
    <s v="Yes"/>
    <s v="No"/>
    <m/>
    <n v="619"/>
    <n v="468"/>
    <n v="1892867.2841657216"/>
    <n v="199432.98236095349"/>
    <n v="3.8949824970828471"/>
    <s v="Sunglasses"/>
    <s v="Fashion"/>
    <s v="Fashion"/>
    <s v="Fashion"/>
    <s v="Fashion"/>
    <n v="53"/>
    <s v="Fashion"/>
    <m/>
    <n v="2023"/>
    <x v="2"/>
    <n v="12"/>
    <n v="4"/>
    <s v="Weekday"/>
    <m/>
  </r>
  <r>
    <s v="WEB-6624"/>
    <d v="2023-02-08T00:00:00"/>
    <s v="Tanya Patel"/>
    <s v="Chennai"/>
    <s v="Home &amp; Kitchen"/>
    <s v="Water Bottle"/>
    <n v="2"/>
    <n v="1561.7"/>
    <s v="Upi"/>
    <s v="Delivered"/>
    <n v="4"/>
    <n v="3123.4"/>
    <m/>
    <m/>
    <m/>
    <m/>
    <m/>
    <m/>
    <s v="Completed"/>
    <s v="Yes"/>
    <s v="No"/>
    <m/>
    <n v="558"/>
    <n v="430"/>
    <n v="1463424.4009529033"/>
    <n v="118285.78776560788"/>
    <n v="3.8140589569160999"/>
    <s v="Water Bottle"/>
    <s v="Home &amp; Kitchen"/>
    <s v="Home &amp; Kitchen"/>
    <s v="Home &amp; Kitchen"/>
    <s v="Home &amp; Kitchen"/>
    <n v="2"/>
    <s v="Home &amp; Kitchen"/>
    <m/>
    <n v="2023"/>
    <x v="0"/>
    <n v="8"/>
    <n v="4"/>
    <s v="Weekday"/>
    <m/>
  </r>
  <r>
    <s v="WEB-6468"/>
    <d v="2024-11-20T00:00:00"/>
    <s v="Riya Patel"/>
    <s v="Kolkata"/>
    <s v="Electronics"/>
    <s v="Usb Cable"/>
    <n v="1"/>
    <n v="2886.21"/>
    <s v="Debit Card"/>
    <s v="Delivered"/>
    <n v="5"/>
    <n v="2886.21"/>
    <m/>
    <m/>
    <m/>
    <m/>
    <m/>
    <m/>
    <s v="Completed"/>
    <s v="Yes"/>
    <s v="No"/>
    <m/>
    <n v="590"/>
    <n v="451"/>
    <n v="2759712.3299794244"/>
    <n v="330643.50635802455"/>
    <n v="3.8641711229946525"/>
    <s v="Usb Cable"/>
    <s v="Electronics"/>
    <s v="Electronics"/>
    <s v="Electronics"/>
    <s v="Electronics"/>
    <n v="13"/>
    <s v="Electronics"/>
    <m/>
    <n v="2024"/>
    <x v="3"/>
    <n v="20"/>
    <n v="4"/>
    <s v="Weekday"/>
    <m/>
  </r>
  <r>
    <s v="WEB-9224"/>
    <d v="2023-04-06T00:00:00"/>
    <s v="Ananya Kumar"/>
    <s v="Bengaluru"/>
    <s v="Beauty"/>
    <s v="Shampoo 200Ml"/>
    <n v="3"/>
    <n v="348.36"/>
    <s v="Upi"/>
    <s v="Delivered"/>
    <m/>
    <n v="1045.08"/>
    <m/>
    <m/>
    <m/>
    <m/>
    <m/>
    <m/>
    <s v="Completed"/>
    <s v="Yes"/>
    <s v="No"/>
    <m/>
    <n v="567"/>
    <n v="440"/>
    <n v="1098537.4901531704"/>
    <n v="96724.388030634553"/>
    <n v="3.9001122334455669"/>
    <s v="Shampoo 200Ml"/>
    <s v="Beauty"/>
    <s v="Beauty"/>
    <s v="Beauty"/>
    <s v="Beauty"/>
    <n v="64"/>
    <s v="Beauty"/>
    <m/>
    <n v="2023"/>
    <x v="7"/>
    <n v="6"/>
    <n v="5"/>
    <s v="Weekday"/>
    <m/>
  </r>
  <r>
    <s v="WEB-7448"/>
    <d v="2023-11-15T00:00:00"/>
    <s v="Ishaan Verma"/>
    <s v="Chennai"/>
    <s v="Books"/>
    <s v="Notebook Set"/>
    <n v="2"/>
    <n v="514.86"/>
    <s v="Credit Card"/>
    <s v="Delivered"/>
    <n v="5"/>
    <n v="1029.72"/>
    <m/>
    <m/>
    <m/>
    <m/>
    <m/>
    <m/>
    <s v="Completed"/>
    <s v="Yes"/>
    <s v="No"/>
    <m/>
    <n v="558"/>
    <n v="430"/>
    <n v="594714.6477588166"/>
    <n v="60882.938065984097"/>
    <n v="3.804733727810651"/>
    <s v="Notebook Set"/>
    <s v="Books"/>
    <s v="Books"/>
    <s v="Books"/>
    <s v="Books"/>
    <n v="20"/>
    <s v="Books"/>
    <m/>
    <n v="2023"/>
    <x v="3"/>
    <n v="15"/>
    <n v="4"/>
    <s v="Weekday"/>
    <m/>
  </r>
  <r>
    <s v="WEB-6717"/>
    <d v="2023-05-30T00:00:00"/>
    <s v="Vikram Pillai"/>
    <s v="Hyderabad"/>
    <s v="Home &amp; Kitchen"/>
    <s v="Water Bottle"/>
    <n v="1"/>
    <n v="1192.6300000000001"/>
    <s v="Debit Card"/>
    <s v="Delivered"/>
    <n v="2"/>
    <n v="1192.6300000000001"/>
    <m/>
    <m/>
    <m/>
    <m/>
    <m/>
    <m/>
    <s v="Completed"/>
    <s v="Yes"/>
    <s v="No"/>
    <m/>
    <n v="559"/>
    <n v="408"/>
    <n v="1463424.4009529033"/>
    <n v="118285.78776560788"/>
    <n v="3.8140589569160999"/>
    <s v="Water Bottle"/>
    <s v="Home &amp; Kitchen"/>
    <s v="Home &amp; Kitchen"/>
    <s v="Home &amp; Kitchen"/>
    <s v="Home &amp; Kitchen"/>
    <n v="2"/>
    <s v="Home &amp; Kitchen"/>
    <m/>
    <n v="2023"/>
    <x v="6"/>
    <n v="30"/>
    <n v="3"/>
    <s v="Weekday"/>
    <m/>
  </r>
  <r>
    <s v="WEB-5583"/>
    <d v="2024-10-18T00:00:00"/>
    <s v="Meera Mehta"/>
    <s v="Kolkata"/>
    <s v="Books"/>
    <s v="Fiction Novel"/>
    <n v="3"/>
    <n v="524.70000000000005"/>
    <s v="Cash On Delivery"/>
    <s v="Delivered"/>
    <n v="4"/>
    <n v="1574.1000000000001"/>
    <m/>
    <m/>
    <m/>
    <m/>
    <m/>
    <m/>
    <s v="Completed"/>
    <s v="Yes"/>
    <s v="No"/>
    <m/>
    <n v="590"/>
    <n v="451"/>
    <n v="594714.6477588166"/>
    <n v="60882.938065984097"/>
    <n v="3.804733727810651"/>
    <s v="Fiction Novel"/>
    <s v="Books"/>
    <s v="Books"/>
    <s v="Books"/>
    <s v="Books"/>
    <n v="11"/>
    <s v="Books"/>
    <m/>
    <n v="2024"/>
    <x v="8"/>
    <n v="18"/>
    <n v="6"/>
    <s v="Weekday"/>
    <m/>
  </r>
  <r>
    <s v="WEB-6801"/>
    <d v="2023-03-22T00:00:00"/>
    <s v="Karan Malhotra"/>
    <s v="Bengaluru"/>
    <s v="Home &amp; Kitchen"/>
    <s v="Led Bulb Pack"/>
    <n v="2"/>
    <n v="290.83999999999997"/>
    <s v="Upi"/>
    <s v="Returned"/>
    <n v="5"/>
    <n v="581.67999999999995"/>
    <m/>
    <m/>
    <m/>
    <m/>
    <m/>
    <m/>
    <s v="Completed"/>
    <s v="No"/>
    <s v="No"/>
    <m/>
    <n v="567"/>
    <n v="440"/>
    <n v="1463424.4009529033"/>
    <n v="118285.78776560788"/>
    <n v="3.8140589569160999"/>
    <s v="Led Bulb Pack"/>
    <s v="Home &amp; Kitchen"/>
    <s v="Home &amp; Kitchen"/>
    <s v="Home &amp; Kitchen"/>
    <s v="Home &amp; Kitchen"/>
    <n v="76"/>
    <s v="Home &amp; Kitchen"/>
    <m/>
    <n v="2023"/>
    <x v="4"/>
    <n v="22"/>
    <n v="4"/>
    <s v="Weekday"/>
    <m/>
  </r>
  <r>
    <s v="WEB-5724"/>
    <d v="2024-04-09T00:00:00"/>
    <s v="Riya Patel"/>
    <s v="Bengaluru"/>
    <s v="Fashion"/>
    <s v="Men'S T-Shirt"/>
    <n v="3"/>
    <n v="2261.7399999999998"/>
    <s v="Debit Card"/>
    <s v="Delivered"/>
    <n v="4"/>
    <n v="6785.2199999999993"/>
    <m/>
    <m/>
    <m/>
    <m/>
    <m/>
    <m/>
    <s v="Completed"/>
    <s v="Yes"/>
    <s v="No"/>
    <m/>
    <n v="567"/>
    <n v="440"/>
    <n v="1892867.2841657216"/>
    <n v="199432.98236095349"/>
    <n v="3.8949824970828471"/>
    <s v="Men'S T-Shirt"/>
    <s v="Fashion"/>
    <s v="Fashion"/>
    <s v="Fashion"/>
    <s v="Fashion"/>
    <n v="55"/>
    <s v="Fashion"/>
    <m/>
    <n v="2024"/>
    <x v="7"/>
    <n v="9"/>
    <n v="3"/>
    <s v="Weekday"/>
    <m/>
  </r>
  <r>
    <s v="WEB-8952"/>
    <d v="2024-08-21T00:00:00"/>
    <s v="Arjun Nair"/>
    <s v="Pune"/>
    <s v="Fashion"/>
    <s v="Sunglasses"/>
    <n v="1"/>
    <n v="2230.46"/>
    <s v="Debit Card"/>
    <s v="Delivered"/>
    <m/>
    <n v="2230.46"/>
    <m/>
    <m/>
    <m/>
    <m/>
    <m/>
    <m/>
    <s v="Completed"/>
    <s v="Yes"/>
    <s v="No"/>
    <m/>
    <n v="595"/>
    <n v="444"/>
    <n v="1892867.2841657216"/>
    <n v="199432.98236095349"/>
    <n v="3.8949824970828471"/>
    <s v="Sunglasses"/>
    <s v="Fashion"/>
    <s v="Fashion"/>
    <s v="Fashion"/>
    <s v="Fashion"/>
    <n v="53"/>
    <s v="Fashion"/>
    <m/>
    <n v="2024"/>
    <x v="9"/>
    <n v="21"/>
    <n v="4"/>
    <s v="Weekday"/>
    <m/>
  </r>
  <r>
    <s v="WEB-5361"/>
    <d v="2024-03-04T00:00:00"/>
    <s v="Tanya Kapoor"/>
    <s v="Ahmedabad"/>
    <s v="Electronics"/>
    <s v="Wireless Earbuds"/>
    <n v="1"/>
    <n v="2220.71"/>
    <s v="Upi"/>
    <s v="Delivered"/>
    <n v="5"/>
    <n v="2220.71"/>
    <m/>
    <m/>
    <m/>
    <m/>
    <m/>
    <m/>
    <s v="Completed"/>
    <s v="Yes"/>
    <s v="No"/>
    <m/>
    <n v="589"/>
    <n v="426"/>
    <n v="2759712.3299794244"/>
    <n v="330643.50635802455"/>
    <n v="3.8641711229946525"/>
    <s v="Wireless Earbuds"/>
    <s v="Electronics"/>
    <s v="Electronics"/>
    <s v="Electronics"/>
    <s v="Electronics"/>
    <n v="12"/>
    <s v="Electronics"/>
    <m/>
    <n v="2024"/>
    <x v="4"/>
    <n v="4"/>
    <n v="2"/>
    <s v="Weekday"/>
    <m/>
  </r>
  <r>
    <s v="WEB-5312"/>
    <d v="2023-06-14T00:00:00"/>
    <s v="Vivaan Malhotra"/>
    <s v="Ahmedabad"/>
    <s v="Beauty"/>
    <s v="Face Cream"/>
    <n v="1"/>
    <n v="1382.93"/>
    <s v="Net Banking"/>
    <s v="Cancelled"/>
    <n v="4"/>
    <n v="1382.93"/>
    <m/>
    <m/>
    <m/>
    <m/>
    <m/>
    <m/>
    <s v="Lost Sale"/>
    <s v="No"/>
    <s v="Yes"/>
    <m/>
    <n v="589"/>
    <n v="426"/>
    <n v="1098537.4901531704"/>
    <n v="96724.388030634553"/>
    <n v="3.9001122334455669"/>
    <s v="Face Cream"/>
    <s v="Beauty"/>
    <s v="Beauty"/>
    <s v="Beauty"/>
    <s v="Beauty"/>
    <n v="80"/>
    <s v="Beauty"/>
    <m/>
    <n v="2023"/>
    <x v="11"/>
    <n v="14"/>
    <n v="4"/>
    <s v="Weekday"/>
    <m/>
  </r>
  <r>
    <s v="WEB-6381"/>
    <d v="2023-01-18T00:00:00"/>
    <s v="Kavya Chatterjee"/>
    <s v="Chennai"/>
    <s v="Home &amp; Kitchen"/>
    <s v="Storage Box"/>
    <n v="1"/>
    <n v="738.78"/>
    <s v="Debit Card"/>
    <s v="Delivered"/>
    <n v="4"/>
    <n v="738.78"/>
    <m/>
    <m/>
    <m/>
    <m/>
    <m/>
    <m/>
    <s v="Completed"/>
    <s v="No"/>
    <s v="No"/>
    <m/>
    <n v="558"/>
    <n v="430"/>
    <n v="1463424.4009529033"/>
    <n v="118285.78776560788"/>
    <n v="3.8140589569160999"/>
    <s v="Storage Box"/>
    <s v="Home &amp; Kitchen"/>
    <s v="Home &amp; Kitchen"/>
    <s v="Home &amp; Kitchen"/>
    <s v="Home &amp; Kitchen"/>
    <n v="8"/>
    <s v="Home &amp; Kitchen"/>
    <m/>
    <n v="2023"/>
    <x v="5"/>
    <n v="18"/>
    <n v="4"/>
    <s v="Weekday"/>
    <m/>
  </r>
  <r>
    <s v="WEB-7661"/>
    <d v="2024-05-21T00:00:00"/>
    <s v="Neha Verma"/>
    <s v="Hyderabad"/>
    <s v="Home &amp; Kitchen"/>
    <s v="Non-Stick Pan"/>
    <n v="1"/>
    <n v="1823.66"/>
    <s v="Upi"/>
    <s v="Pending"/>
    <n v="4"/>
    <n v="1823.66"/>
    <m/>
    <m/>
    <m/>
    <m/>
    <m/>
    <m/>
    <s v="Pending"/>
    <s v="No"/>
    <s v="Yes"/>
    <m/>
    <n v="559"/>
    <n v="408"/>
    <n v="1463424.4009529033"/>
    <n v="118285.78776560788"/>
    <n v="3.8140589569160999"/>
    <s v="Non-Stick Pan"/>
    <s v="Home &amp; Kitchen"/>
    <s v="Home &amp; Kitchen"/>
    <s v="Home &amp; Kitchen"/>
    <s v="Home &amp; Kitchen"/>
    <n v="7"/>
    <s v="Home &amp; Kitchen"/>
    <m/>
    <n v="2024"/>
    <x v="6"/>
    <n v="21"/>
    <n v="3"/>
    <s v="Weekday"/>
    <m/>
  </r>
  <r>
    <s v="WEB-8833"/>
    <d v="2025-03-14T00:00:00"/>
    <s v="Diya Joshi"/>
    <s v="Bengaluru"/>
    <s v="Fashion"/>
    <s v="Denim Jeans"/>
    <n v="2"/>
    <n v="2072.09"/>
    <s v="Net Banking"/>
    <s v="Delivered"/>
    <n v="5"/>
    <n v="4144.18"/>
    <m/>
    <m/>
    <m/>
    <m/>
    <m/>
    <m/>
    <s v="Completed"/>
    <s v="Yes"/>
    <s v="No"/>
    <m/>
    <n v="567"/>
    <n v="440"/>
    <n v="1892867.2841657216"/>
    <n v="199432.98236095349"/>
    <n v="3.8949824970828471"/>
    <s v="Denim Jeans"/>
    <s v="Fashion"/>
    <s v="Fashion"/>
    <s v="Fashion"/>
    <s v="Fashion"/>
    <n v="6"/>
    <s v="Fashion"/>
    <m/>
    <n v="2025"/>
    <x v="4"/>
    <n v="14"/>
    <n v="6"/>
    <s v="Weekday"/>
    <m/>
  </r>
  <r>
    <s v="WEB-5183"/>
    <d v="2024-11-18T00:00:00"/>
    <s v="Riya Chatterjee"/>
    <s v="Ahmedabad"/>
    <s v="Beauty"/>
    <s v="Shampoo 200Ml"/>
    <n v="1"/>
    <n v="836.48"/>
    <s v="Credit Card"/>
    <s v="Delivered"/>
    <n v="3"/>
    <n v="836.48"/>
    <m/>
    <m/>
    <m/>
    <m/>
    <m/>
    <m/>
    <s v="Completed"/>
    <s v="No"/>
    <s v="No"/>
    <m/>
    <n v="589"/>
    <n v="426"/>
    <n v="1098537.4901531704"/>
    <n v="96724.388030634553"/>
    <n v="3.9001122334455669"/>
    <s v="Shampoo 200Ml"/>
    <s v="Beauty"/>
    <s v="Beauty"/>
    <s v="Beauty"/>
    <s v="Beauty"/>
    <n v="64"/>
    <s v="Beauty"/>
    <m/>
    <n v="2024"/>
    <x v="3"/>
    <n v="18"/>
    <n v="2"/>
    <s v="Weekday"/>
    <m/>
  </r>
  <r>
    <s v="WEB-9395"/>
    <d v="2023-11-06T00:00:00"/>
    <s v="Aditya Sharma"/>
    <s v="Mumbai"/>
    <s v="Fashion"/>
    <s v="Denim Jeans"/>
    <n v="1"/>
    <n v="1077.6600000000001"/>
    <s v="Cash On Delivery"/>
    <s v="Pending"/>
    <n v="5"/>
    <n v="1077.6600000000001"/>
    <m/>
    <m/>
    <m/>
    <m/>
    <m/>
    <m/>
    <s v="Pending"/>
    <s v="No"/>
    <s v="Yes"/>
    <m/>
    <n v="619"/>
    <n v="468"/>
    <n v="1892867.2841657216"/>
    <n v="199432.98236095349"/>
    <n v="3.8949824970828471"/>
    <s v="Denim Jeans"/>
    <s v="Fashion"/>
    <s v="Fashion"/>
    <s v="Fashion"/>
    <s v="Fashion"/>
    <n v="6"/>
    <s v="Fashion"/>
    <m/>
    <n v="2023"/>
    <x v="3"/>
    <n v="6"/>
    <n v="2"/>
    <s v="Weekday"/>
    <m/>
  </r>
  <r>
    <s v="WEB-9309"/>
    <d v="2024-08-14T00:00:00"/>
    <s v="Meera Reddy"/>
    <s v="Kolkata"/>
    <s v="Books"/>
    <s v="Kids Story Book"/>
    <n v="1"/>
    <n v="101.44"/>
    <s v="Net Banking"/>
    <s v="Delivered"/>
    <n v="5"/>
    <n v="101.44"/>
    <m/>
    <m/>
    <m/>
    <m/>
    <m/>
    <m/>
    <s v="Completed"/>
    <s v="No"/>
    <s v="No"/>
    <m/>
    <n v="590"/>
    <n v="451"/>
    <n v="594714.6477588166"/>
    <n v="60882.938065984097"/>
    <n v="3.804733727810651"/>
    <s v="Kids Story Book"/>
    <s v="Books"/>
    <s v="Books"/>
    <s v="Books"/>
    <s v="Books"/>
    <n v="23"/>
    <s v="Books"/>
    <m/>
    <n v="2024"/>
    <x v="9"/>
    <n v="14"/>
    <n v="4"/>
    <s v="Weekday"/>
    <m/>
  </r>
  <r>
    <s v="WEB-7965"/>
    <d v="2025-03-03T00:00:00"/>
    <s v="Aarav Sharma"/>
    <s v="Delhi"/>
    <s v="Fashion"/>
    <s v="Running Shoes"/>
    <n v="1"/>
    <n v="257.5"/>
    <s v="Net Banking"/>
    <s v="Delivered"/>
    <n v="5"/>
    <n v="257.5"/>
    <m/>
    <m/>
    <m/>
    <m/>
    <m/>
    <m/>
    <s v="Completed"/>
    <s v="No"/>
    <s v="No"/>
    <m/>
    <n v="573"/>
    <n v="450"/>
    <n v="1892867.2841657216"/>
    <n v="199432.98236095349"/>
    <n v="3.8949824970828471"/>
    <s v="Running Shoes"/>
    <s v="Fashion"/>
    <s v="Fashion"/>
    <s v="Fashion"/>
    <s v="Fashion"/>
    <n v="45"/>
    <s v="Fashion"/>
    <m/>
    <n v="2025"/>
    <x v="4"/>
    <n v="3"/>
    <n v="2"/>
    <s v="Weekday"/>
    <m/>
  </r>
  <r>
    <s v="WEB-5076"/>
    <d v="2025-04-19T00:00:00"/>
    <s v="Meera Gupta"/>
    <s v="Pune"/>
    <s v="Fashion"/>
    <s v="Men'S T-Shirt"/>
    <n v="1"/>
    <n v="2223.91"/>
    <s v="Net Banking"/>
    <s v="Delivered"/>
    <n v="4"/>
    <n v="2223.91"/>
    <m/>
    <m/>
    <m/>
    <m/>
    <m/>
    <m/>
    <s v="Completed"/>
    <s v="Yes"/>
    <s v="No"/>
    <m/>
    <n v="595"/>
    <n v="444"/>
    <n v="1892867.2841657216"/>
    <n v="199432.98236095349"/>
    <n v="3.8949824970828471"/>
    <s v="Men'S T-Shirt"/>
    <s v="Fashion"/>
    <s v="Fashion"/>
    <s v="Fashion"/>
    <s v="Fashion"/>
    <n v="55"/>
    <s v="Fashion"/>
    <m/>
    <n v="2025"/>
    <x v="7"/>
    <n v="19"/>
    <n v="7"/>
    <s v="Weekday"/>
    <m/>
  </r>
  <r>
    <s v="WEB-8504"/>
    <d v="2024-01-21T00:00:00"/>
    <s v="Neha Kumar"/>
    <s v="Delhi"/>
    <s v="Beauty"/>
    <s v="Hair Oil"/>
    <n v="1"/>
    <n v="872.78"/>
    <s v="Cash On Delivery"/>
    <s v="Delivered"/>
    <n v="4"/>
    <n v="872.78"/>
    <m/>
    <m/>
    <m/>
    <m/>
    <m/>
    <m/>
    <s v="Completed"/>
    <s v="No"/>
    <s v="No"/>
    <m/>
    <n v="573"/>
    <n v="450"/>
    <n v="1098537.4901531704"/>
    <n v="96724.388030634553"/>
    <n v="3.9001122334455669"/>
    <s v="Hair Oil"/>
    <s v="Beauty"/>
    <s v="Beauty"/>
    <s v="Beauty"/>
    <s v="Beauty"/>
    <n v="70"/>
    <s v="Beauty"/>
    <m/>
    <n v="2024"/>
    <x v="5"/>
    <n v="21"/>
    <n v="1"/>
    <s v="Weekday"/>
    <m/>
  </r>
  <r>
    <s v="WEB-8168"/>
    <d v="2024-11-06T00:00:00"/>
    <s v="Aarav Gupta"/>
    <s v="Ahmedabad"/>
    <s v="Electronics"/>
    <s v="Usb Cable"/>
    <n v="2"/>
    <n v="2646.88"/>
    <s v="Cash On Delivery"/>
    <s v="Pending"/>
    <n v="5"/>
    <n v="5293.76"/>
    <m/>
    <m/>
    <m/>
    <m/>
    <m/>
    <m/>
    <s v="Pending"/>
    <s v="No"/>
    <s v="Yes"/>
    <m/>
    <n v="589"/>
    <n v="426"/>
    <n v="2759712.3299794244"/>
    <n v="330643.50635802455"/>
    <n v="3.8641711229946525"/>
    <s v="Usb Cable"/>
    <s v="Electronics"/>
    <s v="Electronics"/>
    <s v="Electronics"/>
    <s v="Electronics"/>
    <n v="13"/>
    <s v="Electronics"/>
    <m/>
    <n v="2024"/>
    <x v="3"/>
    <n v="6"/>
    <n v="4"/>
    <s v="Weekday"/>
    <m/>
  </r>
  <r>
    <s v="WEB-9544"/>
    <d v="2024-04-06T00:00:00"/>
    <s v="Meera Pillai"/>
    <s v="Mumbai"/>
    <s v="Books"/>
    <s v="Notebook Set"/>
    <n v="1"/>
    <n v="568.72"/>
    <s v="Credit Card"/>
    <s v="Delivered"/>
    <n v="4"/>
    <n v="568.72"/>
    <m/>
    <m/>
    <m/>
    <m/>
    <m/>
    <m/>
    <s v="Completed"/>
    <s v="No"/>
    <s v="No"/>
    <m/>
    <n v="619"/>
    <n v="468"/>
    <n v="594714.6477588166"/>
    <n v="60882.938065984097"/>
    <n v="3.804733727810651"/>
    <s v="Notebook Set"/>
    <s v="Books"/>
    <s v="Books"/>
    <s v="Books"/>
    <s v="Books"/>
    <n v="20"/>
    <s v="Books"/>
    <m/>
    <n v="2024"/>
    <x v="7"/>
    <n v="6"/>
    <n v="7"/>
    <s v="Weekday"/>
    <m/>
  </r>
  <r>
    <s v="WEB-7223"/>
    <d v="2024-02-14T00:00:00"/>
    <s v="Arjun Sharma"/>
    <s v="Hyderabad"/>
    <s v="Beauty"/>
    <s v="Shampoo 200Ml"/>
    <n v="1"/>
    <n v="348.11"/>
    <s v="Debit Card"/>
    <s v="Delivered"/>
    <n v="5"/>
    <n v="348.11"/>
    <m/>
    <m/>
    <m/>
    <m/>
    <m/>
    <m/>
    <s v="Completed"/>
    <s v="No"/>
    <s v="No"/>
    <m/>
    <n v="559"/>
    <n v="408"/>
    <n v="1098537.4901531704"/>
    <n v="96724.388030634553"/>
    <n v="3.9001122334455669"/>
    <s v="Shampoo 200Ml"/>
    <s v="Beauty"/>
    <s v="Beauty"/>
    <s v="Beauty"/>
    <s v="Beauty"/>
    <n v="64"/>
    <s v="Beauty"/>
    <m/>
    <n v="2024"/>
    <x v="0"/>
    <n v="14"/>
    <n v="4"/>
    <s v="Weekday"/>
    <m/>
  </r>
  <r>
    <s v="WEB-7190"/>
    <d v="2024-11-15T00:00:00"/>
    <s v="Riya Rao"/>
    <s v="Pune"/>
    <s v="Home &amp; Kitchen"/>
    <s v="Non-Stick Pan"/>
    <n v="1"/>
    <n v="1901.88"/>
    <s v="Net Banking"/>
    <s v="Delivered"/>
    <n v="5"/>
    <n v="1901.88"/>
    <m/>
    <m/>
    <m/>
    <m/>
    <m/>
    <m/>
    <s v="Completed"/>
    <s v="Yes"/>
    <s v="No"/>
    <m/>
    <n v="595"/>
    <n v="444"/>
    <n v="1463424.4009529033"/>
    <n v="118285.78776560788"/>
    <n v="3.8140589569160999"/>
    <s v="Non-Stick Pan"/>
    <s v="Home &amp; Kitchen"/>
    <s v="Home &amp; Kitchen"/>
    <s v="Home &amp; Kitchen"/>
    <s v="Home &amp; Kitchen"/>
    <n v="7"/>
    <s v="Home &amp; Kitchen"/>
    <m/>
    <n v="2024"/>
    <x v="3"/>
    <n v="15"/>
    <n v="6"/>
    <s v="Weekday"/>
    <m/>
  </r>
  <r>
    <s v="WEB-6997"/>
    <d v="2024-03-18T00:00:00"/>
    <s v="Simran Sharma"/>
    <s v="Hyderabad"/>
    <s v="Fashion"/>
    <s v="Men'S T-Shirt"/>
    <n v="1"/>
    <n v="1805.74"/>
    <s v="Cash On Delivery"/>
    <s v="Delivered"/>
    <m/>
    <n v="1805.74"/>
    <m/>
    <m/>
    <m/>
    <m/>
    <m/>
    <m/>
    <s v="Completed"/>
    <s v="Yes"/>
    <s v="No"/>
    <m/>
    <n v="559"/>
    <n v="408"/>
    <n v="1892867.2841657216"/>
    <n v="199432.98236095349"/>
    <n v="3.8949824970828471"/>
    <s v="Men'S T-Shirt"/>
    <s v="Fashion"/>
    <s v="Fashion"/>
    <s v="Fashion"/>
    <s v="Fashion"/>
    <n v="55"/>
    <s v="Fashion"/>
    <m/>
    <n v="2024"/>
    <x v="4"/>
    <n v="18"/>
    <n v="2"/>
    <s v="Weekday"/>
    <m/>
  </r>
  <r>
    <s v="WEB-5872"/>
    <d v="2023-10-28T00:00:00"/>
    <s v="Meera Gupta"/>
    <s v="Ahmedabad"/>
    <s v="Home &amp; Kitchen"/>
    <s v="Water Bottle"/>
    <n v="3"/>
    <n v="1858.91"/>
    <s v="Credit Card"/>
    <s v="Delivered"/>
    <n v="4"/>
    <n v="5576.7300000000005"/>
    <m/>
    <m/>
    <m/>
    <m/>
    <m/>
    <m/>
    <s v="Completed"/>
    <s v="Yes"/>
    <s v="No"/>
    <m/>
    <n v="589"/>
    <n v="426"/>
    <n v="1463424.4009529033"/>
    <n v="118285.78776560788"/>
    <n v="3.8140589569160999"/>
    <s v="Water Bottle"/>
    <s v="Home &amp; Kitchen"/>
    <s v="Home &amp; Kitchen"/>
    <s v="Home &amp; Kitchen"/>
    <s v="Home &amp; Kitchen"/>
    <n v="2"/>
    <s v="Home &amp; Kitchen"/>
    <m/>
    <n v="2023"/>
    <x v="8"/>
    <n v="28"/>
    <n v="7"/>
    <s v="Weekday"/>
    <m/>
  </r>
  <r>
    <s v="WEB-6071"/>
    <d v="2025-04-11T00:00:00"/>
    <s v="Diya Das"/>
    <s v="Chennai"/>
    <s v="Books"/>
    <s v="Kids Story Book"/>
    <n v="1"/>
    <n v="752.29"/>
    <s v="Credit Card"/>
    <s v="Delivered"/>
    <n v="3"/>
    <n v="752.29"/>
    <m/>
    <m/>
    <m/>
    <m/>
    <m/>
    <m/>
    <s v="Completed"/>
    <s v="No"/>
    <s v="No"/>
    <m/>
    <n v="558"/>
    <n v="430"/>
    <n v="594714.6477588166"/>
    <n v="60882.938065984097"/>
    <n v="3.804733727810651"/>
    <s v="Kids Story Book"/>
    <s v="Books"/>
    <s v="Books"/>
    <s v="Books"/>
    <s v="Books"/>
    <n v="23"/>
    <s v="Books"/>
    <m/>
    <n v="2025"/>
    <x v="7"/>
    <n v="11"/>
    <n v="6"/>
    <s v="Weekday"/>
    <m/>
  </r>
  <r>
    <s v="WEB-9699"/>
    <d v="2024-02-17T00:00:00"/>
    <s v="Saanvi Kumar"/>
    <s v="Delhi"/>
    <s v="Beauty"/>
    <s v="Lipstick"/>
    <n v="3"/>
    <n v="1222.1099999999999"/>
    <s v="Net Banking"/>
    <s v="Delivered"/>
    <n v="5"/>
    <n v="3666.33"/>
    <m/>
    <m/>
    <m/>
    <m/>
    <m/>
    <m/>
    <s v="Completed"/>
    <s v="Yes"/>
    <s v="No"/>
    <m/>
    <n v="573"/>
    <n v="450"/>
    <n v="1098537.4901531704"/>
    <n v="96724.388030634553"/>
    <n v="3.9001122334455669"/>
    <s v="Lipstick"/>
    <s v="Beauty"/>
    <s v="Beauty"/>
    <s v="Beauty"/>
    <s v="Beauty"/>
    <n v="10"/>
    <s v="Beauty"/>
    <m/>
    <n v="2024"/>
    <x v="0"/>
    <n v="17"/>
    <n v="7"/>
    <s v="Weekday"/>
    <m/>
  </r>
  <r>
    <s v="WEB-5696"/>
    <d v="2023-12-20T00:00:00"/>
    <s v="Meera Bose"/>
    <s v="Kolkata"/>
    <s v="Home &amp; Kitchen"/>
    <s v="Led Bulb Pack"/>
    <n v="1"/>
    <n v="1737.59"/>
    <s v="Credit Card"/>
    <s v="Returned"/>
    <n v="5"/>
    <n v="1737.59"/>
    <m/>
    <m/>
    <m/>
    <m/>
    <m/>
    <m/>
    <s v="Completed"/>
    <s v="No"/>
    <s v="No"/>
    <m/>
    <n v="590"/>
    <n v="451"/>
    <n v="1463424.4009529033"/>
    <n v="118285.78776560788"/>
    <n v="3.8140589569160999"/>
    <s v="Led Bulb Pack"/>
    <s v="Home &amp; Kitchen"/>
    <s v="Home &amp; Kitchen"/>
    <s v="Home &amp; Kitchen"/>
    <s v="Home &amp; Kitchen"/>
    <n v="76"/>
    <s v="Home &amp; Kitchen"/>
    <m/>
    <n v="2023"/>
    <x v="10"/>
    <n v="20"/>
    <n v="4"/>
    <s v="Weekday"/>
    <m/>
  </r>
  <r>
    <s v="WEB-8656"/>
    <d v="2025-04-01T00:00:00"/>
    <s v="Simran Pillai"/>
    <s v="Delhi"/>
    <s v="Home &amp; Kitchen"/>
    <s v="Storage Box"/>
    <n v="1"/>
    <n v="1263.8"/>
    <s v="Debit Card"/>
    <s v="Delivered"/>
    <n v="4"/>
    <n v="1263.8"/>
    <m/>
    <m/>
    <m/>
    <m/>
    <m/>
    <m/>
    <s v="Completed"/>
    <s v="Yes"/>
    <s v="No"/>
    <m/>
    <n v="573"/>
    <n v="450"/>
    <n v="1463424.4009529033"/>
    <n v="118285.78776560788"/>
    <n v="3.8140589569160999"/>
    <s v="Storage Box"/>
    <s v="Home &amp; Kitchen"/>
    <s v="Home &amp; Kitchen"/>
    <s v="Home &amp; Kitchen"/>
    <s v="Home &amp; Kitchen"/>
    <n v="8"/>
    <s v="Home &amp; Kitchen"/>
    <m/>
    <n v="2025"/>
    <x v="7"/>
    <n v="1"/>
    <n v="3"/>
    <s v="Weekend"/>
    <m/>
  </r>
  <r>
    <s v="WEB-8062"/>
    <d v="2023-02-09T00:00:00"/>
    <s v="Arjun Verma"/>
    <s v="Mumbai"/>
    <s v="Beauty"/>
    <s v="Perfume 50Ml"/>
    <n v="1"/>
    <n v="978.85"/>
    <s v="Debit Card"/>
    <s v="Delivered"/>
    <n v="4"/>
    <n v="978.85"/>
    <m/>
    <m/>
    <m/>
    <m/>
    <m/>
    <m/>
    <s v="Completed"/>
    <s v="No"/>
    <s v="No"/>
    <m/>
    <n v="619"/>
    <n v="468"/>
    <n v="1098537.4901531704"/>
    <n v="96724.388030634553"/>
    <n v="3.9001122334455669"/>
    <s v="Perfume 50Ml"/>
    <s v="Beauty"/>
    <s v="Beauty"/>
    <s v="Beauty"/>
    <s v="Beauty"/>
    <n v="18"/>
    <s v="Beauty"/>
    <m/>
    <n v="2023"/>
    <x v="0"/>
    <n v="9"/>
    <n v="5"/>
    <s v="Weekday"/>
    <m/>
  </r>
  <r>
    <s v="WEB-5915"/>
    <d v="2025-03-18T00:00:00"/>
    <s v="Simran Reddy"/>
    <s v="Bengaluru"/>
    <s v="Fashion"/>
    <s v="Women'S Kurti"/>
    <n v="3"/>
    <n v="1674.63"/>
    <s v="Upi"/>
    <s v="Delivered"/>
    <n v="4"/>
    <n v="5023.8900000000003"/>
    <m/>
    <m/>
    <m/>
    <m/>
    <m/>
    <m/>
    <s v="Completed"/>
    <s v="Yes"/>
    <s v="No"/>
    <m/>
    <n v="567"/>
    <n v="440"/>
    <n v="1892867.2841657216"/>
    <n v="199432.98236095349"/>
    <n v="3.8949824970828471"/>
    <s v="Women'S Kurti"/>
    <s v="Fashion"/>
    <s v="Fashion"/>
    <s v="Fashion"/>
    <s v="Fashion"/>
    <n v="15"/>
    <s v="Fashion"/>
    <m/>
    <n v="2025"/>
    <x v="4"/>
    <n v="18"/>
    <n v="3"/>
    <s v="Weekday"/>
    <m/>
  </r>
  <r>
    <s v="WEB-8645"/>
    <d v="2025-02-06T00:00:00"/>
    <s v="Arjun Gupta"/>
    <s v="Delhi"/>
    <s v="Fashion"/>
    <s v="Men'S T-Shirt"/>
    <n v="1"/>
    <n v="1937.77"/>
    <s v="Cash On Delivery"/>
    <s v="Delivered"/>
    <n v="3"/>
    <n v="1937.77"/>
    <m/>
    <m/>
    <m/>
    <m/>
    <m/>
    <m/>
    <s v="Completed"/>
    <s v="Yes"/>
    <s v="No"/>
    <m/>
    <n v="573"/>
    <n v="450"/>
    <n v="1892867.2841657216"/>
    <n v="199432.98236095349"/>
    <n v="3.8949824970828471"/>
    <s v="Men'S T-Shirt"/>
    <s v="Fashion"/>
    <s v="Fashion"/>
    <s v="Fashion"/>
    <s v="Fashion"/>
    <n v="55"/>
    <s v="Fashion"/>
    <m/>
    <n v="2025"/>
    <x v="0"/>
    <n v="6"/>
    <n v="5"/>
    <s v="Weekday"/>
    <m/>
  </r>
  <r>
    <s v="WEB-5140"/>
    <d v="2023-08-26T00:00:00"/>
    <s v="Pooja Singh"/>
    <s v="Kolkata"/>
    <s v="Electronics"/>
    <s v="Usb Cable"/>
    <n v="1"/>
    <n v="3171.72"/>
    <s v="Net Banking"/>
    <s v="Delivered"/>
    <n v="3"/>
    <n v="3171.72"/>
    <m/>
    <m/>
    <m/>
    <m/>
    <m/>
    <m/>
    <s v="Completed"/>
    <s v="Yes"/>
    <s v="No"/>
    <m/>
    <n v="590"/>
    <n v="451"/>
    <n v="2759712.3299794244"/>
    <n v="330643.50635802455"/>
    <n v="3.8641711229946525"/>
    <s v="Usb Cable"/>
    <s v="Electronics"/>
    <s v="Electronics"/>
    <s v="Electronics"/>
    <s v="Electronics"/>
    <n v="13"/>
    <s v="Electronics"/>
    <m/>
    <n v="2023"/>
    <x v="9"/>
    <n v="26"/>
    <n v="7"/>
    <s v="Weekday"/>
    <m/>
  </r>
  <r>
    <s v="WEB-5469"/>
    <d v="2023-08-09T00:00:00"/>
    <s v="Aditya Joshi"/>
    <s v="Delhi"/>
    <s v="Fashion"/>
    <s v="Sunglasses"/>
    <n v="1"/>
    <n v="1108.33"/>
    <s v="Upi"/>
    <s v="Delivered"/>
    <n v="4"/>
    <n v="1108.33"/>
    <m/>
    <m/>
    <m/>
    <m/>
    <m/>
    <m/>
    <s v="Completed"/>
    <s v="Yes"/>
    <s v="No"/>
    <m/>
    <n v="573"/>
    <n v="450"/>
    <n v="1892867.2841657216"/>
    <n v="199432.98236095349"/>
    <n v="3.8949824970828471"/>
    <s v="Sunglasses"/>
    <s v="Fashion"/>
    <s v="Fashion"/>
    <s v="Fashion"/>
    <s v="Fashion"/>
    <n v="53"/>
    <s v="Fashion"/>
    <m/>
    <n v="2023"/>
    <x v="9"/>
    <n v="9"/>
    <n v="4"/>
    <s v="Weekday"/>
    <m/>
  </r>
  <r>
    <s v="WEB-6935"/>
    <d v="2023-07-05T00:00:00"/>
    <s v="Pooja Gupta"/>
    <s v="Chennai"/>
    <s v="Fashion"/>
    <s v="Denim Jeans"/>
    <n v="2"/>
    <n v="2103.09"/>
    <s v="Credit Card"/>
    <s v="Delivered"/>
    <n v="3"/>
    <n v="4206.18"/>
    <m/>
    <m/>
    <m/>
    <m/>
    <m/>
    <m/>
    <s v="Completed"/>
    <s v="Yes"/>
    <s v="No"/>
    <m/>
    <n v="558"/>
    <n v="430"/>
    <n v="1892867.2841657216"/>
    <n v="199432.98236095349"/>
    <n v="3.8949824970828471"/>
    <s v="Denim Jeans"/>
    <s v="Fashion"/>
    <s v="Fashion"/>
    <s v="Fashion"/>
    <s v="Fashion"/>
    <n v="6"/>
    <s v="Fashion"/>
    <m/>
    <n v="2023"/>
    <x v="2"/>
    <n v="5"/>
    <n v="4"/>
    <s v="Weekday"/>
    <m/>
  </r>
  <r>
    <s v="WEB-7251"/>
    <d v="2024-03-23T00:00:00"/>
    <s v="Kavya Chatterjee"/>
    <s v="Ahmedabad"/>
    <s v="Books"/>
    <s v="Self-Help Book"/>
    <n v="1"/>
    <n v="258.99"/>
    <s v="Cash On Delivery"/>
    <s v="Delivered"/>
    <m/>
    <n v="258.99"/>
    <m/>
    <m/>
    <m/>
    <m/>
    <m/>
    <m/>
    <s v="Completed"/>
    <s v="No"/>
    <s v="No"/>
    <m/>
    <n v="589"/>
    <n v="426"/>
    <n v="594714.6477588166"/>
    <n v="60882.938065984097"/>
    <n v="3.804733727810651"/>
    <s v="Self-Help Book"/>
    <s v="Books"/>
    <s v="Books"/>
    <s v="Books"/>
    <s v="Books"/>
    <n v="19"/>
    <s v="Books"/>
    <m/>
    <n v="2024"/>
    <x v="4"/>
    <n v="23"/>
    <n v="7"/>
    <s v="Weekday"/>
    <m/>
  </r>
  <r>
    <s v="WEB-9397"/>
    <d v="2024-02-20T00:00:00"/>
    <s v="Ananya Malhotra"/>
    <s v="Mumbai"/>
    <s v="Fashion"/>
    <s v="Sunglasses"/>
    <n v="1"/>
    <n v="1641.95"/>
    <s v="Net Banking"/>
    <s v="Cancelled"/>
    <n v="5"/>
    <n v="1641.95"/>
    <m/>
    <m/>
    <m/>
    <m/>
    <m/>
    <m/>
    <s v="Lost Sale"/>
    <s v="No"/>
    <s v="Yes"/>
    <m/>
    <n v="619"/>
    <n v="468"/>
    <n v="1892867.2841657216"/>
    <n v="199432.98236095349"/>
    <n v="3.8949824970828471"/>
    <s v="Sunglasses"/>
    <s v="Fashion"/>
    <s v="Fashion"/>
    <s v="Fashion"/>
    <s v="Fashion"/>
    <n v="53"/>
    <s v="Fashion"/>
    <m/>
    <n v="2024"/>
    <x v="0"/>
    <n v="20"/>
    <n v="3"/>
    <s v="Weekday"/>
    <m/>
  </r>
  <r>
    <s v="WEB-5288"/>
    <d v="2025-01-26T00:00:00"/>
    <s v="Karan Patel"/>
    <s v="Mumbai"/>
    <s v="Books"/>
    <s v="Kids Story Book"/>
    <n v="1"/>
    <n v="597.75"/>
    <s v="Net Banking"/>
    <s v="Pending"/>
    <n v="5"/>
    <n v="597.75"/>
    <m/>
    <m/>
    <m/>
    <m/>
    <m/>
    <m/>
    <s v="Pending"/>
    <s v="No"/>
    <s v="Yes"/>
    <m/>
    <n v="619"/>
    <n v="468"/>
    <n v="594714.6477588166"/>
    <n v="60882.938065984097"/>
    <n v="3.804733727810651"/>
    <s v="Kids Story Book"/>
    <s v="Books"/>
    <s v="Books"/>
    <s v="Books"/>
    <s v="Books"/>
    <n v="23"/>
    <s v="Books"/>
    <m/>
    <n v="2025"/>
    <x v="5"/>
    <n v="26"/>
    <n v="1"/>
    <s v="Weekday"/>
    <m/>
  </r>
  <r>
    <s v="WEB-7904"/>
    <d v="2023-07-16T00:00:00"/>
    <s v="Vikram Singh"/>
    <s v="Kolkata"/>
    <s v="Beauty"/>
    <s v="Lipstick"/>
    <n v="1"/>
    <n v="949.9"/>
    <s v="Cash On Delivery"/>
    <s v="Cancelled"/>
    <n v="3"/>
    <n v="949.9"/>
    <m/>
    <m/>
    <m/>
    <m/>
    <m/>
    <m/>
    <s v="Lost Sale"/>
    <s v="No"/>
    <s v="Yes"/>
    <m/>
    <n v="590"/>
    <n v="451"/>
    <n v="1098537.4901531704"/>
    <n v="96724.388030634553"/>
    <n v="3.9001122334455669"/>
    <s v="Lipstick"/>
    <s v="Beauty"/>
    <s v="Beauty"/>
    <s v="Beauty"/>
    <s v="Beauty"/>
    <n v="10"/>
    <s v="Beauty"/>
    <m/>
    <n v="2023"/>
    <x v="2"/>
    <n v="16"/>
    <n v="1"/>
    <s v="Weekday"/>
    <m/>
  </r>
  <r>
    <s v="WEB-5479"/>
    <d v="2024-11-01T00:00:00"/>
    <s v="Meera Kapoor"/>
    <s v="Mumbai"/>
    <s v="Fashion"/>
    <s v="Women'S Kurti"/>
    <n v="1"/>
    <n v="2281.39"/>
    <s v="Debit Card"/>
    <s v="Delivered"/>
    <n v="4"/>
    <n v="2281.39"/>
    <m/>
    <m/>
    <m/>
    <m/>
    <m/>
    <m/>
    <s v="Completed"/>
    <s v="Yes"/>
    <s v="No"/>
    <m/>
    <n v="619"/>
    <n v="468"/>
    <n v="1892867.2841657216"/>
    <n v="199432.98236095349"/>
    <n v="3.8949824970828471"/>
    <s v="Women'S Kurti"/>
    <s v="Fashion"/>
    <s v="Fashion"/>
    <s v="Fashion"/>
    <s v="Fashion"/>
    <n v="15"/>
    <s v="Fashion"/>
    <m/>
    <n v="2024"/>
    <x v="3"/>
    <n v="1"/>
    <n v="6"/>
    <s v="Weekend"/>
    <m/>
  </r>
  <r>
    <s v="WEB-7183"/>
    <d v="2025-01-25T00:00:00"/>
    <s v="Aarav Das"/>
    <s v="Kolkata"/>
    <s v="Beauty"/>
    <s v="Perfume 50Ml"/>
    <n v="1"/>
    <n v="857.34"/>
    <s v="Debit Card"/>
    <s v="Delivered"/>
    <n v="5"/>
    <n v="857.34"/>
    <m/>
    <m/>
    <m/>
    <m/>
    <m/>
    <m/>
    <s v="Completed"/>
    <s v="No"/>
    <s v="No"/>
    <m/>
    <n v="590"/>
    <n v="451"/>
    <n v="1098537.4901531704"/>
    <n v="96724.388030634553"/>
    <n v="3.9001122334455669"/>
    <s v="Perfume 50Ml"/>
    <s v="Beauty"/>
    <s v="Beauty"/>
    <s v="Beauty"/>
    <s v="Beauty"/>
    <n v="18"/>
    <s v="Beauty"/>
    <m/>
    <n v="2025"/>
    <x v="5"/>
    <n v="25"/>
    <n v="7"/>
    <s v="Weekday"/>
    <m/>
  </r>
  <r>
    <s v="WEB-7691"/>
    <d v="2023-02-19T00:00:00"/>
    <s v="Aarav Kumar"/>
    <s v="Hyderabad"/>
    <s v="Books"/>
    <s v="Notebook Set"/>
    <n v="1"/>
    <n v="416.6"/>
    <s v="Debit Card"/>
    <s v="Pending"/>
    <n v="4"/>
    <n v="416.6"/>
    <m/>
    <m/>
    <m/>
    <m/>
    <m/>
    <m/>
    <s v="Pending"/>
    <s v="No"/>
    <s v="Yes"/>
    <m/>
    <n v="559"/>
    <n v="408"/>
    <n v="594714.6477588166"/>
    <n v="60882.938065984097"/>
    <n v="3.804733727810651"/>
    <s v="Notebook Set"/>
    <s v="Books"/>
    <s v="Books"/>
    <s v="Books"/>
    <s v="Books"/>
    <n v="20"/>
    <s v="Books"/>
    <m/>
    <n v="2023"/>
    <x v="0"/>
    <n v="19"/>
    <n v="1"/>
    <s v="Weekday"/>
    <m/>
  </r>
  <r>
    <s v="WEB-7822"/>
    <d v="2024-11-24T00:00:00"/>
    <s v="Neha Rao"/>
    <s v="Chennai"/>
    <s v="Electronics"/>
    <s v="Smart Watch"/>
    <n v="1"/>
    <n v="1024.47"/>
    <s v="Credit Card"/>
    <s v="Delivered"/>
    <m/>
    <n v="1024.47"/>
    <m/>
    <m/>
    <m/>
    <m/>
    <m/>
    <m/>
    <s v="Completed"/>
    <s v="Yes"/>
    <s v="No"/>
    <m/>
    <n v="558"/>
    <n v="430"/>
    <n v="2759712.3299794244"/>
    <n v="330643.50635802455"/>
    <n v="3.8641711229946525"/>
    <s v="Smart Watch"/>
    <s v="Electronics"/>
    <s v="Electronics"/>
    <s v="Electronics"/>
    <s v="Electronics"/>
    <n v="17"/>
    <s v="Electronics"/>
    <m/>
    <n v="2024"/>
    <x v="3"/>
    <n v="24"/>
    <n v="1"/>
    <s v="Weekday"/>
    <m/>
  </r>
  <r>
    <s v="WEB-8398"/>
    <d v="2024-07-21T00:00:00"/>
    <s v="Ananya Khan"/>
    <s v="Delhi"/>
    <s v="Home &amp; Kitchen"/>
    <s v="Storage Box"/>
    <n v="1"/>
    <n v="468.02"/>
    <s v="Credit Card"/>
    <s v="Delivered"/>
    <m/>
    <n v="468.02"/>
    <m/>
    <m/>
    <m/>
    <m/>
    <m/>
    <m/>
    <s v="Completed"/>
    <s v="No"/>
    <s v="No"/>
    <m/>
    <n v="573"/>
    <n v="450"/>
    <n v="1463424.4009529033"/>
    <n v="118285.78776560788"/>
    <n v="3.8140589569160999"/>
    <s v="Storage Box"/>
    <s v="Home &amp; Kitchen"/>
    <s v="Home &amp; Kitchen"/>
    <s v="Home &amp; Kitchen"/>
    <s v="Home &amp; Kitchen"/>
    <n v="8"/>
    <s v="Home &amp; Kitchen"/>
    <m/>
    <n v="2024"/>
    <x v="2"/>
    <n v="21"/>
    <n v="1"/>
    <s v="Weekday"/>
    <m/>
  </r>
  <r>
    <s v="WEB-5026"/>
    <d v="2025-03-08T00:00:00"/>
    <s v="Meera Kapoor"/>
    <s v="Delhi"/>
    <s v="Fashion"/>
    <s v="Men'S T-Shirt"/>
    <n v="3"/>
    <n v="1434.87"/>
    <s v="Cash On Delivery"/>
    <s v="Delivered"/>
    <n v="4"/>
    <n v="4304.6099999999997"/>
    <m/>
    <m/>
    <m/>
    <m/>
    <m/>
    <m/>
    <s v="Completed"/>
    <s v="Yes"/>
    <s v="No"/>
    <m/>
    <n v="573"/>
    <n v="450"/>
    <n v="1892867.2841657216"/>
    <n v="199432.98236095349"/>
    <n v="3.8949824970828471"/>
    <s v="Men'S T-Shirt"/>
    <s v="Fashion"/>
    <s v="Fashion"/>
    <s v="Fashion"/>
    <s v="Fashion"/>
    <n v="55"/>
    <s v="Fashion"/>
    <m/>
    <n v="2025"/>
    <x v="4"/>
    <n v="8"/>
    <n v="7"/>
    <s v="Weekday"/>
    <m/>
  </r>
  <r>
    <s v="WEB-5884"/>
    <d v="2024-05-18T00:00:00"/>
    <s v="Vikram Sharma"/>
    <s v="Ahmedabad"/>
    <s v="Fashion"/>
    <s v="Running Shoes"/>
    <n v="1"/>
    <n v="1688.4"/>
    <s v="Debit Card"/>
    <s v="Delivered"/>
    <n v="3"/>
    <n v="1688.4"/>
    <m/>
    <m/>
    <m/>
    <m/>
    <m/>
    <m/>
    <s v="Completed"/>
    <s v="Yes"/>
    <s v="No"/>
    <m/>
    <n v="589"/>
    <n v="426"/>
    <n v="1892867.2841657216"/>
    <n v="199432.98236095349"/>
    <n v="3.8949824970828471"/>
    <s v="Running Shoes"/>
    <s v="Fashion"/>
    <s v="Fashion"/>
    <s v="Fashion"/>
    <s v="Fashion"/>
    <n v="45"/>
    <s v="Fashion"/>
    <m/>
    <n v="2024"/>
    <x v="6"/>
    <n v="18"/>
    <n v="7"/>
    <s v="Weekday"/>
    <m/>
  </r>
  <r>
    <s v="WEB-6050"/>
    <d v="2024-12-23T00:00:00"/>
    <s v="Neha Das"/>
    <s v="Mumbai"/>
    <s v="Home &amp; Kitchen"/>
    <s v="Water Bottle"/>
    <n v="3"/>
    <n v="1822.62"/>
    <s v="Upi"/>
    <s v="Delivered"/>
    <n v="4"/>
    <n v="5467.86"/>
    <m/>
    <m/>
    <m/>
    <m/>
    <m/>
    <m/>
    <s v="Completed"/>
    <s v="Yes"/>
    <s v="No"/>
    <m/>
    <n v="619"/>
    <n v="468"/>
    <n v="1463424.4009529033"/>
    <n v="118285.78776560788"/>
    <n v="3.8140589569160999"/>
    <s v="Water Bottle"/>
    <s v="Home &amp; Kitchen"/>
    <s v="Home &amp; Kitchen"/>
    <s v="Home &amp; Kitchen"/>
    <s v="Home &amp; Kitchen"/>
    <n v="2"/>
    <s v="Home &amp; Kitchen"/>
    <m/>
    <n v="2024"/>
    <x v="10"/>
    <n v="23"/>
    <n v="2"/>
    <s v="Weekday"/>
    <m/>
  </r>
  <r>
    <s v="WEB-8132"/>
    <d v="2023-04-28T00:00:00"/>
    <s v="Neha Gupta"/>
    <s v="Ahmedabad"/>
    <s v="Electronics"/>
    <s v="Wireless Earbuds"/>
    <n v="1"/>
    <n v="2336.17"/>
    <s v="Debit Card"/>
    <s v="Pending"/>
    <n v="4"/>
    <n v="2336.17"/>
    <m/>
    <m/>
    <m/>
    <m/>
    <m/>
    <m/>
    <s v="Pending"/>
    <s v="No"/>
    <s v="Yes"/>
    <m/>
    <n v="589"/>
    <n v="426"/>
    <n v="2759712.3299794244"/>
    <n v="330643.50635802455"/>
    <n v="3.8641711229946525"/>
    <s v="Wireless Earbuds"/>
    <s v="Electronics"/>
    <s v="Electronics"/>
    <s v="Electronics"/>
    <s v="Electronics"/>
    <n v="12"/>
    <s v="Electronics"/>
    <m/>
    <n v="2023"/>
    <x v="7"/>
    <n v="28"/>
    <n v="6"/>
    <s v="Weekday"/>
    <m/>
  </r>
  <r>
    <s v="WEB-5119"/>
    <d v="2025-06-16T00:00:00"/>
    <s v="Saanvi Gupta"/>
    <s v="Bengaluru"/>
    <s v="Beauty"/>
    <s v="Hair Oil"/>
    <n v="1"/>
    <n v="1278.69"/>
    <s v="Upi"/>
    <s v="Delivered"/>
    <n v="2"/>
    <n v="1278.69"/>
    <m/>
    <m/>
    <m/>
    <m/>
    <m/>
    <m/>
    <s v="Completed"/>
    <s v="Yes"/>
    <s v="No"/>
    <m/>
    <n v="567"/>
    <n v="440"/>
    <n v="1098537.4901531704"/>
    <n v="96724.388030634553"/>
    <n v="3.9001122334455669"/>
    <s v="Hair Oil"/>
    <s v="Beauty"/>
    <s v="Beauty"/>
    <s v="Beauty"/>
    <s v="Beauty"/>
    <n v="70"/>
    <s v="Beauty"/>
    <m/>
    <n v="2025"/>
    <x v="11"/>
    <n v="16"/>
    <n v="2"/>
    <s v="Weekday"/>
    <m/>
  </r>
  <r>
    <s v="WEB-6865"/>
    <d v="2025-01-14T00:00:00"/>
    <s v="Meera Das"/>
    <s v="Pune"/>
    <s v="Beauty"/>
    <s v="Perfume 50Ml"/>
    <n v="1"/>
    <n v="534.77"/>
    <s v="Cash On Delivery"/>
    <s v="Delivered"/>
    <n v="4"/>
    <n v="534.77"/>
    <m/>
    <m/>
    <m/>
    <m/>
    <m/>
    <m/>
    <s v="Completed"/>
    <s v="No"/>
    <s v="No"/>
    <m/>
    <n v="595"/>
    <n v="444"/>
    <n v="1098537.4901531704"/>
    <n v="96724.388030634553"/>
    <n v="3.9001122334455669"/>
    <s v="Perfume 50Ml"/>
    <s v="Beauty"/>
    <s v="Beauty"/>
    <s v="Beauty"/>
    <s v="Beauty"/>
    <n v="18"/>
    <s v="Beauty"/>
    <m/>
    <n v="2025"/>
    <x v="5"/>
    <n v="14"/>
    <n v="3"/>
    <s v="Weekday"/>
    <m/>
  </r>
  <r>
    <s v="WEB-6130"/>
    <d v="2024-12-07T00:00:00"/>
    <s v="Diya Bose"/>
    <s v="Hyderabad"/>
    <s v="Home &amp; Kitchen"/>
    <s v="Storage Box"/>
    <n v="1"/>
    <n v="1315.14"/>
    <s v="Credit Card"/>
    <s v="Delivered"/>
    <n v="5"/>
    <n v="1315.14"/>
    <m/>
    <m/>
    <m/>
    <m/>
    <m/>
    <m/>
    <s v="Completed"/>
    <s v="Yes"/>
    <s v="No"/>
    <m/>
    <n v="559"/>
    <n v="408"/>
    <n v="1463424.4009529033"/>
    <n v="118285.78776560788"/>
    <n v="3.8140589569160999"/>
    <s v="Storage Box"/>
    <s v="Home &amp; Kitchen"/>
    <s v="Home &amp; Kitchen"/>
    <s v="Home &amp; Kitchen"/>
    <s v="Home &amp; Kitchen"/>
    <n v="8"/>
    <s v="Home &amp; Kitchen"/>
    <m/>
    <n v="2024"/>
    <x v="10"/>
    <n v="7"/>
    <n v="7"/>
    <s v="Weekend"/>
    <m/>
  </r>
  <r>
    <s v="WEB-9244"/>
    <d v="2023-07-25T00:00:00"/>
    <s v="Aarav Singh"/>
    <s v="Kolkata"/>
    <s v="Home &amp; Kitchen"/>
    <s v="Led Bulb Pack"/>
    <n v="1"/>
    <n v="1901.88"/>
    <s v="Debit Card"/>
    <s v="Delivered"/>
    <n v="3"/>
    <n v="1901.88"/>
    <m/>
    <m/>
    <m/>
    <m/>
    <m/>
    <m/>
    <s v="Completed"/>
    <s v="Yes"/>
    <s v="No"/>
    <m/>
    <n v="590"/>
    <n v="451"/>
    <n v="1463424.4009529033"/>
    <n v="118285.78776560788"/>
    <n v="3.8140589569160999"/>
    <s v="Led Bulb Pack"/>
    <s v="Home &amp; Kitchen"/>
    <s v="Home &amp; Kitchen"/>
    <s v="Home &amp; Kitchen"/>
    <s v="Home &amp; Kitchen"/>
    <n v="76"/>
    <s v="Home &amp; Kitchen"/>
    <m/>
    <n v="2023"/>
    <x v="2"/>
    <n v="25"/>
    <n v="3"/>
    <s v="Weekday"/>
    <m/>
  </r>
  <r>
    <s v="WEB-5595"/>
    <d v="2023-01-02T00:00:00"/>
    <s v="Aarav Verma"/>
    <s v="Mumbai"/>
    <s v="Fashion"/>
    <s v="Men'S T-Shirt"/>
    <n v="3"/>
    <n v="540.41"/>
    <s v="Debit Card"/>
    <s v="Delivered"/>
    <n v="5"/>
    <n v="1621.23"/>
    <m/>
    <m/>
    <m/>
    <m/>
    <m/>
    <m/>
    <s v="Completed"/>
    <s v="Yes"/>
    <s v="No"/>
    <m/>
    <n v="619"/>
    <n v="468"/>
    <n v="1892867.2841657216"/>
    <n v="199432.98236095349"/>
    <n v="3.8949824970828471"/>
    <s v="Men'S T-Shirt"/>
    <s v="Fashion"/>
    <s v="Fashion"/>
    <s v="Fashion"/>
    <s v="Fashion"/>
    <n v="55"/>
    <s v="Fashion"/>
    <m/>
    <n v="2023"/>
    <x v="5"/>
    <n v="2"/>
    <n v="2"/>
    <s v="Weekday"/>
    <m/>
  </r>
  <r>
    <s v="WEB-7711"/>
    <d v="2025-01-27T00:00:00"/>
    <s v="Neha Kapoor"/>
    <s v="Kolkata"/>
    <s v="Electronics"/>
    <s v="Wireless Earbuds"/>
    <n v="2"/>
    <n v="3320.44"/>
    <s v="Upi"/>
    <s v="Pending"/>
    <n v="5"/>
    <n v="6640.88"/>
    <m/>
    <m/>
    <m/>
    <m/>
    <m/>
    <m/>
    <s v="Pending"/>
    <s v="No"/>
    <s v="Yes"/>
    <m/>
    <n v="590"/>
    <n v="451"/>
    <n v="2759712.3299794244"/>
    <n v="330643.50635802455"/>
    <n v="3.8641711229946525"/>
    <s v="Wireless Earbuds"/>
    <s v="Electronics"/>
    <s v="Electronics"/>
    <s v="Electronics"/>
    <s v="Electronics"/>
    <n v="12"/>
    <s v="Electronics"/>
    <m/>
    <n v="2025"/>
    <x v="5"/>
    <n v="27"/>
    <n v="2"/>
    <s v="Weekday"/>
    <m/>
  </r>
  <r>
    <s v="WEB-6492"/>
    <d v="2023-11-01T00:00:00"/>
    <s v="Kavya Pillai"/>
    <s v="Chennai"/>
    <s v="Beauty"/>
    <s v="Shampoo 200Ml"/>
    <n v="1"/>
    <n v="1355.8"/>
    <s v="Credit Card"/>
    <s v="Pending"/>
    <n v="4"/>
    <n v="1355.8"/>
    <m/>
    <m/>
    <m/>
    <m/>
    <m/>
    <m/>
    <s v="Pending"/>
    <s v="No"/>
    <s v="Yes"/>
    <m/>
    <n v="558"/>
    <n v="430"/>
    <n v="1098537.4901531704"/>
    <n v="96724.388030634553"/>
    <n v="3.9001122334455669"/>
    <s v="Shampoo 200Ml"/>
    <s v="Beauty"/>
    <s v="Beauty"/>
    <s v="Beauty"/>
    <s v="Beauty"/>
    <n v="64"/>
    <s v="Beauty"/>
    <m/>
    <n v="2023"/>
    <x v="3"/>
    <n v="1"/>
    <n v="4"/>
    <s v="Weekend"/>
    <m/>
  </r>
  <r>
    <s v="WEB-7747"/>
    <d v="2024-10-27T00:00:00"/>
    <s v="Riya Nair"/>
    <s v="Delhi"/>
    <s v="Home &amp; Kitchen"/>
    <s v="Non-Stick Pan"/>
    <n v="1"/>
    <n v="288.49"/>
    <s v="Credit Card"/>
    <s v="Delivered"/>
    <n v="2"/>
    <n v="288.49"/>
    <m/>
    <m/>
    <m/>
    <m/>
    <m/>
    <m/>
    <s v="Completed"/>
    <s v="No"/>
    <s v="No"/>
    <m/>
    <n v="573"/>
    <n v="450"/>
    <n v="1463424.4009529033"/>
    <n v="118285.78776560788"/>
    <n v="3.8140589569160999"/>
    <s v="Non-Stick Pan"/>
    <s v="Home &amp; Kitchen"/>
    <s v="Home &amp; Kitchen"/>
    <s v="Home &amp; Kitchen"/>
    <s v="Home &amp; Kitchen"/>
    <n v="7"/>
    <s v="Home &amp; Kitchen"/>
    <m/>
    <n v="2024"/>
    <x v="8"/>
    <n v="27"/>
    <n v="1"/>
    <s v="Weekday"/>
    <m/>
  </r>
  <r>
    <s v="WEB-7398"/>
    <d v="2023-02-05T00:00:00"/>
    <s v="Karan Malhotra"/>
    <s v="Kolkata"/>
    <s v="Home &amp; Kitchen"/>
    <s v="Water Bottle"/>
    <n v="2"/>
    <n v="721.82"/>
    <s v="Debit Card"/>
    <s v="Delivered"/>
    <n v="5"/>
    <n v="1443.64"/>
    <m/>
    <m/>
    <m/>
    <m/>
    <m/>
    <m/>
    <s v="Completed"/>
    <s v="Yes"/>
    <s v="No"/>
    <m/>
    <n v="590"/>
    <n v="451"/>
    <n v="1463424.4009529033"/>
    <n v="118285.78776560788"/>
    <n v="3.8140589569160999"/>
    <s v="Water Bottle"/>
    <s v="Home &amp; Kitchen"/>
    <s v="Home &amp; Kitchen"/>
    <s v="Home &amp; Kitchen"/>
    <s v="Home &amp; Kitchen"/>
    <n v="2"/>
    <s v="Home &amp; Kitchen"/>
    <m/>
    <n v="2023"/>
    <x v="0"/>
    <n v="5"/>
    <n v="1"/>
    <s v="Weekday"/>
    <m/>
  </r>
  <r>
    <s v="WEB-5747"/>
    <d v="2024-11-17T00:00:00"/>
    <s v="Vikram Sharma"/>
    <s v="Delhi"/>
    <s v="Electronics"/>
    <s v="Bluetooth Speaker"/>
    <n v="1"/>
    <n v="2714.33"/>
    <s v="Debit Card"/>
    <s v="Delivered"/>
    <n v="4"/>
    <n v="2714.33"/>
    <m/>
    <m/>
    <m/>
    <m/>
    <m/>
    <m/>
    <s v="Completed"/>
    <s v="Yes"/>
    <s v="No"/>
    <m/>
    <n v="573"/>
    <n v="450"/>
    <n v="2759712.3299794244"/>
    <n v="330643.50635802455"/>
    <n v="3.8641711229946525"/>
    <s v="Bluetooth Speaker"/>
    <s v="Electronics"/>
    <s v="Electronics"/>
    <s v="Electronics"/>
    <s v="Electronics"/>
    <n v="48"/>
    <s v="Electronics"/>
    <m/>
    <n v="2024"/>
    <x v="3"/>
    <n v="17"/>
    <n v="1"/>
    <s v="Weekday"/>
    <m/>
  </r>
  <r>
    <s v="WEB-8141"/>
    <d v="2024-03-18T00:00:00"/>
    <s v="Saanvi Malhotra"/>
    <s v="Hyderabad"/>
    <s v="Beauty"/>
    <s v="Face Cream"/>
    <n v="2"/>
    <n v="698.01"/>
    <s v="Debit Card"/>
    <s v="Delivered"/>
    <n v="1"/>
    <n v="1396.02"/>
    <m/>
    <m/>
    <m/>
    <m/>
    <m/>
    <m/>
    <s v="Completed"/>
    <s v="Yes"/>
    <s v="No"/>
    <m/>
    <n v="559"/>
    <n v="408"/>
    <n v="1098537.4901531704"/>
    <n v="96724.388030634553"/>
    <n v="3.9001122334455669"/>
    <s v="Face Cream"/>
    <s v="Beauty"/>
    <s v="Beauty"/>
    <s v="Beauty"/>
    <s v="Beauty"/>
    <n v="80"/>
    <s v="Beauty"/>
    <m/>
    <n v="2024"/>
    <x v="4"/>
    <n v="18"/>
    <n v="2"/>
    <s v="Weekday"/>
    <m/>
  </r>
  <r>
    <s v="WEB-9112"/>
    <d v="2023-06-19T00:00:00"/>
    <s v="Tanya Kapoor"/>
    <s v="Hyderabad"/>
    <s v="Beauty"/>
    <s v="Shampoo 200Ml"/>
    <n v="1"/>
    <n v="739.4"/>
    <s v="Upi"/>
    <s v="Pending"/>
    <n v="5"/>
    <n v="739.4"/>
    <m/>
    <m/>
    <m/>
    <m/>
    <m/>
    <m/>
    <s v="Pending"/>
    <s v="No"/>
    <s v="Yes"/>
    <m/>
    <n v="559"/>
    <n v="408"/>
    <n v="1098537.4901531704"/>
    <n v="96724.388030634553"/>
    <n v="3.9001122334455669"/>
    <s v="Shampoo 200Ml"/>
    <s v="Beauty"/>
    <s v="Beauty"/>
    <s v="Beauty"/>
    <s v="Beauty"/>
    <n v="64"/>
    <s v="Beauty"/>
    <m/>
    <n v="2023"/>
    <x v="11"/>
    <n v="19"/>
    <n v="2"/>
    <s v="Weekday"/>
    <m/>
  </r>
  <r>
    <s v="WEB-9611"/>
    <d v="2024-07-16T00:00:00"/>
    <s v="Tanya Kapoor"/>
    <s v="Kolkata"/>
    <s v="Home &amp; Kitchen"/>
    <s v="Water Bottle"/>
    <n v="1"/>
    <n v="732.71"/>
    <s v="Credit Card"/>
    <s v="Delivered"/>
    <n v="4"/>
    <n v="732.71"/>
    <m/>
    <m/>
    <m/>
    <m/>
    <m/>
    <m/>
    <s v="Completed"/>
    <s v="No"/>
    <s v="No"/>
    <m/>
    <n v="590"/>
    <n v="451"/>
    <n v="1463424.4009529033"/>
    <n v="118285.78776560788"/>
    <n v="3.8140589569160999"/>
    <s v="Water Bottle"/>
    <s v="Home &amp; Kitchen"/>
    <s v="Home &amp; Kitchen"/>
    <s v="Home &amp; Kitchen"/>
    <s v="Home &amp; Kitchen"/>
    <n v="2"/>
    <s v="Home &amp; Kitchen"/>
    <m/>
    <n v="2024"/>
    <x v="2"/>
    <n v="16"/>
    <n v="3"/>
    <s v="Weekday"/>
    <m/>
  </r>
  <r>
    <s v="WEB-9271"/>
    <d v="2023-04-19T00:00:00"/>
    <s v="Aditya Khan"/>
    <s v="Chennai"/>
    <s v="Books"/>
    <s v="Cookbook"/>
    <n v="2"/>
    <n v="721.39"/>
    <s v="Cash On Delivery"/>
    <s v="Delivered"/>
    <n v="3"/>
    <n v="1442.78"/>
    <m/>
    <m/>
    <m/>
    <m/>
    <m/>
    <m/>
    <s v="Completed"/>
    <s v="Yes"/>
    <s v="No"/>
    <m/>
    <n v="558"/>
    <n v="430"/>
    <n v="594714.6477588166"/>
    <n v="60882.938065984097"/>
    <n v="3.804733727810651"/>
    <s v="Cookbook"/>
    <s v="Books"/>
    <s v="Books"/>
    <s v="Books"/>
    <s v="Books"/>
    <n v="4"/>
    <s v="Books"/>
    <m/>
    <n v="2023"/>
    <x v="7"/>
    <n v="19"/>
    <n v="4"/>
    <s v="Weekday"/>
    <m/>
  </r>
  <r>
    <s v="WEB-7191"/>
    <d v="2024-06-26T00:00:00"/>
    <s v="Rahul Bose"/>
    <s v="Kolkata"/>
    <s v="Books"/>
    <s v="Self-Help Book"/>
    <n v="2"/>
    <n v="448.94"/>
    <s v="Net Banking"/>
    <s v="Returned"/>
    <n v="4"/>
    <n v="897.88"/>
    <m/>
    <m/>
    <m/>
    <m/>
    <m/>
    <m/>
    <s v="Completed"/>
    <s v="No"/>
    <s v="No"/>
    <m/>
    <n v="590"/>
    <n v="451"/>
    <n v="594714.6477588166"/>
    <n v="60882.938065984097"/>
    <n v="3.804733727810651"/>
    <s v="Self-Help Book"/>
    <s v="Books"/>
    <s v="Books"/>
    <s v="Books"/>
    <s v="Books"/>
    <n v="19"/>
    <s v="Books"/>
    <m/>
    <n v="2024"/>
    <x v="11"/>
    <n v="26"/>
    <n v="4"/>
    <s v="Weekday"/>
    <m/>
  </r>
  <r>
    <s v="WEB-5891"/>
    <d v="2024-03-01T00:00:00"/>
    <s v="Neha Mehta"/>
    <s v="Hyderabad"/>
    <s v="Electronics"/>
    <s v="Wireless Earbuds"/>
    <n v="1"/>
    <n v="1868.11"/>
    <s v="Credit Card"/>
    <s v="Delivered"/>
    <n v="5"/>
    <n v="1868.11"/>
    <m/>
    <m/>
    <m/>
    <m/>
    <m/>
    <m/>
    <s v="Completed"/>
    <s v="Yes"/>
    <s v="No"/>
    <m/>
    <n v="559"/>
    <n v="408"/>
    <n v="2759712.3299794244"/>
    <n v="330643.50635802455"/>
    <n v="3.8641711229946525"/>
    <s v="Wireless Earbuds"/>
    <s v="Electronics"/>
    <s v="Electronics"/>
    <s v="Electronics"/>
    <s v="Electronics"/>
    <n v="12"/>
    <s v="Electronics"/>
    <m/>
    <n v="2024"/>
    <x v="4"/>
    <n v="1"/>
    <n v="6"/>
    <s v="Weekend"/>
    <m/>
  </r>
  <r>
    <s v="WEB-8608"/>
    <d v="2023-09-24T00:00:00"/>
    <s v="Aditya Kumar"/>
    <s v="Delhi"/>
    <s v="Fashion"/>
    <s v="Running Shoes"/>
    <n v="1"/>
    <n v="346.22"/>
    <s v="Cash On Delivery"/>
    <s v="Delivered"/>
    <n v="5"/>
    <n v="346.22"/>
    <m/>
    <m/>
    <m/>
    <m/>
    <m/>
    <m/>
    <s v="Completed"/>
    <s v="No"/>
    <s v="No"/>
    <m/>
    <n v="573"/>
    <n v="450"/>
    <n v="1892867.2841657216"/>
    <n v="199432.98236095349"/>
    <n v="3.8949824970828471"/>
    <s v="Running Shoes"/>
    <s v="Fashion"/>
    <s v="Fashion"/>
    <s v="Fashion"/>
    <s v="Fashion"/>
    <n v="45"/>
    <s v="Fashion"/>
    <m/>
    <n v="2023"/>
    <x v="1"/>
    <n v="24"/>
    <n v="1"/>
    <s v="Weekday"/>
    <m/>
  </r>
  <r>
    <s v="WEB-7205"/>
    <d v="2024-11-22T00:00:00"/>
    <s v="Ishaan Das"/>
    <s v="Mumbai"/>
    <s v="Fashion"/>
    <s v="Denim Jeans"/>
    <n v="2"/>
    <n v="2495.7800000000002"/>
    <s v="Cash On Delivery"/>
    <s v="Delivered"/>
    <m/>
    <n v="4991.5600000000004"/>
    <m/>
    <m/>
    <m/>
    <m/>
    <m/>
    <m/>
    <s v="Completed"/>
    <s v="Yes"/>
    <s v="No"/>
    <m/>
    <n v="619"/>
    <n v="468"/>
    <n v="1892867.2841657216"/>
    <n v="199432.98236095349"/>
    <n v="3.8949824970828471"/>
    <s v="Denim Jeans"/>
    <s v="Fashion"/>
    <s v="Fashion"/>
    <s v="Fashion"/>
    <s v="Fashion"/>
    <n v="6"/>
    <s v="Fashion"/>
    <m/>
    <n v="2024"/>
    <x v="3"/>
    <n v="22"/>
    <n v="6"/>
    <s v="Weekday"/>
    <m/>
  </r>
  <r>
    <s v="WEB-9511"/>
    <d v="2024-11-08T00:00:00"/>
    <s v="Saanvi Kapoor"/>
    <s v="Mumbai"/>
    <s v="Home &amp; Kitchen"/>
    <s v="Water Bottle"/>
    <n v="1"/>
    <n v="624.30999999999995"/>
    <s v="Cash On Delivery"/>
    <s v="Delivered"/>
    <n v="5"/>
    <n v="624.30999999999995"/>
    <m/>
    <m/>
    <m/>
    <m/>
    <m/>
    <m/>
    <s v="Completed"/>
    <s v="No"/>
    <s v="No"/>
    <m/>
    <n v="619"/>
    <n v="468"/>
    <n v="1463424.4009529033"/>
    <n v="118285.78776560788"/>
    <n v="3.8140589569160999"/>
    <s v="Water Bottle"/>
    <s v="Home &amp; Kitchen"/>
    <s v="Home &amp; Kitchen"/>
    <s v="Home &amp; Kitchen"/>
    <s v="Home &amp; Kitchen"/>
    <n v="2"/>
    <s v="Home &amp; Kitchen"/>
    <m/>
    <n v="2024"/>
    <x v="3"/>
    <n v="8"/>
    <n v="6"/>
    <s v="Weekday"/>
    <m/>
  </r>
  <r>
    <s v="WEB-9087"/>
    <d v="2025-05-24T00:00:00"/>
    <s v="Ishaan Singh"/>
    <s v="Chennai"/>
    <s v="Electronics"/>
    <s v="Power Bank 10000Mah"/>
    <n v="2"/>
    <n v="1770.46"/>
    <s v="Cash On Delivery"/>
    <s v="Delivered"/>
    <n v="5"/>
    <n v="3540.92"/>
    <m/>
    <m/>
    <m/>
    <m/>
    <m/>
    <m/>
    <s v="Completed"/>
    <s v="Yes"/>
    <s v="No"/>
    <m/>
    <n v="558"/>
    <n v="430"/>
    <n v="2759712.3299794244"/>
    <n v="330643.50635802455"/>
    <n v="3.8641711229946525"/>
    <s v="Power Bank 10000Mah"/>
    <s v="Electronics"/>
    <s v="Electronics"/>
    <s v="Electronics"/>
    <s v="Electronics"/>
    <n v="3"/>
    <s v="Electronics"/>
    <m/>
    <n v="2025"/>
    <x v="6"/>
    <n v="24"/>
    <n v="7"/>
    <s v="Weekday"/>
    <m/>
  </r>
  <r>
    <s v="WEB-9603"/>
    <d v="2023-03-06T00:00:00"/>
    <s v="Aarav Iyer"/>
    <s v="Hyderabad"/>
    <s v="Fashion"/>
    <s v="Sunglasses"/>
    <n v="2"/>
    <n v="1419.824472190694"/>
    <s v="Net Banking"/>
    <s v="Delivered"/>
    <n v="3"/>
    <n v="2839.648944381388"/>
    <m/>
    <m/>
    <m/>
    <m/>
    <m/>
    <m/>
    <s v="Completed"/>
    <s v="Yes"/>
    <s v="No"/>
    <m/>
    <n v="559"/>
    <n v="408"/>
    <n v="1892867.2841657216"/>
    <n v="199432.98236095349"/>
    <n v="3.8949824970828471"/>
    <s v="Sunglasses"/>
    <s v="Fashion"/>
    <s v="Fashion"/>
    <s v="Fashion"/>
    <s v="Fashion"/>
    <n v="53"/>
    <s v="Fashion"/>
    <m/>
    <n v="2023"/>
    <x v="4"/>
    <n v="6"/>
    <n v="2"/>
    <s v="Weekday"/>
    <m/>
  </r>
  <r>
    <s v="WEB-5657"/>
    <d v="2025-02-11T00:00:00"/>
    <s v="Aarav Malhotra"/>
    <s v="Bengaluru"/>
    <s v="Books"/>
    <s v="Kids Story Book"/>
    <n v="3"/>
    <n v="518.02"/>
    <s v="Debit Card"/>
    <s v="Returned"/>
    <n v="5"/>
    <n v="1554.06"/>
    <m/>
    <m/>
    <m/>
    <m/>
    <m/>
    <m/>
    <s v="Completed"/>
    <s v="No"/>
    <s v="No"/>
    <m/>
    <n v="567"/>
    <n v="440"/>
    <n v="594714.6477588166"/>
    <n v="60882.938065984097"/>
    <n v="3.804733727810651"/>
    <s v="Kids Story Book"/>
    <s v="Books"/>
    <s v="Books"/>
    <s v="Books"/>
    <s v="Books"/>
    <n v="23"/>
    <s v="Books"/>
    <m/>
    <n v="2025"/>
    <x v="0"/>
    <n v="11"/>
    <n v="3"/>
    <s v="Weekday"/>
    <m/>
  </r>
  <r>
    <s v="WEB-9600"/>
    <d v="2023-02-07T00:00:00"/>
    <s v="Aarav Khan"/>
    <s v="Bengaluru"/>
    <s v="Beauty"/>
    <s v="Lipstick"/>
    <n v="1"/>
    <n v="645.87"/>
    <s v="Cash On Delivery"/>
    <s v="Delivered"/>
    <n v="5"/>
    <n v="645.87"/>
    <m/>
    <m/>
    <m/>
    <m/>
    <m/>
    <m/>
    <s v="Completed"/>
    <s v="No"/>
    <s v="No"/>
    <m/>
    <n v="567"/>
    <n v="440"/>
    <n v="1098537.4901531704"/>
    <n v="96724.388030634553"/>
    <n v="3.9001122334455669"/>
    <s v="Lipstick"/>
    <s v="Beauty"/>
    <s v="Beauty"/>
    <s v="Beauty"/>
    <s v="Beauty"/>
    <n v="10"/>
    <s v="Beauty"/>
    <m/>
    <n v="2023"/>
    <x v="0"/>
    <n v="7"/>
    <n v="3"/>
    <s v="Weekend"/>
    <m/>
  </r>
  <r>
    <s v="WEB-9285"/>
    <d v="2024-05-10T00:00:00"/>
    <s v="Meera Das"/>
    <s v="Mumbai"/>
    <s v="Fashion"/>
    <s v="Denim Jeans"/>
    <n v="2"/>
    <n v="1033.53"/>
    <s v="Upi"/>
    <s v="Delivered"/>
    <n v="3"/>
    <n v="2067.06"/>
    <m/>
    <m/>
    <m/>
    <m/>
    <m/>
    <m/>
    <s v="Completed"/>
    <s v="Yes"/>
    <s v="No"/>
    <m/>
    <n v="619"/>
    <n v="468"/>
    <n v="1892867.2841657216"/>
    <n v="199432.98236095349"/>
    <n v="3.8949824970828471"/>
    <s v="Denim Jeans"/>
    <s v="Fashion"/>
    <s v="Fashion"/>
    <s v="Fashion"/>
    <s v="Fashion"/>
    <n v="6"/>
    <s v="Fashion"/>
    <m/>
    <n v="2024"/>
    <x v="6"/>
    <n v="10"/>
    <n v="6"/>
    <s v="Weekday"/>
    <m/>
  </r>
  <r>
    <s v="WEB-5242"/>
    <d v="2024-04-06T00:00:00"/>
    <s v="Arjun Nair"/>
    <s v="Bengaluru"/>
    <s v="Beauty"/>
    <s v="Shampoo 200Ml"/>
    <n v="3"/>
    <n v="1460.74"/>
    <s v="Net Banking"/>
    <s v="Delivered"/>
    <n v="4"/>
    <n v="4382.22"/>
    <m/>
    <m/>
    <m/>
    <m/>
    <m/>
    <m/>
    <s v="Completed"/>
    <s v="Yes"/>
    <s v="No"/>
    <m/>
    <n v="567"/>
    <n v="440"/>
    <n v="1098537.4901531704"/>
    <n v="96724.388030634553"/>
    <n v="3.9001122334455669"/>
    <s v="Shampoo 200Ml"/>
    <s v="Beauty"/>
    <s v="Beauty"/>
    <s v="Beauty"/>
    <s v="Beauty"/>
    <n v="64"/>
    <s v="Beauty"/>
    <m/>
    <n v="2024"/>
    <x v="7"/>
    <n v="6"/>
    <n v="7"/>
    <s v="Weekday"/>
    <m/>
  </r>
  <r>
    <s v="WEB-8706"/>
    <d v="2025-01-29T00:00:00"/>
    <s v="Karan Iyer"/>
    <s v="Kolkata"/>
    <s v="Beauty"/>
    <s v="Face Cream"/>
    <n v="1"/>
    <n v="884.38"/>
    <s v="Net Banking"/>
    <s v="Delivered"/>
    <n v="4"/>
    <n v="884.38"/>
    <m/>
    <m/>
    <m/>
    <m/>
    <m/>
    <m/>
    <s v="Completed"/>
    <s v="No"/>
    <s v="No"/>
    <m/>
    <n v="590"/>
    <n v="451"/>
    <n v="1098537.4901531704"/>
    <n v="96724.388030634553"/>
    <n v="3.9001122334455669"/>
    <s v="Face Cream"/>
    <s v="Beauty"/>
    <s v="Beauty"/>
    <s v="Beauty"/>
    <s v="Beauty"/>
    <n v="80"/>
    <s v="Beauty"/>
    <m/>
    <n v="2025"/>
    <x v="5"/>
    <n v="29"/>
    <n v="4"/>
    <s v="Weekday"/>
    <m/>
  </r>
  <r>
    <s v="WEB-5784"/>
    <d v="2024-09-08T00:00:00"/>
    <s v="Tanya Menon"/>
    <s v="Bengaluru"/>
    <s v="Electronics"/>
    <s v="Bluetooth Speaker"/>
    <n v="1"/>
    <n v="646.20000000000005"/>
    <s v="Cash On Delivery"/>
    <s v="Delivered"/>
    <n v="5"/>
    <n v="646.20000000000005"/>
    <m/>
    <m/>
    <m/>
    <m/>
    <m/>
    <m/>
    <s v="Completed"/>
    <s v="No"/>
    <s v="No"/>
    <m/>
    <n v="567"/>
    <n v="440"/>
    <n v="2759712.3299794244"/>
    <n v="330643.50635802455"/>
    <n v="3.8641711229946525"/>
    <s v="Bluetooth Speaker"/>
    <s v="Electronics"/>
    <s v="Electronics"/>
    <s v="Electronics"/>
    <s v="Electronics"/>
    <n v="48"/>
    <s v="Electronics"/>
    <m/>
    <n v="2024"/>
    <x v="1"/>
    <n v="8"/>
    <n v="1"/>
    <s v="Weekday"/>
    <m/>
  </r>
  <r>
    <s v="WEB-9069"/>
    <d v="2023-12-31T00:00:00"/>
    <s v="Diya Nair"/>
    <s v="Kolkata"/>
    <s v="Electronics"/>
    <s v="Smart Watch"/>
    <n v="3"/>
    <n v="2975.16"/>
    <s v="Net Banking"/>
    <s v="Delivered"/>
    <n v="3"/>
    <n v="8925.48"/>
    <m/>
    <m/>
    <m/>
    <m/>
    <m/>
    <m/>
    <s v="Completed"/>
    <s v="Yes"/>
    <s v="No"/>
    <m/>
    <n v="590"/>
    <n v="451"/>
    <n v="2759712.3299794244"/>
    <n v="330643.50635802455"/>
    <n v="3.8641711229946525"/>
    <s v="Smart Watch"/>
    <s v="Electronics"/>
    <s v="Electronics"/>
    <s v="Electronics"/>
    <s v="Electronics"/>
    <n v="17"/>
    <s v="Electronics"/>
    <m/>
    <n v="2023"/>
    <x v="10"/>
    <n v="31"/>
    <n v="1"/>
    <s v="Weekday"/>
    <m/>
  </r>
  <r>
    <s v="WEB-6904"/>
    <d v="2023-01-18T00:00:00"/>
    <s v="Diya Das"/>
    <s v="Bengaluru"/>
    <s v="Fashion"/>
    <s v="Men'S T-Shirt"/>
    <n v="2"/>
    <n v="2184.42"/>
    <s v="Net Banking"/>
    <s v="Delivered"/>
    <m/>
    <n v="4368.84"/>
    <m/>
    <m/>
    <m/>
    <m/>
    <m/>
    <m/>
    <s v="Completed"/>
    <s v="Yes"/>
    <s v="No"/>
    <m/>
    <n v="567"/>
    <n v="440"/>
    <n v="1892867.2841657216"/>
    <n v="199432.98236095349"/>
    <n v="3.8949824970828471"/>
    <s v="Men'S T-Shirt"/>
    <s v="Fashion"/>
    <s v="Fashion"/>
    <s v="Fashion"/>
    <s v="Fashion"/>
    <n v="55"/>
    <s v="Fashion"/>
    <m/>
    <n v="2023"/>
    <x v="5"/>
    <n v="18"/>
    <n v="4"/>
    <s v="Weekday"/>
    <m/>
  </r>
  <r>
    <s v="WEB-7085"/>
    <d v="2025-05-22T00:00:00"/>
    <s v="Arjun Verma"/>
    <s v="Delhi"/>
    <s v="Fashion"/>
    <s v="Men'S T-Shirt"/>
    <n v="1"/>
    <n v="918.96"/>
    <s v="Debit Card"/>
    <s v="Delivered"/>
    <n v="5"/>
    <n v="918.96"/>
    <m/>
    <m/>
    <m/>
    <m/>
    <m/>
    <m/>
    <s v="Completed"/>
    <s v="No"/>
    <s v="No"/>
    <m/>
    <n v="573"/>
    <n v="450"/>
    <n v="1892867.2841657216"/>
    <n v="199432.98236095349"/>
    <n v="3.8949824970828471"/>
    <s v="Men'S T-Shirt"/>
    <s v="Fashion"/>
    <s v="Fashion"/>
    <s v="Fashion"/>
    <s v="Fashion"/>
    <n v="55"/>
    <s v="Fashion"/>
    <m/>
    <n v="2025"/>
    <x v="6"/>
    <n v="22"/>
    <n v="5"/>
    <s v="Weekday"/>
    <m/>
  </r>
  <r>
    <s v="WEB-9612"/>
    <d v="2023-04-23T00:00:00"/>
    <s v="Saanvi Reddy"/>
    <s v="Mumbai"/>
    <s v="Home &amp; Kitchen"/>
    <s v="Table Lamp"/>
    <n v="3"/>
    <n v="1404.59"/>
    <s v="Upi"/>
    <s v="Delivered"/>
    <n v="3"/>
    <n v="4213.7699999999995"/>
    <m/>
    <m/>
    <m/>
    <m/>
    <m/>
    <m/>
    <s v="Completed"/>
    <s v="Yes"/>
    <s v="No"/>
    <m/>
    <n v="619"/>
    <n v="468"/>
    <n v="1463424.4009529033"/>
    <n v="118285.78776560788"/>
    <n v="3.8140589569160999"/>
    <s v="Table Lamp"/>
    <s v="Home &amp; Kitchen"/>
    <s v="Home &amp; Kitchen"/>
    <s v="Home &amp; Kitchen"/>
    <s v="Home &amp; Kitchen"/>
    <n v="32"/>
    <s v="Home &amp; Kitchen"/>
    <m/>
    <n v="2023"/>
    <x v="7"/>
    <n v="23"/>
    <n v="1"/>
    <s v="Weekday"/>
    <m/>
  </r>
  <r>
    <s v="WEB-8283"/>
    <d v="2023-09-10T00:00:00"/>
    <s v="Diya Mehta"/>
    <s v="Ahmedabad"/>
    <s v="Books"/>
    <s v="Notebook Set"/>
    <n v="1"/>
    <n v="643.54"/>
    <s v="Credit Card"/>
    <s v="Delivered"/>
    <n v="2"/>
    <n v="643.54"/>
    <m/>
    <m/>
    <m/>
    <m/>
    <m/>
    <m/>
    <s v="Completed"/>
    <s v="No"/>
    <s v="No"/>
    <m/>
    <n v="589"/>
    <n v="426"/>
    <n v="594714.6477588166"/>
    <n v="60882.938065984097"/>
    <n v="3.804733727810651"/>
    <s v="Notebook Set"/>
    <s v="Books"/>
    <s v="Books"/>
    <s v="Books"/>
    <s v="Books"/>
    <n v="20"/>
    <s v="Books"/>
    <m/>
    <n v="2023"/>
    <x v="1"/>
    <n v="10"/>
    <n v="1"/>
    <s v="Weekday"/>
    <m/>
  </r>
  <r>
    <s v="WEB-5027"/>
    <d v="2023-03-19T00:00:00"/>
    <s v="Aarav Verma"/>
    <s v="Pune"/>
    <s v="Home &amp; Kitchen"/>
    <s v="Storage Box"/>
    <n v="2"/>
    <n v="1415.93"/>
    <s v="Upi"/>
    <s v="Delivered"/>
    <n v="5"/>
    <n v="2831.86"/>
    <m/>
    <m/>
    <m/>
    <m/>
    <m/>
    <m/>
    <s v="Completed"/>
    <s v="Yes"/>
    <s v="No"/>
    <m/>
    <n v="595"/>
    <n v="444"/>
    <n v="1463424.4009529033"/>
    <n v="118285.78776560788"/>
    <n v="3.8140589569160999"/>
    <s v="Storage Box"/>
    <s v="Home &amp; Kitchen"/>
    <s v="Home &amp; Kitchen"/>
    <s v="Home &amp; Kitchen"/>
    <s v="Home &amp; Kitchen"/>
    <n v="8"/>
    <s v="Home &amp; Kitchen"/>
    <m/>
    <n v="2023"/>
    <x v="4"/>
    <n v="19"/>
    <n v="1"/>
    <s v="Weekday"/>
    <m/>
  </r>
  <r>
    <s v="WEB-8959"/>
    <d v="2025-06-21T00:00:00"/>
    <s v="Rohan Kumar"/>
    <s v="Bengaluru"/>
    <s v="Books"/>
    <s v="Notebook Set"/>
    <n v="1"/>
    <n v="680.59"/>
    <s v="Cash On Delivery"/>
    <s v="Delivered"/>
    <n v="2"/>
    <n v="680.59"/>
    <m/>
    <m/>
    <m/>
    <m/>
    <m/>
    <m/>
    <s v="Completed"/>
    <s v="No"/>
    <s v="No"/>
    <m/>
    <n v="567"/>
    <n v="440"/>
    <n v="594714.6477588166"/>
    <n v="60882.938065984097"/>
    <n v="3.804733727810651"/>
    <s v="Notebook Set"/>
    <s v="Books"/>
    <s v="Books"/>
    <s v="Books"/>
    <s v="Books"/>
    <n v="20"/>
    <s v="Books"/>
    <m/>
    <n v="2025"/>
    <x v="11"/>
    <n v="21"/>
    <n v="7"/>
    <s v="Weekday"/>
    <m/>
  </r>
  <r>
    <s v="WEB-7538"/>
    <d v="2024-12-09T00:00:00"/>
    <s v="Meera Kapoor"/>
    <s v="Kolkata"/>
    <s v="Books"/>
    <s v="Cookbook"/>
    <n v="1"/>
    <n v="662.21"/>
    <s v="Cash On Delivery"/>
    <s v="Pending"/>
    <n v="5"/>
    <n v="662.21"/>
    <m/>
    <m/>
    <m/>
    <m/>
    <m/>
    <m/>
    <s v="Pending"/>
    <s v="No"/>
    <s v="Yes"/>
    <m/>
    <n v="590"/>
    <n v="451"/>
    <n v="594714.6477588166"/>
    <n v="60882.938065984097"/>
    <n v="3.804733727810651"/>
    <s v="Cookbook"/>
    <s v="Books"/>
    <s v="Books"/>
    <s v="Books"/>
    <s v="Books"/>
    <n v="4"/>
    <s v="Books"/>
    <m/>
    <n v="2024"/>
    <x v="10"/>
    <n v="9"/>
    <n v="2"/>
    <s v="Weekday"/>
    <m/>
  </r>
  <r>
    <s v="WEB-9084"/>
    <d v="2024-03-04T00:00:00"/>
    <s v="Vikram Singh"/>
    <s v="Hyderabad"/>
    <s v="Beauty"/>
    <s v="Hair Oil"/>
    <n v="1"/>
    <n v="249.25"/>
    <s v="Net Banking"/>
    <s v="Delivered"/>
    <n v="3"/>
    <n v="249.25"/>
    <m/>
    <m/>
    <m/>
    <m/>
    <m/>
    <m/>
    <s v="Completed"/>
    <s v="No"/>
    <s v="No"/>
    <m/>
    <n v="559"/>
    <n v="408"/>
    <n v="1098537.4901531704"/>
    <n v="96724.388030634553"/>
    <n v="3.9001122334455669"/>
    <s v="Hair Oil"/>
    <s v="Beauty"/>
    <s v="Beauty"/>
    <s v="Beauty"/>
    <s v="Beauty"/>
    <n v="70"/>
    <s v="Beauty"/>
    <m/>
    <n v="2024"/>
    <x v="4"/>
    <n v="4"/>
    <n v="2"/>
    <s v="Weekday"/>
    <m/>
  </r>
  <r>
    <s v="WEB-7385"/>
    <d v="2023-02-20T00:00:00"/>
    <s v="Meera Reddy"/>
    <s v="Ahmedabad"/>
    <s v="Home &amp; Kitchen"/>
    <s v="Non-Stick Pan"/>
    <n v="1"/>
    <n v="1613.35"/>
    <s v="Upi"/>
    <s v="Delivered"/>
    <n v="4"/>
    <n v="1613.35"/>
    <m/>
    <m/>
    <m/>
    <m/>
    <m/>
    <m/>
    <s v="Completed"/>
    <s v="Yes"/>
    <s v="No"/>
    <m/>
    <n v="589"/>
    <n v="426"/>
    <n v="1463424.4009529033"/>
    <n v="118285.78776560788"/>
    <n v="3.8140589569160999"/>
    <s v="Non-Stick Pan"/>
    <s v="Home &amp; Kitchen"/>
    <s v="Home &amp; Kitchen"/>
    <s v="Home &amp; Kitchen"/>
    <s v="Home &amp; Kitchen"/>
    <n v="7"/>
    <s v="Home &amp; Kitchen"/>
    <m/>
    <n v="2023"/>
    <x v="0"/>
    <n v="20"/>
    <n v="2"/>
    <s v="Weekday"/>
    <m/>
  </r>
  <r>
    <s v="WEB-7468"/>
    <d v="2023-11-08T00:00:00"/>
    <s v="Karan Reddy"/>
    <s v="Hyderabad"/>
    <s v="Electronics"/>
    <s v="Smart Watch"/>
    <n v="2"/>
    <n v="465.85"/>
    <s v="Debit Card"/>
    <s v="Delivered"/>
    <m/>
    <n v="931.7"/>
    <m/>
    <m/>
    <m/>
    <m/>
    <m/>
    <m/>
    <s v="Completed"/>
    <s v="No"/>
    <s v="No"/>
    <m/>
    <n v="559"/>
    <n v="408"/>
    <n v="2759712.3299794244"/>
    <n v="330643.50635802455"/>
    <n v="3.8641711229946525"/>
    <s v="Smart Watch"/>
    <s v="Electronics"/>
    <s v="Electronics"/>
    <s v="Electronics"/>
    <s v="Electronics"/>
    <n v="17"/>
    <s v="Electronics"/>
    <m/>
    <n v="2023"/>
    <x v="3"/>
    <n v="8"/>
    <n v="4"/>
    <s v="Weekday"/>
    <m/>
  </r>
  <r>
    <s v="WEB-7493"/>
    <d v="2023-11-23T00:00:00"/>
    <s v="Saanvi Kumar"/>
    <s v="Ahmedabad"/>
    <s v="Books"/>
    <s v="Cookbook"/>
    <n v="1"/>
    <n v="391.47"/>
    <s v="Debit Card"/>
    <s v="Pending"/>
    <n v="3"/>
    <n v="391.47"/>
    <m/>
    <m/>
    <m/>
    <m/>
    <m/>
    <m/>
    <s v="Pending"/>
    <s v="No"/>
    <s v="Yes"/>
    <m/>
    <n v="589"/>
    <n v="426"/>
    <n v="594714.6477588166"/>
    <n v="60882.938065984097"/>
    <n v="3.804733727810651"/>
    <s v="Cookbook"/>
    <s v="Books"/>
    <s v="Books"/>
    <s v="Books"/>
    <s v="Books"/>
    <n v="4"/>
    <s v="Books"/>
    <m/>
    <n v="2023"/>
    <x v="3"/>
    <n v="23"/>
    <n v="5"/>
    <s v="Weekday"/>
    <m/>
  </r>
  <r>
    <s v="WEB-8857"/>
    <d v="2025-01-24T00:00:00"/>
    <s v="Rohan Kapoor"/>
    <s v="Mumbai"/>
    <s v="Home &amp; Kitchen"/>
    <s v="Led Bulb Pack"/>
    <n v="1"/>
    <n v="1260.67"/>
    <s v="Debit Card"/>
    <s v="Delivered"/>
    <n v="2"/>
    <n v="1260.67"/>
    <m/>
    <m/>
    <m/>
    <m/>
    <m/>
    <m/>
    <s v="Completed"/>
    <s v="Yes"/>
    <s v="No"/>
    <m/>
    <n v="619"/>
    <n v="468"/>
    <n v="1463424.4009529033"/>
    <n v="118285.78776560788"/>
    <n v="3.8140589569160999"/>
    <s v="Led Bulb Pack"/>
    <s v="Home &amp; Kitchen"/>
    <s v="Home &amp; Kitchen"/>
    <s v="Home &amp; Kitchen"/>
    <s v="Home &amp; Kitchen"/>
    <n v="76"/>
    <s v="Home &amp; Kitchen"/>
    <m/>
    <n v="2025"/>
    <x v="5"/>
    <n v="24"/>
    <n v="6"/>
    <s v="Weekday"/>
    <m/>
  </r>
  <r>
    <s v="WEB-5325"/>
    <d v="2024-04-18T00:00:00"/>
    <s v="Karan Rao"/>
    <s v="Chennai"/>
    <s v="Fashion"/>
    <s v="Sunglasses"/>
    <n v="1"/>
    <n v="775.56"/>
    <s v="Credit Card"/>
    <s v="Cancelled"/>
    <n v="5"/>
    <n v="775.56"/>
    <m/>
    <m/>
    <m/>
    <m/>
    <m/>
    <m/>
    <s v="Lost Sale"/>
    <s v="No"/>
    <s v="Yes"/>
    <m/>
    <n v="558"/>
    <n v="430"/>
    <n v="1892867.2841657216"/>
    <n v="199432.98236095349"/>
    <n v="3.8949824970828471"/>
    <s v="Sunglasses"/>
    <s v="Fashion"/>
    <s v="Fashion"/>
    <s v="Fashion"/>
    <s v="Fashion"/>
    <n v="53"/>
    <s v="Fashion"/>
    <m/>
    <n v="2024"/>
    <x v="7"/>
    <n v="18"/>
    <n v="5"/>
    <s v="Weekday"/>
    <m/>
  </r>
  <r>
    <s v="WEB-5797"/>
    <d v="2023-05-23T00:00:00"/>
    <s v="Kavya Kapoor"/>
    <s v="Chennai"/>
    <s v="Fashion"/>
    <s v="Women'S Kurti"/>
    <n v="1"/>
    <n v="2249.89"/>
    <s v="Cash On Delivery"/>
    <s v="Delivered"/>
    <n v="3"/>
    <n v="2249.89"/>
    <m/>
    <m/>
    <m/>
    <m/>
    <m/>
    <m/>
    <s v="Completed"/>
    <s v="Yes"/>
    <s v="No"/>
    <m/>
    <n v="558"/>
    <n v="430"/>
    <n v="1892867.2841657216"/>
    <n v="199432.98236095349"/>
    <n v="3.8949824970828471"/>
    <s v="Women'S Kurti"/>
    <s v="Fashion"/>
    <s v="Fashion"/>
    <s v="Fashion"/>
    <s v="Fashion"/>
    <n v="15"/>
    <s v="Fashion"/>
    <m/>
    <n v="2023"/>
    <x v="6"/>
    <n v="23"/>
    <n v="3"/>
    <s v="Weekday"/>
    <m/>
  </r>
  <r>
    <s v="WEB-8983"/>
    <d v="2024-02-07T00:00:00"/>
    <s v="Vikram Das"/>
    <s v="Chennai"/>
    <s v="Fashion"/>
    <s v="Denim Jeans"/>
    <n v="1"/>
    <n v="914.53"/>
    <s v="Upi"/>
    <s v="Delivered"/>
    <n v="2"/>
    <n v="914.53"/>
    <m/>
    <m/>
    <m/>
    <m/>
    <m/>
    <m/>
    <s v="Completed"/>
    <s v="No"/>
    <s v="No"/>
    <m/>
    <n v="558"/>
    <n v="430"/>
    <n v="1892867.2841657216"/>
    <n v="199432.98236095349"/>
    <n v="3.8949824970828471"/>
    <s v="Denim Jeans"/>
    <s v="Fashion"/>
    <s v="Fashion"/>
    <s v="Fashion"/>
    <s v="Fashion"/>
    <n v="6"/>
    <s v="Fashion"/>
    <m/>
    <n v="2024"/>
    <x v="0"/>
    <n v="7"/>
    <n v="4"/>
    <s v="Weekend"/>
    <m/>
  </r>
  <r>
    <s v="WEB-6067"/>
    <d v="2024-04-03T00:00:00"/>
    <s v="Saanvi Khan"/>
    <s v="Hyderabad"/>
    <s v="Home &amp; Kitchen"/>
    <s v="Storage Box"/>
    <n v="1"/>
    <n v="162.6"/>
    <s v="Debit Card"/>
    <s v="Pending"/>
    <n v="2"/>
    <n v="162.6"/>
    <m/>
    <m/>
    <m/>
    <m/>
    <m/>
    <m/>
    <s v="Pending"/>
    <s v="No"/>
    <s v="Yes"/>
    <m/>
    <n v="559"/>
    <n v="408"/>
    <n v="1463424.4009529033"/>
    <n v="118285.78776560788"/>
    <n v="3.8140589569160999"/>
    <s v="Storage Box"/>
    <s v="Home &amp; Kitchen"/>
    <s v="Home &amp; Kitchen"/>
    <s v="Home &amp; Kitchen"/>
    <s v="Home &amp; Kitchen"/>
    <n v="8"/>
    <s v="Home &amp; Kitchen"/>
    <m/>
    <n v="2024"/>
    <x v="7"/>
    <n v="3"/>
    <n v="4"/>
    <s v="Weekday"/>
    <m/>
  </r>
  <r>
    <s v="WEB-5394"/>
    <d v="2024-04-25T00:00:00"/>
    <s v="Meera Singh"/>
    <s v="Bengaluru"/>
    <s v="Beauty"/>
    <s v="Lipstick"/>
    <n v="1"/>
    <n v="576.87"/>
    <s v="Net Banking"/>
    <s v="Delivered"/>
    <n v="4"/>
    <n v="576.87"/>
    <m/>
    <m/>
    <m/>
    <m/>
    <m/>
    <m/>
    <s v="Completed"/>
    <s v="No"/>
    <s v="No"/>
    <m/>
    <n v="567"/>
    <n v="440"/>
    <n v="1098537.4901531704"/>
    <n v="96724.388030634553"/>
    <n v="3.9001122334455669"/>
    <s v="Lipstick"/>
    <s v="Beauty"/>
    <s v="Beauty"/>
    <s v="Beauty"/>
    <s v="Beauty"/>
    <n v="10"/>
    <s v="Beauty"/>
    <m/>
    <n v="2024"/>
    <x v="7"/>
    <n v="25"/>
    <n v="5"/>
    <s v="Weekday"/>
    <m/>
  </r>
  <r>
    <s v="WEB-7400"/>
    <d v="2024-12-01T00:00:00"/>
    <s v="Tanya Kumar"/>
    <s v="Bengaluru"/>
    <s v="Fashion"/>
    <s v="Denim Jeans"/>
    <n v="1"/>
    <n v="2105.5700000000002"/>
    <s v="Upi"/>
    <s v="Delivered"/>
    <n v="3"/>
    <n v="2105.5700000000002"/>
    <m/>
    <m/>
    <m/>
    <m/>
    <m/>
    <m/>
    <s v="Completed"/>
    <s v="Yes"/>
    <s v="No"/>
    <m/>
    <n v="567"/>
    <n v="440"/>
    <n v="1892867.2841657216"/>
    <n v="199432.98236095349"/>
    <n v="3.8949824970828471"/>
    <s v="Denim Jeans"/>
    <s v="Fashion"/>
    <s v="Fashion"/>
    <s v="Fashion"/>
    <s v="Fashion"/>
    <n v="6"/>
    <s v="Fashion"/>
    <m/>
    <n v="2024"/>
    <x v="10"/>
    <n v="1"/>
    <n v="1"/>
    <s v="Weekend"/>
    <m/>
  </r>
  <r>
    <s v="WEB-8982"/>
    <d v="2025-04-21T00:00:00"/>
    <s v="Ananya Khan"/>
    <s v="Bengaluru"/>
    <s v="Books"/>
    <s v="Kids Story Book"/>
    <n v="1"/>
    <n v="308.75"/>
    <s v="Cash On Delivery"/>
    <s v="Delivered"/>
    <n v="1"/>
    <n v="308.75"/>
    <m/>
    <m/>
    <m/>
    <m/>
    <m/>
    <m/>
    <s v="Completed"/>
    <s v="No"/>
    <s v="No"/>
    <m/>
    <n v="567"/>
    <n v="440"/>
    <n v="594714.6477588166"/>
    <n v="60882.938065984097"/>
    <n v="3.804733727810651"/>
    <s v="Kids Story Book"/>
    <s v="Books"/>
    <s v="Books"/>
    <s v="Books"/>
    <s v="Books"/>
    <n v="23"/>
    <s v="Books"/>
    <m/>
    <n v="2025"/>
    <x v="7"/>
    <n v="21"/>
    <n v="2"/>
    <s v="Weekday"/>
    <m/>
  </r>
  <r>
    <s v="WEB-7172"/>
    <d v="2024-05-13T00:00:00"/>
    <s v="Vikram Bose"/>
    <s v="Bengaluru"/>
    <s v="Electronics"/>
    <s v="Power Bank 10000Mah"/>
    <n v="1"/>
    <n v="2386.48"/>
    <s v="Upi"/>
    <s v="Delivered"/>
    <m/>
    <n v="2386.48"/>
    <m/>
    <m/>
    <m/>
    <m/>
    <m/>
    <m/>
    <s v="Completed"/>
    <s v="Yes"/>
    <s v="No"/>
    <m/>
    <n v="567"/>
    <n v="440"/>
    <n v="2759712.3299794244"/>
    <n v="330643.50635802455"/>
    <n v="3.8641711229946525"/>
    <s v="Power Bank 10000Mah"/>
    <s v="Electronics"/>
    <s v="Electronics"/>
    <s v="Electronics"/>
    <s v="Electronics"/>
    <n v="3"/>
    <s v="Electronics"/>
    <m/>
    <n v="2024"/>
    <x v="6"/>
    <n v="13"/>
    <n v="2"/>
    <s v="Weekday"/>
    <m/>
  </r>
  <r>
    <s v="WEB-8818"/>
    <d v="2023-03-21T00:00:00"/>
    <s v="Rahul Malhotra"/>
    <s v="Pune"/>
    <s v="Home &amp; Kitchen"/>
    <s v="Storage Box"/>
    <n v="2"/>
    <n v="1267.27"/>
    <s v="Upi"/>
    <s v="Delivered"/>
    <n v="4"/>
    <n v="2534.54"/>
    <m/>
    <m/>
    <m/>
    <m/>
    <m/>
    <m/>
    <s v="Completed"/>
    <s v="Yes"/>
    <s v="No"/>
    <m/>
    <n v="595"/>
    <n v="444"/>
    <n v="1463424.4009529033"/>
    <n v="118285.78776560788"/>
    <n v="3.8140589569160999"/>
    <s v="Storage Box"/>
    <s v="Home &amp; Kitchen"/>
    <s v="Home &amp; Kitchen"/>
    <s v="Home &amp; Kitchen"/>
    <s v="Home &amp; Kitchen"/>
    <n v="8"/>
    <s v="Home &amp; Kitchen"/>
    <m/>
    <n v="2023"/>
    <x v="4"/>
    <n v="21"/>
    <n v="3"/>
    <s v="Weekday"/>
    <m/>
  </r>
  <r>
    <s v="WEB-9180"/>
    <d v="2023-03-15T00:00:00"/>
    <s v="Rohan Bose"/>
    <s v="Pune"/>
    <s v="Electronics"/>
    <s v="Bluetooth Speaker"/>
    <n v="1"/>
    <n v="3276.16"/>
    <s v="Cash On Delivery"/>
    <s v="Delivered"/>
    <m/>
    <n v="3276.16"/>
    <m/>
    <m/>
    <m/>
    <m/>
    <m/>
    <m/>
    <s v="Completed"/>
    <s v="Yes"/>
    <s v="No"/>
    <m/>
    <n v="595"/>
    <n v="444"/>
    <n v="2759712.3299794244"/>
    <n v="330643.50635802455"/>
    <n v="3.8641711229946525"/>
    <s v="Bluetooth Speaker"/>
    <s v="Electronics"/>
    <s v="Electronics"/>
    <s v="Electronics"/>
    <s v="Electronics"/>
    <n v="48"/>
    <s v="Electronics"/>
    <m/>
    <n v="2023"/>
    <x v="4"/>
    <n v="15"/>
    <n v="4"/>
    <s v="Weekday"/>
    <m/>
  </r>
  <r>
    <s v="WEB-7813"/>
    <d v="2025-01-12T00:00:00"/>
    <s v="Kavya Kapoor"/>
    <s v="Ahmedabad"/>
    <s v="Fashion"/>
    <s v="Denim Jeans"/>
    <n v="1"/>
    <n v="405.84"/>
    <s v="Cash On Delivery"/>
    <s v="Delivered"/>
    <n v="4"/>
    <n v="405.84"/>
    <m/>
    <m/>
    <m/>
    <m/>
    <m/>
    <m/>
    <s v="Completed"/>
    <s v="No"/>
    <s v="No"/>
    <m/>
    <n v="589"/>
    <n v="426"/>
    <n v="1892867.2841657216"/>
    <n v="199432.98236095349"/>
    <n v="3.8949824970828471"/>
    <s v="Denim Jeans"/>
    <s v="Fashion"/>
    <s v="Fashion"/>
    <s v="Fashion"/>
    <s v="Fashion"/>
    <n v="6"/>
    <s v="Fashion"/>
    <m/>
    <n v="2025"/>
    <x v="5"/>
    <n v="12"/>
    <n v="1"/>
    <s v="Weekday"/>
    <m/>
  </r>
  <r>
    <s v="WEB-5651"/>
    <d v="2024-01-24T00:00:00"/>
    <s v="Vikram Rao"/>
    <s v="Kolkata"/>
    <s v="Beauty"/>
    <s v="Face Cream"/>
    <n v="1"/>
    <n v="1066.07"/>
    <s v="Upi"/>
    <s v="Delivered"/>
    <n v="5"/>
    <n v="1066.07"/>
    <m/>
    <m/>
    <m/>
    <m/>
    <m/>
    <m/>
    <s v="Completed"/>
    <s v="Yes"/>
    <s v="No"/>
    <m/>
    <n v="590"/>
    <n v="451"/>
    <n v="1098537.4901531704"/>
    <n v="96724.388030634553"/>
    <n v="3.9001122334455669"/>
    <s v="Face Cream"/>
    <s v="Beauty"/>
    <s v="Beauty"/>
    <s v="Beauty"/>
    <s v="Beauty"/>
    <n v="80"/>
    <s v="Beauty"/>
    <m/>
    <n v="2024"/>
    <x v="5"/>
    <n v="24"/>
    <n v="4"/>
    <s v="Weekday"/>
    <m/>
  </r>
  <r>
    <s v="WEB-6961"/>
    <d v="2024-06-08T00:00:00"/>
    <s v="Karan Patel"/>
    <s v="Pune"/>
    <s v="Home &amp; Kitchen"/>
    <s v="Led Bulb Pack"/>
    <n v="1"/>
    <n v="162.06"/>
    <s v="Cash On Delivery"/>
    <s v="Delivered"/>
    <n v="4"/>
    <n v="162.06"/>
    <m/>
    <m/>
    <m/>
    <m/>
    <m/>
    <m/>
    <s v="Completed"/>
    <s v="No"/>
    <s v="No"/>
    <m/>
    <n v="595"/>
    <n v="444"/>
    <n v="1463424.4009529033"/>
    <n v="118285.78776560788"/>
    <n v="3.8140589569160999"/>
    <s v="Led Bulb Pack"/>
    <s v="Home &amp; Kitchen"/>
    <s v="Home &amp; Kitchen"/>
    <s v="Home &amp; Kitchen"/>
    <s v="Home &amp; Kitchen"/>
    <n v="76"/>
    <s v="Home &amp; Kitchen"/>
    <m/>
    <n v="2024"/>
    <x v="11"/>
    <n v="8"/>
    <n v="7"/>
    <s v="Weekday"/>
    <m/>
  </r>
  <r>
    <s v="WEB-5226"/>
    <d v="2023-03-23T00:00:00"/>
    <s v="Arjun Kumar"/>
    <s v="Hyderabad"/>
    <s v="Electronics"/>
    <s v="Usb Cable"/>
    <n v="1"/>
    <n v="2957.44"/>
    <s v="Debit Card"/>
    <s v="Delivered"/>
    <n v="4"/>
    <n v="2957.44"/>
    <m/>
    <m/>
    <m/>
    <m/>
    <m/>
    <m/>
    <s v="Completed"/>
    <s v="Yes"/>
    <s v="No"/>
    <m/>
    <n v="559"/>
    <n v="408"/>
    <n v="2759712.3299794244"/>
    <n v="330643.50635802455"/>
    <n v="3.8641711229946525"/>
    <s v="Usb Cable"/>
    <s v="Electronics"/>
    <s v="Electronics"/>
    <s v="Electronics"/>
    <s v="Electronics"/>
    <n v="13"/>
    <s v="Electronics"/>
    <m/>
    <n v="2023"/>
    <x v="4"/>
    <n v="23"/>
    <n v="5"/>
    <s v="Weekday"/>
    <m/>
  </r>
  <r>
    <s v="WEB-6257"/>
    <d v="2024-01-31T00:00:00"/>
    <s v="Diya Iyer"/>
    <s v="Pune"/>
    <s v="Electronics"/>
    <s v="Smart Watch"/>
    <n v="1"/>
    <n v="2232.3200000000002"/>
    <s v="Debit Card"/>
    <s v="Delivered"/>
    <n v="4"/>
    <n v="2232.3200000000002"/>
    <m/>
    <m/>
    <m/>
    <m/>
    <m/>
    <m/>
    <s v="Completed"/>
    <s v="Yes"/>
    <s v="No"/>
    <m/>
    <n v="595"/>
    <n v="444"/>
    <n v="2759712.3299794244"/>
    <n v="330643.50635802455"/>
    <n v="3.8641711229946525"/>
    <s v="Smart Watch"/>
    <s v="Electronics"/>
    <s v="Electronics"/>
    <s v="Electronics"/>
    <s v="Electronics"/>
    <n v="17"/>
    <s v="Electronics"/>
    <m/>
    <n v="2024"/>
    <x v="5"/>
    <n v="31"/>
    <n v="4"/>
    <s v="Weekday"/>
    <m/>
  </r>
  <r>
    <s v="WEB-7547"/>
    <d v="2023-12-09T00:00:00"/>
    <s v="Ananya Chatterjee"/>
    <s v="Delhi"/>
    <s v="Home &amp; Kitchen"/>
    <s v="Non-Stick Pan"/>
    <n v="1"/>
    <n v="323.75"/>
    <s v="Credit Card"/>
    <s v="Delivered"/>
    <n v="3"/>
    <n v="323.75"/>
    <m/>
    <m/>
    <m/>
    <m/>
    <m/>
    <m/>
    <s v="Completed"/>
    <s v="No"/>
    <s v="No"/>
    <m/>
    <n v="573"/>
    <n v="450"/>
    <n v="1463424.4009529033"/>
    <n v="118285.78776560788"/>
    <n v="3.8140589569160999"/>
    <s v="Non-Stick Pan"/>
    <s v="Home &amp; Kitchen"/>
    <s v="Home &amp; Kitchen"/>
    <s v="Home &amp; Kitchen"/>
    <s v="Home &amp; Kitchen"/>
    <n v="7"/>
    <s v="Home &amp; Kitchen"/>
    <m/>
    <n v="2023"/>
    <x v="10"/>
    <n v="9"/>
    <n v="7"/>
    <s v="Weekday"/>
    <m/>
  </r>
  <r>
    <s v="WEB-8967"/>
    <d v="2023-12-13T00:00:00"/>
    <s v="Sanjay Rao"/>
    <s v="Pune"/>
    <s v="Electronics"/>
    <s v="Wireless Earbuds"/>
    <n v="1"/>
    <n v="2408.4"/>
    <s v="Upi"/>
    <s v="Delivered"/>
    <n v="3"/>
    <n v="2408.4"/>
    <m/>
    <m/>
    <m/>
    <m/>
    <m/>
    <m/>
    <s v="Completed"/>
    <s v="Yes"/>
    <s v="No"/>
    <m/>
    <n v="595"/>
    <n v="444"/>
    <n v="2759712.3299794244"/>
    <n v="330643.50635802455"/>
    <n v="3.8641711229946525"/>
    <s v="Wireless Earbuds"/>
    <s v="Electronics"/>
    <s v="Electronics"/>
    <s v="Electronics"/>
    <s v="Electronics"/>
    <n v="12"/>
    <s v="Electronics"/>
    <m/>
    <n v="2023"/>
    <x v="10"/>
    <n v="13"/>
    <n v="4"/>
    <s v="Weekday"/>
    <m/>
  </r>
  <r>
    <s v="WEB-6425"/>
    <d v="2024-02-12T00:00:00"/>
    <s v="Saanvi Kapoor"/>
    <s v="Ahmedabad"/>
    <s v="Electronics"/>
    <s v="Usb Cable"/>
    <n v="1"/>
    <n v="1397.53"/>
    <s v="Upi"/>
    <s v="Delivered"/>
    <n v="1"/>
    <n v="1397.53"/>
    <m/>
    <m/>
    <m/>
    <m/>
    <m/>
    <m/>
    <s v="Completed"/>
    <s v="Yes"/>
    <s v="No"/>
    <m/>
    <n v="589"/>
    <n v="426"/>
    <n v="2759712.3299794244"/>
    <n v="330643.50635802455"/>
    <n v="3.8641711229946525"/>
    <s v="Usb Cable"/>
    <s v="Electronics"/>
    <s v="Electronics"/>
    <s v="Electronics"/>
    <s v="Electronics"/>
    <n v="13"/>
    <s v="Electronics"/>
    <m/>
    <n v="2024"/>
    <x v="0"/>
    <n v="12"/>
    <n v="2"/>
    <s v="Weekday"/>
    <m/>
  </r>
  <r>
    <s v="WEB-7302"/>
    <d v="2025-02-27T00:00:00"/>
    <s v="Pooja Singh"/>
    <s v="Ahmedabad"/>
    <s v="Electronics"/>
    <s v="Power Bank 10000Mah"/>
    <n v="1"/>
    <n v="3424.66"/>
    <s v="Upi"/>
    <s v="Delivered"/>
    <n v="5"/>
    <n v="3424.66"/>
    <m/>
    <m/>
    <m/>
    <m/>
    <m/>
    <m/>
    <s v="Completed"/>
    <s v="Yes"/>
    <s v="No"/>
    <m/>
    <n v="589"/>
    <n v="426"/>
    <n v="2759712.3299794244"/>
    <n v="330643.50635802455"/>
    <n v="3.8641711229946525"/>
    <s v="Power Bank 10000Mah"/>
    <s v="Electronics"/>
    <s v="Electronics"/>
    <s v="Electronics"/>
    <s v="Electronics"/>
    <n v="3"/>
    <s v="Electronics"/>
    <m/>
    <n v="2025"/>
    <x v="0"/>
    <n v="27"/>
    <n v="5"/>
    <s v="Weekday"/>
    <m/>
  </r>
  <r>
    <s v="WEB-5267"/>
    <d v="2024-07-03T00:00:00"/>
    <s v="Rohan Malhotra"/>
    <s v="Hyderabad"/>
    <s v="Books"/>
    <s v="Kids Story Book"/>
    <n v="1"/>
    <n v="193.9"/>
    <s v="Net Banking"/>
    <s v="Delivered"/>
    <n v="4"/>
    <n v="193.9"/>
    <m/>
    <m/>
    <m/>
    <m/>
    <m/>
    <m/>
    <s v="Completed"/>
    <s v="No"/>
    <s v="No"/>
    <m/>
    <n v="559"/>
    <n v="408"/>
    <n v="594714.6477588166"/>
    <n v="60882.938065984097"/>
    <n v="3.804733727810651"/>
    <s v="Kids Story Book"/>
    <s v="Books"/>
    <s v="Books"/>
    <s v="Books"/>
    <s v="Books"/>
    <n v="23"/>
    <s v="Books"/>
    <m/>
    <n v="2024"/>
    <x v="2"/>
    <n v="3"/>
    <n v="4"/>
    <s v="Weekday"/>
    <m/>
  </r>
  <r>
    <s v="WEB-5801"/>
    <d v="2025-04-06T00:00:00"/>
    <s v="Meera Nair"/>
    <s v="Delhi"/>
    <s v="Beauty"/>
    <s v="Face Cream"/>
    <n v="1"/>
    <n v="1078.99"/>
    <s v="Cash On Delivery"/>
    <s v="Delivered"/>
    <n v="3"/>
    <n v="1078.99"/>
    <m/>
    <m/>
    <m/>
    <m/>
    <m/>
    <m/>
    <s v="Completed"/>
    <s v="Yes"/>
    <s v="No"/>
    <m/>
    <n v="573"/>
    <n v="450"/>
    <n v="1098537.4901531704"/>
    <n v="96724.388030634553"/>
    <n v="3.9001122334455669"/>
    <s v="Face Cream"/>
    <s v="Beauty"/>
    <s v="Beauty"/>
    <s v="Beauty"/>
    <s v="Beauty"/>
    <n v="80"/>
    <s v="Beauty"/>
    <m/>
    <n v="2025"/>
    <x v="7"/>
    <n v="6"/>
    <n v="1"/>
    <s v="Weekday"/>
    <m/>
  </r>
  <r>
    <s v="WEB-7433"/>
    <d v="2023-07-08T00:00:00"/>
    <s v="Meera Khan"/>
    <s v="Bengaluru"/>
    <s v="Books"/>
    <s v="Self-Help Book"/>
    <n v="1"/>
    <n v="478.46"/>
    <s v="Credit Card"/>
    <s v="Delivered"/>
    <m/>
    <n v="478.46"/>
    <m/>
    <m/>
    <m/>
    <m/>
    <m/>
    <m/>
    <s v="Completed"/>
    <s v="No"/>
    <s v="No"/>
    <m/>
    <n v="567"/>
    <n v="440"/>
    <n v="594714.6477588166"/>
    <n v="60882.938065984097"/>
    <n v="3.804733727810651"/>
    <s v="Self-Help Book"/>
    <s v="Books"/>
    <s v="Books"/>
    <s v="Books"/>
    <s v="Books"/>
    <n v="19"/>
    <s v="Books"/>
    <m/>
    <n v="2023"/>
    <x v="2"/>
    <n v="8"/>
    <n v="7"/>
    <s v="Weekday"/>
    <m/>
  </r>
  <r>
    <s v="WEB-6532"/>
    <d v="2024-03-05T00:00:00"/>
    <s v="Vikram Das"/>
    <s v="Delhi"/>
    <s v="Fashion"/>
    <s v="Women'S Kurti"/>
    <n v="1"/>
    <n v="549.48"/>
    <s v="Net Banking"/>
    <s v="Delivered"/>
    <n v="4"/>
    <n v="549.48"/>
    <m/>
    <m/>
    <m/>
    <m/>
    <m/>
    <m/>
    <s v="Completed"/>
    <s v="No"/>
    <s v="No"/>
    <m/>
    <n v="573"/>
    <n v="450"/>
    <n v="1892867.2841657216"/>
    <n v="199432.98236095349"/>
    <n v="3.8949824970828471"/>
    <s v="Women'S Kurti"/>
    <s v="Fashion"/>
    <s v="Fashion"/>
    <s v="Fashion"/>
    <s v="Fashion"/>
    <n v="15"/>
    <s v="Fashion"/>
    <m/>
    <n v="2024"/>
    <x v="4"/>
    <n v="5"/>
    <n v="3"/>
    <s v="Weekday"/>
    <m/>
  </r>
  <r>
    <s v="WEB-7070"/>
    <d v="2025-05-05T00:00:00"/>
    <s v="Vivaan Pillai"/>
    <s v="Mumbai"/>
    <s v="Fashion"/>
    <s v="Running Shoes"/>
    <n v="2"/>
    <n v="2230.11"/>
    <s v="Upi"/>
    <s v="Delivered"/>
    <n v="5"/>
    <n v="4460.22"/>
    <m/>
    <m/>
    <m/>
    <m/>
    <m/>
    <m/>
    <s v="Completed"/>
    <s v="Yes"/>
    <s v="No"/>
    <m/>
    <n v="619"/>
    <n v="468"/>
    <n v="1892867.2841657216"/>
    <n v="199432.98236095349"/>
    <n v="3.8949824970828471"/>
    <s v="Running Shoes"/>
    <s v="Fashion"/>
    <s v="Fashion"/>
    <s v="Fashion"/>
    <s v="Fashion"/>
    <n v="45"/>
    <s v="Fashion"/>
    <m/>
    <n v="2025"/>
    <x v="6"/>
    <n v="5"/>
    <n v="2"/>
    <s v="Weekday"/>
    <m/>
  </r>
  <r>
    <s v="WEB-6715"/>
    <d v="2023-06-26T00:00:00"/>
    <s v="Aditya Pillai"/>
    <s v="Mumbai"/>
    <s v="Books"/>
    <s v="Kids Story Book"/>
    <n v="3"/>
    <n v="374.15"/>
    <s v="Credit Card"/>
    <s v="Delivered"/>
    <n v="5"/>
    <n v="1122.4499999999998"/>
    <m/>
    <m/>
    <m/>
    <m/>
    <m/>
    <m/>
    <s v="Completed"/>
    <s v="Yes"/>
    <s v="No"/>
    <m/>
    <n v="619"/>
    <n v="468"/>
    <n v="594714.6477588166"/>
    <n v="60882.938065984097"/>
    <n v="3.804733727810651"/>
    <s v="Kids Story Book"/>
    <s v="Books"/>
    <s v="Books"/>
    <s v="Books"/>
    <s v="Books"/>
    <n v="23"/>
    <s v="Books"/>
    <m/>
    <n v="2023"/>
    <x v="11"/>
    <n v="26"/>
    <n v="2"/>
    <s v="Weekday"/>
    <m/>
  </r>
  <r>
    <s v="WEB-8136"/>
    <d v="2024-12-01T00:00:00"/>
    <s v="Saanvi Malhotra"/>
    <s v="Delhi"/>
    <s v="Electronics"/>
    <s v="Usb Cable"/>
    <n v="1"/>
    <n v="810.63"/>
    <s v="Debit Card"/>
    <s v="Delivered"/>
    <n v="5"/>
    <n v="810.63"/>
    <m/>
    <m/>
    <m/>
    <m/>
    <m/>
    <m/>
    <s v="Completed"/>
    <s v="No"/>
    <s v="No"/>
    <m/>
    <n v="573"/>
    <n v="450"/>
    <n v="2759712.3299794244"/>
    <n v="330643.50635802455"/>
    <n v="3.8641711229946525"/>
    <s v="Usb Cable"/>
    <s v="Electronics"/>
    <s v="Electronics"/>
    <s v="Electronics"/>
    <s v="Electronics"/>
    <n v="13"/>
    <s v="Electronics"/>
    <m/>
    <n v="2024"/>
    <x v="10"/>
    <n v="1"/>
    <n v="1"/>
    <s v="Weekend"/>
    <m/>
  </r>
  <r>
    <s v="WEB-8638"/>
    <d v="2024-11-22T00:00:00"/>
    <s v="Riya Patel"/>
    <s v="Hyderabad"/>
    <s v="Fashion"/>
    <s v="Running Shoes"/>
    <n v="3"/>
    <n v="2311.62"/>
    <s v="Cash On Delivery"/>
    <s v="Delivered"/>
    <n v="4"/>
    <n v="6934.86"/>
    <m/>
    <m/>
    <m/>
    <m/>
    <m/>
    <m/>
    <s v="Completed"/>
    <s v="Yes"/>
    <s v="No"/>
    <m/>
    <n v="559"/>
    <n v="408"/>
    <n v="1892867.2841657216"/>
    <n v="199432.98236095349"/>
    <n v="3.8949824970828471"/>
    <s v="Running Shoes"/>
    <s v="Fashion"/>
    <s v="Fashion"/>
    <s v="Fashion"/>
    <s v="Fashion"/>
    <n v="45"/>
    <s v="Fashion"/>
    <m/>
    <n v="2024"/>
    <x v="3"/>
    <n v="22"/>
    <n v="6"/>
    <s v="Weekday"/>
    <m/>
  </r>
  <r>
    <s v="WEB-5102"/>
    <d v="2024-01-25T00:00:00"/>
    <s v="Simran Malhotra"/>
    <s v="Hyderabad"/>
    <s v="Home &amp; Kitchen"/>
    <s v="Storage Box"/>
    <n v="2"/>
    <n v="832.17"/>
    <s v="Credit Card"/>
    <s v="Delivered"/>
    <n v="3"/>
    <n v="1664.34"/>
    <m/>
    <m/>
    <m/>
    <m/>
    <m/>
    <m/>
    <s v="Completed"/>
    <s v="Yes"/>
    <s v="No"/>
    <m/>
    <n v="559"/>
    <n v="408"/>
    <n v="1463424.4009529033"/>
    <n v="118285.78776560788"/>
    <n v="3.8140589569160999"/>
    <s v="Storage Box"/>
    <s v="Home &amp; Kitchen"/>
    <s v="Home &amp; Kitchen"/>
    <s v="Home &amp; Kitchen"/>
    <s v="Home &amp; Kitchen"/>
    <n v="8"/>
    <s v="Home &amp; Kitchen"/>
    <m/>
    <n v="2024"/>
    <x v="5"/>
    <n v="25"/>
    <n v="5"/>
    <s v="Weekday"/>
    <m/>
  </r>
  <r>
    <s v="WEB-8862"/>
    <d v="2023-01-03T00:00:00"/>
    <s v="Rohan Nair"/>
    <s v="Hyderabad"/>
    <s v="Fashion"/>
    <s v="Men'S T-Shirt"/>
    <n v="1"/>
    <n v="2025.22"/>
    <s v="Net Banking"/>
    <s v="Delivered"/>
    <n v="3"/>
    <n v="2025.22"/>
    <m/>
    <m/>
    <m/>
    <m/>
    <m/>
    <m/>
    <s v="Completed"/>
    <s v="Yes"/>
    <s v="No"/>
    <m/>
    <n v="559"/>
    <n v="408"/>
    <n v="1892867.2841657216"/>
    <n v="199432.98236095349"/>
    <n v="3.8949824970828471"/>
    <s v="Men'S T-Shirt"/>
    <s v="Fashion"/>
    <s v="Fashion"/>
    <s v="Fashion"/>
    <s v="Fashion"/>
    <n v="55"/>
    <s v="Fashion"/>
    <m/>
    <n v="2023"/>
    <x v="5"/>
    <n v="3"/>
    <n v="3"/>
    <s v="Weekday"/>
    <m/>
  </r>
  <r>
    <s v="WEB-9592"/>
    <d v="2023-05-18T00:00:00"/>
    <s v="Pooja Bose"/>
    <s v="Ahmedabad"/>
    <s v="Fashion"/>
    <s v="Women'S Kurti"/>
    <n v="2"/>
    <n v="1807.94"/>
    <s v="Upi"/>
    <s v="Delivered"/>
    <n v="4"/>
    <n v="3615.88"/>
    <m/>
    <m/>
    <m/>
    <m/>
    <m/>
    <m/>
    <s v="Completed"/>
    <s v="Yes"/>
    <s v="No"/>
    <m/>
    <n v="589"/>
    <n v="426"/>
    <n v="1892867.2841657216"/>
    <n v="199432.98236095349"/>
    <n v="3.8949824970828471"/>
    <s v="Women'S Kurti"/>
    <s v="Fashion"/>
    <s v="Fashion"/>
    <s v="Fashion"/>
    <s v="Fashion"/>
    <n v="15"/>
    <s v="Fashion"/>
    <m/>
    <n v="2023"/>
    <x v="6"/>
    <n v="18"/>
    <n v="5"/>
    <s v="Weekday"/>
    <m/>
  </r>
  <r>
    <s v="WEB-7900"/>
    <d v="2023-12-19T00:00:00"/>
    <s v="Tanya Das"/>
    <s v="Pune"/>
    <s v="Books"/>
    <s v="Notebook Set"/>
    <n v="3"/>
    <n v="474.93"/>
    <s v="Net Banking"/>
    <s v="Delivered"/>
    <n v="1"/>
    <n v="1424.79"/>
    <m/>
    <m/>
    <m/>
    <m/>
    <m/>
    <m/>
    <s v="Completed"/>
    <s v="Yes"/>
    <s v="No"/>
    <m/>
    <n v="595"/>
    <n v="444"/>
    <n v="594714.6477588166"/>
    <n v="60882.938065984097"/>
    <n v="3.804733727810651"/>
    <s v="Notebook Set"/>
    <s v="Books"/>
    <s v="Books"/>
    <s v="Books"/>
    <s v="Books"/>
    <n v="20"/>
    <s v="Books"/>
    <m/>
    <n v="2023"/>
    <x v="10"/>
    <n v="19"/>
    <n v="3"/>
    <s v="Weekday"/>
    <m/>
  </r>
  <r>
    <s v="WEB-8701"/>
    <d v="2023-09-30T00:00:00"/>
    <s v="Meera Das"/>
    <s v="Ahmedabad"/>
    <s v="Electronics"/>
    <s v="Wireless Earbuds"/>
    <n v="1"/>
    <n v="3234.71"/>
    <s v="Credit Card"/>
    <s v="Cancelled"/>
    <n v="2"/>
    <n v="3234.71"/>
    <m/>
    <m/>
    <m/>
    <m/>
    <m/>
    <m/>
    <s v="Lost Sale"/>
    <s v="No"/>
    <s v="Yes"/>
    <m/>
    <n v="589"/>
    <n v="426"/>
    <n v="2759712.3299794244"/>
    <n v="330643.50635802455"/>
    <n v="3.8641711229946525"/>
    <s v="Wireless Earbuds"/>
    <s v="Electronics"/>
    <s v="Electronics"/>
    <s v="Electronics"/>
    <s v="Electronics"/>
    <n v="12"/>
    <s v="Electronics"/>
    <m/>
    <n v="2023"/>
    <x v="1"/>
    <n v="30"/>
    <n v="7"/>
    <s v="Weekday"/>
    <m/>
  </r>
  <r>
    <s v="WEB-8404"/>
    <d v="2024-11-04T00:00:00"/>
    <s v="Meera Menon"/>
    <s v="Chennai"/>
    <s v="Electronics"/>
    <s v="Usb Cable"/>
    <n v="1"/>
    <n v="1569.64"/>
    <s v="Net Banking"/>
    <s v="Cancelled"/>
    <n v="4"/>
    <n v="1569.64"/>
    <m/>
    <m/>
    <m/>
    <m/>
    <m/>
    <m/>
    <s v="Lost Sale"/>
    <s v="No"/>
    <s v="Yes"/>
    <m/>
    <n v="558"/>
    <n v="430"/>
    <n v="2759712.3299794244"/>
    <n v="330643.50635802455"/>
    <n v="3.8641711229946525"/>
    <s v="Usb Cable"/>
    <s v="Electronics"/>
    <s v="Electronics"/>
    <s v="Electronics"/>
    <s v="Electronics"/>
    <n v="13"/>
    <s v="Electronics"/>
    <m/>
    <n v="2024"/>
    <x v="3"/>
    <n v="4"/>
    <n v="2"/>
    <s v="Weekday"/>
    <m/>
  </r>
  <r>
    <s v="WEB-5904"/>
    <d v="2023-05-02T00:00:00"/>
    <s v="Neha Verma"/>
    <s v="Hyderabad"/>
    <s v="Beauty"/>
    <s v="Hair Oil"/>
    <n v="1"/>
    <n v="1045.97"/>
    <s v="Upi"/>
    <s v="Delivered"/>
    <n v="4"/>
    <n v="1045.97"/>
    <m/>
    <m/>
    <m/>
    <m/>
    <m/>
    <m/>
    <s v="Completed"/>
    <s v="Yes"/>
    <s v="No"/>
    <m/>
    <n v="559"/>
    <n v="408"/>
    <n v="1098537.4901531704"/>
    <n v="96724.388030634553"/>
    <n v="3.9001122334455669"/>
    <s v="Hair Oil"/>
    <s v="Beauty"/>
    <s v="Beauty"/>
    <s v="Beauty"/>
    <s v="Beauty"/>
    <n v="70"/>
    <s v="Beauty"/>
    <m/>
    <n v="2023"/>
    <x v="6"/>
    <n v="2"/>
    <n v="3"/>
    <s v="Weekday"/>
    <m/>
  </r>
  <r>
    <s v="WEB-8507"/>
    <d v="2023-03-24T00:00:00"/>
    <s v="Ananya Khan"/>
    <s v="Chennai"/>
    <s v="Fashion"/>
    <s v="Denim Jeans"/>
    <n v="2"/>
    <n v="2062.09"/>
    <s v="Debit Card"/>
    <s v="Cancelled"/>
    <n v="5"/>
    <n v="4124.18"/>
    <m/>
    <m/>
    <m/>
    <m/>
    <m/>
    <m/>
    <s v="Lost Sale"/>
    <s v="No"/>
    <s v="Yes"/>
    <m/>
    <n v="558"/>
    <n v="430"/>
    <n v="1892867.2841657216"/>
    <n v="199432.98236095349"/>
    <n v="3.8949824970828471"/>
    <s v="Denim Jeans"/>
    <s v="Fashion"/>
    <s v="Fashion"/>
    <s v="Fashion"/>
    <s v="Fashion"/>
    <n v="6"/>
    <s v="Fashion"/>
    <m/>
    <n v="2023"/>
    <x v="4"/>
    <n v="24"/>
    <n v="6"/>
    <s v="Weekday"/>
    <m/>
  </r>
  <r>
    <s v="WEB-8822"/>
    <d v="2024-10-06T00:00:00"/>
    <s v="Vikram Malhotra"/>
    <s v="Chennai"/>
    <s v="Books"/>
    <s v="Self-Help Book"/>
    <n v="1"/>
    <n v="174.72"/>
    <s v="Cash On Delivery"/>
    <s v="Delivered"/>
    <n v="3"/>
    <n v="174.72"/>
    <m/>
    <m/>
    <m/>
    <m/>
    <m/>
    <m/>
    <s v="Completed"/>
    <s v="No"/>
    <s v="No"/>
    <m/>
    <n v="558"/>
    <n v="430"/>
    <n v="594714.6477588166"/>
    <n v="60882.938065984097"/>
    <n v="3.804733727810651"/>
    <s v="Self-Help Book"/>
    <s v="Books"/>
    <s v="Books"/>
    <s v="Books"/>
    <s v="Books"/>
    <n v="19"/>
    <s v="Books"/>
    <m/>
    <n v="2024"/>
    <x v="8"/>
    <n v="6"/>
    <n v="1"/>
    <s v="Weekday"/>
    <m/>
  </r>
  <r>
    <s v="WEB-7435"/>
    <d v="2024-07-23T00:00:00"/>
    <s v="Aarav Verma"/>
    <s v="Pune"/>
    <s v="Fashion"/>
    <s v="Men'S T-Shirt"/>
    <n v="1"/>
    <n v="2195.0100000000002"/>
    <s v="Net Banking"/>
    <s v="Delivered"/>
    <n v="3"/>
    <n v="2195.0100000000002"/>
    <m/>
    <m/>
    <m/>
    <m/>
    <m/>
    <m/>
    <s v="Completed"/>
    <s v="Yes"/>
    <s v="No"/>
    <m/>
    <n v="595"/>
    <n v="444"/>
    <n v="1892867.2841657216"/>
    <n v="199432.98236095349"/>
    <n v="3.8949824970828471"/>
    <s v="Men'S T-Shirt"/>
    <s v="Fashion"/>
    <s v="Fashion"/>
    <s v="Fashion"/>
    <s v="Fashion"/>
    <n v="55"/>
    <s v="Fashion"/>
    <m/>
    <n v="2024"/>
    <x v="2"/>
    <n v="23"/>
    <n v="3"/>
    <s v="Weekday"/>
    <m/>
  </r>
  <r>
    <s v="WEB-5077"/>
    <d v="2025-04-10T00:00:00"/>
    <s v="Neha Pillai"/>
    <s v="Hyderabad"/>
    <s v="Books"/>
    <s v="Cookbook"/>
    <n v="1"/>
    <n v="289.70999999999998"/>
    <s v="Cash On Delivery"/>
    <s v="Cancelled"/>
    <n v="4"/>
    <n v="289.70999999999998"/>
    <m/>
    <m/>
    <m/>
    <m/>
    <m/>
    <m/>
    <s v="Lost Sale"/>
    <s v="No"/>
    <s v="Yes"/>
    <m/>
    <n v="559"/>
    <n v="408"/>
    <n v="594714.6477588166"/>
    <n v="60882.938065984097"/>
    <n v="3.804733727810651"/>
    <s v="Cookbook"/>
    <s v="Books"/>
    <s v="Books"/>
    <s v="Books"/>
    <s v="Books"/>
    <n v="4"/>
    <s v="Books"/>
    <m/>
    <n v="2025"/>
    <x v="7"/>
    <n v="10"/>
    <n v="5"/>
    <s v="Weekday"/>
    <m/>
  </r>
  <r>
    <s v="WEB-5113"/>
    <d v="2023-04-04T00:00:00"/>
    <s v="Aditya Reddy"/>
    <s v="Ahmedabad"/>
    <s v="Beauty"/>
    <s v="Lipstick"/>
    <n v="1"/>
    <n v="758.84"/>
    <s v="Net Banking"/>
    <s v="Delivered"/>
    <n v="4"/>
    <n v="758.84"/>
    <m/>
    <m/>
    <m/>
    <m/>
    <m/>
    <m/>
    <s v="Completed"/>
    <s v="No"/>
    <s v="No"/>
    <m/>
    <n v="589"/>
    <n v="426"/>
    <n v="1098537.4901531704"/>
    <n v="96724.388030634553"/>
    <n v="3.9001122334455669"/>
    <s v="Lipstick"/>
    <s v="Beauty"/>
    <s v="Beauty"/>
    <s v="Beauty"/>
    <s v="Beauty"/>
    <n v="10"/>
    <s v="Beauty"/>
    <m/>
    <n v="2023"/>
    <x v="7"/>
    <n v="4"/>
    <n v="3"/>
    <s v="Weekday"/>
    <m/>
  </r>
  <r>
    <s v="WEB-5686"/>
    <d v="2024-07-19T00:00:00"/>
    <s v="Riya Malhotra"/>
    <s v="Bengaluru"/>
    <s v="Beauty"/>
    <s v="Perfume 50Ml"/>
    <n v="1"/>
    <n v="1001.8"/>
    <s v="Upi"/>
    <s v="Delivered"/>
    <n v="3"/>
    <n v="1001.8"/>
    <m/>
    <m/>
    <m/>
    <m/>
    <m/>
    <m/>
    <s v="Completed"/>
    <s v="Yes"/>
    <s v="No"/>
    <m/>
    <n v="567"/>
    <n v="440"/>
    <n v="1098537.4901531704"/>
    <n v="96724.388030634553"/>
    <n v="3.9001122334455669"/>
    <s v="Perfume 50Ml"/>
    <s v="Beauty"/>
    <s v="Beauty"/>
    <s v="Beauty"/>
    <s v="Beauty"/>
    <n v="18"/>
    <s v="Beauty"/>
    <m/>
    <n v="2024"/>
    <x v="2"/>
    <n v="19"/>
    <n v="6"/>
    <s v="Weekday"/>
    <m/>
  </r>
  <r>
    <s v="WEB-8581"/>
    <d v="2023-12-28T00:00:00"/>
    <s v="Rohan Bose"/>
    <s v="Delhi"/>
    <s v="Beauty"/>
    <s v="Hair Oil"/>
    <n v="3"/>
    <n v="613.03"/>
    <s v="Net Banking"/>
    <s v="Pending"/>
    <n v="3"/>
    <n v="1839.09"/>
    <m/>
    <m/>
    <m/>
    <m/>
    <m/>
    <m/>
    <s v="Pending"/>
    <s v="No"/>
    <s v="Yes"/>
    <m/>
    <n v="573"/>
    <n v="450"/>
    <n v="1098537.4901531704"/>
    <n v="96724.388030634553"/>
    <n v="3.9001122334455669"/>
    <s v="Hair Oil"/>
    <s v="Beauty"/>
    <s v="Beauty"/>
    <s v="Beauty"/>
    <s v="Beauty"/>
    <n v="70"/>
    <s v="Beauty"/>
    <m/>
    <n v="2023"/>
    <x v="10"/>
    <n v="28"/>
    <n v="5"/>
    <s v="Weekday"/>
    <m/>
  </r>
  <r>
    <s v="WEB-5874"/>
    <d v="2025-01-18T00:00:00"/>
    <s v="Aditya Malhotra"/>
    <s v="Ahmedabad"/>
    <s v="Electronics"/>
    <s v="Usb Cable"/>
    <n v="1"/>
    <n v="2879.21"/>
    <s v="Credit Card"/>
    <s v="Delivered"/>
    <n v="5"/>
    <n v="2879.21"/>
    <m/>
    <m/>
    <m/>
    <m/>
    <m/>
    <m/>
    <s v="Completed"/>
    <s v="Yes"/>
    <s v="No"/>
    <m/>
    <n v="589"/>
    <n v="426"/>
    <n v="2759712.3299794244"/>
    <n v="330643.50635802455"/>
    <n v="3.8641711229946525"/>
    <s v="Usb Cable"/>
    <s v="Electronics"/>
    <s v="Electronics"/>
    <s v="Electronics"/>
    <s v="Electronics"/>
    <n v="13"/>
    <s v="Electronics"/>
    <m/>
    <n v="2025"/>
    <x v="5"/>
    <n v="18"/>
    <n v="7"/>
    <s v="Weekday"/>
    <m/>
  </r>
  <r>
    <s v="WEB-6484"/>
    <d v="2023-07-02T00:00:00"/>
    <s v="Vivaan Patel"/>
    <s v="Ahmedabad"/>
    <s v="Electronics"/>
    <s v="Wireless Earbuds"/>
    <n v="1"/>
    <n v="2754.46"/>
    <s v="Cash On Delivery"/>
    <s v="Pending"/>
    <n v="3"/>
    <n v="2754.46"/>
    <m/>
    <m/>
    <m/>
    <m/>
    <m/>
    <m/>
    <s v="Pending"/>
    <s v="No"/>
    <s v="Yes"/>
    <m/>
    <n v="589"/>
    <n v="426"/>
    <n v="2759712.3299794244"/>
    <n v="330643.50635802455"/>
    <n v="3.8641711229946525"/>
    <s v="Wireless Earbuds"/>
    <s v="Electronics"/>
    <s v="Electronics"/>
    <s v="Electronics"/>
    <s v="Electronics"/>
    <n v="12"/>
    <s v="Electronics"/>
    <m/>
    <n v="2023"/>
    <x v="2"/>
    <n v="2"/>
    <n v="1"/>
    <s v="Weekday"/>
    <m/>
  </r>
  <r>
    <s v="WEB-9306"/>
    <d v="2024-02-26T00:00:00"/>
    <s v="Sanjay Nair"/>
    <s v="Delhi"/>
    <s v="Home &amp; Kitchen"/>
    <s v="Led Bulb Pack"/>
    <n v="1"/>
    <n v="1128"/>
    <s v="Upi"/>
    <s v="Delivered"/>
    <n v="5"/>
    <n v="1128"/>
    <m/>
    <m/>
    <m/>
    <m/>
    <m/>
    <m/>
    <s v="Completed"/>
    <s v="Yes"/>
    <s v="No"/>
    <m/>
    <n v="573"/>
    <n v="450"/>
    <n v="1463424.4009529033"/>
    <n v="118285.78776560788"/>
    <n v="3.8140589569160999"/>
    <s v="Led Bulb Pack"/>
    <s v="Home &amp; Kitchen"/>
    <s v="Home &amp; Kitchen"/>
    <s v="Home &amp; Kitchen"/>
    <s v="Home &amp; Kitchen"/>
    <n v="76"/>
    <s v="Home &amp; Kitchen"/>
    <m/>
    <n v="2024"/>
    <x v="0"/>
    <n v="26"/>
    <n v="2"/>
    <s v="Weekday"/>
    <m/>
  </r>
  <r>
    <s v="WEB-8799"/>
    <d v="2023-05-05T00:00:00"/>
    <s v="Neha Mehta"/>
    <s v="Kolkata"/>
    <s v="Books"/>
    <s v="Cookbook"/>
    <n v="1"/>
    <n v="149.69"/>
    <s v="Net Banking"/>
    <s v="Delivered"/>
    <n v="5"/>
    <n v="149.69"/>
    <m/>
    <m/>
    <m/>
    <m/>
    <m/>
    <m/>
    <s v="Completed"/>
    <s v="No"/>
    <s v="No"/>
    <m/>
    <n v="590"/>
    <n v="451"/>
    <n v="594714.6477588166"/>
    <n v="60882.938065984097"/>
    <n v="3.804733727810651"/>
    <s v="Cookbook"/>
    <s v="Books"/>
    <s v="Books"/>
    <s v="Books"/>
    <s v="Books"/>
    <n v="4"/>
    <s v="Books"/>
    <m/>
    <n v="2023"/>
    <x v="6"/>
    <n v="5"/>
    <n v="6"/>
    <s v="Weekday"/>
    <m/>
  </r>
  <r>
    <s v="WEB-5371"/>
    <d v="2024-12-06T00:00:00"/>
    <s v="Tanya Sharma"/>
    <s v="Delhi"/>
    <s v="Electronics"/>
    <s v="Smart Watch"/>
    <n v="1"/>
    <n v="3213.97"/>
    <s v="Net Banking"/>
    <s v="Delivered"/>
    <n v="4"/>
    <n v="3213.97"/>
    <m/>
    <m/>
    <m/>
    <m/>
    <m/>
    <m/>
    <s v="Completed"/>
    <s v="Yes"/>
    <s v="No"/>
    <m/>
    <n v="573"/>
    <n v="450"/>
    <n v="2759712.3299794244"/>
    <n v="330643.50635802455"/>
    <n v="3.8641711229946525"/>
    <s v="Smart Watch"/>
    <s v="Electronics"/>
    <s v="Electronics"/>
    <s v="Electronics"/>
    <s v="Electronics"/>
    <n v="17"/>
    <s v="Electronics"/>
    <m/>
    <n v="2024"/>
    <x v="10"/>
    <n v="6"/>
    <n v="6"/>
    <s v="Weekday"/>
    <m/>
  </r>
  <r>
    <s v="WEB-6340"/>
    <d v="2023-05-17T00:00:00"/>
    <s v="Saanvi Kapoor"/>
    <s v="Delhi"/>
    <s v="Home &amp; Kitchen"/>
    <s v="Water Bottle"/>
    <n v="1"/>
    <n v="700.61"/>
    <s v="Debit Card"/>
    <s v="Delivered"/>
    <n v="3"/>
    <n v="700.61"/>
    <m/>
    <m/>
    <m/>
    <m/>
    <m/>
    <m/>
    <s v="Completed"/>
    <s v="No"/>
    <s v="No"/>
    <m/>
    <n v="573"/>
    <n v="450"/>
    <n v="1463424.4009529033"/>
    <n v="118285.78776560788"/>
    <n v="3.8140589569160999"/>
    <s v="Water Bottle"/>
    <s v="Home &amp; Kitchen"/>
    <s v="Home &amp; Kitchen"/>
    <s v="Home &amp; Kitchen"/>
    <s v="Home &amp; Kitchen"/>
    <n v="2"/>
    <s v="Home &amp; Kitchen"/>
    <m/>
    <n v="2023"/>
    <x v="6"/>
    <n v="17"/>
    <n v="4"/>
    <s v="Weekday"/>
    <m/>
  </r>
  <r>
    <s v="WEB-8596"/>
    <d v="2024-11-21T00:00:00"/>
    <s v="Karan Mehta"/>
    <s v="Kolkata"/>
    <s v="Home &amp; Kitchen"/>
    <s v="Non-Stick Pan"/>
    <n v="3"/>
    <n v="781.14"/>
    <s v="Net Banking"/>
    <s v="Pending"/>
    <n v="3"/>
    <n v="2343.42"/>
    <m/>
    <m/>
    <m/>
    <m/>
    <m/>
    <m/>
    <s v="Pending"/>
    <s v="No"/>
    <s v="Yes"/>
    <m/>
    <n v="590"/>
    <n v="451"/>
    <n v="1463424.4009529033"/>
    <n v="118285.78776560788"/>
    <n v="3.8140589569160999"/>
    <s v="Non-Stick Pan"/>
    <s v="Home &amp; Kitchen"/>
    <s v="Home &amp; Kitchen"/>
    <s v="Home &amp; Kitchen"/>
    <s v="Home &amp; Kitchen"/>
    <n v="7"/>
    <s v="Home &amp; Kitchen"/>
    <m/>
    <n v="2024"/>
    <x v="3"/>
    <n v="21"/>
    <n v="5"/>
    <s v="Weekday"/>
    <m/>
  </r>
  <r>
    <s v="WEB-7388"/>
    <d v="2023-10-18T00:00:00"/>
    <s v="Riya Chatterjee"/>
    <s v="Delhi"/>
    <s v="Beauty"/>
    <s v="Shampoo 200Ml"/>
    <n v="1"/>
    <n v="1450.82"/>
    <s v="Debit Card"/>
    <s v="Delivered"/>
    <n v="5"/>
    <n v="1450.82"/>
    <m/>
    <m/>
    <m/>
    <m/>
    <m/>
    <m/>
    <s v="Completed"/>
    <s v="Yes"/>
    <s v="No"/>
    <m/>
    <n v="573"/>
    <n v="450"/>
    <n v="1098537.4901531704"/>
    <n v="96724.388030634553"/>
    <n v="3.9001122334455669"/>
    <s v="Shampoo 200Ml"/>
    <s v="Beauty"/>
    <s v="Beauty"/>
    <s v="Beauty"/>
    <s v="Beauty"/>
    <n v="64"/>
    <s v="Beauty"/>
    <m/>
    <n v="2023"/>
    <x v="8"/>
    <n v="18"/>
    <n v="4"/>
    <s v="Weekday"/>
    <m/>
  </r>
  <r>
    <s v="WEB-7743"/>
    <d v="2024-08-10T00:00:00"/>
    <s v="Tanya Khan"/>
    <s v="Chennai"/>
    <s v="Electronics"/>
    <s v="Usb Cable"/>
    <n v="1"/>
    <n v="564.45000000000005"/>
    <s v="Net Banking"/>
    <s v="Pending"/>
    <n v="5"/>
    <n v="564.45000000000005"/>
    <m/>
    <m/>
    <m/>
    <m/>
    <m/>
    <m/>
    <s v="Pending"/>
    <s v="No"/>
    <s v="Yes"/>
    <m/>
    <n v="558"/>
    <n v="430"/>
    <n v="2759712.3299794244"/>
    <n v="330643.50635802455"/>
    <n v="3.8641711229946525"/>
    <s v="Usb Cable"/>
    <s v="Electronics"/>
    <s v="Electronics"/>
    <s v="Electronics"/>
    <s v="Electronics"/>
    <n v="13"/>
    <s v="Electronics"/>
    <m/>
    <n v="2024"/>
    <x v="9"/>
    <n v="10"/>
    <n v="7"/>
    <s v="Weekday"/>
    <m/>
  </r>
  <r>
    <s v="WEB-9251"/>
    <d v="2024-02-10T00:00:00"/>
    <s v="Rohan Malhotra"/>
    <s v="Kolkata"/>
    <s v="Books"/>
    <s v="Self-Help Book"/>
    <n v="1"/>
    <n v="521.01"/>
    <s v="Net Banking"/>
    <s v="Returned"/>
    <n v="4"/>
    <n v="521.01"/>
    <m/>
    <m/>
    <m/>
    <m/>
    <m/>
    <m/>
    <s v="Completed"/>
    <s v="No"/>
    <s v="No"/>
    <m/>
    <n v="590"/>
    <n v="451"/>
    <n v="594714.6477588166"/>
    <n v="60882.938065984097"/>
    <n v="3.804733727810651"/>
    <s v="Self-Help Book"/>
    <s v="Books"/>
    <s v="Books"/>
    <s v="Books"/>
    <s v="Books"/>
    <n v="19"/>
    <s v="Books"/>
    <m/>
    <n v="2024"/>
    <x v="0"/>
    <n v="10"/>
    <n v="7"/>
    <s v="Weekday"/>
    <m/>
  </r>
  <r>
    <s v="WEB-9575"/>
    <d v="2023-08-11T00:00:00"/>
    <s v="Meera Pillai"/>
    <s v="Kolkata"/>
    <s v="Beauty"/>
    <s v="Shampoo 200Ml"/>
    <n v="1"/>
    <n v="957.93"/>
    <s v="Net Banking"/>
    <s v="Pending"/>
    <n v="5"/>
    <n v="957.93"/>
    <m/>
    <m/>
    <m/>
    <m/>
    <m/>
    <m/>
    <s v="Pending"/>
    <s v="No"/>
    <s v="Yes"/>
    <m/>
    <n v="590"/>
    <n v="451"/>
    <n v="1098537.4901531704"/>
    <n v="96724.388030634553"/>
    <n v="3.9001122334455669"/>
    <s v="Shampoo 200Ml"/>
    <s v="Beauty"/>
    <s v="Beauty"/>
    <s v="Beauty"/>
    <s v="Beauty"/>
    <n v="64"/>
    <s v="Beauty"/>
    <m/>
    <n v="2023"/>
    <x v="9"/>
    <n v="11"/>
    <n v="6"/>
    <s v="Weekday"/>
    <m/>
  </r>
  <r>
    <s v="WEB-8399"/>
    <d v="2025-05-19T00:00:00"/>
    <s v="Simran Bose"/>
    <s v="Bengaluru"/>
    <s v="Books"/>
    <s v="Self-Help Book"/>
    <n v="1"/>
    <n v="570.77"/>
    <s v="Net Banking"/>
    <s v="Returned"/>
    <n v="4"/>
    <n v="570.77"/>
    <m/>
    <m/>
    <m/>
    <m/>
    <m/>
    <m/>
    <s v="Completed"/>
    <s v="No"/>
    <s v="No"/>
    <m/>
    <n v="567"/>
    <n v="440"/>
    <n v="594714.6477588166"/>
    <n v="60882.938065984097"/>
    <n v="3.804733727810651"/>
    <s v="Self-Help Book"/>
    <s v="Books"/>
    <s v="Books"/>
    <s v="Books"/>
    <s v="Books"/>
    <n v="19"/>
    <s v="Books"/>
    <m/>
    <n v="2025"/>
    <x v="6"/>
    <n v="19"/>
    <n v="2"/>
    <s v="Weekday"/>
    <m/>
  </r>
  <r>
    <s v="WEB-9221"/>
    <d v="2025-05-30T00:00:00"/>
    <s v="Meera Kapoor"/>
    <s v="Mumbai"/>
    <s v="Books"/>
    <s v="Fiction Novel"/>
    <n v="1"/>
    <n v="436.17"/>
    <s v="Net Banking"/>
    <s v="Delivered"/>
    <n v="3"/>
    <n v="436.17"/>
    <m/>
    <m/>
    <m/>
    <m/>
    <m/>
    <m/>
    <s v="Completed"/>
    <s v="No"/>
    <s v="No"/>
    <m/>
    <n v="619"/>
    <n v="468"/>
    <n v="594714.6477588166"/>
    <n v="60882.938065984097"/>
    <n v="3.804733727810651"/>
    <s v="Fiction Novel"/>
    <s v="Books"/>
    <s v="Books"/>
    <s v="Books"/>
    <s v="Books"/>
    <n v="11"/>
    <s v="Books"/>
    <m/>
    <n v="2025"/>
    <x v="6"/>
    <n v="30"/>
    <n v="6"/>
    <s v="Weekday"/>
    <m/>
  </r>
  <r>
    <s v="WEB-8792"/>
    <d v="2025-02-10T00:00:00"/>
    <s v="Sanjay Gupta"/>
    <s v="Chennai"/>
    <s v="Fashion"/>
    <s v="Men'S T-Shirt"/>
    <n v="1"/>
    <n v="2141.6999999999998"/>
    <s v="Debit Card"/>
    <s v="Cancelled"/>
    <n v="5"/>
    <n v="2141.6999999999998"/>
    <m/>
    <m/>
    <m/>
    <m/>
    <m/>
    <m/>
    <s v="Lost Sale"/>
    <s v="No"/>
    <s v="Yes"/>
    <m/>
    <n v="558"/>
    <n v="430"/>
    <n v="1892867.2841657216"/>
    <n v="199432.98236095349"/>
    <n v="3.8949824970828471"/>
    <s v="Men'S T-Shirt"/>
    <s v="Fashion"/>
    <s v="Fashion"/>
    <s v="Fashion"/>
    <s v="Fashion"/>
    <n v="55"/>
    <s v="Fashion"/>
    <m/>
    <n v="2025"/>
    <x v="0"/>
    <n v="10"/>
    <n v="2"/>
    <s v="Weekday"/>
    <m/>
  </r>
  <r>
    <s v="WEB-5507"/>
    <d v="2024-06-30T00:00:00"/>
    <s v="Sanjay Malhotra"/>
    <s v="Chennai"/>
    <s v="Beauty"/>
    <s v="Shampoo 200Ml"/>
    <n v="1"/>
    <n v="1427.05"/>
    <s v="Net Banking"/>
    <s v="Delivered"/>
    <n v="3"/>
    <n v="1427.05"/>
    <m/>
    <m/>
    <m/>
    <m/>
    <m/>
    <m/>
    <s v="Completed"/>
    <s v="Yes"/>
    <s v="No"/>
    <m/>
    <n v="558"/>
    <n v="430"/>
    <n v="1098537.4901531704"/>
    <n v="96724.388030634553"/>
    <n v="3.9001122334455669"/>
    <s v="Shampoo 200Ml"/>
    <s v="Beauty"/>
    <s v="Beauty"/>
    <s v="Beauty"/>
    <s v="Beauty"/>
    <n v="64"/>
    <s v="Beauty"/>
    <m/>
    <n v="2024"/>
    <x v="11"/>
    <n v="30"/>
    <n v="1"/>
    <s v="Weekday"/>
    <m/>
  </r>
  <r>
    <s v="WEB-9566"/>
    <d v="2023-10-09T00:00:00"/>
    <s v="Vikram Reddy"/>
    <s v="Kolkata"/>
    <s v="Electronics"/>
    <s v="Power Bank 10000Mah"/>
    <n v="1"/>
    <n v="1042.42"/>
    <s v="Debit Card"/>
    <s v="Delivered"/>
    <n v="4"/>
    <n v="1042.42"/>
    <m/>
    <m/>
    <m/>
    <m/>
    <m/>
    <m/>
    <s v="Completed"/>
    <s v="Yes"/>
    <s v="No"/>
    <m/>
    <n v="590"/>
    <n v="451"/>
    <n v="2759712.3299794244"/>
    <n v="330643.50635802455"/>
    <n v="3.8641711229946525"/>
    <s v="Power Bank 10000Mah"/>
    <s v="Electronics"/>
    <s v="Electronics"/>
    <s v="Electronics"/>
    <s v="Electronics"/>
    <n v="3"/>
    <s v="Electronics"/>
    <m/>
    <n v="2023"/>
    <x v="8"/>
    <n v="9"/>
    <n v="2"/>
    <s v="Weekday"/>
    <m/>
  </r>
  <r>
    <s v="WEB-6378"/>
    <d v="2025-04-24T00:00:00"/>
    <s v="Pooja Bose"/>
    <s v="Hyderabad"/>
    <s v="Beauty"/>
    <s v="Hair Oil"/>
    <n v="3"/>
    <n v="1017.17"/>
    <s v="Debit Card"/>
    <s v="Cancelled"/>
    <n v="2"/>
    <n v="3051.5099999999998"/>
    <m/>
    <m/>
    <m/>
    <m/>
    <m/>
    <m/>
    <s v="Lost Sale"/>
    <s v="No"/>
    <s v="Yes"/>
    <m/>
    <n v="559"/>
    <n v="408"/>
    <n v="1098537.4901531704"/>
    <n v="96724.388030634553"/>
    <n v="3.9001122334455669"/>
    <s v="Hair Oil"/>
    <s v="Beauty"/>
    <s v="Beauty"/>
    <s v="Beauty"/>
    <s v="Beauty"/>
    <n v="70"/>
    <s v="Beauty"/>
    <m/>
    <n v="2025"/>
    <x v="7"/>
    <n v="24"/>
    <n v="5"/>
    <s v="Weekday"/>
    <m/>
  </r>
  <r>
    <s v="WEB-6252"/>
    <d v="2024-12-06T00:00:00"/>
    <s v="Vikram Kapoor"/>
    <s v="Bengaluru"/>
    <s v="Beauty"/>
    <s v="Shampoo 200Ml"/>
    <n v="1"/>
    <n v="926.85"/>
    <s v="Cash On Delivery"/>
    <s v="Delivered"/>
    <n v="4"/>
    <n v="926.85"/>
    <m/>
    <m/>
    <m/>
    <m/>
    <m/>
    <m/>
    <s v="Completed"/>
    <s v="No"/>
    <s v="No"/>
    <m/>
    <n v="567"/>
    <n v="440"/>
    <n v="1098537.4901531704"/>
    <n v="96724.388030634553"/>
    <n v="3.9001122334455669"/>
    <s v="Shampoo 200Ml"/>
    <s v="Beauty"/>
    <s v="Beauty"/>
    <s v="Beauty"/>
    <s v="Beauty"/>
    <n v="64"/>
    <s v="Beauty"/>
    <m/>
    <n v="2024"/>
    <x v="10"/>
    <n v="6"/>
    <n v="6"/>
    <s v="Weekday"/>
    <m/>
  </r>
  <r>
    <s v="WEB-8150"/>
    <d v="2024-05-02T00:00:00"/>
    <s v="Simran Malhotra"/>
    <s v="Delhi"/>
    <s v="Books"/>
    <s v="Cookbook"/>
    <n v="1"/>
    <n v="420.5"/>
    <s v="Upi"/>
    <s v="Delivered"/>
    <n v="4"/>
    <n v="420.5"/>
    <m/>
    <m/>
    <m/>
    <m/>
    <m/>
    <m/>
    <s v="Completed"/>
    <s v="No"/>
    <s v="No"/>
    <m/>
    <n v="573"/>
    <n v="450"/>
    <n v="594714.6477588166"/>
    <n v="60882.938065984097"/>
    <n v="3.804733727810651"/>
    <s v="Cookbook"/>
    <s v="Books"/>
    <s v="Books"/>
    <s v="Books"/>
    <s v="Books"/>
    <n v="4"/>
    <s v="Books"/>
    <m/>
    <n v="2024"/>
    <x v="6"/>
    <n v="2"/>
    <n v="5"/>
    <s v="Weekday"/>
    <m/>
  </r>
  <r>
    <s v="WEB-7809"/>
    <d v="2024-08-26T00:00:00"/>
    <s v="Ananya Kumar"/>
    <s v="Delhi"/>
    <s v="Books"/>
    <s v="Cookbook"/>
    <n v="1"/>
    <n v="737.99"/>
    <s v="Debit Card"/>
    <s v="Delivered"/>
    <n v="4"/>
    <n v="737.99"/>
    <m/>
    <m/>
    <m/>
    <m/>
    <m/>
    <m/>
    <s v="Completed"/>
    <s v="No"/>
    <s v="No"/>
    <m/>
    <n v="573"/>
    <n v="450"/>
    <n v="594714.6477588166"/>
    <n v="60882.938065984097"/>
    <n v="3.804733727810651"/>
    <s v="Cookbook"/>
    <s v="Books"/>
    <s v="Books"/>
    <s v="Books"/>
    <s v="Books"/>
    <n v="4"/>
    <s v="Books"/>
    <m/>
    <n v="2024"/>
    <x v="9"/>
    <n v="26"/>
    <n v="2"/>
    <s v="Weekday"/>
    <m/>
  </r>
  <r>
    <s v="WEB-6055"/>
    <d v="2023-07-21T00:00:00"/>
    <s v="Karan Nair"/>
    <s v="Pune"/>
    <s v="Beauty"/>
    <s v="Lipstick"/>
    <n v="1"/>
    <n v="1013.69"/>
    <s v="Debit Card"/>
    <s v="Delivered"/>
    <m/>
    <n v="1013.69"/>
    <m/>
    <m/>
    <m/>
    <m/>
    <m/>
    <m/>
    <s v="Completed"/>
    <s v="Yes"/>
    <s v="No"/>
    <m/>
    <n v="595"/>
    <n v="444"/>
    <n v="1098537.4901531704"/>
    <n v="96724.388030634553"/>
    <n v="3.9001122334455669"/>
    <s v="Lipstick"/>
    <s v="Beauty"/>
    <s v="Beauty"/>
    <s v="Beauty"/>
    <s v="Beauty"/>
    <n v="10"/>
    <s v="Beauty"/>
    <m/>
    <n v="2023"/>
    <x v="2"/>
    <n v="21"/>
    <n v="6"/>
    <s v="Weekday"/>
    <m/>
  </r>
  <r>
    <s v="WEB-9027"/>
    <d v="2025-05-21T00:00:00"/>
    <s v="Saanvi Singh"/>
    <s v="Bengaluru"/>
    <s v="Books"/>
    <s v="Self-Help Book"/>
    <n v="1"/>
    <n v="656.96"/>
    <s v="Net Banking"/>
    <s v="Returned"/>
    <n v="4"/>
    <n v="656.96"/>
    <m/>
    <m/>
    <m/>
    <m/>
    <m/>
    <m/>
    <s v="Completed"/>
    <s v="No"/>
    <s v="No"/>
    <m/>
    <n v="567"/>
    <n v="440"/>
    <n v="594714.6477588166"/>
    <n v="60882.938065984097"/>
    <n v="3.804733727810651"/>
    <s v="Self-Help Book"/>
    <s v="Books"/>
    <s v="Books"/>
    <s v="Books"/>
    <s v="Books"/>
    <n v="19"/>
    <s v="Books"/>
    <m/>
    <n v="2025"/>
    <x v="6"/>
    <n v="21"/>
    <n v="4"/>
    <s v="Weekday"/>
    <m/>
  </r>
  <r>
    <s v="WEB-7153"/>
    <d v="2025-04-04T00:00:00"/>
    <s v="Aarav Kumar"/>
    <s v="Hyderabad"/>
    <s v="Home &amp; Kitchen"/>
    <s v="Water Bottle"/>
    <n v="2"/>
    <n v="792.72"/>
    <s v="Net Banking"/>
    <s v="Delivered"/>
    <n v="3"/>
    <n v="1585.44"/>
    <m/>
    <m/>
    <m/>
    <m/>
    <m/>
    <m/>
    <s v="Completed"/>
    <s v="Yes"/>
    <s v="No"/>
    <m/>
    <n v="559"/>
    <n v="408"/>
    <n v="1463424.4009529033"/>
    <n v="118285.78776560788"/>
    <n v="3.8140589569160999"/>
    <s v="Water Bottle"/>
    <s v="Home &amp; Kitchen"/>
    <s v="Home &amp; Kitchen"/>
    <s v="Home &amp; Kitchen"/>
    <s v="Home &amp; Kitchen"/>
    <n v="2"/>
    <s v="Home &amp; Kitchen"/>
    <m/>
    <n v="2025"/>
    <x v="7"/>
    <n v="4"/>
    <n v="6"/>
    <s v="Weekday"/>
    <m/>
  </r>
  <r>
    <s v="WEB-6711"/>
    <d v="2024-02-10T00:00:00"/>
    <s v="Kavya Iyer"/>
    <s v="Kolkata"/>
    <s v="Electronics"/>
    <s v="Power Bank 10000Mah"/>
    <n v="1"/>
    <n v="2798.93"/>
    <s v="Upi"/>
    <s v="Delivered"/>
    <n v="3"/>
    <n v="2798.93"/>
    <m/>
    <m/>
    <m/>
    <m/>
    <m/>
    <m/>
    <s v="Completed"/>
    <s v="Yes"/>
    <s v="No"/>
    <m/>
    <n v="590"/>
    <n v="451"/>
    <n v="2759712.3299794244"/>
    <n v="330643.50635802455"/>
    <n v="3.8641711229946525"/>
    <s v="Power Bank 10000Mah"/>
    <s v="Electronics"/>
    <s v="Electronics"/>
    <s v="Electronics"/>
    <s v="Electronics"/>
    <n v="3"/>
    <s v="Electronics"/>
    <m/>
    <n v="2024"/>
    <x v="0"/>
    <n v="10"/>
    <n v="7"/>
    <s v="Weekday"/>
    <m/>
  </r>
  <r>
    <s v="WEB-9626"/>
    <d v="2025-01-05T00:00:00"/>
    <s v="Sanjay Sharma"/>
    <s v="Pune"/>
    <s v="Beauty"/>
    <s v="Hair Oil"/>
    <n v="3"/>
    <n v="1414.34"/>
    <s v="Cash On Delivery"/>
    <s v="Pending"/>
    <n v="5"/>
    <n v="4243.0199999999995"/>
    <m/>
    <m/>
    <m/>
    <m/>
    <m/>
    <m/>
    <s v="Pending"/>
    <s v="No"/>
    <s v="Yes"/>
    <m/>
    <n v="595"/>
    <n v="444"/>
    <n v="1098537.4901531704"/>
    <n v="96724.388030634553"/>
    <n v="3.9001122334455669"/>
    <s v="Hair Oil"/>
    <s v="Beauty"/>
    <s v="Beauty"/>
    <s v="Beauty"/>
    <s v="Beauty"/>
    <n v="70"/>
    <s v="Beauty"/>
    <m/>
    <n v="2025"/>
    <x v="5"/>
    <n v="5"/>
    <n v="1"/>
    <s v="Weekday"/>
    <m/>
  </r>
  <r>
    <s v="WEB-6141"/>
    <d v="2024-02-15T00:00:00"/>
    <s v="Kavya Reddy"/>
    <s v="Mumbai"/>
    <s v="Beauty"/>
    <s v="Hair Oil"/>
    <n v="2"/>
    <n v="744.75"/>
    <s v="Credit Card"/>
    <s v="Returned"/>
    <n v="2"/>
    <n v="1489.5"/>
    <m/>
    <m/>
    <m/>
    <m/>
    <m/>
    <m/>
    <s v="Completed"/>
    <s v="No"/>
    <s v="No"/>
    <m/>
    <n v="619"/>
    <n v="468"/>
    <n v="1098537.4901531704"/>
    <n v="96724.388030634553"/>
    <n v="3.9001122334455669"/>
    <s v="Hair Oil"/>
    <s v="Beauty"/>
    <s v="Beauty"/>
    <s v="Beauty"/>
    <s v="Beauty"/>
    <n v="70"/>
    <s v="Beauty"/>
    <m/>
    <n v="2024"/>
    <x v="0"/>
    <n v="15"/>
    <n v="5"/>
    <s v="Weekday"/>
    <m/>
  </r>
  <r>
    <s v="WEB-5647"/>
    <d v="2024-01-25T00:00:00"/>
    <s v="Aarav Kumar"/>
    <s v="Pune"/>
    <s v="Electronics"/>
    <s v="Power Bank 10000Mah"/>
    <n v="1"/>
    <n v="3257.96"/>
    <s v="Credit Card"/>
    <s v="Delivered"/>
    <n v="4"/>
    <n v="3257.96"/>
    <m/>
    <m/>
    <m/>
    <m/>
    <m/>
    <m/>
    <s v="Completed"/>
    <s v="Yes"/>
    <s v="No"/>
    <m/>
    <n v="595"/>
    <n v="444"/>
    <n v="2759712.3299794244"/>
    <n v="330643.50635802455"/>
    <n v="3.8641711229946525"/>
    <s v="Power Bank 10000Mah"/>
    <s v="Electronics"/>
    <s v="Electronics"/>
    <s v="Electronics"/>
    <s v="Electronics"/>
    <n v="3"/>
    <s v="Electronics"/>
    <m/>
    <n v="2024"/>
    <x v="5"/>
    <n v="25"/>
    <n v="5"/>
    <s v="Weekday"/>
    <m/>
  </r>
  <r>
    <s v="WEB-8383"/>
    <d v="2024-12-06T00:00:00"/>
    <s v="Saanvi Nair"/>
    <s v="Delhi"/>
    <s v="Electronics"/>
    <s v="Smart Watch"/>
    <n v="1"/>
    <n v="974.28"/>
    <s v="Credit Card"/>
    <s v="Delivered"/>
    <n v="3"/>
    <n v="974.28"/>
    <m/>
    <m/>
    <m/>
    <m/>
    <m/>
    <m/>
    <s v="Completed"/>
    <s v="No"/>
    <s v="No"/>
    <m/>
    <n v="573"/>
    <n v="450"/>
    <n v="2759712.3299794244"/>
    <n v="330643.50635802455"/>
    <n v="3.8641711229946525"/>
    <s v="Smart Watch"/>
    <s v="Electronics"/>
    <s v="Electronics"/>
    <s v="Electronics"/>
    <s v="Electronics"/>
    <n v="17"/>
    <s v="Electronics"/>
    <m/>
    <n v="2024"/>
    <x v="10"/>
    <n v="6"/>
    <n v="6"/>
    <s v="Weekday"/>
    <m/>
  </r>
  <r>
    <s v="WEB-6026"/>
    <d v="2023-11-30T00:00:00"/>
    <s v="Rahul Malhotra"/>
    <s v="Ahmedabad"/>
    <s v="Beauty"/>
    <s v="Lipstick"/>
    <n v="1"/>
    <n v="1356.28"/>
    <s v="Net Banking"/>
    <s v="Pending"/>
    <n v="2"/>
    <n v="1356.28"/>
    <m/>
    <m/>
    <m/>
    <m/>
    <m/>
    <m/>
    <s v="Pending"/>
    <s v="No"/>
    <s v="Yes"/>
    <m/>
    <n v="589"/>
    <n v="426"/>
    <n v="1098537.4901531704"/>
    <n v="96724.388030634553"/>
    <n v="3.9001122334455669"/>
    <s v="Lipstick"/>
    <s v="Beauty"/>
    <s v="Beauty"/>
    <s v="Beauty"/>
    <s v="Beauty"/>
    <n v="10"/>
    <s v="Beauty"/>
    <m/>
    <n v="2023"/>
    <x v="3"/>
    <n v="30"/>
    <n v="5"/>
    <s v="Weekday"/>
    <m/>
  </r>
  <r>
    <s v="WEB-8932"/>
    <d v="2023-08-05T00:00:00"/>
    <s v="Sanjay Kumar"/>
    <s v="Bengaluru"/>
    <s v="Books"/>
    <s v="Cookbook"/>
    <n v="1"/>
    <n v="323.44"/>
    <s v="Cash On Delivery"/>
    <s v="Delivered"/>
    <n v="4"/>
    <n v="323.44"/>
    <m/>
    <m/>
    <m/>
    <m/>
    <m/>
    <m/>
    <s v="Completed"/>
    <s v="No"/>
    <s v="No"/>
    <m/>
    <n v="567"/>
    <n v="440"/>
    <n v="594714.6477588166"/>
    <n v="60882.938065984097"/>
    <n v="3.804733727810651"/>
    <s v="Cookbook"/>
    <s v="Books"/>
    <s v="Books"/>
    <s v="Books"/>
    <s v="Books"/>
    <n v="4"/>
    <s v="Books"/>
    <m/>
    <n v="2023"/>
    <x v="9"/>
    <n v="5"/>
    <n v="7"/>
    <s v="Weekday"/>
    <m/>
  </r>
  <r>
    <s v="WEB-9610"/>
    <d v="2023-02-17T00:00:00"/>
    <s v="Rohan Kapoor"/>
    <s v="Chennai"/>
    <s v="Beauty"/>
    <s v="Perfume 50Ml"/>
    <n v="2"/>
    <n v="1333.58"/>
    <s v="Net Banking"/>
    <s v="Delivered"/>
    <n v="5"/>
    <n v="2667.16"/>
    <m/>
    <m/>
    <m/>
    <m/>
    <m/>
    <m/>
    <s v="Completed"/>
    <s v="Yes"/>
    <s v="No"/>
    <m/>
    <n v="558"/>
    <n v="430"/>
    <n v="1098537.4901531704"/>
    <n v="96724.388030634553"/>
    <n v="3.9001122334455669"/>
    <s v="Perfume 50Ml"/>
    <s v="Beauty"/>
    <s v="Beauty"/>
    <s v="Beauty"/>
    <s v="Beauty"/>
    <n v="18"/>
    <s v="Beauty"/>
    <m/>
    <n v="2023"/>
    <x v="0"/>
    <n v="17"/>
    <n v="6"/>
    <s v="Weekday"/>
    <m/>
  </r>
  <r>
    <s v="WEB-7049"/>
    <d v="2024-03-27T00:00:00"/>
    <s v="Kavya Pillai"/>
    <s v="Hyderabad"/>
    <s v="Home &amp; Kitchen"/>
    <s v="Led Bulb Pack"/>
    <n v="1"/>
    <n v="764.87"/>
    <s v="Unknown"/>
    <s v="Delivered"/>
    <n v="3"/>
    <n v="764.87"/>
    <m/>
    <m/>
    <m/>
    <m/>
    <m/>
    <m/>
    <s v="Completed"/>
    <s v="No"/>
    <s v="No"/>
    <m/>
    <n v="559"/>
    <n v="408"/>
    <n v="1463424.4009529033"/>
    <n v="118285.78776560788"/>
    <n v="3.8140589569160999"/>
    <s v="Led Bulb Pack"/>
    <s v="Home &amp; Kitchen"/>
    <s v="Home &amp; Kitchen"/>
    <s v="Home &amp; Kitchen"/>
    <s v="Home &amp; Kitchen"/>
    <n v="76"/>
    <s v="Home &amp; Kitchen"/>
    <m/>
    <n v="2024"/>
    <x v="4"/>
    <n v="27"/>
    <n v="4"/>
    <s v="Weekday"/>
    <m/>
  </r>
  <r>
    <s v="WEB-7700"/>
    <d v="2023-06-01T00:00:00"/>
    <s v="Ananya Menon"/>
    <s v="Kolkata"/>
    <s v="Beauty"/>
    <s v="Face Cream"/>
    <n v="1"/>
    <n v="671.37"/>
    <s v="Net Banking"/>
    <s v="Delivered"/>
    <n v="2"/>
    <n v="671.37"/>
    <m/>
    <m/>
    <m/>
    <m/>
    <m/>
    <m/>
    <s v="Completed"/>
    <s v="No"/>
    <s v="No"/>
    <m/>
    <n v="590"/>
    <n v="451"/>
    <n v="1098537.4901531704"/>
    <n v="96724.388030634553"/>
    <n v="3.9001122334455669"/>
    <s v="Face Cream"/>
    <s v="Beauty"/>
    <s v="Beauty"/>
    <s v="Beauty"/>
    <s v="Beauty"/>
    <n v="80"/>
    <s v="Beauty"/>
    <m/>
    <n v="2023"/>
    <x v="11"/>
    <n v="1"/>
    <n v="5"/>
    <s v="Weekend"/>
    <m/>
  </r>
  <r>
    <s v="WEB-7263"/>
    <d v="2024-06-22T00:00:00"/>
    <s v="Aarav Malhotra"/>
    <s v="Kolkata"/>
    <s v="Electronics"/>
    <s v="Smart Watch"/>
    <n v="1"/>
    <n v="3290"/>
    <s v="Net Banking"/>
    <s v="Delivered"/>
    <n v="3"/>
    <n v="3290"/>
    <m/>
    <m/>
    <m/>
    <m/>
    <m/>
    <m/>
    <s v="Completed"/>
    <s v="Yes"/>
    <s v="No"/>
    <m/>
    <n v="590"/>
    <n v="451"/>
    <n v="2759712.3299794244"/>
    <n v="330643.50635802455"/>
    <n v="3.8641711229946525"/>
    <s v="Smart Watch"/>
    <s v="Electronics"/>
    <s v="Electronics"/>
    <s v="Electronics"/>
    <s v="Electronics"/>
    <n v="17"/>
    <s v="Electronics"/>
    <m/>
    <n v="2024"/>
    <x v="11"/>
    <n v="22"/>
    <n v="7"/>
    <s v="Weekday"/>
    <m/>
  </r>
  <r>
    <s v="WEB-9558"/>
    <d v="2023-01-17T00:00:00"/>
    <s v="Vivaan Iyer"/>
    <s v="Chennai"/>
    <s v="Electronics"/>
    <s v="Usb Cable"/>
    <n v="3"/>
    <n v="357.3"/>
    <s v="Cash On Delivery"/>
    <s v="Delivered"/>
    <n v="5"/>
    <n v="1071.9000000000001"/>
    <m/>
    <m/>
    <m/>
    <m/>
    <m/>
    <m/>
    <s v="Completed"/>
    <s v="Yes"/>
    <s v="No"/>
    <m/>
    <n v="558"/>
    <n v="430"/>
    <n v="2759712.3299794244"/>
    <n v="330643.50635802455"/>
    <n v="3.8641711229946525"/>
    <s v="Usb Cable"/>
    <s v="Electronics"/>
    <s v="Electronics"/>
    <s v="Electronics"/>
    <s v="Electronics"/>
    <n v="13"/>
    <s v="Electronics"/>
    <m/>
    <n v="2023"/>
    <x v="5"/>
    <n v="17"/>
    <n v="3"/>
    <s v="Weekday"/>
    <m/>
  </r>
  <r>
    <s v="WEB-6645"/>
    <d v="2023-08-31T00:00:00"/>
    <s v="Saanvi Malhotra"/>
    <s v="Pune"/>
    <s v="Home &amp; Kitchen"/>
    <s v="Water Bottle"/>
    <n v="1"/>
    <n v="217.35"/>
    <s v="Cash On Delivery"/>
    <s v="Delivered"/>
    <n v="4"/>
    <n v="217.35"/>
    <m/>
    <m/>
    <m/>
    <m/>
    <m/>
    <m/>
    <s v="Completed"/>
    <s v="No"/>
    <s v="No"/>
    <m/>
    <n v="595"/>
    <n v="444"/>
    <n v="1463424.4009529033"/>
    <n v="118285.78776560788"/>
    <n v="3.8140589569160999"/>
    <s v="Water Bottle"/>
    <s v="Home &amp; Kitchen"/>
    <s v="Home &amp; Kitchen"/>
    <s v="Home &amp; Kitchen"/>
    <s v="Home &amp; Kitchen"/>
    <n v="2"/>
    <s v="Home &amp; Kitchen"/>
    <m/>
    <n v="2023"/>
    <x v="9"/>
    <n v="31"/>
    <n v="5"/>
    <s v="Weekday"/>
    <m/>
  </r>
  <r>
    <s v="WEB-7059"/>
    <d v="2023-09-23T00:00:00"/>
    <s v="Saanvi Nair"/>
    <s v="Delhi"/>
    <s v="Beauty"/>
    <s v="Lipstick"/>
    <n v="3"/>
    <n v="1158.94"/>
    <s v="Debit Card"/>
    <s v="Delivered"/>
    <n v="3"/>
    <n v="3476.82"/>
    <m/>
    <m/>
    <m/>
    <m/>
    <m/>
    <m/>
    <s v="Completed"/>
    <s v="Yes"/>
    <s v="No"/>
    <m/>
    <n v="573"/>
    <n v="450"/>
    <n v="1098537.4901531704"/>
    <n v="96724.388030634553"/>
    <n v="3.9001122334455669"/>
    <s v="Lipstick"/>
    <s v="Beauty"/>
    <s v="Beauty"/>
    <s v="Beauty"/>
    <s v="Beauty"/>
    <n v="10"/>
    <s v="Beauty"/>
    <m/>
    <n v="2023"/>
    <x v="1"/>
    <n v="23"/>
    <n v="7"/>
    <s v="Weekday"/>
    <m/>
  </r>
  <r>
    <s v="WEB-7005"/>
    <d v="2024-02-02T00:00:00"/>
    <s v="Pooja Nair"/>
    <s v="Ahmedabad"/>
    <s v="Electronics"/>
    <s v="Smart Watch"/>
    <n v="3"/>
    <n v="3210.79"/>
    <s v="Debit Card"/>
    <s v="Pending"/>
    <n v="5"/>
    <n v="9632.369999999999"/>
    <m/>
    <m/>
    <m/>
    <m/>
    <m/>
    <m/>
    <s v="Pending"/>
    <s v="No"/>
    <s v="Yes"/>
    <m/>
    <n v="589"/>
    <n v="426"/>
    <n v="2759712.3299794244"/>
    <n v="330643.50635802455"/>
    <n v="3.8641711229946525"/>
    <s v="Smart Watch"/>
    <s v="Electronics"/>
    <s v="Electronics"/>
    <s v="Electronics"/>
    <s v="Electronics"/>
    <n v="17"/>
    <s v="Electronics"/>
    <m/>
    <n v="2024"/>
    <x v="0"/>
    <n v="2"/>
    <n v="6"/>
    <s v="Weekday"/>
    <m/>
  </r>
  <r>
    <s v="WEB-9040"/>
    <d v="2025-02-12T00:00:00"/>
    <s v="Ishaan Kumar"/>
    <s v="Delhi"/>
    <s v="Beauty"/>
    <s v="Hair Oil"/>
    <n v="1"/>
    <n v="1175.26"/>
    <s v="Upi"/>
    <s v="Delivered"/>
    <n v="5"/>
    <n v="1175.26"/>
    <m/>
    <m/>
    <m/>
    <m/>
    <m/>
    <m/>
    <s v="Completed"/>
    <s v="Yes"/>
    <s v="No"/>
    <m/>
    <n v="573"/>
    <n v="450"/>
    <n v="1098537.4901531704"/>
    <n v="96724.388030634553"/>
    <n v="3.9001122334455669"/>
    <s v="Hair Oil"/>
    <s v="Beauty"/>
    <s v="Beauty"/>
    <s v="Beauty"/>
    <s v="Beauty"/>
    <n v="70"/>
    <s v="Beauty"/>
    <m/>
    <n v="2025"/>
    <x v="0"/>
    <n v="12"/>
    <n v="4"/>
    <s v="Weekday"/>
    <m/>
  </r>
  <r>
    <s v="WEB-7627"/>
    <d v="2023-06-01T00:00:00"/>
    <s v="Ananya Menon"/>
    <s v="Mumbai"/>
    <s v="Books"/>
    <s v="Fiction Novel"/>
    <n v="1"/>
    <n v="488.56"/>
    <s v="Cash On Delivery"/>
    <s v="Delivered"/>
    <n v="4"/>
    <n v="488.56"/>
    <m/>
    <m/>
    <m/>
    <m/>
    <m/>
    <m/>
    <s v="Completed"/>
    <s v="No"/>
    <s v="No"/>
    <m/>
    <n v="619"/>
    <n v="468"/>
    <n v="594714.6477588166"/>
    <n v="60882.938065984097"/>
    <n v="3.804733727810651"/>
    <s v="Fiction Novel"/>
    <s v="Books"/>
    <s v="Books"/>
    <s v="Books"/>
    <s v="Books"/>
    <n v="11"/>
    <s v="Books"/>
    <m/>
    <n v="2023"/>
    <x v="11"/>
    <n v="1"/>
    <n v="5"/>
    <s v="Weekend"/>
    <m/>
  </r>
  <r>
    <s v="WEB-6341"/>
    <d v="2023-08-16T00:00:00"/>
    <s v="Neha Khan"/>
    <s v="Kolkata"/>
    <s v="Books"/>
    <s v="Self-Help Book"/>
    <n v="1"/>
    <n v="602.02"/>
    <s v="Cash On Delivery"/>
    <s v="Pending"/>
    <n v="4"/>
    <n v="602.02"/>
    <m/>
    <m/>
    <m/>
    <m/>
    <m/>
    <m/>
    <s v="Pending"/>
    <s v="No"/>
    <s v="Yes"/>
    <m/>
    <n v="590"/>
    <n v="451"/>
    <n v="594714.6477588166"/>
    <n v="60882.938065984097"/>
    <n v="3.804733727810651"/>
    <s v="Self-Help Book"/>
    <s v="Books"/>
    <s v="Books"/>
    <s v="Books"/>
    <s v="Books"/>
    <n v="19"/>
    <s v="Books"/>
    <m/>
    <n v="2023"/>
    <x v="9"/>
    <n v="16"/>
    <n v="4"/>
    <s v="Weekday"/>
    <m/>
  </r>
  <r>
    <s v="WEB-8458"/>
    <d v="2025-04-28T00:00:00"/>
    <s v="Vikram Chatterjee"/>
    <s v="Mumbai"/>
    <s v="Books"/>
    <s v="Self-Help Book"/>
    <n v="2"/>
    <n v="420.17"/>
    <s v="Net Banking"/>
    <s v="Delivered"/>
    <n v="5"/>
    <n v="840.34"/>
    <m/>
    <m/>
    <m/>
    <m/>
    <m/>
    <m/>
    <s v="Completed"/>
    <s v="No"/>
    <s v="No"/>
    <m/>
    <n v="619"/>
    <n v="468"/>
    <n v="594714.6477588166"/>
    <n v="60882.938065984097"/>
    <n v="3.804733727810651"/>
    <s v="Self-Help Book"/>
    <s v="Books"/>
    <s v="Books"/>
    <s v="Books"/>
    <s v="Books"/>
    <n v="19"/>
    <s v="Books"/>
    <m/>
    <n v="2025"/>
    <x v="7"/>
    <n v="28"/>
    <n v="2"/>
    <s v="Weekday"/>
    <m/>
  </r>
  <r>
    <s v="WEB-9154"/>
    <d v="2025-05-30T00:00:00"/>
    <s v="Simran Nair"/>
    <s v="Bengaluru"/>
    <s v="Electronics"/>
    <s v="Wireless Earbuds"/>
    <n v="2"/>
    <n v="1223.94"/>
    <s v="Net Banking"/>
    <s v="Delivered"/>
    <n v="4"/>
    <n v="2447.88"/>
    <m/>
    <m/>
    <m/>
    <m/>
    <m/>
    <m/>
    <s v="Completed"/>
    <s v="Yes"/>
    <s v="No"/>
    <m/>
    <n v="567"/>
    <n v="440"/>
    <n v="2759712.3299794244"/>
    <n v="330643.50635802455"/>
    <n v="3.8641711229946525"/>
    <s v="Wireless Earbuds"/>
    <s v="Electronics"/>
    <s v="Electronics"/>
    <s v="Electronics"/>
    <s v="Electronics"/>
    <n v="12"/>
    <s v="Electronics"/>
    <m/>
    <n v="2025"/>
    <x v="6"/>
    <n v="30"/>
    <n v="6"/>
    <s v="Weekday"/>
    <m/>
  </r>
  <r>
    <s v="WEB-5488"/>
    <d v="2024-07-16T00:00:00"/>
    <s v="Tanya Pillai"/>
    <s v="Bengaluru"/>
    <s v="Beauty"/>
    <s v="Face Cream"/>
    <n v="3"/>
    <n v="118.51"/>
    <s v="Credit Card"/>
    <s v="Delivered"/>
    <n v="4"/>
    <n v="355.53000000000003"/>
    <m/>
    <m/>
    <m/>
    <m/>
    <m/>
    <m/>
    <s v="Completed"/>
    <s v="No"/>
    <s v="No"/>
    <m/>
    <n v="567"/>
    <n v="440"/>
    <n v="1098537.4901531704"/>
    <n v="96724.388030634553"/>
    <n v="3.9001122334455669"/>
    <s v="Face Cream"/>
    <s v="Beauty"/>
    <s v="Beauty"/>
    <s v="Beauty"/>
    <s v="Beauty"/>
    <n v="80"/>
    <s v="Beauty"/>
    <m/>
    <n v="2024"/>
    <x v="2"/>
    <n v="16"/>
    <n v="3"/>
    <s v="Weekday"/>
    <m/>
  </r>
  <r>
    <s v="WEB-5410"/>
    <d v="2024-01-10T00:00:00"/>
    <s v="Simran Khan"/>
    <s v="Mumbai"/>
    <s v="Beauty"/>
    <s v="Lipstick"/>
    <n v="1"/>
    <n v="1403.49"/>
    <s v="Cash On Delivery"/>
    <s v="Delivered"/>
    <n v="4"/>
    <n v="1403.49"/>
    <m/>
    <m/>
    <m/>
    <m/>
    <m/>
    <m/>
    <s v="Completed"/>
    <s v="Yes"/>
    <s v="No"/>
    <m/>
    <n v="619"/>
    <n v="468"/>
    <n v="1098537.4901531704"/>
    <n v="96724.388030634553"/>
    <n v="3.9001122334455669"/>
    <s v="Lipstick"/>
    <s v="Beauty"/>
    <s v="Beauty"/>
    <s v="Beauty"/>
    <s v="Beauty"/>
    <n v="10"/>
    <s v="Beauty"/>
    <m/>
    <n v="2024"/>
    <x v="5"/>
    <n v="10"/>
    <n v="4"/>
    <s v="Weekday"/>
    <m/>
  </r>
  <r>
    <s v="WEB-7086"/>
    <d v="2024-10-30T00:00:00"/>
    <s v="Rahul Chatterjee"/>
    <s v="Kolkata"/>
    <s v="Fashion"/>
    <s v="Women'S Kurti"/>
    <n v="1"/>
    <n v="795.83"/>
    <s v="Upi"/>
    <s v="Delivered"/>
    <n v="3"/>
    <n v="795.83"/>
    <m/>
    <m/>
    <m/>
    <m/>
    <m/>
    <m/>
    <s v="Completed"/>
    <s v="No"/>
    <s v="No"/>
    <m/>
    <n v="590"/>
    <n v="451"/>
    <n v="1892867.2841657216"/>
    <n v="199432.98236095349"/>
    <n v="3.8949824970828471"/>
    <s v="Women'S Kurti"/>
    <s v="Fashion"/>
    <s v="Fashion"/>
    <s v="Fashion"/>
    <s v="Fashion"/>
    <n v="15"/>
    <s v="Fashion"/>
    <m/>
    <n v="2024"/>
    <x v="8"/>
    <n v="30"/>
    <n v="4"/>
    <s v="Weekday"/>
    <m/>
  </r>
  <r>
    <s v="WEB-7228"/>
    <d v="2025-01-10T00:00:00"/>
    <s v="Vikram Das"/>
    <s v="Ahmedabad"/>
    <s v="Electronics"/>
    <s v="Usb Cable"/>
    <n v="2"/>
    <n v="3082.82"/>
    <s v="Credit Card"/>
    <s v="Delivered"/>
    <n v="4"/>
    <n v="6165.64"/>
    <m/>
    <m/>
    <m/>
    <m/>
    <m/>
    <m/>
    <s v="Completed"/>
    <s v="Yes"/>
    <s v="No"/>
    <m/>
    <n v="589"/>
    <n v="426"/>
    <n v="2759712.3299794244"/>
    <n v="330643.50635802455"/>
    <n v="3.8641711229946525"/>
    <s v="Usb Cable"/>
    <s v="Electronics"/>
    <s v="Electronics"/>
    <s v="Electronics"/>
    <s v="Electronics"/>
    <n v="13"/>
    <s v="Electronics"/>
    <m/>
    <n v="2025"/>
    <x v="5"/>
    <n v="10"/>
    <n v="6"/>
    <s v="Weekday"/>
    <m/>
  </r>
  <r>
    <s v="WEB-7196"/>
    <d v="2023-07-01T00:00:00"/>
    <s v="Vivaan Patel"/>
    <s v="Pune"/>
    <s v="Books"/>
    <s v="Cookbook"/>
    <n v="1"/>
    <n v="452.69"/>
    <s v="Upi"/>
    <s v="Delivered"/>
    <n v="3"/>
    <n v="452.69"/>
    <m/>
    <m/>
    <m/>
    <m/>
    <m/>
    <m/>
    <s v="Completed"/>
    <s v="No"/>
    <s v="No"/>
    <m/>
    <n v="595"/>
    <n v="444"/>
    <n v="594714.6477588166"/>
    <n v="60882.938065984097"/>
    <n v="3.804733727810651"/>
    <s v="Cookbook"/>
    <s v="Books"/>
    <s v="Books"/>
    <s v="Books"/>
    <s v="Books"/>
    <n v="4"/>
    <s v="Books"/>
    <m/>
    <n v="2023"/>
    <x v="2"/>
    <n v="1"/>
    <n v="7"/>
    <s v="Weekend"/>
    <m/>
  </r>
  <r>
    <s v="WEB-9616"/>
    <d v="2024-12-21T00:00:00"/>
    <s v="Meera Khan"/>
    <s v="Mumbai"/>
    <s v="Fashion"/>
    <s v="Running Shoes"/>
    <n v="1"/>
    <n v="1512.22"/>
    <s v="Credit Card"/>
    <s v="Delivered"/>
    <n v="5"/>
    <n v="1512.22"/>
    <m/>
    <m/>
    <m/>
    <m/>
    <m/>
    <m/>
    <s v="Completed"/>
    <s v="Yes"/>
    <s v="No"/>
    <m/>
    <n v="619"/>
    <n v="468"/>
    <n v="1892867.2841657216"/>
    <n v="199432.98236095349"/>
    <n v="3.8949824970828471"/>
    <s v="Running Shoes"/>
    <s v="Fashion"/>
    <s v="Fashion"/>
    <s v="Fashion"/>
    <s v="Fashion"/>
    <n v="45"/>
    <s v="Fashion"/>
    <m/>
    <n v="2024"/>
    <x v="10"/>
    <n v="21"/>
    <n v="7"/>
    <s v="Weekday"/>
    <m/>
  </r>
  <r>
    <s v="WEB-9629"/>
    <d v="2023-09-24T00:00:00"/>
    <s v="Simran Verma"/>
    <s v="Chennai"/>
    <s v="Electronics"/>
    <s v="Power Bank 10000Mah"/>
    <n v="2"/>
    <n v="740.17"/>
    <s v="Debit Card"/>
    <s v="Pending"/>
    <n v="4"/>
    <n v="1480.34"/>
    <m/>
    <m/>
    <m/>
    <m/>
    <m/>
    <m/>
    <s v="Pending"/>
    <s v="No"/>
    <s v="Yes"/>
    <m/>
    <n v="558"/>
    <n v="430"/>
    <n v="2759712.3299794244"/>
    <n v="330643.50635802455"/>
    <n v="3.8641711229946525"/>
    <s v="Power Bank 10000Mah"/>
    <s v="Electronics"/>
    <s v="Electronics"/>
    <s v="Electronics"/>
    <s v="Electronics"/>
    <n v="3"/>
    <s v="Electronics"/>
    <m/>
    <n v="2023"/>
    <x v="1"/>
    <n v="24"/>
    <n v="1"/>
    <s v="Weekday"/>
    <m/>
  </r>
  <r>
    <s v="WEB-7524"/>
    <d v="2024-09-05T00:00:00"/>
    <s v="Tanya Verma"/>
    <s v="Pune"/>
    <s v="Home &amp; Kitchen"/>
    <s v="Storage Box"/>
    <n v="3"/>
    <n v="1252.4000000000001"/>
    <s v="Net Banking"/>
    <s v="Delivered"/>
    <n v="2"/>
    <n v="3757.2000000000003"/>
    <m/>
    <m/>
    <m/>
    <m/>
    <m/>
    <m/>
    <s v="Completed"/>
    <s v="Yes"/>
    <s v="No"/>
    <m/>
    <n v="595"/>
    <n v="444"/>
    <n v="1463424.4009529033"/>
    <n v="118285.78776560788"/>
    <n v="3.8140589569160999"/>
    <s v="Storage Box"/>
    <s v="Home &amp; Kitchen"/>
    <s v="Home &amp; Kitchen"/>
    <s v="Home &amp; Kitchen"/>
    <s v="Home &amp; Kitchen"/>
    <n v="8"/>
    <s v="Home &amp; Kitchen"/>
    <m/>
    <n v="2024"/>
    <x v="1"/>
    <n v="5"/>
    <n v="5"/>
    <s v="Weekday"/>
    <m/>
  </r>
  <r>
    <s v="WEB-9465"/>
    <d v="2025-04-28T00:00:00"/>
    <s v="Rohan Chatterjee"/>
    <s v="Ahmedabad"/>
    <s v="Books"/>
    <s v="Fiction Novel"/>
    <n v="1"/>
    <n v="450.26903299203627"/>
    <s v="Debit Card"/>
    <s v="Delivered"/>
    <m/>
    <n v="450.26903299203627"/>
    <m/>
    <m/>
    <m/>
    <m/>
    <m/>
    <m/>
    <s v="Completed"/>
    <s v="No"/>
    <s v="No"/>
    <m/>
    <n v="589"/>
    <n v="426"/>
    <n v="594714.6477588166"/>
    <n v="60882.938065984097"/>
    <n v="3.804733727810651"/>
    <s v="Fiction Novel"/>
    <s v="Books"/>
    <s v="Books"/>
    <s v="Books"/>
    <s v="Books"/>
    <n v="11"/>
    <s v="Books"/>
    <m/>
    <n v="2025"/>
    <x v="7"/>
    <n v="28"/>
    <n v="2"/>
    <s v="Weekday"/>
    <m/>
  </r>
  <r>
    <s v="WEB-8140"/>
    <d v="2024-07-08T00:00:00"/>
    <s v="Saanvi Das"/>
    <s v="Hyderabad"/>
    <s v="Home &amp; Kitchen"/>
    <s v="Led Bulb Pack"/>
    <n v="1"/>
    <n v="317.24"/>
    <s v="Upi"/>
    <s v="Delivered"/>
    <n v="5"/>
    <n v="317.24"/>
    <m/>
    <m/>
    <m/>
    <m/>
    <m/>
    <m/>
    <s v="Completed"/>
    <s v="No"/>
    <s v="No"/>
    <m/>
    <n v="559"/>
    <n v="408"/>
    <n v="1463424.4009529033"/>
    <n v="118285.78776560788"/>
    <n v="3.8140589569160999"/>
    <s v="Led Bulb Pack"/>
    <s v="Home &amp; Kitchen"/>
    <s v="Home &amp; Kitchen"/>
    <s v="Home &amp; Kitchen"/>
    <s v="Home &amp; Kitchen"/>
    <n v="76"/>
    <s v="Home &amp; Kitchen"/>
    <m/>
    <n v="2024"/>
    <x v="2"/>
    <n v="8"/>
    <n v="2"/>
    <s v="Weekday"/>
    <m/>
  </r>
  <r>
    <s v="WEB-7438"/>
    <d v="2023-10-16T00:00:00"/>
    <s v="Meera Pillai"/>
    <s v="Chennai"/>
    <s v="Books"/>
    <s v="Notebook Set"/>
    <n v="1"/>
    <n v="702.31"/>
    <s v="Credit Card"/>
    <s v="Delivered"/>
    <n v="4"/>
    <n v="702.31"/>
    <m/>
    <m/>
    <m/>
    <m/>
    <m/>
    <m/>
    <s v="Completed"/>
    <s v="No"/>
    <s v="No"/>
    <m/>
    <n v="558"/>
    <n v="430"/>
    <n v="594714.6477588166"/>
    <n v="60882.938065984097"/>
    <n v="3.804733727810651"/>
    <s v="Notebook Set"/>
    <s v="Books"/>
    <s v="Books"/>
    <s v="Books"/>
    <s v="Books"/>
    <n v="20"/>
    <s v="Books"/>
    <m/>
    <n v="2023"/>
    <x v="8"/>
    <n v="16"/>
    <n v="2"/>
    <s v="Weekday"/>
    <m/>
  </r>
  <r>
    <s v="WEB-6797"/>
    <d v="2023-04-27T00:00:00"/>
    <s v="Meera Khan"/>
    <s v="Delhi"/>
    <s v="Books"/>
    <s v="Self-Help Book"/>
    <n v="3"/>
    <n v="376.02"/>
    <s v="Debit Card"/>
    <s v="Delivered"/>
    <n v="4"/>
    <n v="1128.06"/>
    <m/>
    <m/>
    <m/>
    <m/>
    <m/>
    <m/>
    <s v="Completed"/>
    <s v="Yes"/>
    <s v="No"/>
    <m/>
    <n v="573"/>
    <n v="450"/>
    <n v="594714.6477588166"/>
    <n v="60882.938065984097"/>
    <n v="3.804733727810651"/>
    <s v="Self-Help Book"/>
    <s v="Books"/>
    <s v="Books"/>
    <s v="Books"/>
    <s v="Books"/>
    <n v="19"/>
    <s v="Books"/>
    <m/>
    <n v="2023"/>
    <x v="7"/>
    <n v="27"/>
    <n v="5"/>
    <s v="Weekday"/>
    <m/>
  </r>
  <r>
    <s v="WEB-7802"/>
    <d v="2024-12-21T00:00:00"/>
    <s v="Aarav Kumar"/>
    <s v="Bengaluru"/>
    <s v="Home &amp; Kitchen"/>
    <s v="Non-Stick Pan"/>
    <n v="2"/>
    <n v="1461.73"/>
    <s v="Cash On Delivery"/>
    <s v="Cancelled"/>
    <n v="4"/>
    <n v="2923.46"/>
    <m/>
    <m/>
    <m/>
    <m/>
    <m/>
    <m/>
    <s v="Lost Sale"/>
    <s v="No"/>
    <s v="Yes"/>
    <m/>
    <n v="567"/>
    <n v="440"/>
    <n v="1463424.4009529033"/>
    <n v="118285.78776560788"/>
    <n v="3.8140589569160999"/>
    <s v="Non-Stick Pan"/>
    <s v="Home &amp; Kitchen"/>
    <s v="Home &amp; Kitchen"/>
    <s v="Home &amp; Kitchen"/>
    <s v="Home &amp; Kitchen"/>
    <n v="7"/>
    <s v="Home &amp; Kitchen"/>
    <m/>
    <n v="2024"/>
    <x v="10"/>
    <n v="21"/>
    <n v="7"/>
    <s v="Weekday"/>
    <m/>
  </r>
  <r>
    <s v="WEB-8060"/>
    <d v="2023-01-12T00:00:00"/>
    <s v="Kavya Kapoor"/>
    <s v="Mumbai"/>
    <s v="Books"/>
    <s v="Notebook Set"/>
    <n v="2"/>
    <n v="338.37"/>
    <s v="Debit Card"/>
    <s v="Delivered"/>
    <n v="5"/>
    <n v="676.74"/>
    <m/>
    <m/>
    <m/>
    <m/>
    <m/>
    <m/>
    <s v="Completed"/>
    <s v="No"/>
    <s v="No"/>
    <m/>
    <n v="619"/>
    <n v="468"/>
    <n v="594714.6477588166"/>
    <n v="60882.938065984097"/>
    <n v="3.804733727810651"/>
    <s v="Notebook Set"/>
    <s v="Books"/>
    <s v="Books"/>
    <s v="Books"/>
    <s v="Books"/>
    <n v="20"/>
    <s v="Books"/>
    <m/>
    <n v="2023"/>
    <x v="5"/>
    <n v="12"/>
    <n v="5"/>
    <s v="Weekday"/>
    <m/>
  </r>
  <r>
    <s v="WEB-5207"/>
    <d v="2025-06-01T00:00:00"/>
    <s v="Arjun Khan"/>
    <s v="Kolkata"/>
    <s v="Beauty"/>
    <s v="Shampoo 200Ml"/>
    <n v="1"/>
    <n v="208.5"/>
    <s v="Upi"/>
    <s v="Cancelled"/>
    <n v="3"/>
    <n v="208.5"/>
    <m/>
    <m/>
    <m/>
    <m/>
    <m/>
    <m/>
    <s v="Lost Sale"/>
    <s v="No"/>
    <s v="Yes"/>
    <m/>
    <n v="590"/>
    <n v="451"/>
    <n v="1098537.4901531704"/>
    <n v="96724.388030634553"/>
    <n v="3.9001122334455669"/>
    <s v="Shampoo 200Ml"/>
    <s v="Beauty"/>
    <s v="Beauty"/>
    <s v="Beauty"/>
    <s v="Beauty"/>
    <n v="64"/>
    <s v="Beauty"/>
    <m/>
    <n v="2025"/>
    <x v="11"/>
    <n v="1"/>
    <n v="1"/>
    <s v="Weekend"/>
    <m/>
  </r>
  <r>
    <s v="WEB-9301"/>
    <d v="2023-12-13T00:00:00"/>
    <s v="Aditya Malhotra"/>
    <s v="Kolkata"/>
    <s v="Beauty"/>
    <s v="Shampoo 200Ml"/>
    <n v="1"/>
    <n v="416.77"/>
    <s v="Upi"/>
    <s v="Returned"/>
    <n v="3"/>
    <n v="416.77"/>
    <m/>
    <m/>
    <m/>
    <m/>
    <m/>
    <m/>
    <s v="Completed"/>
    <s v="No"/>
    <s v="No"/>
    <m/>
    <n v="590"/>
    <n v="451"/>
    <n v="1098537.4901531704"/>
    <n v="96724.388030634553"/>
    <n v="3.9001122334455669"/>
    <s v="Shampoo 200Ml"/>
    <s v="Beauty"/>
    <s v="Beauty"/>
    <s v="Beauty"/>
    <s v="Beauty"/>
    <n v="64"/>
    <s v="Beauty"/>
    <m/>
    <n v="2023"/>
    <x v="10"/>
    <n v="13"/>
    <n v="4"/>
    <s v="Weekday"/>
    <m/>
  </r>
  <r>
    <s v="WEB-6317"/>
    <d v="2024-08-18T00:00:00"/>
    <s v="Vikram Khan"/>
    <s v="Bengaluru"/>
    <s v="Fashion"/>
    <s v="Denim Jeans"/>
    <n v="1"/>
    <n v="1146.3499999999999"/>
    <s v="Cash On Delivery"/>
    <s v="Delivered"/>
    <m/>
    <n v="1146.3499999999999"/>
    <m/>
    <m/>
    <m/>
    <m/>
    <m/>
    <m/>
    <s v="Completed"/>
    <s v="Yes"/>
    <s v="No"/>
    <m/>
    <n v="567"/>
    <n v="440"/>
    <n v="1892867.2841657216"/>
    <n v="199432.98236095349"/>
    <n v="3.8949824970828471"/>
    <s v="Denim Jeans"/>
    <s v="Fashion"/>
    <s v="Fashion"/>
    <s v="Fashion"/>
    <s v="Fashion"/>
    <n v="6"/>
    <s v="Fashion"/>
    <m/>
    <n v="2024"/>
    <x v="9"/>
    <n v="18"/>
    <n v="1"/>
    <s v="Weekday"/>
    <m/>
  </r>
  <r>
    <s v="WEB-6588"/>
    <d v="2024-06-25T00:00:00"/>
    <s v="Aarav Nair"/>
    <s v="Kolkata"/>
    <s v="Books"/>
    <s v="Self-Help Book"/>
    <n v="1"/>
    <n v="761.68"/>
    <s v="Debit Card"/>
    <s v="Returned"/>
    <n v="2"/>
    <n v="761.68"/>
    <m/>
    <m/>
    <m/>
    <m/>
    <m/>
    <m/>
    <s v="Completed"/>
    <s v="No"/>
    <s v="No"/>
    <m/>
    <n v="590"/>
    <n v="451"/>
    <n v="594714.6477588166"/>
    <n v="60882.938065984097"/>
    <n v="3.804733727810651"/>
    <s v="Self-Help Book"/>
    <s v="Books"/>
    <s v="Books"/>
    <s v="Books"/>
    <s v="Books"/>
    <n v="19"/>
    <s v="Books"/>
    <m/>
    <n v="2024"/>
    <x v="11"/>
    <n v="25"/>
    <n v="3"/>
    <s v="Weekday"/>
    <m/>
  </r>
  <r>
    <s v="WEB-7824"/>
    <d v="2025-04-23T00:00:00"/>
    <s v="Vikram Singh"/>
    <s v="Chennai"/>
    <s v="Fashion"/>
    <s v="Women'S Kurti"/>
    <n v="1"/>
    <n v="1147.04"/>
    <s v="Debit Card"/>
    <s v="Delivered"/>
    <n v="5"/>
    <n v="1147.04"/>
    <m/>
    <m/>
    <m/>
    <m/>
    <m/>
    <m/>
    <s v="Completed"/>
    <s v="Yes"/>
    <s v="No"/>
    <m/>
    <n v="558"/>
    <n v="430"/>
    <n v="1892867.2841657216"/>
    <n v="199432.98236095349"/>
    <n v="3.8949824970828471"/>
    <s v="Women'S Kurti"/>
    <s v="Fashion"/>
    <s v="Fashion"/>
    <s v="Fashion"/>
    <s v="Fashion"/>
    <n v="15"/>
    <s v="Fashion"/>
    <m/>
    <n v="2025"/>
    <x v="7"/>
    <n v="23"/>
    <n v="4"/>
    <s v="Weekday"/>
    <m/>
  </r>
  <r>
    <s v="WEB-9066"/>
    <d v="2025-03-06T00:00:00"/>
    <s v="Neha Singh"/>
    <s v="Delhi"/>
    <s v="Electronics"/>
    <s v="Wireless Earbuds"/>
    <n v="2"/>
    <n v="729.28"/>
    <s v="Net Banking"/>
    <s v="Delivered"/>
    <n v="5"/>
    <n v="1458.56"/>
    <m/>
    <m/>
    <m/>
    <m/>
    <m/>
    <m/>
    <s v="Completed"/>
    <s v="Yes"/>
    <s v="No"/>
    <m/>
    <n v="573"/>
    <n v="450"/>
    <n v="2759712.3299794244"/>
    <n v="330643.50635802455"/>
    <n v="3.8641711229946525"/>
    <s v="Wireless Earbuds"/>
    <s v="Electronics"/>
    <s v="Electronics"/>
    <s v="Electronics"/>
    <s v="Electronics"/>
    <n v="12"/>
    <s v="Electronics"/>
    <m/>
    <n v="2025"/>
    <x v="4"/>
    <n v="6"/>
    <n v="5"/>
    <s v="Weekday"/>
    <m/>
  </r>
  <r>
    <s v="WEB-6188"/>
    <d v="2024-10-11T00:00:00"/>
    <s v="Pooja Singh"/>
    <s v="Hyderabad"/>
    <s v="Home &amp; Kitchen"/>
    <s v="Led Bulb Pack"/>
    <n v="3"/>
    <n v="1038.05"/>
    <s v="Upi"/>
    <s v="Returned"/>
    <n v="5"/>
    <n v="3114.1499999999996"/>
    <m/>
    <m/>
    <m/>
    <m/>
    <m/>
    <m/>
    <s v="Completed"/>
    <s v="No"/>
    <s v="No"/>
    <m/>
    <n v="559"/>
    <n v="408"/>
    <n v="1463424.4009529033"/>
    <n v="118285.78776560788"/>
    <n v="3.8140589569160999"/>
    <s v="Led Bulb Pack"/>
    <s v="Home &amp; Kitchen"/>
    <s v="Home &amp; Kitchen"/>
    <s v="Home &amp; Kitchen"/>
    <s v="Home &amp; Kitchen"/>
    <n v="76"/>
    <s v="Home &amp; Kitchen"/>
    <m/>
    <n v="2024"/>
    <x v="8"/>
    <n v="11"/>
    <n v="6"/>
    <s v="Weekday"/>
    <m/>
  </r>
  <r>
    <s v="WEB-7236"/>
    <d v="2024-11-16T00:00:00"/>
    <s v="Ananya Pillai"/>
    <s v="Ahmedabad"/>
    <s v="Books"/>
    <s v="Fiction Novel"/>
    <n v="1"/>
    <n v="483.82"/>
    <s v="Net Banking"/>
    <s v="Cancelled"/>
    <n v="4"/>
    <n v="483.82"/>
    <m/>
    <m/>
    <m/>
    <m/>
    <m/>
    <m/>
    <s v="Lost Sale"/>
    <s v="No"/>
    <s v="Yes"/>
    <m/>
    <n v="589"/>
    <n v="426"/>
    <n v="594714.6477588166"/>
    <n v="60882.938065984097"/>
    <n v="3.804733727810651"/>
    <s v="Fiction Novel"/>
    <s v="Books"/>
    <s v="Books"/>
    <s v="Books"/>
    <s v="Books"/>
    <n v="11"/>
    <s v="Books"/>
    <m/>
    <n v="2024"/>
    <x v="3"/>
    <n v="16"/>
    <n v="7"/>
    <s v="Weekday"/>
    <m/>
  </r>
  <r>
    <s v="WEB-5607"/>
    <d v="2025-05-15T00:00:00"/>
    <s v="Vivaan Verma"/>
    <s v="Bengaluru"/>
    <s v="Books"/>
    <s v="Self-Help Book"/>
    <n v="3"/>
    <n v="689"/>
    <s v="Debit Card"/>
    <s v="Delivered"/>
    <n v="4"/>
    <n v="2067"/>
    <m/>
    <m/>
    <m/>
    <m/>
    <m/>
    <m/>
    <s v="Completed"/>
    <s v="Yes"/>
    <s v="No"/>
    <m/>
    <n v="567"/>
    <n v="440"/>
    <n v="594714.6477588166"/>
    <n v="60882.938065984097"/>
    <n v="3.804733727810651"/>
    <s v="Self-Help Book"/>
    <s v="Books"/>
    <s v="Books"/>
    <s v="Books"/>
    <s v="Books"/>
    <n v="19"/>
    <s v="Books"/>
    <m/>
    <n v="2025"/>
    <x v="6"/>
    <n v="15"/>
    <n v="5"/>
    <s v="Weekday"/>
    <m/>
  </r>
  <r>
    <s v="WEB-7801"/>
    <d v="2024-05-10T00:00:00"/>
    <s v="Ishaan Khan"/>
    <s v="Ahmedabad"/>
    <s v="Books"/>
    <s v="Fiction Novel"/>
    <n v="1"/>
    <n v="683.59"/>
    <s v="Cash On Delivery"/>
    <s v="Delivered"/>
    <n v="4"/>
    <n v="683.59"/>
    <m/>
    <m/>
    <m/>
    <m/>
    <m/>
    <m/>
    <s v="Completed"/>
    <s v="No"/>
    <s v="No"/>
    <m/>
    <n v="589"/>
    <n v="426"/>
    <n v="594714.6477588166"/>
    <n v="60882.938065984097"/>
    <n v="3.804733727810651"/>
    <s v="Fiction Novel"/>
    <s v="Books"/>
    <s v="Books"/>
    <s v="Books"/>
    <s v="Books"/>
    <n v="11"/>
    <s v="Books"/>
    <m/>
    <n v="2024"/>
    <x v="6"/>
    <n v="10"/>
    <n v="6"/>
    <s v="Weekday"/>
    <m/>
  </r>
  <r>
    <s v="WEB-8713"/>
    <d v="2024-01-30T00:00:00"/>
    <s v="Aditya Rao"/>
    <s v="Delhi"/>
    <s v="Books"/>
    <s v="Self-Help Book"/>
    <n v="2"/>
    <n v="375.16"/>
    <s v="Cash On Delivery"/>
    <s v="Delivered"/>
    <n v="4"/>
    <n v="750.32"/>
    <m/>
    <m/>
    <m/>
    <m/>
    <m/>
    <m/>
    <s v="Completed"/>
    <s v="No"/>
    <s v="No"/>
    <m/>
    <n v="573"/>
    <n v="450"/>
    <n v="594714.6477588166"/>
    <n v="60882.938065984097"/>
    <n v="3.804733727810651"/>
    <s v="Self-Help Book"/>
    <s v="Books"/>
    <s v="Books"/>
    <s v="Books"/>
    <s v="Books"/>
    <n v="19"/>
    <s v="Books"/>
    <m/>
    <n v="2024"/>
    <x v="5"/>
    <n v="30"/>
    <n v="3"/>
    <s v="Weekday"/>
    <m/>
  </r>
  <r>
    <s v="WEB-7384"/>
    <d v="2024-01-28T00:00:00"/>
    <s v="Simran Reddy"/>
    <s v="Hyderabad"/>
    <s v="Fashion"/>
    <s v="Running Shoes"/>
    <n v="1"/>
    <n v="2464.9"/>
    <s v="Cash On Delivery"/>
    <s v="Delivered"/>
    <n v="2"/>
    <n v="2464.9"/>
    <m/>
    <m/>
    <m/>
    <m/>
    <m/>
    <m/>
    <s v="Completed"/>
    <s v="Yes"/>
    <s v="No"/>
    <m/>
    <n v="559"/>
    <n v="408"/>
    <n v="1892867.2841657216"/>
    <n v="199432.98236095349"/>
    <n v="3.8949824970828471"/>
    <s v="Running Shoes"/>
    <s v="Fashion"/>
    <s v="Fashion"/>
    <s v="Fashion"/>
    <s v="Fashion"/>
    <n v="45"/>
    <s v="Fashion"/>
    <m/>
    <n v="2024"/>
    <x v="5"/>
    <n v="28"/>
    <n v="1"/>
    <s v="Weekday"/>
    <m/>
  </r>
  <r>
    <s v="WEB-7257"/>
    <d v="2024-10-27T00:00:00"/>
    <s v="Meera Kapoor"/>
    <s v="Pune"/>
    <s v="Fashion"/>
    <s v="Men'S T-Shirt"/>
    <n v="1"/>
    <n v="2362.08"/>
    <s v="Credit Card"/>
    <s v="Delivered"/>
    <n v="4"/>
    <n v="2362.08"/>
    <m/>
    <m/>
    <m/>
    <m/>
    <m/>
    <m/>
    <s v="Completed"/>
    <s v="Yes"/>
    <s v="No"/>
    <m/>
    <n v="595"/>
    <n v="444"/>
    <n v="1892867.2841657216"/>
    <n v="199432.98236095349"/>
    <n v="3.8949824970828471"/>
    <s v="Men'S T-Shirt"/>
    <s v="Fashion"/>
    <s v="Fashion"/>
    <s v="Fashion"/>
    <s v="Fashion"/>
    <n v="55"/>
    <s v="Fashion"/>
    <m/>
    <n v="2024"/>
    <x v="8"/>
    <n v="27"/>
    <n v="1"/>
    <s v="Weekday"/>
    <m/>
  </r>
  <r>
    <s v="WEB-6565"/>
    <d v="2024-12-07T00:00:00"/>
    <s v="Vivaan Iyer"/>
    <s v="Kolkata"/>
    <s v="Beauty"/>
    <s v="Lipstick"/>
    <n v="3"/>
    <n v="544.77"/>
    <s v="Debit Card"/>
    <s v="Cancelled"/>
    <n v="5"/>
    <n v="1634.31"/>
    <m/>
    <m/>
    <m/>
    <m/>
    <m/>
    <m/>
    <s v="Lost Sale"/>
    <s v="No"/>
    <s v="Yes"/>
    <m/>
    <n v="590"/>
    <n v="451"/>
    <n v="1098537.4901531704"/>
    <n v="96724.388030634553"/>
    <n v="3.9001122334455669"/>
    <s v="Lipstick"/>
    <s v="Beauty"/>
    <s v="Beauty"/>
    <s v="Beauty"/>
    <s v="Beauty"/>
    <n v="10"/>
    <s v="Beauty"/>
    <m/>
    <n v="2024"/>
    <x v="10"/>
    <n v="7"/>
    <n v="7"/>
    <s v="Weekend"/>
    <m/>
  </r>
  <r>
    <s v="WEB-6255"/>
    <d v="2023-05-03T00:00:00"/>
    <s v="Diya Nair"/>
    <s v="Hyderabad"/>
    <s v="Beauty"/>
    <s v="Face Cream"/>
    <n v="1"/>
    <n v="430.27"/>
    <s v="Debit Card"/>
    <s v="Cancelled"/>
    <n v="5"/>
    <n v="430.27"/>
    <m/>
    <m/>
    <m/>
    <m/>
    <m/>
    <m/>
    <s v="Lost Sale"/>
    <s v="No"/>
    <s v="Yes"/>
    <m/>
    <n v="559"/>
    <n v="408"/>
    <n v="1098537.4901531704"/>
    <n v="96724.388030634553"/>
    <n v="3.9001122334455669"/>
    <s v="Face Cream"/>
    <s v="Beauty"/>
    <s v="Beauty"/>
    <s v="Beauty"/>
    <s v="Beauty"/>
    <n v="80"/>
    <s v="Beauty"/>
    <m/>
    <n v="2023"/>
    <x v="6"/>
    <n v="3"/>
    <n v="4"/>
    <s v="Weekday"/>
    <m/>
  </r>
  <r>
    <s v="WEB-7800"/>
    <d v="2023-01-06T00:00:00"/>
    <s v="Rahul Joshi"/>
    <s v="Mumbai"/>
    <s v="Fashion"/>
    <s v="Men'S T-Shirt"/>
    <n v="1"/>
    <n v="1579.12"/>
    <s v="Debit Card"/>
    <s v="Returned"/>
    <n v="4"/>
    <n v="1579.12"/>
    <m/>
    <m/>
    <m/>
    <m/>
    <m/>
    <m/>
    <s v="Completed"/>
    <s v="No"/>
    <s v="No"/>
    <m/>
    <n v="619"/>
    <n v="468"/>
    <n v="1892867.2841657216"/>
    <n v="199432.98236095349"/>
    <n v="3.8949824970828471"/>
    <s v="Men'S T-Shirt"/>
    <s v="Fashion"/>
    <s v="Fashion"/>
    <s v="Fashion"/>
    <s v="Fashion"/>
    <n v="55"/>
    <s v="Fashion"/>
    <m/>
    <n v="2023"/>
    <x v="5"/>
    <n v="6"/>
    <n v="6"/>
    <s v="Weekday"/>
    <m/>
  </r>
  <r>
    <s v="WEB-5804"/>
    <d v="2025-01-10T00:00:00"/>
    <s v="Ishaan Menon"/>
    <s v="Kolkata"/>
    <s v="Electronics"/>
    <s v="Smart Watch"/>
    <n v="1"/>
    <n v="2588.7399999999998"/>
    <s v="Net Banking"/>
    <s v="Delivered"/>
    <n v="3"/>
    <n v="2588.7399999999998"/>
    <m/>
    <m/>
    <m/>
    <m/>
    <m/>
    <m/>
    <s v="Completed"/>
    <s v="Yes"/>
    <s v="No"/>
    <m/>
    <n v="590"/>
    <n v="451"/>
    <n v="2759712.3299794244"/>
    <n v="330643.50635802455"/>
    <n v="3.8641711229946525"/>
    <s v="Smart Watch"/>
    <s v="Electronics"/>
    <s v="Electronics"/>
    <s v="Electronics"/>
    <s v="Electronics"/>
    <n v="17"/>
    <s v="Electronics"/>
    <m/>
    <n v="2025"/>
    <x v="5"/>
    <n v="10"/>
    <n v="6"/>
    <s v="Weekday"/>
    <m/>
  </r>
  <r>
    <s v="WEB-7164"/>
    <d v="2024-09-07T00:00:00"/>
    <s v="Sanjay Joshi"/>
    <s v="Delhi"/>
    <s v="Electronics"/>
    <s v="Bluetooth Speaker"/>
    <n v="1"/>
    <n v="2731.01"/>
    <s v="Cash On Delivery"/>
    <s v="Delivered"/>
    <n v="4"/>
    <n v="2731.01"/>
    <m/>
    <m/>
    <m/>
    <m/>
    <m/>
    <m/>
    <s v="Completed"/>
    <s v="Yes"/>
    <s v="No"/>
    <m/>
    <n v="573"/>
    <n v="450"/>
    <n v="2759712.3299794244"/>
    <n v="330643.50635802455"/>
    <n v="3.8641711229946525"/>
    <s v="Bluetooth Speaker"/>
    <s v="Electronics"/>
    <s v="Electronics"/>
    <s v="Electronics"/>
    <s v="Electronics"/>
    <n v="48"/>
    <s v="Electronics"/>
    <m/>
    <n v="2024"/>
    <x v="1"/>
    <n v="7"/>
    <n v="7"/>
    <s v="Weekend"/>
    <m/>
  </r>
  <r>
    <s v="WEB-9167"/>
    <d v="2024-12-25T00:00:00"/>
    <s v="Vivaan Chatterjee"/>
    <s v="Mumbai"/>
    <s v="Books"/>
    <s v="Cookbook"/>
    <n v="2"/>
    <n v="453.82"/>
    <s v="Upi"/>
    <s v="Delivered"/>
    <n v="5"/>
    <n v="907.64"/>
    <m/>
    <m/>
    <m/>
    <m/>
    <m/>
    <m/>
    <s v="Completed"/>
    <s v="No"/>
    <s v="No"/>
    <m/>
    <n v="619"/>
    <n v="468"/>
    <n v="594714.6477588166"/>
    <n v="60882.938065984097"/>
    <n v="3.804733727810651"/>
    <s v="Cookbook"/>
    <s v="Books"/>
    <s v="Books"/>
    <s v="Books"/>
    <s v="Books"/>
    <n v="4"/>
    <s v="Books"/>
    <m/>
    <n v="2024"/>
    <x v="10"/>
    <n v="25"/>
    <n v="4"/>
    <s v="Weekday"/>
    <m/>
  </r>
  <r>
    <s v="WEB-5956"/>
    <d v="2023-07-19T00:00:00"/>
    <s v="Neha Singh"/>
    <s v="Ahmedabad"/>
    <s v="Home &amp; Kitchen"/>
    <s v="Table Lamp"/>
    <n v="2"/>
    <n v="614.30999999999995"/>
    <s v="Upi"/>
    <s v="Delivered"/>
    <n v="4"/>
    <n v="1228.6199999999999"/>
    <m/>
    <m/>
    <m/>
    <m/>
    <m/>
    <m/>
    <s v="Completed"/>
    <s v="Yes"/>
    <s v="No"/>
    <m/>
    <n v="589"/>
    <n v="426"/>
    <n v="1463424.4009529033"/>
    <n v="118285.78776560788"/>
    <n v="3.8140589569160999"/>
    <s v="Table Lamp"/>
    <s v="Home &amp; Kitchen"/>
    <s v="Home &amp; Kitchen"/>
    <s v="Home &amp; Kitchen"/>
    <s v="Home &amp; Kitchen"/>
    <n v="32"/>
    <s v="Home &amp; Kitchen"/>
    <m/>
    <n v="2023"/>
    <x v="2"/>
    <n v="19"/>
    <n v="4"/>
    <s v="Weekday"/>
    <m/>
  </r>
  <r>
    <s v="WEB-9552"/>
    <d v="2025-05-05T00:00:00"/>
    <s v="Ananya Bose"/>
    <s v="Delhi"/>
    <s v="Beauty"/>
    <s v="Lipstick"/>
    <n v="2"/>
    <n v="1056.42"/>
    <s v="Cash On Delivery"/>
    <s v="Delivered"/>
    <n v="2"/>
    <n v="2112.84"/>
    <m/>
    <m/>
    <m/>
    <m/>
    <m/>
    <m/>
    <s v="Completed"/>
    <s v="Yes"/>
    <s v="No"/>
    <m/>
    <n v="573"/>
    <n v="450"/>
    <n v="1098537.4901531704"/>
    <n v="96724.388030634553"/>
    <n v="3.9001122334455669"/>
    <s v="Lipstick"/>
    <s v="Beauty"/>
    <s v="Beauty"/>
    <s v="Beauty"/>
    <s v="Beauty"/>
    <n v="10"/>
    <s v="Beauty"/>
    <m/>
    <n v="2025"/>
    <x v="6"/>
    <n v="5"/>
    <n v="2"/>
    <s v="Weekday"/>
    <m/>
  </r>
  <r>
    <s v="WEB-7558"/>
    <d v="2024-11-22T00:00:00"/>
    <s v="Sanjay Malhotra"/>
    <s v="Hyderabad"/>
    <s v="Electronics"/>
    <s v="Bluetooth Speaker"/>
    <n v="2"/>
    <n v="3214.01"/>
    <s v="Debit Card"/>
    <s v="Cancelled"/>
    <n v="4"/>
    <n v="6428.02"/>
    <m/>
    <m/>
    <m/>
    <m/>
    <m/>
    <m/>
    <s v="Lost Sale"/>
    <s v="No"/>
    <s v="Yes"/>
    <m/>
    <n v="559"/>
    <n v="408"/>
    <n v="2759712.3299794244"/>
    <n v="330643.50635802455"/>
    <n v="3.8641711229946525"/>
    <s v="Bluetooth Speaker"/>
    <s v="Electronics"/>
    <s v="Electronics"/>
    <s v="Electronics"/>
    <s v="Electronics"/>
    <n v="48"/>
    <s v="Electronics"/>
    <m/>
    <n v="2024"/>
    <x v="3"/>
    <n v="22"/>
    <n v="6"/>
    <s v="Weekday"/>
    <m/>
  </r>
  <r>
    <s v="WEB-8097"/>
    <d v="2024-11-27T00:00:00"/>
    <s v="Aarav Sharma"/>
    <s v="Chennai"/>
    <s v="Beauty"/>
    <s v="Hair Oil"/>
    <n v="3"/>
    <n v="879.76"/>
    <s v="Net Banking"/>
    <s v="Delivered"/>
    <n v="4"/>
    <n v="2639.2799999999997"/>
    <m/>
    <m/>
    <m/>
    <m/>
    <m/>
    <m/>
    <s v="Completed"/>
    <s v="Yes"/>
    <s v="No"/>
    <m/>
    <n v="558"/>
    <n v="430"/>
    <n v="1098537.4901531704"/>
    <n v="96724.388030634553"/>
    <n v="3.9001122334455669"/>
    <s v="Hair Oil"/>
    <s v="Beauty"/>
    <s v="Beauty"/>
    <s v="Beauty"/>
    <s v="Beauty"/>
    <n v="70"/>
    <s v="Beauty"/>
    <m/>
    <n v="2024"/>
    <x v="3"/>
    <n v="27"/>
    <n v="4"/>
    <s v="Weekday"/>
    <m/>
  </r>
  <r>
    <s v="WEB-7051"/>
    <d v="2023-04-29T00:00:00"/>
    <s v="Arjun Chatterjee"/>
    <s v="Delhi"/>
    <s v="Books"/>
    <s v="Cookbook"/>
    <n v="2"/>
    <n v="797.54"/>
    <s v="Debit Card"/>
    <s v="Delivered"/>
    <n v="3"/>
    <n v="1595.08"/>
    <m/>
    <m/>
    <m/>
    <m/>
    <m/>
    <m/>
    <s v="Completed"/>
    <s v="Yes"/>
    <s v="No"/>
    <m/>
    <n v="573"/>
    <n v="450"/>
    <n v="594714.6477588166"/>
    <n v="60882.938065984097"/>
    <n v="3.804733727810651"/>
    <s v="Cookbook"/>
    <s v="Books"/>
    <s v="Books"/>
    <s v="Books"/>
    <s v="Books"/>
    <n v="4"/>
    <s v="Books"/>
    <m/>
    <n v="2023"/>
    <x v="7"/>
    <n v="29"/>
    <n v="7"/>
    <s v="Weekday"/>
    <m/>
  </r>
  <r>
    <s v="WEB-6430"/>
    <d v="2024-11-10T00:00:00"/>
    <s v="Tanya Bose"/>
    <s v="Ahmedabad"/>
    <s v="Electronics"/>
    <s v="Bluetooth Speaker"/>
    <n v="1"/>
    <n v="2275.15"/>
    <s v="Debit Card"/>
    <s v="Returned"/>
    <n v="5"/>
    <n v="2275.15"/>
    <m/>
    <m/>
    <m/>
    <m/>
    <m/>
    <m/>
    <s v="Completed"/>
    <s v="No"/>
    <s v="No"/>
    <m/>
    <n v="589"/>
    <n v="426"/>
    <n v="2759712.3299794244"/>
    <n v="330643.50635802455"/>
    <n v="3.8641711229946525"/>
    <s v="Bluetooth Speaker"/>
    <s v="Electronics"/>
    <s v="Electronics"/>
    <s v="Electronics"/>
    <s v="Electronics"/>
    <n v="48"/>
    <s v="Electronics"/>
    <m/>
    <n v="2024"/>
    <x v="3"/>
    <n v="10"/>
    <n v="1"/>
    <s v="Weekday"/>
    <m/>
  </r>
  <r>
    <s v="WEB-8381"/>
    <d v="2024-04-20T00:00:00"/>
    <s v="Ishaan Das"/>
    <s v="Delhi"/>
    <s v="Books"/>
    <s v="Cookbook"/>
    <n v="1"/>
    <n v="383.17"/>
    <s v="Credit Card"/>
    <s v="Delivered"/>
    <n v="4"/>
    <n v="383.17"/>
    <m/>
    <m/>
    <m/>
    <m/>
    <m/>
    <m/>
    <s v="Completed"/>
    <s v="No"/>
    <s v="No"/>
    <m/>
    <n v="573"/>
    <n v="450"/>
    <n v="594714.6477588166"/>
    <n v="60882.938065984097"/>
    <n v="3.804733727810651"/>
    <s v="Cookbook"/>
    <s v="Books"/>
    <s v="Books"/>
    <s v="Books"/>
    <s v="Books"/>
    <n v="4"/>
    <s v="Books"/>
    <m/>
    <n v="2024"/>
    <x v="7"/>
    <n v="20"/>
    <n v="7"/>
    <s v="Weekday"/>
    <m/>
  </r>
  <r>
    <s v="WEB-9466"/>
    <d v="2024-08-30T00:00:00"/>
    <s v="Diya Reddy"/>
    <s v="Hyderabad"/>
    <s v="Fashion"/>
    <s v="Denim Jeans"/>
    <n v="1"/>
    <n v="990.61"/>
    <s v="Debit Card"/>
    <s v="Delivered"/>
    <n v="2"/>
    <n v="990.61"/>
    <m/>
    <m/>
    <m/>
    <m/>
    <m/>
    <m/>
    <s v="Completed"/>
    <s v="No"/>
    <s v="No"/>
    <m/>
    <n v="559"/>
    <n v="408"/>
    <n v="1892867.2841657216"/>
    <n v="199432.98236095349"/>
    <n v="3.8949824970828471"/>
    <s v="Denim Jeans"/>
    <s v="Fashion"/>
    <s v="Fashion"/>
    <s v="Fashion"/>
    <s v="Fashion"/>
    <n v="6"/>
    <s v="Fashion"/>
    <m/>
    <n v="2024"/>
    <x v="9"/>
    <n v="30"/>
    <n v="6"/>
    <s v="Weekday"/>
    <m/>
  </r>
  <r>
    <s v="WEB-6069"/>
    <d v="2023-12-04T00:00:00"/>
    <s v="Kavya Pillai"/>
    <s v="Mumbai"/>
    <s v="Electronics"/>
    <s v="Power Bank 10000Mah"/>
    <n v="1"/>
    <n v="1828.9"/>
    <s v="Debit Card"/>
    <s v="Cancelled"/>
    <m/>
    <n v="1828.9"/>
    <m/>
    <m/>
    <m/>
    <m/>
    <m/>
    <m/>
    <s v="Lost Sale"/>
    <s v="No"/>
    <s v="Yes"/>
    <m/>
    <n v="619"/>
    <n v="468"/>
    <n v="2759712.3299794244"/>
    <n v="330643.50635802455"/>
    <n v="3.8641711229946525"/>
    <s v="Power Bank 10000Mah"/>
    <s v="Electronics"/>
    <s v="Electronics"/>
    <s v="Electronics"/>
    <s v="Electronics"/>
    <n v="3"/>
    <s v="Electronics"/>
    <m/>
    <n v="2023"/>
    <x v="10"/>
    <n v="4"/>
    <n v="2"/>
    <s v="Weekday"/>
    <m/>
  </r>
  <r>
    <s v="WEB-7002"/>
    <d v="2024-01-15T00:00:00"/>
    <s v="Tanya Joshi"/>
    <s v="Chennai"/>
    <s v="Books"/>
    <s v="Kids Story Book"/>
    <n v="1"/>
    <n v="168.96"/>
    <s v="Net Banking"/>
    <s v="Delivered"/>
    <n v="4"/>
    <n v="168.96"/>
    <m/>
    <m/>
    <m/>
    <m/>
    <m/>
    <m/>
    <s v="Completed"/>
    <s v="No"/>
    <s v="No"/>
    <m/>
    <n v="558"/>
    <n v="430"/>
    <n v="594714.6477588166"/>
    <n v="60882.938065984097"/>
    <n v="3.804733727810651"/>
    <s v="Kids Story Book"/>
    <s v="Books"/>
    <s v="Books"/>
    <s v="Books"/>
    <s v="Books"/>
    <n v="23"/>
    <s v="Books"/>
    <m/>
    <n v="2024"/>
    <x v="5"/>
    <n v="15"/>
    <n v="2"/>
    <s v="Weekday"/>
    <m/>
  </r>
  <r>
    <s v="WEB-9401"/>
    <d v="2025-04-15T00:00:00"/>
    <s v="Aditya Khan"/>
    <s v="Kolkata"/>
    <s v="Books"/>
    <s v="Cookbook"/>
    <n v="1"/>
    <n v="102.96"/>
    <s v="Upi"/>
    <s v="Delivered"/>
    <n v="5"/>
    <n v="102.96"/>
    <m/>
    <m/>
    <m/>
    <m/>
    <m/>
    <m/>
    <s v="Completed"/>
    <s v="No"/>
    <s v="No"/>
    <m/>
    <n v="590"/>
    <n v="451"/>
    <n v="594714.6477588166"/>
    <n v="60882.938065984097"/>
    <n v="3.804733727810651"/>
    <s v="Cookbook"/>
    <s v="Books"/>
    <s v="Books"/>
    <s v="Books"/>
    <s v="Books"/>
    <n v="4"/>
    <s v="Books"/>
    <m/>
    <n v="2025"/>
    <x v="7"/>
    <n v="15"/>
    <n v="3"/>
    <s v="Weekday"/>
    <m/>
  </r>
  <r>
    <s v="WEB-8318"/>
    <d v="2024-10-07T00:00:00"/>
    <s v="Sanjay Joshi"/>
    <s v="Mumbai"/>
    <s v="Electronics"/>
    <s v="Power Bank 10000Mah"/>
    <n v="2"/>
    <n v="3417.97"/>
    <s v="Debit Card"/>
    <s v="Delivered"/>
    <n v="3"/>
    <n v="6835.94"/>
    <m/>
    <m/>
    <m/>
    <m/>
    <m/>
    <m/>
    <s v="Completed"/>
    <s v="Yes"/>
    <s v="No"/>
    <m/>
    <n v="619"/>
    <n v="468"/>
    <n v="2759712.3299794244"/>
    <n v="330643.50635802455"/>
    <n v="3.8641711229946525"/>
    <s v="Power Bank 10000Mah"/>
    <s v="Electronics"/>
    <s v="Electronics"/>
    <s v="Electronics"/>
    <s v="Electronics"/>
    <n v="3"/>
    <s v="Electronics"/>
    <m/>
    <n v="2024"/>
    <x v="8"/>
    <n v="7"/>
    <n v="2"/>
    <s v="Weekend"/>
    <m/>
  </r>
  <r>
    <s v="WEB-8671"/>
    <d v="2023-03-11T00:00:00"/>
    <s v="Vikram Rao"/>
    <s v="Ahmedabad"/>
    <s v="Home &amp; Kitchen"/>
    <s v="Led Bulb Pack"/>
    <n v="1"/>
    <n v="760.74"/>
    <s v="Debit Card"/>
    <s v="Returned"/>
    <n v="5"/>
    <n v="760.74"/>
    <m/>
    <m/>
    <m/>
    <m/>
    <m/>
    <m/>
    <s v="Completed"/>
    <s v="No"/>
    <s v="No"/>
    <m/>
    <n v="589"/>
    <n v="426"/>
    <n v="1463424.4009529033"/>
    <n v="118285.78776560788"/>
    <n v="3.8140589569160999"/>
    <s v="Led Bulb Pack"/>
    <s v="Home &amp; Kitchen"/>
    <s v="Home &amp; Kitchen"/>
    <s v="Home &amp; Kitchen"/>
    <s v="Home &amp; Kitchen"/>
    <n v="76"/>
    <s v="Home &amp; Kitchen"/>
    <m/>
    <n v="2023"/>
    <x v="4"/>
    <n v="11"/>
    <n v="7"/>
    <s v="Weekday"/>
    <m/>
  </r>
  <r>
    <s v="WEB-7167"/>
    <d v="2024-07-04T00:00:00"/>
    <s v="Tanya Joshi"/>
    <s v="Pune"/>
    <s v="Beauty"/>
    <s v="Hair Oil"/>
    <n v="1"/>
    <n v="860.72"/>
    <s v="Upi"/>
    <s v="Delivered"/>
    <n v="4"/>
    <n v="860.72"/>
    <m/>
    <m/>
    <m/>
    <m/>
    <m/>
    <m/>
    <s v="Completed"/>
    <s v="No"/>
    <s v="No"/>
    <m/>
    <n v="595"/>
    <n v="444"/>
    <n v="1098537.4901531704"/>
    <n v="96724.388030634553"/>
    <n v="3.9001122334455669"/>
    <s v="Hair Oil"/>
    <s v="Beauty"/>
    <s v="Beauty"/>
    <s v="Beauty"/>
    <s v="Beauty"/>
    <n v="70"/>
    <s v="Beauty"/>
    <m/>
    <n v="2024"/>
    <x v="2"/>
    <n v="4"/>
    <n v="5"/>
    <s v="Weekday"/>
    <m/>
  </r>
  <r>
    <s v="WEB-8338"/>
    <d v="2024-01-15T00:00:00"/>
    <s v="Simran Sharma"/>
    <s v="Bengaluru"/>
    <s v="Home &amp; Kitchen"/>
    <s v="Led Bulb Pack"/>
    <n v="2"/>
    <n v="998.2"/>
    <s v="Cash On Delivery"/>
    <s v="Delivered"/>
    <n v="5"/>
    <n v="1996.4"/>
    <m/>
    <m/>
    <m/>
    <m/>
    <m/>
    <m/>
    <s v="Completed"/>
    <s v="Yes"/>
    <s v="No"/>
    <m/>
    <n v="567"/>
    <n v="440"/>
    <n v="1463424.4009529033"/>
    <n v="118285.78776560788"/>
    <n v="3.8140589569160999"/>
    <s v="Led Bulb Pack"/>
    <s v="Home &amp; Kitchen"/>
    <s v="Home &amp; Kitchen"/>
    <s v="Home &amp; Kitchen"/>
    <s v="Home &amp; Kitchen"/>
    <n v="76"/>
    <s v="Home &amp; Kitchen"/>
    <m/>
    <n v="2024"/>
    <x v="5"/>
    <n v="15"/>
    <n v="2"/>
    <s v="Weekday"/>
    <m/>
  </r>
  <r>
    <s v="WEB-6543"/>
    <d v="2024-07-04T00:00:00"/>
    <s v="Ananya Rao"/>
    <s v="Pune"/>
    <s v="Fashion"/>
    <s v="Men'S T-Shirt"/>
    <n v="1"/>
    <n v="431.3"/>
    <s v="Debit Card"/>
    <s v="Delivered"/>
    <n v="5"/>
    <n v="431.3"/>
    <m/>
    <m/>
    <m/>
    <m/>
    <m/>
    <m/>
    <s v="Completed"/>
    <s v="No"/>
    <s v="No"/>
    <m/>
    <n v="595"/>
    <n v="444"/>
    <n v="1892867.2841657216"/>
    <n v="199432.98236095349"/>
    <n v="3.8949824970828471"/>
    <s v="Men'S T-Shirt"/>
    <s v="Fashion"/>
    <s v="Fashion"/>
    <s v="Fashion"/>
    <s v="Fashion"/>
    <n v="55"/>
    <s v="Fashion"/>
    <m/>
    <n v="2024"/>
    <x v="2"/>
    <n v="4"/>
    <n v="5"/>
    <s v="Weekday"/>
    <m/>
  </r>
  <r>
    <s v="WEB-9621"/>
    <d v="2024-12-01T00:00:00"/>
    <s v="Riya Patel"/>
    <s v="Mumbai"/>
    <s v="Fashion"/>
    <s v="Running Shoes"/>
    <n v="1"/>
    <n v="997.93"/>
    <s v="Cash On Delivery"/>
    <s v="Delivered"/>
    <n v="4"/>
    <n v="997.93"/>
    <m/>
    <m/>
    <m/>
    <m/>
    <m/>
    <m/>
    <s v="Completed"/>
    <s v="No"/>
    <s v="No"/>
    <m/>
    <n v="619"/>
    <n v="468"/>
    <n v="1892867.2841657216"/>
    <n v="199432.98236095349"/>
    <n v="3.8949824970828471"/>
    <s v="Running Shoes"/>
    <s v="Fashion"/>
    <s v="Fashion"/>
    <s v="Fashion"/>
    <s v="Fashion"/>
    <n v="45"/>
    <s v="Fashion"/>
    <m/>
    <n v="2024"/>
    <x v="10"/>
    <n v="1"/>
    <n v="1"/>
    <s v="Weekend"/>
    <m/>
  </r>
  <r>
    <s v="WEB-6729"/>
    <d v="2023-12-30T00:00:00"/>
    <s v="Meera Mehta"/>
    <s v="Chennai"/>
    <s v="Books"/>
    <s v="Self-Help Book"/>
    <n v="2"/>
    <n v="482.28"/>
    <s v="Upi"/>
    <s v="Delivered"/>
    <n v="3"/>
    <n v="964.56"/>
    <m/>
    <m/>
    <m/>
    <m/>
    <m/>
    <m/>
    <s v="Completed"/>
    <s v="No"/>
    <s v="No"/>
    <m/>
    <n v="558"/>
    <n v="430"/>
    <n v="594714.6477588166"/>
    <n v="60882.938065984097"/>
    <n v="3.804733727810651"/>
    <s v="Self-Help Book"/>
    <s v="Books"/>
    <s v="Books"/>
    <s v="Books"/>
    <s v="Books"/>
    <n v="19"/>
    <s v="Books"/>
    <m/>
    <n v="2023"/>
    <x v="10"/>
    <n v="30"/>
    <n v="7"/>
    <s v="Weekday"/>
    <m/>
  </r>
  <r>
    <s v="WEB-6730"/>
    <d v="2024-10-30T00:00:00"/>
    <s v="Vikram Singh"/>
    <s v="Mumbai"/>
    <s v="Books"/>
    <s v="Notebook Set"/>
    <n v="1"/>
    <n v="647.77"/>
    <s v="Net Banking"/>
    <s v="Delivered"/>
    <n v="3"/>
    <n v="647.77"/>
    <m/>
    <m/>
    <m/>
    <m/>
    <m/>
    <m/>
    <s v="Completed"/>
    <s v="No"/>
    <s v="No"/>
    <m/>
    <n v="619"/>
    <n v="468"/>
    <n v="594714.6477588166"/>
    <n v="60882.938065984097"/>
    <n v="3.804733727810651"/>
    <s v="Notebook Set"/>
    <s v="Books"/>
    <s v="Books"/>
    <s v="Books"/>
    <s v="Books"/>
    <n v="20"/>
    <s v="Books"/>
    <m/>
    <n v="2024"/>
    <x v="8"/>
    <n v="30"/>
    <n v="4"/>
    <s v="Weekday"/>
    <m/>
  </r>
  <r>
    <s v="WEB-5149"/>
    <d v="2024-04-26T00:00:00"/>
    <s v="Aditya Joshi"/>
    <s v="Ahmedabad"/>
    <s v="Electronics"/>
    <s v="Wireless Earbuds"/>
    <n v="1"/>
    <n v="1788.2"/>
    <s v="Credit Card"/>
    <s v="Delivered"/>
    <n v="3"/>
    <n v="1788.2"/>
    <m/>
    <m/>
    <m/>
    <m/>
    <m/>
    <m/>
    <s v="Completed"/>
    <s v="Yes"/>
    <s v="No"/>
    <m/>
    <n v="589"/>
    <n v="426"/>
    <n v="2759712.3299794244"/>
    <n v="330643.50635802455"/>
    <n v="3.8641711229946525"/>
    <s v="Wireless Earbuds"/>
    <s v="Electronics"/>
    <s v="Electronics"/>
    <s v="Electronics"/>
    <s v="Electronics"/>
    <n v="12"/>
    <s v="Electronics"/>
    <m/>
    <n v="2024"/>
    <x v="7"/>
    <n v="26"/>
    <n v="6"/>
    <s v="Weekday"/>
    <m/>
  </r>
  <r>
    <s v="WEB-5905"/>
    <d v="2024-08-01T00:00:00"/>
    <s v="Ishaan Menon"/>
    <s v="Ahmedabad"/>
    <s v="Books"/>
    <s v="Fiction Novel"/>
    <n v="1"/>
    <n v="757.38"/>
    <s v="Upi"/>
    <s v="Returned"/>
    <n v="4"/>
    <n v="757.38"/>
    <m/>
    <m/>
    <m/>
    <m/>
    <m/>
    <m/>
    <s v="Completed"/>
    <s v="No"/>
    <s v="No"/>
    <m/>
    <n v="589"/>
    <n v="426"/>
    <n v="594714.6477588166"/>
    <n v="60882.938065984097"/>
    <n v="3.804733727810651"/>
    <s v="Fiction Novel"/>
    <s v="Books"/>
    <s v="Books"/>
    <s v="Books"/>
    <s v="Books"/>
    <n v="11"/>
    <s v="Books"/>
    <m/>
    <n v="2024"/>
    <x v="9"/>
    <n v="1"/>
    <n v="5"/>
    <s v="Weekend"/>
    <m/>
  </r>
  <r>
    <s v="WEB-5070"/>
    <d v="2024-01-07T00:00:00"/>
    <s v="Karan Patel"/>
    <s v="Chennai"/>
    <s v="Fashion"/>
    <s v="Running Shoes"/>
    <n v="1"/>
    <n v="1453.61"/>
    <s v="Credit Card"/>
    <s v="Delivered"/>
    <n v="5"/>
    <n v="1453.61"/>
    <m/>
    <m/>
    <m/>
    <m/>
    <m/>
    <m/>
    <s v="Completed"/>
    <s v="Yes"/>
    <s v="No"/>
    <m/>
    <n v="558"/>
    <n v="430"/>
    <n v="1892867.2841657216"/>
    <n v="199432.98236095349"/>
    <n v="3.8949824970828471"/>
    <s v="Running Shoes"/>
    <s v="Fashion"/>
    <s v="Fashion"/>
    <s v="Fashion"/>
    <s v="Fashion"/>
    <n v="45"/>
    <s v="Fashion"/>
    <m/>
    <n v="2024"/>
    <x v="5"/>
    <n v="7"/>
    <n v="1"/>
    <s v="Weekend"/>
    <m/>
  </r>
  <r>
    <s v="WEB-6981"/>
    <d v="2023-08-09T00:00:00"/>
    <s v="Ishaan Chatterjee"/>
    <s v="Ahmedabad"/>
    <s v="Books"/>
    <s v="Cookbook"/>
    <n v="2"/>
    <n v="602.87"/>
    <s v="Cash On Delivery"/>
    <s v="Delivered"/>
    <n v="3"/>
    <n v="1205.74"/>
    <m/>
    <m/>
    <m/>
    <m/>
    <m/>
    <m/>
    <s v="Completed"/>
    <s v="Yes"/>
    <s v="No"/>
    <m/>
    <n v="589"/>
    <n v="426"/>
    <n v="594714.6477588166"/>
    <n v="60882.938065984097"/>
    <n v="3.804733727810651"/>
    <s v="Cookbook"/>
    <s v="Books"/>
    <s v="Books"/>
    <s v="Books"/>
    <s v="Books"/>
    <n v="4"/>
    <s v="Books"/>
    <m/>
    <n v="2023"/>
    <x v="9"/>
    <n v="9"/>
    <n v="4"/>
    <s v="Weekday"/>
    <m/>
  </r>
  <r>
    <s v="WEB-8817"/>
    <d v="2023-12-22T00:00:00"/>
    <s v="Kavya Chatterjee"/>
    <s v="Ahmedabad"/>
    <s v="Books"/>
    <s v="Self-Help Book"/>
    <n v="2"/>
    <n v="688.75"/>
    <s v="Debit Card"/>
    <s v="Cancelled"/>
    <n v="5"/>
    <n v="1377.5"/>
    <m/>
    <m/>
    <m/>
    <m/>
    <m/>
    <m/>
    <s v="Lost Sale"/>
    <s v="No"/>
    <s v="Yes"/>
    <m/>
    <n v="589"/>
    <n v="426"/>
    <n v="594714.6477588166"/>
    <n v="60882.938065984097"/>
    <n v="3.804733727810651"/>
    <s v="Self-Help Book"/>
    <s v="Books"/>
    <s v="Books"/>
    <s v="Books"/>
    <s v="Books"/>
    <n v="19"/>
    <s v="Books"/>
    <m/>
    <n v="2023"/>
    <x v="10"/>
    <n v="22"/>
    <n v="6"/>
    <s v="Weekday"/>
    <m/>
  </r>
  <r>
    <s v="WEB-7729"/>
    <d v="2024-09-28T00:00:00"/>
    <s v="Neha Kapoor"/>
    <s v="Pune"/>
    <s v="Books"/>
    <s v="Cookbook"/>
    <n v="1"/>
    <n v="333.91"/>
    <s v="Net Banking"/>
    <s v="Delivered"/>
    <n v="1"/>
    <n v="333.91"/>
    <m/>
    <m/>
    <m/>
    <m/>
    <m/>
    <m/>
    <s v="Completed"/>
    <s v="No"/>
    <s v="No"/>
    <m/>
    <n v="595"/>
    <n v="444"/>
    <n v="594714.6477588166"/>
    <n v="60882.938065984097"/>
    <n v="3.804733727810651"/>
    <s v="Cookbook"/>
    <s v="Books"/>
    <s v="Books"/>
    <s v="Books"/>
    <s v="Books"/>
    <n v="4"/>
    <s v="Books"/>
    <m/>
    <n v="2024"/>
    <x v="1"/>
    <n v="28"/>
    <n v="7"/>
    <s v="Weekday"/>
    <m/>
  </r>
  <r>
    <s v="WEB-6014"/>
    <d v="2023-08-28T00:00:00"/>
    <s v="Kavya Chatterjee"/>
    <s v="Ahmedabad"/>
    <s v="Beauty"/>
    <s v="Face Cream"/>
    <n v="2"/>
    <n v="1126.0899999999999"/>
    <s v="Upi"/>
    <s v="Delivered"/>
    <n v="5"/>
    <n v="2252.1799999999998"/>
    <m/>
    <m/>
    <m/>
    <m/>
    <m/>
    <m/>
    <s v="Completed"/>
    <s v="Yes"/>
    <s v="No"/>
    <m/>
    <n v="589"/>
    <n v="426"/>
    <n v="1098537.4901531704"/>
    <n v="96724.388030634553"/>
    <n v="3.9001122334455669"/>
    <s v="Face Cream"/>
    <s v="Beauty"/>
    <s v="Beauty"/>
    <s v="Beauty"/>
    <s v="Beauty"/>
    <n v="80"/>
    <s v="Beauty"/>
    <m/>
    <n v="2023"/>
    <x v="9"/>
    <n v="28"/>
    <n v="2"/>
    <s v="Weekday"/>
    <m/>
  </r>
  <r>
    <s v="WEB-9279"/>
    <d v="2025-01-23T00:00:00"/>
    <s v="Kavya Kapoor"/>
    <s v="Chennai"/>
    <s v="Electronics"/>
    <s v="Power Bank 10000Mah"/>
    <n v="1"/>
    <n v="969.28"/>
    <s v="Debit Card"/>
    <s v="Delivered"/>
    <n v="4"/>
    <n v="969.28"/>
    <m/>
    <m/>
    <m/>
    <m/>
    <m/>
    <m/>
    <s v="Completed"/>
    <s v="No"/>
    <s v="No"/>
    <m/>
    <n v="558"/>
    <n v="430"/>
    <n v="2759712.3299794244"/>
    <n v="330643.50635802455"/>
    <n v="3.8641711229946525"/>
    <s v="Power Bank 10000Mah"/>
    <s v="Electronics"/>
    <s v="Electronics"/>
    <s v="Electronics"/>
    <s v="Electronics"/>
    <n v="3"/>
    <s v="Electronics"/>
    <m/>
    <n v="2025"/>
    <x v="5"/>
    <n v="23"/>
    <n v="5"/>
    <s v="Weekday"/>
    <m/>
  </r>
  <r>
    <s v="WEB-8225"/>
    <d v="2025-03-16T00:00:00"/>
    <s v="Aditya Kapoor"/>
    <s v="Ahmedabad"/>
    <s v="Electronics"/>
    <s v="Wireless Earbuds"/>
    <n v="2"/>
    <n v="2042.65"/>
    <s v="Cash On Delivery"/>
    <s v="Pending"/>
    <n v="5"/>
    <n v="4085.3"/>
    <m/>
    <m/>
    <m/>
    <m/>
    <m/>
    <m/>
    <s v="Pending"/>
    <s v="No"/>
    <s v="Yes"/>
    <m/>
    <n v="589"/>
    <n v="426"/>
    <n v="2759712.3299794244"/>
    <n v="330643.50635802455"/>
    <n v="3.8641711229946525"/>
    <s v="Wireless Earbuds"/>
    <s v="Electronics"/>
    <s v="Electronics"/>
    <s v="Electronics"/>
    <s v="Electronics"/>
    <n v="12"/>
    <s v="Electronics"/>
    <m/>
    <n v="2025"/>
    <x v="4"/>
    <n v="16"/>
    <n v="1"/>
    <s v="Weekday"/>
    <m/>
  </r>
  <r>
    <s v="WEB-9278"/>
    <d v="2024-03-30T00:00:00"/>
    <s v="Ananya Menon"/>
    <s v="Mumbai"/>
    <s v="Home &amp; Kitchen"/>
    <s v="Storage Box"/>
    <n v="1"/>
    <n v="184.8"/>
    <s v="Net Banking"/>
    <s v="Delivered"/>
    <n v="3"/>
    <n v="184.8"/>
    <m/>
    <m/>
    <m/>
    <m/>
    <m/>
    <m/>
    <s v="Completed"/>
    <s v="No"/>
    <s v="No"/>
    <m/>
    <n v="619"/>
    <n v="468"/>
    <n v="1463424.4009529033"/>
    <n v="118285.78776560788"/>
    <n v="3.8140589569160999"/>
    <s v="Storage Box"/>
    <s v="Home &amp; Kitchen"/>
    <s v="Home &amp; Kitchen"/>
    <s v="Home &amp; Kitchen"/>
    <s v="Home &amp; Kitchen"/>
    <n v="8"/>
    <s v="Home &amp; Kitchen"/>
    <m/>
    <n v="2024"/>
    <x v="4"/>
    <n v="30"/>
    <n v="7"/>
    <s v="Weekday"/>
    <m/>
  </r>
  <r>
    <s v="WEB-7676"/>
    <d v="2023-12-16T00:00:00"/>
    <s v="Vikram Pillai"/>
    <s v="Delhi"/>
    <s v="Electronics"/>
    <s v="Bluetooth Speaker"/>
    <n v="1"/>
    <n v="523.39"/>
    <s v="Debit Card"/>
    <s v="Delivered"/>
    <m/>
    <n v="523.39"/>
    <m/>
    <m/>
    <m/>
    <m/>
    <m/>
    <m/>
    <s v="Completed"/>
    <s v="No"/>
    <s v="No"/>
    <m/>
    <n v="573"/>
    <n v="450"/>
    <n v="2759712.3299794244"/>
    <n v="330643.50635802455"/>
    <n v="3.8641711229946525"/>
    <s v="Bluetooth Speaker"/>
    <s v="Electronics"/>
    <s v="Electronics"/>
    <s v="Electronics"/>
    <s v="Electronics"/>
    <n v="48"/>
    <s v="Electronics"/>
    <m/>
    <n v="2023"/>
    <x v="10"/>
    <n v="16"/>
    <n v="7"/>
    <s v="Weekday"/>
    <m/>
  </r>
  <r>
    <s v="WEB-9367"/>
    <d v="2024-10-27T00:00:00"/>
    <s v="Tanya Reddy"/>
    <s v="Chennai"/>
    <s v="Home &amp; Kitchen"/>
    <s v="Storage Box"/>
    <n v="2"/>
    <n v="437.67"/>
    <s v="Upi"/>
    <s v="Delivered"/>
    <n v="2"/>
    <n v="875.34"/>
    <m/>
    <m/>
    <m/>
    <m/>
    <m/>
    <m/>
    <s v="Completed"/>
    <s v="No"/>
    <s v="No"/>
    <m/>
    <n v="558"/>
    <n v="430"/>
    <n v="1463424.4009529033"/>
    <n v="118285.78776560788"/>
    <n v="3.8140589569160999"/>
    <s v="Storage Box"/>
    <s v="Home &amp; Kitchen"/>
    <s v="Home &amp; Kitchen"/>
    <s v="Home &amp; Kitchen"/>
    <s v="Home &amp; Kitchen"/>
    <n v="8"/>
    <s v="Home &amp; Kitchen"/>
    <m/>
    <n v="2024"/>
    <x v="8"/>
    <n v="27"/>
    <n v="1"/>
    <s v="Weekday"/>
    <m/>
  </r>
  <r>
    <s v="WEB-9474"/>
    <d v="2025-01-11T00:00:00"/>
    <s v="Aarav Malhotra"/>
    <s v="Delhi"/>
    <s v="Beauty"/>
    <s v="Hair Oil"/>
    <n v="1"/>
    <n v="828.38"/>
    <s v="Net Banking"/>
    <s v="Delivered"/>
    <n v="5"/>
    <n v="828.38"/>
    <m/>
    <m/>
    <m/>
    <m/>
    <m/>
    <m/>
    <s v="Completed"/>
    <s v="No"/>
    <s v="No"/>
    <m/>
    <n v="573"/>
    <n v="450"/>
    <n v="1098537.4901531704"/>
    <n v="96724.388030634553"/>
    <n v="3.9001122334455669"/>
    <s v="Hair Oil"/>
    <s v="Beauty"/>
    <s v="Beauty"/>
    <s v="Beauty"/>
    <s v="Beauty"/>
    <n v="70"/>
    <s v="Beauty"/>
    <m/>
    <n v="2025"/>
    <x v="5"/>
    <n v="11"/>
    <n v="7"/>
    <s v="Weekday"/>
    <m/>
  </r>
  <r>
    <s v="WEB-6007"/>
    <d v="2024-04-16T00:00:00"/>
    <s v="Simran Nair"/>
    <s v="Hyderabad"/>
    <s v="Fashion"/>
    <s v="Denim Jeans"/>
    <n v="1"/>
    <n v="967.7"/>
    <s v="Debit Card"/>
    <s v="Delivered"/>
    <n v="4"/>
    <n v="967.7"/>
    <m/>
    <m/>
    <m/>
    <m/>
    <m/>
    <m/>
    <s v="Completed"/>
    <s v="No"/>
    <s v="No"/>
    <m/>
    <n v="559"/>
    <n v="408"/>
    <n v="1892867.2841657216"/>
    <n v="199432.98236095349"/>
    <n v="3.8949824970828471"/>
    <s v="Denim Jeans"/>
    <s v="Fashion"/>
    <s v="Fashion"/>
    <s v="Fashion"/>
    <s v="Fashion"/>
    <n v="6"/>
    <s v="Fashion"/>
    <m/>
    <n v="2024"/>
    <x v="7"/>
    <n v="16"/>
    <n v="3"/>
    <s v="Weekday"/>
    <m/>
  </r>
  <r>
    <s v="WEB-7942"/>
    <d v="2023-06-12T00:00:00"/>
    <s v="Pooja Sharma"/>
    <s v="Kolkata"/>
    <s v="Beauty"/>
    <s v="Face Cream"/>
    <n v="1"/>
    <n v="694.16"/>
    <s v="Debit Card"/>
    <s v="Delivered"/>
    <n v="4"/>
    <n v="694.16"/>
    <m/>
    <m/>
    <m/>
    <m/>
    <m/>
    <m/>
    <s v="Completed"/>
    <s v="No"/>
    <s v="No"/>
    <m/>
    <n v="590"/>
    <n v="451"/>
    <n v="1098537.4901531704"/>
    <n v="96724.388030634553"/>
    <n v="3.9001122334455669"/>
    <s v="Face Cream"/>
    <s v="Beauty"/>
    <s v="Beauty"/>
    <s v="Beauty"/>
    <s v="Beauty"/>
    <n v="80"/>
    <s v="Beauty"/>
    <m/>
    <n v="2023"/>
    <x v="11"/>
    <n v="12"/>
    <n v="2"/>
    <s v="Weekday"/>
    <m/>
  </r>
  <r>
    <s v="WEB-7540"/>
    <d v="2023-07-25T00:00:00"/>
    <s v="Diya Kumar"/>
    <s v="Chennai"/>
    <s v="Electronics"/>
    <s v="Power Bank 10000Mah"/>
    <n v="1"/>
    <n v="670.66"/>
    <s v="Credit Card"/>
    <s v="Delivered"/>
    <n v="2"/>
    <n v="670.66"/>
    <m/>
    <m/>
    <m/>
    <m/>
    <m/>
    <m/>
    <s v="Completed"/>
    <s v="No"/>
    <s v="No"/>
    <m/>
    <n v="558"/>
    <n v="430"/>
    <n v="2759712.3299794244"/>
    <n v="330643.50635802455"/>
    <n v="3.8641711229946525"/>
    <s v="Power Bank 10000Mah"/>
    <s v="Electronics"/>
    <s v="Electronics"/>
    <s v="Electronics"/>
    <s v="Electronics"/>
    <n v="3"/>
    <s v="Electronics"/>
    <m/>
    <n v="2023"/>
    <x v="2"/>
    <n v="25"/>
    <n v="3"/>
    <s v="Weekday"/>
    <m/>
  </r>
  <r>
    <s v="WEB-6020"/>
    <d v="2023-11-11T00:00:00"/>
    <s v="Meera Das"/>
    <s v="Delhi"/>
    <s v="Electronics"/>
    <s v="Power Bank 10000Mah"/>
    <n v="1"/>
    <n v="2869.18"/>
    <s v="Credit Card"/>
    <s v="Cancelled"/>
    <n v="3"/>
    <n v="2869.18"/>
    <m/>
    <m/>
    <m/>
    <m/>
    <m/>
    <m/>
    <s v="Lost Sale"/>
    <s v="No"/>
    <s v="Yes"/>
    <m/>
    <n v="573"/>
    <n v="450"/>
    <n v="2759712.3299794244"/>
    <n v="330643.50635802455"/>
    <n v="3.8641711229946525"/>
    <s v="Power Bank 10000Mah"/>
    <s v="Electronics"/>
    <s v="Electronics"/>
    <s v="Electronics"/>
    <s v="Electronics"/>
    <n v="3"/>
    <s v="Electronics"/>
    <m/>
    <n v="2023"/>
    <x v="3"/>
    <n v="11"/>
    <n v="7"/>
    <s v="Weekday"/>
    <m/>
  </r>
  <r>
    <s v="WEB-8255"/>
    <d v="2025-02-27T00:00:00"/>
    <s v="Neha Rao"/>
    <s v="Hyderabad"/>
    <s v="Electronics"/>
    <s v="Bluetooth Speaker"/>
    <n v="1"/>
    <n v="2062.4499999999998"/>
    <s v="Net Banking"/>
    <s v="Delivered"/>
    <n v="2"/>
    <n v="2062.4499999999998"/>
    <m/>
    <m/>
    <m/>
    <m/>
    <m/>
    <m/>
    <s v="Completed"/>
    <s v="Yes"/>
    <s v="No"/>
    <m/>
    <n v="559"/>
    <n v="408"/>
    <n v="2759712.3299794244"/>
    <n v="330643.50635802455"/>
    <n v="3.8641711229946525"/>
    <s v="Bluetooth Speaker"/>
    <s v="Electronics"/>
    <s v="Electronics"/>
    <s v="Electronics"/>
    <s v="Electronics"/>
    <n v="48"/>
    <s v="Electronics"/>
    <m/>
    <n v="2025"/>
    <x v="0"/>
    <n v="27"/>
    <n v="5"/>
    <s v="Weekday"/>
    <m/>
  </r>
  <r>
    <s v="WEB-7035"/>
    <d v="2024-08-06T00:00:00"/>
    <s v="Simran Bose"/>
    <s v="Kolkata"/>
    <s v="Beauty"/>
    <s v="Shampoo 200Ml"/>
    <n v="1"/>
    <n v="419.14"/>
    <s v="Net Banking"/>
    <s v="Delivered"/>
    <n v="5"/>
    <n v="419.14"/>
    <m/>
    <m/>
    <m/>
    <m/>
    <m/>
    <m/>
    <s v="Completed"/>
    <s v="No"/>
    <s v="No"/>
    <m/>
    <n v="590"/>
    <n v="451"/>
    <n v="1098537.4901531704"/>
    <n v="96724.388030634553"/>
    <n v="3.9001122334455669"/>
    <s v="Shampoo 200Ml"/>
    <s v="Beauty"/>
    <s v="Beauty"/>
    <s v="Beauty"/>
    <s v="Beauty"/>
    <n v="64"/>
    <s v="Beauty"/>
    <m/>
    <n v="2024"/>
    <x v="9"/>
    <n v="6"/>
    <n v="3"/>
    <s v="Weekday"/>
    <m/>
  </r>
  <r>
    <s v="WEB-8658"/>
    <d v="2023-04-19T00:00:00"/>
    <s v="Karan Patel"/>
    <s v="Hyderabad"/>
    <s v="Fashion"/>
    <s v="Sunglasses"/>
    <n v="2"/>
    <n v="1396.24"/>
    <s v="Net Banking"/>
    <s v="Delivered"/>
    <n v="4"/>
    <n v="2792.48"/>
    <m/>
    <m/>
    <m/>
    <m/>
    <m/>
    <m/>
    <s v="Completed"/>
    <s v="Yes"/>
    <s v="No"/>
    <m/>
    <n v="559"/>
    <n v="408"/>
    <n v="1892867.2841657216"/>
    <n v="199432.98236095349"/>
    <n v="3.8949824970828471"/>
    <s v="Sunglasses"/>
    <s v="Fashion"/>
    <s v="Fashion"/>
    <s v="Fashion"/>
    <s v="Fashion"/>
    <n v="53"/>
    <s v="Fashion"/>
    <m/>
    <n v="2023"/>
    <x v="7"/>
    <n v="19"/>
    <n v="4"/>
    <s v="Weekday"/>
    <m/>
  </r>
  <r>
    <s v="WEB-9665"/>
    <d v="2023-02-02T00:00:00"/>
    <s v="Kavya Das"/>
    <s v="Kolkata"/>
    <s v="Fashion"/>
    <s v="Running Shoes"/>
    <n v="1"/>
    <n v="2429.44"/>
    <s v="Upi"/>
    <s v="Delivered"/>
    <n v="3"/>
    <n v="2429.44"/>
    <m/>
    <m/>
    <m/>
    <m/>
    <m/>
    <m/>
    <s v="Completed"/>
    <s v="Yes"/>
    <s v="No"/>
    <m/>
    <n v="590"/>
    <n v="451"/>
    <n v="1892867.2841657216"/>
    <n v="199432.98236095349"/>
    <n v="3.8949824970828471"/>
    <s v="Running Shoes"/>
    <s v="Fashion"/>
    <s v="Fashion"/>
    <s v="Fashion"/>
    <s v="Fashion"/>
    <n v="45"/>
    <s v="Fashion"/>
    <m/>
    <n v="2023"/>
    <x v="0"/>
    <n v="2"/>
    <n v="5"/>
    <s v="Weekday"/>
    <m/>
  </r>
  <r>
    <s v="WEB-8117"/>
    <d v="2023-03-25T00:00:00"/>
    <s v="Rahul Kumar"/>
    <s v="Kolkata"/>
    <s v="Home &amp; Kitchen"/>
    <s v="Non-Stick Pan"/>
    <n v="1"/>
    <n v="760.22"/>
    <s v="Credit Card"/>
    <s v="Returned"/>
    <n v="4"/>
    <n v="760.22"/>
    <m/>
    <m/>
    <m/>
    <m/>
    <m/>
    <m/>
    <s v="Completed"/>
    <s v="No"/>
    <s v="No"/>
    <m/>
    <n v="590"/>
    <n v="451"/>
    <n v="1463424.4009529033"/>
    <n v="118285.78776560788"/>
    <n v="3.8140589569160999"/>
    <s v="Non-Stick Pan"/>
    <s v="Home &amp; Kitchen"/>
    <s v="Home &amp; Kitchen"/>
    <s v="Home &amp; Kitchen"/>
    <s v="Home &amp; Kitchen"/>
    <n v="7"/>
    <s v="Home &amp; Kitchen"/>
    <m/>
    <n v="2023"/>
    <x v="4"/>
    <n v="25"/>
    <n v="7"/>
    <s v="Weekday"/>
    <m/>
  </r>
  <r>
    <s v="WEB-6423"/>
    <d v="2024-07-21T00:00:00"/>
    <s v="Saanvi Kumar"/>
    <s v="Bengaluru"/>
    <s v="Electronics"/>
    <s v="Wireless Earbuds"/>
    <n v="1"/>
    <n v="1356.47"/>
    <s v="Net Banking"/>
    <s v="Delivered"/>
    <n v="4"/>
    <n v="1356.47"/>
    <m/>
    <m/>
    <m/>
    <m/>
    <m/>
    <m/>
    <s v="Completed"/>
    <s v="Yes"/>
    <s v="No"/>
    <m/>
    <n v="567"/>
    <n v="440"/>
    <n v="2759712.3299794244"/>
    <n v="330643.50635802455"/>
    <n v="3.8641711229946525"/>
    <s v="Wireless Earbuds"/>
    <s v="Electronics"/>
    <s v="Electronics"/>
    <s v="Electronics"/>
    <s v="Electronics"/>
    <n v="12"/>
    <s v="Electronics"/>
    <m/>
    <n v="2024"/>
    <x v="2"/>
    <n v="21"/>
    <n v="1"/>
    <s v="Weekday"/>
    <m/>
  </r>
  <r>
    <s v="WEB-9532"/>
    <d v="2023-09-23T00:00:00"/>
    <s v="Rahul Gupta"/>
    <s v="Bengaluru"/>
    <s v="Electronics"/>
    <s v="Wireless Earbuds"/>
    <n v="2"/>
    <n v="2399.96"/>
    <s v="Credit Card"/>
    <s v="Delivered"/>
    <n v="3"/>
    <n v="4799.92"/>
    <m/>
    <m/>
    <m/>
    <m/>
    <m/>
    <m/>
    <s v="Completed"/>
    <s v="Yes"/>
    <s v="No"/>
    <m/>
    <n v="567"/>
    <n v="440"/>
    <n v="2759712.3299794244"/>
    <n v="330643.50635802455"/>
    <n v="3.8641711229946525"/>
    <s v="Wireless Earbuds"/>
    <s v="Electronics"/>
    <s v="Electronics"/>
    <s v="Electronics"/>
    <s v="Electronics"/>
    <n v="12"/>
    <s v="Electronics"/>
    <m/>
    <n v="2023"/>
    <x v="1"/>
    <n v="23"/>
    <n v="7"/>
    <s v="Weekday"/>
    <m/>
  </r>
  <r>
    <s v="WEB-7442"/>
    <d v="2025-01-12T00:00:00"/>
    <s v="Rahul Malhotra"/>
    <s v="Not Provided"/>
    <s v="Home &amp; Kitchen"/>
    <s v="Table Lamp"/>
    <n v="2"/>
    <n v="1636.85"/>
    <s v="Cash On Delivery"/>
    <s v="Delivered"/>
    <n v="5"/>
    <n v="3273.7"/>
    <m/>
    <m/>
    <m/>
    <m/>
    <m/>
    <m/>
    <s v="Completed"/>
    <s v="Yes"/>
    <s v="No"/>
    <m/>
    <n v="50"/>
    <n v="37"/>
    <n v="1463424.4009529033"/>
    <n v="118285.78776560788"/>
    <n v="3.8140589569160999"/>
    <s v="Table Lamp"/>
    <s v="Home &amp; Kitchen"/>
    <s v="Home &amp; Kitchen"/>
    <s v="Home &amp; Kitchen"/>
    <s v="Home &amp; Kitchen"/>
    <n v="32"/>
    <s v="Home &amp; Kitchen"/>
    <m/>
    <n v="2025"/>
    <x v="5"/>
    <n v="12"/>
    <n v="1"/>
    <s v="Weekday"/>
    <m/>
  </r>
  <r>
    <s v="WEB-7570"/>
    <d v="2024-04-18T00:00:00"/>
    <s v="Rahul Sharma"/>
    <s v="Ahmedabad"/>
    <s v="Home &amp; Kitchen"/>
    <s v="Storage Box"/>
    <n v="1"/>
    <n v="849.4"/>
    <s v="Cash On Delivery"/>
    <s v="Delivered"/>
    <n v="4"/>
    <n v="849.4"/>
    <m/>
    <m/>
    <m/>
    <m/>
    <m/>
    <m/>
    <s v="Completed"/>
    <s v="No"/>
    <s v="No"/>
    <m/>
    <n v="589"/>
    <n v="426"/>
    <n v="1463424.4009529033"/>
    <n v="118285.78776560788"/>
    <n v="3.8140589569160999"/>
    <s v="Storage Box"/>
    <s v="Home &amp; Kitchen"/>
    <s v="Home &amp; Kitchen"/>
    <s v="Home &amp; Kitchen"/>
    <s v="Home &amp; Kitchen"/>
    <n v="8"/>
    <s v="Home &amp; Kitchen"/>
    <m/>
    <n v="2024"/>
    <x v="7"/>
    <n v="18"/>
    <n v="5"/>
    <s v="Weekday"/>
    <m/>
  </r>
  <r>
    <s v="WEB-9486"/>
    <d v="2024-12-12T00:00:00"/>
    <s v="Arjun Gupta"/>
    <s v="Kolkata"/>
    <s v="Books"/>
    <s v="Kids Story Book"/>
    <n v="1"/>
    <n v="709.82"/>
    <s v="Upi"/>
    <s v="Delivered"/>
    <n v="5"/>
    <n v="709.82"/>
    <m/>
    <m/>
    <m/>
    <m/>
    <m/>
    <m/>
    <s v="Completed"/>
    <s v="No"/>
    <s v="No"/>
    <m/>
    <n v="590"/>
    <n v="451"/>
    <n v="594714.6477588166"/>
    <n v="60882.938065984097"/>
    <n v="3.804733727810651"/>
    <s v="Kids Story Book"/>
    <s v="Books"/>
    <s v="Books"/>
    <s v="Books"/>
    <s v="Books"/>
    <n v="23"/>
    <s v="Books"/>
    <m/>
    <n v="2024"/>
    <x v="10"/>
    <n v="12"/>
    <n v="5"/>
    <s v="Weekday"/>
    <m/>
  </r>
  <r>
    <s v="WEB-7458"/>
    <d v="2023-02-11T00:00:00"/>
    <s v="Vivaan Pillai"/>
    <s v="Chennai"/>
    <s v="Books"/>
    <s v="Notebook Set"/>
    <n v="2"/>
    <n v="617.04999999999995"/>
    <s v="Upi"/>
    <s v="Delivered"/>
    <n v="4"/>
    <n v="1234.0999999999999"/>
    <m/>
    <m/>
    <m/>
    <m/>
    <m/>
    <m/>
    <s v="Completed"/>
    <s v="Yes"/>
    <s v="No"/>
    <m/>
    <n v="558"/>
    <n v="430"/>
    <n v="594714.6477588166"/>
    <n v="60882.938065984097"/>
    <n v="3.804733727810651"/>
    <s v="Notebook Set"/>
    <s v="Books"/>
    <s v="Books"/>
    <s v="Books"/>
    <s v="Books"/>
    <n v="20"/>
    <s v="Books"/>
    <m/>
    <n v="2023"/>
    <x v="0"/>
    <n v="11"/>
    <n v="7"/>
    <s v="Weekday"/>
    <m/>
  </r>
  <r>
    <s v="WEB-6203"/>
    <d v="2025-05-31T00:00:00"/>
    <s v="Neha Malhotra"/>
    <s v="Mumbai"/>
    <s v="Beauty"/>
    <s v="Shampoo 200Ml"/>
    <n v="1"/>
    <n v="589.39"/>
    <s v="Debit Card"/>
    <s v="Cancelled"/>
    <n v="4"/>
    <n v="589.39"/>
    <m/>
    <m/>
    <m/>
    <m/>
    <m/>
    <m/>
    <s v="Lost Sale"/>
    <s v="No"/>
    <s v="Yes"/>
    <m/>
    <n v="619"/>
    <n v="468"/>
    <n v="1098537.4901531704"/>
    <n v="96724.388030634553"/>
    <n v="3.9001122334455669"/>
    <s v="Shampoo 200Ml"/>
    <s v="Beauty"/>
    <s v="Beauty"/>
    <s v="Beauty"/>
    <s v="Beauty"/>
    <n v="64"/>
    <s v="Beauty"/>
    <m/>
    <n v="2025"/>
    <x v="6"/>
    <n v="31"/>
    <n v="7"/>
    <s v="Weekday"/>
    <m/>
  </r>
  <r>
    <s v="WEB-5841"/>
    <d v="2025-03-03T00:00:00"/>
    <s v="Aditya Reddy"/>
    <s v="Ahmedabad"/>
    <s v="Fashion"/>
    <s v="Sunglasses"/>
    <n v="2"/>
    <n v="2092.5300000000002"/>
    <s v="Cash On Delivery"/>
    <s v="Delivered"/>
    <n v="4"/>
    <n v="4185.0600000000004"/>
    <m/>
    <m/>
    <m/>
    <m/>
    <m/>
    <m/>
    <s v="Completed"/>
    <s v="Yes"/>
    <s v="No"/>
    <m/>
    <n v="589"/>
    <n v="426"/>
    <n v="1892867.2841657216"/>
    <n v="199432.98236095349"/>
    <n v="3.8949824970828471"/>
    <s v="Sunglasses"/>
    <s v="Fashion"/>
    <s v="Fashion"/>
    <s v="Fashion"/>
    <s v="Fashion"/>
    <n v="53"/>
    <s v="Fashion"/>
    <m/>
    <n v="2025"/>
    <x v="4"/>
    <n v="3"/>
    <n v="2"/>
    <s v="Weekday"/>
    <m/>
  </r>
  <r>
    <s v="WEB-9161"/>
    <d v="2023-03-22T00:00:00"/>
    <s v="Diya Chatterjee"/>
    <s v="Ahmedabad"/>
    <s v="Home &amp; Kitchen"/>
    <s v="Led Bulb Pack"/>
    <n v="1"/>
    <n v="740.17"/>
    <s v="Debit Card"/>
    <s v="Delivered"/>
    <n v="4"/>
    <n v="740.17"/>
    <m/>
    <m/>
    <m/>
    <m/>
    <m/>
    <m/>
    <s v="Completed"/>
    <s v="No"/>
    <s v="No"/>
    <m/>
    <n v="589"/>
    <n v="426"/>
    <n v="1463424.4009529033"/>
    <n v="118285.78776560788"/>
    <n v="3.8140589569160999"/>
    <s v="Led Bulb Pack"/>
    <s v="Home &amp; Kitchen"/>
    <s v="Home &amp; Kitchen"/>
    <s v="Home &amp; Kitchen"/>
    <s v="Home &amp; Kitchen"/>
    <n v="76"/>
    <s v="Home &amp; Kitchen"/>
    <m/>
    <n v="2023"/>
    <x v="4"/>
    <n v="22"/>
    <n v="4"/>
    <s v="Weekday"/>
    <m/>
  </r>
  <r>
    <s v="WEB-9366"/>
    <d v="2024-05-12T00:00:00"/>
    <s v="Aditya Sharma"/>
    <s v="Ahmedabad"/>
    <s v="Beauty"/>
    <s v="Shampoo 200Ml"/>
    <n v="1"/>
    <n v="394.43"/>
    <s v="Credit Card"/>
    <s v="Pending"/>
    <n v="5"/>
    <n v="394.43"/>
    <m/>
    <m/>
    <m/>
    <m/>
    <m/>
    <m/>
    <s v="Pending"/>
    <s v="No"/>
    <s v="Yes"/>
    <m/>
    <n v="589"/>
    <n v="426"/>
    <n v="1098537.4901531704"/>
    <n v="96724.388030634553"/>
    <n v="3.9001122334455669"/>
    <s v="Shampoo 200Ml"/>
    <s v="Beauty"/>
    <s v="Beauty"/>
    <s v="Beauty"/>
    <s v="Beauty"/>
    <n v="64"/>
    <s v="Beauty"/>
    <m/>
    <n v="2024"/>
    <x v="6"/>
    <n v="12"/>
    <n v="1"/>
    <s v="Weekday"/>
    <m/>
  </r>
  <r>
    <s v="WEB-8326"/>
    <d v="2024-07-06T00:00:00"/>
    <s v="Rohan Nair"/>
    <s v="Bengaluru"/>
    <s v="Beauty"/>
    <s v="Shampoo 200Ml"/>
    <n v="1"/>
    <n v="798.50450765864298"/>
    <s v="Upi"/>
    <s v="Delivered"/>
    <n v="4"/>
    <n v="798.50450765864298"/>
    <m/>
    <m/>
    <m/>
    <m/>
    <m/>
    <m/>
    <s v="Completed"/>
    <s v="No"/>
    <s v="No"/>
    <m/>
    <n v="567"/>
    <n v="440"/>
    <n v="1098537.4901531704"/>
    <n v="96724.388030634553"/>
    <n v="3.9001122334455669"/>
    <s v="Shampoo 200Ml"/>
    <s v="Beauty"/>
    <s v="Beauty"/>
    <s v="Beauty"/>
    <s v="Beauty"/>
    <n v="64"/>
    <s v="Beauty"/>
    <m/>
    <n v="2024"/>
    <x v="2"/>
    <n v="6"/>
    <n v="7"/>
    <s v="Weekday"/>
    <m/>
  </r>
  <r>
    <s v="WEB-6449"/>
    <d v="2023-04-21T00:00:00"/>
    <s v="Diya Iyer"/>
    <s v="Delhi"/>
    <s v="Books"/>
    <s v="Self-Help Book"/>
    <n v="2"/>
    <n v="757.31"/>
    <s v="Net Banking"/>
    <s v="Delivered"/>
    <n v="5"/>
    <n v="1514.62"/>
    <m/>
    <m/>
    <m/>
    <m/>
    <m/>
    <m/>
    <s v="Completed"/>
    <s v="Yes"/>
    <s v="No"/>
    <m/>
    <n v="573"/>
    <n v="450"/>
    <n v="594714.6477588166"/>
    <n v="60882.938065984097"/>
    <n v="3.804733727810651"/>
    <s v="Self-Help Book"/>
    <s v="Books"/>
    <s v="Books"/>
    <s v="Books"/>
    <s v="Books"/>
    <n v="19"/>
    <s v="Books"/>
    <m/>
    <n v="2023"/>
    <x v="7"/>
    <n v="21"/>
    <n v="6"/>
    <s v="Weekday"/>
    <m/>
  </r>
  <r>
    <s v="WEB-6632"/>
    <d v="2025-01-14T00:00:00"/>
    <s v="Karan Nair"/>
    <s v="Chennai"/>
    <s v="Electronics"/>
    <s v="Wireless Earbuds"/>
    <n v="1"/>
    <n v="2558.35"/>
    <s v="Net Banking"/>
    <s v="Delivered"/>
    <n v="2"/>
    <n v="2558.35"/>
    <m/>
    <m/>
    <m/>
    <m/>
    <m/>
    <m/>
    <s v="Completed"/>
    <s v="Yes"/>
    <s v="No"/>
    <m/>
    <n v="558"/>
    <n v="430"/>
    <n v="2759712.3299794244"/>
    <n v="330643.50635802455"/>
    <n v="3.8641711229946525"/>
    <s v="Wireless Earbuds"/>
    <s v="Electronics"/>
    <s v="Electronics"/>
    <s v="Electronics"/>
    <s v="Electronics"/>
    <n v="12"/>
    <s v="Electronics"/>
    <m/>
    <n v="2025"/>
    <x v="5"/>
    <n v="14"/>
    <n v="3"/>
    <s v="Weekday"/>
    <m/>
  </r>
  <r>
    <s v="WEB-5169"/>
    <d v="2025-06-08T00:00:00"/>
    <s v="Simran Bose"/>
    <s v="Kolkata"/>
    <s v="Beauty"/>
    <s v="Hair Oil"/>
    <n v="1"/>
    <n v="1418.69"/>
    <s v="Net Banking"/>
    <s v="Returned"/>
    <n v="2"/>
    <n v="1418.69"/>
    <m/>
    <m/>
    <m/>
    <m/>
    <m/>
    <m/>
    <s v="Completed"/>
    <s v="No"/>
    <s v="No"/>
    <m/>
    <n v="590"/>
    <n v="451"/>
    <n v="1098537.4901531704"/>
    <n v="96724.388030634553"/>
    <n v="3.9001122334455669"/>
    <s v="Hair Oil"/>
    <s v="Beauty"/>
    <s v="Beauty"/>
    <s v="Beauty"/>
    <s v="Beauty"/>
    <n v="70"/>
    <s v="Beauty"/>
    <m/>
    <n v="2025"/>
    <x v="11"/>
    <n v="8"/>
    <n v="1"/>
    <s v="Weekday"/>
    <m/>
  </r>
  <r>
    <s v="WEB-6467"/>
    <d v="2024-11-24T00:00:00"/>
    <s v="Saanvi Kumar"/>
    <s v="Pune"/>
    <s v="Beauty"/>
    <s v="Shampoo 200Ml"/>
    <n v="3"/>
    <n v="195.45"/>
    <s v="Net Banking"/>
    <s v="Pending"/>
    <n v="4"/>
    <n v="586.34999999999991"/>
    <m/>
    <m/>
    <m/>
    <m/>
    <m/>
    <m/>
    <s v="Pending"/>
    <s v="No"/>
    <s v="Yes"/>
    <m/>
    <n v="595"/>
    <n v="444"/>
    <n v="1098537.4901531704"/>
    <n v="96724.388030634553"/>
    <n v="3.9001122334455669"/>
    <s v="Shampoo 200Ml"/>
    <s v="Beauty"/>
    <s v="Beauty"/>
    <s v="Beauty"/>
    <s v="Beauty"/>
    <n v="64"/>
    <s v="Beauty"/>
    <m/>
    <n v="2024"/>
    <x v="3"/>
    <n v="24"/>
    <n v="1"/>
    <s v="Weekday"/>
    <m/>
  </r>
  <r>
    <s v="WEB-8948"/>
    <d v="2025-04-09T00:00:00"/>
    <s v="Karan Chatterjee"/>
    <s v="Pune"/>
    <s v="Beauty"/>
    <s v="Perfume 50Ml"/>
    <n v="1"/>
    <n v="1445.46"/>
    <s v="Credit Card"/>
    <s v="Delivered"/>
    <n v="3"/>
    <n v="1445.46"/>
    <m/>
    <m/>
    <m/>
    <m/>
    <m/>
    <m/>
    <s v="Completed"/>
    <s v="Yes"/>
    <s v="No"/>
    <m/>
    <n v="595"/>
    <n v="444"/>
    <n v="1098537.4901531704"/>
    <n v="96724.388030634553"/>
    <n v="3.9001122334455669"/>
    <s v="Perfume 50Ml"/>
    <s v="Beauty"/>
    <s v="Beauty"/>
    <s v="Beauty"/>
    <s v="Beauty"/>
    <n v="18"/>
    <s v="Beauty"/>
    <m/>
    <n v="2025"/>
    <x v="7"/>
    <n v="9"/>
    <n v="4"/>
    <s v="Weekday"/>
    <m/>
  </r>
  <r>
    <s v="WEB-8825"/>
    <d v="2025-05-21T00:00:00"/>
    <s v="Rohan Patel"/>
    <s v="Chennai"/>
    <s v="Beauty"/>
    <s v="Perfume 50Ml"/>
    <n v="1"/>
    <n v="1119.08"/>
    <s v="Net Banking"/>
    <s v="Returned"/>
    <n v="2"/>
    <n v="1119.08"/>
    <m/>
    <m/>
    <m/>
    <m/>
    <m/>
    <m/>
    <s v="Completed"/>
    <s v="No"/>
    <s v="No"/>
    <m/>
    <n v="558"/>
    <n v="430"/>
    <n v="1098537.4901531704"/>
    <n v="96724.388030634553"/>
    <n v="3.9001122334455669"/>
    <s v="Perfume 50Ml"/>
    <s v="Beauty"/>
    <s v="Beauty"/>
    <s v="Beauty"/>
    <s v="Beauty"/>
    <n v="18"/>
    <s v="Beauty"/>
    <m/>
    <n v="2025"/>
    <x v="6"/>
    <n v="21"/>
    <n v="4"/>
    <s v="Weekday"/>
    <m/>
  </r>
  <r>
    <s v="WEB-8752"/>
    <d v="2024-11-03T00:00:00"/>
    <s v="Rahul Das"/>
    <s v="Mumbai"/>
    <s v="Beauty"/>
    <s v="Hair Oil"/>
    <n v="2"/>
    <n v="319.45"/>
    <s v="Net Banking"/>
    <s v="Delivered"/>
    <n v="5"/>
    <n v="638.9"/>
    <m/>
    <m/>
    <m/>
    <m/>
    <m/>
    <m/>
    <s v="Completed"/>
    <s v="No"/>
    <s v="No"/>
    <m/>
    <n v="619"/>
    <n v="468"/>
    <n v="1098537.4901531704"/>
    <n v="96724.388030634553"/>
    <n v="3.9001122334455669"/>
    <s v="Hair Oil"/>
    <s v="Beauty"/>
    <s v="Beauty"/>
    <s v="Beauty"/>
    <s v="Beauty"/>
    <n v="70"/>
    <s v="Beauty"/>
    <m/>
    <n v="2024"/>
    <x v="3"/>
    <n v="3"/>
    <n v="1"/>
    <s v="Weekday"/>
    <m/>
  </r>
  <r>
    <s v="WEB-6551"/>
    <d v="2024-05-24T00:00:00"/>
    <s v="Aarav Nair"/>
    <s v="Pune"/>
    <s v="Electronics"/>
    <s v="Wireless Earbuds"/>
    <n v="2"/>
    <n v="1393.53"/>
    <s v="Cash On Delivery"/>
    <s v="Delivered"/>
    <n v="4"/>
    <n v="2787.06"/>
    <m/>
    <m/>
    <m/>
    <m/>
    <m/>
    <m/>
    <s v="Completed"/>
    <s v="Yes"/>
    <s v="No"/>
    <m/>
    <n v="595"/>
    <n v="444"/>
    <n v="2759712.3299794244"/>
    <n v="330643.50635802455"/>
    <n v="3.8641711229946525"/>
    <s v="Wireless Earbuds"/>
    <s v="Electronics"/>
    <s v="Electronics"/>
    <s v="Electronics"/>
    <s v="Electronics"/>
    <n v="12"/>
    <s v="Electronics"/>
    <m/>
    <n v="2024"/>
    <x v="6"/>
    <n v="24"/>
    <n v="6"/>
    <s v="Weekday"/>
    <m/>
  </r>
  <r>
    <s v="WEB-8653"/>
    <d v="2023-01-10T00:00:00"/>
    <s v="Rahul Gupta"/>
    <s v="Hyderabad"/>
    <s v="Fashion"/>
    <s v="Running Shoes"/>
    <n v="1"/>
    <n v="1152.51"/>
    <s v="Debit Card"/>
    <s v="Delivered"/>
    <n v="5"/>
    <n v="1152.51"/>
    <m/>
    <m/>
    <m/>
    <m/>
    <m/>
    <m/>
    <s v="Completed"/>
    <s v="Yes"/>
    <s v="No"/>
    <m/>
    <n v="559"/>
    <n v="408"/>
    <n v="1892867.2841657216"/>
    <n v="199432.98236095349"/>
    <n v="3.8949824970828471"/>
    <s v="Running Shoes"/>
    <s v="Fashion"/>
    <s v="Fashion"/>
    <s v="Fashion"/>
    <s v="Fashion"/>
    <n v="45"/>
    <s v="Fashion"/>
    <m/>
    <n v="2023"/>
    <x v="5"/>
    <n v="10"/>
    <n v="3"/>
    <s v="Weekday"/>
    <m/>
  </r>
  <r>
    <s v="WEB-8542"/>
    <d v="2023-01-20T00:00:00"/>
    <s v="Tanya Mehta"/>
    <s v="Kolkata"/>
    <s v="Beauty"/>
    <s v="Lipstick"/>
    <n v="1"/>
    <n v="1468.61"/>
    <s v="Credit Card"/>
    <s v="Delivered"/>
    <n v="5"/>
    <n v="1468.61"/>
    <m/>
    <m/>
    <m/>
    <m/>
    <m/>
    <m/>
    <s v="Completed"/>
    <s v="Yes"/>
    <s v="No"/>
    <m/>
    <n v="590"/>
    <n v="451"/>
    <n v="1098537.4901531704"/>
    <n v="96724.388030634553"/>
    <n v="3.9001122334455669"/>
    <s v="Lipstick"/>
    <s v="Beauty"/>
    <s v="Beauty"/>
    <s v="Beauty"/>
    <s v="Beauty"/>
    <n v="10"/>
    <s v="Beauty"/>
    <m/>
    <n v="2023"/>
    <x v="5"/>
    <n v="20"/>
    <n v="6"/>
    <s v="Weekday"/>
    <m/>
  </r>
  <r>
    <s v="WEB-7717"/>
    <d v="2024-08-26T00:00:00"/>
    <s v="Rohan Bose"/>
    <s v="Ahmedabad"/>
    <s v="Fashion"/>
    <s v="Men'S T-Shirt"/>
    <n v="1"/>
    <n v="810.85"/>
    <s v="Upi"/>
    <s v="Delivered"/>
    <n v="3"/>
    <n v="810.85"/>
    <m/>
    <m/>
    <m/>
    <m/>
    <m/>
    <m/>
    <s v="Completed"/>
    <s v="No"/>
    <s v="No"/>
    <m/>
    <n v="589"/>
    <n v="426"/>
    <n v="1892867.2841657216"/>
    <n v="199432.98236095349"/>
    <n v="3.8949824970828471"/>
    <s v="Men'S T-Shirt"/>
    <s v="Fashion"/>
    <s v="Fashion"/>
    <s v="Fashion"/>
    <s v="Fashion"/>
    <n v="55"/>
    <s v="Fashion"/>
    <m/>
    <n v="2024"/>
    <x v="9"/>
    <n v="26"/>
    <n v="2"/>
    <s v="Weekday"/>
    <m/>
  </r>
  <r>
    <s v="WEB-5989"/>
    <d v="2025-04-05T00:00:00"/>
    <s v="Rohan Patel"/>
    <s v="Kolkata"/>
    <s v="Home &amp; Kitchen"/>
    <s v="Table Lamp"/>
    <n v="1"/>
    <n v="376.1"/>
    <s v="Cash On Delivery"/>
    <s v="Delivered"/>
    <n v="4"/>
    <n v="376.1"/>
    <m/>
    <m/>
    <m/>
    <m/>
    <m/>
    <m/>
    <s v="Completed"/>
    <s v="No"/>
    <s v="No"/>
    <m/>
    <n v="590"/>
    <n v="451"/>
    <n v="1463424.4009529033"/>
    <n v="118285.78776560788"/>
    <n v="3.8140589569160999"/>
    <s v="Table Lamp"/>
    <s v="Home &amp; Kitchen"/>
    <s v="Home &amp; Kitchen"/>
    <s v="Home &amp; Kitchen"/>
    <s v="Home &amp; Kitchen"/>
    <n v="32"/>
    <s v="Home &amp; Kitchen"/>
    <m/>
    <n v="2025"/>
    <x v="7"/>
    <n v="5"/>
    <n v="7"/>
    <s v="Weekday"/>
    <m/>
  </r>
  <r>
    <s v="WEB-7811"/>
    <d v="2024-03-27T00:00:00"/>
    <s v="Ananya Sharma"/>
    <s v="Kolkata"/>
    <s v="Home &amp; Kitchen"/>
    <s v="Water Bottle"/>
    <n v="1"/>
    <n v="749.48"/>
    <s v="Upi"/>
    <s v="Delivered"/>
    <n v="5"/>
    <n v="749.48"/>
    <m/>
    <m/>
    <m/>
    <m/>
    <m/>
    <m/>
    <s v="Completed"/>
    <s v="No"/>
    <s v="No"/>
    <m/>
    <n v="590"/>
    <n v="451"/>
    <n v="1463424.4009529033"/>
    <n v="118285.78776560788"/>
    <n v="3.8140589569160999"/>
    <s v="Water Bottle"/>
    <s v="Home &amp; Kitchen"/>
    <s v="Home &amp; Kitchen"/>
    <s v="Home &amp; Kitchen"/>
    <s v="Home &amp; Kitchen"/>
    <n v="2"/>
    <s v="Home &amp; Kitchen"/>
    <m/>
    <n v="2024"/>
    <x v="4"/>
    <n v="27"/>
    <n v="4"/>
    <s v="Weekday"/>
    <m/>
  </r>
  <r>
    <s v="WEB-8775"/>
    <d v="2023-04-01T00:00:00"/>
    <s v="Pooja Joshi"/>
    <s v="Mumbai"/>
    <s v="Fashion"/>
    <s v="Running Shoes"/>
    <n v="1"/>
    <n v="2299.0300000000002"/>
    <s v="Net Banking"/>
    <s v="Delivered"/>
    <n v="5"/>
    <n v="2299.0300000000002"/>
    <m/>
    <m/>
    <m/>
    <m/>
    <m/>
    <m/>
    <s v="Completed"/>
    <s v="Yes"/>
    <s v="No"/>
    <m/>
    <n v="619"/>
    <n v="468"/>
    <n v="1892867.2841657216"/>
    <n v="199432.98236095349"/>
    <n v="3.8949824970828471"/>
    <s v="Running Shoes"/>
    <s v="Fashion"/>
    <s v="Fashion"/>
    <s v="Fashion"/>
    <s v="Fashion"/>
    <n v="45"/>
    <s v="Fashion"/>
    <m/>
    <n v="2023"/>
    <x v="7"/>
    <n v="1"/>
    <n v="7"/>
    <s v="Weekend"/>
    <m/>
  </r>
  <r>
    <s v="WEB-5539"/>
    <d v="2024-12-15T00:00:00"/>
    <s v="Riya Chatterjee"/>
    <s v="Pune"/>
    <s v="Books"/>
    <s v="Kids Story Book"/>
    <n v="1"/>
    <n v="704.69"/>
    <s v="Cash On Delivery"/>
    <s v="Delivered"/>
    <n v="5"/>
    <n v="704.69"/>
    <m/>
    <m/>
    <m/>
    <m/>
    <m/>
    <m/>
    <s v="Completed"/>
    <s v="No"/>
    <s v="No"/>
    <m/>
    <n v="595"/>
    <n v="444"/>
    <n v="594714.6477588166"/>
    <n v="60882.938065984097"/>
    <n v="3.804733727810651"/>
    <s v="Kids Story Book"/>
    <s v="Books"/>
    <s v="Books"/>
    <s v="Books"/>
    <s v="Books"/>
    <n v="23"/>
    <s v="Books"/>
    <m/>
    <n v="2024"/>
    <x v="10"/>
    <n v="15"/>
    <n v="1"/>
    <s v="Weekday"/>
    <m/>
  </r>
  <r>
    <s v="WEB-9035"/>
    <d v="2024-01-27T00:00:00"/>
    <s v="Rahul Pillai"/>
    <s v="Ahmedabad"/>
    <s v="Beauty"/>
    <s v="Lipstick"/>
    <n v="2"/>
    <n v="329.11"/>
    <s v="Net Banking"/>
    <s v="Delivered"/>
    <n v="2"/>
    <n v="658.22"/>
    <m/>
    <m/>
    <m/>
    <m/>
    <m/>
    <m/>
    <s v="Completed"/>
    <s v="No"/>
    <s v="No"/>
    <m/>
    <n v="589"/>
    <n v="426"/>
    <n v="1098537.4901531704"/>
    <n v="96724.388030634553"/>
    <n v="3.9001122334455669"/>
    <s v="Lipstick"/>
    <s v="Beauty"/>
    <s v="Beauty"/>
    <s v="Beauty"/>
    <s v="Beauty"/>
    <n v="10"/>
    <s v="Beauty"/>
    <m/>
    <n v="2024"/>
    <x v="5"/>
    <n v="27"/>
    <n v="7"/>
    <s v="Weekday"/>
    <m/>
  </r>
  <r>
    <s v="WEB-6617"/>
    <d v="2025-05-03T00:00:00"/>
    <s v="Meera Iyer"/>
    <s v="Hyderabad"/>
    <s v="Home &amp; Kitchen"/>
    <s v="Table Lamp"/>
    <n v="1"/>
    <n v="780.97"/>
    <s v="Upi"/>
    <s v="Delivered"/>
    <n v="1"/>
    <n v="780.97"/>
    <m/>
    <m/>
    <m/>
    <m/>
    <m/>
    <m/>
    <s v="Completed"/>
    <s v="No"/>
    <s v="No"/>
    <m/>
    <n v="559"/>
    <n v="408"/>
    <n v="1463424.4009529033"/>
    <n v="118285.78776560788"/>
    <n v="3.8140589569160999"/>
    <s v="Table Lamp"/>
    <s v="Home &amp; Kitchen"/>
    <s v="Home &amp; Kitchen"/>
    <s v="Home &amp; Kitchen"/>
    <s v="Home &amp; Kitchen"/>
    <n v="32"/>
    <s v="Home &amp; Kitchen"/>
    <m/>
    <n v="2025"/>
    <x v="6"/>
    <n v="3"/>
    <n v="7"/>
    <s v="Weekday"/>
    <m/>
  </r>
  <r>
    <s v="WEB-6833"/>
    <d v="2023-11-09T00:00:00"/>
    <s v="Rahul Joshi"/>
    <s v="Mumbai"/>
    <s v="Beauty"/>
    <s v="Hair Oil"/>
    <n v="1"/>
    <n v="1437.34"/>
    <s v="Debit Card"/>
    <s v="Delivered"/>
    <m/>
    <n v="1437.34"/>
    <m/>
    <m/>
    <m/>
    <m/>
    <m/>
    <m/>
    <s v="Completed"/>
    <s v="Yes"/>
    <s v="No"/>
    <m/>
    <n v="619"/>
    <n v="468"/>
    <n v="1098537.4901531704"/>
    <n v="96724.388030634553"/>
    <n v="3.9001122334455669"/>
    <s v="Hair Oil"/>
    <s v="Beauty"/>
    <s v="Beauty"/>
    <s v="Beauty"/>
    <s v="Beauty"/>
    <n v="70"/>
    <s v="Beauty"/>
    <m/>
    <n v="2023"/>
    <x v="3"/>
    <n v="9"/>
    <n v="5"/>
    <s v="Weekday"/>
    <m/>
  </r>
  <r>
    <s v="WEB-8427"/>
    <d v="2023-02-06T00:00:00"/>
    <s v="Simran Verma"/>
    <s v="Pune"/>
    <s v="Electronics"/>
    <s v="Power Bank 10000Mah"/>
    <n v="1"/>
    <n v="3051.91"/>
    <s v="Credit Card"/>
    <s v="Delivered"/>
    <n v="4"/>
    <n v="3051.91"/>
    <m/>
    <m/>
    <m/>
    <m/>
    <m/>
    <m/>
    <s v="Completed"/>
    <s v="Yes"/>
    <s v="No"/>
    <m/>
    <n v="595"/>
    <n v="444"/>
    <n v="2759712.3299794244"/>
    <n v="330643.50635802455"/>
    <n v="3.8641711229946525"/>
    <s v="Power Bank 10000Mah"/>
    <s v="Electronics"/>
    <s v="Electronics"/>
    <s v="Electronics"/>
    <s v="Electronics"/>
    <n v="3"/>
    <s v="Electronics"/>
    <m/>
    <n v="2023"/>
    <x v="0"/>
    <n v="6"/>
    <n v="2"/>
    <s v="Weekday"/>
    <m/>
  </r>
  <r>
    <s v="WEB-8990"/>
    <d v="2024-02-13T00:00:00"/>
    <s v="Kavya Das"/>
    <s v="Bengaluru"/>
    <s v="Home &amp; Kitchen"/>
    <s v="Water Bottle"/>
    <n v="1"/>
    <n v="1722.56"/>
    <s v="Credit Card"/>
    <s v="Delivered"/>
    <m/>
    <n v="1722.56"/>
    <m/>
    <m/>
    <m/>
    <m/>
    <m/>
    <m/>
    <s v="Completed"/>
    <s v="Yes"/>
    <s v="No"/>
    <m/>
    <n v="567"/>
    <n v="440"/>
    <n v="1463424.4009529033"/>
    <n v="118285.78776560788"/>
    <n v="3.8140589569160999"/>
    <s v="Water Bottle"/>
    <s v="Home &amp; Kitchen"/>
    <s v="Home &amp; Kitchen"/>
    <s v="Home &amp; Kitchen"/>
    <s v="Home &amp; Kitchen"/>
    <n v="2"/>
    <s v="Home &amp; Kitchen"/>
    <m/>
    <n v="2024"/>
    <x v="0"/>
    <n v="13"/>
    <n v="3"/>
    <s v="Weekday"/>
    <m/>
  </r>
  <r>
    <s v="WEB-6862"/>
    <d v="2025-04-30T00:00:00"/>
    <s v="Vivaan Chatterjee"/>
    <s v="Chennai"/>
    <s v="Home &amp; Kitchen"/>
    <s v="Storage Box"/>
    <n v="1"/>
    <n v="969.09"/>
    <s v="Upi"/>
    <s v="Delivered"/>
    <n v="3"/>
    <n v="969.09"/>
    <m/>
    <m/>
    <m/>
    <m/>
    <m/>
    <m/>
    <s v="Completed"/>
    <s v="No"/>
    <s v="No"/>
    <m/>
    <n v="558"/>
    <n v="430"/>
    <n v="1463424.4009529033"/>
    <n v="118285.78776560788"/>
    <n v="3.8140589569160999"/>
    <s v="Storage Box"/>
    <s v="Home &amp; Kitchen"/>
    <s v="Home &amp; Kitchen"/>
    <s v="Home &amp; Kitchen"/>
    <s v="Home &amp; Kitchen"/>
    <n v="8"/>
    <s v="Home &amp; Kitchen"/>
    <m/>
    <n v="2025"/>
    <x v="7"/>
    <n v="30"/>
    <n v="4"/>
    <s v="Weekday"/>
    <m/>
  </r>
  <r>
    <s v="WEB-9492"/>
    <d v="2024-06-28T00:00:00"/>
    <s v="Aarav Gupta"/>
    <s v="Bengaluru"/>
    <s v="Electronics"/>
    <s v="Power Bank 10000Mah"/>
    <n v="2"/>
    <n v="483.65"/>
    <s v="Debit Card"/>
    <s v="Delivered"/>
    <n v="3"/>
    <n v="967.3"/>
    <m/>
    <m/>
    <m/>
    <m/>
    <m/>
    <m/>
    <s v="Completed"/>
    <s v="No"/>
    <s v="No"/>
    <m/>
    <n v="567"/>
    <n v="440"/>
    <n v="2759712.3299794244"/>
    <n v="330643.50635802455"/>
    <n v="3.8641711229946525"/>
    <s v="Power Bank 10000Mah"/>
    <s v="Electronics"/>
    <s v="Electronics"/>
    <s v="Electronics"/>
    <s v="Electronics"/>
    <n v="3"/>
    <s v="Electronics"/>
    <m/>
    <n v="2024"/>
    <x v="11"/>
    <n v="28"/>
    <n v="6"/>
    <s v="Weekday"/>
    <m/>
  </r>
  <r>
    <s v="WEB-8440"/>
    <d v="2023-02-21T00:00:00"/>
    <s v="Vivaan Malhotra"/>
    <s v="Delhi"/>
    <s v="Beauty"/>
    <s v="Lipstick"/>
    <n v="1"/>
    <n v="1283.06"/>
    <s v="Credit Card"/>
    <s v="Pending"/>
    <n v="3"/>
    <n v="1283.06"/>
    <m/>
    <m/>
    <m/>
    <m/>
    <m/>
    <m/>
    <s v="Pending"/>
    <s v="No"/>
    <s v="Yes"/>
    <m/>
    <n v="573"/>
    <n v="450"/>
    <n v="1098537.4901531704"/>
    <n v="96724.388030634553"/>
    <n v="3.9001122334455669"/>
    <s v="Lipstick"/>
    <s v="Beauty"/>
    <s v="Beauty"/>
    <s v="Beauty"/>
    <s v="Beauty"/>
    <n v="10"/>
    <s v="Beauty"/>
    <m/>
    <n v="2023"/>
    <x v="0"/>
    <n v="21"/>
    <n v="3"/>
    <s v="Weekday"/>
    <m/>
  </r>
  <r>
    <s v="WEB-7778"/>
    <d v="2023-07-02T00:00:00"/>
    <s v="Riya Malhotra"/>
    <s v="Pune"/>
    <s v="Fashion"/>
    <s v="Men'S T-Shirt"/>
    <n v="1"/>
    <n v="2479.04"/>
    <s v="Cash On Delivery"/>
    <s v="Returned"/>
    <n v="3"/>
    <n v="2479.04"/>
    <m/>
    <m/>
    <m/>
    <m/>
    <m/>
    <m/>
    <s v="Completed"/>
    <s v="No"/>
    <s v="No"/>
    <m/>
    <n v="595"/>
    <n v="444"/>
    <n v="1892867.2841657216"/>
    <n v="199432.98236095349"/>
    <n v="3.8949824970828471"/>
    <s v="Men'S T-Shirt"/>
    <s v="Fashion"/>
    <s v="Fashion"/>
    <s v="Fashion"/>
    <s v="Fashion"/>
    <n v="55"/>
    <s v="Fashion"/>
    <m/>
    <n v="2023"/>
    <x v="2"/>
    <n v="2"/>
    <n v="1"/>
    <s v="Weekday"/>
    <m/>
  </r>
  <r>
    <s v="WEB-7283"/>
    <d v="2023-07-05T00:00:00"/>
    <s v="Rahul Das"/>
    <s v="Ahmedabad"/>
    <s v="Books"/>
    <s v="Fiction Novel"/>
    <n v="2"/>
    <n v="433.07"/>
    <s v="Credit Card"/>
    <s v="Delivered"/>
    <n v="4"/>
    <n v="866.14"/>
    <m/>
    <m/>
    <m/>
    <m/>
    <m/>
    <m/>
    <s v="Completed"/>
    <s v="No"/>
    <s v="No"/>
    <m/>
    <n v="589"/>
    <n v="426"/>
    <n v="594714.6477588166"/>
    <n v="60882.938065984097"/>
    <n v="3.804733727810651"/>
    <s v="Fiction Novel"/>
    <s v="Books"/>
    <s v="Books"/>
    <s v="Books"/>
    <s v="Books"/>
    <n v="11"/>
    <s v="Books"/>
    <m/>
    <n v="2023"/>
    <x v="2"/>
    <n v="5"/>
    <n v="4"/>
    <s v="Weekday"/>
    <m/>
  </r>
  <r>
    <s v="WEB-7176"/>
    <d v="2023-10-14T00:00:00"/>
    <s v="Vivaan Menon"/>
    <s v="Chennai"/>
    <s v="Books"/>
    <s v="Kids Story Book"/>
    <n v="2"/>
    <n v="453.18"/>
    <s v="Credit Card"/>
    <s v="Delivered"/>
    <n v="4"/>
    <n v="906.36"/>
    <m/>
    <m/>
    <m/>
    <m/>
    <m/>
    <m/>
    <s v="Completed"/>
    <s v="No"/>
    <s v="No"/>
    <m/>
    <n v="558"/>
    <n v="430"/>
    <n v="594714.6477588166"/>
    <n v="60882.938065984097"/>
    <n v="3.804733727810651"/>
    <s v="Kids Story Book"/>
    <s v="Books"/>
    <s v="Books"/>
    <s v="Books"/>
    <s v="Books"/>
    <n v="23"/>
    <s v="Books"/>
    <m/>
    <n v="2023"/>
    <x v="8"/>
    <n v="14"/>
    <n v="7"/>
    <s v="Weekday"/>
    <m/>
  </r>
  <r>
    <s v="WEB-7405"/>
    <d v="2023-06-08T00:00:00"/>
    <s v="Diya Das"/>
    <s v="Chennai"/>
    <s v="Beauty"/>
    <s v="Perfume 50Ml"/>
    <n v="1"/>
    <n v="1325.25"/>
    <s v="Debit Card"/>
    <s v="Cancelled"/>
    <m/>
    <n v="1325.25"/>
    <m/>
    <m/>
    <m/>
    <m/>
    <m/>
    <m/>
    <s v="Lost Sale"/>
    <s v="No"/>
    <s v="Yes"/>
    <m/>
    <n v="558"/>
    <n v="430"/>
    <n v="1098537.4901531704"/>
    <n v="96724.388030634553"/>
    <n v="3.9001122334455669"/>
    <s v="Perfume 50Ml"/>
    <s v="Beauty"/>
    <s v="Beauty"/>
    <s v="Beauty"/>
    <s v="Beauty"/>
    <n v="18"/>
    <s v="Beauty"/>
    <m/>
    <n v="2023"/>
    <x v="11"/>
    <n v="8"/>
    <n v="5"/>
    <s v="Weekday"/>
    <m/>
  </r>
  <r>
    <s v="WEB-8930"/>
    <d v="2024-07-11T00:00:00"/>
    <s v="Pooja Nair"/>
    <s v="Pune"/>
    <s v="Beauty"/>
    <s v="Face Cream"/>
    <n v="3"/>
    <n v="175.12"/>
    <s v="Credit Card"/>
    <s v="Delivered"/>
    <n v="4"/>
    <n v="525.36"/>
    <m/>
    <m/>
    <m/>
    <m/>
    <m/>
    <m/>
    <s v="Completed"/>
    <s v="No"/>
    <s v="No"/>
    <m/>
    <n v="595"/>
    <n v="444"/>
    <n v="1098537.4901531704"/>
    <n v="96724.388030634553"/>
    <n v="3.9001122334455669"/>
    <s v="Face Cream"/>
    <s v="Beauty"/>
    <s v="Beauty"/>
    <s v="Beauty"/>
    <s v="Beauty"/>
    <n v="80"/>
    <s v="Beauty"/>
    <m/>
    <n v="2024"/>
    <x v="2"/>
    <n v="11"/>
    <n v="5"/>
    <s v="Weekday"/>
    <m/>
  </r>
  <r>
    <s v="WEB-5940"/>
    <d v="2025-03-14T00:00:00"/>
    <s v="Rohan Mehta"/>
    <s v="Bengaluru"/>
    <s v="Beauty"/>
    <s v="Shampoo 200Ml"/>
    <n v="1"/>
    <n v="207.25"/>
    <s v="Net Banking"/>
    <s v="Cancelled"/>
    <n v="3"/>
    <n v="207.25"/>
    <m/>
    <m/>
    <m/>
    <m/>
    <m/>
    <m/>
    <s v="Lost Sale"/>
    <s v="No"/>
    <s v="Yes"/>
    <m/>
    <n v="567"/>
    <n v="440"/>
    <n v="1098537.4901531704"/>
    <n v="96724.388030634553"/>
    <n v="3.9001122334455669"/>
    <s v="Shampoo 200Ml"/>
    <s v="Beauty"/>
    <s v="Beauty"/>
    <s v="Beauty"/>
    <s v="Beauty"/>
    <n v="64"/>
    <s v="Beauty"/>
    <m/>
    <n v="2025"/>
    <x v="4"/>
    <n v="14"/>
    <n v="6"/>
    <s v="Weekday"/>
    <m/>
  </r>
  <r>
    <s v="WEB-5626"/>
    <d v="2024-05-24T00:00:00"/>
    <s v="Arjun Chatterjee"/>
    <s v="Hyderabad"/>
    <s v="Fashion"/>
    <s v="Sunglasses"/>
    <n v="1"/>
    <n v="1907.03"/>
    <s v="Cash On Delivery"/>
    <s v="Delivered"/>
    <m/>
    <n v="1907.03"/>
    <m/>
    <m/>
    <m/>
    <m/>
    <m/>
    <m/>
    <s v="Completed"/>
    <s v="Yes"/>
    <s v="No"/>
    <m/>
    <n v="559"/>
    <n v="408"/>
    <n v="1892867.2841657216"/>
    <n v="199432.98236095349"/>
    <n v="3.8949824970828471"/>
    <s v="Sunglasses"/>
    <s v="Fashion"/>
    <s v="Fashion"/>
    <s v="Fashion"/>
    <s v="Fashion"/>
    <n v="53"/>
    <s v="Fashion"/>
    <m/>
    <n v="2024"/>
    <x v="6"/>
    <n v="24"/>
    <n v="6"/>
    <s v="Weekday"/>
    <m/>
  </r>
  <r>
    <s v="WEB-8824"/>
    <d v="2025-03-20T00:00:00"/>
    <s v="Neha Joshi"/>
    <s v="Ahmedabad"/>
    <s v="Home &amp; Kitchen"/>
    <s v="Non-Stick Pan"/>
    <n v="1"/>
    <n v="1290.01"/>
    <s v="Debit Card"/>
    <s v="Pending"/>
    <n v="4"/>
    <n v="1290.01"/>
    <m/>
    <m/>
    <m/>
    <m/>
    <m/>
    <m/>
    <s v="Pending"/>
    <s v="No"/>
    <s v="Yes"/>
    <m/>
    <n v="589"/>
    <n v="426"/>
    <n v="1463424.4009529033"/>
    <n v="118285.78776560788"/>
    <n v="3.8140589569160999"/>
    <s v="Non-Stick Pan"/>
    <s v="Home &amp; Kitchen"/>
    <s v="Home &amp; Kitchen"/>
    <s v="Home &amp; Kitchen"/>
    <s v="Home &amp; Kitchen"/>
    <n v="7"/>
    <s v="Home &amp; Kitchen"/>
    <m/>
    <n v="2025"/>
    <x v="4"/>
    <n v="20"/>
    <n v="5"/>
    <s v="Weekday"/>
    <m/>
  </r>
  <r>
    <s v="WEB-9212"/>
    <d v="2024-03-07T00:00:00"/>
    <s v="Aditya Reddy"/>
    <s v="Ahmedabad"/>
    <s v="Beauty"/>
    <s v="Shampoo 200Ml"/>
    <n v="1"/>
    <n v="1085.9100000000001"/>
    <s v="Net Banking"/>
    <s v="Delivered"/>
    <n v="4"/>
    <n v="1085.9100000000001"/>
    <m/>
    <m/>
    <m/>
    <m/>
    <m/>
    <m/>
    <s v="Completed"/>
    <s v="Yes"/>
    <s v="No"/>
    <m/>
    <n v="589"/>
    <n v="426"/>
    <n v="1098537.4901531704"/>
    <n v="96724.388030634553"/>
    <n v="3.9001122334455669"/>
    <s v="Shampoo 200Ml"/>
    <s v="Beauty"/>
    <s v="Beauty"/>
    <s v="Beauty"/>
    <s v="Beauty"/>
    <n v="64"/>
    <s v="Beauty"/>
    <m/>
    <n v="2024"/>
    <x v="4"/>
    <n v="7"/>
    <n v="5"/>
    <s v="Weekend"/>
    <m/>
  </r>
  <r>
    <s v="WEB-7812"/>
    <d v="2024-07-21T00:00:00"/>
    <s v="Arjun Joshi"/>
    <s v="Pune"/>
    <s v="Electronics"/>
    <s v="Usb Cable"/>
    <n v="1"/>
    <n v="885.24"/>
    <s v="Net Banking"/>
    <s v="Cancelled"/>
    <n v="4"/>
    <n v="885.24"/>
    <m/>
    <m/>
    <m/>
    <m/>
    <m/>
    <m/>
    <s v="Lost Sale"/>
    <s v="No"/>
    <s v="Yes"/>
    <m/>
    <n v="595"/>
    <n v="444"/>
    <n v="2759712.3299794244"/>
    <n v="330643.50635802455"/>
    <n v="3.8641711229946525"/>
    <s v="Usb Cable"/>
    <s v="Electronics"/>
    <s v="Electronics"/>
    <s v="Electronics"/>
    <s v="Electronics"/>
    <n v="13"/>
    <s v="Electronics"/>
    <m/>
    <n v="2024"/>
    <x v="2"/>
    <n v="21"/>
    <n v="1"/>
    <s v="Weekday"/>
    <m/>
  </r>
  <r>
    <s v="WEB-5700"/>
    <d v="2023-06-12T00:00:00"/>
    <s v="Sanjay Das"/>
    <s v="Bengaluru"/>
    <s v="Home &amp; Kitchen"/>
    <s v="Water Bottle"/>
    <n v="2"/>
    <n v="1829.15"/>
    <s v="Credit Card"/>
    <s v="Returned"/>
    <n v="4"/>
    <n v="3658.3"/>
    <m/>
    <m/>
    <m/>
    <m/>
    <m/>
    <m/>
    <s v="Completed"/>
    <s v="No"/>
    <s v="No"/>
    <m/>
    <n v="567"/>
    <n v="440"/>
    <n v="1463424.4009529033"/>
    <n v="118285.78776560788"/>
    <n v="3.8140589569160999"/>
    <s v="Water Bottle"/>
    <s v="Home &amp; Kitchen"/>
    <s v="Home &amp; Kitchen"/>
    <s v="Home &amp; Kitchen"/>
    <s v="Home &amp; Kitchen"/>
    <n v="2"/>
    <s v="Home &amp; Kitchen"/>
    <m/>
    <n v="2023"/>
    <x v="11"/>
    <n v="12"/>
    <n v="2"/>
    <s v="Weekday"/>
    <m/>
  </r>
  <r>
    <s v="WEB-6846"/>
    <d v="2024-09-01T00:00:00"/>
    <s v="Arjun Malhotra"/>
    <s v="Delhi"/>
    <s v="Books"/>
    <s v="Cookbook"/>
    <n v="2"/>
    <n v="613.37"/>
    <s v="Upi"/>
    <s v="Delivered"/>
    <n v="2"/>
    <n v="1226.74"/>
    <m/>
    <m/>
    <m/>
    <m/>
    <m/>
    <m/>
    <s v="Completed"/>
    <s v="Yes"/>
    <s v="No"/>
    <m/>
    <n v="573"/>
    <n v="450"/>
    <n v="594714.6477588166"/>
    <n v="60882.938065984097"/>
    <n v="3.804733727810651"/>
    <s v="Cookbook"/>
    <s v="Books"/>
    <s v="Books"/>
    <s v="Books"/>
    <s v="Books"/>
    <n v="4"/>
    <s v="Books"/>
    <m/>
    <n v="2024"/>
    <x v="1"/>
    <n v="1"/>
    <n v="1"/>
    <s v="Weekend"/>
    <m/>
  </r>
  <r>
    <s v="WEB-8004"/>
    <d v="2024-06-10T00:00:00"/>
    <s v="Rohan Mehta"/>
    <s v="Kolkata"/>
    <s v="Home &amp; Kitchen"/>
    <s v="Non-Stick Pan"/>
    <n v="1"/>
    <n v="1640.62"/>
    <s v="Net Banking"/>
    <s v="Delivered"/>
    <n v="4"/>
    <n v="1640.62"/>
    <m/>
    <m/>
    <m/>
    <m/>
    <m/>
    <m/>
    <s v="Completed"/>
    <s v="Yes"/>
    <s v="No"/>
    <m/>
    <n v="590"/>
    <n v="451"/>
    <n v="1463424.4009529033"/>
    <n v="118285.78776560788"/>
    <n v="3.8140589569160999"/>
    <s v="Non-Stick Pan"/>
    <s v="Home &amp; Kitchen"/>
    <s v="Home &amp; Kitchen"/>
    <s v="Home &amp; Kitchen"/>
    <s v="Home &amp; Kitchen"/>
    <n v="7"/>
    <s v="Home &amp; Kitchen"/>
    <m/>
    <n v="2024"/>
    <x v="11"/>
    <n v="10"/>
    <n v="2"/>
    <s v="Weekday"/>
    <m/>
  </r>
  <r>
    <s v="WEB-6148"/>
    <d v="2023-11-15T00:00:00"/>
    <s v="Aditya Reddy"/>
    <s v="Pune"/>
    <s v="Fashion"/>
    <s v="Sunglasses"/>
    <n v="1"/>
    <n v="2105.7600000000002"/>
    <s v="Upi"/>
    <s v="Delivered"/>
    <n v="4"/>
    <n v="2105.7600000000002"/>
    <m/>
    <m/>
    <m/>
    <m/>
    <m/>
    <m/>
    <s v="Completed"/>
    <s v="Yes"/>
    <s v="No"/>
    <m/>
    <n v="595"/>
    <n v="444"/>
    <n v="1892867.2841657216"/>
    <n v="199432.98236095349"/>
    <n v="3.8949824970828471"/>
    <s v="Sunglasses"/>
    <s v="Fashion"/>
    <s v="Fashion"/>
    <s v="Fashion"/>
    <s v="Fashion"/>
    <n v="53"/>
    <s v="Fashion"/>
    <m/>
    <n v="2023"/>
    <x v="3"/>
    <n v="15"/>
    <n v="4"/>
    <s v="Weekday"/>
    <m/>
  </r>
  <r>
    <s v="WEB-8068"/>
    <d v="2023-02-24T00:00:00"/>
    <s v="Riya Bose"/>
    <s v="Bengaluru"/>
    <s v="Home &amp; Kitchen"/>
    <s v="Table Lamp"/>
    <n v="2"/>
    <n v="1519.3"/>
    <s v="Upi"/>
    <s v="Delivered"/>
    <n v="1"/>
    <n v="3038.6"/>
    <m/>
    <m/>
    <m/>
    <m/>
    <m/>
    <m/>
    <s v="Completed"/>
    <s v="Yes"/>
    <s v="No"/>
    <m/>
    <n v="567"/>
    <n v="440"/>
    <n v="1463424.4009529033"/>
    <n v="118285.78776560788"/>
    <n v="3.8140589569160999"/>
    <s v="Table Lamp"/>
    <s v="Home &amp; Kitchen"/>
    <s v="Home &amp; Kitchen"/>
    <s v="Home &amp; Kitchen"/>
    <s v="Home &amp; Kitchen"/>
    <n v="32"/>
    <s v="Home &amp; Kitchen"/>
    <m/>
    <n v="2023"/>
    <x v="0"/>
    <n v="24"/>
    <n v="6"/>
    <s v="Weekday"/>
    <m/>
  </r>
  <r>
    <s v="WEB-8929"/>
    <d v="2024-06-11T00:00:00"/>
    <s v="Ishaan Kumar"/>
    <s v="Mumbai"/>
    <s v="Electronics"/>
    <s v="Power Bank 10000Mah"/>
    <n v="1"/>
    <n v="3484.35"/>
    <s v="Upi"/>
    <s v="Delivered"/>
    <n v="3"/>
    <n v="3484.35"/>
    <m/>
    <m/>
    <m/>
    <m/>
    <m/>
    <m/>
    <s v="Completed"/>
    <s v="Yes"/>
    <s v="No"/>
    <m/>
    <n v="619"/>
    <n v="468"/>
    <n v="2759712.3299794244"/>
    <n v="330643.50635802455"/>
    <n v="3.8641711229946525"/>
    <s v="Power Bank 10000Mah"/>
    <s v="Electronics"/>
    <s v="Electronics"/>
    <s v="Electronics"/>
    <s v="Electronics"/>
    <n v="3"/>
    <s v="Electronics"/>
    <m/>
    <n v="2024"/>
    <x v="11"/>
    <n v="11"/>
    <n v="3"/>
    <s v="Weekday"/>
    <m/>
  </r>
  <r>
    <s v="WEB-8665"/>
    <d v="2024-10-30T00:00:00"/>
    <s v="Pooja Malhotra"/>
    <s v="Ahmedabad"/>
    <s v="Home &amp; Kitchen"/>
    <s v="Non-Stick Pan"/>
    <n v="1"/>
    <n v="1239.25"/>
    <s v="Debit Card"/>
    <s v="Delivered"/>
    <n v="3"/>
    <n v="1239.25"/>
    <m/>
    <m/>
    <m/>
    <m/>
    <m/>
    <m/>
    <s v="Completed"/>
    <s v="Yes"/>
    <s v="No"/>
    <m/>
    <n v="589"/>
    <n v="426"/>
    <n v="1463424.4009529033"/>
    <n v="118285.78776560788"/>
    <n v="3.8140589569160999"/>
    <s v="Non-Stick Pan"/>
    <s v="Home &amp; Kitchen"/>
    <s v="Home &amp; Kitchen"/>
    <s v="Home &amp; Kitchen"/>
    <s v="Home &amp; Kitchen"/>
    <n v="7"/>
    <s v="Home &amp; Kitchen"/>
    <m/>
    <n v="2024"/>
    <x v="8"/>
    <n v="30"/>
    <n v="4"/>
    <s v="Weekday"/>
    <m/>
  </r>
  <r>
    <s v="WEB-7452"/>
    <d v="2023-08-16T00:00:00"/>
    <s v="Karan Singh"/>
    <s v="Hyderabad"/>
    <s v="Fashion"/>
    <s v="Men'S T-Shirt"/>
    <n v="1"/>
    <n v="1140.46"/>
    <s v="Cash On Delivery"/>
    <s v="Delivered"/>
    <n v="4"/>
    <n v="1140.46"/>
    <m/>
    <m/>
    <m/>
    <m/>
    <m/>
    <m/>
    <s v="Completed"/>
    <s v="Yes"/>
    <s v="No"/>
    <m/>
    <n v="559"/>
    <n v="408"/>
    <n v="1892867.2841657216"/>
    <n v="199432.98236095349"/>
    <n v="3.8949824970828471"/>
    <s v="Men'S T-Shirt"/>
    <s v="Fashion"/>
    <s v="Fashion"/>
    <s v="Fashion"/>
    <s v="Fashion"/>
    <n v="55"/>
    <s v="Fashion"/>
    <m/>
    <n v="2023"/>
    <x v="9"/>
    <n v="16"/>
    <n v="4"/>
    <s v="Weekday"/>
    <m/>
  </r>
  <r>
    <s v="WEB-5430"/>
    <d v="2024-04-01T00:00:00"/>
    <s v="Karan Kumar"/>
    <s v="Ahmedabad"/>
    <s v="Home &amp; Kitchen"/>
    <s v="Storage Box"/>
    <n v="1"/>
    <n v="1143.26"/>
    <s v="Upi"/>
    <s v="Delivered"/>
    <n v="2"/>
    <n v="1143.26"/>
    <m/>
    <m/>
    <m/>
    <m/>
    <m/>
    <m/>
    <s v="Completed"/>
    <s v="Yes"/>
    <s v="No"/>
    <m/>
    <n v="589"/>
    <n v="426"/>
    <n v="1463424.4009529033"/>
    <n v="118285.78776560788"/>
    <n v="3.8140589569160999"/>
    <s v="Storage Box"/>
    <s v="Home &amp; Kitchen"/>
    <s v="Home &amp; Kitchen"/>
    <s v="Home &amp; Kitchen"/>
    <s v="Home &amp; Kitchen"/>
    <n v="8"/>
    <s v="Home &amp; Kitchen"/>
    <m/>
    <n v="2024"/>
    <x v="7"/>
    <n v="1"/>
    <n v="2"/>
    <s v="Weekend"/>
    <m/>
  </r>
  <r>
    <s v="WEB-7274"/>
    <d v="2024-12-02T00:00:00"/>
    <s v="Ananya Sharma"/>
    <s v="Hyderabad"/>
    <s v="Home &amp; Kitchen"/>
    <s v="Table Lamp"/>
    <n v="1"/>
    <n v="1944.43"/>
    <s v="Upi"/>
    <s v="Delivered"/>
    <n v="4"/>
    <n v="1944.43"/>
    <m/>
    <m/>
    <m/>
    <m/>
    <m/>
    <m/>
    <s v="Completed"/>
    <s v="Yes"/>
    <s v="No"/>
    <m/>
    <n v="559"/>
    <n v="408"/>
    <n v="1463424.4009529033"/>
    <n v="118285.78776560788"/>
    <n v="3.8140589569160999"/>
    <s v="Table Lamp"/>
    <s v="Home &amp; Kitchen"/>
    <s v="Home &amp; Kitchen"/>
    <s v="Home &amp; Kitchen"/>
    <s v="Home &amp; Kitchen"/>
    <n v="32"/>
    <s v="Home &amp; Kitchen"/>
    <m/>
    <n v="2024"/>
    <x v="10"/>
    <n v="2"/>
    <n v="2"/>
    <s v="Weekday"/>
    <m/>
  </r>
  <r>
    <s v="WEB-9051"/>
    <d v="2023-06-01T00:00:00"/>
    <s v="Ananya Singh"/>
    <s v="Bengaluru"/>
    <s v="Books"/>
    <s v="Self-Help Book"/>
    <n v="1"/>
    <n v="626.76"/>
    <s v="Debit Card"/>
    <s v="Pending"/>
    <n v="5"/>
    <n v="626.76"/>
    <m/>
    <m/>
    <m/>
    <m/>
    <m/>
    <m/>
    <s v="Pending"/>
    <s v="No"/>
    <s v="Yes"/>
    <m/>
    <n v="567"/>
    <n v="440"/>
    <n v="594714.6477588166"/>
    <n v="60882.938065984097"/>
    <n v="3.804733727810651"/>
    <s v="Self-Help Book"/>
    <s v="Books"/>
    <s v="Books"/>
    <s v="Books"/>
    <s v="Books"/>
    <n v="19"/>
    <s v="Books"/>
    <m/>
    <n v="2023"/>
    <x v="11"/>
    <n v="1"/>
    <n v="5"/>
    <s v="Weekend"/>
    <m/>
  </r>
  <r>
    <s v="WEB-6335"/>
    <d v="2023-12-12T00:00:00"/>
    <s v="Ananya Menon"/>
    <s v="Mumbai"/>
    <s v="Home &amp; Kitchen"/>
    <s v="Led Bulb Pack"/>
    <n v="1"/>
    <n v="661.52"/>
    <s v="Credit Card"/>
    <s v="Delivered"/>
    <n v="5"/>
    <n v="661.52"/>
    <m/>
    <m/>
    <m/>
    <m/>
    <m/>
    <m/>
    <s v="Completed"/>
    <s v="No"/>
    <s v="No"/>
    <m/>
    <n v="619"/>
    <n v="468"/>
    <n v="1463424.4009529033"/>
    <n v="118285.78776560788"/>
    <n v="3.8140589569160999"/>
    <s v="Led Bulb Pack"/>
    <s v="Home &amp; Kitchen"/>
    <s v="Home &amp; Kitchen"/>
    <s v="Home &amp; Kitchen"/>
    <s v="Home &amp; Kitchen"/>
    <n v="76"/>
    <s v="Home &amp; Kitchen"/>
    <m/>
    <n v="2023"/>
    <x v="10"/>
    <n v="12"/>
    <n v="3"/>
    <s v="Weekday"/>
    <m/>
  </r>
  <r>
    <s v="WEB-7113"/>
    <d v="2025-05-22T00:00:00"/>
    <s v="Simran Kapoor"/>
    <s v="Pune"/>
    <s v="Home &amp; Kitchen"/>
    <s v="Storage Box"/>
    <n v="2"/>
    <n v="1274.58"/>
    <s v="Upi"/>
    <s v="Delivered"/>
    <n v="2"/>
    <n v="2549.16"/>
    <m/>
    <m/>
    <m/>
    <m/>
    <m/>
    <m/>
    <s v="Completed"/>
    <s v="Yes"/>
    <s v="No"/>
    <m/>
    <n v="595"/>
    <n v="444"/>
    <n v="1463424.4009529033"/>
    <n v="118285.78776560788"/>
    <n v="3.8140589569160999"/>
    <s v="Storage Box"/>
    <s v="Home &amp; Kitchen"/>
    <s v="Home &amp; Kitchen"/>
    <s v="Home &amp; Kitchen"/>
    <s v="Home &amp; Kitchen"/>
    <n v="8"/>
    <s v="Home &amp; Kitchen"/>
    <m/>
    <n v="2025"/>
    <x v="6"/>
    <n v="22"/>
    <n v="5"/>
    <s v="Weekday"/>
    <m/>
  </r>
  <r>
    <s v="WEB-8521"/>
    <d v="2024-10-07T00:00:00"/>
    <s v="Kavya Menon"/>
    <s v="Mumbai"/>
    <s v="Home &amp; Kitchen"/>
    <s v="Table Lamp"/>
    <n v="2"/>
    <n v="1246.69"/>
    <s v="Credit Card"/>
    <s v="Returned"/>
    <n v="5"/>
    <n v="2493.38"/>
    <m/>
    <m/>
    <m/>
    <m/>
    <m/>
    <m/>
    <s v="Completed"/>
    <s v="No"/>
    <s v="No"/>
    <m/>
    <n v="619"/>
    <n v="468"/>
    <n v="1463424.4009529033"/>
    <n v="118285.78776560788"/>
    <n v="3.8140589569160999"/>
    <s v="Table Lamp"/>
    <s v="Home &amp; Kitchen"/>
    <s v="Home &amp; Kitchen"/>
    <s v="Home &amp; Kitchen"/>
    <s v="Home &amp; Kitchen"/>
    <n v="32"/>
    <s v="Home &amp; Kitchen"/>
    <m/>
    <n v="2024"/>
    <x v="8"/>
    <n v="7"/>
    <n v="2"/>
    <s v="Weekend"/>
    <m/>
  </r>
  <r>
    <s v="WEB-9095"/>
    <d v="2024-04-04T00:00:00"/>
    <s v="Vikram Sharma"/>
    <s v="Kolkata"/>
    <s v="Home &amp; Kitchen"/>
    <s v="Led Bulb Pack"/>
    <n v="1"/>
    <n v="1717.5"/>
    <s v="Net Banking"/>
    <s v="Delivered"/>
    <n v="3"/>
    <n v="1717.5"/>
    <m/>
    <m/>
    <m/>
    <m/>
    <m/>
    <m/>
    <s v="Completed"/>
    <s v="Yes"/>
    <s v="No"/>
    <m/>
    <n v="590"/>
    <n v="451"/>
    <n v="1463424.4009529033"/>
    <n v="118285.78776560788"/>
    <n v="3.8140589569160999"/>
    <s v="Led Bulb Pack"/>
    <s v="Home &amp; Kitchen"/>
    <s v="Home &amp; Kitchen"/>
    <s v="Home &amp; Kitchen"/>
    <s v="Home &amp; Kitchen"/>
    <n v="76"/>
    <s v="Home &amp; Kitchen"/>
    <m/>
    <n v="2024"/>
    <x v="7"/>
    <n v="4"/>
    <n v="5"/>
    <s v="Weekday"/>
    <m/>
  </r>
  <r>
    <s v="WEB-9076"/>
    <d v="2025-03-01T00:00:00"/>
    <s v="Diya Das"/>
    <s v="Ahmedabad"/>
    <s v="Home &amp; Kitchen"/>
    <s v="Storage Box"/>
    <n v="2"/>
    <n v="1768.89"/>
    <s v="Debit Card"/>
    <s v="Delivered"/>
    <n v="5"/>
    <n v="3537.78"/>
    <m/>
    <m/>
    <m/>
    <m/>
    <m/>
    <m/>
    <s v="Completed"/>
    <s v="Yes"/>
    <s v="No"/>
    <m/>
    <n v="589"/>
    <n v="426"/>
    <n v="1463424.4009529033"/>
    <n v="118285.78776560788"/>
    <n v="3.8140589569160999"/>
    <s v="Storage Box"/>
    <s v="Home &amp; Kitchen"/>
    <s v="Home &amp; Kitchen"/>
    <s v="Home &amp; Kitchen"/>
    <s v="Home &amp; Kitchen"/>
    <n v="8"/>
    <s v="Home &amp; Kitchen"/>
    <m/>
    <n v="2025"/>
    <x v="4"/>
    <n v="1"/>
    <n v="7"/>
    <s v="Weekend"/>
    <m/>
  </r>
  <r>
    <s v="WEB-8565"/>
    <d v="2023-06-20T00:00:00"/>
    <s v="Aarav Nair"/>
    <s v="Hyderabad"/>
    <s v="Books"/>
    <s v="Self-Help Book"/>
    <n v="1"/>
    <n v="672.31"/>
    <s v="Net Banking"/>
    <s v="Delivered"/>
    <n v="4"/>
    <n v="672.31"/>
    <m/>
    <m/>
    <m/>
    <m/>
    <m/>
    <m/>
    <s v="Completed"/>
    <s v="No"/>
    <s v="No"/>
    <m/>
    <n v="559"/>
    <n v="408"/>
    <n v="594714.6477588166"/>
    <n v="60882.938065984097"/>
    <n v="3.804733727810651"/>
    <s v="Self-Help Book"/>
    <s v="Books"/>
    <s v="Books"/>
    <s v="Books"/>
    <s v="Books"/>
    <n v="19"/>
    <s v="Books"/>
    <m/>
    <n v="2023"/>
    <x v="11"/>
    <n v="20"/>
    <n v="3"/>
    <s v="Weekday"/>
    <m/>
  </r>
  <r>
    <s v="WEB-8415"/>
    <d v="2023-01-07T00:00:00"/>
    <s v="Ishaan Khan"/>
    <s v="Bengaluru"/>
    <s v="Fashion"/>
    <s v="Running Shoes"/>
    <n v="1"/>
    <n v="1622.43"/>
    <s v="Credit Card"/>
    <s v="Delivered"/>
    <n v="2"/>
    <n v="1622.43"/>
    <m/>
    <m/>
    <m/>
    <m/>
    <m/>
    <m/>
    <s v="Completed"/>
    <s v="Yes"/>
    <s v="No"/>
    <m/>
    <n v="567"/>
    <n v="440"/>
    <n v="1892867.2841657216"/>
    <n v="199432.98236095349"/>
    <n v="3.8949824970828471"/>
    <s v="Running Shoes"/>
    <s v="Fashion"/>
    <s v="Fashion"/>
    <s v="Fashion"/>
    <s v="Fashion"/>
    <n v="45"/>
    <s v="Fashion"/>
    <m/>
    <n v="2023"/>
    <x v="5"/>
    <n v="7"/>
    <n v="7"/>
    <s v="Weekend"/>
    <m/>
  </r>
  <r>
    <s v="WEB-9525"/>
    <d v="2024-12-16T00:00:00"/>
    <s v="Sanjay Joshi"/>
    <s v="Delhi"/>
    <s v="Fashion"/>
    <s v="Women'S Kurti"/>
    <n v="1"/>
    <n v="417.28"/>
    <s v="Cash On Delivery"/>
    <s v="Cancelled"/>
    <n v="4"/>
    <n v="417.28"/>
    <m/>
    <m/>
    <m/>
    <m/>
    <m/>
    <m/>
    <s v="Lost Sale"/>
    <s v="No"/>
    <s v="Yes"/>
    <m/>
    <n v="573"/>
    <n v="450"/>
    <n v="1892867.2841657216"/>
    <n v="199432.98236095349"/>
    <n v="3.8949824970828471"/>
    <s v="Women'S Kurti"/>
    <s v="Fashion"/>
    <s v="Fashion"/>
    <s v="Fashion"/>
    <s v="Fashion"/>
    <n v="15"/>
    <s v="Fashion"/>
    <m/>
    <n v="2024"/>
    <x v="10"/>
    <n v="16"/>
    <n v="2"/>
    <s v="Weekday"/>
    <m/>
  </r>
  <r>
    <s v="WEB-7187"/>
    <d v="2025-03-19T00:00:00"/>
    <s v="Aditya Kapoor"/>
    <s v="Hyderabad"/>
    <s v="Home &amp; Kitchen"/>
    <s v="Storage Box"/>
    <n v="1"/>
    <n v="742.38"/>
    <s v="Net Banking"/>
    <s v="Delivered"/>
    <n v="5"/>
    <n v="742.38"/>
    <m/>
    <m/>
    <m/>
    <m/>
    <m/>
    <m/>
    <s v="Completed"/>
    <s v="No"/>
    <s v="No"/>
    <m/>
    <n v="559"/>
    <n v="408"/>
    <n v="1463424.4009529033"/>
    <n v="118285.78776560788"/>
    <n v="3.8140589569160999"/>
    <s v="Storage Box"/>
    <s v="Home &amp; Kitchen"/>
    <s v="Home &amp; Kitchen"/>
    <s v="Home &amp; Kitchen"/>
    <s v="Home &amp; Kitchen"/>
    <n v="8"/>
    <s v="Home &amp; Kitchen"/>
    <m/>
    <n v="2025"/>
    <x v="4"/>
    <n v="19"/>
    <n v="4"/>
    <s v="Weekday"/>
    <m/>
  </r>
  <r>
    <s v="WEB-7581"/>
    <d v="2023-03-17T00:00:00"/>
    <s v="Meera Sharma"/>
    <s v="Hyderabad"/>
    <s v="Books"/>
    <s v="Self-Help Book"/>
    <n v="1"/>
    <n v="391.01"/>
    <s v="Debit Card"/>
    <s v="Pending"/>
    <n v="1"/>
    <n v="391.01"/>
    <m/>
    <m/>
    <m/>
    <m/>
    <m/>
    <m/>
    <s v="Pending"/>
    <s v="No"/>
    <s v="Yes"/>
    <m/>
    <n v="559"/>
    <n v="408"/>
    <n v="594714.6477588166"/>
    <n v="60882.938065984097"/>
    <n v="3.804733727810651"/>
    <s v="Self-Help Book"/>
    <s v="Books"/>
    <s v="Books"/>
    <s v="Books"/>
    <s v="Books"/>
    <n v="19"/>
    <s v="Books"/>
    <m/>
    <n v="2023"/>
    <x v="4"/>
    <n v="17"/>
    <n v="6"/>
    <s v="Weekday"/>
    <m/>
  </r>
  <r>
    <s v="WEB-6477"/>
    <d v="2023-12-05T00:00:00"/>
    <s v="Tanya Joshi"/>
    <s v="Kolkata"/>
    <s v="Books"/>
    <s v="Kids Story Book"/>
    <n v="1"/>
    <n v="243.27"/>
    <s v="Debit Card"/>
    <s v="Delivered"/>
    <m/>
    <n v="243.27"/>
    <m/>
    <m/>
    <m/>
    <m/>
    <m/>
    <m/>
    <s v="Completed"/>
    <s v="No"/>
    <s v="No"/>
    <m/>
    <n v="590"/>
    <n v="451"/>
    <n v="594714.6477588166"/>
    <n v="60882.938065984097"/>
    <n v="3.804733727810651"/>
    <s v="Kids Story Book"/>
    <s v="Books"/>
    <s v="Books"/>
    <s v="Books"/>
    <s v="Books"/>
    <n v="23"/>
    <s v="Books"/>
    <m/>
    <n v="2023"/>
    <x v="10"/>
    <n v="5"/>
    <n v="3"/>
    <s v="Weekday"/>
    <m/>
  </r>
  <r>
    <s v="WEB-5364"/>
    <d v="2023-02-01T00:00:00"/>
    <s v="Simran Verma"/>
    <s v="Delhi"/>
    <s v="Home &amp; Kitchen"/>
    <s v="Non-Stick Pan"/>
    <n v="1"/>
    <n v="1271.79"/>
    <s v="Debit Card"/>
    <s v="Delivered"/>
    <n v="3"/>
    <n v="1271.79"/>
    <m/>
    <m/>
    <m/>
    <m/>
    <m/>
    <m/>
    <s v="Completed"/>
    <s v="Yes"/>
    <s v="No"/>
    <m/>
    <n v="573"/>
    <n v="450"/>
    <n v="1463424.4009529033"/>
    <n v="118285.78776560788"/>
    <n v="3.8140589569160999"/>
    <s v="Non-Stick Pan"/>
    <s v="Home &amp; Kitchen"/>
    <s v="Home &amp; Kitchen"/>
    <s v="Home &amp; Kitchen"/>
    <s v="Home &amp; Kitchen"/>
    <n v="7"/>
    <s v="Home &amp; Kitchen"/>
    <m/>
    <n v="2023"/>
    <x v="0"/>
    <n v="1"/>
    <n v="4"/>
    <s v="Weekend"/>
    <m/>
  </r>
  <r>
    <s v="WEB-9634"/>
    <d v="2024-08-10T00:00:00"/>
    <s v="Ishaan Reddy"/>
    <s v="Hyderabad"/>
    <s v="Books"/>
    <s v="Self-Help Book"/>
    <n v="2"/>
    <n v="546.72"/>
    <s v="Upi"/>
    <s v="Returned"/>
    <n v="4"/>
    <n v="1093.44"/>
    <m/>
    <m/>
    <m/>
    <m/>
    <m/>
    <m/>
    <s v="Completed"/>
    <s v="No"/>
    <s v="No"/>
    <m/>
    <n v="559"/>
    <n v="408"/>
    <n v="594714.6477588166"/>
    <n v="60882.938065984097"/>
    <n v="3.804733727810651"/>
    <s v="Self-Help Book"/>
    <s v="Books"/>
    <s v="Books"/>
    <s v="Books"/>
    <s v="Books"/>
    <n v="19"/>
    <s v="Books"/>
    <m/>
    <n v="2024"/>
    <x v="9"/>
    <n v="10"/>
    <n v="7"/>
    <s v="Weekday"/>
    <m/>
  </r>
  <r>
    <s v="WEB-6221"/>
    <d v="2025-04-13T00:00:00"/>
    <s v="Ishaan Bose"/>
    <s v="Mumbai"/>
    <s v="Beauty"/>
    <s v="Hair Oil"/>
    <n v="1"/>
    <n v="878.09"/>
    <s v="Credit Card"/>
    <s v="Delivered"/>
    <m/>
    <n v="878.09"/>
    <m/>
    <m/>
    <m/>
    <m/>
    <m/>
    <m/>
    <s v="Completed"/>
    <s v="No"/>
    <s v="No"/>
    <m/>
    <n v="619"/>
    <n v="468"/>
    <n v="1098537.4901531704"/>
    <n v="96724.388030634553"/>
    <n v="3.9001122334455669"/>
    <s v="Hair Oil"/>
    <s v="Beauty"/>
    <s v="Beauty"/>
    <s v="Beauty"/>
    <s v="Beauty"/>
    <n v="70"/>
    <s v="Beauty"/>
    <m/>
    <n v="2025"/>
    <x v="7"/>
    <n v="13"/>
    <n v="1"/>
    <s v="Weekday"/>
    <m/>
  </r>
  <r>
    <s v="WEB-6180"/>
    <d v="2024-12-20T00:00:00"/>
    <s v="Riya Rao"/>
    <s v="Pune"/>
    <s v="Books"/>
    <s v="Self-Help Book"/>
    <n v="1"/>
    <n v="172.2"/>
    <s v="Cash On Delivery"/>
    <s v="Delivered"/>
    <m/>
    <n v="172.2"/>
    <m/>
    <m/>
    <m/>
    <m/>
    <m/>
    <m/>
    <s v="Completed"/>
    <s v="No"/>
    <s v="No"/>
    <m/>
    <n v="595"/>
    <n v="444"/>
    <n v="594714.6477588166"/>
    <n v="60882.938065984097"/>
    <n v="3.804733727810651"/>
    <s v="Self-Help Book"/>
    <s v="Books"/>
    <s v="Books"/>
    <s v="Books"/>
    <s v="Books"/>
    <n v="19"/>
    <s v="Books"/>
    <m/>
    <n v="2024"/>
    <x v="10"/>
    <n v="20"/>
    <n v="6"/>
    <s v="Weekday"/>
    <m/>
  </r>
  <r>
    <s v="WEB-7845"/>
    <d v="2024-07-20T00:00:00"/>
    <s v="Ishaan Joshi"/>
    <s v="Mumbai"/>
    <s v="Fashion"/>
    <s v="Women'S Kurti"/>
    <n v="1"/>
    <n v="668.81"/>
    <s v="Cash On Delivery"/>
    <s v="Returned"/>
    <n v="1"/>
    <n v="668.81"/>
    <m/>
    <m/>
    <m/>
    <m/>
    <m/>
    <m/>
    <s v="Completed"/>
    <s v="No"/>
    <s v="No"/>
    <m/>
    <n v="619"/>
    <n v="468"/>
    <n v="1892867.2841657216"/>
    <n v="199432.98236095349"/>
    <n v="3.8949824970828471"/>
    <s v="Women'S Kurti"/>
    <s v="Fashion"/>
    <s v="Fashion"/>
    <s v="Fashion"/>
    <s v="Fashion"/>
    <n v="15"/>
    <s v="Fashion"/>
    <m/>
    <n v="2024"/>
    <x v="2"/>
    <n v="20"/>
    <n v="7"/>
    <s v="Weekday"/>
    <m/>
  </r>
  <r>
    <s v="WEB-5623"/>
    <d v="2023-03-11T00:00:00"/>
    <s v="Ananya Menon"/>
    <s v="Delhi"/>
    <s v="Beauty"/>
    <s v="Shampoo 200Ml"/>
    <n v="1"/>
    <n v="1168.53"/>
    <s v="Net Banking"/>
    <s v="Delivered"/>
    <n v="2"/>
    <n v="1168.53"/>
    <m/>
    <m/>
    <m/>
    <m/>
    <m/>
    <m/>
    <s v="Completed"/>
    <s v="Yes"/>
    <s v="No"/>
    <m/>
    <n v="573"/>
    <n v="450"/>
    <n v="1098537.4901531704"/>
    <n v="96724.388030634553"/>
    <n v="3.9001122334455669"/>
    <s v="Shampoo 200Ml"/>
    <s v="Beauty"/>
    <s v="Beauty"/>
    <s v="Beauty"/>
    <s v="Beauty"/>
    <n v="64"/>
    <s v="Beauty"/>
    <m/>
    <n v="2023"/>
    <x v="4"/>
    <n v="11"/>
    <n v="7"/>
    <s v="Weekday"/>
    <m/>
  </r>
  <r>
    <s v="WEB-5667"/>
    <d v="2023-01-17T00:00:00"/>
    <s v="Rahul Kumar"/>
    <s v="Kolkata"/>
    <s v="Home &amp; Kitchen"/>
    <s v="Water Bottle"/>
    <n v="1"/>
    <n v="1489.82"/>
    <s v="Upi"/>
    <s v="Delivered"/>
    <n v="3"/>
    <n v="1489.82"/>
    <m/>
    <m/>
    <m/>
    <m/>
    <m/>
    <m/>
    <s v="Completed"/>
    <s v="Yes"/>
    <s v="No"/>
    <m/>
    <n v="590"/>
    <n v="451"/>
    <n v="1463424.4009529033"/>
    <n v="118285.78776560788"/>
    <n v="3.8140589569160999"/>
    <s v="Water Bottle"/>
    <s v="Home &amp; Kitchen"/>
    <s v="Home &amp; Kitchen"/>
    <s v="Home &amp; Kitchen"/>
    <s v="Home &amp; Kitchen"/>
    <n v="2"/>
    <s v="Home &amp; Kitchen"/>
    <m/>
    <n v="2023"/>
    <x v="5"/>
    <n v="17"/>
    <n v="3"/>
    <s v="Weekday"/>
    <m/>
  </r>
  <r>
    <s v="WEB-7045"/>
    <d v="2024-11-04T00:00:00"/>
    <s v="Sanjay Singh"/>
    <s v="Delhi"/>
    <s v="Fashion"/>
    <s v="Sunglasses"/>
    <n v="1"/>
    <n v="342.67"/>
    <s v="Upi"/>
    <s v="Delivered"/>
    <m/>
    <n v="342.67"/>
    <m/>
    <m/>
    <m/>
    <m/>
    <m/>
    <m/>
    <s v="Completed"/>
    <s v="No"/>
    <s v="No"/>
    <m/>
    <n v="573"/>
    <n v="450"/>
    <n v="1892867.2841657216"/>
    <n v="199432.98236095349"/>
    <n v="3.8949824970828471"/>
    <s v="Sunglasses"/>
    <s v="Fashion"/>
    <s v="Fashion"/>
    <s v="Fashion"/>
    <s v="Fashion"/>
    <n v="53"/>
    <s v="Fashion"/>
    <m/>
    <n v="2024"/>
    <x v="3"/>
    <n v="4"/>
    <n v="2"/>
    <s v="Weekday"/>
    <m/>
  </r>
  <r>
    <s v="WEB-8721"/>
    <d v="2024-04-30T00:00:00"/>
    <s v="Ishaan Verma"/>
    <s v="Delhi"/>
    <s v="Books"/>
    <s v="Fiction Novel"/>
    <n v="2"/>
    <n v="689.99"/>
    <s v="Net Banking"/>
    <s v="Delivered"/>
    <n v="5"/>
    <n v="1379.98"/>
    <m/>
    <m/>
    <m/>
    <m/>
    <m/>
    <m/>
    <s v="Completed"/>
    <s v="Yes"/>
    <s v="No"/>
    <m/>
    <n v="573"/>
    <n v="450"/>
    <n v="594714.6477588166"/>
    <n v="60882.938065984097"/>
    <n v="3.804733727810651"/>
    <s v="Fiction Novel"/>
    <s v="Books"/>
    <s v="Books"/>
    <s v="Books"/>
    <s v="Books"/>
    <n v="11"/>
    <s v="Books"/>
    <m/>
    <n v="2024"/>
    <x v="7"/>
    <n v="30"/>
    <n v="3"/>
    <s v="Weekday"/>
    <m/>
  </r>
  <r>
    <s v="WEB-5867"/>
    <d v="2025-01-24T00:00:00"/>
    <s v="Aditya Verma"/>
    <s v="Hyderabad"/>
    <s v="Fashion"/>
    <s v="Men'S T-Shirt"/>
    <n v="1"/>
    <n v="2168.06"/>
    <s v="Net Banking"/>
    <s v="Returned"/>
    <n v="5"/>
    <n v="2168.06"/>
    <m/>
    <m/>
    <m/>
    <m/>
    <m/>
    <m/>
    <s v="Completed"/>
    <s v="No"/>
    <s v="No"/>
    <m/>
    <n v="559"/>
    <n v="408"/>
    <n v="1892867.2841657216"/>
    <n v="199432.98236095349"/>
    <n v="3.8949824970828471"/>
    <s v="Men'S T-Shirt"/>
    <s v="Fashion"/>
    <s v="Fashion"/>
    <s v="Fashion"/>
    <s v="Fashion"/>
    <n v="55"/>
    <s v="Fashion"/>
    <m/>
    <n v="2025"/>
    <x v="5"/>
    <n v="24"/>
    <n v="6"/>
    <s v="Weekday"/>
    <m/>
  </r>
  <r>
    <s v="WEB-9157"/>
    <d v="2023-03-14T00:00:00"/>
    <s v="Rahul Das"/>
    <s v="Bengaluru"/>
    <s v="Home &amp; Kitchen"/>
    <s v="Non-Stick Pan"/>
    <n v="1"/>
    <n v="168.98"/>
    <s v="Net Banking"/>
    <s v="Delivered"/>
    <n v="3"/>
    <n v="168.98"/>
    <m/>
    <m/>
    <m/>
    <m/>
    <m/>
    <m/>
    <s v="Completed"/>
    <s v="No"/>
    <s v="No"/>
    <m/>
    <n v="567"/>
    <n v="440"/>
    <n v="1463424.4009529033"/>
    <n v="118285.78776560788"/>
    <n v="3.8140589569160999"/>
    <s v="Non-Stick Pan"/>
    <s v="Home &amp; Kitchen"/>
    <s v="Home &amp; Kitchen"/>
    <s v="Home &amp; Kitchen"/>
    <s v="Home &amp; Kitchen"/>
    <n v="7"/>
    <s v="Home &amp; Kitchen"/>
    <m/>
    <n v="2023"/>
    <x v="4"/>
    <n v="14"/>
    <n v="3"/>
    <s v="Weekday"/>
    <m/>
  </r>
  <r>
    <s v="WEB-9494"/>
    <d v="2023-12-22T00:00:00"/>
    <s v="Saanvi Kumar"/>
    <s v="Kolkata"/>
    <s v="Beauty"/>
    <s v="Hair Oil"/>
    <n v="1"/>
    <n v="1331.72"/>
    <s v="Upi"/>
    <s v="Delivered"/>
    <n v="4"/>
    <n v="1331.72"/>
    <m/>
    <m/>
    <m/>
    <m/>
    <m/>
    <m/>
    <s v="Completed"/>
    <s v="Yes"/>
    <s v="No"/>
    <m/>
    <n v="590"/>
    <n v="451"/>
    <n v="1098537.4901531704"/>
    <n v="96724.388030634553"/>
    <n v="3.9001122334455669"/>
    <s v="Hair Oil"/>
    <s v="Beauty"/>
    <s v="Beauty"/>
    <s v="Beauty"/>
    <s v="Beauty"/>
    <n v="70"/>
    <s v="Beauty"/>
    <m/>
    <n v="2023"/>
    <x v="10"/>
    <n v="22"/>
    <n v="6"/>
    <s v="Weekday"/>
    <m/>
  </r>
  <r>
    <s v="WEB-8512"/>
    <d v="2024-01-19T00:00:00"/>
    <s v="Neha Patel"/>
    <s v="Bengaluru"/>
    <s v="Beauty"/>
    <s v="Shampoo 200Ml"/>
    <n v="1"/>
    <n v="1294.77"/>
    <s v="Credit Card"/>
    <s v="Delivered"/>
    <n v="3"/>
    <n v="1294.77"/>
    <m/>
    <m/>
    <m/>
    <m/>
    <m/>
    <m/>
    <s v="Completed"/>
    <s v="Yes"/>
    <s v="No"/>
    <m/>
    <n v="567"/>
    <n v="440"/>
    <n v="1098537.4901531704"/>
    <n v="96724.388030634553"/>
    <n v="3.9001122334455669"/>
    <s v="Shampoo 200Ml"/>
    <s v="Beauty"/>
    <s v="Beauty"/>
    <s v="Beauty"/>
    <s v="Beauty"/>
    <n v="64"/>
    <s v="Beauty"/>
    <m/>
    <n v="2024"/>
    <x v="5"/>
    <n v="19"/>
    <n v="6"/>
    <s v="Weekday"/>
    <m/>
  </r>
  <r>
    <s v="WEB-6005"/>
    <d v="2024-10-07T00:00:00"/>
    <s v="Aditya Sharma"/>
    <s v="Delhi"/>
    <s v="Fashion"/>
    <s v="Denim Jeans"/>
    <n v="1"/>
    <n v="2309.66"/>
    <s v="Cash On Delivery"/>
    <s v="Delivered"/>
    <n v="4"/>
    <n v="2309.66"/>
    <m/>
    <m/>
    <m/>
    <m/>
    <m/>
    <m/>
    <s v="Completed"/>
    <s v="Yes"/>
    <s v="No"/>
    <m/>
    <n v="573"/>
    <n v="450"/>
    <n v="1892867.2841657216"/>
    <n v="199432.98236095349"/>
    <n v="3.8949824970828471"/>
    <s v="Denim Jeans"/>
    <s v="Fashion"/>
    <s v="Fashion"/>
    <s v="Fashion"/>
    <s v="Fashion"/>
    <n v="6"/>
    <s v="Fashion"/>
    <m/>
    <n v="2024"/>
    <x v="8"/>
    <n v="7"/>
    <n v="2"/>
    <s v="Weekend"/>
    <m/>
  </r>
  <r>
    <s v="WEB-7790"/>
    <d v="2025-02-01T00:00:00"/>
    <s v="Saanvi Khan"/>
    <s v="Chennai"/>
    <s v="Beauty"/>
    <s v="Lipstick"/>
    <n v="1"/>
    <n v="904.87"/>
    <s v="Debit Card"/>
    <s v="Delivered"/>
    <n v="4"/>
    <n v="904.87"/>
    <m/>
    <m/>
    <m/>
    <m/>
    <m/>
    <m/>
    <s v="Completed"/>
    <s v="No"/>
    <s v="No"/>
    <m/>
    <n v="558"/>
    <n v="430"/>
    <n v="1098537.4901531704"/>
    <n v="96724.388030634553"/>
    <n v="3.9001122334455669"/>
    <s v="Lipstick"/>
    <s v="Beauty"/>
    <s v="Beauty"/>
    <s v="Beauty"/>
    <s v="Beauty"/>
    <n v="10"/>
    <s v="Beauty"/>
    <m/>
    <n v="2025"/>
    <x v="0"/>
    <n v="1"/>
    <n v="7"/>
    <s v="Weekend"/>
    <m/>
  </r>
  <r>
    <s v="WEB-7225"/>
    <d v="2023-03-31T00:00:00"/>
    <s v="Simran Kapoor"/>
    <s v="Pune"/>
    <s v="Beauty"/>
    <s v="Face Cream"/>
    <n v="1"/>
    <n v="1203.3699999999999"/>
    <s v="Net Banking"/>
    <s v="Returned"/>
    <n v="4"/>
    <n v="1203.3699999999999"/>
    <m/>
    <m/>
    <m/>
    <m/>
    <m/>
    <m/>
    <s v="Completed"/>
    <s v="No"/>
    <s v="No"/>
    <m/>
    <n v="595"/>
    <n v="444"/>
    <n v="1098537.4901531704"/>
    <n v="96724.388030634553"/>
    <n v="3.9001122334455669"/>
    <s v="Face Cream"/>
    <s v="Beauty"/>
    <s v="Beauty"/>
    <s v="Beauty"/>
    <s v="Beauty"/>
    <n v="80"/>
    <s v="Beauty"/>
    <m/>
    <n v="2023"/>
    <x v="4"/>
    <n v="31"/>
    <n v="6"/>
    <s v="Weekday"/>
    <m/>
  </r>
  <r>
    <s v="WEB-5321"/>
    <d v="2025-05-04T00:00:00"/>
    <s v="Aarav Malhotra"/>
    <s v="Ahmedabad"/>
    <s v="Home &amp; Kitchen"/>
    <s v="Storage Box"/>
    <n v="3"/>
    <n v="1799.56"/>
    <s v="Credit Card"/>
    <s v="Delivered"/>
    <n v="4"/>
    <n v="5398.68"/>
    <m/>
    <m/>
    <m/>
    <m/>
    <m/>
    <m/>
    <s v="Completed"/>
    <s v="Yes"/>
    <s v="No"/>
    <m/>
    <n v="589"/>
    <n v="426"/>
    <n v="1463424.4009529033"/>
    <n v="118285.78776560788"/>
    <n v="3.8140589569160999"/>
    <s v="Storage Box"/>
    <s v="Home &amp; Kitchen"/>
    <s v="Home &amp; Kitchen"/>
    <s v="Home &amp; Kitchen"/>
    <s v="Home &amp; Kitchen"/>
    <n v="8"/>
    <s v="Home &amp; Kitchen"/>
    <m/>
    <n v="2025"/>
    <x v="6"/>
    <n v="4"/>
    <n v="1"/>
    <s v="Weekday"/>
    <m/>
  </r>
  <r>
    <s v="WEB-8038"/>
    <d v="2023-07-02T00:00:00"/>
    <s v="Arjun Malhotra"/>
    <s v="Mumbai"/>
    <s v="Beauty"/>
    <s v="Lipstick"/>
    <n v="1"/>
    <n v="1258.3800000000001"/>
    <s v="Debit Card"/>
    <s v="Cancelled"/>
    <n v="4"/>
    <n v="1258.3800000000001"/>
    <m/>
    <m/>
    <m/>
    <m/>
    <m/>
    <m/>
    <s v="Lost Sale"/>
    <s v="No"/>
    <s v="Yes"/>
    <m/>
    <n v="619"/>
    <n v="468"/>
    <n v="1098537.4901531704"/>
    <n v="96724.388030634553"/>
    <n v="3.9001122334455669"/>
    <s v="Lipstick"/>
    <s v="Beauty"/>
    <s v="Beauty"/>
    <s v="Beauty"/>
    <s v="Beauty"/>
    <n v="10"/>
    <s v="Beauty"/>
    <m/>
    <n v="2023"/>
    <x v="2"/>
    <n v="2"/>
    <n v="1"/>
    <s v="Weekday"/>
    <m/>
  </r>
  <r>
    <s v="WEB-8087"/>
    <d v="2024-11-02T00:00:00"/>
    <s v="Diya Chatterjee"/>
    <s v="Kolkata"/>
    <s v="Fashion"/>
    <s v="Sunglasses"/>
    <n v="1"/>
    <n v="1588.64"/>
    <s v="Upi"/>
    <s v="Delivered"/>
    <n v="4"/>
    <n v="1588.64"/>
    <m/>
    <m/>
    <m/>
    <m/>
    <m/>
    <m/>
    <s v="Completed"/>
    <s v="Yes"/>
    <s v="No"/>
    <m/>
    <n v="590"/>
    <n v="451"/>
    <n v="1892867.2841657216"/>
    <n v="199432.98236095349"/>
    <n v="3.8949824970828471"/>
    <s v="Sunglasses"/>
    <s v="Fashion"/>
    <s v="Fashion"/>
    <s v="Fashion"/>
    <s v="Fashion"/>
    <n v="53"/>
    <s v="Fashion"/>
    <m/>
    <n v="2024"/>
    <x v="3"/>
    <n v="2"/>
    <n v="7"/>
    <s v="Weekday"/>
    <m/>
  </r>
  <r>
    <s v="WEB-6446"/>
    <d v="2024-06-15T00:00:00"/>
    <s v="Saanvi Das"/>
    <s v="Pune"/>
    <s v="Home &amp; Kitchen"/>
    <s v="Table Lamp"/>
    <n v="1"/>
    <n v="1973.27"/>
    <s v="Upi"/>
    <s v="Delivered"/>
    <n v="5"/>
    <n v="1973.27"/>
    <m/>
    <m/>
    <m/>
    <m/>
    <m/>
    <m/>
    <s v="Completed"/>
    <s v="Yes"/>
    <s v="No"/>
    <m/>
    <n v="595"/>
    <n v="444"/>
    <n v="1463424.4009529033"/>
    <n v="118285.78776560788"/>
    <n v="3.8140589569160999"/>
    <s v="Table Lamp"/>
    <s v="Home &amp; Kitchen"/>
    <s v="Home &amp; Kitchen"/>
    <s v="Home &amp; Kitchen"/>
    <s v="Home &amp; Kitchen"/>
    <n v="32"/>
    <s v="Home &amp; Kitchen"/>
    <m/>
    <n v="2024"/>
    <x v="11"/>
    <n v="15"/>
    <n v="7"/>
    <s v="Weekday"/>
    <m/>
  </r>
  <r>
    <s v="WEB-5991"/>
    <d v="2025-03-23T00:00:00"/>
    <s v="Karan Rao"/>
    <s v="Pune"/>
    <s v="Beauty"/>
    <s v="Hair Oil"/>
    <n v="2"/>
    <n v="1193.7"/>
    <s v="Credit Card"/>
    <s v="Delivered"/>
    <n v="4"/>
    <n v="2387.4"/>
    <m/>
    <m/>
    <m/>
    <m/>
    <m/>
    <m/>
    <s v="Completed"/>
    <s v="Yes"/>
    <s v="No"/>
    <m/>
    <n v="595"/>
    <n v="444"/>
    <n v="1098537.4901531704"/>
    <n v="96724.388030634553"/>
    <n v="3.9001122334455669"/>
    <s v="Hair Oil"/>
    <s v="Beauty"/>
    <s v="Beauty"/>
    <s v="Beauty"/>
    <s v="Beauty"/>
    <n v="70"/>
    <s v="Beauty"/>
    <m/>
    <n v="2025"/>
    <x v="4"/>
    <n v="23"/>
    <n v="1"/>
    <s v="Weekday"/>
    <m/>
  </r>
  <r>
    <s v="WEB-5246"/>
    <d v="2024-10-13T00:00:00"/>
    <s v="Simran Chatterjee"/>
    <s v="Kolkata"/>
    <s v="Books"/>
    <s v="Kids Story Book"/>
    <n v="1"/>
    <n v="692.28"/>
    <s v="Net Banking"/>
    <s v="Delivered"/>
    <n v="3"/>
    <n v="692.28"/>
    <m/>
    <m/>
    <m/>
    <m/>
    <m/>
    <m/>
    <s v="Completed"/>
    <s v="No"/>
    <s v="No"/>
    <m/>
    <n v="590"/>
    <n v="451"/>
    <n v="594714.6477588166"/>
    <n v="60882.938065984097"/>
    <n v="3.804733727810651"/>
    <s v="Kids Story Book"/>
    <s v="Books"/>
    <s v="Books"/>
    <s v="Books"/>
    <s v="Books"/>
    <n v="23"/>
    <s v="Books"/>
    <m/>
    <n v="2024"/>
    <x v="8"/>
    <n v="13"/>
    <n v="1"/>
    <s v="Weekday"/>
    <m/>
  </r>
  <r>
    <s v="WEB-9667"/>
    <d v="2025-05-07T00:00:00"/>
    <s v="Diya Gupta"/>
    <s v="Hyderabad"/>
    <s v="Electronics"/>
    <s v="Wireless Earbuds"/>
    <n v="1"/>
    <n v="3351.07"/>
    <s v="Debit Card"/>
    <s v="Delivered"/>
    <n v="3"/>
    <n v="3351.07"/>
    <m/>
    <m/>
    <m/>
    <m/>
    <m/>
    <m/>
    <s v="Completed"/>
    <s v="Yes"/>
    <s v="No"/>
    <m/>
    <n v="559"/>
    <n v="408"/>
    <n v="2759712.3299794244"/>
    <n v="330643.50635802455"/>
    <n v="3.8641711229946525"/>
    <s v="Wireless Earbuds"/>
    <s v="Electronics"/>
    <s v="Electronics"/>
    <s v="Electronics"/>
    <s v="Electronics"/>
    <n v="12"/>
    <s v="Electronics"/>
    <m/>
    <n v="2025"/>
    <x v="6"/>
    <n v="7"/>
    <n v="4"/>
    <s v="Weekend"/>
    <m/>
  </r>
  <r>
    <s v="WEB-8178"/>
    <d v="2025-02-25T00:00:00"/>
    <s v="Aarav Nair"/>
    <s v="Kolkata"/>
    <s v="Beauty"/>
    <s v="Lipstick"/>
    <n v="1"/>
    <n v="1329.59"/>
    <s v="Credit Card"/>
    <s v="Delivered"/>
    <n v="5"/>
    <n v="1329.59"/>
    <m/>
    <m/>
    <m/>
    <m/>
    <m/>
    <m/>
    <s v="Completed"/>
    <s v="Yes"/>
    <s v="No"/>
    <m/>
    <n v="590"/>
    <n v="451"/>
    <n v="1098537.4901531704"/>
    <n v="96724.388030634553"/>
    <n v="3.9001122334455669"/>
    <s v="Lipstick"/>
    <s v="Beauty"/>
    <s v="Beauty"/>
    <s v="Beauty"/>
    <s v="Beauty"/>
    <n v="10"/>
    <s v="Beauty"/>
    <m/>
    <n v="2025"/>
    <x v="0"/>
    <n v="25"/>
    <n v="3"/>
    <s v="Weekday"/>
    <m/>
  </r>
  <r>
    <s v="WEB-5971"/>
    <d v="2024-04-04T00:00:00"/>
    <s v="Pooja Rao"/>
    <s v="Mumbai"/>
    <s v="Books"/>
    <s v="Cookbook"/>
    <n v="1"/>
    <n v="233.65"/>
    <s v="Net Banking"/>
    <s v="Delivered"/>
    <n v="5"/>
    <n v="233.65"/>
    <m/>
    <m/>
    <m/>
    <m/>
    <m/>
    <m/>
    <s v="Completed"/>
    <s v="No"/>
    <s v="No"/>
    <m/>
    <n v="619"/>
    <n v="468"/>
    <n v="594714.6477588166"/>
    <n v="60882.938065984097"/>
    <n v="3.804733727810651"/>
    <s v="Cookbook"/>
    <s v="Books"/>
    <s v="Books"/>
    <s v="Books"/>
    <s v="Books"/>
    <n v="4"/>
    <s v="Books"/>
    <m/>
    <n v="2024"/>
    <x v="7"/>
    <n v="4"/>
    <n v="5"/>
    <s v="Weekday"/>
    <m/>
  </r>
  <r>
    <s v="WEB-8992"/>
    <d v="2025-02-02T00:00:00"/>
    <s v="Arjun Iyer"/>
    <s v="Delhi"/>
    <s v="Books"/>
    <s v="Notebook Set"/>
    <n v="2"/>
    <n v="379.75"/>
    <s v="Net Banking"/>
    <s v="Delivered"/>
    <n v="4"/>
    <n v="759.5"/>
    <m/>
    <m/>
    <m/>
    <m/>
    <m/>
    <m/>
    <s v="Completed"/>
    <s v="No"/>
    <s v="No"/>
    <m/>
    <n v="573"/>
    <n v="450"/>
    <n v="594714.6477588166"/>
    <n v="60882.938065984097"/>
    <n v="3.804733727810651"/>
    <s v="Notebook Set"/>
    <s v="Books"/>
    <s v="Books"/>
    <s v="Books"/>
    <s v="Books"/>
    <n v="20"/>
    <s v="Books"/>
    <m/>
    <n v="2025"/>
    <x v="0"/>
    <n v="2"/>
    <n v="1"/>
    <s v="Weekday"/>
    <m/>
  </r>
  <r>
    <s v="WEB-5218"/>
    <d v="2023-07-04T00:00:00"/>
    <s v="Meera Kapoor"/>
    <s v="Kolkata"/>
    <s v="Beauty"/>
    <s v="Shampoo 200Ml"/>
    <n v="1"/>
    <n v="1480.05"/>
    <s v="Cash On Delivery"/>
    <s v="Delivered"/>
    <n v="3"/>
    <n v="1480.05"/>
    <m/>
    <m/>
    <m/>
    <m/>
    <m/>
    <m/>
    <s v="Completed"/>
    <s v="Yes"/>
    <s v="No"/>
    <m/>
    <n v="590"/>
    <n v="451"/>
    <n v="1098537.4901531704"/>
    <n v="96724.388030634553"/>
    <n v="3.9001122334455669"/>
    <s v="Shampoo 200Ml"/>
    <s v="Beauty"/>
    <s v="Beauty"/>
    <s v="Beauty"/>
    <s v="Beauty"/>
    <n v="64"/>
    <s v="Beauty"/>
    <m/>
    <n v="2023"/>
    <x v="2"/>
    <n v="4"/>
    <n v="3"/>
    <s v="Weekday"/>
    <m/>
  </r>
  <r>
    <s v="WEB-6045"/>
    <d v="2024-09-01T00:00:00"/>
    <s v="Riya Patel"/>
    <s v="Pune"/>
    <s v="Books"/>
    <s v="Cookbook"/>
    <n v="1"/>
    <n v="520.92999999999995"/>
    <s v="Upi"/>
    <s v="Pending"/>
    <n v="5"/>
    <n v="520.92999999999995"/>
    <m/>
    <m/>
    <m/>
    <m/>
    <m/>
    <m/>
    <s v="Pending"/>
    <s v="No"/>
    <s v="Yes"/>
    <m/>
    <n v="595"/>
    <n v="444"/>
    <n v="594714.6477588166"/>
    <n v="60882.938065984097"/>
    <n v="3.804733727810651"/>
    <s v="Cookbook"/>
    <s v="Books"/>
    <s v="Books"/>
    <s v="Books"/>
    <s v="Books"/>
    <n v="4"/>
    <s v="Books"/>
    <m/>
    <n v="2024"/>
    <x v="1"/>
    <n v="1"/>
    <n v="1"/>
    <s v="Weekend"/>
    <m/>
  </r>
  <r>
    <s v="WEB-9000"/>
    <d v="2023-08-13T00:00:00"/>
    <s v="Arjun Rao"/>
    <s v="Ahmedabad"/>
    <s v="Books"/>
    <s v="Kids Story Book"/>
    <n v="2"/>
    <n v="304.52999999999997"/>
    <s v="Credit Card"/>
    <s v="Delivered"/>
    <n v="2"/>
    <n v="609.05999999999995"/>
    <m/>
    <m/>
    <m/>
    <m/>
    <m/>
    <m/>
    <s v="Completed"/>
    <s v="No"/>
    <s v="No"/>
    <m/>
    <n v="589"/>
    <n v="426"/>
    <n v="594714.6477588166"/>
    <n v="60882.938065984097"/>
    <n v="3.804733727810651"/>
    <s v="Kids Story Book"/>
    <s v="Books"/>
    <s v="Books"/>
    <s v="Books"/>
    <s v="Books"/>
    <n v="23"/>
    <s v="Books"/>
    <m/>
    <n v="2023"/>
    <x v="9"/>
    <n v="13"/>
    <n v="1"/>
    <s v="Weekday"/>
    <m/>
  </r>
  <r>
    <s v="WEB-9326"/>
    <d v="2024-12-20T00:00:00"/>
    <s v="Vivaan Iyer"/>
    <s v="Pune"/>
    <s v="Fashion"/>
    <s v="Women'S Kurti"/>
    <n v="1"/>
    <n v="922.34"/>
    <s v="Cash On Delivery"/>
    <s v="Delivered"/>
    <n v="5"/>
    <n v="922.34"/>
    <m/>
    <m/>
    <m/>
    <m/>
    <m/>
    <m/>
    <s v="Completed"/>
    <s v="No"/>
    <s v="No"/>
    <m/>
    <n v="595"/>
    <n v="444"/>
    <n v="1892867.2841657216"/>
    <n v="199432.98236095349"/>
    <n v="3.8949824970828471"/>
    <s v="Women'S Kurti"/>
    <s v="Fashion"/>
    <s v="Fashion"/>
    <s v="Fashion"/>
    <s v="Fashion"/>
    <n v="15"/>
    <s v="Fashion"/>
    <m/>
    <n v="2024"/>
    <x v="10"/>
    <n v="20"/>
    <n v="6"/>
    <s v="Weekday"/>
    <m/>
  </r>
  <r>
    <s v="WEB-9248"/>
    <d v="2024-07-27T00:00:00"/>
    <s v="Saanvi Nair"/>
    <s v="Kolkata"/>
    <s v="Books"/>
    <s v="Fiction Novel"/>
    <n v="1"/>
    <n v="408.46"/>
    <s v="Cash On Delivery"/>
    <s v="Delivered"/>
    <n v="4"/>
    <n v="408.46"/>
    <m/>
    <m/>
    <m/>
    <m/>
    <m/>
    <m/>
    <s v="Completed"/>
    <s v="No"/>
    <s v="No"/>
    <m/>
    <n v="590"/>
    <n v="451"/>
    <n v="594714.6477588166"/>
    <n v="60882.938065984097"/>
    <n v="3.804733727810651"/>
    <s v="Fiction Novel"/>
    <s v="Books"/>
    <s v="Books"/>
    <s v="Books"/>
    <s v="Books"/>
    <n v="11"/>
    <s v="Books"/>
    <m/>
    <n v="2024"/>
    <x v="2"/>
    <n v="27"/>
    <n v="7"/>
    <s v="Weekday"/>
    <m/>
  </r>
  <r>
    <s v="WEB-9213"/>
    <d v="2023-10-04T00:00:00"/>
    <s v="Simran Bose"/>
    <s v="Ahmedabad"/>
    <s v="Beauty"/>
    <s v="Face Cream"/>
    <n v="1"/>
    <n v="126.7"/>
    <s v="Debit Card"/>
    <s v="Delivered"/>
    <n v="5"/>
    <n v="126.7"/>
    <m/>
    <m/>
    <m/>
    <m/>
    <m/>
    <m/>
    <s v="Completed"/>
    <s v="No"/>
    <s v="No"/>
    <m/>
    <n v="589"/>
    <n v="426"/>
    <n v="1098537.4901531704"/>
    <n v="96724.388030634553"/>
    <n v="3.9001122334455669"/>
    <s v="Face Cream"/>
    <s v="Beauty"/>
    <s v="Beauty"/>
    <s v="Beauty"/>
    <s v="Beauty"/>
    <n v="80"/>
    <s v="Beauty"/>
    <m/>
    <n v="2023"/>
    <x v="8"/>
    <n v="4"/>
    <n v="4"/>
    <s v="Weekday"/>
    <m/>
  </r>
  <r>
    <s v="WEB-6988"/>
    <d v="2023-11-05T00:00:00"/>
    <s v="Rahul Chatterjee"/>
    <s v="Hyderabad"/>
    <s v="Books"/>
    <s v="Cookbook"/>
    <n v="1"/>
    <n v="541.87"/>
    <s v="Credit Card"/>
    <s v="Returned"/>
    <n v="3"/>
    <n v="541.87"/>
    <m/>
    <m/>
    <m/>
    <m/>
    <m/>
    <m/>
    <s v="Completed"/>
    <s v="No"/>
    <s v="No"/>
    <m/>
    <n v="559"/>
    <n v="408"/>
    <n v="594714.6477588166"/>
    <n v="60882.938065984097"/>
    <n v="3.804733727810651"/>
    <s v="Cookbook"/>
    <s v="Books"/>
    <s v="Books"/>
    <s v="Books"/>
    <s v="Books"/>
    <n v="4"/>
    <s v="Books"/>
    <m/>
    <n v="2023"/>
    <x v="3"/>
    <n v="5"/>
    <n v="1"/>
    <s v="Weekday"/>
    <m/>
  </r>
  <r>
    <s v="WEB-8353"/>
    <d v="2025-02-27T00:00:00"/>
    <s v="Tanya Reddy"/>
    <s v="Delhi"/>
    <s v="Fashion"/>
    <s v="Sunglasses"/>
    <n v="1"/>
    <n v="2269.66"/>
    <s v="Debit Card"/>
    <s v="Cancelled"/>
    <n v="5"/>
    <n v="2269.66"/>
    <m/>
    <m/>
    <m/>
    <m/>
    <m/>
    <m/>
    <s v="Lost Sale"/>
    <s v="No"/>
    <s v="Yes"/>
    <m/>
    <n v="573"/>
    <n v="450"/>
    <n v="1892867.2841657216"/>
    <n v="199432.98236095349"/>
    <n v="3.8949824970828471"/>
    <s v="Sunglasses"/>
    <s v="Fashion"/>
    <s v="Fashion"/>
    <s v="Fashion"/>
    <s v="Fashion"/>
    <n v="53"/>
    <s v="Fashion"/>
    <m/>
    <n v="2025"/>
    <x v="0"/>
    <n v="27"/>
    <n v="5"/>
    <s v="Weekday"/>
    <m/>
  </r>
  <r>
    <s v="WEB-7834"/>
    <d v="2023-11-18T00:00:00"/>
    <s v="Kavya Reddy"/>
    <s v="Pune"/>
    <s v="Beauty"/>
    <s v="Lipstick"/>
    <n v="2"/>
    <n v="106.66"/>
    <s v="Cash On Delivery"/>
    <s v="Cancelled"/>
    <n v="5"/>
    <n v="213.32"/>
    <m/>
    <m/>
    <m/>
    <m/>
    <m/>
    <m/>
    <s v="Lost Sale"/>
    <s v="No"/>
    <s v="Yes"/>
    <m/>
    <n v="595"/>
    <n v="444"/>
    <n v="1098537.4901531704"/>
    <n v="96724.388030634553"/>
    <n v="3.9001122334455669"/>
    <s v="Lipstick"/>
    <s v="Beauty"/>
    <s v="Beauty"/>
    <s v="Beauty"/>
    <s v="Beauty"/>
    <n v="10"/>
    <s v="Beauty"/>
    <m/>
    <n v="2023"/>
    <x v="3"/>
    <n v="18"/>
    <n v="7"/>
    <s v="Weekday"/>
    <m/>
  </r>
  <r>
    <s v="WEB-9286"/>
    <d v="2023-03-08T00:00:00"/>
    <s v="Tanya Sharma"/>
    <s v="Hyderabad"/>
    <s v="Beauty"/>
    <s v="Perfume 50Ml"/>
    <n v="1"/>
    <n v="180.77"/>
    <s v="Credit Card"/>
    <s v="Delivered"/>
    <n v="3"/>
    <n v="180.77"/>
    <m/>
    <m/>
    <m/>
    <m/>
    <m/>
    <m/>
    <s v="Completed"/>
    <s v="No"/>
    <s v="No"/>
    <m/>
    <n v="559"/>
    <n v="408"/>
    <n v="1098537.4901531704"/>
    <n v="96724.388030634553"/>
    <n v="3.9001122334455669"/>
    <s v="Perfume 50Ml"/>
    <s v="Beauty"/>
    <s v="Beauty"/>
    <s v="Beauty"/>
    <s v="Beauty"/>
    <n v="18"/>
    <s v="Beauty"/>
    <m/>
    <n v="2023"/>
    <x v="4"/>
    <n v="8"/>
    <n v="4"/>
    <s v="Weekday"/>
    <m/>
  </r>
  <r>
    <s v="WEB-5388"/>
    <d v="2023-07-21T00:00:00"/>
    <s v="Kavya Sharma"/>
    <s v="Bengaluru"/>
    <s v="Fashion"/>
    <s v="Women'S Kurti"/>
    <n v="3"/>
    <n v="2452.87"/>
    <s v="Net Banking"/>
    <s v="Pending"/>
    <n v="3"/>
    <n v="7358.61"/>
    <m/>
    <m/>
    <m/>
    <m/>
    <m/>
    <m/>
    <s v="Pending"/>
    <s v="No"/>
    <s v="Yes"/>
    <m/>
    <n v="567"/>
    <n v="440"/>
    <n v="1892867.2841657216"/>
    <n v="199432.98236095349"/>
    <n v="3.8949824970828471"/>
    <s v="Women'S Kurti"/>
    <s v="Fashion"/>
    <s v="Fashion"/>
    <s v="Fashion"/>
    <s v="Fashion"/>
    <n v="15"/>
    <s v="Fashion"/>
    <m/>
    <n v="2023"/>
    <x v="2"/>
    <n v="21"/>
    <n v="6"/>
    <s v="Weekday"/>
    <m/>
  </r>
  <r>
    <s v="WEB-6661"/>
    <d v="2024-09-19T00:00:00"/>
    <s v="Aditya Singh"/>
    <s v="Ahmedabad"/>
    <s v="Fashion"/>
    <s v="Sunglasses"/>
    <n v="1"/>
    <n v="1889.01"/>
    <s v="Debit Card"/>
    <s v="Delivered"/>
    <n v="4"/>
    <n v="1889.01"/>
    <m/>
    <m/>
    <m/>
    <m/>
    <m/>
    <m/>
    <s v="Completed"/>
    <s v="Yes"/>
    <s v="No"/>
    <m/>
    <n v="589"/>
    <n v="426"/>
    <n v="1892867.2841657216"/>
    <n v="199432.98236095349"/>
    <n v="3.8949824970828471"/>
    <s v="Sunglasses"/>
    <s v="Fashion"/>
    <s v="Fashion"/>
    <s v="Fashion"/>
    <s v="Fashion"/>
    <n v="53"/>
    <s v="Fashion"/>
    <m/>
    <n v="2024"/>
    <x v="1"/>
    <n v="19"/>
    <n v="5"/>
    <s v="Weekday"/>
    <m/>
  </r>
  <r>
    <s v="WEB-7011"/>
    <d v="2023-11-09T00:00:00"/>
    <s v="Vikram Chatterjee"/>
    <s v="Ahmedabad"/>
    <s v="Fashion"/>
    <s v="Sunglasses"/>
    <n v="1"/>
    <n v="378.95"/>
    <s v="Cash On Delivery"/>
    <s v="Delivered"/>
    <n v="4"/>
    <n v="378.95"/>
    <m/>
    <m/>
    <m/>
    <m/>
    <m/>
    <m/>
    <s v="Completed"/>
    <s v="No"/>
    <s v="No"/>
    <m/>
    <n v="589"/>
    <n v="426"/>
    <n v="1892867.2841657216"/>
    <n v="199432.98236095349"/>
    <n v="3.8949824970828471"/>
    <s v="Sunglasses"/>
    <s v="Fashion"/>
    <s v="Fashion"/>
    <s v="Fashion"/>
    <s v="Fashion"/>
    <n v="53"/>
    <s v="Fashion"/>
    <m/>
    <n v="2023"/>
    <x v="3"/>
    <n v="9"/>
    <n v="5"/>
    <s v="Weekday"/>
    <m/>
  </r>
  <r>
    <s v="WEB-5311"/>
    <d v="2025-04-13T00:00:00"/>
    <s v="Arjun Chatterjee"/>
    <s v="Pune"/>
    <s v="Electronics"/>
    <s v="Power Bank 10000Mah"/>
    <n v="1"/>
    <n v="1436.28"/>
    <s v="Upi"/>
    <s v="Delivered"/>
    <n v="4"/>
    <n v="1436.28"/>
    <m/>
    <m/>
    <m/>
    <m/>
    <m/>
    <m/>
    <s v="Completed"/>
    <s v="Yes"/>
    <s v="No"/>
    <m/>
    <n v="595"/>
    <n v="444"/>
    <n v="2759712.3299794244"/>
    <n v="330643.50635802455"/>
    <n v="3.8641711229946525"/>
    <s v="Power Bank 10000Mah"/>
    <s v="Electronics"/>
    <s v="Electronics"/>
    <s v="Electronics"/>
    <s v="Electronics"/>
    <n v="3"/>
    <s v="Electronics"/>
    <m/>
    <n v="2025"/>
    <x v="7"/>
    <n v="13"/>
    <n v="1"/>
    <s v="Weekday"/>
    <m/>
  </r>
  <r>
    <s v="WEB-8578"/>
    <d v="2024-04-20T00:00:00"/>
    <s v="Sanjay Das"/>
    <s v="Delhi"/>
    <s v="Books"/>
    <s v="Self-Help Book"/>
    <n v="3"/>
    <n v="430.41"/>
    <s v="Debit Card"/>
    <s v="Cancelled"/>
    <n v="4"/>
    <n v="1291.23"/>
    <m/>
    <m/>
    <m/>
    <m/>
    <m/>
    <m/>
    <s v="Lost Sale"/>
    <s v="No"/>
    <s v="Yes"/>
    <m/>
    <n v="573"/>
    <n v="450"/>
    <n v="594714.6477588166"/>
    <n v="60882.938065984097"/>
    <n v="3.804733727810651"/>
    <s v="Self-Help Book"/>
    <s v="Books"/>
    <s v="Books"/>
    <s v="Books"/>
    <s v="Books"/>
    <n v="19"/>
    <s v="Books"/>
    <m/>
    <n v="2024"/>
    <x v="7"/>
    <n v="20"/>
    <n v="7"/>
    <s v="Weekday"/>
    <m/>
  </r>
  <r>
    <s v="WEB-8624"/>
    <d v="2023-02-20T00:00:00"/>
    <s v="Saanvi Joshi"/>
    <s v="Delhi"/>
    <s v="Books"/>
    <s v="Notebook Set"/>
    <n v="1"/>
    <n v="133.06"/>
    <s v="Cash On Delivery"/>
    <s v="Delivered"/>
    <n v="2"/>
    <n v="133.06"/>
    <m/>
    <m/>
    <m/>
    <m/>
    <m/>
    <m/>
    <s v="Completed"/>
    <s v="No"/>
    <s v="No"/>
    <m/>
    <n v="573"/>
    <n v="450"/>
    <n v="594714.6477588166"/>
    <n v="60882.938065984097"/>
    <n v="3.804733727810651"/>
    <s v="Notebook Set"/>
    <s v="Books"/>
    <s v="Books"/>
    <s v="Books"/>
    <s v="Books"/>
    <n v="20"/>
    <s v="Books"/>
    <m/>
    <n v="2023"/>
    <x v="0"/>
    <n v="20"/>
    <n v="2"/>
    <s v="Weekday"/>
    <m/>
  </r>
  <r>
    <s v="WEB-6367"/>
    <d v="2024-10-23T00:00:00"/>
    <s v="Riya Bose"/>
    <s v="Pune"/>
    <s v="Fashion"/>
    <s v="Running Shoes"/>
    <n v="1"/>
    <n v="1359.01"/>
    <s v="Debit Card"/>
    <s v="Delivered"/>
    <n v="5"/>
    <n v="1359.01"/>
    <m/>
    <m/>
    <m/>
    <m/>
    <m/>
    <m/>
    <s v="Completed"/>
    <s v="Yes"/>
    <s v="No"/>
    <m/>
    <n v="595"/>
    <n v="444"/>
    <n v="1892867.2841657216"/>
    <n v="199432.98236095349"/>
    <n v="3.8949824970828471"/>
    <s v="Running Shoes"/>
    <s v="Fashion"/>
    <s v="Fashion"/>
    <s v="Fashion"/>
    <s v="Fashion"/>
    <n v="45"/>
    <s v="Fashion"/>
    <m/>
    <n v="2024"/>
    <x v="8"/>
    <n v="23"/>
    <n v="4"/>
    <s v="Weekday"/>
    <m/>
  </r>
  <r>
    <s v="WEB-5484"/>
    <d v="2025-03-14T00:00:00"/>
    <s v="Arjun Nair"/>
    <s v="Pune"/>
    <s v="Electronics"/>
    <s v="Bluetooth Speaker"/>
    <n v="2"/>
    <n v="2624.86"/>
    <s v="Cash On Delivery"/>
    <s v="Cancelled"/>
    <m/>
    <n v="5249.72"/>
    <m/>
    <m/>
    <m/>
    <m/>
    <m/>
    <m/>
    <s v="Lost Sale"/>
    <s v="No"/>
    <s v="Yes"/>
    <m/>
    <n v="595"/>
    <n v="444"/>
    <n v="2759712.3299794244"/>
    <n v="330643.50635802455"/>
    <n v="3.8641711229946525"/>
    <s v="Bluetooth Speaker"/>
    <s v="Electronics"/>
    <s v="Electronics"/>
    <s v="Electronics"/>
    <s v="Electronics"/>
    <n v="48"/>
    <s v="Electronics"/>
    <m/>
    <n v="2025"/>
    <x v="4"/>
    <n v="14"/>
    <n v="6"/>
    <s v="Weekday"/>
    <m/>
  </r>
  <r>
    <s v="WEB-6897"/>
    <d v="2025-04-30T00:00:00"/>
    <s v="Meera Gupta"/>
    <s v="Delhi"/>
    <s v="Books"/>
    <s v="Cookbook"/>
    <n v="2"/>
    <n v="357.63"/>
    <s v="Upi"/>
    <s v="Delivered"/>
    <n v="4"/>
    <n v="715.26"/>
    <m/>
    <m/>
    <m/>
    <m/>
    <m/>
    <m/>
    <s v="Completed"/>
    <s v="No"/>
    <s v="No"/>
    <m/>
    <n v="573"/>
    <n v="450"/>
    <n v="594714.6477588166"/>
    <n v="60882.938065984097"/>
    <n v="3.804733727810651"/>
    <s v="Cookbook"/>
    <s v="Books"/>
    <s v="Books"/>
    <s v="Books"/>
    <s v="Books"/>
    <n v="4"/>
    <s v="Books"/>
    <m/>
    <n v="2025"/>
    <x v="7"/>
    <n v="30"/>
    <n v="4"/>
    <s v="Weekday"/>
    <m/>
  </r>
  <r>
    <s v="WEB-8802"/>
    <d v="2023-12-15T00:00:00"/>
    <s v="Vikram Pillai"/>
    <s v="Delhi"/>
    <s v="Books"/>
    <s v="Notebook Set"/>
    <n v="2"/>
    <n v="452.15"/>
    <s v="Net Banking"/>
    <s v="Delivered"/>
    <n v="4"/>
    <n v="904.3"/>
    <m/>
    <m/>
    <m/>
    <m/>
    <m/>
    <m/>
    <s v="Completed"/>
    <s v="No"/>
    <s v="No"/>
    <m/>
    <n v="573"/>
    <n v="450"/>
    <n v="594714.6477588166"/>
    <n v="60882.938065984097"/>
    <n v="3.804733727810651"/>
    <s v="Notebook Set"/>
    <s v="Books"/>
    <s v="Books"/>
    <s v="Books"/>
    <s v="Books"/>
    <n v="20"/>
    <s v="Books"/>
    <m/>
    <n v="2023"/>
    <x v="10"/>
    <n v="15"/>
    <n v="6"/>
    <s v="Weekday"/>
    <m/>
  </r>
  <r>
    <s v="WEB-8282"/>
    <d v="2024-11-15T00:00:00"/>
    <s v="Vivaan Nair"/>
    <s v="Delhi"/>
    <s v="Books"/>
    <s v="Cookbook"/>
    <n v="1"/>
    <n v="250.57"/>
    <s v="Net Banking"/>
    <s v="Delivered"/>
    <n v="4"/>
    <n v="250.57"/>
    <m/>
    <m/>
    <m/>
    <m/>
    <m/>
    <m/>
    <s v="Completed"/>
    <s v="No"/>
    <s v="No"/>
    <m/>
    <n v="573"/>
    <n v="450"/>
    <n v="594714.6477588166"/>
    <n v="60882.938065984097"/>
    <n v="3.804733727810651"/>
    <s v="Cookbook"/>
    <s v="Books"/>
    <s v="Books"/>
    <s v="Books"/>
    <s v="Books"/>
    <n v="4"/>
    <s v="Books"/>
    <m/>
    <n v="2024"/>
    <x v="3"/>
    <n v="15"/>
    <n v="6"/>
    <s v="Weekday"/>
    <m/>
  </r>
  <r>
    <s v="WEB-5984"/>
    <d v="2024-02-09T00:00:00"/>
    <s v="Meera Sharma"/>
    <s v="Chennai"/>
    <s v="Electronics"/>
    <s v="Bluetooth Speaker"/>
    <n v="2"/>
    <n v="1083.3699999999999"/>
    <s v="Credit Card"/>
    <s v="Delivered"/>
    <n v="5"/>
    <n v="2166.7399999999998"/>
    <m/>
    <m/>
    <m/>
    <m/>
    <m/>
    <m/>
    <s v="Completed"/>
    <s v="Yes"/>
    <s v="No"/>
    <m/>
    <n v="558"/>
    <n v="430"/>
    <n v="2759712.3299794244"/>
    <n v="330643.50635802455"/>
    <n v="3.8641711229946525"/>
    <s v="Bluetooth Speaker"/>
    <s v="Electronics"/>
    <s v="Electronics"/>
    <s v="Electronics"/>
    <s v="Electronics"/>
    <n v="48"/>
    <s v="Electronics"/>
    <m/>
    <n v="2024"/>
    <x v="0"/>
    <n v="9"/>
    <n v="6"/>
    <s v="Weekday"/>
    <m/>
  </r>
  <r>
    <s v="WEB-5164"/>
    <d v="2024-11-24T00:00:00"/>
    <s v="Sanjay Reddy"/>
    <s v="Delhi"/>
    <s v="Home &amp; Kitchen"/>
    <s v="Water Bottle"/>
    <n v="1"/>
    <n v="938.4"/>
    <s v="Upi"/>
    <s v="Delivered"/>
    <n v="2"/>
    <n v="938.4"/>
    <m/>
    <m/>
    <m/>
    <m/>
    <m/>
    <m/>
    <s v="Completed"/>
    <s v="No"/>
    <s v="No"/>
    <m/>
    <n v="573"/>
    <n v="450"/>
    <n v="1463424.4009529033"/>
    <n v="118285.78776560788"/>
    <n v="3.8140589569160999"/>
    <s v="Water Bottle"/>
    <s v="Home &amp; Kitchen"/>
    <s v="Home &amp; Kitchen"/>
    <s v="Home &amp; Kitchen"/>
    <s v="Home &amp; Kitchen"/>
    <n v="2"/>
    <s v="Home &amp; Kitchen"/>
    <m/>
    <n v="2024"/>
    <x v="3"/>
    <n v="24"/>
    <n v="1"/>
    <s v="Weekday"/>
    <m/>
  </r>
  <r>
    <s v="WEB-5196"/>
    <d v="2025-06-20T00:00:00"/>
    <s v="Tanya Reddy"/>
    <s v="Bengaluru"/>
    <s v="Beauty"/>
    <s v="Face Cream"/>
    <n v="2"/>
    <n v="811.35"/>
    <s v="Upi"/>
    <s v="Delivered"/>
    <n v="2"/>
    <n v="1622.7"/>
    <m/>
    <m/>
    <m/>
    <m/>
    <m/>
    <m/>
    <s v="Completed"/>
    <s v="Yes"/>
    <s v="No"/>
    <m/>
    <n v="567"/>
    <n v="440"/>
    <n v="1098537.4901531704"/>
    <n v="96724.388030634553"/>
    <n v="3.9001122334455669"/>
    <s v="Face Cream"/>
    <s v="Beauty"/>
    <s v="Beauty"/>
    <s v="Beauty"/>
    <s v="Beauty"/>
    <n v="80"/>
    <s v="Beauty"/>
    <m/>
    <n v="2025"/>
    <x v="11"/>
    <n v="20"/>
    <n v="6"/>
    <s v="Weekday"/>
    <m/>
  </r>
  <r>
    <s v="WEB-7814"/>
    <d v="2024-11-22T00:00:00"/>
    <s v="Neha Chatterjee"/>
    <s v="Chennai"/>
    <s v="Books"/>
    <s v="Notebook Set"/>
    <n v="2"/>
    <n v="501.29"/>
    <s v="Cash On Delivery"/>
    <s v="Delivered"/>
    <n v="3"/>
    <n v="1002.58"/>
    <m/>
    <m/>
    <m/>
    <m/>
    <m/>
    <m/>
    <s v="Completed"/>
    <s v="Yes"/>
    <s v="No"/>
    <m/>
    <n v="558"/>
    <n v="430"/>
    <n v="594714.6477588166"/>
    <n v="60882.938065984097"/>
    <n v="3.804733727810651"/>
    <s v="Notebook Set"/>
    <s v="Books"/>
    <s v="Books"/>
    <s v="Books"/>
    <s v="Books"/>
    <n v="20"/>
    <s v="Books"/>
    <m/>
    <n v="2024"/>
    <x v="3"/>
    <n v="22"/>
    <n v="6"/>
    <s v="Weekday"/>
    <m/>
  </r>
  <r>
    <s v="WEB-7300"/>
    <d v="2024-09-07T00:00:00"/>
    <s v="Ananya Khan"/>
    <s v="Mumbai"/>
    <s v="Books"/>
    <s v="Fiction Novel"/>
    <n v="1"/>
    <n v="772.13"/>
    <s v="Cash On Delivery"/>
    <s v="Delivered"/>
    <n v="4"/>
    <n v="772.13"/>
    <m/>
    <m/>
    <m/>
    <m/>
    <m/>
    <m/>
    <s v="Completed"/>
    <s v="No"/>
    <s v="No"/>
    <m/>
    <n v="619"/>
    <n v="468"/>
    <n v="594714.6477588166"/>
    <n v="60882.938065984097"/>
    <n v="3.804733727810651"/>
    <s v="Fiction Novel"/>
    <s v="Books"/>
    <s v="Books"/>
    <s v="Books"/>
    <s v="Books"/>
    <n v="11"/>
    <s v="Books"/>
    <m/>
    <n v="2024"/>
    <x v="1"/>
    <n v="7"/>
    <n v="7"/>
    <s v="Weekend"/>
    <m/>
  </r>
  <r>
    <s v="WEB-6433"/>
    <d v="2023-08-31T00:00:00"/>
    <s v="Sanjay Malhotra"/>
    <s v="Bengaluru"/>
    <s v="Fashion"/>
    <s v="Women'S Kurti"/>
    <n v="1"/>
    <n v="778.4"/>
    <s v="Upi"/>
    <s v="Cancelled"/>
    <n v="5"/>
    <n v="778.4"/>
    <m/>
    <m/>
    <m/>
    <m/>
    <m/>
    <m/>
    <s v="Lost Sale"/>
    <s v="No"/>
    <s v="Yes"/>
    <m/>
    <n v="567"/>
    <n v="440"/>
    <n v="1892867.2841657216"/>
    <n v="199432.98236095349"/>
    <n v="3.8949824970828471"/>
    <s v="Women'S Kurti"/>
    <s v="Fashion"/>
    <s v="Fashion"/>
    <s v="Fashion"/>
    <s v="Fashion"/>
    <n v="15"/>
    <s v="Fashion"/>
    <m/>
    <n v="2023"/>
    <x v="9"/>
    <n v="31"/>
    <n v="5"/>
    <s v="Weekday"/>
    <m/>
  </r>
  <r>
    <s v="WEB-8679"/>
    <d v="2023-04-24T00:00:00"/>
    <s v="Arjun Verma"/>
    <s v="Chennai"/>
    <s v="Books"/>
    <s v="Cookbook"/>
    <n v="2"/>
    <n v="122.82"/>
    <s v="Upi"/>
    <s v="Delivered"/>
    <n v="3"/>
    <n v="245.64"/>
    <m/>
    <m/>
    <m/>
    <m/>
    <m/>
    <m/>
    <s v="Completed"/>
    <s v="No"/>
    <s v="No"/>
    <m/>
    <n v="558"/>
    <n v="430"/>
    <n v="594714.6477588166"/>
    <n v="60882.938065984097"/>
    <n v="3.804733727810651"/>
    <s v="Cookbook"/>
    <s v="Books"/>
    <s v="Books"/>
    <s v="Books"/>
    <s v="Books"/>
    <n v="4"/>
    <s v="Books"/>
    <m/>
    <n v="2023"/>
    <x v="7"/>
    <n v="24"/>
    <n v="2"/>
    <s v="Weekday"/>
    <m/>
  </r>
  <r>
    <s v="WEB-9061"/>
    <d v="2024-07-19T00:00:00"/>
    <s v="Rohan Bose"/>
    <s v="Mumbai"/>
    <s v="Beauty"/>
    <s v="Shampoo 200Ml"/>
    <n v="1"/>
    <n v="1321.33"/>
    <s v="Credit Card"/>
    <s v="Delivered"/>
    <n v="4"/>
    <n v="1321.33"/>
    <m/>
    <m/>
    <m/>
    <m/>
    <m/>
    <m/>
    <s v="Completed"/>
    <s v="Yes"/>
    <s v="No"/>
    <m/>
    <n v="619"/>
    <n v="468"/>
    <n v="1098537.4901531704"/>
    <n v="96724.388030634553"/>
    <n v="3.9001122334455669"/>
    <s v="Shampoo 200Ml"/>
    <s v="Beauty"/>
    <s v="Beauty"/>
    <s v="Beauty"/>
    <s v="Beauty"/>
    <n v="64"/>
    <s v="Beauty"/>
    <m/>
    <n v="2024"/>
    <x v="2"/>
    <n v="19"/>
    <n v="6"/>
    <s v="Weekday"/>
    <m/>
  </r>
  <r>
    <s v="WEB-8664"/>
    <d v="2024-03-13T00:00:00"/>
    <s v="Rohan Joshi"/>
    <s v="Kolkata"/>
    <s v="Home &amp; Kitchen"/>
    <s v="Water Bottle"/>
    <n v="2"/>
    <n v="698.3"/>
    <s v="Cash On Delivery"/>
    <s v="Delivered"/>
    <n v="4"/>
    <n v="1396.6"/>
    <m/>
    <m/>
    <m/>
    <m/>
    <m/>
    <m/>
    <s v="Completed"/>
    <s v="Yes"/>
    <s v="No"/>
    <m/>
    <n v="590"/>
    <n v="451"/>
    <n v="1463424.4009529033"/>
    <n v="118285.78776560788"/>
    <n v="3.8140589569160999"/>
    <s v="Water Bottle"/>
    <s v="Home &amp; Kitchen"/>
    <s v="Home &amp; Kitchen"/>
    <s v="Home &amp; Kitchen"/>
    <s v="Home &amp; Kitchen"/>
    <n v="2"/>
    <s v="Home &amp; Kitchen"/>
    <m/>
    <n v="2024"/>
    <x v="4"/>
    <n v="13"/>
    <n v="4"/>
    <s v="Weekday"/>
    <m/>
  </r>
  <r>
    <s v="WEB-5097"/>
    <d v="2024-03-27T00:00:00"/>
    <s v="Simran Verma"/>
    <s v="Bengaluru"/>
    <s v="Beauty"/>
    <s v="Shampoo 200Ml"/>
    <n v="1"/>
    <n v="854.89"/>
    <s v="Net Banking"/>
    <s v="Pending"/>
    <n v="4"/>
    <n v="854.89"/>
    <m/>
    <m/>
    <m/>
    <m/>
    <m/>
    <m/>
    <s v="Pending"/>
    <s v="No"/>
    <s v="Yes"/>
    <m/>
    <n v="567"/>
    <n v="440"/>
    <n v="1098537.4901531704"/>
    <n v="96724.388030634553"/>
    <n v="3.9001122334455669"/>
    <s v="Shampoo 200Ml"/>
    <s v="Beauty"/>
    <s v="Beauty"/>
    <s v="Beauty"/>
    <s v="Beauty"/>
    <n v="64"/>
    <s v="Beauty"/>
    <m/>
    <n v="2024"/>
    <x v="4"/>
    <n v="27"/>
    <n v="4"/>
    <s v="Weekday"/>
    <m/>
  </r>
  <r>
    <s v="WEB-7104"/>
    <d v="2023-08-24T00:00:00"/>
    <s v="Tanya Reddy"/>
    <s v="Chennai"/>
    <s v="Beauty"/>
    <s v="Hair Oil"/>
    <n v="3"/>
    <n v="904.65"/>
    <s v="Upi"/>
    <s v="Delivered"/>
    <n v="4"/>
    <n v="2713.95"/>
    <m/>
    <m/>
    <m/>
    <m/>
    <m/>
    <m/>
    <s v="Completed"/>
    <s v="Yes"/>
    <s v="No"/>
    <m/>
    <n v="558"/>
    <n v="430"/>
    <n v="1098537.4901531704"/>
    <n v="96724.388030634553"/>
    <n v="3.9001122334455669"/>
    <s v="Hair Oil"/>
    <s v="Beauty"/>
    <s v="Beauty"/>
    <s v="Beauty"/>
    <s v="Beauty"/>
    <n v="70"/>
    <s v="Beauty"/>
    <m/>
    <n v="2023"/>
    <x v="9"/>
    <n v="24"/>
    <n v="5"/>
    <s v="Weekday"/>
    <m/>
  </r>
  <r>
    <s v="WEB-6480"/>
    <d v="2023-10-22T00:00:00"/>
    <s v="Riya Patel"/>
    <s v="Kolkata"/>
    <s v="Fashion"/>
    <s v="Sunglasses"/>
    <n v="1"/>
    <n v="2347.1799999999998"/>
    <s v="Upi"/>
    <s v="Pending"/>
    <n v="3"/>
    <n v="2347.1799999999998"/>
    <m/>
    <m/>
    <m/>
    <m/>
    <m/>
    <m/>
    <s v="Pending"/>
    <s v="No"/>
    <s v="Yes"/>
    <m/>
    <n v="590"/>
    <n v="451"/>
    <n v="1892867.2841657216"/>
    <n v="199432.98236095349"/>
    <n v="3.8949824970828471"/>
    <s v="Sunglasses"/>
    <s v="Fashion"/>
    <s v="Fashion"/>
    <s v="Fashion"/>
    <s v="Fashion"/>
    <n v="53"/>
    <s v="Fashion"/>
    <m/>
    <n v="2023"/>
    <x v="8"/>
    <n v="22"/>
    <n v="1"/>
    <s v="Weekday"/>
    <m/>
  </r>
  <r>
    <s v="WEB-7737"/>
    <d v="2025-01-22T00:00:00"/>
    <s v="Vikram Mehta"/>
    <s v="Bengaluru"/>
    <s v="Fashion"/>
    <s v="Women'S Kurti"/>
    <n v="3"/>
    <n v="2013.83"/>
    <s v="Debit Card"/>
    <s v="Delivered"/>
    <n v="4"/>
    <n v="6041.49"/>
    <m/>
    <m/>
    <m/>
    <m/>
    <m/>
    <m/>
    <s v="Completed"/>
    <s v="Yes"/>
    <s v="No"/>
    <m/>
    <n v="567"/>
    <n v="440"/>
    <n v="1892867.2841657216"/>
    <n v="199432.98236095349"/>
    <n v="3.8949824970828471"/>
    <s v="Women'S Kurti"/>
    <s v="Fashion"/>
    <s v="Fashion"/>
    <s v="Fashion"/>
    <s v="Fashion"/>
    <n v="15"/>
    <s v="Fashion"/>
    <m/>
    <n v="2025"/>
    <x v="5"/>
    <n v="22"/>
    <n v="4"/>
    <s v="Weekday"/>
    <m/>
  </r>
  <r>
    <s v="WEB-5003"/>
    <d v="2024-08-04T00:00:00"/>
    <s v="Karan Iyer"/>
    <s v="Delhi"/>
    <s v="Home &amp; Kitchen"/>
    <s v="Non-Stick Pan"/>
    <n v="3"/>
    <n v="211.27"/>
    <s v="Debit Card"/>
    <s v="Delivered"/>
    <n v="4"/>
    <n v="633.81000000000006"/>
    <m/>
    <m/>
    <m/>
    <m/>
    <m/>
    <m/>
    <s v="Completed"/>
    <s v="No"/>
    <s v="No"/>
    <m/>
    <n v="573"/>
    <n v="450"/>
    <n v="1463424.4009529033"/>
    <n v="118285.78776560788"/>
    <n v="3.8140589569160999"/>
    <s v="Non-Stick Pan"/>
    <s v="Home &amp; Kitchen"/>
    <s v="Home &amp; Kitchen"/>
    <s v="Home &amp; Kitchen"/>
    <s v="Home &amp; Kitchen"/>
    <n v="7"/>
    <s v="Home &amp; Kitchen"/>
    <m/>
    <n v="2024"/>
    <x v="9"/>
    <n v="4"/>
    <n v="1"/>
    <s v="Weekday"/>
    <m/>
  </r>
  <r>
    <s v="WEB-9004"/>
    <d v="2024-09-11T00:00:00"/>
    <s v="Diya Nair"/>
    <s v="Pune"/>
    <s v="Fashion"/>
    <s v="Running Shoes"/>
    <n v="1"/>
    <n v="1206.27"/>
    <s v="Cash On Delivery"/>
    <s v="Delivered"/>
    <n v="5"/>
    <n v="1206.27"/>
    <m/>
    <m/>
    <m/>
    <m/>
    <m/>
    <m/>
    <s v="Completed"/>
    <s v="Yes"/>
    <s v="No"/>
    <m/>
    <n v="595"/>
    <n v="444"/>
    <n v="1892867.2841657216"/>
    <n v="199432.98236095349"/>
    <n v="3.8949824970828471"/>
    <s v="Running Shoes"/>
    <s v="Fashion"/>
    <s v="Fashion"/>
    <s v="Fashion"/>
    <s v="Fashion"/>
    <n v="45"/>
    <s v="Fashion"/>
    <m/>
    <n v="2024"/>
    <x v="1"/>
    <n v="11"/>
    <n v="4"/>
    <s v="Weekday"/>
    <m/>
  </r>
  <r>
    <s v="WEB-8777"/>
    <d v="2025-02-12T00:00:00"/>
    <s v="Tanya Reddy"/>
    <s v="Bengaluru"/>
    <s v="Home &amp; Kitchen"/>
    <s v="Storage Box"/>
    <n v="1"/>
    <n v="1036.5999999999999"/>
    <s v="Net Banking"/>
    <s v="Returned"/>
    <n v="5"/>
    <n v="1036.5999999999999"/>
    <m/>
    <m/>
    <m/>
    <m/>
    <m/>
    <m/>
    <s v="Completed"/>
    <s v="No"/>
    <s v="No"/>
    <m/>
    <n v="567"/>
    <n v="440"/>
    <n v="1463424.4009529033"/>
    <n v="118285.78776560788"/>
    <n v="3.8140589569160999"/>
    <s v="Storage Box"/>
    <s v="Home &amp; Kitchen"/>
    <s v="Home &amp; Kitchen"/>
    <s v="Home &amp; Kitchen"/>
    <s v="Home &amp; Kitchen"/>
    <n v="8"/>
    <s v="Home &amp; Kitchen"/>
    <m/>
    <n v="2025"/>
    <x v="0"/>
    <n v="12"/>
    <n v="4"/>
    <s v="Weekday"/>
    <m/>
  </r>
  <r>
    <s v="WEB-8831"/>
    <d v="2024-11-30T00:00:00"/>
    <s v="Pooja Das"/>
    <s v="Chennai"/>
    <s v="Electronics"/>
    <s v="Wireless Earbuds"/>
    <n v="3"/>
    <n v="2666.12"/>
    <s v="Net Banking"/>
    <s v="Returned"/>
    <n v="5"/>
    <n v="7998.36"/>
    <m/>
    <m/>
    <m/>
    <m/>
    <m/>
    <m/>
    <s v="Completed"/>
    <s v="No"/>
    <s v="No"/>
    <m/>
    <n v="558"/>
    <n v="430"/>
    <n v="2759712.3299794244"/>
    <n v="330643.50635802455"/>
    <n v="3.8641711229946525"/>
    <s v="Wireless Earbuds"/>
    <s v="Electronics"/>
    <s v="Electronics"/>
    <s v="Electronics"/>
    <s v="Electronics"/>
    <n v="12"/>
    <s v="Electronics"/>
    <m/>
    <n v="2024"/>
    <x v="3"/>
    <n v="30"/>
    <n v="7"/>
    <s v="Weekday"/>
    <m/>
  </r>
  <r>
    <s v="WEB-9437"/>
    <d v="2024-03-01T00:00:00"/>
    <s v="Karan Joshi"/>
    <s v="Delhi"/>
    <s v="Fashion"/>
    <s v="Men'S T-Shirt"/>
    <n v="1"/>
    <n v="1419.824472190694"/>
    <s v="Debit Card"/>
    <s v="Pending"/>
    <n v="4"/>
    <n v="1419.824472190694"/>
    <m/>
    <m/>
    <m/>
    <m/>
    <m/>
    <m/>
    <s v="Pending"/>
    <s v="No"/>
    <s v="Yes"/>
    <m/>
    <n v="573"/>
    <n v="450"/>
    <n v="1892867.2841657216"/>
    <n v="199432.98236095349"/>
    <n v="3.8949824970828471"/>
    <s v="Men'S T-Shirt"/>
    <s v="Fashion"/>
    <s v="Fashion"/>
    <s v="Fashion"/>
    <s v="Fashion"/>
    <n v="55"/>
    <s v="Fashion"/>
    <m/>
    <n v="2024"/>
    <x v="4"/>
    <n v="1"/>
    <n v="6"/>
    <s v="Weekend"/>
    <m/>
  </r>
  <r>
    <s v="WEB-7568"/>
    <d v="2023-12-01T00:00:00"/>
    <s v="Aarav Gupta"/>
    <s v="Hyderabad"/>
    <s v="Fashion"/>
    <s v="Running Shoes"/>
    <n v="2"/>
    <n v="1494.29"/>
    <s v="Debit Card"/>
    <s v="Delivered"/>
    <n v="4"/>
    <n v="2988.58"/>
    <m/>
    <m/>
    <m/>
    <m/>
    <m/>
    <m/>
    <s v="Completed"/>
    <s v="Yes"/>
    <s v="No"/>
    <m/>
    <n v="559"/>
    <n v="408"/>
    <n v="1892867.2841657216"/>
    <n v="199432.98236095349"/>
    <n v="3.8949824970828471"/>
    <s v="Running Shoes"/>
    <s v="Fashion"/>
    <s v="Fashion"/>
    <s v="Fashion"/>
    <s v="Fashion"/>
    <n v="45"/>
    <s v="Fashion"/>
    <m/>
    <n v="2023"/>
    <x v="10"/>
    <n v="1"/>
    <n v="6"/>
    <s v="Weekend"/>
    <m/>
  </r>
  <r>
    <s v="WEB-6211"/>
    <d v="2024-03-02T00:00:00"/>
    <s v="Aarav Iyer"/>
    <s v="Mumbai"/>
    <s v="Beauty"/>
    <s v="Hair Oil"/>
    <n v="1"/>
    <n v="184.25"/>
    <s v="Credit Card"/>
    <s v="Delivered"/>
    <n v="2"/>
    <n v="184.25"/>
    <m/>
    <m/>
    <m/>
    <m/>
    <m/>
    <m/>
    <s v="Completed"/>
    <s v="No"/>
    <s v="No"/>
    <m/>
    <n v="619"/>
    <n v="468"/>
    <n v="1098537.4901531704"/>
    <n v="96724.388030634553"/>
    <n v="3.9001122334455669"/>
    <s v="Hair Oil"/>
    <s v="Beauty"/>
    <s v="Beauty"/>
    <s v="Beauty"/>
    <s v="Beauty"/>
    <n v="70"/>
    <s v="Beauty"/>
    <m/>
    <n v="2024"/>
    <x v="4"/>
    <n v="2"/>
    <n v="7"/>
    <s v="Weekday"/>
    <m/>
  </r>
  <r>
    <s v="WEB-5395"/>
    <d v="2024-05-22T00:00:00"/>
    <s v="Aarav Iyer"/>
    <s v="Hyderabad"/>
    <s v="Books"/>
    <s v="Notebook Set"/>
    <n v="1"/>
    <n v="659.66"/>
    <s v="Credit Card"/>
    <s v="Returned"/>
    <n v="4"/>
    <n v="659.66"/>
    <m/>
    <m/>
    <m/>
    <m/>
    <m/>
    <m/>
    <s v="Completed"/>
    <s v="No"/>
    <s v="No"/>
    <m/>
    <n v="559"/>
    <n v="408"/>
    <n v="594714.6477588166"/>
    <n v="60882.938065984097"/>
    <n v="3.804733727810651"/>
    <s v="Notebook Set"/>
    <s v="Books"/>
    <s v="Books"/>
    <s v="Books"/>
    <s v="Books"/>
    <n v="20"/>
    <s v="Books"/>
    <m/>
    <n v="2024"/>
    <x v="6"/>
    <n v="22"/>
    <n v="4"/>
    <s v="Weekday"/>
    <m/>
  </r>
  <r>
    <s v="WEB-7586"/>
    <d v="2025-02-09T00:00:00"/>
    <s v="Tanya Kumar"/>
    <s v="Bengaluru"/>
    <s v="Home &amp; Kitchen"/>
    <s v="Table Lamp"/>
    <n v="1"/>
    <n v="452.44"/>
    <s v="Cash On Delivery"/>
    <s v="Delivered"/>
    <n v="4"/>
    <n v="452.44"/>
    <m/>
    <m/>
    <m/>
    <m/>
    <m/>
    <m/>
    <s v="Completed"/>
    <s v="No"/>
    <s v="No"/>
    <m/>
    <n v="567"/>
    <n v="440"/>
    <n v="1463424.4009529033"/>
    <n v="118285.78776560788"/>
    <n v="3.8140589569160999"/>
    <s v="Table Lamp"/>
    <s v="Home &amp; Kitchen"/>
    <s v="Home &amp; Kitchen"/>
    <s v="Home &amp; Kitchen"/>
    <s v="Home &amp; Kitchen"/>
    <n v="32"/>
    <s v="Home &amp; Kitchen"/>
    <m/>
    <n v="2025"/>
    <x v="0"/>
    <n v="9"/>
    <n v="1"/>
    <s v="Weekday"/>
    <m/>
  </r>
  <r>
    <s v="WEB-5785"/>
    <d v="2023-01-01T00:00:00"/>
    <s v="Riya Bose"/>
    <s v="Chennai"/>
    <s v="Home &amp; Kitchen"/>
    <s v="Non-Stick Pan"/>
    <n v="2"/>
    <n v="1037.5899999999999"/>
    <s v="Upi"/>
    <s v="Delivered"/>
    <n v="4"/>
    <n v="2075.1799999999998"/>
    <m/>
    <m/>
    <m/>
    <m/>
    <m/>
    <m/>
    <s v="Completed"/>
    <s v="Yes"/>
    <s v="No"/>
    <m/>
    <n v="558"/>
    <n v="430"/>
    <n v="1463424.4009529033"/>
    <n v="118285.78776560788"/>
    <n v="3.8140589569160999"/>
    <s v="Non-Stick Pan"/>
    <s v="Home &amp; Kitchen"/>
    <s v="Home &amp; Kitchen"/>
    <s v="Home &amp; Kitchen"/>
    <s v="Home &amp; Kitchen"/>
    <n v="7"/>
    <s v="Home &amp; Kitchen"/>
    <m/>
    <n v="2023"/>
    <x v="5"/>
    <n v="1"/>
    <n v="1"/>
    <s v="Weekend"/>
    <m/>
  </r>
  <r>
    <s v="WEB-8303"/>
    <d v="2024-09-18T00:00:00"/>
    <s v="Vikram Verma"/>
    <s v="Chennai"/>
    <s v="Home &amp; Kitchen"/>
    <s v="Non-Stick Pan"/>
    <n v="1"/>
    <n v="231.92"/>
    <s v="Net Banking"/>
    <s v="Delivered"/>
    <n v="4"/>
    <n v="231.92"/>
    <m/>
    <m/>
    <m/>
    <m/>
    <m/>
    <m/>
    <s v="Completed"/>
    <s v="No"/>
    <s v="No"/>
    <m/>
    <n v="558"/>
    <n v="430"/>
    <n v="1463424.4009529033"/>
    <n v="118285.78776560788"/>
    <n v="3.8140589569160999"/>
    <s v="Non-Stick Pan"/>
    <s v="Home &amp; Kitchen"/>
    <s v="Home &amp; Kitchen"/>
    <s v="Home &amp; Kitchen"/>
    <s v="Home &amp; Kitchen"/>
    <n v="7"/>
    <s v="Home &amp; Kitchen"/>
    <m/>
    <n v="2024"/>
    <x v="1"/>
    <n v="18"/>
    <n v="4"/>
    <s v="Weekday"/>
    <m/>
  </r>
  <r>
    <s v="WEB-5256"/>
    <d v="2023-12-27T00:00:00"/>
    <s v="Neha Mehta"/>
    <s v="Ahmedabad"/>
    <s v="Beauty"/>
    <s v="Perfume 50Ml"/>
    <n v="1"/>
    <n v="369.82"/>
    <s v="Cash On Delivery"/>
    <s v="Delivered"/>
    <n v="2"/>
    <n v="369.82"/>
    <m/>
    <m/>
    <m/>
    <m/>
    <m/>
    <m/>
    <s v="Completed"/>
    <s v="No"/>
    <s v="No"/>
    <m/>
    <n v="589"/>
    <n v="426"/>
    <n v="1098537.4901531704"/>
    <n v="96724.388030634553"/>
    <n v="3.9001122334455669"/>
    <s v="Perfume 50Ml"/>
    <s v="Beauty"/>
    <s v="Beauty"/>
    <s v="Beauty"/>
    <s v="Beauty"/>
    <n v="18"/>
    <s v="Beauty"/>
    <m/>
    <n v="2023"/>
    <x v="10"/>
    <n v="27"/>
    <n v="4"/>
    <s v="Weekday"/>
    <m/>
  </r>
  <r>
    <s v="WEB-5259"/>
    <d v="2023-06-10T00:00:00"/>
    <s v="Riya Chatterjee"/>
    <s v="Chennai"/>
    <s v="Home &amp; Kitchen"/>
    <s v="Non-Stick Pan"/>
    <n v="1"/>
    <n v="508.77"/>
    <s v="Upi"/>
    <s v="Delivered"/>
    <n v="4"/>
    <n v="508.77"/>
    <m/>
    <m/>
    <m/>
    <m/>
    <m/>
    <m/>
    <s v="Completed"/>
    <s v="No"/>
    <s v="No"/>
    <m/>
    <n v="558"/>
    <n v="430"/>
    <n v="1463424.4009529033"/>
    <n v="118285.78776560788"/>
    <n v="3.8140589569160999"/>
    <s v="Non-Stick Pan"/>
    <s v="Home &amp; Kitchen"/>
    <s v="Home &amp; Kitchen"/>
    <s v="Home &amp; Kitchen"/>
    <s v="Home &amp; Kitchen"/>
    <n v="7"/>
    <s v="Home &amp; Kitchen"/>
    <m/>
    <n v="2023"/>
    <x v="11"/>
    <n v="10"/>
    <n v="7"/>
    <s v="Weekday"/>
    <m/>
  </r>
  <r>
    <s v="WEB-8597"/>
    <d v="2024-02-15T00:00:00"/>
    <s v="Meera Rao"/>
    <s v="Ahmedabad"/>
    <s v="Beauty"/>
    <s v="Face Cream"/>
    <n v="2"/>
    <n v="706.94"/>
    <s v="Credit Card"/>
    <s v="Delivered"/>
    <n v="3"/>
    <n v="1413.88"/>
    <m/>
    <m/>
    <m/>
    <m/>
    <m/>
    <m/>
    <s v="Completed"/>
    <s v="Yes"/>
    <s v="No"/>
    <m/>
    <n v="589"/>
    <n v="426"/>
    <n v="1098537.4901531704"/>
    <n v="96724.388030634553"/>
    <n v="3.9001122334455669"/>
    <s v="Face Cream"/>
    <s v="Beauty"/>
    <s v="Beauty"/>
    <s v="Beauty"/>
    <s v="Beauty"/>
    <n v="80"/>
    <s v="Beauty"/>
    <m/>
    <n v="2024"/>
    <x v="0"/>
    <n v="15"/>
    <n v="5"/>
    <s v="Weekday"/>
    <m/>
  </r>
  <r>
    <s v="WEB-9037"/>
    <d v="2025-01-16T00:00:00"/>
    <s v="Ananya Chatterjee"/>
    <s v="Ahmedabad"/>
    <s v="Fashion"/>
    <s v="Men'S T-Shirt"/>
    <n v="1"/>
    <n v="2318.23"/>
    <s v="Debit Card"/>
    <s v="Delivered"/>
    <n v="3"/>
    <n v="2318.23"/>
    <m/>
    <m/>
    <m/>
    <m/>
    <m/>
    <m/>
    <s v="Completed"/>
    <s v="Yes"/>
    <s v="No"/>
    <m/>
    <n v="589"/>
    <n v="426"/>
    <n v="1892867.2841657216"/>
    <n v="199432.98236095349"/>
    <n v="3.8949824970828471"/>
    <s v="Men'S T-Shirt"/>
    <s v="Fashion"/>
    <s v="Fashion"/>
    <s v="Fashion"/>
    <s v="Fashion"/>
    <n v="55"/>
    <s v="Fashion"/>
    <m/>
    <n v="2025"/>
    <x v="5"/>
    <n v="16"/>
    <n v="5"/>
    <s v="Weekday"/>
    <m/>
  </r>
  <r>
    <s v="WEB-9044"/>
    <d v="2025-05-09T00:00:00"/>
    <s v="Vikram Singh"/>
    <s v="Pune"/>
    <s v="Beauty"/>
    <s v="Perfume 50Ml"/>
    <n v="2"/>
    <n v="1315.13"/>
    <s v="Upi"/>
    <s v="Delivered"/>
    <m/>
    <n v="2630.26"/>
    <m/>
    <m/>
    <m/>
    <m/>
    <m/>
    <m/>
    <s v="Completed"/>
    <s v="Yes"/>
    <s v="No"/>
    <m/>
    <n v="595"/>
    <n v="444"/>
    <n v="1098537.4901531704"/>
    <n v="96724.388030634553"/>
    <n v="3.9001122334455669"/>
    <s v="Perfume 50Ml"/>
    <s v="Beauty"/>
    <s v="Beauty"/>
    <s v="Beauty"/>
    <s v="Beauty"/>
    <n v="18"/>
    <s v="Beauty"/>
    <m/>
    <n v="2025"/>
    <x v="6"/>
    <n v="9"/>
    <n v="6"/>
    <s v="Weekday"/>
    <m/>
  </r>
  <r>
    <s v="WEB-6689"/>
    <d v="2024-09-03T00:00:00"/>
    <s v="Riya Patel"/>
    <s v="Kolkata"/>
    <s v="Home &amp; Kitchen"/>
    <s v="Storage Box"/>
    <n v="1"/>
    <n v="307.13"/>
    <s v="Net Banking"/>
    <s v="Delivered"/>
    <n v="4"/>
    <n v="307.13"/>
    <m/>
    <m/>
    <m/>
    <m/>
    <m/>
    <m/>
    <s v="Completed"/>
    <s v="No"/>
    <s v="No"/>
    <m/>
    <n v="590"/>
    <n v="451"/>
    <n v="1463424.4009529033"/>
    <n v="118285.78776560788"/>
    <n v="3.8140589569160999"/>
    <s v="Storage Box"/>
    <s v="Home &amp; Kitchen"/>
    <s v="Home &amp; Kitchen"/>
    <s v="Home &amp; Kitchen"/>
    <s v="Home &amp; Kitchen"/>
    <n v="8"/>
    <s v="Home &amp; Kitchen"/>
    <m/>
    <n v="2024"/>
    <x v="1"/>
    <n v="3"/>
    <n v="3"/>
    <s v="Weekday"/>
    <m/>
  </r>
  <r>
    <s v="WEB-9419"/>
    <d v="2025-03-24T00:00:00"/>
    <s v="Tanya Reddy"/>
    <s v="Delhi"/>
    <s v="Beauty"/>
    <s v="Face Cream"/>
    <n v="1"/>
    <n v="240.08"/>
    <s v="Upi"/>
    <s v="Delivered"/>
    <n v="5"/>
    <n v="240.08"/>
    <m/>
    <m/>
    <m/>
    <m/>
    <m/>
    <m/>
    <s v="Completed"/>
    <s v="No"/>
    <s v="No"/>
    <m/>
    <n v="573"/>
    <n v="450"/>
    <n v="1098537.4901531704"/>
    <n v="96724.388030634553"/>
    <n v="3.9001122334455669"/>
    <s v="Face Cream"/>
    <s v="Beauty"/>
    <s v="Beauty"/>
    <s v="Beauty"/>
    <s v="Beauty"/>
    <n v="80"/>
    <s v="Beauty"/>
    <m/>
    <n v="2025"/>
    <x v="4"/>
    <n v="24"/>
    <n v="2"/>
    <s v="Weekday"/>
    <m/>
  </r>
  <r>
    <s v="WEB-9393"/>
    <d v="2023-04-28T00:00:00"/>
    <s v="Aarav Mehta"/>
    <s v="Ahmedabad"/>
    <s v="Home &amp; Kitchen"/>
    <s v="Storage Box"/>
    <n v="1"/>
    <n v="1068.9477656078857"/>
    <s v="Debit Card"/>
    <s v="Delivered"/>
    <n v="5"/>
    <n v="1068.9477656078857"/>
    <m/>
    <m/>
    <m/>
    <m/>
    <m/>
    <m/>
    <s v="Completed"/>
    <s v="Yes"/>
    <s v="No"/>
    <m/>
    <n v="589"/>
    <n v="426"/>
    <n v="1463424.4009529033"/>
    <n v="118285.78776560788"/>
    <n v="3.8140589569160999"/>
    <s v="Storage Box"/>
    <s v="Home &amp; Kitchen"/>
    <s v="Home &amp; Kitchen"/>
    <s v="Home &amp; Kitchen"/>
    <s v="Home &amp; Kitchen"/>
    <n v="8"/>
    <s v="Home &amp; Kitchen"/>
    <m/>
    <n v="2023"/>
    <x v="7"/>
    <n v="28"/>
    <n v="6"/>
    <s v="Weekday"/>
    <m/>
  </r>
  <r>
    <s v="WEB-7211"/>
    <d v="2023-01-03T00:00:00"/>
    <s v="Kavya Malhotra"/>
    <s v="Chennai"/>
    <s v="Fashion"/>
    <s v="Women'S Kurti"/>
    <n v="2"/>
    <n v="2245.59"/>
    <s v="Upi"/>
    <s v="Delivered"/>
    <n v="3"/>
    <n v="4491.18"/>
    <m/>
    <m/>
    <m/>
    <m/>
    <m/>
    <m/>
    <s v="Completed"/>
    <s v="Yes"/>
    <s v="No"/>
    <m/>
    <n v="558"/>
    <n v="430"/>
    <n v="1892867.2841657216"/>
    <n v="199432.98236095349"/>
    <n v="3.8949824970828471"/>
    <s v="Women'S Kurti"/>
    <s v="Fashion"/>
    <s v="Fashion"/>
    <s v="Fashion"/>
    <s v="Fashion"/>
    <n v="15"/>
    <s v="Fashion"/>
    <m/>
    <n v="2023"/>
    <x v="5"/>
    <n v="3"/>
    <n v="3"/>
    <s v="Weekday"/>
    <m/>
  </r>
  <r>
    <s v="WEB-5188"/>
    <d v="2024-08-03T00:00:00"/>
    <s v="Kavya Patel"/>
    <s v="Delhi"/>
    <s v="Books"/>
    <s v="Self-Help Book"/>
    <n v="1"/>
    <n v="207.98"/>
    <s v="Net Banking"/>
    <s v="Delivered"/>
    <n v="3"/>
    <n v="207.98"/>
    <m/>
    <m/>
    <m/>
    <m/>
    <m/>
    <m/>
    <s v="Completed"/>
    <s v="No"/>
    <s v="No"/>
    <m/>
    <n v="573"/>
    <n v="450"/>
    <n v="594714.6477588166"/>
    <n v="60882.938065984097"/>
    <n v="3.804733727810651"/>
    <s v="Self-Help Book"/>
    <s v="Books"/>
    <s v="Books"/>
    <s v="Books"/>
    <s v="Books"/>
    <n v="19"/>
    <s v="Books"/>
    <m/>
    <n v="2024"/>
    <x v="9"/>
    <n v="3"/>
    <n v="7"/>
    <s v="Weekday"/>
    <m/>
  </r>
  <r>
    <s v="WEB-9115"/>
    <d v="2023-07-23T00:00:00"/>
    <s v="Saanvi Singh"/>
    <s v="Delhi"/>
    <s v="Books"/>
    <s v="Fiction Novel"/>
    <n v="1"/>
    <n v="414.78"/>
    <s v="Credit Card"/>
    <s v="Delivered"/>
    <n v="4"/>
    <n v="414.78"/>
    <m/>
    <m/>
    <m/>
    <m/>
    <m/>
    <m/>
    <s v="Completed"/>
    <s v="No"/>
    <s v="No"/>
    <m/>
    <n v="573"/>
    <n v="450"/>
    <n v="594714.6477588166"/>
    <n v="60882.938065984097"/>
    <n v="3.804733727810651"/>
    <s v="Fiction Novel"/>
    <s v="Books"/>
    <s v="Books"/>
    <s v="Books"/>
    <s v="Books"/>
    <n v="11"/>
    <s v="Books"/>
    <m/>
    <n v="2023"/>
    <x v="2"/>
    <n v="23"/>
    <n v="1"/>
    <s v="Weekday"/>
    <m/>
  </r>
  <r>
    <s v="WEB-8367"/>
    <d v="2023-12-14T00:00:00"/>
    <s v="Arjun Joshi"/>
    <s v="Hyderabad"/>
    <s v="Electronics"/>
    <s v="Smart Watch"/>
    <n v="1"/>
    <n v="2332.66"/>
    <s v="Credit Card"/>
    <s v="Cancelled"/>
    <n v="4"/>
    <n v="2332.66"/>
    <m/>
    <m/>
    <m/>
    <m/>
    <m/>
    <m/>
    <s v="Lost Sale"/>
    <s v="No"/>
    <s v="Yes"/>
    <m/>
    <n v="559"/>
    <n v="408"/>
    <n v="2759712.3299794244"/>
    <n v="330643.50635802455"/>
    <n v="3.8641711229946525"/>
    <s v="Smart Watch"/>
    <s v="Electronics"/>
    <s v="Electronics"/>
    <s v="Electronics"/>
    <s v="Electronics"/>
    <n v="17"/>
    <s v="Electronics"/>
    <m/>
    <n v="2023"/>
    <x v="10"/>
    <n v="14"/>
    <n v="5"/>
    <s v="Weekday"/>
    <m/>
  </r>
  <r>
    <s v="WEB-7510"/>
    <d v="2024-06-02T00:00:00"/>
    <s v="Sanjay Gupta"/>
    <s v="Kolkata"/>
    <s v="Home &amp; Kitchen"/>
    <s v="Water Bottle"/>
    <n v="1"/>
    <n v="1171.25"/>
    <s v="Upi"/>
    <s v="Pending"/>
    <n v="3"/>
    <n v="1171.25"/>
    <m/>
    <m/>
    <m/>
    <m/>
    <m/>
    <m/>
    <s v="Pending"/>
    <s v="No"/>
    <s v="Yes"/>
    <m/>
    <n v="590"/>
    <n v="451"/>
    <n v="1463424.4009529033"/>
    <n v="118285.78776560788"/>
    <n v="3.8140589569160999"/>
    <s v="Water Bottle"/>
    <s v="Home &amp; Kitchen"/>
    <s v="Home &amp; Kitchen"/>
    <s v="Home &amp; Kitchen"/>
    <s v="Home &amp; Kitchen"/>
    <n v="2"/>
    <s v="Home &amp; Kitchen"/>
    <m/>
    <n v="2024"/>
    <x v="11"/>
    <n v="2"/>
    <n v="1"/>
    <s v="Weekday"/>
    <m/>
  </r>
  <r>
    <s v="WEB-9499"/>
    <d v="2023-12-07T00:00:00"/>
    <s v="Sanjay Mehta"/>
    <s v="Pune"/>
    <s v="Home &amp; Kitchen"/>
    <s v="Table Lamp"/>
    <n v="3"/>
    <n v="1364.52"/>
    <s v="Upi"/>
    <s v="Delivered"/>
    <n v="3"/>
    <n v="4093.56"/>
    <m/>
    <m/>
    <m/>
    <m/>
    <m/>
    <m/>
    <s v="Completed"/>
    <s v="Yes"/>
    <s v="No"/>
    <m/>
    <n v="595"/>
    <n v="444"/>
    <n v="1463424.4009529033"/>
    <n v="118285.78776560788"/>
    <n v="3.8140589569160999"/>
    <s v="Table Lamp"/>
    <s v="Home &amp; Kitchen"/>
    <s v="Home &amp; Kitchen"/>
    <s v="Home &amp; Kitchen"/>
    <s v="Home &amp; Kitchen"/>
    <n v="32"/>
    <s v="Home &amp; Kitchen"/>
    <m/>
    <n v="2023"/>
    <x v="10"/>
    <n v="7"/>
    <n v="5"/>
    <s v="Weekend"/>
    <m/>
  </r>
  <r>
    <s v="WEB-8092"/>
    <d v="2025-02-01T00:00:00"/>
    <s v="Ananya Singh"/>
    <s v="Bengaluru"/>
    <s v="Beauty"/>
    <s v="Hair Oil"/>
    <n v="1"/>
    <n v="1343.46"/>
    <s v="Debit Card"/>
    <s v="Delivered"/>
    <m/>
    <n v="1343.46"/>
    <m/>
    <m/>
    <m/>
    <m/>
    <m/>
    <m/>
    <s v="Completed"/>
    <s v="Yes"/>
    <s v="No"/>
    <m/>
    <n v="567"/>
    <n v="440"/>
    <n v="1098537.4901531704"/>
    <n v="96724.388030634553"/>
    <n v="3.9001122334455669"/>
    <s v="Hair Oil"/>
    <s v="Beauty"/>
    <s v="Beauty"/>
    <s v="Beauty"/>
    <s v="Beauty"/>
    <n v="70"/>
    <s v="Beauty"/>
    <m/>
    <n v="2025"/>
    <x v="0"/>
    <n v="1"/>
    <n v="7"/>
    <s v="Weekend"/>
    <m/>
  </r>
  <r>
    <s v="WEB-5589"/>
    <d v="2024-04-19T00:00:00"/>
    <s v="Aditya Nair"/>
    <s v="Hyderabad"/>
    <s v="Books"/>
    <s v="Cookbook"/>
    <n v="1"/>
    <n v="530.44000000000005"/>
    <s v="Upi"/>
    <s v="Delivered"/>
    <n v="3"/>
    <n v="530.44000000000005"/>
    <m/>
    <m/>
    <m/>
    <m/>
    <m/>
    <m/>
    <s v="Completed"/>
    <s v="No"/>
    <s v="No"/>
    <m/>
    <n v="559"/>
    <n v="408"/>
    <n v="594714.6477588166"/>
    <n v="60882.938065984097"/>
    <n v="3.804733727810651"/>
    <s v="Cookbook"/>
    <s v="Books"/>
    <s v="Books"/>
    <s v="Books"/>
    <s v="Books"/>
    <n v="4"/>
    <s v="Books"/>
    <m/>
    <n v="2024"/>
    <x v="7"/>
    <n v="19"/>
    <n v="6"/>
    <s v="Weekday"/>
    <m/>
  </r>
  <r>
    <s v="WEB-6968"/>
    <d v="2025-06-10T00:00:00"/>
    <s v="Rahul Pillai"/>
    <s v="Delhi"/>
    <s v="Fashion"/>
    <s v="Men'S T-Shirt"/>
    <n v="1"/>
    <n v="2422.34"/>
    <s v="Upi"/>
    <s v="Delivered"/>
    <n v="4"/>
    <n v="2422.34"/>
    <m/>
    <m/>
    <m/>
    <m/>
    <m/>
    <m/>
    <s v="Completed"/>
    <s v="Yes"/>
    <s v="No"/>
    <m/>
    <n v="573"/>
    <n v="450"/>
    <n v="1892867.2841657216"/>
    <n v="199432.98236095349"/>
    <n v="3.8949824970828471"/>
    <s v="Men'S T-Shirt"/>
    <s v="Fashion"/>
    <s v="Fashion"/>
    <s v="Fashion"/>
    <s v="Fashion"/>
    <n v="55"/>
    <s v="Fashion"/>
    <m/>
    <n v="2025"/>
    <x v="11"/>
    <n v="10"/>
    <n v="3"/>
    <s v="Weekday"/>
    <m/>
  </r>
  <r>
    <s v="WEB-7534"/>
    <d v="2023-04-25T00:00:00"/>
    <s v="Neha Gupta"/>
    <s v="Chennai"/>
    <s v="Books"/>
    <s v="Self-Help Book"/>
    <n v="1"/>
    <n v="304.32"/>
    <s v="Debit Card"/>
    <s v="Delivered"/>
    <n v="1"/>
    <n v="304.32"/>
    <m/>
    <m/>
    <m/>
    <m/>
    <m/>
    <m/>
    <s v="Completed"/>
    <s v="No"/>
    <s v="No"/>
    <m/>
    <n v="558"/>
    <n v="430"/>
    <n v="594714.6477588166"/>
    <n v="60882.938065984097"/>
    <n v="3.804733727810651"/>
    <s v="Self-Help Book"/>
    <s v="Books"/>
    <s v="Books"/>
    <s v="Books"/>
    <s v="Books"/>
    <n v="19"/>
    <s v="Books"/>
    <m/>
    <n v="2023"/>
    <x v="7"/>
    <n v="25"/>
    <n v="3"/>
    <s v="Weekday"/>
    <m/>
  </r>
  <r>
    <s v="WEB-6538"/>
    <d v="2024-04-19T00:00:00"/>
    <s v="Kavya Sharma"/>
    <s v="Hyderabad"/>
    <s v="Electronics"/>
    <s v="Power Bank 10000Mah"/>
    <n v="1"/>
    <n v="1314.4"/>
    <s v="Debit Card"/>
    <s v="Cancelled"/>
    <n v="3"/>
    <n v="1314.4"/>
    <m/>
    <m/>
    <m/>
    <m/>
    <m/>
    <m/>
    <s v="Lost Sale"/>
    <s v="No"/>
    <s v="Yes"/>
    <m/>
    <n v="559"/>
    <n v="408"/>
    <n v="2759712.3299794244"/>
    <n v="330643.50635802455"/>
    <n v="3.8641711229946525"/>
    <s v="Power Bank 10000Mah"/>
    <s v="Electronics"/>
    <s v="Electronics"/>
    <s v="Electronics"/>
    <s v="Electronics"/>
    <n v="3"/>
    <s v="Electronics"/>
    <m/>
    <n v="2024"/>
    <x v="7"/>
    <n v="19"/>
    <n v="6"/>
    <s v="Weekday"/>
    <m/>
  </r>
  <r>
    <s v="WEB-9479"/>
    <d v="2023-10-12T00:00:00"/>
    <s v="Ishaan Pillai"/>
    <s v="Mumbai"/>
    <s v="Beauty"/>
    <s v="Lipstick"/>
    <n v="1"/>
    <n v="416.61"/>
    <s v="Debit Card"/>
    <s v="Delivered"/>
    <n v="3"/>
    <n v="416.61"/>
    <m/>
    <m/>
    <m/>
    <m/>
    <m/>
    <m/>
    <s v="Completed"/>
    <s v="No"/>
    <s v="No"/>
    <m/>
    <n v="619"/>
    <n v="468"/>
    <n v="1098537.4901531704"/>
    <n v="96724.388030634553"/>
    <n v="3.9001122334455669"/>
    <s v="Lipstick"/>
    <s v="Beauty"/>
    <s v="Beauty"/>
    <s v="Beauty"/>
    <s v="Beauty"/>
    <n v="10"/>
    <s v="Beauty"/>
    <m/>
    <n v="2023"/>
    <x v="8"/>
    <n v="12"/>
    <n v="5"/>
    <s v="Weekday"/>
    <m/>
  </r>
  <r>
    <s v="WEB-7082"/>
    <d v="2025-02-02T00:00:00"/>
    <s v="Aditya Rao"/>
    <s v="Mumbai"/>
    <s v="Fashion"/>
    <s v="Women'S Kurti"/>
    <n v="1"/>
    <n v="2153.4299999999998"/>
    <s v="Net Banking"/>
    <s v="Returned"/>
    <n v="5"/>
    <n v="2153.4299999999998"/>
    <m/>
    <m/>
    <m/>
    <m/>
    <m/>
    <m/>
    <s v="Completed"/>
    <s v="No"/>
    <s v="No"/>
    <m/>
    <n v="619"/>
    <n v="468"/>
    <n v="1892867.2841657216"/>
    <n v="199432.98236095349"/>
    <n v="3.8949824970828471"/>
    <s v="Women'S Kurti"/>
    <s v="Fashion"/>
    <s v="Fashion"/>
    <s v="Fashion"/>
    <s v="Fashion"/>
    <n v="15"/>
    <s v="Fashion"/>
    <m/>
    <n v="2025"/>
    <x v="0"/>
    <n v="2"/>
    <n v="1"/>
    <s v="Weekday"/>
    <m/>
  </r>
  <r>
    <s v="WEB-6869"/>
    <d v="2023-10-11T00:00:00"/>
    <s v="Simran Das"/>
    <s v="Bengaluru"/>
    <s v="Books"/>
    <s v="Fiction Novel"/>
    <n v="1"/>
    <n v="674.78"/>
    <s v="Debit Card"/>
    <s v="Delivered"/>
    <m/>
    <n v="674.78"/>
    <m/>
    <m/>
    <m/>
    <m/>
    <m/>
    <m/>
    <s v="Completed"/>
    <s v="No"/>
    <s v="No"/>
    <m/>
    <n v="567"/>
    <n v="440"/>
    <n v="594714.6477588166"/>
    <n v="60882.938065984097"/>
    <n v="3.804733727810651"/>
    <s v="Fiction Novel"/>
    <s v="Books"/>
    <s v="Books"/>
    <s v="Books"/>
    <s v="Books"/>
    <n v="11"/>
    <s v="Books"/>
    <m/>
    <n v="2023"/>
    <x v="8"/>
    <n v="11"/>
    <n v="4"/>
    <s v="Weekday"/>
    <m/>
  </r>
  <r>
    <s v="WEB-7237"/>
    <d v="2023-10-27T00:00:00"/>
    <s v="Aditya Gupta"/>
    <s v="Bengaluru"/>
    <s v="Home &amp; Kitchen"/>
    <s v="Led Bulb Pack"/>
    <n v="1"/>
    <n v="524.37"/>
    <s v="Net Banking"/>
    <s v="Delivered"/>
    <n v="4"/>
    <n v="524.37"/>
    <m/>
    <m/>
    <m/>
    <m/>
    <m/>
    <m/>
    <s v="Completed"/>
    <s v="No"/>
    <s v="No"/>
    <m/>
    <n v="567"/>
    <n v="440"/>
    <n v="1463424.4009529033"/>
    <n v="118285.78776560788"/>
    <n v="3.8140589569160999"/>
    <s v="Led Bulb Pack"/>
    <s v="Home &amp; Kitchen"/>
    <s v="Home &amp; Kitchen"/>
    <s v="Home &amp; Kitchen"/>
    <s v="Home &amp; Kitchen"/>
    <n v="76"/>
    <s v="Home &amp; Kitchen"/>
    <m/>
    <n v="2023"/>
    <x v="8"/>
    <n v="27"/>
    <n v="6"/>
    <s v="Weekday"/>
    <m/>
  </r>
  <r>
    <s v="WEB-7686"/>
    <d v="2025-03-18T00:00:00"/>
    <s v="Rohan Kapoor"/>
    <s v="Pune"/>
    <s v="Electronics"/>
    <s v="Usb Cable"/>
    <n v="1"/>
    <n v="2587.2199999999998"/>
    <s v="Credit Card"/>
    <s v="Pending"/>
    <n v="5"/>
    <n v="2587.2199999999998"/>
    <m/>
    <m/>
    <m/>
    <m/>
    <m/>
    <m/>
    <s v="Pending"/>
    <s v="No"/>
    <s v="Yes"/>
    <m/>
    <n v="595"/>
    <n v="444"/>
    <n v="2759712.3299794244"/>
    <n v="330643.50635802455"/>
    <n v="3.8641711229946525"/>
    <s v="Usb Cable"/>
    <s v="Electronics"/>
    <s v="Electronics"/>
    <s v="Electronics"/>
    <s v="Electronics"/>
    <n v="13"/>
    <s v="Electronics"/>
    <m/>
    <n v="2025"/>
    <x v="4"/>
    <n v="18"/>
    <n v="3"/>
    <s v="Weekday"/>
    <m/>
  </r>
  <r>
    <s v="WEB-8378"/>
    <d v="2023-02-05T00:00:00"/>
    <s v="Sanjay Menon"/>
    <s v="Chennai"/>
    <s v="Home &amp; Kitchen"/>
    <s v="Water Bottle"/>
    <n v="1"/>
    <n v="711.54"/>
    <s v="Debit Card"/>
    <s v="Delivered"/>
    <n v="3"/>
    <n v="711.54"/>
    <m/>
    <m/>
    <m/>
    <m/>
    <m/>
    <m/>
    <s v="Completed"/>
    <s v="No"/>
    <s v="No"/>
    <m/>
    <n v="558"/>
    <n v="430"/>
    <n v="1463424.4009529033"/>
    <n v="118285.78776560788"/>
    <n v="3.8140589569160999"/>
    <s v="Water Bottle"/>
    <s v="Home &amp; Kitchen"/>
    <s v="Home &amp; Kitchen"/>
    <s v="Home &amp; Kitchen"/>
    <s v="Home &amp; Kitchen"/>
    <n v="2"/>
    <s v="Home &amp; Kitchen"/>
    <m/>
    <n v="2023"/>
    <x v="0"/>
    <n v="5"/>
    <n v="1"/>
    <s v="Weekday"/>
    <m/>
  </r>
  <r>
    <s v="WEB-5537"/>
    <d v="2024-06-07T00:00:00"/>
    <s v="Rohan Patel"/>
    <s v="Hyderabad"/>
    <s v="Electronics"/>
    <s v="Power Bank 10000Mah"/>
    <n v="1"/>
    <n v="2545.16"/>
    <s v="Upi"/>
    <s v="Delivered"/>
    <n v="1"/>
    <n v="2545.16"/>
    <m/>
    <m/>
    <m/>
    <m/>
    <m/>
    <m/>
    <s v="Completed"/>
    <s v="Yes"/>
    <s v="No"/>
    <m/>
    <n v="559"/>
    <n v="408"/>
    <n v="2759712.3299794244"/>
    <n v="330643.50635802455"/>
    <n v="3.8641711229946525"/>
    <s v="Power Bank 10000Mah"/>
    <s v="Electronics"/>
    <s v="Electronics"/>
    <s v="Electronics"/>
    <s v="Electronics"/>
    <n v="3"/>
    <s v="Electronics"/>
    <m/>
    <n v="2024"/>
    <x v="11"/>
    <n v="7"/>
    <n v="6"/>
    <s v="Weekend"/>
    <m/>
  </r>
  <r>
    <s v="WEB-7645"/>
    <d v="2025-04-03T00:00:00"/>
    <s v="Aarav Pillai"/>
    <s v="Bengaluru"/>
    <s v="Beauty"/>
    <s v="Face Cream"/>
    <n v="1"/>
    <n v="300.63"/>
    <s v="Net Banking"/>
    <s v="Delivered"/>
    <m/>
    <n v="300.63"/>
    <m/>
    <m/>
    <m/>
    <m/>
    <m/>
    <m/>
    <s v="Completed"/>
    <s v="No"/>
    <s v="No"/>
    <m/>
    <n v="567"/>
    <n v="440"/>
    <n v="1098537.4901531704"/>
    <n v="96724.388030634553"/>
    <n v="3.9001122334455669"/>
    <s v="Face Cream"/>
    <s v="Beauty"/>
    <s v="Beauty"/>
    <s v="Beauty"/>
    <s v="Beauty"/>
    <n v="80"/>
    <s v="Beauty"/>
    <m/>
    <n v="2025"/>
    <x v="7"/>
    <n v="3"/>
    <n v="5"/>
    <s v="Weekday"/>
    <m/>
  </r>
  <r>
    <s v="WEB-8859"/>
    <d v="2024-03-30T00:00:00"/>
    <s v="Kavya Reddy"/>
    <s v="Ahmedabad"/>
    <s v="Beauty"/>
    <s v="Perfume 50Ml"/>
    <n v="1"/>
    <n v="1030.81"/>
    <s v="Net Banking"/>
    <s v="Delivered"/>
    <n v="5"/>
    <n v="1030.81"/>
    <m/>
    <m/>
    <m/>
    <m/>
    <m/>
    <m/>
    <s v="Completed"/>
    <s v="Yes"/>
    <s v="No"/>
    <m/>
    <n v="589"/>
    <n v="426"/>
    <n v="1098537.4901531704"/>
    <n v="96724.388030634553"/>
    <n v="3.9001122334455669"/>
    <s v="Perfume 50Ml"/>
    <s v="Beauty"/>
    <s v="Beauty"/>
    <s v="Beauty"/>
    <s v="Beauty"/>
    <n v="18"/>
    <s v="Beauty"/>
    <m/>
    <n v="2024"/>
    <x v="4"/>
    <n v="30"/>
    <n v="7"/>
    <s v="Weekday"/>
    <m/>
  </r>
  <r>
    <s v="WEB-8307"/>
    <d v="2023-03-12T00:00:00"/>
    <s v="Rohan Singh"/>
    <s v="Delhi"/>
    <s v="Electronics"/>
    <s v="Wireless Earbuds"/>
    <n v="1"/>
    <n v="2740.07"/>
    <s v="Cash On Delivery"/>
    <s v="Delivered"/>
    <n v="4"/>
    <n v="2740.07"/>
    <m/>
    <m/>
    <m/>
    <m/>
    <m/>
    <m/>
    <s v="Completed"/>
    <s v="Yes"/>
    <s v="No"/>
    <m/>
    <n v="573"/>
    <n v="450"/>
    <n v="2759712.3299794244"/>
    <n v="330643.50635802455"/>
    <n v="3.8641711229946525"/>
    <s v="Wireless Earbuds"/>
    <s v="Electronics"/>
    <s v="Electronics"/>
    <s v="Electronics"/>
    <s v="Electronics"/>
    <n v="12"/>
    <s v="Electronics"/>
    <m/>
    <n v="2023"/>
    <x v="4"/>
    <n v="12"/>
    <n v="1"/>
    <s v="Weekday"/>
    <m/>
  </r>
  <r>
    <s v="WEB-5833"/>
    <d v="2025-05-25T00:00:00"/>
    <s v="Vivaan Verma"/>
    <s v="Not Provided"/>
    <s v="Fashion"/>
    <s v="Women'S Kurti"/>
    <n v="1"/>
    <n v="2384.13"/>
    <s v="Cash On Delivery"/>
    <s v="Returned"/>
    <n v="5"/>
    <n v="2384.13"/>
    <m/>
    <m/>
    <m/>
    <m/>
    <m/>
    <m/>
    <s v="Completed"/>
    <s v="No"/>
    <s v="No"/>
    <m/>
    <n v="50"/>
    <n v="37"/>
    <n v="1892867.2841657216"/>
    <n v="199432.98236095349"/>
    <n v="3.8949824970828471"/>
    <s v="Women'S Kurti"/>
    <s v="Fashion"/>
    <s v="Fashion"/>
    <s v="Fashion"/>
    <s v="Fashion"/>
    <n v="15"/>
    <s v="Fashion"/>
    <m/>
    <n v="2025"/>
    <x v="6"/>
    <n v="25"/>
    <n v="1"/>
    <s v="Weekday"/>
    <m/>
  </r>
  <r>
    <s v="WEB-7044"/>
    <d v="2024-01-03T00:00:00"/>
    <s v="Neha Khan"/>
    <s v="Kolkata"/>
    <s v="Electronics"/>
    <s v="Usb Cable"/>
    <n v="1"/>
    <n v="1696.34"/>
    <s v="Unknown"/>
    <s v="Delivered"/>
    <n v="5"/>
    <n v="1696.34"/>
    <m/>
    <m/>
    <m/>
    <m/>
    <m/>
    <m/>
    <s v="Completed"/>
    <s v="Yes"/>
    <s v="No"/>
    <m/>
    <n v="590"/>
    <n v="451"/>
    <n v="2759712.3299794244"/>
    <n v="330643.50635802455"/>
    <n v="3.8641711229946525"/>
    <s v="Usb Cable"/>
    <s v="Electronics"/>
    <s v="Electronics"/>
    <s v="Electronics"/>
    <s v="Electronics"/>
    <n v="13"/>
    <s v="Electronics"/>
    <m/>
    <n v="2024"/>
    <x v="5"/>
    <n v="3"/>
    <n v="4"/>
    <s v="Weekday"/>
    <m/>
  </r>
  <r>
    <s v="WEB-5930"/>
    <d v="2023-02-07T00:00:00"/>
    <s v="Vikram Rao"/>
    <s v="Mumbai"/>
    <s v="Fashion"/>
    <s v="Women'S Kurti"/>
    <n v="2"/>
    <n v="1931.94"/>
    <s v="Net Banking"/>
    <s v="Delivered"/>
    <n v="4"/>
    <n v="3863.88"/>
    <m/>
    <m/>
    <m/>
    <m/>
    <m/>
    <m/>
    <s v="Completed"/>
    <s v="Yes"/>
    <s v="No"/>
    <m/>
    <n v="619"/>
    <n v="468"/>
    <n v="1892867.2841657216"/>
    <n v="199432.98236095349"/>
    <n v="3.8949824970828471"/>
    <s v="Women'S Kurti"/>
    <s v="Fashion"/>
    <s v="Fashion"/>
    <s v="Fashion"/>
    <s v="Fashion"/>
    <n v="15"/>
    <s v="Fashion"/>
    <m/>
    <n v="2023"/>
    <x v="0"/>
    <n v="7"/>
    <n v="3"/>
    <s v="Weekend"/>
    <m/>
  </r>
  <r>
    <s v="WEB-6294"/>
    <d v="2024-09-05T00:00:00"/>
    <s v="Rahul Pillai"/>
    <s v="Ahmedabad"/>
    <s v="Books"/>
    <s v="Notebook Set"/>
    <n v="1"/>
    <n v="638.13"/>
    <s v="Cash On Delivery"/>
    <s v="Pending"/>
    <n v="5"/>
    <n v="638.13"/>
    <m/>
    <m/>
    <m/>
    <m/>
    <m/>
    <m/>
    <s v="Pending"/>
    <s v="No"/>
    <s v="Yes"/>
    <m/>
    <n v="589"/>
    <n v="426"/>
    <n v="594714.6477588166"/>
    <n v="60882.938065984097"/>
    <n v="3.804733727810651"/>
    <s v="Notebook Set"/>
    <s v="Books"/>
    <s v="Books"/>
    <s v="Books"/>
    <s v="Books"/>
    <n v="20"/>
    <s v="Books"/>
    <m/>
    <n v="2024"/>
    <x v="1"/>
    <n v="5"/>
    <n v="5"/>
    <s v="Weekday"/>
    <m/>
  </r>
  <r>
    <s v="WEB-8945"/>
    <d v="2024-07-20T00:00:00"/>
    <s v="Meera Kapoor"/>
    <s v="Delhi"/>
    <s v="Beauty"/>
    <s v="Hair Oil"/>
    <n v="1"/>
    <n v="921.65"/>
    <s v="Net Banking"/>
    <s v="Delivered"/>
    <n v="4"/>
    <n v="921.65"/>
    <m/>
    <m/>
    <m/>
    <m/>
    <m/>
    <m/>
    <s v="Completed"/>
    <s v="No"/>
    <s v="No"/>
    <m/>
    <n v="573"/>
    <n v="450"/>
    <n v="1098537.4901531704"/>
    <n v="96724.388030634553"/>
    <n v="3.9001122334455669"/>
    <s v="Hair Oil"/>
    <s v="Beauty"/>
    <s v="Beauty"/>
    <s v="Beauty"/>
    <s v="Beauty"/>
    <n v="70"/>
    <s v="Beauty"/>
    <m/>
    <n v="2024"/>
    <x v="2"/>
    <n v="20"/>
    <n v="7"/>
    <s v="Weekday"/>
    <m/>
  </r>
  <r>
    <s v="WEB-6312"/>
    <d v="2024-12-22T00:00:00"/>
    <s v="Kavya Kumar"/>
    <s v="Delhi"/>
    <s v="Fashion"/>
    <s v="Women'S Kurti"/>
    <n v="3"/>
    <n v="322.04000000000002"/>
    <s v="Cash On Delivery"/>
    <s v="Delivered"/>
    <n v="4"/>
    <n v="966.12000000000012"/>
    <m/>
    <m/>
    <m/>
    <m/>
    <m/>
    <m/>
    <s v="Completed"/>
    <s v="No"/>
    <s v="No"/>
    <m/>
    <n v="573"/>
    <n v="450"/>
    <n v="1892867.2841657216"/>
    <n v="199432.98236095349"/>
    <n v="3.8949824970828471"/>
    <s v="Women'S Kurti"/>
    <s v="Fashion"/>
    <s v="Fashion"/>
    <s v="Fashion"/>
    <s v="Fashion"/>
    <n v="15"/>
    <s v="Fashion"/>
    <m/>
    <n v="2024"/>
    <x v="10"/>
    <n v="22"/>
    <n v="1"/>
    <s v="Weekday"/>
    <m/>
  </r>
  <r>
    <s v="WEB-7604"/>
    <d v="2023-03-23T00:00:00"/>
    <s v="Ananya Khan"/>
    <s v="Kolkata"/>
    <s v="Fashion"/>
    <s v="Running Shoes"/>
    <n v="1"/>
    <n v="801.21"/>
    <s v="Net Banking"/>
    <s v="Delivered"/>
    <n v="5"/>
    <n v="801.21"/>
    <m/>
    <m/>
    <m/>
    <m/>
    <m/>
    <m/>
    <s v="Completed"/>
    <s v="No"/>
    <s v="No"/>
    <m/>
    <n v="590"/>
    <n v="451"/>
    <n v="1892867.2841657216"/>
    <n v="199432.98236095349"/>
    <n v="3.8949824970828471"/>
    <s v="Running Shoes"/>
    <s v="Fashion"/>
    <s v="Fashion"/>
    <s v="Fashion"/>
    <s v="Fashion"/>
    <n v="45"/>
    <s v="Fashion"/>
    <m/>
    <n v="2023"/>
    <x v="4"/>
    <n v="23"/>
    <n v="5"/>
    <s v="Weekday"/>
    <m/>
  </r>
  <r>
    <s v="WEB-6914"/>
    <d v="2025-02-22T00:00:00"/>
    <s v="Tanya Kumar"/>
    <s v="Delhi"/>
    <s v="Beauty"/>
    <s v="Hair Oil"/>
    <n v="1"/>
    <n v="1119.18"/>
    <s v="Upi"/>
    <s v="Delivered"/>
    <n v="4"/>
    <n v="1119.18"/>
    <m/>
    <m/>
    <m/>
    <m/>
    <m/>
    <m/>
    <s v="Completed"/>
    <s v="Yes"/>
    <s v="No"/>
    <m/>
    <n v="573"/>
    <n v="450"/>
    <n v="1098537.4901531704"/>
    <n v="96724.388030634553"/>
    <n v="3.9001122334455669"/>
    <s v="Hair Oil"/>
    <s v="Beauty"/>
    <s v="Beauty"/>
    <s v="Beauty"/>
    <s v="Beauty"/>
    <n v="70"/>
    <s v="Beauty"/>
    <m/>
    <n v="2025"/>
    <x v="0"/>
    <n v="22"/>
    <n v="7"/>
    <s v="Weekday"/>
    <m/>
  </r>
  <r>
    <s v="WEB-7328"/>
    <d v="2024-11-24T00:00:00"/>
    <s v="Aditya Singh"/>
    <s v="Chennai"/>
    <s v="Books"/>
    <s v="Kids Story Book"/>
    <n v="1"/>
    <n v="762.58"/>
    <s v="Upi"/>
    <s v="Delivered"/>
    <n v="4"/>
    <n v="762.58"/>
    <m/>
    <m/>
    <m/>
    <m/>
    <m/>
    <m/>
    <s v="Completed"/>
    <s v="No"/>
    <s v="No"/>
    <m/>
    <n v="558"/>
    <n v="430"/>
    <n v="594714.6477588166"/>
    <n v="60882.938065984097"/>
    <n v="3.804733727810651"/>
    <s v="Kids Story Book"/>
    <s v="Books"/>
    <s v="Books"/>
    <s v="Books"/>
    <s v="Books"/>
    <n v="23"/>
    <s v="Books"/>
    <m/>
    <n v="2024"/>
    <x v="3"/>
    <n v="24"/>
    <n v="1"/>
    <s v="Weekday"/>
    <m/>
  </r>
  <r>
    <s v="WEB-6409"/>
    <d v="2025-01-23T00:00:00"/>
    <s v="Arjun Sharma"/>
    <s v="Ahmedabad"/>
    <s v="Beauty"/>
    <s v="Lipstick"/>
    <n v="1"/>
    <n v="252.03"/>
    <s v="Net Banking"/>
    <s v="Pending"/>
    <n v="3"/>
    <n v="252.03"/>
    <m/>
    <m/>
    <m/>
    <m/>
    <m/>
    <m/>
    <s v="Pending"/>
    <s v="No"/>
    <s v="Yes"/>
    <m/>
    <n v="589"/>
    <n v="426"/>
    <n v="1098537.4901531704"/>
    <n v="96724.388030634553"/>
    <n v="3.9001122334455669"/>
    <s v="Lipstick"/>
    <s v="Beauty"/>
    <s v="Beauty"/>
    <s v="Beauty"/>
    <s v="Beauty"/>
    <n v="10"/>
    <s v="Beauty"/>
    <m/>
    <n v="2025"/>
    <x v="5"/>
    <n v="23"/>
    <n v="5"/>
    <s v="Weekday"/>
    <m/>
  </r>
  <r>
    <s v="WEB-8432"/>
    <d v="2024-09-06T00:00:00"/>
    <s v="Kavya Khan"/>
    <s v="Hyderabad"/>
    <s v="Fashion"/>
    <s v="Running Shoes"/>
    <n v="1"/>
    <n v="717.19"/>
    <s v="Cash On Delivery"/>
    <s v="Delivered"/>
    <n v="2"/>
    <n v="717.19"/>
    <m/>
    <m/>
    <m/>
    <m/>
    <m/>
    <m/>
    <s v="Completed"/>
    <s v="No"/>
    <s v="No"/>
    <m/>
    <n v="559"/>
    <n v="408"/>
    <n v="1892867.2841657216"/>
    <n v="199432.98236095349"/>
    <n v="3.8949824970828471"/>
    <s v="Running Shoes"/>
    <s v="Fashion"/>
    <s v="Fashion"/>
    <s v="Fashion"/>
    <s v="Fashion"/>
    <n v="45"/>
    <s v="Fashion"/>
    <m/>
    <n v="2024"/>
    <x v="1"/>
    <n v="6"/>
    <n v="6"/>
    <s v="Weekday"/>
    <m/>
  </r>
  <r>
    <s v="WEB-5279"/>
    <d v="2025-02-07T00:00:00"/>
    <s v="Saanvi Reddy"/>
    <s v="Delhi"/>
    <s v="Home &amp; Kitchen"/>
    <s v="Led Bulb Pack"/>
    <n v="2"/>
    <n v="229.97"/>
    <s v="Credit Card"/>
    <s v="Delivered"/>
    <n v="5"/>
    <n v="459.94"/>
    <m/>
    <m/>
    <m/>
    <m/>
    <m/>
    <m/>
    <s v="Completed"/>
    <s v="No"/>
    <s v="No"/>
    <m/>
    <n v="573"/>
    <n v="450"/>
    <n v="1463424.4009529033"/>
    <n v="118285.78776560788"/>
    <n v="3.8140589569160999"/>
    <s v="Led Bulb Pack"/>
    <s v="Home &amp; Kitchen"/>
    <s v="Home &amp; Kitchen"/>
    <s v="Home &amp; Kitchen"/>
    <s v="Home &amp; Kitchen"/>
    <n v="76"/>
    <s v="Home &amp; Kitchen"/>
    <m/>
    <n v="2025"/>
    <x v="0"/>
    <n v="7"/>
    <n v="6"/>
    <s v="Weekend"/>
    <m/>
  </r>
  <r>
    <s v="WEB-9469"/>
    <d v="2023-02-26T00:00:00"/>
    <s v="Sanjay Nair"/>
    <s v="Pune"/>
    <s v="Home &amp; Kitchen"/>
    <s v="Storage Box"/>
    <n v="1"/>
    <n v="1971.71"/>
    <s v="Cash On Delivery"/>
    <s v="Delivered"/>
    <n v="5"/>
    <n v="1971.71"/>
    <m/>
    <m/>
    <m/>
    <m/>
    <m/>
    <m/>
    <s v="Completed"/>
    <s v="Yes"/>
    <s v="No"/>
    <m/>
    <n v="595"/>
    <n v="444"/>
    <n v="1463424.4009529033"/>
    <n v="118285.78776560788"/>
    <n v="3.8140589569160999"/>
    <s v="Storage Box"/>
    <s v="Home &amp; Kitchen"/>
    <s v="Home &amp; Kitchen"/>
    <s v="Home &amp; Kitchen"/>
    <s v="Home &amp; Kitchen"/>
    <n v="8"/>
    <s v="Home &amp; Kitchen"/>
    <m/>
    <n v="2023"/>
    <x v="0"/>
    <n v="26"/>
    <n v="1"/>
    <s v="Weekday"/>
    <m/>
  </r>
  <r>
    <s v="WEB-7619"/>
    <d v="2023-01-11T00:00:00"/>
    <s v="Kavya Patel"/>
    <s v="Pune"/>
    <s v="Beauty"/>
    <s v="Lipstick"/>
    <n v="2"/>
    <n v="650.24"/>
    <s v="Cash On Delivery"/>
    <s v="Pending"/>
    <n v="4"/>
    <n v="1300.48"/>
    <m/>
    <m/>
    <m/>
    <m/>
    <m/>
    <m/>
    <s v="Pending"/>
    <s v="No"/>
    <s v="Yes"/>
    <m/>
    <n v="595"/>
    <n v="444"/>
    <n v="1098537.4901531704"/>
    <n v="96724.388030634553"/>
    <n v="3.9001122334455669"/>
    <s v="Lipstick"/>
    <s v="Beauty"/>
    <s v="Beauty"/>
    <s v="Beauty"/>
    <s v="Beauty"/>
    <n v="10"/>
    <s v="Beauty"/>
    <m/>
    <n v="2023"/>
    <x v="5"/>
    <n v="11"/>
    <n v="4"/>
    <s v="Weekday"/>
    <m/>
  </r>
  <r>
    <s v="WEB-7075"/>
    <d v="2023-11-21T00:00:00"/>
    <s v="Vikram Sharma"/>
    <s v="Kolkata"/>
    <s v="Electronics"/>
    <s v="Wireless Earbuds"/>
    <n v="2"/>
    <n v="2253.37"/>
    <s v="Net Banking"/>
    <s v="Cancelled"/>
    <n v="3"/>
    <n v="4506.74"/>
    <m/>
    <m/>
    <m/>
    <m/>
    <m/>
    <m/>
    <s v="Lost Sale"/>
    <s v="No"/>
    <s v="Yes"/>
    <m/>
    <n v="590"/>
    <n v="451"/>
    <n v="2759712.3299794244"/>
    <n v="330643.50635802455"/>
    <n v="3.8641711229946525"/>
    <s v="Wireless Earbuds"/>
    <s v="Electronics"/>
    <s v="Electronics"/>
    <s v="Electronics"/>
    <s v="Electronics"/>
    <n v="12"/>
    <s v="Electronics"/>
    <m/>
    <n v="2023"/>
    <x v="3"/>
    <n v="21"/>
    <n v="3"/>
    <s v="Weekday"/>
    <m/>
  </r>
  <r>
    <s v="WEB-9652"/>
    <d v="2024-09-21T00:00:00"/>
    <s v="Meera Gupta"/>
    <s v="Mumbai"/>
    <s v="Books"/>
    <s v="Notebook Set"/>
    <n v="1"/>
    <n v="492.05"/>
    <s v="Net Banking"/>
    <s v="Pending"/>
    <m/>
    <n v="492.05"/>
    <m/>
    <m/>
    <m/>
    <m/>
    <m/>
    <m/>
    <s v="Pending"/>
    <s v="No"/>
    <s v="Yes"/>
    <m/>
    <n v="619"/>
    <n v="468"/>
    <n v="594714.6477588166"/>
    <n v="60882.938065984097"/>
    <n v="3.804733727810651"/>
    <s v="Notebook Set"/>
    <s v="Books"/>
    <s v="Books"/>
    <s v="Books"/>
    <s v="Books"/>
    <n v="20"/>
    <s v="Books"/>
    <m/>
    <n v="2024"/>
    <x v="1"/>
    <n v="21"/>
    <n v="7"/>
    <s v="Weekday"/>
    <m/>
  </r>
  <r>
    <s v="WEB-6094"/>
    <d v="2023-01-31T00:00:00"/>
    <s v="Arjun Iyer"/>
    <s v="Hyderabad"/>
    <s v="Books"/>
    <s v="Kids Story Book"/>
    <n v="1"/>
    <n v="524.83000000000004"/>
    <s v="Net Banking"/>
    <s v="Pending"/>
    <n v="3"/>
    <n v="524.83000000000004"/>
    <m/>
    <m/>
    <m/>
    <m/>
    <m/>
    <m/>
    <s v="Pending"/>
    <s v="No"/>
    <s v="Yes"/>
    <m/>
    <n v="559"/>
    <n v="408"/>
    <n v="594714.6477588166"/>
    <n v="60882.938065984097"/>
    <n v="3.804733727810651"/>
    <s v="Kids Story Book"/>
    <s v="Books"/>
    <s v="Books"/>
    <s v="Books"/>
    <s v="Books"/>
    <n v="23"/>
    <s v="Books"/>
    <m/>
    <n v="2023"/>
    <x v="5"/>
    <n v="31"/>
    <n v="3"/>
    <s v="Weekday"/>
    <m/>
  </r>
  <r>
    <s v="WEB-6924"/>
    <d v="2025-03-28T00:00:00"/>
    <s v="Vikram Patel"/>
    <s v="Ahmedabad"/>
    <s v="Electronics"/>
    <s v="Wireless Earbuds"/>
    <n v="2"/>
    <n v="1007.3"/>
    <s v="Credit Card"/>
    <s v="Pending"/>
    <n v="4"/>
    <n v="2014.6"/>
    <m/>
    <m/>
    <m/>
    <m/>
    <m/>
    <m/>
    <s v="Pending"/>
    <s v="No"/>
    <s v="Yes"/>
    <m/>
    <n v="589"/>
    <n v="426"/>
    <n v="2759712.3299794244"/>
    <n v="330643.50635802455"/>
    <n v="3.8641711229946525"/>
    <s v="Wireless Earbuds"/>
    <s v="Electronics"/>
    <s v="Electronics"/>
    <s v="Electronics"/>
    <s v="Electronics"/>
    <n v="12"/>
    <s v="Electronics"/>
    <m/>
    <n v="2025"/>
    <x v="4"/>
    <n v="28"/>
    <n v="6"/>
    <s v="Weekday"/>
    <m/>
  </r>
  <r>
    <s v="WEB-6004"/>
    <d v="2023-06-21T00:00:00"/>
    <s v="Meera Rao"/>
    <s v="Delhi"/>
    <s v="Fashion"/>
    <s v="Sunglasses"/>
    <n v="1"/>
    <n v="934.84"/>
    <s v="Upi"/>
    <s v="Delivered"/>
    <n v="3"/>
    <n v="934.84"/>
    <m/>
    <m/>
    <m/>
    <m/>
    <m/>
    <m/>
    <s v="Completed"/>
    <s v="No"/>
    <s v="No"/>
    <m/>
    <n v="573"/>
    <n v="450"/>
    <n v="1892867.2841657216"/>
    <n v="199432.98236095349"/>
    <n v="3.8949824970828471"/>
    <s v="Sunglasses"/>
    <s v="Fashion"/>
    <s v="Fashion"/>
    <s v="Fashion"/>
    <s v="Fashion"/>
    <n v="53"/>
    <s v="Fashion"/>
    <m/>
    <n v="2023"/>
    <x v="11"/>
    <n v="21"/>
    <n v="4"/>
    <s v="Weekday"/>
    <m/>
  </r>
  <r>
    <s v="WEB-6460"/>
    <d v="2024-07-27T00:00:00"/>
    <s v="Vikram Verma"/>
    <s v="Ahmedabad"/>
    <s v="Electronics"/>
    <s v="Wireless Earbuds"/>
    <n v="1"/>
    <n v="1584.65"/>
    <s v="Credit Card"/>
    <s v="Delivered"/>
    <n v="4"/>
    <n v="1584.65"/>
    <m/>
    <m/>
    <m/>
    <m/>
    <m/>
    <m/>
    <s v="Completed"/>
    <s v="Yes"/>
    <s v="No"/>
    <m/>
    <n v="589"/>
    <n v="426"/>
    <n v="2759712.3299794244"/>
    <n v="330643.50635802455"/>
    <n v="3.8641711229946525"/>
    <s v="Wireless Earbuds"/>
    <s v="Electronics"/>
    <s v="Electronics"/>
    <s v="Electronics"/>
    <s v="Electronics"/>
    <n v="12"/>
    <s v="Electronics"/>
    <m/>
    <n v="2024"/>
    <x v="2"/>
    <n v="27"/>
    <n v="7"/>
    <s v="Weekday"/>
    <m/>
  </r>
  <r>
    <s v="WEB-7730"/>
    <d v="2023-11-18T00:00:00"/>
    <s v="Aarav Malhotra"/>
    <s v="Mumbai"/>
    <s v="Beauty"/>
    <s v="Lipstick"/>
    <n v="3"/>
    <n v="400.12"/>
    <s v="Debit Card"/>
    <s v="Pending"/>
    <n v="5"/>
    <n v="1200.3600000000001"/>
    <m/>
    <m/>
    <m/>
    <m/>
    <m/>
    <m/>
    <s v="Pending"/>
    <s v="No"/>
    <s v="Yes"/>
    <m/>
    <n v="619"/>
    <n v="468"/>
    <n v="1098537.4901531704"/>
    <n v="96724.388030634553"/>
    <n v="3.9001122334455669"/>
    <s v="Lipstick"/>
    <s v="Beauty"/>
    <s v="Beauty"/>
    <s v="Beauty"/>
    <s v="Beauty"/>
    <n v="10"/>
    <s v="Beauty"/>
    <m/>
    <n v="2023"/>
    <x v="3"/>
    <n v="18"/>
    <n v="7"/>
    <s v="Weekday"/>
    <m/>
  </r>
  <r>
    <s v="WEB-5491"/>
    <d v="2023-01-16T00:00:00"/>
    <s v="Pooja Pillai"/>
    <s v="Chennai"/>
    <s v="Books"/>
    <s v="Self-Help Book"/>
    <n v="2"/>
    <n v="632.36"/>
    <s v="Credit Card"/>
    <s v="Delivered"/>
    <n v="5"/>
    <n v="1264.72"/>
    <m/>
    <m/>
    <m/>
    <m/>
    <m/>
    <m/>
    <s v="Completed"/>
    <s v="Yes"/>
    <s v="No"/>
    <m/>
    <n v="558"/>
    <n v="430"/>
    <n v="594714.6477588166"/>
    <n v="60882.938065984097"/>
    <n v="3.804733727810651"/>
    <s v="Self-Help Book"/>
    <s v="Books"/>
    <s v="Books"/>
    <s v="Books"/>
    <s v="Books"/>
    <n v="19"/>
    <s v="Books"/>
    <m/>
    <n v="2023"/>
    <x v="5"/>
    <n v="16"/>
    <n v="2"/>
    <s v="Weekday"/>
    <m/>
  </r>
  <r>
    <s v="WEB-6611"/>
    <d v="2024-11-05T00:00:00"/>
    <s v="Arjun Rao"/>
    <s v="Kolkata"/>
    <s v="Fashion"/>
    <s v="Men'S T-Shirt"/>
    <n v="1"/>
    <n v="1480.35"/>
    <s v="Credit Card"/>
    <s v="Delivered"/>
    <n v="4"/>
    <n v="1480.35"/>
    <m/>
    <m/>
    <m/>
    <m/>
    <m/>
    <m/>
    <s v="Completed"/>
    <s v="Yes"/>
    <s v="No"/>
    <m/>
    <n v="590"/>
    <n v="451"/>
    <n v="1892867.2841657216"/>
    <n v="199432.98236095349"/>
    <n v="3.8949824970828471"/>
    <s v="Men'S T-Shirt"/>
    <s v="Fashion"/>
    <s v="Fashion"/>
    <s v="Fashion"/>
    <s v="Fashion"/>
    <n v="55"/>
    <s v="Fashion"/>
    <m/>
    <n v="2024"/>
    <x v="3"/>
    <n v="5"/>
    <n v="3"/>
    <s v="Weekday"/>
    <m/>
  </r>
  <r>
    <s v="WEB-9196"/>
    <d v="2024-11-08T00:00:00"/>
    <s v="Karan Patel"/>
    <s v="Hyderabad"/>
    <s v="Beauty"/>
    <s v="Lipstick"/>
    <n v="2"/>
    <n v="107.58"/>
    <s v="Net Banking"/>
    <s v="Delivered"/>
    <n v="4"/>
    <n v="215.16"/>
    <m/>
    <m/>
    <m/>
    <m/>
    <m/>
    <m/>
    <s v="Completed"/>
    <s v="No"/>
    <s v="No"/>
    <m/>
    <n v="559"/>
    <n v="408"/>
    <n v="1098537.4901531704"/>
    <n v="96724.388030634553"/>
    <n v="3.9001122334455669"/>
    <s v="Lipstick"/>
    <s v="Beauty"/>
    <s v="Beauty"/>
    <s v="Beauty"/>
    <s v="Beauty"/>
    <n v="10"/>
    <s v="Beauty"/>
    <m/>
    <n v="2024"/>
    <x v="3"/>
    <n v="8"/>
    <n v="6"/>
    <s v="Weekday"/>
    <m/>
  </r>
  <r>
    <s v="WEB-5697"/>
    <d v="2023-11-09T00:00:00"/>
    <s v="Ananya Kapoor"/>
    <s v="Hyderabad"/>
    <s v="Fashion"/>
    <s v="Running Shoes"/>
    <n v="1"/>
    <n v="1758.27"/>
    <s v="Net Banking"/>
    <s v="Delivered"/>
    <n v="4"/>
    <n v="1758.27"/>
    <m/>
    <m/>
    <m/>
    <m/>
    <m/>
    <m/>
    <s v="Completed"/>
    <s v="Yes"/>
    <s v="No"/>
    <m/>
    <n v="559"/>
    <n v="408"/>
    <n v="1892867.2841657216"/>
    <n v="199432.98236095349"/>
    <n v="3.8949824970828471"/>
    <s v="Running Shoes"/>
    <s v="Fashion"/>
    <s v="Fashion"/>
    <s v="Fashion"/>
    <s v="Fashion"/>
    <n v="45"/>
    <s v="Fashion"/>
    <m/>
    <n v="2023"/>
    <x v="3"/>
    <n v="9"/>
    <n v="5"/>
    <s v="Weekday"/>
    <m/>
  </r>
  <r>
    <s v="WEB-7118"/>
    <d v="2024-08-17T00:00:00"/>
    <s v="Rahul Mehta"/>
    <s v="Ahmedabad"/>
    <s v="Home &amp; Kitchen"/>
    <s v="Non-Stick Pan"/>
    <n v="1"/>
    <n v="1974.02"/>
    <s v="Debit Card"/>
    <s v="Delivered"/>
    <n v="4"/>
    <n v="1974.02"/>
    <m/>
    <m/>
    <m/>
    <m/>
    <m/>
    <m/>
    <s v="Completed"/>
    <s v="Yes"/>
    <s v="No"/>
    <m/>
    <n v="589"/>
    <n v="426"/>
    <n v="1463424.4009529033"/>
    <n v="118285.78776560788"/>
    <n v="3.8140589569160999"/>
    <s v="Non-Stick Pan"/>
    <s v="Home &amp; Kitchen"/>
    <s v="Home &amp; Kitchen"/>
    <s v="Home &amp; Kitchen"/>
    <s v="Home &amp; Kitchen"/>
    <n v="7"/>
    <s v="Home &amp; Kitchen"/>
    <m/>
    <n v="2024"/>
    <x v="9"/>
    <n v="17"/>
    <n v="7"/>
    <s v="Weekday"/>
    <m/>
  </r>
  <r>
    <s v="WEB-6488"/>
    <d v="2024-02-14T00:00:00"/>
    <s v="Saanvi Joshi"/>
    <s v="Hyderabad"/>
    <s v="Electronics"/>
    <s v="Bluetooth Speaker"/>
    <n v="3"/>
    <n v="752.43"/>
    <s v="Cash On Delivery"/>
    <s v="Delivered"/>
    <n v="4"/>
    <n v="2257.29"/>
    <m/>
    <m/>
    <m/>
    <m/>
    <m/>
    <m/>
    <s v="Completed"/>
    <s v="Yes"/>
    <s v="No"/>
    <m/>
    <n v="559"/>
    <n v="408"/>
    <n v="2759712.3299794244"/>
    <n v="330643.50635802455"/>
    <n v="3.8641711229946525"/>
    <s v="Bluetooth Speaker"/>
    <s v="Electronics"/>
    <s v="Electronics"/>
    <s v="Electronics"/>
    <s v="Electronics"/>
    <n v="48"/>
    <s v="Electronics"/>
    <m/>
    <n v="2024"/>
    <x v="0"/>
    <n v="14"/>
    <n v="4"/>
    <s v="Weekday"/>
    <m/>
  </r>
  <r>
    <s v="WEB-9139"/>
    <d v="2023-07-08T00:00:00"/>
    <s v="Sanjay Gupta"/>
    <s v="Bengaluru"/>
    <s v="Fashion"/>
    <s v="Running Shoes"/>
    <n v="2"/>
    <n v="2222.1799999999998"/>
    <s v="Cash On Delivery"/>
    <s v="Delivered"/>
    <n v="4"/>
    <n v="4444.3599999999997"/>
    <m/>
    <m/>
    <m/>
    <m/>
    <m/>
    <m/>
    <s v="Completed"/>
    <s v="Yes"/>
    <s v="No"/>
    <m/>
    <n v="567"/>
    <n v="440"/>
    <n v="1892867.2841657216"/>
    <n v="199432.98236095349"/>
    <n v="3.8949824970828471"/>
    <s v="Running Shoes"/>
    <s v="Fashion"/>
    <s v="Fashion"/>
    <s v="Fashion"/>
    <s v="Fashion"/>
    <n v="45"/>
    <s v="Fashion"/>
    <m/>
    <n v="2023"/>
    <x v="2"/>
    <n v="8"/>
    <n v="7"/>
    <s v="Weekday"/>
    <m/>
  </r>
  <r>
    <s v="WEB-6044"/>
    <d v="2024-11-27T00:00:00"/>
    <s v="Ishaan Patel"/>
    <s v="Bengaluru"/>
    <s v="Electronics"/>
    <s v="Wireless Earbuds"/>
    <n v="1"/>
    <n v="2062.62"/>
    <s v="Cash On Delivery"/>
    <s v="Cancelled"/>
    <n v="5"/>
    <n v="2062.62"/>
    <m/>
    <m/>
    <m/>
    <m/>
    <m/>
    <m/>
    <s v="Lost Sale"/>
    <s v="No"/>
    <s v="Yes"/>
    <m/>
    <n v="567"/>
    <n v="440"/>
    <n v="2759712.3299794244"/>
    <n v="330643.50635802455"/>
    <n v="3.8641711229946525"/>
    <s v="Wireless Earbuds"/>
    <s v="Electronics"/>
    <s v="Electronics"/>
    <s v="Electronics"/>
    <s v="Electronics"/>
    <n v="12"/>
    <s v="Electronics"/>
    <m/>
    <n v="2024"/>
    <x v="3"/>
    <n v="27"/>
    <n v="4"/>
    <s v="Weekday"/>
    <m/>
  </r>
  <r>
    <s v="WEB-7722"/>
    <d v="2024-02-26T00:00:00"/>
    <s v="Pooja Sharma"/>
    <s v="Chennai"/>
    <s v="Fashion"/>
    <s v="Sunglasses"/>
    <n v="1"/>
    <n v="1873.79"/>
    <s v="Upi"/>
    <s v="Returned"/>
    <n v="5"/>
    <n v="1873.79"/>
    <m/>
    <m/>
    <m/>
    <m/>
    <m/>
    <m/>
    <s v="Completed"/>
    <s v="No"/>
    <s v="No"/>
    <m/>
    <n v="558"/>
    <n v="430"/>
    <n v="1892867.2841657216"/>
    <n v="199432.98236095349"/>
    <n v="3.8949824970828471"/>
    <s v="Sunglasses"/>
    <s v="Fashion"/>
    <s v="Fashion"/>
    <s v="Fashion"/>
    <s v="Fashion"/>
    <n v="53"/>
    <s v="Fashion"/>
    <m/>
    <n v="2024"/>
    <x v="0"/>
    <n v="26"/>
    <n v="2"/>
    <s v="Weekday"/>
    <m/>
  </r>
  <r>
    <s v="WEB-5858"/>
    <d v="2024-01-26T00:00:00"/>
    <s v="Aditya Khan"/>
    <s v="Kolkata"/>
    <s v="Electronics"/>
    <s v="Smart Watch"/>
    <n v="2"/>
    <n v="2700.41"/>
    <s v="Debit Card"/>
    <s v="Delivered"/>
    <n v="5"/>
    <n v="5400.82"/>
    <m/>
    <m/>
    <m/>
    <m/>
    <m/>
    <m/>
    <s v="Completed"/>
    <s v="Yes"/>
    <s v="No"/>
    <m/>
    <n v="590"/>
    <n v="451"/>
    <n v="2759712.3299794244"/>
    <n v="330643.50635802455"/>
    <n v="3.8641711229946525"/>
    <s v="Smart Watch"/>
    <s v="Electronics"/>
    <s v="Electronics"/>
    <s v="Electronics"/>
    <s v="Electronics"/>
    <n v="17"/>
    <s v="Electronics"/>
    <m/>
    <n v="2024"/>
    <x v="5"/>
    <n v="26"/>
    <n v="6"/>
    <s v="Weekday"/>
    <m/>
  </r>
  <r>
    <s v="WEB-8387"/>
    <d v="2024-12-06T00:00:00"/>
    <s v="Rahul Bose"/>
    <s v="Not Provided"/>
    <s v="Home &amp; Kitchen"/>
    <s v="Non-Stick Pan"/>
    <n v="3"/>
    <n v="1372.33"/>
    <s v="Net Banking"/>
    <s v="Pending"/>
    <n v="4"/>
    <n v="4116.99"/>
    <m/>
    <m/>
    <m/>
    <m/>
    <m/>
    <m/>
    <s v="Pending"/>
    <s v="No"/>
    <s v="Yes"/>
    <m/>
    <n v="50"/>
    <n v="37"/>
    <n v="1463424.4009529033"/>
    <n v="118285.78776560788"/>
    <n v="3.8140589569160999"/>
    <s v="Non-Stick Pan"/>
    <s v="Home &amp; Kitchen"/>
    <s v="Home &amp; Kitchen"/>
    <s v="Home &amp; Kitchen"/>
    <s v="Home &amp; Kitchen"/>
    <n v="7"/>
    <s v="Home &amp; Kitchen"/>
    <m/>
    <n v="2024"/>
    <x v="10"/>
    <n v="6"/>
    <n v="6"/>
    <s v="Weekday"/>
    <m/>
  </r>
  <r>
    <s v="WEB-7807"/>
    <d v="2023-07-13T00:00:00"/>
    <s v="Pooja Sharma"/>
    <s v="Chennai"/>
    <s v="Home &amp; Kitchen"/>
    <s v="Water Bottle"/>
    <n v="1"/>
    <n v="1716.17"/>
    <s v="Credit Card"/>
    <s v="Pending"/>
    <n v="3"/>
    <n v="1716.17"/>
    <m/>
    <m/>
    <m/>
    <m/>
    <m/>
    <m/>
    <s v="Pending"/>
    <s v="No"/>
    <s v="Yes"/>
    <m/>
    <n v="558"/>
    <n v="430"/>
    <n v="1463424.4009529033"/>
    <n v="118285.78776560788"/>
    <n v="3.8140589569160999"/>
    <s v="Water Bottle"/>
    <s v="Home &amp; Kitchen"/>
    <s v="Home &amp; Kitchen"/>
    <s v="Home &amp; Kitchen"/>
    <s v="Home &amp; Kitchen"/>
    <n v="2"/>
    <s v="Home &amp; Kitchen"/>
    <m/>
    <n v="2023"/>
    <x v="2"/>
    <n v="13"/>
    <n v="5"/>
    <s v="Weekday"/>
    <m/>
  </r>
  <r>
    <s v="WEB-7120"/>
    <d v="2023-10-13T00:00:00"/>
    <s v="Meera Verma"/>
    <s v="Pune"/>
    <s v="Home &amp; Kitchen"/>
    <s v="Led Bulb Pack"/>
    <n v="1"/>
    <n v="751.98"/>
    <s v="Credit Card"/>
    <s v="Delivered"/>
    <n v="1"/>
    <n v="751.98"/>
    <m/>
    <m/>
    <m/>
    <m/>
    <m/>
    <m/>
    <s v="Completed"/>
    <s v="No"/>
    <s v="No"/>
    <m/>
    <n v="595"/>
    <n v="444"/>
    <n v="1463424.4009529033"/>
    <n v="118285.78776560788"/>
    <n v="3.8140589569160999"/>
    <s v="Led Bulb Pack"/>
    <s v="Home &amp; Kitchen"/>
    <s v="Home &amp; Kitchen"/>
    <s v="Home &amp; Kitchen"/>
    <s v="Home &amp; Kitchen"/>
    <n v="76"/>
    <s v="Home &amp; Kitchen"/>
    <m/>
    <n v="2023"/>
    <x v="8"/>
    <n v="13"/>
    <n v="6"/>
    <s v="Weekday"/>
    <m/>
  </r>
  <r>
    <s v="WEB-7602"/>
    <d v="2023-06-25T00:00:00"/>
    <s v="Diya Nair"/>
    <s v="Delhi"/>
    <s v="Fashion"/>
    <s v="Sunglasses"/>
    <n v="2"/>
    <n v="859.52"/>
    <s v="Credit Card"/>
    <s v="Pending"/>
    <n v="3"/>
    <n v="1719.04"/>
    <m/>
    <m/>
    <m/>
    <m/>
    <m/>
    <m/>
    <s v="Pending"/>
    <s v="No"/>
    <s v="Yes"/>
    <m/>
    <n v="573"/>
    <n v="450"/>
    <n v="1892867.2841657216"/>
    <n v="199432.98236095349"/>
    <n v="3.8949824970828471"/>
    <s v="Sunglasses"/>
    <s v="Fashion"/>
    <s v="Fashion"/>
    <s v="Fashion"/>
    <s v="Fashion"/>
    <n v="53"/>
    <s v="Fashion"/>
    <m/>
    <n v="2023"/>
    <x v="11"/>
    <n v="25"/>
    <n v="1"/>
    <s v="Weekday"/>
    <m/>
  </r>
  <r>
    <s v="WEB-6329"/>
    <d v="2023-01-01T00:00:00"/>
    <s v="Aarav Sharma"/>
    <s v="Hyderabad"/>
    <s v="Electronics"/>
    <s v="Smart Watch"/>
    <n v="2"/>
    <n v="3110.92"/>
    <s v="Upi"/>
    <s v="Delivered"/>
    <n v="4"/>
    <n v="6221.84"/>
    <m/>
    <m/>
    <m/>
    <m/>
    <m/>
    <m/>
    <s v="Completed"/>
    <s v="Yes"/>
    <s v="No"/>
    <m/>
    <n v="559"/>
    <n v="408"/>
    <n v="2759712.3299794244"/>
    <n v="330643.50635802455"/>
    <n v="3.8641711229946525"/>
    <s v="Smart Watch"/>
    <s v="Electronics"/>
    <s v="Electronics"/>
    <s v="Electronics"/>
    <s v="Electronics"/>
    <n v="17"/>
    <s v="Electronics"/>
    <m/>
    <n v="2023"/>
    <x v="5"/>
    <n v="1"/>
    <n v="1"/>
    <s v="Weekend"/>
    <m/>
  </r>
  <r>
    <s v="WEB-8849"/>
    <d v="2023-01-27T00:00:00"/>
    <s v="Saanvi Joshi"/>
    <s v="Bengaluru"/>
    <s v="Fashion"/>
    <s v="Men'S T-Shirt"/>
    <n v="3"/>
    <n v="2001.39"/>
    <s v="Cash On Delivery"/>
    <s v="Returned"/>
    <n v="5"/>
    <n v="6004.17"/>
    <m/>
    <m/>
    <m/>
    <m/>
    <m/>
    <m/>
    <s v="Completed"/>
    <s v="No"/>
    <s v="No"/>
    <m/>
    <n v="567"/>
    <n v="440"/>
    <n v="1892867.2841657216"/>
    <n v="199432.98236095349"/>
    <n v="3.8949824970828471"/>
    <s v="Men'S T-Shirt"/>
    <s v="Fashion"/>
    <s v="Fashion"/>
    <s v="Fashion"/>
    <s v="Fashion"/>
    <n v="55"/>
    <s v="Fashion"/>
    <m/>
    <n v="2023"/>
    <x v="5"/>
    <n v="27"/>
    <n v="6"/>
    <s v="Weekday"/>
    <m/>
  </r>
  <r>
    <s v="WEB-7567"/>
    <d v="2024-11-02T00:00:00"/>
    <s v="Neha Das"/>
    <s v="Delhi"/>
    <s v="Fashion"/>
    <s v="Running Shoes"/>
    <n v="2"/>
    <n v="871.79"/>
    <s v="Credit Card"/>
    <s v="Delivered"/>
    <n v="5"/>
    <n v="1743.58"/>
    <m/>
    <m/>
    <m/>
    <m/>
    <m/>
    <m/>
    <s v="Completed"/>
    <s v="Yes"/>
    <s v="No"/>
    <m/>
    <n v="573"/>
    <n v="450"/>
    <n v="1892867.2841657216"/>
    <n v="199432.98236095349"/>
    <n v="3.8949824970828471"/>
    <s v="Running Shoes"/>
    <s v="Fashion"/>
    <s v="Fashion"/>
    <s v="Fashion"/>
    <s v="Fashion"/>
    <n v="45"/>
    <s v="Fashion"/>
    <m/>
    <n v="2024"/>
    <x v="3"/>
    <n v="2"/>
    <n v="7"/>
    <s v="Weekday"/>
    <m/>
  </r>
  <r>
    <s v="WEB-7420"/>
    <d v="2023-12-15T00:00:00"/>
    <s v="Karan Singh"/>
    <s v="Pune"/>
    <s v="Books"/>
    <s v="Self-Help Book"/>
    <n v="2"/>
    <n v="795.27"/>
    <s v="Debit Card"/>
    <s v="Delivered"/>
    <n v="5"/>
    <n v="1590.54"/>
    <m/>
    <m/>
    <m/>
    <m/>
    <m/>
    <m/>
    <s v="Completed"/>
    <s v="Yes"/>
    <s v="No"/>
    <m/>
    <n v="595"/>
    <n v="444"/>
    <n v="594714.6477588166"/>
    <n v="60882.938065984097"/>
    <n v="3.804733727810651"/>
    <s v="Self-Help Book"/>
    <s v="Books"/>
    <s v="Books"/>
    <s v="Books"/>
    <s v="Books"/>
    <n v="19"/>
    <s v="Books"/>
    <m/>
    <n v="2023"/>
    <x v="10"/>
    <n v="15"/>
    <n v="6"/>
    <s v="Weekday"/>
    <m/>
  </r>
  <r>
    <s v="WEB-5171"/>
    <d v="2023-04-06T00:00:00"/>
    <s v="Neha Mehta"/>
    <s v="Ahmedabad"/>
    <s v="Home &amp; Kitchen"/>
    <s v="Led Bulb Pack"/>
    <n v="1"/>
    <n v="1986"/>
    <s v="Debit Card"/>
    <s v="Delivered"/>
    <n v="2"/>
    <n v="1986"/>
    <m/>
    <m/>
    <m/>
    <m/>
    <m/>
    <m/>
    <s v="Completed"/>
    <s v="Yes"/>
    <s v="No"/>
    <m/>
    <n v="589"/>
    <n v="426"/>
    <n v="1463424.4009529033"/>
    <n v="118285.78776560788"/>
    <n v="3.8140589569160999"/>
    <s v="Led Bulb Pack"/>
    <s v="Home &amp; Kitchen"/>
    <s v="Home &amp; Kitchen"/>
    <s v="Home &amp; Kitchen"/>
    <s v="Home &amp; Kitchen"/>
    <n v="76"/>
    <s v="Home &amp; Kitchen"/>
    <m/>
    <n v="2023"/>
    <x v="7"/>
    <n v="6"/>
    <n v="5"/>
    <s v="Weekday"/>
    <m/>
  </r>
  <r>
    <s v="WEB-5323"/>
    <d v="2023-07-16T00:00:00"/>
    <s v="Vivaan Menon"/>
    <s v="Chennai"/>
    <s v="Fashion"/>
    <s v="Running Shoes"/>
    <n v="1"/>
    <n v="774"/>
    <s v="Unknown"/>
    <s v="Delivered"/>
    <n v="4"/>
    <n v="774"/>
    <m/>
    <m/>
    <m/>
    <m/>
    <m/>
    <m/>
    <s v="Completed"/>
    <s v="No"/>
    <s v="No"/>
    <m/>
    <n v="558"/>
    <n v="430"/>
    <n v="1892867.2841657216"/>
    <n v="199432.98236095349"/>
    <n v="3.8949824970828471"/>
    <s v="Running Shoes"/>
    <s v="Fashion"/>
    <s v="Fashion"/>
    <s v="Fashion"/>
    <s v="Fashion"/>
    <n v="45"/>
    <s v="Fashion"/>
    <m/>
    <n v="2023"/>
    <x v="2"/>
    <n v="16"/>
    <n v="1"/>
    <s v="Weekday"/>
    <m/>
  </r>
  <r>
    <s v="WEB-8639"/>
    <d v="2024-12-16T00:00:00"/>
    <s v="Diya Malhotra"/>
    <s v="Ahmedabad"/>
    <s v="Electronics"/>
    <s v="Smart Watch"/>
    <n v="1"/>
    <n v="2417.94"/>
    <s v="Net Banking"/>
    <s v="Delivered"/>
    <n v="5"/>
    <n v="2417.94"/>
    <m/>
    <m/>
    <m/>
    <m/>
    <m/>
    <m/>
    <s v="Completed"/>
    <s v="Yes"/>
    <s v="No"/>
    <m/>
    <n v="589"/>
    <n v="426"/>
    <n v="2759712.3299794244"/>
    <n v="330643.50635802455"/>
    <n v="3.8641711229946525"/>
    <s v="Smart Watch"/>
    <s v="Electronics"/>
    <s v="Electronics"/>
    <s v="Electronics"/>
    <s v="Electronics"/>
    <n v="17"/>
    <s v="Electronics"/>
    <m/>
    <n v="2024"/>
    <x v="10"/>
    <n v="16"/>
    <n v="2"/>
    <s v="Weekday"/>
    <m/>
  </r>
  <r>
    <s v="WEB-8610"/>
    <d v="2023-06-26T00:00:00"/>
    <s v="Aditya Menon"/>
    <s v="Delhi"/>
    <s v="Electronics"/>
    <s v="Wireless Earbuds"/>
    <n v="1"/>
    <n v="2590.7600000000002"/>
    <s v="Credit Card"/>
    <s v="Delivered"/>
    <n v="5"/>
    <n v="2590.7600000000002"/>
    <m/>
    <m/>
    <m/>
    <m/>
    <m/>
    <m/>
    <s v="Completed"/>
    <s v="Yes"/>
    <s v="No"/>
    <m/>
    <n v="573"/>
    <n v="450"/>
    <n v="2759712.3299794244"/>
    <n v="330643.50635802455"/>
    <n v="3.8641711229946525"/>
    <s v="Wireless Earbuds"/>
    <s v="Electronics"/>
    <s v="Electronics"/>
    <s v="Electronics"/>
    <s v="Electronics"/>
    <n v="12"/>
    <s v="Electronics"/>
    <m/>
    <n v="2023"/>
    <x v="11"/>
    <n v="26"/>
    <n v="2"/>
    <s v="Weekday"/>
    <m/>
  </r>
  <r>
    <s v="WEB-7364"/>
    <d v="2023-07-05T00:00:00"/>
    <s v="Karan Pillai"/>
    <s v="Kolkata"/>
    <s v="Fashion"/>
    <s v="Running Shoes"/>
    <n v="2"/>
    <n v="875.36"/>
    <s v="Net Banking"/>
    <s v="Delivered"/>
    <n v="3"/>
    <n v="1750.72"/>
    <m/>
    <m/>
    <m/>
    <m/>
    <m/>
    <m/>
    <s v="Completed"/>
    <s v="Yes"/>
    <s v="No"/>
    <m/>
    <n v="590"/>
    <n v="451"/>
    <n v="1892867.2841657216"/>
    <n v="199432.98236095349"/>
    <n v="3.8949824970828471"/>
    <s v="Running Shoes"/>
    <s v="Fashion"/>
    <s v="Fashion"/>
    <s v="Fashion"/>
    <s v="Fashion"/>
    <n v="45"/>
    <s v="Fashion"/>
    <m/>
    <n v="2023"/>
    <x v="2"/>
    <n v="5"/>
    <n v="4"/>
    <s v="Weekday"/>
    <m/>
  </r>
  <r>
    <s v="WEB-6224"/>
    <d v="2023-05-20T00:00:00"/>
    <s v="Tanya Reddy"/>
    <s v="Chennai"/>
    <s v="Beauty"/>
    <s v="Lipstick"/>
    <n v="1"/>
    <n v="1273.96"/>
    <s v="Credit Card"/>
    <s v="Delivered"/>
    <n v="5"/>
    <n v="1273.96"/>
    <m/>
    <m/>
    <m/>
    <m/>
    <m/>
    <m/>
    <s v="Completed"/>
    <s v="Yes"/>
    <s v="No"/>
    <m/>
    <n v="558"/>
    <n v="430"/>
    <n v="1098537.4901531704"/>
    <n v="96724.388030634553"/>
    <n v="3.9001122334455669"/>
    <s v="Lipstick"/>
    <s v="Beauty"/>
    <s v="Beauty"/>
    <s v="Beauty"/>
    <s v="Beauty"/>
    <n v="10"/>
    <s v="Beauty"/>
    <m/>
    <n v="2023"/>
    <x v="6"/>
    <n v="20"/>
    <n v="7"/>
    <s v="Weekday"/>
    <m/>
  </r>
  <r>
    <s v="WEB-5461"/>
    <d v="2023-02-16T00:00:00"/>
    <s v="Meera Nair"/>
    <s v="Hyderabad"/>
    <s v="Electronics"/>
    <s v="Usb Cable"/>
    <n v="1"/>
    <n v="359.29"/>
    <s v="Upi"/>
    <s v="Delivered"/>
    <n v="3"/>
    <n v="359.29"/>
    <m/>
    <m/>
    <m/>
    <m/>
    <m/>
    <m/>
    <s v="Completed"/>
    <s v="No"/>
    <s v="No"/>
    <m/>
    <n v="559"/>
    <n v="408"/>
    <n v="2759712.3299794244"/>
    <n v="330643.50635802455"/>
    <n v="3.8641711229946525"/>
    <s v="Usb Cable"/>
    <s v="Electronics"/>
    <s v="Electronics"/>
    <s v="Electronics"/>
    <s v="Electronics"/>
    <n v="13"/>
    <s v="Electronics"/>
    <m/>
    <n v="2023"/>
    <x v="0"/>
    <n v="16"/>
    <n v="5"/>
    <s v="Weekday"/>
    <m/>
  </r>
  <r>
    <s v="WEB-6737"/>
    <d v="2023-03-17T00:00:00"/>
    <s v="Karan Singh"/>
    <s v="Pune"/>
    <s v="Electronics"/>
    <s v="Smart Watch"/>
    <n v="1"/>
    <n v="710.72"/>
    <s v="Upi"/>
    <s v="Delivered"/>
    <n v="2"/>
    <n v="710.72"/>
    <m/>
    <m/>
    <m/>
    <m/>
    <m/>
    <m/>
    <s v="Completed"/>
    <s v="No"/>
    <s v="No"/>
    <m/>
    <n v="595"/>
    <n v="444"/>
    <n v="2759712.3299794244"/>
    <n v="330643.50635802455"/>
    <n v="3.8641711229946525"/>
    <s v="Smart Watch"/>
    <s v="Electronics"/>
    <s v="Electronics"/>
    <s v="Electronics"/>
    <s v="Electronics"/>
    <n v="17"/>
    <s v="Electronics"/>
    <m/>
    <n v="2023"/>
    <x v="4"/>
    <n v="17"/>
    <n v="6"/>
    <s v="Weekday"/>
    <m/>
  </r>
  <r>
    <s v="WEB-6394"/>
    <d v="2025-06-09T00:00:00"/>
    <s v="Aditya Khan"/>
    <s v="Chennai"/>
    <s v="Books"/>
    <s v="Notebook Set"/>
    <n v="1"/>
    <n v="756.7"/>
    <s v="Debit Card"/>
    <s v="Delivered"/>
    <n v="4"/>
    <n v="756.7"/>
    <m/>
    <m/>
    <m/>
    <m/>
    <m/>
    <m/>
    <s v="Completed"/>
    <s v="No"/>
    <s v="No"/>
    <m/>
    <n v="558"/>
    <n v="430"/>
    <n v="594714.6477588166"/>
    <n v="60882.938065984097"/>
    <n v="3.804733727810651"/>
    <s v="Notebook Set"/>
    <s v="Books"/>
    <s v="Books"/>
    <s v="Books"/>
    <s v="Books"/>
    <n v="20"/>
    <s v="Books"/>
    <m/>
    <n v="2025"/>
    <x v="11"/>
    <n v="9"/>
    <n v="2"/>
    <s v="Weekday"/>
    <m/>
  </r>
  <r>
    <s v="WEB-9205"/>
    <d v="2023-11-27T00:00:00"/>
    <s v="Aarav Verma"/>
    <s v="Kolkata"/>
    <s v="Electronics"/>
    <s v="Wireless Earbuds"/>
    <n v="3"/>
    <n v="2523.5500000000002"/>
    <s v="Credit Card"/>
    <s v="Delivered"/>
    <n v="3"/>
    <n v="7570.6500000000005"/>
    <m/>
    <m/>
    <m/>
    <m/>
    <m/>
    <m/>
    <s v="Completed"/>
    <s v="Yes"/>
    <s v="No"/>
    <m/>
    <n v="590"/>
    <n v="451"/>
    <n v="2759712.3299794244"/>
    <n v="330643.50635802455"/>
    <n v="3.8641711229946525"/>
    <s v="Wireless Earbuds"/>
    <s v="Electronics"/>
    <s v="Electronics"/>
    <s v="Electronics"/>
    <s v="Electronics"/>
    <n v="12"/>
    <s v="Electronics"/>
    <m/>
    <n v="2023"/>
    <x v="3"/>
    <n v="27"/>
    <n v="2"/>
    <s v="Weekday"/>
    <m/>
  </r>
  <r>
    <s v="WEB-5453"/>
    <d v="2023-09-20T00:00:00"/>
    <s v="Arjun Singh"/>
    <s v="Mumbai"/>
    <s v="Fashion"/>
    <s v="Denim Jeans"/>
    <n v="2"/>
    <n v="1413.14"/>
    <s v="Cash On Delivery"/>
    <s v="Delivered"/>
    <n v="3"/>
    <n v="2826.28"/>
    <m/>
    <m/>
    <m/>
    <m/>
    <m/>
    <m/>
    <s v="Completed"/>
    <s v="Yes"/>
    <s v="No"/>
    <m/>
    <n v="619"/>
    <n v="468"/>
    <n v="1892867.2841657216"/>
    <n v="199432.98236095349"/>
    <n v="3.8949824970828471"/>
    <s v="Denim Jeans"/>
    <s v="Fashion"/>
    <s v="Fashion"/>
    <s v="Fashion"/>
    <s v="Fashion"/>
    <n v="6"/>
    <s v="Fashion"/>
    <m/>
    <n v="2023"/>
    <x v="1"/>
    <n v="20"/>
    <n v="4"/>
    <s v="Weekday"/>
    <m/>
  </r>
  <r>
    <s v="WEB-7394"/>
    <d v="2023-07-24T00:00:00"/>
    <s v="Diya Sharma"/>
    <s v="Mumbai"/>
    <s v="Books"/>
    <s v="Fiction Novel"/>
    <n v="3"/>
    <n v="326.95999999999998"/>
    <s v="Net Banking"/>
    <s v="Delivered"/>
    <n v="5"/>
    <n v="980.87999999999988"/>
    <m/>
    <m/>
    <m/>
    <m/>
    <m/>
    <m/>
    <s v="Completed"/>
    <s v="No"/>
    <s v="No"/>
    <m/>
    <n v="619"/>
    <n v="468"/>
    <n v="594714.6477588166"/>
    <n v="60882.938065984097"/>
    <n v="3.804733727810651"/>
    <s v="Fiction Novel"/>
    <s v="Books"/>
    <s v="Books"/>
    <s v="Books"/>
    <s v="Books"/>
    <n v="11"/>
    <s v="Books"/>
    <m/>
    <n v="2023"/>
    <x v="2"/>
    <n v="24"/>
    <n v="2"/>
    <s v="Weekday"/>
    <m/>
  </r>
  <r>
    <s v="WEB-5534"/>
    <d v="2023-02-07T00:00:00"/>
    <s v="Saanvi Reddy"/>
    <s v="Pune"/>
    <s v="Home &amp; Kitchen"/>
    <s v="Non-Stick Pan"/>
    <n v="2"/>
    <n v="759.11"/>
    <s v="Credit Card"/>
    <s v="Delivered"/>
    <n v="4"/>
    <n v="1518.22"/>
    <m/>
    <m/>
    <m/>
    <m/>
    <m/>
    <m/>
    <s v="Completed"/>
    <s v="Yes"/>
    <s v="No"/>
    <m/>
    <n v="595"/>
    <n v="444"/>
    <n v="1463424.4009529033"/>
    <n v="118285.78776560788"/>
    <n v="3.8140589569160999"/>
    <s v="Non-Stick Pan"/>
    <s v="Home &amp; Kitchen"/>
    <s v="Home &amp; Kitchen"/>
    <s v="Home &amp; Kitchen"/>
    <s v="Home &amp; Kitchen"/>
    <n v="7"/>
    <s v="Home &amp; Kitchen"/>
    <m/>
    <n v="2023"/>
    <x v="0"/>
    <n v="7"/>
    <n v="3"/>
    <s v="Weekend"/>
    <m/>
  </r>
  <r>
    <s v="WEB-5564"/>
    <d v="2023-08-16T00:00:00"/>
    <s v="Aarav Khan"/>
    <s v="Mumbai"/>
    <s v="Fashion"/>
    <s v="Women'S Kurti"/>
    <n v="2"/>
    <n v="1822.39"/>
    <s v="Credit Card"/>
    <s v="Delivered"/>
    <n v="4"/>
    <n v="3644.78"/>
    <m/>
    <m/>
    <m/>
    <m/>
    <m/>
    <m/>
    <s v="Completed"/>
    <s v="Yes"/>
    <s v="No"/>
    <m/>
    <n v="619"/>
    <n v="468"/>
    <n v="1892867.2841657216"/>
    <n v="199432.98236095349"/>
    <n v="3.8949824970828471"/>
    <s v="Women'S Kurti"/>
    <s v="Fashion"/>
    <s v="Fashion"/>
    <s v="Fashion"/>
    <s v="Fashion"/>
    <n v="15"/>
    <s v="Fashion"/>
    <m/>
    <n v="2023"/>
    <x v="9"/>
    <n v="16"/>
    <n v="4"/>
    <s v="Weekday"/>
    <m/>
  </r>
  <r>
    <s v="WEB-9357"/>
    <d v="2025-02-10T00:00:00"/>
    <s v="Arjun Iyer"/>
    <s v="Kolkata"/>
    <s v="Home &amp; Kitchen"/>
    <s v="Storage Box"/>
    <n v="2"/>
    <n v="1774.78"/>
    <s v="Upi"/>
    <s v="Returned"/>
    <n v="5"/>
    <n v="3549.56"/>
    <m/>
    <m/>
    <m/>
    <m/>
    <m/>
    <m/>
    <s v="Completed"/>
    <s v="No"/>
    <s v="No"/>
    <m/>
    <n v="590"/>
    <n v="451"/>
    <n v="1463424.4009529033"/>
    <n v="118285.78776560788"/>
    <n v="3.8140589569160999"/>
    <s v="Storage Box"/>
    <s v="Home &amp; Kitchen"/>
    <s v="Home &amp; Kitchen"/>
    <s v="Home &amp; Kitchen"/>
    <s v="Home &amp; Kitchen"/>
    <n v="8"/>
    <s v="Home &amp; Kitchen"/>
    <m/>
    <n v="2025"/>
    <x v="0"/>
    <n v="10"/>
    <n v="2"/>
    <s v="Weekday"/>
    <m/>
  </r>
  <r>
    <s v="WEB-7411"/>
    <d v="2024-03-29T00:00:00"/>
    <s v="Vivaan Verma"/>
    <s v="Bengaluru"/>
    <s v="Home &amp; Kitchen"/>
    <s v="Led Bulb Pack"/>
    <n v="1"/>
    <n v="1676.35"/>
    <s v="Upi"/>
    <s v="Delivered"/>
    <n v="5"/>
    <n v="1676.35"/>
    <m/>
    <m/>
    <m/>
    <m/>
    <m/>
    <m/>
    <s v="Completed"/>
    <s v="Yes"/>
    <s v="No"/>
    <m/>
    <n v="567"/>
    <n v="440"/>
    <n v="1463424.4009529033"/>
    <n v="118285.78776560788"/>
    <n v="3.8140589569160999"/>
    <s v="Led Bulb Pack"/>
    <s v="Home &amp; Kitchen"/>
    <s v="Home &amp; Kitchen"/>
    <s v="Home &amp; Kitchen"/>
    <s v="Home &amp; Kitchen"/>
    <n v="76"/>
    <s v="Home &amp; Kitchen"/>
    <m/>
    <n v="2024"/>
    <x v="4"/>
    <n v="29"/>
    <n v="6"/>
    <s v="Weekday"/>
    <m/>
  </r>
  <r>
    <s v="WEB-5637"/>
    <d v="2023-10-27T00:00:00"/>
    <s v="Vikram Menon"/>
    <s v="Delhi"/>
    <s v="Beauty"/>
    <s v="Shampoo 200Ml"/>
    <n v="1"/>
    <n v="1162.58"/>
    <s v="Upi"/>
    <s v="Delivered"/>
    <n v="4"/>
    <n v="1162.58"/>
    <m/>
    <m/>
    <m/>
    <m/>
    <m/>
    <m/>
    <s v="Completed"/>
    <s v="Yes"/>
    <s v="No"/>
    <m/>
    <n v="573"/>
    <n v="450"/>
    <n v="1098537.4901531704"/>
    <n v="96724.388030634553"/>
    <n v="3.9001122334455669"/>
    <s v="Shampoo 200Ml"/>
    <s v="Beauty"/>
    <s v="Beauty"/>
    <s v="Beauty"/>
    <s v="Beauty"/>
    <n v="64"/>
    <s v="Beauty"/>
    <m/>
    <n v="2023"/>
    <x v="8"/>
    <n v="27"/>
    <n v="6"/>
    <s v="Weekday"/>
    <m/>
  </r>
  <r>
    <s v="WEB-7508"/>
    <d v="2023-11-16T00:00:00"/>
    <s v="Ishaan Bose"/>
    <s v="Delhi"/>
    <s v="Beauty"/>
    <s v="Hair Oil"/>
    <n v="3"/>
    <n v="815.93"/>
    <s v="Cash On Delivery"/>
    <s v="Delivered"/>
    <n v="4"/>
    <n v="2447.79"/>
    <m/>
    <m/>
    <m/>
    <m/>
    <m/>
    <m/>
    <s v="Completed"/>
    <s v="Yes"/>
    <s v="No"/>
    <m/>
    <n v="573"/>
    <n v="450"/>
    <n v="1098537.4901531704"/>
    <n v="96724.388030634553"/>
    <n v="3.9001122334455669"/>
    <s v="Hair Oil"/>
    <s v="Beauty"/>
    <s v="Beauty"/>
    <s v="Beauty"/>
    <s v="Beauty"/>
    <n v="70"/>
    <s v="Beauty"/>
    <m/>
    <n v="2023"/>
    <x v="3"/>
    <n v="16"/>
    <n v="5"/>
    <s v="Weekday"/>
    <m/>
  </r>
  <r>
    <s v="WEB-7820"/>
    <d v="2024-10-17T00:00:00"/>
    <s v="Vivaan Verma"/>
    <s v="Ahmedabad"/>
    <s v="Beauty"/>
    <s v="Hair Oil"/>
    <n v="1"/>
    <n v="275.24"/>
    <s v="Cash On Delivery"/>
    <s v="Pending"/>
    <m/>
    <n v="275.24"/>
    <m/>
    <m/>
    <m/>
    <m/>
    <m/>
    <m/>
    <s v="Pending"/>
    <s v="No"/>
    <s v="Yes"/>
    <m/>
    <n v="589"/>
    <n v="426"/>
    <n v="1098537.4901531704"/>
    <n v="96724.388030634553"/>
    <n v="3.9001122334455669"/>
    <s v="Hair Oil"/>
    <s v="Beauty"/>
    <s v="Beauty"/>
    <s v="Beauty"/>
    <s v="Beauty"/>
    <n v="70"/>
    <s v="Beauty"/>
    <m/>
    <n v="2024"/>
    <x v="8"/>
    <n v="17"/>
    <n v="5"/>
    <s v="Weekday"/>
    <m/>
  </r>
  <r>
    <s v="WEB-8269"/>
    <d v="2024-10-04T00:00:00"/>
    <s v="Ananya Joshi"/>
    <s v="Delhi"/>
    <s v="Beauty"/>
    <s v="Shampoo 200Ml"/>
    <n v="3"/>
    <n v="589.61"/>
    <s v="Net Banking"/>
    <s v="Delivered"/>
    <n v="5"/>
    <n v="1768.83"/>
    <m/>
    <m/>
    <m/>
    <m/>
    <m/>
    <m/>
    <s v="Completed"/>
    <s v="Yes"/>
    <s v="No"/>
    <m/>
    <n v="573"/>
    <n v="450"/>
    <n v="1098537.4901531704"/>
    <n v="96724.388030634553"/>
    <n v="3.9001122334455669"/>
    <s v="Shampoo 200Ml"/>
    <s v="Beauty"/>
    <s v="Beauty"/>
    <s v="Beauty"/>
    <s v="Beauty"/>
    <n v="64"/>
    <s v="Beauty"/>
    <m/>
    <n v="2024"/>
    <x v="8"/>
    <n v="4"/>
    <n v="6"/>
    <s v="Weekday"/>
    <m/>
  </r>
  <r>
    <s v="WEB-7698"/>
    <d v="2025-04-25T00:00:00"/>
    <s v="Simran Verma"/>
    <s v="Delhi"/>
    <s v="Home &amp; Kitchen"/>
    <s v="Table Lamp"/>
    <n v="3"/>
    <n v="1983.21"/>
    <s v="Upi"/>
    <s v="Delivered"/>
    <n v="5"/>
    <n v="5949.63"/>
    <m/>
    <m/>
    <m/>
    <m/>
    <m/>
    <m/>
    <s v="Completed"/>
    <s v="Yes"/>
    <s v="No"/>
    <m/>
    <n v="573"/>
    <n v="450"/>
    <n v="1463424.4009529033"/>
    <n v="118285.78776560788"/>
    <n v="3.8140589569160999"/>
    <s v="Table Lamp"/>
    <s v="Home &amp; Kitchen"/>
    <s v="Home &amp; Kitchen"/>
    <s v="Home &amp; Kitchen"/>
    <s v="Home &amp; Kitchen"/>
    <n v="32"/>
    <s v="Home &amp; Kitchen"/>
    <m/>
    <n v="2025"/>
    <x v="7"/>
    <n v="25"/>
    <n v="6"/>
    <s v="Weekday"/>
    <m/>
  </r>
  <r>
    <s v="WEB-5650"/>
    <d v="2025-05-05T00:00:00"/>
    <s v="Neha Chatterjee"/>
    <s v="Kolkata"/>
    <s v="Fashion"/>
    <s v="Running Shoes"/>
    <n v="1"/>
    <n v="977.99"/>
    <s v="Unknown"/>
    <s v="Delivered"/>
    <n v="5"/>
    <n v="977.99"/>
    <m/>
    <m/>
    <m/>
    <m/>
    <m/>
    <m/>
    <s v="Completed"/>
    <s v="No"/>
    <s v="No"/>
    <m/>
    <n v="590"/>
    <n v="451"/>
    <n v="1892867.2841657216"/>
    <n v="199432.98236095349"/>
    <n v="3.8949824970828471"/>
    <s v="Running Shoes"/>
    <s v="Fashion"/>
    <s v="Fashion"/>
    <s v="Fashion"/>
    <s v="Fashion"/>
    <n v="45"/>
    <s v="Fashion"/>
    <m/>
    <n v="2025"/>
    <x v="6"/>
    <n v="5"/>
    <n v="2"/>
    <s v="Weekday"/>
    <m/>
  </r>
  <r>
    <s v="WEB-5048"/>
    <d v="2025-06-14T00:00:00"/>
    <s v="Sanjay Das"/>
    <s v="Bengaluru"/>
    <s v="Fashion"/>
    <s v="Men'S T-Shirt"/>
    <n v="2"/>
    <n v="2294.65"/>
    <s v="Debit Card"/>
    <s v="Delivered"/>
    <n v="3"/>
    <n v="4589.3"/>
    <m/>
    <m/>
    <m/>
    <m/>
    <m/>
    <m/>
    <s v="Completed"/>
    <s v="Yes"/>
    <s v="No"/>
    <m/>
    <n v="567"/>
    <n v="440"/>
    <n v="1892867.2841657216"/>
    <n v="199432.98236095349"/>
    <n v="3.8949824970828471"/>
    <s v="Men'S T-Shirt"/>
    <s v="Fashion"/>
    <s v="Fashion"/>
    <s v="Fashion"/>
    <s v="Fashion"/>
    <n v="55"/>
    <s v="Fashion"/>
    <m/>
    <n v="2025"/>
    <x v="11"/>
    <n v="14"/>
    <n v="7"/>
    <s v="Weekday"/>
    <m/>
  </r>
  <r>
    <s v="WEB-7857"/>
    <d v="2024-01-14T00:00:00"/>
    <s v="Kavya Pillai"/>
    <s v="Mumbai"/>
    <s v="Books"/>
    <s v="Kids Story Book"/>
    <n v="2"/>
    <n v="408.52"/>
    <s v="Net Banking"/>
    <s v="Delivered"/>
    <n v="4"/>
    <n v="817.04"/>
    <m/>
    <m/>
    <m/>
    <m/>
    <m/>
    <m/>
    <s v="Completed"/>
    <s v="No"/>
    <s v="No"/>
    <m/>
    <n v="619"/>
    <n v="468"/>
    <n v="594714.6477588166"/>
    <n v="60882.938065984097"/>
    <n v="3.804733727810651"/>
    <s v="Kids Story Book"/>
    <s v="Books"/>
    <s v="Books"/>
    <s v="Books"/>
    <s v="Books"/>
    <n v="23"/>
    <s v="Books"/>
    <m/>
    <n v="2024"/>
    <x v="5"/>
    <n v="14"/>
    <n v="1"/>
    <s v="Weekday"/>
    <m/>
  </r>
  <r>
    <s v="WEB-6902"/>
    <d v="2023-04-21T00:00:00"/>
    <s v="Rohan Chatterjee"/>
    <s v="Ahmedabad"/>
    <s v="Fashion"/>
    <s v="Denim Jeans"/>
    <n v="1"/>
    <n v="1661.9"/>
    <s v="Debit Card"/>
    <s v="Pending"/>
    <n v="4"/>
    <n v="1661.9"/>
    <m/>
    <m/>
    <m/>
    <m/>
    <m/>
    <m/>
    <s v="Pending"/>
    <s v="No"/>
    <s v="Yes"/>
    <m/>
    <n v="589"/>
    <n v="426"/>
    <n v="1892867.2841657216"/>
    <n v="199432.98236095349"/>
    <n v="3.8949824970828471"/>
    <s v="Denim Jeans"/>
    <s v="Fashion"/>
    <s v="Fashion"/>
    <s v="Fashion"/>
    <s v="Fashion"/>
    <n v="6"/>
    <s v="Fashion"/>
    <m/>
    <n v="2023"/>
    <x v="7"/>
    <n v="21"/>
    <n v="6"/>
    <s v="Weekday"/>
    <m/>
  </r>
  <r>
    <s v="WEB-6804"/>
    <d v="2025-04-29T00:00:00"/>
    <s v="Aarav Sharma"/>
    <s v="Bengaluru"/>
    <s v="Beauty"/>
    <s v="Perfume 50Ml"/>
    <n v="1"/>
    <n v="465.36"/>
    <s v="Cash On Delivery"/>
    <s v="Delivered"/>
    <n v="5"/>
    <n v="465.36"/>
    <m/>
    <m/>
    <m/>
    <m/>
    <m/>
    <m/>
    <s v="Completed"/>
    <s v="No"/>
    <s v="No"/>
    <m/>
    <n v="567"/>
    <n v="440"/>
    <n v="1098537.4901531704"/>
    <n v="96724.388030634553"/>
    <n v="3.9001122334455669"/>
    <s v="Perfume 50Ml"/>
    <s v="Beauty"/>
    <s v="Beauty"/>
    <s v="Beauty"/>
    <s v="Beauty"/>
    <n v="18"/>
    <s v="Beauty"/>
    <m/>
    <n v="2025"/>
    <x v="7"/>
    <n v="29"/>
    <n v="3"/>
    <s v="Weekday"/>
    <m/>
  </r>
  <r>
    <s v="WEB-6387"/>
    <d v="2023-12-03T00:00:00"/>
    <s v="Neha Rao"/>
    <s v="Mumbai"/>
    <s v="Fashion"/>
    <s v="Men'S T-Shirt"/>
    <n v="1"/>
    <n v="435.22"/>
    <s v="Cash On Delivery"/>
    <s v="Delivered"/>
    <n v="3"/>
    <n v="435.22"/>
    <m/>
    <m/>
    <m/>
    <m/>
    <m/>
    <m/>
    <s v="Completed"/>
    <s v="No"/>
    <s v="No"/>
    <m/>
    <n v="619"/>
    <n v="468"/>
    <n v="1892867.2841657216"/>
    <n v="199432.98236095349"/>
    <n v="3.8949824970828471"/>
    <s v="Men'S T-Shirt"/>
    <s v="Fashion"/>
    <s v="Fashion"/>
    <s v="Fashion"/>
    <s v="Fashion"/>
    <n v="55"/>
    <s v="Fashion"/>
    <m/>
    <n v="2023"/>
    <x v="10"/>
    <n v="3"/>
    <n v="1"/>
    <s v="Weekday"/>
    <m/>
  </r>
  <r>
    <s v="WEB-6526"/>
    <d v="2023-06-24T00:00:00"/>
    <s v="Meera Kapoor"/>
    <s v="Bengaluru"/>
    <s v="Beauty"/>
    <s v="Shampoo 200Ml"/>
    <n v="1"/>
    <n v="692.07"/>
    <s v="Credit Card"/>
    <s v="Delivered"/>
    <n v="1"/>
    <n v="692.07"/>
    <m/>
    <m/>
    <m/>
    <m/>
    <m/>
    <m/>
    <s v="Completed"/>
    <s v="No"/>
    <s v="No"/>
    <m/>
    <n v="567"/>
    <n v="440"/>
    <n v="1098537.4901531704"/>
    <n v="96724.388030634553"/>
    <n v="3.9001122334455669"/>
    <s v="Shampoo 200Ml"/>
    <s v="Beauty"/>
    <s v="Beauty"/>
    <s v="Beauty"/>
    <s v="Beauty"/>
    <n v="64"/>
    <s v="Beauty"/>
    <m/>
    <n v="2023"/>
    <x v="11"/>
    <n v="24"/>
    <n v="7"/>
    <s v="Weekday"/>
    <m/>
  </r>
  <r>
    <s v="WEB-8905"/>
    <d v="2023-06-15T00:00:00"/>
    <s v="Arjun Iyer"/>
    <s v="Hyderabad"/>
    <s v="Home &amp; Kitchen"/>
    <s v="Non-Stick Pan"/>
    <n v="3"/>
    <n v="699.63"/>
    <s v="Debit Card"/>
    <s v="Delivered"/>
    <n v="2"/>
    <n v="2098.89"/>
    <m/>
    <m/>
    <m/>
    <m/>
    <m/>
    <m/>
    <s v="Completed"/>
    <s v="Yes"/>
    <s v="No"/>
    <m/>
    <n v="559"/>
    <n v="408"/>
    <n v="1463424.4009529033"/>
    <n v="118285.78776560788"/>
    <n v="3.8140589569160999"/>
    <s v="Non-Stick Pan"/>
    <s v="Home &amp; Kitchen"/>
    <s v="Home &amp; Kitchen"/>
    <s v="Home &amp; Kitchen"/>
    <s v="Home &amp; Kitchen"/>
    <n v="7"/>
    <s v="Home &amp; Kitchen"/>
    <m/>
    <n v="2023"/>
    <x v="11"/>
    <n v="15"/>
    <n v="5"/>
    <s v="Weekday"/>
    <m/>
  </r>
  <r>
    <s v="WEB-5635"/>
    <d v="2024-10-19T00:00:00"/>
    <s v="Sanjay Gupta"/>
    <s v="Hyderabad"/>
    <s v="Electronics"/>
    <s v="Smart Watch"/>
    <n v="1"/>
    <n v="3407.83"/>
    <s v="Credit Card"/>
    <s v="Delivered"/>
    <n v="5"/>
    <n v="3407.83"/>
    <m/>
    <m/>
    <m/>
    <m/>
    <m/>
    <m/>
    <s v="Completed"/>
    <s v="Yes"/>
    <s v="No"/>
    <m/>
    <n v="559"/>
    <n v="408"/>
    <n v="2759712.3299794244"/>
    <n v="330643.50635802455"/>
    <n v="3.8641711229946525"/>
    <s v="Smart Watch"/>
    <s v="Electronics"/>
    <s v="Electronics"/>
    <s v="Electronics"/>
    <s v="Electronics"/>
    <n v="17"/>
    <s v="Electronics"/>
    <m/>
    <n v="2024"/>
    <x v="8"/>
    <n v="19"/>
    <n v="7"/>
    <s v="Weekday"/>
    <m/>
  </r>
  <r>
    <s v="WEB-9571"/>
    <d v="2023-04-12T00:00:00"/>
    <s v="Karan Patel"/>
    <s v="Pune"/>
    <s v="Electronics"/>
    <s v="Usb Cable"/>
    <n v="2"/>
    <n v="3490.69"/>
    <s v="Net Banking"/>
    <s v="Delivered"/>
    <n v="4"/>
    <n v="6981.38"/>
    <m/>
    <m/>
    <m/>
    <m/>
    <m/>
    <m/>
    <s v="Completed"/>
    <s v="Yes"/>
    <s v="No"/>
    <m/>
    <n v="595"/>
    <n v="444"/>
    <n v="2759712.3299794244"/>
    <n v="330643.50635802455"/>
    <n v="3.8641711229946525"/>
    <s v="Usb Cable"/>
    <s v="Electronics"/>
    <s v="Electronics"/>
    <s v="Electronics"/>
    <s v="Electronics"/>
    <n v="13"/>
    <s v="Electronics"/>
    <m/>
    <n v="2023"/>
    <x v="7"/>
    <n v="12"/>
    <n v="4"/>
    <s v="Weekday"/>
    <m/>
  </r>
  <r>
    <s v="WEB-7694"/>
    <d v="2025-02-19T00:00:00"/>
    <s v="Saanvi Joshi"/>
    <s v="Mumbai"/>
    <s v="Books"/>
    <s v="Kids Story Book"/>
    <n v="2"/>
    <n v="260.51"/>
    <s v="Debit Card"/>
    <s v="Returned"/>
    <n v="4"/>
    <n v="521.02"/>
    <m/>
    <m/>
    <m/>
    <m/>
    <m/>
    <m/>
    <s v="Completed"/>
    <s v="No"/>
    <s v="No"/>
    <m/>
    <n v="619"/>
    <n v="468"/>
    <n v="594714.6477588166"/>
    <n v="60882.938065984097"/>
    <n v="3.804733727810651"/>
    <s v="Kids Story Book"/>
    <s v="Books"/>
    <s v="Books"/>
    <s v="Books"/>
    <s v="Books"/>
    <n v="23"/>
    <s v="Books"/>
    <m/>
    <n v="2025"/>
    <x v="0"/>
    <n v="19"/>
    <n v="4"/>
    <s v="Weekday"/>
    <m/>
  </r>
  <r>
    <s v="WEB-8821"/>
    <d v="2023-10-04T00:00:00"/>
    <s v="Simran Malhotra"/>
    <s v="Pune"/>
    <s v="Electronics"/>
    <s v="Smart Watch"/>
    <n v="1"/>
    <n v="1173.8499999999999"/>
    <s v="Debit Card"/>
    <s v="Delivered"/>
    <n v="5"/>
    <n v="1173.8499999999999"/>
    <m/>
    <m/>
    <m/>
    <m/>
    <m/>
    <m/>
    <s v="Completed"/>
    <s v="Yes"/>
    <s v="No"/>
    <m/>
    <n v="595"/>
    <n v="444"/>
    <n v="2759712.3299794244"/>
    <n v="330643.50635802455"/>
    <n v="3.8641711229946525"/>
    <s v="Smart Watch"/>
    <s v="Electronics"/>
    <s v="Electronics"/>
    <s v="Electronics"/>
    <s v="Electronics"/>
    <n v="17"/>
    <s v="Electronics"/>
    <m/>
    <n v="2023"/>
    <x v="8"/>
    <n v="4"/>
    <n v="4"/>
    <s v="Weekday"/>
    <m/>
  </r>
  <r>
    <s v="WEB-5758"/>
    <d v="2024-02-26T00:00:00"/>
    <s v="Rohan Bose"/>
    <s v="Mumbai"/>
    <s v="Electronics"/>
    <s v="Wireless Earbuds"/>
    <n v="1"/>
    <n v="1959.69"/>
    <s v="Upi"/>
    <s v="Delivered"/>
    <n v="2"/>
    <n v="1959.69"/>
    <m/>
    <m/>
    <m/>
    <m/>
    <m/>
    <m/>
    <s v="Completed"/>
    <s v="Yes"/>
    <s v="No"/>
    <m/>
    <n v="619"/>
    <n v="468"/>
    <n v="2759712.3299794244"/>
    <n v="330643.50635802455"/>
    <n v="3.8641711229946525"/>
    <s v="Wireless Earbuds"/>
    <s v="Electronics"/>
    <s v="Electronics"/>
    <s v="Electronics"/>
    <s v="Electronics"/>
    <n v="12"/>
    <s v="Electronics"/>
    <m/>
    <n v="2024"/>
    <x v="0"/>
    <n v="26"/>
    <n v="2"/>
    <s v="Weekday"/>
    <m/>
  </r>
  <r>
    <s v="WEB-8036"/>
    <d v="2023-10-28T00:00:00"/>
    <s v="Ananya Bose"/>
    <s v="Bengaluru"/>
    <s v="Books"/>
    <s v="Kids Story Book"/>
    <n v="1"/>
    <n v="488.61"/>
    <s v="Debit Card"/>
    <s v="Delivered"/>
    <n v="4"/>
    <n v="488.61"/>
    <m/>
    <m/>
    <m/>
    <m/>
    <m/>
    <m/>
    <s v="Completed"/>
    <s v="No"/>
    <s v="No"/>
    <m/>
    <n v="567"/>
    <n v="440"/>
    <n v="594714.6477588166"/>
    <n v="60882.938065984097"/>
    <n v="3.804733727810651"/>
    <s v="Kids Story Book"/>
    <s v="Books"/>
    <s v="Books"/>
    <s v="Books"/>
    <s v="Books"/>
    <n v="23"/>
    <s v="Books"/>
    <m/>
    <n v="2023"/>
    <x v="8"/>
    <n v="28"/>
    <n v="7"/>
    <s v="Weekday"/>
    <m/>
  </r>
  <r>
    <s v="WEB-5393"/>
    <d v="2024-03-09T00:00:00"/>
    <s v="Simran Iyer"/>
    <s v="Ahmedabad"/>
    <s v="Books"/>
    <s v="Notebook Set"/>
    <n v="3"/>
    <n v="532.66999999999996"/>
    <s v="Debit Card"/>
    <s v="Delivered"/>
    <n v="3"/>
    <n v="1598.0099999999998"/>
    <m/>
    <m/>
    <m/>
    <m/>
    <m/>
    <m/>
    <s v="Completed"/>
    <s v="Yes"/>
    <s v="No"/>
    <m/>
    <n v="589"/>
    <n v="426"/>
    <n v="594714.6477588166"/>
    <n v="60882.938065984097"/>
    <n v="3.804733727810651"/>
    <s v="Notebook Set"/>
    <s v="Books"/>
    <s v="Books"/>
    <s v="Books"/>
    <s v="Books"/>
    <n v="20"/>
    <s v="Books"/>
    <m/>
    <n v="2024"/>
    <x v="4"/>
    <n v="9"/>
    <n v="7"/>
    <s v="Weekday"/>
    <m/>
  </r>
  <r>
    <s v="WEB-9160"/>
    <d v="2023-11-13T00:00:00"/>
    <s v="Ananya Menon"/>
    <s v="Kolkata"/>
    <s v="Beauty"/>
    <s v="Face Cream"/>
    <n v="2"/>
    <n v="1442.73"/>
    <s v="Net Banking"/>
    <s v="Delivered"/>
    <n v="5"/>
    <n v="2885.46"/>
    <m/>
    <m/>
    <m/>
    <m/>
    <m/>
    <m/>
    <s v="Completed"/>
    <s v="Yes"/>
    <s v="No"/>
    <m/>
    <n v="590"/>
    <n v="451"/>
    <n v="1098537.4901531704"/>
    <n v="96724.388030634553"/>
    <n v="3.9001122334455669"/>
    <s v="Face Cream"/>
    <s v="Beauty"/>
    <s v="Beauty"/>
    <s v="Beauty"/>
    <s v="Beauty"/>
    <n v="80"/>
    <s v="Beauty"/>
    <m/>
    <n v="2023"/>
    <x v="3"/>
    <n v="13"/>
    <n v="2"/>
    <s v="Weekday"/>
    <m/>
  </r>
  <r>
    <s v="WEB-8872"/>
    <d v="2025-03-01T00:00:00"/>
    <s v="Rohan Patel"/>
    <s v="Kolkata"/>
    <s v="Beauty"/>
    <s v="Hair Oil"/>
    <n v="1"/>
    <n v="681.82"/>
    <s v="Cash On Delivery"/>
    <s v="Delivered"/>
    <n v="5"/>
    <n v="681.82"/>
    <m/>
    <m/>
    <m/>
    <m/>
    <m/>
    <m/>
    <s v="Completed"/>
    <s v="No"/>
    <s v="No"/>
    <m/>
    <n v="590"/>
    <n v="451"/>
    <n v="1098537.4901531704"/>
    <n v="96724.388030634553"/>
    <n v="3.9001122334455669"/>
    <s v="Hair Oil"/>
    <s v="Beauty"/>
    <s v="Beauty"/>
    <s v="Beauty"/>
    <s v="Beauty"/>
    <n v="70"/>
    <s v="Beauty"/>
    <m/>
    <n v="2025"/>
    <x v="4"/>
    <n v="1"/>
    <n v="7"/>
    <s v="Weekend"/>
    <m/>
  </r>
  <r>
    <s v="WEB-7742"/>
    <d v="2024-08-02T00:00:00"/>
    <s v="Vikram Chatterjee"/>
    <s v="Kolkata"/>
    <s v="Electronics"/>
    <s v="Bluetooth Speaker"/>
    <n v="1"/>
    <n v="2893.57"/>
    <s v="Cash On Delivery"/>
    <s v="Delivered"/>
    <n v="2"/>
    <n v="2893.57"/>
    <m/>
    <m/>
    <m/>
    <m/>
    <m/>
    <m/>
    <s v="Completed"/>
    <s v="Yes"/>
    <s v="No"/>
    <m/>
    <n v="590"/>
    <n v="451"/>
    <n v="2759712.3299794244"/>
    <n v="330643.50635802455"/>
    <n v="3.8641711229946525"/>
    <s v="Bluetooth Speaker"/>
    <s v="Electronics"/>
    <s v="Electronics"/>
    <s v="Electronics"/>
    <s v="Electronics"/>
    <n v="48"/>
    <s v="Electronics"/>
    <m/>
    <n v="2024"/>
    <x v="9"/>
    <n v="2"/>
    <n v="6"/>
    <s v="Weekday"/>
    <m/>
  </r>
  <r>
    <s v="WEB-5042"/>
    <d v="2025-03-19T00:00:00"/>
    <s v="Meera Das"/>
    <s v="Bengaluru"/>
    <s v="Beauty"/>
    <s v="Perfume 50Ml"/>
    <n v="1"/>
    <n v="1294.72"/>
    <s v="Debit Card"/>
    <s v="Delivered"/>
    <n v="1"/>
    <n v="1294.72"/>
    <m/>
    <m/>
    <m/>
    <m/>
    <m/>
    <m/>
    <s v="Completed"/>
    <s v="Yes"/>
    <s v="No"/>
    <m/>
    <n v="567"/>
    <n v="440"/>
    <n v="1098537.4901531704"/>
    <n v="96724.388030634553"/>
    <n v="3.9001122334455669"/>
    <s v="Perfume 50Ml"/>
    <s v="Beauty"/>
    <s v="Beauty"/>
    <s v="Beauty"/>
    <s v="Beauty"/>
    <n v="18"/>
    <s v="Beauty"/>
    <m/>
    <n v="2025"/>
    <x v="4"/>
    <n v="19"/>
    <n v="4"/>
    <s v="Weekday"/>
    <m/>
  </r>
  <r>
    <s v="WEB-7445"/>
    <d v="2023-05-26T00:00:00"/>
    <s v="Sanjay Khan"/>
    <s v="Ahmedabad"/>
    <s v="Electronics"/>
    <s v="Usb Cable"/>
    <n v="1"/>
    <n v="2244.84"/>
    <s v="Net Banking"/>
    <s v="Delivered"/>
    <n v="5"/>
    <n v="2244.84"/>
    <m/>
    <m/>
    <m/>
    <m/>
    <m/>
    <m/>
    <s v="Completed"/>
    <s v="Yes"/>
    <s v="No"/>
    <m/>
    <n v="589"/>
    <n v="426"/>
    <n v="2759712.3299794244"/>
    <n v="330643.50635802455"/>
    <n v="3.8641711229946525"/>
    <s v="Usb Cable"/>
    <s v="Electronics"/>
    <s v="Electronics"/>
    <s v="Electronics"/>
    <s v="Electronics"/>
    <n v="13"/>
    <s v="Electronics"/>
    <m/>
    <n v="2023"/>
    <x v="6"/>
    <n v="26"/>
    <n v="6"/>
    <s v="Weekday"/>
    <m/>
  </r>
  <r>
    <s v="WEB-9125"/>
    <d v="2024-02-23T00:00:00"/>
    <s v="Saanvi Bose"/>
    <s v="Kolkata"/>
    <s v="Books"/>
    <s v="Self-Help Book"/>
    <n v="2"/>
    <n v="293.61"/>
    <s v="Net Banking"/>
    <s v="Delivered"/>
    <n v="5"/>
    <n v="587.22"/>
    <m/>
    <m/>
    <m/>
    <m/>
    <m/>
    <m/>
    <s v="Completed"/>
    <s v="No"/>
    <s v="No"/>
    <m/>
    <n v="590"/>
    <n v="451"/>
    <n v="594714.6477588166"/>
    <n v="60882.938065984097"/>
    <n v="3.804733727810651"/>
    <s v="Self-Help Book"/>
    <s v="Books"/>
    <s v="Books"/>
    <s v="Books"/>
    <s v="Books"/>
    <n v="19"/>
    <s v="Books"/>
    <m/>
    <n v="2024"/>
    <x v="0"/>
    <n v="23"/>
    <n v="6"/>
    <s v="Weekday"/>
    <m/>
  </r>
  <r>
    <s v="WEB-9614"/>
    <d v="2023-03-10T00:00:00"/>
    <s v="Pooja Bose"/>
    <s v="Hyderabad"/>
    <s v="Home &amp; Kitchen"/>
    <s v="Led Bulb Pack"/>
    <n v="2"/>
    <n v="1110.3"/>
    <s v="Net Banking"/>
    <s v="Cancelled"/>
    <n v="3"/>
    <n v="2220.6"/>
    <m/>
    <m/>
    <m/>
    <m/>
    <m/>
    <m/>
    <s v="Lost Sale"/>
    <s v="No"/>
    <s v="Yes"/>
    <m/>
    <n v="559"/>
    <n v="408"/>
    <n v="1463424.4009529033"/>
    <n v="118285.78776560788"/>
    <n v="3.8140589569160999"/>
    <s v="Led Bulb Pack"/>
    <s v="Home &amp; Kitchen"/>
    <s v="Home &amp; Kitchen"/>
    <s v="Home &amp; Kitchen"/>
    <s v="Home &amp; Kitchen"/>
    <n v="76"/>
    <s v="Home &amp; Kitchen"/>
    <m/>
    <n v="2023"/>
    <x v="4"/>
    <n v="10"/>
    <n v="6"/>
    <s v="Weekday"/>
    <m/>
  </r>
  <r>
    <s v="WEB-8171"/>
    <d v="2024-12-31T00:00:00"/>
    <s v="Rahul Menon"/>
    <s v="Hyderabad"/>
    <s v="Home &amp; Kitchen"/>
    <s v="Non-Stick Pan"/>
    <n v="1"/>
    <n v="866"/>
    <s v="Debit Card"/>
    <s v="Cancelled"/>
    <n v="5"/>
    <n v="866"/>
    <m/>
    <m/>
    <m/>
    <m/>
    <m/>
    <m/>
    <s v="Lost Sale"/>
    <s v="No"/>
    <s v="Yes"/>
    <m/>
    <n v="559"/>
    <n v="408"/>
    <n v="1463424.4009529033"/>
    <n v="118285.78776560788"/>
    <n v="3.8140589569160999"/>
    <s v="Non-Stick Pan"/>
    <s v="Home &amp; Kitchen"/>
    <s v="Home &amp; Kitchen"/>
    <s v="Home &amp; Kitchen"/>
    <s v="Home &amp; Kitchen"/>
    <n v="7"/>
    <s v="Home &amp; Kitchen"/>
    <m/>
    <n v="2024"/>
    <x v="10"/>
    <n v="31"/>
    <n v="3"/>
    <s v="Weekday"/>
    <m/>
  </r>
  <r>
    <s v="WEB-9149"/>
    <d v="2024-03-12T00:00:00"/>
    <s v="Kavya Kumar"/>
    <s v="Kolkata"/>
    <s v="Beauty"/>
    <s v="Shampoo 200Ml"/>
    <n v="2"/>
    <n v="428.74"/>
    <s v="Cash On Delivery"/>
    <s v="Delivered"/>
    <n v="4"/>
    <n v="857.48"/>
    <m/>
    <m/>
    <m/>
    <m/>
    <m/>
    <m/>
    <s v="Completed"/>
    <s v="No"/>
    <s v="No"/>
    <m/>
    <n v="590"/>
    <n v="451"/>
    <n v="1098537.4901531704"/>
    <n v="96724.388030634553"/>
    <n v="3.9001122334455669"/>
    <s v="Shampoo 200Ml"/>
    <s v="Beauty"/>
    <s v="Beauty"/>
    <s v="Beauty"/>
    <s v="Beauty"/>
    <n v="64"/>
    <s v="Beauty"/>
    <m/>
    <n v="2024"/>
    <x v="4"/>
    <n v="12"/>
    <n v="3"/>
    <s v="Weekday"/>
    <m/>
  </r>
  <r>
    <s v="WEB-5314"/>
    <d v="2023-08-18T00:00:00"/>
    <s v="Kavya Menon"/>
    <s v="Delhi"/>
    <s v="Home &amp; Kitchen"/>
    <s v="Storage Box"/>
    <n v="1"/>
    <n v="825.97"/>
    <s v="Upi"/>
    <s v="Delivered"/>
    <n v="3"/>
    <n v="825.97"/>
    <m/>
    <m/>
    <m/>
    <m/>
    <m/>
    <m/>
    <s v="Completed"/>
    <s v="No"/>
    <s v="No"/>
    <m/>
    <n v="573"/>
    <n v="450"/>
    <n v="1463424.4009529033"/>
    <n v="118285.78776560788"/>
    <n v="3.8140589569160999"/>
    <s v="Storage Box"/>
    <s v="Home &amp; Kitchen"/>
    <s v="Home &amp; Kitchen"/>
    <s v="Home &amp; Kitchen"/>
    <s v="Home &amp; Kitchen"/>
    <n v="8"/>
    <s v="Home &amp; Kitchen"/>
    <m/>
    <n v="2023"/>
    <x v="9"/>
    <n v="18"/>
    <n v="6"/>
    <s v="Weekday"/>
    <m/>
  </r>
  <r>
    <s v="WEB-8076"/>
    <d v="2024-11-26T00:00:00"/>
    <s v="Aditya Malhotra"/>
    <s v="Kolkata"/>
    <s v="Books"/>
    <s v="Notebook Set"/>
    <n v="1"/>
    <n v="242.61"/>
    <s v="Unknown"/>
    <s v="Delivered"/>
    <n v="2"/>
    <n v="242.61"/>
    <m/>
    <m/>
    <m/>
    <m/>
    <m/>
    <m/>
    <s v="Completed"/>
    <s v="No"/>
    <s v="No"/>
    <m/>
    <n v="590"/>
    <n v="451"/>
    <n v="594714.6477588166"/>
    <n v="60882.938065984097"/>
    <n v="3.804733727810651"/>
    <s v="Notebook Set"/>
    <s v="Books"/>
    <s v="Books"/>
    <s v="Books"/>
    <s v="Books"/>
    <n v="20"/>
    <s v="Books"/>
    <m/>
    <n v="2024"/>
    <x v="3"/>
    <n v="26"/>
    <n v="3"/>
    <s v="Weekday"/>
    <m/>
  </r>
  <r>
    <s v="WEB-9206"/>
    <d v="2025-06-29T00:00:00"/>
    <s v="Ananya Iyer"/>
    <s v="Ahmedabad"/>
    <s v="Fashion"/>
    <s v="Sunglasses"/>
    <n v="1"/>
    <n v="347.05"/>
    <s v="Credit Card"/>
    <s v="Delivered"/>
    <n v="5"/>
    <n v="347.05"/>
    <m/>
    <m/>
    <m/>
    <m/>
    <m/>
    <m/>
    <s v="Completed"/>
    <s v="No"/>
    <s v="No"/>
    <m/>
    <n v="589"/>
    <n v="426"/>
    <n v="1892867.2841657216"/>
    <n v="199432.98236095349"/>
    <n v="3.8949824970828471"/>
    <s v="Sunglasses"/>
    <s v="Fashion"/>
    <s v="Fashion"/>
    <s v="Fashion"/>
    <s v="Fashion"/>
    <n v="53"/>
    <s v="Fashion"/>
    <m/>
    <n v="2025"/>
    <x v="11"/>
    <n v="29"/>
    <n v="1"/>
    <s v="Weekday"/>
    <m/>
  </r>
  <r>
    <s v="WEB-7746"/>
    <d v="2024-10-29T00:00:00"/>
    <s v="Rohan Patel"/>
    <s v="Chennai"/>
    <s v="Beauty"/>
    <s v="Lipstick"/>
    <n v="2"/>
    <n v="452.18"/>
    <s v="Upi"/>
    <s v="Delivered"/>
    <n v="4"/>
    <n v="904.36"/>
    <m/>
    <m/>
    <m/>
    <m/>
    <m/>
    <m/>
    <s v="Completed"/>
    <s v="No"/>
    <s v="No"/>
    <m/>
    <n v="558"/>
    <n v="430"/>
    <n v="1098537.4901531704"/>
    <n v="96724.388030634553"/>
    <n v="3.9001122334455669"/>
    <s v="Lipstick"/>
    <s v="Beauty"/>
    <s v="Beauty"/>
    <s v="Beauty"/>
    <s v="Beauty"/>
    <n v="10"/>
    <s v="Beauty"/>
    <m/>
    <n v="2024"/>
    <x v="8"/>
    <n v="29"/>
    <n v="3"/>
    <s v="Weekday"/>
    <m/>
  </r>
  <r>
    <s v="WEB-6314"/>
    <d v="2024-12-31T00:00:00"/>
    <s v="Saanvi Gupta"/>
    <s v="Hyderabad"/>
    <s v="Electronics"/>
    <s v="Usb Cable"/>
    <n v="2"/>
    <n v="1637.44"/>
    <s v="Cash On Delivery"/>
    <s v="Pending"/>
    <m/>
    <n v="3274.88"/>
    <m/>
    <m/>
    <m/>
    <m/>
    <m/>
    <m/>
    <s v="Pending"/>
    <s v="No"/>
    <s v="Yes"/>
    <m/>
    <n v="559"/>
    <n v="408"/>
    <n v="2759712.3299794244"/>
    <n v="330643.50635802455"/>
    <n v="3.8641711229946525"/>
    <s v="Usb Cable"/>
    <s v="Electronics"/>
    <s v="Electronics"/>
    <s v="Electronics"/>
    <s v="Electronics"/>
    <n v="13"/>
    <s v="Electronics"/>
    <m/>
    <n v="2024"/>
    <x v="10"/>
    <n v="31"/>
    <n v="3"/>
    <s v="Weekday"/>
    <m/>
  </r>
  <r>
    <s v="WEB-5846"/>
    <d v="2024-04-09T00:00:00"/>
    <s v="Sanjay Kumar"/>
    <s v="Hyderabad"/>
    <s v="Beauty"/>
    <s v="Hair Oil"/>
    <n v="2"/>
    <n v="1186.3800000000001"/>
    <s v="Credit Card"/>
    <s v="Returned"/>
    <n v="4"/>
    <n v="2372.7600000000002"/>
    <m/>
    <m/>
    <m/>
    <m/>
    <m/>
    <m/>
    <s v="Completed"/>
    <s v="No"/>
    <s v="No"/>
    <m/>
    <n v="559"/>
    <n v="408"/>
    <n v="1098537.4901531704"/>
    <n v="96724.388030634553"/>
    <n v="3.9001122334455669"/>
    <s v="Hair Oil"/>
    <s v="Beauty"/>
    <s v="Beauty"/>
    <s v="Beauty"/>
    <s v="Beauty"/>
    <n v="70"/>
    <s v="Beauty"/>
    <m/>
    <n v="2024"/>
    <x v="7"/>
    <n v="9"/>
    <n v="3"/>
    <s v="Weekday"/>
    <m/>
  </r>
  <r>
    <s v="WEB-8625"/>
    <d v="2023-05-06T00:00:00"/>
    <s v="Pooja Joshi"/>
    <s v="Kolkata"/>
    <s v="Home &amp; Kitchen"/>
    <s v="Table Lamp"/>
    <n v="3"/>
    <n v="1314.98"/>
    <s v="Net Banking"/>
    <s v="Delivered"/>
    <n v="5"/>
    <n v="3944.94"/>
    <m/>
    <m/>
    <m/>
    <m/>
    <m/>
    <m/>
    <s v="Completed"/>
    <s v="Yes"/>
    <s v="No"/>
    <m/>
    <n v="590"/>
    <n v="451"/>
    <n v="1463424.4009529033"/>
    <n v="118285.78776560788"/>
    <n v="3.8140589569160999"/>
    <s v="Table Lamp"/>
    <s v="Home &amp; Kitchen"/>
    <s v="Home &amp; Kitchen"/>
    <s v="Home &amp; Kitchen"/>
    <s v="Home &amp; Kitchen"/>
    <n v="32"/>
    <s v="Home &amp; Kitchen"/>
    <m/>
    <n v="2023"/>
    <x v="6"/>
    <n v="6"/>
    <n v="7"/>
    <s v="Weekday"/>
    <m/>
  </r>
  <r>
    <s v="WEB-5468"/>
    <d v="2025-03-16T00:00:00"/>
    <s v="Aditya Kapoor"/>
    <s v="Not Provided"/>
    <s v="Electronics"/>
    <s v="Power Bank 10000Mah"/>
    <n v="1"/>
    <n v="1873.87"/>
    <s v="Cash On Delivery"/>
    <s v="Delivered"/>
    <n v="5"/>
    <n v="1873.87"/>
    <m/>
    <m/>
    <m/>
    <m/>
    <m/>
    <m/>
    <s v="Completed"/>
    <s v="Yes"/>
    <s v="No"/>
    <m/>
    <n v="50"/>
    <n v="37"/>
    <n v="2759712.3299794244"/>
    <n v="330643.50635802455"/>
    <n v="3.8641711229946525"/>
    <s v="Power Bank 10000Mah"/>
    <s v="Electronics"/>
    <s v="Electronics"/>
    <s v="Electronics"/>
    <s v="Electronics"/>
    <n v="3"/>
    <s v="Electronics"/>
    <m/>
    <n v="2025"/>
    <x v="4"/>
    <n v="16"/>
    <n v="1"/>
    <s v="Weekday"/>
    <m/>
  </r>
  <r>
    <s v="WEB-8717"/>
    <d v="2023-03-08T00:00:00"/>
    <s v="Pooja Das"/>
    <s v="Ahmedabad"/>
    <s v="Fashion"/>
    <s v="Running Shoes"/>
    <n v="1"/>
    <n v="2320.91"/>
    <s v="Net Banking"/>
    <s v="Cancelled"/>
    <n v="3"/>
    <n v="2320.91"/>
    <m/>
    <m/>
    <m/>
    <m/>
    <m/>
    <m/>
    <s v="Lost Sale"/>
    <s v="No"/>
    <s v="Yes"/>
    <m/>
    <n v="589"/>
    <n v="426"/>
    <n v="1892867.2841657216"/>
    <n v="199432.98236095349"/>
    <n v="3.8949824970828471"/>
    <s v="Running Shoes"/>
    <s v="Fashion"/>
    <s v="Fashion"/>
    <s v="Fashion"/>
    <s v="Fashion"/>
    <n v="45"/>
    <s v="Fashion"/>
    <m/>
    <n v="2023"/>
    <x v="4"/>
    <n v="8"/>
    <n v="4"/>
    <s v="Weekday"/>
    <m/>
  </r>
  <r>
    <s v="WEB-7484"/>
    <d v="2025-04-24T00:00:00"/>
    <s v="Saanvi Gupta"/>
    <s v="Ahmedabad"/>
    <s v="Home &amp; Kitchen"/>
    <s v="Led Bulb Pack"/>
    <n v="3"/>
    <n v="1592.67"/>
    <s v="Net Banking"/>
    <s v="Delivered"/>
    <n v="4"/>
    <n v="4778.01"/>
    <m/>
    <m/>
    <m/>
    <m/>
    <m/>
    <m/>
    <s v="Completed"/>
    <s v="Yes"/>
    <s v="No"/>
    <m/>
    <n v="589"/>
    <n v="426"/>
    <n v="1463424.4009529033"/>
    <n v="118285.78776560788"/>
    <n v="3.8140589569160999"/>
    <s v="Led Bulb Pack"/>
    <s v="Home &amp; Kitchen"/>
    <s v="Home &amp; Kitchen"/>
    <s v="Home &amp; Kitchen"/>
    <s v="Home &amp; Kitchen"/>
    <n v="76"/>
    <s v="Home &amp; Kitchen"/>
    <m/>
    <n v="2025"/>
    <x v="7"/>
    <n v="24"/>
    <n v="5"/>
    <s v="Weekday"/>
    <m/>
  </r>
  <r>
    <s v="WEB-6282"/>
    <d v="2024-09-13T00:00:00"/>
    <s v="Karan Kapoor"/>
    <s v="Mumbai"/>
    <s v="Electronics"/>
    <s v="Smart Watch"/>
    <n v="1"/>
    <n v="1495.63"/>
    <s v="Debit Card"/>
    <s v="Delivered"/>
    <n v="3"/>
    <n v="1495.63"/>
    <m/>
    <m/>
    <m/>
    <m/>
    <m/>
    <m/>
    <s v="Completed"/>
    <s v="Yes"/>
    <s v="No"/>
    <m/>
    <n v="619"/>
    <n v="468"/>
    <n v="2759712.3299794244"/>
    <n v="330643.50635802455"/>
    <n v="3.8641711229946525"/>
    <s v="Smart Watch"/>
    <s v="Electronics"/>
    <s v="Electronics"/>
    <s v="Electronics"/>
    <s v="Electronics"/>
    <n v="17"/>
    <s v="Electronics"/>
    <m/>
    <n v="2024"/>
    <x v="1"/>
    <n v="13"/>
    <n v="6"/>
    <s v="Weekday"/>
    <m/>
  </r>
  <r>
    <s v="WEB-7981"/>
    <d v="2025-02-25T00:00:00"/>
    <s v="Rahul Sharma"/>
    <s v="Kolkata"/>
    <s v="Beauty"/>
    <s v="Lipstick"/>
    <n v="2"/>
    <n v="1135.55"/>
    <s v="Debit Card"/>
    <s v="Delivered"/>
    <n v="5"/>
    <n v="2271.1"/>
    <m/>
    <m/>
    <m/>
    <m/>
    <m/>
    <m/>
    <s v="Completed"/>
    <s v="Yes"/>
    <s v="No"/>
    <m/>
    <n v="590"/>
    <n v="451"/>
    <n v="1098537.4901531704"/>
    <n v="96724.388030634553"/>
    <n v="3.9001122334455669"/>
    <s v="Lipstick"/>
    <s v="Beauty"/>
    <s v="Beauty"/>
    <s v="Beauty"/>
    <s v="Beauty"/>
    <n v="10"/>
    <s v="Beauty"/>
    <m/>
    <n v="2025"/>
    <x v="0"/>
    <n v="25"/>
    <n v="3"/>
    <s v="Weekday"/>
    <m/>
  </r>
  <r>
    <s v="WEB-8098"/>
    <d v="2023-09-18T00:00:00"/>
    <s v="Vivaan Joshi"/>
    <s v="Delhi"/>
    <s v="Fashion"/>
    <s v="Women'S Kurti"/>
    <n v="2"/>
    <n v="1654.02"/>
    <s v="Net Banking"/>
    <s v="Delivered"/>
    <m/>
    <n v="3308.04"/>
    <m/>
    <m/>
    <m/>
    <m/>
    <m/>
    <m/>
    <s v="Completed"/>
    <s v="Yes"/>
    <s v="No"/>
    <m/>
    <n v="573"/>
    <n v="450"/>
    <n v="1892867.2841657216"/>
    <n v="199432.98236095349"/>
    <n v="3.8949824970828471"/>
    <s v="Women'S Kurti"/>
    <s v="Fashion"/>
    <s v="Fashion"/>
    <s v="Fashion"/>
    <s v="Fashion"/>
    <n v="15"/>
    <s v="Fashion"/>
    <m/>
    <n v="2023"/>
    <x v="1"/>
    <n v="18"/>
    <n v="2"/>
    <s v="Weekday"/>
    <m/>
  </r>
  <r>
    <s v="WEB-7767"/>
    <d v="2024-11-02T00:00:00"/>
    <s v="Simran Khan"/>
    <s v="Pune"/>
    <s v="Home &amp; Kitchen"/>
    <s v="Water Bottle"/>
    <n v="2"/>
    <n v="1835.32"/>
    <s v="Upi"/>
    <s v="Delivered"/>
    <n v="4"/>
    <n v="3670.64"/>
    <m/>
    <m/>
    <m/>
    <m/>
    <m/>
    <m/>
    <s v="Completed"/>
    <s v="Yes"/>
    <s v="No"/>
    <m/>
    <n v="595"/>
    <n v="444"/>
    <n v="1463424.4009529033"/>
    <n v="118285.78776560788"/>
    <n v="3.8140589569160999"/>
    <s v="Water Bottle"/>
    <s v="Home &amp; Kitchen"/>
    <s v="Home &amp; Kitchen"/>
    <s v="Home &amp; Kitchen"/>
    <s v="Home &amp; Kitchen"/>
    <n v="2"/>
    <s v="Home &amp; Kitchen"/>
    <m/>
    <n v="2024"/>
    <x v="3"/>
    <n v="2"/>
    <n v="7"/>
    <s v="Weekday"/>
    <m/>
  </r>
  <r>
    <s v="WEB-5406"/>
    <d v="2024-12-19T00:00:00"/>
    <s v="Aditya Kapoor"/>
    <s v="Mumbai"/>
    <s v="Home &amp; Kitchen"/>
    <s v="Non-Stick Pan"/>
    <n v="1"/>
    <n v="169.9"/>
    <s v="Credit Card"/>
    <s v="Cancelled"/>
    <n v="5"/>
    <n v="169.9"/>
    <m/>
    <m/>
    <m/>
    <m/>
    <m/>
    <m/>
    <s v="Lost Sale"/>
    <s v="No"/>
    <s v="Yes"/>
    <m/>
    <n v="619"/>
    <n v="468"/>
    <n v="1463424.4009529033"/>
    <n v="118285.78776560788"/>
    <n v="3.8140589569160999"/>
    <s v="Non-Stick Pan"/>
    <s v="Home &amp; Kitchen"/>
    <s v="Home &amp; Kitchen"/>
    <s v="Home &amp; Kitchen"/>
    <s v="Home &amp; Kitchen"/>
    <n v="7"/>
    <s v="Home &amp; Kitchen"/>
    <m/>
    <n v="2024"/>
    <x v="10"/>
    <n v="19"/>
    <n v="5"/>
    <s v="Weekday"/>
    <m/>
  </r>
  <r>
    <s v="WEB-6049"/>
    <d v="2024-09-06T00:00:00"/>
    <s v="Pooja Verma"/>
    <s v="Chennai"/>
    <s v="Fashion"/>
    <s v="Running Shoes"/>
    <n v="1"/>
    <n v="1393.04"/>
    <s v="Cash On Delivery"/>
    <s v="Returned"/>
    <n v="5"/>
    <n v="1393.04"/>
    <m/>
    <m/>
    <m/>
    <m/>
    <m/>
    <m/>
    <s v="Completed"/>
    <s v="No"/>
    <s v="No"/>
    <m/>
    <n v="558"/>
    <n v="430"/>
    <n v="1892867.2841657216"/>
    <n v="199432.98236095349"/>
    <n v="3.8949824970828471"/>
    <s v="Running Shoes"/>
    <s v="Fashion"/>
    <s v="Fashion"/>
    <s v="Fashion"/>
    <s v="Fashion"/>
    <n v="45"/>
    <s v="Fashion"/>
    <m/>
    <n v="2024"/>
    <x v="1"/>
    <n v="6"/>
    <n v="6"/>
    <s v="Weekday"/>
    <m/>
  </r>
  <r>
    <s v="WEB-6500"/>
    <d v="2024-10-12T00:00:00"/>
    <s v="Pooja Nair"/>
    <s v="Pune"/>
    <s v="Fashion"/>
    <s v="Running Shoes"/>
    <n v="3"/>
    <n v="1700.63"/>
    <s v="Upi"/>
    <s v="Delivered"/>
    <n v="4"/>
    <n v="5101.8900000000003"/>
    <m/>
    <m/>
    <m/>
    <m/>
    <m/>
    <m/>
    <s v="Completed"/>
    <s v="Yes"/>
    <s v="No"/>
    <m/>
    <n v="595"/>
    <n v="444"/>
    <n v="1892867.2841657216"/>
    <n v="199432.98236095349"/>
    <n v="3.8949824970828471"/>
    <s v="Running Shoes"/>
    <s v="Fashion"/>
    <s v="Fashion"/>
    <s v="Fashion"/>
    <s v="Fashion"/>
    <n v="45"/>
    <s v="Fashion"/>
    <m/>
    <n v="2024"/>
    <x v="8"/>
    <n v="12"/>
    <n v="7"/>
    <s v="Weekday"/>
    <m/>
  </r>
  <r>
    <s v="WEB-7585"/>
    <d v="2024-06-10T00:00:00"/>
    <s v="Rohan Khan"/>
    <s v="Delhi"/>
    <s v="Electronics"/>
    <s v="Wireless Earbuds"/>
    <n v="2"/>
    <n v="2276.91"/>
    <s v="Cash On Delivery"/>
    <s v="Delivered"/>
    <n v="3"/>
    <n v="4553.82"/>
    <m/>
    <m/>
    <m/>
    <m/>
    <m/>
    <m/>
    <s v="Completed"/>
    <s v="Yes"/>
    <s v="No"/>
    <m/>
    <n v="573"/>
    <n v="450"/>
    <n v="2759712.3299794244"/>
    <n v="330643.50635802455"/>
    <n v="3.8641711229946525"/>
    <s v="Wireless Earbuds"/>
    <s v="Electronics"/>
    <s v="Electronics"/>
    <s v="Electronics"/>
    <s v="Electronics"/>
    <n v="12"/>
    <s v="Electronics"/>
    <m/>
    <n v="2024"/>
    <x v="11"/>
    <n v="10"/>
    <n v="2"/>
    <s v="Weekday"/>
    <m/>
  </r>
  <r>
    <s v="WEB-5998"/>
    <d v="2025-03-05T00:00:00"/>
    <s v="Riya Joshi"/>
    <s v="Mumbai"/>
    <s v="Electronics"/>
    <s v="Wireless Earbuds"/>
    <n v="1"/>
    <n v="3217.71"/>
    <s v="Cash On Delivery"/>
    <s v="Delivered"/>
    <n v="5"/>
    <n v="3217.71"/>
    <m/>
    <m/>
    <m/>
    <m/>
    <m/>
    <m/>
    <s v="Completed"/>
    <s v="Yes"/>
    <s v="No"/>
    <m/>
    <n v="619"/>
    <n v="468"/>
    <n v="2759712.3299794244"/>
    <n v="330643.50635802455"/>
    <n v="3.8641711229946525"/>
    <s v="Wireless Earbuds"/>
    <s v="Electronics"/>
    <s v="Electronics"/>
    <s v="Electronics"/>
    <s v="Electronics"/>
    <n v="12"/>
    <s v="Electronics"/>
    <m/>
    <n v="2025"/>
    <x v="4"/>
    <n v="5"/>
    <n v="4"/>
    <s v="Weekday"/>
    <m/>
  </r>
  <r>
    <s v="WEB-7425"/>
    <d v="2024-11-22T00:00:00"/>
    <s v="Arjun Iyer"/>
    <s v="Chennai"/>
    <s v="Beauty"/>
    <s v="Lipstick"/>
    <n v="1"/>
    <n v="1242.46"/>
    <s v="Cash On Delivery"/>
    <s v="Delivered"/>
    <n v="5"/>
    <n v="1242.46"/>
    <m/>
    <m/>
    <m/>
    <m/>
    <m/>
    <m/>
    <s v="Completed"/>
    <s v="Yes"/>
    <s v="No"/>
    <m/>
    <n v="558"/>
    <n v="430"/>
    <n v="1098537.4901531704"/>
    <n v="96724.388030634553"/>
    <n v="3.9001122334455669"/>
    <s v="Lipstick"/>
    <s v="Beauty"/>
    <s v="Beauty"/>
    <s v="Beauty"/>
    <s v="Beauty"/>
    <n v="10"/>
    <s v="Beauty"/>
    <m/>
    <n v="2024"/>
    <x v="3"/>
    <n v="22"/>
    <n v="6"/>
    <s v="Weekday"/>
    <m/>
  </r>
  <r>
    <s v="WEB-8090"/>
    <d v="2023-08-13T00:00:00"/>
    <s v="Aditya Kumar"/>
    <s v="Mumbai"/>
    <s v="Electronics"/>
    <s v="Wireless Earbuds"/>
    <n v="2"/>
    <n v="1919.4"/>
    <s v="Credit Card"/>
    <s v="Delivered"/>
    <n v="5"/>
    <n v="3838.8"/>
    <m/>
    <m/>
    <m/>
    <m/>
    <m/>
    <m/>
    <s v="Completed"/>
    <s v="Yes"/>
    <s v="No"/>
    <m/>
    <n v="619"/>
    <n v="468"/>
    <n v="2759712.3299794244"/>
    <n v="330643.50635802455"/>
    <n v="3.8641711229946525"/>
    <s v="Wireless Earbuds"/>
    <s v="Electronics"/>
    <s v="Electronics"/>
    <s v="Electronics"/>
    <s v="Electronics"/>
    <n v="12"/>
    <s v="Electronics"/>
    <m/>
    <n v="2023"/>
    <x v="9"/>
    <n v="13"/>
    <n v="1"/>
    <s v="Weekday"/>
    <m/>
  </r>
  <r>
    <s v="WEB-7483"/>
    <d v="2023-08-29T00:00:00"/>
    <s v="Pooja Das"/>
    <s v="Chennai"/>
    <s v="Electronics"/>
    <s v="Bluetooth Speaker"/>
    <n v="2"/>
    <n v="486.84"/>
    <s v="Debit Card"/>
    <s v="Returned"/>
    <n v="3"/>
    <n v="973.68"/>
    <m/>
    <m/>
    <m/>
    <m/>
    <m/>
    <m/>
    <s v="Completed"/>
    <s v="No"/>
    <s v="No"/>
    <m/>
    <n v="558"/>
    <n v="430"/>
    <n v="2759712.3299794244"/>
    <n v="330643.50635802455"/>
    <n v="3.8641711229946525"/>
    <s v="Bluetooth Speaker"/>
    <s v="Electronics"/>
    <s v="Electronics"/>
    <s v="Electronics"/>
    <s v="Electronics"/>
    <n v="48"/>
    <s v="Electronics"/>
    <m/>
    <n v="2023"/>
    <x v="9"/>
    <n v="29"/>
    <n v="3"/>
    <s v="Weekday"/>
    <m/>
  </r>
  <r>
    <s v="WEB-7042"/>
    <d v="2025-02-02T00:00:00"/>
    <s v="Rohan Nair"/>
    <s v="Not Provided"/>
    <s v="Books"/>
    <s v="Fiction Novel"/>
    <n v="1"/>
    <n v="306.89"/>
    <s v="Net Banking"/>
    <s v="Delivered"/>
    <n v="4"/>
    <n v="306.89"/>
    <m/>
    <m/>
    <m/>
    <m/>
    <m/>
    <m/>
    <s v="Completed"/>
    <s v="No"/>
    <s v="No"/>
    <m/>
    <n v="50"/>
    <n v="37"/>
    <n v="594714.6477588166"/>
    <n v="60882.938065984097"/>
    <n v="3.804733727810651"/>
    <s v="Fiction Novel"/>
    <s v="Books"/>
    <s v="Books"/>
    <s v="Books"/>
    <s v="Books"/>
    <n v="11"/>
    <s v="Books"/>
    <m/>
    <n v="2025"/>
    <x v="0"/>
    <n v="2"/>
    <n v="1"/>
    <s v="Weekday"/>
    <m/>
  </r>
  <r>
    <s v="WEB-7888"/>
    <d v="2024-11-09T00:00:00"/>
    <s v="Karan Mehta"/>
    <s v="Pune"/>
    <s v="Books"/>
    <s v="Cookbook"/>
    <n v="3"/>
    <n v="406.76"/>
    <s v="Credit Card"/>
    <s v="Delivered"/>
    <m/>
    <n v="1220.28"/>
    <m/>
    <m/>
    <m/>
    <m/>
    <m/>
    <m/>
    <s v="Completed"/>
    <s v="Yes"/>
    <s v="No"/>
    <m/>
    <n v="595"/>
    <n v="444"/>
    <n v="594714.6477588166"/>
    <n v="60882.938065984097"/>
    <n v="3.804733727810651"/>
    <s v="Cookbook"/>
    <s v="Books"/>
    <s v="Books"/>
    <s v="Books"/>
    <s v="Books"/>
    <n v="4"/>
    <s v="Books"/>
    <m/>
    <n v="2024"/>
    <x v="3"/>
    <n v="9"/>
    <n v="7"/>
    <s v="Weekday"/>
    <m/>
  </r>
  <r>
    <s v="WEB-9669"/>
    <d v="2023-07-28T00:00:00"/>
    <s v="Ananya Khan"/>
    <s v="Pune"/>
    <s v="Home &amp; Kitchen"/>
    <s v="Storage Box"/>
    <n v="1"/>
    <n v="1992.42"/>
    <s v="Net Banking"/>
    <s v="Pending"/>
    <n v="4"/>
    <n v="1992.42"/>
    <m/>
    <m/>
    <m/>
    <m/>
    <m/>
    <m/>
    <s v="Pending"/>
    <s v="No"/>
    <s v="Yes"/>
    <m/>
    <n v="595"/>
    <n v="444"/>
    <n v="1463424.4009529033"/>
    <n v="118285.78776560788"/>
    <n v="3.8140589569160999"/>
    <s v="Storage Box"/>
    <s v="Home &amp; Kitchen"/>
    <s v="Home &amp; Kitchen"/>
    <s v="Home &amp; Kitchen"/>
    <s v="Home &amp; Kitchen"/>
    <n v="8"/>
    <s v="Home &amp; Kitchen"/>
    <m/>
    <n v="2023"/>
    <x v="2"/>
    <n v="28"/>
    <n v="6"/>
    <s v="Weekday"/>
    <m/>
  </r>
  <r>
    <s v="WEB-9373"/>
    <d v="2025-02-05T00:00:00"/>
    <s v="Pooja Rao"/>
    <s v="Bengaluru"/>
    <s v="Electronics"/>
    <s v="Smart Watch"/>
    <n v="3"/>
    <n v="1516.64"/>
    <s v="Debit Card"/>
    <s v="Delivered"/>
    <n v="4"/>
    <n v="4549.92"/>
    <m/>
    <m/>
    <m/>
    <m/>
    <m/>
    <m/>
    <s v="Completed"/>
    <s v="Yes"/>
    <s v="No"/>
    <m/>
    <n v="567"/>
    <n v="440"/>
    <n v="2759712.3299794244"/>
    <n v="330643.50635802455"/>
    <n v="3.8641711229946525"/>
    <s v="Smart Watch"/>
    <s v="Electronics"/>
    <s v="Electronics"/>
    <s v="Electronics"/>
    <s v="Electronics"/>
    <n v="17"/>
    <s v="Electronics"/>
    <m/>
    <n v="2025"/>
    <x v="0"/>
    <n v="5"/>
    <n v="4"/>
    <s v="Weekday"/>
    <m/>
  </r>
  <r>
    <s v="WEB-8787"/>
    <d v="2023-11-24T00:00:00"/>
    <s v="Karan Khan"/>
    <s v="Delhi"/>
    <s v="Home &amp; Kitchen"/>
    <s v="Table Lamp"/>
    <n v="1"/>
    <n v="350.78"/>
    <s v="Cash On Delivery"/>
    <s v="Delivered"/>
    <n v="4"/>
    <n v="350.78"/>
    <m/>
    <m/>
    <m/>
    <m/>
    <m/>
    <m/>
    <s v="Completed"/>
    <s v="No"/>
    <s v="No"/>
    <m/>
    <n v="573"/>
    <n v="450"/>
    <n v="1463424.4009529033"/>
    <n v="118285.78776560788"/>
    <n v="3.8140589569160999"/>
    <s v="Table Lamp"/>
    <s v="Home &amp; Kitchen"/>
    <s v="Home &amp; Kitchen"/>
    <s v="Home &amp; Kitchen"/>
    <s v="Home &amp; Kitchen"/>
    <n v="32"/>
    <s v="Home &amp; Kitchen"/>
    <m/>
    <n v="2023"/>
    <x v="3"/>
    <n v="24"/>
    <n v="6"/>
    <s v="Weekday"/>
    <m/>
  </r>
  <r>
    <s v="WEB-7293"/>
    <d v="2023-09-11T00:00:00"/>
    <s v="Tanya Malhotra"/>
    <s v="Mumbai"/>
    <s v="Beauty"/>
    <s v="Shampoo 200Ml"/>
    <n v="1"/>
    <n v="136.66"/>
    <s v="Cash On Delivery"/>
    <s v="Delivered"/>
    <n v="2"/>
    <n v="136.66"/>
    <m/>
    <m/>
    <m/>
    <m/>
    <m/>
    <m/>
    <s v="Completed"/>
    <s v="No"/>
    <s v="No"/>
    <m/>
    <n v="619"/>
    <n v="468"/>
    <n v="1098537.4901531704"/>
    <n v="96724.388030634553"/>
    <n v="3.9001122334455669"/>
    <s v="Shampoo 200Ml"/>
    <s v="Beauty"/>
    <s v="Beauty"/>
    <s v="Beauty"/>
    <s v="Beauty"/>
    <n v="64"/>
    <s v="Beauty"/>
    <m/>
    <n v="2023"/>
    <x v="1"/>
    <n v="11"/>
    <n v="2"/>
    <s v="Weekday"/>
    <m/>
  </r>
  <r>
    <s v="WEB-8388"/>
    <d v="2024-03-07T00:00:00"/>
    <s v="Karan Joshi"/>
    <s v="Hyderabad"/>
    <s v="Home &amp; Kitchen"/>
    <s v="Storage Box"/>
    <n v="1"/>
    <n v="861.48"/>
    <s v="Credit Card"/>
    <s v="Delivered"/>
    <m/>
    <n v="861.48"/>
    <m/>
    <m/>
    <m/>
    <m/>
    <m/>
    <m/>
    <s v="Completed"/>
    <s v="No"/>
    <s v="No"/>
    <m/>
    <n v="559"/>
    <n v="408"/>
    <n v="1463424.4009529033"/>
    <n v="118285.78776560788"/>
    <n v="3.8140589569160999"/>
    <s v="Storage Box"/>
    <s v="Home &amp; Kitchen"/>
    <s v="Home &amp; Kitchen"/>
    <s v="Home &amp; Kitchen"/>
    <s v="Home &amp; Kitchen"/>
    <n v="8"/>
    <s v="Home &amp; Kitchen"/>
    <m/>
    <n v="2024"/>
    <x v="4"/>
    <n v="7"/>
    <n v="5"/>
    <s v="Weekend"/>
    <m/>
  </r>
  <r>
    <s v="WEB-5959"/>
    <d v="2023-01-25T00:00:00"/>
    <s v="Sanjay Rao"/>
    <s v="Hyderabad"/>
    <s v="Beauty"/>
    <s v="Lipstick"/>
    <n v="1"/>
    <n v="535.94000000000005"/>
    <s v="Debit Card"/>
    <s v="Delivered"/>
    <n v="5"/>
    <n v="535.94000000000005"/>
    <m/>
    <m/>
    <m/>
    <m/>
    <m/>
    <m/>
    <s v="Completed"/>
    <s v="No"/>
    <s v="No"/>
    <m/>
    <n v="559"/>
    <n v="408"/>
    <n v="1098537.4901531704"/>
    <n v="96724.388030634553"/>
    <n v="3.9001122334455669"/>
    <s v="Lipstick"/>
    <s v="Beauty"/>
    <s v="Beauty"/>
    <s v="Beauty"/>
    <s v="Beauty"/>
    <n v="10"/>
    <s v="Beauty"/>
    <m/>
    <n v="2023"/>
    <x v="5"/>
    <n v="25"/>
    <n v="4"/>
    <s v="Weekday"/>
    <m/>
  </r>
  <r>
    <s v="WEB-6403"/>
    <d v="2023-08-08T00:00:00"/>
    <s v="Diya Das"/>
    <s v="Ahmedabad"/>
    <s v="Beauty"/>
    <s v="Lipstick"/>
    <n v="2"/>
    <n v="234.74"/>
    <s v="Upi"/>
    <s v="Delivered"/>
    <n v="3"/>
    <n v="469.48"/>
    <m/>
    <m/>
    <m/>
    <m/>
    <m/>
    <m/>
    <s v="Completed"/>
    <s v="No"/>
    <s v="No"/>
    <m/>
    <n v="589"/>
    <n v="426"/>
    <n v="1098537.4901531704"/>
    <n v="96724.388030634553"/>
    <n v="3.9001122334455669"/>
    <s v="Lipstick"/>
    <s v="Beauty"/>
    <s v="Beauty"/>
    <s v="Beauty"/>
    <s v="Beauty"/>
    <n v="10"/>
    <s v="Beauty"/>
    <m/>
    <n v="2023"/>
    <x v="9"/>
    <n v="8"/>
    <n v="3"/>
    <s v="Weekday"/>
    <m/>
  </r>
  <r>
    <s v="WEB-9153"/>
    <d v="2023-04-15T00:00:00"/>
    <s v="Riya Rao"/>
    <s v="Pune"/>
    <s v="Home &amp; Kitchen"/>
    <s v="Table Lamp"/>
    <n v="2"/>
    <n v="328.43"/>
    <s v="Upi"/>
    <s v="Cancelled"/>
    <m/>
    <n v="656.86"/>
    <m/>
    <m/>
    <m/>
    <m/>
    <m/>
    <m/>
    <s v="Lost Sale"/>
    <s v="No"/>
    <s v="Yes"/>
    <m/>
    <n v="595"/>
    <n v="444"/>
    <n v="1463424.4009529033"/>
    <n v="118285.78776560788"/>
    <n v="3.8140589569160999"/>
    <s v="Table Lamp"/>
    <s v="Home &amp; Kitchen"/>
    <s v="Home &amp; Kitchen"/>
    <s v="Home &amp; Kitchen"/>
    <s v="Home &amp; Kitchen"/>
    <n v="32"/>
    <s v="Home &amp; Kitchen"/>
    <m/>
    <n v="2023"/>
    <x v="7"/>
    <n v="15"/>
    <n v="7"/>
    <s v="Weekday"/>
    <m/>
  </r>
  <r>
    <s v="WEB-8622"/>
    <d v="2024-02-13T00:00:00"/>
    <s v="Ishaan Reddy"/>
    <s v="Bengaluru"/>
    <s v="Beauty"/>
    <s v="Face Cream"/>
    <n v="2"/>
    <n v="839.54"/>
    <s v="Upi"/>
    <s v="Delivered"/>
    <n v="4"/>
    <n v="1679.08"/>
    <m/>
    <m/>
    <m/>
    <m/>
    <m/>
    <m/>
    <s v="Completed"/>
    <s v="Yes"/>
    <s v="No"/>
    <m/>
    <n v="567"/>
    <n v="440"/>
    <n v="1098537.4901531704"/>
    <n v="96724.388030634553"/>
    <n v="3.9001122334455669"/>
    <s v="Face Cream"/>
    <s v="Beauty"/>
    <s v="Beauty"/>
    <s v="Beauty"/>
    <s v="Beauty"/>
    <n v="80"/>
    <s v="Beauty"/>
    <m/>
    <n v="2024"/>
    <x v="0"/>
    <n v="13"/>
    <n v="3"/>
    <s v="Weekday"/>
    <m/>
  </r>
  <r>
    <s v="WEB-6892"/>
    <d v="2023-09-15T00:00:00"/>
    <s v="Karan Nair"/>
    <s v="Chennai"/>
    <s v="Beauty"/>
    <s v="Hair Oil"/>
    <n v="1"/>
    <n v="1115.57"/>
    <s v="Upi"/>
    <s v="Cancelled"/>
    <n v="5"/>
    <n v="1115.57"/>
    <m/>
    <m/>
    <m/>
    <m/>
    <m/>
    <m/>
    <s v="Lost Sale"/>
    <s v="No"/>
    <s v="Yes"/>
    <m/>
    <n v="558"/>
    <n v="430"/>
    <n v="1098537.4901531704"/>
    <n v="96724.388030634553"/>
    <n v="3.9001122334455669"/>
    <s v="Hair Oil"/>
    <s v="Beauty"/>
    <s v="Beauty"/>
    <s v="Beauty"/>
    <s v="Beauty"/>
    <n v="70"/>
    <s v="Beauty"/>
    <m/>
    <n v="2023"/>
    <x v="1"/>
    <n v="15"/>
    <n v="6"/>
    <s v="Weekday"/>
    <m/>
  </r>
  <r>
    <s v="WEB-8446"/>
    <d v="2023-05-23T00:00:00"/>
    <s v="Aarav Gupta"/>
    <s v="Kolkata"/>
    <s v="Beauty"/>
    <s v="Shampoo 200Ml"/>
    <n v="1"/>
    <n v="452.58"/>
    <s v="Net Banking"/>
    <s v="Delivered"/>
    <m/>
    <n v="452.58"/>
    <m/>
    <m/>
    <m/>
    <m/>
    <m/>
    <m/>
    <s v="Completed"/>
    <s v="No"/>
    <s v="No"/>
    <m/>
    <n v="590"/>
    <n v="451"/>
    <n v="1098537.4901531704"/>
    <n v="96724.388030634553"/>
    <n v="3.9001122334455669"/>
    <s v="Shampoo 200Ml"/>
    <s v="Beauty"/>
    <s v="Beauty"/>
    <s v="Beauty"/>
    <s v="Beauty"/>
    <n v="64"/>
    <s v="Beauty"/>
    <m/>
    <n v="2023"/>
    <x v="6"/>
    <n v="23"/>
    <n v="3"/>
    <s v="Weekday"/>
    <m/>
  </r>
  <r>
    <s v="WEB-5247"/>
    <d v="2024-11-22T00:00:00"/>
    <s v="Vikram Rao"/>
    <s v="Bengaluru"/>
    <s v="Electronics"/>
    <s v="Bluetooth Speaker"/>
    <n v="1"/>
    <n v="2457.92"/>
    <s v="Cash On Delivery"/>
    <s v="Delivered"/>
    <n v="3"/>
    <n v="2457.92"/>
    <m/>
    <m/>
    <m/>
    <m/>
    <m/>
    <m/>
    <s v="Completed"/>
    <s v="Yes"/>
    <s v="No"/>
    <m/>
    <n v="567"/>
    <n v="440"/>
    <n v="2759712.3299794244"/>
    <n v="330643.50635802455"/>
    <n v="3.8641711229946525"/>
    <s v="Bluetooth Speaker"/>
    <s v="Electronics"/>
    <s v="Electronics"/>
    <s v="Electronics"/>
    <s v="Electronics"/>
    <n v="48"/>
    <s v="Electronics"/>
    <m/>
    <n v="2024"/>
    <x v="3"/>
    <n v="22"/>
    <n v="6"/>
    <s v="Weekday"/>
    <m/>
  </r>
  <r>
    <s v="WEB-5482"/>
    <d v="2024-10-11T00:00:00"/>
    <s v="Ishaan Singh"/>
    <s v="Delhi"/>
    <s v="Home &amp; Kitchen"/>
    <s v="Table Lamp"/>
    <n v="1"/>
    <n v="1482.13"/>
    <s v="Net Banking"/>
    <s v="Delivered"/>
    <n v="5"/>
    <n v="1482.13"/>
    <m/>
    <m/>
    <m/>
    <m/>
    <m/>
    <m/>
    <s v="Completed"/>
    <s v="Yes"/>
    <s v="No"/>
    <m/>
    <n v="573"/>
    <n v="450"/>
    <n v="1463424.4009529033"/>
    <n v="118285.78776560788"/>
    <n v="3.8140589569160999"/>
    <s v="Table Lamp"/>
    <s v="Home &amp; Kitchen"/>
    <s v="Home &amp; Kitchen"/>
    <s v="Home &amp; Kitchen"/>
    <s v="Home &amp; Kitchen"/>
    <n v="32"/>
    <s v="Home &amp; Kitchen"/>
    <m/>
    <n v="2024"/>
    <x v="8"/>
    <n v="11"/>
    <n v="6"/>
    <s v="Weekday"/>
    <m/>
  </r>
  <r>
    <s v="WEB-6911"/>
    <d v="2024-08-03T00:00:00"/>
    <s v="Riya Gupta"/>
    <s v="Mumbai"/>
    <s v="Books"/>
    <s v="Self-Help Book"/>
    <n v="1"/>
    <n v="366.09"/>
    <s v="Credit Card"/>
    <s v="Delivered"/>
    <n v="3"/>
    <n v="366.09"/>
    <m/>
    <m/>
    <m/>
    <m/>
    <m/>
    <m/>
    <s v="Completed"/>
    <s v="No"/>
    <s v="No"/>
    <m/>
    <n v="619"/>
    <n v="468"/>
    <n v="594714.6477588166"/>
    <n v="60882.938065984097"/>
    <n v="3.804733727810651"/>
    <s v="Self-Help Book"/>
    <s v="Books"/>
    <s v="Books"/>
    <s v="Books"/>
    <s v="Books"/>
    <n v="19"/>
    <s v="Books"/>
    <m/>
    <n v="2024"/>
    <x v="9"/>
    <n v="3"/>
    <n v="7"/>
    <s v="Weekday"/>
    <m/>
  </r>
  <r>
    <s v="WEB-8059"/>
    <d v="2024-02-11T00:00:00"/>
    <s v="Tanya Bose"/>
    <s v="Chennai"/>
    <s v="Electronics"/>
    <s v="Smart Watch"/>
    <n v="1"/>
    <n v="3039.91"/>
    <s v="Net Banking"/>
    <s v="Delivered"/>
    <n v="5"/>
    <n v="3039.91"/>
    <m/>
    <m/>
    <m/>
    <m/>
    <m/>
    <m/>
    <s v="Completed"/>
    <s v="Yes"/>
    <s v="No"/>
    <m/>
    <n v="558"/>
    <n v="430"/>
    <n v="2759712.3299794244"/>
    <n v="330643.50635802455"/>
    <n v="3.8641711229946525"/>
    <s v="Smart Watch"/>
    <s v="Electronics"/>
    <s v="Electronics"/>
    <s v="Electronics"/>
    <s v="Electronics"/>
    <n v="17"/>
    <s v="Electronics"/>
    <m/>
    <n v="2024"/>
    <x v="0"/>
    <n v="11"/>
    <n v="1"/>
    <s v="Weekday"/>
    <m/>
  </r>
  <r>
    <s v="WEB-9424"/>
    <d v="2023-06-16T00:00:00"/>
    <s v="Rahul Chatterjee"/>
    <s v="Ahmedabad"/>
    <s v="Fashion"/>
    <s v="Denim Jeans"/>
    <n v="2"/>
    <n v="497.93"/>
    <s v="Credit Card"/>
    <s v="Delivered"/>
    <n v="3"/>
    <n v="995.86"/>
    <m/>
    <m/>
    <m/>
    <m/>
    <m/>
    <m/>
    <s v="Completed"/>
    <s v="No"/>
    <s v="No"/>
    <m/>
    <n v="589"/>
    <n v="426"/>
    <n v="1892867.2841657216"/>
    <n v="199432.98236095349"/>
    <n v="3.8949824970828471"/>
    <s v="Denim Jeans"/>
    <s v="Fashion"/>
    <s v="Fashion"/>
    <s v="Fashion"/>
    <s v="Fashion"/>
    <n v="6"/>
    <s v="Fashion"/>
    <m/>
    <n v="2023"/>
    <x v="11"/>
    <n v="16"/>
    <n v="6"/>
    <s v="Weekday"/>
    <m/>
  </r>
  <r>
    <s v="WEB-5447"/>
    <d v="2023-02-03T00:00:00"/>
    <s v="Arjun Singh"/>
    <s v="Delhi"/>
    <s v="Books"/>
    <s v="Fiction Novel"/>
    <n v="1"/>
    <n v="215.74"/>
    <s v="Debit Card"/>
    <s v="Delivered"/>
    <n v="5"/>
    <n v="215.74"/>
    <m/>
    <m/>
    <m/>
    <m/>
    <m/>
    <m/>
    <s v="Completed"/>
    <s v="No"/>
    <s v="No"/>
    <m/>
    <n v="573"/>
    <n v="450"/>
    <n v="594714.6477588166"/>
    <n v="60882.938065984097"/>
    <n v="3.804733727810651"/>
    <s v="Fiction Novel"/>
    <s v="Books"/>
    <s v="Books"/>
    <s v="Books"/>
    <s v="Books"/>
    <n v="11"/>
    <s v="Books"/>
    <m/>
    <n v="2023"/>
    <x v="0"/>
    <n v="3"/>
    <n v="6"/>
    <s v="Weekday"/>
    <m/>
  </r>
  <r>
    <s v="WEB-6439"/>
    <d v="2023-11-21T00:00:00"/>
    <s v="Saanvi Kapoor"/>
    <s v="Delhi"/>
    <s v="Home &amp; Kitchen"/>
    <s v="Non-Stick Pan"/>
    <n v="1"/>
    <n v="169.04"/>
    <s v="Unknown"/>
    <s v="Delivered"/>
    <n v="5"/>
    <n v="169.04"/>
    <m/>
    <m/>
    <m/>
    <m/>
    <m/>
    <m/>
    <s v="Completed"/>
    <s v="No"/>
    <s v="No"/>
    <m/>
    <n v="573"/>
    <n v="450"/>
    <n v="1463424.4009529033"/>
    <n v="118285.78776560788"/>
    <n v="3.8140589569160999"/>
    <s v="Non-Stick Pan"/>
    <s v="Home &amp; Kitchen"/>
    <s v="Home &amp; Kitchen"/>
    <s v="Home &amp; Kitchen"/>
    <s v="Home &amp; Kitchen"/>
    <n v="7"/>
    <s v="Home &amp; Kitchen"/>
    <m/>
    <n v="2023"/>
    <x v="3"/>
    <n v="21"/>
    <n v="3"/>
    <s v="Weekday"/>
    <m/>
  </r>
  <r>
    <s v="WEB-8657"/>
    <d v="2024-09-07T00:00:00"/>
    <s v="Rahul Rao"/>
    <s v="Mumbai"/>
    <s v="Beauty"/>
    <s v="Perfume 50Ml"/>
    <n v="2"/>
    <n v="1398.98"/>
    <s v="Net Banking"/>
    <s v="Delivered"/>
    <m/>
    <n v="2797.96"/>
    <m/>
    <m/>
    <m/>
    <m/>
    <m/>
    <m/>
    <s v="Completed"/>
    <s v="Yes"/>
    <s v="No"/>
    <m/>
    <n v="619"/>
    <n v="468"/>
    <n v="1098537.4901531704"/>
    <n v="96724.388030634553"/>
    <n v="3.9001122334455669"/>
    <s v="Perfume 50Ml"/>
    <s v="Beauty"/>
    <s v="Beauty"/>
    <s v="Beauty"/>
    <s v="Beauty"/>
    <n v="18"/>
    <s v="Beauty"/>
    <m/>
    <n v="2024"/>
    <x v="1"/>
    <n v="7"/>
    <n v="7"/>
    <s v="Weekend"/>
    <m/>
  </r>
  <r>
    <s v="WEB-6030"/>
    <d v="2024-11-08T00:00:00"/>
    <s v="Meera Kapoor"/>
    <s v="Chennai"/>
    <s v="Books"/>
    <s v="Kids Story Book"/>
    <n v="1"/>
    <n v="667.06"/>
    <s v="Net Banking"/>
    <s v="Delivered"/>
    <n v="3"/>
    <n v="667.06"/>
    <m/>
    <m/>
    <m/>
    <m/>
    <m/>
    <m/>
    <s v="Completed"/>
    <s v="No"/>
    <s v="No"/>
    <m/>
    <n v="558"/>
    <n v="430"/>
    <n v="594714.6477588166"/>
    <n v="60882.938065984097"/>
    <n v="3.804733727810651"/>
    <s v="Kids Story Book"/>
    <s v="Books"/>
    <s v="Books"/>
    <s v="Books"/>
    <s v="Books"/>
    <n v="23"/>
    <s v="Books"/>
    <m/>
    <n v="2024"/>
    <x v="3"/>
    <n v="8"/>
    <n v="6"/>
    <s v="Weekday"/>
    <m/>
  </r>
  <r>
    <s v="WEB-5683"/>
    <d v="2024-07-06T00:00:00"/>
    <s v="Meera Sharma"/>
    <s v="Bengaluru"/>
    <s v="Electronics"/>
    <s v="Bluetooth Speaker"/>
    <n v="1"/>
    <n v="2146.6799999999998"/>
    <s v="Debit Card"/>
    <s v="Delivered"/>
    <n v="5"/>
    <n v="2146.6799999999998"/>
    <m/>
    <m/>
    <m/>
    <m/>
    <m/>
    <m/>
    <s v="Completed"/>
    <s v="Yes"/>
    <s v="No"/>
    <m/>
    <n v="567"/>
    <n v="440"/>
    <n v="2759712.3299794244"/>
    <n v="330643.50635802455"/>
    <n v="3.8641711229946525"/>
    <s v="Bluetooth Speaker"/>
    <s v="Electronics"/>
    <s v="Electronics"/>
    <s v="Electronics"/>
    <s v="Electronics"/>
    <n v="48"/>
    <s v="Electronics"/>
    <m/>
    <n v="2024"/>
    <x v="2"/>
    <n v="6"/>
    <n v="7"/>
    <s v="Weekday"/>
    <m/>
  </r>
  <r>
    <s v="WEB-6831"/>
    <d v="2024-03-11T00:00:00"/>
    <s v="Neha Mehta"/>
    <s v="Bengaluru"/>
    <s v="Books"/>
    <s v="Fiction Novel"/>
    <n v="1"/>
    <n v="162.59"/>
    <s v="Net Banking"/>
    <s v="Delivered"/>
    <n v="5"/>
    <n v="162.59"/>
    <m/>
    <m/>
    <m/>
    <m/>
    <m/>
    <m/>
    <s v="Completed"/>
    <s v="No"/>
    <s v="No"/>
    <m/>
    <n v="567"/>
    <n v="440"/>
    <n v="594714.6477588166"/>
    <n v="60882.938065984097"/>
    <n v="3.804733727810651"/>
    <s v="Fiction Novel"/>
    <s v="Books"/>
    <s v="Books"/>
    <s v="Books"/>
    <s v="Books"/>
    <n v="11"/>
    <s v="Books"/>
    <m/>
    <n v="2024"/>
    <x v="4"/>
    <n v="11"/>
    <n v="2"/>
    <s v="Weekday"/>
    <m/>
  </r>
  <r>
    <s v="WEB-7037"/>
    <d v="2024-04-23T00:00:00"/>
    <s v="Ishaan Reddy"/>
    <s v="Bengaluru"/>
    <s v="Books"/>
    <s v="Kids Story Book"/>
    <n v="1"/>
    <n v="304.81"/>
    <s v="Upi"/>
    <s v="Delivered"/>
    <n v="4"/>
    <n v="304.81"/>
    <m/>
    <m/>
    <m/>
    <m/>
    <m/>
    <m/>
    <s v="Completed"/>
    <s v="No"/>
    <s v="No"/>
    <m/>
    <n v="567"/>
    <n v="440"/>
    <n v="594714.6477588166"/>
    <n v="60882.938065984097"/>
    <n v="3.804733727810651"/>
    <s v="Kids Story Book"/>
    <s v="Books"/>
    <s v="Books"/>
    <s v="Books"/>
    <s v="Books"/>
    <n v="23"/>
    <s v="Books"/>
    <m/>
    <n v="2024"/>
    <x v="7"/>
    <n v="23"/>
    <n v="3"/>
    <s v="Weekday"/>
    <m/>
  </r>
  <r>
    <s v="WEB-6061"/>
    <d v="2024-07-30T00:00:00"/>
    <s v="Vikram Bose"/>
    <s v="Mumbai"/>
    <s v="Electronics"/>
    <s v="Bluetooth Speaker"/>
    <n v="1"/>
    <n v="712.09"/>
    <s v="Upi"/>
    <s v="Delivered"/>
    <m/>
    <n v="712.09"/>
    <m/>
    <m/>
    <m/>
    <m/>
    <m/>
    <m/>
    <s v="Completed"/>
    <s v="No"/>
    <s v="No"/>
    <m/>
    <n v="619"/>
    <n v="468"/>
    <n v="2759712.3299794244"/>
    <n v="330643.50635802455"/>
    <n v="3.8641711229946525"/>
    <s v="Bluetooth Speaker"/>
    <s v="Electronics"/>
    <s v="Electronics"/>
    <s v="Electronics"/>
    <s v="Electronics"/>
    <n v="48"/>
    <s v="Electronics"/>
    <m/>
    <n v="2024"/>
    <x v="2"/>
    <n v="30"/>
    <n v="3"/>
    <s v="Weekday"/>
    <m/>
  </r>
  <r>
    <s v="WEB-6768"/>
    <d v="2023-11-09T00:00:00"/>
    <s v="Arjun Iyer"/>
    <s v="Pune"/>
    <s v="Home &amp; Kitchen"/>
    <s v="Water Bottle"/>
    <n v="1"/>
    <n v="799.09"/>
    <s v="Debit Card"/>
    <s v="Delivered"/>
    <n v="5"/>
    <n v="799.09"/>
    <m/>
    <m/>
    <m/>
    <m/>
    <m/>
    <m/>
    <s v="Completed"/>
    <s v="No"/>
    <s v="No"/>
    <m/>
    <n v="595"/>
    <n v="444"/>
    <n v="1463424.4009529033"/>
    <n v="118285.78776560788"/>
    <n v="3.8140589569160999"/>
    <s v="Water Bottle"/>
    <s v="Home &amp; Kitchen"/>
    <s v="Home &amp; Kitchen"/>
    <s v="Home &amp; Kitchen"/>
    <s v="Home &amp; Kitchen"/>
    <n v="2"/>
    <s v="Home &amp; Kitchen"/>
    <m/>
    <n v="2023"/>
    <x v="3"/>
    <n v="9"/>
    <n v="5"/>
    <s v="Weekday"/>
    <m/>
  </r>
  <r>
    <s v="WEB-6377"/>
    <d v="2025-05-25T00:00:00"/>
    <s v="Rohan Kapoor"/>
    <s v="Mumbai"/>
    <s v="Electronics"/>
    <s v="Wireless Earbuds"/>
    <n v="1"/>
    <n v="1442.28"/>
    <s v="Credit Card"/>
    <s v="Delivered"/>
    <n v="4"/>
    <n v="1442.28"/>
    <m/>
    <m/>
    <m/>
    <m/>
    <m/>
    <m/>
    <s v="Completed"/>
    <s v="Yes"/>
    <s v="No"/>
    <m/>
    <n v="619"/>
    <n v="468"/>
    <n v="2759712.3299794244"/>
    <n v="330643.50635802455"/>
    <n v="3.8641711229946525"/>
    <s v="Wireless Earbuds"/>
    <s v="Electronics"/>
    <s v="Electronics"/>
    <s v="Electronics"/>
    <s v="Electronics"/>
    <n v="12"/>
    <s v="Electronics"/>
    <m/>
    <n v="2025"/>
    <x v="6"/>
    <n v="25"/>
    <n v="1"/>
    <s v="Weekday"/>
    <m/>
  </r>
  <r>
    <s v="WEB-6727"/>
    <d v="2025-06-20T00:00:00"/>
    <s v="Pooja Nair"/>
    <s v="Kolkata"/>
    <s v="Electronics"/>
    <s v="Smart Watch"/>
    <n v="1"/>
    <n v="2656.42"/>
    <s v="Net Banking"/>
    <s v="Delivered"/>
    <n v="4"/>
    <n v="2656.42"/>
    <m/>
    <m/>
    <m/>
    <m/>
    <m/>
    <m/>
    <s v="Completed"/>
    <s v="Yes"/>
    <s v="No"/>
    <m/>
    <n v="590"/>
    <n v="451"/>
    <n v="2759712.3299794244"/>
    <n v="330643.50635802455"/>
    <n v="3.8641711229946525"/>
    <s v="Smart Watch"/>
    <s v="Electronics"/>
    <s v="Electronics"/>
    <s v="Electronics"/>
    <s v="Electronics"/>
    <n v="17"/>
    <s v="Electronics"/>
    <m/>
    <n v="2025"/>
    <x v="11"/>
    <n v="20"/>
    <n v="6"/>
    <s v="Weekday"/>
    <m/>
  </r>
  <r>
    <s v="WEB-7791"/>
    <d v="2024-04-18T00:00:00"/>
    <s v="Aditya Rao"/>
    <s v="Ahmedabad"/>
    <s v="Fashion"/>
    <s v="Women'S Kurti"/>
    <n v="1"/>
    <n v="1370.6"/>
    <s v="Debit Card"/>
    <s v="Delivered"/>
    <n v="4"/>
    <n v="1370.6"/>
    <m/>
    <m/>
    <m/>
    <m/>
    <m/>
    <m/>
    <s v="Completed"/>
    <s v="Yes"/>
    <s v="No"/>
    <m/>
    <n v="589"/>
    <n v="426"/>
    <n v="1892867.2841657216"/>
    <n v="199432.98236095349"/>
    <n v="3.8949824970828471"/>
    <s v="Women'S Kurti"/>
    <s v="Fashion"/>
    <s v="Fashion"/>
    <s v="Fashion"/>
    <s v="Fashion"/>
    <n v="15"/>
    <s v="Fashion"/>
    <m/>
    <n v="2024"/>
    <x v="7"/>
    <n v="18"/>
    <n v="5"/>
    <s v="Weekday"/>
    <m/>
  </r>
  <r>
    <s v="WEB-8894"/>
    <d v="2023-06-11T00:00:00"/>
    <s v="Ananya Iyer"/>
    <s v="Hyderabad"/>
    <s v="Home &amp; Kitchen"/>
    <s v="Storage Box"/>
    <n v="1"/>
    <n v="1328.56"/>
    <s v="Upi"/>
    <s v="Delivered"/>
    <n v="5"/>
    <n v="1328.56"/>
    <m/>
    <m/>
    <m/>
    <m/>
    <m/>
    <m/>
    <s v="Completed"/>
    <s v="Yes"/>
    <s v="No"/>
    <m/>
    <n v="559"/>
    <n v="408"/>
    <n v="1463424.4009529033"/>
    <n v="118285.78776560788"/>
    <n v="3.8140589569160999"/>
    <s v="Storage Box"/>
    <s v="Home &amp; Kitchen"/>
    <s v="Home &amp; Kitchen"/>
    <s v="Home &amp; Kitchen"/>
    <s v="Home &amp; Kitchen"/>
    <n v="8"/>
    <s v="Home &amp; Kitchen"/>
    <m/>
    <n v="2023"/>
    <x v="11"/>
    <n v="11"/>
    <n v="1"/>
    <s v="Weekday"/>
    <m/>
  </r>
  <r>
    <s v="WEB-7337"/>
    <d v="2024-08-08T00:00:00"/>
    <s v="Karan Verma"/>
    <s v="Hyderabad"/>
    <s v="Beauty"/>
    <s v="Hair Oil"/>
    <n v="1"/>
    <n v="703.06"/>
    <s v="Credit Card"/>
    <s v="Cancelled"/>
    <n v="2"/>
    <n v="703.06"/>
    <m/>
    <m/>
    <m/>
    <m/>
    <m/>
    <m/>
    <s v="Lost Sale"/>
    <s v="No"/>
    <s v="Yes"/>
    <m/>
    <n v="559"/>
    <n v="408"/>
    <n v="1098537.4901531704"/>
    <n v="96724.388030634553"/>
    <n v="3.9001122334455669"/>
    <s v="Hair Oil"/>
    <s v="Beauty"/>
    <s v="Beauty"/>
    <s v="Beauty"/>
    <s v="Beauty"/>
    <n v="70"/>
    <s v="Beauty"/>
    <m/>
    <n v="2024"/>
    <x v="9"/>
    <n v="8"/>
    <n v="5"/>
    <s v="Weekday"/>
    <m/>
  </r>
  <r>
    <s v="WEB-6474"/>
    <d v="2023-09-06T00:00:00"/>
    <s v="Diya Joshi"/>
    <s v="Bengaluru"/>
    <s v="Fashion"/>
    <s v="Running Shoes"/>
    <n v="3"/>
    <n v="530.87"/>
    <s v="Credit Card"/>
    <s v="Delivered"/>
    <n v="3"/>
    <n v="1592.6100000000001"/>
    <m/>
    <m/>
    <m/>
    <m/>
    <m/>
    <m/>
    <s v="Completed"/>
    <s v="Yes"/>
    <s v="No"/>
    <m/>
    <n v="567"/>
    <n v="440"/>
    <n v="1892867.2841657216"/>
    <n v="199432.98236095349"/>
    <n v="3.8949824970828471"/>
    <s v="Running Shoes"/>
    <s v="Fashion"/>
    <s v="Fashion"/>
    <s v="Fashion"/>
    <s v="Fashion"/>
    <n v="45"/>
    <s v="Fashion"/>
    <m/>
    <n v="2023"/>
    <x v="1"/>
    <n v="6"/>
    <n v="4"/>
    <s v="Weekday"/>
    <m/>
  </r>
  <r>
    <s v="WEB-7095"/>
    <d v="2024-12-11T00:00:00"/>
    <s v="Vivaan Chatterjee"/>
    <s v="Hyderabad"/>
    <s v="Books"/>
    <s v="Fiction Novel"/>
    <n v="1"/>
    <n v="779.23"/>
    <s v="Net Banking"/>
    <s v="Delivered"/>
    <n v="3"/>
    <n v="779.23"/>
    <m/>
    <m/>
    <m/>
    <m/>
    <m/>
    <m/>
    <s v="Completed"/>
    <s v="No"/>
    <s v="No"/>
    <m/>
    <n v="559"/>
    <n v="408"/>
    <n v="594714.6477588166"/>
    <n v="60882.938065984097"/>
    <n v="3.804733727810651"/>
    <s v="Fiction Novel"/>
    <s v="Books"/>
    <s v="Books"/>
    <s v="Books"/>
    <s v="Books"/>
    <n v="11"/>
    <s v="Books"/>
    <m/>
    <n v="2024"/>
    <x v="10"/>
    <n v="11"/>
    <n v="4"/>
    <s v="Weekday"/>
    <m/>
  </r>
  <r>
    <s v="WEB-5463"/>
    <d v="2024-12-10T00:00:00"/>
    <s v="Riya Mehta"/>
    <s v="Mumbai"/>
    <s v="Beauty"/>
    <s v="Perfume 50Ml"/>
    <n v="1"/>
    <n v="1004.68"/>
    <s v="Cash On Delivery"/>
    <s v="Delivered"/>
    <n v="3"/>
    <n v="1004.68"/>
    <m/>
    <m/>
    <m/>
    <m/>
    <m/>
    <m/>
    <s v="Completed"/>
    <s v="Yes"/>
    <s v="No"/>
    <m/>
    <n v="619"/>
    <n v="468"/>
    <n v="1098537.4901531704"/>
    <n v="96724.388030634553"/>
    <n v="3.9001122334455669"/>
    <s v="Perfume 50Ml"/>
    <s v="Beauty"/>
    <s v="Beauty"/>
    <s v="Beauty"/>
    <s v="Beauty"/>
    <n v="18"/>
    <s v="Beauty"/>
    <m/>
    <n v="2024"/>
    <x v="10"/>
    <n v="10"/>
    <n v="3"/>
    <s v="Weekday"/>
    <m/>
  </r>
  <r>
    <s v="WEB-7947"/>
    <d v="2025-04-26T00:00:00"/>
    <s v="Arjun Singh"/>
    <s v="Mumbai"/>
    <s v="Beauty"/>
    <s v="Hair Oil"/>
    <n v="3"/>
    <n v="488.93"/>
    <s v="Upi"/>
    <s v="Delivered"/>
    <n v="3"/>
    <n v="1466.79"/>
    <m/>
    <m/>
    <m/>
    <m/>
    <m/>
    <m/>
    <s v="Completed"/>
    <s v="Yes"/>
    <s v="No"/>
    <m/>
    <n v="619"/>
    <n v="468"/>
    <n v="1098537.4901531704"/>
    <n v="96724.388030634553"/>
    <n v="3.9001122334455669"/>
    <s v="Hair Oil"/>
    <s v="Beauty"/>
    <s v="Beauty"/>
    <s v="Beauty"/>
    <s v="Beauty"/>
    <n v="70"/>
    <s v="Beauty"/>
    <m/>
    <n v="2025"/>
    <x v="7"/>
    <n v="26"/>
    <n v="7"/>
    <s v="Weekday"/>
    <m/>
  </r>
  <r>
    <s v="WEB-5570"/>
    <d v="2024-11-03T00:00:00"/>
    <s v="Karan Patel"/>
    <s v="Hyderabad"/>
    <s v="Home &amp; Kitchen"/>
    <s v="Table Lamp"/>
    <n v="2"/>
    <n v="1507.21"/>
    <s v="Debit Card"/>
    <s v="Delivered"/>
    <n v="5"/>
    <n v="3014.42"/>
    <m/>
    <m/>
    <m/>
    <m/>
    <m/>
    <m/>
    <s v="Completed"/>
    <s v="Yes"/>
    <s v="No"/>
    <m/>
    <n v="559"/>
    <n v="408"/>
    <n v="1463424.4009529033"/>
    <n v="118285.78776560788"/>
    <n v="3.8140589569160999"/>
    <s v="Table Lamp"/>
    <s v="Home &amp; Kitchen"/>
    <s v="Home &amp; Kitchen"/>
    <s v="Home &amp; Kitchen"/>
    <s v="Home &amp; Kitchen"/>
    <n v="32"/>
    <s v="Home &amp; Kitchen"/>
    <m/>
    <n v="2024"/>
    <x v="3"/>
    <n v="3"/>
    <n v="1"/>
    <s v="Weekday"/>
    <m/>
  </r>
  <r>
    <s v="WEB-5194"/>
    <d v="2024-10-13T00:00:00"/>
    <s v="Diya Chatterjee"/>
    <s v="Pune"/>
    <s v="Books"/>
    <s v="Kids Story Book"/>
    <n v="1"/>
    <n v="253.13"/>
    <s v="Credit Card"/>
    <s v="Delivered"/>
    <n v="5"/>
    <n v="253.13"/>
    <m/>
    <m/>
    <m/>
    <m/>
    <m/>
    <m/>
    <s v="Completed"/>
    <s v="No"/>
    <s v="No"/>
    <m/>
    <n v="595"/>
    <n v="444"/>
    <n v="594714.6477588166"/>
    <n v="60882.938065984097"/>
    <n v="3.804733727810651"/>
    <s v="Kids Story Book"/>
    <s v="Books"/>
    <s v="Books"/>
    <s v="Books"/>
    <s v="Books"/>
    <n v="23"/>
    <s v="Books"/>
    <m/>
    <n v="2024"/>
    <x v="8"/>
    <n v="13"/>
    <n v="1"/>
    <s v="Weekday"/>
    <m/>
  </r>
  <r>
    <s v="WEB-5878"/>
    <d v="2025-04-21T00:00:00"/>
    <s v="Aarav Khan"/>
    <s v="Pune"/>
    <s v="Home &amp; Kitchen"/>
    <s v="Water Bottle"/>
    <n v="1"/>
    <n v="259.95999999999998"/>
    <s v="Cash On Delivery"/>
    <s v="Delivered"/>
    <n v="4"/>
    <n v="259.95999999999998"/>
    <m/>
    <m/>
    <m/>
    <m/>
    <m/>
    <m/>
    <s v="Completed"/>
    <s v="No"/>
    <s v="No"/>
    <m/>
    <n v="595"/>
    <n v="444"/>
    <n v="1463424.4009529033"/>
    <n v="118285.78776560788"/>
    <n v="3.8140589569160999"/>
    <s v="Water Bottle"/>
    <s v="Home &amp; Kitchen"/>
    <s v="Home &amp; Kitchen"/>
    <s v="Home &amp; Kitchen"/>
    <s v="Home &amp; Kitchen"/>
    <n v="2"/>
    <s v="Home &amp; Kitchen"/>
    <m/>
    <n v="2025"/>
    <x v="7"/>
    <n v="21"/>
    <n v="2"/>
    <s v="Weekday"/>
    <m/>
  </r>
  <r>
    <s v="WEB-8063"/>
    <d v="2023-09-18T00:00:00"/>
    <s v="Tanya Khan"/>
    <s v="Kolkata"/>
    <s v="Fashion"/>
    <s v="Sunglasses"/>
    <n v="2"/>
    <n v="613.15"/>
    <s v="Net Banking"/>
    <s v="Pending"/>
    <n v="2"/>
    <n v="1226.3"/>
    <m/>
    <m/>
    <m/>
    <m/>
    <m/>
    <m/>
    <s v="Pending"/>
    <s v="No"/>
    <s v="Yes"/>
    <m/>
    <n v="590"/>
    <n v="451"/>
    <n v="1892867.2841657216"/>
    <n v="199432.98236095349"/>
    <n v="3.8949824970828471"/>
    <s v="Sunglasses"/>
    <s v="Fashion"/>
    <s v="Fashion"/>
    <s v="Fashion"/>
    <s v="Fashion"/>
    <n v="53"/>
    <s v="Fashion"/>
    <m/>
    <n v="2023"/>
    <x v="1"/>
    <n v="18"/>
    <n v="2"/>
    <s v="Weekday"/>
    <m/>
  </r>
  <r>
    <s v="WEB-6929"/>
    <d v="2023-06-17T00:00:00"/>
    <s v="Vikram Chatterjee"/>
    <s v="Ahmedabad"/>
    <s v="Electronics"/>
    <s v="Smart Watch"/>
    <n v="2"/>
    <n v="2740.33"/>
    <s v="Net Banking"/>
    <s v="Delivered"/>
    <n v="3"/>
    <n v="5480.66"/>
    <m/>
    <m/>
    <m/>
    <m/>
    <m/>
    <m/>
    <s v="Completed"/>
    <s v="Yes"/>
    <s v="No"/>
    <m/>
    <n v="589"/>
    <n v="426"/>
    <n v="2759712.3299794244"/>
    <n v="330643.50635802455"/>
    <n v="3.8641711229946525"/>
    <s v="Smart Watch"/>
    <s v="Electronics"/>
    <s v="Electronics"/>
    <s v="Electronics"/>
    <s v="Electronics"/>
    <n v="17"/>
    <s v="Electronics"/>
    <m/>
    <n v="2023"/>
    <x v="11"/>
    <n v="17"/>
    <n v="7"/>
    <s v="Weekday"/>
    <m/>
  </r>
  <r>
    <s v="WEB-7407"/>
    <d v="2025-03-17T00:00:00"/>
    <s v="Ishaan Singh"/>
    <s v="Bengaluru"/>
    <s v="Home &amp; Kitchen"/>
    <s v="Water Bottle"/>
    <n v="1"/>
    <n v="994.9"/>
    <s v="Credit Card"/>
    <s v="Delivered"/>
    <n v="5"/>
    <n v="994.9"/>
    <m/>
    <m/>
    <m/>
    <m/>
    <m/>
    <m/>
    <s v="Completed"/>
    <s v="No"/>
    <s v="No"/>
    <m/>
    <n v="567"/>
    <n v="440"/>
    <n v="1463424.4009529033"/>
    <n v="118285.78776560788"/>
    <n v="3.8140589569160999"/>
    <s v="Water Bottle"/>
    <s v="Home &amp; Kitchen"/>
    <s v="Home &amp; Kitchen"/>
    <s v="Home &amp; Kitchen"/>
    <s v="Home &amp; Kitchen"/>
    <n v="2"/>
    <s v="Home &amp; Kitchen"/>
    <m/>
    <n v="2025"/>
    <x v="4"/>
    <n v="17"/>
    <n v="2"/>
    <s v="Weekday"/>
    <m/>
  </r>
  <r>
    <s v="WEB-5396"/>
    <d v="2023-08-03T00:00:00"/>
    <s v="Aditya Singh"/>
    <s v="Chennai"/>
    <s v="Electronics"/>
    <s v="Bluetooth Speaker"/>
    <n v="2"/>
    <n v="2894.29"/>
    <s v="Net Banking"/>
    <s v="Delivered"/>
    <n v="4"/>
    <n v="5788.58"/>
    <m/>
    <m/>
    <m/>
    <m/>
    <m/>
    <m/>
    <s v="Completed"/>
    <s v="Yes"/>
    <s v="No"/>
    <m/>
    <n v="558"/>
    <n v="430"/>
    <n v="2759712.3299794244"/>
    <n v="330643.50635802455"/>
    <n v="3.8641711229946525"/>
    <s v="Bluetooth Speaker"/>
    <s v="Electronics"/>
    <s v="Electronics"/>
    <s v="Electronics"/>
    <s v="Electronics"/>
    <n v="48"/>
    <s v="Electronics"/>
    <m/>
    <n v="2023"/>
    <x v="9"/>
    <n v="3"/>
    <n v="5"/>
    <s v="Weekday"/>
    <m/>
  </r>
  <r>
    <s v="WEB-8754"/>
    <d v="2024-11-27T00:00:00"/>
    <s v="Simran Malhotra"/>
    <s v="Mumbai"/>
    <s v="Home &amp; Kitchen"/>
    <s v="Non-Stick Pan"/>
    <n v="1"/>
    <n v="1426.65"/>
    <s v="Net Banking"/>
    <s v="Delivered"/>
    <n v="5"/>
    <n v="1426.65"/>
    <m/>
    <m/>
    <m/>
    <m/>
    <m/>
    <m/>
    <s v="Completed"/>
    <s v="Yes"/>
    <s v="No"/>
    <m/>
    <n v="619"/>
    <n v="468"/>
    <n v="1463424.4009529033"/>
    <n v="118285.78776560788"/>
    <n v="3.8140589569160999"/>
    <s v="Non-Stick Pan"/>
    <s v="Home &amp; Kitchen"/>
    <s v="Home &amp; Kitchen"/>
    <s v="Home &amp; Kitchen"/>
    <s v="Home &amp; Kitchen"/>
    <n v="7"/>
    <s v="Home &amp; Kitchen"/>
    <m/>
    <n v="2024"/>
    <x v="3"/>
    <n v="27"/>
    <n v="4"/>
    <s v="Weekday"/>
    <m/>
  </r>
  <r>
    <s v="WEB-5571"/>
    <d v="2023-04-09T00:00:00"/>
    <s v="Saanvi Rao"/>
    <s v="Bengaluru"/>
    <s v="Books"/>
    <s v="Cookbook"/>
    <n v="1"/>
    <n v="212.46"/>
    <s v="Cash On Delivery"/>
    <s v="Pending"/>
    <n v="5"/>
    <n v="212.46"/>
    <m/>
    <m/>
    <m/>
    <m/>
    <m/>
    <m/>
    <s v="Pending"/>
    <s v="No"/>
    <s v="Yes"/>
    <m/>
    <n v="567"/>
    <n v="440"/>
    <n v="594714.6477588166"/>
    <n v="60882.938065984097"/>
    <n v="3.804733727810651"/>
    <s v="Cookbook"/>
    <s v="Books"/>
    <s v="Books"/>
    <s v="Books"/>
    <s v="Books"/>
    <n v="4"/>
    <s v="Books"/>
    <m/>
    <n v="2023"/>
    <x v="7"/>
    <n v="9"/>
    <n v="1"/>
    <s v="Weekday"/>
    <m/>
  </r>
  <r>
    <s v="WEB-6790"/>
    <d v="2023-06-05T00:00:00"/>
    <s v="Diya Das"/>
    <s v="Kolkata"/>
    <s v="Books"/>
    <s v="Notebook Set"/>
    <n v="1"/>
    <n v="450.26903299203627"/>
    <s v="Credit Card"/>
    <s v="Returned"/>
    <m/>
    <n v="450.26903299203627"/>
    <m/>
    <m/>
    <m/>
    <m/>
    <m/>
    <m/>
    <s v="Completed"/>
    <s v="No"/>
    <s v="No"/>
    <m/>
    <n v="590"/>
    <n v="451"/>
    <n v="594714.6477588166"/>
    <n v="60882.938065984097"/>
    <n v="3.804733727810651"/>
    <s v="Notebook Set"/>
    <s v="Books"/>
    <s v="Books"/>
    <s v="Books"/>
    <s v="Books"/>
    <n v="20"/>
    <s v="Books"/>
    <m/>
    <n v="2023"/>
    <x v="11"/>
    <n v="5"/>
    <n v="2"/>
    <s v="Weekday"/>
    <m/>
  </r>
  <r>
    <s v="WEB-5629"/>
    <d v="2025-06-15T00:00:00"/>
    <s v="Simran Nair"/>
    <s v="Bengaluru"/>
    <s v="Books"/>
    <s v="Notebook Set"/>
    <n v="3"/>
    <n v="117.9"/>
    <s v="Cash On Delivery"/>
    <s v="Delivered"/>
    <n v="5"/>
    <n v="353.70000000000005"/>
    <m/>
    <m/>
    <m/>
    <m/>
    <m/>
    <m/>
    <s v="Completed"/>
    <s v="No"/>
    <s v="No"/>
    <m/>
    <n v="567"/>
    <n v="440"/>
    <n v="594714.6477588166"/>
    <n v="60882.938065984097"/>
    <n v="3.804733727810651"/>
    <s v="Notebook Set"/>
    <s v="Books"/>
    <s v="Books"/>
    <s v="Books"/>
    <s v="Books"/>
    <n v="20"/>
    <s v="Books"/>
    <m/>
    <n v="2025"/>
    <x v="11"/>
    <n v="15"/>
    <n v="1"/>
    <s v="Weekday"/>
    <m/>
  </r>
  <r>
    <s v="WEB-5299"/>
    <d v="2024-10-16T00:00:00"/>
    <s v="Kavya Iyer"/>
    <s v="Ahmedabad"/>
    <s v="Fashion"/>
    <s v="Denim Jeans"/>
    <n v="2"/>
    <n v="1016.41"/>
    <s v="Upi"/>
    <s v="Delivered"/>
    <n v="3"/>
    <n v="2032.82"/>
    <m/>
    <m/>
    <m/>
    <m/>
    <m/>
    <m/>
    <s v="Completed"/>
    <s v="Yes"/>
    <s v="No"/>
    <m/>
    <n v="589"/>
    <n v="426"/>
    <n v="1892867.2841657216"/>
    <n v="199432.98236095349"/>
    <n v="3.8949824970828471"/>
    <s v="Denim Jeans"/>
    <s v="Fashion"/>
    <s v="Fashion"/>
    <s v="Fashion"/>
    <s v="Fashion"/>
    <n v="6"/>
    <s v="Fashion"/>
    <m/>
    <n v="2024"/>
    <x v="8"/>
    <n v="16"/>
    <n v="4"/>
    <s v="Weekday"/>
    <m/>
  </r>
  <r>
    <s v="WEB-5721"/>
    <d v="2025-04-13T00:00:00"/>
    <s v="Sanjay Joshi"/>
    <s v="Hyderabad"/>
    <s v="Fashion"/>
    <s v="Sunglasses"/>
    <n v="1"/>
    <n v="1162.92"/>
    <s v="Debit Card"/>
    <s v="Delivered"/>
    <n v="3"/>
    <n v="1162.92"/>
    <m/>
    <m/>
    <m/>
    <m/>
    <m/>
    <m/>
    <s v="Completed"/>
    <s v="Yes"/>
    <s v="No"/>
    <m/>
    <n v="559"/>
    <n v="408"/>
    <n v="1892867.2841657216"/>
    <n v="199432.98236095349"/>
    <n v="3.8949824970828471"/>
    <s v="Sunglasses"/>
    <s v="Fashion"/>
    <s v="Fashion"/>
    <s v="Fashion"/>
    <s v="Fashion"/>
    <n v="53"/>
    <s v="Fashion"/>
    <m/>
    <n v="2025"/>
    <x v="7"/>
    <n v="13"/>
    <n v="1"/>
    <s v="Weekday"/>
    <m/>
  </r>
  <r>
    <s v="WEB-7177"/>
    <d v="2025-05-05T00:00:00"/>
    <s v="Rohan Khan"/>
    <s v="Mumbai"/>
    <s v="Fashion"/>
    <s v="Running Shoes"/>
    <n v="2"/>
    <n v="2180.52"/>
    <s v="Cash On Delivery"/>
    <s v="Cancelled"/>
    <n v="4"/>
    <n v="4361.04"/>
    <m/>
    <m/>
    <m/>
    <m/>
    <m/>
    <m/>
    <s v="Lost Sale"/>
    <s v="No"/>
    <s v="Yes"/>
    <m/>
    <n v="619"/>
    <n v="468"/>
    <n v="1892867.2841657216"/>
    <n v="199432.98236095349"/>
    <n v="3.8949824970828471"/>
    <s v="Running Shoes"/>
    <s v="Fashion"/>
    <s v="Fashion"/>
    <s v="Fashion"/>
    <s v="Fashion"/>
    <n v="45"/>
    <s v="Fashion"/>
    <m/>
    <n v="2025"/>
    <x v="6"/>
    <n v="5"/>
    <n v="2"/>
    <s v="Weekday"/>
    <m/>
  </r>
  <r>
    <s v="WEB-6913"/>
    <d v="2023-01-31T00:00:00"/>
    <s v="Rohan Khan"/>
    <s v="Chennai"/>
    <s v="Fashion"/>
    <s v="Sunglasses"/>
    <n v="1"/>
    <n v="2367.31"/>
    <s v="Cash On Delivery"/>
    <s v="Delivered"/>
    <n v="3"/>
    <n v="2367.31"/>
    <m/>
    <m/>
    <m/>
    <m/>
    <m/>
    <m/>
    <s v="Completed"/>
    <s v="Yes"/>
    <s v="No"/>
    <m/>
    <n v="558"/>
    <n v="430"/>
    <n v="1892867.2841657216"/>
    <n v="199432.98236095349"/>
    <n v="3.8949824970828471"/>
    <s v="Sunglasses"/>
    <s v="Fashion"/>
    <s v="Fashion"/>
    <s v="Fashion"/>
    <s v="Fashion"/>
    <n v="53"/>
    <s v="Fashion"/>
    <m/>
    <n v="2023"/>
    <x v="5"/>
    <n v="31"/>
    <n v="3"/>
    <s v="Weekday"/>
    <m/>
  </r>
  <r>
    <s v="WEB-8305"/>
    <d v="2024-12-26T00:00:00"/>
    <s v="Ishaan Menon"/>
    <s v="Delhi"/>
    <s v="Electronics"/>
    <s v="Power Bank 10000Mah"/>
    <n v="3"/>
    <n v="2245.7600000000002"/>
    <s v="Credit Card"/>
    <s v="Delivered"/>
    <n v="5"/>
    <n v="6737.2800000000007"/>
    <m/>
    <m/>
    <m/>
    <m/>
    <m/>
    <m/>
    <s v="Completed"/>
    <s v="Yes"/>
    <s v="No"/>
    <m/>
    <n v="573"/>
    <n v="450"/>
    <n v="2759712.3299794244"/>
    <n v="330643.50635802455"/>
    <n v="3.8641711229946525"/>
    <s v="Power Bank 10000Mah"/>
    <s v="Electronics"/>
    <s v="Electronics"/>
    <s v="Electronics"/>
    <s v="Electronics"/>
    <n v="3"/>
    <s v="Electronics"/>
    <m/>
    <n v="2024"/>
    <x v="10"/>
    <n v="26"/>
    <n v="5"/>
    <s v="Weekday"/>
    <m/>
  </r>
  <r>
    <s v="WEB-6665"/>
    <d v="2024-12-18T00:00:00"/>
    <s v="Diya Iyer"/>
    <s v="Chennai"/>
    <s v="Fashion"/>
    <s v="Running Shoes"/>
    <n v="2"/>
    <n v="455.68"/>
    <s v="Credit Card"/>
    <s v="Delivered"/>
    <n v="4"/>
    <n v="911.36"/>
    <m/>
    <m/>
    <m/>
    <m/>
    <m/>
    <m/>
    <s v="Completed"/>
    <s v="No"/>
    <s v="No"/>
    <m/>
    <n v="558"/>
    <n v="430"/>
    <n v="1892867.2841657216"/>
    <n v="199432.98236095349"/>
    <n v="3.8949824970828471"/>
    <s v="Running Shoes"/>
    <s v="Fashion"/>
    <s v="Fashion"/>
    <s v="Fashion"/>
    <s v="Fashion"/>
    <n v="45"/>
    <s v="Fashion"/>
    <m/>
    <n v="2024"/>
    <x v="10"/>
    <n v="18"/>
    <n v="4"/>
    <s v="Weekday"/>
    <m/>
  </r>
  <r>
    <s v="WEB-9683"/>
    <d v="2025-04-20T00:00:00"/>
    <s v="Riya Bose"/>
    <s v="Hyderabad"/>
    <s v="Electronics"/>
    <s v="Usb Cable"/>
    <n v="2"/>
    <n v="700.93"/>
    <s v="Unknown"/>
    <s v="Pending"/>
    <n v="4"/>
    <n v="1401.86"/>
    <m/>
    <m/>
    <m/>
    <m/>
    <m/>
    <m/>
    <s v="Pending"/>
    <s v="No"/>
    <s v="Yes"/>
    <m/>
    <n v="559"/>
    <n v="408"/>
    <n v="2759712.3299794244"/>
    <n v="330643.50635802455"/>
    <n v="3.8641711229946525"/>
    <s v="Usb Cable"/>
    <s v="Electronics"/>
    <s v="Electronics"/>
    <s v="Electronics"/>
    <s v="Electronics"/>
    <n v="13"/>
    <s v="Electronics"/>
    <m/>
    <n v="2025"/>
    <x v="7"/>
    <n v="20"/>
    <n v="1"/>
    <s v="Weekday"/>
    <m/>
  </r>
  <r>
    <s v="WEB-9675"/>
    <d v="2023-05-31T00:00:00"/>
    <s v="Aditya Singh"/>
    <s v="Pune"/>
    <s v="Electronics"/>
    <s v="Smart Watch"/>
    <n v="1"/>
    <n v="3378.29"/>
    <s v="Debit Card"/>
    <s v="Delivered"/>
    <n v="4"/>
    <n v="3378.29"/>
    <m/>
    <m/>
    <m/>
    <m/>
    <m/>
    <m/>
    <s v="Completed"/>
    <s v="Yes"/>
    <s v="No"/>
    <m/>
    <n v="595"/>
    <n v="444"/>
    <n v="2759712.3299794244"/>
    <n v="330643.50635802455"/>
    <n v="3.8641711229946525"/>
    <s v="Smart Watch"/>
    <s v="Electronics"/>
    <s v="Electronics"/>
    <s v="Electronics"/>
    <s v="Electronics"/>
    <n v="17"/>
    <s v="Electronics"/>
    <m/>
    <n v="2023"/>
    <x v="6"/>
    <n v="31"/>
    <n v="4"/>
    <s v="Weekday"/>
    <m/>
  </r>
  <r>
    <s v="WEB-5594"/>
    <d v="2023-01-30T00:00:00"/>
    <s v="Kavya Patel"/>
    <s v="Chennai"/>
    <s v="Home &amp; Kitchen"/>
    <s v="Storage Box"/>
    <n v="1"/>
    <n v="936.4"/>
    <s v="Debit Card"/>
    <s v="Returned"/>
    <n v="4"/>
    <n v="936.4"/>
    <m/>
    <m/>
    <m/>
    <m/>
    <m/>
    <m/>
    <s v="Completed"/>
    <s v="No"/>
    <s v="No"/>
    <m/>
    <n v="558"/>
    <n v="430"/>
    <n v="1463424.4009529033"/>
    <n v="118285.78776560788"/>
    <n v="3.8140589569160999"/>
    <s v="Storage Box"/>
    <s v="Home &amp; Kitchen"/>
    <s v="Home &amp; Kitchen"/>
    <s v="Home &amp; Kitchen"/>
    <s v="Home &amp; Kitchen"/>
    <n v="8"/>
    <s v="Home &amp; Kitchen"/>
    <m/>
    <n v="2023"/>
    <x v="5"/>
    <n v="30"/>
    <n v="2"/>
    <s v="Weekday"/>
    <m/>
  </r>
  <r>
    <s v="WEB-7143"/>
    <d v="2024-09-02T00:00:00"/>
    <s v="Meera Pillai"/>
    <s v="Delhi"/>
    <s v="Beauty"/>
    <s v="Hair Oil"/>
    <n v="1"/>
    <n v="991.72"/>
    <s v="Debit Card"/>
    <s v="Delivered"/>
    <n v="4"/>
    <n v="991.72"/>
    <m/>
    <m/>
    <m/>
    <m/>
    <m/>
    <m/>
    <s v="Completed"/>
    <s v="No"/>
    <s v="No"/>
    <m/>
    <n v="573"/>
    <n v="450"/>
    <n v="1098537.4901531704"/>
    <n v="96724.388030634553"/>
    <n v="3.9001122334455669"/>
    <s v="Hair Oil"/>
    <s v="Beauty"/>
    <s v="Beauty"/>
    <s v="Beauty"/>
    <s v="Beauty"/>
    <n v="70"/>
    <s v="Beauty"/>
    <m/>
    <n v="2024"/>
    <x v="1"/>
    <n v="2"/>
    <n v="2"/>
    <s v="Weekday"/>
    <m/>
  </r>
  <r>
    <s v="WEB-8362"/>
    <d v="2024-12-05T00:00:00"/>
    <s v="Rohan Singh"/>
    <s v="Mumbai"/>
    <s v="Home &amp; Kitchen"/>
    <s v="Table Lamp"/>
    <n v="1"/>
    <n v="1717.4"/>
    <s v="Debit Card"/>
    <s v="Returned"/>
    <n v="5"/>
    <n v="1717.4"/>
    <m/>
    <m/>
    <m/>
    <m/>
    <m/>
    <m/>
    <s v="Completed"/>
    <s v="No"/>
    <s v="No"/>
    <m/>
    <n v="619"/>
    <n v="468"/>
    <n v="1463424.4009529033"/>
    <n v="118285.78776560788"/>
    <n v="3.8140589569160999"/>
    <s v="Table Lamp"/>
    <s v="Home &amp; Kitchen"/>
    <s v="Home &amp; Kitchen"/>
    <s v="Home &amp; Kitchen"/>
    <s v="Home &amp; Kitchen"/>
    <n v="32"/>
    <s v="Home &amp; Kitchen"/>
    <m/>
    <n v="2024"/>
    <x v="10"/>
    <n v="5"/>
    <n v="5"/>
    <s v="Weekday"/>
    <m/>
  </r>
  <r>
    <s v="WEB-9591"/>
    <d v="2024-01-18T00:00:00"/>
    <s v="Vikram Kumar"/>
    <s v="Mumbai"/>
    <s v="Books"/>
    <s v="Notebook Set"/>
    <n v="2"/>
    <n v="779.21"/>
    <s v="Debit Card"/>
    <s v="Delivered"/>
    <n v="3"/>
    <n v="1558.42"/>
    <m/>
    <m/>
    <m/>
    <m/>
    <m/>
    <m/>
    <s v="Completed"/>
    <s v="Yes"/>
    <s v="No"/>
    <m/>
    <n v="619"/>
    <n v="468"/>
    <n v="594714.6477588166"/>
    <n v="60882.938065984097"/>
    <n v="3.804733727810651"/>
    <s v="Notebook Set"/>
    <s v="Books"/>
    <s v="Books"/>
    <s v="Books"/>
    <s v="Books"/>
    <n v="20"/>
    <s v="Books"/>
    <m/>
    <n v="2024"/>
    <x v="5"/>
    <n v="18"/>
    <n v="5"/>
    <s v="Weekday"/>
    <m/>
  </r>
  <r>
    <s v="WEB-5269"/>
    <d v="2024-04-24T00:00:00"/>
    <s v="Diya Gupta"/>
    <s v="Bengaluru"/>
    <s v="Electronics"/>
    <s v="Power Bank 10000Mah"/>
    <n v="1"/>
    <n v="3170.21"/>
    <s v="Net Banking"/>
    <s v="Delivered"/>
    <n v="4"/>
    <n v="3170.21"/>
    <m/>
    <m/>
    <m/>
    <m/>
    <m/>
    <m/>
    <s v="Completed"/>
    <s v="Yes"/>
    <s v="No"/>
    <m/>
    <n v="567"/>
    <n v="440"/>
    <n v="2759712.3299794244"/>
    <n v="330643.50635802455"/>
    <n v="3.8641711229946525"/>
    <s v="Power Bank 10000Mah"/>
    <s v="Electronics"/>
    <s v="Electronics"/>
    <s v="Electronics"/>
    <s v="Electronics"/>
    <n v="3"/>
    <s v="Electronics"/>
    <m/>
    <n v="2024"/>
    <x v="7"/>
    <n v="24"/>
    <n v="4"/>
    <s v="Weekday"/>
    <m/>
  </r>
  <r>
    <s v="WEB-8643"/>
    <d v="2023-02-06T00:00:00"/>
    <s v="Diya Das"/>
    <s v="Bengaluru"/>
    <s v="Beauty"/>
    <s v="Lipstick"/>
    <n v="2"/>
    <n v="187.38"/>
    <s v="Debit Card"/>
    <s v="Delivered"/>
    <n v="2"/>
    <n v="374.76"/>
    <m/>
    <m/>
    <m/>
    <m/>
    <m/>
    <m/>
    <s v="Completed"/>
    <s v="No"/>
    <s v="No"/>
    <m/>
    <n v="567"/>
    <n v="440"/>
    <n v="1098537.4901531704"/>
    <n v="96724.388030634553"/>
    <n v="3.9001122334455669"/>
    <s v="Lipstick"/>
    <s v="Beauty"/>
    <s v="Beauty"/>
    <s v="Beauty"/>
    <s v="Beauty"/>
    <n v="10"/>
    <s v="Beauty"/>
    <m/>
    <n v="2023"/>
    <x v="0"/>
    <n v="6"/>
    <n v="2"/>
    <s v="Weekday"/>
    <m/>
  </r>
  <r>
    <s v="WEB-7891"/>
    <d v="2024-05-27T00:00:00"/>
    <s v="Saanvi Mehta"/>
    <s v="Kolkata"/>
    <s v="Electronics"/>
    <s v="Smart Watch"/>
    <n v="2"/>
    <n v="2324.37"/>
    <s v="Net Banking"/>
    <s v="Delivered"/>
    <n v="3"/>
    <n v="4648.74"/>
    <m/>
    <m/>
    <m/>
    <m/>
    <m/>
    <m/>
    <s v="Completed"/>
    <s v="Yes"/>
    <s v="No"/>
    <m/>
    <n v="590"/>
    <n v="451"/>
    <n v="2759712.3299794244"/>
    <n v="330643.50635802455"/>
    <n v="3.8641711229946525"/>
    <s v="Smart Watch"/>
    <s v="Electronics"/>
    <s v="Electronics"/>
    <s v="Electronics"/>
    <s v="Electronics"/>
    <n v="17"/>
    <s v="Electronics"/>
    <m/>
    <n v="2024"/>
    <x v="6"/>
    <n v="27"/>
    <n v="2"/>
    <s v="Weekday"/>
    <m/>
  </r>
  <r>
    <s v="WEB-5953"/>
    <d v="2024-11-26T00:00:00"/>
    <s v="Aarav Iyer"/>
    <s v="Ahmedabad"/>
    <s v="Home &amp; Kitchen"/>
    <s v="Table Lamp"/>
    <n v="3"/>
    <n v="407.06"/>
    <s v="Credit Card"/>
    <s v="Delivered"/>
    <n v="2"/>
    <n v="1221.18"/>
    <m/>
    <m/>
    <m/>
    <m/>
    <m/>
    <m/>
    <s v="Completed"/>
    <s v="Yes"/>
    <s v="No"/>
    <m/>
    <n v="589"/>
    <n v="426"/>
    <n v="1463424.4009529033"/>
    <n v="118285.78776560788"/>
    <n v="3.8140589569160999"/>
    <s v="Table Lamp"/>
    <s v="Home &amp; Kitchen"/>
    <s v="Home &amp; Kitchen"/>
    <s v="Home &amp; Kitchen"/>
    <s v="Home &amp; Kitchen"/>
    <n v="32"/>
    <s v="Home &amp; Kitchen"/>
    <m/>
    <n v="2024"/>
    <x v="3"/>
    <n v="26"/>
    <n v="3"/>
    <s v="Weekday"/>
    <m/>
  </r>
  <r>
    <s v="WEB-9584"/>
    <d v="2025-06-29T00:00:00"/>
    <s v="Aarav Verma"/>
    <s v="Kolkata"/>
    <s v="Fashion"/>
    <s v="Sunglasses"/>
    <n v="2"/>
    <n v="1063.5899999999999"/>
    <s v="Debit Card"/>
    <s v="Delivered"/>
    <n v="5"/>
    <n v="2127.1799999999998"/>
    <m/>
    <m/>
    <m/>
    <m/>
    <m/>
    <m/>
    <s v="Completed"/>
    <s v="Yes"/>
    <s v="No"/>
    <m/>
    <n v="590"/>
    <n v="451"/>
    <n v="1892867.2841657216"/>
    <n v="199432.98236095349"/>
    <n v="3.8949824970828471"/>
    <s v="Sunglasses"/>
    <s v="Fashion"/>
    <s v="Fashion"/>
    <s v="Fashion"/>
    <s v="Fashion"/>
    <n v="53"/>
    <s v="Fashion"/>
    <m/>
    <n v="2025"/>
    <x v="11"/>
    <n v="29"/>
    <n v="1"/>
    <s v="Weekday"/>
    <m/>
  </r>
  <r>
    <s v="WEB-6525"/>
    <d v="2024-06-01T00:00:00"/>
    <s v="Aditya Rao"/>
    <s v="Delhi"/>
    <s v="Fashion"/>
    <s v="Women'S Kurti"/>
    <n v="1"/>
    <n v="1480.15"/>
    <s v="Debit Card"/>
    <s v="Delivered"/>
    <n v="5"/>
    <n v="1480.15"/>
    <m/>
    <m/>
    <m/>
    <m/>
    <m/>
    <m/>
    <s v="Completed"/>
    <s v="Yes"/>
    <s v="No"/>
    <m/>
    <n v="573"/>
    <n v="450"/>
    <n v="1892867.2841657216"/>
    <n v="199432.98236095349"/>
    <n v="3.8949824970828471"/>
    <s v="Women'S Kurti"/>
    <s v="Fashion"/>
    <s v="Fashion"/>
    <s v="Fashion"/>
    <s v="Fashion"/>
    <n v="15"/>
    <s v="Fashion"/>
    <m/>
    <n v="2024"/>
    <x v="11"/>
    <n v="1"/>
    <n v="7"/>
    <s v="Weekend"/>
    <m/>
  </r>
  <r>
    <s v="WEB-7009"/>
    <d v="2023-12-22T00:00:00"/>
    <s v="Ananya Chatterjee"/>
    <s v="Chennai"/>
    <s v="Electronics"/>
    <s v="Smart Watch"/>
    <n v="2"/>
    <n v="2453.12"/>
    <s v="Net Banking"/>
    <s v="Delivered"/>
    <n v="3"/>
    <n v="4906.24"/>
    <m/>
    <m/>
    <m/>
    <m/>
    <m/>
    <m/>
    <s v="Completed"/>
    <s v="Yes"/>
    <s v="No"/>
    <m/>
    <n v="558"/>
    <n v="430"/>
    <n v="2759712.3299794244"/>
    <n v="330643.50635802455"/>
    <n v="3.8641711229946525"/>
    <s v="Smart Watch"/>
    <s v="Electronics"/>
    <s v="Electronics"/>
    <s v="Electronics"/>
    <s v="Electronics"/>
    <n v="17"/>
    <s v="Electronics"/>
    <m/>
    <n v="2023"/>
    <x v="10"/>
    <n v="22"/>
    <n v="6"/>
    <s v="Weekday"/>
    <m/>
  </r>
  <r>
    <s v="WEB-5765"/>
    <d v="2025-03-06T00:00:00"/>
    <s v="Diya Gupta"/>
    <s v="Kolkata"/>
    <s v="Electronics"/>
    <s v="Bluetooth Speaker"/>
    <n v="1"/>
    <n v="1216.43"/>
    <s v="Debit Card"/>
    <s v="Delivered"/>
    <n v="5"/>
    <n v="1216.43"/>
    <m/>
    <m/>
    <m/>
    <m/>
    <m/>
    <m/>
    <s v="Completed"/>
    <s v="Yes"/>
    <s v="No"/>
    <m/>
    <n v="590"/>
    <n v="451"/>
    <n v="2759712.3299794244"/>
    <n v="330643.50635802455"/>
    <n v="3.8641711229946525"/>
    <s v="Bluetooth Speaker"/>
    <s v="Electronics"/>
    <s v="Electronics"/>
    <s v="Electronics"/>
    <s v="Electronics"/>
    <n v="48"/>
    <s v="Electronics"/>
    <m/>
    <n v="2025"/>
    <x v="4"/>
    <n v="6"/>
    <n v="5"/>
    <s v="Weekday"/>
    <m/>
  </r>
  <r>
    <s v="WEB-7681"/>
    <d v="2023-07-13T00:00:00"/>
    <s v="Ananya Malhotra"/>
    <s v="Ahmedabad"/>
    <s v="Fashion"/>
    <s v="Denim Jeans"/>
    <n v="2"/>
    <n v="781.98"/>
    <s v="Upi"/>
    <s v="Pending"/>
    <n v="3"/>
    <n v="1563.96"/>
    <m/>
    <m/>
    <m/>
    <m/>
    <m/>
    <m/>
    <s v="Pending"/>
    <s v="No"/>
    <s v="Yes"/>
    <m/>
    <n v="589"/>
    <n v="426"/>
    <n v="1892867.2841657216"/>
    <n v="199432.98236095349"/>
    <n v="3.8949824970828471"/>
    <s v="Denim Jeans"/>
    <s v="Fashion"/>
    <s v="Fashion"/>
    <s v="Fashion"/>
    <s v="Fashion"/>
    <n v="6"/>
    <s v="Fashion"/>
    <m/>
    <n v="2023"/>
    <x v="2"/>
    <n v="13"/>
    <n v="5"/>
    <s v="Weekday"/>
    <m/>
  </r>
  <r>
    <s v="WEB-5827"/>
    <d v="2023-01-31T00:00:00"/>
    <s v="Arjun Gupta"/>
    <s v="Ahmedabad"/>
    <s v="Books"/>
    <s v="Notebook Set"/>
    <n v="1"/>
    <n v="548.13"/>
    <s v="Cash On Delivery"/>
    <s v="Cancelled"/>
    <n v="1"/>
    <n v="548.13"/>
    <m/>
    <m/>
    <m/>
    <m/>
    <m/>
    <m/>
    <s v="Lost Sale"/>
    <s v="No"/>
    <s v="Yes"/>
    <m/>
    <n v="589"/>
    <n v="426"/>
    <n v="594714.6477588166"/>
    <n v="60882.938065984097"/>
    <n v="3.804733727810651"/>
    <s v="Notebook Set"/>
    <s v="Books"/>
    <s v="Books"/>
    <s v="Books"/>
    <s v="Books"/>
    <n v="20"/>
    <s v="Books"/>
    <m/>
    <n v="2023"/>
    <x v="5"/>
    <n v="31"/>
    <n v="3"/>
    <s v="Weekday"/>
    <m/>
  </r>
  <r>
    <s v="WEB-6936"/>
    <d v="2024-05-12T00:00:00"/>
    <s v="Ishaan Joshi"/>
    <s v="Mumbai"/>
    <s v="Beauty"/>
    <s v="Shampoo 200Ml"/>
    <n v="2"/>
    <n v="526.62"/>
    <s v="Credit Card"/>
    <s v="Delivered"/>
    <n v="5"/>
    <n v="1053.24"/>
    <m/>
    <m/>
    <m/>
    <m/>
    <m/>
    <m/>
    <s v="Completed"/>
    <s v="Yes"/>
    <s v="No"/>
    <m/>
    <n v="619"/>
    <n v="468"/>
    <n v="1098537.4901531704"/>
    <n v="96724.388030634553"/>
    <n v="3.9001122334455669"/>
    <s v="Shampoo 200Ml"/>
    <s v="Beauty"/>
    <s v="Beauty"/>
    <s v="Beauty"/>
    <s v="Beauty"/>
    <n v="64"/>
    <s v="Beauty"/>
    <m/>
    <n v="2024"/>
    <x v="6"/>
    <n v="12"/>
    <n v="1"/>
    <s v="Weekday"/>
    <m/>
  </r>
  <r>
    <s v="WEB-9384"/>
    <d v="2023-08-02T00:00:00"/>
    <s v="Aditya Gupta"/>
    <s v="Chennai"/>
    <s v="Electronics"/>
    <s v="Usb Cable"/>
    <n v="1"/>
    <n v="1190.74"/>
    <s v="Debit Card"/>
    <s v="Delivered"/>
    <n v="3"/>
    <n v="1190.74"/>
    <m/>
    <m/>
    <m/>
    <m/>
    <m/>
    <m/>
    <s v="Completed"/>
    <s v="Yes"/>
    <s v="No"/>
    <m/>
    <n v="558"/>
    <n v="430"/>
    <n v="2759712.3299794244"/>
    <n v="330643.50635802455"/>
    <n v="3.8641711229946525"/>
    <s v="Usb Cable"/>
    <s v="Electronics"/>
    <s v="Electronics"/>
    <s v="Electronics"/>
    <s v="Electronics"/>
    <n v="13"/>
    <s v="Electronics"/>
    <m/>
    <n v="2023"/>
    <x v="9"/>
    <n v="2"/>
    <n v="4"/>
    <s v="Weekday"/>
    <m/>
  </r>
  <r>
    <s v="WEB-7940"/>
    <d v="2023-04-03T00:00:00"/>
    <s v="Pooja Verma"/>
    <s v="Hyderabad"/>
    <s v="Books"/>
    <s v="Self-Help Book"/>
    <n v="1"/>
    <n v="388.86"/>
    <s v="Upi"/>
    <s v="Pending"/>
    <n v="3"/>
    <n v="388.86"/>
    <m/>
    <m/>
    <m/>
    <m/>
    <m/>
    <m/>
    <s v="Pending"/>
    <s v="No"/>
    <s v="Yes"/>
    <m/>
    <n v="559"/>
    <n v="408"/>
    <n v="594714.6477588166"/>
    <n v="60882.938065984097"/>
    <n v="3.804733727810651"/>
    <s v="Self-Help Book"/>
    <s v="Books"/>
    <s v="Books"/>
    <s v="Books"/>
    <s v="Books"/>
    <n v="19"/>
    <s v="Books"/>
    <m/>
    <n v="2023"/>
    <x v="7"/>
    <n v="3"/>
    <n v="2"/>
    <s v="Weekday"/>
    <m/>
  </r>
  <r>
    <s v="WEB-5759"/>
    <d v="2024-03-20T00:00:00"/>
    <s v="Sanjay Kumar"/>
    <s v="Ahmedabad"/>
    <s v="Electronics"/>
    <s v="Usb Cable"/>
    <n v="1"/>
    <n v="3436.5"/>
    <s v="Cash On Delivery"/>
    <s v="Delivered"/>
    <n v="3"/>
    <n v="3436.5"/>
    <m/>
    <m/>
    <m/>
    <m/>
    <m/>
    <m/>
    <s v="Completed"/>
    <s v="Yes"/>
    <s v="No"/>
    <m/>
    <n v="589"/>
    <n v="426"/>
    <n v="2759712.3299794244"/>
    <n v="330643.50635802455"/>
    <n v="3.8641711229946525"/>
    <s v="Usb Cable"/>
    <s v="Electronics"/>
    <s v="Electronics"/>
    <s v="Electronics"/>
    <s v="Electronics"/>
    <n v="13"/>
    <s v="Electronics"/>
    <m/>
    <n v="2024"/>
    <x v="4"/>
    <n v="20"/>
    <n v="4"/>
    <s v="Weekday"/>
    <m/>
  </r>
  <r>
    <s v="WEB-8946"/>
    <d v="2024-12-29T00:00:00"/>
    <s v="Vivaan Kapoor"/>
    <s v="Delhi"/>
    <s v="Fashion"/>
    <s v="Women'S Kurti"/>
    <n v="1"/>
    <n v="2327.8000000000002"/>
    <s v="Upi"/>
    <s v="Delivered"/>
    <n v="4"/>
    <n v="2327.8000000000002"/>
    <m/>
    <m/>
    <m/>
    <m/>
    <m/>
    <m/>
    <s v="Completed"/>
    <s v="Yes"/>
    <s v="No"/>
    <m/>
    <n v="573"/>
    <n v="450"/>
    <n v="1892867.2841657216"/>
    <n v="199432.98236095349"/>
    <n v="3.8949824970828471"/>
    <s v="Women'S Kurti"/>
    <s v="Fashion"/>
    <s v="Fashion"/>
    <s v="Fashion"/>
    <s v="Fashion"/>
    <n v="15"/>
    <s v="Fashion"/>
    <m/>
    <n v="2024"/>
    <x v="10"/>
    <n v="29"/>
    <n v="1"/>
    <s v="Weekday"/>
    <m/>
  </r>
  <r>
    <s v="WEB-6704"/>
    <d v="2024-08-31T00:00:00"/>
    <s v="Pooja Rao"/>
    <s v="Bengaluru"/>
    <s v="Books"/>
    <s v="Fiction Novel"/>
    <n v="1"/>
    <n v="395.82"/>
    <s v="Cash On Delivery"/>
    <s v="Cancelled"/>
    <n v="1"/>
    <n v="395.82"/>
    <m/>
    <m/>
    <m/>
    <m/>
    <m/>
    <m/>
    <s v="Lost Sale"/>
    <s v="No"/>
    <s v="Yes"/>
    <m/>
    <n v="567"/>
    <n v="440"/>
    <n v="594714.6477588166"/>
    <n v="60882.938065984097"/>
    <n v="3.804733727810651"/>
    <s v="Fiction Novel"/>
    <s v="Books"/>
    <s v="Books"/>
    <s v="Books"/>
    <s v="Books"/>
    <n v="11"/>
    <s v="Books"/>
    <m/>
    <n v="2024"/>
    <x v="9"/>
    <n v="31"/>
    <n v="7"/>
    <s v="Weekday"/>
    <m/>
  </r>
  <r>
    <s v="WEB-6908"/>
    <d v="2024-02-10T00:00:00"/>
    <s v="Neha Khan"/>
    <s v="Pune"/>
    <s v="Beauty"/>
    <s v="Shampoo 200Ml"/>
    <n v="1"/>
    <n v="646.63"/>
    <s v="Upi"/>
    <s v="Delivered"/>
    <n v="5"/>
    <n v="646.63"/>
    <m/>
    <m/>
    <m/>
    <m/>
    <m/>
    <m/>
    <s v="Completed"/>
    <s v="No"/>
    <s v="No"/>
    <m/>
    <n v="595"/>
    <n v="444"/>
    <n v="1098537.4901531704"/>
    <n v="96724.388030634553"/>
    <n v="3.9001122334455669"/>
    <s v="Shampoo 200Ml"/>
    <s v="Beauty"/>
    <s v="Beauty"/>
    <s v="Beauty"/>
    <s v="Beauty"/>
    <n v="64"/>
    <s v="Beauty"/>
    <m/>
    <n v="2024"/>
    <x v="0"/>
    <n v="10"/>
    <n v="7"/>
    <s v="Weekday"/>
    <m/>
  </r>
  <r>
    <s v="WEB-5376"/>
    <d v="2024-10-20T00:00:00"/>
    <s v="Diya Reddy"/>
    <s v="Mumbai"/>
    <s v="Beauty"/>
    <s v="Hair Oil"/>
    <n v="2"/>
    <n v="1329.11"/>
    <s v="Net Banking"/>
    <s v="Delivered"/>
    <n v="3"/>
    <n v="2658.22"/>
    <m/>
    <m/>
    <m/>
    <m/>
    <m/>
    <m/>
    <s v="Completed"/>
    <s v="Yes"/>
    <s v="No"/>
    <m/>
    <n v="619"/>
    <n v="468"/>
    <n v="1098537.4901531704"/>
    <n v="96724.388030634553"/>
    <n v="3.9001122334455669"/>
    <s v="Hair Oil"/>
    <s v="Beauty"/>
    <s v="Beauty"/>
    <s v="Beauty"/>
    <s v="Beauty"/>
    <n v="70"/>
    <s v="Beauty"/>
    <m/>
    <n v="2024"/>
    <x v="8"/>
    <n v="20"/>
    <n v="1"/>
    <s v="Weekday"/>
    <m/>
  </r>
  <r>
    <s v="WEB-7683"/>
    <d v="2025-04-18T00:00:00"/>
    <s v="Sanjay Chatterjee"/>
    <s v="Pune"/>
    <s v="Home &amp; Kitchen"/>
    <s v="Non-Stick Pan"/>
    <n v="1"/>
    <n v="517.29"/>
    <s v="Debit Card"/>
    <s v="Delivered"/>
    <n v="5"/>
    <n v="517.29"/>
    <m/>
    <m/>
    <m/>
    <m/>
    <m/>
    <m/>
    <s v="Completed"/>
    <s v="No"/>
    <s v="No"/>
    <m/>
    <n v="595"/>
    <n v="444"/>
    <n v="1463424.4009529033"/>
    <n v="118285.78776560788"/>
    <n v="3.8140589569160999"/>
    <s v="Non-Stick Pan"/>
    <s v="Home &amp; Kitchen"/>
    <s v="Home &amp; Kitchen"/>
    <s v="Home &amp; Kitchen"/>
    <s v="Home &amp; Kitchen"/>
    <n v="7"/>
    <s v="Home &amp; Kitchen"/>
    <m/>
    <n v="2025"/>
    <x v="7"/>
    <n v="18"/>
    <n v="6"/>
    <s v="Weekday"/>
    <m/>
  </r>
  <r>
    <s v="WEB-6330"/>
    <d v="2023-03-22T00:00:00"/>
    <s v="Rohan Bose"/>
    <s v="Bengaluru"/>
    <s v="Home &amp; Kitchen"/>
    <s v="Water Bottle"/>
    <n v="1"/>
    <n v="732.09"/>
    <s v="Cash On Delivery"/>
    <s v="Delivered"/>
    <n v="4"/>
    <n v="732.09"/>
    <m/>
    <m/>
    <m/>
    <m/>
    <m/>
    <m/>
    <s v="Completed"/>
    <s v="No"/>
    <s v="No"/>
    <m/>
    <n v="567"/>
    <n v="440"/>
    <n v="1463424.4009529033"/>
    <n v="118285.78776560788"/>
    <n v="3.8140589569160999"/>
    <s v="Water Bottle"/>
    <s v="Home &amp; Kitchen"/>
    <s v="Home &amp; Kitchen"/>
    <s v="Home &amp; Kitchen"/>
    <s v="Home &amp; Kitchen"/>
    <n v="2"/>
    <s v="Home &amp; Kitchen"/>
    <m/>
    <n v="2023"/>
    <x v="4"/>
    <n v="22"/>
    <n v="4"/>
    <s v="Weekday"/>
    <m/>
  </r>
  <r>
    <s v="WEB-7769"/>
    <d v="2023-11-19T00:00:00"/>
    <s v="Sanjay Patel"/>
    <s v="Hyderabad"/>
    <s v="Home &amp; Kitchen"/>
    <s v="Table Lamp"/>
    <n v="1"/>
    <n v="1814.51"/>
    <s v="Cash On Delivery"/>
    <s v="Delivered"/>
    <n v="5"/>
    <n v="1814.51"/>
    <m/>
    <m/>
    <m/>
    <m/>
    <m/>
    <m/>
    <s v="Completed"/>
    <s v="Yes"/>
    <s v="No"/>
    <m/>
    <n v="559"/>
    <n v="408"/>
    <n v="1463424.4009529033"/>
    <n v="118285.78776560788"/>
    <n v="3.8140589569160999"/>
    <s v="Table Lamp"/>
    <s v="Home &amp; Kitchen"/>
    <s v="Home &amp; Kitchen"/>
    <s v="Home &amp; Kitchen"/>
    <s v="Home &amp; Kitchen"/>
    <n v="32"/>
    <s v="Home &amp; Kitchen"/>
    <m/>
    <n v="2023"/>
    <x v="3"/>
    <n v="19"/>
    <n v="1"/>
    <s v="Weekday"/>
    <m/>
  </r>
  <r>
    <s v="WEB-6792"/>
    <d v="2024-03-19T00:00:00"/>
    <s v="Karan Joshi"/>
    <s v="Kolkata"/>
    <s v="Home &amp; Kitchen"/>
    <s v="Storage Box"/>
    <n v="3"/>
    <n v="1868.43"/>
    <s v="Cash On Delivery"/>
    <s v="Delivered"/>
    <n v="4"/>
    <n v="5605.29"/>
    <m/>
    <m/>
    <m/>
    <m/>
    <m/>
    <m/>
    <s v="Completed"/>
    <s v="Yes"/>
    <s v="No"/>
    <m/>
    <n v="590"/>
    <n v="451"/>
    <n v="1463424.4009529033"/>
    <n v="118285.78776560788"/>
    <n v="3.8140589569160999"/>
    <s v="Storage Box"/>
    <s v="Home &amp; Kitchen"/>
    <s v="Home &amp; Kitchen"/>
    <s v="Home &amp; Kitchen"/>
    <s v="Home &amp; Kitchen"/>
    <n v="8"/>
    <s v="Home &amp; Kitchen"/>
    <m/>
    <n v="2024"/>
    <x v="4"/>
    <n v="19"/>
    <n v="3"/>
    <s v="Weekday"/>
    <m/>
  </r>
  <r>
    <s v="WEB-6805"/>
    <d v="2024-12-23T00:00:00"/>
    <s v="Riya Nair"/>
    <s v="Kolkata"/>
    <s v="Beauty"/>
    <s v="Perfume 50Ml"/>
    <n v="1"/>
    <n v="192.08"/>
    <s v="Net Banking"/>
    <s v="Delivered"/>
    <n v="4"/>
    <n v="192.08"/>
    <m/>
    <m/>
    <m/>
    <m/>
    <m/>
    <m/>
    <s v="Completed"/>
    <s v="No"/>
    <s v="No"/>
    <m/>
    <n v="590"/>
    <n v="451"/>
    <n v="1098537.4901531704"/>
    <n v="96724.388030634553"/>
    <n v="3.9001122334455669"/>
    <s v="Perfume 50Ml"/>
    <s v="Beauty"/>
    <s v="Beauty"/>
    <s v="Beauty"/>
    <s v="Beauty"/>
    <n v="18"/>
    <s v="Beauty"/>
    <m/>
    <n v="2024"/>
    <x v="10"/>
    <n v="23"/>
    <n v="2"/>
    <s v="Weekday"/>
    <m/>
  </r>
  <r>
    <s v="WEB-5876"/>
    <d v="2024-12-11T00:00:00"/>
    <s v="Rahul Das"/>
    <s v="Mumbai"/>
    <s v="Books"/>
    <s v="Cookbook"/>
    <n v="1"/>
    <n v="375.14"/>
    <s v="Upi"/>
    <s v="Delivered"/>
    <n v="3"/>
    <n v="375.14"/>
    <m/>
    <m/>
    <m/>
    <m/>
    <m/>
    <m/>
    <s v="Completed"/>
    <s v="No"/>
    <s v="No"/>
    <m/>
    <n v="619"/>
    <n v="468"/>
    <n v="594714.6477588166"/>
    <n v="60882.938065984097"/>
    <n v="3.804733727810651"/>
    <s v="Cookbook"/>
    <s v="Books"/>
    <s v="Books"/>
    <s v="Books"/>
    <s v="Books"/>
    <n v="4"/>
    <s v="Books"/>
    <m/>
    <n v="2024"/>
    <x v="10"/>
    <n v="11"/>
    <n v="4"/>
    <s v="Weekday"/>
    <m/>
  </r>
  <r>
    <s v="WEB-6305"/>
    <d v="2024-09-09T00:00:00"/>
    <s v="Vivaan Patel"/>
    <s v="Ahmedabad"/>
    <s v="Home &amp; Kitchen"/>
    <s v="Led Bulb Pack"/>
    <n v="1"/>
    <n v="779.58"/>
    <s v="Debit Card"/>
    <s v="Delivered"/>
    <n v="4"/>
    <n v="779.58"/>
    <m/>
    <m/>
    <m/>
    <m/>
    <m/>
    <m/>
    <s v="Completed"/>
    <s v="No"/>
    <s v="No"/>
    <m/>
    <n v="589"/>
    <n v="426"/>
    <n v="1463424.4009529033"/>
    <n v="118285.78776560788"/>
    <n v="3.8140589569160999"/>
    <s v="Led Bulb Pack"/>
    <s v="Home &amp; Kitchen"/>
    <s v="Home &amp; Kitchen"/>
    <s v="Home &amp; Kitchen"/>
    <s v="Home &amp; Kitchen"/>
    <n v="76"/>
    <s v="Home &amp; Kitchen"/>
    <m/>
    <n v="2024"/>
    <x v="1"/>
    <n v="9"/>
    <n v="2"/>
    <s v="Weekday"/>
    <m/>
  </r>
  <r>
    <s v="WEB-8991"/>
    <d v="2024-07-01T00:00:00"/>
    <s v="Tanya Khan"/>
    <s v="Chennai"/>
    <s v="Electronics"/>
    <s v="Power Bank 10000Mah"/>
    <n v="2"/>
    <n v="2301.5300000000002"/>
    <s v="Debit Card"/>
    <s v="Returned"/>
    <n v="4"/>
    <n v="4603.0600000000004"/>
    <m/>
    <m/>
    <m/>
    <m/>
    <m/>
    <m/>
    <s v="Completed"/>
    <s v="No"/>
    <s v="No"/>
    <m/>
    <n v="558"/>
    <n v="430"/>
    <n v="2759712.3299794244"/>
    <n v="330643.50635802455"/>
    <n v="3.8641711229946525"/>
    <s v="Power Bank 10000Mah"/>
    <s v="Electronics"/>
    <s v="Electronics"/>
    <s v="Electronics"/>
    <s v="Electronics"/>
    <n v="3"/>
    <s v="Electronics"/>
    <m/>
    <n v="2024"/>
    <x v="2"/>
    <n v="1"/>
    <n v="2"/>
    <s v="Weekend"/>
    <m/>
  </r>
  <r>
    <s v="WEB-6818"/>
    <d v="2023-05-31T00:00:00"/>
    <s v="Pooja Bose"/>
    <s v="Bengaluru"/>
    <s v="Fashion"/>
    <s v="Sunglasses"/>
    <n v="1"/>
    <n v="1962.12"/>
    <s v="Upi"/>
    <s v="Delivered"/>
    <n v="5"/>
    <n v="1962.12"/>
    <m/>
    <m/>
    <m/>
    <m/>
    <m/>
    <m/>
    <s v="Completed"/>
    <s v="Yes"/>
    <s v="No"/>
    <m/>
    <n v="567"/>
    <n v="440"/>
    <n v="1892867.2841657216"/>
    <n v="199432.98236095349"/>
    <n v="3.8949824970828471"/>
    <s v="Sunglasses"/>
    <s v="Fashion"/>
    <s v="Fashion"/>
    <s v="Fashion"/>
    <s v="Fashion"/>
    <n v="53"/>
    <s v="Fashion"/>
    <m/>
    <n v="2023"/>
    <x v="6"/>
    <n v="31"/>
    <n v="4"/>
    <s v="Weekday"/>
    <m/>
  </r>
  <r>
    <s v="WEB-8598"/>
    <d v="2025-03-30T00:00:00"/>
    <s v="Rohan Malhotra"/>
    <s v="Delhi"/>
    <s v="Fashion"/>
    <s v="Running Shoes"/>
    <n v="1"/>
    <n v="2335.7399999999998"/>
    <s v="Net Banking"/>
    <s v="Delivered"/>
    <m/>
    <n v="2335.7399999999998"/>
    <m/>
    <m/>
    <m/>
    <m/>
    <m/>
    <m/>
    <s v="Completed"/>
    <s v="Yes"/>
    <s v="No"/>
    <m/>
    <n v="573"/>
    <n v="450"/>
    <n v="1892867.2841657216"/>
    <n v="199432.98236095349"/>
    <n v="3.8949824970828471"/>
    <s v="Running Shoes"/>
    <s v="Fashion"/>
    <s v="Fashion"/>
    <s v="Fashion"/>
    <s v="Fashion"/>
    <n v="45"/>
    <s v="Fashion"/>
    <m/>
    <n v="2025"/>
    <x v="4"/>
    <n v="30"/>
    <n v="1"/>
    <s v="Weekday"/>
    <m/>
  </r>
  <r>
    <s v="WEB-6912"/>
    <d v="2023-12-05T00:00:00"/>
    <s v="Sanjay Patel"/>
    <s v="Bengaluru"/>
    <s v="Beauty"/>
    <s v="Hair Oil"/>
    <n v="1"/>
    <n v="175.24"/>
    <s v="Debit Card"/>
    <s v="Pending"/>
    <n v="4"/>
    <n v="175.24"/>
    <m/>
    <m/>
    <m/>
    <m/>
    <m/>
    <m/>
    <s v="Pending"/>
    <s v="No"/>
    <s v="Yes"/>
    <m/>
    <n v="567"/>
    <n v="440"/>
    <n v="1098537.4901531704"/>
    <n v="96724.388030634553"/>
    <n v="3.9001122334455669"/>
    <s v="Hair Oil"/>
    <s v="Beauty"/>
    <s v="Beauty"/>
    <s v="Beauty"/>
    <s v="Beauty"/>
    <n v="70"/>
    <s v="Beauty"/>
    <m/>
    <n v="2023"/>
    <x v="10"/>
    <n v="5"/>
    <n v="3"/>
    <s v="Weekday"/>
    <m/>
  </r>
  <r>
    <s v="WEB-5067"/>
    <d v="2023-11-15T00:00:00"/>
    <s v="Tanya Das"/>
    <s v="Kolkata"/>
    <s v="Electronics"/>
    <s v="Wireless Earbuds"/>
    <n v="2"/>
    <n v="2312.7199999999998"/>
    <s v="Credit Card"/>
    <s v="Pending"/>
    <n v="5"/>
    <n v="4625.4399999999996"/>
    <m/>
    <m/>
    <m/>
    <m/>
    <m/>
    <m/>
    <s v="Pending"/>
    <s v="No"/>
    <s v="Yes"/>
    <m/>
    <n v="590"/>
    <n v="451"/>
    <n v="2759712.3299794244"/>
    <n v="330643.50635802455"/>
    <n v="3.8641711229946525"/>
    <s v="Wireless Earbuds"/>
    <s v="Electronics"/>
    <s v="Electronics"/>
    <s v="Electronics"/>
    <s v="Electronics"/>
    <n v="12"/>
    <s v="Electronics"/>
    <m/>
    <n v="2023"/>
    <x v="3"/>
    <n v="15"/>
    <n v="4"/>
    <s v="Weekday"/>
    <m/>
  </r>
  <r>
    <s v="WEB-8955"/>
    <d v="2023-12-21T00:00:00"/>
    <s v="Tanya Das"/>
    <s v="Kolkata"/>
    <s v="Electronics"/>
    <s v="Bluetooth Speaker"/>
    <n v="1"/>
    <n v="2523.44"/>
    <s v="Debit Card"/>
    <s v="Pending"/>
    <n v="5"/>
    <n v="2523.44"/>
    <m/>
    <m/>
    <m/>
    <m/>
    <m/>
    <m/>
    <s v="Pending"/>
    <s v="No"/>
    <s v="Yes"/>
    <m/>
    <n v="590"/>
    <n v="451"/>
    <n v="2759712.3299794244"/>
    <n v="330643.50635802455"/>
    <n v="3.8641711229946525"/>
    <s v="Bluetooth Speaker"/>
    <s v="Electronics"/>
    <s v="Electronics"/>
    <s v="Electronics"/>
    <s v="Electronics"/>
    <n v="48"/>
    <s v="Electronics"/>
    <m/>
    <n v="2023"/>
    <x v="10"/>
    <n v="21"/>
    <n v="5"/>
    <s v="Weekday"/>
    <m/>
  </r>
  <r>
    <s v="WEB-8152"/>
    <d v="2023-02-05T00:00:00"/>
    <s v="Kavya Pillai"/>
    <s v="Kolkata"/>
    <s v="Electronics"/>
    <s v="Usb Cable"/>
    <n v="3"/>
    <n v="3201.3"/>
    <s v="Upi"/>
    <s v="Delivered"/>
    <n v="5"/>
    <n v="9603.9000000000015"/>
    <m/>
    <m/>
    <m/>
    <m/>
    <m/>
    <m/>
    <s v="Completed"/>
    <s v="Yes"/>
    <s v="No"/>
    <m/>
    <n v="590"/>
    <n v="451"/>
    <n v="2759712.3299794244"/>
    <n v="330643.50635802455"/>
    <n v="3.8641711229946525"/>
    <s v="Usb Cable"/>
    <s v="Electronics"/>
    <s v="Electronics"/>
    <s v="Electronics"/>
    <s v="Electronics"/>
    <n v="13"/>
    <s v="Electronics"/>
    <m/>
    <n v="2023"/>
    <x v="0"/>
    <n v="5"/>
    <n v="1"/>
    <s v="Weekday"/>
    <m/>
  </r>
  <r>
    <s v="WEB-8072"/>
    <d v="2023-01-01T00:00:00"/>
    <s v="Saanvi Gupta"/>
    <s v="Pune"/>
    <s v="Home &amp; Kitchen"/>
    <s v="Table Lamp"/>
    <n v="1"/>
    <n v="1424.85"/>
    <s v="Cash On Delivery"/>
    <s v="Delivered"/>
    <n v="5"/>
    <n v="1424.85"/>
    <m/>
    <m/>
    <m/>
    <m/>
    <m/>
    <m/>
    <s v="Completed"/>
    <s v="Yes"/>
    <s v="No"/>
    <m/>
    <n v="595"/>
    <n v="444"/>
    <n v="1463424.4009529033"/>
    <n v="118285.78776560788"/>
    <n v="3.8140589569160999"/>
    <s v="Table Lamp"/>
    <s v="Home &amp; Kitchen"/>
    <s v="Home &amp; Kitchen"/>
    <s v="Home &amp; Kitchen"/>
    <s v="Home &amp; Kitchen"/>
    <n v="32"/>
    <s v="Home &amp; Kitchen"/>
    <m/>
    <n v="2023"/>
    <x v="5"/>
    <n v="1"/>
    <n v="1"/>
    <s v="Weekend"/>
    <m/>
  </r>
  <r>
    <s v="WEB-8489"/>
    <d v="2024-08-28T00:00:00"/>
    <s v="Ananya Menon"/>
    <s v="Kolkata"/>
    <s v="Home &amp; Kitchen"/>
    <s v="Non-Stick Pan"/>
    <n v="1"/>
    <n v="680.75"/>
    <s v="Upi"/>
    <s v="Delivered"/>
    <n v="4"/>
    <n v="680.75"/>
    <m/>
    <m/>
    <m/>
    <m/>
    <m/>
    <m/>
    <s v="Completed"/>
    <s v="No"/>
    <s v="No"/>
    <m/>
    <n v="590"/>
    <n v="451"/>
    <n v="1463424.4009529033"/>
    <n v="118285.78776560788"/>
    <n v="3.8140589569160999"/>
    <s v="Non-Stick Pan"/>
    <s v="Home &amp; Kitchen"/>
    <s v="Home &amp; Kitchen"/>
    <s v="Home &amp; Kitchen"/>
    <s v="Home &amp; Kitchen"/>
    <n v="7"/>
    <s v="Home &amp; Kitchen"/>
    <m/>
    <n v="2024"/>
    <x v="9"/>
    <n v="28"/>
    <n v="4"/>
    <s v="Weekday"/>
    <m/>
  </r>
  <r>
    <s v="WEB-5037"/>
    <d v="2024-02-11T00:00:00"/>
    <s v="Karan Patel"/>
    <s v="Mumbai"/>
    <s v="Books"/>
    <s v="Kids Story Book"/>
    <n v="1"/>
    <n v="232.6"/>
    <s v="Credit Card"/>
    <s v="Cancelled"/>
    <m/>
    <n v="232.6"/>
    <m/>
    <m/>
    <m/>
    <m/>
    <m/>
    <m/>
    <s v="Lost Sale"/>
    <s v="No"/>
    <s v="Yes"/>
    <m/>
    <n v="619"/>
    <n v="468"/>
    <n v="594714.6477588166"/>
    <n v="60882.938065984097"/>
    <n v="3.804733727810651"/>
    <s v="Kids Story Book"/>
    <s v="Books"/>
    <s v="Books"/>
    <s v="Books"/>
    <s v="Books"/>
    <n v="23"/>
    <s v="Books"/>
    <m/>
    <n v="2024"/>
    <x v="0"/>
    <n v="11"/>
    <n v="1"/>
    <s v="Weekday"/>
    <m/>
  </r>
  <r>
    <s v="WEB-9218"/>
    <d v="2024-11-28T00:00:00"/>
    <s v="Kavya Das"/>
    <s v="Chennai"/>
    <s v="Beauty"/>
    <s v="Lipstick"/>
    <n v="1"/>
    <n v="1299.33"/>
    <s v="Cash On Delivery"/>
    <s v="Delivered"/>
    <n v="5"/>
    <n v="1299.33"/>
    <m/>
    <m/>
    <m/>
    <m/>
    <m/>
    <m/>
    <s v="Completed"/>
    <s v="Yes"/>
    <s v="No"/>
    <m/>
    <n v="558"/>
    <n v="430"/>
    <n v="1098537.4901531704"/>
    <n v="96724.388030634553"/>
    <n v="3.9001122334455669"/>
    <s v="Lipstick"/>
    <s v="Beauty"/>
    <s v="Beauty"/>
    <s v="Beauty"/>
    <s v="Beauty"/>
    <n v="10"/>
    <s v="Beauty"/>
    <m/>
    <n v="2024"/>
    <x v="3"/>
    <n v="28"/>
    <n v="5"/>
    <s v="Weekday"/>
    <m/>
  </r>
  <r>
    <s v="WEB-7093"/>
    <d v="2025-03-01T00:00:00"/>
    <s v="Sanjay Mehta"/>
    <s v="Kolkata"/>
    <s v="Beauty"/>
    <s v="Perfume 50Ml"/>
    <n v="1"/>
    <n v="541.86"/>
    <s v="Unknown"/>
    <s v="Delivered"/>
    <n v="4"/>
    <n v="541.86"/>
    <m/>
    <m/>
    <m/>
    <m/>
    <m/>
    <m/>
    <s v="Completed"/>
    <s v="No"/>
    <s v="No"/>
    <m/>
    <n v="590"/>
    <n v="451"/>
    <n v="1098537.4901531704"/>
    <n v="96724.388030634553"/>
    <n v="3.9001122334455669"/>
    <s v="Perfume 50Ml"/>
    <s v="Beauty"/>
    <s v="Beauty"/>
    <s v="Beauty"/>
    <s v="Beauty"/>
    <n v="18"/>
    <s v="Beauty"/>
    <m/>
    <n v="2025"/>
    <x v="4"/>
    <n v="1"/>
    <n v="7"/>
    <s v="Weekend"/>
    <m/>
  </r>
  <r>
    <s v="WEB-5943"/>
    <d v="2024-09-14T00:00:00"/>
    <s v="Kavya Sharma"/>
    <s v="Bengaluru"/>
    <s v="Fashion"/>
    <s v="Men'S T-Shirt"/>
    <n v="1"/>
    <n v="1074.93"/>
    <s v="Credit Card"/>
    <s v="Delivered"/>
    <n v="4"/>
    <n v="1074.93"/>
    <m/>
    <m/>
    <m/>
    <m/>
    <m/>
    <m/>
    <s v="Completed"/>
    <s v="Yes"/>
    <s v="No"/>
    <m/>
    <n v="567"/>
    <n v="440"/>
    <n v="1892867.2841657216"/>
    <n v="199432.98236095349"/>
    <n v="3.8949824970828471"/>
    <s v="Men'S T-Shirt"/>
    <s v="Fashion"/>
    <s v="Fashion"/>
    <s v="Fashion"/>
    <s v="Fashion"/>
    <n v="55"/>
    <s v="Fashion"/>
    <m/>
    <n v="2024"/>
    <x v="1"/>
    <n v="14"/>
    <n v="7"/>
    <s v="Weekday"/>
    <m/>
  </r>
  <r>
    <s v="WEB-8166"/>
    <d v="2024-01-02T00:00:00"/>
    <s v="Riya Malhotra"/>
    <s v="Pune"/>
    <s v="Home &amp; Kitchen"/>
    <s v="Led Bulb Pack"/>
    <n v="1"/>
    <n v="1174.23"/>
    <s v="Credit Card"/>
    <s v="Delivered"/>
    <n v="4"/>
    <n v="1174.23"/>
    <m/>
    <m/>
    <m/>
    <m/>
    <m/>
    <m/>
    <s v="Completed"/>
    <s v="Yes"/>
    <s v="No"/>
    <m/>
    <n v="595"/>
    <n v="444"/>
    <n v="1463424.4009529033"/>
    <n v="118285.78776560788"/>
    <n v="3.8140589569160999"/>
    <s v="Led Bulb Pack"/>
    <s v="Home &amp; Kitchen"/>
    <s v="Home &amp; Kitchen"/>
    <s v="Home &amp; Kitchen"/>
    <s v="Home &amp; Kitchen"/>
    <n v="76"/>
    <s v="Home &amp; Kitchen"/>
    <m/>
    <n v="2024"/>
    <x v="5"/>
    <n v="2"/>
    <n v="3"/>
    <s v="Weekday"/>
    <m/>
  </r>
  <r>
    <s v="WEB-9105"/>
    <d v="2025-02-12T00:00:00"/>
    <s v="Ishaan Chatterjee"/>
    <s v="Kolkata"/>
    <s v="Beauty"/>
    <s v="Lipstick"/>
    <n v="1"/>
    <n v="1262.68"/>
    <s v="Upi"/>
    <s v="Delivered"/>
    <n v="3"/>
    <n v="1262.68"/>
    <m/>
    <m/>
    <m/>
    <m/>
    <m/>
    <m/>
    <s v="Completed"/>
    <s v="Yes"/>
    <s v="No"/>
    <m/>
    <n v="590"/>
    <n v="451"/>
    <n v="1098537.4901531704"/>
    <n v="96724.388030634553"/>
    <n v="3.9001122334455669"/>
    <s v="Lipstick"/>
    <s v="Beauty"/>
    <s v="Beauty"/>
    <s v="Beauty"/>
    <s v="Beauty"/>
    <n v="10"/>
    <s v="Beauty"/>
    <m/>
    <n v="2025"/>
    <x v="0"/>
    <n v="12"/>
    <n v="4"/>
    <s v="Weekday"/>
    <m/>
  </r>
  <r>
    <s v="WEB-8401"/>
    <d v="2025-03-08T00:00:00"/>
    <s v="Meera Menon"/>
    <s v="Kolkata"/>
    <s v="Home &amp; Kitchen"/>
    <s v="Water Bottle"/>
    <n v="1"/>
    <n v="1988.91"/>
    <s v="Net Banking"/>
    <s v="Delivered"/>
    <n v="3"/>
    <n v="1988.91"/>
    <m/>
    <m/>
    <m/>
    <m/>
    <m/>
    <m/>
    <s v="Completed"/>
    <s v="Yes"/>
    <s v="No"/>
    <m/>
    <n v="590"/>
    <n v="451"/>
    <n v="1463424.4009529033"/>
    <n v="118285.78776560788"/>
    <n v="3.8140589569160999"/>
    <s v="Water Bottle"/>
    <s v="Home &amp; Kitchen"/>
    <s v="Home &amp; Kitchen"/>
    <s v="Home &amp; Kitchen"/>
    <s v="Home &amp; Kitchen"/>
    <n v="2"/>
    <s v="Home &amp; Kitchen"/>
    <m/>
    <n v="2025"/>
    <x v="4"/>
    <n v="8"/>
    <n v="7"/>
    <s v="Weekday"/>
    <m/>
  </r>
  <r>
    <s v="WEB-8981"/>
    <d v="2023-08-18T00:00:00"/>
    <s v="Meera Gupta"/>
    <s v="Ahmedabad"/>
    <s v="Fashion"/>
    <s v="Women'S Kurti"/>
    <n v="2"/>
    <n v="1630.57"/>
    <s v="Credit Card"/>
    <s v="Delivered"/>
    <n v="3"/>
    <n v="3261.14"/>
    <m/>
    <m/>
    <m/>
    <m/>
    <m/>
    <m/>
    <s v="Completed"/>
    <s v="Yes"/>
    <s v="No"/>
    <m/>
    <n v="589"/>
    <n v="426"/>
    <n v="1892867.2841657216"/>
    <n v="199432.98236095349"/>
    <n v="3.8949824970828471"/>
    <s v="Women'S Kurti"/>
    <s v="Fashion"/>
    <s v="Fashion"/>
    <s v="Fashion"/>
    <s v="Fashion"/>
    <n v="15"/>
    <s v="Fashion"/>
    <m/>
    <n v="2023"/>
    <x v="9"/>
    <n v="18"/>
    <n v="6"/>
    <s v="Weekday"/>
    <m/>
  </r>
  <r>
    <s v="WEB-9260"/>
    <d v="2024-03-01T00:00:00"/>
    <s v="Kavya Menon"/>
    <s v="Pune"/>
    <s v="Beauty"/>
    <s v="Face Cream"/>
    <n v="1"/>
    <n v="1141.52"/>
    <s v="Cash On Delivery"/>
    <s v="Delivered"/>
    <n v="3"/>
    <n v="1141.52"/>
    <m/>
    <m/>
    <m/>
    <m/>
    <m/>
    <m/>
    <s v="Completed"/>
    <s v="Yes"/>
    <s v="No"/>
    <m/>
    <n v="595"/>
    <n v="444"/>
    <n v="1098537.4901531704"/>
    <n v="96724.388030634553"/>
    <n v="3.9001122334455669"/>
    <s v="Face Cream"/>
    <s v="Beauty"/>
    <s v="Beauty"/>
    <s v="Beauty"/>
    <s v="Beauty"/>
    <n v="80"/>
    <s v="Beauty"/>
    <m/>
    <n v="2024"/>
    <x v="4"/>
    <n v="1"/>
    <n v="6"/>
    <s v="Weekend"/>
    <m/>
  </r>
  <r>
    <s v="WEB-6811"/>
    <d v="2025-01-07T00:00:00"/>
    <s v="Tanya Joshi"/>
    <s v="Ahmedabad"/>
    <s v="Books"/>
    <s v="Fiction Novel"/>
    <n v="1"/>
    <n v="419.22"/>
    <s v="Upi"/>
    <s v="Cancelled"/>
    <n v="4"/>
    <n v="419.22"/>
    <m/>
    <m/>
    <m/>
    <m/>
    <m/>
    <m/>
    <s v="Lost Sale"/>
    <s v="No"/>
    <s v="Yes"/>
    <m/>
    <n v="589"/>
    <n v="426"/>
    <n v="594714.6477588166"/>
    <n v="60882.938065984097"/>
    <n v="3.804733727810651"/>
    <s v="Fiction Novel"/>
    <s v="Books"/>
    <s v="Books"/>
    <s v="Books"/>
    <s v="Books"/>
    <n v="11"/>
    <s v="Books"/>
    <m/>
    <n v="2025"/>
    <x v="5"/>
    <n v="7"/>
    <n v="3"/>
    <s v="Weekend"/>
    <m/>
  </r>
  <r>
    <s v="WEB-5082"/>
    <d v="2023-07-09T00:00:00"/>
    <s v="Pooja Rao"/>
    <s v="Kolkata"/>
    <s v="Fashion"/>
    <s v="Sunglasses"/>
    <n v="2"/>
    <n v="2215.1999999999998"/>
    <s v="Debit Card"/>
    <s v="Delivered"/>
    <m/>
    <n v="4430.3999999999996"/>
    <m/>
    <m/>
    <m/>
    <m/>
    <m/>
    <m/>
    <s v="Completed"/>
    <s v="Yes"/>
    <s v="No"/>
    <m/>
    <n v="590"/>
    <n v="451"/>
    <n v="1892867.2841657216"/>
    <n v="199432.98236095349"/>
    <n v="3.8949824970828471"/>
    <s v="Sunglasses"/>
    <s v="Fashion"/>
    <s v="Fashion"/>
    <s v="Fashion"/>
    <s v="Fashion"/>
    <n v="53"/>
    <s v="Fashion"/>
    <m/>
    <n v="2023"/>
    <x v="2"/>
    <n v="9"/>
    <n v="1"/>
    <s v="Weekday"/>
    <m/>
  </r>
  <r>
    <s v="WEB-9252"/>
    <d v="2023-08-03T00:00:00"/>
    <s v="Vikram Menon"/>
    <s v="Hyderabad"/>
    <s v="Fashion"/>
    <s v="Sunglasses"/>
    <n v="1"/>
    <n v="2045"/>
    <s v="Credit Card"/>
    <s v="Pending"/>
    <n v="3"/>
    <n v="2045"/>
    <m/>
    <m/>
    <m/>
    <m/>
    <m/>
    <m/>
    <s v="Pending"/>
    <s v="No"/>
    <s v="Yes"/>
    <m/>
    <n v="559"/>
    <n v="408"/>
    <n v="1892867.2841657216"/>
    <n v="199432.98236095349"/>
    <n v="3.8949824970828471"/>
    <s v="Sunglasses"/>
    <s v="Fashion"/>
    <s v="Fashion"/>
    <s v="Fashion"/>
    <s v="Fashion"/>
    <n v="53"/>
    <s v="Fashion"/>
    <m/>
    <n v="2023"/>
    <x v="9"/>
    <n v="3"/>
    <n v="5"/>
    <s v="Weekday"/>
    <m/>
  </r>
  <r>
    <s v="WEB-6559"/>
    <d v="2023-07-30T00:00:00"/>
    <s v="Rohan Singh"/>
    <s v="Kolkata"/>
    <s v="Books"/>
    <s v="Notebook Set"/>
    <n v="2"/>
    <n v="726.56"/>
    <s v="Upi"/>
    <s v="Delivered"/>
    <n v="4"/>
    <n v="1453.12"/>
    <m/>
    <m/>
    <m/>
    <m/>
    <m/>
    <m/>
    <s v="Completed"/>
    <s v="Yes"/>
    <s v="No"/>
    <m/>
    <n v="590"/>
    <n v="451"/>
    <n v="594714.6477588166"/>
    <n v="60882.938065984097"/>
    <n v="3.804733727810651"/>
    <s v="Notebook Set"/>
    <s v="Books"/>
    <s v="Books"/>
    <s v="Books"/>
    <s v="Books"/>
    <n v="20"/>
    <s v="Books"/>
    <m/>
    <n v="2023"/>
    <x v="2"/>
    <n v="30"/>
    <n v="1"/>
    <s v="Weekday"/>
    <m/>
  </r>
  <r>
    <s v="WEB-6515"/>
    <d v="2023-11-07T00:00:00"/>
    <s v="Rahul Joshi"/>
    <s v="Pune"/>
    <s v="Home &amp; Kitchen"/>
    <s v="Storage Box"/>
    <n v="2"/>
    <n v="1780.58"/>
    <s v="Cash On Delivery"/>
    <s v="Delivered"/>
    <n v="5"/>
    <n v="3561.16"/>
    <m/>
    <m/>
    <m/>
    <m/>
    <m/>
    <m/>
    <s v="Completed"/>
    <s v="Yes"/>
    <s v="No"/>
    <m/>
    <n v="595"/>
    <n v="444"/>
    <n v="1463424.4009529033"/>
    <n v="118285.78776560788"/>
    <n v="3.8140589569160999"/>
    <s v="Storage Box"/>
    <s v="Home &amp; Kitchen"/>
    <s v="Home &amp; Kitchen"/>
    <s v="Home &amp; Kitchen"/>
    <s v="Home &amp; Kitchen"/>
    <n v="8"/>
    <s v="Home &amp; Kitchen"/>
    <m/>
    <n v="2023"/>
    <x v="3"/>
    <n v="7"/>
    <n v="3"/>
    <s v="Weekend"/>
    <m/>
  </r>
  <r>
    <s v="WEB-5124"/>
    <d v="2023-07-20T00:00:00"/>
    <s v="Karan Singh"/>
    <s v="Hyderabad"/>
    <s v="Books"/>
    <s v="Cookbook"/>
    <n v="1"/>
    <n v="762.05"/>
    <s v="Net Banking"/>
    <s v="Delivered"/>
    <n v="4"/>
    <n v="762.05"/>
    <m/>
    <m/>
    <m/>
    <m/>
    <m/>
    <m/>
    <s v="Completed"/>
    <s v="No"/>
    <s v="No"/>
    <m/>
    <n v="559"/>
    <n v="408"/>
    <n v="594714.6477588166"/>
    <n v="60882.938065984097"/>
    <n v="3.804733727810651"/>
    <s v="Cookbook"/>
    <s v="Books"/>
    <s v="Books"/>
    <s v="Books"/>
    <s v="Books"/>
    <n v="4"/>
    <s v="Books"/>
    <m/>
    <n v="2023"/>
    <x v="2"/>
    <n v="20"/>
    <n v="5"/>
    <s v="Weekday"/>
    <m/>
  </r>
  <r>
    <s v="WEB-7512"/>
    <d v="2024-11-05T00:00:00"/>
    <s v="Aarav Menon"/>
    <s v="Chennai"/>
    <s v="Home &amp; Kitchen"/>
    <s v="Water Bottle"/>
    <n v="3"/>
    <n v="1841.02"/>
    <s v="Upi"/>
    <s v="Delivered"/>
    <n v="4"/>
    <n v="5523.0599999999995"/>
    <m/>
    <m/>
    <m/>
    <m/>
    <m/>
    <m/>
    <s v="Completed"/>
    <s v="Yes"/>
    <s v="No"/>
    <m/>
    <n v="558"/>
    <n v="430"/>
    <n v="1463424.4009529033"/>
    <n v="118285.78776560788"/>
    <n v="3.8140589569160999"/>
    <s v="Water Bottle"/>
    <s v="Home &amp; Kitchen"/>
    <s v="Home &amp; Kitchen"/>
    <s v="Home &amp; Kitchen"/>
    <s v="Home &amp; Kitchen"/>
    <n v="2"/>
    <s v="Home &amp; Kitchen"/>
    <m/>
    <n v="2024"/>
    <x v="3"/>
    <n v="5"/>
    <n v="3"/>
    <s v="Weekday"/>
    <m/>
  </r>
  <r>
    <s v="WEB-8804"/>
    <d v="2024-11-19T00:00:00"/>
    <s v="Tanya Malhotra"/>
    <s v="Pune"/>
    <s v="Books"/>
    <s v="Kids Story Book"/>
    <n v="2"/>
    <n v="397.14"/>
    <s v="Net Banking"/>
    <s v="Cancelled"/>
    <m/>
    <n v="794.28"/>
    <m/>
    <m/>
    <m/>
    <m/>
    <m/>
    <m/>
    <s v="Lost Sale"/>
    <s v="No"/>
    <s v="Yes"/>
    <m/>
    <n v="595"/>
    <n v="444"/>
    <n v="594714.6477588166"/>
    <n v="60882.938065984097"/>
    <n v="3.804733727810651"/>
    <s v="Kids Story Book"/>
    <s v="Books"/>
    <s v="Books"/>
    <s v="Books"/>
    <s v="Books"/>
    <n v="23"/>
    <s v="Books"/>
    <m/>
    <n v="2024"/>
    <x v="3"/>
    <n v="19"/>
    <n v="3"/>
    <s v="Weekday"/>
    <m/>
  </r>
  <r>
    <s v="WEB-5951"/>
    <d v="2023-02-08T00:00:00"/>
    <s v="Ananya Khan"/>
    <s v="Chennai"/>
    <s v="Home &amp; Kitchen"/>
    <s v="Non-Stick Pan"/>
    <n v="2"/>
    <n v="1682.31"/>
    <s v="Upi"/>
    <s v="Delivered"/>
    <n v="5"/>
    <n v="3364.62"/>
    <m/>
    <m/>
    <m/>
    <m/>
    <m/>
    <m/>
    <s v="Completed"/>
    <s v="Yes"/>
    <s v="No"/>
    <m/>
    <n v="558"/>
    <n v="430"/>
    <n v="1463424.4009529033"/>
    <n v="118285.78776560788"/>
    <n v="3.8140589569160999"/>
    <s v="Non-Stick Pan"/>
    <s v="Home &amp; Kitchen"/>
    <s v="Home &amp; Kitchen"/>
    <s v="Home &amp; Kitchen"/>
    <s v="Home &amp; Kitchen"/>
    <n v="7"/>
    <s v="Home &amp; Kitchen"/>
    <m/>
    <n v="2023"/>
    <x v="0"/>
    <n v="8"/>
    <n v="4"/>
    <s v="Weekday"/>
    <m/>
  </r>
  <r>
    <s v="WEB-7311"/>
    <d v="2024-02-09T00:00:00"/>
    <s v="Pooja Singh"/>
    <s v="Hyderabad"/>
    <s v="Beauty"/>
    <s v="Perfume 50Ml"/>
    <n v="3"/>
    <n v="1214.8800000000001"/>
    <s v="Credit Card"/>
    <s v="Cancelled"/>
    <n v="5"/>
    <n v="3644.6400000000003"/>
    <m/>
    <m/>
    <m/>
    <m/>
    <m/>
    <m/>
    <s v="Lost Sale"/>
    <s v="No"/>
    <s v="Yes"/>
    <m/>
    <n v="559"/>
    <n v="408"/>
    <n v="1098537.4901531704"/>
    <n v="96724.388030634553"/>
    <n v="3.9001122334455669"/>
    <s v="Perfume 50Ml"/>
    <s v="Beauty"/>
    <s v="Beauty"/>
    <s v="Beauty"/>
    <s v="Beauty"/>
    <n v="18"/>
    <s v="Beauty"/>
    <m/>
    <n v="2024"/>
    <x v="0"/>
    <n v="9"/>
    <n v="6"/>
    <s v="Weekday"/>
    <m/>
  </r>
  <r>
    <s v="WEB-8836"/>
    <d v="2024-11-03T00:00:00"/>
    <s v="Karan Patel"/>
    <s v="Mumbai"/>
    <s v="Fashion"/>
    <s v="Sunglasses"/>
    <n v="1"/>
    <n v="918.97"/>
    <s v="Net Banking"/>
    <s v="Delivered"/>
    <n v="4"/>
    <n v="918.97"/>
    <m/>
    <m/>
    <m/>
    <m/>
    <m/>
    <m/>
    <s v="Completed"/>
    <s v="No"/>
    <s v="No"/>
    <m/>
    <n v="619"/>
    <n v="468"/>
    <n v="1892867.2841657216"/>
    <n v="199432.98236095349"/>
    <n v="3.8949824970828471"/>
    <s v="Sunglasses"/>
    <s v="Fashion"/>
    <s v="Fashion"/>
    <s v="Fashion"/>
    <s v="Fashion"/>
    <n v="53"/>
    <s v="Fashion"/>
    <m/>
    <n v="2024"/>
    <x v="3"/>
    <n v="3"/>
    <n v="1"/>
    <s v="Weekday"/>
    <m/>
  </r>
  <r>
    <s v="WEB-7031"/>
    <d v="2023-07-25T00:00:00"/>
    <s v="Tanya Joshi"/>
    <s v="Mumbai"/>
    <s v="Books"/>
    <s v="Notebook Set"/>
    <n v="2"/>
    <n v="453.53"/>
    <s v="Debit Card"/>
    <s v="Delivered"/>
    <n v="4"/>
    <n v="907.06"/>
    <m/>
    <m/>
    <m/>
    <m/>
    <m/>
    <m/>
    <s v="Completed"/>
    <s v="No"/>
    <s v="No"/>
    <m/>
    <n v="619"/>
    <n v="468"/>
    <n v="594714.6477588166"/>
    <n v="60882.938065984097"/>
    <n v="3.804733727810651"/>
    <s v="Notebook Set"/>
    <s v="Books"/>
    <s v="Books"/>
    <s v="Books"/>
    <s v="Books"/>
    <n v="20"/>
    <s v="Books"/>
    <m/>
    <n v="2023"/>
    <x v="2"/>
    <n v="25"/>
    <n v="3"/>
    <s v="Weekday"/>
    <m/>
  </r>
  <r>
    <s v="WEB-8753"/>
    <d v="2023-02-01T00:00:00"/>
    <s v="Meera Rao"/>
    <s v="Ahmedabad"/>
    <s v="Beauty"/>
    <s v="Hair Oil"/>
    <n v="1"/>
    <n v="694.86"/>
    <s v="Debit Card"/>
    <s v="Delivered"/>
    <n v="4"/>
    <n v="694.86"/>
    <m/>
    <m/>
    <m/>
    <m/>
    <m/>
    <m/>
    <s v="Completed"/>
    <s v="No"/>
    <s v="No"/>
    <m/>
    <n v="589"/>
    <n v="426"/>
    <n v="1098537.4901531704"/>
    <n v="96724.388030634553"/>
    <n v="3.9001122334455669"/>
    <s v="Hair Oil"/>
    <s v="Beauty"/>
    <s v="Beauty"/>
    <s v="Beauty"/>
    <s v="Beauty"/>
    <n v="70"/>
    <s v="Beauty"/>
    <m/>
    <n v="2023"/>
    <x v="0"/>
    <n v="1"/>
    <n v="4"/>
    <s v="Weekend"/>
    <m/>
  </r>
  <r>
    <s v="WEB-5875"/>
    <d v="2024-02-21T00:00:00"/>
    <s v="Pooja Sharma"/>
    <s v="Pune"/>
    <s v="Beauty"/>
    <s v="Face Cream"/>
    <n v="1"/>
    <n v="1125.4000000000001"/>
    <s v="Cash On Delivery"/>
    <s v="Delivered"/>
    <n v="4"/>
    <n v="1125.4000000000001"/>
    <m/>
    <m/>
    <m/>
    <m/>
    <m/>
    <m/>
    <s v="Completed"/>
    <s v="Yes"/>
    <s v="No"/>
    <m/>
    <n v="595"/>
    <n v="444"/>
    <n v="1098537.4901531704"/>
    <n v="96724.388030634553"/>
    <n v="3.9001122334455669"/>
    <s v="Face Cream"/>
    <s v="Beauty"/>
    <s v="Beauty"/>
    <s v="Beauty"/>
    <s v="Beauty"/>
    <n v="80"/>
    <s v="Beauty"/>
    <m/>
    <n v="2024"/>
    <x v="0"/>
    <n v="21"/>
    <n v="4"/>
    <s v="Weekday"/>
    <m/>
  </r>
  <r>
    <s v="WEB-9423"/>
    <d v="2024-06-29T00:00:00"/>
    <s v="Ananya Joshi"/>
    <s v="Kolkata"/>
    <s v="Home &amp; Kitchen"/>
    <s v="Water Bottle"/>
    <n v="1"/>
    <n v="980.19"/>
    <s v="Credit Card"/>
    <s v="Delivered"/>
    <n v="2"/>
    <n v="980.19"/>
    <m/>
    <m/>
    <m/>
    <m/>
    <m/>
    <m/>
    <s v="Completed"/>
    <s v="No"/>
    <s v="No"/>
    <m/>
    <n v="590"/>
    <n v="451"/>
    <n v="1463424.4009529033"/>
    <n v="118285.78776560788"/>
    <n v="3.8140589569160999"/>
    <s v="Water Bottle"/>
    <s v="Home &amp; Kitchen"/>
    <s v="Home &amp; Kitchen"/>
    <s v="Home &amp; Kitchen"/>
    <s v="Home &amp; Kitchen"/>
    <n v="2"/>
    <s v="Home &amp; Kitchen"/>
    <m/>
    <n v="2024"/>
    <x v="11"/>
    <n v="29"/>
    <n v="7"/>
    <s v="Weekday"/>
    <m/>
  </r>
  <r>
    <s v="WEB-9328"/>
    <d v="2023-05-30T00:00:00"/>
    <s v="Kavya Joshi"/>
    <s v="Ahmedabad"/>
    <s v="Books"/>
    <s v="Notebook Set"/>
    <n v="3"/>
    <n v="625.94000000000005"/>
    <s v="Debit Card"/>
    <s v="Pending"/>
    <n v="2"/>
    <n v="1877.8200000000002"/>
    <m/>
    <m/>
    <m/>
    <m/>
    <m/>
    <m/>
    <s v="Pending"/>
    <s v="No"/>
    <s v="Yes"/>
    <m/>
    <n v="589"/>
    <n v="426"/>
    <n v="594714.6477588166"/>
    <n v="60882.938065984097"/>
    <n v="3.804733727810651"/>
    <s v="Notebook Set"/>
    <s v="Books"/>
    <s v="Books"/>
    <s v="Books"/>
    <s v="Books"/>
    <n v="20"/>
    <s v="Books"/>
    <m/>
    <n v="2023"/>
    <x v="6"/>
    <n v="30"/>
    <n v="3"/>
    <s v="Weekday"/>
    <m/>
  </r>
  <r>
    <s v="WEB-7430"/>
    <d v="2023-12-25T00:00:00"/>
    <s v="Arjun Chatterjee"/>
    <s v="Ahmedabad"/>
    <s v="Electronics"/>
    <s v="Bluetooth Speaker"/>
    <n v="1"/>
    <n v="2386.0700000000002"/>
    <s v="Upi"/>
    <s v="Delivered"/>
    <n v="4"/>
    <n v="2386.0700000000002"/>
    <m/>
    <m/>
    <m/>
    <m/>
    <m/>
    <m/>
    <s v="Completed"/>
    <s v="Yes"/>
    <s v="No"/>
    <m/>
    <n v="589"/>
    <n v="426"/>
    <n v="2759712.3299794244"/>
    <n v="330643.50635802455"/>
    <n v="3.8641711229946525"/>
    <s v="Bluetooth Speaker"/>
    <s v="Electronics"/>
    <s v="Electronics"/>
    <s v="Electronics"/>
    <s v="Electronics"/>
    <n v="48"/>
    <s v="Electronics"/>
    <m/>
    <n v="2023"/>
    <x v="10"/>
    <n v="25"/>
    <n v="2"/>
    <s v="Weekday"/>
    <m/>
  </r>
  <r>
    <s v="WEB-8586"/>
    <d v="2023-11-21T00:00:00"/>
    <s v="Neha Kumar"/>
    <s v="Pune"/>
    <s v="Electronics"/>
    <s v="Wireless Earbuds"/>
    <n v="2"/>
    <n v="836.26"/>
    <s v="Net Banking"/>
    <s v="Delivered"/>
    <n v="4"/>
    <n v="1672.52"/>
    <m/>
    <m/>
    <m/>
    <m/>
    <m/>
    <m/>
    <s v="Completed"/>
    <s v="Yes"/>
    <s v="No"/>
    <m/>
    <n v="595"/>
    <n v="444"/>
    <n v="2759712.3299794244"/>
    <n v="330643.50635802455"/>
    <n v="3.8641711229946525"/>
    <s v="Wireless Earbuds"/>
    <s v="Electronics"/>
    <s v="Electronics"/>
    <s v="Electronics"/>
    <s v="Electronics"/>
    <n v="12"/>
    <s v="Electronics"/>
    <m/>
    <n v="2023"/>
    <x v="3"/>
    <n v="21"/>
    <n v="3"/>
    <s v="Weekday"/>
    <m/>
  </r>
  <r>
    <s v="WEB-8037"/>
    <d v="2024-12-11T00:00:00"/>
    <s v="Vikram Bose"/>
    <s v="Chennai"/>
    <s v="Beauty"/>
    <s v="Face Cream"/>
    <n v="1"/>
    <n v="452.62"/>
    <s v="Upi"/>
    <s v="Delivered"/>
    <n v="5"/>
    <n v="452.62"/>
    <m/>
    <m/>
    <m/>
    <m/>
    <m/>
    <m/>
    <s v="Completed"/>
    <s v="No"/>
    <s v="No"/>
    <m/>
    <n v="558"/>
    <n v="430"/>
    <n v="1098537.4901531704"/>
    <n v="96724.388030634553"/>
    <n v="3.9001122334455669"/>
    <s v="Face Cream"/>
    <s v="Beauty"/>
    <s v="Beauty"/>
    <s v="Beauty"/>
    <s v="Beauty"/>
    <n v="80"/>
    <s v="Beauty"/>
    <m/>
    <n v="2024"/>
    <x v="10"/>
    <n v="11"/>
    <n v="4"/>
    <s v="Weekday"/>
    <m/>
  </r>
  <r>
    <s v="WEB-8710"/>
    <d v="2024-09-26T00:00:00"/>
    <s v="Meera Bose"/>
    <s v="Kolkata"/>
    <s v="Fashion"/>
    <s v="Sunglasses"/>
    <n v="1"/>
    <n v="1065.29"/>
    <s v="Cash On Delivery"/>
    <s v="Delivered"/>
    <n v="4"/>
    <n v="1065.29"/>
    <m/>
    <m/>
    <m/>
    <m/>
    <m/>
    <m/>
    <s v="Completed"/>
    <s v="Yes"/>
    <s v="No"/>
    <m/>
    <n v="590"/>
    <n v="451"/>
    <n v="1892867.2841657216"/>
    <n v="199432.98236095349"/>
    <n v="3.8949824970828471"/>
    <s v="Sunglasses"/>
    <s v="Fashion"/>
    <s v="Fashion"/>
    <s v="Fashion"/>
    <s v="Fashion"/>
    <n v="53"/>
    <s v="Fashion"/>
    <m/>
    <n v="2024"/>
    <x v="1"/>
    <n v="26"/>
    <n v="5"/>
    <s v="Weekday"/>
    <m/>
  </r>
  <r>
    <s v="WEB-6321"/>
    <d v="2023-04-14T00:00:00"/>
    <s v="Neha Das"/>
    <s v="Kolkata"/>
    <s v="Home &amp; Kitchen"/>
    <s v="Storage Box"/>
    <n v="1"/>
    <n v="1021.52"/>
    <s v="Upi"/>
    <s v="Delivered"/>
    <n v="5"/>
    <n v="1021.52"/>
    <m/>
    <m/>
    <m/>
    <m/>
    <m/>
    <m/>
    <s v="Completed"/>
    <s v="Yes"/>
    <s v="No"/>
    <m/>
    <n v="590"/>
    <n v="451"/>
    <n v="1463424.4009529033"/>
    <n v="118285.78776560788"/>
    <n v="3.8140589569160999"/>
    <s v="Storage Box"/>
    <s v="Home &amp; Kitchen"/>
    <s v="Home &amp; Kitchen"/>
    <s v="Home &amp; Kitchen"/>
    <s v="Home &amp; Kitchen"/>
    <n v="8"/>
    <s v="Home &amp; Kitchen"/>
    <m/>
    <n v="2023"/>
    <x v="7"/>
    <n v="14"/>
    <n v="6"/>
    <s v="Weekday"/>
    <m/>
  </r>
  <r>
    <s v="WEB-8874"/>
    <d v="2024-10-27T00:00:00"/>
    <s v="Vikram Sharma"/>
    <s v="Delhi"/>
    <s v="Electronics"/>
    <s v="Power Bank 10000Mah"/>
    <n v="2"/>
    <n v="935.18"/>
    <s v="Credit Card"/>
    <s v="Delivered"/>
    <m/>
    <n v="1870.36"/>
    <m/>
    <m/>
    <m/>
    <m/>
    <m/>
    <m/>
    <s v="Completed"/>
    <s v="Yes"/>
    <s v="No"/>
    <m/>
    <n v="573"/>
    <n v="450"/>
    <n v="2759712.3299794244"/>
    <n v="330643.50635802455"/>
    <n v="3.8641711229946525"/>
    <s v="Power Bank 10000Mah"/>
    <s v="Electronics"/>
    <s v="Electronics"/>
    <s v="Electronics"/>
    <s v="Electronics"/>
    <n v="3"/>
    <s v="Electronics"/>
    <m/>
    <n v="2024"/>
    <x v="8"/>
    <n v="27"/>
    <n v="1"/>
    <s v="Weekday"/>
    <m/>
  </r>
  <r>
    <s v="WEB-6558"/>
    <d v="2023-01-29T00:00:00"/>
    <s v="Arjun Sharma"/>
    <s v="Mumbai"/>
    <s v="Home &amp; Kitchen"/>
    <s v="Non-Stick Pan"/>
    <n v="1"/>
    <n v="518.77"/>
    <s v="Debit Card"/>
    <s v="Delivered"/>
    <n v="5"/>
    <n v="518.77"/>
    <m/>
    <m/>
    <m/>
    <m/>
    <m/>
    <m/>
    <s v="Completed"/>
    <s v="No"/>
    <s v="No"/>
    <m/>
    <n v="619"/>
    <n v="468"/>
    <n v="1463424.4009529033"/>
    <n v="118285.78776560788"/>
    <n v="3.8140589569160999"/>
    <s v="Non-Stick Pan"/>
    <s v="Home &amp; Kitchen"/>
    <s v="Home &amp; Kitchen"/>
    <s v="Home &amp; Kitchen"/>
    <s v="Home &amp; Kitchen"/>
    <n v="7"/>
    <s v="Home &amp; Kitchen"/>
    <m/>
    <n v="2023"/>
    <x v="5"/>
    <n v="29"/>
    <n v="1"/>
    <s v="Weekday"/>
    <m/>
  </r>
  <r>
    <s v="WEB-7017"/>
    <d v="2023-04-02T00:00:00"/>
    <s v="Kavya Malhotra"/>
    <s v="Hyderabad"/>
    <s v="Beauty"/>
    <s v="Perfume 50Ml"/>
    <n v="2"/>
    <n v="596.96"/>
    <s v="Net Banking"/>
    <s v="Delivered"/>
    <n v="5"/>
    <n v="1193.92"/>
    <m/>
    <m/>
    <m/>
    <m/>
    <m/>
    <m/>
    <s v="Completed"/>
    <s v="Yes"/>
    <s v="No"/>
    <m/>
    <n v="559"/>
    <n v="408"/>
    <n v="1098537.4901531704"/>
    <n v="96724.388030634553"/>
    <n v="3.9001122334455669"/>
    <s v="Perfume 50Ml"/>
    <s v="Beauty"/>
    <s v="Beauty"/>
    <s v="Beauty"/>
    <s v="Beauty"/>
    <n v="18"/>
    <s v="Beauty"/>
    <m/>
    <n v="2023"/>
    <x v="7"/>
    <n v="2"/>
    <n v="1"/>
    <s v="Weekday"/>
    <m/>
  </r>
  <r>
    <s v="WEB-5768"/>
    <d v="2023-11-11T00:00:00"/>
    <s v="Meera Reddy"/>
    <s v="Kolkata"/>
    <s v="Electronics"/>
    <s v="Smart Watch"/>
    <n v="1"/>
    <n v="3287.26"/>
    <s v="Cash On Delivery"/>
    <s v="Returned"/>
    <n v="5"/>
    <n v="3287.26"/>
    <m/>
    <m/>
    <m/>
    <m/>
    <m/>
    <m/>
    <s v="Completed"/>
    <s v="No"/>
    <s v="No"/>
    <m/>
    <n v="590"/>
    <n v="451"/>
    <n v="2759712.3299794244"/>
    <n v="330643.50635802455"/>
    <n v="3.8641711229946525"/>
    <s v="Smart Watch"/>
    <s v="Electronics"/>
    <s v="Electronics"/>
    <s v="Electronics"/>
    <s v="Electronics"/>
    <n v="17"/>
    <s v="Electronics"/>
    <m/>
    <n v="2023"/>
    <x v="3"/>
    <n v="11"/>
    <n v="7"/>
    <s v="Weekday"/>
    <m/>
  </r>
  <r>
    <s v="WEB-9660"/>
    <d v="2023-07-04T00:00:00"/>
    <s v="Kavya Sharma"/>
    <s v="Chennai"/>
    <s v="Fashion"/>
    <s v="Sunglasses"/>
    <n v="1"/>
    <n v="1612.7"/>
    <s v="Debit Card"/>
    <s v="Delivered"/>
    <n v="4"/>
    <n v="1612.7"/>
    <m/>
    <m/>
    <m/>
    <m/>
    <m/>
    <m/>
    <s v="Completed"/>
    <s v="Yes"/>
    <s v="No"/>
    <m/>
    <n v="558"/>
    <n v="430"/>
    <n v="1892867.2841657216"/>
    <n v="199432.98236095349"/>
    <n v="3.8949824970828471"/>
    <s v="Sunglasses"/>
    <s v="Fashion"/>
    <s v="Fashion"/>
    <s v="Fashion"/>
    <s v="Fashion"/>
    <n v="53"/>
    <s v="Fashion"/>
    <m/>
    <n v="2023"/>
    <x v="2"/>
    <n v="4"/>
    <n v="3"/>
    <s v="Weekday"/>
    <m/>
  </r>
  <r>
    <s v="WEB-8278"/>
    <d v="2025-03-17T00:00:00"/>
    <s v="Ananya Malhotra"/>
    <s v="Pune"/>
    <s v="Beauty"/>
    <s v="Shampoo 200Ml"/>
    <n v="1"/>
    <n v="847.64"/>
    <s v="Net Banking"/>
    <s v="Delivered"/>
    <n v="4"/>
    <n v="847.64"/>
    <m/>
    <m/>
    <m/>
    <m/>
    <m/>
    <m/>
    <s v="Completed"/>
    <s v="No"/>
    <s v="No"/>
    <m/>
    <n v="595"/>
    <n v="444"/>
    <n v="1098537.4901531704"/>
    <n v="96724.388030634553"/>
    <n v="3.9001122334455669"/>
    <s v="Shampoo 200Ml"/>
    <s v="Beauty"/>
    <s v="Beauty"/>
    <s v="Beauty"/>
    <s v="Beauty"/>
    <n v="64"/>
    <s v="Beauty"/>
    <m/>
    <n v="2025"/>
    <x v="4"/>
    <n v="17"/>
    <n v="2"/>
    <s v="Weekday"/>
    <m/>
  </r>
  <r>
    <s v="WEB-6003"/>
    <d v="2024-07-24T00:00:00"/>
    <s v="Rahul Chatterjee"/>
    <s v="Mumbai"/>
    <s v="Electronics"/>
    <s v="Bluetooth Speaker"/>
    <n v="1"/>
    <n v="1506.83"/>
    <s v="Upi"/>
    <s v="Delivered"/>
    <n v="3"/>
    <n v="1506.83"/>
    <m/>
    <m/>
    <m/>
    <m/>
    <m/>
    <m/>
    <s v="Completed"/>
    <s v="Yes"/>
    <s v="No"/>
    <m/>
    <n v="619"/>
    <n v="468"/>
    <n v="2759712.3299794244"/>
    <n v="330643.50635802455"/>
    <n v="3.8641711229946525"/>
    <s v="Bluetooth Speaker"/>
    <s v="Electronics"/>
    <s v="Electronics"/>
    <s v="Electronics"/>
    <s v="Electronics"/>
    <n v="48"/>
    <s v="Electronics"/>
    <m/>
    <n v="2024"/>
    <x v="2"/>
    <n v="24"/>
    <n v="4"/>
    <s v="Weekday"/>
    <m/>
  </r>
  <r>
    <s v="WEB-7641"/>
    <d v="2025-03-25T00:00:00"/>
    <s v="Aarav Khan"/>
    <s v="Hyderabad"/>
    <s v="Fashion"/>
    <s v="Women'S Kurti"/>
    <n v="1"/>
    <n v="930.89"/>
    <s v="Upi"/>
    <s v="Delivered"/>
    <n v="4"/>
    <n v="930.89"/>
    <m/>
    <m/>
    <m/>
    <m/>
    <m/>
    <m/>
    <s v="Completed"/>
    <s v="No"/>
    <s v="No"/>
    <m/>
    <n v="559"/>
    <n v="408"/>
    <n v="1892867.2841657216"/>
    <n v="199432.98236095349"/>
    <n v="3.8949824970828471"/>
    <s v="Women'S Kurti"/>
    <s v="Fashion"/>
    <s v="Fashion"/>
    <s v="Fashion"/>
    <s v="Fashion"/>
    <n v="15"/>
    <s v="Fashion"/>
    <m/>
    <n v="2025"/>
    <x v="4"/>
    <n v="25"/>
    <n v="3"/>
    <s v="Weekday"/>
    <m/>
  </r>
  <r>
    <s v="WEB-7548"/>
    <d v="2024-05-15T00:00:00"/>
    <s v="Neha Rao"/>
    <s v="Chennai"/>
    <s v="Fashion"/>
    <s v="Men'S T-Shirt"/>
    <n v="1"/>
    <n v="986.27"/>
    <s v="Upi"/>
    <s v="Delivered"/>
    <n v="4"/>
    <n v="986.27"/>
    <m/>
    <m/>
    <m/>
    <m/>
    <m/>
    <m/>
    <s v="Completed"/>
    <s v="No"/>
    <s v="No"/>
    <m/>
    <n v="558"/>
    <n v="430"/>
    <n v="1892867.2841657216"/>
    <n v="199432.98236095349"/>
    <n v="3.8949824970828471"/>
    <s v="Men'S T-Shirt"/>
    <s v="Fashion"/>
    <s v="Fashion"/>
    <s v="Fashion"/>
    <s v="Fashion"/>
    <n v="55"/>
    <s v="Fashion"/>
    <m/>
    <n v="2024"/>
    <x v="6"/>
    <n v="15"/>
    <n v="4"/>
    <s v="Weekday"/>
    <m/>
  </r>
  <r>
    <s v="WEB-8839"/>
    <d v="2025-05-09T00:00:00"/>
    <s v="Aditya Gupta"/>
    <s v="Delhi"/>
    <s v="Electronics"/>
    <s v="Usb Cable"/>
    <n v="2"/>
    <n v="1624.93"/>
    <s v="Debit Card"/>
    <s v="Pending"/>
    <n v="2"/>
    <n v="3249.86"/>
    <m/>
    <m/>
    <m/>
    <m/>
    <m/>
    <m/>
    <s v="Pending"/>
    <s v="No"/>
    <s v="Yes"/>
    <m/>
    <n v="573"/>
    <n v="450"/>
    <n v="2759712.3299794244"/>
    <n v="330643.50635802455"/>
    <n v="3.8641711229946525"/>
    <s v="Usb Cable"/>
    <s v="Electronics"/>
    <s v="Electronics"/>
    <s v="Electronics"/>
    <s v="Electronics"/>
    <n v="13"/>
    <s v="Electronics"/>
    <m/>
    <n v="2025"/>
    <x v="6"/>
    <n v="9"/>
    <n v="6"/>
    <s v="Weekday"/>
    <m/>
  </r>
  <r>
    <s v="WEB-6056"/>
    <d v="2025-01-12T00:00:00"/>
    <s v="Rahul Das"/>
    <s v="Mumbai"/>
    <s v="Electronics"/>
    <s v="Bluetooth Speaker"/>
    <n v="1"/>
    <n v="1483.85"/>
    <s v="Cash On Delivery"/>
    <s v="Delivered"/>
    <n v="4"/>
    <n v="1483.85"/>
    <m/>
    <m/>
    <m/>
    <m/>
    <m/>
    <m/>
    <s v="Completed"/>
    <s v="Yes"/>
    <s v="No"/>
    <m/>
    <n v="619"/>
    <n v="468"/>
    <n v="2759712.3299794244"/>
    <n v="330643.50635802455"/>
    <n v="3.8641711229946525"/>
    <s v="Bluetooth Speaker"/>
    <s v="Electronics"/>
    <s v="Electronics"/>
    <s v="Electronics"/>
    <s v="Electronics"/>
    <n v="48"/>
    <s v="Electronics"/>
    <m/>
    <n v="2025"/>
    <x v="5"/>
    <n v="12"/>
    <n v="1"/>
    <s v="Weekday"/>
    <m/>
  </r>
  <r>
    <s v="WEB-5646"/>
    <d v="2023-01-23T00:00:00"/>
    <s v="Vivaan Rao"/>
    <s v="Bengaluru"/>
    <s v="Beauty"/>
    <s v="Face Cream"/>
    <n v="1"/>
    <n v="587.48"/>
    <s v="Credit Card"/>
    <s v="Pending"/>
    <n v="5"/>
    <n v="587.48"/>
    <m/>
    <m/>
    <m/>
    <m/>
    <m/>
    <m/>
    <s v="Pending"/>
    <s v="No"/>
    <s v="Yes"/>
    <m/>
    <n v="567"/>
    <n v="440"/>
    <n v="1098537.4901531704"/>
    <n v="96724.388030634553"/>
    <n v="3.9001122334455669"/>
    <s v="Face Cream"/>
    <s v="Beauty"/>
    <s v="Beauty"/>
    <s v="Beauty"/>
    <s v="Beauty"/>
    <n v="80"/>
    <s v="Beauty"/>
    <m/>
    <n v="2023"/>
    <x v="5"/>
    <n v="23"/>
    <n v="2"/>
    <s v="Weekday"/>
    <m/>
  </r>
  <r>
    <s v="WEB-7726"/>
    <d v="2023-12-31T00:00:00"/>
    <s v="Karan Reddy"/>
    <s v="Hyderabad"/>
    <s v="Fashion"/>
    <s v="Men'S T-Shirt"/>
    <n v="1"/>
    <n v="719.51"/>
    <s v="Cash On Delivery"/>
    <s v="Delivered"/>
    <n v="4"/>
    <n v="719.51"/>
    <m/>
    <m/>
    <m/>
    <m/>
    <m/>
    <m/>
    <s v="Completed"/>
    <s v="No"/>
    <s v="No"/>
    <m/>
    <n v="559"/>
    <n v="408"/>
    <n v="1892867.2841657216"/>
    <n v="199432.98236095349"/>
    <n v="3.8949824970828471"/>
    <s v="Men'S T-Shirt"/>
    <s v="Fashion"/>
    <s v="Fashion"/>
    <s v="Fashion"/>
    <s v="Fashion"/>
    <n v="55"/>
    <s v="Fashion"/>
    <m/>
    <n v="2023"/>
    <x v="10"/>
    <n v="31"/>
    <n v="1"/>
    <s v="Weekday"/>
    <m/>
  </r>
  <r>
    <s v="WEB-8621"/>
    <d v="2023-10-11T00:00:00"/>
    <s v="Pooja Gupta"/>
    <s v="Mumbai"/>
    <s v="Electronics"/>
    <s v="Wireless Earbuds"/>
    <n v="1"/>
    <n v="3341.14"/>
    <s v="Credit Card"/>
    <s v="Pending"/>
    <n v="4"/>
    <n v="3341.14"/>
    <m/>
    <m/>
    <m/>
    <m/>
    <m/>
    <m/>
    <s v="Pending"/>
    <s v="No"/>
    <s v="Yes"/>
    <m/>
    <n v="619"/>
    <n v="468"/>
    <n v="2759712.3299794244"/>
    <n v="330643.50635802455"/>
    <n v="3.8641711229946525"/>
    <s v="Wireless Earbuds"/>
    <s v="Electronics"/>
    <s v="Electronics"/>
    <s v="Electronics"/>
    <s v="Electronics"/>
    <n v="12"/>
    <s v="Electronics"/>
    <m/>
    <n v="2023"/>
    <x v="8"/>
    <n v="11"/>
    <n v="4"/>
    <s v="Weekday"/>
    <m/>
  </r>
  <r>
    <s v="WEB-7272"/>
    <d v="2023-04-16T00:00:00"/>
    <s v="Ananya Menon"/>
    <s v="Ahmedabad"/>
    <s v="Electronics"/>
    <s v="Power Bank 10000Mah"/>
    <n v="1"/>
    <n v="3306.56"/>
    <s v="Net Banking"/>
    <s v="Delivered"/>
    <n v="3"/>
    <n v="3306.56"/>
    <m/>
    <m/>
    <m/>
    <m/>
    <m/>
    <m/>
    <s v="Completed"/>
    <s v="Yes"/>
    <s v="No"/>
    <m/>
    <n v="589"/>
    <n v="426"/>
    <n v="2759712.3299794244"/>
    <n v="330643.50635802455"/>
    <n v="3.8641711229946525"/>
    <s v="Power Bank 10000Mah"/>
    <s v="Electronics"/>
    <s v="Electronics"/>
    <s v="Electronics"/>
    <s v="Electronics"/>
    <n v="3"/>
    <s v="Electronics"/>
    <m/>
    <n v="2023"/>
    <x v="7"/>
    <n v="16"/>
    <n v="1"/>
    <s v="Weekday"/>
    <m/>
  </r>
  <r>
    <s v="WEB-5444"/>
    <d v="2023-09-05T00:00:00"/>
    <s v="Karan Reddy"/>
    <s v="Hyderabad"/>
    <s v="Books"/>
    <s v="Self-Help Book"/>
    <n v="3"/>
    <n v="781.48"/>
    <s v="Upi"/>
    <s v="Returned"/>
    <n v="3"/>
    <n v="2344.44"/>
    <m/>
    <m/>
    <m/>
    <m/>
    <m/>
    <m/>
    <s v="Completed"/>
    <s v="No"/>
    <s v="No"/>
    <m/>
    <n v="559"/>
    <n v="408"/>
    <n v="594714.6477588166"/>
    <n v="60882.938065984097"/>
    <n v="3.804733727810651"/>
    <s v="Self-Help Book"/>
    <s v="Books"/>
    <s v="Books"/>
    <s v="Books"/>
    <s v="Books"/>
    <n v="19"/>
    <s v="Books"/>
    <m/>
    <n v="2023"/>
    <x v="1"/>
    <n v="5"/>
    <n v="3"/>
    <s v="Weekday"/>
    <m/>
  </r>
  <r>
    <s v="WEB-6508"/>
    <d v="2024-12-22T00:00:00"/>
    <s v="Vivaan Kumar"/>
    <s v="Pune"/>
    <s v="Fashion"/>
    <s v="Sunglasses"/>
    <n v="1"/>
    <n v="923.45"/>
    <s v="Debit Card"/>
    <s v="Delivered"/>
    <n v="5"/>
    <n v="923.45"/>
    <m/>
    <m/>
    <m/>
    <m/>
    <m/>
    <m/>
    <s v="Completed"/>
    <s v="No"/>
    <s v="No"/>
    <m/>
    <n v="595"/>
    <n v="444"/>
    <n v="1892867.2841657216"/>
    <n v="199432.98236095349"/>
    <n v="3.8949824970828471"/>
    <s v="Sunglasses"/>
    <s v="Fashion"/>
    <s v="Fashion"/>
    <s v="Fashion"/>
    <s v="Fashion"/>
    <n v="53"/>
    <s v="Fashion"/>
    <m/>
    <n v="2024"/>
    <x v="10"/>
    <n v="22"/>
    <n v="1"/>
    <s v="Weekday"/>
    <m/>
  </r>
  <r>
    <s v="WEB-9449"/>
    <d v="2024-12-15T00:00:00"/>
    <s v="Karan Khan"/>
    <s v="Ahmedabad"/>
    <s v="Fashion"/>
    <s v="Sunglasses"/>
    <n v="2"/>
    <n v="852.03"/>
    <s v="Credit Card"/>
    <s v="Pending"/>
    <n v="5"/>
    <n v="1704.06"/>
    <m/>
    <m/>
    <m/>
    <m/>
    <m/>
    <m/>
    <s v="Pending"/>
    <s v="No"/>
    <s v="Yes"/>
    <m/>
    <n v="589"/>
    <n v="426"/>
    <n v="1892867.2841657216"/>
    <n v="199432.98236095349"/>
    <n v="3.8949824970828471"/>
    <s v="Sunglasses"/>
    <s v="Fashion"/>
    <s v="Fashion"/>
    <s v="Fashion"/>
    <s v="Fashion"/>
    <n v="53"/>
    <s v="Fashion"/>
    <m/>
    <n v="2024"/>
    <x v="10"/>
    <n v="15"/>
    <n v="1"/>
    <s v="Weekday"/>
    <m/>
  </r>
  <r>
    <s v="WEB-7217"/>
    <d v="2024-10-14T00:00:00"/>
    <s v="Tanya Bose"/>
    <s v="Mumbai"/>
    <s v="Beauty"/>
    <s v="Perfume 50Ml"/>
    <n v="3"/>
    <n v="789.38"/>
    <s v="Net Banking"/>
    <s v="Delivered"/>
    <n v="4"/>
    <n v="2368.14"/>
    <m/>
    <m/>
    <m/>
    <m/>
    <m/>
    <m/>
    <s v="Completed"/>
    <s v="Yes"/>
    <s v="No"/>
    <m/>
    <n v="619"/>
    <n v="468"/>
    <n v="1098537.4901531704"/>
    <n v="96724.388030634553"/>
    <n v="3.9001122334455669"/>
    <s v="Perfume 50Ml"/>
    <s v="Beauty"/>
    <s v="Beauty"/>
    <s v="Beauty"/>
    <s v="Beauty"/>
    <n v="18"/>
    <s v="Beauty"/>
    <m/>
    <n v="2024"/>
    <x v="8"/>
    <n v="14"/>
    <n v="2"/>
    <s v="Weekday"/>
    <m/>
  </r>
  <r>
    <s v="WEB-7549"/>
    <d v="2023-09-01T00:00:00"/>
    <s v="Aditya Reddy"/>
    <s v="Chennai"/>
    <s v="Fashion"/>
    <s v="Women'S Kurti"/>
    <n v="2"/>
    <n v="2266.56"/>
    <s v="Cash On Delivery"/>
    <s v="Delivered"/>
    <n v="4"/>
    <n v="4533.12"/>
    <m/>
    <m/>
    <m/>
    <m/>
    <m/>
    <m/>
    <s v="Completed"/>
    <s v="Yes"/>
    <s v="No"/>
    <m/>
    <n v="558"/>
    <n v="430"/>
    <n v="1892867.2841657216"/>
    <n v="199432.98236095349"/>
    <n v="3.8949824970828471"/>
    <s v="Women'S Kurti"/>
    <s v="Fashion"/>
    <s v="Fashion"/>
    <s v="Fashion"/>
    <s v="Fashion"/>
    <n v="15"/>
    <s v="Fashion"/>
    <m/>
    <n v="2023"/>
    <x v="1"/>
    <n v="1"/>
    <n v="6"/>
    <s v="Weekend"/>
    <m/>
  </r>
  <r>
    <s v="WEB-7788"/>
    <d v="2023-07-24T00:00:00"/>
    <s v="Vivaan Malhotra"/>
    <s v="Chennai"/>
    <s v="Electronics"/>
    <s v="Power Bank 10000Mah"/>
    <n v="1"/>
    <n v="1463.58"/>
    <s v="Credit Card"/>
    <s v="Delivered"/>
    <n v="4"/>
    <n v="1463.58"/>
    <m/>
    <m/>
    <m/>
    <m/>
    <m/>
    <m/>
    <s v="Completed"/>
    <s v="Yes"/>
    <s v="No"/>
    <m/>
    <n v="558"/>
    <n v="430"/>
    <n v="2759712.3299794244"/>
    <n v="330643.50635802455"/>
    <n v="3.8641711229946525"/>
    <s v="Power Bank 10000Mah"/>
    <s v="Electronics"/>
    <s v="Electronics"/>
    <s v="Electronics"/>
    <s v="Electronics"/>
    <n v="3"/>
    <s v="Electronics"/>
    <m/>
    <n v="2023"/>
    <x v="2"/>
    <n v="24"/>
    <n v="2"/>
    <s v="Weekday"/>
    <m/>
  </r>
  <r>
    <s v="WEB-6149"/>
    <d v="2025-03-14T00:00:00"/>
    <s v="Saanvi Bose"/>
    <s v="Bengaluru"/>
    <s v="Beauty"/>
    <s v="Lipstick"/>
    <n v="1"/>
    <n v="179.62"/>
    <s v="Net Banking"/>
    <s v="Delivered"/>
    <n v="5"/>
    <n v="179.62"/>
    <m/>
    <m/>
    <m/>
    <m/>
    <m/>
    <m/>
    <s v="Completed"/>
    <s v="No"/>
    <s v="No"/>
    <m/>
    <n v="567"/>
    <n v="440"/>
    <n v="1098537.4901531704"/>
    <n v="96724.388030634553"/>
    <n v="3.9001122334455669"/>
    <s v="Lipstick"/>
    <s v="Beauty"/>
    <s v="Beauty"/>
    <s v="Beauty"/>
    <s v="Beauty"/>
    <n v="10"/>
    <s v="Beauty"/>
    <m/>
    <n v="2025"/>
    <x v="4"/>
    <n v="14"/>
    <n v="6"/>
    <s v="Weekday"/>
    <m/>
  </r>
  <r>
    <s v="WEB-7897"/>
    <d v="2024-06-01T00:00:00"/>
    <s v="Aarav Pillai"/>
    <s v="Kolkata"/>
    <s v="Books"/>
    <s v="Self-Help Book"/>
    <n v="3"/>
    <n v="780.33"/>
    <s v="Upi"/>
    <s v="Returned"/>
    <n v="3"/>
    <n v="2340.9900000000002"/>
    <m/>
    <m/>
    <m/>
    <m/>
    <m/>
    <m/>
    <s v="Completed"/>
    <s v="No"/>
    <s v="No"/>
    <m/>
    <n v="590"/>
    <n v="451"/>
    <n v="594714.6477588166"/>
    <n v="60882.938065984097"/>
    <n v="3.804733727810651"/>
    <s v="Self-Help Book"/>
    <s v="Books"/>
    <s v="Books"/>
    <s v="Books"/>
    <s v="Books"/>
    <n v="19"/>
    <s v="Books"/>
    <m/>
    <n v="2024"/>
    <x v="11"/>
    <n v="1"/>
    <n v="7"/>
    <s v="Weekend"/>
    <m/>
  </r>
  <r>
    <s v="WEB-5020"/>
    <d v="2024-10-13T00:00:00"/>
    <s v="Aarav Khan"/>
    <s v="Delhi"/>
    <s v="Electronics"/>
    <s v="Wireless Earbuds"/>
    <n v="1"/>
    <n v="2253.7800000000002"/>
    <s v="Credit Card"/>
    <s v="Delivered"/>
    <n v="4"/>
    <n v="2253.7800000000002"/>
    <m/>
    <m/>
    <m/>
    <m/>
    <m/>
    <m/>
    <s v="Completed"/>
    <s v="Yes"/>
    <s v="No"/>
    <m/>
    <n v="573"/>
    <n v="450"/>
    <n v="2759712.3299794244"/>
    <n v="330643.50635802455"/>
    <n v="3.8641711229946525"/>
    <s v="Wireless Earbuds"/>
    <s v="Electronics"/>
    <s v="Electronics"/>
    <s v="Electronics"/>
    <s v="Electronics"/>
    <n v="12"/>
    <s v="Electronics"/>
    <m/>
    <n v="2024"/>
    <x v="8"/>
    <n v="13"/>
    <n v="1"/>
    <s v="Weekday"/>
    <m/>
  </r>
  <r>
    <s v="WEB-7692"/>
    <d v="2023-12-31T00:00:00"/>
    <s v="Neha Patel"/>
    <s v="Hyderabad"/>
    <s v="Home &amp; Kitchen"/>
    <s v="Non-Stick Pan"/>
    <n v="2"/>
    <n v="837.78"/>
    <s v="Net Banking"/>
    <s v="Pending"/>
    <n v="3"/>
    <n v="1675.56"/>
    <m/>
    <m/>
    <m/>
    <m/>
    <m/>
    <m/>
    <s v="Pending"/>
    <s v="No"/>
    <s v="Yes"/>
    <m/>
    <n v="559"/>
    <n v="408"/>
    <n v="1463424.4009529033"/>
    <n v="118285.78776560788"/>
    <n v="3.8140589569160999"/>
    <s v="Non-Stick Pan"/>
    <s v="Home &amp; Kitchen"/>
    <s v="Home &amp; Kitchen"/>
    <s v="Home &amp; Kitchen"/>
    <s v="Home &amp; Kitchen"/>
    <n v="7"/>
    <s v="Home &amp; Kitchen"/>
    <m/>
    <n v="2023"/>
    <x v="10"/>
    <n v="31"/>
    <n v="1"/>
    <s v="Weekday"/>
    <m/>
  </r>
  <r>
    <s v="WEB-6363"/>
    <d v="2023-04-01T00:00:00"/>
    <s v="Vikram Kumar"/>
    <s v="Ahmedabad"/>
    <s v="Electronics"/>
    <s v="Usb Cable"/>
    <n v="1"/>
    <n v="2279.11"/>
    <s v="Net Banking"/>
    <s v="Delivered"/>
    <n v="1"/>
    <n v="2279.11"/>
    <m/>
    <m/>
    <m/>
    <m/>
    <m/>
    <m/>
    <s v="Completed"/>
    <s v="Yes"/>
    <s v="No"/>
    <m/>
    <n v="589"/>
    <n v="426"/>
    <n v="2759712.3299794244"/>
    <n v="330643.50635802455"/>
    <n v="3.8641711229946525"/>
    <s v="Usb Cable"/>
    <s v="Electronics"/>
    <s v="Electronics"/>
    <s v="Electronics"/>
    <s v="Electronics"/>
    <n v="13"/>
    <s v="Electronics"/>
    <m/>
    <n v="2023"/>
    <x v="7"/>
    <n v="1"/>
    <n v="7"/>
    <s v="Weekend"/>
    <m/>
  </r>
  <r>
    <s v="WEB-5413"/>
    <d v="2024-07-17T00:00:00"/>
    <s v="Karan Kapoor"/>
    <s v="Pune"/>
    <s v="Beauty"/>
    <s v="Hair Oil"/>
    <n v="1"/>
    <n v="137.19"/>
    <s v="Debit Card"/>
    <s v="Delivered"/>
    <n v="3"/>
    <n v="137.19"/>
    <m/>
    <m/>
    <m/>
    <m/>
    <m/>
    <m/>
    <s v="Completed"/>
    <s v="No"/>
    <s v="No"/>
    <m/>
    <n v="595"/>
    <n v="444"/>
    <n v="1098537.4901531704"/>
    <n v="96724.388030634553"/>
    <n v="3.9001122334455669"/>
    <s v="Hair Oil"/>
    <s v="Beauty"/>
    <s v="Beauty"/>
    <s v="Beauty"/>
    <s v="Beauty"/>
    <n v="70"/>
    <s v="Beauty"/>
    <m/>
    <n v="2024"/>
    <x v="2"/>
    <n v="17"/>
    <n v="4"/>
    <s v="Weekday"/>
    <m/>
  </r>
  <r>
    <s v="WEB-5563"/>
    <d v="2024-08-11T00:00:00"/>
    <s v="Kavya Reddy"/>
    <s v="Bengaluru"/>
    <s v="Home &amp; Kitchen"/>
    <s v="Water Bottle"/>
    <n v="2"/>
    <n v="1002.4"/>
    <s v="Debit Card"/>
    <s v="Delivered"/>
    <n v="1"/>
    <n v="2004.8"/>
    <m/>
    <m/>
    <m/>
    <m/>
    <m/>
    <m/>
    <s v="Completed"/>
    <s v="Yes"/>
    <s v="No"/>
    <m/>
    <n v="567"/>
    <n v="440"/>
    <n v="1463424.4009529033"/>
    <n v="118285.78776560788"/>
    <n v="3.8140589569160999"/>
    <s v="Water Bottle"/>
    <s v="Home &amp; Kitchen"/>
    <s v="Home &amp; Kitchen"/>
    <s v="Home &amp; Kitchen"/>
    <s v="Home &amp; Kitchen"/>
    <n v="2"/>
    <s v="Home &amp; Kitchen"/>
    <m/>
    <n v="2024"/>
    <x v="9"/>
    <n v="11"/>
    <n v="1"/>
    <s v="Weekday"/>
    <m/>
  </r>
  <r>
    <s v="WEB-7476"/>
    <d v="2023-01-17T00:00:00"/>
    <s v="Arjun Gupta"/>
    <s v="Ahmedabad"/>
    <s v="Electronics"/>
    <s v="Smart Watch"/>
    <n v="1"/>
    <n v="671.46"/>
    <s v="Credit Card"/>
    <s v="Cancelled"/>
    <n v="5"/>
    <n v="671.46"/>
    <m/>
    <m/>
    <m/>
    <m/>
    <m/>
    <m/>
    <s v="Lost Sale"/>
    <s v="No"/>
    <s v="Yes"/>
    <m/>
    <n v="589"/>
    <n v="426"/>
    <n v="2759712.3299794244"/>
    <n v="330643.50635802455"/>
    <n v="3.8641711229946525"/>
    <s v="Smart Watch"/>
    <s v="Electronics"/>
    <s v="Electronics"/>
    <s v="Electronics"/>
    <s v="Electronics"/>
    <n v="17"/>
    <s v="Electronics"/>
    <m/>
    <n v="2023"/>
    <x v="5"/>
    <n v="17"/>
    <n v="3"/>
    <s v="Weekday"/>
    <m/>
  </r>
  <r>
    <s v="WEB-8700"/>
    <d v="2025-05-27T00:00:00"/>
    <s v="Ishaan Chatterjee"/>
    <s v="Kolkata"/>
    <s v="Electronics"/>
    <s v="Wireless Earbuds"/>
    <n v="1"/>
    <n v="1364.75"/>
    <s v="Net Banking"/>
    <s v="Delivered"/>
    <n v="5"/>
    <n v="1364.75"/>
    <m/>
    <m/>
    <m/>
    <m/>
    <m/>
    <m/>
    <s v="Completed"/>
    <s v="Yes"/>
    <s v="No"/>
    <m/>
    <n v="590"/>
    <n v="451"/>
    <n v="2759712.3299794244"/>
    <n v="330643.50635802455"/>
    <n v="3.8641711229946525"/>
    <s v="Wireless Earbuds"/>
    <s v="Electronics"/>
    <s v="Electronics"/>
    <s v="Electronics"/>
    <s v="Electronics"/>
    <n v="12"/>
    <s v="Electronics"/>
    <m/>
    <n v="2025"/>
    <x v="6"/>
    <n v="27"/>
    <n v="3"/>
    <s v="Weekday"/>
    <m/>
  </r>
  <r>
    <s v="WEB-7201"/>
    <d v="2023-06-18T00:00:00"/>
    <s v="Karan Nair"/>
    <s v="Delhi"/>
    <s v="Books"/>
    <s v="Fiction Novel"/>
    <n v="2"/>
    <n v="763.81"/>
    <s v="Upi"/>
    <s v="Delivered"/>
    <n v="4"/>
    <n v="1527.62"/>
    <m/>
    <m/>
    <m/>
    <m/>
    <m/>
    <m/>
    <s v="Completed"/>
    <s v="Yes"/>
    <s v="No"/>
    <m/>
    <n v="573"/>
    <n v="450"/>
    <n v="594714.6477588166"/>
    <n v="60882.938065984097"/>
    <n v="3.804733727810651"/>
    <s v="Fiction Novel"/>
    <s v="Books"/>
    <s v="Books"/>
    <s v="Books"/>
    <s v="Books"/>
    <n v="11"/>
    <s v="Books"/>
    <m/>
    <n v="2023"/>
    <x v="11"/>
    <n v="18"/>
    <n v="1"/>
    <s v="Weekday"/>
    <m/>
  </r>
  <r>
    <s v="WEB-6533"/>
    <d v="2025-04-03T00:00:00"/>
    <s v="Ishaan Pillai"/>
    <s v="Pune"/>
    <s v="Home &amp; Kitchen"/>
    <s v="Table Lamp"/>
    <n v="1"/>
    <n v="1012.38"/>
    <s v="Net Banking"/>
    <s v="Delivered"/>
    <n v="4"/>
    <n v="1012.38"/>
    <m/>
    <m/>
    <m/>
    <m/>
    <m/>
    <m/>
    <s v="Completed"/>
    <s v="Yes"/>
    <s v="No"/>
    <m/>
    <n v="595"/>
    <n v="444"/>
    <n v="1463424.4009529033"/>
    <n v="118285.78776560788"/>
    <n v="3.8140589569160999"/>
    <s v="Table Lamp"/>
    <s v="Home &amp; Kitchen"/>
    <s v="Home &amp; Kitchen"/>
    <s v="Home &amp; Kitchen"/>
    <s v="Home &amp; Kitchen"/>
    <n v="32"/>
    <s v="Home &amp; Kitchen"/>
    <m/>
    <n v="2025"/>
    <x v="7"/>
    <n v="3"/>
    <n v="5"/>
    <s v="Weekday"/>
    <m/>
  </r>
  <r>
    <s v="WEB-7827"/>
    <d v="2025-03-03T00:00:00"/>
    <s v="Pooja Pillai"/>
    <s v="Bengaluru"/>
    <s v="Home &amp; Kitchen"/>
    <s v="Table Lamp"/>
    <n v="2"/>
    <n v="993.59"/>
    <s v="Upi"/>
    <s v="Delivered"/>
    <n v="3"/>
    <n v="1987.18"/>
    <m/>
    <m/>
    <m/>
    <m/>
    <m/>
    <m/>
    <s v="Completed"/>
    <s v="Yes"/>
    <s v="No"/>
    <m/>
    <n v="567"/>
    <n v="440"/>
    <n v="1463424.4009529033"/>
    <n v="118285.78776560788"/>
    <n v="3.8140589569160999"/>
    <s v="Table Lamp"/>
    <s v="Home &amp; Kitchen"/>
    <s v="Home &amp; Kitchen"/>
    <s v="Home &amp; Kitchen"/>
    <s v="Home &amp; Kitchen"/>
    <n v="32"/>
    <s v="Home &amp; Kitchen"/>
    <m/>
    <n v="2025"/>
    <x v="4"/>
    <n v="3"/>
    <n v="2"/>
    <s v="Weekday"/>
    <m/>
  </r>
  <r>
    <s v="WEB-8761"/>
    <d v="2024-12-21T00:00:00"/>
    <s v="Aarav Iyer"/>
    <s v="Pune"/>
    <s v="Electronics"/>
    <s v="Smart Watch"/>
    <n v="1"/>
    <n v="3316.41"/>
    <s v="Debit Card"/>
    <s v="Delivered"/>
    <n v="5"/>
    <n v="3316.41"/>
    <m/>
    <m/>
    <m/>
    <m/>
    <m/>
    <m/>
    <s v="Completed"/>
    <s v="Yes"/>
    <s v="No"/>
    <m/>
    <n v="595"/>
    <n v="444"/>
    <n v="2759712.3299794244"/>
    <n v="330643.50635802455"/>
    <n v="3.8641711229946525"/>
    <s v="Smart Watch"/>
    <s v="Electronics"/>
    <s v="Electronics"/>
    <s v="Electronics"/>
    <s v="Electronics"/>
    <n v="17"/>
    <s v="Electronics"/>
    <m/>
    <n v="2024"/>
    <x v="10"/>
    <n v="21"/>
    <n v="7"/>
    <s v="Weekday"/>
    <m/>
  </r>
  <r>
    <s v="WEB-6948"/>
    <d v="2024-10-12T00:00:00"/>
    <s v="Riya Bose"/>
    <s v="Chennai"/>
    <s v="Fashion"/>
    <s v="Denim Jeans"/>
    <n v="2"/>
    <n v="2373.83"/>
    <s v="Credit Card"/>
    <s v="Delivered"/>
    <n v="4"/>
    <n v="4747.66"/>
    <m/>
    <m/>
    <m/>
    <m/>
    <m/>
    <m/>
    <s v="Completed"/>
    <s v="Yes"/>
    <s v="No"/>
    <m/>
    <n v="558"/>
    <n v="430"/>
    <n v="1892867.2841657216"/>
    <n v="199432.98236095349"/>
    <n v="3.8949824970828471"/>
    <s v="Denim Jeans"/>
    <s v="Fashion"/>
    <s v="Fashion"/>
    <s v="Fashion"/>
    <s v="Fashion"/>
    <n v="6"/>
    <s v="Fashion"/>
    <m/>
    <n v="2024"/>
    <x v="8"/>
    <n v="12"/>
    <n v="7"/>
    <s v="Weekday"/>
    <m/>
  </r>
  <r>
    <s v="WEB-5992"/>
    <d v="2024-12-22T00:00:00"/>
    <s v="Simran Bose"/>
    <s v="Mumbai"/>
    <s v="Fashion"/>
    <s v="Running Shoes"/>
    <n v="1"/>
    <n v="2191.77"/>
    <s v="Upi"/>
    <s v="Delivered"/>
    <n v="5"/>
    <n v="2191.77"/>
    <m/>
    <m/>
    <m/>
    <m/>
    <m/>
    <m/>
    <s v="Completed"/>
    <s v="Yes"/>
    <s v="No"/>
    <m/>
    <n v="619"/>
    <n v="468"/>
    <n v="1892867.2841657216"/>
    <n v="199432.98236095349"/>
    <n v="3.8949824970828471"/>
    <s v="Running Shoes"/>
    <s v="Fashion"/>
    <s v="Fashion"/>
    <s v="Fashion"/>
    <s v="Fashion"/>
    <n v="45"/>
    <s v="Fashion"/>
    <m/>
    <n v="2024"/>
    <x v="10"/>
    <n v="22"/>
    <n v="1"/>
    <s v="Weekday"/>
    <m/>
  </r>
  <r>
    <s v="WEB-7553"/>
    <d v="2025-04-27T00:00:00"/>
    <s v="Aarav Das"/>
    <s v="Pune"/>
    <s v="Books"/>
    <s v="Kids Story Book"/>
    <n v="1"/>
    <n v="395.98"/>
    <s v="Upi"/>
    <s v="Delivered"/>
    <n v="4"/>
    <n v="395.98"/>
    <m/>
    <m/>
    <m/>
    <m/>
    <m/>
    <m/>
    <s v="Completed"/>
    <s v="No"/>
    <s v="No"/>
    <m/>
    <n v="595"/>
    <n v="444"/>
    <n v="594714.6477588166"/>
    <n v="60882.938065984097"/>
    <n v="3.804733727810651"/>
    <s v="Kids Story Book"/>
    <s v="Books"/>
    <s v="Books"/>
    <s v="Books"/>
    <s v="Books"/>
    <n v="23"/>
    <s v="Books"/>
    <m/>
    <n v="2025"/>
    <x v="7"/>
    <n v="27"/>
    <n v="1"/>
    <s v="Weekday"/>
    <m/>
  </r>
  <r>
    <s v="WEB-5387"/>
    <d v="2023-10-22T00:00:00"/>
    <s v="Vikram Menon"/>
    <s v="Ahmedabad"/>
    <s v="Beauty"/>
    <s v="Lipstick"/>
    <n v="2"/>
    <n v="1291.9000000000001"/>
    <s v="Upi"/>
    <s v="Returned"/>
    <n v="2"/>
    <n v="2583.8000000000002"/>
    <m/>
    <m/>
    <m/>
    <m/>
    <m/>
    <m/>
    <s v="Completed"/>
    <s v="No"/>
    <s v="No"/>
    <m/>
    <n v="589"/>
    <n v="426"/>
    <n v="1098537.4901531704"/>
    <n v="96724.388030634553"/>
    <n v="3.9001122334455669"/>
    <s v="Lipstick"/>
    <s v="Beauty"/>
    <s v="Beauty"/>
    <s v="Beauty"/>
    <s v="Beauty"/>
    <n v="10"/>
    <s v="Beauty"/>
    <m/>
    <n v="2023"/>
    <x v="8"/>
    <n v="22"/>
    <n v="1"/>
    <s v="Weekday"/>
    <m/>
  </r>
  <r>
    <s v="WEB-5008"/>
    <d v="2023-09-03T00:00:00"/>
    <s v="Simran Nair"/>
    <s v="Ahmedabad"/>
    <s v="Fashion"/>
    <s v="Running Shoes"/>
    <n v="1"/>
    <n v="301.73"/>
    <s v="Net Banking"/>
    <s v="Delivered"/>
    <n v="5"/>
    <n v="301.73"/>
    <m/>
    <m/>
    <m/>
    <m/>
    <m/>
    <m/>
    <s v="Completed"/>
    <s v="No"/>
    <s v="No"/>
    <m/>
    <n v="589"/>
    <n v="426"/>
    <n v="1892867.2841657216"/>
    <n v="199432.98236095349"/>
    <n v="3.8949824970828471"/>
    <s v="Running Shoes"/>
    <s v="Fashion"/>
    <s v="Fashion"/>
    <s v="Fashion"/>
    <s v="Fashion"/>
    <n v="45"/>
    <s v="Fashion"/>
    <m/>
    <n v="2023"/>
    <x v="1"/>
    <n v="3"/>
    <n v="1"/>
    <s v="Weekday"/>
    <m/>
  </r>
  <r>
    <s v="WEB-7250"/>
    <d v="2023-05-16T00:00:00"/>
    <s v="Vikram Patel"/>
    <s v="Kolkata"/>
    <s v="Electronics"/>
    <s v="Power Bank 10000Mah"/>
    <n v="2"/>
    <n v="2994.7"/>
    <s v="Net Banking"/>
    <s v="Cancelled"/>
    <n v="5"/>
    <n v="5989.4"/>
    <m/>
    <m/>
    <m/>
    <m/>
    <m/>
    <m/>
    <s v="Lost Sale"/>
    <s v="No"/>
    <s v="Yes"/>
    <m/>
    <n v="590"/>
    <n v="451"/>
    <n v="2759712.3299794244"/>
    <n v="330643.50635802455"/>
    <n v="3.8641711229946525"/>
    <s v="Power Bank 10000Mah"/>
    <s v="Electronics"/>
    <s v="Electronics"/>
    <s v="Electronics"/>
    <s v="Electronics"/>
    <n v="3"/>
    <s v="Electronics"/>
    <m/>
    <n v="2023"/>
    <x v="6"/>
    <n v="16"/>
    <n v="3"/>
    <s v="Weekday"/>
    <m/>
  </r>
  <r>
    <s v="WEB-6539"/>
    <d v="2025-05-11T00:00:00"/>
    <s v="Ananya Sharma"/>
    <s v="Ahmedabad"/>
    <s v="Electronics"/>
    <s v="Power Bank 10000Mah"/>
    <n v="2"/>
    <n v="1200.04"/>
    <s v="Debit Card"/>
    <s v="Delivered"/>
    <n v="4"/>
    <n v="2400.08"/>
    <m/>
    <m/>
    <m/>
    <m/>
    <m/>
    <m/>
    <s v="Completed"/>
    <s v="Yes"/>
    <s v="No"/>
    <m/>
    <n v="589"/>
    <n v="426"/>
    <n v="2759712.3299794244"/>
    <n v="330643.50635802455"/>
    <n v="3.8641711229946525"/>
    <s v="Power Bank 10000Mah"/>
    <s v="Electronics"/>
    <s v="Electronics"/>
    <s v="Electronics"/>
    <s v="Electronics"/>
    <n v="3"/>
    <s v="Electronics"/>
    <m/>
    <n v="2025"/>
    <x v="6"/>
    <n v="11"/>
    <n v="1"/>
    <s v="Weekday"/>
    <m/>
  </r>
  <r>
    <s v="WEB-9561"/>
    <d v="2023-08-07T00:00:00"/>
    <s v="Vikram Rao"/>
    <s v="Mumbai"/>
    <s v="Home &amp; Kitchen"/>
    <s v="Water Bottle"/>
    <n v="2"/>
    <n v="1580.41"/>
    <s v="Credit Card"/>
    <s v="Delivered"/>
    <n v="4"/>
    <n v="3160.82"/>
    <m/>
    <m/>
    <m/>
    <m/>
    <m/>
    <m/>
    <s v="Completed"/>
    <s v="Yes"/>
    <s v="No"/>
    <m/>
    <n v="619"/>
    <n v="468"/>
    <n v="1463424.4009529033"/>
    <n v="118285.78776560788"/>
    <n v="3.8140589569160999"/>
    <s v="Water Bottle"/>
    <s v="Home &amp; Kitchen"/>
    <s v="Home &amp; Kitchen"/>
    <s v="Home &amp; Kitchen"/>
    <s v="Home &amp; Kitchen"/>
    <n v="2"/>
    <s v="Home &amp; Kitchen"/>
    <m/>
    <n v="2023"/>
    <x v="9"/>
    <n v="7"/>
    <n v="2"/>
    <s v="Weekend"/>
    <m/>
  </r>
  <r>
    <s v="WEB-9358"/>
    <d v="2023-07-30T00:00:00"/>
    <s v="Rahul Verma"/>
    <s v="Hyderabad"/>
    <s v="Beauty"/>
    <s v="Shampoo 200Ml"/>
    <n v="1"/>
    <n v="512.38"/>
    <s v="Debit Card"/>
    <s v="Delivered"/>
    <n v="4"/>
    <n v="512.38"/>
    <m/>
    <m/>
    <m/>
    <m/>
    <m/>
    <m/>
    <s v="Completed"/>
    <s v="No"/>
    <s v="No"/>
    <m/>
    <n v="559"/>
    <n v="408"/>
    <n v="1098537.4901531704"/>
    <n v="96724.388030634553"/>
    <n v="3.9001122334455669"/>
    <s v="Shampoo 200Ml"/>
    <s v="Beauty"/>
    <s v="Beauty"/>
    <s v="Beauty"/>
    <s v="Beauty"/>
    <n v="64"/>
    <s v="Beauty"/>
    <m/>
    <n v="2023"/>
    <x v="2"/>
    <n v="30"/>
    <n v="1"/>
    <s v="Weekday"/>
    <m/>
  </r>
  <r>
    <s v="WEB-8749"/>
    <d v="2023-04-23T00:00:00"/>
    <s v="Rohan Kumar"/>
    <s v="Mumbai"/>
    <s v="Home &amp; Kitchen"/>
    <s v="Led Bulb Pack"/>
    <n v="2"/>
    <n v="1704.1"/>
    <s v="Credit Card"/>
    <s v="Delivered"/>
    <n v="5"/>
    <n v="3408.2"/>
    <m/>
    <m/>
    <m/>
    <m/>
    <m/>
    <m/>
    <s v="Completed"/>
    <s v="Yes"/>
    <s v="No"/>
    <m/>
    <n v="619"/>
    <n v="468"/>
    <n v="1463424.4009529033"/>
    <n v="118285.78776560788"/>
    <n v="3.8140589569160999"/>
    <s v="Led Bulb Pack"/>
    <s v="Home &amp; Kitchen"/>
    <s v="Home &amp; Kitchen"/>
    <s v="Home &amp; Kitchen"/>
    <s v="Home &amp; Kitchen"/>
    <n v="76"/>
    <s v="Home &amp; Kitchen"/>
    <m/>
    <n v="2023"/>
    <x v="7"/>
    <n v="23"/>
    <n v="1"/>
    <s v="Weekday"/>
    <m/>
  </r>
  <r>
    <s v="WEB-7175"/>
    <d v="2023-07-06T00:00:00"/>
    <s v="Neha Mehta"/>
    <s v="Ahmedabad"/>
    <s v="Home &amp; Kitchen"/>
    <s v="Non-Stick Pan"/>
    <n v="3"/>
    <n v="677.09"/>
    <s v="Credit Card"/>
    <s v="Pending"/>
    <n v="2"/>
    <n v="2031.27"/>
    <m/>
    <m/>
    <m/>
    <m/>
    <m/>
    <m/>
    <s v="Pending"/>
    <s v="No"/>
    <s v="Yes"/>
    <m/>
    <n v="589"/>
    <n v="426"/>
    <n v="1463424.4009529033"/>
    <n v="118285.78776560788"/>
    <n v="3.8140589569160999"/>
    <s v="Non-Stick Pan"/>
    <s v="Home &amp; Kitchen"/>
    <s v="Home &amp; Kitchen"/>
    <s v="Home &amp; Kitchen"/>
    <s v="Home &amp; Kitchen"/>
    <n v="7"/>
    <s v="Home &amp; Kitchen"/>
    <m/>
    <n v="2023"/>
    <x v="2"/>
    <n v="6"/>
    <n v="5"/>
    <s v="Weekday"/>
    <m/>
  </r>
  <r>
    <s v="WEB-6761"/>
    <d v="2024-02-03T00:00:00"/>
    <s v="Rohan Malhotra"/>
    <s v="Mumbai"/>
    <s v="Electronics"/>
    <s v="Usb Cable"/>
    <n v="1"/>
    <n v="1835.58"/>
    <s v="Net Banking"/>
    <s v="Delivered"/>
    <n v="5"/>
    <n v="1835.58"/>
    <m/>
    <m/>
    <m/>
    <m/>
    <m/>
    <m/>
    <s v="Completed"/>
    <s v="Yes"/>
    <s v="No"/>
    <m/>
    <n v="619"/>
    <n v="468"/>
    <n v="2759712.3299794244"/>
    <n v="330643.50635802455"/>
    <n v="3.8641711229946525"/>
    <s v="Usb Cable"/>
    <s v="Electronics"/>
    <s v="Electronics"/>
    <s v="Electronics"/>
    <s v="Electronics"/>
    <n v="13"/>
    <s v="Electronics"/>
    <m/>
    <n v="2024"/>
    <x v="0"/>
    <n v="3"/>
    <n v="7"/>
    <s v="Weekday"/>
    <m/>
  </r>
  <r>
    <s v="WEB-6473"/>
    <d v="2024-08-14T00:00:00"/>
    <s v="Ananya Gupta"/>
    <s v="Bengaluru"/>
    <s v="Electronics"/>
    <s v="Smart Watch"/>
    <n v="3"/>
    <n v="387.55"/>
    <s v="Net Banking"/>
    <s v="Delivered"/>
    <n v="5"/>
    <n v="1162.6500000000001"/>
    <m/>
    <m/>
    <m/>
    <m/>
    <m/>
    <m/>
    <s v="Completed"/>
    <s v="Yes"/>
    <s v="No"/>
    <m/>
    <n v="567"/>
    <n v="440"/>
    <n v="2759712.3299794244"/>
    <n v="330643.50635802455"/>
    <n v="3.8641711229946525"/>
    <s v="Smart Watch"/>
    <s v="Electronics"/>
    <s v="Electronics"/>
    <s v="Electronics"/>
    <s v="Electronics"/>
    <n v="17"/>
    <s v="Electronics"/>
    <m/>
    <n v="2024"/>
    <x v="9"/>
    <n v="14"/>
    <n v="4"/>
    <s v="Weekday"/>
    <m/>
  </r>
  <r>
    <s v="WEB-9104"/>
    <d v="2025-03-17T00:00:00"/>
    <s v="Diya Rao"/>
    <s v="Bengaluru"/>
    <s v="Books"/>
    <s v="Self-Help Book"/>
    <n v="1"/>
    <n v="508"/>
    <s v="Upi"/>
    <s v="Delivered"/>
    <n v="3"/>
    <n v="508"/>
    <m/>
    <m/>
    <m/>
    <m/>
    <m/>
    <m/>
    <s v="Completed"/>
    <s v="No"/>
    <s v="No"/>
    <m/>
    <n v="567"/>
    <n v="440"/>
    <n v="594714.6477588166"/>
    <n v="60882.938065984097"/>
    <n v="3.804733727810651"/>
    <s v="Self-Help Book"/>
    <s v="Books"/>
    <s v="Books"/>
    <s v="Books"/>
    <s v="Books"/>
    <n v="19"/>
    <s v="Books"/>
    <m/>
    <n v="2025"/>
    <x v="4"/>
    <n v="17"/>
    <n v="2"/>
    <s v="Weekday"/>
    <m/>
  </r>
  <r>
    <s v="WEB-5559"/>
    <d v="2025-04-21T00:00:00"/>
    <s v="Kavya Iyer"/>
    <s v="Kolkata"/>
    <s v="Beauty"/>
    <s v="Perfume 50Ml"/>
    <n v="2"/>
    <n v="160.16999999999999"/>
    <s v="Upi"/>
    <s v="Returned"/>
    <m/>
    <n v="320.33999999999997"/>
    <m/>
    <m/>
    <m/>
    <m/>
    <m/>
    <m/>
    <s v="Completed"/>
    <s v="No"/>
    <s v="No"/>
    <m/>
    <n v="590"/>
    <n v="451"/>
    <n v="1098537.4901531704"/>
    <n v="96724.388030634553"/>
    <n v="3.9001122334455669"/>
    <s v="Perfume 50Ml"/>
    <s v="Beauty"/>
    <s v="Beauty"/>
    <s v="Beauty"/>
    <s v="Beauty"/>
    <n v="18"/>
    <s v="Beauty"/>
    <m/>
    <n v="2025"/>
    <x v="7"/>
    <n v="21"/>
    <n v="2"/>
    <s v="Weekday"/>
    <m/>
  </r>
  <r>
    <s v="WEB-7402"/>
    <d v="2024-12-19T00:00:00"/>
    <s v="Aarav Reddy"/>
    <s v="Pune"/>
    <s v="Books"/>
    <s v="Fiction Novel"/>
    <n v="2"/>
    <n v="509.43"/>
    <s v="Credit Card"/>
    <s v="Delivered"/>
    <n v="3"/>
    <n v="1018.86"/>
    <m/>
    <m/>
    <m/>
    <m/>
    <m/>
    <m/>
    <s v="Completed"/>
    <s v="Yes"/>
    <s v="No"/>
    <m/>
    <n v="595"/>
    <n v="444"/>
    <n v="594714.6477588166"/>
    <n v="60882.938065984097"/>
    <n v="3.804733727810651"/>
    <s v="Fiction Novel"/>
    <s v="Books"/>
    <s v="Books"/>
    <s v="Books"/>
    <s v="Books"/>
    <n v="11"/>
    <s v="Books"/>
    <m/>
    <n v="2024"/>
    <x v="10"/>
    <n v="19"/>
    <n v="5"/>
    <s v="Weekday"/>
    <m/>
  </r>
  <r>
    <s v="WEB-7109"/>
    <d v="2024-12-01T00:00:00"/>
    <s v="Pooja Joshi"/>
    <s v="Kolkata"/>
    <s v="Books"/>
    <s v="Notebook Set"/>
    <n v="1"/>
    <n v="270.61"/>
    <s v="Debit Card"/>
    <s v="Pending"/>
    <n v="1"/>
    <n v="270.61"/>
    <m/>
    <m/>
    <m/>
    <m/>
    <m/>
    <m/>
    <s v="Pending"/>
    <s v="No"/>
    <s v="Yes"/>
    <m/>
    <n v="590"/>
    <n v="451"/>
    <n v="594714.6477588166"/>
    <n v="60882.938065984097"/>
    <n v="3.804733727810651"/>
    <s v="Notebook Set"/>
    <s v="Books"/>
    <s v="Books"/>
    <s v="Books"/>
    <s v="Books"/>
    <n v="20"/>
    <s v="Books"/>
    <m/>
    <n v="2024"/>
    <x v="10"/>
    <n v="1"/>
    <n v="1"/>
    <s v="Weekend"/>
    <m/>
  </r>
  <r>
    <s v="WEB-6584"/>
    <d v="2023-12-10T00:00:00"/>
    <s v="Aditya Menon"/>
    <s v="Chennai"/>
    <s v="Electronics"/>
    <s v="Usb Cable"/>
    <n v="1"/>
    <n v="1373.99"/>
    <s v="Cash On Delivery"/>
    <s v="Pending"/>
    <n v="4"/>
    <n v="1373.99"/>
    <m/>
    <m/>
    <m/>
    <m/>
    <m/>
    <m/>
    <s v="Pending"/>
    <s v="No"/>
    <s v="Yes"/>
    <m/>
    <n v="558"/>
    <n v="430"/>
    <n v="2759712.3299794244"/>
    <n v="330643.50635802455"/>
    <n v="3.8641711229946525"/>
    <s v="Usb Cable"/>
    <s v="Electronics"/>
    <s v="Electronics"/>
    <s v="Electronics"/>
    <s v="Electronics"/>
    <n v="13"/>
    <s v="Electronics"/>
    <m/>
    <n v="2023"/>
    <x v="10"/>
    <n v="10"/>
    <n v="1"/>
    <s v="Weekday"/>
    <m/>
  </r>
  <r>
    <s v="WEB-5161"/>
    <d v="2025-02-03T00:00:00"/>
    <s v="Karan Chatterjee"/>
    <s v="Chennai"/>
    <s v="Electronics"/>
    <s v="Power Bank 10000Mah"/>
    <n v="2"/>
    <n v="3296.67"/>
    <s v="Upi"/>
    <s v="Cancelled"/>
    <n v="4"/>
    <n v="6593.34"/>
    <m/>
    <m/>
    <m/>
    <m/>
    <m/>
    <m/>
    <s v="Lost Sale"/>
    <s v="No"/>
    <s v="Yes"/>
    <m/>
    <n v="558"/>
    <n v="430"/>
    <n v="2759712.3299794244"/>
    <n v="330643.50635802455"/>
    <n v="3.8641711229946525"/>
    <s v="Power Bank 10000Mah"/>
    <s v="Electronics"/>
    <s v="Electronics"/>
    <s v="Electronics"/>
    <s v="Electronics"/>
    <n v="3"/>
    <s v="Electronics"/>
    <m/>
    <n v="2025"/>
    <x v="0"/>
    <n v="3"/>
    <n v="2"/>
    <s v="Weekday"/>
    <m/>
  </r>
  <r>
    <s v="WEB-7078"/>
    <d v="2024-08-09T00:00:00"/>
    <s v="Rohan Sharma"/>
    <s v="Chennai"/>
    <s v="Books"/>
    <s v="Self-Help Book"/>
    <n v="1"/>
    <n v="326.06"/>
    <s v="Credit Card"/>
    <s v="Delivered"/>
    <n v="5"/>
    <n v="326.06"/>
    <m/>
    <m/>
    <m/>
    <m/>
    <m/>
    <m/>
    <s v="Completed"/>
    <s v="No"/>
    <s v="No"/>
    <m/>
    <n v="558"/>
    <n v="430"/>
    <n v="594714.6477588166"/>
    <n v="60882.938065984097"/>
    <n v="3.804733727810651"/>
    <s v="Self-Help Book"/>
    <s v="Books"/>
    <s v="Books"/>
    <s v="Books"/>
    <s v="Books"/>
    <n v="19"/>
    <s v="Books"/>
    <m/>
    <n v="2024"/>
    <x v="9"/>
    <n v="9"/>
    <n v="6"/>
    <s v="Weekday"/>
    <m/>
  </r>
  <r>
    <s v="WEB-5896"/>
    <d v="2024-09-07T00:00:00"/>
    <s v="Saanvi Das"/>
    <s v="Delhi"/>
    <s v="Home &amp; Kitchen"/>
    <s v="Led Bulb Pack"/>
    <n v="1"/>
    <n v="1831.5"/>
    <s v="Debit Card"/>
    <s v="Delivered"/>
    <n v="5"/>
    <n v="1831.5"/>
    <m/>
    <m/>
    <m/>
    <m/>
    <m/>
    <m/>
    <s v="Completed"/>
    <s v="Yes"/>
    <s v="No"/>
    <m/>
    <n v="573"/>
    <n v="450"/>
    <n v="1463424.4009529033"/>
    <n v="118285.78776560788"/>
    <n v="3.8140589569160999"/>
    <s v="Led Bulb Pack"/>
    <s v="Home &amp; Kitchen"/>
    <s v="Home &amp; Kitchen"/>
    <s v="Home &amp; Kitchen"/>
    <s v="Home &amp; Kitchen"/>
    <n v="76"/>
    <s v="Home &amp; Kitchen"/>
    <m/>
    <n v="2024"/>
    <x v="1"/>
    <n v="7"/>
    <n v="7"/>
    <s v="Weekend"/>
    <m/>
  </r>
  <r>
    <s v="WEB-9065"/>
    <d v="2023-03-30T00:00:00"/>
    <s v="Diya Das"/>
    <s v="Ahmedabad"/>
    <s v="Electronics"/>
    <s v="Smart Watch"/>
    <n v="2"/>
    <n v="701.43"/>
    <s v="Debit Card"/>
    <s v="Delivered"/>
    <m/>
    <n v="1402.86"/>
    <m/>
    <m/>
    <m/>
    <m/>
    <m/>
    <m/>
    <s v="Completed"/>
    <s v="Yes"/>
    <s v="No"/>
    <m/>
    <n v="589"/>
    <n v="426"/>
    <n v="2759712.3299794244"/>
    <n v="330643.50635802455"/>
    <n v="3.8641711229946525"/>
    <s v="Smart Watch"/>
    <s v="Electronics"/>
    <s v="Electronics"/>
    <s v="Electronics"/>
    <s v="Electronics"/>
    <n v="17"/>
    <s v="Electronics"/>
    <m/>
    <n v="2023"/>
    <x v="4"/>
    <n v="30"/>
    <n v="5"/>
    <s v="Weekday"/>
    <m/>
  </r>
  <r>
    <s v="WEB-7315"/>
    <d v="2024-10-02T00:00:00"/>
    <s v="Simran Sharma"/>
    <s v="Bengaluru"/>
    <s v="Electronics"/>
    <s v="Bluetooth Speaker"/>
    <n v="1"/>
    <n v="459.62"/>
    <s v="Credit Card"/>
    <s v="Delivered"/>
    <n v="1"/>
    <n v="459.62"/>
    <m/>
    <m/>
    <m/>
    <m/>
    <m/>
    <m/>
    <s v="Completed"/>
    <s v="No"/>
    <s v="No"/>
    <m/>
    <n v="567"/>
    <n v="440"/>
    <n v="2759712.3299794244"/>
    <n v="330643.50635802455"/>
    <n v="3.8641711229946525"/>
    <s v="Bluetooth Speaker"/>
    <s v="Electronics"/>
    <s v="Electronics"/>
    <s v="Electronics"/>
    <s v="Electronics"/>
    <n v="48"/>
    <s v="Electronics"/>
    <m/>
    <n v="2024"/>
    <x v="8"/>
    <n v="2"/>
    <n v="4"/>
    <s v="Weekday"/>
    <m/>
  </r>
  <r>
    <s v="WEB-8673"/>
    <d v="2023-11-26T00:00:00"/>
    <s v="Vikram Kapoor"/>
    <s v="Kolkata"/>
    <s v="Beauty"/>
    <s v="Perfume 50Ml"/>
    <n v="2"/>
    <n v="112.79"/>
    <s v="Debit Card"/>
    <s v="Delivered"/>
    <n v="2"/>
    <n v="225.58"/>
    <m/>
    <m/>
    <m/>
    <m/>
    <m/>
    <m/>
    <s v="Completed"/>
    <s v="No"/>
    <s v="No"/>
    <m/>
    <n v="590"/>
    <n v="451"/>
    <n v="1098537.4901531704"/>
    <n v="96724.388030634553"/>
    <n v="3.9001122334455669"/>
    <s v="Perfume 50Ml"/>
    <s v="Beauty"/>
    <s v="Beauty"/>
    <s v="Beauty"/>
    <s v="Beauty"/>
    <n v="18"/>
    <s v="Beauty"/>
    <m/>
    <n v="2023"/>
    <x v="3"/>
    <n v="26"/>
    <n v="1"/>
    <s v="Weekday"/>
    <m/>
  </r>
  <r>
    <s v="WEB-8906"/>
    <d v="2025-02-25T00:00:00"/>
    <s v="Simran Pillai"/>
    <s v="Ahmedabad"/>
    <s v="Beauty"/>
    <s v="Perfume 50Ml"/>
    <n v="2"/>
    <n v="1087.94"/>
    <s v="Cash On Delivery"/>
    <s v="Delivered"/>
    <n v="5"/>
    <n v="2175.88"/>
    <m/>
    <m/>
    <m/>
    <m/>
    <m/>
    <m/>
    <s v="Completed"/>
    <s v="Yes"/>
    <s v="No"/>
    <m/>
    <n v="589"/>
    <n v="426"/>
    <n v="1098537.4901531704"/>
    <n v="96724.388030634553"/>
    <n v="3.9001122334455669"/>
    <s v="Perfume 50Ml"/>
    <s v="Beauty"/>
    <s v="Beauty"/>
    <s v="Beauty"/>
    <s v="Beauty"/>
    <n v="18"/>
    <s v="Beauty"/>
    <m/>
    <n v="2025"/>
    <x v="0"/>
    <n v="25"/>
    <n v="3"/>
    <s v="Weekday"/>
    <m/>
  </r>
  <r>
    <s v="WEB-5216"/>
    <d v="2024-01-05T00:00:00"/>
    <s v="Vikram Kapoor"/>
    <s v="Chennai"/>
    <s v="Fashion"/>
    <s v="Denim Jeans"/>
    <n v="1"/>
    <n v="709.17"/>
    <s v="Upi"/>
    <s v="Delivered"/>
    <n v="4"/>
    <n v="709.17"/>
    <m/>
    <m/>
    <m/>
    <m/>
    <m/>
    <m/>
    <s v="Completed"/>
    <s v="No"/>
    <s v="No"/>
    <m/>
    <n v="558"/>
    <n v="430"/>
    <n v="1892867.2841657216"/>
    <n v="199432.98236095349"/>
    <n v="3.8949824970828471"/>
    <s v="Denim Jeans"/>
    <s v="Fashion"/>
    <s v="Fashion"/>
    <s v="Fashion"/>
    <s v="Fashion"/>
    <n v="6"/>
    <s v="Fashion"/>
    <m/>
    <n v="2024"/>
    <x v="5"/>
    <n v="5"/>
    <n v="6"/>
    <s v="Weekday"/>
    <m/>
  </r>
  <r>
    <s v="WEB-5569"/>
    <d v="2023-10-05T00:00:00"/>
    <s v="Sanjay Singh"/>
    <s v="Bengaluru"/>
    <s v="Fashion"/>
    <s v="Denim Jeans"/>
    <n v="2"/>
    <n v="2192.94"/>
    <s v="Upi"/>
    <s v="Returned"/>
    <n v="4"/>
    <n v="4385.88"/>
    <m/>
    <m/>
    <m/>
    <m/>
    <m/>
    <m/>
    <s v="Completed"/>
    <s v="No"/>
    <s v="No"/>
    <m/>
    <n v="567"/>
    <n v="440"/>
    <n v="1892867.2841657216"/>
    <n v="199432.98236095349"/>
    <n v="3.8949824970828471"/>
    <s v="Denim Jeans"/>
    <s v="Fashion"/>
    <s v="Fashion"/>
    <s v="Fashion"/>
    <s v="Fashion"/>
    <n v="6"/>
    <s v="Fashion"/>
    <m/>
    <n v="2023"/>
    <x v="8"/>
    <n v="5"/>
    <n v="5"/>
    <s v="Weekday"/>
    <m/>
  </r>
  <r>
    <s v="WEB-5565"/>
    <d v="2024-06-16T00:00:00"/>
    <s v="Simran Sharma"/>
    <s v="Mumbai"/>
    <s v="Home &amp; Kitchen"/>
    <s v="Non-Stick Pan"/>
    <n v="1"/>
    <n v="1998.32"/>
    <s v="Upi"/>
    <s v="Delivered"/>
    <n v="3"/>
    <n v="1998.32"/>
    <m/>
    <m/>
    <m/>
    <m/>
    <m/>
    <m/>
    <s v="Completed"/>
    <s v="Yes"/>
    <s v="No"/>
    <m/>
    <n v="619"/>
    <n v="468"/>
    <n v="1463424.4009529033"/>
    <n v="118285.78776560788"/>
    <n v="3.8140589569160999"/>
    <s v="Non-Stick Pan"/>
    <s v="Home &amp; Kitchen"/>
    <s v="Home &amp; Kitchen"/>
    <s v="Home &amp; Kitchen"/>
    <s v="Home &amp; Kitchen"/>
    <n v="7"/>
    <s v="Home &amp; Kitchen"/>
    <m/>
    <n v="2024"/>
    <x v="11"/>
    <n v="16"/>
    <n v="1"/>
    <s v="Weekday"/>
    <m/>
  </r>
  <r>
    <s v="WEB-8091"/>
    <d v="2023-11-19T00:00:00"/>
    <s v="Karan Reddy"/>
    <s v="Delhi"/>
    <s v="Home &amp; Kitchen"/>
    <s v="Storage Box"/>
    <n v="2"/>
    <n v="990.55"/>
    <s v="Cash On Delivery"/>
    <s v="Delivered"/>
    <n v="5"/>
    <n v="1981.1"/>
    <m/>
    <m/>
    <m/>
    <m/>
    <m/>
    <m/>
    <s v="Completed"/>
    <s v="Yes"/>
    <s v="No"/>
    <m/>
    <n v="573"/>
    <n v="450"/>
    <n v="1463424.4009529033"/>
    <n v="118285.78776560788"/>
    <n v="3.8140589569160999"/>
    <s v="Storage Box"/>
    <s v="Home &amp; Kitchen"/>
    <s v="Home &amp; Kitchen"/>
    <s v="Home &amp; Kitchen"/>
    <s v="Home &amp; Kitchen"/>
    <n v="8"/>
    <s v="Home &amp; Kitchen"/>
    <m/>
    <n v="2023"/>
    <x v="3"/>
    <n v="19"/>
    <n v="1"/>
    <s v="Weekday"/>
    <m/>
  </r>
  <r>
    <s v="WEB-9305"/>
    <d v="2025-01-24T00:00:00"/>
    <s v="Ishaan Kumar"/>
    <s v="Hyderabad"/>
    <s v="Fashion"/>
    <s v="Running Shoes"/>
    <n v="1"/>
    <n v="599.20000000000005"/>
    <s v="Net Banking"/>
    <s v="Delivered"/>
    <m/>
    <n v="599.20000000000005"/>
    <m/>
    <m/>
    <m/>
    <m/>
    <m/>
    <m/>
    <s v="Completed"/>
    <s v="No"/>
    <s v="No"/>
    <m/>
    <n v="559"/>
    <n v="408"/>
    <n v="1892867.2841657216"/>
    <n v="199432.98236095349"/>
    <n v="3.8949824970828471"/>
    <s v="Running Shoes"/>
    <s v="Fashion"/>
    <s v="Fashion"/>
    <s v="Fashion"/>
    <s v="Fashion"/>
    <n v="45"/>
    <s v="Fashion"/>
    <m/>
    <n v="2025"/>
    <x v="5"/>
    <n v="24"/>
    <n v="6"/>
    <s v="Weekday"/>
    <m/>
  </r>
  <r>
    <s v="WEB-7355"/>
    <d v="2024-01-05T00:00:00"/>
    <s v="Vikram Khan"/>
    <s v="Ahmedabad"/>
    <s v="Books"/>
    <s v="Notebook Set"/>
    <n v="1"/>
    <n v="713.06"/>
    <s v="Net Banking"/>
    <s v="Delivered"/>
    <n v="4"/>
    <n v="713.06"/>
    <m/>
    <m/>
    <m/>
    <m/>
    <m/>
    <m/>
    <s v="Completed"/>
    <s v="No"/>
    <s v="No"/>
    <m/>
    <n v="589"/>
    <n v="426"/>
    <n v="594714.6477588166"/>
    <n v="60882.938065984097"/>
    <n v="3.804733727810651"/>
    <s v="Notebook Set"/>
    <s v="Books"/>
    <s v="Books"/>
    <s v="Books"/>
    <s v="Books"/>
    <n v="20"/>
    <s v="Books"/>
    <m/>
    <n v="2024"/>
    <x v="5"/>
    <n v="5"/>
    <n v="6"/>
    <s v="Weekday"/>
    <m/>
  </r>
  <r>
    <s v="WEB-8113"/>
    <d v="2024-12-27T00:00:00"/>
    <s v="Vivaan Patel"/>
    <s v="Delhi"/>
    <s v="Beauty"/>
    <s v="Shampoo 200Ml"/>
    <n v="1"/>
    <n v="690.03"/>
    <s v="Cash On Delivery"/>
    <s v="Delivered"/>
    <n v="3"/>
    <n v="690.03"/>
    <m/>
    <m/>
    <m/>
    <m/>
    <m/>
    <m/>
    <s v="Completed"/>
    <s v="No"/>
    <s v="No"/>
    <m/>
    <n v="573"/>
    <n v="450"/>
    <n v="1098537.4901531704"/>
    <n v="96724.388030634553"/>
    <n v="3.9001122334455669"/>
    <s v="Shampoo 200Ml"/>
    <s v="Beauty"/>
    <s v="Beauty"/>
    <s v="Beauty"/>
    <s v="Beauty"/>
    <n v="64"/>
    <s v="Beauty"/>
    <m/>
    <n v="2024"/>
    <x v="10"/>
    <n v="27"/>
    <n v="6"/>
    <s v="Weekday"/>
    <m/>
  </r>
  <r>
    <s v="WEB-5848"/>
    <d v="2025-05-04T00:00:00"/>
    <s v="Tanya Verma"/>
    <s v="Hyderabad"/>
    <s v="Beauty"/>
    <s v="Perfume 50Ml"/>
    <n v="2"/>
    <n v="1356.58"/>
    <s v="Debit Card"/>
    <s v="Pending"/>
    <n v="3"/>
    <n v="2713.16"/>
    <m/>
    <m/>
    <m/>
    <m/>
    <m/>
    <m/>
    <s v="Pending"/>
    <s v="No"/>
    <s v="Yes"/>
    <m/>
    <n v="559"/>
    <n v="408"/>
    <n v="1098537.4901531704"/>
    <n v="96724.388030634553"/>
    <n v="3.9001122334455669"/>
    <s v="Perfume 50Ml"/>
    <s v="Beauty"/>
    <s v="Beauty"/>
    <s v="Beauty"/>
    <s v="Beauty"/>
    <n v="18"/>
    <s v="Beauty"/>
    <m/>
    <n v="2025"/>
    <x v="6"/>
    <n v="4"/>
    <n v="1"/>
    <s v="Weekday"/>
    <m/>
  </r>
  <r>
    <s v="WEB-5860"/>
    <d v="2023-11-08T00:00:00"/>
    <s v="Tanya Reddy"/>
    <s v="Bengaluru"/>
    <s v="Beauty"/>
    <s v="Face Cream"/>
    <n v="1"/>
    <n v="776.35"/>
    <s v="Debit Card"/>
    <s v="Delivered"/>
    <n v="4"/>
    <n v="776.35"/>
    <m/>
    <m/>
    <m/>
    <m/>
    <m/>
    <m/>
    <s v="Completed"/>
    <s v="No"/>
    <s v="No"/>
    <m/>
    <n v="567"/>
    <n v="440"/>
    <n v="1098537.4901531704"/>
    <n v="96724.388030634553"/>
    <n v="3.9001122334455669"/>
    <s v="Face Cream"/>
    <s v="Beauty"/>
    <s v="Beauty"/>
    <s v="Beauty"/>
    <s v="Beauty"/>
    <n v="80"/>
    <s v="Beauty"/>
    <m/>
    <n v="2023"/>
    <x v="3"/>
    <n v="8"/>
    <n v="4"/>
    <s v="Weekday"/>
    <m/>
  </r>
  <r>
    <s v="WEB-5332"/>
    <d v="2024-02-26T00:00:00"/>
    <s v="Arjun Joshi"/>
    <s v="Mumbai"/>
    <s v="Home &amp; Kitchen"/>
    <s v="Table Lamp"/>
    <n v="1"/>
    <n v="430.51"/>
    <s v="Debit Card"/>
    <s v="Cancelled"/>
    <n v="1"/>
    <n v="430.51"/>
    <m/>
    <m/>
    <m/>
    <m/>
    <m/>
    <m/>
    <s v="Lost Sale"/>
    <s v="No"/>
    <s v="Yes"/>
    <m/>
    <n v="619"/>
    <n v="468"/>
    <n v="1463424.4009529033"/>
    <n v="118285.78776560788"/>
    <n v="3.8140589569160999"/>
    <s v="Table Lamp"/>
    <s v="Home &amp; Kitchen"/>
    <s v="Home &amp; Kitchen"/>
    <s v="Home &amp; Kitchen"/>
    <s v="Home &amp; Kitchen"/>
    <n v="32"/>
    <s v="Home &amp; Kitchen"/>
    <m/>
    <n v="2024"/>
    <x v="0"/>
    <n v="26"/>
    <n v="2"/>
    <s v="Weekday"/>
    <m/>
  </r>
  <r>
    <s v="WEB-6979"/>
    <d v="2023-08-07T00:00:00"/>
    <s v="Arjun Gupta"/>
    <s v="Mumbai"/>
    <s v="Beauty"/>
    <s v="Perfume 50Ml"/>
    <n v="1"/>
    <n v="170.16"/>
    <s v="Credit Card"/>
    <s v="Returned"/>
    <n v="3"/>
    <n v="170.16"/>
    <m/>
    <m/>
    <m/>
    <m/>
    <m/>
    <m/>
    <s v="Completed"/>
    <s v="No"/>
    <s v="No"/>
    <m/>
    <n v="619"/>
    <n v="468"/>
    <n v="1098537.4901531704"/>
    <n v="96724.388030634553"/>
    <n v="3.9001122334455669"/>
    <s v="Perfume 50Ml"/>
    <s v="Beauty"/>
    <s v="Beauty"/>
    <s v="Beauty"/>
    <s v="Beauty"/>
    <n v="18"/>
    <s v="Beauty"/>
    <m/>
    <n v="2023"/>
    <x v="9"/>
    <n v="7"/>
    <n v="2"/>
    <s v="Weekend"/>
    <m/>
  </r>
  <r>
    <s v="WEB-8593"/>
    <d v="2024-03-21T00:00:00"/>
    <s v="Tanya Verma"/>
    <s v="Hyderabad"/>
    <s v="Home &amp; Kitchen"/>
    <s v="Table Lamp"/>
    <n v="3"/>
    <n v="1738.19"/>
    <s v="Upi"/>
    <s v="Delivered"/>
    <n v="4"/>
    <n v="5214.57"/>
    <m/>
    <m/>
    <m/>
    <m/>
    <m/>
    <m/>
    <s v="Completed"/>
    <s v="Yes"/>
    <s v="No"/>
    <m/>
    <n v="559"/>
    <n v="408"/>
    <n v="1463424.4009529033"/>
    <n v="118285.78776560788"/>
    <n v="3.8140589569160999"/>
    <s v="Table Lamp"/>
    <s v="Home &amp; Kitchen"/>
    <s v="Home &amp; Kitchen"/>
    <s v="Home &amp; Kitchen"/>
    <s v="Home &amp; Kitchen"/>
    <n v="32"/>
    <s v="Home &amp; Kitchen"/>
    <m/>
    <n v="2024"/>
    <x v="4"/>
    <n v="21"/>
    <n v="5"/>
    <s v="Weekday"/>
    <m/>
  </r>
  <r>
    <s v="WEB-6733"/>
    <d v="2023-08-04T00:00:00"/>
    <s v="Arjun Kumar"/>
    <s v="Delhi"/>
    <s v="Electronics"/>
    <s v="Smart Watch"/>
    <n v="3"/>
    <n v="1920.67"/>
    <s v="Cash On Delivery"/>
    <s v="Delivered"/>
    <n v="5"/>
    <n v="5762.01"/>
    <m/>
    <m/>
    <m/>
    <m/>
    <m/>
    <m/>
    <s v="Completed"/>
    <s v="Yes"/>
    <s v="No"/>
    <m/>
    <n v="573"/>
    <n v="450"/>
    <n v="2759712.3299794244"/>
    <n v="330643.50635802455"/>
    <n v="3.8641711229946525"/>
    <s v="Smart Watch"/>
    <s v="Electronics"/>
    <s v="Electronics"/>
    <s v="Electronics"/>
    <s v="Electronics"/>
    <n v="17"/>
    <s v="Electronics"/>
    <m/>
    <n v="2023"/>
    <x v="9"/>
    <n v="4"/>
    <n v="6"/>
    <s v="Weekday"/>
    <m/>
  </r>
  <r>
    <s v="WEB-5198"/>
    <d v="2024-11-27T00:00:00"/>
    <s v="Karan Patel"/>
    <s v="Pune"/>
    <s v="Beauty"/>
    <s v="Face Cream"/>
    <n v="1"/>
    <n v="1379.87"/>
    <s v="Credit Card"/>
    <s v="Delivered"/>
    <n v="4"/>
    <n v="1379.87"/>
    <m/>
    <m/>
    <m/>
    <m/>
    <m/>
    <m/>
    <s v="Completed"/>
    <s v="Yes"/>
    <s v="No"/>
    <m/>
    <n v="595"/>
    <n v="444"/>
    <n v="1098537.4901531704"/>
    <n v="96724.388030634553"/>
    <n v="3.9001122334455669"/>
    <s v="Face Cream"/>
    <s v="Beauty"/>
    <s v="Beauty"/>
    <s v="Beauty"/>
    <s v="Beauty"/>
    <n v="80"/>
    <s v="Beauty"/>
    <m/>
    <n v="2024"/>
    <x v="3"/>
    <n v="27"/>
    <n v="4"/>
    <s v="Weekday"/>
    <m/>
  </r>
  <r>
    <s v="WEB-8602"/>
    <d v="2025-06-21T00:00:00"/>
    <s v="Ishaan Das"/>
    <s v="Pune"/>
    <s v="Electronics"/>
    <s v="Wireless Earbuds"/>
    <n v="1"/>
    <n v="2229.98"/>
    <s v="Upi"/>
    <s v="Delivered"/>
    <n v="4"/>
    <n v="2229.98"/>
    <m/>
    <m/>
    <m/>
    <m/>
    <m/>
    <m/>
    <s v="Completed"/>
    <s v="Yes"/>
    <s v="No"/>
    <m/>
    <n v="595"/>
    <n v="444"/>
    <n v="2759712.3299794244"/>
    <n v="330643.50635802455"/>
    <n v="3.8641711229946525"/>
    <s v="Wireless Earbuds"/>
    <s v="Electronics"/>
    <s v="Electronics"/>
    <s v="Electronics"/>
    <s v="Electronics"/>
    <n v="12"/>
    <s v="Electronics"/>
    <m/>
    <n v="2025"/>
    <x v="11"/>
    <n v="21"/>
    <n v="7"/>
    <s v="Weekday"/>
    <m/>
  </r>
  <r>
    <s v="WEB-8082"/>
    <d v="2023-06-16T00:00:00"/>
    <s v="Aarav Nair"/>
    <s v="Mumbai"/>
    <s v="Beauty"/>
    <s v="Perfume 50Ml"/>
    <n v="2"/>
    <n v="551.69000000000005"/>
    <s v="Unknown"/>
    <s v="Delivered"/>
    <n v="5"/>
    <n v="1103.3800000000001"/>
    <m/>
    <m/>
    <m/>
    <m/>
    <m/>
    <m/>
    <s v="Completed"/>
    <s v="Yes"/>
    <s v="No"/>
    <m/>
    <n v="619"/>
    <n v="468"/>
    <n v="1098537.4901531704"/>
    <n v="96724.388030634553"/>
    <n v="3.9001122334455669"/>
    <s v="Perfume 50Ml"/>
    <s v="Beauty"/>
    <s v="Beauty"/>
    <s v="Beauty"/>
    <s v="Beauty"/>
    <n v="18"/>
    <s v="Beauty"/>
    <m/>
    <n v="2023"/>
    <x v="11"/>
    <n v="16"/>
    <n v="6"/>
    <s v="Weekday"/>
    <m/>
  </r>
  <r>
    <s v="WEB-5966"/>
    <d v="2024-08-24T00:00:00"/>
    <s v="Aarav Khan"/>
    <s v="Hyderabad"/>
    <s v="Home &amp; Kitchen"/>
    <s v="Table Lamp"/>
    <n v="1"/>
    <n v="1713.95"/>
    <s v="Debit Card"/>
    <s v="Delivered"/>
    <n v="4"/>
    <n v="1713.95"/>
    <m/>
    <m/>
    <m/>
    <m/>
    <m/>
    <m/>
    <s v="Completed"/>
    <s v="Yes"/>
    <s v="No"/>
    <m/>
    <n v="559"/>
    <n v="408"/>
    <n v="1463424.4009529033"/>
    <n v="118285.78776560788"/>
    <n v="3.8140589569160999"/>
    <s v="Table Lamp"/>
    <s v="Home &amp; Kitchen"/>
    <s v="Home &amp; Kitchen"/>
    <s v="Home &amp; Kitchen"/>
    <s v="Home &amp; Kitchen"/>
    <n v="32"/>
    <s v="Home &amp; Kitchen"/>
    <m/>
    <n v="2024"/>
    <x v="9"/>
    <n v="24"/>
    <n v="7"/>
    <s v="Weekday"/>
    <m/>
  </r>
  <r>
    <s v="WEB-7117"/>
    <d v="2024-06-26T00:00:00"/>
    <s v="Ishaan Khan"/>
    <s v="Pune"/>
    <s v="Electronics"/>
    <s v="Wireless Earbuds"/>
    <n v="2"/>
    <n v="1791.78"/>
    <s v="Credit Card"/>
    <s v="Returned"/>
    <n v="4"/>
    <n v="3583.56"/>
    <m/>
    <m/>
    <m/>
    <m/>
    <m/>
    <m/>
    <s v="Completed"/>
    <s v="No"/>
    <s v="No"/>
    <m/>
    <n v="595"/>
    <n v="444"/>
    <n v="2759712.3299794244"/>
    <n v="330643.50635802455"/>
    <n v="3.8641711229946525"/>
    <s v="Wireless Earbuds"/>
    <s v="Electronics"/>
    <s v="Electronics"/>
    <s v="Electronics"/>
    <s v="Electronics"/>
    <n v="12"/>
    <s v="Electronics"/>
    <m/>
    <n v="2024"/>
    <x v="11"/>
    <n v="26"/>
    <n v="4"/>
    <s v="Weekday"/>
    <m/>
  </r>
  <r>
    <s v="WEB-7142"/>
    <d v="2024-12-21T00:00:00"/>
    <s v="Saanvi Das"/>
    <s v="Bengaluru"/>
    <s v="Home &amp; Kitchen"/>
    <s v="Storage Box"/>
    <n v="1"/>
    <n v="1398.74"/>
    <s v="Net Banking"/>
    <s v="Delivered"/>
    <n v="3"/>
    <n v="1398.74"/>
    <m/>
    <m/>
    <m/>
    <m/>
    <m/>
    <m/>
    <s v="Completed"/>
    <s v="Yes"/>
    <s v="No"/>
    <m/>
    <n v="567"/>
    <n v="440"/>
    <n v="1463424.4009529033"/>
    <n v="118285.78776560788"/>
    <n v="3.8140589569160999"/>
    <s v="Storage Box"/>
    <s v="Home &amp; Kitchen"/>
    <s v="Home &amp; Kitchen"/>
    <s v="Home &amp; Kitchen"/>
    <s v="Home &amp; Kitchen"/>
    <n v="8"/>
    <s v="Home &amp; Kitchen"/>
    <m/>
    <n v="2024"/>
    <x v="10"/>
    <n v="21"/>
    <n v="7"/>
    <s v="Weekday"/>
    <m/>
  </r>
  <r>
    <s v="WEB-6491"/>
    <d v="2025-03-29T00:00:00"/>
    <s v="Sanjay Singh"/>
    <s v="Ahmedabad"/>
    <s v="Electronics"/>
    <s v="Wireless Earbuds"/>
    <n v="1"/>
    <n v="2679.4"/>
    <s v="Net Banking"/>
    <s v="Pending"/>
    <n v="3"/>
    <n v="2679.4"/>
    <m/>
    <m/>
    <m/>
    <m/>
    <m/>
    <m/>
    <s v="Pending"/>
    <s v="No"/>
    <s v="Yes"/>
    <m/>
    <n v="589"/>
    <n v="426"/>
    <n v="2759712.3299794244"/>
    <n v="330643.50635802455"/>
    <n v="3.8641711229946525"/>
    <s v="Wireless Earbuds"/>
    <s v="Electronics"/>
    <s v="Electronics"/>
    <s v="Electronics"/>
    <s v="Electronics"/>
    <n v="12"/>
    <s v="Electronics"/>
    <m/>
    <n v="2025"/>
    <x v="4"/>
    <n v="29"/>
    <n v="7"/>
    <s v="Weekday"/>
    <m/>
  </r>
  <r>
    <s v="WEB-7620"/>
    <d v="2023-12-16T00:00:00"/>
    <s v="Simran Sharma"/>
    <s v="Chennai"/>
    <s v="Home &amp; Kitchen"/>
    <s v="Led Bulb Pack"/>
    <n v="2"/>
    <n v="1010.33"/>
    <s v="Cash On Delivery"/>
    <s v="Delivered"/>
    <n v="2"/>
    <n v="2020.66"/>
    <m/>
    <m/>
    <m/>
    <m/>
    <m/>
    <m/>
    <s v="Completed"/>
    <s v="Yes"/>
    <s v="No"/>
    <m/>
    <n v="558"/>
    <n v="430"/>
    <n v="1463424.4009529033"/>
    <n v="118285.78776560788"/>
    <n v="3.8140589569160999"/>
    <s v="Led Bulb Pack"/>
    <s v="Home &amp; Kitchen"/>
    <s v="Home &amp; Kitchen"/>
    <s v="Home &amp; Kitchen"/>
    <s v="Home &amp; Kitchen"/>
    <n v="76"/>
    <s v="Home &amp; Kitchen"/>
    <m/>
    <n v="2023"/>
    <x v="10"/>
    <n v="16"/>
    <n v="7"/>
    <s v="Weekday"/>
    <m/>
  </r>
  <r>
    <s v="WEB-8623"/>
    <d v="2023-08-24T00:00:00"/>
    <s v="Aarav Singh"/>
    <s v="Chennai"/>
    <s v="Fashion"/>
    <s v="Women'S Kurti"/>
    <n v="1"/>
    <n v="2254.96"/>
    <s v="Unknown"/>
    <s v="Delivered"/>
    <n v="4"/>
    <n v="2254.96"/>
    <m/>
    <m/>
    <m/>
    <m/>
    <m/>
    <m/>
    <s v="Completed"/>
    <s v="Yes"/>
    <s v="No"/>
    <m/>
    <n v="558"/>
    <n v="430"/>
    <n v="1892867.2841657216"/>
    <n v="199432.98236095349"/>
    <n v="3.8949824970828471"/>
    <s v="Women'S Kurti"/>
    <s v="Fashion"/>
    <s v="Fashion"/>
    <s v="Fashion"/>
    <s v="Fashion"/>
    <n v="15"/>
    <s v="Fashion"/>
    <m/>
    <n v="2023"/>
    <x v="9"/>
    <n v="24"/>
    <n v="5"/>
    <s v="Weekday"/>
    <m/>
  </r>
  <r>
    <s v="WEB-7074"/>
    <d v="2025-03-12T00:00:00"/>
    <s v="Sanjay Reddy"/>
    <s v="Delhi"/>
    <s v="Beauty"/>
    <s v="Lipstick"/>
    <n v="1"/>
    <n v="116.27"/>
    <s v="Debit Card"/>
    <s v="Delivered"/>
    <n v="5"/>
    <n v="116.27"/>
    <m/>
    <m/>
    <m/>
    <m/>
    <m/>
    <m/>
    <s v="Completed"/>
    <s v="No"/>
    <s v="No"/>
    <m/>
    <n v="573"/>
    <n v="450"/>
    <n v="1098537.4901531704"/>
    <n v="96724.388030634553"/>
    <n v="3.9001122334455669"/>
    <s v="Lipstick"/>
    <s v="Beauty"/>
    <s v="Beauty"/>
    <s v="Beauty"/>
    <s v="Beauty"/>
    <n v="10"/>
    <s v="Beauty"/>
    <m/>
    <n v="2025"/>
    <x v="4"/>
    <n v="12"/>
    <n v="4"/>
    <s v="Weekday"/>
    <m/>
  </r>
  <r>
    <s v="WEB-6863"/>
    <d v="2024-03-05T00:00:00"/>
    <s v="Karan Khan"/>
    <s v="Ahmedabad"/>
    <s v="Fashion"/>
    <s v="Sunglasses"/>
    <n v="1"/>
    <n v="1522.31"/>
    <s v="Credit Card"/>
    <s v="Delivered"/>
    <n v="3"/>
    <n v="1522.31"/>
    <m/>
    <m/>
    <m/>
    <m/>
    <m/>
    <m/>
    <s v="Completed"/>
    <s v="Yes"/>
    <s v="No"/>
    <m/>
    <n v="589"/>
    <n v="426"/>
    <n v="1892867.2841657216"/>
    <n v="199432.98236095349"/>
    <n v="3.8949824970828471"/>
    <s v="Sunglasses"/>
    <s v="Fashion"/>
    <s v="Fashion"/>
    <s v="Fashion"/>
    <s v="Fashion"/>
    <n v="53"/>
    <s v="Fashion"/>
    <m/>
    <n v="2024"/>
    <x v="4"/>
    <n v="5"/>
    <n v="3"/>
    <s v="Weekday"/>
    <m/>
  </r>
  <r>
    <s v="WEB-6940"/>
    <d v="2024-11-11T00:00:00"/>
    <s v="Aditya Iyer"/>
    <s v="Ahmedabad"/>
    <s v="Home &amp; Kitchen"/>
    <s v="Water Bottle"/>
    <n v="1"/>
    <n v="1585.79"/>
    <s v="Debit Card"/>
    <s v="Returned"/>
    <n v="5"/>
    <n v="1585.79"/>
    <m/>
    <m/>
    <m/>
    <m/>
    <m/>
    <m/>
    <s v="Completed"/>
    <s v="No"/>
    <s v="No"/>
    <m/>
    <n v="589"/>
    <n v="426"/>
    <n v="1463424.4009529033"/>
    <n v="118285.78776560788"/>
    <n v="3.8140589569160999"/>
    <s v="Water Bottle"/>
    <s v="Home &amp; Kitchen"/>
    <s v="Home &amp; Kitchen"/>
    <s v="Home &amp; Kitchen"/>
    <s v="Home &amp; Kitchen"/>
    <n v="2"/>
    <s v="Home &amp; Kitchen"/>
    <m/>
    <n v="2024"/>
    <x v="3"/>
    <n v="11"/>
    <n v="2"/>
    <s v="Weekday"/>
    <m/>
  </r>
  <r>
    <s v="WEB-8759"/>
    <d v="2023-07-22T00:00:00"/>
    <s v="Ananya Iyer"/>
    <s v="Chennai"/>
    <s v="Fashion"/>
    <s v="Women'S Kurti"/>
    <n v="2"/>
    <n v="1664.93"/>
    <s v="Upi"/>
    <s v="Delivered"/>
    <n v="5"/>
    <n v="3329.86"/>
    <m/>
    <m/>
    <m/>
    <m/>
    <m/>
    <m/>
    <s v="Completed"/>
    <s v="Yes"/>
    <s v="No"/>
    <m/>
    <n v="558"/>
    <n v="430"/>
    <n v="1892867.2841657216"/>
    <n v="199432.98236095349"/>
    <n v="3.8949824970828471"/>
    <s v="Women'S Kurti"/>
    <s v="Fashion"/>
    <s v="Fashion"/>
    <s v="Fashion"/>
    <s v="Fashion"/>
    <n v="15"/>
    <s v="Fashion"/>
    <m/>
    <n v="2023"/>
    <x v="2"/>
    <n v="22"/>
    <n v="7"/>
    <s v="Weekday"/>
    <m/>
  </r>
  <r>
    <s v="WEB-9359"/>
    <d v="2023-05-06T00:00:00"/>
    <s v="Ishaan Rao"/>
    <s v="Kolkata"/>
    <s v="Fashion"/>
    <s v="Men'S T-Shirt"/>
    <n v="1"/>
    <n v="2386.0300000000002"/>
    <s v="Debit Card"/>
    <s v="Delivered"/>
    <n v="5"/>
    <n v="2386.0300000000002"/>
    <m/>
    <m/>
    <m/>
    <m/>
    <m/>
    <m/>
    <s v="Completed"/>
    <s v="Yes"/>
    <s v="No"/>
    <m/>
    <n v="590"/>
    <n v="451"/>
    <n v="1892867.2841657216"/>
    <n v="199432.98236095349"/>
    <n v="3.8949824970828471"/>
    <s v="Men'S T-Shirt"/>
    <s v="Fashion"/>
    <s v="Fashion"/>
    <s v="Fashion"/>
    <s v="Fashion"/>
    <n v="55"/>
    <s v="Fashion"/>
    <m/>
    <n v="2023"/>
    <x v="6"/>
    <n v="6"/>
    <n v="7"/>
    <s v="Weekday"/>
    <m/>
  </r>
  <r>
    <s v="WEB-5408"/>
    <d v="2023-01-31T00:00:00"/>
    <s v="Kavya Sharma"/>
    <s v="Chennai"/>
    <s v="Books"/>
    <s v="Self-Help Book"/>
    <n v="1"/>
    <n v="379.69"/>
    <s v="Unknown"/>
    <s v="Returned"/>
    <n v="3"/>
    <n v="379.69"/>
    <m/>
    <m/>
    <m/>
    <m/>
    <m/>
    <m/>
    <s v="Completed"/>
    <s v="No"/>
    <s v="No"/>
    <m/>
    <n v="558"/>
    <n v="430"/>
    <n v="594714.6477588166"/>
    <n v="60882.938065984097"/>
    <n v="3.804733727810651"/>
    <s v="Self-Help Book"/>
    <s v="Books"/>
    <s v="Books"/>
    <s v="Books"/>
    <s v="Books"/>
    <n v="19"/>
    <s v="Books"/>
    <m/>
    <n v="2023"/>
    <x v="5"/>
    <n v="31"/>
    <n v="3"/>
    <s v="Weekday"/>
    <m/>
  </r>
  <r>
    <s v="WEB-7858"/>
    <d v="2023-04-28T00:00:00"/>
    <s v="Sanjay Joshi"/>
    <s v="Chennai"/>
    <s v="Fashion"/>
    <s v="Women'S Kurti"/>
    <n v="1"/>
    <n v="865.24"/>
    <s v="Upi"/>
    <s v="Delivered"/>
    <n v="4"/>
    <n v="865.24"/>
    <m/>
    <m/>
    <m/>
    <m/>
    <m/>
    <m/>
    <s v="Completed"/>
    <s v="No"/>
    <s v="No"/>
    <m/>
    <n v="558"/>
    <n v="430"/>
    <n v="1892867.2841657216"/>
    <n v="199432.98236095349"/>
    <n v="3.8949824970828471"/>
    <s v="Women'S Kurti"/>
    <s v="Fashion"/>
    <s v="Fashion"/>
    <s v="Fashion"/>
    <s v="Fashion"/>
    <n v="15"/>
    <s v="Fashion"/>
    <m/>
    <n v="2023"/>
    <x v="7"/>
    <n v="28"/>
    <n v="6"/>
    <s v="Weekday"/>
    <m/>
  </r>
  <r>
    <s v="WEB-6540"/>
    <d v="2024-11-21T00:00:00"/>
    <s v="Aarav Gupta"/>
    <s v="Chennai"/>
    <s v="Home &amp; Kitchen"/>
    <s v="Non-Stick Pan"/>
    <n v="1"/>
    <n v="1359.24"/>
    <s v="Debit Card"/>
    <s v="Delivered"/>
    <n v="5"/>
    <n v="1359.24"/>
    <m/>
    <m/>
    <m/>
    <m/>
    <m/>
    <m/>
    <s v="Completed"/>
    <s v="Yes"/>
    <s v="No"/>
    <m/>
    <n v="558"/>
    <n v="430"/>
    <n v="1463424.4009529033"/>
    <n v="118285.78776560788"/>
    <n v="3.8140589569160999"/>
    <s v="Non-Stick Pan"/>
    <s v="Home &amp; Kitchen"/>
    <s v="Home &amp; Kitchen"/>
    <s v="Home &amp; Kitchen"/>
    <s v="Home &amp; Kitchen"/>
    <n v="7"/>
    <s v="Home &amp; Kitchen"/>
    <m/>
    <n v="2024"/>
    <x v="3"/>
    <n v="21"/>
    <n v="5"/>
    <s v="Weekday"/>
    <m/>
  </r>
  <r>
    <s v="WEB-6650"/>
    <d v="2024-10-13T00:00:00"/>
    <s v="Simran Gupta"/>
    <s v="Hyderabad"/>
    <s v="Home &amp; Kitchen"/>
    <s v="Led Bulb Pack"/>
    <n v="1"/>
    <n v="1397.38"/>
    <s v="Upi"/>
    <s v="Pending"/>
    <n v="4"/>
    <n v="1397.38"/>
    <m/>
    <m/>
    <m/>
    <m/>
    <m/>
    <m/>
    <s v="Pending"/>
    <s v="No"/>
    <s v="Yes"/>
    <m/>
    <n v="559"/>
    <n v="408"/>
    <n v="1463424.4009529033"/>
    <n v="118285.78776560788"/>
    <n v="3.8140589569160999"/>
    <s v="Led Bulb Pack"/>
    <s v="Home &amp; Kitchen"/>
    <s v="Home &amp; Kitchen"/>
    <s v="Home &amp; Kitchen"/>
    <s v="Home &amp; Kitchen"/>
    <n v="76"/>
    <s v="Home &amp; Kitchen"/>
    <m/>
    <n v="2024"/>
    <x v="8"/>
    <n v="13"/>
    <n v="1"/>
    <s v="Weekday"/>
    <m/>
  </r>
  <r>
    <s v="WEB-6510"/>
    <d v="2023-11-04T00:00:00"/>
    <s v="Ishaan Pillai"/>
    <s v="Chennai"/>
    <s v="Electronics"/>
    <s v="Bluetooth Speaker"/>
    <n v="1"/>
    <n v="2655.84"/>
    <s v="Debit Card"/>
    <s v="Cancelled"/>
    <n v="4"/>
    <n v="2655.84"/>
    <m/>
    <m/>
    <m/>
    <m/>
    <m/>
    <m/>
    <s v="Lost Sale"/>
    <s v="No"/>
    <s v="Yes"/>
    <m/>
    <n v="558"/>
    <n v="430"/>
    <n v="2759712.3299794244"/>
    <n v="330643.50635802455"/>
    <n v="3.8641711229946525"/>
    <s v="Bluetooth Speaker"/>
    <s v="Electronics"/>
    <s v="Electronics"/>
    <s v="Electronics"/>
    <s v="Electronics"/>
    <n v="48"/>
    <s v="Electronics"/>
    <m/>
    <n v="2023"/>
    <x v="3"/>
    <n v="4"/>
    <n v="7"/>
    <s v="Weekday"/>
    <m/>
  </r>
  <r>
    <s v="WEB-5241"/>
    <d v="2023-04-27T00:00:00"/>
    <s v="Riya Reddy"/>
    <s v="Kolkata"/>
    <s v="Beauty"/>
    <s v="Lipstick"/>
    <n v="3"/>
    <n v="506.21"/>
    <s v="Debit Card"/>
    <s v="Delivered"/>
    <n v="4"/>
    <n v="1518.6299999999999"/>
    <m/>
    <m/>
    <m/>
    <m/>
    <m/>
    <m/>
    <s v="Completed"/>
    <s v="Yes"/>
    <s v="No"/>
    <m/>
    <n v="590"/>
    <n v="451"/>
    <n v="1098537.4901531704"/>
    <n v="96724.388030634553"/>
    <n v="3.9001122334455669"/>
    <s v="Lipstick"/>
    <s v="Beauty"/>
    <s v="Beauty"/>
    <s v="Beauty"/>
    <s v="Beauty"/>
    <n v="10"/>
    <s v="Beauty"/>
    <m/>
    <n v="2023"/>
    <x v="7"/>
    <n v="27"/>
    <n v="5"/>
    <s v="Weekday"/>
    <m/>
  </r>
  <r>
    <s v="WEB-7323"/>
    <d v="2024-10-10T00:00:00"/>
    <s v="Vikram Rao"/>
    <s v="Bengaluru"/>
    <s v="Beauty"/>
    <s v="Perfume 50Ml"/>
    <n v="2"/>
    <n v="357.53"/>
    <s v="Credit Card"/>
    <s v="Delivered"/>
    <n v="5"/>
    <n v="715.06"/>
    <m/>
    <m/>
    <m/>
    <m/>
    <m/>
    <m/>
    <s v="Completed"/>
    <s v="No"/>
    <s v="No"/>
    <m/>
    <n v="567"/>
    <n v="440"/>
    <n v="1098537.4901531704"/>
    <n v="96724.388030634553"/>
    <n v="3.9001122334455669"/>
    <s v="Perfume 50Ml"/>
    <s v="Beauty"/>
    <s v="Beauty"/>
    <s v="Beauty"/>
    <s v="Beauty"/>
    <n v="18"/>
    <s v="Beauty"/>
    <m/>
    <n v="2024"/>
    <x v="8"/>
    <n v="10"/>
    <n v="5"/>
    <s v="Weekday"/>
    <m/>
  </r>
  <r>
    <s v="WEB-8524"/>
    <d v="2025-06-29T00:00:00"/>
    <s v="Neha Kapoor"/>
    <s v="Ahmedabad"/>
    <s v="Home &amp; Kitchen"/>
    <s v="Non-Stick Pan"/>
    <n v="1"/>
    <n v="1068.9477656078857"/>
    <s v="Upi"/>
    <s v="Pending"/>
    <n v="3"/>
    <n v="1068.9477656078857"/>
    <m/>
    <m/>
    <m/>
    <m/>
    <m/>
    <m/>
    <s v="Pending"/>
    <s v="No"/>
    <s v="Yes"/>
    <m/>
    <n v="589"/>
    <n v="426"/>
    <n v="1463424.4009529033"/>
    <n v="118285.78776560788"/>
    <n v="3.8140589569160999"/>
    <s v="Non-Stick Pan"/>
    <s v="Home &amp; Kitchen"/>
    <s v="Home &amp; Kitchen"/>
    <s v="Home &amp; Kitchen"/>
    <s v="Home &amp; Kitchen"/>
    <n v="7"/>
    <s v="Home &amp; Kitchen"/>
    <m/>
    <n v="2025"/>
    <x v="11"/>
    <n v="29"/>
    <n v="1"/>
    <s v="Weekday"/>
    <m/>
  </r>
  <r>
    <s v="WEB-6709"/>
    <d v="2024-12-29T00:00:00"/>
    <s v="Aarav Reddy"/>
    <s v="Mumbai"/>
    <s v="Books"/>
    <s v="Kids Story Book"/>
    <n v="3"/>
    <n v="556.48"/>
    <s v="Upi"/>
    <s v="Delivered"/>
    <n v="5"/>
    <n v="1669.44"/>
    <m/>
    <m/>
    <m/>
    <m/>
    <m/>
    <m/>
    <s v="Completed"/>
    <s v="Yes"/>
    <s v="No"/>
    <m/>
    <n v="619"/>
    <n v="468"/>
    <n v="594714.6477588166"/>
    <n v="60882.938065984097"/>
    <n v="3.804733727810651"/>
    <s v="Kids Story Book"/>
    <s v="Books"/>
    <s v="Books"/>
    <s v="Books"/>
    <s v="Books"/>
    <n v="23"/>
    <s v="Books"/>
    <m/>
    <n v="2024"/>
    <x v="10"/>
    <n v="29"/>
    <n v="1"/>
    <s v="Weekday"/>
    <m/>
  </r>
  <r>
    <s v="WEB-8556"/>
    <d v="2023-11-19T00:00:00"/>
    <s v="Pooja Verma"/>
    <s v="Ahmedabad"/>
    <s v="Books"/>
    <s v="Kids Story Book"/>
    <n v="3"/>
    <n v="542.19000000000005"/>
    <s v="Credit Card"/>
    <s v="Cancelled"/>
    <n v="5"/>
    <n v="1626.5700000000002"/>
    <m/>
    <m/>
    <m/>
    <m/>
    <m/>
    <m/>
    <s v="Lost Sale"/>
    <s v="No"/>
    <s v="Yes"/>
    <m/>
    <n v="589"/>
    <n v="426"/>
    <n v="594714.6477588166"/>
    <n v="60882.938065984097"/>
    <n v="3.804733727810651"/>
    <s v="Kids Story Book"/>
    <s v="Books"/>
    <s v="Books"/>
    <s v="Books"/>
    <s v="Books"/>
    <n v="23"/>
    <s v="Books"/>
    <m/>
    <n v="2023"/>
    <x v="3"/>
    <n v="19"/>
    <n v="1"/>
    <s v="Weekday"/>
    <m/>
  </r>
  <r>
    <s v="WEB-7434"/>
    <d v="2023-04-15T00:00:00"/>
    <s v="Sanjay Iyer"/>
    <s v="Bengaluru"/>
    <s v="Books"/>
    <s v="Cookbook"/>
    <n v="1"/>
    <n v="130.27000000000001"/>
    <s v="Cash On Delivery"/>
    <s v="Delivered"/>
    <n v="4"/>
    <n v="130.27000000000001"/>
    <m/>
    <m/>
    <m/>
    <m/>
    <m/>
    <m/>
    <s v="Completed"/>
    <s v="No"/>
    <s v="No"/>
    <m/>
    <n v="567"/>
    <n v="440"/>
    <n v="594714.6477588166"/>
    <n v="60882.938065984097"/>
    <n v="3.804733727810651"/>
    <s v="Cookbook"/>
    <s v="Books"/>
    <s v="Books"/>
    <s v="Books"/>
    <s v="Books"/>
    <n v="4"/>
    <s v="Books"/>
    <m/>
    <n v="2023"/>
    <x v="7"/>
    <n v="15"/>
    <n v="7"/>
    <s v="Weekday"/>
    <m/>
  </r>
  <r>
    <s v="WEB-6295"/>
    <d v="2024-12-06T00:00:00"/>
    <s v="Neha Khan"/>
    <s v="Hyderabad"/>
    <s v="Electronics"/>
    <s v="Bluetooth Speaker"/>
    <n v="2"/>
    <n v="1916.64"/>
    <s v="Credit Card"/>
    <s v="Delivered"/>
    <n v="4"/>
    <n v="3833.28"/>
    <m/>
    <m/>
    <m/>
    <m/>
    <m/>
    <m/>
    <s v="Completed"/>
    <s v="Yes"/>
    <s v="No"/>
    <m/>
    <n v="559"/>
    <n v="408"/>
    <n v="2759712.3299794244"/>
    <n v="330643.50635802455"/>
    <n v="3.8641711229946525"/>
    <s v="Bluetooth Speaker"/>
    <s v="Electronics"/>
    <s v="Electronics"/>
    <s v="Electronics"/>
    <s v="Electronics"/>
    <n v="48"/>
    <s v="Electronics"/>
    <m/>
    <n v="2024"/>
    <x v="10"/>
    <n v="6"/>
    <n v="6"/>
    <s v="Weekday"/>
    <m/>
  </r>
  <r>
    <s v="WEB-5709"/>
    <d v="2023-08-10T00:00:00"/>
    <s v="Sanjay Rao"/>
    <s v="Kolkata"/>
    <s v="Electronics"/>
    <s v="Wireless Earbuds"/>
    <n v="1"/>
    <n v="3104.68"/>
    <s v="Cash On Delivery"/>
    <s v="Returned"/>
    <n v="5"/>
    <n v="3104.68"/>
    <m/>
    <m/>
    <m/>
    <m/>
    <m/>
    <m/>
    <s v="Completed"/>
    <s v="No"/>
    <s v="No"/>
    <m/>
    <n v="590"/>
    <n v="451"/>
    <n v="2759712.3299794244"/>
    <n v="330643.50635802455"/>
    <n v="3.8641711229946525"/>
    <s v="Wireless Earbuds"/>
    <s v="Electronics"/>
    <s v="Electronics"/>
    <s v="Electronics"/>
    <s v="Electronics"/>
    <n v="12"/>
    <s v="Electronics"/>
    <m/>
    <n v="2023"/>
    <x v="9"/>
    <n v="10"/>
    <n v="5"/>
    <s v="Weekday"/>
    <m/>
  </r>
  <r>
    <s v="WEB-5588"/>
    <d v="2025-05-24T00:00:00"/>
    <s v="Ishaan Iyer"/>
    <s v="Delhi"/>
    <s v="Books"/>
    <s v="Cookbook"/>
    <n v="2"/>
    <n v="237.1"/>
    <s v="Debit Card"/>
    <s v="Delivered"/>
    <n v="2"/>
    <n v="474.2"/>
    <m/>
    <m/>
    <m/>
    <m/>
    <m/>
    <m/>
    <s v="Completed"/>
    <s v="No"/>
    <s v="No"/>
    <m/>
    <n v="573"/>
    <n v="450"/>
    <n v="594714.6477588166"/>
    <n v="60882.938065984097"/>
    <n v="3.804733727810651"/>
    <s v="Cookbook"/>
    <s v="Books"/>
    <s v="Books"/>
    <s v="Books"/>
    <s v="Books"/>
    <n v="4"/>
    <s v="Books"/>
    <m/>
    <n v="2025"/>
    <x v="6"/>
    <n v="24"/>
    <n v="7"/>
    <s v="Weekday"/>
    <m/>
  </r>
  <r>
    <s v="WEB-6475"/>
    <d v="2024-01-05T00:00:00"/>
    <s v="Simran Bose"/>
    <s v="Pune"/>
    <s v="Beauty"/>
    <s v="Hair Oil"/>
    <n v="1"/>
    <n v="306.01"/>
    <s v="Debit Card"/>
    <s v="Returned"/>
    <n v="4"/>
    <n v="306.01"/>
    <m/>
    <m/>
    <m/>
    <m/>
    <m/>
    <m/>
    <s v="Completed"/>
    <s v="No"/>
    <s v="No"/>
    <m/>
    <n v="595"/>
    <n v="444"/>
    <n v="1098537.4901531704"/>
    <n v="96724.388030634553"/>
    <n v="3.9001122334455669"/>
    <s v="Hair Oil"/>
    <s v="Beauty"/>
    <s v="Beauty"/>
    <s v="Beauty"/>
    <s v="Beauty"/>
    <n v="70"/>
    <s v="Beauty"/>
    <m/>
    <n v="2024"/>
    <x v="5"/>
    <n v="5"/>
    <n v="6"/>
    <s v="Weekday"/>
    <m/>
  </r>
  <r>
    <s v="WEB-6182"/>
    <d v="2025-01-15T00:00:00"/>
    <s v="Arjun Kumar"/>
    <s v="Kolkata"/>
    <s v="Fashion"/>
    <s v="Women'S Kurti"/>
    <n v="2"/>
    <n v="617.77"/>
    <s v="Upi"/>
    <s v="Delivered"/>
    <n v="5"/>
    <n v="1235.54"/>
    <m/>
    <m/>
    <m/>
    <m/>
    <m/>
    <m/>
    <s v="Completed"/>
    <s v="Yes"/>
    <s v="No"/>
    <m/>
    <n v="590"/>
    <n v="451"/>
    <n v="1892867.2841657216"/>
    <n v="199432.98236095349"/>
    <n v="3.8949824970828471"/>
    <s v="Women'S Kurti"/>
    <s v="Fashion"/>
    <s v="Fashion"/>
    <s v="Fashion"/>
    <s v="Fashion"/>
    <n v="15"/>
    <s v="Fashion"/>
    <m/>
    <n v="2025"/>
    <x v="5"/>
    <n v="15"/>
    <n v="4"/>
    <s v="Weekday"/>
    <m/>
  </r>
  <r>
    <s v="WEB-6196"/>
    <d v="2023-07-24T00:00:00"/>
    <s v="Diya Mehta"/>
    <s v="Pune"/>
    <s v="Electronics"/>
    <s v="Bluetooth Speaker"/>
    <n v="1"/>
    <n v="711.26"/>
    <s v="Cash On Delivery"/>
    <s v="Delivered"/>
    <n v="5"/>
    <n v="711.26"/>
    <m/>
    <m/>
    <m/>
    <m/>
    <m/>
    <m/>
    <s v="Completed"/>
    <s v="No"/>
    <s v="No"/>
    <m/>
    <n v="595"/>
    <n v="444"/>
    <n v="2759712.3299794244"/>
    <n v="330643.50635802455"/>
    <n v="3.8641711229946525"/>
    <s v="Bluetooth Speaker"/>
    <s v="Electronics"/>
    <s v="Electronics"/>
    <s v="Electronics"/>
    <s v="Electronics"/>
    <n v="48"/>
    <s v="Electronics"/>
    <m/>
    <n v="2023"/>
    <x v="2"/>
    <n v="24"/>
    <n v="2"/>
    <s v="Weekday"/>
    <m/>
  </r>
  <r>
    <s v="WEB-8867"/>
    <d v="2024-03-15T00:00:00"/>
    <s v="Vivaan Patel"/>
    <s v="Delhi"/>
    <s v="Books"/>
    <s v="Self-Help Book"/>
    <n v="2"/>
    <n v="340.13"/>
    <s v="Net Banking"/>
    <s v="Delivered"/>
    <n v="5"/>
    <n v="680.26"/>
    <m/>
    <m/>
    <m/>
    <m/>
    <m/>
    <m/>
    <s v="Completed"/>
    <s v="No"/>
    <s v="No"/>
    <m/>
    <n v="573"/>
    <n v="450"/>
    <n v="594714.6477588166"/>
    <n v="60882.938065984097"/>
    <n v="3.804733727810651"/>
    <s v="Self-Help Book"/>
    <s v="Books"/>
    <s v="Books"/>
    <s v="Books"/>
    <s v="Books"/>
    <n v="19"/>
    <s v="Books"/>
    <m/>
    <n v="2024"/>
    <x v="4"/>
    <n v="15"/>
    <n v="6"/>
    <s v="Weekday"/>
    <m/>
  </r>
  <r>
    <s v="WEB-6184"/>
    <d v="2025-03-21T00:00:00"/>
    <s v="Ananya Bose"/>
    <s v="Hyderabad"/>
    <s v="Books"/>
    <s v="Cookbook"/>
    <n v="1"/>
    <n v="716.52"/>
    <s v="Cash On Delivery"/>
    <s v="Delivered"/>
    <n v="5"/>
    <n v="716.52"/>
    <m/>
    <m/>
    <m/>
    <m/>
    <m/>
    <m/>
    <s v="Completed"/>
    <s v="No"/>
    <s v="No"/>
    <m/>
    <n v="559"/>
    <n v="408"/>
    <n v="594714.6477588166"/>
    <n v="60882.938065984097"/>
    <n v="3.804733727810651"/>
    <s v="Cookbook"/>
    <s v="Books"/>
    <s v="Books"/>
    <s v="Books"/>
    <s v="Books"/>
    <n v="4"/>
    <s v="Books"/>
    <m/>
    <n v="2025"/>
    <x v="4"/>
    <n v="21"/>
    <n v="6"/>
    <s v="Weekday"/>
    <m/>
  </r>
  <r>
    <s v="WEB-9668"/>
    <d v="2023-10-17T00:00:00"/>
    <s v="Tanya Khan"/>
    <s v="Kolkata"/>
    <s v="Books"/>
    <s v="Cookbook"/>
    <n v="1"/>
    <n v="453.56"/>
    <s v="Credit Card"/>
    <s v="Pending"/>
    <n v="5"/>
    <n v="453.56"/>
    <m/>
    <m/>
    <m/>
    <m/>
    <m/>
    <m/>
    <s v="Pending"/>
    <s v="No"/>
    <s v="Yes"/>
    <m/>
    <n v="590"/>
    <n v="451"/>
    <n v="594714.6477588166"/>
    <n v="60882.938065984097"/>
    <n v="3.804733727810651"/>
    <s v="Cookbook"/>
    <s v="Books"/>
    <s v="Books"/>
    <s v="Books"/>
    <s v="Books"/>
    <n v="4"/>
    <s v="Books"/>
    <m/>
    <n v="2023"/>
    <x v="8"/>
    <n v="17"/>
    <n v="3"/>
    <s v="Weekday"/>
    <m/>
  </r>
  <r>
    <s v="WEB-9243"/>
    <d v="2023-11-21T00:00:00"/>
    <s v="Diya Iyer"/>
    <s v="Mumbai"/>
    <s v="Electronics"/>
    <s v="Smart Watch"/>
    <n v="1"/>
    <n v="1273.08"/>
    <s v="Upi"/>
    <s v="Delivered"/>
    <n v="4"/>
    <n v="1273.08"/>
    <m/>
    <m/>
    <m/>
    <m/>
    <m/>
    <m/>
    <s v="Completed"/>
    <s v="Yes"/>
    <s v="No"/>
    <m/>
    <n v="619"/>
    <n v="468"/>
    <n v="2759712.3299794244"/>
    <n v="330643.50635802455"/>
    <n v="3.8641711229946525"/>
    <s v="Smart Watch"/>
    <s v="Electronics"/>
    <s v="Electronics"/>
    <s v="Electronics"/>
    <s v="Electronics"/>
    <n v="17"/>
    <s v="Electronics"/>
    <m/>
    <n v="2023"/>
    <x v="3"/>
    <n v="21"/>
    <n v="3"/>
    <s v="Weekday"/>
    <m/>
  </r>
  <r>
    <s v="WEB-7200"/>
    <d v="2023-11-21T00:00:00"/>
    <s v="Diya Das"/>
    <s v="Chennai"/>
    <s v="Electronics"/>
    <s v="Smart Watch"/>
    <n v="1"/>
    <n v="1729.67"/>
    <s v="Net Banking"/>
    <s v="Delivered"/>
    <n v="3"/>
    <n v="1729.67"/>
    <m/>
    <m/>
    <m/>
    <m/>
    <m/>
    <m/>
    <s v="Completed"/>
    <s v="Yes"/>
    <s v="No"/>
    <m/>
    <n v="558"/>
    <n v="430"/>
    <n v="2759712.3299794244"/>
    <n v="330643.50635802455"/>
    <n v="3.8641711229946525"/>
    <s v="Smart Watch"/>
    <s v="Electronics"/>
    <s v="Electronics"/>
    <s v="Electronics"/>
    <s v="Electronics"/>
    <n v="17"/>
    <s v="Electronics"/>
    <m/>
    <n v="2023"/>
    <x v="3"/>
    <n v="21"/>
    <n v="3"/>
    <s v="Weekday"/>
    <m/>
  </r>
  <r>
    <s v="WEB-9570"/>
    <d v="2023-09-16T00:00:00"/>
    <s v="Aarav Singh"/>
    <s v="Mumbai"/>
    <s v="Fashion"/>
    <s v="Sunglasses"/>
    <n v="1"/>
    <n v="986.64"/>
    <s v="Upi"/>
    <s v="Delivered"/>
    <m/>
    <n v="986.64"/>
    <m/>
    <m/>
    <m/>
    <m/>
    <m/>
    <m/>
    <s v="Completed"/>
    <s v="No"/>
    <s v="No"/>
    <m/>
    <n v="619"/>
    <n v="468"/>
    <n v="1892867.2841657216"/>
    <n v="199432.98236095349"/>
    <n v="3.8949824970828471"/>
    <s v="Sunglasses"/>
    <s v="Fashion"/>
    <s v="Fashion"/>
    <s v="Fashion"/>
    <s v="Fashion"/>
    <n v="53"/>
    <s v="Fashion"/>
    <m/>
    <n v="2023"/>
    <x v="1"/>
    <n v="16"/>
    <n v="7"/>
    <s v="Weekday"/>
    <m/>
  </r>
  <r>
    <s v="WEB-7203"/>
    <d v="2023-01-14T00:00:00"/>
    <s v="Aditya Khan"/>
    <s v="Pune"/>
    <s v="Beauty"/>
    <s v="Face Cream"/>
    <n v="1"/>
    <n v="689.14"/>
    <s v="Upi"/>
    <s v="Delivered"/>
    <n v="5"/>
    <n v="689.14"/>
    <m/>
    <m/>
    <m/>
    <m/>
    <m/>
    <m/>
    <s v="Completed"/>
    <s v="No"/>
    <s v="No"/>
    <m/>
    <n v="595"/>
    <n v="444"/>
    <n v="1098537.4901531704"/>
    <n v="96724.388030634553"/>
    <n v="3.9001122334455669"/>
    <s v="Face Cream"/>
    <s v="Beauty"/>
    <s v="Beauty"/>
    <s v="Beauty"/>
    <s v="Beauty"/>
    <n v="80"/>
    <s v="Beauty"/>
    <m/>
    <n v="2023"/>
    <x v="5"/>
    <n v="14"/>
    <n v="7"/>
    <s v="Weekday"/>
    <m/>
  </r>
  <r>
    <s v="WEB-6278"/>
    <d v="2024-04-16T00:00:00"/>
    <s v="Rahul Singh"/>
    <s v="Kolkata"/>
    <s v="Beauty"/>
    <s v="Shampoo 200Ml"/>
    <n v="1"/>
    <n v="615.94000000000005"/>
    <s v="Credit Card"/>
    <s v="Delivered"/>
    <n v="5"/>
    <n v="615.94000000000005"/>
    <m/>
    <m/>
    <m/>
    <m/>
    <m/>
    <m/>
    <s v="Completed"/>
    <s v="No"/>
    <s v="No"/>
    <m/>
    <n v="590"/>
    <n v="451"/>
    <n v="1098537.4901531704"/>
    <n v="96724.388030634553"/>
    <n v="3.9001122334455669"/>
    <s v="Shampoo 200Ml"/>
    <s v="Beauty"/>
    <s v="Beauty"/>
    <s v="Beauty"/>
    <s v="Beauty"/>
    <n v="64"/>
    <s v="Beauty"/>
    <m/>
    <n v="2024"/>
    <x v="7"/>
    <n v="16"/>
    <n v="3"/>
    <s v="Weekday"/>
    <m/>
  </r>
  <r>
    <s v="WEB-9351"/>
    <d v="2023-11-19T00:00:00"/>
    <s v="Diya Malhotra"/>
    <s v="Hyderabad"/>
    <s v="Books"/>
    <s v="Kids Story Book"/>
    <n v="2"/>
    <n v="490.79"/>
    <s v="Upi"/>
    <s v="Delivered"/>
    <n v="2"/>
    <n v="981.58"/>
    <m/>
    <m/>
    <m/>
    <m/>
    <m/>
    <m/>
    <s v="Completed"/>
    <s v="No"/>
    <s v="No"/>
    <m/>
    <n v="559"/>
    <n v="408"/>
    <n v="594714.6477588166"/>
    <n v="60882.938065984097"/>
    <n v="3.804733727810651"/>
    <s v="Kids Story Book"/>
    <s v="Books"/>
    <s v="Books"/>
    <s v="Books"/>
    <s v="Books"/>
    <n v="23"/>
    <s v="Books"/>
    <m/>
    <n v="2023"/>
    <x v="3"/>
    <n v="19"/>
    <n v="1"/>
    <s v="Weekday"/>
    <m/>
  </r>
  <r>
    <s v="WEB-6002"/>
    <d v="2024-10-14T00:00:00"/>
    <s v="Diya Das"/>
    <s v="Hyderabad"/>
    <s v="Home &amp; Kitchen"/>
    <s v="Table Lamp"/>
    <n v="1"/>
    <n v="1725.55"/>
    <s v="Upi"/>
    <s v="Delivered"/>
    <n v="5"/>
    <n v="1725.55"/>
    <m/>
    <m/>
    <m/>
    <m/>
    <m/>
    <m/>
    <s v="Completed"/>
    <s v="Yes"/>
    <s v="No"/>
    <m/>
    <n v="559"/>
    <n v="408"/>
    <n v="1463424.4009529033"/>
    <n v="118285.78776560788"/>
    <n v="3.8140589569160999"/>
    <s v="Table Lamp"/>
    <s v="Home &amp; Kitchen"/>
    <s v="Home &amp; Kitchen"/>
    <s v="Home &amp; Kitchen"/>
    <s v="Home &amp; Kitchen"/>
    <n v="32"/>
    <s v="Home &amp; Kitchen"/>
    <m/>
    <n v="2024"/>
    <x v="8"/>
    <n v="14"/>
    <n v="2"/>
    <s v="Weekday"/>
    <m/>
  </r>
  <r>
    <s v="WEB-7403"/>
    <d v="2023-03-08T00:00:00"/>
    <s v="Simran Das"/>
    <s v="Hyderabad"/>
    <s v="Home &amp; Kitchen"/>
    <s v="Table Lamp"/>
    <n v="1"/>
    <n v="966.42"/>
    <s v="Net Banking"/>
    <s v="Delivered"/>
    <n v="5"/>
    <n v="966.42"/>
    <m/>
    <m/>
    <m/>
    <m/>
    <m/>
    <m/>
    <s v="Completed"/>
    <s v="No"/>
    <s v="No"/>
    <m/>
    <n v="559"/>
    <n v="408"/>
    <n v="1463424.4009529033"/>
    <n v="118285.78776560788"/>
    <n v="3.8140589569160999"/>
    <s v="Table Lamp"/>
    <s v="Home &amp; Kitchen"/>
    <s v="Home &amp; Kitchen"/>
    <s v="Home &amp; Kitchen"/>
    <s v="Home &amp; Kitchen"/>
    <n v="32"/>
    <s v="Home &amp; Kitchen"/>
    <m/>
    <n v="2023"/>
    <x v="4"/>
    <n v="8"/>
    <n v="4"/>
    <s v="Weekday"/>
    <m/>
  </r>
  <r>
    <s v="WEB-6109"/>
    <d v="2025-03-13T00:00:00"/>
    <s v="Ishaan Khan"/>
    <s v="Ahmedabad"/>
    <s v="Electronics"/>
    <s v="Bluetooth Speaker"/>
    <n v="1"/>
    <n v="923.79"/>
    <s v="Net Banking"/>
    <s v="Delivered"/>
    <n v="3"/>
    <n v="923.79"/>
    <m/>
    <m/>
    <m/>
    <m/>
    <m/>
    <m/>
    <s v="Completed"/>
    <s v="No"/>
    <s v="No"/>
    <m/>
    <n v="589"/>
    <n v="426"/>
    <n v="2759712.3299794244"/>
    <n v="330643.50635802455"/>
    <n v="3.8641711229946525"/>
    <s v="Bluetooth Speaker"/>
    <s v="Electronics"/>
    <s v="Electronics"/>
    <s v="Electronics"/>
    <s v="Electronics"/>
    <n v="48"/>
    <s v="Electronics"/>
    <m/>
    <n v="2025"/>
    <x v="4"/>
    <n v="13"/>
    <n v="5"/>
    <s v="Weekday"/>
    <m/>
  </r>
  <r>
    <s v="WEB-5439"/>
    <d v="2025-05-23T00:00:00"/>
    <s v="Riya Menon"/>
    <s v="Kolkata"/>
    <s v="Home &amp; Kitchen"/>
    <s v="Table Lamp"/>
    <n v="3"/>
    <n v="605.76"/>
    <s v="Debit Card"/>
    <s v="Delivered"/>
    <n v="3"/>
    <n v="1817.28"/>
    <m/>
    <m/>
    <m/>
    <m/>
    <m/>
    <m/>
    <s v="Completed"/>
    <s v="Yes"/>
    <s v="No"/>
    <m/>
    <n v="590"/>
    <n v="451"/>
    <n v="1463424.4009529033"/>
    <n v="118285.78776560788"/>
    <n v="3.8140589569160999"/>
    <s v="Table Lamp"/>
    <s v="Home &amp; Kitchen"/>
    <s v="Home &amp; Kitchen"/>
    <s v="Home &amp; Kitchen"/>
    <s v="Home &amp; Kitchen"/>
    <n v="32"/>
    <s v="Home &amp; Kitchen"/>
    <m/>
    <n v="2025"/>
    <x v="6"/>
    <n v="23"/>
    <n v="6"/>
    <s v="Weekday"/>
    <m/>
  </r>
  <r>
    <s v="WEB-9240"/>
    <d v="2023-09-20T00:00:00"/>
    <s v="Tanya Kapoor"/>
    <s v="Mumbai"/>
    <s v="Books"/>
    <s v="Cookbook"/>
    <n v="1"/>
    <n v="391"/>
    <s v="Credit Card"/>
    <s v="Delivered"/>
    <n v="5"/>
    <n v="391"/>
    <m/>
    <m/>
    <m/>
    <m/>
    <m/>
    <m/>
    <s v="Completed"/>
    <s v="No"/>
    <s v="No"/>
    <m/>
    <n v="619"/>
    <n v="468"/>
    <n v="594714.6477588166"/>
    <n v="60882.938065984097"/>
    <n v="3.804733727810651"/>
    <s v="Cookbook"/>
    <s v="Books"/>
    <s v="Books"/>
    <s v="Books"/>
    <s v="Books"/>
    <n v="4"/>
    <s v="Books"/>
    <m/>
    <n v="2023"/>
    <x v="1"/>
    <n v="20"/>
    <n v="4"/>
    <s v="Weekday"/>
    <m/>
  </r>
  <r>
    <s v="WEB-6096"/>
    <d v="2023-10-10T00:00:00"/>
    <s v="Arjun Verma"/>
    <s v="Chennai"/>
    <s v="Electronics"/>
    <s v="Smart Watch"/>
    <n v="1"/>
    <n v="3431.29"/>
    <s v="Credit Card"/>
    <s v="Delivered"/>
    <n v="5"/>
    <n v="3431.29"/>
    <m/>
    <m/>
    <m/>
    <m/>
    <m/>
    <m/>
    <s v="Completed"/>
    <s v="Yes"/>
    <s v="No"/>
    <m/>
    <n v="558"/>
    <n v="430"/>
    <n v="2759712.3299794244"/>
    <n v="330643.50635802455"/>
    <n v="3.8641711229946525"/>
    <s v="Smart Watch"/>
    <s v="Electronics"/>
    <s v="Electronics"/>
    <s v="Electronics"/>
    <s v="Electronics"/>
    <n v="17"/>
    <s v="Electronics"/>
    <m/>
    <n v="2023"/>
    <x v="8"/>
    <n v="10"/>
    <n v="3"/>
    <s v="Weekday"/>
    <m/>
  </r>
  <r>
    <s v="WEB-9230"/>
    <d v="2024-11-28T00:00:00"/>
    <s v="Vikram Khan"/>
    <s v="Delhi"/>
    <s v="Books"/>
    <s v="Notebook Set"/>
    <n v="1"/>
    <n v="402.94"/>
    <s v="Net Banking"/>
    <s v="Delivered"/>
    <n v="4"/>
    <n v="402.94"/>
    <m/>
    <m/>
    <m/>
    <m/>
    <m/>
    <m/>
    <s v="Completed"/>
    <s v="No"/>
    <s v="No"/>
    <m/>
    <n v="573"/>
    <n v="450"/>
    <n v="594714.6477588166"/>
    <n v="60882.938065984097"/>
    <n v="3.804733727810651"/>
    <s v="Notebook Set"/>
    <s v="Books"/>
    <s v="Books"/>
    <s v="Books"/>
    <s v="Books"/>
    <n v="20"/>
    <s v="Books"/>
    <m/>
    <n v="2024"/>
    <x v="3"/>
    <n v="28"/>
    <n v="5"/>
    <s v="Weekday"/>
    <m/>
  </r>
  <r>
    <s v="WEB-7194"/>
    <d v="2024-07-17T00:00:00"/>
    <s v="Ananya Sharma"/>
    <s v="Pune"/>
    <s v="Fashion"/>
    <s v="Denim Jeans"/>
    <n v="1"/>
    <n v="1246.18"/>
    <s v="Net Banking"/>
    <s v="Delivered"/>
    <n v="5"/>
    <n v="1246.18"/>
    <m/>
    <m/>
    <m/>
    <m/>
    <m/>
    <m/>
    <s v="Completed"/>
    <s v="Yes"/>
    <s v="No"/>
    <m/>
    <n v="595"/>
    <n v="444"/>
    <n v="1892867.2841657216"/>
    <n v="199432.98236095349"/>
    <n v="3.8949824970828471"/>
    <s v="Denim Jeans"/>
    <s v="Fashion"/>
    <s v="Fashion"/>
    <s v="Fashion"/>
    <s v="Fashion"/>
    <n v="6"/>
    <s v="Fashion"/>
    <m/>
    <n v="2024"/>
    <x v="2"/>
    <n v="17"/>
    <n v="4"/>
    <s v="Weekday"/>
    <m/>
  </r>
  <r>
    <s v="WEB-9178"/>
    <d v="2023-01-23T00:00:00"/>
    <s v="Karan Iyer"/>
    <s v="Pune"/>
    <s v="Fashion"/>
    <s v="Women'S Kurti"/>
    <n v="1"/>
    <n v="368.28"/>
    <s v="Cash On Delivery"/>
    <s v="Pending"/>
    <n v="4"/>
    <n v="368.28"/>
    <m/>
    <m/>
    <m/>
    <m/>
    <m/>
    <m/>
    <s v="Pending"/>
    <s v="No"/>
    <s v="Yes"/>
    <m/>
    <n v="595"/>
    <n v="444"/>
    <n v="1892867.2841657216"/>
    <n v="199432.98236095349"/>
    <n v="3.8949824970828471"/>
    <s v="Women'S Kurti"/>
    <s v="Fashion"/>
    <s v="Fashion"/>
    <s v="Fashion"/>
    <s v="Fashion"/>
    <n v="15"/>
    <s v="Fashion"/>
    <m/>
    <n v="2023"/>
    <x v="5"/>
    <n v="23"/>
    <n v="2"/>
    <s v="Weekday"/>
    <m/>
  </r>
  <r>
    <s v="WEB-7461"/>
    <d v="2023-12-14T00:00:00"/>
    <s v="Karan Mehta"/>
    <s v="Mumbai"/>
    <s v="Electronics"/>
    <s v="Power Bank 10000Mah"/>
    <n v="1"/>
    <n v="488.18"/>
    <s v="Credit Card"/>
    <s v="Cancelled"/>
    <n v="5"/>
    <n v="488.18"/>
    <m/>
    <m/>
    <m/>
    <m/>
    <m/>
    <m/>
    <s v="Lost Sale"/>
    <s v="No"/>
    <s v="Yes"/>
    <m/>
    <n v="619"/>
    <n v="468"/>
    <n v="2759712.3299794244"/>
    <n v="330643.50635802455"/>
    <n v="3.8641711229946525"/>
    <s v="Power Bank 10000Mah"/>
    <s v="Electronics"/>
    <s v="Electronics"/>
    <s v="Electronics"/>
    <s v="Electronics"/>
    <n v="3"/>
    <s v="Electronics"/>
    <m/>
    <n v="2023"/>
    <x v="10"/>
    <n v="14"/>
    <n v="5"/>
    <s v="Weekday"/>
    <m/>
  </r>
  <r>
    <s v="WEB-6417"/>
    <d v="2025-02-06T00:00:00"/>
    <s v="Vikram Reddy"/>
    <s v="Ahmedabad"/>
    <s v="Beauty"/>
    <s v="Perfume 50Ml"/>
    <n v="3"/>
    <n v="662.52"/>
    <s v="Net Banking"/>
    <s v="Pending"/>
    <n v="1"/>
    <n v="1987.56"/>
    <m/>
    <m/>
    <m/>
    <m/>
    <m/>
    <m/>
    <s v="Pending"/>
    <s v="No"/>
    <s v="Yes"/>
    <m/>
    <n v="589"/>
    <n v="426"/>
    <n v="1098537.4901531704"/>
    <n v="96724.388030634553"/>
    <n v="3.9001122334455669"/>
    <s v="Perfume 50Ml"/>
    <s v="Beauty"/>
    <s v="Beauty"/>
    <s v="Beauty"/>
    <s v="Beauty"/>
    <n v="18"/>
    <s v="Beauty"/>
    <m/>
    <n v="2025"/>
    <x v="0"/>
    <n v="6"/>
    <n v="5"/>
    <s v="Weekday"/>
    <m/>
  </r>
  <r>
    <s v="WEB-8648"/>
    <d v="2023-04-22T00:00:00"/>
    <s v="Pooja Singh"/>
    <s v="Delhi"/>
    <s v="Books"/>
    <s v="Kids Story Book"/>
    <n v="1"/>
    <n v="154.08000000000001"/>
    <s v="Upi"/>
    <s v="Delivered"/>
    <n v="5"/>
    <n v="154.08000000000001"/>
    <m/>
    <m/>
    <m/>
    <m/>
    <m/>
    <m/>
    <s v="Completed"/>
    <s v="No"/>
    <s v="No"/>
    <m/>
    <n v="573"/>
    <n v="450"/>
    <n v="594714.6477588166"/>
    <n v="60882.938065984097"/>
    <n v="3.804733727810651"/>
    <s v="Kids Story Book"/>
    <s v="Books"/>
    <s v="Books"/>
    <s v="Books"/>
    <s v="Books"/>
    <n v="23"/>
    <s v="Books"/>
    <m/>
    <n v="2023"/>
    <x v="7"/>
    <n v="22"/>
    <n v="7"/>
    <s v="Weekday"/>
    <m/>
  </r>
  <r>
    <s v="WEB-7298"/>
    <d v="2023-11-18T00:00:00"/>
    <s v="Diya Iyer"/>
    <s v="Delhi"/>
    <s v="Fashion"/>
    <s v="Women'S Kurti"/>
    <n v="1"/>
    <n v="1664.25"/>
    <s v="Cash On Delivery"/>
    <s v="Delivered"/>
    <n v="4"/>
    <n v="1664.25"/>
    <m/>
    <m/>
    <m/>
    <m/>
    <m/>
    <m/>
    <s v="Completed"/>
    <s v="Yes"/>
    <s v="No"/>
    <m/>
    <n v="573"/>
    <n v="450"/>
    <n v="1892867.2841657216"/>
    <n v="199432.98236095349"/>
    <n v="3.8949824970828471"/>
    <s v="Women'S Kurti"/>
    <s v="Fashion"/>
    <s v="Fashion"/>
    <s v="Fashion"/>
    <s v="Fashion"/>
    <n v="15"/>
    <s v="Fashion"/>
    <m/>
    <n v="2023"/>
    <x v="3"/>
    <n v="18"/>
    <n v="7"/>
    <s v="Weekday"/>
    <m/>
  </r>
  <r>
    <s v="WEB-8476"/>
    <d v="2024-11-02T00:00:00"/>
    <s v="Kavya Chatterjee"/>
    <s v="Pune"/>
    <s v="Electronics"/>
    <s v="Usb Cable"/>
    <n v="1"/>
    <n v="630.6"/>
    <s v="Upi"/>
    <s v="Delivered"/>
    <n v="5"/>
    <n v="630.6"/>
    <m/>
    <m/>
    <m/>
    <m/>
    <m/>
    <m/>
    <s v="Completed"/>
    <s v="No"/>
    <s v="No"/>
    <m/>
    <n v="595"/>
    <n v="444"/>
    <n v="2759712.3299794244"/>
    <n v="330643.50635802455"/>
    <n v="3.8641711229946525"/>
    <s v="Usb Cable"/>
    <s v="Electronics"/>
    <s v="Electronics"/>
    <s v="Electronics"/>
    <s v="Electronics"/>
    <n v="13"/>
    <s v="Electronics"/>
    <m/>
    <n v="2024"/>
    <x v="3"/>
    <n v="2"/>
    <n v="7"/>
    <s v="Weekday"/>
    <m/>
  </r>
  <r>
    <s v="WEB-8122"/>
    <d v="2023-01-26T00:00:00"/>
    <s v="Karan Iyer"/>
    <s v="Bengaluru"/>
    <s v="Fashion"/>
    <s v="Men'S T-Shirt"/>
    <n v="1"/>
    <n v="905.61"/>
    <s v="Upi"/>
    <s v="Delivered"/>
    <n v="4"/>
    <n v="905.61"/>
    <m/>
    <m/>
    <m/>
    <m/>
    <m/>
    <m/>
    <s v="Completed"/>
    <s v="No"/>
    <s v="No"/>
    <m/>
    <n v="567"/>
    <n v="440"/>
    <n v="1892867.2841657216"/>
    <n v="199432.98236095349"/>
    <n v="3.8949824970828471"/>
    <s v="Men'S T-Shirt"/>
    <s v="Fashion"/>
    <s v="Fashion"/>
    <s v="Fashion"/>
    <s v="Fashion"/>
    <n v="55"/>
    <s v="Fashion"/>
    <m/>
    <n v="2023"/>
    <x v="5"/>
    <n v="26"/>
    <n v="5"/>
    <s v="Weekday"/>
    <m/>
  </r>
  <r>
    <s v="WEB-8086"/>
    <d v="2024-12-01T00:00:00"/>
    <s v="Tanya Verma"/>
    <s v="Mumbai"/>
    <s v="Home &amp; Kitchen"/>
    <s v="Storage Box"/>
    <n v="1"/>
    <n v="1867.18"/>
    <s v="Debit Card"/>
    <s v="Delivered"/>
    <n v="5"/>
    <n v="1867.18"/>
    <m/>
    <m/>
    <m/>
    <m/>
    <m/>
    <m/>
    <s v="Completed"/>
    <s v="Yes"/>
    <s v="No"/>
    <m/>
    <n v="619"/>
    <n v="468"/>
    <n v="1463424.4009529033"/>
    <n v="118285.78776560788"/>
    <n v="3.8140589569160999"/>
    <s v="Storage Box"/>
    <s v="Home &amp; Kitchen"/>
    <s v="Home &amp; Kitchen"/>
    <s v="Home &amp; Kitchen"/>
    <s v="Home &amp; Kitchen"/>
    <n v="8"/>
    <s v="Home &amp; Kitchen"/>
    <m/>
    <n v="2024"/>
    <x v="10"/>
    <n v="1"/>
    <n v="1"/>
    <s v="Weekend"/>
    <m/>
  </r>
  <r>
    <s v="WEB-6782"/>
    <d v="2024-12-01T00:00:00"/>
    <s v="Saanvi Singh"/>
    <s v="Pune"/>
    <s v="Electronics"/>
    <s v="Power Bank 10000Mah"/>
    <n v="1"/>
    <n v="1453.24"/>
    <s v="Credit Card"/>
    <s v="Cancelled"/>
    <n v="3"/>
    <n v="1453.24"/>
    <m/>
    <m/>
    <m/>
    <m/>
    <m/>
    <m/>
    <s v="Lost Sale"/>
    <s v="No"/>
    <s v="Yes"/>
    <m/>
    <n v="595"/>
    <n v="444"/>
    <n v="2759712.3299794244"/>
    <n v="330643.50635802455"/>
    <n v="3.8641711229946525"/>
    <s v="Power Bank 10000Mah"/>
    <s v="Electronics"/>
    <s v="Electronics"/>
    <s v="Electronics"/>
    <s v="Electronics"/>
    <n v="3"/>
    <s v="Electronics"/>
    <m/>
    <n v="2024"/>
    <x v="10"/>
    <n v="1"/>
    <n v="1"/>
    <s v="Weekend"/>
    <m/>
  </r>
  <r>
    <s v="WEB-8663"/>
    <d v="2025-01-04T00:00:00"/>
    <s v="Ananya Kapoor"/>
    <s v="Pune"/>
    <s v="Beauty"/>
    <s v="Shampoo 200Ml"/>
    <n v="3"/>
    <n v="576.71"/>
    <s v="Net Banking"/>
    <s v="Delivered"/>
    <n v="4"/>
    <n v="1730.13"/>
    <m/>
    <m/>
    <m/>
    <m/>
    <m/>
    <m/>
    <s v="Completed"/>
    <s v="Yes"/>
    <s v="No"/>
    <m/>
    <n v="595"/>
    <n v="444"/>
    <n v="1098537.4901531704"/>
    <n v="96724.388030634553"/>
    <n v="3.9001122334455669"/>
    <s v="Shampoo 200Ml"/>
    <s v="Beauty"/>
    <s v="Beauty"/>
    <s v="Beauty"/>
    <s v="Beauty"/>
    <n v="64"/>
    <s v="Beauty"/>
    <m/>
    <n v="2025"/>
    <x v="5"/>
    <n v="4"/>
    <n v="7"/>
    <s v="Weekday"/>
    <m/>
  </r>
  <r>
    <s v="WEB-5805"/>
    <d v="2024-11-12T00:00:00"/>
    <s v="Karan Chatterjee"/>
    <s v="Ahmedabad"/>
    <s v="Fashion"/>
    <s v="Sunglasses"/>
    <n v="1"/>
    <n v="1097.43"/>
    <s v="Cash On Delivery"/>
    <s v="Delivered"/>
    <n v="4"/>
    <n v="1097.43"/>
    <m/>
    <m/>
    <m/>
    <m/>
    <m/>
    <m/>
    <s v="Completed"/>
    <s v="Yes"/>
    <s v="No"/>
    <m/>
    <n v="589"/>
    <n v="426"/>
    <n v="1892867.2841657216"/>
    <n v="199432.98236095349"/>
    <n v="3.8949824970828471"/>
    <s v="Sunglasses"/>
    <s v="Fashion"/>
    <s v="Fashion"/>
    <s v="Fashion"/>
    <s v="Fashion"/>
    <n v="53"/>
    <s v="Fashion"/>
    <m/>
    <n v="2024"/>
    <x v="3"/>
    <n v="12"/>
    <n v="3"/>
    <s v="Weekday"/>
    <m/>
  </r>
  <r>
    <s v="WEB-7209"/>
    <d v="2023-08-06T00:00:00"/>
    <s v="Rahul Patel"/>
    <s v="Ahmedabad"/>
    <s v="Beauty"/>
    <s v="Shampoo 200Ml"/>
    <n v="1"/>
    <n v="158.21"/>
    <s v="Debit Card"/>
    <s v="Delivered"/>
    <n v="5"/>
    <n v="158.21"/>
    <m/>
    <m/>
    <m/>
    <m/>
    <m/>
    <m/>
    <s v="Completed"/>
    <s v="No"/>
    <s v="No"/>
    <m/>
    <n v="589"/>
    <n v="426"/>
    <n v="1098537.4901531704"/>
    <n v="96724.388030634553"/>
    <n v="3.9001122334455669"/>
    <s v="Shampoo 200Ml"/>
    <s v="Beauty"/>
    <s v="Beauty"/>
    <s v="Beauty"/>
    <s v="Beauty"/>
    <n v="64"/>
    <s v="Beauty"/>
    <m/>
    <n v="2023"/>
    <x v="9"/>
    <n v="6"/>
    <n v="1"/>
    <s v="Weekday"/>
    <m/>
  </r>
  <r>
    <s v="WEB-7856"/>
    <d v="2023-05-29T00:00:00"/>
    <s v="Kavya Kumar"/>
    <s v="Kolkata"/>
    <s v="Electronics"/>
    <s v="Smart Watch"/>
    <n v="3"/>
    <n v="3153.59"/>
    <s v="Upi"/>
    <s v="Pending"/>
    <n v="3"/>
    <n v="9460.77"/>
    <m/>
    <m/>
    <m/>
    <m/>
    <m/>
    <m/>
    <s v="Pending"/>
    <s v="No"/>
    <s v="Yes"/>
    <m/>
    <n v="590"/>
    <n v="451"/>
    <n v="2759712.3299794244"/>
    <n v="330643.50635802455"/>
    <n v="3.8641711229946525"/>
    <s v="Smart Watch"/>
    <s v="Electronics"/>
    <s v="Electronics"/>
    <s v="Electronics"/>
    <s v="Electronics"/>
    <n v="17"/>
    <s v="Electronics"/>
    <m/>
    <n v="2023"/>
    <x v="6"/>
    <n v="29"/>
    <n v="2"/>
    <s v="Weekday"/>
    <m/>
  </r>
  <r>
    <s v="WEB-6612"/>
    <d v="2025-03-09T00:00:00"/>
    <s v="Neha Verma"/>
    <s v="Mumbai"/>
    <s v="Electronics"/>
    <s v="Smart Watch"/>
    <n v="1"/>
    <n v="2490.9699999999998"/>
    <s v="Net Banking"/>
    <s v="Delivered"/>
    <n v="5"/>
    <n v="2490.9699999999998"/>
    <m/>
    <m/>
    <m/>
    <m/>
    <m/>
    <m/>
    <s v="Completed"/>
    <s v="Yes"/>
    <s v="No"/>
    <m/>
    <n v="619"/>
    <n v="468"/>
    <n v="2759712.3299794244"/>
    <n v="330643.50635802455"/>
    <n v="3.8641711229946525"/>
    <s v="Smart Watch"/>
    <s v="Electronics"/>
    <s v="Electronics"/>
    <s v="Electronics"/>
    <s v="Electronics"/>
    <n v="17"/>
    <s v="Electronics"/>
    <m/>
    <n v="2025"/>
    <x v="4"/>
    <n v="9"/>
    <n v="1"/>
    <s v="Weekday"/>
    <m/>
  </r>
  <r>
    <s v="WEB-9043"/>
    <d v="2024-11-28T00:00:00"/>
    <s v="Vikram Kumar"/>
    <s v="Bengaluru"/>
    <s v="Books"/>
    <s v="Notebook Set"/>
    <n v="2"/>
    <n v="182.11"/>
    <s v="Cash On Delivery"/>
    <s v="Delivered"/>
    <n v="2"/>
    <n v="364.22"/>
    <m/>
    <m/>
    <m/>
    <m/>
    <m/>
    <m/>
    <s v="Completed"/>
    <s v="No"/>
    <s v="No"/>
    <m/>
    <n v="567"/>
    <n v="440"/>
    <n v="594714.6477588166"/>
    <n v="60882.938065984097"/>
    <n v="3.804733727810651"/>
    <s v="Notebook Set"/>
    <s v="Books"/>
    <s v="Books"/>
    <s v="Books"/>
    <s v="Books"/>
    <n v="20"/>
    <s v="Books"/>
    <m/>
    <n v="2024"/>
    <x v="3"/>
    <n v="28"/>
    <n v="5"/>
    <s v="Weekday"/>
    <m/>
  </r>
  <r>
    <s v="WEB-6412"/>
    <d v="2023-05-20T00:00:00"/>
    <s v="Pooja Sharma"/>
    <s v="Hyderabad"/>
    <s v="Electronics"/>
    <s v="Bluetooth Speaker"/>
    <n v="1"/>
    <n v="921.42"/>
    <s v="Net Banking"/>
    <s v="Pending"/>
    <n v="5"/>
    <n v="921.42"/>
    <m/>
    <m/>
    <m/>
    <m/>
    <m/>
    <m/>
    <s v="Pending"/>
    <s v="No"/>
    <s v="Yes"/>
    <m/>
    <n v="559"/>
    <n v="408"/>
    <n v="2759712.3299794244"/>
    <n v="330643.50635802455"/>
    <n v="3.8641711229946525"/>
    <s v="Bluetooth Speaker"/>
    <s v="Electronics"/>
    <s v="Electronics"/>
    <s v="Electronics"/>
    <s v="Electronics"/>
    <n v="48"/>
    <s v="Electronics"/>
    <m/>
    <n v="2023"/>
    <x v="6"/>
    <n v="20"/>
    <n v="7"/>
    <s v="Weekday"/>
    <m/>
  </r>
  <r>
    <s v="WEB-5153"/>
    <d v="2024-10-18T00:00:00"/>
    <s v="Kavya Joshi"/>
    <s v="Chennai"/>
    <s v="Fashion"/>
    <s v="Women'S Kurti"/>
    <n v="1"/>
    <n v="1011.49"/>
    <s v="Cash On Delivery"/>
    <s v="Delivered"/>
    <n v="5"/>
    <n v="1011.49"/>
    <m/>
    <m/>
    <m/>
    <m/>
    <m/>
    <m/>
    <s v="Completed"/>
    <s v="Yes"/>
    <s v="No"/>
    <m/>
    <n v="558"/>
    <n v="430"/>
    <n v="1892867.2841657216"/>
    <n v="199432.98236095349"/>
    <n v="3.8949824970828471"/>
    <s v="Women'S Kurti"/>
    <s v="Fashion"/>
    <s v="Fashion"/>
    <s v="Fashion"/>
    <s v="Fashion"/>
    <n v="15"/>
    <s v="Fashion"/>
    <m/>
    <n v="2024"/>
    <x v="8"/>
    <n v="18"/>
    <n v="6"/>
    <s v="Weekday"/>
    <m/>
  </r>
  <r>
    <s v="WEB-7847"/>
    <d v="2024-08-16T00:00:00"/>
    <s v="Vivaan Rao"/>
    <s v="Chennai"/>
    <s v="Electronics"/>
    <s v="Power Bank 10000Mah"/>
    <n v="2"/>
    <n v="1878.29"/>
    <s v="Debit Card"/>
    <s v="Delivered"/>
    <n v="3"/>
    <n v="3756.58"/>
    <m/>
    <m/>
    <m/>
    <m/>
    <m/>
    <m/>
    <s v="Completed"/>
    <s v="Yes"/>
    <s v="No"/>
    <m/>
    <n v="558"/>
    <n v="430"/>
    <n v="2759712.3299794244"/>
    <n v="330643.50635802455"/>
    <n v="3.8641711229946525"/>
    <s v="Power Bank 10000Mah"/>
    <s v="Electronics"/>
    <s v="Electronics"/>
    <s v="Electronics"/>
    <s v="Electronics"/>
    <n v="3"/>
    <s v="Electronics"/>
    <m/>
    <n v="2024"/>
    <x v="9"/>
    <n v="16"/>
    <n v="6"/>
    <s v="Weekday"/>
    <m/>
  </r>
  <r>
    <s v="WEB-8016"/>
    <d v="2023-02-18T00:00:00"/>
    <s v="Rahul Singh"/>
    <s v="Kolkata"/>
    <s v="Electronics"/>
    <s v="Smart Watch"/>
    <n v="3"/>
    <n v="1670.39"/>
    <s v="Net Banking"/>
    <s v="Delivered"/>
    <n v="4"/>
    <n v="5011.17"/>
    <m/>
    <m/>
    <m/>
    <m/>
    <m/>
    <m/>
    <s v="Completed"/>
    <s v="Yes"/>
    <s v="No"/>
    <m/>
    <n v="590"/>
    <n v="451"/>
    <n v="2759712.3299794244"/>
    <n v="330643.50635802455"/>
    <n v="3.8641711229946525"/>
    <s v="Smart Watch"/>
    <s v="Electronics"/>
    <s v="Electronics"/>
    <s v="Electronics"/>
    <s v="Electronics"/>
    <n v="17"/>
    <s v="Electronics"/>
    <m/>
    <n v="2023"/>
    <x v="0"/>
    <n v="18"/>
    <n v="7"/>
    <s v="Weekday"/>
    <m/>
  </r>
  <r>
    <s v="WEB-7181"/>
    <d v="2023-11-05T00:00:00"/>
    <s v="Ishaan Kumar"/>
    <s v="Bengaluru"/>
    <s v="Fashion"/>
    <s v="Running Shoes"/>
    <n v="1"/>
    <n v="1964.65"/>
    <s v="Upi"/>
    <s v="Cancelled"/>
    <n v="5"/>
    <n v="1964.65"/>
    <m/>
    <m/>
    <m/>
    <m/>
    <m/>
    <m/>
    <s v="Lost Sale"/>
    <s v="No"/>
    <s v="Yes"/>
    <m/>
    <n v="567"/>
    <n v="440"/>
    <n v="1892867.2841657216"/>
    <n v="199432.98236095349"/>
    <n v="3.8949824970828471"/>
    <s v="Running Shoes"/>
    <s v="Fashion"/>
    <s v="Fashion"/>
    <s v="Fashion"/>
    <s v="Fashion"/>
    <n v="45"/>
    <s v="Fashion"/>
    <m/>
    <n v="2023"/>
    <x v="3"/>
    <n v="5"/>
    <n v="1"/>
    <s v="Weekday"/>
    <m/>
  </r>
  <r>
    <s v="WEB-8969"/>
    <d v="2025-05-16T00:00:00"/>
    <s v="Vivaan Kapoor"/>
    <s v="Hyderabad"/>
    <s v="Beauty"/>
    <s v="Shampoo 200Ml"/>
    <n v="1"/>
    <n v="796.05"/>
    <s v="Upi"/>
    <s v="Pending"/>
    <n v="4"/>
    <n v="796.05"/>
    <m/>
    <m/>
    <m/>
    <m/>
    <m/>
    <m/>
    <s v="Pending"/>
    <s v="No"/>
    <s v="Yes"/>
    <m/>
    <n v="559"/>
    <n v="408"/>
    <n v="1098537.4901531704"/>
    <n v="96724.388030634553"/>
    <n v="3.9001122334455669"/>
    <s v="Shampoo 200Ml"/>
    <s v="Beauty"/>
    <s v="Beauty"/>
    <s v="Beauty"/>
    <s v="Beauty"/>
    <n v="64"/>
    <s v="Beauty"/>
    <m/>
    <n v="2025"/>
    <x v="6"/>
    <n v="16"/>
    <n v="6"/>
    <s v="Weekday"/>
    <m/>
  </r>
  <r>
    <s v="WEB-5627"/>
    <d v="2023-06-01T00:00:00"/>
    <s v="Simran Sharma"/>
    <s v="Ahmedabad"/>
    <s v="Fashion"/>
    <s v="Women'S Kurti"/>
    <n v="1"/>
    <n v="1639.29"/>
    <s v="Net Banking"/>
    <s v="Delivered"/>
    <n v="4"/>
    <n v="1639.29"/>
    <m/>
    <m/>
    <m/>
    <m/>
    <m/>
    <m/>
    <s v="Completed"/>
    <s v="Yes"/>
    <s v="No"/>
    <m/>
    <n v="589"/>
    <n v="426"/>
    <n v="1892867.2841657216"/>
    <n v="199432.98236095349"/>
    <n v="3.8949824970828471"/>
    <s v="Women'S Kurti"/>
    <s v="Fashion"/>
    <s v="Fashion"/>
    <s v="Fashion"/>
    <s v="Fashion"/>
    <n v="15"/>
    <s v="Fashion"/>
    <m/>
    <n v="2023"/>
    <x v="11"/>
    <n v="1"/>
    <n v="5"/>
    <s v="Weekend"/>
    <m/>
  </r>
  <r>
    <s v="WEB-6583"/>
    <d v="2025-06-06T00:00:00"/>
    <s v="Rahul Singh"/>
    <s v="Ahmedabad"/>
    <s v="Books"/>
    <s v="Notebook Set"/>
    <n v="2"/>
    <n v="347.75"/>
    <s v="Credit Card"/>
    <s v="Delivered"/>
    <n v="5"/>
    <n v="695.5"/>
    <m/>
    <m/>
    <m/>
    <m/>
    <m/>
    <m/>
    <s v="Completed"/>
    <s v="No"/>
    <s v="No"/>
    <m/>
    <n v="589"/>
    <n v="426"/>
    <n v="594714.6477588166"/>
    <n v="60882.938065984097"/>
    <n v="3.804733727810651"/>
    <s v="Notebook Set"/>
    <s v="Books"/>
    <s v="Books"/>
    <s v="Books"/>
    <s v="Books"/>
    <n v="20"/>
    <s v="Books"/>
    <m/>
    <n v="2025"/>
    <x v="11"/>
    <n v="6"/>
    <n v="6"/>
    <s v="Weekday"/>
    <m/>
  </r>
  <r>
    <s v="WEB-9136"/>
    <d v="2024-11-23T00:00:00"/>
    <s v="Vivaan Verma"/>
    <s v="Pune"/>
    <s v="Beauty"/>
    <s v="Face Cream"/>
    <n v="1"/>
    <n v="874.33"/>
    <s v="Net Banking"/>
    <s v="Delivered"/>
    <n v="5"/>
    <n v="874.33"/>
    <m/>
    <m/>
    <m/>
    <m/>
    <m/>
    <m/>
    <s v="Completed"/>
    <s v="No"/>
    <s v="No"/>
    <m/>
    <n v="595"/>
    <n v="444"/>
    <n v="1098537.4901531704"/>
    <n v="96724.388030634553"/>
    <n v="3.9001122334455669"/>
    <s v="Face Cream"/>
    <s v="Beauty"/>
    <s v="Beauty"/>
    <s v="Beauty"/>
    <s v="Beauty"/>
    <n v="80"/>
    <s v="Beauty"/>
    <m/>
    <n v="2024"/>
    <x v="3"/>
    <n v="23"/>
    <n v="7"/>
    <s v="Weekday"/>
    <m/>
  </r>
  <r>
    <s v="WEB-6973"/>
    <d v="2023-01-28T00:00:00"/>
    <s v="Aditya Gupta"/>
    <s v="Pune"/>
    <s v="Beauty"/>
    <s v="Hair Oil"/>
    <n v="1"/>
    <n v="206.79"/>
    <s v="Debit Card"/>
    <s v="Delivered"/>
    <n v="1"/>
    <n v="206.79"/>
    <m/>
    <m/>
    <m/>
    <m/>
    <m/>
    <m/>
    <s v="Completed"/>
    <s v="No"/>
    <s v="No"/>
    <m/>
    <n v="595"/>
    <n v="444"/>
    <n v="1098537.4901531704"/>
    <n v="96724.388030634553"/>
    <n v="3.9001122334455669"/>
    <s v="Hair Oil"/>
    <s v="Beauty"/>
    <s v="Beauty"/>
    <s v="Beauty"/>
    <s v="Beauty"/>
    <n v="70"/>
    <s v="Beauty"/>
    <m/>
    <n v="2023"/>
    <x v="5"/>
    <n v="28"/>
    <n v="7"/>
    <s v="Weekday"/>
    <m/>
  </r>
  <r>
    <s v="WEB-6545"/>
    <d v="2024-12-28T00:00:00"/>
    <s v="Diya Malhotra"/>
    <s v="Kolkata"/>
    <s v="Fashion"/>
    <s v="Women'S Kurti"/>
    <n v="1"/>
    <n v="2303.27"/>
    <s v="Unknown"/>
    <s v="Delivered"/>
    <n v="4"/>
    <n v="2303.27"/>
    <m/>
    <m/>
    <m/>
    <m/>
    <m/>
    <m/>
    <s v="Completed"/>
    <s v="Yes"/>
    <s v="No"/>
    <m/>
    <n v="590"/>
    <n v="451"/>
    <n v="1892867.2841657216"/>
    <n v="199432.98236095349"/>
    <n v="3.8949824970828471"/>
    <s v="Women'S Kurti"/>
    <s v="Fashion"/>
    <s v="Fashion"/>
    <s v="Fashion"/>
    <s v="Fashion"/>
    <n v="15"/>
    <s v="Fashion"/>
    <m/>
    <n v="2024"/>
    <x v="10"/>
    <n v="28"/>
    <n v="7"/>
    <s v="Weekday"/>
    <m/>
  </r>
  <r>
    <s v="WEB-9025"/>
    <d v="2025-01-24T00:00:00"/>
    <s v="Pooja Sharma"/>
    <s v="Ahmedabad"/>
    <s v="Books"/>
    <s v="Self-Help Book"/>
    <n v="1"/>
    <n v="154.61000000000001"/>
    <s v="Upi"/>
    <s v="Returned"/>
    <n v="3"/>
    <n v="154.61000000000001"/>
    <m/>
    <m/>
    <m/>
    <m/>
    <m/>
    <m/>
    <s v="Completed"/>
    <s v="No"/>
    <s v="No"/>
    <m/>
    <n v="589"/>
    <n v="426"/>
    <n v="594714.6477588166"/>
    <n v="60882.938065984097"/>
    <n v="3.804733727810651"/>
    <s v="Self-Help Book"/>
    <s v="Books"/>
    <s v="Books"/>
    <s v="Books"/>
    <s v="Books"/>
    <n v="19"/>
    <s v="Books"/>
    <m/>
    <n v="2025"/>
    <x v="5"/>
    <n v="24"/>
    <n v="6"/>
    <s v="Weekday"/>
    <m/>
  </r>
  <r>
    <s v="WEB-8435"/>
    <d v="2024-02-13T00:00:00"/>
    <s v="Vikram Kumar"/>
    <s v="Ahmedabad"/>
    <s v="Fashion"/>
    <s v="Women'S Kurti"/>
    <n v="1"/>
    <n v="1234.6300000000001"/>
    <s v="Debit Card"/>
    <s v="Delivered"/>
    <n v="2"/>
    <n v="1234.6300000000001"/>
    <m/>
    <m/>
    <m/>
    <m/>
    <m/>
    <m/>
    <s v="Completed"/>
    <s v="Yes"/>
    <s v="No"/>
    <m/>
    <n v="589"/>
    <n v="426"/>
    <n v="1892867.2841657216"/>
    <n v="199432.98236095349"/>
    <n v="3.8949824970828471"/>
    <s v="Women'S Kurti"/>
    <s v="Fashion"/>
    <s v="Fashion"/>
    <s v="Fashion"/>
    <s v="Fashion"/>
    <n v="15"/>
    <s v="Fashion"/>
    <m/>
    <n v="2024"/>
    <x v="0"/>
    <n v="13"/>
    <n v="3"/>
    <s v="Weekday"/>
    <m/>
  </r>
  <r>
    <s v="WEB-7991"/>
    <d v="2023-06-26T00:00:00"/>
    <s v="Saanvi Nair"/>
    <s v="Bengaluru"/>
    <s v="Electronics"/>
    <s v="Bluetooth Speaker"/>
    <n v="1"/>
    <n v="2754.97"/>
    <s v="Upi"/>
    <s v="Delivered"/>
    <n v="3"/>
    <n v="2754.97"/>
    <m/>
    <m/>
    <m/>
    <m/>
    <m/>
    <m/>
    <s v="Completed"/>
    <s v="Yes"/>
    <s v="No"/>
    <m/>
    <n v="567"/>
    <n v="440"/>
    <n v="2759712.3299794244"/>
    <n v="330643.50635802455"/>
    <n v="3.8641711229946525"/>
    <s v="Bluetooth Speaker"/>
    <s v="Electronics"/>
    <s v="Electronics"/>
    <s v="Electronics"/>
    <s v="Electronics"/>
    <n v="48"/>
    <s v="Electronics"/>
    <m/>
    <n v="2023"/>
    <x v="11"/>
    <n v="26"/>
    <n v="2"/>
    <s v="Weekday"/>
    <m/>
  </r>
  <r>
    <s v="WEB-7523"/>
    <d v="2025-02-02T00:00:00"/>
    <s v="Saanvi Singh"/>
    <s v="Hyderabad"/>
    <s v="Fashion"/>
    <s v="Running Shoes"/>
    <n v="3"/>
    <n v="885.09"/>
    <s v="Debit Card"/>
    <s v="Delivered"/>
    <n v="2"/>
    <n v="2655.27"/>
    <m/>
    <m/>
    <m/>
    <m/>
    <m/>
    <m/>
    <s v="Completed"/>
    <s v="Yes"/>
    <s v="No"/>
    <m/>
    <n v="559"/>
    <n v="408"/>
    <n v="1892867.2841657216"/>
    <n v="199432.98236095349"/>
    <n v="3.8949824970828471"/>
    <s v="Running Shoes"/>
    <s v="Fashion"/>
    <s v="Fashion"/>
    <s v="Fashion"/>
    <s v="Fashion"/>
    <n v="45"/>
    <s v="Fashion"/>
    <m/>
    <n v="2025"/>
    <x v="0"/>
    <n v="2"/>
    <n v="1"/>
    <s v="Weekday"/>
    <m/>
  </r>
  <r>
    <s v="WEB-6192"/>
    <d v="2023-04-25T00:00:00"/>
    <s v="Sanjay Joshi"/>
    <s v="Ahmedabad"/>
    <s v="Home &amp; Kitchen"/>
    <s v="Led Bulb Pack"/>
    <n v="1"/>
    <n v="1687.99"/>
    <s v="Cash On Delivery"/>
    <s v="Delivered"/>
    <n v="4"/>
    <n v="1687.99"/>
    <m/>
    <m/>
    <m/>
    <m/>
    <m/>
    <m/>
    <s v="Completed"/>
    <s v="Yes"/>
    <s v="No"/>
    <m/>
    <n v="589"/>
    <n v="426"/>
    <n v="1463424.4009529033"/>
    <n v="118285.78776560788"/>
    <n v="3.8140589569160999"/>
    <s v="Led Bulb Pack"/>
    <s v="Home &amp; Kitchen"/>
    <s v="Home &amp; Kitchen"/>
    <s v="Home &amp; Kitchen"/>
    <s v="Home &amp; Kitchen"/>
    <n v="76"/>
    <s v="Home &amp; Kitchen"/>
    <m/>
    <n v="2023"/>
    <x v="7"/>
    <n v="25"/>
    <n v="3"/>
    <s v="Weekday"/>
    <m/>
  </r>
  <r>
    <s v="WEB-9383"/>
    <d v="2024-02-26T00:00:00"/>
    <s v="Aditya Menon"/>
    <s v="Mumbai"/>
    <s v="Home &amp; Kitchen"/>
    <s v="Non-Stick Pan"/>
    <n v="1"/>
    <n v="846.59"/>
    <s v="Net Banking"/>
    <s v="Delivered"/>
    <n v="4"/>
    <n v="846.59"/>
    <m/>
    <m/>
    <m/>
    <m/>
    <m/>
    <m/>
    <s v="Completed"/>
    <s v="No"/>
    <s v="No"/>
    <m/>
    <n v="619"/>
    <n v="468"/>
    <n v="1463424.4009529033"/>
    <n v="118285.78776560788"/>
    <n v="3.8140589569160999"/>
    <s v="Non-Stick Pan"/>
    <s v="Home &amp; Kitchen"/>
    <s v="Home &amp; Kitchen"/>
    <s v="Home &amp; Kitchen"/>
    <s v="Home &amp; Kitchen"/>
    <n v="7"/>
    <s v="Home &amp; Kitchen"/>
    <m/>
    <n v="2024"/>
    <x v="0"/>
    <n v="26"/>
    <n v="2"/>
    <s v="Weekday"/>
    <m/>
  </r>
  <r>
    <s v="WEB-8088"/>
    <d v="2023-06-16T00:00:00"/>
    <s v="Diya Patel"/>
    <s v="Hyderabad"/>
    <s v="Beauty"/>
    <s v="Shampoo 200Ml"/>
    <n v="3"/>
    <n v="1435.76"/>
    <s v="Upi"/>
    <s v="Delivered"/>
    <n v="4"/>
    <n v="4307.28"/>
    <m/>
    <m/>
    <m/>
    <m/>
    <m/>
    <m/>
    <s v="Completed"/>
    <s v="Yes"/>
    <s v="No"/>
    <m/>
    <n v="559"/>
    <n v="408"/>
    <n v="1098537.4901531704"/>
    <n v="96724.388030634553"/>
    <n v="3.9001122334455669"/>
    <s v="Shampoo 200Ml"/>
    <s v="Beauty"/>
    <s v="Beauty"/>
    <s v="Beauty"/>
    <s v="Beauty"/>
    <n v="64"/>
    <s v="Beauty"/>
    <m/>
    <n v="2023"/>
    <x v="11"/>
    <n v="16"/>
    <n v="6"/>
    <s v="Weekday"/>
    <m/>
  </r>
  <r>
    <s v="WEB-5952"/>
    <d v="2024-06-29T00:00:00"/>
    <s v="Rohan Chatterjee"/>
    <s v="Pune"/>
    <s v="Electronics"/>
    <s v="Bluetooth Speaker"/>
    <n v="1"/>
    <n v="963.52"/>
    <s v="Cash On Delivery"/>
    <s v="Delivered"/>
    <n v="5"/>
    <n v="963.52"/>
    <m/>
    <m/>
    <m/>
    <m/>
    <m/>
    <m/>
    <s v="Completed"/>
    <s v="No"/>
    <s v="No"/>
    <m/>
    <n v="595"/>
    <n v="444"/>
    <n v="2759712.3299794244"/>
    <n v="330643.50635802455"/>
    <n v="3.8641711229946525"/>
    <s v="Bluetooth Speaker"/>
    <s v="Electronics"/>
    <s v="Electronics"/>
    <s v="Electronics"/>
    <s v="Electronics"/>
    <n v="48"/>
    <s v="Electronics"/>
    <m/>
    <n v="2024"/>
    <x v="11"/>
    <n v="29"/>
    <n v="7"/>
    <s v="Weekday"/>
    <m/>
  </r>
  <r>
    <s v="WEB-8233"/>
    <d v="2024-12-31T00:00:00"/>
    <s v="Arjun Singh"/>
    <s v="Chennai"/>
    <s v="Books"/>
    <s v="Self-Help Book"/>
    <n v="1"/>
    <n v="768.01"/>
    <s v="Upi"/>
    <s v="Delivered"/>
    <n v="5"/>
    <n v="768.01"/>
    <m/>
    <m/>
    <m/>
    <m/>
    <m/>
    <m/>
    <s v="Completed"/>
    <s v="No"/>
    <s v="No"/>
    <m/>
    <n v="558"/>
    <n v="430"/>
    <n v="594714.6477588166"/>
    <n v="60882.938065984097"/>
    <n v="3.804733727810651"/>
    <s v="Self-Help Book"/>
    <s v="Books"/>
    <s v="Books"/>
    <s v="Books"/>
    <s v="Books"/>
    <n v="19"/>
    <s v="Books"/>
    <m/>
    <n v="2024"/>
    <x v="10"/>
    <n v="31"/>
    <n v="3"/>
    <s v="Weekday"/>
    <m/>
  </r>
  <r>
    <s v="WEB-7955"/>
    <d v="2023-01-22T00:00:00"/>
    <s v="Vikram Chatterjee"/>
    <s v="Bengaluru"/>
    <s v="Fashion"/>
    <s v="Denim Jeans"/>
    <n v="1"/>
    <n v="619.35"/>
    <s v="Credit Card"/>
    <s v="Delivered"/>
    <n v="5"/>
    <n v="619.35"/>
    <m/>
    <m/>
    <m/>
    <m/>
    <m/>
    <m/>
    <s v="Completed"/>
    <s v="No"/>
    <s v="No"/>
    <m/>
    <n v="567"/>
    <n v="440"/>
    <n v="1892867.2841657216"/>
    <n v="199432.98236095349"/>
    <n v="3.8949824970828471"/>
    <s v="Denim Jeans"/>
    <s v="Fashion"/>
    <s v="Fashion"/>
    <s v="Fashion"/>
    <s v="Fashion"/>
    <n v="6"/>
    <s v="Fashion"/>
    <m/>
    <n v="2023"/>
    <x v="5"/>
    <n v="22"/>
    <n v="1"/>
    <s v="Weekday"/>
    <m/>
  </r>
  <r>
    <s v="WEB-6434"/>
    <d v="2024-11-19T00:00:00"/>
    <s v="Arjun Khan"/>
    <s v="Ahmedabad"/>
    <s v="Books"/>
    <s v="Self-Help Book"/>
    <n v="2"/>
    <n v="452.31"/>
    <s v="Upi"/>
    <s v="Delivered"/>
    <m/>
    <n v="904.62"/>
    <m/>
    <m/>
    <m/>
    <m/>
    <m/>
    <m/>
    <s v="Completed"/>
    <s v="No"/>
    <s v="No"/>
    <m/>
    <n v="589"/>
    <n v="426"/>
    <n v="594714.6477588166"/>
    <n v="60882.938065984097"/>
    <n v="3.804733727810651"/>
    <s v="Self-Help Book"/>
    <s v="Books"/>
    <s v="Books"/>
    <s v="Books"/>
    <s v="Books"/>
    <n v="19"/>
    <s v="Books"/>
    <m/>
    <n v="2024"/>
    <x v="3"/>
    <n v="19"/>
    <n v="3"/>
    <s v="Weekday"/>
    <m/>
  </r>
  <r>
    <s v="WEB-6259"/>
    <d v="2024-09-21T00:00:00"/>
    <s v="Meera Singh"/>
    <s v="Chennai"/>
    <s v="Fashion"/>
    <s v="Denim Jeans"/>
    <n v="1"/>
    <n v="1419.824472190694"/>
    <s v="Debit Card"/>
    <s v="Delivered"/>
    <n v="2"/>
    <n v="1419.824472190694"/>
    <m/>
    <m/>
    <m/>
    <m/>
    <m/>
    <m/>
    <s v="Completed"/>
    <s v="Yes"/>
    <s v="No"/>
    <m/>
    <n v="558"/>
    <n v="430"/>
    <n v="1892867.2841657216"/>
    <n v="199432.98236095349"/>
    <n v="3.8949824970828471"/>
    <s v="Denim Jeans"/>
    <s v="Fashion"/>
    <s v="Fashion"/>
    <s v="Fashion"/>
    <s v="Fashion"/>
    <n v="6"/>
    <s v="Fashion"/>
    <m/>
    <n v="2024"/>
    <x v="1"/>
    <n v="21"/>
    <n v="7"/>
    <s v="Weekday"/>
    <m/>
  </r>
  <r>
    <s v="WEB-9414"/>
    <d v="2023-07-30T00:00:00"/>
    <s v="Vivaan Joshi"/>
    <s v="Bengaluru"/>
    <s v="Fashion"/>
    <s v="Running Shoes"/>
    <n v="1"/>
    <n v="1668.31"/>
    <s v="Net Banking"/>
    <s v="Returned"/>
    <n v="4"/>
    <n v="1668.31"/>
    <m/>
    <m/>
    <m/>
    <m/>
    <m/>
    <m/>
    <s v="Completed"/>
    <s v="No"/>
    <s v="No"/>
    <m/>
    <n v="567"/>
    <n v="440"/>
    <n v="1892867.2841657216"/>
    <n v="199432.98236095349"/>
    <n v="3.8949824970828471"/>
    <s v="Running Shoes"/>
    <s v="Fashion"/>
    <s v="Fashion"/>
    <s v="Fashion"/>
    <s v="Fashion"/>
    <n v="45"/>
    <s v="Fashion"/>
    <m/>
    <n v="2023"/>
    <x v="2"/>
    <n v="30"/>
    <n v="1"/>
    <s v="Weekday"/>
    <m/>
  </r>
  <r>
    <s v="WEB-7255"/>
    <d v="2023-11-16T00:00:00"/>
    <s v="Vivaan Kapoor"/>
    <s v="Kolkata"/>
    <s v="Electronics"/>
    <s v="Power Bank 10000Mah"/>
    <n v="1"/>
    <n v="539.73"/>
    <s v="Credit Card"/>
    <s v="Delivered"/>
    <n v="5"/>
    <n v="539.73"/>
    <m/>
    <m/>
    <m/>
    <m/>
    <m/>
    <m/>
    <s v="Completed"/>
    <s v="No"/>
    <s v="No"/>
    <m/>
    <n v="590"/>
    <n v="451"/>
    <n v="2759712.3299794244"/>
    <n v="330643.50635802455"/>
    <n v="3.8641711229946525"/>
    <s v="Power Bank 10000Mah"/>
    <s v="Electronics"/>
    <s v="Electronics"/>
    <s v="Electronics"/>
    <s v="Electronics"/>
    <n v="3"/>
    <s v="Electronics"/>
    <m/>
    <n v="2023"/>
    <x v="3"/>
    <n v="16"/>
    <n v="5"/>
    <s v="Weekday"/>
    <m/>
  </r>
  <r>
    <s v="WEB-7481"/>
    <d v="2023-12-04T00:00:00"/>
    <s v="Karan Patel"/>
    <s v="Bengaluru"/>
    <s v="Beauty"/>
    <s v="Perfume 50Ml"/>
    <n v="1"/>
    <n v="332.38"/>
    <s v="Upi"/>
    <s v="Returned"/>
    <n v="5"/>
    <n v="332.38"/>
    <m/>
    <m/>
    <m/>
    <m/>
    <m/>
    <m/>
    <s v="Completed"/>
    <s v="No"/>
    <s v="No"/>
    <m/>
    <n v="567"/>
    <n v="440"/>
    <n v="1098537.4901531704"/>
    <n v="96724.388030634553"/>
    <n v="3.9001122334455669"/>
    <s v="Perfume 50Ml"/>
    <s v="Beauty"/>
    <s v="Beauty"/>
    <s v="Beauty"/>
    <s v="Beauty"/>
    <n v="18"/>
    <s v="Beauty"/>
    <m/>
    <n v="2023"/>
    <x v="10"/>
    <n v="4"/>
    <n v="2"/>
    <s v="Weekday"/>
    <m/>
  </r>
  <r>
    <s v="WEB-6752"/>
    <d v="2023-06-24T00:00:00"/>
    <s v="Neha Patel"/>
    <s v="Hyderabad"/>
    <s v="Electronics"/>
    <s v="Smart Watch"/>
    <n v="1"/>
    <n v="304.13"/>
    <s v="Credit Card"/>
    <s v="Delivered"/>
    <n v="4"/>
    <n v="304.13"/>
    <m/>
    <m/>
    <m/>
    <m/>
    <m/>
    <m/>
    <s v="Completed"/>
    <s v="No"/>
    <s v="No"/>
    <m/>
    <n v="559"/>
    <n v="408"/>
    <n v="2759712.3299794244"/>
    <n v="330643.50635802455"/>
    <n v="3.8641711229946525"/>
    <s v="Smart Watch"/>
    <s v="Electronics"/>
    <s v="Electronics"/>
    <s v="Electronics"/>
    <s v="Electronics"/>
    <n v="17"/>
    <s v="Electronics"/>
    <m/>
    <n v="2023"/>
    <x v="11"/>
    <n v="24"/>
    <n v="7"/>
    <s v="Weekday"/>
    <m/>
  </r>
  <r>
    <s v="WEB-8359"/>
    <d v="2025-03-02T00:00:00"/>
    <s v="Vikram Verma"/>
    <s v="Bengaluru"/>
    <s v="Fashion"/>
    <s v="Women'S Kurti"/>
    <n v="2"/>
    <n v="918.29"/>
    <s v="Debit Card"/>
    <s v="Delivered"/>
    <n v="4"/>
    <n v="1836.58"/>
    <m/>
    <m/>
    <m/>
    <m/>
    <m/>
    <m/>
    <s v="Completed"/>
    <s v="Yes"/>
    <s v="No"/>
    <m/>
    <n v="567"/>
    <n v="440"/>
    <n v="1892867.2841657216"/>
    <n v="199432.98236095349"/>
    <n v="3.8949824970828471"/>
    <s v="Women'S Kurti"/>
    <s v="Fashion"/>
    <s v="Fashion"/>
    <s v="Fashion"/>
    <s v="Fashion"/>
    <n v="15"/>
    <s v="Fashion"/>
    <m/>
    <n v="2025"/>
    <x v="4"/>
    <n v="2"/>
    <n v="1"/>
    <s v="Weekday"/>
    <m/>
  </r>
  <r>
    <s v="WEB-8554"/>
    <d v="2023-06-08T00:00:00"/>
    <s v="Kavya Das"/>
    <s v="Pune"/>
    <s v="Books"/>
    <s v="Fiction Novel"/>
    <n v="2"/>
    <n v="646.03"/>
    <s v="Upi"/>
    <s v="Delivered"/>
    <n v="5"/>
    <n v="1292.06"/>
    <m/>
    <m/>
    <m/>
    <m/>
    <m/>
    <m/>
    <s v="Completed"/>
    <s v="Yes"/>
    <s v="No"/>
    <m/>
    <n v="595"/>
    <n v="444"/>
    <n v="594714.6477588166"/>
    <n v="60882.938065984097"/>
    <n v="3.804733727810651"/>
    <s v="Fiction Novel"/>
    <s v="Books"/>
    <s v="Books"/>
    <s v="Books"/>
    <s v="Books"/>
    <n v="11"/>
    <s v="Books"/>
    <m/>
    <n v="2023"/>
    <x v="11"/>
    <n v="8"/>
    <n v="5"/>
    <s v="Weekday"/>
    <m/>
  </r>
  <r>
    <s v="WEB-6834"/>
    <d v="2025-01-27T00:00:00"/>
    <s v="Rahul Verma"/>
    <s v="Mumbai"/>
    <s v="Fashion"/>
    <s v="Running Shoes"/>
    <n v="1"/>
    <n v="1915.17"/>
    <s v="Cash On Delivery"/>
    <s v="Delivered"/>
    <n v="2"/>
    <n v="1915.17"/>
    <m/>
    <m/>
    <m/>
    <m/>
    <m/>
    <m/>
    <s v="Completed"/>
    <s v="Yes"/>
    <s v="No"/>
    <m/>
    <n v="619"/>
    <n v="468"/>
    <n v="1892867.2841657216"/>
    <n v="199432.98236095349"/>
    <n v="3.8949824970828471"/>
    <s v="Running Shoes"/>
    <s v="Fashion"/>
    <s v="Fashion"/>
    <s v="Fashion"/>
    <s v="Fashion"/>
    <n v="45"/>
    <s v="Fashion"/>
    <m/>
    <n v="2025"/>
    <x v="5"/>
    <n v="27"/>
    <n v="2"/>
    <s v="Weekday"/>
    <m/>
  </r>
  <r>
    <s v="WEB-6390"/>
    <d v="2025-05-19T00:00:00"/>
    <s v="Arjun Nair"/>
    <s v="Ahmedabad"/>
    <s v="Fashion"/>
    <s v="Men'S T-Shirt"/>
    <n v="2"/>
    <n v="2060.58"/>
    <s v="Upi"/>
    <s v="Pending"/>
    <n v="4"/>
    <n v="4121.16"/>
    <m/>
    <m/>
    <m/>
    <m/>
    <m/>
    <m/>
    <s v="Pending"/>
    <s v="No"/>
    <s v="Yes"/>
    <m/>
    <n v="589"/>
    <n v="426"/>
    <n v="1892867.2841657216"/>
    <n v="199432.98236095349"/>
    <n v="3.8949824970828471"/>
    <s v="Men'S T-Shirt"/>
    <s v="Fashion"/>
    <s v="Fashion"/>
    <s v="Fashion"/>
    <s v="Fashion"/>
    <n v="55"/>
    <s v="Fashion"/>
    <m/>
    <n v="2025"/>
    <x v="6"/>
    <n v="19"/>
    <n v="2"/>
    <s v="Weekday"/>
    <m/>
  </r>
  <r>
    <s v="WEB-5615"/>
    <d v="2024-05-01T00:00:00"/>
    <s v="Neha Rao"/>
    <s v="Ahmedabad"/>
    <s v="Fashion"/>
    <s v="Sunglasses"/>
    <n v="2"/>
    <n v="2332.13"/>
    <s v="Credit Card"/>
    <s v="Delivered"/>
    <n v="5"/>
    <n v="4664.26"/>
    <m/>
    <m/>
    <m/>
    <m/>
    <m/>
    <m/>
    <s v="Completed"/>
    <s v="Yes"/>
    <s v="No"/>
    <m/>
    <n v="589"/>
    <n v="426"/>
    <n v="1892867.2841657216"/>
    <n v="199432.98236095349"/>
    <n v="3.8949824970828471"/>
    <s v="Sunglasses"/>
    <s v="Fashion"/>
    <s v="Fashion"/>
    <s v="Fashion"/>
    <s v="Fashion"/>
    <n v="53"/>
    <s v="Fashion"/>
    <m/>
    <n v="2024"/>
    <x v="6"/>
    <n v="1"/>
    <n v="4"/>
    <s v="Weekend"/>
    <m/>
  </r>
  <r>
    <s v="WEB-6702"/>
    <d v="2023-01-07T00:00:00"/>
    <s v="Meera Kapoor"/>
    <s v="Pune"/>
    <s v="Electronics"/>
    <s v="Wireless Earbuds"/>
    <n v="2"/>
    <n v="3001.34"/>
    <s v="Debit Card"/>
    <s v="Delivered"/>
    <n v="5"/>
    <n v="6002.68"/>
    <m/>
    <m/>
    <m/>
    <m/>
    <m/>
    <m/>
    <s v="Completed"/>
    <s v="Yes"/>
    <s v="No"/>
    <m/>
    <n v="595"/>
    <n v="444"/>
    <n v="2759712.3299794244"/>
    <n v="330643.50635802455"/>
    <n v="3.8641711229946525"/>
    <s v="Wireless Earbuds"/>
    <s v="Electronics"/>
    <s v="Electronics"/>
    <s v="Electronics"/>
    <s v="Electronics"/>
    <n v="12"/>
    <s v="Electronics"/>
    <m/>
    <n v="2023"/>
    <x v="5"/>
    <n v="7"/>
    <n v="7"/>
    <s v="Weekend"/>
    <m/>
  </r>
  <r>
    <s v="WEB-6744"/>
    <d v="2024-05-07T00:00:00"/>
    <s v="Arjun Khan"/>
    <s v="Kolkata"/>
    <s v="Beauty"/>
    <s v="Shampoo 200Ml"/>
    <n v="1"/>
    <n v="967.8"/>
    <s v="Cash On Delivery"/>
    <s v="Delivered"/>
    <n v="4"/>
    <n v="967.8"/>
    <m/>
    <m/>
    <m/>
    <m/>
    <m/>
    <m/>
    <s v="Completed"/>
    <s v="No"/>
    <s v="No"/>
    <m/>
    <n v="590"/>
    <n v="451"/>
    <n v="1098537.4901531704"/>
    <n v="96724.388030634553"/>
    <n v="3.9001122334455669"/>
    <s v="Shampoo 200Ml"/>
    <s v="Beauty"/>
    <s v="Beauty"/>
    <s v="Beauty"/>
    <s v="Beauty"/>
    <n v="64"/>
    <s v="Beauty"/>
    <m/>
    <n v="2024"/>
    <x v="6"/>
    <n v="7"/>
    <n v="3"/>
    <s v="Weekend"/>
    <m/>
  </r>
  <r>
    <s v="WEB-8327"/>
    <d v="2024-12-10T00:00:00"/>
    <s v="Saanvi Khan"/>
    <s v="Hyderabad"/>
    <s v="Beauty"/>
    <s v="Face Cream"/>
    <n v="1"/>
    <n v="1409.96"/>
    <s v="Net Banking"/>
    <s v="Delivered"/>
    <n v="5"/>
    <n v="1409.96"/>
    <m/>
    <m/>
    <m/>
    <m/>
    <m/>
    <m/>
    <s v="Completed"/>
    <s v="Yes"/>
    <s v="No"/>
    <m/>
    <n v="559"/>
    <n v="408"/>
    <n v="1098537.4901531704"/>
    <n v="96724.388030634553"/>
    <n v="3.9001122334455669"/>
    <s v="Face Cream"/>
    <s v="Beauty"/>
    <s v="Beauty"/>
    <s v="Beauty"/>
    <s v="Beauty"/>
    <n v="80"/>
    <s v="Beauty"/>
    <m/>
    <n v="2024"/>
    <x v="10"/>
    <n v="10"/>
    <n v="3"/>
    <s v="Weekday"/>
    <m/>
  </r>
  <r>
    <s v="WEB-6158"/>
    <d v="2024-12-08T00:00:00"/>
    <s v="Neha Patel"/>
    <s v="Mumbai"/>
    <s v="Beauty"/>
    <s v="Lipstick"/>
    <n v="1"/>
    <n v="442.34"/>
    <s v="Cash On Delivery"/>
    <s v="Delivered"/>
    <n v="4"/>
    <n v="442.34"/>
    <m/>
    <m/>
    <m/>
    <m/>
    <m/>
    <m/>
    <s v="Completed"/>
    <s v="No"/>
    <s v="No"/>
    <m/>
    <n v="619"/>
    <n v="468"/>
    <n v="1098537.4901531704"/>
    <n v="96724.388030634553"/>
    <n v="3.9001122334455669"/>
    <s v="Lipstick"/>
    <s v="Beauty"/>
    <s v="Beauty"/>
    <s v="Beauty"/>
    <s v="Beauty"/>
    <n v="10"/>
    <s v="Beauty"/>
    <m/>
    <n v="2024"/>
    <x v="10"/>
    <n v="8"/>
    <n v="1"/>
    <s v="Weekday"/>
    <m/>
  </r>
  <r>
    <s v="WEB-7193"/>
    <d v="2025-04-05T00:00:00"/>
    <s v="Pooja Singh"/>
    <s v="Delhi"/>
    <s v="Home &amp; Kitchen"/>
    <s v="Non-Stick Pan"/>
    <n v="1"/>
    <n v="1039.07"/>
    <s v="Net Banking"/>
    <s v="Cancelled"/>
    <n v="5"/>
    <n v="1039.07"/>
    <m/>
    <m/>
    <m/>
    <m/>
    <m/>
    <m/>
    <s v="Lost Sale"/>
    <s v="No"/>
    <s v="Yes"/>
    <m/>
    <n v="573"/>
    <n v="450"/>
    <n v="1463424.4009529033"/>
    <n v="118285.78776560788"/>
    <n v="3.8140589569160999"/>
    <s v="Non-Stick Pan"/>
    <s v="Home &amp; Kitchen"/>
    <s v="Home &amp; Kitchen"/>
    <s v="Home &amp; Kitchen"/>
    <s v="Home &amp; Kitchen"/>
    <n v="7"/>
    <s v="Home &amp; Kitchen"/>
    <m/>
    <n v="2025"/>
    <x v="7"/>
    <n v="5"/>
    <n v="7"/>
    <s v="Weekday"/>
    <m/>
  </r>
  <r>
    <s v="WEB-8223"/>
    <d v="2025-06-12T00:00:00"/>
    <s v="Vikram Verma"/>
    <s v="Pune"/>
    <s v="Home &amp; Kitchen"/>
    <s v="Table Lamp"/>
    <n v="2"/>
    <n v="840.12"/>
    <s v="Credit Card"/>
    <s v="Delivered"/>
    <n v="1"/>
    <n v="1680.24"/>
    <m/>
    <m/>
    <m/>
    <m/>
    <m/>
    <m/>
    <s v="Completed"/>
    <s v="Yes"/>
    <s v="No"/>
    <m/>
    <n v="595"/>
    <n v="444"/>
    <n v="1463424.4009529033"/>
    <n v="118285.78776560788"/>
    <n v="3.8140589569160999"/>
    <s v="Table Lamp"/>
    <s v="Home &amp; Kitchen"/>
    <s v="Home &amp; Kitchen"/>
    <s v="Home &amp; Kitchen"/>
    <s v="Home &amp; Kitchen"/>
    <n v="32"/>
    <s v="Home &amp; Kitchen"/>
    <m/>
    <n v="2025"/>
    <x v="11"/>
    <n v="12"/>
    <n v="5"/>
    <s v="Weekday"/>
    <m/>
  </r>
  <r>
    <s v="WEB-6813"/>
    <d v="2024-06-21T00:00:00"/>
    <s v="Vikram Mehta"/>
    <s v="Delhi"/>
    <s v="Books"/>
    <s v="Cookbook"/>
    <n v="1"/>
    <n v="454.87"/>
    <s v="Cash On Delivery"/>
    <s v="Returned"/>
    <n v="3"/>
    <n v="454.87"/>
    <m/>
    <m/>
    <m/>
    <m/>
    <m/>
    <m/>
    <s v="Completed"/>
    <s v="No"/>
    <s v="No"/>
    <m/>
    <n v="573"/>
    <n v="450"/>
    <n v="594714.6477588166"/>
    <n v="60882.938065984097"/>
    <n v="3.804733727810651"/>
    <s v="Cookbook"/>
    <s v="Books"/>
    <s v="Books"/>
    <s v="Books"/>
    <s v="Books"/>
    <n v="4"/>
    <s v="Books"/>
    <m/>
    <n v="2024"/>
    <x v="11"/>
    <n v="21"/>
    <n v="6"/>
    <s v="Weekday"/>
    <m/>
  </r>
  <r>
    <s v="WEB-5327"/>
    <d v="2025-01-02T00:00:00"/>
    <s v="Vikram Chatterjee"/>
    <s v="Bengaluru"/>
    <s v="Beauty"/>
    <s v="Lipstick"/>
    <n v="1"/>
    <n v="1400.98"/>
    <s v="Credit Card"/>
    <s v="Delivered"/>
    <n v="5"/>
    <n v="1400.98"/>
    <m/>
    <m/>
    <m/>
    <m/>
    <m/>
    <m/>
    <s v="Completed"/>
    <s v="Yes"/>
    <s v="No"/>
    <m/>
    <n v="567"/>
    <n v="440"/>
    <n v="1098537.4901531704"/>
    <n v="96724.388030634553"/>
    <n v="3.9001122334455669"/>
    <s v="Lipstick"/>
    <s v="Beauty"/>
    <s v="Beauty"/>
    <s v="Beauty"/>
    <s v="Beauty"/>
    <n v="10"/>
    <s v="Beauty"/>
    <m/>
    <n v="2025"/>
    <x v="5"/>
    <n v="2"/>
    <n v="5"/>
    <s v="Weekday"/>
    <m/>
  </r>
  <r>
    <s v="WEB-7775"/>
    <d v="2024-05-21T00:00:00"/>
    <s v="Simran Pillai"/>
    <s v="Ahmedabad"/>
    <s v="Home &amp; Kitchen"/>
    <s v="Led Bulb Pack"/>
    <n v="1"/>
    <n v="1836"/>
    <s v="Upi"/>
    <s v="Returned"/>
    <n v="4"/>
    <n v="1836"/>
    <m/>
    <m/>
    <m/>
    <m/>
    <m/>
    <m/>
    <s v="Completed"/>
    <s v="No"/>
    <s v="No"/>
    <m/>
    <n v="589"/>
    <n v="426"/>
    <n v="1463424.4009529033"/>
    <n v="118285.78776560788"/>
    <n v="3.8140589569160999"/>
    <s v="Led Bulb Pack"/>
    <s v="Home &amp; Kitchen"/>
    <s v="Home &amp; Kitchen"/>
    <s v="Home &amp; Kitchen"/>
    <s v="Home &amp; Kitchen"/>
    <n v="76"/>
    <s v="Home &amp; Kitchen"/>
    <m/>
    <n v="2024"/>
    <x v="6"/>
    <n v="21"/>
    <n v="3"/>
    <s v="Weekday"/>
    <m/>
  </r>
  <r>
    <s v="WEB-6778"/>
    <d v="2023-05-14T00:00:00"/>
    <s v="Simran Verma"/>
    <s v="Chennai"/>
    <s v="Fashion"/>
    <s v="Men'S T-Shirt"/>
    <n v="1"/>
    <n v="837.6"/>
    <s v="Cash On Delivery"/>
    <s v="Cancelled"/>
    <n v="1"/>
    <n v="837.6"/>
    <m/>
    <m/>
    <m/>
    <m/>
    <m/>
    <m/>
    <s v="Lost Sale"/>
    <s v="No"/>
    <s v="Yes"/>
    <m/>
    <n v="558"/>
    <n v="430"/>
    <n v="1892867.2841657216"/>
    <n v="199432.98236095349"/>
    <n v="3.8949824970828471"/>
    <s v="Men'S T-Shirt"/>
    <s v="Fashion"/>
    <s v="Fashion"/>
    <s v="Fashion"/>
    <s v="Fashion"/>
    <n v="55"/>
    <s v="Fashion"/>
    <m/>
    <n v="2023"/>
    <x v="6"/>
    <n v="14"/>
    <n v="1"/>
    <s v="Weekday"/>
    <m/>
  </r>
  <r>
    <s v="WEB-9081"/>
    <d v="2025-01-17T00:00:00"/>
    <s v="Vikram Patel"/>
    <s v="Chennai"/>
    <s v="Electronics"/>
    <s v="Bluetooth Speaker"/>
    <n v="2"/>
    <n v="1588.12"/>
    <s v="Debit Card"/>
    <s v="Delivered"/>
    <m/>
    <n v="3176.24"/>
    <m/>
    <m/>
    <m/>
    <m/>
    <m/>
    <m/>
    <s v="Completed"/>
    <s v="Yes"/>
    <s v="No"/>
    <m/>
    <n v="558"/>
    <n v="430"/>
    <n v="2759712.3299794244"/>
    <n v="330643.50635802455"/>
    <n v="3.8641711229946525"/>
    <s v="Bluetooth Speaker"/>
    <s v="Electronics"/>
    <s v="Electronics"/>
    <s v="Electronics"/>
    <s v="Electronics"/>
    <n v="48"/>
    <s v="Electronics"/>
    <m/>
    <n v="2025"/>
    <x v="5"/>
    <n v="17"/>
    <n v="6"/>
    <s v="Weekday"/>
    <m/>
  </r>
  <r>
    <s v="WEB-7306"/>
    <d v="2025-03-30T00:00:00"/>
    <s v="Vikram Singh"/>
    <s v="Pune"/>
    <s v="Beauty"/>
    <s v="Shampoo 200Ml"/>
    <n v="1"/>
    <n v="673.97"/>
    <s v="Debit Card"/>
    <s v="Delivered"/>
    <n v="4"/>
    <n v="673.97"/>
    <m/>
    <m/>
    <m/>
    <m/>
    <m/>
    <m/>
    <s v="Completed"/>
    <s v="No"/>
    <s v="No"/>
    <m/>
    <n v="595"/>
    <n v="444"/>
    <n v="1098537.4901531704"/>
    <n v="96724.388030634553"/>
    <n v="3.9001122334455669"/>
    <s v="Shampoo 200Ml"/>
    <s v="Beauty"/>
    <s v="Beauty"/>
    <s v="Beauty"/>
    <s v="Beauty"/>
    <n v="64"/>
    <s v="Beauty"/>
    <m/>
    <n v="2025"/>
    <x v="4"/>
    <n v="30"/>
    <n v="1"/>
    <s v="Weekday"/>
    <m/>
  </r>
  <r>
    <s v="WEB-5528"/>
    <d v="2025-03-23T00:00:00"/>
    <s v="Simran Reddy"/>
    <s v="Kolkata"/>
    <s v="Books"/>
    <s v="Fiction Novel"/>
    <n v="1"/>
    <n v="320.61"/>
    <s v="Upi"/>
    <s v="Delivered"/>
    <n v="1"/>
    <n v="320.61"/>
    <m/>
    <m/>
    <m/>
    <m/>
    <m/>
    <m/>
    <s v="Completed"/>
    <s v="No"/>
    <s v="No"/>
    <m/>
    <n v="590"/>
    <n v="451"/>
    <n v="594714.6477588166"/>
    <n v="60882.938065984097"/>
    <n v="3.804733727810651"/>
    <s v="Fiction Novel"/>
    <s v="Books"/>
    <s v="Books"/>
    <s v="Books"/>
    <s v="Books"/>
    <n v="11"/>
    <s v="Books"/>
    <m/>
    <n v="2025"/>
    <x v="4"/>
    <n v="23"/>
    <n v="1"/>
    <s v="Weekday"/>
    <m/>
  </r>
  <r>
    <s v="WEB-7863"/>
    <d v="2023-02-22T00:00:00"/>
    <s v="Sanjay Menon"/>
    <s v="Ahmedabad"/>
    <s v="Electronics"/>
    <s v="Bluetooth Speaker"/>
    <n v="1"/>
    <n v="1836.81"/>
    <s v="Upi"/>
    <s v="Returned"/>
    <n v="4"/>
    <n v="1836.81"/>
    <m/>
    <m/>
    <m/>
    <m/>
    <m/>
    <m/>
    <s v="Completed"/>
    <s v="No"/>
    <s v="No"/>
    <m/>
    <n v="589"/>
    <n v="426"/>
    <n v="2759712.3299794244"/>
    <n v="330643.50635802455"/>
    <n v="3.8641711229946525"/>
    <s v="Bluetooth Speaker"/>
    <s v="Electronics"/>
    <s v="Electronics"/>
    <s v="Electronics"/>
    <s v="Electronics"/>
    <n v="48"/>
    <s v="Electronics"/>
    <m/>
    <n v="2023"/>
    <x v="0"/>
    <n v="22"/>
    <n v="4"/>
    <s v="Weekday"/>
    <m/>
  </r>
  <r>
    <s v="WEB-6267"/>
    <d v="2024-06-16T00:00:00"/>
    <s v="Kavya Kumar"/>
    <s v="Bengaluru"/>
    <s v="Home &amp; Kitchen"/>
    <s v="Led Bulb Pack"/>
    <n v="3"/>
    <n v="660.12"/>
    <s v="Upi"/>
    <s v="Delivered"/>
    <n v="4"/>
    <n v="1980.3600000000001"/>
    <m/>
    <m/>
    <m/>
    <m/>
    <m/>
    <m/>
    <s v="Completed"/>
    <s v="Yes"/>
    <s v="No"/>
    <m/>
    <n v="567"/>
    <n v="440"/>
    <n v="1463424.4009529033"/>
    <n v="118285.78776560788"/>
    <n v="3.8140589569160999"/>
    <s v="Led Bulb Pack"/>
    <s v="Home &amp; Kitchen"/>
    <s v="Home &amp; Kitchen"/>
    <s v="Home &amp; Kitchen"/>
    <s v="Home &amp; Kitchen"/>
    <n v="76"/>
    <s v="Home &amp; Kitchen"/>
    <m/>
    <n v="2024"/>
    <x v="11"/>
    <n v="16"/>
    <n v="1"/>
    <s v="Weekday"/>
    <m/>
  </r>
  <r>
    <s v="WEB-8192"/>
    <d v="2024-11-24T00:00:00"/>
    <s v="Riya Chatterjee"/>
    <s v="Pune"/>
    <s v="Electronics"/>
    <s v="Smart Watch"/>
    <n v="1"/>
    <n v="2367.9499999999998"/>
    <s v="Net Banking"/>
    <s v="Delivered"/>
    <n v="5"/>
    <n v="2367.9499999999998"/>
    <m/>
    <m/>
    <m/>
    <m/>
    <m/>
    <m/>
    <s v="Completed"/>
    <s v="Yes"/>
    <s v="No"/>
    <m/>
    <n v="595"/>
    <n v="444"/>
    <n v="2759712.3299794244"/>
    <n v="330643.50635802455"/>
    <n v="3.8641711229946525"/>
    <s v="Smart Watch"/>
    <s v="Electronics"/>
    <s v="Electronics"/>
    <s v="Electronics"/>
    <s v="Electronics"/>
    <n v="17"/>
    <s v="Electronics"/>
    <m/>
    <n v="2024"/>
    <x v="3"/>
    <n v="24"/>
    <n v="1"/>
    <s v="Weekday"/>
    <m/>
  </r>
  <r>
    <s v="WEB-8525"/>
    <d v="2025-06-04T00:00:00"/>
    <s v="Vivaan Verma"/>
    <s v="Ahmedabad"/>
    <s v="Books"/>
    <s v="Fiction Novel"/>
    <n v="1"/>
    <n v="242.03"/>
    <s v="Debit Card"/>
    <s v="Delivered"/>
    <n v="3"/>
    <n v="242.03"/>
    <m/>
    <m/>
    <m/>
    <m/>
    <m/>
    <m/>
    <s v="Completed"/>
    <s v="No"/>
    <s v="No"/>
    <m/>
    <n v="589"/>
    <n v="426"/>
    <n v="594714.6477588166"/>
    <n v="60882.938065984097"/>
    <n v="3.804733727810651"/>
    <s v="Fiction Novel"/>
    <s v="Books"/>
    <s v="Books"/>
    <s v="Books"/>
    <s v="Books"/>
    <n v="11"/>
    <s v="Books"/>
    <m/>
    <n v="2025"/>
    <x v="11"/>
    <n v="4"/>
    <n v="4"/>
    <s v="Weekday"/>
    <m/>
  </r>
  <r>
    <s v="WEB-7404"/>
    <d v="2025-03-28T00:00:00"/>
    <s v="Aarav Gupta"/>
    <s v="Hyderabad"/>
    <s v="Beauty"/>
    <s v="Lipstick"/>
    <n v="1"/>
    <n v="1184.98"/>
    <s v="Debit Card"/>
    <s v="Delivered"/>
    <n v="5"/>
    <n v="1184.98"/>
    <m/>
    <m/>
    <m/>
    <m/>
    <m/>
    <m/>
    <s v="Completed"/>
    <s v="Yes"/>
    <s v="No"/>
    <m/>
    <n v="559"/>
    <n v="408"/>
    <n v="1098537.4901531704"/>
    <n v="96724.388030634553"/>
    <n v="3.9001122334455669"/>
    <s v="Lipstick"/>
    <s v="Beauty"/>
    <s v="Beauty"/>
    <s v="Beauty"/>
    <s v="Beauty"/>
    <n v="10"/>
    <s v="Beauty"/>
    <m/>
    <n v="2025"/>
    <x v="4"/>
    <n v="28"/>
    <n v="6"/>
    <s v="Weekday"/>
    <m/>
  </r>
  <r>
    <s v="WEB-5116"/>
    <d v="2025-06-23T00:00:00"/>
    <s v="Vivaan Menon"/>
    <s v="Kolkata"/>
    <s v="Electronics"/>
    <s v="Smart Watch"/>
    <n v="3"/>
    <n v="677.31"/>
    <s v="Credit Card"/>
    <s v="Delivered"/>
    <n v="4"/>
    <n v="2031.9299999999998"/>
    <m/>
    <m/>
    <m/>
    <m/>
    <m/>
    <m/>
    <s v="Completed"/>
    <s v="Yes"/>
    <s v="No"/>
    <m/>
    <n v="590"/>
    <n v="451"/>
    <n v="2759712.3299794244"/>
    <n v="330643.50635802455"/>
    <n v="3.8641711229946525"/>
    <s v="Smart Watch"/>
    <s v="Electronics"/>
    <s v="Electronics"/>
    <s v="Electronics"/>
    <s v="Electronics"/>
    <n v="17"/>
    <s v="Electronics"/>
    <m/>
    <n v="2025"/>
    <x v="11"/>
    <n v="23"/>
    <n v="2"/>
    <s v="Weekday"/>
    <m/>
  </r>
  <r>
    <s v="WEB-6841"/>
    <d v="2025-05-12T00:00:00"/>
    <s v="Aarav Bose"/>
    <s v="Bengaluru"/>
    <s v="Electronics"/>
    <s v="Usb Cable"/>
    <n v="2"/>
    <n v="3107.52"/>
    <s v="Upi"/>
    <s v="Returned"/>
    <n v="5"/>
    <n v="6215.04"/>
    <m/>
    <m/>
    <m/>
    <m/>
    <m/>
    <m/>
    <s v="Completed"/>
    <s v="No"/>
    <s v="No"/>
    <m/>
    <n v="567"/>
    <n v="440"/>
    <n v="2759712.3299794244"/>
    <n v="330643.50635802455"/>
    <n v="3.8641711229946525"/>
    <s v="Usb Cable"/>
    <s v="Electronics"/>
    <s v="Electronics"/>
    <s v="Electronics"/>
    <s v="Electronics"/>
    <n v="13"/>
    <s v="Electronics"/>
    <m/>
    <n v="2025"/>
    <x v="6"/>
    <n v="12"/>
    <n v="2"/>
    <s v="Weekday"/>
    <m/>
  </r>
  <r>
    <s v="WEB-8714"/>
    <d v="2024-08-09T00:00:00"/>
    <s v="Vikram Kumar"/>
    <s v="Hyderabad"/>
    <s v="Beauty"/>
    <s v="Shampoo 200Ml"/>
    <n v="2"/>
    <n v="331.87"/>
    <s v="Upi"/>
    <s v="Returned"/>
    <n v="1"/>
    <n v="663.74"/>
    <m/>
    <m/>
    <m/>
    <m/>
    <m/>
    <m/>
    <s v="Completed"/>
    <s v="No"/>
    <s v="No"/>
    <m/>
    <n v="559"/>
    <n v="408"/>
    <n v="1098537.4901531704"/>
    <n v="96724.388030634553"/>
    <n v="3.9001122334455669"/>
    <s v="Shampoo 200Ml"/>
    <s v="Beauty"/>
    <s v="Beauty"/>
    <s v="Beauty"/>
    <s v="Beauty"/>
    <n v="64"/>
    <s v="Beauty"/>
    <m/>
    <n v="2024"/>
    <x v="9"/>
    <n v="9"/>
    <n v="6"/>
    <s v="Weekday"/>
    <m/>
  </r>
  <r>
    <s v="WEB-7831"/>
    <d v="2025-04-24T00:00:00"/>
    <s v="Simran Joshi"/>
    <s v="Pune"/>
    <s v="Books"/>
    <s v="Notebook Set"/>
    <n v="2"/>
    <n v="650.19000000000005"/>
    <s v="Upi"/>
    <s v="Delivered"/>
    <n v="3"/>
    <n v="1300.3800000000001"/>
    <m/>
    <m/>
    <m/>
    <m/>
    <m/>
    <m/>
    <s v="Completed"/>
    <s v="Yes"/>
    <s v="No"/>
    <m/>
    <n v="595"/>
    <n v="444"/>
    <n v="594714.6477588166"/>
    <n v="60882.938065984097"/>
    <n v="3.804733727810651"/>
    <s v="Notebook Set"/>
    <s v="Books"/>
    <s v="Books"/>
    <s v="Books"/>
    <s v="Books"/>
    <n v="20"/>
    <s v="Books"/>
    <m/>
    <n v="2025"/>
    <x v="7"/>
    <n v="24"/>
    <n v="5"/>
    <s v="Weekday"/>
    <m/>
  </r>
  <r>
    <s v="WEB-6463"/>
    <d v="2025-01-20T00:00:00"/>
    <s v="Karan Iyer"/>
    <s v="Kolkata"/>
    <s v="Electronics"/>
    <s v="Wireless Earbuds"/>
    <n v="1"/>
    <n v="3173.57"/>
    <s v="Cash On Delivery"/>
    <s v="Delivered"/>
    <n v="4"/>
    <n v="3173.57"/>
    <m/>
    <m/>
    <m/>
    <m/>
    <m/>
    <m/>
    <s v="Completed"/>
    <s v="Yes"/>
    <s v="No"/>
    <m/>
    <n v="590"/>
    <n v="451"/>
    <n v="2759712.3299794244"/>
    <n v="330643.50635802455"/>
    <n v="3.8641711229946525"/>
    <s v="Wireless Earbuds"/>
    <s v="Electronics"/>
    <s v="Electronics"/>
    <s v="Electronics"/>
    <s v="Electronics"/>
    <n v="12"/>
    <s v="Electronics"/>
    <m/>
    <n v="2025"/>
    <x v="5"/>
    <n v="20"/>
    <n v="2"/>
    <s v="Weekday"/>
    <m/>
  </r>
  <r>
    <s v="WEB-7260"/>
    <d v="2024-06-01T00:00:00"/>
    <s v="Vikram Menon"/>
    <s v="Kolkata"/>
    <s v="Home &amp; Kitchen"/>
    <s v="Water Bottle"/>
    <n v="2"/>
    <n v="1538.98"/>
    <s v="Cash On Delivery"/>
    <s v="Delivered"/>
    <n v="4"/>
    <n v="3077.96"/>
    <m/>
    <m/>
    <m/>
    <m/>
    <m/>
    <m/>
    <s v="Completed"/>
    <s v="Yes"/>
    <s v="No"/>
    <m/>
    <n v="590"/>
    <n v="451"/>
    <n v="1463424.4009529033"/>
    <n v="118285.78776560788"/>
    <n v="3.8140589569160999"/>
    <s v="Water Bottle"/>
    <s v="Home &amp; Kitchen"/>
    <s v="Home &amp; Kitchen"/>
    <s v="Home &amp; Kitchen"/>
    <s v="Home &amp; Kitchen"/>
    <n v="2"/>
    <s v="Home &amp; Kitchen"/>
    <m/>
    <n v="2024"/>
    <x v="11"/>
    <n v="1"/>
    <n v="7"/>
    <s v="Weekend"/>
    <m/>
  </r>
  <r>
    <s v="WEB-8637"/>
    <d v="2024-08-27T00:00:00"/>
    <s v="Aarav Verma"/>
    <s v="Hyderabad"/>
    <s v="Books"/>
    <s v="Self-Help Book"/>
    <n v="1"/>
    <n v="184.02"/>
    <s v="Net Banking"/>
    <s v="Delivered"/>
    <n v="3"/>
    <n v="184.02"/>
    <m/>
    <m/>
    <m/>
    <m/>
    <m/>
    <m/>
    <s v="Completed"/>
    <s v="No"/>
    <s v="No"/>
    <m/>
    <n v="559"/>
    <n v="408"/>
    <n v="594714.6477588166"/>
    <n v="60882.938065984097"/>
    <n v="3.804733727810651"/>
    <s v="Self-Help Book"/>
    <s v="Books"/>
    <s v="Books"/>
    <s v="Books"/>
    <s v="Books"/>
    <n v="19"/>
    <s v="Books"/>
    <m/>
    <n v="2024"/>
    <x v="9"/>
    <n v="27"/>
    <n v="3"/>
    <s v="Weekday"/>
    <m/>
  </r>
  <r>
    <s v="WEB-8397"/>
    <d v="2024-02-24T00:00:00"/>
    <s v="Arjun Sharma"/>
    <s v="Chennai"/>
    <s v="Electronics"/>
    <s v="Power Bank 10000Mah"/>
    <n v="1"/>
    <n v="3424.98"/>
    <s v="Credit Card"/>
    <s v="Delivered"/>
    <n v="3"/>
    <n v="3424.98"/>
    <m/>
    <m/>
    <m/>
    <m/>
    <m/>
    <m/>
    <s v="Completed"/>
    <s v="Yes"/>
    <s v="No"/>
    <m/>
    <n v="558"/>
    <n v="430"/>
    <n v="2759712.3299794244"/>
    <n v="330643.50635802455"/>
    <n v="3.8641711229946525"/>
    <s v="Power Bank 10000Mah"/>
    <s v="Electronics"/>
    <s v="Electronics"/>
    <s v="Electronics"/>
    <s v="Electronics"/>
    <n v="3"/>
    <s v="Electronics"/>
    <m/>
    <n v="2024"/>
    <x v="0"/>
    <n v="24"/>
    <n v="7"/>
    <s v="Weekday"/>
    <m/>
  </r>
  <r>
    <s v="WEB-7526"/>
    <d v="2024-08-11T00:00:00"/>
    <s v="Ananya Menon"/>
    <s v="Bengaluru"/>
    <s v="Fashion"/>
    <s v="Running Shoes"/>
    <n v="1"/>
    <n v="2377.4499999999998"/>
    <s v="Net Banking"/>
    <s v="Pending"/>
    <n v="4"/>
    <n v="2377.4499999999998"/>
    <m/>
    <m/>
    <m/>
    <m/>
    <m/>
    <m/>
    <s v="Pending"/>
    <s v="No"/>
    <s v="Yes"/>
    <m/>
    <n v="567"/>
    <n v="440"/>
    <n v="1892867.2841657216"/>
    <n v="199432.98236095349"/>
    <n v="3.8949824970828471"/>
    <s v="Running Shoes"/>
    <s v="Fashion"/>
    <s v="Fashion"/>
    <s v="Fashion"/>
    <s v="Fashion"/>
    <n v="45"/>
    <s v="Fashion"/>
    <m/>
    <n v="2024"/>
    <x v="9"/>
    <n v="11"/>
    <n v="1"/>
    <s v="Weekday"/>
    <m/>
  </r>
  <r>
    <s v="WEB-7305"/>
    <d v="2024-02-27T00:00:00"/>
    <s v="Rahul Sharma"/>
    <s v="Mumbai"/>
    <s v="Fashion"/>
    <s v="Men'S T-Shirt"/>
    <n v="3"/>
    <n v="989.27"/>
    <s v="Net Banking"/>
    <s v="Delivered"/>
    <n v="3"/>
    <n v="2967.81"/>
    <m/>
    <m/>
    <m/>
    <m/>
    <m/>
    <m/>
    <s v="Completed"/>
    <s v="Yes"/>
    <s v="No"/>
    <m/>
    <n v="619"/>
    <n v="468"/>
    <n v="1892867.2841657216"/>
    <n v="199432.98236095349"/>
    <n v="3.8949824970828471"/>
    <s v="Men'S T-Shirt"/>
    <s v="Fashion"/>
    <s v="Fashion"/>
    <s v="Fashion"/>
    <s v="Fashion"/>
    <n v="55"/>
    <s v="Fashion"/>
    <m/>
    <n v="2024"/>
    <x v="0"/>
    <n v="27"/>
    <n v="3"/>
    <s v="Weekday"/>
    <m/>
  </r>
  <r>
    <s v="WEB-7001"/>
    <d v="2023-04-30T00:00:00"/>
    <s v="Vikram Das"/>
    <s v="Ahmedabad"/>
    <s v="Fashion"/>
    <s v="Denim Jeans"/>
    <n v="2"/>
    <n v="1046.3699999999999"/>
    <s v="Debit Card"/>
    <s v="Delivered"/>
    <n v="5"/>
    <n v="2092.7399999999998"/>
    <m/>
    <m/>
    <m/>
    <m/>
    <m/>
    <m/>
    <s v="Completed"/>
    <s v="Yes"/>
    <s v="No"/>
    <m/>
    <n v="589"/>
    <n v="426"/>
    <n v="1892867.2841657216"/>
    <n v="199432.98236095349"/>
    <n v="3.8949824970828471"/>
    <s v="Denim Jeans"/>
    <s v="Fashion"/>
    <s v="Fashion"/>
    <s v="Fashion"/>
    <s v="Fashion"/>
    <n v="6"/>
    <s v="Fashion"/>
    <m/>
    <n v="2023"/>
    <x v="7"/>
    <n v="30"/>
    <n v="1"/>
    <s v="Weekday"/>
    <m/>
  </r>
  <r>
    <s v="WEB-9089"/>
    <d v="2024-05-03T00:00:00"/>
    <s v="Neha Singh"/>
    <s v="Delhi"/>
    <s v="Fashion"/>
    <s v="Women'S Kurti"/>
    <n v="1"/>
    <n v="1959.25"/>
    <s v="Upi"/>
    <s v="Returned"/>
    <n v="4"/>
    <n v="1959.25"/>
    <m/>
    <m/>
    <m/>
    <m/>
    <m/>
    <m/>
    <s v="Completed"/>
    <s v="No"/>
    <s v="No"/>
    <m/>
    <n v="573"/>
    <n v="450"/>
    <n v="1892867.2841657216"/>
    <n v="199432.98236095349"/>
    <n v="3.8949824970828471"/>
    <s v="Women'S Kurti"/>
    <s v="Fashion"/>
    <s v="Fashion"/>
    <s v="Fashion"/>
    <s v="Fashion"/>
    <n v="15"/>
    <s v="Fashion"/>
    <m/>
    <n v="2024"/>
    <x v="6"/>
    <n v="3"/>
    <n v="6"/>
    <s v="Weekday"/>
    <m/>
  </r>
  <r>
    <s v="WEB-7934"/>
    <d v="2024-11-10T00:00:00"/>
    <s v="Ishaan Gupta"/>
    <s v="Chennai"/>
    <s v="Fashion"/>
    <s v="Running Shoes"/>
    <n v="1"/>
    <n v="1419.824472190694"/>
    <s v="Debit Card"/>
    <s v="Delivered"/>
    <n v="5"/>
    <n v="1419.824472190694"/>
    <m/>
    <m/>
    <m/>
    <m/>
    <m/>
    <m/>
    <s v="Completed"/>
    <s v="Yes"/>
    <s v="No"/>
    <m/>
    <n v="558"/>
    <n v="430"/>
    <n v="1892867.2841657216"/>
    <n v="199432.98236095349"/>
    <n v="3.8949824970828471"/>
    <s v="Running Shoes"/>
    <s v="Fashion"/>
    <s v="Fashion"/>
    <s v="Fashion"/>
    <s v="Fashion"/>
    <n v="45"/>
    <s v="Fashion"/>
    <m/>
    <n v="2024"/>
    <x v="3"/>
    <n v="10"/>
    <n v="1"/>
    <s v="Weekday"/>
    <m/>
  </r>
  <r>
    <s v="WEB-7895"/>
    <d v="2023-06-05T00:00:00"/>
    <s v="Rahul Mehta"/>
    <s v="Ahmedabad"/>
    <s v="Electronics"/>
    <s v="Bluetooth Speaker"/>
    <n v="1"/>
    <n v="2213.87"/>
    <s v="Credit Card"/>
    <s v="Delivered"/>
    <n v="1"/>
    <n v="2213.87"/>
    <m/>
    <m/>
    <m/>
    <m/>
    <m/>
    <m/>
    <s v="Completed"/>
    <s v="Yes"/>
    <s v="No"/>
    <m/>
    <n v="589"/>
    <n v="426"/>
    <n v="2759712.3299794244"/>
    <n v="330643.50635802455"/>
    <n v="3.8641711229946525"/>
    <s v="Bluetooth Speaker"/>
    <s v="Electronics"/>
    <s v="Electronics"/>
    <s v="Electronics"/>
    <s v="Electronics"/>
    <n v="48"/>
    <s v="Electronics"/>
    <m/>
    <n v="2023"/>
    <x v="11"/>
    <n v="5"/>
    <n v="2"/>
    <s v="Weekday"/>
    <m/>
  </r>
  <r>
    <s v="WEB-8120"/>
    <d v="2024-05-14T00:00:00"/>
    <s v="Diya Malhotra"/>
    <s v="Mumbai"/>
    <s v="Beauty"/>
    <s v="Perfume 50Ml"/>
    <n v="1"/>
    <n v="627.48"/>
    <s v="Cash On Delivery"/>
    <s v="Delivered"/>
    <n v="5"/>
    <n v="627.48"/>
    <m/>
    <m/>
    <m/>
    <m/>
    <m/>
    <m/>
    <s v="Completed"/>
    <s v="No"/>
    <s v="No"/>
    <m/>
    <n v="619"/>
    <n v="468"/>
    <n v="1098537.4901531704"/>
    <n v="96724.388030634553"/>
    <n v="3.9001122334455669"/>
    <s v="Perfume 50Ml"/>
    <s v="Beauty"/>
    <s v="Beauty"/>
    <s v="Beauty"/>
    <s v="Beauty"/>
    <n v="18"/>
    <s v="Beauty"/>
    <m/>
    <n v="2024"/>
    <x v="6"/>
    <n v="14"/>
    <n v="3"/>
    <s v="Weekday"/>
    <m/>
  </r>
  <r>
    <s v="WEB-7735"/>
    <d v="2024-03-21T00:00:00"/>
    <s v="Simran Gupta"/>
    <s v="Pune"/>
    <s v="Beauty"/>
    <s v="Shampoo 200Ml"/>
    <n v="2"/>
    <n v="1163.25"/>
    <s v="Credit Card"/>
    <s v="Delivered"/>
    <n v="4"/>
    <n v="2326.5"/>
    <m/>
    <m/>
    <m/>
    <m/>
    <m/>
    <m/>
    <s v="Completed"/>
    <s v="Yes"/>
    <s v="No"/>
    <m/>
    <n v="595"/>
    <n v="444"/>
    <n v="1098537.4901531704"/>
    <n v="96724.388030634553"/>
    <n v="3.9001122334455669"/>
    <s v="Shampoo 200Ml"/>
    <s v="Beauty"/>
    <s v="Beauty"/>
    <s v="Beauty"/>
    <s v="Beauty"/>
    <n v="64"/>
    <s v="Beauty"/>
    <m/>
    <n v="2024"/>
    <x v="4"/>
    <n v="21"/>
    <n v="5"/>
    <s v="Weekday"/>
    <m/>
  </r>
  <r>
    <s v="WEB-7660"/>
    <d v="2025-01-09T00:00:00"/>
    <s v="Rohan Sharma"/>
    <s v="Ahmedabad"/>
    <s v="Fashion"/>
    <s v="Running Shoes"/>
    <n v="1"/>
    <n v="931.56"/>
    <s v="Net Banking"/>
    <s v="Delivered"/>
    <m/>
    <n v="931.56"/>
    <m/>
    <m/>
    <m/>
    <m/>
    <m/>
    <m/>
    <s v="Completed"/>
    <s v="No"/>
    <s v="No"/>
    <m/>
    <n v="589"/>
    <n v="426"/>
    <n v="1892867.2841657216"/>
    <n v="199432.98236095349"/>
    <n v="3.8949824970828471"/>
    <s v="Running Shoes"/>
    <s v="Fashion"/>
    <s v="Fashion"/>
    <s v="Fashion"/>
    <s v="Fashion"/>
    <n v="45"/>
    <s v="Fashion"/>
    <m/>
    <n v="2025"/>
    <x v="5"/>
    <n v="9"/>
    <n v="5"/>
    <s v="Weekday"/>
    <m/>
  </r>
  <r>
    <s v="WEB-5494"/>
    <d v="2023-10-18T00:00:00"/>
    <s v="Kavya Sharma"/>
    <s v="Chennai"/>
    <s v="Books"/>
    <s v="Fiction Novel"/>
    <n v="2"/>
    <n v="108.69"/>
    <s v="Cash On Delivery"/>
    <s v="Delivered"/>
    <n v="4"/>
    <n v="217.38"/>
    <m/>
    <m/>
    <m/>
    <m/>
    <m/>
    <m/>
    <s v="Completed"/>
    <s v="No"/>
    <s v="No"/>
    <m/>
    <n v="558"/>
    <n v="430"/>
    <n v="594714.6477588166"/>
    <n v="60882.938065984097"/>
    <n v="3.804733727810651"/>
    <s v="Fiction Novel"/>
    <s v="Books"/>
    <s v="Books"/>
    <s v="Books"/>
    <s v="Books"/>
    <n v="11"/>
    <s v="Books"/>
    <m/>
    <n v="2023"/>
    <x v="8"/>
    <n v="18"/>
    <n v="4"/>
    <s v="Weekday"/>
    <m/>
  </r>
  <r>
    <s v="WEB-8133"/>
    <d v="2024-02-18T00:00:00"/>
    <s v="Neha Gupta"/>
    <s v="Delhi"/>
    <s v="Beauty"/>
    <s v="Perfume 50Ml"/>
    <n v="2"/>
    <n v="617.49"/>
    <s v="Credit Card"/>
    <s v="Delivered"/>
    <n v="5"/>
    <n v="1234.98"/>
    <m/>
    <m/>
    <m/>
    <m/>
    <m/>
    <m/>
    <s v="Completed"/>
    <s v="Yes"/>
    <s v="No"/>
    <m/>
    <n v="573"/>
    <n v="450"/>
    <n v="1098537.4901531704"/>
    <n v="96724.388030634553"/>
    <n v="3.9001122334455669"/>
    <s v="Perfume 50Ml"/>
    <s v="Beauty"/>
    <s v="Beauty"/>
    <s v="Beauty"/>
    <s v="Beauty"/>
    <n v="18"/>
    <s v="Beauty"/>
    <m/>
    <n v="2024"/>
    <x v="0"/>
    <n v="18"/>
    <n v="1"/>
    <s v="Weekday"/>
    <m/>
  </r>
  <r>
    <s v="WEB-7336"/>
    <d v="2025-02-10T00:00:00"/>
    <s v="Aarav Reddy"/>
    <s v="Hyderabad"/>
    <s v="Beauty"/>
    <s v="Hair Oil"/>
    <n v="1"/>
    <n v="809.58"/>
    <s v="Net Banking"/>
    <s v="Delivered"/>
    <n v="4"/>
    <n v="809.58"/>
    <m/>
    <m/>
    <m/>
    <m/>
    <m/>
    <m/>
    <s v="Completed"/>
    <s v="No"/>
    <s v="No"/>
    <m/>
    <n v="559"/>
    <n v="408"/>
    <n v="1098537.4901531704"/>
    <n v="96724.388030634553"/>
    <n v="3.9001122334455669"/>
    <s v="Hair Oil"/>
    <s v="Beauty"/>
    <s v="Beauty"/>
    <s v="Beauty"/>
    <s v="Beauty"/>
    <n v="70"/>
    <s v="Beauty"/>
    <m/>
    <n v="2025"/>
    <x v="0"/>
    <n v="10"/>
    <n v="2"/>
    <s v="Weekday"/>
    <m/>
  </r>
  <r>
    <s v="WEB-7762"/>
    <d v="2024-06-18T00:00:00"/>
    <s v="Saanvi Rao"/>
    <s v="Chennai"/>
    <s v="Fashion"/>
    <s v="Women'S Kurti"/>
    <n v="1"/>
    <n v="1237.2"/>
    <s v="Debit Card"/>
    <s v="Delivered"/>
    <n v="5"/>
    <n v="1237.2"/>
    <m/>
    <m/>
    <m/>
    <m/>
    <m/>
    <m/>
    <s v="Completed"/>
    <s v="Yes"/>
    <s v="No"/>
    <m/>
    <n v="558"/>
    <n v="430"/>
    <n v="1892867.2841657216"/>
    <n v="199432.98236095349"/>
    <n v="3.8949824970828471"/>
    <s v="Women'S Kurti"/>
    <s v="Fashion"/>
    <s v="Fashion"/>
    <s v="Fashion"/>
    <s v="Fashion"/>
    <n v="15"/>
    <s v="Fashion"/>
    <m/>
    <n v="2024"/>
    <x v="11"/>
    <n v="18"/>
    <n v="3"/>
    <s v="Weekday"/>
    <m/>
  </r>
  <r>
    <s v="WEB-8781"/>
    <d v="2023-04-24T00:00:00"/>
    <s v="Meera Singh"/>
    <s v="Kolkata"/>
    <s v="Beauty"/>
    <s v="Perfume 50Ml"/>
    <n v="1"/>
    <n v="1069.04"/>
    <s v="Cash On Delivery"/>
    <s v="Delivered"/>
    <n v="3"/>
    <n v="1069.04"/>
    <m/>
    <m/>
    <m/>
    <m/>
    <m/>
    <m/>
    <s v="Completed"/>
    <s v="Yes"/>
    <s v="No"/>
    <m/>
    <n v="590"/>
    <n v="451"/>
    <n v="1098537.4901531704"/>
    <n v="96724.388030634553"/>
    <n v="3.9001122334455669"/>
    <s v="Perfume 50Ml"/>
    <s v="Beauty"/>
    <s v="Beauty"/>
    <s v="Beauty"/>
    <s v="Beauty"/>
    <n v="18"/>
    <s v="Beauty"/>
    <m/>
    <n v="2023"/>
    <x v="7"/>
    <n v="24"/>
    <n v="2"/>
    <s v="Weekday"/>
    <m/>
  </r>
  <r>
    <s v="WEB-6323"/>
    <d v="2024-09-13T00:00:00"/>
    <s v="Sanjay Khan"/>
    <s v="Mumbai"/>
    <s v="Beauty"/>
    <s v="Perfume 50Ml"/>
    <n v="3"/>
    <n v="864.86"/>
    <s v="Upi"/>
    <s v="Returned"/>
    <n v="5"/>
    <n v="2594.58"/>
    <m/>
    <m/>
    <m/>
    <m/>
    <m/>
    <m/>
    <s v="Completed"/>
    <s v="No"/>
    <s v="No"/>
    <m/>
    <n v="619"/>
    <n v="468"/>
    <n v="1098537.4901531704"/>
    <n v="96724.388030634553"/>
    <n v="3.9001122334455669"/>
    <s v="Perfume 50Ml"/>
    <s v="Beauty"/>
    <s v="Beauty"/>
    <s v="Beauty"/>
    <s v="Beauty"/>
    <n v="18"/>
    <s v="Beauty"/>
    <m/>
    <n v="2024"/>
    <x v="1"/>
    <n v="13"/>
    <n v="6"/>
    <s v="Weekday"/>
    <m/>
  </r>
  <r>
    <s v="WEB-6155"/>
    <d v="2023-07-17T00:00:00"/>
    <s v="Meera Sharma"/>
    <s v="Mumbai"/>
    <s v="Books"/>
    <s v="Fiction Novel"/>
    <n v="1"/>
    <n v="465.86"/>
    <s v="Net Banking"/>
    <s v="Delivered"/>
    <n v="1"/>
    <n v="465.86"/>
    <m/>
    <m/>
    <m/>
    <m/>
    <m/>
    <m/>
    <s v="Completed"/>
    <s v="No"/>
    <s v="No"/>
    <m/>
    <n v="619"/>
    <n v="468"/>
    <n v="594714.6477588166"/>
    <n v="60882.938065984097"/>
    <n v="3.804733727810651"/>
    <s v="Fiction Novel"/>
    <s v="Books"/>
    <s v="Books"/>
    <s v="Books"/>
    <s v="Books"/>
    <n v="11"/>
    <s v="Books"/>
    <m/>
    <n v="2023"/>
    <x v="2"/>
    <n v="17"/>
    <n v="2"/>
    <s v="Weekday"/>
    <m/>
  </r>
  <r>
    <s v="WEB-9034"/>
    <d v="2024-05-28T00:00:00"/>
    <s v="Meera Rao"/>
    <s v="Chennai"/>
    <s v="Fashion"/>
    <s v="Denim Jeans"/>
    <n v="2"/>
    <n v="613.45000000000005"/>
    <s v="Upi"/>
    <s v="Delivered"/>
    <n v="5"/>
    <n v="1226.9000000000001"/>
    <m/>
    <m/>
    <m/>
    <m/>
    <m/>
    <m/>
    <s v="Completed"/>
    <s v="Yes"/>
    <s v="No"/>
    <m/>
    <n v="558"/>
    <n v="430"/>
    <n v="1892867.2841657216"/>
    <n v="199432.98236095349"/>
    <n v="3.8949824970828471"/>
    <s v="Denim Jeans"/>
    <s v="Fashion"/>
    <s v="Fashion"/>
    <s v="Fashion"/>
    <s v="Fashion"/>
    <n v="6"/>
    <s v="Fashion"/>
    <m/>
    <n v="2024"/>
    <x v="6"/>
    <n v="28"/>
    <n v="3"/>
    <s v="Weekday"/>
    <m/>
  </r>
  <r>
    <s v="WEB-6910"/>
    <d v="2024-02-05T00:00:00"/>
    <s v="Aditya Singh"/>
    <s v="Kolkata"/>
    <s v="Books"/>
    <s v="Notebook Set"/>
    <n v="1"/>
    <n v="450.26903299203627"/>
    <s v="Debit Card"/>
    <s v="Delivered"/>
    <n v="5"/>
    <n v="450.26903299203627"/>
    <m/>
    <m/>
    <m/>
    <m/>
    <m/>
    <m/>
    <s v="Completed"/>
    <s v="No"/>
    <s v="No"/>
    <m/>
    <n v="590"/>
    <n v="451"/>
    <n v="594714.6477588166"/>
    <n v="60882.938065984097"/>
    <n v="3.804733727810651"/>
    <s v="Notebook Set"/>
    <s v="Books"/>
    <s v="Books"/>
    <s v="Books"/>
    <s v="Books"/>
    <n v="20"/>
    <s v="Books"/>
    <m/>
    <n v="2024"/>
    <x v="0"/>
    <n v="5"/>
    <n v="2"/>
    <s v="Weekday"/>
    <m/>
  </r>
  <r>
    <s v="WEB-8044"/>
    <d v="2025-06-04T00:00:00"/>
    <s v="Karan Chatterjee"/>
    <s v="Hyderabad"/>
    <s v="Electronics"/>
    <s v="Bluetooth Speaker"/>
    <n v="1"/>
    <n v="1657.66"/>
    <s v="Cash On Delivery"/>
    <s v="Delivered"/>
    <m/>
    <n v="1657.66"/>
    <m/>
    <m/>
    <m/>
    <m/>
    <m/>
    <m/>
    <s v="Completed"/>
    <s v="Yes"/>
    <s v="No"/>
    <m/>
    <n v="559"/>
    <n v="408"/>
    <n v="2759712.3299794244"/>
    <n v="330643.50635802455"/>
    <n v="3.8641711229946525"/>
    <s v="Bluetooth Speaker"/>
    <s v="Electronics"/>
    <s v="Electronics"/>
    <s v="Electronics"/>
    <s v="Electronics"/>
    <n v="48"/>
    <s v="Electronics"/>
    <m/>
    <n v="2025"/>
    <x v="11"/>
    <n v="4"/>
    <n v="4"/>
    <s v="Weekday"/>
    <m/>
  </r>
  <r>
    <s v="WEB-5300"/>
    <d v="2024-01-19T00:00:00"/>
    <s v="Tanya Verma"/>
    <s v="Mumbai"/>
    <s v="Books"/>
    <s v="Kids Story Book"/>
    <n v="3"/>
    <n v="469.46"/>
    <s v="Upi"/>
    <s v="Delivered"/>
    <n v="3"/>
    <n v="1408.3799999999999"/>
    <m/>
    <m/>
    <m/>
    <m/>
    <m/>
    <m/>
    <s v="Completed"/>
    <s v="Yes"/>
    <s v="No"/>
    <m/>
    <n v="619"/>
    <n v="468"/>
    <n v="594714.6477588166"/>
    <n v="60882.938065984097"/>
    <n v="3.804733727810651"/>
    <s v="Kids Story Book"/>
    <s v="Books"/>
    <s v="Books"/>
    <s v="Books"/>
    <s v="Books"/>
    <n v="23"/>
    <s v="Books"/>
    <m/>
    <n v="2024"/>
    <x v="5"/>
    <n v="19"/>
    <n v="6"/>
    <s v="Weekday"/>
    <m/>
  </r>
  <r>
    <s v="WEB-8863"/>
    <d v="2023-03-13T00:00:00"/>
    <s v="Ishaan Khan"/>
    <s v="Kolkata"/>
    <s v="Fashion"/>
    <s v="Men'S T-Shirt"/>
    <n v="2"/>
    <n v="1691.13"/>
    <s v="Debit Card"/>
    <s v="Returned"/>
    <n v="5"/>
    <n v="3382.26"/>
    <m/>
    <m/>
    <m/>
    <m/>
    <m/>
    <m/>
    <s v="Completed"/>
    <s v="No"/>
    <s v="No"/>
    <m/>
    <n v="590"/>
    <n v="451"/>
    <n v="1892867.2841657216"/>
    <n v="199432.98236095349"/>
    <n v="3.8949824970828471"/>
    <s v="Men'S T-Shirt"/>
    <s v="Fashion"/>
    <s v="Fashion"/>
    <s v="Fashion"/>
    <s v="Fashion"/>
    <n v="55"/>
    <s v="Fashion"/>
    <m/>
    <n v="2023"/>
    <x v="4"/>
    <n v="13"/>
    <n v="2"/>
    <s v="Weekday"/>
    <m/>
  </r>
  <r>
    <s v="WEB-6009"/>
    <d v="2024-04-02T00:00:00"/>
    <s v="Rahul Pillai"/>
    <s v="Chennai"/>
    <s v="Home &amp; Kitchen"/>
    <s v="Storage Box"/>
    <n v="1"/>
    <n v="1432.74"/>
    <s v="Cash On Delivery"/>
    <s v="Delivered"/>
    <n v="5"/>
    <n v="1432.74"/>
    <m/>
    <m/>
    <m/>
    <m/>
    <m/>
    <m/>
    <s v="Completed"/>
    <s v="Yes"/>
    <s v="No"/>
    <m/>
    <n v="558"/>
    <n v="430"/>
    <n v="1463424.4009529033"/>
    <n v="118285.78776560788"/>
    <n v="3.8140589569160999"/>
    <s v="Storage Box"/>
    <s v="Home &amp; Kitchen"/>
    <s v="Home &amp; Kitchen"/>
    <s v="Home &amp; Kitchen"/>
    <s v="Home &amp; Kitchen"/>
    <n v="8"/>
    <s v="Home &amp; Kitchen"/>
    <m/>
    <n v="2024"/>
    <x v="7"/>
    <n v="2"/>
    <n v="3"/>
    <s v="Weekday"/>
    <m/>
  </r>
  <r>
    <s v="WEB-6122"/>
    <d v="2023-09-09T00:00:00"/>
    <s v="Ishaan Iyer"/>
    <s v="Kolkata"/>
    <s v="Books"/>
    <s v="Fiction Novel"/>
    <n v="2"/>
    <n v="412"/>
    <s v="Cash On Delivery"/>
    <s v="Cancelled"/>
    <n v="4"/>
    <n v="824"/>
    <m/>
    <m/>
    <m/>
    <m/>
    <m/>
    <m/>
    <s v="Lost Sale"/>
    <s v="No"/>
    <s v="Yes"/>
    <m/>
    <n v="590"/>
    <n v="451"/>
    <n v="594714.6477588166"/>
    <n v="60882.938065984097"/>
    <n v="3.804733727810651"/>
    <s v="Fiction Novel"/>
    <s v="Books"/>
    <s v="Books"/>
    <s v="Books"/>
    <s v="Books"/>
    <n v="11"/>
    <s v="Books"/>
    <m/>
    <n v="2023"/>
    <x v="1"/>
    <n v="9"/>
    <n v="7"/>
    <s v="Weekday"/>
    <m/>
  </r>
  <r>
    <s v="WEB-8396"/>
    <d v="2024-01-19T00:00:00"/>
    <s v="Aarav Nair"/>
    <s v="Pune"/>
    <s v="Electronics"/>
    <s v="Smart Watch"/>
    <n v="2"/>
    <n v="707.75"/>
    <s v="Cash On Delivery"/>
    <s v="Delivered"/>
    <n v="3"/>
    <n v="1415.5"/>
    <m/>
    <m/>
    <m/>
    <m/>
    <m/>
    <m/>
    <s v="Completed"/>
    <s v="Yes"/>
    <s v="No"/>
    <m/>
    <n v="595"/>
    <n v="444"/>
    <n v="2759712.3299794244"/>
    <n v="330643.50635802455"/>
    <n v="3.8641711229946525"/>
    <s v="Smart Watch"/>
    <s v="Electronics"/>
    <s v="Electronics"/>
    <s v="Electronics"/>
    <s v="Electronics"/>
    <n v="17"/>
    <s v="Electronics"/>
    <m/>
    <n v="2024"/>
    <x v="5"/>
    <n v="19"/>
    <n v="6"/>
    <s v="Weekday"/>
    <m/>
  </r>
  <r>
    <s v="WEB-9402"/>
    <d v="2024-12-23T00:00:00"/>
    <s v="Simran Das"/>
    <s v="Chennai"/>
    <s v="Electronics"/>
    <s v="Smart Watch"/>
    <n v="1"/>
    <n v="682.81"/>
    <s v="Debit Card"/>
    <s v="Delivered"/>
    <n v="4"/>
    <n v="682.81"/>
    <m/>
    <m/>
    <m/>
    <m/>
    <m/>
    <m/>
    <s v="Completed"/>
    <s v="No"/>
    <s v="No"/>
    <m/>
    <n v="558"/>
    <n v="430"/>
    <n v="2759712.3299794244"/>
    <n v="330643.50635802455"/>
    <n v="3.8641711229946525"/>
    <s v="Smart Watch"/>
    <s v="Electronics"/>
    <s v="Electronics"/>
    <s v="Electronics"/>
    <s v="Electronics"/>
    <n v="17"/>
    <s v="Electronics"/>
    <m/>
    <n v="2024"/>
    <x v="10"/>
    <n v="23"/>
    <n v="2"/>
    <s v="Weekday"/>
    <m/>
  </r>
  <r>
    <s v="WEB-5313"/>
    <d v="2024-10-28T00:00:00"/>
    <s v="Saanvi Khan"/>
    <s v="Ahmedabad"/>
    <s v="Beauty"/>
    <s v="Face Cream"/>
    <n v="2"/>
    <n v="1308"/>
    <s v="Upi"/>
    <s v="Delivered"/>
    <n v="3"/>
    <n v="2616"/>
    <m/>
    <m/>
    <m/>
    <m/>
    <m/>
    <m/>
    <s v="Completed"/>
    <s v="Yes"/>
    <s v="No"/>
    <m/>
    <n v="589"/>
    <n v="426"/>
    <n v="1098537.4901531704"/>
    <n v="96724.388030634553"/>
    <n v="3.9001122334455669"/>
    <s v="Face Cream"/>
    <s v="Beauty"/>
    <s v="Beauty"/>
    <s v="Beauty"/>
    <s v="Beauty"/>
    <n v="80"/>
    <s v="Beauty"/>
    <m/>
    <n v="2024"/>
    <x v="8"/>
    <n v="28"/>
    <n v="2"/>
    <s v="Weekday"/>
    <m/>
  </r>
  <r>
    <s v="WEB-8349"/>
    <d v="2024-03-14T00:00:00"/>
    <s v="Pooja Rao"/>
    <s v="Chennai"/>
    <s v="Fashion"/>
    <s v="Sunglasses"/>
    <n v="1"/>
    <n v="1671.87"/>
    <s v="Debit Card"/>
    <s v="Delivered"/>
    <n v="5"/>
    <n v="1671.87"/>
    <m/>
    <m/>
    <m/>
    <m/>
    <m/>
    <m/>
    <s v="Completed"/>
    <s v="Yes"/>
    <s v="No"/>
    <m/>
    <n v="558"/>
    <n v="430"/>
    <n v="1892867.2841657216"/>
    <n v="199432.98236095349"/>
    <n v="3.8949824970828471"/>
    <s v="Sunglasses"/>
    <s v="Fashion"/>
    <s v="Fashion"/>
    <s v="Fashion"/>
    <s v="Fashion"/>
    <n v="53"/>
    <s v="Fashion"/>
    <m/>
    <n v="2024"/>
    <x v="4"/>
    <n v="14"/>
    <n v="5"/>
    <s v="Weekday"/>
    <m/>
  </r>
  <r>
    <s v="WEB-5978"/>
    <d v="2025-04-24T00:00:00"/>
    <s v="Rohan Singh"/>
    <s v="Pune"/>
    <s v="Home &amp; Kitchen"/>
    <s v="Led Bulb Pack"/>
    <n v="1"/>
    <n v="1694.1"/>
    <s v="Cash On Delivery"/>
    <s v="Delivered"/>
    <n v="1"/>
    <n v="1694.1"/>
    <m/>
    <m/>
    <m/>
    <m/>
    <m/>
    <m/>
    <s v="Completed"/>
    <s v="Yes"/>
    <s v="No"/>
    <m/>
    <n v="595"/>
    <n v="444"/>
    <n v="1463424.4009529033"/>
    <n v="118285.78776560788"/>
    <n v="3.8140589569160999"/>
    <s v="Led Bulb Pack"/>
    <s v="Home &amp; Kitchen"/>
    <s v="Home &amp; Kitchen"/>
    <s v="Home &amp; Kitchen"/>
    <s v="Home &amp; Kitchen"/>
    <n v="76"/>
    <s v="Home &amp; Kitchen"/>
    <m/>
    <n v="2025"/>
    <x v="7"/>
    <n v="24"/>
    <n v="5"/>
    <s v="Weekday"/>
    <m/>
  </r>
  <r>
    <s v="WEB-8585"/>
    <d v="2025-04-17T00:00:00"/>
    <s v="Aditya Patel"/>
    <s v="Delhi"/>
    <s v="Home &amp; Kitchen"/>
    <s v="Non-Stick Pan"/>
    <n v="2"/>
    <n v="1994.71"/>
    <s v="Upi"/>
    <s v="Delivered"/>
    <n v="4"/>
    <n v="3989.42"/>
    <m/>
    <m/>
    <m/>
    <m/>
    <m/>
    <m/>
    <s v="Completed"/>
    <s v="Yes"/>
    <s v="No"/>
    <m/>
    <n v="573"/>
    <n v="450"/>
    <n v="1463424.4009529033"/>
    <n v="118285.78776560788"/>
    <n v="3.8140589569160999"/>
    <s v="Non-Stick Pan"/>
    <s v="Home &amp; Kitchen"/>
    <s v="Home &amp; Kitchen"/>
    <s v="Home &amp; Kitchen"/>
    <s v="Home &amp; Kitchen"/>
    <n v="7"/>
    <s v="Home &amp; Kitchen"/>
    <m/>
    <n v="2025"/>
    <x v="7"/>
    <n v="17"/>
    <n v="5"/>
    <s v="Weekday"/>
    <m/>
  </r>
  <r>
    <s v="WEB-8006"/>
    <d v="2024-03-08T00:00:00"/>
    <s v="Meera Kumar"/>
    <s v="Hyderabad"/>
    <s v="Beauty"/>
    <s v="Perfume 50Ml"/>
    <n v="1"/>
    <n v="1397.62"/>
    <s v="Cash On Delivery"/>
    <s v="Delivered"/>
    <n v="4"/>
    <n v="1397.62"/>
    <m/>
    <m/>
    <m/>
    <m/>
    <m/>
    <m/>
    <s v="Completed"/>
    <s v="Yes"/>
    <s v="No"/>
    <m/>
    <n v="559"/>
    <n v="408"/>
    <n v="1098537.4901531704"/>
    <n v="96724.388030634553"/>
    <n v="3.9001122334455669"/>
    <s v="Perfume 50Ml"/>
    <s v="Beauty"/>
    <s v="Beauty"/>
    <s v="Beauty"/>
    <s v="Beauty"/>
    <n v="18"/>
    <s v="Beauty"/>
    <m/>
    <n v="2024"/>
    <x v="4"/>
    <n v="8"/>
    <n v="6"/>
    <s v="Weekday"/>
    <m/>
  </r>
  <r>
    <s v="WEB-6720"/>
    <d v="2024-11-03T00:00:00"/>
    <s v="Kavya Patel"/>
    <s v="Mumbai"/>
    <s v="Home &amp; Kitchen"/>
    <s v="Non-Stick Pan"/>
    <n v="1"/>
    <n v="281.97000000000003"/>
    <s v="Credit Card"/>
    <s v="Returned"/>
    <n v="2"/>
    <n v="281.97000000000003"/>
    <m/>
    <m/>
    <m/>
    <m/>
    <m/>
    <m/>
    <s v="Completed"/>
    <s v="No"/>
    <s v="No"/>
    <m/>
    <n v="619"/>
    <n v="468"/>
    <n v="1463424.4009529033"/>
    <n v="118285.78776560788"/>
    <n v="3.8140589569160999"/>
    <s v="Non-Stick Pan"/>
    <s v="Home &amp; Kitchen"/>
    <s v="Home &amp; Kitchen"/>
    <s v="Home &amp; Kitchen"/>
    <s v="Home &amp; Kitchen"/>
    <n v="7"/>
    <s v="Home &amp; Kitchen"/>
    <m/>
    <n v="2024"/>
    <x v="3"/>
    <n v="3"/>
    <n v="1"/>
    <s v="Weekday"/>
    <m/>
  </r>
  <r>
    <s v="WEB-8680"/>
    <d v="2024-11-03T00:00:00"/>
    <s v="Vivaan Joshi"/>
    <s v="Ahmedabad"/>
    <s v="Books"/>
    <s v="Kids Story Book"/>
    <n v="1"/>
    <n v="709.32"/>
    <s v="Upi"/>
    <s v="Delivered"/>
    <n v="5"/>
    <n v="709.32"/>
    <m/>
    <m/>
    <m/>
    <m/>
    <m/>
    <m/>
    <s v="Completed"/>
    <s v="No"/>
    <s v="No"/>
    <m/>
    <n v="589"/>
    <n v="426"/>
    <n v="594714.6477588166"/>
    <n v="60882.938065984097"/>
    <n v="3.804733727810651"/>
    <s v="Kids Story Book"/>
    <s v="Books"/>
    <s v="Books"/>
    <s v="Books"/>
    <s v="Books"/>
    <n v="23"/>
    <s v="Books"/>
    <m/>
    <n v="2024"/>
    <x v="3"/>
    <n v="3"/>
    <n v="1"/>
    <s v="Weekday"/>
    <m/>
  </r>
  <r>
    <s v="WEB-8048"/>
    <d v="2025-01-29T00:00:00"/>
    <s v="Aarav Iyer"/>
    <s v="Bengaluru"/>
    <s v="Fashion"/>
    <s v="Sunglasses"/>
    <n v="1"/>
    <n v="2034.6"/>
    <s v="Debit Card"/>
    <s v="Pending"/>
    <n v="5"/>
    <n v="2034.6"/>
    <m/>
    <m/>
    <m/>
    <m/>
    <m/>
    <m/>
    <s v="Pending"/>
    <s v="No"/>
    <s v="Yes"/>
    <m/>
    <n v="567"/>
    <n v="440"/>
    <n v="1892867.2841657216"/>
    <n v="199432.98236095349"/>
    <n v="3.8949824970828471"/>
    <s v="Sunglasses"/>
    <s v="Fashion"/>
    <s v="Fashion"/>
    <s v="Fashion"/>
    <s v="Fashion"/>
    <n v="53"/>
    <s v="Fashion"/>
    <m/>
    <n v="2025"/>
    <x v="5"/>
    <n v="29"/>
    <n v="4"/>
    <s v="Weekday"/>
    <m/>
  </r>
  <r>
    <s v="WEB-7664"/>
    <d v="2024-05-04T00:00:00"/>
    <s v="Vivaan Verma"/>
    <s v="Ahmedabad"/>
    <s v="Beauty"/>
    <s v="Face Cream"/>
    <n v="1"/>
    <n v="451.9"/>
    <s v="Upi"/>
    <s v="Delivered"/>
    <n v="4"/>
    <n v="451.9"/>
    <m/>
    <m/>
    <m/>
    <m/>
    <m/>
    <m/>
    <s v="Completed"/>
    <s v="No"/>
    <s v="No"/>
    <m/>
    <n v="589"/>
    <n v="426"/>
    <n v="1098537.4901531704"/>
    <n v="96724.388030634553"/>
    <n v="3.9001122334455669"/>
    <s v="Face Cream"/>
    <s v="Beauty"/>
    <s v="Beauty"/>
    <s v="Beauty"/>
    <s v="Beauty"/>
    <n v="80"/>
    <s v="Beauty"/>
    <m/>
    <n v="2024"/>
    <x v="6"/>
    <n v="4"/>
    <n v="7"/>
    <s v="Weekday"/>
    <m/>
  </r>
  <r>
    <s v="WEB-6822"/>
    <d v="2023-12-03T00:00:00"/>
    <s v="Simran Nair"/>
    <s v="Kolkata"/>
    <s v="Books"/>
    <s v="Kids Story Book"/>
    <n v="3"/>
    <n v="345.42"/>
    <s v="Credit Card"/>
    <s v="Delivered"/>
    <n v="4"/>
    <n v="1036.26"/>
    <m/>
    <m/>
    <m/>
    <m/>
    <m/>
    <m/>
    <s v="Completed"/>
    <s v="Yes"/>
    <s v="No"/>
    <m/>
    <n v="590"/>
    <n v="451"/>
    <n v="594714.6477588166"/>
    <n v="60882.938065984097"/>
    <n v="3.804733727810651"/>
    <s v="Kids Story Book"/>
    <s v="Books"/>
    <s v="Books"/>
    <s v="Books"/>
    <s v="Books"/>
    <n v="23"/>
    <s v="Books"/>
    <m/>
    <n v="2023"/>
    <x v="10"/>
    <n v="3"/>
    <n v="1"/>
    <s v="Weekday"/>
    <m/>
  </r>
  <r>
    <s v="WEB-8984"/>
    <d v="2025-04-12T00:00:00"/>
    <s v="Rahul Bose"/>
    <s v="Mumbai"/>
    <s v="Electronics"/>
    <s v="Wireless Earbuds"/>
    <n v="1"/>
    <n v="1295.97"/>
    <s v="Net Banking"/>
    <s v="Delivered"/>
    <n v="5"/>
    <n v="1295.97"/>
    <m/>
    <m/>
    <m/>
    <m/>
    <m/>
    <m/>
    <s v="Completed"/>
    <s v="Yes"/>
    <s v="No"/>
    <m/>
    <n v="619"/>
    <n v="468"/>
    <n v="2759712.3299794244"/>
    <n v="330643.50635802455"/>
    <n v="3.8641711229946525"/>
    <s v="Wireless Earbuds"/>
    <s v="Electronics"/>
    <s v="Electronics"/>
    <s v="Electronics"/>
    <s v="Electronics"/>
    <n v="12"/>
    <s v="Electronics"/>
    <m/>
    <n v="2025"/>
    <x v="7"/>
    <n v="12"/>
    <n v="7"/>
    <s v="Weekday"/>
    <m/>
  </r>
  <r>
    <s v="WEB-5520"/>
    <d v="2023-08-28T00:00:00"/>
    <s v="Sanjay Malhotra"/>
    <s v="Hyderabad"/>
    <s v="Fashion"/>
    <s v="Running Shoes"/>
    <n v="1"/>
    <n v="2032.36"/>
    <s v="Cash On Delivery"/>
    <s v="Delivered"/>
    <n v="4"/>
    <n v="2032.36"/>
    <m/>
    <m/>
    <m/>
    <m/>
    <m/>
    <m/>
    <s v="Completed"/>
    <s v="Yes"/>
    <s v="No"/>
    <m/>
    <n v="559"/>
    <n v="408"/>
    <n v="1892867.2841657216"/>
    <n v="199432.98236095349"/>
    <n v="3.8949824970828471"/>
    <s v="Running Shoes"/>
    <s v="Fashion"/>
    <s v="Fashion"/>
    <s v="Fashion"/>
    <s v="Fashion"/>
    <n v="45"/>
    <s v="Fashion"/>
    <m/>
    <n v="2023"/>
    <x v="9"/>
    <n v="28"/>
    <n v="2"/>
    <s v="Weekday"/>
    <m/>
  </r>
  <r>
    <s v="WEB-7502"/>
    <d v="2024-07-26T00:00:00"/>
    <s v="Aditya Pillai"/>
    <s v="Bengaluru"/>
    <s v="Home &amp; Kitchen"/>
    <s v="Led Bulb Pack"/>
    <n v="1"/>
    <n v="1050.73"/>
    <s v="Cash On Delivery"/>
    <s v="Cancelled"/>
    <n v="3"/>
    <n v="1050.73"/>
    <m/>
    <m/>
    <m/>
    <m/>
    <m/>
    <m/>
    <s v="Lost Sale"/>
    <s v="No"/>
    <s v="Yes"/>
    <m/>
    <n v="567"/>
    <n v="440"/>
    <n v="1463424.4009529033"/>
    <n v="118285.78776560788"/>
    <n v="3.8140589569160999"/>
    <s v="Led Bulb Pack"/>
    <s v="Home &amp; Kitchen"/>
    <s v="Home &amp; Kitchen"/>
    <s v="Home &amp; Kitchen"/>
    <s v="Home &amp; Kitchen"/>
    <n v="76"/>
    <s v="Home &amp; Kitchen"/>
    <m/>
    <n v="2024"/>
    <x v="2"/>
    <n v="26"/>
    <n v="6"/>
    <s v="Weekday"/>
    <m/>
  </r>
  <r>
    <s v="WEB-9151"/>
    <d v="2023-12-05T00:00:00"/>
    <s v="Diya Malhotra"/>
    <s v="Bengaluru"/>
    <s v="Books"/>
    <s v="Notebook Set"/>
    <n v="1"/>
    <n v="510.86"/>
    <s v="Debit Card"/>
    <s v="Delivered"/>
    <n v="3"/>
    <n v="510.86"/>
    <m/>
    <m/>
    <m/>
    <m/>
    <m/>
    <m/>
    <s v="Completed"/>
    <s v="No"/>
    <s v="No"/>
    <m/>
    <n v="567"/>
    <n v="440"/>
    <n v="594714.6477588166"/>
    <n v="60882.938065984097"/>
    <n v="3.804733727810651"/>
    <s v="Notebook Set"/>
    <s v="Books"/>
    <s v="Books"/>
    <s v="Books"/>
    <s v="Books"/>
    <n v="20"/>
    <s v="Books"/>
    <m/>
    <n v="2023"/>
    <x v="10"/>
    <n v="5"/>
    <n v="3"/>
    <s v="Weekday"/>
    <m/>
  </r>
  <r>
    <s v="WEB-6835"/>
    <d v="2025-04-04T00:00:00"/>
    <s v="Aarav Iyer"/>
    <s v="Delhi"/>
    <s v="Beauty"/>
    <s v="Shampoo 200Ml"/>
    <n v="2"/>
    <n v="158.19999999999999"/>
    <s v="Upi"/>
    <s v="Delivered"/>
    <n v="4"/>
    <n v="316.39999999999998"/>
    <m/>
    <m/>
    <m/>
    <m/>
    <m/>
    <m/>
    <s v="Completed"/>
    <s v="No"/>
    <s v="No"/>
    <m/>
    <n v="573"/>
    <n v="450"/>
    <n v="1098537.4901531704"/>
    <n v="96724.388030634553"/>
    <n v="3.9001122334455669"/>
    <s v="Shampoo 200Ml"/>
    <s v="Beauty"/>
    <s v="Beauty"/>
    <s v="Beauty"/>
    <s v="Beauty"/>
    <n v="64"/>
    <s v="Beauty"/>
    <m/>
    <n v="2025"/>
    <x v="7"/>
    <n v="4"/>
    <n v="6"/>
    <s v="Weekday"/>
    <m/>
  </r>
  <r>
    <s v="WEB-8020"/>
    <d v="2025-03-11T00:00:00"/>
    <s v="Diya Sharma"/>
    <s v="Ahmedabad"/>
    <s v="Home &amp; Kitchen"/>
    <s v="Storage Box"/>
    <n v="1"/>
    <n v="935.35"/>
    <s v="Upi"/>
    <s v="Delivered"/>
    <n v="2"/>
    <n v="935.35"/>
    <m/>
    <m/>
    <m/>
    <m/>
    <m/>
    <m/>
    <s v="Completed"/>
    <s v="No"/>
    <s v="No"/>
    <m/>
    <n v="589"/>
    <n v="426"/>
    <n v="1463424.4009529033"/>
    <n v="118285.78776560788"/>
    <n v="3.8140589569160999"/>
    <s v="Storage Box"/>
    <s v="Home &amp; Kitchen"/>
    <s v="Home &amp; Kitchen"/>
    <s v="Home &amp; Kitchen"/>
    <s v="Home &amp; Kitchen"/>
    <n v="8"/>
    <s v="Home &amp; Kitchen"/>
    <m/>
    <n v="2025"/>
    <x v="4"/>
    <n v="11"/>
    <n v="3"/>
    <s v="Weekday"/>
    <m/>
  </r>
  <r>
    <s v="WEB-7714"/>
    <d v="2024-04-18T00:00:00"/>
    <s v="Vikram Kumar"/>
    <s v="Delhi"/>
    <s v="Home &amp; Kitchen"/>
    <s v="Water Bottle"/>
    <n v="1"/>
    <n v="583.66"/>
    <s v="Credit Card"/>
    <s v="Delivered"/>
    <n v="4"/>
    <n v="583.66"/>
    <m/>
    <m/>
    <m/>
    <m/>
    <m/>
    <m/>
    <s v="Completed"/>
    <s v="No"/>
    <s v="No"/>
    <m/>
    <n v="573"/>
    <n v="450"/>
    <n v="1463424.4009529033"/>
    <n v="118285.78776560788"/>
    <n v="3.8140589569160999"/>
    <s v="Water Bottle"/>
    <s v="Home &amp; Kitchen"/>
    <s v="Home &amp; Kitchen"/>
    <s v="Home &amp; Kitchen"/>
    <s v="Home &amp; Kitchen"/>
    <n v="2"/>
    <s v="Home &amp; Kitchen"/>
    <m/>
    <n v="2024"/>
    <x v="7"/>
    <n v="18"/>
    <n v="5"/>
    <s v="Weekday"/>
    <m/>
  </r>
  <r>
    <s v="WEB-6799"/>
    <d v="2025-01-28T00:00:00"/>
    <s v="Vivaan Iyer"/>
    <s v="Kolkata"/>
    <s v="Fashion"/>
    <s v="Running Shoes"/>
    <n v="1"/>
    <n v="454.78"/>
    <s v="Net Banking"/>
    <s v="Delivered"/>
    <n v="4"/>
    <n v="454.78"/>
    <m/>
    <m/>
    <m/>
    <m/>
    <m/>
    <m/>
    <s v="Completed"/>
    <s v="No"/>
    <s v="No"/>
    <m/>
    <n v="590"/>
    <n v="451"/>
    <n v="1892867.2841657216"/>
    <n v="199432.98236095349"/>
    <n v="3.8949824970828471"/>
    <s v="Running Shoes"/>
    <s v="Fashion"/>
    <s v="Fashion"/>
    <s v="Fashion"/>
    <s v="Fashion"/>
    <n v="45"/>
    <s v="Fashion"/>
    <m/>
    <n v="2025"/>
    <x v="5"/>
    <n v="28"/>
    <n v="3"/>
    <s v="Weekday"/>
    <m/>
  </r>
  <r>
    <s v="WEB-6368"/>
    <d v="2023-05-17T00:00:00"/>
    <s v="Aditya Joshi"/>
    <s v="Chennai"/>
    <s v="Electronics"/>
    <s v="Power Bank 10000Mah"/>
    <n v="1"/>
    <n v="802.42"/>
    <s v="Upi"/>
    <s v="Delivered"/>
    <n v="3"/>
    <n v="802.42"/>
    <m/>
    <m/>
    <m/>
    <m/>
    <m/>
    <m/>
    <s v="Completed"/>
    <s v="No"/>
    <s v="No"/>
    <m/>
    <n v="558"/>
    <n v="430"/>
    <n v="2759712.3299794244"/>
    <n v="330643.50635802455"/>
    <n v="3.8641711229946525"/>
    <s v="Power Bank 10000Mah"/>
    <s v="Electronics"/>
    <s v="Electronics"/>
    <s v="Electronics"/>
    <s v="Electronics"/>
    <n v="3"/>
    <s v="Electronics"/>
    <m/>
    <n v="2023"/>
    <x v="6"/>
    <n v="17"/>
    <n v="4"/>
    <s v="Weekday"/>
    <m/>
  </r>
  <r>
    <s v="WEB-6338"/>
    <d v="2024-09-26T00:00:00"/>
    <s v="Neha Joshi"/>
    <s v="Kolkata"/>
    <s v="Fashion"/>
    <s v="Denim Jeans"/>
    <n v="1"/>
    <n v="1951.86"/>
    <s v="Debit Card"/>
    <s v="Returned"/>
    <n v="3"/>
    <n v="1951.86"/>
    <m/>
    <m/>
    <m/>
    <m/>
    <m/>
    <m/>
    <s v="Completed"/>
    <s v="No"/>
    <s v="No"/>
    <m/>
    <n v="590"/>
    <n v="451"/>
    <n v="1892867.2841657216"/>
    <n v="199432.98236095349"/>
    <n v="3.8949824970828471"/>
    <s v="Denim Jeans"/>
    <s v="Fashion"/>
    <s v="Fashion"/>
    <s v="Fashion"/>
    <s v="Fashion"/>
    <n v="6"/>
    <s v="Fashion"/>
    <m/>
    <n v="2024"/>
    <x v="1"/>
    <n v="26"/>
    <n v="5"/>
    <s v="Weekday"/>
    <m/>
  </r>
  <r>
    <s v="WEB-8190"/>
    <d v="2024-06-22T00:00:00"/>
    <s v="Simran Reddy"/>
    <s v="Bengaluru"/>
    <s v="Electronics"/>
    <s v="Wireless Earbuds"/>
    <n v="1"/>
    <n v="342.45"/>
    <s v="Upi"/>
    <s v="Delivered"/>
    <n v="2"/>
    <n v="342.45"/>
    <m/>
    <m/>
    <m/>
    <m/>
    <m/>
    <m/>
    <s v="Completed"/>
    <s v="No"/>
    <s v="No"/>
    <m/>
    <n v="567"/>
    <n v="440"/>
    <n v="2759712.3299794244"/>
    <n v="330643.50635802455"/>
    <n v="3.8641711229946525"/>
    <s v="Wireless Earbuds"/>
    <s v="Electronics"/>
    <s v="Electronics"/>
    <s v="Electronics"/>
    <s v="Electronics"/>
    <n v="12"/>
    <s v="Electronics"/>
    <m/>
    <n v="2024"/>
    <x v="11"/>
    <n v="22"/>
    <n v="7"/>
    <s v="Weekday"/>
    <m/>
  </r>
  <r>
    <s v="WEB-7347"/>
    <d v="2024-07-14T00:00:00"/>
    <s v="Vikram Patel"/>
    <s v="Kolkata"/>
    <s v="Beauty"/>
    <s v="Hair Oil"/>
    <n v="1"/>
    <n v="1395.71"/>
    <s v="Cash On Delivery"/>
    <s v="Delivered"/>
    <n v="5"/>
    <n v="1395.71"/>
    <m/>
    <m/>
    <m/>
    <m/>
    <m/>
    <m/>
    <s v="Completed"/>
    <s v="Yes"/>
    <s v="No"/>
    <m/>
    <n v="590"/>
    <n v="451"/>
    <n v="1098537.4901531704"/>
    <n v="96724.388030634553"/>
    <n v="3.9001122334455669"/>
    <s v="Hair Oil"/>
    <s v="Beauty"/>
    <s v="Beauty"/>
    <s v="Beauty"/>
    <s v="Beauty"/>
    <n v="70"/>
    <s v="Beauty"/>
    <m/>
    <n v="2024"/>
    <x v="2"/>
    <n v="14"/>
    <n v="1"/>
    <s v="Weekday"/>
    <m/>
  </r>
  <r>
    <s v="WEB-6602"/>
    <d v="2024-01-20T00:00:00"/>
    <s v="Sanjay Mehta"/>
    <s v="Bengaluru"/>
    <s v="Beauty"/>
    <s v="Shampoo 200Ml"/>
    <n v="1"/>
    <n v="283.72000000000003"/>
    <s v="Credit Card"/>
    <s v="Delivered"/>
    <n v="4"/>
    <n v="283.72000000000003"/>
    <m/>
    <m/>
    <m/>
    <m/>
    <m/>
    <m/>
    <s v="Completed"/>
    <s v="No"/>
    <s v="No"/>
    <m/>
    <n v="567"/>
    <n v="440"/>
    <n v="1098537.4901531704"/>
    <n v="96724.388030634553"/>
    <n v="3.9001122334455669"/>
    <s v="Shampoo 200Ml"/>
    <s v="Beauty"/>
    <s v="Beauty"/>
    <s v="Beauty"/>
    <s v="Beauty"/>
    <n v="64"/>
    <s v="Beauty"/>
    <m/>
    <n v="2024"/>
    <x v="5"/>
    <n v="20"/>
    <n v="7"/>
    <s v="Weekday"/>
    <m/>
  </r>
  <r>
    <s v="WEB-5081"/>
    <d v="2024-12-03T00:00:00"/>
    <s v="Sanjay Khan"/>
    <s v="Chennai"/>
    <s v="Books"/>
    <s v="Self-Help Book"/>
    <n v="2"/>
    <n v="698.01"/>
    <s v="Net Banking"/>
    <s v="Delivered"/>
    <n v="5"/>
    <n v="1396.02"/>
    <m/>
    <m/>
    <m/>
    <m/>
    <m/>
    <m/>
    <s v="Completed"/>
    <s v="Yes"/>
    <s v="No"/>
    <m/>
    <n v="558"/>
    <n v="430"/>
    <n v="594714.6477588166"/>
    <n v="60882.938065984097"/>
    <n v="3.804733727810651"/>
    <s v="Self-Help Book"/>
    <s v="Books"/>
    <s v="Books"/>
    <s v="Books"/>
    <s v="Books"/>
    <n v="19"/>
    <s v="Books"/>
    <m/>
    <n v="2024"/>
    <x v="10"/>
    <n v="3"/>
    <n v="3"/>
    <s v="Weekday"/>
    <m/>
  </r>
  <r>
    <s v="WEB-7956"/>
    <d v="2024-11-02T00:00:00"/>
    <s v="Tanya Khan"/>
    <s v="Mumbai"/>
    <s v="Books"/>
    <s v="Self-Help Book"/>
    <n v="1"/>
    <n v="553.92999999999995"/>
    <s v="Upi"/>
    <s v="Returned"/>
    <n v="2"/>
    <n v="553.92999999999995"/>
    <m/>
    <m/>
    <m/>
    <m/>
    <m/>
    <m/>
    <s v="Completed"/>
    <s v="No"/>
    <s v="No"/>
    <m/>
    <n v="619"/>
    <n v="468"/>
    <n v="594714.6477588166"/>
    <n v="60882.938065984097"/>
    <n v="3.804733727810651"/>
    <s v="Self-Help Book"/>
    <s v="Books"/>
    <s v="Books"/>
    <s v="Books"/>
    <s v="Books"/>
    <n v="19"/>
    <s v="Books"/>
    <m/>
    <n v="2024"/>
    <x v="3"/>
    <n v="2"/>
    <n v="7"/>
    <s v="Weekday"/>
    <m/>
  </r>
  <r>
    <s v="WEB-7646"/>
    <d v="2024-10-14T00:00:00"/>
    <s v="Aditya Iyer"/>
    <s v="Mumbai"/>
    <s v="Home &amp; Kitchen"/>
    <s v="Non-Stick Pan"/>
    <n v="1"/>
    <n v="541.16999999999996"/>
    <s v="Net Banking"/>
    <s v="Delivered"/>
    <m/>
    <n v="541.16999999999996"/>
    <m/>
    <m/>
    <m/>
    <m/>
    <m/>
    <m/>
    <s v="Completed"/>
    <s v="No"/>
    <s v="No"/>
    <m/>
    <n v="619"/>
    <n v="468"/>
    <n v="1463424.4009529033"/>
    <n v="118285.78776560788"/>
    <n v="3.8140589569160999"/>
    <s v="Non-Stick Pan"/>
    <s v="Home &amp; Kitchen"/>
    <s v="Home &amp; Kitchen"/>
    <s v="Home &amp; Kitchen"/>
    <s v="Home &amp; Kitchen"/>
    <n v="7"/>
    <s v="Home &amp; Kitchen"/>
    <m/>
    <n v="2024"/>
    <x v="8"/>
    <n v="14"/>
    <n v="2"/>
    <s v="Weekday"/>
    <m/>
  </r>
  <r>
    <s v="WEB-6506"/>
    <d v="2024-11-26T00:00:00"/>
    <s v="Kavya Reddy"/>
    <s v="Mumbai"/>
    <s v="Fashion"/>
    <s v="Women'S Kurti"/>
    <n v="2"/>
    <n v="2213.2199999999998"/>
    <s v="Upi"/>
    <s v="Delivered"/>
    <n v="5"/>
    <n v="4426.4399999999996"/>
    <m/>
    <m/>
    <m/>
    <m/>
    <m/>
    <m/>
    <s v="Completed"/>
    <s v="Yes"/>
    <s v="No"/>
    <m/>
    <n v="619"/>
    <n v="468"/>
    <n v="1892867.2841657216"/>
    <n v="199432.98236095349"/>
    <n v="3.8949824970828471"/>
    <s v="Women'S Kurti"/>
    <s v="Fashion"/>
    <s v="Fashion"/>
    <s v="Fashion"/>
    <s v="Fashion"/>
    <n v="15"/>
    <s v="Fashion"/>
    <m/>
    <n v="2024"/>
    <x v="3"/>
    <n v="26"/>
    <n v="3"/>
    <s v="Weekday"/>
    <m/>
  </r>
  <r>
    <s v="WEB-8678"/>
    <d v="2023-08-21T00:00:00"/>
    <s v="Simran Khan"/>
    <s v="Ahmedabad"/>
    <s v="Books"/>
    <s v="Fiction Novel"/>
    <n v="1"/>
    <n v="203.79"/>
    <s v="Upi"/>
    <s v="Delivered"/>
    <n v="2"/>
    <n v="203.79"/>
    <m/>
    <m/>
    <m/>
    <m/>
    <m/>
    <m/>
    <s v="Completed"/>
    <s v="No"/>
    <s v="No"/>
    <m/>
    <n v="589"/>
    <n v="426"/>
    <n v="594714.6477588166"/>
    <n v="60882.938065984097"/>
    <n v="3.804733727810651"/>
    <s v="Fiction Novel"/>
    <s v="Books"/>
    <s v="Books"/>
    <s v="Books"/>
    <s v="Books"/>
    <n v="11"/>
    <s v="Books"/>
    <m/>
    <n v="2023"/>
    <x v="9"/>
    <n v="21"/>
    <n v="2"/>
    <s v="Weekday"/>
    <m/>
  </r>
  <r>
    <s v="WEB-5722"/>
    <d v="2024-10-11T00:00:00"/>
    <s v="Riya Bose"/>
    <s v="Bengaluru"/>
    <s v="Fashion"/>
    <s v="Sunglasses"/>
    <n v="1"/>
    <n v="1243.82"/>
    <s v="Cash On Delivery"/>
    <s v="Returned"/>
    <n v="5"/>
    <n v="1243.82"/>
    <m/>
    <m/>
    <m/>
    <m/>
    <m/>
    <m/>
    <s v="Completed"/>
    <s v="No"/>
    <s v="No"/>
    <m/>
    <n v="567"/>
    <n v="440"/>
    <n v="1892867.2841657216"/>
    <n v="199432.98236095349"/>
    <n v="3.8949824970828471"/>
    <s v="Sunglasses"/>
    <s v="Fashion"/>
    <s v="Fashion"/>
    <s v="Fashion"/>
    <s v="Fashion"/>
    <n v="53"/>
    <s v="Fashion"/>
    <m/>
    <n v="2024"/>
    <x v="8"/>
    <n v="11"/>
    <n v="6"/>
    <s v="Weekday"/>
    <m/>
  </r>
  <r>
    <s v="WEB-6681"/>
    <d v="2023-01-19T00:00:00"/>
    <s v="Kavya Chatterjee"/>
    <s v="Delhi"/>
    <s v="Home &amp; Kitchen"/>
    <s v="Led Bulb Pack"/>
    <n v="1"/>
    <n v="789.26"/>
    <s v="Credit Card"/>
    <s v="Delivered"/>
    <n v="4"/>
    <n v="789.26"/>
    <m/>
    <m/>
    <m/>
    <m/>
    <m/>
    <m/>
    <s v="Completed"/>
    <s v="No"/>
    <s v="No"/>
    <m/>
    <n v="573"/>
    <n v="450"/>
    <n v="1463424.4009529033"/>
    <n v="118285.78776560788"/>
    <n v="3.8140589569160999"/>
    <s v="Led Bulb Pack"/>
    <s v="Home &amp; Kitchen"/>
    <s v="Home &amp; Kitchen"/>
    <s v="Home &amp; Kitchen"/>
    <s v="Home &amp; Kitchen"/>
    <n v="76"/>
    <s v="Home &amp; Kitchen"/>
    <m/>
    <n v="2023"/>
    <x v="5"/>
    <n v="19"/>
    <n v="5"/>
    <s v="Weekday"/>
    <m/>
  </r>
  <r>
    <s v="WEB-8010"/>
    <d v="2024-01-23T00:00:00"/>
    <s v="Rohan Sharma"/>
    <s v="Hyderabad"/>
    <s v="Books"/>
    <s v="Kids Story Book"/>
    <n v="1"/>
    <n v="290.66000000000003"/>
    <s v="Debit Card"/>
    <s v="Delivered"/>
    <n v="5"/>
    <n v="290.66000000000003"/>
    <m/>
    <m/>
    <m/>
    <m/>
    <m/>
    <m/>
    <s v="Completed"/>
    <s v="No"/>
    <s v="No"/>
    <m/>
    <n v="559"/>
    <n v="408"/>
    <n v="594714.6477588166"/>
    <n v="60882.938065984097"/>
    <n v="3.804733727810651"/>
    <s v="Kids Story Book"/>
    <s v="Books"/>
    <s v="Books"/>
    <s v="Books"/>
    <s v="Books"/>
    <n v="23"/>
    <s v="Books"/>
    <m/>
    <n v="2024"/>
    <x v="5"/>
    <n v="23"/>
    <n v="3"/>
    <s v="Weekday"/>
    <m/>
  </r>
  <r>
    <s v="WEB-7864"/>
    <d v="2025-05-19T00:00:00"/>
    <s v="Rahul Singh"/>
    <s v="Chennai"/>
    <s v="Home &amp; Kitchen"/>
    <s v="Water Bottle"/>
    <n v="2"/>
    <n v="227.41"/>
    <s v="Credit Card"/>
    <s v="Delivered"/>
    <m/>
    <n v="454.82"/>
    <m/>
    <m/>
    <m/>
    <m/>
    <m/>
    <m/>
    <s v="Completed"/>
    <s v="No"/>
    <s v="No"/>
    <m/>
    <n v="558"/>
    <n v="430"/>
    <n v="1463424.4009529033"/>
    <n v="118285.78776560788"/>
    <n v="3.8140589569160999"/>
    <s v="Water Bottle"/>
    <s v="Home &amp; Kitchen"/>
    <s v="Home &amp; Kitchen"/>
    <s v="Home &amp; Kitchen"/>
    <s v="Home &amp; Kitchen"/>
    <n v="2"/>
    <s v="Home &amp; Kitchen"/>
    <m/>
    <n v="2025"/>
    <x v="6"/>
    <n v="19"/>
    <n v="2"/>
    <s v="Weekday"/>
    <m/>
  </r>
  <r>
    <s v="WEB-9391"/>
    <d v="2024-07-11T00:00:00"/>
    <s v="Meera Das"/>
    <s v="Delhi"/>
    <s v="Beauty"/>
    <s v="Face Cream"/>
    <n v="1"/>
    <n v="1496.67"/>
    <s v="Upi"/>
    <s v="Delivered"/>
    <n v="5"/>
    <n v="1496.67"/>
    <m/>
    <m/>
    <m/>
    <m/>
    <m/>
    <m/>
    <s v="Completed"/>
    <s v="Yes"/>
    <s v="No"/>
    <m/>
    <n v="573"/>
    <n v="450"/>
    <n v="1098537.4901531704"/>
    <n v="96724.388030634553"/>
    <n v="3.9001122334455669"/>
    <s v="Face Cream"/>
    <s v="Beauty"/>
    <s v="Beauty"/>
    <s v="Beauty"/>
    <s v="Beauty"/>
    <n v="80"/>
    <s v="Beauty"/>
    <m/>
    <n v="2024"/>
    <x v="2"/>
    <n v="11"/>
    <n v="5"/>
    <s v="Weekday"/>
    <m/>
  </r>
  <r>
    <s v="WEB-6486"/>
    <d v="2023-09-03T00:00:00"/>
    <s v="Simran Menon"/>
    <s v="Pune"/>
    <s v="Electronics"/>
    <s v="Bluetooth Speaker"/>
    <n v="3"/>
    <n v="2454.39"/>
    <s v="Upi"/>
    <s v="Delivered"/>
    <n v="3"/>
    <n v="7363.17"/>
    <m/>
    <m/>
    <m/>
    <m/>
    <m/>
    <m/>
    <s v="Completed"/>
    <s v="Yes"/>
    <s v="No"/>
    <m/>
    <n v="595"/>
    <n v="444"/>
    <n v="2759712.3299794244"/>
    <n v="330643.50635802455"/>
    <n v="3.8641711229946525"/>
    <s v="Bluetooth Speaker"/>
    <s v="Electronics"/>
    <s v="Electronics"/>
    <s v="Electronics"/>
    <s v="Electronics"/>
    <n v="48"/>
    <s v="Electronics"/>
    <m/>
    <n v="2023"/>
    <x v="1"/>
    <n v="3"/>
    <n v="1"/>
    <s v="Weekday"/>
    <m/>
  </r>
  <r>
    <s v="WEB-8129"/>
    <d v="2024-08-02T00:00:00"/>
    <s v="Aditya Malhotra"/>
    <s v="Pune"/>
    <s v="Electronics"/>
    <s v="Bluetooth Speaker"/>
    <n v="1"/>
    <n v="2302.83"/>
    <s v="Cash On Delivery"/>
    <s v="Delivered"/>
    <n v="5"/>
    <n v="2302.83"/>
    <m/>
    <m/>
    <m/>
    <m/>
    <m/>
    <m/>
    <s v="Completed"/>
    <s v="Yes"/>
    <s v="No"/>
    <m/>
    <n v="595"/>
    <n v="444"/>
    <n v="2759712.3299794244"/>
    <n v="330643.50635802455"/>
    <n v="3.8641711229946525"/>
    <s v="Bluetooth Speaker"/>
    <s v="Electronics"/>
    <s v="Electronics"/>
    <s v="Electronics"/>
    <s v="Electronics"/>
    <n v="48"/>
    <s v="Electronics"/>
    <m/>
    <n v="2024"/>
    <x v="9"/>
    <n v="2"/>
    <n v="6"/>
    <s v="Weekday"/>
    <m/>
  </r>
  <r>
    <s v="WEB-9163"/>
    <d v="2024-01-08T00:00:00"/>
    <s v="Simran Nair"/>
    <s v="Hyderabad"/>
    <s v="Electronics"/>
    <s v="Bluetooth Speaker"/>
    <n v="1"/>
    <n v="3470.23"/>
    <s v="Cash On Delivery"/>
    <s v="Delivered"/>
    <n v="5"/>
    <n v="3470.23"/>
    <m/>
    <m/>
    <m/>
    <m/>
    <m/>
    <m/>
    <s v="Completed"/>
    <s v="Yes"/>
    <s v="No"/>
    <m/>
    <n v="559"/>
    <n v="408"/>
    <n v="2759712.3299794244"/>
    <n v="330643.50635802455"/>
    <n v="3.8641711229946525"/>
    <s v="Bluetooth Speaker"/>
    <s v="Electronics"/>
    <s v="Electronics"/>
    <s v="Electronics"/>
    <s v="Electronics"/>
    <n v="48"/>
    <s v="Electronics"/>
    <m/>
    <n v="2024"/>
    <x v="5"/>
    <n v="8"/>
    <n v="2"/>
    <s v="Weekday"/>
    <m/>
  </r>
  <r>
    <s v="WEB-7168"/>
    <d v="2025-04-17T00:00:00"/>
    <s v="Aditya Rao"/>
    <s v="Bengaluru"/>
    <s v="Home &amp; Kitchen"/>
    <s v="Table Lamp"/>
    <n v="1"/>
    <n v="372.21"/>
    <s v="Net Banking"/>
    <s v="Cancelled"/>
    <n v="3"/>
    <n v="372.21"/>
    <m/>
    <m/>
    <m/>
    <m/>
    <m/>
    <m/>
    <s v="Lost Sale"/>
    <s v="No"/>
    <s v="Yes"/>
    <m/>
    <n v="567"/>
    <n v="440"/>
    <n v="1463424.4009529033"/>
    <n v="118285.78776560788"/>
    <n v="3.8140589569160999"/>
    <s v="Table Lamp"/>
    <s v="Home &amp; Kitchen"/>
    <s v="Home &amp; Kitchen"/>
    <s v="Home &amp; Kitchen"/>
    <s v="Home &amp; Kitchen"/>
    <n v="32"/>
    <s v="Home &amp; Kitchen"/>
    <m/>
    <n v="2025"/>
    <x v="7"/>
    <n v="17"/>
    <n v="5"/>
    <s v="Weekday"/>
    <m/>
  </r>
  <r>
    <s v="WEB-8007"/>
    <d v="2024-07-30T00:00:00"/>
    <s v="Meera Bose"/>
    <s v="Bengaluru"/>
    <s v="Electronics"/>
    <s v="Bluetooth Speaker"/>
    <n v="1"/>
    <n v="2729.09"/>
    <s v="Cash On Delivery"/>
    <s v="Delivered"/>
    <n v="5"/>
    <n v="2729.09"/>
    <m/>
    <m/>
    <m/>
    <m/>
    <m/>
    <m/>
    <s v="Completed"/>
    <s v="Yes"/>
    <s v="No"/>
    <m/>
    <n v="567"/>
    <n v="440"/>
    <n v="2759712.3299794244"/>
    <n v="330643.50635802455"/>
    <n v="3.8641711229946525"/>
    <s v="Bluetooth Speaker"/>
    <s v="Electronics"/>
    <s v="Electronics"/>
    <s v="Electronics"/>
    <s v="Electronics"/>
    <n v="48"/>
    <s v="Electronics"/>
    <m/>
    <n v="2024"/>
    <x v="2"/>
    <n v="30"/>
    <n v="3"/>
    <s v="Weekday"/>
    <m/>
  </r>
  <r>
    <s v="WEB-6682"/>
    <d v="2024-07-21T00:00:00"/>
    <s v="Diya Malhotra"/>
    <s v="Kolkata"/>
    <s v="Beauty"/>
    <s v="Hair Oil"/>
    <n v="2"/>
    <n v="924.06"/>
    <s v="Credit Card"/>
    <s v="Delivered"/>
    <n v="1"/>
    <n v="1848.12"/>
    <m/>
    <m/>
    <m/>
    <m/>
    <m/>
    <m/>
    <s v="Completed"/>
    <s v="Yes"/>
    <s v="No"/>
    <m/>
    <n v="590"/>
    <n v="451"/>
    <n v="1098537.4901531704"/>
    <n v="96724.388030634553"/>
    <n v="3.9001122334455669"/>
    <s v="Hair Oil"/>
    <s v="Beauty"/>
    <s v="Beauty"/>
    <s v="Beauty"/>
    <s v="Beauty"/>
    <n v="70"/>
    <s v="Beauty"/>
    <m/>
    <n v="2024"/>
    <x v="2"/>
    <n v="21"/>
    <n v="1"/>
    <s v="Weekday"/>
    <m/>
  </r>
  <r>
    <s v="WEB-7465"/>
    <d v="2023-01-16T00:00:00"/>
    <s v="Ananya Nair"/>
    <s v="Pune"/>
    <s v="Beauty"/>
    <s v="Hair Oil"/>
    <n v="1"/>
    <n v="1399.99"/>
    <s v="Upi"/>
    <s v="Delivered"/>
    <n v="4"/>
    <n v="1399.99"/>
    <m/>
    <m/>
    <m/>
    <m/>
    <m/>
    <m/>
    <s v="Completed"/>
    <s v="Yes"/>
    <s v="No"/>
    <m/>
    <n v="595"/>
    <n v="444"/>
    <n v="1098537.4901531704"/>
    <n v="96724.388030634553"/>
    <n v="3.9001122334455669"/>
    <s v="Hair Oil"/>
    <s v="Beauty"/>
    <s v="Beauty"/>
    <s v="Beauty"/>
    <s v="Beauty"/>
    <n v="70"/>
    <s v="Beauty"/>
    <m/>
    <n v="2023"/>
    <x v="5"/>
    <n v="16"/>
    <n v="2"/>
    <s v="Weekday"/>
    <m/>
  </r>
  <r>
    <s v="WEB-5947"/>
    <d v="2024-09-24T00:00:00"/>
    <s v="Meera Bose"/>
    <s v="Mumbai"/>
    <s v="Electronics"/>
    <s v="Bluetooth Speaker"/>
    <n v="2"/>
    <n v="2984.26"/>
    <s v="Upi"/>
    <s v="Cancelled"/>
    <n v="5"/>
    <n v="5968.52"/>
    <m/>
    <m/>
    <m/>
    <m/>
    <m/>
    <m/>
    <s v="Lost Sale"/>
    <s v="No"/>
    <s v="Yes"/>
    <m/>
    <n v="619"/>
    <n v="468"/>
    <n v="2759712.3299794244"/>
    <n v="330643.50635802455"/>
    <n v="3.8641711229946525"/>
    <s v="Bluetooth Speaker"/>
    <s v="Electronics"/>
    <s v="Electronics"/>
    <s v="Electronics"/>
    <s v="Electronics"/>
    <n v="48"/>
    <s v="Electronics"/>
    <m/>
    <n v="2024"/>
    <x v="1"/>
    <n v="24"/>
    <n v="3"/>
    <s v="Weekday"/>
    <m/>
  </r>
  <r>
    <s v="WEB-7277"/>
    <d v="2024-09-24T00:00:00"/>
    <s v="Meera Chatterjee"/>
    <s v="Bengaluru"/>
    <s v="Home &amp; Kitchen"/>
    <s v="Storage Box"/>
    <n v="1"/>
    <n v="566.75"/>
    <s v="Net Banking"/>
    <s v="Pending"/>
    <n v="4"/>
    <n v="566.75"/>
    <m/>
    <m/>
    <m/>
    <m/>
    <m/>
    <m/>
    <s v="Pending"/>
    <s v="No"/>
    <s v="Yes"/>
    <m/>
    <n v="567"/>
    <n v="440"/>
    <n v="1463424.4009529033"/>
    <n v="118285.78776560788"/>
    <n v="3.8140589569160999"/>
    <s v="Storage Box"/>
    <s v="Home &amp; Kitchen"/>
    <s v="Home &amp; Kitchen"/>
    <s v="Home &amp; Kitchen"/>
    <s v="Home &amp; Kitchen"/>
    <n v="8"/>
    <s v="Home &amp; Kitchen"/>
    <m/>
    <n v="2024"/>
    <x v="1"/>
    <n v="24"/>
    <n v="3"/>
    <s v="Weekday"/>
    <m/>
  </r>
  <r>
    <s v="WEB-9399"/>
    <d v="2024-11-01T00:00:00"/>
    <s v="Neha Patel"/>
    <s v="Delhi"/>
    <s v="Beauty"/>
    <s v="Hair Oil"/>
    <n v="1"/>
    <n v="876.25"/>
    <s v="Net Banking"/>
    <s v="Delivered"/>
    <n v="4"/>
    <n v="876.25"/>
    <m/>
    <m/>
    <m/>
    <m/>
    <m/>
    <m/>
    <s v="Completed"/>
    <s v="No"/>
    <s v="No"/>
    <m/>
    <n v="573"/>
    <n v="450"/>
    <n v="1098537.4901531704"/>
    <n v="96724.388030634553"/>
    <n v="3.9001122334455669"/>
    <s v="Hair Oil"/>
    <s v="Beauty"/>
    <s v="Beauty"/>
    <s v="Beauty"/>
    <s v="Beauty"/>
    <n v="70"/>
    <s v="Beauty"/>
    <m/>
    <n v="2024"/>
    <x v="3"/>
    <n v="1"/>
    <n v="6"/>
    <s v="Weekend"/>
    <m/>
  </r>
  <r>
    <s v="WEB-5252"/>
    <d v="2025-04-03T00:00:00"/>
    <s v="Rohan Mehta"/>
    <s v="Pune"/>
    <s v="Books"/>
    <s v="Cookbook"/>
    <n v="2"/>
    <n v="167.53"/>
    <s v="Cash On Delivery"/>
    <s v="Delivered"/>
    <n v="1"/>
    <n v="335.06"/>
    <m/>
    <m/>
    <m/>
    <m/>
    <m/>
    <m/>
    <s v="Completed"/>
    <s v="No"/>
    <s v="No"/>
    <m/>
    <n v="595"/>
    <n v="444"/>
    <n v="594714.6477588166"/>
    <n v="60882.938065984097"/>
    <n v="3.804733727810651"/>
    <s v="Cookbook"/>
    <s v="Books"/>
    <s v="Books"/>
    <s v="Books"/>
    <s v="Books"/>
    <n v="4"/>
    <s v="Books"/>
    <m/>
    <n v="2025"/>
    <x v="7"/>
    <n v="3"/>
    <n v="5"/>
    <s v="Weekday"/>
    <m/>
  </r>
  <r>
    <s v="WEB-5640"/>
    <d v="2024-01-19T00:00:00"/>
    <s v="Saanvi Kapoor"/>
    <s v="Delhi"/>
    <s v="Books"/>
    <s v="Notebook Set"/>
    <n v="1"/>
    <n v="307.39"/>
    <s v="Net Banking"/>
    <s v="Pending"/>
    <n v="4"/>
    <n v="307.39"/>
    <m/>
    <m/>
    <m/>
    <m/>
    <m/>
    <m/>
    <s v="Pending"/>
    <s v="No"/>
    <s v="Yes"/>
    <m/>
    <n v="573"/>
    <n v="450"/>
    <n v="594714.6477588166"/>
    <n v="60882.938065984097"/>
    <n v="3.804733727810651"/>
    <s v="Notebook Set"/>
    <s v="Books"/>
    <s v="Books"/>
    <s v="Books"/>
    <s v="Books"/>
    <n v="20"/>
    <s v="Books"/>
    <m/>
    <n v="2024"/>
    <x v="5"/>
    <n v="19"/>
    <n v="6"/>
    <s v="Weekday"/>
    <m/>
  </r>
  <r>
    <s v="WEB-6511"/>
    <d v="2024-10-21T00:00:00"/>
    <s v="Ananya Singh"/>
    <s v="Hyderabad"/>
    <s v="Beauty"/>
    <s v="Shampoo 200Ml"/>
    <n v="2"/>
    <n v="610.55999999999995"/>
    <s v="Debit Card"/>
    <s v="Delivered"/>
    <n v="4"/>
    <n v="1221.1199999999999"/>
    <m/>
    <m/>
    <m/>
    <m/>
    <m/>
    <m/>
    <s v="Completed"/>
    <s v="Yes"/>
    <s v="No"/>
    <m/>
    <n v="559"/>
    <n v="408"/>
    <n v="1098537.4901531704"/>
    <n v="96724.388030634553"/>
    <n v="3.9001122334455669"/>
    <s v="Shampoo 200Ml"/>
    <s v="Beauty"/>
    <s v="Beauty"/>
    <s v="Beauty"/>
    <s v="Beauty"/>
    <n v="64"/>
    <s v="Beauty"/>
    <m/>
    <n v="2024"/>
    <x v="8"/>
    <n v="21"/>
    <n v="2"/>
    <s v="Weekday"/>
    <m/>
  </r>
  <r>
    <s v="WEB-7454"/>
    <d v="2025-02-08T00:00:00"/>
    <s v="Aditya Pillai"/>
    <s v="Pune"/>
    <s v="Beauty"/>
    <s v="Face Cream"/>
    <n v="2"/>
    <n v="531.17999999999995"/>
    <s v="Cash On Delivery"/>
    <s v="Delivered"/>
    <n v="3"/>
    <n v="1062.3599999999999"/>
    <m/>
    <m/>
    <m/>
    <m/>
    <m/>
    <m/>
    <s v="Completed"/>
    <s v="Yes"/>
    <s v="No"/>
    <m/>
    <n v="595"/>
    <n v="444"/>
    <n v="1098537.4901531704"/>
    <n v="96724.388030634553"/>
    <n v="3.9001122334455669"/>
    <s v="Face Cream"/>
    <s v="Beauty"/>
    <s v="Beauty"/>
    <s v="Beauty"/>
    <s v="Beauty"/>
    <n v="80"/>
    <s v="Beauty"/>
    <m/>
    <n v="2025"/>
    <x v="0"/>
    <n v="8"/>
    <n v="7"/>
    <s v="Weekday"/>
    <m/>
  </r>
  <r>
    <s v="WEB-5920"/>
    <d v="2024-10-08T00:00:00"/>
    <s v="Aarav Verma"/>
    <s v="Pune"/>
    <s v="Home &amp; Kitchen"/>
    <s v="Table Lamp"/>
    <n v="1"/>
    <n v="655.04999999999995"/>
    <s v="Cash On Delivery"/>
    <s v="Delivered"/>
    <n v="4"/>
    <n v="655.04999999999995"/>
    <m/>
    <m/>
    <m/>
    <m/>
    <m/>
    <m/>
    <s v="Completed"/>
    <s v="No"/>
    <s v="No"/>
    <m/>
    <n v="595"/>
    <n v="444"/>
    <n v="1463424.4009529033"/>
    <n v="118285.78776560788"/>
    <n v="3.8140589569160999"/>
    <s v="Table Lamp"/>
    <s v="Home &amp; Kitchen"/>
    <s v="Home &amp; Kitchen"/>
    <s v="Home &amp; Kitchen"/>
    <s v="Home &amp; Kitchen"/>
    <n v="32"/>
    <s v="Home &amp; Kitchen"/>
    <m/>
    <n v="2024"/>
    <x v="8"/>
    <n v="8"/>
    <n v="3"/>
    <s v="Weekday"/>
    <m/>
  </r>
  <r>
    <s v="WEB-7911"/>
    <d v="2024-11-11T00:00:00"/>
    <s v="Riya Mehta"/>
    <s v="Kolkata"/>
    <s v="Books"/>
    <s v="Kids Story Book"/>
    <n v="2"/>
    <n v="285.48"/>
    <s v="Net Banking"/>
    <s v="Returned"/>
    <m/>
    <n v="570.96"/>
    <m/>
    <m/>
    <m/>
    <m/>
    <m/>
    <m/>
    <s v="Completed"/>
    <s v="No"/>
    <s v="No"/>
    <m/>
    <n v="590"/>
    <n v="451"/>
    <n v="594714.6477588166"/>
    <n v="60882.938065984097"/>
    <n v="3.804733727810651"/>
    <s v="Kids Story Book"/>
    <s v="Books"/>
    <s v="Books"/>
    <s v="Books"/>
    <s v="Books"/>
    <n v="23"/>
    <s v="Books"/>
    <m/>
    <n v="2024"/>
    <x v="3"/>
    <n v="11"/>
    <n v="2"/>
    <s v="Weekday"/>
    <m/>
  </r>
  <r>
    <s v="WEB-9085"/>
    <d v="2024-01-29T00:00:00"/>
    <s v="Riya Patel"/>
    <s v="Mumbai"/>
    <s v="Books"/>
    <s v="Notebook Set"/>
    <n v="2"/>
    <n v="203.42"/>
    <s v="Debit Card"/>
    <s v="Delivered"/>
    <n v="3"/>
    <n v="406.84"/>
    <m/>
    <m/>
    <m/>
    <m/>
    <m/>
    <m/>
    <s v="Completed"/>
    <s v="No"/>
    <s v="No"/>
    <m/>
    <n v="619"/>
    <n v="468"/>
    <n v="594714.6477588166"/>
    <n v="60882.938065984097"/>
    <n v="3.804733727810651"/>
    <s v="Notebook Set"/>
    <s v="Books"/>
    <s v="Books"/>
    <s v="Books"/>
    <s v="Books"/>
    <n v="20"/>
    <s v="Books"/>
    <m/>
    <n v="2024"/>
    <x v="5"/>
    <n v="29"/>
    <n v="2"/>
    <s v="Weekday"/>
    <m/>
  </r>
  <r>
    <s v="WEB-9582"/>
    <d v="2024-07-07T00:00:00"/>
    <s v="Ishaan Iyer"/>
    <s v="Ahmedabad"/>
    <s v="Fashion"/>
    <s v="Men'S T-Shirt"/>
    <n v="1"/>
    <n v="1727.17"/>
    <s v="Unknown"/>
    <s v="Delivered"/>
    <n v="5"/>
    <n v="1727.17"/>
    <m/>
    <m/>
    <m/>
    <m/>
    <m/>
    <m/>
    <s v="Completed"/>
    <s v="Yes"/>
    <s v="No"/>
    <m/>
    <n v="589"/>
    <n v="426"/>
    <n v="1892867.2841657216"/>
    <n v="199432.98236095349"/>
    <n v="3.8949824970828471"/>
    <s v="Men'S T-Shirt"/>
    <s v="Fashion"/>
    <s v="Fashion"/>
    <s v="Fashion"/>
    <s v="Fashion"/>
    <n v="55"/>
    <s v="Fashion"/>
    <m/>
    <n v="2024"/>
    <x v="2"/>
    <n v="7"/>
    <n v="1"/>
    <s v="Weekend"/>
    <m/>
  </r>
  <r>
    <s v="WEB-5521"/>
    <d v="2025-01-18T00:00:00"/>
    <s v="Ananya Malhotra"/>
    <s v="Hyderabad"/>
    <s v="Books"/>
    <s v="Kids Story Book"/>
    <n v="1"/>
    <n v="462.99"/>
    <s v="Cash On Delivery"/>
    <s v="Delivered"/>
    <n v="3"/>
    <n v="462.99"/>
    <m/>
    <m/>
    <m/>
    <m/>
    <m/>
    <m/>
    <s v="Completed"/>
    <s v="No"/>
    <s v="No"/>
    <m/>
    <n v="559"/>
    <n v="408"/>
    <n v="594714.6477588166"/>
    <n v="60882.938065984097"/>
    <n v="3.804733727810651"/>
    <s v="Kids Story Book"/>
    <s v="Books"/>
    <s v="Books"/>
    <s v="Books"/>
    <s v="Books"/>
    <n v="23"/>
    <s v="Books"/>
    <m/>
    <n v="2025"/>
    <x v="5"/>
    <n v="18"/>
    <n v="7"/>
    <s v="Weekday"/>
    <m/>
  </r>
  <r>
    <s v="WEB-8566"/>
    <d v="2024-05-31T00:00:00"/>
    <s v="Aarav Iyer"/>
    <s v="Kolkata"/>
    <s v="Fashion"/>
    <s v="Sunglasses"/>
    <n v="1"/>
    <n v="2066.89"/>
    <s v="Debit Card"/>
    <s v="Returned"/>
    <n v="4"/>
    <n v="2066.89"/>
    <m/>
    <m/>
    <m/>
    <m/>
    <m/>
    <m/>
    <s v="Completed"/>
    <s v="No"/>
    <s v="No"/>
    <m/>
    <n v="590"/>
    <n v="451"/>
    <n v="1892867.2841657216"/>
    <n v="199432.98236095349"/>
    <n v="3.8949824970828471"/>
    <s v="Sunglasses"/>
    <s v="Fashion"/>
    <s v="Fashion"/>
    <s v="Fashion"/>
    <s v="Fashion"/>
    <n v="53"/>
    <s v="Fashion"/>
    <m/>
    <n v="2024"/>
    <x v="6"/>
    <n v="31"/>
    <n v="6"/>
    <s v="Weekday"/>
    <m/>
  </r>
  <r>
    <s v="WEB-6402"/>
    <d v="2025-06-18T00:00:00"/>
    <s v="Karan Verma"/>
    <s v="Mumbai"/>
    <s v="Home &amp; Kitchen"/>
    <s v="Non-Stick Pan"/>
    <n v="1"/>
    <n v="821.04"/>
    <s v="Credit Card"/>
    <s v="Delivered"/>
    <n v="2"/>
    <n v="821.04"/>
    <m/>
    <m/>
    <m/>
    <m/>
    <m/>
    <m/>
    <s v="Completed"/>
    <s v="No"/>
    <s v="No"/>
    <m/>
    <n v="619"/>
    <n v="468"/>
    <n v="1463424.4009529033"/>
    <n v="118285.78776560788"/>
    <n v="3.8140589569160999"/>
    <s v="Non-Stick Pan"/>
    <s v="Home &amp; Kitchen"/>
    <s v="Home &amp; Kitchen"/>
    <s v="Home &amp; Kitchen"/>
    <s v="Home &amp; Kitchen"/>
    <n v="7"/>
    <s v="Home &amp; Kitchen"/>
    <m/>
    <n v="2025"/>
    <x v="11"/>
    <n v="18"/>
    <n v="4"/>
    <s v="Weekday"/>
    <m/>
  </r>
  <r>
    <s v="WEB-8185"/>
    <d v="2024-04-14T00:00:00"/>
    <s v="Vikram Singh"/>
    <s v="Chennai"/>
    <s v="Beauty"/>
    <s v="Face Cream"/>
    <n v="1"/>
    <n v="193.21"/>
    <s v="Upi"/>
    <s v="Delivered"/>
    <n v="1"/>
    <n v="193.21"/>
    <m/>
    <m/>
    <m/>
    <m/>
    <m/>
    <m/>
    <s v="Completed"/>
    <s v="No"/>
    <s v="No"/>
    <m/>
    <n v="558"/>
    <n v="430"/>
    <n v="1098537.4901531704"/>
    <n v="96724.388030634553"/>
    <n v="3.9001122334455669"/>
    <s v="Face Cream"/>
    <s v="Beauty"/>
    <s v="Beauty"/>
    <s v="Beauty"/>
    <s v="Beauty"/>
    <n v="80"/>
    <s v="Beauty"/>
    <m/>
    <n v="2024"/>
    <x v="7"/>
    <n v="14"/>
    <n v="1"/>
    <s v="Weekday"/>
    <m/>
  </r>
  <r>
    <s v="WEB-8944"/>
    <d v="2023-12-22T00:00:00"/>
    <s v="Neha Gupta"/>
    <s v="Bengaluru"/>
    <s v="Beauty"/>
    <s v="Perfume 50Ml"/>
    <n v="2"/>
    <n v="411.87"/>
    <s v="Unknown"/>
    <s v="Delivered"/>
    <n v="5"/>
    <n v="823.74"/>
    <m/>
    <m/>
    <m/>
    <m/>
    <m/>
    <m/>
    <s v="Completed"/>
    <s v="No"/>
    <s v="No"/>
    <m/>
    <n v="567"/>
    <n v="440"/>
    <n v="1098537.4901531704"/>
    <n v="96724.388030634553"/>
    <n v="3.9001122334455669"/>
    <s v="Perfume 50Ml"/>
    <s v="Beauty"/>
    <s v="Beauty"/>
    <s v="Beauty"/>
    <s v="Beauty"/>
    <n v="18"/>
    <s v="Beauty"/>
    <m/>
    <n v="2023"/>
    <x v="10"/>
    <n v="22"/>
    <n v="6"/>
    <s v="Weekday"/>
    <m/>
  </r>
  <r>
    <s v="WEB-8272"/>
    <d v="2024-04-22T00:00:00"/>
    <s v="Vikram Kumar"/>
    <s v="Bengaluru"/>
    <s v="Electronics"/>
    <s v="Smart Watch"/>
    <n v="1"/>
    <n v="1938.21"/>
    <s v="Upi"/>
    <s v="Delivered"/>
    <n v="4"/>
    <n v="1938.21"/>
    <m/>
    <m/>
    <m/>
    <m/>
    <m/>
    <m/>
    <s v="Completed"/>
    <s v="Yes"/>
    <s v="No"/>
    <m/>
    <n v="567"/>
    <n v="440"/>
    <n v="2759712.3299794244"/>
    <n v="330643.50635802455"/>
    <n v="3.8641711229946525"/>
    <s v="Smart Watch"/>
    <s v="Electronics"/>
    <s v="Electronics"/>
    <s v="Electronics"/>
    <s v="Electronics"/>
    <n v="17"/>
    <s v="Electronics"/>
    <m/>
    <n v="2024"/>
    <x v="7"/>
    <n v="22"/>
    <n v="2"/>
    <s v="Weekday"/>
    <m/>
  </r>
  <r>
    <s v="WEB-8881"/>
    <d v="2025-05-06T00:00:00"/>
    <s v="Riya Malhotra"/>
    <s v="Hyderabad"/>
    <s v="Electronics"/>
    <s v="Power Bank 10000Mah"/>
    <n v="1"/>
    <n v="2574.56"/>
    <s v="Net Banking"/>
    <s v="Cancelled"/>
    <n v="5"/>
    <n v="2574.56"/>
    <m/>
    <m/>
    <m/>
    <m/>
    <m/>
    <m/>
    <s v="Lost Sale"/>
    <s v="No"/>
    <s v="Yes"/>
    <m/>
    <n v="559"/>
    <n v="408"/>
    <n v="2759712.3299794244"/>
    <n v="330643.50635802455"/>
    <n v="3.8641711229946525"/>
    <s v="Power Bank 10000Mah"/>
    <s v="Electronics"/>
    <s v="Electronics"/>
    <s v="Electronics"/>
    <s v="Electronics"/>
    <n v="3"/>
    <s v="Electronics"/>
    <m/>
    <n v="2025"/>
    <x v="6"/>
    <n v="6"/>
    <n v="3"/>
    <s v="Weekday"/>
    <m/>
  </r>
  <r>
    <s v="WEB-5168"/>
    <d v="2024-05-05T00:00:00"/>
    <s v="Karan Kapoor"/>
    <s v="Mumbai"/>
    <s v="Books"/>
    <s v="Cookbook"/>
    <n v="1"/>
    <n v="560.47"/>
    <s v="Upi"/>
    <s v="Delivered"/>
    <n v="5"/>
    <n v="560.47"/>
    <m/>
    <m/>
    <m/>
    <m/>
    <m/>
    <m/>
    <s v="Completed"/>
    <s v="No"/>
    <s v="No"/>
    <m/>
    <n v="619"/>
    <n v="468"/>
    <n v="594714.6477588166"/>
    <n v="60882.938065984097"/>
    <n v="3.804733727810651"/>
    <s v="Cookbook"/>
    <s v="Books"/>
    <s v="Books"/>
    <s v="Books"/>
    <s v="Books"/>
    <n v="4"/>
    <s v="Books"/>
    <m/>
    <n v="2024"/>
    <x v="6"/>
    <n v="5"/>
    <n v="1"/>
    <s v="Weekday"/>
    <m/>
  </r>
  <r>
    <s v="WEB-5770"/>
    <d v="2023-12-01T00:00:00"/>
    <s v="Tanya Reddy"/>
    <s v="Bengaluru"/>
    <s v="Home &amp; Kitchen"/>
    <s v="Table Lamp"/>
    <n v="1"/>
    <n v="1161.3"/>
    <s v="Credit Card"/>
    <s v="Pending"/>
    <n v="4"/>
    <n v="1161.3"/>
    <m/>
    <m/>
    <m/>
    <m/>
    <m/>
    <m/>
    <s v="Pending"/>
    <s v="No"/>
    <s v="Yes"/>
    <m/>
    <n v="567"/>
    <n v="440"/>
    <n v="1463424.4009529033"/>
    <n v="118285.78776560788"/>
    <n v="3.8140589569160999"/>
    <s v="Table Lamp"/>
    <s v="Home &amp; Kitchen"/>
    <s v="Home &amp; Kitchen"/>
    <s v="Home &amp; Kitchen"/>
    <s v="Home &amp; Kitchen"/>
    <n v="32"/>
    <s v="Home &amp; Kitchen"/>
    <m/>
    <n v="2023"/>
    <x v="10"/>
    <n v="1"/>
    <n v="6"/>
    <s v="Weekend"/>
    <m/>
  </r>
  <r>
    <s v="WEB-8972"/>
    <d v="2023-11-12T00:00:00"/>
    <s v="Rohan Chatterjee"/>
    <s v="Bengaluru"/>
    <s v="Home &amp; Kitchen"/>
    <s v="Non-Stick Pan"/>
    <n v="1"/>
    <n v="1721.79"/>
    <s v="Net Banking"/>
    <s v="Returned"/>
    <n v="5"/>
    <n v="1721.79"/>
    <m/>
    <m/>
    <m/>
    <m/>
    <m/>
    <m/>
    <s v="Completed"/>
    <s v="No"/>
    <s v="No"/>
    <m/>
    <n v="567"/>
    <n v="440"/>
    <n v="1463424.4009529033"/>
    <n v="118285.78776560788"/>
    <n v="3.8140589569160999"/>
    <s v="Non-Stick Pan"/>
    <s v="Home &amp; Kitchen"/>
    <s v="Home &amp; Kitchen"/>
    <s v="Home &amp; Kitchen"/>
    <s v="Home &amp; Kitchen"/>
    <n v="7"/>
    <s v="Home &amp; Kitchen"/>
    <m/>
    <n v="2023"/>
    <x v="3"/>
    <n v="12"/>
    <n v="1"/>
    <s v="Weekday"/>
    <m/>
  </r>
  <r>
    <s v="WEB-6686"/>
    <d v="2024-07-17T00:00:00"/>
    <s v="Meera Verma"/>
    <s v="Delhi"/>
    <s v="Home &amp; Kitchen"/>
    <s v="Non-Stick Pan"/>
    <n v="1"/>
    <n v="728.62"/>
    <s v="Upi"/>
    <s v="Delivered"/>
    <n v="4"/>
    <n v="728.62"/>
    <m/>
    <m/>
    <m/>
    <m/>
    <m/>
    <m/>
    <s v="Completed"/>
    <s v="No"/>
    <s v="No"/>
    <m/>
    <n v="573"/>
    <n v="450"/>
    <n v="1463424.4009529033"/>
    <n v="118285.78776560788"/>
    <n v="3.8140589569160999"/>
    <s v="Non-Stick Pan"/>
    <s v="Home &amp; Kitchen"/>
    <s v="Home &amp; Kitchen"/>
    <s v="Home &amp; Kitchen"/>
    <s v="Home &amp; Kitchen"/>
    <n v="7"/>
    <s v="Home &amp; Kitchen"/>
    <m/>
    <n v="2024"/>
    <x v="2"/>
    <n v="17"/>
    <n v="4"/>
    <s v="Weekday"/>
    <m/>
  </r>
  <r>
    <s v="WEB-6270"/>
    <d v="2023-10-19T00:00:00"/>
    <s v="Sanjay Patel"/>
    <s v="Kolkata"/>
    <s v="Books"/>
    <s v="Self-Help Book"/>
    <n v="1"/>
    <n v="99.84"/>
    <s v="Credit Card"/>
    <s v="Delivered"/>
    <n v="3"/>
    <n v="99.84"/>
    <m/>
    <m/>
    <m/>
    <m/>
    <m/>
    <m/>
    <s v="Completed"/>
    <s v="No"/>
    <s v="No"/>
    <m/>
    <n v="590"/>
    <n v="451"/>
    <n v="594714.6477588166"/>
    <n v="60882.938065984097"/>
    <n v="3.804733727810651"/>
    <s v="Self-Help Book"/>
    <s v="Books"/>
    <s v="Books"/>
    <s v="Books"/>
    <s v="Books"/>
    <n v="19"/>
    <s v="Books"/>
    <m/>
    <n v="2023"/>
    <x v="8"/>
    <n v="19"/>
    <n v="5"/>
    <s v="Weekday"/>
    <m/>
  </r>
  <r>
    <s v="WEB-9077"/>
    <d v="2025-02-23T00:00:00"/>
    <s v="Arjun Iyer"/>
    <s v="Ahmedabad"/>
    <s v="Beauty"/>
    <s v="Lipstick"/>
    <n v="1"/>
    <n v="1459.74"/>
    <s v="Cash On Delivery"/>
    <s v="Delivered"/>
    <n v="5"/>
    <n v="1459.74"/>
    <m/>
    <m/>
    <m/>
    <m/>
    <m/>
    <m/>
    <s v="Completed"/>
    <s v="Yes"/>
    <s v="No"/>
    <m/>
    <n v="589"/>
    <n v="426"/>
    <n v="1098537.4901531704"/>
    <n v="96724.388030634553"/>
    <n v="3.9001122334455669"/>
    <s v="Lipstick"/>
    <s v="Beauty"/>
    <s v="Beauty"/>
    <s v="Beauty"/>
    <s v="Beauty"/>
    <n v="10"/>
    <s v="Beauty"/>
    <m/>
    <n v="2025"/>
    <x v="0"/>
    <n v="23"/>
    <n v="1"/>
    <s v="Weekday"/>
    <m/>
  </r>
  <r>
    <s v="WEB-5305"/>
    <d v="2024-04-14T00:00:00"/>
    <s v="Karan Kapoor"/>
    <s v="Delhi"/>
    <s v="Home &amp; Kitchen"/>
    <s v="Storage Box"/>
    <n v="1"/>
    <n v="1266.5999999999999"/>
    <s v="Credit Card"/>
    <s v="Pending"/>
    <n v="4"/>
    <n v="1266.5999999999999"/>
    <m/>
    <m/>
    <m/>
    <m/>
    <m/>
    <m/>
    <s v="Pending"/>
    <s v="No"/>
    <s v="Yes"/>
    <m/>
    <n v="573"/>
    <n v="450"/>
    <n v="1463424.4009529033"/>
    <n v="118285.78776560788"/>
    <n v="3.8140589569160999"/>
    <s v="Storage Box"/>
    <s v="Home &amp; Kitchen"/>
    <s v="Home &amp; Kitchen"/>
    <s v="Home &amp; Kitchen"/>
    <s v="Home &amp; Kitchen"/>
    <n v="8"/>
    <s v="Home &amp; Kitchen"/>
    <m/>
    <n v="2024"/>
    <x v="7"/>
    <n v="14"/>
    <n v="1"/>
    <s v="Weekday"/>
    <m/>
  </r>
  <r>
    <s v="WEB-7273"/>
    <d v="2023-04-14T00:00:00"/>
    <s v="Vikram Kapoor"/>
    <s v="Mumbai"/>
    <s v="Beauty"/>
    <s v="Hair Oil"/>
    <n v="1"/>
    <n v="797.39"/>
    <s v="Credit Card"/>
    <s v="Delivered"/>
    <n v="5"/>
    <n v="797.39"/>
    <m/>
    <m/>
    <m/>
    <m/>
    <m/>
    <m/>
    <s v="Completed"/>
    <s v="No"/>
    <s v="No"/>
    <m/>
    <n v="619"/>
    <n v="468"/>
    <n v="1098537.4901531704"/>
    <n v="96724.388030634553"/>
    <n v="3.9001122334455669"/>
    <s v="Hair Oil"/>
    <s v="Beauty"/>
    <s v="Beauty"/>
    <s v="Beauty"/>
    <s v="Beauty"/>
    <n v="70"/>
    <s v="Beauty"/>
    <m/>
    <n v="2023"/>
    <x v="7"/>
    <n v="14"/>
    <n v="6"/>
    <s v="Weekday"/>
    <m/>
  </r>
  <r>
    <s v="WEB-7292"/>
    <d v="2023-12-27T00:00:00"/>
    <s v="Arjun Menon"/>
    <s v="Hyderabad"/>
    <s v="Home &amp; Kitchen"/>
    <s v="Table Lamp"/>
    <n v="1"/>
    <n v="425.78"/>
    <s v="Debit Card"/>
    <s v="Delivered"/>
    <n v="5"/>
    <n v="425.78"/>
    <m/>
    <m/>
    <m/>
    <m/>
    <m/>
    <m/>
    <s v="Completed"/>
    <s v="No"/>
    <s v="No"/>
    <m/>
    <n v="559"/>
    <n v="408"/>
    <n v="1463424.4009529033"/>
    <n v="118285.78776560788"/>
    <n v="3.8140589569160999"/>
    <s v="Table Lamp"/>
    <s v="Home &amp; Kitchen"/>
    <s v="Home &amp; Kitchen"/>
    <s v="Home &amp; Kitchen"/>
    <s v="Home &amp; Kitchen"/>
    <n v="32"/>
    <s v="Home &amp; Kitchen"/>
    <m/>
    <n v="2023"/>
    <x v="10"/>
    <n v="27"/>
    <n v="4"/>
    <s v="Weekday"/>
    <m/>
  </r>
  <r>
    <s v="WEB-6032"/>
    <d v="2023-06-03T00:00:00"/>
    <s v="Aarav Sharma"/>
    <s v="Ahmedabad"/>
    <s v="Electronics"/>
    <s v="Bluetooth Speaker"/>
    <n v="1"/>
    <n v="3333.63"/>
    <s v="Debit Card"/>
    <s v="Delivered"/>
    <n v="4"/>
    <n v="3333.63"/>
    <m/>
    <m/>
    <m/>
    <m/>
    <m/>
    <m/>
    <s v="Completed"/>
    <s v="Yes"/>
    <s v="No"/>
    <m/>
    <n v="589"/>
    <n v="426"/>
    <n v="2759712.3299794244"/>
    <n v="330643.50635802455"/>
    <n v="3.8641711229946525"/>
    <s v="Bluetooth Speaker"/>
    <s v="Electronics"/>
    <s v="Electronics"/>
    <s v="Electronics"/>
    <s v="Electronics"/>
    <n v="48"/>
    <s v="Electronics"/>
    <m/>
    <n v="2023"/>
    <x v="11"/>
    <n v="3"/>
    <n v="7"/>
    <s v="Weekday"/>
    <m/>
  </r>
  <r>
    <s v="WEB-6219"/>
    <d v="2024-02-01T00:00:00"/>
    <s v="Neha Chatterjee"/>
    <s v="Pune"/>
    <s v="Home &amp; Kitchen"/>
    <s v="Storage Box"/>
    <n v="1"/>
    <n v="1267.82"/>
    <s v="Credit Card"/>
    <s v="Cancelled"/>
    <n v="5"/>
    <n v="1267.82"/>
    <m/>
    <m/>
    <m/>
    <m/>
    <m/>
    <m/>
    <s v="Lost Sale"/>
    <s v="No"/>
    <s v="Yes"/>
    <m/>
    <n v="595"/>
    <n v="444"/>
    <n v="1463424.4009529033"/>
    <n v="118285.78776560788"/>
    <n v="3.8140589569160999"/>
    <s v="Storage Box"/>
    <s v="Home &amp; Kitchen"/>
    <s v="Home &amp; Kitchen"/>
    <s v="Home &amp; Kitchen"/>
    <s v="Home &amp; Kitchen"/>
    <n v="8"/>
    <s v="Home &amp; Kitchen"/>
    <m/>
    <n v="2024"/>
    <x v="0"/>
    <n v="1"/>
    <n v="5"/>
    <s v="Weekend"/>
    <m/>
  </r>
  <r>
    <s v="WEB-9640"/>
    <d v="2023-05-20T00:00:00"/>
    <s v="Aditya Patel"/>
    <s v="Bengaluru"/>
    <s v="Fashion"/>
    <s v="Women'S Kurti"/>
    <n v="1"/>
    <n v="363.5"/>
    <s v="Upi"/>
    <s v="Delivered"/>
    <n v="1"/>
    <n v="363.5"/>
    <m/>
    <m/>
    <m/>
    <m/>
    <m/>
    <m/>
    <s v="Completed"/>
    <s v="No"/>
    <s v="No"/>
    <m/>
    <n v="567"/>
    <n v="440"/>
    <n v="1892867.2841657216"/>
    <n v="199432.98236095349"/>
    <n v="3.8949824970828471"/>
    <s v="Women'S Kurti"/>
    <s v="Fashion"/>
    <s v="Fashion"/>
    <s v="Fashion"/>
    <s v="Fashion"/>
    <n v="15"/>
    <s v="Fashion"/>
    <m/>
    <n v="2023"/>
    <x v="6"/>
    <n v="20"/>
    <n v="7"/>
    <s v="Weekday"/>
    <m/>
  </r>
  <r>
    <s v="WEB-8563"/>
    <d v="2024-01-21T00:00:00"/>
    <s v="Saanvi Kapoor"/>
    <s v="Bengaluru"/>
    <s v="Home &amp; Kitchen"/>
    <s v="Storage Box"/>
    <n v="1"/>
    <n v="978.44"/>
    <s v="Credit Card"/>
    <s v="Delivered"/>
    <n v="5"/>
    <n v="978.44"/>
    <m/>
    <m/>
    <m/>
    <m/>
    <m/>
    <m/>
    <s v="Completed"/>
    <s v="No"/>
    <s v="No"/>
    <m/>
    <n v="567"/>
    <n v="440"/>
    <n v="1463424.4009529033"/>
    <n v="118285.78776560788"/>
    <n v="3.8140589569160999"/>
    <s v="Storage Box"/>
    <s v="Home &amp; Kitchen"/>
    <s v="Home &amp; Kitchen"/>
    <s v="Home &amp; Kitchen"/>
    <s v="Home &amp; Kitchen"/>
    <n v="8"/>
    <s v="Home &amp; Kitchen"/>
    <m/>
    <n v="2024"/>
    <x v="5"/>
    <n v="21"/>
    <n v="1"/>
    <s v="Weekday"/>
    <m/>
  </r>
  <r>
    <s v="WEB-6110"/>
    <d v="2025-02-07T00:00:00"/>
    <s v="Vivaan Gupta"/>
    <s v="Mumbai"/>
    <s v="Beauty"/>
    <s v="Hair Oil"/>
    <n v="1"/>
    <n v="1305.77"/>
    <s v="Debit Card"/>
    <s v="Delivered"/>
    <n v="2"/>
    <n v="1305.77"/>
    <m/>
    <m/>
    <m/>
    <m/>
    <m/>
    <m/>
    <s v="Completed"/>
    <s v="Yes"/>
    <s v="No"/>
    <m/>
    <n v="619"/>
    <n v="468"/>
    <n v="1098537.4901531704"/>
    <n v="96724.388030634553"/>
    <n v="3.9001122334455669"/>
    <s v="Hair Oil"/>
    <s v="Beauty"/>
    <s v="Beauty"/>
    <s v="Beauty"/>
    <s v="Beauty"/>
    <n v="70"/>
    <s v="Beauty"/>
    <m/>
    <n v="2025"/>
    <x v="0"/>
    <n v="7"/>
    <n v="6"/>
    <s v="Weekend"/>
    <m/>
  </r>
  <r>
    <s v="WEB-8453"/>
    <d v="2024-08-17T00:00:00"/>
    <s v="Kavya Khan"/>
    <s v="Bengaluru"/>
    <s v="Beauty"/>
    <s v="Perfume 50Ml"/>
    <n v="2"/>
    <n v="1047.79"/>
    <s v="Debit Card"/>
    <s v="Delivered"/>
    <m/>
    <n v="2095.58"/>
    <m/>
    <m/>
    <m/>
    <m/>
    <m/>
    <m/>
    <s v="Completed"/>
    <s v="Yes"/>
    <s v="No"/>
    <m/>
    <n v="567"/>
    <n v="440"/>
    <n v="1098537.4901531704"/>
    <n v="96724.388030634553"/>
    <n v="3.9001122334455669"/>
    <s v="Perfume 50Ml"/>
    <s v="Beauty"/>
    <s v="Beauty"/>
    <s v="Beauty"/>
    <s v="Beauty"/>
    <n v="18"/>
    <s v="Beauty"/>
    <m/>
    <n v="2024"/>
    <x v="9"/>
    <n v="17"/>
    <n v="7"/>
    <s v="Weekday"/>
    <m/>
  </r>
  <r>
    <s v="WEB-9389"/>
    <d v="2023-06-08T00:00:00"/>
    <s v="Saanvi Khan"/>
    <s v="Pune"/>
    <s v="Home &amp; Kitchen"/>
    <s v="Led Bulb Pack"/>
    <n v="1"/>
    <n v="1268.1500000000001"/>
    <s v="Upi"/>
    <s v="Delivered"/>
    <n v="3"/>
    <n v="1268.1500000000001"/>
    <m/>
    <m/>
    <m/>
    <m/>
    <m/>
    <m/>
    <s v="Completed"/>
    <s v="Yes"/>
    <s v="No"/>
    <m/>
    <n v="595"/>
    <n v="444"/>
    <n v="1463424.4009529033"/>
    <n v="118285.78776560788"/>
    <n v="3.8140589569160999"/>
    <s v="Led Bulb Pack"/>
    <s v="Home &amp; Kitchen"/>
    <s v="Home &amp; Kitchen"/>
    <s v="Home &amp; Kitchen"/>
    <s v="Home &amp; Kitchen"/>
    <n v="76"/>
    <s v="Home &amp; Kitchen"/>
    <m/>
    <n v="2023"/>
    <x v="11"/>
    <n v="8"/>
    <n v="5"/>
    <s v="Weekday"/>
    <m/>
  </r>
  <r>
    <s v="WEB-5474"/>
    <d v="2025-04-27T00:00:00"/>
    <s v="Vivaan Chatterjee"/>
    <s v="Mumbai"/>
    <s v="Books"/>
    <s v="Cookbook"/>
    <n v="1"/>
    <n v="643.72"/>
    <s v="Credit Card"/>
    <s v="Delivered"/>
    <n v="3"/>
    <n v="643.72"/>
    <m/>
    <m/>
    <m/>
    <m/>
    <m/>
    <m/>
    <s v="Completed"/>
    <s v="No"/>
    <s v="No"/>
    <m/>
    <n v="619"/>
    <n v="468"/>
    <n v="594714.6477588166"/>
    <n v="60882.938065984097"/>
    <n v="3.804733727810651"/>
    <s v="Cookbook"/>
    <s v="Books"/>
    <s v="Books"/>
    <s v="Books"/>
    <s v="Books"/>
    <n v="4"/>
    <s v="Books"/>
    <m/>
    <n v="2025"/>
    <x v="7"/>
    <n v="27"/>
    <n v="1"/>
    <s v="Weekday"/>
    <m/>
  </r>
  <r>
    <s v="WEB-5863"/>
    <d v="2024-11-01T00:00:00"/>
    <s v="Sanjay Chatterjee"/>
    <s v="Hyderabad"/>
    <s v="Home &amp; Kitchen"/>
    <s v="Non-Stick Pan"/>
    <n v="1"/>
    <n v="306.88"/>
    <s v="Upi"/>
    <s v="Delivered"/>
    <n v="5"/>
    <n v="306.88"/>
    <m/>
    <m/>
    <m/>
    <m/>
    <m/>
    <m/>
    <s v="Completed"/>
    <s v="No"/>
    <s v="No"/>
    <m/>
    <n v="559"/>
    <n v="408"/>
    <n v="1463424.4009529033"/>
    <n v="118285.78776560788"/>
    <n v="3.8140589569160999"/>
    <s v="Non-Stick Pan"/>
    <s v="Home &amp; Kitchen"/>
    <s v="Home &amp; Kitchen"/>
    <s v="Home &amp; Kitchen"/>
    <s v="Home &amp; Kitchen"/>
    <n v="7"/>
    <s v="Home &amp; Kitchen"/>
    <m/>
    <n v="2024"/>
    <x v="3"/>
    <n v="1"/>
    <n v="6"/>
    <s v="Weekend"/>
    <m/>
  </r>
  <r>
    <s v="WEB-6613"/>
    <d v="2023-08-05T00:00:00"/>
    <s v="Sanjay Joshi"/>
    <s v="Mumbai"/>
    <s v="Electronics"/>
    <s v="Usb Cable"/>
    <n v="2"/>
    <n v="789.12"/>
    <s v="Cash On Delivery"/>
    <s v="Pending"/>
    <n v="4"/>
    <n v="1578.24"/>
    <m/>
    <m/>
    <m/>
    <m/>
    <m/>
    <m/>
    <s v="Pending"/>
    <s v="No"/>
    <s v="Yes"/>
    <m/>
    <n v="619"/>
    <n v="468"/>
    <n v="2759712.3299794244"/>
    <n v="330643.50635802455"/>
    <n v="3.8641711229946525"/>
    <s v="Usb Cable"/>
    <s v="Electronics"/>
    <s v="Electronics"/>
    <s v="Electronics"/>
    <s v="Electronics"/>
    <n v="13"/>
    <s v="Electronics"/>
    <m/>
    <n v="2023"/>
    <x v="9"/>
    <n v="5"/>
    <n v="7"/>
    <s v="Weekday"/>
    <m/>
  </r>
  <r>
    <s v="WEB-6652"/>
    <d v="2024-10-05T00:00:00"/>
    <s v="Vikram Reddy"/>
    <s v="Mumbai"/>
    <s v="Home &amp; Kitchen"/>
    <s v="Water Bottle"/>
    <n v="1"/>
    <n v="1525.66"/>
    <s v="Cash On Delivery"/>
    <s v="Delivered"/>
    <n v="4"/>
    <n v="1525.66"/>
    <m/>
    <m/>
    <m/>
    <m/>
    <m/>
    <m/>
    <s v="Completed"/>
    <s v="Yes"/>
    <s v="No"/>
    <m/>
    <n v="619"/>
    <n v="468"/>
    <n v="1463424.4009529033"/>
    <n v="118285.78776560788"/>
    <n v="3.8140589569160999"/>
    <s v="Water Bottle"/>
    <s v="Home &amp; Kitchen"/>
    <s v="Home &amp; Kitchen"/>
    <s v="Home &amp; Kitchen"/>
    <s v="Home &amp; Kitchen"/>
    <n v="2"/>
    <s v="Home &amp; Kitchen"/>
    <m/>
    <n v="2024"/>
    <x v="8"/>
    <n v="5"/>
    <n v="7"/>
    <s v="Weekday"/>
    <m/>
  </r>
  <r>
    <s v="WEB-5405"/>
    <d v="2023-03-14T00:00:00"/>
    <s v="Aditya Patel"/>
    <s v="Chennai"/>
    <s v="Home &amp; Kitchen"/>
    <s v="Table Lamp"/>
    <n v="2"/>
    <n v="1112.92"/>
    <s v="Upi"/>
    <s v="Pending"/>
    <n v="5"/>
    <n v="2225.84"/>
    <m/>
    <m/>
    <m/>
    <m/>
    <m/>
    <m/>
    <s v="Pending"/>
    <s v="No"/>
    <s v="Yes"/>
    <m/>
    <n v="558"/>
    <n v="430"/>
    <n v="1463424.4009529033"/>
    <n v="118285.78776560788"/>
    <n v="3.8140589569160999"/>
    <s v="Table Lamp"/>
    <s v="Home &amp; Kitchen"/>
    <s v="Home &amp; Kitchen"/>
    <s v="Home &amp; Kitchen"/>
    <s v="Home &amp; Kitchen"/>
    <n v="32"/>
    <s v="Home &amp; Kitchen"/>
    <m/>
    <n v="2023"/>
    <x v="4"/>
    <n v="14"/>
    <n v="3"/>
    <s v="Weekday"/>
    <m/>
  </r>
  <r>
    <s v="WEB-5681"/>
    <d v="2024-11-25T00:00:00"/>
    <s v="Diya Bose"/>
    <s v="Hyderabad"/>
    <s v="Beauty"/>
    <s v="Face Cream"/>
    <n v="1"/>
    <n v="826.67"/>
    <s v="Credit Card"/>
    <s v="Cancelled"/>
    <n v="4"/>
    <n v="826.67"/>
    <m/>
    <m/>
    <m/>
    <m/>
    <m/>
    <m/>
    <s v="Lost Sale"/>
    <s v="No"/>
    <s v="Yes"/>
    <m/>
    <n v="559"/>
    <n v="408"/>
    <n v="1098537.4901531704"/>
    <n v="96724.388030634553"/>
    <n v="3.9001122334455669"/>
    <s v="Face Cream"/>
    <s v="Beauty"/>
    <s v="Beauty"/>
    <s v="Beauty"/>
    <s v="Beauty"/>
    <n v="80"/>
    <s v="Beauty"/>
    <m/>
    <n v="2024"/>
    <x v="3"/>
    <n v="25"/>
    <n v="2"/>
    <s v="Weekday"/>
    <m/>
  </r>
  <r>
    <s v="WEB-7092"/>
    <d v="2023-01-25T00:00:00"/>
    <s v="Diya Patel"/>
    <s v="Hyderabad"/>
    <s v="Electronics"/>
    <s v="Bluetooth Speaker"/>
    <n v="1"/>
    <n v="1560.89"/>
    <s v="Upi"/>
    <s v="Delivered"/>
    <n v="4"/>
    <n v="1560.89"/>
    <m/>
    <m/>
    <m/>
    <m/>
    <m/>
    <m/>
    <s v="Completed"/>
    <s v="Yes"/>
    <s v="No"/>
    <m/>
    <n v="559"/>
    <n v="408"/>
    <n v="2759712.3299794244"/>
    <n v="330643.50635802455"/>
    <n v="3.8641711229946525"/>
    <s v="Bluetooth Speaker"/>
    <s v="Electronics"/>
    <s v="Electronics"/>
    <s v="Electronics"/>
    <s v="Electronics"/>
    <n v="48"/>
    <s v="Electronics"/>
    <m/>
    <n v="2023"/>
    <x v="5"/>
    <n v="25"/>
    <n v="4"/>
    <s v="Weekday"/>
    <m/>
  </r>
  <r>
    <s v="WEB-8751"/>
    <d v="2025-01-05T00:00:00"/>
    <s v="Vivaan Kumar"/>
    <s v="Chennai"/>
    <s v="Beauty"/>
    <s v="Perfume 50Ml"/>
    <n v="2"/>
    <n v="425.13"/>
    <s v="Net Banking"/>
    <s v="Delivered"/>
    <n v="4"/>
    <n v="850.26"/>
    <m/>
    <m/>
    <m/>
    <m/>
    <m/>
    <m/>
    <s v="Completed"/>
    <s v="No"/>
    <s v="No"/>
    <m/>
    <n v="558"/>
    <n v="430"/>
    <n v="1098537.4901531704"/>
    <n v="96724.388030634553"/>
    <n v="3.9001122334455669"/>
    <s v="Perfume 50Ml"/>
    <s v="Beauty"/>
    <s v="Beauty"/>
    <s v="Beauty"/>
    <s v="Beauty"/>
    <n v="18"/>
    <s v="Beauty"/>
    <m/>
    <n v="2025"/>
    <x v="5"/>
    <n v="5"/>
    <n v="1"/>
    <s v="Weekday"/>
    <m/>
  </r>
  <r>
    <s v="WEB-5451"/>
    <d v="2024-01-23T00:00:00"/>
    <s v="Riya Joshi"/>
    <s v="Kolkata"/>
    <s v="Electronics"/>
    <s v="Smart Watch"/>
    <n v="1"/>
    <n v="2512.94"/>
    <s v="Cash On Delivery"/>
    <s v="Delivered"/>
    <n v="4"/>
    <n v="2512.94"/>
    <m/>
    <m/>
    <m/>
    <m/>
    <m/>
    <m/>
    <s v="Completed"/>
    <s v="Yes"/>
    <s v="No"/>
    <m/>
    <n v="590"/>
    <n v="451"/>
    <n v="2759712.3299794244"/>
    <n v="330643.50635802455"/>
    <n v="3.8641711229946525"/>
    <s v="Smart Watch"/>
    <s v="Electronics"/>
    <s v="Electronics"/>
    <s v="Electronics"/>
    <s v="Electronics"/>
    <n v="17"/>
    <s v="Electronics"/>
    <m/>
    <n v="2024"/>
    <x v="5"/>
    <n v="23"/>
    <n v="3"/>
    <s v="Weekday"/>
    <m/>
  </r>
  <r>
    <s v="WEB-6517"/>
    <d v="2024-02-08T00:00:00"/>
    <s v="Aditya Nair"/>
    <s v="Pune"/>
    <s v="Beauty"/>
    <s v="Face Cream"/>
    <n v="2"/>
    <n v="876.72"/>
    <s v="Credit Card"/>
    <s v="Delivered"/>
    <n v="5"/>
    <n v="1753.44"/>
    <m/>
    <m/>
    <m/>
    <m/>
    <m/>
    <m/>
    <s v="Completed"/>
    <s v="Yes"/>
    <s v="No"/>
    <m/>
    <n v="595"/>
    <n v="444"/>
    <n v="1098537.4901531704"/>
    <n v="96724.388030634553"/>
    <n v="3.9001122334455669"/>
    <s v="Face Cream"/>
    <s v="Beauty"/>
    <s v="Beauty"/>
    <s v="Beauty"/>
    <s v="Beauty"/>
    <n v="80"/>
    <s v="Beauty"/>
    <m/>
    <n v="2024"/>
    <x v="0"/>
    <n v="8"/>
    <n v="5"/>
    <s v="Weekday"/>
    <m/>
  </r>
  <r>
    <s v="WEB-7115"/>
    <d v="2024-11-24T00:00:00"/>
    <s v="Vikram Chatterjee"/>
    <s v="Kolkata"/>
    <s v="Home &amp; Kitchen"/>
    <s v="Non-Stick Pan"/>
    <n v="1"/>
    <n v="1302.31"/>
    <s v="Credit Card"/>
    <s v="Pending"/>
    <n v="5"/>
    <n v="1302.31"/>
    <m/>
    <m/>
    <m/>
    <m/>
    <m/>
    <m/>
    <s v="Pending"/>
    <s v="No"/>
    <s v="Yes"/>
    <m/>
    <n v="590"/>
    <n v="451"/>
    <n v="1463424.4009529033"/>
    <n v="118285.78776560788"/>
    <n v="3.8140589569160999"/>
    <s v="Non-Stick Pan"/>
    <s v="Home &amp; Kitchen"/>
    <s v="Home &amp; Kitchen"/>
    <s v="Home &amp; Kitchen"/>
    <s v="Home &amp; Kitchen"/>
    <n v="7"/>
    <s v="Home &amp; Kitchen"/>
    <m/>
    <n v="2024"/>
    <x v="3"/>
    <n v="24"/>
    <n v="1"/>
    <s v="Weekday"/>
    <m/>
  </r>
  <r>
    <s v="WEB-8628"/>
    <d v="2025-03-25T00:00:00"/>
    <s v="Ananya Kumar"/>
    <s v="Kolkata"/>
    <s v="Electronics"/>
    <s v="Bluetooth Speaker"/>
    <n v="1"/>
    <n v="3436.1"/>
    <s v="Credit Card"/>
    <s v="Delivered"/>
    <n v="5"/>
    <n v="3436.1"/>
    <m/>
    <m/>
    <m/>
    <m/>
    <m/>
    <m/>
    <s v="Completed"/>
    <s v="Yes"/>
    <s v="No"/>
    <m/>
    <n v="590"/>
    <n v="451"/>
    <n v="2759712.3299794244"/>
    <n v="330643.50635802455"/>
    <n v="3.8641711229946525"/>
    <s v="Bluetooth Speaker"/>
    <s v="Electronics"/>
    <s v="Electronics"/>
    <s v="Electronics"/>
    <s v="Electronics"/>
    <n v="48"/>
    <s v="Electronics"/>
    <m/>
    <n v="2025"/>
    <x v="4"/>
    <n v="25"/>
    <n v="3"/>
    <s v="Weekday"/>
    <m/>
  </r>
  <r>
    <s v="WEB-8271"/>
    <d v="2025-04-14T00:00:00"/>
    <s v="Saanvi Mehta"/>
    <s v="Not Provided"/>
    <s v="Home &amp; Kitchen"/>
    <s v="Led Bulb Pack"/>
    <n v="2"/>
    <n v="434.95"/>
    <s v="Cash On Delivery"/>
    <s v="Delivered"/>
    <n v="5"/>
    <n v="869.9"/>
    <m/>
    <m/>
    <m/>
    <m/>
    <m/>
    <m/>
    <s v="Completed"/>
    <s v="No"/>
    <s v="No"/>
    <m/>
    <n v="50"/>
    <n v="37"/>
    <n v="1463424.4009529033"/>
    <n v="118285.78776560788"/>
    <n v="3.8140589569160999"/>
    <s v="Led Bulb Pack"/>
    <s v="Home &amp; Kitchen"/>
    <s v="Home &amp; Kitchen"/>
    <s v="Home &amp; Kitchen"/>
    <s v="Home &amp; Kitchen"/>
    <n v="76"/>
    <s v="Home &amp; Kitchen"/>
    <m/>
    <n v="2025"/>
    <x v="7"/>
    <n v="14"/>
    <n v="2"/>
    <s v="Weekday"/>
    <m/>
  </r>
  <r>
    <s v="WEB-6657"/>
    <d v="2024-01-21T00:00:00"/>
    <s v="Meera Singh"/>
    <s v="Ahmedabad"/>
    <s v="Beauty"/>
    <s v="Shampoo 200Ml"/>
    <n v="3"/>
    <n v="1116.48"/>
    <s v="Credit Card"/>
    <s v="Returned"/>
    <m/>
    <n v="3349.44"/>
    <m/>
    <m/>
    <m/>
    <m/>
    <m/>
    <m/>
    <s v="Completed"/>
    <s v="No"/>
    <s v="No"/>
    <m/>
    <n v="589"/>
    <n v="426"/>
    <n v="1098537.4901531704"/>
    <n v="96724.388030634553"/>
    <n v="3.9001122334455669"/>
    <s v="Shampoo 200Ml"/>
    <s v="Beauty"/>
    <s v="Beauty"/>
    <s v="Beauty"/>
    <s v="Beauty"/>
    <n v="64"/>
    <s v="Beauty"/>
    <m/>
    <n v="2024"/>
    <x v="5"/>
    <n v="21"/>
    <n v="1"/>
    <s v="Weekday"/>
    <m/>
  </r>
  <r>
    <s v="WEB-6591"/>
    <d v="2024-10-25T00:00:00"/>
    <s v="Rohan Nair"/>
    <s v="Ahmedabad"/>
    <s v="Fashion"/>
    <s v="Running Shoes"/>
    <n v="1"/>
    <n v="1932.21"/>
    <s v="Debit Card"/>
    <s v="Delivered"/>
    <n v="3"/>
    <n v="1932.21"/>
    <m/>
    <m/>
    <m/>
    <m/>
    <m/>
    <m/>
    <s v="Completed"/>
    <s v="Yes"/>
    <s v="No"/>
    <m/>
    <n v="589"/>
    <n v="426"/>
    <n v="1892867.2841657216"/>
    <n v="199432.98236095349"/>
    <n v="3.8949824970828471"/>
    <s v="Running Shoes"/>
    <s v="Fashion"/>
    <s v="Fashion"/>
    <s v="Fashion"/>
    <s v="Fashion"/>
    <n v="45"/>
    <s v="Fashion"/>
    <m/>
    <n v="2024"/>
    <x v="8"/>
    <n v="25"/>
    <n v="6"/>
    <s v="Weekday"/>
    <m/>
  </r>
  <r>
    <s v="WEB-5652"/>
    <d v="2023-01-29T00:00:00"/>
    <s v="Neha Rao"/>
    <s v="Chennai"/>
    <s v="Home &amp; Kitchen"/>
    <s v="Table Lamp"/>
    <n v="1"/>
    <n v="926.88"/>
    <s v="Net Banking"/>
    <s v="Delivered"/>
    <n v="3"/>
    <n v="926.88"/>
    <m/>
    <m/>
    <m/>
    <m/>
    <m/>
    <m/>
    <s v="Completed"/>
    <s v="No"/>
    <s v="No"/>
    <m/>
    <n v="558"/>
    <n v="430"/>
    <n v="1463424.4009529033"/>
    <n v="118285.78776560788"/>
    <n v="3.8140589569160999"/>
    <s v="Table Lamp"/>
    <s v="Home &amp; Kitchen"/>
    <s v="Home &amp; Kitchen"/>
    <s v="Home &amp; Kitchen"/>
    <s v="Home &amp; Kitchen"/>
    <n v="32"/>
    <s v="Home &amp; Kitchen"/>
    <m/>
    <n v="2023"/>
    <x v="5"/>
    <n v="29"/>
    <n v="1"/>
    <s v="Weekday"/>
    <m/>
  </r>
  <r>
    <s v="WEB-8737"/>
    <d v="2024-05-27T00:00:00"/>
    <s v="Aarav Verma"/>
    <s v="Chennai"/>
    <s v="Beauty"/>
    <s v="Hair Oil"/>
    <n v="1"/>
    <n v="328.38"/>
    <s v="Credit Card"/>
    <s v="Delivered"/>
    <n v="5"/>
    <n v="328.38"/>
    <m/>
    <m/>
    <m/>
    <m/>
    <m/>
    <m/>
    <s v="Completed"/>
    <s v="No"/>
    <s v="No"/>
    <m/>
    <n v="558"/>
    <n v="430"/>
    <n v="1098537.4901531704"/>
    <n v="96724.388030634553"/>
    <n v="3.9001122334455669"/>
    <s v="Hair Oil"/>
    <s v="Beauty"/>
    <s v="Beauty"/>
    <s v="Beauty"/>
    <s v="Beauty"/>
    <n v="70"/>
    <s v="Beauty"/>
    <m/>
    <n v="2024"/>
    <x v="6"/>
    <n v="27"/>
    <n v="2"/>
    <s v="Weekday"/>
    <m/>
  </r>
  <r>
    <s v="WEB-6154"/>
    <d v="2025-02-21T00:00:00"/>
    <s v="Meera Chatterjee"/>
    <s v="Hyderabad"/>
    <s v="Electronics"/>
    <s v="Bluetooth Speaker"/>
    <n v="2"/>
    <n v="1169.49"/>
    <s v="Upi"/>
    <s v="Delivered"/>
    <n v="5"/>
    <n v="2338.98"/>
    <m/>
    <m/>
    <m/>
    <m/>
    <m/>
    <m/>
    <s v="Completed"/>
    <s v="Yes"/>
    <s v="No"/>
    <m/>
    <n v="559"/>
    <n v="408"/>
    <n v="2759712.3299794244"/>
    <n v="330643.50635802455"/>
    <n v="3.8641711229946525"/>
    <s v="Bluetooth Speaker"/>
    <s v="Electronics"/>
    <s v="Electronics"/>
    <s v="Electronics"/>
    <s v="Electronics"/>
    <n v="48"/>
    <s v="Electronics"/>
    <m/>
    <n v="2025"/>
    <x v="0"/>
    <n v="21"/>
    <n v="6"/>
    <s v="Weekday"/>
    <m/>
  </r>
  <r>
    <s v="WEB-7941"/>
    <d v="2023-02-03T00:00:00"/>
    <s v="Arjun Chatterjee"/>
    <s v="Pune"/>
    <s v="Home &amp; Kitchen"/>
    <s v="Led Bulb Pack"/>
    <n v="1"/>
    <n v="437.5"/>
    <s v="Debit Card"/>
    <s v="Delivered"/>
    <n v="5"/>
    <n v="437.5"/>
    <m/>
    <m/>
    <m/>
    <m/>
    <m/>
    <m/>
    <s v="Completed"/>
    <s v="No"/>
    <s v="No"/>
    <m/>
    <n v="595"/>
    <n v="444"/>
    <n v="1463424.4009529033"/>
    <n v="118285.78776560788"/>
    <n v="3.8140589569160999"/>
    <s v="Led Bulb Pack"/>
    <s v="Home &amp; Kitchen"/>
    <s v="Home &amp; Kitchen"/>
    <s v="Home &amp; Kitchen"/>
    <s v="Home &amp; Kitchen"/>
    <n v="76"/>
    <s v="Home &amp; Kitchen"/>
    <m/>
    <n v="2023"/>
    <x v="0"/>
    <n v="3"/>
    <n v="6"/>
    <s v="Weekday"/>
    <m/>
  </r>
  <r>
    <s v="WEB-8550"/>
    <d v="2023-10-10T00:00:00"/>
    <s v="Riya Malhotra"/>
    <s v="Kolkata"/>
    <s v="Beauty"/>
    <s v="Lipstick"/>
    <n v="3"/>
    <n v="733.01"/>
    <s v="Credit Card"/>
    <s v="Returned"/>
    <n v="2"/>
    <n v="2199.0299999999997"/>
    <m/>
    <m/>
    <m/>
    <m/>
    <m/>
    <m/>
    <s v="Completed"/>
    <s v="No"/>
    <s v="No"/>
    <m/>
    <n v="590"/>
    <n v="451"/>
    <n v="1098537.4901531704"/>
    <n v="96724.388030634553"/>
    <n v="3.9001122334455669"/>
    <s v="Lipstick"/>
    <s v="Beauty"/>
    <s v="Beauty"/>
    <s v="Beauty"/>
    <s v="Beauty"/>
    <n v="10"/>
    <s v="Beauty"/>
    <m/>
    <n v="2023"/>
    <x v="8"/>
    <n v="10"/>
    <n v="3"/>
    <s v="Weekday"/>
    <m/>
  </r>
  <r>
    <s v="WEB-5757"/>
    <d v="2023-03-26T00:00:00"/>
    <s v="Vivaan Nair"/>
    <s v="Kolkata"/>
    <s v="Beauty"/>
    <s v="Hair Oil"/>
    <n v="2"/>
    <n v="805.87"/>
    <s v="Cash On Delivery"/>
    <s v="Delivered"/>
    <n v="4"/>
    <n v="1611.74"/>
    <m/>
    <m/>
    <m/>
    <m/>
    <m/>
    <m/>
    <s v="Completed"/>
    <s v="Yes"/>
    <s v="No"/>
    <m/>
    <n v="590"/>
    <n v="451"/>
    <n v="1098537.4901531704"/>
    <n v="96724.388030634553"/>
    <n v="3.9001122334455669"/>
    <s v="Hair Oil"/>
    <s v="Beauty"/>
    <s v="Beauty"/>
    <s v="Beauty"/>
    <s v="Beauty"/>
    <n v="70"/>
    <s v="Beauty"/>
    <m/>
    <n v="2023"/>
    <x v="4"/>
    <n v="26"/>
    <n v="1"/>
    <s v="Weekday"/>
    <m/>
  </r>
  <r>
    <s v="WEB-5592"/>
    <d v="2025-06-30T00:00:00"/>
    <s v="Aarav Mehta"/>
    <s v="Kolkata"/>
    <s v="Beauty"/>
    <s v="Lipstick"/>
    <n v="3"/>
    <n v="534.24"/>
    <s v="Net Banking"/>
    <s v="Cancelled"/>
    <n v="4"/>
    <n v="1602.72"/>
    <m/>
    <m/>
    <m/>
    <m/>
    <m/>
    <m/>
    <s v="Lost Sale"/>
    <s v="No"/>
    <s v="Yes"/>
    <m/>
    <n v="590"/>
    <n v="451"/>
    <n v="1098537.4901531704"/>
    <n v="96724.388030634553"/>
    <n v="3.9001122334455669"/>
    <s v="Lipstick"/>
    <s v="Beauty"/>
    <s v="Beauty"/>
    <s v="Beauty"/>
    <s v="Beauty"/>
    <n v="10"/>
    <s v="Beauty"/>
    <m/>
    <n v="2025"/>
    <x v="11"/>
    <n v="30"/>
    <n v="2"/>
    <s v="Weekday"/>
    <m/>
  </r>
  <r>
    <s v="WEB-9382"/>
    <d v="2024-01-25T00:00:00"/>
    <s v="Riya Mehta"/>
    <s v="Ahmedabad"/>
    <s v="Electronics"/>
    <s v="Wireless Earbuds"/>
    <n v="2"/>
    <n v="347.3"/>
    <s v="Credit Card"/>
    <s v="Cancelled"/>
    <n v="2"/>
    <n v="694.6"/>
    <m/>
    <m/>
    <m/>
    <m/>
    <m/>
    <m/>
    <s v="Lost Sale"/>
    <s v="No"/>
    <s v="Yes"/>
    <m/>
    <n v="589"/>
    <n v="426"/>
    <n v="2759712.3299794244"/>
    <n v="330643.50635802455"/>
    <n v="3.8641711229946525"/>
    <s v="Wireless Earbuds"/>
    <s v="Electronics"/>
    <s v="Electronics"/>
    <s v="Electronics"/>
    <s v="Electronics"/>
    <n v="12"/>
    <s v="Electronics"/>
    <m/>
    <n v="2024"/>
    <x v="5"/>
    <n v="25"/>
    <n v="5"/>
    <s v="Weekday"/>
    <m/>
  </r>
  <r>
    <s v="WEB-8851"/>
    <d v="2023-08-23T00:00:00"/>
    <s v="Kavya Menon"/>
    <s v="Pune"/>
    <s v="Beauty"/>
    <s v="Perfume 50Ml"/>
    <n v="2"/>
    <n v="353"/>
    <s v="Upi"/>
    <s v="Delivered"/>
    <n v="4"/>
    <n v="706"/>
    <m/>
    <m/>
    <m/>
    <m/>
    <m/>
    <m/>
    <s v="Completed"/>
    <s v="No"/>
    <s v="No"/>
    <m/>
    <n v="595"/>
    <n v="444"/>
    <n v="1098537.4901531704"/>
    <n v="96724.388030634553"/>
    <n v="3.9001122334455669"/>
    <s v="Perfume 50Ml"/>
    <s v="Beauty"/>
    <s v="Beauty"/>
    <s v="Beauty"/>
    <s v="Beauty"/>
    <n v="18"/>
    <s v="Beauty"/>
    <m/>
    <n v="2023"/>
    <x v="9"/>
    <n v="23"/>
    <n v="4"/>
    <s v="Weekday"/>
    <m/>
  </r>
  <r>
    <s v="WEB-9680"/>
    <d v="2024-12-21T00:00:00"/>
    <s v="Riya Malhotra"/>
    <s v="Mumbai"/>
    <s v="Electronics"/>
    <s v="Smart Watch"/>
    <n v="1"/>
    <n v="877.82"/>
    <s v="Credit Card"/>
    <s v="Delivered"/>
    <n v="3"/>
    <n v="877.82"/>
    <m/>
    <m/>
    <m/>
    <m/>
    <m/>
    <m/>
    <s v="Completed"/>
    <s v="No"/>
    <s v="No"/>
    <m/>
    <n v="619"/>
    <n v="468"/>
    <n v="2759712.3299794244"/>
    <n v="330643.50635802455"/>
    <n v="3.8641711229946525"/>
    <s v="Smart Watch"/>
    <s v="Electronics"/>
    <s v="Electronics"/>
    <s v="Electronics"/>
    <s v="Electronics"/>
    <n v="17"/>
    <s v="Electronics"/>
    <m/>
    <n v="2024"/>
    <x v="10"/>
    <n v="21"/>
    <n v="7"/>
    <s v="Weekday"/>
    <m/>
  </r>
  <r>
    <s v="WEB-6621"/>
    <d v="2024-12-19T00:00:00"/>
    <s v="Neha Das"/>
    <s v="Mumbai"/>
    <s v="Books"/>
    <s v="Fiction Novel"/>
    <n v="1"/>
    <n v="482.86"/>
    <s v="Cash On Delivery"/>
    <s v="Delivered"/>
    <m/>
    <n v="482.86"/>
    <m/>
    <m/>
    <m/>
    <m/>
    <m/>
    <m/>
    <s v="Completed"/>
    <s v="No"/>
    <s v="No"/>
    <m/>
    <n v="619"/>
    <n v="468"/>
    <n v="594714.6477588166"/>
    <n v="60882.938065984097"/>
    <n v="3.804733727810651"/>
    <s v="Fiction Novel"/>
    <s v="Books"/>
    <s v="Books"/>
    <s v="Books"/>
    <s v="Books"/>
    <n v="11"/>
    <s v="Books"/>
    <m/>
    <n v="2024"/>
    <x v="10"/>
    <n v="19"/>
    <n v="5"/>
    <s v="Weekday"/>
    <m/>
  </r>
  <r>
    <s v="WEB-6151"/>
    <d v="2023-06-11T00:00:00"/>
    <s v="Saanvi Bose"/>
    <s v="Kolkata"/>
    <s v="Beauty"/>
    <s v="Face Cream"/>
    <n v="1"/>
    <n v="171.41"/>
    <s v="Debit Card"/>
    <s v="Delivered"/>
    <n v="4"/>
    <n v="171.41"/>
    <m/>
    <m/>
    <m/>
    <m/>
    <m/>
    <m/>
    <s v="Completed"/>
    <s v="No"/>
    <s v="No"/>
    <m/>
    <n v="590"/>
    <n v="451"/>
    <n v="1098537.4901531704"/>
    <n v="96724.388030634553"/>
    <n v="3.9001122334455669"/>
    <s v="Face Cream"/>
    <s v="Beauty"/>
    <s v="Beauty"/>
    <s v="Beauty"/>
    <s v="Beauty"/>
    <n v="80"/>
    <s v="Beauty"/>
    <m/>
    <n v="2023"/>
    <x v="11"/>
    <n v="11"/>
    <n v="1"/>
    <s v="Weekday"/>
    <m/>
  </r>
  <r>
    <s v="WEB-6776"/>
    <d v="2025-02-01T00:00:00"/>
    <s v="Riya Chatterjee"/>
    <s v="Mumbai"/>
    <s v="Home &amp; Kitchen"/>
    <s v="Water Bottle"/>
    <n v="1"/>
    <n v="356.09"/>
    <s v="Credit Card"/>
    <s v="Delivered"/>
    <n v="3"/>
    <n v="356.09"/>
    <m/>
    <m/>
    <m/>
    <m/>
    <m/>
    <m/>
    <s v="Completed"/>
    <s v="No"/>
    <s v="No"/>
    <m/>
    <n v="619"/>
    <n v="468"/>
    <n v="1463424.4009529033"/>
    <n v="118285.78776560788"/>
    <n v="3.8140589569160999"/>
    <s v="Water Bottle"/>
    <s v="Home &amp; Kitchen"/>
    <s v="Home &amp; Kitchen"/>
    <s v="Home &amp; Kitchen"/>
    <s v="Home &amp; Kitchen"/>
    <n v="2"/>
    <s v="Home &amp; Kitchen"/>
    <m/>
    <n v="2025"/>
    <x v="0"/>
    <n v="1"/>
    <n v="7"/>
    <s v="Weekend"/>
    <m/>
  </r>
  <r>
    <s v="WEB-5280"/>
    <d v="2023-12-23T00:00:00"/>
    <s v="Rahul Rao"/>
    <s v="Bengaluru"/>
    <s v="Home &amp; Kitchen"/>
    <s v="Table Lamp"/>
    <n v="1"/>
    <n v="1680.08"/>
    <s v="Cash On Delivery"/>
    <s v="Pending"/>
    <n v="4"/>
    <n v="1680.08"/>
    <m/>
    <m/>
    <m/>
    <m/>
    <m/>
    <m/>
    <s v="Pending"/>
    <s v="No"/>
    <s v="Yes"/>
    <m/>
    <n v="567"/>
    <n v="440"/>
    <n v="1463424.4009529033"/>
    <n v="118285.78776560788"/>
    <n v="3.8140589569160999"/>
    <s v="Table Lamp"/>
    <s v="Home &amp; Kitchen"/>
    <s v="Home &amp; Kitchen"/>
    <s v="Home &amp; Kitchen"/>
    <s v="Home &amp; Kitchen"/>
    <n v="32"/>
    <s v="Home &amp; Kitchen"/>
    <m/>
    <n v="2023"/>
    <x v="10"/>
    <n v="23"/>
    <n v="7"/>
    <s v="Weekday"/>
    <m/>
  </r>
  <r>
    <s v="WEB-5822"/>
    <d v="2025-01-11T00:00:00"/>
    <s v="Saanvi Kapoor"/>
    <s v="Hyderabad"/>
    <s v="Electronics"/>
    <s v="Bluetooth Speaker"/>
    <n v="1"/>
    <n v="2001.34"/>
    <s v="Credit Card"/>
    <s v="Delivered"/>
    <n v="4"/>
    <n v="2001.34"/>
    <m/>
    <m/>
    <m/>
    <m/>
    <m/>
    <m/>
    <s v="Completed"/>
    <s v="Yes"/>
    <s v="No"/>
    <m/>
    <n v="559"/>
    <n v="408"/>
    <n v="2759712.3299794244"/>
    <n v="330643.50635802455"/>
    <n v="3.8641711229946525"/>
    <s v="Bluetooth Speaker"/>
    <s v="Electronics"/>
    <s v="Electronics"/>
    <s v="Electronics"/>
    <s v="Electronics"/>
    <n v="48"/>
    <s v="Electronics"/>
    <m/>
    <n v="2025"/>
    <x v="5"/>
    <n v="11"/>
    <n v="7"/>
    <s v="Weekday"/>
    <m/>
  </r>
  <r>
    <s v="WEB-8240"/>
    <d v="2024-12-04T00:00:00"/>
    <s v="Vivaan Kumar"/>
    <s v="Hyderabad"/>
    <s v="Beauty"/>
    <s v="Hair Oil"/>
    <n v="1"/>
    <n v="703.53"/>
    <s v="Credit Card"/>
    <s v="Delivered"/>
    <n v="5"/>
    <n v="703.53"/>
    <m/>
    <m/>
    <m/>
    <m/>
    <m/>
    <m/>
    <s v="Completed"/>
    <s v="No"/>
    <s v="No"/>
    <m/>
    <n v="559"/>
    <n v="408"/>
    <n v="1098537.4901531704"/>
    <n v="96724.388030634553"/>
    <n v="3.9001122334455669"/>
    <s v="Hair Oil"/>
    <s v="Beauty"/>
    <s v="Beauty"/>
    <s v="Beauty"/>
    <s v="Beauty"/>
    <n v="70"/>
    <s v="Beauty"/>
    <m/>
    <n v="2024"/>
    <x v="10"/>
    <n v="4"/>
    <n v="4"/>
    <s v="Weekday"/>
    <m/>
  </r>
  <r>
    <s v="WEB-6245"/>
    <d v="2023-12-30T00:00:00"/>
    <s v="Riya Rao"/>
    <s v="Bengaluru"/>
    <s v="Fashion"/>
    <s v="Sunglasses"/>
    <n v="2"/>
    <n v="551.26"/>
    <s v="Debit Card"/>
    <s v="Returned"/>
    <n v="5"/>
    <n v="1102.52"/>
    <m/>
    <m/>
    <m/>
    <m/>
    <m/>
    <m/>
    <s v="Completed"/>
    <s v="No"/>
    <s v="No"/>
    <m/>
    <n v="567"/>
    <n v="440"/>
    <n v="1892867.2841657216"/>
    <n v="199432.98236095349"/>
    <n v="3.8949824970828471"/>
    <s v="Sunglasses"/>
    <s v="Fashion"/>
    <s v="Fashion"/>
    <s v="Fashion"/>
    <s v="Fashion"/>
    <n v="53"/>
    <s v="Fashion"/>
    <m/>
    <n v="2023"/>
    <x v="10"/>
    <n v="30"/>
    <n v="7"/>
    <s v="Weekday"/>
    <m/>
  </r>
  <r>
    <s v="WEB-5834"/>
    <d v="2023-12-21T00:00:00"/>
    <s v="Rohan Patel"/>
    <s v="Chennai"/>
    <s v="Fashion"/>
    <s v="Women'S Kurti"/>
    <n v="1"/>
    <n v="2161.8000000000002"/>
    <s v="Net Banking"/>
    <s v="Delivered"/>
    <m/>
    <n v="2161.8000000000002"/>
    <m/>
    <m/>
    <m/>
    <m/>
    <m/>
    <m/>
    <s v="Completed"/>
    <s v="Yes"/>
    <s v="No"/>
    <m/>
    <n v="558"/>
    <n v="430"/>
    <n v="1892867.2841657216"/>
    <n v="199432.98236095349"/>
    <n v="3.8949824970828471"/>
    <s v="Women'S Kurti"/>
    <s v="Fashion"/>
    <s v="Fashion"/>
    <s v="Fashion"/>
    <s v="Fashion"/>
    <n v="15"/>
    <s v="Fashion"/>
    <m/>
    <n v="2023"/>
    <x v="10"/>
    <n v="21"/>
    <n v="5"/>
    <s v="Weekday"/>
    <m/>
  </r>
  <r>
    <s v="WEB-7739"/>
    <d v="2024-02-14T00:00:00"/>
    <s v="Vikram Singh"/>
    <s v="Kolkata"/>
    <s v="Fashion"/>
    <s v="Sunglasses"/>
    <n v="1"/>
    <n v="1755.29"/>
    <s v="Cash On Delivery"/>
    <s v="Returned"/>
    <n v="3"/>
    <n v="1755.29"/>
    <m/>
    <m/>
    <m/>
    <m/>
    <m/>
    <m/>
    <s v="Completed"/>
    <s v="No"/>
    <s v="No"/>
    <m/>
    <n v="590"/>
    <n v="451"/>
    <n v="1892867.2841657216"/>
    <n v="199432.98236095349"/>
    <n v="3.8949824970828471"/>
    <s v="Sunglasses"/>
    <s v="Fashion"/>
    <s v="Fashion"/>
    <s v="Fashion"/>
    <s v="Fashion"/>
    <n v="53"/>
    <s v="Fashion"/>
    <m/>
    <n v="2024"/>
    <x v="0"/>
    <n v="14"/>
    <n v="4"/>
    <s v="Weekday"/>
    <m/>
  </r>
  <r>
    <s v="WEB-5844"/>
    <d v="2025-04-25T00:00:00"/>
    <s v="Ananya Khan"/>
    <s v="Pune"/>
    <s v="Fashion"/>
    <s v="Women'S Kurti"/>
    <n v="1"/>
    <n v="2175.4"/>
    <s v="Unknown"/>
    <s v="Delivered"/>
    <n v="5"/>
    <n v="2175.4"/>
    <m/>
    <m/>
    <m/>
    <m/>
    <m/>
    <m/>
    <s v="Completed"/>
    <s v="Yes"/>
    <s v="No"/>
    <m/>
    <n v="595"/>
    <n v="444"/>
    <n v="1892867.2841657216"/>
    <n v="199432.98236095349"/>
    <n v="3.8949824970828471"/>
    <s v="Women'S Kurti"/>
    <s v="Fashion"/>
    <s v="Fashion"/>
    <s v="Fashion"/>
    <s v="Fashion"/>
    <n v="15"/>
    <s v="Fashion"/>
    <m/>
    <n v="2025"/>
    <x v="7"/>
    <n v="25"/>
    <n v="6"/>
    <s v="Weekday"/>
    <m/>
  </r>
  <r>
    <s v="WEB-6942"/>
    <d v="2023-05-21T00:00:00"/>
    <s v="Aditya Kumar"/>
    <s v="Hyderabad"/>
    <s v="Fashion"/>
    <s v="Running Shoes"/>
    <n v="1"/>
    <n v="1991.19"/>
    <s v="Cash On Delivery"/>
    <s v="Delivered"/>
    <n v="5"/>
    <n v="1991.19"/>
    <m/>
    <m/>
    <m/>
    <m/>
    <m/>
    <m/>
    <s v="Completed"/>
    <s v="Yes"/>
    <s v="No"/>
    <m/>
    <n v="559"/>
    <n v="408"/>
    <n v="1892867.2841657216"/>
    <n v="199432.98236095349"/>
    <n v="3.8949824970828471"/>
    <s v="Running Shoes"/>
    <s v="Fashion"/>
    <s v="Fashion"/>
    <s v="Fashion"/>
    <s v="Fashion"/>
    <n v="45"/>
    <s v="Fashion"/>
    <m/>
    <n v="2023"/>
    <x v="6"/>
    <n v="21"/>
    <n v="1"/>
    <s v="Weekday"/>
    <m/>
  </r>
  <r>
    <s v="WEB-7926"/>
    <d v="2024-06-19T00:00:00"/>
    <s v="Ananya Das"/>
    <s v="Ahmedabad"/>
    <s v="Beauty"/>
    <s v="Face Cream"/>
    <n v="1"/>
    <n v="1285.26"/>
    <s v="Debit Card"/>
    <s v="Delivered"/>
    <n v="4"/>
    <n v="1285.26"/>
    <m/>
    <m/>
    <m/>
    <m/>
    <m/>
    <m/>
    <s v="Completed"/>
    <s v="Yes"/>
    <s v="No"/>
    <m/>
    <n v="589"/>
    <n v="426"/>
    <n v="1098537.4901531704"/>
    <n v="96724.388030634553"/>
    <n v="3.9001122334455669"/>
    <s v="Face Cream"/>
    <s v="Beauty"/>
    <s v="Beauty"/>
    <s v="Beauty"/>
    <s v="Beauty"/>
    <n v="80"/>
    <s v="Beauty"/>
    <m/>
    <n v="2024"/>
    <x v="11"/>
    <n v="19"/>
    <n v="4"/>
    <s v="Weekday"/>
    <m/>
  </r>
  <r>
    <s v="WEB-7027"/>
    <d v="2024-01-23T00:00:00"/>
    <s v="Vikram Rao"/>
    <s v="Delhi"/>
    <s v="Beauty"/>
    <s v="Hair Oil"/>
    <n v="1"/>
    <n v="721.17"/>
    <s v="Debit Card"/>
    <s v="Pending"/>
    <n v="3"/>
    <n v="721.17"/>
    <m/>
    <m/>
    <m/>
    <m/>
    <m/>
    <m/>
    <s v="Pending"/>
    <s v="No"/>
    <s v="Yes"/>
    <m/>
    <n v="573"/>
    <n v="450"/>
    <n v="1098537.4901531704"/>
    <n v="96724.388030634553"/>
    <n v="3.9001122334455669"/>
    <s v="Hair Oil"/>
    <s v="Beauty"/>
    <s v="Beauty"/>
    <s v="Beauty"/>
    <s v="Beauty"/>
    <n v="70"/>
    <s v="Beauty"/>
    <m/>
    <n v="2024"/>
    <x v="5"/>
    <n v="23"/>
    <n v="3"/>
    <s v="Weekday"/>
    <m/>
  </r>
  <r>
    <s v="WEB-5424"/>
    <d v="2024-07-07T00:00:00"/>
    <s v="Simran Reddy"/>
    <s v="Pune"/>
    <s v="Electronics"/>
    <s v="Wireless Earbuds"/>
    <n v="1"/>
    <n v="869.99"/>
    <s v="Credit Card"/>
    <s v="Delivered"/>
    <n v="4"/>
    <n v="869.99"/>
    <m/>
    <m/>
    <m/>
    <m/>
    <m/>
    <m/>
    <s v="Completed"/>
    <s v="No"/>
    <s v="No"/>
    <m/>
    <n v="595"/>
    <n v="444"/>
    <n v="2759712.3299794244"/>
    <n v="330643.50635802455"/>
    <n v="3.8641711229946525"/>
    <s v="Wireless Earbuds"/>
    <s v="Electronics"/>
    <s v="Electronics"/>
    <s v="Electronics"/>
    <s v="Electronics"/>
    <n v="12"/>
    <s v="Electronics"/>
    <m/>
    <n v="2024"/>
    <x v="2"/>
    <n v="7"/>
    <n v="1"/>
    <s v="Weekend"/>
    <m/>
  </r>
  <r>
    <s v="WEB-8632"/>
    <d v="2025-04-12T00:00:00"/>
    <s v="Vivaan Kumar"/>
    <s v="Pune"/>
    <s v="Home &amp; Kitchen"/>
    <s v="Table Lamp"/>
    <n v="1"/>
    <n v="217.26"/>
    <s v="Upi"/>
    <s v="Delivered"/>
    <n v="5"/>
    <n v="217.26"/>
    <m/>
    <m/>
    <m/>
    <m/>
    <m/>
    <m/>
    <s v="Completed"/>
    <s v="No"/>
    <s v="No"/>
    <m/>
    <n v="595"/>
    <n v="444"/>
    <n v="1463424.4009529033"/>
    <n v="118285.78776560788"/>
    <n v="3.8140589569160999"/>
    <s v="Table Lamp"/>
    <s v="Home &amp; Kitchen"/>
    <s v="Home &amp; Kitchen"/>
    <s v="Home &amp; Kitchen"/>
    <s v="Home &amp; Kitchen"/>
    <n v="32"/>
    <s v="Home &amp; Kitchen"/>
    <m/>
    <n v="2025"/>
    <x v="7"/>
    <n v="12"/>
    <n v="7"/>
    <s v="Weekday"/>
    <m/>
  </r>
  <r>
    <s v="WEB-6734"/>
    <d v="2023-12-28T00:00:00"/>
    <s v="Sanjay Joshi"/>
    <s v="Pune"/>
    <s v="Books"/>
    <s v="Self-Help Book"/>
    <n v="1"/>
    <n v="373.5"/>
    <s v="Net Banking"/>
    <s v="Delivered"/>
    <n v="4"/>
    <n v="373.5"/>
    <m/>
    <m/>
    <m/>
    <m/>
    <m/>
    <m/>
    <s v="Completed"/>
    <s v="No"/>
    <s v="No"/>
    <m/>
    <n v="595"/>
    <n v="444"/>
    <n v="594714.6477588166"/>
    <n v="60882.938065984097"/>
    <n v="3.804733727810651"/>
    <s v="Self-Help Book"/>
    <s v="Books"/>
    <s v="Books"/>
    <s v="Books"/>
    <s v="Books"/>
    <n v="19"/>
    <s v="Books"/>
    <m/>
    <n v="2023"/>
    <x v="10"/>
    <n v="28"/>
    <n v="5"/>
    <s v="Weekday"/>
    <m/>
  </r>
  <r>
    <s v="WEB-6470"/>
    <d v="2024-12-31T00:00:00"/>
    <s v="Aditya Reddy"/>
    <s v="Kolkata"/>
    <s v="Beauty"/>
    <s v="Face Cream"/>
    <n v="3"/>
    <n v="964.62"/>
    <s v="Credit Card"/>
    <s v="Delivered"/>
    <n v="4"/>
    <n v="2893.86"/>
    <m/>
    <m/>
    <m/>
    <m/>
    <m/>
    <m/>
    <s v="Completed"/>
    <s v="Yes"/>
    <s v="No"/>
    <m/>
    <n v="590"/>
    <n v="451"/>
    <n v="1098537.4901531704"/>
    <n v="96724.388030634553"/>
    <n v="3.9001122334455669"/>
    <s v="Face Cream"/>
    <s v="Beauty"/>
    <s v="Beauty"/>
    <s v="Beauty"/>
    <s v="Beauty"/>
    <n v="80"/>
    <s v="Beauty"/>
    <m/>
    <n v="2024"/>
    <x v="10"/>
    <n v="31"/>
    <n v="3"/>
    <s v="Weekday"/>
    <m/>
  </r>
  <r>
    <s v="WEB-9555"/>
    <d v="2024-06-21T00:00:00"/>
    <s v="Rahul Joshi"/>
    <s v="Hyderabad"/>
    <s v="Fashion"/>
    <s v="Denim Jeans"/>
    <n v="3"/>
    <n v="1772.18"/>
    <s v="Credit Card"/>
    <s v="Delivered"/>
    <n v="5"/>
    <n v="5316.54"/>
    <m/>
    <m/>
    <m/>
    <m/>
    <m/>
    <m/>
    <s v="Completed"/>
    <s v="Yes"/>
    <s v="No"/>
    <m/>
    <n v="559"/>
    <n v="408"/>
    <n v="1892867.2841657216"/>
    <n v="199432.98236095349"/>
    <n v="3.8949824970828471"/>
    <s v="Denim Jeans"/>
    <s v="Fashion"/>
    <s v="Fashion"/>
    <s v="Fashion"/>
    <s v="Fashion"/>
    <n v="6"/>
    <s v="Fashion"/>
    <m/>
    <n v="2024"/>
    <x v="11"/>
    <n v="21"/>
    <n v="6"/>
    <s v="Weekday"/>
    <m/>
  </r>
  <r>
    <s v="WEB-8196"/>
    <d v="2024-10-21T00:00:00"/>
    <s v="Rahul Rao"/>
    <s v="Bengaluru"/>
    <s v="Books"/>
    <s v="Cookbook"/>
    <n v="2"/>
    <n v="157.04"/>
    <s v="Credit Card"/>
    <s v="Delivered"/>
    <n v="5"/>
    <n v="314.08"/>
    <m/>
    <m/>
    <m/>
    <m/>
    <m/>
    <m/>
    <s v="Completed"/>
    <s v="No"/>
    <s v="No"/>
    <m/>
    <n v="567"/>
    <n v="440"/>
    <n v="594714.6477588166"/>
    <n v="60882.938065984097"/>
    <n v="3.804733727810651"/>
    <s v="Cookbook"/>
    <s v="Books"/>
    <s v="Books"/>
    <s v="Books"/>
    <s v="Books"/>
    <n v="4"/>
    <s v="Books"/>
    <m/>
    <n v="2024"/>
    <x v="8"/>
    <n v="21"/>
    <n v="2"/>
    <s v="Weekday"/>
    <m/>
  </r>
  <r>
    <s v="WEB-7832"/>
    <d v="2023-11-30T00:00:00"/>
    <s v="Vikram Malhotra"/>
    <s v="Chennai"/>
    <s v="Electronics"/>
    <s v="Smart Watch"/>
    <n v="2"/>
    <n v="1923.1627263374514"/>
    <s v="Debit Card"/>
    <s v="Delivered"/>
    <m/>
    <n v="3846.3254526749029"/>
    <m/>
    <m/>
    <m/>
    <m/>
    <m/>
    <m/>
    <s v="Completed"/>
    <s v="Yes"/>
    <s v="No"/>
    <m/>
    <n v="558"/>
    <n v="430"/>
    <n v="2759712.3299794244"/>
    <n v="330643.50635802455"/>
    <n v="3.8641711229946525"/>
    <s v="Smart Watch"/>
    <s v="Electronics"/>
    <s v="Electronics"/>
    <s v="Electronics"/>
    <s v="Electronics"/>
    <n v="17"/>
    <s v="Electronics"/>
    <m/>
    <n v="2023"/>
    <x v="3"/>
    <n v="30"/>
    <n v="5"/>
    <s v="Weekday"/>
    <m/>
  </r>
  <r>
    <s v="WEB-7284"/>
    <d v="2023-12-13T00:00:00"/>
    <s v="Kavya Khan"/>
    <s v="Chennai"/>
    <s v="Beauty"/>
    <s v="Shampoo 200Ml"/>
    <n v="1"/>
    <n v="545.04999999999995"/>
    <s v="Cash On Delivery"/>
    <s v="Delivered"/>
    <n v="3"/>
    <n v="545.04999999999995"/>
    <m/>
    <m/>
    <m/>
    <m/>
    <m/>
    <m/>
    <s v="Completed"/>
    <s v="No"/>
    <s v="No"/>
    <m/>
    <n v="558"/>
    <n v="430"/>
    <n v="1098537.4901531704"/>
    <n v="96724.388030634553"/>
    <n v="3.9001122334455669"/>
    <s v="Shampoo 200Ml"/>
    <s v="Beauty"/>
    <s v="Beauty"/>
    <s v="Beauty"/>
    <s v="Beauty"/>
    <n v="64"/>
    <s v="Beauty"/>
    <m/>
    <n v="2023"/>
    <x v="10"/>
    <n v="13"/>
    <n v="4"/>
    <s v="Weekday"/>
    <m/>
  </r>
  <r>
    <s v="WEB-5152"/>
    <d v="2024-08-18T00:00:00"/>
    <s v="Aditya Rao"/>
    <s v="Pune"/>
    <s v="Beauty"/>
    <s v="Face Cream"/>
    <n v="2"/>
    <n v="745.81"/>
    <s v="Cash On Delivery"/>
    <s v="Delivered"/>
    <n v="4"/>
    <n v="1491.62"/>
    <m/>
    <m/>
    <m/>
    <m/>
    <m/>
    <m/>
    <s v="Completed"/>
    <s v="Yes"/>
    <s v="No"/>
    <m/>
    <n v="595"/>
    <n v="444"/>
    <n v="1098537.4901531704"/>
    <n v="96724.388030634553"/>
    <n v="3.9001122334455669"/>
    <s v="Face Cream"/>
    <s v="Beauty"/>
    <s v="Beauty"/>
    <s v="Beauty"/>
    <s v="Beauty"/>
    <n v="80"/>
    <s v="Beauty"/>
    <m/>
    <n v="2024"/>
    <x v="9"/>
    <n v="18"/>
    <n v="1"/>
    <s v="Weekday"/>
    <m/>
  </r>
  <r>
    <s v="WEB-9516"/>
    <d v="2023-12-12T00:00:00"/>
    <s v="Diya Kumar"/>
    <s v="Pune"/>
    <s v="Home &amp; Kitchen"/>
    <s v="Water Bottle"/>
    <n v="1"/>
    <n v="580.80999999999995"/>
    <s v="Net Banking"/>
    <s v="Delivered"/>
    <n v="3"/>
    <n v="580.80999999999995"/>
    <m/>
    <m/>
    <m/>
    <m/>
    <m/>
    <m/>
    <s v="Completed"/>
    <s v="No"/>
    <s v="No"/>
    <m/>
    <n v="595"/>
    <n v="444"/>
    <n v="1463424.4009529033"/>
    <n v="118285.78776560788"/>
    <n v="3.8140589569160999"/>
    <s v="Water Bottle"/>
    <s v="Home &amp; Kitchen"/>
    <s v="Home &amp; Kitchen"/>
    <s v="Home &amp; Kitchen"/>
    <s v="Home &amp; Kitchen"/>
    <n v="2"/>
    <s v="Home &amp; Kitchen"/>
    <m/>
    <n v="2023"/>
    <x v="10"/>
    <n v="12"/>
    <n v="3"/>
    <s v="Weekday"/>
    <m/>
  </r>
  <r>
    <s v="WEB-6370"/>
    <d v="2024-03-12T00:00:00"/>
    <s v="Aditya Menon"/>
    <s v="Mumbai"/>
    <s v="Electronics"/>
    <s v="Usb Cable"/>
    <n v="1"/>
    <n v="2312.7399999999998"/>
    <s v="Cash On Delivery"/>
    <s v="Delivered"/>
    <n v="5"/>
    <n v="2312.7399999999998"/>
    <m/>
    <m/>
    <m/>
    <m/>
    <m/>
    <m/>
    <s v="Completed"/>
    <s v="Yes"/>
    <s v="No"/>
    <m/>
    <n v="619"/>
    <n v="468"/>
    <n v="2759712.3299794244"/>
    <n v="330643.50635802455"/>
    <n v="3.8641711229946525"/>
    <s v="Usb Cable"/>
    <s v="Electronics"/>
    <s v="Electronics"/>
    <s v="Electronics"/>
    <s v="Electronics"/>
    <n v="13"/>
    <s v="Electronics"/>
    <m/>
    <n v="2024"/>
    <x v="4"/>
    <n v="12"/>
    <n v="3"/>
    <s v="Weekday"/>
    <m/>
  </r>
  <r>
    <s v="WEB-9400"/>
    <d v="2023-03-02T00:00:00"/>
    <s v="Aditya Verma"/>
    <s v="Bengaluru"/>
    <s v="Books"/>
    <s v="Notebook Set"/>
    <n v="2"/>
    <n v="127.13"/>
    <s v="Credit Card"/>
    <s v="Delivered"/>
    <n v="4"/>
    <n v="254.26"/>
    <m/>
    <m/>
    <m/>
    <m/>
    <m/>
    <m/>
    <s v="Completed"/>
    <s v="No"/>
    <s v="No"/>
    <m/>
    <n v="567"/>
    <n v="440"/>
    <n v="594714.6477588166"/>
    <n v="60882.938065984097"/>
    <n v="3.804733727810651"/>
    <s v="Notebook Set"/>
    <s v="Books"/>
    <s v="Books"/>
    <s v="Books"/>
    <s v="Books"/>
    <n v="20"/>
    <s v="Books"/>
    <m/>
    <n v="2023"/>
    <x v="4"/>
    <n v="2"/>
    <n v="5"/>
    <s v="Weekday"/>
    <m/>
  </r>
  <r>
    <s v="WEB-6505"/>
    <d v="2023-12-08T00:00:00"/>
    <s v="Arjun Chatterjee"/>
    <s v="Bengaluru"/>
    <s v="Home &amp; Kitchen"/>
    <s v="Water Bottle"/>
    <n v="1"/>
    <n v="1616.34"/>
    <s v="Upi"/>
    <s v="Cancelled"/>
    <m/>
    <n v="1616.34"/>
    <m/>
    <m/>
    <m/>
    <m/>
    <m/>
    <m/>
    <s v="Lost Sale"/>
    <s v="No"/>
    <s v="Yes"/>
    <m/>
    <n v="567"/>
    <n v="440"/>
    <n v="1463424.4009529033"/>
    <n v="118285.78776560788"/>
    <n v="3.8140589569160999"/>
    <s v="Water Bottle"/>
    <s v="Home &amp; Kitchen"/>
    <s v="Home &amp; Kitchen"/>
    <s v="Home &amp; Kitchen"/>
    <s v="Home &amp; Kitchen"/>
    <n v="2"/>
    <s v="Home &amp; Kitchen"/>
    <m/>
    <n v="2023"/>
    <x v="10"/>
    <n v="8"/>
    <n v="6"/>
    <s v="Weekday"/>
    <m/>
  </r>
  <r>
    <s v="WEB-5509"/>
    <d v="2024-02-05T00:00:00"/>
    <s v="Sanjay Das"/>
    <s v="Chennai"/>
    <s v="Home &amp; Kitchen"/>
    <s v="Storage Box"/>
    <n v="2"/>
    <n v="1230.6600000000001"/>
    <s v="Credit Card"/>
    <s v="Delivered"/>
    <n v="5"/>
    <n v="2461.3200000000002"/>
    <m/>
    <m/>
    <m/>
    <m/>
    <m/>
    <m/>
    <s v="Completed"/>
    <s v="Yes"/>
    <s v="No"/>
    <m/>
    <n v="558"/>
    <n v="430"/>
    <n v="1463424.4009529033"/>
    <n v="118285.78776560788"/>
    <n v="3.8140589569160999"/>
    <s v="Storage Box"/>
    <s v="Home &amp; Kitchen"/>
    <s v="Home &amp; Kitchen"/>
    <s v="Home &amp; Kitchen"/>
    <s v="Home &amp; Kitchen"/>
    <n v="8"/>
    <s v="Home &amp; Kitchen"/>
    <m/>
    <n v="2024"/>
    <x v="0"/>
    <n v="5"/>
    <n v="2"/>
    <s v="Weekday"/>
    <m/>
  </r>
  <r>
    <s v="WEB-8746"/>
    <d v="2024-11-25T00:00:00"/>
    <s v="Riya Gupta"/>
    <s v="Kolkata"/>
    <s v="Fashion"/>
    <s v="Men'S T-Shirt"/>
    <n v="1"/>
    <n v="2185.5500000000002"/>
    <s v="Cash On Delivery"/>
    <s v="Delivered"/>
    <n v="4"/>
    <n v="2185.5500000000002"/>
    <m/>
    <m/>
    <m/>
    <m/>
    <m/>
    <m/>
    <s v="Completed"/>
    <s v="Yes"/>
    <s v="No"/>
    <m/>
    <n v="590"/>
    <n v="451"/>
    <n v="1892867.2841657216"/>
    <n v="199432.98236095349"/>
    <n v="3.8949824970828471"/>
    <s v="Men'S T-Shirt"/>
    <s v="Fashion"/>
    <s v="Fashion"/>
    <s v="Fashion"/>
    <s v="Fashion"/>
    <n v="55"/>
    <s v="Fashion"/>
    <m/>
    <n v="2024"/>
    <x v="3"/>
    <n v="25"/>
    <n v="2"/>
    <s v="Weekday"/>
    <m/>
  </r>
  <r>
    <s v="WEB-6614"/>
    <d v="2023-06-11T00:00:00"/>
    <s v="Tanya Verma"/>
    <s v="Kolkata"/>
    <s v="Books"/>
    <s v="Notebook Set"/>
    <n v="1"/>
    <n v="511.47"/>
    <s v="Net Banking"/>
    <s v="Delivered"/>
    <n v="4"/>
    <n v="511.47"/>
    <m/>
    <m/>
    <m/>
    <m/>
    <m/>
    <m/>
    <s v="Completed"/>
    <s v="No"/>
    <s v="No"/>
    <m/>
    <n v="590"/>
    <n v="451"/>
    <n v="594714.6477588166"/>
    <n v="60882.938065984097"/>
    <n v="3.804733727810651"/>
    <s v="Notebook Set"/>
    <s v="Books"/>
    <s v="Books"/>
    <s v="Books"/>
    <s v="Books"/>
    <n v="20"/>
    <s v="Books"/>
    <m/>
    <n v="2023"/>
    <x v="11"/>
    <n v="11"/>
    <n v="1"/>
    <s v="Weekday"/>
    <m/>
  </r>
  <r>
    <s v="WEB-7426"/>
    <d v="2024-01-17T00:00:00"/>
    <s v="Meera Pillai"/>
    <s v="Hyderabad"/>
    <s v="Fashion"/>
    <s v="Men'S T-Shirt"/>
    <n v="2"/>
    <n v="1312.84"/>
    <s v="Debit Card"/>
    <s v="Delivered"/>
    <n v="2"/>
    <n v="2625.68"/>
    <m/>
    <m/>
    <m/>
    <m/>
    <m/>
    <m/>
    <s v="Completed"/>
    <s v="Yes"/>
    <s v="No"/>
    <m/>
    <n v="559"/>
    <n v="408"/>
    <n v="1892867.2841657216"/>
    <n v="199432.98236095349"/>
    <n v="3.8949824970828471"/>
    <s v="Men'S T-Shirt"/>
    <s v="Fashion"/>
    <s v="Fashion"/>
    <s v="Fashion"/>
    <s v="Fashion"/>
    <n v="55"/>
    <s v="Fashion"/>
    <m/>
    <n v="2024"/>
    <x v="5"/>
    <n v="17"/>
    <n v="4"/>
    <s v="Weekday"/>
    <m/>
  </r>
  <r>
    <s v="WEB-7134"/>
    <d v="2025-03-07T00:00:00"/>
    <s v="Saanvi Sharma"/>
    <s v="Bengaluru"/>
    <s v="Fashion"/>
    <s v="Women'S Kurti"/>
    <n v="3"/>
    <n v="2036.31"/>
    <s v="Cash On Delivery"/>
    <s v="Delivered"/>
    <n v="3"/>
    <n v="6108.93"/>
    <m/>
    <m/>
    <m/>
    <m/>
    <m/>
    <m/>
    <s v="Completed"/>
    <s v="Yes"/>
    <s v="No"/>
    <m/>
    <n v="567"/>
    <n v="440"/>
    <n v="1892867.2841657216"/>
    <n v="199432.98236095349"/>
    <n v="3.8949824970828471"/>
    <s v="Women'S Kurti"/>
    <s v="Fashion"/>
    <s v="Fashion"/>
    <s v="Fashion"/>
    <s v="Fashion"/>
    <n v="15"/>
    <s v="Fashion"/>
    <m/>
    <n v="2025"/>
    <x v="4"/>
    <n v="7"/>
    <n v="6"/>
    <s v="Weekend"/>
    <m/>
  </r>
  <r>
    <s v="WEB-5538"/>
    <d v="2024-08-03T00:00:00"/>
    <s v="Neha Singh"/>
    <s v="Bengaluru"/>
    <s v="Fashion"/>
    <s v="Men'S T-Shirt"/>
    <n v="1"/>
    <n v="379.09"/>
    <s v="Debit Card"/>
    <s v="Delivered"/>
    <n v="1"/>
    <n v="379.09"/>
    <m/>
    <m/>
    <m/>
    <m/>
    <m/>
    <m/>
    <s v="Completed"/>
    <s v="No"/>
    <s v="No"/>
    <m/>
    <n v="567"/>
    <n v="440"/>
    <n v="1892867.2841657216"/>
    <n v="199432.98236095349"/>
    <n v="3.8949824970828471"/>
    <s v="Men'S T-Shirt"/>
    <s v="Fashion"/>
    <s v="Fashion"/>
    <s v="Fashion"/>
    <s v="Fashion"/>
    <n v="55"/>
    <s v="Fashion"/>
    <m/>
    <n v="2024"/>
    <x v="9"/>
    <n v="3"/>
    <n v="7"/>
    <s v="Weekday"/>
    <m/>
  </r>
  <r>
    <s v="WEB-6554"/>
    <d v="2023-08-23T00:00:00"/>
    <s v="Aditya Sharma"/>
    <s v="Ahmedabad"/>
    <s v="Home &amp; Kitchen"/>
    <s v="Led Bulb Pack"/>
    <n v="1"/>
    <n v="953.49"/>
    <s v="Upi"/>
    <s v="Delivered"/>
    <n v="5"/>
    <n v="953.49"/>
    <m/>
    <m/>
    <m/>
    <m/>
    <m/>
    <m/>
    <s v="Completed"/>
    <s v="No"/>
    <s v="No"/>
    <m/>
    <n v="589"/>
    <n v="426"/>
    <n v="1463424.4009529033"/>
    <n v="118285.78776560788"/>
    <n v="3.8140589569160999"/>
    <s v="Led Bulb Pack"/>
    <s v="Home &amp; Kitchen"/>
    <s v="Home &amp; Kitchen"/>
    <s v="Home &amp; Kitchen"/>
    <s v="Home &amp; Kitchen"/>
    <n v="76"/>
    <s v="Home &amp; Kitchen"/>
    <m/>
    <n v="2023"/>
    <x v="9"/>
    <n v="23"/>
    <n v="4"/>
    <s v="Weekday"/>
    <m/>
  </r>
  <r>
    <s v="WEB-8323"/>
    <d v="2024-09-26T00:00:00"/>
    <s v="Meera Verma"/>
    <s v="Kolkata"/>
    <s v="Fashion"/>
    <s v="Running Shoes"/>
    <n v="1"/>
    <n v="1659.38"/>
    <s v="Upi"/>
    <s v="Cancelled"/>
    <n v="1"/>
    <n v="1659.38"/>
    <m/>
    <m/>
    <m/>
    <m/>
    <m/>
    <m/>
    <s v="Lost Sale"/>
    <s v="No"/>
    <s v="Yes"/>
    <m/>
    <n v="590"/>
    <n v="451"/>
    <n v="1892867.2841657216"/>
    <n v="199432.98236095349"/>
    <n v="3.8949824970828471"/>
    <s v="Running Shoes"/>
    <s v="Fashion"/>
    <s v="Fashion"/>
    <s v="Fashion"/>
    <s v="Fashion"/>
    <n v="45"/>
    <s v="Fashion"/>
    <m/>
    <n v="2024"/>
    <x v="1"/>
    <n v="26"/>
    <n v="5"/>
    <s v="Weekday"/>
    <m/>
  </r>
  <r>
    <s v="WEB-7766"/>
    <d v="2024-04-17T00:00:00"/>
    <s v="Arjun Menon"/>
    <s v="Ahmedabad"/>
    <s v="Electronics"/>
    <s v="Smart Watch"/>
    <n v="2"/>
    <n v="438.82"/>
    <s v="Cash On Delivery"/>
    <s v="Delivered"/>
    <n v="5"/>
    <n v="877.64"/>
    <m/>
    <m/>
    <m/>
    <m/>
    <m/>
    <m/>
    <s v="Completed"/>
    <s v="No"/>
    <s v="No"/>
    <m/>
    <n v="589"/>
    <n v="426"/>
    <n v="2759712.3299794244"/>
    <n v="330643.50635802455"/>
    <n v="3.8641711229946525"/>
    <s v="Smart Watch"/>
    <s v="Electronics"/>
    <s v="Electronics"/>
    <s v="Electronics"/>
    <s v="Electronics"/>
    <n v="17"/>
    <s v="Electronics"/>
    <m/>
    <n v="2024"/>
    <x v="7"/>
    <n v="17"/>
    <n v="4"/>
    <s v="Weekday"/>
    <m/>
  </r>
  <r>
    <s v="WEB-7582"/>
    <d v="2024-08-26T00:00:00"/>
    <s v="Diya Patel"/>
    <s v="Ahmedabad"/>
    <s v="Fashion"/>
    <s v="Sunglasses"/>
    <n v="2"/>
    <n v="2326.27"/>
    <s v="Debit Card"/>
    <s v="Delivered"/>
    <n v="4"/>
    <n v="4652.54"/>
    <m/>
    <m/>
    <m/>
    <m/>
    <m/>
    <m/>
    <s v="Completed"/>
    <s v="Yes"/>
    <s v="No"/>
    <m/>
    <n v="589"/>
    <n v="426"/>
    <n v="1892867.2841657216"/>
    <n v="199432.98236095349"/>
    <n v="3.8949824970828471"/>
    <s v="Sunglasses"/>
    <s v="Fashion"/>
    <s v="Fashion"/>
    <s v="Fashion"/>
    <s v="Fashion"/>
    <n v="53"/>
    <s v="Fashion"/>
    <m/>
    <n v="2024"/>
    <x v="9"/>
    <n v="26"/>
    <n v="2"/>
    <s v="Weekday"/>
    <m/>
  </r>
  <r>
    <s v="WEB-8767"/>
    <d v="2023-10-21T00:00:00"/>
    <s v="Karan Mehta"/>
    <s v="Pune"/>
    <s v="Electronics"/>
    <s v="Smart Watch"/>
    <n v="1"/>
    <n v="3341.65"/>
    <s v="Net Banking"/>
    <s v="Delivered"/>
    <n v="4"/>
    <n v="3341.65"/>
    <m/>
    <m/>
    <m/>
    <m/>
    <m/>
    <m/>
    <s v="Completed"/>
    <s v="Yes"/>
    <s v="No"/>
    <m/>
    <n v="595"/>
    <n v="444"/>
    <n v="2759712.3299794244"/>
    <n v="330643.50635802455"/>
    <n v="3.8641711229946525"/>
    <s v="Smart Watch"/>
    <s v="Electronics"/>
    <s v="Electronics"/>
    <s v="Electronics"/>
    <s v="Electronics"/>
    <n v="17"/>
    <s v="Electronics"/>
    <m/>
    <n v="2023"/>
    <x v="8"/>
    <n v="21"/>
    <n v="7"/>
    <s v="Weekday"/>
    <m/>
  </r>
  <r>
    <s v="WEB-5529"/>
    <d v="2025-06-12T00:00:00"/>
    <s v="Diya Joshi"/>
    <s v="Ahmedabad"/>
    <s v="Home &amp; Kitchen"/>
    <s v="Table Lamp"/>
    <n v="3"/>
    <n v="472.6"/>
    <s v="Credit Card"/>
    <s v="Delivered"/>
    <m/>
    <n v="1417.8000000000002"/>
    <m/>
    <m/>
    <m/>
    <m/>
    <m/>
    <m/>
    <s v="Completed"/>
    <s v="Yes"/>
    <s v="No"/>
    <m/>
    <n v="589"/>
    <n v="426"/>
    <n v="1463424.4009529033"/>
    <n v="118285.78776560788"/>
    <n v="3.8140589569160999"/>
    <s v="Table Lamp"/>
    <s v="Home &amp; Kitchen"/>
    <s v="Home &amp; Kitchen"/>
    <s v="Home &amp; Kitchen"/>
    <s v="Home &amp; Kitchen"/>
    <n v="32"/>
    <s v="Home &amp; Kitchen"/>
    <m/>
    <n v="2025"/>
    <x v="11"/>
    <n v="12"/>
    <n v="5"/>
    <s v="Weekday"/>
    <m/>
  </r>
  <r>
    <s v="WEB-9068"/>
    <d v="2024-09-22T00:00:00"/>
    <s v="Pooja Singh"/>
    <s v="Pune"/>
    <s v="Home &amp; Kitchen"/>
    <s v="Non-Stick Pan"/>
    <n v="2"/>
    <n v="748.77"/>
    <s v="Upi"/>
    <s v="Cancelled"/>
    <m/>
    <n v="1497.54"/>
    <m/>
    <m/>
    <m/>
    <m/>
    <m/>
    <m/>
    <s v="Lost Sale"/>
    <s v="No"/>
    <s v="Yes"/>
    <m/>
    <n v="595"/>
    <n v="444"/>
    <n v="1463424.4009529033"/>
    <n v="118285.78776560788"/>
    <n v="3.8140589569160999"/>
    <s v="Non-Stick Pan"/>
    <s v="Home &amp; Kitchen"/>
    <s v="Home &amp; Kitchen"/>
    <s v="Home &amp; Kitchen"/>
    <s v="Home &amp; Kitchen"/>
    <n v="7"/>
    <s v="Home &amp; Kitchen"/>
    <m/>
    <n v="2024"/>
    <x v="1"/>
    <n v="22"/>
    <n v="1"/>
    <s v="Weekday"/>
    <m/>
  </r>
  <r>
    <s v="WEB-7745"/>
    <d v="2024-06-15T00:00:00"/>
    <s v="Saanvi Joshi"/>
    <s v="Ahmedabad"/>
    <s v="Home &amp; Kitchen"/>
    <s v="Table Lamp"/>
    <n v="2"/>
    <n v="1229.03"/>
    <s v="Cash On Delivery"/>
    <s v="Pending"/>
    <n v="5"/>
    <n v="2458.06"/>
    <m/>
    <m/>
    <m/>
    <m/>
    <m/>
    <m/>
    <s v="Pending"/>
    <s v="No"/>
    <s v="Yes"/>
    <m/>
    <n v="589"/>
    <n v="426"/>
    <n v="1463424.4009529033"/>
    <n v="118285.78776560788"/>
    <n v="3.8140589569160999"/>
    <s v="Table Lamp"/>
    <s v="Home &amp; Kitchen"/>
    <s v="Home &amp; Kitchen"/>
    <s v="Home &amp; Kitchen"/>
    <s v="Home &amp; Kitchen"/>
    <n v="32"/>
    <s v="Home &amp; Kitchen"/>
    <m/>
    <n v="2024"/>
    <x v="11"/>
    <n v="15"/>
    <n v="7"/>
    <s v="Weekday"/>
    <m/>
  </r>
  <r>
    <s v="WEB-5150"/>
    <d v="2023-02-24T00:00:00"/>
    <s v="Simran Bose"/>
    <s v="Ahmedabad"/>
    <s v="Books"/>
    <s v="Cookbook"/>
    <n v="2"/>
    <n v="531.73"/>
    <s v="Cash On Delivery"/>
    <s v="Cancelled"/>
    <n v="2"/>
    <n v="1063.46"/>
    <m/>
    <m/>
    <m/>
    <m/>
    <m/>
    <m/>
    <s v="Lost Sale"/>
    <s v="No"/>
    <s v="Yes"/>
    <m/>
    <n v="589"/>
    <n v="426"/>
    <n v="594714.6477588166"/>
    <n v="60882.938065984097"/>
    <n v="3.804733727810651"/>
    <s v="Cookbook"/>
    <s v="Books"/>
    <s v="Books"/>
    <s v="Books"/>
    <s v="Books"/>
    <n v="4"/>
    <s v="Books"/>
    <m/>
    <n v="2023"/>
    <x v="0"/>
    <n v="24"/>
    <n v="6"/>
    <s v="Weekday"/>
    <m/>
  </r>
  <r>
    <s v="WEB-8116"/>
    <d v="2023-10-28T00:00:00"/>
    <s v="Saanvi Joshi"/>
    <s v="Chennai"/>
    <s v="Books"/>
    <s v="Kids Story Book"/>
    <n v="1"/>
    <n v="319.44"/>
    <s v="Credit Card"/>
    <s v="Delivered"/>
    <n v="5"/>
    <n v="319.44"/>
    <m/>
    <m/>
    <m/>
    <m/>
    <m/>
    <m/>
    <s v="Completed"/>
    <s v="No"/>
    <s v="No"/>
    <m/>
    <n v="558"/>
    <n v="430"/>
    <n v="594714.6477588166"/>
    <n v="60882.938065984097"/>
    <n v="3.804733727810651"/>
    <s v="Kids Story Book"/>
    <s v="Books"/>
    <s v="Books"/>
    <s v="Books"/>
    <s v="Books"/>
    <n v="23"/>
    <s v="Books"/>
    <m/>
    <n v="2023"/>
    <x v="8"/>
    <n v="28"/>
    <n v="7"/>
    <s v="Weekday"/>
    <m/>
  </r>
  <r>
    <s v="WEB-7335"/>
    <d v="2023-12-13T00:00:00"/>
    <s v="Simran Iyer"/>
    <s v="Ahmedabad"/>
    <s v="Beauty"/>
    <s v="Lipstick"/>
    <n v="1"/>
    <n v="979.2"/>
    <s v="Upi"/>
    <s v="Delivered"/>
    <n v="5"/>
    <n v="979.2"/>
    <m/>
    <m/>
    <m/>
    <m/>
    <m/>
    <m/>
    <s v="Completed"/>
    <s v="No"/>
    <s v="No"/>
    <m/>
    <n v="589"/>
    <n v="426"/>
    <n v="1098537.4901531704"/>
    <n v="96724.388030634553"/>
    <n v="3.9001122334455669"/>
    <s v="Lipstick"/>
    <s v="Beauty"/>
    <s v="Beauty"/>
    <s v="Beauty"/>
    <s v="Beauty"/>
    <n v="10"/>
    <s v="Beauty"/>
    <m/>
    <n v="2023"/>
    <x v="10"/>
    <n v="13"/>
    <n v="4"/>
    <s v="Weekday"/>
    <m/>
  </r>
  <r>
    <s v="WEB-7254"/>
    <d v="2025-01-07T00:00:00"/>
    <s v="Vikram Singh"/>
    <s v="Hyderabad"/>
    <s v="Books"/>
    <s v="Self-Help Book"/>
    <n v="2"/>
    <n v="253.88"/>
    <s v="Net Banking"/>
    <s v="Delivered"/>
    <n v="4"/>
    <n v="507.76"/>
    <m/>
    <m/>
    <m/>
    <m/>
    <m/>
    <m/>
    <s v="Completed"/>
    <s v="No"/>
    <s v="No"/>
    <m/>
    <n v="559"/>
    <n v="408"/>
    <n v="594714.6477588166"/>
    <n v="60882.938065984097"/>
    <n v="3.804733727810651"/>
    <s v="Self-Help Book"/>
    <s v="Books"/>
    <s v="Books"/>
    <s v="Books"/>
    <s v="Books"/>
    <n v="19"/>
    <s v="Books"/>
    <m/>
    <n v="2025"/>
    <x v="5"/>
    <n v="7"/>
    <n v="3"/>
    <s v="Weekend"/>
    <m/>
  </r>
  <r>
    <s v="WEB-9647"/>
    <d v="2024-11-07T00:00:00"/>
    <s v="Vikram Verma"/>
    <s v="Bengaluru"/>
    <s v="Books"/>
    <s v="Fiction Novel"/>
    <n v="1"/>
    <n v="255.12"/>
    <s v="Upi"/>
    <s v="Pending"/>
    <n v="5"/>
    <n v="255.12"/>
    <m/>
    <m/>
    <m/>
    <m/>
    <m/>
    <m/>
    <s v="Pending"/>
    <s v="No"/>
    <s v="Yes"/>
    <m/>
    <n v="567"/>
    <n v="440"/>
    <n v="594714.6477588166"/>
    <n v="60882.938065984097"/>
    <n v="3.804733727810651"/>
    <s v="Fiction Novel"/>
    <s v="Books"/>
    <s v="Books"/>
    <s v="Books"/>
    <s v="Books"/>
    <n v="11"/>
    <s v="Books"/>
    <m/>
    <n v="2024"/>
    <x v="3"/>
    <n v="7"/>
    <n v="5"/>
    <s v="Weekend"/>
    <m/>
  </r>
  <r>
    <s v="WEB-5078"/>
    <d v="2023-04-06T00:00:00"/>
    <s v="Simran Khan"/>
    <s v="Chennai"/>
    <s v="Fashion"/>
    <s v="Sunglasses"/>
    <n v="2"/>
    <n v="1455.95"/>
    <s v="Net Banking"/>
    <s v="Cancelled"/>
    <n v="4"/>
    <n v="2911.9"/>
    <m/>
    <m/>
    <m/>
    <m/>
    <m/>
    <m/>
    <s v="Lost Sale"/>
    <s v="No"/>
    <s v="Yes"/>
    <m/>
    <n v="558"/>
    <n v="430"/>
    <n v="1892867.2841657216"/>
    <n v="199432.98236095349"/>
    <n v="3.8949824970828471"/>
    <s v="Sunglasses"/>
    <s v="Fashion"/>
    <s v="Fashion"/>
    <s v="Fashion"/>
    <s v="Fashion"/>
    <n v="53"/>
    <s v="Fashion"/>
    <m/>
    <n v="2023"/>
    <x v="7"/>
    <n v="6"/>
    <n v="5"/>
    <s v="Weekday"/>
    <m/>
  </r>
  <r>
    <s v="WEB-7140"/>
    <d v="2023-11-04T00:00:00"/>
    <s v="Diya Patel"/>
    <s v="Delhi"/>
    <s v="Beauty"/>
    <s v="Perfume 50Ml"/>
    <n v="1"/>
    <n v="586.19000000000005"/>
    <s v="Cash On Delivery"/>
    <s v="Delivered"/>
    <n v="4"/>
    <n v="586.19000000000005"/>
    <m/>
    <m/>
    <m/>
    <m/>
    <m/>
    <m/>
    <s v="Completed"/>
    <s v="No"/>
    <s v="No"/>
    <m/>
    <n v="573"/>
    <n v="450"/>
    <n v="1098537.4901531704"/>
    <n v="96724.388030634553"/>
    <n v="3.9001122334455669"/>
    <s v="Perfume 50Ml"/>
    <s v="Beauty"/>
    <s v="Beauty"/>
    <s v="Beauty"/>
    <s v="Beauty"/>
    <n v="18"/>
    <s v="Beauty"/>
    <m/>
    <n v="2023"/>
    <x v="3"/>
    <n v="4"/>
    <n v="7"/>
    <s v="Weekday"/>
    <m/>
  </r>
  <r>
    <s v="WEB-7163"/>
    <d v="2025-03-11T00:00:00"/>
    <s v="Aditya Menon"/>
    <s v="Kolkata"/>
    <s v="Fashion"/>
    <s v="Denim Jeans"/>
    <n v="3"/>
    <n v="2280.14"/>
    <s v="Credit Card"/>
    <s v="Delivered"/>
    <n v="4"/>
    <n v="6840.42"/>
    <m/>
    <m/>
    <m/>
    <m/>
    <m/>
    <m/>
    <s v="Completed"/>
    <s v="Yes"/>
    <s v="No"/>
    <m/>
    <n v="590"/>
    <n v="451"/>
    <n v="1892867.2841657216"/>
    <n v="199432.98236095349"/>
    <n v="3.8949824970828471"/>
    <s v="Denim Jeans"/>
    <s v="Fashion"/>
    <s v="Fashion"/>
    <s v="Fashion"/>
    <s v="Fashion"/>
    <n v="6"/>
    <s v="Fashion"/>
    <m/>
    <n v="2025"/>
    <x v="4"/>
    <n v="11"/>
    <n v="3"/>
    <s v="Weekday"/>
    <m/>
  </r>
  <r>
    <s v="WEB-5245"/>
    <d v="2024-04-21T00:00:00"/>
    <s v="Rohan Bose"/>
    <s v="Chennai"/>
    <s v="Books"/>
    <s v="Cookbook"/>
    <n v="2"/>
    <n v="361.57"/>
    <s v="Debit Card"/>
    <s v="Delivered"/>
    <n v="5"/>
    <n v="723.14"/>
    <m/>
    <m/>
    <m/>
    <m/>
    <m/>
    <m/>
    <s v="Completed"/>
    <s v="No"/>
    <s v="No"/>
    <m/>
    <n v="558"/>
    <n v="430"/>
    <n v="594714.6477588166"/>
    <n v="60882.938065984097"/>
    <n v="3.804733727810651"/>
    <s v="Cookbook"/>
    <s v="Books"/>
    <s v="Books"/>
    <s v="Books"/>
    <s v="Books"/>
    <n v="4"/>
    <s v="Books"/>
    <m/>
    <n v="2024"/>
    <x v="7"/>
    <n v="21"/>
    <n v="1"/>
    <s v="Weekday"/>
    <m/>
  </r>
  <r>
    <s v="WEB-6629"/>
    <d v="2023-11-13T00:00:00"/>
    <s v="Arjun Rao"/>
    <s v="Hyderabad"/>
    <s v="Beauty"/>
    <s v="Face Cream"/>
    <n v="2"/>
    <n v="798.63"/>
    <s v="Net Banking"/>
    <s v="Delivered"/>
    <n v="5"/>
    <n v="1597.26"/>
    <m/>
    <m/>
    <m/>
    <m/>
    <m/>
    <m/>
    <s v="Completed"/>
    <s v="Yes"/>
    <s v="No"/>
    <m/>
    <n v="559"/>
    <n v="408"/>
    <n v="1098537.4901531704"/>
    <n v="96724.388030634553"/>
    <n v="3.9001122334455669"/>
    <s v="Face Cream"/>
    <s v="Beauty"/>
    <s v="Beauty"/>
    <s v="Beauty"/>
    <s v="Beauty"/>
    <n v="80"/>
    <s v="Beauty"/>
    <m/>
    <n v="2023"/>
    <x v="3"/>
    <n v="13"/>
    <n v="2"/>
    <s v="Weekday"/>
    <m/>
  </r>
  <r>
    <s v="WEB-9553"/>
    <d v="2025-05-08T00:00:00"/>
    <s v="Tanya Verma"/>
    <s v="Bengaluru"/>
    <s v="Home &amp; Kitchen"/>
    <s v="Table Lamp"/>
    <n v="3"/>
    <n v="543.69000000000005"/>
    <s v="Debit Card"/>
    <s v="Delivered"/>
    <n v="4"/>
    <n v="1631.0700000000002"/>
    <m/>
    <m/>
    <m/>
    <m/>
    <m/>
    <m/>
    <s v="Completed"/>
    <s v="Yes"/>
    <s v="No"/>
    <m/>
    <n v="567"/>
    <n v="440"/>
    <n v="1463424.4009529033"/>
    <n v="118285.78776560788"/>
    <n v="3.8140589569160999"/>
    <s v="Table Lamp"/>
    <s v="Home &amp; Kitchen"/>
    <s v="Home &amp; Kitchen"/>
    <s v="Home &amp; Kitchen"/>
    <s v="Home &amp; Kitchen"/>
    <n v="32"/>
    <s v="Home &amp; Kitchen"/>
    <m/>
    <n v="2025"/>
    <x v="6"/>
    <n v="8"/>
    <n v="5"/>
    <s v="Weekday"/>
    <m/>
  </r>
  <r>
    <s v="WEB-9497"/>
    <d v="2023-10-03T00:00:00"/>
    <s v="Rohan Joshi"/>
    <s v="Kolkata"/>
    <s v="Electronics"/>
    <s v="Smart Watch"/>
    <n v="3"/>
    <n v="1612.56"/>
    <s v="Upi"/>
    <s v="Cancelled"/>
    <n v="5"/>
    <n v="4837.68"/>
    <m/>
    <m/>
    <m/>
    <m/>
    <m/>
    <m/>
    <s v="Lost Sale"/>
    <s v="No"/>
    <s v="Yes"/>
    <m/>
    <n v="590"/>
    <n v="451"/>
    <n v="2759712.3299794244"/>
    <n v="330643.50635802455"/>
    <n v="3.8641711229946525"/>
    <s v="Smart Watch"/>
    <s v="Electronics"/>
    <s v="Electronics"/>
    <s v="Electronics"/>
    <s v="Electronics"/>
    <n v="17"/>
    <s v="Electronics"/>
    <m/>
    <n v="2023"/>
    <x v="8"/>
    <n v="3"/>
    <n v="3"/>
    <s v="Weekday"/>
    <m/>
  </r>
  <r>
    <s v="WEB-7884"/>
    <d v="2023-12-23T00:00:00"/>
    <s v="Ishaan Das"/>
    <s v="Pune"/>
    <s v="Electronics"/>
    <s v="Bluetooth Speaker"/>
    <n v="1"/>
    <n v="2044.68"/>
    <s v="Net Banking"/>
    <s v="Delivered"/>
    <n v="4"/>
    <n v="2044.68"/>
    <m/>
    <m/>
    <m/>
    <m/>
    <m/>
    <m/>
    <s v="Completed"/>
    <s v="Yes"/>
    <s v="No"/>
    <m/>
    <n v="595"/>
    <n v="444"/>
    <n v="2759712.3299794244"/>
    <n v="330643.50635802455"/>
    <n v="3.8641711229946525"/>
    <s v="Bluetooth Speaker"/>
    <s v="Electronics"/>
    <s v="Electronics"/>
    <s v="Electronics"/>
    <s v="Electronics"/>
    <n v="48"/>
    <s v="Electronics"/>
    <m/>
    <n v="2023"/>
    <x v="10"/>
    <n v="23"/>
    <n v="7"/>
    <s v="Weekday"/>
    <m/>
  </r>
  <r>
    <s v="WEB-9416"/>
    <d v="2023-08-20T00:00:00"/>
    <s v="Vivaan Kumar"/>
    <s v="Delhi"/>
    <s v="Home &amp; Kitchen"/>
    <s v="Non-Stick Pan"/>
    <n v="2"/>
    <n v="1005.07"/>
    <s v="Net Banking"/>
    <s v="Delivered"/>
    <n v="4"/>
    <n v="2010.14"/>
    <m/>
    <m/>
    <m/>
    <m/>
    <m/>
    <m/>
    <s v="Completed"/>
    <s v="Yes"/>
    <s v="No"/>
    <m/>
    <n v="573"/>
    <n v="450"/>
    <n v="1463424.4009529033"/>
    <n v="118285.78776560788"/>
    <n v="3.8140589569160999"/>
    <s v="Non-Stick Pan"/>
    <s v="Home &amp; Kitchen"/>
    <s v="Home &amp; Kitchen"/>
    <s v="Home &amp; Kitchen"/>
    <s v="Home &amp; Kitchen"/>
    <n v="7"/>
    <s v="Home &amp; Kitchen"/>
    <m/>
    <n v="2023"/>
    <x v="9"/>
    <n v="20"/>
    <n v="1"/>
    <s v="Weekday"/>
    <m/>
  </r>
  <r>
    <s v="WEB-6563"/>
    <d v="2024-08-03T00:00:00"/>
    <s v="Simran Pillai"/>
    <s v="Chennai"/>
    <s v="Home &amp; Kitchen"/>
    <s v="Led Bulb Pack"/>
    <n v="1"/>
    <n v="958.5"/>
    <s v="Debit Card"/>
    <s v="Delivered"/>
    <n v="2"/>
    <n v="958.5"/>
    <m/>
    <m/>
    <m/>
    <m/>
    <m/>
    <m/>
    <s v="Completed"/>
    <s v="No"/>
    <s v="No"/>
    <m/>
    <n v="558"/>
    <n v="430"/>
    <n v="1463424.4009529033"/>
    <n v="118285.78776560788"/>
    <n v="3.8140589569160999"/>
    <s v="Led Bulb Pack"/>
    <s v="Home &amp; Kitchen"/>
    <s v="Home &amp; Kitchen"/>
    <s v="Home &amp; Kitchen"/>
    <s v="Home &amp; Kitchen"/>
    <n v="76"/>
    <s v="Home &amp; Kitchen"/>
    <m/>
    <n v="2024"/>
    <x v="9"/>
    <n v="3"/>
    <n v="7"/>
    <s v="Weekday"/>
    <m/>
  </r>
  <r>
    <s v="WEB-8221"/>
    <d v="2023-12-14T00:00:00"/>
    <s v="Karan Bose"/>
    <s v="Pune"/>
    <s v="Fashion"/>
    <s v="Women'S Kurti"/>
    <n v="2"/>
    <n v="957.74"/>
    <s v="Net Banking"/>
    <s v="Pending"/>
    <n v="5"/>
    <n v="1915.48"/>
    <m/>
    <m/>
    <m/>
    <m/>
    <m/>
    <m/>
    <s v="Pending"/>
    <s v="No"/>
    <s v="Yes"/>
    <m/>
    <n v="595"/>
    <n v="444"/>
    <n v="1892867.2841657216"/>
    <n v="199432.98236095349"/>
    <n v="3.8949824970828471"/>
    <s v="Women'S Kurti"/>
    <s v="Fashion"/>
    <s v="Fashion"/>
    <s v="Fashion"/>
    <s v="Fashion"/>
    <n v="15"/>
    <s v="Fashion"/>
    <m/>
    <n v="2023"/>
    <x v="10"/>
    <n v="14"/>
    <n v="5"/>
    <s v="Weekday"/>
    <m/>
  </r>
  <r>
    <s v="WEB-8765"/>
    <d v="2024-02-24T00:00:00"/>
    <s v="Karan Chatterjee"/>
    <s v="Bengaluru"/>
    <s v="Books"/>
    <s v="Fiction Novel"/>
    <n v="2"/>
    <n v="623.54999999999995"/>
    <s v="Cash On Delivery"/>
    <s v="Delivered"/>
    <n v="5"/>
    <n v="1247.0999999999999"/>
    <m/>
    <m/>
    <m/>
    <m/>
    <m/>
    <m/>
    <s v="Completed"/>
    <s v="Yes"/>
    <s v="No"/>
    <m/>
    <n v="567"/>
    <n v="440"/>
    <n v="594714.6477588166"/>
    <n v="60882.938065984097"/>
    <n v="3.804733727810651"/>
    <s v="Fiction Novel"/>
    <s v="Books"/>
    <s v="Books"/>
    <s v="Books"/>
    <s v="Books"/>
    <n v="11"/>
    <s v="Books"/>
    <m/>
    <n v="2024"/>
    <x v="0"/>
    <n v="24"/>
    <n v="7"/>
    <s v="Weekday"/>
    <m/>
  </r>
  <r>
    <s v="WEB-8418"/>
    <d v="2025-01-20T00:00:00"/>
    <s v="Meera Kumar"/>
    <s v="Ahmedabad"/>
    <s v="Fashion"/>
    <s v="Women'S Kurti"/>
    <n v="1"/>
    <n v="851.6"/>
    <s v="Credit Card"/>
    <s v="Delivered"/>
    <n v="5"/>
    <n v="851.6"/>
    <m/>
    <m/>
    <m/>
    <m/>
    <m/>
    <m/>
    <s v="Completed"/>
    <s v="No"/>
    <s v="No"/>
    <m/>
    <n v="589"/>
    <n v="426"/>
    <n v="1892867.2841657216"/>
    <n v="199432.98236095349"/>
    <n v="3.8949824970828471"/>
    <s v="Women'S Kurti"/>
    <s v="Fashion"/>
    <s v="Fashion"/>
    <s v="Fashion"/>
    <s v="Fashion"/>
    <n v="15"/>
    <s v="Fashion"/>
    <m/>
    <n v="2025"/>
    <x v="5"/>
    <n v="20"/>
    <n v="2"/>
    <s v="Weekday"/>
    <m/>
  </r>
  <r>
    <s v="WEB-9287"/>
    <d v="2024-02-19T00:00:00"/>
    <s v="Aditya Pillai"/>
    <s v="Delhi"/>
    <s v="Books"/>
    <s v="Fiction Novel"/>
    <n v="1"/>
    <n v="300.95999999999998"/>
    <s v="Debit Card"/>
    <s v="Delivered"/>
    <n v="4"/>
    <n v="300.95999999999998"/>
    <m/>
    <m/>
    <m/>
    <m/>
    <m/>
    <m/>
    <s v="Completed"/>
    <s v="No"/>
    <s v="No"/>
    <m/>
    <n v="573"/>
    <n v="450"/>
    <n v="594714.6477588166"/>
    <n v="60882.938065984097"/>
    <n v="3.804733727810651"/>
    <s v="Fiction Novel"/>
    <s v="Books"/>
    <s v="Books"/>
    <s v="Books"/>
    <s v="Books"/>
    <n v="11"/>
    <s v="Books"/>
    <m/>
    <n v="2024"/>
    <x v="0"/>
    <n v="19"/>
    <n v="2"/>
    <s v="Weekday"/>
    <m/>
  </r>
  <r>
    <s v="WEB-5254"/>
    <d v="2023-12-21T00:00:00"/>
    <s v="Neha Singh"/>
    <s v="Mumbai"/>
    <s v="Books"/>
    <s v="Notebook Set"/>
    <n v="1"/>
    <n v="267.07"/>
    <s v="Debit Card"/>
    <s v="Pending"/>
    <n v="4"/>
    <n v="267.07"/>
    <m/>
    <m/>
    <m/>
    <m/>
    <m/>
    <m/>
    <s v="Pending"/>
    <s v="No"/>
    <s v="Yes"/>
    <m/>
    <n v="619"/>
    <n v="468"/>
    <n v="594714.6477588166"/>
    <n v="60882.938065984097"/>
    <n v="3.804733727810651"/>
    <s v="Notebook Set"/>
    <s v="Books"/>
    <s v="Books"/>
    <s v="Books"/>
    <s v="Books"/>
    <n v="20"/>
    <s v="Books"/>
    <m/>
    <n v="2023"/>
    <x v="10"/>
    <n v="21"/>
    <n v="5"/>
    <s v="Weekday"/>
    <m/>
  </r>
  <r>
    <s v="WEB-9598"/>
    <d v="2023-01-17T00:00:00"/>
    <s v="Arjun Joshi"/>
    <s v="Pune"/>
    <s v="Beauty"/>
    <s v="Hair Oil"/>
    <n v="1"/>
    <n v="275.73"/>
    <s v="Cash On Delivery"/>
    <s v="Delivered"/>
    <n v="5"/>
    <n v="275.73"/>
    <m/>
    <m/>
    <m/>
    <m/>
    <m/>
    <m/>
    <s v="Completed"/>
    <s v="No"/>
    <s v="No"/>
    <m/>
    <n v="595"/>
    <n v="444"/>
    <n v="1098537.4901531704"/>
    <n v="96724.388030634553"/>
    <n v="3.9001122334455669"/>
    <s v="Hair Oil"/>
    <s v="Beauty"/>
    <s v="Beauty"/>
    <s v="Beauty"/>
    <s v="Beauty"/>
    <n v="70"/>
    <s v="Beauty"/>
    <m/>
    <n v="2023"/>
    <x v="5"/>
    <n v="17"/>
    <n v="3"/>
    <s v="Weekday"/>
    <m/>
  </r>
  <r>
    <s v="WEB-8486"/>
    <d v="2023-02-10T00:00:00"/>
    <s v="Rohan Joshi"/>
    <s v="Chennai"/>
    <s v="Fashion"/>
    <s v="Men'S T-Shirt"/>
    <n v="1"/>
    <n v="426.54"/>
    <s v="Credit Card"/>
    <s v="Delivered"/>
    <n v="3"/>
    <n v="426.54"/>
    <m/>
    <m/>
    <m/>
    <m/>
    <m/>
    <m/>
    <s v="Completed"/>
    <s v="No"/>
    <s v="No"/>
    <m/>
    <n v="558"/>
    <n v="430"/>
    <n v="1892867.2841657216"/>
    <n v="199432.98236095349"/>
    <n v="3.8949824970828471"/>
    <s v="Men'S T-Shirt"/>
    <s v="Fashion"/>
    <s v="Fashion"/>
    <s v="Fashion"/>
    <s v="Fashion"/>
    <n v="55"/>
    <s v="Fashion"/>
    <m/>
    <n v="2023"/>
    <x v="0"/>
    <n v="10"/>
    <n v="6"/>
    <s v="Weekday"/>
    <m/>
  </r>
  <r>
    <s v="WEB-6077"/>
    <d v="2023-10-10T00:00:00"/>
    <s v="Vivaan Nair"/>
    <s v="Delhi"/>
    <s v="Books"/>
    <s v="Notebook Set"/>
    <n v="1"/>
    <n v="297.58999999999997"/>
    <s v="Net Banking"/>
    <s v="Cancelled"/>
    <n v="1"/>
    <n v="297.58999999999997"/>
    <m/>
    <m/>
    <m/>
    <m/>
    <m/>
    <m/>
    <s v="Lost Sale"/>
    <s v="No"/>
    <s v="Yes"/>
    <m/>
    <n v="573"/>
    <n v="450"/>
    <n v="594714.6477588166"/>
    <n v="60882.938065984097"/>
    <n v="3.804733727810651"/>
    <s v="Notebook Set"/>
    <s v="Books"/>
    <s v="Books"/>
    <s v="Books"/>
    <s v="Books"/>
    <n v="20"/>
    <s v="Books"/>
    <m/>
    <n v="2023"/>
    <x v="8"/>
    <n v="10"/>
    <n v="3"/>
    <s v="Weekday"/>
    <m/>
  </r>
  <r>
    <s v="WEB-7550"/>
    <d v="2023-02-18T00:00:00"/>
    <s v="Diya Nair"/>
    <s v="Kolkata"/>
    <s v="Electronics"/>
    <s v="Usb Cable"/>
    <n v="1"/>
    <n v="628.35"/>
    <s v="Credit Card"/>
    <s v="Delivered"/>
    <n v="5"/>
    <n v="628.35"/>
    <m/>
    <m/>
    <m/>
    <m/>
    <m/>
    <m/>
    <s v="Completed"/>
    <s v="No"/>
    <s v="No"/>
    <m/>
    <n v="590"/>
    <n v="451"/>
    <n v="2759712.3299794244"/>
    <n v="330643.50635802455"/>
    <n v="3.8641711229946525"/>
    <s v="Usb Cable"/>
    <s v="Electronics"/>
    <s v="Electronics"/>
    <s v="Electronics"/>
    <s v="Electronics"/>
    <n v="13"/>
    <s v="Electronics"/>
    <m/>
    <n v="2023"/>
    <x v="0"/>
    <n v="18"/>
    <n v="7"/>
    <s v="Weekday"/>
    <m/>
  </r>
  <r>
    <s v="WEB-5344"/>
    <d v="2024-07-09T00:00:00"/>
    <s v="Rohan Singh"/>
    <s v="Hyderabad"/>
    <s v="Beauty"/>
    <s v="Face Cream"/>
    <n v="3"/>
    <n v="309.86"/>
    <s v="Cash On Delivery"/>
    <s v="Delivered"/>
    <n v="2"/>
    <n v="929.58"/>
    <m/>
    <m/>
    <m/>
    <m/>
    <m/>
    <m/>
    <s v="Completed"/>
    <s v="No"/>
    <s v="No"/>
    <m/>
    <n v="559"/>
    <n v="408"/>
    <n v="1098537.4901531704"/>
    <n v="96724.388030634553"/>
    <n v="3.9001122334455669"/>
    <s v="Face Cream"/>
    <s v="Beauty"/>
    <s v="Beauty"/>
    <s v="Beauty"/>
    <s v="Beauty"/>
    <n v="80"/>
    <s v="Beauty"/>
    <m/>
    <n v="2024"/>
    <x v="2"/>
    <n v="9"/>
    <n v="3"/>
    <s v="Weekday"/>
    <m/>
  </r>
  <r>
    <s v="WEB-5530"/>
    <d v="2025-06-05T00:00:00"/>
    <s v="Diya Iyer"/>
    <s v="Ahmedabad"/>
    <s v="Beauty"/>
    <s v="Perfume 50Ml"/>
    <n v="1"/>
    <n v="880.9"/>
    <s v="Net Banking"/>
    <s v="Delivered"/>
    <n v="4"/>
    <n v="880.9"/>
    <m/>
    <m/>
    <m/>
    <m/>
    <m/>
    <m/>
    <s v="Completed"/>
    <s v="No"/>
    <s v="No"/>
    <m/>
    <n v="589"/>
    <n v="426"/>
    <n v="1098537.4901531704"/>
    <n v="96724.388030634553"/>
    <n v="3.9001122334455669"/>
    <s v="Perfume 50Ml"/>
    <s v="Beauty"/>
    <s v="Beauty"/>
    <s v="Beauty"/>
    <s v="Beauty"/>
    <n v="18"/>
    <s v="Beauty"/>
    <m/>
    <n v="2025"/>
    <x v="11"/>
    <n v="5"/>
    <n v="5"/>
    <s v="Weekday"/>
    <m/>
  </r>
  <r>
    <s v="WEB-7818"/>
    <d v="2023-02-24T00:00:00"/>
    <s v="Ishaan Bose"/>
    <s v="Hyderabad"/>
    <s v="Home &amp; Kitchen"/>
    <s v="Storage Box"/>
    <n v="1"/>
    <n v="451.72"/>
    <s v="Debit Card"/>
    <s v="Delivered"/>
    <n v="5"/>
    <n v="451.72"/>
    <m/>
    <m/>
    <m/>
    <m/>
    <m/>
    <m/>
    <s v="Completed"/>
    <s v="No"/>
    <s v="No"/>
    <m/>
    <n v="559"/>
    <n v="408"/>
    <n v="1463424.4009529033"/>
    <n v="118285.78776560788"/>
    <n v="3.8140589569160999"/>
    <s v="Storage Box"/>
    <s v="Home &amp; Kitchen"/>
    <s v="Home &amp; Kitchen"/>
    <s v="Home &amp; Kitchen"/>
    <s v="Home &amp; Kitchen"/>
    <n v="8"/>
    <s v="Home &amp; Kitchen"/>
    <m/>
    <n v="2023"/>
    <x v="0"/>
    <n v="24"/>
    <n v="6"/>
    <s v="Weekday"/>
    <m/>
  </r>
  <r>
    <s v="WEB-8198"/>
    <d v="2023-12-09T00:00:00"/>
    <s v="Riya Patel"/>
    <s v="Hyderabad"/>
    <s v="Books"/>
    <s v="Kids Story Book"/>
    <n v="1"/>
    <n v="605.35"/>
    <s v="Debit Card"/>
    <s v="Delivered"/>
    <n v="5"/>
    <n v="605.35"/>
    <m/>
    <m/>
    <m/>
    <m/>
    <m/>
    <m/>
    <s v="Completed"/>
    <s v="No"/>
    <s v="No"/>
    <m/>
    <n v="559"/>
    <n v="408"/>
    <n v="594714.6477588166"/>
    <n v="60882.938065984097"/>
    <n v="3.804733727810651"/>
    <s v="Kids Story Book"/>
    <s v="Books"/>
    <s v="Books"/>
    <s v="Books"/>
    <s v="Books"/>
    <n v="23"/>
    <s v="Books"/>
    <m/>
    <n v="2023"/>
    <x v="10"/>
    <n v="9"/>
    <n v="7"/>
    <s v="Weekday"/>
    <m/>
  </r>
  <r>
    <s v="WEB-7875"/>
    <d v="2023-10-13T00:00:00"/>
    <s v="Aarav Menon"/>
    <s v="Hyderabad"/>
    <s v="Books"/>
    <s v="Cookbook"/>
    <n v="2"/>
    <n v="324.42"/>
    <s v="Upi"/>
    <s v="Delivered"/>
    <n v="2"/>
    <n v="648.84"/>
    <m/>
    <m/>
    <m/>
    <m/>
    <m/>
    <m/>
    <s v="Completed"/>
    <s v="No"/>
    <s v="No"/>
    <m/>
    <n v="559"/>
    <n v="408"/>
    <n v="594714.6477588166"/>
    <n v="60882.938065984097"/>
    <n v="3.804733727810651"/>
    <s v="Cookbook"/>
    <s v="Books"/>
    <s v="Books"/>
    <s v="Books"/>
    <s v="Books"/>
    <n v="4"/>
    <s v="Books"/>
    <m/>
    <n v="2023"/>
    <x v="8"/>
    <n v="13"/>
    <n v="6"/>
    <s v="Weekday"/>
    <m/>
  </r>
  <r>
    <s v="WEB-5055"/>
    <d v="2024-01-24T00:00:00"/>
    <s v="Diya Nair"/>
    <s v="Delhi"/>
    <s v="Electronics"/>
    <s v="Smart Watch"/>
    <n v="1"/>
    <n v="710.3"/>
    <s v="Credit Card"/>
    <s v="Pending"/>
    <n v="4"/>
    <n v="710.3"/>
    <m/>
    <m/>
    <m/>
    <m/>
    <m/>
    <m/>
    <s v="Pending"/>
    <s v="No"/>
    <s v="Yes"/>
    <m/>
    <n v="573"/>
    <n v="450"/>
    <n v="2759712.3299794244"/>
    <n v="330643.50635802455"/>
    <n v="3.8641711229946525"/>
    <s v="Smart Watch"/>
    <s v="Electronics"/>
    <s v="Electronics"/>
    <s v="Electronics"/>
    <s v="Electronics"/>
    <n v="17"/>
    <s v="Electronics"/>
    <m/>
    <n v="2024"/>
    <x v="5"/>
    <n v="24"/>
    <n v="4"/>
    <s v="Weekday"/>
    <m/>
  </r>
  <r>
    <s v="WEB-7397"/>
    <d v="2023-02-13T00:00:00"/>
    <s v="Riya Gupta"/>
    <s v="Pune"/>
    <s v="Fashion"/>
    <s v="Women'S Kurti"/>
    <n v="2"/>
    <n v="1367.99"/>
    <s v="Cash On Delivery"/>
    <s v="Cancelled"/>
    <m/>
    <n v="2735.98"/>
    <m/>
    <m/>
    <m/>
    <m/>
    <m/>
    <m/>
    <s v="Lost Sale"/>
    <s v="No"/>
    <s v="Yes"/>
    <m/>
    <n v="595"/>
    <n v="444"/>
    <n v="1892867.2841657216"/>
    <n v="199432.98236095349"/>
    <n v="3.8949824970828471"/>
    <s v="Women'S Kurti"/>
    <s v="Fashion"/>
    <s v="Fashion"/>
    <s v="Fashion"/>
    <s v="Fashion"/>
    <n v="15"/>
    <s v="Fashion"/>
    <m/>
    <n v="2023"/>
    <x v="0"/>
    <n v="13"/>
    <n v="2"/>
    <s v="Weekday"/>
    <m/>
  </r>
  <r>
    <s v="WEB-8980"/>
    <d v="2023-01-14T00:00:00"/>
    <s v="Aarav Kumar"/>
    <s v="Hyderabad"/>
    <s v="Beauty"/>
    <s v="Face Cream"/>
    <n v="1"/>
    <n v="342.12"/>
    <s v="Cash On Delivery"/>
    <s v="Delivered"/>
    <n v="3"/>
    <n v="342.12"/>
    <m/>
    <m/>
    <m/>
    <m/>
    <m/>
    <m/>
    <s v="Completed"/>
    <s v="No"/>
    <s v="No"/>
    <m/>
    <n v="559"/>
    <n v="408"/>
    <n v="1098537.4901531704"/>
    <n v="96724.388030634553"/>
    <n v="3.9001122334455669"/>
    <s v="Face Cream"/>
    <s v="Beauty"/>
    <s v="Beauty"/>
    <s v="Beauty"/>
    <s v="Beauty"/>
    <n v="80"/>
    <s v="Beauty"/>
    <m/>
    <n v="2023"/>
    <x v="5"/>
    <n v="14"/>
    <n v="7"/>
    <s v="Weekday"/>
    <m/>
  </r>
  <r>
    <s v="WEB-6849"/>
    <d v="2023-06-02T00:00:00"/>
    <s v="Sanjay Rao"/>
    <s v="Mumbai"/>
    <s v="Books"/>
    <s v="Notebook Set"/>
    <n v="1"/>
    <n v="572.69000000000005"/>
    <s v="Upi"/>
    <s v="Cancelled"/>
    <n v="4"/>
    <n v="572.69000000000005"/>
    <m/>
    <m/>
    <m/>
    <m/>
    <m/>
    <m/>
    <s v="Lost Sale"/>
    <s v="No"/>
    <s v="Yes"/>
    <m/>
    <n v="619"/>
    <n v="468"/>
    <n v="594714.6477588166"/>
    <n v="60882.938065984097"/>
    <n v="3.804733727810651"/>
    <s v="Notebook Set"/>
    <s v="Books"/>
    <s v="Books"/>
    <s v="Books"/>
    <s v="Books"/>
    <n v="20"/>
    <s v="Books"/>
    <m/>
    <n v="2023"/>
    <x v="11"/>
    <n v="2"/>
    <n v="6"/>
    <s v="Weekday"/>
    <m/>
  </r>
  <r>
    <s v="WEB-7674"/>
    <d v="2023-10-18T00:00:00"/>
    <s v="Karan Singh"/>
    <s v="Bengaluru"/>
    <s v="Fashion"/>
    <s v="Denim Jeans"/>
    <n v="1"/>
    <n v="1345.98"/>
    <s v="Net Banking"/>
    <s v="Delivered"/>
    <n v="3"/>
    <n v="1345.98"/>
    <m/>
    <m/>
    <m/>
    <m/>
    <m/>
    <m/>
    <s v="Completed"/>
    <s v="Yes"/>
    <s v="No"/>
    <m/>
    <n v="567"/>
    <n v="440"/>
    <n v="1892867.2841657216"/>
    <n v="199432.98236095349"/>
    <n v="3.8949824970828471"/>
    <s v="Denim Jeans"/>
    <s v="Fashion"/>
    <s v="Fashion"/>
    <s v="Fashion"/>
    <s v="Fashion"/>
    <n v="6"/>
    <s v="Fashion"/>
    <m/>
    <n v="2023"/>
    <x v="8"/>
    <n v="18"/>
    <n v="4"/>
    <s v="Weekday"/>
    <m/>
  </r>
  <r>
    <s v="WEB-6847"/>
    <d v="2023-11-17T00:00:00"/>
    <s v="Tanya Patel"/>
    <s v="Ahmedabad"/>
    <s v="Books"/>
    <s v="Notebook Set"/>
    <n v="1"/>
    <n v="345.23"/>
    <s v="Net Banking"/>
    <s v="Pending"/>
    <n v="5"/>
    <n v="345.23"/>
    <m/>
    <m/>
    <m/>
    <m/>
    <m/>
    <m/>
    <s v="Pending"/>
    <s v="No"/>
    <s v="Yes"/>
    <m/>
    <n v="589"/>
    <n v="426"/>
    <n v="594714.6477588166"/>
    <n v="60882.938065984097"/>
    <n v="3.804733727810651"/>
    <s v="Notebook Set"/>
    <s v="Books"/>
    <s v="Books"/>
    <s v="Books"/>
    <s v="Books"/>
    <n v="20"/>
    <s v="Books"/>
    <m/>
    <n v="2023"/>
    <x v="3"/>
    <n v="17"/>
    <n v="6"/>
    <s v="Weekday"/>
    <m/>
  </r>
  <r>
    <s v="WEB-5092"/>
    <d v="2024-02-15T00:00:00"/>
    <s v="Neha Joshi"/>
    <s v="Bengaluru"/>
    <s v="Home &amp; Kitchen"/>
    <s v="Table Lamp"/>
    <n v="1"/>
    <n v="692.83"/>
    <s v="Cash On Delivery"/>
    <s v="Delivered"/>
    <n v="5"/>
    <n v="692.83"/>
    <m/>
    <m/>
    <m/>
    <m/>
    <m/>
    <m/>
    <s v="Completed"/>
    <s v="No"/>
    <s v="No"/>
    <m/>
    <n v="567"/>
    <n v="440"/>
    <n v="1463424.4009529033"/>
    <n v="118285.78776560788"/>
    <n v="3.8140589569160999"/>
    <s v="Table Lamp"/>
    <s v="Home &amp; Kitchen"/>
    <s v="Home &amp; Kitchen"/>
    <s v="Home &amp; Kitchen"/>
    <s v="Home &amp; Kitchen"/>
    <n v="32"/>
    <s v="Home &amp; Kitchen"/>
    <m/>
    <n v="2024"/>
    <x v="0"/>
    <n v="15"/>
    <n v="5"/>
    <s v="Weekday"/>
    <m/>
  </r>
  <r>
    <s v="WEB-8228"/>
    <d v="2024-09-28T00:00:00"/>
    <s v="Aarav Kapoor"/>
    <s v="Hyderabad"/>
    <s v="Books"/>
    <s v="Self-Help Book"/>
    <n v="1"/>
    <n v="150.07"/>
    <s v="Net Banking"/>
    <s v="Delivered"/>
    <n v="4"/>
    <n v="150.07"/>
    <m/>
    <m/>
    <m/>
    <m/>
    <m/>
    <m/>
    <s v="Completed"/>
    <s v="No"/>
    <s v="No"/>
    <m/>
    <n v="559"/>
    <n v="408"/>
    <n v="594714.6477588166"/>
    <n v="60882.938065984097"/>
    <n v="3.804733727810651"/>
    <s v="Self-Help Book"/>
    <s v="Books"/>
    <s v="Books"/>
    <s v="Books"/>
    <s v="Books"/>
    <n v="19"/>
    <s v="Books"/>
    <m/>
    <n v="2024"/>
    <x v="1"/>
    <n v="28"/>
    <n v="7"/>
    <s v="Weekday"/>
    <m/>
  </r>
  <r>
    <s v="WEB-6062"/>
    <d v="2024-02-19T00:00:00"/>
    <s v="Neha Das"/>
    <s v="Pune"/>
    <s v="Beauty"/>
    <s v="Face Cream"/>
    <n v="1"/>
    <n v="1382.84"/>
    <s v="Net Banking"/>
    <s v="Pending"/>
    <n v="4"/>
    <n v="1382.84"/>
    <m/>
    <m/>
    <m/>
    <m/>
    <m/>
    <m/>
    <s v="Pending"/>
    <s v="No"/>
    <s v="Yes"/>
    <m/>
    <n v="595"/>
    <n v="444"/>
    <n v="1098537.4901531704"/>
    <n v="96724.388030634553"/>
    <n v="3.9001122334455669"/>
    <s v="Face Cream"/>
    <s v="Beauty"/>
    <s v="Beauty"/>
    <s v="Beauty"/>
    <s v="Beauty"/>
    <n v="80"/>
    <s v="Beauty"/>
    <m/>
    <n v="2024"/>
    <x v="0"/>
    <n v="19"/>
    <n v="2"/>
    <s v="Weekday"/>
    <m/>
  </r>
  <r>
    <s v="WEB-6234"/>
    <d v="2024-03-03T00:00:00"/>
    <s v="Vikram Patel"/>
    <s v="Pune"/>
    <s v="Electronics"/>
    <s v="Usb Cable"/>
    <n v="1"/>
    <n v="629.41"/>
    <s v="Net Banking"/>
    <s v="Delivered"/>
    <n v="5"/>
    <n v="629.41"/>
    <m/>
    <m/>
    <m/>
    <m/>
    <m/>
    <m/>
    <s v="Completed"/>
    <s v="No"/>
    <s v="No"/>
    <m/>
    <n v="595"/>
    <n v="444"/>
    <n v="2759712.3299794244"/>
    <n v="330643.50635802455"/>
    <n v="3.8641711229946525"/>
    <s v="Usb Cable"/>
    <s v="Electronics"/>
    <s v="Electronics"/>
    <s v="Electronics"/>
    <s v="Electronics"/>
    <n v="13"/>
    <s v="Electronics"/>
    <m/>
    <n v="2024"/>
    <x v="4"/>
    <n v="3"/>
    <n v="1"/>
    <s v="Weekday"/>
    <m/>
  </r>
  <r>
    <s v="WEB-9441"/>
    <d v="2024-04-09T00:00:00"/>
    <s v="Rahul Nair"/>
    <s v="Pune"/>
    <s v="Electronics"/>
    <s v="Bluetooth Speaker"/>
    <n v="1"/>
    <n v="1792.16"/>
    <s v="Cash On Delivery"/>
    <s v="Cancelled"/>
    <n v="4"/>
    <n v="1792.16"/>
    <m/>
    <m/>
    <m/>
    <m/>
    <m/>
    <m/>
    <s v="Lost Sale"/>
    <s v="No"/>
    <s v="Yes"/>
    <m/>
    <n v="595"/>
    <n v="444"/>
    <n v="2759712.3299794244"/>
    <n v="330643.50635802455"/>
    <n v="3.8641711229946525"/>
    <s v="Bluetooth Speaker"/>
    <s v="Electronics"/>
    <s v="Electronics"/>
    <s v="Electronics"/>
    <s v="Electronics"/>
    <n v="48"/>
    <s v="Electronics"/>
    <m/>
    <n v="2024"/>
    <x v="7"/>
    <n v="9"/>
    <n v="3"/>
    <s v="Weekday"/>
    <m/>
  </r>
  <r>
    <s v="WEB-7600"/>
    <d v="2023-11-03T00:00:00"/>
    <s v="Neha Malhotra"/>
    <s v="Hyderabad"/>
    <s v="Fashion"/>
    <s v="Running Shoes"/>
    <n v="1"/>
    <n v="887.42"/>
    <s v="Net Banking"/>
    <s v="Delivered"/>
    <n v="5"/>
    <n v="887.42"/>
    <m/>
    <m/>
    <m/>
    <m/>
    <m/>
    <m/>
    <s v="Completed"/>
    <s v="No"/>
    <s v="No"/>
    <m/>
    <n v="559"/>
    <n v="408"/>
    <n v="1892867.2841657216"/>
    <n v="199432.98236095349"/>
    <n v="3.8949824970828471"/>
    <s v="Running Shoes"/>
    <s v="Fashion"/>
    <s v="Fashion"/>
    <s v="Fashion"/>
    <s v="Fashion"/>
    <n v="45"/>
    <s v="Fashion"/>
    <m/>
    <n v="2023"/>
    <x v="3"/>
    <n v="3"/>
    <n v="6"/>
    <s v="Weekday"/>
    <m/>
  </r>
  <r>
    <s v="WEB-9362"/>
    <d v="2025-04-18T00:00:00"/>
    <s v="Kavya Das"/>
    <s v="Pune"/>
    <s v="Books"/>
    <s v="Notebook Set"/>
    <n v="2"/>
    <n v="345.18"/>
    <s v="Unknown"/>
    <s v="Pending"/>
    <n v="4"/>
    <n v="690.36"/>
    <m/>
    <m/>
    <m/>
    <m/>
    <m/>
    <m/>
    <s v="Pending"/>
    <s v="No"/>
    <s v="Yes"/>
    <m/>
    <n v="595"/>
    <n v="444"/>
    <n v="594714.6477588166"/>
    <n v="60882.938065984097"/>
    <n v="3.804733727810651"/>
    <s v="Notebook Set"/>
    <s v="Books"/>
    <s v="Books"/>
    <s v="Books"/>
    <s v="Books"/>
    <n v="20"/>
    <s v="Books"/>
    <m/>
    <n v="2025"/>
    <x v="7"/>
    <n v="18"/>
    <n v="6"/>
    <s v="Weekday"/>
    <m/>
  </r>
  <r>
    <s v="WEB-8809"/>
    <d v="2025-03-26T00:00:00"/>
    <s v="Arjun Malhotra"/>
    <s v="Pune"/>
    <s v="Electronics"/>
    <s v="Wireless Earbuds"/>
    <n v="2"/>
    <n v="2651.11"/>
    <s v="Credit Card"/>
    <s v="Delivered"/>
    <n v="4"/>
    <n v="5302.22"/>
    <m/>
    <m/>
    <m/>
    <m/>
    <m/>
    <m/>
    <s v="Completed"/>
    <s v="Yes"/>
    <s v="No"/>
    <m/>
    <n v="595"/>
    <n v="444"/>
    <n v="2759712.3299794244"/>
    <n v="330643.50635802455"/>
    <n v="3.8641711229946525"/>
    <s v="Wireless Earbuds"/>
    <s v="Electronics"/>
    <s v="Electronics"/>
    <s v="Electronics"/>
    <s v="Electronics"/>
    <n v="12"/>
    <s v="Electronics"/>
    <m/>
    <n v="2025"/>
    <x v="4"/>
    <n v="26"/>
    <n v="4"/>
    <s v="Weekday"/>
    <m/>
  </r>
  <r>
    <s v="WEB-8747"/>
    <d v="2025-05-08T00:00:00"/>
    <s v="Vivaan Malhotra"/>
    <s v="Pune"/>
    <s v="Books"/>
    <s v="Kids Story Book"/>
    <n v="1"/>
    <n v="659.23"/>
    <s v="Debit Card"/>
    <s v="Cancelled"/>
    <n v="5"/>
    <n v="659.23"/>
    <m/>
    <m/>
    <m/>
    <m/>
    <m/>
    <m/>
    <s v="Lost Sale"/>
    <s v="No"/>
    <s v="Yes"/>
    <m/>
    <n v="595"/>
    <n v="444"/>
    <n v="594714.6477588166"/>
    <n v="60882.938065984097"/>
    <n v="3.804733727810651"/>
    <s v="Kids Story Book"/>
    <s v="Books"/>
    <s v="Books"/>
    <s v="Books"/>
    <s v="Books"/>
    <n v="23"/>
    <s v="Books"/>
    <m/>
    <n v="2025"/>
    <x v="6"/>
    <n v="8"/>
    <n v="5"/>
    <s v="Weekday"/>
    <m/>
  </r>
  <r>
    <s v="WEB-9447"/>
    <d v="2025-05-03T00:00:00"/>
    <s v="Kavya Menon"/>
    <s v="Hyderabad"/>
    <s v="Home &amp; Kitchen"/>
    <s v="Table Lamp"/>
    <n v="1"/>
    <n v="1057.6600000000001"/>
    <s v="Credit Card"/>
    <s v="Delivered"/>
    <n v="4"/>
    <n v="1057.6600000000001"/>
    <m/>
    <m/>
    <m/>
    <m/>
    <m/>
    <m/>
    <s v="Completed"/>
    <s v="Yes"/>
    <s v="No"/>
    <m/>
    <n v="559"/>
    <n v="408"/>
    <n v="1463424.4009529033"/>
    <n v="118285.78776560788"/>
    <n v="3.8140589569160999"/>
    <s v="Table Lamp"/>
    <s v="Home &amp; Kitchen"/>
    <s v="Home &amp; Kitchen"/>
    <s v="Home &amp; Kitchen"/>
    <s v="Home &amp; Kitchen"/>
    <n v="32"/>
    <s v="Home &amp; Kitchen"/>
    <m/>
    <n v="2025"/>
    <x v="6"/>
    <n v="3"/>
    <n v="7"/>
    <s v="Weekday"/>
    <m/>
  </r>
  <r>
    <s v="WEB-5230"/>
    <d v="2024-10-04T00:00:00"/>
    <s v="Vivaan Verma"/>
    <s v="Kolkata"/>
    <s v="Home &amp; Kitchen"/>
    <s v="Storage Box"/>
    <n v="1"/>
    <n v="878.22"/>
    <s v="Upi"/>
    <s v="Delivered"/>
    <m/>
    <n v="878.22"/>
    <m/>
    <m/>
    <m/>
    <m/>
    <m/>
    <m/>
    <s v="Completed"/>
    <s v="No"/>
    <s v="No"/>
    <m/>
    <n v="590"/>
    <n v="451"/>
    <n v="1463424.4009529033"/>
    <n v="118285.78776560788"/>
    <n v="3.8140589569160999"/>
    <s v="Storage Box"/>
    <s v="Home &amp; Kitchen"/>
    <s v="Home &amp; Kitchen"/>
    <s v="Home &amp; Kitchen"/>
    <s v="Home &amp; Kitchen"/>
    <n v="8"/>
    <s v="Home &amp; Kitchen"/>
    <m/>
    <n v="2024"/>
    <x v="8"/>
    <n v="4"/>
    <n v="6"/>
    <s v="Weekday"/>
    <m/>
  </r>
  <r>
    <s v="WEB-9556"/>
    <d v="2023-12-16T00:00:00"/>
    <s v="Sanjay Reddy"/>
    <s v="Delhi"/>
    <s v="Electronics"/>
    <s v="Smart Watch"/>
    <n v="1"/>
    <n v="1524.44"/>
    <s v="Debit Card"/>
    <s v="Delivered"/>
    <n v="5"/>
    <n v="1524.44"/>
    <m/>
    <m/>
    <m/>
    <m/>
    <m/>
    <m/>
    <s v="Completed"/>
    <s v="Yes"/>
    <s v="No"/>
    <m/>
    <n v="573"/>
    <n v="450"/>
    <n v="2759712.3299794244"/>
    <n v="330643.50635802455"/>
    <n v="3.8641711229946525"/>
    <s v="Smart Watch"/>
    <s v="Electronics"/>
    <s v="Electronics"/>
    <s v="Electronics"/>
    <s v="Electronics"/>
    <n v="17"/>
    <s v="Electronics"/>
    <m/>
    <n v="2023"/>
    <x v="10"/>
    <n v="16"/>
    <n v="7"/>
    <s v="Weekday"/>
    <m/>
  </r>
  <r>
    <s v="WEB-9685"/>
    <d v="2024-04-19T00:00:00"/>
    <s v="Kavya Chatterjee"/>
    <s v="Bengaluru"/>
    <s v="Beauty"/>
    <s v="Hair Oil"/>
    <n v="1"/>
    <n v="751.46"/>
    <s v="Net Banking"/>
    <s v="Delivered"/>
    <m/>
    <n v="751.46"/>
    <m/>
    <m/>
    <m/>
    <m/>
    <m/>
    <m/>
    <s v="Completed"/>
    <s v="No"/>
    <s v="No"/>
    <m/>
    <n v="567"/>
    <n v="440"/>
    <n v="1098537.4901531704"/>
    <n v="96724.388030634553"/>
    <n v="3.9001122334455669"/>
    <s v="Hair Oil"/>
    <s v="Beauty"/>
    <s v="Beauty"/>
    <s v="Beauty"/>
    <s v="Beauty"/>
    <n v="70"/>
    <s v="Beauty"/>
    <m/>
    <n v="2024"/>
    <x v="7"/>
    <n v="19"/>
    <n v="6"/>
    <s v="Weekday"/>
    <m/>
  </r>
  <r>
    <s v="WEB-9627"/>
    <d v="2023-02-14T00:00:00"/>
    <s v="Rahul Malhotra"/>
    <s v="Kolkata"/>
    <s v="Electronics"/>
    <s v="Smart Watch"/>
    <n v="2"/>
    <n v="2247.29"/>
    <s v="Net Banking"/>
    <s v="Delivered"/>
    <n v="5"/>
    <n v="4494.58"/>
    <m/>
    <m/>
    <m/>
    <m/>
    <m/>
    <m/>
    <s v="Completed"/>
    <s v="Yes"/>
    <s v="No"/>
    <m/>
    <n v="590"/>
    <n v="451"/>
    <n v="2759712.3299794244"/>
    <n v="330643.50635802455"/>
    <n v="3.8641711229946525"/>
    <s v="Smart Watch"/>
    <s v="Electronics"/>
    <s v="Electronics"/>
    <s v="Electronics"/>
    <s v="Electronics"/>
    <n v="17"/>
    <s v="Electronics"/>
    <m/>
    <n v="2023"/>
    <x v="0"/>
    <n v="14"/>
    <n v="3"/>
    <s v="Weekday"/>
    <m/>
  </r>
  <r>
    <s v="WEB-6047"/>
    <d v="2023-06-10T00:00:00"/>
    <s v="Kavya Joshi"/>
    <s v="Pune"/>
    <s v="Electronics"/>
    <s v="Wireless Earbuds"/>
    <n v="1"/>
    <n v="1751.23"/>
    <s v="Debit Card"/>
    <s v="Delivered"/>
    <n v="4"/>
    <n v="1751.23"/>
    <m/>
    <m/>
    <m/>
    <m/>
    <m/>
    <m/>
    <s v="Completed"/>
    <s v="Yes"/>
    <s v="No"/>
    <m/>
    <n v="595"/>
    <n v="444"/>
    <n v="2759712.3299794244"/>
    <n v="330643.50635802455"/>
    <n v="3.8641711229946525"/>
    <s v="Wireless Earbuds"/>
    <s v="Electronics"/>
    <s v="Electronics"/>
    <s v="Electronics"/>
    <s v="Electronics"/>
    <n v="12"/>
    <s v="Electronics"/>
    <m/>
    <n v="2023"/>
    <x v="11"/>
    <n v="10"/>
    <n v="7"/>
    <s v="Weekday"/>
    <m/>
  </r>
  <r>
    <s v="WEB-6006"/>
    <d v="2023-02-13T00:00:00"/>
    <s v="Rohan Malhotra"/>
    <s v="Chennai"/>
    <s v="Fashion"/>
    <s v="Running Shoes"/>
    <n v="2"/>
    <n v="1733.36"/>
    <s v="Cash On Delivery"/>
    <s v="Delivered"/>
    <n v="5"/>
    <n v="3466.72"/>
    <m/>
    <m/>
    <m/>
    <m/>
    <m/>
    <m/>
    <s v="Completed"/>
    <s v="Yes"/>
    <s v="No"/>
    <m/>
    <n v="558"/>
    <n v="430"/>
    <n v="1892867.2841657216"/>
    <n v="199432.98236095349"/>
    <n v="3.8949824970828471"/>
    <s v="Running Shoes"/>
    <s v="Fashion"/>
    <s v="Fashion"/>
    <s v="Fashion"/>
    <s v="Fashion"/>
    <n v="45"/>
    <s v="Fashion"/>
    <m/>
    <n v="2023"/>
    <x v="0"/>
    <n v="13"/>
    <n v="2"/>
    <s v="Weekday"/>
    <m/>
  </r>
  <r>
    <s v="WEB-8258"/>
    <d v="2024-08-26T00:00:00"/>
    <s v="Ishaan Menon"/>
    <s v="Chennai"/>
    <s v="Beauty"/>
    <s v="Perfume 50Ml"/>
    <n v="1"/>
    <n v="1060.54"/>
    <s v="Net Banking"/>
    <s v="Delivered"/>
    <n v="3"/>
    <n v="1060.54"/>
    <m/>
    <m/>
    <m/>
    <m/>
    <m/>
    <m/>
    <s v="Completed"/>
    <s v="Yes"/>
    <s v="No"/>
    <m/>
    <n v="558"/>
    <n v="430"/>
    <n v="1098537.4901531704"/>
    <n v="96724.388030634553"/>
    <n v="3.9001122334455669"/>
    <s v="Perfume 50Ml"/>
    <s v="Beauty"/>
    <s v="Beauty"/>
    <s v="Beauty"/>
    <s v="Beauty"/>
    <n v="18"/>
    <s v="Beauty"/>
    <m/>
    <n v="2024"/>
    <x v="9"/>
    <n v="26"/>
    <n v="2"/>
    <s v="Weekday"/>
    <m/>
  </r>
  <r>
    <s v="WEB-5548"/>
    <d v="2024-10-31T00:00:00"/>
    <s v="Pooja Singh"/>
    <s v="Delhi"/>
    <s v="Fashion"/>
    <s v="Men'S T-Shirt"/>
    <n v="1"/>
    <n v="1804.07"/>
    <s v="Debit Card"/>
    <s v="Delivered"/>
    <n v="3"/>
    <n v="1804.07"/>
    <m/>
    <m/>
    <m/>
    <m/>
    <m/>
    <m/>
    <s v="Completed"/>
    <s v="Yes"/>
    <s v="No"/>
    <m/>
    <n v="573"/>
    <n v="450"/>
    <n v="1892867.2841657216"/>
    <n v="199432.98236095349"/>
    <n v="3.8949824970828471"/>
    <s v="Men'S T-Shirt"/>
    <s v="Fashion"/>
    <s v="Fashion"/>
    <s v="Fashion"/>
    <s v="Fashion"/>
    <n v="55"/>
    <s v="Fashion"/>
    <m/>
    <n v="2024"/>
    <x v="8"/>
    <n v="31"/>
    <n v="5"/>
    <s v="Weekday"/>
    <m/>
  </r>
  <r>
    <s v="WEB-8163"/>
    <d v="2025-05-29T00:00:00"/>
    <s v="Meera Rao"/>
    <s v="Chennai"/>
    <s v="Books"/>
    <s v="Fiction Novel"/>
    <n v="2"/>
    <n v="379.61"/>
    <s v="Cash On Delivery"/>
    <s v="Delivered"/>
    <n v="4"/>
    <n v="759.22"/>
    <m/>
    <m/>
    <m/>
    <m/>
    <m/>
    <m/>
    <s v="Completed"/>
    <s v="No"/>
    <s v="No"/>
    <m/>
    <n v="558"/>
    <n v="430"/>
    <n v="594714.6477588166"/>
    <n v="60882.938065984097"/>
    <n v="3.804733727810651"/>
    <s v="Fiction Novel"/>
    <s v="Books"/>
    <s v="Books"/>
    <s v="Books"/>
    <s v="Books"/>
    <n v="11"/>
    <s v="Books"/>
    <m/>
    <n v="2025"/>
    <x v="6"/>
    <n v="29"/>
    <n v="5"/>
    <s v="Weekday"/>
    <m/>
  </r>
  <r>
    <s v="WEB-5851"/>
    <d v="2023-10-08T00:00:00"/>
    <s v="Rahul Malhotra"/>
    <s v="Delhi"/>
    <s v="Fashion"/>
    <s v="Sunglasses"/>
    <n v="1"/>
    <n v="1663.7"/>
    <s v="Credit Card"/>
    <s v="Delivered"/>
    <n v="4"/>
    <n v="1663.7"/>
    <m/>
    <m/>
    <m/>
    <m/>
    <m/>
    <m/>
    <s v="Completed"/>
    <s v="Yes"/>
    <s v="No"/>
    <m/>
    <n v="573"/>
    <n v="450"/>
    <n v="1892867.2841657216"/>
    <n v="199432.98236095349"/>
    <n v="3.8949824970828471"/>
    <s v="Sunglasses"/>
    <s v="Fashion"/>
    <s v="Fashion"/>
    <s v="Fashion"/>
    <s v="Fashion"/>
    <n v="53"/>
    <s v="Fashion"/>
    <m/>
    <n v="2023"/>
    <x v="8"/>
    <n v="8"/>
    <n v="1"/>
    <s v="Weekday"/>
    <m/>
  </r>
  <r>
    <s v="WEB-5449"/>
    <d v="2024-07-26T00:00:00"/>
    <s v="Karan Bose"/>
    <s v="Kolkata"/>
    <s v="Home &amp; Kitchen"/>
    <s v="Storage Box"/>
    <n v="1"/>
    <n v="1658.61"/>
    <s v="Cash On Delivery"/>
    <s v="Delivered"/>
    <n v="3"/>
    <n v="1658.61"/>
    <m/>
    <m/>
    <m/>
    <m/>
    <m/>
    <m/>
    <s v="Completed"/>
    <s v="Yes"/>
    <s v="No"/>
    <m/>
    <n v="590"/>
    <n v="451"/>
    <n v="1463424.4009529033"/>
    <n v="118285.78776560788"/>
    <n v="3.8140589569160999"/>
    <s v="Storage Box"/>
    <s v="Home &amp; Kitchen"/>
    <s v="Home &amp; Kitchen"/>
    <s v="Home &amp; Kitchen"/>
    <s v="Home &amp; Kitchen"/>
    <n v="8"/>
    <s v="Home &amp; Kitchen"/>
    <m/>
    <n v="2024"/>
    <x v="2"/>
    <n v="26"/>
    <n v="6"/>
    <s v="Weekday"/>
    <m/>
  </r>
  <r>
    <s v="WEB-7114"/>
    <d v="2024-05-06T00:00:00"/>
    <s v="Rahul Bose"/>
    <s v="Kolkata"/>
    <s v="Books"/>
    <s v="Kids Story Book"/>
    <n v="1"/>
    <n v="623.75"/>
    <s v="Upi"/>
    <s v="Delivered"/>
    <n v="5"/>
    <n v="623.75"/>
    <m/>
    <m/>
    <m/>
    <m/>
    <m/>
    <m/>
    <s v="Completed"/>
    <s v="No"/>
    <s v="No"/>
    <m/>
    <n v="590"/>
    <n v="451"/>
    <n v="594714.6477588166"/>
    <n v="60882.938065984097"/>
    <n v="3.804733727810651"/>
    <s v="Kids Story Book"/>
    <s v="Books"/>
    <s v="Books"/>
    <s v="Books"/>
    <s v="Books"/>
    <n v="23"/>
    <s v="Books"/>
    <m/>
    <n v="2024"/>
    <x v="6"/>
    <n v="6"/>
    <n v="2"/>
    <s v="Weekday"/>
    <m/>
  </r>
  <r>
    <s v="WEB-8203"/>
    <d v="2024-10-21T00:00:00"/>
    <s v="Meera Singh"/>
    <s v="Kolkata"/>
    <s v="Beauty"/>
    <s v="Lipstick"/>
    <n v="1"/>
    <n v="573.63"/>
    <s v="Upi"/>
    <s v="Delivered"/>
    <n v="3"/>
    <n v="573.63"/>
    <m/>
    <m/>
    <m/>
    <m/>
    <m/>
    <m/>
    <s v="Completed"/>
    <s v="No"/>
    <s v="No"/>
    <m/>
    <n v="590"/>
    <n v="451"/>
    <n v="1098537.4901531704"/>
    <n v="96724.388030634553"/>
    <n v="3.9001122334455669"/>
    <s v="Lipstick"/>
    <s v="Beauty"/>
    <s v="Beauty"/>
    <s v="Beauty"/>
    <s v="Beauty"/>
    <n v="10"/>
    <s v="Beauty"/>
    <m/>
    <n v="2024"/>
    <x v="8"/>
    <n v="21"/>
    <n v="2"/>
    <s v="Weekday"/>
    <m/>
  </r>
  <r>
    <s v="WEB-8057"/>
    <d v="2023-12-25T00:00:00"/>
    <s v="Saanvi Mehta"/>
    <s v="Pune"/>
    <s v="Beauty"/>
    <s v="Face Cream"/>
    <n v="1"/>
    <n v="290.37"/>
    <s v="Cash On Delivery"/>
    <s v="Delivered"/>
    <n v="4"/>
    <n v="290.37"/>
    <m/>
    <m/>
    <m/>
    <m/>
    <m/>
    <m/>
    <s v="Completed"/>
    <s v="No"/>
    <s v="No"/>
    <m/>
    <n v="595"/>
    <n v="444"/>
    <n v="1098537.4901531704"/>
    <n v="96724.388030634553"/>
    <n v="3.9001122334455669"/>
    <s v="Face Cream"/>
    <s v="Beauty"/>
    <s v="Beauty"/>
    <s v="Beauty"/>
    <s v="Beauty"/>
    <n v="80"/>
    <s v="Beauty"/>
    <m/>
    <n v="2023"/>
    <x v="10"/>
    <n v="25"/>
    <n v="2"/>
    <s v="Weekday"/>
    <m/>
  </r>
  <r>
    <s v="WEB-7501"/>
    <d v="2023-10-15T00:00:00"/>
    <s v="Rahul Rao"/>
    <s v="Mumbai"/>
    <s v="Electronics"/>
    <s v="Bluetooth Speaker"/>
    <n v="1"/>
    <n v="1927.5"/>
    <s v="Debit Card"/>
    <s v="Delivered"/>
    <n v="5"/>
    <n v="1927.5"/>
    <m/>
    <m/>
    <m/>
    <m/>
    <m/>
    <m/>
    <s v="Completed"/>
    <s v="Yes"/>
    <s v="No"/>
    <m/>
    <n v="619"/>
    <n v="468"/>
    <n v="2759712.3299794244"/>
    <n v="330643.50635802455"/>
    <n v="3.8641711229946525"/>
    <s v="Bluetooth Speaker"/>
    <s v="Electronics"/>
    <s v="Electronics"/>
    <s v="Electronics"/>
    <s v="Electronics"/>
    <n v="48"/>
    <s v="Electronics"/>
    <m/>
    <n v="2023"/>
    <x v="8"/>
    <n v="15"/>
    <n v="1"/>
    <s v="Weekday"/>
    <m/>
  </r>
  <r>
    <s v="WEB-6354"/>
    <d v="2023-11-05T00:00:00"/>
    <s v="Aditya Sharma"/>
    <s v="Ahmedabad"/>
    <s v="Fashion"/>
    <s v="Women'S Kurti"/>
    <n v="1"/>
    <n v="2261.37"/>
    <s v="Net Banking"/>
    <s v="Delivered"/>
    <n v="5"/>
    <n v="2261.37"/>
    <m/>
    <m/>
    <m/>
    <m/>
    <m/>
    <m/>
    <s v="Completed"/>
    <s v="Yes"/>
    <s v="No"/>
    <m/>
    <n v="589"/>
    <n v="426"/>
    <n v="1892867.2841657216"/>
    <n v="199432.98236095349"/>
    <n v="3.8949824970828471"/>
    <s v="Women'S Kurti"/>
    <s v="Fashion"/>
    <s v="Fashion"/>
    <s v="Fashion"/>
    <s v="Fashion"/>
    <n v="15"/>
    <s v="Fashion"/>
    <m/>
    <n v="2023"/>
    <x v="3"/>
    <n v="5"/>
    <n v="1"/>
    <s v="Weekday"/>
    <m/>
  </r>
  <r>
    <s v="WEB-5859"/>
    <d v="2025-03-19T00:00:00"/>
    <s v="Meera Singh"/>
    <s v="Mumbai"/>
    <s v="Books"/>
    <s v="Notebook Set"/>
    <n v="1"/>
    <n v="713.47"/>
    <s v="Debit Card"/>
    <s v="Delivered"/>
    <n v="1"/>
    <n v="713.47"/>
    <m/>
    <m/>
    <m/>
    <m/>
    <m/>
    <m/>
    <s v="Completed"/>
    <s v="No"/>
    <s v="No"/>
    <m/>
    <n v="619"/>
    <n v="468"/>
    <n v="594714.6477588166"/>
    <n v="60882.938065984097"/>
    <n v="3.804733727810651"/>
    <s v="Notebook Set"/>
    <s v="Books"/>
    <s v="Books"/>
    <s v="Books"/>
    <s v="Books"/>
    <n v="20"/>
    <s v="Books"/>
    <m/>
    <n v="2025"/>
    <x v="4"/>
    <n v="19"/>
    <n v="4"/>
    <s v="Weekday"/>
    <m/>
  </r>
  <r>
    <s v="WEB-5330"/>
    <d v="2023-04-09T00:00:00"/>
    <s v="Tanya Kumar"/>
    <s v="Hyderabad"/>
    <s v="Beauty"/>
    <s v="Hair Oil"/>
    <n v="1"/>
    <n v="1054.1300000000001"/>
    <s v="Cash On Delivery"/>
    <s v="Delivered"/>
    <n v="4"/>
    <n v="1054.1300000000001"/>
    <m/>
    <m/>
    <m/>
    <m/>
    <m/>
    <m/>
    <s v="Completed"/>
    <s v="Yes"/>
    <s v="No"/>
    <m/>
    <n v="559"/>
    <n v="408"/>
    <n v="1098537.4901531704"/>
    <n v="96724.388030634553"/>
    <n v="3.9001122334455669"/>
    <s v="Hair Oil"/>
    <s v="Beauty"/>
    <s v="Beauty"/>
    <s v="Beauty"/>
    <s v="Beauty"/>
    <n v="70"/>
    <s v="Beauty"/>
    <m/>
    <n v="2023"/>
    <x v="7"/>
    <n v="9"/>
    <n v="1"/>
    <s v="Weekday"/>
    <m/>
  </r>
  <r>
    <s v="WEB-5739"/>
    <d v="2025-03-17T00:00:00"/>
    <s v="Riya Rao"/>
    <s v="Bengaluru"/>
    <s v="Home &amp; Kitchen"/>
    <s v="Storage Box"/>
    <n v="2"/>
    <n v="462.94"/>
    <s v="Cash On Delivery"/>
    <s v="Delivered"/>
    <n v="5"/>
    <n v="925.88"/>
    <m/>
    <m/>
    <m/>
    <m/>
    <m/>
    <m/>
    <s v="Completed"/>
    <s v="No"/>
    <s v="No"/>
    <m/>
    <n v="567"/>
    <n v="440"/>
    <n v="1463424.4009529033"/>
    <n v="118285.78776560788"/>
    <n v="3.8140589569160999"/>
    <s v="Storage Box"/>
    <s v="Home &amp; Kitchen"/>
    <s v="Home &amp; Kitchen"/>
    <s v="Home &amp; Kitchen"/>
    <s v="Home &amp; Kitchen"/>
    <n v="8"/>
    <s v="Home &amp; Kitchen"/>
    <m/>
    <n v="2025"/>
    <x v="4"/>
    <n v="17"/>
    <n v="2"/>
    <s v="Weekday"/>
    <m/>
  </r>
  <r>
    <s v="WEB-7470"/>
    <d v="2024-01-24T00:00:00"/>
    <s v="Meera Chatterjee"/>
    <s v="Bengaluru"/>
    <s v="Electronics"/>
    <s v="Power Bank 10000Mah"/>
    <n v="2"/>
    <n v="644.4"/>
    <s v="Net Banking"/>
    <s v="Delivered"/>
    <n v="5"/>
    <n v="1288.8"/>
    <m/>
    <m/>
    <m/>
    <m/>
    <m/>
    <m/>
    <s v="Completed"/>
    <s v="Yes"/>
    <s v="No"/>
    <m/>
    <n v="567"/>
    <n v="440"/>
    <n v="2759712.3299794244"/>
    <n v="330643.50635802455"/>
    <n v="3.8641711229946525"/>
    <s v="Power Bank 10000Mah"/>
    <s v="Electronics"/>
    <s v="Electronics"/>
    <s v="Electronics"/>
    <s v="Electronics"/>
    <n v="3"/>
    <s v="Electronics"/>
    <m/>
    <n v="2024"/>
    <x v="5"/>
    <n v="24"/>
    <n v="4"/>
    <s v="Weekday"/>
    <m/>
  </r>
  <r>
    <s v="WEB-7197"/>
    <d v="2024-09-08T00:00:00"/>
    <s v="Vivaan Verma"/>
    <s v="Bengaluru"/>
    <s v="Beauty"/>
    <s v="Face Cream"/>
    <n v="1"/>
    <n v="1406.31"/>
    <s v="Unknown"/>
    <s v="Returned"/>
    <n v="5"/>
    <n v="1406.31"/>
    <m/>
    <m/>
    <m/>
    <m/>
    <m/>
    <m/>
    <s v="Completed"/>
    <s v="No"/>
    <s v="No"/>
    <m/>
    <n v="567"/>
    <n v="440"/>
    <n v="1098537.4901531704"/>
    <n v="96724.388030634553"/>
    <n v="3.9001122334455669"/>
    <s v="Face Cream"/>
    <s v="Beauty"/>
    <s v="Beauty"/>
    <s v="Beauty"/>
    <s v="Beauty"/>
    <n v="80"/>
    <s v="Beauty"/>
    <m/>
    <n v="2024"/>
    <x v="1"/>
    <n v="8"/>
    <n v="1"/>
    <s v="Weekday"/>
    <m/>
  </r>
  <r>
    <s v="WEB-7110"/>
    <d v="2023-06-04T00:00:00"/>
    <s v="Rahul Patel"/>
    <s v="Kolkata"/>
    <s v="Electronics"/>
    <s v="Wireless Earbuds"/>
    <n v="1"/>
    <n v="1911.06"/>
    <s v="Debit Card"/>
    <s v="Delivered"/>
    <n v="4"/>
    <n v="1911.06"/>
    <m/>
    <m/>
    <m/>
    <m/>
    <m/>
    <m/>
    <s v="Completed"/>
    <s v="Yes"/>
    <s v="No"/>
    <m/>
    <n v="590"/>
    <n v="451"/>
    <n v="2759712.3299794244"/>
    <n v="330643.50635802455"/>
    <n v="3.8641711229946525"/>
    <s v="Wireless Earbuds"/>
    <s v="Electronics"/>
    <s v="Electronics"/>
    <s v="Electronics"/>
    <s v="Electronics"/>
    <n v="12"/>
    <s v="Electronics"/>
    <m/>
    <n v="2023"/>
    <x v="11"/>
    <n v="4"/>
    <n v="1"/>
    <s v="Weekday"/>
    <m/>
  </r>
  <r>
    <s v="WEB-9277"/>
    <d v="2024-12-05T00:00:00"/>
    <s v="Sanjay Singh"/>
    <s v="Bengaluru"/>
    <s v="Books"/>
    <s v="Fiction Novel"/>
    <n v="1"/>
    <n v="163.76"/>
    <s v="Cash On Delivery"/>
    <s v="Delivered"/>
    <n v="1"/>
    <n v="163.76"/>
    <m/>
    <m/>
    <m/>
    <m/>
    <m/>
    <m/>
    <s v="Completed"/>
    <s v="No"/>
    <s v="No"/>
    <m/>
    <n v="567"/>
    <n v="440"/>
    <n v="594714.6477588166"/>
    <n v="60882.938065984097"/>
    <n v="3.804733727810651"/>
    <s v="Fiction Novel"/>
    <s v="Books"/>
    <s v="Books"/>
    <s v="Books"/>
    <s v="Books"/>
    <n v="11"/>
    <s v="Books"/>
    <m/>
    <n v="2024"/>
    <x v="10"/>
    <n v="5"/>
    <n v="5"/>
    <s v="Weekday"/>
    <m/>
  </r>
  <r>
    <s v="WEB-5039"/>
    <d v="2023-11-21T00:00:00"/>
    <s v="Ishaan Sharma"/>
    <s v="Chennai"/>
    <s v="Fashion"/>
    <s v="Women'S Kurti"/>
    <n v="2"/>
    <n v="2060.1"/>
    <s v="Credit Card"/>
    <s v="Pending"/>
    <n v="4"/>
    <n v="4120.2"/>
    <m/>
    <m/>
    <m/>
    <m/>
    <m/>
    <m/>
    <s v="Pending"/>
    <s v="No"/>
    <s v="Yes"/>
    <m/>
    <n v="558"/>
    <n v="430"/>
    <n v="1892867.2841657216"/>
    <n v="199432.98236095349"/>
    <n v="3.8949824970828471"/>
    <s v="Women'S Kurti"/>
    <s v="Fashion"/>
    <s v="Fashion"/>
    <s v="Fashion"/>
    <s v="Fashion"/>
    <n v="15"/>
    <s v="Fashion"/>
    <m/>
    <n v="2023"/>
    <x v="3"/>
    <n v="21"/>
    <n v="3"/>
    <s v="Weekday"/>
    <m/>
  </r>
  <r>
    <s v="WEB-6920"/>
    <d v="2025-05-22T00:00:00"/>
    <s v="Tanya Mehta"/>
    <s v="Bengaluru"/>
    <s v="Fashion"/>
    <s v="Denim Jeans"/>
    <n v="1"/>
    <n v="1628.88"/>
    <s v="Debit Card"/>
    <s v="Delivered"/>
    <n v="3"/>
    <n v="1628.88"/>
    <m/>
    <m/>
    <m/>
    <m/>
    <m/>
    <m/>
    <s v="Completed"/>
    <s v="Yes"/>
    <s v="No"/>
    <m/>
    <n v="567"/>
    <n v="440"/>
    <n v="1892867.2841657216"/>
    <n v="199432.98236095349"/>
    <n v="3.8949824970828471"/>
    <s v="Denim Jeans"/>
    <s v="Fashion"/>
    <s v="Fashion"/>
    <s v="Fashion"/>
    <s v="Fashion"/>
    <n v="6"/>
    <s v="Fashion"/>
    <m/>
    <n v="2025"/>
    <x v="6"/>
    <n v="22"/>
    <n v="5"/>
    <s v="Weekday"/>
    <m/>
  </r>
  <r>
    <s v="WEB-9590"/>
    <d v="2024-07-15T00:00:00"/>
    <s v="Ananya Kumar"/>
    <s v="Bengaluru"/>
    <s v="Electronics"/>
    <s v="Power Bank 10000Mah"/>
    <n v="2"/>
    <n v="3368.24"/>
    <s v="Cash On Delivery"/>
    <s v="Delivered"/>
    <n v="4"/>
    <n v="6736.48"/>
    <m/>
    <m/>
    <m/>
    <m/>
    <m/>
    <m/>
    <s v="Completed"/>
    <s v="Yes"/>
    <s v="No"/>
    <m/>
    <n v="567"/>
    <n v="440"/>
    <n v="2759712.3299794244"/>
    <n v="330643.50635802455"/>
    <n v="3.8641711229946525"/>
    <s v="Power Bank 10000Mah"/>
    <s v="Electronics"/>
    <s v="Electronics"/>
    <s v="Electronics"/>
    <s v="Electronics"/>
    <n v="3"/>
    <s v="Electronics"/>
    <m/>
    <n v="2024"/>
    <x v="2"/>
    <n v="15"/>
    <n v="2"/>
    <s v="Weekday"/>
    <m/>
  </r>
  <r>
    <s v="WEB-8758"/>
    <d v="2024-10-13T00:00:00"/>
    <s v="Meera Rao"/>
    <s v="Chennai"/>
    <s v="Home &amp; Kitchen"/>
    <s v="Water Bottle"/>
    <n v="3"/>
    <n v="167.41"/>
    <s v="Cash On Delivery"/>
    <s v="Delivered"/>
    <m/>
    <n v="502.23"/>
    <m/>
    <m/>
    <m/>
    <m/>
    <m/>
    <m/>
    <s v="Completed"/>
    <s v="No"/>
    <s v="No"/>
    <m/>
    <n v="558"/>
    <n v="430"/>
    <n v="1463424.4009529033"/>
    <n v="118285.78776560788"/>
    <n v="3.8140589569160999"/>
    <s v="Water Bottle"/>
    <s v="Home &amp; Kitchen"/>
    <s v="Home &amp; Kitchen"/>
    <s v="Home &amp; Kitchen"/>
    <s v="Home &amp; Kitchen"/>
    <n v="2"/>
    <s v="Home &amp; Kitchen"/>
    <m/>
    <n v="2024"/>
    <x v="8"/>
    <n v="13"/>
    <n v="1"/>
    <s v="Weekday"/>
    <m/>
  </r>
  <r>
    <s v="WEB-7485"/>
    <d v="2024-04-16T00:00:00"/>
    <s v="Meera Reddy"/>
    <s v="Ahmedabad"/>
    <s v="Beauty"/>
    <s v="Perfume 50Ml"/>
    <n v="2"/>
    <n v="954.93"/>
    <s v="Debit Card"/>
    <s v="Delivered"/>
    <n v="4"/>
    <n v="1909.86"/>
    <m/>
    <m/>
    <m/>
    <m/>
    <m/>
    <m/>
    <s v="Completed"/>
    <s v="Yes"/>
    <s v="No"/>
    <m/>
    <n v="589"/>
    <n v="426"/>
    <n v="1098537.4901531704"/>
    <n v="96724.388030634553"/>
    <n v="3.9001122334455669"/>
    <s v="Perfume 50Ml"/>
    <s v="Beauty"/>
    <s v="Beauty"/>
    <s v="Beauty"/>
    <s v="Beauty"/>
    <n v="18"/>
    <s v="Beauty"/>
    <m/>
    <n v="2024"/>
    <x v="7"/>
    <n v="16"/>
    <n v="3"/>
    <s v="Weekday"/>
    <m/>
  </r>
  <r>
    <s v="WEB-9609"/>
    <d v="2025-03-19T00:00:00"/>
    <s v="Saanvi Nair"/>
    <s v="Hyderabad"/>
    <s v="Electronics"/>
    <s v="Bluetooth Speaker"/>
    <n v="1"/>
    <n v="3012.15"/>
    <s v="Upi"/>
    <s v="Delivered"/>
    <n v="5"/>
    <n v="3012.15"/>
    <m/>
    <m/>
    <m/>
    <m/>
    <m/>
    <m/>
    <s v="Completed"/>
    <s v="Yes"/>
    <s v="No"/>
    <m/>
    <n v="559"/>
    <n v="408"/>
    <n v="2759712.3299794244"/>
    <n v="330643.50635802455"/>
    <n v="3.8641711229946525"/>
    <s v="Bluetooth Speaker"/>
    <s v="Electronics"/>
    <s v="Electronics"/>
    <s v="Electronics"/>
    <s v="Electronics"/>
    <n v="48"/>
    <s v="Electronics"/>
    <m/>
    <n v="2025"/>
    <x v="4"/>
    <n v="19"/>
    <n v="4"/>
    <s v="Weekday"/>
    <m/>
  </r>
  <r>
    <s v="WEB-5462"/>
    <d v="2025-02-09T00:00:00"/>
    <s v="Neha Malhotra"/>
    <s v="Mumbai"/>
    <s v="Fashion"/>
    <s v="Men'S T-Shirt"/>
    <n v="1"/>
    <n v="1703.04"/>
    <s v="Upi"/>
    <s v="Delivered"/>
    <n v="3"/>
    <n v="1703.04"/>
    <m/>
    <m/>
    <m/>
    <m/>
    <m/>
    <m/>
    <s v="Completed"/>
    <s v="Yes"/>
    <s v="No"/>
    <m/>
    <n v="619"/>
    <n v="468"/>
    <n v="1892867.2841657216"/>
    <n v="199432.98236095349"/>
    <n v="3.8949824970828471"/>
    <s v="Men'S T-Shirt"/>
    <s v="Fashion"/>
    <s v="Fashion"/>
    <s v="Fashion"/>
    <s v="Fashion"/>
    <n v="55"/>
    <s v="Fashion"/>
    <m/>
    <n v="2025"/>
    <x v="0"/>
    <n v="9"/>
    <n v="1"/>
    <s v="Weekday"/>
    <m/>
  </r>
  <r>
    <s v="WEB-8049"/>
    <d v="2025-05-01T00:00:00"/>
    <s v="Ananya Khan"/>
    <s v="Delhi"/>
    <s v="Beauty"/>
    <s v="Lipstick"/>
    <n v="2"/>
    <n v="245.46"/>
    <s v="Cash On Delivery"/>
    <s v="Pending"/>
    <n v="2"/>
    <n v="490.92"/>
    <m/>
    <m/>
    <m/>
    <m/>
    <m/>
    <m/>
    <s v="Pending"/>
    <s v="No"/>
    <s v="Yes"/>
    <m/>
    <n v="573"/>
    <n v="450"/>
    <n v="1098537.4901531704"/>
    <n v="96724.388030634553"/>
    <n v="3.9001122334455669"/>
    <s v="Lipstick"/>
    <s v="Beauty"/>
    <s v="Beauty"/>
    <s v="Beauty"/>
    <s v="Beauty"/>
    <n v="10"/>
    <s v="Beauty"/>
    <m/>
    <n v="2025"/>
    <x v="6"/>
    <n v="1"/>
    <n v="5"/>
    <s v="Weekend"/>
    <m/>
  </r>
  <r>
    <s v="WEB-9255"/>
    <d v="2023-11-13T00:00:00"/>
    <s v="Vikram Pillai"/>
    <s v="Chennai"/>
    <s v="Books"/>
    <s v="Fiction Novel"/>
    <n v="1"/>
    <n v="586.88"/>
    <s v="Cash On Delivery"/>
    <s v="Delivered"/>
    <n v="5"/>
    <n v="586.88"/>
    <m/>
    <m/>
    <m/>
    <m/>
    <m/>
    <m/>
    <s v="Completed"/>
    <s v="No"/>
    <s v="No"/>
    <m/>
    <n v="558"/>
    <n v="430"/>
    <n v="594714.6477588166"/>
    <n v="60882.938065984097"/>
    <n v="3.804733727810651"/>
    <s v="Fiction Novel"/>
    <s v="Books"/>
    <s v="Books"/>
    <s v="Books"/>
    <s v="Books"/>
    <n v="11"/>
    <s v="Books"/>
    <m/>
    <n v="2023"/>
    <x v="3"/>
    <n v="13"/>
    <n v="2"/>
    <s v="Weekday"/>
    <m/>
  </r>
  <r>
    <s v="WEB-5065"/>
    <d v="2024-02-23T00:00:00"/>
    <s v="Sanjay Das"/>
    <s v="Ahmedabad"/>
    <s v="Books"/>
    <s v="Fiction Novel"/>
    <n v="1"/>
    <n v="378.2"/>
    <s v="Debit Card"/>
    <s v="Delivered"/>
    <n v="1"/>
    <n v="378.2"/>
    <m/>
    <m/>
    <m/>
    <m/>
    <m/>
    <m/>
    <s v="Completed"/>
    <s v="No"/>
    <s v="No"/>
    <m/>
    <n v="589"/>
    <n v="426"/>
    <n v="594714.6477588166"/>
    <n v="60882.938065984097"/>
    <n v="3.804733727810651"/>
    <s v="Fiction Novel"/>
    <s v="Books"/>
    <s v="Books"/>
    <s v="Books"/>
    <s v="Books"/>
    <n v="11"/>
    <s v="Books"/>
    <m/>
    <n v="2024"/>
    <x v="0"/>
    <n v="23"/>
    <n v="6"/>
    <s v="Weekday"/>
    <m/>
  </r>
  <r>
    <s v="WEB-8961"/>
    <d v="2023-12-03T00:00:00"/>
    <s v="Saanvi Reddy"/>
    <s v="Ahmedabad"/>
    <s v="Electronics"/>
    <s v="Wireless Earbuds"/>
    <n v="2"/>
    <n v="1550.52"/>
    <s v="Cash On Delivery"/>
    <s v="Delivered"/>
    <m/>
    <n v="3101.04"/>
    <m/>
    <m/>
    <m/>
    <m/>
    <m/>
    <m/>
    <s v="Completed"/>
    <s v="Yes"/>
    <s v="No"/>
    <m/>
    <n v="589"/>
    <n v="426"/>
    <n v="2759712.3299794244"/>
    <n v="330643.50635802455"/>
    <n v="3.8641711229946525"/>
    <s v="Wireless Earbuds"/>
    <s v="Electronics"/>
    <s v="Electronics"/>
    <s v="Electronics"/>
    <s v="Electronics"/>
    <n v="12"/>
    <s v="Electronics"/>
    <m/>
    <n v="2023"/>
    <x v="10"/>
    <n v="3"/>
    <n v="1"/>
    <s v="Weekday"/>
    <m/>
  </r>
  <r>
    <s v="WEB-8503"/>
    <d v="2025-05-16T00:00:00"/>
    <s v="Neha Joshi"/>
    <s v="Chennai"/>
    <s v="Electronics"/>
    <s v="Usb Cable"/>
    <n v="1"/>
    <n v="1368.55"/>
    <s v="Upi"/>
    <s v="Delivered"/>
    <n v="5"/>
    <n v="1368.55"/>
    <m/>
    <m/>
    <m/>
    <m/>
    <m/>
    <m/>
    <s v="Completed"/>
    <s v="Yes"/>
    <s v="No"/>
    <m/>
    <n v="558"/>
    <n v="430"/>
    <n v="2759712.3299794244"/>
    <n v="330643.50635802455"/>
    <n v="3.8641711229946525"/>
    <s v="Usb Cable"/>
    <s v="Electronics"/>
    <s v="Electronics"/>
    <s v="Electronics"/>
    <s v="Electronics"/>
    <n v="13"/>
    <s v="Electronics"/>
    <m/>
    <n v="2025"/>
    <x v="6"/>
    <n v="16"/>
    <n v="6"/>
    <s v="Weekday"/>
    <m/>
  </r>
  <r>
    <s v="WEB-6928"/>
    <d v="2023-05-04T00:00:00"/>
    <s v="Sanjay Kumar"/>
    <s v="Delhi"/>
    <s v="Fashion"/>
    <s v="Sunglasses"/>
    <n v="1"/>
    <n v="829.75"/>
    <s v="Net Banking"/>
    <s v="Delivered"/>
    <n v="5"/>
    <n v="829.75"/>
    <m/>
    <m/>
    <m/>
    <m/>
    <m/>
    <m/>
    <s v="Completed"/>
    <s v="No"/>
    <s v="No"/>
    <m/>
    <n v="573"/>
    <n v="450"/>
    <n v="1892867.2841657216"/>
    <n v="199432.98236095349"/>
    <n v="3.8949824970828471"/>
    <s v="Sunglasses"/>
    <s v="Fashion"/>
    <s v="Fashion"/>
    <s v="Fashion"/>
    <s v="Fashion"/>
    <n v="53"/>
    <s v="Fashion"/>
    <m/>
    <n v="2023"/>
    <x v="6"/>
    <n v="4"/>
    <n v="5"/>
    <s v="Weekday"/>
    <m/>
  </r>
  <r>
    <s v="WEB-8734"/>
    <d v="2023-11-10T00:00:00"/>
    <s v="Diya Patel"/>
    <s v="Delhi"/>
    <s v="Fashion"/>
    <s v="Sunglasses"/>
    <n v="1"/>
    <n v="1039.02"/>
    <s v="Cash On Delivery"/>
    <s v="Pending"/>
    <n v="4"/>
    <n v="1039.02"/>
    <m/>
    <m/>
    <m/>
    <m/>
    <m/>
    <m/>
    <s v="Pending"/>
    <s v="No"/>
    <s v="Yes"/>
    <m/>
    <n v="573"/>
    <n v="450"/>
    <n v="1892867.2841657216"/>
    <n v="199432.98236095349"/>
    <n v="3.8949824970828471"/>
    <s v="Sunglasses"/>
    <s v="Fashion"/>
    <s v="Fashion"/>
    <s v="Fashion"/>
    <s v="Fashion"/>
    <n v="53"/>
    <s v="Fashion"/>
    <m/>
    <n v="2023"/>
    <x v="3"/>
    <n v="10"/>
    <n v="6"/>
    <s v="Weekday"/>
    <m/>
  </r>
  <r>
    <s v="WEB-9659"/>
    <d v="2023-11-30T00:00:00"/>
    <s v="Saanvi Singh"/>
    <s v="Bengaluru"/>
    <s v="Fashion"/>
    <s v="Men'S T-Shirt"/>
    <n v="2"/>
    <n v="2237.64"/>
    <s v="Net Banking"/>
    <s v="Delivered"/>
    <n v="4"/>
    <n v="4475.28"/>
    <m/>
    <m/>
    <m/>
    <m/>
    <m/>
    <m/>
    <s v="Completed"/>
    <s v="Yes"/>
    <s v="No"/>
    <m/>
    <n v="567"/>
    <n v="440"/>
    <n v="1892867.2841657216"/>
    <n v="199432.98236095349"/>
    <n v="3.8949824970828471"/>
    <s v="Men'S T-Shirt"/>
    <s v="Fashion"/>
    <s v="Fashion"/>
    <s v="Fashion"/>
    <s v="Fashion"/>
    <n v="55"/>
    <s v="Fashion"/>
    <m/>
    <n v="2023"/>
    <x v="3"/>
    <n v="30"/>
    <n v="5"/>
    <s v="Weekday"/>
    <m/>
  </r>
  <r>
    <s v="WEB-8884"/>
    <d v="2025-06-29T00:00:00"/>
    <s v="Arjun Kumar"/>
    <s v="Delhi"/>
    <s v="Beauty"/>
    <s v="Perfume 50Ml"/>
    <n v="1"/>
    <n v="1291.1500000000001"/>
    <s v="Cash On Delivery"/>
    <s v="Delivered"/>
    <n v="5"/>
    <n v="1291.1500000000001"/>
    <m/>
    <m/>
    <m/>
    <m/>
    <m/>
    <m/>
    <s v="Completed"/>
    <s v="Yes"/>
    <s v="No"/>
    <m/>
    <n v="573"/>
    <n v="450"/>
    <n v="1098537.4901531704"/>
    <n v="96724.388030634553"/>
    <n v="3.9001122334455669"/>
    <s v="Perfume 50Ml"/>
    <s v="Beauty"/>
    <s v="Beauty"/>
    <s v="Beauty"/>
    <s v="Beauty"/>
    <n v="18"/>
    <s v="Beauty"/>
    <m/>
    <n v="2025"/>
    <x v="11"/>
    <n v="29"/>
    <n v="1"/>
    <s v="Weekday"/>
    <m/>
  </r>
  <r>
    <s v="WEB-6894"/>
    <d v="2023-05-02T00:00:00"/>
    <s v="Tanya Bose"/>
    <s v="Chennai"/>
    <s v="Books"/>
    <s v="Kids Story Book"/>
    <n v="1"/>
    <n v="793.18"/>
    <s v="Net Banking"/>
    <s v="Delivered"/>
    <n v="3"/>
    <n v="793.18"/>
    <m/>
    <m/>
    <m/>
    <m/>
    <m/>
    <m/>
    <s v="Completed"/>
    <s v="No"/>
    <s v="No"/>
    <m/>
    <n v="558"/>
    <n v="430"/>
    <n v="594714.6477588166"/>
    <n v="60882.938065984097"/>
    <n v="3.804733727810651"/>
    <s v="Kids Story Book"/>
    <s v="Books"/>
    <s v="Books"/>
    <s v="Books"/>
    <s v="Books"/>
    <n v="23"/>
    <s v="Books"/>
    <m/>
    <n v="2023"/>
    <x v="6"/>
    <n v="2"/>
    <n v="3"/>
    <s v="Weekday"/>
    <m/>
  </r>
  <r>
    <s v="WEB-9564"/>
    <d v="2024-12-10T00:00:00"/>
    <s v="Arjun Nair"/>
    <s v="Mumbai"/>
    <s v="Home &amp; Kitchen"/>
    <s v="Led Bulb Pack"/>
    <n v="3"/>
    <n v="150.84"/>
    <s v="Debit Card"/>
    <s v="Delivered"/>
    <n v="3"/>
    <n v="452.52"/>
    <m/>
    <m/>
    <m/>
    <m/>
    <m/>
    <m/>
    <s v="Completed"/>
    <s v="No"/>
    <s v="No"/>
    <m/>
    <n v="619"/>
    <n v="468"/>
    <n v="1463424.4009529033"/>
    <n v="118285.78776560788"/>
    <n v="3.8140589569160999"/>
    <s v="Led Bulb Pack"/>
    <s v="Home &amp; Kitchen"/>
    <s v="Home &amp; Kitchen"/>
    <s v="Home &amp; Kitchen"/>
    <s v="Home &amp; Kitchen"/>
    <n v="76"/>
    <s v="Home &amp; Kitchen"/>
    <m/>
    <n v="2024"/>
    <x v="10"/>
    <n v="10"/>
    <n v="3"/>
    <s v="Weekday"/>
    <m/>
  </r>
  <r>
    <s v="WEB-8035"/>
    <d v="2023-05-01T00:00:00"/>
    <s v="Ananya Nair"/>
    <s v="Chennai"/>
    <s v="Electronics"/>
    <s v="Wireless Earbuds"/>
    <n v="1"/>
    <n v="2903.8"/>
    <s v="Upi"/>
    <s v="Delivered"/>
    <n v="4"/>
    <n v="2903.8"/>
    <m/>
    <m/>
    <m/>
    <m/>
    <m/>
    <m/>
    <s v="Completed"/>
    <s v="Yes"/>
    <s v="No"/>
    <m/>
    <n v="558"/>
    <n v="430"/>
    <n v="2759712.3299794244"/>
    <n v="330643.50635802455"/>
    <n v="3.8641711229946525"/>
    <s v="Wireless Earbuds"/>
    <s v="Electronics"/>
    <s v="Electronics"/>
    <s v="Electronics"/>
    <s v="Electronics"/>
    <n v="12"/>
    <s v="Electronics"/>
    <m/>
    <n v="2023"/>
    <x v="6"/>
    <n v="1"/>
    <n v="2"/>
    <s v="Weekend"/>
    <m/>
  </r>
  <r>
    <s v="WEB-8199"/>
    <d v="2025-03-10T00:00:00"/>
    <s v="Aarav Kapoor"/>
    <s v="Pune"/>
    <s v="Books"/>
    <s v="Cookbook"/>
    <n v="2"/>
    <n v="324.45"/>
    <s v="Upi"/>
    <s v="Cancelled"/>
    <n v="5"/>
    <n v="648.9"/>
    <m/>
    <m/>
    <m/>
    <m/>
    <m/>
    <m/>
    <s v="Lost Sale"/>
    <s v="No"/>
    <s v="Yes"/>
    <m/>
    <n v="595"/>
    <n v="444"/>
    <n v="594714.6477588166"/>
    <n v="60882.938065984097"/>
    <n v="3.804733727810651"/>
    <s v="Cookbook"/>
    <s v="Books"/>
    <s v="Books"/>
    <s v="Books"/>
    <s v="Books"/>
    <n v="4"/>
    <s v="Books"/>
    <m/>
    <n v="2025"/>
    <x v="4"/>
    <n v="10"/>
    <n v="2"/>
    <s v="Weekday"/>
    <m/>
  </r>
  <r>
    <s v="WEB-5297"/>
    <d v="2024-09-30T00:00:00"/>
    <s v="Vivaan Kapoor"/>
    <s v="Hyderabad"/>
    <s v="Fashion"/>
    <s v="Running Shoes"/>
    <n v="3"/>
    <n v="2046.96"/>
    <s v="Upi"/>
    <s v="Delivered"/>
    <n v="5"/>
    <n v="6140.88"/>
    <m/>
    <m/>
    <m/>
    <m/>
    <m/>
    <m/>
    <s v="Completed"/>
    <s v="Yes"/>
    <s v="No"/>
    <m/>
    <n v="559"/>
    <n v="408"/>
    <n v="1892867.2841657216"/>
    <n v="199432.98236095349"/>
    <n v="3.8949824970828471"/>
    <s v="Running Shoes"/>
    <s v="Fashion"/>
    <s v="Fashion"/>
    <s v="Fashion"/>
    <s v="Fashion"/>
    <n v="45"/>
    <s v="Fashion"/>
    <m/>
    <n v="2024"/>
    <x v="1"/>
    <n v="30"/>
    <n v="2"/>
    <s v="Weekday"/>
    <m/>
  </r>
  <r>
    <s v="WEB-5682"/>
    <d v="2024-11-28T00:00:00"/>
    <s v="Meera Singh"/>
    <s v="Kolkata"/>
    <s v="Fashion"/>
    <s v="Sunglasses"/>
    <n v="1"/>
    <n v="1871.31"/>
    <s v="Credit Card"/>
    <s v="Pending"/>
    <n v="4"/>
    <n v="1871.31"/>
    <m/>
    <m/>
    <m/>
    <m/>
    <m/>
    <m/>
    <s v="Pending"/>
    <s v="No"/>
    <s v="Yes"/>
    <m/>
    <n v="590"/>
    <n v="451"/>
    <n v="1892867.2841657216"/>
    <n v="199432.98236095349"/>
    <n v="3.8949824970828471"/>
    <s v="Sunglasses"/>
    <s v="Fashion"/>
    <s v="Fashion"/>
    <s v="Fashion"/>
    <s v="Fashion"/>
    <n v="53"/>
    <s v="Fashion"/>
    <m/>
    <n v="2024"/>
    <x v="3"/>
    <n v="28"/>
    <n v="5"/>
    <s v="Weekday"/>
    <m/>
  </r>
  <r>
    <s v="WEB-8392"/>
    <d v="2023-12-12T00:00:00"/>
    <s v="Ishaan Verma"/>
    <s v="Ahmedabad"/>
    <s v="Beauty"/>
    <s v="Face Cream"/>
    <n v="1"/>
    <n v="1059.54"/>
    <s v="Credit Card"/>
    <s v="Delivered"/>
    <n v="4"/>
    <n v="1059.54"/>
    <m/>
    <m/>
    <m/>
    <m/>
    <m/>
    <m/>
    <s v="Completed"/>
    <s v="Yes"/>
    <s v="No"/>
    <m/>
    <n v="589"/>
    <n v="426"/>
    <n v="1098537.4901531704"/>
    <n v="96724.388030634553"/>
    <n v="3.9001122334455669"/>
    <s v="Face Cream"/>
    <s v="Beauty"/>
    <s v="Beauty"/>
    <s v="Beauty"/>
    <s v="Beauty"/>
    <n v="80"/>
    <s v="Beauty"/>
    <m/>
    <n v="2023"/>
    <x v="10"/>
    <n v="12"/>
    <n v="3"/>
    <s v="Weekday"/>
    <m/>
  </r>
  <r>
    <s v="WEB-8571"/>
    <d v="2024-11-22T00:00:00"/>
    <s v="Vikram Kumar"/>
    <s v="Mumbai"/>
    <s v="Fashion"/>
    <s v="Women'S Kurti"/>
    <n v="1"/>
    <n v="2033.05"/>
    <s v="Credit Card"/>
    <s v="Delivered"/>
    <m/>
    <n v="2033.05"/>
    <m/>
    <m/>
    <m/>
    <m/>
    <m/>
    <m/>
    <s v="Completed"/>
    <s v="Yes"/>
    <s v="No"/>
    <m/>
    <n v="619"/>
    <n v="468"/>
    <n v="1892867.2841657216"/>
    <n v="199432.98236095349"/>
    <n v="3.8949824970828471"/>
    <s v="Women'S Kurti"/>
    <s v="Fashion"/>
    <s v="Fashion"/>
    <s v="Fashion"/>
    <s v="Fashion"/>
    <n v="15"/>
    <s v="Fashion"/>
    <m/>
    <n v="2024"/>
    <x v="3"/>
    <n v="22"/>
    <n v="6"/>
    <s v="Weekday"/>
    <m/>
  </r>
  <r>
    <s v="WEB-9268"/>
    <d v="2023-04-12T00:00:00"/>
    <s v="Meera Gupta"/>
    <s v="Hyderabad"/>
    <s v="Home &amp; Kitchen"/>
    <s v="Led Bulb Pack"/>
    <n v="2"/>
    <n v="1260.24"/>
    <s v="Debit Card"/>
    <s v="Pending"/>
    <n v="1"/>
    <n v="2520.48"/>
    <m/>
    <m/>
    <m/>
    <m/>
    <m/>
    <m/>
    <s v="Pending"/>
    <s v="No"/>
    <s v="Yes"/>
    <m/>
    <n v="559"/>
    <n v="408"/>
    <n v="1463424.4009529033"/>
    <n v="118285.78776560788"/>
    <n v="3.8140589569160999"/>
    <s v="Led Bulb Pack"/>
    <s v="Home &amp; Kitchen"/>
    <s v="Home &amp; Kitchen"/>
    <s v="Home &amp; Kitchen"/>
    <s v="Home &amp; Kitchen"/>
    <n v="76"/>
    <s v="Home &amp; Kitchen"/>
    <m/>
    <n v="2023"/>
    <x v="7"/>
    <n v="12"/>
    <n v="4"/>
    <s v="Weekday"/>
    <m/>
  </r>
  <r>
    <s v="WEB-5141"/>
    <d v="2024-12-24T00:00:00"/>
    <s v="Saanvi Patel"/>
    <s v="Kolkata"/>
    <s v="Books"/>
    <s v="Cookbook"/>
    <n v="2"/>
    <n v="467.96"/>
    <s v="Net Banking"/>
    <s v="Delivered"/>
    <n v="4"/>
    <n v="935.92"/>
    <m/>
    <m/>
    <m/>
    <m/>
    <m/>
    <m/>
    <s v="Completed"/>
    <s v="No"/>
    <s v="No"/>
    <m/>
    <n v="590"/>
    <n v="451"/>
    <n v="594714.6477588166"/>
    <n v="60882.938065984097"/>
    <n v="3.804733727810651"/>
    <s v="Cookbook"/>
    <s v="Books"/>
    <s v="Books"/>
    <s v="Books"/>
    <s v="Books"/>
    <n v="4"/>
    <s v="Books"/>
    <m/>
    <n v="2024"/>
    <x v="10"/>
    <n v="24"/>
    <n v="3"/>
    <s v="Weekday"/>
    <m/>
  </r>
  <r>
    <s v="WEB-8115"/>
    <d v="2024-06-08T00:00:00"/>
    <s v="Diya Bose"/>
    <s v="Chennai"/>
    <s v="Books"/>
    <s v="Cookbook"/>
    <n v="1"/>
    <n v="148.62"/>
    <s v="Upi"/>
    <s v="Delivered"/>
    <n v="5"/>
    <n v="148.62"/>
    <m/>
    <m/>
    <m/>
    <m/>
    <m/>
    <m/>
    <s v="Completed"/>
    <s v="No"/>
    <s v="No"/>
    <m/>
    <n v="558"/>
    <n v="430"/>
    <n v="594714.6477588166"/>
    <n v="60882.938065984097"/>
    <n v="3.804733727810651"/>
    <s v="Cookbook"/>
    <s v="Books"/>
    <s v="Books"/>
    <s v="Books"/>
    <s v="Books"/>
    <n v="4"/>
    <s v="Books"/>
    <m/>
    <n v="2024"/>
    <x v="11"/>
    <n v="8"/>
    <n v="7"/>
    <s v="Weekday"/>
    <m/>
  </r>
  <r>
    <s v="WEB-5284"/>
    <d v="2024-02-08T00:00:00"/>
    <s v="Tanya Menon"/>
    <s v="Mumbai"/>
    <s v="Fashion"/>
    <s v="Denim Jeans"/>
    <n v="2"/>
    <n v="2094.0500000000002"/>
    <s v="Debit Card"/>
    <s v="Returned"/>
    <n v="5"/>
    <n v="4188.1000000000004"/>
    <m/>
    <m/>
    <m/>
    <m/>
    <m/>
    <m/>
    <s v="Completed"/>
    <s v="No"/>
    <s v="No"/>
    <m/>
    <n v="619"/>
    <n v="468"/>
    <n v="1892867.2841657216"/>
    <n v="199432.98236095349"/>
    <n v="3.8949824970828471"/>
    <s v="Denim Jeans"/>
    <s v="Fashion"/>
    <s v="Fashion"/>
    <s v="Fashion"/>
    <s v="Fashion"/>
    <n v="6"/>
    <s v="Fashion"/>
    <m/>
    <n v="2024"/>
    <x v="0"/>
    <n v="8"/>
    <n v="5"/>
    <s v="Weekday"/>
    <m/>
  </r>
  <r>
    <s v="WEB-5522"/>
    <d v="2024-01-17T00:00:00"/>
    <s v="Aarav Sharma"/>
    <s v="Bengaluru"/>
    <s v="Beauty"/>
    <s v="Shampoo 200Ml"/>
    <n v="2"/>
    <n v="731.08"/>
    <s v="Net Banking"/>
    <s v="Delivered"/>
    <n v="4"/>
    <n v="1462.16"/>
    <m/>
    <m/>
    <m/>
    <m/>
    <m/>
    <m/>
    <s v="Completed"/>
    <s v="Yes"/>
    <s v="No"/>
    <m/>
    <n v="567"/>
    <n v="440"/>
    <n v="1098537.4901531704"/>
    <n v="96724.388030634553"/>
    <n v="3.9001122334455669"/>
    <s v="Shampoo 200Ml"/>
    <s v="Beauty"/>
    <s v="Beauty"/>
    <s v="Beauty"/>
    <s v="Beauty"/>
    <n v="64"/>
    <s v="Beauty"/>
    <m/>
    <n v="2024"/>
    <x v="5"/>
    <n v="17"/>
    <n v="4"/>
    <s v="Weekday"/>
    <m/>
  </r>
  <r>
    <s v="WEB-5729"/>
    <d v="2025-03-22T00:00:00"/>
    <s v="Riya Bose"/>
    <s v="Delhi"/>
    <s v="Home &amp; Kitchen"/>
    <s v="Non-Stick Pan"/>
    <n v="2"/>
    <n v="980.46"/>
    <s v="Debit Card"/>
    <s v="Delivered"/>
    <n v="5"/>
    <n v="1960.92"/>
    <m/>
    <m/>
    <m/>
    <m/>
    <m/>
    <m/>
    <s v="Completed"/>
    <s v="Yes"/>
    <s v="No"/>
    <m/>
    <n v="573"/>
    <n v="450"/>
    <n v="1463424.4009529033"/>
    <n v="118285.78776560788"/>
    <n v="3.8140589569160999"/>
    <s v="Non-Stick Pan"/>
    <s v="Home &amp; Kitchen"/>
    <s v="Home &amp; Kitchen"/>
    <s v="Home &amp; Kitchen"/>
    <s v="Home &amp; Kitchen"/>
    <n v="7"/>
    <s v="Home &amp; Kitchen"/>
    <m/>
    <n v="2025"/>
    <x v="4"/>
    <n v="22"/>
    <n v="7"/>
    <s v="Weekday"/>
    <m/>
  </r>
  <r>
    <s v="WEB-7159"/>
    <d v="2024-11-21T00:00:00"/>
    <s v="Arjun Khan"/>
    <s v="Ahmedabad"/>
    <s v="Electronics"/>
    <s v="Smart Watch"/>
    <n v="1"/>
    <n v="2840.04"/>
    <s v="Debit Card"/>
    <s v="Delivered"/>
    <n v="4"/>
    <n v="2840.04"/>
    <m/>
    <m/>
    <m/>
    <m/>
    <m/>
    <m/>
    <s v="Completed"/>
    <s v="Yes"/>
    <s v="No"/>
    <m/>
    <n v="589"/>
    <n v="426"/>
    <n v="2759712.3299794244"/>
    <n v="330643.50635802455"/>
    <n v="3.8641711229946525"/>
    <s v="Smart Watch"/>
    <s v="Electronics"/>
    <s v="Electronics"/>
    <s v="Electronics"/>
    <s v="Electronics"/>
    <n v="17"/>
    <s v="Electronics"/>
    <m/>
    <n v="2024"/>
    <x v="3"/>
    <n v="21"/>
    <n v="5"/>
    <s v="Weekday"/>
    <m/>
  </r>
  <r>
    <s v="WEB-5381"/>
    <d v="2024-12-30T00:00:00"/>
    <s v="Rahul Verma"/>
    <s v="Mumbai"/>
    <s v="Electronics"/>
    <s v="Usb Cable"/>
    <n v="1"/>
    <n v="2604.2600000000002"/>
    <s v="Debit Card"/>
    <s v="Pending"/>
    <n v="4"/>
    <n v="2604.2600000000002"/>
    <m/>
    <m/>
    <m/>
    <m/>
    <m/>
    <m/>
    <s v="Pending"/>
    <s v="No"/>
    <s v="Yes"/>
    <m/>
    <n v="619"/>
    <n v="468"/>
    <n v="2759712.3299794244"/>
    <n v="330643.50635802455"/>
    <n v="3.8641711229946525"/>
    <s v="Usb Cable"/>
    <s v="Electronics"/>
    <s v="Electronics"/>
    <s v="Electronics"/>
    <s v="Electronics"/>
    <n v="13"/>
    <s v="Electronics"/>
    <m/>
    <n v="2024"/>
    <x v="10"/>
    <n v="30"/>
    <n v="2"/>
    <s v="Weekday"/>
    <m/>
  </r>
  <r>
    <s v="WEB-6208"/>
    <d v="2025-06-06T00:00:00"/>
    <s v="Saanvi Mehta"/>
    <s v="Delhi"/>
    <s v="Fashion"/>
    <s v="Sunglasses"/>
    <n v="1"/>
    <n v="1350.66"/>
    <s v="Debit Card"/>
    <s v="Pending"/>
    <n v="5"/>
    <n v="1350.66"/>
    <m/>
    <m/>
    <m/>
    <m/>
    <m/>
    <m/>
    <s v="Pending"/>
    <s v="No"/>
    <s v="Yes"/>
    <m/>
    <n v="573"/>
    <n v="450"/>
    <n v="1892867.2841657216"/>
    <n v="199432.98236095349"/>
    <n v="3.8949824970828471"/>
    <s v="Sunglasses"/>
    <s v="Fashion"/>
    <s v="Fashion"/>
    <s v="Fashion"/>
    <s v="Fashion"/>
    <n v="53"/>
    <s v="Fashion"/>
    <m/>
    <n v="2025"/>
    <x v="11"/>
    <n v="6"/>
    <n v="6"/>
    <s v="Weekday"/>
    <m/>
  </r>
  <r>
    <s v="WEB-5811"/>
    <d v="2024-11-28T00:00:00"/>
    <s v="Rohan Kumar"/>
    <s v="Chennai"/>
    <s v="Fashion"/>
    <s v="Running Shoes"/>
    <n v="3"/>
    <n v="855.66"/>
    <s v="Cash On Delivery"/>
    <s v="Delivered"/>
    <n v="4"/>
    <n v="2566.98"/>
    <m/>
    <m/>
    <m/>
    <m/>
    <m/>
    <m/>
    <s v="Completed"/>
    <s v="Yes"/>
    <s v="No"/>
    <m/>
    <n v="558"/>
    <n v="430"/>
    <n v="1892867.2841657216"/>
    <n v="199432.98236095349"/>
    <n v="3.8949824970828471"/>
    <s v="Running Shoes"/>
    <s v="Fashion"/>
    <s v="Fashion"/>
    <s v="Fashion"/>
    <s v="Fashion"/>
    <n v="45"/>
    <s v="Fashion"/>
    <m/>
    <n v="2024"/>
    <x v="3"/>
    <n v="28"/>
    <n v="5"/>
    <s v="Weekday"/>
    <m/>
  </r>
  <r>
    <s v="WEB-7269"/>
    <d v="2023-03-23T00:00:00"/>
    <s v="Simran Sharma"/>
    <s v="Chennai"/>
    <s v="Fashion"/>
    <s v="Men'S T-Shirt"/>
    <n v="1"/>
    <n v="2438.4499999999998"/>
    <s v="Debit Card"/>
    <s v="Delivered"/>
    <n v="2"/>
    <n v="2438.4499999999998"/>
    <m/>
    <m/>
    <m/>
    <m/>
    <m/>
    <m/>
    <s v="Completed"/>
    <s v="Yes"/>
    <s v="No"/>
    <m/>
    <n v="558"/>
    <n v="430"/>
    <n v="1892867.2841657216"/>
    <n v="199432.98236095349"/>
    <n v="3.8949824970828471"/>
    <s v="Men'S T-Shirt"/>
    <s v="Fashion"/>
    <s v="Fashion"/>
    <s v="Fashion"/>
    <s v="Fashion"/>
    <n v="55"/>
    <s v="Fashion"/>
    <m/>
    <n v="2023"/>
    <x v="4"/>
    <n v="23"/>
    <n v="5"/>
    <s v="Weekday"/>
    <m/>
  </r>
  <r>
    <s v="WEB-7997"/>
    <d v="2025-06-05T00:00:00"/>
    <s v="Sanjay Nair"/>
    <s v="Kolkata"/>
    <s v="Beauty"/>
    <s v="Lipstick"/>
    <n v="1"/>
    <n v="1350.24"/>
    <s v="Credit Card"/>
    <s v="Delivered"/>
    <n v="4"/>
    <n v="1350.24"/>
    <m/>
    <m/>
    <m/>
    <m/>
    <m/>
    <m/>
    <s v="Completed"/>
    <s v="Yes"/>
    <s v="No"/>
    <m/>
    <n v="590"/>
    <n v="451"/>
    <n v="1098537.4901531704"/>
    <n v="96724.388030634553"/>
    <n v="3.9001122334455669"/>
    <s v="Lipstick"/>
    <s v="Beauty"/>
    <s v="Beauty"/>
    <s v="Beauty"/>
    <s v="Beauty"/>
    <n v="10"/>
    <s v="Beauty"/>
    <m/>
    <n v="2025"/>
    <x v="11"/>
    <n v="5"/>
    <n v="5"/>
    <s v="Weekday"/>
    <m/>
  </r>
  <r>
    <s v="WEB-6106"/>
    <d v="2024-04-14T00:00:00"/>
    <s v="Pooja Joshi"/>
    <s v="Ahmedabad"/>
    <s v="Electronics"/>
    <s v="Smart Watch"/>
    <n v="1"/>
    <n v="1120.77"/>
    <s v="Cash On Delivery"/>
    <s v="Delivered"/>
    <n v="4"/>
    <n v="1120.77"/>
    <m/>
    <m/>
    <m/>
    <m/>
    <m/>
    <m/>
    <s v="Completed"/>
    <s v="Yes"/>
    <s v="No"/>
    <m/>
    <n v="589"/>
    <n v="426"/>
    <n v="2759712.3299794244"/>
    <n v="330643.50635802455"/>
    <n v="3.8641711229946525"/>
    <s v="Smart Watch"/>
    <s v="Electronics"/>
    <s v="Electronics"/>
    <s v="Electronics"/>
    <s v="Electronics"/>
    <n v="17"/>
    <s v="Electronics"/>
    <m/>
    <n v="2024"/>
    <x v="7"/>
    <n v="14"/>
    <n v="1"/>
    <s v="Weekday"/>
    <m/>
  </r>
  <r>
    <s v="WEB-6264"/>
    <d v="2025-05-21T00:00:00"/>
    <s v="Aarav Kapoor"/>
    <s v="Mumbai"/>
    <s v="Beauty"/>
    <s v="Perfume 50Ml"/>
    <n v="3"/>
    <n v="1160.46"/>
    <s v="Net Banking"/>
    <s v="Delivered"/>
    <n v="4"/>
    <n v="3481.38"/>
    <m/>
    <m/>
    <m/>
    <m/>
    <m/>
    <m/>
    <s v="Completed"/>
    <s v="Yes"/>
    <s v="No"/>
    <m/>
    <n v="619"/>
    <n v="468"/>
    <n v="1098537.4901531704"/>
    <n v="96724.388030634553"/>
    <n v="3.9001122334455669"/>
    <s v="Perfume 50Ml"/>
    <s v="Beauty"/>
    <s v="Beauty"/>
    <s v="Beauty"/>
    <s v="Beauty"/>
    <n v="18"/>
    <s v="Beauty"/>
    <m/>
    <n v="2025"/>
    <x v="6"/>
    <n v="21"/>
    <n v="4"/>
    <s v="Weekday"/>
    <m/>
  </r>
  <r>
    <s v="WEB-6375"/>
    <d v="2023-12-10T00:00:00"/>
    <s v="Riya Joshi"/>
    <s v="Not Provided"/>
    <s v="Beauty"/>
    <s v="Face Cream"/>
    <n v="1"/>
    <n v="1304.72"/>
    <s v="Credit Card"/>
    <s v="Delivered"/>
    <n v="4"/>
    <n v="1304.72"/>
    <m/>
    <m/>
    <m/>
    <m/>
    <m/>
    <m/>
    <s v="Completed"/>
    <s v="Yes"/>
    <s v="No"/>
    <m/>
    <n v="50"/>
    <n v="37"/>
    <n v="1098537.4901531704"/>
    <n v="96724.388030634553"/>
    <n v="3.9001122334455669"/>
    <s v="Face Cream"/>
    <s v="Beauty"/>
    <s v="Beauty"/>
    <s v="Beauty"/>
    <s v="Beauty"/>
    <n v="80"/>
    <s v="Beauty"/>
    <m/>
    <n v="2023"/>
    <x v="10"/>
    <n v="10"/>
    <n v="1"/>
    <s v="Weekday"/>
    <m/>
  </r>
  <r>
    <s v="WEB-7852"/>
    <d v="2025-06-05T00:00:00"/>
    <s v="Meera Das"/>
    <s v="Kolkata"/>
    <s v="Electronics"/>
    <s v="Power Bank 10000Mah"/>
    <n v="3"/>
    <n v="2413.65"/>
    <s v="Upi"/>
    <s v="Delivered"/>
    <n v="2"/>
    <n v="7240.9500000000007"/>
    <m/>
    <m/>
    <m/>
    <m/>
    <m/>
    <m/>
    <s v="Completed"/>
    <s v="Yes"/>
    <s v="No"/>
    <m/>
    <n v="590"/>
    <n v="451"/>
    <n v="2759712.3299794244"/>
    <n v="330643.50635802455"/>
    <n v="3.8641711229946525"/>
    <s v="Power Bank 10000Mah"/>
    <s v="Electronics"/>
    <s v="Electronics"/>
    <s v="Electronics"/>
    <s v="Electronics"/>
    <n v="3"/>
    <s v="Electronics"/>
    <m/>
    <n v="2025"/>
    <x v="11"/>
    <n v="5"/>
    <n v="5"/>
    <s v="Weekday"/>
    <m/>
  </r>
  <r>
    <s v="WEB-9080"/>
    <d v="2023-07-18T00:00:00"/>
    <s v="Rahul Kumar"/>
    <s v="Hyderabad"/>
    <s v="Electronics"/>
    <s v="Smart Watch"/>
    <n v="1"/>
    <n v="952.72"/>
    <s v="Cash On Delivery"/>
    <s v="Delivered"/>
    <m/>
    <n v="952.72"/>
    <m/>
    <m/>
    <m/>
    <m/>
    <m/>
    <m/>
    <s v="Completed"/>
    <s v="No"/>
    <s v="No"/>
    <m/>
    <n v="559"/>
    <n v="408"/>
    <n v="2759712.3299794244"/>
    <n v="330643.50635802455"/>
    <n v="3.8641711229946525"/>
    <s v="Smart Watch"/>
    <s v="Electronics"/>
    <s v="Electronics"/>
    <s v="Electronics"/>
    <s v="Electronics"/>
    <n v="17"/>
    <s v="Electronics"/>
    <m/>
    <n v="2023"/>
    <x v="2"/>
    <n v="18"/>
    <n v="3"/>
    <s v="Weekday"/>
    <m/>
  </r>
  <r>
    <s v="WEB-8729"/>
    <d v="2023-07-26T00:00:00"/>
    <s v="Meera Menon"/>
    <s v="Chennai"/>
    <s v="Fashion"/>
    <s v="Running Shoes"/>
    <n v="1"/>
    <n v="447.9"/>
    <s v="Debit Card"/>
    <s v="Cancelled"/>
    <n v="4"/>
    <n v="447.9"/>
    <m/>
    <m/>
    <m/>
    <m/>
    <m/>
    <m/>
    <s v="Lost Sale"/>
    <s v="No"/>
    <s v="Yes"/>
    <m/>
    <n v="558"/>
    <n v="430"/>
    <n v="1892867.2841657216"/>
    <n v="199432.98236095349"/>
    <n v="3.8949824970828471"/>
    <s v="Running Shoes"/>
    <s v="Fashion"/>
    <s v="Fashion"/>
    <s v="Fashion"/>
    <s v="Fashion"/>
    <n v="45"/>
    <s v="Fashion"/>
    <m/>
    <n v="2023"/>
    <x v="2"/>
    <n v="26"/>
    <n v="4"/>
    <s v="Weekday"/>
    <m/>
  </r>
  <r>
    <s v="WEB-7805"/>
    <d v="2023-12-22T00:00:00"/>
    <s v="Neha Singh"/>
    <s v="Ahmedabad"/>
    <s v="Fashion"/>
    <s v="Sunglasses"/>
    <n v="2"/>
    <n v="1714.29"/>
    <s v="Cash On Delivery"/>
    <s v="Delivered"/>
    <n v="4"/>
    <n v="3428.58"/>
    <m/>
    <m/>
    <m/>
    <m/>
    <m/>
    <m/>
    <s v="Completed"/>
    <s v="Yes"/>
    <s v="No"/>
    <m/>
    <n v="589"/>
    <n v="426"/>
    <n v="1892867.2841657216"/>
    <n v="199432.98236095349"/>
    <n v="3.8949824970828471"/>
    <s v="Sunglasses"/>
    <s v="Fashion"/>
    <s v="Fashion"/>
    <s v="Fashion"/>
    <s v="Fashion"/>
    <n v="53"/>
    <s v="Fashion"/>
    <m/>
    <n v="2023"/>
    <x v="10"/>
    <n v="22"/>
    <n v="6"/>
    <s v="Weekday"/>
    <m/>
  </r>
  <r>
    <s v="WEB-9562"/>
    <d v="2024-08-07T00:00:00"/>
    <s v="Neha Chatterjee"/>
    <s v="Pune"/>
    <s v="Books"/>
    <s v="Notebook Set"/>
    <n v="3"/>
    <n v="509.28"/>
    <s v="Credit Card"/>
    <s v="Delivered"/>
    <n v="4"/>
    <n v="1527.84"/>
    <m/>
    <m/>
    <m/>
    <m/>
    <m/>
    <m/>
    <s v="Completed"/>
    <s v="Yes"/>
    <s v="No"/>
    <m/>
    <n v="595"/>
    <n v="444"/>
    <n v="594714.6477588166"/>
    <n v="60882.938065984097"/>
    <n v="3.804733727810651"/>
    <s v="Notebook Set"/>
    <s v="Books"/>
    <s v="Books"/>
    <s v="Books"/>
    <s v="Books"/>
    <n v="20"/>
    <s v="Books"/>
    <m/>
    <n v="2024"/>
    <x v="9"/>
    <n v="7"/>
    <n v="4"/>
    <s v="Weekend"/>
    <m/>
  </r>
  <r>
    <s v="WEB-5776"/>
    <d v="2023-10-15T00:00:00"/>
    <s v="Aditya Sharma"/>
    <s v="Bengaluru"/>
    <s v="Books"/>
    <s v="Kids Story Book"/>
    <n v="2"/>
    <n v="580.79999999999995"/>
    <s v="Net Banking"/>
    <s v="Delivered"/>
    <n v="3"/>
    <n v="1161.5999999999999"/>
    <m/>
    <m/>
    <m/>
    <m/>
    <m/>
    <m/>
    <s v="Completed"/>
    <s v="Yes"/>
    <s v="No"/>
    <m/>
    <n v="567"/>
    <n v="440"/>
    <n v="594714.6477588166"/>
    <n v="60882.938065984097"/>
    <n v="3.804733727810651"/>
    <s v="Kids Story Book"/>
    <s v="Books"/>
    <s v="Books"/>
    <s v="Books"/>
    <s v="Books"/>
    <n v="23"/>
    <s v="Books"/>
    <m/>
    <n v="2023"/>
    <x v="8"/>
    <n v="15"/>
    <n v="1"/>
    <s v="Weekday"/>
    <m/>
  </r>
  <r>
    <s v="WEB-6126"/>
    <d v="2023-09-18T00:00:00"/>
    <s v="Rahul Mehta"/>
    <s v="Chennai"/>
    <s v="Books"/>
    <s v="Notebook Set"/>
    <n v="1"/>
    <n v="450.26903299203627"/>
    <s v="Cash On Delivery"/>
    <s v="Delivered"/>
    <n v="5"/>
    <n v="450.26903299203627"/>
    <m/>
    <m/>
    <m/>
    <m/>
    <m/>
    <m/>
    <s v="Completed"/>
    <s v="No"/>
    <s v="No"/>
    <m/>
    <n v="558"/>
    <n v="430"/>
    <n v="594714.6477588166"/>
    <n v="60882.938065984097"/>
    <n v="3.804733727810651"/>
    <s v="Notebook Set"/>
    <s v="Books"/>
    <s v="Books"/>
    <s v="Books"/>
    <s v="Books"/>
    <n v="20"/>
    <s v="Books"/>
    <m/>
    <n v="2023"/>
    <x v="1"/>
    <n v="18"/>
    <n v="2"/>
    <s v="Weekday"/>
    <m/>
  </r>
  <r>
    <s v="WEB-7932"/>
    <d v="2024-10-17T00:00:00"/>
    <s v="Meera Verma"/>
    <s v="Chennai"/>
    <s v="Home &amp; Kitchen"/>
    <s v="Led Bulb Pack"/>
    <n v="1"/>
    <n v="303.31"/>
    <s v="Upi"/>
    <s v="Delivered"/>
    <n v="3"/>
    <n v="303.31"/>
    <m/>
    <m/>
    <m/>
    <m/>
    <m/>
    <m/>
    <s v="Completed"/>
    <s v="No"/>
    <s v="No"/>
    <m/>
    <n v="558"/>
    <n v="430"/>
    <n v="1463424.4009529033"/>
    <n v="118285.78776560788"/>
    <n v="3.8140589569160999"/>
    <s v="Led Bulb Pack"/>
    <s v="Home &amp; Kitchen"/>
    <s v="Home &amp; Kitchen"/>
    <s v="Home &amp; Kitchen"/>
    <s v="Home &amp; Kitchen"/>
    <n v="76"/>
    <s v="Home &amp; Kitchen"/>
    <m/>
    <n v="2024"/>
    <x v="8"/>
    <n v="17"/>
    <n v="5"/>
    <s v="Weekday"/>
    <m/>
  </r>
  <r>
    <s v="WEB-5596"/>
    <d v="2024-05-27T00:00:00"/>
    <s v="Arjun Menon"/>
    <s v="Hyderabad"/>
    <s v="Home &amp; Kitchen"/>
    <s v="Led Bulb Pack"/>
    <n v="3"/>
    <n v="1023.22"/>
    <s v="Credit Card"/>
    <s v="Delivered"/>
    <n v="4"/>
    <n v="3069.66"/>
    <m/>
    <m/>
    <m/>
    <m/>
    <m/>
    <m/>
    <s v="Completed"/>
    <s v="Yes"/>
    <s v="No"/>
    <m/>
    <n v="559"/>
    <n v="408"/>
    <n v="1463424.4009529033"/>
    <n v="118285.78776560788"/>
    <n v="3.8140589569160999"/>
    <s v="Led Bulb Pack"/>
    <s v="Home &amp; Kitchen"/>
    <s v="Home &amp; Kitchen"/>
    <s v="Home &amp; Kitchen"/>
    <s v="Home &amp; Kitchen"/>
    <n v="76"/>
    <s v="Home &amp; Kitchen"/>
    <m/>
    <n v="2024"/>
    <x v="6"/>
    <n v="27"/>
    <n v="2"/>
    <s v="Weekday"/>
    <m/>
  </r>
  <r>
    <s v="WEB-6815"/>
    <d v="2024-01-05T00:00:00"/>
    <s v="Saanvi Khan"/>
    <s v="Kolkata"/>
    <s v="Fashion"/>
    <s v="Sunglasses"/>
    <n v="1"/>
    <n v="2258.04"/>
    <s v="Debit Card"/>
    <s v="Cancelled"/>
    <n v="4"/>
    <n v="2258.04"/>
    <m/>
    <m/>
    <m/>
    <m/>
    <m/>
    <m/>
    <s v="Lost Sale"/>
    <s v="No"/>
    <s v="Yes"/>
    <m/>
    <n v="590"/>
    <n v="451"/>
    <n v="1892867.2841657216"/>
    <n v="199432.98236095349"/>
    <n v="3.8949824970828471"/>
    <s v="Sunglasses"/>
    <s v="Fashion"/>
    <s v="Fashion"/>
    <s v="Fashion"/>
    <s v="Fashion"/>
    <n v="53"/>
    <s v="Fashion"/>
    <m/>
    <n v="2024"/>
    <x v="5"/>
    <n v="5"/>
    <n v="6"/>
    <s v="Weekday"/>
    <m/>
  </r>
  <r>
    <s v="WEB-9641"/>
    <d v="2023-04-18T00:00:00"/>
    <s v="Vivaan Reddy"/>
    <s v="Ahmedabad"/>
    <s v="Books"/>
    <s v="Cookbook"/>
    <n v="1"/>
    <n v="380.08"/>
    <s v="Net Banking"/>
    <s v="Delivered"/>
    <n v="4"/>
    <n v="380.08"/>
    <m/>
    <m/>
    <m/>
    <m/>
    <m/>
    <m/>
    <s v="Completed"/>
    <s v="No"/>
    <s v="No"/>
    <m/>
    <n v="589"/>
    <n v="426"/>
    <n v="594714.6477588166"/>
    <n v="60882.938065984097"/>
    <n v="3.804733727810651"/>
    <s v="Cookbook"/>
    <s v="Books"/>
    <s v="Books"/>
    <s v="Books"/>
    <s v="Books"/>
    <n v="4"/>
    <s v="Books"/>
    <m/>
    <n v="2023"/>
    <x v="7"/>
    <n v="18"/>
    <n v="3"/>
    <s v="Weekday"/>
    <m/>
  </r>
  <r>
    <s v="WEB-6191"/>
    <d v="2024-07-28T00:00:00"/>
    <s v="Rahul Malhotra"/>
    <s v="Bengaluru"/>
    <s v="Beauty"/>
    <s v="Face Cream"/>
    <n v="1"/>
    <n v="1391.68"/>
    <s v="Upi"/>
    <s v="Delivered"/>
    <n v="4"/>
    <n v="1391.68"/>
    <m/>
    <m/>
    <m/>
    <m/>
    <m/>
    <m/>
    <s v="Completed"/>
    <s v="Yes"/>
    <s v="No"/>
    <m/>
    <n v="567"/>
    <n v="440"/>
    <n v="1098537.4901531704"/>
    <n v="96724.388030634553"/>
    <n v="3.9001122334455669"/>
    <s v="Face Cream"/>
    <s v="Beauty"/>
    <s v="Beauty"/>
    <s v="Beauty"/>
    <s v="Beauty"/>
    <n v="80"/>
    <s v="Beauty"/>
    <m/>
    <n v="2024"/>
    <x v="2"/>
    <n v="28"/>
    <n v="1"/>
    <s v="Weekday"/>
    <m/>
  </r>
  <r>
    <s v="WEB-9498"/>
    <d v="2024-02-29T00:00:00"/>
    <s v="Vikram Rao"/>
    <s v="Mumbai"/>
    <s v="Electronics"/>
    <s v="Wireless Earbuds"/>
    <n v="2"/>
    <n v="1568.62"/>
    <s v="Credit Card"/>
    <s v="Delivered"/>
    <n v="4"/>
    <n v="3137.24"/>
    <m/>
    <m/>
    <m/>
    <m/>
    <m/>
    <m/>
    <s v="Completed"/>
    <s v="Yes"/>
    <s v="No"/>
    <m/>
    <n v="619"/>
    <n v="468"/>
    <n v="2759712.3299794244"/>
    <n v="330643.50635802455"/>
    <n v="3.8641711229946525"/>
    <s v="Wireless Earbuds"/>
    <s v="Electronics"/>
    <s v="Electronics"/>
    <s v="Electronics"/>
    <s v="Electronics"/>
    <n v="12"/>
    <s v="Electronics"/>
    <m/>
    <n v="2024"/>
    <x v="0"/>
    <n v="29"/>
    <n v="5"/>
    <s v="Weekday"/>
    <m/>
  </r>
  <r>
    <s v="WEB-6703"/>
    <d v="2024-12-01T00:00:00"/>
    <s v="Vivaan Rao"/>
    <s v="Chennai"/>
    <s v="Books"/>
    <s v="Self-Help Book"/>
    <n v="2"/>
    <n v="689.15"/>
    <s v="Credit Card"/>
    <s v="Delivered"/>
    <n v="5"/>
    <n v="1378.3"/>
    <m/>
    <m/>
    <m/>
    <m/>
    <m/>
    <m/>
    <s v="Completed"/>
    <s v="Yes"/>
    <s v="No"/>
    <m/>
    <n v="558"/>
    <n v="430"/>
    <n v="594714.6477588166"/>
    <n v="60882.938065984097"/>
    <n v="3.804733727810651"/>
    <s v="Self-Help Book"/>
    <s v="Books"/>
    <s v="Books"/>
    <s v="Books"/>
    <s v="Books"/>
    <n v="19"/>
    <s v="Books"/>
    <m/>
    <n v="2024"/>
    <x v="10"/>
    <n v="1"/>
    <n v="1"/>
    <s v="Weekend"/>
    <m/>
  </r>
  <r>
    <s v="WEB-5727"/>
    <d v="2023-11-12T00:00:00"/>
    <s v="Ananya Gupta"/>
    <s v="Pune"/>
    <s v="Fashion"/>
    <s v="Men'S T-Shirt"/>
    <n v="1"/>
    <n v="1032.5899999999999"/>
    <s v="Debit Card"/>
    <s v="Delivered"/>
    <n v="4"/>
    <n v="1032.5899999999999"/>
    <m/>
    <m/>
    <m/>
    <m/>
    <m/>
    <m/>
    <s v="Completed"/>
    <s v="Yes"/>
    <s v="No"/>
    <m/>
    <n v="595"/>
    <n v="444"/>
    <n v="1892867.2841657216"/>
    <n v="199432.98236095349"/>
    <n v="3.8949824970828471"/>
    <s v="Men'S T-Shirt"/>
    <s v="Fashion"/>
    <s v="Fashion"/>
    <s v="Fashion"/>
    <s v="Fashion"/>
    <n v="55"/>
    <s v="Fashion"/>
    <m/>
    <n v="2023"/>
    <x v="3"/>
    <n v="12"/>
    <n v="1"/>
    <s v="Weekday"/>
    <m/>
  </r>
  <r>
    <s v="WEB-7275"/>
    <d v="2023-06-20T00:00:00"/>
    <s v="Pooja Pillai"/>
    <s v="Delhi"/>
    <s v="Fashion"/>
    <s v="Denim Jeans"/>
    <n v="1"/>
    <n v="2350.66"/>
    <s v="Credit Card"/>
    <s v="Delivered"/>
    <n v="4"/>
    <n v="2350.66"/>
    <m/>
    <m/>
    <m/>
    <m/>
    <m/>
    <m/>
    <s v="Completed"/>
    <s v="Yes"/>
    <s v="No"/>
    <m/>
    <n v="573"/>
    <n v="450"/>
    <n v="1892867.2841657216"/>
    <n v="199432.98236095349"/>
    <n v="3.8949824970828471"/>
    <s v="Denim Jeans"/>
    <s v="Fashion"/>
    <s v="Fashion"/>
    <s v="Fashion"/>
    <s v="Fashion"/>
    <n v="6"/>
    <s v="Fashion"/>
    <m/>
    <n v="2023"/>
    <x v="11"/>
    <n v="20"/>
    <n v="3"/>
    <s v="Weekday"/>
    <m/>
  </r>
  <r>
    <s v="WEB-9450"/>
    <d v="2024-03-08T00:00:00"/>
    <s v="Meera Nair"/>
    <s v="Mumbai"/>
    <s v="Beauty"/>
    <s v="Shampoo 200Ml"/>
    <n v="1"/>
    <n v="1096.1099999999999"/>
    <s v="Upi"/>
    <s v="Delivered"/>
    <n v="4"/>
    <n v="1096.1099999999999"/>
    <m/>
    <m/>
    <m/>
    <m/>
    <m/>
    <m/>
    <s v="Completed"/>
    <s v="Yes"/>
    <s v="No"/>
    <m/>
    <n v="619"/>
    <n v="468"/>
    <n v="1098537.4901531704"/>
    <n v="96724.388030634553"/>
    <n v="3.9001122334455669"/>
    <s v="Shampoo 200Ml"/>
    <s v="Beauty"/>
    <s v="Beauty"/>
    <s v="Beauty"/>
    <s v="Beauty"/>
    <n v="64"/>
    <s v="Beauty"/>
    <m/>
    <n v="2024"/>
    <x v="4"/>
    <n v="8"/>
    <n v="6"/>
    <s v="Weekday"/>
    <m/>
  </r>
  <r>
    <s v="WEB-5881"/>
    <d v="2024-02-10T00:00:00"/>
    <s v="Aarav Bose"/>
    <s v="Kolkata"/>
    <s v="Electronics"/>
    <s v="Usb Cable"/>
    <n v="2"/>
    <n v="2572.04"/>
    <s v="Net Banking"/>
    <s v="Delivered"/>
    <n v="4"/>
    <n v="5144.08"/>
    <m/>
    <m/>
    <m/>
    <m/>
    <m/>
    <m/>
    <s v="Completed"/>
    <s v="Yes"/>
    <s v="No"/>
    <m/>
    <n v="590"/>
    <n v="451"/>
    <n v="2759712.3299794244"/>
    <n v="330643.50635802455"/>
    <n v="3.8641711229946525"/>
    <s v="Usb Cable"/>
    <s v="Electronics"/>
    <s v="Electronics"/>
    <s v="Electronics"/>
    <s v="Electronics"/>
    <n v="13"/>
    <s v="Electronics"/>
    <m/>
    <n v="2024"/>
    <x v="0"/>
    <n v="10"/>
    <n v="7"/>
    <s v="Weekday"/>
    <m/>
  </r>
  <r>
    <s v="WEB-9503"/>
    <d v="2023-01-20T00:00:00"/>
    <s v="Rahul Patel"/>
    <s v="Mumbai"/>
    <s v="Electronics"/>
    <s v="Smart Watch"/>
    <n v="2"/>
    <n v="1923.1627263374514"/>
    <s v="Upi"/>
    <s v="Pending"/>
    <n v="4"/>
    <n v="3846.3254526749029"/>
    <m/>
    <m/>
    <m/>
    <m/>
    <m/>
    <m/>
    <s v="Pending"/>
    <s v="No"/>
    <s v="Yes"/>
    <m/>
    <n v="619"/>
    <n v="468"/>
    <n v="2759712.3299794244"/>
    <n v="330643.50635802455"/>
    <n v="3.8641711229946525"/>
    <s v="Smart Watch"/>
    <s v="Electronics"/>
    <s v="Electronics"/>
    <s v="Electronics"/>
    <s v="Electronics"/>
    <n v="17"/>
    <s v="Electronics"/>
    <m/>
    <n v="2023"/>
    <x v="5"/>
    <n v="20"/>
    <n v="6"/>
    <s v="Weekday"/>
    <m/>
  </r>
  <r>
    <s v="WEB-5440"/>
    <d v="2023-12-27T00:00:00"/>
    <s v="Saanvi Rao"/>
    <s v="Ahmedabad"/>
    <s v="Fashion"/>
    <s v="Men'S T-Shirt"/>
    <n v="2"/>
    <n v="2398.15"/>
    <s v="Debit Card"/>
    <s v="Delivered"/>
    <n v="5"/>
    <n v="4796.3"/>
    <m/>
    <m/>
    <m/>
    <m/>
    <m/>
    <m/>
    <s v="Completed"/>
    <s v="Yes"/>
    <s v="No"/>
    <m/>
    <n v="589"/>
    <n v="426"/>
    <n v="1892867.2841657216"/>
    <n v="199432.98236095349"/>
    <n v="3.8949824970828471"/>
    <s v="Men'S T-Shirt"/>
    <s v="Fashion"/>
    <s v="Fashion"/>
    <s v="Fashion"/>
    <s v="Fashion"/>
    <n v="55"/>
    <s v="Fashion"/>
    <m/>
    <n v="2023"/>
    <x v="10"/>
    <n v="27"/>
    <n v="4"/>
    <s v="Weekday"/>
    <m/>
  </r>
  <r>
    <s v="WEB-5004"/>
    <d v="2025-05-31T00:00:00"/>
    <s v="Diya Bose"/>
    <s v="Ahmedabad"/>
    <s v="Electronics"/>
    <s v="Bluetooth Speaker"/>
    <n v="1"/>
    <n v="1724.23"/>
    <s v="Cash On Delivery"/>
    <s v="Cancelled"/>
    <n v="5"/>
    <n v="1724.23"/>
    <m/>
    <m/>
    <m/>
    <m/>
    <m/>
    <m/>
    <s v="Lost Sale"/>
    <s v="No"/>
    <s v="Yes"/>
    <m/>
    <n v="589"/>
    <n v="426"/>
    <n v="2759712.3299794244"/>
    <n v="330643.50635802455"/>
    <n v="3.8641711229946525"/>
    <s v="Bluetooth Speaker"/>
    <s v="Electronics"/>
    <s v="Electronics"/>
    <s v="Electronics"/>
    <s v="Electronics"/>
    <n v="48"/>
    <s v="Electronics"/>
    <m/>
    <n v="2025"/>
    <x v="6"/>
    <n v="31"/>
    <n v="7"/>
    <s v="Weekday"/>
    <m/>
  </r>
  <r>
    <s v="WEB-7392"/>
    <d v="2024-11-17T00:00:00"/>
    <s v="Aditya Reddy"/>
    <s v="Pune"/>
    <s v="Home &amp; Kitchen"/>
    <s v="Table Lamp"/>
    <n v="1"/>
    <n v="784.08"/>
    <s v="Debit Card"/>
    <s v="Delivered"/>
    <n v="4"/>
    <n v="784.08"/>
    <m/>
    <m/>
    <m/>
    <m/>
    <m/>
    <m/>
    <s v="Completed"/>
    <s v="No"/>
    <s v="No"/>
    <m/>
    <n v="595"/>
    <n v="444"/>
    <n v="1463424.4009529033"/>
    <n v="118285.78776560788"/>
    <n v="3.8140589569160999"/>
    <s v="Table Lamp"/>
    <s v="Home &amp; Kitchen"/>
    <s v="Home &amp; Kitchen"/>
    <s v="Home &amp; Kitchen"/>
    <s v="Home &amp; Kitchen"/>
    <n v="32"/>
    <s v="Home &amp; Kitchen"/>
    <m/>
    <n v="2024"/>
    <x v="3"/>
    <n v="17"/>
    <n v="1"/>
    <s v="Weekday"/>
    <m/>
  </r>
  <r>
    <s v="WEB-8965"/>
    <d v="2024-12-18T00:00:00"/>
    <s v="Aarav Sharma"/>
    <s v="Ahmedabad"/>
    <s v="Electronics"/>
    <s v="Usb Cable"/>
    <n v="2"/>
    <n v="1149.67"/>
    <s v="Cash On Delivery"/>
    <s v="Delivered"/>
    <n v="5"/>
    <n v="2299.34"/>
    <m/>
    <m/>
    <m/>
    <m/>
    <m/>
    <m/>
    <s v="Completed"/>
    <s v="Yes"/>
    <s v="No"/>
    <m/>
    <n v="589"/>
    <n v="426"/>
    <n v="2759712.3299794244"/>
    <n v="330643.50635802455"/>
    <n v="3.8641711229946525"/>
    <s v="Usb Cable"/>
    <s v="Electronics"/>
    <s v="Electronics"/>
    <s v="Electronics"/>
    <s v="Electronics"/>
    <n v="13"/>
    <s v="Electronics"/>
    <m/>
    <n v="2024"/>
    <x v="10"/>
    <n v="18"/>
    <n v="4"/>
    <s v="Weekday"/>
    <m/>
  </r>
  <r>
    <s v="WEB-9573"/>
    <d v="2025-05-15T00:00:00"/>
    <s v="Ishaan Verma"/>
    <s v="Delhi"/>
    <s v="Electronics"/>
    <s v="Power Bank 10000Mah"/>
    <n v="2"/>
    <n v="2174.19"/>
    <s v="Credit Card"/>
    <s v="Delivered"/>
    <n v="5"/>
    <n v="4348.38"/>
    <m/>
    <m/>
    <m/>
    <m/>
    <m/>
    <m/>
    <s v="Completed"/>
    <s v="Yes"/>
    <s v="No"/>
    <m/>
    <n v="573"/>
    <n v="450"/>
    <n v="2759712.3299794244"/>
    <n v="330643.50635802455"/>
    <n v="3.8641711229946525"/>
    <s v="Power Bank 10000Mah"/>
    <s v="Electronics"/>
    <s v="Electronics"/>
    <s v="Electronics"/>
    <s v="Electronics"/>
    <n v="3"/>
    <s v="Electronics"/>
    <m/>
    <n v="2025"/>
    <x v="6"/>
    <n v="15"/>
    <n v="5"/>
    <s v="Weekday"/>
    <m/>
  </r>
  <r>
    <s v="WEB-5434"/>
    <d v="2025-06-02T00:00:00"/>
    <s v="Simran Kapoor"/>
    <s v="Delhi"/>
    <s v="Fashion"/>
    <s v="Sunglasses"/>
    <n v="1"/>
    <n v="1235.02"/>
    <s v="Debit Card"/>
    <s v="Delivered"/>
    <n v="4"/>
    <n v="1235.02"/>
    <m/>
    <m/>
    <m/>
    <m/>
    <m/>
    <m/>
    <s v="Completed"/>
    <s v="Yes"/>
    <s v="No"/>
    <m/>
    <n v="573"/>
    <n v="450"/>
    <n v="1892867.2841657216"/>
    <n v="199432.98236095349"/>
    <n v="3.8949824970828471"/>
    <s v="Sunglasses"/>
    <s v="Fashion"/>
    <s v="Fashion"/>
    <s v="Fashion"/>
    <s v="Fashion"/>
    <n v="53"/>
    <s v="Fashion"/>
    <m/>
    <n v="2025"/>
    <x v="11"/>
    <n v="2"/>
    <n v="2"/>
    <s v="Weekday"/>
    <m/>
  </r>
  <r>
    <s v="WEB-7180"/>
    <d v="2023-04-20T00:00:00"/>
    <s v="Sanjay Rao"/>
    <s v="Delhi"/>
    <s v="Fashion"/>
    <s v="Women'S Kurti"/>
    <n v="2"/>
    <n v="1459.3"/>
    <s v="Net Banking"/>
    <s v="Delivered"/>
    <n v="2"/>
    <n v="2918.6"/>
    <m/>
    <m/>
    <m/>
    <m/>
    <m/>
    <m/>
    <s v="Completed"/>
    <s v="Yes"/>
    <s v="No"/>
    <m/>
    <n v="573"/>
    <n v="450"/>
    <n v="1892867.2841657216"/>
    <n v="199432.98236095349"/>
    <n v="3.8949824970828471"/>
    <s v="Women'S Kurti"/>
    <s v="Fashion"/>
    <s v="Fashion"/>
    <s v="Fashion"/>
    <s v="Fashion"/>
    <n v="15"/>
    <s v="Fashion"/>
    <m/>
    <n v="2023"/>
    <x v="7"/>
    <n v="20"/>
    <n v="5"/>
    <s v="Weekday"/>
    <m/>
  </r>
  <r>
    <s v="WEB-8360"/>
    <d v="2023-06-13T00:00:00"/>
    <s v="Vivaan Patel"/>
    <s v="Pune"/>
    <s v="Electronics"/>
    <s v="Bluetooth Speaker"/>
    <n v="2"/>
    <n v="2193.65"/>
    <s v="Upi"/>
    <s v="Pending"/>
    <n v="4"/>
    <n v="4387.3"/>
    <m/>
    <m/>
    <m/>
    <m/>
    <m/>
    <m/>
    <s v="Pending"/>
    <s v="No"/>
    <s v="Yes"/>
    <m/>
    <n v="595"/>
    <n v="444"/>
    <n v="2759712.3299794244"/>
    <n v="330643.50635802455"/>
    <n v="3.8641711229946525"/>
    <s v="Bluetooth Speaker"/>
    <s v="Electronics"/>
    <s v="Electronics"/>
    <s v="Electronics"/>
    <s v="Electronics"/>
    <n v="48"/>
    <s v="Electronics"/>
    <m/>
    <n v="2023"/>
    <x v="11"/>
    <n v="13"/>
    <n v="3"/>
    <s v="Weekday"/>
    <m/>
  </r>
  <r>
    <s v="WEB-7885"/>
    <d v="2024-12-21T00:00:00"/>
    <s v="Aditya Rao"/>
    <s v="Pune"/>
    <s v="Books"/>
    <s v="Notebook Set"/>
    <n v="1"/>
    <n v="180.39"/>
    <s v="Debit Card"/>
    <s v="Delivered"/>
    <n v="5"/>
    <n v="180.39"/>
    <m/>
    <m/>
    <m/>
    <m/>
    <m/>
    <m/>
    <s v="Completed"/>
    <s v="No"/>
    <s v="No"/>
    <m/>
    <n v="595"/>
    <n v="444"/>
    <n v="594714.6477588166"/>
    <n v="60882.938065984097"/>
    <n v="3.804733727810651"/>
    <s v="Notebook Set"/>
    <s v="Books"/>
    <s v="Books"/>
    <s v="Books"/>
    <s v="Books"/>
    <n v="20"/>
    <s v="Books"/>
    <m/>
    <n v="2024"/>
    <x v="10"/>
    <n v="21"/>
    <n v="7"/>
    <s v="Weekday"/>
    <m/>
  </r>
  <r>
    <s v="WEB-6350"/>
    <d v="2024-02-08T00:00:00"/>
    <s v="Sanjay Mehta"/>
    <s v="Hyderabad"/>
    <s v="Electronics"/>
    <s v="Power Bank 10000Mah"/>
    <n v="1"/>
    <n v="3135.36"/>
    <s v="Upi"/>
    <s v="Pending"/>
    <n v="4"/>
    <n v="3135.36"/>
    <m/>
    <m/>
    <m/>
    <m/>
    <m/>
    <m/>
    <s v="Pending"/>
    <s v="No"/>
    <s v="Yes"/>
    <m/>
    <n v="559"/>
    <n v="408"/>
    <n v="2759712.3299794244"/>
    <n v="330643.50635802455"/>
    <n v="3.8641711229946525"/>
    <s v="Power Bank 10000Mah"/>
    <s v="Electronics"/>
    <s v="Electronics"/>
    <s v="Electronics"/>
    <s v="Electronics"/>
    <n v="3"/>
    <s v="Electronics"/>
    <m/>
    <n v="2024"/>
    <x v="0"/>
    <n v="8"/>
    <n v="5"/>
    <s v="Weekday"/>
    <m/>
  </r>
  <r>
    <s v="WEB-9026"/>
    <d v="2023-12-29T00:00:00"/>
    <s v="Neha Das"/>
    <s v="Bengaluru"/>
    <s v="Fashion"/>
    <s v="Denim Jeans"/>
    <n v="2"/>
    <n v="1641.62"/>
    <s v="Credit Card"/>
    <s v="Pending"/>
    <m/>
    <n v="3283.24"/>
    <m/>
    <m/>
    <m/>
    <m/>
    <m/>
    <m/>
    <s v="Pending"/>
    <s v="No"/>
    <s v="Yes"/>
    <m/>
    <n v="567"/>
    <n v="440"/>
    <n v="1892867.2841657216"/>
    <n v="199432.98236095349"/>
    <n v="3.8949824970828471"/>
    <s v="Denim Jeans"/>
    <s v="Fashion"/>
    <s v="Fashion"/>
    <s v="Fashion"/>
    <s v="Fashion"/>
    <n v="6"/>
    <s v="Fashion"/>
    <m/>
    <n v="2023"/>
    <x v="10"/>
    <n v="29"/>
    <n v="6"/>
    <s v="Weekday"/>
    <m/>
  </r>
  <r>
    <s v="WEB-5098"/>
    <d v="2023-12-18T00:00:00"/>
    <s v="Aarav Iyer"/>
    <s v="Chennai"/>
    <s v="Books"/>
    <s v="Notebook Set"/>
    <n v="1"/>
    <n v="200.37"/>
    <s v="Debit Card"/>
    <s v="Delivered"/>
    <n v="5"/>
    <n v="200.37"/>
    <m/>
    <m/>
    <m/>
    <m/>
    <m/>
    <m/>
    <s v="Completed"/>
    <s v="No"/>
    <s v="No"/>
    <m/>
    <n v="558"/>
    <n v="430"/>
    <n v="594714.6477588166"/>
    <n v="60882.938065984097"/>
    <n v="3.804733727810651"/>
    <s v="Notebook Set"/>
    <s v="Books"/>
    <s v="Books"/>
    <s v="Books"/>
    <s v="Books"/>
    <n v="20"/>
    <s v="Books"/>
    <m/>
    <n v="2023"/>
    <x v="10"/>
    <n v="18"/>
    <n v="2"/>
    <s v="Weekday"/>
    <m/>
  </r>
  <r>
    <s v="WEB-6083"/>
    <d v="2024-02-04T00:00:00"/>
    <s v="Rohan Singh"/>
    <s v="Ahmedabad"/>
    <s v="Beauty"/>
    <s v="Lipstick"/>
    <n v="3"/>
    <n v="748.22"/>
    <s v="Cash On Delivery"/>
    <s v="Pending"/>
    <n v="5"/>
    <n v="2244.66"/>
    <m/>
    <m/>
    <m/>
    <m/>
    <m/>
    <m/>
    <s v="Pending"/>
    <s v="No"/>
    <s v="Yes"/>
    <m/>
    <n v="589"/>
    <n v="426"/>
    <n v="1098537.4901531704"/>
    <n v="96724.388030634553"/>
    <n v="3.9001122334455669"/>
    <s v="Lipstick"/>
    <s v="Beauty"/>
    <s v="Beauty"/>
    <s v="Beauty"/>
    <s v="Beauty"/>
    <n v="10"/>
    <s v="Beauty"/>
    <m/>
    <n v="2024"/>
    <x v="0"/>
    <n v="4"/>
    <n v="1"/>
    <s v="Weekday"/>
    <m/>
  </r>
  <r>
    <s v="WEB-8840"/>
    <d v="2023-02-04T00:00:00"/>
    <s v="Neha Joshi"/>
    <s v="Mumbai"/>
    <s v="Home &amp; Kitchen"/>
    <s v="Table Lamp"/>
    <n v="1"/>
    <n v="632.24"/>
    <s v="Credit Card"/>
    <s v="Delivered"/>
    <n v="4"/>
    <n v="632.24"/>
    <m/>
    <m/>
    <m/>
    <m/>
    <m/>
    <m/>
    <s v="Completed"/>
    <s v="No"/>
    <s v="No"/>
    <m/>
    <n v="619"/>
    <n v="468"/>
    <n v="1463424.4009529033"/>
    <n v="118285.78776560788"/>
    <n v="3.8140589569160999"/>
    <s v="Table Lamp"/>
    <s v="Home &amp; Kitchen"/>
    <s v="Home &amp; Kitchen"/>
    <s v="Home &amp; Kitchen"/>
    <s v="Home &amp; Kitchen"/>
    <n v="32"/>
    <s v="Home &amp; Kitchen"/>
    <m/>
    <n v="2023"/>
    <x v="0"/>
    <n v="4"/>
    <n v="7"/>
    <s v="Weekday"/>
    <m/>
  </r>
  <r>
    <s v="WEB-9418"/>
    <d v="2024-06-18T00:00:00"/>
    <s v="Rahul Das"/>
    <s v="Mumbai"/>
    <s v="Electronics"/>
    <s v="Smart Watch"/>
    <n v="1"/>
    <n v="1312.85"/>
    <s v="Upi"/>
    <s v="Cancelled"/>
    <n v="4"/>
    <n v="1312.85"/>
    <m/>
    <m/>
    <m/>
    <m/>
    <m/>
    <m/>
    <s v="Lost Sale"/>
    <s v="No"/>
    <s v="Yes"/>
    <m/>
    <n v="619"/>
    <n v="468"/>
    <n v="2759712.3299794244"/>
    <n v="330643.50635802455"/>
    <n v="3.8641711229946525"/>
    <s v="Smart Watch"/>
    <s v="Electronics"/>
    <s v="Electronics"/>
    <s v="Electronics"/>
    <s v="Electronics"/>
    <n v="17"/>
    <s v="Electronics"/>
    <m/>
    <n v="2024"/>
    <x v="11"/>
    <n v="18"/>
    <n v="3"/>
    <s v="Weekday"/>
    <m/>
  </r>
  <r>
    <s v="WEB-8726"/>
    <d v="2024-05-09T00:00:00"/>
    <s v="Saanvi Malhotra"/>
    <s v="Hyderabad"/>
    <s v="Books"/>
    <s v="Self-Help Book"/>
    <n v="1"/>
    <n v="763.1"/>
    <s v="Cash On Delivery"/>
    <s v="Delivered"/>
    <n v="4"/>
    <n v="763.1"/>
    <m/>
    <m/>
    <m/>
    <m/>
    <m/>
    <m/>
    <s v="Completed"/>
    <s v="No"/>
    <s v="No"/>
    <m/>
    <n v="559"/>
    <n v="408"/>
    <n v="594714.6477588166"/>
    <n v="60882.938065984097"/>
    <n v="3.804733727810651"/>
    <s v="Self-Help Book"/>
    <s v="Books"/>
    <s v="Books"/>
    <s v="Books"/>
    <s v="Books"/>
    <n v="19"/>
    <s v="Books"/>
    <m/>
    <n v="2024"/>
    <x v="6"/>
    <n v="9"/>
    <n v="5"/>
    <s v="Weekday"/>
    <m/>
  </r>
  <r>
    <s v="WEB-9530"/>
    <d v="2023-06-23T00:00:00"/>
    <s v="Diya Iyer"/>
    <s v="Delhi"/>
    <s v="Electronics"/>
    <s v="Power Bank 10000Mah"/>
    <n v="1"/>
    <n v="3062.55"/>
    <s v="Debit Card"/>
    <s v="Pending"/>
    <n v="5"/>
    <n v="3062.55"/>
    <m/>
    <m/>
    <m/>
    <m/>
    <m/>
    <m/>
    <s v="Pending"/>
    <s v="No"/>
    <s v="Yes"/>
    <m/>
    <n v="573"/>
    <n v="450"/>
    <n v="2759712.3299794244"/>
    <n v="330643.50635802455"/>
    <n v="3.8641711229946525"/>
    <s v="Power Bank 10000Mah"/>
    <s v="Electronics"/>
    <s v="Electronics"/>
    <s v="Electronics"/>
    <s v="Electronics"/>
    <n v="3"/>
    <s v="Electronics"/>
    <m/>
    <n v="2023"/>
    <x v="11"/>
    <n v="23"/>
    <n v="6"/>
    <s v="Weekday"/>
    <m/>
  </r>
  <r>
    <s v="WEB-5645"/>
    <d v="2024-04-29T00:00:00"/>
    <s v="Rohan Sharma"/>
    <s v="Bengaluru"/>
    <s v="Beauty"/>
    <s v="Face Cream"/>
    <n v="2"/>
    <n v="1224.8800000000001"/>
    <s v="Net Banking"/>
    <s v="Cancelled"/>
    <n v="5"/>
    <n v="2449.7600000000002"/>
    <m/>
    <m/>
    <m/>
    <m/>
    <m/>
    <m/>
    <s v="Lost Sale"/>
    <s v="No"/>
    <s v="Yes"/>
    <m/>
    <n v="567"/>
    <n v="440"/>
    <n v="1098537.4901531704"/>
    <n v="96724.388030634553"/>
    <n v="3.9001122334455669"/>
    <s v="Face Cream"/>
    <s v="Beauty"/>
    <s v="Beauty"/>
    <s v="Beauty"/>
    <s v="Beauty"/>
    <n v="80"/>
    <s v="Beauty"/>
    <m/>
    <n v="2024"/>
    <x v="7"/>
    <n v="29"/>
    <n v="2"/>
    <s v="Weekday"/>
    <m/>
  </r>
  <r>
    <s v="WEB-8100"/>
    <d v="2023-11-03T00:00:00"/>
    <s v="Ananya Iyer"/>
    <s v="Kolkata"/>
    <s v="Books"/>
    <s v="Kids Story Book"/>
    <n v="3"/>
    <n v="464.51"/>
    <s v="Debit Card"/>
    <s v="Delivered"/>
    <m/>
    <n v="1393.53"/>
    <m/>
    <m/>
    <m/>
    <m/>
    <m/>
    <m/>
    <s v="Completed"/>
    <s v="Yes"/>
    <s v="No"/>
    <m/>
    <n v="590"/>
    <n v="451"/>
    <n v="594714.6477588166"/>
    <n v="60882.938065984097"/>
    <n v="3.804733727810651"/>
    <s v="Kids Story Book"/>
    <s v="Books"/>
    <s v="Books"/>
    <s v="Books"/>
    <s v="Books"/>
    <n v="23"/>
    <s v="Books"/>
    <m/>
    <n v="2023"/>
    <x v="3"/>
    <n v="3"/>
    <n v="6"/>
    <s v="Weekday"/>
    <m/>
  </r>
  <r>
    <s v="WEB-5948"/>
    <d v="2025-02-01T00:00:00"/>
    <s v="Neha Singh"/>
    <s v="Kolkata"/>
    <s v="Beauty"/>
    <s v="Perfume 50Ml"/>
    <n v="1"/>
    <n v="515.24"/>
    <s v="Upi"/>
    <s v="Cancelled"/>
    <n v="5"/>
    <n v="515.24"/>
    <m/>
    <m/>
    <m/>
    <m/>
    <m/>
    <m/>
    <s v="Lost Sale"/>
    <s v="No"/>
    <s v="Yes"/>
    <m/>
    <n v="590"/>
    <n v="451"/>
    <n v="1098537.4901531704"/>
    <n v="96724.388030634553"/>
    <n v="3.9001122334455669"/>
    <s v="Perfume 50Ml"/>
    <s v="Beauty"/>
    <s v="Beauty"/>
    <s v="Beauty"/>
    <s v="Beauty"/>
    <n v="18"/>
    <s v="Beauty"/>
    <m/>
    <n v="2025"/>
    <x v="0"/>
    <n v="1"/>
    <n v="7"/>
    <s v="Weekend"/>
    <m/>
  </r>
  <r>
    <s v="WEB-8064"/>
    <d v="2023-07-03T00:00:00"/>
    <s v="Saanvi Bose"/>
    <s v="Delhi"/>
    <s v="Books"/>
    <s v="Kids Story Book"/>
    <n v="1"/>
    <n v="461.04"/>
    <s v="Credit Card"/>
    <s v="Delivered"/>
    <n v="2"/>
    <n v="461.04"/>
    <m/>
    <m/>
    <m/>
    <m/>
    <m/>
    <m/>
    <s v="Completed"/>
    <s v="No"/>
    <s v="No"/>
    <m/>
    <n v="573"/>
    <n v="450"/>
    <n v="594714.6477588166"/>
    <n v="60882.938065984097"/>
    <n v="3.804733727810651"/>
    <s v="Kids Story Book"/>
    <s v="Books"/>
    <s v="Books"/>
    <s v="Books"/>
    <s v="Books"/>
    <n v="23"/>
    <s v="Books"/>
    <m/>
    <n v="2023"/>
    <x v="2"/>
    <n v="3"/>
    <n v="2"/>
    <s v="Weekday"/>
    <m/>
  </r>
  <r>
    <s v="WEB-9118"/>
    <d v="2025-03-05T00:00:00"/>
    <s v="Tanya Das"/>
    <s v="Chennai"/>
    <s v="Beauty"/>
    <s v="Lipstick"/>
    <n v="2"/>
    <n v="1325.35"/>
    <s v="Net Banking"/>
    <s v="Pending"/>
    <n v="4"/>
    <n v="2650.7"/>
    <m/>
    <m/>
    <m/>
    <m/>
    <m/>
    <m/>
    <s v="Pending"/>
    <s v="No"/>
    <s v="Yes"/>
    <m/>
    <n v="558"/>
    <n v="430"/>
    <n v="1098537.4901531704"/>
    <n v="96724.388030634553"/>
    <n v="3.9001122334455669"/>
    <s v="Lipstick"/>
    <s v="Beauty"/>
    <s v="Beauty"/>
    <s v="Beauty"/>
    <s v="Beauty"/>
    <n v="10"/>
    <s v="Beauty"/>
    <m/>
    <n v="2025"/>
    <x v="4"/>
    <n v="5"/>
    <n v="4"/>
    <s v="Weekday"/>
    <m/>
  </r>
  <r>
    <s v="WEB-8798"/>
    <d v="2024-10-25T00:00:00"/>
    <s v="Ishaan Reddy"/>
    <s v="Delhi"/>
    <s v="Electronics"/>
    <s v="Bluetooth Speaker"/>
    <n v="2"/>
    <n v="2759.84"/>
    <s v="Upi"/>
    <s v="Delivered"/>
    <n v="4"/>
    <n v="5519.68"/>
    <m/>
    <m/>
    <m/>
    <m/>
    <m/>
    <m/>
    <s v="Completed"/>
    <s v="Yes"/>
    <s v="No"/>
    <m/>
    <n v="573"/>
    <n v="450"/>
    <n v="2759712.3299794244"/>
    <n v="330643.50635802455"/>
    <n v="3.8641711229946525"/>
    <s v="Bluetooth Speaker"/>
    <s v="Electronics"/>
    <s v="Electronics"/>
    <s v="Electronics"/>
    <s v="Electronics"/>
    <n v="48"/>
    <s v="Electronics"/>
    <m/>
    <n v="2024"/>
    <x v="8"/>
    <n v="25"/>
    <n v="6"/>
    <s v="Weekday"/>
    <m/>
  </r>
  <r>
    <s v="WEB-8292"/>
    <d v="2023-10-11T00:00:00"/>
    <s v="Tanya Menon"/>
    <s v="Hyderabad"/>
    <s v="Fashion"/>
    <s v="Sunglasses"/>
    <n v="1"/>
    <n v="1121.17"/>
    <s v="Upi"/>
    <s v="Delivered"/>
    <n v="4"/>
    <n v="1121.17"/>
    <m/>
    <m/>
    <m/>
    <m/>
    <m/>
    <m/>
    <s v="Completed"/>
    <s v="Yes"/>
    <s v="No"/>
    <m/>
    <n v="559"/>
    <n v="408"/>
    <n v="1892867.2841657216"/>
    <n v="199432.98236095349"/>
    <n v="3.8949824970828471"/>
    <s v="Sunglasses"/>
    <s v="Fashion"/>
    <s v="Fashion"/>
    <s v="Fashion"/>
    <s v="Fashion"/>
    <n v="53"/>
    <s v="Fashion"/>
    <m/>
    <n v="2023"/>
    <x v="8"/>
    <n v="11"/>
    <n v="4"/>
    <s v="Weekday"/>
    <m/>
  </r>
  <r>
    <s v="WEB-7731"/>
    <d v="2024-10-18T00:00:00"/>
    <s v="Sanjay Iyer"/>
    <s v="Mumbai"/>
    <s v="Books"/>
    <s v="Self-Help Book"/>
    <n v="1"/>
    <n v="261.35000000000002"/>
    <s v="Net Banking"/>
    <s v="Returned"/>
    <n v="4"/>
    <n v="261.35000000000002"/>
    <m/>
    <m/>
    <m/>
    <m/>
    <m/>
    <m/>
    <s v="Completed"/>
    <s v="No"/>
    <s v="No"/>
    <m/>
    <n v="619"/>
    <n v="468"/>
    <n v="594714.6477588166"/>
    <n v="60882.938065984097"/>
    <n v="3.804733727810651"/>
    <s v="Self-Help Book"/>
    <s v="Books"/>
    <s v="Books"/>
    <s v="Books"/>
    <s v="Books"/>
    <n v="19"/>
    <s v="Books"/>
    <m/>
    <n v="2024"/>
    <x v="8"/>
    <n v="18"/>
    <n v="6"/>
    <s v="Weekday"/>
    <m/>
  </r>
  <r>
    <s v="WEB-5172"/>
    <d v="2024-11-10T00:00:00"/>
    <s v="Kavya Khan"/>
    <s v="Pune"/>
    <s v="Fashion"/>
    <s v="Men'S T-Shirt"/>
    <n v="1"/>
    <n v="486.22"/>
    <s v="Unknown"/>
    <s v="Pending"/>
    <n v="4"/>
    <n v="486.22"/>
    <m/>
    <m/>
    <m/>
    <m/>
    <m/>
    <m/>
    <s v="Pending"/>
    <s v="No"/>
    <s v="Yes"/>
    <m/>
    <n v="595"/>
    <n v="444"/>
    <n v="1892867.2841657216"/>
    <n v="199432.98236095349"/>
    <n v="3.8949824970828471"/>
    <s v="Men'S T-Shirt"/>
    <s v="Fashion"/>
    <s v="Fashion"/>
    <s v="Fashion"/>
    <s v="Fashion"/>
    <n v="55"/>
    <s v="Fashion"/>
    <m/>
    <n v="2024"/>
    <x v="3"/>
    <n v="10"/>
    <n v="1"/>
    <s v="Weekday"/>
    <m/>
  </r>
  <r>
    <s v="WEB-7652"/>
    <d v="2023-01-03T00:00:00"/>
    <s v="Ananya Khan"/>
    <s v="Hyderabad"/>
    <s v="Fashion"/>
    <s v="Sunglasses"/>
    <n v="1"/>
    <n v="2467.3000000000002"/>
    <s v="Credit Card"/>
    <s v="Returned"/>
    <n v="4"/>
    <n v="2467.3000000000002"/>
    <m/>
    <m/>
    <m/>
    <m/>
    <m/>
    <m/>
    <s v="Completed"/>
    <s v="No"/>
    <s v="No"/>
    <m/>
    <n v="559"/>
    <n v="408"/>
    <n v="1892867.2841657216"/>
    <n v="199432.98236095349"/>
    <n v="3.8949824970828471"/>
    <s v="Sunglasses"/>
    <s v="Fashion"/>
    <s v="Fashion"/>
    <s v="Fashion"/>
    <s v="Fashion"/>
    <n v="53"/>
    <s v="Fashion"/>
    <m/>
    <n v="2023"/>
    <x v="5"/>
    <n v="3"/>
    <n v="3"/>
    <s v="Weekday"/>
    <m/>
  </r>
  <r>
    <s v="WEB-8402"/>
    <d v="2024-11-12T00:00:00"/>
    <s v="Aarav Sharma"/>
    <s v="Hyderabad"/>
    <s v="Home &amp; Kitchen"/>
    <s v="Non-Stick Pan"/>
    <n v="1"/>
    <n v="252.95"/>
    <s v="Credit Card"/>
    <s v="Delivered"/>
    <n v="2"/>
    <n v="252.95"/>
    <m/>
    <m/>
    <m/>
    <m/>
    <m/>
    <m/>
    <s v="Completed"/>
    <s v="No"/>
    <s v="No"/>
    <m/>
    <n v="559"/>
    <n v="408"/>
    <n v="1463424.4009529033"/>
    <n v="118285.78776560788"/>
    <n v="3.8140589569160999"/>
    <s v="Non-Stick Pan"/>
    <s v="Home &amp; Kitchen"/>
    <s v="Home &amp; Kitchen"/>
    <s v="Home &amp; Kitchen"/>
    <s v="Home &amp; Kitchen"/>
    <n v="7"/>
    <s v="Home &amp; Kitchen"/>
    <m/>
    <n v="2024"/>
    <x v="3"/>
    <n v="12"/>
    <n v="3"/>
    <s v="Weekday"/>
    <m/>
  </r>
  <r>
    <s v="WEB-9250"/>
    <d v="2023-11-06T00:00:00"/>
    <s v="Saanvi Nair"/>
    <s v="Ahmedabad"/>
    <s v="Beauty"/>
    <s v="Perfume 50Ml"/>
    <n v="3"/>
    <n v="491.03"/>
    <s v="Upi"/>
    <s v="Delivered"/>
    <n v="5"/>
    <n v="1473.09"/>
    <m/>
    <m/>
    <m/>
    <m/>
    <m/>
    <m/>
    <s v="Completed"/>
    <s v="Yes"/>
    <s v="No"/>
    <m/>
    <n v="589"/>
    <n v="426"/>
    <n v="1098537.4901531704"/>
    <n v="96724.388030634553"/>
    <n v="3.9001122334455669"/>
    <s v="Perfume 50Ml"/>
    <s v="Beauty"/>
    <s v="Beauty"/>
    <s v="Beauty"/>
    <s v="Beauty"/>
    <n v="18"/>
    <s v="Beauty"/>
    <m/>
    <n v="2023"/>
    <x v="3"/>
    <n v="6"/>
    <n v="2"/>
    <s v="Weekday"/>
    <m/>
  </r>
  <r>
    <s v="WEB-8478"/>
    <d v="2025-05-30T00:00:00"/>
    <s v="Sanjay Chatterjee"/>
    <s v="Pune"/>
    <s v="Home &amp; Kitchen"/>
    <s v="Storage Box"/>
    <n v="3"/>
    <n v="1608.88"/>
    <s v="Upi"/>
    <s v="Delivered"/>
    <n v="4"/>
    <n v="4826.6400000000003"/>
    <m/>
    <m/>
    <m/>
    <m/>
    <m/>
    <m/>
    <s v="Completed"/>
    <s v="Yes"/>
    <s v="No"/>
    <m/>
    <n v="595"/>
    <n v="444"/>
    <n v="1463424.4009529033"/>
    <n v="118285.78776560788"/>
    <n v="3.8140589569160999"/>
    <s v="Storage Box"/>
    <s v="Home &amp; Kitchen"/>
    <s v="Home &amp; Kitchen"/>
    <s v="Home &amp; Kitchen"/>
    <s v="Home &amp; Kitchen"/>
    <n v="8"/>
    <s v="Home &amp; Kitchen"/>
    <m/>
    <n v="2025"/>
    <x v="6"/>
    <n v="30"/>
    <n v="6"/>
    <s v="Weekday"/>
    <m/>
  </r>
  <r>
    <s v="WEB-6001"/>
    <d v="2025-03-10T00:00:00"/>
    <s v="Aarav Singh"/>
    <s v="Ahmedabad"/>
    <s v="Fashion"/>
    <s v="Running Shoes"/>
    <n v="2"/>
    <n v="461.85"/>
    <s v="Upi"/>
    <s v="Delivered"/>
    <n v="5"/>
    <n v="923.7"/>
    <m/>
    <m/>
    <m/>
    <m/>
    <m/>
    <m/>
    <s v="Completed"/>
    <s v="No"/>
    <s v="No"/>
    <m/>
    <n v="589"/>
    <n v="426"/>
    <n v="1892867.2841657216"/>
    <n v="199432.98236095349"/>
    <n v="3.8949824970828471"/>
    <s v="Running Shoes"/>
    <s v="Fashion"/>
    <s v="Fashion"/>
    <s v="Fashion"/>
    <s v="Fashion"/>
    <n v="45"/>
    <s v="Fashion"/>
    <m/>
    <n v="2025"/>
    <x v="4"/>
    <n v="10"/>
    <n v="2"/>
    <s v="Weekday"/>
    <m/>
  </r>
  <r>
    <s v="WEB-7327"/>
    <d v="2023-11-12T00:00:00"/>
    <s v="Pooja Sharma"/>
    <s v="Ahmedabad"/>
    <s v="Fashion"/>
    <s v="Running Shoes"/>
    <n v="1"/>
    <n v="648.34"/>
    <s v="Credit Card"/>
    <s v="Delivered"/>
    <n v="3"/>
    <n v="648.34"/>
    <m/>
    <m/>
    <m/>
    <m/>
    <m/>
    <m/>
    <s v="Completed"/>
    <s v="No"/>
    <s v="No"/>
    <m/>
    <n v="589"/>
    <n v="426"/>
    <n v="1892867.2841657216"/>
    <n v="199432.98236095349"/>
    <n v="3.8949824970828471"/>
    <s v="Running Shoes"/>
    <s v="Fashion"/>
    <s v="Fashion"/>
    <s v="Fashion"/>
    <s v="Fashion"/>
    <n v="45"/>
    <s v="Fashion"/>
    <m/>
    <n v="2023"/>
    <x v="3"/>
    <n v="12"/>
    <n v="1"/>
    <s v="Weekday"/>
    <m/>
  </r>
  <r>
    <s v="WEB-5445"/>
    <d v="2024-05-03T00:00:00"/>
    <s v="Tanya Sharma"/>
    <s v="Mumbai"/>
    <s v="Books"/>
    <s v="Cookbook"/>
    <n v="2"/>
    <n v="494.1"/>
    <s v="Debit Card"/>
    <s v="Cancelled"/>
    <n v="4"/>
    <n v="988.2"/>
    <m/>
    <m/>
    <m/>
    <m/>
    <m/>
    <m/>
    <s v="Lost Sale"/>
    <s v="No"/>
    <s v="Yes"/>
    <m/>
    <n v="619"/>
    <n v="468"/>
    <n v="594714.6477588166"/>
    <n v="60882.938065984097"/>
    <n v="3.804733727810651"/>
    <s v="Cookbook"/>
    <s v="Books"/>
    <s v="Books"/>
    <s v="Books"/>
    <s v="Books"/>
    <n v="4"/>
    <s v="Books"/>
    <m/>
    <n v="2024"/>
    <x v="6"/>
    <n v="3"/>
    <n v="6"/>
    <s v="Weekday"/>
    <m/>
  </r>
  <r>
    <s v="WEB-6523"/>
    <d v="2023-07-23T00:00:00"/>
    <s v="Meera Gupta"/>
    <s v="Delhi"/>
    <s v="Fashion"/>
    <s v="Running Shoes"/>
    <n v="1"/>
    <n v="2278.3200000000002"/>
    <s v="Debit Card"/>
    <s v="Pending"/>
    <n v="5"/>
    <n v="2278.3200000000002"/>
    <m/>
    <m/>
    <m/>
    <m/>
    <m/>
    <m/>
    <s v="Pending"/>
    <s v="No"/>
    <s v="Yes"/>
    <m/>
    <n v="573"/>
    <n v="450"/>
    <n v="1892867.2841657216"/>
    <n v="199432.98236095349"/>
    <n v="3.8949824970828471"/>
    <s v="Running Shoes"/>
    <s v="Fashion"/>
    <s v="Fashion"/>
    <s v="Fashion"/>
    <s v="Fashion"/>
    <n v="45"/>
    <s v="Fashion"/>
    <m/>
    <n v="2023"/>
    <x v="2"/>
    <n v="23"/>
    <n v="1"/>
    <s v="Weekday"/>
    <m/>
  </r>
  <r>
    <s v="WEB-6760"/>
    <d v="2023-07-24T00:00:00"/>
    <s v="Ishaan Singh"/>
    <s v="Mumbai"/>
    <s v="Books"/>
    <s v="Self-Help Book"/>
    <n v="1"/>
    <n v="531.65"/>
    <s v="Cash On Delivery"/>
    <s v="Delivered"/>
    <n v="5"/>
    <n v="531.65"/>
    <m/>
    <m/>
    <m/>
    <m/>
    <m/>
    <m/>
    <s v="Completed"/>
    <s v="No"/>
    <s v="No"/>
    <m/>
    <n v="619"/>
    <n v="468"/>
    <n v="594714.6477588166"/>
    <n v="60882.938065984097"/>
    <n v="3.804733727810651"/>
    <s v="Self-Help Book"/>
    <s v="Books"/>
    <s v="Books"/>
    <s v="Books"/>
    <s v="Books"/>
    <n v="19"/>
    <s v="Books"/>
    <m/>
    <n v="2023"/>
    <x v="2"/>
    <n v="24"/>
    <n v="2"/>
    <s v="Weekday"/>
    <m/>
  </r>
  <r>
    <s v="WEB-9150"/>
    <d v="2023-04-13T00:00:00"/>
    <s v="Sanjay Rao"/>
    <s v="Kolkata"/>
    <s v="Books"/>
    <s v="Notebook Set"/>
    <n v="2"/>
    <n v="144.6"/>
    <s v="Debit Card"/>
    <s v="Delivered"/>
    <n v="1"/>
    <n v="289.2"/>
    <m/>
    <m/>
    <m/>
    <m/>
    <m/>
    <m/>
    <s v="Completed"/>
    <s v="No"/>
    <s v="No"/>
    <m/>
    <n v="590"/>
    <n v="451"/>
    <n v="594714.6477588166"/>
    <n v="60882.938065984097"/>
    <n v="3.804733727810651"/>
    <s v="Notebook Set"/>
    <s v="Books"/>
    <s v="Books"/>
    <s v="Books"/>
    <s v="Books"/>
    <n v="20"/>
    <s v="Books"/>
    <m/>
    <n v="2023"/>
    <x v="7"/>
    <n v="13"/>
    <n v="5"/>
    <s v="Weekday"/>
    <m/>
  </r>
  <r>
    <s v="WEB-5779"/>
    <d v="2023-03-13T00:00:00"/>
    <s v="Neha Malhotra"/>
    <s v="Mumbai"/>
    <s v="Beauty"/>
    <s v="Perfume 50Ml"/>
    <n v="2"/>
    <n v="241.33"/>
    <s v="Credit Card"/>
    <s v="Delivered"/>
    <n v="3"/>
    <n v="482.66"/>
    <m/>
    <m/>
    <m/>
    <m/>
    <m/>
    <m/>
    <s v="Completed"/>
    <s v="No"/>
    <s v="No"/>
    <m/>
    <n v="619"/>
    <n v="468"/>
    <n v="1098537.4901531704"/>
    <n v="96724.388030634553"/>
    <n v="3.9001122334455669"/>
    <s v="Perfume 50Ml"/>
    <s v="Beauty"/>
    <s v="Beauty"/>
    <s v="Beauty"/>
    <s v="Beauty"/>
    <n v="18"/>
    <s v="Beauty"/>
    <m/>
    <n v="2023"/>
    <x v="4"/>
    <n v="13"/>
    <n v="2"/>
    <s v="Weekday"/>
    <m/>
  </r>
  <r>
    <s v="WEB-8024"/>
    <d v="2023-08-27T00:00:00"/>
    <s v="Neha Singh"/>
    <s v="Bengaluru"/>
    <s v="Books"/>
    <s v="Self-Help Book"/>
    <n v="2"/>
    <n v="464.62"/>
    <s v="Cash On Delivery"/>
    <s v="Delivered"/>
    <n v="5"/>
    <n v="929.24"/>
    <m/>
    <m/>
    <m/>
    <m/>
    <m/>
    <m/>
    <s v="Completed"/>
    <s v="No"/>
    <s v="No"/>
    <m/>
    <n v="567"/>
    <n v="440"/>
    <n v="594714.6477588166"/>
    <n v="60882.938065984097"/>
    <n v="3.804733727810651"/>
    <s v="Self-Help Book"/>
    <s v="Books"/>
    <s v="Books"/>
    <s v="Books"/>
    <s v="Books"/>
    <n v="19"/>
    <s v="Books"/>
    <m/>
    <n v="2023"/>
    <x v="9"/>
    <n v="27"/>
    <n v="1"/>
    <s v="Weekday"/>
    <m/>
  </r>
  <r>
    <s v="WEB-9496"/>
    <d v="2024-11-01T00:00:00"/>
    <s v="Vivaan Gupta"/>
    <s v="Delhi"/>
    <s v="Fashion"/>
    <s v="Denim Jeans"/>
    <n v="2"/>
    <n v="498.76"/>
    <s v="Cash On Delivery"/>
    <s v="Delivered"/>
    <n v="5"/>
    <n v="997.52"/>
    <m/>
    <m/>
    <m/>
    <m/>
    <m/>
    <m/>
    <s v="Completed"/>
    <s v="No"/>
    <s v="No"/>
    <m/>
    <n v="573"/>
    <n v="450"/>
    <n v="1892867.2841657216"/>
    <n v="199432.98236095349"/>
    <n v="3.8949824970828471"/>
    <s v="Denim Jeans"/>
    <s v="Fashion"/>
    <s v="Fashion"/>
    <s v="Fashion"/>
    <s v="Fashion"/>
    <n v="6"/>
    <s v="Fashion"/>
    <m/>
    <n v="2024"/>
    <x v="3"/>
    <n v="1"/>
    <n v="6"/>
    <s v="Weekend"/>
    <m/>
  </r>
  <r>
    <s v="WEB-5900"/>
    <d v="2024-11-13T00:00:00"/>
    <s v="Simran Joshi"/>
    <s v="Bengaluru"/>
    <s v="Fashion"/>
    <s v="Running Shoes"/>
    <n v="1"/>
    <n v="379.43"/>
    <s v="Net Banking"/>
    <s v="Delivered"/>
    <n v="2"/>
    <n v="379.43"/>
    <m/>
    <m/>
    <m/>
    <m/>
    <m/>
    <m/>
    <s v="Completed"/>
    <s v="No"/>
    <s v="No"/>
    <m/>
    <n v="567"/>
    <n v="440"/>
    <n v="1892867.2841657216"/>
    <n v="199432.98236095349"/>
    <n v="3.8949824970828471"/>
    <s v="Running Shoes"/>
    <s v="Fashion"/>
    <s v="Fashion"/>
    <s v="Fashion"/>
    <s v="Fashion"/>
    <n v="45"/>
    <s v="Fashion"/>
    <m/>
    <n v="2024"/>
    <x v="3"/>
    <n v="13"/>
    <n v="4"/>
    <s v="Weekday"/>
    <m/>
  </r>
  <r>
    <s v="WEB-6123"/>
    <d v="2025-05-13T00:00:00"/>
    <s v="Aarav Singh"/>
    <s v="Chennai"/>
    <s v="Beauty"/>
    <s v="Face Cream"/>
    <n v="2"/>
    <n v="857.3"/>
    <s v="Debit Card"/>
    <s v="Delivered"/>
    <n v="2"/>
    <n v="1714.6"/>
    <m/>
    <m/>
    <m/>
    <m/>
    <m/>
    <m/>
    <s v="Completed"/>
    <s v="Yes"/>
    <s v="No"/>
    <m/>
    <n v="558"/>
    <n v="430"/>
    <n v="1098537.4901531704"/>
    <n v="96724.388030634553"/>
    <n v="3.9001122334455669"/>
    <s v="Face Cream"/>
    <s v="Beauty"/>
    <s v="Beauty"/>
    <s v="Beauty"/>
    <s v="Beauty"/>
    <n v="80"/>
    <s v="Beauty"/>
    <m/>
    <n v="2025"/>
    <x v="6"/>
    <n v="13"/>
    <n v="3"/>
    <s v="Weekday"/>
    <m/>
  </r>
  <r>
    <s v="WEB-9219"/>
    <d v="2025-05-16T00:00:00"/>
    <s v="Ananya Pillai"/>
    <s v="Delhi"/>
    <s v="Home &amp; Kitchen"/>
    <s v="Non-Stick Pan"/>
    <n v="1"/>
    <n v="581.70000000000005"/>
    <s v="Credit Card"/>
    <s v="Delivered"/>
    <n v="4"/>
    <n v="581.70000000000005"/>
    <m/>
    <m/>
    <m/>
    <m/>
    <m/>
    <m/>
    <s v="Completed"/>
    <s v="No"/>
    <s v="No"/>
    <m/>
    <n v="573"/>
    <n v="450"/>
    <n v="1463424.4009529033"/>
    <n v="118285.78776560788"/>
    <n v="3.8140589569160999"/>
    <s v="Non-Stick Pan"/>
    <s v="Home &amp; Kitchen"/>
    <s v="Home &amp; Kitchen"/>
    <s v="Home &amp; Kitchen"/>
    <s v="Home &amp; Kitchen"/>
    <n v="7"/>
    <s v="Home &amp; Kitchen"/>
    <m/>
    <n v="2025"/>
    <x v="6"/>
    <n v="16"/>
    <n v="6"/>
    <s v="Weekday"/>
    <m/>
  </r>
  <r>
    <s v="WEB-6677"/>
    <d v="2023-09-09T00:00:00"/>
    <s v="Aditya Pillai"/>
    <s v="Ahmedabad"/>
    <s v="Beauty"/>
    <s v="Shampoo 200Ml"/>
    <n v="1"/>
    <n v="1337.96"/>
    <s v="Credit Card"/>
    <s v="Delivered"/>
    <n v="4"/>
    <n v="1337.96"/>
    <m/>
    <m/>
    <m/>
    <m/>
    <m/>
    <m/>
    <s v="Completed"/>
    <s v="Yes"/>
    <s v="No"/>
    <m/>
    <n v="589"/>
    <n v="426"/>
    <n v="1098537.4901531704"/>
    <n v="96724.388030634553"/>
    <n v="3.9001122334455669"/>
    <s v="Shampoo 200Ml"/>
    <s v="Beauty"/>
    <s v="Beauty"/>
    <s v="Beauty"/>
    <s v="Beauty"/>
    <n v="64"/>
    <s v="Beauty"/>
    <m/>
    <n v="2023"/>
    <x v="1"/>
    <n v="9"/>
    <n v="7"/>
    <s v="Weekday"/>
    <m/>
  </r>
  <r>
    <s v="WEB-8333"/>
    <d v="2024-12-27T00:00:00"/>
    <s v="Neha Chatterjee"/>
    <s v="Kolkata"/>
    <s v="Books"/>
    <s v="Notebook Set"/>
    <n v="2"/>
    <n v="653.51"/>
    <s v="Debit Card"/>
    <s v="Delivered"/>
    <n v="4"/>
    <n v="1307.02"/>
    <m/>
    <m/>
    <m/>
    <m/>
    <m/>
    <m/>
    <s v="Completed"/>
    <s v="Yes"/>
    <s v="No"/>
    <m/>
    <n v="590"/>
    <n v="451"/>
    <n v="594714.6477588166"/>
    <n v="60882.938065984097"/>
    <n v="3.804733727810651"/>
    <s v="Notebook Set"/>
    <s v="Books"/>
    <s v="Books"/>
    <s v="Books"/>
    <s v="Books"/>
    <n v="20"/>
    <s v="Books"/>
    <m/>
    <n v="2024"/>
    <x v="10"/>
    <n v="27"/>
    <n v="6"/>
    <s v="Weekday"/>
    <m/>
  </r>
  <r>
    <s v="WEB-6306"/>
    <d v="2025-02-15T00:00:00"/>
    <s v="Tanya Pillai"/>
    <s v="Delhi"/>
    <s v="Electronics"/>
    <s v="Bluetooth Speaker"/>
    <n v="1"/>
    <n v="711.72"/>
    <s v="Net Banking"/>
    <s v="Delivered"/>
    <n v="3"/>
    <n v="711.72"/>
    <m/>
    <m/>
    <m/>
    <m/>
    <m/>
    <m/>
    <s v="Completed"/>
    <s v="No"/>
    <s v="No"/>
    <m/>
    <n v="573"/>
    <n v="450"/>
    <n v="2759712.3299794244"/>
    <n v="330643.50635802455"/>
    <n v="3.8641711229946525"/>
    <s v="Bluetooth Speaker"/>
    <s v="Electronics"/>
    <s v="Electronics"/>
    <s v="Electronics"/>
    <s v="Electronics"/>
    <n v="48"/>
    <s v="Electronics"/>
    <m/>
    <n v="2025"/>
    <x v="0"/>
    <n v="15"/>
    <n v="7"/>
    <s v="Weekday"/>
    <m/>
  </r>
  <r>
    <s v="WEB-8474"/>
    <d v="2025-03-30T00:00:00"/>
    <s v="Arjun Sharma"/>
    <s v="Bengaluru"/>
    <s v="Beauty"/>
    <s v="Shampoo 200Ml"/>
    <n v="1"/>
    <n v="1028.3"/>
    <s v="Credit Card"/>
    <s v="Delivered"/>
    <n v="5"/>
    <n v="1028.3"/>
    <m/>
    <m/>
    <m/>
    <m/>
    <m/>
    <m/>
    <s v="Completed"/>
    <s v="Yes"/>
    <s v="No"/>
    <m/>
    <n v="567"/>
    <n v="440"/>
    <n v="1098537.4901531704"/>
    <n v="96724.388030634553"/>
    <n v="3.9001122334455669"/>
    <s v="Shampoo 200Ml"/>
    <s v="Beauty"/>
    <s v="Beauty"/>
    <s v="Beauty"/>
    <s v="Beauty"/>
    <n v="64"/>
    <s v="Beauty"/>
    <m/>
    <n v="2025"/>
    <x v="4"/>
    <n v="30"/>
    <n v="1"/>
    <s v="Weekday"/>
    <m/>
  </r>
  <r>
    <s v="WEB-5385"/>
    <d v="2023-05-20T00:00:00"/>
    <s v="Karan Patel"/>
    <s v="Mumbai"/>
    <s v="Electronics"/>
    <s v="Smart Watch"/>
    <n v="1"/>
    <n v="925.5"/>
    <s v="Net Banking"/>
    <s v="Delivered"/>
    <n v="5"/>
    <n v="925.5"/>
    <m/>
    <m/>
    <m/>
    <m/>
    <m/>
    <m/>
    <s v="Completed"/>
    <s v="No"/>
    <s v="No"/>
    <m/>
    <n v="619"/>
    <n v="468"/>
    <n v="2759712.3299794244"/>
    <n v="330643.50635802455"/>
    <n v="3.8641711229946525"/>
    <s v="Smart Watch"/>
    <s v="Electronics"/>
    <s v="Electronics"/>
    <s v="Electronics"/>
    <s v="Electronics"/>
    <n v="17"/>
    <s v="Electronics"/>
    <m/>
    <n v="2023"/>
    <x v="6"/>
    <n v="20"/>
    <n v="7"/>
    <s v="Weekday"/>
    <m/>
  </r>
  <r>
    <s v="WEB-8890"/>
    <d v="2023-03-15T00:00:00"/>
    <s v="Ishaan Iyer"/>
    <s v="Ahmedabad"/>
    <s v="Electronics"/>
    <s v="Bluetooth Speaker"/>
    <n v="2"/>
    <n v="2341.4699999999998"/>
    <s v="Net Banking"/>
    <s v="Delivered"/>
    <n v="2"/>
    <n v="4682.9399999999996"/>
    <m/>
    <m/>
    <m/>
    <m/>
    <m/>
    <m/>
    <s v="Completed"/>
    <s v="Yes"/>
    <s v="No"/>
    <m/>
    <n v="589"/>
    <n v="426"/>
    <n v="2759712.3299794244"/>
    <n v="330643.50635802455"/>
    <n v="3.8641711229946525"/>
    <s v="Bluetooth Speaker"/>
    <s v="Electronics"/>
    <s v="Electronics"/>
    <s v="Electronics"/>
    <s v="Electronics"/>
    <n v="48"/>
    <s v="Electronics"/>
    <m/>
    <n v="2023"/>
    <x v="4"/>
    <n v="15"/>
    <n v="4"/>
    <s v="Weekday"/>
    <m/>
  </r>
  <r>
    <s v="WEB-9332"/>
    <d v="2024-05-13T00:00:00"/>
    <s v="Rahul Pillai"/>
    <s v="Hyderabad"/>
    <s v="Home &amp; Kitchen"/>
    <s v="Water Bottle"/>
    <n v="1"/>
    <n v="1630.16"/>
    <s v="Upi"/>
    <s v="Delivered"/>
    <n v="5"/>
    <n v="1630.16"/>
    <m/>
    <m/>
    <m/>
    <m/>
    <m/>
    <m/>
    <s v="Completed"/>
    <s v="Yes"/>
    <s v="No"/>
    <m/>
    <n v="559"/>
    <n v="408"/>
    <n v="1463424.4009529033"/>
    <n v="118285.78776560788"/>
    <n v="3.8140589569160999"/>
    <s v="Water Bottle"/>
    <s v="Home &amp; Kitchen"/>
    <s v="Home &amp; Kitchen"/>
    <s v="Home &amp; Kitchen"/>
    <s v="Home &amp; Kitchen"/>
    <n v="2"/>
    <s v="Home &amp; Kitchen"/>
    <m/>
    <n v="2024"/>
    <x v="6"/>
    <n v="13"/>
    <n v="2"/>
    <s v="Weekday"/>
    <m/>
  </r>
  <r>
    <s v="WEB-5887"/>
    <d v="2024-09-26T00:00:00"/>
    <s v="Aditya Joshi"/>
    <s v="Chennai"/>
    <s v="Books"/>
    <s v="Self-Help Book"/>
    <n v="3"/>
    <n v="650.55999999999995"/>
    <s v="Upi"/>
    <s v="Delivered"/>
    <n v="4"/>
    <n v="1951.6799999999998"/>
    <m/>
    <m/>
    <m/>
    <m/>
    <m/>
    <m/>
    <s v="Completed"/>
    <s v="Yes"/>
    <s v="No"/>
    <m/>
    <n v="558"/>
    <n v="430"/>
    <n v="594714.6477588166"/>
    <n v="60882.938065984097"/>
    <n v="3.804733727810651"/>
    <s v="Self-Help Book"/>
    <s v="Books"/>
    <s v="Books"/>
    <s v="Books"/>
    <s v="Books"/>
    <n v="19"/>
    <s v="Books"/>
    <m/>
    <n v="2024"/>
    <x v="1"/>
    <n v="26"/>
    <n v="5"/>
    <s v="Weekday"/>
    <m/>
  </r>
  <r>
    <s v="WEB-7429"/>
    <d v="2023-05-29T00:00:00"/>
    <s v="Karan Khan"/>
    <s v="Mumbai"/>
    <s v="Home &amp; Kitchen"/>
    <s v="Led Bulb Pack"/>
    <n v="1"/>
    <n v="716.76"/>
    <s v="Net Banking"/>
    <s v="Delivered"/>
    <n v="3"/>
    <n v="716.76"/>
    <m/>
    <m/>
    <m/>
    <m/>
    <m/>
    <m/>
    <s v="Completed"/>
    <s v="No"/>
    <s v="No"/>
    <m/>
    <n v="619"/>
    <n v="468"/>
    <n v="1463424.4009529033"/>
    <n v="118285.78776560788"/>
    <n v="3.8140589569160999"/>
    <s v="Led Bulb Pack"/>
    <s v="Home &amp; Kitchen"/>
    <s v="Home &amp; Kitchen"/>
    <s v="Home &amp; Kitchen"/>
    <s v="Home &amp; Kitchen"/>
    <n v="76"/>
    <s v="Home &amp; Kitchen"/>
    <m/>
    <n v="2023"/>
    <x v="6"/>
    <n v="29"/>
    <n v="2"/>
    <s v="Weekday"/>
    <m/>
  </r>
  <r>
    <s v="WEB-6013"/>
    <d v="2025-04-30T00:00:00"/>
    <s v="Aditya Reddy"/>
    <s v="Pune"/>
    <s v="Fashion"/>
    <s v="Sunglasses"/>
    <n v="2"/>
    <n v="1676.73"/>
    <s v="Debit Card"/>
    <s v="Delivered"/>
    <n v="3"/>
    <n v="3353.46"/>
    <m/>
    <m/>
    <m/>
    <m/>
    <m/>
    <m/>
    <s v="Completed"/>
    <s v="Yes"/>
    <s v="No"/>
    <m/>
    <n v="595"/>
    <n v="444"/>
    <n v="1892867.2841657216"/>
    <n v="199432.98236095349"/>
    <n v="3.8949824970828471"/>
    <s v="Sunglasses"/>
    <s v="Fashion"/>
    <s v="Fashion"/>
    <s v="Fashion"/>
    <s v="Fashion"/>
    <n v="53"/>
    <s v="Fashion"/>
    <m/>
    <n v="2025"/>
    <x v="7"/>
    <n v="30"/>
    <n v="4"/>
    <s v="Weekday"/>
    <m/>
  </r>
  <r>
    <s v="WEB-9208"/>
    <d v="2025-06-01T00:00:00"/>
    <s v="Kavya Pillai"/>
    <s v="Pune"/>
    <s v="Beauty"/>
    <s v="Perfume 50Ml"/>
    <n v="2"/>
    <n v="156.91999999999999"/>
    <s v="Upi"/>
    <s v="Delivered"/>
    <n v="4"/>
    <n v="313.83999999999997"/>
    <m/>
    <m/>
    <m/>
    <m/>
    <m/>
    <m/>
    <s v="Completed"/>
    <s v="No"/>
    <s v="No"/>
    <m/>
    <n v="595"/>
    <n v="444"/>
    <n v="1098537.4901531704"/>
    <n v="96724.388030634553"/>
    <n v="3.9001122334455669"/>
    <s v="Perfume 50Ml"/>
    <s v="Beauty"/>
    <s v="Beauty"/>
    <s v="Beauty"/>
    <s v="Beauty"/>
    <n v="18"/>
    <s v="Beauty"/>
    <m/>
    <n v="2025"/>
    <x v="11"/>
    <n v="1"/>
    <n v="1"/>
    <s v="Weekend"/>
    <m/>
  </r>
  <r>
    <s v="WEB-9253"/>
    <d v="2024-03-24T00:00:00"/>
    <s v="Aarav Nair"/>
    <s v="Chennai"/>
    <s v="Electronics"/>
    <s v="Bluetooth Speaker"/>
    <n v="1"/>
    <n v="1282.9100000000001"/>
    <s v="Net Banking"/>
    <s v="Pending"/>
    <n v="5"/>
    <n v="1282.9100000000001"/>
    <m/>
    <m/>
    <m/>
    <m/>
    <m/>
    <m/>
    <s v="Pending"/>
    <s v="No"/>
    <s v="Yes"/>
    <m/>
    <n v="558"/>
    <n v="430"/>
    <n v="2759712.3299794244"/>
    <n v="330643.50635802455"/>
    <n v="3.8641711229946525"/>
    <s v="Bluetooth Speaker"/>
    <s v="Electronics"/>
    <s v="Electronics"/>
    <s v="Electronics"/>
    <s v="Electronics"/>
    <n v="48"/>
    <s v="Electronics"/>
    <m/>
    <n v="2024"/>
    <x v="4"/>
    <n v="24"/>
    <n v="1"/>
    <s v="Weekday"/>
    <m/>
  </r>
  <r>
    <s v="WEB-8675"/>
    <d v="2023-03-19T00:00:00"/>
    <s v="Diya Kumar"/>
    <s v="Hyderabad"/>
    <s v="Home &amp; Kitchen"/>
    <s v="Non-Stick Pan"/>
    <n v="1"/>
    <n v="1612.06"/>
    <s v="Debit Card"/>
    <s v="Delivered"/>
    <n v="5"/>
    <n v="1612.06"/>
    <m/>
    <m/>
    <m/>
    <m/>
    <m/>
    <m/>
    <s v="Completed"/>
    <s v="Yes"/>
    <s v="No"/>
    <m/>
    <n v="559"/>
    <n v="408"/>
    <n v="1463424.4009529033"/>
    <n v="118285.78776560788"/>
    <n v="3.8140589569160999"/>
    <s v="Non-Stick Pan"/>
    <s v="Home &amp; Kitchen"/>
    <s v="Home &amp; Kitchen"/>
    <s v="Home &amp; Kitchen"/>
    <s v="Home &amp; Kitchen"/>
    <n v="7"/>
    <s v="Home &amp; Kitchen"/>
    <m/>
    <n v="2023"/>
    <x v="4"/>
    <n v="19"/>
    <n v="1"/>
    <s v="Weekday"/>
    <m/>
  </r>
  <r>
    <s v="WEB-6585"/>
    <d v="2024-02-14T00:00:00"/>
    <s v="Pooja Rao"/>
    <s v="Kolkata"/>
    <s v="Beauty"/>
    <s v="Shampoo 200Ml"/>
    <n v="1"/>
    <n v="1162.1500000000001"/>
    <s v="Credit Card"/>
    <s v="Delivered"/>
    <n v="4"/>
    <n v="1162.1500000000001"/>
    <m/>
    <m/>
    <m/>
    <m/>
    <m/>
    <m/>
    <s v="Completed"/>
    <s v="Yes"/>
    <s v="No"/>
    <m/>
    <n v="590"/>
    <n v="451"/>
    <n v="1098537.4901531704"/>
    <n v="96724.388030634553"/>
    <n v="3.9001122334455669"/>
    <s v="Shampoo 200Ml"/>
    <s v="Beauty"/>
    <s v="Beauty"/>
    <s v="Beauty"/>
    <s v="Beauty"/>
    <n v="64"/>
    <s v="Beauty"/>
    <m/>
    <n v="2024"/>
    <x v="0"/>
    <n v="14"/>
    <n v="4"/>
    <s v="Weekday"/>
    <m/>
  </r>
  <r>
    <s v="WEB-7053"/>
    <d v="2023-08-11T00:00:00"/>
    <s v="Simran Khan"/>
    <s v="Kolkata"/>
    <s v="Books"/>
    <s v="Kids Story Book"/>
    <n v="1"/>
    <n v="581.74"/>
    <s v="Debit Card"/>
    <s v="Delivered"/>
    <n v="3"/>
    <n v="581.74"/>
    <m/>
    <m/>
    <m/>
    <m/>
    <m/>
    <m/>
    <s v="Completed"/>
    <s v="No"/>
    <s v="No"/>
    <m/>
    <n v="590"/>
    <n v="451"/>
    <n v="594714.6477588166"/>
    <n v="60882.938065984097"/>
    <n v="3.804733727810651"/>
    <s v="Kids Story Book"/>
    <s v="Books"/>
    <s v="Books"/>
    <s v="Books"/>
    <s v="Books"/>
    <n v="23"/>
    <s v="Books"/>
    <m/>
    <n v="2023"/>
    <x v="9"/>
    <n v="11"/>
    <n v="6"/>
    <s v="Weekday"/>
    <m/>
  </r>
  <r>
    <s v="WEB-9316"/>
    <d v="2025-01-26T00:00:00"/>
    <s v="Rahul Kumar"/>
    <s v="Pune"/>
    <s v="Beauty"/>
    <s v="Shampoo 200Ml"/>
    <n v="2"/>
    <n v="1400.39"/>
    <s v="Net Banking"/>
    <s v="Delivered"/>
    <n v="3"/>
    <n v="2800.78"/>
    <m/>
    <m/>
    <m/>
    <m/>
    <m/>
    <m/>
    <s v="Completed"/>
    <s v="Yes"/>
    <s v="No"/>
    <m/>
    <n v="595"/>
    <n v="444"/>
    <n v="1098537.4901531704"/>
    <n v="96724.388030634553"/>
    <n v="3.9001122334455669"/>
    <s v="Shampoo 200Ml"/>
    <s v="Beauty"/>
    <s v="Beauty"/>
    <s v="Beauty"/>
    <s v="Beauty"/>
    <n v="64"/>
    <s v="Beauty"/>
    <m/>
    <n v="2025"/>
    <x v="5"/>
    <n v="26"/>
    <n v="1"/>
    <s v="Weekday"/>
    <m/>
  </r>
  <r>
    <s v="WEB-7754"/>
    <d v="2024-02-11T00:00:00"/>
    <s v="Riya Mehta"/>
    <s v="Ahmedabad"/>
    <s v="Home &amp; Kitchen"/>
    <s v="Non-Stick Pan"/>
    <n v="1"/>
    <n v="1283.19"/>
    <s v="Debit Card"/>
    <s v="Returned"/>
    <n v="4"/>
    <n v="1283.19"/>
    <m/>
    <m/>
    <m/>
    <m/>
    <m/>
    <m/>
    <s v="Completed"/>
    <s v="No"/>
    <s v="No"/>
    <m/>
    <n v="589"/>
    <n v="426"/>
    <n v="1463424.4009529033"/>
    <n v="118285.78776560788"/>
    <n v="3.8140589569160999"/>
    <s v="Non-Stick Pan"/>
    <s v="Home &amp; Kitchen"/>
    <s v="Home &amp; Kitchen"/>
    <s v="Home &amp; Kitchen"/>
    <s v="Home &amp; Kitchen"/>
    <n v="7"/>
    <s v="Home &amp; Kitchen"/>
    <m/>
    <n v="2024"/>
    <x v="0"/>
    <n v="11"/>
    <n v="1"/>
    <s v="Weekday"/>
    <m/>
  </r>
  <r>
    <s v="WEB-6345"/>
    <d v="2023-12-19T00:00:00"/>
    <s v="Aarav Reddy"/>
    <s v="Pune"/>
    <s v="Beauty"/>
    <s v="Lipstick"/>
    <n v="1"/>
    <n v="984.5"/>
    <s v="Upi"/>
    <s v="Delivered"/>
    <n v="2"/>
    <n v="984.5"/>
    <m/>
    <m/>
    <m/>
    <m/>
    <m/>
    <m/>
    <s v="Completed"/>
    <s v="No"/>
    <s v="No"/>
    <m/>
    <n v="595"/>
    <n v="444"/>
    <n v="1098537.4901531704"/>
    <n v="96724.388030634553"/>
    <n v="3.9001122334455669"/>
    <s v="Lipstick"/>
    <s v="Beauty"/>
    <s v="Beauty"/>
    <s v="Beauty"/>
    <s v="Beauty"/>
    <n v="10"/>
    <s v="Beauty"/>
    <m/>
    <n v="2023"/>
    <x v="10"/>
    <n v="19"/>
    <n v="3"/>
    <s v="Weekday"/>
    <m/>
  </r>
  <r>
    <s v="WEB-8093"/>
    <d v="2023-05-02T00:00:00"/>
    <s v="Simran Reddy"/>
    <s v="Delhi"/>
    <s v="Beauty"/>
    <s v="Lipstick"/>
    <n v="3"/>
    <n v="950.78"/>
    <s v="Credit Card"/>
    <s v="Delivered"/>
    <n v="1"/>
    <n v="2852.34"/>
    <m/>
    <m/>
    <m/>
    <m/>
    <m/>
    <m/>
    <s v="Completed"/>
    <s v="Yes"/>
    <s v="No"/>
    <m/>
    <n v="573"/>
    <n v="450"/>
    <n v="1098537.4901531704"/>
    <n v="96724.388030634553"/>
    <n v="3.9001122334455669"/>
    <s v="Lipstick"/>
    <s v="Beauty"/>
    <s v="Beauty"/>
    <s v="Beauty"/>
    <s v="Beauty"/>
    <n v="10"/>
    <s v="Beauty"/>
    <m/>
    <n v="2023"/>
    <x v="6"/>
    <n v="2"/>
    <n v="3"/>
    <s v="Weekday"/>
    <m/>
  </r>
  <r>
    <s v="WEB-9517"/>
    <d v="2023-11-05T00:00:00"/>
    <s v="Ishaan Khan"/>
    <s v="Ahmedabad"/>
    <s v="Electronics"/>
    <s v="Smart Watch"/>
    <n v="1"/>
    <n v="1610.78"/>
    <s v="Cash On Delivery"/>
    <s v="Cancelled"/>
    <n v="4"/>
    <n v="1610.78"/>
    <m/>
    <m/>
    <m/>
    <m/>
    <m/>
    <m/>
    <s v="Lost Sale"/>
    <s v="No"/>
    <s v="Yes"/>
    <m/>
    <n v="589"/>
    <n v="426"/>
    <n v="2759712.3299794244"/>
    <n v="330643.50635802455"/>
    <n v="3.8641711229946525"/>
    <s v="Smart Watch"/>
    <s v="Electronics"/>
    <s v="Electronics"/>
    <s v="Electronics"/>
    <s v="Electronics"/>
    <n v="17"/>
    <s v="Electronics"/>
    <m/>
    <n v="2023"/>
    <x v="3"/>
    <n v="5"/>
    <n v="1"/>
    <s v="Weekday"/>
    <m/>
  </r>
  <r>
    <s v="WEB-6575"/>
    <d v="2023-08-18T00:00:00"/>
    <s v="Simran Gupta"/>
    <s v="Ahmedabad"/>
    <s v="Electronics"/>
    <s v="Power Bank 10000Mah"/>
    <n v="1"/>
    <n v="2834"/>
    <s v="Upi"/>
    <s v="Delivered"/>
    <n v="3"/>
    <n v="2834"/>
    <m/>
    <m/>
    <m/>
    <m/>
    <m/>
    <m/>
    <s v="Completed"/>
    <s v="Yes"/>
    <s v="No"/>
    <m/>
    <n v="589"/>
    <n v="426"/>
    <n v="2759712.3299794244"/>
    <n v="330643.50635802455"/>
    <n v="3.8641711229946525"/>
    <s v="Power Bank 10000Mah"/>
    <s v="Electronics"/>
    <s v="Electronics"/>
    <s v="Electronics"/>
    <s v="Electronics"/>
    <n v="3"/>
    <s v="Electronics"/>
    <m/>
    <n v="2023"/>
    <x v="9"/>
    <n v="18"/>
    <n v="6"/>
    <s v="Weekday"/>
    <m/>
  </r>
  <r>
    <s v="WEB-7816"/>
    <d v="2023-08-24T00:00:00"/>
    <s v="Ananya Gupta"/>
    <s v="Pune"/>
    <s v="Books"/>
    <s v="Self-Help Book"/>
    <n v="2"/>
    <n v="629.07000000000005"/>
    <s v="Net Banking"/>
    <s v="Delivered"/>
    <n v="4"/>
    <n v="1258.1400000000001"/>
    <m/>
    <m/>
    <m/>
    <m/>
    <m/>
    <m/>
    <s v="Completed"/>
    <s v="Yes"/>
    <s v="No"/>
    <m/>
    <n v="595"/>
    <n v="444"/>
    <n v="594714.6477588166"/>
    <n v="60882.938065984097"/>
    <n v="3.804733727810651"/>
    <s v="Self-Help Book"/>
    <s v="Books"/>
    <s v="Books"/>
    <s v="Books"/>
    <s v="Books"/>
    <n v="19"/>
    <s v="Books"/>
    <m/>
    <n v="2023"/>
    <x v="9"/>
    <n v="24"/>
    <n v="5"/>
    <s v="Weekday"/>
    <m/>
  </r>
  <r>
    <s v="WEB-5749"/>
    <d v="2025-06-03T00:00:00"/>
    <s v="Tanya Malhotra"/>
    <s v="Chennai"/>
    <s v="Beauty"/>
    <s v="Perfume 50Ml"/>
    <n v="2"/>
    <n v="221.82"/>
    <s v="Credit Card"/>
    <s v="Delivered"/>
    <n v="2"/>
    <n v="443.64"/>
    <m/>
    <m/>
    <m/>
    <m/>
    <m/>
    <m/>
    <s v="Completed"/>
    <s v="No"/>
    <s v="No"/>
    <m/>
    <n v="558"/>
    <n v="430"/>
    <n v="1098537.4901531704"/>
    <n v="96724.388030634553"/>
    <n v="3.9001122334455669"/>
    <s v="Perfume 50Ml"/>
    <s v="Beauty"/>
    <s v="Beauty"/>
    <s v="Beauty"/>
    <s v="Beauty"/>
    <n v="18"/>
    <s v="Beauty"/>
    <m/>
    <n v="2025"/>
    <x v="11"/>
    <n v="3"/>
    <n v="3"/>
    <s v="Weekday"/>
    <m/>
  </r>
  <r>
    <s v="WEB-5961"/>
    <d v="2024-12-08T00:00:00"/>
    <s v="Karan Reddy"/>
    <s v="Pune"/>
    <s v="Beauty"/>
    <s v="Face Cream"/>
    <n v="3"/>
    <n v="798.50450765864298"/>
    <s v="Net Banking"/>
    <s v="Delivered"/>
    <n v="3"/>
    <n v="2395.5135229759289"/>
    <m/>
    <m/>
    <m/>
    <m/>
    <m/>
    <m/>
    <s v="Completed"/>
    <s v="Yes"/>
    <s v="No"/>
    <m/>
    <n v="595"/>
    <n v="444"/>
    <n v="1098537.4901531704"/>
    <n v="96724.388030634553"/>
    <n v="3.9001122334455669"/>
    <s v="Face Cream"/>
    <s v="Beauty"/>
    <s v="Beauty"/>
    <s v="Beauty"/>
    <s v="Beauty"/>
    <n v="80"/>
    <s v="Beauty"/>
    <m/>
    <n v="2024"/>
    <x v="10"/>
    <n v="8"/>
    <n v="1"/>
    <s v="Weekday"/>
    <m/>
  </r>
  <r>
    <s v="WEB-9678"/>
    <d v="2023-10-21T00:00:00"/>
    <s v="Vikram Mehta"/>
    <s v="Chennai"/>
    <s v="Home &amp; Kitchen"/>
    <s v="Water Bottle"/>
    <n v="1"/>
    <n v="1556.2"/>
    <s v="Debit Card"/>
    <s v="Delivered"/>
    <n v="4"/>
    <n v="1556.2"/>
    <m/>
    <m/>
    <m/>
    <m/>
    <m/>
    <m/>
    <s v="Completed"/>
    <s v="Yes"/>
    <s v="No"/>
    <m/>
    <n v="558"/>
    <n v="430"/>
    <n v="1463424.4009529033"/>
    <n v="118285.78776560788"/>
    <n v="3.8140589569160999"/>
    <s v="Water Bottle"/>
    <s v="Home &amp; Kitchen"/>
    <s v="Home &amp; Kitchen"/>
    <s v="Home &amp; Kitchen"/>
    <s v="Home &amp; Kitchen"/>
    <n v="2"/>
    <s v="Home &amp; Kitchen"/>
    <m/>
    <n v="2023"/>
    <x v="8"/>
    <n v="21"/>
    <n v="7"/>
    <s v="Weekday"/>
    <m/>
  </r>
  <r>
    <s v="WEB-7058"/>
    <d v="2023-04-12T00:00:00"/>
    <s v="Meera Mehta"/>
    <s v="Kolkata"/>
    <s v="Electronics"/>
    <s v="Bluetooth Speaker"/>
    <n v="1"/>
    <n v="2991.61"/>
    <s v="Upi"/>
    <s v="Pending"/>
    <n v="5"/>
    <n v="2991.61"/>
    <m/>
    <m/>
    <m/>
    <m/>
    <m/>
    <m/>
    <s v="Pending"/>
    <s v="No"/>
    <s v="Yes"/>
    <m/>
    <n v="590"/>
    <n v="451"/>
    <n v="2759712.3299794244"/>
    <n v="330643.50635802455"/>
    <n v="3.8641711229946525"/>
    <s v="Bluetooth Speaker"/>
    <s v="Electronics"/>
    <s v="Electronics"/>
    <s v="Electronics"/>
    <s v="Electronics"/>
    <n v="48"/>
    <s v="Electronics"/>
    <m/>
    <n v="2023"/>
    <x v="7"/>
    <n v="12"/>
    <n v="4"/>
    <s v="Weekday"/>
    <m/>
  </r>
  <r>
    <s v="WEB-8852"/>
    <d v="2024-10-29T00:00:00"/>
    <s v="Ananya Singh"/>
    <s v="Bengaluru"/>
    <s v="Books"/>
    <s v="Notebook Set"/>
    <n v="2"/>
    <n v="440.81"/>
    <s v="Debit Card"/>
    <s v="Delivered"/>
    <n v="3"/>
    <n v="881.62"/>
    <m/>
    <m/>
    <m/>
    <m/>
    <m/>
    <m/>
    <s v="Completed"/>
    <s v="No"/>
    <s v="No"/>
    <m/>
    <n v="567"/>
    <n v="440"/>
    <n v="594714.6477588166"/>
    <n v="60882.938065984097"/>
    <n v="3.804733727810651"/>
    <s v="Notebook Set"/>
    <s v="Books"/>
    <s v="Books"/>
    <s v="Books"/>
    <s v="Books"/>
    <n v="20"/>
    <s v="Books"/>
    <m/>
    <n v="2024"/>
    <x v="8"/>
    <n v="29"/>
    <n v="3"/>
    <s v="Weekday"/>
    <m/>
  </r>
  <r>
    <s v="WEB-5363"/>
    <d v="2023-12-08T00:00:00"/>
    <s v="Neha Kapoor"/>
    <s v="Bengaluru"/>
    <s v="Electronics"/>
    <s v="Smart Watch"/>
    <n v="2"/>
    <n v="1864.66"/>
    <s v="Credit Card"/>
    <s v="Delivered"/>
    <m/>
    <n v="3729.32"/>
    <m/>
    <m/>
    <m/>
    <m/>
    <m/>
    <m/>
    <s v="Completed"/>
    <s v="Yes"/>
    <s v="No"/>
    <m/>
    <n v="567"/>
    <n v="440"/>
    <n v="2759712.3299794244"/>
    <n v="330643.50635802455"/>
    <n v="3.8641711229946525"/>
    <s v="Smart Watch"/>
    <s v="Electronics"/>
    <s v="Electronics"/>
    <s v="Electronics"/>
    <s v="Electronics"/>
    <n v="17"/>
    <s v="Electronics"/>
    <m/>
    <n v="2023"/>
    <x v="10"/>
    <n v="8"/>
    <n v="6"/>
    <s v="Weekday"/>
    <m/>
  </r>
  <r>
    <s v="WEB-8260"/>
    <d v="2023-01-21T00:00:00"/>
    <s v="Rahul Menon"/>
    <s v="Delhi"/>
    <s v="Electronics"/>
    <s v="Smart Watch"/>
    <n v="1"/>
    <n v="1424.3"/>
    <s v="Credit Card"/>
    <s v="Pending"/>
    <n v="4"/>
    <n v="1424.3"/>
    <m/>
    <m/>
    <m/>
    <m/>
    <m/>
    <m/>
    <s v="Pending"/>
    <s v="No"/>
    <s v="Yes"/>
    <m/>
    <n v="573"/>
    <n v="450"/>
    <n v="2759712.3299794244"/>
    <n v="330643.50635802455"/>
    <n v="3.8641711229946525"/>
    <s v="Smart Watch"/>
    <s v="Electronics"/>
    <s v="Electronics"/>
    <s v="Electronics"/>
    <s v="Electronics"/>
    <n v="17"/>
    <s v="Electronics"/>
    <m/>
    <n v="2023"/>
    <x v="5"/>
    <n v="21"/>
    <n v="7"/>
    <s v="Weekday"/>
    <m/>
  </r>
  <r>
    <s v="WEB-5518"/>
    <d v="2023-12-11T00:00:00"/>
    <s v="Neha Singh"/>
    <s v="Kolkata"/>
    <s v="Fashion"/>
    <s v="Denim Jeans"/>
    <n v="3"/>
    <n v="1379.31"/>
    <s v="Unknown"/>
    <s v="Delivered"/>
    <n v="3"/>
    <n v="4137.93"/>
    <m/>
    <m/>
    <m/>
    <m/>
    <m/>
    <m/>
    <s v="Completed"/>
    <s v="Yes"/>
    <s v="No"/>
    <m/>
    <n v="590"/>
    <n v="451"/>
    <n v="1892867.2841657216"/>
    <n v="199432.98236095349"/>
    <n v="3.8949824970828471"/>
    <s v="Denim Jeans"/>
    <s v="Fashion"/>
    <s v="Fashion"/>
    <s v="Fashion"/>
    <s v="Fashion"/>
    <n v="6"/>
    <s v="Fashion"/>
    <m/>
    <n v="2023"/>
    <x v="10"/>
    <n v="11"/>
    <n v="2"/>
    <s v="Weekday"/>
    <m/>
  </r>
  <r>
    <s v="WEB-8232"/>
    <d v="2024-02-03T00:00:00"/>
    <s v="Tanya Patel"/>
    <s v="Mumbai"/>
    <s v="Beauty"/>
    <s v="Hair Oil"/>
    <n v="1"/>
    <n v="572.13"/>
    <s v="Credit Card"/>
    <s v="Cancelled"/>
    <n v="4"/>
    <n v="572.13"/>
    <m/>
    <m/>
    <m/>
    <m/>
    <m/>
    <m/>
    <s v="Lost Sale"/>
    <s v="No"/>
    <s v="Yes"/>
    <m/>
    <n v="619"/>
    <n v="468"/>
    <n v="1098537.4901531704"/>
    <n v="96724.388030634553"/>
    <n v="3.9001122334455669"/>
    <s v="Hair Oil"/>
    <s v="Beauty"/>
    <s v="Beauty"/>
    <s v="Beauty"/>
    <s v="Beauty"/>
    <n v="70"/>
    <s v="Beauty"/>
    <m/>
    <n v="2024"/>
    <x v="0"/>
    <n v="3"/>
    <n v="7"/>
    <s v="Weekday"/>
    <m/>
  </r>
  <r>
    <s v="WEB-7080"/>
    <d v="2025-06-09T00:00:00"/>
    <s v="Karan Singh"/>
    <s v="Mumbai"/>
    <s v="Electronics"/>
    <s v="Smart Watch"/>
    <n v="1"/>
    <n v="3268.6"/>
    <s v="Net Banking"/>
    <s v="Delivered"/>
    <n v="5"/>
    <n v="3268.6"/>
    <m/>
    <m/>
    <m/>
    <m/>
    <m/>
    <m/>
    <s v="Completed"/>
    <s v="Yes"/>
    <s v="No"/>
    <m/>
    <n v="619"/>
    <n v="468"/>
    <n v="2759712.3299794244"/>
    <n v="330643.50635802455"/>
    <n v="3.8641711229946525"/>
    <s v="Smart Watch"/>
    <s v="Electronics"/>
    <s v="Electronics"/>
    <s v="Electronics"/>
    <s v="Electronics"/>
    <n v="17"/>
    <s v="Electronics"/>
    <m/>
    <n v="2025"/>
    <x v="11"/>
    <n v="9"/>
    <n v="2"/>
    <s v="Weekday"/>
    <m/>
  </r>
  <r>
    <s v="WEB-6142"/>
    <d v="2024-01-16T00:00:00"/>
    <s v="Kavya Kumar"/>
    <s v="Ahmedabad"/>
    <s v="Books"/>
    <s v="Fiction Novel"/>
    <n v="1"/>
    <n v="446.45"/>
    <s v="Credit Card"/>
    <s v="Cancelled"/>
    <n v="4"/>
    <n v="446.45"/>
    <m/>
    <m/>
    <m/>
    <m/>
    <m/>
    <m/>
    <s v="Lost Sale"/>
    <s v="No"/>
    <s v="Yes"/>
    <m/>
    <n v="589"/>
    <n v="426"/>
    <n v="594714.6477588166"/>
    <n v="60882.938065984097"/>
    <n v="3.804733727810651"/>
    <s v="Fiction Novel"/>
    <s v="Books"/>
    <s v="Books"/>
    <s v="Books"/>
    <s v="Books"/>
    <n v="11"/>
    <s v="Books"/>
    <m/>
    <n v="2024"/>
    <x v="5"/>
    <n v="16"/>
    <n v="3"/>
    <s v="Weekday"/>
    <m/>
  </r>
  <r>
    <s v="WEB-6923"/>
    <d v="2023-03-10T00:00:00"/>
    <s v="Ananya Chatterjee"/>
    <s v="Pune"/>
    <s v="Home &amp; Kitchen"/>
    <s v="Table Lamp"/>
    <n v="1"/>
    <n v="662.23"/>
    <s v="Net Banking"/>
    <s v="Delivered"/>
    <n v="4"/>
    <n v="662.23"/>
    <m/>
    <m/>
    <m/>
    <m/>
    <m/>
    <m/>
    <s v="Completed"/>
    <s v="No"/>
    <s v="No"/>
    <m/>
    <n v="595"/>
    <n v="444"/>
    <n v="1463424.4009529033"/>
    <n v="118285.78776560788"/>
    <n v="3.8140589569160999"/>
    <s v="Table Lamp"/>
    <s v="Home &amp; Kitchen"/>
    <s v="Home &amp; Kitchen"/>
    <s v="Home &amp; Kitchen"/>
    <s v="Home &amp; Kitchen"/>
    <n v="32"/>
    <s v="Home &amp; Kitchen"/>
    <m/>
    <n v="2023"/>
    <x v="4"/>
    <n v="10"/>
    <n v="6"/>
    <s v="Weekday"/>
    <m/>
  </r>
  <r>
    <s v="WEB-5865"/>
    <d v="2023-07-27T00:00:00"/>
    <s v="Ishaan Gupta"/>
    <s v="Pune"/>
    <s v="Home &amp; Kitchen"/>
    <s v="Led Bulb Pack"/>
    <n v="1"/>
    <n v="1950.95"/>
    <s v="Credit Card"/>
    <s v="Delivered"/>
    <n v="4"/>
    <n v="1950.95"/>
    <m/>
    <m/>
    <m/>
    <m/>
    <m/>
    <m/>
    <s v="Completed"/>
    <s v="Yes"/>
    <s v="No"/>
    <m/>
    <n v="595"/>
    <n v="444"/>
    <n v="1463424.4009529033"/>
    <n v="118285.78776560788"/>
    <n v="3.8140589569160999"/>
    <s v="Led Bulb Pack"/>
    <s v="Home &amp; Kitchen"/>
    <s v="Home &amp; Kitchen"/>
    <s v="Home &amp; Kitchen"/>
    <s v="Home &amp; Kitchen"/>
    <n v="76"/>
    <s v="Home &amp; Kitchen"/>
    <m/>
    <n v="2023"/>
    <x v="2"/>
    <n v="27"/>
    <n v="5"/>
    <s v="Weekday"/>
    <m/>
  </r>
  <r>
    <s v="WEB-6105"/>
    <d v="2023-01-15T00:00:00"/>
    <s v="Riya Mehta"/>
    <s v="Hyderabad"/>
    <s v="Electronics"/>
    <s v="Power Bank 10000Mah"/>
    <n v="1"/>
    <n v="2234.64"/>
    <s v="Cash On Delivery"/>
    <s v="Returned"/>
    <n v="3"/>
    <n v="2234.64"/>
    <m/>
    <m/>
    <m/>
    <m/>
    <m/>
    <m/>
    <s v="Completed"/>
    <s v="No"/>
    <s v="No"/>
    <m/>
    <n v="559"/>
    <n v="408"/>
    <n v="2759712.3299794244"/>
    <n v="330643.50635802455"/>
    <n v="3.8641711229946525"/>
    <s v="Power Bank 10000Mah"/>
    <s v="Electronics"/>
    <s v="Electronics"/>
    <s v="Electronics"/>
    <s v="Electronics"/>
    <n v="3"/>
    <s v="Electronics"/>
    <m/>
    <n v="2023"/>
    <x v="5"/>
    <n v="15"/>
    <n v="1"/>
    <s v="Weekday"/>
    <m/>
  </r>
  <r>
    <s v="WEB-5575"/>
    <d v="2024-11-25T00:00:00"/>
    <s v="Rohan Kapoor"/>
    <s v="Bengaluru"/>
    <s v="Electronics"/>
    <s v="Bluetooth Speaker"/>
    <n v="2"/>
    <n v="3062.29"/>
    <s v="Cash On Delivery"/>
    <s v="Cancelled"/>
    <n v="4"/>
    <n v="6124.58"/>
    <m/>
    <m/>
    <m/>
    <m/>
    <m/>
    <m/>
    <s v="Lost Sale"/>
    <s v="No"/>
    <s v="Yes"/>
    <m/>
    <n v="567"/>
    <n v="440"/>
    <n v="2759712.3299794244"/>
    <n v="330643.50635802455"/>
    <n v="3.8641711229946525"/>
    <s v="Bluetooth Speaker"/>
    <s v="Electronics"/>
    <s v="Electronics"/>
    <s v="Electronics"/>
    <s v="Electronics"/>
    <n v="48"/>
    <s v="Electronics"/>
    <m/>
    <n v="2024"/>
    <x v="3"/>
    <n v="25"/>
    <n v="2"/>
    <s v="Weekday"/>
    <m/>
  </r>
  <r>
    <s v="WEB-8918"/>
    <d v="2025-06-01T00:00:00"/>
    <s v="Diya Das"/>
    <s v="Bengaluru"/>
    <s v="Books"/>
    <s v="Fiction Novel"/>
    <n v="1"/>
    <n v="634.21"/>
    <s v="Credit Card"/>
    <s v="Delivered"/>
    <n v="4"/>
    <n v="634.21"/>
    <m/>
    <m/>
    <m/>
    <m/>
    <m/>
    <m/>
    <s v="Completed"/>
    <s v="No"/>
    <s v="No"/>
    <m/>
    <n v="567"/>
    <n v="440"/>
    <n v="594714.6477588166"/>
    <n v="60882.938065984097"/>
    <n v="3.804733727810651"/>
    <s v="Fiction Novel"/>
    <s v="Books"/>
    <s v="Books"/>
    <s v="Books"/>
    <s v="Books"/>
    <n v="11"/>
    <s v="Books"/>
    <m/>
    <n v="2025"/>
    <x v="11"/>
    <n v="1"/>
    <n v="1"/>
    <s v="Weekend"/>
    <m/>
  </r>
  <r>
    <s v="WEB-6202"/>
    <d v="2024-06-03T00:00:00"/>
    <s v="Aditya Kumar"/>
    <s v="Hyderabad"/>
    <s v="Beauty"/>
    <s v="Hair Oil"/>
    <n v="1"/>
    <n v="1394.34"/>
    <s v="Cash On Delivery"/>
    <s v="Delivered"/>
    <n v="5"/>
    <n v="1394.34"/>
    <m/>
    <m/>
    <m/>
    <m/>
    <m/>
    <m/>
    <s v="Completed"/>
    <s v="Yes"/>
    <s v="No"/>
    <m/>
    <n v="559"/>
    <n v="408"/>
    <n v="1098537.4901531704"/>
    <n v="96724.388030634553"/>
    <n v="3.9001122334455669"/>
    <s v="Hair Oil"/>
    <s v="Beauty"/>
    <s v="Beauty"/>
    <s v="Beauty"/>
    <s v="Beauty"/>
    <n v="70"/>
    <s v="Beauty"/>
    <m/>
    <n v="2024"/>
    <x v="11"/>
    <n v="3"/>
    <n v="2"/>
    <s v="Weekday"/>
    <m/>
  </r>
  <r>
    <s v="WEB-9345"/>
    <d v="2024-05-29T00:00:00"/>
    <s v="Ishaan Verma"/>
    <s v="Pune"/>
    <s v="Beauty"/>
    <s v="Perfume 50Ml"/>
    <n v="1"/>
    <n v="641.6"/>
    <s v="Upi"/>
    <s v="Delivered"/>
    <n v="1"/>
    <n v="641.6"/>
    <m/>
    <m/>
    <m/>
    <m/>
    <m/>
    <m/>
    <s v="Completed"/>
    <s v="No"/>
    <s v="No"/>
    <m/>
    <n v="595"/>
    <n v="444"/>
    <n v="1098537.4901531704"/>
    <n v="96724.388030634553"/>
    <n v="3.9001122334455669"/>
    <s v="Perfume 50Ml"/>
    <s v="Beauty"/>
    <s v="Beauty"/>
    <s v="Beauty"/>
    <s v="Beauty"/>
    <n v="18"/>
    <s v="Beauty"/>
    <m/>
    <n v="2024"/>
    <x v="6"/>
    <n v="29"/>
    <n v="4"/>
    <s v="Weekday"/>
    <m/>
  </r>
  <r>
    <s v="WEB-5205"/>
    <d v="2023-05-25T00:00:00"/>
    <s v="Meera Kapoor"/>
    <s v="Kolkata"/>
    <s v="Fashion"/>
    <s v="Denim Jeans"/>
    <n v="1"/>
    <n v="2339.73"/>
    <s v="Debit Card"/>
    <s v="Delivered"/>
    <n v="5"/>
    <n v="2339.73"/>
    <m/>
    <m/>
    <m/>
    <m/>
    <m/>
    <m/>
    <s v="Completed"/>
    <s v="Yes"/>
    <s v="No"/>
    <m/>
    <n v="590"/>
    <n v="451"/>
    <n v="1892867.2841657216"/>
    <n v="199432.98236095349"/>
    <n v="3.8949824970828471"/>
    <s v="Denim Jeans"/>
    <s v="Fashion"/>
    <s v="Fashion"/>
    <s v="Fashion"/>
    <s v="Fashion"/>
    <n v="6"/>
    <s v="Fashion"/>
    <m/>
    <n v="2023"/>
    <x v="6"/>
    <n v="25"/>
    <n v="5"/>
    <s v="Weekday"/>
    <m/>
  </r>
  <r>
    <s v="WEB-6074"/>
    <d v="2024-11-26T00:00:00"/>
    <s v="Saanvi Sharma"/>
    <s v="Kolkata"/>
    <s v="Fashion"/>
    <s v="Men'S T-Shirt"/>
    <n v="1"/>
    <n v="404.32"/>
    <s v="Upi"/>
    <s v="Delivered"/>
    <n v="5"/>
    <n v="404.32"/>
    <m/>
    <m/>
    <m/>
    <m/>
    <m/>
    <m/>
    <s v="Completed"/>
    <s v="No"/>
    <s v="No"/>
    <m/>
    <n v="590"/>
    <n v="451"/>
    <n v="1892867.2841657216"/>
    <n v="199432.98236095349"/>
    <n v="3.8949824970828471"/>
    <s v="Men'S T-Shirt"/>
    <s v="Fashion"/>
    <s v="Fashion"/>
    <s v="Fashion"/>
    <s v="Fashion"/>
    <n v="55"/>
    <s v="Fashion"/>
    <m/>
    <n v="2024"/>
    <x v="3"/>
    <n v="26"/>
    <n v="3"/>
    <s v="Weekday"/>
    <m/>
  </r>
  <r>
    <s v="WEB-7227"/>
    <d v="2023-09-25T00:00:00"/>
    <s v="Karan Nair"/>
    <s v="Chennai"/>
    <s v="Beauty"/>
    <s v="Perfume 50Ml"/>
    <n v="1"/>
    <n v="800.6"/>
    <s v="Credit Card"/>
    <s v="Delivered"/>
    <n v="5"/>
    <n v="800.6"/>
    <m/>
    <m/>
    <m/>
    <m/>
    <m/>
    <m/>
    <s v="Completed"/>
    <s v="No"/>
    <s v="No"/>
    <m/>
    <n v="558"/>
    <n v="430"/>
    <n v="1098537.4901531704"/>
    <n v="96724.388030634553"/>
    <n v="3.9001122334455669"/>
    <s v="Perfume 50Ml"/>
    <s v="Beauty"/>
    <s v="Beauty"/>
    <s v="Beauty"/>
    <s v="Beauty"/>
    <n v="18"/>
    <s v="Beauty"/>
    <m/>
    <n v="2023"/>
    <x v="1"/>
    <n v="25"/>
    <n v="2"/>
    <s v="Weekday"/>
    <m/>
  </r>
  <r>
    <s v="WEB-8451"/>
    <d v="2024-02-07T00:00:00"/>
    <s v="Riya Gupta"/>
    <s v="Delhi"/>
    <s v="Beauty"/>
    <s v="Shampoo 200Ml"/>
    <n v="1"/>
    <n v="1186.0899999999999"/>
    <s v="Debit Card"/>
    <s v="Delivered"/>
    <n v="5"/>
    <n v="1186.0899999999999"/>
    <m/>
    <m/>
    <m/>
    <m/>
    <m/>
    <m/>
    <s v="Completed"/>
    <s v="Yes"/>
    <s v="No"/>
    <m/>
    <n v="573"/>
    <n v="450"/>
    <n v="1098537.4901531704"/>
    <n v="96724.388030634553"/>
    <n v="3.9001122334455669"/>
    <s v="Shampoo 200Ml"/>
    <s v="Beauty"/>
    <s v="Beauty"/>
    <s v="Beauty"/>
    <s v="Beauty"/>
    <n v="64"/>
    <s v="Beauty"/>
    <m/>
    <n v="2024"/>
    <x v="0"/>
    <n v="7"/>
    <n v="4"/>
    <s v="Weekend"/>
    <m/>
  </r>
  <r>
    <s v="WEB-5719"/>
    <d v="2023-02-16T00:00:00"/>
    <s v="Simran Nair"/>
    <s v="Hyderabad"/>
    <s v="Fashion"/>
    <s v="Men'S T-Shirt"/>
    <n v="1"/>
    <n v="1338.8"/>
    <s v="Credit Card"/>
    <s v="Cancelled"/>
    <n v="3"/>
    <n v="1338.8"/>
    <m/>
    <m/>
    <m/>
    <m/>
    <m/>
    <m/>
    <s v="Lost Sale"/>
    <s v="No"/>
    <s v="Yes"/>
    <m/>
    <n v="559"/>
    <n v="408"/>
    <n v="1892867.2841657216"/>
    <n v="199432.98236095349"/>
    <n v="3.8949824970828471"/>
    <s v="Men'S T-Shirt"/>
    <s v="Fashion"/>
    <s v="Fashion"/>
    <s v="Fashion"/>
    <s v="Fashion"/>
    <n v="55"/>
    <s v="Fashion"/>
    <m/>
    <n v="2023"/>
    <x v="0"/>
    <n v="16"/>
    <n v="5"/>
    <s v="Weekday"/>
    <m/>
  </r>
  <r>
    <s v="WEB-9693"/>
    <d v="2024-01-11T00:00:00"/>
    <s v="Rahul Bose"/>
    <s v="Pune"/>
    <s v="Books"/>
    <s v="Cookbook"/>
    <n v="2"/>
    <n v="732.49"/>
    <s v="Debit Card"/>
    <s v="Cancelled"/>
    <n v="5"/>
    <n v="1464.98"/>
    <m/>
    <m/>
    <m/>
    <m/>
    <m/>
    <m/>
    <s v="Lost Sale"/>
    <s v="No"/>
    <s v="Yes"/>
    <m/>
    <n v="595"/>
    <n v="444"/>
    <n v="594714.6477588166"/>
    <n v="60882.938065984097"/>
    <n v="3.804733727810651"/>
    <s v="Cookbook"/>
    <s v="Books"/>
    <s v="Books"/>
    <s v="Books"/>
    <s v="Books"/>
    <n v="4"/>
    <s v="Books"/>
    <m/>
    <n v="2024"/>
    <x v="5"/>
    <n v="11"/>
    <n v="5"/>
    <s v="Weekday"/>
    <m/>
  </r>
  <r>
    <s v="WEB-9541"/>
    <d v="2024-08-15T00:00:00"/>
    <s v="Simran Nair"/>
    <s v="Pune"/>
    <s v="Home &amp; Kitchen"/>
    <s v="Led Bulb Pack"/>
    <n v="1"/>
    <n v="1458.09"/>
    <s v="Credit Card"/>
    <s v="Cancelled"/>
    <n v="2"/>
    <n v="1458.09"/>
    <m/>
    <m/>
    <m/>
    <m/>
    <m/>
    <m/>
    <s v="Lost Sale"/>
    <s v="No"/>
    <s v="Yes"/>
    <m/>
    <n v="595"/>
    <n v="444"/>
    <n v="1463424.4009529033"/>
    <n v="118285.78776560788"/>
    <n v="3.8140589569160999"/>
    <s v="Led Bulb Pack"/>
    <s v="Home &amp; Kitchen"/>
    <s v="Home &amp; Kitchen"/>
    <s v="Home &amp; Kitchen"/>
    <s v="Home &amp; Kitchen"/>
    <n v="76"/>
    <s v="Home &amp; Kitchen"/>
    <m/>
    <n v="2024"/>
    <x v="9"/>
    <n v="15"/>
    <n v="5"/>
    <s v="Weekday"/>
    <m/>
  </r>
  <r>
    <s v="WEB-7685"/>
    <d v="2023-03-25T00:00:00"/>
    <s v="Vikram Menon"/>
    <s v="Pune"/>
    <s v="Beauty"/>
    <s v="Hair Oil"/>
    <n v="1"/>
    <n v="252.55"/>
    <s v="Net Banking"/>
    <s v="Delivered"/>
    <n v="3"/>
    <n v="252.55"/>
    <m/>
    <m/>
    <m/>
    <m/>
    <m/>
    <m/>
    <s v="Completed"/>
    <s v="No"/>
    <s v="No"/>
    <m/>
    <n v="595"/>
    <n v="444"/>
    <n v="1098537.4901531704"/>
    <n v="96724.388030634553"/>
    <n v="3.9001122334455669"/>
    <s v="Hair Oil"/>
    <s v="Beauty"/>
    <s v="Beauty"/>
    <s v="Beauty"/>
    <s v="Beauty"/>
    <n v="70"/>
    <s v="Beauty"/>
    <m/>
    <n v="2023"/>
    <x v="4"/>
    <n v="25"/>
    <n v="7"/>
    <s v="Weekday"/>
    <m/>
  </r>
  <r>
    <s v="WEB-6251"/>
    <d v="2023-09-25T00:00:00"/>
    <s v="Riya Patel"/>
    <s v="Kolkata"/>
    <s v="Fashion"/>
    <s v="Denim Jeans"/>
    <n v="1"/>
    <n v="715.91"/>
    <s v="Debit Card"/>
    <s v="Returned"/>
    <n v="3"/>
    <n v="715.91"/>
    <m/>
    <m/>
    <m/>
    <m/>
    <m/>
    <m/>
    <s v="Completed"/>
    <s v="No"/>
    <s v="No"/>
    <m/>
    <n v="590"/>
    <n v="451"/>
    <n v="1892867.2841657216"/>
    <n v="199432.98236095349"/>
    <n v="3.8949824970828471"/>
    <s v="Denim Jeans"/>
    <s v="Fashion"/>
    <s v="Fashion"/>
    <s v="Fashion"/>
    <s v="Fashion"/>
    <n v="6"/>
    <s v="Fashion"/>
    <m/>
    <n v="2023"/>
    <x v="1"/>
    <n v="25"/>
    <n v="2"/>
    <s v="Weekday"/>
    <m/>
  </r>
  <r>
    <s v="WEB-8796"/>
    <d v="2023-12-07T00:00:00"/>
    <s v="Rohan Sharma"/>
    <s v="Bengaluru"/>
    <s v="Books"/>
    <s v="Notebook Set"/>
    <n v="2"/>
    <n v="739.25"/>
    <s v="Debit Card"/>
    <s v="Returned"/>
    <n v="3"/>
    <n v="1478.5"/>
    <m/>
    <m/>
    <m/>
    <m/>
    <m/>
    <m/>
    <s v="Completed"/>
    <s v="No"/>
    <s v="No"/>
    <m/>
    <n v="567"/>
    <n v="440"/>
    <n v="594714.6477588166"/>
    <n v="60882.938065984097"/>
    <n v="3.804733727810651"/>
    <s v="Notebook Set"/>
    <s v="Books"/>
    <s v="Books"/>
    <s v="Books"/>
    <s v="Books"/>
    <n v="20"/>
    <s v="Books"/>
    <m/>
    <n v="2023"/>
    <x v="10"/>
    <n v="7"/>
    <n v="5"/>
    <s v="Weekend"/>
    <m/>
  </r>
  <r>
    <s v="WEB-9075"/>
    <d v="2024-02-15T00:00:00"/>
    <s v="Sanjay Khan"/>
    <s v="Chennai"/>
    <s v="Electronics"/>
    <s v="Wireless Earbuds"/>
    <n v="2"/>
    <n v="2663.4"/>
    <s v="Cash On Delivery"/>
    <s v="Delivered"/>
    <n v="3"/>
    <n v="5326.8"/>
    <m/>
    <m/>
    <m/>
    <m/>
    <m/>
    <m/>
    <s v="Completed"/>
    <s v="Yes"/>
    <s v="No"/>
    <m/>
    <n v="558"/>
    <n v="430"/>
    <n v="2759712.3299794244"/>
    <n v="330643.50635802455"/>
    <n v="3.8641711229946525"/>
    <s v="Wireless Earbuds"/>
    <s v="Electronics"/>
    <s v="Electronics"/>
    <s v="Electronics"/>
    <s v="Electronics"/>
    <n v="12"/>
    <s v="Electronics"/>
    <m/>
    <n v="2024"/>
    <x v="0"/>
    <n v="15"/>
    <n v="5"/>
    <s v="Weekday"/>
    <m/>
  </r>
  <r>
    <s v="WEB-6246"/>
    <d v="2024-06-18T00:00:00"/>
    <s v="Rohan Joshi"/>
    <s v="Bengaluru"/>
    <s v="Fashion"/>
    <s v="Men'S T-Shirt"/>
    <n v="1"/>
    <n v="2148.6799999999998"/>
    <s v="Cash On Delivery"/>
    <s v="Delivered"/>
    <m/>
    <n v="2148.6799999999998"/>
    <m/>
    <m/>
    <m/>
    <m/>
    <m/>
    <m/>
    <s v="Completed"/>
    <s v="Yes"/>
    <s v="No"/>
    <m/>
    <n v="567"/>
    <n v="440"/>
    <n v="1892867.2841657216"/>
    <n v="199432.98236095349"/>
    <n v="3.8949824970828471"/>
    <s v="Men'S T-Shirt"/>
    <s v="Fashion"/>
    <s v="Fashion"/>
    <s v="Fashion"/>
    <s v="Fashion"/>
    <n v="55"/>
    <s v="Fashion"/>
    <m/>
    <n v="2024"/>
    <x v="11"/>
    <n v="18"/>
    <n v="3"/>
    <s v="Weekday"/>
    <m/>
  </r>
  <r>
    <s v="WEB-6268"/>
    <d v="2024-03-11T00:00:00"/>
    <s v="Karan Chatterjee"/>
    <s v="Pune"/>
    <s v="Fashion"/>
    <s v="Sunglasses"/>
    <n v="2"/>
    <n v="1382.32"/>
    <s v="Net Banking"/>
    <s v="Pending"/>
    <n v="4"/>
    <n v="2764.64"/>
    <m/>
    <m/>
    <m/>
    <m/>
    <m/>
    <m/>
    <s v="Pending"/>
    <s v="No"/>
    <s v="Yes"/>
    <m/>
    <n v="595"/>
    <n v="444"/>
    <n v="1892867.2841657216"/>
    <n v="199432.98236095349"/>
    <n v="3.8949824970828471"/>
    <s v="Sunglasses"/>
    <s v="Fashion"/>
    <s v="Fashion"/>
    <s v="Fashion"/>
    <s v="Fashion"/>
    <n v="53"/>
    <s v="Fashion"/>
    <m/>
    <n v="2024"/>
    <x v="4"/>
    <n v="11"/>
    <n v="2"/>
    <s v="Weekday"/>
    <m/>
  </r>
  <r>
    <s v="WEB-6172"/>
    <d v="2025-03-15T00:00:00"/>
    <s v="Riya Gupta"/>
    <s v="Pune"/>
    <s v="Fashion"/>
    <s v="Men'S T-Shirt"/>
    <n v="1"/>
    <n v="1419.824472190694"/>
    <s v="Credit Card"/>
    <s v="Delivered"/>
    <n v="3"/>
    <n v="1419.824472190694"/>
    <m/>
    <m/>
    <m/>
    <m/>
    <m/>
    <m/>
    <s v="Completed"/>
    <s v="Yes"/>
    <s v="No"/>
    <m/>
    <n v="595"/>
    <n v="444"/>
    <n v="1892867.2841657216"/>
    <n v="199432.98236095349"/>
    <n v="3.8949824970828471"/>
    <s v="Men'S T-Shirt"/>
    <s v="Fashion"/>
    <s v="Fashion"/>
    <s v="Fashion"/>
    <s v="Fashion"/>
    <n v="55"/>
    <s v="Fashion"/>
    <m/>
    <n v="2025"/>
    <x v="4"/>
    <n v="15"/>
    <n v="7"/>
    <s v="Weekday"/>
    <m/>
  </r>
  <r>
    <s v="WEB-6919"/>
    <d v="2025-01-23T00:00:00"/>
    <s v="Rahul Mehta"/>
    <s v="Ahmedabad"/>
    <s v="Home &amp; Kitchen"/>
    <s v="Table Lamp"/>
    <n v="1"/>
    <n v="1036.1300000000001"/>
    <s v="Upi"/>
    <s v="Delivered"/>
    <n v="5"/>
    <n v="1036.1300000000001"/>
    <m/>
    <m/>
    <m/>
    <m/>
    <m/>
    <m/>
    <s v="Completed"/>
    <s v="Yes"/>
    <s v="No"/>
    <m/>
    <n v="589"/>
    <n v="426"/>
    <n v="1463424.4009529033"/>
    <n v="118285.78776560788"/>
    <n v="3.8140589569160999"/>
    <s v="Table Lamp"/>
    <s v="Home &amp; Kitchen"/>
    <s v="Home &amp; Kitchen"/>
    <s v="Home &amp; Kitchen"/>
    <s v="Home &amp; Kitchen"/>
    <n v="32"/>
    <s v="Home &amp; Kitchen"/>
    <m/>
    <n v="2025"/>
    <x v="5"/>
    <n v="23"/>
    <n v="5"/>
    <s v="Weekday"/>
    <m/>
  </r>
  <r>
    <s v="WEB-6012"/>
    <d v="2024-05-13T00:00:00"/>
    <s v="Arjun Sharma"/>
    <s v="Kolkata"/>
    <s v="Fashion"/>
    <s v="Sunglasses"/>
    <n v="1"/>
    <n v="1490.51"/>
    <s v="Net Banking"/>
    <s v="Delivered"/>
    <m/>
    <n v="1490.51"/>
    <m/>
    <m/>
    <m/>
    <m/>
    <m/>
    <m/>
    <s v="Completed"/>
    <s v="Yes"/>
    <s v="No"/>
    <m/>
    <n v="590"/>
    <n v="451"/>
    <n v="1892867.2841657216"/>
    <n v="199432.98236095349"/>
    <n v="3.8949824970828471"/>
    <s v="Sunglasses"/>
    <s v="Fashion"/>
    <s v="Fashion"/>
    <s v="Fashion"/>
    <s v="Fashion"/>
    <n v="53"/>
    <s v="Fashion"/>
    <m/>
    <n v="2024"/>
    <x v="6"/>
    <n v="13"/>
    <n v="2"/>
    <s v="Weekday"/>
    <m/>
  </r>
  <r>
    <s v="WEB-9325"/>
    <d v="2024-10-19T00:00:00"/>
    <s v="Vikram Khan"/>
    <s v="Ahmedabad"/>
    <s v="Home &amp; Kitchen"/>
    <s v="Water Bottle"/>
    <n v="1"/>
    <n v="887.44"/>
    <s v="Net Banking"/>
    <s v="Delivered"/>
    <n v="1"/>
    <n v="887.44"/>
    <m/>
    <m/>
    <m/>
    <m/>
    <m/>
    <m/>
    <s v="Completed"/>
    <s v="No"/>
    <s v="No"/>
    <m/>
    <n v="589"/>
    <n v="426"/>
    <n v="1463424.4009529033"/>
    <n v="118285.78776560788"/>
    <n v="3.8140589569160999"/>
    <s v="Water Bottle"/>
    <s v="Home &amp; Kitchen"/>
    <s v="Home &amp; Kitchen"/>
    <s v="Home &amp; Kitchen"/>
    <s v="Home &amp; Kitchen"/>
    <n v="2"/>
    <s v="Home &amp; Kitchen"/>
    <m/>
    <n v="2024"/>
    <x v="8"/>
    <n v="19"/>
    <n v="7"/>
    <s v="Weekday"/>
    <m/>
  </r>
  <r>
    <s v="WEB-6359"/>
    <d v="2024-11-18T00:00:00"/>
    <s v="Kavya Das"/>
    <s v="Bengaluru"/>
    <s v="Books"/>
    <s v="Self-Help Book"/>
    <n v="1"/>
    <n v="452.15"/>
    <s v="Upi"/>
    <s v="Delivered"/>
    <n v="1"/>
    <n v="452.15"/>
    <m/>
    <m/>
    <m/>
    <m/>
    <m/>
    <m/>
    <s v="Completed"/>
    <s v="No"/>
    <s v="No"/>
    <m/>
    <n v="567"/>
    <n v="440"/>
    <n v="594714.6477588166"/>
    <n v="60882.938065984097"/>
    <n v="3.804733727810651"/>
    <s v="Self-Help Book"/>
    <s v="Books"/>
    <s v="Books"/>
    <s v="Books"/>
    <s v="Books"/>
    <n v="19"/>
    <s v="Books"/>
    <m/>
    <n v="2024"/>
    <x v="3"/>
    <n v="18"/>
    <n v="2"/>
    <s v="Weekday"/>
    <m/>
  </r>
  <r>
    <s v="WEB-7690"/>
    <d v="2024-11-22T00:00:00"/>
    <s v="Riya Menon"/>
    <s v="Bengaluru"/>
    <s v="Beauty"/>
    <s v="Hair Oil"/>
    <n v="1"/>
    <n v="1404.86"/>
    <s v="Debit Card"/>
    <s v="Returned"/>
    <n v="4"/>
    <n v="1404.86"/>
    <m/>
    <m/>
    <m/>
    <m/>
    <m/>
    <m/>
    <s v="Completed"/>
    <s v="No"/>
    <s v="No"/>
    <m/>
    <n v="567"/>
    <n v="440"/>
    <n v="1098537.4901531704"/>
    <n v="96724.388030634553"/>
    <n v="3.9001122334455669"/>
    <s v="Hair Oil"/>
    <s v="Beauty"/>
    <s v="Beauty"/>
    <s v="Beauty"/>
    <s v="Beauty"/>
    <n v="70"/>
    <s v="Beauty"/>
    <m/>
    <n v="2024"/>
    <x v="3"/>
    <n v="22"/>
    <n v="6"/>
    <s v="Weekday"/>
    <m/>
  </r>
  <r>
    <s v="WEB-6010"/>
    <d v="2023-04-30T00:00:00"/>
    <s v="Aditya Khan"/>
    <s v="Bengaluru"/>
    <s v="Fashion"/>
    <s v="Running Shoes"/>
    <n v="2"/>
    <n v="1959.82"/>
    <s v="Credit Card"/>
    <s v="Delivered"/>
    <n v="1"/>
    <n v="3919.64"/>
    <m/>
    <m/>
    <m/>
    <m/>
    <m/>
    <m/>
    <s v="Completed"/>
    <s v="Yes"/>
    <s v="No"/>
    <m/>
    <n v="567"/>
    <n v="440"/>
    <n v="1892867.2841657216"/>
    <n v="199432.98236095349"/>
    <n v="3.8949824970828471"/>
    <s v="Running Shoes"/>
    <s v="Fashion"/>
    <s v="Fashion"/>
    <s v="Fashion"/>
    <s v="Fashion"/>
    <n v="45"/>
    <s v="Fashion"/>
    <m/>
    <n v="2023"/>
    <x v="7"/>
    <n v="30"/>
    <n v="1"/>
    <s v="Weekday"/>
    <m/>
  </r>
  <r>
    <s v="WEB-9094"/>
    <d v="2023-10-11T00:00:00"/>
    <s v="Sanjay Singh"/>
    <s v="Mumbai"/>
    <s v="Books"/>
    <s v="Kids Story Book"/>
    <n v="2"/>
    <n v="615.28"/>
    <s v="Cash On Delivery"/>
    <s v="Delivered"/>
    <n v="3"/>
    <n v="1230.56"/>
    <m/>
    <m/>
    <m/>
    <m/>
    <m/>
    <m/>
    <s v="Completed"/>
    <s v="Yes"/>
    <s v="No"/>
    <m/>
    <n v="619"/>
    <n v="468"/>
    <n v="594714.6477588166"/>
    <n v="60882.938065984097"/>
    <n v="3.804733727810651"/>
    <s v="Kids Story Book"/>
    <s v="Books"/>
    <s v="Books"/>
    <s v="Books"/>
    <s v="Books"/>
    <n v="23"/>
    <s v="Books"/>
    <m/>
    <n v="2023"/>
    <x v="8"/>
    <n v="11"/>
    <n v="4"/>
    <s v="Weekday"/>
    <m/>
  </r>
  <r>
    <s v="WEB-5728"/>
    <d v="2023-06-13T00:00:00"/>
    <s v="Meera Menon"/>
    <s v="Pune"/>
    <s v="Beauty"/>
    <s v="Perfume 50Ml"/>
    <n v="1"/>
    <n v="1284.02"/>
    <s v="Upi"/>
    <s v="Delivered"/>
    <n v="4"/>
    <n v="1284.02"/>
    <m/>
    <m/>
    <m/>
    <m/>
    <m/>
    <m/>
    <s v="Completed"/>
    <s v="Yes"/>
    <s v="No"/>
    <m/>
    <n v="595"/>
    <n v="444"/>
    <n v="1098537.4901531704"/>
    <n v="96724.388030634553"/>
    <n v="3.9001122334455669"/>
    <s v="Perfume 50Ml"/>
    <s v="Beauty"/>
    <s v="Beauty"/>
    <s v="Beauty"/>
    <s v="Beauty"/>
    <n v="18"/>
    <s v="Beauty"/>
    <m/>
    <n v="2023"/>
    <x v="11"/>
    <n v="13"/>
    <n v="3"/>
    <s v="Weekday"/>
    <m/>
  </r>
  <r>
    <s v="WEB-7576"/>
    <d v="2025-04-28T00:00:00"/>
    <s v="Meera Rao"/>
    <s v="Bengaluru"/>
    <s v="Fashion"/>
    <s v="Denim Jeans"/>
    <n v="2"/>
    <n v="1289.46"/>
    <s v="Upi"/>
    <s v="Delivered"/>
    <n v="4"/>
    <n v="2578.92"/>
    <m/>
    <m/>
    <m/>
    <m/>
    <m/>
    <m/>
    <s v="Completed"/>
    <s v="Yes"/>
    <s v="No"/>
    <m/>
    <n v="567"/>
    <n v="440"/>
    <n v="1892867.2841657216"/>
    <n v="199432.98236095349"/>
    <n v="3.8949824970828471"/>
    <s v="Denim Jeans"/>
    <s v="Fashion"/>
    <s v="Fashion"/>
    <s v="Fashion"/>
    <s v="Fashion"/>
    <n v="6"/>
    <s v="Fashion"/>
    <m/>
    <n v="2025"/>
    <x v="7"/>
    <n v="28"/>
    <n v="2"/>
    <s v="Weekday"/>
    <m/>
  </r>
  <r>
    <s v="WEB-6616"/>
    <d v="2025-06-07T00:00:00"/>
    <s v="Saanvi Reddy"/>
    <s v="Bengaluru"/>
    <s v="Electronics"/>
    <s v="Bluetooth Speaker"/>
    <n v="2"/>
    <n v="3095.74"/>
    <s v="Credit Card"/>
    <s v="Cancelled"/>
    <n v="2"/>
    <n v="6191.48"/>
    <m/>
    <m/>
    <m/>
    <m/>
    <m/>
    <m/>
    <s v="Lost Sale"/>
    <s v="No"/>
    <s v="Yes"/>
    <m/>
    <n v="567"/>
    <n v="440"/>
    <n v="2759712.3299794244"/>
    <n v="330643.50635802455"/>
    <n v="3.8641711229946525"/>
    <s v="Bluetooth Speaker"/>
    <s v="Electronics"/>
    <s v="Electronics"/>
    <s v="Electronics"/>
    <s v="Electronics"/>
    <n v="48"/>
    <s v="Electronics"/>
    <m/>
    <n v="2025"/>
    <x v="11"/>
    <n v="7"/>
    <n v="7"/>
    <s v="Weekend"/>
    <m/>
  </r>
  <r>
    <s v="WEB-8748"/>
    <d v="2023-03-23T00:00:00"/>
    <s v="Karan Kapoor"/>
    <s v="Kolkata"/>
    <s v="Home &amp; Kitchen"/>
    <s v="Non-Stick Pan"/>
    <n v="3"/>
    <n v="411.73"/>
    <s v="Credit Card"/>
    <s v="Delivered"/>
    <n v="3"/>
    <n v="1235.19"/>
    <m/>
    <m/>
    <m/>
    <m/>
    <m/>
    <m/>
    <s v="Completed"/>
    <s v="Yes"/>
    <s v="No"/>
    <m/>
    <n v="590"/>
    <n v="451"/>
    <n v="1463424.4009529033"/>
    <n v="118285.78776560788"/>
    <n v="3.8140589569160999"/>
    <s v="Non-Stick Pan"/>
    <s v="Home &amp; Kitchen"/>
    <s v="Home &amp; Kitchen"/>
    <s v="Home &amp; Kitchen"/>
    <s v="Home &amp; Kitchen"/>
    <n v="7"/>
    <s v="Home &amp; Kitchen"/>
    <m/>
    <n v="2023"/>
    <x v="4"/>
    <n v="23"/>
    <n v="5"/>
    <s v="Weekday"/>
    <m/>
  </r>
  <r>
    <s v="WEB-7038"/>
    <d v="2023-05-22T00:00:00"/>
    <s v="Riya Gupta"/>
    <s v="Chennai"/>
    <s v="Electronics"/>
    <s v="Power Bank 10000Mah"/>
    <n v="2"/>
    <n v="1083.97"/>
    <s v="Credit Card"/>
    <s v="Delivered"/>
    <n v="5"/>
    <n v="2167.94"/>
    <m/>
    <m/>
    <m/>
    <m/>
    <m/>
    <m/>
    <s v="Completed"/>
    <s v="Yes"/>
    <s v="No"/>
    <m/>
    <n v="558"/>
    <n v="430"/>
    <n v="2759712.3299794244"/>
    <n v="330643.50635802455"/>
    <n v="3.8641711229946525"/>
    <s v="Power Bank 10000Mah"/>
    <s v="Electronics"/>
    <s v="Electronics"/>
    <s v="Electronics"/>
    <s v="Electronics"/>
    <n v="3"/>
    <s v="Electronics"/>
    <m/>
    <n v="2023"/>
    <x v="6"/>
    <n v="22"/>
    <n v="2"/>
    <s v="Weekday"/>
    <m/>
  </r>
  <r>
    <s v="WEB-5043"/>
    <d v="2024-01-28T00:00:00"/>
    <s v="Rohan Patel"/>
    <s v="Bengaluru"/>
    <s v="Beauty"/>
    <s v="Face Cream"/>
    <n v="1"/>
    <n v="687.58"/>
    <s v="Net Banking"/>
    <s v="Delivered"/>
    <n v="3"/>
    <n v="687.58"/>
    <m/>
    <m/>
    <m/>
    <m/>
    <m/>
    <m/>
    <s v="Completed"/>
    <s v="No"/>
    <s v="No"/>
    <m/>
    <n v="567"/>
    <n v="440"/>
    <n v="1098537.4901531704"/>
    <n v="96724.388030634553"/>
    <n v="3.9001122334455669"/>
    <s v="Face Cream"/>
    <s v="Beauty"/>
    <s v="Beauty"/>
    <s v="Beauty"/>
    <s v="Beauty"/>
    <n v="80"/>
    <s v="Beauty"/>
    <m/>
    <n v="2024"/>
    <x v="5"/>
    <n v="28"/>
    <n v="1"/>
    <s v="Weekday"/>
    <m/>
  </r>
  <r>
    <s v="WEB-6522"/>
    <d v="2024-08-09T00:00:00"/>
    <s v="Neha Verma"/>
    <s v="Pune"/>
    <s v="Home &amp; Kitchen"/>
    <s v="Led Bulb Pack"/>
    <n v="2"/>
    <n v="1068.9477656078857"/>
    <s v="Cash On Delivery"/>
    <s v="Delivered"/>
    <n v="4"/>
    <n v="2137.8955312157714"/>
    <m/>
    <m/>
    <m/>
    <m/>
    <m/>
    <m/>
    <s v="Completed"/>
    <s v="Yes"/>
    <s v="No"/>
    <m/>
    <n v="595"/>
    <n v="444"/>
    <n v="1463424.4009529033"/>
    <n v="118285.78776560788"/>
    <n v="3.8140589569160999"/>
    <s v="Led Bulb Pack"/>
    <s v="Home &amp; Kitchen"/>
    <s v="Home &amp; Kitchen"/>
    <s v="Home &amp; Kitchen"/>
    <s v="Home &amp; Kitchen"/>
    <n v="76"/>
    <s v="Home &amp; Kitchen"/>
    <m/>
    <n v="2024"/>
    <x v="9"/>
    <n v="9"/>
    <n v="6"/>
    <s v="Weekday"/>
    <m/>
  </r>
  <r>
    <s v="WEB-5829"/>
    <d v="2024-12-06T00:00:00"/>
    <s v="Aditya Joshi"/>
    <s v="Hyderabad"/>
    <s v="Books"/>
    <s v="Kids Story Book"/>
    <n v="1"/>
    <n v="787.52"/>
    <s v="Cash On Delivery"/>
    <s v="Delivered"/>
    <n v="4"/>
    <n v="787.52"/>
    <m/>
    <m/>
    <m/>
    <m/>
    <m/>
    <m/>
    <s v="Completed"/>
    <s v="No"/>
    <s v="No"/>
    <m/>
    <n v="559"/>
    <n v="408"/>
    <n v="594714.6477588166"/>
    <n v="60882.938065984097"/>
    <n v="3.804733727810651"/>
    <s v="Kids Story Book"/>
    <s v="Books"/>
    <s v="Books"/>
    <s v="Books"/>
    <s v="Books"/>
    <n v="23"/>
    <s v="Books"/>
    <m/>
    <n v="2024"/>
    <x v="10"/>
    <n v="6"/>
    <n v="6"/>
    <s v="Weekday"/>
    <m/>
  </r>
  <r>
    <s v="WEB-8450"/>
    <d v="2023-12-23T00:00:00"/>
    <s v="Meera Gupta"/>
    <s v="Delhi"/>
    <s v="Electronics"/>
    <s v="Smart Watch"/>
    <n v="2"/>
    <n v="1382.05"/>
    <s v="Cash On Delivery"/>
    <s v="Delivered"/>
    <n v="3"/>
    <n v="2764.1"/>
    <m/>
    <m/>
    <m/>
    <m/>
    <m/>
    <m/>
    <s v="Completed"/>
    <s v="Yes"/>
    <s v="No"/>
    <m/>
    <n v="573"/>
    <n v="450"/>
    <n v="2759712.3299794244"/>
    <n v="330643.50635802455"/>
    <n v="3.8641711229946525"/>
    <s v="Smart Watch"/>
    <s v="Electronics"/>
    <s v="Electronics"/>
    <s v="Electronics"/>
    <s v="Electronics"/>
    <n v="17"/>
    <s v="Electronics"/>
    <m/>
    <n v="2023"/>
    <x v="10"/>
    <n v="23"/>
    <n v="7"/>
    <s v="Weekday"/>
    <m/>
  </r>
  <r>
    <s v="WEB-6080"/>
    <d v="2024-12-16T00:00:00"/>
    <s v="Simran Nair"/>
    <s v="Chennai"/>
    <s v="Electronics"/>
    <s v="Smart Watch"/>
    <n v="3"/>
    <n v="2377.5300000000002"/>
    <s v="Net Banking"/>
    <s v="Delivered"/>
    <n v="3"/>
    <n v="7132.59"/>
    <m/>
    <m/>
    <m/>
    <m/>
    <m/>
    <m/>
    <s v="Completed"/>
    <s v="Yes"/>
    <s v="No"/>
    <m/>
    <n v="558"/>
    <n v="430"/>
    <n v="2759712.3299794244"/>
    <n v="330643.50635802455"/>
    <n v="3.8641711229946525"/>
    <s v="Smart Watch"/>
    <s v="Electronics"/>
    <s v="Electronics"/>
    <s v="Electronics"/>
    <s v="Electronics"/>
    <n v="17"/>
    <s v="Electronics"/>
    <m/>
    <n v="2024"/>
    <x v="10"/>
    <n v="16"/>
    <n v="2"/>
    <s v="Weekday"/>
    <m/>
  </r>
  <r>
    <s v="WEB-8218"/>
    <d v="2024-08-30T00:00:00"/>
    <s v="Riya Bose"/>
    <s v="Mumbai"/>
    <s v="Fashion"/>
    <s v="Women'S Kurti"/>
    <n v="2"/>
    <n v="514.47"/>
    <s v="Cash On Delivery"/>
    <s v="Delivered"/>
    <n v="1"/>
    <n v="1028.94"/>
    <m/>
    <m/>
    <m/>
    <m/>
    <m/>
    <m/>
    <s v="Completed"/>
    <s v="Yes"/>
    <s v="No"/>
    <m/>
    <n v="619"/>
    <n v="468"/>
    <n v="1892867.2841657216"/>
    <n v="199432.98236095349"/>
    <n v="3.8949824970828471"/>
    <s v="Women'S Kurti"/>
    <s v="Fashion"/>
    <s v="Fashion"/>
    <s v="Fashion"/>
    <s v="Fashion"/>
    <n v="15"/>
    <s v="Fashion"/>
    <m/>
    <n v="2024"/>
    <x v="9"/>
    <n v="30"/>
    <n v="6"/>
    <s v="Weekday"/>
    <m/>
  </r>
  <r>
    <s v="WEB-6728"/>
    <d v="2024-12-22T00:00:00"/>
    <s v="Saanvi Gupta"/>
    <s v="Kolkata"/>
    <s v="Books"/>
    <s v="Cookbook"/>
    <n v="1"/>
    <n v="622.64"/>
    <s v="Upi"/>
    <s v="Delivered"/>
    <n v="4"/>
    <n v="622.64"/>
    <m/>
    <m/>
    <m/>
    <m/>
    <m/>
    <m/>
    <s v="Completed"/>
    <s v="No"/>
    <s v="No"/>
    <m/>
    <n v="590"/>
    <n v="451"/>
    <n v="594714.6477588166"/>
    <n v="60882.938065984097"/>
    <n v="3.804733727810651"/>
    <s v="Cookbook"/>
    <s v="Books"/>
    <s v="Books"/>
    <s v="Books"/>
    <s v="Books"/>
    <n v="4"/>
    <s v="Books"/>
    <m/>
    <n v="2024"/>
    <x v="10"/>
    <n v="22"/>
    <n v="1"/>
    <s v="Weekday"/>
    <m/>
  </r>
  <r>
    <s v="WEB-7618"/>
    <d v="2024-11-05T00:00:00"/>
    <s v="Riya Nair"/>
    <s v="Mumbai"/>
    <s v="Home &amp; Kitchen"/>
    <s v="Storage Box"/>
    <n v="1"/>
    <n v="905.14"/>
    <s v="Upi"/>
    <s v="Delivered"/>
    <n v="5"/>
    <n v="905.14"/>
    <m/>
    <m/>
    <m/>
    <m/>
    <m/>
    <m/>
    <s v="Completed"/>
    <s v="No"/>
    <s v="No"/>
    <m/>
    <n v="619"/>
    <n v="468"/>
    <n v="1463424.4009529033"/>
    <n v="118285.78776560788"/>
    <n v="3.8140589569160999"/>
    <s v="Storage Box"/>
    <s v="Home &amp; Kitchen"/>
    <s v="Home &amp; Kitchen"/>
    <s v="Home &amp; Kitchen"/>
    <s v="Home &amp; Kitchen"/>
    <n v="8"/>
    <s v="Home &amp; Kitchen"/>
    <m/>
    <n v="2024"/>
    <x v="3"/>
    <n v="5"/>
    <n v="3"/>
    <s v="Weekday"/>
    <m/>
  </r>
  <r>
    <s v="WEB-6204"/>
    <d v="2023-04-05T00:00:00"/>
    <s v="Tanya Menon"/>
    <s v="Pune"/>
    <s v="Beauty"/>
    <s v="Hair Oil"/>
    <n v="3"/>
    <n v="1379.29"/>
    <s v="Cash On Delivery"/>
    <s v="Delivered"/>
    <n v="5"/>
    <n v="4137.87"/>
    <m/>
    <m/>
    <m/>
    <m/>
    <m/>
    <m/>
    <s v="Completed"/>
    <s v="Yes"/>
    <s v="No"/>
    <m/>
    <n v="595"/>
    <n v="444"/>
    <n v="1098537.4901531704"/>
    <n v="96724.388030634553"/>
    <n v="3.9001122334455669"/>
    <s v="Hair Oil"/>
    <s v="Beauty"/>
    <s v="Beauty"/>
    <s v="Beauty"/>
    <s v="Beauty"/>
    <n v="70"/>
    <s v="Beauty"/>
    <m/>
    <n v="2023"/>
    <x v="7"/>
    <n v="5"/>
    <n v="4"/>
    <s v="Weekday"/>
    <m/>
  </r>
  <r>
    <s v="WEB-6129"/>
    <d v="2025-03-16T00:00:00"/>
    <s v="Kavya Patel"/>
    <s v="Kolkata"/>
    <s v="Electronics"/>
    <s v="Power Bank 10000Mah"/>
    <n v="1"/>
    <n v="1880.48"/>
    <s v="Debit Card"/>
    <s v="Returned"/>
    <n v="1"/>
    <n v="1880.48"/>
    <m/>
    <m/>
    <m/>
    <m/>
    <m/>
    <m/>
    <s v="Completed"/>
    <s v="No"/>
    <s v="No"/>
    <m/>
    <n v="590"/>
    <n v="451"/>
    <n v="2759712.3299794244"/>
    <n v="330643.50635802455"/>
    <n v="3.8641711229946525"/>
    <s v="Power Bank 10000Mah"/>
    <s v="Electronics"/>
    <s v="Electronics"/>
    <s v="Electronics"/>
    <s v="Electronics"/>
    <n v="3"/>
    <s v="Electronics"/>
    <m/>
    <n v="2025"/>
    <x v="4"/>
    <n v="16"/>
    <n v="1"/>
    <s v="Weekday"/>
    <m/>
  </r>
  <r>
    <s v="WEB-5877"/>
    <d v="2024-10-02T00:00:00"/>
    <s v="Rohan Gupta"/>
    <s v="Ahmedabad"/>
    <s v="Electronics"/>
    <s v="Wireless Earbuds"/>
    <n v="1"/>
    <n v="3383.69"/>
    <s v="Credit Card"/>
    <s v="Delivered"/>
    <n v="4"/>
    <n v="3383.69"/>
    <m/>
    <m/>
    <m/>
    <m/>
    <m/>
    <m/>
    <s v="Completed"/>
    <s v="Yes"/>
    <s v="No"/>
    <m/>
    <n v="589"/>
    <n v="426"/>
    <n v="2759712.3299794244"/>
    <n v="330643.50635802455"/>
    <n v="3.8641711229946525"/>
    <s v="Wireless Earbuds"/>
    <s v="Electronics"/>
    <s v="Electronics"/>
    <s v="Electronics"/>
    <s v="Electronics"/>
    <n v="12"/>
    <s v="Electronics"/>
    <m/>
    <n v="2024"/>
    <x v="8"/>
    <n v="2"/>
    <n v="4"/>
    <s v="Weekday"/>
    <m/>
  </r>
  <r>
    <s v="WEB-5753"/>
    <d v="2024-04-28T00:00:00"/>
    <s v="Sanjay Gupta"/>
    <s v="Mumbai"/>
    <s v="Electronics"/>
    <s v="Power Bank 10000Mah"/>
    <n v="3"/>
    <n v="1393.23"/>
    <s v="Debit Card"/>
    <s v="Delivered"/>
    <m/>
    <n v="4179.6900000000005"/>
    <m/>
    <m/>
    <m/>
    <m/>
    <m/>
    <m/>
    <s v="Completed"/>
    <s v="Yes"/>
    <s v="No"/>
    <m/>
    <n v="619"/>
    <n v="468"/>
    <n v="2759712.3299794244"/>
    <n v="330643.50635802455"/>
    <n v="3.8641711229946525"/>
    <s v="Power Bank 10000Mah"/>
    <s v="Electronics"/>
    <s v="Electronics"/>
    <s v="Electronics"/>
    <s v="Electronics"/>
    <n v="3"/>
    <s v="Electronics"/>
    <m/>
    <n v="2024"/>
    <x v="7"/>
    <n v="28"/>
    <n v="1"/>
    <s v="Weekday"/>
    <m/>
  </r>
  <r>
    <s v="WEB-7455"/>
    <d v="2025-06-11T00:00:00"/>
    <s v="Vivaan Joshi"/>
    <s v="Chennai"/>
    <s v="Home &amp; Kitchen"/>
    <s v="Storage Box"/>
    <n v="1"/>
    <n v="374.68"/>
    <s v="Credit Card"/>
    <s v="Returned"/>
    <n v="3"/>
    <n v="374.68"/>
    <m/>
    <m/>
    <m/>
    <m/>
    <m/>
    <m/>
    <s v="Completed"/>
    <s v="No"/>
    <s v="No"/>
    <m/>
    <n v="558"/>
    <n v="430"/>
    <n v="1463424.4009529033"/>
    <n v="118285.78776560788"/>
    <n v="3.8140589569160999"/>
    <s v="Storage Box"/>
    <s v="Home &amp; Kitchen"/>
    <s v="Home &amp; Kitchen"/>
    <s v="Home &amp; Kitchen"/>
    <s v="Home &amp; Kitchen"/>
    <n v="8"/>
    <s v="Home &amp; Kitchen"/>
    <m/>
    <n v="2025"/>
    <x v="11"/>
    <n v="11"/>
    <n v="4"/>
    <s v="Weekday"/>
    <m/>
  </r>
  <r>
    <s v="WEB-6065"/>
    <d v="2023-07-08T00:00:00"/>
    <s v="Saanvi Iyer"/>
    <s v="Mumbai"/>
    <s v="Fashion"/>
    <s v="Men'S T-Shirt"/>
    <n v="1"/>
    <n v="1010.12"/>
    <s v="Debit Card"/>
    <s v="Cancelled"/>
    <n v="2"/>
    <n v="1010.12"/>
    <m/>
    <m/>
    <m/>
    <m/>
    <m/>
    <m/>
    <s v="Lost Sale"/>
    <s v="No"/>
    <s v="Yes"/>
    <m/>
    <n v="619"/>
    <n v="468"/>
    <n v="1892867.2841657216"/>
    <n v="199432.98236095349"/>
    <n v="3.8949824970828471"/>
    <s v="Men'S T-Shirt"/>
    <s v="Fashion"/>
    <s v="Fashion"/>
    <s v="Fashion"/>
    <s v="Fashion"/>
    <n v="55"/>
    <s v="Fashion"/>
    <m/>
    <n v="2023"/>
    <x v="2"/>
    <n v="8"/>
    <n v="7"/>
    <s v="Weekday"/>
    <m/>
  </r>
  <r>
    <s v="WEB-8186"/>
    <d v="2024-06-26T00:00:00"/>
    <s v="Rahul Mehta"/>
    <s v="Pune"/>
    <s v="Fashion"/>
    <s v="Men'S T-Shirt"/>
    <n v="1"/>
    <n v="1113.6300000000001"/>
    <s v="Credit Card"/>
    <s v="Returned"/>
    <n v="5"/>
    <n v="1113.6300000000001"/>
    <m/>
    <m/>
    <m/>
    <m/>
    <m/>
    <m/>
    <s v="Completed"/>
    <s v="No"/>
    <s v="No"/>
    <m/>
    <n v="595"/>
    <n v="444"/>
    <n v="1892867.2841657216"/>
    <n v="199432.98236095349"/>
    <n v="3.8949824970828471"/>
    <s v="Men'S T-Shirt"/>
    <s v="Fashion"/>
    <s v="Fashion"/>
    <s v="Fashion"/>
    <s v="Fashion"/>
    <n v="55"/>
    <s v="Fashion"/>
    <m/>
    <n v="2024"/>
    <x v="11"/>
    <n v="26"/>
    <n v="4"/>
    <s v="Weekday"/>
    <m/>
  </r>
  <r>
    <s v="WEB-9107"/>
    <d v="2025-03-21T00:00:00"/>
    <s v="Tanya Kumar"/>
    <s v="Mumbai"/>
    <s v="Beauty"/>
    <s v="Hair Oil"/>
    <n v="1"/>
    <n v="445.71"/>
    <s v="Net Banking"/>
    <s v="Delivered"/>
    <n v="4"/>
    <n v="445.71"/>
    <m/>
    <m/>
    <m/>
    <m/>
    <m/>
    <m/>
    <s v="Completed"/>
    <s v="No"/>
    <s v="No"/>
    <m/>
    <n v="619"/>
    <n v="468"/>
    <n v="1098537.4901531704"/>
    <n v="96724.388030634553"/>
    <n v="3.9001122334455669"/>
    <s v="Hair Oil"/>
    <s v="Beauty"/>
    <s v="Beauty"/>
    <s v="Beauty"/>
    <s v="Beauty"/>
    <n v="70"/>
    <s v="Beauty"/>
    <m/>
    <n v="2025"/>
    <x v="4"/>
    <n v="21"/>
    <n v="6"/>
    <s v="Weekday"/>
    <m/>
  </r>
  <r>
    <s v="WEB-5648"/>
    <d v="2023-05-13T00:00:00"/>
    <s v="Rahul Bose"/>
    <s v="Mumbai"/>
    <s v="Home &amp; Kitchen"/>
    <s v="Water Bottle"/>
    <n v="2"/>
    <n v="311.92"/>
    <s v="Cash On Delivery"/>
    <s v="Delivered"/>
    <n v="4"/>
    <n v="623.84"/>
    <m/>
    <m/>
    <m/>
    <m/>
    <m/>
    <m/>
    <s v="Completed"/>
    <s v="No"/>
    <s v="No"/>
    <m/>
    <n v="619"/>
    <n v="468"/>
    <n v="1463424.4009529033"/>
    <n v="118285.78776560788"/>
    <n v="3.8140589569160999"/>
    <s v="Water Bottle"/>
    <s v="Home &amp; Kitchen"/>
    <s v="Home &amp; Kitchen"/>
    <s v="Home &amp; Kitchen"/>
    <s v="Home &amp; Kitchen"/>
    <n v="2"/>
    <s v="Home &amp; Kitchen"/>
    <m/>
    <n v="2023"/>
    <x v="6"/>
    <n v="13"/>
    <n v="7"/>
    <s v="Weekday"/>
    <m/>
  </r>
  <r>
    <s v="WEB-5907"/>
    <d v="2024-05-27T00:00:00"/>
    <s v="Pooja Malhotra"/>
    <s v="Hyderabad"/>
    <s v="Beauty"/>
    <s v="Hair Oil"/>
    <n v="1"/>
    <n v="1209.98"/>
    <s v="Debit Card"/>
    <s v="Returned"/>
    <n v="5"/>
    <n v="1209.98"/>
    <m/>
    <m/>
    <m/>
    <m/>
    <m/>
    <m/>
    <s v="Completed"/>
    <s v="No"/>
    <s v="No"/>
    <m/>
    <n v="559"/>
    <n v="408"/>
    <n v="1098537.4901531704"/>
    <n v="96724.388030634553"/>
    <n v="3.9001122334455669"/>
    <s v="Hair Oil"/>
    <s v="Beauty"/>
    <s v="Beauty"/>
    <s v="Beauty"/>
    <s v="Beauty"/>
    <n v="70"/>
    <s v="Beauty"/>
    <m/>
    <n v="2024"/>
    <x v="6"/>
    <n v="27"/>
    <n v="2"/>
    <s v="Weekday"/>
    <m/>
  </r>
  <r>
    <s v="WEB-8482"/>
    <d v="2023-09-18T00:00:00"/>
    <s v="Aarav Khan"/>
    <s v="Not Provided"/>
    <s v="Electronics"/>
    <s v="Wireless Earbuds"/>
    <n v="1"/>
    <n v="2074.84"/>
    <s v="Debit Card"/>
    <s v="Cancelled"/>
    <n v="5"/>
    <n v="2074.84"/>
    <m/>
    <m/>
    <m/>
    <m/>
    <m/>
    <m/>
    <s v="Lost Sale"/>
    <s v="No"/>
    <s v="Yes"/>
    <m/>
    <n v="50"/>
    <n v="37"/>
    <n v="2759712.3299794244"/>
    <n v="330643.50635802455"/>
    <n v="3.8641711229946525"/>
    <s v="Wireless Earbuds"/>
    <s v="Electronics"/>
    <s v="Electronics"/>
    <s v="Electronics"/>
    <s v="Electronics"/>
    <n v="12"/>
    <s v="Electronics"/>
    <m/>
    <n v="2023"/>
    <x v="1"/>
    <n v="18"/>
    <n v="2"/>
    <s v="Weekday"/>
    <m/>
  </r>
  <r>
    <s v="WEB-8102"/>
    <d v="2023-06-08T00:00:00"/>
    <s v="Kavya Pillai"/>
    <s v="Kolkata"/>
    <s v="Fashion"/>
    <s v="Sunglasses"/>
    <n v="1"/>
    <n v="405.98"/>
    <s v="Net Banking"/>
    <s v="Delivered"/>
    <n v="4"/>
    <n v="405.98"/>
    <m/>
    <m/>
    <m/>
    <m/>
    <m/>
    <m/>
    <s v="Completed"/>
    <s v="No"/>
    <s v="No"/>
    <m/>
    <n v="590"/>
    <n v="451"/>
    <n v="1892867.2841657216"/>
    <n v="199432.98236095349"/>
    <n v="3.8949824970828471"/>
    <s v="Sunglasses"/>
    <s v="Fashion"/>
    <s v="Fashion"/>
    <s v="Fashion"/>
    <s v="Fashion"/>
    <n v="53"/>
    <s v="Fashion"/>
    <m/>
    <n v="2023"/>
    <x v="11"/>
    <n v="8"/>
    <n v="5"/>
    <s v="Weekday"/>
    <m/>
  </r>
  <r>
    <s v="WEB-9202"/>
    <d v="2024-10-07T00:00:00"/>
    <s v="Karan Verma"/>
    <s v="Kolkata"/>
    <s v="Fashion"/>
    <s v="Men'S T-Shirt"/>
    <n v="1"/>
    <n v="1489.16"/>
    <s v="Net Banking"/>
    <s v="Delivered"/>
    <m/>
    <n v="1489.16"/>
    <m/>
    <m/>
    <m/>
    <m/>
    <m/>
    <m/>
    <s v="Completed"/>
    <s v="Yes"/>
    <s v="No"/>
    <m/>
    <n v="590"/>
    <n v="451"/>
    <n v="1892867.2841657216"/>
    <n v="199432.98236095349"/>
    <n v="3.8949824970828471"/>
    <s v="Men'S T-Shirt"/>
    <s v="Fashion"/>
    <s v="Fashion"/>
    <s v="Fashion"/>
    <s v="Fashion"/>
    <n v="55"/>
    <s v="Fashion"/>
    <m/>
    <n v="2024"/>
    <x v="8"/>
    <n v="7"/>
    <n v="2"/>
    <s v="Weekend"/>
    <m/>
  </r>
  <r>
    <s v="WEB-8793"/>
    <d v="2023-05-05T00:00:00"/>
    <s v="Simran Khan"/>
    <s v="Kolkata"/>
    <s v="Fashion"/>
    <s v="Denim Jeans"/>
    <n v="1"/>
    <n v="398.36"/>
    <s v="Credit Card"/>
    <s v="Delivered"/>
    <n v="4"/>
    <n v="398.36"/>
    <m/>
    <m/>
    <m/>
    <m/>
    <m/>
    <m/>
    <s v="Completed"/>
    <s v="No"/>
    <s v="No"/>
    <m/>
    <n v="590"/>
    <n v="451"/>
    <n v="1892867.2841657216"/>
    <n v="199432.98236095349"/>
    <n v="3.8949824970828471"/>
    <s v="Denim Jeans"/>
    <s v="Fashion"/>
    <s v="Fashion"/>
    <s v="Fashion"/>
    <s v="Fashion"/>
    <n v="6"/>
    <s v="Fashion"/>
    <m/>
    <n v="2023"/>
    <x v="6"/>
    <n v="5"/>
    <n v="6"/>
    <s v="Weekday"/>
    <m/>
  </r>
  <r>
    <s v="WEB-5015"/>
    <d v="2024-04-06T00:00:00"/>
    <s v="Vivaan Verma"/>
    <s v="Kolkata"/>
    <s v="Beauty"/>
    <s v="Perfume 50Ml"/>
    <n v="2"/>
    <n v="350.59"/>
    <s v="Debit Card"/>
    <s v="Delivered"/>
    <n v="5"/>
    <n v="701.18"/>
    <m/>
    <m/>
    <m/>
    <m/>
    <m/>
    <m/>
    <s v="Completed"/>
    <s v="No"/>
    <s v="No"/>
    <m/>
    <n v="590"/>
    <n v="451"/>
    <n v="1098537.4901531704"/>
    <n v="96724.388030634553"/>
    <n v="3.9001122334455669"/>
    <s v="Perfume 50Ml"/>
    <s v="Beauty"/>
    <s v="Beauty"/>
    <s v="Beauty"/>
    <s v="Beauty"/>
    <n v="18"/>
    <s v="Beauty"/>
    <m/>
    <n v="2024"/>
    <x v="7"/>
    <n v="6"/>
    <n v="7"/>
    <s v="Weekday"/>
    <m/>
  </r>
  <r>
    <s v="WEB-8999"/>
    <d v="2025-06-25T00:00:00"/>
    <s v="Tanya Malhotra"/>
    <s v="Kolkata"/>
    <s v="Fashion"/>
    <s v="Women'S Kurti"/>
    <n v="2"/>
    <n v="1011.17"/>
    <s v="Cash On Delivery"/>
    <s v="Delivered"/>
    <n v="4"/>
    <n v="2022.34"/>
    <m/>
    <m/>
    <m/>
    <m/>
    <m/>
    <m/>
    <s v="Completed"/>
    <s v="Yes"/>
    <s v="No"/>
    <m/>
    <n v="590"/>
    <n v="451"/>
    <n v="1892867.2841657216"/>
    <n v="199432.98236095349"/>
    <n v="3.8949824970828471"/>
    <s v="Women'S Kurti"/>
    <s v="Fashion"/>
    <s v="Fashion"/>
    <s v="Fashion"/>
    <s v="Fashion"/>
    <n v="15"/>
    <s v="Fashion"/>
    <m/>
    <n v="2025"/>
    <x v="11"/>
    <n v="25"/>
    <n v="4"/>
    <s v="Weekday"/>
    <m/>
  </r>
  <r>
    <s v="WEB-8876"/>
    <d v="2023-05-24T00:00:00"/>
    <s v="Diya Chatterjee"/>
    <s v="Kolkata"/>
    <s v="Electronics"/>
    <s v="Usb Cable"/>
    <n v="2"/>
    <n v="2140.5100000000002"/>
    <s v="Net Banking"/>
    <s v="Returned"/>
    <n v="5"/>
    <n v="4281.0200000000004"/>
    <m/>
    <m/>
    <m/>
    <m/>
    <m/>
    <m/>
    <s v="Completed"/>
    <s v="No"/>
    <s v="No"/>
    <m/>
    <n v="590"/>
    <n v="451"/>
    <n v="2759712.3299794244"/>
    <n v="330643.50635802455"/>
    <n v="3.8641711229946525"/>
    <s v="Usb Cable"/>
    <s v="Electronics"/>
    <s v="Electronics"/>
    <s v="Electronics"/>
    <s v="Electronics"/>
    <n v="13"/>
    <s v="Electronics"/>
    <m/>
    <n v="2023"/>
    <x v="6"/>
    <n v="24"/>
    <n v="4"/>
    <s v="Weekday"/>
    <m/>
  </r>
  <r>
    <s v="WEB-9444"/>
    <d v="2025-03-11T00:00:00"/>
    <s v="Rahul Pillai"/>
    <s v="Kolkata"/>
    <s v="Fashion"/>
    <s v="Men'S T-Shirt"/>
    <n v="2"/>
    <n v="2146.33"/>
    <s v="Upi"/>
    <s v="Delivered"/>
    <m/>
    <n v="4292.66"/>
    <m/>
    <m/>
    <m/>
    <m/>
    <m/>
    <m/>
    <s v="Completed"/>
    <s v="Yes"/>
    <s v="No"/>
    <m/>
    <n v="590"/>
    <n v="451"/>
    <n v="1892867.2841657216"/>
    <n v="199432.98236095349"/>
    <n v="3.8949824970828471"/>
    <s v="Men'S T-Shirt"/>
    <s v="Fashion"/>
    <s v="Fashion"/>
    <s v="Fashion"/>
    <s v="Fashion"/>
    <n v="55"/>
    <s v="Fashion"/>
    <m/>
    <n v="2025"/>
    <x v="4"/>
    <n v="11"/>
    <n v="3"/>
    <s v="Weekday"/>
    <m/>
  </r>
  <r>
    <s v="WEB-7371"/>
    <d v="2023-10-17T00:00:00"/>
    <s v="Simran Sharma"/>
    <s v="Not Provided"/>
    <s v="Beauty"/>
    <s v="Face Cream"/>
    <n v="1"/>
    <n v="655.23"/>
    <s v="Credit Card"/>
    <s v="Delivered"/>
    <n v="5"/>
    <n v="655.23"/>
    <m/>
    <m/>
    <m/>
    <m/>
    <m/>
    <m/>
    <s v="Completed"/>
    <s v="No"/>
    <s v="No"/>
    <m/>
    <n v="50"/>
    <n v="37"/>
    <n v="1098537.4901531704"/>
    <n v="96724.388030634553"/>
    <n v="3.9001122334455669"/>
    <s v="Face Cream"/>
    <s v="Beauty"/>
    <s v="Beauty"/>
    <s v="Beauty"/>
    <s v="Beauty"/>
    <n v="80"/>
    <s v="Beauty"/>
    <m/>
    <n v="2023"/>
    <x v="8"/>
    <n v="17"/>
    <n v="3"/>
    <s v="Weekday"/>
    <m/>
  </r>
  <r>
    <s v="WEB-7367"/>
    <d v="2023-07-03T00:00:00"/>
    <s v="Meera Bose"/>
    <s v="Pune"/>
    <s v="Books"/>
    <s v="Kids Story Book"/>
    <n v="1"/>
    <n v="575.12"/>
    <s v="Cash On Delivery"/>
    <s v="Delivered"/>
    <n v="5"/>
    <n v="575.12"/>
    <m/>
    <m/>
    <m/>
    <m/>
    <m/>
    <m/>
    <s v="Completed"/>
    <s v="No"/>
    <s v="No"/>
    <m/>
    <n v="595"/>
    <n v="444"/>
    <n v="594714.6477588166"/>
    <n v="60882.938065984097"/>
    <n v="3.804733727810651"/>
    <s v="Kids Story Book"/>
    <s v="Books"/>
    <s v="Books"/>
    <s v="Books"/>
    <s v="Books"/>
    <n v="23"/>
    <s v="Books"/>
    <m/>
    <n v="2023"/>
    <x v="2"/>
    <n v="3"/>
    <n v="2"/>
    <s v="Weekday"/>
    <m/>
  </r>
  <r>
    <s v="WEB-6871"/>
    <d v="2025-03-13T00:00:00"/>
    <s v="Riya Reddy"/>
    <s v="Delhi"/>
    <s v="Electronics"/>
    <s v="Wireless Earbuds"/>
    <n v="2"/>
    <n v="824.08"/>
    <s v="Net Banking"/>
    <s v="Delivered"/>
    <n v="1"/>
    <n v="1648.16"/>
    <m/>
    <m/>
    <m/>
    <m/>
    <m/>
    <m/>
    <s v="Completed"/>
    <s v="Yes"/>
    <s v="No"/>
    <m/>
    <n v="573"/>
    <n v="450"/>
    <n v="2759712.3299794244"/>
    <n v="330643.50635802455"/>
    <n v="3.8641711229946525"/>
    <s v="Wireless Earbuds"/>
    <s v="Electronics"/>
    <s v="Electronics"/>
    <s v="Electronics"/>
    <s v="Electronics"/>
    <n v="12"/>
    <s v="Electronics"/>
    <m/>
    <n v="2025"/>
    <x v="4"/>
    <n v="13"/>
    <n v="5"/>
    <s v="Weekday"/>
    <m/>
  </r>
  <r>
    <s v="WEB-5659"/>
    <d v="2023-10-06T00:00:00"/>
    <s v="Aditya Nair"/>
    <s v="Kolkata"/>
    <s v="Electronics"/>
    <s v="Bluetooth Speaker"/>
    <n v="1"/>
    <n v="1099.79"/>
    <s v="Upi"/>
    <s v="Delivered"/>
    <n v="3"/>
    <n v="1099.79"/>
    <m/>
    <m/>
    <m/>
    <m/>
    <m/>
    <m/>
    <s v="Completed"/>
    <s v="Yes"/>
    <s v="No"/>
    <m/>
    <n v="590"/>
    <n v="451"/>
    <n v="2759712.3299794244"/>
    <n v="330643.50635802455"/>
    <n v="3.8641711229946525"/>
    <s v="Bluetooth Speaker"/>
    <s v="Electronics"/>
    <s v="Electronics"/>
    <s v="Electronics"/>
    <s v="Electronics"/>
    <n v="48"/>
    <s v="Electronics"/>
    <m/>
    <n v="2023"/>
    <x v="8"/>
    <n v="6"/>
    <n v="6"/>
    <s v="Weekday"/>
    <m/>
  </r>
  <r>
    <s v="WEB-9428"/>
    <d v="2023-08-25T00:00:00"/>
    <s v="Ananya Malhotra"/>
    <s v="Pune"/>
    <s v="Fashion"/>
    <s v="Running Shoes"/>
    <n v="1"/>
    <n v="504.21"/>
    <s v="Debit Card"/>
    <s v="Pending"/>
    <n v="4"/>
    <n v="504.21"/>
    <m/>
    <m/>
    <m/>
    <m/>
    <m/>
    <m/>
    <s v="Pending"/>
    <s v="No"/>
    <s v="Yes"/>
    <m/>
    <n v="595"/>
    <n v="444"/>
    <n v="1892867.2841657216"/>
    <n v="199432.98236095349"/>
    <n v="3.8949824970828471"/>
    <s v="Running Shoes"/>
    <s v="Fashion"/>
    <s v="Fashion"/>
    <s v="Fashion"/>
    <s v="Fashion"/>
    <n v="45"/>
    <s v="Fashion"/>
    <m/>
    <n v="2023"/>
    <x v="9"/>
    <n v="25"/>
    <n v="6"/>
    <s v="Weekday"/>
    <m/>
  </r>
  <r>
    <s v="WEB-8047"/>
    <d v="2024-07-11T00:00:00"/>
    <s v="Rahul Pillai"/>
    <s v="Hyderabad"/>
    <s v="Electronics"/>
    <s v="Smart Watch"/>
    <n v="2"/>
    <n v="3173.87"/>
    <s v="Debit Card"/>
    <s v="Delivered"/>
    <n v="4"/>
    <n v="6347.74"/>
    <m/>
    <m/>
    <m/>
    <m/>
    <m/>
    <m/>
    <s v="Completed"/>
    <s v="Yes"/>
    <s v="No"/>
    <m/>
    <n v="559"/>
    <n v="408"/>
    <n v="2759712.3299794244"/>
    <n v="330643.50635802455"/>
    <n v="3.8641711229946525"/>
    <s v="Smart Watch"/>
    <s v="Electronics"/>
    <s v="Electronics"/>
    <s v="Electronics"/>
    <s v="Electronics"/>
    <n v="17"/>
    <s v="Electronics"/>
    <m/>
    <n v="2024"/>
    <x v="2"/>
    <n v="11"/>
    <n v="5"/>
    <s v="Weekday"/>
    <m/>
  </r>
  <r>
    <s v="WEB-7608"/>
    <d v="2025-01-17T00:00:00"/>
    <s v="Karan Mehta"/>
    <s v="Bengaluru"/>
    <s v="Electronics"/>
    <s v="Bluetooth Speaker"/>
    <n v="1"/>
    <n v="1327.56"/>
    <s v="Net Banking"/>
    <s v="Delivered"/>
    <n v="5"/>
    <n v="1327.56"/>
    <m/>
    <m/>
    <m/>
    <m/>
    <m/>
    <m/>
    <s v="Completed"/>
    <s v="Yes"/>
    <s v="No"/>
    <m/>
    <n v="567"/>
    <n v="440"/>
    <n v="2759712.3299794244"/>
    <n v="330643.50635802455"/>
    <n v="3.8641711229946525"/>
    <s v="Bluetooth Speaker"/>
    <s v="Electronics"/>
    <s v="Electronics"/>
    <s v="Electronics"/>
    <s v="Electronics"/>
    <n v="48"/>
    <s v="Electronics"/>
    <m/>
    <n v="2025"/>
    <x v="5"/>
    <n v="17"/>
    <n v="6"/>
    <s v="Weekday"/>
    <m/>
  </r>
  <r>
    <s v="WEB-5882"/>
    <d v="2025-03-01T00:00:00"/>
    <s v="Karan Pillai"/>
    <s v="Hyderabad"/>
    <s v="Books"/>
    <s v="Cookbook"/>
    <n v="1"/>
    <n v="234.97"/>
    <s v="Upi"/>
    <s v="Returned"/>
    <n v="3"/>
    <n v="234.97"/>
    <m/>
    <m/>
    <m/>
    <m/>
    <m/>
    <m/>
    <s v="Completed"/>
    <s v="No"/>
    <s v="No"/>
    <m/>
    <n v="559"/>
    <n v="408"/>
    <n v="594714.6477588166"/>
    <n v="60882.938065984097"/>
    <n v="3.804733727810651"/>
    <s v="Cookbook"/>
    <s v="Books"/>
    <s v="Books"/>
    <s v="Books"/>
    <s v="Books"/>
    <n v="4"/>
    <s v="Books"/>
    <m/>
    <n v="2025"/>
    <x v="4"/>
    <n v="1"/>
    <n v="7"/>
    <s v="Weekend"/>
    <m/>
  </r>
  <r>
    <s v="WEB-7740"/>
    <d v="2024-07-19T00:00:00"/>
    <s v="Pooja Nair"/>
    <s v="Ahmedabad"/>
    <s v="Electronics"/>
    <s v="Wireless Earbuds"/>
    <n v="2"/>
    <n v="1673.21"/>
    <s v="Debit Card"/>
    <s v="Returned"/>
    <n v="5"/>
    <n v="3346.42"/>
    <m/>
    <m/>
    <m/>
    <m/>
    <m/>
    <m/>
    <s v="Completed"/>
    <s v="No"/>
    <s v="No"/>
    <m/>
    <n v="589"/>
    <n v="426"/>
    <n v="2759712.3299794244"/>
    <n v="330643.50635802455"/>
    <n v="3.8641711229946525"/>
    <s v="Wireless Earbuds"/>
    <s v="Electronics"/>
    <s v="Electronics"/>
    <s v="Electronics"/>
    <s v="Electronics"/>
    <n v="12"/>
    <s v="Electronics"/>
    <m/>
    <n v="2024"/>
    <x v="2"/>
    <n v="19"/>
    <n v="6"/>
    <s v="Weekday"/>
    <m/>
  </r>
  <r>
    <s v="WEB-6972"/>
    <d v="2024-02-06T00:00:00"/>
    <s v="Arjun Rao"/>
    <s v="Ahmedabad"/>
    <s v="Fashion"/>
    <s v="Running Shoes"/>
    <n v="2"/>
    <n v="2004.65"/>
    <s v="Cash On Delivery"/>
    <s v="Delivered"/>
    <n v="5"/>
    <n v="4009.3"/>
    <m/>
    <m/>
    <m/>
    <m/>
    <m/>
    <m/>
    <s v="Completed"/>
    <s v="Yes"/>
    <s v="No"/>
    <m/>
    <n v="589"/>
    <n v="426"/>
    <n v="1892867.2841657216"/>
    <n v="199432.98236095349"/>
    <n v="3.8949824970828471"/>
    <s v="Running Shoes"/>
    <s v="Fashion"/>
    <s v="Fashion"/>
    <s v="Fashion"/>
    <s v="Fashion"/>
    <n v="45"/>
    <s v="Fashion"/>
    <m/>
    <n v="2024"/>
    <x v="0"/>
    <n v="6"/>
    <n v="3"/>
    <s v="Weekday"/>
    <m/>
  </r>
  <r>
    <s v="WEB-8646"/>
    <d v="2025-05-22T00:00:00"/>
    <s v="Rahul Das"/>
    <s v="Kolkata"/>
    <s v="Fashion"/>
    <s v="Sunglasses"/>
    <n v="1"/>
    <n v="835.31"/>
    <s v="Cash On Delivery"/>
    <s v="Delivered"/>
    <m/>
    <n v="835.31"/>
    <m/>
    <m/>
    <m/>
    <m/>
    <m/>
    <m/>
    <s v="Completed"/>
    <s v="No"/>
    <s v="No"/>
    <m/>
    <n v="590"/>
    <n v="451"/>
    <n v="1892867.2841657216"/>
    <n v="199432.98236095349"/>
    <n v="3.8949824970828471"/>
    <s v="Sunglasses"/>
    <s v="Fashion"/>
    <s v="Fashion"/>
    <s v="Fashion"/>
    <s v="Fashion"/>
    <n v="53"/>
    <s v="Fashion"/>
    <m/>
    <n v="2025"/>
    <x v="6"/>
    <n v="22"/>
    <n v="5"/>
    <s v="Weekday"/>
    <m/>
  </r>
  <r>
    <s v="WEB-6436"/>
    <d v="2023-12-07T00:00:00"/>
    <s v="Rohan Bose"/>
    <s v="Pune"/>
    <s v="Beauty"/>
    <s v="Face Cream"/>
    <n v="2"/>
    <n v="1376.4"/>
    <s v="Debit Card"/>
    <s v="Delivered"/>
    <n v="4"/>
    <n v="2752.8"/>
    <m/>
    <m/>
    <m/>
    <m/>
    <m/>
    <m/>
    <s v="Completed"/>
    <s v="Yes"/>
    <s v="No"/>
    <m/>
    <n v="595"/>
    <n v="444"/>
    <n v="1098537.4901531704"/>
    <n v="96724.388030634553"/>
    <n v="3.9001122334455669"/>
    <s v="Face Cream"/>
    <s v="Beauty"/>
    <s v="Beauty"/>
    <s v="Beauty"/>
    <s v="Beauty"/>
    <n v="80"/>
    <s v="Beauty"/>
    <m/>
    <n v="2023"/>
    <x v="10"/>
    <n v="7"/>
    <n v="5"/>
    <s v="Weekend"/>
    <m/>
  </r>
  <r>
    <s v="WEB-6546"/>
    <d v="2024-01-29T00:00:00"/>
    <s v="Aarav Sharma"/>
    <s v="Bengaluru"/>
    <s v="Electronics"/>
    <s v="Wireless Earbuds"/>
    <n v="3"/>
    <n v="3425"/>
    <s v="Credit Card"/>
    <s v="Delivered"/>
    <n v="4"/>
    <n v="10275"/>
    <m/>
    <m/>
    <m/>
    <m/>
    <m/>
    <m/>
    <s v="Completed"/>
    <s v="Yes"/>
    <s v="No"/>
    <m/>
    <n v="567"/>
    <n v="440"/>
    <n v="2759712.3299794244"/>
    <n v="330643.50635802455"/>
    <n v="3.8641711229946525"/>
    <s v="Wireless Earbuds"/>
    <s v="Electronics"/>
    <s v="Electronics"/>
    <s v="Electronics"/>
    <s v="Electronics"/>
    <n v="12"/>
    <s v="Electronics"/>
    <m/>
    <n v="2024"/>
    <x v="5"/>
    <n v="29"/>
    <n v="2"/>
    <s v="Weekday"/>
    <m/>
  </r>
  <r>
    <s v="WEB-6197"/>
    <d v="2024-03-09T00:00:00"/>
    <s v="Kavya Das"/>
    <s v="Delhi"/>
    <s v="Beauty"/>
    <s v="Shampoo 200Ml"/>
    <n v="2"/>
    <n v="1336.48"/>
    <s v="Net Banking"/>
    <s v="Delivered"/>
    <n v="5"/>
    <n v="2672.96"/>
    <m/>
    <m/>
    <m/>
    <m/>
    <m/>
    <m/>
    <s v="Completed"/>
    <s v="Yes"/>
    <s v="No"/>
    <m/>
    <n v="573"/>
    <n v="450"/>
    <n v="1098537.4901531704"/>
    <n v="96724.388030634553"/>
    <n v="3.9001122334455669"/>
    <s v="Shampoo 200Ml"/>
    <s v="Beauty"/>
    <s v="Beauty"/>
    <s v="Beauty"/>
    <s v="Beauty"/>
    <n v="64"/>
    <s v="Beauty"/>
    <m/>
    <n v="2024"/>
    <x v="4"/>
    <n v="9"/>
    <n v="7"/>
    <s v="Weekday"/>
    <m/>
  </r>
  <r>
    <s v="WEB-5086"/>
    <d v="2024-11-22T00:00:00"/>
    <s v="Karan Kapoor"/>
    <s v="Ahmedabad"/>
    <s v="Beauty"/>
    <s v="Face Cream"/>
    <n v="3"/>
    <n v="1162.56"/>
    <s v="Cash On Delivery"/>
    <s v="Delivered"/>
    <n v="3"/>
    <n v="3487.68"/>
    <m/>
    <m/>
    <m/>
    <m/>
    <m/>
    <m/>
    <s v="Completed"/>
    <s v="Yes"/>
    <s v="No"/>
    <m/>
    <n v="589"/>
    <n v="426"/>
    <n v="1098537.4901531704"/>
    <n v="96724.388030634553"/>
    <n v="3.9001122334455669"/>
    <s v="Face Cream"/>
    <s v="Beauty"/>
    <s v="Beauty"/>
    <s v="Beauty"/>
    <s v="Beauty"/>
    <n v="80"/>
    <s v="Beauty"/>
    <m/>
    <n v="2024"/>
    <x v="3"/>
    <n v="22"/>
    <n v="6"/>
    <s v="Weekday"/>
    <m/>
  </r>
  <r>
    <s v="WEB-5740"/>
    <d v="2025-04-21T00:00:00"/>
    <s v="Rohan Kapoor"/>
    <s v="Chennai"/>
    <s v="Books"/>
    <s v="Kids Story Book"/>
    <n v="1"/>
    <n v="566.86"/>
    <s v="Debit Card"/>
    <s v="Returned"/>
    <n v="5"/>
    <n v="566.86"/>
    <m/>
    <m/>
    <m/>
    <m/>
    <m/>
    <m/>
    <s v="Completed"/>
    <s v="No"/>
    <s v="No"/>
    <m/>
    <n v="558"/>
    <n v="430"/>
    <n v="594714.6477588166"/>
    <n v="60882.938065984097"/>
    <n v="3.804733727810651"/>
    <s v="Kids Story Book"/>
    <s v="Books"/>
    <s v="Books"/>
    <s v="Books"/>
    <s v="Books"/>
    <n v="23"/>
    <s v="Books"/>
    <m/>
    <n v="2025"/>
    <x v="7"/>
    <n v="21"/>
    <n v="2"/>
    <s v="Weekday"/>
    <m/>
  </r>
  <r>
    <s v="WEB-7889"/>
    <d v="2023-12-30T00:00:00"/>
    <s v="Kavya Khan"/>
    <s v="Delhi"/>
    <s v="Beauty"/>
    <s v="Shampoo 200Ml"/>
    <n v="1"/>
    <n v="612.94000000000005"/>
    <s v="Debit Card"/>
    <s v="Delivered"/>
    <n v="5"/>
    <n v="612.94000000000005"/>
    <m/>
    <m/>
    <m/>
    <m/>
    <m/>
    <m/>
    <s v="Completed"/>
    <s v="No"/>
    <s v="No"/>
    <m/>
    <n v="573"/>
    <n v="450"/>
    <n v="1098537.4901531704"/>
    <n v="96724.388030634553"/>
    <n v="3.9001122334455669"/>
    <s v="Shampoo 200Ml"/>
    <s v="Beauty"/>
    <s v="Beauty"/>
    <s v="Beauty"/>
    <s v="Beauty"/>
    <n v="64"/>
    <s v="Beauty"/>
    <m/>
    <n v="2023"/>
    <x v="10"/>
    <n v="30"/>
    <n v="7"/>
    <s v="Weekday"/>
    <m/>
  </r>
  <r>
    <s v="WEB-6978"/>
    <d v="2023-01-27T00:00:00"/>
    <s v="Simran Iyer"/>
    <s v="Mumbai"/>
    <s v="Electronics"/>
    <s v="Power Bank 10000Mah"/>
    <n v="2"/>
    <n v="843.44"/>
    <s v="Upi"/>
    <s v="Delivered"/>
    <n v="4"/>
    <n v="1686.88"/>
    <m/>
    <m/>
    <m/>
    <m/>
    <m/>
    <m/>
    <s v="Completed"/>
    <s v="Yes"/>
    <s v="No"/>
    <m/>
    <n v="619"/>
    <n v="468"/>
    <n v="2759712.3299794244"/>
    <n v="330643.50635802455"/>
    <n v="3.8641711229946525"/>
    <s v="Power Bank 10000Mah"/>
    <s v="Electronics"/>
    <s v="Electronics"/>
    <s v="Electronics"/>
    <s v="Electronics"/>
    <n v="3"/>
    <s v="Electronics"/>
    <m/>
    <n v="2023"/>
    <x v="5"/>
    <n v="27"/>
    <n v="6"/>
    <s v="Weekday"/>
    <m/>
  </r>
  <r>
    <s v="WEB-7636"/>
    <d v="2024-12-30T00:00:00"/>
    <s v="Sanjay Joshi"/>
    <s v="Mumbai"/>
    <s v="Fashion"/>
    <s v="Men'S T-Shirt"/>
    <n v="1"/>
    <n v="1639.77"/>
    <s v="Net Banking"/>
    <s v="Delivered"/>
    <n v="4"/>
    <n v="1639.77"/>
    <m/>
    <m/>
    <m/>
    <m/>
    <m/>
    <m/>
    <s v="Completed"/>
    <s v="Yes"/>
    <s v="No"/>
    <m/>
    <n v="619"/>
    <n v="468"/>
    <n v="1892867.2841657216"/>
    <n v="199432.98236095349"/>
    <n v="3.8949824970828471"/>
    <s v="Men'S T-Shirt"/>
    <s v="Fashion"/>
    <s v="Fashion"/>
    <s v="Fashion"/>
    <s v="Fashion"/>
    <n v="55"/>
    <s v="Fashion"/>
    <m/>
    <n v="2024"/>
    <x v="10"/>
    <n v="30"/>
    <n v="2"/>
    <s v="Weekday"/>
    <m/>
  </r>
  <r>
    <s v="WEB-6160"/>
    <d v="2024-05-15T00:00:00"/>
    <s v="Ananya Menon"/>
    <s v="Hyderabad"/>
    <s v="Fashion"/>
    <s v="Sunglasses"/>
    <n v="1"/>
    <n v="1834.1"/>
    <s v="Debit Card"/>
    <s v="Delivered"/>
    <n v="5"/>
    <n v="1834.1"/>
    <m/>
    <m/>
    <m/>
    <m/>
    <m/>
    <m/>
    <s v="Completed"/>
    <s v="Yes"/>
    <s v="No"/>
    <m/>
    <n v="559"/>
    <n v="408"/>
    <n v="1892867.2841657216"/>
    <n v="199432.98236095349"/>
    <n v="3.8949824970828471"/>
    <s v="Sunglasses"/>
    <s v="Fashion"/>
    <s v="Fashion"/>
    <s v="Fashion"/>
    <s v="Fashion"/>
    <n v="53"/>
    <s v="Fashion"/>
    <m/>
    <n v="2024"/>
    <x v="6"/>
    <n v="15"/>
    <n v="4"/>
    <s v="Weekday"/>
    <m/>
  </r>
  <r>
    <s v="WEB-5641"/>
    <d v="2023-05-26T00:00:00"/>
    <s v="Sanjay Malhotra"/>
    <s v="Hyderabad"/>
    <s v="Books"/>
    <s v="Fiction Novel"/>
    <n v="1"/>
    <n v="439.2"/>
    <s v="Net Banking"/>
    <s v="Delivered"/>
    <n v="5"/>
    <n v="439.2"/>
    <m/>
    <m/>
    <m/>
    <m/>
    <m/>
    <m/>
    <s v="Completed"/>
    <s v="No"/>
    <s v="No"/>
    <m/>
    <n v="559"/>
    <n v="408"/>
    <n v="594714.6477588166"/>
    <n v="60882.938065984097"/>
    <n v="3.804733727810651"/>
    <s v="Fiction Novel"/>
    <s v="Books"/>
    <s v="Books"/>
    <s v="Books"/>
    <s v="Books"/>
    <n v="11"/>
    <s v="Books"/>
    <m/>
    <n v="2023"/>
    <x v="6"/>
    <n v="26"/>
    <n v="6"/>
    <s v="Weekday"/>
    <m/>
  </r>
  <r>
    <s v="WEB-5022"/>
    <d v="2024-02-26T00:00:00"/>
    <s v="Vikram Singh"/>
    <s v="Bengaluru"/>
    <s v="Books"/>
    <s v="Notebook Set"/>
    <n v="1"/>
    <n v="490.65"/>
    <s v="Cash On Delivery"/>
    <s v="Delivered"/>
    <n v="5"/>
    <n v="490.65"/>
    <m/>
    <m/>
    <m/>
    <m/>
    <m/>
    <m/>
    <s v="Completed"/>
    <s v="No"/>
    <s v="No"/>
    <m/>
    <n v="567"/>
    <n v="440"/>
    <n v="594714.6477588166"/>
    <n v="60882.938065984097"/>
    <n v="3.804733727810651"/>
    <s v="Notebook Set"/>
    <s v="Books"/>
    <s v="Books"/>
    <s v="Books"/>
    <s v="Books"/>
    <n v="20"/>
    <s v="Books"/>
    <m/>
    <n v="2024"/>
    <x v="0"/>
    <n v="26"/>
    <n v="2"/>
    <s v="Weekday"/>
    <m/>
  </r>
  <r>
    <s v="WEB-6688"/>
    <d v="2024-08-03T00:00:00"/>
    <s v="Aditya Kapoor"/>
    <s v="Chennai"/>
    <s v="Home &amp; Kitchen"/>
    <s v="Storage Box"/>
    <n v="1"/>
    <n v="167.62"/>
    <s v="Upi"/>
    <s v="Returned"/>
    <n v="4"/>
    <n v="167.62"/>
    <m/>
    <m/>
    <m/>
    <m/>
    <m/>
    <m/>
    <s v="Completed"/>
    <s v="No"/>
    <s v="No"/>
    <m/>
    <n v="558"/>
    <n v="430"/>
    <n v="1463424.4009529033"/>
    <n v="118285.78776560788"/>
    <n v="3.8140589569160999"/>
    <s v="Storage Box"/>
    <s v="Home &amp; Kitchen"/>
    <s v="Home &amp; Kitchen"/>
    <s v="Home &amp; Kitchen"/>
    <s v="Home &amp; Kitchen"/>
    <n v="8"/>
    <s v="Home &amp; Kitchen"/>
    <m/>
    <n v="2024"/>
    <x v="9"/>
    <n v="3"/>
    <n v="7"/>
    <s v="Weekday"/>
    <m/>
  </r>
  <r>
    <s v="WEB-9164"/>
    <d v="2024-02-23T00:00:00"/>
    <s v="Meera Mehta"/>
    <s v="Ahmedabad"/>
    <s v="Books"/>
    <s v="Cookbook"/>
    <n v="2"/>
    <n v="487.53"/>
    <s v="Upi"/>
    <s v="Delivered"/>
    <n v="1"/>
    <n v="975.06"/>
    <m/>
    <m/>
    <m/>
    <m/>
    <m/>
    <m/>
    <s v="Completed"/>
    <s v="No"/>
    <s v="No"/>
    <m/>
    <n v="589"/>
    <n v="426"/>
    <n v="594714.6477588166"/>
    <n v="60882.938065984097"/>
    <n v="3.804733727810651"/>
    <s v="Cookbook"/>
    <s v="Books"/>
    <s v="Books"/>
    <s v="Books"/>
    <s v="Books"/>
    <n v="4"/>
    <s v="Books"/>
    <m/>
    <n v="2024"/>
    <x v="0"/>
    <n v="23"/>
    <n v="6"/>
    <s v="Weekday"/>
    <m/>
  </r>
  <r>
    <s v="WEB-6896"/>
    <d v="2024-06-01T00:00:00"/>
    <s v="Aarav Mehta"/>
    <s v="Mumbai"/>
    <s v="Books"/>
    <s v="Kids Story Book"/>
    <n v="1"/>
    <n v="500.68"/>
    <s v="Debit Card"/>
    <s v="Delivered"/>
    <n v="3"/>
    <n v="500.68"/>
    <m/>
    <m/>
    <m/>
    <m/>
    <m/>
    <m/>
    <s v="Completed"/>
    <s v="No"/>
    <s v="No"/>
    <m/>
    <n v="619"/>
    <n v="468"/>
    <n v="594714.6477588166"/>
    <n v="60882.938065984097"/>
    <n v="3.804733727810651"/>
    <s v="Kids Story Book"/>
    <s v="Books"/>
    <s v="Books"/>
    <s v="Books"/>
    <s v="Books"/>
    <n v="23"/>
    <s v="Books"/>
    <m/>
    <n v="2024"/>
    <x v="11"/>
    <n v="1"/>
    <n v="7"/>
    <s v="Weekend"/>
    <m/>
  </r>
  <r>
    <s v="WEB-5598"/>
    <d v="2024-09-06T00:00:00"/>
    <s v="Meera Singh"/>
    <s v="Ahmedabad"/>
    <s v="Home &amp; Kitchen"/>
    <s v="Led Bulb Pack"/>
    <n v="3"/>
    <n v="1581.65"/>
    <s v="Debit Card"/>
    <s v="Delivered"/>
    <n v="3"/>
    <n v="4744.9500000000007"/>
    <m/>
    <m/>
    <m/>
    <m/>
    <m/>
    <m/>
    <s v="Completed"/>
    <s v="Yes"/>
    <s v="No"/>
    <m/>
    <n v="589"/>
    <n v="426"/>
    <n v="1463424.4009529033"/>
    <n v="118285.78776560788"/>
    <n v="3.8140589569160999"/>
    <s v="Led Bulb Pack"/>
    <s v="Home &amp; Kitchen"/>
    <s v="Home &amp; Kitchen"/>
    <s v="Home &amp; Kitchen"/>
    <s v="Home &amp; Kitchen"/>
    <n v="76"/>
    <s v="Home &amp; Kitchen"/>
    <m/>
    <n v="2024"/>
    <x v="1"/>
    <n v="6"/>
    <n v="6"/>
    <s v="Weekday"/>
    <m/>
  </r>
  <r>
    <s v="WEB-5063"/>
    <d v="2024-10-22T00:00:00"/>
    <s v="Arjun Joshi"/>
    <s v="Bengaluru"/>
    <s v="Electronics"/>
    <s v="Usb Cable"/>
    <n v="2"/>
    <n v="601.70000000000005"/>
    <s v="Debit Card"/>
    <s v="Delivered"/>
    <n v="4"/>
    <n v="1203.4000000000001"/>
    <m/>
    <m/>
    <m/>
    <m/>
    <m/>
    <m/>
    <s v="Completed"/>
    <s v="Yes"/>
    <s v="No"/>
    <m/>
    <n v="567"/>
    <n v="440"/>
    <n v="2759712.3299794244"/>
    <n v="330643.50635802455"/>
    <n v="3.8641711229946525"/>
    <s v="Usb Cable"/>
    <s v="Electronics"/>
    <s v="Electronics"/>
    <s v="Electronics"/>
    <s v="Electronics"/>
    <n v="13"/>
    <s v="Electronics"/>
    <m/>
    <n v="2024"/>
    <x v="8"/>
    <n v="22"/>
    <n v="3"/>
    <s v="Weekday"/>
    <m/>
  </r>
  <r>
    <s v="WEB-5084"/>
    <d v="2024-01-08T00:00:00"/>
    <s v="Sanjay Chatterjee"/>
    <s v="Mumbai"/>
    <s v="Books"/>
    <s v="Self-Help Book"/>
    <n v="1"/>
    <n v="165.51"/>
    <s v="Upi"/>
    <s v="Pending"/>
    <n v="2"/>
    <n v="165.51"/>
    <m/>
    <m/>
    <m/>
    <m/>
    <m/>
    <m/>
    <s v="Pending"/>
    <s v="No"/>
    <s v="Yes"/>
    <m/>
    <n v="619"/>
    <n v="468"/>
    <n v="594714.6477588166"/>
    <n v="60882.938065984097"/>
    <n v="3.804733727810651"/>
    <s v="Self-Help Book"/>
    <s v="Books"/>
    <s v="Books"/>
    <s v="Books"/>
    <s v="Books"/>
    <n v="19"/>
    <s v="Books"/>
    <m/>
    <n v="2024"/>
    <x v="5"/>
    <n v="8"/>
    <n v="2"/>
    <s v="Weekday"/>
    <m/>
  </r>
  <r>
    <s v="WEB-5743"/>
    <d v="2025-04-18T00:00:00"/>
    <s v="Ishaan Reddy"/>
    <s v="Kolkata"/>
    <s v="Books"/>
    <s v="Self-Help Book"/>
    <n v="1"/>
    <n v="271.11"/>
    <s v="Debit Card"/>
    <s v="Delivered"/>
    <n v="4"/>
    <n v="271.11"/>
    <m/>
    <m/>
    <m/>
    <m/>
    <m/>
    <m/>
    <s v="Completed"/>
    <s v="No"/>
    <s v="No"/>
    <m/>
    <n v="590"/>
    <n v="451"/>
    <n v="594714.6477588166"/>
    <n v="60882.938065984097"/>
    <n v="3.804733727810651"/>
    <s v="Self-Help Book"/>
    <s v="Books"/>
    <s v="Books"/>
    <s v="Books"/>
    <s v="Books"/>
    <n v="19"/>
    <s v="Books"/>
    <m/>
    <n v="2025"/>
    <x v="7"/>
    <n v="18"/>
    <n v="6"/>
    <s v="Weekday"/>
    <m/>
  </r>
  <r>
    <s v="WEB-6015"/>
    <d v="2023-11-11T00:00:00"/>
    <s v="Neha Mehta"/>
    <s v="Hyderabad"/>
    <s v="Home &amp; Kitchen"/>
    <s v="Water Bottle"/>
    <n v="1"/>
    <n v="728.98"/>
    <s v="Debit Card"/>
    <s v="Delivered"/>
    <n v="5"/>
    <n v="728.98"/>
    <m/>
    <m/>
    <m/>
    <m/>
    <m/>
    <m/>
    <s v="Completed"/>
    <s v="No"/>
    <s v="No"/>
    <m/>
    <n v="559"/>
    <n v="408"/>
    <n v="1463424.4009529033"/>
    <n v="118285.78776560788"/>
    <n v="3.8140589569160999"/>
    <s v="Water Bottle"/>
    <s v="Home &amp; Kitchen"/>
    <s v="Home &amp; Kitchen"/>
    <s v="Home &amp; Kitchen"/>
    <s v="Home &amp; Kitchen"/>
    <n v="2"/>
    <s v="Home &amp; Kitchen"/>
    <m/>
    <n v="2023"/>
    <x v="3"/>
    <n v="11"/>
    <n v="7"/>
    <s v="Weekday"/>
    <m/>
  </r>
  <r>
    <s v="WEB-6091"/>
    <d v="2023-03-08T00:00:00"/>
    <s v="Neha Patel"/>
    <s v="Bengaluru"/>
    <s v="Fashion"/>
    <s v="Women'S Kurti"/>
    <n v="1"/>
    <n v="1131.27"/>
    <s v="Upi"/>
    <s v="Delivered"/>
    <n v="5"/>
    <n v="1131.27"/>
    <m/>
    <m/>
    <m/>
    <m/>
    <m/>
    <m/>
    <s v="Completed"/>
    <s v="Yes"/>
    <s v="No"/>
    <m/>
    <n v="567"/>
    <n v="440"/>
    <n v="1892867.2841657216"/>
    <n v="199432.98236095349"/>
    <n v="3.8949824970828471"/>
    <s v="Women'S Kurti"/>
    <s v="Fashion"/>
    <s v="Fashion"/>
    <s v="Fashion"/>
    <s v="Fashion"/>
    <n v="15"/>
    <s v="Fashion"/>
    <m/>
    <n v="2023"/>
    <x v="4"/>
    <n v="8"/>
    <n v="4"/>
    <s v="Weekday"/>
    <m/>
  </r>
  <r>
    <s v="WEB-8855"/>
    <d v="2024-05-25T00:00:00"/>
    <s v="Saanvi Bose"/>
    <s v="Pune"/>
    <s v="Electronics"/>
    <s v="Bluetooth Speaker"/>
    <n v="1"/>
    <n v="2826.21"/>
    <s v="Unknown"/>
    <s v="Delivered"/>
    <n v="5"/>
    <n v="2826.21"/>
    <m/>
    <m/>
    <m/>
    <m/>
    <m/>
    <m/>
    <s v="Completed"/>
    <s v="Yes"/>
    <s v="No"/>
    <m/>
    <n v="595"/>
    <n v="444"/>
    <n v="2759712.3299794244"/>
    <n v="330643.50635802455"/>
    <n v="3.8641711229946525"/>
    <s v="Bluetooth Speaker"/>
    <s v="Electronics"/>
    <s v="Electronics"/>
    <s v="Electronics"/>
    <s v="Electronics"/>
    <n v="48"/>
    <s v="Electronics"/>
    <m/>
    <n v="2024"/>
    <x v="6"/>
    <n v="25"/>
    <n v="7"/>
    <s v="Weekday"/>
    <m/>
  </r>
  <r>
    <s v="WEB-9514"/>
    <d v="2023-08-10T00:00:00"/>
    <s v="Vikram Kapoor"/>
    <s v="Delhi"/>
    <s v="Beauty"/>
    <s v="Perfume 50Ml"/>
    <n v="1"/>
    <n v="238.61"/>
    <s v="Upi"/>
    <s v="Returned"/>
    <n v="5"/>
    <n v="238.61"/>
    <m/>
    <m/>
    <m/>
    <m/>
    <m/>
    <m/>
    <s v="Completed"/>
    <s v="No"/>
    <s v="No"/>
    <m/>
    <n v="573"/>
    <n v="450"/>
    <n v="1098537.4901531704"/>
    <n v="96724.388030634553"/>
    <n v="3.9001122334455669"/>
    <s v="Perfume 50Ml"/>
    <s v="Beauty"/>
    <s v="Beauty"/>
    <s v="Beauty"/>
    <s v="Beauty"/>
    <n v="18"/>
    <s v="Beauty"/>
    <m/>
    <n v="2023"/>
    <x v="9"/>
    <n v="10"/>
    <n v="5"/>
    <s v="Weekday"/>
    <m/>
  </r>
  <r>
    <s v="WEB-5587"/>
    <d v="2023-02-21T00:00:00"/>
    <s v="Karan Nair"/>
    <s v="Ahmedabad"/>
    <s v="Electronics"/>
    <s v="Usb Cable"/>
    <n v="1"/>
    <n v="368.98"/>
    <s v="Cash On Delivery"/>
    <s v="Pending"/>
    <n v="5"/>
    <n v="368.98"/>
    <m/>
    <m/>
    <m/>
    <m/>
    <m/>
    <m/>
    <s v="Pending"/>
    <s v="No"/>
    <s v="Yes"/>
    <m/>
    <n v="589"/>
    <n v="426"/>
    <n v="2759712.3299794244"/>
    <n v="330643.50635802455"/>
    <n v="3.8641711229946525"/>
    <s v="Usb Cable"/>
    <s v="Electronics"/>
    <s v="Electronics"/>
    <s v="Electronics"/>
    <s v="Electronics"/>
    <n v="13"/>
    <s v="Electronics"/>
    <m/>
    <n v="2023"/>
    <x v="0"/>
    <n v="21"/>
    <n v="3"/>
    <s v="Weekday"/>
    <m/>
  </r>
  <r>
    <s v="WEB-6954"/>
    <d v="2024-05-31T00:00:00"/>
    <s v="Tanya Reddy"/>
    <s v="Bengaluru"/>
    <s v="Electronics"/>
    <s v="Usb Cable"/>
    <n v="1"/>
    <n v="2929.44"/>
    <s v="Net Banking"/>
    <s v="Delivered"/>
    <n v="1"/>
    <n v="2929.44"/>
    <m/>
    <m/>
    <m/>
    <m/>
    <m/>
    <m/>
    <s v="Completed"/>
    <s v="Yes"/>
    <s v="No"/>
    <m/>
    <n v="567"/>
    <n v="440"/>
    <n v="2759712.3299794244"/>
    <n v="330643.50635802455"/>
    <n v="3.8641711229946525"/>
    <s v="Usb Cable"/>
    <s v="Electronics"/>
    <s v="Electronics"/>
    <s v="Electronics"/>
    <s v="Electronics"/>
    <n v="13"/>
    <s v="Electronics"/>
    <m/>
    <n v="2024"/>
    <x v="6"/>
    <n v="31"/>
    <n v="6"/>
    <s v="Weekday"/>
    <m/>
  </r>
  <r>
    <s v="WEB-8375"/>
    <d v="2023-12-20T00:00:00"/>
    <s v="Saanvi Das"/>
    <s v="Mumbai"/>
    <s v="Home &amp; Kitchen"/>
    <s v="Table Lamp"/>
    <n v="1"/>
    <n v="668.1"/>
    <s v="Credit Card"/>
    <s v="Delivered"/>
    <n v="3"/>
    <n v="668.1"/>
    <m/>
    <m/>
    <m/>
    <m/>
    <m/>
    <m/>
    <s v="Completed"/>
    <s v="No"/>
    <s v="No"/>
    <m/>
    <n v="619"/>
    <n v="468"/>
    <n v="1463424.4009529033"/>
    <n v="118285.78776560788"/>
    <n v="3.8140589569160999"/>
    <s v="Table Lamp"/>
    <s v="Home &amp; Kitchen"/>
    <s v="Home &amp; Kitchen"/>
    <s v="Home &amp; Kitchen"/>
    <s v="Home &amp; Kitchen"/>
    <n v="32"/>
    <s v="Home &amp; Kitchen"/>
    <m/>
    <n v="2023"/>
    <x v="10"/>
    <n v="20"/>
    <n v="4"/>
    <s v="Weekday"/>
    <m/>
  </r>
  <r>
    <s v="WEB-5014"/>
    <d v="2024-07-03T00:00:00"/>
    <s v="Kavya Iyer"/>
    <s v="Delhi"/>
    <s v="Home &amp; Kitchen"/>
    <s v="Led Bulb Pack"/>
    <n v="1"/>
    <n v="1245.3699999999999"/>
    <s v="Net Banking"/>
    <s v="Returned"/>
    <n v="4"/>
    <n v="1245.3699999999999"/>
    <m/>
    <m/>
    <m/>
    <m/>
    <m/>
    <m/>
    <s v="Completed"/>
    <s v="No"/>
    <s v="No"/>
    <m/>
    <n v="573"/>
    <n v="450"/>
    <n v="1463424.4009529033"/>
    <n v="118285.78776560788"/>
    <n v="3.8140589569160999"/>
    <s v="Led Bulb Pack"/>
    <s v="Home &amp; Kitchen"/>
    <s v="Home &amp; Kitchen"/>
    <s v="Home &amp; Kitchen"/>
    <s v="Home &amp; Kitchen"/>
    <n v="76"/>
    <s v="Home &amp; Kitchen"/>
    <m/>
    <n v="2024"/>
    <x v="2"/>
    <n v="3"/>
    <n v="4"/>
    <s v="Weekday"/>
    <m/>
  </r>
  <r>
    <s v="WEB-7804"/>
    <d v="2024-05-11T00:00:00"/>
    <s v="Pooja Gupta"/>
    <s v="Mumbai"/>
    <s v="Fashion"/>
    <s v="Running Shoes"/>
    <n v="2"/>
    <n v="2049.7600000000002"/>
    <s v="Net Banking"/>
    <s v="Returned"/>
    <n v="1"/>
    <n v="4099.5200000000004"/>
    <m/>
    <m/>
    <m/>
    <m/>
    <m/>
    <m/>
    <s v="Completed"/>
    <s v="No"/>
    <s v="No"/>
    <m/>
    <n v="619"/>
    <n v="468"/>
    <n v="1892867.2841657216"/>
    <n v="199432.98236095349"/>
    <n v="3.8949824970828471"/>
    <s v="Running Shoes"/>
    <s v="Fashion"/>
    <s v="Fashion"/>
    <s v="Fashion"/>
    <s v="Fashion"/>
    <n v="45"/>
    <s v="Fashion"/>
    <m/>
    <n v="2024"/>
    <x v="6"/>
    <n v="11"/>
    <n v="7"/>
    <s v="Weekday"/>
    <m/>
  </r>
  <r>
    <s v="WEB-9098"/>
    <d v="2023-11-10T00:00:00"/>
    <s v="Tanya Bose"/>
    <s v="Hyderabad"/>
    <s v="Electronics"/>
    <s v="Power Bank 10000Mah"/>
    <n v="1"/>
    <n v="1021.69"/>
    <s v="Upi"/>
    <s v="Delivered"/>
    <n v="4"/>
    <n v="1021.69"/>
    <m/>
    <m/>
    <m/>
    <m/>
    <m/>
    <m/>
    <s v="Completed"/>
    <s v="Yes"/>
    <s v="No"/>
    <m/>
    <n v="559"/>
    <n v="408"/>
    <n v="2759712.3299794244"/>
    <n v="330643.50635802455"/>
    <n v="3.8641711229946525"/>
    <s v="Power Bank 10000Mah"/>
    <s v="Electronics"/>
    <s v="Electronics"/>
    <s v="Electronics"/>
    <s v="Electronics"/>
    <n v="3"/>
    <s v="Electronics"/>
    <m/>
    <n v="2023"/>
    <x v="3"/>
    <n v="10"/>
    <n v="6"/>
    <s v="Weekday"/>
    <m/>
  </r>
  <r>
    <s v="WEB-6886"/>
    <d v="2023-10-18T00:00:00"/>
    <s v="Neha Das"/>
    <s v="Chennai"/>
    <s v="Fashion"/>
    <s v="Men'S T-Shirt"/>
    <n v="1"/>
    <n v="1978.79"/>
    <s v="Net Banking"/>
    <s v="Delivered"/>
    <n v="5"/>
    <n v="1978.79"/>
    <m/>
    <m/>
    <m/>
    <m/>
    <m/>
    <m/>
    <s v="Completed"/>
    <s v="Yes"/>
    <s v="No"/>
    <m/>
    <n v="558"/>
    <n v="430"/>
    <n v="1892867.2841657216"/>
    <n v="199432.98236095349"/>
    <n v="3.8949824970828471"/>
    <s v="Men'S T-Shirt"/>
    <s v="Fashion"/>
    <s v="Fashion"/>
    <s v="Fashion"/>
    <s v="Fashion"/>
    <n v="55"/>
    <s v="Fashion"/>
    <m/>
    <n v="2023"/>
    <x v="8"/>
    <n v="18"/>
    <n v="4"/>
    <s v="Weekday"/>
    <m/>
  </r>
  <r>
    <s v="WEB-6529"/>
    <d v="2023-11-07T00:00:00"/>
    <s v="Simran Sharma"/>
    <s v="Not Provided"/>
    <s v="Beauty"/>
    <s v="Hair Oil"/>
    <n v="1"/>
    <n v="487.32"/>
    <s v="Credit Card"/>
    <s v="Delivered"/>
    <m/>
    <n v="487.32"/>
    <m/>
    <m/>
    <m/>
    <m/>
    <m/>
    <m/>
    <s v="Completed"/>
    <s v="No"/>
    <s v="No"/>
    <m/>
    <n v="50"/>
    <n v="37"/>
    <n v="1098537.4901531704"/>
    <n v="96724.388030634553"/>
    <n v="3.9001122334455669"/>
    <s v="Hair Oil"/>
    <s v="Beauty"/>
    <s v="Beauty"/>
    <s v="Beauty"/>
    <s v="Beauty"/>
    <n v="70"/>
    <s v="Beauty"/>
    <m/>
    <n v="2023"/>
    <x v="3"/>
    <n v="7"/>
    <n v="3"/>
    <s v="Weekend"/>
    <m/>
  </r>
  <r>
    <s v="WEB-5684"/>
    <d v="2023-03-19T00:00:00"/>
    <s v="Aarav Sharma"/>
    <s v="Kolkata"/>
    <s v="Electronics"/>
    <s v="Power Bank 10000Mah"/>
    <n v="3"/>
    <n v="961.17"/>
    <s v="Net Banking"/>
    <s v="Delivered"/>
    <n v="4"/>
    <n v="2883.5099999999998"/>
    <m/>
    <m/>
    <m/>
    <m/>
    <m/>
    <m/>
    <s v="Completed"/>
    <s v="Yes"/>
    <s v="No"/>
    <m/>
    <n v="590"/>
    <n v="451"/>
    <n v="2759712.3299794244"/>
    <n v="330643.50635802455"/>
    <n v="3.8641711229946525"/>
    <s v="Power Bank 10000Mah"/>
    <s v="Electronics"/>
    <s v="Electronics"/>
    <s v="Electronics"/>
    <s v="Electronics"/>
    <n v="3"/>
    <s v="Electronics"/>
    <m/>
    <n v="2023"/>
    <x v="4"/>
    <n v="19"/>
    <n v="1"/>
    <s v="Weekday"/>
    <m/>
  </r>
  <r>
    <s v="WEB-5139"/>
    <d v="2025-01-18T00:00:00"/>
    <s v="Karan Kumar"/>
    <s v="Ahmedabad"/>
    <s v="Beauty"/>
    <s v="Face Cream"/>
    <n v="3"/>
    <n v="1125.8699999999999"/>
    <s v="Upi"/>
    <s v="Cancelled"/>
    <n v="3"/>
    <n v="3377.6099999999997"/>
    <m/>
    <m/>
    <m/>
    <m/>
    <m/>
    <m/>
    <s v="Lost Sale"/>
    <s v="No"/>
    <s v="Yes"/>
    <m/>
    <n v="589"/>
    <n v="426"/>
    <n v="1098537.4901531704"/>
    <n v="96724.388030634553"/>
    <n v="3.9001122334455669"/>
    <s v="Face Cream"/>
    <s v="Beauty"/>
    <s v="Beauty"/>
    <s v="Beauty"/>
    <s v="Beauty"/>
    <n v="80"/>
    <s v="Beauty"/>
    <m/>
    <n v="2025"/>
    <x v="5"/>
    <n v="18"/>
    <n v="7"/>
    <s v="Weekday"/>
    <m/>
  </r>
  <r>
    <s v="WEB-7489"/>
    <d v="2023-05-21T00:00:00"/>
    <s v="Ananya Kumar"/>
    <s v="Ahmedabad"/>
    <s v="Electronics"/>
    <s v="Bluetooth Speaker"/>
    <n v="1"/>
    <n v="2500.67"/>
    <s v="Net Banking"/>
    <s v="Delivered"/>
    <n v="4"/>
    <n v="2500.67"/>
    <m/>
    <m/>
    <m/>
    <m/>
    <m/>
    <m/>
    <s v="Completed"/>
    <s v="Yes"/>
    <s v="No"/>
    <m/>
    <n v="589"/>
    <n v="426"/>
    <n v="2759712.3299794244"/>
    <n v="330643.50635802455"/>
    <n v="3.8641711229946525"/>
    <s v="Bluetooth Speaker"/>
    <s v="Electronics"/>
    <s v="Electronics"/>
    <s v="Electronics"/>
    <s v="Electronics"/>
    <n v="48"/>
    <s v="Electronics"/>
    <m/>
    <n v="2023"/>
    <x v="6"/>
    <n v="21"/>
    <n v="1"/>
    <s v="Weekday"/>
    <m/>
  </r>
  <r>
    <s v="WEB-8835"/>
    <d v="2023-01-17T00:00:00"/>
    <s v="Arjun Malhotra"/>
    <s v="Bengaluru"/>
    <s v="Fashion"/>
    <s v="Sunglasses"/>
    <n v="1"/>
    <n v="1246.3"/>
    <s v="Net Banking"/>
    <s v="Delivered"/>
    <n v="3"/>
    <n v="1246.3"/>
    <m/>
    <m/>
    <m/>
    <m/>
    <m/>
    <m/>
    <s v="Completed"/>
    <s v="Yes"/>
    <s v="No"/>
    <m/>
    <n v="567"/>
    <n v="440"/>
    <n v="1892867.2841657216"/>
    <n v="199432.98236095349"/>
    <n v="3.8949824970828471"/>
    <s v="Sunglasses"/>
    <s v="Fashion"/>
    <s v="Fashion"/>
    <s v="Fashion"/>
    <s v="Fashion"/>
    <n v="53"/>
    <s v="Fashion"/>
    <m/>
    <n v="2023"/>
    <x v="5"/>
    <n v="17"/>
    <n v="3"/>
    <s v="Weekday"/>
    <m/>
  </r>
  <r>
    <s v="WEB-6169"/>
    <d v="2023-05-11T00:00:00"/>
    <s v="Ananya Bose"/>
    <s v="Ahmedabad"/>
    <s v="Home &amp; Kitchen"/>
    <s v="Led Bulb Pack"/>
    <n v="2"/>
    <n v="1276.3"/>
    <s v="Net Banking"/>
    <s v="Cancelled"/>
    <n v="5"/>
    <n v="2552.6"/>
    <m/>
    <m/>
    <m/>
    <m/>
    <m/>
    <m/>
    <s v="Lost Sale"/>
    <s v="No"/>
    <s v="Yes"/>
    <m/>
    <n v="589"/>
    <n v="426"/>
    <n v="1463424.4009529033"/>
    <n v="118285.78776560788"/>
    <n v="3.8140589569160999"/>
    <s v="Led Bulb Pack"/>
    <s v="Home &amp; Kitchen"/>
    <s v="Home &amp; Kitchen"/>
    <s v="Home &amp; Kitchen"/>
    <s v="Home &amp; Kitchen"/>
    <n v="76"/>
    <s v="Home &amp; Kitchen"/>
    <m/>
    <n v="2023"/>
    <x v="6"/>
    <n v="11"/>
    <n v="5"/>
    <s v="Weekday"/>
    <m/>
  </r>
  <r>
    <s v="WEB-8973"/>
    <d v="2023-05-15T00:00:00"/>
    <s v="Kavya Iyer"/>
    <s v="Hyderabad"/>
    <s v="Home &amp; Kitchen"/>
    <s v="Water Bottle"/>
    <n v="3"/>
    <n v="849.37"/>
    <s v="Debit Card"/>
    <s v="Delivered"/>
    <n v="4"/>
    <n v="2548.11"/>
    <m/>
    <m/>
    <m/>
    <m/>
    <m/>
    <m/>
    <s v="Completed"/>
    <s v="Yes"/>
    <s v="No"/>
    <m/>
    <n v="559"/>
    <n v="408"/>
    <n v="1463424.4009529033"/>
    <n v="118285.78776560788"/>
    <n v="3.8140589569160999"/>
    <s v="Water Bottle"/>
    <s v="Home &amp; Kitchen"/>
    <s v="Home &amp; Kitchen"/>
    <s v="Home &amp; Kitchen"/>
    <s v="Home &amp; Kitchen"/>
    <n v="2"/>
    <s v="Home &amp; Kitchen"/>
    <m/>
    <n v="2023"/>
    <x v="6"/>
    <n v="15"/>
    <n v="2"/>
    <s v="Weekday"/>
    <m/>
  </r>
  <r>
    <s v="WEB-9284"/>
    <d v="2023-06-10T00:00:00"/>
    <s v="Ishaan Patel"/>
    <s v="Delhi"/>
    <s v="Electronics"/>
    <s v="Power Bank 10000Mah"/>
    <n v="3"/>
    <n v="1873.37"/>
    <s v="Credit Card"/>
    <s v="Delivered"/>
    <n v="4"/>
    <n v="5620.11"/>
    <m/>
    <m/>
    <m/>
    <m/>
    <m/>
    <m/>
    <s v="Completed"/>
    <s v="Yes"/>
    <s v="No"/>
    <m/>
    <n v="573"/>
    <n v="450"/>
    <n v="2759712.3299794244"/>
    <n v="330643.50635802455"/>
    <n v="3.8641711229946525"/>
    <s v="Power Bank 10000Mah"/>
    <s v="Electronics"/>
    <s v="Electronics"/>
    <s v="Electronics"/>
    <s v="Electronics"/>
    <n v="3"/>
    <s v="Electronics"/>
    <m/>
    <n v="2023"/>
    <x v="11"/>
    <n v="10"/>
    <n v="7"/>
    <s v="Weekday"/>
    <m/>
  </r>
  <r>
    <s v="WEB-5316"/>
    <d v="2023-12-28T00:00:00"/>
    <s v="Ananya Pillai"/>
    <s v="Ahmedabad"/>
    <s v="Fashion"/>
    <s v="Running Shoes"/>
    <n v="1"/>
    <n v="2315.44"/>
    <s v="Net Banking"/>
    <s v="Delivered"/>
    <n v="3"/>
    <n v="2315.44"/>
    <m/>
    <m/>
    <m/>
    <m/>
    <m/>
    <m/>
    <s v="Completed"/>
    <s v="Yes"/>
    <s v="No"/>
    <m/>
    <n v="589"/>
    <n v="426"/>
    <n v="1892867.2841657216"/>
    <n v="199432.98236095349"/>
    <n v="3.8949824970828471"/>
    <s v="Running Shoes"/>
    <s v="Fashion"/>
    <s v="Fashion"/>
    <s v="Fashion"/>
    <s v="Fashion"/>
    <n v="45"/>
    <s v="Fashion"/>
    <m/>
    <n v="2023"/>
    <x v="10"/>
    <n v="28"/>
    <n v="5"/>
    <s v="Weekday"/>
    <m/>
  </r>
  <r>
    <s v="WEB-9605"/>
    <d v="2023-12-12T00:00:00"/>
    <s v="Ishaan Verma"/>
    <s v="Kolkata"/>
    <s v="Books"/>
    <s v="Kids Story Book"/>
    <n v="2"/>
    <n v="533.29999999999995"/>
    <s v="Net Banking"/>
    <s v="Cancelled"/>
    <n v="5"/>
    <n v="1066.5999999999999"/>
    <m/>
    <m/>
    <m/>
    <m/>
    <m/>
    <m/>
    <s v="Lost Sale"/>
    <s v="No"/>
    <s v="Yes"/>
    <m/>
    <n v="590"/>
    <n v="451"/>
    <n v="594714.6477588166"/>
    <n v="60882.938065984097"/>
    <n v="3.804733727810651"/>
    <s v="Kids Story Book"/>
    <s v="Books"/>
    <s v="Books"/>
    <s v="Books"/>
    <s v="Books"/>
    <n v="23"/>
    <s v="Books"/>
    <m/>
    <n v="2023"/>
    <x v="10"/>
    <n v="12"/>
    <n v="3"/>
    <s v="Weekday"/>
    <m/>
  </r>
  <r>
    <s v="WEB-5976"/>
    <d v="2023-06-23T00:00:00"/>
    <s v="Sanjay Kumar"/>
    <s v="Kolkata"/>
    <s v="Home &amp; Kitchen"/>
    <s v="Led Bulb Pack"/>
    <n v="1"/>
    <n v="1695.81"/>
    <s v="Debit Card"/>
    <s v="Cancelled"/>
    <n v="4"/>
    <n v="1695.81"/>
    <m/>
    <m/>
    <m/>
    <m/>
    <m/>
    <m/>
    <s v="Lost Sale"/>
    <s v="No"/>
    <s v="Yes"/>
    <m/>
    <n v="590"/>
    <n v="451"/>
    <n v="1463424.4009529033"/>
    <n v="118285.78776560788"/>
    <n v="3.8140589569160999"/>
    <s v="Led Bulb Pack"/>
    <s v="Home &amp; Kitchen"/>
    <s v="Home &amp; Kitchen"/>
    <s v="Home &amp; Kitchen"/>
    <s v="Home &amp; Kitchen"/>
    <n v="76"/>
    <s v="Home &amp; Kitchen"/>
    <m/>
    <n v="2023"/>
    <x v="11"/>
    <n v="23"/>
    <n v="6"/>
    <s v="Weekday"/>
    <m/>
  </r>
  <r>
    <s v="WEB-8808"/>
    <d v="2024-10-28T00:00:00"/>
    <s v="Vikram Patel"/>
    <s v="Hyderabad"/>
    <s v="Electronics"/>
    <s v="Usb Cable"/>
    <n v="1"/>
    <n v="1193.99"/>
    <s v="Net Banking"/>
    <s v="Cancelled"/>
    <n v="4"/>
    <n v="1193.99"/>
    <m/>
    <m/>
    <m/>
    <m/>
    <m/>
    <m/>
    <s v="Lost Sale"/>
    <s v="No"/>
    <s v="Yes"/>
    <m/>
    <n v="559"/>
    <n v="408"/>
    <n v="2759712.3299794244"/>
    <n v="330643.50635802455"/>
    <n v="3.8641711229946525"/>
    <s v="Usb Cable"/>
    <s v="Electronics"/>
    <s v="Electronics"/>
    <s v="Electronics"/>
    <s v="Electronics"/>
    <n v="13"/>
    <s v="Electronics"/>
    <m/>
    <n v="2024"/>
    <x v="8"/>
    <n v="28"/>
    <n v="2"/>
    <s v="Weekday"/>
    <m/>
  </r>
  <r>
    <s v="WEB-8268"/>
    <d v="2024-11-15T00:00:00"/>
    <s v="Aditya Singh"/>
    <s v="Bengaluru"/>
    <s v="Electronics"/>
    <s v="Power Bank 10000Mah"/>
    <n v="2"/>
    <n v="2643.63"/>
    <s v="Upi"/>
    <s v="Delivered"/>
    <n v="5"/>
    <n v="5287.26"/>
    <m/>
    <m/>
    <m/>
    <m/>
    <m/>
    <m/>
    <s v="Completed"/>
    <s v="Yes"/>
    <s v="No"/>
    <m/>
    <n v="567"/>
    <n v="440"/>
    <n v="2759712.3299794244"/>
    <n v="330643.50635802455"/>
    <n v="3.8641711229946525"/>
    <s v="Power Bank 10000Mah"/>
    <s v="Electronics"/>
    <s v="Electronics"/>
    <s v="Electronics"/>
    <s v="Electronics"/>
    <n v="3"/>
    <s v="Electronics"/>
    <m/>
    <n v="2024"/>
    <x v="3"/>
    <n v="15"/>
    <n v="6"/>
    <s v="Weekday"/>
    <m/>
  </r>
  <r>
    <s v="WEB-5467"/>
    <d v="2023-09-06T00:00:00"/>
    <s v="Kavya Kapoor"/>
    <s v="Bengaluru"/>
    <s v="Home &amp; Kitchen"/>
    <s v="Water Bottle"/>
    <n v="2"/>
    <n v="1244.8"/>
    <s v="Debit Card"/>
    <s v="Delivered"/>
    <n v="5"/>
    <n v="2489.6"/>
    <m/>
    <m/>
    <m/>
    <m/>
    <m/>
    <m/>
    <s v="Completed"/>
    <s v="Yes"/>
    <s v="No"/>
    <m/>
    <n v="567"/>
    <n v="440"/>
    <n v="1463424.4009529033"/>
    <n v="118285.78776560788"/>
    <n v="3.8140589569160999"/>
    <s v="Water Bottle"/>
    <s v="Home &amp; Kitchen"/>
    <s v="Home &amp; Kitchen"/>
    <s v="Home &amp; Kitchen"/>
    <s v="Home &amp; Kitchen"/>
    <n v="2"/>
    <s v="Home &amp; Kitchen"/>
    <m/>
    <n v="2023"/>
    <x v="1"/>
    <n v="6"/>
    <n v="4"/>
    <s v="Weekday"/>
    <m/>
  </r>
  <r>
    <s v="WEB-6356"/>
    <d v="2025-05-13T00:00:00"/>
    <s v="Rahul Gupta"/>
    <s v="Hyderabad"/>
    <s v="Books"/>
    <s v="Cookbook"/>
    <n v="2"/>
    <n v="726.88"/>
    <s v="Cash On Delivery"/>
    <s v="Delivered"/>
    <n v="5"/>
    <n v="1453.76"/>
    <m/>
    <m/>
    <m/>
    <m/>
    <m/>
    <m/>
    <s v="Completed"/>
    <s v="Yes"/>
    <s v="No"/>
    <m/>
    <n v="559"/>
    <n v="408"/>
    <n v="594714.6477588166"/>
    <n v="60882.938065984097"/>
    <n v="3.804733727810651"/>
    <s v="Cookbook"/>
    <s v="Books"/>
    <s v="Books"/>
    <s v="Books"/>
    <s v="Books"/>
    <n v="4"/>
    <s v="Books"/>
    <m/>
    <n v="2025"/>
    <x v="6"/>
    <n v="13"/>
    <n v="3"/>
    <s v="Weekday"/>
    <m/>
  </r>
  <r>
    <s v="WEB-5290"/>
    <d v="2025-01-26T00:00:00"/>
    <s v="Aarav Singh"/>
    <s v="Kolkata"/>
    <s v="Electronics"/>
    <s v="Power Bank 10000Mah"/>
    <n v="1"/>
    <n v="1834.37"/>
    <s v="Net Banking"/>
    <s v="Delivered"/>
    <n v="5"/>
    <n v="1834.37"/>
    <m/>
    <m/>
    <m/>
    <m/>
    <m/>
    <m/>
    <s v="Completed"/>
    <s v="Yes"/>
    <s v="No"/>
    <m/>
    <n v="590"/>
    <n v="451"/>
    <n v="2759712.3299794244"/>
    <n v="330643.50635802455"/>
    <n v="3.8641711229946525"/>
    <s v="Power Bank 10000Mah"/>
    <s v="Electronics"/>
    <s v="Electronics"/>
    <s v="Electronics"/>
    <s v="Electronics"/>
    <n v="3"/>
    <s v="Electronics"/>
    <m/>
    <n v="2025"/>
    <x v="5"/>
    <n v="26"/>
    <n v="1"/>
    <s v="Weekday"/>
    <m/>
  </r>
  <r>
    <s v="WEB-7687"/>
    <d v="2024-11-15T00:00:00"/>
    <s v="Aarav Das"/>
    <s v="Chennai"/>
    <s v="Electronics"/>
    <s v="Smart Watch"/>
    <n v="1"/>
    <n v="1853.9"/>
    <s v="Credit Card"/>
    <s v="Pending"/>
    <n v="4"/>
    <n v="1853.9"/>
    <m/>
    <m/>
    <m/>
    <m/>
    <m/>
    <m/>
    <s v="Pending"/>
    <s v="No"/>
    <s v="Yes"/>
    <m/>
    <n v="558"/>
    <n v="430"/>
    <n v="2759712.3299794244"/>
    <n v="330643.50635802455"/>
    <n v="3.8641711229946525"/>
    <s v="Smart Watch"/>
    <s v="Electronics"/>
    <s v="Electronics"/>
    <s v="Electronics"/>
    <s v="Electronics"/>
    <n v="17"/>
    <s v="Electronics"/>
    <m/>
    <n v="2024"/>
    <x v="3"/>
    <n v="15"/>
    <n v="6"/>
    <s v="Weekday"/>
    <m/>
  </r>
  <r>
    <s v="WEB-9520"/>
    <d v="2024-11-20T00:00:00"/>
    <s v="Karan Chatterjee"/>
    <s v="Bengaluru"/>
    <s v="Books"/>
    <s v="Notebook Set"/>
    <n v="1"/>
    <n v="293.51"/>
    <s v="Credit Card"/>
    <s v="Returned"/>
    <n v="3"/>
    <n v="293.51"/>
    <m/>
    <m/>
    <m/>
    <m/>
    <m/>
    <m/>
    <s v="Completed"/>
    <s v="No"/>
    <s v="No"/>
    <m/>
    <n v="567"/>
    <n v="440"/>
    <n v="594714.6477588166"/>
    <n v="60882.938065984097"/>
    <n v="3.804733727810651"/>
    <s v="Notebook Set"/>
    <s v="Books"/>
    <s v="Books"/>
    <s v="Books"/>
    <s v="Books"/>
    <n v="20"/>
    <s v="Books"/>
    <m/>
    <n v="2024"/>
    <x v="3"/>
    <n v="20"/>
    <n v="4"/>
    <s v="Weekday"/>
    <m/>
  </r>
  <r>
    <s v="WEB-8350"/>
    <d v="2024-02-03T00:00:00"/>
    <s v="Saanvi Nair"/>
    <s v="Hyderabad"/>
    <s v="Books"/>
    <s v="Fiction Novel"/>
    <n v="3"/>
    <n v="165.82"/>
    <s v="Debit Card"/>
    <s v="Pending"/>
    <n v="3"/>
    <n v="497.46"/>
    <m/>
    <m/>
    <m/>
    <m/>
    <m/>
    <m/>
    <s v="Pending"/>
    <s v="No"/>
    <s v="Yes"/>
    <m/>
    <n v="559"/>
    <n v="408"/>
    <n v="594714.6477588166"/>
    <n v="60882.938065984097"/>
    <n v="3.804733727810651"/>
    <s v="Fiction Novel"/>
    <s v="Books"/>
    <s v="Books"/>
    <s v="Books"/>
    <s v="Books"/>
    <n v="11"/>
    <s v="Books"/>
    <m/>
    <n v="2024"/>
    <x v="0"/>
    <n v="3"/>
    <n v="7"/>
    <s v="Weekday"/>
    <m/>
  </r>
  <r>
    <s v="WEB-8021"/>
    <d v="2024-11-07T00:00:00"/>
    <s v="Rahul Sharma"/>
    <s v="Pune"/>
    <s v="Electronics"/>
    <s v="Smart Watch"/>
    <n v="2"/>
    <n v="2935.41"/>
    <s v="Debit Card"/>
    <s v="Pending"/>
    <m/>
    <n v="5870.82"/>
    <m/>
    <m/>
    <m/>
    <m/>
    <m/>
    <m/>
    <s v="Pending"/>
    <s v="No"/>
    <s v="Yes"/>
    <m/>
    <n v="595"/>
    <n v="444"/>
    <n v="2759712.3299794244"/>
    <n v="330643.50635802455"/>
    <n v="3.8641711229946525"/>
    <s v="Smart Watch"/>
    <s v="Electronics"/>
    <s v="Electronics"/>
    <s v="Electronics"/>
    <s v="Electronics"/>
    <n v="17"/>
    <s v="Electronics"/>
    <m/>
    <n v="2024"/>
    <x v="3"/>
    <n v="7"/>
    <n v="5"/>
    <s v="Weekend"/>
    <m/>
  </r>
  <r>
    <s v="WEB-7338"/>
    <d v="2025-04-04T00:00:00"/>
    <s v="Vikram Patel"/>
    <s v="Kolkata"/>
    <s v="Fashion"/>
    <s v="Men'S T-Shirt"/>
    <n v="1"/>
    <n v="1083.02"/>
    <s v="Net Banking"/>
    <s v="Delivered"/>
    <n v="4"/>
    <n v="1083.02"/>
    <m/>
    <m/>
    <m/>
    <m/>
    <m/>
    <m/>
    <s v="Completed"/>
    <s v="Yes"/>
    <s v="No"/>
    <m/>
    <n v="590"/>
    <n v="451"/>
    <n v="1892867.2841657216"/>
    <n v="199432.98236095349"/>
    <n v="3.8949824970828471"/>
    <s v="Men'S T-Shirt"/>
    <s v="Fashion"/>
    <s v="Fashion"/>
    <s v="Fashion"/>
    <s v="Fashion"/>
    <n v="55"/>
    <s v="Fashion"/>
    <m/>
    <n v="2025"/>
    <x v="7"/>
    <n v="4"/>
    <n v="6"/>
    <s v="Weekday"/>
    <m/>
  </r>
  <r>
    <s v="WEB-9338"/>
    <d v="2023-10-07T00:00:00"/>
    <s v="Tanya Joshi"/>
    <s v="Kolkata"/>
    <s v="Books"/>
    <s v="Kids Story Book"/>
    <n v="3"/>
    <n v="295.79000000000002"/>
    <s v="Debit Card"/>
    <s v="Delivered"/>
    <n v="4"/>
    <n v="887.37000000000012"/>
    <m/>
    <m/>
    <m/>
    <m/>
    <m/>
    <m/>
    <s v="Completed"/>
    <s v="No"/>
    <s v="No"/>
    <m/>
    <n v="590"/>
    <n v="451"/>
    <n v="594714.6477588166"/>
    <n v="60882.938065984097"/>
    <n v="3.804733727810651"/>
    <s v="Kids Story Book"/>
    <s v="Books"/>
    <s v="Books"/>
    <s v="Books"/>
    <s v="Books"/>
    <n v="23"/>
    <s v="Books"/>
    <m/>
    <n v="2023"/>
    <x v="8"/>
    <n v="7"/>
    <n v="7"/>
    <s v="Weekend"/>
    <m/>
  </r>
  <r>
    <s v="WEB-6773"/>
    <d v="2023-10-30T00:00:00"/>
    <s v="Rohan Khan"/>
    <s v="Hyderabad"/>
    <s v="Home &amp; Kitchen"/>
    <s v="Table Lamp"/>
    <n v="2"/>
    <n v="1988.94"/>
    <s v="Upi"/>
    <s v="Delivered"/>
    <n v="3"/>
    <n v="3977.88"/>
    <m/>
    <m/>
    <m/>
    <m/>
    <m/>
    <m/>
    <s v="Completed"/>
    <s v="Yes"/>
    <s v="No"/>
    <m/>
    <n v="559"/>
    <n v="408"/>
    <n v="1463424.4009529033"/>
    <n v="118285.78776560788"/>
    <n v="3.8140589569160999"/>
    <s v="Table Lamp"/>
    <s v="Home &amp; Kitchen"/>
    <s v="Home &amp; Kitchen"/>
    <s v="Home &amp; Kitchen"/>
    <s v="Home &amp; Kitchen"/>
    <n v="32"/>
    <s v="Home &amp; Kitchen"/>
    <m/>
    <n v="2023"/>
    <x v="8"/>
    <n v="30"/>
    <n v="2"/>
    <s v="Weekday"/>
    <m/>
  </r>
  <r>
    <s v="WEB-9688"/>
    <d v="2023-01-31T00:00:00"/>
    <s v="Diya Bose"/>
    <s v="Pune"/>
    <s v="Books"/>
    <s v="Fiction Novel"/>
    <n v="1"/>
    <n v="164.02"/>
    <s v="Debit Card"/>
    <s v="Delivered"/>
    <n v="3"/>
    <n v="164.02"/>
    <m/>
    <m/>
    <m/>
    <m/>
    <m/>
    <m/>
    <s v="Completed"/>
    <s v="No"/>
    <s v="No"/>
    <m/>
    <n v="595"/>
    <n v="444"/>
    <n v="594714.6477588166"/>
    <n v="60882.938065984097"/>
    <n v="3.804733727810651"/>
    <s v="Fiction Novel"/>
    <s v="Books"/>
    <s v="Books"/>
    <s v="Books"/>
    <s v="Books"/>
    <n v="11"/>
    <s v="Books"/>
    <m/>
    <n v="2023"/>
    <x v="5"/>
    <n v="31"/>
    <n v="3"/>
    <s v="Weekday"/>
    <m/>
  </r>
  <r>
    <s v="WEB-8145"/>
    <d v="2024-09-27T00:00:00"/>
    <s v="Vivaan Kumar"/>
    <s v="Hyderabad"/>
    <s v="Fashion"/>
    <s v="Women'S Kurti"/>
    <n v="1"/>
    <n v="399.33"/>
    <s v="Credit Card"/>
    <s v="Delivered"/>
    <n v="5"/>
    <n v="399.33"/>
    <m/>
    <m/>
    <m/>
    <m/>
    <m/>
    <m/>
    <s v="Completed"/>
    <s v="No"/>
    <s v="No"/>
    <m/>
    <n v="559"/>
    <n v="408"/>
    <n v="1892867.2841657216"/>
    <n v="199432.98236095349"/>
    <n v="3.8949824970828471"/>
    <s v="Women'S Kurti"/>
    <s v="Fashion"/>
    <s v="Fashion"/>
    <s v="Fashion"/>
    <s v="Fashion"/>
    <n v="15"/>
    <s v="Fashion"/>
    <m/>
    <n v="2024"/>
    <x v="1"/>
    <n v="27"/>
    <n v="6"/>
    <s v="Weekday"/>
    <m/>
  </r>
  <r>
    <s v="WEB-8744"/>
    <d v="2023-11-18T00:00:00"/>
    <s v="Vikram Menon"/>
    <s v="Kolkata"/>
    <s v="Beauty"/>
    <s v="Perfume 50Ml"/>
    <n v="3"/>
    <n v="1064.75"/>
    <s v="Debit Card"/>
    <s v="Delivered"/>
    <n v="3"/>
    <n v="3194.25"/>
    <m/>
    <m/>
    <m/>
    <m/>
    <m/>
    <m/>
    <s v="Completed"/>
    <s v="Yes"/>
    <s v="No"/>
    <m/>
    <n v="590"/>
    <n v="451"/>
    <n v="1098537.4901531704"/>
    <n v="96724.388030634553"/>
    <n v="3.9001122334455669"/>
    <s v="Perfume 50Ml"/>
    <s v="Beauty"/>
    <s v="Beauty"/>
    <s v="Beauty"/>
    <s v="Beauty"/>
    <n v="18"/>
    <s v="Beauty"/>
    <m/>
    <n v="2023"/>
    <x v="3"/>
    <n v="18"/>
    <n v="7"/>
    <s v="Weekday"/>
    <m/>
  </r>
  <r>
    <s v="WEB-8456"/>
    <d v="2024-03-15T00:00:00"/>
    <s v="Karan Iyer"/>
    <s v="Kolkata"/>
    <s v="Beauty"/>
    <s v="Face Cream"/>
    <n v="1"/>
    <n v="590.4"/>
    <s v="Net Banking"/>
    <s v="Delivered"/>
    <m/>
    <n v="590.4"/>
    <m/>
    <m/>
    <m/>
    <m/>
    <m/>
    <m/>
    <s v="Completed"/>
    <s v="No"/>
    <s v="No"/>
    <m/>
    <n v="590"/>
    <n v="451"/>
    <n v="1098537.4901531704"/>
    <n v="96724.388030634553"/>
    <n v="3.9001122334455669"/>
    <s v="Face Cream"/>
    <s v="Beauty"/>
    <s v="Beauty"/>
    <s v="Beauty"/>
    <s v="Beauty"/>
    <n v="80"/>
    <s v="Beauty"/>
    <m/>
    <n v="2024"/>
    <x v="4"/>
    <n v="15"/>
    <n v="6"/>
    <s v="Weekday"/>
    <m/>
  </r>
  <r>
    <s v="WEB-8688"/>
    <d v="2024-02-12T00:00:00"/>
    <s v="Simran Bose"/>
    <s v="Delhi"/>
    <s v="Electronics"/>
    <s v="Bluetooth Speaker"/>
    <n v="2"/>
    <n v="3493.63"/>
    <s v="Debit Card"/>
    <s v="Delivered"/>
    <n v="4"/>
    <n v="6987.26"/>
    <m/>
    <m/>
    <m/>
    <m/>
    <m/>
    <m/>
    <s v="Completed"/>
    <s v="Yes"/>
    <s v="No"/>
    <m/>
    <n v="573"/>
    <n v="450"/>
    <n v="2759712.3299794244"/>
    <n v="330643.50635802455"/>
    <n v="3.8641711229946525"/>
    <s v="Bluetooth Speaker"/>
    <s v="Electronics"/>
    <s v="Electronics"/>
    <s v="Electronics"/>
    <s v="Electronics"/>
    <n v="48"/>
    <s v="Electronics"/>
    <m/>
    <n v="2024"/>
    <x v="0"/>
    <n v="12"/>
    <n v="2"/>
    <s v="Weekday"/>
    <m/>
  </r>
  <r>
    <s v="WEB-7466"/>
    <d v="2023-01-20T00:00:00"/>
    <s v="Arjun Verma"/>
    <s v="Hyderabad"/>
    <s v="Fashion"/>
    <s v="Denim Jeans"/>
    <n v="1"/>
    <n v="486.36"/>
    <s v="Net Banking"/>
    <s v="Delivered"/>
    <n v="5"/>
    <n v="486.36"/>
    <m/>
    <m/>
    <m/>
    <m/>
    <m/>
    <m/>
    <s v="Completed"/>
    <s v="No"/>
    <s v="No"/>
    <m/>
    <n v="559"/>
    <n v="408"/>
    <n v="1892867.2841657216"/>
    <n v="199432.98236095349"/>
    <n v="3.8949824970828471"/>
    <s v="Denim Jeans"/>
    <s v="Fashion"/>
    <s v="Fashion"/>
    <s v="Fashion"/>
    <s v="Fashion"/>
    <n v="6"/>
    <s v="Fashion"/>
    <m/>
    <n v="2023"/>
    <x v="5"/>
    <n v="20"/>
    <n v="6"/>
    <s v="Weekday"/>
    <m/>
  </r>
  <r>
    <s v="WEB-6786"/>
    <d v="2023-10-10T00:00:00"/>
    <s v="Aarav Sharma"/>
    <s v="Not Provided"/>
    <s v="Home &amp; Kitchen"/>
    <s v="Led Bulb Pack"/>
    <n v="2"/>
    <n v="1902.33"/>
    <s v="Credit Card"/>
    <s v="Delivered"/>
    <m/>
    <n v="3804.66"/>
    <m/>
    <m/>
    <m/>
    <m/>
    <m/>
    <m/>
    <s v="Completed"/>
    <s v="Yes"/>
    <s v="No"/>
    <m/>
    <n v="50"/>
    <n v="37"/>
    <n v="1463424.4009529033"/>
    <n v="118285.78776560788"/>
    <n v="3.8140589569160999"/>
    <s v="Led Bulb Pack"/>
    <s v="Home &amp; Kitchen"/>
    <s v="Home &amp; Kitchen"/>
    <s v="Home &amp; Kitchen"/>
    <s v="Home &amp; Kitchen"/>
    <n v="76"/>
    <s v="Home &amp; Kitchen"/>
    <m/>
    <n v="2023"/>
    <x v="8"/>
    <n v="10"/>
    <n v="3"/>
    <s v="Weekday"/>
    <m/>
  </r>
  <r>
    <s v="WEB-6457"/>
    <d v="2024-12-16T00:00:00"/>
    <s v="Meera Pillai"/>
    <s v="Kolkata"/>
    <s v="Home &amp; Kitchen"/>
    <s v="Water Bottle"/>
    <n v="1"/>
    <n v="334.11"/>
    <s v="Cash On Delivery"/>
    <s v="Delivered"/>
    <n v="4"/>
    <n v="334.11"/>
    <m/>
    <m/>
    <m/>
    <m/>
    <m/>
    <m/>
    <s v="Completed"/>
    <s v="No"/>
    <s v="No"/>
    <m/>
    <n v="590"/>
    <n v="451"/>
    <n v="1463424.4009529033"/>
    <n v="118285.78776560788"/>
    <n v="3.8140589569160999"/>
    <s v="Water Bottle"/>
    <s v="Home &amp; Kitchen"/>
    <s v="Home &amp; Kitchen"/>
    <s v="Home &amp; Kitchen"/>
    <s v="Home &amp; Kitchen"/>
    <n v="2"/>
    <s v="Home &amp; Kitchen"/>
    <m/>
    <n v="2024"/>
    <x v="10"/>
    <n v="16"/>
    <n v="2"/>
    <s v="Weekday"/>
    <m/>
  </r>
  <r>
    <s v="WEB-8239"/>
    <d v="2023-01-24T00:00:00"/>
    <s v="Rahul Menon"/>
    <s v="Bengaluru"/>
    <s v="Fashion"/>
    <s v="Women'S Kurti"/>
    <n v="2"/>
    <n v="1178.8800000000001"/>
    <s v="Credit Card"/>
    <s v="Delivered"/>
    <n v="1"/>
    <n v="2357.7600000000002"/>
    <m/>
    <m/>
    <m/>
    <m/>
    <m/>
    <m/>
    <s v="Completed"/>
    <s v="Yes"/>
    <s v="No"/>
    <m/>
    <n v="567"/>
    <n v="440"/>
    <n v="1892867.2841657216"/>
    <n v="199432.98236095349"/>
    <n v="3.8949824970828471"/>
    <s v="Women'S Kurti"/>
    <s v="Fashion"/>
    <s v="Fashion"/>
    <s v="Fashion"/>
    <s v="Fashion"/>
    <n v="15"/>
    <s v="Fashion"/>
    <m/>
    <n v="2023"/>
    <x v="5"/>
    <n v="24"/>
    <n v="3"/>
    <s v="Weekday"/>
    <m/>
  </r>
  <r>
    <s v="WEB-8626"/>
    <d v="2024-11-22T00:00:00"/>
    <s v="Saanvi Iyer"/>
    <s v="Mumbai"/>
    <s v="Books"/>
    <s v="Cookbook"/>
    <n v="1"/>
    <n v="243.93"/>
    <s v="Net Banking"/>
    <s v="Delivered"/>
    <n v="3"/>
    <n v="243.93"/>
    <m/>
    <m/>
    <m/>
    <m/>
    <m/>
    <m/>
    <s v="Completed"/>
    <s v="No"/>
    <s v="No"/>
    <m/>
    <n v="619"/>
    <n v="468"/>
    <n v="594714.6477588166"/>
    <n v="60882.938065984097"/>
    <n v="3.804733727810651"/>
    <s v="Cookbook"/>
    <s v="Books"/>
    <s v="Books"/>
    <s v="Books"/>
    <s v="Books"/>
    <n v="4"/>
    <s v="Books"/>
    <m/>
    <n v="2024"/>
    <x v="3"/>
    <n v="22"/>
    <n v="6"/>
    <s v="Weekday"/>
    <m/>
  </r>
  <r>
    <s v="WEB-9599"/>
    <d v="2023-01-08T00:00:00"/>
    <s v="Pooja Singh"/>
    <s v="Bengaluru"/>
    <s v="Books"/>
    <s v="Self-Help Book"/>
    <n v="1"/>
    <n v="578.72"/>
    <s v="Net Banking"/>
    <s v="Delivered"/>
    <n v="5"/>
    <n v="578.72"/>
    <m/>
    <m/>
    <m/>
    <m/>
    <m/>
    <m/>
    <s v="Completed"/>
    <s v="No"/>
    <s v="No"/>
    <m/>
    <n v="567"/>
    <n v="440"/>
    <n v="594714.6477588166"/>
    <n v="60882.938065984097"/>
    <n v="3.804733727810651"/>
    <s v="Self-Help Book"/>
    <s v="Books"/>
    <s v="Books"/>
    <s v="Books"/>
    <s v="Books"/>
    <n v="19"/>
    <s v="Books"/>
    <m/>
    <n v="2023"/>
    <x v="5"/>
    <n v="8"/>
    <n v="1"/>
    <s v="Weekday"/>
    <m/>
  </r>
  <r>
    <s v="WEB-8676"/>
    <d v="2023-01-13T00:00:00"/>
    <s v="Arjun Menon"/>
    <s v="Hyderabad"/>
    <s v="Books"/>
    <s v="Fiction Novel"/>
    <n v="2"/>
    <n v="230.26"/>
    <s v="Upi"/>
    <s v="Delivered"/>
    <n v="4"/>
    <n v="460.52"/>
    <m/>
    <m/>
    <m/>
    <m/>
    <m/>
    <m/>
    <s v="Completed"/>
    <s v="No"/>
    <s v="No"/>
    <m/>
    <n v="559"/>
    <n v="408"/>
    <n v="594714.6477588166"/>
    <n v="60882.938065984097"/>
    <n v="3.804733727810651"/>
    <s v="Fiction Novel"/>
    <s v="Books"/>
    <s v="Books"/>
    <s v="Books"/>
    <s v="Books"/>
    <n v="11"/>
    <s v="Books"/>
    <m/>
    <n v="2023"/>
    <x v="5"/>
    <n v="13"/>
    <n v="6"/>
    <s v="Weekday"/>
    <m/>
  </r>
  <r>
    <s v="WEB-8284"/>
    <d v="2023-08-07T00:00:00"/>
    <s v="Arjun Chatterjee"/>
    <s v="Chennai"/>
    <s v="Electronics"/>
    <s v="Power Bank 10000Mah"/>
    <n v="1"/>
    <n v="2795.61"/>
    <s v="Upi"/>
    <s v="Pending"/>
    <n v="5"/>
    <n v="2795.61"/>
    <m/>
    <m/>
    <m/>
    <m/>
    <m/>
    <m/>
    <s v="Pending"/>
    <s v="No"/>
    <s v="Yes"/>
    <m/>
    <n v="558"/>
    <n v="430"/>
    <n v="2759712.3299794244"/>
    <n v="330643.50635802455"/>
    <n v="3.8641711229946525"/>
    <s v="Power Bank 10000Mah"/>
    <s v="Electronics"/>
    <s v="Electronics"/>
    <s v="Electronics"/>
    <s v="Electronics"/>
    <n v="3"/>
    <s v="Electronics"/>
    <m/>
    <n v="2023"/>
    <x v="9"/>
    <n v="7"/>
    <n v="2"/>
    <s v="Weekend"/>
    <m/>
  </r>
  <r>
    <s v="WEB-6853"/>
    <d v="2024-11-27T00:00:00"/>
    <s v="Diya Kumar"/>
    <s v="Delhi"/>
    <s v="Electronics"/>
    <s v="Usb Cable"/>
    <n v="3"/>
    <n v="2966.08"/>
    <s v="Cash On Delivery"/>
    <s v="Delivered"/>
    <n v="5"/>
    <n v="8898.24"/>
    <m/>
    <m/>
    <m/>
    <m/>
    <m/>
    <m/>
    <s v="Completed"/>
    <s v="Yes"/>
    <s v="No"/>
    <m/>
    <n v="573"/>
    <n v="450"/>
    <n v="2759712.3299794244"/>
    <n v="330643.50635802455"/>
    <n v="3.8641711229946525"/>
    <s v="Usb Cable"/>
    <s v="Electronics"/>
    <s v="Electronics"/>
    <s v="Electronics"/>
    <s v="Electronics"/>
    <n v="13"/>
    <s v="Electronics"/>
    <m/>
    <n v="2024"/>
    <x v="3"/>
    <n v="27"/>
    <n v="4"/>
    <s v="Weekday"/>
    <m/>
  </r>
  <r>
    <s v="WEB-7437"/>
    <d v="2024-11-10T00:00:00"/>
    <s v="Kavya Kumar"/>
    <s v="Ahmedabad"/>
    <s v="Electronics"/>
    <s v="Wireless Earbuds"/>
    <n v="1"/>
    <n v="2311.4499999999998"/>
    <s v="Credit Card"/>
    <s v="Cancelled"/>
    <n v="5"/>
    <n v="2311.4499999999998"/>
    <m/>
    <m/>
    <m/>
    <m/>
    <m/>
    <m/>
    <s v="Lost Sale"/>
    <s v="No"/>
    <s v="Yes"/>
    <m/>
    <n v="589"/>
    <n v="426"/>
    <n v="2759712.3299794244"/>
    <n v="330643.50635802455"/>
    <n v="3.8641711229946525"/>
    <s v="Wireless Earbuds"/>
    <s v="Electronics"/>
    <s v="Electronics"/>
    <s v="Electronics"/>
    <s v="Electronics"/>
    <n v="12"/>
    <s v="Electronics"/>
    <m/>
    <n v="2024"/>
    <x v="3"/>
    <n v="10"/>
    <n v="1"/>
    <s v="Weekday"/>
    <m/>
  </r>
  <r>
    <s v="WEB-7358"/>
    <d v="2024-12-14T00:00:00"/>
    <s v="Diya Patel"/>
    <s v="Mumbai"/>
    <s v="Electronics"/>
    <s v="Smart Watch"/>
    <n v="1"/>
    <n v="2741.86"/>
    <s v="Upi"/>
    <s v="Pending"/>
    <n v="5"/>
    <n v="2741.86"/>
    <m/>
    <m/>
    <m/>
    <m/>
    <m/>
    <m/>
    <s v="Pending"/>
    <s v="No"/>
    <s v="Yes"/>
    <m/>
    <n v="619"/>
    <n v="468"/>
    <n v="2759712.3299794244"/>
    <n v="330643.50635802455"/>
    <n v="3.8641711229946525"/>
    <s v="Smart Watch"/>
    <s v="Electronics"/>
    <s v="Electronics"/>
    <s v="Electronics"/>
    <s v="Electronics"/>
    <n v="17"/>
    <s v="Electronics"/>
    <m/>
    <n v="2024"/>
    <x v="10"/>
    <n v="14"/>
    <n v="7"/>
    <s v="Weekday"/>
    <m/>
  </r>
  <r>
    <s v="WEB-8640"/>
    <d v="2024-01-27T00:00:00"/>
    <s v="Tanya Pillai"/>
    <s v="Bengaluru"/>
    <s v="Fashion"/>
    <s v="Running Shoes"/>
    <n v="1"/>
    <n v="2113.9899999999998"/>
    <s v="Debit Card"/>
    <s v="Pending"/>
    <n v="3"/>
    <n v="2113.9899999999998"/>
    <m/>
    <m/>
    <m/>
    <m/>
    <m/>
    <m/>
    <s v="Pending"/>
    <s v="No"/>
    <s v="Yes"/>
    <m/>
    <n v="567"/>
    <n v="440"/>
    <n v="1892867.2841657216"/>
    <n v="199432.98236095349"/>
    <n v="3.8949824970828471"/>
    <s v="Running Shoes"/>
    <s v="Fashion"/>
    <s v="Fashion"/>
    <s v="Fashion"/>
    <s v="Fashion"/>
    <n v="45"/>
    <s v="Fashion"/>
    <m/>
    <n v="2024"/>
    <x v="5"/>
    <n v="27"/>
    <n v="7"/>
    <s v="Weekday"/>
    <m/>
  </r>
  <r>
    <s v="WEB-6587"/>
    <d v="2023-10-02T00:00:00"/>
    <s v="Karan Reddy"/>
    <s v="Ahmedabad"/>
    <s v="Home &amp; Kitchen"/>
    <s v="Storage Box"/>
    <n v="1"/>
    <n v="1886.99"/>
    <s v="Upi"/>
    <s v="Delivered"/>
    <n v="4"/>
    <n v="1886.99"/>
    <m/>
    <m/>
    <m/>
    <m/>
    <m/>
    <m/>
    <s v="Completed"/>
    <s v="Yes"/>
    <s v="No"/>
    <m/>
    <n v="589"/>
    <n v="426"/>
    <n v="1463424.4009529033"/>
    <n v="118285.78776560788"/>
    <n v="3.8140589569160999"/>
    <s v="Storage Box"/>
    <s v="Home &amp; Kitchen"/>
    <s v="Home &amp; Kitchen"/>
    <s v="Home &amp; Kitchen"/>
    <s v="Home &amp; Kitchen"/>
    <n v="8"/>
    <s v="Home &amp; Kitchen"/>
    <m/>
    <n v="2023"/>
    <x v="8"/>
    <n v="2"/>
    <n v="2"/>
    <s v="Weekday"/>
    <m/>
  </r>
  <r>
    <s v="WEB-5734"/>
    <d v="2023-06-11T00:00:00"/>
    <s v="Karan Nair"/>
    <s v="Pune"/>
    <s v="Books"/>
    <s v="Cookbook"/>
    <n v="1"/>
    <n v="460.65"/>
    <s v="Cash On Delivery"/>
    <s v="Delivered"/>
    <n v="2"/>
    <n v="460.65"/>
    <m/>
    <m/>
    <m/>
    <m/>
    <m/>
    <m/>
    <s v="Completed"/>
    <s v="No"/>
    <s v="No"/>
    <m/>
    <n v="595"/>
    <n v="444"/>
    <n v="594714.6477588166"/>
    <n v="60882.938065984097"/>
    <n v="3.804733727810651"/>
    <s v="Cookbook"/>
    <s v="Books"/>
    <s v="Books"/>
    <s v="Books"/>
    <s v="Books"/>
    <n v="4"/>
    <s v="Books"/>
    <m/>
    <n v="2023"/>
    <x v="11"/>
    <n v="11"/>
    <n v="1"/>
    <s v="Weekday"/>
    <m/>
  </r>
  <r>
    <s v="WEB-7999"/>
    <d v="2023-07-03T00:00:00"/>
    <s v="Ananya Pillai"/>
    <s v="Kolkata"/>
    <s v="Fashion"/>
    <s v="Women'S Kurti"/>
    <n v="1"/>
    <n v="1227.25"/>
    <s v="Debit Card"/>
    <s v="Delivered"/>
    <n v="4"/>
    <n v="1227.25"/>
    <m/>
    <m/>
    <m/>
    <m/>
    <m/>
    <m/>
    <s v="Completed"/>
    <s v="Yes"/>
    <s v="No"/>
    <m/>
    <n v="590"/>
    <n v="451"/>
    <n v="1892867.2841657216"/>
    <n v="199432.98236095349"/>
    <n v="3.8949824970828471"/>
    <s v="Women'S Kurti"/>
    <s v="Fashion"/>
    <s v="Fashion"/>
    <s v="Fashion"/>
    <s v="Fashion"/>
    <n v="15"/>
    <s v="Fashion"/>
    <m/>
    <n v="2023"/>
    <x v="2"/>
    <n v="3"/>
    <n v="2"/>
    <s v="Weekday"/>
    <m/>
  </r>
  <r>
    <s v="WEB-6685"/>
    <d v="2025-01-20T00:00:00"/>
    <s v="Rohan Khan"/>
    <s v="Delhi"/>
    <s v="Books"/>
    <s v="Cookbook"/>
    <n v="2"/>
    <n v="187.2"/>
    <s v="Net Banking"/>
    <s v="Pending"/>
    <n v="3"/>
    <n v="374.4"/>
    <m/>
    <m/>
    <m/>
    <m/>
    <m/>
    <m/>
    <s v="Pending"/>
    <s v="No"/>
    <s v="Yes"/>
    <m/>
    <n v="573"/>
    <n v="450"/>
    <n v="594714.6477588166"/>
    <n v="60882.938065984097"/>
    <n v="3.804733727810651"/>
    <s v="Cookbook"/>
    <s v="Books"/>
    <s v="Books"/>
    <s v="Books"/>
    <s v="Books"/>
    <n v="4"/>
    <s v="Books"/>
    <m/>
    <n v="2025"/>
    <x v="5"/>
    <n v="20"/>
    <n v="2"/>
    <s v="Weekday"/>
    <m/>
  </r>
  <r>
    <s v="WEB-6724"/>
    <d v="2023-01-01T00:00:00"/>
    <s v="Tanya Kumar"/>
    <s v="Bengaluru"/>
    <s v="Beauty"/>
    <s v="Hair Oil"/>
    <n v="2"/>
    <n v="241.36"/>
    <s v="Cash On Delivery"/>
    <s v="Cancelled"/>
    <n v="3"/>
    <n v="482.72"/>
    <m/>
    <m/>
    <m/>
    <m/>
    <m/>
    <m/>
    <s v="Lost Sale"/>
    <s v="No"/>
    <s v="Yes"/>
    <m/>
    <n v="567"/>
    <n v="440"/>
    <n v="1098537.4901531704"/>
    <n v="96724.388030634553"/>
    <n v="3.9001122334455669"/>
    <s v="Hair Oil"/>
    <s v="Beauty"/>
    <s v="Beauty"/>
    <s v="Beauty"/>
    <s v="Beauty"/>
    <n v="70"/>
    <s v="Beauty"/>
    <m/>
    <n v="2023"/>
    <x v="5"/>
    <n v="1"/>
    <n v="1"/>
    <s v="Weekend"/>
    <m/>
  </r>
  <r>
    <s v="WEB-6601"/>
    <d v="2023-10-22T00:00:00"/>
    <s v="Aditya Menon"/>
    <s v="Mumbai"/>
    <s v="Fashion"/>
    <s v="Running Shoes"/>
    <n v="1"/>
    <n v="580.39"/>
    <s v="Upi"/>
    <s v="Delivered"/>
    <n v="3"/>
    <n v="580.39"/>
    <m/>
    <m/>
    <m/>
    <m/>
    <m/>
    <m/>
    <s v="Completed"/>
    <s v="No"/>
    <s v="No"/>
    <m/>
    <n v="619"/>
    <n v="468"/>
    <n v="1892867.2841657216"/>
    <n v="199432.98236095349"/>
    <n v="3.8949824970828471"/>
    <s v="Running Shoes"/>
    <s v="Fashion"/>
    <s v="Fashion"/>
    <s v="Fashion"/>
    <s v="Fashion"/>
    <n v="45"/>
    <s v="Fashion"/>
    <m/>
    <n v="2023"/>
    <x v="8"/>
    <n v="22"/>
    <n v="1"/>
    <s v="Weekday"/>
    <m/>
  </r>
  <r>
    <s v="WEB-7590"/>
    <d v="2025-06-28T00:00:00"/>
    <s v="Vikram Bose"/>
    <s v="Hyderabad"/>
    <s v="Home &amp; Kitchen"/>
    <s v="Water Bottle"/>
    <n v="1"/>
    <n v="1796.2"/>
    <s v="Upi"/>
    <s v="Delivered"/>
    <n v="3"/>
    <n v="1796.2"/>
    <m/>
    <m/>
    <m/>
    <m/>
    <m/>
    <m/>
    <s v="Completed"/>
    <s v="Yes"/>
    <s v="No"/>
    <m/>
    <n v="559"/>
    <n v="408"/>
    <n v="1463424.4009529033"/>
    <n v="118285.78776560788"/>
    <n v="3.8140589569160999"/>
    <s v="Water Bottle"/>
    <s v="Home &amp; Kitchen"/>
    <s v="Home &amp; Kitchen"/>
    <s v="Home &amp; Kitchen"/>
    <s v="Home &amp; Kitchen"/>
    <n v="2"/>
    <s v="Home &amp; Kitchen"/>
    <m/>
    <n v="2025"/>
    <x v="11"/>
    <n v="28"/>
    <n v="7"/>
    <s v="Weekday"/>
    <m/>
  </r>
  <r>
    <s v="WEB-7929"/>
    <d v="2023-10-13T00:00:00"/>
    <s v="Kavya Iyer"/>
    <s v="Pune"/>
    <s v="Beauty"/>
    <s v="Face Cream"/>
    <n v="3"/>
    <n v="908.45"/>
    <s v="Upi"/>
    <s v="Delivered"/>
    <n v="4"/>
    <n v="2725.3500000000004"/>
    <m/>
    <m/>
    <m/>
    <m/>
    <m/>
    <m/>
    <s v="Completed"/>
    <s v="Yes"/>
    <s v="No"/>
    <m/>
    <n v="595"/>
    <n v="444"/>
    <n v="1098537.4901531704"/>
    <n v="96724.388030634553"/>
    <n v="3.9001122334455669"/>
    <s v="Face Cream"/>
    <s v="Beauty"/>
    <s v="Beauty"/>
    <s v="Beauty"/>
    <s v="Beauty"/>
    <n v="80"/>
    <s v="Beauty"/>
    <m/>
    <n v="2023"/>
    <x v="8"/>
    <n v="13"/>
    <n v="6"/>
    <s v="Weekday"/>
    <m/>
  </r>
  <r>
    <s v="WEB-5235"/>
    <d v="2023-11-29T00:00:00"/>
    <s v="Vivaan Patel"/>
    <s v="Delhi"/>
    <s v="Books"/>
    <s v="Self-Help Book"/>
    <n v="1"/>
    <n v="586.70000000000005"/>
    <s v="Net Banking"/>
    <s v="Cancelled"/>
    <n v="4"/>
    <n v="586.70000000000005"/>
    <m/>
    <m/>
    <m/>
    <m/>
    <m/>
    <m/>
    <s v="Lost Sale"/>
    <s v="No"/>
    <s v="Yes"/>
    <m/>
    <n v="573"/>
    <n v="450"/>
    <n v="594714.6477588166"/>
    <n v="60882.938065984097"/>
    <n v="3.804733727810651"/>
    <s v="Self-Help Book"/>
    <s v="Books"/>
    <s v="Books"/>
    <s v="Books"/>
    <s v="Books"/>
    <n v="19"/>
    <s v="Books"/>
    <m/>
    <n v="2023"/>
    <x v="3"/>
    <n v="29"/>
    <n v="4"/>
    <s v="Weekday"/>
    <m/>
  </r>
  <r>
    <s v="WEB-7537"/>
    <d v="2024-08-24T00:00:00"/>
    <s v="Simran Iyer"/>
    <s v="Ahmedabad"/>
    <s v="Fashion"/>
    <s v="Denim Jeans"/>
    <n v="1"/>
    <n v="1157.47"/>
    <s v="Cash On Delivery"/>
    <s v="Cancelled"/>
    <n v="4"/>
    <n v="1157.47"/>
    <m/>
    <m/>
    <m/>
    <m/>
    <m/>
    <m/>
    <s v="Lost Sale"/>
    <s v="No"/>
    <s v="Yes"/>
    <m/>
    <n v="589"/>
    <n v="426"/>
    <n v="1892867.2841657216"/>
    <n v="199432.98236095349"/>
    <n v="3.8949824970828471"/>
    <s v="Denim Jeans"/>
    <s v="Fashion"/>
    <s v="Fashion"/>
    <s v="Fashion"/>
    <s v="Fashion"/>
    <n v="6"/>
    <s v="Fashion"/>
    <m/>
    <n v="2024"/>
    <x v="9"/>
    <n v="24"/>
    <n v="7"/>
    <s v="Weekday"/>
    <m/>
  </r>
  <r>
    <s v="WEB-6534"/>
    <d v="2025-06-17T00:00:00"/>
    <s v="Meera Pillai"/>
    <s v="Bengaluru"/>
    <s v="Books"/>
    <s v="Self-Help Book"/>
    <n v="1"/>
    <n v="694.66"/>
    <s v="Debit Card"/>
    <s v="Delivered"/>
    <n v="3"/>
    <n v="694.66"/>
    <m/>
    <m/>
    <m/>
    <m/>
    <m/>
    <m/>
    <s v="Completed"/>
    <s v="No"/>
    <s v="No"/>
    <m/>
    <n v="567"/>
    <n v="440"/>
    <n v="594714.6477588166"/>
    <n v="60882.938065984097"/>
    <n v="3.804733727810651"/>
    <s v="Self-Help Book"/>
    <s v="Books"/>
    <s v="Books"/>
    <s v="Books"/>
    <s v="Books"/>
    <n v="19"/>
    <s v="Books"/>
    <m/>
    <n v="2025"/>
    <x v="11"/>
    <n v="17"/>
    <n v="3"/>
    <s v="Weekday"/>
    <m/>
  </r>
  <r>
    <s v="WEB-8627"/>
    <d v="2023-01-15T00:00:00"/>
    <s v="Neha Das"/>
    <s v="Ahmedabad"/>
    <s v="Books"/>
    <s v="Notebook Set"/>
    <n v="1"/>
    <n v="308.68"/>
    <s v="Net Banking"/>
    <s v="Delivered"/>
    <n v="4"/>
    <n v="308.68"/>
    <m/>
    <m/>
    <m/>
    <m/>
    <m/>
    <m/>
    <s v="Completed"/>
    <s v="No"/>
    <s v="No"/>
    <m/>
    <n v="589"/>
    <n v="426"/>
    <n v="594714.6477588166"/>
    <n v="60882.938065984097"/>
    <n v="3.804733727810651"/>
    <s v="Notebook Set"/>
    <s v="Books"/>
    <s v="Books"/>
    <s v="Books"/>
    <s v="Books"/>
    <n v="20"/>
    <s v="Books"/>
    <m/>
    <n v="2023"/>
    <x v="5"/>
    <n v="15"/>
    <n v="1"/>
    <s v="Weekday"/>
    <m/>
  </r>
  <r>
    <s v="WEB-6420"/>
    <d v="2025-06-21T00:00:00"/>
    <s v="Aarav Sharma"/>
    <s v="Bengaluru"/>
    <s v="Home &amp; Kitchen"/>
    <s v="Storage Box"/>
    <n v="1"/>
    <n v="1969.82"/>
    <s v="Credit Card"/>
    <s v="Delivered"/>
    <n v="5"/>
    <n v="1969.82"/>
    <m/>
    <m/>
    <m/>
    <m/>
    <m/>
    <m/>
    <s v="Completed"/>
    <s v="Yes"/>
    <s v="No"/>
    <m/>
    <n v="567"/>
    <n v="440"/>
    <n v="1463424.4009529033"/>
    <n v="118285.78776560788"/>
    <n v="3.8140589569160999"/>
    <s v="Storage Box"/>
    <s v="Home &amp; Kitchen"/>
    <s v="Home &amp; Kitchen"/>
    <s v="Home &amp; Kitchen"/>
    <s v="Home &amp; Kitchen"/>
    <n v="8"/>
    <s v="Home &amp; Kitchen"/>
    <m/>
    <n v="2025"/>
    <x v="11"/>
    <n v="21"/>
    <n v="7"/>
    <s v="Weekday"/>
    <m/>
  </r>
  <r>
    <s v="WEB-9620"/>
    <d v="2024-11-03T00:00:00"/>
    <s v="Rohan Gupta"/>
    <s v="Pune"/>
    <s v="Beauty"/>
    <s v="Lipstick"/>
    <n v="1"/>
    <n v="731.54"/>
    <s v="Upi"/>
    <s v="Returned"/>
    <n v="4"/>
    <n v="731.54"/>
    <m/>
    <m/>
    <m/>
    <m/>
    <m/>
    <m/>
    <s v="Completed"/>
    <s v="No"/>
    <s v="No"/>
    <m/>
    <n v="595"/>
    <n v="444"/>
    <n v="1098537.4901531704"/>
    <n v="96724.388030634553"/>
    <n v="3.9001122334455669"/>
    <s v="Lipstick"/>
    <s v="Beauty"/>
    <s v="Beauty"/>
    <s v="Beauty"/>
    <s v="Beauty"/>
    <n v="10"/>
    <s v="Beauty"/>
    <m/>
    <n v="2024"/>
    <x v="3"/>
    <n v="3"/>
    <n v="1"/>
    <s v="Weekday"/>
    <m/>
  </r>
  <r>
    <s v="WEB-5283"/>
    <d v="2023-05-23T00:00:00"/>
    <s v="Saanvi Sharma"/>
    <s v="Delhi"/>
    <s v="Beauty"/>
    <s v="Hair Oil"/>
    <n v="1"/>
    <n v="216.34"/>
    <s v="Debit Card"/>
    <s v="Pending"/>
    <n v="3"/>
    <n v="216.34"/>
    <m/>
    <m/>
    <m/>
    <m/>
    <m/>
    <m/>
    <s v="Pending"/>
    <s v="No"/>
    <s v="Yes"/>
    <m/>
    <n v="573"/>
    <n v="450"/>
    <n v="1098537.4901531704"/>
    <n v="96724.388030634553"/>
    <n v="3.9001122334455669"/>
    <s v="Hair Oil"/>
    <s v="Beauty"/>
    <s v="Beauty"/>
    <s v="Beauty"/>
    <s v="Beauty"/>
    <n v="70"/>
    <s v="Beauty"/>
    <m/>
    <n v="2023"/>
    <x v="6"/>
    <n v="23"/>
    <n v="3"/>
    <s v="Weekday"/>
    <m/>
  </r>
  <r>
    <s v="WEB-9319"/>
    <d v="2023-08-04T00:00:00"/>
    <s v="Arjun Sharma"/>
    <s v="Ahmedabad"/>
    <s v="Fashion"/>
    <s v="Sunglasses"/>
    <n v="2"/>
    <n v="424.69"/>
    <s v="Net Banking"/>
    <s v="Delivered"/>
    <n v="5"/>
    <n v="849.38"/>
    <m/>
    <m/>
    <m/>
    <m/>
    <m/>
    <m/>
    <s v="Completed"/>
    <s v="No"/>
    <s v="No"/>
    <m/>
    <n v="589"/>
    <n v="426"/>
    <n v="1892867.2841657216"/>
    <n v="199432.98236095349"/>
    <n v="3.8949824970828471"/>
    <s v="Sunglasses"/>
    <s v="Fashion"/>
    <s v="Fashion"/>
    <s v="Fashion"/>
    <s v="Fashion"/>
    <n v="53"/>
    <s v="Fashion"/>
    <m/>
    <n v="2023"/>
    <x v="9"/>
    <n v="4"/>
    <n v="6"/>
    <s v="Weekday"/>
    <m/>
  </r>
  <r>
    <s v="WEB-8488"/>
    <d v="2024-07-08T00:00:00"/>
    <s v="Simran Bose"/>
    <s v="Hyderabad"/>
    <s v="Fashion"/>
    <s v="Running Shoes"/>
    <n v="1"/>
    <n v="1419.824472190694"/>
    <s v="Credit Card"/>
    <s v="Delivered"/>
    <n v="3"/>
    <n v="1419.824472190694"/>
    <m/>
    <m/>
    <m/>
    <m/>
    <m/>
    <m/>
    <s v="Completed"/>
    <s v="Yes"/>
    <s v="No"/>
    <m/>
    <n v="559"/>
    <n v="408"/>
    <n v="1892867.2841657216"/>
    <n v="199432.98236095349"/>
    <n v="3.8949824970828471"/>
    <s v="Running Shoes"/>
    <s v="Fashion"/>
    <s v="Fashion"/>
    <s v="Fashion"/>
    <s v="Fashion"/>
    <n v="45"/>
    <s v="Fashion"/>
    <m/>
    <n v="2024"/>
    <x v="2"/>
    <n v="8"/>
    <n v="2"/>
    <s v="Weekday"/>
    <m/>
  </r>
  <r>
    <s v="WEB-5771"/>
    <d v="2024-02-28T00:00:00"/>
    <s v="Meera Gupta"/>
    <s v="Delhi"/>
    <s v="Books"/>
    <s v="Notebook Set"/>
    <n v="2"/>
    <n v="229.67"/>
    <s v="Debit Card"/>
    <s v="Delivered"/>
    <n v="2"/>
    <n v="459.34"/>
    <m/>
    <m/>
    <m/>
    <m/>
    <m/>
    <m/>
    <s v="Completed"/>
    <s v="No"/>
    <s v="No"/>
    <m/>
    <n v="573"/>
    <n v="450"/>
    <n v="594714.6477588166"/>
    <n v="60882.938065984097"/>
    <n v="3.804733727810651"/>
    <s v="Notebook Set"/>
    <s v="Books"/>
    <s v="Books"/>
    <s v="Books"/>
    <s v="Books"/>
    <n v="20"/>
    <s v="Books"/>
    <m/>
    <n v="2024"/>
    <x v="0"/>
    <n v="28"/>
    <n v="4"/>
    <s v="Weekday"/>
    <m/>
  </r>
  <r>
    <s v="WEB-6754"/>
    <d v="2024-02-13T00:00:00"/>
    <s v="Rahul Menon"/>
    <s v="Hyderabad"/>
    <s v="Beauty"/>
    <s v="Face Cream"/>
    <n v="1"/>
    <n v="1334.61"/>
    <s v="Debit Card"/>
    <s v="Delivered"/>
    <n v="4"/>
    <n v="1334.61"/>
    <m/>
    <m/>
    <m/>
    <m/>
    <m/>
    <m/>
    <s v="Completed"/>
    <s v="Yes"/>
    <s v="No"/>
    <m/>
    <n v="559"/>
    <n v="408"/>
    <n v="1098537.4901531704"/>
    <n v="96724.388030634553"/>
    <n v="3.9001122334455669"/>
    <s v="Face Cream"/>
    <s v="Beauty"/>
    <s v="Beauty"/>
    <s v="Beauty"/>
    <s v="Beauty"/>
    <n v="80"/>
    <s v="Beauty"/>
    <m/>
    <n v="2024"/>
    <x v="0"/>
    <n v="13"/>
    <n v="3"/>
    <s v="Weekday"/>
    <m/>
  </r>
  <r>
    <s v="WEB-6915"/>
    <d v="2023-07-15T00:00:00"/>
    <s v="Diya Mehta"/>
    <s v="Ahmedabad"/>
    <s v="Beauty"/>
    <s v="Shampoo 200Ml"/>
    <n v="1"/>
    <n v="457.69"/>
    <s v="Net Banking"/>
    <s v="Delivered"/>
    <n v="4"/>
    <n v="457.69"/>
    <m/>
    <m/>
    <m/>
    <m/>
    <m/>
    <m/>
    <s v="Completed"/>
    <s v="No"/>
    <s v="No"/>
    <m/>
    <n v="589"/>
    <n v="426"/>
    <n v="1098537.4901531704"/>
    <n v="96724.388030634553"/>
    <n v="3.9001122334455669"/>
    <s v="Shampoo 200Ml"/>
    <s v="Beauty"/>
    <s v="Beauty"/>
    <s v="Beauty"/>
    <s v="Beauty"/>
    <n v="64"/>
    <s v="Beauty"/>
    <m/>
    <n v="2023"/>
    <x v="2"/>
    <n v="15"/>
    <n v="7"/>
    <s v="Weekday"/>
    <m/>
  </r>
  <r>
    <s v="WEB-7675"/>
    <d v="2025-03-31T00:00:00"/>
    <s v="Saanvi Patel"/>
    <s v="Mumbai"/>
    <s v="Home &amp; Kitchen"/>
    <s v="Non-Stick Pan"/>
    <n v="2"/>
    <n v="923.72"/>
    <s v="Debit Card"/>
    <s v="Delivered"/>
    <n v="2"/>
    <n v="1847.44"/>
    <m/>
    <m/>
    <m/>
    <m/>
    <m/>
    <m/>
    <s v="Completed"/>
    <s v="Yes"/>
    <s v="No"/>
    <m/>
    <n v="619"/>
    <n v="468"/>
    <n v="1463424.4009529033"/>
    <n v="118285.78776560788"/>
    <n v="3.8140589569160999"/>
    <s v="Non-Stick Pan"/>
    <s v="Home &amp; Kitchen"/>
    <s v="Home &amp; Kitchen"/>
    <s v="Home &amp; Kitchen"/>
    <s v="Home &amp; Kitchen"/>
    <n v="7"/>
    <s v="Home &amp; Kitchen"/>
    <m/>
    <n v="2025"/>
    <x v="4"/>
    <n v="31"/>
    <n v="2"/>
    <s v="Weekday"/>
    <m/>
  </r>
  <r>
    <s v="WEB-6399"/>
    <d v="2023-08-26T00:00:00"/>
    <s v="Meera Khan"/>
    <s v="Mumbai"/>
    <s v="Fashion"/>
    <s v="Men'S T-Shirt"/>
    <n v="3"/>
    <n v="1305.0899999999999"/>
    <s v="Cash On Delivery"/>
    <s v="Delivered"/>
    <n v="5"/>
    <n v="3915.2699999999995"/>
    <m/>
    <m/>
    <m/>
    <m/>
    <m/>
    <m/>
    <s v="Completed"/>
    <s v="Yes"/>
    <s v="No"/>
    <m/>
    <n v="619"/>
    <n v="468"/>
    <n v="1892867.2841657216"/>
    <n v="199432.98236095349"/>
    <n v="3.8949824970828471"/>
    <s v="Men'S T-Shirt"/>
    <s v="Fashion"/>
    <s v="Fashion"/>
    <s v="Fashion"/>
    <s v="Fashion"/>
    <n v="55"/>
    <s v="Fashion"/>
    <m/>
    <n v="2023"/>
    <x v="9"/>
    <n v="26"/>
    <n v="7"/>
    <s v="Weekday"/>
    <m/>
  </r>
  <r>
    <s v="WEB-8455"/>
    <d v="2024-11-17T00:00:00"/>
    <s v="Riya Bose"/>
    <s v="Hyderabad"/>
    <s v="Fashion"/>
    <s v="Sunglasses"/>
    <n v="1"/>
    <n v="2317.59"/>
    <s v="Debit Card"/>
    <s v="Delivered"/>
    <n v="4"/>
    <n v="2317.59"/>
    <m/>
    <m/>
    <m/>
    <m/>
    <m/>
    <m/>
    <s v="Completed"/>
    <s v="Yes"/>
    <s v="No"/>
    <m/>
    <n v="559"/>
    <n v="408"/>
    <n v="1892867.2841657216"/>
    <n v="199432.98236095349"/>
    <n v="3.8949824970828471"/>
    <s v="Sunglasses"/>
    <s v="Fashion"/>
    <s v="Fashion"/>
    <s v="Fashion"/>
    <s v="Fashion"/>
    <n v="53"/>
    <s v="Fashion"/>
    <m/>
    <n v="2024"/>
    <x v="3"/>
    <n v="17"/>
    <n v="1"/>
    <s v="Weekday"/>
    <m/>
  </r>
  <r>
    <s v="WEB-6326"/>
    <d v="2023-06-08T00:00:00"/>
    <s v="Neha Kapoor"/>
    <s v="Delhi"/>
    <s v="Fashion"/>
    <s v="Men'S T-Shirt"/>
    <n v="2"/>
    <n v="1474.06"/>
    <s v="Debit Card"/>
    <s v="Delivered"/>
    <n v="4"/>
    <n v="2948.12"/>
    <m/>
    <m/>
    <m/>
    <m/>
    <m/>
    <m/>
    <s v="Completed"/>
    <s v="Yes"/>
    <s v="No"/>
    <m/>
    <n v="573"/>
    <n v="450"/>
    <n v="1892867.2841657216"/>
    <n v="199432.98236095349"/>
    <n v="3.8949824970828471"/>
    <s v="Men'S T-Shirt"/>
    <s v="Fashion"/>
    <s v="Fashion"/>
    <s v="Fashion"/>
    <s v="Fashion"/>
    <n v="55"/>
    <s v="Fashion"/>
    <m/>
    <n v="2023"/>
    <x v="11"/>
    <n v="8"/>
    <n v="5"/>
    <s v="Weekday"/>
    <m/>
  </r>
  <r>
    <s v="WEB-8642"/>
    <d v="2024-03-05T00:00:00"/>
    <s v="Saanvi Mehta"/>
    <s v="Hyderabad"/>
    <s v="Books"/>
    <s v="Cookbook"/>
    <n v="1"/>
    <n v="770.78"/>
    <s v="Debit Card"/>
    <s v="Cancelled"/>
    <n v="5"/>
    <n v="770.78"/>
    <m/>
    <m/>
    <m/>
    <m/>
    <m/>
    <m/>
    <s v="Lost Sale"/>
    <s v="No"/>
    <s v="Yes"/>
    <m/>
    <n v="559"/>
    <n v="408"/>
    <n v="594714.6477588166"/>
    <n v="60882.938065984097"/>
    <n v="3.804733727810651"/>
    <s v="Cookbook"/>
    <s v="Books"/>
    <s v="Books"/>
    <s v="Books"/>
    <s v="Books"/>
    <n v="4"/>
    <s v="Books"/>
    <m/>
    <n v="2024"/>
    <x v="4"/>
    <n v="5"/>
    <n v="3"/>
    <s v="Weekday"/>
    <m/>
  </r>
  <r>
    <s v="WEB-5644"/>
    <d v="2025-03-28T00:00:00"/>
    <s v="Kavya Chatterjee"/>
    <s v="Pune"/>
    <s v="Home &amp; Kitchen"/>
    <s v="Table Lamp"/>
    <n v="1"/>
    <n v="1326.25"/>
    <s v="Upi"/>
    <s v="Delivered"/>
    <n v="4"/>
    <n v="1326.25"/>
    <m/>
    <m/>
    <m/>
    <m/>
    <m/>
    <m/>
    <s v="Completed"/>
    <s v="Yes"/>
    <s v="No"/>
    <m/>
    <n v="595"/>
    <n v="444"/>
    <n v="1463424.4009529033"/>
    <n v="118285.78776560788"/>
    <n v="3.8140589569160999"/>
    <s v="Table Lamp"/>
    <s v="Home &amp; Kitchen"/>
    <s v="Home &amp; Kitchen"/>
    <s v="Home &amp; Kitchen"/>
    <s v="Home &amp; Kitchen"/>
    <n v="32"/>
    <s v="Home &amp; Kitchen"/>
    <m/>
    <n v="2025"/>
    <x v="4"/>
    <n v="28"/>
    <n v="6"/>
    <s v="Weekday"/>
    <m/>
  </r>
  <r>
    <s v="WEB-6095"/>
    <d v="2024-01-28T00:00:00"/>
    <s v="Tanya Menon"/>
    <s v="Pune"/>
    <s v="Electronics"/>
    <s v="Usb Cable"/>
    <n v="1"/>
    <n v="889.67"/>
    <s v="Net Banking"/>
    <s v="Delivered"/>
    <n v="3"/>
    <n v="889.67"/>
    <m/>
    <m/>
    <m/>
    <m/>
    <m/>
    <m/>
    <s v="Completed"/>
    <s v="No"/>
    <s v="No"/>
    <m/>
    <n v="595"/>
    <n v="444"/>
    <n v="2759712.3299794244"/>
    <n v="330643.50635802455"/>
    <n v="3.8641711229946525"/>
    <s v="Usb Cable"/>
    <s v="Electronics"/>
    <s v="Electronics"/>
    <s v="Electronics"/>
    <s v="Electronics"/>
    <n v="13"/>
    <s v="Electronics"/>
    <m/>
    <n v="2024"/>
    <x v="5"/>
    <n v="28"/>
    <n v="1"/>
    <s v="Weekday"/>
    <m/>
  </r>
  <r>
    <s v="WEB-6406"/>
    <d v="2024-08-08T00:00:00"/>
    <s v="Ananya Pillai"/>
    <s v="Hyderabad"/>
    <s v="Beauty"/>
    <s v="Shampoo 200Ml"/>
    <n v="3"/>
    <n v="404.68"/>
    <s v="Cash On Delivery"/>
    <s v="Delivered"/>
    <n v="1"/>
    <n v="1214.04"/>
    <m/>
    <m/>
    <m/>
    <m/>
    <m/>
    <m/>
    <s v="Completed"/>
    <s v="Yes"/>
    <s v="No"/>
    <m/>
    <n v="559"/>
    <n v="408"/>
    <n v="1098537.4901531704"/>
    <n v="96724.388030634553"/>
    <n v="3.9001122334455669"/>
    <s v="Shampoo 200Ml"/>
    <s v="Beauty"/>
    <s v="Beauty"/>
    <s v="Beauty"/>
    <s v="Beauty"/>
    <n v="64"/>
    <s v="Beauty"/>
    <m/>
    <n v="2024"/>
    <x v="9"/>
    <n v="8"/>
    <n v="5"/>
    <s v="Weekday"/>
    <m/>
  </r>
  <r>
    <s v="WEB-8997"/>
    <d v="2024-12-29T00:00:00"/>
    <s v="Vivaan Gupta"/>
    <s v="Chennai"/>
    <s v="Electronics"/>
    <s v="Usb Cable"/>
    <n v="1"/>
    <n v="1556.05"/>
    <s v="Upi"/>
    <s v="Delivered"/>
    <n v="3"/>
    <n v="1556.05"/>
    <m/>
    <m/>
    <m/>
    <m/>
    <m/>
    <m/>
    <s v="Completed"/>
    <s v="Yes"/>
    <s v="No"/>
    <m/>
    <n v="558"/>
    <n v="430"/>
    <n v="2759712.3299794244"/>
    <n v="330643.50635802455"/>
    <n v="3.8641711229946525"/>
    <s v="Usb Cable"/>
    <s v="Electronics"/>
    <s v="Electronics"/>
    <s v="Electronics"/>
    <s v="Electronics"/>
    <n v="13"/>
    <s v="Electronics"/>
    <m/>
    <n v="2024"/>
    <x v="10"/>
    <n v="29"/>
    <n v="1"/>
    <s v="Weekday"/>
    <m/>
  </r>
  <r>
    <s v="WEB-9696"/>
    <d v="2024-06-11T00:00:00"/>
    <s v="Aarav Pillai"/>
    <s v="Chennai"/>
    <s v="Beauty"/>
    <s v="Face Cream"/>
    <n v="2"/>
    <n v="1163.9000000000001"/>
    <s v="Net Banking"/>
    <s v="Delivered"/>
    <n v="5"/>
    <n v="2327.8000000000002"/>
    <m/>
    <m/>
    <m/>
    <m/>
    <m/>
    <m/>
    <s v="Completed"/>
    <s v="Yes"/>
    <s v="No"/>
    <m/>
    <n v="558"/>
    <n v="430"/>
    <n v="1098537.4901531704"/>
    <n v="96724.388030634553"/>
    <n v="3.9001122334455669"/>
    <s v="Face Cream"/>
    <s v="Beauty"/>
    <s v="Beauty"/>
    <s v="Beauty"/>
    <s v="Beauty"/>
    <n v="80"/>
    <s v="Beauty"/>
    <m/>
    <n v="2024"/>
    <x v="11"/>
    <n v="11"/>
    <n v="3"/>
    <s v="Weekday"/>
    <m/>
  </r>
  <r>
    <s v="WEB-7637"/>
    <d v="2023-05-26T00:00:00"/>
    <s v="Vikram Das"/>
    <s v="Kolkata"/>
    <s v="Fashion"/>
    <s v="Running Shoes"/>
    <n v="1"/>
    <n v="1714.04"/>
    <s v="Net Banking"/>
    <s v="Delivered"/>
    <n v="3"/>
    <n v="1714.04"/>
    <m/>
    <m/>
    <m/>
    <m/>
    <m/>
    <m/>
    <s v="Completed"/>
    <s v="Yes"/>
    <s v="No"/>
    <m/>
    <n v="590"/>
    <n v="451"/>
    <n v="1892867.2841657216"/>
    <n v="199432.98236095349"/>
    <n v="3.8949824970828471"/>
    <s v="Running Shoes"/>
    <s v="Fashion"/>
    <s v="Fashion"/>
    <s v="Fashion"/>
    <s v="Fashion"/>
    <n v="45"/>
    <s v="Fashion"/>
    <m/>
    <n v="2023"/>
    <x v="6"/>
    <n v="26"/>
    <n v="6"/>
    <s v="Weekday"/>
    <m/>
  </r>
  <r>
    <s v="WEB-7668"/>
    <d v="2025-01-07T00:00:00"/>
    <s v="Rahul Kumar"/>
    <s v="Kolkata"/>
    <s v="Beauty"/>
    <s v="Shampoo 200Ml"/>
    <n v="2"/>
    <n v="611.66"/>
    <s v="Net Banking"/>
    <s v="Delivered"/>
    <n v="2"/>
    <n v="1223.32"/>
    <m/>
    <m/>
    <m/>
    <m/>
    <m/>
    <m/>
    <s v="Completed"/>
    <s v="Yes"/>
    <s v="No"/>
    <m/>
    <n v="590"/>
    <n v="451"/>
    <n v="1098537.4901531704"/>
    <n v="96724.388030634553"/>
    <n v="3.9001122334455669"/>
    <s v="Shampoo 200Ml"/>
    <s v="Beauty"/>
    <s v="Beauty"/>
    <s v="Beauty"/>
    <s v="Beauty"/>
    <n v="64"/>
    <s v="Beauty"/>
    <m/>
    <n v="2025"/>
    <x v="5"/>
    <n v="7"/>
    <n v="3"/>
    <s v="Weekend"/>
    <m/>
  </r>
  <r>
    <s v="WEB-7094"/>
    <d v="2024-04-04T00:00:00"/>
    <s v="Vikram Sharma"/>
    <s v="Mumbai"/>
    <s v="Home &amp; Kitchen"/>
    <s v="Water Bottle"/>
    <n v="1"/>
    <n v="1456.39"/>
    <s v="Net Banking"/>
    <s v="Delivered"/>
    <n v="3"/>
    <n v="1456.39"/>
    <m/>
    <m/>
    <m/>
    <m/>
    <m/>
    <m/>
    <s v="Completed"/>
    <s v="Yes"/>
    <s v="No"/>
    <m/>
    <n v="619"/>
    <n v="468"/>
    <n v="1463424.4009529033"/>
    <n v="118285.78776560788"/>
    <n v="3.8140589569160999"/>
    <s v="Water Bottle"/>
    <s v="Home &amp; Kitchen"/>
    <s v="Home &amp; Kitchen"/>
    <s v="Home &amp; Kitchen"/>
    <s v="Home &amp; Kitchen"/>
    <n v="2"/>
    <s v="Home &amp; Kitchen"/>
    <m/>
    <n v="2024"/>
    <x v="7"/>
    <n v="4"/>
    <n v="5"/>
    <s v="Weekday"/>
    <m/>
  </r>
  <r>
    <s v="WEB-5287"/>
    <d v="2023-09-21T00:00:00"/>
    <s v="Vikram Das"/>
    <s v="Delhi"/>
    <s v="Electronics"/>
    <s v="Usb Cable"/>
    <n v="1"/>
    <n v="2596.0700000000002"/>
    <s v="Net Banking"/>
    <s v="Delivered"/>
    <n v="4"/>
    <n v="2596.0700000000002"/>
    <m/>
    <m/>
    <m/>
    <m/>
    <m/>
    <m/>
    <s v="Completed"/>
    <s v="Yes"/>
    <s v="No"/>
    <m/>
    <n v="573"/>
    <n v="450"/>
    <n v="2759712.3299794244"/>
    <n v="330643.50635802455"/>
    <n v="3.8641711229946525"/>
    <s v="Usb Cable"/>
    <s v="Electronics"/>
    <s v="Electronics"/>
    <s v="Electronics"/>
    <s v="Electronics"/>
    <n v="13"/>
    <s v="Electronics"/>
    <m/>
    <n v="2023"/>
    <x v="1"/>
    <n v="21"/>
    <n v="5"/>
    <s v="Weekday"/>
    <m/>
  </r>
  <r>
    <s v="WEB-9644"/>
    <d v="2023-12-29T00:00:00"/>
    <s v="Aditya Joshi"/>
    <s v="Mumbai"/>
    <s v="Fashion"/>
    <s v="Running Shoes"/>
    <n v="1"/>
    <n v="1484.93"/>
    <s v="Debit Card"/>
    <s v="Delivered"/>
    <n v="3"/>
    <n v="1484.93"/>
    <m/>
    <m/>
    <m/>
    <m/>
    <m/>
    <m/>
    <s v="Completed"/>
    <s v="Yes"/>
    <s v="No"/>
    <m/>
    <n v="619"/>
    <n v="468"/>
    <n v="1892867.2841657216"/>
    <n v="199432.98236095349"/>
    <n v="3.8949824970828471"/>
    <s v="Running Shoes"/>
    <s v="Fashion"/>
    <s v="Fashion"/>
    <s v="Fashion"/>
    <s v="Fashion"/>
    <n v="45"/>
    <s v="Fashion"/>
    <m/>
    <n v="2023"/>
    <x v="10"/>
    <n v="29"/>
    <n v="6"/>
    <s v="Weekday"/>
    <m/>
  </r>
  <r>
    <s v="WEB-5510"/>
    <d v="2024-02-01T00:00:00"/>
    <s v="Riya Kumar"/>
    <s v="Delhi"/>
    <s v="Home &amp; Kitchen"/>
    <s v="Non-Stick Pan"/>
    <n v="1"/>
    <n v="1415.04"/>
    <s v="Upi"/>
    <s v="Delivered"/>
    <n v="3"/>
    <n v="1415.04"/>
    <m/>
    <m/>
    <m/>
    <m/>
    <m/>
    <m/>
    <s v="Completed"/>
    <s v="Yes"/>
    <s v="No"/>
    <m/>
    <n v="573"/>
    <n v="450"/>
    <n v="1463424.4009529033"/>
    <n v="118285.78776560788"/>
    <n v="3.8140589569160999"/>
    <s v="Non-Stick Pan"/>
    <s v="Home &amp; Kitchen"/>
    <s v="Home &amp; Kitchen"/>
    <s v="Home &amp; Kitchen"/>
    <s v="Home &amp; Kitchen"/>
    <n v="7"/>
    <s v="Home &amp; Kitchen"/>
    <m/>
    <n v="2024"/>
    <x v="0"/>
    <n v="1"/>
    <n v="5"/>
    <s v="Weekend"/>
    <m/>
  </r>
  <r>
    <s v="WEB-9459"/>
    <d v="2024-08-19T00:00:00"/>
    <s v="Meera Nair"/>
    <s v="Hyderabad"/>
    <s v="Beauty"/>
    <s v="Shampoo 200Ml"/>
    <n v="1"/>
    <n v="596.20000000000005"/>
    <s v="Upi"/>
    <s v="Returned"/>
    <n v="5"/>
    <n v="596.20000000000005"/>
    <m/>
    <m/>
    <m/>
    <m/>
    <m/>
    <m/>
    <s v="Completed"/>
    <s v="No"/>
    <s v="No"/>
    <m/>
    <n v="559"/>
    <n v="408"/>
    <n v="1098537.4901531704"/>
    <n v="96724.388030634553"/>
    <n v="3.9001122334455669"/>
    <s v="Shampoo 200Ml"/>
    <s v="Beauty"/>
    <s v="Beauty"/>
    <s v="Beauty"/>
    <s v="Beauty"/>
    <n v="64"/>
    <s v="Beauty"/>
    <m/>
    <n v="2024"/>
    <x v="9"/>
    <n v="19"/>
    <n v="2"/>
    <s v="Weekday"/>
    <m/>
  </r>
  <r>
    <s v="WEB-7518"/>
    <d v="2025-04-26T00:00:00"/>
    <s v="Ishaan Singh"/>
    <s v="Delhi"/>
    <s v="Electronics"/>
    <s v="Bluetooth Speaker"/>
    <n v="1"/>
    <n v="1397.59"/>
    <s v="Credit Card"/>
    <s v="Delivered"/>
    <n v="4"/>
    <n v="1397.59"/>
    <m/>
    <m/>
    <m/>
    <m/>
    <m/>
    <m/>
    <s v="Completed"/>
    <s v="Yes"/>
    <s v="No"/>
    <m/>
    <n v="573"/>
    <n v="450"/>
    <n v="2759712.3299794244"/>
    <n v="330643.50635802455"/>
    <n v="3.8641711229946525"/>
    <s v="Bluetooth Speaker"/>
    <s v="Electronics"/>
    <s v="Electronics"/>
    <s v="Electronics"/>
    <s v="Electronics"/>
    <n v="48"/>
    <s v="Electronics"/>
    <m/>
    <n v="2025"/>
    <x v="7"/>
    <n v="26"/>
    <n v="7"/>
    <s v="Weekday"/>
    <m/>
  </r>
  <r>
    <s v="WEB-8372"/>
    <d v="2024-12-16T00:00:00"/>
    <s v="Arjun Joshi"/>
    <s v="Pune"/>
    <s v="Home &amp; Kitchen"/>
    <s v="Storage Box"/>
    <n v="3"/>
    <n v="1566.7"/>
    <s v="Cash On Delivery"/>
    <s v="Delivered"/>
    <n v="4"/>
    <n v="4700.1000000000004"/>
    <m/>
    <m/>
    <m/>
    <m/>
    <m/>
    <m/>
    <s v="Completed"/>
    <s v="Yes"/>
    <s v="No"/>
    <m/>
    <n v="595"/>
    <n v="444"/>
    <n v="1463424.4009529033"/>
    <n v="118285.78776560788"/>
    <n v="3.8140589569160999"/>
    <s v="Storage Box"/>
    <s v="Home &amp; Kitchen"/>
    <s v="Home &amp; Kitchen"/>
    <s v="Home &amp; Kitchen"/>
    <s v="Home &amp; Kitchen"/>
    <n v="8"/>
    <s v="Home &amp; Kitchen"/>
    <m/>
    <n v="2024"/>
    <x v="10"/>
    <n v="16"/>
    <n v="2"/>
    <s v="Weekday"/>
    <m/>
  </r>
  <r>
    <s v="WEB-6852"/>
    <d v="2024-06-13T00:00:00"/>
    <s v="Riya Rao"/>
    <s v="Bengaluru"/>
    <s v="Beauty"/>
    <s v="Face Cream"/>
    <n v="1"/>
    <n v="580.86"/>
    <s v="Debit Card"/>
    <s v="Delivered"/>
    <n v="4"/>
    <n v="580.86"/>
    <m/>
    <m/>
    <m/>
    <m/>
    <m/>
    <m/>
    <s v="Completed"/>
    <s v="No"/>
    <s v="No"/>
    <m/>
    <n v="567"/>
    <n v="440"/>
    <n v="1098537.4901531704"/>
    <n v="96724.388030634553"/>
    <n v="3.9001122334455669"/>
    <s v="Face Cream"/>
    <s v="Beauty"/>
    <s v="Beauty"/>
    <s v="Beauty"/>
    <s v="Beauty"/>
    <n v="80"/>
    <s v="Beauty"/>
    <m/>
    <n v="2024"/>
    <x v="11"/>
    <n v="13"/>
    <n v="5"/>
    <s v="Weekday"/>
    <m/>
  </r>
  <r>
    <s v="WEB-6955"/>
    <d v="2025-06-13T00:00:00"/>
    <s v="Pooja Sharma"/>
    <s v="Chennai"/>
    <s v="Books"/>
    <s v="Cookbook"/>
    <n v="1"/>
    <n v="330.99"/>
    <s v="Net Banking"/>
    <s v="Delivered"/>
    <n v="4"/>
    <n v="330.99"/>
    <m/>
    <m/>
    <m/>
    <m/>
    <m/>
    <m/>
    <s v="Completed"/>
    <s v="No"/>
    <s v="No"/>
    <m/>
    <n v="558"/>
    <n v="430"/>
    <n v="594714.6477588166"/>
    <n v="60882.938065984097"/>
    <n v="3.804733727810651"/>
    <s v="Cookbook"/>
    <s v="Books"/>
    <s v="Books"/>
    <s v="Books"/>
    <s v="Books"/>
    <n v="4"/>
    <s v="Books"/>
    <m/>
    <n v="2025"/>
    <x v="11"/>
    <n v="13"/>
    <n v="6"/>
    <s v="Weekday"/>
    <m/>
  </r>
  <r>
    <s v="WEB-5208"/>
    <d v="2024-12-15T00:00:00"/>
    <s v="Vivaan Iyer"/>
    <s v="Hyderabad"/>
    <s v="Beauty"/>
    <s v="Shampoo 200Ml"/>
    <n v="1"/>
    <n v="648.29999999999995"/>
    <s v="Net Banking"/>
    <s v="Delivered"/>
    <n v="3"/>
    <n v="648.29999999999995"/>
    <m/>
    <m/>
    <m/>
    <m/>
    <m/>
    <m/>
    <s v="Completed"/>
    <s v="No"/>
    <s v="No"/>
    <m/>
    <n v="559"/>
    <n v="408"/>
    <n v="1098537.4901531704"/>
    <n v="96724.388030634553"/>
    <n v="3.9001122334455669"/>
    <s v="Shampoo 200Ml"/>
    <s v="Beauty"/>
    <s v="Beauty"/>
    <s v="Beauty"/>
    <s v="Beauty"/>
    <n v="64"/>
    <s v="Beauty"/>
    <m/>
    <n v="2024"/>
    <x v="10"/>
    <n v="15"/>
    <n v="1"/>
    <s v="Weekday"/>
    <m/>
  </r>
  <r>
    <s v="WEB-6874"/>
    <d v="2023-10-30T00:00:00"/>
    <s v="Neha Verma"/>
    <s v="Bengaluru"/>
    <s v="Fashion"/>
    <s v="Women'S Kurti"/>
    <n v="1"/>
    <n v="1525.12"/>
    <s v="Credit Card"/>
    <s v="Delivered"/>
    <m/>
    <n v="1525.12"/>
    <m/>
    <m/>
    <m/>
    <m/>
    <m/>
    <m/>
    <s v="Completed"/>
    <s v="Yes"/>
    <s v="No"/>
    <m/>
    <n v="567"/>
    <n v="440"/>
    <n v="1892867.2841657216"/>
    <n v="199432.98236095349"/>
    <n v="3.8949824970828471"/>
    <s v="Women'S Kurti"/>
    <s v="Fashion"/>
    <s v="Fashion"/>
    <s v="Fashion"/>
    <s v="Fashion"/>
    <n v="15"/>
    <s v="Fashion"/>
    <m/>
    <n v="2023"/>
    <x v="8"/>
    <n v="30"/>
    <n v="2"/>
    <s v="Weekday"/>
    <m/>
  </r>
  <r>
    <s v="WEB-5503"/>
    <d v="2023-03-22T00:00:00"/>
    <s v="Vivaan Patel"/>
    <s v="Chennai"/>
    <s v="Electronics"/>
    <s v="Bluetooth Speaker"/>
    <n v="1"/>
    <n v="3455.86"/>
    <s v="Upi"/>
    <s v="Delivered"/>
    <n v="3"/>
    <n v="3455.86"/>
    <m/>
    <m/>
    <m/>
    <m/>
    <m/>
    <m/>
    <s v="Completed"/>
    <s v="Yes"/>
    <s v="No"/>
    <m/>
    <n v="558"/>
    <n v="430"/>
    <n v="2759712.3299794244"/>
    <n v="330643.50635802455"/>
    <n v="3.8641711229946525"/>
    <s v="Bluetooth Speaker"/>
    <s v="Electronics"/>
    <s v="Electronics"/>
    <s v="Electronics"/>
    <s v="Electronics"/>
    <n v="48"/>
    <s v="Electronics"/>
    <m/>
    <n v="2023"/>
    <x v="4"/>
    <n v="22"/>
    <n v="4"/>
    <s v="Weekday"/>
    <m/>
  </r>
  <r>
    <s v="WEB-7422"/>
    <d v="2025-06-14T00:00:00"/>
    <s v="Karan Nair"/>
    <s v="Delhi"/>
    <s v="Books"/>
    <s v="Self-Help Book"/>
    <n v="2"/>
    <n v="450.26903299203627"/>
    <s v="Credit Card"/>
    <s v="Delivered"/>
    <n v="3"/>
    <n v="900.53806598407255"/>
    <m/>
    <m/>
    <m/>
    <m/>
    <m/>
    <m/>
    <s v="Completed"/>
    <s v="No"/>
    <s v="No"/>
    <m/>
    <n v="573"/>
    <n v="450"/>
    <n v="594714.6477588166"/>
    <n v="60882.938065984097"/>
    <n v="3.804733727810651"/>
    <s v="Self-Help Book"/>
    <s v="Books"/>
    <s v="Books"/>
    <s v="Books"/>
    <s v="Books"/>
    <n v="19"/>
    <s v="Books"/>
    <m/>
    <n v="2025"/>
    <x v="11"/>
    <n v="14"/>
    <n v="7"/>
    <s v="Weekday"/>
    <m/>
  </r>
  <r>
    <s v="WEB-5985"/>
    <d v="2024-07-25T00:00:00"/>
    <s v="Riya Nair"/>
    <s v="Bengaluru"/>
    <s v="Home &amp; Kitchen"/>
    <s v="Non-Stick Pan"/>
    <n v="1"/>
    <n v="1893.69"/>
    <s v="Debit Card"/>
    <s v="Delivered"/>
    <n v="5"/>
    <n v="1893.69"/>
    <m/>
    <m/>
    <m/>
    <m/>
    <m/>
    <m/>
    <s v="Completed"/>
    <s v="Yes"/>
    <s v="No"/>
    <m/>
    <n v="567"/>
    <n v="440"/>
    <n v="1463424.4009529033"/>
    <n v="118285.78776560788"/>
    <n v="3.8140589569160999"/>
    <s v="Non-Stick Pan"/>
    <s v="Home &amp; Kitchen"/>
    <s v="Home &amp; Kitchen"/>
    <s v="Home &amp; Kitchen"/>
    <s v="Home &amp; Kitchen"/>
    <n v="7"/>
    <s v="Home &amp; Kitchen"/>
    <m/>
    <n v="2024"/>
    <x v="2"/>
    <n v="25"/>
    <n v="5"/>
    <s v="Weekday"/>
    <m/>
  </r>
  <r>
    <s v="WEB-8336"/>
    <d v="2023-01-15T00:00:00"/>
    <s v="Ishaan Rao"/>
    <s v="Kolkata"/>
    <s v="Electronics"/>
    <s v="Usb Cable"/>
    <n v="1"/>
    <n v="2110.1999999999998"/>
    <s v="Net Banking"/>
    <s v="Cancelled"/>
    <n v="4"/>
    <n v="2110.1999999999998"/>
    <m/>
    <m/>
    <m/>
    <m/>
    <m/>
    <m/>
    <s v="Lost Sale"/>
    <s v="No"/>
    <s v="Yes"/>
    <m/>
    <n v="590"/>
    <n v="451"/>
    <n v="2759712.3299794244"/>
    <n v="330643.50635802455"/>
    <n v="3.8641711229946525"/>
    <s v="Usb Cable"/>
    <s v="Electronics"/>
    <s v="Electronics"/>
    <s v="Electronics"/>
    <s v="Electronics"/>
    <n v="13"/>
    <s v="Electronics"/>
    <m/>
    <n v="2023"/>
    <x v="5"/>
    <n v="15"/>
    <n v="1"/>
    <s v="Weekday"/>
    <m/>
  </r>
  <r>
    <s v="WEB-6749"/>
    <d v="2024-12-04T00:00:00"/>
    <s v="Arjun Nair"/>
    <s v="Kolkata"/>
    <s v="Home &amp; Kitchen"/>
    <s v="Storage Box"/>
    <n v="2"/>
    <n v="857.01"/>
    <s v="Debit Card"/>
    <s v="Delivered"/>
    <n v="4"/>
    <n v="1714.02"/>
    <m/>
    <m/>
    <m/>
    <m/>
    <m/>
    <m/>
    <s v="Completed"/>
    <s v="Yes"/>
    <s v="No"/>
    <m/>
    <n v="590"/>
    <n v="451"/>
    <n v="1463424.4009529033"/>
    <n v="118285.78776560788"/>
    <n v="3.8140589569160999"/>
    <s v="Storage Box"/>
    <s v="Home &amp; Kitchen"/>
    <s v="Home &amp; Kitchen"/>
    <s v="Home &amp; Kitchen"/>
    <s v="Home &amp; Kitchen"/>
    <n v="8"/>
    <s v="Home &amp; Kitchen"/>
    <m/>
    <n v="2024"/>
    <x v="10"/>
    <n v="4"/>
    <n v="4"/>
    <s v="Weekday"/>
    <m/>
  </r>
  <r>
    <s v="WEB-6569"/>
    <d v="2023-07-05T00:00:00"/>
    <s v="Sanjay Singh"/>
    <s v="Pune"/>
    <s v="Beauty"/>
    <s v="Lipstick"/>
    <n v="1"/>
    <n v="1301.8900000000001"/>
    <s v="Debit Card"/>
    <s v="Pending"/>
    <n v="5"/>
    <n v="1301.8900000000001"/>
    <m/>
    <m/>
    <m/>
    <m/>
    <m/>
    <m/>
    <s v="Pending"/>
    <s v="No"/>
    <s v="Yes"/>
    <m/>
    <n v="595"/>
    <n v="444"/>
    <n v="1098537.4901531704"/>
    <n v="96724.388030634553"/>
    <n v="3.9001122334455669"/>
    <s v="Lipstick"/>
    <s v="Beauty"/>
    <s v="Beauty"/>
    <s v="Beauty"/>
    <s v="Beauty"/>
    <n v="10"/>
    <s v="Beauty"/>
    <m/>
    <n v="2023"/>
    <x v="2"/>
    <n v="5"/>
    <n v="4"/>
    <s v="Weekday"/>
    <m/>
  </r>
  <r>
    <s v="WEB-9093"/>
    <d v="2025-03-26T00:00:00"/>
    <s v="Vivaan Verma"/>
    <s v="Delhi"/>
    <s v="Home &amp; Kitchen"/>
    <s v="Led Bulb Pack"/>
    <n v="1"/>
    <n v="1222.1300000000001"/>
    <s v="Net Banking"/>
    <s v="Delivered"/>
    <n v="4"/>
    <n v="1222.1300000000001"/>
    <m/>
    <m/>
    <m/>
    <m/>
    <m/>
    <m/>
    <s v="Completed"/>
    <s v="Yes"/>
    <s v="No"/>
    <m/>
    <n v="573"/>
    <n v="450"/>
    <n v="1463424.4009529033"/>
    <n v="118285.78776560788"/>
    <n v="3.8140589569160999"/>
    <s v="Led Bulb Pack"/>
    <s v="Home &amp; Kitchen"/>
    <s v="Home &amp; Kitchen"/>
    <s v="Home &amp; Kitchen"/>
    <s v="Home &amp; Kitchen"/>
    <n v="76"/>
    <s v="Home &amp; Kitchen"/>
    <m/>
    <n v="2025"/>
    <x v="4"/>
    <n v="26"/>
    <n v="4"/>
    <s v="Weekday"/>
    <m/>
  </r>
  <r>
    <s v="WEB-8847"/>
    <d v="2023-04-25T00:00:00"/>
    <s v="Riya Gupta"/>
    <s v="Hyderabad"/>
    <s v="Home &amp; Kitchen"/>
    <s v="Non-Stick Pan"/>
    <n v="3"/>
    <n v="1225.6500000000001"/>
    <s v="Net Banking"/>
    <s v="Delivered"/>
    <n v="1"/>
    <n v="3676.9500000000003"/>
    <m/>
    <m/>
    <m/>
    <m/>
    <m/>
    <m/>
    <s v="Completed"/>
    <s v="Yes"/>
    <s v="No"/>
    <m/>
    <n v="559"/>
    <n v="408"/>
    <n v="1463424.4009529033"/>
    <n v="118285.78776560788"/>
    <n v="3.8140589569160999"/>
    <s v="Non-Stick Pan"/>
    <s v="Home &amp; Kitchen"/>
    <s v="Home &amp; Kitchen"/>
    <s v="Home &amp; Kitchen"/>
    <s v="Home &amp; Kitchen"/>
    <n v="7"/>
    <s v="Home &amp; Kitchen"/>
    <m/>
    <n v="2023"/>
    <x v="7"/>
    <n v="25"/>
    <n v="3"/>
    <s v="Weekday"/>
    <m/>
  </r>
  <r>
    <s v="WEB-9476"/>
    <d v="2023-01-13T00:00:00"/>
    <s v="Rohan Kumar"/>
    <s v="Mumbai"/>
    <s v="Home &amp; Kitchen"/>
    <s v="Table Lamp"/>
    <n v="1"/>
    <n v="314.08"/>
    <s v="Credit Card"/>
    <s v="Delivered"/>
    <n v="4"/>
    <n v="314.08"/>
    <m/>
    <m/>
    <m/>
    <m/>
    <m/>
    <m/>
    <s v="Completed"/>
    <s v="No"/>
    <s v="No"/>
    <m/>
    <n v="619"/>
    <n v="468"/>
    <n v="1463424.4009529033"/>
    <n v="118285.78776560788"/>
    <n v="3.8140589569160999"/>
    <s v="Table Lamp"/>
    <s v="Home &amp; Kitchen"/>
    <s v="Home &amp; Kitchen"/>
    <s v="Home &amp; Kitchen"/>
    <s v="Home &amp; Kitchen"/>
    <n v="32"/>
    <s v="Home &amp; Kitchen"/>
    <m/>
    <n v="2023"/>
    <x v="5"/>
    <n v="13"/>
    <n v="6"/>
    <s v="Weekday"/>
    <m/>
  </r>
  <r>
    <s v="WEB-6993"/>
    <d v="2025-03-02T00:00:00"/>
    <s v="Diya Joshi"/>
    <s v="Chennai"/>
    <s v="Books"/>
    <s v="Fiction Novel"/>
    <n v="1"/>
    <n v="539.32000000000005"/>
    <s v="Net Banking"/>
    <s v="Delivered"/>
    <n v="3"/>
    <n v="539.32000000000005"/>
    <m/>
    <m/>
    <m/>
    <m/>
    <m/>
    <m/>
    <s v="Completed"/>
    <s v="No"/>
    <s v="No"/>
    <m/>
    <n v="558"/>
    <n v="430"/>
    <n v="594714.6477588166"/>
    <n v="60882.938065984097"/>
    <n v="3.804733727810651"/>
    <s v="Fiction Novel"/>
    <s v="Books"/>
    <s v="Books"/>
    <s v="Books"/>
    <s v="Books"/>
    <n v="11"/>
    <s v="Books"/>
    <m/>
    <n v="2025"/>
    <x v="4"/>
    <n v="2"/>
    <n v="1"/>
    <s v="Weekday"/>
    <m/>
  </r>
  <r>
    <s v="WEB-5668"/>
    <d v="2023-11-04T00:00:00"/>
    <s v="Karan Rao"/>
    <s v="Chennai"/>
    <s v="Fashion"/>
    <s v="Denim Jeans"/>
    <n v="1"/>
    <n v="501.68"/>
    <s v="Credit Card"/>
    <s v="Delivered"/>
    <n v="2"/>
    <n v="501.68"/>
    <m/>
    <m/>
    <m/>
    <m/>
    <m/>
    <m/>
    <s v="Completed"/>
    <s v="No"/>
    <s v="No"/>
    <m/>
    <n v="558"/>
    <n v="430"/>
    <n v="1892867.2841657216"/>
    <n v="199432.98236095349"/>
    <n v="3.8949824970828471"/>
    <s v="Denim Jeans"/>
    <s v="Fashion"/>
    <s v="Fashion"/>
    <s v="Fashion"/>
    <s v="Fashion"/>
    <n v="6"/>
    <s v="Fashion"/>
    <m/>
    <n v="2023"/>
    <x v="3"/>
    <n v="4"/>
    <n v="7"/>
    <s v="Weekday"/>
    <m/>
  </r>
  <r>
    <s v="WEB-8111"/>
    <d v="2025-06-04T00:00:00"/>
    <s v="Vikram Kumar"/>
    <s v="Chennai"/>
    <s v="Home &amp; Kitchen"/>
    <s v="Led Bulb Pack"/>
    <n v="1"/>
    <n v="275.63"/>
    <s v="Net Banking"/>
    <s v="Delivered"/>
    <n v="4"/>
    <n v="275.63"/>
    <m/>
    <m/>
    <m/>
    <m/>
    <m/>
    <m/>
    <s v="Completed"/>
    <s v="No"/>
    <s v="No"/>
    <m/>
    <n v="558"/>
    <n v="430"/>
    <n v="1463424.4009529033"/>
    <n v="118285.78776560788"/>
    <n v="3.8140589569160999"/>
    <s v="Led Bulb Pack"/>
    <s v="Home &amp; Kitchen"/>
    <s v="Home &amp; Kitchen"/>
    <s v="Home &amp; Kitchen"/>
    <s v="Home &amp; Kitchen"/>
    <n v="76"/>
    <s v="Home &amp; Kitchen"/>
    <m/>
    <n v="2025"/>
    <x v="11"/>
    <n v="4"/>
    <n v="4"/>
    <s v="Weekday"/>
    <m/>
  </r>
  <r>
    <s v="WEB-8735"/>
    <d v="2023-10-21T00:00:00"/>
    <s v="Simran Khan"/>
    <s v="Mumbai"/>
    <s v="Electronics"/>
    <s v="Usb Cable"/>
    <n v="3"/>
    <n v="1825.42"/>
    <s v="Cash On Delivery"/>
    <s v="Delivered"/>
    <n v="1"/>
    <n v="5476.26"/>
    <m/>
    <m/>
    <m/>
    <m/>
    <m/>
    <m/>
    <s v="Completed"/>
    <s v="Yes"/>
    <s v="No"/>
    <m/>
    <n v="619"/>
    <n v="468"/>
    <n v="2759712.3299794244"/>
    <n v="330643.50635802455"/>
    <n v="3.8641711229946525"/>
    <s v="Usb Cable"/>
    <s v="Electronics"/>
    <s v="Electronics"/>
    <s v="Electronics"/>
    <s v="Electronics"/>
    <n v="13"/>
    <s v="Electronics"/>
    <m/>
    <n v="2023"/>
    <x v="8"/>
    <n v="21"/>
    <n v="7"/>
    <s v="Weekday"/>
    <m/>
  </r>
  <r>
    <s v="WEB-7588"/>
    <d v="2023-10-01T00:00:00"/>
    <s v="Neha Chatterjee"/>
    <s v="Kolkata"/>
    <s v="Fashion"/>
    <s v="Sunglasses"/>
    <n v="2"/>
    <n v="1857.42"/>
    <s v="Credit Card"/>
    <s v="Delivered"/>
    <n v="5"/>
    <n v="3714.84"/>
    <m/>
    <m/>
    <m/>
    <m/>
    <m/>
    <m/>
    <s v="Completed"/>
    <s v="Yes"/>
    <s v="No"/>
    <m/>
    <n v="590"/>
    <n v="451"/>
    <n v="1892867.2841657216"/>
    <n v="199432.98236095349"/>
    <n v="3.8949824970828471"/>
    <s v="Sunglasses"/>
    <s v="Fashion"/>
    <s v="Fashion"/>
    <s v="Fashion"/>
    <s v="Fashion"/>
    <n v="53"/>
    <s v="Fashion"/>
    <m/>
    <n v="2023"/>
    <x v="8"/>
    <n v="1"/>
    <n v="1"/>
    <s v="Weekend"/>
    <m/>
  </r>
  <r>
    <s v="WEB-7340"/>
    <d v="2025-04-12T00:00:00"/>
    <s v="Simran Nair"/>
    <s v="Hyderabad"/>
    <s v="Home &amp; Kitchen"/>
    <s v="Storage Box"/>
    <n v="1"/>
    <n v="966.29"/>
    <s v="Credit Card"/>
    <s v="Delivered"/>
    <n v="3"/>
    <n v="966.29"/>
    <m/>
    <m/>
    <m/>
    <m/>
    <m/>
    <m/>
    <s v="Completed"/>
    <s v="No"/>
    <s v="No"/>
    <m/>
    <n v="559"/>
    <n v="408"/>
    <n v="1463424.4009529033"/>
    <n v="118285.78776560788"/>
    <n v="3.8140589569160999"/>
    <s v="Storage Box"/>
    <s v="Home &amp; Kitchen"/>
    <s v="Home &amp; Kitchen"/>
    <s v="Home &amp; Kitchen"/>
    <s v="Home &amp; Kitchen"/>
    <n v="8"/>
    <s v="Home &amp; Kitchen"/>
    <m/>
    <n v="2025"/>
    <x v="7"/>
    <n v="12"/>
    <n v="7"/>
    <s v="Weekday"/>
    <m/>
  </r>
  <r>
    <s v="WEB-5562"/>
    <d v="2024-04-16T00:00:00"/>
    <s v="Saanvi Reddy"/>
    <s v="Delhi"/>
    <s v="Fashion"/>
    <s v="Sunglasses"/>
    <n v="2"/>
    <n v="2119.64"/>
    <s v="Net Banking"/>
    <s v="Delivered"/>
    <n v="2"/>
    <n v="4239.28"/>
    <m/>
    <m/>
    <m/>
    <m/>
    <m/>
    <m/>
    <s v="Completed"/>
    <s v="Yes"/>
    <s v="No"/>
    <m/>
    <n v="573"/>
    <n v="450"/>
    <n v="1892867.2841657216"/>
    <n v="199432.98236095349"/>
    <n v="3.8949824970828471"/>
    <s v="Sunglasses"/>
    <s v="Fashion"/>
    <s v="Fashion"/>
    <s v="Fashion"/>
    <s v="Fashion"/>
    <n v="53"/>
    <s v="Fashion"/>
    <m/>
    <n v="2024"/>
    <x v="7"/>
    <n v="16"/>
    <n v="3"/>
    <s v="Weekday"/>
    <m/>
  </r>
  <r>
    <s v="WEB-8783"/>
    <d v="2024-04-16T00:00:00"/>
    <s v="Neha Singh"/>
    <s v="Kolkata"/>
    <s v="Fashion"/>
    <s v="Running Shoes"/>
    <n v="2"/>
    <n v="1863.3"/>
    <s v="Credit Card"/>
    <s v="Delivered"/>
    <n v="4"/>
    <n v="3726.6"/>
    <m/>
    <m/>
    <m/>
    <m/>
    <m/>
    <m/>
    <s v="Completed"/>
    <s v="Yes"/>
    <s v="No"/>
    <m/>
    <n v="590"/>
    <n v="451"/>
    <n v="1892867.2841657216"/>
    <n v="199432.98236095349"/>
    <n v="3.8949824970828471"/>
    <s v="Running Shoes"/>
    <s v="Fashion"/>
    <s v="Fashion"/>
    <s v="Fashion"/>
    <s v="Fashion"/>
    <n v="45"/>
    <s v="Fashion"/>
    <m/>
    <n v="2024"/>
    <x v="7"/>
    <n v="16"/>
    <n v="3"/>
    <s v="Weekday"/>
    <m/>
  </r>
  <r>
    <s v="WEB-5781"/>
    <d v="2023-04-23T00:00:00"/>
    <s v="Arjun Menon"/>
    <s v="Mumbai"/>
    <s v="Books"/>
    <s v="Kids Story Book"/>
    <n v="3"/>
    <n v="245.86"/>
    <s v="Debit Card"/>
    <s v="Cancelled"/>
    <n v="4"/>
    <n v="737.58"/>
    <m/>
    <m/>
    <m/>
    <m/>
    <m/>
    <m/>
    <s v="Lost Sale"/>
    <s v="No"/>
    <s v="Yes"/>
    <m/>
    <n v="619"/>
    <n v="468"/>
    <n v="594714.6477588166"/>
    <n v="60882.938065984097"/>
    <n v="3.804733727810651"/>
    <s v="Kids Story Book"/>
    <s v="Books"/>
    <s v="Books"/>
    <s v="Books"/>
    <s v="Books"/>
    <n v="23"/>
    <s v="Books"/>
    <m/>
    <n v="2023"/>
    <x v="7"/>
    <n v="23"/>
    <n v="1"/>
    <s v="Weekday"/>
    <m/>
  </r>
  <r>
    <s v="WEB-6100"/>
    <d v="2025-05-03T00:00:00"/>
    <s v="Ishaan Patel"/>
    <s v="Hyderabad"/>
    <s v="Beauty"/>
    <s v="Lipstick"/>
    <n v="1"/>
    <n v="671.22"/>
    <s v="Upi"/>
    <s v="Delivered"/>
    <m/>
    <n v="671.22"/>
    <m/>
    <m/>
    <m/>
    <m/>
    <m/>
    <m/>
    <s v="Completed"/>
    <s v="No"/>
    <s v="No"/>
    <m/>
    <n v="559"/>
    <n v="408"/>
    <n v="1098537.4901531704"/>
    <n v="96724.388030634553"/>
    <n v="3.9001122334455669"/>
    <s v="Lipstick"/>
    <s v="Beauty"/>
    <s v="Beauty"/>
    <s v="Beauty"/>
    <s v="Beauty"/>
    <n v="10"/>
    <s v="Beauty"/>
    <m/>
    <n v="2025"/>
    <x v="6"/>
    <n v="3"/>
    <n v="7"/>
    <s v="Weekday"/>
    <m/>
  </r>
  <r>
    <s v="WEB-5401"/>
    <d v="2023-03-29T00:00:00"/>
    <s v="Aarav Menon"/>
    <s v="Delhi"/>
    <s v="Fashion"/>
    <s v="Sunglasses"/>
    <n v="1"/>
    <n v="1419.824472190694"/>
    <s v="Cash On Delivery"/>
    <s v="Delivered"/>
    <n v="5"/>
    <n v="1419.824472190694"/>
    <m/>
    <m/>
    <m/>
    <m/>
    <m/>
    <m/>
    <s v="Completed"/>
    <s v="Yes"/>
    <s v="No"/>
    <m/>
    <n v="573"/>
    <n v="450"/>
    <n v="1892867.2841657216"/>
    <n v="199432.98236095349"/>
    <n v="3.8949824970828471"/>
    <s v="Sunglasses"/>
    <s v="Fashion"/>
    <s v="Fashion"/>
    <s v="Fashion"/>
    <s v="Fashion"/>
    <n v="53"/>
    <s v="Fashion"/>
    <m/>
    <n v="2023"/>
    <x v="4"/>
    <n v="29"/>
    <n v="4"/>
    <s v="Weekday"/>
    <m/>
  </r>
  <r>
    <s v="WEB-9403"/>
    <d v="2024-08-12T00:00:00"/>
    <s v="Saanvi Reddy"/>
    <s v="Bengaluru"/>
    <s v="Electronics"/>
    <s v="Smart Watch"/>
    <n v="1"/>
    <n v="2301.6799999999998"/>
    <s v="Credit Card"/>
    <s v="Delivered"/>
    <n v="4"/>
    <n v="2301.6799999999998"/>
    <m/>
    <m/>
    <m/>
    <m/>
    <m/>
    <m/>
    <s v="Completed"/>
    <s v="Yes"/>
    <s v="No"/>
    <m/>
    <n v="567"/>
    <n v="440"/>
    <n v="2759712.3299794244"/>
    <n v="330643.50635802455"/>
    <n v="3.8641711229946525"/>
    <s v="Smart Watch"/>
    <s v="Electronics"/>
    <s v="Electronics"/>
    <s v="Electronics"/>
    <s v="Electronics"/>
    <n v="17"/>
    <s v="Electronics"/>
    <m/>
    <n v="2024"/>
    <x v="9"/>
    <n v="12"/>
    <n v="2"/>
    <s v="Weekday"/>
    <m/>
  </r>
  <r>
    <s v="WEB-7248"/>
    <d v="2024-04-07T00:00:00"/>
    <s v="Karan Singh"/>
    <s v="Pune"/>
    <s v="Electronics"/>
    <s v="Wireless Earbuds"/>
    <n v="1"/>
    <n v="631.51"/>
    <s v="Upi"/>
    <s v="Delivered"/>
    <n v="4"/>
    <n v="631.51"/>
    <m/>
    <m/>
    <m/>
    <m/>
    <m/>
    <m/>
    <s v="Completed"/>
    <s v="No"/>
    <s v="No"/>
    <m/>
    <n v="595"/>
    <n v="444"/>
    <n v="2759712.3299794244"/>
    <n v="330643.50635802455"/>
    <n v="3.8641711229946525"/>
    <s v="Wireless Earbuds"/>
    <s v="Electronics"/>
    <s v="Electronics"/>
    <s v="Electronics"/>
    <s v="Electronics"/>
    <n v="12"/>
    <s v="Electronics"/>
    <m/>
    <n v="2024"/>
    <x v="7"/>
    <n v="7"/>
    <n v="1"/>
    <s v="Weekend"/>
    <m/>
  </r>
  <r>
    <s v="WEB-8560"/>
    <d v="2023-09-21T00:00:00"/>
    <s v="Ishaan Gupta"/>
    <s v="Delhi"/>
    <s v="Fashion"/>
    <s v="Sunglasses"/>
    <n v="2"/>
    <n v="2407.5100000000002"/>
    <s v="Net Banking"/>
    <s v="Delivered"/>
    <n v="4"/>
    <n v="4815.0200000000004"/>
    <m/>
    <m/>
    <m/>
    <m/>
    <m/>
    <m/>
    <s v="Completed"/>
    <s v="Yes"/>
    <s v="No"/>
    <m/>
    <n v="573"/>
    <n v="450"/>
    <n v="1892867.2841657216"/>
    <n v="199432.98236095349"/>
    <n v="3.8949824970828471"/>
    <s v="Sunglasses"/>
    <s v="Fashion"/>
    <s v="Fashion"/>
    <s v="Fashion"/>
    <s v="Fashion"/>
    <n v="53"/>
    <s v="Fashion"/>
    <m/>
    <n v="2023"/>
    <x v="1"/>
    <n v="21"/>
    <n v="5"/>
    <s v="Weekday"/>
    <m/>
  </r>
  <r>
    <s v="WEB-9056"/>
    <d v="2025-01-28T00:00:00"/>
    <s v="Vivaan Verma"/>
    <s v="Bengaluru"/>
    <s v="Home &amp; Kitchen"/>
    <s v="Water Bottle"/>
    <n v="1"/>
    <n v="982.72"/>
    <s v="Upi"/>
    <s v="Delivered"/>
    <n v="3"/>
    <n v="982.72"/>
    <m/>
    <m/>
    <m/>
    <m/>
    <m/>
    <m/>
    <s v="Completed"/>
    <s v="No"/>
    <s v="No"/>
    <m/>
    <n v="567"/>
    <n v="440"/>
    <n v="1463424.4009529033"/>
    <n v="118285.78776560788"/>
    <n v="3.8140589569160999"/>
    <s v="Water Bottle"/>
    <s v="Home &amp; Kitchen"/>
    <s v="Home &amp; Kitchen"/>
    <s v="Home &amp; Kitchen"/>
    <s v="Home &amp; Kitchen"/>
    <n v="2"/>
    <s v="Home &amp; Kitchen"/>
    <m/>
    <n v="2025"/>
    <x v="5"/>
    <n v="28"/>
    <n v="3"/>
    <s v="Weekday"/>
    <m/>
  </r>
  <r>
    <s v="WEB-5902"/>
    <d v="2023-07-10T00:00:00"/>
    <s v="Ishaan Sharma"/>
    <s v="Ahmedabad"/>
    <s v="Beauty"/>
    <s v="Hair Oil"/>
    <n v="1"/>
    <n v="1018.86"/>
    <s v="Cash On Delivery"/>
    <s v="Delivered"/>
    <n v="4"/>
    <n v="1018.86"/>
    <m/>
    <m/>
    <m/>
    <m/>
    <m/>
    <m/>
    <s v="Completed"/>
    <s v="Yes"/>
    <s v="No"/>
    <m/>
    <n v="589"/>
    <n v="426"/>
    <n v="1098537.4901531704"/>
    <n v="96724.388030634553"/>
    <n v="3.9001122334455669"/>
    <s v="Hair Oil"/>
    <s v="Beauty"/>
    <s v="Beauty"/>
    <s v="Beauty"/>
    <s v="Beauty"/>
    <n v="70"/>
    <s v="Beauty"/>
    <m/>
    <n v="2023"/>
    <x v="2"/>
    <n v="10"/>
    <n v="2"/>
    <s v="Weekday"/>
    <m/>
  </r>
  <r>
    <s v="WEB-5061"/>
    <d v="2024-04-14T00:00:00"/>
    <s v="Kavya Kapoor"/>
    <s v="Pune"/>
    <s v="Fashion"/>
    <s v="Men'S T-Shirt"/>
    <n v="1"/>
    <n v="826.01"/>
    <s v="Cash On Delivery"/>
    <s v="Cancelled"/>
    <n v="4"/>
    <n v="826.01"/>
    <m/>
    <m/>
    <m/>
    <m/>
    <m/>
    <m/>
    <s v="Lost Sale"/>
    <s v="No"/>
    <s v="Yes"/>
    <m/>
    <n v="595"/>
    <n v="444"/>
    <n v="1892867.2841657216"/>
    <n v="199432.98236095349"/>
    <n v="3.8949824970828471"/>
    <s v="Men'S T-Shirt"/>
    <s v="Fashion"/>
    <s v="Fashion"/>
    <s v="Fashion"/>
    <s v="Fashion"/>
    <n v="55"/>
    <s v="Fashion"/>
    <m/>
    <n v="2024"/>
    <x v="7"/>
    <n v="14"/>
    <n v="1"/>
    <s v="Weekday"/>
    <m/>
  </r>
  <r>
    <s v="WEB-6586"/>
    <d v="2023-02-28T00:00:00"/>
    <s v="Saanvi Nair"/>
    <s v="Mumbai"/>
    <s v="Electronics"/>
    <s v="Usb Cable"/>
    <n v="1"/>
    <n v="549.05999999999995"/>
    <s v="Debit Card"/>
    <s v="Pending"/>
    <n v="4"/>
    <n v="549.05999999999995"/>
    <m/>
    <m/>
    <m/>
    <m/>
    <m/>
    <m/>
    <s v="Pending"/>
    <s v="No"/>
    <s v="Yes"/>
    <m/>
    <n v="619"/>
    <n v="468"/>
    <n v="2759712.3299794244"/>
    <n v="330643.50635802455"/>
    <n v="3.8641711229946525"/>
    <s v="Usb Cable"/>
    <s v="Electronics"/>
    <s v="Electronics"/>
    <s v="Electronics"/>
    <s v="Electronics"/>
    <n v="13"/>
    <s v="Electronics"/>
    <m/>
    <n v="2023"/>
    <x v="0"/>
    <n v="28"/>
    <n v="3"/>
    <s v="Weekday"/>
    <m/>
  </r>
  <r>
    <s v="WEB-8125"/>
    <d v="2024-07-05T00:00:00"/>
    <s v="Ishaan Iyer"/>
    <s v="Bengaluru"/>
    <s v="Electronics"/>
    <s v="Power Bank 10000Mah"/>
    <n v="2"/>
    <n v="2832.76"/>
    <s v="Upi"/>
    <s v="Delivered"/>
    <n v="5"/>
    <n v="5665.52"/>
    <m/>
    <m/>
    <m/>
    <m/>
    <m/>
    <m/>
    <s v="Completed"/>
    <s v="Yes"/>
    <s v="No"/>
    <m/>
    <n v="567"/>
    <n v="440"/>
    <n v="2759712.3299794244"/>
    <n v="330643.50635802455"/>
    <n v="3.8641711229946525"/>
    <s v="Power Bank 10000Mah"/>
    <s v="Electronics"/>
    <s v="Electronics"/>
    <s v="Electronics"/>
    <s v="Electronics"/>
    <n v="3"/>
    <s v="Electronics"/>
    <m/>
    <n v="2024"/>
    <x v="2"/>
    <n v="5"/>
    <n v="6"/>
    <s v="Weekday"/>
    <m/>
  </r>
  <r>
    <s v="WEB-5483"/>
    <d v="2025-04-08T00:00:00"/>
    <s v="Meera Kumar"/>
    <s v="Kolkata"/>
    <s v="Electronics"/>
    <s v="Power Bank 10000Mah"/>
    <n v="1"/>
    <n v="1720.17"/>
    <s v="Credit Card"/>
    <s v="Delivered"/>
    <n v="4"/>
    <n v="1720.17"/>
    <m/>
    <m/>
    <m/>
    <m/>
    <m/>
    <m/>
    <s v="Completed"/>
    <s v="Yes"/>
    <s v="No"/>
    <m/>
    <n v="590"/>
    <n v="451"/>
    <n v="2759712.3299794244"/>
    <n v="330643.50635802455"/>
    <n v="3.8641711229946525"/>
    <s v="Power Bank 10000Mah"/>
    <s v="Electronics"/>
    <s v="Electronics"/>
    <s v="Electronics"/>
    <s v="Electronics"/>
    <n v="3"/>
    <s v="Electronics"/>
    <m/>
    <n v="2025"/>
    <x v="7"/>
    <n v="8"/>
    <n v="3"/>
    <s v="Weekday"/>
    <m/>
  </r>
  <r>
    <s v="WEB-8684"/>
    <d v="2023-12-11T00:00:00"/>
    <s v="Kavya Reddy"/>
    <s v="Mumbai"/>
    <s v="Beauty"/>
    <s v="Lipstick"/>
    <n v="2"/>
    <n v="1456.29"/>
    <s v="Upi"/>
    <s v="Pending"/>
    <n v="3"/>
    <n v="2912.58"/>
    <m/>
    <m/>
    <m/>
    <m/>
    <m/>
    <m/>
    <s v="Pending"/>
    <s v="No"/>
    <s v="Yes"/>
    <m/>
    <n v="619"/>
    <n v="468"/>
    <n v="1098537.4901531704"/>
    <n v="96724.388030634553"/>
    <n v="3.9001122334455669"/>
    <s v="Lipstick"/>
    <s v="Beauty"/>
    <s v="Beauty"/>
    <s v="Beauty"/>
    <s v="Beauty"/>
    <n v="10"/>
    <s v="Beauty"/>
    <m/>
    <n v="2023"/>
    <x v="10"/>
    <n v="11"/>
    <n v="2"/>
    <s v="Weekday"/>
    <m/>
  </r>
  <r>
    <s v="WEB-7913"/>
    <d v="2023-09-28T00:00:00"/>
    <s v="Sanjay Nair"/>
    <s v="Pune"/>
    <s v="Electronics"/>
    <s v="Power Bank 10000Mah"/>
    <n v="1"/>
    <n v="1830.36"/>
    <s v="Net Banking"/>
    <s v="Delivered"/>
    <n v="5"/>
    <n v="1830.36"/>
    <m/>
    <m/>
    <m/>
    <m/>
    <m/>
    <m/>
    <s v="Completed"/>
    <s v="Yes"/>
    <s v="No"/>
    <m/>
    <n v="595"/>
    <n v="444"/>
    <n v="2759712.3299794244"/>
    <n v="330643.50635802455"/>
    <n v="3.8641711229946525"/>
    <s v="Power Bank 10000Mah"/>
    <s v="Electronics"/>
    <s v="Electronics"/>
    <s v="Electronics"/>
    <s v="Electronics"/>
    <n v="3"/>
    <s v="Electronics"/>
    <m/>
    <n v="2023"/>
    <x v="1"/>
    <n v="28"/>
    <n v="5"/>
    <s v="Weekday"/>
    <m/>
  </r>
  <r>
    <s v="WEB-7555"/>
    <d v="2024-11-18T00:00:00"/>
    <s v="Vivaan Rao"/>
    <s v="Chennai"/>
    <s v="Books"/>
    <s v="Cookbook"/>
    <n v="2"/>
    <n v="329.28"/>
    <s v="Cash On Delivery"/>
    <s v="Delivered"/>
    <n v="4"/>
    <n v="658.56"/>
    <m/>
    <m/>
    <m/>
    <m/>
    <m/>
    <m/>
    <s v="Completed"/>
    <s v="No"/>
    <s v="No"/>
    <m/>
    <n v="558"/>
    <n v="430"/>
    <n v="594714.6477588166"/>
    <n v="60882.938065984097"/>
    <n v="3.804733727810651"/>
    <s v="Cookbook"/>
    <s v="Books"/>
    <s v="Books"/>
    <s v="Books"/>
    <s v="Books"/>
    <n v="4"/>
    <s v="Books"/>
    <m/>
    <n v="2024"/>
    <x v="3"/>
    <n v="18"/>
    <n v="2"/>
    <s v="Weekday"/>
    <m/>
  </r>
  <r>
    <s v="WEB-8913"/>
    <d v="2024-05-24T00:00:00"/>
    <s v="Ananya Gupta"/>
    <s v="Kolkata"/>
    <s v="Beauty"/>
    <s v="Shampoo 200Ml"/>
    <n v="1"/>
    <n v="192"/>
    <s v="Credit Card"/>
    <s v="Delivered"/>
    <n v="5"/>
    <n v="192"/>
    <m/>
    <m/>
    <m/>
    <m/>
    <m/>
    <m/>
    <s v="Completed"/>
    <s v="No"/>
    <s v="No"/>
    <m/>
    <n v="590"/>
    <n v="451"/>
    <n v="1098537.4901531704"/>
    <n v="96724.388030634553"/>
    <n v="3.9001122334455669"/>
    <s v="Shampoo 200Ml"/>
    <s v="Beauty"/>
    <s v="Beauty"/>
    <s v="Beauty"/>
    <s v="Beauty"/>
    <n v="64"/>
    <s v="Beauty"/>
    <m/>
    <n v="2024"/>
    <x v="6"/>
    <n v="24"/>
    <n v="6"/>
    <s v="Weekday"/>
    <m/>
  </r>
  <r>
    <s v="WEB-8494"/>
    <d v="2025-02-09T00:00:00"/>
    <s v="Vikram Patel"/>
    <s v="Bengaluru"/>
    <s v="Electronics"/>
    <s v="Usb Cable"/>
    <n v="1"/>
    <n v="3371.14"/>
    <s v="Net Banking"/>
    <s v="Delivered"/>
    <n v="5"/>
    <n v="3371.14"/>
    <m/>
    <m/>
    <m/>
    <m/>
    <m/>
    <m/>
    <s v="Completed"/>
    <s v="Yes"/>
    <s v="No"/>
    <m/>
    <n v="567"/>
    <n v="440"/>
    <n v="2759712.3299794244"/>
    <n v="330643.50635802455"/>
    <n v="3.8641711229946525"/>
    <s v="Usb Cable"/>
    <s v="Electronics"/>
    <s v="Electronics"/>
    <s v="Electronics"/>
    <s v="Electronics"/>
    <n v="13"/>
    <s v="Electronics"/>
    <m/>
    <n v="2025"/>
    <x v="0"/>
    <n v="9"/>
    <n v="1"/>
    <s v="Weekday"/>
    <m/>
  </r>
  <r>
    <s v="WEB-8095"/>
    <d v="2023-06-02T00:00:00"/>
    <s v="Vikram Bose"/>
    <s v="Hyderabad"/>
    <s v="Books"/>
    <s v="Kids Story Book"/>
    <n v="1"/>
    <n v="450.26903299203627"/>
    <s v="Debit Card"/>
    <s v="Pending"/>
    <n v="1"/>
    <n v="450.26903299203627"/>
    <m/>
    <m/>
    <m/>
    <m/>
    <m/>
    <m/>
    <s v="Pending"/>
    <s v="No"/>
    <s v="Yes"/>
    <m/>
    <n v="559"/>
    <n v="408"/>
    <n v="594714.6477588166"/>
    <n v="60882.938065984097"/>
    <n v="3.804733727810651"/>
    <s v="Kids Story Book"/>
    <s v="Books"/>
    <s v="Books"/>
    <s v="Books"/>
    <s v="Books"/>
    <n v="23"/>
    <s v="Books"/>
    <m/>
    <n v="2023"/>
    <x v="11"/>
    <n v="2"/>
    <n v="6"/>
    <s v="Weekday"/>
    <m/>
  </r>
  <r>
    <s v="WEB-6875"/>
    <d v="2024-11-13T00:00:00"/>
    <s v="Pooja Singh"/>
    <s v="Bengaluru"/>
    <s v="Fashion"/>
    <s v="Women'S Kurti"/>
    <n v="1"/>
    <n v="2224.34"/>
    <s v="Credit Card"/>
    <s v="Delivered"/>
    <n v="3"/>
    <n v="2224.34"/>
    <m/>
    <m/>
    <m/>
    <m/>
    <m/>
    <m/>
    <s v="Completed"/>
    <s v="Yes"/>
    <s v="No"/>
    <m/>
    <n v="567"/>
    <n v="440"/>
    <n v="1892867.2841657216"/>
    <n v="199432.98236095349"/>
    <n v="3.8949824970828471"/>
    <s v="Women'S Kurti"/>
    <s v="Fashion"/>
    <s v="Fashion"/>
    <s v="Fashion"/>
    <s v="Fashion"/>
    <n v="15"/>
    <s v="Fashion"/>
    <m/>
    <n v="2024"/>
    <x v="3"/>
    <n v="13"/>
    <n v="4"/>
    <s v="Weekday"/>
    <m/>
  </r>
  <r>
    <s v="WEB-8266"/>
    <d v="2023-08-30T00:00:00"/>
    <s v="Rahul Singh"/>
    <s v="Pune"/>
    <s v="Books"/>
    <s v="Kids Story Book"/>
    <n v="2"/>
    <n v="370.09"/>
    <s v="Credit Card"/>
    <s v="Delivered"/>
    <n v="5"/>
    <n v="740.18"/>
    <m/>
    <m/>
    <m/>
    <m/>
    <m/>
    <m/>
    <s v="Completed"/>
    <s v="No"/>
    <s v="No"/>
    <m/>
    <n v="595"/>
    <n v="444"/>
    <n v="594714.6477588166"/>
    <n v="60882.938065984097"/>
    <n v="3.804733727810651"/>
    <s v="Kids Story Book"/>
    <s v="Books"/>
    <s v="Books"/>
    <s v="Books"/>
    <s v="Books"/>
    <n v="23"/>
    <s v="Books"/>
    <m/>
    <n v="2023"/>
    <x v="9"/>
    <n v="30"/>
    <n v="4"/>
    <s v="Weekday"/>
    <m/>
  </r>
  <r>
    <s v="WEB-9462"/>
    <d v="2023-12-07T00:00:00"/>
    <s v="Neha Das"/>
    <s v="Kolkata"/>
    <s v="Home &amp; Kitchen"/>
    <s v="Non-Stick Pan"/>
    <n v="1"/>
    <n v="709.23"/>
    <s v="Net Banking"/>
    <s v="Delivered"/>
    <n v="5"/>
    <n v="709.23"/>
    <m/>
    <m/>
    <m/>
    <m/>
    <m/>
    <m/>
    <s v="Completed"/>
    <s v="No"/>
    <s v="No"/>
    <m/>
    <n v="590"/>
    <n v="451"/>
    <n v="1463424.4009529033"/>
    <n v="118285.78776560788"/>
    <n v="3.8140589569160999"/>
    <s v="Non-Stick Pan"/>
    <s v="Home &amp; Kitchen"/>
    <s v="Home &amp; Kitchen"/>
    <s v="Home &amp; Kitchen"/>
    <s v="Home &amp; Kitchen"/>
    <n v="7"/>
    <s v="Home &amp; Kitchen"/>
    <m/>
    <n v="2023"/>
    <x v="10"/>
    <n v="7"/>
    <n v="5"/>
    <s v="Weekend"/>
    <m/>
  </r>
  <r>
    <s v="WEB-6266"/>
    <d v="2025-01-01T00:00:00"/>
    <s v="Kavya Sharma"/>
    <s v="Kolkata"/>
    <s v="Electronics"/>
    <s v="Smart Watch"/>
    <n v="1"/>
    <n v="3214.74"/>
    <s v="Cash On Delivery"/>
    <s v="Delivered"/>
    <n v="5"/>
    <n v="3214.74"/>
    <m/>
    <m/>
    <m/>
    <m/>
    <m/>
    <m/>
    <s v="Completed"/>
    <s v="Yes"/>
    <s v="No"/>
    <m/>
    <n v="590"/>
    <n v="451"/>
    <n v="2759712.3299794244"/>
    <n v="330643.50635802455"/>
    <n v="3.8641711229946525"/>
    <s v="Smart Watch"/>
    <s v="Electronics"/>
    <s v="Electronics"/>
    <s v="Electronics"/>
    <s v="Electronics"/>
    <n v="17"/>
    <s v="Electronics"/>
    <m/>
    <n v="2025"/>
    <x v="5"/>
    <n v="1"/>
    <n v="4"/>
    <s v="Weekend"/>
    <m/>
  </r>
  <r>
    <s v="WEB-7709"/>
    <d v="2024-02-24T00:00:00"/>
    <s v="Arjun Rao"/>
    <s v="Mumbai"/>
    <s v="Home &amp; Kitchen"/>
    <s v="Storage Box"/>
    <n v="2"/>
    <n v="461.22"/>
    <s v="Cash On Delivery"/>
    <s v="Delivered"/>
    <n v="3"/>
    <n v="922.44"/>
    <m/>
    <m/>
    <m/>
    <m/>
    <m/>
    <m/>
    <s v="Completed"/>
    <s v="No"/>
    <s v="No"/>
    <m/>
    <n v="619"/>
    <n v="468"/>
    <n v="1463424.4009529033"/>
    <n v="118285.78776560788"/>
    <n v="3.8140589569160999"/>
    <s v="Storage Box"/>
    <s v="Home &amp; Kitchen"/>
    <s v="Home &amp; Kitchen"/>
    <s v="Home &amp; Kitchen"/>
    <s v="Home &amp; Kitchen"/>
    <n v="8"/>
    <s v="Home &amp; Kitchen"/>
    <m/>
    <n v="2024"/>
    <x v="0"/>
    <n v="24"/>
    <n v="7"/>
    <s v="Weekday"/>
    <m/>
  </r>
  <r>
    <s v="WEB-8811"/>
    <d v="2024-03-15T00:00:00"/>
    <s v="Ishaan Bose"/>
    <s v="Pune"/>
    <s v="Home &amp; Kitchen"/>
    <s v="Non-Stick Pan"/>
    <n v="1"/>
    <n v="1669.06"/>
    <s v="Net Banking"/>
    <s v="Pending"/>
    <n v="4"/>
    <n v="1669.06"/>
    <m/>
    <m/>
    <m/>
    <m/>
    <m/>
    <m/>
    <s v="Pending"/>
    <s v="No"/>
    <s v="Yes"/>
    <m/>
    <n v="595"/>
    <n v="444"/>
    <n v="1463424.4009529033"/>
    <n v="118285.78776560788"/>
    <n v="3.8140589569160999"/>
    <s v="Non-Stick Pan"/>
    <s v="Home &amp; Kitchen"/>
    <s v="Home &amp; Kitchen"/>
    <s v="Home &amp; Kitchen"/>
    <s v="Home &amp; Kitchen"/>
    <n v="7"/>
    <s v="Home &amp; Kitchen"/>
    <m/>
    <n v="2024"/>
    <x v="4"/>
    <n v="15"/>
    <n v="6"/>
    <s v="Weekday"/>
    <m/>
  </r>
  <r>
    <s v="WEB-8866"/>
    <d v="2024-12-30T00:00:00"/>
    <s v="Rahul Joshi"/>
    <s v="Ahmedabad"/>
    <s v="Home &amp; Kitchen"/>
    <s v="Led Bulb Pack"/>
    <n v="2"/>
    <n v="989.7"/>
    <s v="Debit Card"/>
    <s v="Delivered"/>
    <n v="2"/>
    <n v="1979.4"/>
    <m/>
    <m/>
    <m/>
    <m/>
    <m/>
    <m/>
    <s v="Completed"/>
    <s v="Yes"/>
    <s v="No"/>
    <m/>
    <n v="589"/>
    <n v="426"/>
    <n v="1463424.4009529033"/>
    <n v="118285.78776560788"/>
    <n v="3.8140589569160999"/>
    <s v="Led Bulb Pack"/>
    <s v="Home &amp; Kitchen"/>
    <s v="Home &amp; Kitchen"/>
    <s v="Home &amp; Kitchen"/>
    <s v="Home &amp; Kitchen"/>
    <n v="76"/>
    <s v="Home &amp; Kitchen"/>
    <m/>
    <n v="2024"/>
    <x v="10"/>
    <n v="30"/>
    <n v="2"/>
    <s v="Weekday"/>
    <m/>
  </r>
  <r>
    <s v="WEB-7682"/>
    <d v="2025-06-21T00:00:00"/>
    <s v="Vivaan Nair"/>
    <s v="Kolkata"/>
    <s v="Home &amp; Kitchen"/>
    <s v="Non-Stick Pan"/>
    <n v="1"/>
    <n v="728.79"/>
    <s v="Debit Card"/>
    <s v="Delivered"/>
    <n v="5"/>
    <n v="728.79"/>
    <m/>
    <m/>
    <m/>
    <m/>
    <m/>
    <m/>
    <s v="Completed"/>
    <s v="No"/>
    <s v="No"/>
    <m/>
    <n v="590"/>
    <n v="451"/>
    <n v="1463424.4009529033"/>
    <n v="118285.78776560788"/>
    <n v="3.8140589569160999"/>
    <s v="Non-Stick Pan"/>
    <s v="Home &amp; Kitchen"/>
    <s v="Home &amp; Kitchen"/>
    <s v="Home &amp; Kitchen"/>
    <s v="Home &amp; Kitchen"/>
    <n v="7"/>
    <s v="Home &amp; Kitchen"/>
    <m/>
    <n v="2025"/>
    <x v="11"/>
    <n v="21"/>
    <n v="7"/>
    <s v="Weekday"/>
    <m/>
  </r>
  <r>
    <s v="WEB-5803"/>
    <d v="2023-06-18T00:00:00"/>
    <s v="Meera Nair"/>
    <s v="Chennai"/>
    <s v="Electronics"/>
    <s v="Usb Cable"/>
    <n v="2"/>
    <n v="3440.31"/>
    <s v="Cash On Delivery"/>
    <s v="Delivered"/>
    <n v="4"/>
    <n v="6880.62"/>
    <m/>
    <m/>
    <m/>
    <m/>
    <m/>
    <m/>
    <s v="Completed"/>
    <s v="Yes"/>
    <s v="No"/>
    <m/>
    <n v="558"/>
    <n v="430"/>
    <n v="2759712.3299794244"/>
    <n v="330643.50635802455"/>
    <n v="3.8641711229946525"/>
    <s v="Usb Cable"/>
    <s v="Electronics"/>
    <s v="Electronics"/>
    <s v="Electronics"/>
    <s v="Electronics"/>
    <n v="13"/>
    <s v="Electronics"/>
    <m/>
    <n v="2023"/>
    <x v="11"/>
    <n v="18"/>
    <n v="1"/>
    <s v="Weekday"/>
    <m/>
  </r>
  <r>
    <s v="WEB-6153"/>
    <d v="2024-06-23T00:00:00"/>
    <s v="Neha Rao"/>
    <s v="Hyderabad"/>
    <s v="Home &amp; Kitchen"/>
    <s v="Led Bulb Pack"/>
    <n v="1"/>
    <n v="1693.83"/>
    <s v="Debit Card"/>
    <s v="Delivered"/>
    <n v="4"/>
    <n v="1693.83"/>
    <m/>
    <m/>
    <m/>
    <m/>
    <m/>
    <m/>
    <s v="Completed"/>
    <s v="Yes"/>
    <s v="No"/>
    <m/>
    <n v="559"/>
    <n v="408"/>
    <n v="1463424.4009529033"/>
    <n v="118285.78776560788"/>
    <n v="3.8140589569160999"/>
    <s v="Led Bulb Pack"/>
    <s v="Home &amp; Kitchen"/>
    <s v="Home &amp; Kitchen"/>
    <s v="Home &amp; Kitchen"/>
    <s v="Home &amp; Kitchen"/>
    <n v="76"/>
    <s v="Home &amp; Kitchen"/>
    <m/>
    <n v="2024"/>
    <x v="11"/>
    <n v="23"/>
    <n v="1"/>
    <s v="Weekday"/>
    <m/>
  </r>
  <r>
    <s v="WEB-8250"/>
    <d v="2023-08-07T00:00:00"/>
    <s v="Ananya Gupta"/>
    <s v="Kolkata"/>
    <s v="Books"/>
    <s v="Notebook Set"/>
    <n v="1"/>
    <n v="432.2"/>
    <s v="Credit Card"/>
    <s v="Delivered"/>
    <n v="4"/>
    <n v="432.2"/>
    <m/>
    <m/>
    <m/>
    <m/>
    <m/>
    <m/>
    <s v="Completed"/>
    <s v="No"/>
    <s v="No"/>
    <m/>
    <n v="590"/>
    <n v="451"/>
    <n v="594714.6477588166"/>
    <n v="60882.938065984097"/>
    <n v="3.804733727810651"/>
    <s v="Notebook Set"/>
    <s v="Books"/>
    <s v="Books"/>
    <s v="Books"/>
    <s v="Books"/>
    <n v="20"/>
    <s v="Books"/>
    <m/>
    <n v="2023"/>
    <x v="9"/>
    <n v="7"/>
    <n v="2"/>
    <s v="Weekend"/>
    <m/>
  </r>
  <r>
    <s v="WEB-9141"/>
    <d v="2023-08-04T00:00:00"/>
    <s v="Rahul Verma"/>
    <s v="Hyderabad"/>
    <s v="Home &amp; Kitchen"/>
    <s v="Table Lamp"/>
    <n v="1"/>
    <n v="734.76"/>
    <s v="Upi"/>
    <s v="Delivered"/>
    <n v="4"/>
    <n v="734.76"/>
    <m/>
    <m/>
    <m/>
    <m/>
    <m/>
    <m/>
    <s v="Completed"/>
    <s v="No"/>
    <s v="No"/>
    <m/>
    <n v="559"/>
    <n v="408"/>
    <n v="1463424.4009529033"/>
    <n v="118285.78776560788"/>
    <n v="3.8140589569160999"/>
    <s v="Table Lamp"/>
    <s v="Home &amp; Kitchen"/>
    <s v="Home &amp; Kitchen"/>
    <s v="Home &amp; Kitchen"/>
    <s v="Home &amp; Kitchen"/>
    <n v="32"/>
    <s v="Home &amp; Kitchen"/>
    <m/>
    <n v="2023"/>
    <x v="9"/>
    <n v="4"/>
    <n v="6"/>
    <s v="Weekday"/>
    <m/>
  </r>
  <r>
    <s v="WEB-7268"/>
    <d v="2024-01-11T00:00:00"/>
    <s v="Riya Chatterjee"/>
    <s v="Bengaluru"/>
    <s v="Home &amp; Kitchen"/>
    <s v="Led Bulb Pack"/>
    <n v="1"/>
    <n v="314.98"/>
    <s v="Upi"/>
    <s v="Returned"/>
    <n v="5"/>
    <n v="314.98"/>
    <m/>
    <m/>
    <m/>
    <m/>
    <m/>
    <m/>
    <s v="Completed"/>
    <s v="No"/>
    <s v="No"/>
    <m/>
    <n v="567"/>
    <n v="440"/>
    <n v="1463424.4009529033"/>
    <n v="118285.78776560788"/>
    <n v="3.8140589569160999"/>
    <s v="Led Bulb Pack"/>
    <s v="Home &amp; Kitchen"/>
    <s v="Home &amp; Kitchen"/>
    <s v="Home &amp; Kitchen"/>
    <s v="Home &amp; Kitchen"/>
    <n v="76"/>
    <s v="Home &amp; Kitchen"/>
    <m/>
    <n v="2024"/>
    <x v="5"/>
    <n v="11"/>
    <n v="5"/>
    <s v="Weekday"/>
    <m/>
  </r>
  <r>
    <s v="WEB-6244"/>
    <d v="2023-07-30T00:00:00"/>
    <s v="Diya Patel"/>
    <s v="Ahmedabad"/>
    <s v="Home &amp; Kitchen"/>
    <s v="Water Bottle"/>
    <n v="2"/>
    <n v="895.35"/>
    <s v="Net Banking"/>
    <s v="Returned"/>
    <m/>
    <n v="1790.7"/>
    <m/>
    <m/>
    <m/>
    <m/>
    <m/>
    <m/>
    <s v="Completed"/>
    <s v="No"/>
    <s v="No"/>
    <m/>
    <n v="589"/>
    <n v="426"/>
    <n v="1463424.4009529033"/>
    <n v="118285.78776560788"/>
    <n v="3.8140589569160999"/>
    <s v="Water Bottle"/>
    <s v="Home &amp; Kitchen"/>
    <s v="Home &amp; Kitchen"/>
    <s v="Home &amp; Kitchen"/>
    <s v="Home &amp; Kitchen"/>
    <n v="2"/>
    <s v="Home &amp; Kitchen"/>
    <m/>
    <n v="2023"/>
    <x v="2"/>
    <n v="30"/>
    <n v="1"/>
    <s v="Weekday"/>
    <m/>
  </r>
  <r>
    <s v="WEB-5192"/>
    <d v="2024-05-20T00:00:00"/>
    <s v="Rahul Das"/>
    <s v="Chennai"/>
    <s v="Beauty"/>
    <s v="Lipstick"/>
    <n v="1"/>
    <n v="272.89999999999998"/>
    <s v="Unknown"/>
    <s v="Delivered"/>
    <n v="5"/>
    <n v="272.89999999999998"/>
    <m/>
    <m/>
    <m/>
    <m/>
    <m/>
    <m/>
    <s v="Completed"/>
    <s v="No"/>
    <s v="No"/>
    <m/>
    <n v="558"/>
    <n v="430"/>
    <n v="1098537.4901531704"/>
    <n v="96724.388030634553"/>
    <n v="3.9001122334455669"/>
    <s v="Lipstick"/>
    <s v="Beauty"/>
    <s v="Beauty"/>
    <s v="Beauty"/>
    <s v="Beauty"/>
    <n v="10"/>
    <s v="Beauty"/>
    <m/>
    <n v="2024"/>
    <x v="6"/>
    <n v="20"/>
    <n v="2"/>
    <s v="Weekday"/>
    <m/>
  </r>
  <r>
    <s v="WEB-6222"/>
    <d v="2024-09-10T00:00:00"/>
    <s v="Diya Nair"/>
    <s v="Delhi"/>
    <s v="Books"/>
    <s v="Kids Story Book"/>
    <n v="2"/>
    <n v="564.27"/>
    <s v="Upi"/>
    <s v="Returned"/>
    <n v="4"/>
    <n v="1128.54"/>
    <m/>
    <m/>
    <m/>
    <m/>
    <m/>
    <m/>
    <s v="Completed"/>
    <s v="No"/>
    <s v="No"/>
    <m/>
    <n v="573"/>
    <n v="450"/>
    <n v="594714.6477588166"/>
    <n v="60882.938065984097"/>
    <n v="3.804733727810651"/>
    <s v="Kids Story Book"/>
    <s v="Books"/>
    <s v="Books"/>
    <s v="Books"/>
    <s v="Books"/>
    <n v="23"/>
    <s v="Books"/>
    <m/>
    <n v="2024"/>
    <x v="1"/>
    <n v="10"/>
    <n v="3"/>
    <s v="Weekday"/>
    <m/>
  </r>
  <r>
    <s v="WEB-7906"/>
    <d v="2023-10-06T00:00:00"/>
    <s v="Neha Singh"/>
    <s v="Mumbai"/>
    <s v="Fashion"/>
    <s v="Men'S T-Shirt"/>
    <n v="3"/>
    <n v="1912.35"/>
    <s v="Net Banking"/>
    <s v="Delivered"/>
    <n v="3"/>
    <n v="5737.0499999999993"/>
    <m/>
    <m/>
    <m/>
    <m/>
    <m/>
    <m/>
    <s v="Completed"/>
    <s v="Yes"/>
    <s v="No"/>
    <m/>
    <n v="619"/>
    <n v="468"/>
    <n v="1892867.2841657216"/>
    <n v="199432.98236095349"/>
    <n v="3.8949824970828471"/>
    <s v="Men'S T-Shirt"/>
    <s v="Fashion"/>
    <s v="Fashion"/>
    <s v="Fashion"/>
    <s v="Fashion"/>
    <n v="55"/>
    <s v="Fashion"/>
    <m/>
    <n v="2023"/>
    <x v="8"/>
    <n v="6"/>
    <n v="6"/>
    <s v="Weekday"/>
    <m/>
  </r>
  <r>
    <s v="WEB-7653"/>
    <d v="2024-11-06T00:00:00"/>
    <s v="Vivaan Malhotra"/>
    <s v="Bengaluru"/>
    <s v="Beauty"/>
    <s v="Face Cream"/>
    <n v="1"/>
    <n v="135.63"/>
    <s v="Credit Card"/>
    <s v="Delivered"/>
    <m/>
    <n v="135.63"/>
    <m/>
    <m/>
    <m/>
    <m/>
    <m/>
    <m/>
    <s v="Completed"/>
    <s v="No"/>
    <s v="No"/>
    <m/>
    <n v="567"/>
    <n v="440"/>
    <n v="1098537.4901531704"/>
    <n v="96724.388030634553"/>
    <n v="3.9001122334455669"/>
    <s v="Face Cream"/>
    <s v="Beauty"/>
    <s v="Beauty"/>
    <s v="Beauty"/>
    <s v="Beauty"/>
    <n v="80"/>
    <s v="Beauty"/>
    <m/>
    <n v="2024"/>
    <x v="3"/>
    <n v="6"/>
    <n v="4"/>
    <s v="Weekday"/>
    <m/>
  </r>
  <r>
    <s v="WEB-9078"/>
    <d v="2025-04-29T00:00:00"/>
    <s v="Aarav Khan"/>
    <s v="Pune"/>
    <s v="Electronics"/>
    <s v="Bluetooth Speaker"/>
    <n v="1"/>
    <n v="825.72"/>
    <s v="Credit Card"/>
    <s v="Delivered"/>
    <n v="3"/>
    <n v="825.72"/>
    <m/>
    <m/>
    <m/>
    <m/>
    <m/>
    <m/>
    <s v="Completed"/>
    <s v="No"/>
    <s v="No"/>
    <m/>
    <n v="595"/>
    <n v="444"/>
    <n v="2759712.3299794244"/>
    <n v="330643.50635802455"/>
    <n v="3.8641711229946525"/>
    <s v="Bluetooth Speaker"/>
    <s v="Electronics"/>
    <s v="Electronics"/>
    <s v="Electronics"/>
    <s v="Electronics"/>
    <n v="48"/>
    <s v="Electronics"/>
    <m/>
    <n v="2025"/>
    <x v="7"/>
    <n v="29"/>
    <n v="3"/>
    <s v="Weekday"/>
    <m/>
  </r>
  <r>
    <s v="WEB-5735"/>
    <d v="2023-10-04T00:00:00"/>
    <s v="Pooja Joshi"/>
    <s v="Mumbai"/>
    <s v="Beauty"/>
    <s v="Face Cream"/>
    <n v="1"/>
    <n v="1013.21"/>
    <s v="Net Banking"/>
    <s v="Delivered"/>
    <n v="5"/>
    <n v="1013.21"/>
    <m/>
    <m/>
    <m/>
    <m/>
    <m/>
    <m/>
    <s v="Completed"/>
    <s v="Yes"/>
    <s v="No"/>
    <m/>
    <n v="619"/>
    <n v="468"/>
    <n v="1098537.4901531704"/>
    <n v="96724.388030634553"/>
    <n v="3.9001122334455669"/>
    <s v="Face Cream"/>
    <s v="Beauty"/>
    <s v="Beauty"/>
    <s v="Beauty"/>
    <s v="Beauty"/>
    <n v="80"/>
    <s v="Beauty"/>
    <m/>
    <n v="2023"/>
    <x v="8"/>
    <n v="4"/>
    <n v="4"/>
    <s v="Weekday"/>
    <m/>
  </r>
  <r>
    <s v="WEB-6962"/>
    <d v="2024-12-29T00:00:00"/>
    <s v="Simran Sharma"/>
    <s v="Ahmedabad"/>
    <s v="Electronics"/>
    <s v="Smart Watch"/>
    <n v="1"/>
    <n v="369.72"/>
    <s v="Credit Card"/>
    <s v="Delivered"/>
    <n v="3"/>
    <n v="369.72"/>
    <m/>
    <m/>
    <m/>
    <m/>
    <m/>
    <m/>
    <s v="Completed"/>
    <s v="No"/>
    <s v="No"/>
    <m/>
    <n v="589"/>
    <n v="426"/>
    <n v="2759712.3299794244"/>
    <n v="330643.50635802455"/>
    <n v="3.8641711229946525"/>
    <s v="Smart Watch"/>
    <s v="Electronics"/>
    <s v="Electronics"/>
    <s v="Electronics"/>
    <s v="Electronics"/>
    <n v="17"/>
    <s v="Electronics"/>
    <m/>
    <n v="2024"/>
    <x v="10"/>
    <n v="29"/>
    <n v="1"/>
    <s v="Weekday"/>
    <m/>
  </r>
  <r>
    <s v="WEB-8601"/>
    <d v="2023-09-22T00:00:00"/>
    <s v="Karan Chatterjee"/>
    <s v="Delhi"/>
    <s v="Home &amp; Kitchen"/>
    <s v="Storage Box"/>
    <n v="2"/>
    <n v="1115.94"/>
    <s v="Cash On Delivery"/>
    <s v="Delivered"/>
    <n v="5"/>
    <n v="2231.88"/>
    <m/>
    <m/>
    <m/>
    <m/>
    <m/>
    <m/>
    <s v="Completed"/>
    <s v="Yes"/>
    <s v="No"/>
    <m/>
    <n v="573"/>
    <n v="450"/>
    <n v="1463424.4009529033"/>
    <n v="118285.78776560788"/>
    <n v="3.8140589569160999"/>
    <s v="Storage Box"/>
    <s v="Home &amp; Kitchen"/>
    <s v="Home &amp; Kitchen"/>
    <s v="Home &amp; Kitchen"/>
    <s v="Home &amp; Kitchen"/>
    <n v="8"/>
    <s v="Home &amp; Kitchen"/>
    <m/>
    <n v="2023"/>
    <x v="1"/>
    <n v="22"/>
    <n v="6"/>
    <s v="Weekday"/>
    <m/>
  </r>
  <r>
    <s v="WEB-6576"/>
    <d v="2023-04-17T00:00:00"/>
    <s v="Rohan Malhotra"/>
    <s v="Mumbai"/>
    <s v="Electronics"/>
    <s v="Usb Cable"/>
    <n v="1"/>
    <n v="648.63"/>
    <s v="Net Banking"/>
    <s v="Delivered"/>
    <n v="5"/>
    <n v="648.63"/>
    <m/>
    <m/>
    <m/>
    <m/>
    <m/>
    <m/>
    <s v="Completed"/>
    <s v="No"/>
    <s v="No"/>
    <m/>
    <n v="619"/>
    <n v="468"/>
    <n v="2759712.3299794244"/>
    <n v="330643.50635802455"/>
    <n v="3.8641711229946525"/>
    <s v="Usb Cable"/>
    <s v="Electronics"/>
    <s v="Electronics"/>
    <s v="Electronics"/>
    <s v="Electronics"/>
    <n v="13"/>
    <s v="Electronics"/>
    <m/>
    <n v="2023"/>
    <x v="7"/>
    <n v="17"/>
    <n v="2"/>
    <s v="Weekday"/>
    <m/>
  </r>
  <r>
    <s v="WEB-6524"/>
    <d v="2024-12-31T00:00:00"/>
    <s v="Ishaan Joshi"/>
    <s v="Pune"/>
    <s v="Fashion"/>
    <s v="Running Shoes"/>
    <n v="1"/>
    <n v="1501.89"/>
    <s v="Credit Card"/>
    <s v="Delivered"/>
    <n v="4"/>
    <n v="1501.89"/>
    <m/>
    <m/>
    <m/>
    <m/>
    <m/>
    <m/>
    <s v="Completed"/>
    <s v="Yes"/>
    <s v="No"/>
    <m/>
    <n v="595"/>
    <n v="444"/>
    <n v="1892867.2841657216"/>
    <n v="199432.98236095349"/>
    <n v="3.8949824970828471"/>
    <s v="Running Shoes"/>
    <s v="Fashion"/>
    <s v="Fashion"/>
    <s v="Fashion"/>
    <s v="Fashion"/>
    <n v="45"/>
    <s v="Fashion"/>
    <m/>
    <n v="2024"/>
    <x v="10"/>
    <n v="31"/>
    <n v="3"/>
    <s v="Weekday"/>
    <m/>
  </r>
  <r>
    <s v="WEB-8923"/>
    <d v="2023-04-22T00:00:00"/>
    <s v="Karan Patel"/>
    <s v="Delhi"/>
    <s v="Fashion"/>
    <s v="Women'S Kurti"/>
    <n v="2"/>
    <n v="1892.29"/>
    <s v="Upi"/>
    <s v="Delivered"/>
    <n v="3"/>
    <n v="3784.58"/>
    <m/>
    <m/>
    <m/>
    <m/>
    <m/>
    <m/>
    <s v="Completed"/>
    <s v="Yes"/>
    <s v="No"/>
    <m/>
    <n v="573"/>
    <n v="450"/>
    <n v="1892867.2841657216"/>
    <n v="199432.98236095349"/>
    <n v="3.8949824970828471"/>
    <s v="Women'S Kurti"/>
    <s v="Fashion"/>
    <s v="Fashion"/>
    <s v="Fashion"/>
    <s v="Fashion"/>
    <n v="15"/>
    <s v="Fashion"/>
    <m/>
    <n v="2023"/>
    <x v="7"/>
    <n v="22"/>
    <n v="7"/>
    <s v="Weekday"/>
    <m/>
  </r>
  <r>
    <s v="WEB-5818"/>
    <d v="2025-05-13T00:00:00"/>
    <s v="Simran Malhotra"/>
    <s v="Kolkata"/>
    <s v="Electronics"/>
    <s v="Smart Watch"/>
    <n v="2"/>
    <n v="1923.1627263374514"/>
    <s v="Upi"/>
    <s v="Pending"/>
    <n v="4"/>
    <n v="3846.3254526749029"/>
    <m/>
    <m/>
    <m/>
    <m/>
    <m/>
    <m/>
    <s v="Pending"/>
    <s v="No"/>
    <s v="Yes"/>
    <m/>
    <n v="590"/>
    <n v="451"/>
    <n v="2759712.3299794244"/>
    <n v="330643.50635802455"/>
    <n v="3.8641711229946525"/>
    <s v="Smart Watch"/>
    <s v="Electronics"/>
    <s v="Electronics"/>
    <s v="Electronics"/>
    <s v="Electronics"/>
    <n v="17"/>
    <s v="Electronics"/>
    <m/>
    <n v="2025"/>
    <x v="6"/>
    <n v="13"/>
    <n v="3"/>
    <s v="Weekday"/>
    <m/>
  </r>
  <r>
    <s v="WEB-6349"/>
    <d v="2023-09-21T00:00:00"/>
    <s v="Ananya Kumar"/>
    <s v="Bengaluru"/>
    <s v="Fashion"/>
    <s v="Running Shoes"/>
    <n v="1"/>
    <n v="694.68"/>
    <s v="Cash On Delivery"/>
    <s v="Delivered"/>
    <n v="4"/>
    <n v="694.68"/>
    <m/>
    <m/>
    <m/>
    <m/>
    <m/>
    <m/>
    <s v="Completed"/>
    <s v="No"/>
    <s v="No"/>
    <m/>
    <n v="567"/>
    <n v="440"/>
    <n v="1892867.2841657216"/>
    <n v="199432.98236095349"/>
    <n v="3.8949824970828471"/>
    <s v="Running Shoes"/>
    <s v="Fashion"/>
    <s v="Fashion"/>
    <s v="Fashion"/>
    <s v="Fashion"/>
    <n v="45"/>
    <s v="Fashion"/>
    <m/>
    <n v="2023"/>
    <x v="1"/>
    <n v="21"/>
    <n v="5"/>
    <s v="Weekday"/>
    <m/>
  </r>
  <r>
    <s v="WEB-8298"/>
    <d v="2025-06-06T00:00:00"/>
    <s v="Vivaan Menon"/>
    <s v="Chennai"/>
    <s v="Electronics"/>
    <s v="Smart Watch"/>
    <n v="2"/>
    <n v="829.85"/>
    <s v="Net Banking"/>
    <s v="Delivered"/>
    <n v="3"/>
    <n v="1659.7"/>
    <m/>
    <m/>
    <m/>
    <m/>
    <m/>
    <m/>
    <s v="Completed"/>
    <s v="Yes"/>
    <s v="No"/>
    <m/>
    <n v="558"/>
    <n v="430"/>
    <n v="2759712.3299794244"/>
    <n v="330643.50635802455"/>
    <n v="3.8641711229946525"/>
    <s v="Smart Watch"/>
    <s v="Electronics"/>
    <s v="Electronics"/>
    <s v="Electronics"/>
    <s v="Electronics"/>
    <n v="17"/>
    <s v="Electronics"/>
    <m/>
    <n v="2025"/>
    <x v="11"/>
    <n v="6"/>
    <n v="6"/>
    <s v="Weekday"/>
    <m/>
  </r>
  <r>
    <s v="WEB-5957"/>
    <d v="2023-08-12T00:00:00"/>
    <s v="Arjun Singh"/>
    <s v="Pune"/>
    <s v="Home &amp; Kitchen"/>
    <s v="Non-Stick Pan"/>
    <n v="2"/>
    <n v="548.88"/>
    <s v="Cash On Delivery"/>
    <s v="Returned"/>
    <n v="1"/>
    <n v="1097.76"/>
    <m/>
    <m/>
    <m/>
    <m/>
    <m/>
    <m/>
    <s v="Completed"/>
    <s v="No"/>
    <s v="No"/>
    <m/>
    <n v="595"/>
    <n v="444"/>
    <n v="1463424.4009529033"/>
    <n v="118285.78776560788"/>
    <n v="3.8140589569160999"/>
    <s v="Non-Stick Pan"/>
    <s v="Home &amp; Kitchen"/>
    <s v="Home &amp; Kitchen"/>
    <s v="Home &amp; Kitchen"/>
    <s v="Home &amp; Kitchen"/>
    <n v="7"/>
    <s v="Home &amp; Kitchen"/>
    <m/>
    <n v="2023"/>
    <x v="9"/>
    <n v="12"/>
    <n v="7"/>
    <s v="Weekday"/>
    <m/>
  </r>
  <r>
    <s v="WEB-5372"/>
    <d v="2024-03-09T00:00:00"/>
    <s v="Vivaan Pillai"/>
    <s v="Pune"/>
    <s v="Home &amp; Kitchen"/>
    <s v="Storage Box"/>
    <n v="3"/>
    <n v="1191.3900000000001"/>
    <s v="Debit Card"/>
    <s v="Delivered"/>
    <n v="5"/>
    <n v="3574.17"/>
    <m/>
    <m/>
    <m/>
    <m/>
    <m/>
    <m/>
    <s v="Completed"/>
    <s v="Yes"/>
    <s v="No"/>
    <m/>
    <n v="595"/>
    <n v="444"/>
    <n v="1463424.4009529033"/>
    <n v="118285.78776560788"/>
    <n v="3.8140589569160999"/>
    <s v="Storage Box"/>
    <s v="Home &amp; Kitchen"/>
    <s v="Home &amp; Kitchen"/>
    <s v="Home &amp; Kitchen"/>
    <s v="Home &amp; Kitchen"/>
    <n v="8"/>
    <s v="Home &amp; Kitchen"/>
    <m/>
    <n v="2024"/>
    <x v="4"/>
    <n v="9"/>
    <n v="7"/>
    <s v="Weekday"/>
    <m/>
  </r>
  <r>
    <s v="WEB-8299"/>
    <d v="2025-03-15T00:00:00"/>
    <s v="Karan Kapoor"/>
    <s v="Chennai"/>
    <s v="Fashion"/>
    <s v="Running Shoes"/>
    <n v="1"/>
    <n v="1955.75"/>
    <s v="Debit Card"/>
    <s v="Delivered"/>
    <n v="4"/>
    <n v="1955.75"/>
    <m/>
    <m/>
    <m/>
    <m/>
    <m/>
    <m/>
    <s v="Completed"/>
    <s v="Yes"/>
    <s v="No"/>
    <m/>
    <n v="558"/>
    <n v="430"/>
    <n v="1892867.2841657216"/>
    <n v="199432.98236095349"/>
    <n v="3.8949824970828471"/>
    <s v="Running Shoes"/>
    <s v="Fashion"/>
    <s v="Fashion"/>
    <s v="Fashion"/>
    <s v="Fashion"/>
    <n v="45"/>
    <s v="Fashion"/>
    <m/>
    <n v="2025"/>
    <x v="4"/>
    <n v="15"/>
    <n v="7"/>
    <s v="Weekday"/>
    <m/>
  </r>
  <r>
    <s v="WEB-7866"/>
    <d v="2024-05-15T00:00:00"/>
    <s v="Pooja Nair"/>
    <s v="Mumbai"/>
    <s v="Books"/>
    <s v="Notebook Set"/>
    <n v="1"/>
    <n v="509.92"/>
    <s v="Debit Card"/>
    <s v="Delivered"/>
    <n v="3"/>
    <n v="509.92"/>
    <m/>
    <m/>
    <m/>
    <m/>
    <m/>
    <m/>
    <s v="Completed"/>
    <s v="No"/>
    <s v="No"/>
    <m/>
    <n v="619"/>
    <n v="468"/>
    <n v="594714.6477588166"/>
    <n v="60882.938065984097"/>
    <n v="3.804733727810651"/>
    <s v="Notebook Set"/>
    <s v="Books"/>
    <s v="Books"/>
    <s v="Books"/>
    <s v="Books"/>
    <n v="20"/>
    <s v="Books"/>
    <m/>
    <n v="2024"/>
    <x v="6"/>
    <n v="15"/>
    <n v="4"/>
    <s v="Weekday"/>
    <m/>
  </r>
  <r>
    <s v="WEB-7287"/>
    <d v="2023-01-27T00:00:00"/>
    <s v="Riya Malhotra"/>
    <s v="Pune"/>
    <s v="Beauty"/>
    <s v="Shampoo 200Ml"/>
    <n v="1"/>
    <n v="606.29999999999995"/>
    <s v="Debit Card"/>
    <s v="Delivered"/>
    <n v="5"/>
    <n v="606.29999999999995"/>
    <m/>
    <m/>
    <m/>
    <m/>
    <m/>
    <m/>
    <s v="Completed"/>
    <s v="No"/>
    <s v="No"/>
    <m/>
    <n v="595"/>
    <n v="444"/>
    <n v="1098537.4901531704"/>
    <n v="96724.388030634553"/>
    <n v="3.9001122334455669"/>
    <s v="Shampoo 200Ml"/>
    <s v="Beauty"/>
    <s v="Beauty"/>
    <s v="Beauty"/>
    <s v="Beauty"/>
    <n v="64"/>
    <s v="Beauty"/>
    <m/>
    <n v="2023"/>
    <x v="5"/>
    <n v="27"/>
    <n v="6"/>
    <s v="Weekday"/>
    <m/>
  </r>
  <r>
    <s v="WEB-8667"/>
    <d v="2025-04-05T00:00:00"/>
    <s v="Ananya Pillai"/>
    <s v="Hyderabad"/>
    <s v="Beauty"/>
    <s v="Shampoo 200Ml"/>
    <n v="1"/>
    <n v="1084.26"/>
    <s v="Credit Card"/>
    <s v="Returned"/>
    <n v="5"/>
    <n v="1084.26"/>
    <m/>
    <m/>
    <m/>
    <m/>
    <m/>
    <m/>
    <s v="Completed"/>
    <s v="No"/>
    <s v="No"/>
    <m/>
    <n v="559"/>
    <n v="408"/>
    <n v="1098537.4901531704"/>
    <n v="96724.388030634553"/>
    <n v="3.9001122334455669"/>
    <s v="Shampoo 200Ml"/>
    <s v="Beauty"/>
    <s v="Beauty"/>
    <s v="Beauty"/>
    <s v="Beauty"/>
    <n v="64"/>
    <s v="Beauty"/>
    <m/>
    <n v="2025"/>
    <x v="7"/>
    <n v="5"/>
    <n v="7"/>
    <s v="Weekday"/>
    <m/>
  </r>
  <r>
    <s v="WEB-8053"/>
    <d v="2025-06-04T00:00:00"/>
    <s v="Ishaan Iyer"/>
    <s v="Mumbai"/>
    <s v="Beauty"/>
    <s v="Hair Oil"/>
    <n v="1"/>
    <n v="1129.25"/>
    <s v="Credit Card"/>
    <s v="Delivered"/>
    <n v="5"/>
    <n v="1129.25"/>
    <m/>
    <m/>
    <m/>
    <m/>
    <m/>
    <m/>
    <s v="Completed"/>
    <s v="Yes"/>
    <s v="No"/>
    <m/>
    <n v="619"/>
    <n v="468"/>
    <n v="1098537.4901531704"/>
    <n v="96724.388030634553"/>
    <n v="3.9001122334455669"/>
    <s v="Hair Oil"/>
    <s v="Beauty"/>
    <s v="Beauty"/>
    <s v="Beauty"/>
    <s v="Beauty"/>
    <n v="70"/>
    <s v="Beauty"/>
    <m/>
    <n v="2025"/>
    <x v="11"/>
    <n v="4"/>
    <n v="4"/>
    <s v="Weekday"/>
    <m/>
  </r>
  <r>
    <s v="WEB-5894"/>
    <d v="2023-03-01T00:00:00"/>
    <s v="Aarav Khan"/>
    <s v="Ahmedabad"/>
    <s v="Fashion"/>
    <s v="Running Shoes"/>
    <n v="1"/>
    <n v="652.21"/>
    <s v="Credit Card"/>
    <s v="Delivered"/>
    <n v="4"/>
    <n v="652.21"/>
    <m/>
    <m/>
    <m/>
    <m/>
    <m/>
    <m/>
    <s v="Completed"/>
    <s v="No"/>
    <s v="No"/>
    <m/>
    <n v="589"/>
    <n v="426"/>
    <n v="1892867.2841657216"/>
    <n v="199432.98236095349"/>
    <n v="3.8949824970828471"/>
    <s v="Running Shoes"/>
    <s v="Fashion"/>
    <s v="Fashion"/>
    <s v="Fashion"/>
    <s v="Fashion"/>
    <n v="45"/>
    <s v="Fashion"/>
    <m/>
    <n v="2023"/>
    <x v="4"/>
    <n v="1"/>
    <n v="4"/>
    <s v="Weekend"/>
    <m/>
  </r>
  <r>
    <s v="WEB-5174"/>
    <d v="2024-05-18T00:00:00"/>
    <s v="Sanjay Mehta"/>
    <s v="Delhi"/>
    <s v="Electronics"/>
    <s v="Bluetooth Speaker"/>
    <n v="1"/>
    <n v="3345.42"/>
    <s v="Credit Card"/>
    <s v="Delivered"/>
    <n v="4"/>
    <n v="3345.42"/>
    <m/>
    <m/>
    <m/>
    <m/>
    <m/>
    <m/>
    <s v="Completed"/>
    <s v="Yes"/>
    <s v="No"/>
    <m/>
    <n v="573"/>
    <n v="450"/>
    <n v="2759712.3299794244"/>
    <n v="330643.50635802455"/>
    <n v="3.8641711229946525"/>
    <s v="Bluetooth Speaker"/>
    <s v="Electronics"/>
    <s v="Electronics"/>
    <s v="Electronics"/>
    <s v="Electronics"/>
    <n v="48"/>
    <s v="Electronics"/>
    <m/>
    <n v="2024"/>
    <x v="6"/>
    <n v="18"/>
    <n v="7"/>
    <s v="Weekday"/>
    <m/>
  </r>
  <r>
    <s v="WEB-6998"/>
    <d v="2024-12-18T00:00:00"/>
    <s v="Rohan Patel"/>
    <s v="Delhi"/>
    <s v="Beauty"/>
    <s v="Perfume 50Ml"/>
    <n v="1"/>
    <n v="936.94"/>
    <s v="Net Banking"/>
    <s v="Delivered"/>
    <n v="5"/>
    <n v="936.94"/>
    <m/>
    <m/>
    <m/>
    <m/>
    <m/>
    <m/>
    <s v="Completed"/>
    <s v="No"/>
    <s v="No"/>
    <m/>
    <n v="573"/>
    <n v="450"/>
    <n v="1098537.4901531704"/>
    <n v="96724.388030634553"/>
    <n v="3.9001122334455669"/>
    <s v="Perfume 50Ml"/>
    <s v="Beauty"/>
    <s v="Beauty"/>
    <s v="Beauty"/>
    <s v="Beauty"/>
    <n v="18"/>
    <s v="Beauty"/>
    <m/>
    <n v="2024"/>
    <x v="10"/>
    <n v="18"/>
    <n v="4"/>
    <s v="Weekday"/>
    <m/>
  </r>
  <r>
    <s v="WEB-7428"/>
    <d v="2024-05-13T00:00:00"/>
    <s v="Rohan Singh"/>
    <s v="Mumbai"/>
    <s v="Books"/>
    <s v="Notebook Set"/>
    <n v="2"/>
    <n v="348.35"/>
    <s v="Upi"/>
    <s v="Delivered"/>
    <n v="1"/>
    <n v="696.7"/>
    <m/>
    <m/>
    <m/>
    <m/>
    <m/>
    <m/>
    <s v="Completed"/>
    <s v="No"/>
    <s v="No"/>
    <m/>
    <n v="619"/>
    <n v="468"/>
    <n v="594714.6477588166"/>
    <n v="60882.938065984097"/>
    <n v="3.804733727810651"/>
    <s v="Notebook Set"/>
    <s v="Books"/>
    <s v="Books"/>
    <s v="Books"/>
    <s v="Books"/>
    <n v="20"/>
    <s v="Books"/>
    <m/>
    <n v="2024"/>
    <x v="6"/>
    <n v="13"/>
    <n v="2"/>
    <s v="Weekday"/>
    <m/>
  </r>
  <r>
    <s v="WEB-5159"/>
    <d v="2023-08-18T00:00:00"/>
    <s v="Vivaan Kumar"/>
    <s v="Kolkata"/>
    <s v="Home &amp; Kitchen"/>
    <s v="Storage Box"/>
    <n v="1"/>
    <n v="448.33"/>
    <s v="Debit Card"/>
    <s v="Delivered"/>
    <n v="2"/>
    <n v="448.33"/>
    <m/>
    <m/>
    <m/>
    <m/>
    <m/>
    <m/>
    <s v="Completed"/>
    <s v="No"/>
    <s v="No"/>
    <m/>
    <n v="590"/>
    <n v="451"/>
    <n v="1463424.4009529033"/>
    <n v="118285.78776560788"/>
    <n v="3.8140589569160999"/>
    <s v="Storage Box"/>
    <s v="Home &amp; Kitchen"/>
    <s v="Home &amp; Kitchen"/>
    <s v="Home &amp; Kitchen"/>
    <s v="Home &amp; Kitchen"/>
    <n v="8"/>
    <s v="Home &amp; Kitchen"/>
    <m/>
    <n v="2023"/>
    <x v="9"/>
    <n v="18"/>
    <n v="6"/>
    <s v="Weekday"/>
    <m/>
  </r>
  <r>
    <s v="WEB-8061"/>
    <d v="2024-05-19T00:00:00"/>
    <s v="Sanjay Khan"/>
    <s v="Delhi"/>
    <s v="Beauty"/>
    <s v="Perfume 50Ml"/>
    <n v="1"/>
    <n v="496.34"/>
    <s v="Credit Card"/>
    <s v="Delivered"/>
    <n v="4"/>
    <n v="496.34"/>
    <m/>
    <m/>
    <m/>
    <m/>
    <m/>
    <m/>
    <s v="Completed"/>
    <s v="No"/>
    <s v="No"/>
    <m/>
    <n v="573"/>
    <n v="450"/>
    <n v="1098537.4901531704"/>
    <n v="96724.388030634553"/>
    <n v="3.9001122334455669"/>
    <s v="Perfume 50Ml"/>
    <s v="Beauty"/>
    <s v="Beauty"/>
    <s v="Beauty"/>
    <s v="Beauty"/>
    <n v="18"/>
    <s v="Beauty"/>
    <m/>
    <n v="2024"/>
    <x v="6"/>
    <n v="19"/>
    <n v="1"/>
    <s v="Weekday"/>
    <m/>
  </r>
  <r>
    <s v="WEB-8469"/>
    <d v="2023-11-02T00:00:00"/>
    <s v="Aarav Kapoor"/>
    <s v="Bengaluru"/>
    <s v="Beauty"/>
    <s v="Face Cream"/>
    <n v="1"/>
    <n v="162.9"/>
    <s v="Cash On Delivery"/>
    <s v="Delivered"/>
    <n v="5"/>
    <n v="162.9"/>
    <m/>
    <m/>
    <m/>
    <m/>
    <m/>
    <m/>
    <s v="Completed"/>
    <s v="No"/>
    <s v="No"/>
    <m/>
    <n v="567"/>
    <n v="440"/>
    <n v="1098537.4901531704"/>
    <n v="96724.388030634553"/>
    <n v="3.9001122334455669"/>
    <s v="Face Cream"/>
    <s v="Beauty"/>
    <s v="Beauty"/>
    <s v="Beauty"/>
    <s v="Beauty"/>
    <n v="80"/>
    <s v="Beauty"/>
    <m/>
    <n v="2023"/>
    <x v="3"/>
    <n v="2"/>
    <n v="5"/>
    <s v="Weekday"/>
    <m/>
  </r>
  <r>
    <s v="WEB-6205"/>
    <d v="2024-12-11T00:00:00"/>
    <s v="Rohan Khan"/>
    <s v="Chennai"/>
    <s v="Beauty"/>
    <s v="Hair Oil"/>
    <n v="1"/>
    <n v="1126.3399999999999"/>
    <s v="Credit Card"/>
    <s v="Delivered"/>
    <n v="5"/>
    <n v="1126.3399999999999"/>
    <m/>
    <m/>
    <m/>
    <m/>
    <m/>
    <m/>
    <s v="Completed"/>
    <s v="Yes"/>
    <s v="No"/>
    <m/>
    <n v="558"/>
    <n v="430"/>
    <n v="1098537.4901531704"/>
    <n v="96724.388030634553"/>
    <n v="3.9001122334455669"/>
    <s v="Hair Oil"/>
    <s v="Beauty"/>
    <s v="Beauty"/>
    <s v="Beauty"/>
    <s v="Beauty"/>
    <n v="70"/>
    <s v="Beauty"/>
    <m/>
    <n v="2024"/>
    <x v="10"/>
    <n v="11"/>
    <n v="4"/>
    <s v="Weekday"/>
    <m/>
  </r>
  <r>
    <s v="WEB-9010"/>
    <d v="2023-04-11T00:00:00"/>
    <s v="Ishaan Kumar"/>
    <s v="Pune"/>
    <s v="Beauty"/>
    <s v="Hair Oil"/>
    <n v="1"/>
    <n v="1049.47"/>
    <s v="Debit Card"/>
    <s v="Delivered"/>
    <n v="4"/>
    <n v="1049.47"/>
    <m/>
    <m/>
    <m/>
    <m/>
    <m/>
    <m/>
    <s v="Completed"/>
    <s v="Yes"/>
    <s v="No"/>
    <m/>
    <n v="595"/>
    <n v="444"/>
    <n v="1098537.4901531704"/>
    <n v="96724.388030634553"/>
    <n v="3.9001122334455669"/>
    <s v="Hair Oil"/>
    <s v="Beauty"/>
    <s v="Beauty"/>
    <s v="Beauty"/>
    <s v="Beauty"/>
    <n v="70"/>
    <s v="Beauty"/>
    <m/>
    <n v="2023"/>
    <x v="7"/>
    <n v="11"/>
    <n v="3"/>
    <s v="Weekday"/>
    <m/>
  </r>
  <r>
    <s v="WEB-8559"/>
    <d v="2023-01-09T00:00:00"/>
    <s v="Diya Nair"/>
    <s v="Delhi"/>
    <s v="Home &amp; Kitchen"/>
    <s v="Water Bottle"/>
    <n v="1"/>
    <n v="1528.59"/>
    <s v="Debit Card"/>
    <s v="Delivered"/>
    <m/>
    <n v="1528.59"/>
    <m/>
    <m/>
    <m/>
    <m/>
    <m/>
    <m/>
    <s v="Completed"/>
    <s v="Yes"/>
    <s v="No"/>
    <m/>
    <n v="573"/>
    <n v="450"/>
    <n v="1463424.4009529033"/>
    <n v="118285.78776560788"/>
    <n v="3.8140589569160999"/>
    <s v="Water Bottle"/>
    <s v="Home &amp; Kitchen"/>
    <s v="Home &amp; Kitchen"/>
    <s v="Home &amp; Kitchen"/>
    <s v="Home &amp; Kitchen"/>
    <n v="2"/>
    <s v="Home &amp; Kitchen"/>
    <m/>
    <n v="2023"/>
    <x v="5"/>
    <n v="9"/>
    <n v="2"/>
    <s v="Weekday"/>
    <m/>
  </r>
  <r>
    <s v="WEB-9489"/>
    <d v="2023-07-18T00:00:00"/>
    <s v="Sanjay Chatterjee"/>
    <s v="Delhi"/>
    <s v="Fashion"/>
    <s v="Men'S T-Shirt"/>
    <n v="1"/>
    <n v="1402.59"/>
    <s v="Upi"/>
    <s v="Delivered"/>
    <m/>
    <n v="1402.59"/>
    <m/>
    <m/>
    <m/>
    <m/>
    <m/>
    <m/>
    <s v="Completed"/>
    <s v="Yes"/>
    <s v="No"/>
    <m/>
    <n v="573"/>
    <n v="450"/>
    <n v="1892867.2841657216"/>
    <n v="199432.98236095349"/>
    <n v="3.8949824970828471"/>
    <s v="Men'S T-Shirt"/>
    <s v="Fashion"/>
    <s v="Fashion"/>
    <s v="Fashion"/>
    <s v="Fashion"/>
    <n v="55"/>
    <s v="Fashion"/>
    <m/>
    <n v="2023"/>
    <x v="2"/>
    <n v="18"/>
    <n v="3"/>
    <s v="Weekday"/>
    <m/>
  </r>
  <r>
    <s v="WEB-5432"/>
    <d v="2023-05-28T00:00:00"/>
    <s v="Aarav Mehta"/>
    <s v="Mumbai"/>
    <s v="Electronics"/>
    <s v="Wireless Earbuds"/>
    <n v="1"/>
    <n v="2811.67"/>
    <s v="Credit Card"/>
    <s v="Delivered"/>
    <n v="2"/>
    <n v="2811.67"/>
    <m/>
    <m/>
    <m/>
    <m/>
    <m/>
    <m/>
    <s v="Completed"/>
    <s v="Yes"/>
    <s v="No"/>
    <m/>
    <n v="619"/>
    <n v="468"/>
    <n v="2759712.3299794244"/>
    <n v="330643.50635802455"/>
    <n v="3.8641711229946525"/>
    <s v="Wireless Earbuds"/>
    <s v="Electronics"/>
    <s v="Electronics"/>
    <s v="Electronics"/>
    <s v="Electronics"/>
    <n v="12"/>
    <s v="Electronics"/>
    <m/>
    <n v="2023"/>
    <x v="6"/>
    <n v="28"/>
    <n v="1"/>
    <s v="Weekday"/>
    <m/>
  </r>
  <r>
    <s v="WEB-6528"/>
    <d v="2023-11-08T00:00:00"/>
    <s v="Simran Gupta"/>
    <s v="Delhi"/>
    <s v="Home &amp; Kitchen"/>
    <s v="Storage Box"/>
    <n v="3"/>
    <n v="695.91"/>
    <s v="Cash On Delivery"/>
    <s v="Delivered"/>
    <n v="4"/>
    <n v="2087.73"/>
    <m/>
    <m/>
    <m/>
    <m/>
    <m/>
    <m/>
    <s v="Completed"/>
    <s v="Yes"/>
    <s v="No"/>
    <m/>
    <n v="573"/>
    <n v="450"/>
    <n v="1463424.4009529033"/>
    <n v="118285.78776560788"/>
    <n v="3.8140589569160999"/>
    <s v="Storage Box"/>
    <s v="Home &amp; Kitchen"/>
    <s v="Home &amp; Kitchen"/>
    <s v="Home &amp; Kitchen"/>
    <s v="Home &amp; Kitchen"/>
    <n v="8"/>
    <s v="Home &amp; Kitchen"/>
    <m/>
    <n v="2023"/>
    <x v="3"/>
    <n v="8"/>
    <n v="4"/>
    <s v="Weekday"/>
    <m/>
  </r>
  <r>
    <s v="WEB-7309"/>
    <d v="2025-04-26T00:00:00"/>
    <s v="Neha Khan"/>
    <s v="Mumbai"/>
    <s v="Electronics"/>
    <s v="Bluetooth Speaker"/>
    <n v="1"/>
    <n v="1168.1600000000001"/>
    <s v="Net Banking"/>
    <s v="Delivered"/>
    <n v="5"/>
    <n v="1168.1600000000001"/>
    <m/>
    <m/>
    <m/>
    <m/>
    <m/>
    <m/>
    <s v="Completed"/>
    <s v="Yes"/>
    <s v="No"/>
    <m/>
    <n v="619"/>
    <n v="468"/>
    <n v="2759712.3299794244"/>
    <n v="330643.50635802455"/>
    <n v="3.8641711229946525"/>
    <s v="Bluetooth Speaker"/>
    <s v="Electronics"/>
    <s v="Electronics"/>
    <s v="Electronics"/>
    <s v="Electronics"/>
    <n v="48"/>
    <s v="Electronics"/>
    <m/>
    <n v="2025"/>
    <x v="7"/>
    <n v="26"/>
    <n v="7"/>
    <s v="Weekday"/>
    <m/>
  </r>
  <r>
    <s v="WEB-8407"/>
    <d v="2024-12-27T00:00:00"/>
    <s v="Neha Singh"/>
    <s v="Mumbai"/>
    <s v="Beauty"/>
    <s v="Face Cream"/>
    <n v="2"/>
    <n v="835.95"/>
    <s v="Credit Card"/>
    <s v="Delivered"/>
    <n v="5"/>
    <n v="1671.9"/>
    <m/>
    <m/>
    <m/>
    <m/>
    <m/>
    <m/>
    <s v="Completed"/>
    <s v="Yes"/>
    <s v="No"/>
    <m/>
    <n v="619"/>
    <n v="468"/>
    <n v="1098537.4901531704"/>
    <n v="96724.388030634553"/>
    <n v="3.9001122334455669"/>
    <s v="Face Cream"/>
    <s v="Beauty"/>
    <s v="Beauty"/>
    <s v="Beauty"/>
    <s v="Beauty"/>
    <n v="80"/>
    <s v="Beauty"/>
    <m/>
    <n v="2024"/>
    <x v="10"/>
    <n v="27"/>
    <n v="6"/>
    <s v="Weekday"/>
    <m/>
  </r>
  <r>
    <s v="WEB-6147"/>
    <d v="2024-07-17T00:00:00"/>
    <s v="Arjun Iyer"/>
    <s v="Mumbai"/>
    <s v="Fashion"/>
    <s v="Running Shoes"/>
    <n v="3"/>
    <n v="1357.86"/>
    <s v="Credit Card"/>
    <s v="Delivered"/>
    <n v="1"/>
    <n v="4073.58"/>
    <m/>
    <m/>
    <m/>
    <m/>
    <m/>
    <m/>
    <s v="Completed"/>
    <s v="Yes"/>
    <s v="No"/>
    <m/>
    <n v="619"/>
    <n v="468"/>
    <n v="1892867.2841657216"/>
    <n v="199432.98236095349"/>
    <n v="3.8949824970828471"/>
    <s v="Running Shoes"/>
    <s v="Fashion"/>
    <s v="Fashion"/>
    <s v="Fashion"/>
    <s v="Fashion"/>
    <n v="45"/>
    <s v="Fashion"/>
    <m/>
    <n v="2024"/>
    <x v="2"/>
    <n v="17"/>
    <n v="4"/>
    <s v="Weekday"/>
    <m/>
  </r>
  <r>
    <s v="WEB-5731"/>
    <d v="2024-03-01T00:00:00"/>
    <s v="Aditya Reddy"/>
    <s v="Mumbai"/>
    <s v="Beauty"/>
    <s v="Lipstick"/>
    <n v="1"/>
    <n v="783.86"/>
    <s v="Debit Card"/>
    <s v="Delivered"/>
    <n v="5"/>
    <n v="783.86"/>
    <m/>
    <m/>
    <m/>
    <m/>
    <m/>
    <m/>
    <s v="Completed"/>
    <s v="No"/>
    <s v="No"/>
    <m/>
    <n v="619"/>
    <n v="468"/>
    <n v="1098537.4901531704"/>
    <n v="96724.388030634553"/>
    <n v="3.9001122334455669"/>
    <s v="Lipstick"/>
    <s v="Beauty"/>
    <s v="Beauty"/>
    <s v="Beauty"/>
    <s v="Beauty"/>
    <n v="10"/>
    <s v="Beauty"/>
    <m/>
    <n v="2024"/>
    <x v="4"/>
    <n v="1"/>
    <n v="6"/>
    <s v="Weekend"/>
    <m/>
  </r>
  <r>
    <s v="WEB-9594"/>
    <d v="2025-01-31T00:00:00"/>
    <s v="Vivaan Kapoor"/>
    <s v="Bengaluru"/>
    <s v="Home &amp; Kitchen"/>
    <s v="Table Lamp"/>
    <n v="2"/>
    <n v="1015.96"/>
    <s v="Upi"/>
    <s v="Delivered"/>
    <n v="4"/>
    <n v="2031.92"/>
    <m/>
    <m/>
    <m/>
    <m/>
    <m/>
    <m/>
    <s v="Completed"/>
    <s v="Yes"/>
    <s v="No"/>
    <m/>
    <n v="567"/>
    <n v="440"/>
    <n v="1463424.4009529033"/>
    <n v="118285.78776560788"/>
    <n v="3.8140589569160999"/>
    <s v="Table Lamp"/>
    <s v="Home &amp; Kitchen"/>
    <s v="Home &amp; Kitchen"/>
    <s v="Home &amp; Kitchen"/>
    <s v="Home &amp; Kitchen"/>
    <n v="32"/>
    <s v="Home &amp; Kitchen"/>
    <m/>
    <n v="2025"/>
    <x v="5"/>
    <n v="31"/>
    <n v="6"/>
    <s v="Weekday"/>
    <m/>
  </r>
  <r>
    <s v="WEB-6561"/>
    <d v="2023-04-04T00:00:00"/>
    <s v="Aarav Verma"/>
    <s v="Pune"/>
    <s v="Fashion"/>
    <s v="Running Shoes"/>
    <n v="1"/>
    <n v="2457.3200000000002"/>
    <s v="Debit Card"/>
    <s v="Delivered"/>
    <n v="4"/>
    <n v="2457.3200000000002"/>
    <m/>
    <m/>
    <m/>
    <m/>
    <m/>
    <m/>
    <s v="Completed"/>
    <s v="Yes"/>
    <s v="No"/>
    <m/>
    <n v="595"/>
    <n v="444"/>
    <n v="1892867.2841657216"/>
    <n v="199432.98236095349"/>
    <n v="3.8949824970828471"/>
    <s v="Running Shoes"/>
    <s v="Fashion"/>
    <s v="Fashion"/>
    <s v="Fashion"/>
    <s v="Fashion"/>
    <n v="45"/>
    <s v="Fashion"/>
    <m/>
    <n v="2023"/>
    <x v="7"/>
    <n v="4"/>
    <n v="3"/>
    <s v="Weekday"/>
    <m/>
  </r>
  <r>
    <s v="WEB-8023"/>
    <d v="2023-05-30T00:00:00"/>
    <s v="Rohan Khan"/>
    <s v="Ahmedabad"/>
    <s v="Books"/>
    <s v="Notebook Set"/>
    <n v="1"/>
    <n v="556.47"/>
    <s v="Debit Card"/>
    <s v="Delivered"/>
    <n v="5"/>
    <n v="556.47"/>
    <m/>
    <m/>
    <m/>
    <m/>
    <m/>
    <m/>
    <s v="Completed"/>
    <s v="No"/>
    <s v="No"/>
    <m/>
    <n v="589"/>
    <n v="426"/>
    <n v="594714.6477588166"/>
    <n v="60882.938065984097"/>
    <n v="3.804733727810651"/>
    <s v="Notebook Set"/>
    <s v="Books"/>
    <s v="Books"/>
    <s v="Books"/>
    <s v="Books"/>
    <n v="20"/>
    <s v="Books"/>
    <m/>
    <n v="2023"/>
    <x v="6"/>
    <n v="30"/>
    <n v="3"/>
    <s v="Weekday"/>
    <m/>
  </r>
  <r>
    <s v="WEB-5663"/>
    <d v="2025-04-30T00:00:00"/>
    <s v="Saanvi Iyer"/>
    <s v="Ahmedabad"/>
    <s v="Books"/>
    <s v="Notebook Set"/>
    <n v="2"/>
    <n v="774.44"/>
    <s v="Upi"/>
    <s v="Delivered"/>
    <n v="5"/>
    <n v="1548.88"/>
    <m/>
    <m/>
    <m/>
    <m/>
    <m/>
    <m/>
    <s v="Completed"/>
    <s v="Yes"/>
    <s v="No"/>
    <m/>
    <n v="589"/>
    <n v="426"/>
    <n v="594714.6477588166"/>
    <n v="60882.938065984097"/>
    <n v="3.804733727810651"/>
    <s v="Notebook Set"/>
    <s v="Books"/>
    <s v="Books"/>
    <s v="Books"/>
    <s v="Books"/>
    <n v="20"/>
    <s v="Books"/>
    <m/>
    <n v="2025"/>
    <x v="7"/>
    <n v="30"/>
    <n v="4"/>
    <s v="Weekday"/>
    <m/>
  </r>
  <r>
    <s v="WEB-8157"/>
    <d v="2023-05-16T00:00:00"/>
    <s v="Rahul Bose"/>
    <s v="Chennai"/>
    <s v="Beauty"/>
    <s v="Lipstick"/>
    <n v="1"/>
    <n v="417.62"/>
    <s v="Cash On Delivery"/>
    <s v="Pending"/>
    <n v="2"/>
    <n v="417.62"/>
    <m/>
    <m/>
    <m/>
    <m/>
    <m/>
    <m/>
    <s v="Pending"/>
    <s v="No"/>
    <s v="Yes"/>
    <m/>
    <n v="558"/>
    <n v="430"/>
    <n v="1098537.4901531704"/>
    <n v="96724.388030634553"/>
    <n v="3.9001122334455669"/>
    <s v="Lipstick"/>
    <s v="Beauty"/>
    <s v="Beauty"/>
    <s v="Beauty"/>
    <s v="Beauty"/>
    <n v="10"/>
    <s v="Beauty"/>
    <m/>
    <n v="2023"/>
    <x v="6"/>
    <n v="16"/>
    <n v="3"/>
    <s v="Weekday"/>
    <m/>
  </r>
  <r>
    <s v="WEB-5352"/>
    <d v="2024-11-19T00:00:00"/>
    <s v="Sanjay Khan"/>
    <s v="Chennai"/>
    <s v="Electronics"/>
    <s v="Wireless Earbuds"/>
    <n v="1"/>
    <n v="2175.31"/>
    <s v="Credit Card"/>
    <s v="Pending"/>
    <n v="5"/>
    <n v="2175.31"/>
    <m/>
    <m/>
    <m/>
    <m/>
    <m/>
    <m/>
    <s v="Pending"/>
    <s v="No"/>
    <s v="Yes"/>
    <m/>
    <n v="558"/>
    <n v="430"/>
    <n v="2759712.3299794244"/>
    <n v="330643.50635802455"/>
    <n v="3.8641711229946525"/>
    <s v="Wireless Earbuds"/>
    <s v="Electronics"/>
    <s v="Electronics"/>
    <s v="Electronics"/>
    <s v="Electronics"/>
    <n v="12"/>
    <s v="Electronics"/>
    <m/>
    <n v="2024"/>
    <x v="3"/>
    <n v="19"/>
    <n v="3"/>
    <s v="Weekday"/>
    <m/>
  </r>
  <r>
    <s v="WEB-7786"/>
    <d v="2025-05-23T00:00:00"/>
    <s v="Tanya Das"/>
    <s v="Pune"/>
    <s v="Beauty"/>
    <s v="Face Cream"/>
    <n v="1"/>
    <n v="319.72000000000003"/>
    <s v="Net Banking"/>
    <s v="Delivered"/>
    <m/>
    <n v="319.72000000000003"/>
    <m/>
    <m/>
    <m/>
    <m/>
    <m/>
    <m/>
    <s v="Completed"/>
    <s v="No"/>
    <s v="No"/>
    <m/>
    <n v="595"/>
    <n v="444"/>
    <n v="1098537.4901531704"/>
    <n v="96724.388030634553"/>
    <n v="3.9001122334455669"/>
    <s v="Face Cream"/>
    <s v="Beauty"/>
    <s v="Beauty"/>
    <s v="Beauty"/>
    <s v="Beauty"/>
    <n v="80"/>
    <s v="Beauty"/>
    <m/>
    <n v="2025"/>
    <x v="6"/>
    <n v="23"/>
    <n v="6"/>
    <s v="Weekday"/>
    <m/>
  </r>
  <r>
    <s v="WEB-8607"/>
    <d v="2023-03-25T00:00:00"/>
    <s v="Tanya Reddy"/>
    <s v="Mumbai"/>
    <s v="Beauty"/>
    <s v="Shampoo 200Ml"/>
    <n v="1"/>
    <n v="1316.88"/>
    <s v="Debit Card"/>
    <s v="Delivered"/>
    <m/>
    <n v="1316.88"/>
    <m/>
    <m/>
    <m/>
    <m/>
    <m/>
    <m/>
    <s v="Completed"/>
    <s v="Yes"/>
    <s v="No"/>
    <m/>
    <n v="619"/>
    <n v="468"/>
    <n v="1098537.4901531704"/>
    <n v="96724.388030634553"/>
    <n v="3.9001122334455669"/>
    <s v="Shampoo 200Ml"/>
    <s v="Beauty"/>
    <s v="Beauty"/>
    <s v="Beauty"/>
    <s v="Beauty"/>
    <n v="64"/>
    <s v="Beauty"/>
    <m/>
    <n v="2023"/>
    <x v="4"/>
    <n v="25"/>
    <n v="7"/>
    <s v="Weekday"/>
    <m/>
  </r>
  <r>
    <s v="WEB-7936"/>
    <d v="2024-11-20T00:00:00"/>
    <s v="Simran Verma"/>
    <s v="Delhi"/>
    <s v="Beauty"/>
    <s v="Hair Oil"/>
    <n v="3"/>
    <n v="307.32"/>
    <s v="Net Banking"/>
    <s v="Delivered"/>
    <n v="4"/>
    <n v="921.96"/>
    <m/>
    <m/>
    <m/>
    <m/>
    <m/>
    <m/>
    <s v="Completed"/>
    <s v="No"/>
    <s v="No"/>
    <m/>
    <n v="573"/>
    <n v="450"/>
    <n v="1098537.4901531704"/>
    <n v="96724.388030634553"/>
    <n v="3.9001122334455669"/>
    <s v="Hair Oil"/>
    <s v="Beauty"/>
    <s v="Beauty"/>
    <s v="Beauty"/>
    <s v="Beauty"/>
    <n v="70"/>
    <s v="Beauty"/>
    <m/>
    <n v="2024"/>
    <x v="3"/>
    <n v="20"/>
    <n v="4"/>
    <s v="Weekday"/>
    <m/>
  </r>
  <r>
    <s v="WEB-8352"/>
    <d v="2024-07-13T00:00:00"/>
    <s v="Saanvi Khan"/>
    <s v="Ahmedabad"/>
    <s v="Electronics"/>
    <s v="Smart Watch"/>
    <n v="1"/>
    <n v="3335.01"/>
    <s v="Upi"/>
    <s v="Delivered"/>
    <n v="4"/>
    <n v="3335.01"/>
    <m/>
    <m/>
    <m/>
    <m/>
    <m/>
    <m/>
    <s v="Completed"/>
    <s v="Yes"/>
    <s v="No"/>
    <m/>
    <n v="589"/>
    <n v="426"/>
    <n v="2759712.3299794244"/>
    <n v="330643.50635802455"/>
    <n v="3.8641711229946525"/>
    <s v="Smart Watch"/>
    <s v="Electronics"/>
    <s v="Electronics"/>
    <s v="Electronics"/>
    <s v="Electronics"/>
    <n v="17"/>
    <s v="Electronics"/>
    <m/>
    <n v="2024"/>
    <x v="2"/>
    <n v="13"/>
    <n v="7"/>
    <s v="Weekday"/>
    <m/>
  </r>
  <r>
    <s v="WEB-7083"/>
    <d v="2024-03-06T00:00:00"/>
    <s v="Ishaan Singh"/>
    <s v="Chennai"/>
    <s v="Books"/>
    <s v="Kids Story Book"/>
    <n v="1"/>
    <n v="741.69"/>
    <s v="Debit Card"/>
    <s v="Pending"/>
    <n v="4"/>
    <n v="741.69"/>
    <m/>
    <m/>
    <m/>
    <m/>
    <m/>
    <m/>
    <s v="Pending"/>
    <s v="No"/>
    <s v="Yes"/>
    <m/>
    <n v="558"/>
    <n v="430"/>
    <n v="594714.6477588166"/>
    <n v="60882.938065984097"/>
    <n v="3.804733727810651"/>
    <s v="Kids Story Book"/>
    <s v="Books"/>
    <s v="Books"/>
    <s v="Books"/>
    <s v="Books"/>
    <n v="23"/>
    <s v="Books"/>
    <m/>
    <n v="2024"/>
    <x v="4"/>
    <n v="6"/>
    <n v="4"/>
    <s v="Weekday"/>
    <m/>
  </r>
  <r>
    <s v="WEB-8928"/>
    <d v="2024-11-05T00:00:00"/>
    <s v="Meera Sharma"/>
    <s v="Hyderabad"/>
    <s v="Fashion"/>
    <s v="Running Shoes"/>
    <n v="2"/>
    <n v="983.52"/>
    <s v="Cash On Delivery"/>
    <s v="Delivered"/>
    <n v="4"/>
    <n v="1967.04"/>
    <m/>
    <m/>
    <m/>
    <m/>
    <m/>
    <m/>
    <s v="Completed"/>
    <s v="Yes"/>
    <s v="No"/>
    <m/>
    <n v="559"/>
    <n v="408"/>
    <n v="1892867.2841657216"/>
    <n v="199432.98236095349"/>
    <n v="3.8949824970828471"/>
    <s v="Running Shoes"/>
    <s v="Fashion"/>
    <s v="Fashion"/>
    <s v="Fashion"/>
    <s v="Fashion"/>
    <n v="45"/>
    <s v="Fashion"/>
    <m/>
    <n v="2024"/>
    <x v="3"/>
    <n v="5"/>
    <n v="3"/>
    <s v="Weekday"/>
    <m/>
  </r>
  <r>
    <s v="WEB-8757"/>
    <d v="2024-12-16T00:00:00"/>
    <s v="Tanya Verma"/>
    <s v="Pune"/>
    <s v="Beauty"/>
    <s v="Perfume 50Ml"/>
    <n v="3"/>
    <n v="1396.89"/>
    <s v="Debit Card"/>
    <s v="Returned"/>
    <n v="4"/>
    <n v="4190.67"/>
    <m/>
    <m/>
    <m/>
    <m/>
    <m/>
    <m/>
    <s v="Completed"/>
    <s v="No"/>
    <s v="No"/>
    <m/>
    <n v="595"/>
    <n v="444"/>
    <n v="1098537.4901531704"/>
    <n v="96724.388030634553"/>
    <n v="3.9001122334455669"/>
    <s v="Perfume 50Ml"/>
    <s v="Beauty"/>
    <s v="Beauty"/>
    <s v="Beauty"/>
    <s v="Beauty"/>
    <n v="18"/>
    <s v="Beauty"/>
    <m/>
    <n v="2024"/>
    <x v="10"/>
    <n v="16"/>
    <n v="2"/>
    <s v="Weekday"/>
    <m/>
  </r>
  <r>
    <s v="WEB-5572"/>
    <d v="2025-05-02T00:00:00"/>
    <s v="Rahul Menon"/>
    <s v="Delhi"/>
    <s v="Home &amp; Kitchen"/>
    <s v="Table Lamp"/>
    <n v="1"/>
    <n v="405.11"/>
    <s v="Debit Card"/>
    <s v="Delivered"/>
    <n v="4"/>
    <n v="405.11"/>
    <m/>
    <m/>
    <m/>
    <m/>
    <m/>
    <m/>
    <s v="Completed"/>
    <s v="No"/>
    <s v="No"/>
    <m/>
    <n v="573"/>
    <n v="450"/>
    <n v="1463424.4009529033"/>
    <n v="118285.78776560788"/>
    <n v="3.8140589569160999"/>
    <s v="Table Lamp"/>
    <s v="Home &amp; Kitchen"/>
    <s v="Home &amp; Kitchen"/>
    <s v="Home &amp; Kitchen"/>
    <s v="Home &amp; Kitchen"/>
    <n v="32"/>
    <s v="Home &amp; Kitchen"/>
    <m/>
    <n v="2025"/>
    <x v="6"/>
    <n v="2"/>
    <n v="6"/>
    <s v="Weekday"/>
    <m/>
  </r>
  <r>
    <s v="WEB-6620"/>
    <d v="2024-12-27T00:00:00"/>
    <s v="Aarav Das"/>
    <s v="Kolkata"/>
    <s v="Fashion"/>
    <s v="Sunglasses"/>
    <n v="1"/>
    <n v="670.59"/>
    <s v="Net Banking"/>
    <s v="Delivered"/>
    <n v="4"/>
    <n v="670.59"/>
    <m/>
    <m/>
    <m/>
    <m/>
    <m/>
    <m/>
    <s v="Completed"/>
    <s v="No"/>
    <s v="No"/>
    <m/>
    <n v="590"/>
    <n v="451"/>
    <n v="1892867.2841657216"/>
    <n v="199432.98236095349"/>
    <n v="3.8949824970828471"/>
    <s v="Sunglasses"/>
    <s v="Fashion"/>
    <s v="Fashion"/>
    <s v="Fashion"/>
    <s v="Fashion"/>
    <n v="53"/>
    <s v="Fashion"/>
    <m/>
    <n v="2024"/>
    <x v="10"/>
    <n v="27"/>
    <n v="6"/>
    <s v="Weekday"/>
    <m/>
  </r>
  <r>
    <s v="WEB-7784"/>
    <d v="2023-08-12T00:00:00"/>
    <s v="Rahul Pillai"/>
    <s v="Pune"/>
    <s v="Electronics"/>
    <s v="Usb Cable"/>
    <n v="1"/>
    <n v="923.04"/>
    <s v="Credit Card"/>
    <s v="Delivered"/>
    <n v="4"/>
    <n v="923.04"/>
    <m/>
    <m/>
    <m/>
    <m/>
    <m/>
    <m/>
    <s v="Completed"/>
    <s v="No"/>
    <s v="No"/>
    <m/>
    <n v="595"/>
    <n v="444"/>
    <n v="2759712.3299794244"/>
    <n v="330643.50635802455"/>
    <n v="3.8641711229946525"/>
    <s v="Usb Cable"/>
    <s v="Electronics"/>
    <s v="Electronics"/>
    <s v="Electronics"/>
    <s v="Electronics"/>
    <n v="13"/>
    <s v="Electronics"/>
    <m/>
    <n v="2023"/>
    <x v="9"/>
    <n v="12"/>
    <n v="7"/>
    <s v="Weekday"/>
    <m/>
  </r>
  <r>
    <s v="WEB-5783"/>
    <d v="2024-12-21T00:00:00"/>
    <s v="Sanjay Mehta"/>
    <s v="Delhi"/>
    <s v="Books"/>
    <s v="Kids Story Book"/>
    <n v="1"/>
    <n v="622.23"/>
    <s v="Net Banking"/>
    <s v="Delivered"/>
    <n v="5"/>
    <n v="622.23"/>
    <m/>
    <m/>
    <m/>
    <m/>
    <m/>
    <m/>
    <s v="Completed"/>
    <s v="No"/>
    <s v="No"/>
    <m/>
    <n v="573"/>
    <n v="450"/>
    <n v="594714.6477588166"/>
    <n v="60882.938065984097"/>
    <n v="3.804733727810651"/>
    <s v="Kids Story Book"/>
    <s v="Books"/>
    <s v="Books"/>
    <s v="Books"/>
    <s v="Books"/>
    <n v="23"/>
    <s v="Books"/>
    <m/>
    <n v="2024"/>
    <x v="10"/>
    <n v="21"/>
    <n v="7"/>
    <s v="Weekday"/>
    <m/>
  </r>
  <r>
    <s v="WEB-5036"/>
    <d v="2025-03-19T00:00:00"/>
    <s v="Aarav Verma"/>
    <s v="Chennai"/>
    <s v="Home &amp; Kitchen"/>
    <s v="Water Bottle"/>
    <n v="2"/>
    <n v="1850.13"/>
    <s v="Credit Card"/>
    <s v="Delivered"/>
    <n v="4"/>
    <n v="3700.26"/>
    <m/>
    <m/>
    <m/>
    <m/>
    <m/>
    <m/>
    <s v="Completed"/>
    <s v="Yes"/>
    <s v="No"/>
    <m/>
    <n v="558"/>
    <n v="430"/>
    <n v="1463424.4009529033"/>
    <n v="118285.78776560788"/>
    <n v="3.8140589569160999"/>
    <s v="Water Bottle"/>
    <s v="Home &amp; Kitchen"/>
    <s v="Home &amp; Kitchen"/>
    <s v="Home &amp; Kitchen"/>
    <s v="Home &amp; Kitchen"/>
    <n v="2"/>
    <s v="Home &amp; Kitchen"/>
    <m/>
    <n v="2025"/>
    <x v="4"/>
    <n v="19"/>
    <n v="4"/>
    <s v="Weekday"/>
    <m/>
  </r>
  <r>
    <s v="WEB-9377"/>
    <d v="2024-10-05T00:00:00"/>
    <s v="Saanvi Patel"/>
    <s v="Ahmedabad"/>
    <s v="Beauty"/>
    <s v="Hair Oil"/>
    <n v="1"/>
    <n v="1152.93"/>
    <s v="Cash On Delivery"/>
    <s v="Delivered"/>
    <n v="3"/>
    <n v="1152.93"/>
    <m/>
    <m/>
    <m/>
    <m/>
    <m/>
    <m/>
    <s v="Completed"/>
    <s v="Yes"/>
    <s v="No"/>
    <m/>
    <n v="589"/>
    <n v="426"/>
    <n v="1098537.4901531704"/>
    <n v="96724.388030634553"/>
    <n v="3.9001122334455669"/>
    <s v="Hair Oil"/>
    <s v="Beauty"/>
    <s v="Beauty"/>
    <s v="Beauty"/>
    <s v="Beauty"/>
    <n v="70"/>
    <s v="Beauty"/>
    <m/>
    <n v="2024"/>
    <x v="8"/>
    <n v="5"/>
    <n v="7"/>
    <s v="Weekday"/>
    <m/>
  </r>
  <r>
    <s v="WEB-5223"/>
    <d v="2025-05-26T00:00:00"/>
    <s v="Simran Pillai"/>
    <s v="Delhi"/>
    <s v="Beauty"/>
    <s v="Hair Oil"/>
    <n v="1"/>
    <n v="469.7"/>
    <s v="Debit Card"/>
    <s v="Pending"/>
    <n v="5"/>
    <n v="469.7"/>
    <m/>
    <m/>
    <m/>
    <m/>
    <m/>
    <m/>
    <s v="Pending"/>
    <s v="No"/>
    <s v="Yes"/>
    <m/>
    <n v="573"/>
    <n v="450"/>
    <n v="1098537.4901531704"/>
    <n v="96724.388030634553"/>
    <n v="3.9001122334455669"/>
    <s v="Hair Oil"/>
    <s v="Beauty"/>
    <s v="Beauty"/>
    <s v="Beauty"/>
    <s v="Beauty"/>
    <n v="70"/>
    <s v="Beauty"/>
    <m/>
    <n v="2025"/>
    <x v="6"/>
    <n v="26"/>
    <n v="2"/>
    <s v="Weekday"/>
    <m/>
  </r>
  <r>
    <s v="WEB-5541"/>
    <d v="2024-04-08T00:00:00"/>
    <s v="Sanjay Menon"/>
    <s v="Kolkata"/>
    <s v="Fashion"/>
    <s v="Denim Jeans"/>
    <n v="2"/>
    <n v="665.61"/>
    <s v="Credit Card"/>
    <s v="Delivered"/>
    <n v="3"/>
    <n v="1331.22"/>
    <m/>
    <m/>
    <m/>
    <m/>
    <m/>
    <m/>
    <s v="Completed"/>
    <s v="Yes"/>
    <s v="No"/>
    <m/>
    <n v="590"/>
    <n v="451"/>
    <n v="1892867.2841657216"/>
    <n v="199432.98236095349"/>
    <n v="3.8949824970828471"/>
    <s v="Denim Jeans"/>
    <s v="Fashion"/>
    <s v="Fashion"/>
    <s v="Fashion"/>
    <s v="Fashion"/>
    <n v="6"/>
    <s v="Fashion"/>
    <m/>
    <n v="2024"/>
    <x v="7"/>
    <n v="8"/>
    <n v="2"/>
    <s v="Weekday"/>
    <m/>
  </r>
  <r>
    <s v="WEB-5253"/>
    <d v="2025-06-24T00:00:00"/>
    <s v="Karan Kumar"/>
    <s v="Bengaluru"/>
    <s v="Beauty"/>
    <s v="Perfume 50Ml"/>
    <n v="1"/>
    <n v="1016.99"/>
    <s v="Debit Card"/>
    <s v="Delivered"/>
    <n v="2"/>
    <n v="1016.99"/>
    <m/>
    <m/>
    <m/>
    <m/>
    <m/>
    <m/>
    <s v="Completed"/>
    <s v="Yes"/>
    <s v="No"/>
    <m/>
    <n v="567"/>
    <n v="440"/>
    <n v="1098537.4901531704"/>
    <n v="96724.388030634553"/>
    <n v="3.9001122334455669"/>
    <s v="Perfume 50Ml"/>
    <s v="Beauty"/>
    <s v="Beauty"/>
    <s v="Beauty"/>
    <s v="Beauty"/>
    <n v="18"/>
    <s v="Beauty"/>
    <m/>
    <n v="2025"/>
    <x v="11"/>
    <n v="24"/>
    <n v="3"/>
    <s v="Weekday"/>
    <m/>
  </r>
  <r>
    <s v="WEB-6679"/>
    <d v="2025-06-29T00:00:00"/>
    <s v="Pooja Nair"/>
    <s v="Hyderabad"/>
    <s v="Home &amp; Kitchen"/>
    <s v="Non-Stick Pan"/>
    <n v="1"/>
    <n v="541.65"/>
    <s v="Debit Card"/>
    <s v="Delivered"/>
    <n v="3"/>
    <n v="541.65"/>
    <m/>
    <m/>
    <m/>
    <m/>
    <m/>
    <m/>
    <s v="Completed"/>
    <s v="No"/>
    <s v="No"/>
    <m/>
    <n v="559"/>
    <n v="408"/>
    <n v="1463424.4009529033"/>
    <n v="118285.78776560788"/>
    <n v="3.8140589569160999"/>
    <s v="Non-Stick Pan"/>
    <s v="Home &amp; Kitchen"/>
    <s v="Home &amp; Kitchen"/>
    <s v="Home &amp; Kitchen"/>
    <s v="Home &amp; Kitchen"/>
    <n v="7"/>
    <s v="Home &amp; Kitchen"/>
    <m/>
    <n v="2025"/>
    <x v="11"/>
    <n v="29"/>
    <n v="1"/>
    <s v="Weekday"/>
    <m/>
  </r>
  <r>
    <s v="WEB-6285"/>
    <d v="2025-02-17T00:00:00"/>
    <s v="Saanvi Malhotra"/>
    <s v="Mumbai"/>
    <s v="Home &amp; Kitchen"/>
    <s v="Water Bottle"/>
    <n v="1"/>
    <n v="418.55"/>
    <s v="Upi"/>
    <s v="Delivered"/>
    <n v="4"/>
    <n v="418.55"/>
    <m/>
    <m/>
    <m/>
    <m/>
    <m/>
    <m/>
    <s v="Completed"/>
    <s v="No"/>
    <s v="No"/>
    <m/>
    <n v="619"/>
    <n v="468"/>
    <n v="1463424.4009529033"/>
    <n v="118285.78776560788"/>
    <n v="3.8140589569160999"/>
    <s v="Water Bottle"/>
    <s v="Home &amp; Kitchen"/>
    <s v="Home &amp; Kitchen"/>
    <s v="Home &amp; Kitchen"/>
    <s v="Home &amp; Kitchen"/>
    <n v="2"/>
    <s v="Home &amp; Kitchen"/>
    <m/>
    <n v="2025"/>
    <x v="0"/>
    <n v="17"/>
    <n v="2"/>
    <s v="Weekday"/>
    <m/>
  </r>
  <r>
    <s v="WEB-5732"/>
    <d v="2025-05-14T00:00:00"/>
    <s v="Neha Pillai"/>
    <s v="Bengaluru"/>
    <s v="Electronics"/>
    <s v="Smart Watch"/>
    <n v="1"/>
    <n v="537.21"/>
    <s v="Cash On Delivery"/>
    <s v="Delivered"/>
    <n v="1"/>
    <n v="537.21"/>
    <m/>
    <m/>
    <m/>
    <m/>
    <m/>
    <m/>
    <s v="Completed"/>
    <s v="No"/>
    <s v="No"/>
    <m/>
    <n v="567"/>
    <n v="440"/>
    <n v="2759712.3299794244"/>
    <n v="330643.50635802455"/>
    <n v="3.8641711229946525"/>
    <s v="Smart Watch"/>
    <s v="Electronics"/>
    <s v="Electronics"/>
    <s v="Electronics"/>
    <s v="Electronics"/>
    <n v="17"/>
    <s v="Electronics"/>
    <m/>
    <n v="2025"/>
    <x v="6"/>
    <n v="14"/>
    <n v="4"/>
    <s v="Weekday"/>
    <m/>
  </r>
  <r>
    <s v="WEB-6451"/>
    <d v="2023-09-10T00:00:00"/>
    <s v="Aarav Iyer"/>
    <s v="Hyderabad"/>
    <s v="Fashion"/>
    <s v="Running Shoes"/>
    <n v="1"/>
    <n v="1237.6199999999999"/>
    <s v="Cash On Delivery"/>
    <s v="Pending"/>
    <n v="4"/>
    <n v="1237.6199999999999"/>
    <m/>
    <m/>
    <m/>
    <m/>
    <m/>
    <m/>
    <s v="Pending"/>
    <s v="No"/>
    <s v="Yes"/>
    <m/>
    <n v="559"/>
    <n v="408"/>
    <n v="1892867.2841657216"/>
    <n v="199432.98236095349"/>
    <n v="3.8949824970828471"/>
    <s v="Running Shoes"/>
    <s v="Fashion"/>
    <s v="Fashion"/>
    <s v="Fashion"/>
    <s v="Fashion"/>
    <n v="45"/>
    <s v="Fashion"/>
    <m/>
    <n v="2023"/>
    <x v="1"/>
    <n v="10"/>
    <n v="1"/>
    <s v="Weekday"/>
    <m/>
  </r>
  <r>
    <s v="WEB-6190"/>
    <d v="2024-07-14T00:00:00"/>
    <s v="Kavya Sharma"/>
    <s v="Pune"/>
    <s v="Electronics"/>
    <s v="Power Bank 10000Mah"/>
    <n v="2"/>
    <n v="3437.12"/>
    <s v="Cash On Delivery"/>
    <s v="Pending"/>
    <n v="5"/>
    <n v="6874.24"/>
    <m/>
    <m/>
    <m/>
    <m/>
    <m/>
    <m/>
    <s v="Pending"/>
    <s v="No"/>
    <s v="Yes"/>
    <m/>
    <n v="595"/>
    <n v="444"/>
    <n v="2759712.3299794244"/>
    <n v="330643.50635802455"/>
    <n v="3.8641711229946525"/>
    <s v="Power Bank 10000Mah"/>
    <s v="Electronics"/>
    <s v="Electronics"/>
    <s v="Electronics"/>
    <s v="Electronics"/>
    <n v="3"/>
    <s v="Electronics"/>
    <m/>
    <n v="2024"/>
    <x v="2"/>
    <n v="14"/>
    <n v="1"/>
    <s v="Weekday"/>
    <m/>
  </r>
  <r>
    <s v="WEB-6550"/>
    <d v="2023-11-09T00:00:00"/>
    <s v="Neha Malhotra"/>
    <s v="Mumbai"/>
    <s v="Fashion"/>
    <s v="Men'S T-Shirt"/>
    <n v="2"/>
    <n v="641.28"/>
    <s v="Cash On Delivery"/>
    <s v="Delivered"/>
    <n v="4"/>
    <n v="1282.56"/>
    <m/>
    <m/>
    <m/>
    <m/>
    <m/>
    <m/>
    <s v="Completed"/>
    <s v="Yes"/>
    <s v="No"/>
    <m/>
    <n v="619"/>
    <n v="468"/>
    <n v="1892867.2841657216"/>
    <n v="199432.98236095349"/>
    <n v="3.8949824970828471"/>
    <s v="Men'S T-Shirt"/>
    <s v="Fashion"/>
    <s v="Fashion"/>
    <s v="Fashion"/>
    <s v="Fashion"/>
    <n v="55"/>
    <s v="Fashion"/>
    <m/>
    <n v="2023"/>
    <x v="3"/>
    <n v="9"/>
    <n v="5"/>
    <s v="Weekday"/>
    <m/>
  </r>
  <r>
    <s v="WEB-8183"/>
    <d v="2025-03-09T00:00:00"/>
    <s v="Ananya Chatterjee"/>
    <s v="Mumbai"/>
    <s v="Home &amp; Kitchen"/>
    <s v="Led Bulb Pack"/>
    <n v="1"/>
    <n v="298.48"/>
    <s v="Upi"/>
    <s v="Delivered"/>
    <n v="4"/>
    <n v="298.48"/>
    <m/>
    <m/>
    <m/>
    <m/>
    <m/>
    <m/>
    <s v="Completed"/>
    <s v="No"/>
    <s v="No"/>
    <m/>
    <n v="619"/>
    <n v="468"/>
    <n v="1463424.4009529033"/>
    <n v="118285.78776560788"/>
    <n v="3.8140589569160999"/>
    <s v="Led Bulb Pack"/>
    <s v="Home &amp; Kitchen"/>
    <s v="Home &amp; Kitchen"/>
    <s v="Home &amp; Kitchen"/>
    <s v="Home &amp; Kitchen"/>
    <n v="76"/>
    <s v="Home &amp; Kitchen"/>
    <m/>
    <n v="2025"/>
    <x v="4"/>
    <n v="9"/>
    <n v="1"/>
    <s v="Weekday"/>
    <m/>
  </r>
  <r>
    <s v="WEB-5945"/>
    <d v="2024-05-21T00:00:00"/>
    <s v="Ishaan Das"/>
    <s v="Pune"/>
    <s v="Electronics"/>
    <s v="Smart Watch"/>
    <n v="2"/>
    <n v="2014.12"/>
    <s v="Credit Card"/>
    <s v="Delivered"/>
    <n v="2"/>
    <n v="4028.24"/>
    <m/>
    <m/>
    <m/>
    <m/>
    <m/>
    <m/>
    <s v="Completed"/>
    <s v="Yes"/>
    <s v="No"/>
    <m/>
    <n v="595"/>
    <n v="444"/>
    <n v="2759712.3299794244"/>
    <n v="330643.50635802455"/>
    <n v="3.8641711229946525"/>
    <s v="Smart Watch"/>
    <s v="Electronics"/>
    <s v="Electronics"/>
    <s v="Electronics"/>
    <s v="Electronics"/>
    <n v="17"/>
    <s v="Electronics"/>
    <m/>
    <n v="2024"/>
    <x v="6"/>
    <n v="21"/>
    <n v="3"/>
    <s v="Weekday"/>
    <m/>
  </r>
  <r>
    <s v="WEB-8694"/>
    <d v="2025-04-18T00:00:00"/>
    <s v="Pooja Gupta"/>
    <s v="Mumbai"/>
    <s v="Books"/>
    <s v="Kids Story Book"/>
    <n v="1"/>
    <n v="790.97"/>
    <s v="Credit Card"/>
    <s v="Delivered"/>
    <n v="5"/>
    <n v="790.97"/>
    <m/>
    <m/>
    <m/>
    <m/>
    <m/>
    <m/>
    <s v="Completed"/>
    <s v="No"/>
    <s v="No"/>
    <m/>
    <n v="619"/>
    <n v="468"/>
    <n v="594714.6477588166"/>
    <n v="60882.938065984097"/>
    <n v="3.804733727810651"/>
    <s v="Kids Story Book"/>
    <s v="Books"/>
    <s v="Books"/>
    <s v="Books"/>
    <s v="Books"/>
    <n v="23"/>
    <s v="Books"/>
    <m/>
    <n v="2025"/>
    <x v="7"/>
    <n v="18"/>
    <n v="6"/>
    <s v="Weekday"/>
    <m/>
  </r>
  <r>
    <s v="WEB-7826"/>
    <d v="2023-12-27T00:00:00"/>
    <s v="Riya Chatterjee"/>
    <s v="Hyderabad"/>
    <s v="Electronics"/>
    <s v="Smart Watch"/>
    <n v="1"/>
    <n v="2568.6"/>
    <s v="Cash On Delivery"/>
    <s v="Delivered"/>
    <n v="4"/>
    <n v="2568.6"/>
    <m/>
    <m/>
    <m/>
    <m/>
    <m/>
    <m/>
    <s v="Completed"/>
    <s v="Yes"/>
    <s v="No"/>
    <m/>
    <n v="559"/>
    <n v="408"/>
    <n v="2759712.3299794244"/>
    <n v="330643.50635802455"/>
    <n v="3.8641711229946525"/>
    <s v="Smart Watch"/>
    <s v="Electronics"/>
    <s v="Electronics"/>
    <s v="Electronics"/>
    <s v="Electronics"/>
    <n v="17"/>
    <s v="Electronics"/>
    <m/>
    <n v="2023"/>
    <x v="10"/>
    <n v="27"/>
    <n v="4"/>
    <s v="Weekday"/>
    <m/>
  </r>
  <r>
    <s v="WEB-9343"/>
    <d v="2024-12-22T00:00:00"/>
    <s v="Meera Bose"/>
    <s v="Delhi"/>
    <s v="Fashion"/>
    <s v="Sunglasses"/>
    <n v="1"/>
    <n v="1541.46"/>
    <s v="Credit Card"/>
    <s v="Delivered"/>
    <n v="4"/>
    <n v="1541.46"/>
    <m/>
    <m/>
    <m/>
    <m/>
    <m/>
    <m/>
    <s v="Completed"/>
    <s v="Yes"/>
    <s v="No"/>
    <m/>
    <n v="573"/>
    <n v="450"/>
    <n v="1892867.2841657216"/>
    <n v="199432.98236095349"/>
    <n v="3.8949824970828471"/>
    <s v="Sunglasses"/>
    <s v="Fashion"/>
    <s v="Fashion"/>
    <s v="Fashion"/>
    <s v="Fashion"/>
    <n v="53"/>
    <s v="Fashion"/>
    <m/>
    <n v="2024"/>
    <x v="10"/>
    <n v="22"/>
    <n v="1"/>
    <s v="Weekday"/>
    <m/>
  </r>
  <r>
    <s v="WEB-6419"/>
    <d v="2023-01-23T00:00:00"/>
    <s v="Rahul Nair"/>
    <s v="Delhi"/>
    <s v="Fashion"/>
    <s v="Sunglasses"/>
    <n v="1"/>
    <n v="1401.79"/>
    <s v="Upi"/>
    <s v="Delivered"/>
    <n v="4"/>
    <n v="1401.79"/>
    <m/>
    <m/>
    <m/>
    <m/>
    <m/>
    <m/>
    <s v="Completed"/>
    <s v="Yes"/>
    <s v="No"/>
    <m/>
    <n v="573"/>
    <n v="450"/>
    <n v="1892867.2841657216"/>
    <n v="199432.98236095349"/>
    <n v="3.8949824970828471"/>
    <s v="Sunglasses"/>
    <s v="Fashion"/>
    <s v="Fashion"/>
    <s v="Fashion"/>
    <s v="Fashion"/>
    <n v="53"/>
    <s v="Fashion"/>
    <m/>
    <n v="2023"/>
    <x v="5"/>
    <n v="23"/>
    <n v="2"/>
    <s v="Weekday"/>
    <m/>
  </r>
  <r>
    <s v="WEB-7556"/>
    <d v="2024-11-03T00:00:00"/>
    <s v="Vikram Bose"/>
    <s v="Ahmedabad"/>
    <s v="Books"/>
    <s v="Cookbook"/>
    <n v="1"/>
    <n v="207.01"/>
    <s v="Cash On Delivery"/>
    <s v="Delivered"/>
    <n v="4"/>
    <n v="207.01"/>
    <m/>
    <m/>
    <m/>
    <m/>
    <m/>
    <m/>
    <s v="Completed"/>
    <s v="No"/>
    <s v="No"/>
    <m/>
    <n v="589"/>
    <n v="426"/>
    <n v="594714.6477588166"/>
    <n v="60882.938065984097"/>
    <n v="3.804733727810651"/>
    <s v="Cookbook"/>
    <s v="Books"/>
    <s v="Books"/>
    <s v="Books"/>
    <s v="Books"/>
    <n v="4"/>
    <s v="Books"/>
    <m/>
    <n v="2024"/>
    <x v="3"/>
    <n v="3"/>
    <n v="1"/>
    <s v="Weekday"/>
    <m/>
  </r>
  <r>
    <s v="WEB-5356"/>
    <d v="2023-03-25T00:00:00"/>
    <s v="Karan Kapoor"/>
    <s v="Delhi"/>
    <s v="Fashion"/>
    <s v="Sunglasses"/>
    <n v="1"/>
    <n v="487.6"/>
    <s v="Debit Card"/>
    <s v="Delivered"/>
    <n v="4"/>
    <n v="487.6"/>
    <m/>
    <m/>
    <m/>
    <m/>
    <m/>
    <m/>
    <s v="Completed"/>
    <s v="No"/>
    <s v="No"/>
    <m/>
    <n v="573"/>
    <n v="450"/>
    <n v="1892867.2841657216"/>
    <n v="199432.98236095349"/>
    <n v="3.8949824970828471"/>
    <s v="Sunglasses"/>
    <s v="Fashion"/>
    <s v="Fashion"/>
    <s v="Fashion"/>
    <s v="Fashion"/>
    <n v="53"/>
    <s v="Fashion"/>
    <m/>
    <n v="2023"/>
    <x v="4"/>
    <n v="25"/>
    <n v="7"/>
    <s v="Weekday"/>
    <m/>
  </r>
  <r>
    <s v="WEB-8530"/>
    <d v="2023-07-30T00:00:00"/>
    <s v="Tanya Sharma"/>
    <s v="Bengaluru"/>
    <s v="Fashion"/>
    <s v="Men'S T-Shirt"/>
    <n v="3"/>
    <n v="1854.93"/>
    <s v="Net Banking"/>
    <s v="Delivered"/>
    <n v="5"/>
    <n v="5564.79"/>
    <m/>
    <m/>
    <m/>
    <m/>
    <m/>
    <m/>
    <s v="Completed"/>
    <s v="Yes"/>
    <s v="No"/>
    <m/>
    <n v="567"/>
    <n v="440"/>
    <n v="1892867.2841657216"/>
    <n v="199432.98236095349"/>
    <n v="3.8949824970828471"/>
    <s v="Men'S T-Shirt"/>
    <s v="Fashion"/>
    <s v="Fashion"/>
    <s v="Fashion"/>
    <s v="Fashion"/>
    <n v="55"/>
    <s v="Fashion"/>
    <m/>
    <n v="2023"/>
    <x v="2"/>
    <n v="30"/>
    <n v="1"/>
    <s v="Weekday"/>
    <m/>
  </r>
  <r>
    <s v="WEB-5075"/>
    <d v="2024-02-28T00:00:00"/>
    <s v="Meera Singh"/>
    <s v="Ahmedabad"/>
    <s v="Fashion"/>
    <s v="Women'S Kurti"/>
    <n v="1"/>
    <n v="518.82000000000005"/>
    <s v="Upi"/>
    <s v="Delivered"/>
    <n v="2"/>
    <n v="518.82000000000005"/>
    <m/>
    <m/>
    <m/>
    <m/>
    <m/>
    <m/>
    <s v="Completed"/>
    <s v="No"/>
    <s v="No"/>
    <m/>
    <n v="589"/>
    <n v="426"/>
    <n v="1892867.2841657216"/>
    <n v="199432.98236095349"/>
    <n v="3.8949824970828471"/>
    <s v="Women'S Kurti"/>
    <s v="Fashion"/>
    <s v="Fashion"/>
    <s v="Fashion"/>
    <s v="Fashion"/>
    <n v="15"/>
    <s v="Fashion"/>
    <m/>
    <n v="2024"/>
    <x v="0"/>
    <n v="28"/>
    <n v="4"/>
    <s v="Weekday"/>
    <m/>
  </r>
  <r>
    <s v="WEB-9548"/>
    <d v="2024-06-17T00:00:00"/>
    <s v="Sanjay Rao"/>
    <s v="Hyderabad"/>
    <s v="Home &amp; Kitchen"/>
    <s v="Storage Box"/>
    <n v="2"/>
    <n v="1375.89"/>
    <s v="Unknown"/>
    <s v="Returned"/>
    <n v="3"/>
    <n v="2751.78"/>
    <m/>
    <m/>
    <m/>
    <m/>
    <m/>
    <m/>
    <s v="Completed"/>
    <s v="No"/>
    <s v="No"/>
    <m/>
    <n v="559"/>
    <n v="408"/>
    <n v="1463424.4009529033"/>
    <n v="118285.78776560788"/>
    <n v="3.8140589569160999"/>
    <s v="Storage Box"/>
    <s v="Home &amp; Kitchen"/>
    <s v="Home &amp; Kitchen"/>
    <s v="Home &amp; Kitchen"/>
    <s v="Home &amp; Kitchen"/>
    <n v="8"/>
    <s v="Home &amp; Kitchen"/>
    <m/>
    <n v="2024"/>
    <x v="11"/>
    <n v="17"/>
    <n v="2"/>
    <s v="Weekday"/>
    <m/>
  </r>
  <r>
    <s v="WEB-5204"/>
    <d v="2023-06-13T00:00:00"/>
    <s v="Vivaan Malhotra"/>
    <s v="Ahmedabad"/>
    <s v="Home &amp; Kitchen"/>
    <s v="Led Bulb Pack"/>
    <n v="1"/>
    <n v="1114.79"/>
    <s v="Upi"/>
    <s v="Delivered"/>
    <n v="3"/>
    <n v="1114.79"/>
    <m/>
    <m/>
    <m/>
    <m/>
    <m/>
    <m/>
    <s v="Completed"/>
    <s v="Yes"/>
    <s v="No"/>
    <m/>
    <n v="589"/>
    <n v="426"/>
    <n v="1463424.4009529033"/>
    <n v="118285.78776560788"/>
    <n v="3.8140589569160999"/>
    <s v="Led Bulb Pack"/>
    <s v="Home &amp; Kitchen"/>
    <s v="Home &amp; Kitchen"/>
    <s v="Home &amp; Kitchen"/>
    <s v="Home &amp; Kitchen"/>
    <n v="76"/>
    <s v="Home &amp; Kitchen"/>
    <m/>
    <n v="2023"/>
    <x v="11"/>
    <n v="13"/>
    <n v="3"/>
    <s v="Weekday"/>
    <m/>
  </r>
  <r>
    <s v="WEB-7116"/>
    <d v="2024-01-22T00:00:00"/>
    <s v="Vivaan Verma"/>
    <s v="Kolkata"/>
    <s v="Books"/>
    <s v="Notebook Set"/>
    <n v="1"/>
    <n v="398.89"/>
    <s v="Upi"/>
    <s v="Pending"/>
    <n v="4"/>
    <n v="398.89"/>
    <m/>
    <m/>
    <m/>
    <m/>
    <m/>
    <m/>
    <s v="Pending"/>
    <s v="No"/>
    <s v="Yes"/>
    <m/>
    <n v="590"/>
    <n v="451"/>
    <n v="594714.6477588166"/>
    <n v="60882.938065984097"/>
    <n v="3.804733727810651"/>
    <s v="Notebook Set"/>
    <s v="Books"/>
    <s v="Books"/>
    <s v="Books"/>
    <s v="Books"/>
    <n v="20"/>
    <s v="Books"/>
    <m/>
    <n v="2024"/>
    <x v="5"/>
    <n v="22"/>
    <n v="2"/>
    <s v="Weekday"/>
    <m/>
  </r>
  <r>
    <s v="WEB-5550"/>
    <d v="2023-08-05T00:00:00"/>
    <s v="Aditya Iyer"/>
    <s v="Bengaluru"/>
    <s v="Electronics"/>
    <s v="Smart Watch"/>
    <n v="1"/>
    <n v="1131.08"/>
    <s v="Upi"/>
    <s v="Pending"/>
    <n v="4"/>
    <n v="1131.08"/>
    <m/>
    <m/>
    <m/>
    <m/>
    <m/>
    <m/>
    <s v="Pending"/>
    <s v="No"/>
    <s v="Yes"/>
    <m/>
    <n v="567"/>
    <n v="440"/>
    <n v="2759712.3299794244"/>
    <n v="330643.50635802455"/>
    <n v="3.8641711229946525"/>
    <s v="Smart Watch"/>
    <s v="Electronics"/>
    <s v="Electronics"/>
    <s v="Electronics"/>
    <s v="Electronics"/>
    <n v="17"/>
    <s v="Electronics"/>
    <m/>
    <n v="2023"/>
    <x v="9"/>
    <n v="5"/>
    <n v="7"/>
    <s v="Weekday"/>
    <m/>
  </r>
  <r>
    <s v="WEB-9005"/>
    <d v="2023-03-08T00:00:00"/>
    <s v="Tanya Joshi"/>
    <s v="Mumbai"/>
    <s v="Fashion"/>
    <s v="Denim Jeans"/>
    <n v="2"/>
    <n v="2011.63"/>
    <s v="Net Banking"/>
    <s v="Delivered"/>
    <n v="5"/>
    <n v="4023.26"/>
    <m/>
    <m/>
    <m/>
    <m/>
    <m/>
    <m/>
    <s v="Completed"/>
    <s v="Yes"/>
    <s v="No"/>
    <m/>
    <n v="619"/>
    <n v="468"/>
    <n v="1892867.2841657216"/>
    <n v="199432.98236095349"/>
    <n v="3.8949824970828471"/>
    <s v="Denim Jeans"/>
    <s v="Fashion"/>
    <s v="Fashion"/>
    <s v="Fashion"/>
    <s v="Fashion"/>
    <n v="6"/>
    <s v="Fashion"/>
    <m/>
    <n v="2023"/>
    <x v="4"/>
    <n v="8"/>
    <n v="4"/>
    <s v="Weekday"/>
    <m/>
  </r>
  <r>
    <s v="WEB-8465"/>
    <d v="2024-02-02T00:00:00"/>
    <s v="Saanvi Joshi"/>
    <s v="Bengaluru"/>
    <s v="Electronics"/>
    <s v="Wireless Earbuds"/>
    <n v="1"/>
    <n v="2549.91"/>
    <s v="Debit Card"/>
    <s v="Returned"/>
    <n v="3"/>
    <n v="2549.91"/>
    <m/>
    <m/>
    <m/>
    <m/>
    <m/>
    <m/>
    <s v="Completed"/>
    <s v="No"/>
    <s v="No"/>
    <m/>
    <n v="567"/>
    <n v="440"/>
    <n v="2759712.3299794244"/>
    <n v="330643.50635802455"/>
    <n v="3.8641711229946525"/>
    <s v="Wireless Earbuds"/>
    <s v="Electronics"/>
    <s v="Electronics"/>
    <s v="Electronics"/>
    <s v="Electronics"/>
    <n v="12"/>
    <s v="Electronics"/>
    <m/>
    <n v="2024"/>
    <x v="0"/>
    <n v="2"/>
    <n v="6"/>
    <s v="Weekday"/>
    <m/>
  </r>
  <r>
    <s v="WEB-7202"/>
    <d v="2024-07-22T00:00:00"/>
    <s v="Vikram Verma"/>
    <s v="Mumbai"/>
    <s v="Beauty"/>
    <s v="Hair Oil"/>
    <n v="2"/>
    <n v="305.70999999999998"/>
    <s v="Cash On Delivery"/>
    <s v="Delivered"/>
    <n v="4"/>
    <n v="611.41999999999996"/>
    <m/>
    <m/>
    <m/>
    <m/>
    <m/>
    <m/>
    <s v="Completed"/>
    <s v="No"/>
    <s v="No"/>
    <m/>
    <n v="619"/>
    <n v="468"/>
    <n v="1098537.4901531704"/>
    <n v="96724.388030634553"/>
    <n v="3.9001122334455669"/>
    <s v="Hair Oil"/>
    <s v="Beauty"/>
    <s v="Beauty"/>
    <s v="Beauty"/>
    <s v="Beauty"/>
    <n v="70"/>
    <s v="Beauty"/>
    <m/>
    <n v="2024"/>
    <x v="2"/>
    <n v="22"/>
    <n v="2"/>
    <s v="Weekday"/>
    <m/>
  </r>
  <r>
    <s v="WEB-8739"/>
    <d v="2024-07-20T00:00:00"/>
    <s v="Arjun Kumar"/>
    <s v="Mumbai"/>
    <s v="Books"/>
    <s v="Self-Help Book"/>
    <n v="1"/>
    <n v="149.82"/>
    <s v="Upi"/>
    <s v="Delivered"/>
    <n v="3"/>
    <n v="149.82"/>
    <m/>
    <m/>
    <m/>
    <m/>
    <m/>
    <m/>
    <s v="Completed"/>
    <s v="No"/>
    <s v="No"/>
    <m/>
    <n v="619"/>
    <n v="468"/>
    <n v="594714.6477588166"/>
    <n v="60882.938065984097"/>
    <n v="3.804733727810651"/>
    <s v="Self-Help Book"/>
    <s v="Books"/>
    <s v="Books"/>
    <s v="Books"/>
    <s v="Books"/>
    <n v="19"/>
    <s v="Books"/>
    <m/>
    <n v="2024"/>
    <x v="2"/>
    <n v="20"/>
    <n v="7"/>
    <s v="Weekday"/>
    <m/>
  </r>
  <r>
    <s v="WEB-9426"/>
    <d v="2023-06-13T00:00:00"/>
    <s v="Rohan Sharma"/>
    <s v="Bengaluru"/>
    <s v="Home &amp; Kitchen"/>
    <s v="Led Bulb Pack"/>
    <n v="1"/>
    <n v="1605.56"/>
    <s v="Upi"/>
    <s v="Returned"/>
    <n v="5"/>
    <n v="1605.56"/>
    <m/>
    <m/>
    <m/>
    <m/>
    <m/>
    <m/>
    <s v="Completed"/>
    <s v="No"/>
    <s v="No"/>
    <m/>
    <n v="567"/>
    <n v="440"/>
    <n v="1463424.4009529033"/>
    <n v="118285.78776560788"/>
    <n v="3.8140589569160999"/>
    <s v="Led Bulb Pack"/>
    <s v="Home &amp; Kitchen"/>
    <s v="Home &amp; Kitchen"/>
    <s v="Home &amp; Kitchen"/>
    <s v="Home &amp; Kitchen"/>
    <n v="76"/>
    <s v="Home &amp; Kitchen"/>
    <m/>
    <n v="2023"/>
    <x v="11"/>
    <n v="13"/>
    <n v="3"/>
    <s v="Weekday"/>
    <m/>
  </r>
  <r>
    <s v="WEB-6469"/>
    <d v="2024-10-22T00:00:00"/>
    <s v="Rahul Singh"/>
    <s v="Delhi"/>
    <s v="Books"/>
    <s v="Notebook Set"/>
    <n v="1"/>
    <n v="563.57000000000005"/>
    <s v="Credit Card"/>
    <s v="Delivered"/>
    <n v="5"/>
    <n v="563.57000000000005"/>
    <m/>
    <m/>
    <m/>
    <m/>
    <m/>
    <m/>
    <s v="Completed"/>
    <s v="No"/>
    <s v="No"/>
    <m/>
    <n v="573"/>
    <n v="450"/>
    <n v="594714.6477588166"/>
    <n v="60882.938065984097"/>
    <n v="3.804733727810651"/>
    <s v="Notebook Set"/>
    <s v="Books"/>
    <s v="Books"/>
    <s v="Books"/>
    <s v="Books"/>
    <n v="20"/>
    <s v="Books"/>
    <m/>
    <n v="2024"/>
    <x v="8"/>
    <n v="22"/>
    <n v="3"/>
    <s v="Weekday"/>
    <m/>
  </r>
  <r>
    <s v="WEB-7973"/>
    <d v="2023-05-13T00:00:00"/>
    <s v="Ananya Nair"/>
    <s v="Pune"/>
    <s v="Fashion"/>
    <s v="Denim Jeans"/>
    <n v="1"/>
    <n v="1943.92"/>
    <s v="Credit Card"/>
    <s v="Delivered"/>
    <n v="2"/>
    <n v="1943.92"/>
    <m/>
    <m/>
    <m/>
    <m/>
    <m/>
    <m/>
    <s v="Completed"/>
    <s v="Yes"/>
    <s v="No"/>
    <m/>
    <n v="595"/>
    <n v="444"/>
    <n v="1892867.2841657216"/>
    <n v="199432.98236095349"/>
    <n v="3.8949824970828471"/>
    <s v="Denim Jeans"/>
    <s v="Fashion"/>
    <s v="Fashion"/>
    <s v="Fashion"/>
    <s v="Fashion"/>
    <n v="6"/>
    <s v="Fashion"/>
    <m/>
    <n v="2023"/>
    <x v="6"/>
    <n v="13"/>
    <n v="7"/>
    <s v="Weekday"/>
    <m/>
  </r>
  <r>
    <s v="WEB-7886"/>
    <d v="2024-02-25T00:00:00"/>
    <s v="Aditya Kumar"/>
    <s v="Mumbai"/>
    <s v="Electronics"/>
    <s v="Smart Watch"/>
    <n v="1"/>
    <n v="2586.9699999999998"/>
    <s v="Debit Card"/>
    <s v="Delivered"/>
    <m/>
    <n v="2586.9699999999998"/>
    <m/>
    <m/>
    <m/>
    <m/>
    <m/>
    <m/>
    <s v="Completed"/>
    <s v="Yes"/>
    <s v="No"/>
    <m/>
    <n v="619"/>
    <n v="468"/>
    <n v="2759712.3299794244"/>
    <n v="330643.50635802455"/>
    <n v="3.8641711229946525"/>
    <s v="Smart Watch"/>
    <s v="Electronics"/>
    <s v="Electronics"/>
    <s v="Electronics"/>
    <s v="Electronics"/>
    <n v="17"/>
    <s v="Electronics"/>
    <m/>
    <n v="2024"/>
    <x v="0"/>
    <n v="25"/>
    <n v="1"/>
    <s v="Weekday"/>
    <m/>
  </r>
  <r>
    <s v="WEB-9576"/>
    <d v="2023-01-22T00:00:00"/>
    <s v="Rohan Malhotra"/>
    <s v="Chennai"/>
    <s v="Fashion"/>
    <s v="Denim Jeans"/>
    <n v="2"/>
    <n v="496.95"/>
    <s v="Upi"/>
    <s v="Cancelled"/>
    <n v="5"/>
    <n v="993.9"/>
    <m/>
    <m/>
    <m/>
    <m/>
    <m/>
    <m/>
    <s v="Lost Sale"/>
    <s v="No"/>
    <s v="Yes"/>
    <m/>
    <n v="558"/>
    <n v="430"/>
    <n v="1892867.2841657216"/>
    <n v="199432.98236095349"/>
    <n v="3.8949824970828471"/>
    <s v="Denim Jeans"/>
    <s v="Fashion"/>
    <s v="Fashion"/>
    <s v="Fashion"/>
    <s v="Fashion"/>
    <n v="6"/>
    <s v="Fashion"/>
    <m/>
    <n v="2023"/>
    <x v="5"/>
    <n v="22"/>
    <n v="1"/>
    <s v="Weekday"/>
    <m/>
  </r>
  <r>
    <s v="WEB-8441"/>
    <d v="2025-02-21T00:00:00"/>
    <s v="Karan Nair"/>
    <s v="Delhi"/>
    <s v="Home &amp; Kitchen"/>
    <s v="Led Bulb Pack"/>
    <n v="2"/>
    <n v="813.46"/>
    <s v="Cash On Delivery"/>
    <s v="Delivered"/>
    <n v="3"/>
    <n v="1626.92"/>
    <m/>
    <m/>
    <m/>
    <m/>
    <m/>
    <m/>
    <s v="Completed"/>
    <s v="Yes"/>
    <s v="No"/>
    <m/>
    <n v="573"/>
    <n v="450"/>
    <n v="1463424.4009529033"/>
    <n v="118285.78776560788"/>
    <n v="3.8140589569160999"/>
    <s v="Led Bulb Pack"/>
    <s v="Home &amp; Kitchen"/>
    <s v="Home &amp; Kitchen"/>
    <s v="Home &amp; Kitchen"/>
    <s v="Home &amp; Kitchen"/>
    <n v="76"/>
    <s v="Home &amp; Kitchen"/>
    <m/>
    <n v="2025"/>
    <x v="0"/>
    <n v="21"/>
    <n v="6"/>
    <s v="Weekday"/>
    <m/>
  </r>
  <r>
    <s v="WEB-5889"/>
    <d v="2025-05-10T00:00:00"/>
    <s v="Ishaan Chatterjee"/>
    <s v="Hyderabad"/>
    <s v="Electronics"/>
    <s v="Bluetooth Speaker"/>
    <n v="1"/>
    <n v="2097.9699999999998"/>
    <s v="Net Banking"/>
    <s v="Delivered"/>
    <n v="5"/>
    <n v="2097.9699999999998"/>
    <m/>
    <m/>
    <m/>
    <m/>
    <m/>
    <m/>
    <s v="Completed"/>
    <s v="Yes"/>
    <s v="No"/>
    <m/>
    <n v="559"/>
    <n v="408"/>
    <n v="2759712.3299794244"/>
    <n v="330643.50635802455"/>
    <n v="3.8641711229946525"/>
    <s v="Bluetooth Speaker"/>
    <s v="Electronics"/>
    <s v="Electronics"/>
    <s v="Electronics"/>
    <s v="Electronics"/>
    <n v="48"/>
    <s v="Electronics"/>
    <m/>
    <n v="2025"/>
    <x v="6"/>
    <n v="10"/>
    <n v="7"/>
    <s v="Weekday"/>
    <m/>
  </r>
  <r>
    <s v="WEB-9214"/>
    <d v="2024-10-27T00:00:00"/>
    <s v="Sanjay Gupta"/>
    <s v="Pune"/>
    <s v="Electronics"/>
    <s v="Wireless Earbuds"/>
    <n v="3"/>
    <n v="2224.2800000000002"/>
    <s v="Upi"/>
    <s v="Delivered"/>
    <n v="3"/>
    <n v="6672.84"/>
    <m/>
    <m/>
    <m/>
    <m/>
    <m/>
    <m/>
    <s v="Completed"/>
    <s v="Yes"/>
    <s v="No"/>
    <m/>
    <n v="595"/>
    <n v="444"/>
    <n v="2759712.3299794244"/>
    <n v="330643.50635802455"/>
    <n v="3.8641711229946525"/>
    <s v="Wireless Earbuds"/>
    <s v="Electronics"/>
    <s v="Electronics"/>
    <s v="Electronics"/>
    <s v="Electronics"/>
    <n v="12"/>
    <s v="Electronics"/>
    <m/>
    <n v="2024"/>
    <x v="8"/>
    <n v="27"/>
    <n v="1"/>
    <s v="Weekday"/>
    <m/>
  </r>
  <r>
    <s v="WEB-9045"/>
    <d v="2023-09-07T00:00:00"/>
    <s v="Aditya Kapoor"/>
    <s v="Hyderabad"/>
    <s v="Books"/>
    <s v="Self-Help Book"/>
    <n v="1"/>
    <n v="756.38"/>
    <s v="Cash On Delivery"/>
    <s v="Delivered"/>
    <n v="3"/>
    <n v="756.38"/>
    <m/>
    <m/>
    <m/>
    <m/>
    <m/>
    <m/>
    <s v="Completed"/>
    <s v="No"/>
    <s v="No"/>
    <m/>
    <n v="559"/>
    <n v="408"/>
    <n v="594714.6477588166"/>
    <n v="60882.938065984097"/>
    <n v="3.804733727810651"/>
    <s v="Self-Help Book"/>
    <s v="Books"/>
    <s v="Books"/>
    <s v="Books"/>
    <s v="Books"/>
    <n v="19"/>
    <s v="Books"/>
    <m/>
    <n v="2023"/>
    <x v="1"/>
    <n v="7"/>
    <n v="5"/>
    <s v="Weekend"/>
    <m/>
  </r>
  <r>
    <s v="WEB-7935"/>
    <d v="2024-12-16T00:00:00"/>
    <s v="Vivaan Menon"/>
    <s v="Hyderabad"/>
    <s v="Books"/>
    <s v="Self-Help Book"/>
    <n v="1"/>
    <n v="560.77"/>
    <s v="Cash On Delivery"/>
    <s v="Delivered"/>
    <n v="3"/>
    <n v="560.77"/>
    <m/>
    <m/>
    <m/>
    <m/>
    <m/>
    <m/>
    <s v="Completed"/>
    <s v="No"/>
    <s v="No"/>
    <m/>
    <n v="559"/>
    <n v="408"/>
    <n v="594714.6477588166"/>
    <n v="60882.938065984097"/>
    <n v="3.804733727810651"/>
    <s v="Self-Help Book"/>
    <s v="Books"/>
    <s v="Books"/>
    <s v="Books"/>
    <s v="Books"/>
    <n v="19"/>
    <s v="Books"/>
    <m/>
    <n v="2024"/>
    <x v="10"/>
    <n v="16"/>
    <n v="2"/>
    <s v="Weekday"/>
    <m/>
  </r>
  <r>
    <s v="WEB-7598"/>
    <d v="2024-12-27T00:00:00"/>
    <s v="Aditya Menon"/>
    <s v="Hyderabad"/>
    <s v="Beauty"/>
    <s v="Shampoo 200Ml"/>
    <n v="1"/>
    <n v="485.05"/>
    <s v="Upi"/>
    <s v="Delivered"/>
    <n v="5"/>
    <n v="485.05"/>
    <m/>
    <m/>
    <m/>
    <m/>
    <m/>
    <m/>
    <s v="Completed"/>
    <s v="No"/>
    <s v="No"/>
    <m/>
    <n v="559"/>
    <n v="408"/>
    <n v="1098537.4901531704"/>
    <n v="96724.388030634553"/>
    <n v="3.9001122334455669"/>
    <s v="Shampoo 200Ml"/>
    <s v="Beauty"/>
    <s v="Beauty"/>
    <s v="Beauty"/>
    <s v="Beauty"/>
    <n v="64"/>
    <s v="Beauty"/>
    <m/>
    <n v="2024"/>
    <x v="10"/>
    <n v="27"/>
    <n v="6"/>
    <s v="Weekday"/>
    <m/>
  </r>
  <r>
    <s v="WEB-6437"/>
    <d v="2024-12-10T00:00:00"/>
    <s v="Vivaan Reddy"/>
    <s v="Pune"/>
    <s v="Electronics"/>
    <s v="Usb Cable"/>
    <n v="1"/>
    <n v="1011.66"/>
    <s v="Debit Card"/>
    <s v="Delivered"/>
    <n v="4"/>
    <n v="1011.66"/>
    <m/>
    <m/>
    <m/>
    <m/>
    <m/>
    <m/>
    <s v="Completed"/>
    <s v="Yes"/>
    <s v="No"/>
    <m/>
    <n v="595"/>
    <n v="444"/>
    <n v="2759712.3299794244"/>
    <n v="330643.50635802455"/>
    <n v="3.8641711229946525"/>
    <s v="Usb Cable"/>
    <s v="Electronics"/>
    <s v="Electronics"/>
    <s v="Electronics"/>
    <s v="Electronics"/>
    <n v="13"/>
    <s v="Electronics"/>
    <m/>
    <n v="2024"/>
    <x v="10"/>
    <n v="10"/>
    <n v="3"/>
    <s v="Weekday"/>
    <m/>
  </r>
  <r>
    <s v="WEB-6031"/>
    <d v="2024-12-11T00:00:00"/>
    <s v="Pooja Das"/>
    <s v="Delhi"/>
    <s v="Books"/>
    <s v="Fiction Novel"/>
    <n v="1"/>
    <n v="333.42"/>
    <s v="Upi"/>
    <s v="Delivered"/>
    <n v="4"/>
    <n v="333.42"/>
    <m/>
    <m/>
    <m/>
    <m/>
    <m/>
    <m/>
    <s v="Completed"/>
    <s v="No"/>
    <s v="No"/>
    <m/>
    <n v="573"/>
    <n v="450"/>
    <n v="594714.6477588166"/>
    <n v="60882.938065984097"/>
    <n v="3.804733727810651"/>
    <s v="Fiction Novel"/>
    <s v="Books"/>
    <s v="Books"/>
    <s v="Books"/>
    <s v="Books"/>
    <n v="11"/>
    <s v="Books"/>
    <m/>
    <n v="2024"/>
    <x v="10"/>
    <n v="11"/>
    <n v="4"/>
    <s v="Weekday"/>
    <m/>
  </r>
  <r>
    <s v="WEB-9340"/>
    <d v="2023-12-25T00:00:00"/>
    <s v="Neha Verma"/>
    <s v="Bengaluru"/>
    <s v="Books"/>
    <s v="Cookbook"/>
    <n v="2"/>
    <n v="350.88"/>
    <s v="Upi"/>
    <s v="Delivered"/>
    <n v="5"/>
    <n v="701.76"/>
    <m/>
    <m/>
    <m/>
    <m/>
    <m/>
    <m/>
    <s v="Completed"/>
    <s v="No"/>
    <s v="No"/>
    <m/>
    <n v="567"/>
    <n v="440"/>
    <n v="594714.6477588166"/>
    <n v="60882.938065984097"/>
    <n v="3.804733727810651"/>
    <s v="Cookbook"/>
    <s v="Books"/>
    <s v="Books"/>
    <s v="Books"/>
    <s v="Books"/>
    <n v="4"/>
    <s v="Books"/>
    <m/>
    <n v="2023"/>
    <x v="10"/>
    <n v="25"/>
    <n v="2"/>
    <s v="Weekday"/>
    <m/>
  </r>
  <r>
    <s v="WEB-7565"/>
    <d v="2023-11-22T00:00:00"/>
    <s v="Vivaan Chatterjee"/>
    <s v="Hyderabad"/>
    <s v="Books"/>
    <s v="Fiction Novel"/>
    <n v="2"/>
    <n v="626.55999999999995"/>
    <s v="Credit Card"/>
    <s v="Delivered"/>
    <n v="3"/>
    <n v="1253.1199999999999"/>
    <m/>
    <m/>
    <m/>
    <m/>
    <m/>
    <m/>
    <s v="Completed"/>
    <s v="Yes"/>
    <s v="No"/>
    <m/>
    <n v="559"/>
    <n v="408"/>
    <n v="594714.6477588166"/>
    <n v="60882.938065984097"/>
    <n v="3.804733727810651"/>
    <s v="Fiction Novel"/>
    <s v="Books"/>
    <s v="Books"/>
    <s v="Books"/>
    <s v="Books"/>
    <n v="11"/>
    <s v="Books"/>
    <m/>
    <n v="2023"/>
    <x v="3"/>
    <n v="22"/>
    <n v="4"/>
    <s v="Weekday"/>
    <m/>
  </r>
  <r>
    <s v="WEB-8058"/>
    <d v="2023-12-29T00:00:00"/>
    <s v="Vivaan Joshi"/>
    <s v="Ahmedabad"/>
    <s v="Books"/>
    <s v="Notebook Set"/>
    <n v="1"/>
    <n v="228.56"/>
    <s v="Credit Card"/>
    <s v="Delivered"/>
    <n v="5"/>
    <n v="228.56"/>
    <m/>
    <m/>
    <m/>
    <m/>
    <m/>
    <m/>
    <s v="Completed"/>
    <s v="No"/>
    <s v="No"/>
    <m/>
    <n v="589"/>
    <n v="426"/>
    <n v="594714.6477588166"/>
    <n v="60882.938065984097"/>
    <n v="3.804733727810651"/>
    <s v="Notebook Set"/>
    <s v="Books"/>
    <s v="Books"/>
    <s v="Books"/>
    <s v="Books"/>
    <n v="20"/>
    <s v="Books"/>
    <m/>
    <n v="2023"/>
    <x v="10"/>
    <n v="29"/>
    <n v="6"/>
    <s v="Weekday"/>
    <m/>
  </r>
  <r>
    <s v="WEB-7728"/>
    <d v="2023-02-05T00:00:00"/>
    <s v="Tanya Das"/>
    <s v="Delhi"/>
    <s v="Home &amp; Kitchen"/>
    <s v="Non-Stick Pan"/>
    <n v="1"/>
    <n v="1463.89"/>
    <s v="Cash On Delivery"/>
    <s v="Returned"/>
    <n v="5"/>
    <n v="1463.89"/>
    <m/>
    <m/>
    <m/>
    <m/>
    <m/>
    <m/>
    <s v="Completed"/>
    <s v="No"/>
    <s v="No"/>
    <m/>
    <n v="573"/>
    <n v="450"/>
    <n v="1463424.4009529033"/>
    <n v="118285.78776560788"/>
    <n v="3.8140589569160999"/>
    <s v="Non-Stick Pan"/>
    <s v="Home &amp; Kitchen"/>
    <s v="Home &amp; Kitchen"/>
    <s v="Home &amp; Kitchen"/>
    <s v="Home &amp; Kitchen"/>
    <n v="7"/>
    <s v="Home &amp; Kitchen"/>
    <m/>
    <n v="2023"/>
    <x v="0"/>
    <n v="5"/>
    <n v="1"/>
    <s v="Weekday"/>
    <m/>
  </r>
  <r>
    <s v="WEB-8864"/>
    <d v="2024-12-24T00:00:00"/>
    <s v="Diya Reddy"/>
    <s v="Hyderabad"/>
    <s v="Books"/>
    <s v="Notebook Set"/>
    <n v="3"/>
    <n v="202.61"/>
    <s v="Debit Card"/>
    <s v="Delivered"/>
    <n v="5"/>
    <n v="607.83000000000004"/>
    <m/>
    <m/>
    <m/>
    <m/>
    <m/>
    <m/>
    <s v="Completed"/>
    <s v="No"/>
    <s v="No"/>
    <m/>
    <n v="559"/>
    <n v="408"/>
    <n v="594714.6477588166"/>
    <n v="60882.938065984097"/>
    <n v="3.804733727810651"/>
    <s v="Notebook Set"/>
    <s v="Books"/>
    <s v="Books"/>
    <s v="Books"/>
    <s v="Books"/>
    <n v="20"/>
    <s v="Books"/>
    <m/>
    <n v="2024"/>
    <x v="10"/>
    <n v="24"/>
    <n v="3"/>
    <s v="Weekday"/>
    <m/>
  </r>
  <r>
    <s v="WEB-8720"/>
    <d v="2024-07-13T00:00:00"/>
    <s v="Diya Joshi"/>
    <s v="Pune"/>
    <s v="Fashion"/>
    <s v="Denim Jeans"/>
    <n v="1"/>
    <n v="1682.12"/>
    <s v="Cash On Delivery"/>
    <s v="Delivered"/>
    <n v="5"/>
    <n v="1682.12"/>
    <m/>
    <m/>
    <m/>
    <m/>
    <m/>
    <m/>
    <s v="Completed"/>
    <s v="Yes"/>
    <s v="No"/>
    <m/>
    <n v="595"/>
    <n v="444"/>
    <n v="1892867.2841657216"/>
    <n v="199432.98236095349"/>
    <n v="3.8949824970828471"/>
    <s v="Denim Jeans"/>
    <s v="Fashion"/>
    <s v="Fashion"/>
    <s v="Fashion"/>
    <s v="Fashion"/>
    <n v="6"/>
    <s v="Fashion"/>
    <m/>
    <n v="2024"/>
    <x v="2"/>
    <n v="13"/>
    <n v="7"/>
    <s v="Weekday"/>
    <m/>
  </r>
  <r>
    <s v="WEB-7921"/>
    <d v="2023-06-15T00:00:00"/>
    <s v="Ananya Singh"/>
    <s v="Ahmedabad"/>
    <s v="Beauty"/>
    <s v="Hair Oil"/>
    <n v="1"/>
    <n v="1171.6099999999999"/>
    <s v="Credit Card"/>
    <s v="Delivered"/>
    <n v="4"/>
    <n v="1171.6099999999999"/>
    <m/>
    <m/>
    <m/>
    <m/>
    <m/>
    <m/>
    <s v="Completed"/>
    <s v="Yes"/>
    <s v="No"/>
    <m/>
    <n v="589"/>
    <n v="426"/>
    <n v="1098537.4901531704"/>
    <n v="96724.388030634553"/>
    <n v="3.9001122334455669"/>
    <s v="Hair Oil"/>
    <s v="Beauty"/>
    <s v="Beauty"/>
    <s v="Beauty"/>
    <s v="Beauty"/>
    <n v="70"/>
    <s v="Beauty"/>
    <m/>
    <n v="2023"/>
    <x v="11"/>
    <n v="15"/>
    <n v="5"/>
    <s v="Weekday"/>
    <m/>
  </r>
  <r>
    <s v="WEB-6783"/>
    <d v="2023-11-13T00:00:00"/>
    <s v="Tanya Reddy"/>
    <s v="Not Provided"/>
    <s v="Beauty"/>
    <s v="Lipstick"/>
    <n v="1"/>
    <n v="962.63"/>
    <s v="Upi"/>
    <s v="Delivered"/>
    <n v="4"/>
    <n v="962.63"/>
    <m/>
    <m/>
    <m/>
    <m/>
    <m/>
    <m/>
    <s v="Completed"/>
    <s v="No"/>
    <s v="No"/>
    <m/>
    <n v="50"/>
    <n v="37"/>
    <n v="1098537.4901531704"/>
    <n v="96724.388030634553"/>
    <n v="3.9001122334455669"/>
    <s v="Lipstick"/>
    <s v="Beauty"/>
    <s v="Beauty"/>
    <s v="Beauty"/>
    <s v="Beauty"/>
    <n v="10"/>
    <s v="Beauty"/>
    <m/>
    <n v="2023"/>
    <x v="3"/>
    <n v="13"/>
    <n v="2"/>
    <s v="Weekday"/>
    <m/>
  </r>
  <r>
    <s v="WEB-8880"/>
    <d v="2024-10-15T00:00:00"/>
    <s v="Saanvi Iyer"/>
    <s v="Mumbai"/>
    <s v="Fashion"/>
    <s v="Women'S Kurti"/>
    <n v="1"/>
    <n v="721.92"/>
    <s v="Debit Card"/>
    <s v="Delivered"/>
    <n v="4"/>
    <n v="721.92"/>
    <m/>
    <m/>
    <m/>
    <m/>
    <m/>
    <m/>
    <s v="Completed"/>
    <s v="No"/>
    <s v="No"/>
    <m/>
    <n v="619"/>
    <n v="468"/>
    <n v="1892867.2841657216"/>
    <n v="199432.98236095349"/>
    <n v="3.8949824970828471"/>
    <s v="Women'S Kurti"/>
    <s v="Fashion"/>
    <s v="Fashion"/>
    <s v="Fashion"/>
    <s v="Fashion"/>
    <n v="15"/>
    <s v="Fashion"/>
    <m/>
    <n v="2024"/>
    <x v="8"/>
    <n v="15"/>
    <n v="3"/>
    <s v="Weekday"/>
    <m/>
  </r>
  <r>
    <s v="WEB-6273"/>
    <d v="2023-04-12T00:00:00"/>
    <s v="Tanya Mehta"/>
    <s v="Kolkata"/>
    <s v="Beauty"/>
    <s v="Hair Oil"/>
    <n v="1"/>
    <n v="1226.46"/>
    <s v="Cash On Delivery"/>
    <s v="Delivered"/>
    <n v="3"/>
    <n v="1226.46"/>
    <m/>
    <m/>
    <m/>
    <m/>
    <m/>
    <m/>
    <s v="Completed"/>
    <s v="Yes"/>
    <s v="No"/>
    <m/>
    <n v="590"/>
    <n v="451"/>
    <n v="1098537.4901531704"/>
    <n v="96724.388030634553"/>
    <n v="3.9001122334455669"/>
    <s v="Hair Oil"/>
    <s v="Beauty"/>
    <s v="Beauty"/>
    <s v="Beauty"/>
    <s v="Beauty"/>
    <n v="70"/>
    <s v="Beauty"/>
    <m/>
    <n v="2023"/>
    <x v="7"/>
    <n v="12"/>
    <n v="4"/>
    <s v="Weekday"/>
    <m/>
  </r>
  <r>
    <s v="WEB-5117"/>
    <d v="2024-01-28T00:00:00"/>
    <s v="Rohan Bose"/>
    <s v="Delhi"/>
    <s v="Fashion"/>
    <s v="Sunglasses"/>
    <n v="1"/>
    <n v="1533.19"/>
    <s v="Credit Card"/>
    <s v="Delivered"/>
    <n v="5"/>
    <n v="1533.19"/>
    <m/>
    <m/>
    <m/>
    <m/>
    <m/>
    <m/>
    <s v="Completed"/>
    <s v="Yes"/>
    <s v="No"/>
    <m/>
    <n v="573"/>
    <n v="450"/>
    <n v="1892867.2841657216"/>
    <n v="199432.98236095349"/>
    <n v="3.8949824970828471"/>
    <s v="Sunglasses"/>
    <s v="Fashion"/>
    <s v="Fashion"/>
    <s v="Fashion"/>
    <s v="Fashion"/>
    <n v="53"/>
    <s v="Fashion"/>
    <m/>
    <n v="2024"/>
    <x v="5"/>
    <n v="28"/>
    <n v="1"/>
    <s v="Weekday"/>
    <m/>
  </r>
  <r>
    <s v="WEB-8931"/>
    <d v="2023-03-05T00:00:00"/>
    <s v="Diya Das"/>
    <s v="Delhi"/>
    <s v="Electronics"/>
    <s v="Wireless Earbuds"/>
    <n v="2"/>
    <n v="1724.29"/>
    <s v="Debit Card"/>
    <s v="Delivered"/>
    <n v="4"/>
    <n v="3448.58"/>
    <m/>
    <m/>
    <m/>
    <m/>
    <m/>
    <m/>
    <s v="Completed"/>
    <s v="Yes"/>
    <s v="No"/>
    <m/>
    <n v="573"/>
    <n v="450"/>
    <n v="2759712.3299794244"/>
    <n v="330643.50635802455"/>
    <n v="3.8641711229946525"/>
    <s v="Wireless Earbuds"/>
    <s v="Electronics"/>
    <s v="Electronics"/>
    <s v="Electronics"/>
    <s v="Electronics"/>
    <n v="12"/>
    <s v="Electronics"/>
    <m/>
    <n v="2023"/>
    <x v="4"/>
    <n v="5"/>
    <n v="1"/>
    <s v="Weekday"/>
    <m/>
  </r>
  <r>
    <s v="WEB-7008"/>
    <d v="2023-10-24T00:00:00"/>
    <s v="Simran Sharma"/>
    <s v="Kolkata"/>
    <s v="Books"/>
    <s v="Notebook Set"/>
    <n v="1"/>
    <n v="122.16"/>
    <s v="Credit Card"/>
    <s v="Delivered"/>
    <n v="3"/>
    <n v="122.16"/>
    <m/>
    <m/>
    <m/>
    <m/>
    <m/>
    <m/>
    <s v="Completed"/>
    <s v="No"/>
    <s v="No"/>
    <m/>
    <n v="590"/>
    <n v="451"/>
    <n v="594714.6477588166"/>
    <n v="60882.938065984097"/>
    <n v="3.804733727810651"/>
    <s v="Notebook Set"/>
    <s v="Books"/>
    <s v="Books"/>
    <s v="Books"/>
    <s v="Books"/>
    <n v="20"/>
    <s v="Books"/>
    <m/>
    <n v="2023"/>
    <x v="8"/>
    <n v="24"/>
    <n v="3"/>
    <s v="Weekday"/>
    <m/>
  </r>
  <r>
    <s v="WEB-6256"/>
    <d v="2023-09-21T00:00:00"/>
    <s v="Ananya Nair"/>
    <s v="Bengaluru"/>
    <s v="Books"/>
    <s v="Cookbook"/>
    <n v="1"/>
    <n v="443.57"/>
    <s v="Net Banking"/>
    <s v="Delivered"/>
    <n v="4"/>
    <n v="443.57"/>
    <m/>
    <m/>
    <m/>
    <m/>
    <m/>
    <m/>
    <s v="Completed"/>
    <s v="No"/>
    <s v="No"/>
    <m/>
    <n v="567"/>
    <n v="440"/>
    <n v="594714.6477588166"/>
    <n v="60882.938065984097"/>
    <n v="3.804733727810651"/>
    <s v="Cookbook"/>
    <s v="Books"/>
    <s v="Books"/>
    <s v="Books"/>
    <s v="Books"/>
    <n v="4"/>
    <s v="Books"/>
    <m/>
    <n v="2023"/>
    <x v="1"/>
    <n v="21"/>
    <n v="5"/>
    <s v="Weekday"/>
    <m/>
  </r>
  <r>
    <s v="WEB-5638"/>
    <d v="2024-04-17T00:00:00"/>
    <s v="Neha Patel"/>
    <s v="Delhi"/>
    <s v="Beauty"/>
    <s v="Hair Oil"/>
    <n v="3"/>
    <n v="415.44"/>
    <s v="Cash On Delivery"/>
    <s v="Delivered"/>
    <n v="3"/>
    <n v="1246.32"/>
    <m/>
    <m/>
    <m/>
    <m/>
    <m/>
    <m/>
    <s v="Completed"/>
    <s v="Yes"/>
    <s v="No"/>
    <m/>
    <n v="573"/>
    <n v="450"/>
    <n v="1098537.4901531704"/>
    <n v="96724.388030634553"/>
    <n v="3.9001122334455669"/>
    <s v="Hair Oil"/>
    <s v="Beauty"/>
    <s v="Beauty"/>
    <s v="Beauty"/>
    <s v="Beauty"/>
    <n v="70"/>
    <s v="Beauty"/>
    <m/>
    <n v="2024"/>
    <x v="7"/>
    <n v="17"/>
    <n v="4"/>
    <s v="Weekday"/>
    <m/>
  </r>
  <r>
    <s v="WEB-5383"/>
    <d v="2024-12-25T00:00:00"/>
    <s v="Vikram Bose"/>
    <s v="Kolkata"/>
    <s v="Beauty"/>
    <s v="Hair Oil"/>
    <n v="2"/>
    <n v="389.94"/>
    <s v="Net Banking"/>
    <s v="Delivered"/>
    <n v="4"/>
    <n v="779.88"/>
    <m/>
    <m/>
    <m/>
    <m/>
    <m/>
    <m/>
    <s v="Completed"/>
    <s v="No"/>
    <s v="No"/>
    <m/>
    <n v="590"/>
    <n v="451"/>
    <n v="1098537.4901531704"/>
    <n v="96724.388030634553"/>
    <n v="3.9001122334455669"/>
    <s v="Hair Oil"/>
    <s v="Beauty"/>
    <s v="Beauty"/>
    <s v="Beauty"/>
    <s v="Beauty"/>
    <n v="70"/>
    <s v="Beauty"/>
    <m/>
    <n v="2024"/>
    <x v="10"/>
    <n v="25"/>
    <n v="4"/>
    <s v="Weekday"/>
    <m/>
  </r>
  <r>
    <s v="WEB-5412"/>
    <d v="2024-07-29T00:00:00"/>
    <s v="Kavya Kumar"/>
    <s v="Mumbai"/>
    <s v="Fashion"/>
    <s v="Sunglasses"/>
    <n v="1"/>
    <n v="820.29"/>
    <s v="Credit Card"/>
    <s v="Delivered"/>
    <n v="4"/>
    <n v="820.29"/>
    <m/>
    <m/>
    <m/>
    <m/>
    <m/>
    <m/>
    <s v="Completed"/>
    <s v="No"/>
    <s v="No"/>
    <m/>
    <n v="619"/>
    <n v="468"/>
    <n v="1892867.2841657216"/>
    <n v="199432.98236095349"/>
    <n v="3.8949824970828471"/>
    <s v="Sunglasses"/>
    <s v="Fashion"/>
    <s v="Fashion"/>
    <s v="Fashion"/>
    <s v="Fashion"/>
    <n v="53"/>
    <s v="Fashion"/>
    <m/>
    <n v="2024"/>
    <x v="2"/>
    <n v="29"/>
    <n v="2"/>
    <s v="Weekday"/>
    <m/>
  </r>
  <r>
    <s v="WEB-9290"/>
    <d v="2023-05-19T00:00:00"/>
    <s v="Diya Iyer"/>
    <s v="Chennai"/>
    <s v="Beauty"/>
    <s v="Perfume 50Ml"/>
    <n v="2"/>
    <n v="1437.63"/>
    <s v="Net Banking"/>
    <s v="Delivered"/>
    <m/>
    <n v="2875.26"/>
    <m/>
    <m/>
    <m/>
    <m/>
    <m/>
    <m/>
    <s v="Completed"/>
    <s v="Yes"/>
    <s v="No"/>
    <m/>
    <n v="558"/>
    <n v="430"/>
    <n v="1098537.4901531704"/>
    <n v="96724.388030634553"/>
    <n v="3.9001122334455669"/>
    <s v="Perfume 50Ml"/>
    <s v="Beauty"/>
    <s v="Beauty"/>
    <s v="Beauty"/>
    <s v="Beauty"/>
    <n v="18"/>
    <s v="Beauty"/>
    <m/>
    <n v="2023"/>
    <x v="6"/>
    <n v="19"/>
    <n v="6"/>
    <s v="Weekday"/>
    <m/>
  </r>
  <r>
    <s v="WEB-5031"/>
    <d v="2025-01-03T00:00:00"/>
    <s v="Ananya Das"/>
    <s v="Delhi"/>
    <s v="Beauty"/>
    <s v="Lipstick"/>
    <n v="1"/>
    <n v="284.92"/>
    <s v="Debit Card"/>
    <s v="Pending"/>
    <n v="2"/>
    <n v="284.92"/>
    <m/>
    <m/>
    <m/>
    <m/>
    <m/>
    <m/>
    <s v="Pending"/>
    <s v="No"/>
    <s v="Yes"/>
    <m/>
    <n v="573"/>
    <n v="450"/>
    <n v="1098537.4901531704"/>
    <n v="96724.388030634553"/>
    <n v="3.9001122334455669"/>
    <s v="Lipstick"/>
    <s v="Beauty"/>
    <s v="Beauty"/>
    <s v="Beauty"/>
    <s v="Beauty"/>
    <n v="10"/>
    <s v="Beauty"/>
    <m/>
    <n v="2025"/>
    <x v="5"/>
    <n v="3"/>
    <n v="6"/>
    <s v="Weekday"/>
    <m/>
  </r>
  <r>
    <s v="WEB-7318"/>
    <d v="2024-10-15T00:00:00"/>
    <s v="Arjun Singh"/>
    <s v="Mumbai"/>
    <s v="Books"/>
    <s v="Self-Help Book"/>
    <n v="1"/>
    <n v="197.16"/>
    <s v="Cash On Delivery"/>
    <s v="Delivered"/>
    <n v="4"/>
    <n v="197.16"/>
    <m/>
    <m/>
    <m/>
    <m/>
    <m/>
    <m/>
    <s v="Completed"/>
    <s v="No"/>
    <s v="No"/>
    <m/>
    <n v="619"/>
    <n v="468"/>
    <n v="594714.6477588166"/>
    <n v="60882.938065984097"/>
    <n v="3.804733727810651"/>
    <s v="Self-Help Book"/>
    <s v="Books"/>
    <s v="Books"/>
    <s v="Books"/>
    <s v="Books"/>
    <n v="19"/>
    <s v="Books"/>
    <m/>
    <n v="2024"/>
    <x v="8"/>
    <n v="15"/>
    <n v="3"/>
    <s v="Weekday"/>
    <m/>
  </r>
  <r>
    <s v="WEB-8970"/>
    <d v="2023-04-30T00:00:00"/>
    <s v="Rahul Sharma"/>
    <s v="Pune"/>
    <s v="Electronics"/>
    <s v="Smart Watch"/>
    <n v="2"/>
    <n v="601.54"/>
    <s v="Upi"/>
    <s v="Delivered"/>
    <n v="5"/>
    <n v="1203.08"/>
    <m/>
    <m/>
    <m/>
    <m/>
    <m/>
    <m/>
    <s v="Completed"/>
    <s v="Yes"/>
    <s v="No"/>
    <m/>
    <n v="595"/>
    <n v="444"/>
    <n v="2759712.3299794244"/>
    <n v="330643.50635802455"/>
    <n v="3.8641711229946525"/>
    <s v="Smart Watch"/>
    <s v="Electronics"/>
    <s v="Electronics"/>
    <s v="Electronics"/>
    <s v="Electronics"/>
    <n v="17"/>
    <s v="Electronics"/>
    <m/>
    <n v="2023"/>
    <x v="7"/>
    <n v="30"/>
    <n v="1"/>
    <s v="Weekday"/>
    <m/>
  </r>
  <r>
    <s v="WEB-7838"/>
    <d v="2025-02-22T00:00:00"/>
    <s v="Aditya Reddy"/>
    <s v="Pune"/>
    <s v="Books"/>
    <s v="Notebook Set"/>
    <n v="1"/>
    <n v="712.29"/>
    <s v="Cash On Delivery"/>
    <s v="Pending"/>
    <n v="4"/>
    <n v="712.29"/>
    <m/>
    <m/>
    <m/>
    <m/>
    <m/>
    <m/>
    <s v="Pending"/>
    <s v="No"/>
    <s v="Yes"/>
    <m/>
    <n v="595"/>
    <n v="444"/>
    <n v="594714.6477588166"/>
    <n v="60882.938065984097"/>
    <n v="3.804733727810651"/>
    <s v="Notebook Set"/>
    <s v="Books"/>
    <s v="Books"/>
    <s v="Books"/>
    <s v="Books"/>
    <n v="20"/>
    <s v="Books"/>
    <m/>
    <n v="2025"/>
    <x v="0"/>
    <n v="22"/>
    <n v="7"/>
    <s v="Weekday"/>
    <m/>
  </r>
  <r>
    <s v="WEB-7132"/>
    <d v="2023-06-30T00:00:00"/>
    <s v="Meera Kapoor"/>
    <s v="Kolkata"/>
    <s v="Beauty"/>
    <s v="Hair Oil"/>
    <n v="1"/>
    <n v="585.15"/>
    <s v="Debit Card"/>
    <s v="Delivered"/>
    <n v="5"/>
    <n v="585.15"/>
    <m/>
    <m/>
    <m/>
    <m/>
    <m/>
    <m/>
    <s v="Completed"/>
    <s v="No"/>
    <s v="No"/>
    <m/>
    <n v="590"/>
    <n v="451"/>
    <n v="1098537.4901531704"/>
    <n v="96724.388030634553"/>
    <n v="3.9001122334455669"/>
    <s v="Hair Oil"/>
    <s v="Beauty"/>
    <s v="Beauty"/>
    <s v="Beauty"/>
    <s v="Beauty"/>
    <n v="70"/>
    <s v="Beauty"/>
    <m/>
    <n v="2023"/>
    <x v="11"/>
    <n v="30"/>
    <n v="6"/>
    <s v="Weekday"/>
    <m/>
  </r>
  <r>
    <s v="WEB-7119"/>
    <d v="2023-06-10T00:00:00"/>
    <s v="Ishaan Joshi"/>
    <s v="Pune"/>
    <s v="Beauty"/>
    <s v="Perfume 50Ml"/>
    <n v="1"/>
    <n v="1179.1600000000001"/>
    <s v="Net Banking"/>
    <s v="Delivered"/>
    <n v="4"/>
    <n v="1179.1600000000001"/>
    <m/>
    <m/>
    <m/>
    <m/>
    <m/>
    <m/>
    <s v="Completed"/>
    <s v="Yes"/>
    <s v="No"/>
    <m/>
    <n v="595"/>
    <n v="444"/>
    <n v="1098537.4901531704"/>
    <n v="96724.388030634553"/>
    <n v="3.9001122334455669"/>
    <s v="Perfume 50Ml"/>
    <s v="Beauty"/>
    <s v="Beauty"/>
    <s v="Beauty"/>
    <s v="Beauty"/>
    <n v="18"/>
    <s v="Beauty"/>
    <m/>
    <n v="2023"/>
    <x v="11"/>
    <n v="10"/>
    <n v="7"/>
    <s v="Weekday"/>
    <m/>
  </r>
  <r>
    <s v="WEB-5669"/>
    <d v="2025-02-24T00:00:00"/>
    <s v="Vikram Mehta"/>
    <s v="Ahmedabad"/>
    <s v="Beauty"/>
    <s v="Hair Oil"/>
    <n v="2"/>
    <n v="1370.67"/>
    <s v="Debit Card"/>
    <s v="Pending"/>
    <n v="5"/>
    <n v="2741.34"/>
    <m/>
    <m/>
    <m/>
    <m/>
    <m/>
    <m/>
    <s v="Pending"/>
    <s v="No"/>
    <s v="Yes"/>
    <m/>
    <n v="589"/>
    <n v="426"/>
    <n v="1098537.4901531704"/>
    <n v="96724.388030634553"/>
    <n v="3.9001122334455669"/>
    <s v="Hair Oil"/>
    <s v="Beauty"/>
    <s v="Beauty"/>
    <s v="Beauty"/>
    <s v="Beauty"/>
    <n v="70"/>
    <s v="Beauty"/>
    <m/>
    <n v="2025"/>
    <x v="0"/>
    <n v="24"/>
    <n v="2"/>
    <s v="Weekday"/>
    <m/>
  </r>
  <r>
    <s v="WEB-9308"/>
    <d v="2024-12-03T00:00:00"/>
    <s v="Sanjay Reddy"/>
    <s v="Delhi"/>
    <s v="Home &amp; Kitchen"/>
    <s v="Table Lamp"/>
    <n v="2"/>
    <n v="1244.58"/>
    <s v="Upi"/>
    <s v="Delivered"/>
    <n v="2"/>
    <n v="2489.16"/>
    <m/>
    <m/>
    <m/>
    <m/>
    <m/>
    <m/>
    <s v="Completed"/>
    <s v="Yes"/>
    <s v="No"/>
    <m/>
    <n v="573"/>
    <n v="450"/>
    <n v="1463424.4009529033"/>
    <n v="118285.78776560788"/>
    <n v="3.8140589569160999"/>
    <s v="Table Lamp"/>
    <s v="Home &amp; Kitchen"/>
    <s v="Home &amp; Kitchen"/>
    <s v="Home &amp; Kitchen"/>
    <s v="Home &amp; Kitchen"/>
    <n v="32"/>
    <s v="Home &amp; Kitchen"/>
    <m/>
    <n v="2024"/>
    <x v="10"/>
    <n v="3"/>
    <n v="3"/>
    <s v="Weekday"/>
    <m/>
  </r>
  <r>
    <s v="WEB-6121"/>
    <d v="2023-09-03T00:00:00"/>
    <s v="Sanjay Gupta"/>
    <s v="Kolkata"/>
    <s v="Books"/>
    <s v="Kids Story Book"/>
    <n v="1"/>
    <n v="587.71"/>
    <s v="Net Banking"/>
    <s v="Delivered"/>
    <n v="4"/>
    <n v="587.71"/>
    <m/>
    <m/>
    <m/>
    <m/>
    <m/>
    <m/>
    <s v="Completed"/>
    <s v="No"/>
    <s v="No"/>
    <m/>
    <n v="590"/>
    <n v="451"/>
    <n v="594714.6477588166"/>
    <n v="60882.938065984097"/>
    <n v="3.804733727810651"/>
    <s v="Kids Story Book"/>
    <s v="Books"/>
    <s v="Books"/>
    <s v="Books"/>
    <s v="Books"/>
    <n v="23"/>
    <s v="Books"/>
    <m/>
    <n v="2023"/>
    <x v="1"/>
    <n v="3"/>
    <n v="1"/>
    <s v="Weekday"/>
    <m/>
  </r>
  <r>
    <s v="WEB-6395"/>
    <d v="2024-09-04T00:00:00"/>
    <s v="Saanvi Sharma"/>
    <s v="Ahmedabad"/>
    <s v="Beauty"/>
    <s v="Shampoo 200Ml"/>
    <n v="1"/>
    <n v="1122.71"/>
    <s v="Cash On Delivery"/>
    <s v="Delivered"/>
    <n v="2"/>
    <n v="1122.71"/>
    <m/>
    <m/>
    <m/>
    <m/>
    <m/>
    <m/>
    <s v="Completed"/>
    <s v="Yes"/>
    <s v="No"/>
    <m/>
    <n v="589"/>
    <n v="426"/>
    <n v="1098537.4901531704"/>
    <n v="96724.388030634553"/>
    <n v="3.9001122334455669"/>
    <s v="Shampoo 200Ml"/>
    <s v="Beauty"/>
    <s v="Beauty"/>
    <s v="Beauty"/>
    <s v="Beauty"/>
    <n v="64"/>
    <s v="Beauty"/>
    <m/>
    <n v="2024"/>
    <x v="1"/>
    <n v="4"/>
    <n v="4"/>
    <s v="Weekday"/>
    <m/>
  </r>
  <r>
    <s v="WEB-8549"/>
    <d v="2025-05-21T00:00:00"/>
    <s v="Aarav Kapoor"/>
    <s v="Kolkata"/>
    <s v="Books"/>
    <s v="Cookbook"/>
    <n v="1"/>
    <n v="256.02"/>
    <s v="Credit Card"/>
    <s v="Delivered"/>
    <n v="4"/>
    <n v="256.02"/>
    <m/>
    <m/>
    <m/>
    <m/>
    <m/>
    <m/>
    <s v="Completed"/>
    <s v="No"/>
    <s v="No"/>
    <m/>
    <n v="590"/>
    <n v="451"/>
    <n v="594714.6477588166"/>
    <n v="60882.938065984097"/>
    <n v="3.804733727810651"/>
    <s v="Cookbook"/>
    <s v="Books"/>
    <s v="Books"/>
    <s v="Books"/>
    <s v="Books"/>
    <n v="4"/>
    <s v="Books"/>
    <m/>
    <n v="2025"/>
    <x v="6"/>
    <n v="21"/>
    <n v="4"/>
    <s v="Weekday"/>
    <m/>
  </r>
  <r>
    <s v="WEB-7204"/>
    <d v="2024-11-17T00:00:00"/>
    <s v="Pooja Bose"/>
    <s v="Pune"/>
    <s v="Fashion"/>
    <s v="Denim Jeans"/>
    <n v="2"/>
    <n v="1527.8"/>
    <s v="Upi"/>
    <s v="Delivered"/>
    <n v="4"/>
    <n v="3055.6"/>
    <m/>
    <m/>
    <m/>
    <m/>
    <m/>
    <m/>
    <s v="Completed"/>
    <s v="Yes"/>
    <s v="No"/>
    <m/>
    <n v="595"/>
    <n v="444"/>
    <n v="1892867.2841657216"/>
    <n v="199432.98236095349"/>
    <n v="3.8949824970828471"/>
    <s v="Denim Jeans"/>
    <s v="Fashion"/>
    <s v="Fashion"/>
    <s v="Fashion"/>
    <s v="Fashion"/>
    <n v="6"/>
    <s v="Fashion"/>
    <m/>
    <n v="2024"/>
    <x v="3"/>
    <n v="17"/>
    <n v="1"/>
    <s v="Weekday"/>
    <m/>
  </r>
  <r>
    <s v="WEB-5433"/>
    <d v="2023-06-30T00:00:00"/>
    <s v="Kavya Chatterjee"/>
    <s v="Chennai"/>
    <s v="Beauty"/>
    <s v="Face Cream"/>
    <n v="1"/>
    <n v="1418.17"/>
    <s v="Cash On Delivery"/>
    <s v="Delivered"/>
    <n v="3"/>
    <n v="1418.17"/>
    <m/>
    <m/>
    <m/>
    <m/>
    <m/>
    <m/>
    <s v="Completed"/>
    <s v="Yes"/>
    <s v="No"/>
    <m/>
    <n v="558"/>
    <n v="430"/>
    <n v="1098537.4901531704"/>
    <n v="96724.388030634553"/>
    <n v="3.9001122334455669"/>
    <s v="Face Cream"/>
    <s v="Beauty"/>
    <s v="Beauty"/>
    <s v="Beauty"/>
    <s v="Beauty"/>
    <n v="80"/>
    <s v="Beauty"/>
    <m/>
    <n v="2023"/>
    <x v="11"/>
    <n v="30"/>
    <n v="6"/>
    <s v="Weekday"/>
    <m/>
  </r>
  <r>
    <s v="WEB-5211"/>
    <d v="2025-05-15T00:00:00"/>
    <s v="Simran Malhotra"/>
    <s v="Kolkata"/>
    <s v="Electronics"/>
    <s v="Bluetooth Speaker"/>
    <n v="1"/>
    <n v="2636.48"/>
    <s v="Upi"/>
    <s v="Delivered"/>
    <n v="5"/>
    <n v="2636.48"/>
    <m/>
    <m/>
    <m/>
    <m/>
    <m/>
    <m/>
    <s v="Completed"/>
    <s v="Yes"/>
    <s v="No"/>
    <m/>
    <n v="590"/>
    <n v="451"/>
    <n v="2759712.3299794244"/>
    <n v="330643.50635802455"/>
    <n v="3.8641711229946525"/>
    <s v="Bluetooth Speaker"/>
    <s v="Electronics"/>
    <s v="Electronics"/>
    <s v="Electronics"/>
    <s v="Electronics"/>
    <n v="48"/>
    <s v="Electronics"/>
    <m/>
    <n v="2025"/>
    <x v="6"/>
    <n v="15"/>
    <n v="5"/>
    <s v="Weekday"/>
    <m/>
  </r>
  <r>
    <s v="WEB-5129"/>
    <d v="2024-02-10T00:00:00"/>
    <s v="Rohan Kapoor"/>
    <s v="Bengaluru"/>
    <s v="Beauty"/>
    <s v="Perfume 50Ml"/>
    <n v="2"/>
    <n v="1286.95"/>
    <s v="Upi"/>
    <s v="Pending"/>
    <n v="4"/>
    <n v="2573.9"/>
    <m/>
    <m/>
    <m/>
    <m/>
    <m/>
    <m/>
    <s v="Pending"/>
    <s v="No"/>
    <s v="Yes"/>
    <m/>
    <n v="567"/>
    <n v="440"/>
    <n v="1098537.4901531704"/>
    <n v="96724.388030634553"/>
    <n v="3.9001122334455669"/>
    <s v="Perfume 50Ml"/>
    <s v="Beauty"/>
    <s v="Beauty"/>
    <s v="Beauty"/>
    <s v="Beauty"/>
    <n v="18"/>
    <s v="Beauty"/>
    <m/>
    <n v="2024"/>
    <x v="0"/>
    <n v="10"/>
    <n v="7"/>
    <s v="Weekday"/>
    <m/>
  </r>
  <r>
    <s v="WEB-7278"/>
    <d v="2023-06-25T00:00:00"/>
    <s v="Ishaan Malhotra"/>
    <s v="Ahmedabad"/>
    <s v="Electronics"/>
    <s v="Bluetooth Speaker"/>
    <n v="1"/>
    <n v="1233.82"/>
    <s v="Cash On Delivery"/>
    <s v="Returned"/>
    <n v="5"/>
    <n v="1233.82"/>
    <m/>
    <m/>
    <m/>
    <m/>
    <m/>
    <m/>
    <s v="Completed"/>
    <s v="No"/>
    <s v="No"/>
    <m/>
    <n v="589"/>
    <n v="426"/>
    <n v="2759712.3299794244"/>
    <n v="330643.50635802455"/>
    <n v="3.8641711229946525"/>
    <s v="Bluetooth Speaker"/>
    <s v="Electronics"/>
    <s v="Electronics"/>
    <s v="Electronics"/>
    <s v="Electronics"/>
    <n v="48"/>
    <s v="Electronics"/>
    <m/>
    <n v="2023"/>
    <x v="11"/>
    <n v="25"/>
    <n v="1"/>
    <s v="Weekday"/>
    <m/>
  </r>
  <r>
    <s v="WEB-9288"/>
    <d v="2024-10-13T00:00:00"/>
    <s v="Vikram Mehta"/>
    <s v="Mumbai"/>
    <s v="Home &amp; Kitchen"/>
    <s v="Water Bottle"/>
    <n v="1"/>
    <n v="906.2"/>
    <s v="Debit Card"/>
    <s v="Returned"/>
    <n v="3"/>
    <n v="906.2"/>
    <m/>
    <m/>
    <m/>
    <m/>
    <m/>
    <m/>
    <s v="Completed"/>
    <s v="No"/>
    <s v="No"/>
    <m/>
    <n v="619"/>
    <n v="468"/>
    <n v="1463424.4009529033"/>
    <n v="118285.78776560788"/>
    <n v="3.8140589569160999"/>
    <s v="Water Bottle"/>
    <s v="Home &amp; Kitchen"/>
    <s v="Home &amp; Kitchen"/>
    <s v="Home &amp; Kitchen"/>
    <s v="Home &amp; Kitchen"/>
    <n v="2"/>
    <s v="Home &amp; Kitchen"/>
    <m/>
    <n v="2024"/>
    <x v="8"/>
    <n v="13"/>
    <n v="1"/>
    <s v="Weekday"/>
    <m/>
  </r>
  <r>
    <s v="WEB-7032"/>
    <d v="2023-01-07T00:00:00"/>
    <s v="Riya Kumar"/>
    <s v="Hyderabad"/>
    <s v="Fashion"/>
    <s v="Denim Jeans"/>
    <n v="3"/>
    <n v="2373.48"/>
    <s v="Credit Card"/>
    <s v="Delivered"/>
    <n v="3"/>
    <n v="7120.4400000000005"/>
    <m/>
    <m/>
    <m/>
    <m/>
    <m/>
    <m/>
    <s v="Completed"/>
    <s v="Yes"/>
    <s v="No"/>
    <m/>
    <n v="559"/>
    <n v="408"/>
    <n v="1892867.2841657216"/>
    <n v="199432.98236095349"/>
    <n v="3.8949824970828471"/>
    <s v="Denim Jeans"/>
    <s v="Fashion"/>
    <s v="Fashion"/>
    <s v="Fashion"/>
    <s v="Fashion"/>
    <n v="6"/>
    <s v="Fashion"/>
    <m/>
    <n v="2023"/>
    <x v="5"/>
    <n v="7"/>
    <n v="7"/>
    <s v="Weekend"/>
    <m/>
  </r>
  <r>
    <s v="WEB-6284"/>
    <d v="2024-03-11T00:00:00"/>
    <s v="Diya Sharma"/>
    <s v="Pune"/>
    <s v="Books"/>
    <s v="Self-Help Book"/>
    <n v="3"/>
    <n v="282.66000000000003"/>
    <s v="Upi"/>
    <s v="Delivered"/>
    <n v="1"/>
    <n v="847.98"/>
    <m/>
    <m/>
    <m/>
    <m/>
    <m/>
    <m/>
    <s v="Completed"/>
    <s v="No"/>
    <s v="No"/>
    <m/>
    <n v="595"/>
    <n v="444"/>
    <n v="594714.6477588166"/>
    <n v="60882.938065984097"/>
    <n v="3.804733727810651"/>
    <s v="Self-Help Book"/>
    <s v="Books"/>
    <s v="Books"/>
    <s v="Books"/>
    <s v="Books"/>
    <n v="19"/>
    <s v="Books"/>
    <m/>
    <n v="2024"/>
    <x v="4"/>
    <n v="11"/>
    <n v="2"/>
    <s v="Weekday"/>
    <m/>
  </r>
  <r>
    <s v="WEB-5398"/>
    <d v="2023-01-03T00:00:00"/>
    <s v="Aditya Rao"/>
    <s v="Ahmedabad"/>
    <s v="Beauty"/>
    <s v="Face Cream"/>
    <n v="1"/>
    <n v="784.33"/>
    <s v="Upi"/>
    <s v="Delivered"/>
    <n v="5"/>
    <n v="784.33"/>
    <m/>
    <m/>
    <m/>
    <m/>
    <m/>
    <m/>
    <s v="Completed"/>
    <s v="No"/>
    <s v="No"/>
    <m/>
    <n v="589"/>
    <n v="426"/>
    <n v="1098537.4901531704"/>
    <n v="96724.388030634553"/>
    <n v="3.9001122334455669"/>
    <s v="Face Cream"/>
    <s v="Beauty"/>
    <s v="Beauty"/>
    <s v="Beauty"/>
    <s v="Beauty"/>
    <n v="80"/>
    <s v="Beauty"/>
    <m/>
    <n v="2023"/>
    <x v="5"/>
    <n v="3"/>
    <n v="3"/>
    <s v="Weekday"/>
    <m/>
  </r>
  <r>
    <s v="WEB-6772"/>
    <d v="2023-09-29T00:00:00"/>
    <s v="Aditya Khan"/>
    <s v="Ahmedabad"/>
    <s v="Books"/>
    <s v="Notebook Set"/>
    <n v="1"/>
    <n v="331.11"/>
    <s v="Credit Card"/>
    <s v="Delivered"/>
    <n v="1"/>
    <n v="331.11"/>
    <m/>
    <m/>
    <m/>
    <m/>
    <m/>
    <m/>
    <s v="Completed"/>
    <s v="No"/>
    <s v="No"/>
    <m/>
    <n v="589"/>
    <n v="426"/>
    <n v="594714.6477588166"/>
    <n v="60882.938065984097"/>
    <n v="3.804733727810651"/>
    <s v="Notebook Set"/>
    <s v="Books"/>
    <s v="Books"/>
    <s v="Books"/>
    <s v="Books"/>
    <n v="20"/>
    <s v="Books"/>
    <m/>
    <n v="2023"/>
    <x v="1"/>
    <n v="29"/>
    <n v="6"/>
    <s v="Weekday"/>
    <m/>
  </r>
  <r>
    <s v="WEB-7564"/>
    <d v="2023-01-01T00:00:00"/>
    <s v="Rohan Menon"/>
    <s v="Pune"/>
    <s v="Beauty"/>
    <s v="Shampoo 200Ml"/>
    <n v="2"/>
    <n v="198.14"/>
    <s v="Upi"/>
    <s v="Pending"/>
    <n v="4"/>
    <n v="396.28"/>
    <m/>
    <m/>
    <m/>
    <m/>
    <m/>
    <m/>
    <s v="Pending"/>
    <s v="No"/>
    <s v="Yes"/>
    <m/>
    <n v="595"/>
    <n v="444"/>
    <n v="1098537.4901531704"/>
    <n v="96724.388030634553"/>
    <n v="3.9001122334455669"/>
    <s v="Shampoo 200Ml"/>
    <s v="Beauty"/>
    <s v="Beauty"/>
    <s v="Beauty"/>
    <s v="Beauty"/>
    <n v="64"/>
    <s v="Beauty"/>
    <m/>
    <n v="2023"/>
    <x v="5"/>
    <n v="1"/>
    <n v="1"/>
    <s v="Weekend"/>
    <m/>
  </r>
  <r>
    <s v="WEB-5597"/>
    <d v="2024-05-20T00:00:00"/>
    <s v="Riya Chatterjee"/>
    <s v="Chennai"/>
    <s v="Electronics"/>
    <s v="Power Bank 10000Mah"/>
    <n v="3"/>
    <n v="1595.09"/>
    <s v="Debit Card"/>
    <s v="Delivered"/>
    <n v="5"/>
    <n v="4785.2699999999995"/>
    <m/>
    <m/>
    <m/>
    <m/>
    <m/>
    <m/>
    <s v="Completed"/>
    <s v="Yes"/>
    <s v="No"/>
    <m/>
    <n v="558"/>
    <n v="430"/>
    <n v="2759712.3299794244"/>
    <n v="330643.50635802455"/>
    <n v="3.8641711229946525"/>
    <s v="Power Bank 10000Mah"/>
    <s v="Electronics"/>
    <s v="Electronics"/>
    <s v="Electronics"/>
    <s v="Electronics"/>
    <n v="3"/>
    <s v="Electronics"/>
    <m/>
    <n v="2024"/>
    <x v="6"/>
    <n v="20"/>
    <n v="2"/>
    <s v="Weekday"/>
    <m/>
  </r>
  <r>
    <s v="WEB-8832"/>
    <d v="2023-01-09T00:00:00"/>
    <s v="Vivaan Menon"/>
    <s v="Hyderabad"/>
    <s v="Fashion"/>
    <s v="Women'S Kurti"/>
    <n v="1"/>
    <n v="897.15"/>
    <s v="Debit Card"/>
    <s v="Delivered"/>
    <n v="5"/>
    <n v="897.15"/>
    <m/>
    <m/>
    <m/>
    <m/>
    <m/>
    <m/>
    <s v="Completed"/>
    <s v="No"/>
    <s v="No"/>
    <m/>
    <n v="559"/>
    <n v="408"/>
    <n v="1892867.2841657216"/>
    <n v="199432.98236095349"/>
    <n v="3.8949824970828471"/>
    <s v="Women'S Kurti"/>
    <s v="Fashion"/>
    <s v="Fashion"/>
    <s v="Fashion"/>
    <s v="Fashion"/>
    <n v="15"/>
    <s v="Fashion"/>
    <m/>
    <n v="2023"/>
    <x v="5"/>
    <n v="9"/>
    <n v="2"/>
    <s v="Weekday"/>
    <m/>
  </r>
  <r>
    <s v="WEB-9116"/>
    <d v="2023-07-16T00:00:00"/>
    <s v="Tanya Kumar"/>
    <s v="Bengaluru"/>
    <s v="Home &amp; Kitchen"/>
    <s v="Storage Box"/>
    <n v="2"/>
    <n v="307.26"/>
    <s v="Cash On Delivery"/>
    <s v="Delivered"/>
    <n v="5"/>
    <n v="614.52"/>
    <m/>
    <m/>
    <m/>
    <m/>
    <m/>
    <m/>
    <s v="Completed"/>
    <s v="No"/>
    <s v="No"/>
    <m/>
    <n v="567"/>
    <n v="440"/>
    <n v="1463424.4009529033"/>
    <n v="118285.78776560788"/>
    <n v="3.8140589569160999"/>
    <s v="Storage Box"/>
    <s v="Home &amp; Kitchen"/>
    <s v="Home &amp; Kitchen"/>
    <s v="Home &amp; Kitchen"/>
    <s v="Home &amp; Kitchen"/>
    <n v="8"/>
    <s v="Home &amp; Kitchen"/>
    <m/>
    <n v="2023"/>
    <x v="2"/>
    <n v="16"/>
    <n v="1"/>
    <s v="Weekday"/>
    <m/>
  </r>
  <r>
    <s v="WEB-7447"/>
    <d v="2023-12-31T00:00:00"/>
    <s v="Ishaan Iyer"/>
    <s v="Ahmedabad"/>
    <s v="Fashion"/>
    <s v="Sunglasses"/>
    <n v="1"/>
    <n v="635.80999999999995"/>
    <s v="Cash On Delivery"/>
    <s v="Delivered"/>
    <m/>
    <n v="635.80999999999995"/>
    <m/>
    <m/>
    <m/>
    <m/>
    <m/>
    <m/>
    <s v="Completed"/>
    <s v="No"/>
    <s v="No"/>
    <m/>
    <n v="589"/>
    <n v="426"/>
    <n v="1892867.2841657216"/>
    <n v="199432.98236095349"/>
    <n v="3.8949824970828471"/>
    <s v="Sunglasses"/>
    <s v="Fashion"/>
    <s v="Fashion"/>
    <s v="Fashion"/>
    <s v="Fashion"/>
    <n v="53"/>
    <s v="Fashion"/>
    <m/>
    <n v="2023"/>
    <x v="10"/>
    <n v="31"/>
    <n v="1"/>
    <s v="Weekday"/>
    <m/>
  </r>
  <r>
    <s v="WEB-6213"/>
    <d v="2024-11-25T00:00:00"/>
    <s v="Ishaan Khan"/>
    <s v="Ahmedabad"/>
    <s v="Electronics"/>
    <s v="Smart Watch"/>
    <n v="1"/>
    <n v="2998.35"/>
    <s v="Cash On Delivery"/>
    <s v="Delivered"/>
    <n v="2"/>
    <n v="2998.35"/>
    <m/>
    <m/>
    <m/>
    <m/>
    <m/>
    <m/>
    <s v="Completed"/>
    <s v="Yes"/>
    <s v="No"/>
    <m/>
    <n v="589"/>
    <n v="426"/>
    <n v="2759712.3299794244"/>
    <n v="330643.50635802455"/>
    <n v="3.8641711229946525"/>
    <s v="Smart Watch"/>
    <s v="Electronics"/>
    <s v="Electronics"/>
    <s v="Electronics"/>
    <s v="Electronics"/>
    <n v="17"/>
    <s v="Electronics"/>
    <m/>
    <n v="2024"/>
    <x v="3"/>
    <n v="25"/>
    <n v="2"/>
    <s v="Weekday"/>
    <m/>
  </r>
  <r>
    <s v="WEB-5632"/>
    <d v="2024-10-12T00:00:00"/>
    <s v="Saanvi Bose"/>
    <s v="Hyderabad"/>
    <s v="Fashion"/>
    <s v="Men'S T-Shirt"/>
    <n v="2"/>
    <n v="996.14"/>
    <s v="Net Banking"/>
    <s v="Delivered"/>
    <n v="5"/>
    <n v="1992.28"/>
    <m/>
    <m/>
    <m/>
    <m/>
    <m/>
    <m/>
    <s v="Completed"/>
    <s v="Yes"/>
    <s v="No"/>
    <m/>
    <n v="559"/>
    <n v="408"/>
    <n v="1892867.2841657216"/>
    <n v="199432.98236095349"/>
    <n v="3.8949824970828471"/>
    <s v="Men'S T-Shirt"/>
    <s v="Fashion"/>
    <s v="Fashion"/>
    <s v="Fashion"/>
    <s v="Fashion"/>
    <n v="55"/>
    <s v="Fashion"/>
    <m/>
    <n v="2024"/>
    <x v="8"/>
    <n v="12"/>
    <n v="7"/>
    <s v="Weekday"/>
    <m/>
  </r>
  <r>
    <s v="WEB-8490"/>
    <d v="2023-07-26T00:00:00"/>
    <s v="Ishaan Pillai"/>
    <s v="Chennai"/>
    <s v="Home &amp; Kitchen"/>
    <s v="Led Bulb Pack"/>
    <n v="1"/>
    <n v="1743.36"/>
    <s v="Credit Card"/>
    <s v="Delivered"/>
    <n v="5"/>
    <n v="1743.36"/>
    <m/>
    <m/>
    <m/>
    <m/>
    <m/>
    <m/>
    <s v="Completed"/>
    <s v="Yes"/>
    <s v="No"/>
    <m/>
    <n v="558"/>
    <n v="430"/>
    <n v="1463424.4009529033"/>
    <n v="118285.78776560788"/>
    <n v="3.8140589569160999"/>
    <s v="Led Bulb Pack"/>
    <s v="Home &amp; Kitchen"/>
    <s v="Home &amp; Kitchen"/>
    <s v="Home &amp; Kitchen"/>
    <s v="Home &amp; Kitchen"/>
    <n v="76"/>
    <s v="Home &amp; Kitchen"/>
    <m/>
    <n v="2023"/>
    <x v="2"/>
    <n v="26"/>
    <n v="4"/>
    <s v="Weekday"/>
    <m/>
  </r>
  <r>
    <s v="WEB-9542"/>
    <d v="2023-03-03T00:00:00"/>
    <s v="Neha Pillai"/>
    <s v="Mumbai"/>
    <s v="Books"/>
    <s v="Cookbook"/>
    <n v="1"/>
    <n v="478.93"/>
    <s v="Credit Card"/>
    <s v="Returned"/>
    <n v="5"/>
    <n v="478.93"/>
    <m/>
    <m/>
    <m/>
    <m/>
    <m/>
    <m/>
    <s v="Completed"/>
    <s v="No"/>
    <s v="No"/>
    <m/>
    <n v="619"/>
    <n v="468"/>
    <n v="594714.6477588166"/>
    <n v="60882.938065984097"/>
    <n v="3.804733727810651"/>
    <s v="Cookbook"/>
    <s v="Books"/>
    <s v="Books"/>
    <s v="Books"/>
    <s v="Books"/>
    <n v="4"/>
    <s v="Books"/>
    <m/>
    <n v="2023"/>
    <x v="4"/>
    <n v="3"/>
    <n v="6"/>
    <s v="Weekday"/>
    <m/>
  </r>
  <r>
    <s v="WEB-7948"/>
    <d v="2025-02-20T00:00:00"/>
    <s v="Ishaan Das"/>
    <s v="Delhi"/>
    <s v="Books"/>
    <s v="Kids Story Book"/>
    <n v="2"/>
    <n v="397.2"/>
    <s v="Credit Card"/>
    <s v="Delivered"/>
    <n v="5"/>
    <n v="794.4"/>
    <m/>
    <m/>
    <m/>
    <m/>
    <m/>
    <m/>
    <s v="Completed"/>
    <s v="No"/>
    <s v="No"/>
    <m/>
    <n v="573"/>
    <n v="450"/>
    <n v="594714.6477588166"/>
    <n v="60882.938065984097"/>
    <n v="3.804733727810651"/>
    <s v="Kids Story Book"/>
    <s v="Books"/>
    <s v="Books"/>
    <s v="Books"/>
    <s v="Books"/>
    <n v="23"/>
    <s v="Books"/>
    <m/>
    <n v="2025"/>
    <x v="0"/>
    <n v="20"/>
    <n v="5"/>
    <s v="Weekday"/>
    <m/>
  </r>
  <r>
    <s v="WEB-9106"/>
    <d v="2023-02-09T00:00:00"/>
    <s v="Arjun Menon"/>
    <s v="Pune"/>
    <s v="Books"/>
    <s v="Fiction Novel"/>
    <n v="1"/>
    <n v="580.62"/>
    <s v="Debit Card"/>
    <s v="Delivered"/>
    <n v="4"/>
    <n v="580.62"/>
    <m/>
    <m/>
    <m/>
    <m/>
    <m/>
    <m/>
    <s v="Completed"/>
    <s v="No"/>
    <s v="No"/>
    <m/>
    <n v="595"/>
    <n v="444"/>
    <n v="594714.6477588166"/>
    <n v="60882.938065984097"/>
    <n v="3.804733727810651"/>
    <s v="Fiction Novel"/>
    <s v="Books"/>
    <s v="Books"/>
    <s v="Books"/>
    <s v="Books"/>
    <n v="11"/>
    <s v="Books"/>
    <m/>
    <n v="2023"/>
    <x v="0"/>
    <n v="9"/>
    <n v="5"/>
    <s v="Weekday"/>
    <m/>
  </r>
  <r>
    <s v="WEB-5926"/>
    <d v="2023-01-28T00:00:00"/>
    <s v="Tanya Kapoor"/>
    <s v="Pune"/>
    <s v="Home &amp; Kitchen"/>
    <s v="Non-Stick Pan"/>
    <n v="3"/>
    <n v="1201.4000000000001"/>
    <s v="Debit Card"/>
    <s v="Returned"/>
    <n v="4"/>
    <n v="3604.2000000000003"/>
    <m/>
    <m/>
    <m/>
    <m/>
    <m/>
    <m/>
    <s v="Completed"/>
    <s v="No"/>
    <s v="No"/>
    <m/>
    <n v="595"/>
    <n v="444"/>
    <n v="1463424.4009529033"/>
    <n v="118285.78776560788"/>
    <n v="3.8140589569160999"/>
    <s v="Non-Stick Pan"/>
    <s v="Home &amp; Kitchen"/>
    <s v="Home &amp; Kitchen"/>
    <s v="Home &amp; Kitchen"/>
    <s v="Home &amp; Kitchen"/>
    <n v="7"/>
    <s v="Home &amp; Kitchen"/>
    <m/>
    <n v="2023"/>
    <x v="5"/>
    <n v="28"/>
    <n v="7"/>
    <s v="Weekday"/>
    <m/>
  </r>
  <r>
    <s v="WEB-6107"/>
    <d v="2024-01-22T00:00:00"/>
    <s v="Neha Malhotra"/>
    <s v="Mumbai"/>
    <s v="Electronics"/>
    <s v="Wireless Earbuds"/>
    <n v="2"/>
    <n v="2229.84"/>
    <s v="Cash On Delivery"/>
    <s v="Delivered"/>
    <n v="3"/>
    <n v="4459.68"/>
    <m/>
    <m/>
    <m/>
    <m/>
    <m/>
    <m/>
    <s v="Completed"/>
    <s v="Yes"/>
    <s v="No"/>
    <m/>
    <n v="619"/>
    <n v="468"/>
    <n v="2759712.3299794244"/>
    <n v="330643.50635802455"/>
    <n v="3.8641711229946525"/>
    <s v="Wireless Earbuds"/>
    <s v="Electronics"/>
    <s v="Electronics"/>
    <s v="Electronics"/>
    <s v="Electronics"/>
    <n v="12"/>
    <s v="Electronics"/>
    <m/>
    <n v="2024"/>
    <x v="5"/>
    <n v="22"/>
    <n v="2"/>
    <s v="Weekday"/>
    <m/>
  </r>
  <r>
    <s v="WEB-8755"/>
    <d v="2023-03-24T00:00:00"/>
    <s v="Pooja Pillai"/>
    <s v="Bengaluru"/>
    <s v="Beauty"/>
    <s v="Face Cream"/>
    <n v="1"/>
    <n v="592.86"/>
    <s v="Debit Card"/>
    <s v="Delivered"/>
    <n v="4"/>
    <n v="592.86"/>
    <m/>
    <m/>
    <m/>
    <m/>
    <m/>
    <m/>
    <s v="Completed"/>
    <s v="No"/>
    <s v="No"/>
    <m/>
    <n v="567"/>
    <n v="440"/>
    <n v="1098537.4901531704"/>
    <n v="96724.388030634553"/>
    <n v="3.9001122334455669"/>
    <s v="Face Cream"/>
    <s v="Beauty"/>
    <s v="Beauty"/>
    <s v="Beauty"/>
    <s v="Beauty"/>
    <n v="80"/>
    <s v="Beauty"/>
    <m/>
    <n v="2023"/>
    <x v="4"/>
    <n v="24"/>
    <n v="6"/>
    <s v="Weekday"/>
    <m/>
  </r>
  <r>
    <s v="WEB-8309"/>
    <d v="2023-10-12T00:00:00"/>
    <s v="Rahul Verma"/>
    <s v="Bengaluru"/>
    <s v="Home &amp; Kitchen"/>
    <s v="Table Lamp"/>
    <n v="1"/>
    <n v="938.94"/>
    <s v="Credit Card"/>
    <s v="Pending"/>
    <n v="5"/>
    <n v="938.94"/>
    <m/>
    <m/>
    <m/>
    <m/>
    <m/>
    <m/>
    <s v="Pending"/>
    <s v="No"/>
    <s v="Yes"/>
    <m/>
    <n v="567"/>
    <n v="440"/>
    <n v="1463424.4009529033"/>
    <n v="118285.78776560788"/>
    <n v="3.8140589569160999"/>
    <s v="Table Lamp"/>
    <s v="Home &amp; Kitchen"/>
    <s v="Home &amp; Kitchen"/>
    <s v="Home &amp; Kitchen"/>
    <s v="Home &amp; Kitchen"/>
    <n v="32"/>
    <s v="Home &amp; Kitchen"/>
    <m/>
    <n v="2023"/>
    <x v="8"/>
    <n v="12"/>
    <n v="5"/>
    <s v="Weekday"/>
    <m/>
  </r>
  <r>
    <s v="WEB-9443"/>
    <d v="2024-06-23T00:00:00"/>
    <s v="Neha Rao"/>
    <s v="Hyderabad"/>
    <s v="Books"/>
    <s v="Kids Story Book"/>
    <n v="1"/>
    <n v="112.44"/>
    <s v="Credit Card"/>
    <s v="Delivered"/>
    <n v="4"/>
    <n v="112.44"/>
    <m/>
    <m/>
    <m/>
    <m/>
    <m/>
    <m/>
    <s v="Completed"/>
    <s v="No"/>
    <s v="No"/>
    <m/>
    <n v="559"/>
    <n v="408"/>
    <n v="594714.6477588166"/>
    <n v="60882.938065984097"/>
    <n v="3.804733727810651"/>
    <s v="Kids Story Book"/>
    <s v="Books"/>
    <s v="Books"/>
    <s v="Books"/>
    <s v="Books"/>
    <n v="23"/>
    <s v="Books"/>
    <m/>
    <n v="2024"/>
    <x v="11"/>
    <n v="23"/>
    <n v="1"/>
    <s v="Weekday"/>
    <m/>
  </r>
  <r>
    <s v="WEB-8686"/>
    <d v="2023-11-18T00:00:00"/>
    <s v="Pooja Das"/>
    <s v="Pune"/>
    <s v="Home &amp; Kitchen"/>
    <s v="Led Bulb Pack"/>
    <n v="1"/>
    <n v="1996.89"/>
    <s v="Credit Card"/>
    <s v="Delivered"/>
    <m/>
    <n v="1996.89"/>
    <m/>
    <m/>
    <m/>
    <m/>
    <m/>
    <m/>
    <s v="Completed"/>
    <s v="Yes"/>
    <s v="No"/>
    <m/>
    <n v="595"/>
    <n v="444"/>
    <n v="1463424.4009529033"/>
    <n v="118285.78776560788"/>
    <n v="3.8140589569160999"/>
    <s v="Led Bulb Pack"/>
    <s v="Home &amp; Kitchen"/>
    <s v="Home &amp; Kitchen"/>
    <s v="Home &amp; Kitchen"/>
    <s v="Home &amp; Kitchen"/>
    <n v="76"/>
    <s v="Home &amp; Kitchen"/>
    <m/>
    <n v="2023"/>
    <x v="3"/>
    <n v="18"/>
    <n v="7"/>
    <s v="Weekday"/>
    <m/>
  </r>
  <r>
    <s v="WEB-8540"/>
    <d v="2023-09-10T00:00:00"/>
    <s v="Pooja Nair"/>
    <s v="Delhi"/>
    <s v="Books"/>
    <s v="Fiction Novel"/>
    <n v="1"/>
    <n v="181.43"/>
    <s v="Upi"/>
    <s v="Cancelled"/>
    <n v="4"/>
    <n v="181.43"/>
    <m/>
    <m/>
    <m/>
    <m/>
    <m/>
    <m/>
    <s v="Lost Sale"/>
    <s v="No"/>
    <s v="Yes"/>
    <m/>
    <n v="573"/>
    <n v="450"/>
    <n v="594714.6477588166"/>
    <n v="60882.938065984097"/>
    <n v="3.804733727810651"/>
    <s v="Fiction Novel"/>
    <s v="Books"/>
    <s v="Books"/>
    <s v="Books"/>
    <s v="Books"/>
    <n v="11"/>
    <s v="Books"/>
    <m/>
    <n v="2023"/>
    <x v="1"/>
    <n v="10"/>
    <n v="1"/>
    <s v="Weekday"/>
    <m/>
  </r>
  <r>
    <s v="WEB-9334"/>
    <d v="2023-06-28T00:00:00"/>
    <s v="Rohan Sharma"/>
    <s v="Ahmedabad"/>
    <s v="Electronics"/>
    <s v="Wireless Earbuds"/>
    <n v="1"/>
    <n v="2872.09"/>
    <s v="Cash On Delivery"/>
    <s v="Delivered"/>
    <n v="3"/>
    <n v="2872.09"/>
    <m/>
    <m/>
    <m/>
    <m/>
    <m/>
    <m/>
    <s v="Completed"/>
    <s v="Yes"/>
    <s v="No"/>
    <m/>
    <n v="589"/>
    <n v="426"/>
    <n v="2759712.3299794244"/>
    <n v="330643.50635802455"/>
    <n v="3.8641711229946525"/>
    <s v="Wireless Earbuds"/>
    <s v="Electronics"/>
    <s v="Electronics"/>
    <s v="Electronics"/>
    <s v="Electronics"/>
    <n v="12"/>
    <s v="Electronics"/>
    <m/>
    <n v="2023"/>
    <x v="11"/>
    <n v="28"/>
    <n v="4"/>
    <s v="Weekday"/>
    <m/>
  </r>
  <r>
    <s v="WEB-8373"/>
    <d v="2023-12-03T00:00:00"/>
    <s v="Tanya Verma"/>
    <s v="Pune"/>
    <s v="Books"/>
    <s v="Notebook Set"/>
    <n v="2"/>
    <n v="279.37"/>
    <s v="Credit Card"/>
    <s v="Delivered"/>
    <n v="5"/>
    <n v="558.74"/>
    <m/>
    <m/>
    <m/>
    <m/>
    <m/>
    <m/>
    <s v="Completed"/>
    <s v="No"/>
    <s v="No"/>
    <m/>
    <n v="595"/>
    <n v="444"/>
    <n v="594714.6477588166"/>
    <n v="60882.938065984097"/>
    <n v="3.804733727810651"/>
    <s v="Notebook Set"/>
    <s v="Books"/>
    <s v="Books"/>
    <s v="Books"/>
    <s v="Books"/>
    <n v="20"/>
    <s v="Books"/>
    <m/>
    <n v="2023"/>
    <x v="10"/>
    <n v="3"/>
    <n v="1"/>
    <s v="Weekday"/>
    <m/>
  </r>
  <r>
    <s v="WEB-5670"/>
    <d v="2023-01-31T00:00:00"/>
    <s v="Rahul Pillai"/>
    <s v="Hyderabad"/>
    <s v="Beauty"/>
    <s v="Shampoo 200Ml"/>
    <n v="1"/>
    <n v="1375.72"/>
    <s v="Credit Card"/>
    <s v="Delivered"/>
    <n v="4"/>
    <n v="1375.72"/>
    <m/>
    <m/>
    <m/>
    <m/>
    <m/>
    <m/>
    <s v="Completed"/>
    <s v="Yes"/>
    <s v="No"/>
    <m/>
    <n v="559"/>
    <n v="408"/>
    <n v="1098537.4901531704"/>
    <n v="96724.388030634553"/>
    <n v="3.9001122334455669"/>
    <s v="Shampoo 200Ml"/>
    <s v="Beauty"/>
    <s v="Beauty"/>
    <s v="Beauty"/>
    <s v="Beauty"/>
    <n v="64"/>
    <s v="Beauty"/>
    <m/>
    <n v="2023"/>
    <x v="5"/>
    <n v="31"/>
    <n v="3"/>
    <s v="Weekday"/>
    <m/>
  </r>
  <r>
    <s v="WEB-6364"/>
    <d v="2024-08-22T00:00:00"/>
    <s v="Simran Das"/>
    <s v="Bengaluru"/>
    <s v="Electronics"/>
    <s v="Wireless Earbuds"/>
    <n v="2"/>
    <n v="2441.81"/>
    <s v="Debit Card"/>
    <s v="Returned"/>
    <n v="5"/>
    <n v="4883.62"/>
    <m/>
    <m/>
    <m/>
    <m/>
    <m/>
    <m/>
    <s v="Completed"/>
    <s v="No"/>
    <s v="No"/>
    <m/>
    <n v="567"/>
    <n v="440"/>
    <n v="2759712.3299794244"/>
    <n v="330643.50635802455"/>
    <n v="3.8641711229946525"/>
    <s v="Wireless Earbuds"/>
    <s v="Electronics"/>
    <s v="Electronics"/>
    <s v="Electronics"/>
    <s v="Electronics"/>
    <n v="12"/>
    <s v="Electronics"/>
    <m/>
    <n v="2024"/>
    <x v="9"/>
    <n v="22"/>
    <n v="5"/>
    <s v="Weekday"/>
    <m/>
  </r>
  <r>
    <s v="WEB-5349"/>
    <d v="2023-02-11T00:00:00"/>
    <s v="Diya Joshi"/>
    <s v="Bengaluru"/>
    <s v="Fashion"/>
    <s v="Women'S Kurti"/>
    <n v="1"/>
    <n v="882.49"/>
    <s v="Net Banking"/>
    <s v="Delivered"/>
    <n v="4"/>
    <n v="882.49"/>
    <m/>
    <m/>
    <m/>
    <m/>
    <m/>
    <m/>
    <s v="Completed"/>
    <s v="No"/>
    <s v="No"/>
    <m/>
    <n v="567"/>
    <n v="440"/>
    <n v="1892867.2841657216"/>
    <n v="199432.98236095349"/>
    <n v="3.8949824970828471"/>
    <s v="Women'S Kurti"/>
    <s v="Fashion"/>
    <s v="Fashion"/>
    <s v="Fashion"/>
    <s v="Fashion"/>
    <n v="15"/>
    <s v="Fashion"/>
    <m/>
    <n v="2023"/>
    <x v="0"/>
    <n v="11"/>
    <n v="7"/>
    <s v="Weekday"/>
    <m/>
  </r>
  <r>
    <s v="WEB-6537"/>
    <d v="2024-04-16T00:00:00"/>
    <s v="Rahul Menon"/>
    <s v="Mumbai"/>
    <s v="Electronics"/>
    <s v="Bluetooth Speaker"/>
    <n v="2"/>
    <n v="2712.62"/>
    <s v="Net Banking"/>
    <s v="Cancelled"/>
    <n v="4"/>
    <n v="5425.24"/>
    <m/>
    <m/>
    <m/>
    <m/>
    <m/>
    <m/>
    <s v="Lost Sale"/>
    <s v="No"/>
    <s v="Yes"/>
    <m/>
    <n v="619"/>
    <n v="468"/>
    <n v="2759712.3299794244"/>
    <n v="330643.50635802455"/>
    <n v="3.8641711229946525"/>
    <s v="Bluetooth Speaker"/>
    <s v="Electronics"/>
    <s v="Electronics"/>
    <s v="Electronics"/>
    <s v="Electronics"/>
    <n v="48"/>
    <s v="Electronics"/>
    <m/>
    <n v="2024"/>
    <x v="7"/>
    <n v="16"/>
    <n v="3"/>
    <s v="Weekday"/>
    <m/>
  </r>
  <r>
    <s v="WEB-7341"/>
    <d v="2025-04-23T00:00:00"/>
    <s v="Vikram Rao"/>
    <s v="Hyderabad"/>
    <s v="Beauty"/>
    <s v="Hair Oil"/>
    <n v="1"/>
    <n v="554.80999999999995"/>
    <s v="Cash On Delivery"/>
    <s v="Delivered"/>
    <n v="5"/>
    <n v="554.80999999999995"/>
    <m/>
    <m/>
    <m/>
    <m/>
    <m/>
    <m/>
    <s v="Completed"/>
    <s v="No"/>
    <s v="No"/>
    <m/>
    <n v="559"/>
    <n v="408"/>
    <n v="1098537.4901531704"/>
    <n v="96724.388030634553"/>
    <n v="3.9001122334455669"/>
    <s v="Hair Oil"/>
    <s v="Beauty"/>
    <s v="Beauty"/>
    <s v="Beauty"/>
    <s v="Beauty"/>
    <n v="70"/>
    <s v="Beauty"/>
    <m/>
    <n v="2025"/>
    <x v="7"/>
    <n v="23"/>
    <n v="4"/>
    <s v="Weekday"/>
    <m/>
  </r>
  <r>
    <s v="WEB-9550"/>
    <d v="2024-07-11T00:00:00"/>
    <s v="Rohan Singh"/>
    <s v="Ahmedabad"/>
    <s v="Home &amp; Kitchen"/>
    <s v="Table Lamp"/>
    <n v="1"/>
    <n v="267.37"/>
    <s v="Cash On Delivery"/>
    <s v="Delivered"/>
    <n v="4"/>
    <n v="267.37"/>
    <m/>
    <m/>
    <m/>
    <m/>
    <m/>
    <m/>
    <s v="Completed"/>
    <s v="No"/>
    <s v="No"/>
    <m/>
    <n v="589"/>
    <n v="426"/>
    <n v="1463424.4009529033"/>
    <n v="118285.78776560788"/>
    <n v="3.8140589569160999"/>
    <s v="Table Lamp"/>
    <s v="Home &amp; Kitchen"/>
    <s v="Home &amp; Kitchen"/>
    <s v="Home &amp; Kitchen"/>
    <s v="Home &amp; Kitchen"/>
    <n v="32"/>
    <s v="Home &amp; Kitchen"/>
    <m/>
    <n v="2024"/>
    <x v="2"/>
    <n v="11"/>
    <n v="5"/>
    <s v="Weekday"/>
    <m/>
  </r>
  <r>
    <s v="WEB-6938"/>
    <d v="2025-03-02T00:00:00"/>
    <s v="Rahul Gupta"/>
    <s v="Kolkata"/>
    <s v="Home &amp; Kitchen"/>
    <s v="Table Lamp"/>
    <n v="1"/>
    <n v="1530.54"/>
    <s v="Net Banking"/>
    <s v="Delivered"/>
    <n v="3"/>
    <n v="1530.54"/>
    <m/>
    <m/>
    <m/>
    <m/>
    <m/>
    <m/>
    <s v="Completed"/>
    <s v="Yes"/>
    <s v="No"/>
    <m/>
    <n v="590"/>
    <n v="451"/>
    <n v="1463424.4009529033"/>
    <n v="118285.78776560788"/>
    <n v="3.8140589569160999"/>
    <s v="Table Lamp"/>
    <s v="Home &amp; Kitchen"/>
    <s v="Home &amp; Kitchen"/>
    <s v="Home &amp; Kitchen"/>
    <s v="Home &amp; Kitchen"/>
    <n v="32"/>
    <s v="Home &amp; Kitchen"/>
    <m/>
    <n v="2025"/>
    <x v="4"/>
    <n v="2"/>
    <n v="1"/>
    <s v="Weekday"/>
    <m/>
  </r>
  <r>
    <s v="WEB-7944"/>
    <d v="2025-01-25T00:00:00"/>
    <s v="Simran Bose"/>
    <s v="Chennai"/>
    <s v="Home &amp; Kitchen"/>
    <s v="Storage Box"/>
    <n v="2"/>
    <n v="1252.97"/>
    <s v="Upi"/>
    <s v="Delivered"/>
    <n v="4"/>
    <n v="2505.94"/>
    <m/>
    <m/>
    <m/>
    <m/>
    <m/>
    <m/>
    <s v="Completed"/>
    <s v="Yes"/>
    <s v="No"/>
    <m/>
    <n v="558"/>
    <n v="430"/>
    <n v="1463424.4009529033"/>
    <n v="118285.78776560788"/>
    <n v="3.8140589569160999"/>
    <s v="Storage Box"/>
    <s v="Home &amp; Kitchen"/>
    <s v="Home &amp; Kitchen"/>
    <s v="Home &amp; Kitchen"/>
    <s v="Home &amp; Kitchen"/>
    <n v="8"/>
    <s v="Home &amp; Kitchen"/>
    <m/>
    <n v="2025"/>
    <x v="5"/>
    <n v="25"/>
    <n v="7"/>
    <s v="Weekday"/>
    <m/>
  </r>
  <r>
    <s v="WEB-9193"/>
    <d v="2024-10-16T00:00:00"/>
    <s v="Meera Gupta"/>
    <s v="Chennai"/>
    <s v="Electronics"/>
    <s v="Usb Cable"/>
    <n v="2"/>
    <n v="533.54999999999995"/>
    <s v="Debit Card"/>
    <s v="Pending"/>
    <n v="3"/>
    <n v="1067.0999999999999"/>
    <m/>
    <m/>
    <m/>
    <m/>
    <m/>
    <m/>
    <s v="Pending"/>
    <s v="No"/>
    <s v="Yes"/>
    <m/>
    <n v="558"/>
    <n v="430"/>
    <n v="2759712.3299794244"/>
    <n v="330643.50635802455"/>
    <n v="3.8641711229946525"/>
    <s v="Usb Cable"/>
    <s v="Electronics"/>
    <s v="Electronics"/>
    <s v="Electronics"/>
    <s v="Electronics"/>
    <n v="13"/>
    <s v="Electronics"/>
    <m/>
    <n v="2024"/>
    <x v="8"/>
    <n v="16"/>
    <n v="4"/>
    <s v="Weekday"/>
    <m/>
  </r>
  <r>
    <s v="WEB-7000"/>
    <d v="2023-01-11T00:00:00"/>
    <s v="Ananya Sharma"/>
    <s v="Chennai"/>
    <s v="Home &amp; Kitchen"/>
    <s v="Led Bulb Pack"/>
    <n v="1"/>
    <n v="1152.68"/>
    <s v="Debit Card"/>
    <s v="Pending"/>
    <n v="5"/>
    <n v="1152.68"/>
    <m/>
    <m/>
    <m/>
    <m/>
    <m/>
    <m/>
    <s v="Pending"/>
    <s v="No"/>
    <s v="Yes"/>
    <m/>
    <n v="558"/>
    <n v="430"/>
    <n v="1463424.4009529033"/>
    <n v="118285.78776560788"/>
    <n v="3.8140589569160999"/>
    <s v="Led Bulb Pack"/>
    <s v="Home &amp; Kitchen"/>
    <s v="Home &amp; Kitchen"/>
    <s v="Home &amp; Kitchen"/>
    <s v="Home &amp; Kitchen"/>
    <n v="76"/>
    <s v="Home &amp; Kitchen"/>
    <m/>
    <n v="2023"/>
    <x v="5"/>
    <n v="11"/>
    <n v="4"/>
    <s v="Weekday"/>
    <m/>
  </r>
  <r>
    <s v="WEB-5465"/>
    <d v="2024-05-27T00:00:00"/>
    <s v="Karan Kapoor"/>
    <s v="Hyderabad"/>
    <s v="Home &amp; Kitchen"/>
    <s v="Water Bottle"/>
    <n v="1"/>
    <n v="325.75"/>
    <s v="Upi"/>
    <s v="Cancelled"/>
    <n v="5"/>
    <n v="325.75"/>
    <m/>
    <m/>
    <m/>
    <m/>
    <m/>
    <m/>
    <s v="Lost Sale"/>
    <s v="No"/>
    <s v="Yes"/>
    <m/>
    <n v="559"/>
    <n v="408"/>
    <n v="1463424.4009529033"/>
    <n v="118285.78776560788"/>
    <n v="3.8140589569160999"/>
    <s v="Water Bottle"/>
    <s v="Home &amp; Kitchen"/>
    <s v="Home &amp; Kitchen"/>
    <s v="Home &amp; Kitchen"/>
    <s v="Home &amp; Kitchen"/>
    <n v="2"/>
    <s v="Home &amp; Kitchen"/>
    <m/>
    <n v="2024"/>
    <x v="6"/>
    <n v="27"/>
    <n v="2"/>
    <s v="Weekday"/>
    <m/>
  </r>
  <r>
    <s v="WEB-7004"/>
    <d v="2025-01-09T00:00:00"/>
    <s v="Riya Mehta"/>
    <s v="Mumbai"/>
    <s v="Electronics"/>
    <s v="Smart Watch"/>
    <n v="1"/>
    <n v="2627.11"/>
    <s v="Upi"/>
    <s v="Cancelled"/>
    <n v="4"/>
    <n v="2627.11"/>
    <m/>
    <m/>
    <m/>
    <m/>
    <m/>
    <m/>
    <s v="Lost Sale"/>
    <s v="No"/>
    <s v="Yes"/>
    <m/>
    <n v="619"/>
    <n v="468"/>
    <n v="2759712.3299794244"/>
    <n v="330643.50635802455"/>
    <n v="3.8641711229946525"/>
    <s v="Smart Watch"/>
    <s v="Electronics"/>
    <s v="Electronics"/>
    <s v="Electronics"/>
    <s v="Electronics"/>
    <n v="17"/>
    <s v="Electronics"/>
    <m/>
    <n v="2025"/>
    <x v="5"/>
    <n v="9"/>
    <n v="5"/>
    <s v="Weekday"/>
    <m/>
  </r>
  <r>
    <s v="WEB-9386"/>
    <d v="2024-11-06T00:00:00"/>
    <s v="Saanvi Iyer"/>
    <s v="Hyderabad"/>
    <s v="Beauty"/>
    <s v="Perfume 50Ml"/>
    <n v="2"/>
    <n v="158.19999999999999"/>
    <s v="Debit Card"/>
    <s v="Delivered"/>
    <n v="4"/>
    <n v="316.39999999999998"/>
    <m/>
    <m/>
    <m/>
    <m/>
    <m/>
    <m/>
    <s v="Completed"/>
    <s v="No"/>
    <s v="No"/>
    <m/>
    <n v="559"/>
    <n v="408"/>
    <n v="1098537.4901531704"/>
    <n v="96724.388030634553"/>
    <n v="3.9001122334455669"/>
    <s v="Perfume 50Ml"/>
    <s v="Beauty"/>
    <s v="Beauty"/>
    <s v="Beauty"/>
    <s v="Beauty"/>
    <n v="18"/>
    <s v="Beauty"/>
    <m/>
    <n v="2024"/>
    <x v="3"/>
    <n v="6"/>
    <n v="4"/>
    <s v="Weekday"/>
    <m/>
  </r>
  <r>
    <s v="WEB-5593"/>
    <d v="2024-04-17T00:00:00"/>
    <s v="Rohan Patel"/>
    <s v="Ahmedabad"/>
    <s v="Electronics"/>
    <s v="Wireless Earbuds"/>
    <n v="2"/>
    <n v="2762.43"/>
    <s v="Cash On Delivery"/>
    <s v="Delivered"/>
    <n v="3"/>
    <n v="5524.86"/>
    <m/>
    <m/>
    <m/>
    <m/>
    <m/>
    <m/>
    <s v="Completed"/>
    <s v="Yes"/>
    <s v="No"/>
    <m/>
    <n v="589"/>
    <n v="426"/>
    <n v="2759712.3299794244"/>
    <n v="330643.50635802455"/>
    <n v="3.8641711229946525"/>
    <s v="Wireless Earbuds"/>
    <s v="Electronics"/>
    <s v="Electronics"/>
    <s v="Electronics"/>
    <s v="Electronics"/>
    <n v="12"/>
    <s v="Electronics"/>
    <m/>
    <n v="2024"/>
    <x v="7"/>
    <n v="17"/>
    <n v="4"/>
    <s v="Weekday"/>
    <m/>
  </r>
  <r>
    <s v="WEB-5336"/>
    <d v="2024-04-07T00:00:00"/>
    <s v="Aditya Malhotra"/>
    <s v="Ahmedabad"/>
    <s v="Electronics"/>
    <s v="Bluetooth Speaker"/>
    <n v="3"/>
    <n v="2015.47"/>
    <s v="Net Banking"/>
    <s v="Delivered"/>
    <n v="1"/>
    <n v="6046.41"/>
    <m/>
    <m/>
    <m/>
    <m/>
    <m/>
    <m/>
    <s v="Completed"/>
    <s v="Yes"/>
    <s v="No"/>
    <m/>
    <n v="589"/>
    <n v="426"/>
    <n v="2759712.3299794244"/>
    <n v="330643.50635802455"/>
    <n v="3.8641711229946525"/>
    <s v="Bluetooth Speaker"/>
    <s v="Electronics"/>
    <s v="Electronics"/>
    <s v="Electronics"/>
    <s v="Electronics"/>
    <n v="48"/>
    <s v="Electronics"/>
    <m/>
    <n v="2024"/>
    <x v="7"/>
    <n v="7"/>
    <n v="1"/>
    <s v="Weekend"/>
    <m/>
  </r>
  <r>
    <s v="WEB-7587"/>
    <d v="2023-04-14T00:00:00"/>
    <s v="Simran Kapoor"/>
    <s v="Hyderabad"/>
    <s v="Home &amp; Kitchen"/>
    <s v="Storage Box"/>
    <n v="2"/>
    <n v="1904.69"/>
    <s v="Upi"/>
    <s v="Delivered"/>
    <m/>
    <n v="3809.38"/>
    <m/>
    <m/>
    <m/>
    <m/>
    <m/>
    <m/>
    <s v="Completed"/>
    <s v="Yes"/>
    <s v="No"/>
    <m/>
    <n v="559"/>
    <n v="408"/>
    <n v="1463424.4009529033"/>
    <n v="118285.78776560788"/>
    <n v="3.8140589569160999"/>
    <s v="Storage Box"/>
    <s v="Home &amp; Kitchen"/>
    <s v="Home &amp; Kitchen"/>
    <s v="Home &amp; Kitchen"/>
    <s v="Home &amp; Kitchen"/>
    <n v="8"/>
    <s v="Home &amp; Kitchen"/>
    <m/>
    <n v="2023"/>
    <x v="7"/>
    <n v="14"/>
    <n v="6"/>
    <s v="Weekday"/>
    <m/>
  </r>
  <r>
    <s v="WEB-7301"/>
    <d v="2023-12-13T00:00:00"/>
    <s v="Rahul Das"/>
    <s v="Hyderabad"/>
    <s v="Electronics"/>
    <s v="Smart Watch"/>
    <n v="1"/>
    <n v="3302.5"/>
    <s v="Net Banking"/>
    <s v="Delivered"/>
    <n v="5"/>
    <n v="3302.5"/>
    <m/>
    <m/>
    <m/>
    <m/>
    <m/>
    <m/>
    <s v="Completed"/>
    <s v="Yes"/>
    <s v="No"/>
    <m/>
    <n v="559"/>
    <n v="408"/>
    <n v="2759712.3299794244"/>
    <n v="330643.50635802455"/>
    <n v="3.8641711229946525"/>
    <s v="Smart Watch"/>
    <s v="Electronics"/>
    <s v="Electronics"/>
    <s v="Electronics"/>
    <s v="Electronics"/>
    <n v="17"/>
    <s v="Electronics"/>
    <m/>
    <n v="2023"/>
    <x v="10"/>
    <n v="13"/>
    <n v="4"/>
    <s v="Weekday"/>
    <m/>
  </r>
  <r>
    <s v="WEB-7725"/>
    <d v="2024-07-11T00:00:00"/>
    <s v="Rohan Mehta"/>
    <s v="Mumbai"/>
    <s v="Books"/>
    <s v="Fiction Novel"/>
    <n v="1"/>
    <n v="240.92"/>
    <s v="Cash On Delivery"/>
    <s v="Cancelled"/>
    <m/>
    <n v="240.92"/>
    <m/>
    <m/>
    <m/>
    <m/>
    <m/>
    <m/>
    <s v="Lost Sale"/>
    <s v="No"/>
    <s v="Yes"/>
    <m/>
    <n v="619"/>
    <n v="468"/>
    <n v="594714.6477588166"/>
    <n v="60882.938065984097"/>
    <n v="3.804733727810651"/>
    <s v="Fiction Novel"/>
    <s v="Books"/>
    <s v="Books"/>
    <s v="Books"/>
    <s v="Books"/>
    <n v="11"/>
    <s v="Books"/>
    <m/>
    <n v="2024"/>
    <x v="2"/>
    <n v="11"/>
    <n v="5"/>
    <s v="Weekday"/>
    <m/>
  </r>
  <r>
    <s v="WEB-6220"/>
    <d v="2023-11-29T00:00:00"/>
    <s v="Aarav Iyer"/>
    <s v="Hyderabad"/>
    <s v="Electronics"/>
    <s v="Usb Cable"/>
    <n v="1"/>
    <n v="3497.23"/>
    <s v="Debit Card"/>
    <s v="Delivered"/>
    <n v="5"/>
    <n v="3497.23"/>
    <m/>
    <m/>
    <m/>
    <m/>
    <m/>
    <m/>
    <s v="Completed"/>
    <s v="Yes"/>
    <s v="No"/>
    <m/>
    <n v="559"/>
    <n v="408"/>
    <n v="2759712.3299794244"/>
    <n v="330643.50635802455"/>
    <n v="3.8641711229946525"/>
    <s v="Usb Cable"/>
    <s v="Electronics"/>
    <s v="Electronics"/>
    <s v="Electronics"/>
    <s v="Electronics"/>
    <n v="13"/>
    <s v="Electronics"/>
    <m/>
    <n v="2023"/>
    <x v="3"/>
    <n v="29"/>
    <n v="4"/>
    <s v="Weekday"/>
    <m/>
  </r>
  <r>
    <s v="WEB-9186"/>
    <d v="2023-11-04T00:00:00"/>
    <s v="Saanvi Singh"/>
    <s v="Hyderabad"/>
    <s v="Fashion"/>
    <s v="Sunglasses"/>
    <n v="1"/>
    <n v="903.01"/>
    <s v="Cash On Delivery"/>
    <s v="Delivered"/>
    <n v="4"/>
    <n v="903.01"/>
    <m/>
    <m/>
    <m/>
    <m/>
    <m/>
    <m/>
    <s v="Completed"/>
    <s v="No"/>
    <s v="No"/>
    <m/>
    <n v="559"/>
    <n v="408"/>
    <n v="1892867.2841657216"/>
    <n v="199432.98236095349"/>
    <n v="3.8949824970828471"/>
    <s v="Sunglasses"/>
    <s v="Fashion"/>
    <s v="Fashion"/>
    <s v="Fashion"/>
    <s v="Fashion"/>
    <n v="53"/>
    <s v="Fashion"/>
    <m/>
    <n v="2023"/>
    <x v="3"/>
    <n v="4"/>
    <n v="7"/>
    <s v="Weekday"/>
    <m/>
  </r>
  <r>
    <s v="WEB-7580"/>
    <d v="2024-04-25T00:00:00"/>
    <s v="Aarav Menon"/>
    <s v="Bengaluru"/>
    <s v="Fashion"/>
    <s v="Running Shoes"/>
    <n v="2"/>
    <n v="2177.1799999999998"/>
    <s v="Debit Card"/>
    <s v="Returned"/>
    <m/>
    <n v="4354.3599999999997"/>
    <m/>
    <m/>
    <m/>
    <m/>
    <m/>
    <m/>
    <s v="Completed"/>
    <s v="No"/>
    <s v="No"/>
    <m/>
    <n v="567"/>
    <n v="440"/>
    <n v="1892867.2841657216"/>
    <n v="199432.98236095349"/>
    <n v="3.8949824970828471"/>
    <s v="Running Shoes"/>
    <s v="Fashion"/>
    <s v="Fashion"/>
    <s v="Fashion"/>
    <s v="Fashion"/>
    <n v="45"/>
    <s v="Fashion"/>
    <m/>
    <n v="2024"/>
    <x v="7"/>
    <n v="25"/>
    <n v="5"/>
    <s v="Weekday"/>
    <m/>
  </r>
  <r>
    <s v="WEB-5716"/>
    <d v="2025-02-24T00:00:00"/>
    <s v="Rohan Patel"/>
    <s v="Mumbai"/>
    <s v="Home &amp; Kitchen"/>
    <s v="Led Bulb Pack"/>
    <n v="1"/>
    <n v="1593.15"/>
    <s v="Credit Card"/>
    <s v="Delivered"/>
    <n v="5"/>
    <n v="1593.15"/>
    <m/>
    <m/>
    <m/>
    <m/>
    <m/>
    <m/>
    <s v="Completed"/>
    <s v="Yes"/>
    <s v="No"/>
    <m/>
    <n v="619"/>
    <n v="468"/>
    <n v="1463424.4009529033"/>
    <n v="118285.78776560788"/>
    <n v="3.8140589569160999"/>
    <s v="Led Bulb Pack"/>
    <s v="Home &amp; Kitchen"/>
    <s v="Home &amp; Kitchen"/>
    <s v="Home &amp; Kitchen"/>
    <s v="Home &amp; Kitchen"/>
    <n v="76"/>
    <s v="Home &amp; Kitchen"/>
    <m/>
    <n v="2025"/>
    <x v="0"/>
    <n v="24"/>
    <n v="2"/>
    <s v="Weekday"/>
    <m/>
  </r>
  <r>
    <s v="WEB-7946"/>
    <d v="2024-06-18T00:00:00"/>
    <s v="Karan Reddy"/>
    <s v="Chennai"/>
    <s v="Home &amp; Kitchen"/>
    <s v="Table Lamp"/>
    <n v="3"/>
    <n v="1301.6099999999999"/>
    <s v="Upi"/>
    <s v="Returned"/>
    <n v="4"/>
    <n v="3904.83"/>
    <m/>
    <m/>
    <m/>
    <m/>
    <m/>
    <m/>
    <s v="Completed"/>
    <s v="No"/>
    <s v="No"/>
    <m/>
    <n v="558"/>
    <n v="430"/>
    <n v="1463424.4009529033"/>
    <n v="118285.78776560788"/>
    <n v="3.8140589569160999"/>
    <s v="Table Lamp"/>
    <s v="Home &amp; Kitchen"/>
    <s v="Home &amp; Kitchen"/>
    <s v="Home &amp; Kitchen"/>
    <s v="Home &amp; Kitchen"/>
    <n v="32"/>
    <s v="Home &amp; Kitchen"/>
    <m/>
    <n v="2024"/>
    <x v="11"/>
    <n v="18"/>
    <n v="3"/>
    <s v="Weekday"/>
    <m/>
  </r>
  <r>
    <s v="WEB-5017"/>
    <d v="2024-09-03T00:00:00"/>
    <s v="Vivaan Gupta"/>
    <s v="Bengaluru"/>
    <s v="Fashion"/>
    <s v="Running Shoes"/>
    <n v="1"/>
    <n v="2144.34"/>
    <s v="Upi"/>
    <s v="Delivered"/>
    <n v="5"/>
    <n v="2144.34"/>
    <m/>
    <m/>
    <m/>
    <m/>
    <m/>
    <m/>
    <s v="Completed"/>
    <s v="Yes"/>
    <s v="No"/>
    <m/>
    <n v="567"/>
    <n v="440"/>
    <n v="1892867.2841657216"/>
    <n v="199432.98236095349"/>
    <n v="3.8949824970828471"/>
    <s v="Running Shoes"/>
    <s v="Fashion"/>
    <s v="Fashion"/>
    <s v="Fashion"/>
    <s v="Fashion"/>
    <n v="45"/>
    <s v="Fashion"/>
    <m/>
    <n v="2024"/>
    <x v="1"/>
    <n v="3"/>
    <n v="3"/>
    <s v="Weekday"/>
    <m/>
  </r>
  <r>
    <s v="WEB-8543"/>
    <d v="2025-06-27T00:00:00"/>
    <s v="Aarav Verma"/>
    <s v="Delhi"/>
    <s v="Fashion"/>
    <s v="Denim Jeans"/>
    <n v="3"/>
    <n v="2390.11"/>
    <s v="Credit Card"/>
    <s v="Cancelled"/>
    <n v="3"/>
    <n v="7170.33"/>
    <m/>
    <m/>
    <m/>
    <m/>
    <m/>
    <m/>
    <s v="Lost Sale"/>
    <s v="No"/>
    <s v="Yes"/>
    <m/>
    <n v="573"/>
    <n v="450"/>
    <n v="1892867.2841657216"/>
    <n v="199432.98236095349"/>
    <n v="3.8949824970828471"/>
    <s v="Denim Jeans"/>
    <s v="Fashion"/>
    <s v="Fashion"/>
    <s v="Fashion"/>
    <s v="Fashion"/>
    <n v="6"/>
    <s v="Fashion"/>
    <m/>
    <n v="2025"/>
    <x v="11"/>
    <n v="27"/>
    <n v="6"/>
    <s v="Weekday"/>
    <m/>
  </r>
  <r>
    <s v="WEB-5817"/>
    <d v="2023-11-02T00:00:00"/>
    <s v="Rohan Menon"/>
    <s v="Chennai"/>
    <s v="Home &amp; Kitchen"/>
    <s v="Table Lamp"/>
    <n v="1"/>
    <n v="1429.5"/>
    <s v="Net Banking"/>
    <s v="Delivered"/>
    <n v="5"/>
    <n v="1429.5"/>
    <m/>
    <m/>
    <m/>
    <m/>
    <m/>
    <m/>
    <s v="Completed"/>
    <s v="Yes"/>
    <s v="No"/>
    <m/>
    <n v="558"/>
    <n v="430"/>
    <n v="1463424.4009529033"/>
    <n v="118285.78776560788"/>
    <n v="3.8140589569160999"/>
    <s v="Table Lamp"/>
    <s v="Home &amp; Kitchen"/>
    <s v="Home &amp; Kitchen"/>
    <s v="Home &amp; Kitchen"/>
    <s v="Home &amp; Kitchen"/>
    <n v="32"/>
    <s v="Home &amp; Kitchen"/>
    <m/>
    <n v="2023"/>
    <x v="3"/>
    <n v="2"/>
    <n v="5"/>
    <s v="Weekday"/>
    <m/>
  </r>
  <r>
    <s v="WEB-6860"/>
    <d v="2024-01-01T00:00:00"/>
    <s v="Tanya Das"/>
    <s v="Bengaluru"/>
    <s v="Beauty"/>
    <s v="Face Cream"/>
    <n v="2"/>
    <n v="1301.6600000000001"/>
    <s v="Debit Card"/>
    <s v="Cancelled"/>
    <n v="5"/>
    <n v="2603.3200000000002"/>
    <m/>
    <m/>
    <m/>
    <m/>
    <m/>
    <m/>
    <s v="Lost Sale"/>
    <s v="No"/>
    <s v="Yes"/>
    <m/>
    <n v="567"/>
    <n v="440"/>
    <n v="1098537.4901531704"/>
    <n v="96724.388030634553"/>
    <n v="3.9001122334455669"/>
    <s v="Face Cream"/>
    <s v="Beauty"/>
    <s v="Beauty"/>
    <s v="Beauty"/>
    <s v="Beauty"/>
    <n v="80"/>
    <s v="Beauty"/>
    <m/>
    <n v="2024"/>
    <x v="5"/>
    <n v="1"/>
    <n v="2"/>
    <s v="Weekend"/>
    <m/>
  </r>
  <r>
    <s v="WEB-9166"/>
    <d v="2024-03-05T00:00:00"/>
    <s v="Rahul Sharma"/>
    <s v="Mumbai"/>
    <s v="Home &amp; Kitchen"/>
    <s v="Storage Box"/>
    <n v="1"/>
    <n v="776.22"/>
    <s v="Credit Card"/>
    <s v="Delivered"/>
    <n v="3"/>
    <n v="776.22"/>
    <m/>
    <m/>
    <m/>
    <m/>
    <m/>
    <m/>
    <s v="Completed"/>
    <s v="No"/>
    <s v="No"/>
    <m/>
    <n v="619"/>
    <n v="468"/>
    <n v="1463424.4009529033"/>
    <n v="118285.78776560788"/>
    <n v="3.8140589569160999"/>
    <s v="Storage Box"/>
    <s v="Home &amp; Kitchen"/>
    <s v="Home &amp; Kitchen"/>
    <s v="Home &amp; Kitchen"/>
    <s v="Home &amp; Kitchen"/>
    <n v="8"/>
    <s v="Home &amp; Kitchen"/>
    <m/>
    <n v="2024"/>
    <x v="4"/>
    <n v="5"/>
    <n v="3"/>
    <s v="Weekday"/>
    <m/>
  </r>
  <r>
    <s v="WEB-5605"/>
    <d v="2024-07-01T00:00:00"/>
    <s v="Rahul Singh"/>
    <s v="Pune"/>
    <s v="Fashion"/>
    <s v="Sunglasses"/>
    <n v="1"/>
    <n v="2388.36"/>
    <s v="Net Banking"/>
    <s v="Delivered"/>
    <n v="4"/>
    <n v="2388.36"/>
    <m/>
    <m/>
    <m/>
    <m/>
    <m/>
    <m/>
    <s v="Completed"/>
    <s v="Yes"/>
    <s v="No"/>
    <m/>
    <n v="595"/>
    <n v="444"/>
    <n v="1892867.2841657216"/>
    <n v="199432.98236095349"/>
    <n v="3.8949824970828471"/>
    <s v="Sunglasses"/>
    <s v="Fashion"/>
    <s v="Fashion"/>
    <s v="Fashion"/>
    <s v="Fashion"/>
    <n v="53"/>
    <s v="Fashion"/>
    <m/>
    <n v="2024"/>
    <x v="2"/>
    <n v="1"/>
    <n v="2"/>
    <s v="Weekend"/>
    <m/>
  </r>
  <r>
    <s v="WEB-8448"/>
    <d v="2024-06-13T00:00:00"/>
    <s v="Riya Nair"/>
    <s v="Hyderabad"/>
    <s v="Fashion"/>
    <s v="Denim Jeans"/>
    <n v="2"/>
    <n v="1305.3"/>
    <s v="Upi"/>
    <s v="Delivered"/>
    <n v="4"/>
    <n v="2610.6"/>
    <m/>
    <m/>
    <m/>
    <m/>
    <m/>
    <m/>
    <s v="Completed"/>
    <s v="Yes"/>
    <s v="No"/>
    <m/>
    <n v="559"/>
    <n v="408"/>
    <n v="1892867.2841657216"/>
    <n v="199432.98236095349"/>
    <n v="3.8949824970828471"/>
    <s v="Denim Jeans"/>
    <s v="Fashion"/>
    <s v="Fashion"/>
    <s v="Fashion"/>
    <s v="Fashion"/>
    <n v="6"/>
    <s v="Fashion"/>
    <m/>
    <n v="2024"/>
    <x v="11"/>
    <n v="13"/>
    <n v="5"/>
    <s v="Weekday"/>
    <m/>
  </r>
  <r>
    <s v="WEB-6596"/>
    <d v="2023-01-11T00:00:00"/>
    <s v="Simran Gupta"/>
    <s v="Kolkata"/>
    <s v="Fashion"/>
    <s v="Sunglasses"/>
    <n v="1"/>
    <n v="2469.87"/>
    <s v="Cash On Delivery"/>
    <s v="Delivered"/>
    <n v="3"/>
    <n v="2469.87"/>
    <m/>
    <m/>
    <m/>
    <m/>
    <m/>
    <m/>
    <s v="Completed"/>
    <s v="Yes"/>
    <s v="No"/>
    <m/>
    <n v="590"/>
    <n v="451"/>
    <n v="1892867.2841657216"/>
    <n v="199432.98236095349"/>
    <n v="3.8949824970828471"/>
    <s v="Sunglasses"/>
    <s v="Fashion"/>
    <s v="Fashion"/>
    <s v="Fashion"/>
    <s v="Fashion"/>
    <n v="53"/>
    <s v="Fashion"/>
    <m/>
    <n v="2023"/>
    <x v="5"/>
    <n v="11"/>
    <n v="4"/>
    <s v="Weekday"/>
    <m/>
  </r>
  <r>
    <s v="WEB-8114"/>
    <d v="2023-02-07T00:00:00"/>
    <s v="Arjun Menon"/>
    <s v="Delhi"/>
    <s v="Beauty"/>
    <s v="Shampoo 200Ml"/>
    <n v="1"/>
    <n v="1432.87"/>
    <s v="Cash On Delivery"/>
    <s v="Delivered"/>
    <n v="2"/>
    <n v="1432.87"/>
    <m/>
    <m/>
    <m/>
    <m/>
    <m/>
    <m/>
    <s v="Completed"/>
    <s v="Yes"/>
    <s v="No"/>
    <m/>
    <n v="573"/>
    <n v="450"/>
    <n v="1098537.4901531704"/>
    <n v="96724.388030634553"/>
    <n v="3.9001122334455669"/>
    <s v="Shampoo 200Ml"/>
    <s v="Beauty"/>
    <s v="Beauty"/>
    <s v="Beauty"/>
    <s v="Beauty"/>
    <n v="64"/>
    <s v="Beauty"/>
    <m/>
    <n v="2023"/>
    <x v="0"/>
    <n v="7"/>
    <n v="3"/>
    <s v="Weekend"/>
    <m/>
  </r>
  <r>
    <s v="WEB-6739"/>
    <d v="2024-10-02T00:00:00"/>
    <s v="Aditya Nair"/>
    <s v="Delhi"/>
    <s v="Fashion"/>
    <s v="Men'S T-Shirt"/>
    <n v="3"/>
    <n v="1749.6"/>
    <s v="Cash On Delivery"/>
    <s v="Delivered"/>
    <n v="4"/>
    <n v="5248.7999999999993"/>
    <m/>
    <m/>
    <m/>
    <m/>
    <m/>
    <m/>
    <s v="Completed"/>
    <s v="Yes"/>
    <s v="No"/>
    <m/>
    <n v="573"/>
    <n v="450"/>
    <n v="1892867.2841657216"/>
    <n v="199432.98236095349"/>
    <n v="3.8949824970828471"/>
    <s v="Men'S T-Shirt"/>
    <s v="Fashion"/>
    <s v="Fashion"/>
    <s v="Fashion"/>
    <s v="Fashion"/>
    <n v="55"/>
    <s v="Fashion"/>
    <m/>
    <n v="2024"/>
    <x v="8"/>
    <n v="2"/>
    <n v="4"/>
    <s v="Weekday"/>
    <m/>
  </r>
  <r>
    <s v="WEB-6743"/>
    <d v="2023-11-16T00:00:00"/>
    <s v="Tanya Menon"/>
    <s v="Pune"/>
    <s v="Home &amp; Kitchen"/>
    <s v="Water Bottle"/>
    <n v="1"/>
    <n v="1977.83"/>
    <s v="Upi"/>
    <s v="Delivered"/>
    <n v="4"/>
    <n v="1977.83"/>
    <m/>
    <m/>
    <m/>
    <m/>
    <m/>
    <m/>
    <s v="Completed"/>
    <s v="Yes"/>
    <s v="No"/>
    <m/>
    <n v="595"/>
    <n v="444"/>
    <n v="1463424.4009529033"/>
    <n v="118285.78776560788"/>
    <n v="3.8140589569160999"/>
    <s v="Water Bottle"/>
    <s v="Home &amp; Kitchen"/>
    <s v="Home &amp; Kitchen"/>
    <s v="Home &amp; Kitchen"/>
    <s v="Home &amp; Kitchen"/>
    <n v="2"/>
    <s v="Home &amp; Kitchen"/>
    <m/>
    <n v="2023"/>
    <x v="3"/>
    <n v="16"/>
    <n v="5"/>
    <s v="Weekday"/>
    <m/>
  </r>
  <r>
    <s v="WEB-8917"/>
    <d v="2024-11-16T00:00:00"/>
    <s v="Sanjay Khan"/>
    <s v="Pune"/>
    <s v="Fashion"/>
    <s v="Running Shoes"/>
    <n v="1"/>
    <n v="1419.824472190694"/>
    <s v="Cash On Delivery"/>
    <s v="Delivered"/>
    <n v="4"/>
    <n v="1419.824472190694"/>
    <m/>
    <m/>
    <m/>
    <m/>
    <m/>
    <m/>
    <s v="Completed"/>
    <s v="Yes"/>
    <s v="No"/>
    <m/>
    <n v="595"/>
    <n v="444"/>
    <n v="1892867.2841657216"/>
    <n v="199432.98236095349"/>
    <n v="3.8949824970828471"/>
    <s v="Running Shoes"/>
    <s v="Fashion"/>
    <s v="Fashion"/>
    <s v="Fashion"/>
    <s v="Fashion"/>
    <n v="45"/>
    <s v="Fashion"/>
    <m/>
    <n v="2024"/>
    <x v="3"/>
    <n v="16"/>
    <n v="7"/>
    <s v="Weekday"/>
    <m/>
  </r>
  <r>
    <s v="WEB-5210"/>
    <d v="2023-03-03T00:00:00"/>
    <s v="Sanjay Mehta"/>
    <s v="Pune"/>
    <s v="Home &amp; Kitchen"/>
    <s v="Table Lamp"/>
    <n v="3"/>
    <n v="471.48"/>
    <s v="Upi"/>
    <s v="Cancelled"/>
    <n v="1"/>
    <n v="1414.44"/>
    <m/>
    <m/>
    <m/>
    <m/>
    <m/>
    <m/>
    <s v="Lost Sale"/>
    <s v="No"/>
    <s v="Yes"/>
    <m/>
    <n v="595"/>
    <n v="444"/>
    <n v="1463424.4009529033"/>
    <n v="118285.78776560788"/>
    <n v="3.8140589569160999"/>
    <s v="Table Lamp"/>
    <s v="Home &amp; Kitchen"/>
    <s v="Home &amp; Kitchen"/>
    <s v="Home &amp; Kitchen"/>
    <s v="Home &amp; Kitchen"/>
    <n v="32"/>
    <s v="Home &amp; Kitchen"/>
    <m/>
    <n v="2023"/>
    <x v="4"/>
    <n v="3"/>
    <n v="6"/>
    <s v="Weekday"/>
    <m/>
  </r>
  <r>
    <s v="WEB-8389"/>
    <d v="2024-02-19T00:00:00"/>
    <s v="Aarav Gupta"/>
    <s v="Bengaluru"/>
    <s v="Electronics"/>
    <s v="Wireless Earbuds"/>
    <n v="1"/>
    <n v="679.77"/>
    <s v="Debit Card"/>
    <s v="Delivered"/>
    <n v="4"/>
    <n v="679.77"/>
    <m/>
    <m/>
    <m/>
    <m/>
    <m/>
    <m/>
    <s v="Completed"/>
    <s v="No"/>
    <s v="No"/>
    <m/>
    <n v="567"/>
    <n v="440"/>
    <n v="2759712.3299794244"/>
    <n v="330643.50635802455"/>
    <n v="3.8641711229946525"/>
    <s v="Wireless Earbuds"/>
    <s v="Electronics"/>
    <s v="Electronics"/>
    <s v="Electronics"/>
    <s v="Electronics"/>
    <n v="12"/>
    <s v="Electronics"/>
    <m/>
    <n v="2024"/>
    <x v="0"/>
    <n v="19"/>
    <n v="2"/>
    <s v="Weekday"/>
    <m/>
  </r>
  <r>
    <s v="WEB-5144"/>
    <d v="2023-08-05T00:00:00"/>
    <s v="Vikram Kapoor"/>
    <s v="Kolkata"/>
    <s v="Books"/>
    <s v="Kids Story Book"/>
    <n v="1"/>
    <n v="520.98"/>
    <s v="Cash On Delivery"/>
    <s v="Delivered"/>
    <n v="2"/>
    <n v="520.98"/>
    <m/>
    <m/>
    <m/>
    <m/>
    <m/>
    <m/>
    <s v="Completed"/>
    <s v="No"/>
    <s v="No"/>
    <m/>
    <n v="590"/>
    <n v="451"/>
    <n v="594714.6477588166"/>
    <n v="60882.938065984097"/>
    <n v="3.804733727810651"/>
    <s v="Kids Story Book"/>
    <s v="Books"/>
    <s v="Books"/>
    <s v="Books"/>
    <s v="Books"/>
    <n v="23"/>
    <s v="Books"/>
    <m/>
    <n v="2023"/>
    <x v="9"/>
    <n v="5"/>
    <n v="7"/>
    <s v="Weekday"/>
    <m/>
  </r>
  <r>
    <s v="WEB-9317"/>
    <d v="2023-09-29T00:00:00"/>
    <s v="Ishaan Rao"/>
    <s v="Chennai"/>
    <s v="Beauty"/>
    <s v="Hair Oil"/>
    <n v="2"/>
    <n v="676.64"/>
    <s v="Net Banking"/>
    <s v="Delivered"/>
    <n v="4"/>
    <n v="1353.28"/>
    <m/>
    <m/>
    <m/>
    <m/>
    <m/>
    <m/>
    <s v="Completed"/>
    <s v="Yes"/>
    <s v="No"/>
    <m/>
    <n v="558"/>
    <n v="430"/>
    <n v="1098537.4901531704"/>
    <n v="96724.388030634553"/>
    <n v="3.9001122334455669"/>
    <s v="Hair Oil"/>
    <s v="Beauty"/>
    <s v="Beauty"/>
    <s v="Beauty"/>
    <s v="Beauty"/>
    <n v="70"/>
    <s v="Beauty"/>
    <m/>
    <n v="2023"/>
    <x v="1"/>
    <n v="29"/>
    <n v="6"/>
    <s v="Weekday"/>
    <m/>
  </r>
  <r>
    <s v="WEB-8094"/>
    <d v="2023-05-17T00:00:00"/>
    <s v="Pooja Nair"/>
    <s v="Chennai"/>
    <s v="Books"/>
    <s v="Self-Help Book"/>
    <n v="1"/>
    <n v="199.07"/>
    <s v="Upi"/>
    <s v="Delivered"/>
    <n v="3"/>
    <n v="199.07"/>
    <m/>
    <m/>
    <m/>
    <m/>
    <m/>
    <m/>
    <s v="Completed"/>
    <s v="No"/>
    <s v="No"/>
    <m/>
    <n v="558"/>
    <n v="430"/>
    <n v="594714.6477588166"/>
    <n v="60882.938065984097"/>
    <n v="3.804733727810651"/>
    <s v="Self-Help Book"/>
    <s v="Books"/>
    <s v="Books"/>
    <s v="Books"/>
    <s v="Books"/>
    <n v="19"/>
    <s v="Books"/>
    <m/>
    <n v="2023"/>
    <x v="6"/>
    <n v="17"/>
    <n v="4"/>
    <s v="Weekday"/>
    <m/>
  </r>
  <r>
    <s v="WEB-7688"/>
    <d v="2025-01-03T00:00:00"/>
    <s v="Diya Kumar"/>
    <s v="Hyderabad"/>
    <s v="Beauty"/>
    <s v="Shampoo 200Ml"/>
    <n v="1"/>
    <n v="538.16"/>
    <s v="Credit Card"/>
    <s v="Delivered"/>
    <n v="3"/>
    <n v="538.16"/>
    <m/>
    <m/>
    <m/>
    <m/>
    <m/>
    <m/>
    <s v="Completed"/>
    <s v="No"/>
    <s v="No"/>
    <m/>
    <n v="559"/>
    <n v="408"/>
    <n v="1098537.4901531704"/>
    <n v="96724.388030634553"/>
    <n v="3.9001122334455669"/>
    <s v="Shampoo 200Ml"/>
    <s v="Beauty"/>
    <s v="Beauty"/>
    <s v="Beauty"/>
    <s v="Beauty"/>
    <n v="64"/>
    <s v="Beauty"/>
    <m/>
    <n v="2025"/>
    <x v="5"/>
    <n v="3"/>
    <n v="6"/>
    <s v="Weekday"/>
    <m/>
  </r>
  <r>
    <s v="WEB-6079"/>
    <d v="2023-12-29T00:00:00"/>
    <s v="Karan Pillai"/>
    <s v="Ahmedabad"/>
    <s v="Books"/>
    <s v="Fiction Novel"/>
    <n v="1"/>
    <n v="346.59"/>
    <s v="Cash On Delivery"/>
    <s v="Delivered"/>
    <n v="3"/>
    <n v="346.59"/>
    <m/>
    <m/>
    <m/>
    <m/>
    <m/>
    <m/>
    <s v="Completed"/>
    <s v="No"/>
    <s v="No"/>
    <m/>
    <n v="589"/>
    <n v="426"/>
    <n v="594714.6477588166"/>
    <n v="60882.938065984097"/>
    <n v="3.804733727810651"/>
    <s v="Fiction Novel"/>
    <s v="Books"/>
    <s v="Books"/>
    <s v="Books"/>
    <s v="Books"/>
    <n v="11"/>
    <s v="Books"/>
    <m/>
    <n v="2023"/>
    <x v="10"/>
    <n v="29"/>
    <n v="6"/>
    <s v="Weekday"/>
    <m/>
  </r>
  <r>
    <s v="WEB-8971"/>
    <d v="2024-10-19T00:00:00"/>
    <s v="Vikram Kumar"/>
    <s v="Hyderabad"/>
    <s v="Beauty"/>
    <s v="Perfume 50Ml"/>
    <n v="1"/>
    <n v="533.85"/>
    <s v="Credit Card"/>
    <s v="Delivered"/>
    <n v="4"/>
    <n v="533.85"/>
    <m/>
    <m/>
    <m/>
    <m/>
    <m/>
    <m/>
    <s v="Completed"/>
    <s v="No"/>
    <s v="No"/>
    <m/>
    <n v="559"/>
    <n v="408"/>
    <n v="1098537.4901531704"/>
    <n v="96724.388030634553"/>
    <n v="3.9001122334455669"/>
    <s v="Perfume 50Ml"/>
    <s v="Beauty"/>
    <s v="Beauty"/>
    <s v="Beauty"/>
    <s v="Beauty"/>
    <n v="18"/>
    <s v="Beauty"/>
    <m/>
    <n v="2024"/>
    <x v="8"/>
    <n v="19"/>
    <n v="7"/>
    <s v="Weekday"/>
    <m/>
  </r>
  <r>
    <s v="WEB-6664"/>
    <d v="2023-04-15T00:00:00"/>
    <s v="Ananya Joshi"/>
    <s v="Kolkata"/>
    <s v="Books"/>
    <s v="Fiction Novel"/>
    <n v="2"/>
    <n v="656.15"/>
    <s v="Upi"/>
    <s v="Delivered"/>
    <n v="3"/>
    <n v="1312.3"/>
    <m/>
    <m/>
    <m/>
    <m/>
    <m/>
    <m/>
    <s v="Completed"/>
    <s v="Yes"/>
    <s v="No"/>
    <m/>
    <n v="590"/>
    <n v="451"/>
    <n v="594714.6477588166"/>
    <n v="60882.938065984097"/>
    <n v="3.804733727810651"/>
    <s v="Fiction Novel"/>
    <s v="Books"/>
    <s v="Books"/>
    <s v="Books"/>
    <s v="Books"/>
    <n v="11"/>
    <s v="Books"/>
    <m/>
    <n v="2023"/>
    <x v="7"/>
    <n v="15"/>
    <n v="7"/>
    <s v="Weekday"/>
    <m/>
  </r>
  <r>
    <s v="WEB-7760"/>
    <d v="2023-09-19T00:00:00"/>
    <s v="Vikram Malhotra"/>
    <s v="Delhi"/>
    <s v="Home &amp; Kitchen"/>
    <s v="Table Lamp"/>
    <n v="1"/>
    <n v="1022.1"/>
    <s v="Debit Card"/>
    <s v="Delivered"/>
    <n v="1"/>
    <n v="1022.1"/>
    <m/>
    <m/>
    <m/>
    <m/>
    <m/>
    <m/>
    <s v="Completed"/>
    <s v="Yes"/>
    <s v="No"/>
    <m/>
    <n v="573"/>
    <n v="450"/>
    <n v="1463424.4009529033"/>
    <n v="118285.78776560788"/>
    <n v="3.8140589569160999"/>
    <s v="Table Lamp"/>
    <s v="Home &amp; Kitchen"/>
    <s v="Home &amp; Kitchen"/>
    <s v="Home &amp; Kitchen"/>
    <s v="Home &amp; Kitchen"/>
    <n v="32"/>
    <s v="Home &amp; Kitchen"/>
    <m/>
    <n v="2023"/>
    <x v="1"/>
    <n v="19"/>
    <n v="3"/>
    <s v="Weekday"/>
    <m/>
  </r>
  <r>
    <s v="WEB-5053"/>
    <d v="2025-02-13T00:00:00"/>
    <s v="Aarav Kumar"/>
    <s v="Mumbai"/>
    <s v="Fashion"/>
    <s v="Sunglasses"/>
    <n v="1"/>
    <n v="2273.7399999999998"/>
    <s v="Debit Card"/>
    <s v="Delivered"/>
    <n v="3"/>
    <n v="2273.7399999999998"/>
    <m/>
    <m/>
    <m/>
    <m/>
    <m/>
    <m/>
    <s v="Completed"/>
    <s v="Yes"/>
    <s v="No"/>
    <m/>
    <n v="619"/>
    <n v="468"/>
    <n v="1892867.2841657216"/>
    <n v="199432.98236095349"/>
    <n v="3.8949824970828471"/>
    <s v="Sunglasses"/>
    <s v="Fashion"/>
    <s v="Fashion"/>
    <s v="Fashion"/>
    <s v="Fashion"/>
    <n v="53"/>
    <s v="Fashion"/>
    <m/>
    <n v="2025"/>
    <x v="0"/>
    <n v="13"/>
    <n v="5"/>
    <s v="Weekday"/>
    <m/>
  </r>
  <r>
    <s v="WEB-6552"/>
    <d v="2025-01-18T00:00:00"/>
    <s v="Pooja Nair"/>
    <s v="Mumbai"/>
    <s v="Beauty"/>
    <s v="Face Cream"/>
    <n v="2"/>
    <n v="1097.83"/>
    <s v="Upi"/>
    <s v="Delivered"/>
    <n v="5"/>
    <n v="2195.66"/>
    <m/>
    <m/>
    <m/>
    <m/>
    <m/>
    <m/>
    <s v="Completed"/>
    <s v="Yes"/>
    <s v="No"/>
    <m/>
    <n v="619"/>
    <n v="468"/>
    <n v="1098537.4901531704"/>
    <n v="96724.388030634553"/>
    <n v="3.9001122334455669"/>
    <s v="Face Cream"/>
    <s v="Beauty"/>
    <s v="Beauty"/>
    <s v="Beauty"/>
    <s v="Beauty"/>
    <n v="80"/>
    <s v="Beauty"/>
    <m/>
    <n v="2025"/>
    <x v="5"/>
    <n v="18"/>
    <n v="7"/>
    <s v="Weekday"/>
    <m/>
  </r>
  <r>
    <s v="WEB-9320"/>
    <d v="2023-07-03T00:00:00"/>
    <s v="Rahul Chatterjee"/>
    <s v="Bengaluru"/>
    <s v="Home &amp; Kitchen"/>
    <s v="Water Bottle"/>
    <n v="1"/>
    <n v="1786.77"/>
    <s v="Net Banking"/>
    <s v="Delivered"/>
    <n v="5"/>
    <n v="1786.77"/>
    <m/>
    <m/>
    <m/>
    <m/>
    <m/>
    <m/>
    <s v="Completed"/>
    <s v="Yes"/>
    <s v="No"/>
    <m/>
    <n v="567"/>
    <n v="440"/>
    <n v="1463424.4009529033"/>
    <n v="118285.78776560788"/>
    <n v="3.8140589569160999"/>
    <s v="Water Bottle"/>
    <s v="Home &amp; Kitchen"/>
    <s v="Home &amp; Kitchen"/>
    <s v="Home &amp; Kitchen"/>
    <s v="Home &amp; Kitchen"/>
    <n v="2"/>
    <s v="Home &amp; Kitchen"/>
    <m/>
    <n v="2023"/>
    <x v="2"/>
    <n v="3"/>
    <n v="2"/>
    <s v="Weekday"/>
    <m/>
  </r>
  <r>
    <s v="WEB-6496"/>
    <d v="2023-06-09T00:00:00"/>
    <s v="Karan Joshi"/>
    <s v="Hyderabad"/>
    <s v="Books"/>
    <s v="Kids Story Book"/>
    <n v="2"/>
    <n v="374.08"/>
    <s v="Credit Card"/>
    <s v="Delivered"/>
    <n v="5"/>
    <n v="748.16"/>
    <m/>
    <m/>
    <m/>
    <m/>
    <m/>
    <m/>
    <s v="Completed"/>
    <s v="No"/>
    <s v="No"/>
    <m/>
    <n v="559"/>
    <n v="408"/>
    <n v="594714.6477588166"/>
    <n v="60882.938065984097"/>
    <n v="3.804733727810651"/>
    <s v="Kids Story Book"/>
    <s v="Books"/>
    <s v="Books"/>
    <s v="Books"/>
    <s v="Books"/>
    <n v="23"/>
    <s v="Books"/>
    <m/>
    <n v="2023"/>
    <x v="11"/>
    <n v="9"/>
    <n v="6"/>
    <s v="Weekday"/>
    <m/>
  </r>
  <r>
    <s v="WEB-9187"/>
    <d v="2023-11-01T00:00:00"/>
    <s v="Ishaan Chatterjee"/>
    <s v="Hyderabad"/>
    <s v="Books"/>
    <s v="Notebook Set"/>
    <n v="2"/>
    <n v="228.74"/>
    <s v="Debit Card"/>
    <s v="Delivered"/>
    <n v="5"/>
    <n v="457.48"/>
    <m/>
    <m/>
    <m/>
    <m/>
    <m/>
    <m/>
    <s v="Completed"/>
    <s v="No"/>
    <s v="No"/>
    <m/>
    <n v="559"/>
    <n v="408"/>
    <n v="594714.6477588166"/>
    <n v="60882.938065984097"/>
    <n v="3.804733727810651"/>
    <s v="Notebook Set"/>
    <s v="Books"/>
    <s v="Books"/>
    <s v="Books"/>
    <s v="Books"/>
    <n v="20"/>
    <s v="Books"/>
    <m/>
    <n v="2023"/>
    <x v="3"/>
    <n v="1"/>
    <n v="4"/>
    <s v="Weekend"/>
    <m/>
  </r>
  <r>
    <s v="WEB-8498"/>
    <d v="2024-04-28T00:00:00"/>
    <s v="Saanvi Malhotra"/>
    <s v="Pune"/>
    <s v="Electronics"/>
    <s v="Usb Cable"/>
    <n v="1"/>
    <n v="636.76"/>
    <s v="Debit Card"/>
    <s v="Delivered"/>
    <n v="4"/>
    <n v="636.76"/>
    <m/>
    <m/>
    <m/>
    <m/>
    <m/>
    <m/>
    <s v="Completed"/>
    <s v="No"/>
    <s v="No"/>
    <m/>
    <n v="595"/>
    <n v="444"/>
    <n v="2759712.3299794244"/>
    <n v="330643.50635802455"/>
    <n v="3.8641711229946525"/>
    <s v="Usb Cable"/>
    <s v="Electronics"/>
    <s v="Electronics"/>
    <s v="Electronics"/>
    <s v="Electronics"/>
    <n v="13"/>
    <s v="Electronics"/>
    <m/>
    <n v="2024"/>
    <x v="7"/>
    <n v="28"/>
    <n v="1"/>
    <s v="Weekday"/>
    <m/>
  </r>
  <r>
    <s v="WEB-7917"/>
    <d v="2025-03-23T00:00:00"/>
    <s v="Ananya Kapoor"/>
    <s v="Mumbai"/>
    <s v="Electronics"/>
    <s v="Bluetooth Speaker"/>
    <n v="1"/>
    <n v="899.08"/>
    <s v="Credit Card"/>
    <s v="Delivered"/>
    <n v="5"/>
    <n v="899.08"/>
    <m/>
    <m/>
    <m/>
    <m/>
    <m/>
    <m/>
    <s v="Completed"/>
    <s v="No"/>
    <s v="No"/>
    <m/>
    <n v="619"/>
    <n v="468"/>
    <n v="2759712.3299794244"/>
    <n v="330643.50635802455"/>
    <n v="3.8641711229946525"/>
    <s v="Bluetooth Speaker"/>
    <s v="Electronics"/>
    <s v="Electronics"/>
    <s v="Electronics"/>
    <s v="Electronics"/>
    <n v="48"/>
    <s v="Electronics"/>
    <m/>
    <n v="2025"/>
    <x v="4"/>
    <n v="23"/>
    <n v="1"/>
    <s v="Weekday"/>
    <m/>
  </r>
  <r>
    <s v="WEB-7125"/>
    <d v="2024-02-09T00:00:00"/>
    <s v="Rohan Patel"/>
    <s v="Hyderabad"/>
    <s v="Fashion"/>
    <s v="Sunglasses"/>
    <n v="1"/>
    <n v="269.52"/>
    <s v="Credit Card"/>
    <s v="Delivered"/>
    <n v="3"/>
    <n v="269.52"/>
    <m/>
    <m/>
    <m/>
    <m/>
    <m/>
    <m/>
    <s v="Completed"/>
    <s v="No"/>
    <s v="No"/>
    <m/>
    <n v="559"/>
    <n v="408"/>
    <n v="1892867.2841657216"/>
    <n v="199432.98236095349"/>
    <n v="3.8949824970828471"/>
    <s v="Sunglasses"/>
    <s v="Fashion"/>
    <s v="Fashion"/>
    <s v="Fashion"/>
    <s v="Fashion"/>
    <n v="53"/>
    <s v="Fashion"/>
    <m/>
    <n v="2024"/>
    <x v="0"/>
    <n v="9"/>
    <n v="6"/>
    <s v="Weekday"/>
    <m/>
  </r>
  <r>
    <s v="WEB-5850"/>
    <d v="2023-06-12T00:00:00"/>
    <s v="Sanjay Das"/>
    <s v="Kolkata"/>
    <s v="Books"/>
    <s v="Self-Help Book"/>
    <n v="1"/>
    <n v="198.24"/>
    <s v="Debit Card"/>
    <s v="Delivered"/>
    <n v="5"/>
    <n v="198.24"/>
    <m/>
    <m/>
    <m/>
    <m/>
    <m/>
    <m/>
    <s v="Completed"/>
    <s v="No"/>
    <s v="No"/>
    <m/>
    <n v="590"/>
    <n v="451"/>
    <n v="594714.6477588166"/>
    <n v="60882.938065984097"/>
    <n v="3.804733727810651"/>
    <s v="Self-Help Book"/>
    <s v="Books"/>
    <s v="Books"/>
    <s v="Books"/>
    <s v="Books"/>
    <n v="19"/>
    <s v="Books"/>
    <m/>
    <n v="2023"/>
    <x v="11"/>
    <n v="12"/>
    <n v="2"/>
    <s v="Weekday"/>
    <m/>
  </r>
  <r>
    <s v="WEB-7280"/>
    <d v="2024-12-19T00:00:00"/>
    <s v="Ishaan Menon"/>
    <s v="Delhi"/>
    <s v="Fashion"/>
    <s v="Running Shoes"/>
    <n v="1"/>
    <n v="2228.91"/>
    <s v="Unknown"/>
    <s v="Delivered"/>
    <n v="4"/>
    <n v="2228.91"/>
    <m/>
    <m/>
    <m/>
    <m/>
    <m/>
    <m/>
    <s v="Completed"/>
    <s v="Yes"/>
    <s v="No"/>
    <m/>
    <n v="573"/>
    <n v="450"/>
    <n v="1892867.2841657216"/>
    <n v="199432.98236095349"/>
    <n v="3.8949824970828471"/>
    <s v="Running Shoes"/>
    <s v="Fashion"/>
    <s v="Fashion"/>
    <s v="Fashion"/>
    <s v="Fashion"/>
    <n v="45"/>
    <s v="Fashion"/>
    <m/>
    <n v="2024"/>
    <x v="10"/>
    <n v="19"/>
    <n v="5"/>
    <s v="Weekday"/>
    <m/>
  </r>
  <r>
    <s v="WEB-9372"/>
    <d v="2024-10-08T00:00:00"/>
    <s v="Neha Das"/>
    <s v="Bengaluru"/>
    <s v="Beauty"/>
    <s v="Lipstick"/>
    <n v="1"/>
    <n v="509.97"/>
    <s v="Upi"/>
    <s v="Returned"/>
    <n v="5"/>
    <n v="509.97"/>
    <m/>
    <m/>
    <m/>
    <m/>
    <m/>
    <m/>
    <s v="Completed"/>
    <s v="No"/>
    <s v="No"/>
    <m/>
    <n v="567"/>
    <n v="440"/>
    <n v="1098537.4901531704"/>
    <n v="96724.388030634553"/>
    <n v="3.9001122334455669"/>
    <s v="Lipstick"/>
    <s v="Beauty"/>
    <s v="Beauty"/>
    <s v="Beauty"/>
    <s v="Beauty"/>
    <n v="10"/>
    <s v="Beauty"/>
    <m/>
    <n v="2024"/>
    <x v="8"/>
    <n v="8"/>
    <n v="3"/>
    <s v="Weekday"/>
    <m/>
  </r>
  <r>
    <s v="WEB-7344"/>
    <d v="2024-12-14T00:00:00"/>
    <s v="Neha Pillai"/>
    <s v="Pune"/>
    <s v="Beauty"/>
    <s v="Face Cream"/>
    <n v="2"/>
    <n v="547.11"/>
    <s v="Debit Card"/>
    <s v="Delivered"/>
    <n v="5"/>
    <n v="1094.22"/>
    <m/>
    <m/>
    <m/>
    <m/>
    <m/>
    <m/>
    <s v="Completed"/>
    <s v="Yes"/>
    <s v="No"/>
    <m/>
    <n v="595"/>
    <n v="444"/>
    <n v="1098537.4901531704"/>
    <n v="96724.388030634553"/>
    <n v="3.9001122334455669"/>
    <s v="Face Cream"/>
    <s v="Beauty"/>
    <s v="Beauty"/>
    <s v="Beauty"/>
    <s v="Beauty"/>
    <n v="80"/>
    <s v="Beauty"/>
    <m/>
    <n v="2024"/>
    <x v="10"/>
    <n v="14"/>
    <n v="7"/>
    <s v="Weekday"/>
    <m/>
  </r>
  <r>
    <s v="WEB-7551"/>
    <d v="2025-01-12T00:00:00"/>
    <s v="Pooja Malhotra"/>
    <s v="Pune"/>
    <s v="Electronics"/>
    <s v="Bluetooth Speaker"/>
    <n v="2"/>
    <n v="1827.78"/>
    <s v="Net Banking"/>
    <s v="Delivered"/>
    <n v="5"/>
    <n v="3655.56"/>
    <m/>
    <m/>
    <m/>
    <m/>
    <m/>
    <m/>
    <s v="Completed"/>
    <s v="Yes"/>
    <s v="No"/>
    <m/>
    <n v="595"/>
    <n v="444"/>
    <n v="2759712.3299794244"/>
    <n v="330643.50635802455"/>
    <n v="3.8641711229946525"/>
    <s v="Bluetooth Speaker"/>
    <s v="Electronics"/>
    <s v="Electronics"/>
    <s v="Electronics"/>
    <s v="Electronics"/>
    <n v="48"/>
    <s v="Electronics"/>
    <m/>
    <n v="2025"/>
    <x v="5"/>
    <n v="12"/>
    <n v="1"/>
    <s v="Weekday"/>
    <m/>
  </r>
  <r>
    <s v="WEB-5531"/>
    <d v="2023-09-11T00:00:00"/>
    <s v="Aarav Nair"/>
    <s v="Hyderabad"/>
    <s v="Fashion"/>
    <s v="Sunglasses"/>
    <n v="1"/>
    <n v="2476.7600000000002"/>
    <s v="Debit Card"/>
    <s v="Delivered"/>
    <m/>
    <n v="2476.7600000000002"/>
    <m/>
    <m/>
    <m/>
    <m/>
    <m/>
    <m/>
    <s v="Completed"/>
    <s v="Yes"/>
    <s v="No"/>
    <m/>
    <n v="559"/>
    <n v="408"/>
    <n v="1892867.2841657216"/>
    <n v="199432.98236095349"/>
    <n v="3.8949824970828471"/>
    <s v="Sunglasses"/>
    <s v="Fashion"/>
    <s v="Fashion"/>
    <s v="Fashion"/>
    <s v="Fashion"/>
    <n v="53"/>
    <s v="Fashion"/>
    <m/>
    <n v="2023"/>
    <x v="1"/>
    <n v="11"/>
    <n v="2"/>
    <s v="Weekday"/>
    <m/>
  </r>
  <r>
    <s v="WEB-6861"/>
    <d v="2025-02-23T00:00:00"/>
    <s v="Aarav Verma"/>
    <s v="Bengaluru"/>
    <s v="Books"/>
    <s v="Notebook Set"/>
    <n v="1"/>
    <n v="158.12"/>
    <s v="Upi"/>
    <s v="Delivered"/>
    <n v="3"/>
    <n v="158.12"/>
    <m/>
    <m/>
    <m/>
    <m/>
    <m/>
    <m/>
    <s v="Completed"/>
    <s v="No"/>
    <s v="No"/>
    <m/>
    <n v="567"/>
    <n v="440"/>
    <n v="594714.6477588166"/>
    <n v="60882.938065984097"/>
    <n v="3.804733727810651"/>
    <s v="Notebook Set"/>
    <s v="Books"/>
    <s v="Books"/>
    <s v="Books"/>
    <s v="Books"/>
    <n v="20"/>
    <s v="Books"/>
    <m/>
    <n v="2025"/>
    <x v="0"/>
    <n v="23"/>
    <n v="1"/>
    <s v="Weekday"/>
    <m/>
  </r>
  <r>
    <s v="WEB-8727"/>
    <d v="2023-08-19T00:00:00"/>
    <s v="Saanvi Reddy"/>
    <s v="Bengaluru"/>
    <s v="Electronics"/>
    <s v="Power Bank 10000Mah"/>
    <n v="2"/>
    <n v="1177.3599999999999"/>
    <s v="Debit Card"/>
    <s v="Returned"/>
    <n v="4"/>
    <n v="2354.7199999999998"/>
    <m/>
    <m/>
    <m/>
    <m/>
    <m/>
    <m/>
    <s v="Completed"/>
    <s v="No"/>
    <s v="No"/>
    <m/>
    <n v="567"/>
    <n v="440"/>
    <n v="2759712.3299794244"/>
    <n v="330643.50635802455"/>
    <n v="3.8641711229946525"/>
    <s v="Power Bank 10000Mah"/>
    <s v="Electronics"/>
    <s v="Electronics"/>
    <s v="Electronics"/>
    <s v="Electronics"/>
    <n v="3"/>
    <s v="Electronics"/>
    <m/>
    <n v="2023"/>
    <x v="9"/>
    <n v="19"/>
    <n v="7"/>
    <s v="Weekday"/>
    <m/>
  </r>
  <r>
    <s v="WEB-8080"/>
    <d v="2024-11-16T00:00:00"/>
    <s v="Ananya Pillai"/>
    <s v="Ahmedabad"/>
    <s v="Fashion"/>
    <s v="Sunglasses"/>
    <n v="1"/>
    <n v="1341.73"/>
    <s v="Upi"/>
    <s v="Delivered"/>
    <n v="5"/>
    <n v="1341.73"/>
    <m/>
    <m/>
    <m/>
    <m/>
    <m/>
    <m/>
    <s v="Completed"/>
    <s v="Yes"/>
    <s v="No"/>
    <m/>
    <n v="589"/>
    <n v="426"/>
    <n v="1892867.2841657216"/>
    <n v="199432.98236095349"/>
    <n v="3.8949824970828471"/>
    <s v="Sunglasses"/>
    <s v="Fashion"/>
    <s v="Fashion"/>
    <s v="Fashion"/>
    <s v="Fashion"/>
    <n v="53"/>
    <s v="Fashion"/>
    <m/>
    <n v="2024"/>
    <x v="3"/>
    <n v="16"/>
    <n v="7"/>
    <s v="Weekday"/>
    <m/>
  </r>
  <r>
    <s v="WEB-5812"/>
    <d v="2024-08-21T00:00:00"/>
    <s v="Arjun Joshi"/>
    <s v="Mumbai"/>
    <s v="Electronics"/>
    <s v="Power Bank 10000Mah"/>
    <n v="2"/>
    <n v="1186.22"/>
    <s v="Upi"/>
    <s v="Delivered"/>
    <n v="5"/>
    <n v="2372.44"/>
    <m/>
    <m/>
    <m/>
    <m/>
    <m/>
    <m/>
    <s v="Completed"/>
    <s v="Yes"/>
    <s v="No"/>
    <m/>
    <n v="619"/>
    <n v="468"/>
    <n v="2759712.3299794244"/>
    <n v="330643.50635802455"/>
    <n v="3.8641711229946525"/>
    <s v="Power Bank 10000Mah"/>
    <s v="Electronics"/>
    <s v="Electronics"/>
    <s v="Electronics"/>
    <s v="Electronics"/>
    <n v="3"/>
    <s v="Electronics"/>
    <m/>
    <n v="2024"/>
    <x v="9"/>
    <n v="21"/>
    <n v="4"/>
    <s v="Weekday"/>
    <m/>
  </r>
  <r>
    <s v="WEB-6327"/>
    <d v="2023-07-29T00:00:00"/>
    <s v="Ishaan Iyer"/>
    <s v="Hyderabad"/>
    <s v="Books"/>
    <s v="Kids Story Book"/>
    <n v="2"/>
    <n v="185.96"/>
    <s v="Debit Card"/>
    <s v="Delivered"/>
    <n v="3"/>
    <n v="371.92"/>
    <m/>
    <m/>
    <m/>
    <m/>
    <m/>
    <m/>
    <s v="Completed"/>
    <s v="No"/>
    <s v="No"/>
    <m/>
    <n v="559"/>
    <n v="408"/>
    <n v="594714.6477588166"/>
    <n v="60882.938065984097"/>
    <n v="3.804733727810651"/>
    <s v="Kids Story Book"/>
    <s v="Books"/>
    <s v="Books"/>
    <s v="Books"/>
    <s v="Books"/>
    <n v="23"/>
    <s v="Books"/>
    <m/>
    <n v="2023"/>
    <x v="2"/>
    <n v="29"/>
    <n v="7"/>
    <s v="Weekday"/>
    <m/>
  </r>
  <r>
    <s v="WEB-7861"/>
    <d v="2025-03-26T00:00:00"/>
    <s v="Arjun Nair"/>
    <s v="Mumbai"/>
    <s v="Beauty"/>
    <s v="Hair Oil"/>
    <n v="2"/>
    <n v="867.99"/>
    <s v="Cash On Delivery"/>
    <s v="Delivered"/>
    <n v="4"/>
    <n v="1735.98"/>
    <m/>
    <m/>
    <m/>
    <m/>
    <m/>
    <m/>
    <s v="Completed"/>
    <s v="Yes"/>
    <s v="No"/>
    <m/>
    <n v="619"/>
    <n v="468"/>
    <n v="1098537.4901531704"/>
    <n v="96724.388030634553"/>
    <n v="3.9001122334455669"/>
    <s v="Hair Oil"/>
    <s v="Beauty"/>
    <s v="Beauty"/>
    <s v="Beauty"/>
    <s v="Beauty"/>
    <n v="70"/>
    <s v="Beauty"/>
    <m/>
    <n v="2025"/>
    <x v="4"/>
    <n v="26"/>
    <n v="4"/>
    <s v="Weekday"/>
    <m/>
  </r>
  <r>
    <s v="WEB-6718"/>
    <d v="2025-05-20T00:00:00"/>
    <s v="Tanya Khan"/>
    <s v="Chennai"/>
    <s v="Electronics"/>
    <s v="Power Bank 10000Mah"/>
    <n v="1"/>
    <n v="415.48"/>
    <s v="Debit Card"/>
    <s v="Delivered"/>
    <m/>
    <n v="415.48"/>
    <m/>
    <m/>
    <m/>
    <m/>
    <m/>
    <m/>
    <s v="Completed"/>
    <s v="No"/>
    <s v="No"/>
    <m/>
    <n v="558"/>
    <n v="430"/>
    <n v="2759712.3299794244"/>
    <n v="330643.50635802455"/>
    <n v="3.8641711229946525"/>
    <s v="Power Bank 10000Mah"/>
    <s v="Electronics"/>
    <s v="Electronics"/>
    <s v="Electronics"/>
    <s v="Electronics"/>
    <n v="3"/>
    <s v="Electronics"/>
    <m/>
    <n v="2025"/>
    <x v="6"/>
    <n v="20"/>
    <n v="3"/>
    <s v="Weekday"/>
    <m/>
  </r>
  <r>
    <s v="WEB-8410"/>
    <d v="2025-01-18T00:00:00"/>
    <s v="Pooja Das"/>
    <s v="Delhi"/>
    <s v="Electronics"/>
    <s v="Power Bank 10000Mah"/>
    <n v="3"/>
    <n v="3314.61"/>
    <s v="Cash On Delivery"/>
    <s v="Delivered"/>
    <n v="4"/>
    <n v="9943.83"/>
    <m/>
    <m/>
    <m/>
    <m/>
    <m/>
    <m/>
    <s v="Completed"/>
    <s v="Yes"/>
    <s v="No"/>
    <m/>
    <n v="573"/>
    <n v="450"/>
    <n v="2759712.3299794244"/>
    <n v="330643.50635802455"/>
    <n v="3.8641711229946525"/>
    <s v="Power Bank 10000Mah"/>
    <s v="Electronics"/>
    <s v="Electronics"/>
    <s v="Electronics"/>
    <s v="Electronics"/>
    <n v="3"/>
    <s v="Electronics"/>
    <m/>
    <n v="2025"/>
    <x v="5"/>
    <n v="18"/>
    <n v="7"/>
    <s v="Weekday"/>
    <m/>
  </r>
  <r>
    <s v="WEB-7648"/>
    <d v="2024-06-09T00:00:00"/>
    <s v="Arjun Iyer"/>
    <s v="Chennai"/>
    <s v="Beauty"/>
    <s v="Hair Oil"/>
    <n v="1"/>
    <n v="1498.23"/>
    <s v="Upi"/>
    <s v="Delivered"/>
    <n v="3"/>
    <n v="1498.23"/>
    <m/>
    <m/>
    <m/>
    <m/>
    <m/>
    <m/>
    <s v="Completed"/>
    <s v="Yes"/>
    <s v="No"/>
    <m/>
    <n v="558"/>
    <n v="430"/>
    <n v="1098537.4901531704"/>
    <n v="96724.388030634553"/>
    <n v="3.9001122334455669"/>
    <s v="Hair Oil"/>
    <s v="Beauty"/>
    <s v="Beauty"/>
    <s v="Beauty"/>
    <s v="Beauty"/>
    <n v="70"/>
    <s v="Beauty"/>
    <m/>
    <n v="2024"/>
    <x v="11"/>
    <n v="9"/>
    <n v="1"/>
    <s v="Weekday"/>
    <m/>
  </r>
  <r>
    <s v="WEB-5257"/>
    <d v="2024-07-09T00:00:00"/>
    <s v="Neha Pillai"/>
    <s v="Hyderabad"/>
    <s v="Home &amp; Kitchen"/>
    <s v="Water Bottle"/>
    <n v="1"/>
    <n v="965.85"/>
    <s v="Debit Card"/>
    <s v="Delivered"/>
    <n v="5"/>
    <n v="965.85"/>
    <m/>
    <m/>
    <m/>
    <m/>
    <m/>
    <m/>
    <s v="Completed"/>
    <s v="No"/>
    <s v="No"/>
    <m/>
    <n v="559"/>
    <n v="408"/>
    <n v="1463424.4009529033"/>
    <n v="118285.78776560788"/>
    <n v="3.8140589569160999"/>
    <s v="Water Bottle"/>
    <s v="Home &amp; Kitchen"/>
    <s v="Home &amp; Kitchen"/>
    <s v="Home &amp; Kitchen"/>
    <s v="Home &amp; Kitchen"/>
    <n v="2"/>
    <s v="Home &amp; Kitchen"/>
    <m/>
    <n v="2024"/>
    <x v="2"/>
    <n v="9"/>
    <n v="3"/>
    <s v="Weekday"/>
    <m/>
  </r>
  <r>
    <s v="WEB-7931"/>
    <d v="2025-02-24T00:00:00"/>
    <s v="Sanjay Nair"/>
    <s v="Ahmedabad"/>
    <s v="Electronics"/>
    <s v="Smart Watch"/>
    <n v="1"/>
    <n v="421.26"/>
    <s v="Net Banking"/>
    <s v="Delivered"/>
    <n v="5"/>
    <n v="421.26"/>
    <m/>
    <m/>
    <m/>
    <m/>
    <m/>
    <m/>
    <s v="Completed"/>
    <s v="No"/>
    <s v="No"/>
    <m/>
    <n v="589"/>
    <n v="426"/>
    <n v="2759712.3299794244"/>
    <n v="330643.50635802455"/>
    <n v="3.8641711229946525"/>
    <s v="Smart Watch"/>
    <s v="Electronics"/>
    <s v="Electronics"/>
    <s v="Electronics"/>
    <s v="Electronics"/>
    <n v="17"/>
    <s v="Electronics"/>
    <m/>
    <n v="2025"/>
    <x v="0"/>
    <n v="24"/>
    <n v="2"/>
    <s v="Weekday"/>
    <m/>
  </r>
  <r>
    <s v="WEB-9083"/>
    <d v="2023-12-05T00:00:00"/>
    <s v="Ananya Singh"/>
    <s v="Kolkata"/>
    <s v="Electronics"/>
    <s v="Smart Watch"/>
    <n v="2"/>
    <n v="1923.1627263374514"/>
    <s v="Debit Card"/>
    <s v="Delivered"/>
    <n v="4"/>
    <n v="3846.3254526749029"/>
    <m/>
    <m/>
    <m/>
    <m/>
    <m/>
    <m/>
    <s v="Completed"/>
    <s v="Yes"/>
    <s v="No"/>
    <m/>
    <n v="590"/>
    <n v="451"/>
    <n v="2759712.3299794244"/>
    <n v="330643.50635802455"/>
    <n v="3.8641711229946525"/>
    <s v="Smart Watch"/>
    <s v="Electronics"/>
    <s v="Electronics"/>
    <s v="Electronics"/>
    <s v="Electronics"/>
    <n v="17"/>
    <s v="Electronics"/>
    <m/>
    <n v="2023"/>
    <x v="10"/>
    <n v="5"/>
    <n v="3"/>
    <s v="Weekday"/>
    <m/>
  </r>
  <r>
    <s v="WEB-8262"/>
    <d v="2023-06-16T00:00:00"/>
    <s v="Tanya Das"/>
    <s v="Pune"/>
    <s v="Beauty"/>
    <s v="Shampoo 200Ml"/>
    <n v="1"/>
    <n v="1353.81"/>
    <s v="Cash On Delivery"/>
    <s v="Pending"/>
    <n v="5"/>
    <n v="1353.81"/>
    <m/>
    <m/>
    <m/>
    <m/>
    <m/>
    <m/>
    <s v="Pending"/>
    <s v="No"/>
    <s v="Yes"/>
    <m/>
    <n v="595"/>
    <n v="444"/>
    <n v="1098537.4901531704"/>
    <n v="96724.388030634553"/>
    <n v="3.9001122334455669"/>
    <s v="Shampoo 200Ml"/>
    <s v="Beauty"/>
    <s v="Beauty"/>
    <s v="Beauty"/>
    <s v="Beauty"/>
    <n v="64"/>
    <s v="Beauty"/>
    <m/>
    <n v="2023"/>
    <x v="11"/>
    <n v="16"/>
    <n v="6"/>
    <s v="Weekday"/>
    <m/>
  </r>
  <r>
    <s v="WEB-5237"/>
    <d v="2024-12-19T00:00:00"/>
    <s v="Rohan Singh"/>
    <s v="Pune"/>
    <s v="Electronics"/>
    <s v="Wireless Earbuds"/>
    <n v="1"/>
    <n v="984.6"/>
    <s v="Debit Card"/>
    <s v="Delivered"/>
    <n v="2"/>
    <n v="984.6"/>
    <m/>
    <m/>
    <m/>
    <m/>
    <m/>
    <m/>
    <s v="Completed"/>
    <s v="No"/>
    <s v="No"/>
    <m/>
    <n v="595"/>
    <n v="444"/>
    <n v="2759712.3299794244"/>
    <n v="330643.50635802455"/>
    <n v="3.8641711229946525"/>
    <s v="Wireless Earbuds"/>
    <s v="Electronics"/>
    <s v="Electronics"/>
    <s v="Electronics"/>
    <s v="Electronics"/>
    <n v="12"/>
    <s v="Electronics"/>
    <m/>
    <n v="2024"/>
    <x v="10"/>
    <n v="19"/>
    <n v="5"/>
    <s v="Weekday"/>
    <m/>
  </r>
  <r>
    <s v="WEB-6903"/>
    <d v="2023-10-26T00:00:00"/>
    <s v="Meera Menon"/>
    <s v="Pune"/>
    <s v="Beauty"/>
    <s v="Face Cream"/>
    <n v="1"/>
    <n v="208.5"/>
    <s v="Net Banking"/>
    <s v="Delivered"/>
    <n v="5"/>
    <n v="208.5"/>
    <m/>
    <m/>
    <m/>
    <m/>
    <m/>
    <m/>
    <s v="Completed"/>
    <s v="No"/>
    <s v="No"/>
    <m/>
    <n v="595"/>
    <n v="444"/>
    <n v="1098537.4901531704"/>
    <n v="96724.388030634553"/>
    <n v="3.9001122334455669"/>
    <s v="Face Cream"/>
    <s v="Beauty"/>
    <s v="Beauty"/>
    <s v="Beauty"/>
    <s v="Beauty"/>
    <n v="80"/>
    <s v="Beauty"/>
    <m/>
    <n v="2023"/>
    <x v="8"/>
    <n v="26"/>
    <n v="5"/>
    <s v="Weekday"/>
    <m/>
  </r>
  <r>
    <s v="WEB-7529"/>
    <d v="2025-02-14T00:00:00"/>
    <s v="Aditya Rao"/>
    <s v="Bengaluru"/>
    <s v="Books"/>
    <s v="Kids Story Book"/>
    <n v="1"/>
    <n v="183.18"/>
    <s v="Net Banking"/>
    <s v="Delivered"/>
    <n v="2"/>
    <n v="183.18"/>
    <m/>
    <m/>
    <m/>
    <m/>
    <m/>
    <m/>
    <s v="Completed"/>
    <s v="No"/>
    <s v="No"/>
    <m/>
    <n v="567"/>
    <n v="440"/>
    <n v="594714.6477588166"/>
    <n v="60882.938065984097"/>
    <n v="3.804733727810651"/>
    <s v="Kids Story Book"/>
    <s v="Books"/>
    <s v="Books"/>
    <s v="Books"/>
    <s v="Books"/>
    <n v="23"/>
    <s v="Books"/>
    <m/>
    <n v="2025"/>
    <x v="0"/>
    <n v="14"/>
    <n v="6"/>
    <s v="Weekday"/>
    <m/>
  </r>
  <r>
    <s v="WEB-6819"/>
    <d v="2023-12-08T00:00:00"/>
    <s v="Saanvi Das"/>
    <s v="Chennai"/>
    <s v="Home &amp; Kitchen"/>
    <s v="Led Bulb Pack"/>
    <n v="3"/>
    <n v="243.49"/>
    <s v="Credit Card"/>
    <s v="Delivered"/>
    <n v="5"/>
    <n v="730.47"/>
    <m/>
    <m/>
    <m/>
    <m/>
    <m/>
    <m/>
    <s v="Completed"/>
    <s v="No"/>
    <s v="No"/>
    <m/>
    <n v="558"/>
    <n v="430"/>
    <n v="1463424.4009529033"/>
    <n v="118285.78776560788"/>
    <n v="3.8140589569160999"/>
    <s v="Led Bulb Pack"/>
    <s v="Home &amp; Kitchen"/>
    <s v="Home &amp; Kitchen"/>
    <s v="Home &amp; Kitchen"/>
    <s v="Home &amp; Kitchen"/>
    <n v="76"/>
    <s v="Home &amp; Kitchen"/>
    <m/>
    <n v="2023"/>
    <x v="10"/>
    <n v="8"/>
    <n v="6"/>
    <s v="Weekday"/>
    <m/>
  </r>
  <r>
    <s v="WEB-9211"/>
    <d v="2023-12-10T00:00:00"/>
    <s v="Rohan Chatterjee"/>
    <s v="Kolkata"/>
    <s v="Home &amp; Kitchen"/>
    <s v="Storage Box"/>
    <n v="1"/>
    <n v="1408.67"/>
    <s v="Upi"/>
    <s v="Delivered"/>
    <n v="5"/>
    <n v="1408.67"/>
    <m/>
    <m/>
    <m/>
    <m/>
    <m/>
    <m/>
    <s v="Completed"/>
    <s v="Yes"/>
    <s v="No"/>
    <m/>
    <n v="590"/>
    <n v="451"/>
    <n v="1463424.4009529033"/>
    <n v="118285.78776560788"/>
    <n v="3.8140589569160999"/>
    <s v="Storage Box"/>
    <s v="Home &amp; Kitchen"/>
    <s v="Home &amp; Kitchen"/>
    <s v="Home &amp; Kitchen"/>
    <s v="Home &amp; Kitchen"/>
    <n v="8"/>
    <s v="Home &amp; Kitchen"/>
    <m/>
    <n v="2023"/>
    <x v="10"/>
    <n v="10"/>
    <n v="1"/>
    <s v="Weekday"/>
    <m/>
  </r>
  <r>
    <s v="WEB-7753"/>
    <d v="2024-07-14T00:00:00"/>
    <s v="Riya Reddy"/>
    <s v="Delhi"/>
    <s v="Beauty"/>
    <s v="Shampoo 200Ml"/>
    <n v="1"/>
    <n v="530.84"/>
    <s v="Cash On Delivery"/>
    <s v="Pending"/>
    <n v="5"/>
    <n v="530.84"/>
    <m/>
    <m/>
    <m/>
    <m/>
    <m/>
    <m/>
    <s v="Pending"/>
    <s v="No"/>
    <s v="Yes"/>
    <m/>
    <n v="573"/>
    <n v="450"/>
    <n v="1098537.4901531704"/>
    <n v="96724.388030634553"/>
    <n v="3.9001122334455669"/>
    <s v="Shampoo 200Ml"/>
    <s v="Beauty"/>
    <s v="Beauty"/>
    <s v="Beauty"/>
    <s v="Beauty"/>
    <n v="64"/>
    <s v="Beauty"/>
    <m/>
    <n v="2024"/>
    <x v="2"/>
    <n v="14"/>
    <n v="1"/>
    <s v="Weekday"/>
    <m/>
  </r>
  <r>
    <s v="WEB-8438"/>
    <d v="2025-02-11T00:00:00"/>
    <s v="Rahul Joshi"/>
    <s v="Hyderabad"/>
    <s v="Electronics"/>
    <s v="Bluetooth Speaker"/>
    <n v="2"/>
    <n v="2219.9899999999998"/>
    <s v="Cash On Delivery"/>
    <s v="Delivered"/>
    <n v="4"/>
    <n v="4439.9799999999996"/>
    <m/>
    <m/>
    <m/>
    <m/>
    <m/>
    <m/>
    <s v="Completed"/>
    <s v="Yes"/>
    <s v="No"/>
    <m/>
    <n v="559"/>
    <n v="408"/>
    <n v="2759712.3299794244"/>
    <n v="330643.50635802455"/>
    <n v="3.8641711229946525"/>
    <s v="Bluetooth Speaker"/>
    <s v="Electronics"/>
    <s v="Electronics"/>
    <s v="Electronics"/>
    <s v="Electronics"/>
    <n v="48"/>
    <s v="Electronics"/>
    <m/>
    <n v="2025"/>
    <x v="0"/>
    <n v="11"/>
    <n v="3"/>
    <s v="Weekday"/>
    <m/>
  </r>
  <r>
    <s v="WEB-6353"/>
    <d v="2023-10-09T00:00:00"/>
    <s v="Pooja Rao"/>
    <s v="Ahmedabad"/>
    <s v="Beauty"/>
    <s v="Perfume 50Ml"/>
    <n v="2"/>
    <n v="801.06"/>
    <s v="Upi"/>
    <s v="Delivered"/>
    <n v="1"/>
    <n v="1602.12"/>
    <m/>
    <m/>
    <m/>
    <m/>
    <m/>
    <m/>
    <s v="Completed"/>
    <s v="Yes"/>
    <s v="No"/>
    <m/>
    <n v="589"/>
    <n v="426"/>
    <n v="1098537.4901531704"/>
    <n v="96724.388030634553"/>
    <n v="3.9001122334455669"/>
    <s v="Perfume 50Ml"/>
    <s v="Beauty"/>
    <s v="Beauty"/>
    <s v="Beauty"/>
    <s v="Beauty"/>
    <n v="18"/>
    <s v="Beauty"/>
    <m/>
    <n v="2023"/>
    <x v="8"/>
    <n v="9"/>
    <n v="2"/>
    <s v="Weekday"/>
    <m/>
  </r>
  <r>
    <s v="WEB-6753"/>
    <d v="2024-07-06T00:00:00"/>
    <s v="Tanya Patel"/>
    <s v="Kolkata"/>
    <s v="Home &amp; Kitchen"/>
    <s v="Storage Box"/>
    <n v="1"/>
    <n v="551.34"/>
    <s v="Net Banking"/>
    <s v="Delivered"/>
    <n v="3"/>
    <n v="551.34"/>
    <m/>
    <m/>
    <m/>
    <m/>
    <m/>
    <m/>
    <s v="Completed"/>
    <s v="No"/>
    <s v="No"/>
    <m/>
    <n v="590"/>
    <n v="451"/>
    <n v="1463424.4009529033"/>
    <n v="118285.78776560788"/>
    <n v="3.8140589569160999"/>
    <s v="Storage Box"/>
    <s v="Home &amp; Kitchen"/>
    <s v="Home &amp; Kitchen"/>
    <s v="Home &amp; Kitchen"/>
    <s v="Home &amp; Kitchen"/>
    <n v="8"/>
    <s v="Home &amp; Kitchen"/>
    <m/>
    <n v="2024"/>
    <x v="2"/>
    <n v="6"/>
    <n v="7"/>
    <s v="Weekday"/>
    <m/>
  </r>
  <r>
    <s v="WEB-7624"/>
    <d v="2025-03-26T00:00:00"/>
    <s v="Riya Kumar"/>
    <s v="Bengaluru"/>
    <s v="Books"/>
    <s v="Kids Story Book"/>
    <n v="1"/>
    <n v="609.91"/>
    <s v="Cash On Delivery"/>
    <s v="Delivered"/>
    <n v="5"/>
    <n v="609.91"/>
    <m/>
    <m/>
    <m/>
    <m/>
    <m/>
    <m/>
    <s v="Completed"/>
    <s v="No"/>
    <s v="No"/>
    <m/>
    <n v="567"/>
    <n v="440"/>
    <n v="594714.6477588166"/>
    <n v="60882.938065984097"/>
    <n v="3.804733727810651"/>
    <s v="Kids Story Book"/>
    <s v="Books"/>
    <s v="Books"/>
    <s v="Books"/>
    <s v="Books"/>
    <n v="23"/>
    <s v="Books"/>
    <m/>
    <n v="2025"/>
    <x v="4"/>
    <n v="26"/>
    <n v="4"/>
    <s v="Weekday"/>
    <m/>
  </r>
  <r>
    <s v="WEB-5345"/>
    <d v="2024-09-09T00:00:00"/>
    <s v="Vivaan Patel"/>
    <s v="Pune"/>
    <s v="Electronics"/>
    <s v="Wireless Earbuds"/>
    <n v="1"/>
    <n v="3174.78"/>
    <s v="Upi"/>
    <s v="Delivered"/>
    <n v="5"/>
    <n v="3174.78"/>
    <m/>
    <m/>
    <m/>
    <m/>
    <m/>
    <m/>
    <s v="Completed"/>
    <s v="Yes"/>
    <s v="No"/>
    <m/>
    <n v="595"/>
    <n v="444"/>
    <n v="2759712.3299794244"/>
    <n v="330643.50635802455"/>
    <n v="3.8641711229946525"/>
    <s v="Wireless Earbuds"/>
    <s v="Electronics"/>
    <s v="Electronics"/>
    <s v="Electronics"/>
    <s v="Electronics"/>
    <n v="12"/>
    <s v="Electronics"/>
    <m/>
    <n v="2024"/>
    <x v="1"/>
    <n v="9"/>
    <n v="2"/>
    <s v="Weekday"/>
    <m/>
  </r>
  <r>
    <s v="WEB-5527"/>
    <d v="2024-11-26T00:00:00"/>
    <s v="Rohan Joshi"/>
    <s v="Hyderabad"/>
    <s v="Books"/>
    <s v="Notebook Set"/>
    <n v="1"/>
    <n v="163.33000000000001"/>
    <s v="Upi"/>
    <s v="Pending"/>
    <n v="4"/>
    <n v="163.33000000000001"/>
    <m/>
    <m/>
    <m/>
    <m/>
    <m/>
    <m/>
    <s v="Pending"/>
    <s v="No"/>
    <s v="Yes"/>
    <m/>
    <n v="559"/>
    <n v="408"/>
    <n v="594714.6477588166"/>
    <n v="60882.938065984097"/>
    <n v="3.804733727810651"/>
    <s v="Notebook Set"/>
    <s v="Books"/>
    <s v="Books"/>
    <s v="Books"/>
    <s v="Books"/>
    <n v="20"/>
    <s v="Books"/>
    <m/>
    <n v="2024"/>
    <x v="3"/>
    <n v="26"/>
    <n v="3"/>
    <s v="Weekday"/>
    <m/>
  </r>
  <r>
    <s v="WEB-5773"/>
    <d v="2024-09-15T00:00:00"/>
    <s v="Sanjay Chatterjee"/>
    <s v="Chennai"/>
    <s v="Beauty"/>
    <s v="Perfume 50Ml"/>
    <n v="2"/>
    <n v="584.1"/>
    <s v="Cash On Delivery"/>
    <s v="Delivered"/>
    <n v="3"/>
    <n v="1168.2"/>
    <m/>
    <m/>
    <m/>
    <m/>
    <m/>
    <m/>
    <s v="Completed"/>
    <s v="Yes"/>
    <s v="No"/>
    <m/>
    <n v="558"/>
    <n v="430"/>
    <n v="1098537.4901531704"/>
    <n v="96724.388030634553"/>
    <n v="3.9001122334455669"/>
    <s v="Perfume 50Ml"/>
    <s v="Beauty"/>
    <s v="Beauty"/>
    <s v="Beauty"/>
    <s v="Beauty"/>
    <n v="18"/>
    <s v="Beauty"/>
    <m/>
    <n v="2024"/>
    <x v="1"/>
    <n v="15"/>
    <n v="1"/>
    <s v="Weekday"/>
    <m/>
  </r>
  <r>
    <s v="WEB-5941"/>
    <d v="2023-09-08T00:00:00"/>
    <s v="Saanvi Sharma"/>
    <s v="Delhi"/>
    <s v="Fashion"/>
    <s v="Denim Jeans"/>
    <n v="1"/>
    <n v="387.93"/>
    <s v="Upi"/>
    <s v="Delivered"/>
    <n v="5"/>
    <n v="387.93"/>
    <m/>
    <m/>
    <m/>
    <m/>
    <m/>
    <m/>
    <s v="Completed"/>
    <s v="No"/>
    <s v="No"/>
    <m/>
    <n v="573"/>
    <n v="450"/>
    <n v="1892867.2841657216"/>
    <n v="199432.98236095349"/>
    <n v="3.8949824970828471"/>
    <s v="Denim Jeans"/>
    <s v="Fashion"/>
    <s v="Fashion"/>
    <s v="Fashion"/>
    <s v="Fashion"/>
    <n v="6"/>
    <s v="Fashion"/>
    <m/>
    <n v="2023"/>
    <x v="1"/>
    <n v="8"/>
    <n v="6"/>
    <s v="Weekday"/>
    <m/>
  </r>
  <r>
    <s v="WEB-9082"/>
    <d v="2025-02-11T00:00:00"/>
    <s v="Aditya Rao"/>
    <s v="Mumbai"/>
    <s v="Electronics"/>
    <s v="Usb Cable"/>
    <n v="2"/>
    <n v="1928.99"/>
    <s v="Debit Card"/>
    <s v="Delivered"/>
    <n v="4"/>
    <n v="3857.98"/>
    <m/>
    <m/>
    <m/>
    <m/>
    <m/>
    <m/>
    <s v="Completed"/>
    <s v="Yes"/>
    <s v="No"/>
    <m/>
    <n v="619"/>
    <n v="468"/>
    <n v="2759712.3299794244"/>
    <n v="330643.50635802455"/>
    <n v="3.8641711229946525"/>
    <s v="Usb Cable"/>
    <s v="Electronics"/>
    <s v="Electronics"/>
    <s v="Electronics"/>
    <s v="Electronics"/>
    <n v="13"/>
    <s v="Electronics"/>
    <m/>
    <n v="2025"/>
    <x v="0"/>
    <n v="11"/>
    <n v="3"/>
    <s v="Weekday"/>
    <m/>
  </r>
  <r>
    <s v="WEB-8066"/>
    <d v="2024-07-03T00:00:00"/>
    <s v="Sanjay Gupta"/>
    <s v="Kolkata"/>
    <s v="Home &amp; Kitchen"/>
    <s v="Storage Box"/>
    <n v="1"/>
    <n v="711.53"/>
    <s v="Net Banking"/>
    <s v="Delivered"/>
    <n v="4"/>
    <n v="711.53"/>
    <m/>
    <m/>
    <m/>
    <m/>
    <m/>
    <m/>
    <s v="Completed"/>
    <s v="No"/>
    <s v="No"/>
    <m/>
    <n v="590"/>
    <n v="451"/>
    <n v="1463424.4009529033"/>
    <n v="118285.78776560788"/>
    <n v="3.8140589569160999"/>
    <s v="Storage Box"/>
    <s v="Home &amp; Kitchen"/>
    <s v="Home &amp; Kitchen"/>
    <s v="Home &amp; Kitchen"/>
    <s v="Home &amp; Kitchen"/>
    <n v="8"/>
    <s v="Home &amp; Kitchen"/>
    <m/>
    <n v="2024"/>
    <x v="2"/>
    <n v="3"/>
    <n v="4"/>
    <s v="Weekday"/>
    <m/>
  </r>
  <r>
    <s v="WEB-7157"/>
    <d v="2024-09-20T00:00:00"/>
    <s v="Aarav Verma"/>
    <s v="Ahmedabad"/>
    <s v="Fashion"/>
    <s v="Sunglasses"/>
    <n v="1"/>
    <n v="1136.06"/>
    <s v="Credit Card"/>
    <s v="Delivered"/>
    <n v="4"/>
    <n v="1136.06"/>
    <m/>
    <m/>
    <m/>
    <m/>
    <m/>
    <m/>
    <s v="Completed"/>
    <s v="Yes"/>
    <s v="No"/>
    <m/>
    <n v="589"/>
    <n v="426"/>
    <n v="1892867.2841657216"/>
    <n v="199432.98236095349"/>
    <n v="3.8949824970828471"/>
    <s v="Sunglasses"/>
    <s v="Fashion"/>
    <s v="Fashion"/>
    <s v="Fashion"/>
    <s v="Fashion"/>
    <n v="53"/>
    <s v="Fashion"/>
    <m/>
    <n v="2024"/>
    <x v="1"/>
    <n v="20"/>
    <n v="6"/>
    <s v="Weekday"/>
    <m/>
  </r>
  <r>
    <s v="WEB-6671"/>
    <d v="2023-12-25T00:00:00"/>
    <s v="Aarav Das"/>
    <s v="Mumbai"/>
    <s v="Beauty"/>
    <s v="Lipstick"/>
    <n v="2"/>
    <n v="805.73"/>
    <s v="Upi"/>
    <s v="Delivered"/>
    <n v="3"/>
    <n v="1611.46"/>
    <m/>
    <m/>
    <m/>
    <m/>
    <m/>
    <m/>
    <s v="Completed"/>
    <s v="Yes"/>
    <s v="No"/>
    <m/>
    <n v="619"/>
    <n v="468"/>
    <n v="1098537.4901531704"/>
    <n v="96724.388030634553"/>
    <n v="3.9001122334455669"/>
    <s v="Lipstick"/>
    <s v="Beauty"/>
    <s v="Beauty"/>
    <s v="Beauty"/>
    <s v="Beauty"/>
    <n v="10"/>
    <s v="Beauty"/>
    <m/>
    <n v="2023"/>
    <x v="10"/>
    <n v="25"/>
    <n v="2"/>
    <s v="Weekday"/>
    <m/>
  </r>
  <r>
    <s v="WEB-6042"/>
    <d v="2025-03-31T00:00:00"/>
    <s v="Ishaan Reddy"/>
    <s v="Bengaluru"/>
    <s v="Home &amp; Kitchen"/>
    <s v="Led Bulb Pack"/>
    <n v="1"/>
    <n v="1421.2"/>
    <s v="Net Banking"/>
    <s v="Delivered"/>
    <n v="4"/>
    <n v="1421.2"/>
    <m/>
    <m/>
    <m/>
    <m/>
    <m/>
    <m/>
    <s v="Completed"/>
    <s v="Yes"/>
    <s v="No"/>
    <m/>
    <n v="567"/>
    <n v="440"/>
    <n v="1463424.4009529033"/>
    <n v="118285.78776560788"/>
    <n v="3.8140589569160999"/>
    <s v="Led Bulb Pack"/>
    <s v="Home &amp; Kitchen"/>
    <s v="Home &amp; Kitchen"/>
    <s v="Home &amp; Kitchen"/>
    <s v="Home &amp; Kitchen"/>
    <n v="76"/>
    <s v="Home &amp; Kitchen"/>
    <m/>
    <n v="2025"/>
    <x v="4"/>
    <n v="31"/>
    <n v="2"/>
    <s v="Weekday"/>
    <m/>
  </r>
  <r>
    <s v="WEB-9398"/>
    <d v="2024-01-25T00:00:00"/>
    <s v="Rohan Mehta"/>
    <s v="Hyderabad"/>
    <s v="Home &amp; Kitchen"/>
    <s v="Non-Stick Pan"/>
    <n v="1"/>
    <n v="265.62"/>
    <s v="Credit Card"/>
    <s v="Cancelled"/>
    <n v="1"/>
    <n v="265.62"/>
    <m/>
    <m/>
    <m/>
    <m/>
    <m/>
    <m/>
    <s v="Lost Sale"/>
    <s v="No"/>
    <s v="Yes"/>
    <m/>
    <n v="559"/>
    <n v="408"/>
    <n v="1463424.4009529033"/>
    <n v="118285.78776560788"/>
    <n v="3.8140589569160999"/>
    <s v="Non-Stick Pan"/>
    <s v="Home &amp; Kitchen"/>
    <s v="Home &amp; Kitchen"/>
    <s v="Home &amp; Kitchen"/>
    <s v="Home &amp; Kitchen"/>
    <n v="7"/>
    <s v="Home &amp; Kitchen"/>
    <m/>
    <n v="2024"/>
    <x v="5"/>
    <n v="25"/>
    <n v="5"/>
    <s v="Weekday"/>
    <m/>
  </r>
  <r>
    <s v="WEB-8414"/>
    <d v="2024-11-03T00:00:00"/>
    <s v="Vivaan Iyer"/>
    <s v="Pune"/>
    <s v="Electronics"/>
    <s v="Wireless Earbuds"/>
    <n v="1"/>
    <n v="2022.3"/>
    <s v="Upi"/>
    <s v="Delivered"/>
    <n v="5"/>
    <n v="2022.3"/>
    <m/>
    <m/>
    <m/>
    <m/>
    <m/>
    <m/>
    <s v="Completed"/>
    <s v="Yes"/>
    <s v="No"/>
    <m/>
    <n v="595"/>
    <n v="444"/>
    <n v="2759712.3299794244"/>
    <n v="330643.50635802455"/>
    <n v="3.8641711229946525"/>
    <s v="Wireless Earbuds"/>
    <s v="Electronics"/>
    <s v="Electronics"/>
    <s v="Electronics"/>
    <s v="Electronics"/>
    <n v="12"/>
    <s v="Electronics"/>
    <m/>
    <n v="2024"/>
    <x v="3"/>
    <n v="3"/>
    <n v="1"/>
    <s v="Weekday"/>
    <m/>
  </r>
  <r>
    <s v="WEB-5870"/>
    <d v="2024-06-05T00:00:00"/>
    <s v="Arjun Malhotra"/>
    <s v="Kolkata"/>
    <s v="Books"/>
    <s v="Notebook Set"/>
    <n v="3"/>
    <n v="112.53"/>
    <s v="Net Banking"/>
    <s v="Delivered"/>
    <n v="5"/>
    <n v="337.59000000000003"/>
    <m/>
    <m/>
    <m/>
    <m/>
    <m/>
    <m/>
    <s v="Completed"/>
    <s v="No"/>
    <s v="No"/>
    <m/>
    <n v="590"/>
    <n v="451"/>
    <n v="594714.6477588166"/>
    <n v="60882.938065984097"/>
    <n v="3.804733727810651"/>
    <s v="Notebook Set"/>
    <s v="Books"/>
    <s v="Books"/>
    <s v="Books"/>
    <s v="Books"/>
    <n v="20"/>
    <s v="Books"/>
    <m/>
    <n v="2024"/>
    <x v="11"/>
    <n v="5"/>
    <n v="4"/>
    <s v="Weekday"/>
    <m/>
  </r>
  <r>
    <s v="WEB-5273"/>
    <d v="2023-02-13T00:00:00"/>
    <s v="Diya Bose"/>
    <s v="Chennai"/>
    <s v="Home &amp; Kitchen"/>
    <s v="Water Bottle"/>
    <n v="2"/>
    <n v="199.07"/>
    <s v="Credit Card"/>
    <s v="Delivered"/>
    <n v="4"/>
    <n v="398.14"/>
    <m/>
    <m/>
    <m/>
    <m/>
    <m/>
    <m/>
    <s v="Completed"/>
    <s v="No"/>
    <s v="No"/>
    <m/>
    <n v="558"/>
    <n v="430"/>
    <n v="1463424.4009529033"/>
    <n v="118285.78776560788"/>
    <n v="3.8140589569160999"/>
    <s v="Water Bottle"/>
    <s v="Home &amp; Kitchen"/>
    <s v="Home &amp; Kitchen"/>
    <s v="Home &amp; Kitchen"/>
    <s v="Home &amp; Kitchen"/>
    <n v="2"/>
    <s v="Home &amp; Kitchen"/>
    <m/>
    <n v="2023"/>
    <x v="0"/>
    <n v="13"/>
    <n v="2"/>
    <s v="Weekday"/>
    <m/>
  </r>
  <r>
    <s v="WEB-7235"/>
    <d v="2024-12-05T00:00:00"/>
    <s v="Kavya Khan"/>
    <s v="Pune"/>
    <s v="Books"/>
    <s v="Self-Help Book"/>
    <n v="1"/>
    <n v="685.72"/>
    <s v="Net Banking"/>
    <s v="Delivered"/>
    <n v="4"/>
    <n v="685.72"/>
    <m/>
    <m/>
    <m/>
    <m/>
    <m/>
    <m/>
    <s v="Completed"/>
    <s v="No"/>
    <s v="No"/>
    <m/>
    <n v="595"/>
    <n v="444"/>
    <n v="594714.6477588166"/>
    <n v="60882.938065984097"/>
    <n v="3.804733727810651"/>
    <s v="Self-Help Book"/>
    <s v="Books"/>
    <s v="Books"/>
    <s v="Books"/>
    <s v="Books"/>
    <n v="19"/>
    <s v="Books"/>
    <m/>
    <n v="2024"/>
    <x v="10"/>
    <n v="5"/>
    <n v="5"/>
    <s v="Weekday"/>
    <m/>
  </r>
  <r>
    <s v="WEB-7993"/>
    <d v="2024-04-26T00:00:00"/>
    <s v="Sanjay Nair"/>
    <s v="Mumbai"/>
    <s v="Home &amp; Kitchen"/>
    <s v="Non-Stick Pan"/>
    <n v="1"/>
    <n v="549.80999999999995"/>
    <s v="Cash On Delivery"/>
    <s v="Delivered"/>
    <n v="1"/>
    <n v="549.80999999999995"/>
    <m/>
    <m/>
    <m/>
    <m/>
    <m/>
    <m/>
    <s v="Completed"/>
    <s v="No"/>
    <s v="No"/>
    <m/>
    <n v="619"/>
    <n v="468"/>
    <n v="1463424.4009529033"/>
    <n v="118285.78776560788"/>
    <n v="3.8140589569160999"/>
    <s v="Non-Stick Pan"/>
    <s v="Home &amp; Kitchen"/>
    <s v="Home &amp; Kitchen"/>
    <s v="Home &amp; Kitchen"/>
    <s v="Home &amp; Kitchen"/>
    <n v="7"/>
    <s v="Home &amp; Kitchen"/>
    <m/>
    <n v="2024"/>
    <x v="7"/>
    <n v="26"/>
    <n v="6"/>
    <s v="Weekday"/>
    <m/>
  </r>
  <r>
    <s v="WEB-7174"/>
    <d v="2025-01-31T00:00:00"/>
    <s v="Rahul Nair"/>
    <s v="Hyderabad"/>
    <s v="Beauty"/>
    <s v="Hair Oil"/>
    <n v="1"/>
    <n v="897.34"/>
    <s v="Net Banking"/>
    <s v="Delivered"/>
    <n v="4"/>
    <n v="897.34"/>
    <m/>
    <m/>
    <m/>
    <m/>
    <m/>
    <m/>
    <s v="Completed"/>
    <s v="No"/>
    <s v="No"/>
    <m/>
    <n v="559"/>
    <n v="408"/>
    <n v="1098537.4901531704"/>
    <n v="96724.388030634553"/>
    <n v="3.9001122334455669"/>
    <s v="Hair Oil"/>
    <s v="Beauty"/>
    <s v="Beauty"/>
    <s v="Beauty"/>
    <s v="Beauty"/>
    <n v="70"/>
    <s v="Beauty"/>
    <m/>
    <n v="2025"/>
    <x v="5"/>
    <n v="31"/>
    <n v="6"/>
    <s v="Weekday"/>
    <m/>
  </r>
  <r>
    <s v="WEB-6102"/>
    <d v="2025-04-08T00:00:00"/>
    <s v="Ishaan Patel"/>
    <s v="Chennai"/>
    <s v="Fashion"/>
    <s v="Running Shoes"/>
    <n v="1"/>
    <n v="330.04"/>
    <s v="Debit Card"/>
    <s v="Pending"/>
    <n v="3"/>
    <n v="330.04"/>
    <m/>
    <m/>
    <m/>
    <m/>
    <m/>
    <m/>
    <s v="Pending"/>
    <s v="No"/>
    <s v="Yes"/>
    <m/>
    <n v="558"/>
    <n v="430"/>
    <n v="1892867.2841657216"/>
    <n v="199432.98236095349"/>
    <n v="3.8949824970828471"/>
    <s v="Running Shoes"/>
    <s v="Fashion"/>
    <s v="Fashion"/>
    <s v="Fashion"/>
    <s v="Fashion"/>
    <n v="45"/>
    <s v="Fashion"/>
    <m/>
    <n v="2025"/>
    <x v="7"/>
    <n v="8"/>
    <n v="3"/>
    <s v="Weekday"/>
    <m/>
  </r>
  <r>
    <s v="WEB-7288"/>
    <d v="2024-12-13T00:00:00"/>
    <s v="Riya Mehta"/>
    <s v="Mumbai"/>
    <s v="Fashion"/>
    <s v="Women'S Kurti"/>
    <n v="2"/>
    <n v="2064.6999999999998"/>
    <s v="Debit Card"/>
    <s v="Pending"/>
    <n v="2"/>
    <n v="4129.3999999999996"/>
    <m/>
    <m/>
    <m/>
    <m/>
    <m/>
    <m/>
    <s v="Pending"/>
    <s v="No"/>
    <s v="Yes"/>
    <m/>
    <n v="619"/>
    <n v="468"/>
    <n v="1892867.2841657216"/>
    <n v="199432.98236095349"/>
    <n v="3.8949824970828471"/>
    <s v="Women'S Kurti"/>
    <s v="Fashion"/>
    <s v="Fashion"/>
    <s v="Fashion"/>
    <s v="Fashion"/>
    <n v="15"/>
    <s v="Fashion"/>
    <m/>
    <n v="2024"/>
    <x v="10"/>
    <n v="13"/>
    <n v="6"/>
    <s v="Weekday"/>
    <m/>
  </r>
  <r>
    <s v="WEB-8841"/>
    <d v="2024-05-15T00:00:00"/>
    <s v="Ishaan Bose"/>
    <s v="Mumbai"/>
    <s v="Fashion"/>
    <s v="Running Shoes"/>
    <n v="1"/>
    <n v="889.19"/>
    <s v="Cash On Delivery"/>
    <s v="Delivered"/>
    <n v="5"/>
    <n v="889.19"/>
    <m/>
    <m/>
    <m/>
    <m/>
    <m/>
    <m/>
    <s v="Completed"/>
    <s v="No"/>
    <s v="No"/>
    <m/>
    <n v="619"/>
    <n v="468"/>
    <n v="1892867.2841657216"/>
    <n v="199432.98236095349"/>
    <n v="3.8949824970828471"/>
    <s v="Running Shoes"/>
    <s v="Fashion"/>
    <s v="Fashion"/>
    <s v="Fashion"/>
    <s v="Fashion"/>
    <n v="45"/>
    <s v="Fashion"/>
    <m/>
    <n v="2024"/>
    <x v="6"/>
    <n v="15"/>
    <n v="4"/>
    <s v="Weekday"/>
    <m/>
  </r>
  <r>
    <s v="WEB-9283"/>
    <d v="2024-08-09T00:00:00"/>
    <s v="Tanya Patel"/>
    <s v="Hyderabad"/>
    <s v="Books"/>
    <s v="Cookbook"/>
    <n v="1"/>
    <n v="306.22000000000003"/>
    <s v="Cash On Delivery"/>
    <s v="Delivered"/>
    <n v="4"/>
    <n v="306.22000000000003"/>
    <m/>
    <m/>
    <m/>
    <m/>
    <m/>
    <m/>
    <s v="Completed"/>
    <s v="No"/>
    <s v="No"/>
    <m/>
    <n v="559"/>
    <n v="408"/>
    <n v="594714.6477588166"/>
    <n v="60882.938065984097"/>
    <n v="3.804733727810651"/>
    <s v="Cookbook"/>
    <s v="Books"/>
    <s v="Books"/>
    <s v="Books"/>
    <s v="Books"/>
    <n v="4"/>
    <s v="Books"/>
    <m/>
    <n v="2024"/>
    <x v="9"/>
    <n v="9"/>
    <n v="6"/>
    <s v="Weekday"/>
    <m/>
  </r>
  <r>
    <s v="WEB-6136"/>
    <d v="2024-04-10T00:00:00"/>
    <s v="Aarav Mehta"/>
    <s v="Ahmedabad"/>
    <s v="Beauty"/>
    <s v="Lipstick"/>
    <n v="2"/>
    <n v="872.5"/>
    <s v="Cash On Delivery"/>
    <s v="Pending"/>
    <n v="5"/>
    <n v="1745"/>
    <m/>
    <m/>
    <m/>
    <m/>
    <m/>
    <m/>
    <s v="Pending"/>
    <s v="No"/>
    <s v="Yes"/>
    <m/>
    <n v="589"/>
    <n v="426"/>
    <n v="1098537.4901531704"/>
    <n v="96724.388030634553"/>
    <n v="3.9001122334455669"/>
    <s v="Lipstick"/>
    <s v="Beauty"/>
    <s v="Beauty"/>
    <s v="Beauty"/>
    <s v="Beauty"/>
    <n v="10"/>
    <s v="Beauty"/>
    <m/>
    <n v="2024"/>
    <x v="7"/>
    <n v="10"/>
    <n v="4"/>
    <s v="Weekday"/>
    <m/>
  </r>
  <r>
    <s v="WEB-7513"/>
    <d v="2025-03-08T00:00:00"/>
    <s v="Rohan Khan"/>
    <s v="Kolkata"/>
    <s v="Books"/>
    <s v="Kids Story Book"/>
    <n v="3"/>
    <n v="238.54"/>
    <s v="Cash On Delivery"/>
    <s v="Delivered"/>
    <n v="3"/>
    <n v="715.62"/>
    <m/>
    <m/>
    <m/>
    <m/>
    <m/>
    <m/>
    <s v="Completed"/>
    <s v="No"/>
    <s v="No"/>
    <m/>
    <n v="590"/>
    <n v="451"/>
    <n v="594714.6477588166"/>
    <n v="60882.938065984097"/>
    <n v="3.804733727810651"/>
    <s v="Kids Story Book"/>
    <s v="Books"/>
    <s v="Books"/>
    <s v="Books"/>
    <s v="Books"/>
    <n v="23"/>
    <s v="Books"/>
    <m/>
    <n v="2025"/>
    <x v="4"/>
    <n v="8"/>
    <n v="7"/>
    <s v="Weekday"/>
    <m/>
  </r>
  <r>
    <s v="WEB-9119"/>
    <d v="2024-12-02T00:00:00"/>
    <s v="Karan Verma"/>
    <s v="Mumbai"/>
    <s v="Fashion"/>
    <s v="Women'S Kurti"/>
    <n v="3"/>
    <n v="1419.824472190694"/>
    <s v="Upi"/>
    <s v="Pending"/>
    <n v="5"/>
    <n v="4259.473416572082"/>
    <m/>
    <m/>
    <m/>
    <m/>
    <m/>
    <m/>
    <s v="Pending"/>
    <s v="No"/>
    <s v="Yes"/>
    <m/>
    <n v="619"/>
    <n v="468"/>
    <n v="1892867.2841657216"/>
    <n v="199432.98236095349"/>
    <n v="3.8949824970828471"/>
    <s v="Women'S Kurti"/>
    <s v="Fashion"/>
    <s v="Fashion"/>
    <s v="Fashion"/>
    <s v="Fashion"/>
    <n v="15"/>
    <s v="Fashion"/>
    <m/>
    <n v="2024"/>
    <x v="10"/>
    <n v="2"/>
    <n v="2"/>
    <s v="Weekday"/>
    <m/>
  </r>
  <r>
    <s v="WEB-6181"/>
    <d v="2023-04-05T00:00:00"/>
    <s v="Aarav Verma"/>
    <s v="Kolkata"/>
    <s v="Home &amp; Kitchen"/>
    <s v="Water Bottle"/>
    <n v="2"/>
    <n v="1501.18"/>
    <s v="Credit Card"/>
    <s v="Pending"/>
    <n v="4"/>
    <n v="3002.36"/>
    <m/>
    <m/>
    <m/>
    <m/>
    <m/>
    <m/>
    <s v="Pending"/>
    <s v="No"/>
    <s v="Yes"/>
    <m/>
    <n v="590"/>
    <n v="451"/>
    <n v="1463424.4009529033"/>
    <n v="118285.78776560788"/>
    <n v="3.8140589569160999"/>
    <s v="Water Bottle"/>
    <s v="Home &amp; Kitchen"/>
    <s v="Home &amp; Kitchen"/>
    <s v="Home &amp; Kitchen"/>
    <s v="Home &amp; Kitchen"/>
    <n v="2"/>
    <s v="Home &amp; Kitchen"/>
    <m/>
    <n v="2023"/>
    <x v="7"/>
    <n v="5"/>
    <n v="4"/>
    <s v="Weekday"/>
    <m/>
  </r>
  <r>
    <s v="WEB-7313"/>
    <d v="2023-02-06T00:00:00"/>
    <s v="Aditya Malhotra"/>
    <s v="Pune"/>
    <s v="Home &amp; Kitchen"/>
    <s v="Led Bulb Pack"/>
    <n v="1"/>
    <n v="1427.19"/>
    <s v="Debit Card"/>
    <s v="Delivered"/>
    <n v="3"/>
    <n v="1427.19"/>
    <m/>
    <m/>
    <m/>
    <m/>
    <m/>
    <m/>
    <s v="Completed"/>
    <s v="Yes"/>
    <s v="No"/>
    <m/>
    <n v="595"/>
    <n v="444"/>
    <n v="1463424.4009529033"/>
    <n v="118285.78776560788"/>
    <n v="3.8140589569160999"/>
    <s v="Led Bulb Pack"/>
    <s v="Home &amp; Kitchen"/>
    <s v="Home &amp; Kitchen"/>
    <s v="Home &amp; Kitchen"/>
    <s v="Home &amp; Kitchen"/>
    <n v="76"/>
    <s v="Home &amp; Kitchen"/>
    <m/>
    <n v="2023"/>
    <x v="0"/>
    <n v="6"/>
    <n v="2"/>
    <s v="Weekday"/>
    <m/>
  </r>
  <r>
    <s v="WEB-7870"/>
    <d v="2024-09-25T00:00:00"/>
    <s v="Vikram Mehta"/>
    <s v="Bengaluru"/>
    <s v="Books"/>
    <s v="Notebook Set"/>
    <n v="1"/>
    <n v="765.34"/>
    <s v="Cash On Delivery"/>
    <s v="Delivered"/>
    <n v="4"/>
    <n v="765.34"/>
    <m/>
    <m/>
    <m/>
    <m/>
    <m/>
    <m/>
    <s v="Completed"/>
    <s v="No"/>
    <s v="No"/>
    <m/>
    <n v="567"/>
    <n v="440"/>
    <n v="594714.6477588166"/>
    <n v="60882.938065984097"/>
    <n v="3.804733727810651"/>
    <s v="Notebook Set"/>
    <s v="Books"/>
    <s v="Books"/>
    <s v="Books"/>
    <s v="Books"/>
    <n v="20"/>
    <s v="Books"/>
    <m/>
    <n v="2024"/>
    <x v="1"/>
    <n v="25"/>
    <n v="4"/>
    <s v="Weekday"/>
    <m/>
  </r>
  <r>
    <s v="WEB-5649"/>
    <d v="2023-09-13T00:00:00"/>
    <s v="Riya Bose"/>
    <s v="Ahmedabad"/>
    <s v="Fashion"/>
    <s v="Women'S Kurti"/>
    <n v="3"/>
    <n v="1706.82"/>
    <s v="Cash On Delivery"/>
    <s v="Delivered"/>
    <n v="5"/>
    <n v="5120.46"/>
    <m/>
    <m/>
    <m/>
    <m/>
    <m/>
    <m/>
    <s v="Completed"/>
    <s v="Yes"/>
    <s v="No"/>
    <m/>
    <n v="589"/>
    <n v="426"/>
    <n v="1892867.2841657216"/>
    <n v="199432.98236095349"/>
    <n v="3.8949824970828471"/>
    <s v="Women'S Kurti"/>
    <s v="Fashion"/>
    <s v="Fashion"/>
    <s v="Fashion"/>
    <s v="Fashion"/>
    <n v="15"/>
    <s v="Fashion"/>
    <m/>
    <n v="2023"/>
    <x v="1"/>
    <n v="13"/>
    <n v="4"/>
    <s v="Weekday"/>
    <m/>
  </r>
  <r>
    <s v="WEB-6985"/>
    <d v="2023-08-02T00:00:00"/>
    <s v="Aarav Menon"/>
    <s v="Hyderabad"/>
    <s v="Books"/>
    <s v="Self-Help Book"/>
    <n v="1"/>
    <n v="162.18"/>
    <s v="Cash On Delivery"/>
    <s v="Delivered"/>
    <n v="5"/>
    <n v="162.18"/>
    <m/>
    <m/>
    <m/>
    <m/>
    <m/>
    <m/>
    <s v="Completed"/>
    <s v="No"/>
    <s v="No"/>
    <m/>
    <n v="559"/>
    <n v="408"/>
    <n v="594714.6477588166"/>
    <n v="60882.938065984097"/>
    <n v="3.804733727810651"/>
    <s v="Self-Help Book"/>
    <s v="Books"/>
    <s v="Books"/>
    <s v="Books"/>
    <s v="Books"/>
    <n v="19"/>
    <s v="Books"/>
    <m/>
    <n v="2023"/>
    <x v="9"/>
    <n v="2"/>
    <n v="4"/>
    <s v="Weekday"/>
    <m/>
  </r>
  <r>
    <s v="WEB-6748"/>
    <d v="2024-07-27T00:00:00"/>
    <s v="Vivaan Rao"/>
    <s v="Hyderabad"/>
    <s v="Fashion"/>
    <s v="Sunglasses"/>
    <n v="1"/>
    <n v="1078.53"/>
    <s v="Debit Card"/>
    <s v="Delivered"/>
    <n v="5"/>
    <n v="1078.53"/>
    <m/>
    <m/>
    <m/>
    <m/>
    <m/>
    <m/>
    <s v="Completed"/>
    <s v="Yes"/>
    <s v="No"/>
    <m/>
    <n v="559"/>
    <n v="408"/>
    <n v="1892867.2841657216"/>
    <n v="199432.98236095349"/>
    <n v="3.8949824970828471"/>
    <s v="Sunglasses"/>
    <s v="Fashion"/>
    <s v="Fashion"/>
    <s v="Fashion"/>
    <s v="Fashion"/>
    <n v="53"/>
    <s v="Fashion"/>
    <m/>
    <n v="2024"/>
    <x v="2"/>
    <n v="27"/>
    <n v="7"/>
    <s v="Weekday"/>
    <m/>
  </r>
  <r>
    <s v="WEB-6250"/>
    <d v="2024-06-16T00:00:00"/>
    <s v="Kavya Iyer"/>
    <s v="Pune"/>
    <s v="Electronics"/>
    <s v="Smart Watch"/>
    <n v="1"/>
    <n v="2106.46"/>
    <s v="Credit Card"/>
    <s v="Delivered"/>
    <m/>
    <n v="2106.46"/>
    <m/>
    <m/>
    <m/>
    <m/>
    <m/>
    <m/>
    <s v="Completed"/>
    <s v="Yes"/>
    <s v="No"/>
    <m/>
    <n v="595"/>
    <n v="444"/>
    <n v="2759712.3299794244"/>
    <n v="330643.50635802455"/>
    <n v="3.8641711229946525"/>
    <s v="Smart Watch"/>
    <s v="Electronics"/>
    <s v="Electronics"/>
    <s v="Electronics"/>
    <s v="Electronics"/>
    <n v="17"/>
    <s v="Electronics"/>
    <m/>
    <n v="2024"/>
    <x v="11"/>
    <n v="16"/>
    <n v="1"/>
    <s v="Weekday"/>
    <m/>
  </r>
  <r>
    <s v="WEB-8244"/>
    <d v="2025-04-22T00:00:00"/>
    <s v="Aarav Malhotra"/>
    <s v="Ahmedabad"/>
    <s v="Home &amp; Kitchen"/>
    <s v="Table Lamp"/>
    <n v="2"/>
    <n v="780.47"/>
    <s v="Upi"/>
    <s v="Delivered"/>
    <n v="2"/>
    <n v="1560.94"/>
    <m/>
    <m/>
    <m/>
    <m/>
    <m/>
    <m/>
    <s v="Completed"/>
    <s v="Yes"/>
    <s v="No"/>
    <m/>
    <n v="589"/>
    <n v="426"/>
    <n v="1463424.4009529033"/>
    <n v="118285.78776560788"/>
    <n v="3.8140589569160999"/>
    <s v="Table Lamp"/>
    <s v="Home &amp; Kitchen"/>
    <s v="Home &amp; Kitchen"/>
    <s v="Home &amp; Kitchen"/>
    <s v="Home &amp; Kitchen"/>
    <n v="32"/>
    <s v="Home &amp; Kitchen"/>
    <m/>
    <n v="2025"/>
    <x v="7"/>
    <n v="22"/>
    <n v="3"/>
    <s v="Weekday"/>
    <m/>
  </r>
  <r>
    <s v="WEB-8893"/>
    <d v="2024-11-05T00:00:00"/>
    <s v="Riya Bose"/>
    <s v="Mumbai"/>
    <s v="Fashion"/>
    <s v="Men'S T-Shirt"/>
    <n v="1"/>
    <n v="1075.74"/>
    <s v="Net Banking"/>
    <s v="Delivered"/>
    <n v="5"/>
    <n v="1075.74"/>
    <m/>
    <m/>
    <m/>
    <m/>
    <m/>
    <m/>
    <s v="Completed"/>
    <s v="Yes"/>
    <s v="No"/>
    <m/>
    <n v="619"/>
    <n v="468"/>
    <n v="1892867.2841657216"/>
    <n v="199432.98236095349"/>
    <n v="3.8949824970828471"/>
    <s v="Men'S T-Shirt"/>
    <s v="Fashion"/>
    <s v="Fashion"/>
    <s v="Fashion"/>
    <s v="Fashion"/>
    <n v="55"/>
    <s v="Fashion"/>
    <m/>
    <n v="2024"/>
    <x v="3"/>
    <n v="5"/>
    <n v="3"/>
    <s v="Weekday"/>
    <m/>
  </r>
  <r>
    <s v="WEB-7954"/>
    <d v="2024-11-21T00:00:00"/>
    <s v="Simran Khan"/>
    <s v="Pune"/>
    <s v="Home &amp; Kitchen"/>
    <s v="Table Lamp"/>
    <n v="1"/>
    <n v="1674.09"/>
    <s v="Net Banking"/>
    <s v="Delivered"/>
    <n v="3"/>
    <n v="1674.09"/>
    <m/>
    <m/>
    <m/>
    <m/>
    <m/>
    <m/>
    <s v="Completed"/>
    <s v="Yes"/>
    <s v="No"/>
    <m/>
    <n v="595"/>
    <n v="444"/>
    <n v="1463424.4009529033"/>
    <n v="118285.78776560788"/>
    <n v="3.8140589569160999"/>
    <s v="Table Lamp"/>
    <s v="Home &amp; Kitchen"/>
    <s v="Home &amp; Kitchen"/>
    <s v="Home &amp; Kitchen"/>
    <s v="Home &amp; Kitchen"/>
    <n v="32"/>
    <s v="Home &amp; Kitchen"/>
    <m/>
    <n v="2024"/>
    <x v="3"/>
    <n v="21"/>
    <n v="5"/>
    <s v="Weekday"/>
    <m/>
  </r>
  <r>
    <s v="WEB-5080"/>
    <d v="2023-06-06T00:00:00"/>
    <s v="Aarav Gupta"/>
    <s v="Bengaluru"/>
    <s v="Fashion"/>
    <s v="Men'S T-Shirt"/>
    <n v="1"/>
    <n v="758.76"/>
    <s v="Upi"/>
    <s v="Delivered"/>
    <n v="5"/>
    <n v="758.76"/>
    <m/>
    <m/>
    <m/>
    <m/>
    <m/>
    <m/>
    <s v="Completed"/>
    <s v="No"/>
    <s v="No"/>
    <m/>
    <n v="567"/>
    <n v="440"/>
    <n v="1892867.2841657216"/>
    <n v="199432.98236095349"/>
    <n v="3.8949824970828471"/>
    <s v="Men'S T-Shirt"/>
    <s v="Fashion"/>
    <s v="Fashion"/>
    <s v="Fashion"/>
    <s v="Fashion"/>
    <n v="55"/>
    <s v="Fashion"/>
    <m/>
    <n v="2023"/>
    <x v="11"/>
    <n v="6"/>
    <n v="3"/>
    <s v="Weekday"/>
    <m/>
  </r>
  <r>
    <s v="WEB-9625"/>
    <d v="2024-08-19T00:00:00"/>
    <s v="Karan Bose"/>
    <s v="Pune"/>
    <s v="Home &amp; Kitchen"/>
    <s v="Non-Stick Pan"/>
    <n v="2"/>
    <n v="409.68"/>
    <s v="Cash On Delivery"/>
    <s v="Delivered"/>
    <n v="5"/>
    <n v="819.36"/>
    <m/>
    <m/>
    <m/>
    <m/>
    <m/>
    <m/>
    <s v="Completed"/>
    <s v="No"/>
    <s v="No"/>
    <m/>
    <n v="595"/>
    <n v="444"/>
    <n v="1463424.4009529033"/>
    <n v="118285.78776560788"/>
    <n v="3.8140589569160999"/>
    <s v="Non-Stick Pan"/>
    <s v="Home &amp; Kitchen"/>
    <s v="Home &amp; Kitchen"/>
    <s v="Home &amp; Kitchen"/>
    <s v="Home &amp; Kitchen"/>
    <n v="7"/>
    <s v="Home &amp; Kitchen"/>
    <m/>
    <n v="2024"/>
    <x v="9"/>
    <n v="19"/>
    <n v="2"/>
    <s v="Weekday"/>
    <m/>
  </r>
  <r>
    <s v="WEB-6975"/>
    <d v="2024-09-07T00:00:00"/>
    <s v="Ishaan Joshi"/>
    <s v="Hyderabad"/>
    <s v="Electronics"/>
    <s v="Power Bank 10000Mah"/>
    <n v="1"/>
    <n v="3332.22"/>
    <s v="Cash On Delivery"/>
    <s v="Pending"/>
    <n v="4"/>
    <n v="3332.22"/>
    <m/>
    <m/>
    <m/>
    <m/>
    <m/>
    <m/>
    <s v="Pending"/>
    <s v="No"/>
    <s v="Yes"/>
    <m/>
    <n v="559"/>
    <n v="408"/>
    <n v="2759712.3299794244"/>
    <n v="330643.50635802455"/>
    <n v="3.8641711229946525"/>
    <s v="Power Bank 10000Mah"/>
    <s v="Electronics"/>
    <s v="Electronics"/>
    <s v="Electronics"/>
    <s v="Electronics"/>
    <n v="3"/>
    <s v="Electronics"/>
    <m/>
    <n v="2024"/>
    <x v="1"/>
    <n v="7"/>
    <n v="7"/>
    <s v="Weekend"/>
    <m/>
  </r>
  <r>
    <s v="WEB-8249"/>
    <d v="2023-12-01T00:00:00"/>
    <s v="Kavya Pillai"/>
    <s v="Delhi"/>
    <s v="Home &amp; Kitchen"/>
    <s v="Non-Stick Pan"/>
    <n v="1"/>
    <n v="805.77"/>
    <s v="Credit Card"/>
    <s v="Delivered"/>
    <n v="4"/>
    <n v="805.77"/>
    <m/>
    <m/>
    <m/>
    <m/>
    <m/>
    <m/>
    <s v="Completed"/>
    <s v="No"/>
    <s v="No"/>
    <m/>
    <n v="573"/>
    <n v="450"/>
    <n v="1463424.4009529033"/>
    <n v="118285.78776560788"/>
    <n v="3.8140589569160999"/>
    <s v="Non-Stick Pan"/>
    <s v="Home &amp; Kitchen"/>
    <s v="Home &amp; Kitchen"/>
    <s v="Home &amp; Kitchen"/>
    <s v="Home &amp; Kitchen"/>
    <n v="7"/>
    <s v="Home &amp; Kitchen"/>
    <m/>
    <n v="2023"/>
    <x v="10"/>
    <n v="1"/>
    <n v="6"/>
    <s v="Weekend"/>
    <m/>
  </r>
  <r>
    <s v="WEB-5576"/>
    <d v="2025-02-10T00:00:00"/>
    <s v="Rohan Khan"/>
    <s v="Pune"/>
    <s v="Books"/>
    <s v="Self-Help Book"/>
    <n v="1"/>
    <n v="616.94000000000005"/>
    <s v="Net Banking"/>
    <s v="Delivered"/>
    <n v="3"/>
    <n v="616.94000000000005"/>
    <m/>
    <m/>
    <m/>
    <m/>
    <m/>
    <m/>
    <s v="Completed"/>
    <s v="No"/>
    <s v="No"/>
    <m/>
    <n v="595"/>
    <n v="444"/>
    <n v="594714.6477588166"/>
    <n v="60882.938065984097"/>
    <n v="3.804733727810651"/>
    <s v="Self-Help Book"/>
    <s v="Books"/>
    <s v="Books"/>
    <s v="Books"/>
    <s v="Books"/>
    <n v="19"/>
    <s v="Books"/>
    <m/>
    <n v="2025"/>
    <x v="0"/>
    <n v="10"/>
    <n v="2"/>
    <s v="Weekday"/>
    <m/>
  </r>
  <r>
    <s v="WEB-7892"/>
    <d v="2023-05-23T00:00:00"/>
    <s v="Karan Mehta"/>
    <s v="Hyderabad"/>
    <s v="Beauty"/>
    <s v="Face Cream"/>
    <n v="1"/>
    <n v="1247.8399999999999"/>
    <s v="Debit Card"/>
    <s v="Delivered"/>
    <n v="3"/>
    <n v="1247.8399999999999"/>
    <m/>
    <m/>
    <m/>
    <m/>
    <m/>
    <m/>
    <s v="Completed"/>
    <s v="Yes"/>
    <s v="No"/>
    <m/>
    <n v="559"/>
    <n v="408"/>
    <n v="1098537.4901531704"/>
    <n v="96724.388030634553"/>
    <n v="3.9001122334455669"/>
    <s v="Face Cream"/>
    <s v="Beauty"/>
    <s v="Beauty"/>
    <s v="Beauty"/>
    <s v="Beauty"/>
    <n v="80"/>
    <s v="Beauty"/>
    <m/>
    <n v="2023"/>
    <x v="6"/>
    <n v="23"/>
    <n v="3"/>
    <s v="Weekday"/>
    <m/>
  </r>
  <r>
    <s v="WEB-8546"/>
    <d v="2023-12-12T00:00:00"/>
    <s v="Rohan Sharma"/>
    <s v="Kolkata"/>
    <s v="Beauty"/>
    <s v="Perfume 50Ml"/>
    <n v="1"/>
    <n v="300.99"/>
    <s v="Debit Card"/>
    <s v="Delivered"/>
    <n v="5"/>
    <n v="300.99"/>
    <m/>
    <m/>
    <m/>
    <m/>
    <m/>
    <m/>
    <s v="Completed"/>
    <s v="No"/>
    <s v="No"/>
    <m/>
    <n v="590"/>
    <n v="451"/>
    <n v="1098537.4901531704"/>
    <n v="96724.388030634553"/>
    <n v="3.9001122334455669"/>
    <s v="Perfume 50Ml"/>
    <s v="Beauty"/>
    <s v="Beauty"/>
    <s v="Beauty"/>
    <s v="Beauty"/>
    <n v="18"/>
    <s v="Beauty"/>
    <m/>
    <n v="2023"/>
    <x v="10"/>
    <n v="12"/>
    <n v="3"/>
    <s v="Weekday"/>
    <m/>
  </r>
  <r>
    <s v="WEB-6195"/>
    <d v="2024-07-12T00:00:00"/>
    <s v="Aditya Pillai"/>
    <s v="Chennai"/>
    <s v="Books"/>
    <s v="Fiction Novel"/>
    <n v="1"/>
    <n v="216.91"/>
    <s v="Upi"/>
    <s v="Delivered"/>
    <n v="1"/>
    <n v="216.91"/>
    <m/>
    <m/>
    <m/>
    <m/>
    <m/>
    <m/>
    <s v="Completed"/>
    <s v="No"/>
    <s v="No"/>
    <m/>
    <n v="558"/>
    <n v="430"/>
    <n v="594714.6477588166"/>
    <n v="60882.938065984097"/>
    <n v="3.804733727810651"/>
    <s v="Fiction Novel"/>
    <s v="Books"/>
    <s v="Books"/>
    <s v="Books"/>
    <s v="Books"/>
    <n v="11"/>
    <s v="Books"/>
    <m/>
    <n v="2024"/>
    <x v="2"/>
    <n v="12"/>
    <n v="6"/>
    <s v="Weekday"/>
    <m/>
  </r>
  <r>
    <s v="WEB-5712"/>
    <d v="2024-09-02T00:00:00"/>
    <s v="Simran Khan"/>
    <s v="Pune"/>
    <s v="Electronics"/>
    <s v="Smart Watch"/>
    <n v="1"/>
    <n v="2278.73"/>
    <s v="Cash On Delivery"/>
    <s v="Pending"/>
    <n v="3"/>
    <n v="2278.73"/>
    <m/>
    <m/>
    <m/>
    <m/>
    <m/>
    <m/>
    <s v="Pending"/>
    <s v="No"/>
    <s v="Yes"/>
    <m/>
    <n v="595"/>
    <n v="444"/>
    <n v="2759712.3299794244"/>
    <n v="330643.50635802455"/>
    <n v="3.8641711229946525"/>
    <s v="Smart Watch"/>
    <s v="Electronics"/>
    <s v="Electronics"/>
    <s v="Electronics"/>
    <s v="Electronics"/>
    <n v="17"/>
    <s v="Electronics"/>
    <m/>
    <n v="2024"/>
    <x v="1"/>
    <n v="2"/>
    <n v="2"/>
    <s v="Weekday"/>
    <m/>
  </r>
  <r>
    <s v="WEB-5726"/>
    <d v="2024-10-25T00:00:00"/>
    <s v="Meera Menon"/>
    <s v="Kolkata"/>
    <s v="Books"/>
    <s v="Kids Story Book"/>
    <n v="1"/>
    <n v="556.22"/>
    <s v="Credit Card"/>
    <s v="Delivered"/>
    <n v="4"/>
    <n v="556.22"/>
    <m/>
    <m/>
    <m/>
    <m/>
    <m/>
    <m/>
    <s v="Completed"/>
    <s v="No"/>
    <s v="No"/>
    <m/>
    <n v="590"/>
    <n v="451"/>
    <n v="594714.6477588166"/>
    <n v="60882.938065984097"/>
    <n v="3.804733727810651"/>
    <s v="Kids Story Book"/>
    <s v="Books"/>
    <s v="Books"/>
    <s v="Books"/>
    <s v="Books"/>
    <n v="23"/>
    <s v="Books"/>
    <m/>
    <n v="2024"/>
    <x v="8"/>
    <n v="25"/>
    <n v="6"/>
    <s v="Weekday"/>
    <m/>
  </r>
  <r>
    <s v="WEB-8104"/>
    <d v="2025-01-20T00:00:00"/>
    <s v="Ananya Bose"/>
    <s v="Kolkata"/>
    <s v="Home &amp; Kitchen"/>
    <s v="Table Lamp"/>
    <n v="2"/>
    <n v="505.25"/>
    <s v="Credit Card"/>
    <s v="Delivered"/>
    <n v="5"/>
    <n v="1010.5"/>
    <m/>
    <m/>
    <m/>
    <m/>
    <m/>
    <m/>
    <s v="Completed"/>
    <s v="Yes"/>
    <s v="No"/>
    <m/>
    <n v="590"/>
    <n v="451"/>
    <n v="1463424.4009529033"/>
    <n v="118285.78776560788"/>
    <n v="3.8140589569160999"/>
    <s v="Table Lamp"/>
    <s v="Home &amp; Kitchen"/>
    <s v="Home &amp; Kitchen"/>
    <s v="Home &amp; Kitchen"/>
    <s v="Home &amp; Kitchen"/>
    <n v="32"/>
    <s v="Home &amp; Kitchen"/>
    <m/>
    <n v="2025"/>
    <x v="5"/>
    <n v="20"/>
    <n v="2"/>
    <s v="Weekday"/>
    <m/>
  </r>
  <r>
    <s v="WEB-8243"/>
    <d v="2023-07-22T00:00:00"/>
    <s v="Rahul Malhotra"/>
    <s v="Delhi"/>
    <s v="Fashion"/>
    <s v="Women'S Kurti"/>
    <n v="1"/>
    <n v="759.53"/>
    <s v="Cash On Delivery"/>
    <s v="Delivered"/>
    <n v="3"/>
    <n v="759.53"/>
    <m/>
    <m/>
    <m/>
    <m/>
    <m/>
    <m/>
    <s v="Completed"/>
    <s v="No"/>
    <s v="No"/>
    <m/>
    <n v="573"/>
    <n v="450"/>
    <n v="1892867.2841657216"/>
    <n v="199432.98236095349"/>
    <n v="3.8949824970828471"/>
    <s v="Women'S Kurti"/>
    <s v="Fashion"/>
    <s v="Fashion"/>
    <s v="Fashion"/>
    <s v="Fashion"/>
    <n v="15"/>
    <s v="Fashion"/>
    <m/>
    <n v="2023"/>
    <x v="2"/>
    <n v="22"/>
    <n v="7"/>
    <s v="Weekday"/>
    <m/>
  </r>
  <r>
    <s v="WEB-5418"/>
    <d v="2025-04-25T00:00:00"/>
    <s v="Vivaan Kapoor"/>
    <s v="Ahmedabad"/>
    <s v="Fashion"/>
    <s v="Women'S Kurti"/>
    <n v="1"/>
    <n v="1996.4"/>
    <s v="Upi"/>
    <s v="Delivered"/>
    <n v="3"/>
    <n v="1996.4"/>
    <m/>
    <m/>
    <m/>
    <m/>
    <m/>
    <m/>
    <s v="Completed"/>
    <s v="Yes"/>
    <s v="No"/>
    <m/>
    <n v="589"/>
    <n v="426"/>
    <n v="1892867.2841657216"/>
    <n v="199432.98236095349"/>
    <n v="3.8949824970828471"/>
    <s v="Women'S Kurti"/>
    <s v="Fashion"/>
    <s v="Fashion"/>
    <s v="Fashion"/>
    <s v="Fashion"/>
    <n v="15"/>
    <s v="Fashion"/>
    <m/>
    <n v="2025"/>
    <x v="7"/>
    <n v="25"/>
    <n v="6"/>
    <s v="Weekday"/>
    <m/>
  </r>
  <r>
    <s v="WEB-7928"/>
    <d v="2023-11-26T00:00:00"/>
    <s v="Karan Bose"/>
    <s v="Mumbai"/>
    <s v="Books"/>
    <s v="Kids Story Book"/>
    <n v="1"/>
    <n v="376.4"/>
    <s v="Net Banking"/>
    <s v="Pending"/>
    <n v="5"/>
    <n v="376.4"/>
    <m/>
    <m/>
    <m/>
    <m/>
    <m/>
    <m/>
    <s v="Pending"/>
    <s v="No"/>
    <s v="Yes"/>
    <m/>
    <n v="619"/>
    <n v="468"/>
    <n v="594714.6477588166"/>
    <n v="60882.938065984097"/>
    <n v="3.804733727810651"/>
    <s v="Kids Story Book"/>
    <s v="Books"/>
    <s v="Books"/>
    <s v="Books"/>
    <s v="Books"/>
    <n v="23"/>
    <s v="Books"/>
    <m/>
    <n v="2023"/>
    <x v="3"/>
    <n v="26"/>
    <n v="1"/>
    <s v="Weekday"/>
    <m/>
  </r>
  <r>
    <s v="WEB-8599"/>
    <d v="2024-11-16T00:00:00"/>
    <s v="Vikram Patel"/>
    <s v="Ahmedabad"/>
    <s v="Fashion"/>
    <s v="Men'S T-Shirt"/>
    <n v="1"/>
    <n v="1660.66"/>
    <s v="Net Banking"/>
    <s v="Delivered"/>
    <n v="4"/>
    <n v="1660.66"/>
    <m/>
    <m/>
    <m/>
    <m/>
    <m/>
    <m/>
    <s v="Completed"/>
    <s v="Yes"/>
    <s v="No"/>
    <m/>
    <n v="589"/>
    <n v="426"/>
    <n v="1892867.2841657216"/>
    <n v="199432.98236095349"/>
    <n v="3.8949824970828471"/>
    <s v="Men'S T-Shirt"/>
    <s v="Fashion"/>
    <s v="Fashion"/>
    <s v="Fashion"/>
    <s v="Fashion"/>
    <n v="55"/>
    <s v="Fashion"/>
    <m/>
    <n v="2024"/>
    <x v="3"/>
    <n v="16"/>
    <n v="7"/>
    <s v="Weekday"/>
    <m/>
  </r>
  <r>
    <s v="WEB-7033"/>
    <d v="2023-10-15T00:00:00"/>
    <s v="Diya Patel"/>
    <s v="Delhi"/>
    <s v="Fashion"/>
    <s v="Sunglasses"/>
    <n v="1"/>
    <n v="1554.61"/>
    <s v="Debit Card"/>
    <s v="Delivered"/>
    <n v="4"/>
    <n v="1554.61"/>
    <m/>
    <m/>
    <m/>
    <m/>
    <m/>
    <m/>
    <s v="Completed"/>
    <s v="Yes"/>
    <s v="No"/>
    <m/>
    <n v="573"/>
    <n v="450"/>
    <n v="1892867.2841657216"/>
    <n v="199432.98236095349"/>
    <n v="3.8949824970828471"/>
    <s v="Sunglasses"/>
    <s v="Fashion"/>
    <s v="Fashion"/>
    <s v="Fashion"/>
    <s v="Fashion"/>
    <n v="53"/>
    <s v="Fashion"/>
    <m/>
    <n v="2023"/>
    <x v="8"/>
    <n v="15"/>
    <n v="1"/>
    <s v="Weekday"/>
    <m/>
  </r>
  <r>
    <s v="WEB-6943"/>
    <d v="2025-06-09T00:00:00"/>
    <s v="Tanya Malhotra"/>
    <s v="Ahmedabad"/>
    <s v="Beauty"/>
    <s v="Perfume 50Ml"/>
    <n v="1"/>
    <n v="518.44000000000005"/>
    <s v="Debit Card"/>
    <s v="Delivered"/>
    <n v="5"/>
    <n v="518.44000000000005"/>
    <m/>
    <m/>
    <m/>
    <m/>
    <m/>
    <m/>
    <s v="Completed"/>
    <s v="No"/>
    <s v="No"/>
    <m/>
    <n v="589"/>
    <n v="426"/>
    <n v="1098537.4901531704"/>
    <n v="96724.388030634553"/>
    <n v="3.9001122334455669"/>
    <s v="Perfume 50Ml"/>
    <s v="Beauty"/>
    <s v="Beauty"/>
    <s v="Beauty"/>
    <s v="Beauty"/>
    <n v="18"/>
    <s v="Beauty"/>
    <m/>
    <n v="2025"/>
    <x v="11"/>
    <n v="9"/>
    <n v="2"/>
    <s v="Weekday"/>
    <m/>
  </r>
  <r>
    <s v="WEB-9578"/>
    <d v="2023-08-05T00:00:00"/>
    <s v="Sanjay Nair"/>
    <s v="Mumbai"/>
    <s v="Home &amp; Kitchen"/>
    <s v="Table Lamp"/>
    <n v="1"/>
    <n v="1724.25"/>
    <s v="Upi"/>
    <s v="Pending"/>
    <n v="4"/>
    <n v="1724.25"/>
    <m/>
    <m/>
    <m/>
    <m/>
    <m/>
    <m/>
    <s v="Pending"/>
    <s v="No"/>
    <s v="Yes"/>
    <m/>
    <n v="619"/>
    <n v="468"/>
    <n v="1463424.4009529033"/>
    <n v="118285.78776560788"/>
    <n v="3.8140589569160999"/>
    <s v="Table Lamp"/>
    <s v="Home &amp; Kitchen"/>
    <s v="Home &amp; Kitchen"/>
    <s v="Home &amp; Kitchen"/>
    <s v="Home &amp; Kitchen"/>
    <n v="32"/>
    <s v="Home &amp; Kitchen"/>
    <m/>
    <n v="2023"/>
    <x v="9"/>
    <n v="5"/>
    <n v="7"/>
    <s v="Weekday"/>
    <m/>
  </r>
  <r>
    <s v="WEB-5612"/>
    <d v="2023-07-19T00:00:00"/>
    <s v="Aditya Joshi"/>
    <s v="Ahmedabad"/>
    <s v="Electronics"/>
    <s v="Smart Watch"/>
    <n v="1"/>
    <n v="2397.29"/>
    <s v="Upi"/>
    <s v="Delivered"/>
    <n v="5"/>
    <n v="2397.29"/>
    <m/>
    <m/>
    <m/>
    <m/>
    <m/>
    <m/>
    <s v="Completed"/>
    <s v="Yes"/>
    <s v="No"/>
    <m/>
    <n v="589"/>
    <n v="426"/>
    <n v="2759712.3299794244"/>
    <n v="330643.50635802455"/>
    <n v="3.8641711229946525"/>
    <s v="Smart Watch"/>
    <s v="Electronics"/>
    <s v="Electronics"/>
    <s v="Electronics"/>
    <s v="Electronics"/>
    <n v="17"/>
    <s v="Electronics"/>
    <m/>
    <n v="2023"/>
    <x v="2"/>
    <n v="19"/>
    <n v="4"/>
    <s v="Weekday"/>
    <m/>
  </r>
  <r>
    <s v="WEB-5636"/>
    <d v="2024-05-15T00:00:00"/>
    <s v="Rohan Joshi"/>
    <s v="Ahmedabad"/>
    <s v="Books"/>
    <s v="Kids Story Book"/>
    <n v="1"/>
    <n v="647.45000000000005"/>
    <s v="Upi"/>
    <s v="Delivered"/>
    <n v="3"/>
    <n v="647.45000000000005"/>
    <m/>
    <m/>
    <m/>
    <m/>
    <m/>
    <m/>
    <s v="Completed"/>
    <s v="No"/>
    <s v="No"/>
    <m/>
    <n v="589"/>
    <n v="426"/>
    <n v="594714.6477588166"/>
    <n v="60882.938065984097"/>
    <n v="3.804733727810651"/>
    <s v="Kids Story Book"/>
    <s v="Books"/>
    <s v="Books"/>
    <s v="Books"/>
    <s v="Books"/>
    <n v="23"/>
    <s v="Books"/>
    <m/>
    <n v="2024"/>
    <x v="6"/>
    <n v="15"/>
    <n v="4"/>
    <s v="Weekday"/>
    <m/>
  </r>
  <r>
    <s v="WEB-9409"/>
    <d v="2023-04-08T00:00:00"/>
    <s v="Ishaan Reddy"/>
    <s v="Hyderabad"/>
    <s v="Home &amp; Kitchen"/>
    <s v="Table Lamp"/>
    <n v="1"/>
    <n v="683.79"/>
    <s v="Debit Card"/>
    <s v="Delivered"/>
    <n v="3"/>
    <n v="683.79"/>
    <m/>
    <m/>
    <m/>
    <m/>
    <m/>
    <m/>
    <s v="Completed"/>
    <s v="No"/>
    <s v="No"/>
    <m/>
    <n v="559"/>
    <n v="408"/>
    <n v="1463424.4009529033"/>
    <n v="118285.78776560788"/>
    <n v="3.8140589569160999"/>
    <s v="Table Lamp"/>
    <s v="Home &amp; Kitchen"/>
    <s v="Home &amp; Kitchen"/>
    <s v="Home &amp; Kitchen"/>
    <s v="Home &amp; Kitchen"/>
    <n v="32"/>
    <s v="Home &amp; Kitchen"/>
    <m/>
    <n v="2023"/>
    <x v="7"/>
    <n v="8"/>
    <n v="7"/>
    <s v="Weekday"/>
    <m/>
  </r>
  <r>
    <s v="WEB-7023"/>
    <d v="2023-08-19T00:00:00"/>
    <s v="Karan Pillai"/>
    <s v="Bengaluru"/>
    <s v="Beauty"/>
    <s v="Shampoo 200Ml"/>
    <n v="1"/>
    <n v="1255.75"/>
    <s v="Cash On Delivery"/>
    <s v="Delivered"/>
    <n v="2"/>
    <n v="1255.75"/>
    <m/>
    <m/>
    <m/>
    <m/>
    <m/>
    <m/>
    <s v="Completed"/>
    <s v="Yes"/>
    <s v="No"/>
    <m/>
    <n v="567"/>
    <n v="440"/>
    <n v="1098537.4901531704"/>
    <n v="96724.388030634553"/>
    <n v="3.9001122334455669"/>
    <s v="Shampoo 200Ml"/>
    <s v="Beauty"/>
    <s v="Beauty"/>
    <s v="Beauty"/>
    <s v="Beauty"/>
    <n v="64"/>
    <s v="Beauty"/>
    <m/>
    <n v="2023"/>
    <x v="9"/>
    <n v="19"/>
    <n v="7"/>
    <s v="Weekday"/>
    <m/>
  </r>
  <r>
    <s v="WEB-6298"/>
    <d v="2023-07-04T00:00:00"/>
    <s v="Tanya Patel"/>
    <s v="Bengaluru"/>
    <s v="Electronics"/>
    <s v="Smart Watch"/>
    <n v="1"/>
    <n v="1043.27"/>
    <s v="Net Banking"/>
    <s v="Returned"/>
    <n v="4"/>
    <n v="1043.27"/>
    <m/>
    <m/>
    <m/>
    <m/>
    <m/>
    <m/>
    <s v="Completed"/>
    <s v="No"/>
    <s v="No"/>
    <m/>
    <n v="567"/>
    <n v="440"/>
    <n v="2759712.3299794244"/>
    <n v="330643.50635802455"/>
    <n v="3.8641711229946525"/>
    <s v="Smart Watch"/>
    <s v="Electronics"/>
    <s v="Electronics"/>
    <s v="Electronics"/>
    <s v="Electronics"/>
    <n v="17"/>
    <s v="Electronics"/>
    <m/>
    <n v="2023"/>
    <x v="2"/>
    <n v="4"/>
    <n v="3"/>
    <s v="Weekday"/>
    <m/>
  </r>
  <r>
    <s v="WEB-7022"/>
    <d v="2023-04-22T00:00:00"/>
    <s v="Neha Pillai"/>
    <s v="Bengaluru"/>
    <s v="Home &amp; Kitchen"/>
    <s v="Led Bulb Pack"/>
    <n v="1"/>
    <n v="1553.74"/>
    <s v="Cash On Delivery"/>
    <s v="Delivered"/>
    <n v="4"/>
    <n v="1553.74"/>
    <m/>
    <m/>
    <m/>
    <m/>
    <m/>
    <m/>
    <s v="Completed"/>
    <s v="Yes"/>
    <s v="No"/>
    <m/>
    <n v="567"/>
    <n v="440"/>
    <n v="1463424.4009529033"/>
    <n v="118285.78776560788"/>
    <n v="3.8140589569160999"/>
    <s v="Led Bulb Pack"/>
    <s v="Home &amp; Kitchen"/>
    <s v="Home &amp; Kitchen"/>
    <s v="Home &amp; Kitchen"/>
    <s v="Home &amp; Kitchen"/>
    <n v="76"/>
    <s v="Home &amp; Kitchen"/>
    <m/>
    <n v="2023"/>
    <x v="7"/>
    <n v="22"/>
    <n v="7"/>
    <s v="Weekday"/>
    <m/>
  </r>
  <r>
    <s v="WEB-7823"/>
    <d v="2023-12-28T00:00:00"/>
    <s v="Riya Mehta"/>
    <s v="Delhi"/>
    <s v="Home &amp; Kitchen"/>
    <s v="Storage Box"/>
    <n v="3"/>
    <n v="168.4"/>
    <s v="Net Banking"/>
    <s v="Cancelled"/>
    <n v="4"/>
    <n v="505.20000000000005"/>
    <m/>
    <m/>
    <m/>
    <m/>
    <m/>
    <m/>
    <s v="Lost Sale"/>
    <s v="No"/>
    <s v="Yes"/>
    <m/>
    <n v="573"/>
    <n v="450"/>
    <n v="1463424.4009529033"/>
    <n v="118285.78776560788"/>
    <n v="3.8140589569160999"/>
    <s v="Storage Box"/>
    <s v="Home &amp; Kitchen"/>
    <s v="Home &amp; Kitchen"/>
    <s v="Home &amp; Kitchen"/>
    <s v="Home &amp; Kitchen"/>
    <n v="8"/>
    <s v="Home &amp; Kitchen"/>
    <m/>
    <n v="2023"/>
    <x v="10"/>
    <n v="28"/>
    <n v="5"/>
    <s v="Weekday"/>
    <m/>
  </r>
  <r>
    <s v="WEB-8631"/>
    <d v="2025-05-03T00:00:00"/>
    <s v="Sanjay Kumar"/>
    <s v="Mumbai"/>
    <s v="Electronics"/>
    <s v="Wireless Earbuds"/>
    <n v="1"/>
    <n v="1283.6199999999999"/>
    <s v="Net Banking"/>
    <s v="Delivered"/>
    <n v="4"/>
    <n v="1283.6199999999999"/>
    <m/>
    <m/>
    <m/>
    <m/>
    <m/>
    <m/>
    <s v="Completed"/>
    <s v="Yes"/>
    <s v="No"/>
    <m/>
    <n v="619"/>
    <n v="468"/>
    <n v="2759712.3299794244"/>
    <n v="330643.50635802455"/>
    <n v="3.8641711229946525"/>
    <s v="Wireless Earbuds"/>
    <s v="Electronics"/>
    <s v="Electronics"/>
    <s v="Electronics"/>
    <s v="Electronics"/>
    <n v="12"/>
    <s v="Electronics"/>
    <m/>
    <n v="2025"/>
    <x v="6"/>
    <n v="3"/>
    <n v="7"/>
    <s v="Weekday"/>
    <m/>
  </r>
  <r>
    <s v="WEB-8161"/>
    <d v="2025-05-02T00:00:00"/>
    <s v="Ananya Das"/>
    <s v="Mumbai"/>
    <s v="Home &amp; Kitchen"/>
    <s v="Table Lamp"/>
    <n v="1"/>
    <n v="1904.36"/>
    <s v="Net Banking"/>
    <s v="Pending"/>
    <n v="4"/>
    <n v="1904.36"/>
    <m/>
    <m/>
    <m/>
    <m/>
    <m/>
    <m/>
    <s v="Pending"/>
    <s v="No"/>
    <s v="Yes"/>
    <m/>
    <n v="619"/>
    <n v="468"/>
    <n v="1463424.4009529033"/>
    <n v="118285.78776560788"/>
    <n v="3.8140589569160999"/>
    <s v="Table Lamp"/>
    <s v="Home &amp; Kitchen"/>
    <s v="Home &amp; Kitchen"/>
    <s v="Home &amp; Kitchen"/>
    <s v="Home &amp; Kitchen"/>
    <n v="32"/>
    <s v="Home &amp; Kitchen"/>
    <m/>
    <n v="2025"/>
    <x v="6"/>
    <n v="2"/>
    <n v="6"/>
    <s v="Weekday"/>
    <m/>
  </r>
  <r>
    <s v="WEB-7679"/>
    <d v="2024-02-13T00:00:00"/>
    <s v="Aarav Kumar"/>
    <s v="Hyderabad"/>
    <s v="Books"/>
    <s v="Cookbook"/>
    <n v="1"/>
    <n v="179.58"/>
    <s v="Upi"/>
    <s v="Delivered"/>
    <n v="4"/>
    <n v="179.58"/>
    <m/>
    <m/>
    <m/>
    <m/>
    <m/>
    <m/>
    <s v="Completed"/>
    <s v="No"/>
    <s v="No"/>
    <m/>
    <n v="559"/>
    <n v="408"/>
    <n v="594714.6477588166"/>
    <n v="60882.938065984097"/>
    <n v="3.804733727810651"/>
    <s v="Cookbook"/>
    <s v="Books"/>
    <s v="Books"/>
    <s v="Books"/>
    <s v="Books"/>
    <n v="4"/>
    <s v="Books"/>
    <m/>
    <n v="2024"/>
    <x v="0"/>
    <n v="13"/>
    <n v="3"/>
    <s v="Weekday"/>
    <m/>
  </r>
  <r>
    <s v="WEB-7482"/>
    <d v="2024-04-30T00:00:00"/>
    <s v="Arjun Singh"/>
    <s v="Hyderabad"/>
    <s v="Fashion"/>
    <s v="Denim Jeans"/>
    <n v="1"/>
    <n v="1274.3699999999999"/>
    <s v="Credit Card"/>
    <s v="Pending"/>
    <n v="4"/>
    <n v="1274.3699999999999"/>
    <m/>
    <m/>
    <m/>
    <m/>
    <m/>
    <m/>
    <s v="Pending"/>
    <s v="No"/>
    <s v="Yes"/>
    <m/>
    <n v="559"/>
    <n v="408"/>
    <n v="1892867.2841657216"/>
    <n v="199432.98236095349"/>
    <n v="3.8949824970828471"/>
    <s v="Denim Jeans"/>
    <s v="Fashion"/>
    <s v="Fashion"/>
    <s v="Fashion"/>
    <s v="Fashion"/>
    <n v="6"/>
    <s v="Fashion"/>
    <m/>
    <n v="2024"/>
    <x v="7"/>
    <n v="30"/>
    <n v="3"/>
    <s v="Weekday"/>
    <m/>
  </r>
  <r>
    <s v="WEB-5224"/>
    <d v="2024-05-23T00:00:00"/>
    <s v="Saanvi Rao"/>
    <s v="Chennai"/>
    <s v="Beauty"/>
    <s v="Lipstick"/>
    <n v="3"/>
    <n v="1294.8"/>
    <s v="Net Banking"/>
    <s v="Delivered"/>
    <n v="3"/>
    <n v="3884.3999999999996"/>
    <m/>
    <m/>
    <m/>
    <m/>
    <m/>
    <m/>
    <s v="Completed"/>
    <s v="Yes"/>
    <s v="No"/>
    <m/>
    <n v="558"/>
    <n v="430"/>
    <n v="1098537.4901531704"/>
    <n v="96724.388030634553"/>
    <n v="3.9001122334455669"/>
    <s v="Lipstick"/>
    <s v="Beauty"/>
    <s v="Beauty"/>
    <s v="Beauty"/>
    <s v="Beauty"/>
    <n v="10"/>
    <s v="Beauty"/>
    <m/>
    <n v="2024"/>
    <x v="6"/>
    <n v="23"/>
    <n v="5"/>
    <s v="Weekday"/>
    <m/>
  </r>
  <r>
    <s v="WEB-7069"/>
    <d v="2024-07-01T00:00:00"/>
    <s v="Kavya Joshi"/>
    <s v="Hyderabad"/>
    <s v="Electronics"/>
    <s v="Wireless Earbuds"/>
    <n v="1"/>
    <n v="2628.39"/>
    <s v="Net Banking"/>
    <s v="Delivered"/>
    <n v="1"/>
    <n v="2628.39"/>
    <m/>
    <m/>
    <m/>
    <m/>
    <m/>
    <m/>
    <s v="Completed"/>
    <s v="Yes"/>
    <s v="No"/>
    <m/>
    <n v="559"/>
    <n v="408"/>
    <n v="2759712.3299794244"/>
    <n v="330643.50635802455"/>
    <n v="3.8641711229946525"/>
    <s v="Wireless Earbuds"/>
    <s v="Electronics"/>
    <s v="Electronics"/>
    <s v="Electronics"/>
    <s v="Electronics"/>
    <n v="12"/>
    <s v="Electronics"/>
    <m/>
    <n v="2024"/>
    <x v="2"/>
    <n v="1"/>
    <n v="2"/>
    <s v="Weekend"/>
    <m/>
  </r>
  <r>
    <s v="WEB-8574"/>
    <d v="2025-03-01T00:00:00"/>
    <s v="Pooja Rao"/>
    <s v="Mumbai"/>
    <s v="Electronics"/>
    <s v="Power Bank 10000Mah"/>
    <n v="1"/>
    <n v="3121.87"/>
    <s v="Net Banking"/>
    <s v="Delivered"/>
    <n v="2"/>
    <n v="3121.87"/>
    <m/>
    <m/>
    <m/>
    <m/>
    <m/>
    <m/>
    <s v="Completed"/>
    <s v="Yes"/>
    <s v="No"/>
    <m/>
    <n v="619"/>
    <n v="468"/>
    <n v="2759712.3299794244"/>
    <n v="330643.50635802455"/>
    <n v="3.8641711229946525"/>
    <s v="Power Bank 10000Mah"/>
    <s v="Electronics"/>
    <s v="Electronics"/>
    <s v="Electronics"/>
    <s v="Electronics"/>
    <n v="3"/>
    <s v="Electronics"/>
    <m/>
    <n v="2025"/>
    <x v="4"/>
    <n v="1"/>
    <n v="7"/>
    <s v="Weekend"/>
    <m/>
  </r>
  <r>
    <s v="WEB-5526"/>
    <d v="2023-09-30T00:00:00"/>
    <s v="Kavya Patel"/>
    <s v="Kolkata"/>
    <s v="Electronics"/>
    <s v="Bluetooth Speaker"/>
    <n v="2"/>
    <n v="1752.52"/>
    <s v="Credit Card"/>
    <s v="Delivered"/>
    <n v="3"/>
    <n v="3505.04"/>
    <m/>
    <m/>
    <m/>
    <m/>
    <m/>
    <m/>
    <s v="Completed"/>
    <s v="Yes"/>
    <s v="No"/>
    <m/>
    <n v="590"/>
    <n v="451"/>
    <n v="2759712.3299794244"/>
    <n v="330643.50635802455"/>
    <n v="3.8641711229946525"/>
    <s v="Bluetooth Speaker"/>
    <s v="Electronics"/>
    <s v="Electronics"/>
    <s v="Electronics"/>
    <s v="Electronics"/>
    <n v="48"/>
    <s v="Electronics"/>
    <m/>
    <n v="2023"/>
    <x v="1"/>
    <n v="30"/>
    <n v="7"/>
    <s v="Weekday"/>
    <m/>
  </r>
  <r>
    <s v="WEB-5501"/>
    <d v="2024-09-21T00:00:00"/>
    <s v="Ishaan Iyer"/>
    <s v="Hyderabad"/>
    <s v="Home &amp; Kitchen"/>
    <s v="Non-Stick Pan"/>
    <n v="1"/>
    <n v="393.47"/>
    <s v="Cash On Delivery"/>
    <s v="Delivered"/>
    <n v="2"/>
    <n v="393.47"/>
    <m/>
    <m/>
    <m/>
    <m/>
    <m/>
    <m/>
    <s v="Completed"/>
    <s v="No"/>
    <s v="No"/>
    <m/>
    <n v="559"/>
    <n v="408"/>
    <n v="1463424.4009529033"/>
    <n v="118285.78776560788"/>
    <n v="3.8140589569160999"/>
    <s v="Non-Stick Pan"/>
    <s v="Home &amp; Kitchen"/>
    <s v="Home &amp; Kitchen"/>
    <s v="Home &amp; Kitchen"/>
    <s v="Home &amp; Kitchen"/>
    <n v="7"/>
    <s v="Home &amp; Kitchen"/>
    <m/>
    <n v="2024"/>
    <x v="1"/>
    <n v="21"/>
    <n v="7"/>
    <s v="Weekday"/>
    <m/>
  </r>
  <r>
    <s v="WEB-5566"/>
    <d v="2024-06-01T00:00:00"/>
    <s v="Arjun Kumar"/>
    <s v="Delhi"/>
    <s v="Books"/>
    <s v="Kids Story Book"/>
    <n v="2"/>
    <n v="389.4"/>
    <s v="Cash On Delivery"/>
    <s v="Returned"/>
    <n v="4"/>
    <n v="778.8"/>
    <m/>
    <m/>
    <m/>
    <m/>
    <m/>
    <m/>
    <s v="Completed"/>
    <s v="No"/>
    <s v="No"/>
    <m/>
    <n v="573"/>
    <n v="450"/>
    <n v="594714.6477588166"/>
    <n v="60882.938065984097"/>
    <n v="3.804733727810651"/>
    <s v="Kids Story Book"/>
    <s v="Books"/>
    <s v="Books"/>
    <s v="Books"/>
    <s v="Books"/>
    <n v="23"/>
    <s v="Books"/>
    <m/>
    <n v="2024"/>
    <x v="11"/>
    <n v="1"/>
    <n v="7"/>
    <s v="Weekend"/>
    <m/>
  </r>
  <r>
    <s v="WEB-5203"/>
    <d v="2024-08-26T00:00:00"/>
    <s v="Ananya Rao"/>
    <s v="Pune"/>
    <s v="Beauty"/>
    <s v="Lipstick"/>
    <n v="1"/>
    <n v="1293.71"/>
    <s v="Credit Card"/>
    <s v="Cancelled"/>
    <n v="5"/>
    <n v="1293.71"/>
    <m/>
    <m/>
    <m/>
    <m/>
    <m/>
    <m/>
    <s v="Lost Sale"/>
    <s v="No"/>
    <s v="Yes"/>
    <m/>
    <n v="595"/>
    <n v="444"/>
    <n v="1098537.4901531704"/>
    <n v="96724.388030634553"/>
    <n v="3.9001122334455669"/>
    <s v="Lipstick"/>
    <s v="Beauty"/>
    <s v="Beauty"/>
    <s v="Beauty"/>
    <s v="Beauty"/>
    <n v="10"/>
    <s v="Beauty"/>
    <m/>
    <n v="2024"/>
    <x v="9"/>
    <n v="26"/>
    <n v="2"/>
    <s v="Weekday"/>
    <m/>
  </r>
  <r>
    <s v="WEB-8968"/>
    <d v="2024-02-25T00:00:00"/>
    <s v="Neha Mehta"/>
    <s v="Delhi"/>
    <s v="Beauty"/>
    <s v="Lipstick"/>
    <n v="2"/>
    <n v="1366.02"/>
    <s v="Cash On Delivery"/>
    <s v="Delivered"/>
    <n v="4"/>
    <n v="2732.04"/>
    <m/>
    <m/>
    <m/>
    <m/>
    <m/>
    <m/>
    <s v="Completed"/>
    <s v="Yes"/>
    <s v="No"/>
    <m/>
    <n v="573"/>
    <n v="450"/>
    <n v="1098537.4901531704"/>
    <n v="96724.388030634553"/>
    <n v="3.9001122334455669"/>
    <s v="Lipstick"/>
    <s v="Beauty"/>
    <s v="Beauty"/>
    <s v="Beauty"/>
    <s v="Beauty"/>
    <n v="10"/>
    <s v="Beauty"/>
    <m/>
    <n v="2024"/>
    <x v="0"/>
    <n v="25"/>
    <n v="1"/>
    <s v="Weekday"/>
    <m/>
  </r>
  <r>
    <s v="WEB-9390"/>
    <d v="2025-05-21T00:00:00"/>
    <s v="Neha Malhotra"/>
    <s v="Ahmedabad"/>
    <s v="Fashion"/>
    <s v="Women'S Kurti"/>
    <n v="1"/>
    <n v="1064.93"/>
    <s v="Debit Card"/>
    <s v="Pending"/>
    <n v="4"/>
    <n v="1064.93"/>
    <m/>
    <m/>
    <m/>
    <m/>
    <m/>
    <m/>
    <s v="Pending"/>
    <s v="No"/>
    <s v="Yes"/>
    <m/>
    <n v="589"/>
    <n v="426"/>
    <n v="1892867.2841657216"/>
    <n v="199432.98236095349"/>
    <n v="3.8949824970828471"/>
    <s v="Women'S Kurti"/>
    <s v="Fashion"/>
    <s v="Fashion"/>
    <s v="Fashion"/>
    <s v="Fashion"/>
    <n v="15"/>
    <s v="Fashion"/>
    <m/>
    <n v="2025"/>
    <x v="6"/>
    <n v="21"/>
    <n v="4"/>
    <s v="Weekday"/>
    <m/>
  </r>
  <r>
    <s v="WEB-9064"/>
    <d v="2025-06-20T00:00:00"/>
    <s v="Vivaan Patel"/>
    <s v="Hyderabad"/>
    <s v="Books"/>
    <s v="Kids Story Book"/>
    <n v="1"/>
    <n v="673.28"/>
    <s v="Credit Card"/>
    <s v="Delivered"/>
    <n v="4"/>
    <n v="673.28"/>
    <m/>
    <m/>
    <m/>
    <m/>
    <m/>
    <m/>
    <s v="Completed"/>
    <s v="No"/>
    <s v="No"/>
    <m/>
    <n v="559"/>
    <n v="408"/>
    <n v="594714.6477588166"/>
    <n v="60882.938065984097"/>
    <n v="3.804733727810651"/>
    <s v="Kids Story Book"/>
    <s v="Books"/>
    <s v="Books"/>
    <s v="Books"/>
    <s v="Books"/>
    <n v="23"/>
    <s v="Books"/>
    <m/>
    <n v="2025"/>
    <x v="11"/>
    <n v="20"/>
    <n v="6"/>
    <s v="Weekday"/>
    <m/>
  </r>
  <r>
    <s v="WEB-8040"/>
    <d v="2024-12-16T00:00:00"/>
    <s v="Sanjay Chatterjee"/>
    <s v="Mumbai"/>
    <s v="Books"/>
    <s v="Notebook Set"/>
    <n v="1"/>
    <n v="115.11"/>
    <s v="Debit Card"/>
    <s v="Delivered"/>
    <n v="3"/>
    <n v="115.11"/>
    <m/>
    <m/>
    <m/>
    <m/>
    <m/>
    <m/>
    <s v="Completed"/>
    <s v="No"/>
    <s v="No"/>
    <m/>
    <n v="619"/>
    <n v="468"/>
    <n v="594714.6477588166"/>
    <n v="60882.938065984097"/>
    <n v="3.804733727810651"/>
    <s v="Notebook Set"/>
    <s v="Books"/>
    <s v="Books"/>
    <s v="Books"/>
    <s v="Books"/>
    <n v="20"/>
    <s v="Books"/>
    <m/>
    <n v="2024"/>
    <x v="10"/>
    <n v="16"/>
    <n v="2"/>
    <s v="Weekday"/>
    <m/>
  </r>
  <r>
    <s v="WEB-5154"/>
    <d v="2024-09-17T00:00:00"/>
    <s v="Vikram Patel"/>
    <s v="Hyderabad"/>
    <s v="Electronics"/>
    <s v="Bluetooth Speaker"/>
    <n v="3"/>
    <n v="611.54"/>
    <s v="Credit Card"/>
    <s v="Delivered"/>
    <n v="3"/>
    <n v="1834.62"/>
    <m/>
    <m/>
    <m/>
    <m/>
    <m/>
    <m/>
    <s v="Completed"/>
    <s v="Yes"/>
    <s v="No"/>
    <m/>
    <n v="559"/>
    <n v="408"/>
    <n v="2759712.3299794244"/>
    <n v="330643.50635802455"/>
    <n v="3.8641711229946525"/>
    <s v="Bluetooth Speaker"/>
    <s v="Electronics"/>
    <s v="Electronics"/>
    <s v="Electronics"/>
    <s v="Electronics"/>
    <n v="48"/>
    <s v="Electronics"/>
    <m/>
    <n v="2024"/>
    <x v="1"/>
    <n v="17"/>
    <n v="3"/>
    <s v="Weekday"/>
    <m/>
  </r>
  <r>
    <s v="WEB-6599"/>
    <d v="2023-03-10T00:00:00"/>
    <s v="Vikram Menon"/>
    <s v="Ahmedabad"/>
    <s v="Electronics"/>
    <s v="Bluetooth Speaker"/>
    <n v="2"/>
    <n v="1921.19"/>
    <s v="Upi"/>
    <s v="Delivered"/>
    <n v="5"/>
    <n v="3842.38"/>
    <m/>
    <m/>
    <m/>
    <m/>
    <m/>
    <m/>
    <s v="Completed"/>
    <s v="Yes"/>
    <s v="No"/>
    <m/>
    <n v="589"/>
    <n v="426"/>
    <n v="2759712.3299794244"/>
    <n v="330643.50635802455"/>
    <n v="3.8641711229946525"/>
    <s v="Bluetooth Speaker"/>
    <s v="Electronics"/>
    <s v="Electronics"/>
    <s v="Electronics"/>
    <s v="Electronics"/>
    <n v="48"/>
    <s v="Electronics"/>
    <m/>
    <n v="2023"/>
    <x v="4"/>
    <n v="10"/>
    <n v="6"/>
    <s v="Weekday"/>
    <m/>
  </r>
  <r>
    <s v="WEB-8707"/>
    <d v="2025-06-01T00:00:00"/>
    <s v="Rahul Pillai"/>
    <s v="Kolkata"/>
    <s v="Beauty"/>
    <s v="Face Cream"/>
    <n v="1"/>
    <n v="132.27000000000001"/>
    <s v="Credit Card"/>
    <s v="Delivered"/>
    <n v="3"/>
    <n v="132.27000000000001"/>
    <m/>
    <m/>
    <m/>
    <m/>
    <m/>
    <m/>
    <s v="Completed"/>
    <s v="No"/>
    <s v="No"/>
    <m/>
    <n v="590"/>
    <n v="451"/>
    <n v="1098537.4901531704"/>
    <n v="96724.388030634553"/>
    <n v="3.9001122334455669"/>
    <s v="Face Cream"/>
    <s v="Beauty"/>
    <s v="Beauty"/>
    <s v="Beauty"/>
    <s v="Beauty"/>
    <n v="80"/>
    <s v="Beauty"/>
    <m/>
    <n v="2025"/>
    <x v="11"/>
    <n v="1"/>
    <n v="1"/>
    <s v="Weekend"/>
    <m/>
  </r>
  <r>
    <s v="WEB-5260"/>
    <d v="2024-12-16T00:00:00"/>
    <s v="Ananya Rao"/>
    <s v="Chennai"/>
    <s v="Fashion"/>
    <s v="Denim Jeans"/>
    <n v="1"/>
    <n v="1587.53"/>
    <s v="Net Banking"/>
    <s v="Delivered"/>
    <n v="3"/>
    <n v="1587.53"/>
    <m/>
    <m/>
    <m/>
    <m/>
    <m/>
    <m/>
    <s v="Completed"/>
    <s v="Yes"/>
    <s v="No"/>
    <m/>
    <n v="558"/>
    <n v="430"/>
    <n v="1892867.2841657216"/>
    <n v="199432.98236095349"/>
    <n v="3.8949824970828471"/>
    <s v="Denim Jeans"/>
    <s v="Fashion"/>
    <s v="Fashion"/>
    <s v="Fashion"/>
    <s v="Fashion"/>
    <n v="6"/>
    <s v="Fashion"/>
    <m/>
    <n v="2024"/>
    <x v="10"/>
    <n v="16"/>
    <n v="2"/>
    <s v="Weekday"/>
    <m/>
  </r>
  <r>
    <s v="WEB-9537"/>
    <d v="2025-01-18T00:00:00"/>
    <s v="Diya Malhotra"/>
    <s v="Mumbai"/>
    <s v="Home &amp; Kitchen"/>
    <s v="Storage Box"/>
    <n v="2"/>
    <n v="1830.84"/>
    <s v="Cash On Delivery"/>
    <s v="Delivered"/>
    <n v="4"/>
    <n v="3661.68"/>
    <m/>
    <m/>
    <m/>
    <m/>
    <m/>
    <m/>
    <s v="Completed"/>
    <s v="Yes"/>
    <s v="No"/>
    <m/>
    <n v="619"/>
    <n v="468"/>
    <n v="1463424.4009529033"/>
    <n v="118285.78776560788"/>
    <n v="3.8140589569160999"/>
    <s v="Storage Box"/>
    <s v="Home &amp; Kitchen"/>
    <s v="Home &amp; Kitchen"/>
    <s v="Home &amp; Kitchen"/>
    <s v="Home &amp; Kitchen"/>
    <n v="8"/>
    <s v="Home &amp; Kitchen"/>
    <m/>
    <n v="2025"/>
    <x v="5"/>
    <n v="18"/>
    <n v="7"/>
    <s v="Weekday"/>
    <m/>
  </r>
  <r>
    <s v="WEB-7198"/>
    <d v="2023-04-24T00:00:00"/>
    <s v="Saanvi Gupta"/>
    <s v="Mumbai"/>
    <s v="Electronics"/>
    <s v="Bluetooth Speaker"/>
    <n v="1"/>
    <n v="1429.19"/>
    <s v="Debit Card"/>
    <s v="Pending"/>
    <n v="4"/>
    <n v="1429.19"/>
    <m/>
    <m/>
    <m/>
    <m/>
    <m/>
    <m/>
    <s v="Pending"/>
    <s v="No"/>
    <s v="Yes"/>
    <m/>
    <n v="619"/>
    <n v="468"/>
    <n v="2759712.3299794244"/>
    <n v="330643.50635802455"/>
    <n v="3.8641711229946525"/>
    <s v="Bluetooth Speaker"/>
    <s v="Electronics"/>
    <s v="Electronics"/>
    <s v="Electronics"/>
    <s v="Electronics"/>
    <n v="48"/>
    <s v="Electronics"/>
    <m/>
    <n v="2023"/>
    <x v="7"/>
    <n v="24"/>
    <n v="2"/>
    <s v="Weekday"/>
    <m/>
  </r>
  <r>
    <s v="WEB-8760"/>
    <d v="2023-01-27T00:00:00"/>
    <s v="Meera Kumar"/>
    <s v="Bengaluru"/>
    <s v="Books"/>
    <s v="Notebook Set"/>
    <n v="1"/>
    <n v="222.53"/>
    <s v="Debit Card"/>
    <s v="Delivered"/>
    <n v="5"/>
    <n v="222.53"/>
    <m/>
    <m/>
    <m/>
    <m/>
    <m/>
    <m/>
    <s v="Completed"/>
    <s v="No"/>
    <s v="No"/>
    <m/>
    <n v="567"/>
    <n v="440"/>
    <n v="594714.6477588166"/>
    <n v="60882.938065984097"/>
    <n v="3.804733727810651"/>
    <s v="Notebook Set"/>
    <s v="Books"/>
    <s v="Books"/>
    <s v="Books"/>
    <s v="Books"/>
    <n v="20"/>
    <s v="Books"/>
    <m/>
    <n v="2023"/>
    <x v="5"/>
    <n v="27"/>
    <n v="6"/>
    <s v="Weekday"/>
    <m/>
  </r>
  <r>
    <s v="WEB-6680"/>
    <d v="2023-02-05T00:00:00"/>
    <s v="Diya Reddy"/>
    <s v="Chennai"/>
    <s v="Fashion"/>
    <s v="Denim Jeans"/>
    <n v="1"/>
    <n v="514.20000000000005"/>
    <s v="Credit Card"/>
    <s v="Delivered"/>
    <n v="3"/>
    <n v="514.20000000000005"/>
    <m/>
    <m/>
    <m/>
    <m/>
    <m/>
    <m/>
    <s v="Completed"/>
    <s v="No"/>
    <s v="No"/>
    <m/>
    <n v="558"/>
    <n v="430"/>
    <n v="1892867.2841657216"/>
    <n v="199432.98236095349"/>
    <n v="3.8949824970828471"/>
    <s v="Denim Jeans"/>
    <s v="Fashion"/>
    <s v="Fashion"/>
    <s v="Fashion"/>
    <s v="Fashion"/>
    <n v="6"/>
    <s v="Fashion"/>
    <m/>
    <n v="2023"/>
    <x v="0"/>
    <n v="5"/>
    <n v="1"/>
    <s v="Weekday"/>
    <m/>
  </r>
  <r>
    <s v="WEB-8996"/>
    <d v="2025-02-17T00:00:00"/>
    <s v="Riya Kumar"/>
    <s v="Mumbai"/>
    <s v="Beauty"/>
    <s v="Hair Oil"/>
    <n v="1"/>
    <n v="1443.72"/>
    <s v="Upi"/>
    <s v="Delivered"/>
    <n v="3"/>
    <n v="1443.72"/>
    <m/>
    <m/>
    <m/>
    <m/>
    <m/>
    <m/>
    <s v="Completed"/>
    <s v="Yes"/>
    <s v="No"/>
    <m/>
    <n v="619"/>
    <n v="468"/>
    <n v="1098537.4901531704"/>
    <n v="96724.388030634553"/>
    <n v="3.9001122334455669"/>
    <s v="Hair Oil"/>
    <s v="Beauty"/>
    <s v="Beauty"/>
    <s v="Beauty"/>
    <s v="Beauty"/>
    <n v="70"/>
    <s v="Beauty"/>
    <m/>
    <n v="2025"/>
    <x v="0"/>
    <n v="17"/>
    <n v="2"/>
    <s v="Weekday"/>
    <m/>
  </r>
  <r>
    <s v="WEB-6053"/>
    <d v="2023-06-30T00:00:00"/>
    <s v="Arjun Iyer"/>
    <s v="Mumbai"/>
    <s v="Home &amp; Kitchen"/>
    <s v="Storage Box"/>
    <n v="2"/>
    <n v="1449.35"/>
    <s v="Net Banking"/>
    <s v="Delivered"/>
    <n v="5"/>
    <n v="2898.7"/>
    <m/>
    <m/>
    <m/>
    <m/>
    <m/>
    <m/>
    <s v="Completed"/>
    <s v="Yes"/>
    <s v="No"/>
    <m/>
    <n v="619"/>
    <n v="468"/>
    <n v="1463424.4009529033"/>
    <n v="118285.78776560788"/>
    <n v="3.8140589569160999"/>
    <s v="Storage Box"/>
    <s v="Home &amp; Kitchen"/>
    <s v="Home &amp; Kitchen"/>
    <s v="Home &amp; Kitchen"/>
    <s v="Home &amp; Kitchen"/>
    <n v="8"/>
    <s v="Home &amp; Kitchen"/>
    <m/>
    <n v="2023"/>
    <x v="11"/>
    <n v="30"/>
    <n v="6"/>
    <s v="Weekday"/>
    <m/>
  </r>
  <r>
    <s v="WEB-8815"/>
    <d v="2023-08-20T00:00:00"/>
    <s v="Ananya Joshi"/>
    <s v="Ahmedabad"/>
    <s v="Fashion"/>
    <s v="Men'S T-Shirt"/>
    <n v="1"/>
    <n v="1883.79"/>
    <s v="Upi"/>
    <s v="Delivered"/>
    <n v="3"/>
    <n v="1883.79"/>
    <m/>
    <m/>
    <m/>
    <m/>
    <m/>
    <m/>
    <s v="Completed"/>
    <s v="Yes"/>
    <s v="No"/>
    <m/>
    <n v="589"/>
    <n v="426"/>
    <n v="1892867.2841657216"/>
    <n v="199432.98236095349"/>
    <n v="3.8949824970828471"/>
    <s v="Men'S T-Shirt"/>
    <s v="Fashion"/>
    <s v="Fashion"/>
    <s v="Fashion"/>
    <s v="Fashion"/>
    <n v="55"/>
    <s v="Fashion"/>
    <m/>
    <n v="2023"/>
    <x v="9"/>
    <n v="20"/>
    <n v="1"/>
    <s v="Weekday"/>
    <m/>
  </r>
  <r>
    <s v="WEB-9203"/>
    <d v="2024-06-10T00:00:00"/>
    <s v="Neha Joshi"/>
    <s v="Chennai"/>
    <s v="Beauty"/>
    <s v="Perfume 50Ml"/>
    <n v="3"/>
    <n v="1139.27"/>
    <s v="Net Banking"/>
    <s v="Cancelled"/>
    <n v="4"/>
    <n v="3417.81"/>
    <m/>
    <m/>
    <m/>
    <m/>
    <m/>
    <m/>
    <s v="Lost Sale"/>
    <s v="No"/>
    <s v="Yes"/>
    <m/>
    <n v="558"/>
    <n v="430"/>
    <n v="1098537.4901531704"/>
    <n v="96724.388030634553"/>
    <n v="3.9001122334455669"/>
    <s v="Perfume 50Ml"/>
    <s v="Beauty"/>
    <s v="Beauty"/>
    <s v="Beauty"/>
    <s v="Beauty"/>
    <n v="18"/>
    <s v="Beauty"/>
    <m/>
    <n v="2024"/>
    <x v="11"/>
    <n v="10"/>
    <n v="2"/>
    <s v="Weekday"/>
    <m/>
  </r>
  <r>
    <s v="WEB-7724"/>
    <d v="2024-03-21T00:00:00"/>
    <s v="Diya Nair"/>
    <s v="Kolkata"/>
    <s v="Electronics"/>
    <s v="Smart Watch"/>
    <n v="2"/>
    <n v="2301.1999999999998"/>
    <s v="Net Banking"/>
    <s v="Delivered"/>
    <m/>
    <n v="4602.3999999999996"/>
    <m/>
    <m/>
    <m/>
    <m/>
    <m/>
    <m/>
    <s v="Completed"/>
    <s v="Yes"/>
    <s v="No"/>
    <m/>
    <n v="590"/>
    <n v="451"/>
    <n v="2759712.3299794244"/>
    <n v="330643.50635802455"/>
    <n v="3.8641711229946525"/>
    <s v="Smart Watch"/>
    <s v="Electronics"/>
    <s v="Electronics"/>
    <s v="Electronics"/>
    <s v="Electronics"/>
    <n v="17"/>
    <s v="Electronics"/>
    <m/>
    <n v="2024"/>
    <x v="4"/>
    <n v="21"/>
    <n v="5"/>
    <s v="Weekday"/>
    <m/>
  </r>
  <r>
    <s v="WEB-9671"/>
    <d v="2023-07-22T00:00:00"/>
    <s v="Aarav Verma"/>
    <s v="Hyderabad"/>
    <s v="Home &amp; Kitchen"/>
    <s v="Water Bottle"/>
    <n v="1"/>
    <n v="271.01"/>
    <s v="Cash On Delivery"/>
    <s v="Delivered"/>
    <n v="4"/>
    <n v="271.01"/>
    <m/>
    <m/>
    <m/>
    <m/>
    <m/>
    <m/>
    <s v="Completed"/>
    <s v="No"/>
    <s v="No"/>
    <m/>
    <n v="559"/>
    <n v="408"/>
    <n v="1463424.4009529033"/>
    <n v="118285.78776560788"/>
    <n v="3.8140589569160999"/>
    <s v="Water Bottle"/>
    <s v="Home &amp; Kitchen"/>
    <s v="Home &amp; Kitchen"/>
    <s v="Home &amp; Kitchen"/>
    <s v="Home &amp; Kitchen"/>
    <n v="2"/>
    <s v="Home &amp; Kitchen"/>
    <m/>
    <n v="2023"/>
    <x v="2"/>
    <n v="22"/>
    <n v="7"/>
    <s v="Weekday"/>
    <m/>
  </r>
  <r>
    <s v="WEB-6324"/>
    <d v="2023-10-21T00:00:00"/>
    <s v="Diya Sharma"/>
    <s v="Chennai"/>
    <s v="Beauty"/>
    <s v="Perfume 50Ml"/>
    <n v="1"/>
    <n v="334.67"/>
    <s v="Cash On Delivery"/>
    <s v="Delivered"/>
    <n v="5"/>
    <n v="334.67"/>
    <m/>
    <m/>
    <m/>
    <m/>
    <m/>
    <m/>
    <s v="Completed"/>
    <s v="No"/>
    <s v="No"/>
    <m/>
    <n v="558"/>
    <n v="430"/>
    <n v="1098537.4901531704"/>
    <n v="96724.388030634553"/>
    <n v="3.9001122334455669"/>
    <s v="Perfume 50Ml"/>
    <s v="Beauty"/>
    <s v="Beauty"/>
    <s v="Beauty"/>
    <s v="Beauty"/>
    <n v="18"/>
    <s v="Beauty"/>
    <m/>
    <n v="2023"/>
    <x v="8"/>
    <n v="21"/>
    <n v="7"/>
    <s v="Weekday"/>
    <m/>
  </r>
  <r>
    <s v="WEB-8545"/>
    <d v="2024-01-18T00:00:00"/>
    <s v="Riya Bose"/>
    <s v="Not Provided"/>
    <s v="Books"/>
    <s v="Cookbook"/>
    <n v="1"/>
    <n v="229.5"/>
    <s v="Net Banking"/>
    <s v="Delivered"/>
    <n v="4"/>
    <n v="229.5"/>
    <m/>
    <m/>
    <m/>
    <m/>
    <m/>
    <m/>
    <s v="Completed"/>
    <s v="No"/>
    <s v="No"/>
    <m/>
    <n v="50"/>
    <n v="37"/>
    <n v="594714.6477588166"/>
    <n v="60882.938065984097"/>
    <n v="3.804733727810651"/>
    <s v="Cookbook"/>
    <s v="Books"/>
    <s v="Books"/>
    <s v="Books"/>
    <s v="Books"/>
    <n v="4"/>
    <s v="Books"/>
    <m/>
    <n v="2024"/>
    <x v="5"/>
    <n v="18"/>
    <n v="5"/>
    <s v="Weekday"/>
    <m/>
  </r>
  <r>
    <s v="WEB-8532"/>
    <d v="2023-04-01T00:00:00"/>
    <s v="Tanya Das"/>
    <s v="Bengaluru"/>
    <s v="Beauty"/>
    <s v="Shampoo 200Ml"/>
    <n v="1"/>
    <n v="839.14"/>
    <s v="Debit Card"/>
    <s v="Delivered"/>
    <n v="5"/>
    <n v="839.14"/>
    <m/>
    <m/>
    <m/>
    <m/>
    <m/>
    <m/>
    <s v="Completed"/>
    <s v="No"/>
    <s v="No"/>
    <m/>
    <n v="567"/>
    <n v="440"/>
    <n v="1098537.4901531704"/>
    <n v="96724.388030634553"/>
    <n v="3.9001122334455669"/>
    <s v="Shampoo 200Ml"/>
    <s v="Beauty"/>
    <s v="Beauty"/>
    <s v="Beauty"/>
    <s v="Beauty"/>
    <n v="64"/>
    <s v="Beauty"/>
    <m/>
    <n v="2023"/>
    <x v="7"/>
    <n v="1"/>
    <n v="7"/>
    <s v="Weekend"/>
    <m/>
  </r>
  <r>
    <s v="WEB-9033"/>
    <d v="2023-01-31T00:00:00"/>
    <s v="Pooja Verma"/>
    <s v="Kolkata"/>
    <s v="Electronics"/>
    <s v="Smart Watch"/>
    <n v="1"/>
    <n v="628.86"/>
    <s v="Upi"/>
    <s v="Delivered"/>
    <n v="5"/>
    <n v="628.86"/>
    <m/>
    <m/>
    <m/>
    <m/>
    <m/>
    <m/>
    <s v="Completed"/>
    <s v="No"/>
    <s v="No"/>
    <m/>
    <n v="590"/>
    <n v="451"/>
    <n v="2759712.3299794244"/>
    <n v="330643.50635802455"/>
    <n v="3.8641711229946525"/>
    <s v="Smart Watch"/>
    <s v="Electronics"/>
    <s v="Electronics"/>
    <s v="Electronics"/>
    <s v="Electronics"/>
    <n v="17"/>
    <s v="Electronics"/>
    <m/>
    <n v="2023"/>
    <x v="5"/>
    <n v="31"/>
    <n v="3"/>
    <s v="Weekday"/>
    <m/>
  </r>
  <r>
    <s v="WEB-7052"/>
    <d v="2024-02-02T00:00:00"/>
    <s v="Tanya Kapoor"/>
    <s v="Hyderabad"/>
    <s v="Books"/>
    <s v="Self-Help Book"/>
    <n v="1"/>
    <n v="387"/>
    <s v="Net Banking"/>
    <s v="Pending"/>
    <n v="1"/>
    <n v="387"/>
    <m/>
    <m/>
    <m/>
    <m/>
    <m/>
    <m/>
    <s v="Pending"/>
    <s v="No"/>
    <s v="Yes"/>
    <m/>
    <n v="559"/>
    <n v="408"/>
    <n v="594714.6477588166"/>
    <n v="60882.938065984097"/>
    <n v="3.804733727810651"/>
    <s v="Self-Help Book"/>
    <s v="Books"/>
    <s v="Books"/>
    <s v="Books"/>
    <s v="Books"/>
    <n v="19"/>
    <s v="Books"/>
    <m/>
    <n v="2024"/>
    <x v="0"/>
    <n v="2"/>
    <n v="6"/>
    <s v="Weekday"/>
    <m/>
  </r>
  <r>
    <s v="WEB-8158"/>
    <d v="2025-01-08T00:00:00"/>
    <s v="Diya Nair"/>
    <s v="Ahmedabad"/>
    <s v="Electronics"/>
    <s v="Usb Cable"/>
    <n v="1"/>
    <n v="2176.79"/>
    <s v="Debit Card"/>
    <s v="Delivered"/>
    <n v="4"/>
    <n v="2176.79"/>
    <m/>
    <m/>
    <m/>
    <m/>
    <m/>
    <m/>
    <s v="Completed"/>
    <s v="Yes"/>
    <s v="No"/>
    <m/>
    <n v="589"/>
    <n v="426"/>
    <n v="2759712.3299794244"/>
    <n v="330643.50635802455"/>
    <n v="3.8641711229946525"/>
    <s v="Usb Cable"/>
    <s v="Electronics"/>
    <s v="Electronics"/>
    <s v="Electronics"/>
    <s v="Electronics"/>
    <n v="13"/>
    <s v="Electronics"/>
    <m/>
    <n v="2025"/>
    <x v="5"/>
    <n v="8"/>
    <n v="4"/>
    <s v="Weekday"/>
    <m/>
  </r>
  <r>
    <s v="WEB-6441"/>
    <d v="2024-07-24T00:00:00"/>
    <s v="Riya Chatterjee"/>
    <s v="Ahmedabad"/>
    <s v="Beauty"/>
    <s v="Shampoo 200Ml"/>
    <n v="1"/>
    <n v="683.8"/>
    <s v="Upi"/>
    <s v="Delivered"/>
    <n v="4"/>
    <n v="683.8"/>
    <m/>
    <m/>
    <m/>
    <m/>
    <m/>
    <m/>
    <s v="Completed"/>
    <s v="No"/>
    <s v="No"/>
    <m/>
    <n v="589"/>
    <n v="426"/>
    <n v="1098537.4901531704"/>
    <n v="96724.388030634553"/>
    <n v="3.9001122334455669"/>
    <s v="Shampoo 200Ml"/>
    <s v="Beauty"/>
    <s v="Beauty"/>
    <s v="Beauty"/>
    <s v="Beauty"/>
    <n v="64"/>
    <s v="Beauty"/>
    <m/>
    <n v="2024"/>
    <x v="2"/>
    <n v="24"/>
    <n v="4"/>
    <s v="Weekday"/>
    <m/>
  </r>
  <r>
    <s v="WEB-8473"/>
    <d v="2024-10-26T00:00:00"/>
    <s v="Aarav Mehta"/>
    <s v="Bengaluru"/>
    <s v="Home &amp; Kitchen"/>
    <s v="Non-Stick Pan"/>
    <n v="1"/>
    <n v="1649.62"/>
    <s v="Net Banking"/>
    <s v="Delivered"/>
    <n v="4"/>
    <n v="1649.62"/>
    <m/>
    <m/>
    <m/>
    <m/>
    <m/>
    <m/>
    <s v="Completed"/>
    <s v="Yes"/>
    <s v="No"/>
    <m/>
    <n v="567"/>
    <n v="440"/>
    <n v="1463424.4009529033"/>
    <n v="118285.78776560788"/>
    <n v="3.8140589569160999"/>
    <s v="Non-Stick Pan"/>
    <s v="Home &amp; Kitchen"/>
    <s v="Home &amp; Kitchen"/>
    <s v="Home &amp; Kitchen"/>
    <s v="Home &amp; Kitchen"/>
    <n v="7"/>
    <s v="Home &amp; Kitchen"/>
    <m/>
    <n v="2024"/>
    <x v="8"/>
    <n v="26"/>
    <n v="7"/>
    <s v="Weekday"/>
    <m/>
  </r>
  <r>
    <s v="WEB-5710"/>
    <d v="2023-07-30T00:00:00"/>
    <s v="Simran Khan"/>
    <s v="Bengaluru"/>
    <s v="Electronics"/>
    <s v="Wireless Earbuds"/>
    <n v="1"/>
    <n v="870.98"/>
    <s v="Cash On Delivery"/>
    <s v="Delivered"/>
    <n v="3"/>
    <n v="870.98"/>
    <m/>
    <m/>
    <m/>
    <m/>
    <m/>
    <m/>
    <s v="Completed"/>
    <s v="No"/>
    <s v="No"/>
    <m/>
    <n v="567"/>
    <n v="440"/>
    <n v="2759712.3299794244"/>
    <n v="330643.50635802455"/>
    <n v="3.8641711229946525"/>
    <s v="Wireless Earbuds"/>
    <s v="Electronics"/>
    <s v="Electronics"/>
    <s v="Electronics"/>
    <s v="Electronics"/>
    <n v="12"/>
    <s v="Electronics"/>
    <m/>
    <n v="2023"/>
    <x v="2"/>
    <n v="30"/>
    <n v="1"/>
    <s v="Weekday"/>
    <m/>
  </r>
  <r>
    <s v="WEB-5420"/>
    <d v="2024-07-31T00:00:00"/>
    <s v="Tanya Bose"/>
    <s v="Not Provided"/>
    <s v="Books"/>
    <s v="Notebook Set"/>
    <n v="2"/>
    <n v="767.69"/>
    <s v="Debit Card"/>
    <s v="Delivered"/>
    <n v="4"/>
    <n v="1535.38"/>
    <m/>
    <m/>
    <m/>
    <m/>
    <m/>
    <m/>
    <s v="Completed"/>
    <s v="Yes"/>
    <s v="No"/>
    <m/>
    <n v="50"/>
    <n v="37"/>
    <n v="594714.6477588166"/>
    <n v="60882.938065984097"/>
    <n v="3.804733727810651"/>
    <s v="Notebook Set"/>
    <s v="Books"/>
    <s v="Books"/>
    <s v="Books"/>
    <s v="Books"/>
    <n v="20"/>
    <s v="Books"/>
    <m/>
    <n v="2024"/>
    <x v="2"/>
    <n v="31"/>
    <n v="4"/>
    <s v="Weekday"/>
    <m/>
  </r>
  <r>
    <s v="WEB-7330"/>
    <d v="2024-10-16T00:00:00"/>
    <s v="Karan Rao"/>
    <s v="Kolkata"/>
    <s v="Beauty"/>
    <s v="Lipstick"/>
    <n v="1"/>
    <n v="401.35"/>
    <s v="Cash On Delivery"/>
    <s v="Delivered"/>
    <n v="3"/>
    <n v="401.35"/>
    <m/>
    <m/>
    <m/>
    <m/>
    <m/>
    <m/>
    <s v="Completed"/>
    <s v="No"/>
    <s v="No"/>
    <m/>
    <n v="590"/>
    <n v="451"/>
    <n v="1098537.4901531704"/>
    <n v="96724.388030634553"/>
    <n v="3.9001122334455669"/>
    <s v="Lipstick"/>
    <s v="Beauty"/>
    <s v="Beauty"/>
    <s v="Beauty"/>
    <s v="Beauty"/>
    <n v="10"/>
    <s v="Beauty"/>
    <m/>
    <n v="2024"/>
    <x v="8"/>
    <n v="16"/>
    <n v="4"/>
    <s v="Weekday"/>
    <m/>
  </r>
  <r>
    <s v="WEB-8154"/>
    <d v="2024-12-23T00:00:00"/>
    <s v="Karan Iyer"/>
    <s v="Bengaluru"/>
    <s v="Electronics"/>
    <s v="Power Bank 10000Mah"/>
    <n v="1"/>
    <n v="317.02999999999997"/>
    <s v="Net Banking"/>
    <s v="Delivered"/>
    <n v="3"/>
    <n v="317.02999999999997"/>
    <m/>
    <m/>
    <m/>
    <m/>
    <m/>
    <m/>
    <s v="Completed"/>
    <s v="No"/>
    <s v="No"/>
    <m/>
    <n v="567"/>
    <n v="440"/>
    <n v="2759712.3299794244"/>
    <n v="330643.50635802455"/>
    <n v="3.8641711229946525"/>
    <s v="Power Bank 10000Mah"/>
    <s v="Electronics"/>
    <s v="Electronics"/>
    <s v="Electronics"/>
    <s v="Electronics"/>
    <n v="3"/>
    <s v="Electronics"/>
    <m/>
    <n v="2024"/>
    <x v="10"/>
    <n v="23"/>
    <n v="2"/>
    <s v="Weekday"/>
    <m/>
  </r>
  <r>
    <s v="WEB-9294"/>
    <d v="2025-03-06T00:00:00"/>
    <s v="Vikram Menon"/>
    <s v="Pune"/>
    <s v="Beauty"/>
    <s v="Lipstick"/>
    <n v="2"/>
    <n v="822.34"/>
    <s v="Debit Card"/>
    <s v="Delivered"/>
    <n v="5"/>
    <n v="1644.68"/>
    <m/>
    <m/>
    <m/>
    <m/>
    <m/>
    <m/>
    <s v="Completed"/>
    <s v="Yes"/>
    <s v="No"/>
    <m/>
    <n v="595"/>
    <n v="444"/>
    <n v="1098537.4901531704"/>
    <n v="96724.388030634553"/>
    <n v="3.9001122334455669"/>
    <s v="Lipstick"/>
    <s v="Beauty"/>
    <s v="Beauty"/>
    <s v="Beauty"/>
    <s v="Beauty"/>
    <n v="10"/>
    <s v="Beauty"/>
    <m/>
    <n v="2025"/>
    <x v="4"/>
    <n v="6"/>
    <n v="5"/>
    <s v="Weekday"/>
    <m/>
  </r>
  <r>
    <s v="WEB-9050"/>
    <d v="2023-06-15T00:00:00"/>
    <s v="Simran Gupta"/>
    <s v="Delhi"/>
    <s v="Fashion"/>
    <s v="Denim Jeans"/>
    <n v="2"/>
    <n v="1125.1099999999999"/>
    <s v="Upi"/>
    <s v="Pending"/>
    <n v="3"/>
    <n v="2250.2199999999998"/>
    <m/>
    <m/>
    <m/>
    <m/>
    <m/>
    <m/>
    <s v="Pending"/>
    <s v="No"/>
    <s v="Yes"/>
    <m/>
    <n v="573"/>
    <n v="450"/>
    <n v="1892867.2841657216"/>
    <n v="199432.98236095349"/>
    <n v="3.8949824970828471"/>
    <s v="Denim Jeans"/>
    <s v="Fashion"/>
    <s v="Fashion"/>
    <s v="Fashion"/>
    <s v="Fashion"/>
    <n v="6"/>
    <s v="Fashion"/>
    <m/>
    <n v="2023"/>
    <x v="11"/>
    <n v="15"/>
    <n v="5"/>
    <s v="Weekday"/>
    <m/>
  </r>
  <r>
    <s v="WEB-7419"/>
    <d v="2023-07-27T00:00:00"/>
    <s v="Meera Kapoor"/>
    <s v="Chennai"/>
    <s v="Fashion"/>
    <s v="Women'S Kurti"/>
    <n v="1"/>
    <n v="1693.13"/>
    <s v="Upi"/>
    <s v="Delivered"/>
    <n v="4"/>
    <n v="1693.13"/>
    <m/>
    <m/>
    <m/>
    <m/>
    <m/>
    <m/>
    <s v="Completed"/>
    <s v="Yes"/>
    <s v="No"/>
    <m/>
    <n v="558"/>
    <n v="430"/>
    <n v="1892867.2841657216"/>
    <n v="199432.98236095349"/>
    <n v="3.8949824970828471"/>
    <s v="Women'S Kurti"/>
    <s v="Fashion"/>
    <s v="Fashion"/>
    <s v="Fashion"/>
    <s v="Fashion"/>
    <n v="15"/>
    <s v="Fashion"/>
    <m/>
    <n v="2023"/>
    <x v="2"/>
    <n v="27"/>
    <n v="5"/>
    <s v="Weekday"/>
    <m/>
  </r>
  <r>
    <s v="WEB-9134"/>
    <d v="2024-08-07T00:00:00"/>
    <s v="Rahul Joshi"/>
    <s v="Mumbai"/>
    <s v="Electronics"/>
    <s v="Wireless Earbuds"/>
    <n v="3"/>
    <n v="3255.43"/>
    <s v="Net Banking"/>
    <s v="Delivered"/>
    <m/>
    <n v="9766.2899999999991"/>
    <m/>
    <m/>
    <m/>
    <m/>
    <m/>
    <m/>
    <s v="Completed"/>
    <s v="Yes"/>
    <s v="No"/>
    <m/>
    <n v="619"/>
    <n v="468"/>
    <n v="2759712.3299794244"/>
    <n v="330643.50635802455"/>
    <n v="3.8641711229946525"/>
    <s v="Wireless Earbuds"/>
    <s v="Electronics"/>
    <s v="Electronics"/>
    <s v="Electronics"/>
    <s v="Electronics"/>
    <n v="12"/>
    <s v="Electronics"/>
    <m/>
    <n v="2024"/>
    <x v="9"/>
    <n v="7"/>
    <n v="4"/>
    <s v="Weekend"/>
    <m/>
  </r>
  <r>
    <s v="WEB-6606"/>
    <d v="2023-09-06T00:00:00"/>
    <s v="Simran Gupta"/>
    <s v="Ahmedabad"/>
    <s v="Electronics"/>
    <s v="Smart Watch"/>
    <n v="3"/>
    <n v="490.58"/>
    <s v="Upi"/>
    <s v="Delivered"/>
    <n v="5"/>
    <n v="1471.74"/>
    <m/>
    <m/>
    <m/>
    <m/>
    <m/>
    <m/>
    <s v="Completed"/>
    <s v="Yes"/>
    <s v="No"/>
    <m/>
    <n v="589"/>
    <n v="426"/>
    <n v="2759712.3299794244"/>
    <n v="330643.50635802455"/>
    <n v="3.8641711229946525"/>
    <s v="Smart Watch"/>
    <s v="Electronics"/>
    <s v="Electronics"/>
    <s v="Electronics"/>
    <s v="Electronics"/>
    <n v="17"/>
    <s v="Electronics"/>
    <m/>
    <n v="2023"/>
    <x v="1"/>
    <n v="6"/>
    <n v="4"/>
    <s v="Weekday"/>
    <m/>
  </r>
  <r>
    <s v="WEB-8810"/>
    <d v="2023-07-31T00:00:00"/>
    <s v="Ishaan Kumar"/>
    <s v="Ahmedabad"/>
    <s v="Home &amp; Kitchen"/>
    <s v="Table Lamp"/>
    <n v="1"/>
    <n v="1353.89"/>
    <s v="Credit Card"/>
    <s v="Delivered"/>
    <n v="3"/>
    <n v="1353.89"/>
    <m/>
    <m/>
    <m/>
    <m/>
    <m/>
    <m/>
    <s v="Completed"/>
    <s v="Yes"/>
    <s v="No"/>
    <m/>
    <n v="589"/>
    <n v="426"/>
    <n v="1463424.4009529033"/>
    <n v="118285.78776560788"/>
    <n v="3.8140589569160999"/>
    <s v="Table Lamp"/>
    <s v="Home &amp; Kitchen"/>
    <s v="Home &amp; Kitchen"/>
    <s v="Home &amp; Kitchen"/>
    <s v="Home &amp; Kitchen"/>
    <n v="32"/>
    <s v="Home &amp; Kitchen"/>
    <m/>
    <n v="2023"/>
    <x v="2"/>
    <n v="31"/>
    <n v="2"/>
    <s v="Weekday"/>
    <m/>
  </r>
  <r>
    <s v="WEB-6722"/>
    <d v="2023-02-08T00:00:00"/>
    <s v="Tanya Bose"/>
    <s v="Pune"/>
    <s v="Beauty"/>
    <s v="Face Cream"/>
    <n v="1"/>
    <n v="1494.07"/>
    <s v="Debit Card"/>
    <s v="Pending"/>
    <n v="2"/>
    <n v="1494.07"/>
    <m/>
    <m/>
    <m/>
    <m/>
    <m/>
    <m/>
    <s v="Pending"/>
    <s v="No"/>
    <s v="Yes"/>
    <m/>
    <n v="595"/>
    <n v="444"/>
    <n v="1098537.4901531704"/>
    <n v="96724.388030634553"/>
    <n v="3.9001122334455669"/>
    <s v="Face Cream"/>
    <s v="Beauty"/>
    <s v="Beauty"/>
    <s v="Beauty"/>
    <s v="Beauty"/>
    <n v="80"/>
    <s v="Beauty"/>
    <m/>
    <n v="2023"/>
    <x v="0"/>
    <n v="8"/>
    <n v="4"/>
    <s v="Weekday"/>
    <m/>
  </r>
  <r>
    <s v="WEB-6088"/>
    <d v="2024-06-01T00:00:00"/>
    <s v="Karan Iyer"/>
    <s v="Kolkata"/>
    <s v="Books"/>
    <s v="Cookbook"/>
    <n v="2"/>
    <n v="791.95"/>
    <s v="Upi"/>
    <s v="Cancelled"/>
    <m/>
    <n v="1583.9"/>
    <m/>
    <m/>
    <m/>
    <m/>
    <m/>
    <m/>
    <s v="Lost Sale"/>
    <s v="No"/>
    <s v="Yes"/>
    <m/>
    <n v="590"/>
    <n v="451"/>
    <n v="594714.6477588166"/>
    <n v="60882.938065984097"/>
    <n v="3.804733727810651"/>
    <s v="Cookbook"/>
    <s v="Books"/>
    <s v="Books"/>
    <s v="Books"/>
    <s v="Books"/>
    <n v="4"/>
    <s v="Books"/>
    <m/>
    <n v="2024"/>
    <x v="11"/>
    <n v="1"/>
    <n v="7"/>
    <s v="Weekend"/>
    <m/>
  </r>
  <r>
    <s v="WEB-7671"/>
    <d v="2024-11-01T00:00:00"/>
    <s v="Arjun Khan"/>
    <s v="Bengaluru"/>
    <s v="Fashion"/>
    <s v="Men'S T-Shirt"/>
    <n v="1"/>
    <n v="1778.38"/>
    <s v="Upi"/>
    <s v="Delivered"/>
    <n v="4"/>
    <n v="1778.38"/>
    <m/>
    <m/>
    <m/>
    <m/>
    <m/>
    <m/>
    <s v="Completed"/>
    <s v="Yes"/>
    <s v="No"/>
    <m/>
    <n v="567"/>
    <n v="440"/>
    <n v="1892867.2841657216"/>
    <n v="199432.98236095349"/>
    <n v="3.8949824970828471"/>
    <s v="Men'S T-Shirt"/>
    <s v="Fashion"/>
    <s v="Fashion"/>
    <s v="Fashion"/>
    <s v="Fashion"/>
    <n v="55"/>
    <s v="Fashion"/>
    <m/>
    <n v="2024"/>
    <x v="3"/>
    <n v="1"/>
    <n v="6"/>
    <s v="Weekend"/>
    <m/>
  </r>
  <r>
    <s v="WEB-5923"/>
    <d v="2023-07-24T00:00:00"/>
    <s v="Simran Menon"/>
    <s v="Delhi"/>
    <s v="Beauty"/>
    <s v="Face Cream"/>
    <n v="1"/>
    <n v="1201.26"/>
    <s v="Net Banking"/>
    <s v="Delivered"/>
    <n v="4"/>
    <n v="1201.26"/>
    <m/>
    <m/>
    <m/>
    <m/>
    <m/>
    <m/>
    <s v="Completed"/>
    <s v="Yes"/>
    <s v="No"/>
    <m/>
    <n v="573"/>
    <n v="450"/>
    <n v="1098537.4901531704"/>
    <n v="96724.388030634553"/>
    <n v="3.9001122334455669"/>
    <s v="Face Cream"/>
    <s v="Beauty"/>
    <s v="Beauty"/>
    <s v="Beauty"/>
    <s v="Beauty"/>
    <n v="80"/>
    <s v="Beauty"/>
    <m/>
    <n v="2023"/>
    <x v="2"/>
    <n v="24"/>
    <n v="2"/>
    <s v="Weekday"/>
    <m/>
  </r>
  <r>
    <s v="WEB-8843"/>
    <d v="2024-06-26T00:00:00"/>
    <s v="Saanvi Das"/>
    <s v="Pune"/>
    <s v="Fashion"/>
    <s v="Women'S Kurti"/>
    <n v="1"/>
    <n v="1597.51"/>
    <s v="Debit Card"/>
    <s v="Delivered"/>
    <n v="3"/>
    <n v="1597.51"/>
    <m/>
    <m/>
    <m/>
    <m/>
    <m/>
    <m/>
    <s v="Completed"/>
    <s v="Yes"/>
    <s v="No"/>
    <m/>
    <n v="595"/>
    <n v="444"/>
    <n v="1892867.2841657216"/>
    <n v="199432.98236095349"/>
    <n v="3.8949824970828471"/>
    <s v="Women'S Kurti"/>
    <s v="Fashion"/>
    <s v="Fashion"/>
    <s v="Fashion"/>
    <s v="Fashion"/>
    <n v="15"/>
    <s v="Fashion"/>
    <m/>
    <n v="2024"/>
    <x v="11"/>
    <n v="26"/>
    <n v="4"/>
    <s v="Weekday"/>
    <m/>
  </r>
  <r>
    <s v="WEB-8813"/>
    <d v="2024-12-31T00:00:00"/>
    <s v="Aditya Sharma"/>
    <s v="Mumbai"/>
    <s v="Electronics"/>
    <s v="Smart Watch"/>
    <n v="1"/>
    <n v="2985.37"/>
    <s v="Cash On Delivery"/>
    <s v="Delivered"/>
    <n v="5"/>
    <n v="2985.37"/>
    <m/>
    <m/>
    <m/>
    <m/>
    <m/>
    <m/>
    <s v="Completed"/>
    <s v="Yes"/>
    <s v="No"/>
    <m/>
    <n v="619"/>
    <n v="468"/>
    <n v="2759712.3299794244"/>
    <n v="330643.50635802455"/>
    <n v="3.8641711229946525"/>
    <s v="Smart Watch"/>
    <s v="Electronics"/>
    <s v="Electronics"/>
    <s v="Electronics"/>
    <s v="Electronics"/>
    <n v="17"/>
    <s v="Electronics"/>
    <m/>
    <n v="2024"/>
    <x v="10"/>
    <n v="31"/>
    <n v="3"/>
    <s v="Weekday"/>
    <m/>
  </r>
  <r>
    <s v="WEB-7451"/>
    <d v="2024-10-28T00:00:00"/>
    <s v="Aditya Kumar"/>
    <s v="Delhi"/>
    <s v="Books"/>
    <s v="Notebook Set"/>
    <n v="1"/>
    <n v="484.28"/>
    <s v="Cash On Delivery"/>
    <s v="Delivered"/>
    <m/>
    <n v="484.28"/>
    <m/>
    <m/>
    <m/>
    <m/>
    <m/>
    <m/>
    <s v="Completed"/>
    <s v="No"/>
    <s v="No"/>
    <m/>
    <n v="573"/>
    <n v="450"/>
    <n v="594714.6477588166"/>
    <n v="60882.938065984097"/>
    <n v="3.804733727810651"/>
    <s v="Notebook Set"/>
    <s v="Books"/>
    <s v="Books"/>
    <s v="Books"/>
    <s v="Books"/>
    <n v="20"/>
    <s v="Books"/>
    <m/>
    <n v="2024"/>
    <x v="8"/>
    <n v="28"/>
    <n v="2"/>
    <s v="Weekday"/>
    <m/>
  </r>
  <r>
    <s v="WEB-9030"/>
    <d v="2024-04-11T00:00:00"/>
    <s v="Riya Chatterjee"/>
    <s v="Pune"/>
    <s v="Fashion"/>
    <s v="Women'S Kurti"/>
    <n v="2"/>
    <n v="2293.69"/>
    <s v="Upi"/>
    <s v="Pending"/>
    <n v="2"/>
    <n v="4587.38"/>
    <m/>
    <m/>
    <m/>
    <m/>
    <m/>
    <m/>
    <s v="Pending"/>
    <s v="No"/>
    <s v="Yes"/>
    <m/>
    <n v="595"/>
    <n v="444"/>
    <n v="1892867.2841657216"/>
    <n v="199432.98236095349"/>
    <n v="3.8949824970828471"/>
    <s v="Women'S Kurti"/>
    <s v="Fashion"/>
    <s v="Fashion"/>
    <s v="Fashion"/>
    <s v="Fashion"/>
    <n v="15"/>
    <s v="Fashion"/>
    <m/>
    <n v="2024"/>
    <x v="7"/>
    <n v="11"/>
    <n v="5"/>
    <s v="Weekday"/>
    <m/>
  </r>
  <r>
    <s v="WEB-6063"/>
    <d v="2025-03-29T00:00:00"/>
    <s v="Rahul Sharma"/>
    <s v="Mumbai"/>
    <s v="Electronics"/>
    <s v="Bluetooth Speaker"/>
    <n v="1"/>
    <n v="1119.21"/>
    <s v="Upi"/>
    <s v="Cancelled"/>
    <n v="5"/>
    <n v="1119.21"/>
    <m/>
    <m/>
    <m/>
    <m/>
    <m/>
    <m/>
    <s v="Lost Sale"/>
    <s v="No"/>
    <s v="Yes"/>
    <m/>
    <n v="619"/>
    <n v="468"/>
    <n v="2759712.3299794244"/>
    <n v="330643.50635802455"/>
    <n v="3.8641711229946525"/>
    <s v="Bluetooth Speaker"/>
    <s v="Electronics"/>
    <s v="Electronics"/>
    <s v="Electronics"/>
    <s v="Electronics"/>
    <n v="48"/>
    <s v="Electronics"/>
    <m/>
    <n v="2025"/>
    <x v="4"/>
    <n v="29"/>
    <n v="7"/>
    <s v="Weekday"/>
    <m/>
  </r>
  <r>
    <s v="WEB-7878"/>
    <d v="2023-03-01T00:00:00"/>
    <s v="Meera Mehta"/>
    <s v="Ahmedabad"/>
    <s v="Electronics"/>
    <s v="Smart Watch"/>
    <n v="3"/>
    <n v="432.99"/>
    <s v="Credit Card"/>
    <s v="Delivered"/>
    <n v="1"/>
    <n v="1298.97"/>
    <m/>
    <m/>
    <m/>
    <m/>
    <m/>
    <m/>
    <s v="Completed"/>
    <s v="Yes"/>
    <s v="No"/>
    <m/>
    <n v="589"/>
    <n v="426"/>
    <n v="2759712.3299794244"/>
    <n v="330643.50635802455"/>
    <n v="3.8641711229946525"/>
    <s v="Smart Watch"/>
    <s v="Electronics"/>
    <s v="Electronics"/>
    <s v="Electronics"/>
    <s v="Electronics"/>
    <n v="17"/>
    <s v="Electronics"/>
    <m/>
    <n v="2023"/>
    <x v="4"/>
    <n v="1"/>
    <n v="4"/>
    <s v="Weekend"/>
    <m/>
  </r>
  <r>
    <s v="WEB-6867"/>
    <d v="2023-04-12T00:00:00"/>
    <s v="Riya Bose"/>
    <s v="Pune"/>
    <s v="Electronics"/>
    <s v="Bluetooth Speaker"/>
    <n v="1"/>
    <n v="1803.08"/>
    <s v="Credit Card"/>
    <s v="Delivered"/>
    <n v="5"/>
    <n v="1803.08"/>
    <m/>
    <m/>
    <m/>
    <m/>
    <m/>
    <m/>
    <s v="Completed"/>
    <s v="Yes"/>
    <s v="No"/>
    <m/>
    <n v="595"/>
    <n v="444"/>
    <n v="2759712.3299794244"/>
    <n v="330643.50635802455"/>
    <n v="3.8641711229946525"/>
    <s v="Bluetooth Speaker"/>
    <s v="Electronics"/>
    <s v="Electronics"/>
    <s v="Electronics"/>
    <s v="Electronics"/>
    <n v="48"/>
    <s v="Electronics"/>
    <m/>
    <n v="2023"/>
    <x v="7"/>
    <n v="12"/>
    <n v="4"/>
    <s v="Weekday"/>
    <m/>
  </r>
  <r>
    <s v="WEB-8875"/>
    <d v="2024-11-12T00:00:00"/>
    <s v="Karan Chatterjee"/>
    <s v="Hyderabad"/>
    <s v="Books"/>
    <s v="Kids Story Book"/>
    <n v="2"/>
    <n v="686.82"/>
    <s v="Net Banking"/>
    <s v="Cancelled"/>
    <m/>
    <n v="1373.64"/>
    <m/>
    <m/>
    <m/>
    <m/>
    <m/>
    <m/>
    <s v="Lost Sale"/>
    <s v="No"/>
    <s v="Yes"/>
    <m/>
    <n v="559"/>
    <n v="408"/>
    <n v="594714.6477588166"/>
    <n v="60882.938065984097"/>
    <n v="3.804733727810651"/>
    <s v="Kids Story Book"/>
    <s v="Books"/>
    <s v="Books"/>
    <s v="Books"/>
    <s v="Books"/>
    <n v="23"/>
    <s v="Books"/>
    <m/>
    <n v="2024"/>
    <x v="3"/>
    <n v="12"/>
    <n v="3"/>
    <s v="Weekday"/>
    <m/>
  </r>
  <r>
    <s v="WEB-9410"/>
    <d v="2024-09-10T00:00:00"/>
    <s v="Meera Singh"/>
    <s v="Chennai"/>
    <s v="Fashion"/>
    <s v="Sunglasses"/>
    <n v="2"/>
    <n v="2034.64"/>
    <s v="Net Banking"/>
    <s v="Cancelled"/>
    <n v="4"/>
    <n v="4069.28"/>
    <m/>
    <m/>
    <m/>
    <m/>
    <m/>
    <m/>
    <s v="Lost Sale"/>
    <s v="No"/>
    <s v="Yes"/>
    <m/>
    <n v="558"/>
    <n v="430"/>
    <n v="1892867.2841657216"/>
    <n v="199432.98236095349"/>
    <n v="3.8949824970828471"/>
    <s v="Sunglasses"/>
    <s v="Fashion"/>
    <s v="Fashion"/>
    <s v="Fashion"/>
    <s v="Fashion"/>
    <n v="53"/>
    <s v="Fashion"/>
    <m/>
    <n v="2024"/>
    <x v="1"/>
    <n v="10"/>
    <n v="3"/>
    <s v="Weekday"/>
    <m/>
  </r>
  <r>
    <s v="WEB-8479"/>
    <d v="2023-05-14T00:00:00"/>
    <s v="Diya Patel"/>
    <s v="Chennai"/>
    <s v="Books"/>
    <s v="Cookbook"/>
    <n v="2"/>
    <n v="679.86"/>
    <s v="Unknown"/>
    <s v="Returned"/>
    <n v="4"/>
    <n v="1359.72"/>
    <m/>
    <m/>
    <m/>
    <m/>
    <m/>
    <m/>
    <s v="Completed"/>
    <s v="No"/>
    <s v="No"/>
    <m/>
    <n v="558"/>
    <n v="430"/>
    <n v="594714.6477588166"/>
    <n v="60882.938065984097"/>
    <n v="3.804733727810651"/>
    <s v="Cookbook"/>
    <s v="Books"/>
    <s v="Books"/>
    <s v="Books"/>
    <s v="Books"/>
    <n v="4"/>
    <s v="Books"/>
    <m/>
    <n v="2023"/>
    <x v="6"/>
    <n v="14"/>
    <n v="1"/>
    <s v="Weekday"/>
    <m/>
  </r>
  <r>
    <s v="WEB-7322"/>
    <d v="2024-04-10T00:00:00"/>
    <s v="Kavya Chatterjee"/>
    <s v="Delhi"/>
    <s v="Electronics"/>
    <s v="Wireless Earbuds"/>
    <n v="2"/>
    <n v="1864.09"/>
    <s v="Cash On Delivery"/>
    <s v="Pending"/>
    <n v="5"/>
    <n v="3728.18"/>
    <m/>
    <m/>
    <m/>
    <m/>
    <m/>
    <m/>
    <s v="Pending"/>
    <s v="No"/>
    <s v="Yes"/>
    <m/>
    <n v="573"/>
    <n v="450"/>
    <n v="2759712.3299794244"/>
    <n v="330643.50635802455"/>
    <n v="3.8641711229946525"/>
    <s v="Wireless Earbuds"/>
    <s v="Electronics"/>
    <s v="Electronics"/>
    <s v="Electronics"/>
    <s v="Electronics"/>
    <n v="12"/>
    <s v="Electronics"/>
    <m/>
    <n v="2024"/>
    <x v="7"/>
    <n v="10"/>
    <n v="4"/>
    <s v="Weekday"/>
    <m/>
  </r>
  <r>
    <s v="WEB-6125"/>
    <d v="2025-01-25T00:00:00"/>
    <s v="Aditya Iyer"/>
    <s v="Delhi"/>
    <s v="Books"/>
    <s v="Notebook Set"/>
    <n v="1"/>
    <n v="386.44"/>
    <s v="Net Banking"/>
    <s v="Pending"/>
    <n v="4"/>
    <n v="386.44"/>
    <m/>
    <m/>
    <m/>
    <m/>
    <m/>
    <m/>
    <s v="Pending"/>
    <s v="No"/>
    <s v="Yes"/>
    <m/>
    <n v="573"/>
    <n v="450"/>
    <n v="594714.6477588166"/>
    <n v="60882.938065984097"/>
    <n v="3.804733727810651"/>
    <s v="Notebook Set"/>
    <s v="Books"/>
    <s v="Books"/>
    <s v="Books"/>
    <s v="Books"/>
    <n v="20"/>
    <s v="Books"/>
    <m/>
    <n v="2025"/>
    <x v="5"/>
    <n v="25"/>
    <n v="7"/>
    <s v="Weekday"/>
    <m/>
  </r>
  <r>
    <s v="WEB-5221"/>
    <d v="2025-01-07T00:00:00"/>
    <s v="Riya Patel"/>
    <s v="Kolkata"/>
    <s v="Books"/>
    <s v="Fiction Novel"/>
    <n v="2"/>
    <n v="506.66"/>
    <s v="Upi"/>
    <s v="Delivered"/>
    <n v="4"/>
    <n v="1013.32"/>
    <m/>
    <m/>
    <m/>
    <m/>
    <m/>
    <m/>
    <s v="Completed"/>
    <s v="Yes"/>
    <s v="No"/>
    <m/>
    <n v="590"/>
    <n v="451"/>
    <n v="594714.6477588166"/>
    <n v="60882.938065984097"/>
    <n v="3.804733727810651"/>
    <s v="Fiction Novel"/>
    <s v="Books"/>
    <s v="Books"/>
    <s v="Books"/>
    <s v="Books"/>
    <n v="11"/>
    <s v="Books"/>
    <m/>
    <n v="2025"/>
    <x v="5"/>
    <n v="7"/>
    <n v="3"/>
    <s v="Weekend"/>
    <m/>
  </r>
  <r>
    <s v="WEB-6249"/>
    <d v="2023-12-04T00:00:00"/>
    <s v="Karan Chatterjee"/>
    <s v="Kolkata"/>
    <s v="Beauty"/>
    <s v="Hair Oil"/>
    <n v="3"/>
    <n v="1321.6"/>
    <s v="Credit Card"/>
    <s v="Delivered"/>
    <n v="5"/>
    <n v="3964.7999999999997"/>
    <m/>
    <m/>
    <m/>
    <m/>
    <m/>
    <m/>
    <s v="Completed"/>
    <s v="Yes"/>
    <s v="No"/>
    <m/>
    <n v="590"/>
    <n v="451"/>
    <n v="1098537.4901531704"/>
    <n v="96724.388030634553"/>
    <n v="3.9001122334455669"/>
    <s v="Hair Oil"/>
    <s v="Beauty"/>
    <s v="Beauty"/>
    <s v="Beauty"/>
    <s v="Beauty"/>
    <n v="70"/>
    <s v="Beauty"/>
    <m/>
    <n v="2023"/>
    <x v="10"/>
    <n v="4"/>
    <n v="2"/>
    <s v="Weekday"/>
    <m/>
  </r>
  <r>
    <s v="WEB-5864"/>
    <d v="2024-11-11T00:00:00"/>
    <s v="Ishaan Das"/>
    <s v="Mumbai"/>
    <s v="Electronics"/>
    <s v="Power Bank 10000Mah"/>
    <n v="2"/>
    <n v="3142.7"/>
    <s v="Credit Card"/>
    <s v="Delivered"/>
    <n v="5"/>
    <n v="6285.4"/>
    <m/>
    <m/>
    <m/>
    <m/>
    <m/>
    <m/>
    <s v="Completed"/>
    <s v="Yes"/>
    <s v="No"/>
    <m/>
    <n v="619"/>
    <n v="468"/>
    <n v="2759712.3299794244"/>
    <n v="330643.50635802455"/>
    <n v="3.8641711229946525"/>
    <s v="Power Bank 10000Mah"/>
    <s v="Electronics"/>
    <s v="Electronics"/>
    <s v="Electronics"/>
    <s v="Electronics"/>
    <n v="3"/>
    <s v="Electronics"/>
    <m/>
    <n v="2024"/>
    <x v="3"/>
    <n v="11"/>
    <n v="2"/>
    <s v="Weekday"/>
    <m/>
  </r>
  <r>
    <s v="WEB-5888"/>
    <d v="2024-10-27T00:00:00"/>
    <s v="Kavya Patel"/>
    <s v="Delhi"/>
    <s v="Beauty"/>
    <s v="Shampoo 200Ml"/>
    <n v="1"/>
    <n v="254.74"/>
    <s v="Debit Card"/>
    <s v="Delivered"/>
    <n v="4"/>
    <n v="254.74"/>
    <m/>
    <m/>
    <m/>
    <m/>
    <m/>
    <m/>
    <s v="Completed"/>
    <s v="No"/>
    <s v="No"/>
    <m/>
    <n v="573"/>
    <n v="450"/>
    <n v="1098537.4901531704"/>
    <n v="96724.388030634553"/>
    <n v="3.9001122334455669"/>
    <s v="Shampoo 200Ml"/>
    <s v="Beauty"/>
    <s v="Beauty"/>
    <s v="Beauty"/>
    <s v="Beauty"/>
    <n v="64"/>
    <s v="Beauty"/>
    <m/>
    <n v="2024"/>
    <x v="8"/>
    <n v="27"/>
    <n v="1"/>
    <s v="Weekday"/>
    <m/>
  </r>
  <r>
    <s v="WEB-8697"/>
    <d v="2025-01-13T00:00:00"/>
    <s v="Simran Sharma"/>
    <s v="Pune"/>
    <s v="Electronics"/>
    <s v="Usb Cable"/>
    <n v="1"/>
    <n v="2563.7199999999998"/>
    <s v="Credit Card"/>
    <s v="Delivered"/>
    <n v="1"/>
    <n v="2563.7199999999998"/>
    <m/>
    <m/>
    <m/>
    <m/>
    <m/>
    <m/>
    <s v="Completed"/>
    <s v="Yes"/>
    <s v="No"/>
    <m/>
    <n v="595"/>
    <n v="444"/>
    <n v="2759712.3299794244"/>
    <n v="330643.50635802455"/>
    <n v="3.8641711229946525"/>
    <s v="Usb Cable"/>
    <s v="Electronics"/>
    <s v="Electronics"/>
    <s v="Electronics"/>
    <s v="Electronics"/>
    <n v="13"/>
    <s v="Electronics"/>
    <m/>
    <n v="2025"/>
    <x v="5"/>
    <n v="13"/>
    <n v="2"/>
    <s v="Weekday"/>
    <m/>
  </r>
  <r>
    <s v="WEB-6331"/>
    <d v="2023-08-02T00:00:00"/>
    <s v="Rahul Bose"/>
    <s v="Delhi"/>
    <s v="Books"/>
    <s v="Fiction Novel"/>
    <n v="2"/>
    <n v="626.76"/>
    <s v="Cash On Delivery"/>
    <s v="Delivered"/>
    <n v="5"/>
    <n v="1253.52"/>
    <m/>
    <m/>
    <m/>
    <m/>
    <m/>
    <m/>
    <s v="Completed"/>
    <s v="Yes"/>
    <s v="No"/>
    <m/>
    <n v="573"/>
    <n v="450"/>
    <n v="594714.6477588166"/>
    <n v="60882.938065984097"/>
    <n v="3.804733727810651"/>
    <s v="Fiction Novel"/>
    <s v="Books"/>
    <s v="Books"/>
    <s v="Books"/>
    <s v="Books"/>
    <n v="11"/>
    <s v="Books"/>
    <m/>
    <n v="2023"/>
    <x v="9"/>
    <n v="2"/>
    <n v="4"/>
    <s v="Weekday"/>
    <m/>
  </r>
  <r>
    <s v="WEB-8805"/>
    <d v="2024-01-01T00:00:00"/>
    <s v="Karan Khan"/>
    <s v="Bengaluru"/>
    <s v="Fashion"/>
    <s v="Men'S T-Shirt"/>
    <n v="2"/>
    <n v="2070.2399999999998"/>
    <s v="Net Banking"/>
    <s v="Delivered"/>
    <n v="1"/>
    <n v="4140.4799999999996"/>
    <m/>
    <m/>
    <m/>
    <m/>
    <m/>
    <m/>
    <s v="Completed"/>
    <s v="Yes"/>
    <s v="No"/>
    <m/>
    <n v="567"/>
    <n v="440"/>
    <n v="1892867.2841657216"/>
    <n v="199432.98236095349"/>
    <n v="3.8949824970828471"/>
    <s v="Men'S T-Shirt"/>
    <s v="Fashion"/>
    <s v="Fashion"/>
    <s v="Fashion"/>
    <s v="Fashion"/>
    <n v="55"/>
    <s v="Fashion"/>
    <m/>
    <n v="2024"/>
    <x v="5"/>
    <n v="1"/>
    <n v="2"/>
    <s v="Weekend"/>
    <m/>
  </r>
  <r>
    <s v="WEB-5736"/>
    <d v="2025-03-16T00:00:00"/>
    <s v="Vivaan Kumar"/>
    <s v="Mumbai"/>
    <s v="Home &amp; Kitchen"/>
    <s v="Table Lamp"/>
    <n v="1"/>
    <n v="1860.22"/>
    <s v="Cash On Delivery"/>
    <s v="Delivered"/>
    <n v="4"/>
    <n v="1860.22"/>
    <m/>
    <m/>
    <m/>
    <m/>
    <m/>
    <m/>
    <s v="Completed"/>
    <s v="Yes"/>
    <s v="No"/>
    <m/>
    <n v="619"/>
    <n v="468"/>
    <n v="1463424.4009529033"/>
    <n v="118285.78776560788"/>
    <n v="3.8140589569160999"/>
    <s v="Table Lamp"/>
    <s v="Home &amp; Kitchen"/>
    <s v="Home &amp; Kitchen"/>
    <s v="Home &amp; Kitchen"/>
    <s v="Home &amp; Kitchen"/>
    <n v="32"/>
    <s v="Home &amp; Kitchen"/>
    <m/>
    <n v="2025"/>
    <x v="4"/>
    <n v="16"/>
    <n v="1"/>
    <s v="Weekday"/>
    <m/>
  </r>
  <r>
    <s v="WEB-7867"/>
    <d v="2024-09-02T00:00:00"/>
    <s v="Neha Malhotra"/>
    <s v="Chennai"/>
    <s v="Electronics"/>
    <s v="Smart Watch"/>
    <n v="1"/>
    <n v="1386"/>
    <s v="Net Banking"/>
    <s v="Cancelled"/>
    <n v="5"/>
    <n v="1386"/>
    <m/>
    <m/>
    <m/>
    <m/>
    <m/>
    <m/>
    <s v="Lost Sale"/>
    <s v="No"/>
    <s v="Yes"/>
    <m/>
    <n v="558"/>
    <n v="430"/>
    <n v="2759712.3299794244"/>
    <n v="330643.50635802455"/>
    <n v="3.8641711229946525"/>
    <s v="Smart Watch"/>
    <s v="Electronics"/>
    <s v="Electronics"/>
    <s v="Electronics"/>
    <s v="Electronics"/>
    <n v="17"/>
    <s v="Electronics"/>
    <m/>
    <n v="2024"/>
    <x v="1"/>
    <n v="2"/>
    <n v="2"/>
    <s v="Weekday"/>
    <m/>
  </r>
  <r>
    <s v="WEB-8600"/>
    <d v="2024-09-30T00:00:00"/>
    <s v="Neha Kapoor"/>
    <s v="Bengaluru"/>
    <s v="Fashion"/>
    <s v="Men'S T-Shirt"/>
    <n v="1"/>
    <n v="1976.46"/>
    <s v="Upi"/>
    <s v="Delivered"/>
    <n v="3"/>
    <n v="1976.46"/>
    <m/>
    <m/>
    <m/>
    <m/>
    <m/>
    <m/>
    <s v="Completed"/>
    <s v="Yes"/>
    <s v="No"/>
    <m/>
    <n v="567"/>
    <n v="440"/>
    <n v="1892867.2841657216"/>
    <n v="199432.98236095349"/>
    <n v="3.8949824970828471"/>
    <s v="Men'S T-Shirt"/>
    <s v="Fashion"/>
    <s v="Fashion"/>
    <s v="Fashion"/>
    <s v="Fashion"/>
    <n v="55"/>
    <s v="Fashion"/>
    <m/>
    <n v="2024"/>
    <x v="1"/>
    <n v="30"/>
    <n v="2"/>
    <s v="Weekday"/>
    <m/>
  </r>
  <r>
    <s v="WEB-7006"/>
    <d v="2023-02-10T00:00:00"/>
    <s v="Tanya Malhotra"/>
    <s v="Mumbai"/>
    <s v="Home &amp; Kitchen"/>
    <s v="Table Lamp"/>
    <n v="1"/>
    <n v="1336.41"/>
    <s v="Net Banking"/>
    <s v="Delivered"/>
    <n v="4"/>
    <n v="1336.41"/>
    <m/>
    <m/>
    <m/>
    <m/>
    <m/>
    <m/>
    <s v="Completed"/>
    <s v="Yes"/>
    <s v="No"/>
    <m/>
    <n v="619"/>
    <n v="468"/>
    <n v="1463424.4009529033"/>
    <n v="118285.78776560788"/>
    <n v="3.8140589569160999"/>
    <s v="Table Lamp"/>
    <s v="Home &amp; Kitchen"/>
    <s v="Home &amp; Kitchen"/>
    <s v="Home &amp; Kitchen"/>
    <s v="Home &amp; Kitchen"/>
    <n v="32"/>
    <s v="Home &amp; Kitchen"/>
    <m/>
    <n v="2023"/>
    <x v="0"/>
    <n v="10"/>
    <n v="6"/>
    <s v="Weekday"/>
    <m/>
  </r>
  <r>
    <s v="WEB-7256"/>
    <d v="2025-01-31T00:00:00"/>
    <s v="Karan Kumar"/>
    <s v="Ahmedabad"/>
    <s v="Books"/>
    <s v="Cookbook"/>
    <n v="2"/>
    <n v="355.76"/>
    <s v="Upi"/>
    <s v="Delivered"/>
    <m/>
    <n v="711.52"/>
    <m/>
    <m/>
    <m/>
    <m/>
    <m/>
    <m/>
    <s v="Completed"/>
    <s v="No"/>
    <s v="No"/>
    <m/>
    <n v="589"/>
    <n v="426"/>
    <n v="594714.6477588166"/>
    <n v="60882.938065984097"/>
    <n v="3.804733727810651"/>
    <s v="Cookbook"/>
    <s v="Books"/>
    <s v="Books"/>
    <s v="Books"/>
    <s v="Books"/>
    <n v="4"/>
    <s v="Books"/>
    <m/>
    <n v="2025"/>
    <x v="5"/>
    <n v="31"/>
    <n v="6"/>
    <s v="Weekday"/>
    <m/>
  </r>
  <r>
    <s v="WEB-8466"/>
    <d v="2023-11-05T00:00:00"/>
    <s v="Neha Malhotra"/>
    <s v="Hyderabad"/>
    <s v="Electronics"/>
    <s v="Usb Cable"/>
    <n v="1"/>
    <n v="2480.44"/>
    <s v="Credit Card"/>
    <s v="Delivered"/>
    <n v="4"/>
    <n v="2480.44"/>
    <m/>
    <m/>
    <m/>
    <m/>
    <m/>
    <m/>
    <s v="Completed"/>
    <s v="Yes"/>
    <s v="No"/>
    <m/>
    <n v="559"/>
    <n v="408"/>
    <n v="2759712.3299794244"/>
    <n v="330643.50635802455"/>
    <n v="3.8641711229946525"/>
    <s v="Usb Cable"/>
    <s v="Electronics"/>
    <s v="Electronics"/>
    <s v="Electronics"/>
    <s v="Electronics"/>
    <n v="13"/>
    <s v="Electronics"/>
    <m/>
    <n v="2023"/>
    <x v="3"/>
    <n v="5"/>
    <n v="1"/>
    <s v="Weekday"/>
    <m/>
  </r>
  <r>
    <s v="WEB-5506"/>
    <d v="2024-01-21T00:00:00"/>
    <s v="Diya Nair"/>
    <s v="Pune"/>
    <s v="Fashion"/>
    <s v="Women'S Kurti"/>
    <n v="2"/>
    <n v="1713.2"/>
    <s v="Upi"/>
    <s v="Cancelled"/>
    <n v="4"/>
    <n v="3426.4"/>
    <m/>
    <m/>
    <m/>
    <m/>
    <m/>
    <m/>
    <s v="Lost Sale"/>
    <s v="No"/>
    <s v="Yes"/>
    <m/>
    <n v="595"/>
    <n v="444"/>
    <n v="1892867.2841657216"/>
    <n v="199432.98236095349"/>
    <n v="3.8949824970828471"/>
    <s v="Women'S Kurti"/>
    <s v="Fashion"/>
    <s v="Fashion"/>
    <s v="Fashion"/>
    <s v="Fashion"/>
    <n v="15"/>
    <s v="Fashion"/>
    <m/>
    <n v="2024"/>
    <x v="5"/>
    <n v="21"/>
    <n v="1"/>
    <s v="Weekday"/>
    <m/>
  </r>
  <r>
    <s v="WEB-5837"/>
    <d v="2023-01-19T00:00:00"/>
    <s v="Ishaan Gupta"/>
    <s v="Kolkata"/>
    <s v="Home &amp; Kitchen"/>
    <s v="Storage Box"/>
    <n v="1"/>
    <n v="823.62"/>
    <s v="Net Banking"/>
    <s v="Delivered"/>
    <n v="3"/>
    <n v="823.62"/>
    <m/>
    <m/>
    <m/>
    <m/>
    <m/>
    <m/>
    <s v="Completed"/>
    <s v="No"/>
    <s v="No"/>
    <m/>
    <n v="590"/>
    <n v="451"/>
    <n v="1463424.4009529033"/>
    <n v="118285.78776560788"/>
    <n v="3.8140589569160999"/>
    <s v="Storage Box"/>
    <s v="Home &amp; Kitchen"/>
    <s v="Home &amp; Kitchen"/>
    <s v="Home &amp; Kitchen"/>
    <s v="Home &amp; Kitchen"/>
    <n v="8"/>
    <s v="Home &amp; Kitchen"/>
    <m/>
    <n v="2023"/>
    <x v="5"/>
    <n v="19"/>
    <n v="5"/>
    <s v="Weekday"/>
    <m/>
  </r>
  <r>
    <s v="WEB-8740"/>
    <d v="2023-12-04T00:00:00"/>
    <s v="Arjun Nair"/>
    <s v="Not Provided"/>
    <s v="Books"/>
    <s v="Notebook Set"/>
    <n v="3"/>
    <n v="671.57"/>
    <s v="Debit Card"/>
    <s v="Delivered"/>
    <n v="4"/>
    <n v="2014.71"/>
    <m/>
    <m/>
    <m/>
    <m/>
    <m/>
    <m/>
    <s v="Completed"/>
    <s v="Yes"/>
    <s v="No"/>
    <m/>
    <n v="50"/>
    <n v="37"/>
    <n v="594714.6477588166"/>
    <n v="60882.938065984097"/>
    <n v="3.804733727810651"/>
    <s v="Notebook Set"/>
    <s v="Books"/>
    <s v="Books"/>
    <s v="Books"/>
    <s v="Books"/>
    <n v="20"/>
    <s v="Books"/>
    <m/>
    <n v="2023"/>
    <x v="10"/>
    <n v="4"/>
    <n v="2"/>
    <s v="Weekday"/>
    <m/>
  </r>
  <r>
    <s v="WEB-5693"/>
    <d v="2024-12-14T00:00:00"/>
    <s v="Neha Patel"/>
    <s v="Kolkata"/>
    <s v="Home &amp; Kitchen"/>
    <s v="Water Bottle"/>
    <n v="2"/>
    <n v="244.36"/>
    <s v="Upi"/>
    <s v="Delivered"/>
    <m/>
    <n v="488.72"/>
    <m/>
    <m/>
    <m/>
    <m/>
    <m/>
    <m/>
    <s v="Completed"/>
    <s v="No"/>
    <s v="No"/>
    <m/>
    <n v="590"/>
    <n v="451"/>
    <n v="1463424.4009529033"/>
    <n v="118285.78776560788"/>
    <n v="3.8140589569160999"/>
    <s v="Water Bottle"/>
    <s v="Home &amp; Kitchen"/>
    <s v="Home &amp; Kitchen"/>
    <s v="Home &amp; Kitchen"/>
    <s v="Home &amp; Kitchen"/>
    <n v="2"/>
    <s v="Home &amp; Kitchen"/>
    <m/>
    <n v="2024"/>
    <x v="10"/>
    <n v="14"/>
    <n v="7"/>
    <s v="Weekday"/>
    <m/>
  </r>
  <r>
    <s v="WEB-6034"/>
    <d v="2024-08-24T00:00:00"/>
    <s v="Diya Menon"/>
    <s v="Mumbai"/>
    <s v="Books"/>
    <s v="Self-Help Book"/>
    <n v="3"/>
    <n v="450.26903299203627"/>
    <s v="Debit Card"/>
    <s v="Delivered"/>
    <n v="1"/>
    <n v="1350.8070989761088"/>
    <m/>
    <m/>
    <m/>
    <m/>
    <m/>
    <m/>
    <s v="Completed"/>
    <s v="Yes"/>
    <s v="No"/>
    <m/>
    <n v="619"/>
    <n v="468"/>
    <n v="594714.6477588166"/>
    <n v="60882.938065984097"/>
    <n v="3.804733727810651"/>
    <s v="Self-Help Book"/>
    <s v="Books"/>
    <s v="Books"/>
    <s v="Books"/>
    <s v="Books"/>
    <n v="19"/>
    <s v="Books"/>
    <m/>
    <n v="2024"/>
    <x v="9"/>
    <n v="24"/>
    <n v="7"/>
    <s v="Weekday"/>
    <m/>
  </r>
  <r>
    <s v="WEB-8314"/>
    <d v="2024-05-19T00:00:00"/>
    <s v="Saanvi Sharma"/>
    <s v="Bengaluru"/>
    <s v="Electronics"/>
    <s v="Usb Cable"/>
    <n v="1"/>
    <n v="3474.98"/>
    <s v="Upi"/>
    <s v="Delivered"/>
    <m/>
    <n v="3474.98"/>
    <m/>
    <m/>
    <m/>
    <m/>
    <m/>
    <m/>
    <s v="Completed"/>
    <s v="Yes"/>
    <s v="No"/>
    <m/>
    <n v="567"/>
    <n v="440"/>
    <n v="2759712.3299794244"/>
    <n v="330643.50635802455"/>
    <n v="3.8641711229946525"/>
    <s v="Usb Cable"/>
    <s v="Electronics"/>
    <s v="Electronics"/>
    <s v="Electronics"/>
    <s v="Electronics"/>
    <n v="13"/>
    <s v="Electronics"/>
    <m/>
    <n v="2024"/>
    <x v="6"/>
    <n v="19"/>
    <n v="1"/>
    <s v="Weekday"/>
    <m/>
  </r>
  <r>
    <s v="WEB-6362"/>
    <d v="2024-01-30T00:00:00"/>
    <s v="Meera Chatterjee"/>
    <s v="Hyderabad"/>
    <s v="Beauty"/>
    <s v="Face Cream"/>
    <n v="1"/>
    <n v="1216.46"/>
    <s v="Net Banking"/>
    <s v="Delivered"/>
    <n v="5"/>
    <n v="1216.46"/>
    <m/>
    <m/>
    <m/>
    <m/>
    <m/>
    <m/>
    <s v="Completed"/>
    <s v="Yes"/>
    <s v="No"/>
    <m/>
    <n v="559"/>
    <n v="408"/>
    <n v="1098537.4901531704"/>
    <n v="96724.388030634553"/>
    <n v="3.9001122334455669"/>
    <s v="Face Cream"/>
    <s v="Beauty"/>
    <s v="Beauty"/>
    <s v="Beauty"/>
    <s v="Beauty"/>
    <n v="80"/>
    <s v="Beauty"/>
    <m/>
    <n v="2024"/>
    <x v="5"/>
    <n v="30"/>
    <n v="3"/>
    <s v="Weekday"/>
    <m/>
  </r>
  <r>
    <s v="WEB-9547"/>
    <d v="2024-07-16T00:00:00"/>
    <s v="Simran Khan"/>
    <s v="Delhi"/>
    <s v="Electronics"/>
    <s v="Smart Watch"/>
    <n v="1"/>
    <n v="3481.53"/>
    <s v="Debit Card"/>
    <s v="Delivered"/>
    <n v="4"/>
    <n v="3481.53"/>
    <m/>
    <m/>
    <m/>
    <m/>
    <m/>
    <m/>
    <s v="Completed"/>
    <s v="Yes"/>
    <s v="No"/>
    <m/>
    <n v="573"/>
    <n v="450"/>
    <n v="2759712.3299794244"/>
    <n v="330643.50635802455"/>
    <n v="3.8641711229946525"/>
    <s v="Smart Watch"/>
    <s v="Electronics"/>
    <s v="Electronics"/>
    <s v="Electronics"/>
    <s v="Electronics"/>
    <n v="17"/>
    <s v="Electronics"/>
    <m/>
    <n v="2024"/>
    <x v="2"/>
    <n v="16"/>
    <n v="3"/>
    <s v="Weekday"/>
    <m/>
  </r>
  <r>
    <s v="WEB-8903"/>
    <d v="2023-05-20T00:00:00"/>
    <s v="Aarav Kapoor"/>
    <s v="Mumbai"/>
    <s v="Home &amp; Kitchen"/>
    <s v="Water Bottle"/>
    <n v="1"/>
    <n v="1850.23"/>
    <s v="Net Banking"/>
    <s v="Delivered"/>
    <n v="3"/>
    <n v="1850.23"/>
    <m/>
    <m/>
    <m/>
    <m/>
    <m/>
    <m/>
    <s v="Completed"/>
    <s v="Yes"/>
    <s v="No"/>
    <m/>
    <n v="619"/>
    <n v="468"/>
    <n v="1463424.4009529033"/>
    <n v="118285.78776560788"/>
    <n v="3.8140589569160999"/>
    <s v="Water Bottle"/>
    <s v="Home &amp; Kitchen"/>
    <s v="Home &amp; Kitchen"/>
    <s v="Home &amp; Kitchen"/>
    <s v="Home &amp; Kitchen"/>
    <n v="2"/>
    <s v="Home &amp; Kitchen"/>
    <m/>
    <n v="2023"/>
    <x v="6"/>
    <n v="20"/>
    <n v="7"/>
    <s v="Weekday"/>
    <m/>
  </r>
  <r>
    <s v="WEB-7964"/>
    <d v="2025-06-06T00:00:00"/>
    <s v="Ishaan Das"/>
    <s v="Kolkata"/>
    <s v="Home &amp; Kitchen"/>
    <s v="Led Bulb Pack"/>
    <n v="1"/>
    <n v="733.76"/>
    <s v="Cash On Delivery"/>
    <s v="Delivered"/>
    <n v="3"/>
    <n v="733.76"/>
    <m/>
    <m/>
    <m/>
    <m/>
    <m/>
    <m/>
    <s v="Completed"/>
    <s v="No"/>
    <s v="No"/>
    <m/>
    <n v="590"/>
    <n v="451"/>
    <n v="1463424.4009529033"/>
    <n v="118285.78776560788"/>
    <n v="3.8140589569160999"/>
    <s v="Led Bulb Pack"/>
    <s v="Home &amp; Kitchen"/>
    <s v="Home &amp; Kitchen"/>
    <s v="Home &amp; Kitchen"/>
    <s v="Home &amp; Kitchen"/>
    <n v="76"/>
    <s v="Home &amp; Kitchen"/>
    <m/>
    <n v="2025"/>
    <x v="11"/>
    <n v="6"/>
    <n v="6"/>
    <s v="Weekday"/>
    <m/>
  </r>
  <r>
    <s v="WEB-8616"/>
    <d v="2023-11-27T00:00:00"/>
    <s v="Aditya Rao"/>
    <s v="Hyderabad"/>
    <s v="Books"/>
    <s v="Fiction Novel"/>
    <n v="1"/>
    <n v="589.23"/>
    <s v="Debit Card"/>
    <s v="Pending"/>
    <n v="4"/>
    <n v="589.23"/>
    <m/>
    <m/>
    <m/>
    <m/>
    <m/>
    <m/>
    <s v="Pending"/>
    <s v="No"/>
    <s v="Yes"/>
    <m/>
    <n v="559"/>
    <n v="408"/>
    <n v="594714.6477588166"/>
    <n v="60882.938065984097"/>
    <n v="3.804733727810651"/>
    <s v="Fiction Novel"/>
    <s v="Books"/>
    <s v="Books"/>
    <s v="Books"/>
    <s v="Books"/>
    <n v="11"/>
    <s v="Books"/>
    <m/>
    <n v="2023"/>
    <x v="3"/>
    <n v="27"/>
    <n v="2"/>
    <s v="Weekday"/>
    <m/>
  </r>
  <r>
    <s v="WEB-5574"/>
    <d v="2023-12-15T00:00:00"/>
    <s v="Ishaan Khan"/>
    <s v="Delhi"/>
    <s v="Fashion"/>
    <s v="Women'S Kurti"/>
    <n v="2"/>
    <n v="1199.52"/>
    <s v="Unknown"/>
    <s v="Delivered"/>
    <n v="5"/>
    <n v="2399.04"/>
    <m/>
    <m/>
    <m/>
    <m/>
    <m/>
    <m/>
    <s v="Completed"/>
    <s v="Yes"/>
    <s v="No"/>
    <m/>
    <n v="573"/>
    <n v="450"/>
    <n v="1892867.2841657216"/>
    <n v="199432.98236095349"/>
    <n v="3.8949824970828471"/>
    <s v="Women'S Kurti"/>
    <s v="Fashion"/>
    <s v="Fashion"/>
    <s v="Fashion"/>
    <s v="Fashion"/>
    <n v="15"/>
    <s v="Fashion"/>
    <m/>
    <n v="2023"/>
    <x v="10"/>
    <n v="15"/>
    <n v="6"/>
    <s v="Weekday"/>
    <m/>
  </r>
  <r>
    <s v="WEB-6922"/>
    <d v="2025-01-27T00:00:00"/>
    <s v="Rahul Chatterjee"/>
    <s v="Mumbai"/>
    <s v="Electronics"/>
    <s v="Bluetooth Speaker"/>
    <n v="1"/>
    <n v="2011.61"/>
    <s v="Debit Card"/>
    <s v="Delivered"/>
    <n v="1"/>
    <n v="2011.61"/>
    <m/>
    <m/>
    <m/>
    <m/>
    <m/>
    <m/>
    <s v="Completed"/>
    <s v="Yes"/>
    <s v="No"/>
    <m/>
    <n v="619"/>
    <n v="468"/>
    <n v="2759712.3299794244"/>
    <n v="330643.50635802455"/>
    <n v="3.8641711229946525"/>
    <s v="Bluetooth Speaker"/>
    <s v="Electronics"/>
    <s v="Electronics"/>
    <s v="Electronics"/>
    <s v="Electronics"/>
    <n v="48"/>
    <s v="Electronics"/>
    <m/>
    <n v="2025"/>
    <x v="5"/>
    <n v="27"/>
    <n v="2"/>
    <s v="Weekday"/>
    <m/>
  </r>
  <r>
    <s v="WEB-9638"/>
    <d v="2025-04-28T00:00:00"/>
    <s v="Meera Iyer"/>
    <s v="Hyderabad"/>
    <s v="Beauty"/>
    <s v="Perfume 50Ml"/>
    <n v="1"/>
    <n v="426.66"/>
    <s v="Credit Card"/>
    <s v="Cancelled"/>
    <n v="5"/>
    <n v="426.66"/>
    <m/>
    <m/>
    <m/>
    <m/>
    <m/>
    <m/>
    <s v="Lost Sale"/>
    <s v="No"/>
    <s v="Yes"/>
    <m/>
    <n v="559"/>
    <n v="408"/>
    <n v="1098537.4901531704"/>
    <n v="96724.388030634553"/>
    <n v="3.9001122334455669"/>
    <s v="Perfume 50Ml"/>
    <s v="Beauty"/>
    <s v="Beauty"/>
    <s v="Beauty"/>
    <s v="Beauty"/>
    <n v="18"/>
    <s v="Beauty"/>
    <m/>
    <n v="2025"/>
    <x v="7"/>
    <n v="28"/>
    <n v="2"/>
    <s v="Weekday"/>
    <m/>
  </r>
  <r>
    <s v="WEB-5263"/>
    <d v="2024-06-22T00:00:00"/>
    <s v="Ananya Sharma"/>
    <s v="Pune"/>
    <s v="Electronics"/>
    <s v="Power Bank 10000Mah"/>
    <n v="3"/>
    <n v="809.5"/>
    <s v="Upi"/>
    <s v="Delivered"/>
    <n v="2"/>
    <n v="2428.5"/>
    <m/>
    <m/>
    <m/>
    <m/>
    <m/>
    <m/>
    <s v="Completed"/>
    <s v="Yes"/>
    <s v="No"/>
    <m/>
    <n v="595"/>
    <n v="444"/>
    <n v="2759712.3299794244"/>
    <n v="330643.50635802455"/>
    <n v="3.8641711229946525"/>
    <s v="Power Bank 10000Mah"/>
    <s v="Electronics"/>
    <s v="Electronics"/>
    <s v="Electronics"/>
    <s v="Electronics"/>
    <n v="3"/>
    <s v="Electronics"/>
    <m/>
    <n v="2024"/>
    <x v="11"/>
    <n v="22"/>
    <n v="7"/>
    <s v="Weekday"/>
    <m/>
  </r>
  <r>
    <s v="WEB-9508"/>
    <d v="2023-09-09T00:00:00"/>
    <s v="Diya Nair"/>
    <s v="Kolkata"/>
    <s v="Fashion"/>
    <s v="Women'S Kurti"/>
    <n v="1"/>
    <n v="1188.54"/>
    <s v="Cash On Delivery"/>
    <s v="Delivered"/>
    <n v="3"/>
    <n v="1188.54"/>
    <m/>
    <m/>
    <m/>
    <m/>
    <m/>
    <m/>
    <s v="Completed"/>
    <s v="Yes"/>
    <s v="No"/>
    <m/>
    <n v="590"/>
    <n v="451"/>
    <n v="1892867.2841657216"/>
    <n v="199432.98236095349"/>
    <n v="3.8949824970828471"/>
    <s v="Women'S Kurti"/>
    <s v="Fashion"/>
    <s v="Fashion"/>
    <s v="Fashion"/>
    <s v="Fashion"/>
    <n v="15"/>
    <s v="Fashion"/>
    <m/>
    <n v="2023"/>
    <x v="1"/>
    <n v="9"/>
    <n v="7"/>
    <s v="Weekday"/>
    <m/>
  </r>
  <r>
    <s v="WEB-5342"/>
    <d v="2024-06-16T00:00:00"/>
    <s v="Aditya Khan"/>
    <s v="Kolkata"/>
    <s v="Fashion"/>
    <s v="Running Shoes"/>
    <n v="1"/>
    <n v="1013.69"/>
    <s v="Cash On Delivery"/>
    <s v="Pending"/>
    <n v="4"/>
    <n v="1013.69"/>
    <m/>
    <m/>
    <m/>
    <m/>
    <m/>
    <m/>
    <s v="Pending"/>
    <s v="No"/>
    <s v="Yes"/>
    <m/>
    <n v="590"/>
    <n v="451"/>
    <n v="1892867.2841657216"/>
    <n v="199432.98236095349"/>
    <n v="3.8949824970828471"/>
    <s v="Running Shoes"/>
    <s v="Fashion"/>
    <s v="Fashion"/>
    <s v="Fashion"/>
    <s v="Fashion"/>
    <n v="45"/>
    <s v="Fashion"/>
    <m/>
    <n v="2024"/>
    <x v="11"/>
    <n v="16"/>
    <n v="1"/>
    <s v="Weekday"/>
    <m/>
  </r>
  <r>
    <s v="WEB-8011"/>
    <d v="2024-07-22T00:00:00"/>
    <s v="Tanya Reddy"/>
    <s v="Pune"/>
    <s v="Books"/>
    <s v="Fiction Novel"/>
    <n v="3"/>
    <n v="551.97"/>
    <s v="Cash On Delivery"/>
    <s v="Cancelled"/>
    <n v="2"/>
    <n v="1655.91"/>
    <m/>
    <m/>
    <m/>
    <m/>
    <m/>
    <m/>
    <s v="Lost Sale"/>
    <s v="No"/>
    <s v="Yes"/>
    <m/>
    <n v="595"/>
    <n v="444"/>
    <n v="594714.6477588166"/>
    <n v="60882.938065984097"/>
    <n v="3.804733727810651"/>
    <s v="Fiction Novel"/>
    <s v="Books"/>
    <s v="Books"/>
    <s v="Books"/>
    <s v="Books"/>
    <n v="11"/>
    <s v="Books"/>
    <m/>
    <n v="2024"/>
    <x v="2"/>
    <n v="22"/>
    <n v="2"/>
    <s v="Weekday"/>
    <m/>
  </r>
  <r>
    <s v="WEB-9618"/>
    <d v="2025-06-30T00:00:00"/>
    <s v="Ishaan Kumar"/>
    <s v="Hyderabad"/>
    <s v="Electronics"/>
    <s v="Wireless Earbuds"/>
    <n v="1"/>
    <n v="1492.68"/>
    <s v="Net Banking"/>
    <s v="Returned"/>
    <n v="5"/>
    <n v="1492.68"/>
    <m/>
    <m/>
    <m/>
    <m/>
    <m/>
    <m/>
    <s v="Completed"/>
    <s v="No"/>
    <s v="No"/>
    <m/>
    <n v="559"/>
    <n v="408"/>
    <n v="2759712.3299794244"/>
    <n v="330643.50635802455"/>
    <n v="3.8641711229946525"/>
    <s v="Wireless Earbuds"/>
    <s v="Electronics"/>
    <s v="Electronics"/>
    <s v="Electronics"/>
    <s v="Electronics"/>
    <n v="12"/>
    <s v="Electronics"/>
    <m/>
    <n v="2025"/>
    <x v="11"/>
    <n v="30"/>
    <n v="2"/>
    <s v="Weekday"/>
    <m/>
  </r>
  <r>
    <s v="WEB-9413"/>
    <d v="2024-06-08T00:00:00"/>
    <s v="Pooja Das"/>
    <s v="Mumbai"/>
    <s v="Electronics"/>
    <s v="Bluetooth Speaker"/>
    <n v="1"/>
    <n v="1383.43"/>
    <s v="Credit Card"/>
    <s v="Delivered"/>
    <n v="4"/>
    <n v="1383.43"/>
    <m/>
    <m/>
    <m/>
    <m/>
    <m/>
    <m/>
    <s v="Completed"/>
    <s v="Yes"/>
    <s v="No"/>
    <m/>
    <n v="619"/>
    <n v="468"/>
    <n v="2759712.3299794244"/>
    <n v="330643.50635802455"/>
    <n v="3.8641711229946525"/>
    <s v="Bluetooth Speaker"/>
    <s v="Electronics"/>
    <s v="Electronics"/>
    <s v="Electronics"/>
    <s v="Electronics"/>
    <n v="48"/>
    <s v="Electronics"/>
    <m/>
    <n v="2024"/>
    <x v="11"/>
    <n v="8"/>
    <n v="7"/>
    <s v="Weekday"/>
    <m/>
  </r>
  <r>
    <s v="WEB-7396"/>
    <d v="2024-12-07T00:00:00"/>
    <s v="Meera Bose"/>
    <s v="Pune"/>
    <s v="Beauty"/>
    <s v="Shampoo 200Ml"/>
    <n v="1"/>
    <n v="443.92"/>
    <s v="Debit Card"/>
    <s v="Cancelled"/>
    <n v="3"/>
    <n v="443.92"/>
    <m/>
    <m/>
    <m/>
    <m/>
    <m/>
    <m/>
    <s v="Lost Sale"/>
    <s v="No"/>
    <s v="Yes"/>
    <m/>
    <n v="595"/>
    <n v="444"/>
    <n v="1098537.4901531704"/>
    <n v="96724.388030634553"/>
    <n v="3.9001122334455669"/>
    <s v="Shampoo 200Ml"/>
    <s v="Beauty"/>
    <s v="Beauty"/>
    <s v="Beauty"/>
    <s v="Beauty"/>
    <n v="64"/>
    <s v="Beauty"/>
    <m/>
    <n v="2024"/>
    <x v="10"/>
    <n v="7"/>
    <n v="7"/>
    <s v="Weekend"/>
    <m/>
  </r>
  <r>
    <s v="WEB-7090"/>
    <d v="2023-09-04T00:00:00"/>
    <s v="Diya Kumar"/>
    <s v="Pune"/>
    <s v="Fashion"/>
    <s v="Men'S T-Shirt"/>
    <n v="2"/>
    <n v="386.33"/>
    <s v="Cash On Delivery"/>
    <s v="Delivered"/>
    <n v="4"/>
    <n v="772.66"/>
    <m/>
    <m/>
    <m/>
    <m/>
    <m/>
    <m/>
    <s v="Completed"/>
    <s v="No"/>
    <s v="No"/>
    <m/>
    <n v="595"/>
    <n v="444"/>
    <n v="1892867.2841657216"/>
    <n v="199432.98236095349"/>
    <n v="3.8949824970828471"/>
    <s v="Men'S T-Shirt"/>
    <s v="Fashion"/>
    <s v="Fashion"/>
    <s v="Fashion"/>
    <s v="Fashion"/>
    <n v="55"/>
    <s v="Fashion"/>
    <m/>
    <n v="2023"/>
    <x v="1"/>
    <n v="4"/>
    <n v="2"/>
    <s v="Weekday"/>
    <m/>
  </r>
  <r>
    <s v="WEB-8184"/>
    <d v="2024-12-20T00:00:00"/>
    <s v="Rohan Gupta"/>
    <s v="Delhi"/>
    <s v="Home &amp; Kitchen"/>
    <s v="Non-Stick Pan"/>
    <n v="2"/>
    <n v="301.57"/>
    <s v="Net Banking"/>
    <s v="Delivered"/>
    <n v="4"/>
    <n v="603.14"/>
    <m/>
    <m/>
    <m/>
    <m/>
    <m/>
    <m/>
    <s v="Completed"/>
    <s v="No"/>
    <s v="No"/>
    <m/>
    <n v="573"/>
    <n v="450"/>
    <n v="1463424.4009529033"/>
    <n v="118285.78776560788"/>
    <n v="3.8140589569160999"/>
    <s v="Non-Stick Pan"/>
    <s v="Home &amp; Kitchen"/>
    <s v="Home &amp; Kitchen"/>
    <s v="Home &amp; Kitchen"/>
    <s v="Home &amp; Kitchen"/>
    <n v="7"/>
    <s v="Home &amp; Kitchen"/>
    <m/>
    <n v="2024"/>
    <x v="10"/>
    <n v="20"/>
    <n v="6"/>
    <s v="Weekday"/>
    <m/>
  </r>
  <r>
    <s v="WEB-9363"/>
    <d v="2024-07-28T00:00:00"/>
    <s v="Tanya Khan"/>
    <s v="Kolkata"/>
    <s v="Electronics"/>
    <s v="Usb Cable"/>
    <n v="1"/>
    <n v="337.3"/>
    <s v="Cash On Delivery"/>
    <s v="Pending"/>
    <n v="4"/>
    <n v="337.3"/>
    <m/>
    <m/>
    <m/>
    <m/>
    <m/>
    <m/>
    <s v="Pending"/>
    <s v="No"/>
    <s v="Yes"/>
    <m/>
    <n v="590"/>
    <n v="451"/>
    <n v="2759712.3299794244"/>
    <n v="330643.50635802455"/>
    <n v="3.8641711229946525"/>
    <s v="Usb Cable"/>
    <s v="Electronics"/>
    <s v="Electronics"/>
    <s v="Electronics"/>
    <s v="Electronics"/>
    <n v="13"/>
    <s v="Electronics"/>
    <m/>
    <n v="2024"/>
    <x v="2"/>
    <n v="28"/>
    <n v="1"/>
    <s v="Weekday"/>
    <m/>
  </r>
  <r>
    <s v="WEB-9472"/>
    <d v="2023-03-05T00:00:00"/>
    <s v="Aarav Khan"/>
    <s v="Chennai"/>
    <s v="Home &amp; Kitchen"/>
    <s v="Non-Stick Pan"/>
    <n v="3"/>
    <n v="330.21"/>
    <s v="Credit Card"/>
    <s v="Delivered"/>
    <n v="4"/>
    <n v="990.62999999999988"/>
    <m/>
    <m/>
    <m/>
    <m/>
    <m/>
    <m/>
    <s v="Completed"/>
    <s v="No"/>
    <s v="No"/>
    <m/>
    <n v="558"/>
    <n v="430"/>
    <n v="1463424.4009529033"/>
    <n v="118285.78776560788"/>
    <n v="3.8140589569160999"/>
    <s v="Non-Stick Pan"/>
    <s v="Home &amp; Kitchen"/>
    <s v="Home &amp; Kitchen"/>
    <s v="Home &amp; Kitchen"/>
    <s v="Home &amp; Kitchen"/>
    <n v="7"/>
    <s v="Home &amp; Kitchen"/>
    <m/>
    <n v="2023"/>
    <x v="4"/>
    <n v="5"/>
    <n v="1"/>
    <s v="Weekday"/>
    <m/>
  </r>
  <r>
    <s v="WEB-8313"/>
    <d v="2023-05-23T00:00:00"/>
    <s v="Kavya Kapoor"/>
    <s v="Delhi"/>
    <s v="Fashion"/>
    <s v="Men'S T-Shirt"/>
    <n v="3"/>
    <n v="1831.65"/>
    <s v="Net Banking"/>
    <s v="Delivered"/>
    <n v="2"/>
    <n v="5494.9500000000007"/>
    <m/>
    <m/>
    <m/>
    <m/>
    <m/>
    <m/>
    <s v="Completed"/>
    <s v="Yes"/>
    <s v="No"/>
    <m/>
    <n v="573"/>
    <n v="450"/>
    <n v="1892867.2841657216"/>
    <n v="199432.98236095349"/>
    <n v="3.8949824970828471"/>
    <s v="Men'S T-Shirt"/>
    <s v="Fashion"/>
    <s v="Fashion"/>
    <s v="Fashion"/>
    <s v="Fashion"/>
    <n v="55"/>
    <s v="Fashion"/>
    <m/>
    <n v="2023"/>
    <x v="6"/>
    <n v="23"/>
    <n v="3"/>
    <s v="Weekday"/>
    <m/>
  </r>
  <r>
    <s v="WEB-8206"/>
    <d v="2024-11-04T00:00:00"/>
    <s v="Kavya Khan"/>
    <s v="Hyderabad"/>
    <s v="Home &amp; Kitchen"/>
    <s v="Non-Stick Pan"/>
    <n v="1"/>
    <n v="258.75"/>
    <s v="Net Banking"/>
    <s v="Pending"/>
    <n v="5"/>
    <n v="258.75"/>
    <m/>
    <m/>
    <m/>
    <m/>
    <m/>
    <m/>
    <s v="Pending"/>
    <s v="No"/>
    <s v="Yes"/>
    <m/>
    <n v="559"/>
    <n v="408"/>
    <n v="1463424.4009529033"/>
    <n v="118285.78776560788"/>
    <n v="3.8140589569160999"/>
    <s v="Non-Stick Pan"/>
    <s v="Home &amp; Kitchen"/>
    <s v="Home &amp; Kitchen"/>
    <s v="Home &amp; Kitchen"/>
    <s v="Home &amp; Kitchen"/>
    <n v="7"/>
    <s v="Home &amp; Kitchen"/>
    <m/>
    <n v="2024"/>
    <x v="3"/>
    <n v="4"/>
    <n v="2"/>
    <s v="Weekday"/>
    <m/>
  </r>
  <r>
    <s v="WEB-6286"/>
    <d v="2023-07-23T00:00:00"/>
    <s v="Tanya Kumar"/>
    <s v="Chennai"/>
    <s v="Books"/>
    <s v="Fiction Novel"/>
    <n v="1"/>
    <n v="656.85"/>
    <s v="Upi"/>
    <s v="Delivered"/>
    <n v="5"/>
    <n v="656.85"/>
    <m/>
    <m/>
    <m/>
    <m/>
    <m/>
    <m/>
    <s v="Completed"/>
    <s v="No"/>
    <s v="No"/>
    <m/>
    <n v="558"/>
    <n v="430"/>
    <n v="594714.6477588166"/>
    <n v="60882.938065984097"/>
    <n v="3.804733727810651"/>
    <s v="Fiction Novel"/>
    <s v="Books"/>
    <s v="Books"/>
    <s v="Books"/>
    <s v="Books"/>
    <n v="11"/>
    <s v="Books"/>
    <m/>
    <n v="2023"/>
    <x v="2"/>
    <n v="23"/>
    <n v="1"/>
    <s v="Weekday"/>
    <m/>
  </r>
  <r>
    <s v="WEB-8633"/>
    <d v="2023-01-28T00:00:00"/>
    <s v="Kavya Kapoor"/>
    <s v="Delhi"/>
    <s v="Electronics"/>
    <s v="Usb Cable"/>
    <n v="1"/>
    <n v="1284.29"/>
    <s v="Net Banking"/>
    <s v="Returned"/>
    <n v="2"/>
    <n v="1284.29"/>
    <m/>
    <m/>
    <m/>
    <m/>
    <m/>
    <m/>
    <s v="Completed"/>
    <s v="No"/>
    <s v="No"/>
    <m/>
    <n v="573"/>
    <n v="450"/>
    <n v="2759712.3299794244"/>
    <n v="330643.50635802455"/>
    <n v="3.8641711229946525"/>
    <s v="Usb Cable"/>
    <s v="Electronics"/>
    <s v="Electronics"/>
    <s v="Electronics"/>
    <s v="Electronics"/>
    <n v="13"/>
    <s v="Electronics"/>
    <m/>
    <n v="2023"/>
    <x v="5"/>
    <n v="28"/>
    <n v="7"/>
    <s v="Weekday"/>
    <m/>
  </r>
  <r>
    <s v="WEB-9200"/>
    <d v="2023-04-05T00:00:00"/>
    <s v="Meera Khan"/>
    <s v="Mumbai"/>
    <s v="Beauty"/>
    <s v="Hair Oil"/>
    <n v="1"/>
    <n v="428.7"/>
    <s v="Cash On Delivery"/>
    <s v="Returned"/>
    <n v="4"/>
    <n v="428.7"/>
    <m/>
    <m/>
    <m/>
    <m/>
    <m/>
    <m/>
    <s v="Completed"/>
    <s v="No"/>
    <s v="No"/>
    <m/>
    <n v="619"/>
    <n v="468"/>
    <n v="1098537.4901531704"/>
    <n v="96724.388030634553"/>
    <n v="3.9001122334455669"/>
    <s v="Hair Oil"/>
    <s v="Beauty"/>
    <s v="Beauty"/>
    <s v="Beauty"/>
    <s v="Beauty"/>
    <n v="70"/>
    <s v="Beauty"/>
    <m/>
    <n v="2023"/>
    <x v="7"/>
    <n v="5"/>
    <n v="4"/>
    <s v="Weekday"/>
    <m/>
  </r>
  <r>
    <s v="WEB-7963"/>
    <d v="2023-10-04T00:00:00"/>
    <s v="Neha Pillai"/>
    <s v="Pune"/>
    <s v="Books"/>
    <s v="Cookbook"/>
    <n v="2"/>
    <n v="217.66"/>
    <s v="Debit Card"/>
    <s v="Delivered"/>
    <n v="5"/>
    <n v="435.32"/>
    <m/>
    <m/>
    <m/>
    <m/>
    <m/>
    <m/>
    <s v="Completed"/>
    <s v="No"/>
    <s v="No"/>
    <m/>
    <n v="595"/>
    <n v="444"/>
    <n v="594714.6477588166"/>
    <n v="60882.938065984097"/>
    <n v="3.804733727810651"/>
    <s v="Cookbook"/>
    <s v="Books"/>
    <s v="Books"/>
    <s v="Books"/>
    <s v="Books"/>
    <n v="4"/>
    <s v="Books"/>
    <m/>
    <n v="2023"/>
    <x v="8"/>
    <n v="4"/>
    <n v="4"/>
    <s v="Weekday"/>
    <m/>
  </r>
  <r>
    <s v="WEB-8421"/>
    <d v="2024-01-19T00:00:00"/>
    <s v="Aditya Reddy"/>
    <s v="Ahmedabad"/>
    <s v="Electronics"/>
    <s v="Wireless Earbuds"/>
    <n v="1"/>
    <n v="1777.16"/>
    <s v="Cash On Delivery"/>
    <s v="Cancelled"/>
    <n v="4"/>
    <n v="1777.16"/>
    <m/>
    <m/>
    <m/>
    <m/>
    <m/>
    <m/>
    <s v="Lost Sale"/>
    <s v="No"/>
    <s v="Yes"/>
    <m/>
    <n v="589"/>
    <n v="426"/>
    <n v="2759712.3299794244"/>
    <n v="330643.50635802455"/>
    <n v="3.8641711229946525"/>
    <s v="Wireless Earbuds"/>
    <s v="Electronics"/>
    <s v="Electronics"/>
    <s v="Electronics"/>
    <s v="Electronics"/>
    <n v="12"/>
    <s v="Electronics"/>
    <m/>
    <n v="2024"/>
    <x v="5"/>
    <n v="19"/>
    <n v="6"/>
    <s v="Weekday"/>
    <m/>
  </r>
  <r>
    <s v="WEB-5209"/>
    <d v="2024-02-25T00:00:00"/>
    <s v="Simran Khan"/>
    <s v="Delhi"/>
    <s v="Books"/>
    <s v="Fiction Novel"/>
    <n v="1"/>
    <n v="710.67"/>
    <s v="Cash On Delivery"/>
    <s v="Delivered"/>
    <n v="5"/>
    <n v="710.67"/>
    <m/>
    <m/>
    <m/>
    <m/>
    <m/>
    <m/>
    <s v="Completed"/>
    <s v="No"/>
    <s v="No"/>
    <m/>
    <n v="573"/>
    <n v="450"/>
    <n v="594714.6477588166"/>
    <n v="60882.938065984097"/>
    <n v="3.804733727810651"/>
    <s v="Fiction Novel"/>
    <s v="Books"/>
    <s v="Books"/>
    <s v="Books"/>
    <s v="Books"/>
    <n v="11"/>
    <s v="Books"/>
    <m/>
    <n v="2024"/>
    <x v="0"/>
    <n v="25"/>
    <n v="1"/>
    <s v="Weekday"/>
    <m/>
  </r>
  <r>
    <s v="WEB-5620"/>
    <d v="2023-02-09T00:00:00"/>
    <s v="Tanya Sharma"/>
    <s v="Delhi"/>
    <s v="Home &amp; Kitchen"/>
    <s v="Storage Box"/>
    <n v="1"/>
    <n v="590.38"/>
    <s v="Debit Card"/>
    <s v="Pending"/>
    <n v="3"/>
    <n v="590.38"/>
    <m/>
    <m/>
    <m/>
    <m/>
    <m/>
    <m/>
    <s v="Pending"/>
    <s v="No"/>
    <s v="Yes"/>
    <m/>
    <n v="573"/>
    <n v="450"/>
    <n v="1463424.4009529033"/>
    <n v="118285.78776560788"/>
    <n v="3.8140589569160999"/>
    <s v="Storage Box"/>
    <s v="Home &amp; Kitchen"/>
    <s v="Home &amp; Kitchen"/>
    <s v="Home &amp; Kitchen"/>
    <s v="Home &amp; Kitchen"/>
    <n v="8"/>
    <s v="Home &amp; Kitchen"/>
    <m/>
    <n v="2023"/>
    <x v="0"/>
    <n v="9"/>
    <n v="5"/>
    <s v="Weekday"/>
    <m/>
  </r>
  <r>
    <s v="WEB-7443"/>
    <d v="2024-11-13T00:00:00"/>
    <s v="Aditya Singh"/>
    <s v="Pune"/>
    <s v="Beauty"/>
    <s v="Face Cream"/>
    <n v="1"/>
    <n v="366.37"/>
    <s v="Net Banking"/>
    <s v="Cancelled"/>
    <n v="2"/>
    <n v="366.37"/>
    <m/>
    <m/>
    <m/>
    <m/>
    <m/>
    <m/>
    <s v="Lost Sale"/>
    <s v="No"/>
    <s v="Yes"/>
    <m/>
    <n v="595"/>
    <n v="444"/>
    <n v="1098537.4901531704"/>
    <n v="96724.388030634553"/>
    <n v="3.9001122334455669"/>
    <s v="Face Cream"/>
    <s v="Beauty"/>
    <s v="Beauty"/>
    <s v="Beauty"/>
    <s v="Beauty"/>
    <n v="80"/>
    <s v="Beauty"/>
    <m/>
    <n v="2024"/>
    <x v="3"/>
    <n v="13"/>
    <n v="4"/>
    <s v="Weekday"/>
    <m/>
  </r>
  <r>
    <s v="WEB-5828"/>
    <d v="2024-10-01T00:00:00"/>
    <s v="Ananya Kapoor"/>
    <s v="Ahmedabad"/>
    <s v="Electronics"/>
    <s v="Wireless Earbuds"/>
    <n v="1"/>
    <n v="1266.8599999999999"/>
    <s v="Upi"/>
    <s v="Delivered"/>
    <n v="4"/>
    <n v="1266.8599999999999"/>
    <m/>
    <m/>
    <m/>
    <m/>
    <m/>
    <m/>
    <s v="Completed"/>
    <s v="Yes"/>
    <s v="No"/>
    <m/>
    <n v="589"/>
    <n v="426"/>
    <n v="2759712.3299794244"/>
    <n v="330643.50635802455"/>
    <n v="3.8641711229946525"/>
    <s v="Wireless Earbuds"/>
    <s v="Electronics"/>
    <s v="Electronics"/>
    <s v="Electronics"/>
    <s v="Electronics"/>
    <n v="12"/>
    <s v="Electronics"/>
    <m/>
    <n v="2024"/>
    <x v="8"/>
    <n v="1"/>
    <n v="3"/>
    <s v="Weekend"/>
    <m/>
  </r>
  <r>
    <s v="WEB-7519"/>
    <d v="2024-09-03T00:00:00"/>
    <s v="Neha Verma"/>
    <s v="Mumbai"/>
    <s v="Beauty"/>
    <s v="Perfume 50Ml"/>
    <n v="1"/>
    <n v="330.46"/>
    <s v="Cash On Delivery"/>
    <s v="Delivered"/>
    <n v="2"/>
    <n v="330.46"/>
    <m/>
    <m/>
    <m/>
    <m/>
    <m/>
    <m/>
    <s v="Completed"/>
    <s v="No"/>
    <s v="No"/>
    <m/>
    <n v="619"/>
    <n v="468"/>
    <n v="1098537.4901531704"/>
    <n v="96724.388030634553"/>
    <n v="3.9001122334455669"/>
    <s v="Perfume 50Ml"/>
    <s v="Beauty"/>
    <s v="Beauty"/>
    <s v="Beauty"/>
    <s v="Beauty"/>
    <n v="18"/>
    <s v="Beauty"/>
    <m/>
    <n v="2024"/>
    <x v="1"/>
    <n v="3"/>
    <n v="3"/>
    <s v="Weekday"/>
    <m/>
  </r>
  <r>
    <s v="WEB-8641"/>
    <d v="2024-11-01T00:00:00"/>
    <s v="Vivaan Malhotra"/>
    <s v="Mumbai"/>
    <s v="Books"/>
    <s v="Self-Help Book"/>
    <n v="1"/>
    <n v="187.13"/>
    <s v="Credit Card"/>
    <s v="Delivered"/>
    <n v="4"/>
    <n v="187.13"/>
    <m/>
    <m/>
    <m/>
    <m/>
    <m/>
    <m/>
    <s v="Completed"/>
    <s v="No"/>
    <s v="No"/>
    <m/>
    <n v="619"/>
    <n v="468"/>
    <n v="594714.6477588166"/>
    <n v="60882.938065984097"/>
    <n v="3.804733727810651"/>
    <s v="Self-Help Book"/>
    <s v="Books"/>
    <s v="Books"/>
    <s v="Books"/>
    <s v="Books"/>
    <n v="19"/>
    <s v="Books"/>
    <m/>
    <n v="2024"/>
    <x v="3"/>
    <n v="1"/>
    <n v="6"/>
    <s v="Weekend"/>
    <m/>
  </r>
  <r>
    <s v="WEB-7609"/>
    <d v="2025-04-09T00:00:00"/>
    <s v="Simran Das"/>
    <s v="Delhi"/>
    <s v="Beauty"/>
    <s v="Lipstick"/>
    <n v="1"/>
    <n v="1092.22"/>
    <s v="Upi"/>
    <s v="Delivered"/>
    <n v="2"/>
    <n v="1092.22"/>
    <m/>
    <m/>
    <m/>
    <m/>
    <m/>
    <m/>
    <s v="Completed"/>
    <s v="Yes"/>
    <s v="No"/>
    <m/>
    <n v="573"/>
    <n v="450"/>
    <n v="1098537.4901531704"/>
    <n v="96724.388030634553"/>
    <n v="3.9001122334455669"/>
    <s v="Lipstick"/>
    <s v="Beauty"/>
    <s v="Beauty"/>
    <s v="Beauty"/>
    <s v="Beauty"/>
    <n v="10"/>
    <s v="Beauty"/>
    <m/>
    <n v="2025"/>
    <x v="7"/>
    <n v="9"/>
    <n v="4"/>
    <s v="Weekday"/>
    <m/>
  </r>
  <r>
    <s v="WEB-9579"/>
    <d v="2024-03-04T00:00:00"/>
    <s v="Meera Pillai"/>
    <s v="Not Provided"/>
    <s v="Books"/>
    <s v="Kids Story Book"/>
    <n v="1"/>
    <n v="285.97000000000003"/>
    <s v="Cash On Delivery"/>
    <s v="Delivered"/>
    <n v="4"/>
    <n v="285.97000000000003"/>
    <m/>
    <m/>
    <m/>
    <m/>
    <m/>
    <m/>
    <s v="Completed"/>
    <s v="No"/>
    <s v="No"/>
    <m/>
    <n v="50"/>
    <n v="37"/>
    <n v="594714.6477588166"/>
    <n v="60882.938065984097"/>
    <n v="3.804733727810651"/>
    <s v="Kids Story Book"/>
    <s v="Books"/>
    <s v="Books"/>
    <s v="Books"/>
    <s v="Books"/>
    <n v="23"/>
    <s v="Books"/>
    <m/>
    <n v="2024"/>
    <x v="4"/>
    <n v="4"/>
    <n v="2"/>
    <s v="Weekday"/>
    <m/>
  </r>
  <r>
    <s v="WEB-5622"/>
    <d v="2024-06-05T00:00:00"/>
    <s v="Saanvi Mehta"/>
    <s v="Ahmedabad"/>
    <s v="Fashion"/>
    <s v="Sunglasses"/>
    <n v="1"/>
    <n v="544.49"/>
    <s v="Credit Card"/>
    <s v="Delivered"/>
    <n v="4"/>
    <n v="544.49"/>
    <m/>
    <m/>
    <m/>
    <m/>
    <m/>
    <m/>
    <s v="Completed"/>
    <s v="No"/>
    <s v="No"/>
    <m/>
    <n v="589"/>
    <n v="426"/>
    <n v="1892867.2841657216"/>
    <n v="199432.98236095349"/>
    <n v="3.8949824970828471"/>
    <s v="Sunglasses"/>
    <s v="Fashion"/>
    <s v="Fashion"/>
    <s v="Fashion"/>
    <s v="Fashion"/>
    <n v="53"/>
    <s v="Fashion"/>
    <m/>
    <n v="2024"/>
    <x v="11"/>
    <n v="5"/>
    <n v="4"/>
    <s v="Weekday"/>
    <m/>
  </r>
  <r>
    <s v="WEB-6401"/>
    <d v="2024-01-26T00:00:00"/>
    <s v="Saanvi Rao"/>
    <s v="Mumbai"/>
    <s v="Fashion"/>
    <s v="Sunglasses"/>
    <n v="3"/>
    <n v="2012.96"/>
    <s v="Debit Card"/>
    <s v="Pending"/>
    <n v="5"/>
    <n v="6038.88"/>
    <m/>
    <m/>
    <m/>
    <m/>
    <m/>
    <m/>
    <s v="Pending"/>
    <s v="No"/>
    <s v="Yes"/>
    <m/>
    <n v="619"/>
    <n v="468"/>
    <n v="1892867.2841657216"/>
    <n v="199432.98236095349"/>
    <n v="3.8949824970828471"/>
    <s v="Sunglasses"/>
    <s v="Fashion"/>
    <s v="Fashion"/>
    <s v="Fashion"/>
    <s v="Fashion"/>
    <n v="53"/>
    <s v="Fashion"/>
    <m/>
    <n v="2024"/>
    <x v="5"/>
    <n v="26"/>
    <n v="6"/>
    <s v="Weekday"/>
    <m/>
  </r>
  <r>
    <s v="WEB-5699"/>
    <d v="2024-12-20T00:00:00"/>
    <s v="Neha Khan"/>
    <s v="Chennai"/>
    <s v="Home &amp; Kitchen"/>
    <s v="Non-Stick Pan"/>
    <n v="1"/>
    <n v="688.59"/>
    <s v="Credit Card"/>
    <s v="Delivered"/>
    <n v="5"/>
    <n v="688.59"/>
    <m/>
    <m/>
    <m/>
    <m/>
    <m/>
    <m/>
    <s v="Completed"/>
    <s v="No"/>
    <s v="No"/>
    <m/>
    <n v="558"/>
    <n v="430"/>
    <n v="1463424.4009529033"/>
    <n v="118285.78776560788"/>
    <n v="3.8140589569160999"/>
    <s v="Non-Stick Pan"/>
    <s v="Home &amp; Kitchen"/>
    <s v="Home &amp; Kitchen"/>
    <s v="Home &amp; Kitchen"/>
    <s v="Home &amp; Kitchen"/>
    <n v="7"/>
    <s v="Home &amp; Kitchen"/>
    <m/>
    <n v="2024"/>
    <x v="10"/>
    <n v="20"/>
    <n v="6"/>
    <s v="Weekday"/>
    <m/>
  </r>
  <r>
    <s v="WEB-9237"/>
    <d v="2024-06-20T00:00:00"/>
    <s v="Meera Verma"/>
    <s v="Pune"/>
    <s v="Books"/>
    <s v="Notebook Set"/>
    <n v="1"/>
    <n v="488.62"/>
    <s v="Cash On Delivery"/>
    <s v="Delivered"/>
    <n v="5"/>
    <n v="488.62"/>
    <m/>
    <m/>
    <m/>
    <m/>
    <m/>
    <m/>
    <s v="Completed"/>
    <s v="No"/>
    <s v="No"/>
    <m/>
    <n v="595"/>
    <n v="444"/>
    <n v="594714.6477588166"/>
    <n v="60882.938065984097"/>
    <n v="3.804733727810651"/>
    <s v="Notebook Set"/>
    <s v="Books"/>
    <s v="Books"/>
    <s v="Books"/>
    <s v="Books"/>
    <n v="20"/>
    <s v="Books"/>
    <m/>
    <n v="2024"/>
    <x v="11"/>
    <n v="20"/>
    <n v="5"/>
    <s v="Weekday"/>
    <m/>
  </r>
  <r>
    <s v="WEB-7290"/>
    <d v="2023-11-28T00:00:00"/>
    <s v="Rohan Sharma"/>
    <s v="Hyderabad"/>
    <s v="Books"/>
    <s v="Self-Help Book"/>
    <n v="1"/>
    <n v="150.77000000000001"/>
    <s v="Debit Card"/>
    <s v="Delivered"/>
    <n v="5"/>
    <n v="150.77000000000001"/>
    <m/>
    <m/>
    <m/>
    <m/>
    <m/>
    <m/>
    <s v="Completed"/>
    <s v="No"/>
    <s v="No"/>
    <m/>
    <n v="559"/>
    <n v="408"/>
    <n v="594714.6477588166"/>
    <n v="60882.938065984097"/>
    <n v="3.804733727810651"/>
    <s v="Self-Help Book"/>
    <s v="Books"/>
    <s v="Books"/>
    <s v="Books"/>
    <s v="Books"/>
    <n v="19"/>
    <s v="Books"/>
    <m/>
    <n v="2023"/>
    <x v="3"/>
    <n v="28"/>
    <n v="3"/>
    <s v="Weekday"/>
    <m/>
  </r>
  <r>
    <s v="WEB-9595"/>
    <d v="2025-04-21T00:00:00"/>
    <s v="Sanjay Gupta"/>
    <s v="Ahmedabad"/>
    <s v="Home &amp; Kitchen"/>
    <s v="Table Lamp"/>
    <n v="1"/>
    <n v="1674.87"/>
    <s v="Upi"/>
    <s v="Delivered"/>
    <n v="4"/>
    <n v="1674.87"/>
    <m/>
    <m/>
    <m/>
    <m/>
    <m/>
    <m/>
    <s v="Completed"/>
    <s v="Yes"/>
    <s v="No"/>
    <m/>
    <n v="589"/>
    <n v="426"/>
    <n v="1463424.4009529033"/>
    <n v="118285.78776560788"/>
    <n v="3.8140589569160999"/>
    <s v="Table Lamp"/>
    <s v="Home &amp; Kitchen"/>
    <s v="Home &amp; Kitchen"/>
    <s v="Home &amp; Kitchen"/>
    <s v="Home &amp; Kitchen"/>
    <n v="32"/>
    <s v="Home &amp; Kitchen"/>
    <m/>
    <n v="2025"/>
    <x v="7"/>
    <n v="21"/>
    <n v="2"/>
    <s v="Weekday"/>
    <m/>
  </r>
  <r>
    <s v="WEB-8330"/>
    <d v="2025-05-02T00:00:00"/>
    <s v="Vivaan Malhotra"/>
    <s v="Bengaluru"/>
    <s v="Books"/>
    <s v="Fiction Novel"/>
    <n v="2"/>
    <n v="638.41"/>
    <s v="Credit Card"/>
    <s v="Delivered"/>
    <n v="4"/>
    <n v="1276.82"/>
    <m/>
    <m/>
    <m/>
    <m/>
    <m/>
    <m/>
    <s v="Completed"/>
    <s v="Yes"/>
    <s v="No"/>
    <m/>
    <n v="567"/>
    <n v="440"/>
    <n v="594714.6477588166"/>
    <n v="60882.938065984097"/>
    <n v="3.804733727810651"/>
    <s v="Fiction Novel"/>
    <s v="Books"/>
    <s v="Books"/>
    <s v="Books"/>
    <s v="Books"/>
    <n v="11"/>
    <s v="Books"/>
    <m/>
    <n v="2025"/>
    <x v="6"/>
    <n v="2"/>
    <n v="6"/>
    <s v="Weekday"/>
    <m/>
  </r>
  <r>
    <s v="WEB-8334"/>
    <d v="2025-06-06T00:00:00"/>
    <s v="Riya Chatterjee"/>
    <s v="Delhi"/>
    <s v="Fashion"/>
    <s v="Men'S T-Shirt"/>
    <n v="2"/>
    <n v="2148.7800000000002"/>
    <s v="Debit Card"/>
    <s v="Delivered"/>
    <n v="3"/>
    <n v="4297.5600000000004"/>
    <m/>
    <m/>
    <m/>
    <m/>
    <m/>
    <m/>
    <s v="Completed"/>
    <s v="Yes"/>
    <s v="No"/>
    <m/>
    <n v="573"/>
    <n v="450"/>
    <n v="1892867.2841657216"/>
    <n v="199432.98236095349"/>
    <n v="3.8949824970828471"/>
    <s v="Men'S T-Shirt"/>
    <s v="Fashion"/>
    <s v="Fashion"/>
    <s v="Fashion"/>
    <s v="Fashion"/>
    <n v="55"/>
    <s v="Fashion"/>
    <m/>
    <n v="2025"/>
    <x v="11"/>
    <n v="6"/>
    <n v="6"/>
    <s v="Weekday"/>
    <m/>
  </r>
  <r>
    <s v="WEB-5170"/>
    <d v="2023-10-31T00:00:00"/>
    <s v="Ananya Das"/>
    <s v="Delhi"/>
    <s v="Electronics"/>
    <s v="Smart Watch"/>
    <n v="1"/>
    <n v="2172.6999999999998"/>
    <s v="Credit Card"/>
    <s v="Pending"/>
    <n v="3"/>
    <n v="2172.6999999999998"/>
    <m/>
    <m/>
    <m/>
    <m/>
    <m/>
    <m/>
    <s v="Pending"/>
    <s v="No"/>
    <s v="Yes"/>
    <m/>
    <n v="573"/>
    <n v="450"/>
    <n v="2759712.3299794244"/>
    <n v="330643.50635802455"/>
    <n v="3.8641711229946525"/>
    <s v="Smart Watch"/>
    <s v="Electronics"/>
    <s v="Electronics"/>
    <s v="Electronics"/>
    <s v="Electronics"/>
    <n v="17"/>
    <s v="Electronics"/>
    <m/>
    <n v="2023"/>
    <x v="8"/>
    <n v="31"/>
    <n v="3"/>
    <s v="Weekday"/>
    <m/>
  </r>
  <r>
    <s v="WEB-5019"/>
    <d v="2024-04-23T00:00:00"/>
    <s v="Vikram Kapoor"/>
    <s v="Pune"/>
    <s v="Home &amp; Kitchen"/>
    <s v="Non-Stick Pan"/>
    <n v="1"/>
    <n v="1208.76"/>
    <s v="Upi"/>
    <s v="Delivered"/>
    <m/>
    <n v="1208.76"/>
    <m/>
    <m/>
    <m/>
    <m/>
    <m/>
    <m/>
    <s v="Completed"/>
    <s v="Yes"/>
    <s v="No"/>
    <m/>
    <n v="595"/>
    <n v="444"/>
    <n v="1463424.4009529033"/>
    <n v="118285.78776560788"/>
    <n v="3.8140589569160999"/>
    <s v="Non-Stick Pan"/>
    <s v="Home &amp; Kitchen"/>
    <s v="Home &amp; Kitchen"/>
    <s v="Home &amp; Kitchen"/>
    <s v="Home &amp; Kitchen"/>
    <n v="7"/>
    <s v="Home &amp; Kitchen"/>
    <m/>
    <n v="2024"/>
    <x v="7"/>
    <n v="23"/>
    <n v="3"/>
    <s v="Weekday"/>
    <m/>
  </r>
  <r>
    <s v="WEB-6290"/>
    <d v="2023-02-02T00:00:00"/>
    <s v="Tanya Das"/>
    <s v="Pune"/>
    <s v="Home &amp; Kitchen"/>
    <s v="Table Lamp"/>
    <n v="3"/>
    <n v="1511.34"/>
    <s v="Cash On Delivery"/>
    <s v="Delivered"/>
    <n v="5"/>
    <n v="4534.0199999999995"/>
    <m/>
    <m/>
    <m/>
    <m/>
    <m/>
    <m/>
    <s v="Completed"/>
    <s v="Yes"/>
    <s v="No"/>
    <m/>
    <n v="595"/>
    <n v="444"/>
    <n v="1463424.4009529033"/>
    <n v="118285.78776560788"/>
    <n v="3.8140589569160999"/>
    <s v="Table Lamp"/>
    <s v="Home &amp; Kitchen"/>
    <s v="Home &amp; Kitchen"/>
    <s v="Home &amp; Kitchen"/>
    <s v="Home &amp; Kitchen"/>
    <n v="32"/>
    <s v="Home &amp; Kitchen"/>
    <m/>
    <n v="2023"/>
    <x v="0"/>
    <n v="2"/>
    <n v="5"/>
    <s v="Weekday"/>
    <m/>
  </r>
  <r>
    <s v="WEB-5584"/>
    <d v="2024-09-06T00:00:00"/>
    <s v="Ishaan Joshi"/>
    <s v="Chennai"/>
    <s v="Books"/>
    <s v="Self-Help Book"/>
    <n v="2"/>
    <n v="477.27"/>
    <s v="Credit Card"/>
    <s v="Returned"/>
    <n v="5"/>
    <n v="954.54"/>
    <m/>
    <m/>
    <m/>
    <m/>
    <m/>
    <m/>
    <s v="Completed"/>
    <s v="No"/>
    <s v="No"/>
    <m/>
    <n v="558"/>
    <n v="430"/>
    <n v="594714.6477588166"/>
    <n v="60882.938065984097"/>
    <n v="3.804733727810651"/>
    <s v="Self-Help Book"/>
    <s v="Books"/>
    <s v="Books"/>
    <s v="Books"/>
    <s v="Books"/>
    <n v="19"/>
    <s v="Books"/>
    <m/>
    <n v="2024"/>
    <x v="1"/>
    <n v="6"/>
    <n v="6"/>
    <s v="Weekday"/>
    <m/>
  </r>
  <r>
    <s v="WEB-9646"/>
    <d v="2023-02-08T00:00:00"/>
    <s v="Karan Bose"/>
    <s v="Kolkata"/>
    <s v="Electronics"/>
    <s v="Wireless Earbuds"/>
    <n v="1"/>
    <n v="491.72"/>
    <s v="Credit Card"/>
    <s v="Delivered"/>
    <n v="5"/>
    <n v="491.72"/>
    <m/>
    <m/>
    <m/>
    <m/>
    <m/>
    <m/>
    <s v="Completed"/>
    <s v="No"/>
    <s v="No"/>
    <m/>
    <n v="590"/>
    <n v="451"/>
    <n v="2759712.3299794244"/>
    <n v="330643.50635802455"/>
    <n v="3.8641711229946525"/>
    <s v="Wireless Earbuds"/>
    <s v="Electronics"/>
    <s v="Electronics"/>
    <s v="Electronics"/>
    <s v="Electronics"/>
    <n v="12"/>
    <s v="Electronics"/>
    <m/>
    <n v="2023"/>
    <x v="0"/>
    <n v="8"/>
    <n v="4"/>
    <s v="Weekday"/>
    <m/>
  </r>
  <r>
    <s v="WEB-9311"/>
    <d v="2023-12-14T00:00:00"/>
    <s v="Rahul Malhotra"/>
    <s v="Hyderabad"/>
    <s v="Books"/>
    <s v="Self-Help Book"/>
    <n v="1"/>
    <n v="482.31"/>
    <s v="Cash On Delivery"/>
    <s v="Delivered"/>
    <n v="3"/>
    <n v="482.31"/>
    <m/>
    <m/>
    <m/>
    <m/>
    <m/>
    <m/>
    <s v="Completed"/>
    <s v="No"/>
    <s v="No"/>
    <m/>
    <n v="559"/>
    <n v="408"/>
    <n v="594714.6477588166"/>
    <n v="60882.938065984097"/>
    <n v="3.804733727810651"/>
    <s v="Self-Help Book"/>
    <s v="Books"/>
    <s v="Books"/>
    <s v="Books"/>
    <s v="Books"/>
    <n v="19"/>
    <s v="Books"/>
    <m/>
    <n v="2023"/>
    <x v="10"/>
    <n v="14"/>
    <n v="5"/>
    <s v="Weekday"/>
    <m/>
  </r>
  <r>
    <s v="WEB-7544"/>
    <d v="2024-05-12T00:00:00"/>
    <s v="Simran Das"/>
    <s v="Chennai"/>
    <s v="Electronics"/>
    <s v="Power Bank 10000Mah"/>
    <n v="1"/>
    <n v="2354.64"/>
    <s v="Net Banking"/>
    <s v="Delivered"/>
    <n v="4"/>
    <n v="2354.64"/>
    <m/>
    <m/>
    <m/>
    <m/>
    <m/>
    <m/>
    <s v="Completed"/>
    <s v="Yes"/>
    <s v="No"/>
    <m/>
    <n v="558"/>
    <n v="430"/>
    <n v="2759712.3299794244"/>
    <n v="330643.50635802455"/>
    <n v="3.8641711229946525"/>
    <s v="Power Bank 10000Mah"/>
    <s v="Electronics"/>
    <s v="Electronics"/>
    <s v="Electronics"/>
    <s v="Electronics"/>
    <n v="3"/>
    <s v="Electronics"/>
    <m/>
    <n v="2024"/>
    <x v="6"/>
    <n v="12"/>
    <n v="1"/>
    <s v="Weekday"/>
    <m/>
  </r>
  <r>
    <s v="WEB-5561"/>
    <d v="2024-05-22T00:00:00"/>
    <s v="Vivaan Iyer"/>
    <s v="Mumbai"/>
    <s v="Beauty"/>
    <s v="Hair Oil"/>
    <n v="2"/>
    <n v="915.1"/>
    <s v="Net Banking"/>
    <s v="Delivered"/>
    <n v="4"/>
    <n v="1830.2"/>
    <m/>
    <m/>
    <m/>
    <m/>
    <m/>
    <m/>
    <s v="Completed"/>
    <s v="Yes"/>
    <s v="No"/>
    <m/>
    <n v="619"/>
    <n v="468"/>
    <n v="1098537.4901531704"/>
    <n v="96724.388030634553"/>
    <n v="3.9001122334455669"/>
    <s v="Hair Oil"/>
    <s v="Beauty"/>
    <s v="Beauty"/>
    <s v="Beauty"/>
    <s v="Beauty"/>
    <n v="70"/>
    <s v="Beauty"/>
    <m/>
    <n v="2024"/>
    <x v="6"/>
    <n v="22"/>
    <n v="4"/>
    <s v="Weekday"/>
    <m/>
  </r>
  <r>
    <s v="WEB-6891"/>
    <d v="2025-05-18T00:00:00"/>
    <s v="Diya Sharma"/>
    <s v="Bengaluru"/>
    <s v="Beauty"/>
    <s v="Perfume 50Ml"/>
    <n v="1"/>
    <n v="223.88"/>
    <s v="Upi"/>
    <s v="Pending"/>
    <n v="5"/>
    <n v="223.88"/>
    <m/>
    <m/>
    <m/>
    <m/>
    <m/>
    <m/>
    <s v="Pending"/>
    <s v="No"/>
    <s v="Yes"/>
    <m/>
    <n v="567"/>
    <n v="440"/>
    <n v="1098537.4901531704"/>
    <n v="96724.388030634553"/>
    <n v="3.9001122334455669"/>
    <s v="Perfume 50Ml"/>
    <s v="Beauty"/>
    <s v="Beauty"/>
    <s v="Beauty"/>
    <s v="Beauty"/>
    <n v="18"/>
    <s v="Beauty"/>
    <m/>
    <n v="2025"/>
    <x v="6"/>
    <n v="18"/>
    <n v="1"/>
    <s v="Weekday"/>
    <m/>
  </r>
  <r>
    <s v="WEB-8126"/>
    <d v="2023-10-16T00:00:00"/>
    <s v="Rahul Rao"/>
    <s v="Delhi"/>
    <s v="Electronics"/>
    <s v="Smart Watch"/>
    <n v="1"/>
    <n v="1743.32"/>
    <s v="Upi"/>
    <s v="Delivered"/>
    <n v="3"/>
    <n v="1743.32"/>
    <m/>
    <m/>
    <m/>
    <m/>
    <m/>
    <m/>
    <s v="Completed"/>
    <s v="Yes"/>
    <s v="No"/>
    <m/>
    <n v="573"/>
    <n v="450"/>
    <n v="2759712.3299794244"/>
    <n v="330643.50635802455"/>
    <n v="3.8641711229946525"/>
    <s v="Smart Watch"/>
    <s v="Electronics"/>
    <s v="Electronics"/>
    <s v="Electronics"/>
    <s v="Electronics"/>
    <n v="17"/>
    <s v="Electronics"/>
    <m/>
    <n v="2023"/>
    <x v="8"/>
    <n v="16"/>
    <n v="2"/>
    <s v="Weekday"/>
    <m/>
  </r>
  <r>
    <s v="WEB-5918"/>
    <d v="2024-11-19T00:00:00"/>
    <s v="Saanvi Mehta"/>
    <s v="Ahmedabad"/>
    <s v="Electronics"/>
    <s v="Usb Cable"/>
    <n v="3"/>
    <n v="2342.84"/>
    <s v="Net Banking"/>
    <s v="Delivered"/>
    <n v="4"/>
    <n v="7028.52"/>
    <m/>
    <m/>
    <m/>
    <m/>
    <m/>
    <m/>
    <s v="Completed"/>
    <s v="Yes"/>
    <s v="No"/>
    <m/>
    <n v="589"/>
    <n v="426"/>
    <n v="2759712.3299794244"/>
    <n v="330643.50635802455"/>
    <n v="3.8641711229946525"/>
    <s v="Usb Cable"/>
    <s v="Electronics"/>
    <s v="Electronics"/>
    <s v="Electronics"/>
    <s v="Electronics"/>
    <n v="13"/>
    <s v="Electronics"/>
    <m/>
    <n v="2024"/>
    <x v="3"/>
    <n v="19"/>
    <n v="3"/>
    <s v="Weekday"/>
    <m/>
  </r>
  <r>
    <s v="WEB-7605"/>
    <d v="2024-08-31T00:00:00"/>
    <s v="Vikram Mehta"/>
    <s v="Pune"/>
    <s v="Beauty"/>
    <s v="Shampoo 200Ml"/>
    <n v="2"/>
    <n v="1227.1400000000001"/>
    <s v="Net Banking"/>
    <s v="Cancelled"/>
    <n v="5"/>
    <n v="2454.2800000000002"/>
    <m/>
    <m/>
    <m/>
    <m/>
    <m/>
    <m/>
    <s v="Lost Sale"/>
    <s v="No"/>
    <s v="Yes"/>
    <m/>
    <n v="595"/>
    <n v="444"/>
    <n v="1098537.4901531704"/>
    <n v="96724.388030634553"/>
    <n v="3.9001122334455669"/>
    <s v="Shampoo 200Ml"/>
    <s v="Beauty"/>
    <s v="Beauty"/>
    <s v="Beauty"/>
    <s v="Beauty"/>
    <n v="64"/>
    <s v="Beauty"/>
    <m/>
    <n v="2024"/>
    <x v="9"/>
    <n v="31"/>
    <n v="7"/>
    <s v="Weekday"/>
    <m/>
  </r>
  <r>
    <s v="WEB-9155"/>
    <d v="2025-06-12T00:00:00"/>
    <s v="Kavya Menon"/>
    <s v="Chennai"/>
    <s v="Home &amp; Kitchen"/>
    <s v="Table Lamp"/>
    <n v="2"/>
    <n v="233.6"/>
    <s v="Net Banking"/>
    <s v="Delivered"/>
    <n v="3"/>
    <n v="467.2"/>
    <m/>
    <m/>
    <m/>
    <m/>
    <m/>
    <m/>
    <s v="Completed"/>
    <s v="No"/>
    <s v="No"/>
    <m/>
    <n v="558"/>
    <n v="430"/>
    <n v="1463424.4009529033"/>
    <n v="118285.78776560788"/>
    <n v="3.8140589569160999"/>
    <s v="Table Lamp"/>
    <s v="Home &amp; Kitchen"/>
    <s v="Home &amp; Kitchen"/>
    <s v="Home &amp; Kitchen"/>
    <s v="Home &amp; Kitchen"/>
    <n v="32"/>
    <s v="Home &amp; Kitchen"/>
    <m/>
    <n v="2025"/>
    <x v="11"/>
    <n v="12"/>
    <n v="5"/>
    <s v="Weekday"/>
    <m/>
  </r>
  <r>
    <s v="WEB-6413"/>
    <d v="2023-11-14T00:00:00"/>
    <s v="Aditya Malhotra"/>
    <s v="Hyderabad"/>
    <s v="Electronics"/>
    <s v="Power Bank 10000Mah"/>
    <n v="1"/>
    <n v="1833.83"/>
    <s v="Net Banking"/>
    <s v="Delivered"/>
    <n v="4"/>
    <n v="1833.83"/>
    <m/>
    <m/>
    <m/>
    <m/>
    <m/>
    <m/>
    <s v="Completed"/>
    <s v="Yes"/>
    <s v="No"/>
    <m/>
    <n v="559"/>
    <n v="408"/>
    <n v="2759712.3299794244"/>
    <n v="330643.50635802455"/>
    <n v="3.8641711229946525"/>
    <s v="Power Bank 10000Mah"/>
    <s v="Electronics"/>
    <s v="Electronics"/>
    <s v="Electronics"/>
    <s v="Electronics"/>
    <n v="3"/>
    <s v="Electronics"/>
    <m/>
    <n v="2023"/>
    <x v="3"/>
    <n v="14"/>
    <n v="3"/>
    <s v="Weekday"/>
    <m/>
  </r>
  <r>
    <s v="WEB-7855"/>
    <d v="2023-02-26T00:00:00"/>
    <s v="Simran Gupta"/>
    <s v="Chennai"/>
    <s v="Home &amp; Kitchen"/>
    <s v="Water Bottle"/>
    <n v="1"/>
    <n v="1728.59"/>
    <s v="Upi"/>
    <s v="Delivered"/>
    <n v="5"/>
    <n v="1728.59"/>
    <m/>
    <m/>
    <m/>
    <m/>
    <m/>
    <m/>
    <s v="Completed"/>
    <s v="Yes"/>
    <s v="No"/>
    <m/>
    <n v="558"/>
    <n v="430"/>
    <n v="1463424.4009529033"/>
    <n v="118285.78776560788"/>
    <n v="3.8140589569160999"/>
    <s v="Water Bottle"/>
    <s v="Home &amp; Kitchen"/>
    <s v="Home &amp; Kitchen"/>
    <s v="Home &amp; Kitchen"/>
    <s v="Home &amp; Kitchen"/>
    <n v="2"/>
    <s v="Home &amp; Kitchen"/>
    <m/>
    <n v="2023"/>
    <x v="0"/>
    <n v="26"/>
    <n v="1"/>
    <s v="Weekday"/>
    <m/>
  </r>
  <r>
    <s v="WEB-6509"/>
    <d v="2025-04-21T00:00:00"/>
    <s v="Aarav Reddy"/>
    <s v="Chennai"/>
    <s v="Fashion"/>
    <s v="Running Shoes"/>
    <n v="1"/>
    <n v="1419.824472190694"/>
    <s v="Net Banking"/>
    <s v="Delivered"/>
    <n v="3"/>
    <n v="1419.824472190694"/>
    <m/>
    <m/>
    <m/>
    <m/>
    <m/>
    <m/>
    <s v="Completed"/>
    <s v="Yes"/>
    <s v="No"/>
    <m/>
    <n v="558"/>
    <n v="430"/>
    <n v="1892867.2841657216"/>
    <n v="199432.98236095349"/>
    <n v="3.8949824970828471"/>
    <s v="Running Shoes"/>
    <s v="Fashion"/>
    <s v="Fashion"/>
    <s v="Fashion"/>
    <s v="Fashion"/>
    <n v="45"/>
    <s v="Fashion"/>
    <m/>
    <n v="2025"/>
    <x v="7"/>
    <n v="21"/>
    <n v="2"/>
    <s v="Weekday"/>
    <m/>
  </r>
  <r>
    <s v="WEB-7171"/>
    <d v="2025-03-03T00:00:00"/>
    <s v="Saanvi Joshi"/>
    <s v="Hyderabad"/>
    <s v="Electronics"/>
    <s v="Bluetooth Speaker"/>
    <n v="1"/>
    <n v="2003.68"/>
    <s v="Upi"/>
    <s v="Delivered"/>
    <n v="4"/>
    <n v="2003.68"/>
    <m/>
    <m/>
    <m/>
    <m/>
    <m/>
    <m/>
    <s v="Completed"/>
    <s v="Yes"/>
    <s v="No"/>
    <m/>
    <n v="559"/>
    <n v="408"/>
    <n v="2759712.3299794244"/>
    <n v="330643.50635802455"/>
    <n v="3.8641711229946525"/>
    <s v="Bluetooth Speaker"/>
    <s v="Electronics"/>
    <s v="Electronics"/>
    <s v="Electronics"/>
    <s v="Electronics"/>
    <n v="48"/>
    <s v="Electronics"/>
    <m/>
    <n v="2025"/>
    <x v="4"/>
    <n v="3"/>
    <n v="2"/>
    <s v="Weekday"/>
    <m/>
  </r>
  <r>
    <s v="WEB-5426"/>
    <d v="2025-03-17T00:00:00"/>
    <s v="Pooja Joshi"/>
    <s v="Chennai"/>
    <s v="Home &amp; Kitchen"/>
    <s v="Storage Box"/>
    <n v="3"/>
    <n v="694.18"/>
    <s v="Net Banking"/>
    <s v="Delivered"/>
    <n v="4"/>
    <n v="2082.54"/>
    <m/>
    <m/>
    <m/>
    <m/>
    <m/>
    <m/>
    <s v="Completed"/>
    <s v="Yes"/>
    <s v="No"/>
    <m/>
    <n v="558"/>
    <n v="430"/>
    <n v="1463424.4009529033"/>
    <n v="118285.78776560788"/>
    <n v="3.8140589569160999"/>
    <s v="Storage Box"/>
    <s v="Home &amp; Kitchen"/>
    <s v="Home &amp; Kitchen"/>
    <s v="Home &amp; Kitchen"/>
    <s v="Home &amp; Kitchen"/>
    <n v="8"/>
    <s v="Home &amp; Kitchen"/>
    <m/>
    <n v="2025"/>
    <x v="4"/>
    <n v="17"/>
    <n v="2"/>
    <s v="Weekday"/>
    <m/>
  </r>
  <r>
    <s v="WEB-5452"/>
    <d v="2023-02-12T00:00:00"/>
    <s v="Neha Verma"/>
    <s v="Hyderabad"/>
    <s v="Books"/>
    <s v="Notebook Set"/>
    <n v="1"/>
    <n v="176.67"/>
    <s v="Cash On Delivery"/>
    <s v="Delivered"/>
    <n v="3"/>
    <n v="176.67"/>
    <m/>
    <m/>
    <m/>
    <m/>
    <m/>
    <m/>
    <s v="Completed"/>
    <s v="No"/>
    <s v="No"/>
    <m/>
    <n v="559"/>
    <n v="408"/>
    <n v="594714.6477588166"/>
    <n v="60882.938065984097"/>
    <n v="3.804733727810651"/>
    <s v="Notebook Set"/>
    <s v="Books"/>
    <s v="Books"/>
    <s v="Books"/>
    <s v="Books"/>
    <n v="20"/>
    <s v="Books"/>
    <m/>
    <n v="2023"/>
    <x v="0"/>
    <n v="12"/>
    <n v="1"/>
    <s v="Weekday"/>
    <m/>
  </r>
  <r>
    <s v="WEB-8615"/>
    <d v="2025-06-15T00:00:00"/>
    <s v="Neha Malhotra"/>
    <s v="Mumbai"/>
    <s v="Beauty"/>
    <s v="Lipstick"/>
    <n v="2"/>
    <n v="876.39"/>
    <s v="Upi"/>
    <s v="Delivered"/>
    <n v="4"/>
    <n v="1752.78"/>
    <m/>
    <m/>
    <m/>
    <m/>
    <m/>
    <m/>
    <s v="Completed"/>
    <s v="Yes"/>
    <s v="No"/>
    <m/>
    <n v="619"/>
    <n v="468"/>
    <n v="1098537.4901531704"/>
    <n v="96724.388030634553"/>
    <n v="3.9001122334455669"/>
    <s v="Lipstick"/>
    <s v="Beauty"/>
    <s v="Beauty"/>
    <s v="Beauty"/>
    <s v="Beauty"/>
    <n v="10"/>
    <s v="Beauty"/>
    <m/>
    <n v="2025"/>
    <x v="11"/>
    <n v="15"/>
    <n v="1"/>
    <s v="Weekday"/>
    <m/>
  </r>
  <r>
    <s v="WEB-8345"/>
    <d v="2023-12-13T00:00:00"/>
    <s v="Meera Bose"/>
    <s v="Bengaluru"/>
    <s v="Electronics"/>
    <s v="Power Bank 10000Mah"/>
    <n v="1"/>
    <n v="1113.76"/>
    <s v="Debit Card"/>
    <s v="Delivered"/>
    <n v="1"/>
    <n v="1113.76"/>
    <m/>
    <m/>
    <m/>
    <m/>
    <m/>
    <m/>
    <s v="Completed"/>
    <s v="Yes"/>
    <s v="No"/>
    <m/>
    <n v="567"/>
    <n v="440"/>
    <n v="2759712.3299794244"/>
    <n v="330643.50635802455"/>
    <n v="3.8641711229946525"/>
    <s v="Power Bank 10000Mah"/>
    <s v="Electronics"/>
    <s v="Electronics"/>
    <s v="Electronics"/>
    <s v="Electronics"/>
    <n v="3"/>
    <s v="Electronics"/>
    <m/>
    <n v="2023"/>
    <x v="10"/>
    <n v="13"/>
    <n v="4"/>
    <s v="Weekday"/>
    <m/>
  </r>
  <r>
    <s v="WEB-7243"/>
    <d v="2025-04-03T00:00:00"/>
    <s v="Meera Nair"/>
    <s v="Bengaluru"/>
    <s v="Home &amp; Kitchen"/>
    <s v="Table Lamp"/>
    <n v="1"/>
    <n v="1790.81"/>
    <s v="Upi"/>
    <s v="Delivered"/>
    <n v="3"/>
    <n v="1790.81"/>
    <m/>
    <m/>
    <m/>
    <m/>
    <m/>
    <m/>
    <s v="Completed"/>
    <s v="Yes"/>
    <s v="No"/>
    <m/>
    <n v="567"/>
    <n v="440"/>
    <n v="1463424.4009529033"/>
    <n v="118285.78776560788"/>
    <n v="3.8140589569160999"/>
    <s v="Table Lamp"/>
    <s v="Home &amp; Kitchen"/>
    <s v="Home &amp; Kitchen"/>
    <s v="Home &amp; Kitchen"/>
    <s v="Home &amp; Kitchen"/>
    <n v="32"/>
    <s v="Home &amp; Kitchen"/>
    <m/>
    <n v="2025"/>
    <x v="7"/>
    <n v="3"/>
    <n v="5"/>
    <s v="Weekday"/>
    <m/>
  </r>
  <r>
    <s v="WEB-5879"/>
    <d v="2023-10-21T00:00:00"/>
    <s v="Karan Pillai"/>
    <s v="Kolkata"/>
    <s v="Fashion"/>
    <s v="Denim Jeans"/>
    <n v="1"/>
    <n v="2011.62"/>
    <s v="Cash On Delivery"/>
    <s v="Delivered"/>
    <n v="1"/>
    <n v="2011.62"/>
    <m/>
    <m/>
    <m/>
    <m/>
    <m/>
    <m/>
    <s v="Completed"/>
    <s v="Yes"/>
    <s v="No"/>
    <m/>
    <n v="590"/>
    <n v="451"/>
    <n v="1892867.2841657216"/>
    <n v="199432.98236095349"/>
    <n v="3.8949824970828471"/>
    <s v="Denim Jeans"/>
    <s v="Fashion"/>
    <s v="Fashion"/>
    <s v="Fashion"/>
    <s v="Fashion"/>
    <n v="6"/>
    <s v="Fashion"/>
    <m/>
    <n v="2023"/>
    <x v="8"/>
    <n v="21"/>
    <n v="7"/>
    <s v="Weekday"/>
    <m/>
  </r>
  <r>
    <s v="WEB-6108"/>
    <d v="2023-11-08T00:00:00"/>
    <s v="Vivaan Joshi"/>
    <s v="Pune"/>
    <s v="Fashion"/>
    <s v="Running Shoes"/>
    <n v="3"/>
    <n v="1619.97"/>
    <s v="Net Banking"/>
    <s v="Delivered"/>
    <n v="3"/>
    <n v="4859.91"/>
    <m/>
    <m/>
    <m/>
    <m/>
    <m/>
    <m/>
    <s v="Completed"/>
    <s v="Yes"/>
    <s v="No"/>
    <m/>
    <n v="595"/>
    <n v="444"/>
    <n v="1892867.2841657216"/>
    <n v="199432.98236095349"/>
    <n v="3.8949824970828471"/>
    <s v="Running Shoes"/>
    <s v="Fashion"/>
    <s v="Fashion"/>
    <s v="Fashion"/>
    <s v="Fashion"/>
    <n v="45"/>
    <s v="Fashion"/>
    <m/>
    <n v="2023"/>
    <x v="3"/>
    <n v="8"/>
    <n v="4"/>
    <s v="Weekday"/>
    <m/>
  </r>
  <r>
    <s v="WEB-9147"/>
    <d v="2024-12-11T00:00:00"/>
    <s v="Karan Nair"/>
    <s v="Ahmedabad"/>
    <s v="Electronics"/>
    <s v="Power Bank 10000Mah"/>
    <n v="1"/>
    <n v="2798.63"/>
    <s v="Upi"/>
    <s v="Delivered"/>
    <n v="3"/>
    <n v="2798.63"/>
    <m/>
    <m/>
    <m/>
    <m/>
    <m/>
    <m/>
    <s v="Completed"/>
    <s v="Yes"/>
    <s v="No"/>
    <m/>
    <n v="589"/>
    <n v="426"/>
    <n v="2759712.3299794244"/>
    <n v="330643.50635802455"/>
    <n v="3.8641711229946525"/>
    <s v="Power Bank 10000Mah"/>
    <s v="Electronics"/>
    <s v="Electronics"/>
    <s v="Electronics"/>
    <s v="Electronics"/>
    <n v="3"/>
    <s v="Electronics"/>
    <m/>
    <n v="2024"/>
    <x v="10"/>
    <n v="11"/>
    <n v="4"/>
    <s v="Weekday"/>
    <m/>
  </r>
  <r>
    <s v="WEB-8411"/>
    <d v="2025-03-02T00:00:00"/>
    <s v="Riya Patel"/>
    <s v="Chennai"/>
    <s v="Home &amp; Kitchen"/>
    <s v="Non-Stick Pan"/>
    <n v="1"/>
    <n v="1085.55"/>
    <s v="Cash On Delivery"/>
    <s v="Delivered"/>
    <n v="5"/>
    <n v="1085.55"/>
    <m/>
    <m/>
    <m/>
    <m/>
    <m/>
    <m/>
    <s v="Completed"/>
    <s v="Yes"/>
    <s v="No"/>
    <m/>
    <n v="558"/>
    <n v="430"/>
    <n v="1463424.4009529033"/>
    <n v="118285.78776560788"/>
    <n v="3.8140589569160999"/>
    <s v="Non-Stick Pan"/>
    <s v="Home &amp; Kitchen"/>
    <s v="Home &amp; Kitchen"/>
    <s v="Home &amp; Kitchen"/>
    <s v="Home &amp; Kitchen"/>
    <n v="7"/>
    <s v="Home &amp; Kitchen"/>
    <m/>
    <n v="2025"/>
    <x v="4"/>
    <n v="2"/>
    <n v="1"/>
    <s v="Weekday"/>
    <m/>
  </r>
  <r>
    <s v="WEB-7503"/>
    <d v="2024-09-26T00:00:00"/>
    <s v="Sanjay Malhotra"/>
    <s v="Bengaluru"/>
    <s v="Beauty"/>
    <s v="Shampoo 200Ml"/>
    <n v="2"/>
    <n v="174.39"/>
    <s v="Debit Card"/>
    <s v="Delivered"/>
    <n v="3"/>
    <n v="348.78"/>
    <m/>
    <m/>
    <m/>
    <m/>
    <m/>
    <m/>
    <s v="Completed"/>
    <s v="No"/>
    <s v="No"/>
    <m/>
    <n v="567"/>
    <n v="440"/>
    <n v="1098537.4901531704"/>
    <n v="96724.388030634553"/>
    <n v="3.9001122334455669"/>
    <s v="Shampoo 200Ml"/>
    <s v="Beauty"/>
    <s v="Beauty"/>
    <s v="Beauty"/>
    <s v="Beauty"/>
    <n v="64"/>
    <s v="Beauty"/>
    <m/>
    <n v="2024"/>
    <x v="1"/>
    <n v="26"/>
    <n v="5"/>
    <s v="Weekday"/>
    <m/>
  </r>
  <r>
    <s v="WEB-5661"/>
    <d v="2025-02-26T00:00:00"/>
    <s v="Tanya Malhotra"/>
    <s v="Bengaluru"/>
    <s v="Electronics"/>
    <s v="Usb Cable"/>
    <n v="3"/>
    <n v="1763.64"/>
    <s v="Debit Card"/>
    <s v="Delivered"/>
    <n v="3"/>
    <n v="5290.92"/>
    <m/>
    <m/>
    <m/>
    <m/>
    <m/>
    <m/>
    <s v="Completed"/>
    <s v="Yes"/>
    <s v="No"/>
    <m/>
    <n v="567"/>
    <n v="440"/>
    <n v="2759712.3299794244"/>
    <n v="330643.50635802455"/>
    <n v="3.8641711229946525"/>
    <s v="Usb Cable"/>
    <s v="Electronics"/>
    <s v="Electronics"/>
    <s v="Electronics"/>
    <s v="Electronics"/>
    <n v="13"/>
    <s v="Electronics"/>
    <m/>
    <n v="2025"/>
    <x v="0"/>
    <n v="26"/>
    <n v="4"/>
    <s v="Weekday"/>
    <m/>
  </r>
  <r>
    <s v="WEB-6017"/>
    <d v="2023-04-18T00:00:00"/>
    <s v="Saanvi Das"/>
    <s v="Chennai"/>
    <s v="Beauty"/>
    <s v="Face Cream"/>
    <n v="1"/>
    <n v="904.18"/>
    <s v="Cash On Delivery"/>
    <s v="Cancelled"/>
    <n v="3"/>
    <n v="904.18"/>
    <m/>
    <m/>
    <m/>
    <m/>
    <m/>
    <m/>
    <s v="Lost Sale"/>
    <s v="No"/>
    <s v="Yes"/>
    <m/>
    <n v="558"/>
    <n v="430"/>
    <n v="1098537.4901531704"/>
    <n v="96724.388030634553"/>
    <n v="3.9001122334455669"/>
    <s v="Face Cream"/>
    <s v="Beauty"/>
    <s v="Beauty"/>
    <s v="Beauty"/>
    <s v="Beauty"/>
    <n v="80"/>
    <s v="Beauty"/>
    <m/>
    <n v="2023"/>
    <x v="7"/>
    <n v="18"/>
    <n v="3"/>
    <s v="Weekday"/>
    <m/>
  </r>
  <r>
    <s v="WEB-7638"/>
    <d v="2023-03-24T00:00:00"/>
    <s v="Aarav Pillai"/>
    <s v="Chennai"/>
    <s v="Electronics"/>
    <s v="Power Bank 10000Mah"/>
    <n v="1"/>
    <n v="791.5"/>
    <s v="Upi"/>
    <s v="Delivered"/>
    <m/>
    <n v="791.5"/>
    <m/>
    <m/>
    <m/>
    <m/>
    <m/>
    <m/>
    <s v="Completed"/>
    <s v="No"/>
    <s v="No"/>
    <m/>
    <n v="558"/>
    <n v="430"/>
    <n v="2759712.3299794244"/>
    <n v="330643.50635802455"/>
    <n v="3.8641711229946525"/>
    <s v="Power Bank 10000Mah"/>
    <s v="Electronics"/>
    <s v="Electronics"/>
    <s v="Electronics"/>
    <s v="Electronics"/>
    <n v="3"/>
    <s v="Electronics"/>
    <m/>
    <n v="2023"/>
    <x v="4"/>
    <n v="24"/>
    <n v="6"/>
    <s v="Weekday"/>
    <m/>
  </r>
  <r>
    <s v="WEB-5277"/>
    <d v="2024-02-14T00:00:00"/>
    <s v="Aditya Iyer"/>
    <s v="Ahmedabad"/>
    <s v="Beauty"/>
    <s v="Perfume 50Ml"/>
    <n v="1"/>
    <n v="469"/>
    <s v="Debit Card"/>
    <s v="Pending"/>
    <n v="4"/>
    <n v="469"/>
    <m/>
    <m/>
    <m/>
    <m/>
    <m/>
    <m/>
    <s v="Pending"/>
    <s v="No"/>
    <s v="Yes"/>
    <m/>
    <n v="589"/>
    <n v="426"/>
    <n v="1098537.4901531704"/>
    <n v="96724.388030634553"/>
    <n v="3.9001122334455669"/>
    <s v="Perfume 50Ml"/>
    <s v="Beauty"/>
    <s v="Beauty"/>
    <s v="Beauty"/>
    <s v="Beauty"/>
    <n v="18"/>
    <s v="Beauty"/>
    <m/>
    <n v="2024"/>
    <x v="0"/>
    <n v="14"/>
    <n v="4"/>
    <s v="Weekday"/>
    <m/>
  </r>
  <r>
    <s v="WEB-6201"/>
    <d v="2024-04-30T00:00:00"/>
    <s v="Rohan Menon"/>
    <s v="Chennai"/>
    <s v="Electronics"/>
    <s v="Bluetooth Speaker"/>
    <n v="3"/>
    <n v="2200.15"/>
    <s v="Credit Card"/>
    <s v="Delivered"/>
    <n v="3"/>
    <n v="6600.4500000000007"/>
    <m/>
    <m/>
    <m/>
    <m/>
    <m/>
    <m/>
    <s v="Completed"/>
    <s v="Yes"/>
    <s v="No"/>
    <m/>
    <n v="558"/>
    <n v="430"/>
    <n v="2759712.3299794244"/>
    <n v="330643.50635802455"/>
    <n v="3.8641711229946525"/>
    <s v="Bluetooth Speaker"/>
    <s v="Electronics"/>
    <s v="Electronics"/>
    <s v="Electronics"/>
    <s v="Electronics"/>
    <n v="48"/>
    <s v="Electronics"/>
    <m/>
    <n v="2024"/>
    <x v="7"/>
    <n v="30"/>
    <n v="3"/>
    <s v="Weekday"/>
    <m/>
  </r>
  <r>
    <s v="WEB-5939"/>
    <d v="2024-05-24T00:00:00"/>
    <s v="Kavya Malhotra"/>
    <s v="Hyderabad"/>
    <s v="Books"/>
    <s v="Self-Help Book"/>
    <n v="1"/>
    <n v="482.52"/>
    <s v="Debit Card"/>
    <s v="Delivered"/>
    <n v="5"/>
    <n v="482.52"/>
    <m/>
    <m/>
    <m/>
    <m/>
    <m/>
    <m/>
    <s v="Completed"/>
    <s v="No"/>
    <s v="No"/>
    <m/>
    <n v="559"/>
    <n v="408"/>
    <n v="594714.6477588166"/>
    <n v="60882.938065984097"/>
    <n v="3.804733727810651"/>
    <s v="Self-Help Book"/>
    <s v="Books"/>
    <s v="Books"/>
    <s v="Books"/>
    <s v="Books"/>
    <n v="19"/>
    <s v="Books"/>
    <m/>
    <n v="2024"/>
    <x v="6"/>
    <n v="24"/>
    <n v="6"/>
    <s v="Weekday"/>
    <m/>
  </r>
  <r>
    <s v="WEB-7770"/>
    <d v="2024-11-20T00:00:00"/>
    <s v="Rahul Patel"/>
    <s v="Hyderabad"/>
    <s v="Home &amp; Kitchen"/>
    <s v="Non-Stick Pan"/>
    <n v="3"/>
    <n v="211.55"/>
    <s v="Upi"/>
    <s v="Returned"/>
    <n v="5"/>
    <n v="634.65000000000009"/>
    <m/>
    <m/>
    <m/>
    <m/>
    <m/>
    <m/>
    <s v="Completed"/>
    <s v="No"/>
    <s v="No"/>
    <m/>
    <n v="559"/>
    <n v="408"/>
    <n v="1463424.4009529033"/>
    <n v="118285.78776560788"/>
    <n v="3.8140589569160999"/>
    <s v="Non-Stick Pan"/>
    <s v="Home &amp; Kitchen"/>
    <s v="Home &amp; Kitchen"/>
    <s v="Home &amp; Kitchen"/>
    <s v="Home &amp; Kitchen"/>
    <n v="7"/>
    <s v="Home &amp; Kitchen"/>
    <m/>
    <n v="2024"/>
    <x v="3"/>
    <n v="20"/>
    <n v="4"/>
    <s v="Weekday"/>
    <m/>
  </r>
  <r>
    <s v="WEB-9146"/>
    <d v="2024-01-20T00:00:00"/>
    <s v="Simran Chatterjee"/>
    <s v="Kolkata"/>
    <s v="Fashion"/>
    <s v="Sunglasses"/>
    <n v="1"/>
    <n v="300.02"/>
    <s v="Net Banking"/>
    <s v="Pending"/>
    <n v="5"/>
    <n v="300.02"/>
    <m/>
    <m/>
    <m/>
    <m/>
    <m/>
    <m/>
    <s v="Pending"/>
    <s v="No"/>
    <s v="Yes"/>
    <m/>
    <n v="590"/>
    <n v="451"/>
    <n v="1892867.2841657216"/>
    <n v="199432.98236095349"/>
    <n v="3.8949824970828471"/>
    <s v="Sunglasses"/>
    <s v="Fashion"/>
    <s v="Fashion"/>
    <s v="Fashion"/>
    <s v="Fashion"/>
    <n v="53"/>
    <s v="Fashion"/>
    <m/>
    <n v="2024"/>
    <x v="5"/>
    <n v="20"/>
    <n v="7"/>
    <s v="Weekday"/>
    <m/>
  </r>
  <r>
    <s v="WEB-8189"/>
    <d v="2023-04-24T00:00:00"/>
    <s v="Ananya Menon"/>
    <s v="Delhi"/>
    <s v="Fashion"/>
    <s v="Sunglasses"/>
    <n v="3"/>
    <n v="571.49"/>
    <s v="Upi"/>
    <s v="Delivered"/>
    <n v="5"/>
    <n v="1714.47"/>
    <m/>
    <m/>
    <m/>
    <m/>
    <m/>
    <m/>
    <s v="Completed"/>
    <s v="Yes"/>
    <s v="No"/>
    <m/>
    <n v="573"/>
    <n v="450"/>
    <n v="1892867.2841657216"/>
    <n v="199432.98236095349"/>
    <n v="3.8949824970828471"/>
    <s v="Sunglasses"/>
    <s v="Fashion"/>
    <s v="Fashion"/>
    <s v="Fashion"/>
    <s v="Fashion"/>
    <n v="53"/>
    <s v="Fashion"/>
    <m/>
    <n v="2023"/>
    <x v="7"/>
    <n v="24"/>
    <n v="2"/>
    <s v="Weekday"/>
    <m/>
  </r>
  <r>
    <s v="WEB-5427"/>
    <d v="2025-03-28T00:00:00"/>
    <s v="Saanvi Joshi"/>
    <s v="Delhi"/>
    <s v="Home &amp; Kitchen"/>
    <s v="Water Bottle"/>
    <n v="3"/>
    <n v="1921.57"/>
    <s v="Cash On Delivery"/>
    <s v="Delivered"/>
    <n v="4"/>
    <n v="5764.71"/>
    <m/>
    <m/>
    <m/>
    <m/>
    <m/>
    <m/>
    <s v="Completed"/>
    <s v="Yes"/>
    <s v="No"/>
    <m/>
    <n v="573"/>
    <n v="450"/>
    <n v="1463424.4009529033"/>
    <n v="118285.78776560788"/>
    <n v="3.8140589569160999"/>
    <s v="Water Bottle"/>
    <s v="Home &amp; Kitchen"/>
    <s v="Home &amp; Kitchen"/>
    <s v="Home &amp; Kitchen"/>
    <s v="Home &amp; Kitchen"/>
    <n v="2"/>
    <s v="Home &amp; Kitchen"/>
    <m/>
    <n v="2025"/>
    <x v="4"/>
    <n v="28"/>
    <n v="6"/>
    <s v="Weekday"/>
    <m/>
  </r>
  <r>
    <s v="WEB-6568"/>
    <d v="2024-05-07T00:00:00"/>
    <s v="Kavya Pillai"/>
    <s v="Mumbai"/>
    <s v="Fashion"/>
    <s v="Men'S T-Shirt"/>
    <n v="2"/>
    <n v="1195.17"/>
    <s v="Cash On Delivery"/>
    <s v="Delivered"/>
    <n v="3"/>
    <n v="2390.34"/>
    <m/>
    <m/>
    <m/>
    <m/>
    <m/>
    <m/>
    <s v="Completed"/>
    <s v="Yes"/>
    <s v="No"/>
    <m/>
    <n v="619"/>
    <n v="468"/>
    <n v="1892867.2841657216"/>
    <n v="199432.98236095349"/>
    <n v="3.8949824970828471"/>
    <s v="Men'S T-Shirt"/>
    <s v="Fashion"/>
    <s v="Fashion"/>
    <s v="Fashion"/>
    <s v="Fashion"/>
    <n v="55"/>
    <s v="Fashion"/>
    <m/>
    <n v="2024"/>
    <x v="6"/>
    <n v="7"/>
    <n v="3"/>
    <s v="Weekend"/>
    <m/>
  </r>
  <r>
    <s v="WEB-7048"/>
    <d v="2024-07-26T00:00:00"/>
    <s v="Diya Chatterjee"/>
    <s v="Delhi"/>
    <s v="Beauty"/>
    <s v="Hair Oil"/>
    <n v="1"/>
    <n v="1361.66"/>
    <s v="Debit Card"/>
    <s v="Delivered"/>
    <n v="4"/>
    <n v="1361.66"/>
    <m/>
    <m/>
    <m/>
    <m/>
    <m/>
    <m/>
    <s v="Completed"/>
    <s v="Yes"/>
    <s v="No"/>
    <m/>
    <n v="573"/>
    <n v="450"/>
    <n v="1098537.4901531704"/>
    <n v="96724.388030634553"/>
    <n v="3.9001122334455669"/>
    <s v="Hair Oil"/>
    <s v="Beauty"/>
    <s v="Beauty"/>
    <s v="Beauty"/>
    <s v="Beauty"/>
    <n v="70"/>
    <s v="Beauty"/>
    <m/>
    <n v="2024"/>
    <x v="2"/>
    <n v="26"/>
    <n v="6"/>
    <s v="Weekday"/>
    <m/>
  </r>
  <r>
    <s v="WEB-9535"/>
    <d v="2025-02-20T00:00:00"/>
    <s v="Neha Mehta"/>
    <s v="Ahmedabad"/>
    <s v="Fashion"/>
    <s v="Men'S T-Shirt"/>
    <n v="3"/>
    <n v="1886.17"/>
    <s v="Net Banking"/>
    <s v="Returned"/>
    <n v="5"/>
    <n v="5658.51"/>
    <m/>
    <m/>
    <m/>
    <m/>
    <m/>
    <m/>
    <s v="Completed"/>
    <s v="No"/>
    <s v="No"/>
    <m/>
    <n v="589"/>
    <n v="426"/>
    <n v="1892867.2841657216"/>
    <n v="199432.98236095349"/>
    <n v="3.8949824970828471"/>
    <s v="Men'S T-Shirt"/>
    <s v="Fashion"/>
    <s v="Fashion"/>
    <s v="Fashion"/>
    <s v="Fashion"/>
    <n v="55"/>
    <s v="Fashion"/>
    <m/>
    <n v="2025"/>
    <x v="0"/>
    <n v="20"/>
    <n v="5"/>
    <s v="Weekday"/>
    <m/>
  </r>
  <r>
    <s v="WEB-7985"/>
    <d v="2023-09-25T00:00:00"/>
    <s v="Rohan Singh"/>
    <s v="Bengaluru"/>
    <s v="Home &amp; Kitchen"/>
    <s v="Storage Box"/>
    <n v="1"/>
    <n v="1545.43"/>
    <s v="Net Banking"/>
    <s v="Delivered"/>
    <n v="3"/>
    <n v="1545.43"/>
    <m/>
    <m/>
    <m/>
    <m/>
    <m/>
    <m/>
    <s v="Completed"/>
    <s v="Yes"/>
    <s v="No"/>
    <m/>
    <n v="567"/>
    <n v="440"/>
    <n v="1463424.4009529033"/>
    <n v="118285.78776560788"/>
    <n v="3.8140589569160999"/>
    <s v="Storage Box"/>
    <s v="Home &amp; Kitchen"/>
    <s v="Home &amp; Kitchen"/>
    <s v="Home &amp; Kitchen"/>
    <s v="Home &amp; Kitchen"/>
    <n v="8"/>
    <s v="Home &amp; Kitchen"/>
    <m/>
    <n v="2023"/>
    <x v="1"/>
    <n v="25"/>
    <n v="2"/>
    <s v="Weekday"/>
    <m/>
  </r>
  <r>
    <s v="WEB-8491"/>
    <d v="2023-12-28T00:00:00"/>
    <s v="Neha Rao"/>
    <s v="Pune"/>
    <s v="Home &amp; Kitchen"/>
    <s v="Led Bulb Pack"/>
    <n v="2"/>
    <n v="1534.41"/>
    <s v="Cash On Delivery"/>
    <s v="Cancelled"/>
    <m/>
    <n v="3068.82"/>
    <m/>
    <m/>
    <m/>
    <m/>
    <m/>
    <m/>
    <s v="Lost Sale"/>
    <s v="No"/>
    <s v="Yes"/>
    <m/>
    <n v="595"/>
    <n v="444"/>
    <n v="1463424.4009529033"/>
    <n v="118285.78776560788"/>
    <n v="3.8140589569160999"/>
    <s v="Led Bulb Pack"/>
    <s v="Home &amp; Kitchen"/>
    <s v="Home &amp; Kitchen"/>
    <s v="Home &amp; Kitchen"/>
    <s v="Home &amp; Kitchen"/>
    <n v="76"/>
    <s v="Home &amp; Kitchen"/>
    <m/>
    <n v="2023"/>
    <x v="10"/>
    <n v="28"/>
    <n v="5"/>
    <s v="Weekday"/>
    <m/>
  </r>
  <r>
    <s v="WEB-7091"/>
    <d v="2023-01-21T00:00:00"/>
    <s v="Ishaan Malhotra"/>
    <s v="Chennai"/>
    <s v="Beauty"/>
    <s v="Lipstick"/>
    <n v="2"/>
    <n v="777.1"/>
    <s v="Net Banking"/>
    <s v="Delivered"/>
    <n v="3"/>
    <n v="1554.2"/>
    <m/>
    <m/>
    <m/>
    <m/>
    <m/>
    <m/>
    <s v="Completed"/>
    <s v="Yes"/>
    <s v="No"/>
    <m/>
    <n v="558"/>
    <n v="430"/>
    <n v="1098537.4901531704"/>
    <n v="96724.388030634553"/>
    <n v="3.9001122334455669"/>
    <s v="Lipstick"/>
    <s v="Beauty"/>
    <s v="Beauty"/>
    <s v="Beauty"/>
    <s v="Beauty"/>
    <n v="10"/>
    <s v="Beauty"/>
    <m/>
    <n v="2023"/>
    <x v="5"/>
    <n v="21"/>
    <n v="7"/>
    <s v="Weekday"/>
    <m/>
  </r>
  <r>
    <s v="WEB-7076"/>
    <d v="2025-03-19T00:00:00"/>
    <s v="Vikram Bose"/>
    <s v="Pune"/>
    <s v="Books"/>
    <s v="Kids Story Book"/>
    <n v="1"/>
    <n v="175.7"/>
    <s v="Net Banking"/>
    <s v="Cancelled"/>
    <n v="5"/>
    <n v="175.7"/>
    <m/>
    <m/>
    <m/>
    <m/>
    <m/>
    <m/>
    <s v="Lost Sale"/>
    <s v="No"/>
    <s v="Yes"/>
    <m/>
    <n v="595"/>
    <n v="444"/>
    <n v="594714.6477588166"/>
    <n v="60882.938065984097"/>
    <n v="3.804733727810651"/>
    <s v="Kids Story Book"/>
    <s v="Books"/>
    <s v="Books"/>
    <s v="Books"/>
    <s v="Books"/>
    <n v="23"/>
    <s v="Books"/>
    <m/>
    <n v="2025"/>
    <x v="4"/>
    <n v="19"/>
    <n v="4"/>
    <s v="Weekday"/>
    <m/>
  </r>
  <r>
    <s v="WEB-5489"/>
    <d v="2025-03-17T00:00:00"/>
    <s v="Aditya Singh"/>
    <s v="Hyderabad"/>
    <s v="Books"/>
    <s v="Fiction Novel"/>
    <n v="1"/>
    <n v="127.93"/>
    <s v="Upi"/>
    <s v="Cancelled"/>
    <n v="4"/>
    <n v="127.93"/>
    <m/>
    <m/>
    <m/>
    <m/>
    <m/>
    <m/>
    <s v="Lost Sale"/>
    <s v="No"/>
    <s v="Yes"/>
    <m/>
    <n v="559"/>
    <n v="408"/>
    <n v="594714.6477588166"/>
    <n v="60882.938065984097"/>
    <n v="3.804733727810651"/>
    <s v="Fiction Novel"/>
    <s v="Books"/>
    <s v="Books"/>
    <s v="Books"/>
    <s v="Books"/>
    <n v="11"/>
    <s v="Books"/>
    <m/>
    <n v="2025"/>
    <x v="4"/>
    <n v="17"/>
    <n v="2"/>
    <s v="Weekday"/>
    <m/>
  </r>
  <r>
    <s v="WEB-9174"/>
    <d v="2025-05-13T00:00:00"/>
    <s v="Ishaan Bose"/>
    <s v="Bengaluru"/>
    <s v="Beauty"/>
    <s v="Perfume 50Ml"/>
    <n v="3"/>
    <n v="1089.06"/>
    <s v="Debit Card"/>
    <s v="Delivered"/>
    <n v="5"/>
    <n v="3267.18"/>
    <m/>
    <m/>
    <m/>
    <m/>
    <m/>
    <m/>
    <s v="Completed"/>
    <s v="Yes"/>
    <s v="No"/>
    <m/>
    <n v="567"/>
    <n v="440"/>
    <n v="1098537.4901531704"/>
    <n v="96724.388030634553"/>
    <n v="3.9001122334455669"/>
    <s v="Perfume 50Ml"/>
    <s v="Beauty"/>
    <s v="Beauty"/>
    <s v="Beauty"/>
    <s v="Beauty"/>
    <n v="18"/>
    <s v="Beauty"/>
    <m/>
    <n v="2025"/>
    <x v="6"/>
    <n v="13"/>
    <n v="3"/>
    <s v="Weekday"/>
    <m/>
  </r>
  <r>
    <s v="WEB-6459"/>
    <d v="2023-11-19T00:00:00"/>
    <s v="Sanjay Reddy"/>
    <s v="Bengaluru"/>
    <s v="Home &amp; Kitchen"/>
    <s v="Non-Stick Pan"/>
    <n v="1"/>
    <n v="907.79"/>
    <s v="Net Banking"/>
    <s v="Delivered"/>
    <m/>
    <n v="907.79"/>
    <m/>
    <m/>
    <m/>
    <m/>
    <m/>
    <m/>
    <s v="Completed"/>
    <s v="No"/>
    <s v="No"/>
    <m/>
    <n v="567"/>
    <n v="440"/>
    <n v="1463424.4009529033"/>
    <n v="118285.78776560788"/>
    <n v="3.8140589569160999"/>
    <s v="Non-Stick Pan"/>
    <s v="Home &amp; Kitchen"/>
    <s v="Home &amp; Kitchen"/>
    <s v="Home &amp; Kitchen"/>
    <s v="Home &amp; Kitchen"/>
    <n v="7"/>
    <s v="Home &amp; Kitchen"/>
    <m/>
    <n v="2023"/>
    <x v="3"/>
    <n v="19"/>
    <n v="1"/>
    <s v="Weekday"/>
    <m/>
  </r>
  <r>
    <s v="WEB-6445"/>
    <d v="2023-06-24T00:00:00"/>
    <s v="Aarav Verma"/>
    <s v="Pune"/>
    <s v="Fashion"/>
    <s v="Men'S T-Shirt"/>
    <n v="2"/>
    <n v="1622.25"/>
    <s v="Cash On Delivery"/>
    <s v="Delivered"/>
    <n v="4"/>
    <n v="3244.5"/>
    <m/>
    <m/>
    <m/>
    <m/>
    <m/>
    <m/>
    <s v="Completed"/>
    <s v="Yes"/>
    <s v="No"/>
    <m/>
    <n v="595"/>
    <n v="444"/>
    <n v="1892867.2841657216"/>
    <n v="199432.98236095349"/>
    <n v="3.8949824970828471"/>
    <s v="Men'S T-Shirt"/>
    <s v="Fashion"/>
    <s v="Fashion"/>
    <s v="Fashion"/>
    <s v="Fashion"/>
    <n v="55"/>
    <s v="Fashion"/>
    <m/>
    <n v="2023"/>
    <x v="11"/>
    <n v="24"/>
    <n v="7"/>
    <s v="Weekday"/>
    <m/>
  </r>
  <r>
    <s v="WEB-5842"/>
    <d v="2023-03-19T00:00:00"/>
    <s v="Rahul Mehta"/>
    <s v="Mumbai"/>
    <s v="Beauty"/>
    <s v="Perfume 50Ml"/>
    <n v="1"/>
    <n v="1159.22"/>
    <s v="Upi"/>
    <s v="Delivered"/>
    <n v="4"/>
    <n v="1159.22"/>
    <m/>
    <m/>
    <m/>
    <m/>
    <m/>
    <m/>
    <s v="Completed"/>
    <s v="Yes"/>
    <s v="No"/>
    <m/>
    <n v="619"/>
    <n v="468"/>
    <n v="1098537.4901531704"/>
    <n v="96724.388030634553"/>
    <n v="3.9001122334455669"/>
    <s v="Perfume 50Ml"/>
    <s v="Beauty"/>
    <s v="Beauty"/>
    <s v="Beauty"/>
    <s v="Beauty"/>
    <n v="18"/>
    <s v="Beauty"/>
    <m/>
    <n v="2023"/>
    <x v="4"/>
    <n v="19"/>
    <n v="1"/>
    <s v="Weekday"/>
    <m/>
  </r>
  <r>
    <s v="WEB-9452"/>
    <d v="2023-05-04T00:00:00"/>
    <s v="Diya Sharma"/>
    <s v="Mumbai"/>
    <s v="Electronics"/>
    <s v="Wireless Earbuds"/>
    <n v="2"/>
    <n v="3006.79"/>
    <s v="Net Banking"/>
    <s v="Delivered"/>
    <n v="4"/>
    <n v="6013.58"/>
    <m/>
    <m/>
    <m/>
    <m/>
    <m/>
    <m/>
    <s v="Completed"/>
    <s v="Yes"/>
    <s v="No"/>
    <m/>
    <n v="619"/>
    <n v="468"/>
    <n v="2759712.3299794244"/>
    <n v="330643.50635802455"/>
    <n v="3.8641711229946525"/>
    <s v="Wireless Earbuds"/>
    <s v="Electronics"/>
    <s v="Electronics"/>
    <s v="Electronics"/>
    <s v="Electronics"/>
    <n v="12"/>
    <s v="Electronics"/>
    <m/>
    <n v="2023"/>
    <x v="6"/>
    <n v="4"/>
    <n v="5"/>
    <s v="Weekday"/>
    <m/>
  </r>
  <r>
    <s v="WEB-7299"/>
    <d v="2023-04-04T00:00:00"/>
    <s v="Kavya Khan"/>
    <s v="Delhi"/>
    <s v="Electronics"/>
    <s v="Bluetooth Speaker"/>
    <n v="1"/>
    <n v="2220.8000000000002"/>
    <s v="Net Banking"/>
    <s v="Delivered"/>
    <n v="4"/>
    <n v="2220.8000000000002"/>
    <m/>
    <m/>
    <m/>
    <m/>
    <m/>
    <m/>
    <s v="Completed"/>
    <s v="Yes"/>
    <s v="No"/>
    <m/>
    <n v="573"/>
    <n v="450"/>
    <n v="2759712.3299794244"/>
    <n v="330643.50635802455"/>
    <n v="3.8641711229946525"/>
    <s v="Bluetooth Speaker"/>
    <s v="Electronics"/>
    <s v="Electronics"/>
    <s v="Electronics"/>
    <s v="Electronics"/>
    <n v="48"/>
    <s v="Electronics"/>
    <m/>
    <n v="2023"/>
    <x v="7"/>
    <n v="4"/>
    <n v="3"/>
    <s v="Weekday"/>
    <m/>
  </r>
  <r>
    <s v="WEB-5239"/>
    <d v="2023-08-30T00:00:00"/>
    <s v="Simran Joshi"/>
    <s v="Bengaluru"/>
    <s v="Books"/>
    <s v="Self-Help Book"/>
    <n v="2"/>
    <n v="151.44999999999999"/>
    <s v="Credit Card"/>
    <s v="Delivered"/>
    <n v="5"/>
    <n v="302.89999999999998"/>
    <m/>
    <m/>
    <m/>
    <m/>
    <m/>
    <m/>
    <s v="Completed"/>
    <s v="No"/>
    <s v="No"/>
    <m/>
    <n v="567"/>
    <n v="440"/>
    <n v="594714.6477588166"/>
    <n v="60882.938065984097"/>
    <n v="3.804733727810651"/>
    <s v="Self-Help Book"/>
    <s v="Books"/>
    <s v="Books"/>
    <s v="Books"/>
    <s v="Books"/>
    <n v="19"/>
    <s v="Books"/>
    <m/>
    <n v="2023"/>
    <x v="9"/>
    <n v="30"/>
    <n v="4"/>
    <s v="Weekday"/>
    <m/>
  </r>
  <r>
    <s v="WEB-6873"/>
    <d v="2025-02-14T00:00:00"/>
    <s v="Neha Mehta"/>
    <s v="Chennai"/>
    <s v="Beauty"/>
    <s v="Perfume 50Ml"/>
    <n v="1"/>
    <n v="548.87"/>
    <s v="Cash On Delivery"/>
    <s v="Delivered"/>
    <m/>
    <n v="548.87"/>
    <m/>
    <m/>
    <m/>
    <m/>
    <m/>
    <m/>
    <s v="Completed"/>
    <s v="No"/>
    <s v="No"/>
    <m/>
    <n v="558"/>
    <n v="430"/>
    <n v="1098537.4901531704"/>
    <n v="96724.388030634553"/>
    <n v="3.9001122334455669"/>
    <s v="Perfume 50Ml"/>
    <s v="Beauty"/>
    <s v="Beauty"/>
    <s v="Beauty"/>
    <s v="Beauty"/>
    <n v="18"/>
    <s v="Beauty"/>
    <m/>
    <n v="2025"/>
    <x v="0"/>
    <n v="14"/>
    <n v="6"/>
    <s v="Weekday"/>
    <m/>
  </r>
  <r>
    <s v="WEB-7528"/>
    <d v="2023-11-27T00:00:00"/>
    <s v="Diya Bose"/>
    <s v="Hyderabad"/>
    <s v="Electronics"/>
    <s v="Bluetooth Speaker"/>
    <n v="1"/>
    <n v="1582.57"/>
    <s v="Debit Card"/>
    <s v="Pending"/>
    <n v="4"/>
    <n v="1582.57"/>
    <m/>
    <m/>
    <m/>
    <m/>
    <m/>
    <m/>
    <s v="Pending"/>
    <s v="No"/>
    <s v="Yes"/>
    <m/>
    <n v="559"/>
    <n v="408"/>
    <n v="2759712.3299794244"/>
    <n v="330643.50635802455"/>
    <n v="3.8641711229946525"/>
    <s v="Bluetooth Speaker"/>
    <s v="Electronics"/>
    <s v="Electronics"/>
    <s v="Electronics"/>
    <s v="Electronics"/>
    <n v="48"/>
    <s v="Electronics"/>
    <m/>
    <n v="2023"/>
    <x v="3"/>
    <n v="27"/>
    <n v="2"/>
    <s v="Weekday"/>
    <m/>
  </r>
  <r>
    <s v="WEB-6982"/>
    <d v="2023-12-10T00:00:00"/>
    <s v="Diya Das"/>
    <s v="Ahmedabad"/>
    <s v="Home &amp; Kitchen"/>
    <s v="Storage Box"/>
    <n v="2"/>
    <n v="1795.52"/>
    <s v="Cash On Delivery"/>
    <s v="Cancelled"/>
    <n v="4"/>
    <n v="3591.04"/>
    <m/>
    <m/>
    <m/>
    <m/>
    <m/>
    <m/>
    <s v="Lost Sale"/>
    <s v="No"/>
    <s v="Yes"/>
    <m/>
    <n v="589"/>
    <n v="426"/>
    <n v="1463424.4009529033"/>
    <n v="118285.78776560788"/>
    <n v="3.8140589569160999"/>
    <s v="Storage Box"/>
    <s v="Home &amp; Kitchen"/>
    <s v="Home &amp; Kitchen"/>
    <s v="Home &amp; Kitchen"/>
    <s v="Home &amp; Kitchen"/>
    <n v="8"/>
    <s v="Home &amp; Kitchen"/>
    <m/>
    <n v="2023"/>
    <x v="10"/>
    <n v="10"/>
    <n v="1"/>
    <s v="Weekday"/>
    <m/>
  </r>
  <r>
    <s v="WEB-5402"/>
    <d v="2025-04-03T00:00:00"/>
    <s v="Rahul Gupta"/>
    <s v="Chennai"/>
    <s v="Beauty"/>
    <s v="Hair Oil"/>
    <n v="1"/>
    <n v="1274.26"/>
    <s v="Cash On Delivery"/>
    <s v="Delivered"/>
    <n v="5"/>
    <n v="1274.26"/>
    <m/>
    <m/>
    <m/>
    <m/>
    <m/>
    <m/>
    <s v="Completed"/>
    <s v="Yes"/>
    <s v="No"/>
    <m/>
    <n v="558"/>
    <n v="430"/>
    <n v="1098537.4901531704"/>
    <n v="96724.388030634553"/>
    <n v="3.9001122334455669"/>
    <s v="Hair Oil"/>
    <s v="Beauty"/>
    <s v="Beauty"/>
    <s v="Beauty"/>
    <s v="Beauty"/>
    <n v="70"/>
    <s v="Beauty"/>
    <m/>
    <n v="2025"/>
    <x v="7"/>
    <n v="3"/>
    <n v="5"/>
    <s v="Weekday"/>
    <m/>
  </r>
  <r>
    <s v="WEB-8914"/>
    <d v="2023-10-30T00:00:00"/>
    <s v="Simran Nair"/>
    <s v="Bengaluru"/>
    <s v="Fashion"/>
    <s v="Running Shoes"/>
    <n v="2"/>
    <n v="1084.8399999999999"/>
    <s v="Upi"/>
    <s v="Delivered"/>
    <n v="4"/>
    <n v="2169.6799999999998"/>
    <m/>
    <m/>
    <m/>
    <m/>
    <m/>
    <m/>
    <s v="Completed"/>
    <s v="Yes"/>
    <s v="No"/>
    <m/>
    <n v="567"/>
    <n v="440"/>
    <n v="1892867.2841657216"/>
    <n v="199432.98236095349"/>
    <n v="3.8949824970828471"/>
    <s v="Running Shoes"/>
    <s v="Fashion"/>
    <s v="Fashion"/>
    <s v="Fashion"/>
    <s v="Fashion"/>
    <n v="45"/>
    <s v="Fashion"/>
    <m/>
    <n v="2023"/>
    <x v="8"/>
    <n v="30"/>
    <n v="2"/>
    <s v="Weekday"/>
    <m/>
  </r>
  <r>
    <s v="WEB-5250"/>
    <d v="2025-01-29T00:00:00"/>
    <s v="Neha Pillai"/>
    <s v="Delhi"/>
    <s v="Electronics"/>
    <s v="Wireless Earbuds"/>
    <n v="1"/>
    <n v="2151.65"/>
    <s v="Credit Card"/>
    <s v="Delivered"/>
    <m/>
    <n v="2151.65"/>
    <m/>
    <m/>
    <m/>
    <m/>
    <m/>
    <m/>
    <s v="Completed"/>
    <s v="Yes"/>
    <s v="No"/>
    <m/>
    <n v="573"/>
    <n v="450"/>
    <n v="2759712.3299794244"/>
    <n v="330643.50635802455"/>
    <n v="3.8641711229946525"/>
    <s v="Wireless Earbuds"/>
    <s v="Electronics"/>
    <s v="Electronics"/>
    <s v="Electronics"/>
    <s v="Electronics"/>
    <n v="12"/>
    <s v="Electronics"/>
    <m/>
    <n v="2025"/>
    <x v="5"/>
    <n v="29"/>
    <n v="4"/>
    <s v="Weekday"/>
    <m/>
  </r>
  <r>
    <s v="WEB-8976"/>
    <d v="2025-05-24T00:00:00"/>
    <s v="Aarav Nair"/>
    <s v="Kolkata"/>
    <s v="Books"/>
    <s v="Cookbook"/>
    <n v="1"/>
    <n v="524.33000000000004"/>
    <s v="Credit Card"/>
    <s v="Delivered"/>
    <n v="4"/>
    <n v="524.33000000000004"/>
    <m/>
    <m/>
    <m/>
    <m/>
    <m/>
    <m/>
    <s v="Completed"/>
    <s v="No"/>
    <s v="No"/>
    <m/>
    <n v="590"/>
    <n v="451"/>
    <n v="594714.6477588166"/>
    <n v="60882.938065984097"/>
    <n v="3.804733727810651"/>
    <s v="Cookbook"/>
    <s v="Books"/>
    <s v="Books"/>
    <s v="Books"/>
    <s v="Books"/>
    <n v="4"/>
    <s v="Books"/>
    <m/>
    <n v="2025"/>
    <x v="6"/>
    <n v="24"/>
    <n v="7"/>
    <s v="Weekday"/>
    <m/>
  </r>
  <r>
    <s v="WEB-9637"/>
    <d v="2025-01-30T00:00:00"/>
    <s v="Meera Bose"/>
    <s v="Mumbai"/>
    <s v="Books"/>
    <s v="Kids Story Book"/>
    <n v="1"/>
    <n v="539.34"/>
    <s v="Upi"/>
    <s v="Delivered"/>
    <n v="5"/>
    <n v="539.34"/>
    <m/>
    <m/>
    <m/>
    <m/>
    <m/>
    <m/>
    <s v="Completed"/>
    <s v="No"/>
    <s v="No"/>
    <m/>
    <n v="619"/>
    <n v="468"/>
    <n v="594714.6477588166"/>
    <n v="60882.938065984097"/>
    <n v="3.804733727810651"/>
    <s v="Kids Story Book"/>
    <s v="Books"/>
    <s v="Books"/>
    <s v="Books"/>
    <s v="Books"/>
    <n v="23"/>
    <s v="Books"/>
    <m/>
    <n v="2025"/>
    <x v="5"/>
    <n v="30"/>
    <n v="5"/>
    <s v="Weekday"/>
    <m/>
  </r>
  <r>
    <s v="WEB-8137"/>
    <d v="2023-05-05T00:00:00"/>
    <s v="Simran Iyer"/>
    <s v="Kolkata"/>
    <s v="Books"/>
    <s v="Fiction Novel"/>
    <n v="1"/>
    <n v="750.6"/>
    <s v="Upi"/>
    <s v="Delivered"/>
    <n v="4"/>
    <n v="750.6"/>
    <m/>
    <m/>
    <m/>
    <m/>
    <m/>
    <m/>
    <s v="Completed"/>
    <s v="No"/>
    <s v="No"/>
    <m/>
    <n v="590"/>
    <n v="451"/>
    <n v="594714.6477588166"/>
    <n v="60882.938065984097"/>
    <n v="3.804733727810651"/>
    <s v="Fiction Novel"/>
    <s v="Books"/>
    <s v="Books"/>
    <s v="Books"/>
    <s v="Books"/>
    <n v="11"/>
    <s v="Books"/>
    <m/>
    <n v="2023"/>
    <x v="6"/>
    <n v="5"/>
    <n v="6"/>
    <s v="Weekday"/>
    <m/>
  </r>
  <r>
    <s v="WEB-5249"/>
    <d v="2023-12-19T00:00:00"/>
    <s v="Karan Pillai"/>
    <s v="Chennai"/>
    <s v="Home &amp; Kitchen"/>
    <s v="Led Bulb Pack"/>
    <n v="1"/>
    <n v="1694.52"/>
    <s v="Upi"/>
    <s v="Delivered"/>
    <n v="2"/>
    <n v="1694.52"/>
    <m/>
    <m/>
    <m/>
    <m/>
    <m/>
    <m/>
    <s v="Completed"/>
    <s v="Yes"/>
    <s v="No"/>
    <m/>
    <n v="558"/>
    <n v="430"/>
    <n v="1463424.4009529033"/>
    <n v="118285.78776560788"/>
    <n v="3.8140589569160999"/>
    <s v="Led Bulb Pack"/>
    <s v="Home &amp; Kitchen"/>
    <s v="Home &amp; Kitchen"/>
    <s v="Home &amp; Kitchen"/>
    <s v="Home &amp; Kitchen"/>
    <n v="76"/>
    <s v="Home &amp; Kitchen"/>
    <m/>
    <n v="2023"/>
    <x v="10"/>
    <n v="19"/>
    <n v="3"/>
    <s v="Weekday"/>
    <m/>
  </r>
  <r>
    <s v="WEB-5419"/>
    <d v="2024-11-30T00:00:00"/>
    <s v="Riya Chatterjee"/>
    <s v="Pune"/>
    <s v="Fashion"/>
    <s v="Sunglasses"/>
    <n v="2"/>
    <n v="1514.57"/>
    <s v="Cash On Delivery"/>
    <s v="Delivered"/>
    <n v="4"/>
    <n v="3029.14"/>
    <m/>
    <m/>
    <m/>
    <m/>
    <m/>
    <m/>
    <s v="Completed"/>
    <s v="Yes"/>
    <s v="No"/>
    <m/>
    <n v="595"/>
    <n v="444"/>
    <n v="1892867.2841657216"/>
    <n v="199432.98236095349"/>
    <n v="3.8949824970828471"/>
    <s v="Sunglasses"/>
    <s v="Fashion"/>
    <s v="Fashion"/>
    <s v="Fashion"/>
    <s v="Fashion"/>
    <n v="53"/>
    <s v="Fashion"/>
    <m/>
    <n v="2024"/>
    <x v="3"/>
    <n v="30"/>
    <n v="7"/>
    <s v="Weekday"/>
    <m/>
  </r>
  <r>
    <s v="WEB-8908"/>
    <d v="2024-03-15T00:00:00"/>
    <s v="Pooja Das"/>
    <s v="Delhi"/>
    <s v="Beauty"/>
    <s v="Shampoo 200Ml"/>
    <n v="3"/>
    <n v="1420.6"/>
    <s v="Credit Card"/>
    <s v="Delivered"/>
    <n v="3"/>
    <n v="4261.7999999999993"/>
    <m/>
    <m/>
    <m/>
    <m/>
    <m/>
    <m/>
    <s v="Completed"/>
    <s v="Yes"/>
    <s v="No"/>
    <m/>
    <n v="573"/>
    <n v="450"/>
    <n v="1098537.4901531704"/>
    <n v="96724.388030634553"/>
    <n v="3.9001122334455669"/>
    <s v="Shampoo 200Ml"/>
    <s v="Beauty"/>
    <s v="Beauty"/>
    <s v="Beauty"/>
    <s v="Beauty"/>
    <n v="64"/>
    <s v="Beauty"/>
    <m/>
    <n v="2024"/>
    <x v="4"/>
    <n v="15"/>
    <n v="6"/>
    <s v="Weekday"/>
    <m/>
  </r>
  <r>
    <s v="WEB-5416"/>
    <d v="2025-02-10T00:00:00"/>
    <s v="Sanjay Mehta"/>
    <s v="Pune"/>
    <s v="Beauty"/>
    <s v="Lipstick"/>
    <n v="2"/>
    <n v="1237.83"/>
    <s v="Cash On Delivery"/>
    <s v="Pending"/>
    <n v="5"/>
    <n v="2475.66"/>
    <m/>
    <m/>
    <m/>
    <m/>
    <m/>
    <m/>
    <s v="Pending"/>
    <s v="No"/>
    <s v="Yes"/>
    <m/>
    <n v="595"/>
    <n v="444"/>
    <n v="1098537.4901531704"/>
    <n v="96724.388030634553"/>
    <n v="3.9001122334455669"/>
    <s v="Lipstick"/>
    <s v="Beauty"/>
    <s v="Beauty"/>
    <s v="Beauty"/>
    <s v="Beauty"/>
    <n v="10"/>
    <s v="Beauty"/>
    <m/>
    <n v="2025"/>
    <x v="0"/>
    <n v="10"/>
    <n v="2"/>
    <s v="Weekday"/>
    <m/>
  </r>
  <r>
    <s v="WEB-5578"/>
    <d v="2024-06-22T00:00:00"/>
    <s v="Neha Joshi"/>
    <s v="Ahmedabad"/>
    <s v="Electronics"/>
    <s v="Wireless Earbuds"/>
    <n v="3"/>
    <n v="420.6"/>
    <s v="Cash On Delivery"/>
    <s v="Cancelled"/>
    <n v="1"/>
    <n v="1261.8000000000002"/>
    <m/>
    <m/>
    <m/>
    <m/>
    <m/>
    <m/>
    <s v="Lost Sale"/>
    <s v="No"/>
    <s v="Yes"/>
    <m/>
    <n v="589"/>
    <n v="426"/>
    <n v="2759712.3299794244"/>
    <n v="330643.50635802455"/>
    <n v="3.8641711229946525"/>
    <s v="Wireless Earbuds"/>
    <s v="Electronics"/>
    <s v="Electronics"/>
    <s v="Electronics"/>
    <s v="Electronics"/>
    <n v="12"/>
    <s v="Electronics"/>
    <m/>
    <n v="2024"/>
    <x v="11"/>
    <n v="22"/>
    <n v="7"/>
    <s v="Weekday"/>
    <m/>
  </r>
  <r>
    <s v="WEB-6603"/>
    <d v="2025-04-24T00:00:00"/>
    <s v="Meera Reddy"/>
    <s v="Delhi"/>
    <s v="Fashion"/>
    <s v="Men'S T-Shirt"/>
    <n v="1"/>
    <n v="1652.08"/>
    <s v="Net Banking"/>
    <s v="Delivered"/>
    <n v="5"/>
    <n v="1652.08"/>
    <m/>
    <m/>
    <m/>
    <m/>
    <m/>
    <m/>
    <s v="Completed"/>
    <s v="Yes"/>
    <s v="No"/>
    <m/>
    <n v="573"/>
    <n v="450"/>
    <n v="1892867.2841657216"/>
    <n v="199432.98236095349"/>
    <n v="3.8949824970828471"/>
    <s v="Men'S T-Shirt"/>
    <s v="Fashion"/>
    <s v="Fashion"/>
    <s v="Fashion"/>
    <s v="Fashion"/>
    <n v="55"/>
    <s v="Fashion"/>
    <m/>
    <n v="2025"/>
    <x v="7"/>
    <n v="24"/>
    <n v="5"/>
    <s v="Weekday"/>
    <m/>
  </r>
  <r>
    <s v="WEB-9120"/>
    <d v="2023-08-30T00:00:00"/>
    <s v="Simran Bose"/>
    <s v="Ahmedabad"/>
    <s v="Books"/>
    <s v="Self-Help Book"/>
    <n v="3"/>
    <n v="188.15"/>
    <s v="Upi"/>
    <s v="Delivered"/>
    <m/>
    <n v="564.45000000000005"/>
    <m/>
    <m/>
    <m/>
    <m/>
    <m/>
    <m/>
    <s v="Completed"/>
    <s v="No"/>
    <s v="No"/>
    <m/>
    <n v="589"/>
    <n v="426"/>
    <n v="594714.6477588166"/>
    <n v="60882.938065984097"/>
    <n v="3.804733727810651"/>
    <s v="Self-Help Book"/>
    <s v="Books"/>
    <s v="Books"/>
    <s v="Books"/>
    <s v="Books"/>
    <n v="19"/>
    <s v="Books"/>
    <m/>
    <n v="2023"/>
    <x v="9"/>
    <n v="30"/>
    <n v="4"/>
    <s v="Weekday"/>
    <m/>
  </r>
  <r>
    <s v="WEB-5705"/>
    <d v="2024-11-21T00:00:00"/>
    <s v="Ishaan Singh"/>
    <s v="Delhi"/>
    <s v="Fashion"/>
    <s v="Men'S T-Shirt"/>
    <n v="1"/>
    <n v="270.49"/>
    <s v="Net Banking"/>
    <s v="Delivered"/>
    <n v="5"/>
    <n v="270.49"/>
    <m/>
    <m/>
    <m/>
    <m/>
    <m/>
    <m/>
    <s v="Completed"/>
    <s v="No"/>
    <s v="No"/>
    <m/>
    <n v="573"/>
    <n v="450"/>
    <n v="1892867.2841657216"/>
    <n v="199432.98236095349"/>
    <n v="3.8949824970828471"/>
    <s v="Men'S T-Shirt"/>
    <s v="Fashion"/>
    <s v="Fashion"/>
    <s v="Fashion"/>
    <s v="Fashion"/>
    <n v="55"/>
    <s v="Fashion"/>
    <m/>
    <n v="2024"/>
    <x v="3"/>
    <n v="21"/>
    <n v="5"/>
    <s v="Weekday"/>
    <m/>
  </r>
  <r>
    <s v="WEB-6093"/>
    <d v="2023-11-09T00:00:00"/>
    <s v="Sanjay Khan"/>
    <s v="Hyderabad"/>
    <s v="Fashion"/>
    <s v="Running Shoes"/>
    <n v="2"/>
    <n v="1367.82"/>
    <s v="Credit Card"/>
    <s v="Returned"/>
    <n v="4"/>
    <n v="2735.64"/>
    <m/>
    <m/>
    <m/>
    <m/>
    <m/>
    <m/>
    <s v="Completed"/>
    <s v="No"/>
    <s v="No"/>
    <m/>
    <n v="559"/>
    <n v="408"/>
    <n v="1892867.2841657216"/>
    <n v="199432.98236095349"/>
    <n v="3.8949824970828471"/>
    <s v="Running Shoes"/>
    <s v="Fashion"/>
    <s v="Fashion"/>
    <s v="Fashion"/>
    <s v="Fashion"/>
    <n v="45"/>
    <s v="Fashion"/>
    <m/>
    <n v="2023"/>
    <x v="3"/>
    <n v="9"/>
    <n v="5"/>
    <s v="Weekday"/>
    <m/>
  </r>
  <r>
    <s v="WEB-5186"/>
    <d v="2023-05-12T00:00:00"/>
    <s v="Neha Khan"/>
    <s v="Delhi"/>
    <s v="Home &amp; Kitchen"/>
    <s v="Storage Box"/>
    <n v="2"/>
    <n v="1162.32"/>
    <s v="Credit Card"/>
    <s v="Delivered"/>
    <n v="5"/>
    <n v="2324.64"/>
    <m/>
    <m/>
    <m/>
    <m/>
    <m/>
    <m/>
    <s v="Completed"/>
    <s v="Yes"/>
    <s v="No"/>
    <m/>
    <n v="573"/>
    <n v="450"/>
    <n v="1463424.4009529033"/>
    <n v="118285.78776560788"/>
    <n v="3.8140589569160999"/>
    <s v="Storage Box"/>
    <s v="Home &amp; Kitchen"/>
    <s v="Home &amp; Kitchen"/>
    <s v="Home &amp; Kitchen"/>
    <s v="Home &amp; Kitchen"/>
    <n v="8"/>
    <s v="Home &amp; Kitchen"/>
    <m/>
    <n v="2023"/>
    <x v="6"/>
    <n v="12"/>
    <n v="6"/>
    <s v="Weekday"/>
    <m/>
  </r>
  <r>
    <s v="WEB-8071"/>
    <d v="2023-03-31T00:00:00"/>
    <s v="Saanvi Gupta"/>
    <s v="Hyderabad"/>
    <s v="Books"/>
    <s v="Self-Help Book"/>
    <n v="2"/>
    <n v="390.45"/>
    <s v="Net Banking"/>
    <s v="Pending"/>
    <n v="3"/>
    <n v="780.9"/>
    <m/>
    <m/>
    <m/>
    <m/>
    <m/>
    <m/>
    <s v="Pending"/>
    <s v="No"/>
    <s v="Yes"/>
    <m/>
    <n v="559"/>
    <n v="408"/>
    <n v="594714.6477588166"/>
    <n v="60882.938065984097"/>
    <n v="3.804733727810651"/>
    <s v="Self-Help Book"/>
    <s v="Books"/>
    <s v="Books"/>
    <s v="Books"/>
    <s v="Books"/>
    <n v="19"/>
    <s v="Books"/>
    <m/>
    <n v="2023"/>
    <x v="4"/>
    <n v="31"/>
    <n v="6"/>
    <s v="Weekday"/>
    <m/>
  </r>
  <r>
    <s v="WEB-8265"/>
    <d v="2024-08-16T00:00:00"/>
    <s v="Meera Reddy"/>
    <s v="Delhi"/>
    <s v="Beauty"/>
    <s v="Hair Oil"/>
    <n v="2"/>
    <n v="1338.29"/>
    <s v="Debit Card"/>
    <s v="Delivered"/>
    <n v="4"/>
    <n v="2676.58"/>
    <m/>
    <m/>
    <m/>
    <m/>
    <m/>
    <m/>
    <s v="Completed"/>
    <s v="Yes"/>
    <s v="No"/>
    <m/>
    <n v="573"/>
    <n v="450"/>
    <n v="1098537.4901531704"/>
    <n v="96724.388030634553"/>
    <n v="3.9001122334455669"/>
    <s v="Hair Oil"/>
    <s v="Beauty"/>
    <s v="Beauty"/>
    <s v="Beauty"/>
    <s v="Beauty"/>
    <n v="70"/>
    <s v="Beauty"/>
    <m/>
    <n v="2024"/>
    <x v="9"/>
    <n v="16"/>
    <n v="6"/>
    <s v="Weekday"/>
    <m/>
  </r>
  <r>
    <s v="WEB-8214"/>
    <d v="2023-11-04T00:00:00"/>
    <s v="Rohan Malhotra"/>
    <s v="Mumbai"/>
    <s v="Electronics"/>
    <s v="Wireless Earbuds"/>
    <n v="1"/>
    <n v="650.51"/>
    <s v="Net Banking"/>
    <s v="Cancelled"/>
    <n v="4"/>
    <n v="650.51"/>
    <m/>
    <m/>
    <m/>
    <m/>
    <m/>
    <m/>
    <s v="Lost Sale"/>
    <s v="No"/>
    <s v="Yes"/>
    <m/>
    <n v="619"/>
    <n v="468"/>
    <n v="2759712.3299794244"/>
    <n v="330643.50635802455"/>
    <n v="3.8641711229946525"/>
    <s v="Wireless Earbuds"/>
    <s v="Electronics"/>
    <s v="Electronics"/>
    <s v="Electronics"/>
    <s v="Electronics"/>
    <n v="12"/>
    <s v="Electronics"/>
    <m/>
    <n v="2023"/>
    <x v="3"/>
    <n v="4"/>
    <n v="7"/>
    <s v="Weekday"/>
    <m/>
  </r>
  <r>
    <s v="WEB-9190"/>
    <d v="2025-06-30T00:00:00"/>
    <s v="Neha Patel"/>
    <s v="Bengaluru"/>
    <s v="Beauty"/>
    <s v="Face Cream"/>
    <n v="1"/>
    <n v="1281.8900000000001"/>
    <s v="Net Banking"/>
    <s v="Delivered"/>
    <n v="5"/>
    <n v="1281.8900000000001"/>
    <m/>
    <m/>
    <m/>
    <m/>
    <m/>
    <m/>
    <s v="Completed"/>
    <s v="Yes"/>
    <s v="No"/>
    <m/>
    <n v="567"/>
    <n v="440"/>
    <n v="1098537.4901531704"/>
    <n v="96724.388030634553"/>
    <n v="3.9001122334455669"/>
    <s v="Face Cream"/>
    <s v="Beauty"/>
    <s v="Beauty"/>
    <s v="Beauty"/>
    <s v="Beauty"/>
    <n v="80"/>
    <s v="Beauty"/>
    <m/>
    <n v="2025"/>
    <x v="11"/>
    <n v="30"/>
    <n v="2"/>
    <s v="Weekday"/>
    <m/>
  </r>
  <r>
    <s v="WEB-8620"/>
    <d v="2025-05-16T00:00:00"/>
    <s v="Simran Bose"/>
    <s v="Mumbai"/>
    <s v="Fashion"/>
    <s v="Women'S Kurti"/>
    <n v="1"/>
    <n v="316.07"/>
    <s v="Credit Card"/>
    <s v="Delivered"/>
    <n v="3"/>
    <n v="316.07"/>
    <m/>
    <m/>
    <m/>
    <m/>
    <m/>
    <m/>
    <s v="Completed"/>
    <s v="No"/>
    <s v="No"/>
    <m/>
    <n v="619"/>
    <n v="468"/>
    <n v="1892867.2841657216"/>
    <n v="199432.98236095349"/>
    <n v="3.8949824970828471"/>
    <s v="Women'S Kurti"/>
    <s v="Fashion"/>
    <s v="Fashion"/>
    <s v="Fashion"/>
    <s v="Fashion"/>
    <n v="15"/>
    <s v="Fashion"/>
    <m/>
    <n v="2025"/>
    <x v="6"/>
    <n v="16"/>
    <n v="6"/>
    <s v="Weekday"/>
    <m/>
  </r>
  <r>
    <s v="WEB-6600"/>
    <d v="2023-12-22T00:00:00"/>
    <s v="Aarav Verma"/>
    <s v="Kolkata"/>
    <s v="Beauty"/>
    <s v="Shampoo 200Ml"/>
    <n v="1"/>
    <n v="1103.79"/>
    <s v="Cash On Delivery"/>
    <s v="Delivered"/>
    <n v="3"/>
    <n v="1103.79"/>
    <m/>
    <m/>
    <m/>
    <m/>
    <m/>
    <m/>
    <s v="Completed"/>
    <s v="Yes"/>
    <s v="No"/>
    <m/>
    <n v="590"/>
    <n v="451"/>
    <n v="1098537.4901531704"/>
    <n v="96724.388030634553"/>
    <n v="3.9001122334455669"/>
    <s v="Shampoo 200Ml"/>
    <s v="Beauty"/>
    <s v="Beauty"/>
    <s v="Beauty"/>
    <s v="Beauty"/>
    <n v="64"/>
    <s v="Beauty"/>
    <m/>
    <n v="2023"/>
    <x v="10"/>
    <n v="22"/>
    <n v="6"/>
    <s v="Weekday"/>
    <m/>
  </r>
  <r>
    <s v="WEB-6714"/>
    <d v="2024-10-08T00:00:00"/>
    <s v="Vivaan Chatterjee"/>
    <s v="Chennai"/>
    <s v="Books"/>
    <s v="Notebook Set"/>
    <n v="2"/>
    <n v="450.26903299203627"/>
    <s v="Net Banking"/>
    <s v="Delivered"/>
    <n v="5"/>
    <n v="900.53806598407255"/>
    <m/>
    <m/>
    <m/>
    <m/>
    <m/>
    <m/>
    <s v="Completed"/>
    <s v="No"/>
    <s v="No"/>
    <m/>
    <n v="558"/>
    <n v="430"/>
    <n v="594714.6477588166"/>
    <n v="60882.938065984097"/>
    <n v="3.804733727810651"/>
    <s v="Notebook Set"/>
    <s v="Books"/>
    <s v="Books"/>
    <s v="Books"/>
    <s v="Books"/>
    <n v="20"/>
    <s v="Books"/>
    <m/>
    <n v="2024"/>
    <x v="8"/>
    <n v="8"/>
    <n v="3"/>
    <s v="Weekday"/>
    <m/>
  </r>
  <r>
    <s v="WEB-7744"/>
    <d v="2024-04-08T00:00:00"/>
    <s v="Vivaan Verma"/>
    <s v="Ahmedabad"/>
    <s v="Home &amp; Kitchen"/>
    <s v="Water Bottle"/>
    <n v="1"/>
    <n v="654.02"/>
    <s v="Upi"/>
    <s v="Delivered"/>
    <n v="5"/>
    <n v="654.02"/>
    <m/>
    <m/>
    <m/>
    <m/>
    <m/>
    <m/>
    <s v="Completed"/>
    <s v="No"/>
    <s v="No"/>
    <m/>
    <n v="589"/>
    <n v="426"/>
    <n v="1463424.4009529033"/>
    <n v="118285.78776560788"/>
    <n v="3.8140589569160999"/>
    <s v="Water Bottle"/>
    <s v="Home &amp; Kitchen"/>
    <s v="Home &amp; Kitchen"/>
    <s v="Home &amp; Kitchen"/>
    <s v="Home &amp; Kitchen"/>
    <n v="2"/>
    <s v="Home &amp; Kitchen"/>
    <m/>
    <n v="2024"/>
    <x v="7"/>
    <n v="8"/>
    <n v="2"/>
    <s v="Weekday"/>
    <m/>
  </r>
  <r>
    <s v="WEB-9291"/>
    <d v="2024-03-14T00:00:00"/>
    <s v="Rohan Menon"/>
    <s v="Kolkata"/>
    <s v="Fashion"/>
    <s v="Sunglasses"/>
    <n v="2"/>
    <n v="2364.65"/>
    <s v="Upi"/>
    <s v="Delivered"/>
    <n v="2"/>
    <n v="4729.3"/>
    <m/>
    <m/>
    <m/>
    <m/>
    <m/>
    <m/>
    <s v="Completed"/>
    <s v="Yes"/>
    <s v="No"/>
    <m/>
    <n v="590"/>
    <n v="451"/>
    <n v="1892867.2841657216"/>
    <n v="199432.98236095349"/>
    <n v="3.8949824970828471"/>
    <s v="Sunglasses"/>
    <s v="Fashion"/>
    <s v="Fashion"/>
    <s v="Fashion"/>
    <s v="Fashion"/>
    <n v="53"/>
    <s v="Fashion"/>
    <m/>
    <n v="2024"/>
    <x v="4"/>
    <n v="14"/>
    <n v="5"/>
    <s v="Weekday"/>
    <m/>
  </r>
  <r>
    <s v="WEB-5628"/>
    <d v="2023-01-08T00:00:00"/>
    <s v="Ishaan Khan"/>
    <s v="Mumbai"/>
    <s v="Books"/>
    <s v="Notebook Set"/>
    <n v="1"/>
    <n v="326.17"/>
    <s v="Debit Card"/>
    <s v="Delivered"/>
    <n v="4"/>
    <n v="326.17"/>
    <m/>
    <m/>
    <m/>
    <m/>
    <m/>
    <m/>
    <s v="Completed"/>
    <s v="No"/>
    <s v="No"/>
    <m/>
    <n v="619"/>
    <n v="468"/>
    <n v="594714.6477588166"/>
    <n v="60882.938065984097"/>
    <n v="3.804733727810651"/>
    <s v="Notebook Set"/>
    <s v="Books"/>
    <s v="Books"/>
    <s v="Books"/>
    <s v="Books"/>
    <n v="20"/>
    <s v="Books"/>
    <m/>
    <n v="2023"/>
    <x v="5"/>
    <n v="8"/>
    <n v="1"/>
    <s v="Weekday"/>
    <m/>
  </r>
  <r>
    <s v="WEB-9090"/>
    <d v="2024-08-17T00:00:00"/>
    <s v="Karan Mehta"/>
    <s v="Delhi"/>
    <s v="Books"/>
    <s v="Notebook Set"/>
    <n v="3"/>
    <n v="430.03"/>
    <s v="Credit Card"/>
    <s v="Delivered"/>
    <n v="2"/>
    <n v="1290.0899999999999"/>
    <m/>
    <m/>
    <m/>
    <m/>
    <m/>
    <m/>
    <s v="Completed"/>
    <s v="Yes"/>
    <s v="No"/>
    <m/>
    <n v="573"/>
    <n v="450"/>
    <n v="594714.6477588166"/>
    <n v="60882.938065984097"/>
    <n v="3.804733727810651"/>
    <s v="Notebook Set"/>
    <s v="Books"/>
    <s v="Books"/>
    <s v="Books"/>
    <s v="Books"/>
    <n v="20"/>
    <s v="Books"/>
    <m/>
    <n v="2024"/>
    <x v="9"/>
    <n v="17"/>
    <n v="7"/>
    <s v="Weekday"/>
    <m/>
  </r>
  <r>
    <s v="WEB-8259"/>
    <d v="2023-12-04T00:00:00"/>
    <s v="Simran Sharma"/>
    <s v="Pune"/>
    <s v="Fashion"/>
    <s v="Sunglasses"/>
    <n v="1"/>
    <n v="2295.6799999999998"/>
    <s v="Debit Card"/>
    <s v="Delivered"/>
    <n v="4"/>
    <n v="2295.6799999999998"/>
    <m/>
    <m/>
    <m/>
    <m/>
    <m/>
    <m/>
    <s v="Completed"/>
    <s v="Yes"/>
    <s v="No"/>
    <m/>
    <n v="595"/>
    <n v="444"/>
    <n v="1892867.2841657216"/>
    <n v="199432.98236095349"/>
    <n v="3.8949824970828471"/>
    <s v="Sunglasses"/>
    <s v="Fashion"/>
    <s v="Fashion"/>
    <s v="Fashion"/>
    <s v="Fashion"/>
    <n v="53"/>
    <s v="Fashion"/>
    <m/>
    <n v="2023"/>
    <x v="10"/>
    <n v="4"/>
    <n v="2"/>
    <s v="Weekday"/>
    <m/>
  </r>
  <r>
    <s v="WEB-5415"/>
    <d v="2024-01-07T00:00:00"/>
    <s v="Saanvi Iyer"/>
    <s v="Pune"/>
    <s v="Books"/>
    <s v="Notebook Set"/>
    <n v="2"/>
    <n v="323.62"/>
    <s v="Upi"/>
    <s v="Returned"/>
    <n v="5"/>
    <n v="647.24"/>
    <m/>
    <m/>
    <m/>
    <m/>
    <m/>
    <m/>
    <s v="Completed"/>
    <s v="No"/>
    <s v="No"/>
    <m/>
    <n v="595"/>
    <n v="444"/>
    <n v="594714.6477588166"/>
    <n v="60882.938065984097"/>
    <n v="3.804733727810651"/>
    <s v="Notebook Set"/>
    <s v="Books"/>
    <s v="Books"/>
    <s v="Books"/>
    <s v="Books"/>
    <n v="20"/>
    <s v="Books"/>
    <m/>
    <n v="2024"/>
    <x v="5"/>
    <n v="7"/>
    <n v="1"/>
    <s v="Weekend"/>
    <m/>
  </r>
  <r>
    <s v="WEB-8099"/>
    <d v="2023-04-09T00:00:00"/>
    <s v="Ishaan Gupta"/>
    <s v="Pune"/>
    <s v="Home &amp; Kitchen"/>
    <s v="Table Lamp"/>
    <n v="1"/>
    <n v="1092.8"/>
    <s v="Debit Card"/>
    <s v="Delivered"/>
    <n v="3"/>
    <n v="1092.8"/>
    <m/>
    <m/>
    <m/>
    <m/>
    <m/>
    <m/>
    <s v="Completed"/>
    <s v="Yes"/>
    <s v="No"/>
    <m/>
    <n v="595"/>
    <n v="444"/>
    <n v="1463424.4009529033"/>
    <n v="118285.78776560788"/>
    <n v="3.8140589569160999"/>
    <s v="Table Lamp"/>
    <s v="Home &amp; Kitchen"/>
    <s v="Home &amp; Kitchen"/>
    <s v="Home &amp; Kitchen"/>
    <s v="Home &amp; Kitchen"/>
    <n v="32"/>
    <s v="Home &amp; Kitchen"/>
    <m/>
    <n v="2023"/>
    <x v="7"/>
    <n v="9"/>
    <n v="1"/>
    <s v="Weekday"/>
    <m/>
  </r>
  <r>
    <s v="WEB-6179"/>
    <d v="2024-04-11T00:00:00"/>
    <s v="Neha Kumar"/>
    <s v="Delhi"/>
    <s v="Home &amp; Kitchen"/>
    <s v="Storage Box"/>
    <n v="1"/>
    <n v="1486.37"/>
    <s v="Upi"/>
    <s v="Delivered"/>
    <n v="4"/>
    <n v="1486.37"/>
    <m/>
    <m/>
    <m/>
    <m/>
    <m/>
    <m/>
    <s v="Completed"/>
    <s v="Yes"/>
    <s v="No"/>
    <m/>
    <n v="573"/>
    <n v="450"/>
    <n v="1463424.4009529033"/>
    <n v="118285.78776560788"/>
    <n v="3.8140589569160999"/>
    <s v="Storage Box"/>
    <s v="Home &amp; Kitchen"/>
    <s v="Home &amp; Kitchen"/>
    <s v="Home &amp; Kitchen"/>
    <s v="Home &amp; Kitchen"/>
    <n v="8"/>
    <s v="Home &amp; Kitchen"/>
    <m/>
    <n v="2024"/>
    <x v="7"/>
    <n v="11"/>
    <n v="5"/>
    <s v="Weekday"/>
    <m/>
  </r>
  <r>
    <s v="WEB-7920"/>
    <d v="2023-05-19T00:00:00"/>
    <s v="Arjun Rao"/>
    <s v="Mumbai"/>
    <s v="Electronics"/>
    <s v="Wireless Earbuds"/>
    <n v="1"/>
    <n v="2771.07"/>
    <s v="Cash On Delivery"/>
    <s v="Delivered"/>
    <n v="1"/>
    <n v="2771.07"/>
    <m/>
    <m/>
    <m/>
    <m/>
    <m/>
    <m/>
    <s v="Completed"/>
    <s v="Yes"/>
    <s v="No"/>
    <m/>
    <n v="619"/>
    <n v="468"/>
    <n v="2759712.3299794244"/>
    <n v="330643.50635802455"/>
    <n v="3.8641711229946525"/>
    <s v="Wireless Earbuds"/>
    <s v="Electronics"/>
    <s v="Electronics"/>
    <s v="Electronics"/>
    <s v="Electronics"/>
    <n v="12"/>
    <s v="Electronics"/>
    <m/>
    <n v="2023"/>
    <x v="6"/>
    <n v="19"/>
    <n v="6"/>
    <s v="Weekday"/>
    <m/>
  </r>
  <r>
    <s v="WEB-5370"/>
    <d v="2023-05-30T00:00:00"/>
    <s v="Ishaan Kumar"/>
    <s v="Kolkata"/>
    <s v="Fashion"/>
    <s v="Women'S Kurti"/>
    <n v="1"/>
    <n v="2242.4699999999998"/>
    <s v="Cash On Delivery"/>
    <s v="Delivered"/>
    <m/>
    <n v="2242.4699999999998"/>
    <m/>
    <m/>
    <m/>
    <m/>
    <m/>
    <m/>
    <s v="Completed"/>
    <s v="Yes"/>
    <s v="No"/>
    <m/>
    <n v="590"/>
    <n v="451"/>
    <n v="1892867.2841657216"/>
    <n v="199432.98236095349"/>
    <n v="3.8949824970828471"/>
    <s v="Women'S Kurti"/>
    <s v="Fashion"/>
    <s v="Fashion"/>
    <s v="Fashion"/>
    <s v="Fashion"/>
    <n v="15"/>
    <s v="Fashion"/>
    <m/>
    <n v="2023"/>
    <x v="6"/>
    <n v="30"/>
    <n v="3"/>
    <s v="Weekday"/>
    <m/>
  </r>
  <r>
    <s v="WEB-5513"/>
    <d v="2023-09-11T00:00:00"/>
    <s v="Ishaan Patel"/>
    <s v="Kolkata"/>
    <s v="Electronics"/>
    <s v="Smart Watch"/>
    <n v="1"/>
    <n v="1243.53"/>
    <s v="Net Banking"/>
    <s v="Delivered"/>
    <n v="5"/>
    <n v="1243.53"/>
    <m/>
    <m/>
    <m/>
    <m/>
    <m/>
    <m/>
    <s v="Completed"/>
    <s v="Yes"/>
    <s v="No"/>
    <m/>
    <n v="590"/>
    <n v="451"/>
    <n v="2759712.3299794244"/>
    <n v="330643.50635802455"/>
    <n v="3.8641711229946525"/>
    <s v="Smart Watch"/>
    <s v="Electronics"/>
    <s v="Electronics"/>
    <s v="Electronics"/>
    <s v="Electronics"/>
    <n v="17"/>
    <s v="Electronics"/>
    <m/>
    <n v="2023"/>
    <x v="1"/>
    <n v="11"/>
    <n v="2"/>
    <s v="Weekday"/>
    <m/>
  </r>
  <r>
    <s v="WEB-5131"/>
    <d v="2024-11-23T00:00:00"/>
    <s v="Arjun Iyer"/>
    <s v="Chennai"/>
    <s v="Books"/>
    <s v="Kids Story Book"/>
    <n v="2"/>
    <n v="311.44"/>
    <s v="Debit Card"/>
    <s v="Delivered"/>
    <n v="4"/>
    <n v="622.88"/>
    <m/>
    <m/>
    <m/>
    <m/>
    <m/>
    <m/>
    <s v="Completed"/>
    <s v="No"/>
    <s v="No"/>
    <m/>
    <n v="558"/>
    <n v="430"/>
    <n v="594714.6477588166"/>
    <n v="60882.938065984097"/>
    <n v="3.804733727810651"/>
    <s v="Kids Story Book"/>
    <s v="Books"/>
    <s v="Books"/>
    <s v="Books"/>
    <s v="Books"/>
    <n v="23"/>
    <s v="Books"/>
    <m/>
    <n v="2024"/>
    <x v="3"/>
    <n v="23"/>
    <n v="7"/>
    <s v="Weekday"/>
    <m/>
  </r>
  <r>
    <s v="WEB-7107"/>
    <d v="2025-06-11T00:00:00"/>
    <s v="Ananya Chatterjee"/>
    <s v="Chennai"/>
    <s v="Books"/>
    <s v="Fiction Novel"/>
    <n v="3"/>
    <n v="504.6"/>
    <s v="Credit Card"/>
    <s v="Delivered"/>
    <n v="5"/>
    <n v="1513.8000000000002"/>
    <m/>
    <m/>
    <m/>
    <m/>
    <m/>
    <m/>
    <s v="Completed"/>
    <s v="Yes"/>
    <s v="No"/>
    <m/>
    <n v="558"/>
    <n v="430"/>
    <n v="594714.6477588166"/>
    <n v="60882.938065984097"/>
    <n v="3.804733727810651"/>
    <s v="Fiction Novel"/>
    <s v="Books"/>
    <s v="Books"/>
    <s v="Books"/>
    <s v="Books"/>
    <n v="11"/>
    <s v="Books"/>
    <m/>
    <n v="2025"/>
    <x v="11"/>
    <n v="11"/>
    <n v="4"/>
    <s v="Weekday"/>
    <m/>
  </r>
  <r>
    <s v="WEB-5358"/>
    <d v="2023-09-24T00:00:00"/>
    <s v="Simran Bose"/>
    <s v="Chennai"/>
    <s v="Fashion"/>
    <s v="Sunglasses"/>
    <n v="2"/>
    <n v="1215.1600000000001"/>
    <s v="Credit Card"/>
    <s v="Delivered"/>
    <n v="5"/>
    <n v="2430.3200000000002"/>
    <m/>
    <m/>
    <m/>
    <m/>
    <m/>
    <m/>
    <s v="Completed"/>
    <s v="Yes"/>
    <s v="No"/>
    <m/>
    <n v="558"/>
    <n v="430"/>
    <n v="1892867.2841657216"/>
    <n v="199432.98236095349"/>
    <n v="3.8949824970828471"/>
    <s v="Sunglasses"/>
    <s v="Fashion"/>
    <s v="Fashion"/>
    <s v="Fashion"/>
    <s v="Fashion"/>
    <n v="53"/>
    <s v="Fashion"/>
    <m/>
    <n v="2023"/>
    <x v="1"/>
    <n v="24"/>
    <n v="1"/>
    <s v="Weekday"/>
    <m/>
  </r>
  <r>
    <s v="WEB-9246"/>
    <d v="2023-06-26T00:00:00"/>
    <s v="Sanjay Sharma"/>
    <s v="Pune"/>
    <s v="Electronics"/>
    <s v="Wireless Earbuds"/>
    <n v="1"/>
    <n v="1571.56"/>
    <s v="Cash On Delivery"/>
    <s v="Delivered"/>
    <n v="2"/>
    <n v="1571.56"/>
    <m/>
    <m/>
    <m/>
    <m/>
    <m/>
    <m/>
    <s v="Completed"/>
    <s v="Yes"/>
    <s v="No"/>
    <m/>
    <n v="595"/>
    <n v="444"/>
    <n v="2759712.3299794244"/>
    <n v="330643.50635802455"/>
    <n v="3.8641711229946525"/>
    <s v="Wireless Earbuds"/>
    <s v="Electronics"/>
    <s v="Electronics"/>
    <s v="Electronics"/>
    <s v="Electronics"/>
    <n v="12"/>
    <s v="Electronics"/>
    <m/>
    <n v="2023"/>
    <x v="11"/>
    <n v="26"/>
    <n v="2"/>
    <s v="Weekday"/>
    <m/>
  </r>
  <r>
    <s v="WEB-6447"/>
    <d v="2025-06-06T00:00:00"/>
    <s v="Saanvi Iyer"/>
    <s v="Mumbai"/>
    <s v="Fashion"/>
    <s v="Sunglasses"/>
    <n v="1"/>
    <n v="2109.94"/>
    <s v="Cash On Delivery"/>
    <s v="Delivered"/>
    <n v="3"/>
    <n v="2109.94"/>
    <m/>
    <m/>
    <m/>
    <m/>
    <m/>
    <m/>
    <s v="Completed"/>
    <s v="Yes"/>
    <s v="No"/>
    <m/>
    <n v="619"/>
    <n v="468"/>
    <n v="1892867.2841657216"/>
    <n v="199432.98236095349"/>
    <n v="3.8949824970828471"/>
    <s v="Sunglasses"/>
    <s v="Fashion"/>
    <s v="Fashion"/>
    <s v="Fashion"/>
    <s v="Fashion"/>
    <n v="53"/>
    <s v="Fashion"/>
    <m/>
    <n v="2025"/>
    <x v="11"/>
    <n v="6"/>
    <n v="6"/>
    <s v="Weekday"/>
    <m/>
  </r>
  <r>
    <s v="WEB-5586"/>
    <d v="2023-11-25T00:00:00"/>
    <s v="Neha Patel"/>
    <s v="Hyderabad"/>
    <s v="Books"/>
    <s v="Self-Help Book"/>
    <n v="2"/>
    <n v="100.29"/>
    <s v="Upi"/>
    <s v="Delivered"/>
    <n v="4"/>
    <n v="200.58"/>
    <m/>
    <m/>
    <m/>
    <m/>
    <m/>
    <m/>
    <s v="Completed"/>
    <s v="No"/>
    <s v="No"/>
    <m/>
    <n v="559"/>
    <n v="408"/>
    <n v="594714.6477588166"/>
    <n v="60882.938065984097"/>
    <n v="3.804733727810651"/>
    <s v="Self-Help Book"/>
    <s v="Books"/>
    <s v="Books"/>
    <s v="Books"/>
    <s v="Books"/>
    <n v="19"/>
    <s v="Books"/>
    <m/>
    <n v="2023"/>
    <x v="3"/>
    <n v="25"/>
    <n v="7"/>
    <s v="Weekday"/>
    <m/>
  </r>
  <r>
    <s v="WEB-7531"/>
    <d v="2023-07-14T00:00:00"/>
    <s v="Sanjay Sharma"/>
    <s v="Hyderabad"/>
    <s v="Home &amp; Kitchen"/>
    <s v="Table Lamp"/>
    <n v="3"/>
    <n v="1674.42"/>
    <s v="Debit Card"/>
    <s v="Delivered"/>
    <n v="3"/>
    <n v="5023.26"/>
    <m/>
    <m/>
    <m/>
    <m/>
    <m/>
    <m/>
    <s v="Completed"/>
    <s v="Yes"/>
    <s v="No"/>
    <m/>
    <n v="559"/>
    <n v="408"/>
    <n v="1463424.4009529033"/>
    <n v="118285.78776560788"/>
    <n v="3.8140589569160999"/>
    <s v="Table Lamp"/>
    <s v="Home &amp; Kitchen"/>
    <s v="Home &amp; Kitchen"/>
    <s v="Home &amp; Kitchen"/>
    <s v="Home &amp; Kitchen"/>
    <n v="32"/>
    <s v="Home &amp; Kitchen"/>
    <m/>
    <n v="2023"/>
    <x v="2"/>
    <n v="14"/>
    <n v="6"/>
    <s v="Weekday"/>
    <m/>
  </r>
  <r>
    <s v="WEB-5750"/>
    <d v="2024-11-04T00:00:00"/>
    <s v="Pooja Joshi"/>
    <s v="Mumbai"/>
    <s v="Home &amp; Kitchen"/>
    <s v="Non-Stick Pan"/>
    <n v="3"/>
    <n v="1549.14"/>
    <s v="Upi"/>
    <s v="Delivered"/>
    <n v="3"/>
    <n v="4647.42"/>
    <m/>
    <m/>
    <m/>
    <m/>
    <m/>
    <m/>
    <s v="Completed"/>
    <s v="Yes"/>
    <s v="No"/>
    <m/>
    <n v="619"/>
    <n v="468"/>
    <n v="1463424.4009529033"/>
    <n v="118285.78776560788"/>
    <n v="3.8140589569160999"/>
    <s v="Non-Stick Pan"/>
    <s v="Home &amp; Kitchen"/>
    <s v="Home &amp; Kitchen"/>
    <s v="Home &amp; Kitchen"/>
    <s v="Home &amp; Kitchen"/>
    <n v="7"/>
    <s v="Home &amp; Kitchen"/>
    <m/>
    <n v="2024"/>
    <x v="3"/>
    <n v="4"/>
    <n v="2"/>
    <s v="Weekday"/>
    <m/>
  </r>
  <r>
    <s v="WEB-8878"/>
    <d v="2023-06-29T00:00:00"/>
    <s v="Riya Nair"/>
    <s v="Pune"/>
    <s v="Home &amp; Kitchen"/>
    <s v="Storage Box"/>
    <n v="1"/>
    <n v="766.38"/>
    <s v="Cash On Delivery"/>
    <s v="Delivered"/>
    <n v="4"/>
    <n v="766.38"/>
    <m/>
    <m/>
    <m/>
    <m/>
    <m/>
    <m/>
    <s v="Completed"/>
    <s v="No"/>
    <s v="No"/>
    <m/>
    <n v="595"/>
    <n v="444"/>
    <n v="1463424.4009529033"/>
    <n v="118285.78776560788"/>
    <n v="3.8140589569160999"/>
    <s v="Storage Box"/>
    <s v="Home &amp; Kitchen"/>
    <s v="Home &amp; Kitchen"/>
    <s v="Home &amp; Kitchen"/>
    <s v="Home &amp; Kitchen"/>
    <n v="8"/>
    <s v="Home &amp; Kitchen"/>
    <m/>
    <n v="2023"/>
    <x v="11"/>
    <n v="29"/>
    <n v="5"/>
    <s v="Weekday"/>
    <m/>
  </r>
  <r>
    <s v="WEB-5346"/>
    <d v="2024-11-02T00:00:00"/>
    <s v="Meera Mehta"/>
    <s v="Hyderabad"/>
    <s v="Beauty"/>
    <s v="Hair Oil"/>
    <n v="1"/>
    <n v="317.83"/>
    <s v="Net Banking"/>
    <s v="Delivered"/>
    <n v="4"/>
    <n v="317.83"/>
    <m/>
    <m/>
    <m/>
    <m/>
    <m/>
    <m/>
    <s v="Completed"/>
    <s v="No"/>
    <s v="No"/>
    <m/>
    <n v="559"/>
    <n v="408"/>
    <n v="1098537.4901531704"/>
    <n v="96724.388030634553"/>
    <n v="3.9001122334455669"/>
    <s v="Hair Oil"/>
    <s v="Beauty"/>
    <s v="Beauty"/>
    <s v="Beauty"/>
    <s v="Beauty"/>
    <n v="70"/>
    <s v="Beauty"/>
    <m/>
    <n v="2024"/>
    <x v="3"/>
    <n v="2"/>
    <n v="7"/>
    <s v="Weekday"/>
    <m/>
  </r>
  <r>
    <s v="WEB-9632"/>
    <d v="2025-01-30T00:00:00"/>
    <s v="Rohan Malhotra"/>
    <s v="Ahmedabad"/>
    <s v="Home &amp; Kitchen"/>
    <s v="Storage Box"/>
    <n v="1"/>
    <n v="194.5"/>
    <s v="Cash On Delivery"/>
    <s v="Delivered"/>
    <n v="3"/>
    <n v="194.5"/>
    <m/>
    <m/>
    <m/>
    <m/>
    <m/>
    <m/>
    <s v="Completed"/>
    <s v="No"/>
    <s v="No"/>
    <m/>
    <n v="589"/>
    <n v="426"/>
    <n v="1463424.4009529033"/>
    <n v="118285.78776560788"/>
    <n v="3.8140589569160999"/>
    <s v="Storage Box"/>
    <s v="Home &amp; Kitchen"/>
    <s v="Home &amp; Kitchen"/>
    <s v="Home &amp; Kitchen"/>
    <s v="Home &amp; Kitchen"/>
    <n v="8"/>
    <s v="Home &amp; Kitchen"/>
    <m/>
    <n v="2025"/>
    <x v="5"/>
    <n v="30"/>
    <n v="5"/>
    <s v="Weekday"/>
    <m/>
  </r>
  <r>
    <s v="WEB-7781"/>
    <d v="2025-03-02T00:00:00"/>
    <s v="Rahul Das"/>
    <s v="Delhi"/>
    <s v="Fashion"/>
    <s v="Women'S Kurti"/>
    <n v="1"/>
    <n v="1419.824472190694"/>
    <s v="Credit Card"/>
    <s v="Delivered"/>
    <n v="4"/>
    <n v="1419.824472190694"/>
    <m/>
    <m/>
    <m/>
    <m/>
    <m/>
    <m/>
    <s v="Completed"/>
    <s v="Yes"/>
    <s v="No"/>
    <m/>
    <n v="573"/>
    <n v="450"/>
    <n v="1892867.2841657216"/>
    <n v="199432.98236095349"/>
    <n v="3.8949824970828471"/>
    <s v="Women'S Kurti"/>
    <s v="Fashion"/>
    <s v="Fashion"/>
    <s v="Fashion"/>
    <s v="Fashion"/>
    <n v="15"/>
    <s v="Fashion"/>
    <m/>
    <n v="2025"/>
    <x v="4"/>
    <n v="2"/>
    <n v="1"/>
    <s v="Weekday"/>
    <m/>
  </r>
  <r>
    <s v="WEB-8954"/>
    <d v="2024-03-26T00:00:00"/>
    <s v="Rohan Kapoor"/>
    <s v="Delhi"/>
    <s v="Home &amp; Kitchen"/>
    <s v="Water Bottle"/>
    <n v="1"/>
    <n v="561.17999999999995"/>
    <s v="Credit Card"/>
    <s v="Delivered"/>
    <n v="5"/>
    <n v="561.17999999999995"/>
    <m/>
    <m/>
    <m/>
    <m/>
    <m/>
    <m/>
    <s v="Completed"/>
    <s v="No"/>
    <s v="No"/>
    <m/>
    <n v="573"/>
    <n v="450"/>
    <n v="1463424.4009529033"/>
    <n v="118285.78776560788"/>
    <n v="3.8140589569160999"/>
    <s v="Water Bottle"/>
    <s v="Home &amp; Kitchen"/>
    <s v="Home &amp; Kitchen"/>
    <s v="Home &amp; Kitchen"/>
    <s v="Home &amp; Kitchen"/>
    <n v="2"/>
    <s v="Home &amp; Kitchen"/>
    <m/>
    <n v="2024"/>
    <x v="4"/>
    <n v="26"/>
    <n v="3"/>
    <s v="Weekday"/>
    <m/>
  </r>
  <r>
    <s v="WEB-8169"/>
    <d v="2023-09-21T00:00:00"/>
    <s v="Rahul Pillai"/>
    <s v="Pune"/>
    <s v="Beauty"/>
    <s v="Shampoo 200Ml"/>
    <n v="1"/>
    <n v="252.93"/>
    <s v="Net Banking"/>
    <s v="Delivered"/>
    <m/>
    <n v="252.93"/>
    <m/>
    <m/>
    <m/>
    <m/>
    <m/>
    <m/>
    <s v="Completed"/>
    <s v="No"/>
    <s v="No"/>
    <m/>
    <n v="595"/>
    <n v="444"/>
    <n v="1098537.4901531704"/>
    <n v="96724.388030634553"/>
    <n v="3.9001122334455669"/>
    <s v="Shampoo 200Ml"/>
    <s v="Beauty"/>
    <s v="Beauty"/>
    <s v="Beauty"/>
    <s v="Beauty"/>
    <n v="64"/>
    <s v="Beauty"/>
    <m/>
    <n v="2023"/>
    <x v="1"/>
    <n v="21"/>
    <n v="5"/>
    <s v="Weekday"/>
    <m/>
  </r>
  <r>
    <s v="WEB-6311"/>
    <d v="2023-07-24T00:00:00"/>
    <s v="Karan Mehta"/>
    <s v="Kolkata"/>
    <s v="Electronics"/>
    <s v="Usb Cable"/>
    <n v="2"/>
    <n v="3462.56"/>
    <s v="Cash On Delivery"/>
    <s v="Delivered"/>
    <n v="4"/>
    <n v="6925.12"/>
    <m/>
    <m/>
    <m/>
    <m/>
    <m/>
    <m/>
    <s v="Completed"/>
    <s v="Yes"/>
    <s v="No"/>
    <m/>
    <n v="590"/>
    <n v="451"/>
    <n v="2759712.3299794244"/>
    <n v="330643.50635802455"/>
    <n v="3.8641711229946525"/>
    <s v="Usb Cable"/>
    <s v="Electronics"/>
    <s v="Electronics"/>
    <s v="Electronics"/>
    <s v="Electronics"/>
    <n v="13"/>
    <s v="Electronics"/>
    <m/>
    <n v="2023"/>
    <x v="2"/>
    <n v="24"/>
    <n v="2"/>
    <s v="Weekday"/>
    <m/>
  </r>
  <r>
    <s v="WEB-5616"/>
    <d v="2024-08-05T00:00:00"/>
    <s v="Vivaan Chatterjee"/>
    <s v="Mumbai"/>
    <s v="Home &amp; Kitchen"/>
    <s v="Storage Box"/>
    <n v="1"/>
    <n v="1450.76"/>
    <s v="Net Banking"/>
    <s v="Delivered"/>
    <n v="4"/>
    <n v="1450.76"/>
    <m/>
    <m/>
    <m/>
    <m/>
    <m/>
    <m/>
    <s v="Completed"/>
    <s v="Yes"/>
    <s v="No"/>
    <m/>
    <n v="619"/>
    <n v="468"/>
    <n v="1463424.4009529033"/>
    <n v="118285.78776560788"/>
    <n v="3.8140589569160999"/>
    <s v="Storage Box"/>
    <s v="Home &amp; Kitchen"/>
    <s v="Home &amp; Kitchen"/>
    <s v="Home &amp; Kitchen"/>
    <s v="Home &amp; Kitchen"/>
    <n v="8"/>
    <s v="Home &amp; Kitchen"/>
    <m/>
    <n v="2024"/>
    <x v="9"/>
    <n v="5"/>
    <n v="2"/>
    <s v="Weekday"/>
    <m/>
  </r>
  <r>
    <s v="WEB-7146"/>
    <d v="2024-10-08T00:00:00"/>
    <s v="Meera Sharma"/>
    <s v="Mumbai"/>
    <s v="Electronics"/>
    <s v="Bluetooth Speaker"/>
    <n v="2"/>
    <n v="3263.62"/>
    <s v="Upi"/>
    <s v="Returned"/>
    <n v="1"/>
    <n v="6527.24"/>
    <m/>
    <m/>
    <m/>
    <m/>
    <m/>
    <m/>
    <s v="Completed"/>
    <s v="No"/>
    <s v="No"/>
    <m/>
    <n v="619"/>
    <n v="468"/>
    <n v="2759712.3299794244"/>
    <n v="330643.50635802455"/>
    <n v="3.8641711229946525"/>
    <s v="Bluetooth Speaker"/>
    <s v="Electronics"/>
    <s v="Electronics"/>
    <s v="Electronics"/>
    <s v="Electronics"/>
    <n v="48"/>
    <s v="Electronics"/>
    <m/>
    <n v="2024"/>
    <x v="8"/>
    <n v="8"/>
    <n v="3"/>
    <s v="Weekday"/>
    <m/>
  </r>
  <r>
    <s v="WEB-9691"/>
    <d v="2024-02-19T00:00:00"/>
    <s v="Kavya Khan"/>
    <s v="Ahmedabad"/>
    <s v="Fashion"/>
    <s v="Sunglasses"/>
    <n v="3"/>
    <n v="2313.85"/>
    <s v="Cash On Delivery"/>
    <s v="Pending"/>
    <n v="4"/>
    <n v="6941.5499999999993"/>
    <m/>
    <m/>
    <m/>
    <m/>
    <m/>
    <m/>
    <s v="Pending"/>
    <s v="No"/>
    <s v="Yes"/>
    <m/>
    <n v="589"/>
    <n v="426"/>
    <n v="1892867.2841657216"/>
    <n v="199432.98236095349"/>
    <n v="3.8949824970828471"/>
    <s v="Sunglasses"/>
    <s v="Fashion"/>
    <s v="Fashion"/>
    <s v="Fashion"/>
    <s v="Fashion"/>
    <n v="53"/>
    <s v="Fashion"/>
    <m/>
    <n v="2024"/>
    <x v="0"/>
    <n v="19"/>
    <n v="2"/>
    <s v="Weekday"/>
    <m/>
  </r>
  <r>
    <s v="WEB-5177"/>
    <d v="2023-04-13T00:00:00"/>
    <s v="Vikram Chatterjee"/>
    <s v="Bengaluru"/>
    <s v="Fashion"/>
    <s v="Denim Jeans"/>
    <n v="3"/>
    <n v="1372.94"/>
    <s v="Debit Card"/>
    <s v="Returned"/>
    <n v="5"/>
    <n v="4118.82"/>
    <m/>
    <m/>
    <m/>
    <m/>
    <m/>
    <m/>
    <s v="Completed"/>
    <s v="No"/>
    <s v="No"/>
    <m/>
    <n v="567"/>
    <n v="440"/>
    <n v="1892867.2841657216"/>
    <n v="199432.98236095349"/>
    <n v="3.8949824970828471"/>
    <s v="Denim Jeans"/>
    <s v="Fashion"/>
    <s v="Fashion"/>
    <s v="Fashion"/>
    <s v="Fashion"/>
    <n v="6"/>
    <s v="Fashion"/>
    <m/>
    <n v="2023"/>
    <x v="7"/>
    <n v="13"/>
    <n v="5"/>
    <s v="Weekday"/>
    <m/>
  </r>
  <r>
    <s v="WEB-7589"/>
    <d v="2024-06-26T00:00:00"/>
    <s v="Arjun Kumar"/>
    <s v="Chennai"/>
    <s v="Fashion"/>
    <s v="Denim Jeans"/>
    <n v="1"/>
    <n v="878.4"/>
    <s v="Net Banking"/>
    <s v="Delivered"/>
    <n v="5"/>
    <n v="878.4"/>
    <m/>
    <m/>
    <m/>
    <m/>
    <m/>
    <m/>
    <s v="Completed"/>
    <s v="No"/>
    <s v="No"/>
    <m/>
    <n v="558"/>
    <n v="430"/>
    <n v="1892867.2841657216"/>
    <n v="199432.98236095349"/>
    <n v="3.8949824970828471"/>
    <s v="Denim Jeans"/>
    <s v="Fashion"/>
    <s v="Fashion"/>
    <s v="Fashion"/>
    <s v="Fashion"/>
    <n v="6"/>
    <s v="Fashion"/>
    <m/>
    <n v="2024"/>
    <x v="11"/>
    <n v="26"/>
    <n v="4"/>
    <s v="Weekday"/>
    <m/>
  </r>
  <r>
    <s v="WEB-6977"/>
    <d v="2023-06-03T00:00:00"/>
    <s v="Vivaan Kapoor"/>
    <s v="Ahmedabad"/>
    <s v="Beauty"/>
    <s v="Hair Oil"/>
    <n v="3"/>
    <n v="192.28"/>
    <s v="Debit Card"/>
    <s v="Delivered"/>
    <n v="3"/>
    <n v="576.84"/>
    <m/>
    <m/>
    <m/>
    <m/>
    <m/>
    <m/>
    <s v="Completed"/>
    <s v="No"/>
    <s v="No"/>
    <m/>
    <n v="589"/>
    <n v="426"/>
    <n v="1098537.4901531704"/>
    <n v="96724.388030634553"/>
    <n v="3.9001122334455669"/>
    <s v="Hair Oil"/>
    <s v="Beauty"/>
    <s v="Beauty"/>
    <s v="Beauty"/>
    <s v="Beauty"/>
    <n v="70"/>
    <s v="Beauty"/>
    <m/>
    <n v="2023"/>
    <x v="11"/>
    <n v="3"/>
    <n v="7"/>
    <s v="Weekday"/>
    <m/>
  </r>
  <r>
    <s v="WEB-6953"/>
    <d v="2024-02-26T00:00:00"/>
    <s v="Neha Patel"/>
    <s v="Ahmedabad"/>
    <s v="Books"/>
    <s v="Cookbook"/>
    <n v="2"/>
    <n v="564.66"/>
    <s v="Upi"/>
    <s v="Delivered"/>
    <n v="4"/>
    <n v="1129.32"/>
    <m/>
    <m/>
    <m/>
    <m/>
    <m/>
    <m/>
    <s v="Completed"/>
    <s v="Yes"/>
    <s v="No"/>
    <m/>
    <n v="589"/>
    <n v="426"/>
    <n v="594714.6477588166"/>
    <n v="60882.938065984097"/>
    <n v="3.804733727810651"/>
    <s v="Cookbook"/>
    <s v="Books"/>
    <s v="Books"/>
    <s v="Books"/>
    <s v="Books"/>
    <n v="4"/>
    <s v="Books"/>
    <m/>
    <n v="2024"/>
    <x v="0"/>
    <n v="26"/>
    <n v="2"/>
    <s v="Weekday"/>
    <m/>
  </r>
  <r>
    <s v="WEB-5456"/>
    <d v="2023-10-04T00:00:00"/>
    <s v="Aarav Nair"/>
    <s v="Kolkata"/>
    <s v="Electronics"/>
    <s v="Usb Cable"/>
    <n v="1"/>
    <n v="1400.15"/>
    <s v="Cash On Delivery"/>
    <s v="Delivered"/>
    <n v="5"/>
    <n v="1400.15"/>
    <m/>
    <m/>
    <m/>
    <m/>
    <m/>
    <m/>
    <s v="Completed"/>
    <s v="Yes"/>
    <s v="No"/>
    <m/>
    <n v="590"/>
    <n v="451"/>
    <n v="2759712.3299794244"/>
    <n v="330643.50635802455"/>
    <n v="3.8641711229946525"/>
    <s v="Usb Cable"/>
    <s v="Electronics"/>
    <s v="Electronics"/>
    <s v="Electronics"/>
    <s v="Electronics"/>
    <n v="13"/>
    <s v="Electronics"/>
    <m/>
    <n v="2023"/>
    <x v="8"/>
    <n v="4"/>
    <n v="4"/>
    <s v="Weekday"/>
    <m/>
  </r>
  <r>
    <s v="WEB-9602"/>
    <d v="2023-03-17T00:00:00"/>
    <s v="Rahul Kumar"/>
    <s v="Ahmedabad"/>
    <s v="Fashion"/>
    <s v="Men'S T-Shirt"/>
    <n v="2"/>
    <n v="604.11"/>
    <s v="Net Banking"/>
    <s v="Cancelled"/>
    <n v="4"/>
    <n v="1208.22"/>
    <m/>
    <m/>
    <m/>
    <m/>
    <m/>
    <m/>
    <s v="Lost Sale"/>
    <s v="No"/>
    <s v="Yes"/>
    <m/>
    <n v="589"/>
    <n v="426"/>
    <n v="1892867.2841657216"/>
    <n v="199432.98236095349"/>
    <n v="3.8949824970828471"/>
    <s v="Men'S T-Shirt"/>
    <s v="Fashion"/>
    <s v="Fashion"/>
    <s v="Fashion"/>
    <s v="Fashion"/>
    <n v="55"/>
    <s v="Fashion"/>
    <m/>
    <n v="2023"/>
    <x v="4"/>
    <n v="17"/>
    <n v="6"/>
    <s v="Weekday"/>
    <m/>
  </r>
  <r>
    <s v="WEB-7509"/>
    <d v="2023-02-14T00:00:00"/>
    <s v="Pooja Malhotra"/>
    <s v="Kolkata"/>
    <s v="Beauty"/>
    <s v="Hair Oil"/>
    <n v="1"/>
    <n v="908.35"/>
    <s v="Net Banking"/>
    <s v="Returned"/>
    <n v="1"/>
    <n v="908.35"/>
    <m/>
    <m/>
    <m/>
    <m/>
    <m/>
    <m/>
    <s v="Completed"/>
    <s v="No"/>
    <s v="No"/>
    <m/>
    <n v="590"/>
    <n v="451"/>
    <n v="1098537.4901531704"/>
    <n v="96724.388030634553"/>
    <n v="3.9001122334455669"/>
    <s v="Hair Oil"/>
    <s v="Beauty"/>
    <s v="Beauty"/>
    <s v="Beauty"/>
    <s v="Beauty"/>
    <n v="70"/>
    <s v="Beauty"/>
    <m/>
    <n v="2023"/>
    <x v="0"/>
    <n v="14"/>
    <n v="3"/>
    <s v="Weekday"/>
    <m/>
  </r>
  <r>
    <s v="WEB-6763"/>
    <d v="2023-10-29T00:00:00"/>
    <s v="Riya Menon"/>
    <s v="Chennai"/>
    <s v="Beauty"/>
    <s v="Shampoo 200Ml"/>
    <n v="2"/>
    <n v="1342.35"/>
    <s v="Upi"/>
    <s v="Delivered"/>
    <n v="5"/>
    <n v="2684.7"/>
    <m/>
    <m/>
    <m/>
    <m/>
    <m/>
    <m/>
    <s v="Completed"/>
    <s v="Yes"/>
    <s v="No"/>
    <m/>
    <n v="558"/>
    <n v="430"/>
    <n v="1098537.4901531704"/>
    <n v="96724.388030634553"/>
    <n v="3.9001122334455669"/>
    <s v="Shampoo 200Ml"/>
    <s v="Beauty"/>
    <s v="Beauty"/>
    <s v="Beauty"/>
    <s v="Beauty"/>
    <n v="64"/>
    <s v="Beauty"/>
    <m/>
    <n v="2023"/>
    <x v="8"/>
    <n v="29"/>
    <n v="1"/>
    <s v="Weekday"/>
    <m/>
  </r>
  <r>
    <s v="WEB-6410"/>
    <d v="2025-03-14T00:00:00"/>
    <s v="Riya Rao"/>
    <s v="Mumbai"/>
    <s v="Home &amp; Kitchen"/>
    <s v="Non-Stick Pan"/>
    <n v="1"/>
    <n v="1884.03"/>
    <s v="Net Banking"/>
    <s v="Cancelled"/>
    <n v="5"/>
    <n v="1884.03"/>
    <m/>
    <m/>
    <m/>
    <m/>
    <m/>
    <m/>
    <s v="Lost Sale"/>
    <s v="No"/>
    <s v="Yes"/>
    <m/>
    <n v="619"/>
    <n v="468"/>
    <n v="1463424.4009529033"/>
    <n v="118285.78776560788"/>
    <n v="3.8140589569160999"/>
    <s v="Non-Stick Pan"/>
    <s v="Home &amp; Kitchen"/>
    <s v="Home &amp; Kitchen"/>
    <s v="Home &amp; Kitchen"/>
    <s v="Home &amp; Kitchen"/>
    <n v="7"/>
    <s v="Home &amp; Kitchen"/>
    <m/>
    <n v="2025"/>
    <x v="4"/>
    <n v="14"/>
    <n v="6"/>
    <s v="Weekday"/>
    <m/>
  </r>
  <r>
    <s v="WEB-8502"/>
    <d v="2024-02-11T00:00:00"/>
    <s v="Diya Sharma"/>
    <s v="Delhi"/>
    <s v="Electronics"/>
    <s v="Usb Cable"/>
    <n v="3"/>
    <n v="3345.22"/>
    <s v="Upi"/>
    <s v="Delivered"/>
    <n v="4"/>
    <n v="10035.66"/>
    <m/>
    <m/>
    <m/>
    <m/>
    <m/>
    <m/>
    <s v="Completed"/>
    <s v="Yes"/>
    <s v="No"/>
    <m/>
    <n v="573"/>
    <n v="450"/>
    <n v="2759712.3299794244"/>
    <n v="330643.50635802455"/>
    <n v="3.8641711229946525"/>
    <s v="Usb Cable"/>
    <s v="Electronics"/>
    <s v="Electronics"/>
    <s v="Electronics"/>
    <s v="Electronics"/>
    <n v="13"/>
    <s v="Electronics"/>
    <m/>
    <n v="2024"/>
    <x v="0"/>
    <n v="11"/>
    <n v="1"/>
    <s v="Weekday"/>
    <m/>
  </r>
  <r>
    <s v="WEB-9114"/>
    <d v="2025-03-21T00:00:00"/>
    <s v="Rahul Menon"/>
    <s v="Hyderabad"/>
    <s v="Beauty"/>
    <s v="Face Cream"/>
    <n v="1"/>
    <n v="1032.6500000000001"/>
    <s v="Cash On Delivery"/>
    <s v="Delivered"/>
    <n v="3"/>
    <n v="1032.6500000000001"/>
    <m/>
    <m/>
    <m/>
    <m/>
    <m/>
    <m/>
    <s v="Completed"/>
    <s v="Yes"/>
    <s v="No"/>
    <m/>
    <n v="559"/>
    <n v="408"/>
    <n v="1098537.4901531704"/>
    <n v="96724.388030634553"/>
    <n v="3.9001122334455669"/>
    <s v="Face Cream"/>
    <s v="Beauty"/>
    <s v="Beauty"/>
    <s v="Beauty"/>
    <s v="Beauty"/>
    <n v="80"/>
    <s v="Beauty"/>
    <m/>
    <n v="2025"/>
    <x v="4"/>
    <n v="21"/>
    <n v="6"/>
    <s v="Weekday"/>
    <m/>
  </r>
  <r>
    <s v="WEB-8151"/>
    <d v="2025-06-19T00:00:00"/>
    <s v="Tanya Kumar"/>
    <s v="Kolkata"/>
    <s v="Electronics"/>
    <s v="Wireless Earbuds"/>
    <n v="2"/>
    <n v="1019.63"/>
    <s v="Credit Card"/>
    <s v="Delivered"/>
    <n v="5"/>
    <n v="2039.26"/>
    <m/>
    <m/>
    <m/>
    <m/>
    <m/>
    <m/>
    <s v="Completed"/>
    <s v="Yes"/>
    <s v="No"/>
    <m/>
    <n v="590"/>
    <n v="451"/>
    <n v="2759712.3299794244"/>
    <n v="330643.50635802455"/>
    <n v="3.8641711229946525"/>
    <s v="Wireless Earbuds"/>
    <s v="Electronics"/>
    <s v="Electronics"/>
    <s v="Electronics"/>
    <s v="Electronics"/>
    <n v="12"/>
    <s v="Electronics"/>
    <m/>
    <n v="2025"/>
    <x v="11"/>
    <n v="19"/>
    <n v="5"/>
    <s v="Weekday"/>
    <m/>
  </r>
  <r>
    <s v="WEB-7440"/>
    <d v="2025-04-05T00:00:00"/>
    <s v="Ananya Chatterjee"/>
    <s v="Bengaluru"/>
    <s v="Beauty"/>
    <s v="Shampoo 200Ml"/>
    <n v="1"/>
    <n v="1376.43"/>
    <s v="Upi"/>
    <s v="Cancelled"/>
    <n v="2"/>
    <n v="1376.43"/>
    <m/>
    <m/>
    <m/>
    <m/>
    <m/>
    <m/>
    <s v="Lost Sale"/>
    <s v="No"/>
    <s v="Yes"/>
    <m/>
    <n v="567"/>
    <n v="440"/>
    <n v="1098537.4901531704"/>
    <n v="96724.388030634553"/>
    <n v="3.9001122334455669"/>
    <s v="Shampoo 200Ml"/>
    <s v="Beauty"/>
    <s v="Beauty"/>
    <s v="Beauty"/>
    <s v="Beauty"/>
    <n v="64"/>
    <s v="Beauty"/>
    <m/>
    <n v="2025"/>
    <x v="7"/>
    <n v="5"/>
    <n v="7"/>
    <s v="Weekday"/>
    <m/>
  </r>
  <r>
    <s v="WEB-5885"/>
    <d v="2025-01-06T00:00:00"/>
    <s v="Vikram Kumar"/>
    <s v="Bengaluru"/>
    <s v="Electronics"/>
    <s v="Power Bank 10000Mah"/>
    <n v="1"/>
    <n v="1490.49"/>
    <s v="Credit Card"/>
    <s v="Returned"/>
    <n v="1"/>
    <n v="1490.49"/>
    <m/>
    <m/>
    <m/>
    <m/>
    <m/>
    <m/>
    <s v="Completed"/>
    <s v="No"/>
    <s v="No"/>
    <m/>
    <n v="567"/>
    <n v="440"/>
    <n v="2759712.3299794244"/>
    <n v="330643.50635802455"/>
    <n v="3.8641711229946525"/>
    <s v="Power Bank 10000Mah"/>
    <s v="Electronics"/>
    <s v="Electronics"/>
    <s v="Electronics"/>
    <s v="Electronics"/>
    <n v="3"/>
    <s v="Electronics"/>
    <m/>
    <n v="2025"/>
    <x v="5"/>
    <n v="6"/>
    <n v="2"/>
    <s v="Weekday"/>
    <m/>
  </r>
  <r>
    <s v="WEB-8891"/>
    <d v="2023-01-01T00:00:00"/>
    <s v="Aditya Pillai"/>
    <s v="Pune"/>
    <s v="Books"/>
    <s v="Fiction Novel"/>
    <n v="1"/>
    <n v="401.87"/>
    <s v="Net Banking"/>
    <s v="Delivered"/>
    <n v="4"/>
    <n v="401.87"/>
    <m/>
    <m/>
    <m/>
    <m/>
    <m/>
    <m/>
    <s v="Completed"/>
    <s v="No"/>
    <s v="No"/>
    <m/>
    <n v="595"/>
    <n v="444"/>
    <n v="594714.6477588166"/>
    <n v="60882.938065984097"/>
    <n v="3.804733727810651"/>
    <s v="Fiction Novel"/>
    <s v="Books"/>
    <s v="Books"/>
    <s v="Books"/>
    <s v="Books"/>
    <n v="11"/>
    <s v="Books"/>
    <m/>
    <n v="2023"/>
    <x v="5"/>
    <n v="1"/>
    <n v="1"/>
    <s v="Weekend"/>
    <m/>
  </r>
  <r>
    <s v="WEB-8285"/>
    <d v="2023-03-06T00:00:00"/>
    <s v="Tanya Verma"/>
    <s v="Pune"/>
    <s v="Beauty"/>
    <s v="Face Cream"/>
    <n v="1"/>
    <n v="715.2"/>
    <s v="Cash On Delivery"/>
    <s v="Delivered"/>
    <n v="3"/>
    <n v="715.2"/>
    <m/>
    <m/>
    <m/>
    <m/>
    <m/>
    <m/>
    <s v="Completed"/>
    <s v="No"/>
    <s v="No"/>
    <m/>
    <n v="595"/>
    <n v="444"/>
    <n v="1098537.4901531704"/>
    <n v="96724.388030634553"/>
    <n v="3.9001122334455669"/>
    <s v="Face Cream"/>
    <s v="Beauty"/>
    <s v="Beauty"/>
    <s v="Beauty"/>
    <s v="Beauty"/>
    <n v="80"/>
    <s v="Beauty"/>
    <m/>
    <n v="2023"/>
    <x v="4"/>
    <n v="6"/>
    <n v="2"/>
    <s v="Weekday"/>
    <m/>
  </r>
  <r>
    <s v="WEB-8791"/>
    <d v="2023-04-09T00:00:00"/>
    <s v="Meera Pillai"/>
    <s v="Ahmedabad"/>
    <s v="Fashion"/>
    <s v="Denim Jeans"/>
    <n v="1"/>
    <n v="2001.58"/>
    <s v="Debit Card"/>
    <s v="Delivered"/>
    <n v="5"/>
    <n v="2001.58"/>
    <m/>
    <m/>
    <m/>
    <m/>
    <m/>
    <m/>
    <s v="Completed"/>
    <s v="Yes"/>
    <s v="No"/>
    <m/>
    <n v="589"/>
    <n v="426"/>
    <n v="1892867.2841657216"/>
    <n v="199432.98236095349"/>
    <n v="3.8949824970828471"/>
    <s v="Denim Jeans"/>
    <s v="Fashion"/>
    <s v="Fashion"/>
    <s v="Fashion"/>
    <s v="Fashion"/>
    <n v="6"/>
    <s v="Fashion"/>
    <m/>
    <n v="2023"/>
    <x v="7"/>
    <n v="9"/>
    <n v="1"/>
    <s v="Weekday"/>
    <m/>
  </r>
  <r>
    <s v="WEB-8445"/>
    <d v="2023-12-03T00:00:00"/>
    <s v="Aditya Patel"/>
    <s v="Hyderabad"/>
    <s v="Beauty"/>
    <s v="Face Cream"/>
    <n v="1"/>
    <n v="1453.52"/>
    <s v="Net Banking"/>
    <s v="Cancelled"/>
    <n v="4"/>
    <n v="1453.52"/>
    <m/>
    <m/>
    <m/>
    <m/>
    <m/>
    <m/>
    <s v="Lost Sale"/>
    <s v="No"/>
    <s v="Yes"/>
    <m/>
    <n v="559"/>
    <n v="408"/>
    <n v="1098537.4901531704"/>
    <n v="96724.388030634553"/>
    <n v="3.9001122334455669"/>
    <s v="Face Cream"/>
    <s v="Beauty"/>
    <s v="Beauty"/>
    <s v="Beauty"/>
    <s v="Beauty"/>
    <n v="80"/>
    <s v="Beauty"/>
    <m/>
    <n v="2023"/>
    <x v="10"/>
    <n v="3"/>
    <n v="1"/>
    <s v="Weekday"/>
    <m/>
  </r>
  <r>
    <s v="WEB-6893"/>
    <d v="2025-05-03T00:00:00"/>
    <s v="Rahul Singh"/>
    <s v="Hyderabad"/>
    <s v="Home &amp; Kitchen"/>
    <s v="Storage Box"/>
    <n v="1"/>
    <n v="1904.24"/>
    <s v="Cash On Delivery"/>
    <s v="Cancelled"/>
    <n v="5"/>
    <n v="1904.24"/>
    <m/>
    <m/>
    <m/>
    <m/>
    <m/>
    <m/>
    <s v="Lost Sale"/>
    <s v="No"/>
    <s v="Yes"/>
    <m/>
    <n v="559"/>
    <n v="408"/>
    <n v="1463424.4009529033"/>
    <n v="118285.78776560788"/>
    <n v="3.8140589569160999"/>
    <s v="Storage Box"/>
    <s v="Home &amp; Kitchen"/>
    <s v="Home &amp; Kitchen"/>
    <s v="Home &amp; Kitchen"/>
    <s v="Home &amp; Kitchen"/>
    <n v="8"/>
    <s v="Home &amp; Kitchen"/>
    <m/>
    <n v="2025"/>
    <x v="6"/>
    <n v="3"/>
    <n v="7"/>
    <s v="Weekday"/>
    <m/>
  </r>
  <r>
    <s v="WEB-8778"/>
    <d v="2023-02-23T00:00:00"/>
    <s v="Karan Nair"/>
    <s v="Ahmedabad"/>
    <s v="Beauty"/>
    <s v="Face Cream"/>
    <n v="1"/>
    <n v="664.45"/>
    <s v="Debit Card"/>
    <s v="Delivered"/>
    <n v="5"/>
    <n v="664.45"/>
    <m/>
    <m/>
    <m/>
    <m/>
    <m/>
    <m/>
    <s v="Completed"/>
    <s v="No"/>
    <s v="No"/>
    <m/>
    <n v="589"/>
    <n v="426"/>
    <n v="1098537.4901531704"/>
    <n v="96724.388030634553"/>
    <n v="3.9001122334455669"/>
    <s v="Face Cream"/>
    <s v="Beauty"/>
    <s v="Beauty"/>
    <s v="Beauty"/>
    <s v="Beauty"/>
    <n v="80"/>
    <s v="Beauty"/>
    <m/>
    <n v="2023"/>
    <x v="0"/>
    <n v="23"/>
    <n v="5"/>
    <s v="Weekday"/>
    <m/>
  </r>
  <r>
    <s v="WEB-7408"/>
    <d v="2023-06-21T00:00:00"/>
    <s v="Ishaan Malhotra"/>
    <s v="Bengaluru"/>
    <s v="Electronics"/>
    <s v="Bluetooth Speaker"/>
    <n v="1"/>
    <n v="3007.74"/>
    <s v="Cash On Delivery"/>
    <s v="Delivered"/>
    <n v="3"/>
    <n v="3007.74"/>
    <m/>
    <m/>
    <m/>
    <m/>
    <m/>
    <m/>
    <s v="Completed"/>
    <s v="Yes"/>
    <s v="No"/>
    <m/>
    <n v="567"/>
    <n v="440"/>
    <n v="2759712.3299794244"/>
    <n v="330643.50635802455"/>
    <n v="3.8641711229946525"/>
    <s v="Bluetooth Speaker"/>
    <s v="Electronics"/>
    <s v="Electronics"/>
    <s v="Electronics"/>
    <s v="Electronics"/>
    <n v="48"/>
    <s v="Electronics"/>
    <m/>
    <n v="2023"/>
    <x v="11"/>
    <n v="21"/>
    <n v="4"/>
    <s v="Weekday"/>
    <m/>
  </r>
  <r>
    <s v="WEB-7319"/>
    <d v="2024-12-05T00:00:00"/>
    <s v="Vivaan Iyer"/>
    <s v="Ahmedabad"/>
    <s v="Home &amp; Kitchen"/>
    <s v="Table Lamp"/>
    <n v="1"/>
    <n v="544.55999999999995"/>
    <s v="Net Banking"/>
    <s v="Cancelled"/>
    <n v="4"/>
    <n v="544.55999999999995"/>
    <m/>
    <m/>
    <m/>
    <m/>
    <m/>
    <m/>
    <s v="Lost Sale"/>
    <s v="No"/>
    <s v="Yes"/>
    <m/>
    <n v="589"/>
    <n v="426"/>
    <n v="1463424.4009529033"/>
    <n v="118285.78776560788"/>
    <n v="3.8140589569160999"/>
    <s v="Table Lamp"/>
    <s v="Home &amp; Kitchen"/>
    <s v="Home &amp; Kitchen"/>
    <s v="Home &amp; Kitchen"/>
    <s v="Home &amp; Kitchen"/>
    <n v="32"/>
    <s v="Home &amp; Kitchen"/>
    <m/>
    <n v="2024"/>
    <x v="10"/>
    <n v="5"/>
    <n v="5"/>
    <s v="Weekday"/>
    <m/>
  </r>
  <r>
    <s v="WEB-5228"/>
    <d v="2024-01-05T00:00:00"/>
    <s v="Vivaan Nair"/>
    <s v="Delhi"/>
    <s v="Books"/>
    <s v="Kids Story Book"/>
    <n v="1"/>
    <n v="371.02"/>
    <s v="Cash On Delivery"/>
    <s v="Delivered"/>
    <n v="5"/>
    <n v="371.02"/>
    <m/>
    <m/>
    <m/>
    <m/>
    <m/>
    <m/>
    <s v="Completed"/>
    <s v="No"/>
    <s v="No"/>
    <m/>
    <n v="573"/>
    <n v="450"/>
    <n v="594714.6477588166"/>
    <n v="60882.938065984097"/>
    <n v="3.804733727810651"/>
    <s v="Kids Story Book"/>
    <s v="Books"/>
    <s v="Books"/>
    <s v="Books"/>
    <s v="Books"/>
    <n v="23"/>
    <s v="Books"/>
    <m/>
    <n v="2024"/>
    <x v="5"/>
    <n v="5"/>
    <n v="6"/>
    <s v="Weekday"/>
    <m/>
  </r>
  <r>
    <s v="WEB-7375"/>
    <d v="2024-05-05T00:00:00"/>
    <s v="Meera Sharma"/>
    <s v="Delhi"/>
    <s v="Electronics"/>
    <s v="Power Bank 10000Mah"/>
    <n v="2"/>
    <n v="1342.71"/>
    <s v="Net Banking"/>
    <s v="Delivered"/>
    <m/>
    <n v="2685.42"/>
    <m/>
    <m/>
    <m/>
    <m/>
    <m/>
    <m/>
    <s v="Completed"/>
    <s v="Yes"/>
    <s v="No"/>
    <m/>
    <n v="573"/>
    <n v="450"/>
    <n v="2759712.3299794244"/>
    <n v="330643.50635802455"/>
    <n v="3.8641711229946525"/>
    <s v="Power Bank 10000Mah"/>
    <s v="Electronics"/>
    <s v="Electronics"/>
    <s v="Electronics"/>
    <s v="Electronics"/>
    <n v="3"/>
    <s v="Electronics"/>
    <m/>
    <n v="2024"/>
    <x v="6"/>
    <n v="5"/>
    <n v="1"/>
    <s v="Weekday"/>
    <m/>
  </r>
  <r>
    <s v="WEB-8191"/>
    <d v="2025-03-24T00:00:00"/>
    <s v="Ananya Khan"/>
    <s v="Delhi"/>
    <s v="Books"/>
    <s v="Kids Story Book"/>
    <n v="2"/>
    <n v="576.9"/>
    <s v="Cash On Delivery"/>
    <s v="Cancelled"/>
    <m/>
    <n v="1153.8"/>
    <m/>
    <m/>
    <m/>
    <m/>
    <m/>
    <m/>
    <s v="Lost Sale"/>
    <s v="No"/>
    <s v="Yes"/>
    <m/>
    <n v="573"/>
    <n v="450"/>
    <n v="594714.6477588166"/>
    <n v="60882.938065984097"/>
    <n v="3.804733727810651"/>
    <s v="Kids Story Book"/>
    <s v="Books"/>
    <s v="Books"/>
    <s v="Books"/>
    <s v="Books"/>
    <n v="23"/>
    <s v="Books"/>
    <m/>
    <n v="2025"/>
    <x v="4"/>
    <n v="24"/>
    <n v="2"/>
    <s v="Weekday"/>
    <m/>
  </r>
  <r>
    <s v="WEB-9385"/>
    <d v="2023-04-23T00:00:00"/>
    <s v="Sanjay Gupta"/>
    <s v="Hyderabad"/>
    <s v="Fashion"/>
    <s v="Men'S T-Shirt"/>
    <n v="1"/>
    <n v="2462.2600000000002"/>
    <s v="Cash On Delivery"/>
    <s v="Delivered"/>
    <n v="3"/>
    <n v="2462.2600000000002"/>
    <m/>
    <m/>
    <m/>
    <m/>
    <m/>
    <m/>
    <s v="Completed"/>
    <s v="Yes"/>
    <s v="No"/>
    <m/>
    <n v="559"/>
    <n v="408"/>
    <n v="1892867.2841657216"/>
    <n v="199432.98236095349"/>
    <n v="3.8949824970828471"/>
    <s v="Men'S T-Shirt"/>
    <s v="Fashion"/>
    <s v="Fashion"/>
    <s v="Fashion"/>
    <s v="Fashion"/>
    <n v="55"/>
    <s v="Fashion"/>
    <m/>
    <n v="2023"/>
    <x v="7"/>
    <n v="23"/>
    <n v="1"/>
    <s v="Weekday"/>
    <m/>
  </r>
  <r>
    <s v="WEB-6229"/>
    <d v="2023-01-02T00:00:00"/>
    <s v="Pooja Gupta"/>
    <s v="Delhi"/>
    <s v="Books"/>
    <s v="Self-Help Book"/>
    <n v="1"/>
    <n v="724.02"/>
    <s v="Credit Card"/>
    <s v="Delivered"/>
    <n v="4"/>
    <n v="724.02"/>
    <m/>
    <m/>
    <m/>
    <m/>
    <m/>
    <m/>
    <s v="Completed"/>
    <s v="No"/>
    <s v="No"/>
    <m/>
    <n v="573"/>
    <n v="450"/>
    <n v="594714.6477588166"/>
    <n v="60882.938065984097"/>
    <n v="3.804733727810651"/>
    <s v="Self-Help Book"/>
    <s v="Books"/>
    <s v="Books"/>
    <s v="Books"/>
    <s v="Books"/>
    <n v="19"/>
    <s v="Books"/>
    <m/>
    <n v="2023"/>
    <x v="5"/>
    <n v="2"/>
    <n v="2"/>
    <s v="Weekday"/>
    <m/>
  </r>
  <r>
    <s v="WEB-6921"/>
    <d v="2023-07-15T00:00:00"/>
    <s v="Karan Reddy"/>
    <s v="Chennai"/>
    <s v="Beauty"/>
    <s v="Perfume 50Ml"/>
    <n v="2"/>
    <n v="808.56"/>
    <s v="Credit Card"/>
    <s v="Cancelled"/>
    <m/>
    <n v="1617.12"/>
    <m/>
    <m/>
    <m/>
    <m/>
    <m/>
    <m/>
    <s v="Lost Sale"/>
    <s v="No"/>
    <s v="Yes"/>
    <m/>
    <n v="558"/>
    <n v="430"/>
    <n v="1098537.4901531704"/>
    <n v="96724.388030634553"/>
    <n v="3.9001122334455669"/>
    <s v="Perfume 50Ml"/>
    <s v="Beauty"/>
    <s v="Beauty"/>
    <s v="Beauty"/>
    <s v="Beauty"/>
    <n v="18"/>
    <s v="Beauty"/>
    <m/>
    <n v="2023"/>
    <x v="2"/>
    <n v="15"/>
    <n v="7"/>
    <s v="Weekday"/>
    <m/>
  </r>
  <r>
    <s v="WEB-8347"/>
    <d v="2024-10-29T00:00:00"/>
    <s v="Kavya Menon"/>
    <s v="Ahmedabad"/>
    <s v="Fashion"/>
    <s v="Women'S Kurti"/>
    <n v="3"/>
    <n v="1981.77"/>
    <s v="Cash On Delivery"/>
    <s v="Cancelled"/>
    <n v="4"/>
    <n v="5945.3099999999995"/>
    <m/>
    <m/>
    <m/>
    <m/>
    <m/>
    <m/>
    <s v="Lost Sale"/>
    <s v="No"/>
    <s v="Yes"/>
    <m/>
    <n v="589"/>
    <n v="426"/>
    <n v="1892867.2841657216"/>
    <n v="199432.98236095349"/>
    <n v="3.8949824970828471"/>
    <s v="Women'S Kurti"/>
    <s v="Fashion"/>
    <s v="Fashion"/>
    <s v="Fashion"/>
    <s v="Fashion"/>
    <n v="15"/>
    <s v="Fashion"/>
    <m/>
    <n v="2024"/>
    <x v="8"/>
    <n v="29"/>
    <n v="3"/>
    <s v="Weekday"/>
    <m/>
  </r>
  <r>
    <s v="WEB-9101"/>
    <d v="2025-03-07T00:00:00"/>
    <s v="Vikram Reddy"/>
    <s v="Kolkata"/>
    <s v="Fashion"/>
    <s v="Denim Jeans"/>
    <n v="1"/>
    <n v="642.27"/>
    <s v="Cash On Delivery"/>
    <s v="Delivered"/>
    <n v="5"/>
    <n v="642.27"/>
    <m/>
    <m/>
    <m/>
    <m/>
    <m/>
    <m/>
    <s v="Completed"/>
    <s v="No"/>
    <s v="No"/>
    <m/>
    <n v="590"/>
    <n v="451"/>
    <n v="1892867.2841657216"/>
    <n v="199432.98236095349"/>
    <n v="3.8949824970828471"/>
    <s v="Denim Jeans"/>
    <s v="Fashion"/>
    <s v="Fashion"/>
    <s v="Fashion"/>
    <s v="Fashion"/>
    <n v="6"/>
    <s v="Fashion"/>
    <m/>
    <n v="2025"/>
    <x v="4"/>
    <n v="7"/>
    <n v="6"/>
    <s v="Weekend"/>
    <m/>
  </r>
  <r>
    <s v="WEB-5946"/>
    <d v="2025-02-19T00:00:00"/>
    <s v="Arjun Chatterjee"/>
    <s v="Chennai"/>
    <s v="Books"/>
    <s v="Notebook Set"/>
    <n v="3"/>
    <n v="709.35"/>
    <s v="Debit Card"/>
    <s v="Returned"/>
    <n v="4"/>
    <n v="2128.0500000000002"/>
    <m/>
    <m/>
    <m/>
    <m/>
    <m/>
    <m/>
    <s v="Completed"/>
    <s v="No"/>
    <s v="No"/>
    <m/>
    <n v="558"/>
    <n v="430"/>
    <n v="594714.6477588166"/>
    <n v="60882.938065984097"/>
    <n v="3.804733727810651"/>
    <s v="Notebook Set"/>
    <s v="Books"/>
    <s v="Books"/>
    <s v="Books"/>
    <s v="Books"/>
    <n v="20"/>
    <s v="Books"/>
    <m/>
    <n v="2025"/>
    <x v="0"/>
    <n v="19"/>
    <n v="4"/>
    <s v="Weekday"/>
    <m/>
  </r>
  <r>
    <s v="WEB-5282"/>
    <d v="2023-08-03T00:00:00"/>
    <s v="Tanya Malhotra"/>
    <s v="Mumbai"/>
    <s v="Home &amp; Kitchen"/>
    <s v="Led Bulb Pack"/>
    <n v="2"/>
    <n v="1033.3699999999999"/>
    <s v="Debit Card"/>
    <s v="Cancelled"/>
    <n v="3"/>
    <n v="2066.7399999999998"/>
    <m/>
    <m/>
    <m/>
    <m/>
    <m/>
    <m/>
    <s v="Lost Sale"/>
    <s v="No"/>
    <s v="Yes"/>
    <m/>
    <n v="619"/>
    <n v="468"/>
    <n v="1463424.4009529033"/>
    <n v="118285.78776560788"/>
    <n v="3.8140589569160999"/>
    <s v="Led Bulb Pack"/>
    <s v="Home &amp; Kitchen"/>
    <s v="Home &amp; Kitchen"/>
    <s v="Home &amp; Kitchen"/>
    <s v="Home &amp; Kitchen"/>
    <n v="76"/>
    <s v="Home &amp; Kitchen"/>
    <m/>
    <n v="2023"/>
    <x v="9"/>
    <n v="3"/>
    <n v="5"/>
    <s v="Weekday"/>
    <m/>
  </r>
  <r>
    <s v="WEB-6789"/>
    <d v="2023-08-12T00:00:00"/>
    <s v="Neha Kumar"/>
    <s v="Delhi"/>
    <s v="Home &amp; Kitchen"/>
    <s v="Non-Stick Pan"/>
    <n v="2"/>
    <n v="771.46"/>
    <s v="Upi"/>
    <s v="Pending"/>
    <m/>
    <n v="1542.92"/>
    <m/>
    <m/>
    <m/>
    <m/>
    <m/>
    <m/>
    <s v="Pending"/>
    <s v="No"/>
    <s v="Yes"/>
    <m/>
    <n v="573"/>
    <n v="450"/>
    <n v="1463424.4009529033"/>
    <n v="118285.78776560788"/>
    <n v="3.8140589569160999"/>
    <s v="Non-Stick Pan"/>
    <s v="Home &amp; Kitchen"/>
    <s v="Home &amp; Kitchen"/>
    <s v="Home &amp; Kitchen"/>
    <s v="Home &amp; Kitchen"/>
    <n v="7"/>
    <s v="Home &amp; Kitchen"/>
    <m/>
    <n v="2023"/>
    <x v="9"/>
    <n v="12"/>
    <n v="7"/>
    <s v="Weekday"/>
    <m/>
  </r>
  <r>
    <s v="WEB-8576"/>
    <d v="2024-11-18T00:00:00"/>
    <s v="Pooja Gupta"/>
    <s v="Ahmedabad"/>
    <s v="Electronics"/>
    <s v="Smart Watch"/>
    <n v="1"/>
    <n v="1235.71"/>
    <s v="Net Banking"/>
    <s v="Delivered"/>
    <n v="4"/>
    <n v="1235.71"/>
    <m/>
    <m/>
    <m/>
    <m/>
    <m/>
    <m/>
    <s v="Completed"/>
    <s v="Yes"/>
    <s v="No"/>
    <m/>
    <n v="589"/>
    <n v="426"/>
    <n v="2759712.3299794244"/>
    <n v="330643.50635802455"/>
    <n v="3.8641711229946525"/>
    <s v="Smart Watch"/>
    <s v="Electronics"/>
    <s v="Electronics"/>
    <s v="Electronics"/>
    <s v="Electronics"/>
    <n v="17"/>
    <s v="Electronics"/>
    <m/>
    <n v="2024"/>
    <x v="3"/>
    <n v="18"/>
    <n v="2"/>
    <s v="Weekday"/>
    <m/>
  </r>
  <r>
    <s v="WEB-7436"/>
    <d v="2023-06-10T00:00:00"/>
    <s v="Ananya Malhotra"/>
    <s v="Mumbai"/>
    <s v="Electronics"/>
    <s v="Usb Cable"/>
    <n v="1"/>
    <n v="721.67"/>
    <s v="Credit Card"/>
    <s v="Returned"/>
    <n v="5"/>
    <n v="721.67"/>
    <m/>
    <m/>
    <m/>
    <m/>
    <m/>
    <m/>
    <s v="Completed"/>
    <s v="No"/>
    <s v="No"/>
    <m/>
    <n v="619"/>
    <n v="468"/>
    <n v="2759712.3299794244"/>
    <n v="330643.50635802455"/>
    <n v="3.8641711229946525"/>
    <s v="Usb Cable"/>
    <s v="Electronics"/>
    <s v="Electronics"/>
    <s v="Electronics"/>
    <s v="Electronics"/>
    <n v="13"/>
    <s v="Electronics"/>
    <m/>
    <n v="2023"/>
    <x v="11"/>
    <n v="10"/>
    <n v="7"/>
    <s v="Weekday"/>
    <m/>
  </r>
  <r>
    <s v="WEB-9470"/>
    <d v="2024-09-11T00:00:00"/>
    <s v="Karan Joshi"/>
    <s v="Bengaluru"/>
    <s v="Books"/>
    <s v="Kids Story Book"/>
    <n v="1"/>
    <n v="454.19"/>
    <s v="Debit Card"/>
    <s v="Delivered"/>
    <n v="5"/>
    <n v="454.19"/>
    <m/>
    <m/>
    <m/>
    <m/>
    <m/>
    <m/>
    <s v="Completed"/>
    <s v="No"/>
    <s v="No"/>
    <m/>
    <n v="567"/>
    <n v="440"/>
    <n v="594714.6477588166"/>
    <n v="60882.938065984097"/>
    <n v="3.804733727810651"/>
    <s v="Kids Story Book"/>
    <s v="Books"/>
    <s v="Books"/>
    <s v="Books"/>
    <s v="Books"/>
    <n v="23"/>
    <s v="Books"/>
    <m/>
    <n v="2024"/>
    <x v="1"/>
    <n v="11"/>
    <n v="4"/>
    <s v="Weekday"/>
    <m/>
  </r>
  <r>
    <s v="WEB-9369"/>
    <d v="2023-01-25T00:00:00"/>
    <s v="Neha Kumar"/>
    <s v="Mumbai"/>
    <s v="Home &amp; Kitchen"/>
    <s v="Table Lamp"/>
    <n v="1"/>
    <n v="1669.1"/>
    <s v="Upi"/>
    <s v="Cancelled"/>
    <n v="5"/>
    <n v="1669.1"/>
    <m/>
    <m/>
    <m/>
    <m/>
    <m/>
    <m/>
    <s v="Lost Sale"/>
    <s v="No"/>
    <s v="Yes"/>
    <m/>
    <n v="619"/>
    <n v="468"/>
    <n v="1463424.4009529033"/>
    <n v="118285.78776560788"/>
    <n v="3.8140589569160999"/>
    <s v="Table Lamp"/>
    <s v="Home &amp; Kitchen"/>
    <s v="Home &amp; Kitchen"/>
    <s v="Home &amp; Kitchen"/>
    <s v="Home &amp; Kitchen"/>
    <n v="32"/>
    <s v="Home &amp; Kitchen"/>
    <m/>
    <n v="2023"/>
    <x v="5"/>
    <n v="25"/>
    <n v="4"/>
    <s v="Weekday"/>
    <m/>
  </r>
  <r>
    <s v="WEB-5236"/>
    <d v="2024-01-25T00:00:00"/>
    <s v="Karan Rao"/>
    <s v="Delhi"/>
    <s v="Electronics"/>
    <s v="Wireless Earbuds"/>
    <n v="1"/>
    <n v="928.95"/>
    <s v="Upi"/>
    <s v="Delivered"/>
    <n v="1"/>
    <n v="928.95"/>
    <m/>
    <m/>
    <m/>
    <m/>
    <m/>
    <m/>
    <s v="Completed"/>
    <s v="No"/>
    <s v="No"/>
    <m/>
    <n v="573"/>
    <n v="450"/>
    <n v="2759712.3299794244"/>
    <n v="330643.50635802455"/>
    <n v="3.8641711229946525"/>
    <s v="Wireless Earbuds"/>
    <s v="Electronics"/>
    <s v="Electronics"/>
    <s v="Electronics"/>
    <s v="Electronics"/>
    <n v="12"/>
    <s v="Electronics"/>
    <m/>
    <n v="2024"/>
    <x v="5"/>
    <n v="25"/>
    <n v="5"/>
    <s v="Weekday"/>
    <m/>
  </r>
  <r>
    <s v="WEB-5997"/>
    <d v="2023-11-27T00:00:00"/>
    <s v="Vivaan Nair"/>
    <s v="Ahmedabad"/>
    <s v="Electronics"/>
    <s v="Bluetooth Speaker"/>
    <n v="3"/>
    <n v="1184.2"/>
    <s v="Cash On Delivery"/>
    <s v="Delivered"/>
    <m/>
    <n v="3552.6000000000004"/>
    <m/>
    <m/>
    <m/>
    <m/>
    <m/>
    <m/>
    <s v="Completed"/>
    <s v="Yes"/>
    <s v="No"/>
    <m/>
    <n v="589"/>
    <n v="426"/>
    <n v="2759712.3299794244"/>
    <n v="330643.50635802455"/>
    <n v="3.8641711229946525"/>
    <s v="Bluetooth Speaker"/>
    <s v="Electronics"/>
    <s v="Electronics"/>
    <s v="Electronics"/>
    <s v="Electronics"/>
    <n v="48"/>
    <s v="Electronics"/>
    <m/>
    <n v="2023"/>
    <x v="3"/>
    <n v="27"/>
    <n v="2"/>
    <s v="Weekday"/>
    <m/>
  </r>
  <r>
    <s v="WEB-5446"/>
    <d v="2024-11-17T00:00:00"/>
    <s v="Ananya Pillai"/>
    <s v="Pune"/>
    <s v="Electronics"/>
    <s v="Wireless Earbuds"/>
    <n v="2"/>
    <n v="1321.88"/>
    <s v="Credit Card"/>
    <s v="Delivered"/>
    <n v="4"/>
    <n v="2643.76"/>
    <m/>
    <m/>
    <m/>
    <m/>
    <m/>
    <m/>
    <s v="Completed"/>
    <s v="Yes"/>
    <s v="No"/>
    <m/>
    <n v="595"/>
    <n v="444"/>
    <n v="2759712.3299794244"/>
    <n v="330643.50635802455"/>
    <n v="3.8641711229946525"/>
    <s v="Wireless Earbuds"/>
    <s v="Electronics"/>
    <s v="Electronics"/>
    <s v="Electronics"/>
    <s v="Electronics"/>
    <n v="12"/>
    <s v="Electronics"/>
    <m/>
    <n v="2024"/>
    <x v="3"/>
    <n v="17"/>
    <n v="1"/>
    <s v="Weekday"/>
    <m/>
  </r>
  <r>
    <s v="WEB-7649"/>
    <d v="2023-04-19T00:00:00"/>
    <s v="Saanvi Rao"/>
    <s v="Bengaluru"/>
    <s v="Home &amp; Kitchen"/>
    <s v="Table Lamp"/>
    <n v="2"/>
    <n v="616.6"/>
    <s v="Upi"/>
    <s v="Pending"/>
    <n v="2"/>
    <n v="1233.2"/>
    <m/>
    <m/>
    <m/>
    <m/>
    <m/>
    <m/>
    <s v="Pending"/>
    <s v="No"/>
    <s v="Yes"/>
    <m/>
    <n v="567"/>
    <n v="440"/>
    <n v="1463424.4009529033"/>
    <n v="118285.78776560788"/>
    <n v="3.8140589569160999"/>
    <s v="Table Lamp"/>
    <s v="Home &amp; Kitchen"/>
    <s v="Home &amp; Kitchen"/>
    <s v="Home &amp; Kitchen"/>
    <s v="Home &amp; Kitchen"/>
    <n v="32"/>
    <s v="Home &amp; Kitchen"/>
    <m/>
    <n v="2023"/>
    <x v="7"/>
    <n v="19"/>
    <n v="4"/>
    <s v="Weekday"/>
    <m/>
  </r>
  <r>
    <s v="WEB-7060"/>
    <d v="2023-03-16T00:00:00"/>
    <s v="Tanya Khan"/>
    <s v="Chennai"/>
    <s v="Electronics"/>
    <s v="Bluetooth Speaker"/>
    <n v="2"/>
    <n v="1405.82"/>
    <s v="Net Banking"/>
    <s v="Delivered"/>
    <n v="5"/>
    <n v="2811.64"/>
    <m/>
    <m/>
    <m/>
    <m/>
    <m/>
    <m/>
    <s v="Completed"/>
    <s v="Yes"/>
    <s v="No"/>
    <m/>
    <n v="558"/>
    <n v="430"/>
    <n v="2759712.3299794244"/>
    <n v="330643.50635802455"/>
    <n v="3.8641711229946525"/>
    <s v="Bluetooth Speaker"/>
    <s v="Electronics"/>
    <s v="Electronics"/>
    <s v="Electronics"/>
    <s v="Electronics"/>
    <n v="48"/>
    <s v="Electronics"/>
    <m/>
    <n v="2023"/>
    <x v="4"/>
    <n v="16"/>
    <n v="5"/>
    <s v="Weekday"/>
    <m/>
  </r>
  <r>
    <s v="WEB-7450"/>
    <d v="2024-10-24T00:00:00"/>
    <s v="Simran Sharma"/>
    <s v="Bengaluru"/>
    <s v="Home &amp; Kitchen"/>
    <s v="Table Lamp"/>
    <n v="2"/>
    <n v="1072.81"/>
    <s v="Credit Card"/>
    <s v="Delivered"/>
    <n v="3"/>
    <n v="2145.62"/>
    <m/>
    <m/>
    <m/>
    <m/>
    <m/>
    <m/>
    <s v="Completed"/>
    <s v="Yes"/>
    <s v="No"/>
    <m/>
    <n v="567"/>
    <n v="440"/>
    <n v="1463424.4009529033"/>
    <n v="118285.78776560788"/>
    <n v="3.8140589569160999"/>
    <s v="Table Lamp"/>
    <s v="Home &amp; Kitchen"/>
    <s v="Home &amp; Kitchen"/>
    <s v="Home &amp; Kitchen"/>
    <s v="Home &amp; Kitchen"/>
    <n v="32"/>
    <s v="Home &amp; Kitchen"/>
    <m/>
    <n v="2024"/>
    <x v="8"/>
    <n v="24"/>
    <n v="5"/>
    <s v="Weekday"/>
    <m/>
  </r>
  <r>
    <s v="WEB-7678"/>
    <d v="2024-12-15T00:00:00"/>
    <s v="Kavya Pillai"/>
    <s v="Kolkata"/>
    <s v="Books"/>
    <s v="Self-Help Book"/>
    <n v="3"/>
    <n v="247.23"/>
    <s v="Net Banking"/>
    <s v="Delivered"/>
    <n v="3"/>
    <n v="741.68999999999994"/>
    <m/>
    <m/>
    <m/>
    <m/>
    <m/>
    <m/>
    <s v="Completed"/>
    <s v="No"/>
    <s v="No"/>
    <m/>
    <n v="590"/>
    <n v="451"/>
    <n v="594714.6477588166"/>
    <n v="60882.938065984097"/>
    <n v="3.804733727810651"/>
    <s v="Self-Help Book"/>
    <s v="Books"/>
    <s v="Books"/>
    <s v="Books"/>
    <s v="Books"/>
    <n v="19"/>
    <s v="Books"/>
    <m/>
    <n v="2024"/>
    <x v="10"/>
    <n v="15"/>
    <n v="1"/>
    <s v="Weekday"/>
    <m/>
  </r>
  <r>
    <s v="WEB-6710"/>
    <d v="2024-11-14T00:00:00"/>
    <s v="Meera Sharma"/>
    <s v="Kolkata"/>
    <s v="Electronics"/>
    <s v="Usb Cable"/>
    <n v="2"/>
    <n v="3353.3"/>
    <s v="Net Banking"/>
    <s v="Delivered"/>
    <n v="3"/>
    <n v="6706.6"/>
    <m/>
    <m/>
    <m/>
    <m/>
    <m/>
    <m/>
    <s v="Completed"/>
    <s v="Yes"/>
    <s v="No"/>
    <m/>
    <n v="590"/>
    <n v="451"/>
    <n v="2759712.3299794244"/>
    <n v="330643.50635802455"/>
    <n v="3.8641711229946525"/>
    <s v="Usb Cable"/>
    <s v="Electronics"/>
    <s v="Electronics"/>
    <s v="Electronics"/>
    <s v="Electronics"/>
    <n v="13"/>
    <s v="Electronics"/>
    <m/>
    <n v="2024"/>
    <x v="3"/>
    <n v="14"/>
    <n v="5"/>
    <s v="Weekday"/>
    <m/>
  </r>
  <r>
    <s v="WEB-8533"/>
    <d v="2025-02-16T00:00:00"/>
    <s v="Ishaan Pillai"/>
    <s v="Hyderabad"/>
    <s v="Electronics"/>
    <s v="Power Bank 10000Mah"/>
    <n v="1"/>
    <n v="3173.07"/>
    <s v="Cash On Delivery"/>
    <s v="Delivered"/>
    <n v="3"/>
    <n v="3173.07"/>
    <m/>
    <m/>
    <m/>
    <m/>
    <m/>
    <m/>
    <s v="Completed"/>
    <s v="Yes"/>
    <s v="No"/>
    <m/>
    <n v="559"/>
    <n v="408"/>
    <n v="2759712.3299794244"/>
    <n v="330643.50635802455"/>
    <n v="3.8641711229946525"/>
    <s v="Power Bank 10000Mah"/>
    <s v="Electronics"/>
    <s v="Electronics"/>
    <s v="Electronics"/>
    <s v="Electronics"/>
    <n v="3"/>
    <s v="Electronics"/>
    <m/>
    <n v="2025"/>
    <x v="0"/>
    <n v="16"/>
    <n v="1"/>
    <s v="Weekday"/>
    <m/>
  </r>
  <r>
    <s v="WEB-5690"/>
    <d v="2024-10-08T00:00:00"/>
    <s v="Aditya Nair"/>
    <s v="Ahmedabad"/>
    <s v="Books"/>
    <s v="Notebook Set"/>
    <n v="2"/>
    <n v="501.6"/>
    <s v="Credit Card"/>
    <s v="Delivered"/>
    <n v="5"/>
    <n v="1003.2"/>
    <m/>
    <m/>
    <m/>
    <m/>
    <m/>
    <m/>
    <s v="Completed"/>
    <s v="Yes"/>
    <s v="No"/>
    <m/>
    <n v="589"/>
    <n v="426"/>
    <n v="594714.6477588166"/>
    <n v="60882.938065984097"/>
    <n v="3.804733727810651"/>
    <s v="Notebook Set"/>
    <s v="Books"/>
    <s v="Books"/>
    <s v="Books"/>
    <s v="Books"/>
    <n v="20"/>
    <s v="Books"/>
    <m/>
    <n v="2024"/>
    <x v="8"/>
    <n v="8"/>
    <n v="3"/>
    <s v="Weekday"/>
    <m/>
  </r>
  <r>
    <s v="WEB-9607"/>
    <d v="2024-02-29T00:00:00"/>
    <s v="Kavya Pillai"/>
    <s v="Mumbai"/>
    <s v="Home &amp; Kitchen"/>
    <s v="Non-Stick Pan"/>
    <n v="1"/>
    <n v="494.72"/>
    <s v="Cash On Delivery"/>
    <s v="Delivered"/>
    <n v="2"/>
    <n v="494.72"/>
    <m/>
    <m/>
    <m/>
    <m/>
    <m/>
    <m/>
    <s v="Completed"/>
    <s v="No"/>
    <s v="No"/>
    <m/>
    <n v="619"/>
    <n v="468"/>
    <n v="1463424.4009529033"/>
    <n v="118285.78776560788"/>
    <n v="3.8140589569160999"/>
    <s v="Non-Stick Pan"/>
    <s v="Home &amp; Kitchen"/>
    <s v="Home &amp; Kitchen"/>
    <s v="Home &amp; Kitchen"/>
    <s v="Home &amp; Kitchen"/>
    <n v="7"/>
    <s v="Home &amp; Kitchen"/>
    <m/>
    <n v="2024"/>
    <x v="0"/>
    <n v="29"/>
    <n v="5"/>
    <s v="Weekday"/>
    <m/>
  </r>
  <r>
    <s v="WEB-7444"/>
    <d v="2025-02-04T00:00:00"/>
    <s v="Aditya Patel"/>
    <s v="Pune"/>
    <s v="Books"/>
    <s v="Fiction Novel"/>
    <n v="1"/>
    <n v="795.06"/>
    <s v="Cash On Delivery"/>
    <s v="Pending"/>
    <n v="4"/>
    <n v="795.06"/>
    <m/>
    <m/>
    <m/>
    <m/>
    <m/>
    <m/>
    <s v="Pending"/>
    <s v="No"/>
    <s v="Yes"/>
    <m/>
    <n v="595"/>
    <n v="444"/>
    <n v="594714.6477588166"/>
    <n v="60882.938065984097"/>
    <n v="3.804733727810651"/>
    <s v="Fiction Novel"/>
    <s v="Books"/>
    <s v="Books"/>
    <s v="Books"/>
    <s v="Books"/>
    <n v="11"/>
    <s v="Books"/>
    <m/>
    <n v="2025"/>
    <x v="0"/>
    <n v="4"/>
    <n v="3"/>
    <s v="Weekday"/>
    <m/>
  </r>
  <r>
    <s v="WEB-9207"/>
    <d v="2023-08-14T00:00:00"/>
    <s v="Vikram Sharma"/>
    <s v="Delhi"/>
    <s v="Electronics"/>
    <s v="Wireless Earbuds"/>
    <n v="1"/>
    <n v="618.23"/>
    <s v="Cash On Delivery"/>
    <s v="Pending"/>
    <n v="4"/>
    <n v="618.23"/>
    <m/>
    <m/>
    <m/>
    <m/>
    <m/>
    <m/>
    <s v="Pending"/>
    <s v="No"/>
    <s v="Yes"/>
    <m/>
    <n v="573"/>
    <n v="450"/>
    <n v="2759712.3299794244"/>
    <n v="330643.50635802455"/>
    <n v="3.8641711229946525"/>
    <s v="Wireless Earbuds"/>
    <s v="Electronics"/>
    <s v="Electronics"/>
    <s v="Electronics"/>
    <s v="Electronics"/>
    <n v="12"/>
    <s v="Electronics"/>
    <m/>
    <n v="2023"/>
    <x v="9"/>
    <n v="14"/>
    <n v="2"/>
    <s v="Weekday"/>
    <m/>
  </r>
  <r>
    <s v="WEB-7241"/>
    <d v="2023-08-08T00:00:00"/>
    <s v="Ishaan Reddy"/>
    <s v="Delhi"/>
    <s v="Fashion"/>
    <s v="Men'S T-Shirt"/>
    <n v="1"/>
    <n v="2309.8000000000002"/>
    <s v="Credit Card"/>
    <s v="Delivered"/>
    <n v="5"/>
    <n v="2309.8000000000002"/>
    <m/>
    <m/>
    <m/>
    <m/>
    <m/>
    <m/>
    <s v="Completed"/>
    <s v="Yes"/>
    <s v="No"/>
    <m/>
    <n v="573"/>
    <n v="450"/>
    <n v="1892867.2841657216"/>
    <n v="199432.98236095349"/>
    <n v="3.8949824970828471"/>
    <s v="Men'S T-Shirt"/>
    <s v="Fashion"/>
    <s v="Fashion"/>
    <s v="Fashion"/>
    <s v="Fashion"/>
    <n v="55"/>
    <s v="Fashion"/>
    <m/>
    <n v="2023"/>
    <x v="9"/>
    <n v="8"/>
    <n v="3"/>
    <s v="Weekday"/>
    <m/>
  </r>
  <r>
    <s v="WEB-5821"/>
    <d v="2024-01-18T00:00:00"/>
    <s v="Aditya Iyer"/>
    <s v="Kolkata"/>
    <s v="Fashion"/>
    <s v="Running Shoes"/>
    <n v="1"/>
    <n v="2090.0100000000002"/>
    <s v="Upi"/>
    <s v="Cancelled"/>
    <n v="5"/>
    <n v="2090.0100000000002"/>
    <m/>
    <m/>
    <m/>
    <m/>
    <m/>
    <m/>
    <s v="Lost Sale"/>
    <s v="No"/>
    <s v="Yes"/>
    <m/>
    <n v="590"/>
    <n v="451"/>
    <n v="1892867.2841657216"/>
    <n v="199432.98236095349"/>
    <n v="3.8949824970828471"/>
    <s v="Running Shoes"/>
    <s v="Fashion"/>
    <s v="Fashion"/>
    <s v="Fashion"/>
    <s v="Fashion"/>
    <n v="45"/>
    <s v="Fashion"/>
    <m/>
    <n v="2024"/>
    <x v="5"/>
    <n v="18"/>
    <n v="5"/>
    <s v="Weekday"/>
    <m/>
  </r>
  <r>
    <s v="WEB-8364"/>
    <d v="2025-01-04T00:00:00"/>
    <s v="Neha Kapoor"/>
    <s v="Mumbai"/>
    <s v="Fashion"/>
    <s v="Running Shoes"/>
    <n v="1"/>
    <n v="1092.45"/>
    <s v="Upi"/>
    <s v="Pending"/>
    <n v="4"/>
    <n v="1092.45"/>
    <m/>
    <m/>
    <m/>
    <m/>
    <m/>
    <m/>
    <s v="Pending"/>
    <s v="No"/>
    <s v="Yes"/>
    <m/>
    <n v="619"/>
    <n v="468"/>
    <n v="1892867.2841657216"/>
    <n v="199432.98236095349"/>
    <n v="3.8949824970828471"/>
    <s v="Running Shoes"/>
    <s v="Fashion"/>
    <s v="Fashion"/>
    <s v="Fashion"/>
    <s v="Fashion"/>
    <n v="45"/>
    <s v="Fashion"/>
    <m/>
    <n v="2025"/>
    <x v="5"/>
    <n v="4"/>
    <n v="7"/>
    <s v="Weekday"/>
    <m/>
  </r>
  <r>
    <s v="WEB-9210"/>
    <d v="2024-12-19T00:00:00"/>
    <s v="Tanya Patel"/>
    <s v="Delhi"/>
    <s v="Fashion"/>
    <s v="Denim Jeans"/>
    <n v="1"/>
    <n v="2401.6799999999998"/>
    <s v="Upi"/>
    <s v="Delivered"/>
    <n v="4"/>
    <n v="2401.6799999999998"/>
    <m/>
    <m/>
    <m/>
    <m/>
    <m/>
    <m/>
    <s v="Completed"/>
    <s v="Yes"/>
    <s v="No"/>
    <m/>
    <n v="573"/>
    <n v="450"/>
    <n v="1892867.2841657216"/>
    <n v="199432.98236095349"/>
    <n v="3.8949824970828471"/>
    <s v="Denim Jeans"/>
    <s v="Fashion"/>
    <s v="Fashion"/>
    <s v="Fashion"/>
    <s v="Fashion"/>
    <n v="6"/>
    <s v="Fashion"/>
    <m/>
    <n v="2024"/>
    <x v="10"/>
    <n v="19"/>
    <n v="5"/>
    <s v="Weekday"/>
    <m/>
  </r>
  <r>
    <s v="WEB-9653"/>
    <d v="2023-08-31T00:00:00"/>
    <s v="Meera Iyer"/>
    <s v="Chennai"/>
    <s v="Fashion"/>
    <s v="Denim Jeans"/>
    <n v="1"/>
    <n v="1845.4"/>
    <s v="Upi"/>
    <s v="Pending"/>
    <n v="3"/>
    <n v="1845.4"/>
    <m/>
    <m/>
    <m/>
    <m/>
    <m/>
    <m/>
    <s v="Pending"/>
    <s v="No"/>
    <s v="Yes"/>
    <m/>
    <n v="558"/>
    <n v="430"/>
    <n v="1892867.2841657216"/>
    <n v="199432.98236095349"/>
    <n v="3.8949824970828471"/>
    <s v="Denim Jeans"/>
    <s v="Fashion"/>
    <s v="Fashion"/>
    <s v="Fashion"/>
    <s v="Fashion"/>
    <n v="6"/>
    <s v="Fashion"/>
    <m/>
    <n v="2023"/>
    <x v="9"/>
    <n v="31"/>
    <n v="5"/>
    <s v="Weekday"/>
    <m/>
  </r>
  <r>
    <s v="WEB-7334"/>
    <d v="2023-11-13T00:00:00"/>
    <s v="Neha Singh"/>
    <s v="Ahmedabad"/>
    <s v="Beauty"/>
    <s v="Face Cream"/>
    <n v="3"/>
    <n v="1153.26"/>
    <s v="Cash On Delivery"/>
    <s v="Delivered"/>
    <n v="4"/>
    <n v="3459.7799999999997"/>
    <m/>
    <m/>
    <m/>
    <m/>
    <m/>
    <m/>
    <s v="Completed"/>
    <s v="Yes"/>
    <s v="No"/>
    <m/>
    <n v="589"/>
    <n v="426"/>
    <n v="1098537.4901531704"/>
    <n v="96724.388030634553"/>
    <n v="3.9001122334455669"/>
    <s v="Face Cream"/>
    <s v="Beauty"/>
    <s v="Beauty"/>
    <s v="Beauty"/>
    <s v="Beauty"/>
    <n v="80"/>
    <s v="Beauty"/>
    <m/>
    <n v="2023"/>
    <x v="3"/>
    <n v="13"/>
    <n v="2"/>
    <s v="Weekday"/>
    <m/>
  </r>
  <r>
    <s v="WEB-9483"/>
    <d v="2024-07-30T00:00:00"/>
    <s v="Kavya Khan"/>
    <s v="Kolkata"/>
    <s v="Books"/>
    <s v="Kids Story Book"/>
    <n v="2"/>
    <n v="380.68"/>
    <s v="Net Banking"/>
    <s v="Delivered"/>
    <n v="3"/>
    <n v="761.36"/>
    <m/>
    <m/>
    <m/>
    <m/>
    <m/>
    <m/>
    <s v="Completed"/>
    <s v="No"/>
    <s v="No"/>
    <m/>
    <n v="590"/>
    <n v="451"/>
    <n v="594714.6477588166"/>
    <n v="60882.938065984097"/>
    <n v="3.804733727810651"/>
    <s v="Kids Story Book"/>
    <s v="Books"/>
    <s v="Books"/>
    <s v="Books"/>
    <s v="Books"/>
    <n v="23"/>
    <s v="Books"/>
    <m/>
    <n v="2024"/>
    <x v="2"/>
    <n v="30"/>
    <n v="3"/>
    <s v="Weekday"/>
    <m/>
  </r>
  <r>
    <s v="WEB-7224"/>
    <d v="2023-08-05T00:00:00"/>
    <s v="Rohan Mehta"/>
    <s v="Mumbai"/>
    <s v="Electronics"/>
    <s v="Power Bank 10000Mah"/>
    <n v="3"/>
    <n v="528.15"/>
    <s v="Upi"/>
    <s v="Delivered"/>
    <n v="4"/>
    <n v="1584.4499999999998"/>
    <m/>
    <m/>
    <m/>
    <m/>
    <m/>
    <m/>
    <s v="Completed"/>
    <s v="Yes"/>
    <s v="No"/>
    <m/>
    <n v="619"/>
    <n v="468"/>
    <n v="2759712.3299794244"/>
    <n v="330643.50635802455"/>
    <n v="3.8641711229946525"/>
    <s v="Power Bank 10000Mah"/>
    <s v="Electronics"/>
    <s v="Electronics"/>
    <s v="Electronics"/>
    <s v="Electronics"/>
    <n v="3"/>
    <s v="Electronics"/>
    <m/>
    <n v="2023"/>
    <x v="9"/>
    <n v="5"/>
    <n v="7"/>
    <s v="Weekday"/>
    <m/>
  </r>
  <r>
    <s v="WEB-6944"/>
    <d v="2023-06-12T00:00:00"/>
    <s v="Simran Das"/>
    <s v="Bengaluru"/>
    <s v="Books"/>
    <s v="Cookbook"/>
    <n v="1"/>
    <n v="365.49"/>
    <s v="Credit Card"/>
    <s v="Delivered"/>
    <n v="5"/>
    <n v="365.49"/>
    <m/>
    <m/>
    <m/>
    <m/>
    <m/>
    <m/>
    <s v="Completed"/>
    <s v="No"/>
    <s v="No"/>
    <m/>
    <n v="567"/>
    <n v="440"/>
    <n v="594714.6477588166"/>
    <n v="60882.938065984097"/>
    <n v="3.804733727810651"/>
    <s v="Cookbook"/>
    <s v="Books"/>
    <s v="Books"/>
    <s v="Books"/>
    <s v="Books"/>
    <n v="4"/>
    <s v="Books"/>
    <m/>
    <n v="2023"/>
    <x v="11"/>
    <n v="12"/>
    <n v="2"/>
    <s v="Weekday"/>
    <m/>
  </r>
  <r>
    <s v="WEB-8477"/>
    <d v="2023-05-29T00:00:00"/>
    <s v="Saanvi Kumar"/>
    <s v="Pune"/>
    <s v="Books"/>
    <s v="Kids Story Book"/>
    <n v="1"/>
    <n v="687.01"/>
    <s v="Upi"/>
    <s v="Pending"/>
    <n v="4"/>
    <n v="687.01"/>
    <m/>
    <m/>
    <m/>
    <m/>
    <m/>
    <m/>
    <s v="Pending"/>
    <s v="No"/>
    <s v="Yes"/>
    <m/>
    <n v="595"/>
    <n v="444"/>
    <n v="594714.6477588166"/>
    <n v="60882.938065984097"/>
    <n v="3.804733727810651"/>
    <s v="Kids Story Book"/>
    <s v="Books"/>
    <s v="Books"/>
    <s v="Books"/>
    <s v="Books"/>
    <n v="23"/>
    <s v="Books"/>
    <m/>
    <n v="2023"/>
    <x v="6"/>
    <n v="29"/>
    <n v="2"/>
    <s v="Weekday"/>
    <m/>
  </r>
  <r>
    <s v="WEB-8173"/>
    <d v="2024-10-18T00:00:00"/>
    <s v="Riya Mehta"/>
    <s v="Bengaluru"/>
    <s v="Fashion"/>
    <s v="Denim Jeans"/>
    <n v="1"/>
    <n v="2146.92"/>
    <s v="Debit Card"/>
    <s v="Delivered"/>
    <n v="4"/>
    <n v="2146.92"/>
    <m/>
    <m/>
    <m/>
    <m/>
    <m/>
    <m/>
    <s v="Completed"/>
    <s v="Yes"/>
    <s v="No"/>
    <m/>
    <n v="567"/>
    <n v="440"/>
    <n v="1892867.2841657216"/>
    <n v="199432.98236095349"/>
    <n v="3.8949824970828471"/>
    <s v="Denim Jeans"/>
    <s v="Fashion"/>
    <s v="Fashion"/>
    <s v="Fashion"/>
    <s v="Fashion"/>
    <n v="6"/>
    <s v="Fashion"/>
    <m/>
    <n v="2024"/>
    <x v="8"/>
    <n v="18"/>
    <n v="6"/>
    <s v="Weekday"/>
    <m/>
  </r>
  <r>
    <s v="WEB-8112"/>
    <d v="2023-10-28T00:00:00"/>
    <s v="Saanvi Rao"/>
    <s v="Kolkata"/>
    <s v="Books"/>
    <s v="Kids Story Book"/>
    <n v="3"/>
    <n v="523.71"/>
    <s v="Debit Card"/>
    <s v="Delivered"/>
    <n v="4"/>
    <n v="1571.13"/>
    <m/>
    <m/>
    <m/>
    <m/>
    <m/>
    <m/>
    <s v="Completed"/>
    <s v="Yes"/>
    <s v="No"/>
    <m/>
    <n v="590"/>
    <n v="451"/>
    <n v="594714.6477588166"/>
    <n v="60882.938065984097"/>
    <n v="3.804733727810651"/>
    <s v="Kids Story Book"/>
    <s v="Books"/>
    <s v="Books"/>
    <s v="Books"/>
    <s v="Books"/>
    <n v="23"/>
    <s v="Books"/>
    <m/>
    <n v="2023"/>
    <x v="8"/>
    <n v="28"/>
    <n v="7"/>
    <s v="Weekday"/>
    <m/>
  </r>
  <r>
    <s v="WEB-8034"/>
    <d v="2024-11-16T00:00:00"/>
    <s v="Rahul Singh"/>
    <s v="Hyderabad"/>
    <s v="Fashion"/>
    <s v="Sunglasses"/>
    <n v="1"/>
    <n v="633.29"/>
    <s v="Upi"/>
    <s v="Delivered"/>
    <n v="4"/>
    <n v="633.29"/>
    <m/>
    <m/>
    <m/>
    <m/>
    <m/>
    <m/>
    <s v="Completed"/>
    <s v="No"/>
    <s v="No"/>
    <m/>
    <n v="559"/>
    <n v="408"/>
    <n v="1892867.2841657216"/>
    <n v="199432.98236095349"/>
    <n v="3.8949824970828471"/>
    <s v="Sunglasses"/>
    <s v="Fashion"/>
    <s v="Fashion"/>
    <s v="Fashion"/>
    <s v="Fashion"/>
    <n v="53"/>
    <s v="Fashion"/>
    <m/>
    <n v="2024"/>
    <x v="3"/>
    <n v="16"/>
    <n v="7"/>
    <s v="Weekday"/>
    <m/>
  </r>
  <r>
    <s v="WEB-5010"/>
    <d v="2024-08-15T00:00:00"/>
    <s v="Aditya Singh"/>
    <s v="Chennai"/>
    <s v="Electronics"/>
    <s v="Smart Watch"/>
    <n v="1"/>
    <n v="2120.4499999999998"/>
    <s v="Debit Card"/>
    <s v="Delivered"/>
    <n v="5"/>
    <n v="2120.4499999999998"/>
    <m/>
    <m/>
    <m/>
    <m/>
    <m/>
    <m/>
    <s v="Completed"/>
    <s v="Yes"/>
    <s v="No"/>
    <m/>
    <n v="558"/>
    <n v="430"/>
    <n v="2759712.3299794244"/>
    <n v="330643.50635802455"/>
    <n v="3.8641711229946525"/>
    <s v="Smart Watch"/>
    <s v="Electronics"/>
    <s v="Electronics"/>
    <s v="Electronics"/>
    <s v="Electronics"/>
    <n v="17"/>
    <s v="Electronics"/>
    <m/>
    <n v="2024"/>
    <x v="9"/>
    <n v="15"/>
    <n v="5"/>
    <s v="Weekday"/>
    <m/>
  </r>
  <r>
    <s v="WEB-7958"/>
    <d v="2024-01-24T00:00:00"/>
    <s v="Sanjay Gupta"/>
    <s v="Delhi"/>
    <s v="Beauty"/>
    <s v="Perfume 50Ml"/>
    <n v="2"/>
    <n v="1431.77"/>
    <s v="Cash On Delivery"/>
    <s v="Cancelled"/>
    <n v="4"/>
    <n v="2863.54"/>
    <m/>
    <m/>
    <m/>
    <m/>
    <m/>
    <m/>
    <s v="Lost Sale"/>
    <s v="No"/>
    <s v="Yes"/>
    <m/>
    <n v="573"/>
    <n v="450"/>
    <n v="1098537.4901531704"/>
    <n v="96724.388030634553"/>
    <n v="3.9001122334455669"/>
    <s v="Perfume 50Ml"/>
    <s v="Beauty"/>
    <s v="Beauty"/>
    <s v="Beauty"/>
    <s v="Beauty"/>
    <n v="18"/>
    <s v="Beauty"/>
    <m/>
    <n v="2024"/>
    <x v="5"/>
    <n v="24"/>
    <n v="4"/>
    <s v="Weekday"/>
    <m/>
  </r>
  <r>
    <s v="WEB-7221"/>
    <d v="2023-10-06T00:00:00"/>
    <s v="Simran Iyer"/>
    <s v="Pune"/>
    <s v="Fashion"/>
    <s v="Women'S Kurti"/>
    <n v="1"/>
    <n v="417.11"/>
    <s v="Credit Card"/>
    <s v="Delivered"/>
    <n v="4"/>
    <n v="417.11"/>
    <m/>
    <m/>
    <m/>
    <m/>
    <m/>
    <m/>
    <s v="Completed"/>
    <s v="No"/>
    <s v="No"/>
    <m/>
    <n v="595"/>
    <n v="444"/>
    <n v="1892867.2841657216"/>
    <n v="199432.98236095349"/>
    <n v="3.8949824970828471"/>
    <s v="Women'S Kurti"/>
    <s v="Fashion"/>
    <s v="Fashion"/>
    <s v="Fashion"/>
    <s v="Fashion"/>
    <n v="15"/>
    <s v="Fashion"/>
    <m/>
    <n v="2023"/>
    <x v="8"/>
    <n v="6"/>
    <n v="6"/>
    <s v="Weekday"/>
    <m/>
  </r>
  <r>
    <s v="WEB-6817"/>
    <d v="2024-06-06T00:00:00"/>
    <s v="Pooja Bose"/>
    <s v="Hyderabad"/>
    <s v="Books"/>
    <s v="Cookbook"/>
    <n v="1"/>
    <n v="374.51"/>
    <s v="Net Banking"/>
    <s v="Delivered"/>
    <n v="5"/>
    <n v="374.51"/>
    <m/>
    <m/>
    <m/>
    <m/>
    <m/>
    <m/>
    <s v="Completed"/>
    <s v="No"/>
    <s v="No"/>
    <m/>
    <n v="559"/>
    <n v="408"/>
    <n v="594714.6477588166"/>
    <n v="60882.938065984097"/>
    <n v="3.804733727810651"/>
    <s v="Cookbook"/>
    <s v="Books"/>
    <s v="Books"/>
    <s v="Books"/>
    <s v="Books"/>
    <n v="4"/>
    <s v="Books"/>
    <m/>
    <n v="2024"/>
    <x v="11"/>
    <n v="6"/>
    <n v="5"/>
    <s v="Weekday"/>
    <m/>
  </r>
  <r>
    <s v="WEB-5544"/>
    <d v="2024-06-15T00:00:00"/>
    <s v="Pooja Pillai"/>
    <s v="Mumbai"/>
    <s v="Home &amp; Kitchen"/>
    <s v="Led Bulb Pack"/>
    <n v="1"/>
    <n v="1146.43"/>
    <s v="Debit Card"/>
    <s v="Delivered"/>
    <n v="3"/>
    <n v="1146.43"/>
    <m/>
    <m/>
    <m/>
    <m/>
    <m/>
    <m/>
    <s v="Completed"/>
    <s v="Yes"/>
    <s v="No"/>
    <m/>
    <n v="619"/>
    <n v="468"/>
    <n v="1463424.4009529033"/>
    <n v="118285.78776560788"/>
    <n v="3.8140589569160999"/>
    <s v="Led Bulb Pack"/>
    <s v="Home &amp; Kitchen"/>
    <s v="Home &amp; Kitchen"/>
    <s v="Home &amp; Kitchen"/>
    <s v="Home &amp; Kitchen"/>
    <n v="76"/>
    <s v="Home &amp; Kitchen"/>
    <m/>
    <n v="2024"/>
    <x v="11"/>
    <n v="15"/>
    <n v="7"/>
    <s v="Weekday"/>
    <m/>
  </r>
  <r>
    <s v="WEB-9463"/>
    <d v="2023-02-05T00:00:00"/>
    <s v="Riya Reddy"/>
    <s v="Hyderabad"/>
    <s v="Fashion"/>
    <s v="Women'S Kurti"/>
    <n v="1"/>
    <n v="2296.84"/>
    <s v="Debit Card"/>
    <s v="Delivered"/>
    <n v="4"/>
    <n v="2296.84"/>
    <m/>
    <m/>
    <m/>
    <m/>
    <m/>
    <m/>
    <s v="Completed"/>
    <s v="Yes"/>
    <s v="No"/>
    <m/>
    <n v="559"/>
    <n v="408"/>
    <n v="1892867.2841657216"/>
    <n v="199432.98236095349"/>
    <n v="3.8949824970828471"/>
    <s v="Women'S Kurti"/>
    <s v="Fashion"/>
    <s v="Fashion"/>
    <s v="Fashion"/>
    <s v="Fashion"/>
    <n v="15"/>
    <s v="Fashion"/>
    <m/>
    <n v="2023"/>
    <x v="0"/>
    <n v="5"/>
    <n v="1"/>
    <s v="Weekday"/>
    <m/>
  </r>
  <r>
    <s v="WEB-5357"/>
    <d v="2025-05-18T00:00:00"/>
    <s v="Arjun Malhotra"/>
    <s v="Chennai"/>
    <s v="Beauty"/>
    <s v="Hair Oil"/>
    <n v="2"/>
    <n v="1404.98"/>
    <s v="Cash On Delivery"/>
    <s v="Cancelled"/>
    <n v="4"/>
    <n v="2809.96"/>
    <m/>
    <m/>
    <m/>
    <m/>
    <m/>
    <m/>
    <s v="Lost Sale"/>
    <s v="No"/>
    <s v="Yes"/>
    <m/>
    <n v="558"/>
    <n v="430"/>
    <n v="1098537.4901531704"/>
    <n v="96724.388030634553"/>
    <n v="3.9001122334455669"/>
    <s v="Hair Oil"/>
    <s v="Beauty"/>
    <s v="Beauty"/>
    <s v="Beauty"/>
    <s v="Beauty"/>
    <n v="70"/>
    <s v="Beauty"/>
    <m/>
    <n v="2025"/>
    <x v="6"/>
    <n v="18"/>
    <n v="1"/>
    <s v="Weekday"/>
    <m/>
  </r>
  <r>
    <s v="WEB-6830"/>
    <d v="2024-04-16T00:00:00"/>
    <s v="Karan Joshi"/>
    <s v="Bengaluru"/>
    <s v="Electronics"/>
    <s v="Usb Cable"/>
    <n v="1"/>
    <n v="2142.4299999999998"/>
    <s v="Debit Card"/>
    <s v="Returned"/>
    <n v="5"/>
    <n v="2142.4299999999998"/>
    <m/>
    <m/>
    <m/>
    <m/>
    <m/>
    <m/>
    <s v="Completed"/>
    <s v="No"/>
    <s v="No"/>
    <m/>
    <n v="567"/>
    <n v="440"/>
    <n v="2759712.3299794244"/>
    <n v="330643.50635802455"/>
    <n v="3.8641711229946525"/>
    <s v="Usb Cable"/>
    <s v="Electronics"/>
    <s v="Electronics"/>
    <s v="Electronics"/>
    <s v="Electronics"/>
    <n v="13"/>
    <s v="Electronics"/>
    <m/>
    <n v="2024"/>
    <x v="7"/>
    <n v="16"/>
    <n v="3"/>
    <s v="Weekday"/>
    <m/>
  </r>
  <r>
    <s v="WEB-7282"/>
    <d v="2023-08-31T00:00:00"/>
    <s v="Meera Kapoor"/>
    <s v="Pune"/>
    <s v="Electronics"/>
    <s v="Wireless Earbuds"/>
    <n v="2"/>
    <n v="3270.54"/>
    <s v="Credit Card"/>
    <s v="Delivered"/>
    <n v="5"/>
    <n v="6541.08"/>
    <m/>
    <m/>
    <m/>
    <m/>
    <m/>
    <m/>
    <s v="Completed"/>
    <s v="Yes"/>
    <s v="No"/>
    <m/>
    <n v="595"/>
    <n v="444"/>
    <n v="2759712.3299794244"/>
    <n v="330643.50635802455"/>
    <n v="3.8641711229946525"/>
    <s v="Wireless Earbuds"/>
    <s v="Electronics"/>
    <s v="Electronics"/>
    <s v="Electronics"/>
    <s v="Electronics"/>
    <n v="12"/>
    <s v="Electronics"/>
    <m/>
    <n v="2023"/>
    <x v="9"/>
    <n v="31"/>
    <n v="5"/>
    <s v="Weekday"/>
    <m/>
  </r>
  <r>
    <s v="WEB-6895"/>
    <d v="2025-05-24T00:00:00"/>
    <s v="Diya Reddy"/>
    <s v="Pune"/>
    <s v="Fashion"/>
    <s v="Denim Jeans"/>
    <n v="1"/>
    <n v="597.9"/>
    <s v="Upi"/>
    <s v="Returned"/>
    <n v="4"/>
    <n v="597.9"/>
    <m/>
    <m/>
    <m/>
    <m/>
    <m/>
    <m/>
    <s v="Completed"/>
    <s v="No"/>
    <s v="No"/>
    <m/>
    <n v="595"/>
    <n v="444"/>
    <n v="1892867.2841657216"/>
    <n v="199432.98236095349"/>
    <n v="3.8949824970828471"/>
    <s v="Denim Jeans"/>
    <s v="Fashion"/>
    <s v="Fashion"/>
    <s v="Fashion"/>
    <s v="Fashion"/>
    <n v="6"/>
    <s v="Fashion"/>
    <m/>
    <n v="2025"/>
    <x v="6"/>
    <n v="24"/>
    <n v="7"/>
    <s v="Weekday"/>
    <m/>
  </r>
  <r>
    <s v="WEB-8005"/>
    <d v="2024-07-11T00:00:00"/>
    <s v="Tanya Patel"/>
    <s v="Mumbai"/>
    <s v="Home &amp; Kitchen"/>
    <s v="Table Lamp"/>
    <n v="1"/>
    <n v="345.35"/>
    <s v="Net Banking"/>
    <s v="Delivered"/>
    <n v="5"/>
    <n v="345.35"/>
    <m/>
    <m/>
    <m/>
    <m/>
    <m/>
    <m/>
    <s v="Completed"/>
    <s v="No"/>
    <s v="No"/>
    <m/>
    <n v="619"/>
    <n v="468"/>
    <n v="1463424.4009529033"/>
    <n v="118285.78776560788"/>
    <n v="3.8140589569160999"/>
    <s v="Table Lamp"/>
    <s v="Home &amp; Kitchen"/>
    <s v="Home &amp; Kitchen"/>
    <s v="Home &amp; Kitchen"/>
    <s v="Home &amp; Kitchen"/>
    <n v="32"/>
    <s v="Home &amp; Kitchen"/>
    <m/>
    <n v="2024"/>
    <x v="2"/>
    <n v="11"/>
    <n v="5"/>
    <s v="Weekday"/>
    <m/>
  </r>
  <r>
    <s v="WEB-8030"/>
    <d v="2024-09-29T00:00:00"/>
    <s v="Tanya Mehta"/>
    <s v="Bengaluru"/>
    <s v="Electronics"/>
    <s v="Bluetooth Speaker"/>
    <n v="2"/>
    <n v="522.87"/>
    <s v="Cash On Delivery"/>
    <s v="Delivered"/>
    <n v="5"/>
    <n v="1045.74"/>
    <m/>
    <m/>
    <m/>
    <m/>
    <m/>
    <m/>
    <s v="Completed"/>
    <s v="Yes"/>
    <s v="No"/>
    <m/>
    <n v="567"/>
    <n v="440"/>
    <n v="2759712.3299794244"/>
    <n v="330643.50635802455"/>
    <n v="3.8641711229946525"/>
    <s v="Bluetooth Speaker"/>
    <s v="Electronics"/>
    <s v="Electronics"/>
    <s v="Electronics"/>
    <s v="Electronics"/>
    <n v="48"/>
    <s v="Electronics"/>
    <m/>
    <n v="2024"/>
    <x v="1"/>
    <n v="29"/>
    <n v="1"/>
    <s v="Weekday"/>
    <m/>
  </r>
  <r>
    <s v="WEB-6770"/>
    <d v="2025-05-30T00:00:00"/>
    <s v="Vivaan Reddy"/>
    <s v="Pune"/>
    <s v="Fashion"/>
    <s v="Men'S T-Shirt"/>
    <n v="1"/>
    <n v="1769.66"/>
    <s v="Upi"/>
    <s v="Delivered"/>
    <n v="2"/>
    <n v="1769.66"/>
    <m/>
    <m/>
    <m/>
    <m/>
    <m/>
    <m/>
    <s v="Completed"/>
    <s v="Yes"/>
    <s v="No"/>
    <m/>
    <n v="595"/>
    <n v="444"/>
    <n v="1892867.2841657216"/>
    <n v="199432.98236095349"/>
    <n v="3.8949824970828471"/>
    <s v="Men'S T-Shirt"/>
    <s v="Fashion"/>
    <s v="Fashion"/>
    <s v="Fashion"/>
    <s v="Fashion"/>
    <n v="55"/>
    <s v="Fashion"/>
    <m/>
    <n v="2025"/>
    <x v="6"/>
    <n v="30"/>
    <n v="6"/>
    <s v="Weekday"/>
    <m/>
  </r>
  <r>
    <s v="WEB-6089"/>
    <d v="2025-06-10T00:00:00"/>
    <s v="Tanya Kumar"/>
    <s v="Mumbai"/>
    <s v="Home &amp; Kitchen"/>
    <s v="Water Bottle"/>
    <n v="1"/>
    <n v="1962.65"/>
    <s v="Credit Card"/>
    <s v="Delivered"/>
    <n v="5"/>
    <n v="1962.65"/>
    <m/>
    <m/>
    <m/>
    <m/>
    <m/>
    <m/>
    <s v="Completed"/>
    <s v="Yes"/>
    <s v="No"/>
    <m/>
    <n v="619"/>
    <n v="468"/>
    <n v="1463424.4009529033"/>
    <n v="118285.78776560788"/>
    <n v="3.8140589569160999"/>
    <s v="Water Bottle"/>
    <s v="Home &amp; Kitchen"/>
    <s v="Home &amp; Kitchen"/>
    <s v="Home &amp; Kitchen"/>
    <s v="Home &amp; Kitchen"/>
    <n v="2"/>
    <s v="Home &amp; Kitchen"/>
    <m/>
    <n v="2025"/>
    <x v="11"/>
    <n v="10"/>
    <n v="3"/>
    <s v="Weekday"/>
    <m/>
  </r>
  <r>
    <s v="WEB-8452"/>
    <d v="2023-04-08T00:00:00"/>
    <s v="Aditya Kumar"/>
    <s v="Pune"/>
    <s v="Fashion"/>
    <s v="Denim Jeans"/>
    <n v="1"/>
    <n v="1757.7"/>
    <s v="Debit Card"/>
    <s v="Delivered"/>
    <n v="5"/>
    <n v="1757.7"/>
    <m/>
    <m/>
    <m/>
    <m/>
    <m/>
    <m/>
    <s v="Completed"/>
    <s v="Yes"/>
    <s v="No"/>
    <m/>
    <n v="595"/>
    <n v="444"/>
    <n v="1892867.2841657216"/>
    <n v="199432.98236095349"/>
    <n v="3.8949824970828471"/>
    <s v="Denim Jeans"/>
    <s v="Fashion"/>
    <s v="Fashion"/>
    <s v="Fashion"/>
    <s v="Fashion"/>
    <n v="6"/>
    <s v="Fashion"/>
    <m/>
    <n v="2023"/>
    <x v="7"/>
    <n v="8"/>
    <n v="7"/>
    <s v="Weekday"/>
    <m/>
  </r>
  <r>
    <s v="WEB-6008"/>
    <d v="2025-03-13T00:00:00"/>
    <s v="Vikram Mehta"/>
    <s v="Hyderabad"/>
    <s v="Home &amp; Kitchen"/>
    <s v="Water Bottle"/>
    <n v="2"/>
    <n v="859.4"/>
    <s v="Upi"/>
    <s v="Delivered"/>
    <n v="4"/>
    <n v="1718.8"/>
    <m/>
    <m/>
    <m/>
    <m/>
    <m/>
    <m/>
    <s v="Completed"/>
    <s v="Yes"/>
    <s v="No"/>
    <m/>
    <n v="559"/>
    <n v="408"/>
    <n v="1463424.4009529033"/>
    <n v="118285.78776560788"/>
    <n v="3.8140589569160999"/>
    <s v="Water Bottle"/>
    <s v="Home &amp; Kitchen"/>
    <s v="Home &amp; Kitchen"/>
    <s v="Home &amp; Kitchen"/>
    <s v="Home &amp; Kitchen"/>
    <n v="2"/>
    <s v="Home &amp; Kitchen"/>
    <m/>
    <n v="2025"/>
    <x v="4"/>
    <n v="13"/>
    <n v="5"/>
    <s v="Weekday"/>
    <m/>
  </r>
  <r>
    <s v="WEB-8985"/>
    <d v="2024-10-31T00:00:00"/>
    <s v="Tanya Kumar"/>
    <s v="Bengaluru"/>
    <s v="Fashion"/>
    <s v="Men'S T-Shirt"/>
    <n v="1"/>
    <n v="2109.11"/>
    <s v="Unknown"/>
    <s v="Delivered"/>
    <n v="4"/>
    <n v="2109.11"/>
    <m/>
    <m/>
    <m/>
    <m/>
    <m/>
    <m/>
    <s v="Completed"/>
    <s v="Yes"/>
    <s v="No"/>
    <m/>
    <n v="567"/>
    <n v="440"/>
    <n v="1892867.2841657216"/>
    <n v="199432.98236095349"/>
    <n v="3.8949824970828471"/>
    <s v="Men'S T-Shirt"/>
    <s v="Fashion"/>
    <s v="Fashion"/>
    <s v="Fashion"/>
    <s v="Fashion"/>
    <n v="55"/>
    <s v="Fashion"/>
    <m/>
    <n v="2024"/>
    <x v="8"/>
    <n v="31"/>
    <n v="5"/>
    <s v="Weekday"/>
    <m/>
  </r>
  <r>
    <s v="WEB-8217"/>
    <d v="2023-11-11T00:00:00"/>
    <s v="Meera Bose"/>
    <s v="Mumbai"/>
    <s v="Beauty"/>
    <s v="Face Cream"/>
    <n v="1"/>
    <n v="1086.5"/>
    <s v="Net Banking"/>
    <s v="Delivered"/>
    <n v="3"/>
    <n v="1086.5"/>
    <m/>
    <m/>
    <m/>
    <m/>
    <m/>
    <m/>
    <s v="Completed"/>
    <s v="Yes"/>
    <s v="No"/>
    <m/>
    <n v="619"/>
    <n v="468"/>
    <n v="1098537.4901531704"/>
    <n v="96724.388030634553"/>
    <n v="3.9001122334455669"/>
    <s v="Face Cream"/>
    <s v="Beauty"/>
    <s v="Beauty"/>
    <s v="Beauty"/>
    <s v="Beauty"/>
    <n v="80"/>
    <s v="Beauty"/>
    <m/>
    <n v="2023"/>
    <x v="3"/>
    <n v="11"/>
    <n v="7"/>
    <s v="Weekday"/>
    <m/>
  </r>
  <r>
    <s v="WEB-9058"/>
    <d v="2024-08-19T00:00:00"/>
    <s v="Vivaan Gupta"/>
    <s v="Ahmedabad"/>
    <s v="Electronics"/>
    <s v="Usb Cable"/>
    <n v="2"/>
    <n v="651.20000000000005"/>
    <s v="Upi"/>
    <s v="Cancelled"/>
    <m/>
    <n v="1302.4000000000001"/>
    <m/>
    <m/>
    <m/>
    <m/>
    <m/>
    <m/>
    <s v="Lost Sale"/>
    <s v="No"/>
    <s v="Yes"/>
    <m/>
    <n v="589"/>
    <n v="426"/>
    <n v="2759712.3299794244"/>
    <n v="330643.50635802455"/>
    <n v="3.8641711229946525"/>
    <s v="Usb Cable"/>
    <s v="Electronics"/>
    <s v="Electronics"/>
    <s v="Electronics"/>
    <s v="Electronics"/>
    <n v="13"/>
    <s v="Electronics"/>
    <m/>
    <n v="2024"/>
    <x v="9"/>
    <n v="19"/>
    <n v="2"/>
    <s v="Weekday"/>
    <m/>
  </r>
  <r>
    <s v="WEB-5217"/>
    <d v="2025-05-16T00:00:00"/>
    <s v="Aarav Pillai"/>
    <s v="Mumbai"/>
    <s v="Electronics"/>
    <s v="Power Bank 10000Mah"/>
    <n v="2"/>
    <n v="1932.22"/>
    <s v="Debit Card"/>
    <s v="Delivered"/>
    <n v="3"/>
    <n v="3864.44"/>
    <m/>
    <m/>
    <m/>
    <m/>
    <m/>
    <m/>
    <s v="Completed"/>
    <s v="Yes"/>
    <s v="No"/>
    <m/>
    <n v="619"/>
    <n v="468"/>
    <n v="2759712.3299794244"/>
    <n v="330643.50635802455"/>
    <n v="3.8641711229946525"/>
    <s v="Power Bank 10000Mah"/>
    <s v="Electronics"/>
    <s v="Electronics"/>
    <s v="Electronics"/>
    <s v="Electronics"/>
    <n v="3"/>
    <s v="Electronics"/>
    <m/>
    <n v="2025"/>
    <x v="6"/>
    <n v="16"/>
    <n v="6"/>
    <s v="Weekday"/>
    <m/>
  </r>
  <r>
    <s v="WEB-8201"/>
    <d v="2024-10-15T00:00:00"/>
    <s v="Simran Bose"/>
    <s v="Bengaluru"/>
    <s v="Books"/>
    <s v="Notebook Set"/>
    <n v="1"/>
    <n v="381.04"/>
    <s v="Cash On Delivery"/>
    <s v="Delivered"/>
    <n v="4"/>
    <n v="381.04"/>
    <m/>
    <m/>
    <m/>
    <m/>
    <m/>
    <m/>
    <s v="Completed"/>
    <s v="No"/>
    <s v="No"/>
    <m/>
    <n v="567"/>
    <n v="440"/>
    <n v="594714.6477588166"/>
    <n v="60882.938065984097"/>
    <n v="3.804733727810651"/>
    <s v="Notebook Set"/>
    <s v="Books"/>
    <s v="Books"/>
    <s v="Books"/>
    <s v="Books"/>
    <n v="20"/>
    <s v="Books"/>
    <m/>
    <n v="2024"/>
    <x v="8"/>
    <n v="15"/>
    <n v="3"/>
    <s v="Weekday"/>
    <m/>
  </r>
  <r>
    <s v="WEB-7492"/>
    <d v="2025-04-11T00:00:00"/>
    <s v="Saanvi Rao"/>
    <s v="Bengaluru"/>
    <s v="Electronics"/>
    <s v="Smart Watch"/>
    <n v="2"/>
    <n v="3340.82"/>
    <s v="Upi"/>
    <s v="Pending"/>
    <n v="3"/>
    <n v="6681.64"/>
    <m/>
    <m/>
    <m/>
    <m/>
    <m/>
    <m/>
    <s v="Pending"/>
    <s v="No"/>
    <s v="Yes"/>
    <m/>
    <n v="567"/>
    <n v="440"/>
    <n v="2759712.3299794244"/>
    <n v="330643.50635802455"/>
    <n v="3.8641711229946525"/>
    <s v="Smart Watch"/>
    <s v="Electronics"/>
    <s v="Electronics"/>
    <s v="Electronics"/>
    <s v="Electronics"/>
    <n v="17"/>
    <s v="Electronics"/>
    <m/>
    <n v="2025"/>
    <x v="7"/>
    <n v="11"/>
    <n v="6"/>
    <s v="Weekday"/>
    <m/>
  </r>
  <r>
    <s v="WEB-5982"/>
    <d v="2024-06-12T00:00:00"/>
    <s v="Rahul Joshi"/>
    <s v="Kolkata"/>
    <s v="Electronics"/>
    <s v="Power Bank 10000Mah"/>
    <n v="1"/>
    <n v="397.41"/>
    <s v="Cash On Delivery"/>
    <s v="Delivered"/>
    <n v="5"/>
    <n v="397.41"/>
    <m/>
    <m/>
    <m/>
    <m/>
    <m/>
    <m/>
    <s v="Completed"/>
    <s v="No"/>
    <s v="No"/>
    <m/>
    <n v="590"/>
    <n v="451"/>
    <n v="2759712.3299794244"/>
    <n v="330643.50635802455"/>
    <n v="3.8641711229946525"/>
    <s v="Power Bank 10000Mah"/>
    <s v="Electronics"/>
    <s v="Electronics"/>
    <s v="Electronics"/>
    <s v="Electronics"/>
    <n v="3"/>
    <s v="Electronics"/>
    <m/>
    <n v="2024"/>
    <x v="11"/>
    <n v="12"/>
    <n v="4"/>
    <s v="Weekday"/>
    <m/>
  </r>
  <r>
    <s v="WEB-8978"/>
    <d v="2025-04-20T00:00:00"/>
    <s v="Diya Malhotra"/>
    <s v="Hyderabad"/>
    <s v="Electronics"/>
    <s v="Wireless Earbuds"/>
    <n v="2"/>
    <n v="3106.86"/>
    <s v="Upi"/>
    <s v="Delivered"/>
    <n v="4"/>
    <n v="6213.72"/>
    <m/>
    <m/>
    <m/>
    <m/>
    <m/>
    <m/>
    <s v="Completed"/>
    <s v="Yes"/>
    <s v="No"/>
    <m/>
    <n v="559"/>
    <n v="408"/>
    <n v="2759712.3299794244"/>
    <n v="330643.50635802455"/>
    <n v="3.8641711229946525"/>
    <s v="Wireless Earbuds"/>
    <s v="Electronics"/>
    <s v="Electronics"/>
    <s v="Electronics"/>
    <s v="Electronics"/>
    <n v="12"/>
    <s v="Electronics"/>
    <m/>
    <n v="2025"/>
    <x v="7"/>
    <n v="20"/>
    <n v="1"/>
    <s v="Weekday"/>
    <m/>
  </r>
  <r>
    <s v="WEB-7536"/>
    <d v="2024-08-11T00:00:00"/>
    <s v="Tanya Kumar"/>
    <s v="Pune"/>
    <s v="Electronics"/>
    <s v="Power Bank 10000Mah"/>
    <n v="2"/>
    <n v="3108.66"/>
    <s v="Debit Card"/>
    <s v="Delivered"/>
    <n v="4"/>
    <n v="6217.32"/>
    <m/>
    <m/>
    <m/>
    <m/>
    <m/>
    <m/>
    <s v="Completed"/>
    <s v="Yes"/>
    <s v="No"/>
    <m/>
    <n v="595"/>
    <n v="444"/>
    <n v="2759712.3299794244"/>
    <n v="330643.50635802455"/>
    <n v="3.8641711229946525"/>
    <s v="Power Bank 10000Mah"/>
    <s v="Electronics"/>
    <s v="Electronics"/>
    <s v="Electronics"/>
    <s v="Electronics"/>
    <n v="3"/>
    <s v="Electronics"/>
    <m/>
    <n v="2024"/>
    <x v="9"/>
    <n v="11"/>
    <n v="1"/>
    <s v="Weekday"/>
    <m/>
  </r>
  <r>
    <s v="WEB-5754"/>
    <d v="2025-06-15T00:00:00"/>
    <s v="Meera Verma"/>
    <s v="Pune"/>
    <s v="Home &amp; Kitchen"/>
    <s v="Water Bottle"/>
    <n v="1"/>
    <n v="1914.06"/>
    <s v="Cash On Delivery"/>
    <s v="Delivered"/>
    <n v="2"/>
    <n v="1914.06"/>
    <m/>
    <m/>
    <m/>
    <m/>
    <m/>
    <m/>
    <s v="Completed"/>
    <s v="Yes"/>
    <s v="No"/>
    <m/>
    <n v="595"/>
    <n v="444"/>
    <n v="1463424.4009529033"/>
    <n v="118285.78776560788"/>
    <n v="3.8140589569160999"/>
    <s v="Water Bottle"/>
    <s v="Home &amp; Kitchen"/>
    <s v="Home &amp; Kitchen"/>
    <s v="Home &amp; Kitchen"/>
    <s v="Home &amp; Kitchen"/>
    <n v="2"/>
    <s v="Home &amp; Kitchen"/>
    <m/>
    <n v="2025"/>
    <x v="11"/>
    <n v="15"/>
    <n v="1"/>
    <s v="Weekday"/>
    <m/>
  </r>
  <r>
    <s v="WEB-9018"/>
    <d v="2025-03-22T00:00:00"/>
    <s v="Tanya Verma"/>
    <s v="Hyderabad"/>
    <s v="Books"/>
    <s v="Self-Help Book"/>
    <n v="2"/>
    <n v="307.62"/>
    <s v="Upi"/>
    <s v="Delivered"/>
    <n v="5"/>
    <n v="615.24"/>
    <m/>
    <m/>
    <m/>
    <m/>
    <m/>
    <m/>
    <s v="Completed"/>
    <s v="No"/>
    <s v="No"/>
    <m/>
    <n v="559"/>
    <n v="408"/>
    <n v="594714.6477588166"/>
    <n v="60882.938065984097"/>
    <n v="3.804733727810651"/>
    <s v="Self-Help Book"/>
    <s v="Books"/>
    <s v="Books"/>
    <s v="Books"/>
    <s v="Books"/>
    <n v="19"/>
    <s v="Books"/>
    <m/>
    <n v="2025"/>
    <x v="4"/>
    <n v="22"/>
    <n v="7"/>
    <s v="Weekday"/>
    <m/>
  </r>
  <r>
    <s v="WEB-7129"/>
    <d v="2024-12-24T00:00:00"/>
    <s v="Riya Reddy"/>
    <s v="Delhi"/>
    <s v="Electronics"/>
    <s v="Power Bank 10000Mah"/>
    <n v="3"/>
    <n v="3397.93"/>
    <s v="Debit Card"/>
    <s v="Cancelled"/>
    <n v="5"/>
    <n v="10193.789999999999"/>
    <m/>
    <m/>
    <m/>
    <m/>
    <m/>
    <m/>
    <s v="Lost Sale"/>
    <s v="No"/>
    <s v="Yes"/>
    <m/>
    <n v="573"/>
    <n v="450"/>
    <n v="2759712.3299794244"/>
    <n v="330643.50635802455"/>
    <n v="3.8641711229946525"/>
    <s v="Power Bank 10000Mah"/>
    <s v="Electronics"/>
    <s v="Electronics"/>
    <s v="Electronics"/>
    <s v="Electronics"/>
    <n v="3"/>
    <s v="Electronics"/>
    <m/>
    <n v="2024"/>
    <x v="10"/>
    <n v="24"/>
    <n v="3"/>
    <s v="Weekday"/>
    <m/>
  </r>
  <r>
    <s v="WEB-8670"/>
    <d v="2024-06-29T00:00:00"/>
    <s v="Tanya Reddy"/>
    <s v="Bengaluru"/>
    <s v="Fashion"/>
    <s v="Women'S Kurti"/>
    <n v="1"/>
    <n v="1017.15"/>
    <s v="Debit Card"/>
    <s v="Delivered"/>
    <n v="5"/>
    <n v="1017.15"/>
    <m/>
    <m/>
    <m/>
    <m/>
    <m/>
    <m/>
    <s v="Completed"/>
    <s v="Yes"/>
    <s v="No"/>
    <m/>
    <n v="567"/>
    <n v="440"/>
    <n v="1892867.2841657216"/>
    <n v="199432.98236095349"/>
    <n v="3.8949824970828471"/>
    <s v="Women'S Kurti"/>
    <s v="Fashion"/>
    <s v="Fashion"/>
    <s v="Fashion"/>
    <s v="Fashion"/>
    <n v="15"/>
    <s v="Fashion"/>
    <m/>
    <n v="2024"/>
    <x v="11"/>
    <n v="29"/>
    <n v="7"/>
    <s v="Weekday"/>
    <m/>
  </r>
  <r>
    <s v="WEB-7012"/>
    <d v="2024-12-21T00:00:00"/>
    <s v="Simran Khan"/>
    <s v="Mumbai"/>
    <s v="Electronics"/>
    <s v="Bluetooth Speaker"/>
    <n v="1"/>
    <n v="3142.16"/>
    <s v="Debit Card"/>
    <s v="Delivered"/>
    <n v="2"/>
    <n v="3142.16"/>
    <m/>
    <m/>
    <m/>
    <m/>
    <m/>
    <m/>
    <s v="Completed"/>
    <s v="Yes"/>
    <s v="No"/>
    <m/>
    <n v="619"/>
    <n v="468"/>
    <n v="2759712.3299794244"/>
    <n v="330643.50635802455"/>
    <n v="3.8641711229946525"/>
    <s v="Bluetooth Speaker"/>
    <s v="Electronics"/>
    <s v="Electronics"/>
    <s v="Electronics"/>
    <s v="Electronics"/>
    <n v="48"/>
    <s v="Electronics"/>
    <m/>
    <n v="2024"/>
    <x v="10"/>
    <n v="21"/>
    <n v="7"/>
    <s v="Weekday"/>
    <m/>
  </r>
  <r>
    <s v="WEB-8382"/>
    <d v="2025-06-18T00:00:00"/>
    <s v="Neha Khan"/>
    <s v="Chennai"/>
    <s v="Electronics"/>
    <s v="Usb Cable"/>
    <n v="1"/>
    <n v="534.11"/>
    <s v="Debit Card"/>
    <s v="Delivered"/>
    <n v="4"/>
    <n v="534.11"/>
    <m/>
    <m/>
    <m/>
    <m/>
    <m/>
    <m/>
    <s v="Completed"/>
    <s v="No"/>
    <s v="No"/>
    <m/>
    <n v="558"/>
    <n v="430"/>
    <n v="2759712.3299794244"/>
    <n v="330643.50635802455"/>
    <n v="3.8641711229946525"/>
    <s v="Usb Cable"/>
    <s v="Electronics"/>
    <s v="Electronics"/>
    <s v="Electronics"/>
    <s v="Electronics"/>
    <n v="13"/>
    <s v="Electronics"/>
    <m/>
    <n v="2025"/>
    <x v="11"/>
    <n v="18"/>
    <n v="4"/>
    <s v="Weekday"/>
    <m/>
  </r>
  <r>
    <s v="WEB-9168"/>
    <d v="2023-11-18T00:00:00"/>
    <s v="Meera Kumar"/>
    <s v="Kolkata"/>
    <s v="Home &amp; Kitchen"/>
    <s v="Water Bottle"/>
    <n v="2"/>
    <n v="858.32"/>
    <s v="Net Banking"/>
    <s v="Delivered"/>
    <n v="4"/>
    <n v="1716.64"/>
    <m/>
    <m/>
    <m/>
    <m/>
    <m/>
    <m/>
    <s v="Completed"/>
    <s v="Yes"/>
    <s v="No"/>
    <m/>
    <n v="590"/>
    <n v="451"/>
    <n v="1463424.4009529033"/>
    <n v="118285.78776560788"/>
    <n v="3.8140589569160999"/>
    <s v="Water Bottle"/>
    <s v="Home &amp; Kitchen"/>
    <s v="Home &amp; Kitchen"/>
    <s v="Home &amp; Kitchen"/>
    <s v="Home &amp; Kitchen"/>
    <n v="2"/>
    <s v="Home &amp; Kitchen"/>
    <m/>
    <n v="2023"/>
    <x v="3"/>
    <n v="18"/>
    <n v="7"/>
    <s v="Weekday"/>
    <m/>
  </r>
  <r>
    <s v="WEB-7844"/>
    <d v="2024-08-11T00:00:00"/>
    <s v="Tanya Pillai"/>
    <s v="Bengaluru"/>
    <s v="Electronics"/>
    <s v="Smart Watch"/>
    <n v="2"/>
    <n v="584.16"/>
    <s v="Net Banking"/>
    <s v="Delivered"/>
    <n v="5"/>
    <n v="1168.32"/>
    <m/>
    <m/>
    <m/>
    <m/>
    <m/>
    <m/>
    <s v="Completed"/>
    <s v="Yes"/>
    <s v="No"/>
    <m/>
    <n v="567"/>
    <n v="440"/>
    <n v="2759712.3299794244"/>
    <n v="330643.50635802455"/>
    <n v="3.8641711229946525"/>
    <s v="Smart Watch"/>
    <s v="Electronics"/>
    <s v="Electronics"/>
    <s v="Electronics"/>
    <s v="Electronics"/>
    <n v="17"/>
    <s v="Electronics"/>
    <m/>
    <n v="2024"/>
    <x v="9"/>
    <n v="11"/>
    <n v="1"/>
    <s v="Weekday"/>
    <m/>
  </r>
  <r>
    <s v="WEB-8654"/>
    <d v="2023-12-23T00:00:00"/>
    <s v="Meera Das"/>
    <s v="Delhi"/>
    <s v="Home &amp; Kitchen"/>
    <s v="Water Bottle"/>
    <n v="1"/>
    <n v="1318.49"/>
    <s v="Net Banking"/>
    <s v="Delivered"/>
    <n v="4"/>
    <n v="1318.49"/>
    <m/>
    <m/>
    <m/>
    <m/>
    <m/>
    <m/>
    <s v="Completed"/>
    <s v="Yes"/>
    <s v="No"/>
    <m/>
    <n v="573"/>
    <n v="450"/>
    <n v="1463424.4009529033"/>
    <n v="118285.78776560788"/>
    <n v="3.8140589569160999"/>
    <s v="Water Bottle"/>
    <s v="Home &amp; Kitchen"/>
    <s v="Home &amp; Kitchen"/>
    <s v="Home &amp; Kitchen"/>
    <s v="Home &amp; Kitchen"/>
    <n v="2"/>
    <s v="Home &amp; Kitchen"/>
    <m/>
    <n v="2023"/>
    <x v="10"/>
    <n v="23"/>
    <n v="7"/>
    <s v="Weekday"/>
    <m/>
  </r>
  <r>
    <s v="WEB-6085"/>
    <d v="2024-08-18T00:00:00"/>
    <s v="Neha Khan"/>
    <s v="Bengaluru"/>
    <s v="Electronics"/>
    <s v="Wireless Earbuds"/>
    <n v="3"/>
    <n v="595.72"/>
    <s v="Debit Card"/>
    <s v="Delivered"/>
    <n v="3"/>
    <n v="1787.16"/>
    <m/>
    <m/>
    <m/>
    <m/>
    <m/>
    <m/>
    <s v="Completed"/>
    <s v="Yes"/>
    <s v="No"/>
    <m/>
    <n v="567"/>
    <n v="440"/>
    <n v="2759712.3299794244"/>
    <n v="330643.50635802455"/>
    <n v="3.8641711229946525"/>
    <s v="Wireless Earbuds"/>
    <s v="Electronics"/>
    <s v="Electronics"/>
    <s v="Electronics"/>
    <s v="Electronics"/>
    <n v="12"/>
    <s v="Electronics"/>
    <m/>
    <n v="2024"/>
    <x v="9"/>
    <n v="18"/>
    <n v="1"/>
    <s v="Weekday"/>
    <m/>
  </r>
  <r>
    <s v="WEB-6666"/>
    <d v="2024-07-10T00:00:00"/>
    <s v="Karan Mehta"/>
    <s v="Mumbai"/>
    <s v="Fashion"/>
    <s v="Men'S T-Shirt"/>
    <n v="1"/>
    <n v="2086.21"/>
    <s v="Net Banking"/>
    <s v="Delivered"/>
    <m/>
    <n v="2086.21"/>
    <m/>
    <m/>
    <m/>
    <m/>
    <m/>
    <m/>
    <s v="Completed"/>
    <s v="Yes"/>
    <s v="No"/>
    <m/>
    <n v="619"/>
    <n v="468"/>
    <n v="1892867.2841657216"/>
    <n v="199432.98236095349"/>
    <n v="3.8949824970828471"/>
    <s v="Men'S T-Shirt"/>
    <s v="Fashion"/>
    <s v="Fashion"/>
    <s v="Fashion"/>
    <s v="Fashion"/>
    <n v="55"/>
    <s v="Fashion"/>
    <m/>
    <n v="2024"/>
    <x v="2"/>
    <n v="10"/>
    <n v="4"/>
    <s v="Weekday"/>
    <m/>
  </r>
  <r>
    <s v="WEB-8529"/>
    <d v="2023-03-22T00:00:00"/>
    <s v="Tanya Reddy"/>
    <s v="Chennai"/>
    <s v="Electronics"/>
    <s v="Wireless Earbuds"/>
    <n v="2"/>
    <n v="3490.72"/>
    <s v="Cash On Delivery"/>
    <s v="Delivered"/>
    <n v="4"/>
    <n v="6981.44"/>
    <m/>
    <m/>
    <m/>
    <m/>
    <m/>
    <m/>
    <s v="Completed"/>
    <s v="Yes"/>
    <s v="No"/>
    <m/>
    <n v="558"/>
    <n v="430"/>
    <n v="2759712.3299794244"/>
    <n v="330643.50635802455"/>
    <n v="3.8641711229946525"/>
    <s v="Wireless Earbuds"/>
    <s v="Electronics"/>
    <s v="Electronics"/>
    <s v="Electronics"/>
    <s v="Electronics"/>
    <n v="12"/>
    <s v="Electronics"/>
    <m/>
    <n v="2023"/>
    <x v="4"/>
    <n v="22"/>
    <n v="4"/>
    <s v="Weekday"/>
    <m/>
  </r>
  <r>
    <s v="WEB-6800"/>
    <d v="2023-08-19T00:00:00"/>
    <s v="Riya Patel"/>
    <s v="Ahmedabad"/>
    <s v="Books"/>
    <s v="Fiction Novel"/>
    <n v="1"/>
    <n v="176.29"/>
    <s v="Unknown"/>
    <s v="Returned"/>
    <n v="4"/>
    <n v="176.29"/>
    <m/>
    <m/>
    <m/>
    <m/>
    <m/>
    <m/>
    <s v="Completed"/>
    <s v="No"/>
    <s v="No"/>
    <m/>
    <n v="589"/>
    <n v="426"/>
    <n v="594714.6477588166"/>
    <n v="60882.938065984097"/>
    <n v="3.804733727810651"/>
    <s v="Fiction Novel"/>
    <s v="Books"/>
    <s v="Books"/>
    <s v="Books"/>
    <s v="Books"/>
    <n v="11"/>
    <s v="Books"/>
    <m/>
    <n v="2023"/>
    <x v="9"/>
    <n v="19"/>
    <n v="7"/>
    <s v="Weekday"/>
    <m/>
  </r>
  <r>
    <s v="WEB-8711"/>
    <d v="2024-07-31T00:00:00"/>
    <s v="Neha Mehta"/>
    <s v="Hyderabad"/>
    <s v="Beauty"/>
    <s v="Lipstick"/>
    <n v="1"/>
    <n v="278.62"/>
    <s v="Net Banking"/>
    <s v="Pending"/>
    <m/>
    <n v="278.62"/>
    <m/>
    <m/>
    <m/>
    <m/>
    <m/>
    <m/>
    <s v="Pending"/>
    <s v="No"/>
    <s v="Yes"/>
    <m/>
    <n v="559"/>
    <n v="408"/>
    <n v="1098537.4901531704"/>
    <n v="96724.388030634553"/>
    <n v="3.9001122334455669"/>
    <s v="Lipstick"/>
    <s v="Beauty"/>
    <s v="Beauty"/>
    <s v="Beauty"/>
    <s v="Beauty"/>
    <n v="10"/>
    <s v="Beauty"/>
    <m/>
    <n v="2024"/>
    <x v="2"/>
    <n v="31"/>
    <n v="4"/>
    <s v="Weekday"/>
    <m/>
  </r>
  <r>
    <s v="WEB-5136"/>
    <d v="2023-11-20T00:00:00"/>
    <s v="Saanvi Das"/>
    <s v="Ahmedabad"/>
    <s v="Books"/>
    <s v="Fiction Novel"/>
    <n v="1"/>
    <n v="204.75"/>
    <s v="Net Banking"/>
    <s v="Delivered"/>
    <n v="4"/>
    <n v="204.75"/>
    <m/>
    <m/>
    <m/>
    <m/>
    <m/>
    <m/>
    <s v="Completed"/>
    <s v="No"/>
    <s v="No"/>
    <m/>
    <n v="589"/>
    <n v="426"/>
    <n v="594714.6477588166"/>
    <n v="60882.938065984097"/>
    <n v="3.804733727810651"/>
    <s v="Fiction Novel"/>
    <s v="Books"/>
    <s v="Books"/>
    <s v="Books"/>
    <s v="Books"/>
    <n v="11"/>
    <s v="Books"/>
    <m/>
    <n v="2023"/>
    <x v="3"/>
    <n v="20"/>
    <n v="2"/>
    <s v="Weekday"/>
    <m/>
  </r>
  <r>
    <s v="WEB-5214"/>
    <d v="2024-03-07T00:00:00"/>
    <s v="Karan Reddy"/>
    <s v="Ahmedabad"/>
    <s v="Electronics"/>
    <s v="Usb Cable"/>
    <n v="1"/>
    <n v="3225.56"/>
    <s v="Net Banking"/>
    <s v="Delivered"/>
    <n v="2"/>
    <n v="3225.56"/>
    <m/>
    <m/>
    <m/>
    <m/>
    <m/>
    <m/>
    <s v="Completed"/>
    <s v="Yes"/>
    <s v="No"/>
    <m/>
    <n v="589"/>
    <n v="426"/>
    <n v="2759712.3299794244"/>
    <n v="330643.50635802455"/>
    <n v="3.8641711229946525"/>
    <s v="Usb Cable"/>
    <s v="Electronics"/>
    <s v="Electronics"/>
    <s v="Electronics"/>
    <s v="Electronics"/>
    <n v="13"/>
    <s v="Electronics"/>
    <m/>
    <n v="2024"/>
    <x v="4"/>
    <n v="7"/>
    <n v="5"/>
    <s v="Weekend"/>
    <m/>
  </r>
  <r>
    <s v="WEB-5836"/>
    <d v="2024-04-21T00:00:00"/>
    <s v="Pooja Rao"/>
    <s v="Bengaluru"/>
    <s v="Home &amp; Kitchen"/>
    <s v="Table Lamp"/>
    <n v="1"/>
    <n v="1747.31"/>
    <s v="Credit Card"/>
    <s v="Delivered"/>
    <n v="2"/>
    <n v="1747.31"/>
    <m/>
    <m/>
    <m/>
    <m/>
    <m/>
    <m/>
    <s v="Completed"/>
    <s v="Yes"/>
    <s v="No"/>
    <m/>
    <n v="567"/>
    <n v="440"/>
    <n v="1463424.4009529033"/>
    <n v="118285.78776560788"/>
    <n v="3.8140589569160999"/>
    <s v="Table Lamp"/>
    <s v="Home &amp; Kitchen"/>
    <s v="Home &amp; Kitchen"/>
    <s v="Home &amp; Kitchen"/>
    <s v="Home &amp; Kitchen"/>
    <n v="32"/>
    <s v="Home &amp; Kitchen"/>
    <m/>
    <n v="2024"/>
    <x v="7"/>
    <n v="21"/>
    <n v="1"/>
    <s v="Weekday"/>
    <m/>
  </r>
  <r>
    <s v="WEB-5480"/>
    <d v="2024-05-17T00:00:00"/>
    <s v="Diya Reddy"/>
    <s v="Hyderabad"/>
    <s v="Fashion"/>
    <s v="Running Shoes"/>
    <n v="1"/>
    <n v="1131.9100000000001"/>
    <s v="Credit Card"/>
    <s v="Delivered"/>
    <n v="3"/>
    <n v="1131.9100000000001"/>
    <m/>
    <m/>
    <m/>
    <m/>
    <m/>
    <m/>
    <s v="Completed"/>
    <s v="Yes"/>
    <s v="No"/>
    <m/>
    <n v="559"/>
    <n v="408"/>
    <n v="1892867.2841657216"/>
    <n v="199432.98236095349"/>
    <n v="3.8949824970828471"/>
    <s v="Running Shoes"/>
    <s v="Fashion"/>
    <s v="Fashion"/>
    <s v="Fashion"/>
    <s v="Fashion"/>
    <n v="45"/>
    <s v="Fashion"/>
    <m/>
    <n v="2024"/>
    <x v="6"/>
    <n v="17"/>
    <n v="6"/>
    <s v="Weekday"/>
    <m/>
  </r>
  <r>
    <s v="WEB-8014"/>
    <d v="2024-11-17T00:00:00"/>
    <s v="Vikram Bose"/>
    <s v="Ahmedabad"/>
    <s v="Beauty"/>
    <s v="Shampoo 200Ml"/>
    <n v="1"/>
    <n v="1339.2"/>
    <s v="Cash On Delivery"/>
    <s v="Delivered"/>
    <n v="5"/>
    <n v="1339.2"/>
    <m/>
    <m/>
    <m/>
    <m/>
    <m/>
    <m/>
    <s v="Completed"/>
    <s v="Yes"/>
    <s v="No"/>
    <m/>
    <n v="589"/>
    <n v="426"/>
    <n v="1098537.4901531704"/>
    <n v="96724.388030634553"/>
    <n v="3.9001122334455669"/>
    <s v="Shampoo 200Ml"/>
    <s v="Beauty"/>
    <s v="Beauty"/>
    <s v="Beauty"/>
    <s v="Beauty"/>
    <n v="64"/>
    <s v="Beauty"/>
    <m/>
    <n v="2024"/>
    <x v="3"/>
    <n v="17"/>
    <n v="1"/>
    <s v="Weekday"/>
    <m/>
  </r>
  <r>
    <s v="WEB-8611"/>
    <d v="2023-04-29T00:00:00"/>
    <s v="Karan Verma"/>
    <s v="Chennai"/>
    <s v="Fashion"/>
    <s v="Women'S Kurti"/>
    <n v="3"/>
    <n v="1047.3499999999999"/>
    <s v="Upi"/>
    <s v="Delivered"/>
    <n v="4"/>
    <n v="3142.0499999999997"/>
    <m/>
    <m/>
    <m/>
    <m/>
    <m/>
    <m/>
    <s v="Completed"/>
    <s v="Yes"/>
    <s v="No"/>
    <m/>
    <n v="558"/>
    <n v="430"/>
    <n v="1892867.2841657216"/>
    <n v="199432.98236095349"/>
    <n v="3.8949824970828471"/>
    <s v="Women'S Kurti"/>
    <s v="Fashion"/>
    <s v="Fashion"/>
    <s v="Fashion"/>
    <s v="Fashion"/>
    <n v="15"/>
    <s v="Fashion"/>
    <m/>
    <n v="2023"/>
    <x v="7"/>
    <n v="29"/>
    <n v="7"/>
    <s v="Weekday"/>
    <m/>
  </r>
  <r>
    <s v="WEB-5590"/>
    <d v="2024-11-09T00:00:00"/>
    <s v="Saanvi Mehta"/>
    <s v="Pune"/>
    <s v="Fashion"/>
    <s v="Sunglasses"/>
    <n v="1"/>
    <n v="699.33"/>
    <s v="Net Banking"/>
    <s v="Delivered"/>
    <n v="3"/>
    <n v="699.33"/>
    <m/>
    <m/>
    <m/>
    <m/>
    <m/>
    <m/>
    <s v="Completed"/>
    <s v="No"/>
    <s v="No"/>
    <m/>
    <n v="595"/>
    <n v="444"/>
    <n v="1892867.2841657216"/>
    <n v="199432.98236095349"/>
    <n v="3.8949824970828471"/>
    <s v="Sunglasses"/>
    <s v="Fashion"/>
    <s v="Fashion"/>
    <s v="Fashion"/>
    <s v="Fashion"/>
    <n v="53"/>
    <s v="Fashion"/>
    <m/>
    <n v="2024"/>
    <x v="3"/>
    <n v="9"/>
    <n v="7"/>
    <s v="Weekday"/>
    <m/>
  </r>
  <r>
    <s v="WEB-7242"/>
    <d v="2023-12-24T00:00:00"/>
    <s v="Neha Verma"/>
    <s v="Ahmedabad"/>
    <s v="Home &amp; Kitchen"/>
    <s v="Table Lamp"/>
    <n v="1"/>
    <n v="1068.9477656078857"/>
    <s v="Cash On Delivery"/>
    <s v="Delivered"/>
    <n v="3"/>
    <n v="1068.9477656078857"/>
    <m/>
    <m/>
    <m/>
    <m/>
    <m/>
    <m/>
    <s v="Completed"/>
    <s v="Yes"/>
    <s v="No"/>
    <m/>
    <n v="589"/>
    <n v="426"/>
    <n v="1463424.4009529033"/>
    <n v="118285.78776560788"/>
    <n v="3.8140589569160999"/>
    <s v="Table Lamp"/>
    <s v="Home &amp; Kitchen"/>
    <s v="Home &amp; Kitchen"/>
    <s v="Home &amp; Kitchen"/>
    <s v="Home &amp; Kitchen"/>
    <n v="32"/>
    <s v="Home &amp; Kitchen"/>
    <m/>
    <n v="2023"/>
    <x v="10"/>
    <n v="24"/>
    <n v="1"/>
    <s v="Weekday"/>
    <m/>
  </r>
  <r>
    <s v="WEB-5515"/>
    <d v="2023-09-07T00:00:00"/>
    <s v="Aarav Reddy"/>
    <s v="Bengaluru"/>
    <s v="Books"/>
    <s v="Cookbook"/>
    <n v="3"/>
    <n v="753.59"/>
    <s v="Upi"/>
    <s v="Delivered"/>
    <n v="5"/>
    <n v="2260.77"/>
    <m/>
    <m/>
    <m/>
    <m/>
    <m/>
    <m/>
    <s v="Completed"/>
    <s v="Yes"/>
    <s v="No"/>
    <m/>
    <n v="567"/>
    <n v="440"/>
    <n v="594714.6477588166"/>
    <n v="60882.938065984097"/>
    <n v="3.804733727810651"/>
    <s v="Cookbook"/>
    <s v="Books"/>
    <s v="Books"/>
    <s v="Books"/>
    <s v="Books"/>
    <n v="4"/>
    <s v="Books"/>
    <m/>
    <n v="2023"/>
    <x v="1"/>
    <n v="7"/>
    <n v="5"/>
    <s v="Weekend"/>
    <m/>
  </r>
  <r>
    <s v="WEB-5504"/>
    <d v="2023-10-10T00:00:00"/>
    <s v="Rahul Nair"/>
    <s v="Kolkata"/>
    <s v="Home &amp; Kitchen"/>
    <s v="Non-Stick Pan"/>
    <n v="1"/>
    <n v="1738.66"/>
    <s v="Cash On Delivery"/>
    <s v="Delivered"/>
    <n v="5"/>
    <n v="1738.66"/>
    <m/>
    <m/>
    <m/>
    <m/>
    <m/>
    <m/>
    <s v="Completed"/>
    <s v="Yes"/>
    <s v="No"/>
    <m/>
    <n v="590"/>
    <n v="451"/>
    <n v="1463424.4009529033"/>
    <n v="118285.78776560788"/>
    <n v="3.8140589569160999"/>
    <s v="Non-Stick Pan"/>
    <s v="Home &amp; Kitchen"/>
    <s v="Home &amp; Kitchen"/>
    <s v="Home &amp; Kitchen"/>
    <s v="Home &amp; Kitchen"/>
    <n v="7"/>
    <s v="Home &amp; Kitchen"/>
    <m/>
    <n v="2023"/>
    <x v="8"/>
    <n v="10"/>
    <n v="3"/>
    <s v="Weekday"/>
    <m/>
  </r>
  <r>
    <s v="WEB-8251"/>
    <d v="2023-06-25T00:00:00"/>
    <s v="Tanya Sharma"/>
    <s v="Delhi"/>
    <s v="Electronics"/>
    <s v="Power Bank 10000Mah"/>
    <n v="2"/>
    <n v="1956.5"/>
    <s v="Upi"/>
    <s v="Delivered"/>
    <n v="4"/>
    <n v="3913"/>
    <m/>
    <m/>
    <m/>
    <m/>
    <m/>
    <m/>
    <s v="Completed"/>
    <s v="Yes"/>
    <s v="No"/>
    <m/>
    <n v="573"/>
    <n v="450"/>
    <n v="2759712.3299794244"/>
    <n v="330643.50635802455"/>
    <n v="3.8641711229946525"/>
    <s v="Power Bank 10000Mah"/>
    <s v="Electronics"/>
    <s v="Electronics"/>
    <s v="Electronics"/>
    <s v="Electronics"/>
    <n v="3"/>
    <s v="Electronics"/>
    <m/>
    <n v="2023"/>
    <x v="11"/>
    <n v="25"/>
    <n v="1"/>
    <s v="Weekday"/>
    <m/>
  </r>
  <r>
    <s v="WEB-8368"/>
    <d v="2023-12-23T00:00:00"/>
    <s v="Ananya Pillai"/>
    <s v="Mumbai"/>
    <s v="Books"/>
    <s v="Notebook Set"/>
    <n v="1"/>
    <n v="432.51"/>
    <s v="Upi"/>
    <s v="Delivered"/>
    <m/>
    <n v="432.51"/>
    <m/>
    <m/>
    <m/>
    <m/>
    <m/>
    <m/>
    <s v="Completed"/>
    <s v="No"/>
    <s v="No"/>
    <m/>
    <n v="619"/>
    <n v="468"/>
    <n v="594714.6477588166"/>
    <n v="60882.938065984097"/>
    <n v="3.804733727810651"/>
    <s v="Notebook Set"/>
    <s v="Books"/>
    <s v="Books"/>
    <s v="Books"/>
    <s v="Books"/>
    <n v="20"/>
    <s v="Books"/>
    <m/>
    <n v="2023"/>
    <x v="10"/>
    <n v="23"/>
    <n v="7"/>
    <s v="Weekday"/>
    <m/>
  </r>
  <r>
    <s v="WEB-6411"/>
    <d v="2024-04-10T00:00:00"/>
    <s v="Diya Rao"/>
    <s v="Delhi"/>
    <s v="Home &amp; Kitchen"/>
    <s v="Storage Box"/>
    <n v="1"/>
    <n v="1596.14"/>
    <s v="Upi"/>
    <s v="Pending"/>
    <n v="4"/>
    <n v="1596.14"/>
    <m/>
    <m/>
    <m/>
    <m/>
    <m/>
    <m/>
    <s v="Pending"/>
    <s v="No"/>
    <s v="Yes"/>
    <m/>
    <n v="573"/>
    <n v="450"/>
    <n v="1463424.4009529033"/>
    <n v="118285.78776560788"/>
    <n v="3.8140589569160999"/>
    <s v="Storage Box"/>
    <s v="Home &amp; Kitchen"/>
    <s v="Home &amp; Kitchen"/>
    <s v="Home &amp; Kitchen"/>
    <s v="Home &amp; Kitchen"/>
    <n v="8"/>
    <s v="Home &amp; Kitchen"/>
    <m/>
    <n v="2024"/>
    <x v="7"/>
    <n v="10"/>
    <n v="4"/>
    <s v="Weekday"/>
    <m/>
  </r>
  <r>
    <s v="WEB-8274"/>
    <d v="2023-02-19T00:00:00"/>
    <s v="Vivaan Menon"/>
    <s v="Hyderabad"/>
    <s v="Fashion"/>
    <s v="Running Shoes"/>
    <n v="1"/>
    <n v="2320.5300000000002"/>
    <s v="Debit Card"/>
    <s v="Delivered"/>
    <n v="3"/>
    <n v="2320.5300000000002"/>
    <m/>
    <m/>
    <m/>
    <m/>
    <m/>
    <m/>
    <s v="Completed"/>
    <s v="Yes"/>
    <s v="No"/>
    <m/>
    <n v="559"/>
    <n v="408"/>
    <n v="1892867.2841657216"/>
    <n v="199432.98236095349"/>
    <n v="3.8949824970828471"/>
    <s v="Running Shoes"/>
    <s v="Fashion"/>
    <s v="Fashion"/>
    <s v="Fashion"/>
    <s v="Fashion"/>
    <n v="45"/>
    <s v="Fashion"/>
    <m/>
    <n v="2023"/>
    <x v="0"/>
    <n v="19"/>
    <n v="1"/>
    <s v="Weekday"/>
    <m/>
  </r>
  <r>
    <s v="WEB-9631"/>
    <d v="2024-09-01T00:00:00"/>
    <s v="Riya Gupta"/>
    <s v="Mumbai"/>
    <s v="Home &amp; Kitchen"/>
    <s v="Water Bottle"/>
    <n v="2"/>
    <n v="1892.94"/>
    <s v="Debit Card"/>
    <s v="Delivered"/>
    <n v="4"/>
    <n v="3785.88"/>
    <m/>
    <m/>
    <m/>
    <m/>
    <m/>
    <m/>
    <s v="Completed"/>
    <s v="Yes"/>
    <s v="No"/>
    <m/>
    <n v="619"/>
    <n v="468"/>
    <n v="1463424.4009529033"/>
    <n v="118285.78776560788"/>
    <n v="3.8140589569160999"/>
    <s v="Water Bottle"/>
    <s v="Home &amp; Kitchen"/>
    <s v="Home &amp; Kitchen"/>
    <s v="Home &amp; Kitchen"/>
    <s v="Home &amp; Kitchen"/>
    <n v="2"/>
    <s v="Home &amp; Kitchen"/>
    <m/>
    <n v="2024"/>
    <x v="1"/>
    <n v="1"/>
    <n v="1"/>
    <s v="Weekend"/>
    <m/>
  </r>
  <r>
    <s v="WEB-5122"/>
    <d v="2024-11-26T00:00:00"/>
    <s v="Aditya Sharma"/>
    <s v="Kolkata"/>
    <s v="Books"/>
    <s v="Cookbook"/>
    <n v="2"/>
    <n v="515.38"/>
    <s v="Debit Card"/>
    <s v="Delivered"/>
    <n v="4"/>
    <n v="1030.76"/>
    <m/>
    <m/>
    <m/>
    <m/>
    <m/>
    <m/>
    <s v="Completed"/>
    <s v="Yes"/>
    <s v="No"/>
    <m/>
    <n v="590"/>
    <n v="451"/>
    <n v="594714.6477588166"/>
    <n v="60882.938065984097"/>
    <n v="3.804733727810651"/>
    <s v="Cookbook"/>
    <s v="Books"/>
    <s v="Books"/>
    <s v="Books"/>
    <s v="Books"/>
    <n v="4"/>
    <s v="Books"/>
    <m/>
    <n v="2024"/>
    <x v="3"/>
    <n v="26"/>
    <n v="3"/>
    <s v="Weekday"/>
    <m/>
  </r>
  <r>
    <s v="WEB-6248"/>
    <d v="2025-02-02T00:00:00"/>
    <s v="Ananya Kapoor"/>
    <s v="Hyderabad"/>
    <s v="Home &amp; Kitchen"/>
    <s v="Storage Box"/>
    <n v="2"/>
    <n v="1899.86"/>
    <s v="Credit Card"/>
    <s v="Delivered"/>
    <n v="5"/>
    <n v="3799.72"/>
    <m/>
    <m/>
    <m/>
    <m/>
    <m/>
    <m/>
    <s v="Completed"/>
    <s v="Yes"/>
    <s v="No"/>
    <m/>
    <n v="559"/>
    <n v="408"/>
    <n v="1463424.4009529033"/>
    <n v="118285.78776560788"/>
    <n v="3.8140589569160999"/>
    <s v="Storage Box"/>
    <s v="Home &amp; Kitchen"/>
    <s v="Home &amp; Kitchen"/>
    <s v="Home &amp; Kitchen"/>
    <s v="Home &amp; Kitchen"/>
    <n v="8"/>
    <s v="Home &amp; Kitchen"/>
    <m/>
    <n v="2025"/>
    <x v="0"/>
    <n v="2"/>
    <n v="1"/>
    <s v="Weekday"/>
    <m/>
  </r>
  <r>
    <s v="WEB-6707"/>
    <d v="2024-07-13T00:00:00"/>
    <s v="Neha Das"/>
    <s v="Kolkata"/>
    <s v="Electronics"/>
    <s v="Smart Watch"/>
    <n v="2"/>
    <n v="453.51"/>
    <s v="Cash On Delivery"/>
    <s v="Delivered"/>
    <n v="5"/>
    <n v="907.02"/>
    <m/>
    <m/>
    <m/>
    <m/>
    <m/>
    <m/>
    <s v="Completed"/>
    <s v="No"/>
    <s v="No"/>
    <m/>
    <n v="590"/>
    <n v="451"/>
    <n v="2759712.3299794244"/>
    <n v="330643.50635802455"/>
    <n v="3.8641711229946525"/>
    <s v="Smart Watch"/>
    <s v="Electronics"/>
    <s v="Electronics"/>
    <s v="Electronics"/>
    <s v="Electronics"/>
    <n v="17"/>
    <s v="Electronics"/>
    <m/>
    <n v="2024"/>
    <x v="2"/>
    <n v="13"/>
    <n v="7"/>
    <s v="Weekday"/>
    <m/>
  </r>
  <r>
    <s v="WEB-9145"/>
    <d v="2024-10-15T00:00:00"/>
    <s v="Rohan Malhotra"/>
    <s v="Hyderabad"/>
    <s v="Beauty"/>
    <s v="Face Cream"/>
    <n v="1"/>
    <n v="196.89"/>
    <s v="Net Banking"/>
    <s v="Delivered"/>
    <n v="4"/>
    <n v="196.89"/>
    <m/>
    <m/>
    <m/>
    <m/>
    <m/>
    <m/>
    <s v="Completed"/>
    <s v="No"/>
    <s v="No"/>
    <m/>
    <n v="559"/>
    <n v="408"/>
    <n v="1098537.4901531704"/>
    <n v="96724.388030634553"/>
    <n v="3.9001122334455669"/>
    <s v="Face Cream"/>
    <s v="Beauty"/>
    <s v="Beauty"/>
    <s v="Beauty"/>
    <s v="Beauty"/>
    <n v="80"/>
    <s v="Beauty"/>
    <m/>
    <n v="2024"/>
    <x v="8"/>
    <n v="15"/>
    <n v="3"/>
    <s v="Weekday"/>
    <m/>
  </r>
  <r>
    <s v="WEB-6241"/>
    <d v="2023-01-18T00:00:00"/>
    <s v="Vivaan Nair"/>
    <s v="Bengaluru"/>
    <s v="Books"/>
    <s v="Notebook Set"/>
    <n v="1"/>
    <n v="281.83"/>
    <s v="Credit Card"/>
    <s v="Delivered"/>
    <n v="2"/>
    <n v="281.83"/>
    <m/>
    <m/>
    <m/>
    <m/>
    <m/>
    <m/>
    <s v="Completed"/>
    <s v="No"/>
    <s v="No"/>
    <m/>
    <n v="567"/>
    <n v="440"/>
    <n v="594714.6477588166"/>
    <n v="60882.938065984097"/>
    <n v="3.804733727810651"/>
    <s v="Notebook Set"/>
    <s v="Books"/>
    <s v="Books"/>
    <s v="Books"/>
    <s v="Books"/>
    <n v="20"/>
    <s v="Books"/>
    <m/>
    <n v="2023"/>
    <x v="5"/>
    <n v="18"/>
    <n v="4"/>
    <s v="Weekday"/>
    <m/>
  </r>
  <r>
    <s v="WEB-5414"/>
    <d v="2024-11-30T00:00:00"/>
    <s v="Kavya Patel"/>
    <s v="Hyderabad"/>
    <s v="Electronics"/>
    <s v="Usb Cable"/>
    <n v="1"/>
    <n v="2546.7800000000002"/>
    <s v="Cash On Delivery"/>
    <s v="Delivered"/>
    <n v="5"/>
    <n v="2546.7800000000002"/>
    <m/>
    <m/>
    <m/>
    <m/>
    <m/>
    <m/>
    <s v="Completed"/>
    <s v="Yes"/>
    <s v="No"/>
    <m/>
    <n v="559"/>
    <n v="408"/>
    <n v="2759712.3299794244"/>
    <n v="330643.50635802455"/>
    <n v="3.8641711229946525"/>
    <s v="Usb Cable"/>
    <s v="Electronics"/>
    <s v="Electronics"/>
    <s v="Electronics"/>
    <s v="Electronics"/>
    <n v="13"/>
    <s v="Electronics"/>
    <m/>
    <n v="2024"/>
    <x v="3"/>
    <n v="30"/>
    <n v="7"/>
    <s v="Weekday"/>
    <m/>
  </r>
  <r>
    <s v="WEB-7331"/>
    <d v="2025-03-10T00:00:00"/>
    <s v="Rohan Singh"/>
    <s v="Kolkata"/>
    <s v="Beauty"/>
    <s v="Face Cream"/>
    <n v="1"/>
    <n v="1243.69"/>
    <s v="Debit Card"/>
    <s v="Delivered"/>
    <n v="2"/>
    <n v="1243.69"/>
    <m/>
    <m/>
    <m/>
    <m/>
    <m/>
    <m/>
    <s v="Completed"/>
    <s v="Yes"/>
    <s v="No"/>
    <m/>
    <n v="590"/>
    <n v="451"/>
    <n v="1098537.4901531704"/>
    <n v="96724.388030634553"/>
    <n v="3.9001122334455669"/>
    <s v="Face Cream"/>
    <s v="Beauty"/>
    <s v="Beauty"/>
    <s v="Beauty"/>
    <s v="Beauty"/>
    <n v="80"/>
    <s v="Beauty"/>
    <m/>
    <n v="2025"/>
    <x v="4"/>
    <n v="10"/>
    <n v="2"/>
    <s v="Weekday"/>
    <m/>
  </r>
  <r>
    <s v="WEB-5689"/>
    <d v="2023-11-05T00:00:00"/>
    <s v="Meera Verma"/>
    <s v="Pune"/>
    <s v="Electronics"/>
    <s v="Smart Watch"/>
    <n v="1"/>
    <n v="1304.47"/>
    <s v="Credit Card"/>
    <s v="Delivered"/>
    <n v="4"/>
    <n v="1304.47"/>
    <m/>
    <m/>
    <m/>
    <m/>
    <m/>
    <m/>
    <s v="Completed"/>
    <s v="Yes"/>
    <s v="No"/>
    <m/>
    <n v="595"/>
    <n v="444"/>
    <n v="2759712.3299794244"/>
    <n v="330643.50635802455"/>
    <n v="3.8641711229946525"/>
    <s v="Smart Watch"/>
    <s v="Electronics"/>
    <s v="Electronics"/>
    <s v="Electronics"/>
    <s v="Electronics"/>
    <n v="17"/>
    <s v="Electronics"/>
    <m/>
    <n v="2023"/>
    <x v="3"/>
    <n v="5"/>
    <n v="1"/>
    <s v="Weekday"/>
    <m/>
  </r>
  <r>
    <s v="WEB-7667"/>
    <d v="2023-11-27T00:00:00"/>
    <s v="Aditya Patel"/>
    <s v="Ahmedabad"/>
    <s v="Electronics"/>
    <s v="Usb Cable"/>
    <n v="1"/>
    <n v="1475.35"/>
    <s v="Debit Card"/>
    <s v="Delivered"/>
    <n v="4"/>
    <n v="1475.35"/>
    <m/>
    <m/>
    <m/>
    <m/>
    <m/>
    <m/>
    <s v="Completed"/>
    <s v="Yes"/>
    <s v="No"/>
    <m/>
    <n v="589"/>
    <n v="426"/>
    <n v="2759712.3299794244"/>
    <n v="330643.50635802455"/>
    <n v="3.8641711229946525"/>
    <s v="Usb Cable"/>
    <s v="Electronics"/>
    <s v="Electronics"/>
    <s v="Electronics"/>
    <s v="Electronics"/>
    <n v="13"/>
    <s v="Electronics"/>
    <m/>
    <n v="2023"/>
    <x v="3"/>
    <n v="27"/>
    <n v="2"/>
    <s v="Weekday"/>
    <m/>
  </r>
  <r>
    <s v="WEB-6150"/>
    <d v="2024-08-16T00:00:00"/>
    <s v="Karan Chatterjee"/>
    <s v="Delhi"/>
    <s v="Electronics"/>
    <s v="Wireless Earbuds"/>
    <n v="1"/>
    <n v="3169.3"/>
    <s v="Debit Card"/>
    <s v="Cancelled"/>
    <n v="2"/>
    <n v="3169.3"/>
    <m/>
    <m/>
    <m/>
    <m/>
    <m/>
    <m/>
    <s v="Lost Sale"/>
    <s v="No"/>
    <s v="Yes"/>
    <m/>
    <n v="573"/>
    <n v="450"/>
    <n v="2759712.3299794244"/>
    <n v="330643.50635802455"/>
    <n v="3.8641711229946525"/>
    <s v="Wireless Earbuds"/>
    <s v="Electronics"/>
    <s v="Electronics"/>
    <s v="Electronics"/>
    <s v="Electronics"/>
    <n v="12"/>
    <s v="Electronics"/>
    <m/>
    <n v="2024"/>
    <x v="9"/>
    <n v="16"/>
    <n v="6"/>
    <s v="Weekday"/>
    <m/>
  </r>
  <r>
    <s v="WEB-8354"/>
    <d v="2023-12-07T00:00:00"/>
    <s v="Vikram Sharma"/>
    <s v="Pune"/>
    <s v="Fashion"/>
    <s v="Denim Jeans"/>
    <n v="1"/>
    <n v="1618.31"/>
    <s v="Cash On Delivery"/>
    <s v="Delivered"/>
    <n v="5"/>
    <n v="1618.31"/>
    <m/>
    <m/>
    <m/>
    <m/>
    <m/>
    <m/>
    <s v="Completed"/>
    <s v="Yes"/>
    <s v="No"/>
    <m/>
    <n v="595"/>
    <n v="444"/>
    <n v="1892867.2841657216"/>
    <n v="199432.98236095349"/>
    <n v="3.8949824970828471"/>
    <s v="Denim Jeans"/>
    <s v="Fashion"/>
    <s v="Fashion"/>
    <s v="Fashion"/>
    <s v="Fashion"/>
    <n v="6"/>
    <s v="Fashion"/>
    <m/>
    <n v="2023"/>
    <x v="10"/>
    <n v="7"/>
    <n v="5"/>
    <s v="Weekend"/>
    <m/>
  </r>
  <r>
    <s v="WEB-6165"/>
    <d v="2024-02-07T00:00:00"/>
    <s v="Sanjay Menon"/>
    <s v="Bengaluru"/>
    <s v="Home &amp; Kitchen"/>
    <s v="Led Bulb Pack"/>
    <n v="3"/>
    <n v="1019.67"/>
    <s v="Cash On Delivery"/>
    <s v="Delivered"/>
    <n v="5"/>
    <n v="3059.0099999999998"/>
    <m/>
    <m/>
    <m/>
    <m/>
    <m/>
    <m/>
    <s v="Completed"/>
    <s v="Yes"/>
    <s v="No"/>
    <m/>
    <n v="567"/>
    <n v="440"/>
    <n v="1463424.4009529033"/>
    <n v="118285.78776560788"/>
    <n v="3.8140589569160999"/>
    <s v="Led Bulb Pack"/>
    <s v="Home &amp; Kitchen"/>
    <s v="Home &amp; Kitchen"/>
    <s v="Home &amp; Kitchen"/>
    <s v="Home &amp; Kitchen"/>
    <n v="76"/>
    <s v="Home &amp; Kitchen"/>
    <m/>
    <n v="2024"/>
    <x v="0"/>
    <n v="7"/>
    <n v="4"/>
    <s v="Weekend"/>
    <m/>
  </r>
  <r>
    <s v="WEB-5679"/>
    <d v="2023-09-28T00:00:00"/>
    <s v="Aditya Patel"/>
    <s v="Chennai"/>
    <s v="Books"/>
    <s v="Notebook Set"/>
    <n v="1"/>
    <n v="603.32000000000005"/>
    <s v="Upi"/>
    <s v="Delivered"/>
    <m/>
    <n v="603.32000000000005"/>
    <m/>
    <m/>
    <m/>
    <m/>
    <m/>
    <m/>
    <s v="Completed"/>
    <s v="No"/>
    <s v="No"/>
    <m/>
    <n v="558"/>
    <n v="430"/>
    <n v="594714.6477588166"/>
    <n v="60882.938065984097"/>
    <n v="3.804733727810651"/>
    <s v="Notebook Set"/>
    <s v="Books"/>
    <s v="Books"/>
    <s v="Books"/>
    <s v="Books"/>
    <n v="20"/>
    <s v="Books"/>
    <m/>
    <n v="2023"/>
    <x v="1"/>
    <n v="28"/>
    <n v="5"/>
    <s v="Weekday"/>
    <m/>
  </r>
  <r>
    <s v="WEB-7066"/>
    <d v="2023-03-16T00:00:00"/>
    <s v="Aarav Reddy"/>
    <s v="Mumbai"/>
    <s v="Electronics"/>
    <s v="Smart Watch"/>
    <n v="1"/>
    <n v="1923.1627263374514"/>
    <s v="Net Banking"/>
    <s v="Pending"/>
    <n v="4"/>
    <n v="1923.1627263374514"/>
    <m/>
    <m/>
    <m/>
    <m/>
    <m/>
    <m/>
    <s v="Pending"/>
    <s v="No"/>
    <s v="Yes"/>
    <m/>
    <n v="619"/>
    <n v="468"/>
    <n v="2759712.3299794244"/>
    <n v="330643.50635802455"/>
    <n v="3.8641711229946525"/>
    <s v="Smart Watch"/>
    <s v="Electronics"/>
    <s v="Electronics"/>
    <s v="Electronics"/>
    <s v="Electronics"/>
    <n v="17"/>
    <s v="Electronics"/>
    <m/>
    <n v="2023"/>
    <x v="4"/>
    <n v="16"/>
    <n v="5"/>
    <s v="Weekday"/>
    <m/>
  </r>
  <r>
    <s v="WEB-5936"/>
    <d v="2024-05-26T00:00:00"/>
    <s v="Meera Nair"/>
    <s v="Ahmedabad"/>
    <s v="Home &amp; Kitchen"/>
    <s v="Led Bulb Pack"/>
    <n v="2"/>
    <n v="1979.31"/>
    <s v="Debit Card"/>
    <s v="Delivered"/>
    <n v="5"/>
    <n v="3958.62"/>
    <m/>
    <m/>
    <m/>
    <m/>
    <m/>
    <m/>
    <s v="Completed"/>
    <s v="Yes"/>
    <s v="No"/>
    <m/>
    <n v="589"/>
    <n v="426"/>
    <n v="1463424.4009529033"/>
    <n v="118285.78776560788"/>
    <n v="3.8140589569160999"/>
    <s v="Led Bulb Pack"/>
    <s v="Home &amp; Kitchen"/>
    <s v="Home &amp; Kitchen"/>
    <s v="Home &amp; Kitchen"/>
    <s v="Home &amp; Kitchen"/>
    <n v="76"/>
    <s v="Home &amp; Kitchen"/>
    <m/>
    <n v="2024"/>
    <x v="6"/>
    <n v="26"/>
    <n v="1"/>
    <s v="Weekday"/>
    <m/>
  </r>
  <r>
    <s v="WEB-7156"/>
    <d v="2024-07-16T00:00:00"/>
    <s v="Aarav Sharma"/>
    <s v="Pune"/>
    <s v="Books"/>
    <s v="Notebook Set"/>
    <n v="2"/>
    <n v="375.18"/>
    <s v="Upi"/>
    <s v="Delivered"/>
    <n v="3"/>
    <n v="750.36"/>
    <m/>
    <m/>
    <m/>
    <m/>
    <m/>
    <m/>
    <s v="Completed"/>
    <s v="No"/>
    <s v="No"/>
    <m/>
    <n v="595"/>
    <n v="444"/>
    <n v="594714.6477588166"/>
    <n v="60882.938065984097"/>
    <n v="3.804733727810651"/>
    <s v="Notebook Set"/>
    <s v="Books"/>
    <s v="Books"/>
    <s v="Books"/>
    <s v="Books"/>
    <n v="20"/>
    <s v="Books"/>
    <m/>
    <n v="2024"/>
    <x v="2"/>
    <n v="16"/>
    <n v="3"/>
    <s v="Weekday"/>
    <m/>
  </r>
  <r>
    <s v="WEB-5111"/>
    <d v="2023-02-24T00:00:00"/>
    <s v="Vivaan Iyer"/>
    <s v="Chennai"/>
    <s v="Electronics"/>
    <s v="Wireless Earbuds"/>
    <n v="1"/>
    <n v="2463.94"/>
    <s v="Credit Card"/>
    <s v="Delivered"/>
    <n v="4"/>
    <n v="2463.94"/>
    <m/>
    <m/>
    <m/>
    <m/>
    <m/>
    <m/>
    <s v="Completed"/>
    <s v="Yes"/>
    <s v="No"/>
    <m/>
    <n v="558"/>
    <n v="430"/>
    <n v="2759712.3299794244"/>
    <n v="330643.50635802455"/>
    <n v="3.8641711229946525"/>
    <s v="Wireless Earbuds"/>
    <s v="Electronics"/>
    <s v="Electronics"/>
    <s v="Electronics"/>
    <s v="Electronics"/>
    <n v="12"/>
    <s v="Electronics"/>
    <m/>
    <n v="2023"/>
    <x v="0"/>
    <n v="24"/>
    <n v="6"/>
    <s v="Weekday"/>
    <m/>
  </r>
  <r>
    <s v="WEB-7018"/>
    <d v="2024-06-27T00:00:00"/>
    <s v="Simran Sharma"/>
    <s v="Chennai"/>
    <s v="Beauty"/>
    <s v="Hair Oil"/>
    <n v="2"/>
    <n v="846.61"/>
    <s v="Upi"/>
    <s v="Delivered"/>
    <n v="5"/>
    <n v="1693.22"/>
    <m/>
    <m/>
    <m/>
    <m/>
    <m/>
    <m/>
    <s v="Completed"/>
    <s v="Yes"/>
    <s v="No"/>
    <m/>
    <n v="558"/>
    <n v="430"/>
    <n v="1098537.4901531704"/>
    <n v="96724.388030634553"/>
    <n v="3.9001122334455669"/>
    <s v="Hair Oil"/>
    <s v="Beauty"/>
    <s v="Beauty"/>
    <s v="Beauty"/>
    <s v="Beauty"/>
    <n v="70"/>
    <s v="Beauty"/>
    <m/>
    <n v="2024"/>
    <x v="11"/>
    <n v="27"/>
    <n v="5"/>
    <s v="Weekday"/>
    <m/>
  </r>
  <r>
    <s v="WEB-7896"/>
    <d v="2023-01-12T00:00:00"/>
    <s v="Ananya Khan"/>
    <s v="Delhi"/>
    <s v="Fashion"/>
    <s v="Men'S T-Shirt"/>
    <n v="2"/>
    <n v="2098.88"/>
    <s v="Credit Card"/>
    <s v="Delivered"/>
    <n v="5"/>
    <n v="4197.76"/>
    <m/>
    <m/>
    <m/>
    <m/>
    <m/>
    <m/>
    <s v="Completed"/>
    <s v="Yes"/>
    <s v="No"/>
    <m/>
    <n v="573"/>
    <n v="450"/>
    <n v="1892867.2841657216"/>
    <n v="199432.98236095349"/>
    <n v="3.8949824970828471"/>
    <s v="Men'S T-Shirt"/>
    <s v="Fashion"/>
    <s v="Fashion"/>
    <s v="Fashion"/>
    <s v="Fashion"/>
    <n v="55"/>
    <s v="Fashion"/>
    <m/>
    <n v="2023"/>
    <x v="5"/>
    <n v="12"/>
    <n v="5"/>
    <s v="Weekday"/>
    <m/>
  </r>
  <r>
    <s v="WEB-7950"/>
    <d v="2024-12-31T00:00:00"/>
    <s v="Aditya Patel"/>
    <s v="Hyderabad"/>
    <s v="Fashion"/>
    <s v="Denim Jeans"/>
    <n v="2"/>
    <n v="1564.35"/>
    <s v="Debit Card"/>
    <s v="Returned"/>
    <n v="2"/>
    <n v="3128.7"/>
    <m/>
    <m/>
    <m/>
    <m/>
    <m/>
    <m/>
    <s v="Completed"/>
    <s v="No"/>
    <s v="No"/>
    <m/>
    <n v="559"/>
    <n v="408"/>
    <n v="1892867.2841657216"/>
    <n v="199432.98236095349"/>
    <n v="3.8949824970828471"/>
    <s v="Denim Jeans"/>
    <s v="Fashion"/>
    <s v="Fashion"/>
    <s v="Fashion"/>
    <s v="Fashion"/>
    <n v="6"/>
    <s v="Fashion"/>
    <m/>
    <n v="2024"/>
    <x v="10"/>
    <n v="31"/>
    <n v="3"/>
    <s v="Weekday"/>
    <m/>
  </r>
  <r>
    <s v="WEB-9481"/>
    <d v="2023-08-23T00:00:00"/>
    <s v="Vivaan Nair"/>
    <s v="Kolkata"/>
    <s v="Books"/>
    <s v="Self-Help Book"/>
    <n v="3"/>
    <n v="610.03"/>
    <s v="Credit Card"/>
    <s v="Delivered"/>
    <n v="5"/>
    <n v="1830.09"/>
    <m/>
    <m/>
    <m/>
    <m/>
    <m/>
    <m/>
    <s v="Completed"/>
    <s v="Yes"/>
    <s v="No"/>
    <m/>
    <n v="590"/>
    <n v="451"/>
    <n v="594714.6477588166"/>
    <n v="60882.938065984097"/>
    <n v="3.804733727810651"/>
    <s v="Self-Help Book"/>
    <s v="Books"/>
    <s v="Books"/>
    <s v="Books"/>
    <s v="Books"/>
    <n v="19"/>
    <s v="Books"/>
    <m/>
    <n v="2023"/>
    <x v="9"/>
    <n v="23"/>
    <n v="4"/>
    <s v="Weekday"/>
    <m/>
  </r>
  <r>
    <s v="WEB-6958"/>
    <d v="2023-11-18T00:00:00"/>
    <s v="Karan Singh"/>
    <s v="Bengaluru"/>
    <s v="Beauty"/>
    <s v="Face Cream"/>
    <n v="1"/>
    <n v="517.54"/>
    <s v="Cash On Delivery"/>
    <s v="Delivered"/>
    <n v="5"/>
    <n v="517.54"/>
    <m/>
    <m/>
    <m/>
    <m/>
    <m/>
    <m/>
    <s v="Completed"/>
    <s v="No"/>
    <s v="No"/>
    <m/>
    <n v="567"/>
    <n v="440"/>
    <n v="1098537.4901531704"/>
    <n v="96724.388030634553"/>
    <n v="3.9001122334455669"/>
    <s v="Face Cream"/>
    <s v="Beauty"/>
    <s v="Beauty"/>
    <s v="Beauty"/>
    <s v="Beauty"/>
    <n v="80"/>
    <s v="Beauty"/>
    <m/>
    <n v="2023"/>
    <x v="3"/>
    <n v="18"/>
    <n v="7"/>
    <s v="Weekday"/>
    <m/>
  </r>
  <r>
    <s v="WEB-6127"/>
    <d v="2024-09-24T00:00:00"/>
    <s v="Ishaan Bose"/>
    <s v="Pune"/>
    <s v="Fashion"/>
    <s v="Sunglasses"/>
    <n v="1"/>
    <n v="472.3"/>
    <s v="Cash On Delivery"/>
    <s v="Delivered"/>
    <n v="3"/>
    <n v="472.3"/>
    <m/>
    <m/>
    <m/>
    <m/>
    <m/>
    <m/>
    <s v="Completed"/>
    <s v="No"/>
    <s v="No"/>
    <m/>
    <n v="595"/>
    <n v="444"/>
    <n v="1892867.2841657216"/>
    <n v="199432.98236095349"/>
    <n v="3.8949824970828471"/>
    <s v="Sunglasses"/>
    <s v="Fashion"/>
    <s v="Fashion"/>
    <s v="Fashion"/>
    <s v="Fashion"/>
    <n v="53"/>
    <s v="Fashion"/>
    <m/>
    <n v="2024"/>
    <x v="1"/>
    <n v="24"/>
    <n v="3"/>
    <s v="Weekday"/>
    <m/>
  </r>
  <r>
    <s v="WEB-7160"/>
    <d v="2024-05-31T00:00:00"/>
    <s v="Vikram Sharma"/>
    <s v="Hyderabad"/>
    <s v="Home &amp; Kitchen"/>
    <s v="Water Bottle"/>
    <n v="2"/>
    <n v="603.32000000000005"/>
    <s v="Net Banking"/>
    <s v="Delivered"/>
    <n v="3"/>
    <n v="1206.6400000000001"/>
    <m/>
    <m/>
    <m/>
    <m/>
    <m/>
    <m/>
    <s v="Completed"/>
    <s v="Yes"/>
    <s v="No"/>
    <m/>
    <n v="559"/>
    <n v="408"/>
    <n v="1463424.4009529033"/>
    <n v="118285.78776560788"/>
    <n v="3.8140589569160999"/>
    <s v="Water Bottle"/>
    <s v="Home &amp; Kitchen"/>
    <s v="Home &amp; Kitchen"/>
    <s v="Home &amp; Kitchen"/>
    <s v="Home &amp; Kitchen"/>
    <n v="2"/>
    <s v="Home &amp; Kitchen"/>
    <m/>
    <n v="2024"/>
    <x v="6"/>
    <n v="31"/>
    <n v="6"/>
    <s v="Weekday"/>
    <m/>
  </r>
  <r>
    <s v="WEB-6124"/>
    <d v="2024-07-30T00:00:00"/>
    <s v="Tanya Malhotra"/>
    <s v="Bengaluru"/>
    <s v="Fashion"/>
    <s v="Women'S Kurti"/>
    <n v="1"/>
    <n v="2194.4299999999998"/>
    <s v="Upi"/>
    <s v="Delivered"/>
    <n v="3"/>
    <n v="2194.4299999999998"/>
    <m/>
    <m/>
    <m/>
    <m/>
    <m/>
    <m/>
    <s v="Completed"/>
    <s v="Yes"/>
    <s v="No"/>
    <m/>
    <n v="567"/>
    <n v="440"/>
    <n v="1892867.2841657216"/>
    <n v="199432.98236095349"/>
    <n v="3.8949824970828471"/>
    <s v="Women'S Kurti"/>
    <s v="Fashion"/>
    <s v="Fashion"/>
    <s v="Fashion"/>
    <s v="Fashion"/>
    <n v="15"/>
    <s v="Fashion"/>
    <m/>
    <n v="2024"/>
    <x v="2"/>
    <n v="30"/>
    <n v="3"/>
    <s v="Weekday"/>
    <m/>
  </r>
  <r>
    <s v="WEB-9109"/>
    <d v="2023-04-19T00:00:00"/>
    <s v="Ishaan Gupta"/>
    <s v="Delhi"/>
    <s v="Books"/>
    <s v="Self-Help Book"/>
    <n v="2"/>
    <n v="455.82"/>
    <s v="Cash On Delivery"/>
    <s v="Pending"/>
    <n v="4"/>
    <n v="911.64"/>
    <m/>
    <m/>
    <m/>
    <m/>
    <m/>
    <m/>
    <s v="Pending"/>
    <s v="No"/>
    <s v="Yes"/>
    <m/>
    <n v="573"/>
    <n v="450"/>
    <n v="594714.6477588166"/>
    <n v="60882.938065984097"/>
    <n v="3.804733727810651"/>
    <s v="Self-Help Book"/>
    <s v="Books"/>
    <s v="Books"/>
    <s v="Books"/>
    <s v="Books"/>
    <n v="19"/>
    <s v="Books"/>
    <m/>
    <n v="2023"/>
    <x v="7"/>
    <n v="19"/>
    <n v="4"/>
    <s v="Weekday"/>
    <m/>
  </r>
  <r>
    <s v="WEB-6806"/>
    <d v="2024-07-02T00:00:00"/>
    <s v="Tanya Menon"/>
    <s v="Mumbai"/>
    <s v="Home &amp; Kitchen"/>
    <s v="Water Bottle"/>
    <n v="2"/>
    <n v="491.79"/>
    <s v="Upi"/>
    <s v="Delivered"/>
    <n v="5"/>
    <n v="983.58"/>
    <m/>
    <m/>
    <m/>
    <m/>
    <m/>
    <m/>
    <s v="Completed"/>
    <s v="No"/>
    <s v="No"/>
    <m/>
    <n v="619"/>
    <n v="468"/>
    <n v="1463424.4009529033"/>
    <n v="118285.78776560788"/>
    <n v="3.8140589569160999"/>
    <s v="Water Bottle"/>
    <s v="Home &amp; Kitchen"/>
    <s v="Home &amp; Kitchen"/>
    <s v="Home &amp; Kitchen"/>
    <s v="Home &amp; Kitchen"/>
    <n v="2"/>
    <s v="Home &amp; Kitchen"/>
    <m/>
    <n v="2024"/>
    <x v="2"/>
    <n v="2"/>
    <n v="3"/>
    <s v="Weekday"/>
    <m/>
  </r>
  <r>
    <s v="WEB-5404"/>
    <d v="2025-06-14T00:00:00"/>
    <s v="Tanya Malhotra"/>
    <s v="Pune"/>
    <s v="Beauty"/>
    <s v="Perfume 50Ml"/>
    <n v="2"/>
    <n v="135.72"/>
    <s v="Cash On Delivery"/>
    <s v="Cancelled"/>
    <n v="5"/>
    <n v="271.44"/>
    <m/>
    <m/>
    <m/>
    <m/>
    <m/>
    <m/>
    <s v="Lost Sale"/>
    <s v="No"/>
    <s v="Yes"/>
    <m/>
    <n v="595"/>
    <n v="444"/>
    <n v="1098537.4901531704"/>
    <n v="96724.388030634553"/>
    <n v="3.9001122334455669"/>
    <s v="Perfume 50Ml"/>
    <s v="Beauty"/>
    <s v="Beauty"/>
    <s v="Beauty"/>
    <s v="Beauty"/>
    <n v="18"/>
    <s v="Beauty"/>
    <m/>
    <n v="2025"/>
    <x v="11"/>
    <n v="14"/>
    <n v="7"/>
    <s v="Weekday"/>
    <m/>
  </r>
  <r>
    <s v="WEB-9628"/>
    <d v="2024-12-12T00:00:00"/>
    <s v="Diya Sharma"/>
    <s v="Mumbai"/>
    <s v="Beauty"/>
    <s v="Lipstick"/>
    <n v="3"/>
    <n v="331.49"/>
    <s v="Net Banking"/>
    <s v="Delivered"/>
    <n v="3"/>
    <n v="994.47"/>
    <m/>
    <m/>
    <m/>
    <m/>
    <m/>
    <m/>
    <s v="Completed"/>
    <s v="No"/>
    <s v="No"/>
    <m/>
    <n v="619"/>
    <n v="468"/>
    <n v="1098537.4901531704"/>
    <n v="96724.388030634553"/>
    <n v="3.9001122334455669"/>
    <s v="Lipstick"/>
    <s v="Beauty"/>
    <s v="Beauty"/>
    <s v="Beauty"/>
    <s v="Beauty"/>
    <n v="10"/>
    <s v="Beauty"/>
    <m/>
    <n v="2024"/>
    <x v="10"/>
    <n v="12"/>
    <n v="5"/>
    <s v="Weekday"/>
    <m/>
  </r>
  <r>
    <s v="WEB-7642"/>
    <d v="2024-04-16T00:00:00"/>
    <s v="Sanjay Singh"/>
    <s v="Bengaluru"/>
    <s v="Beauty"/>
    <s v="Hair Oil"/>
    <n v="1"/>
    <n v="777.8"/>
    <s v="Credit Card"/>
    <s v="Delivered"/>
    <m/>
    <n v="777.8"/>
    <m/>
    <m/>
    <m/>
    <m/>
    <m/>
    <m/>
    <s v="Completed"/>
    <s v="No"/>
    <s v="No"/>
    <m/>
    <n v="567"/>
    <n v="440"/>
    <n v="1098537.4901531704"/>
    <n v="96724.388030634553"/>
    <n v="3.9001122334455669"/>
    <s v="Hair Oil"/>
    <s v="Beauty"/>
    <s v="Beauty"/>
    <s v="Beauty"/>
    <s v="Beauty"/>
    <n v="70"/>
    <s v="Beauty"/>
    <m/>
    <n v="2024"/>
    <x v="7"/>
    <n v="16"/>
    <n v="3"/>
    <s v="Weekday"/>
    <m/>
  </r>
  <r>
    <s v="WEB-8741"/>
    <d v="2025-05-12T00:00:00"/>
    <s v="Aditya Gupta"/>
    <s v="Bengaluru"/>
    <s v="Fashion"/>
    <s v="Running Shoes"/>
    <n v="1"/>
    <n v="2351.1"/>
    <s v="Net Banking"/>
    <s v="Delivered"/>
    <n v="5"/>
    <n v="2351.1"/>
    <m/>
    <m/>
    <m/>
    <m/>
    <m/>
    <m/>
    <s v="Completed"/>
    <s v="Yes"/>
    <s v="No"/>
    <m/>
    <n v="567"/>
    <n v="440"/>
    <n v="1892867.2841657216"/>
    <n v="199432.98236095349"/>
    <n v="3.8949824970828471"/>
    <s v="Running Shoes"/>
    <s v="Fashion"/>
    <s v="Fashion"/>
    <s v="Fashion"/>
    <s v="Fashion"/>
    <n v="45"/>
    <s v="Fashion"/>
    <m/>
    <n v="2025"/>
    <x v="6"/>
    <n v="12"/>
    <n v="2"/>
    <s v="Weekday"/>
    <m/>
  </r>
  <r>
    <s v="WEB-7583"/>
    <d v="2023-04-28T00:00:00"/>
    <s v="Pooja Nair"/>
    <s v="Chennai"/>
    <s v="Electronics"/>
    <s v="Wireless Earbuds"/>
    <n v="1"/>
    <n v="580.26"/>
    <s v="Upi"/>
    <s v="Delivered"/>
    <n v="4"/>
    <n v="580.26"/>
    <m/>
    <m/>
    <m/>
    <m/>
    <m/>
    <m/>
    <s v="Completed"/>
    <s v="No"/>
    <s v="No"/>
    <m/>
    <n v="558"/>
    <n v="430"/>
    <n v="2759712.3299794244"/>
    <n v="330643.50635802455"/>
    <n v="3.8641711229946525"/>
    <s v="Wireless Earbuds"/>
    <s v="Electronics"/>
    <s v="Electronics"/>
    <s v="Electronics"/>
    <s v="Electronics"/>
    <n v="12"/>
    <s v="Electronics"/>
    <m/>
    <n v="2023"/>
    <x v="7"/>
    <n v="28"/>
    <n v="6"/>
    <s v="Weekday"/>
    <m/>
  </r>
  <r>
    <s v="WEB-5611"/>
    <d v="2024-02-24T00:00:00"/>
    <s v="Karan Singh"/>
    <s v="Kolkata"/>
    <s v="Home &amp; Kitchen"/>
    <s v="Led Bulb Pack"/>
    <n v="3"/>
    <n v="1984.07"/>
    <s v="Upi"/>
    <s v="Pending"/>
    <n v="4"/>
    <n v="5952.21"/>
    <m/>
    <m/>
    <m/>
    <m/>
    <m/>
    <m/>
    <s v="Pending"/>
    <s v="No"/>
    <s v="Yes"/>
    <m/>
    <n v="590"/>
    <n v="451"/>
    <n v="1463424.4009529033"/>
    <n v="118285.78776560788"/>
    <n v="3.8140589569160999"/>
    <s v="Led Bulb Pack"/>
    <s v="Home &amp; Kitchen"/>
    <s v="Home &amp; Kitchen"/>
    <s v="Home &amp; Kitchen"/>
    <s v="Home &amp; Kitchen"/>
    <n v="76"/>
    <s v="Home &amp; Kitchen"/>
    <m/>
    <n v="2024"/>
    <x v="0"/>
    <n v="24"/>
    <n v="7"/>
    <s v="Weekday"/>
    <m/>
  </r>
  <r>
    <s v="WEB-7972"/>
    <d v="2023-05-28T00:00:00"/>
    <s v="Meera Das"/>
    <s v="Hyderabad"/>
    <s v="Electronics"/>
    <s v="Wireless Earbuds"/>
    <n v="1"/>
    <n v="2010.05"/>
    <s v="Upi"/>
    <s v="Delivered"/>
    <n v="5"/>
    <n v="2010.05"/>
    <m/>
    <m/>
    <m/>
    <m/>
    <m/>
    <m/>
    <s v="Completed"/>
    <s v="Yes"/>
    <s v="No"/>
    <m/>
    <n v="559"/>
    <n v="408"/>
    <n v="2759712.3299794244"/>
    <n v="330643.50635802455"/>
    <n v="3.8641711229946525"/>
    <s v="Wireless Earbuds"/>
    <s v="Electronics"/>
    <s v="Electronics"/>
    <s v="Electronics"/>
    <s v="Electronics"/>
    <n v="12"/>
    <s v="Electronics"/>
    <m/>
    <n v="2023"/>
    <x v="6"/>
    <n v="28"/>
    <n v="1"/>
    <s v="Weekday"/>
    <m/>
  </r>
  <r>
    <s v="WEB-7874"/>
    <d v="2023-02-23T00:00:00"/>
    <s v="Riya Rao"/>
    <s v="Kolkata"/>
    <s v="Fashion"/>
    <s v="Women'S Kurti"/>
    <n v="1"/>
    <n v="696.07"/>
    <s v="Cash On Delivery"/>
    <s v="Pending"/>
    <n v="2"/>
    <n v="696.07"/>
    <m/>
    <m/>
    <m/>
    <m/>
    <m/>
    <m/>
    <s v="Pending"/>
    <s v="No"/>
    <s v="Yes"/>
    <m/>
    <n v="590"/>
    <n v="451"/>
    <n v="1892867.2841657216"/>
    <n v="199432.98236095349"/>
    <n v="3.8949824970828471"/>
    <s v="Women'S Kurti"/>
    <s v="Fashion"/>
    <s v="Fashion"/>
    <s v="Fashion"/>
    <s v="Fashion"/>
    <n v="15"/>
    <s v="Fashion"/>
    <m/>
    <n v="2023"/>
    <x v="0"/>
    <n v="23"/>
    <n v="5"/>
    <s v="Weekday"/>
    <m/>
  </r>
  <r>
    <s v="WEB-5825"/>
    <d v="2024-12-25T00:00:00"/>
    <s v="Tanya Kumar"/>
    <s v="Chennai"/>
    <s v="Electronics"/>
    <s v="Wireless Earbuds"/>
    <n v="1"/>
    <n v="2578.8000000000002"/>
    <s v="Credit Card"/>
    <s v="Delivered"/>
    <n v="4"/>
    <n v="2578.8000000000002"/>
    <m/>
    <m/>
    <m/>
    <m/>
    <m/>
    <m/>
    <s v="Completed"/>
    <s v="Yes"/>
    <s v="No"/>
    <m/>
    <n v="558"/>
    <n v="430"/>
    <n v="2759712.3299794244"/>
    <n v="330643.50635802455"/>
    <n v="3.8641711229946525"/>
    <s v="Wireless Earbuds"/>
    <s v="Electronics"/>
    <s v="Electronics"/>
    <s v="Electronics"/>
    <s v="Electronics"/>
    <n v="12"/>
    <s v="Electronics"/>
    <m/>
    <n v="2024"/>
    <x v="10"/>
    <n v="25"/>
    <n v="4"/>
    <s v="Weekday"/>
    <m/>
  </r>
  <r>
    <s v="WEB-6952"/>
    <d v="2023-08-28T00:00:00"/>
    <s v="Sanjay Das"/>
    <s v="Not Provided"/>
    <s v="Beauty"/>
    <s v="Lipstick"/>
    <n v="2"/>
    <n v="1169.49"/>
    <s v="Cash On Delivery"/>
    <s v="Delivered"/>
    <n v="5"/>
    <n v="2338.98"/>
    <m/>
    <m/>
    <m/>
    <m/>
    <m/>
    <m/>
    <s v="Completed"/>
    <s v="Yes"/>
    <s v="No"/>
    <m/>
    <n v="50"/>
    <n v="37"/>
    <n v="1098537.4901531704"/>
    <n v="96724.388030634553"/>
    <n v="3.9001122334455669"/>
    <s v="Lipstick"/>
    <s v="Beauty"/>
    <s v="Beauty"/>
    <s v="Beauty"/>
    <s v="Beauty"/>
    <n v="10"/>
    <s v="Beauty"/>
    <m/>
    <n v="2023"/>
    <x v="9"/>
    <n v="28"/>
    <n v="2"/>
    <s v="Weekday"/>
    <m/>
  </r>
  <r>
    <s v="WEB-5155"/>
    <d v="2023-12-03T00:00:00"/>
    <s v="Rahul Pillai"/>
    <s v="Hyderabad"/>
    <s v="Fashion"/>
    <s v="Women'S Kurti"/>
    <n v="1"/>
    <n v="364.89"/>
    <s v="Upi"/>
    <s v="Cancelled"/>
    <n v="5"/>
    <n v="364.89"/>
    <m/>
    <m/>
    <m/>
    <m/>
    <m/>
    <m/>
    <s v="Lost Sale"/>
    <s v="No"/>
    <s v="Yes"/>
    <m/>
    <n v="559"/>
    <n v="408"/>
    <n v="1892867.2841657216"/>
    <n v="199432.98236095349"/>
    <n v="3.8949824970828471"/>
    <s v="Women'S Kurti"/>
    <s v="Fashion"/>
    <s v="Fashion"/>
    <s v="Fashion"/>
    <s v="Fashion"/>
    <n v="15"/>
    <s v="Fashion"/>
    <m/>
    <n v="2023"/>
    <x v="10"/>
    <n v="3"/>
    <n v="1"/>
    <s v="Weekday"/>
    <m/>
  </r>
  <r>
    <s v="WEB-8865"/>
    <d v="2025-02-10T00:00:00"/>
    <s v="Rohan Mehta"/>
    <s v="Ahmedabad"/>
    <s v="Fashion"/>
    <s v="Running Shoes"/>
    <n v="2"/>
    <n v="1990.8"/>
    <s v="Credit Card"/>
    <s v="Delivered"/>
    <n v="5"/>
    <n v="3981.6"/>
    <m/>
    <m/>
    <m/>
    <m/>
    <m/>
    <m/>
    <s v="Completed"/>
    <s v="Yes"/>
    <s v="No"/>
    <m/>
    <n v="589"/>
    <n v="426"/>
    <n v="1892867.2841657216"/>
    <n v="199432.98236095349"/>
    <n v="3.8949824970828471"/>
    <s v="Running Shoes"/>
    <s v="Fashion"/>
    <s v="Fashion"/>
    <s v="Fashion"/>
    <s v="Fashion"/>
    <n v="45"/>
    <s v="Fashion"/>
    <m/>
    <n v="2025"/>
    <x v="0"/>
    <n v="10"/>
    <n v="2"/>
    <s v="Weekday"/>
    <m/>
  </r>
  <r>
    <s v="WEB-5160"/>
    <d v="2023-04-23T00:00:00"/>
    <s v="Ishaan Reddy"/>
    <s v="Kolkata"/>
    <s v="Home &amp; Kitchen"/>
    <s v="Non-Stick Pan"/>
    <n v="1"/>
    <n v="243.43"/>
    <s v="Cash On Delivery"/>
    <s v="Returned"/>
    <m/>
    <n v="243.43"/>
    <m/>
    <m/>
    <m/>
    <m/>
    <m/>
    <m/>
    <s v="Completed"/>
    <s v="No"/>
    <s v="No"/>
    <m/>
    <n v="590"/>
    <n v="451"/>
    <n v="1463424.4009529033"/>
    <n v="118285.78776560788"/>
    <n v="3.8140589569160999"/>
    <s v="Non-Stick Pan"/>
    <s v="Home &amp; Kitchen"/>
    <s v="Home &amp; Kitchen"/>
    <s v="Home &amp; Kitchen"/>
    <s v="Home &amp; Kitchen"/>
    <n v="7"/>
    <s v="Home &amp; Kitchen"/>
    <m/>
    <n v="2023"/>
    <x v="7"/>
    <n v="23"/>
    <n v="1"/>
    <s v="Weekday"/>
    <m/>
  </r>
  <r>
    <s v="WEB-8692"/>
    <d v="2023-06-01T00:00:00"/>
    <s v="Aarav Singh"/>
    <s v="Bengaluru"/>
    <s v="Beauty"/>
    <s v="Perfume 50Ml"/>
    <n v="2"/>
    <n v="472.35"/>
    <s v="Credit Card"/>
    <s v="Delivered"/>
    <n v="3"/>
    <n v="944.7"/>
    <m/>
    <m/>
    <m/>
    <m/>
    <m/>
    <m/>
    <s v="Completed"/>
    <s v="No"/>
    <s v="No"/>
    <m/>
    <n v="567"/>
    <n v="440"/>
    <n v="1098537.4901531704"/>
    <n v="96724.388030634553"/>
    <n v="3.9001122334455669"/>
    <s v="Perfume 50Ml"/>
    <s v="Beauty"/>
    <s v="Beauty"/>
    <s v="Beauty"/>
    <s v="Beauty"/>
    <n v="18"/>
    <s v="Beauty"/>
    <m/>
    <n v="2023"/>
    <x v="11"/>
    <n v="1"/>
    <n v="5"/>
    <s v="Weekend"/>
    <m/>
  </r>
  <r>
    <s v="WEB-7829"/>
    <d v="2025-02-16T00:00:00"/>
    <s v="Aditya Nair"/>
    <s v="Pune"/>
    <s v="Electronics"/>
    <s v="Wireless Earbuds"/>
    <n v="1"/>
    <n v="1656.09"/>
    <s v="Credit Card"/>
    <s v="Delivered"/>
    <n v="5"/>
    <n v="1656.09"/>
    <m/>
    <m/>
    <m/>
    <m/>
    <m/>
    <m/>
    <s v="Completed"/>
    <s v="Yes"/>
    <s v="No"/>
    <m/>
    <n v="595"/>
    <n v="444"/>
    <n v="2759712.3299794244"/>
    <n v="330643.50635802455"/>
    <n v="3.8641711229946525"/>
    <s v="Wireless Earbuds"/>
    <s v="Electronics"/>
    <s v="Electronics"/>
    <s v="Electronics"/>
    <s v="Electronics"/>
    <n v="12"/>
    <s v="Electronics"/>
    <m/>
    <n v="2025"/>
    <x v="0"/>
    <n v="16"/>
    <n v="1"/>
    <s v="Weekday"/>
    <m/>
  </r>
  <r>
    <s v="WEB-6609"/>
    <d v="2023-04-20T00:00:00"/>
    <s v="Diya Das"/>
    <s v="Delhi"/>
    <s v="Electronics"/>
    <s v="Bluetooth Speaker"/>
    <n v="3"/>
    <n v="326.95"/>
    <s v="Credit Card"/>
    <s v="Pending"/>
    <n v="3"/>
    <n v="980.84999999999991"/>
    <m/>
    <m/>
    <m/>
    <m/>
    <m/>
    <m/>
    <s v="Pending"/>
    <s v="No"/>
    <s v="Yes"/>
    <m/>
    <n v="573"/>
    <n v="450"/>
    <n v="2759712.3299794244"/>
    <n v="330643.50635802455"/>
    <n v="3.8641711229946525"/>
    <s v="Bluetooth Speaker"/>
    <s v="Electronics"/>
    <s v="Electronics"/>
    <s v="Electronics"/>
    <s v="Electronics"/>
    <n v="48"/>
    <s v="Electronics"/>
    <m/>
    <n v="2023"/>
    <x v="7"/>
    <n v="20"/>
    <n v="5"/>
    <s v="Weekday"/>
    <m/>
  </r>
  <r>
    <s v="WEB-9427"/>
    <d v="2024-09-22T00:00:00"/>
    <s v="Karan Mehta"/>
    <s v="Hyderabad"/>
    <s v="Electronics"/>
    <s v="Usb Cable"/>
    <n v="3"/>
    <n v="2959.36"/>
    <s v="Debit Card"/>
    <s v="Delivered"/>
    <n v="3"/>
    <n v="8878.08"/>
    <m/>
    <m/>
    <m/>
    <m/>
    <m/>
    <m/>
    <s v="Completed"/>
    <s v="Yes"/>
    <s v="No"/>
    <m/>
    <n v="559"/>
    <n v="408"/>
    <n v="2759712.3299794244"/>
    <n v="330643.50635802455"/>
    <n v="3.8641711229946525"/>
    <s v="Usb Cable"/>
    <s v="Electronics"/>
    <s v="Electronics"/>
    <s v="Electronics"/>
    <s v="Electronics"/>
    <n v="13"/>
    <s v="Electronics"/>
    <m/>
    <n v="2024"/>
    <x v="1"/>
    <n v="22"/>
    <n v="1"/>
    <s v="Weekday"/>
    <m/>
  </r>
  <r>
    <s v="WEB-6933"/>
    <d v="2023-11-01T00:00:00"/>
    <s v="Ishaan Khan"/>
    <s v="Mumbai"/>
    <s v="Electronics"/>
    <s v="Usb Cable"/>
    <n v="1"/>
    <n v="1027.1600000000001"/>
    <s v="Cash On Delivery"/>
    <s v="Returned"/>
    <n v="5"/>
    <n v="1027.1600000000001"/>
    <m/>
    <m/>
    <m/>
    <m/>
    <m/>
    <m/>
    <s v="Completed"/>
    <s v="No"/>
    <s v="No"/>
    <m/>
    <n v="619"/>
    <n v="468"/>
    <n v="2759712.3299794244"/>
    <n v="330643.50635802455"/>
    <n v="3.8641711229946525"/>
    <s v="Usb Cable"/>
    <s v="Electronics"/>
    <s v="Electronics"/>
    <s v="Electronics"/>
    <s v="Electronics"/>
    <n v="13"/>
    <s v="Electronics"/>
    <m/>
    <n v="2023"/>
    <x v="3"/>
    <n v="1"/>
    <n v="4"/>
    <s v="Weekend"/>
    <m/>
  </r>
  <r>
    <s v="WEB-5720"/>
    <d v="2024-02-26T00:00:00"/>
    <s v="Diya Reddy"/>
    <s v="Kolkata"/>
    <s v="Fashion"/>
    <s v="Sunglasses"/>
    <n v="1"/>
    <n v="598.65"/>
    <s v="Upi"/>
    <s v="Delivered"/>
    <n v="5"/>
    <n v="598.65"/>
    <m/>
    <m/>
    <m/>
    <m/>
    <m/>
    <m/>
    <s v="Completed"/>
    <s v="No"/>
    <s v="No"/>
    <m/>
    <n v="590"/>
    <n v="451"/>
    <n v="1892867.2841657216"/>
    <n v="199432.98236095349"/>
    <n v="3.8949824970828471"/>
    <s v="Sunglasses"/>
    <s v="Fashion"/>
    <s v="Fashion"/>
    <s v="Fashion"/>
    <s v="Fashion"/>
    <n v="53"/>
    <s v="Fashion"/>
    <m/>
    <n v="2024"/>
    <x v="0"/>
    <n v="26"/>
    <n v="2"/>
    <s v="Weekday"/>
    <m/>
  </r>
  <r>
    <s v="WEB-9527"/>
    <d v="2024-02-21T00:00:00"/>
    <s v="Ishaan Verma"/>
    <s v="Mumbai"/>
    <s v="Electronics"/>
    <s v="Bluetooth Speaker"/>
    <n v="1"/>
    <n v="2103.4499999999998"/>
    <s v="Credit Card"/>
    <s v="Pending"/>
    <n v="5"/>
    <n v="2103.4499999999998"/>
    <m/>
    <m/>
    <m/>
    <m/>
    <m/>
    <m/>
    <s v="Pending"/>
    <s v="No"/>
    <s v="Yes"/>
    <m/>
    <n v="619"/>
    <n v="468"/>
    <n v="2759712.3299794244"/>
    <n v="330643.50635802455"/>
    <n v="3.8641711229946525"/>
    <s v="Bluetooth Speaker"/>
    <s v="Electronics"/>
    <s v="Electronics"/>
    <s v="Electronics"/>
    <s v="Electronics"/>
    <n v="48"/>
    <s v="Electronics"/>
    <m/>
    <n v="2024"/>
    <x v="0"/>
    <n v="21"/>
    <n v="4"/>
    <s v="Weekday"/>
    <m/>
  </r>
  <r>
    <s v="WEB-7614"/>
    <d v="2024-06-17T00:00:00"/>
    <s v="Ananya Pillai"/>
    <s v="Mumbai"/>
    <s v="Electronics"/>
    <s v="Bluetooth Speaker"/>
    <n v="1"/>
    <n v="1923.1627263374514"/>
    <s v="Unknown"/>
    <s v="Delivered"/>
    <n v="1"/>
    <n v="1923.1627263374514"/>
    <m/>
    <m/>
    <m/>
    <m/>
    <m/>
    <m/>
    <s v="Completed"/>
    <s v="Yes"/>
    <s v="No"/>
    <m/>
    <n v="619"/>
    <n v="468"/>
    <n v="2759712.3299794244"/>
    <n v="330643.50635802455"/>
    <n v="3.8641711229946525"/>
    <s v="Bluetooth Speaker"/>
    <s v="Electronics"/>
    <s v="Electronics"/>
    <s v="Electronics"/>
    <s v="Electronics"/>
    <n v="48"/>
    <s v="Electronics"/>
    <m/>
    <n v="2024"/>
    <x v="11"/>
    <n v="17"/>
    <n v="2"/>
    <s v="Weekday"/>
    <m/>
  </r>
  <r>
    <s v="WEB-5613"/>
    <d v="2025-05-30T00:00:00"/>
    <s v="Rahul Bose"/>
    <s v="Chennai"/>
    <s v="Home &amp; Kitchen"/>
    <s v="Led Bulb Pack"/>
    <n v="1"/>
    <n v="969.01"/>
    <s v="Debit Card"/>
    <s v="Delivered"/>
    <n v="4"/>
    <n v="969.01"/>
    <m/>
    <m/>
    <m/>
    <m/>
    <m/>
    <m/>
    <s v="Completed"/>
    <s v="No"/>
    <s v="No"/>
    <m/>
    <n v="558"/>
    <n v="430"/>
    <n v="1463424.4009529033"/>
    <n v="118285.78776560788"/>
    <n v="3.8140589569160999"/>
    <s v="Led Bulb Pack"/>
    <s v="Home &amp; Kitchen"/>
    <s v="Home &amp; Kitchen"/>
    <s v="Home &amp; Kitchen"/>
    <s v="Home &amp; Kitchen"/>
    <n v="76"/>
    <s v="Home &amp; Kitchen"/>
    <m/>
    <n v="2025"/>
    <x v="6"/>
    <n v="30"/>
    <n v="6"/>
    <s v="Weekday"/>
    <m/>
  </r>
  <r>
    <s v="WEB-7233"/>
    <d v="2023-10-24T00:00:00"/>
    <s v="Neha Gupta"/>
    <s v="Bengaluru"/>
    <s v="Electronics"/>
    <s v="Bluetooth Speaker"/>
    <n v="2"/>
    <n v="2629.99"/>
    <s v="Cash On Delivery"/>
    <s v="Delivered"/>
    <n v="2"/>
    <n v="5259.98"/>
    <m/>
    <m/>
    <m/>
    <m/>
    <m/>
    <m/>
    <s v="Completed"/>
    <s v="Yes"/>
    <s v="No"/>
    <m/>
    <n v="567"/>
    <n v="440"/>
    <n v="2759712.3299794244"/>
    <n v="330643.50635802455"/>
    <n v="3.8641711229946525"/>
    <s v="Bluetooth Speaker"/>
    <s v="Electronics"/>
    <s v="Electronics"/>
    <s v="Electronics"/>
    <s v="Electronics"/>
    <n v="48"/>
    <s v="Electronics"/>
    <m/>
    <n v="2023"/>
    <x v="8"/>
    <n v="24"/>
    <n v="3"/>
    <s v="Weekday"/>
    <m/>
  </r>
  <r>
    <s v="WEB-8592"/>
    <d v="2024-11-18T00:00:00"/>
    <s v="Rahul Joshi"/>
    <s v="Mumbai"/>
    <s v="Home &amp; Kitchen"/>
    <s v="Water Bottle"/>
    <n v="1"/>
    <n v="796"/>
    <s v="Debit Card"/>
    <s v="Delivered"/>
    <n v="4"/>
    <n v="796"/>
    <m/>
    <m/>
    <m/>
    <m/>
    <m/>
    <m/>
    <s v="Completed"/>
    <s v="No"/>
    <s v="No"/>
    <m/>
    <n v="619"/>
    <n v="468"/>
    <n v="1463424.4009529033"/>
    <n v="118285.78776560788"/>
    <n v="3.8140589569160999"/>
    <s v="Water Bottle"/>
    <s v="Home &amp; Kitchen"/>
    <s v="Home &amp; Kitchen"/>
    <s v="Home &amp; Kitchen"/>
    <s v="Home &amp; Kitchen"/>
    <n v="2"/>
    <s v="Home &amp; Kitchen"/>
    <m/>
    <n v="2024"/>
    <x v="3"/>
    <n v="18"/>
    <n v="2"/>
    <s v="Weekday"/>
    <m/>
  </r>
  <r>
    <s v="WEB-9088"/>
    <d v="2023-04-10T00:00:00"/>
    <s v="Vikram Singh"/>
    <s v="Delhi"/>
    <s v="Fashion"/>
    <s v="Men'S T-Shirt"/>
    <n v="1"/>
    <n v="273.52"/>
    <s v="Debit Card"/>
    <s v="Cancelled"/>
    <n v="5"/>
    <n v="273.52"/>
    <m/>
    <m/>
    <m/>
    <m/>
    <m/>
    <m/>
    <s v="Lost Sale"/>
    <s v="No"/>
    <s v="Yes"/>
    <m/>
    <n v="573"/>
    <n v="450"/>
    <n v="1892867.2841657216"/>
    <n v="199432.98236095349"/>
    <n v="3.8949824970828471"/>
    <s v="Men'S T-Shirt"/>
    <s v="Fashion"/>
    <s v="Fashion"/>
    <s v="Fashion"/>
    <s v="Fashion"/>
    <n v="55"/>
    <s v="Fashion"/>
    <m/>
    <n v="2023"/>
    <x v="7"/>
    <n v="10"/>
    <n v="2"/>
    <s v="Weekday"/>
    <m/>
  </r>
  <r>
    <s v="WEB-9300"/>
    <d v="2025-03-17T00:00:00"/>
    <s v="Diya Sharma"/>
    <s v="Ahmedabad"/>
    <s v="Books"/>
    <s v="Cookbook"/>
    <n v="1"/>
    <n v="218.17"/>
    <s v="Debit Card"/>
    <s v="Returned"/>
    <n v="4"/>
    <n v="218.17"/>
    <m/>
    <m/>
    <m/>
    <m/>
    <m/>
    <m/>
    <s v="Completed"/>
    <s v="No"/>
    <s v="No"/>
    <m/>
    <n v="589"/>
    <n v="426"/>
    <n v="594714.6477588166"/>
    <n v="60882.938065984097"/>
    <n v="3.804733727810651"/>
    <s v="Cookbook"/>
    <s v="Books"/>
    <s v="Books"/>
    <s v="Books"/>
    <s v="Books"/>
    <n v="4"/>
    <s v="Books"/>
    <m/>
    <n v="2025"/>
    <x v="4"/>
    <n v="17"/>
    <n v="2"/>
    <s v="Weekday"/>
    <m/>
  </r>
  <r>
    <s v="WEB-8355"/>
    <d v="2024-01-01T00:00:00"/>
    <s v="Vikram Singh"/>
    <s v="Pune"/>
    <s v="Books"/>
    <s v="Cookbook"/>
    <n v="3"/>
    <n v="473.22"/>
    <s v="Credit Card"/>
    <s v="Delivered"/>
    <n v="5"/>
    <n v="1419.66"/>
    <m/>
    <m/>
    <m/>
    <m/>
    <m/>
    <m/>
    <s v="Completed"/>
    <s v="Yes"/>
    <s v="No"/>
    <m/>
    <n v="595"/>
    <n v="444"/>
    <n v="594714.6477588166"/>
    <n v="60882.938065984097"/>
    <n v="3.804733727810651"/>
    <s v="Cookbook"/>
    <s v="Books"/>
    <s v="Books"/>
    <s v="Books"/>
    <s v="Books"/>
    <n v="4"/>
    <s v="Books"/>
    <m/>
    <n v="2024"/>
    <x v="5"/>
    <n v="1"/>
    <n v="2"/>
    <s v="Weekend"/>
    <m/>
  </r>
  <r>
    <s v="WEB-6318"/>
    <d v="2024-11-23T00:00:00"/>
    <s v="Diya Menon"/>
    <s v="Delhi"/>
    <s v="Beauty"/>
    <s v="Perfume 50Ml"/>
    <n v="3"/>
    <n v="681.54"/>
    <s v="Upi"/>
    <s v="Delivered"/>
    <n v="1"/>
    <n v="2044.62"/>
    <m/>
    <m/>
    <m/>
    <m/>
    <m/>
    <m/>
    <s v="Completed"/>
    <s v="Yes"/>
    <s v="No"/>
    <m/>
    <n v="573"/>
    <n v="450"/>
    <n v="1098537.4901531704"/>
    <n v="96724.388030634553"/>
    <n v="3.9001122334455669"/>
    <s v="Perfume 50Ml"/>
    <s v="Beauty"/>
    <s v="Beauty"/>
    <s v="Beauty"/>
    <s v="Beauty"/>
    <n v="18"/>
    <s v="Beauty"/>
    <m/>
    <n v="2024"/>
    <x v="3"/>
    <n v="23"/>
    <n v="7"/>
    <s v="Weekday"/>
    <m/>
  </r>
  <r>
    <s v="WEB-5403"/>
    <d v="2023-12-05T00:00:00"/>
    <s v="Ishaan Rao"/>
    <s v="Kolkata"/>
    <s v="Electronics"/>
    <s v="Power Bank 10000Mah"/>
    <n v="1"/>
    <n v="3392.64"/>
    <s v="Credit Card"/>
    <s v="Delivered"/>
    <n v="1"/>
    <n v="3392.64"/>
    <m/>
    <m/>
    <m/>
    <m/>
    <m/>
    <m/>
    <s v="Completed"/>
    <s v="Yes"/>
    <s v="No"/>
    <m/>
    <n v="590"/>
    <n v="451"/>
    <n v="2759712.3299794244"/>
    <n v="330643.50635802455"/>
    <n v="3.8641711229946525"/>
    <s v="Power Bank 10000Mah"/>
    <s v="Electronics"/>
    <s v="Electronics"/>
    <s v="Electronics"/>
    <s v="Electronics"/>
    <n v="3"/>
    <s v="Electronics"/>
    <m/>
    <n v="2023"/>
    <x v="10"/>
    <n v="5"/>
    <n v="3"/>
    <s v="Weekday"/>
    <m/>
  </r>
  <r>
    <s v="WEB-6322"/>
    <d v="2025-01-21T00:00:00"/>
    <s v="Rahul Gupta"/>
    <s v="Kolkata"/>
    <s v="Fashion"/>
    <s v="Men'S T-Shirt"/>
    <n v="2"/>
    <n v="375.22"/>
    <s v="Upi"/>
    <s v="Delivered"/>
    <n v="5"/>
    <n v="750.44"/>
    <m/>
    <m/>
    <m/>
    <m/>
    <m/>
    <m/>
    <s v="Completed"/>
    <s v="No"/>
    <s v="No"/>
    <m/>
    <n v="590"/>
    <n v="451"/>
    <n v="1892867.2841657216"/>
    <n v="199432.98236095349"/>
    <n v="3.8949824970828471"/>
    <s v="Men'S T-Shirt"/>
    <s v="Fashion"/>
    <s v="Fashion"/>
    <s v="Fashion"/>
    <s v="Fashion"/>
    <n v="55"/>
    <s v="Fashion"/>
    <m/>
    <n v="2025"/>
    <x v="5"/>
    <n v="21"/>
    <n v="3"/>
    <s v="Weekday"/>
    <m/>
  </r>
  <r>
    <s v="WEB-6152"/>
    <d v="2023-02-18T00:00:00"/>
    <s v="Aditya Nair"/>
    <s v="Delhi"/>
    <s v="Books"/>
    <s v="Notebook Set"/>
    <n v="3"/>
    <n v="580.73"/>
    <s v="Debit Card"/>
    <s v="Delivered"/>
    <n v="3"/>
    <n v="1742.19"/>
    <m/>
    <m/>
    <m/>
    <m/>
    <m/>
    <m/>
    <s v="Completed"/>
    <s v="Yes"/>
    <s v="No"/>
    <m/>
    <n v="573"/>
    <n v="450"/>
    <n v="594714.6477588166"/>
    <n v="60882.938065984097"/>
    <n v="3.804733727810651"/>
    <s v="Notebook Set"/>
    <s v="Books"/>
    <s v="Books"/>
    <s v="Books"/>
    <s v="Books"/>
    <n v="20"/>
    <s v="Books"/>
    <m/>
    <n v="2023"/>
    <x v="0"/>
    <n v="18"/>
    <n v="7"/>
    <s v="Weekday"/>
    <m/>
  </r>
  <r>
    <s v="WEB-7270"/>
    <d v="2025-01-31T00:00:00"/>
    <s v="Karan Joshi"/>
    <s v="Chennai"/>
    <s v="Electronics"/>
    <s v="Bluetooth Speaker"/>
    <n v="1"/>
    <n v="2338.9"/>
    <s v="Debit Card"/>
    <s v="Delivered"/>
    <n v="4"/>
    <n v="2338.9"/>
    <m/>
    <m/>
    <m/>
    <m/>
    <m/>
    <m/>
    <s v="Completed"/>
    <s v="Yes"/>
    <s v="No"/>
    <m/>
    <n v="558"/>
    <n v="430"/>
    <n v="2759712.3299794244"/>
    <n v="330643.50635802455"/>
    <n v="3.8641711229946525"/>
    <s v="Bluetooth Speaker"/>
    <s v="Electronics"/>
    <s v="Electronics"/>
    <s v="Electronics"/>
    <s v="Electronics"/>
    <n v="48"/>
    <s v="Electronics"/>
    <m/>
    <n v="2025"/>
    <x v="5"/>
    <n v="31"/>
    <n v="6"/>
    <s v="Weekday"/>
    <m/>
  </r>
  <r>
    <s v="WEB-5831"/>
    <d v="2025-01-12T00:00:00"/>
    <s v="Neha Malhotra"/>
    <s v="Pune"/>
    <s v="Home &amp; Kitchen"/>
    <s v="Non-Stick Pan"/>
    <n v="1"/>
    <n v="1955.07"/>
    <s v="Credit Card"/>
    <s v="Cancelled"/>
    <n v="3"/>
    <n v="1955.07"/>
    <m/>
    <m/>
    <m/>
    <m/>
    <m/>
    <m/>
    <s v="Lost Sale"/>
    <s v="No"/>
    <s v="Yes"/>
    <m/>
    <n v="595"/>
    <n v="444"/>
    <n v="1463424.4009529033"/>
    <n v="118285.78776560788"/>
    <n v="3.8140589569160999"/>
    <s v="Non-Stick Pan"/>
    <s v="Home &amp; Kitchen"/>
    <s v="Home &amp; Kitchen"/>
    <s v="Home &amp; Kitchen"/>
    <s v="Home &amp; Kitchen"/>
    <n v="7"/>
    <s v="Home &amp; Kitchen"/>
    <m/>
    <n v="2025"/>
    <x v="5"/>
    <n v="12"/>
    <n v="1"/>
    <s v="Weekday"/>
    <m/>
  </r>
  <r>
    <s v="WEB-8356"/>
    <d v="2023-12-05T00:00:00"/>
    <s v="Riya Reddy"/>
    <s v="Mumbai"/>
    <s v="Home &amp; Kitchen"/>
    <s v="Storage Box"/>
    <n v="2"/>
    <n v="411.75"/>
    <s v="Upi"/>
    <s v="Delivered"/>
    <n v="4"/>
    <n v="823.5"/>
    <m/>
    <m/>
    <m/>
    <m/>
    <m/>
    <m/>
    <s v="Completed"/>
    <s v="No"/>
    <s v="No"/>
    <m/>
    <n v="619"/>
    <n v="468"/>
    <n v="1463424.4009529033"/>
    <n v="118285.78776560788"/>
    <n v="3.8140589569160999"/>
    <s v="Storage Box"/>
    <s v="Home &amp; Kitchen"/>
    <s v="Home &amp; Kitchen"/>
    <s v="Home &amp; Kitchen"/>
    <s v="Home &amp; Kitchen"/>
    <n v="8"/>
    <s v="Home &amp; Kitchen"/>
    <m/>
    <n v="2023"/>
    <x v="10"/>
    <n v="5"/>
    <n v="3"/>
    <s v="Weekday"/>
    <m/>
  </r>
  <r>
    <s v="WEB-9673"/>
    <d v="2025-05-10T00:00:00"/>
    <s v="Aarav Mehta"/>
    <s v="Hyderabad"/>
    <s v="Beauty"/>
    <s v="Hair Oil"/>
    <n v="2"/>
    <n v="339.68"/>
    <s v="Net Banking"/>
    <s v="Delivered"/>
    <n v="5"/>
    <n v="679.36"/>
    <m/>
    <m/>
    <m/>
    <m/>
    <m/>
    <m/>
    <s v="Completed"/>
    <s v="No"/>
    <s v="No"/>
    <m/>
    <n v="559"/>
    <n v="408"/>
    <n v="1098537.4901531704"/>
    <n v="96724.388030634553"/>
    <n v="3.9001122334455669"/>
    <s v="Hair Oil"/>
    <s v="Beauty"/>
    <s v="Beauty"/>
    <s v="Beauty"/>
    <s v="Beauty"/>
    <n v="70"/>
    <s v="Beauty"/>
    <m/>
    <n v="2025"/>
    <x v="6"/>
    <n v="10"/>
    <n v="7"/>
    <s v="Weekday"/>
    <m/>
  </r>
  <r>
    <s v="WEB-8650"/>
    <d v="2023-08-15T00:00:00"/>
    <s v="Ananya Iyer"/>
    <s v="Kolkata"/>
    <s v="Electronics"/>
    <s v="Wireless Earbuds"/>
    <n v="2"/>
    <n v="442.35"/>
    <s v="Net Banking"/>
    <s v="Delivered"/>
    <n v="4"/>
    <n v="884.7"/>
    <m/>
    <m/>
    <m/>
    <m/>
    <m/>
    <m/>
    <s v="Completed"/>
    <s v="No"/>
    <s v="No"/>
    <m/>
    <n v="590"/>
    <n v="451"/>
    <n v="2759712.3299794244"/>
    <n v="330643.50635802455"/>
    <n v="3.8641711229946525"/>
    <s v="Wireless Earbuds"/>
    <s v="Electronics"/>
    <s v="Electronics"/>
    <s v="Electronics"/>
    <s v="Electronics"/>
    <n v="12"/>
    <s v="Electronics"/>
    <m/>
    <n v="2023"/>
    <x v="9"/>
    <n v="15"/>
    <n v="3"/>
    <s v="Weekday"/>
    <m/>
  </r>
  <r>
    <s v="WEB-9378"/>
    <d v="2024-07-01T00:00:00"/>
    <s v="Ishaan Bose"/>
    <s v="Hyderabad"/>
    <s v="Fashion"/>
    <s v="Men'S T-Shirt"/>
    <n v="2"/>
    <n v="2100.37"/>
    <s v="Net Banking"/>
    <s v="Delivered"/>
    <n v="5"/>
    <n v="4200.74"/>
    <m/>
    <m/>
    <m/>
    <m/>
    <m/>
    <m/>
    <s v="Completed"/>
    <s v="Yes"/>
    <s v="No"/>
    <m/>
    <n v="559"/>
    <n v="408"/>
    <n v="1892867.2841657216"/>
    <n v="199432.98236095349"/>
    <n v="3.8949824970828471"/>
    <s v="Men'S T-Shirt"/>
    <s v="Fashion"/>
    <s v="Fashion"/>
    <s v="Fashion"/>
    <s v="Fashion"/>
    <n v="55"/>
    <s v="Fashion"/>
    <m/>
    <n v="2024"/>
    <x v="2"/>
    <n v="1"/>
    <n v="2"/>
    <s v="Weekend"/>
    <m/>
  </r>
  <r>
    <s v="WEB-9126"/>
    <d v="2025-04-09T00:00:00"/>
    <s v="Rahul Kumar"/>
    <s v="Mumbai"/>
    <s v="Books"/>
    <s v="Kids Story Book"/>
    <n v="1"/>
    <n v="481.06"/>
    <s v="Credit Card"/>
    <s v="Delivered"/>
    <n v="2"/>
    <n v="481.06"/>
    <m/>
    <m/>
    <m/>
    <m/>
    <m/>
    <m/>
    <s v="Completed"/>
    <s v="No"/>
    <s v="No"/>
    <m/>
    <n v="619"/>
    <n v="468"/>
    <n v="594714.6477588166"/>
    <n v="60882.938065984097"/>
    <n v="3.804733727810651"/>
    <s v="Kids Story Book"/>
    <s v="Books"/>
    <s v="Books"/>
    <s v="Books"/>
    <s v="Books"/>
    <n v="23"/>
    <s v="Books"/>
    <m/>
    <n v="2025"/>
    <x v="7"/>
    <n v="9"/>
    <n v="4"/>
    <s v="Weekday"/>
    <m/>
  </r>
  <r>
    <s v="WEB-5289"/>
    <d v="2023-05-09T00:00:00"/>
    <s v="Arjun Singh"/>
    <s v="Bengaluru"/>
    <s v="Electronics"/>
    <s v="Wireless Earbuds"/>
    <n v="2"/>
    <n v="1423.65"/>
    <s v="Cash On Delivery"/>
    <s v="Returned"/>
    <n v="3"/>
    <n v="2847.3"/>
    <m/>
    <m/>
    <m/>
    <m/>
    <m/>
    <m/>
    <s v="Completed"/>
    <s v="No"/>
    <s v="No"/>
    <m/>
    <n v="567"/>
    <n v="440"/>
    <n v="2759712.3299794244"/>
    <n v="330643.50635802455"/>
    <n v="3.8641711229946525"/>
    <s v="Wireless Earbuds"/>
    <s v="Electronics"/>
    <s v="Electronics"/>
    <s v="Electronics"/>
    <s v="Electronics"/>
    <n v="12"/>
    <s v="Electronics"/>
    <m/>
    <n v="2023"/>
    <x v="6"/>
    <n v="9"/>
    <n v="3"/>
    <s v="Weekday"/>
    <m/>
  </r>
  <r>
    <s v="WEB-6275"/>
    <d v="2024-10-04T00:00:00"/>
    <s v="Ananya Malhotra"/>
    <s v="Kolkata"/>
    <s v="Fashion"/>
    <s v="Women'S Kurti"/>
    <n v="2"/>
    <n v="948.26"/>
    <s v="Upi"/>
    <s v="Pending"/>
    <n v="5"/>
    <n v="1896.52"/>
    <m/>
    <m/>
    <m/>
    <m/>
    <m/>
    <m/>
    <s v="Pending"/>
    <s v="No"/>
    <s v="Yes"/>
    <m/>
    <n v="590"/>
    <n v="451"/>
    <n v="1892867.2841657216"/>
    <n v="199432.98236095349"/>
    <n v="3.8949824970828471"/>
    <s v="Women'S Kurti"/>
    <s v="Fashion"/>
    <s v="Fashion"/>
    <s v="Fashion"/>
    <s v="Fashion"/>
    <n v="15"/>
    <s v="Fashion"/>
    <m/>
    <n v="2024"/>
    <x v="8"/>
    <n v="4"/>
    <n v="6"/>
    <s v="Weekday"/>
    <m/>
  </r>
  <r>
    <s v="WEB-7369"/>
    <d v="2024-11-13T00:00:00"/>
    <s v="Neha Khan"/>
    <s v="Ahmedabad"/>
    <s v="Home &amp; Kitchen"/>
    <s v="Table Lamp"/>
    <n v="1"/>
    <n v="1670.49"/>
    <s v="Upi"/>
    <s v="Delivered"/>
    <n v="4"/>
    <n v="1670.49"/>
    <m/>
    <m/>
    <m/>
    <m/>
    <m/>
    <m/>
    <s v="Completed"/>
    <s v="Yes"/>
    <s v="No"/>
    <m/>
    <n v="589"/>
    <n v="426"/>
    <n v="1463424.4009529033"/>
    <n v="118285.78776560788"/>
    <n v="3.8140589569160999"/>
    <s v="Table Lamp"/>
    <s v="Home &amp; Kitchen"/>
    <s v="Home &amp; Kitchen"/>
    <s v="Home &amp; Kitchen"/>
    <s v="Home &amp; Kitchen"/>
    <n v="32"/>
    <s v="Home &amp; Kitchen"/>
    <m/>
    <n v="2024"/>
    <x v="3"/>
    <n v="13"/>
    <n v="4"/>
    <s v="Weekday"/>
    <m/>
  </r>
  <r>
    <s v="WEB-9375"/>
    <d v="2023-11-12T00:00:00"/>
    <s v="Sanjay Menon"/>
    <s v="Delhi"/>
    <s v="Home &amp; Kitchen"/>
    <s v="Table Lamp"/>
    <n v="1"/>
    <n v="1927.5"/>
    <s v="Upi"/>
    <s v="Delivered"/>
    <n v="4"/>
    <n v="1927.5"/>
    <m/>
    <m/>
    <m/>
    <m/>
    <m/>
    <m/>
    <s v="Completed"/>
    <s v="Yes"/>
    <s v="No"/>
    <m/>
    <n v="573"/>
    <n v="450"/>
    <n v="1463424.4009529033"/>
    <n v="118285.78776560788"/>
    <n v="3.8140589569160999"/>
    <s v="Table Lamp"/>
    <s v="Home &amp; Kitchen"/>
    <s v="Home &amp; Kitchen"/>
    <s v="Home &amp; Kitchen"/>
    <s v="Home &amp; Kitchen"/>
    <n v="32"/>
    <s v="Home &amp; Kitchen"/>
    <m/>
    <n v="2023"/>
    <x v="3"/>
    <n v="12"/>
    <n v="1"/>
    <s v="Weekday"/>
    <m/>
  </r>
  <r>
    <s v="WEB-9697"/>
    <d v="2025-03-18T00:00:00"/>
    <s v="Vikram Bose"/>
    <s v="Not Provided"/>
    <s v="Beauty"/>
    <s v="Face Cream"/>
    <n v="1"/>
    <n v="1328.85"/>
    <s v="Debit Card"/>
    <s v="Cancelled"/>
    <n v="5"/>
    <n v="1328.85"/>
    <m/>
    <m/>
    <m/>
    <m/>
    <m/>
    <m/>
    <s v="Lost Sale"/>
    <s v="No"/>
    <s v="Yes"/>
    <m/>
    <n v="50"/>
    <n v="37"/>
    <n v="1098537.4901531704"/>
    <n v="96724.388030634553"/>
    <n v="3.9001122334455669"/>
    <s v="Face Cream"/>
    <s v="Beauty"/>
    <s v="Beauty"/>
    <s v="Beauty"/>
    <s v="Beauty"/>
    <n v="80"/>
    <s v="Beauty"/>
    <m/>
    <n v="2025"/>
    <x v="4"/>
    <n v="18"/>
    <n v="3"/>
    <s v="Weekday"/>
    <m/>
  </r>
  <r>
    <s v="WEB-6388"/>
    <d v="2023-04-23T00:00:00"/>
    <s v="Karan Pillai"/>
    <s v="Not Provided"/>
    <s v="Fashion"/>
    <s v="Denim Jeans"/>
    <n v="3"/>
    <n v="595.42999999999995"/>
    <s v="Debit Card"/>
    <s v="Delivered"/>
    <n v="5"/>
    <n v="1786.29"/>
    <m/>
    <m/>
    <m/>
    <m/>
    <m/>
    <m/>
    <s v="Completed"/>
    <s v="Yes"/>
    <s v="No"/>
    <m/>
    <n v="50"/>
    <n v="37"/>
    <n v="1892867.2841657216"/>
    <n v="199432.98236095349"/>
    <n v="3.8949824970828471"/>
    <s v="Denim Jeans"/>
    <s v="Fashion"/>
    <s v="Fashion"/>
    <s v="Fashion"/>
    <s v="Fashion"/>
    <n v="6"/>
    <s v="Fashion"/>
    <m/>
    <n v="2023"/>
    <x v="7"/>
    <n v="23"/>
    <n v="1"/>
    <s v="Weekday"/>
    <m/>
  </r>
  <r>
    <s v="WEB-9482"/>
    <d v="2024-03-29T00:00:00"/>
    <s v="Kavya Sharma"/>
    <s v="Pune"/>
    <s v="Books"/>
    <s v="Kids Story Book"/>
    <n v="1"/>
    <n v="495.77"/>
    <s v="Cash On Delivery"/>
    <s v="Delivered"/>
    <n v="4"/>
    <n v="495.77"/>
    <m/>
    <m/>
    <m/>
    <m/>
    <m/>
    <m/>
    <s v="Completed"/>
    <s v="No"/>
    <s v="No"/>
    <m/>
    <n v="595"/>
    <n v="444"/>
    <n v="594714.6477588166"/>
    <n v="60882.938065984097"/>
    <n v="3.804733727810651"/>
    <s v="Kids Story Book"/>
    <s v="Books"/>
    <s v="Books"/>
    <s v="Books"/>
    <s v="Books"/>
    <n v="23"/>
    <s v="Books"/>
    <m/>
    <n v="2024"/>
    <x v="4"/>
    <n v="29"/>
    <n v="6"/>
    <s v="Weekday"/>
    <m/>
  </r>
  <r>
    <s v="WEB-7573"/>
    <d v="2025-01-07T00:00:00"/>
    <s v="Arjun Sharma"/>
    <s v="Hyderabad"/>
    <s v="Beauty"/>
    <s v="Face Cream"/>
    <n v="1"/>
    <n v="805.38"/>
    <s v="Upi"/>
    <s v="Pending"/>
    <n v="5"/>
    <n v="805.38"/>
    <m/>
    <m/>
    <m/>
    <m/>
    <m/>
    <m/>
    <s v="Pending"/>
    <s v="No"/>
    <s v="Yes"/>
    <m/>
    <n v="559"/>
    <n v="408"/>
    <n v="1098537.4901531704"/>
    <n v="96724.388030634553"/>
    <n v="3.9001122334455669"/>
    <s v="Face Cream"/>
    <s v="Beauty"/>
    <s v="Beauty"/>
    <s v="Beauty"/>
    <s v="Beauty"/>
    <n v="80"/>
    <s v="Beauty"/>
    <m/>
    <n v="2025"/>
    <x v="5"/>
    <n v="7"/>
    <n v="3"/>
    <s v="Weekend"/>
    <m/>
  </r>
  <r>
    <s v="WEB-5109"/>
    <d v="2023-04-14T00:00:00"/>
    <s v="Karan Patel"/>
    <s v="Pune"/>
    <s v="Home &amp; Kitchen"/>
    <s v="Storage Box"/>
    <n v="2"/>
    <n v="1062.6600000000001"/>
    <s v="Debit Card"/>
    <s v="Cancelled"/>
    <n v="4"/>
    <n v="2125.3200000000002"/>
    <m/>
    <m/>
    <m/>
    <m/>
    <m/>
    <m/>
    <s v="Lost Sale"/>
    <s v="No"/>
    <s v="Yes"/>
    <m/>
    <n v="595"/>
    <n v="444"/>
    <n v="1463424.4009529033"/>
    <n v="118285.78776560788"/>
    <n v="3.8140589569160999"/>
    <s v="Storage Box"/>
    <s v="Home &amp; Kitchen"/>
    <s v="Home &amp; Kitchen"/>
    <s v="Home &amp; Kitchen"/>
    <s v="Home &amp; Kitchen"/>
    <n v="8"/>
    <s v="Home &amp; Kitchen"/>
    <m/>
    <n v="2023"/>
    <x v="7"/>
    <n v="14"/>
    <n v="6"/>
    <s v="Weekday"/>
    <m/>
  </r>
  <r>
    <s v="WEB-5619"/>
    <d v="2023-09-16T00:00:00"/>
    <s v="Kavya Patel"/>
    <s v="Hyderabad"/>
    <s v="Electronics"/>
    <s v="Usb Cable"/>
    <n v="1"/>
    <n v="1298.42"/>
    <s v="Credit Card"/>
    <s v="Pending"/>
    <n v="4"/>
    <n v="1298.42"/>
    <m/>
    <m/>
    <m/>
    <m/>
    <m/>
    <m/>
    <s v="Pending"/>
    <s v="No"/>
    <s v="Yes"/>
    <m/>
    <n v="559"/>
    <n v="408"/>
    <n v="2759712.3299794244"/>
    <n v="330643.50635802455"/>
    <n v="3.8641711229946525"/>
    <s v="Usb Cable"/>
    <s v="Electronics"/>
    <s v="Electronics"/>
    <s v="Electronics"/>
    <s v="Electronics"/>
    <n v="13"/>
    <s v="Electronics"/>
    <m/>
    <n v="2023"/>
    <x v="1"/>
    <n v="16"/>
    <n v="7"/>
    <s v="Weekday"/>
    <m/>
  </r>
  <r>
    <s v="WEB-9172"/>
    <d v="2025-03-03T00:00:00"/>
    <s v="Meera Singh"/>
    <s v="Hyderabad"/>
    <s v="Fashion"/>
    <s v="Sunglasses"/>
    <n v="1"/>
    <n v="2179.96"/>
    <s v="Debit Card"/>
    <s v="Delivered"/>
    <n v="1"/>
    <n v="2179.96"/>
    <m/>
    <m/>
    <m/>
    <m/>
    <m/>
    <m/>
    <s v="Completed"/>
    <s v="Yes"/>
    <s v="No"/>
    <m/>
    <n v="559"/>
    <n v="408"/>
    <n v="1892867.2841657216"/>
    <n v="199432.98236095349"/>
    <n v="3.8949824970828471"/>
    <s v="Sunglasses"/>
    <s v="Fashion"/>
    <s v="Fashion"/>
    <s v="Fashion"/>
    <s v="Fashion"/>
    <n v="53"/>
    <s v="Fashion"/>
    <m/>
    <n v="2025"/>
    <x v="4"/>
    <n v="3"/>
    <n v="2"/>
    <s v="Weekday"/>
    <m/>
  </r>
  <r>
    <s v="WEB-8696"/>
    <d v="2024-12-07T00:00:00"/>
    <s v="Rahul Kumar"/>
    <s v="Hyderabad"/>
    <s v="Books"/>
    <s v="Notebook Set"/>
    <n v="1"/>
    <n v="659.55"/>
    <s v="Upi"/>
    <s v="Delivered"/>
    <n v="4"/>
    <n v="659.55"/>
    <m/>
    <m/>
    <m/>
    <m/>
    <m/>
    <m/>
    <s v="Completed"/>
    <s v="No"/>
    <s v="No"/>
    <m/>
    <n v="559"/>
    <n v="408"/>
    <n v="594714.6477588166"/>
    <n v="60882.938065984097"/>
    <n v="3.804733727810651"/>
    <s v="Notebook Set"/>
    <s v="Books"/>
    <s v="Books"/>
    <s v="Books"/>
    <s v="Books"/>
    <n v="20"/>
    <s v="Books"/>
    <m/>
    <n v="2024"/>
    <x v="10"/>
    <n v="7"/>
    <n v="7"/>
    <s v="Weekend"/>
    <m/>
  </r>
  <r>
    <s v="WEB-5498"/>
    <d v="2025-02-17T00:00:00"/>
    <s v="Pooja Verma"/>
    <s v="Kolkata"/>
    <s v="Fashion"/>
    <s v="Women'S Kurti"/>
    <n v="1"/>
    <n v="911.02"/>
    <s v="Upi"/>
    <s v="Pending"/>
    <n v="4"/>
    <n v="911.02"/>
    <m/>
    <m/>
    <m/>
    <m/>
    <m/>
    <m/>
    <s v="Pending"/>
    <s v="No"/>
    <s v="Yes"/>
    <m/>
    <n v="590"/>
    <n v="451"/>
    <n v="1892867.2841657216"/>
    <n v="199432.98236095349"/>
    <n v="3.8949824970828471"/>
    <s v="Women'S Kurti"/>
    <s v="Fashion"/>
    <s v="Fashion"/>
    <s v="Fashion"/>
    <s v="Fashion"/>
    <n v="15"/>
    <s v="Fashion"/>
    <m/>
    <n v="2025"/>
    <x v="0"/>
    <n v="17"/>
    <n v="2"/>
    <s v="Weekday"/>
    <m/>
  </r>
  <r>
    <s v="WEB-7460"/>
    <d v="2024-07-14T00:00:00"/>
    <s v="Neha Das"/>
    <s v="Pune"/>
    <s v="Beauty"/>
    <s v="Face Cream"/>
    <n v="1"/>
    <n v="812.67"/>
    <s v="Debit Card"/>
    <s v="Delivered"/>
    <n v="3"/>
    <n v="812.67"/>
    <m/>
    <m/>
    <m/>
    <m/>
    <m/>
    <m/>
    <s v="Completed"/>
    <s v="No"/>
    <s v="No"/>
    <m/>
    <n v="595"/>
    <n v="444"/>
    <n v="1098537.4901531704"/>
    <n v="96724.388030634553"/>
    <n v="3.9001122334455669"/>
    <s v="Face Cream"/>
    <s v="Beauty"/>
    <s v="Beauty"/>
    <s v="Beauty"/>
    <s v="Beauty"/>
    <n v="80"/>
    <s v="Beauty"/>
    <m/>
    <n v="2024"/>
    <x v="2"/>
    <n v="14"/>
    <n v="1"/>
    <s v="Weekday"/>
    <m/>
  </r>
  <r>
    <s v="WEB-9143"/>
    <d v="2023-01-01T00:00:00"/>
    <s v="Rahul Bose"/>
    <s v="Bengaluru"/>
    <s v="Fashion"/>
    <s v="Sunglasses"/>
    <n v="1"/>
    <n v="1040.0999999999999"/>
    <s v="Debit Card"/>
    <s v="Delivered"/>
    <n v="5"/>
    <n v="1040.0999999999999"/>
    <m/>
    <m/>
    <m/>
    <m/>
    <m/>
    <m/>
    <s v="Completed"/>
    <s v="Yes"/>
    <s v="No"/>
    <m/>
    <n v="567"/>
    <n v="440"/>
    <n v="1892867.2841657216"/>
    <n v="199432.98236095349"/>
    <n v="3.8949824970828471"/>
    <s v="Sunglasses"/>
    <s v="Fashion"/>
    <s v="Fashion"/>
    <s v="Fashion"/>
    <s v="Fashion"/>
    <n v="53"/>
    <s v="Fashion"/>
    <m/>
    <n v="2023"/>
    <x v="5"/>
    <n v="1"/>
    <n v="1"/>
    <s v="Weekend"/>
    <m/>
  </r>
  <r>
    <s v="WEB-8475"/>
    <d v="2025-05-24T00:00:00"/>
    <s v="Tanya Sharma"/>
    <s v="Kolkata"/>
    <s v="Beauty"/>
    <s v="Lipstick"/>
    <n v="1"/>
    <n v="249.99"/>
    <s v="Unknown"/>
    <s v="Delivered"/>
    <n v="2"/>
    <n v="249.99"/>
    <m/>
    <m/>
    <m/>
    <m/>
    <m/>
    <m/>
    <s v="Completed"/>
    <s v="No"/>
    <s v="No"/>
    <m/>
    <n v="590"/>
    <n v="451"/>
    <n v="1098537.4901531704"/>
    <n v="96724.388030634553"/>
    <n v="3.9001122334455669"/>
    <s v="Lipstick"/>
    <s v="Beauty"/>
    <s v="Beauty"/>
    <s v="Beauty"/>
    <s v="Beauty"/>
    <n v="10"/>
    <s v="Beauty"/>
    <m/>
    <n v="2025"/>
    <x v="6"/>
    <n v="24"/>
    <n v="7"/>
    <s v="Weekday"/>
    <m/>
  </r>
  <r>
    <s v="WEB-7992"/>
    <d v="2024-04-18T00:00:00"/>
    <s v="Vikram Rao"/>
    <s v="Ahmedabad"/>
    <s v="Electronics"/>
    <s v="Usb Cable"/>
    <n v="1"/>
    <n v="3439.01"/>
    <s v="Net Banking"/>
    <s v="Delivered"/>
    <n v="5"/>
    <n v="3439.01"/>
    <m/>
    <m/>
    <m/>
    <m/>
    <m/>
    <m/>
    <s v="Completed"/>
    <s v="Yes"/>
    <s v="No"/>
    <m/>
    <n v="589"/>
    <n v="426"/>
    <n v="2759712.3299794244"/>
    <n v="330643.50635802455"/>
    <n v="3.8641711229946525"/>
    <s v="Usb Cable"/>
    <s v="Electronics"/>
    <s v="Electronics"/>
    <s v="Electronics"/>
    <s v="Electronics"/>
    <n v="13"/>
    <s v="Electronics"/>
    <m/>
    <n v="2024"/>
    <x v="7"/>
    <n v="18"/>
    <n v="5"/>
    <s v="Weekday"/>
    <m/>
  </r>
  <r>
    <s v="WEB-7413"/>
    <d v="2023-07-04T00:00:00"/>
    <s v="Ishaan Bose"/>
    <s v="Hyderabad"/>
    <s v="Home &amp; Kitchen"/>
    <s v="Led Bulb Pack"/>
    <n v="2"/>
    <n v="1531.48"/>
    <s v="Net Banking"/>
    <s v="Returned"/>
    <n v="2"/>
    <n v="3062.96"/>
    <m/>
    <m/>
    <m/>
    <m/>
    <m/>
    <m/>
    <s v="Completed"/>
    <s v="No"/>
    <s v="No"/>
    <m/>
    <n v="559"/>
    <n v="408"/>
    <n v="1463424.4009529033"/>
    <n v="118285.78776560788"/>
    <n v="3.8140589569160999"/>
    <s v="Led Bulb Pack"/>
    <s v="Home &amp; Kitchen"/>
    <s v="Home &amp; Kitchen"/>
    <s v="Home &amp; Kitchen"/>
    <s v="Home &amp; Kitchen"/>
    <n v="76"/>
    <s v="Home &amp; Kitchen"/>
    <m/>
    <n v="2023"/>
    <x v="2"/>
    <n v="4"/>
    <n v="3"/>
    <s v="Weekday"/>
    <m/>
  </r>
  <r>
    <s v="WEB-8384"/>
    <d v="2023-12-16T00:00:00"/>
    <s v="Neha Chatterjee"/>
    <s v="Kolkata"/>
    <s v="Home &amp; Kitchen"/>
    <s v="Storage Box"/>
    <n v="2"/>
    <n v="1237.2"/>
    <s v="Debit Card"/>
    <s v="Delivered"/>
    <n v="5"/>
    <n v="2474.4"/>
    <m/>
    <m/>
    <m/>
    <m/>
    <m/>
    <m/>
    <s v="Completed"/>
    <s v="Yes"/>
    <s v="No"/>
    <m/>
    <n v="590"/>
    <n v="451"/>
    <n v="1463424.4009529033"/>
    <n v="118285.78776560788"/>
    <n v="3.8140589569160999"/>
    <s v="Storage Box"/>
    <s v="Home &amp; Kitchen"/>
    <s v="Home &amp; Kitchen"/>
    <s v="Home &amp; Kitchen"/>
    <s v="Home &amp; Kitchen"/>
    <n v="8"/>
    <s v="Home &amp; Kitchen"/>
    <m/>
    <n v="2023"/>
    <x v="10"/>
    <n v="16"/>
    <n v="7"/>
    <s v="Weekday"/>
    <m/>
  </r>
  <r>
    <s v="WEB-9185"/>
    <d v="2025-06-09T00:00:00"/>
    <s v="Pooja Nair"/>
    <s v="Bengaluru"/>
    <s v="Home &amp; Kitchen"/>
    <s v="Storage Box"/>
    <n v="2"/>
    <n v="1340.62"/>
    <s v="Credit Card"/>
    <s v="Delivered"/>
    <n v="4"/>
    <n v="2681.24"/>
    <m/>
    <m/>
    <m/>
    <m/>
    <m/>
    <m/>
    <s v="Completed"/>
    <s v="Yes"/>
    <s v="No"/>
    <m/>
    <n v="567"/>
    <n v="440"/>
    <n v="1463424.4009529033"/>
    <n v="118285.78776560788"/>
    <n v="3.8140589569160999"/>
    <s v="Storage Box"/>
    <s v="Home &amp; Kitchen"/>
    <s v="Home &amp; Kitchen"/>
    <s v="Home &amp; Kitchen"/>
    <s v="Home &amp; Kitchen"/>
    <n v="8"/>
    <s v="Home &amp; Kitchen"/>
    <m/>
    <n v="2025"/>
    <x v="11"/>
    <n v="9"/>
    <n v="2"/>
    <s v="Weekday"/>
    <m/>
  </r>
  <r>
    <s v="WEB-5189"/>
    <d v="2024-10-09T00:00:00"/>
    <s v="Karan Verma"/>
    <s v="Not Provided"/>
    <s v="Electronics"/>
    <s v="Bluetooth Speaker"/>
    <n v="1"/>
    <n v="2596.15"/>
    <s v="Upi"/>
    <s v="Delivered"/>
    <n v="5"/>
    <n v="2596.15"/>
    <m/>
    <m/>
    <m/>
    <m/>
    <m/>
    <m/>
    <s v="Completed"/>
    <s v="Yes"/>
    <s v="No"/>
    <m/>
    <n v="50"/>
    <n v="37"/>
    <n v="2759712.3299794244"/>
    <n v="330643.50635802455"/>
    <n v="3.8641711229946525"/>
    <s v="Bluetooth Speaker"/>
    <s v="Electronics"/>
    <s v="Electronics"/>
    <s v="Electronics"/>
    <s v="Electronics"/>
    <n v="48"/>
    <s v="Electronics"/>
    <m/>
    <n v="2024"/>
    <x v="8"/>
    <n v="9"/>
    <n v="4"/>
    <s v="Weekday"/>
    <m/>
  </r>
  <r>
    <s v="WEB-8261"/>
    <d v="2024-08-31T00:00:00"/>
    <s v="Meera Das"/>
    <s v="Mumbai"/>
    <s v="Books"/>
    <s v="Kids Story Book"/>
    <n v="1"/>
    <n v="614.44000000000005"/>
    <s v="Net Banking"/>
    <s v="Delivered"/>
    <n v="4"/>
    <n v="614.44000000000005"/>
    <m/>
    <m/>
    <m/>
    <m/>
    <m/>
    <m/>
    <s v="Completed"/>
    <s v="No"/>
    <s v="No"/>
    <m/>
    <n v="619"/>
    <n v="468"/>
    <n v="594714.6477588166"/>
    <n v="60882.938065984097"/>
    <n v="3.804733727810651"/>
    <s v="Kids Story Book"/>
    <s v="Books"/>
    <s v="Books"/>
    <s v="Books"/>
    <s v="Books"/>
    <n v="23"/>
    <s v="Books"/>
    <m/>
    <n v="2024"/>
    <x v="9"/>
    <n v="31"/>
    <n v="7"/>
    <s v="Weekday"/>
    <m/>
  </r>
  <r>
    <s v="WEB-7377"/>
    <d v="2023-05-28T00:00:00"/>
    <s v="Neha Gupta"/>
    <s v="Hyderabad"/>
    <s v="Electronics"/>
    <s v="Power Bank 10000Mah"/>
    <n v="2"/>
    <n v="3058.7"/>
    <s v="Debit Card"/>
    <s v="Pending"/>
    <n v="3"/>
    <n v="6117.4"/>
    <m/>
    <m/>
    <m/>
    <m/>
    <m/>
    <m/>
    <s v="Pending"/>
    <s v="No"/>
    <s v="Yes"/>
    <m/>
    <n v="559"/>
    <n v="408"/>
    <n v="2759712.3299794244"/>
    <n v="330643.50635802455"/>
    <n v="3.8641711229946525"/>
    <s v="Power Bank 10000Mah"/>
    <s v="Electronics"/>
    <s v="Electronics"/>
    <s v="Electronics"/>
    <s v="Electronics"/>
    <n v="3"/>
    <s v="Electronics"/>
    <m/>
    <n v="2023"/>
    <x v="6"/>
    <n v="28"/>
    <n v="1"/>
    <s v="Weekday"/>
    <m/>
  </r>
  <r>
    <s v="WEB-7015"/>
    <d v="2024-06-25T00:00:00"/>
    <s v="Riya Malhotra"/>
    <s v="Delhi"/>
    <s v="Fashion"/>
    <s v="Denim Jeans"/>
    <n v="1"/>
    <n v="1025.49"/>
    <s v="Cash On Delivery"/>
    <s v="Delivered"/>
    <n v="3"/>
    <n v="1025.49"/>
    <m/>
    <m/>
    <m/>
    <m/>
    <m/>
    <m/>
    <s v="Completed"/>
    <s v="Yes"/>
    <s v="No"/>
    <m/>
    <n v="573"/>
    <n v="450"/>
    <n v="1892867.2841657216"/>
    <n v="199432.98236095349"/>
    <n v="3.8949824970828471"/>
    <s v="Denim Jeans"/>
    <s v="Fashion"/>
    <s v="Fashion"/>
    <s v="Fashion"/>
    <s v="Fashion"/>
    <n v="6"/>
    <s v="Fashion"/>
    <m/>
    <n v="2024"/>
    <x v="11"/>
    <n v="25"/>
    <n v="3"/>
    <s v="Weekday"/>
    <m/>
  </r>
  <r>
    <s v="WEB-7495"/>
    <d v="2025-02-09T00:00:00"/>
    <s v="Aarav Singh"/>
    <s v="Delhi"/>
    <s v="Beauty"/>
    <s v="Perfume 50Ml"/>
    <n v="2"/>
    <n v="1099.43"/>
    <s v="Cash On Delivery"/>
    <s v="Delivered"/>
    <n v="5"/>
    <n v="2198.86"/>
    <m/>
    <m/>
    <m/>
    <m/>
    <m/>
    <m/>
    <s v="Completed"/>
    <s v="Yes"/>
    <s v="No"/>
    <m/>
    <n v="573"/>
    <n v="450"/>
    <n v="1098537.4901531704"/>
    <n v="96724.388030634553"/>
    <n v="3.9001122334455669"/>
    <s v="Perfume 50Ml"/>
    <s v="Beauty"/>
    <s v="Beauty"/>
    <s v="Beauty"/>
    <s v="Beauty"/>
    <n v="18"/>
    <s v="Beauty"/>
    <m/>
    <n v="2025"/>
    <x v="0"/>
    <n v="9"/>
    <n v="1"/>
    <s v="Weekday"/>
    <m/>
  </r>
  <r>
    <s v="WEB-6479"/>
    <d v="2024-12-21T00:00:00"/>
    <s v="Aarav Khan"/>
    <s v="Kolkata"/>
    <s v="Fashion"/>
    <s v="Men'S T-Shirt"/>
    <n v="1"/>
    <n v="1284.1199999999999"/>
    <s v="Net Banking"/>
    <s v="Delivered"/>
    <n v="5"/>
    <n v="1284.1199999999999"/>
    <m/>
    <m/>
    <m/>
    <m/>
    <m/>
    <m/>
    <s v="Completed"/>
    <s v="Yes"/>
    <s v="No"/>
    <m/>
    <n v="590"/>
    <n v="451"/>
    <n v="1892867.2841657216"/>
    <n v="199432.98236095349"/>
    <n v="3.8949824970828471"/>
    <s v="Men'S T-Shirt"/>
    <s v="Fashion"/>
    <s v="Fashion"/>
    <s v="Fashion"/>
    <s v="Fashion"/>
    <n v="55"/>
    <s v="Fashion"/>
    <m/>
    <n v="2024"/>
    <x v="10"/>
    <n v="21"/>
    <n v="7"/>
    <s v="Weekday"/>
    <m/>
  </r>
  <r>
    <s v="WEB-6960"/>
    <d v="2023-07-19T00:00:00"/>
    <s v="Kavya Das"/>
    <s v="Ahmedabad"/>
    <s v="Home &amp; Kitchen"/>
    <s v="Water Bottle"/>
    <n v="1"/>
    <n v="1651.32"/>
    <s v="Credit Card"/>
    <s v="Pending"/>
    <n v="3"/>
    <n v="1651.32"/>
    <m/>
    <m/>
    <m/>
    <m/>
    <m/>
    <m/>
    <s v="Pending"/>
    <s v="No"/>
    <s v="Yes"/>
    <m/>
    <n v="589"/>
    <n v="426"/>
    <n v="1463424.4009529033"/>
    <n v="118285.78776560788"/>
    <n v="3.8140589569160999"/>
    <s v="Water Bottle"/>
    <s v="Home &amp; Kitchen"/>
    <s v="Home &amp; Kitchen"/>
    <s v="Home &amp; Kitchen"/>
    <s v="Home &amp; Kitchen"/>
    <n v="2"/>
    <s v="Home &amp; Kitchen"/>
    <m/>
    <n v="2023"/>
    <x v="2"/>
    <n v="19"/>
    <n v="4"/>
    <s v="Weekday"/>
    <m/>
  </r>
  <r>
    <s v="WEB-5604"/>
    <d v="2025-02-26T00:00:00"/>
    <s v="Diya Das"/>
    <s v="Ahmedabad"/>
    <s v="Books"/>
    <s v="Self-Help Book"/>
    <n v="1"/>
    <n v="537.42999999999995"/>
    <s v="Net Banking"/>
    <s v="Pending"/>
    <n v="4"/>
    <n v="537.42999999999995"/>
    <m/>
    <m/>
    <m/>
    <m/>
    <m/>
    <m/>
    <s v="Pending"/>
    <s v="No"/>
    <s v="Yes"/>
    <m/>
    <n v="589"/>
    <n v="426"/>
    <n v="594714.6477588166"/>
    <n v="60882.938065984097"/>
    <n v="3.804733727810651"/>
    <s v="Self-Help Book"/>
    <s v="Books"/>
    <s v="Books"/>
    <s v="Books"/>
    <s v="Books"/>
    <n v="19"/>
    <s v="Books"/>
    <m/>
    <n v="2025"/>
    <x v="0"/>
    <n v="26"/>
    <n v="4"/>
    <s v="Weekday"/>
    <m/>
  </r>
  <r>
    <s v="WEB-8302"/>
    <d v="2023-02-07T00:00:00"/>
    <s v="Saanvi Singh"/>
    <s v="Ahmedabad"/>
    <s v="Electronics"/>
    <s v="Bluetooth Speaker"/>
    <n v="2"/>
    <n v="1923.1627263374514"/>
    <s v="Net Banking"/>
    <s v="Cancelled"/>
    <n v="5"/>
    <n v="3846.3254526749029"/>
    <m/>
    <m/>
    <m/>
    <m/>
    <m/>
    <m/>
    <s v="Lost Sale"/>
    <s v="No"/>
    <s v="Yes"/>
    <m/>
    <n v="589"/>
    <n v="426"/>
    <n v="2759712.3299794244"/>
    <n v="330643.50635802455"/>
    <n v="3.8641711229946525"/>
    <s v="Bluetooth Speaker"/>
    <s v="Electronics"/>
    <s v="Electronics"/>
    <s v="Electronics"/>
    <s v="Electronics"/>
    <n v="48"/>
    <s v="Electronics"/>
    <m/>
    <n v="2023"/>
    <x v="0"/>
    <n v="7"/>
    <n v="3"/>
    <s v="Weekend"/>
    <m/>
  </r>
  <r>
    <s v="WEB-5281"/>
    <d v="2023-01-08T00:00:00"/>
    <s v="Karan Khan"/>
    <s v="Kolkata"/>
    <s v="Beauty"/>
    <s v="Perfume 50Ml"/>
    <n v="1"/>
    <n v="910.43"/>
    <s v="Credit Card"/>
    <s v="Delivered"/>
    <n v="4"/>
    <n v="910.43"/>
    <m/>
    <m/>
    <m/>
    <m/>
    <m/>
    <m/>
    <s v="Completed"/>
    <s v="No"/>
    <s v="No"/>
    <m/>
    <n v="590"/>
    <n v="451"/>
    <n v="1098537.4901531704"/>
    <n v="96724.388030634553"/>
    <n v="3.9001122334455669"/>
    <s v="Perfume 50Ml"/>
    <s v="Beauty"/>
    <s v="Beauty"/>
    <s v="Beauty"/>
    <s v="Beauty"/>
    <n v="18"/>
    <s v="Beauty"/>
    <m/>
    <n v="2023"/>
    <x v="5"/>
    <n v="8"/>
    <n v="1"/>
    <s v="Weekday"/>
    <m/>
  </r>
  <r>
    <s v="WEB-7849"/>
    <d v="2023-10-03T00:00:00"/>
    <s v="Neha Malhotra"/>
    <s v="Ahmedabad"/>
    <s v="Electronics"/>
    <s v="Wireless Earbuds"/>
    <n v="1"/>
    <n v="1071.43"/>
    <s v="Net Banking"/>
    <s v="Delivered"/>
    <n v="3"/>
    <n v="1071.43"/>
    <m/>
    <m/>
    <m/>
    <m/>
    <m/>
    <m/>
    <s v="Completed"/>
    <s v="Yes"/>
    <s v="No"/>
    <m/>
    <n v="589"/>
    <n v="426"/>
    <n v="2759712.3299794244"/>
    <n v="330643.50635802455"/>
    <n v="3.8641711229946525"/>
    <s v="Wireless Earbuds"/>
    <s v="Electronics"/>
    <s v="Electronics"/>
    <s v="Electronics"/>
    <s v="Electronics"/>
    <n v="12"/>
    <s v="Electronics"/>
    <m/>
    <n v="2023"/>
    <x v="8"/>
    <n v="3"/>
    <n v="3"/>
    <s v="Weekday"/>
    <m/>
  </r>
  <r>
    <s v="WEB-7232"/>
    <d v="2023-05-25T00:00:00"/>
    <s v="Kavya Khan"/>
    <s v="Chennai"/>
    <s v="Beauty"/>
    <s v="Lipstick"/>
    <n v="2"/>
    <n v="395.72"/>
    <s v="Debit Card"/>
    <s v="Cancelled"/>
    <n v="5"/>
    <n v="791.44"/>
    <m/>
    <m/>
    <m/>
    <m/>
    <m/>
    <m/>
    <s v="Lost Sale"/>
    <s v="No"/>
    <s v="Yes"/>
    <m/>
    <n v="558"/>
    <n v="430"/>
    <n v="1098537.4901531704"/>
    <n v="96724.388030634553"/>
    <n v="3.9001122334455669"/>
    <s v="Lipstick"/>
    <s v="Beauty"/>
    <s v="Beauty"/>
    <s v="Beauty"/>
    <s v="Beauty"/>
    <n v="10"/>
    <s v="Beauty"/>
    <m/>
    <n v="2023"/>
    <x v="6"/>
    <n v="25"/>
    <n v="5"/>
    <s v="Weekday"/>
    <m/>
  </r>
  <r>
    <s v="WEB-6767"/>
    <d v="2023-12-13T00:00:00"/>
    <s v="Karan Iyer"/>
    <s v="Ahmedabad"/>
    <s v="Home &amp; Kitchen"/>
    <s v="Water Bottle"/>
    <n v="3"/>
    <n v="1451.4"/>
    <s v="Net Banking"/>
    <s v="Delivered"/>
    <n v="4"/>
    <n v="4354.2000000000007"/>
    <m/>
    <m/>
    <m/>
    <m/>
    <m/>
    <m/>
    <s v="Completed"/>
    <s v="Yes"/>
    <s v="No"/>
    <m/>
    <n v="589"/>
    <n v="426"/>
    <n v="1463424.4009529033"/>
    <n v="118285.78776560788"/>
    <n v="3.8140589569160999"/>
    <s v="Water Bottle"/>
    <s v="Home &amp; Kitchen"/>
    <s v="Home &amp; Kitchen"/>
    <s v="Home &amp; Kitchen"/>
    <s v="Home &amp; Kitchen"/>
    <n v="2"/>
    <s v="Home &amp; Kitchen"/>
    <m/>
    <n v="2023"/>
    <x v="10"/>
    <n v="13"/>
    <n v="4"/>
    <s v="Weekday"/>
    <m/>
  </r>
  <r>
    <s v="WEB-5481"/>
    <d v="2024-02-24T00:00:00"/>
    <s v="Aditya Kumar"/>
    <s v="Hyderabad"/>
    <s v="Electronics"/>
    <s v="Usb Cable"/>
    <n v="2"/>
    <n v="835.22"/>
    <s v="Cash On Delivery"/>
    <s v="Delivered"/>
    <n v="4"/>
    <n v="1670.44"/>
    <m/>
    <m/>
    <m/>
    <m/>
    <m/>
    <m/>
    <s v="Completed"/>
    <s v="Yes"/>
    <s v="No"/>
    <m/>
    <n v="559"/>
    <n v="408"/>
    <n v="2759712.3299794244"/>
    <n v="330643.50635802455"/>
    <n v="3.8641711229946525"/>
    <s v="Usb Cable"/>
    <s v="Electronics"/>
    <s v="Electronics"/>
    <s v="Electronics"/>
    <s v="Electronics"/>
    <n v="13"/>
    <s v="Electronics"/>
    <m/>
    <n v="2024"/>
    <x v="0"/>
    <n v="24"/>
    <n v="7"/>
    <s v="Weekday"/>
    <m/>
  </r>
  <r>
    <s v="WEB-7399"/>
    <d v="2024-11-13T00:00:00"/>
    <s v="Aditya Singh"/>
    <s v="Chennai"/>
    <s v="Beauty"/>
    <s v="Face Cream"/>
    <n v="1"/>
    <n v="648.49"/>
    <s v="Debit Card"/>
    <s v="Delivered"/>
    <n v="4"/>
    <n v="648.49"/>
    <m/>
    <m/>
    <m/>
    <m/>
    <m/>
    <m/>
    <s v="Completed"/>
    <s v="No"/>
    <s v="No"/>
    <m/>
    <n v="558"/>
    <n v="430"/>
    <n v="1098537.4901531704"/>
    <n v="96724.388030634553"/>
    <n v="3.9001122334455669"/>
    <s v="Face Cream"/>
    <s v="Beauty"/>
    <s v="Beauty"/>
    <s v="Beauty"/>
    <s v="Beauty"/>
    <n v="80"/>
    <s v="Beauty"/>
    <m/>
    <n v="2024"/>
    <x v="3"/>
    <n v="13"/>
    <n v="4"/>
    <s v="Weekday"/>
    <m/>
  </r>
  <r>
    <s v="WEB-6536"/>
    <d v="2025-05-15T00:00:00"/>
    <s v="Aditya Nair"/>
    <s v="Kolkata"/>
    <s v="Electronics"/>
    <s v="Power Bank 10000Mah"/>
    <n v="1"/>
    <n v="2850.39"/>
    <s v="Net Banking"/>
    <s v="Returned"/>
    <n v="2"/>
    <n v="2850.39"/>
    <m/>
    <m/>
    <m/>
    <m/>
    <m/>
    <m/>
    <s v="Completed"/>
    <s v="No"/>
    <s v="No"/>
    <m/>
    <n v="590"/>
    <n v="451"/>
    <n v="2759712.3299794244"/>
    <n v="330643.50635802455"/>
    <n v="3.8641711229946525"/>
    <s v="Power Bank 10000Mah"/>
    <s v="Electronics"/>
    <s v="Electronics"/>
    <s v="Electronics"/>
    <s v="Electronics"/>
    <n v="3"/>
    <s v="Electronics"/>
    <m/>
    <n v="2025"/>
    <x v="6"/>
    <n v="15"/>
    <n v="5"/>
    <s v="Weekday"/>
    <m/>
  </r>
  <r>
    <s v="WEB-7771"/>
    <d v="2025-01-01T00:00:00"/>
    <s v="Simran Joshi"/>
    <s v="Hyderabad"/>
    <s v="Electronics"/>
    <s v="Usb Cable"/>
    <n v="1"/>
    <n v="1043.31"/>
    <s v="Cash On Delivery"/>
    <s v="Pending"/>
    <m/>
    <n v="1043.31"/>
    <m/>
    <m/>
    <m/>
    <m/>
    <m/>
    <m/>
    <s v="Pending"/>
    <s v="No"/>
    <s v="Yes"/>
    <m/>
    <n v="559"/>
    <n v="408"/>
    <n v="2759712.3299794244"/>
    <n v="330643.50635802455"/>
    <n v="3.8641711229946525"/>
    <s v="Usb Cable"/>
    <s v="Electronics"/>
    <s v="Electronics"/>
    <s v="Electronics"/>
    <s v="Electronics"/>
    <n v="13"/>
    <s v="Electronics"/>
    <m/>
    <n v="2025"/>
    <x v="5"/>
    <n v="1"/>
    <n v="4"/>
    <s v="Weekend"/>
    <m/>
  </r>
  <r>
    <s v="WEB-6581"/>
    <d v="2025-06-21T00:00:00"/>
    <s v="Riya Bose"/>
    <s v="Pune"/>
    <s v="Beauty"/>
    <s v="Lipstick"/>
    <n v="2"/>
    <n v="444.92"/>
    <s v="Net Banking"/>
    <s v="Delivered"/>
    <n v="4"/>
    <n v="889.84"/>
    <m/>
    <m/>
    <m/>
    <m/>
    <m/>
    <m/>
    <s v="Completed"/>
    <s v="No"/>
    <s v="No"/>
    <m/>
    <n v="595"/>
    <n v="444"/>
    <n v="1098537.4901531704"/>
    <n v="96724.388030634553"/>
    <n v="3.9001122334455669"/>
    <s v="Lipstick"/>
    <s v="Beauty"/>
    <s v="Beauty"/>
    <s v="Beauty"/>
    <s v="Beauty"/>
    <n v="10"/>
    <s v="Beauty"/>
    <m/>
    <n v="2025"/>
    <x v="11"/>
    <n v="21"/>
    <n v="7"/>
    <s v="Weekday"/>
    <m/>
  </r>
  <r>
    <s v="WEB-5942"/>
    <d v="2024-10-16T00:00:00"/>
    <s v="Meera Rao"/>
    <s v="Bengaluru"/>
    <s v="Beauty"/>
    <s v="Lipstick"/>
    <n v="1"/>
    <n v="1083.6500000000001"/>
    <s v="Upi"/>
    <s v="Delivered"/>
    <n v="3"/>
    <n v="1083.6500000000001"/>
    <m/>
    <m/>
    <m/>
    <m/>
    <m/>
    <m/>
    <s v="Completed"/>
    <s v="Yes"/>
    <s v="No"/>
    <m/>
    <n v="567"/>
    <n v="440"/>
    <n v="1098537.4901531704"/>
    <n v="96724.388030634553"/>
    <n v="3.9001122334455669"/>
    <s v="Lipstick"/>
    <s v="Beauty"/>
    <s v="Beauty"/>
    <s v="Beauty"/>
    <s v="Beauty"/>
    <n v="10"/>
    <s v="Beauty"/>
    <m/>
    <n v="2024"/>
    <x v="8"/>
    <n v="16"/>
    <n v="4"/>
    <s v="Weekday"/>
    <m/>
  </r>
  <r>
    <s v="WEB-7207"/>
    <d v="2025-02-13T00:00:00"/>
    <s v="Ishaan Verma"/>
    <s v="Bengaluru"/>
    <s v="Home &amp; Kitchen"/>
    <s v="Non-Stick Pan"/>
    <n v="1"/>
    <n v="532.53"/>
    <s v="Net Banking"/>
    <s v="Delivered"/>
    <n v="3"/>
    <n v="532.53"/>
    <m/>
    <m/>
    <m/>
    <m/>
    <m/>
    <m/>
    <s v="Completed"/>
    <s v="No"/>
    <s v="No"/>
    <m/>
    <n v="567"/>
    <n v="440"/>
    <n v="1463424.4009529033"/>
    <n v="118285.78776560788"/>
    <n v="3.8140589569160999"/>
    <s v="Non-Stick Pan"/>
    <s v="Home &amp; Kitchen"/>
    <s v="Home &amp; Kitchen"/>
    <s v="Home &amp; Kitchen"/>
    <s v="Home &amp; Kitchen"/>
    <n v="7"/>
    <s v="Home &amp; Kitchen"/>
    <m/>
    <n v="2025"/>
    <x v="0"/>
    <n v="13"/>
    <n v="5"/>
    <s v="Weekday"/>
    <m/>
  </r>
  <r>
    <s v="WEB-9123"/>
    <d v="2024-02-28T00:00:00"/>
    <s v="Simran Reddy"/>
    <s v="Kolkata"/>
    <s v="Home &amp; Kitchen"/>
    <s v="Led Bulb Pack"/>
    <n v="1"/>
    <n v="1013.27"/>
    <s v="Net Banking"/>
    <s v="Delivered"/>
    <n v="5"/>
    <n v="1013.27"/>
    <m/>
    <m/>
    <m/>
    <m/>
    <m/>
    <m/>
    <s v="Completed"/>
    <s v="Yes"/>
    <s v="No"/>
    <m/>
    <n v="590"/>
    <n v="451"/>
    <n v="1463424.4009529033"/>
    <n v="118285.78776560788"/>
    <n v="3.8140589569160999"/>
    <s v="Led Bulb Pack"/>
    <s v="Home &amp; Kitchen"/>
    <s v="Home &amp; Kitchen"/>
    <s v="Home &amp; Kitchen"/>
    <s v="Home &amp; Kitchen"/>
    <n v="76"/>
    <s v="Home &amp; Kitchen"/>
    <m/>
    <n v="2024"/>
    <x v="0"/>
    <n v="28"/>
    <n v="4"/>
    <s v="Weekday"/>
    <m/>
  </r>
  <r>
    <s v="WEB-5752"/>
    <d v="2024-07-02T00:00:00"/>
    <s v="Vikram Khan"/>
    <s v="Bengaluru"/>
    <s v="Electronics"/>
    <s v="Bluetooth Speaker"/>
    <n v="2"/>
    <n v="1699.92"/>
    <s v="Net Banking"/>
    <s v="Delivered"/>
    <n v="3"/>
    <n v="3399.84"/>
    <m/>
    <m/>
    <m/>
    <m/>
    <m/>
    <m/>
    <s v="Completed"/>
    <s v="Yes"/>
    <s v="No"/>
    <m/>
    <n v="567"/>
    <n v="440"/>
    <n v="2759712.3299794244"/>
    <n v="330643.50635802455"/>
    <n v="3.8641711229946525"/>
    <s v="Bluetooth Speaker"/>
    <s v="Electronics"/>
    <s v="Electronics"/>
    <s v="Electronics"/>
    <s v="Electronics"/>
    <n v="48"/>
    <s v="Electronics"/>
    <m/>
    <n v="2024"/>
    <x v="2"/>
    <n v="2"/>
    <n v="3"/>
    <s v="Weekday"/>
    <m/>
  </r>
  <r>
    <s v="WEB-7795"/>
    <d v="2023-07-15T00:00:00"/>
    <s v="Tanya Joshi"/>
    <s v="Hyderabad"/>
    <s v="Books"/>
    <s v="Self-Help Book"/>
    <n v="1"/>
    <n v="417.28"/>
    <s v="Net Banking"/>
    <s v="Pending"/>
    <n v="5"/>
    <n v="417.28"/>
    <m/>
    <m/>
    <m/>
    <m/>
    <m/>
    <m/>
    <s v="Pending"/>
    <s v="No"/>
    <s v="Yes"/>
    <m/>
    <n v="559"/>
    <n v="408"/>
    <n v="594714.6477588166"/>
    <n v="60882.938065984097"/>
    <n v="3.804733727810651"/>
    <s v="Self-Help Book"/>
    <s v="Books"/>
    <s v="Books"/>
    <s v="Books"/>
    <s v="Books"/>
    <n v="19"/>
    <s v="Books"/>
    <m/>
    <n v="2023"/>
    <x v="2"/>
    <n v="15"/>
    <n v="7"/>
    <s v="Weekday"/>
    <m/>
  </r>
  <r>
    <s v="WEB-6898"/>
    <d v="2024-12-09T00:00:00"/>
    <s v="Pooja Gupta"/>
    <s v="Hyderabad"/>
    <s v="Fashion"/>
    <s v="Denim Jeans"/>
    <n v="2"/>
    <n v="2032.94"/>
    <s v="Net Banking"/>
    <s v="Delivered"/>
    <n v="4"/>
    <n v="4065.88"/>
    <m/>
    <m/>
    <m/>
    <m/>
    <m/>
    <m/>
    <s v="Completed"/>
    <s v="Yes"/>
    <s v="No"/>
    <m/>
    <n v="559"/>
    <n v="408"/>
    <n v="1892867.2841657216"/>
    <n v="199432.98236095349"/>
    <n v="3.8949824970828471"/>
    <s v="Denim Jeans"/>
    <s v="Fashion"/>
    <s v="Fashion"/>
    <s v="Fashion"/>
    <s v="Fashion"/>
    <n v="6"/>
    <s v="Fashion"/>
    <m/>
    <n v="2024"/>
    <x v="10"/>
    <n v="9"/>
    <n v="2"/>
    <s v="Weekday"/>
    <m/>
  </r>
  <r>
    <s v="WEB-5496"/>
    <d v="2023-01-26T00:00:00"/>
    <s v="Aarav Kapoor"/>
    <s v="Chennai"/>
    <s v="Fashion"/>
    <s v="Running Shoes"/>
    <n v="2"/>
    <n v="2428.54"/>
    <s v="Debit Card"/>
    <s v="Returned"/>
    <n v="3"/>
    <n v="4857.08"/>
    <m/>
    <m/>
    <m/>
    <m/>
    <m/>
    <m/>
    <s v="Completed"/>
    <s v="No"/>
    <s v="No"/>
    <m/>
    <n v="558"/>
    <n v="430"/>
    <n v="1892867.2841657216"/>
    <n v="199432.98236095349"/>
    <n v="3.8949824970828471"/>
    <s v="Running Shoes"/>
    <s v="Fashion"/>
    <s v="Fashion"/>
    <s v="Fashion"/>
    <s v="Fashion"/>
    <n v="45"/>
    <s v="Fashion"/>
    <m/>
    <n v="2023"/>
    <x v="5"/>
    <n v="26"/>
    <n v="5"/>
    <s v="Weekday"/>
    <m/>
  </r>
  <r>
    <s v="WEB-8419"/>
    <d v="2024-02-19T00:00:00"/>
    <s v="Saanvi Joshi"/>
    <s v="Ahmedabad"/>
    <s v="Home &amp; Kitchen"/>
    <s v="Water Bottle"/>
    <n v="1"/>
    <n v="881.3"/>
    <s v="Upi"/>
    <s v="Delivered"/>
    <n v="4"/>
    <n v="881.3"/>
    <m/>
    <m/>
    <m/>
    <m/>
    <m/>
    <m/>
    <s v="Completed"/>
    <s v="No"/>
    <s v="No"/>
    <m/>
    <n v="589"/>
    <n v="426"/>
    <n v="1463424.4009529033"/>
    <n v="118285.78776560788"/>
    <n v="3.8140589569160999"/>
    <s v="Water Bottle"/>
    <s v="Home &amp; Kitchen"/>
    <s v="Home &amp; Kitchen"/>
    <s v="Home &amp; Kitchen"/>
    <s v="Home &amp; Kitchen"/>
    <n v="2"/>
    <s v="Home &amp; Kitchen"/>
    <m/>
    <n v="2024"/>
    <x v="0"/>
    <n v="19"/>
    <n v="2"/>
    <s v="Weekday"/>
    <m/>
  </r>
  <r>
    <s v="WEB-6135"/>
    <d v="2023-03-28T00:00:00"/>
    <s v="Tanya Kumar"/>
    <s v="Kolkata"/>
    <s v="Electronics"/>
    <s v="Smart Watch"/>
    <n v="1"/>
    <n v="729.21"/>
    <s v="Debit Card"/>
    <s v="Delivered"/>
    <n v="5"/>
    <n v="729.21"/>
    <m/>
    <m/>
    <m/>
    <m/>
    <m/>
    <m/>
    <s v="Completed"/>
    <s v="No"/>
    <s v="No"/>
    <m/>
    <n v="590"/>
    <n v="451"/>
    <n v="2759712.3299794244"/>
    <n v="330643.50635802455"/>
    <n v="3.8641711229946525"/>
    <s v="Smart Watch"/>
    <s v="Electronics"/>
    <s v="Electronics"/>
    <s v="Electronics"/>
    <s v="Electronics"/>
    <n v="17"/>
    <s v="Electronics"/>
    <m/>
    <n v="2023"/>
    <x v="4"/>
    <n v="28"/>
    <n v="3"/>
    <s v="Weekday"/>
    <m/>
  </r>
  <r>
    <s v="WEB-5167"/>
    <d v="2024-04-04T00:00:00"/>
    <s v="Ananya Khan"/>
    <s v="Kolkata"/>
    <s v="Home &amp; Kitchen"/>
    <s v="Storage Box"/>
    <n v="1"/>
    <n v="170.5"/>
    <s v="Cash On Delivery"/>
    <s v="Delivered"/>
    <m/>
    <n v="170.5"/>
    <m/>
    <m/>
    <m/>
    <m/>
    <m/>
    <m/>
    <s v="Completed"/>
    <s v="No"/>
    <s v="No"/>
    <m/>
    <n v="590"/>
    <n v="451"/>
    <n v="1463424.4009529033"/>
    <n v="118285.78776560788"/>
    <n v="3.8140589569160999"/>
    <s v="Storage Box"/>
    <s v="Home &amp; Kitchen"/>
    <s v="Home &amp; Kitchen"/>
    <s v="Home &amp; Kitchen"/>
    <s v="Home &amp; Kitchen"/>
    <n v="8"/>
    <s v="Home &amp; Kitchen"/>
    <m/>
    <n v="2024"/>
    <x v="7"/>
    <n v="4"/>
    <n v="5"/>
    <s v="Weekday"/>
    <m/>
  </r>
  <r>
    <s v="WEB-8702"/>
    <d v="2024-06-02T00:00:00"/>
    <s v="Ishaan Verma"/>
    <s v="Pune"/>
    <s v="Books"/>
    <s v="Self-Help Book"/>
    <n v="3"/>
    <n v="234.49"/>
    <s v="Net Banking"/>
    <s v="Delivered"/>
    <n v="3"/>
    <n v="703.47"/>
    <m/>
    <m/>
    <m/>
    <m/>
    <m/>
    <m/>
    <s v="Completed"/>
    <s v="No"/>
    <s v="No"/>
    <m/>
    <n v="595"/>
    <n v="444"/>
    <n v="594714.6477588166"/>
    <n v="60882.938065984097"/>
    <n v="3.804733727810651"/>
    <s v="Self-Help Book"/>
    <s v="Books"/>
    <s v="Books"/>
    <s v="Books"/>
    <s v="Books"/>
    <n v="19"/>
    <s v="Books"/>
    <m/>
    <n v="2024"/>
    <x v="11"/>
    <n v="2"/>
    <n v="1"/>
    <s v="Weekday"/>
    <m/>
  </r>
  <r>
    <s v="WEB-7977"/>
    <d v="2025-04-27T00:00:00"/>
    <s v="Rohan Kapoor"/>
    <s v="Bengaluru"/>
    <s v="Fashion"/>
    <s v="Denim Jeans"/>
    <n v="2"/>
    <n v="1571.6"/>
    <s v="Cash On Delivery"/>
    <s v="Delivered"/>
    <n v="5"/>
    <n v="3143.2"/>
    <m/>
    <m/>
    <m/>
    <m/>
    <m/>
    <m/>
    <s v="Completed"/>
    <s v="Yes"/>
    <s v="No"/>
    <m/>
    <n v="567"/>
    <n v="440"/>
    <n v="1892867.2841657216"/>
    <n v="199432.98236095349"/>
    <n v="3.8949824970828471"/>
    <s v="Denim Jeans"/>
    <s v="Fashion"/>
    <s v="Fashion"/>
    <s v="Fashion"/>
    <s v="Fashion"/>
    <n v="6"/>
    <s v="Fashion"/>
    <m/>
    <n v="2025"/>
    <x v="7"/>
    <n v="27"/>
    <n v="1"/>
    <s v="Weekday"/>
    <m/>
  </r>
  <r>
    <s v="WEB-8069"/>
    <d v="2024-04-05T00:00:00"/>
    <s v="Tanya Menon"/>
    <s v="Chennai"/>
    <s v="Home &amp; Kitchen"/>
    <s v="Table Lamp"/>
    <n v="3"/>
    <n v="817.81"/>
    <s v="Net Banking"/>
    <s v="Delivered"/>
    <n v="5"/>
    <n v="2453.4299999999998"/>
    <m/>
    <m/>
    <m/>
    <m/>
    <m/>
    <m/>
    <s v="Completed"/>
    <s v="Yes"/>
    <s v="No"/>
    <m/>
    <n v="558"/>
    <n v="430"/>
    <n v="1463424.4009529033"/>
    <n v="118285.78776560788"/>
    <n v="3.8140589569160999"/>
    <s v="Table Lamp"/>
    <s v="Home &amp; Kitchen"/>
    <s v="Home &amp; Kitchen"/>
    <s v="Home &amp; Kitchen"/>
    <s v="Home &amp; Kitchen"/>
    <n v="32"/>
    <s v="Home &amp; Kitchen"/>
    <m/>
    <n v="2024"/>
    <x v="7"/>
    <n v="5"/>
    <n v="6"/>
    <s v="Weekday"/>
    <m/>
  </r>
  <r>
    <s v="WEB-6161"/>
    <d v="2024-05-15T00:00:00"/>
    <s v="Vivaan Nair"/>
    <s v="Mumbai"/>
    <s v="Books"/>
    <s v="Notebook Set"/>
    <n v="1"/>
    <n v="273.42"/>
    <s v="Debit Card"/>
    <s v="Delivered"/>
    <n v="3"/>
    <n v="273.42"/>
    <m/>
    <m/>
    <m/>
    <m/>
    <m/>
    <m/>
    <s v="Completed"/>
    <s v="No"/>
    <s v="No"/>
    <m/>
    <n v="619"/>
    <n v="468"/>
    <n v="594714.6477588166"/>
    <n v="60882.938065984097"/>
    <n v="3.804733727810651"/>
    <s v="Notebook Set"/>
    <s v="Books"/>
    <s v="Books"/>
    <s v="Books"/>
    <s v="Books"/>
    <n v="20"/>
    <s v="Books"/>
    <m/>
    <n v="2024"/>
    <x v="6"/>
    <n v="15"/>
    <n v="4"/>
    <s v="Weekday"/>
    <m/>
  </r>
  <r>
    <s v="WEB-8763"/>
    <d v="2025-01-20T00:00:00"/>
    <s v="Vivaan Patel"/>
    <s v="Pune"/>
    <s v="Home &amp; Kitchen"/>
    <s v="Storage Box"/>
    <n v="2"/>
    <n v="717.68"/>
    <s v="Cash On Delivery"/>
    <s v="Cancelled"/>
    <n v="4"/>
    <n v="1435.36"/>
    <m/>
    <m/>
    <m/>
    <m/>
    <m/>
    <m/>
    <s v="Lost Sale"/>
    <s v="No"/>
    <s v="Yes"/>
    <m/>
    <n v="595"/>
    <n v="444"/>
    <n v="1463424.4009529033"/>
    <n v="118285.78776560788"/>
    <n v="3.8140589569160999"/>
    <s v="Storage Box"/>
    <s v="Home &amp; Kitchen"/>
    <s v="Home &amp; Kitchen"/>
    <s v="Home &amp; Kitchen"/>
    <s v="Home &amp; Kitchen"/>
    <n v="8"/>
    <s v="Home &amp; Kitchen"/>
    <m/>
    <n v="2025"/>
    <x v="5"/>
    <n v="20"/>
    <n v="2"/>
    <s v="Weekday"/>
    <m/>
  </r>
  <r>
    <s v="WEB-5955"/>
    <d v="2023-02-07T00:00:00"/>
    <s v="Neha Gupta"/>
    <s v="Bengaluru"/>
    <s v="Electronics"/>
    <s v="Wireless Earbuds"/>
    <n v="1"/>
    <n v="3014.32"/>
    <s v="Cash On Delivery"/>
    <s v="Delivered"/>
    <n v="4"/>
    <n v="3014.32"/>
    <m/>
    <m/>
    <m/>
    <m/>
    <m/>
    <m/>
    <s v="Completed"/>
    <s v="Yes"/>
    <s v="No"/>
    <m/>
    <n v="567"/>
    <n v="440"/>
    <n v="2759712.3299794244"/>
    <n v="330643.50635802455"/>
    <n v="3.8641711229946525"/>
    <s v="Wireless Earbuds"/>
    <s v="Electronics"/>
    <s v="Electronics"/>
    <s v="Electronics"/>
    <s v="Electronics"/>
    <n v="12"/>
    <s v="Electronics"/>
    <m/>
    <n v="2023"/>
    <x v="0"/>
    <n v="7"/>
    <n v="3"/>
    <s v="Weekend"/>
    <m/>
  </r>
  <r>
    <s v="WEB-7625"/>
    <d v="2024-04-23T00:00:00"/>
    <s v="Meera Iyer"/>
    <s v="Ahmedabad"/>
    <s v="Home &amp; Kitchen"/>
    <s v="Non-Stick Pan"/>
    <n v="1"/>
    <n v="1159.42"/>
    <s v="Net Banking"/>
    <s v="Returned"/>
    <n v="4"/>
    <n v="1159.42"/>
    <m/>
    <m/>
    <m/>
    <m/>
    <m/>
    <m/>
    <s v="Completed"/>
    <s v="No"/>
    <s v="No"/>
    <m/>
    <n v="589"/>
    <n v="426"/>
    <n v="1463424.4009529033"/>
    <n v="118285.78776560788"/>
    <n v="3.8140589569160999"/>
    <s v="Non-Stick Pan"/>
    <s v="Home &amp; Kitchen"/>
    <s v="Home &amp; Kitchen"/>
    <s v="Home &amp; Kitchen"/>
    <s v="Home &amp; Kitchen"/>
    <n v="7"/>
    <s v="Home &amp; Kitchen"/>
    <m/>
    <n v="2024"/>
    <x v="7"/>
    <n v="23"/>
    <n v="3"/>
    <s v="Weekday"/>
    <m/>
  </r>
  <r>
    <s v="WEB-6143"/>
    <d v="2024-05-27T00:00:00"/>
    <s v="Aarav Gupta"/>
    <s v="Delhi"/>
    <s v="Beauty"/>
    <s v="Perfume 50Ml"/>
    <n v="1"/>
    <n v="1177.96"/>
    <s v="Cash On Delivery"/>
    <s v="Delivered"/>
    <n v="4"/>
    <n v="1177.96"/>
    <m/>
    <m/>
    <m/>
    <m/>
    <m/>
    <m/>
    <s v="Completed"/>
    <s v="Yes"/>
    <s v="No"/>
    <m/>
    <n v="573"/>
    <n v="450"/>
    <n v="1098537.4901531704"/>
    <n v="96724.388030634553"/>
    <n v="3.9001122334455669"/>
    <s v="Perfume 50Ml"/>
    <s v="Beauty"/>
    <s v="Beauty"/>
    <s v="Beauty"/>
    <s v="Beauty"/>
    <n v="18"/>
    <s v="Beauty"/>
    <m/>
    <n v="2024"/>
    <x v="6"/>
    <n v="27"/>
    <n v="2"/>
    <s v="Weekday"/>
    <m/>
  </r>
  <r>
    <s v="WEB-5748"/>
    <d v="2023-03-09T00:00:00"/>
    <s v="Sanjay Khan"/>
    <s v="Mumbai"/>
    <s v="Home &amp; Kitchen"/>
    <s v="Table Lamp"/>
    <n v="2"/>
    <n v="1406.83"/>
    <s v="Cash On Delivery"/>
    <s v="Pending"/>
    <n v="2"/>
    <n v="2813.66"/>
    <m/>
    <m/>
    <m/>
    <m/>
    <m/>
    <m/>
    <s v="Pending"/>
    <s v="No"/>
    <s v="Yes"/>
    <m/>
    <n v="619"/>
    <n v="468"/>
    <n v="1463424.4009529033"/>
    <n v="118285.78776560788"/>
    <n v="3.8140589569160999"/>
    <s v="Table Lamp"/>
    <s v="Home &amp; Kitchen"/>
    <s v="Home &amp; Kitchen"/>
    <s v="Home &amp; Kitchen"/>
    <s v="Home &amp; Kitchen"/>
    <n v="32"/>
    <s v="Home &amp; Kitchen"/>
    <m/>
    <n v="2023"/>
    <x v="4"/>
    <n v="9"/>
    <n v="5"/>
    <s v="Weekday"/>
    <m/>
  </r>
  <r>
    <s v="WEB-9488"/>
    <d v="2023-11-21T00:00:00"/>
    <s v="Rohan Patel"/>
    <s v="Mumbai"/>
    <s v="Beauty"/>
    <s v="Shampoo 200Ml"/>
    <n v="1"/>
    <n v="824.19"/>
    <s v="Debit Card"/>
    <s v="Delivered"/>
    <n v="4"/>
    <n v="824.19"/>
    <m/>
    <m/>
    <m/>
    <m/>
    <m/>
    <m/>
    <s v="Completed"/>
    <s v="No"/>
    <s v="No"/>
    <m/>
    <n v="619"/>
    <n v="468"/>
    <n v="1098537.4901531704"/>
    <n v="96724.388030634553"/>
    <n v="3.9001122334455669"/>
    <s v="Shampoo 200Ml"/>
    <s v="Beauty"/>
    <s v="Beauty"/>
    <s v="Beauty"/>
    <s v="Beauty"/>
    <n v="64"/>
    <s v="Beauty"/>
    <m/>
    <n v="2023"/>
    <x v="3"/>
    <n v="21"/>
    <n v="3"/>
    <s v="Weekday"/>
    <m/>
  </r>
  <r>
    <s v="WEB-7423"/>
    <d v="2023-11-15T00:00:00"/>
    <s v="Karan Kumar"/>
    <s v="Pune"/>
    <s v="Electronics"/>
    <s v="Usb Cable"/>
    <n v="2"/>
    <n v="2488.02"/>
    <s v="Upi"/>
    <s v="Returned"/>
    <n v="3"/>
    <n v="4976.04"/>
    <m/>
    <m/>
    <m/>
    <m/>
    <m/>
    <m/>
    <s v="Completed"/>
    <s v="No"/>
    <s v="No"/>
    <m/>
    <n v="595"/>
    <n v="444"/>
    <n v="2759712.3299794244"/>
    <n v="330643.50635802455"/>
    <n v="3.8641711229946525"/>
    <s v="Usb Cable"/>
    <s v="Electronics"/>
    <s v="Electronics"/>
    <s v="Electronics"/>
    <s v="Electronics"/>
    <n v="13"/>
    <s v="Electronics"/>
    <m/>
    <n v="2023"/>
    <x v="3"/>
    <n v="15"/>
    <n v="4"/>
    <s v="Weekday"/>
    <m/>
  </r>
  <r>
    <s v="WEB-9534"/>
    <d v="2023-02-13T00:00:00"/>
    <s v="Ananya Iyer"/>
    <s v="Chennai"/>
    <s v="Books"/>
    <s v="Self-Help Book"/>
    <n v="1"/>
    <n v="798.52"/>
    <s v="Debit Card"/>
    <s v="Delivered"/>
    <n v="2"/>
    <n v="798.52"/>
    <m/>
    <m/>
    <m/>
    <m/>
    <m/>
    <m/>
    <s v="Completed"/>
    <s v="No"/>
    <s v="No"/>
    <m/>
    <n v="558"/>
    <n v="430"/>
    <n v="594714.6477588166"/>
    <n v="60882.938065984097"/>
    <n v="3.804733727810651"/>
    <s v="Self-Help Book"/>
    <s v="Books"/>
    <s v="Books"/>
    <s v="Books"/>
    <s v="Books"/>
    <n v="19"/>
    <s v="Books"/>
    <m/>
    <n v="2023"/>
    <x v="0"/>
    <n v="13"/>
    <n v="2"/>
    <s v="Weekday"/>
    <m/>
  </r>
  <r>
    <s v="WEB-8279"/>
    <d v="2023-10-30T00:00:00"/>
    <s v="Kavya Reddy"/>
    <s v="Kolkata"/>
    <s v="Books"/>
    <s v="Fiction Novel"/>
    <n v="2"/>
    <n v="487.32"/>
    <s v="Upi"/>
    <s v="Delivered"/>
    <n v="5"/>
    <n v="974.64"/>
    <m/>
    <m/>
    <m/>
    <m/>
    <m/>
    <m/>
    <s v="Completed"/>
    <s v="No"/>
    <s v="No"/>
    <m/>
    <n v="590"/>
    <n v="451"/>
    <n v="594714.6477588166"/>
    <n v="60882.938065984097"/>
    <n v="3.804733727810651"/>
    <s v="Fiction Novel"/>
    <s v="Books"/>
    <s v="Books"/>
    <s v="Books"/>
    <s v="Books"/>
    <n v="11"/>
    <s v="Books"/>
    <m/>
    <n v="2023"/>
    <x v="8"/>
    <n v="30"/>
    <n v="2"/>
    <s v="Weekday"/>
    <m/>
  </r>
  <r>
    <s v="WEB-6051"/>
    <d v="2023-08-22T00:00:00"/>
    <s v="Karan Chatterjee"/>
    <s v="Kolkata"/>
    <s v="Fashion"/>
    <s v="Running Shoes"/>
    <n v="1"/>
    <n v="2210.14"/>
    <s v="Upi"/>
    <s v="Delivered"/>
    <n v="2"/>
    <n v="2210.14"/>
    <m/>
    <m/>
    <m/>
    <m/>
    <m/>
    <m/>
    <s v="Completed"/>
    <s v="Yes"/>
    <s v="No"/>
    <m/>
    <n v="590"/>
    <n v="451"/>
    <n v="1892867.2841657216"/>
    <n v="199432.98236095349"/>
    <n v="3.8949824970828471"/>
    <s v="Running Shoes"/>
    <s v="Fashion"/>
    <s v="Fashion"/>
    <s v="Fashion"/>
    <s v="Fashion"/>
    <n v="45"/>
    <s v="Fashion"/>
    <m/>
    <n v="2023"/>
    <x v="9"/>
    <n v="22"/>
    <n v="3"/>
    <s v="Weekday"/>
    <m/>
  </r>
  <r>
    <s v="WEB-8464"/>
    <d v="2024-12-03T00:00:00"/>
    <s v="Aditya Patel"/>
    <s v="Bengaluru"/>
    <s v="Beauty"/>
    <s v="Lipstick"/>
    <n v="2"/>
    <n v="1294.32"/>
    <s v="Credit Card"/>
    <s v="Delivered"/>
    <n v="5"/>
    <n v="2588.64"/>
    <m/>
    <m/>
    <m/>
    <m/>
    <m/>
    <m/>
    <s v="Completed"/>
    <s v="Yes"/>
    <s v="No"/>
    <m/>
    <n v="567"/>
    <n v="440"/>
    <n v="1098537.4901531704"/>
    <n v="96724.388030634553"/>
    <n v="3.9001122334455669"/>
    <s v="Lipstick"/>
    <s v="Beauty"/>
    <s v="Beauty"/>
    <s v="Beauty"/>
    <s v="Beauty"/>
    <n v="10"/>
    <s v="Beauty"/>
    <m/>
    <n v="2024"/>
    <x v="10"/>
    <n v="3"/>
    <n v="3"/>
    <s v="Weekday"/>
    <m/>
  </r>
  <r>
    <s v="WEB-7869"/>
    <d v="2023-02-28T00:00:00"/>
    <s v="Vivaan Verma"/>
    <s v="Ahmedabad"/>
    <s v="Beauty"/>
    <s v="Face Cream"/>
    <n v="1"/>
    <n v="1434.18"/>
    <s v="Upi"/>
    <s v="Delivered"/>
    <n v="4"/>
    <n v="1434.18"/>
    <m/>
    <m/>
    <m/>
    <m/>
    <m/>
    <m/>
    <s v="Completed"/>
    <s v="Yes"/>
    <s v="No"/>
    <m/>
    <n v="589"/>
    <n v="426"/>
    <n v="1098537.4901531704"/>
    <n v="96724.388030634553"/>
    <n v="3.9001122334455669"/>
    <s v="Face Cream"/>
    <s v="Beauty"/>
    <s v="Beauty"/>
    <s v="Beauty"/>
    <s v="Beauty"/>
    <n v="80"/>
    <s v="Beauty"/>
    <m/>
    <n v="2023"/>
    <x v="0"/>
    <n v="28"/>
    <n v="3"/>
    <s v="Weekday"/>
    <m/>
  </r>
  <r>
    <s v="WEB-9643"/>
    <d v="2023-11-06T00:00:00"/>
    <s v="Tanya Malhotra"/>
    <s v="Ahmedabad"/>
    <s v="Home &amp; Kitchen"/>
    <s v="Storage Box"/>
    <n v="1"/>
    <n v="514.17999999999995"/>
    <s v="Credit Card"/>
    <s v="Delivered"/>
    <n v="2"/>
    <n v="514.17999999999995"/>
    <m/>
    <m/>
    <m/>
    <m/>
    <m/>
    <m/>
    <s v="Completed"/>
    <s v="No"/>
    <s v="No"/>
    <m/>
    <n v="589"/>
    <n v="426"/>
    <n v="1463424.4009529033"/>
    <n v="118285.78776560788"/>
    <n v="3.8140589569160999"/>
    <s v="Storage Box"/>
    <s v="Home &amp; Kitchen"/>
    <s v="Home &amp; Kitchen"/>
    <s v="Home &amp; Kitchen"/>
    <s v="Home &amp; Kitchen"/>
    <n v="8"/>
    <s v="Home &amp; Kitchen"/>
    <m/>
    <n v="2023"/>
    <x v="3"/>
    <n v="6"/>
    <n v="2"/>
    <s v="Weekday"/>
    <m/>
  </r>
  <r>
    <s v="WEB-7030"/>
    <d v="2025-01-10T00:00:00"/>
    <s v="Rohan Patel"/>
    <s v="Pune"/>
    <s v="Fashion"/>
    <s v="Women'S Kurti"/>
    <n v="2"/>
    <n v="1797.95"/>
    <s v="Net Banking"/>
    <s v="Delivered"/>
    <n v="4"/>
    <n v="3595.9"/>
    <m/>
    <m/>
    <m/>
    <m/>
    <m/>
    <m/>
    <s v="Completed"/>
    <s v="Yes"/>
    <s v="No"/>
    <m/>
    <n v="595"/>
    <n v="444"/>
    <n v="1892867.2841657216"/>
    <n v="199432.98236095349"/>
    <n v="3.8949824970828471"/>
    <s v="Women'S Kurti"/>
    <s v="Fashion"/>
    <s v="Fashion"/>
    <s v="Fashion"/>
    <s v="Fashion"/>
    <n v="15"/>
    <s v="Fashion"/>
    <m/>
    <n v="2025"/>
    <x v="5"/>
    <n v="10"/>
    <n v="6"/>
    <s v="Weekday"/>
    <m/>
  </r>
  <r>
    <s v="WEB-9337"/>
    <d v="2023-03-27T00:00:00"/>
    <s v="Ishaan Pillai"/>
    <s v="Delhi"/>
    <s v="Beauty"/>
    <s v="Shampoo 200Ml"/>
    <n v="3"/>
    <n v="729.17"/>
    <s v="Net Banking"/>
    <s v="Returned"/>
    <n v="4"/>
    <n v="2187.5099999999998"/>
    <m/>
    <m/>
    <m/>
    <m/>
    <m/>
    <m/>
    <s v="Completed"/>
    <s v="No"/>
    <s v="No"/>
    <m/>
    <n v="573"/>
    <n v="450"/>
    <n v="1098537.4901531704"/>
    <n v="96724.388030634553"/>
    <n v="3.9001122334455669"/>
    <s v="Shampoo 200Ml"/>
    <s v="Beauty"/>
    <s v="Beauty"/>
    <s v="Beauty"/>
    <s v="Beauty"/>
    <n v="64"/>
    <s v="Beauty"/>
    <m/>
    <n v="2023"/>
    <x v="4"/>
    <n v="27"/>
    <n v="2"/>
    <s v="Weekday"/>
    <m/>
  </r>
  <r>
    <s v="WEB-7810"/>
    <d v="2024-09-02T00:00:00"/>
    <s v="Rohan Malhotra"/>
    <s v="Mumbai"/>
    <s v="Home &amp; Kitchen"/>
    <s v="Table Lamp"/>
    <n v="2"/>
    <n v="1178.6300000000001"/>
    <s v="Net Banking"/>
    <s v="Delivered"/>
    <n v="5"/>
    <n v="2357.2600000000002"/>
    <m/>
    <m/>
    <m/>
    <m/>
    <m/>
    <m/>
    <s v="Completed"/>
    <s v="Yes"/>
    <s v="No"/>
    <m/>
    <n v="619"/>
    <n v="468"/>
    <n v="1463424.4009529033"/>
    <n v="118285.78776560788"/>
    <n v="3.8140589569160999"/>
    <s v="Table Lamp"/>
    <s v="Home &amp; Kitchen"/>
    <s v="Home &amp; Kitchen"/>
    <s v="Home &amp; Kitchen"/>
    <s v="Home &amp; Kitchen"/>
    <n v="32"/>
    <s v="Home &amp; Kitchen"/>
    <m/>
    <n v="2024"/>
    <x v="1"/>
    <n v="2"/>
    <n v="2"/>
    <s v="Weekday"/>
    <m/>
  </r>
  <r>
    <s v="WEB-5685"/>
    <d v="2025-02-28T00:00:00"/>
    <s v="Meera Menon"/>
    <s v="Pune"/>
    <s v="Books"/>
    <s v="Cookbook"/>
    <n v="3"/>
    <n v="305.68"/>
    <s v="Debit Card"/>
    <s v="Cancelled"/>
    <m/>
    <n v="917.04"/>
    <m/>
    <m/>
    <m/>
    <m/>
    <m/>
    <m/>
    <s v="Lost Sale"/>
    <s v="No"/>
    <s v="Yes"/>
    <m/>
    <n v="595"/>
    <n v="444"/>
    <n v="594714.6477588166"/>
    <n v="60882.938065984097"/>
    <n v="3.804733727810651"/>
    <s v="Cookbook"/>
    <s v="Books"/>
    <s v="Books"/>
    <s v="Books"/>
    <s v="Books"/>
    <n v="4"/>
    <s v="Books"/>
    <m/>
    <n v="2025"/>
    <x v="0"/>
    <n v="28"/>
    <n v="6"/>
    <s v="Weekday"/>
    <m/>
  </r>
  <r>
    <s v="WEB-6956"/>
    <d v="2023-12-04T00:00:00"/>
    <s v="Vivaan Chatterjee"/>
    <s v="Pune"/>
    <s v="Fashion"/>
    <s v="Running Shoes"/>
    <n v="1"/>
    <n v="759.08"/>
    <s v="Net Banking"/>
    <s v="Delivered"/>
    <m/>
    <n v="759.08"/>
    <m/>
    <m/>
    <m/>
    <m/>
    <m/>
    <m/>
    <s v="Completed"/>
    <s v="No"/>
    <s v="No"/>
    <m/>
    <n v="595"/>
    <n v="444"/>
    <n v="1892867.2841657216"/>
    <n v="199432.98236095349"/>
    <n v="3.8949824970828471"/>
    <s v="Running Shoes"/>
    <s v="Fashion"/>
    <s v="Fashion"/>
    <s v="Fashion"/>
    <s v="Fashion"/>
    <n v="45"/>
    <s v="Fashion"/>
    <m/>
    <n v="2023"/>
    <x v="10"/>
    <n v="4"/>
    <n v="2"/>
    <s v="Weekday"/>
    <m/>
  </r>
  <r>
    <s v="WEB-6916"/>
    <d v="2024-02-07T00:00:00"/>
    <s v="Diya Rao"/>
    <s v="Kolkata"/>
    <s v="Books"/>
    <s v="Cookbook"/>
    <n v="1"/>
    <n v="418.18"/>
    <s v="Upi"/>
    <s v="Delivered"/>
    <n v="3"/>
    <n v="418.18"/>
    <m/>
    <m/>
    <m/>
    <m/>
    <m/>
    <m/>
    <s v="Completed"/>
    <s v="No"/>
    <s v="No"/>
    <m/>
    <n v="590"/>
    <n v="451"/>
    <n v="594714.6477588166"/>
    <n v="60882.938065984097"/>
    <n v="3.804733727810651"/>
    <s v="Cookbook"/>
    <s v="Books"/>
    <s v="Books"/>
    <s v="Books"/>
    <s v="Books"/>
    <n v="4"/>
    <s v="Books"/>
    <m/>
    <n v="2024"/>
    <x v="0"/>
    <n v="7"/>
    <n v="4"/>
    <s v="Weekend"/>
    <m/>
  </r>
  <r>
    <s v="WEB-5047"/>
    <d v="2024-11-06T00:00:00"/>
    <s v="Ishaan Rao"/>
    <s v="Mumbai"/>
    <s v="Books"/>
    <s v="Fiction Novel"/>
    <n v="1"/>
    <n v="253.32"/>
    <s v="Upi"/>
    <s v="Delivered"/>
    <n v="4"/>
    <n v="253.32"/>
    <m/>
    <m/>
    <m/>
    <m/>
    <m/>
    <m/>
    <s v="Completed"/>
    <s v="No"/>
    <s v="No"/>
    <m/>
    <n v="619"/>
    <n v="468"/>
    <n v="594714.6477588166"/>
    <n v="60882.938065984097"/>
    <n v="3.804733727810651"/>
    <s v="Fiction Novel"/>
    <s v="Books"/>
    <s v="Books"/>
    <s v="Books"/>
    <s v="Books"/>
    <n v="11"/>
    <s v="Books"/>
    <m/>
    <n v="2024"/>
    <x v="3"/>
    <n v="6"/>
    <n v="4"/>
    <s v="Weekday"/>
    <m/>
  </r>
  <r>
    <s v="WEB-7189"/>
    <d v="2024-04-29T00:00:00"/>
    <s v="Vikram Singh"/>
    <s v="Bengaluru"/>
    <s v="Fashion"/>
    <s v="Men'S T-Shirt"/>
    <n v="1"/>
    <n v="373.34"/>
    <s v="Cash On Delivery"/>
    <s v="Delivered"/>
    <n v="5"/>
    <n v="373.34"/>
    <m/>
    <m/>
    <m/>
    <m/>
    <m/>
    <m/>
    <s v="Completed"/>
    <s v="No"/>
    <s v="No"/>
    <m/>
    <n v="567"/>
    <n v="440"/>
    <n v="1892867.2841657216"/>
    <n v="199432.98236095349"/>
    <n v="3.8949824970828471"/>
    <s v="Men'S T-Shirt"/>
    <s v="Fashion"/>
    <s v="Fashion"/>
    <s v="Fashion"/>
    <s v="Fashion"/>
    <n v="55"/>
    <s v="Fashion"/>
    <m/>
    <n v="2024"/>
    <x v="7"/>
    <n v="29"/>
    <n v="2"/>
    <s v="Weekday"/>
    <m/>
  </r>
  <r>
    <s v="WEB-9013"/>
    <d v="2023-10-02T00:00:00"/>
    <s v="Ananya Menon"/>
    <s v="Delhi"/>
    <s v="Beauty"/>
    <s v="Lipstick"/>
    <n v="1"/>
    <n v="996.97"/>
    <s v="Debit Card"/>
    <s v="Delivered"/>
    <n v="3"/>
    <n v="996.97"/>
    <m/>
    <m/>
    <m/>
    <m/>
    <m/>
    <m/>
    <s v="Completed"/>
    <s v="No"/>
    <s v="No"/>
    <m/>
    <n v="573"/>
    <n v="450"/>
    <n v="1098537.4901531704"/>
    <n v="96724.388030634553"/>
    <n v="3.9001122334455669"/>
    <s v="Lipstick"/>
    <s v="Beauty"/>
    <s v="Beauty"/>
    <s v="Beauty"/>
    <s v="Beauty"/>
    <n v="10"/>
    <s v="Beauty"/>
    <m/>
    <n v="2023"/>
    <x v="8"/>
    <n v="2"/>
    <n v="2"/>
    <s v="Weekday"/>
    <m/>
  </r>
  <r>
    <s v="WEB-5866"/>
    <d v="2024-11-04T00:00:00"/>
    <s v="Vikram Singh"/>
    <s v="Pune"/>
    <s v="Electronics"/>
    <s v="Smart Watch"/>
    <n v="1"/>
    <n v="2892.68"/>
    <s v="Cash On Delivery"/>
    <s v="Returned"/>
    <m/>
    <n v="2892.68"/>
    <m/>
    <m/>
    <m/>
    <m/>
    <m/>
    <m/>
    <s v="Completed"/>
    <s v="No"/>
    <s v="No"/>
    <m/>
    <n v="595"/>
    <n v="444"/>
    <n v="2759712.3299794244"/>
    <n v="330643.50635802455"/>
    <n v="3.8641711229946525"/>
    <s v="Smart Watch"/>
    <s v="Electronics"/>
    <s v="Electronics"/>
    <s v="Electronics"/>
    <s v="Electronics"/>
    <n v="17"/>
    <s v="Electronics"/>
    <m/>
    <n v="2024"/>
    <x v="3"/>
    <n v="4"/>
    <n v="2"/>
    <s v="Weekday"/>
    <m/>
  </r>
  <r>
    <s v="WEB-5954"/>
    <d v="2023-02-19T00:00:00"/>
    <s v="Saanvi Gupta"/>
    <s v="Ahmedabad"/>
    <s v="Home &amp; Kitchen"/>
    <s v="Non-Stick Pan"/>
    <n v="2"/>
    <n v="1536.3"/>
    <s v="Upi"/>
    <s v="Delivered"/>
    <n v="2"/>
    <n v="3072.6"/>
    <m/>
    <m/>
    <m/>
    <m/>
    <m/>
    <m/>
    <s v="Completed"/>
    <s v="Yes"/>
    <s v="No"/>
    <m/>
    <n v="589"/>
    <n v="426"/>
    <n v="1463424.4009529033"/>
    <n v="118285.78776560788"/>
    <n v="3.8140589569160999"/>
    <s v="Non-Stick Pan"/>
    <s v="Home &amp; Kitchen"/>
    <s v="Home &amp; Kitchen"/>
    <s v="Home &amp; Kitchen"/>
    <s v="Home &amp; Kitchen"/>
    <n v="7"/>
    <s v="Home &amp; Kitchen"/>
    <m/>
    <n v="2023"/>
    <x v="0"/>
    <n v="19"/>
    <n v="1"/>
    <s v="Weekday"/>
    <m/>
  </r>
  <r>
    <s v="WEB-9657"/>
    <d v="2023-12-26T00:00:00"/>
    <s v="Rahul Nair"/>
    <s v="Delhi"/>
    <s v="Beauty"/>
    <s v="Shampoo 200Ml"/>
    <n v="2"/>
    <n v="1034.29"/>
    <s v="Cash On Delivery"/>
    <s v="Delivered"/>
    <n v="4"/>
    <n v="2068.58"/>
    <m/>
    <m/>
    <m/>
    <m/>
    <m/>
    <m/>
    <s v="Completed"/>
    <s v="Yes"/>
    <s v="No"/>
    <m/>
    <n v="573"/>
    <n v="450"/>
    <n v="1098537.4901531704"/>
    <n v="96724.388030634553"/>
    <n v="3.9001122334455669"/>
    <s v="Shampoo 200Ml"/>
    <s v="Beauty"/>
    <s v="Beauty"/>
    <s v="Beauty"/>
    <s v="Beauty"/>
    <n v="64"/>
    <s v="Beauty"/>
    <m/>
    <n v="2023"/>
    <x v="10"/>
    <n v="26"/>
    <n v="3"/>
    <s v="Weekday"/>
    <m/>
  </r>
  <r>
    <s v="WEB-6274"/>
    <d v="2023-11-14T00:00:00"/>
    <s v="Simran Pillai"/>
    <s v="Ahmedabad"/>
    <s v="Electronics"/>
    <s v="Usb Cable"/>
    <n v="1"/>
    <n v="688.93"/>
    <s v="Debit Card"/>
    <s v="Delivered"/>
    <n v="2"/>
    <n v="688.93"/>
    <m/>
    <m/>
    <m/>
    <m/>
    <m/>
    <m/>
    <s v="Completed"/>
    <s v="No"/>
    <s v="No"/>
    <m/>
    <n v="589"/>
    <n v="426"/>
    <n v="2759712.3299794244"/>
    <n v="330643.50635802455"/>
    <n v="3.8641711229946525"/>
    <s v="Usb Cable"/>
    <s v="Electronics"/>
    <s v="Electronics"/>
    <s v="Electronics"/>
    <s v="Electronics"/>
    <n v="13"/>
    <s v="Electronics"/>
    <m/>
    <n v="2023"/>
    <x v="3"/>
    <n v="14"/>
    <n v="3"/>
    <s v="Weekday"/>
    <m/>
  </r>
  <r>
    <s v="WEB-6945"/>
    <d v="2023-11-30T00:00:00"/>
    <s v="Aditya Menon"/>
    <s v="Kolkata"/>
    <s v="Electronics"/>
    <s v="Wireless Earbuds"/>
    <n v="1"/>
    <n v="2007.63"/>
    <s v="Net Banking"/>
    <s v="Delivered"/>
    <n v="1"/>
    <n v="2007.63"/>
    <m/>
    <m/>
    <m/>
    <m/>
    <m/>
    <m/>
    <s v="Completed"/>
    <s v="Yes"/>
    <s v="No"/>
    <m/>
    <n v="590"/>
    <n v="451"/>
    <n v="2759712.3299794244"/>
    <n v="330643.50635802455"/>
    <n v="3.8641711229946525"/>
    <s v="Wireless Earbuds"/>
    <s v="Electronics"/>
    <s v="Electronics"/>
    <s v="Electronics"/>
    <s v="Electronics"/>
    <n v="12"/>
    <s v="Electronics"/>
    <m/>
    <n v="2023"/>
    <x v="3"/>
    <n v="30"/>
    <n v="5"/>
    <s v="Weekday"/>
    <m/>
  </r>
  <r>
    <s v="WEB-6735"/>
    <d v="2023-01-02T00:00:00"/>
    <s v="Ishaan Menon"/>
    <s v="Chennai"/>
    <s v="Electronics"/>
    <s v="Power Bank 10000Mah"/>
    <n v="1"/>
    <n v="1636.36"/>
    <s v="Upi"/>
    <s v="Delivered"/>
    <n v="4"/>
    <n v="1636.36"/>
    <m/>
    <m/>
    <m/>
    <m/>
    <m/>
    <m/>
    <s v="Completed"/>
    <s v="Yes"/>
    <s v="No"/>
    <m/>
    <n v="558"/>
    <n v="430"/>
    <n v="2759712.3299794244"/>
    <n v="330643.50635802455"/>
    <n v="3.8641711229946525"/>
    <s v="Power Bank 10000Mah"/>
    <s v="Electronics"/>
    <s v="Electronics"/>
    <s v="Electronics"/>
    <s v="Electronics"/>
    <n v="3"/>
    <s v="Electronics"/>
    <m/>
    <n v="2023"/>
    <x v="5"/>
    <n v="2"/>
    <n v="2"/>
    <s v="Weekday"/>
    <m/>
  </r>
  <r>
    <s v="WEB-6755"/>
    <d v="2024-06-09T00:00:00"/>
    <s v="Rohan Singh"/>
    <s v="Chennai"/>
    <s v="Beauty"/>
    <s v="Shampoo 200Ml"/>
    <n v="1"/>
    <n v="300.16000000000003"/>
    <s v="Credit Card"/>
    <s v="Delivered"/>
    <n v="5"/>
    <n v="300.16000000000003"/>
    <m/>
    <m/>
    <m/>
    <m/>
    <m/>
    <m/>
    <s v="Completed"/>
    <s v="No"/>
    <s v="No"/>
    <m/>
    <n v="558"/>
    <n v="430"/>
    <n v="1098537.4901531704"/>
    <n v="96724.388030634553"/>
    <n v="3.9001122334455669"/>
    <s v="Shampoo 200Ml"/>
    <s v="Beauty"/>
    <s v="Beauty"/>
    <s v="Beauty"/>
    <s v="Beauty"/>
    <n v="64"/>
    <s v="Beauty"/>
    <m/>
    <n v="2024"/>
    <x v="11"/>
    <n v="9"/>
    <n v="1"/>
    <s v="Weekday"/>
    <m/>
  </r>
  <r>
    <s v="WEB-7599"/>
    <d v="2024-09-10T00:00:00"/>
    <s v="Kavya Chatterjee"/>
    <s v="Kolkata"/>
    <s v="Beauty"/>
    <s v="Shampoo 200Ml"/>
    <n v="1"/>
    <n v="1412.54"/>
    <s v="Credit Card"/>
    <s v="Delivered"/>
    <n v="5"/>
    <n v="1412.54"/>
    <m/>
    <m/>
    <m/>
    <m/>
    <m/>
    <m/>
    <s v="Completed"/>
    <s v="Yes"/>
    <s v="No"/>
    <m/>
    <n v="590"/>
    <n v="451"/>
    <n v="1098537.4901531704"/>
    <n v="96724.388030634553"/>
    <n v="3.9001122334455669"/>
    <s v="Shampoo 200Ml"/>
    <s v="Beauty"/>
    <s v="Beauty"/>
    <s v="Beauty"/>
    <s v="Beauty"/>
    <n v="64"/>
    <s v="Beauty"/>
    <m/>
    <n v="2024"/>
    <x v="1"/>
    <n v="10"/>
    <n v="3"/>
    <s v="Weekday"/>
    <m/>
  </r>
  <r>
    <s v="WEB-6828"/>
    <d v="2024-04-27T00:00:00"/>
    <s v="Simran Joshi"/>
    <s v="Bengaluru"/>
    <s v="Fashion"/>
    <s v="Women'S Kurti"/>
    <n v="1"/>
    <n v="1868.81"/>
    <s v="Net Banking"/>
    <s v="Delivered"/>
    <n v="5"/>
    <n v="1868.81"/>
    <m/>
    <m/>
    <m/>
    <m/>
    <m/>
    <m/>
    <s v="Completed"/>
    <s v="Yes"/>
    <s v="No"/>
    <m/>
    <n v="567"/>
    <n v="440"/>
    <n v="1892867.2841657216"/>
    <n v="199432.98236095349"/>
    <n v="3.8949824970828471"/>
    <s v="Women'S Kurti"/>
    <s v="Fashion"/>
    <s v="Fashion"/>
    <s v="Fashion"/>
    <s v="Fashion"/>
    <n v="15"/>
    <s v="Fashion"/>
    <m/>
    <n v="2024"/>
    <x v="7"/>
    <n v="27"/>
    <n v="7"/>
    <s v="Weekday"/>
    <m/>
  </r>
  <r>
    <s v="WEB-8089"/>
    <d v="2023-09-16T00:00:00"/>
    <s v="Aarav Pillai"/>
    <s v="Kolkata"/>
    <s v="Electronics"/>
    <s v="Bluetooth Speaker"/>
    <n v="1"/>
    <n v="1235.05"/>
    <s v="Cash On Delivery"/>
    <s v="Delivered"/>
    <n v="5"/>
    <n v="1235.05"/>
    <m/>
    <m/>
    <m/>
    <m/>
    <m/>
    <m/>
    <s v="Completed"/>
    <s v="Yes"/>
    <s v="No"/>
    <m/>
    <n v="590"/>
    <n v="451"/>
    <n v="2759712.3299794244"/>
    <n v="330643.50635802455"/>
    <n v="3.8641711229946525"/>
    <s v="Bluetooth Speaker"/>
    <s v="Electronics"/>
    <s v="Electronics"/>
    <s v="Electronics"/>
    <s v="Electronics"/>
    <n v="48"/>
    <s v="Electronics"/>
    <m/>
    <n v="2023"/>
    <x v="1"/>
    <n v="16"/>
    <n v="7"/>
    <s v="Weekday"/>
    <m/>
  </r>
  <r>
    <s v="WEB-7101"/>
    <d v="2024-04-14T00:00:00"/>
    <s v="Ananya Kapoor"/>
    <s v="Mumbai"/>
    <s v="Electronics"/>
    <s v="Usb Cable"/>
    <n v="1"/>
    <n v="648.78"/>
    <s v="Credit Card"/>
    <s v="Delivered"/>
    <n v="4"/>
    <n v="648.78"/>
    <m/>
    <m/>
    <m/>
    <m/>
    <m/>
    <m/>
    <s v="Completed"/>
    <s v="No"/>
    <s v="No"/>
    <m/>
    <n v="619"/>
    <n v="468"/>
    <n v="2759712.3299794244"/>
    <n v="330643.50635802455"/>
    <n v="3.8641711229946525"/>
    <s v="Usb Cable"/>
    <s v="Electronics"/>
    <s v="Electronics"/>
    <s v="Electronics"/>
    <s v="Electronics"/>
    <n v="13"/>
    <s v="Electronics"/>
    <m/>
    <n v="2024"/>
    <x v="7"/>
    <n v="14"/>
    <n v="1"/>
    <s v="Weekday"/>
    <m/>
  </r>
  <r>
    <s v="WEB-5264"/>
    <d v="2024-03-18T00:00:00"/>
    <s v="Saanvi Gupta"/>
    <s v="Ahmedabad"/>
    <s v="Electronics"/>
    <s v="Power Bank 10000Mah"/>
    <n v="2"/>
    <n v="1549.14"/>
    <s v="Upi"/>
    <s v="Delivered"/>
    <n v="4"/>
    <n v="3098.28"/>
    <m/>
    <m/>
    <m/>
    <m/>
    <m/>
    <m/>
    <s v="Completed"/>
    <s v="Yes"/>
    <s v="No"/>
    <m/>
    <n v="589"/>
    <n v="426"/>
    <n v="2759712.3299794244"/>
    <n v="330643.50635802455"/>
    <n v="3.8641711229946525"/>
    <s v="Power Bank 10000Mah"/>
    <s v="Electronics"/>
    <s v="Electronics"/>
    <s v="Electronics"/>
    <s v="Electronics"/>
    <n v="3"/>
    <s v="Electronics"/>
    <m/>
    <n v="2024"/>
    <x v="4"/>
    <n v="18"/>
    <n v="2"/>
    <s v="Weekday"/>
    <m/>
  </r>
  <r>
    <s v="WEB-9049"/>
    <d v="2024-06-17T00:00:00"/>
    <s v="Tanya Sharma"/>
    <s v="Pune"/>
    <s v="Electronics"/>
    <s v="Smart Watch"/>
    <n v="1"/>
    <n v="1976.28"/>
    <s v="Cash On Delivery"/>
    <s v="Delivered"/>
    <n v="4"/>
    <n v="1976.28"/>
    <m/>
    <m/>
    <m/>
    <m/>
    <m/>
    <m/>
    <s v="Completed"/>
    <s v="Yes"/>
    <s v="No"/>
    <m/>
    <n v="595"/>
    <n v="444"/>
    <n v="2759712.3299794244"/>
    <n v="330643.50635802455"/>
    <n v="3.8641711229946525"/>
    <s v="Smart Watch"/>
    <s v="Electronics"/>
    <s v="Electronics"/>
    <s v="Electronics"/>
    <s v="Electronics"/>
    <n v="17"/>
    <s v="Electronics"/>
    <m/>
    <n v="2024"/>
    <x v="11"/>
    <n v="17"/>
    <n v="2"/>
    <s v="Weekday"/>
    <m/>
  </r>
  <r>
    <s v="WEB-8219"/>
    <d v="2025-04-23T00:00:00"/>
    <s v="Diya Sharma"/>
    <s v="Ahmedabad"/>
    <s v="Home &amp; Kitchen"/>
    <s v="Table Lamp"/>
    <n v="1"/>
    <n v="1555.01"/>
    <s v="Debit Card"/>
    <s v="Cancelled"/>
    <n v="4"/>
    <n v="1555.01"/>
    <m/>
    <m/>
    <m/>
    <m/>
    <m/>
    <m/>
    <s v="Lost Sale"/>
    <s v="No"/>
    <s v="Yes"/>
    <m/>
    <n v="589"/>
    <n v="426"/>
    <n v="1463424.4009529033"/>
    <n v="118285.78776560788"/>
    <n v="3.8140589569160999"/>
    <s v="Table Lamp"/>
    <s v="Home &amp; Kitchen"/>
    <s v="Home &amp; Kitchen"/>
    <s v="Home &amp; Kitchen"/>
    <s v="Home &amp; Kitchen"/>
    <n v="32"/>
    <s v="Home &amp; Kitchen"/>
    <m/>
    <n v="2025"/>
    <x v="7"/>
    <n v="23"/>
    <n v="4"/>
    <s v="Weekday"/>
    <m/>
  </r>
  <r>
    <s v="WEB-6656"/>
    <d v="2023-01-27T00:00:00"/>
    <s v="Arjun Gupta"/>
    <s v="Delhi"/>
    <s v="Home &amp; Kitchen"/>
    <s v="Table Lamp"/>
    <n v="1"/>
    <n v="1664.19"/>
    <s v="Cash On Delivery"/>
    <s v="Delivered"/>
    <n v="4"/>
    <n v="1664.19"/>
    <m/>
    <m/>
    <m/>
    <m/>
    <m/>
    <m/>
    <s v="Completed"/>
    <s v="Yes"/>
    <s v="No"/>
    <m/>
    <n v="573"/>
    <n v="450"/>
    <n v="1463424.4009529033"/>
    <n v="118285.78776560788"/>
    <n v="3.8140589569160999"/>
    <s v="Table Lamp"/>
    <s v="Home &amp; Kitchen"/>
    <s v="Home &amp; Kitchen"/>
    <s v="Home &amp; Kitchen"/>
    <s v="Home &amp; Kitchen"/>
    <n v="32"/>
    <s v="Home &amp; Kitchen"/>
    <m/>
    <n v="2023"/>
    <x v="5"/>
    <n v="27"/>
    <n v="6"/>
    <s v="Weekday"/>
    <m/>
  </r>
  <r>
    <s v="WEB-7656"/>
    <d v="2025-01-06T00:00:00"/>
    <s v="Diya Gupta"/>
    <s v="Mumbai"/>
    <s v="Home &amp; Kitchen"/>
    <s v="Water Bottle"/>
    <n v="1"/>
    <n v="728.4"/>
    <s v="Net Banking"/>
    <s v="Delivered"/>
    <n v="2"/>
    <n v="728.4"/>
    <m/>
    <m/>
    <m/>
    <m/>
    <m/>
    <m/>
    <s v="Completed"/>
    <s v="No"/>
    <s v="No"/>
    <m/>
    <n v="619"/>
    <n v="468"/>
    <n v="1463424.4009529033"/>
    <n v="118285.78776560788"/>
    <n v="3.8140589569160999"/>
    <s v="Water Bottle"/>
    <s v="Home &amp; Kitchen"/>
    <s v="Home &amp; Kitchen"/>
    <s v="Home &amp; Kitchen"/>
    <s v="Home &amp; Kitchen"/>
    <n v="2"/>
    <s v="Home &amp; Kitchen"/>
    <m/>
    <n v="2025"/>
    <x v="5"/>
    <n v="6"/>
    <n v="2"/>
    <s v="Weekday"/>
    <m/>
  </r>
  <r>
    <s v="WEB-7498"/>
    <d v="2024-12-13T00:00:00"/>
    <s v="Arjun Singh"/>
    <s v="Mumbai"/>
    <s v="Home &amp; Kitchen"/>
    <s v="Table Lamp"/>
    <n v="2"/>
    <n v="1043.1600000000001"/>
    <s v="Net Banking"/>
    <s v="Delivered"/>
    <n v="5"/>
    <n v="2086.3200000000002"/>
    <m/>
    <m/>
    <m/>
    <m/>
    <m/>
    <m/>
    <s v="Completed"/>
    <s v="Yes"/>
    <s v="No"/>
    <m/>
    <n v="619"/>
    <n v="468"/>
    <n v="1463424.4009529033"/>
    <n v="118285.78776560788"/>
    <n v="3.8140589569160999"/>
    <s v="Table Lamp"/>
    <s v="Home &amp; Kitchen"/>
    <s v="Home &amp; Kitchen"/>
    <s v="Home &amp; Kitchen"/>
    <s v="Home &amp; Kitchen"/>
    <n v="32"/>
    <s v="Home &amp; Kitchen"/>
    <m/>
    <n v="2024"/>
    <x v="10"/>
    <n v="13"/>
    <n v="6"/>
    <s v="Weekday"/>
    <m/>
  </r>
  <r>
    <s v="WEB-8690"/>
    <d v="2023-01-16T00:00:00"/>
    <s v="Simran Sharma"/>
    <s v="Hyderabad"/>
    <s v="Beauty"/>
    <s v="Face Cream"/>
    <n v="2"/>
    <n v="1080.1199999999999"/>
    <s v="Upi"/>
    <s v="Delivered"/>
    <n v="5"/>
    <n v="2160.2399999999998"/>
    <m/>
    <m/>
    <m/>
    <m/>
    <m/>
    <m/>
    <s v="Completed"/>
    <s v="Yes"/>
    <s v="No"/>
    <m/>
    <n v="559"/>
    <n v="408"/>
    <n v="1098537.4901531704"/>
    <n v="96724.388030634553"/>
    <n v="3.9001122334455669"/>
    <s v="Face Cream"/>
    <s v="Beauty"/>
    <s v="Beauty"/>
    <s v="Beauty"/>
    <s v="Beauty"/>
    <n v="80"/>
    <s v="Beauty"/>
    <m/>
    <n v="2023"/>
    <x v="5"/>
    <n v="16"/>
    <n v="2"/>
    <s v="Weekday"/>
    <m/>
  </r>
  <r>
    <s v="WEB-8553"/>
    <d v="2024-11-07T00:00:00"/>
    <s v="Arjun Joshi"/>
    <s v="Pune"/>
    <s v="Books"/>
    <s v="Kids Story Book"/>
    <n v="1"/>
    <n v="153.31"/>
    <s v="Cash On Delivery"/>
    <s v="Delivered"/>
    <n v="3"/>
    <n v="153.31"/>
    <m/>
    <m/>
    <m/>
    <m/>
    <m/>
    <m/>
    <s v="Completed"/>
    <s v="No"/>
    <s v="No"/>
    <m/>
    <n v="595"/>
    <n v="444"/>
    <n v="594714.6477588166"/>
    <n v="60882.938065984097"/>
    <n v="3.804733727810651"/>
    <s v="Kids Story Book"/>
    <s v="Books"/>
    <s v="Books"/>
    <s v="Books"/>
    <s v="Books"/>
    <n v="23"/>
    <s v="Books"/>
    <m/>
    <n v="2024"/>
    <x v="3"/>
    <n v="7"/>
    <n v="5"/>
    <s v="Weekend"/>
    <m/>
  </r>
  <r>
    <s v="WEB-5558"/>
    <d v="2023-11-18T00:00:00"/>
    <s v="Riya Menon"/>
    <s v="Ahmedabad"/>
    <s v="Fashion"/>
    <s v="Men'S T-Shirt"/>
    <n v="2"/>
    <n v="2076.1999999999998"/>
    <s v="Upi"/>
    <s v="Delivered"/>
    <n v="4"/>
    <n v="4152.3999999999996"/>
    <m/>
    <m/>
    <m/>
    <m/>
    <m/>
    <m/>
    <s v="Completed"/>
    <s v="Yes"/>
    <s v="No"/>
    <m/>
    <n v="589"/>
    <n v="426"/>
    <n v="1892867.2841657216"/>
    <n v="199432.98236095349"/>
    <n v="3.8949824970828471"/>
    <s v="Men'S T-Shirt"/>
    <s v="Fashion"/>
    <s v="Fashion"/>
    <s v="Fashion"/>
    <s v="Fashion"/>
    <n v="55"/>
    <s v="Fashion"/>
    <m/>
    <n v="2023"/>
    <x v="3"/>
    <n v="18"/>
    <n v="7"/>
    <s v="Weekday"/>
    <m/>
  </r>
  <r>
    <s v="WEB-5340"/>
    <d v="2024-11-26T00:00:00"/>
    <s v="Aarav Bose"/>
    <s v="Kolkata"/>
    <s v="Home &amp; Kitchen"/>
    <s v="Table Lamp"/>
    <n v="1"/>
    <n v="1269"/>
    <s v="Credit Card"/>
    <s v="Delivered"/>
    <n v="5"/>
    <n v="1269"/>
    <m/>
    <m/>
    <m/>
    <m/>
    <m/>
    <m/>
    <s v="Completed"/>
    <s v="Yes"/>
    <s v="No"/>
    <m/>
    <n v="590"/>
    <n v="451"/>
    <n v="1463424.4009529033"/>
    <n v="118285.78776560788"/>
    <n v="3.8140589569160999"/>
    <s v="Table Lamp"/>
    <s v="Home &amp; Kitchen"/>
    <s v="Home &amp; Kitchen"/>
    <s v="Home &amp; Kitchen"/>
    <s v="Home &amp; Kitchen"/>
    <n v="32"/>
    <s v="Home &amp; Kitchen"/>
    <m/>
    <n v="2024"/>
    <x v="3"/>
    <n v="26"/>
    <n v="3"/>
    <s v="Weekday"/>
    <m/>
  </r>
  <r>
    <s v="WEB-7137"/>
    <d v="2025-06-12T00:00:00"/>
    <s v="Aarav Kumar"/>
    <s v="Pune"/>
    <s v="Home &amp; Kitchen"/>
    <s v="Water Bottle"/>
    <n v="1"/>
    <n v="1180.3599999999999"/>
    <s v="Credit Card"/>
    <s v="Delivered"/>
    <n v="3"/>
    <n v="1180.3599999999999"/>
    <m/>
    <m/>
    <m/>
    <m/>
    <m/>
    <m/>
    <s v="Completed"/>
    <s v="Yes"/>
    <s v="No"/>
    <m/>
    <n v="595"/>
    <n v="444"/>
    <n v="1463424.4009529033"/>
    <n v="118285.78776560788"/>
    <n v="3.8140589569160999"/>
    <s v="Water Bottle"/>
    <s v="Home &amp; Kitchen"/>
    <s v="Home &amp; Kitchen"/>
    <s v="Home &amp; Kitchen"/>
    <s v="Home &amp; Kitchen"/>
    <n v="2"/>
    <s v="Home &amp; Kitchen"/>
    <m/>
    <n v="2025"/>
    <x v="11"/>
    <n v="12"/>
    <n v="5"/>
    <s v="Weekday"/>
    <m/>
  </r>
  <r>
    <s v="WEB-6663"/>
    <d v="2023-03-08T00:00:00"/>
    <s v="Meera Verma"/>
    <s v="Ahmedabad"/>
    <s v="Beauty"/>
    <s v="Lipstick"/>
    <n v="2"/>
    <n v="1451.29"/>
    <s v="Credit Card"/>
    <s v="Delivered"/>
    <n v="4"/>
    <n v="2902.58"/>
    <m/>
    <m/>
    <m/>
    <m/>
    <m/>
    <m/>
    <s v="Completed"/>
    <s v="Yes"/>
    <s v="No"/>
    <m/>
    <n v="589"/>
    <n v="426"/>
    <n v="1098537.4901531704"/>
    <n v="96724.388030634553"/>
    <n v="3.9001122334455669"/>
    <s v="Lipstick"/>
    <s v="Beauty"/>
    <s v="Beauty"/>
    <s v="Beauty"/>
    <s v="Beauty"/>
    <n v="10"/>
    <s v="Beauty"/>
    <m/>
    <n v="2023"/>
    <x v="4"/>
    <n v="8"/>
    <n v="4"/>
    <s v="Weekday"/>
    <m/>
  </r>
  <r>
    <s v="WEB-6485"/>
    <d v="2023-03-25T00:00:00"/>
    <s v="Rohan Khan"/>
    <s v="Chennai"/>
    <s v="Books"/>
    <s v="Notebook Set"/>
    <n v="3"/>
    <n v="126.93"/>
    <s v="Upi"/>
    <s v="Cancelled"/>
    <n v="4"/>
    <n v="380.79"/>
    <m/>
    <m/>
    <m/>
    <m/>
    <m/>
    <m/>
    <s v="Lost Sale"/>
    <s v="No"/>
    <s v="Yes"/>
    <m/>
    <n v="558"/>
    <n v="430"/>
    <n v="594714.6477588166"/>
    <n v="60882.938065984097"/>
    <n v="3.804733727810651"/>
    <s v="Notebook Set"/>
    <s v="Books"/>
    <s v="Books"/>
    <s v="Books"/>
    <s v="Books"/>
    <n v="20"/>
    <s v="Books"/>
    <m/>
    <n v="2023"/>
    <x v="4"/>
    <n v="25"/>
    <n v="7"/>
    <s v="Weekday"/>
    <m/>
  </r>
  <r>
    <s v="WEB-8433"/>
    <d v="2024-03-25T00:00:00"/>
    <s v="Ananya Chatterjee"/>
    <s v="Bengaluru"/>
    <s v="Fashion"/>
    <s v="Running Shoes"/>
    <n v="1"/>
    <n v="2351.0100000000002"/>
    <s v="Credit Card"/>
    <s v="Delivered"/>
    <n v="4"/>
    <n v="2351.0100000000002"/>
    <m/>
    <m/>
    <m/>
    <m/>
    <m/>
    <m/>
    <s v="Completed"/>
    <s v="Yes"/>
    <s v="No"/>
    <m/>
    <n v="567"/>
    <n v="440"/>
    <n v="1892867.2841657216"/>
    <n v="199432.98236095349"/>
    <n v="3.8949824970828471"/>
    <s v="Running Shoes"/>
    <s v="Fashion"/>
    <s v="Fashion"/>
    <s v="Fashion"/>
    <s v="Fashion"/>
    <n v="45"/>
    <s v="Fashion"/>
    <m/>
    <n v="2024"/>
    <x v="4"/>
    <n v="25"/>
    <n v="2"/>
    <s v="Weekday"/>
    <m/>
  </r>
  <r>
    <s v="WEB-8979"/>
    <d v="2023-06-02T00:00:00"/>
    <s v="Saanvi Rao"/>
    <s v="Bengaluru"/>
    <s v="Fashion"/>
    <s v="Men'S T-Shirt"/>
    <n v="1"/>
    <n v="1465.66"/>
    <s v="Debit Card"/>
    <s v="Returned"/>
    <n v="4"/>
    <n v="1465.66"/>
    <m/>
    <m/>
    <m/>
    <m/>
    <m/>
    <m/>
    <s v="Completed"/>
    <s v="No"/>
    <s v="No"/>
    <m/>
    <n v="567"/>
    <n v="440"/>
    <n v="1892867.2841657216"/>
    <n v="199432.98236095349"/>
    <n v="3.8949824970828471"/>
    <s v="Men'S T-Shirt"/>
    <s v="Fashion"/>
    <s v="Fashion"/>
    <s v="Fashion"/>
    <s v="Fashion"/>
    <n v="55"/>
    <s v="Fashion"/>
    <m/>
    <n v="2023"/>
    <x v="11"/>
    <n v="2"/>
    <n v="6"/>
    <s v="Weekday"/>
    <m/>
  </r>
  <r>
    <s v="WEB-5733"/>
    <d v="2024-05-08T00:00:00"/>
    <s v="Saanvi Iyer"/>
    <s v="Bengaluru"/>
    <s v="Home &amp; Kitchen"/>
    <s v="Non-Stick Pan"/>
    <n v="1"/>
    <n v="660.57"/>
    <s v="Net Banking"/>
    <s v="Delivered"/>
    <n v="4"/>
    <n v="660.57"/>
    <m/>
    <m/>
    <m/>
    <m/>
    <m/>
    <m/>
    <s v="Completed"/>
    <s v="No"/>
    <s v="No"/>
    <m/>
    <n v="567"/>
    <n v="440"/>
    <n v="1463424.4009529033"/>
    <n v="118285.78776560788"/>
    <n v="3.8140589569160999"/>
    <s v="Non-Stick Pan"/>
    <s v="Home &amp; Kitchen"/>
    <s v="Home &amp; Kitchen"/>
    <s v="Home &amp; Kitchen"/>
    <s v="Home &amp; Kitchen"/>
    <n v="7"/>
    <s v="Home &amp; Kitchen"/>
    <m/>
    <n v="2024"/>
    <x v="6"/>
    <n v="8"/>
    <n v="4"/>
    <s v="Weekday"/>
    <m/>
  </r>
  <r>
    <s v="WEB-8941"/>
    <d v="2024-06-16T00:00:00"/>
    <s v="Vikram Pillai"/>
    <s v="Mumbai"/>
    <s v="Beauty"/>
    <s v="Face Cream"/>
    <n v="2"/>
    <n v="189.51"/>
    <s v="Debit Card"/>
    <s v="Delivered"/>
    <n v="5"/>
    <n v="379.02"/>
    <m/>
    <m/>
    <m/>
    <m/>
    <m/>
    <m/>
    <s v="Completed"/>
    <s v="No"/>
    <s v="No"/>
    <m/>
    <n v="619"/>
    <n v="468"/>
    <n v="1098537.4901531704"/>
    <n v="96724.388030634553"/>
    <n v="3.9001122334455669"/>
    <s v="Face Cream"/>
    <s v="Beauty"/>
    <s v="Beauty"/>
    <s v="Beauty"/>
    <s v="Beauty"/>
    <n v="80"/>
    <s v="Beauty"/>
    <m/>
    <n v="2024"/>
    <x v="11"/>
    <n v="16"/>
    <n v="1"/>
    <s v="Weekday"/>
    <m/>
  </r>
  <r>
    <s v="WEB-5339"/>
    <d v="2025-02-09T00:00:00"/>
    <s v="Ishaan Rao"/>
    <s v="Pune"/>
    <s v="Beauty"/>
    <s v="Perfume 50Ml"/>
    <n v="1"/>
    <n v="627.36"/>
    <s v="Upi"/>
    <s v="Delivered"/>
    <n v="4"/>
    <n v="627.36"/>
    <m/>
    <m/>
    <m/>
    <m/>
    <m/>
    <m/>
    <s v="Completed"/>
    <s v="No"/>
    <s v="No"/>
    <m/>
    <n v="595"/>
    <n v="444"/>
    <n v="1098537.4901531704"/>
    <n v="96724.388030634553"/>
    <n v="3.9001122334455669"/>
    <s v="Perfume 50Ml"/>
    <s v="Beauty"/>
    <s v="Beauty"/>
    <s v="Beauty"/>
    <s v="Beauty"/>
    <n v="18"/>
    <s v="Beauty"/>
    <m/>
    <n v="2025"/>
    <x v="0"/>
    <n v="9"/>
    <n v="1"/>
    <s v="Weekday"/>
    <m/>
  </r>
  <r>
    <s v="WEB-6636"/>
    <d v="2024-12-23T00:00:00"/>
    <s v="Neha Verma"/>
    <s v="Mumbai"/>
    <s v="Home &amp; Kitchen"/>
    <s v="Table Lamp"/>
    <n v="1"/>
    <n v="756.31"/>
    <s v="Credit Card"/>
    <s v="Delivered"/>
    <n v="4"/>
    <n v="756.31"/>
    <m/>
    <m/>
    <m/>
    <m/>
    <m/>
    <m/>
    <s v="Completed"/>
    <s v="No"/>
    <s v="No"/>
    <m/>
    <n v="619"/>
    <n v="468"/>
    <n v="1463424.4009529033"/>
    <n v="118285.78776560788"/>
    <n v="3.8140589569160999"/>
    <s v="Table Lamp"/>
    <s v="Home &amp; Kitchen"/>
    <s v="Home &amp; Kitchen"/>
    <s v="Home &amp; Kitchen"/>
    <s v="Home &amp; Kitchen"/>
    <n v="32"/>
    <s v="Home &amp; Kitchen"/>
    <m/>
    <n v="2024"/>
    <x v="10"/>
    <n v="23"/>
    <n v="2"/>
    <s v="Weekday"/>
    <m/>
  </r>
  <r>
    <s v="WEB-9036"/>
    <d v="2023-10-12T00:00:00"/>
    <s v="Pooja Verma"/>
    <s v="Mumbai"/>
    <s v="Beauty"/>
    <s v="Lipstick"/>
    <n v="1"/>
    <n v="737.96"/>
    <s v="Credit Card"/>
    <s v="Delivered"/>
    <n v="4"/>
    <n v="737.96"/>
    <m/>
    <m/>
    <m/>
    <m/>
    <m/>
    <m/>
    <s v="Completed"/>
    <s v="No"/>
    <s v="No"/>
    <m/>
    <n v="619"/>
    <n v="468"/>
    <n v="1098537.4901531704"/>
    <n v="96724.388030634553"/>
    <n v="3.9001122334455669"/>
    <s v="Lipstick"/>
    <s v="Beauty"/>
    <s v="Beauty"/>
    <s v="Beauty"/>
    <s v="Beauty"/>
    <n v="10"/>
    <s v="Beauty"/>
    <m/>
    <n v="2023"/>
    <x v="8"/>
    <n v="12"/>
    <n v="5"/>
    <s v="Weekday"/>
    <m/>
  </r>
  <r>
    <s v="WEB-5431"/>
    <d v="2024-07-19T00:00:00"/>
    <s v="Riya Menon"/>
    <s v="Mumbai"/>
    <s v="Electronics"/>
    <s v="Smart Watch"/>
    <n v="1"/>
    <n v="1467"/>
    <s v="Net Banking"/>
    <s v="Delivered"/>
    <n v="3"/>
    <n v="1467"/>
    <m/>
    <m/>
    <m/>
    <m/>
    <m/>
    <m/>
    <s v="Completed"/>
    <s v="Yes"/>
    <s v="No"/>
    <m/>
    <n v="619"/>
    <n v="468"/>
    <n v="2759712.3299794244"/>
    <n v="330643.50635802455"/>
    <n v="3.8641711229946525"/>
    <s v="Smart Watch"/>
    <s v="Electronics"/>
    <s v="Electronics"/>
    <s v="Electronics"/>
    <s v="Electronics"/>
    <n v="17"/>
    <s v="Electronics"/>
    <m/>
    <n v="2024"/>
    <x v="2"/>
    <n v="19"/>
    <n v="6"/>
    <s v="Weekday"/>
    <m/>
  </r>
  <r>
    <s v="WEB-6297"/>
    <d v="2024-03-25T00:00:00"/>
    <s v="Sanjay Patel"/>
    <s v="Chennai"/>
    <s v="Books"/>
    <s v="Kids Story Book"/>
    <n v="2"/>
    <n v="777.01"/>
    <s v="Net Banking"/>
    <s v="Delivered"/>
    <n v="4"/>
    <n v="1554.02"/>
    <m/>
    <m/>
    <m/>
    <m/>
    <m/>
    <m/>
    <s v="Completed"/>
    <s v="Yes"/>
    <s v="No"/>
    <m/>
    <n v="558"/>
    <n v="430"/>
    <n v="594714.6477588166"/>
    <n v="60882.938065984097"/>
    <n v="3.804733727810651"/>
    <s v="Kids Story Book"/>
    <s v="Books"/>
    <s v="Books"/>
    <s v="Books"/>
    <s v="Books"/>
    <n v="23"/>
    <s v="Books"/>
    <m/>
    <n v="2024"/>
    <x v="4"/>
    <n v="25"/>
    <n v="2"/>
    <s v="Weekday"/>
    <m/>
  </r>
  <r>
    <s v="WEB-5883"/>
    <d v="2023-04-18T00:00:00"/>
    <s v="Vikram Kumar"/>
    <s v="Mumbai"/>
    <s v="Beauty"/>
    <s v="Face Cream"/>
    <n v="1"/>
    <n v="1216.96"/>
    <s v="Upi"/>
    <s v="Delivered"/>
    <n v="5"/>
    <n v="1216.96"/>
    <m/>
    <m/>
    <m/>
    <m/>
    <m/>
    <m/>
    <s v="Completed"/>
    <s v="Yes"/>
    <s v="No"/>
    <m/>
    <n v="619"/>
    <n v="468"/>
    <n v="1098537.4901531704"/>
    <n v="96724.388030634553"/>
    <n v="3.9001122334455669"/>
    <s v="Face Cream"/>
    <s v="Beauty"/>
    <s v="Beauty"/>
    <s v="Beauty"/>
    <s v="Beauty"/>
    <n v="80"/>
    <s v="Beauty"/>
    <m/>
    <n v="2023"/>
    <x v="7"/>
    <n v="18"/>
    <n v="3"/>
    <s v="Weekday"/>
    <m/>
  </r>
  <r>
    <s v="WEB-7515"/>
    <d v="2025-04-29T00:00:00"/>
    <s v="Simran Chatterjee"/>
    <s v="Bengaluru"/>
    <s v="Books"/>
    <s v="Self-Help Book"/>
    <n v="1"/>
    <n v="787.53"/>
    <s v="Credit Card"/>
    <s v="Returned"/>
    <n v="3"/>
    <n v="787.53"/>
    <m/>
    <m/>
    <m/>
    <m/>
    <m/>
    <m/>
    <s v="Completed"/>
    <s v="No"/>
    <s v="No"/>
    <m/>
    <n v="567"/>
    <n v="440"/>
    <n v="594714.6477588166"/>
    <n v="60882.938065984097"/>
    <n v="3.804733727810651"/>
    <s v="Self-Help Book"/>
    <s v="Books"/>
    <s v="Books"/>
    <s v="Books"/>
    <s v="Books"/>
    <n v="19"/>
    <s v="Books"/>
    <m/>
    <n v="2025"/>
    <x v="7"/>
    <n v="29"/>
    <n v="3"/>
    <s v="Weekday"/>
    <m/>
  </r>
  <r>
    <s v="WEB-5525"/>
    <d v="2023-04-13T00:00:00"/>
    <s v="Rahul Menon"/>
    <s v="Pune"/>
    <s v="Home &amp; Kitchen"/>
    <s v="Storage Box"/>
    <n v="2"/>
    <n v="1329.74"/>
    <s v="Cash On Delivery"/>
    <s v="Delivered"/>
    <n v="4"/>
    <n v="2659.48"/>
    <m/>
    <m/>
    <m/>
    <m/>
    <m/>
    <m/>
    <s v="Completed"/>
    <s v="Yes"/>
    <s v="No"/>
    <m/>
    <n v="595"/>
    <n v="444"/>
    <n v="1463424.4009529033"/>
    <n v="118285.78776560788"/>
    <n v="3.8140589569160999"/>
    <s v="Storage Box"/>
    <s v="Home &amp; Kitchen"/>
    <s v="Home &amp; Kitchen"/>
    <s v="Home &amp; Kitchen"/>
    <s v="Home &amp; Kitchen"/>
    <n v="8"/>
    <s v="Home &amp; Kitchen"/>
    <m/>
    <n v="2023"/>
    <x v="7"/>
    <n v="13"/>
    <n v="5"/>
    <s v="Weekday"/>
    <m/>
  </r>
  <r>
    <s v="WEB-5095"/>
    <d v="2023-11-19T00:00:00"/>
    <s v="Vivaan Rao"/>
    <s v="Chennai"/>
    <s v="Fashion"/>
    <s v="Women'S Kurti"/>
    <n v="2"/>
    <n v="1639.23"/>
    <s v="Debit Card"/>
    <s v="Delivered"/>
    <n v="3"/>
    <n v="3278.46"/>
    <m/>
    <m/>
    <m/>
    <m/>
    <m/>
    <m/>
    <s v="Completed"/>
    <s v="Yes"/>
    <s v="No"/>
    <m/>
    <n v="558"/>
    <n v="430"/>
    <n v="1892867.2841657216"/>
    <n v="199432.98236095349"/>
    <n v="3.8949824970828471"/>
    <s v="Women'S Kurti"/>
    <s v="Fashion"/>
    <s v="Fashion"/>
    <s v="Fashion"/>
    <s v="Fashion"/>
    <n v="15"/>
    <s v="Fashion"/>
    <m/>
    <n v="2023"/>
    <x v="3"/>
    <n v="19"/>
    <n v="1"/>
    <s v="Weekday"/>
    <m/>
  </r>
  <r>
    <s v="WEB-9380"/>
    <d v="2025-01-24T00:00:00"/>
    <s v="Diya Chatterjee"/>
    <s v="Chennai"/>
    <s v="Fashion"/>
    <s v="Running Shoes"/>
    <n v="1"/>
    <n v="1080.48"/>
    <s v="Net Banking"/>
    <s v="Pending"/>
    <m/>
    <n v="1080.48"/>
    <m/>
    <m/>
    <m/>
    <m/>
    <m/>
    <m/>
    <s v="Pending"/>
    <s v="No"/>
    <s v="Yes"/>
    <m/>
    <n v="558"/>
    <n v="430"/>
    <n v="1892867.2841657216"/>
    <n v="199432.98236095349"/>
    <n v="3.8949824970828471"/>
    <s v="Running Shoes"/>
    <s v="Fashion"/>
    <s v="Fashion"/>
    <s v="Fashion"/>
    <s v="Fashion"/>
    <n v="45"/>
    <s v="Fashion"/>
    <m/>
    <n v="2025"/>
    <x v="5"/>
    <n v="24"/>
    <n v="6"/>
    <s v="Weekday"/>
    <m/>
  </r>
  <r>
    <s v="WEB-5429"/>
    <d v="2023-07-23T00:00:00"/>
    <s v="Vikram Bose"/>
    <s v="Chennai"/>
    <s v="Books"/>
    <s v="Notebook Set"/>
    <n v="1"/>
    <n v="632.55999999999995"/>
    <s v="Net Banking"/>
    <s v="Delivered"/>
    <m/>
    <n v="632.55999999999995"/>
    <m/>
    <m/>
    <m/>
    <m/>
    <m/>
    <m/>
    <s v="Completed"/>
    <s v="No"/>
    <s v="No"/>
    <m/>
    <n v="558"/>
    <n v="430"/>
    <n v="594714.6477588166"/>
    <n v="60882.938065984097"/>
    <n v="3.804733727810651"/>
    <s v="Notebook Set"/>
    <s v="Books"/>
    <s v="Books"/>
    <s v="Books"/>
    <s v="Books"/>
    <n v="20"/>
    <s v="Books"/>
    <m/>
    <n v="2023"/>
    <x v="2"/>
    <n v="23"/>
    <n v="1"/>
    <s v="Weekday"/>
    <m/>
  </r>
  <r>
    <s v="WEB-5617"/>
    <d v="2024-01-19T00:00:00"/>
    <s v="Sanjay Iyer"/>
    <s v="Chennai"/>
    <s v="Books"/>
    <s v="Kids Story Book"/>
    <n v="2"/>
    <n v="551.71"/>
    <s v="Upi"/>
    <s v="Delivered"/>
    <n v="3"/>
    <n v="1103.42"/>
    <m/>
    <m/>
    <m/>
    <m/>
    <m/>
    <m/>
    <s v="Completed"/>
    <s v="Yes"/>
    <s v="No"/>
    <m/>
    <n v="558"/>
    <n v="430"/>
    <n v="594714.6477588166"/>
    <n v="60882.938065984097"/>
    <n v="3.804733727810651"/>
    <s v="Kids Story Book"/>
    <s v="Books"/>
    <s v="Books"/>
    <s v="Books"/>
    <s v="Books"/>
    <n v="23"/>
    <s v="Books"/>
    <m/>
    <n v="2024"/>
    <x v="5"/>
    <n v="19"/>
    <n v="6"/>
    <s v="Weekday"/>
    <m/>
  </r>
  <r>
    <s v="WEB-8853"/>
    <d v="2024-02-04T00:00:00"/>
    <s v="Arjun Sharma"/>
    <s v="Delhi"/>
    <s v="Beauty"/>
    <s v="Face Cream"/>
    <n v="1"/>
    <n v="148.41"/>
    <s v="Credit Card"/>
    <s v="Delivered"/>
    <n v="5"/>
    <n v="148.41"/>
    <m/>
    <m/>
    <m/>
    <m/>
    <m/>
    <m/>
    <s v="Completed"/>
    <s v="No"/>
    <s v="No"/>
    <m/>
    <n v="573"/>
    <n v="450"/>
    <n v="1098537.4901531704"/>
    <n v="96724.388030634553"/>
    <n v="3.9001122334455669"/>
    <s v="Face Cream"/>
    <s v="Beauty"/>
    <s v="Beauty"/>
    <s v="Beauty"/>
    <s v="Beauty"/>
    <n v="80"/>
    <s v="Beauty"/>
    <m/>
    <n v="2024"/>
    <x v="0"/>
    <n v="4"/>
    <n v="1"/>
    <s v="Weekday"/>
    <m/>
  </r>
  <r>
    <s v="WEB-7907"/>
    <d v="2024-06-26T00:00:00"/>
    <s v="Saanvi Rao"/>
    <s v="Pune"/>
    <s v="Fashion"/>
    <s v="Sunglasses"/>
    <n v="2"/>
    <n v="2267.17"/>
    <s v="Upi"/>
    <s v="Delivered"/>
    <n v="5"/>
    <n v="4534.34"/>
    <m/>
    <m/>
    <m/>
    <m/>
    <m/>
    <m/>
    <s v="Completed"/>
    <s v="Yes"/>
    <s v="No"/>
    <m/>
    <n v="595"/>
    <n v="444"/>
    <n v="1892867.2841657216"/>
    <n v="199432.98236095349"/>
    <n v="3.8949824970828471"/>
    <s v="Sunglasses"/>
    <s v="Fashion"/>
    <s v="Fashion"/>
    <s v="Fashion"/>
    <s v="Fashion"/>
    <n v="53"/>
    <s v="Fashion"/>
    <m/>
    <n v="2024"/>
    <x v="11"/>
    <n v="26"/>
    <n v="4"/>
    <s v="Weekday"/>
    <m/>
  </r>
  <r>
    <s v="WEB-7363"/>
    <d v="2023-02-04T00:00:00"/>
    <s v="Rahul Joshi"/>
    <s v="Kolkata"/>
    <s v="Beauty"/>
    <s v="Hair Oil"/>
    <n v="1"/>
    <n v="1475.42"/>
    <s v="Cash On Delivery"/>
    <s v="Delivered"/>
    <n v="2"/>
    <n v="1475.42"/>
    <m/>
    <m/>
    <m/>
    <m/>
    <m/>
    <m/>
    <s v="Completed"/>
    <s v="Yes"/>
    <s v="No"/>
    <m/>
    <n v="590"/>
    <n v="451"/>
    <n v="1098537.4901531704"/>
    <n v="96724.388030634553"/>
    <n v="3.9001122334455669"/>
    <s v="Hair Oil"/>
    <s v="Beauty"/>
    <s v="Beauty"/>
    <s v="Beauty"/>
    <s v="Beauty"/>
    <n v="70"/>
    <s v="Beauty"/>
    <m/>
    <n v="2023"/>
    <x v="0"/>
    <n v="4"/>
    <n v="7"/>
    <s v="Weekday"/>
    <m/>
  </r>
  <r>
    <s v="WEB-9346"/>
    <d v="2024-07-08T00:00:00"/>
    <s v="Arjun Kumar"/>
    <s v="Delhi"/>
    <s v="Electronics"/>
    <s v="Power Bank 10000Mah"/>
    <n v="1"/>
    <n v="3127.13"/>
    <s v="Debit Card"/>
    <s v="Delivered"/>
    <n v="5"/>
    <n v="3127.13"/>
    <m/>
    <m/>
    <m/>
    <m/>
    <m/>
    <m/>
    <s v="Completed"/>
    <s v="Yes"/>
    <s v="No"/>
    <m/>
    <n v="573"/>
    <n v="450"/>
    <n v="2759712.3299794244"/>
    <n v="330643.50635802455"/>
    <n v="3.8641711229946525"/>
    <s v="Power Bank 10000Mah"/>
    <s v="Electronics"/>
    <s v="Electronics"/>
    <s v="Electronics"/>
    <s v="Electronics"/>
    <n v="3"/>
    <s v="Electronics"/>
    <m/>
    <n v="2024"/>
    <x v="2"/>
    <n v="8"/>
    <n v="2"/>
    <s v="Weekday"/>
    <m/>
  </r>
  <r>
    <s v="WEB-6572"/>
    <d v="2024-12-28T00:00:00"/>
    <s v="Diya Joshi"/>
    <s v="Chennai"/>
    <s v="Books"/>
    <s v="Kids Story Book"/>
    <n v="2"/>
    <n v="132.66"/>
    <s v="Debit Card"/>
    <s v="Delivered"/>
    <n v="2"/>
    <n v="265.32"/>
    <m/>
    <m/>
    <m/>
    <m/>
    <m/>
    <m/>
    <s v="Completed"/>
    <s v="No"/>
    <s v="No"/>
    <m/>
    <n v="558"/>
    <n v="430"/>
    <n v="594714.6477588166"/>
    <n v="60882.938065984097"/>
    <n v="3.804733727810651"/>
    <s v="Kids Story Book"/>
    <s v="Books"/>
    <s v="Books"/>
    <s v="Books"/>
    <s v="Books"/>
    <n v="23"/>
    <s v="Books"/>
    <m/>
    <n v="2024"/>
    <x v="10"/>
    <n v="28"/>
    <n v="7"/>
    <s v="Weekday"/>
    <m/>
  </r>
  <r>
    <s v="WEB-9682"/>
    <d v="2023-04-16T00:00:00"/>
    <s v="Riya Gupta"/>
    <s v="Kolkata"/>
    <s v="Electronics"/>
    <s v="Power Bank 10000Mah"/>
    <n v="1"/>
    <n v="3260.76"/>
    <s v="Credit Card"/>
    <s v="Returned"/>
    <n v="2"/>
    <n v="3260.76"/>
    <m/>
    <m/>
    <m/>
    <m/>
    <m/>
    <m/>
    <s v="Completed"/>
    <s v="No"/>
    <s v="No"/>
    <m/>
    <n v="590"/>
    <n v="451"/>
    <n v="2759712.3299794244"/>
    <n v="330643.50635802455"/>
    <n v="3.8641711229946525"/>
    <s v="Power Bank 10000Mah"/>
    <s v="Electronics"/>
    <s v="Electronics"/>
    <s v="Electronics"/>
    <s v="Electronics"/>
    <n v="3"/>
    <s v="Electronics"/>
    <m/>
    <n v="2023"/>
    <x v="7"/>
    <n v="16"/>
    <n v="1"/>
    <s v="Weekday"/>
    <m/>
  </r>
  <r>
    <s v="WEB-9097"/>
    <d v="2025-02-04T00:00:00"/>
    <s v="Vikram Chatterjee"/>
    <s v="Delhi"/>
    <s v="Fashion"/>
    <s v="Denim Jeans"/>
    <n v="2"/>
    <n v="380.72"/>
    <s v="Upi"/>
    <s v="Delivered"/>
    <m/>
    <n v="761.44"/>
    <m/>
    <m/>
    <m/>
    <m/>
    <m/>
    <m/>
    <s v="Completed"/>
    <s v="No"/>
    <s v="No"/>
    <m/>
    <n v="573"/>
    <n v="450"/>
    <n v="1892867.2841657216"/>
    <n v="199432.98236095349"/>
    <n v="3.8949824970828471"/>
    <s v="Denim Jeans"/>
    <s v="Fashion"/>
    <s v="Fashion"/>
    <s v="Fashion"/>
    <s v="Fashion"/>
    <n v="6"/>
    <s v="Fashion"/>
    <m/>
    <n v="2025"/>
    <x v="0"/>
    <n v="4"/>
    <n v="3"/>
    <s v="Weekday"/>
    <m/>
  </r>
  <r>
    <s v="WEB-8594"/>
    <d v="2025-02-22T00:00:00"/>
    <s v="Meera Khan"/>
    <s v="Delhi"/>
    <s v="Beauty"/>
    <s v="Perfume 50Ml"/>
    <n v="2"/>
    <n v="576.99"/>
    <s v="Upi"/>
    <s v="Delivered"/>
    <n v="5"/>
    <n v="1153.98"/>
    <m/>
    <m/>
    <m/>
    <m/>
    <m/>
    <m/>
    <s v="Completed"/>
    <s v="Yes"/>
    <s v="No"/>
    <m/>
    <n v="573"/>
    <n v="450"/>
    <n v="1098537.4901531704"/>
    <n v="96724.388030634553"/>
    <n v="3.9001122334455669"/>
    <s v="Perfume 50Ml"/>
    <s v="Beauty"/>
    <s v="Beauty"/>
    <s v="Beauty"/>
    <s v="Beauty"/>
    <n v="18"/>
    <s v="Beauty"/>
    <m/>
    <n v="2025"/>
    <x v="0"/>
    <n v="22"/>
    <n v="7"/>
    <s v="Weekday"/>
    <m/>
  </r>
  <r>
    <s v="WEB-6036"/>
    <d v="2023-10-21T00:00:00"/>
    <s v="Vikram Reddy"/>
    <s v="Delhi"/>
    <s v="Electronics"/>
    <s v="Power Bank 10000Mah"/>
    <n v="2"/>
    <n v="1967.42"/>
    <s v="Credit Card"/>
    <s v="Delivered"/>
    <n v="5"/>
    <n v="3934.84"/>
    <m/>
    <m/>
    <m/>
    <m/>
    <m/>
    <m/>
    <s v="Completed"/>
    <s v="Yes"/>
    <s v="No"/>
    <m/>
    <n v="573"/>
    <n v="450"/>
    <n v="2759712.3299794244"/>
    <n v="330643.50635802455"/>
    <n v="3.8641711229946525"/>
    <s v="Power Bank 10000Mah"/>
    <s v="Electronics"/>
    <s v="Electronics"/>
    <s v="Electronics"/>
    <s v="Electronics"/>
    <n v="3"/>
    <s v="Electronics"/>
    <m/>
    <n v="2023"/>
    <x v="8"/>
    <n v="21"/>
    <n v="7"/>
    <s v="Weekday"/>
    <m/>
  </r>
  <r>
    <s v="WEB-5702"/>
    <d v="2025-05-22T00:00:00"/>
    <s v="Pooja Joshi"/>
    <s v="Ahmedabad"/>
    <s v="Books"/>
    <s v="Cookbook"/>
    <n v="1"/>
    <n v="612.94000000000005"/>
    <s v="Debit Card"/>
    <s v="Delivered"/>
    <n v="4"/>
    <n v="612.94000000000005"/>
    <m/>
    <m/>
    <m/>
    <m/>
    <m/>
    <m/>
    <s v="Completed"/>
    <s v="No"/>
    <s v="No"/>
    <m/>
    <n v="589"/>
    <n v="426"/>
    <n v="594714.6477588166"/>
    <n v="60882.938065984097"/>
    <n v="3.804733727810651"/>
    <s v="Cookbook"/>
    <s v="Books"/>
    <s v="Books"/>
    <s v="Books"/>
    <s v="Books"/>
    <n v="4"/>
    <s v="Books"/>
    <m/>
    <n v="2025"/>
    <x v="6"/>
    <n v="22"/>
    <n v="5"/>
    <s v="Weekday"/>
    <m/>
  </r>
  <r>
    <s v="WEB-8365"/>
    <d v="2023-04-21T00:00:00"/>
    <s v="Ananya Joshi"/>
    <s v="Delhi"/>
    <s v="Electronics"/>
    <s v="Smart Watch"/>
    <n v="1"/>
    <n v="655.09"/>
    <s v="Net Banking"/>
    <s v="Delivered"/>
    <n v="2"/>
    <n v="655.09"/>
    <m/>
    <m/>
    <m/>
    <m/>
    <m/>
    <m/>
    <s v="Completed"/>
    <s v="No"/>
    <s v="No"/>
    <m/>
    <n v="573"/>
    <n v="450"/>
    <n v="2759712.3299794244"/>
    <n v="330643.50635802455"/>
    <n v="3.8641711229946525"/>
    <s v="Smart Watch"/>
    <s v="Electronics"/>
    <s v="Electronics"/>
    <s v="Electronics"/>
    <s v="Electronics"/>
    <n v="17"/>
    <s v="Electronics"/>
    <m/>
    <n v="2023"/>
    <x v="7"/>
    <n v="21"/>
    <n v="6"/>
    <s v="Weekday"/>
    <m/>
  </r>
  <r>
    <s v="WEB-9504"/>
    <d v="2023-12-24T00:00:00"/>
    <s v="Saanvi Malhotra"/>
    <s v="Hyderabad"/>
    <s v="Beauty"/>
    <s v="Lipstick"/>
    <n v="1"/>
    <n v="675.79"/>
    <s v="Upi"/>
    <s v="Delivered"/>
    <n v="4"/>
    <n v="675.79"/>
    <m/>
    <m/>
    <m/>
    <m/>
    <m/>
    <m/>
    <s v="Completed"/>
    <s v="No"/>
    <s v="No"/>
    <m/>
    <n v="559"/>
    <n v="408"/>
    <n v="1098537.4901531704"/>
    <n v="96724.388030634553"/>
    <n v="3.9001122334455669"/>
    <s v="Lipstick"/>
    <s v="Beauty"/>
    <s v="Beauty"/>
    <s v="Beauty"/>
    <s v="Beauty"/>
    <n v="10"/>
    <s v="Beauty"/>
    <m/>
    <n v="2023"/>
    <x v="10"/>
    <n v="24"/>
    <n v="1"/>
    <s v="Weekday"/>
    <m/>
  </r>
  <r>
    <s v="WEB-5972"/>
    <d v="2023-10-17T00:00:00"/>
    <s v="Ananya Sharma"/>
    <s v="Ahmedabad"/>
    <s v="Books"/>
    <s v="Fiction Novel"/>
    <n v="2"/>
    <n v="354.31"/>
    <s v="Upi"/>
    <s v="Delivered"/>
    <n v="3"/>
    <n v="708.62"/>
    <m/>
    <m/>
    <m/>
    <m/>
    <m/>
    <m/>
    <s v="Completed"/>
    <s v="No"/>
    <s v="No"/>
    <m/>
    <n v="589"/>
    <n v="426"/>
    <n v="594714.6477588166"/>
    <n v="60882.938065984097"/>
    <n v="3.804733727810651"/>
    <s v="Fiction Novel"/>
    <s v="Books"/>
    <s v="Books"/>
    <s v="Books"/>
    <s v="Books"/>
    <n v="11"/>
    <s v="Books"/>
    <m/>
    <n v="2023"/>
    <x v="8"/>
    <n v="17"/>
    <n v="3"/>
    <s v="Weekday"/>
    <m/>
  </r>
  <r>
    <s v="WEB-9364"/>
    <d v="2025-03-31T00:00:00"/>
    <s v="Rohan Khan"/>
    <s v="Chennai"/>
    <s v="Books"/>
    <s v="Cookbook"/>
    <n v="1"/>
    <n v="494.26"/>
    <s v="Upi"/>
    <s v="Delivered"/>
    <n v="5"/>
    <n v="494.26"/>
    <m/>
    <m/>
    <m/>
    <m/>
    <m/>
    <m/>
    <s v="Completed"/>
    <s v="No"/>
    <s v="No"/>
    <m/>
    <n v="558"/>
    <n v="430"/>
    <n v="594714.6477588166"/>
    <n v="60882.938065984097"/>
    <n v="3.804733727810651"/>
    <s v="Cookbook"/>
    <s v="Books"/>
    <s v="Books"/>
    <s v="Books"/>
    <s v="Books"/>
    <n v="4"/>
    <s v="Books"/>
    <m/>
    <n v="2025"/>
    <x v="4"/>
    <n v="31"/>
    <n v="2"/>
    <s v="Weekday"/>
    <m/>
  </r>
  <r>
    <s v="WEB-8329"/>
    <d v="2025-06-11T00:00:00"/>
    <s v="Arjun Iyer"/>
    <s v="Kolkata"/>
    <s v="Fashion"/>
    <s v="Denim Jeans"/>
    <n v="2"/>
    <n v="1917.03"/>
    <s v="Debit Card"/>
    <s v="Delivered"/>
    <n v="3"/>
    <n v="3834.06"/>
    <m/>
    <m/>
    <m/>
    <m/>
    <m/>
    <m/>
    <s v="Completed"/>
    <s v="Yes"/>
    <s v="No"/>
    <m/>
    <n v="590"/>
    <n v="451"/>
    <n v="1892867.2841657216"/>
    <n v="199432.98236095349"/>
    <n v="3.8949824970828471"/>
    <s v="Denim Jeans"/>
    <s v="Fashion"/>
    <s v="Fashion"/>
    <s v="Fashion"/>
    <s v="Fashion"/>
    <n v="6"/>
    <s v="Fashion"/>
    <m/>
    <n v="2025"/>
    <x v="11"/>
    <n v="11"/>
    <n v="4"/>
    <s v="Weekday"/>
    <m/>
  </r>
  <r>
    <s v="WEB-5016"/>
    <d v="2024-08-04T00:00:00"/>
    <s v="Simran Reddy"/>
    <s v="Kolkata"/>
    <s v="Beauty"/>
    <s v="Shampoo 200Ml"/>
    <n v="1"/>
    <n v="425.26"/>
    <s v="Cash On Delivery"/>
    <s v="Delivered"/>
    <n v="4"/>
    <n v="425.26"/>
    <m/>
    <m/>
    <m/>
    <m/>
    <m/>
    <m/>
    <s v="Completed"/>
    <s v="No"/>
    <s v="No"/>
    <m/>
    <n v="590"/>
    <n v="451"/>
    <n v="1098537.4901531704"/>
    <n v="96724.388030634553"/>
    <n v="3.9001122334455669"/>
    <s v="Shampoo 200Ml"/>
    <s v="Beauty"/>
    <s v="Beauty"/>
    <s v="Beauty"/>
    <s v="Beauty"/>
    <n v="64"/>
    <s v="Beauty"/>
    <m/>
    <n v="2024"/>
    <x v="9"/>
    <n v="4"/>
    <n v="1"/>
    <s v="Weekday"/>
    <m/>
  </r>
  <r>
    <s v="WEB-5317"/>
    <d v="2025-06-08T00:00:00"/>
    <s v="Neha Singh"/>
    <s v="Pune"/>
    <s v="Electronics"/>
    <s v="Wireless Earbuds"/>
    <n v="1"/>
    <n v="2611.89"/>
    <s v="Credit Card"/>
    <s v="Delivered"/>
    <n v="3"/>
    <n v="2611.89"/>
    <m/>
    <m/>
    <m/>
    <m/>
    <m/>
    <m/>
    <s v="Completed"/>
    <s v="Yes"/>
    <s v="No"/>
    <m/>
    <n v="595"/>
    <n v="444"/>
    <n v="2759712.3299794244"/>
    <n v="330643.50635802455"/>
    <n v="3.8641711229946525"/>
    <s v="Wireless Earbuds"/>
    <s v="Electronics"/>
    <s v="Electronics"/>
    <s v="Electronics"/>
    <s v="Electronics"/>
    <n v="12"/>
    <s v="Electronics"/>
    <m/>
    <n v="2025"/>
    <x v="11"/>
    <n v="8"/>
    <n v="1"/>
    <s v="Weekday"/>
    <m/>
  </r>
  <r>
    <s v="WEB-6081"/>
    <d v="2023-09-13T00:00:00"/>
    <s v="Ananya Gupta"/>
    <s v="Kolkata"/>
    <s v="Beauty"/>
    <s v="Face Cream"/>
    <n v="1"/>
    <n v="696.85"/>
    <s v="Net Banking"/>
    <s v="Delivered"/>
    <n v="4"/>
    <n v="696.85"/>
    <m/>
    <m/>
    <m/>
    <m/>
    <m/>
    <m/>
    <s v="Completed"/>
    <s v="No"/>
    <s v="No"/>
    <m/>
    <n v="590"/>
    <n v="451"/>
    <n v="1098537.4901531704"/>
    <n v="96724.388030634553"/>
    <n v="3.9001122334455669"/>
    <s v="Face Cream"/>
    <s v="Beauty"/>
    <s v="Beauty"/>
    <s v="Beauty"/>
    <s v="Beauty"/>
    <n v="80"/>
    <s v="Beauty"/>
    <m/>
    <n v="2023"/>
    <x v="1"/>
    <n v="13"/>
    <n v="4"/>
    <s v="Weekday"/>
    <m/>
  </r>
  <r>
    <s v="WEB-6823"/>
    <d v="2023-03-21T00:00:00"/>
    <s v="Arjun Chatterjee"/>
    <s v="Delhi"/>
    <s v="Beauty"/>
    <s v="Lipstick"/>
    <n v="2"/>
    <n v="469.62"/>
    <s v="Credit Card"/>
    <s v="Delivered"/>
    <n v="5"/>
    <n v="939.24"/>
    <m/>
    <m/>
    <m/>
    <m/>
    <m/>
    <m/>
    <s v="Completed"/>
    <s v="No"/>
    <s v="No"/>
    <m/>
    <n v="573"/>
    <n v="450"/>
    <n v="1098537.4901531704"/>
    <n v="96724.388030634553"/>
    <n v="3.9001122334455669"/>
    <s v="Lipstick"/>
    <s v="Beauty"/>
    <s v="Beauty"/>
    <s v="Beauty"/>
    <s v="Beauty"/>
    <n v="10"/>
    <s v="Beauty"/>
    <m/>
    <n v="2023"/>
    <x v="4"/>
    <n v="21"/>
    <n v="3"/>
    <s v="Weekday"/>
    <m/>
  </r>
  <r>
    <s v="WEB-7218"/>
    <d v="2023-10-22T00:00:00"/>
    <s v="Rahul Mehta"/>
    <s v="Delhi"/>
    <s v="Home &amp; Kitchen"/>
    <s v="Table Lamp"/>
    <n v="1"/>
    <n v="227.51"/>
    <s v="Cash On Delivery"/>
    <s v="Returned"/>
    <n v="5"/>
    <n v="227.51"/>
    <m/>
    <m/>
    <m/>
    <m/>
    <m/>
    <m/>
    <s v="Completed"/>
    <s v="No"/>
    <s v="No"/>
    <m/>
    <n v="573"/>
    <n v="450"/>
    <n v="1463424.4009529033"/>
    <n v="118285.78776560788"/>
    <n v="3.8140589569160999"/>
    <s v="Table Lamp"/>
    <s v="Home &amp; Kitchen"/>
    <s v="Home &amp; Kitchen"/>
    <s v="Home &amp; Kitchen"/>
    <s v="Home &amp; Kitchen"/>
    <n v="32"/>
    <s v="Home &amp; Kitchen"/>
    <m/>
    <n v="2023"/>
    <x v="8"/>
    <n v="22"/>
    <n v="1"/>
    <s v="Weekday"/>
    <m/>
  </r>
  <r>
    <s v="WEB-6793"/>
    <d v="2025-06-08T00:00:00"/>
    <s v="Kavya Khan"/>
    <s v="Kolkata"/>
    <s v="Electronics"/>
    <s v="Power Bank 10000Mah"/>
    <n v="1"/>
    <n v="399.87"/>
    <s v="Credit Card"/>
    <s v="Pending"/>
    <n v="4"/>
    <n v="399.87"/>
    <m/>
    <m/>
    <m/>
    <m/>
    <m/>
    <m/>
    <s v="Pending"/>
    <s v="No"/>
    <s v="Yes"/>
    <m/>
    <n v="590"/>
    <n v="451"/>
    <n v="2759712.3299794244"/>
    <n v="330643.50635802455"/>
    <n v="3.8641711229946525"/>
    <s v="Power Bank 10000Mah"/>
    <s v="Electronics"/>
    <s v="Electronics"/>
    <s v="Electronics"/>
    <s v="Electronics"/>
    <n v="3"/>
    <s v="Electronics"/>
    <m/>
    <n v="2025"/>
    <x v="11"/>
    <n v="8"/>
    <n v="1"/>
    <s v="Weekday"/>
    <m/>
  </r>
  <r>
    <s v="WEB-7111"/>
    <d v="2025-05-03T00:00:00"/>
    <s v="Karan Iyer"/>
    <s v="Kolkata"/>
    <s v="Beauty"/>
    <s v="Shampoo 200Ml"/>
    <n v="3"/>
    <n v="462.15"/>
    <s v="Credit Card"/>
    <s v="Returned"/>
    <n v="5"/>
    <n v="1386.4499999999998"/>
    <m/>
    <m/>
    <m/>
    <m/>
    <m/>
    <m/>
    <s v="Completed"/>
    <s v="No"/>
    <s v="No"/>
    <m/>
    <n v="590"/>
    <n v="451"/>
    <n v="1098537.4901531704"/>
    <n v="96724.388030634553"/>
    <n v="3.9001122334455669"/>
    <s v="Shampoo 200Ml"/>
    <s v="Beauty"/>
    <s v="Beauty"/>
    <s v="Beauty"/>
    <s v="Beauty"/>
    <n v="64"/>
    <s v="Beauty"/>
    <m/>
    <n v="2025"/>
    <x v="6"/>
    <n v="3"/>
    <n v="7"/>
    <s v="Weekday"/>
    <m/>
  </r>
  <r>
    <s v="WEB-8177"/>
    <d v="2023-06-20T00:00:00"/>
    <s v="Vivaan Kumar"/>
    <s v="Delhi"/>
    <s v="Electronics"/>
    <s v="Power Bank 10000Mah"/>
    <n v="2"/>
    <n v="2290.1799999999998"/>
    <s v="Net Banking"/>
    <s v="Cancelled"/>
    <n v="5"/>
    <n v="4580.3599999999997"/>
    <m/>
    <m/>
    <m/>
    <m/>
    <m/>
    <m/>
    <s v="Lost Sale"/>
    <s v="No"/>
    <s v="Yes"/>
    <m/>
    <n v="573"/>
    <n v="450"/>
    <n v="2759712.3299794244"/>
    <n v="330643.50635802455"/>
    <n v="3.8641711229946525"/>
    <s v="Power Bank 10000Mah"/>
    <s v="Electronics"/>
    <s v="Electronics"/>
    <s v="Electronics"/>
    <s v="Electronics"/>
    <n v="3"/>
    <s v="Electronics"/>
    <m/>
    <n v="2023"/>
    <x v="11"/>
    <n v="20"/>
    <n v="3"/>
    <s v="Weekday"/>
    <m/>
  </r>
  <r>
    <s v="WEB-6670"/>
    <d v="2023-02-12T00:00:00"/>
    <s v="Meera Pillai"/>
    <s v="Hyderabad"/>
    <s v="Home &amp; Kitchen"/>
    <s v="Non-Stick Pan"/>
    <n v="2"/>
    <n v="1062.1300000000001"/>
    <s v="Credit Card"/>
    <s v="Pending"/>
    <n v="5"/>
    <n v="2124.2600000000002"/>
    <m/>
    <m/>
    <m/>
    <m/>
    <m/>
    <m/>
    <s v="Pending"/>
    <s v="No"/>
    <s v="Yes"/>
    <m/>
    <n v="559"/>
    <n v="408"/>
    <n v="1463424.4009529033"/>
    <n v="118285.78776560788"/>
    <n v="3.8140589569160999"/>
    <s v="Non-Stick Pan"/>
    <s v="Home &amp; Kitchen"/>
    <s v="Home &amp; Kitchen"/>
    <s v="Home &amp; Kitchen"/>
    <s v="Home &amp; Kitchen"/>
    <n v="7"/>
    <s v="Home &amp; Kitchen"/>
    <m/>
    <n v="2023"/>
    <x v="0"/>
    <n v="12"/>
    <n v="1"/>
    <s v="Weekday"/>
    <m/>
  </r>
  <r>
    <s v="WEB-6959"/>
    <d v="2024-05-20T00:00:00"/>
    <s v="Kavya Khan"/>
    <s v="Ahmedabad"/>
    <s v="Home &amp; Kitchen"/>
    <s v="Non-Stick Pan"/>
    <n v="1"/>
    <n v="1616.2"/>
    <s v="Credit Card"/>
    <s v="Delivered"/>
    <n v="5"/>
    <n v="1616.2"/>
    <m/>
    <m/>
    <m/>
    <m/>
    <m/>
    <m/>
    <s v="Completed"/>
    <s v="Yes"/>
    <s v="No"/>
    <m/>
    <n v="589"/>
    <n v="426"/>
    <n v="1463424.4009529033"/>
    <n v="118285.78776560788"/>
    <n v="3.8140589569160999"/>
    <s v="Non-Stick Pan"/>
    <s v="Home &amp; Kitchen"/>
    <s v="Home &amp; Kitchen"/>
    <s v="Home &amp; Kitchen"/>
    <s v="Home &amp; Kitchen"/>
    <n v="7"/>
    <s v="Home &amp; Kitchen"/>
    <m/>
    <n v="2024"/>
    <x v="6"/>
    <n v="20"/>
    <n v="2"/>
    <s v="Weekday"/>
    <m/>
  </r>
  <r>
    <s v="WEB-5006"/>
    <d v="2024-07-04T00:00:00"/>
    <s v="Simran Menon"/>
    <s v="Mumbai"/>
    <s v="Books"/>
    <s v="Kids Story Book"/>
    <n v="1"/>
    <n v="454.4"/>
    <s v="Net Banking"/>
    <s v="Delivered"/>
    <n v="5"/>
    <n v="454.4"/>
    <m/>
    <m/>
    <m/>
    <m/>
    <m/>
    <m/>
    <s v="Completed"/>
    <s v="No"/>
    <s v="No"/>
    <m/>
    <n v="619"/>
    <n v="468"/>
    <n v="594714.6477588166"/>
    <n v="60882.938065984097"/>
    <n v="3.804733727810651"/>
    <s v="Kids Story Book"/>
    <s v="Books"/>
    <s v="Books"/>
    <s v="Books"/>
    <s v="Books"/>
    <n v="23"/>
    <s v="Books"/>
    <m/>
    <n v="2024"/>
    <x v="2"/>
    <n v="4"/>
    <n v="5"/>
    <s v="Weekday"/>
    <m/>
  </r>
  <r>
    <s v="WEB-9245"/>
    <d v="2023-02-20T00:00:00"/>
    <s v="Rohan Bose"/>
    <s v="Delhi"/>
    <s v="Books"/>
    <s v="Fiction Novel"/>
    <n v="1"/>
    <n v="292.19"/>
    <s v="Net Banking"/>
    <s v="Delivered"/>
    <n v="4"/>
    <n v="292.19"/>
    <m/>
    <m/>
    <m/>
    <m/>
    <m/>
    <m/>
    <s v="Completed"/>
    <s v="No"/>
    <s v="No"/>
    <m/>
    <n v="573"/>
    <n v="450"/>
    <n v="594714.6477588166"/>
    <n v="60882.938065984097"/>
    <n v="3.804733727810651"/>
    <s v="Fiction Novel"/>
    <s v="Books"/>
    <s v="Books"/>
    <s v="Books"/>
    <s v="Books"/>
    <n v="11"/>
    <s v="Books"/>
    <m/>
    <n v="2023"/>
    <x v="0"/>
    <n v="20"/>
    <n v="2"/>
    <s v="Weekday"/>
    <m/>
  </r>
  <r>
    <s v="WEB-5762"/>
    <d v="2025-05-15T00:00:00"/>
    <s v="Pooja Pillai"/>
    <s v="Chennai"/>
    <s v="Electronics"/>
    <s v="Bluetooth Speaker"/>
    <n v="1"/>
    <n v="1162.48"/>
    <s v="Net Banking"/>
    <s v="Delivered"/>
    <n v="4"/>
    <n v="1162.48"/>
    <m/>
    <m/>
    <m/>
    <m/>
    <m/>
    <m/>
    <s v="Completed"/>
    <s v="Yes"/>
    <s v="No"/>
    <m/>
    <n v="558"/>
    <n v="430"/>
    <n v="2759712.3299794244"/>
    <n v="330643.50635802455"/>
    <n v="3.8641711229946525"/>
    <s v="Bluetooth Speaker"/>
    <s v="Electronics"/>
    <s v="Electronics"/>
    <s v="Electronics"/>
    <s v="Electronics"/>
    <n v="48"/>
    <s v="Electronics"/>
    <m/>
    <n v="2025"/>
    <x v="6"/>
    <n v="15"/>
    <n v="5"/>
    <s v="Weekday"/>
    <m/>
  </r>
  <r>
    <s v="WEB-6280"/>
    <d v="2024-07-18T00:00:00"/>
    <s v="Neha Khan"/>
    <s v="Kolkata"/>
    <s v="Beauty"/>
    <s v="Perfume 50Ml"/>
    <n v="3"/>
    <n v="307.06"/>
    <s v="Upi"/>
    <s v="Delivered"/>
    <n v="4"/>
    <n v="921.18000000000006"/>
    <m/>
    <m/>
    <m/>
    <m/>
    <m/>
    <m/>
    <s v="Completed"/>
    <s v="No"/>
    <s v="No"/>
    <m/>
    <n v="590"/>
    <n v="451"/>
    <n v="1098537.4901531704"/>
    <n v="96724.388030634553"/>
    <n v="3.9001122334455669"/>
    <s v="Perfume 50Ml"/>
    <s v="Beauty"/>
    <s v="Beauty"/>
    <s v="Beauty"/>
    <s v="Beauty"/>
    <n v="18"/>
    <s v="Beauty"/>
    <m/>
    <n v="2024"/>
    <x v="2"/>
    <n v="18"/>
    <n v="5"/>
    <s v="Weekday"/>
    <m/>
  </r>
  <r>
    <s v="WEB-8956"/>
    <d v="2025-04-02T00:00:00"/>
    <s v="Arjun Sharma"/>
    <s v="Hyderabad"/>
    <s v="Home &amp; Kitchen"/>
    <s v="Led Bulb Pack"/>
    <n v="3"/>
    <n v="883.19"/>
    <s v="Upi"/>
    <s v="Returned"/>
    <n v="3"/>
    <n v="2649.57"/>
    <m/>
    <m/>
    <m/>
    <m/>
    <m/>
    <m/>
    <s v="Completed"/>
    <s v="No"/>
    <s v="No"/>
    <m/>
    <n v="559"/>
    <n v="408"/>
    <n v="1463424.4009529033"/>
    <n v="118285.78776560788"/>
    <n v="3.8140589569160999"/>
    <s v="Led Bulb Pack"/>
    <s v="Home &amp; Kitchen"/>
    <s v="Home &amp; Kitchen"/>
    <s v="Home &amp; Kitchen"/>
    <s v="Home &amp; Kitchen"/>
    <n v="76"/>
    <s v="Home &amp; Kitchen"/>
    <m/>
    <n v="2025"/>
    <x v="7"/>
    <n v="2"/>
    <n v="4"/>
    <s v="Weekday"/>
    <m/>
  </r>
  <r>
    <s v="WEB-6339"/>
    <d v="2023-11-17T00:00:00"/>
    <s v="Saanvi Joshi"/>
    <s v="Chennai"/>
    <s v="Fashion"/>
    <s v="Sunglasses"/>
    <n v="1"/>
    <n v="1833.41"/>
    <s v="Net Banking"/>
    <s v="Pending"/>
    <n v="5"/>
    <n v="1833.41"/>
    <m/>
    <m/>
    <m/>
    <m/>
    <m/>
    <m/>
    <s v="Pending"/>
    <s v="No"/>
    <s v="Yes"/>
    <m/>
    <n v="558"/>
    <n v="430"/>
    <n v="1892867.2841657216"/>
    <n v="199432.98236095349"/>
    <n v="3.8949824970828471"/>
    <s v="Sunglasses"/>
    <s v="Fashion"/>
    <s v="Fashion"/>
    <s v="Fashion"/>
    <s v="Fashion"/>
    <n v="53"/>
    <s v="Fashion"/>
    <m/>
    <n v="2023"/>
    <x v="3"/>
    <n v="17"/>
    <n v="6"/>
    <s v="Weekday"/>
    <m/>
  </r>
  <r>
    <s v="WEB-6594"/>
    <d v="2023-10-03T00:00:00"/>
    <s v="Tanya Pillai"/>
    <s v="Chennai"/>
    <s v="Home &amp; Kitchen"/>
    <s v="Storage Box"/>
    <n v="1"/>
    <n v="852.22"/>
    <s v="Credit Card"/>
    <s v="Delivered"/>
    <m/>
    <n v="852.22"/>
    <m/>
    <m/>
    <m/>
    <m/>
    <m/>
    <m/>
    <s v="Completed"/>
    <s v="No"/>
    <s v="No"/>
    <m/>
    <n v="558"/>
    <n v="430"/>
    <n v="1463424.4009529033"/>
    <n v="118285.78776560788"/>
    <n v="3.8140589569160999"/>
    <s v="Storage Box"/>
    <s v="Home &amp; Kitchen"/>
    <s v="Home &amp; Kitchen"/>
    <s v="Home &amp; Kitchen"/>
    <s v="Home &amp; Kitchen"/>
    <n v="8"/>
    <s v="Home &amp; Kitchen"/>
    <m/>
    <n v="2023"/>
    <x v="8"/>
    <n v="3"/>
    <n v="3"/>
    <s v="Weekday"/>
    <m/>
  </r>
  <r>
    <s v="WEB-8784"/>
    <d v="2023-12-07T00:00:00"/>
    <s v="Vivaan Verma"/>
    <s v="Pune"/>
    <s v="Books"/>
    <s v="Notebook Set"/>
    <n v="1"/>
    <n v="274.48"/>
    <s v="Net Banking"/>
    <s v="Delivered"/>
    <n v="4"/>
    <n v="274.48"/>
    <m/>
    <m/>
    <m/>
    <m/>
    <m/>
    <m/>
    <s v="Completed"/>
    <s v="No"/>
    <s v="No"/>
    <m/>
    <n v="595"/>
    <n v="444"/>
    <n v="594714.6477588166"/>
    <n v="60882.938065984097"/>
    <n v="3.804733727810651"/>
    <s v="Notebook Set"/>
    <s v="Books"/>
    <s v="Books"/>
    <s v="Books"/>
    <s v="Books"/>
    <n v="20"/>
    <s v="Books"/>
    <m/>
    <n v="2023"/>
    <x v="10"/>
    <n v="7"/>
    <n v="5"/>
    <s v="Weekend"/>
    <m/>
  </r>
  <r>
    <s v="WEB-6556"/>
    <d v="2024-09-28T00:00:00"/>
    <s v="Ishaan Chatterjee"/>
    <s v="Chennai"/>
    <s v="Beauty"/>
    <s v="Shampoo 200Ml"/>
    <n v="1"/>
    <n v="1468.37"/>
    <s v="Credit Card"/>
    <s v="Delivered"/>
    <n v="1"/>
    <n v="1468.37"/>
    <m/>
    <m/>
    <m/>
    <m/>
    <m/>
    <m/>
    <s v="Completed"/>
    <s v="Yes"/>
    <s v="No"/>
    <m/>
    <n v="558"/>
    <n v="430"/>
    <n v="1098537.4901531704"/>
    <n v="96724.388030634553"/>
    <n v="3.9001122334455669"/>
    <s v="Shampoo 200Ml"/>
    <s v="Beauty"/>
    <s v="Beauty"/>
    <s v="Beauty"/>
    <s v="Beauty"/>
    <n v="64"/>
    <s v="Beauty"/>
    <m/>
    <n v="2024"/>
    <x v="1"/>
    <n v="28"/>
    <n v="7"/>
    <s v="Weekday"/>
    <m/>
  </r>
  <r>
    <s v="WEB-8231"/>
    <d v="2023-10-27T00:00:00"/>
    <s v="Simran Kapoor"/>
    <s v="Hyderabad"/>
    <s v="Books"/>
    <s v="Kids Story Book"/>
    <n v="1"/>
    <n v="119.56"/>
    <s v="Debit Card"/>
    <s v="Returned"/>
    <m/>
    <n v="119.56"/>
    <m/>
    <m/>
    <m/>
    <m/>
    <m/>
    <m/>
    <s v="Completed"/>
    <s v="No"/>
    <s v="No"/>
    <m/>
    <n v="559"/>
    <n v="408"/>
    <n v="594714.6477588166"/>
    <n v="60882.938065984097"/>
    <n v="3.804733727810651"/>
    <s v="Kids Story Book"/>
    <s v="Books"/>
    <s v="Books"/>
    <s v="Books"/>
    <s v="Books"/>
    <n v="23"/>
    <s v="Books"/>
    <m/>
    <n v="2023"/>
    <x v="8"/>
    <n v="27"/>
    <n v="6"/>
    <s v="Weekday"/>
    <m/>
  </r>
  <r>
    <s v="WEB-7836"/>
    <d v="2023-03-25T00:00:00"/>
    <s v="Arjun Chatterjee"/>
    <s v="Bengaluru"/>
    <s v="Books"/>
    <s v="Fiction Novel"/>
    <n v="2"/>
    <n v="537.49"/>
    <s v="Debit Card"/>
    <s v="Delivered"/>
    <n v="5"/>
    <n v="1074.98"/>
    <m/>
    <m/>
    <m/>
    <m/>
    <m/>
    <m/>
    <s v="Completed"/>
    <s v="Yes"/>
    <s v="No"/>
    <m/>
    <n v="567"/>
    <n v="440"/>
    <n v="594714.6477588166"/>
    <n v="60882.938065984097"/>
    <n v="3.804733727810651"/>
    <s v="Fiction Novel"/>
    <s v="Books"/>
    <s v="Books"/>
    <s v="Books"/>
    <s v="Books"/>
    <n v="11"/>
    <s v="Books"/>
    <m/>
    <n v="2023"/>
    <x v="4"/>
    <n v="25"/>
    <n v="7"/>
    <s v="Weekday"/>
    <m/>
  </r>
  <r>
    <s v="WEB-8039"/>
    <d v="2024-09-14T00:00:00"/>
    <s v="Rohan Patel"/>
    <s v="Chennai"/>
    <s v="Books"/>
    <s v="Cookbook"/>
    <n v="2"/>
    <n v="286.18"/>
    <s v="Debit Card"/>
    <s v="Returned"/>
    <n v="4"/>
    <n v="572.36"/>
    <m/>
    <m/>
    <m/>
    <m/>
    <m/>
    <m/>
    <s v="Completed"/>
    <s v="No"/>
    <s v="No"/>
    <m/>
    <n v="558"/>
    <n v="430"/>
    <n v="594714.6477588166"/>
    <n v="60882.938065984097"/>
    <n v="3.804733727810651"/>
    <s v="Cookbook"/>
    <s v="Books"/>
    <s v="Books"/>
    <s v="Books"/>
    <s v="Books"/>
    <n v="4"/>
    <s v="Books"/>
    <m/>
    <n v="2024"/>
    <x v="1"/>
    <n v="14"/>
    <n v="7"/>
    <s v="Weekday"/>
    <m/>
  </r>
  <r>
    <s v="WEB-9674"/>
    <d v="2023-03-15T00:00:00"/>
    <s v="Vikram Patel"/>
    <s v="Delhi"/>
    <s v="Books"/>
    <s v="Kids Story Book"/>
    <n v="1"/>
    <n v="248.75"/>
    <s v="Credit Card"/>
    <s v="Delivered"/>
    <n v="4"/>
    <n v="248.75"/>
    <m/>
    <m/>
    <m/>
    <m/>
    <m/>
    <m/>
    <s v="Completed"/>
    <s v="No"/>
    <s v="No"/>
    <m/>
    <n v="573"/>
    <n v="450"/>
    <n v="594714.6477588166"/>
    <n v="60882.938065984097"/>
    <n v="3.804733727810651"/>
    <s v="Kids Story Book"/>
    <s v="Books"/>
    <s v="Books"/>
    <s v="Books"/>
    <s v="Books"/>
    <n v="23"/>
    <s v="Books"/>
    <m/>
    <n v="2023"/>
    <x v="4"/>
    <n v="15"/>
    <n v="4"/>
    <s v="Weekday"/>
    <m/>
  </r>
  <r>
    <s v="WEB-6633"/>
    <d v="2023-05-05T00:00:00"/>
    <s v="Ananya Malhotra"/>
    <s v="Delhi"/>
    <s v="Fashion"/>
    <s v="Running Shoes"/>
    <n v="2"/>
    <n v="1023.05"/>
    <s v="Cash On Delivery"/>
    <s v="Delivered"/>
    <n v="4"/>
    <n v="2046.1"/>
    <m/>
    <m/>
    <m/>
    <m/>
    <m/>
    <m/>
    <s v="Completed"/>
    <s v="Yes"/>
    <s v="No"/>
    <m/>
    <n v="573"/>
    <n v="450"/>
    <n v="1892867.2841657216"/>
    <n v="199432.98236095349"/>
    <n v="3.8949824970828471"/>
    <s v="Running Shoes"/>
    <s v="Fashion"/>
    <s v="Fashion"/>
    <s v="Fashion"/>
    <s v="Fashion"/>
    <n v="45"/>
    <s v="Fashion"/>
    <m/>
    <n v="2023"/>
    <x v="6"/>
    <n v="5"/>
    <n v="6"/>
    <s v="Weekday"/>
    <m/>
  </r>
  <r>
    <s v="WEB-9074"/>
    <d v="2025-03-26T00:00:00"/>
    <s v="Rohan Gupta"/>
    <s v="Pune"/>
    <s v="Books"/>
    <s v="Fiction Novel"/>
    <n v="1"/>
    <n v="462.45"/>
    <s v="Cash On Delivery"/>
    <s v="Delivered"/>
    <n v="5"/>
    <n v="462.45"/>
    <m/>
    <m/>
    <m/>
    <m/>
    <m/>
    <m/>
    <s v="Completed"/>
    <s v="No"/>
    <s v="No"/>
    <m/>
    <n v="595"/>
    <n v="444"/>
    <n v="594714.6477588166"/>
    <n v="60882.938065984097"/>
    <n v="3.804733727810651"/>
    <s v="Fiction Novel"/>
    <s v="Books"/>
    <s v="Books"/>
    <s v="Books"/>
    <s v="Books"/>
    <n v="11"/>
    <s v="Books"/>
    <m/>
    <n v="2025"/>
    <x v="4"/>
    <n v="26"/>
    <n v="4"/>
    <s v="Weekday"/>
    <m/>
  </r>
  <r>
    <s v="WEB-6024"/>
    <d v="2023-10-06T00:00:00"/>
    <s v="Vikram Singh"/>
    <s v="Bengaluru"/>
    <s v="Beauty"/>
    <s v="Face Cream"/>
    <n v="1"/>
    <n v="166.74"/>
    <s v="Credit Card"/>
    <s v="Delivered"/>
    <n v="3"/>
    <n v="166.74"/>
    <m/>
    <m/>
    <m/>
    <m/>
    <m/>
    <m/>
    <s v="Completed"/>
    <s v="No"/>
    <s v="No"/>
    <m/>
    <n v="567"/>
    <n v="440"/>
    <n v="1098537.4901531704"/>
    <n v="96724.388030634553"/>
    <n v="3.9001122334455669"/>
    <s v="Face Cream"/>
    <s v="Beauty"/>
    <s v="Beauty"/>
    <s v="Beauty"/>
    <s v="Beauty"/>
    <n v="80"/>
    <s v="Beauty"/>
    <m/>
    <n v="2023"/>
    <x v="8"/>
    <n v="6"/>
    <n v="6"/>
    <s v="Weekday"/>
    <m/>
  </r>
  <r>
    <s v="WEB-8538"/>
    <d v="2023-10-07T00:00:00"/>
    <s v="Rahul Singh"/>
    <s v="Mumbai"/>
    <s v="Books"/>
    <s v="Notebook Set"/>
    <n v="3"/>
    <n v="333.71"/>
    <s v="Upi"/>
    <s v="Delivered"/>
    <n v="4"/>
    <n v="1001.1299999999999"/>
    <m/>
    <m/>
    <m/>
    <m/>
    <m/>
    <m/>
    <s v="Completed"/>
    <s v="Yes"/>
    <s v="No"/>
    <m/>
    <n v="619"/>
    <n v="468"/>
    <n v="594714.6477588166"/>
    <n v="60882.938065984097"/>
    <n v="3.804733727810651"/>
    <s v="Notebook Set"/>
    <s v="Books"/>
    <s v="Books"/>
    <s v="Books"/>
    <s v="Books"/>
    <n v="20"/>
    <s v="Books"/>
    <m/>
    <n v="2023"/>
    <x v="8"/>
    <n v="7"/>
    <n v="7"/>
    <s v="Weekend"/>
    <m/>
  </r>
  <r>
    <s v="WEB-9615"/>
    <d v="2023-09-10T00:00:00"/>
    <s v="Karan Khan"/>
    <s v="Ahmedabad"/>
    <s v="Books"/>
    <s v="Cookbook"/>
    <n v="2"/>
    <n v="450.26903299203627"/>
    <s v="Credit Card"/>
    <s v="Delivered"/>
    <n v="3"/>
    <n v="900.53806598407255"/>
    <m/>
    <m/>
    <m/>
    <m/>
    <m/>
    <m/>
    <s v="Completed"/>
    <s v="No"/>
    <s v="No"/>
    <m/>
    <n v="589"/>
    <n v="426"/>
    <n v="594714.6477588166"/>
    <n v="60882.938065984097"/>
    <n v="3.804733727810651"/>
    <s v="Cookbook"/>
    <s v="Books"/>
    <s v="Books"/>
    <s v="Books"/>
    <s v="Books"/>
    <n v="4"/>
    <s v="Books"/>
    <m/>
    <n v="2023"/>
    <x v="1"/>
    <n v="10"/>
    <n v="1"/>
    <s v="Weekday"/>
    <m/>
  </r>
  <r>
    <s v="WEB-5671"/>
    <d v="2023-10-18T00:00:00"/>
    <s v="Saanvi Sharma"/>
    <s v="Kolkata"/>
    <s v="Electronics"/>
    <s v="Bluetooth Speaker"/>
    <n v="1"/>
    <n v="1438.15"/>
    <s v="Upi"/>
    <s v="Cancelled"/>
    <n v="5"/>
    <n v="1438.15"/>
    <m/>
    <m/>
    <m/>
    <m/>
    <m/>
    <m/>
    <s v="Lost Sale"/>
    <s v="No"/>
    <s v="Yes"/>
    <m/>
    <n v="590"/>
    <n v="451"/>
    <n v="2759712.3299794244"/>
    <n v="330643.50635802455"/>
    <n v="3.8641711229946525"/>
    <s v="Bluetooth Speaker"/>
    <s v="Electronics"/>
    <s v="Electronics"/>
    <s v="Electronics"/>
    <s v="Electronics"/>
    <n v="48"/>
    <s v="Electronics"/>
    <m/>
    <n v="2023"/>
    <x v="8"/>
    <n v="18"/>
    <n v="4"/>
    <s v="Weekday"/>
    <m/>
  </r>
  <r>
    <s v="WEB-8310"/>
    <d v="2023-11-05T00:00:00"/>
    <s v="Kavya Patel"/>
    <s v="Bengaluru"/>
    <s v="Home &amp; Kitchen"/>
    <s v="Non-Stick Pan"/>
    <n v="2"/>
    <n v="1381.72"/>
    <s v="Net Banking"/>
    <s v="Delivered"/>
    <n v="2"/>
    <n v="2763.44"/>
    <m/>
    <m/>
    <m/>
    <m/>
    <m/>
    <m/>
    <s v="Completed"/>
    <s v="Yes"/>
    <s v="No"/>
    <m/>
    <n v="567"/>
    <n v="440"/>
    <n v="1463424.4009529033"/>
    <n v="118285.78776560788"/>
    <n v="3.8140589569160999"/>
    <s v="Non-Stick Pan"/>
    <s v="Home &amp; Kitchen"/>
    <s v="Home &amp; Kitchen"/>
    <s v="Home &amp; Kitchen"/>
    <s v="Home &amp; Kitchen"/>
    <n v="7"/>
    <s v="Home &amp; Kitchen"/>
    <m/>
    <n v="2023"/>
    <x v="3"/>
    <n v="5"/>
    <n v="1"/>
    <s v="Weekday"/>
    <m/>
  </r>
  <r>
    <s v="WEB-9676"/>
    <d v="2023-10-07T00:00:00"/>
    <s v="Ishaan Singh"/>
    <s v="Kolkata"/>
    <s v="Home &amp; Kitchen"/>
    <s v="Led Bulb Pack"/>
    <n v="1"/>
    <n v="1109.3800000000001"/>
    <s v="Cash On Delivery"/>
    <s v="Delivered"/>
    <n v="1"/>
    <n v="1109.3800000000001"/>
    <m/>
    <m/>
    <m/>
    <m/>
    <m/>
    <m/>
    <s v="Completed"/>
    <s v="Yes"/>
    <s v="No"/>
    <m/>
    <n v="590"/>
    <n v="451"/>
    <n v="1463424.4009529033"/>
    <n v="118285.78776560788"/>
    <n v="3.8140589569160999"/>
    <s v="Led Bulb Pack"/>
    <s v="Home &amp; Kitchen"/>
    <s v="Home &amp; Kitchen"/>
    <s v="Home &amp; Kitchen"/>
    <s v="Home &amp; Kitchen"/>
    <n v="76"/>
    <s v="Home &amp; Kitchen"/>
    <m/>
    <n v="2023"/>
    <x v="8"/>
    <n v="7"/>
    <n v="7"/>
    <s v="Weekend"/>
    <m/>
  </r>
  <r>
    <s v="WEB-7680"/>
    <d v="2024-05-06T00:00:00"/>
    <s v="Pooja Nair"/>
    <s v="Pune"/>
    <s v="Beauty"/>
    <s v="Face Cream"/>
    <n v="1"/>
    <n v="1070.92"/>
    <s v="Debit Card"/>
    <s v="Delivered"/>
    <n v="5"/>
    <n v="1070.92"/>
    <m/>
    <m/>
    <m/>
    <m/>
    <m/>
    <m/>
    <s v="Completed"/>
    <s v="Yes"/>
    <s v="No"/>
    <m/>
    <n v="595"/>
    <n v="444"/>
    <n v="1098537.4901531704"/>
    <n v="96724.388030634553"/>
    <n v="3.9001122334455669"/>
    <s v="Face Cream"/>
    <s v="Beauty"/>
    <s v="Beauty"/>
    <s v="Beauty"/>
    <s v="Beauty"/>
    <n v="80"/>
    <s v="Beauty"/>
    <m/>
    <n v="2024"/>
    <x v="6"/>
    <n v="6"/>
    <n v="2"/>
    <s v="Weekday"/>
    <m/>
  </r>
  <r>
    <s v="WEB-6397"/>
    <d v="2025-05-03T00:00:00"/>
    <s v="Diya Nair"/>
    <s v="Kolkata"/>
    <s v="Beauty"/>
    <s v="Lipstick"/>
    <n v="1"/>
    <n v="545.9"/>
    <s v="Upi"/>
    <s v="Delivered"/>
    <n v="5"/>
    <n v="545.9"/>
    <m/>
    <m/>
    <m/>
    <m/>
    <m/>
    <m/>
    <s v="Completed"/>
    <s v="No"/>
    <s v="No"/>
    <m/>
    <n v="590"/>
    <n v="451"/>
    <n v="1098537.4901531704"/>
    <n v="96724.388030634553"/>
    <n v="3.9001122334455669"/>
    <s v="Lipstick"/>
    <s v="Beauty"/>
    <s v="Beauty"/>
    <s v="Beauty"/>
    <s v="Beauty"/>
    <n v="10"/>
    <s v="Beauty"/>
    <m/>
    <n v="2025"/>
    <x v="6"/>
    <n v="3"/>
    <n v="7"/>
    <s v="Weekday"/>
    <m/>
  </r>
  <r>
    <s v="WEB-5460"/>
    <d v="2023-02-19T00:00:00"/>
    <s v="Kavya Chatterjee"/>
    <s v="Delhi"/>
    <s v="Home &amp; Kitchen"/>
    <s v="Storage Box"/>
    <n v="1"/>
    <n v="979.45"/>
    <s v="Upi"/>
    <s v="Delivered"/>
    <n v="2"/>
    <n v="979.45"/>
    <m/>
    <m/>
    <m/>
    <m/>
    <m/>
    <m/>
    <s v="Completed"/>
    <s v="No"/>
    <s v="No"/>
    <m/>
    <n v="573"/>
    <n v="450"/>
    <n v="1463424.4009529033"/>
    <n v="118285.78776560788"/>
    <n v="3.8140589569160999"/>
    <s v="Storage Box"/>
    <s v="Home &amp; Kitchen"/>
    <s v="Home &amp; Kitchen"/>
    <s v="Home &amp; Kitchen"/>
    <s v="Home &amp; Kitchen"/>
    <n v="8"/>
    <s v="Home &amp; Kitchen"/>
    <m/>
    <n v="2023"/>
    <x v="0"/>
    <n v="19"/>
    <n v="1"/>
    <s v="Weekday"/>
    <m/>
  </r>
  <r>
    <s v="WEB-6694"/>
    <d v="2024-12-11T00:00:00"/>
    <s v="Ananya Das"/>
    <s v="Ahmedabad"/>
    <s v="Fashion"/>
    <s v="Running Shoes"/>
    <n v="1"/>
    <n v="878.74"/>
    <s v="Net Banking"/>
    <s v="Delivered"/>
    <n v="2"/>
    <n v="878.74"/>
    <m/>
    <m/>
    <m/>
    <m/>
    <m/>
    <m/>
    <s v="Completed"/>
    <s v="No"/>
    <s v="No"/>
    <m/>
    <n v="589"/>
    <n v="426"/>
    <n v="1892867.2841657216"/>
    <n v="199432.98236095349"/>
    <n v="3.8949824970828471"/>
    <s v="Running Shoes"/>
    <s v="Fashion"/>
    <s v="Fashion"/>
    <s v="Fashion"/>
    <s v="Fashion"/>
    <n v="45"/>
    <s v="Fashion"/>
    <m/>
    <n v="2024"/>
    <x v="10"/>
    <n v="11"/>
    <n v="4"/>
    <s v="Weekday"/>
    <m/>
  </r>
  <r>
    <s v="WEB-6824"/>
    <d v="2023-07-27T00:00:00"/>
    <s v="Diya Mehta"/>
    <s v="Hyderabad"/>
    <s v="Beauty"/>
    <s v="Shampoo 200Ml"/>
    <n v="1"/>
    <n v="260.95"/>
    <s v="Credit Card"/>
    <s v="Delivered"/>
    <n v="4"/>
    <n v="260.95"/>
    <m/>
    <m/>
    <m/>
    <m/>
    <m/>
    <m/>
    <s v="Completed"/>
    <s v="No"/>
    <s v="No"/>
    <m/>
    <n v="559"/>
    <n v="408"/>
    <n v="1098537.4901531704"/>
    <n v="96724.388030634553"/>
    <n v="3.9001122334455669"/>
    <s v="Shampoo 200Ml"/>
    <s v="Beauty"/>
    <s v="Beauty"/>
    <s v="Beauty"/>
    <s v="Beauty"/>
    <n v="64"/>
    <s v="Beauty"/>
    <m/>
    <n v="2023"/>
    <x v="2"/>
    <n v="27"/>
    <n v="5"/>
    <s v="Weekday"/>
    <m/>
  </r>
  <r>
    <s v="WEB-8121"/>
    <d v="2023-08-07T00:00:00"/>
    <s v="Vikram Rao"/>
    <s v="Ahmedabad"/>
    <s v="Books"/>
    <s v="Fiction Novel"/>
    <n v="1"/>
    <n v="793.58"/>
    <s v="Net Banking"/>
    <s v="Delivered"/>
    <n v="1"/>
    <n v="793.58"/>
    <m/>
    <m/>
    <m/>
    <m/>
    <m/>
    <m/>
    <s v="Completed"/>
    <s v="No"/>
    <s v="No"/>
    <m/>
    <n v="589"/>
    <n v="426"/>
    <n v="594714.6477588166"/>
    <n v="60882.938065984097"/>
    <n v="3.804733727810651"/>
    <s v="Fiction Novel"/>
    <s v="Books"/>
    <s v="Books"/>
    <s v="Books"/>
    <s v="Books"/>
    <n v="11"/>
    <s v="Books"/>
    <m/>
    <n v="2023"/>
    <x v="9"/>
    <n v="7"/>
    <n v="2"/>
    <s v="Weekend"/>
    <m/>
  </r>
  <r>
    <s v="WEB-7152"/>
    <d v="2023-08-09T00:00:00"/>
    <s v="Aditya Gupta"/>
    <s v="Bengaluru"/>
    <s v="Fashion"/>
    <s v="Sunglasses"/>
    <n v="1"/>
    <n v="1645.35"/>
    <s v="Net Banking"/>
    <s v="Delivered"/>
    <n v="5"/>
    <n v="1645.35"/>
    <m/>
    <m/>
    <m/>
    <m/>
    <m/>
    <m/>
    <s v="Completed"/>
    <s v="Yes"/>
    <s v="No"/>
    <m/>
    <n v="567"/>
    <n v="440"/>
    <n v="1892867.2841657216"/>
    <n v="199432.98236095349"/>
    <n v="3.8949824970828471"/>
    <s v="Sunglasses"/>
    <s v="Fashion"/>
    <s v="Fashion"/>
    <s v="Fashion"/>
    <s v="Fashion"/>
    <n v="53"/>
    <s v="Fashion"/>
    <m/>
    <n v="2023"/>
    <x v="9"/>
    <n v="9"/>
    <n v="4"/>
    <s v="Weekday"/>
    <m/>
  </r>
  <r>
    <s v="WEB-5369"/>
    <d v="2023-06-28T00:00:00"/>
    <s v="Ananya Joshi"/>
    <s v="Hyderabad"/>
    <s v="Fashion"/>
    <s v="Running Shoes"/>
    <n v="2"/>
    <n v="1486.46"/>
    <s v="Cash On Delivery"/>
    <s v="Delivered"/>
    <n v="5"/>
    <n v="2972.92"/>
    <m/>
    <m/>
    <m/>
    <m/>
    <m/>
    <m/>
    <s v="Completed"/>
    <s v="Yes"/>
    <s v="No"/>
    <m/>
    <n v="559"/>
    <n v="408"/>
    <n v="1892867.2841657216"/>
    <n v="199432.98236095349"/>
    <n v="3.8949824970828471"/>
    <s v="Running Shoes"/>
    <s v="Fashion"/>
    <s v="Fashion"/>
    <s v="Fashion"/>
    <s v="Fashion"/>
    <n v="45"/>
    <s v="Fashion"/>
    <m/>
    <n v="2023"/>
    <x v="11"/>
    <n v="28"/>
    <n v="4"/>
    <s v="Weekday"/>
    <m/>
  </r>
  <r>
    <s v="WEB-9608"/>
    <d v="2023-08-03T00:00:00"/>
    <s v="Rohan Singh"/>
    <s v="Mumbai"/>
    <s v="Books"/>
    <s v="Self-Help Book"/>
    <n v="3"/>
    <n v="788.73"/>
    <s v="Net Banking"/>
    <s v="Delivered"/>
    <n v="5"/>
    <n v="2366.19"/>
    <m/>
    <m/>
    <m/>
    <m/>
    <m/>
    <m/>
    <s v="Completed"/>
    <s v="Yes"/>
    <s v="No"/>
    <m/>
    <n v="619"/>
    <n v="468"/>
    <n v="594714.6477588166"/>
    <n v="60882.938065984097"/>
    <n v="3.804733727810651"/>
    <s v="Self-Help Book"/>
    <s v="Books"/>
    <s v="Books"/>
    <s v="Books"/>
    <s v="Books"/>
    <n v="19"/>
    <s v="Books"/>
    <m/>
    <n v="2023"/>
    <x v="9"/>
    <n v="3"/>
    <n v="5"/>
    <s v="Weekday"/>
    <m/>
  </r>
  <r>
    <s v="WEB-6418"/>
    <d v="2024-08-02T00:00:00"/>
    <s v="Diya Mehta"/>
    <s v="Chennai"/>
    <s v="Books"/>
    <s v="Fiction Novel"/>
    <n v="2"/>
    <n v="541.78"/>
    <s v="Debit Card"/>
    <s v="Delivered"/>
    <n v="2"/>
    <n v="1083.56"/>
    <m/>
    <m/>
    <m/>
    <m/>
    <m/>
    <m/>
    <s v="Completed"/>
    <s v="Yes"/>
    <s v="No"/>
    <m/>
    <n v="558"/>
    <n v="430"/>
    <n v="594714.6477588166"/>
    <n v="60882.938065984097"/>
    <n v="3.804733727810651"/>
    <s v="Fiction Novel"/>
    <s v="Books"/>
    <s v="Books"/>
    <s v="Books"/>
    <s v="Books"/>
    <n v="11"/>
    <s v="Books"/>
    <m/>
    <n v="2024"/>
    <x v="9"/>
    <n v="2"/>
    <n v="6"/>
    <s v="Weekday"/>
    <m/>
  </r>
  <r>
    <s v="WEB-8160"/>
    <d v="2023-07-21T00:00:00"/>
    <s v="Ishaan Singh"/>
    <s v="Bengaluru"/>
    <s v="Beauty"/>
    <s v="Lipstick"/>
    <n v="2"/>
    <n v="489.91"/>
    <s v="Cash On Delivery"/>
    <s v="Delivered"/>
    <n v="4"/>
    <n v="979.82"/>
    <m/>
    <m/>
    <m/>
    <m/>
    <m/>
    <m/>
    <s v="Completed"/>
    <s v="No"/>
    <s v="No"/>
    <m/>
    <n v="567"/>
    <n v="440"/>
    <n v="1098537.4901531704"/>
    <n v="96724.388030634553"/>
    <n v="3.9001122334455669"/>
    <s v="Lipstick"/>
    <s v="Beauty"/>
    <s v="Beauty"/>
    <s v="Beauty"/>
    <s v="Beauty"/>
    <n v="10"/>
    <s v="Beauty"/>
    <m/>
    <n v="2023"/>
    <x v="2"/>
    <n v="21"/>
    <n v="6"/>
    <s v="Weekday"/>
    <m/>
  </r>
  <r>
    <s v="WEB-7768"/>
    <d v="2024-11-27T00:00:00"/>
    <s v="Tanya Reddy"/>
    <s v="Mumbai"/>
    <s v="Fashion"/>
    <s v="Denim Jeans"/>
    <n v="1"/>
    <n v="1590.95"/>
    <s v="Debit Card"/>
    <s v="Cancelled"/>
    <n v="4"/>
    <n v="1590.95"/>
    <m/>
    <m/>
    <m/>
    <m/>
    <m/>
    <m/>
    <s v="Lost Sale"/>
    <s v="No"/>
    <s v="Yes"/>
    <m/>
    <n v="619"/>
    <n v="468"/>
    <n v="1892867.2841657216"/>
    <n v="199432.98236095349"/>
    <n v="3.8949824970828471"/>
    <s v="Denim Jeans"/>
    <s v="Fashion"/>
    <s v="Fashion"/>
    <s v="Fashion"/>
    <s v="Fashion"/>
    <n v="6"/>
    <s v="Fashion"/>
    <m/>
    <n v="2024"/>
    <x v="3"/>
    <n v="27"/>
    <n v="4"/>
    <s v="Weekday"/>
    <m/>
  </r>
  <r>
    <s v="WEB-8901"/>
    <d v="2025-01-15T00:00:00"/>
    <s v="Diya Joshi"/>
    <s v="Mumbai"/>
    <s v="Fashion"/>
    <s v="Men'S T-Shirt"/>
    <n v="2"/>
    <n v="1638.02"/>
    <s v="Credit Card"/>
    <s v="Cancelled"/>
    <n v="4"/>
    <n v="3276.04"/>
    <m/>
    <m/>
    <m/>
    <m/>
    <m/>
    <m/>
    <s v="Lost Sale"/>
    <s v="No"/>
    <s v="Yes"/>
    <m/>
    <n v="619"/>
    <n v="468"/>
    <n v="1892867.2841657216"/>
    <n v="199432.98236095349"/>
    <n v="3.8949824970828471"/>
    <s v="Men'S T-Shirt"/>
    <s v="Fashion"/>
    <s v="Fashion"/>
    <s v="Fashion"/>
    <s v="Fashion"/>
    <n v="55"/>
    <s v="Fashion"/>
    <m/>
    <n v="2025"/>
    <x v="5"/>
    <n v="15"/>
    <n v="4"/>
    <s v="Weekday"/>
    <m/>
  </r>
  <r>
    <s v="WEB-9500"/>
    <d v="2024-08-19T00:00:00"/>
    <s v="Saanvi Patel"/>
    <s v="Chennai"/>
    <s v="Home &amp; Kitchen"/>
    <s v="Table Lamp"/>
    <n v="1"/>
    <n v="1177.71"/>
    <s v="Upi"/>
    <s v="Delivered"/>
    <n v="3"/>
    <n v="1177.71"/>
    <m/>
    <m/>
    <m/>
    <m/>
    <m/>
    <m/>
    <s v="Completed"/>
    <s v="Yes"/>
    <s v="No"/>
    <m/>
    <n v="558"/>
    <n v="430"/>
    <n v="1463424.4009529033"/>
    <n v="118285.78776560788"/>
    <n v="3.8140589569160999"/>
    <s v="Table Lamp"/>
    <s v="Home &amp; Kitchen"/>
    <s v="Home &amp; Kitchen"/>
    <s v="Home &amp; Kitchen"/>
    <s v="Home &amp; Kitchen"/>
    <n v="32"/>
    <s v="Home &amp; Kitchen"/>
    <m/>
    <n v="2024"/>
    <x v="9"/>
    <n v="19"/>
    <n v="2"/>
    <s v="Weekday"/>
    <m/>
  </r>
  <r>
    <s v="WEB-9142"/>
    <d v="2023-04-26T00:00:00"/>
    <s v="Diya Gupta"/>
    <s v="Bengaluru"/>
    <s v="Electronics"/>
    <s v="Smart Watch"/>
    <n v="1"/>
    <n v="3016.32"/>
    <s v="Upi"/>
    <s v="Delivered"/>
    <n v="3"/>
    <n v="3016.32"/>
    <m/>
    <m/>
    <m/>
    <m/>
    <m/>
    <m/>
    <s v="Completed"/>
    <s v="Yes"/>
    <s v="No"/>
    <m/>
    <n v="567"/>
    <n v="440"/>
    <n v="2759712.3299794244"/>
    <n v="330643.50635802455"/>
    <n v="3.8641711229946525"/>
    <s v="Smart Watch"/>
    <s v="Electronics"/>
    <s v="Electronics"/>
    <s v="Electronics"/>
    <s v="Electronics"/>
    <n v="17"/>
    <s v="Electronics"/>
    <m/>
    <n v="2023"/>
    <x v="7"/>
    <n v="26"/>
    <n v="4"/>
    <s v="Weekday"/>
    <m/>
  </r>
  <r>
    <s v="WEB-6164"/>
    <d v="2024-11-18T00:00:00"/>
    <s v="Vikram Sharma"/>
    <s v="Chennai"/>
    <s v="Home &amp; Kitchen"/>
    <s v="Non-Stick Pan"/>
    <n v="1"/>
    <n v="156.76"/>
    <s v="Upi"/>
    <s v="Cancelled"/>
    <n v="3"/>
    <n v="156.76"/>
    <m/>
    <m/>
    <m/>
    <m/>
    <m/>
    <m/>
    <s v="Lost Sale"/>
    <s v="No"/>
    <s v="Yes"/>
    <m/>
    <n v="558"/>
    <n v="430"/>
    <n v="1463424.4009529033"/>
    <n v="118285.78776560788"/>
    <n v="3.8140589569160999"/>
    <s v="Non-Stick Pan"/>
    <s v="Home &amp; Kitchen"/>
    <s v="Home &amp; Kitchen"/>
    <s v="Home &amp; Kitchen"/>
    <s v="Home &amp; Kitchen"/>
    <n v="7"/>
    <s v="Home &amp; Kitchen"/>
    <m/>
    <n v="2024"/>
    <x v="3"/>
    <n v="18"/>
    <n v="2"/>
    <s v="Weekday"/>
    <m/>
  </r>
  <r>
    <s v="WEB-6721"/>
    <d v="2024-11-13T00:00:00"/>
    <s v="Riya Menon"/>
    <s v="Bengaluru"/>
    <s v="Electronics"/>
    <s v="Wireless Earbuds"/>
    <n v="2"/>
    <n v="650.57000000000005"/>
    <s v="Upi"/>
    <s v="Cancelled"/>
    <n v="4"/>
    <n v="1301.1400000000001"/>
    <m/>
    <m/>
    <m/>
    <m/>
    <m/>
    <m/>
    <s v="Lost Sale"/>
    <s v="No"/>
    <s v="Yes"/>
    <m/>
    <n v="567"/>
    <n v="440"/>
    <n v="2759712.3299794244"/>
    <n v="330643.50635802455"/>
    <n v="3.8641711229946525"/>
    <s v="Wireless Earbuds"/>
    <s v="Electronics"/>
    <s v="Electronics"/>
    <s v="Electronics"/>
    <s v="Electronics"/>
    <n v="12"/>
    <s v="Electronics"/>
    <m/>
    <n v="2024"/>
    <x v="3"/>
    <n v="13"/>
    <n v="4"/>
    <s v="Weekday"/>
    <m/>
  </r>
  <r>
    <s v="WEB-5033"/>
    <d v="2024-02-03T00:00:00"/>
    <s v="Vikram Khan"/>
    <s v="Hyderabad"/>
    <s v="Home &amp; Kitchen"/>
    <s v="Storage Box"/>
    <n v="1"/>
    <n v="1101.04"/>
    <s v="Credit Card"/>
    <s v="Delivered"/>
    <n v="4"/>
    <n v="1101.04"/>
    <m/>
    <m/>
    <m/>
    <m/>
    <m/>
    <m/>
    <s v="Completed"/>
    <s v="Yes"/>
    <s v="No"/>
    <m/>
    <n v="559"/>
    <n v="408"/>
    <n v="1463424.4009529033"/>
    <n v="118285.78776560788"/>
    <n v="3.8140589569160999"/>
    <s v="Storage Box"/>
    <s v="Home &amp; Kitchen"/>
    <s v="Home &amp; Kitchen"/>
    <s v="Home &amp; Kitchen"/>
    <s v="Home &amp; Kitchen"/>
    <n v="8"/>
    <s v="Home &amp; Kitchen"/>
    <m/>
    <n v="2024"/>
    <x v="0"/>
    <n v="3"/>
    <n v="7"/>
    <s v="Weekday"/>
    <m/>
  </r>
  <r>
    <s v="WEB-7808"/>
    <d v="2023-10-10T00:00:00"/>
    <s v="Simran Joshi"/>
    <s v="Mumbai"/>
    <s v="Electronics"/>
    <s v="Bluetooth Speaker"/>
    <n v="3"/>
    <n v="941.13"/>
    <s v="Cash On Delivery"/>
    <s v="Delivered"/>
    <n v="3"/>
    <n v="2823.39"/>
    <m/>
    <m/>
    <m/>
    <m/>
    <m/>
    <m/>
    <s v="Completed"/>
    <s v="Yes"/>
    <s v="No"/>
    <m/>
    <n v="619"/>
    <n v="468"/>
    <n v="2759712.3299794244"/>
    <n v="330643.50635802455"/>
    <n v="3.8641711229946525"/>
    <s v="Bluetooth Speaker"/>
    <s v="Electronics"/>
    <s v="Electronics"/>
    <s v="Electronics"/>
    <s v="Electronics"/>
    <n v="48"/>
    <s v="Electronics"/>
    <m/>
    <n v="2023"/>
    <x v="8"/>
    <n v="10"/>
    <n v="3"/>
    <s v="Weekday"/>
    <m/>
  </r>
  <r>
    <s v="WEB-7100"/>
    <d v="2024-01-27T00:00:00"/>
    <s v="Vikram Rao"/>
    <s v="Kolkata"/>
    <s v="Home &amp; Kitchen"/>
    <s v="Non-Stick Pan"/>
    <n v="2"/>
    <n v="1905.42"/>
    <s v="Upi"/>
    <s v="Delivered"/>
    <n v="1"/>
    <n v="3810.84"/>
    <m/>
    <m/>
    <m/>
    <m/>
    <m/>
    <m/>
    <s v="Completed"/>
    <s v="Yes"/>
    <s v="No"/>
    <m/>
    <n v="590"/>
    <n v="451"/>
    <n v="1463424.4009529033"/>
    <n v="118285.78776560788"/>
    <n v="3.8140589569160999"/>
    <s v="Non-Stick Pan"/>
    <s v="Home &amp; Kitchen"/>
    <s v="Home &amp; Kitchen"/>
    <s v="Home &amp; Kitchen"/>
    <s v="Home &amp; Kitchen"/>
    <n v="7"/>
    <s v="Home &amp; Kitchen"/>
    <m/>
    <n v="2024"/>
    <x v="5"/>
    <n v="27"/>
    <n v="7"/>
    <s v="Weekday"/>
    <m/>
  </r>
  <r>
    <s v="WEB-8290"/>
    <d v="2023-11-01T00:00:00"/>
    <s v="Tanya Mehta"/>
    <s v="Mumbai"/>
    <s v="Electronics"/>
    <s v="Power Bank 10000Mah"/>
    <n v="1"/>
    <n v="2704.78"/>
    <s v="Cash On Delivery"/>
    <s v="Delivered"/>
    <n v="3"/>
    <n v="2704.78"/>
    <m/>
    <m/>
    <m/>
    <m/>
    <m/>
    <m/>
    <s v="Completed"/>
    <s v="Yes"/>
    <s v="No"/>
    <m/>
    <n v="619"/>
    <n v="468"/>
    <n v="2759712.3299794244"/>
    <n v="330643.50635802455"/>
    <n v="3.8641711229946525"/>
    <s v="Power Bank 10000Mah"/>
    <s v="Electronics"/>
    <s v="Electronics"/>
    <s v="Electronics"/>
    <s v="Electronics"/>
    <n v="3"/>
    <s v="Electronics"/>
    <m/>
    <n v="2023"/>
    <x v="3"/>
    <n v="1"/>
    <n v="4"/>
    <s v="Weekend"/>
    <m/>
  </r>
  <r>
    <s v="WEB-9217"/>
    <d v="2023-10-20T00:00:00"/>
    <s v="Arjun Singh"/>
    <s v="Delhi"/>
    <s v="Books"/>
    <s v="Notebook Set"/>
    <n v="2"/>
    <n v="112.79"/>
    <s v="Net Banking"/>
    <s v="Delivered"/>
    <n v="4"/>
    <n v="225.58"/>
    <m/>
    <m/>
    <m/>
    <m/>
    <m/>
    <m/>
    <s v="Completed"/>
    <s v="No"/>
    <s v="No"/>
    <m/>
    <n v="573"/>
    <n v="450"/>
    <n v="594714.6477588166"/>
    <n v="60882.938065984097"/>
    <n v="3.804733727810651"/>
    <s v="Notebook Set"/>
    <s v="Books"/>
    <s v="Books"/>
    <s v="Books"/>
    <s v="Books"/>
    <n v="20"/>
    <s v="Books"/>
    <m/>
    <n v="2023"/>
    <x v="8"/>
    <n v="20"/>
    <n v="6"/>
    <s v="Weekday"/>
    <m/>
  </r>
  <r>
    <s v="WEB-7779"/>
    <d v="2024-08-10T00:00:00"/>
    <s v="Vivaan Iyer"/>
    <s v="Chennai"/>
    <s v="Beauty"/>
    <s v="Hair Oil"/>
    <n v="1"/>
    <n v="1476.4"/>
    <s v="Debit Card"/>
    <s v="Returned"/>
    <n v="4"/>
    <n v="1476.4"/>
    <m/>
    <m/>
    <m/>
    <m/>
    <m/>
    <m/>
    <s v="Completed"/>
    <s v="No"/>
    <s v="No"/>
    <m/>
    <n v="558"/>
    <n v="430"/>
    <n v="1098537.4901531704"/>
    <n v="96724.388030634553"/>
    <n v="3.9001122334455669"/>
    <s v="Hair Oil"/>
    <s v="Beauty"/>
    <s v="Beauty"/>
    <s v="Beauty"/>
    <s v="Beauty"/>
    <n v="70"/>
    <s v="Beauty"/>
    <m/>
    <n v="2024"/>
    <x v="9"/>
    <n v="10"/>
    <n v="7"/>
    <s v="Weekday"/>
    <m/>
  </r>
  <r>
    <s v="WEB-7532"/>
    <d v="2023-04-17T00:00:00"/>
    <s v="Aditya Khan"/>
    <s v="Chennai"/>
    <s v="Electronics"/>
    <s v="Bluetooth Speaker"/>
    <n v="2"/>
    <n v="688.36"/>
    <s v="Upi"/>
    <s v="Delivered"/>
    <n v="5"/>
    <n v="1376.72"/>
    <m/>
    <m/>
    <m/>
    <m/>
    <m/>
    <m/>
    <s v="Completed"/>
    <s v="Yes"/>
    <s v="No"/>
    <m/>
    <n v="558"/>
    <n v="430"/>
    <n v="2759712.3299794244"/>
    <n v="330643.50635802455"/>
    <n v="3.8641711229946525"/>
    <s v="Bluetooth Speaker"/>
    <s v="Electronics"/>
    <s v="Electronics"/>
    <s v="Electronics"/>
    <s v="Electronics"/>
    <n v="48"/>
    <s v="Electronics"/>
    <m/>
    <n v="2023"/>
    <x v="7"/>
    <n v="17"/>
    <n v="2"/>
    <s v="Weekday"/>
    <m/>
  </r>
  <r>
    <s v="WEB-9617"/>
    <d v="2025-03-30T00:00:00"/>
    <s v="Kavya Patel"/>
    <s v="Mumbai"/>
    <s v="Electronics"/>
    <s v="Bluetooth Speaker"/>
    <n v="2"/>
    <n v="365.35"/>
    <s v="Upi"/>
    <s v="Delivered"/>
    <n v="5"/>
    <n v="730.7"/>
    <m/>
    <m/>
    <m/>
    <m/>
    <m/>
    <m/>
    <s v="Completed"/>
    <s v="No"/>
    <s v="No"/>
    <m/>
    <n v="619"/>
    <n v="468"/>
    <n v="2759712.3299794244"/>
    <n v="330643.50635802455"/>
    <n v="3.8641711229946525"/>
    <s v="Bluetooth Speaker"/>
    <s v="Electronics"/>
    <s v="Electronics"/>
    <s v="Electronics"/>
    <s v="Electronics"/>
    <n v="48"/>
    <s v="Electronics"/>
    <m/>
    <n v="2025"/>
    <x v="4"/>
    <n v="30"/>
    <n v="1"/>
    <s v="Weekday"/>
    <m/>
  </r>
  <r>
    <s v="WEB-5677"/>
    <d v="2025-03-08T00:00:00"/>
    <s v="Arjun Rao"/>
    <s v="Bengaluru"/>
    <s v="Electronics"/>
    <s v="Bluetooth Speaker"/>
    <n v="1"/>
    <n v="1884.64"/>
    <s v="Net Banking"/>
    <s v="Delivered"/>
    <n v="3"/>
    <n v="1884.64"/>
    <m/>
    <m/>
    <m/>
    <m/>
    <m/>
    <m/>
    <s v="Completed"/>
    <s v="Yes"/>
    <s v="No"/>
    <m/>
    <n v="567"/>
    <n v="440"/>
    <n v="2759712.3299794244"/>
    <n v="330643.50635802455"/>
    <n v="3.8641711229946525"/>
    <s v="Bluetooth Speaker"/>
    <s v="Electronics"/>
    <s v="Electronics"/>
    <s v="Electronics"/>
    <s v="Electronics"/>
    <n v="48"/>
    <s v="Electronics"/>
    <m/>
    <n v="2025"/>
    <x v="4"/>
    <n v="8"/>
    <n v="7"/>
    <s v="Weekday"/>
    <m/>
  </r>
  <r>
    <s v="WEB-8220"/>
    <d v="2023-01-06T00:00:00"/>
    <s v="Ishaan Verma"/>
    <s v="Mumbai"/>
    <s v="Books"/>
    <s v="Self-Help Book"/>
    <n v="3"/>
    <n v="542.59"/>
    <s v="Debit Card"/>
    <s v="Delivered"/>
    <n v="3"/>
    <n v="1627.77"/>
    <m/>
    <m/>
    <m/>
    <m/>
    <m/>
    <m/>
    <s v="Completed"/>
    <s v="Yes"/>
    <s v="No"/>
    <m/>
    <n v="619"/>
    <n v="468"/>
    <n v="594714.6477588166"/>
    <n v="60882.938065984097"/>
    <n v="3.804733727810651"/>
    <s v="Self-Help Book"/>
    <s v="Books"/>
    <s v="Books"/>
    <s v="Books"/>
    <s v="Books"/>
    <n v="19"/>
    <s v="Books"/>
    <m/>
    <n v="2023"/>
    <x v="5"/>
    <n v="6"/>
    <n v="6"/>
    <s v="Weekday"/>
    <m/>
  </r>
  <r>
    <s v="WEB-7062"/>
    <d v="2025-01-30T00:00:00"/>
    <s v="Karan Reddy"/>
    <s v="Hyderabad"/>
    <s v="Fashion"/>
    <s v="Sunglasses"/>
    <n v="2"/>
    <n v="755.9"/>
    <s v="Credit Card"/>
    <s v="Delivered"/>
    <n v="5"/>
    <n v="1511.8"/>
    <m/>
    <m/>
    <m/>
    <m/>
    <m/>
    <m/>
    <s v="Completed"/>
    <s v="Yes"/>
    <s v="No"/>
    <m/>
    <n v="559"/>
    <n v="408"/>
    <n v="1892867.2841657216"/>
    <n v="199432.98236095349"/>
    <n v="3.8949824970828471"/>
    <s v="Sunglasses"/>
    <s v="Fashion"/>
    <s v="Fashion"/>
    <s v="Fashion"/>
    <s v="Fashion"/>
    <n v="53"/>
    <s v="Fashion"/>
    <m/>
    <n v="2025"/>
    <x v="5"/>
    <n v="30"/>
    <n v="5"/>
    <s v="Weekday"/>
    <m/>
  </r>
  <r>
    <s v="WEB-9265"/>
    <d v="2023-12-02T00:00:00"/>
    <s v="Kavya Chatterjee"/>
    <s v="Bengaluru"/>
    <s v="Beauty"/>
    <s v="Face Cream"/>
    <n v="2"/>
    <n v="1130.73"/>
    <s v="Cash On Delivery"/>
    <s v="Delivered"/>
    <n v="4"/>
    <n v="2261.46"/>
    <m/>
    <m/>
    <m/>
    <m/>
    <m/>
    <m/>
    <s v="Completed"/>
    <s v="Yes"/>
    <s v="No"/>
    <m/>
    <n v="567"/>
    <n v="440"/>
    <n v="1098537.4901531704"/>
    <n v="96724.388030634553"/>
    <n v="3.9001122334455669"/>
    <s v="Face Cream"/>
    <s v="Beauty"/>
    <s v="Beauty"/>
    <s v="Beauty"/>
    <s v="Beauty"/>
    <n v="80"/>
    <s v="Beauty"/>
    <m/>
    <n v="2023"/>
    <x v="10"/>
    <n v="2"/>
    <n v="7"/>
    <s v="Weekday"/>
    <m/>
  </r>
  <r>
    <s v="WEB-6593"/>
    <d v="2023-08-30T00:00:00"/>
    <s v="Vikram Mehta"/>
    <s v="Delhi"/>
    <s v="Home &amp; Kitchen"/>
    <s v="Led Bulb Pack"/>
    <n v="2"/>
    <n v="494.24"/>
    <s v="Net Banking"/>
    <s v="Delivered"/>
    <n v="4"/>
    <n v="988.48"/>
    <m/>
    <m/>
    <m/>
    <m/>
    <m/>
    <m/>
    <s v="Completed"/>
    <s v="No"/>
    <s v="No"/>
    <m/>
    <n v="573"/>
    <n v="450"/>
    <n v="1463424.4009529033"/>
    <n v="118285.78776560788"/>
    <n v="3.8140589569160999"/>
    <s v="Led Bulb Pack"/>
    <s v="Home &amp; Kitchen"/>
    <s v="Home &amp; Kitchen"/>
    <s v="Home &amp; Kitchen"/>
    <s v="Home &amp; Kitchen"/>
    <n v="76"/>
    <s v="Home &amp; Kitchen"/>
    <m/>
    <n v="2023"/>
    <x v="9"/>
    <n v="30"/>
    <n v="4"/>
    <s v="Weekday"/>
    <m/>
  </r>
  <r>
    <s v="WEB-8661"/>
    <d v="2023-05-10T00:00:00"/>
    <s v="Rohan Joshi"/>
    <s v="Hyderabad"/>
    <s v="Home &amp; Kitchen"/>
    <s v="Led Bulb Pack"/>
    <n v="3"/>
    <n v="398.86"/>
    <s v="Upi"/>
    <s v="Cancelled"/>
    <n v="4"/>
    <n v="1196.58"/>
    <m/>
    <m/>
    <m/>
    <m/>
    <m/>
    <m/>
    <s v="Lost Sale"/>
    <s v="No"/>
    <s v="Yes"/>
    <m/>
    <n v="559"/>
    <n v="408"/>
    <n v="1463424.4009529033"/>
    <n v="118285.78776560788"/>
    <n v="3.8140589569160999"/>
    <s v="Led Bulb Pack"/>
    <s v="Home &amp; Kitchen"/>
    <s v="Home &amp; Kitchen"/>
    <s v="Home &amp; Kitchen"/>
    <s v="Home &amp; Kitchen"/>
    <n v="76"/>
    <s v="Home &amp; Kitchen"/>
    <m/>
    <n v="2023"/>
    <x v="6"/>
    <n v="10"/>
    <n v="4"/>
    <s v="Weekday"/>
    <m/>
  </r>
  <r>
    <s v="WEB-5676"/>
    <d v="2024-03-14T00:00:00"/>
    <s v="Ishaan Das"/>
    <s v="Chennai"/>
    <s v="Home &amp; Kitchen"/>
    <s v="Storage Box"/>
    <n v="2"/>
    <n v="164.36"/>
    <s v="Cash On Delivery"/>
    <s v="Delivered"/>
    <n v="5"/>
    <n v="328.72"/>
    <m/>
    <m/>
    <m/>
    <m/>
    <m/>
    <m/>
    <s v="Completed"/>
    <s v="No"/>
    <s v="No"/>
    <m/>
    <n v="558"/>
    <n v="430"/>
    <n v="1463424.4009529033"/>
    <n v="118285.78776560788"/>
    <n v="3.8140589569160999"/>
    <s v="Storage Box"/>
    <s v="Home &amp; Kitchen"/>
    <s v="Home &amp; Kitchen"/>
    <s v="Home &amp; Kitchen"/>
    <s v="Home &amp; Kitchen"/>
    <n v="8"/>
    <s v="Home &amp; Kitchen"/>
    <m/>
    <n v="2024"/>
    <x v="4"/>
    <n v="14"/>
    <n v="5"/>
    <s v="Weekday"/>
    <m/>
  </r>
  <r>
    <s v="WEB-5964"/>
    <d v="2024-12-12T00:00:00"/>
    <s v="Rahul Kumar"/>
    <s v="Bengaluru"/>
    <s v="Fashion"/>
    <s v="Running Shoes"/>
    <n v="1"/>
    <n v="1531.19"/>
    <s v="Cash On Delivery"/>
    <s v="Delivered"/>
    <n v="5"/>
    <n v="1531.19"/>
    <m/>
    <m/>
    <m/>
    <m/>
    <m/>
    <m/>
    <s v="Completed"/>
    <s v="Yes"/>
    <s v="No"/>
    <m/>
    <n v="567"/>
    <n v="440"/>
    <n v="1892867.2841657216"/>
    <n v="199432.98236095349"/>
    <n v="3.8949824970828471"/>
    <s v="Running Shoes"/>
    <s v="Fashion"/>
    <s v="Fashion"/>
    <s v="Fashion"/>
    <s v="Fashion"/>
    <n v="45"/>
    <s v="Fashion"/>
    <m/>
    <n v="2024"/>
    <x v="10"/>
    <n v="12"/>
    <n v="5"/>
    <s v="Weekday"/>
    <m/>
  </r>
  <r>
    <s v="WEB-8514"/>
    <d v="2024-05-24T00:00:00"/>
    <s v="Simran Gupta"/>
    <s v="Pune"/>
    <s v="Electronics"/>
    <s v="Usb Cable"/>
    <n v="1"/>
    <n v="3212.38"/>
    <s v="Debit Card"/>
    <s v="Delivered"/>
    <n v="5"/>
    <n v="3212.38"/>
    <m/>
    <m/>
    <m/>
    <m/>
    <m/>
    <m/>
    <s v="Completed"/>
    <s v="Yes"/>
    <s v="No"/>
    <m/>
    <n v="595"/>
    <n v="444"/>
    <n v="2759712.3299794244"/>
    <n v="330643.50635802455"/>
    <n v="3.8641711229946525"/>
    <s v="Usb Cable"/>
    <s v="Electronics"/>
    <s v="Electronics"/>
    <s v="Electronics"/>
    <s v="Electronics"/>
    <n v="13"/>
    <s v="Electronics"/>
    <m/>
    <n v="2024"/>
    <x v="6"/>
    <n v="24"/>
    <n v="6"/>
    <s v="Weekday"/>
    <m/>
  </r>
  <r>
    <s v="WEB-6557"/>
    <d v="2024-04-02T00:00:00"/>
    <s v="Karan Verma"/>
    <s v="Kolkata"/>
    <s v="Books"/>
    <s v="Notebook Set"/>
    <n v="1"/>
    <n v="437.92"/>
    <s v="Net Banking"/>
    <s v="Delivered"/>
    <n v="4"/>
    <n v="437.92"/>
    <m/>
    <m/>
    <m/>
    <m/>
    <m/>
    <m/>
    <s v="Completed"/>
    <s v="No"/>
    <s v="No"/>
    <m/>
    <n v="590"/>
    <n v="451"/>
    <n v="594714.6477588166"/>
    <n v="60882.938065984097"/>
    <n v="3.804733727810651"/>
    <s v="Notebook Set"/>
    <s v="Books"/>
    <s v="Books"/>
    <s v="Books"/>
    <s v="Books"/>
    <n v="20"/>
    <s v="Books"/>
    <m/>
    <n v="2024"/>
    <x v="7"/>
    <n v="2"/>
    <n v="3"/>
    <s v="Weekday"/>
    <m/>
  </r>
  <r>
    <s v="WEB-7417"/>
    <d v="2024-08-16T00:00:00"/>
    <s v="Kavya Patel"/>
    <s v="Ahmedabad"/>
    <s v="Electronics"/>
    <s v="Smart Watch"/>
    <n v="3"/>
    <n v="457.35"/>
    <s v="Credit Card"/>
    <s v="Pending"/>
    <n v="3"/>
    <n v="1372.0500000000002"/>
    <m/>
    <m/>
    <m/>
    <m/>
    <m/>
    <m/>
    <s v="Pending"/>
    <s v="No"/>
    <s v="Yes"/>
    <m/>
    <n v="589"/>
    <n v="426"/>
    <n v="2759712.3299794244"/>
    <n v="330643.50635802455"/>
    <n v="3.8641711229946525"/>
    <s v="Smart Watch"/>
    <s v="Electronics"/>
    <s v="Electronics"/>
    <s v="Electronics"/>
    <s v="Electronics"/>
    <n v="17"/>
    <s v="Electronics"/>
    <m/>
    <n v="2024"/>
    <x v="9"/>
    <n v="16"/>
    <n v="6"/>
    <s v="Weekday"/>
    <m/>
  </r>
  <r>
    <s v="WEB-5944"/>
    <d v="2024-03-21T00:00:00"/>
    <s v="Ananya Sharma"/>
    <s v="Hyderabad"/>
    <s v="Books"/>
    <s v="Self-Help Book"/>
    <n v="1"/>
    <n v="515.34"/>
    <s v="Net Banking"/>
    <s v="Delivered"/>
    <m/>
    <n v="515.34"/>
    <m/>
    <m/>
    <m/>
    <m/>
    <m/>
    <m/>
    <s v="Completed"/>
    <s v="No"/>
    <s v="No"/>
    <m/>
    <n v="559"/>
    <n v="408"/>
    <n v="594714.6477588166"/>
    <n v="60882.938065984097"/>
    <n v="3.804733727810651"/>
    <s v="Self-Help Book"/>
    <s v="Books"/>
    <s v="Books"/>
    <s v="Books"/>
    <s v="Books"/>
    <n v="19"/>
    <s v="Books"/>
    <m/>
    <n v="2024"/>
    <x v="4"/>
    <n v="21"/>
    <n v="5"/>
    <s v="Weekday"/>
    <m/>
  </r>
  <r>
    <s v="WEB-7787"/>
    <d v="2023-12-08T00:00:00"/>
    <s v="Simran Menon"/>
    <s v="Pune"/>
    <s v="Beauty"/>
    <s v="Face Cream"/>
    <n v="1"/>
    <n v="1327.75"/>
    <s v="Debit Card"/>
    <s v="Delivered"/>
    <n v="4"/>
    <n v="1327.75"/>
    <m/>
    <m/>
    <m/>
    <m/>
    <m/>
    <m/>
    <s v="Completed"/>
    <s v="Yes"/>
    <s v="No"/>
    <m/>
    <n v="595"/>
    <n v="444"/>
    <n v="1098537.4901531704"/>
    <n v="96724.388030634553"/>
    <n v="3.9001122334455669"/>
    <s v="Face Cream"/>
    <s v="Beauty"/>
    <s v="Beauty"/>
    <s v="Beauty"/>
    <s v="Beauty"/>
    <n v="80"/>
    <s v="Beauty"/>
    <m/>
    <n v="2023"/>
    <x v="10"/>
    <n v="8"/>
    <n v="6"/>
    <s v="Weekday"/>
    <m/>
  </r>
  <r>
    <s v="WEB-8745"/>
    <d v="2023-05-15T00:00:00"/>
    <s v="Simran Gupta"/>
    <s v="Pune"/>
    <s v="Beauty"/>
    <s v="Face Cream"/>
    <n v="1"/>
    <n v="560.94000000000005"/>
    <s v="Net Banking"/>
    <s v="Cancelled"/>
    <n v="5"/>
    <n v="560.94000000000005"/>
    <m/>
    <m/>
    <m/>
    <m/>
    <m/>
    <m/>
    <s v="Lost Sale"/>
    <s v="No"/>
    <s v="Yes"/>
    <m/>
    <n v="595"/>
    <n v="444"/>
    <n v="1098537.4901531704"/>
    <n v="96724.388030634553"/>
    <n v="3.9001122334455669"/>
    <s v="Face Cream"/>
    <s v="Beauty"/>
    <s v="Beauty"/>
    <s v="Beauty"/>
    <s v="Beauty"/>
    <n v="80"/>
    <s v="Beauty"/>
    <m/>
    <n v="2023"/>
    <x v="6"/>
    <n v="15"/>
    <n v="2"/>
    <s v="Weekday"/>
    <m/>
  </r>
  <r>
    <s v="WEB-7527"/>
    <d v="2024-08-04T00:00:00"/>
    <s v="Ishaan Malhotra"/>
    <s v="Kolkata"/>
    <s v="Fashion"/>
    <s v="Men'S T-Shirt"/>
    <n v="2"/>
    <n v="1705.79"/>
    <s v="Net Banking"/>
    <s v="Delivered"/>
    <n v="2"/>
    <n v="3411.58"/>
    <m/>
    <m/>
    <m/>
    <m/>
    <m/>
    <m/>
    <s v="Completed"/>
    <s v="Yes"/>
    <s v="No"/>
    <m/>
    <n v="590"/>
    <n v="451"/>
    <n v="1892867.2841657216"/>
    <n v="199432.98236095349"/>
    <n v="3.8949824970828471"/>
    <s v="Men'S T-Shirt"/>
    <s v="Fashion"/>
    <s v="Fashion"/>
    <s v="Fashion"/>
    <s v="Fashion"/>
    <n v="55"/>
    <s v="Fashion"/>
    <m/>
    <n v="2024"/>
    <x v="9"/>
    <n v="4"/>
    <n v="1"/>
    <s v="Weekday"/>
    <m/>
  </r>
  <r>
    <s v="WEB-9022"/>
    <d v="2024-09-17T00:00:00"/>
    <s v="Aditya Menon"/>
    <s v="Chennai"/>
    <s v="Electronics"/>
    <s v="Smart Watch"/>
    <n v="1"/>
    <n v="1253.24"/>
    <s v="Unknown"/>
    <s v="Delivered"/>
    <n v="5"/>
    <n v="1253.24"/>
    <m/>
    <m/>
    <m/>
    <m/>
    <m/>
    <m/>
    <s v="Completed"/>
    <s v="Yes"/>
    <s v="No"/>
    <m/>
    <n v="558"/>
    <n v="430"/>
    <n v="2759712.3299794244"/>
    <n v="330643.50635802455"/>
    <n v="3.8641711229946525"/>
    <s v="Smart Watch"/>
    <s v="Electronics"/>
    <s v="Electronics"/>
    <s v="Electronics"/>
    <s v="Electronics"/>
    <n v="17"/>
    <s v="Electronics"/>
    <m/>
    <n v="2024"/>
    <x v="1"/>
    <n v="17"/>
    <n v="3"/>
    <s v="Weekday"/>
    <m/>
  </r>
  <r>
    <s v="WEB-7632"/>
    <d v="2024-03-22T00:00:00"/>
    <s v="Tanya Verma"/>
    <s v="Bengaluru"/>
    <s v="Fashion"/>
    <s v="Men'S T-Shirt"/>
    <n v="1"/>
    <n v="2315.44"/>
    <s v="Upi"/>
    <s v="Delivered"/>
    <n v="1"/>
    <n v="2315.44"/>
    <m/>
    <m/>
    <m/>
    <m/>
    <m/>
    <m/>
    <s v="Completed"/>
    <s v="Yes"/>
    <s v="No"/>
    <m/>
    <n v="567"/>
    <n v="440"/>
    <n v="1892867.2841657216"/>
    <n v="199432.98236095349"/>
    <n v="3.8949824970828471"/>
    <s v="Men'S T-Shirt"/>
    <s v="Fashion"/>
    <s v="Fashion"/>
    <s v="Fashion"/>
    <s v="Fashion"/>
    <n v="55"/>
    <s v="Fashion"/>
    <m/>
    <n v="2024"/>
    <x v="4"/>
    <n v="22"/>
    <n v="6"/>
    <s v="Weekday"/>
    <m/>
  </r>
  <r>
    <s v="WEB-8595"/>
    <d v="2023-12-09T00:00:00"/>
    <s v="Meera Mehta"/>
    <s v="Bengaluru"/>
    <s v="Fashion"/>
    <s v="Men'S T-Shirt"/>
    <n v="2"/>
    <n v="1476.94"/>
    <s v="Upi"/>
    <s v="Delivered"/>
    <n v="1"/>
    <n v="2953.88"/>
    <m/>
    <m/>
    <m/>
    <m/>
    <m/>
    <m/>
    <s v="Completed"/>
    <s v="Yes"/>
    <s v="No"/>
    <m/>
    <n v="567"/>
    <n v="440"/>
    <n v="1892867.2841657216"/>
    <n v="199432.98236095349"/>
    <n v="3.8949824970828471"/>
    <s v="Men'S T-Shirt"/>
    <s v="Fashion"/>
    <s v="Fashion"/>
    <s v="Fashion"/>
    <s v="Fashion"/>
    <n v="55"/>
    <s v="Fashion"/>
    <m/>
    <n v="2023"/>
    <x v="10"/>
    <n v="9"/>
    <n v="7"/>
    <s v="Weekday"/>
    <m/>
  </r>
  <r>
    <s v="WEB-6117"/>
    <d v="2025-04-13T00:00:00"/>
    <s v="Diya Iyer"/>
    <s v="Delhi"/>
    <s v="Fashion"/>
    <s v="Running Shoes"/>
    <n v="2"/>
    <n v="898.29"/>
    <s v="Upi"/>
    <s v="Pending"/>
    <n v="4"/>
    <n v="1796.58"/>
    <m/>
    <m/>
    <m/>
    <m/>
    <m/>
    <m/>
    <s v="Pending"/>
    <s v="No"/>
    <s v="Yes"/>
    <m/>
    <n v="573"/>
    <n v="450"/>
    <n v="1892867.2841657216"/>
    <n v="199432.98236095349"/>
    <n v="3.8949824970828471"/>
    <s v="Running Shoes"/>
    <s v="Fashion"/>
    <s v="Fashion"/>
    <s v="Fashion"/>
    <s v="Fashion"/>
    <n v="45"/>
    <s v="Fashion"/>
    <m/>
    <n v="2025"/>
    <x v="7"/>
    <n v="13"/>
    <n v="1"/>
    <s v="Weekday"/>
    <m/>
  </r>
  <r>
    <s v="WEB-8619"/>
    <d v="2024-10-06T00:00:00"/>
    <s v="Riya Gupta"/>
    <s v="Chennai"/>
    <s v="Home &amp; Kitchen"/>
    <s v="Non-Stick Pan"/>
    <n v="1"/>
    <n v="1600.48"/>
    <s v="Upi"/>
    <s v="Pending"/>
    <m/>
    <n v="1600.48"/>
    <m/>
    <m/>
    <m/>
    <m/>
    <m/>
    <m/>
    <s v="Pending"/>
    <s v="No"/>
    <s v="Yes"/>
    <m/>
    <n v="558"/>
    <n v="430"/>
    <n v="1463424.4009529033"/>
    <n v="118285.78776560788"/>
    <n v="3.8140589569160999"/>
    <s v="Non-Stick Pan"/>
    <s v="Home &amp; Kitchen"/>
    <s v="Home &amp; Kitchen"/>
    <s v="Home &amp; Kitchen"/>
    <s v="Home &amp; Kitchen"/>
    <n v="7"/>
    <s v="Home &amp; Kitchen"/>
    <m/>
    <n v="2024"/>
    <x v="8"/>
    <n v="6"/>
    <n v="1"/>
    <s v="Weekday"/>
    <m/>
  </r>
  <r>
    <s v="WEB-7108"/>
    <d v="2023-12-16T00:00:00"/>
    <s v="Neha Chatterjee"/>
    <s v="Delhi"/>
    <s v="Electronics"/>
    <s v="Smart Watch"/>
    <n v="1"/>
    <n v="2344.61"/>
    <s v="Net Banking"/>
    <s v="Delivered"/>
    <n v="5"/>
    <n v="2344.61"/>
    <m/>
    <m/>
    <m/>
    <m/>
    <m/>
    <m/>
    <s v="Completed"/>
    <s v="Yes"/>
    <s v="No"/>
    <m/>
    <n v="573"/>
    <n v="450"/>
    <n v="2759712.3299794244"/>
    <n v="330643.50635802455"/>
    <n v="3.8641711229946525"/>
    <s v="Smart Watch"/>
    <s v="Electronics"/>
    <s v="Electronics"/>
    <s v="Electronics"/>
    <s v="Electronics"/>
    <n v="17"/>
    <s v="Electronics"/>
    <m/>
    <n v="2023"/>
    <x v="10"/>
    <n v="16"/>
    <n v="7"/>
    <s v="Weekday"/>
    <m/>
  </r>
  <r>
    <s v="WEB-8317"/>
    <d v="2023-12-15T00:00:00"/>
    <s v="Vivaan Pillai"/>
    <s v="Hyderabad"/>
    <s v="Home &amp; Kitchen"/>
    <s v="Non-Stick Pan"/>
    <n v="2"/>
    <n v="211.71"/>
    <s v="Net Banking"/>
    <s v="Delivered"/>
    <n v="5"/>
    <n v="423.42"/>
    <m/>
    <m/>
    <m/>
    <m/>
    <m/>
    <m/>
    <s v="Completed"/>
    <s v="No"/>
    <s v="No"/>
    <m/>
    <n v="559"/>
    <n v="408"/>
    <n v="1463424.4009529033"/>
    <n v="118285.78776560788"/>
    <n v="3.8140589569160999"/>
    <s v="Non-Stick Pan"/>
    <s v="Home &amp; Kitchen"/>
    <s v="Home &amp; Kitchen"/>
    <s v="Home &amp; Kitchen"/>
    <s v="Home &amp; Kitchen"/>
    <n v="7"/>
    <s v="Home &amp; Kitchen"/>
    <m/>
    <n v="2023"/>
    <x v="10"/>
    <n v="15"/>
    <n v="6"/>
    <s v="Weekday"/>
    <m/>
  </r>
  <r>
    <s v="WEB-7706"/>
    <d v="2025-05-07T00:00:00"/>
    <s v="Ishaan Sharma"/>
    <s v="Mumbai"/>
    <s v="Electronics"/>
    <s v="Usb Cable"/>
    <n v="3"/>
    <n v="2730.6"/>
    <s v="Credit Card"/>
    <s v="Delivered"/>
    <n v="5"/>
    <n v="8191.7999999999993"/>
    <m/>
    <m/>
    <m/>
    <m/>
    <m/>
    <m/>
    <s v="Completed"/>
    <s v="Yes"/>
    <s v="No"/>
    <m/>
    <n v="619"/>
    <n v="468"/>
    <n v="2759712.3299794244"/>
    <n v="330643.50635802455"/>
    <n v="3.8641711229946525"/>
    <s v="Usb Cable"/>
    <s v="Electronics"/>
    <s v="Electronics"/>
    <s v="Electronics"/>
    <s v="Electronics"/>
    <n v="13"/>
    <s v="Electronics"/>
    <m/>
    <n v="2025"/>
    <x v="6"/>
    <n v="7"/>
    <n v="4"/>
    <s v="Weekend"/>
    <m/>
  </r>
  <r>
    <s v="WEB-5794"/>
    <d v="2023-04-02T00:00:00"/>
    <s v="Saanvi Malhotra"/>
    <s v="Hyderabad"/>
    <s v="Fashion"/>
    <s v="Sunglasses"/>
    <n v="1"/>
    <n v="2136.36"/>
    <s v="Cash On Delivery"/>
    <s v="Delivered"/>
    <n v="4"/>
    <n v="2136.36"/>
    <m/>
    <m/>
    <m/>
    <m/>
    <m/>
    <m/>
    <s v="Completed"/>
    <s v="Yes"/>
    <s v="No"/>
    <m/>
    <n v="559"/>
    <n v="408"/>
    <n v="1892867.2841657216"/>
    <n v="199432.98236095349"/>
    <n v="3.8949824970828471"/>
    <s v="Sunglasses"/>
    <s v="Fashion"/>
    <s v="Fashion"/>
    <s v="Fashion"/>
    <s v="Fashion"/>
    <n v="53"/>
    <s v="Fashion"/>
    <m/>
    <n v="2023"/>
    <x v="7"/>
    <n v="2"/>
    <n v="1"/>
    <s v="Weekday"/>
    <m/>
  </r>
  <r>
    <s v="WEB-8558"/>
    <d v="2024-04-10T00:00:00"/>
    <s v="Meera Kumar"/>
    <s v="Hyderabad"/>
    <s v="Home &amp; Kitchen"/>
    <s v="Non-Stick Pan"/>
    <n v="1"/>
    <n v="1053.93"/>
    <s v="Cash On Delivery"/>
    <s v="Delivered"/>
    <n v="4"/>
    <n v="1053.93"/>
    <m/>
    <m/>
    <m/>
    <m/>
    <m/>
    <m/>
    <s v="Completed"/>
    <s v="Yes"/>
    <s v="No"/>
    <m/>
    <n v="559"/>
    <n v="408"/>
    <n v="1463424.4009529033"/>
    <n v="118285.78776560788"/>
    <n v="3.8140589569160999"/>
    <s v="Non-Stick Pan"/>
    <s v="Home &amp; Kitchen"/>
    <s v="Home &amp; Kitchen"/>
    <s v="Home &amp; Kitchen"/>
    <s v="Home &amp; Kitchen"/>
    <n v="7"/>
    <s v="Home &amp; Kitchen"/>
    <m/>
    <n v="2024"/>
    <x v="7"/>
    <n v="10"/>
    <n v="4"/>
    <s v="Weekday"/>
    <m/>
  </r>
  <r>
    <s v="WEB-8899"/>
    <d v="2023-01-16T00:00:00"/>
    <s v="Aditya Singh"/>
    <s v="Not Provided"/>
    <s v="Electronics"/>
    <s v="Bluetooth Speaker"/>
    <n v="1"/>
    <n v="2996.37"/>
    <s v="Cash On Delivery"/>
    <s v="Returned"/>
    <n v="3"/>
    <n v="2996.37"/>
    <m/>
    <m/>
    <m/>
    <m/>
    <m/>
    <m/>
    <s v="Completed"/>
    <s v="No"/>
    <s v="No"/>
    <m/>
    <n v="50"/>
    <n v="37"/>
    <n v="2759712.3299794244"/>
    <n v="330643.50635802455"/>
    <n v="3.8641711229946525"/>
    <s v="Bluetooth Speaker"/>
    <s v="Electronics"/>
    <s v="Electronics"/>
    <s v="Electronics"/>
    <s v="Electronics"/>
    <n v="48"/>
    <s v="Electronics"/>
    <m/>
    <n v="2023"/>
    <x v="5"/>
    <n v="16"/>
    <n v="2"/>
    <s v="Weekday"/>
    <m/>
  </r>
  <r>
    <s v="WEB-6499"/>
    <d v="2024-10-20T00:00:00"/>
    <s v="Diya Kumar"/>
    <s v="Chennai"/>
    <s v="Home &amp; Kitchen"/>
    <s v="Led Bulb Pack"/>
    <n v="3"/>
    <n v="347.65"/>
    <s v="Net Banking"/>
    <s v="Pending"/>
    <n v="3"/>
    <n v="1042.9499999999998"/>
    <m/>
    <m/>
    <m/>
    <m/>
    <m/>
    <m/>
    <s v="Pending"/>
    <s v="No"/>
    <s v="Yes"/>
    <m/>
    <n v="558"/>
    <n v="430"/>
    <n v="1463424.4009529033"/>
    <n v="118285.78776560788"/>
    <n v="3.8140589569160999"/>
    <s v="Led Bulb Pack"/>
    <s v="Home &amp; Kitchen"/>
    <s v="Home &amp; Kitchen"/>
    <s v="Home &amp; Kitchen"/>
    <s v="Home &amp; Kitchen"/>
    <n v="76"/>
    <s v="Home &amp; Kitchen"/>
    <m/>
    <n v="2024"/>
    <x v="8"/>
    <n v="20"/>
    <n v="1"/>
    <s v="Weekday"/>
    <m/>
  </r>
  <r>
    <s v="WEB-9583"/>
    <d v="2024-09-11T00:00:00"/>
    <s v="Neha Rao"/>
    <s v="Pune"/>
    <s v="Home &amp; Kitchen"/>
    <s v="Water Bottle"/>
    <n v="1"/>
    <n v="1602.57"/>
    <s v="Debit Card"/>
    <s v="Cancelled"/>
    <n v="5"/>
    <n v="1602.57"/>
    <m/>
    <m/>
    <m/>
    <m/>
    <m/>
    <m/>
    <s v="Lost Sale"/>
    <s v="No"/>
    <s v="Yes"/>
    <m/>
    <n v="595"/>
    <n v="444"/>
    <n v="1463424.4009529033"/>
    <n v="118285.78776560788"/>
    <n v="3.8140589569160999"/>
    <s v="Water Bottle"/>
    <s v="Home &amp; Kitchen"/>
    <s v="Home &amp; Kitchen"/>
    <s v="Home &amp; Kitchen"/>
    <s v="Home &amp; Kitchen"/>
    <n v="2"/>
    <s v="Home &amp; Kitchen"/>
    <m/>
    <n v="2024"/>
    <x v="1"/>
    <n v="11"/>
    <n v="4"/>
    <s v="Weekday"/>
    <m/>
  </r>
  <r>
    <s v="WEB-7333"/>
    <d v="2025-06-26T00:00:00"/>
    <s v="Rohan Mehta"/>
    <s v="Hyderabad"/>
    <s v="Electronics"/>
    <s v="Wireless Earbuds"/>
    <n v="2"/>
    <n v="1923.1627263374514"/>
    <s v="Credit Card"/>
    <s v="Cancelled"/>
    <n v="4"/>
    <n v="3846.3254526749029"/>
    <m/>
    <m/>
    <m/>
    <m/>
    <m/>
    <m/>
    <s v="Lost Sale"/>
    <s v="No"/>
    <s v="Yes"/>
    <m/>
    <n v="559"/>
    <n v="408"/>
    <n v="2759712.3299794244"/>
    <n v="330643.50635802455"/>
    <n v="3.8641711229946525"/>
    <s v="Wireless Earbuds"/>
    <s v="Electronics"/>
    <s v="Electronics"/>
    <s v="Electronics"/>
    <s v="Electronics"/>
    <n v="12"/>
    <s v="Electronics"/>
    <m/>
    <n v="2025"/>
    <x v="11"/>
    <n v="26"/>
    <n v="5"/>
    <s v="Weekday"/>
    <m/>
  </r>
  <r>
    <s v="WEB-5184"/>
    <d v="2024-12-30T00:00:00"/>
    <s v="Karan Bose"/>
    <s v="Bengaluru"/>
    <s v="Beauty"/>
    <s v="Lipstick"/>
    <n v="1"/>
    <n v="1143.49"/>
    <s v="Debit Card"/>
    <s v="Delivered"/>
    <n v="5"/>
    <n v="1143.49"/>
    <m/>
    <m/>
    <m/>
    <m/>
    <m/>
    <m/>
    <s v="Completed"/>
    <s v="Yes"/>
    <s v="No"/>
    <m/>
    <n v="567"/>
    <n v="440"/>
    <n v="1098537.4901531704"/>
    <n v="96724.388030634553"/>
    <n v="3.9001122334455669"/>
    <s v="Lipstick"/>
    <s v="Beauty"/>
    <s v="Beauty"/>
    <s v="Beauty"/>
    <s v="Beauty"/>
    <n v="10"/>
    <s v="Beauty"/>
    <m/>
    <n v="2024"/>
    <x v="10"/>
    <n v="30"/>
    <n v="2"/>
    <s v="Weekday"/>
    <m/>
  </r>
  <r>
    <s v="WEB-8869"/>
    <d v="2023-12-13T00:00:00"/>
    <s v="Aarav Nair"/>
    <s v="Mumbai"/>
    <s v="Home &amp; Kitchen"/>
    <s v="Non-Stick Pan"/>
    <n v="1"/>
    <n v="963.38"/>
    <s v="Net Banking"/>
    <s v="Delivered"/>
    <n v="4"/>
    <n v="963.38"/>
    <m/>
    <m/>
    <m/>
    <m/>
    <m/>
    <m/>
    <s v="Completed"/>
    <s v="No"/>
    <s v="No"/>
    <m/>
    <n v="619"/>
    <n v="468"/>
    <n v="1463424.4009529033"/>
    <n v="118285.78776560788"/>
    <n v="3.8140589569160999"/>
    <s v="Non-Stick Pan"/>
    <s v="Home &amp; Kitchen"/>
    <s v="Home &amp; Kitchen"/>
    <s v="Home &amp; Kitchen"/>
    <s v="Home &amp; Kitchen"/>
    <n v="7"/>
    <s v="Home &amp; Kitchen"/>
    <m/>
    <n v="2023"/>
    <x v="10"/>
    <n v="13"/>
    <n v="4"/>
    <s v="Weekday"/>
    <m/>
  </r>
  <r>
    <s v="WEB-6454"/>
    <d v="2023-12-24T00:00:00"/>
    <s v="Aditya Gupta"/>
    <s v="Pune"/>
    <s v="Home &amp; Kitchen"/>
    <s v="Led Bulb Pack"/>
    <n v="1"/>
    <n v="1607.31"/>
    <s v="Upi"/>
    <s v="Delivered"/>
    <n v="3"/>
    <n v="1607.31"/>
    <m/>
    <m/>
    <m/>
    <m/>
    <m/>
    <m/>
    <s v="Completed"/>
    <s v="Yes"/>
    <s v="No"/>
    <m/>
    <n v="595"/>
    <n v="444"/>
    <n v="1463424.4009529033"/>
    <n v="118285.78776560788"/>
    <n v="3.8140589569160999"/>
    <s v="Led Bulb Pack"/>
    <s v="Home &amp; Kitchen"/>
    <s v="Home &amp; Kitchen"/>
    <s v="Home &amp; Kitchen"/>
    <s v="Home &amp; Kitchen"/>
    <n v="76"/>
    <s v="Home &amp; Kitchen"/>
    <m/>
    <n v="2023"/>
    <x v="10"/>
    <n v="24"/>
    <n v="1"/>
    <s v="Weekday"/>
    <m/>
  </r>
  <r>
    <s v="WEB-7721"/>
    <d v="2023-10-10T00:00:00"/>
    <s v="Tanya Bose"/>
    <s v="Bengaluru"/>
    <s v="Books"/>
    <s v="Fiction Novel"/>
    <n v="2"/>
    <n v="447.21"/>
    <s v="Credit Card"/>
    <s v="Delivered"/>
    <m/>
    <n v="894.42"/>
    <m/>
    <m/>
    <m/>
    <m/>
    <m/>
    <m/>
    <s v="Completed"/>
    <s v="No"/>
    <s v="No"/>
    <m/>
    <n v="567"/>
    <n v="440"/>
    <n v="594714.6477588166"/>
    <n v="60882.938065984097"/>
    <n v="3.804733727810651"/>
    <s v="Fiction Novel"/>
    <s v="Books"/>
    <s v="Books"/>
    <s v="Books"/>
    <s v="Books"/>
    <n v="11"/>
    <s v="Books"/>
    <m/>
    <n v="2023"/>
    <x v="8"/>
    <n v="10"/>
    <n v="3"/>
    <s v="Weekday"/>
    <m/>
  </r>
  <r>
    <s v="WEB-8724"/>
    <d v="2024-01-26T00:00:00"/>
    <s v="Saanvi Malhotra"/>
    <s v="Ahmedabad"/>
    <s v="Fashion"/>
    <s v="Sunglasses"/>
    <n v="1"/>
    <n v="1419.824472190694"/>
    <s v="Debit Card"/>
    <s v="Delivered"/>
    <n v="3"/>
    <n v="1419.824472190694"/>
    <m/>
    <m/>
    <m/>
    <m/>
    <m/>
    <m/>
    <s v="Completed"/>
    <s v="Yes"/>
    <s v="No"/>
    <m/>
    <n v="589"/>
    <n v="426"/>
    <n v="1892867.2841657216"/>
    <n v="199432.98236095349"/>
    <n v="3.8949824970828471"/>
    <s v="Sunglasses"/>
    <s v="Fashion"/>
    <s v="Fashion"/>
    <s v="Fashion"/>
    <s v="Fashion"/>
    <n v="53"/>
    <s v="Fashion"/>
    <m/>
    <n v="2024"/>
    <x v="5"/>
    <n v="26"/>
    <n v="6"/>
    <s v="Weekday"/>
    <m/>
  </r>
  <r>
    <s v="WEB-7915"/>
    <d v="2024-01-08T00:00:00"/>
    <s v="Arjun Nair"/>
    <s v="Hyderabad"/>
    <s v="Home &amp; Kitchen"/>
    <s v="Non-Stick Pan"/>
    <n v="1"/>
    <n v="956.38"/>
    <s v="Debit Card"/>
    <s v="Pending"/>
    <n v="3"/>
    <n v="956.38"/>
    <m/>
    <m/>
    <m/>
    <m/>
    <m/>
    <m/>
    <s v="Pending"/>
    <s v="No"/>
    <s v="Yes"/>
    <m/>
    <n v="559"/>
    <n v="408"/>
    <n v="1463424.4009529033"/>
    <n v="118285.78776560788"/>
    <n v="3.8140589569160999"/>
    <s v="Non-Stick Pan"/>
    <s v="Home &amp; Kitchen"/>
    <s v="Home &amp; Kitchen"/>
    <s v="Home &amp; Kitchen"/>
    <s v="Home &amp; Kitchen"/>
    <n v="7"/>
    <s v="Home &amp; Kitchen"/>
    <m/>
    <n v="2024"/>
    <x v="5"/>
    <n v="8"/>
    <n v="2"/>
    <s v="Weekday"/>
    <m/>
  </r>
  <r>
    <s v="WEB-6843"/>
    <d v="2025-05-19T00:00:00"/>
    <s v="Diya Mehta"/>
    <s v="Delhi"/>
    <s v="Home &amp; Kitchen"/>
    <s v="Non-Stick Pan"/>
    <n v="2"/>
    <n v="1422.38"/>
    <s v="Net Banking"/>
    <s v="Delivered"/>
    <n v="4"/>
    <n v="2844.76"/>
    <m/>
    <m/>
    <m/>
    <m/>
    <m/>
    <m/>
    <s v="Completed"/>
    <s v="Yes"/>
    <s v="No"/>
    <m/>
    <n v="573"/>
    <n v="450"/>
    <n v="1463424.4009529033"/>
    <n v="118285.78776560788"/>
    <n v="3.8140589569160999"/>
    <s v="Non-Stick Pan"/>
    <s v="Home &amp; Kitchen"/>
    <s v="Home &amp; Kitchen"/>
    <s v="Home &amp; Kitchen"/>
    <s v="Home &amp; Kitchen"/>
    <n v="7"/>
    <s v="Home &amp; Kitchen"/>
    <m/>
    <n v="2025"/>
    <x v="6"/>
    <n v="19"/>
    <n v="2"/>
    <s v="Weekday"/>
    <m/>
  </r>
  <r>
    <s v="WEB-5476"/>
    <d v="2023-11-05T00:00:00"/>
    <s v="Arjun Menon"/>
    <s v="Ahmedabad"/>
    <s v="Beauty"/>
    <s v="Perfume 50Ml"/>
    <n v="1"/>
    <n v="1037.27"/>
    <s v="Credit Card"/>
    <s v="Delivered"/>
    <n v="1"/>
    <n v="1037.27"/>
    <m/>
    <m/>
    <m/>
    <m/>
    <m/>
    <m/>
    <s v="Completed"/>
    <s v="Yes"/>
    <s v="No"/>
    <m/>
    <n v="589"/>
    <n v="426"/>
    <n v="1098537.4901531704"/>
    <n v="96724.388030634553"/>
    <n v="3.9001122334455669"/>
    <s v="Perfume 50Ml"/>
    <s v="Beauty"/>
    <s v="Beauty"/>
    <s v="Beauty"/>
    <s v="Beauty"/>
    <n v="18"/>
    <s v="Beauty"/>
    <m/>
    <n v="2023"/>
    <x v="3"/>
    <n v="5"/>
    <n v="1"/>
    <s v="Weekday"/>
    <m/>
  </r>
  <r>
    <s v="WEB-9235"/>
    <d v="2023-03-07T00:00:00"/>
    <s v="Vikram Rao"/>
    <s v="Pune"/>
    <s v="Beauty"/>
    <s v="Hair Oil"/>
    <n v="1"/>
    <n v="415.7"/>
    <s v="Cash On Delivery"/>
    <s v="Pending"/>
    <n v="5"/>
    <n v="415.7"/>
    <m/>
    <m/>
    <m/>
    <m/>
    <m/>
    <m/>
    <s v="Pending"/>
    <s v="No"/>
    <s v="Yes"/>
    <m/>
    <n v="595"/>
    <n v="444"/>
    <n v="1098537.4901531704"/>
    <n v="96724.388030634553"/>
    <n v="3.9001122334455669"/>
    <s v="Hair Oil"/>
    <s v="Beauty"/>
    <s v="Beauty"/>
    <s v="Beauty"/>
    <s v="Beauty"/>
    <n v="70"/>
    <s v="Beauty"/>
    <m/>
    <n v="2023"/>
    <x v="4"/>
    <n v="7"/>
    <n v="3"/>
    <s v="Weekend"/>
    <m/>
  </r>
  <r>
    <s v="WEB-9394"/>
    <d v="2024-08-14T00:00:00"/>
    <s v="Pooja Das"/>
    <s v="Ahmedabad"/>
    <s v="Beauty"/>
    <s v="Perfume 50Ml"/>
    <n v="1"/>
    <n v="542.44000000000005"/>
    <s v="Debit Card"/>
    <s v="Delivered"/>
    <n v="5"/>
    <n v="542.44000000000005"/>
    <m/>
    <m/>
    <m/>
    <m/>
    <m/>
    <m/>
    <s v="Completed"/>
    <s v="No"/>
    <s v="No"/>
    <m/>
    <n v="589"/>
    <n v="426"/>
    <n v="1098537.4901531704"/>
    <n v="96724.388030634553"/>
    <n v="3.9001122334455669"/>
    <s v="Perfume 50Ml"/>
    <s v="Beauty"/>
    <s v="Beauty"/>
    <s v="Beauty"/>
    <s v="Beauty"/>
    <n v="18"/>
    <s v="Beauty"/>
    <m/>
    <n v="2024"/>
    <x v="9"/>
    <n v="14"/>
    <n v="4"/>
    <s v="Weekday"/>
    <m/>
  </r>
  <r>
    <s v="WEB-6980"/>
    <d v="2023-05-28T00:00:00"/>
    <s v="Simran Malhotra"/>
    <s v="Chennai"/>
    <s v="Books"/>
    <s v="Cookbook"/>
    <n v="1"/>
    <n v="610.29"/>
    <s v="Debit Card"/>
    <s v="Delivered"/>
    <n v="3"/>
    <n v="610.29"/>
    <m/>
    <m/>
    <m/>
    <m/>
    <m/>
    <m/>
    <s v="Completed"/>
    <s v="No"/>
    <s v="No"/>
    <m/>
    <n v="558"/>
    <n v="430"/>
    <n v="594714.6477588166"/>
    <n v="60882.938065984097"/>
    <n v="3.804733727810651"/>
    <s v="Cookbook"/>
    <s v="Books"/>
    <s v="Books"/>
    <s v="Books"/>
    <s v="Books"/>
    <n v="4"/>
    <s v="Books"/>
    <m/>
    <n v="2023"/>
    <x v="6"/>
    <n v="28"/>
    <n v="1"/>
    <s v="Weekday"/>
    <m/>
  </r>
  <r>
    <s v="WEB-8933"/>
    <d v="2023-01-01T00:00:00"/>
    <s v="Ananya Sharma"/>
    <s v="Pune"/>
    <s v="Fashion"/>
    <s v="Denim Jeans"/>
    <n v="1"/>
    <n v="2252.14"/>
    <s v="Debit Card"/>
    <s v="Returned"/>
    <n v="3"/>
    <n v="2252.14"/>
    <m/>
    <m/>
    <m/>
    <m/>
    <m/>
    <m/>
    <s v="Completed"/>
    <s v="No"/>
    <s v="No"/>
    <m/>
    <n v="595"/>
    <n v="444"/>
    <n v="1892867.2841657216"/>
    <n v="199432.98236095349"/>
    <n v="3.8949824970828471"/>
    <s v="Denim Jeans"/>
    <s v="Fashion"/>
    <s v="Fashion"/>
    <s v="Fashion"/>
    <s v="Fashion"/>
    <n v="6"/>
    <s v="Fashion"/>
    <m/>
    <n v="2023"/>
    <x v="5"/>
    <n v="1"/>
    <n v="1"/>
    <s v="Weekend"/>
    <m/>
  </r>
  <r>
    <s v="WEB-7723"/>
    <d v="2023-11-19T00:00:00"/>
    <s v="Vikram Das"/>
    <s v="Kolkata"/>
    <s v="Fashion"/>
    <s v="Men'S T-Shirt"/>
    <n v="2"/>
    <n v="274.87"/>
    <s v="Credit Card"/>
    <s v="Delivered"/>
    <n v="5"/>
    <n v="549.74"/>
    <m/>
    <m/>
    <m/>
    <m/>
    <m/>
    <m/>
    <s v="Completed"/>
    <s v="No"/>
    <s v="No"/>
    <m/>
    <n v="590"/>
    <n v="451"/>
    <n v="1892867.2841657216"/>
    <n v="199432.98236095349"/>
    <n v="3.8949824970828471"/>
    <s v="Men'S T-Shirt"/>
    <s v="Fashion"/>
    <s v="Fashion"/>
    <s v="Fashion"/>
    <s v="Fashion"/>
    <n v="55"/>
    <s v="Fashion"/>
    <m/>
    <n v="2023"/>
    <x v="3"/>
    <n v="19"/>
    <n v="1"/>
    <s v="Weekday"/>
    <m/>
  </r>
  <r>
    <s v="WEB-7879"/>
    <d v="2024-02-17T00:00:00"/>
    <s v="Rahul Singh"/>
    <s v="Delhi"/>
    <s v="Home &amp; Kitchen"/>
    <s v="Storage Box"/>
    <n v="2"/>
    <n v="1672.46"/>
    <s v="Net Banking"/>
    <s v="Delivered"/>
    <n v="3"/>
    <n v="3344.92"/>
    <m/>
    <m/>
    <m/>
    <m/>
    <m/>
    <m/>
    <s v="Completed"/>
    <s v="Yes"/>
    <s v="No"/>
    <m/>
    <n v="573"/>
    <n v="450"/>
    <n v="1463424.4009529033"/>
    <n v="118285.78776560788"/>
    <n v="3.8140589569160999"/>
    <s v="Storage Box"/>
    <s v="Home &amp; Kitchen"/>
    <s v="Home &amp; Kitchen"/>
    <s v="Home &amp; Kitchen"/>
    <s v="Home &amp; Kitchen"/>
    <n v="8"/>
    <s v="Home &amp; Kitchen"/>
    <m/>
    <n v="2024"/>
    <x v="0"/>
    <n v="17"/>
    <n v="7"/>
    <s v="Weekday"/>
    <m/>
  </r>
  <r>
    <s v="WEB-9695"/>
    <d v="2025-04-22T00:00:00"/>
    <s v="Ananya Sharma"/>
    <s v="Chennai"/>
    <s v="Beauty"/>
    <s v="Shampoo 200Ml"/>
    <n v="1"/>
    <n v="1154.94"/>
    <s v="Net Banking"/>
    <s v="Delivered"/>
    <n v="4"/>
    <n v="1154.94"/>
    <m/>
    <m/>
    <m/>
    <m/>
    <m/>
    <m/>
    <s v="Completed"/>
    <s v="Yes"/>
    <s v="No"/>
    <m/>
    <n v="558"/>
    <n v="430"/>
    <n v="1098537.4901531704"/>
    <n v="96724.388030634553"/>
    <n v="3.9001122334455669"/>
    <s v="Shampoo 200Ml"/>
    <s v="Beauty"/>
    <s v="Beauty"/>
    <s v="Beauty"/>
    <s v="Beauty"/>
    <n v="64"/>
    <s v="Beauty"/>
    <m/>
    <n v="2025"/>
    <x v="7"/>
    <n v="22"/>
    <n v="3"/>
    <s v="Weekday"/>
    <m/>
  </r>
  <r>
    <s v="WEB-5680"/>
    <d v="2023-08-11T00:00:00"/>
    <s v="Vikram Mehta"/>
    <s v="Hyderabad"/>
    <s v="Electronics"/>
    <s v="Smart Watch"/>
    <n v="1"/>
    <n v="1836.7"/>
    <s v="Cash On Delivery"/>
    <s v="Cancelled"/>
    <n v="5"/>
    <n v="1836.7"/>
    <m/>
    <m/>
    <m/>
    <m/>
    <m/>
    <m/>
    <s v="Lost Sale"/>
    <s v="No"/>
    <s v="Yes"/>
    <m/>
    <n v="559"/>
    <n v="408"/>
    <n v="2759712.3299794244"/>
    <n v="330643.50635802455"/>
    <n v="3.8641711229946525"/>
    <s v="Smart Watch"/>
    <s v="Electronics"/>
    <s v="Electronics"/>
    <s v="Electronics"/>
    <s v="Electronics"/>
    <n v="17"/>
    <s v="Electronics"/>
    <m/>
    <n v="2023"/>
    <x v="9"/>
    <n v="11"/>
    <n v="6"/>
    <s v="Weekday"/>
    <m/>
  </r>
  <r>
    <s v="WEB-8077"/>
    <d v="2023-12-10T00:00:00"/>
    <s v="Karan Singh"/>
    <s v="Bengaluru"/>
    <s v="Fashion"/>
    <s v="Women'S Kurti"/>
    <n v="2"/>
    <n v="1882.39"/>
    <s v="Cash On Delivery"/>
    <s v="Delivered"/>
    <n v="4"/>
    <n v="3764.78"/>
    <m/>
    <m/>
    <m/>
    <m/>
    <m/>
    <m/>
    <s v="Completed"/>
    <s v="Yes"/>
    <s v="No"/>
    <m/>
    <n v="567"/>
    <n v="440"/>
    <n v="1892867.2841657216"/>
    <n v="199432.98236095349"/>
    <n v="3.8949824970828471"/>
    <s v="Women'S Kurti"/>
    <s v="Fashion"/>
    <s v="Fashion"/>
    <s v="Fashion"/>
    <s v="Fashion"/>
    <n v="15"/>
    <s v="Fashion"/>
    <m/>
    <n v="2023"/>
    <x v="10"/>
    <n v="10"/>
    <n v="1"/>
    <s v="Weekday"/>
    <m/>
  </r>
  <r>
    <s v="WEB-8691"/>
    <d v="2024-09-03T00:00:00"/>
    <s v="Meera Rao"/>
    <s v="Ahmedabad"/>
    <s v="Fashion"/>
    <s v="Men'S T-Shirt"/>
    <n v="1"/>
    <n v="1482.82"/>
    <s v="Debit Card"/>
    <s v="Delivered"/>
    <n v="4"/>
    <n v="1482.82"/>
    <m/>
    <m/>
    <m/>
    <m/>
    <m/>
    <m/>
    <s v="Completed"/>
    <s v="Yes"/>
    <s v="No"/>
    <m/>
    <n v="589"/>
    <n v="426"/>
    <n v="1892867.2841657216"/>
    <n v="199432.98236095349"/>
    <n v="3.8949824970828471"/>
    <s v="Men'S T-Shirt"/>
    <s v="Fashion"/>
    <s v="Fashion"/>
    <s v="Fashion"/>
    <s v="Fashion"/>
    <n v="55"/>
    <s v="Fashion"/>
    <m/>
    <n v="2024"/>
    <x v="1"/>
    <n v="3"/>
    <n v="3"/>
    <s v="Weekday"/>
    <m/>
  </r>
  <r>
    <s v="WEB-6490"/>
    <d v="2024-03-17T00:00:00"/>
    <s v="Pooja Das"/>
    <s v="Hyderabad"/>
    <s v="Beauty"/>
    <s v="Shampoo 200Ml"/>
    <n v="3"/>
    <n v="279.47000000000003"/>
    <s v="Net Banking"/>
    <s v="Delivered"/>
    <n v="2"/>
    <n v="838.41000000000008"/>
    <m/>
    <m/>
    <m/>
    <m/>
    <m/>
    <m/>
    <s v="Completed"/>
    <s v="No"/>
    <s v="No"/>
    <m/>
    <n v="559"/>
    <n v="408"/>
    <n v="1098537.4901531704"/>
    <n v="96724.388030634553"/>
    <n v="3.9001122334455669"/>
    <s v="Shampoo 200Ml"/>
    <s v="Beauty"/>
    <s v="Beauty"/>
    <s v="Beauty"/>
    <s v="Beauty"/>
    <n v="64"/>
    <s v="Beauty"/>
    <m/>
    <n v="2024"/>
    <x v="4"/>
    <n v="17"/>
    <n v="1"/>
    <s v="Weekday"/>
    <m/>
  </r>
  <r>
    <s v="WEB-8668"/>
    <d v="2024-08-23T00:00:00"/>
    <s v="Ishaan Rao"/>
    <s v="Pune"/>
    <s v="Fashion"/>
    <s v="Women'S Kurti"/>
    <n v="2"/>
    <n v="2209.46"/>
    <s v="Credit Card"/>
    <s v="Returned"/>
    <n v="4"/>
    <n v="4418.92"/>
    <m/>
    <m/>
    <m/>
    <m/>
    <m/>
    <m/>
    <s v="Completed"/>
    <s v="No"/>
    <s v="No"/>
    <m/>
    <n v="595"/>
    <n v="444"/>
    <n v="1892867.2841657216"/>
    <n v="199432.98236095349"/>
    <n v="3.8949824970828471"/>
    <s v="Women'S Kurti"/>
    <s v="Fashion"/>
    <s v="Fashion"/>
    <s v="Fashion"/>
    <s v="Fashion"/>
    <n v="15"/>
    <s v="Fashion"/>
    <m/>
    <n v="2024"/>
    <x v="9"/>
    <n v="23"/>
    <n v="6"/>
    <s v="Weekday"/>
    <m/>
  </r>
  <r>
    <s v="WEB-6740"/>
    <d v="2023-02-07T00:00:00"/>
    <s v="Vikram Kumar"/>
    <s v="Bengaluru"/>
    <s v="Fashion"/>
    <s v="Running Shoes"/>
    <n v="3"/>
    <n v="2315.4699999999998"/>
    <s v="Credit Card"/>
    <s v="Delivered"/>
    <n v="5"/>
    <n v="6946.41"/>
    <m/>
    <m/>
    <m/>
    <m/>
    <m/>
    <m/>
    <s v="Completed"/>
    <s v="Yes"/>
    <s v="No"/>
    <m/>
    <n v="567"/>
    <n v="440"/>
    <n v="1892867.2841657216"/>
    <n v="199432.98236095349"/>
    <n v="3.8949824970828471"/>
    <s v="Running Shoes"/>
    <s v="Fashion"/>
    <s v="Fashion"/>
    <s v="Fashion"/>
    <s v="Fashion"/>
    <n v="45"/>
    <s v="Fashion"/>
    <m/>
    <n v="2023"/>
    <x v="0"/>
    <n v="7"/>
    <n v="3"/>
    <s v="Weekend"/>
    <m/>
  </r>
  <r>
    <s v="WEB-5215"/>
    <d v="2024-07-24T00:00:00"/>
    <s v="Pooja Malhotra"/>
    <s v="Hyderabad"/>
    <s v="Electronics"/>
    <s v="Bluetooth Speaker"/>
    <n v="1"/>
    <n v="1872.96"/>
    <s v="Debit Card"/>
    <s v="Delivered"/>
    <n v="3"/>
    <n v="1872.96"/>
    <m/>
    <m/>
    <m/>
    <m/>
    <m/>
    <m/>
    <s v="Completed"/>
    <s v="Yes"/>
    <s v="No"/>
    <m/>
    <n v="559"/>
    <n v="408"/>
    <n v="2759712.3299794244"/>
    <n v="330643.50635802455"/>
    <n v="3.8641711229946525"/>
    <s v="Bluetooth Speaker"/>
    <s v="Electronics"/>
    <s v="Electronics"/>
    <s v="Electronics"/>
    <s v="Electronics"/>
    <n v="48"/>
    <s v="Electronics"/>
    <m/>
    <n v="2024"/>
    <x v="2"/>
    <n v="24"/>
    <n v="4"/>
    <s v="Weekday"/>
    <m/>
  </r>
  <r>
    <s v="WEB-7401"/>
    <d v="2023-12-18T00:00:00"/>
    <s v="Meera Reddy"/>
    <s v="Chennai"/>
    <s v="Beauty"/>
    <s v="Perfume 50Ml"/>
    <n v="2"/>
    <n v="1134.8599999999999"/>
    <s v="Cash On Delivery"/>
    <s v="Delivered"/>
    <n v="4"/>
    <n v="2269.7199999999998"/>
    <m/>
    <m/>
    <m/>
    <m/>
    <m/>
    <m/>
    <s v="Completed"/>
    <s v="Yes"/>
    <s v="No"/>
    <m/>
    <n v="558"/>
    <n v="430"/>
    <n v="1098537.4901531704"/>
    <n v="96724.388030634553"/>
    <n v="3.9001122334455669"/>
    <s v="Perfume 50Ml"/>
    <s v="Beauty"/>
    <s v="Beauty"/>
    <s v="Beauty"/>
    <s v="Beauty"/>
    <n v="18"/>
    <s v="Beauty"/>
    <m/>
    <n v="2023"/>
    <x v="10"/>
    <n v="18"/>
    <n v="2"/>
    <s v="Weekday"/>
    <m/>
  </r>
  <r>
    <s v="WEB-5963"/>
    <d v="2025-02-19T00:00:00"/>
    <s v="Vivaan Malhotra"/>
    <s v="Ahmedabad"/>
    <s v="Electronics"/>
    <s v="Bluetooth Speaker"/>
    <n v="2"/>
    <n v="1685.85"/>
    <s v="Credit Card"/>
    <s v="Delivered"/>
    <n v="4"/>
    <n v="3371.7"/>
    <m/>
    <m/>
    <m/>
    <m/>
    <m/>
    <m/>
    <s v="Completed"/>
    <s v="Yes"/>
    <s v="No"/>
    <m/>
    <n v="589"/>
    <n v="426"/>
    <n v="2759712.3299794244"/>
    <n v="330643.50635802455"/>
    <n v="3.8641711229946525"/>
    <s v="Bluetooth Speaker"/>
    <s v="Electronics"/>
    <s v="Electronics"/>
    <s v="Electronics"/>
    <s v="Electronics"/>
    <n v="48"/>
    <s v="Electronics"/>
    <m/>
    <n v="2025"/>
    <x v="0"/>
    <n v="19"/>
    <n v="4"/>
    <s v="Weekday"/>
    <m/>
  </r>
  <r>
    <s v="WEB-8118"/>
    <d v="2024-07-08T00:00:00"/>
    <s v="Riya Menon"/>
    <s v="Ahmedabad"/>
    <s v="Fashion"/>
    <s v="Men'S T-Shirt"/>
    <n v="1"/>
    <n v="611.96"/>
    <s v="Upi"/>
    <s v="Delivered"/>
    <n v="3"/>
    <n v="611.96"/>
    <m/>
    <m/>
    <m/>
    <m/>
    <m/>
    <m/>
    <s v="Completed"/>
    <s v="No"/>
    <s v="No"/>
    <m/>
    <n v="589"/>
    <n v="426"/>
    <n v="1892867.2841657216"/>
    <n v="199432.98236095349"/>
    <n v="3.8949824970828471"/>
    <s v="Men'S T-Shirt"/>
    <s v="Fashion"/>
    <s v="Fashion"/>
    <s v="Fashion"/>
    <s v="Fashion"/>
    <n v="55"/>
    <s v="Fashion"/>
    <m/>
    <n v="2024"/>
    <x v="2"/>
    <n v="8"/>
    <n v="2"/>
    <s v="Weekday"/>
    <m/>
  </r>
  <r>
    <s v="WEB-6787"/>
    <d v="2023-12-27T00:00:00"/>
    <s v="Pooja Nair"/>
    <s v="Kolkata"/>
    <s v="Fashion"/>
    <s v="Denim Jeans"/>
    <n v="2"/>
    <n v="806.01"/>
    <s v="Cash On Delivery"/>
    <s v="Cancelled"/>
    <m/>
    <n v="1612.02"/>
    <m/>
    <m/>
    <m/>
    <m/>
    <m/>
    <m/>
    <s v="Lost Sale"/>
    <s v="No"/>
    <s v="Yes"/>
    <m/>
    <n v="590"/>
    <n v="451"/>
    <n v="1892867.2841657216"/>
    <n v="199432.98236095349"/>
    <n v="3.8949824970828471"/>
    <s v="Denim Jeans"/>
    <s v="Fashion"/>
    <s v="Fashion"/>
    <s v="Fashion"/>
    <s v="Fashion"/>
    <n v="6"/>
    <s v="Fashion"/>
    <m/>
    <n v="2023"/>
    <x v="10"/>
    <n v="27"/>
    <n v="4"/>
    <s v="Weekday"/>
    <m/>
  </r>
  <r>
    <s v="WEB-8770"/>
    <d v="2023-05-27T00:00:00"/>
    <s v="Vikram Menon"/>
    <s v="Kolkata"/>
    <s v="Electronics"/>
    <s v="Power Bank 10000Mah"/>
    <n v="1"/>
    <n v="984.84"/>
    <s v="Cash On Delivery"/>
    <s v="Delivered"/>
    <n v="5"/>
    <n v="984.84"/>
    <m/>
    <m/>
    <m/>
    <m/>
    <m/>
    <m/>
    <s v="Completed"/>
    <s v="No"/>
    <s v="No"/>
    <m/>
    <n v="590"/>
    <n v="451"/>
    <n v="2759712.3299794244"/>
    <n v="330643.50635802455"/>
    <n v="3.8641711229946525"/>
    <s v="Power Bank 10000Mah"/>
    <s v="Electronics"/>
    <s v="Electronics"/>
    <s v="Electronics"/>
    <s v="Electronics"/>
    <n v="3"/>
    <s v="Electronics"/>
    <m/>
    <n v="2023"/>
    <x v="6"/>
    <n v="27"/>
    <n v="7"/>
    <s v="Weekday"/>
    <m/>
  </r>
  <r>
    <s v="WEB-6832"/>
    <d v="2024-02-10T00:00:00"/>
    <s v="Sanjay Sharma"/>
    <s v="Chennai"/>
    <s v="Electronics"/>
    <s v="Smart Watch"/>
    <n v="1"/>
    <n v="3288.61"/>
    <s v="Upi"/>
    <s v="Delivered"/>
    <n v="5"/>
    <n v="3288.61"/>
    <m/>
    <m/>
    <m/>
    <m/>
    <m/>
    <m/>
    <s v="Completed"/>
    <s v="Yes"/>
    <s v="No"/>
    <m/>
    <n v="558"/>
    <n v="430"/>
    <n v="2759712.3299794244"/>
    <n v="330643.50635802455"/>
    <n v="3.8641711229946525"/>
    <s v="Smart Watch"/>
    <s v="Electronics"/>
    <s v="Electronics"/>
    <s v="Electronics"/>
    <s v="Electronics"/>
    <n v="17"/>
    <s v="Electronics"/>
    <m/>
    <n v="2024"/>
    <x v="0"/>
    <n v="10"/>
    <n v="7"/>
    <s v="Weekday"/>
    <m/>
  </r>
  <r>
    <s v="WEB-5110"/>
    <d v="2023-08-04T00:00:00"/>
    <s v="Pooja Pillai"/>
    <s v="Pune"/>
    <s v="Electronics"/>
    <s v="Bluetooth Speaker"/>
    <n v="2"/>
    <n v="2952.22"/>
    <s v="Cash On Delivery"/>
    <s v="Pending"/>
    <n v="2"/>
    <n v="5904.44"/>
    <m/>
    <m/>
    <m/>
    <m/>
    <m/>
    <m/>
    <s v="Pending"/>
    <s v="No"/>
    <s v="Yes"/>
    <m/>
    <n v="595"/>
    <n v="444"/>
    <n v="2759712.3299794244"/>
    <n v="330643.50635802455"/>
    <n v="3.8641711229946525"/>
    <s v="Bluetooth Speaker"/>
    <s v="Electronics"/>
    <s v="Electronics"/>
    <s v="Electronics"/>
    <s v="Electronics"/>
    <n v="48"/>
    <s v="Electronics"/>
    <m/>
    <n v="2023"/>
    <x v="9"/>
    <n v="4"/>
    <n v="6"/>
    <s v="Weekday"/>
    <m/>
  </r>
  <r>
    <s v="WEB-8916"/>
    <d v="2023-07-07T00:00:00"/>
    <s v="Saanvi Das"/>
    <s v="Pune"/>
    <s v="Fashion"/>
    <s v="Denim Jeans"/>
    <n v="3"/>
    <n v="917.17"/>
    <s v="Cash On Delivery"/>
    <s v="Delivered"/>
    <m/>
    <n v="2751.5099999999998"/>
    <m/>
    <m/>
    <m/>
    <m/>
    <m/>
    <m/>
    <s v="Completed"/>
    <s v="Yes"/>
    <s v="No"/>
    <m/>
    <n v="595"/>
    <n v="444"/>
    <n v="1892867.2841657216"/>
    <n v="199432.98236095349"/>
    <n v="3.8949824970828471"/>
    <s v="Denim Jeans"/>
    <s v="Fashion"/>
    <s v="Fashion"/>
    <s v="Fashion"/>
    <s v="Fashion"/>
    <n v="6"/>
    <s v="Fashion"/>
    <m/>
    <n v="2023"/>
    <x v="2"/>
    <n v="7"/>
    <n v="6"/>
    <s v="Weekend"/>
    <m/>
  </r>
  <r>
    <s v="WEB-9195"/>
    <d v="2024-10-05T00:00:00"/>
    <s v="Sanjay Das"/>
    <s v="Pune"/>
    <s v="Beauty"/>
    <s v="Hair Oil"/>
    <n v="1"/>
    <n v="639.9"/>
    <s v="Upi"/>
    <s v="Delivered"/>
    <n v="5"/>
    <n v="639.9"/>
    <m/>
    <m/>
    <m/>
    <m/>
    <m/>
    <m/>
    <s v="Completed"/>
    <s v="No"/>
    <s v="No"/>
    <m/>
    <n v="595"/>
    <n v="444"/>
    <n v="1098537.4901531704"/>
    <n v="96724.388030634553"/>
    <n v="3.9001122334455669"/>
    <s v="Hair Oil"/>
    <s v="Beauty"/>
    <s v="Beauty"/>
    <s v="Beauty"/>
    <s v="Beauty"/>
    <n v="70"/>
    <s v="Beauty"/>
    <m/>
    <n v="2024"/>
    <x v="8"/>
    <n v="5"/>
    <n v="7"/>
    <s v="Weekday"/>
    <m/>
  </r>
  <r>
    <s v="WEB-6137"/>
    <d v="2023-01-25T00:00:00"/>
    <s v="Arjun Sharma"/>
    <s v="Chennai"/>
    <s v="Books"/>
    <s v="Fiction Novel"/>
    <n v="1"/>
    <n v="314.3"/>
    <s v="Upi"/>
    <s v="Delivered"/>
    <n v="5"/>
    <n v="314.3"/>
    <m/>
    <m/>
    <m/>
    <m/>
    <m/>
    <m/>
    <s v="Completed"/>
    <s v="No"/>
    <s v="No"/>
    <m/>
    <n v="558"/>
    <n v="430"/>
    <n v="594714.6477588166"/>
    <n v="60882.938065984097"/>
    <n v="3.804733727810651"/>
    <s v="Fiction Novel"/>
    <s v="Books"/>
    <s v="Books"/>
    <s v="Books"/>
    <s v="Books"/>
    <n v="11"/>
    <s v="Books"/>
    <m/>
    <n v="2023"/>
    <x v="5"/>
    <n v="25"/>
    <n v="4"/>
    <s v="Weekday"/>
    <m/>
  </r>
  <r>
    <s v="WEB-8497"/>
    <d v="2024-04-15T00:00:00"/>
    <s v="Rohan Mehta"/>
    <s v="Delhi"/>
    <s v="Beauty"/>
    <s v="Shampoo 200Ml"/>
    <n v="2"/>
    <n v="324.39"/>
    <s v="Cash On Delivery"/>
    <s v="Delivered"/>
    <n v="5"/>
    <n v="648.78"/>
    <m/>
    <m/>
    <m/>
    <m/>
    <m/>
    <m/>
    <s v="Completed"/>
    <s v="No"/>
    <s v="No"/>
    <m/>
    <n v="573"/>
    <n v="450"/>
    <n v="1098537.4901531704"/>
    <n v="96724.388030634553"/>
    <n v="3.9001122334455669"/>
    <s v="Shampoo 200Ml"/>
    <s v="Beauty"/>
    <s v="Beauty"/>
    <s v="Beauty"/>
    <s v="Beauty"/>
    <n v="64"/>
    <s v="Beauty"/>
    <m/>
    <n v="2024"/>
    <x v="7"/>
    <n v="15"/>
    <n v="2"/>
    <s v="Weekday"/>
    <m/>
  </r>
  <r>
    <s v="WEB-5285"/>
    <d v="2025-06-28T00:00:00"/>
    <s v="Aditya Joshi"/>
    <s v="Ahmedabad"/>
    <s v="Electronics"/>
    <s v="Power Bank 10000Mah"/>
    <n v="3"/>
    <n v="1328.36"/>
    <s v="Net Banking"/>
    <s v="Pending"/>
    <n v="4"/>
    <n v="3985.08"/>
    <m/>
    <m/>
    <m/>
    <m/>
    <m/>
    <m/>
    <s v="Pending"/>
    <s v="No"/>
    <s v="Yes"/>
    <m/>
    <n v="589"/>
    <n v="426"/>
    <n v="2759712.3299794244"/>
    <n v="330643.50635802455"/>
    <n v="3.8641711229946525"/>
    <s v="Power Bank 10000Mah"/>
    <s v="Electronics"/>
    <s v="Electronics"/>
    <s v="Electronics"/>
    <s v="Electronics"/>
    <n v="3"/>
    <s v="Electronics"/>
    <m/>
    <n v="2025"/>
    <x v="11"/>
    <n v="28"/>
    <n v="7"/>
    <s v="Weekday"/>
    <m/>
  </r>
  <r>
    <s v="WEB-6845"/>
    <d v="2023-12-09T00:00:00"/>
    <s v="Sanjay Joshi"/>
    <s v="Chennai"/>
    <s v="Home &amp; Kitchen"/>
    <s v="Water Bottle"/>
    <n v="1"/>
    <n v="1711.73"/>
    <s v="Credit Card"/>
    <s v="Delivered"/>
    <n v="4"/>
    <n v="1711.73"/>
    <m/>
    <m/>
    <m/>
    <m/>
    <m/>
    <m/>
    <s v="Completed"/>
    <s v="Yes"/>
    <s v="No"/>
    <m/>
    <n v="558"/>
    <n v="430"/>
    <n v="1463424.4009529033"/>
    <n v="118285.78776560788"/>
    <n v="3.8140589569160999"/>
    <s v="Water Bottle"/>
    <s v="Home &amp; Kitchen"/>
    <s v="Home &amp; Kitchen"/>
    <s v="Home &amp; Kitchen"/>
    <s v="Home &amp; Kitchen"/>
    <n v="2"/>
    <s v="Home &amp; Kitchen"/>
    <m/>
    <n v="2023"/>
    <x v="10"/>
    <n v="9"/>
    <n v="7"/>
    <s v="Weekday"/>
    <m/>
  </r>
  <r>
    <s v="WEB-5143"/>
    <d v="2023-06-17T00:00:00"/>
    <s v="Arjun Menon"/>
    <s v="Ahmedabad"/>
    <s v="Home &amp; Kitchen"/>
    <s v="Led Bulb Pack"/>
    <n v="1"/>
    <n v="202.56"/>
    <s v="Credit Card"/>
    <s v="Returned"/>
    <n v="3"/>
    <n v="202.56"/>
    <m/>
    <m/>
    <m/>
    <m/>
    <m/>
    <m/>
    <s v="Completed"/>
    <s v="No"/>
    <s v="No"/>
    <m/>
    <n v="589"/>
    <n v="426"/>
    <n v="1463424.4009529033"/>
    <n v="118285.78776560788"/>
    <n v="3.8140589569160999"/>
    <s v="Led Bulb Pack"/>
    <s v="Home &amp; Kitchen"/>
    <s v="Home &amp; Kitchen"/>
    <s v="Home &amp; Kitchen"/>
    <s v="Home &amp; Kitchen"/>
    <n v="76"/>
    <s v="Home &amp; Kitchen"/>
    <m/>
    <n v="2023"/>
    <x v="11"/>
    <n v="17"/>
    <n v="7"/>
    <s v="Weekday"/>
    <m/>
  </r>
  <r>
    <s v="WEB-9422"/>
    <d v="2024-01-27T00:00:00"/>
    <s v="Sanjay Das"/>
    <s v="Bengaluru"/>
    <s v="Books"/>
    <s v="Notebook Set"/>
    <n v="2"/>
    <n v="164.67"/>
    <s v="Net Banking"/>
    <s v="Delivered"/>
    <n v="5"/>
    <n v="329.34"/>
    <m/>
    <m/>
    <m/>
    <m/>
    <m/>
    <m/>
    <s v="Completed"/>
    <s v="No"/>
    <s v="No"/>
    <m/>
    <n v="567"/>
    <n v="440"/>
    <n v="594714.6477588166"/>
    <n v="60882.938065984097"/>
    <n v="3.804733727810651"/>
    <s v="Notebook Set"/>
    <s v="Books"/>
    <s v="Books"/>
    <s v="Books"/>
    <s v="Books"/>
    <n v="20"/>
    <s v="Books"/>
    <m/>
    <n v="2024"/>
    <x v="5"/>
    <n v="27"/>
    <n v="7"/>
    <s v="Weekday"/>
    <m/>
  </r>
  <r>
    <s v="WEB-6429"/>
    <d v="2024-11-18T00:00:00"/>
    <s v="Neha Rao"/>
    <s v="Mumbai"/>
    <s v="Home &amp; Kitchen"/>
    <s v="Water Bottle"/>
    <n v="1"/>
    <n v="1351.27"/>
    <s v="Debit Card"/>
    <s v="Delivered"/>
    <n v="4"/>
    <n v="1351.27"/>
    <m/>
    <m/>
    <m/>
    <m/>
    <m/>
    <m/>
    <s v="Completed"/>
    <s v="Yes"/>
    <s v="No"/>
    <m/>
    <n v="619"/>
    <n v="468"/>
    <n v="1463424.4009529033"/>
    <n v="118285.78776560788"/>
    <n v="3.8140589569160999"/>
    <s v="Water Bottle"/>
    <s v="Home &amp; Kitchen"/>
    <s v="Home &amp; Kitchen"/>
    <s v="Home &amp; Kitchen"/>
    <s v="Home &amp; Kitchen"/>
    <n v="2"/>
    <s v="Home &amp; Kitchen"/>
    <m/>
    <n v="2024"/>
    <x v="3"/>
    <n v="18"/>
    <n v="2"/>
    <s v="Weekday"/>
    <m/>
  </r>
  <r>
    <s v="WEB-5916"/>
    <d v="2023-10-25T00:00:00"/>
    <s v="Karan Malhotra"/>
    <s v="Pune"/>
    <s v="Books"/>
    <s v="Cookbook"/>
    <n v="1"/>
    <n v="197.79"/>
    <s v="Upi"/>
    <s v="Delivered"/>
    <n v="4"/>
    <n v="197.79"/>
    <m/>
    <m/>
    <m/>
    <m/>
    <m/>
    <m/>
    <s v="Completed"/>
    <s v="No"/>
    <s v="No"/>
    <m/>
    <n v="595"/>
    <n v="444"/>
    <n v="594714.6477588166"/>
    <n v="60882.938065984097"/>
    <n v="3.804733727810651"/>
    <s v="Cookbook"/>
    <s v="Books"/>
    <s v="Books"/>
    <s v="Books"/>
    <s v="Books"/>
    <n v="4"/>
    <s v="Books"/>
    <m/>
    <n v="2023"/>
    <x v="8"/>
    <n v="25"/>
    <n v="4"/>
    <s v="Weekday"/>
    <m/>
  </r>
  <r>
    <s v="WEB-5248"/>
    <d v="2025-02-04T00:00:00"/>
    <s v="Riya Patel"/>
    <s v="Delhi"/>
    <s v="Books"/>
    <s v="Cookbook"/>
    <n v="1"/>
    <n v="601.89"/>
    <s v="Cash On Delivery"/>
    <s v="Delivered"/>
    <n v="5"/>
    <n v="601.89"/>
    <m/>
    <m/>
    <m/>
    <m/>
    <m/>
    <m/>
    <s v="Completed"/>
    <s v="No"/>
    <s v="No"/>
    <m/>
    <n v="573"/>
    <n v="450"/>
    <n v="594714.6477588166"/>
    <n v="60882.938065984097"/>
    <n v="3.804733727810651"/>
    <s v="Cookbook"/>
    <s v="Books"/>
    <s v="Books"/>
    <s v="Books"/>
    <s v="Books"/>
    <n v="4"/>
    <s v="Books"/>
    <m/>
    <n v="2025"/>
    <x v="0"/>
    <n v="4"/>
    <n v="3"/>
    <s v="Weekday"/>
    <m/>
  </r>
  <r>
    <s v="WEB-7712"/>
    <d v="2023-10-21T00:00:00"/>
    <s v="Sanjay Patel"/>
    <s v="Hyderabad"/>
    <s v="Home &amp; Kitchen"/>
    <s v="Led Bulb Pack"/>
    <n v="1"/>
    <n v="1204.08"/>
    <s v="Net Banking"/>
    <s v="Delivered"/>
    <n v="4"/>
    <n v="1204.08"/>
    <m/>
    <m/>
    <m/>
    <m/>
    <m/>
    <m/>
    <s v="Completed"/>
    <s v="Yes"/>
    <s v="No"/>
    <m/>
    <n v="559"/>
    <n v="408"/>
    <n v="1463424.4009529033"/>
    <n v="118285.78776560788"/>
    <n v="3.8140589569160999"/>
    <s v="Led Bulb Pack"/>
    <s v="Home &amp; Kitchen"/>
    <s v="Home &amp; Kitchen"/>
    <s v="Home &amp; Kitchen"/>
    <s v="Home &amp; Kitchen"/>
    <n v="76"/>
    <s v="Home &amp; Kitchen"/>
    <m/>
    <n v="2023"/>
    <x v="8"/>
    <n v="21"/>
    <n v="7"/>
    <s v="Weekday"/>
    <m/>
  </r>
  <r>
    <s v="WEB-8385"/>
    <d v="2024-07-31T00:00:00"/>
    <s v="Kavya Pillai"/>
    <s v="Pune"/>
    <s v="Fashion"/>
    <s v="Denim Jeans"/>
    <n v="2"/>
    <n v="689.53"/>
    <s v="Upi"/>
    <s v="Delivered"/>
    <n v="4"/>
    <n v="1379.06"/>
    <m/>
    <m/>
    <m/>
    <m/>
    <m/>
    <m/>
    <s v="Completed"/>
    <s v="Yes"/>
    <s v="No"/>
    <m/>
    <n v="595"/>
    <n v="444"/>
    <n v="1892867.2841657216"/>
    <n v="199432.98236095349"/>
    <n v="3.8949824970828471"/>
    <s v="Denim Jeans"/>
    <s v="Fashion"/>
    <s v="Fashion"/>
    <s v="Fashion"/>
    <s v="Fashion"/>
    <n v="6"/>
    <s v="Fashion"/>
    <m/>
    <n v="2024"/>
    <x v="2"/>
    <n v="31"/>
    <n v="4"/>
    <s v="Weekday"/>
    <m/>
  </r>
  <r>
    <s v="WEB-6258"/>
    <d v="2024-08-26T00:00:00"/>
    <s v="Ishaan Menon"/>
    <s v="Bengaluru"/>
    <s v="Books"/>
    <s v="Fiction Novel"/>
    <n v="3"/>
    <n v="463.52"/>
    <s v="Cash On Delivery"/>
    <s v="Returned"/>
    <n v="3"/>
    <n v="1390.56"/>
    <m/>
    <m/>
    <m/>
    <m/>
    <m/>
    <m/>
    <s v="Completed"/>
    <s v="No"/>
    <s v="No"/>
    <m/>
    <n v="567"/>
    <n v="440"/>
    <n v="594714.6477588166"/>
    <n v="60882.938065984097"/>
    <n v="3.804733727810651"/>
    <s v="Fiction Novel"/>
    <s v="Books"/>
    <s v="Books"/>
    <s v="Books"/>
    <s v="Books"/>
    <n v="11"/>
    <s v="Books"/>
    <m/>
    <n v="2024"/>
    <x v="9"/>
    <n v="26"/>
    <n v="2"/>
    <s v="Weekday"/>
    <m/>
  </r>
  <r>
    <s v="WEB-8570"/>
    <d v="2025-06-19T00:00:00"/>
    <s v="Meera Menon"/>
    <s v="Delhi"/>
    <s v="Books"/>
    <s v="Cookbook"/>
    <n v="1"/>
    <n v="200.69"/>
    <s v="Net Banking"/>
    <s v="Cancelled"/>
    <n v="2"/>
    <n v="200.69"/>
    <m/>
    <m/>
    <m/>
    <m/>
    <m/>
    <m/>
    <s v="Lost Sale"/>
    <s v="No"/>
    <s v="Yes"/>
    <m/>
    <n v="573"/>
    <n v="450"/>
    <n v="594714.6477588166"/>
    <n v="60882.938065984097"/>
    <n v="3.804733727810651"/>
    <s v="Cookbook"/>
    <s v="Books"/>
    <s v="Books"/>
    <s v="Books"/>
    <s v="Books"/>
    <n v="4"/>
    <s v="Books"/>
    <m/>
    <n v="2025"/>
    <x v="11"/>
    <n v="19"/>
    <n v="5"/>
    <s v="Weekday"/>
    <m/>
  </r>
  <r>
    <s v="WEB-7410"/>
    <d v="2023-11-18T00:00:00"/>
    <s v="Riya Joshi"/>
    <s v="Bengaluru"/>
    <s v="Fashion"/>
    <s v="Men'S T-Shirt"/>
    <n v="2"/>
    <n v="477.53"/>
    <s v="Debit Card"/>
    <s v="Delivered"/>
    <n v="3"/>
    <n v="955.06"/>
    <m/>
    <m/>
    <m/>
    <m/>
    <m/>
    <m/>
    <s v="Completed"/>
    <s v="No"/>
    <s v="No"/>
    <m/>
    <n v="567"/>
    <n v="440"/>
    <n v="1892867.2841657216"/>
    <n v="199432.98236095349"/>
    <n v="3.8949824970828471"/>
    <s v="Men'S T-Shirt"/>
    <s v="Fashion"/>
    <s v="Fashion"/>
    <s v="Fashion"/>
    <s v="Fashion"/>
    <n v="55"/>
    <s v="Fashion"/>
    <m/>
    <n v="2023"/>
    <x v="3"/>
    <n v="18"/>
    <n v="7"/>
    <s v="Weekday"/>
    <m/>
  </r>
  <r>
    <s v="WEB-6888"/>
    <d v="2024-09-25T00:00:00"/>
    <s v="Vikram Das"/>
    <s v="Ahmedabad"/>
    <s v="Fashion"/>
    <s v="Denim Jeans"/>
    <n v="1"/>
    <n v="2290.96"/>
    <s v="Cash On Delivery"/>
    <s v="Cancelled"/>
    <n v="3"/>
    <n v="2290.96"/>
    <m/>
    <m/>
    <m/>
    <m/>
    <m/>
    <m/>
    <s v="Lost Sale"/>
    <s v="No"/>
    <s v="Yes"/>
    <m/>
    <n v="589"/>
    <n v="426"/>
    <n v="1892867.2841657216"/>
    <n v="199432.98236095349"/>
    <n v="3.8949824970828471"/>
    <s v="Denim Jeans"/>
    <s v="Fashion"/>
    <s v="Fashion"/>
    <s v="Fashion"/>
    <s v="Fashion"/>
    <n v="6"/>
    <s v="Fashion"/>
    <m/>
    <n v="2024"/>
    <x v="1"/>
    <n v="25"/>
    <n v="4"/>
    <s v="Weekday"/>
    <m/>
  </r>
  <r>
    <s v="WEB-5838"/>
    <d v="2023-05-13T00:00:00"/>
    <s v="Aditya Joshi"/>
    <s v="Ahmedabad"/>
    <s v="Fashion"/>
    <s v="Men'S T-Shirt"/>
    <n v="3"/>
    <n v="1537.87"/>
    <s v="Upi"/>
    <s v="Delivered"/>
    <n v="4"/>
    <n v="4613.6099999999997"/>
    <m/>
    <m/>
    <m/>
    <m/>
    <m/>
    <m/>
    <s v="Completed"/>
    <s v="Yes"/>
    <s v="No"/>
    <m/>
    <n v="589"/>
    <n v="426"/>
    <n v="1892867.2841657216"/>
    <n v="199432.98236095349"/>
    <n v="3.8949824970828471"/>
    <s v="Men'S T-Shirt"/>
    <s v="Fashion"/>
    <s v="Fashion"/>
    <s v="Fashion"/>
    <s v="Fashion"/>
    <n v="55"/>
    <s v="Fashion"/>
    <m/>
    <n v="2023"/>
    <x v="6"/>
    <n v="13"/>
    <n v="7"/>
    <s v="Weekday"/>
    <m/>
  </r>
  <r>
    <s v="WEB-9092"/>
    <d v="2023-08-13T00:00:00"/>
    <s v="Karan Kumar"/>
    <s v="Ahmedabad"/>
    <s v="Electronics"/>
    <s v="Bluetooth Speaker"/>
    <n v="1"/>
    <n v="3483.78"/>
    <s v="Net Banking"/>
    <s v="Delivered"/>
    <n v="5"/>
    <n v="3483.78"/>
    <m/>
    <m/>
    <m/>
    <m/>
    <m/>
    <m/>
    <s v="Completed"/>
    <s v="Yes"/>
    <s v="No"/>
    <m/>
    <n v="589"/>
    <n v="426"/>
    <n v="2759712.3299794244"/>
    <n v="330643.50635802455"/>
    <n v="3.8641711229946525"/>
    <s v="Bluetooth Speaker"/>
    <s v="Electronics"/>
    <s v="Electronics"/>
    <s v="Electronics"/>
    <s v="Electronics"/>
    <n v="48"/>
    <s v="Electronics"/>
    <m/>
    <n v="2023"/>
    <x v="9"/>
    <n v="13"/>
    <n v="1"/>
    <s v="Weekday"/>
    <m/>
  </r>
  <r>
    <s v="WEB-5380"/>
    <d v="2024-06-14T00:00:00"/>
    <s v="Riya Malhotra"/>
    <s v="Ahmedabad"/>
    <s v="Home &amp; Kitchen"/>
    <s v="Led Bulb Pack"/>
    <n v="1"/>
    <n v="623.13"/>
    <s v="Net Banking"/>
    <s v="Cancelled"/>
    <n v="5"/>
    <n v="623.13"/>
    <m/>
    <m/>
    <m/>
    <m/>
    <m/>
    <m/>
    <s v="Lost Sale"/>
    <s v="No"/>
    <s v="Yes"/>
    <m/>
    <n v="589"/>
    <n v="426"/>
    <n v="1463424.4009529033"/>
    <n v="118285.78776560788"/>
    <n v="3.8140589569160999"/>
    <s v="Led Bulb Pack"/>
    <s v="Home &amp; Kitchen"/>
    <s v="Home &amp; Kitchen"/>
    <s v="Home &amp; Kitchen"/>
    <s v="Home &amp; Kitchen"/>
    <n v="76"/>
    <s v="Home &amp; Kitchen"/>
    <m/>
    <n v="2024"/>
    <x v="11"/>
    <n v="14"/>
    <n v="6"/>
    <s v="Weekday"/>
    <m/>
  </r>
  <r>
    <s v="WEB-6562"/>
    <d v="2023-01-22T00:00:00"/>
    <s v="Tanya Bose"/>
    <s v="Ahmedabad"/>
    <s v="Home &amp; Kitchen"/>
    <s v="Led Bulb Pack"/>
    <n v="2"/>
    <n v="1666.98"/>
    <s v="Credit Card"/>
    <s v="Delivered"/>
    <n v="4"/>
    <n v="3333.96"/>
    <m/>
    <m/>
    <m/>
    <m/>
    <m/>
    <m/>
    <s v="Completed"/>
    <s v="Yes"/>
    <s v="No"/>
    <m/>
    <n v="589"/>
    <n v="426"/>
    <n v="1463424.4009529033"/>
    <n v="118285.78776560788"/>
    <n v="3.8140589569160999"/>
    <s v="Led Bulb Pack"/>
    <s v="Home &amp; Kitchen"/>
    <s v="Home &amp; Kitchen"/>
    <s v="Home &amp; Kitchen"/>
    <s v="Home &amp; Kitchen"/>
    <n v="76"/>
    <s v="Home &amp; Kitchen"/>
    <m/>
    <n v="2023"/>
    <x v="5"/>
    <n v="22"/>
    <n v="1"/>
    <s v="Weekday"/>
    <m/>
  </r>
  <r>
    <s v="WEB-6328"/>
    <d v="2024-02-04T00:00:00"/>
    <s v="Vivaan Kumar"/>
    <s v="Mumbai"/>
    <s v="Home &amp; Kitchen"/>
    <s v="Table Lamp"/>
    <n v="3"/>
    <n v="568.80999999999995"/>
    <s v="Cash On Delivery"/>
    <s v="Delivered"/>
    <n v="4"/>
    <n v="1706.4299999999998"/>
    <m/>
    <m/>
    <m/>
    <m/>
    <m/>
    <m/>
    <s v="Completed"/>
    <s v="Yes"/>
    <s v="No"/>
    <m/>
    <n v="619"/>
    <n v="468"/>
    <n v="1463424.4009529033"/>
    <n v="118285.78776560788"/>
    <n v="3.8140589569160999"/>
    <s v="Table Lamp"/>
    <s v="Home &amp; Kitchen"/>
    <s v="Home &amp; Kitchen"/>
    <s v="Home &amp; Kitchen"/>
    <s v="Home &amp; Kitchen"/>
    <n v="32"/>
    <s v="Home &amp; Kitchen"/>
    <m/>
    <n v="2024"/>
    <x v="0"/>
    <n v="4"/>
    <n v="1"/>
    <s v="Weekday"/>
    <m/>
  </r>
  <r>
    <s v="WEB-7665"/>
    <d v="2023-11-18T00:00:00"/>
    <s v="Riya Rao"/>
    <s v="Pune"/>
    <s v="Home &amp; Kitchen"/>
    <s v="Led Bulb Pack"/>
    <n v="1"/>
    <n v="560.26"/>
    <s v="Debit Card"/>
    <s v="Delivered"/>
    <n v="4"/>
    <n v="560.26"/>
    <m/>
    <m/>
    <m/>
    <m/>
    <m/>
    <m/>
    <s v="Completed"/>
    <s v="No"/>
    <s v="No"/>
    <m/>
    <n v="595"/>
    <n v="444"/>
    <n v="1463424.4009529033"/>
    <n v="118285.78776560788"/>
    <n v="3.8140589569160999"/>
    <s v="Led Bulb Pack"/>
    <s v="Home &amp; Kitchen"/>
    <s v="Home &amp; Kitchen"/>
    <s v="Home &amp; Kitchen"/>
    <s v="Home &amp; Kitchen"/>
    <n v="76"/>
    <s v="Home &amp; Kitchen"/>
    <m/>
    <n v="2023"/>
    <x v="3"/>
    <n v="18"/>
    <n v="7"/>
    <s v="Weekday"/>
    <m/>
  </r>
  <r>
    <s v="WEB-5601"/>
    <d v="2025-04-08T00:00:00"/>
    <s v="Arjun Iyer"/>
    <s v="Pune"/>
    <s v="Books"/>
    <s v="Cookbook"/>
    <n v="1"/>
    <n v="375.48"/>
    <s v="Net Banking"/>
    <s v="Delivered"/>
    <n v="4"/>
    <n v="375.48"/>
    <m/>
    <m/>
    <m/>
    <m/>
    <m/>
    <m/>
    <s v="Completed"/>
    <s v="No"/>
    <s v="No"/>
    <m/>
    <n v="595"/>
    <n v="444"/>
    <n v="594714.6477588166"/>
    <n v="60882.938065984097"/>
    <n v="3.804733727810651"/>
    <s v="Cookbook"/>
    <s v="Books"/>
    <s v="Books"/>
    <s v="Books"/>
    <s v="Books"/>
    <n v="4"/>
    <s v="Books"/>
    <m/>
    <n v="2025"/>
    <x v="7"/>
    <n v="8"/>
    <n v="3"/>
    <s v="Weekday"/>
    <m/>
  </r>
  <r>
    <s v="WEB-5744"/>
    <d v="2025-06-01T00:00:00"/>
    <s v="Riya Joshi"/>
    <s v="Kolkata"/>
    <s v="Books"/>
    <s v="Self-Help Book"/>
    <n v="1"/>
    <n v="186.33"/>
    <s v="Cash On Delivery"/>
    <s v="Returned"/>
    <n v="4"/>
    <n v="186.33"/>
    <m/>
    <m/>
    <m/>
    <m/>
    <m/>
    <m/>
    <s v="Completed"/>
    <s v="No"/>
    <s v="No"/>
    <m/>
    <n v="590"/>
    <n v="451"/>
    <n v="594714.6477588166"/>
    <n v="60882.938065984097"/>
    <n v="3.804733727810651"/>
    <s v="Self-Help Book"/>
    <s v="Books"/>
    <s v="Books"/>
    <s v="Books"/>
    <s v="Books"/>
    <n v="19"/>
    <s v="Books"/>
    <m/>
    <n v="2025"/>
    <x v="11"/>
    <n v="1"/>
    <n v="1"/>
    <s v="Weekend"/>
    <m/>
  </r>
  <r>
    <s v="WEB-5730"/>
    <d v="2024-12-03T00:00:00"/>
    <s v="Aditya Menon"/>
    <s v="Bengaluru"/>
    <s v="Beauty"/>
    <s v="Hair Oil"/>
    <n v="1"/>
    <n v="264.88"/>
    <s v="Upi"/>
    <s v="Delivered"/>
    <n v="3"/>
    <n v="264.88"/>
    <m/>
    <m/>
    <m/>
    <m/>
    <m/>
    <m/>
    <s v="Completed"/>
    <s v="No"/>
    <s v="No"/>
    <m/>
    <n v="567"/>
    <n v="440"/>
    <n v="1098537.4901531704"/>
    <n v="96724.388030634553"/>
    <n v="3.9001122334455669"/>
    <s v="Hair Oil"/>
    <s v="Beauty"/>
    <s v="Beauty"/>
    <s v="Beauty"/>
    <s v="Beauty"/>
    <n v="70"/>
    <s v="Beauty"/>
    <m/>
    <n v="2024"/>
    <x v="10"/>
    <n v="3"/>
    <n v="3"/>
    <s v="Weekday"/>
    <m/>
  </r>
  <r>
    <s v="WEB-6807"/>
    <d v="2025-05-01T00:00:00"/>
    <s v="Karan Rao"/>
    <s v="Pune"/>
    <s v="Electronics"/>
    <s v="Usb Cable"/>
    <n v="1"/>
    <n v="3180.98"/>
    <s v="Upi"/>
    <s v="Delivered"/>
    <n v="4"/>
    <n v="3180.98"/>
    <m/>
    <m/>
    <m/>
    <m/>
    <m/>
    <m/>
    <s v="Completed"/>
    <s v="Yes"/>
    <s v="No"/>
    <m/>
    <n v="595"/>
    <n v="444"/>
    <n v="2759712.3299794244"/>
    <n v="330643.50635802455"/>
    <n v="3.8641711229946525"/>
    <s v="Usb Cable"/>
    <s v="Electronics"/>
    <s v="Electronics"/>
    <s v="Electronics"/>
    <s v="Electronics"/>
    <n v="13"/>
    <s v="Electronics"/>
    <m/>
    <n v="2025"/>
    <x v="6"/>
    <n v="1"/>
    <n v="5"/>
    <s v="Weekend"/>
    <m/>
  </r>
  <r>
    <s v="WEB-5666"/>
    <d v="2024-11-24T00:00:00"/>
    <s v="Aarav Das"/>
    <s v="Kolkata"/>
    <s v="Beauty"/>
    <s v="Hair Oil"/>
    <n v="1"/>
    <n v="761.52"/>
    <s v="Net Banking"/>
    <s v="Delivered"/>
    <n v="4"/>
    <n v="761.52"/>
    <m/>
    <m/>
    <m/>
    <m/>
    <m/>
    <m/>
    <s v="Completed"/>
    <s v="No"/>
    <s v="No"/>
    <m/>
    <n v="590"/>
    <n v="451"/>
    <n v="1098537.4901531704"/>
    <n v="96724.388030634553"/>
    <n v="3.9001122334455669"/>
    <s v="Hair Oil"/>
    <s v="Beauty"/>
    <s v="Beauty"/>
    <s v="Beauty"/>
    <s v="Beauty"/>
    <n v="70"/>
    <s v="Beauty"/>
    <m/>
    <n v="2024"/>
    <x v="3"/>
    <n v="24"/>
    <n v="1"/>
    <s v="Weekday"/>
    <m/>
  </r>
  <r>
    <s v="WEB-6450"/>
    <d v="2023-05-02T00:00:00"/>
    <s v="Ishaan Reddy"/>
    <s v="Ahmedabad"/>
    <s v="Books"/>
    <s v="Cookbook"/>
    <n v="2"/>
    <n v="423.97"/>
    <s v="Cash On Delivery"/>
    <s v="Delivered"/>
    <n v="5"/>
    <n v="847.94"/>
    <m/>
    <m/>
    <m/>
    <m/>
    <m/>
    <m/>
    <s v="Completed"/>
    <s v="No"/>
    <s v="No"/>
    <m/>
    <n v="589"/>
    <n v="426"/>
    <n v="594714.6477588166"/>
    <n v="60882.938065984097"/>
    <n v="3.804733727810651"/>
    <s v="Cookbook"/>
    <s v="Books"/>
    <s v="Books"/>
    <s v="Books"/>
    <s v="Books"/>
    <n v="4"/>
    <s v="Books"/>
    <m/>
    <n v="2023"/>
    <x v="6"/>
    <n v="2"/>
    <n v="3"/>
    <s v="Weekday"/>
    <m/>
  </r>
  <r>
    <s v="WEB-5347"/>
    <d v="2023-11-06T00:00:00"/>
    <s v="Ananya Bose"/>
    <s v="Kolkata"/>
    <s v="Books"/>
    <s v="Kids Story Book"/>
    <n v="2"/>
    <n v="295.31"/>
    <s v="Credit Card"/>
    <s v="Cancelled"/>
    <n v="4"/>
    <n v="590.62"/>
    <m/>
    <m/>
    <m/>
    <m/>
    <m/>
    <m/>
    <s v="Lost Sale"/>
    <s v="No"/>
    <s v="Yes"/>
    <m/>
    <n v="590"/>
    <n v="451"/>
    <n v="594714.6477588166"/>
    <n v="60882.938065984097"/>
    <n v="3.804733727810651"/>
    <s v="Kids Story Book"/>
    <s v="Books"/>
    <s v="Books"/>
    <s v="Books"/>
    <s v="Books"/>
    <n v="23"/>
    <s v="Books"/>
    <m/>
    <n v="2023"/>
    <x v="3"/>
    <n v="6"/>
    <n v="2"/>
    <s v="Weekday"/>
    <m/>
  </r>
  <r>
    <s v="WEB-6779"/>
    <d v="2024-11-18T00:00:00"/>
    <s v="Vikram Rao"/>
    <s v="Delhi"/>
    <s v="Home &amp; Kitchen"/>
    <s v="Table Lamp"/>
    <n v="1"/>
    <n v="1693.33"/>
    <s v="Debit Card"/>
    <s v="Delivered"/>
    <n v="5"/>
    <n v="1693.33"/>
    <m/>
    <m/>
    <m/>
    <m/>
    <m/>
    <m/>
    <s v="Completed"/>
    <s v="Yes"/>
    <s v="No"/>
    <m/>
    <n v="573"/>
    <n v="450"/>
    <n v="1463424.4009529033"/>
    <n v="118285.78776560788"/>
    <n v="3.8140589569160999"/>
    <s v="Table Lamp"/>
    <s v="Home &amp; Kitchen"/>
    <s v="Home &amp; Kitchen"/>
    <s v="Home &amp; Kitchen"/>
    <s v="Home &amp; Kitchen"/>
    <n v="32"/>
    <s v="Home &amp; Kitchen"/>
    <m/>
    <n v="2024"/>
    <x v="3"/>
    <n v="18"/>
    <n v="2"/>
    <s v="Weekday"/>
    <m/>
  </r>
  <r>
    <s v="WEB-5786"/>
    <d v="2023-11-12T00:00:00"/>
    <s v="Simran Bose"/>
    <s v="Mumbai"/>
    <s v="Beauty"/>
    <s v="Face Cream"/>
    <n v="1"/>
    <n v="241.68"/>
    <s v="Upi"/>
    <s v="Delivered"/>
    <n v="5"/>
    <n v="241.68"/>
    <m/>
    <m/>
    <m/>
    <m/>
    <m/>
    <m/>
    <s v="Completed"/>
    <s v="No"/>
    <s v="No"/>
    <m/>
    <n v="619"/>
    <n v="468"/>
    <n v="1098537.4901531704"/>
    <n v="96724.388030634553"/>
    <n v="3.9001122334455669"/>
    <s v="Face Cream"/>
    <s v="Beauty"/>
    <s v="Beauty"/>
    <s v="Beauty"/>
    <s v="Beauty"/>
    <n v="80"/>
    <s v="Beauty"/>
    <m/>
    <n v="2023"/>
    <x v="3"/>
    <n v="12"/>
    <n v="1"/>
    <s v="Weekday"/>
    <m/>
  </r>
  <r>
    <s v="WEB-8603"/>
    <d v="2025-04-30T00:00:00"/>
    <s v="Meera Bose"/>
    <s v="Hyderabad"/>
    <s v="Books"/>
    <s v="Kids Story Book"/>
    <n v="1"/>
    <n v="323.26"/>
    <s v="Cash On Delivery"/>
    <s v="Delivered"/>
    <m/>
    <n v="323.26"/>
    <m/>
    <m/>
    <m/>
    <m/>
    <m/>
    <m/>
    <s v="Completed"/>
    <s v="No"/>
    <s v="No"/>
    <m/>
    <n v="559"/>
    <n v="408"/>
    <n v="594714.6477588166"/>
    <n v="60882.938065984097"/>
    <n v="3.804733727810651"/>
    <s v="Kids Story Book"/>
    <s v="Books"/>
    <s v="Books"/>
    <s v="Books"/>
    <s v="Books"/>
    <n v="23"/>
    <s v="Books"/>
    <m/>
    <n v="2025"/>
    <x v="7"/>
    <n v="30"/>
    <n v="4"/>
    <s v="Weekday"/>
    <m/>
  </r>
  <r>
    <s v="WEB-8254"/>
    <d v="2023-10-06T00:00:00"/>
    <s v="Neha Chatterjee"/>
    <s v="Delhi"/>
    <s v="Beauty"/>
    <s v="Face Cream"/>
    <n v="2"/>
    <n v="169.8"/>
    <s v="Credit Card"/>
    <s v="Delivered"/>
    <n v="4"/>
    <n v="339.6"/>
    <m/>
    <m/>
    <m/>
    <m/>
    <m/>
    <m/>
    <s v="Completed"/>
    <s v="No"/>
    <s v="No"/>
    <m/>
    <n v="573"/>
    <n v="450"/>
    <n v="1098537.4901531704"/>
    <n v="96724.388030634553"/>
    <n v="3.9001122334455669"/>
    <s v="Face Cream"/>
    <s v="Beauty"/>
    <s v="Beauty"/>
    <s v="Beauty"/>
    <s v="Beauty"/>
    <n v="80"/>
    <s v="Beauty"/>
    <m/>
    <n v="2023"/>
    <x v="8"/>
    <n v="6"/>
    <n v="6"/>
    <s v="Weekday"/>
    <m/>
  </r>
  <r>
    <s v="WEB-7561"/>
    <d v="2023-09-12T00:00:00"/>
    <s v="Neha Chatterjee"/>
    <s v="Ahmedabad"/>
    <s v="Beauty"/>
    <s v="Lipstick"/>
    <n v="1"/>
    <n v="262.94"/>
    <s v="Debit Card"/>
    <s v="Delivered"/>
    <n v="5"/>
    <n v="262.94"/>
    <m/>
    <m/>
    <m/>
    <m/>
    <m/>
    <m/>
    <s v="Completed"/>
    <s v="No"/>
    <s v="No"/>
    <m/>
    <n v="589"/>
    <n v="426"/>
    <n v="1098537.4901531704"/>
    <n v="96724.388030634553"/>
    <n v="3.9001122334455669"/>
    <s v="Lipstick"/>
    <s v="Beauty"/>
    <s v="Beauty"/>
    <s v="Beauty"/>
    <s v="Beauty"/>
    <n v="10"/>
    <s v="Beauty"/>
    <m/>
    <n v="2023"/>
    <x v="1"/>
    <n v="12"/>
    <n v="3"/>
    <s v="Weekday"/>
    <m/>
  </r>
  <r>
    <s v="WEB-7789"/>
    <d v="2023-04-04T00:00:00"/>
    <s v="Sanjay Kumar"/>
    <s v="Chennai"/>
    <s v="Home &amp; Kitchen"/>
    <s v="Led Bulb Pack"/>
    <n v="1"/>
    <n v="639.36"/>
    <s v="Cash On Delivery"/>
    <s v="Delivered"/>
    <n v="3"/>
    <n v="639.36"/>
    <m/>
    <m/>
    <m/>
    <m/>
    <m/>
    <m/>
    <s v="Completed"/>
    <s v="No"/>
    <s v="No"/>
    <m/>
    <n v="558"/>
    <n v="430"/>
    <n v="1463424.4009529033"/>
    <n v="118285.78776560788"/>
    <n v="3.8140589569160999"/>
    <s v="Led Bulb Pack"/>
    <s v="Home &amp; Kitchen"/>
    <s v="Home &amp; Kitchen"/>
    <s v="Home &amp; Kitchen"/>
    <s v="Home &amp; Kitchen"/>
    <n v="76"/>
    <s v="Home &amp; Kitchen"/>
    <m/>
    <n v="2023"/>
    <x v="7"/>
    <n v="4"/>
    <n v="3"/>
    <s v="Weekday"/>
    <m/>
  </r>
  <r>
    <s v="WEB-6504"/>
    <d v="2024-02-16T00:00:00"/>
    <s v="Aarav Singh"/>
    <s v="Not Provided"/>
    <s v="Electronics"/>
    <s v="Usb Cable"/>
    <n v="1"/>
    <n v="1295.72"/>
    <s v="Debit Card"/>
    <s v="Delivered"/>
    <n v="3"/>
    <n v="1295.72"/>
    <m/>
    <m/>
    <m/>
    <m/>
    <m/>
    <m/>
    <s v="Completed"/>
    <s v="Yes"/>
    <s v="No"/>
    <m/>
    <n v="50"/>
    <n v="37"/>
    <n v="2759712.3299794244"/>
    <n v="330643.50635802455"/>
    <n v="3.8641711229946525"/>
    <s v="Usb Cable"/>
    <s v="Electronics"/>
    <s v="Electronics"/>
    <s v="Electronics"/>
    <s v="Electronics"/>
    <n v="13"/>
    <s v="Electronics"/>
    <m/>
    <n v="2024"/>
    <x v="0"/>
    <n v="16"/>
    <n v="6"/>
    <s v="Weekday"/>
    <m/>
  </r>
  <r>
    <s v="WEB-6637"/>
    <d v="2023-04-18T00:00:00"/>
    <s v="Karan Bose"/>
    <s v="Chennai"/>
    <s v="Home &amp; Kitchen"/>
    <s v="Non-Stick Pan"/>
    <n v="2"/>
    <n v="461.18"/>
    <s v="Net Banking"/>
    <s v="Delivered"/>
    <n v="2"/>
    <n v="922.36"/>
    <m/>
    <m/>
    <m/>
    <m/>
    <m/>
    <m/>
    <s v="Completed"/>
    <s v="No"/>
    <s v="No"/>
    <m/>
    <n v="558"/>
    <n v="430"/>
    <n v="1463424.4009529033"/>
    <n v="118285.78776560788"/>
    <n v="3.8140589569160999"/>
    <s v="Non-Stick Pan"/>
    <s v="Home &amp; Kitchen"/>
    <s v="Home &amp; Kitchen"/>
    <s v="Home &amp; Kitchen"/>
    <s v="Home &amp; Kitchen"/>
    <n v="7"/>
    <s v="Home &amp; Kitchen"/>
    <m/>
    <n v="2023"/>
    <x v="7"/>
    <n v="18"/>
    <n v="3"/>
    <s v="Weekday"/>
    <m/>
  </r>
  <r>
    <s v="WEB-7776"/>
    <d v="2023-09-28T00:00:00"/>
    <s v="Diya Mehta"/>
    <s v="Ahmedabad"/>
    <s v="Beauty"/>
    <s v="Perfume 50Ml"/>
    <n v="1"/>
    <n v="665.62"/>
    <s v="Debit Card"/>
    <s v="Cancelled"/>
    <m/>
    <n v="665.62"/>
    <m/>
    <m/>
    <m/>
    <m/>
    <m/>
    <m/>
    <s v="Lost Sale"/>
    <s v="No"/>
    <s v="Yes"/>
    <m/>
    <n v="589"/>
    <n v="426"/>
    <n v="1098537.4901531704"/>
    <n v="96724.388030634553"/>
    <n v="3.9001122334455669"/>
    <s v="Perfume 50Ml"/>
    <s v="Beauty"/>
    <s v="Beauty"/>
    <s v="Beauty"/>
    <s v="Beauty"/>
    <n v="18"/>
    <s v="Beauty"/>
    <m/>
    <n v="2023"/>
    <x v="1"/>
    <n v="28"/>
    <n v="5"/>
    <s v="Weekday"/>
    <m/>
  </r>
  <r>
    <s v="WEB-5331"/>
    <d v="2023-11-04T00:00:00"/>
    <s v="Ananya Kapoor"/>
    <s v="Not Provided"/>
    <s v="Beauty"/>
    <s v="Lipstick"/>
    <n v="2"/>
    <n v="724.48"/>
    <s v="Debit Card"/>
    <s v="Delivered"/>
    <n v="5"/>
    <n v="1448.96"/>
    <m/>
    <m/>
    <m/>
    <m/>
    <m/>
    <m/>
    <s v="Completed"/>
    <s v="Yes"/>
    <s v="No"/>
    <m/>
    <n v="50"/>
    <n v="37"/>
    <n v="1098537.4901531704"/>
    <n v="96724.388030634553"/>
    <n v="3.9001122334455669"/>
    <s v="Lipstick"/>
    <s v="Beauty"/>
    <s v="Beauty"/>
    <s v="Beauty"/>
    <s v="Beauty"/>
    <n v="10"/>
    <s v="Beauty"/>
    <m/>
    <n v="2023"/>
    <x v="3"/>
    <n v="4"/>
    <n v="7"/>
    <s v="Weekday"/>
    <m/>
  </r>
  <r>
    <s v="WEB-6879"/>
    <d v="2023-03-14T00:00:00"/>
    <s v="Aditya Sharma"/>
    <s v="Chennai"/>
    <s v="Fashion"/>
    <s v="Men'S T-Shirt"/>
    <n v="2"/>
    <n v="1357.11"/>
    <s v="Debit Card"/>
    <s v="Delivered"/>
    <n v="4"/>
    <n v="2714.22"/>
    <m/>
    <m/>
    <m/>
    <m/>
    <m/>
    <m/>
    <s v="Completed"/>
    <s v="Yes"/>
    <s v="No"/>
    <m/>
    <n v="558"/>
    <n v="430"/>
    <n v="1892867.2841657216"/>
    <n v="199432.98236095349"/>
    <n v="3.8949824970828471"/>
    <s v="Men'S T-Shirt"/>
    <s v="Fashion"/>
    <s v="Fashion"/>
    <s v="Fashion"/>
    <s v="Fashion"/>
    <n v="55"/>
    <s v="Fashion"/>
    <m/>
    <n v="2023"/>
    <x v="4"/>
    <n v="14"/>
    <n v="3"/>
    <s v="Weekday"/>
    <m/>
  </r>
  <r>
    <s v="WEB-8083"/>
    <d v="2023-09-02T00:00:00"/>
    <s v="Aarav Gupta"/>
    <s v="Hyderabad"/>
    <s v="Electronics"/>
    <s v="Usb Cable"/>
    <n v="1"/>
    <n v="1301.3599999999999"/>
    <s v="Upi"/>
    <s v="Delivered"/>
    <n v="4"/>
    <n v="1301.3599999999999"/>
    <m/>
    <m/>
    <m/>
    <m/>
    <m/>
    <m/>
    <s v="Completed"/>
    <s v="Yes"/>
    <s v="No"/>
    <m/>
    <n v="559"/>
    <n v="408"/>
    <n v="2759712.3299794244"/>
    <n v="330643.50635802455"/>
    <n v="3.8641711229946525"/>
    <s v="Usb Cable"/>
    <s v="Electronics"/>
    <s v="Electronics"/>
    <s v="Electronics"/>
    <s v="Electronics"/>
    <n v="13"/>
    <s v="Electronics"/>
    <m/>
    <n v="2023"/>
    <x v="1"/>
    <n v="2"/>
    <n v="7"/>
    <s v="Weekday"/>
    <m/>
  </r>
  <r>
    <s v="WEB-8911"/>
    <d v="2024-03-19T00:00:00"/>
    <s v="Karan Nair"/>
    <s v="Pune"/>
    <s v="Beauty"/>
    <s v="Shampoo 200Ml"/>
    <n v="3"/>
    <n v="1371.45"/>
    <s v="Net Banking"/>
    <s v="Delivered"/>
    <n v="4"/>
    <n v="4114.3500000000004"/>
    <m/>
    <m/>
    <m/>
    <m/>
    <m/>
    <m/>
    <s v="Completed"/>
    <s v="Yes"/>
    <s v="No"/>
    <m/>
    <n v="595"/>
    <n v="444"/>
    <n v="1098537.4901531704"/>
    <n v="96724.388030634553"/>
    <n v="3.9001122334455669"/>
    <s v="Shampoo 200Ml"/>
    <s v="Beauty"/>
    <s v="Beauty"/>
    <s v="Beauty"/>
    <s v="Beauty"/>
    <n v="64"/>
    <s v="Beauty"/>
    <m/>
    <n v="2024"/>
    <x v="4"/>
    <n v="19"/>
    <n v="3"/>
    <s v="Weekday"/>
    <m/>
  </r>
  <r>
    <s v="WEB-7486"/>
    <d v="2024-01-02T00:00:00"/>
    <s v="Simran Malhotra"/>
    <s v="Ahmedabad"/>
    <s v="Home &amp; Kitchen"/>
    <s v="Led Bulb Pack"/>
    <n v="2"/>
    <n v="827.88"/>
    <s v="Upi"/>
    <s v="Delivered"/>
    <n v="5"/>
    <n v="1655.76"/>
    <m/>
    <m/>
    <m/>
    <m/>
    <m/>
    <m/>
    <s v="Completed"/>
    <s v="Yes"/>
    <s v="No"/>
    <m/>
    <n v="589"/>
    <n v="426"/>
    <n v="1463424.4009529033"/>
    <n v="118285.78776560788"/>
    <n v="3.8140589569160999"/>
    <s v="Led Bulb Pack"/>
    <s v="Home &amp; Kitchen"/>
    <s v="Home &amp; Kitchen"/>
    <s v="Home &amp; Kitchen"/>
    <s v="Home &amp; Kitchen"/>
    <n v="76"/>
    <s v="Home &amp; Kitchen"/>
    <m/>
    <n v="2024"/>
    <x v="5"/>
    <n v="2"/>
    <n v="3"/>
    <s v="Weekday"/>
    <m/>
  </r>
  <r>
    <s v="WEB-7868"/>
    <d v="2023-08-27T00:00:00"/>
    <s v="Aditya Malhotra"/>
    <s v="Chennai"/>
    <s v="Fashion"/>
    <s v="Men'S T-Shirt"/>
    <n v="1"/>
    <n v="1558.03"/>
    <s v="Debit Card"/>
    <s v="Delivered"/>
    <n v="4"/>
    <n v="1558.03"/>
    <m/>
    <m/>
    <m/>
    <m/>
    <m/>
    <m/>
    <s v="Completed"/>
    <s v="Yes"/>
    <s v="No"/>
    <m/>
    <n v="558"/>
    <n v="430"/>
    <n v="1892867.2841657216"/>
    <n v="199432.98236095349"/>
    <n v="3.8949824970828471"/>
    <s v="Men'S T-Shirt"/>
    <s v="Fashion"/>
    <s v="Fashion"/>
    <s v="Fashion"/>
    <s v="Fashion"/>
    <n v="55"/>
    <s v="Fashion"/>
    <m/>
    <n v="2023"/>
    <x v="9"/>
    <n v="27"/>
    <n v="1"/>
    <s v="Weekday"/>
    <m/>
  </r>
  <r>
    <s v="WEB-7412"/>
    <d v="2023-10-31T00:00:00"/>
    <s v="Meera Iyer"/>
    <s v="Delhi"/>
    <s v="Electronics"/>
    <s v="Wireless Earbuds"/>
    <n v="1"/>
    <n v="1571.58"/>
    <s v="Upi"/>
    <s v="Delivered"/>
    <n v="3"/>
    <n v="1571.58"/>
    <m/>
    <m/>
    <m/>
    <m/>
    <m/>
    <m/>
    <s v="Completed"/>
    <s v="Yes"/>
    <s v="No"/>
    <m/>
    <n v="573"/>
    <n v="450"/>
    <n v="2759712.3299794244"/>
    <n v="330643.50635802455"/>
    <n v="3.8641711229946525"/>
    <s v="Wireless Earbuds"/>
    <s v="Electronics"/>
    <s v="Electronics"/>
    <s v="Electronics"/>
    <s v="Electronics"/>
    <n v="12"/>
    <s v="Electronics"/>
    <m/>
    <n v="2023"/>
    <x v="8"/>
    <n v="31"/>
    <n v="3"/>
    <s v="Weekday"/>
    <m/>
  </r>
  <r>
    <s v="WEB-9312"/>
    <d v="2023-03-17T00:00:00"/>
    <s v="Tanya Kapoor"/>
    <s v="Bengaluru"/>
    <s v="Books"/>
    <s v="Notebook Set"/>
    <n v="1"/>
    <n v="405.9"/>
    <s v="Upi"/>
    <s v="Delivered"/>
    <n v="1"/>
    <n v="405.9"/>
    <m/>
    <m/>
    <m/>
    <m/>
    <m/>
    <m/>
    <s v="Completed"/>
    <s v="No"/>
    <s v="No"/>
    <m/>
    <n v="567"/>
    <n v="440"/>
    <n v="594714.6477588166"/>
    <n v="60882.938065984097"/>
    <n v="3.804733727810651"/>
    <s v="Notebook Set"/>
    <s v="Books"/>
    <s v="Books"/>
    <s v="Books"/>
    <s v="Books"/>
    <n v="20"/>
    <s v="Books"/>
    <m/>
    <n v="2023"/>
    <x v="4"/>
    <n v="17"/>
    <n v="6"/>
    <s v="Weekday"/>
    <m/>
  </r>
  <r>
    <s v="WEB-6247"/>
    <d v="2024-05-31T00:00:00"/>
    <s v="Tanya Reddy"/>
    <s v="Kolkata"/>
    <s v="Home &amp; Kitchen"/>
    <s v="Led Bulb Pack"/>
    <n v="1"/>
    <n v="1068.9477656078857"/>
    <s v="Upi"/>
    <s v="Delivered"/>
    <n v="5"/>
    <n v="1068.9477656078857"/>
    <m/>
    <m/>
    <m/>
    <m/>
    <m/>
    <m/>
    <s v="Completed"/>
    <s v="Yes"/>
    <s v="No"/>
    <m/>
    <n v="590"/>
    <n v="451"/>
    <n v="1463424.4009529033"/>
    <n v="118285.78776560788"/>
    <n v="3.8140589569160999"/>
    <s v="Led Bulb Pack"/>
    <s v="Home &amp; Kitchen"/>
    <s v="Home &amp; Kitchen"/>
    <s v="Home &amp; Kitchen"/>
    <s v="Home &amp; Kitchen"/>
    <n v="76"/>
    <s v="Home &amp; Kitchen"/>
    <m/>
    <n v="2024"/>
    <x v="6"/>
    <n v="31"/>
    <n v="6"/>
    <s v="Weekday"/>
    <m/>
  </r>
  <r>
    <s v="WEB-5892"/>
    <d v="2024-09-22T00:00:00"/>
    <s v="Aditya Kapoor"/>
    <s v="Hyderabad"/>
    <s v="Home &amp; Kitchen"/>
    <s v="Non-Stick Pan"/>
    <n v="2"/>
    <n v="1730.85"/>
    <s v="Debit Card"/>
    <s v="Delivered"/>
    <n v="5"/>
    <n v="3461.7"/>
    <m/>
    <m/>
    <m/>
    <m/>
    <m/>
    <m/>
    <s v="Completed"/>
    <s v="Yes"/>
    <s v="No"/>
    <m/>
    <n v="559"/>
    <n v="408"/>
    <n v="1463424.4009529033"/>
    <n v="118285.78776560788"/>
    <n v="3.8140589569160999"/>
    <s v="Non-Stick Pan"/>
    <s v="Home &amp; Kitchen"/>
    <s v="Home &amp; Kitchen"/>
    <s v="Home &amp; Kitchen"/>
    <s v="Home &amp; Kitchen"/>
    <n v="7"/>
    <s v="Home &amp; Kitchen"/>
    <m/>
    <n v="2024"/>
    <x v="1"/>
    <n v="22"/>
    <n v="1"/>
    <s v="Weekday"/>
    <m/>
  </r>
  <r>
    <s v="WEB-6382"/>
    <d v="2023-10-18T00:00:00"/>
    <s v="Karan Pillai"/>
    <s v="Mumbai"/>
    <s v="Home &amp; Kitchen"/>
    <s v="Water Bottle"/>
    <n v="2"/>
    <n v="773.1"/>
    <s v="Debit Card"/>
    <s v="Delivered"/>
    <n v="4"/>
    <n v="1546.2"/>
    <m/>
    <m/>
    <m/>
    <m/>
    <m/>
    <m/>
    <s v="Completed"/>
    <s v="Yes"/>
    <s v="No"/>
    <m/>
    <n v="619"/>
    <n v="468"/>
    <n v="1463424.4009529033"/>
    <n v="118285.78776560788"/>
    <n v="3.8140589569160999"/>
    <s v="Water Bottle"/>
    <s v="Home &amp; Kitchen"/>
    <s v="Home &amp; Kitchen"/>
    <s v="Home &amp; Kitchen"/>
    <s v="Home &amp; Kitchen"/>
    <n v="2"/>
    <s v="Home &amp; Kitchen"/>
    <m/>
    <n v="2023"/>
    <x v="8"/>
    <n v="18"/>
    <n v="4"/>
    <s v="Weekday"/>
    <m/>
  </r>
  <r>
    <s v="WEB-9475"/>
    <d v="2025-03-23T00:00:00"/>
    <s v="Neha Joshi"/>
    <s v="Ahmedabad"/>
    <s v="Books"/>
    <s v="Notebook Set"/>
    <n v="1"/>
    <n v="540.44000000000005"/>
    <s v="Debit Card"/>
    <s v="Delivered"/>
    <n v="5"/>
    <n v="540.44000000000005"/>
    <m/>
    <m/>
    <m/>
    <m/>
    <m/>
    <m/>
    <s v="Completed"/>
    <s v="No"/>
    <s v="No"/>
    <m/>
    <n v="589"/>
    <n v="426"/>
    <n v="594714.6477588166"/>
    <n v="60882.938065984097"/>
    <n v="3.804733727810651"/>
    <s v="Notebook Set"/>
    <s v="Books"/>
    <s v="Books"/>
    <s v="Books"/>
    <s v="Books"/>
    <n v="20"/>
    <s v="Books"/>
    <m/>
    <n v="2025"/>
    <x v="4"/>
    <n v="23"/>
    <n v="1"/>
    <s v="Weekday"/>
    <m/>
  </r>
  <r>
    <s v="WEB-5546"/>
    <d v="2023-02-02T00:00:00"/>
    <s v="Diya Kumar"/>
    <s v="Mumbai"/>
    <s v="Beauty"/>
    <s v="Shampoo 200Ml"/>
    <n v="2"/>
    <n v="149.77000000000001"/>
    <s v="Cash On Delivery"/>
    <s v="Delivered"/>
    <n v="1"/>
    <n v="299.54000000000002"/>
    <m/>
    <m/>
    <m/>
    <m/>
    <m/>
    <m/>
    <s v="Completed"/>
    <s v="No"/>
    <s v="No"/>
    <m/>
    <n v="619"/>
    <n v="468"/>
    <n v="1098537.4901531704"/>
    <n v="96724.388030634553"/>
    <n v="3.9001122334455669"/>
    <s v="Shampoo 200Ml"/>
    <s v="Beauty"/>
    <s v="Beauty"/>
    <s v="Beauty"/>
    <s v="Beauty"/>
    <n v="64"/>
    <s v="Beauty"/>
    <m/>
    <n v="2023"/>
    <x v="0"/>
    <n v="2"/>
    <n v="5"/>
    <s v="Weekday"/>
    <m/>
  </r>
  <r>
    <s v="WEB-7389"/>
    <d v="2024-06-24T00:00:00"/>
    <s v="Aarav Verma"/>
    <s v="Bengaluru"/>
    <s v="Books"/>
    <s v="Kids Story Book"/>
    <n v="2"/>
    <n v="651.29999999999995"/>
    <s v="Debit Card"/>
    <s v="Pending"/>
    <n v="1"/>
    <n v="1302.5999999999999"/>
    <m/>
    <m/>
    <m/>
    <m/>
    <m/>
    <m/>
    <s v="Pending"/>
    <s v="No"/>
    <s v="Yes"/>
    <m/>
    <n v="567"/>
    <n v="440"/>
    <n v="594714.6477588166"/>
    <n v="60882.938065984097"/>
    <n v="3.804733727810651"/>
    <s v="Kids Story Book"/>
    <s v="Books"/>
    <s v="Books"/>
    <s v="Books"/>
    <s v="Books"/>
    <n v="23"/>
    <s v="Books"/>
    <m/>
    <n v="2024"/>
    <x v="11"/>
    <n v="24"/>
    <n v="2"/>
    <s v="Weekday"/>
    <m/>
  </r>
  <r>
    <s v="WEB-5041"/>
    <d v="2025-03-17T00:00:00"/>
    <s v="Rohan Sharma"/>
    <s v="Chennai"/>
    <s v="Home &amp; Kitchen"/>
    <s v="Water Bottle"/>
    <n v="1"/>
    <n v="1120.29"/>
    <s v="Net Banking"/>
    <s v="Delivered"/>
    <n v="3"/>
    <n v="1120.29"/>
    <m/>
    <m/>
    <m/>
    <m/>
    <m/>
    <m/>
    <s v="Completed"/>
    <s v="Yes"/>
    <s v="No"/>
    <m/>
    <n v="558"/>
    <n v="430"/>
    <n v="1463424.4009529033"/>
    <n v="118285.78776560788"/>
    <n v="3.8140589569160999"/>
    <s v="Water Bottle"/>
    <s v="Home &amp; Kitchen"/>
    <s v="Home &amp; Kitchen"/>
    <s v="Home &amp; Kitchen"/>
    <s v="Home &amp; Kitchen"/>
    <n v="2"/>
    <s v="Home &amp; Kitchen"/>
    <m/>
    <n v="2025"/>
    <x v="4"/>
    <n v="17"/>
    <n v="2"/>
    <s v="Weekday"/>
    <m/>
  </r>
  <r>
    <s v="WEB-6277"/>
    <d v="2024-06-13T00:00:00"/>
    <s v="Simran Menon"/>
    <s v="Pune"/>
    <s v="Beauty"/>
    <s v="Shampoo 200Ml"/>
    <n v="1"/>
    <n v="664.44"/>
    <s v="Net Banking"/>
    <s v="Delivered"/>
    <n v="3"/>
    <n v="664.44"/>
    <m/>
    <m/>
    <m/>
    <m/>
    <m/>
    <m/>
    <s v="Completed"/>
    <s v="No"/>
    <s v="No"/>
    <m/>
    <n v="595"/>
    <n v="444"/>
    <n v="1098537.4901531704"/>
    <n v="96724.388030634553"/>
    <n v="3.9001122334455669"/>
    <s v="Shampoo 200Ml"/>
    <s v="Beauty"/>
    <s v="Beauty"/>
    <s v="Beauty"/>
    <s v="Beauty"/>
    <n v="64"/>
    <s v="Beauty"/>
    <m/>
    <n v="2024"/>
    <x v="11"/>
    <n v="13"/>
    <n v="5"/>
    <s v="Weekday"/>
    <m/>
  </r>
  <r>
    <s v="WEB-6747"/>
    <d v="2025-03-30T00:00:00"/>
    <s v="Saanvi Rao"/>
    <s v="Pune"/>
    <s v="Beauty"/>
    <s v="Shampoo 200Ml"/>
    <n v="1"/>
    <n v="1210.07"/>
    <s v="Cash On Delivery"/>
    <s v="Cancelled"/>
    <n v="5"/>
    <n v="1210.07"/>
    <m/>
    <m/>
    <m/>
    <m/>
    <m/>
    <m/>
    <s v="Lost Sale"/>
    <s v="No"/>
    <s v="Yes"/>
    <m/>
    <n v="595"/>
    <n v="444"/>
    <n v="1098537.4901531704"/>
    <n v="96724.388030634553"/>
    <n v="3.9001122334455669"/>
    <s v="Shampoo 200Ml"/>
    <s v="Beauty"/>
    <s v="Beauty"/>
    <s v="Beauty"/>
    <s v="Beauty"/>
    <n v="64"/>
    <s v="Beauty"/>
    <m/>
    <n v="2025"/>
    <x v="4"/>
    <n v="30"/>
    <n v="1"/>
    <s v="Weekday"/>
    <m/>
  </r>
  <r>
    <s v="WEB-6392"/>
    <d v="2025-03-24T00:00:00"/>
    <s v="Rohan Mehta"/>
    <s v="Hyderabad"/>
    <s v="Fashion"/>
    <s v="Sunglasses"/>
    <n v="2"/>
    <n v="846.94"/>
    <s v="Credit Card"/>
    <s v="Delivered"/>
    <n v="1"/>
    <n v="1693.88"/>
    <m/>
    <m/>
    <m/>
    <m/>
    <m/>
    <m/>
    <s v="Completed"/>
    <s v="Yes"/>
    <s v="No"/>
    <m/>
    <n v="559"/>
    <n v="408"/>
    <n v="1892867.2841657216"/>
    <n v="199432.98236095349"/>
    <n v="3.8949824970828471"/>
    <s v="Sunglasses"/>
    <s v="Fashion"/>
    <s v="Fashion"/>
    <s v="Fashion"/>
    <s v="Fashion"/>
    <n v="53"/>
    <s v="Fashion"/>
    <m/>
    <n v="2025"/>
    <x v="4"/>
    <n v="24"/>
    <n v="2"/>
    <s v="Weekday"/>
    <m/>
  </r>
  <r>
    <s v="WEB-5308"/>
    <d v="2025-03-26T00:00:00"/>
    <s v="Aarav Reddy"/>
    <s v="Hyderabad"/>
    <s v="Electronics"/>
    <s v="Power Bank 10000Mah"/>
    <n v="1"/>
    <n v="2478.94"/>
    <s v="Net Banking"/>
    <s v="Delivered"/>
    <n v="5"/>
    <n v="2478.94"/>
    <m/>
    <m/>
    <m/>
    <m/>
    <m/>
    <m/>
    <s v="Completed"/>
    <s v="Yes"/>
    <s v="No"/>
    <m/>
    <n v="559"/>
    <n v="408"/>
    <n v="2759712.3299794244"/>
    <n v="330643.50635802455"/>
    <n v="3.8641711229946525"/>
    <s v="Power Bank 10000Mah"/>
    <s v="Electronics"/>
    <s v="Electronics"/>
    <s v="Electronics"/>
    <s v="Electronics"/>
    <n v="3"/>
    <s v="Electronics"/>
    <m/>
    <n v="2025"/>
    <x v="4"/>
    <n v="26"/>
    <n v="4"/>
    <s v="Weekday"/>
    <m/>
  </r>
  <r>
    <s v="WEB-6465"/>
    <d v="2023-02-18T00:00:00"/>
    <s v="Neha Kapoor"/>
    <s v="Bengaluru"/>
    <s v="Books"/>
    <s v="Self-Help Book"/>
    <n v="1"/>
    <n v="520.82000000000005"/>
    <s v="Debit Card"/>
    <s v="Delivered"/>
    <n v="2"/>
    <n v="520.82000000000005"/>
    <m/>
    <m/>
    <m/>
    <m/>
    <m/>
    <m/>
    <s v="Completed"/>
    <s v="No"/>
    <s v="No"/>
    <m/>
    <n v="567"/>
    <n v="440"/>
    <n v="594714.6477588166"/>
    <n v="60882.938065984097"/>
    <n v="3.804733727810651"/>
    <s v="Self-Help Book"/>
    <s v="Books"/>
    <s v="Books"/>
    <s v="Books"/>
    <s v="Books"/>
    <n v="19"/>
    <s v="Books"/>
    <m/>
    <n v="2023"/>
    <x v="0"/>
    <n v="18"/>
    <n v="7"/>
    <s v="Weekday"/>
    <m/>
  </r>
  <r>
    <s v="WEB-6293"/>
    <d v="2024-07-30T00:00:00"/>
    <s v="Arjun Sharma"/>
    <s v="Mumbai"/>
    <s v="Electronics"/>
    <s v="Wireless Earbuds"/>
    <n v="1"/>
    <n v="367.39"/>
    <s v="Cash On Delivery"/>
    <s v="Delivered"/>
    <n v="5"/>
    <n v="367.39"/>
    <m/>
    <m/>
    <m/>
    <m/>
    <m/>
    <m/>
    <s v="Completed"/>
    <s v="No"/>
    <s v="No"/>
    <m/>
    <n v="619"/>
    <n v="468"/>
    <n v="2759712.3299794244"/>
    <n v="330643.50635802455"/>
    <n v="3.8641711229946525"/>
    <s v="Wireless Earbuds"/>
    <s v="Electronics"/>
    <s v="Electronics"/>
    <s v="Electronics"/>
    <s v="Electronics"/>
    <n v="12"/>
    <s v="Electronics"/>
    <m/>
    <n v="2024"/>
    <x v="2"/>
    <n v="30"/>
    <n v="3"/>
    <s v="Weekday"/>
    <m/>
  </r>
  <r>
    <s v="WEB-6432"/>
    <d v="2023-05-05T00:00:00"/>
    <s v="Arjun Menon"/>
    <s v="Delhi"/>
    <s v="Beauty"/>
    <s v="Perfume 50Ml"/>
    <n v="1"/>
    <n v="867.83"/>
    <s v="Credit Card"/>
    <s v="Delivered"/>
    <n v="5"/>
    <n v="867.83"/>
    <m/>
    <m/>
    <m/>
    <m/>
    <m/>
    <m/>
    <s v="Completed"/>
    <s v="No"/>
    <s v="No"/>
    <m/>
    <n v="573"/>
    <n v="450"/>
    <n v="1098537.4901531704"/>
    <n v="96724.388030634553"/>
    <n v="3.9001122334455669"/>
    <s v="Perfume 50Ml"/>
    <s v="Beauty"/>
    <s v="Beauty"/>
    <s v="Beauty"/>
    <s v="Beauty"/>
    <n v="18"/>
    <s v="Beauty"/>
    <m/>
    <n v="2023"/>
    <x v="6"/>
    <n v="5"/>
    <n v="6"/>
    <s v="Weekday"/>
    <m/>
  </r>
  <r>
    <s v="WEB-7873"/>
    <d v="2023-12-18T00:00:00"/>
    <s v="Ananya Sharma"/>
    <s v="Kolkata"/>
    <s v="Fashion"/>
    <s v="Sunglasses"/>
    <n v="1"/>
    <n v="1708.99"/>
    <s v="Upi"/>
    <s v="Delivered"/>
    <n v="4"/>
    <n v="1708.99"/>
    <m/>
    <m/>
    <m/>
    <m/>
    <m/>
    <m/>
    <s v="Completed"/>
    <s v="Yes"/>
    <s v="No"/>
    <m/>
    <n v="590"/>
    <n v="451"/>
    <n v="1892867.2841657216"/>
    <n v="199432.98236095349"/>
    <n v="3.8949824970828471"/>
    <s v="Sunglasses"/>
    <s v="Fashion"/>
    <s v="Fashion"/>
    <s v="Fashion"/>
    <s v="Fashion"/>
    <n v="53"/>
    <s v="Fashion"/>
    <m/>
    <n v="2023"/>
    <x v="10"/>
    <n v="18"/>
    <n v="2"/>
    <s v="Weekday"/>
    <m/>
  </r>
  <r>
    <s v="WEB-6325"/>
    <d v="2024-11-05T00:00:00"/>
    <s v="Riya Malhotra"/>
    <s v="Ahmedabad"/>
    <s v="Books"/>
    <s v="Self-Help Book"/>
    <n v="1"/>
    <n v="523.14"/>
    <s v="Upi"/>
    <s v="Pending"/>
    <n v="5"/>
    <n v="523.14"/>
    <m/>
    <m/>
    <m/>
    <m/>
    <m/>
    <m/>
    <s v="Pending"/>
    <s v="No"/>
    <s v="Yes"/>
    <m/>
    <n v="589"/>
    <n v="426"/>
    <n v="594714.6477588166"/>
    <n v="60882.938065984097"/>
    <n v="3.804733727810651"/>
    <s v="Self-Help Book"/>
    <s v="Books"/>
    <s v="Books"/>
    <s v="Books"/>
    <s v="Books"/>
    <n v="19"/>
    <s v="Books"/>
    <m/>
    <n v="2024"/>
    <x v="3"/>
    <n v="5"/>
    <n v="3"/>
    <s v="Weekday"/>
    <m/>
  </r>
  <r>
    <s v="WEB-6134"/>
    <d v="2023-05-10T00:00:00"/>
    <s v="Karan Iyer"/>
    <s v="Ahmedabad"/>
    <s v="Beauty"/>
    <s v="Hair Oil"/>
    <n v="1"/>
    <n v="409.55"/>
    <s v="Net Banking"/>
    <s v="Pending"/>
    <n v="5"/>
    <n v="409.55"/>
    <m/>
    <m/>
    <m/>
    <m/>
    <m/>
    <m/>
    <s v="Pending"/>
    <s v="No"/>
    <s v="Yes"/>
    <m/>
    <n v="589"/>
    <n v="426"/>
    <n v="1098537.4901531704"/>
    <n v="96724.388030634553"/>
    <n v="3.9001122334455669"/>
    <s v="Hair Oil"/>
    <s v="Beauty"/>
    <s v="Beauty"/>
    <s v="Beauty"/>
    <s v="Beauty"/>
    <n v="70"/>
    <s v="Beauty"/>
    <m/>
    <n v="2023"/>
    <x v="6"/>
    <n v="10"/>
    <n v="4"/>
    <s v="Weekday"/>
    <m/>
  </r>
  <r>
    <s v="WEB-7755"/>
    <d v="2023-11-21T00:00:00"/>
    <s v="Simran Reddy"/>
    <s v="Delhi"/>
    <s v="Electronics"/>
    <s v="Wireless Earbuds"/>
    <n v="1"/>
    <n v="2000.04"/>
    <s v="Upi"/>
    <s v="Cancelled"/>
    <n v="4"/>
    <n v="2000.04"/>
    <m/>
    <m/>
    <m/>
    <m/>
    <m/>
    <m/>
    <s v="Lost Sale"/>
    <s v="No"/>
    <s v="Yes"/>
    <m/>
    <n v="573"/>
    <n v="450"/>
    <n v="2759712.3299794244"/>
    <n v="330643.50635802455"/>
    <n v="3.8641711229946525"/>
    <s v="Wireless Earbuds"/>
    <s v="Electronics"/>
    <s v="Electronics"/>
    <s v="Electronics"/>
    <s v="Electronics"/>
    <n v="12"/>
    <s v="Electronics"/>
    <m/>
    <n v="2023"/>
    <x v="3"/>
    <n v="21"/>
    <n v="3"/>
    <s v="Weekday"/>
    <m/>
  </r>
  <r>
    <s v="WEB-7169"/>
    <d v="2023-03-07T00:00:00"/>
    <s v="Meera Kapoor"/>
    <s v="Delhi"/>
    <s v="Electronics"/>
    <s v="Usb Cable"/>
    <n v="2"/>
    <n v="1827.29"/>
    <s v="Cash On Delivery"/>
    <s v="Delivered"/>
    <n v="3"/>
    <n v="3654.58"/>
    <m/>
    <m/>
    <m/>
    <m/>
    <m/>
    <m/>
    <s v="Completed"/>
    <s v="Yes"/>
    <s v="No"/>
    <m/>
    <n v="573"/>
    <n v="450"/>
    <n v="2759712.3299794244"/>
    <n v="330643.50635802455"/>
    <n v="3.8641711229946525"/>
    <s v="Usb Cable"/>
    <s v="Electronics"/>
    <s v="Electronics"/>
    <s v="Electronics"/>
    <s v="Electronics"/>
    <n v="13"/>
    <s v="Electronics"/>
    <m/>
    <n v="2023"/>
    <x v="4"/>
    <n v="7"/>
    <n v="3"/>
    <s v="Weekend"/>
    <m/>
  </r>
  <r>
    <s v="WEB-5012"/>
    <d v="2025-03-03T00:00:00"/>
    <s v="Ishaan Khan"/>
    <s v="Chennai"/>
    <s v="Electronics"/>
    <s v="Usb Cable"/>
    <n v="3"/>
    <n v="1061.76"/>
    <s v="Cash On Delivery"/>
    <s v="Delivered"/>
    <n v="4"/>
    <n v="3185.2799999999997"/>
    <m/>
    <m/>
    <m/>
    <m/>
    <m/>
    <m/>
    <s v="Completed"/>
    <s v="Yes"/>
    <s v="No"/>
    <m/>
    <n v="558"/>
    <n v="430"/>
    <n v="2759712.3299794244"/>
    <n v="330643.50635802455"/>
    <n v="3.8641711229946525"/>
    <s v="Usb Cable"/>
    <s v="Electronics"/>
    <s v="Electronics"/>
    <s v="Electronics"/>
    <s v="Electronics"/>
    <n v="13"/>
    <s v="Electronics"/>
    <m/>
    <n v="2025"/>
    <x v="4"/>
    <n v="3"/>
    <n v="2"/>
    <s v="Weekday"/>
    <m/>
  </r>
  <r>
    <s v="WEB-5060"/>
    <d v="2025-06-08T00:00:00"/>
    <s v="Aarav Menon"/>
    <s v="Kolkata"/>
    <s v="Books"/>
    <s v="Self-Help Book"/>
    <n v="2"/>
    <n v="352.13"/>
    <s v="Debit Card"/>
    <s v="Returned"/>
    <n v="3"/>
    <n v="704.26"/>
    <m/>
    <m/>
    <m/>
    <m/>
    <m/>
    <m/>
    <s v="Completed"/>
    <s v="No"/>
    <s v="No"/>
    <m/>
    <n v="590"/>
    <n v="451"/>
    <n v="594714.6477588166"/>
    <n v="60882.938065984097"/>
    <n v="3.804733727810651"/>
    <s v="Self-Help Book"/>
    <s v="Books"/>
    <s v="Books"/>
    <s v="Books"/>
    <s v="Books"/>
    <n v="19"/>
    <s v="Books"/>
    <m/>
    <n v="2025"/>
    <x v="11"/>
    <n v="8"/>
    <n v="1"/>
    <s v="Weekday"/>
    <m/>
  </r>
  <r>
    <s v="WEB-5229"/>
    <d v="2023-05-23T00:00:00"/>
    <s v="Rohan Chatterjee"/>
    <s v="Delhi"/>
    <s v="Electronics"/>
    <s v="Power Bank 10000Mah"/>
    <n v="1"/>
    <n v="910.94"/>
    <s v="Cash On Delivery"/>
    <s v="Delivered"/>
    <n v="4"/>
    <n v="910.94"/>
    <m/>
    <m/>
    <m/>
    <m/>
    <m/>
    <m/>
    <s v="Completed"/>
    <s v="No"/>
    <s v="No"/>
    <m/>
    <n v="573"/>
    <n v="450"/>
    <n v="2759712.3299794244"/>
    <n v="330643.50635802455"/>
    <n v="3.8641711229946525"/>
    <s v="Power Bank 10000Mah"/>
    <s v="Electronics"/>
    <s v="Electronics"/>
    <s v="Electronics"/>
    <s v="Electronics"/>
    <n v="3"/>
    <s v="Electronics"/>
    <m/>
    <n v="2023"/>
    <x v="6"/>
    <n v="23"/>
    <n v="3"/>
    <s v="Weekday"/>
    <m/>
  </r>
  <r>
    <s v="WEB-7584"/>
    <d v="2024-01-06T00:00:00"/>
    <s v="Ananya Sharma"/>
    <s v="Bengaluru"/>
    <s v="Home &amp; Kitchen"/>
    <s v="Storage Box"/>
    <n v="2"/>
    <n v="452.64"/>
    <s v="Cash On Delivery"/>
    <s v="Returned"/>
    <n v="3"/>
    <n v="905.28"/>
    <m/>
    <m/>
    <m/>
    <m/>
    <m/>
    <m/>
    <s v="Completed"/>
    <s v="No"/>
    <s v="No"/>
    <m/>
    <n v="567"/>
    <n v="440"/>
    <n v="1463424.4009529033"/>
    <n v="118285.78776560788"/>
    <n v="3.8140589569160999"/>
    <s v="Storage Box"/>
    <s v="Home &amp; Kitchen"/>
    <s v="Home &amp; Kitchen"/>
    <s v="Home &amp; Kitchen"/>
    <s v="Home &amp; Kitchen"/>
    <n v="8"/>
    <s v="Home &amp; Kitchen"/>
    <m/>
    <n v="2024"/>
    <x v="5"/>
    <n v="6"/>
    <n v="7"/>
    <s v="Weekday"/>
    <m/>
  </r>
  <r>
    <s v="WEB-7147"/>
    <d v="2023-07-19T00:00:00"/>
    <s v="Aditya Iyer"/>
    <s v="Ahmedabad"/>
    <s v="Beauty"/>
    <s v="Perfume 50Ml"/>
    <n v="1"/>
    <n v="445.19"/>
    <s v="Upi"/>
    <s v="Cancelled"/>
    <n v="2"/>
    <n v="445.19"/>
    <m/>
    <m/>
    <m/>
    <m/>
    <m/>
    <m/>
    <s v="Lost Sale"/>
    <s v="No"/>
    <s v="Yes"/>
    <m/>
    <n v="589"/>
    <n v="426"/>
    <n v="1098537.4901531704"/>
    <n v="96724.388030634553"/>
    <n v="3.9001122334455669"/>
    <s v="Perfume 50Ml"/>
    <s v="Beauty"/>
    <s v="Beauty"/>
    <s v="Beauty"/>
    <s v="Beauty"/>
    <n v="18"/>
    <s v="Beauty"/>
    <m/>
    <n v="2023"/>
    <x v="2"/>
    <n v="19"/>
    <n v="4"/>
    <s v="Weekday"/>
    <m/>
  </r>
  <r>
    <s v="WEB-8107"/>
    <d v="2023-10-04T00:00:00"/>
    <s v="Simran Bose"/>
    <s v="Mumbai"/>
    <s v="Home &amp; Kitchen"/>
    <s v="Table Lamp"/>
    <n v="1"/>
    <n v="866.99"/>
    <s v="Credit Card"/>
    <s v="Delivered"/>
    <m/>
    <n v="866.99"/>
    <m/>
    <m/>
    <m/>
    <m/>
    <m/>
    <m/>
    <s v="Completed"/>
    <s v="No"/>
    <s v="No"/>
    <m/>
    <n v="619"/>
    <n v="468"/>
    <n v="1463424.4009529033"/>
    <n v="118285.78776560788"/>
    <n v="3.8140589569160999"/>
    <s v="Table Lamp"/>
    <s v="Home &amp; Kitchen"/>
    <s v="Home &amp; Kitchen"/>
    <s v="Home &amp; Kitchen"/>
    <s v="Home &amp; Kitchen"/>
    <n v="32"/>
    <s v="Home &amp; Kitchen"/>
    <m/>
    <n v="2023"/>
    <x v="8"/>
    <n v="4"/>
    <n v="4"/>
    <s v="Weekday"/>
    <m/>
  </r>
  <r>
    <s v="WEB-8934"/>
    <d v="2025-06-06T00:00:00"/>
    <s v="Aditya Kapoor"/>
    <s v="Hyderabad"/>
    <s v="Home &amp; Kitchen"/>
    <s v="Led Bulb Pack"/>
    <n v="1"/>
    <n v="1800.92"/>
    <s v="Net Banking"/>
    <s v="Delivered"/>
    <n v="3"/>
    <n v="1800.92"/>
    <m/>
    <m/>
    <m/>
    <m/>
    <m/>
    <m/>
    <s v="Completed"/>
    <s v="Yes"/>
    <s v="No"/>
    <m/>
    <n v="559"/>
    <n v="408"/>
    <n v="1463424.4009529033"/>
    <n v="118285.78776560788"/>
    <n v="3.8140589569160999"/>
    <s v="Led Bulb Pack"/>
    <s v="Home &amp; Kitchen"/>
    <s v="Home &amp; Kitchen"/>
    <s v="Home &amp; Kitchen"/>
    <s v="Home &amp; Kitchen"/>
    <n v="76"/>
    <s v="Home &amp; Kitchen"/>
    <m/>
    <n v="2025"/>
    <x v="11"/>
    <n v="6"/>
    <n v="6"/>
    <s v="Weekday"/>
    <m/>
  </r>
  <r>
    <s v="WEB-9468"/>
    <d v="2024-12-28T00:00:00"/>
    <s v="Pooja Bose"/>
    <s v="Mumbai"/>
    <s v="Beauty"/>
    <s v="Face Cream"/>
    <n v="2"/>
    <n v="289.11"/>
    <s v="Credit Card"/>
    <s v="Pending"/>
    <n v="3"/>
    <n v="578.22"/>
    <m/>
    <m/>
    <m/>
    <m/>
    <m/>
    <m/>
    <s v="Pending"/>
    <s v="No"/>
    <s v="Yes"/>
    <m/>
    <n v="619"/>
    <n v="468"/>
    <n v="1098537.4901531704"/>
    <n v="96724.388030634553"/>
    <n v="3.9001122334455669"/>
    <s v="Face Cream"/>
    <s v="Beauty"/>
    <s v="Beauty"/>
    <s v="Beauty"/>
    <s v="Beauty"/>
    <n v="80"/>
    <s v="Beauty"/>
    <m/>
    <n v="2024"/>
    <x v="10"/>
    <n v="28"/>
    <n v="7"/>
    <s v="Weekday"/>
    <m/>
  </r>
  <r>
    <s v="WEB-9072"/>
    <d v="2024-06-16T00:00:00"/>
    <s v="Karan Kapoor"/>
    <s v="Mumbai"/>
    <s v="Home &amp; Kitchen"/>
    <s v="Led Bulb Pack"/>
    <n v="1"/>
    <n v="1667.22"/>
    <s v="Cash On Delivery"/>
    <s v="Delivered"/>
    <n v="3"/>
    <n v="1667.22"/>
    <m/>
    <m/>
    <m/>
    <m/>
    <m/>
    <m/>
    <s v="Completed"/>
    <s v="Yes"/>
    <s v="No"/>
    <m/>
    <n v="619"/>
    <n v="468"/>
    <n v="1463424.4009529033"/>
    <n v="118285.78776560788"/>
    <n v="3.8140589569160999"/>
    <s v="Led Bulb Pack"/>
    <s v="Home &amp; Kitchen"/>
    <s v="Home &amp; Kitchen"/>
    <s v="Home &amp; Kitchen"/>
    <s v="Home &amp; Kitchen"/>
    <n v="76"/>
    <s v="Home &amp; Kitchen"/>
    <m/>
    <n v="2024"/>
    <x v="11"/>
    <n v="16"/>
    <n v="1"/>
    <s v="Weekday"/>
    <m/>
  </r>
  <r>
    <s v="WEB-5772"/>
    <d v="2024-07-30T00:00:00"/>
    <s v="Vikram Sharma"/>
    <s v="Pune"/>
    <s v="Books"/>
    <s v="Cookbook"/>
    <n v="1"/>
    <n v="359.21"/>
    <s v="Debit Card"/>
    <s v="Returned"/>
    <n v="5"/>
    <n v="359.21"/>
    <m/>
    <m/>
    <m/>
    <m/>
    <m/>
    <m/>
    <s v="Completed"/>
    <s v="No"/>
    <s v="No"/>
    <m/>
    <n v="595"/>
    <n v="444"/>
    <n v="594714.6477588166"/>
    <n v="60882.938065984097"/>
    <n v="3.804733727810651"/>
    <s v="Cookbook"/>
    <s v="Books"/>
    <s v="Books"/>
    <s v="Books"/>
    <s v="Books"/>
    <n v="4"/>
    <s v="Books"/>
    <m/>
    <n v="2024"/>
    <x v="2"/>
    <n v="30"/>
    <n v="3"/>
    <s v="Weekday"/>
    <m/>
  </r>
  <r>
    <s v="WEB-7348"/>
    <d v="2023-05-12T00:00:00"/>
    <s v="Vikram Das"/>
    <s v="Pune"/>
    <s v="Electronics"/>
    <s v="Usb Cable"/>
    <n v="2"/>
    <n v="1766.49"/>
    <s v="Cash On Delivery"/>
    <s v="Pending"/>
    <n v="4"/>
    <n v="3532.98"/>
    <m/>
    <m/>
    <m/>
    <m/>
    <m/>
    <m/>
    <s v="Pending"/>
    <s v="No"/>
    <s v="Yes"/>
    <m/>
    <n v="595"/>
    <n v="444"/>
    <n v="2759712.3299794244"/>
    <n v="330643.50635802455"/>
    <n v="3.8641711229946525"/>
    <s v="Usb Cable"/>
    <s v="Electronics"/>
    <s v="Electronics"/>
    <s v="Electronics"/>
    <s v="Electronics"/>
    <n v="13"/>
    <s v="Electronics"/>
    <m/>
    <n v="2023"/>
    <x v="6"/>
    <n v="12"/>
    <n v="6"/>
    <s v="Weekday"/>
    <m/>
  </r>
  <r>
    <s v="WEB-7127"/>
    <d v="2023-06-07T00:00:00"/>
    <s v="Rohan Singh"/>
    <s v="Pune"/>
    <s v="Fashion"/>
    <s v="Men'S T-Shirt"/>
    <n v="3"/>
    <n v="1902.87"/>
    <s v="Net Banking"/>
    <s v="Delivered"/>
    <n v="3"/>
    <n v="5708.61"/>
    <m/>
    <m/>
    <m/>
    <m/>
    <m/>
    <m/>
    <s v="Completed"/>
    <s v="Yes"/>
    <s v="No"/>
    <m/>
    <n v="595"/>
    <n v="444"/>
    <n v="1892867.2841657216"/>
    <n v="199432.98236095349"/>
    <n v="3.8949824970828471"/>
    <s v="Men'S T-Shirt"/>
    <s v="Fashion"/>
    <s v="Fashion"/>
    <s v="Fashion"/>
    <s v="Fashion"/>
    <n v="55"/>
    <s v="Fashion"/>
    <m/>
    <n v="2023"/>
    <x v="11"/>
    <n v="7"/>
    <n v="4"/>
    <s v="Weekend"/>
    <m/>
  </r>
  <r>
    <s v="WEB-7969"/>
    <d v="2025-02-06T00:00:00"/>
    <s v="Ananya Das"/>
    <s v="Bengaluru"/>
    <s v="Beauty"/>
    <s v="Lipstick"/>
    <n v="1"/>
    <n v="1013.32"/>
    <s v="Credit Card"/>
    <s v="Delivered"/>
    <n v="3"/>
    <n v="1013.32"/>
    <m/>
    <m/>
    <m/>
    <m/>
    <m/>
    <m/>
    <s v="Completed"/>
    <s v="Yes"/>
    <s v="No"/>
    <m/>
    <n v="567"/>
    <n v="440"/>
    <n v="1098537.4901531704"/>
    <n v="96724.388030634553"/>
    <n v="3.9001122334455669"/>
    <s v="Lipstick"/>
    <s v="Beauty"/>
    <s v="Beauty"/>
    <s v="Beauty"/>
    <s v="Beauty"/>
    <n v="10"/>
    <s v="Beauty"/>
    <m/>
    <n v="2025"/>
    <x v="0"/>
    <n v="6"/>
    <n v="5"/>
    <s v="Weekday"/>
    <m/>
  </r>
  <r>
    <s v="WEB-8229"/>
    <d v="2025-01-26T00:00:00"/>
    <s v="Simran Malhotra"/>
    <s v="Pune"/>
    <s v="Electronics"/>
    <s v="Bluetooth Speaker"/>
    <n v="1"/>
    <n v="1291.03"/>
    <s v="Net Banking"/>
    <s v="Delivered"/>
    <n v="5"/>
    <n v="1291.03"/>
    <m/>
    <m/>
    <m/>
    <m/>
    <m/>
    <m/>
    <s v="Completed"/>
    <s v="Yes"/>
    <s v="No"/>
    <m/>
    <n v="595"/>
    <n v="444"/>
    <n v="2759712.3299794244"/>
    <n v="330643.50635802455"/>
    <n v="3.8641711229946525"/>
    <s v="Bluetooth Speaker"/>
    <s v="Electronics"/>
    <s v="Electronics"/>
    <s v="Electronics"/>
    <s v="Electronics"/>
    <n v="48"/>
    <s v="Electronics"/>
    <m/>
    <n v="2025"/>
    <x v="5"/>
    <n v="26"/>
    <n v="1"/>
    <s v="Weekday"/>
    <m/>
  </r>
  <r>
    <s v="WEB-8828"/>
    <d v="2023-01-14T00:00:00"/>
    <s v="Tanya Kumar"/>
    <s v="Bengaluru"/>
    <s v="Beauty"/>
    <s v="Shampoo 200Ml"/>
    <n v="1"/>
    <n v="673.16"/>
    <s v="Net Banking"/>
    <s v="Pending"/>
    <n v="4"/>
    <n v="673.16"/>
    <m/>
    <m/>
    <m/>
    <m/>
    <m/>
    <m/>
    <s v="Pending"/>
    <s v="No"/>
    <s v="Yes"/>
    <m/>
    <n v="567"/>
    <n v="440"/>
    <n v="1098537.4901531704"/>
    <n v="96724.388030634553"/>
    <n v="3.9001122334455669"/>
    <s v="Shampoo 200Ml"/>
    <s v="Beauty"/>
    <s v="Beauty"/>
    <s v="Beauty"/>
    <s v="Beauty"/>
    <n v="64"/>
    <s v="Beauty"/>
    <m/>
    <n v="2023"/>
    <x v="5"/>
    <n v="14"/>
    <n v="7"/>
    <s v="Weekday"/>
    <m/>
  </r>
  <r>
    <s v="WEB-5802"/>
    <d v="2024-12-20T00:00:00"/>
    <s v="Sanjay Iyer"/>
    <s v="Mumbai"/>
    <s v="Fashion"/>
    <s v="Men'S T-Shirt"/>
    <n v="1"/>
    <n v="2307.13"/>
    <s v="Credit Card"/>
    <s v="Delivered"/>
    <n v="1"/>
    <n v="2307.13"/>
    <m/>
    <m/>
    <m/>
    <m/>
    <m/>
    <m/>
    <s v="Completed"/>
    <s v="Yes"/>
    <s v="No"/>
    <m/>
    <n v="619"/>
    <n v="468"/>
    <n v="1892867.2841657216"/>
    <n v="199432.98236095349"/>
    <n v="3.8949824970828471"/>
    <s v="Men'S T-Shirt"/>
    <s v="Fashion"/>
    <s v="Fashion"/>
    <s v="Fashion"/>
    <s v="Fashion"/>
    <n v="55"/>
    <s v="Fashion"/>
    <m/>
    <n v="2024"/>
    <x v="10"/>
    <n v="20"/>
    <n v="6"/>
    <s v="Weekday"/>
    <m/>
  </r>
  <r>
    <s v="WEB-5181"/>
    <d v="2023-07-01T00:00:00"/>
    <s v="Pooja Singh"/>
    <s v="Kolkata"/>
    <s v="Home &amp; Kitchen"/>
    <s v="Water Bottle"/>
    <n v="1"/>
    <n v="1905.99"/>
    <s v="Credit Card"/>
    <s v="Delivered"/>
    <n v="4"/>
    <n v="1905.99"/>
    <m/>
    <m/>
    <m/>
    <m/>
    <m/>
    <m/>
    <s v="Completed"/>
    <s v="Yes"/>
    <s v="No"/>
    <m/>
    <n v="590"/>
    <n v="451"/>
    <n v="1463424.4009529033"/>
    <n v="118285.78776560788"/>
    <n v="3.8140589569160999"/>
    <s v="Water Bottle"/>
    <s v="Home &amp; Kitchen"/>
    <s v="Home &amp; Kitchen"/>
    <s v="Home &amp; Kitchen"/>
    <s v="Home &amp; Kitchen"/>
    <n v="2"/>
    <s v="Home &amp; Kitchen"/>
    <m/>
    <n v="2023"/>
    <x v="2"/>
    <n v="1"/>
    <n v="7"/>
    <s v="Weekend"/>
    <m/>
  </r>
  <r>
    <s v="WEB-8297"/>
    <d v="2023-11-10T00:00:00"/>
    <s v="Karan Bose"/>
    <s v="Chennai"/>
    <s v="Electronics"/>
    <s v="Wireless Earbuds"/>
    <n v="3"/>
    <n v="1079.33"/>
    <s v="Debit Card"/>
    <s v="Delivered"/>
    <m/>
    <n v="3237.99"/>
    <m/>
    <m/>
    <m/>
    <m/>
    <m/>
    <m/>
    <s v="Completed"/>
    <s v="Yes"/>
    <s v="No"/>
    <m/>
    <n v="558"/>
    <n v="430"/>
    <n v="2759712.3299794244"/>
    <n v="330643.50635802455"/>
    <n v="3.8641711229946525"/>
    <s v="Wireless Earbuds"/>
    <s v="Electronics"/>
    <s v="Electronics"/>
    <s v="Electronics"/>
    <s v="Electronics"/>
    <n v="12"/>
    <s v="Electronics"/>
    <m/>
    <n v="2023"/>
    <x v="3"/>
    <n v="10"/>
    <n v="6"/>
    <s v="Weekday"/>
    <m/>
  </r>
  <r>
    <s v="WEB-8227"/>
    <d v="2024-03-15T00:00:00"/>
    <s v="Rohan Khan"/>
    <s v="Pune"/>
    <s v="Books"/>
    <s v="Kids Story Book"/>
    <n v="1"/>
    <n v="668.85"/>
    <s v="Debit Card"/>
    <s v="Delivered"/>
    <n v="4"/>
    <n v="668.85"/>
    <m/>
    <m/>
    <m/>
    <m/>
    <m/>
    <m/>
    <s v="Completed"/>
    <s v="No"/>
    <s v="No"/>
    <m/>
    <n v="595"/>
    <n v="444"/>
    <n v="594714.6477588166"/>
    <n v="60882.938065984097"/>
    <n v="3.804733727810651"/>
    <s v="Kids Story Book"/>
    <s v="Books"/>
    <s v="Books"/>
    <s v="Books"/>
    <s v="Books"/>
    <n v="23"/>
    <s v="Books"/>
    <m/>
    <n v="2024"/>
    <x v="4"/>
    <n v="15"/>
    <n v="6"/>
    <s v="Weekday"/>
    <m/>
  </r>
  <r>
    <s v="WEB-6708"/>
    <d v="2024-06-25T00:00:00"/>
    <s v="Sanjay Nair"/>
    <s v="Ahmedabad"/>
    <s v="Books"/>
    <s v="Self-Help Book"/>
    <n v="1"/>
    <n v="491.84"/>
    <s v="Debit Card"/>
    <s v="Delivered"/>
    <n v="4"/>
    <n v="491.84"/>
    <m/>
    <m/>
    <m/>
    <m/>
    <m/>
    <m/>
    <s v="Completed"/>
    <s v="No"/>
    <s v="No"/>
    <m/>
    <n v="589"/>
    <n v="426"/>
    <n v="594714.6477588166"/>
    <n v="60882.938065984097"/>
    <n v="3.804733727810651"/>
    <s v="Self-Help Book"/>
    <s v="Books"/>
    <s v="Books"/>
    <s v="Books"/>
    <s v="Books"/>
    <n v="19"/>
    <s v="Books"/>
    <m/>
    <n v="2024"/>
    <x v="11"/>
    <n v="25"/>
    <n v="3"/>
    <s v="Weekday"/>
    <m/>
  </r>
  <r>
    <s v="WEB-5120"/>
    <d v="2024-10-24T00:00:00"/>
    <s v="Sanjay Reddy"/>
    <s v="Hyderabad"/>
    <s v="Home &amp; Kitchen"/>
    <s v="Led Bulb Pack"/>
    <n v="1"/>
    <n v="982.27"/>
    <s v="Upi"/>
    <s v="Delivered"/>
    <n v="3"/>
    <n v="982.27"/>
    <m/>
    <m/>
    <m/>
    <m/>
    <m/>
    <m/>
    <s v="Completed"/>
    <s v="No"/>
    <s v="No"/>
    <m/>
    <n v="559"/>
    <n v="408"/>
    <n v="1463424.4009529033"/>
    <n v="118285.78776560788"/>
    <n v="3.8140589569160999"/>
    <s v="Led Bulb Pack"/>
    <s v="Home &amp; Kitchen"/>
    <s v="Home &amp; Kitchen"/>
    <s v="Home &amp; Kitchen"/>
    <s v="Home &amp; Kitchen"/>
    <n v="76"/>
    <s v="Home &amp; Kitchen"/>
    <m/>
    <n v="2024"/>
    <x v="8"/>
    <n v="24"/>
    <n v="5"/>
    <s v="Weekday"/>
    <m/>
  </r>
  <r>
    <s v="WEB-8371"/>
    <d v="2024-12-03T00:00:00"/>
    <s v="Riya Chatterjee"/>
    <s v="Chennai"/>
    <s v="Fashion"/>
    <s v="Sunglasses"/>
    <n v="1"/>
    <n v="2336.4299999999998"/>
    <s v="Cash On Delivery"/>
    <s v="Cancelled"/>
    <n v="4"/>
    <n v="2336.4299999999998"/>
    <m/>
    <m/>
    <m/>
    <m/>
    <m/>
    <m/>
    <s v="Lost Sale"/>
    <s v="No"/>
    <s v="Yes"/>
    <m/>
    <n v="558"/>
    <n v="430"/>
    <n v="1892867.2841657216"/>
    <n v="199432.98236095349"/>
    <n v="3.8949824970828471"/>
    <s v="Sunglasses"/>
    <s v="Fashion"/>
    <s v="Fashion"/>
    <s v="Fashion"/>
    <s v="Fashion"/>
    <n v="53"/>
    <s v="Fashion"/>
    <m/>
    <n v="2024"/>
    <x v="10"/>
    <n v="3"/>
    <n v="3"/>
    <s v="Weekday"/>
    <m/>
  </r>
  <r>
    <s v="WEB-6535"/>
    <d v="2025-05-21T00:00:00"/>
    <s v="Ishaan Menon"/>
    <s v="Bengaluru"/>
    <s v="Home &amp; Kitchen"/>
    <s v="Led Bulb Pack"/>
    <n v="2"/>
    <n v="1147.07"/>
    <s v="Cash On Delivery"/>
    <s v="Delivered"/>
    <n v="5"/>
    <n v="2294.14"/>
    <m/>
    <m/>
    <m/>
    <m/>
    <m/>
    <m/>
    <s v="Completed"/>
    <s v="Yes"/>
    <s v="No"/>
    <m/>
    <n v="567"/>
    <n v="440"/>
    <n v="1463424.4009529033"/>
    <n v="118285.78776560788"/>
    <n v="3.8140589569160999"/>
    <s v="Led Bulb Pack"/>
    <s v="Home &amp; Kitchen"/>
    <s v="Home &amp; Kitchen"/>
    <s v="Home &amp; Kitchen"/>
    <s v="Home &amp; Kitchen"/>
    <n v="76"/>
    <s v="Home &amp; Kitchen"/>
    <m/>
    <n v="2025"/>
    <x v="6"/>
    <n v="21"/>
    <n v="4"/>
    <s v="Weekday"/>
    <m/>
  </r>
  <r>
    <s v="WEB-5798"/>
    <d v="2023-04-13T00:00:00"/>
    <s v="Sanjay Singh"/>
    <s v="Pune"/>
    <s v="Home &amp; Kitchen"/>
    <s v="Led Bulb Pack"/>
    <n v="3"/>
    <n v="1392.35"/>
    <s v="Debit Card"/>
    <s v="Delivered"/>
    <n v="3"/>
    <n v="4177.0499999999993"/>
    <m/>
    <m/>
    <m/>
    <m/>
    <m/>
    <m/>
    <s v="Completed"/>
    <s v="Yes"/>
    <s v="No"/>
    <m/>
    <n v="595"/>
    <n v="444"/>
    <n v="1463424.4009529033"/>
    <n v="118285.78776560788"/>
    <n v="3.8140589569160999"/>
    <s v="Led Bulb Pack"/>
    <s v="Home &amp; Kitchen"/>
    <s v="Home &amp; Kitchen"/>
    <s v="Home &amp; Kitchen"/>
    <s v="Home &amp; Kitchen"/>
    <n v="76"/>
    <s v="Home &amp; Kitchen"/>
    <m/>
    <n v="2023"/>
    <x v="7"/>
    <n v="13"/>
    <n v="5"/>
    <s v="Weekday"/>
    <m/>
  </r>
  <r>
    <s v="WEB-7559"/>
    <d v="2023-11-21T00:00:00"/>
    <s v="Pooja Verma"/>
    <s v="Bengaluru"/>
    <s v="Home &amp; Kitchen"/>
    <s v="Storage Box"/>
    <n v="1"/>
    <n v="915.52"/>
    <s v="Debit Card"/>
    <s v="Delivered"/>
    <n v="5"/>
    <n v="915.52"/>
    <m/>
    <m/>
    <m/>
    <m/>
    <m/>
    <m/>
    <s v="Completed"/>
    <s v="No"/>
    <s v="No"/>
    <m/>
    <n v="567"/>
    <n v="440"/>
    <n v="1463424.4009529033"/>
    <n v="118285.78776560788"/>
    <n v="3.8140589569160999"/>
    <s v="Storage Box"/>
    <s v="Home &amp; Kitchen"/>
    <s v="Home &amp; Kitchen"/>
    <s v="Home &amp; Kitchen"/>
    <s v="Home &amp; Kitchen"/>
    <n v="8"/>
    <s v="Home &amp; Kitchen"/>
    <m/>
    <n v="2023"/>
    <x v="3"/>
    <n v="21"/>
    <n v="3"/>
    <s v="Weekday"/>
    <m/>
  </r>
  <r>
    <s v="WEB-5908"/>
    <d v="2023-03-18T00:00:00"/>
    <s v="Ishaan Chatterjee"/>
    <s v="Bengaluru"/>
    <s v="Home &amp; Kitchen"/>
    <s v="Non-Stick Pan"/>
    <n v="1"/>
    <n v="1026.07"/>
    <s v="Credit Card"/>
    <s v="Delivered"/>
    <n v="4"/>
    <n v="1026.07"/>
    <m/>
    <m/>
    <m/>
    <m/>
    <m/>
    <m/>
    <s v="Completed"/>
    <s v="Yes"/>
    <s v="No"/>
    <m/>
    <n v="567"/>
    <n v="440"/>
    <n v="1463424.4009529033"/>
    <n v="118285.78776560788"/>
    <n v="3.8140589569160999"/>
    <s v="Non-Stick Pan"/>
    <s v="Home &amp; Kitchen"/>
    <s v="Home &amp; Kitchen"/>
    <s v="Home &amp; Kitchen"/>
    <s v="Home &amp; Kitchen"/>
    <n v="7"/>
    <s v="Home &amp; Kitchen"/>
    <m/>
    <n v="2023"/>
    <x v="4"/>
    <n v="18"/>
    <n v="7"/>
    <s v="Weekday"/>
    <m/>
  </r>
  <r>
    <s v="WEB-8436"/>
    <d v="2024-04-21T00:00:00"/>
    <s v="Saanvi Gupta"/>
    <s v="Chennai"/>
    <s v="Books"/>
    <s v="Fiction Novel"/>
    <n v="1"/>
    <n v="294.25"/>
    <s v="Cash On Delivery"/>
    <s v="Delivered"/>
    <n v="4"/>
    <n v="294.25"/>
    <m/>
    <m/>
    <m/>
    <m/>
    <m/>
    <m/>
    <s v="Completed"/>
    <s v="No"/>
    <s v="No"/>
    <m/>
    <n v="558"/>
    <n v="430"/>
    <n v="594714.6477588166"/>
    <n v="60882.938065984097"/>
    <n v="3.804733727810651"/>
    <s v="Fiction Novel"/>
    <s v="Books"/>
    <s v="Books"/>
    <s v="Books"/>
    <s v="Books"/>
    <n v="11"/>
    <s v="Books"/>
    <m/>
    <n v="2024"/>
    <x v="7"/>
    <n v="21"/>
    <n v="1"/>
    <s v="Weekday"/>
    <m/>
  </r>
  <r>
    <s v="WEB-8174"/>
    <d v="2023-09-10T00:00:00"/>
    <s v="Aditya Malhotra"/>
    <s v="Pune"/>
    <s v="Books"/>
    <s v="Cookbook"/>
    <n v="1"/>
    <n v="268.02"/>
    <s v="Net Banking"/>
    <s v="Delivered"/>
    <n v="5"/>
    <n v="268.02"/>
    <m/>
    <m/>
    <m/>
    <m/>
    <m/>
    <m/>
    <s v="Completed"/>
    <s v="No"/>
    <s v="No"/>
    <m/>
    <n v="595"/>
    <n v="444"/>
    <n v="594714.6477588166"/>
    <n v="60882.938065984097"/>
    <n v="3.804733727810651"/>
    <s v="Cookbook"/>
    <s v="Books"/>
    <s v="Books"/>
    <s v="Books"/>
    <s v="Books"/>
    <n v="4"/>
    <s v="Books"/>
    <m/>
    <n v="2023"/>
    <x v="1"/>
    <n v="10"/>
    <n v="1"/>
    <s v="Weekday"/>
    <m/>
  </r>
  <r>
    <s v="WEB-9490"/>
    <d v="2024-12-13T00:00:00"/>
    <s v="Kavya Das"/>
    <s v="Bengaluru"/>
    <s v="Electronics"/>
    <s v="Bluetooth Speaker"/>
    <n v="1"/>
    <n v="2286.7399999999998"/>
    <s v="Cash On Delivery"/>
    <s v="Delivered"/>
    <n v="5"/>
    <n v="2286.7399999999998"/>
    <m/>
    <m/>
    <m/>
    <m/>
    <m/>
    <m/>
    <s v="Completed"/>
    <s v="Yes"/>
    <s v="No"/>
    <m/>
    <n v="567"/>
    <n v="440"/>
    <n v="2759712.3299794244"/>
    <n v="330643.50635802455"/>
    <n v="3.8641711229946525"/>
    <s v="Bluetooth Speaker"/>
    <s v="Electronics"/>
    <s v="Electronics"/>
    <s v="Electronics"/>
    <s v="Electronics"/>
    <n v="48"/>
    <s v="Electronics"/>
    <m/>
    <n v="2024"/>
    <x v="10"/>
    <n v="13"/>
    <n v="6"/>
    <s v="Weekday"/>
    <m/>
  </r>
  <r>
    <s v="WEB-9302"/>
    <d v="2025-02-20T00:00:00"/>
    <s v="Saanvi Iyer"/>
    <s v="Delhi"/>
    <s v="Home &amp; Kitchen"/>
    <s v="Storage Box"/>
    <n v="1"/>
    <n v="781.88"/>
    <s v="Net Banking"/>
    <s v="Pending"/>
    <n v="3"/>
    <n v="781.88"/>
    <m/>
    <m/>
    <m/>
    <m/>
    <m/>
    <m/>
    <s v="Pending"/>
    <s v="No"/>
    <s v="Yes"/>
    <m/>
    <n v="573"/>
    <n v="450"/>
    <n v="1463424.4009529033"/>
    <n v="118285.78776560788"/>
    <n v="3.8140589569160999"/>
    <s v="Storage Box"/>
    <s v="Home &amp; Kitchen"/>
    <s v="Home &amp; Kitchen"/>
    <s v="Home &amp; Kitchen"/>
    <s v="Home &amp; Kitchen"/>
    <n v="8"/>
    <s v="Home &amp; Kitchen"/>
    <m/>
    <n v="2025"/>
    <x v="0"/>
    <n v="20"/>
    <n v="5"/>
    <s v="Weekday"/>
    <m/>
  </r>
  <r>
    <s v="WEB-7329"/>
    <d v="2025-06-13T00:00:00"/>
    <s v="Sanjay Das"/>
    <s v="Delhi"/>
    <s v="Home &amp; Kitchen"/>
    <s v="Table Lamp"/>
    <n v="2"/>
    <n v="1405.18"/>
    <s v="Debit Card"/>
    <s v="Delivered"/>
    <n v="5"/>
    <n v="2810.36"/>
    <m/>
    <m/>
    <m/>
    <m/>
    <m/>
    <m/>
    <s v="Completed"/>
    <s v="Yes"/>
    <s v="No"/>
    <m/>
    <n v="573"/>
    <n v="450"/>
    <n v="1463424.4009529033"/>
    <n v="118285.78776560788"/>
    <n v="3.8140589569160999"/>
    <s v="Table Lamp"/>
    <s v="Home &amp; Kitchen"/>
    <s v="Home &amp; Kitchen"/>
    <s v="Home &amp; Kitchen"/>
    <s v="Home &amp; Kitchen"/>
    <n v="32"/>
    <s v="Home &amp; Kitchen"/>
    <m/>
    <n v="2025"/>
    <x v="11"/>
    <n v="13"/>
    <n v="6"/>
    <s v="Weekday"/>
    <m/>
  </r>
  <r>
    <s v="WEB-8170"/>
    <d v="2023-06-05T00:00:00"/>
    <s v="Meera Menon"/>
    <s v="Delhi"/>
    <s v="Electronics"/>
    <s v="Bluetooth Speaker"/>
    <n v="1"/>
    <n v="397.66"/>
    <s v="Cash On Delivery"/>
    <s v="Returned"/>
    <n v="4"/>
    <n v="397.66"/>
    <m/>
    <m/>
    <m/>
    <m/>
    <m/>
    <m/>
    <s v="Completed"/>
    <s v="No"/>
    <s v="No"/>
    <m/>
    <n v="573"/>
    <n v="450"/>
    <n v="2759712.3299794244"/>
    <n v="330643.50635802455"/>
    <n v="3.8641711229946525"/>
    <s v="Bluetooth Speaker"/>
    <s v="Electronics"/>
    <s v="Electronics"/>
    <s v="Electronics"/>
    <s v="Electronics"/>
    <n v="48"/>
    <s v="Electronics"/>
    <m/>
    <n v="2023"/>
    <x v="11"/>
    <n v="5"/>
    <n v="2"/>
    <s v="Weekday"/>
    <m/>
  </r>
  <r>
    <s v="WEB-5711"/>
    <d v="2023-12-02T00:00:00"/>
    <s v="Karan Bose"/>
    <s v="Bengaluru"/>
    <s v="Books"/>
    <s v="Cookbook"/>
    <n v="1"/>
    <n v="776.7"/>
    <s v="Cash On Delivery"/>
    <s v="Delivered"/>
    <n v="3"/>
    <n v="776.7"/>
    <m/>
    <m/>
    <m/>
    <m/>
    <m/>
    <m/>
    <s v="Completed"/>
    <s v="No"/>
    <s v="No"/>
    <m/>
    <n v="567"/>
    <n v="440"/>
    <n v="594714.6477588166"/>
    <n v="60882.938065984097"/>
    <n v="3.804733727810651"/>
    <s v="Cookbook"/>
    <s v="Books"/>
    <s v="Books"/>
    <s v="Books"/>
    <s v="Books"/>
    <n v="4"/>
    <s v="Books"/>
    <m/>
    <n v="2023"/>
    <x v="10"/>
    <n v="2"/>
    <n v="7"/>
    <s v="Weekday"/>
    <m/>
  </r>
  <r>
    <s v="WEB-9433"/>
    <d v="2024-11-22T00:00:00"/>
    <s v="Sanjay Kumar"/>
    <s v="Pune"/>
    <s v="Beauty"/>
    <s v="Perfume 50Ml"/>
    <n v="1"/>
    <n v="1492.1"/>
    <s v="Cash On Delivery"/>
    <s v="Delivered"/>
    <n v="5"/>
    <n v="1492.1"/>
    <m/>
    <m/>
    <m/>
    <m/>
    <m/>
    <m/>
    <s v="Completed"/>
    <s v="Yes"/>
    <s v="No"/>
    <m/>
    <n v="595"/>
    <n v="444"/>
    <n v="1098537.4901531704"/>
    <n v="96724.388030634553"/>
    <n v="3.9001122334455669"/>
    <s v="Perfume 50Ml"/>
    <s v="Beauty"/>
    <s v="Beauty"/>
    <s v="Beauty"/>
    <s v="Beauty"/>
    <n v="18"/>
    <s v="Beauty"/>
    <m/>
    <n v="2024"/>
    <x v="3"/>
    <n v="22"/>
    <n v="6"/>
    <s v="Weekday"/>
    <m/>
  </r>
  <r>
    <s v="WEB-6372"/>
    <d v="2025-02-13T00:00:00"/>
    <s v="Vikram Bose"/>
    <s v="Mumbai"/>
    <s v="Home &amp; Kitchen"/>
    <s v="Led Bulb Pack"/>
    <n v="1"/>
    <n v="1017.89"/>
    <s v="Cash On Delivery"/>
    <s v="Delivered"/>
    <n v="3"/>
    <n v="1017.89"/>
    <m/>
    <m/>
    <m/>
    <m/>
    <m/>
    <m/>
    <s v="Completed"/>
    <s v="Yes"/>
    <s v="No"/>
    <m/>
    <n v="619"/>
    <n v="468"/>
    <n v="1463424.4009529033"/>
    <n v="118285.78776560788"/>
    <n v="3.8140589569160999"/>
    <s v="Led Bulb Pack"/>
    <s v="Home &amp; Kitchen"/>
    <s v="Home &amp; Kitchen"/>
    <s v="Home &amp; Kitchen"/>
    <s v="Home &amp; Kitchen"/>
    <n v="76"/>
    <s v="Home &amp; Kitchen"/>
    <m/>
    <n v="2025"/>
    <x v="0"/>
    <n v="13"/>
    <n v="5"/>
    <s v="Weekday"/>
    <m/>
  </r>
  <r>
    <s v="WEB-6837"/>
    <d v="2024-11-16T00:00:00"/>
    <s v="Pooja Rao"/>
    <s v="Delhi"/>
    <s v="Beauty"/>
    <s v="Perfume 50Ml"/>
    <n v="1"/>
    <n v="748.29"/>
    <s v="Credit Card"/>
    <s v="Delivered"/>
    <n v="4"/>
    <n v="748.29"/>
    <m/>
    <m/>
    <m/>
    <m/>
    <m/>
    <m/>
    <s v="Completed"/>
    <s v="No"/>
    <s v="No"/>
    <m/>
    <n v="573"/>
    <n v="450"/>
    <n v="1098537.4901531704"/>
    <n v="96724.388030634553"/>
    <n v="3.9001122334455669"/>
    <s v="Perfume 50Ml"/>
    <s v="Beauty"/>
    <s v="Beauty"/>
    <s v="Beauty"/>
    <s v="Beauty"/>
    <n v="18"/>
    <s v="Beauty"/>
    <m/>
    <n v="2024"/>
    <x v="3"/>
    <n v="16"/>
    <n v="7"/>
    <s v="Weekday"/>
    <m/>
  </r>
  <r>
    <s v="WEB-8128"/>
    <d v="2024-09-15T00:00:00"/>
    <s v="Meera Reddy"/>
    <s v="Hyderabad"/>
    <s v="Fashion"/>
    <s v="Men'S T-Shirt"/>
    <n v="1"/>
    <n v="1992.37"/>
    <s v="Debit Card"/>
    <s v="Delivered"/>
    <n v="3"/>
    <n v="1992.37"/>
    <m/>
    <m/>
    <m/>
    <m/>
    <m/>
    <m/>
    <s v="Completed"/>
    <s v="Yes"/>
    <s v="No"/>
    <m/>
    <n v="559"/>
    <n v="408"/>
    <n v="1892867.2841657216"/>
    <n v="199432.98236095349"/>
    <n v="3.8949824970828471"/>
    <s v="Men'S T-Shirt"/>
    <s v="Fashion"/>
    <s v="Fashion"/>
    <s v="Fashion"/>
    <s v="Fashion"/>
    <n v="55"/>
    <s v="Fashion"/>
    <m/>
    <n v="2024"/>
    <x v="1"/>
    <n v="15"/>
    <n v="1"/>
    <s v="Weekday"/>
    <m/>
  </r>
  <r>
    <s v="WEB-7431"/>
    <d v="2023-05-31T00:00:00"/>
    <s v="Ananya Kumar"/>
    <s v="Mumbai"/>
    <s v="Fashion"/>
    <s v="Sunglasses"/>
    <n v="2"/>
    <n v="1037.8499999999999"/>
    <s v="Cash On Delivery"/>
    <s v="Delivered"/>
    <n v="3"/>
    <n v="2075.6999999999998"/>
    <m/>
    <m/>
    <m/>
    <m/>
    <m/>
    <m/>
    <s v="Completed"/>
    <s v="Yes"/>
    <s v="No"/>
    <m/>
    <n v="619"/>
    <n v="468"/>
    <n v="1892867.2841657216"/>
    <n v="199432.98236095349"/>
    <n v="3.8949824970828471"/>
    <s v="Sunglasses"/>
    <s v="Fashion"/>
    <s v="Fashion"/>
    <s v="Fashion"/>
    <s v="Fashion"/>
    <n v="53"/>
    <s v="Fashion"/>
    <m/>
    <n v="2023"/>
    <x v="6"/>
    <n v="31"/>
    <n v="4"/>
    <s v="Weekday"/>
    <m/>
  </r>
  <r>
    <s v="WEB-8134"/>
    <d v="2024-11-30T00:00:00"/>
    <s v="Aarav Sharma"/>
    <s v="Kolkata"/>
    <s v="Fashion"/>
    <s v="Denim Jeans"/>
    <n v="1"/>
    <n v="1873.52"/>
    <s v="Debit Card"/>
    <s v="Pending"/>
    <n v="4"/>
    <n v="1873.52"/>
    <m/>
    <m/>
    <m/>
    <m/>
    <m/>
    <m/>
    <s v="Pending"/>
    <s v="No"/>
    <s v="Yes"/>
    <m/>
    <n v="590"/>
    <n v="451"/>
    <n v="1892867.2841657216"/>
    <n v="199432.98236095349"/>
    <n v="3.8949824970828471"/>
    <s v="Denim Jeans"/>
    <s v="Fashion"/>
    <s v="Fashion"/>
    <s v="Fashion"/>
    <s v="Fashion"/>
    <n v="6"/>
    <s v="Fashion"/>
    <m/>
    <n v="2024"/>
    <x v="3"/>
    <n v="30"/>
    <n v="7"/>
    <s v="Weekday"/>
    <m/>
  </r>
  <r>
    <s v="WEB-7708"/>
    <d v="2024-03-17T00:00:00"/>
    <s v="Aarav Kapoor"/>
    <s v="Bengaluru"/>
    <s v="Books"/>
    <s v="Kids Story Book"/>
    <n v="3"/>
    <n v="472.22"/>
    <s v="Cash On Delivery"/>
    <s v="Cancelled"/>
    <n v="5"/>
    <n v="1416.66"/>
    <m/>
    <m/>
    <m/>
    <m/>
    <m/>
    <m/>
    <s v="Lost Sale"/>
    <s v="No"/>
    <s v="Yes"/>
    <m/>
    <n v="567"/>
    <n v="440"/>
    <n v="594714.6477588166"/>
    <n v="60882.938065984097"/>
    <n v="3.804733727810651"/>
    <s v="Kids Story Book"/>
    <s v="Books"/>
    <s v="Books"/>
    <s v="Books"/>
    <s v="Books"/>
    <n v="23"/>
    <s v="Books"/>
    <m/>
    <n v="2024"/>
    <x v="4"/>
    <n v="17"/>
    <n v="1"/>
    <s v="Weekday"/>
    <m/>
  </r>
  <r>
    <s v="WEB-8390"/>
    <d v="2024-04-29T00:00:00"/>
    <s v="Ananya Das"/>
    <s v="Chennai"/>
    <s v="Fashion"/>
    <s v="Running Shoes"/>
    <n v="1"/>
    <n v="759.46"/>
    <s v="Net Banking"/>
    <s v="Delivered"/>
    <n v="5"/>
    <n v="759.46"/>
    <m/>
    <m/>
    <m/>
    <m/>
    <m/>
    <m/>
    <s v="Completed"/>
    <s v="No"/>
    <s v="No"/>
    <m/>
    <n v="558"/>
    <n v="430"/>
    <n v="1892867.2841657216"/>
    <n v="199432.98236095349"/>
    <n v="3.8949824970828471"/>
    <s v="Running Shoes"/>
    <s v="Fashion"/>
    <s v="Fashion"/>
    <s v="Fashion"/>
    <s v="Fashion"/>
    <n v="45"/>
    <s v="Fashion"/>
    <m/>
    <n v="2024"/>
    <x v="7"/>
    <n v="29"/>
    <n v="2"/>
    <s v="Weekday"/>
    <m/>
  </r>
  <r>
    <s v="WEB-6384"/>
    <d v="2025-01-09T00:00:00"/>
    <s v="Aarav Bose"/>
    <s v="Mumbai"/>
    <s v="Electronics"/>
    <s v="Power Bank 10000Mah"/>
    <n v="2"/>
    <n v="3476.62"/>
    <s v="Net Banking"/>
    <s v="Delivered"/>
    <n v="3"/>
    <n v="6953.24"/>
    <m/>
    <m/>
    <m/>
    <m/>
    <m/>
    <m/>
    <s v="Completed"/>
    <s v="Yes"/>
    <s v="No"/>
    <m/>
    <n v="619"/>
    <n v="468"/>
    <n v="2759712.3299794244"/>
    <n v="330643.50635802455"/>
    <n v="3.8641711229946525"/>
    <s v="Power Bank 10000Mah"/>
    <s v="Electronics"/>
    <s v="Electronics"/>
    <s v="Electronics"/>
    <s v="Electronics"/>
    <n v="3"/>
    <s v="Electronics"/>
    <m/>
    <n v="2025"/>
    <x v="5"/>
    <n v="9"/>
    <n v="5"/>
    <s v="Weekday"/>
    <m/>
  </r>
  <r>
    <s v="WEB-6304"/>
    <d v="2025-04-06T00:00:00"/>
    <s v="Kavya Kumar"/>
    <s v="Bengaluru"/>
    <s v="Books"/>
    <s v="Self-Help Book"/>
    <n v="1"/>
    <n v="450.26903299203627"/>
    <s v="Upi"/>
    <s v="Delivered"/>
    <n v="4"/>
    <n v="450.26903299203627"/>
    <m/>
    <m/>
    <m/>
    <m/>
    <m/>
    <m/>
    <s v="Completed"/>
    <s v="No"/>
    <s v="No"/>
    <m/>
    <n v="567"/>
    <n v="440"/>
    <n v="594714.6477588166"/>
    <n v="60882.938065984097"/>
    <n v="3.804733727810651"/>
    <s v="Self-Help Book"/>
    <s v="Books"/>
    <s v="Books"/>
    <s v="Books"/>
    <s v="Books"/>
    <n v="19"/>
    <s v="Books"/>
    <m/>
    <n v="2025"/>
    <x v="7"/>
    <n v="6"/>
    <n v="1"/>
    <s v="Weekday"/>
    <m/>
  </r>
  <r>
    <s v="WEB-5606"/>
    <d v="2024-12-25T00:00:00"/>
    <s v="Aarav Khan"/>
    <s v="Kolkata"/>
    <s v="Fashion"/>
    <s v="Men'S T-Shirt"/>
    <n v="2"/>
    <n v="2123.15"/>
    <s v="Net Banking"/>
    <s v="Delivered"/>
    <n v="4"/>
    <n v="4246.3"/>
    <m/>
    <m/>
    <m/>
    <m/>
    <m/>
    <m/>
    <s v="Completed"/>
    <s v="Yes"/>
    <s v="No"/>
    <m/>
    <n v="590"/>
    <n v="451"/>
    <n v="1892867.2841657216"/>
    <n v="199432.98236095349"/>
    <n v="3.8949824970828471"/>
    <s v="Men'S T-Shirt"/>
    <s v="Fashion"/>
    <s v="Fashion"/>
    <s v="Fashion"/>
    <s v="Fashion"/>
    <n v="55"/>
    <s v="Fashion"/>
    <m/>
    <n v="2024"/>
    <x v="10"/>
    <n v="25"/>
    <n v="4"/>
    <s v="Weekday"/>
    <m/>
  </r>
  <r>
    <s v="WEB-9348"/>
    <d v="2023-06-07T00:00:00"/>
    <s v="Rahul Menon"/>
    <s v="Delhi"/>
    <s v="Books"/>
    <s v="Kids Story Book"/>
    <n v="2"/>
    <n v="251.13"/>
    <s v="Cash On Delivery"/>
    <s v="Delivered"/>
    <n v="4"/>
    <n v="502.26"/>
    <m/>
    <m/>
    <m/>
    <m/>
    <m/>
    <m/>
    <s v="Completed"/>
    <s v="No"/>
    <s v="No"/>
    <m/>
    <n v="573"/>
    <n v="450"/>
    <n v="594714.6477588166"/>
    <n v="60882.938065984097"/>
    <n v="3.804733727810651"/>
    <s v="Kids Story Book"/>
    <s v="Books"/>
    <s v="Books"/>
    <s v="Books"/>
    <s v="Books"/>
    <n v="23"/>
    <s v="Books"/>
    <m/>
    <n v="2023"/>
    <x v="11"/>
    <n v="7"/>
    <n v="4"/>
    <s v="Weekend"/>
    <m/>
  </r>
  <r>
    <s v="WEB-6769"/>
    <d v="2023-12-02T00:00:00"/>
    <s v="Karan Bose"/>
    <s v="Pune"/>
    <s v="Books"/>
    <s v="Notebook Set"/>
    <n v="2"/>
    <n v="121"/>
    <s v="Credit Card"/>
    <s v="Delivered"/>
    <n v="3"/>
    <n v="242"/>
    <m/>
    <m/>
    <m/>
    <m/>
    <m/>
    <m/>
    <s v="Completed"/>
    <s v="No"/>
    <s v="No"/>
    <m/>
    <n v="595"/>
    <n v="444"/>
    <n v="594714.6477588166"/>
    <n v="60882.938065984097"/>
    <n v="3.804733727810651"/>
    <s v="Notebook Set"/>
    <s v="Books"/>
    <s v="Books"/>
    <s v="Books"/>
    <s v="Books"/>
    <n v="20"/>
    <s v="Books"/>
    <m/>
    <n v="2023"/>
    <x v="10"/>
    <n v="2"/>
    <n v="7"/>
    <s v="Weekday"/>
    <m/>
  </r>
  <r>
    <s v="WEB-7658"/>
    <d v="2023-02-13T00:00:00"/>
    <s v="Tanya Verma"/>
    <s v="Pune"/>
    <s v="Beauty"/>
    <s v="Perfume 50Ml"/>
    <n v="1"/>
    <n v="835.96"/>
    <s v="Net Banking"/>
    <s v="Pending"/>
    <n v="4"/>
    <n v="835.96"/>
    <m/>
    <m/>
    <m/>
    <m/>
    <m/>
    <m/>
    <s v="Pending"/>
    <s v="No"/>
    <s v="Yes"/>
    <m/>
    <n v="595"/>
    <n v="444"/>
    <n v="1098537.4901531704"/>
    <n v="96724.388030634553"/>
    <n v="3.9001122334455669"/>
    <s v="Perfume 50Ml"/>
    <s v="Beauty"/>
    <s v="Beauty"/>
    <s v="Beauty"/>
    <s v="Beauty"/>
    <n v="18"/>
    <s v="Beauty"/>
    <m/>
    <n v="2023"/>
    <x v="0"/>
    <n v="13"/>
    <n v="2"/>
    <s v="Weekday"/>
    <m/>
  </r>
  <r>
    <s v="WEB-5436"/>
    <d v="2025-05-28T00:00:00"/>
    <s v="Tanya Kapoor"/>
    <s v="Bengaluru"/>
    <s v="Beauty"/>
    <s v="Perfume 50Ml"/>
    <n v="2"/>
    <n v="707.11"/>
    <s v="Credit Card"/>
    <s v="Delivered"/>
    <n v="1"/>
    <n v="1414.22"/>
    <m/>
    <m/>
    <m/>
    <m/>
    <m/>
    <m/>
    <s v="Completed"/>
    <s v="Yes"/>
    <s v="No"/>
    <m/>
    <n v="567"/>
    <n v="440"/>
    <n v="1098537.4901531704"/>
    <n v="96724.388030634553"/>
    <n v="3.9001122334455669"/>
    <s v="Perfume 50Ml"/>
    <s v="Beauty"/>
    <s v="Beauty"/>
    <s v="Beauty"/>
    <s v="Beauty"/>
    <n v="18"/>
    <s v="Beauty"/>
    <m/>
    <n v="2025"/>
    <x v="6"/>
    <n v="28"/>
    <n v="4"/>
    <s v="Weekday"/>
    <m/>
  </r>
  <r>
    <s v="WEB-6426"/>
    <d v="2025-01-08T00:00:00"/>
    <s v="Riya Patel"/>
    <s v="Delhi"/>
    <s v="Fashion"/>
    <s v="Sunglasses"/>
    <n v="1"/>
    <n v="2309.0700000000002"/>
    <s v="Cash On Delivery"/>
    <s v="Delivered"/>
    <n v="5"/>
    <n v="2309.0700000000002"/>
    <m/>
    <m/>
    <m/>
    <m/>
    <m/>
    <m/>
    <s v="Completed"/>
    <s v="Yes"/>
    <s v="No"/>
    <m/>
    <n v="573"/>
    <n v="450"/>
    <n v="1892867.2841657216"/>
    <n v="199432.98236095349"/>
    <n v="3.8949824970828471"/>
    <s v="Sunglasses"/>
    <s v="Fashion"/>
    <s v="Fashion"/>
    <s v="Fashion"/>
    <s v="Fashion"/>
    <n v="53"/>
    <s v="Fashion"/>
    <m/>
    <n v="2025"/>
    <x v="5"/>
    <n v="8"/>
    <n v="4"/>
    <s v="Weekday"/>
    <m/>
  </r>
  <r>
    <s v="WEB-6242"/>
    <d v="2024-01-09T00:00:00"/>
    <s v="Ishaan Khan"/>
    <s v="Mumbai"/>
    <s v="Books"/>
    <s v="Self-Help Book"/>
    <n v="1"/>
    <n v="588.36"/>
    <s v="Credit Card"/>
    <s v="Delivered"/>
    <n v="4"/>
    <n v="588.36"/>
    <m/>
    <m/>
    <m/>
    <m/>
    <m/>
    <m/>
    <s v="Completed"/>
    <s v="No"/>
    <s v="No"/>
    <m/>
    <n v="619"/>
    <n v="468"/>
    <n v="594714.6477588166"/>
    <n v="60882.938065984097"/>
    <n v="3.804733727810651"/>
    <s v="Self-Help Book"/>
    <s v="Books"/>
    <s v="Books"/>
    <s v="Books"/>
    <s v="Books"/>
    <n v="19"/>
    <s v="Books"/>
    <m/>
    <n v="2024"/>
    <x v="5"/>
    <n v="9"/>
    <n v="3"/>
    <s v="Weekday"/>
    <m/>
  </r>
  <r>
    <s v="WEB-7258"/>
    <d v="2023-12-01T00:00:00"/>
    <s v="Aditya Singh"/>
    <s v="Bengaluru"/>
    <s v="Books"/>
    <s v="Fiction Novel"/>
    <n v="1"/>
    <n v="393.57"/>
    <s v="Debit Card"/>
    <s v="Delivered"/>
    <n v="5"/>
    <n v="393.57"/>
    <m/>
    <m/>
    <m/>
    <m/>
    <m/>
    <m/>
    <s v="Completed"/>
    <s v="No"/>
    <s v="No"/>
    <m/>
    <n v="567"/>
    <n v="440"/>
    <n v="594714.6477588166"/>
    <n v="60882.938065984097"/>
    <n v="3.804733727810651"/>
    <s v="Fiction Novel"/>
    <s v="Books"/>
    <s v="Books"/>
    <s v="Books"/>
    <s v="Books"/>
    <n v="11"/>
    <s v="Books"/>
    <m/>
    <n v="2023"/>
    <x v="10"/>
    <n v="1"/>
    <n v="6"/>
    <s v="Weekend"/>
    <m/>
  </r>
  <r>
    <s v="WEB-9063"/>
    <d v="2023-06-28T00:00:00"/>
    <s v="Kavya Malhotra"/>
    <s v="Mumbai"/>
    <s v="Books"/>
    <s v="Notebook Set"/>
    <n v="3"/>
    <n v="584.48"/>
    <s v="Net Banking"/>
    <s v="Delivered"/>
    <n v="3"/>
    <n v="1753.44"/>
    <m/>
    <m/>
    <m/>
    <m/>
    <m/>
    <m/>
    <s v="Completed"/>
    <s v="Yes"/>
    <s v="No"/>
    <m/>
    <n v="619"/>
    <n v="468"/>
    <n v="594714.6477588166"/>
    <n v="60882.938065984097"/>
    <n v="3.804733727810651"/>
    <s v="Notebook Set"/>
    <s v="Books"/>
    <s v="Books"/>
    <s v="Books"/>
    <s v="Books"/>
    <n v="20"/>
    <s v="Books"/>
    <m/>
    <n v="2023"/>
    <x v="11"/>
    <n v="28"/>
    <n v="4"/>
    <s v="Weekday"/>
    <m/>
  </r>
  <r>
    <s v="WEB-7151"/>
    <d v="2025-04-12T00:00:00"/>
    <s v="Pooja Das"/>
    <s v="Pune"/>
    <s v="Books"/>
    <s v="Kids Story Book"/>
    <n v="1"/>
    <n v="425.82"/>
    <s v="Debit Card"/>
    <s v="Pending"/>
    <n v="4"/>
    <n v="425.82"/>
    <m/>
    <m/>
    <m/>
    <m/>
    <m/>
    <m/>
    <s v="Pending"/>
    <s v="No"/>
    <s v="Yes"/>
    <m/>
    <n v="595"/>
    <n v="444"/>
    <n v="594714.6477588166"/>
    <n v="60882.938065984097"/>
    <n v="3.804733727810651"/>
    <s v="Kids Story Book"/>
    <s v="Books"/>
    <s v="Books"/>
    <s v="Books"/>
    <s v="Books"/>
    <n v="23"/>
    <s v="Books"/>
    <m/>
    <n v="2025"/>
    <x v="7"/>
    <n v="12"/>
    <n v="7"/>
    <s v="Weekday"/>
    <m/>
  </r>
  <r>
    <s v="WEB-9505"/>
    <d v="2023-10-31T00:00:00"/>
    <s v="Neha Malhotra"/>
    <s v="Pune"/>
    <s v="Home &amp; Kitchen"/>
    <s v="Table Lamp"/>
    <n v="2"/>
    <n v="171.88"/>
    <s v="Cash On Delivery"/>
    <s v="Returned"/>
    <n v="4"/>
    <n v="343.76"/>
    <m/>
    <m/>
    <m/>
    <m/>
    <m/>
    <m/>
    <s v="Completed"/>
    <s v="No"/>
    <s v="No"/>
    <m/>
    <n v="595"/>
    <n v="444"/>
    <n v="1463424.4009529033"/>
    <n v="118285.78776560788"/>
    <n v="3.8140589569160999"/>
    <s v="Table Lamp"/>
    <s v="Home &amp; Kitchen"/>
    <s v="Home &amp; Kitchen"/>
    <s v="Home &amp; Kitchen"/>
    <s v="Home &amp; Kitchen"/>
    <n v="32"/>
    <s v="Home &amp; Kitchen"/>
    <m/>
    <n v="2023"/>
    <x v="8"/>
    <n v="31"/>
    <n v="3"/>
    <s v="Weekday"/>
    <m/>
  </r>
  <r>
    <s v="WEB-9349"/>
    <d v="2025-01-04T00:00:00"/>
    <s v="Kavya Menon"/>
    <s v="Kolkata"/>
    <s v="Electronics"/>
    <s v="Usb Cable"/>
    <n v="2"/>
    <n v="441.11"/>
    <s v="Upi"/>
    <s v="Delivered"/>
    <n v="4"/>
    <n v="882.22"/>
    <m/>
    <m/>
    <m/>
    <m/>
    <m/>
    <m/>
    <s v="Completed"/>
    <s v="No"/>
    <s v="No"/>
    <m/>
    <n v="590"/>
    <n v="451"/>
    <n v="2759712.3299794244"/>
    <n v="330643.50635802455"/>
    <n v="3.8641711229946525"/>
    <s v="Usb Cable"/>
    <s v="Electronics"/>
    <s v="Electronics"/>
    <s v="Electronics"/>
    <s v="Electronics"/>
    <n v="13"/>
    <s v="Electronics"/>
    <m/>
    <n v="2025"/>
    <x v="5"/>
    <n v="4"/>
    <n v="7"/>
    <s v="Weekday"/>
    <m/>
  </r>
  <r>
    <s v="WEB-7098"/>
    <d v="2023-11-23T00:00:00"/>
    <s v="Tanya Das"/>
    <s v="Mumbai"/>
    <s v="Home &amp; Kitchen"/>
    <s v="Table Lamp"/>
    <n v="2"/>
    <n v="1502.06"/>
    <s v="Net Banking"/>
    <s v="Delivered"/>
    <n v="5"/>
    <n v="3004.12"/>
    <m/>
    <m/>
    <m/>
    <m/>
    <m/>
    <m/>
    <s v="Completed"/>
    <s v="Yes"/>
    <s v="No"/>
    <m/>
    <n v="619"/>
    <n v="468"/>
    <n v="1463424.4009529033"/>
    <n v="118285.78776560788"/>
    <n v="3.8140589569160999"/>
    <s v="Table Lamp"/>
    <s v="Home &amp; Kitchen"/>
    <s v="Home &amp; Kitchen"/>
    <s v="Home &amp; Kitchen"/>
    <s v="Home &amp; Kitchen"/>
    <n v="32"/>
    <s v="Home &amp; Kitchen"/>
    <m/>
    <n v="2023"/>
    <x v="3"/>
    <n v="23"/>
    <n v="5"/>
    <s v="Weekday"/>
    <m/>
  </r>
  <r>
    <s v="WEB-7136"/>
    <d v="2023-03-24T00:00:00"/>
    <s v="Neha Singh"/>
    <s v="Pune"/>
    <s v="Electronics"/>
    <s v="Bluetooth Speaker"/>
    <n v="1"/>
    <n v="1971.12"/>
    <s v="Cash On Delivery"/>
    <s v="Delivered"/>
    <n v="3"/>
    <n v="1971.12"/>
    <m/>
    <m/>
    <m/>
    <m/>
    <m/>
    <m/>
    <s v="Completed"/>
    <s v="Yes"/>
    <s v="No"/>
    <m/>
    <n v="595"/>
    <n v="444"/>
    <n v="2759712.3299794244"/>
    <n v="330643.50635802455"/>
    <n v="3.8641711229946525"/>
    <s v="Bluetooth Speaker"/>
    <s v="Electronics"/>
    <s v="Electronics"/>
    <s v="Electronics"/>
    <s v="Electronics"/>
    <n v="48"/>
    <s v="Electronics"/>
    <m/>
    <n v="2023"/>
    <x v="4"/>
    <n v="24"/>
    <n v="6"/>
    <s v="Weekday"/>
    <m/>
  </r>
  <r>
    <s v="WEB-5990"/>
    <d v="2025-02-21T00:00:00"/>
    <s v="Ishaan Chatterjee"/>
    <s v="Ahmedabad"/>
    <s v="Electronics"/>
    <s v="Smart Watch"/>
    <n v="1"/>
    <n v="3303.84"/>
    <s v="Credit Card"/>
    <s v="Cancelled"/>
    <n v="1"/>
    <n v="3303.84"/>
    <m/>
    <m/>
    <m/>
    <m/>
    <m/>
    <m/>
    <s v="Lost Sale"/>
    <s v="No"/>
    <s v="Yes"/>
    <m/>
    <n v="589"/>
    <n v="426"/>
    <n v="2759712.3299794244"/>
    <n v="330643.50635802455"/>
    <n v="3.8641711229946525"/>
    <s v="Smart Watch"/>
    <s v="Electronics"/>
    <s v="Electronics"/>
    <s v="Electronics"/>
    <s v="Electronics"/>
    <n v="17"/>
    <s v="Electronics"/>
    <m/>
    <n v="2025"/>
    <x v="0"/>
    <n v="21"/>
    <n v="6"/>
    <s v="Weekday"/>
    <m/>
  </r>
  <r>
    <s v="WEB-5350"/>
    <d v="2024-08-01T00:00:00"/>
    <s v="Karan Verma"/>
    <s v="Delhi"/>
    <s v="Fashion"/>
    <s v="Women'S Kurti"/>
    <n v="1"/>
    <n v="1558.27"/>
    <s v="Credit Card"/>
    <s v="Cancelled"/>
    <n v="5"/>
    <n v="1558.27"/>
    <m/>
    <m/>
    <m/>
    <m/>
    <m/>
    <m/>
    <s v="Lost Sale"/>
    <s v="No"/>
    <s v="Yes"/>
    <m/>
    <n v="573"/>
    <n v="450"/>
    <n v="1892867.2841657216"/>
    <n v="199432.98236095349"/>
    <n v="3.8949824970828471"/>
    <s v="Women'S Kurti"/>
    <s v="Fashion"/>
    <s v="Fashion"/>
    <s v="Fashion"/>
    <s v="Fashion"/>
    <n v="15"/>
    <s v="Fashion"/>
    <m/>
    <n v="2024"/>
    <x v="9"/>
    <n v="1"/>
    <n v="5"/>
    <s v="Weekend"/>
    <m/>
  </r>
  <r>
    <s v="WEB-6570"/>
    <d v="2024-04-12T00:00:00"/>
    <s v="Meera Verma"/>
    <s v="Bengaluru"/>
    <s v="Home &amp; Kitchen"/>
    <s v="Led Bulb Pack"/>
    <n v="1"/>
    <n v="1017.49"/>
    <s v="Upi"/>
    <s v="Delivered"/>
    <n v="5"/>
    <n v="1017.49"/>
    <m/>
    <m/>
    <m/>
    <m/>
    <m/>
    <m/>
    <s v="Completed"/>
    <s v="Yes"/>
    <s v="No"/>
    <m/>
    <n v="567"/>
    <n v="440"/>
    <n v="1463424.4009529033"/>
    <n v="118285.78776560788"/>
    <n v="3.8140589569160999"/>
    <s v="Led Bulb Pack"/>
    <s v="Home &amp; Kitchen"/>
    <s v="Home &amp; Kitchen"/>
    <s v="Home &amp; Kitchen"/>
    <s v="Home &amp; Kitchen"/>
    <n v="76"/>
    <s v="Home &amp; Kitchen"/>
    <m/>
    <n v="2024"/>
    <x v="7"/>
    <n v="12"/>
    <n v="6"/>
    <s v="Weekday"/>
    <m/>
  </r>
  <r>
    <s v="WEB-8211"/>
    <d v="2025-04-09T00:00:00"/>
    <s v="Vivaan Malhotra"/>
    <s v="Bengaluru"/>
    <s v="Fashion"/>
    <s v="Running Shoes"/>
    <n v="2"/>
    <n v="1114.29"/>
    <s v="Credit Card"/>
    <s v="Delivered"/>
    <n v="5"/>
    <n v="2228.58"/>
    <m/>
    <m/>
    <m/>
    <m/>
    <m/>
    <m/>
    <s v="Completed"/>
    <s v="Yes"/>
    <s v="No"/>
    <m/>
    <n v="567"/>
    <n v="440"/>
    <n v="1892867.2841657216"/>
    <n v="199432.98236095349"/>
    <n v="3.8949824970828471"/>
    <s v="Running Shoes"/>
    <s v="Fashion"/>
    <s v="Fashion"/>
    <s v="Fashion"/>
    <s v="Fashion"/>
    <n v="45"/>
    <s v="Fashion"/>
    <m/>
    <n v="2025"/>
    <x v="7"/>
    <n v="9"/>
    <n v="4"/>
    <s v="Weekday"/>
    <m/>
  </r>
  <r>
    <s v="WEB-7216"/>
    <d v="2025-05-05T00:00:00"/>
    <s v="Sanjay Malhotra"/>
    <s v="Hyderabad"/>
    <s v="Electronics"/>
    <s v="Smart Watch"/>
    <n v="1"/>
    <n v="690.78"/>
    <s v="Credit Card"/>
    <s v="Pending"/>
    <n v="1"/>
    <n v="690.78"/>
    <m/>
    <m/>
    <m/>
    <m/>
    <m/>
    <m/>
    <s v="Pending"/>
    <s v="No"/>
    <s v="Yes"/>
    <m/>
    <n v="559"/>
    <n v="408"/>
    <n v="2759712.3299794244"/>
    <n v="330643.50635802455"/>
    <n v="3.8641711229946525"/>
    <s v="Smart Watch"/>
    <s v="Electronics"/>
    <s v="Electronics"/>
    <s v="Electronics"/>
    <s v="Electronics"/>
    <n v="17"/>
    <s v="Electronics"/>
    <m/>
    <n v="2025"/>
    <x v="6"/>
    <n v="5"/>
    <n v="2"/>
    <s v="Weekday"/>
    <m/>
  </r>
  <r>
    <s v="WEB-5326"/>
    <d v="2024-01-17T00:00:00"/>
    <s v="Arjun Singh"/>
    <s v="Delhi"/>
    <s v="Beauty"/>
    <s v="Face Cream"/>
    <n v="2"/>
    <n v="1340.57"/>
    <s v="Upi"/>
    <s v="Delivered"/>
    <n v="4"/>
    <n v="2681.14"/>
    <m/>
    <m/>
    <m/>
    <m/>
    <m/>
    <m/>
    <s v="Completed"/>
    <s v="Yes"/>
    <s v="No"/>
    <m/>
    <n v="573"/>
    <n v="450"/>
    <n v="1098537.4901531704"/>
    <n v="96724.388030634553"/>
    <n v="3.9001122334455669"/>
    <s v="Face Cream"/>
    <s v="Beauty"/>
    <s v="Beauty"/>
    <s v="Beauty"/>
    <s v="Beauty"/>
    <n v="80"/>
    <s v="Beauty"/>
    <m/>
    <n v="2024"/>
    <x v="5"/>
    <n v="17"/>
    <n v="4"/>
    <s v="Weekday"/>
    <m/>
  </r>
  <r>
    <s v="WEB-8910"/>
    <d v="2024-11-26T00:00:00"/>
    <s v="Saanvi Nair"/>
    <s v="Mumbai"/>
    <s v="Beauty"/>
    <s v="Face Cream"/>
    <n v="2"/>
    <n v="284.61"/>
    <s v="Upi"/>
    <s v="Delivered"/>
    <n v="4"/>
    <n v="569.22"/>
    <m/>
    <m/>
    <m/>
    <m/>
    <m/>
    <m/>
    <s v="Completed"/>
    <s v="No"/>
    <s v="No"/>
    <m/>
    <n v="619"/>
    <n v="468"/>
    <n v="1098537.4901531704"/>
    <n v="96724.388030634553"/>
    <n v="3.9001122334455669"/>
    <s v="Face Cream"/>
    <s v="Beauty"/>
    <s v="Beauty"/>
    <s v="Beauty"/>
    <s v="Beauty"/>
    <n v="80"/>
    <s v="Beauty"/>
    <m/>
    <n v="2024"/>
    <x v="3"/>
    <n v="26"/>
    <n v="3"/>
    <s v="Weekday"/>
    <m/>
  </r>
  <r>
    <s v="WEB-6850"/>
    <d v="2023-05-31T00:00:00"/>
    <s v="Vivaan Joshi"/>
    <s v="Kolkata"/>
    <s v="Electronics"/>
    <s v="Power Bank 10000Mah"/>
    <n v="1"/>
    <n v="2395.5300000000002"/>
    <s v="Net Banking"/>
    <s v="Delivered"/>
    <n v="3"/>
    <n v="2395.5300000000002"/>
    <m/>
    <m/>
    <m/>
    <m/>
    <m/>
    <m/>
    <s v="Completed"/>
    <s v="Yes"/>
    <s v="No"/>
    <m/>
    <n v="590"/>
    <n v="451"/>
    <n v="2759712.3299794244"/>
    <n v="330643.50635802455"/>
    <n v="3.8641711229946525"/>
    <s v="Power Bank 10000Mah"/>
    <s v="Electronics"/>
    <s v="Electronics"/>
    <s v="Electronics"/>
    <s v="Electronics"/>
    <n v="3"/>
    <s v="Electronics"/>
    <m/>
    <n v="2023"/>
    <x v="6"/>
    <n v="31"/>
    <n v="4"/>
    <s v="Weekday"/>
    <m/>
  </r>
  <r>
    <s v="WEB-7796"/>
    <d v="2023-05-28T00:00:00"/>
    <s v="Aarav Kumar"/>
    <s v="Ahmedabad"/>
    <s v="Electronics"/>
    <s v="Power Bank 10000Mah"/>
    <n v="1"/>
    <n v="1435.6"/>
    <s v="Upi"/>
    <s v="Returned"/>
    <n v="5"/>
    <n v="1435.6"/>
    <m/>
    <m/>
    <m/>
    <m/>
    <m/>
    <m/>
    <s v="Completed"/>
    <s v="No"/>
    <s v="No"/>
    <m/>
    <n v="589"/>
    <n v="426"/>
    <n v="2759712.3299794244"/>
    <n v="330643.50635802455"/>
    <n v="3.8641711229946525"/>
    <s v="Power Bank 10000Mah"/>
    <s v="Electronics"/>
    <s v="Electronics"/>
    <s v="Electronics"/>
    <s v="Electronics"/>
    <n v="3"/>
    <s v="Electronics"/>
    <m/>
    <n v="2023"/>
    <x v="6"/>
    <n v="28"/>
    <n v="1"/>
    <s v="Weekday"/>
    <m/>
  </r>
  <r>
    <s v="WEB-8028"/>
    <d v="2024-09-13T00:00:00"/>
    <s v="Tanya Joshi"/>
    <s v="Bengaluru"/>
    <s v="Home &amp; Kitchen"/>
    <s v="Table Lamp"/>
    <n v="2"/>
    <n v="1085.82"/>
    <s v="Debit Card"/>
    <s v="Returned"/>
    <n v="4"/>
    <n v="2171.64"/>
    <m/>
    <m/>
    <m/>
    <m/>
    <m/>
    <m/>
    <s v="Completed"/>
    <s v="No"/>
    <s v="No"/>
    <m/>
    <n v="567"/>
    <n v="440"/>
    <n v="1463424.4009529033"/>
    <n v="118285.78776560788"/>
    <n v="3.8140589569160999"/>
    <s v="Table Lamp"/>
    <s v="Home &amp; Kitchen"/>
    <s v="Home &amp; Kitchen"/>
    <s v="Home &amp; Kitchen"/>
    <s v="Home &amp; Kitchen"/>
    <n v="32"/>
    <s v="Home &amp; Kitchen"/>
    <m/>
    <n v="2024"/>
    <x v="1"/>
    <n v="13"/>
    <n v="6"/>
    <s v="Weekday"/>
    <m/>
  </r>
  <r>
    <s v="WEB-5206"/>
    <d v="2023-05-25T00:00:00"/>
    <s v="Pooja Rao"/>
    <s v="Delhi"/>
    <s v="Home &amp; Kitchen"/>
    <s v="Storage Box"/>
    <n v="2"/>
    <n v="1549.35"/>
    <s v="Credit Card"/>
    <s v="Delivered"/>
    <n v="3"/>
    <n v="3098.7"/>
    <m/>
    <m/>
    <m/>
    <m/>
    <m/>
    <m/>
    <s v="Completed"/>
    <s v="Yes"/>
    <s v="No"/>
    <m/>
    <n v="573"/>
    <n v="450"/>
    <n v="1463424.4009529033"/>
    <n v="118285.78776560788"/>
    <n v="3.8140589569160999"/>
    <s v="Storage Box"/>
    <s v="Home &amp; Kitchen"/>
    <s v="Home &amp; Kitchen"/>
    <s v="Home &amp; Kitchen"/>
    <s v="Home &amp; Kitchen"/>
    <n v="8"/>
    <s v="Home &amp; Kitchen"/>
    <m/>
    <n v="2023"/>
    <x v="6"/>
    <n v="25"/>
    <n v="5"/>
    <s v="Weekday"/>
    <m/>
  </r>
  <r>
    <s v="WEB-9055"/>
    <d v="2023-12-03T00:00:00"/>
    <s v="Vivaan Joshi"/>
    <s v="Mumbai"/>
    <s v="Books"/>
    <s v="Fiction Novel"/>
    <n v="1"/>
    <n v="226.21"/>
    <s v="Credit Card"/>
    <s v="Delivered"/>
    <m/>
    <n v="226.21"/>
    <m/>
    <m/>
    <m/>
    <m/>
    <m/>
    <m/>
    <s v="Completed"/>
    <s v="No"/>
    <s v="No"/>
    <m/>
    <n v="619"/>
    <n v="468"/>
    <n v="594714.6477588166"/>
    <n v="60882.938065984097"/>
    <n v="3.804733727810651"/>
    <s v="Fiction Novel"/>
    <s v="Books"/>
    <s v="Books"/>
    <s v="Books"/>
    <s v="Books"/>
    <n v="11"/>
    <s v="Books"/>
    <m/>
    <n v="2023"/>
    <x v="10"/>
    <n v="3"/>
    <n v="1"/>
    <s v="Weekday"/>
    <m/>
  </r>
  <r>
    <s v="WEB-8289"/>
    <d v="2023-01-31T00:00:00"/>
    <s v="Arjun Singh"/>
    <s v="Ahmedabad"/>
    <s v="Beauty"/>
    <s v="Shampoo 200Ml"/>
    <n v="1"/>
    <n v="1016.77"/>
    <s v="Net Banking"/>
    <s v="Cancelled"/>
    <n v="4"/>
    <n v="1016.77"/>
    <m/>
    <m/>
    <m/>
    <m/>
    <m/>
    <m/>
    <s v="Lost Sale"/>
    <s v="No"/>
    <s v="Yes"/>
    <m/>
    <n v="589"/>
    <n v="426"/>
    <n v="1098537.4901531704"/>
    <n v="96724.388030634553"/>
    <n v="3.9001122334455669"/>
    <s v="Shampoo 200Ml"/>
    <s v="Beauty"/>
    <s v="Beauty"/>
    <s v="Beauty"/>
    <s v="Beauty"/>
    <n v="64"/>
    <s v="Beauty"/>
    <m/>
    <n v="2023"/>
    <x v="5"/>
    <n v="31"/>
    <n v="3"/>
    <s v="Weekday"/>
    <m/>
  </r>
  <r>
    <s v="WEB-6472"/>
    <d v="2023-02-17T00:00:00"/>
    <s v="Kavya Sharma"/>
    <s v="Kolkata"/>
    <s v="Books"/>
    <s v="Fiction Novel"/>
    <n v="1"/>
    <n v="706.27"/>
    <s v="Net Banking"/>
    <s v="Pending"/>
    <n v="4"/>
    <n v="706.27"/>
    <m/>
    <m/>
    <m/>
    <m/>
    <m/>
    <m/>
    <s v="Pending"/>
    <s v="No"/>
    <s v="Yes"/>
    <m/>
    <n v="590"/>
    <n v="451"/>
    <n v="594714.6477588166"/>
    <n v="60882.938065984097"/>
    <n v="3.804733727810651"/>
    <s v="Fiction Novel"/>
    <s v="Books"/>
    <s v="Books"/>
    <s v="Books"/>
    <s v="Books"/>
    <n v="11"/>
    <s v="Books"/>
    <m/>
    <n v="2023"/>
    <x v="0"/>
    <n v="17"/>
    <n v="6"/>
    <s v="Weekday"/>
    <m/>
  </r>
  <r>
    <s v="WEB-9304"/>
    <d v="2023-12-16T00:00:00"/>
    <s v="Sanjay Rao"/>
    <s v="Hyderabad"/>
    <s v="Home &amp; Kitchen"/>
    <s v="Table Lamp"/>
    <n v="3"/>
    <n v="1156.1500000000001"/>
    <s v="Credit Card"/>
    <s v="Delivered"/>
    <n v="4"/>
    <n v="3468.4500000000003"/>
    <m/>
    <m/>
    <m/>
    <m/>
    <m/>
    <m/>
    <s v="Completed"/>
    <s v="Yes"/>
    <s v="No"/>
    <m/>
    <n v="559"/>
    <n v="408"/>
    <n v="1463424.4009529033"/>
    <n v="118285.78776560788"/>
    <n v="3.8140589569160999"/>
    <s v="Table Lamp"/>
    <s v="Home &amp; Kitchen"/>
    <s v="Home &amp; Kitchen"/>
    <s v="Home &amp; Kitchen"/>
    <s v="Home &amp; Kitchen"/>
    <n v="32"/>
    <s v="Home &amp; Kitchen"/>
    <m/>
    <n v="2023"/>
    <x v="10"/>
    <n v="16"/>
    <n v="7"/>
    <s v="Weekday"/>
    <m/>
  </r>
  <r>
    <s v="WEB-7096"/>
    <d v="2024-02-29T00:00:00"/>
    <s v="Aditya Verma"/>
    <s v="Hyderabad"/>
    <s v="Fashion"/>
    <s v="Running Shoes"/>
    <n v="1"/>
    <n v="986.98"/>
    <s v="Upi"/>
    <s v="Delivered"/>
    <n v="4"/>
    <n v="986.98"/>
    <m/>
    <m/>
    <m/>
    <m/>
    <m/>
    <m/>
    <s v="Completed"/>
    <s v="No"/>
    <s v="No"/>
    <m/>
    <n v="559"/>
    <n v="408"/>
    <n v="1892867.2841657216"/>
    <n v="199432.98236095349"/>
    <n v="3.8949824970828471"/>
    <s v="Running Shoes"/>
    <s v="Fashion"/>
    <s v="Fashion"/>
    <s v="Fashion"/>
    <s v="Fashion"/>
    <n v="45"/>
    <s v="Fashion"/>
    <m/>
    <n v="2024"/>
    <x v="0"/>
    <n v="29"/>
    <n v="5"/>
    <s v="Weekday"/>
    <m/>
  </r>
  <r>
    <s v="WEB-8153"/>
    <d v="2023-03-08T00:00:00"/>
    <s v="Vikram Kumar"/>
    <s v="Hyderabad"/>
    <s v="Books"/>
    <s v="Cookbook"/>
    <n v="3"/>
    <n v="338.79"/>
    <s v="Cash On Delivery"/>
    <s v="Cancelled"/>
    <n v="4"/>
    <n v="1016.3700000000001"/>
    <m/>
    <m/>
    <m/>
    <m/>
    <m/>
    <m/>
    <s v="Lost Sale"/>
    <s v="No"/>
    <s v="Yes"/>
    <m/>
    <n v="559"/>
    <n v="408"/>
    <n v="594714.6477588166"/>
    <n v="60882.938065984097"/>
    <n v="3.804733727810651"/>
    <s v="Cookbook"/>
    <s v="Books"/>
    <s v="Books"/>
    <s v="Books"/>
    <s v="Books"/>
    <n v="4"/>
    <s v="Books"/>
    <m/>
    <n v="2023"/>
    <x v="4"/>
    <n v="8"/>
    <n v="4"/>
    <s v="Weekday"/>
    <m/>
  </r>
  <r>
    <s v="WEB-5337"/>
    <d v="2024-05-11T00:00:00"/>
    <s v="Kavya Malhotra"/>
    <s v="Ahmedabad"/>
    <s v="Home &amp; Kitchen"/>
    <s v="Water Bottle"/>
    <n v="2"/>
    <n v="1302.27"/>
    <s v="Upi"/>
    <s v="Delivered"/>
    <n v="1"/>
    <n v="2604.54"/>
    <m/>
    <m/>
    <m/>
    <m/>
    <m/>
    <m/>
    <s v="Completed"/>
    <s v="Yes"/>
    <s v="No"/>
    <m/>
    <n v="589"/>
    <n v="426"/>
    <n v="1463424.4009529033"/>
    <n v="118285.78776560788"/>
    <n v="3.8140589569160999"/>
    <s v="Water Bottle"/>
    <s v="Home &amp; Kitchen"/>
    <s v="Home &amp; Kitchen"/>
    <s v="Home &amp; Kitchen"/>
    <s v="Home &amp; Kitchen"/>
    <n v="2"/>
    <s v="Home &amp; Kitchen"/>
    <m/>
    <n v="2024"/>
    <x v="6"/>
    <n v="11"/>
    <n v="7"/>
    <s v="Weekday"/>
    <m/>
  </r>
  <r>
    <s v="WEB-8577"/>
    <d v="2024-05-09T00:00:00"/>
    <s v="Rahul Singh"/>
    <s v="Bengaluru"/>
    <s v="Electronics"/>
    <s v="Wireless Earbuds"/>
    <n v="2"/>
    <n v="1241.67"/>
    <s v="Net Banking"/>
    <s v="Pending"/>
    <n v="4"/>
    <n v="2483.34"/>
    <m/>
    <m/>
    <m/>
    <m/>
    <m/>
    <m/>
    <s v="Pending"/>
    <s v="No"/>
    <s v="Yes"/>
    <m/>
    <n v="567"/>
    <n v="440"/>
    <n v="2759712.3299794244"/>
    <n v="330643.50635802455"/>
    <n v="3.8641711229946525"/>
    <s v="Wireless Earbuds"/>
    <s v="Electronics"/>
    <s v="Electronics"/>
    <s v="Electronics"/>
    <s v="Electronics"/>
    <n v="12"/>
    <s v="Electronics"/>
    <m/>
    <n v="2024"/>
    <x v="6"/>
    <n v="9"/>
    <n v="5"/>
    <s v="Weekday"/>
    <m/>
  </r>
  <r>
    <s v="WEB-8073"/>
    <d v="2024-12-26T00:00:00"/>
    <s v="Ananya Rao"/>
    <s v="Mumbai"/>
    <s v="Electronics"/>
    <s v="Smart Watch"/>
    <n v="1"/>
    <n v="708.37"/>
    <s v="Cash On Delivery"/>
    <s v="Cancelled"/>
    <n v="5"/>
    <n v="708.37"/>
    <m/>
    <m/>
    <m/>
    <m/>
    <m/>
    <m/>
    <s v="Lost Sale"/>
    <s v="No"/>
    <s v="Yes"/>
    <m/>
    <n v="619"/>
    <n v="468"/>
    <n v="2759712.3299794244"/>
    <n v="330643.50635802455"/>
    <n v="3.8641711229946525"/>
    <s v="Smart Watch"/>
    <s v="Electronics"/>
    <s v="Electronics"/>
    <s v="Electronics"/>
    <s v="Electronics"/>
    <n v="17"/>
    <s v="Electronics"/>
    <m/>
    <n v="2024"/>
    <x v="10"/>
    <n v="26"/>
    <n v="5"/>
    <s v="Weekday"/>
    <m/>
  </r>
  <r>
    <s v="WEB-8505"/>
    <d v="2023-12-31T00:00:00"/>
    <s v="Rahul Joshi"/>
    <s v="Ahmedabad"/>
    <s v="Home &amp; Kitchen"/>
    <s v="Led Bulb Pack"/>
    <n v="1"/>
    <n v="1181.6099999999999"/>
    <s v="Net Banking"/>
    <s v="Delivered"/>
    <n v="4"/>
    <n v="1181.6099999999999"/>
    <m/>
    <m/>
    <m/>
    <m/>
    <m/>
    <m/>
    <s v="Completed"/>
    <s v="Yes"/>
    <s v="No"/>
    <m/>
    <n v="589"/>
    <n v="426"/>
    <n v="1463424.4009529033"/>
    <n v="118285.78776560788"/>
    <n v="3.8140589569160999"/>
    <s v="Led Bulb Pack"/>
    <s v="Home &amp; Kitchen"/>
    <s v="Home &amp; Kitchen"/>
    <s v="Home &amp; Kitchen"/>
    <s v="Home &amp; Kitchen"/>
    <n v="76"/>
    <s v="Home &amp; Kitchen"/>
    <m/>
    <n v="2023"/>
    <x v="10"/>
    <n v="31"/>
    <n v="1"/>
    <s v="Weekday"/>
    <m/>
  </r>
  <r>
    <s v="WEB-8998"/>
    <d v="2024-03-01T00:00:00"/>
    <s v="Diya Malhotra"/>
    <s v="Pune"/>
    <s v="Home &amp; Kitchen"/>
    <s v="Non-Stick Pan"/>
    <n v="1"/>
    <n v="1490.44"/>
    <s v="Cash On Delivery"/>
    <s v="Delivered"/>
    <n v="5"/>
    <n v="1490.44"/>
    <m/>
    <m/>
    <m/>
    <m/>
    <m/>
    <m/>
    <s v="Completed"/>
    <s v="Yes"/>
    <s v="No"/>
    <m/>
    <n v="595"/>
    <n v="444"/>
    <n v="1463424.4009529033"/>
    <n v="118285.78776560788"/>
    <n v="3.8140589569160999"/>
    <s v="Non-Stick Pan"/>
    <s v="Home &amp; Kitchen"/>
    <s v="Home &amp; Kitchen"/>
    <s v="Home &amp; Kitchen"/>
    <s v="Home &amp; Kitchen"/>
    <n v="7"/>
    <s v="Home &amp; Kitchen"/>
    <m/>
    <n v="2024"/>
    <x v="4"/>
    <n v="1"/>
    <n v="6"/>
    <s v="Weekend"/>
    <m/>
  </r>
  <r>
    <s v="WEB-6957"/>
    <d v="2025-04-20T00:00:00"/>
    <s v="Rahul Kumar"/>
    <s v="Mumbai"/>
    <s v="Home &amp; Kitchen"/>
    <s v="Table Lamp"/>
    <n v="1"/>
    <n v="189.5"/>
    <s v="Upi"/>
    <s v="Cancelled"/>
    <n v="3"/>
    <n v="189.5"/>
    <m/>
    <m/>
    <m/>
    <m/>
    <m/>
    <m/>
    <s v="Lost Sale"/>
    <s v="No"/>
    <s v="Yes"/>
    <m/>
    <n v="619"/>
    <n v="468"/>
    <n v="1463424.4009529033"/>
    <n v="118285.78776560788"/>
    <n v="3.8140589569160999"/>
    <s v="Table Lamp"/>
    <s v="Home &amp; Kitchen"/>
    <s v="Home &amp; Kitchen"/>
    <s v="Home &amp; Kitchen"/>
    <s v="Home &amp; Kitchen"/>
    <n v="32"/>
    <s v="Home &amp; Kitchen"/>
    <m/>
    <n v="2025"/>
    <x v="7"/>
    <n v="20"/>
    <n v="1"/>
    <s v="Weekday"/>
    <m/>
  </r>
  <r>
    <s v="WEB-8032"/>
    <d v="2025-05-20T00:00:00"/>
    <s v="Diya Malhotra"/>
    <s v="Kolkata"/>
    <s v="Electronics"/>
    <s v="Bluetooth Speaker"/>
    <n v="3"/>
    <n v="1606.9"/>
    <s v="Debit Card"/>
    <s v="Delivered"/>
    <n v="2"/>
    <n v="4820.7000000000007"/>
    <m/>
    <m/>
    <m/>
    <m/>
    <m/>
    <m/>
    <s v="Completed"/>
    <s v="Yes"/>
    <s v="No"/>
    <m/>
    <n v="590"/>
    <n v="451"/>
    <n v="2759712.3299794244"/>
    <n v="330643.50635802455"/>
    <n v="3.8641711229946525"/>
    <s v="Bluetooth Speaker"/>
    <s v="Electronics"/>
    <s v="Electronics"/>
    <s v="Electronics"/>
    <s v="Electronics"/>
    <n v="48"/>
    <s v="Electronics"/>
    <m/>
    <n v="2025"/>
    <x v="6"/>
    <n v="20"/>
    <n v="3"/>
    <s v="Weekday"/>
    <m/>
  </r>
  <r>
    <s v="WEB-5258"/>
    <d v="2024-07-13T00:00:00"/>
    <s v="Ishaan Pillai"/>
    <s v="Hyderabad"/>
    <s v="Beauty"/>
    <s v="Face Cream"/>
    <n v="1"/>
    <n v="536.08000000000004"/>
    <s v="Upi"/>
    <s v="Delivered"/>
    <n v="3"/>
    <n v="536.08000000000004"/>
    <m/>
    <m/>
    <m/>
    <m/>
    <m/>
    <m/>
    <s v="Completed"/>
    <s v="No"/>
    <s v="No"/>
    <m/>
    <n v="559"/>
    <n v="408"/>
    <n v="1098537.4901531704"/>
    <n v="96724.388030634553"/>
    <n v="3.9001122334455669"/>
    <s v="Face Cream"/>
    <s v="Beauty"/>
    <s v="Beauty"/>
    <s v="Beauty"/>
    <s v="Beauty"/>
    <n v="80"/>
    <s v="Beauty"/>
    <m/>
    <n v="2024"/>
    <x v="2"/>
    <n v="13"/>
    <n v="7"/>
    <s v="Weekday"/>
    <m/>
  </r>
  <r>
    <s v="WEB-6369"/>
    <d v="2025-04-05T00:00:00"/>
    <s v="Ananya Pillai"/>
    <s v="Mumbai"/>
    <s v="Fashion"/>
    <s v="Sunglasses"/>
    <n v="1"/>
    <n v="992.55"/>
    <s v="Upi"/>
    <s v="Delivered"/>
    <n v="4"/>
    <n v="992.55"/>
    <m/>
    <m/>
    <m/>
    <m/>
    <m/>
    <m/>
    <s v="Completed"/>
    <s v="No"/>
    <s v="No"/>
    <m/>
    <n v="619"/>
    <n v="468"/>
    <n v="1892867.2841657216"/>
    <n v="199432.98236095349"/>
    <n v="3.8949824970828471"/>
    <s v="Sunglasses"/>
    <s v="Fashion"/>
    <s v="Fashion"/>
    <s v="Fashion"/>
    <s v="Fashion"/>
    <n v="53"/>
    <s v="Fashion"/>
    <m/>
    <n v="2025"/>
    <x v="7"/>
    <n v="5"/>
    <n v="7"/>
    <s v="Weekday"/>
    <m/>
  </r>
  <r>
    <s v="WEB-6281"/>
    <d v="2024-04-22T00:00:00"/>
    <s v="Neha Gupta"/>
    <s v="Hyderabad"/>
    <s v="Beauty"/>
    <s v="Perfume 50Ml"/>
    <n v="1"/>
    <n v="995.32"/>
    <s v="Credit Card"/>
    <s v="Delivered"/>
    <n v="2"/>
    <n v="995.32"/>
    <m/>
    <m/>
    <m/>
    <m/>
    <m/>
    <m/>
    <s v="Completed"/>
    <s v="No"/>
    <s v="No"/>
    <m/>
    <n v="559"/>
    <n v="408"/>
    <n v="1098537.4901531704"/>
    <n v="96724.388030634553"/>
    <n v="3.9001122334455669"/>
    <s v="Perfume 50Ml"/>
    <s v="Beauty"/>
    <s v="Beauty"/>
    <s v="Beauty"/>
    <s v="Beauty"/>
    <n v="18"/>
    <s v="Beauty"/>
    <m/>
    <n v="2024"/>
    <x v="7"/>
    <n v="22"/>
    <n v="2"/>
    <s v="Weekday"/>
    <m/>
  </r>
  <r>
    <s v="WEB-6000"/>
    <d v="2024-11-06T00:00:00"/>
    <s v="Vikram Sharma"/>
    <s v="Chennai"/>
    <s v="Home &amp; Kitchen"/>
    <s v="Storage Box"/>
    <n v="1"/>
    <n v="374.73"/>
    <s v="Upi"/>
    <s v="Returned"/>
    <n v="5"/>
    <n v="374.73"/>
    <m/>
    <m/>
    <m/>
    <m/>
    <m/>
    <m/>
    <s v="Completed"/>
    <s v="No"/>
    <s v="No"/>
    <m/>
    <n v="558"/>
    <n v="430"/>
    <n v="1463424.4009529033"/>
    <n v="118285.78776560788"/>
    <n v="3.8140589569160999"/>
    <s v="Storage Box"/>
    <s v="Home &amp; Kitchen"/>
    <s v="Home &amp; Kitchen"/>
    <s v="Home &amp; Kitchen"/>
    <s v="Home &amp; Kitchen"/>
    <n v="8"/>
    <s v="Home &amp; Kitchen"/>
    <m/>
    <n v="2024"/>
    <x v="3"/>
    <n v="6"/>
    <n v="4"/>
    <s v="Weekday"/>
    <m/>
  </r>
  <r>
    <s v="WEB-5536"/>
    <d v="2024-08-29T00:00:00"/>
    <s v="Vikram Menon"/>
    <s v="Kolkata"/>
    <s v="Fashion"/>
    <s v="Men'S T-Shirt"/>
    <n v="1"/>
    <n v="709.2"/>
    <s v="Net Banking"/>
    <s v="Delivered"/>
    <n v="5"/>
    <n v="709.2"/>
    <m/>
    <m/>
    <m/>
    <m/>
    <m/>
    <m/>
    <s v="Completed"/>
    <s v="No"/>
    <s v="No"/>
    <m/>
    <n v="590"/>
    <n v="451"/>
    <n v="1892867.2841657216"/>
    <n v="199432.98236095349"/>
    <n v="3.8949824970828471"/>
    <s v="Men'S T-Shirt"/>
    <s v="Fashion"/>
    <s v="Fashion"/>
    <s v="Fashion"/>
    <s v="Fashion"/>
    <n v="55"/>
    <s v="Fashion"/>
    <m/>
    <n v="2024"/>
    <x v="9"/>
    <n v="29"/>
    <n v="5"/>
    <s v="Weekday"/>
    <m/>
  </r>
  <r>
    <s v="WEB-8008"/>
    <d v="2024-07-20T00:00:00"/>
    <s v="Arjun Menon"/>
    <s v="Chennai"/>
    <s v="Beauty"/>
    <s v="Lipstick"/>
    <n v="1"/>
    <n v="346.95"/>
    <s v="Cash On Delivery"/>
    <s v="Delivered"/>
    <n v="4"/>
    <n v="346.95"/>
    <m/>
    <m/>
    <m/>
    <m/>
    <m/>
    <m/>
    <s v="Completed"/>
    <s v="No"/>
    <s v="No"/>
    <m/>
    <n v="558"/>
    <n v="430"/>
    <n v="1098537.4901531704"/>
    <n v="96724.388030634553"/>
    <n v="3.9001122334455669"/>
    <s v="Lipstick"/>
    <s v="Beauty"/>
    <s v="Beauty"/>
    <s v="Beauty"/>
    <s v="Beauty"/>
    <n v="10"/>
    <s v="Beauty"/>
    <m/>
    <n v="2024"/>
    <x v="2"/>
    <n v="20"/>
    <n v="7"/>
    <s v="Weekday"/>
    <m/>
  </r>
  <r>
    <s v="WEB-5001"/>
    <d v="2023-07-08T00:00:00"/>
    <s v="Vikram Pillai"/>
    <s v="Kolkata"/>
    <s v="Books"/>
    <s v="Kids Story Book"/>
    <n v="2"/>
    <n v="740.77"/>
    <s v="Upi"/>
    <s v="Returned"/>
    <n v="3"/>
    <n v="1481.54"/>
    <m/>
    <m/>
    <m/>
    <m/>
    <m/>
    <m/>
    <s v="Completed"/>
    <s v="No"/>
    <s v="No"/>
    <m/>
    <n v="590"/>
    <n v="451"/>
    <n v="594714.6477588166"/>
    <n v="60882.938065984097"/>
    <n v="3.804733727810651"/>
    <s v="Kids Story Book"/>
    <s v="Books"/>
    <s v="Books"/>
    <s v="Books"/>
    <s v="Books"/>
    <n v="23"/>
    <s v="Books"/>
    <m/>
    <n v="2023"/>
    <x v="2"/>
    <n v="8"/>
    <n v="7"/>
    <s v="Weekday"/>
    <m/>
  </r>
  <r>
    <s v="WEB-7345"/>
    <d v="2024-01-25T00:00:00"/>
    <s v="Kavya Das"/>
    <s v="Delhi"/>
    <s v="Beauty"/>
    <s v="Hair Oil"/>
    <n v="1"/>
    <n v="1086.98"/>
    <s v="Net Banking"/>
    <s v="Delivered"/>
    <n v="1"/>
    <n v="1086.98"/>
    <m/>
    <m/>
    <m/>
    <m/>
    <m/>
    <m/>
    <s v="Completed"/>
    <s v="Yes"/>
    <s v="No"/>
    <m/>
    <n v="573"/>
    <n v="450"/>
    <n v="1098537.4901531704"/>
    <n v="96724.388030634553"/>
    <n v="3.9001122334455669"/>
    <s v="Hair Oil"/>
    <s v="Beauty"/>
    <s v="Beauty"/>
    <s v="Beauty"/>
    <s v="Beauty"/>
    <n v="70"/>
    <s v="Beauty"/>
    <m/>
    <n v="2024"/>
    <x v="5"/>
    <n v="25"/>
    <n v="5"/>
    <s v="Weekday"/>
    <m/>
  </r>
  <r>
    <s v="WEB-9650"/>
    <d v="2024-05-04T00:00:00"/>
    <s v="Kavya Iyer"/>
    <s v="Chennai"/>
    <s v="Fashion"/>
    <s v="Women'S Kurti"/>
    <n v="1"/>
    <n v="1234.45"/>
    <s v="Credit Card"/>
    <s v="Delivered"/>
    <n v="4"/>
    <n v="1234.45"/>
    <m/>
    <m/>
    <m/>
    <m/>
    <m/>
    <m/>
    <s v="Completed"/>
    <s v="Yes"/>
    <s v="No"/>
    <m/>
    <n v="558"/>
    <n v="430"/>
    <n v="1892867.2841657216"/>
    <n v="199432.98236095349"/>
    <n v="3.8949824970828471"/>
    <s v="Women'S Kurti"/>
    <s v="Fashion"/>
    <s v="Fashion"/>
    <s v="Fashion"/>
    <s v="Fashion"/>
    <n v="15"/>
    <s v="Fashion"/>
    <m/>
    <n v="2024"/>
    <x v="6"/>
    <n v="4"/>
    <n v="7"/>
    <s v="Weekday"/>
    <m/>
  </r>
  <r>
    <s v="WEB-5441"/>
    <d v="2024-10-25T00:00:00"/>
    <s v="Simran Chatterjee"/>
    <s v="Kolkata"/>
    <s v="Beauty"/>
    <s v="Shampoo 200Ml"/>
    <n v="2"/>
    <n v="1175.4000000000001"/>
    <s v="Debit Card"/>
    <s v="Delivered"/>
    <n v="4"/>
    <n v="2350.8000000000002"/>
    <m/>
    <m/>
    <m/>
    <m/>
    <m/>
    <m/>
    <s v="Completed"/>
    <s v="Yes"/>
    <s v="No"/>
    <m/>
    <n v="590"/>
    <n v="451"/>
    <n v="1098537.4901531704"/>
    <n v="96724.388030634553"/>
    <n v="3.9001122334455669"/>
    <s v="Shampoo 200Ml"/>
    <s v="Beauty"/>
    <s v="Beauty"/>
    <s v="Beauty"/>
    <s v="Beauty"/>
    <n v="64"/>
    <s v="Beauty"/>
    <m/>
    <n v="2024"/>
    <x v="8"/>
    <n v="25"/>
    <n v="6"/>
    <s v="Weekday"/>
    <m/>
  </r>
  <r>
    <s v="WEB-5973"/>
    <d v="2024-08-22T00:00:00"/>
    <s v="Aditya Singh"/>
    <s v="Kolkata"/>
    <s v="Electronics"/>
    <s v="Bluetooth Speaker"/>
    <n v="1"/>
    <n v="2123.61"/>
    <s v="Upi"/>
    <s v="Returned"/>
    <n v="4"/>
    <n v="2123.61"/>
    <m/>
    <m/>
    <m/>
    <m/>
    <m/>
    <m/>
    <s v="Completed"/>
    <s v="No"/>
    <s v="No"/>
    <m/>
    <n v="590"/>
    <n v="451"/>
    <n v="2759712.3299794244"/>
    <n v="330643.50635802455"/>
    <n v="3.8641711229946525"/>
    <s v="Bluetooth Speaker"/>
    <s v="Electronics"/>
    <s v="Electronics"/>
    <s v="Electronics"/>
    <s v="Electronics"/>
    <n v="48"/>
    <s v="Electronics"/>
    <m/>
    <n v="2024"/>
    <x v="9"/>
    <n v="22"/>
    <n v="5"/>
    <s v="Weekday"/>
    <m/>
  </r>
  <r>
    <s v="WEB-5909"/>
    <d v="2024-06-03T00:00:00"/>
    <s v="Aditya Kumar"/>
    <s v="Ahmedabad"/>
    <s v="Electronics"/>
    <s v="Usb Cable"/>
    <n v="2"/>
    <n v="2504.85"/>
    <s v="Net Banking"/>
    <s v="Delivered"/>
    <n v="4"/>
    <n v="5009.7"/>
    <m/>
    <m/>
    <m/>
    <m/>
    <m/>
    <m/>
    <s v="Completed"/>
    <s v="Yes"/>
    <s v="No"/>
    <m/>
    <n v="589"/>
    <n v="426"/>
    <n v="2759712.3299794244"/>
    <n v="330643.50635802455"/>
    <n v="3.8641711229946525"/>
    <s v="Usb Cable"/>
    <s v="Electronics"/>
    <s v="Electronics"/>
    <s v="Electronics"/>
    <s v="Electronics"/>
    <n v="13"/>
    <s v="Electronics"/>
    <m/>
    <n v="2024"/>
    <x v="11"/>
    <n v="3"/>
    <n v="2"/>
    <s v="Weekday"/>
    <m/>
  </r>
  <r>
    <s v="WEB-7617"/>
    <d v="2023-11-11T00:00:00"/>
    <s v="Rahul Mehta"/>
    <s v="Mumbai"/>
    <s v="Home &amp; Kitchen"/>
    <s v="Water Bottle"/>
    <n v="1"/>
    <n v="1958.54"/>
    <s v="Cash On Delivery"/>
    <s v="Returned"/>
    <n v="4"/>
    <n v="1958.54"/>
    <m/>
    <m/>
    <m/>
    <m/>
    <m/>
    <m/>
    <s v="Completed"/>
    <s v="No"/>
    <s v="No"/>
    <m/>
    <n v="619"/>
    <n v="468"/>
    <n v="1463424.4009529033"/>
    <n v="118285.78776560788"/>
    <n v="3.8140589569160999"/>
    <s v="Water Bottle"/>
    <s v="Home &amp; Kitchen"/>
    <s v="Home &amp; Kitchen"/>
    <s v="Home &amp; Kitchen"/>
    <s v="Home &amp; Kitchen"/>
    <n v="2"/>
    <s v="Home &amp; Kitchen"/>
    <m/>
    <n v="2023"/>
    <x v="3"/>
    <n v="11"/>
    <n v="7"/>
    <s v="Weekday"/>
    <m/>
  </r>
  <r>
    <s v="WEB-7464"/>
    <d v="2024-11-18T00:00:00"/>
    <s v="Vikram Sharma"/>
    <s v="Hyderabad"/>
    <s v="Books"/>
    <s v="Self-Help Book"/>
    <n v="2"/>
    <n v="383.11"/>
    <s v="Credit Card"/>
    <s v="Delivered"/>
    <n v="3"/>
    <n v="766.22"/>
    <m/>
    <m/>
    <m/>
    <m/>
    <m/>
    <m/>
    <s v="Completed"/>
    <s v="No"/>
    <s v="No"/>
    <m/>
    <n v="559"/>
    <n v="408"/>
    <n v="594714.6477588166"/>
    <n v="60882.938065984097"/>
    <n v="3.804733727810651"/>
    <s v="Self-Help Book"/>
    <s v="Books"/>
    <s v="Books"/>
    <s v="Books"/>
    <s v="Books"/>
    <n v="19"/>
    <s v="Books"/>
    <m/>
    <n v="2024"/>
    <x v="3"/>
    <n v="18"/>
    <n v="2"/>
    <s v="Weekday"/>
    <m/>
  </r>
  <r>
    <s v="WEB-6751"/>
    <d v="2024-11-09T00:00:00"/>
    <s v="Karan Reddy"/>
    <s v="Kolkata"/>
    <s v="Books"/>
    <s v="Self-Help Book"/>
    <n v="2"/>
    <n v="599.79"/>
    <s v="Cash On Delivery"/>
    <s v="Delivered"/>
    <n v="4"/>
    <n v="1199.58"/>
    <m/>
    <m/>
    <m/>
    <m/>
    <m/>
    <m/>
    <s v="Completed"/>
    <s v="Yes"/>
    <s v="No"/>
    <m/>
    <n v="590"/>
    <n v="451"/>
    <n v="594714.6477588166"/>
    <n v="60882.938065984097"/>
    <n v="3.804733727810651"/>
    <s v="Self-Help Book"/>
    <s v="Books"/>
    <s v="Books"/>
    <s v="Books"/>
    <s v="Books"/>
    <n v="19"/>
    <s v="Books"/>
    <m/>
    <n v="2024"/>
    <x v="3"/>
    <n v="9"/>
    <n v="7"/>
    <s v="Weekday"/>
    <m/>
  </r>
  <r>
    <s v="WEB-8652"/>
    <d v="2024-10-25T00:00:00"/>
    <s v="Rohan Nair"/>
    <s v="Chennai"/>
    <s v="Home &amp; Kitchen"/>
    <s v="Table Lamp"/>
    <n v="2"/>
    <n v="393.45"/>
    <s v="Upi"/>
    <s v="Delivered"/>
    <n v="1"/>
    <n v="786.9"/>
    <m/>
    <m/>
    <m/>
    <m/>
    <m/>
    <m/>
    <s v="Completed"/>
    <s v="No"/>
    <s v="No"/>
    <m/>
    <n v="558"/>
    <n v="430"/>
    <n v="1463424.4009529033"/>
    <n v="118285.78776560788"/>
    <n v="3.8140589569160999"/>
    <s v="Table Lamp"/>
    <s v="Home &amp; Kitchen"/>
    <s v="Home &amp; Kitchen"/>
    <s v="Home &amp; Kitchen"/>
    <s v="Home &amp; Kitchen"/>
    <n v="32"/>
    <s v="Home &amp; Kitchen"/>
    <m/>
    <n v="2024"/>
    <x v="8"/>
    <n v="25"/>
    <n v="6"/>
    <s v="Weekday"/>
    <m/>
  </r>
  <r>
    <s v="WEB-9642"/>
    <d v="2024-05-08T00:00:00"/>
    <s v="Diya Kumar"/>
    <s v="Pune"/>
    <s v="Beauty"/>
    <s v="Perfume 50Ml"/>
    <n v="1"/>
    <n v="1378.27"/>
    <s v="Debit Card"/>
    <s v="Delivered"/>
    <n v="4"/>
    <n v="1378.27"/>
    <m/>
    <m/>
    <m/>
    <m/>
    <m/>
    <m/>
    <s v="Completed"/>
    <s v="Yes"/>
    <s v="No"/>
    <m/>
    <n v="595"/>
    <n v="444"/>
    <n v="1098537.4901531704"/>
    <n v="96724.388030634553"/>
    <n v="3.9001122334455669"/>
    <s v="Perfume 50Ml"/>
    <s v="Beauty"/>
    <s v="Beauty"/>
    <s v="Beauty"/>
    <s v="Beauty"/>
    <n v="18"/>
    <s v="Beauty"/>
    <m/>
    <n v="2024"/>
    <x v="6"/>
    <n v="8"/>
    <n v="4"/>
    <s v="Weekday"/>
    <m/>
  </r>
  <r>
    <s v="WEB-9247"/>
    <d v="2025-01-04T00:00:00"/>
    <s v="Aditya Singh"/>
    <s v="Ahmedabad"/>
    <s v="Beauty"/>
    <s v="Face Cream"/>
    <n v="2"/>
    <n v="577.51"/>
    <s v="Unknown"/>
    <s v="Cancelled"/>
    <n v="3"/>
    <n v="1155.02"/>
    <m/>
    <m/>
    <m/>
    <m/>
    <m/>
    <m/>
    <s v="Lost Sale"/>
    <s v="No"/>
    <s v="Yes"/>
    <m/>
    <n v="589"/>
    <n v="426"/>
    <n v="1098537.4901531704"/>
    <n v="96724.388030634553"/>
    <n v="3.9001122334455669"/>
    <s v="Face Cream"/>
    <s v="Beauty"/>
    <s v="Beauty"/>
    <s v="Beauty"/>
    <s v="Beauty"/>
    <n v="80"/>
    <s v="Beauty"/>
    <m/>
    <n v="2025"/>
    <x v="5"/>
    <n v="4"/>
    <n v="7"/>
    <s v="Weekday"/>
    <m/>
  </r>
  <r>
    <s v="WEB-6494"/>
    <d v="2024-11-10T00:00:00"/>
    <s v="Rahul Sharma"/>
    <s v="Ahmedabad"/>
    <s v="Beauty"/>
    <s v="Face Cream"/>
    <n v="1"/>
    <n v="249.97"/>
    <s v="Credit Card"/>
    <s v="Delivered"/>
    <n v="3"/>
    <n v="249.97"/>
    <m/>
    <m/>
    <m/>
    <m/>
    <m/>
    <m/>
    <s v="Completed"/>
    <s v="No"/>
    <s v="No"/>
    <m/>
    <n v="589"/>
    <n v="426"/>
    <n v="1098537.4901531704"/>
    <n v="96724.388030634553"/>
    <n v="3.9001122334455669"/>
    <s v="Face Cream"/>
    <s v="Beauty"/>
    <s v="Beauty"/>
    <s v="Beauty"/>
    <s v="Beauty"/>
    <n v="80"/>
    <s v="Beauty"/>
    <m/>
    <n v="2024"/>
    <x v="3"/>
    <n v="10"/>
    <n v="1"/>
    <s v="Weekday"/>
    <m/>
  </r>
  <r>
    <s v="WEB-6502"/>
    <d v="2024-02-17T00:00:00"/>
    <s v="Meera Gupta"/>
    <s v="Delhi"/>
    <s v="Electronics"/>
    <s v="Wireless Earbuds"/>
    <n v="1"/>
    <n v="1160.68"/>
    <s v="Debit Card"/>
    <s v="Delivered"/>
    <n v="5"/>
    <n v="1160.68"/>
    <m/>
    <m/>
    <m/>
    <m/>
    <m/>
    <m/>
    <s v="Completed"/>
    <s v="Yes"/>
    <s v="No"/>
    <m/>
    <n v="573"/>
    <n v="450"/>
    <n v="2759712.3299794244"/>
    <n v="330643.50635802455"/>
    <n v="3.8641711229946525"/>
    <s v="Wireless Earbuds"/>
    <s v="Electronics"/>
    <s v="Electronics"/>
    <s v="Electronics"/>
    <s v="Electronics"/>
    <n v="12"/>
    <s v="Electronics"/>
    <m/>
    <n v="2024"/>
    <x v="0"/>
    <n v="17"/>
    <n v="7"/>
    <s v="Weekday"/>
    <m/>
  </r>
  <r>
    <s v="WEB-6092"/>
    <d v="2023-05-22T00:00:00"/>
    <s v="Aditya Nair"/>
    <s v="Kolkata"/>
    <s v="Books"/>
    <s v="Self-Help Book"/>
    <n v="1"/>
    <n v="647.82000000000005"/>
    <s v="Credit Card"/>
    <s v="Delivered"/>
    <n v="5"/>
    <n v="647.82000000000005"/>
    <m/>
    <m/>
    <m/>
    <m/>
    <m/>
    <m/>
    <s v="Completed"/>
    <s v="No"/>
    <s v="No"/>
    <m/>
    <n v="590"/>
    <n v="451"/>
    <n v="594714.6477588166"/>
    <n v="60882.938065984097"/>
    <n v="3.804733727810651"/>
    <s v="Self-Help Book"/>
    <s v="Books"/>
    <s v="Books"/>
    <s v="Books"/>
    <s v="Books"/>
    <n v="19"/>
    <s v="Books"/>
    <m/>
    <n v="2023"/>
    <x v="6"/>
    <n v="22"/>
    <n v="2"/>
    <s v="Weekday"/>
    <m/>
  </r>
  <r>
    <s v="WEB-7662"/>
    <d v="2023-10-05T00:00:00"/>
    <s v="Rohan Khan"/>
    <s v="Mumbai"/>
    <s v="Fashion"/>
    <s v="Denim Jeans"/>
    <n v="1"/>
    <n v="2401.11"/>
    <s v="Credit Card"/>
    <s v="Delivered"/>
    <n v="4"/>
    <n v="2401.11"/>
    <m/>
    <m/>
    <m/>
    <m/>
    <m/>
    <m/>
    <s v="Completed"/>
    <s v="Yes"/>
    <s v="No"/>
    <m/>
    <n v="619"/>
    <n v="468"/>
    <n v="1892867.2841657216"/>
    <n v="199432.98236095349"/>
    <n v="3.8949824970828471"/>
    <s v="Denim Jeans"/>
    <s v="Fashion"/>
    <s v="Fashion"/>
    <s v="Fashion"/>
    <s v="Fashion"/>
    <n v="6"/>
    <s v="Fashion"/>
    <m/>
    <n v="2023"/>
    <x v="8"/>
    <n v="5"/>
    <n v="5"/>
    <s v="Weekday"/>
    <m/>
  </r>
  <r>
    <s v="WEB-7916"/>
    <d v="2023-01-15T00:00:00"/>
    <s v="Tanya Kumar"/>
    <s v="Kolkata"/>
    <s v="Home &amp; Kitchen"/>
    <s v="Water Bottle"/>
    <n v="2"/>
    <n v="1690.55"/>
    <s v="Cash On Delivery"/>
    <s v="Delivered"/>
    <n v="5"/>
    <n v="3381.1"/>
    <m/>
    <m/>
    <m/>
    <m/>
    <m/>
    <m/>
    <s v="Completed"/>
    <s v="Yes"/>
    <s v="No"/>
    <m/>
    <n v="590"/>
    <n v="451"/>
    <n v="1463424.4009529033"/>
    <n v="118285.78776560788"/>
    <n v="3.8140589569160999"/>
    <s v="Water Bottle"/>
    <s v="Home &amp; Kitchen"/>
    <s v="Home &amp; Kitchen"/>
    <s v="Home &amp; Kitchen"/>
    <s v="Home &amp; Kitchen"/>
    <n v="2"/>
    <s v="Home &amp; Kitchen"/>
    <m/>
    <n v="2023"/>
    <x v="5"/>
    <n v="15"/>
    <n v="1"/>
    <s v="Weekday"/>
    <m/>
  </r>
  <r>
    <s v="WEB-6431"/>
    <d v="2025-01-26T00:00:00"/>
    <s v="Diya Rao"/>
    <s v="Pune"/>
    <s v="Beauty"/>
    <s v="Face Cream"/>
    <n v="2"/>
    <n v="772.22"/>
    <s v="Cash On Delivery"/>
    <s v="Cancelled"/>
    <n v="5"/>
    <n v="1544.44"/>
    <m/>
    <m/>
    <m/>
    <m/>
    <m/>
    <m/>
    <s v="Lost Sale"/>
    <s v="No"/>
    <s v="Yes"/>
    <m/>
    <n v="595"/>
    <n v="444"/>
    <n v="1098537.4901531704"/>
    <n v="96724.388030634553"/>
    <n v="3.9001122334455669"/>
    <s v="Face Cream"/>
    <s v="Beauty"/>
    <s v="Beauty"/>
    <s v="Beauty"/>
    <s v="Beauty"/>
    <n v="80"/>
    <s v="Beauty"/>
    <m/>
    <n v="2025"/>
    <x v="5"/>
    <n v="26"/>
    <n v="1"/>
    <s v="Weekday"/>
    <m/>
  </r>
  <r>
    <s v="WEB-8987"/>
    <d v="2023-04-08T00:00:00"/>
    <s v="Vivaan Verma"/>
    <s v="Pune"/>
    <s v="Beauty"/>
    <s v="Face Cream"/>
    <n v="3"/>
    <n v="799.71"/>
    <s v="Debit Card"/>
    <s v="Delivered"/>
    <n v="5"/>
    <n v="2399.13"/>
    <m/>
    <m/>
    <m/>
    <m/>
    <m/>
    <m/>
    <s v="Completed"/>
    <s v="Yes"/>
    <s v="No"/>
    <m/>
    <n v="595"/>
    <n v="444"/>
    <n v="1098537.4901531704"/>
    <n v="96724.388030634553"/>
    <n v="3.9001122334455669"/>
    <s v="Face Cream"/>
    <s v="Beauty"/>
    <s v="Beauty"/>
    <s v="Beauty"/>
    <s v="Beauty"/>
    <n v="80"/>
    <s v="Beauty"/>
    <m/>
    <n v="2023"/>
    <x v="7"/>
    <n v="8"/>
    <n v="7"/>
    <s v="Weekday"/>
    <m/>
  </r>
  <r>
    <s v="WEB-8722"/>
    <d v="2024-04-04T00:00:00"/>
    <s v="Karan Nair"/>
    <s v="Bengaluru"/>
    <s v="Books"/>
    <s v="Cookbook"/>
    <n v="1"/>
    <n v="164.71"/>
    <s v="Net Banking"/>
    <s v="Delivered"/>
    <n v="4"/>
    <n v="164.71"/>
    <m/>
    <m/>
    <m/>
    <m/>
    <m/>
    <m/>
    <s v="Completed"/>
    <s v="No"/>
    <s v="No"/>
    <m/>
    <n v="567"/>
    <n v="440"/>
    <n v="594714.6477588166"/>
    <n v="60882.938065984097"/>
    <n v="3.804733727810651"/>
    <s v="Cookbook"/>
    <s v="Books"/>
    <s v="Books"/>
    <s v="Books"/>
    <s v="Books"/>
    <n v="4"/>
    <s v="Books"/>
    <m/>
    <n v="2024"/>
    <x v="7"/>
    <n v="4"/>
    <n v="5"/>
    <s v="Weekday"/>
    <m/>
  </r>
  <r>
    <s v="WEB-8208"/>
    <d v="2024-08-26T00:00:00"/>
    <s v="Sanjay Rao"/>
    <s v="Ahmedabad"/>
    <s v="Fashion"/>
    <s v="Men'S T-Shirt"/>
    <n v="1"/>
    <n v="2227.35"/>
    <s v="Net Banking"/>
    <s v="Cancelled"/>
    <n v="4"/>
    <n v="2227.35"/>
    <m/>
    <m/>
    <m/>
    <m/>
    <m/>
    <m/>
    <s v="Lost Sale"/>
    <s v="No"/>
    <s v="Yes"/>
    <m/>
    <n v="589"/>
    <n v="426"/>
    <n v="1892867.2841657216"/>
    <n v="199432.98236095349"/>
    <n v="3.8949824970828471"/>
    <s v="Men'S T-Shirt"/>
    <s v="Fashion"/>
    <s v="Fashion"/>
    <s v="Fashion"/>
    <s v="Fashion"/>
    <n v="55"/>
    <s v="Fashion"/>
    <m/>
    <n v="2024"/>
    <x v="9"/>
    <n v="26"/>
    <n v="2"/>
    <s v="Weekday"/>
    <m/>
  </r>
  <r>
    <s v="WEB-6262"/>
    <d v="2024-03-13T00:00:00"/>
    <s v="Rahul Joshi"/>
    <s v="Hyderabad"/>
    <s v="Fashion"/>
    <s v="Men'S T-Shirt"/>
    <n v="2"/>
    <n v="1003"/>
    <s v="Net Banking"/>
    <s v="Cancelled"/>
    <n v="5"/>
    <n v="2006"/>
    <m/>
    <m/>
    <m/>
    <m/>
    <m/>
    <m/>
    <s v="Lost Sale"/>
    <s v="No"/>
    <s v="Yes"/>
    <m/>
    <n v="559"/>
    <n v="408"/>
    <n v="1892867.2841657216"/>
    <n v="199432.98236095349"/>
    <n v="3.8949824970828471"/>
    <s v="Men'S T-Shirt"/>
    <s v="Fashion"/>
    <s v="Fashion"/>
    <s v="Fashion"/>
    <s v="Fashion"/>
    <n v="55"/>
    <s v="Fashion"/>
    <m/>
    <n v="2024"/>
    <x v="4"/>
    <n v="13"/>
    <n v="4"/>
    <s v="Weekday"/>
    <m/>
  </r>
  <r>
    <s v="WEB-7592"/>
    <d v="2024-12-01T00:00:00"/>
    <s v="Ishaan Iyer"/>
    <s v="Chennai"/>
    <s v="Fashion"/>
    <s v="Denim Jeans"/>
    <n v="1"/>
    <n v="2021.29"/>
    <s v="Cash On Delivery"/>
    <s v="Delivered"/>
    <n v="4"/>
    <n v="2021.29"/>
    <m/>
    <m/>
    <m/>
    <m/>
    <m/>
    <m/>
    <s v="Completed"/>
    <s v="Yes"/>
    <s v="No"/>
    <m/>
    <n v="558"/>
    <n v="430"/>
    <n v="1892867.2841657216"/>
    <n v="199432.98236095349"/>
    <n v="3.8949824970828471"/>
    <s v="Denim Jeans"/>
    <s v="Fashion"/>
    <s v="Fashion"/>
    <s v="Fashion"/>
    <s v="Fashion"/>
    <n v="6"/>
    <s v="Fashion"/>
    <m/>
    <n v="2024"/>
    <x v="10"/>
    <n v="1"/>
    <n v="1"/>
    <s v="Weekend"/>
    <m/>
  </r>
  <r>
    <s v="WEB-9280"/>
    <d v="2023-10-01T00:00:00"/>
    <s v="Meera Bose"/>
    <s v="Mumbai"/>
    <s v="Fashion"/>
    <s v="Running Shoes"/>
    <n v="1"/>
    <n v="712.28"/>
    <s v="Debit Card"/>
    <s v="Delivered"/>
    <n v="5"/>
    <n v="712.28"/>
    <m/>
    <m/>
    <m/>
    <m/>
    <m/>
    <m/>
    <s v="Completed"/>
    <s v="No"/>
    <s v="No"/>
    <m/>
    <n v="619"/>
    <n v="468"/>
    <n v="1892867.2841657216"/>
    <n v="199432.98236095349"/>
    <n v="3.8949824970828471"/>
    <s v="Running Shoes"/>
    <s v="Fashion"/>
    <s v="Fashion"/>
    <s v="Fashion"/>
    <s v="Fashion"/>
    <n v="45"/>
    <s v="Fashion"/>
    <m/>
    <n v="2023"/>
    <x v="8"/>
    <n v="1"/>
    <n v="1"/>
    <s v="Weekend"/>
    <m/>
  </r>
  <r>
    <s v="WEB-7819"/>
    <d v="2023-01-04T00:00:00"/>
    <s v="Aditya Nair"/>
    <s v="Chennai"/>
    <s v="Books"/>
    <s v="Fiction Novel"/>
    <n v="1"/>
    <n v="612.25"/>
    <s v="Credit Card"/>
    <s v="Delivered"/>
    <n v="3"/>
    <n v="612.25"/>
    <m/>
    <m/>
    <m/>
    <m/>
    <m/>
    <m/>
    <s v="Completed"/>
    <s v="No"/>
    <s v="No"/>
    <m/>
    <n v="558"/>
    <n v="430"/>
    <n v="594714.6477588166"/>
    <n v="60882.938065984097"/>
    <n v="3.804733727810651"/>
    <s v="Fiction Novel"/>
    <s v="Books"/>
    <s v="Books"/>
    <s v="Books"/>
    <s v="Books"/>
    <n v="11"/>
    <s v="Books"/>
    <m/>
    <n v="2023"/>
    <x v="5"/>
    <n v="4"/>
    <n v="4"/>
    <s v="Weekday"/>
    <m/>
  </r>
  <r>
    <s v="WEB-5556"/>
    <d v="2025-06-13T00:00:00"/>
    <s v="Pooja Bose"/>
    <s v="Pune"/>
    <s v="Fashion"/>
    <s v="Sunglasses"/>
    <n v="2"/>
    <n v="803.66"/>
    <s v="Upi"/>
    <s v="Pending"/>
    <n v="2"/>
    <n v="1607.32"/>
    <m/>
    <m/>
    <m/>
    <m/>
    <m/>
    <m/>
    <s v="Pending"/>
    <s v="No"/>
    <s v="Yes"/>
    <m/>
    <n v="595"/>
    <n v="444"/>
    <n v="1892867.2841657216"/>
    <n v="199432.98236095349"/>
    <n v="3.8949824970828471"/>
    <s v="Sunglasses"/>
    <s v="Fashion"/>
    <s v="Fashion"/>
    <s v="Fashion"/>
    <s v="Fashion"/>
    <n v="53"/>
    <s v="Fashion"/>
    <m/>
    <n v="2025"/>
    <x v="11"/>
    <n v="13"/>
    <n v="6"/>
    <s v="Weekday"/>
    <m/>
  </r>
  <r>
    <s v="WEB-9225"/>
    <d v="2025-01-09T00:00:00"/>
    <s v="Ananya Khan"/>
    <s v="Pune"/>
    <s v="Beauty"/>
    <s v="Shampoo 200Ml"/>
    <n v="1"/>
    <n v="1312.97"/>
    <s v="Credit Card"/>
    <s v="Delivered"/>
    <n v="4"/>
    <n v="1312.97"/>
    <m/>
    <m/>
    <m/>
    <m/>
    <m/>
    <m/>
    <s v="Completed"/>
    <s v="Yes"/>
    <s v="No"/>
    <m/>
    <n v="595"/>
    <n v="444"/>
    <n v="1098537.4901531704"/>
    <n v="96724.388030634553"/>
    <n v="3.9001122334455669"/>
    <s v="Shampoo 200Ml"/>
    <s v="Beauty"/>
    <s v="Beauty"/>
    <s v="Beauty"/>
    <s v="Beauty"/>
    <n v="64"/>
    <s v="Beauty"/>
    <m/>
    <n v="2025"/>
    <x v="5"/>
    <n v="9"/>
    <n v="5"/>
    <s v="Weekday"/>
    <m/>
  </r>
  <r>
    <s v="WEB-8366"/>
    <d v="2024-07-11T00:00:00"/>
    <s v="Saanvi Iyer"/>
    <s v="Kolkata"/>
    <s v="Home &amp; Kitchen"/>
    <s v="Led Bulb Pack"/>
    <n v="1"/>
    <n v="1394.77"/>
    <s v="Net Banking"/>
    <s v="Delivered"/>
    <n v="3"/>
    <n v="1394.77"/>
    <m/>
    <m/>
    <m/>
    <m/>
    <m/>
    <m/>
    <s v="Completed"/>
    <s v="Yes"/>
    <s v="No"/>
    <m/>
    <n v="590"/>
    <n v="451"/>
    <n v="1463424.4009529033"/>
    <n v="118285.78776560788"/>
    <n v="3.8140589569160999"/>
    <s v="Led Bulb Pack"/>
    <s v="Home &amp; Kitchen"/>
    <s v="Home &amp; Kitchen"/>
    <s v="Home &amp; Kitchen"/>
    <s v="Home &amp; Kitchen"/>
    <n v="76"/>
    <s v="Home &amp; Kitchen"/>
    <m/>
    <n v="2024"/>
    <x v="2"/>
    <n v="11"/>
    <n v="5"/>
    <s v="Weekday"/>
    <m/>
  </r>
  <r>
    <s v="WEB-8580"/>
    <d v="2025-04-16T00:00:00"/>
    <s v="Rahul Bose"/>
    <s v="Bengaluru"/>
    <s v="Beauty"/>
    <s v="Shampoo 200Ml"/>
    <n v="1"/>
    <n v="863.39"/>
    <s v="Net Banking"/>
    <s v="Returned"/>
    <n v="4"/>
    <n v="863.39"/>
    <m/>
    <m/>
    <m/>
    <m/>
    <m/>
    <m/>
    <s v="Completed"/>
    <s v="No"/>
    <s v="No"/>
    <m/>
    <n v="567"/>
    <n v="440"/>
    <n v="1098537.4901531704"/>
    <n v="96724.388030634553"/>
    <n v="3.9001122334455669"/>
    <s v="Shampoo 200Ml"/>
    <s v="Beauty"/>
    <s v="Beauty"/>
    <s v="Beauty"/>
    <s v="Beauty"/>
    <n v="64"/>
    <s v="Beauty"/>
    <m/>
    <n v="2025"/>
    <x v="7"/>
    <n v="16"/>
    <n v="4"/>
    <s v="Weekday"/>
    <m/>
  </r>
  <r>
    <s v="WEB-8027"/>
    <d v="2023-06-04T00:00:00"/>
    <s v="Neha Kumar"/>
    <s v="Chennai"/>
    <s v="Beauty"/>
    <s v="Shampoo 200Ml"/>
    <n v="2"/>
    <n v="798.50450765864298"/>
    <s v="Cash On Delivery"/>
    <s v="Delivered"/>
    <n v="5"/>
    <n v="1597.009015317286"/>
    <m/>
    <m/>
    <m/>
    <m/>
    <m/>
    <m/>
    <s v="Completed"/>
    <s v="Yes"/>
    <s v="No"/>
    <m/>
    <n v="558"/>
    <n v="430"/>
    <n v="1098537.4901531704"/>
    <n v="96724.388030634553"/>
    <n v="3.9001122334455669"/>
    <s v="Shampoo 200Ml"/>
    <s v="Beauty"/>
    <s v="Beauty"/>
    <s v="Beauty"/>
    <s v="Beauty"/>
    <n v="64"/>
    <s v="Beauty"/>
    <m/>
    <n v="2023"/>
    <x v="11"/>
    <n v="4"/>
    <n v="1"/>
    <s v="Weekday"/>
    <m/>
  </r>
  <r>
    <s v="WEB-8267"/>
    <d v="2024-09-26T00:00:00"/>
    <s v="Ananya Khan"/>
    <s v="Delhi"/>
    <s v="Electronics"/>
    <s v="Bluetooth Speaker"/>
    <n v="1"/>
    <n v="2529.19"/>
    <s v="Credit Card"/>
    <s v="Returned"/>
    <n v="1"/>
    <n v="2529.19"/>
    <m/>
    <m/>
    <m/>
    <m/>
    <m/>
    <m/>
    <s v="Completed"/>
    <s v="No"/>
    <s v="No"/>
    <m/>
    <n v="573"/>
    <n v="450"/>
    <n v="2759712.3299794244"/>
    <n v="330643.50635802455"/>
    <n v="3.8641711229946525"/>
    <s v="Bluetooth Speaker"/>
    <s v="Electronics"/>
    <s v="Electronics"/>
    <s v="Electronics"/>
    <s v="Electronics"/>
    <n v="48"/>
    <s v="Electronics"/>
    <m/>
    <n v="2024"/>
    <x v="1"/>
    <n v="26"/>
    <n v="5"/>
    <s v="Weekday"/>
    <m/>
  </r>
  <r>
    <s v="WEB-6736"/>
    <d v="2024-06-10T00:00:00"/>
    <s v="Rahul Bose"/>
    <s v="Mumbai"/>
    <s v="Books"/>
    <s v="Self-Help Book"/>
    <n v="1"/>
    <n v="648.20000000000005"/>
    <s v="Cash On Delivery"/>
    <s v="Delivered"/>
    <n v="4"/>
    <n v="648.20000000000005"/>
    <m/>
    <m/>
    <m/>
    <m/>
    <m/>
    <m/>
    <s v="Completed"/>
    <s v="No"/>
    <s v="No"/>
    <m/>
    <n v="619"/>
    <n v="468"/>
    <n v="594714.6477588166"/>
    <n v="60882.938065984097"/>
    <n v="3.804733727810651"/>
    <s v="Self-Help Book"/>
    <s v="Books"/>
    <s v="Books"/>
    <s v="Books"/>
    <s v="Books"/>
    <n v="19"/>
    <s v="Books"/>
    <m/>
    <n v="2024"/>
    <x v="11"/>
    <n v="10"/>
    <n v="2"/>
    <s v="Weekday"/>
    <m/>
  </r>
  <r>
    <s v="WEB-7351"/>
    <d v="2023-04-07T00:00:00"/>
    <s v="Aditya Sharma"/>
    <s v="Chennai"/>
    <s v="Books"/>
    <s v="Notebook Set"/>
    <n v="1"/>
    <n v="586.73"/>
    <s v="Net Banking"/>
    <s v="Delivered"/>
    <n v="5"/>
    <n v="586.73"/>
    <m/>
    <m/>
    <m/>
    <m/>
    <m/>
    <m/>
    <s v="Completed"/>
    <s v="No"/>
    <s v="No"/>
    <m/>
    <n v="558"/>
    <n v="430"/>
    <n v="594714.6477588166"/>
    <n v="60882.938065984097"/>
    <n v="3.804733727810651"/>
    <s v="Notebook Set"/>
    <s v="Books"/>
    <s v="Books"/>
    <s v="Books"/>
    <s v="Books"/>
    <n v="20"/>
    <s v="Books"/>
    <m/>
    <n v="2023"/>
    <x v="7"/>
    <n v="7"/>
    <n v="6"/>
    <s v="Weekend"/>
    <m/>
  </r>
  <r>
    <s v="WEB-8860"/>
    <d v="2023-10-06T00:00:00"/>
    <s v="Meera Das"/>
    <s v="Ahmedabad"/>
    <s v="Fashion"/>
    <s v="Denim Jeans"/>
    <n v="1"/>
    <n v="1174.58"/>
    <s v="Credit Card"/>
    <s v="Delivered"/>
    <n v="2"/>
    <n v="1174.58"/>
    <m/>
    <m/>
    <m/>
    <m/>
    <m/>
    <m/>
    <s v="Completed"/>
    <s v="Yes"/>
    <s v="No"/>
    <m/>
    <n v="589"/>
    <n v="426"/>
    <n v="1892867.2841657216"/>
    <n v="199432.98236095349"/>
    <n v="3.8949824970828471"/>
    <s v="Denim Jeans"/>
    <s v="Fashion"/>
    <s v="Fashion"/>
    <s v="Fashion"/>
    <s v="Fashion"/>
    <n v="6"/>
    <s v="Fashion"/>
    <m/>
    <n v="2023"/>
    <x v="8"/>
    <n v="6"/>
    <n v="6"/>
    <s v="Weekday"/>
    <m/>
  </r>
  <r>
    <s v="WEB-6917"/>
    <d v="2023-07-28T00:00:00"/>
    <s v="Rohan Gupta"/>
    <s v="Mumbai"/>
    <s v="Beauty"/>
    <s v="Perfume 50Ml"/>
    <n v="1"/>
    <n v="1398.58"/>
    <s v="Upi"/>
    <s v="Pending"/>
    <n v="3"/>
    <n v="1398.58"/>
    <m/>
    <m/>
    <m/>
    <m/>
    <m/>
    <m/>
    <s v="Pending"/>
    <s v="No"/>
    <s v="Yes"/>
    <m/>
    <n v="619"/>
    <n v="468"/>
    <n v="1098537.4901531704"/>
    <n v="96724.388030634553"/>
    <n v="3.9001122334455669"/>
    <s v="Perfume 50Ml"/>
    <s v="Beauty"/>
    <s v="Beauty"/>
    <s v="Beauty"/>
    <s v="Beauty"/>
    <n v="18"/>
    <s v="Beauty"/>
    <m/>
    <n v="2023"/>
    <x v="2"/>
    <n v="28"/>
    <n v="6"/>
    <s v="Weekday"/>
    <m/>
  </r>
  <r>
    <s v="WEB-7112"/>
    <d v="2024-05-13T00:00:00"/>
    <s v="Aarav Singh"/>
    <s v="Chennai"/>
    <s v="Books"/>
    <s v="Self-Help Book"/>
    <n v="1"/>
    <n v="431.67"/>
    <s v="Net Banking"/>
    <s v="Delivered"/>
    <m/>
    <n v="431.67"/>
    <m/>
    <m/>
    <m/>
    <m/>
    <m/>
    <m/>
    <s v="Completed"/>
    <s v="No"/>
    <s v="No"/>
    <m/>
    <n v="558"/>
    <n v="430"/>
    <n v="594714.6477588166"/>
    <n v="60882.938065984097"/>
    <n v="3.804733727810651"/>
    <s v="Self-Help Book"/>
    <s v="Books"/>
    <s v="Books"/>
    <s v="Books"/>
    <s v="Books"/>
    <n v="19"/>
    <s v="Books"/>
    <m/>
    <n v="2024"/>
    <x v="6"/>
    <n v="13"/>
    <n v="2"/>
    <s v="Weekday"/>
    <m/>
  </r>
  <r>
    <s v="WEB-9223"/>
    <d v="2023-10-12T00:00:00"/>
    <s v="Karan Iyer"/>
    <s v="Not Provided"/>
    <s v="Electronics"/>
    <s v="Wireless Earbuds"/>
    <n v="2"/>
    <n v="494.88"/>
    <s v="Credit Card"/>
    <s v="Delivered"/>
    <n v="5"/>
    <n v="989.76"/>
    <m/>
    <m/>
    <m/>
    <m/>
    <m/>
    <m/>
    <s v="Completed"/>
    <s v="No"/>
    <s v="No"/>
    <m/>
    <n v="50"/>
    <n v="37"/>
    <n v="2759712.3299794244"/>
    <n v="330643.50635802455"/>
    <n v="3.8641711229946525"/>
    <s v="Wireless Earbuds"/>
    <s v="Electronics"/>
    <s v="Electronics"/>
    <s v="Electronics"/>
    <s v="Electronics"/>
    <n v="12"/>
    <s v="Electronics"/>
    <m/>
    <n v="2023"/>
    <x v="8"/>
    <n v="12"/>
    <n v="5"/>
    <s v="Weekday"/>
    <m/>
  </r>
  <r>
    <s v="WEB-6777"/>
    <d v="2025-06-03T00:00:00"/>
    <s v="Sanjay Chatterjee"/>
    <s v="Delhi"/>
    <s v="Books"/>
    <s v="Kids Story Book"/>
    <n v="1"/>
    <n v="212.94"/>
    <s v="Upi"/>
    <s v="Delivered"/>
    <n v="3"/>
    <n v="212.94"/>
    <m/>
    <m/>
    <m/>
    <m/>
    <m/>
    <m/>
    <s v="Completed"/>
    <s v="No"/>
    <s v="No"/>
    <m/>
    <n v="573"/>
    <n v="450"/>
    <n v="594714.6477588166"/>
    <n v="60882.938065984097"/>
    <n v="3.804733727810651"/>
    <s v="Kids Story Book"/>
    <s v="Books"/>
    <s v="Books"/>
    <s v="Books"/>
    <s v="Books"/>
    <n v="23"/>
    <s v="Books"/>
    <m/>
    <n v="2025"/>
    <x v="11"/>
    <n v="3"/>
    <n v="3"/>
    <s v="Weekday"/>
    <m/>
  </r>
  <r>
    <s v="WEB-6907"/>
    <d v="2024-11-07T00:00:00"/>
    <s v="Aarav Reddy"/>
    <s v="Chennai"/>
    <s v="Electronics"/>
    <s v="Power Bank 10000Mah"/>
    <n v="1"/>
    <n v="1485.32"/>
    <s v="Debit Card"/>
    <s v="Delivered"/>
    <n v="2"/>
    <n v="1485.32"/>
    <m/>
    <m/>
    <m/>
    <m/>
    <m/>
    <m/>
    <s v="Completed"/>
    <s v="Yes"/>
    <s v="No"/>
    <m/>
    <n v="558"/>
    <n v="430"/>
    <n v="2759712.3299794244"/>
    <n v="330643.50635802455"/>
    <n v="3.8641711229946525"/>
    <s v="Power Bank 10000Mah"/>
    <s v="Electronics"/>
    <s v="Electronics"/>
    <s v="Electronics"/>
    <s v="Electronics"/>
    <n v="3"/>
    <s v="Electronics"/>
    <m/>
    <n v="2024"/>
    <x v="3"/>
    <n v="7"/>
    <n v="5"/>
    <s v="Weekend"/>
    <m/>
  </r>
  <r>
    <s v="WEB-6183"/>
    <d v="2024-04-14T00:00:00"/>
    <s v="Sanjay Singh"/>
    <s v="Chennai"/>
    <s v="Electronics"/>
    <s v="Wireless Earbuds"/>
    <n v="2"/>
    <n v="926.23"/>
    <s v="Cash On Delivery"/>
    <s v="Delivered"/>
    <m/>
    <n v="1852.46"/>
    <m/>
    <m/>
    <m/>
    <m/>
    <m/>
    <m/>
    <s v="Completed"/>
    <s v="Yes"/>
    <s v="No"/>
    <m/>
    <n v="558"/>
    <n v="430"/>
    <n v="2759712.3299794244"/>
    <n v="330643.50635802455"/>
    <n v="3.8641711229946525"/>
    <s v="Wireless Earbuds"/>
    <s v="Electronics"/>
    <s v="Electronics"/>
    <s v="Electronics"/>
    <s v="Electronics"/>
    <n v="12"/>
    <s v="Electronics"/>
    <m/>
    <n v="2024"/>
    <x v="7"/>
    <n v="14"/>
    <n v="1"/>
    <s v="Weekday"/>
    <m/>
  </r>
  <r>
    <s v="WEB-8325"/>
    <d v="2023-07-14T00:00:00"/>
    <s v="Rohan Sharma"/>
    <s v="Kolkata"/>
    <s v="Beauty"/>
    <s v="Hair Oil"/>
    <n v="1"/>
    <n v="686.52"/>
    <s v="Upi"/>
    <s v="Delivered"/>
    <n v="2"/>
    <n v="686.52"/>
    <m/>
    <m/>
    <m/>
    <m/>
    <m/>
    <m/>
    <s v="Completed"/>
    <s v="No"/>
    <s v="No"/>
    <m/>
    <n v="590"/>
    <n v="451"/>
    <n v="1098537.4901531704"/>
    <n v="96724.388030634553"/>
    <n v="3.9001122334455669"/>
    <s v="Hair Oil"/>
    <s v="Beauty"/>
    <s v="Beauty"/>
    <s v="Beauty"/>
    <s v="Beauty"/>
    <n v="70"/>
    <s v="Beauty"/>
    <m/>
    <n v="2023"/>
    <x v="2"/>
    <n v="14"/>
    <n v="6"/>
    <s v="Weekday"/>
    <m/>
  </r>
  <r>
    <s v="WEB-9259"/>
    <d v="2024-07-14T00:00:00"/>
    <s v="Diya Gupta"/>
    <s v="Bengaluru"/>
    <s v="Home &amp; Kitchen"/>
    <s v="Non-Stick Pan"/>
    <n v="2"/>
    <n v="1895.74"/>
    <s v="Debit Card"/>
    <s v="Delivered"/>
    <n v="4"/>
    <n v="3791.48"/>
    <m/>
    <m/>
    <m/>
    <m/>
    <m/>
    <m/>
    <s v="Completed"/>
    <s v="Yes"/>
    <s v="No"/>
    <m/>
    <n v="567"/>
    <n v="440"/>
    <n v="1463424.4009529033"/>
    <n v="118285.78776560788"/>
    <n v="3.8140589569160999"/>
    <s v="Non-Stick Pan"/>
    <s v="Home &amp; Kitchen"/>
    <s v="Home &amp; Kitchen"/>
    <s v="Home &amp; Kitchen"/>
    <s v="Home &amp; Kitchen"/>
    <n v="7"/>
    <s v="Home &amp; Kitchen"/>
    <m/>
    <n v="2024"/>
    <x v="2"/>
    <n v="14"/>
    <n v="1"/>
    <s v="Weekday"/>
    <m/>
  </r>
  <r>
    <s v="WEB-7155"/>
    <d v="2024-02-13T00:00:00"/>
    <s v="Vivaan Rao"/>
    <s v="Kolkata"/>
    <s v="Electronics"/>
    <s v="Smart Watch"/>
    <n v="1"/>
    <n v="1555.72"/>
    <s v="Cash On Delivery"/>
    <s v="Delivered"/>
    <n v="5"/>
    <n v="1555.72"/>
    <m/>
    <m/>
    <m/>
    <m/>
    <m/>
    <m/>
    <s v="Completed"/>
    <s v="Yes"/>
    <s v="No"/>
    <m/>
    <n v="590"/>
    <n v="451"/>
    <n v="2759712.3299794244"/>
    <n v="330643.50635802455"/>
    <n v="3.8641711229946525"/>
    <s v="Smart Watch"/>
    <s v="Electronics"/>
    <s v="Electronics"/>
    <s v="Electronics"/>
    <s v="Electronics"/>
    <n v="17"/>
    <s v="Electronics"/>
    <m/>
    <n v="2024"/>
    <x v="0"/>
    <n v="13"/>
    <n v="3"/>
    <s v="Weekday"/>
    <m/>
  </r>
  <r>
    <s v="WEB-8447"/>
    <d v="2023-01-15T00:00:00"/>
    <s v="Vikram Singh"/>
    <s v="Ahmedabad"/>
    <s v="Electronics"/>
    <s v="Bluetooth Speaker"/>
    <n v="2"/>
    <n v="1567.59"/>
    <s v="Net Banking"/>
    <s v="Delivered"/>
    <n v="3"/>
    <n v="3135.18"/>
    <m/>
    <m/>
    <m/>
    <m/>
    <m/>
    <m/>
    <s v="Completed"/>
    <s v="Yes"/>
    <s v="No"/>
    <m/>
    <n v="589"/>
    <n v="426"/>
    <n v="2759712.3299794244"/>
    <n v="330643.50635802455"/>
    <n v="3.8641711229946525"/>
    <s v="Bluetooth Speaker"/>
    <s v="Electronics"/>
    <s v="Electronics"/>
    <s v="Electronics"/>
    <s v="Electronics"/>
    <n v="48"/>
    <s v="Electronics"/>
    <m/>
    <n v="2023"/>
    <x v="5"/>
    <n v="15"/>
    <n v="1"/>
    <s v="Weekday"/>
    <m/>
  </r>
  <r>
    <s v="WEB-6648"/>
    <d v="2025-01-03T00:00:00"/>
    <s v="Neha Pillai"/>
    <s v="Mumbai"/>
    <s v="Electronics"/>
    <s v="Power Bank 10000Mah"/>
    <n v="1"/>
    <n v="1191.02"/>
    <s v="Credit Card"/>
    <s v="Delivered"/>
    <n v="2"/>
    <n v="1191.02"/>
    <m/>
    <m/>
    <m/>
    <m/>
    <m/>
    <m/>
    <s v="Completed"/>
    <s v="Yes"/>
    <s v="No"/>
    <m/>
    <n v="619"/>
    <n v="468"/>
    <n v="2759712.3299794244"/>
    <n v="330643.50635802455"/>
    <n v="3.8641711229946525"/>
    <s v="Power Bank 10000Mah"/>
    <s v="Electronics"/>
    <s v="Electronics"/>
    <s v="Electronics"/>
    <s v="Electronics"/>
    <n v="3"/>
    <s v="Electronics"/>
    <m/>
    <n v="2025"/>
    <x v="5"/>
    <n v="3"/>
    <n v="6"/>
    <s v="Weekday"/>
    <m/>
  </r>
  <r>
    <s v="WEB-6232"/>
    <d v="2025-05-30T00:00:00"/>
    <s v="Rahul Menon"/>
    <s v="Pune"/>
    <s v="Books"/>
    <s v="Self-Help Book"/>
    <n v="3"/>
    <n v="655.59"/>
    <s v="Upi"/>
    <s v="Delivered"/>
    <n v="4"/>
    <n v="1966.77"/>
    <m/>
    <m/>
    <m/>
    <m/>
    <m/>
    <m/>
    <s v="Completed"/>
    <s v="Yes"/>
    <s v="No"/>
    <m/>
    <n v="595"/>
    <n v="444"/>
    <n v="594714.6477588166"/>
    <n v="60882.938065984097"/>
    <n v="3.804733727810651"/>
    <s v="Self-Help Book"/>
    <s v="Books"/>
    <s v="Books"/>
    <s v="Books"/>
    <s v="Books"/>
    <n v="19"/>
    <s v="Books"/>
    <m/>
    <n v="2025"/>
    <x v="6"/>
    <n v="30"/>
    <n v="6"/>
    <s v="Weekday"/>
    <m/>
  </r>
  <r>
    <s v="WEB-9361"/>
    <d v="2023-12-31T00:00:00"/>
    <s v="Meera Chatterjee"/>
    <s v="Ahmedabad"/>
    <s v="Beauty"/>
    <s v="Perfume 50Ml"/>
    <n v="1"/>
    <n v="469.1"/>
    <s v="Upi"/>
    <s v="Pending"/>
    <n v="5"/>
    <n v="469.1"/>
    <m/>
    <m/>
    <m/>
    <m/>
    <m/>
    <m/>
    <s v="Pending"/>
    <s v="No"/>
    <s v="Yes"/>
    <m/>
    <n v="589"/>
    <n v="426"/>
    <n v="1098537.4901531704"/>
    <n v="96724.388030634553"/>
    <n v="3.9001122334455669"/>
    <s v="Perfume 50Ml"/>
    <s v="Beauty"/>
    <s v="Beauty"/>
    <s v="Beauty"/>
    <s v="Beauty"/>
    <n v="18"/>
    <s v="Beauty"/>
    <m/>
    <n v="2023"/>
    <x v="10"/>
    <n v="31"/>
    <n v="1"/>
    <s v="Weekday"/>
    <m/>
  </r>
  <r>
    <s v="WEB-7379"/>
    <d v="2023-08-31T00:00:00"/>
    <s v="Diya Reddy"/>
    <s v="Delhi"/>
    <s v="Books"/>
    <s v="Fiction Novel"/>
    <n v="3"/>
    <n v="182.81"/>
    <s v="Credit Card"/>
    <s v="Returned"/>
    <n v="5"/>
    <n v="548.43000000000006"/>
    <m/>
    <m/>
    <m/>
    <m/>
    <m/>
    <m/>
    <s v="Completed"/>
    <s v="No"/>
    <s v="No"/>
    <m/>
    <n v="573"/>
    <n v="450"/>
    <n v="594714.6477588166"/>
    <n v="60882.938065984097"/>
    <n v="3.804733727810651"/>
    <s v="Fiction Novel"/>
    <s v="Books"/>
    <s v="Books"/>
    <s v="Books"/>
    <s v="Books"/>
    <n v="11"/>
    <s v="Books"/>
    <m/>
    <n v="2023"/>
    <x v="9"/>
    <n v="31"/>
    <n v="5"/>
    <s v="Weekday"/>
    <m/>
  </r>
  <r>
    <s v="WEB-8834"/>
    <d v="2023-06-15T00:00:00"/>
    <s v="Aditya Sharma"/>
    <s v="Mumbai"/>
    <s v="Electronics"/>
    <s v="Bluetooth Speaker"/>
    <n v="2"/>
    <n v="789.19"/>
    <s v="Debit Card"/>
    <s v="Cancelled"/>
    <m/>
    <n v="1578.38"/>
    <m/>
    <m/>
    <m/>
    <m/>
    <m/>
    <m/>
    <s v="Lost Sale"/>
    <s v="No"/>
    <s v="Yes"/>
    <m/>
    <n v="619"/>
    <n v="468"/>
    <n v="2759712.3299794244"/>
    <n v="330643.50635802455"/>
    <n v="3.8641711229946525"/>
    <s v="Bluetooth Speaker"/>
    <s v="Electronics"/>
    <s v="Electronics"/>
    <s v="Electronics"/>
    <s v="Electronics"/>
    <n v="48"/>
    <s v="Electronics"/>
    <m/>
    <n v="2023"/>
    <x v="11"/>
    <n v="15"/>
    <n v="5"/>
    <s v="Weekday"/>
    <m/>
  </r>
  <r>
    <s v="WEB-7748"/>
    <d v="2024-09-14T00:00:00"/>
    <s v="Simran Joshi"/>
    <s v="Hyderabad"/>
    <s v="Home &amp; Kitchen"/>
    <s v="Water Bottle"/>
    <n v="1"/>
    <n v="916.91"/>
    <s v="Debit Card"/>
    <s v="Delivered"/>
    <n v="1"/>
    <n v="916.91"/>
    <m/>
    <m/>
    <m/>
    <m/>
    <m/>
    <m/>
    <s v="Completed"/>
    <s v="No"/>
    <s v="No"/>
    <m/>
    <n v="559"/>
    <n v="408"/>
    <n v="1463424.4009529033"/>
    <n v="118285.78776560788"/>
    <n v="3.8140589569160999"/>
    <s v="Water Bottle"/>
    <s v="Home &amp; Kitchen"/>
    <s v="Home &amp; Kitchen"/>
    <s v="Home &amp; Kitchen"/>
    <s v="Home &amp; Kitchen"/>
    <n v="2"/>
    <s v="Home &amp; Kitchen"/>
    <m/>
    <n v="2024"/>
    <x v="1"/>
    <n v="14"/>
    <n v="7"/>
    <s v="Weekday"/>
    <m/>
  </r>
  <r>
    <s v="WEB-5826"/>
    <d v="2025-06-04T00:00:00"/>
    <s v="Saanvi Kumar"/>
    <s v="Mumbai"/>
    <s v="Fashion"/>
    <s v="Men'S T-Shirt"/>
    <n v="1"/>
    <n v="2037.38"/>
    <s v="Upi"/>
    <s v="Delivered"/>
    <n v="4"/>
    <n v="2037.38"/>
    <m/>
    <m/>
    <m/>
    <m/>
    <m/>
    <m/>
    <s v="Completed"/>
    <s v="Yes"/>
    <s v="No"/>
    <m/>
    <n v="619"/>
    <n v="468"/>
    <n v="1892867.2841657216"/>
    <n v="199432.98236095349"/>
    <n v="3.8949824970828471"/>
    <s v="Men'S T-Shirt"/>
    <s v="Fashion"/>
    <s v="Fashion"/>
    <s v="Fashion"/>
    <s v="Fashion"/>
    <n v="55"/>
    <s v="Fashion"/>
    <m/>
    <n v="2025"/>
    <x v="11"/>
    <n v="4"/>
    <n v="4"/>
    <s v="Weekday"/>
    <m/>
  </r>
  <r>
    <s v="WEB-9672"/>
    <d v="2024-09-12T00:00:00"/>
    <s v="Riya Gupta"/>
    <s v="Mumbai"/>
    <s v="Beauty"/>
    <s v="Face Cream"/>
    <n v="2"/>
    <n v="1459.86"/>
    <s v="Net Banking"/>
    <s v="Returned"/>
    <n v="4"/>
    <n v="2919.72"/>
    <m/>
    <m/>
    <m/>
    <m/>
    <m/>
    <m/>
    <s v="Completed"/>
    <s v="No"/>
    <s v="No"/>
    <m/>
    <n v="619"/>
    <n v="468"/>
    <n v="1098537.4901531704"/>
    <n v="96724.388030634553"/>
    <n v="3.9001122334455669"/>
    <s v="Face Cream"/>
    <s v="Beauty"/>
    <s v="Beauty"/>
    <s v="Beauty"/>
    <s v="Beauty"/>
    <n v="80"/>
    <s v="Beauty"/>
    <m/>
    <n v="2024"/>
    <x v="1"/>
    <n v="12"/>
    <n v="5"/>
    <s v="Weekday"/>
    <m/>
  </r>
  <r>
    <s v="WEB-5516"/>
    <d v="2023-01-11T00:00:00"/>
    <s v="Kavya Sharma"/>
    <s v="Ahmedabad"/>
    <s v="Beauty"/>
    <s v="Face Cream"/>
    <n v="2"/>
    <n v="1085.46"/>
    <s v="Upi"/>
    <s v="Delivered"/>
    <n v="5"/>
    <n v="2170.92"/>
    <m/>
    <m/>
    <m/>
    <m/>
    <m/>
    <m/>
    <s v="Completed"/>
    <s v="Yes"/>
    <s v="No"/>
    <m/>
    <n v="589"/>
    <n v="426"/>
    <n v="1098537.4901531704"/>
    <n v="96724.388030634553"/>
    <n v="3.9001122334455669"/>
    <s v="Face Cream"/>
    <s v="Beauty"/>
    <s v="Beauty"/>
    <s v="Beauty"/>
    <s v="Beauty"/>
    <n v="80"/>
    <s v="Beauty"/>
    <m/>
    <n v="2023"/>
    <x v="5"/>
    <n v="11"/>
    <n v="4"/>
    <s v="Weekday"/>
    <m/>
  </r>
  <r>
    <s v="WEB-5764"/>
    <d v="2023-03-22T00:00:00"/>
    <s v="Neha Patel"/>
    <s v="Mumbai"/>
    <s v="Books"/>
    <s v="Kids Story Book"/>
    <n v="1"/>
    <n v="416.29"/>
    <s v="Net Banking"/>
    <s v="Pending"/>
    <n v="5"/>
    <n v="416.29"/>
    <m/>
    <m/>
    <m/>
    <m/>
    <m/>
    <m/>
    <s v="Pending"/>
    <s v="No"/>
    <s v="Yes"/>
    <m/>
    <n v="619"/>
    <n v="468"/>
    <n v="594714.6477588166"/>
    <n v="60882.938065984097"/>
    <n v="3.804733727810651"/>
    <s v="Kids Story Book"/>
    <s v="Books"/>
    <s v="Books"/>
    <s v="Books"/>
    <s v="Books"/>
    <n v="23"/>
    <s v="Books"/>
    <m/>
    <n v="2023"/>
    <x v="4"/>
    <n v="22"/>
    <n v="4"/>
    <s v="Weekday"/>
    <m/>
  </r>
  <r>
    <s v="WEB-6287"/>
    <d v="2023-04-12T00:00:00"/>
    <s v="Tanya Joshi"/>
    <s v="Pune"/>
    <s v="Fashion"/>
    <s v="Denim Jeans"/>
    <n v="1"/>
    <n v="1613.57"/>
    <s v="Debit Card"/>
    <s v="Delivered"/>
    <n v="5"/>
    <n v="1613.57"/>
    <m/>
    <m/>
    <m/>
    <m/>
    <m/>
    <m/>
    <s v="Completed"/>
    <s v="Yes"/>
    <s v="No"/>
    <m/>
    <n v="595"/>
    <n v="444"/>
    <n v="1892867.2841657216"/>
    <n v="199432.98236095349"/>
    <n v="3.8949824970828471"/>
    <s v="Denim Jeans"/>
    <s v="Fashion"/>
    <s v="Fashion"/>
    <s v="Fashion"/>
    <s v="Fashion"/>
    <n v="6"/>
    <s v="Fashion"/>
    <m/>
    <n v="2023"/>
    <x v="7"/>
    <n v="12"/>
    <n v="4"/>
    <s v="Weekday"/>
    <m/>
  </r>
  <r>
    <s v="WEB-9493"/>
    <d v="2023-12-25T00:00:00"/>
    <s v="Rahul Menon"/>
    <s v="Bengaluru"/>
    <s v="Fashion"/>
    <s v="Denim Jeans"/>
    <n v="1"/>
    <n v="2427.86"/>
    <s v="Net Banking"/>
    <s v="Delivered"/>
    <n v="3"/>
    <n v="2427.86"/>
    <m/>
    <m/>
    <m/>
    <m/>
    <m/>
    <m/>
    <s v="Completed"/>
    <s v="Yes"/>
    <s v="No"/>
    <m/>
    <n v="567"/>
    <n v="440"/>
    <n v="1892867.2841657216"/>
    <n v="199432.98236095349"/>
    <n v="3.8949824970828471"/>
    <s v="Denim Jeans"/>
    <s v="Fashion"/>
    <s v="Fashion"/>
    <s v="Fashion"/>
    <s v="Fashion"/>
    <n v="6"/>
    <s v="Fashion"/>
    <m/>
    <n v="2023"/>
    <x v="10"/>
    <n v="25"/>
    <n v="2"/>
    <s v="Weekday"/>
    <m/>
  </r>
  <r>
    <s v="WEB-7575"/>
    <d v="2023-05-14T00:00:00"/>
    <s v="Meera Mehta"/>
    <s v="Kolkata"/>
    <s v="Home &amp; Kitchen"/>
    <s v="Water Bottle"/>
    <n v="1"/>
    <n v="1548.45"/>
    <s v="Upi"/>
    <s v="Delivered"/>
    <n v="4"/>
    <n v="1548.45"/>
    <m/>
    <m/>
    <m/>
    <m/>
    <m/>
    <m/>
    <s v="Completed"/>
    <s v="Yes"/>
    <s v="No"/>
    <m/>
    <n v="590"/>
    <n v="451"/>
    <n v="1463424.4009529033"/>
    <n v="118285.78776560788"/>
    <n v="3.8140589569160999"/>
    <s v="Water Bottle"/>
    <s v="Home &amp; Kitchen"/>
    <s v="Home &amp; Kitchen"/>
    <s v="Home &amp; Kitchen"/>
    <s v="Home &amp; Kitchen"/>
    <n v="2"/>
    <s v="Home &amp; Kitchen"/>
    <m/>
    <n v="2023"/>
    <x v="6"/>
    <n v="14"/>
    <n v="1"/>
    <s v="Weekday"/>
    <m/>
  </r>
  <r>
    <s v="WEB-6996"/>
    <d v="2024-08-17T00:00:00"/>
    <s v="Ananya Menon"/>
    <s v="Mumbai"/>
    <s v="Fashion"/>
    <s v="Running Shoes"/>
    <n v="1"/>
    <n v="1318.95"/>
    <s v="Net Banking"/>
    <s v="Delivered"/>
    <n v="4"/>
    <n v="1318.95"/>
    <m/>
    <m/>
    <m/>
    <m/>
    <m/>
    <m/>
    <s v="Completed"/>
    <s v="Yes"/>
    <s v="No"/>
    <m/>
    <n v="619"/>
    <n v="468"/>
    <n v="1892867.2841657216"/>
    <n v="199432.98236095349"/>
    <n v="3.8949824970828471"/>
    <s v="Running Shoes"/>
    <s v="Fashion"/>
    <s v="Fashion"/>
    <s v="Fashion"/>
    <s v="Fashion"/>
    <n v="45"/>
    <s v="Fashion"/>
    <m/>
    <n v="2024"/>
    <x v="9"/>
    <n v="17"/>
    <n v="7"/>
    <s v="Weekday"/>
    <m/>
  </r>
  <r>
    <s v="WEB-5045"/>
    <d v="2023-12-31T00:00:00"/>
    <s v="Sanjay Reddy"/>
    <s v="Ahmedabad"/>
    <s v="Home &amp; Kitchen"/>
    <s v="Led Bulb Pack"/>
    <n v="1"/>
    <n v="380.84"/>
    <s v="Credit Card"/>
    <s v="Delivered"/>
    <n v="5"/>
    <n v="380.84"/>
    <m/>
    <m/>
    <m/>
    <m/>
    <m/>
    <m/>
    <s v="Completed"/>
    <s v="No"/>
    <s v="No"/>
    <m/>
    <n v="589"/>
    <n v="426"/>
    <n v="1463424.4009529033"/>
    <n v="118285.78776560788"/>
    <n v="3.8140589569160999"/>
    <s v="Led Bulb Pack"/>
    <s v="Home &amp; Kitchen"/>
    <s v="Home &amp; Kitchen"/>
    <s v="Home &amp; Kitchen"/>
    <s v="Home &amp; Kitchen"/>
    <n v="76"/>
    <s v="Home &amp; Kitchen"/>
    <m/>
    <n v="2023"/>
    <x v="10"/>
    <n v="31"/>
    <n v="1"/>
    <s v="Weekday"/>
    <m/>
  </r>
  <r>
    <s v="WEB-6037"/>
    <d v="2025-04-06T00:00:00"/>
    <s v="Pooja Malhotra"/>
    <s v="Ahmedabad"/>
    <s v="Books"/>
    <s v="Fiction Novel"/>
    <n v="1"/>
    <n v="371.11"/>
    <s v="Net Banking"/>
    <s v="Returned"/>
    <n v="4"/>
    <n v="371.11"/>
    <m/>
    <m/>
    <m/>
    <m/>
    <m/>
    <m/>
    <s v="Completed"/>
    <s v="No"/>
    <s v="No"/>
    <m/>
    <n v="589"/>
    <n v="426"/>
    <n v="594714.6477588166"/>
    <n v="60882.938065984097"/>
    <n v="3.804733727810651"/>
    <s v="Fiction Novel"/>
    <s v="Books"/>
    <s v="Books"/>
    <s v="Books"/>
    <s v="Books"/>
    <n v="11"/>
    <s v="Books"/>
    <m/>
    <n v="2025"/>
    <x v="7"/>
    <n v="6"/>
    <n v="1"/>
    <s v="Weekday"/>
    <m/>
  </r>
  <r>
    <s v="WEB-6025"/>
    <d v="2023-06-24T00:00:00"/>
    <s v="Saanvi Das"/>
    <s v="Chennai"/>
    <s v="Books"/>
    <s v="Fiction Novel"/>
    <n v="1"/>
    <n v="174.24"/>
    <s v="Upi"/>
    <s v="Delivered"/>
    <n v="4"/>
    <n v="174.24"/>
    <m/>
    <m/>
    <m/>
    <m/>
    <m/>
    <m/>
    <s v="Completed"/>
    <s v="No"/>
    <s v="No"/>
    <m/>
    <n v="558"/>
    <n v="430"/>
    <n v="594714.6477588166"/>
    <n v="60882.938065984097"/>
    <n v="3.804733727810651"/>
    <s v="Fiction Novel"/>
    <s v="Books"/>
    <s v="Books"/>
    <s v="Books"/>
    <s v="Books"/>
    <n v="11"/>
    <s v="Books"/>
    <m/>
    <n v="2023"/>
    <x v="11"/>
    <n v="24"/>
    <n v="7"/>
    <s v="Weekday"/>
    <m/>
  </r>
  <r>
    <s v="WEB-7135"/>
    <d v="2023-01-02T00:00:00"/>
    <s v="Kavya Chatterjee"/>
    <s v="Bengaluru"/>
    <s v="Books"/>
    <s v="Kids Story Book"/>
    <n v="2"/>
    <n v="510.7"/>
    <s v="Cash On Delivery"/>
    <s v="Delivered"/>
    <n v="4"/>
    <n v="1021.4"/>
    <m/>
    <m/>
    <m/>
    <m/>
    <m/>
    <m/>
    <s v="Completed"/>
    <s v="Yes"/>
    <s v="No"/>
    <m/>
    <n v="567"/>
    <n v="440"/>
    <n v="594714.6477588166"/>
    <n v="60882.938065984097"/>
    <n v="3.804733727810651"/>
    <s v="Kids Story Book"/>
    <s v="Books"/>
    <s v="Books"/>
    <s v="Books"/>
    <s v="Books"/>
    <n v="23"/>
    <s v="Books"/>
    <m/>
    <n v="2023"/>
    <x v="5"/>
    <n v="2"/>
    <n v="2"/>
    <s v="Weekday"/>
    <m/>
  </r>
  <r>
    <s v="WEB-6383"/>
    <d v="2023-08-21T00:00:00"/>
    <s v="Diya Iyer"/>
    <s v="Chennai"/>
    <s v="Electronics"/>
    <s v="Wireless Earbuds"/>
    <n v="1"/>
    <n v="1747.36"/>
    <s v="Cash On Delivery"/>
    <s v="Delivered"/>
    <n v="4"/>
    <n v="1747.36"/>
    <m/>
    <m/>
    <m/>
    <m/>
    <m/>
    <m/>
    <s v="Completed"/>
    <s v="Yes"/>
    <s v="No"/>
    <m/>
    <n v="558"/>
    <n v="430"/>
    <n v="2759712.3299794244"/>
    <n v="330643.50635802455"/>
    <n v="3.8641711229946525"/>
    <s v="Wireless Earbuds"/>
    <s v="Electronics"/>
    <s v="Electronics"/>
    <s v="Electronics"/>
    <s v="Electronics"/>
    <n v="12"/>
    <s v="Electronics"/>
    <m/>
    <n v="2023"/>
    <x v="9"/>
    <n v="21"/>
    <n v="2"/>
    <s v="Weekday"/>
    <m/>
  </r>
  <r>
    <s v="WEB-5500"/>
    <d v="2024-12-01T00:00:00"/>
    <s v="Saanvi Reddy"/>
    <s v="Bengaluru"/>
    <s v="Beauty"/>
    <s v="Shampoo 200Ml"/>
    <n v="1"/>
    <n v="1397.71"/>
    <s v="Net Banking"/>
    <s v="Delivered"/>
    <n v="5"/>
    <n v="1397.71"/>
    <m/>
    <m/>
    <m/>
    <m/>
    <m/>
    <m/>
    <s v="Completed"/>
    <s v="Yes"/>
    <s v="No"/>
    <m/>
    <n v="567"/>
    <n v="440"/>
    <n v="1098537.4901531704"/>
    <n v="96724.388030634553"/>
    <n v="3.9001122334455669"/>
    <s v="Shampoo 200Ml"/>
    <s v="Beauty"/>
    <s v="Beauty"/>
    <s v="Beauty"/>
    <s v="Beauty"/>
    <n v="64"/>
    <s v="Beauty"/>
    <m/>
    <n v="2024"/>
    <x v="10"/>
    <n v="1"/>
    <n v="1"/>
    <s v="Weekend"/>
    <m/>
  </r>
  <r>
    <s v="WEB-5573"/>
    <d v="2024-05-10T00:00:00"/>
    <s v="Ishaan Khan"/>
    <s v="Ahmedabad"/>
    <s v="Home &amp; Kitchen"/>
    <s v="Water Bottle"/>
    <n v="1"/>
    <n v="1715.16"/>
    <s v="Upi"/>
    <s v="Delivered"/>
    <n v="5"/>
    <n v="1715.16"/>
    <m/>
    <m/>
    <m/>
    <m/>
    <m/>
    <m/>
    <s v="Completed"/>
    <s v="Yes"/>
    <s v="No"/>
    <m/>
    <n v="589"/>
    <n v="426"/>
    <n v="1463424.4009529033"/>
    <n v="118285.78776560788"/>
    <n v="3.8140589569160999"/>
    <s v="Water Bottle"/>
    <s v="Home &amp; Kitchen"/>
    <s v="Home &amp; Kitchen"/>
    <s v="Home &amp; Kitchen"/>
    <s v="Home &amp; Kitchen"/>
    <n v="2"/>
    <s v="Home &amp; Kitchen"/>
    <m/>
    <n v="2024"/>
    <x v="6"/>
    <n v="10"/>
    <n v="6"/>
    <s v="Weekday"/>
    <m/>
  </r>
  <r>
    <s v="WEB-8683"/>
    <d v="2024-07-20T00:00:00"/>
    <s v="Meera Khan"/>
    <s v="Mumbai"/>
    <s v="Beauty"/>
    <s v="Hair Oil"/>
    <n v="3"/>
    <n v="1046.8699999999999"/>
    <s v="Upi"/>
    <s v="Delivered"/>
    <n v="2"/>
    <n v="3140.6099999999997"/>
    <m/>
    <m/>
    <m/>
    <m/>
    <m/>
    <m/>
    <s v="Completed"/>
    <s v="Yes"/>
    <s v="No"/>
    <m/>
    <n v="619"/>
    <n v="468"/>
    <n v="1098537.4901531704"/>
    <n v="96724.388030634553"/>
    <n v="3.9001122334455669"/>
    <s v="Hair Oil"/>
    <s v="Beauty"/>
    <s v="Beauty"/>
    <s v="Beauty"/>
    <s v="Beauty"/>
    <n v="70"/>
    <s v="Beauty"/>
    <m/>
    <n v="2024"/>
    <x v="2"/>
    <n v="20"/>
    <n v="7"/>
    <s v="Weekday"/>
    <m/>
  </r>
  <r>
    <s v="WEB-9577"/>
    <d v="2024-11-20T00:00:00"/>
    <s v="Sanjay Gupta"/>
    <s v="Mumbai"/>
    <s v="Beauty"/>
    <s v="Face Cream"/>
    <n v="1"/>
    <n v="1477.5"/>
    <s v="Credit Card"/>
    <s v="Delivered"/>
    <n v="1"/>
    <n v="1477.5"/>
    <m/>
    <m/>
    <m/>
    <m/>
    <m/>
    <m/>
    <s v="Completed"/>
    <s v="Yes"/>
    <s v="No"/>
    <m/>
    <n v="619"/>
    <n v="468"/>
    <n v="1098537.4901531704"/>
    <n v="96724.388030634553"/>
    <n v="3.9001122334455669"/>
    <s v="Face Cream"/>
    <s v="Beauty"/>
    <s v="Beauty"/>
    <s v="Beauty"/>
    <s v="Beauty"/>
    <n v="80"/>
    <s v="Beauty"/>
    <m/>
    <n v="2024"/>
    <x v="3"/>
    <n v="20"/>
    <n v="4"/>
    <s v="Weekday"/>
    <m/>
  </r>
  <r>
    <s v="WEB-9692"/>
    <d v="2024-05-28T00:00:00"/>
    <s v="Rahul Verma"/>
    <s v="Not Provided"/>
    <s v="Home &amp; Kitchen"/>
    <s v="Storage Box"/>
    <n v="1"/>
    <n v="680.21"/>
    <s v="Upi"/>
    <s v="Pending"/>
    <n v="3"/>
    <n v="680.21"/>
    <m/>
    <m/>
    <m/>
    <m/>
    <m/>
    <m/>
    <s v="Pending"/>
    <s v="No"/>
    <s v="Yes"/>
    <m/>
    <n v="50"/>
    <n v="37"/>
    <n v="1463424.4009529033"/>
    <n v="118285.78776560788"/>
    <n v="3.8140589569160999"/>
    <s v="Storage Box"/>
    <s v="Home &amp; Kitchen"/>
    <s v="Home &amp; Kitchen"/>
    <s v="Home &amp; Kitchen"/>
    <s v="Home &amp; Kitchen"/>
    <n v="8"/>
    <s v="Home &amp; Kitchen"/>
    <m/>
    <n v="2024"/>
    <x v="6"/>
    <n v="28"/>
    <n v="3"/>
    <s v="Weekday"/>
    <m/>
  </r>
  <r>
    <s v="WEB-5443"/>
    <d v="2025-04-07T00:00:00"/>
    <s v="Pooja Gupta"/>
    <s v="Kolkata"/>
    <s v="Home &amp; Kitchen"/>
    <s v="Water Bottle"/>
    <n v="1"/>
    <n v="1068.9477656078857"/>
    <s v="Debit Card"/>
    <s v="Delivered"/>
    <m/>
    <n v="1068.9477656078857"/>
    <m/>
    <m/>
    <m/>
    <m/>
    <m/>
    <m/>
    <s v="Completed"/>
    <s v="Yes"/>
    <s v="No"/>
    <m/>
    <n v="590"/>
    <n v="451"/>
    <n v="1463424.4009529033"/>
    <n v="118285.78776560788"/>
    <n v="3.8140589569160999"/>
    <s v="Water Bottle"/>
    <s v="Home &amp; Kitchen"/>
    <s v="Home &amp; Kitchen"/>
    <s v="Home &amp; Kitchen"/>
    <s v="Home &amp; Kitchen"/>
    <n v="2"/>
    <s v="Home &amp; Kitchen"/>
    <m/>
    <n v="2025"/>
    <x v="7"/>
    <n v="7"/>
    <n v="2"/>
    <s v="Weekend"/>
    <m/>
  </r>
  <r>
    <s v="WEB-5466"/>
    <d v="2023-12-21T00:00:00"/>
    <s v="Aarav Nair"/>
    <s v="Ahmedabad"/>
    <s v="Electronics"/>
    <s v="Smart Watch"/>
    <n v="2"/>
    <n v="2028.22"/>
    <s v="Net Banking"/>
    <s v="Delivered"/>
    <n v="3"/>
    <n v="4056.44"/>
    <m/>
    <m/>
    <m/>
    <m/>
    <m/>
    <m/>
    <s v="Completed"/>
    <s v="Yes"/>
    <s v="No"/>
    <m/>
    <n v="589"/>
    <n v="426"/>
    <n v="2759712.3299794244"/>
    <n v="330643.50635802455"/>
    <n v="3.8641711229946525"/>
    <s v="Smart Watch"/>
    <s v="Electronics"/>
    <s v="Electronics"/>
    <s v="Electronics"/>
    <s v="Electronics"/>
    <n v="17"/>
    <s v="Electronics"/>
    <m/>
    <n v="2023"/>
    <x v="10"/>
    <n v="21"/>
    <n v="5"/>
    <s v="Weekday"/>
    <m/>
  </r>
  <r>
    <s v="WEB-9257"/>
    <d v="2023-02-24T00:00:00"/>
    <s v="Kavya Iyer"/>
    <s v="Delhi"/>
    <s v="Electronics"/>
    <s v="Usb Cable"/>
    <n v="2"/>
    <n v="1948.45"/>
    <s v="Upi"/>
    <s v="Delivered"/>
    <n v="4"/>
    <n v="3896.9"/>
    <m/>
    <m/>
    <m/>
    <m/>
    <m/>
    <m/>
    <s v="Completed"/>
    <s v="Yes"/>
    <s v="No"/>
    <m/>
    <n v="573"/>
    <n v="450"/>
    <n v="2759712.3299794244"/>
    <n v="330643.50635802455"/>
    <n v="3.8641711229946525"/>
    <s v="Usb Cable"/>
    <s v="Electronics"/>
    <s v="Electronics"/>
    <s v="Electronics"/>
    <s v="Electronics"/>
    <n v="13"/>
    <s v="Electronics"/>
    <m/>
    <n v="2023"/>
    <x v="0"/>
    <n v="24"/>
    <n v="6"/>
    <s v="Weekday"/>
    <m/>
  </r>
  <r>
    <s v="WEB-8947"/>
    <d v="2024-06-28T00:00:00"/>
    <s v="Diya Gupta"/>
    <s v="Hyderabad"/>
    <s v="Fashion"/>
    <s v="Denim Jeans"/>
    <n v="1"/>
    <n v="1880.55"/>
    <s v="Upi"/>
    <s v="Pending"/>
    <m/>
    <n v="1880.55"/>
    <m/>
    <m/>
    <m/>
    <m/>
    <m/>
    <m/>
    <s v="Pending"/>
    <s v="No"/>
    <s v="Yes"/>
    <m/>
    <n v="559"/>
    <n v="408"/>
    <n v="1892867.2841657216"/>
    <n v="199432.98236095349"/>
    <n v="3.8949824970828471"/>
    <s v="Denim Jeans"/>
    <s v="Fashion"/>
    <s v="Fashion"/>
    <s v="Fashion"/>
    <s v="Fashion"/>
    <n v="6"/>
    <s v="Fashion"/>
    <m/>
    <n v="2024"/>
    <x v="11"/>
    <n v="28"/>
    <n v="6"/>
    <s v="Weekday"/>
    <m/>
  </r>
  <r>
    <s v="WEB-5903"/>
    <d v="2023-08-04T00:00:00"/>
    <s v="Rohan Khan"/>
    <s v="Delhi"/>
    <s v="Electronics"/>
    <s v="Bluetooth Speaker"/>
    <n v="1"/>
    <n v="2597.35"/>
    <s v="Upi"/>
    <s v="Delivered"/>
    <n v="4"/>
    <n v="2597.35"/>
    <m/>
    <m/>
    <m/>
    <m/>
    <m/>
    <m/>
    <s v="Completed"/>
    <s v="Yes"/>
    <s v="No"/>
    <m/>
    <n v="573"/>
    <n v="450"/>
    <n v="2759712.3299794244"/>
    <n v="330643.50635802455"/>
    <n v="3.8641711229946525"/>
    <s v="Bluetooth Speaker"/>
    <s v="Electronics"/>
    <s v="Electronics"/>
    <s v="Electronics"/>
    <s v="Electronics"/>
    <n v="48"/>
    <s v="Electronics"/>
    <m/>
    <n v="2023"/>
    <x v="9"/>
    <n v="4"/>
    <n v="6"/>
    <s v="Weekday"/>
    <m/>
  </r>
  <r>
    <s v="WEB-9518"/>
    <d v="2023-07-08T00:00:00"/>
    <s v="Pooja Rao"/>
    <s v="Hyderabad"/>
    <s v="Home &amp; Kitchen"/>
    <s v="Storage Box"/>
    <n v="1"/>
    <n v="764.05"/>
    <s v="Net Banking"/>
    <s v="Delivered"/>
    <n v="5"/>
    <n v="764.05"/>
    <m/>
    <m/>
    <m/>
    <m/>
    <m/>
    <m/>
    <s v="Completed"/>
    <s v="No"/>
    <s v="No"/>
    <m/>
    <n v="559"/>
    <n v="408"/>
    <n v="1463424.4009529033"/>
    <n v="118285.78776560788"/>
    <n v="3.8140589569160999"/>
    <s v="Storage Box"/>
    <s v="Home &amp; Kitchen"/>
    <s v="Home &amp; Kitchen"/>
    <s v="Home &amp; Kitchen"/>
    <s v="Home &amp; Kitchen"/>
    <n v="8"/>
    <s v="Home &amp; Kitchen"/>
    <m/>
    <n v="2023"/>
    <x v="2"/>
    <n v="8"/>
    <n v="7"/>
    <s v="Weekday"/>
    <m/>
  </r>
  <r>
    <s v="WEB-6950"/>
    <d v="2024-11-27T00:00:00"/>
    <s v="Diya Das"/>
    <s v="Ahmedabad"/>
    <s v="Beauty"/>
    <s v="Hair Oil"/>
    <n v="1"/>
    <n v="493.92"/>
    <s v="Upi"/>
    <s v="Pending"/>
    <n v="2"/>
    <n v="493.92"/>
    <m/>
    <m/>
    <m/>
    <m/>
    <m/>
    <m/>
    <s v="Pending"/>
    <s v="No"/>
    <s v="Yes"/>
    <m/>
    <n v="589"/>
    <n v="426"/>
    <n v="1098537.4901531704"/>
    <n v="96724.388030634553"/>
    <n v="3.9001122334455669"/>
    <s v="Hair Oil"/>
    <s v="Beauty"/>
    <s v="Beauty"/>
    <s v="Beauty"/>
    <s v="Beauty"/>
    <n v="70"/>
    <s v="Beauty"/>
    <m/>
    <n v="2024"/>
    <x v="3"/>
    <n v="27"/>
    <n v="4"/>
    <s v="Weekday"/>
    <m/>
  </r>
  <r>
    <s v="WEB-6066"/>
    <d v="2023-10-10T00:00:00"/>
    <s v="Arjun Menon"/>
    <s v="Chennai"/>
    <s v="Electronics"/>
    <s v="Wireless Earbuds"/>
    <n v="1"/>
    <n v="3139.37"/>
    <s v="Credit Card"/>
    <s v="Pending"/>
    <n v="3"/>
    <n v="3139.37"/>
    <m/>
    <m/>
    <m/>
    <m/>
    <m/>
    <m/>
    <s v="Pending"/>
    <s v="No"/>
    <s v="Yes"/>
    <m/>
    <n v="558"/>
    <n v="430"/>
    <n v="2759712.3299794244"/>
    <n v="330643.50635802455"/>
    <n v="3.8641711229946525"/>
    <s v="Wireless Earbuds"/>
    <s v="Electronics"/>
    <s v="Electronics"/>
    <s v="Electronics"/>
    <s v="Electronics"/>
    <n v="12"/>
    <s v="Electronics"/>
    <m/>
    <n v="2023"/>
    <x v="8"/>
    <n v="10"/>
    <n v="3"/>
    <s v="Weekday"/>
    <m/>
  </r>
  <r>
    <s v="WEB-7563"/>
    <d v="2023-09-30T00:00:00"/>
    <s v="Karan Patel"/>
    <s v="Delhi"/>
    <s v="Beauty"/>
    <s v="Face Cream"/>
    <n v="3"/>
    <n v="316.99"/>
    <s v="Credit Card"/>
    <s v="Delivered"/>
    <n v="4"/>
    <n v="950.97"/>
    <m/>
    <m/>
    <m/>
    <m/>
    <m/>
    <m/>
    <s v="Completed"/>
    <s v="No"/>
    <s v="No"/>
    <m/>
    <n v="573"/>
    <n v="450"/>
    <n v="1098537.4901531704"/>
    <n v="96724.388030634553"/>
    <n v="3.9001122334455669"/>
    <s v="Face Cream"/>
    <s v="Beauty"/>
    <s v="Beauty"/>
    <s v="Beauty"/>
    <s v="Beauty"/>
    <n v="80"/>
    <s v="Beauty"/>
    <m/>
    <n v="2023"/>
    <x v="1"/>
    <n v="30"/>
    <n v="7"/>
    <s v="Weekday"/>
    <m/>
  </r>
  <r>
    <s v="WEB-6200"/>
    <d v="2023-12-19T00:00:00"/>
    <s v="Pooja Malhotra"/>
    <s v="Kolkata"/>
    <s v="Fashion"/>
    <s v="Running Shoes"/>
    <n v="2"/>
    <n v="1214.96"/>
    <s v="Upi"/>
    <s v="Pending"/>
    <n v="2"/>
    <n v="2429.92"/>
    <m/>
    <m/>
    <m/>
    <m/>
    <m/>
    <m/>
    <s v="Pending"/>
    <s v="No"/>
    <s v="Yes"/>
    <m/>
    <n v="590"/>
    <n v="451"/>
    <n v="1892867.2841657216"/>
    <n v="199432.98236095349"/>
    <n v="3.8949824970828471"/>
    <s v="Running Shoes"/>
    <s v="Fashion"/>
    <s v="Fashion"/>
    <s v="Fashion"/>
    <s v="Fashion"/>
    <n v="45"/>
    <s v="Fashion"/>
    <m/>
    <n v="2023"/>
    <x v="10"/>
    <n v="19"/>
    <n v="3"/>
    <s v="Weekday"/>
    <m/>
  </r>
  <r>
    <s v="WEB-8712"/>
    <d v="2024-11-13T00:00:00"/>
    <s v="Karan Verma"/>
    <s v="Kolkata"/>
    <s v="Electronics"/>
    <s v="Wireless Earbuds"/>
    <n v="1"/>
    <n v="2937.27"/>
    <s v="Debit Card"/>
    <s v="Delivered"/>
    <n v="5"/>
    <n v="2937.27"/>
    <m/>
    <m/>
    <m/>
    <m/>
    <m/>
    <m/>
    <s v="Completed"/>
    <s v="Yes"/>
    <s v="No"/>
    <m/>
    <n v="590"/>
    <n v="451"/>
    <n v="2759712.3299794244"/>
    <n v="330643.50635802455"/>
    <n v="3.8641711229946525"/>
    <s v="Wireless Earbuds"/>
    <s v="Electronics"/>
    <s v="Electronics"/>
    <s v="Electronics"/>
    <s v="Electronics"/>
    <n v="12"/>
    <s v="Electronics"/>
    <m/>
    <n v="2024"/>
    <x v="3"/>
    <n v="13"/>
    <n v="4"/>
    <s v="Weekday"/>
    <m/>
  </r>
  <r>
    <s v="WEB-7562"/>
    <d v="2025-04-24T00:00:00"/>
    <s v="Meera Bose"/>
    <s v="Chennai"/>
    <s v="Beauty"/>
    <s v="Lipstick"/>
    <n v="2"/>
    <n v="127.33"/>
    <s v="Debit Card"/>
    <s v="Delivered"/>
    <n v="5"/>
    <n v="254.66"/>
    <m/>
    <m/>
    <m/>
    <m/>
    <m/>
    <m/>
    <s v="Completed"/>
    <s v="No"/>
    <s v="No"/>
    <m/>
    <n v="558"/>
    <n v="430"/>
    <n v="1098537.4901531704"/>
    <n v="96724.388030634553"/>
    <n v="3.9001122334455669"/>
    <s v="Lipstick"/>
    <s v="Beauty"/>
    <s v="Beauty"/>
    <s v="Beauty"/>
    <s v="Beauty"/>
    <n v="10"/>
    <s v="Beauty"/>
    <m/>
    <n v="2025"/>
    <x v="7"/>
    <n v="24"/>
    <n v="5"/>
    <s v="Weekday"/>
    <m/>
  </r>
  <r>
    <s v="WEB-7983"/>
    <d v="2025-04-20T00:00:00"/>
    <s v="Riya Bose"/>
    <s v="Mumbai"/>
    <s v="Beauty"/>
    <s v="Perfume 50Ml"/>
    <n v="2"/>
    <n v="1368.61"/>
    <s v="Debit Card"/>
    <s v="Delivered"/>
    <n v="4"/>
    <n v="2737.22"/>
    <m/>
    <m/>
    <m/>
    <m/>
    <m/>
    <m/>
    <s v="Completed"/>
    <s v="Yes"/>
    <s v="No"/>
    <m/>
    <n v="619"/>
    <n v="468"/>
    <n v="1098537.4901531704"/>
    <n v="96724.388030634553"/>
    <n v="3.9001122334455669"/>
    <s v="Perfume 50Ml"/>
    <s v="Beauty"/>
    <s v="Beauty"/>
    <s v="Beauty"/>
    <s v="Beauty"/>
    <n v="18"/>
    <s v="Beauty"/>
    <m/>
    <n v="2025"/>
    <x v="7"/>
    <n v="20"/>
    <n v="1"/>
    <s v="Weekday"/>
    <m/>
  </r>
  <r>
    <s v="WEB-7054"/>
    <d v="2023-05-30T00:00:00"/>
    <s v="Diya Sharma"/>
    <s v="Chennai"/>
    <s v="Fashion"/>
    <s v="Running Shoes"/>
    <n v="3"/>
    <n v="1556.22"/>
    <s v="Net Banking"/>
    <s v="Delivered"/>
    <n v="3"/>
    <n v="4668.66"/>
    <m/>
    <m/>
    <m/>
    <m/>
    <m/>
    <m/>
    <s v="Completed"/>
    <s v="Yes"/>
    <s v="No"/>
    <m/>
    <n v="558"/>
    <n v="430"/>
    <n v="1892867.2841657216"/>
    <n v="199432.98236095349"/>
    <n v="3.8949824970828471"/>
    <s v="Running Shoes"/>
    <s v="Fashion"/>
    <s v="Fashion"/>
    <s v="Fashion"/>
    <s v="Fashion"/>
    <n v="45"/>
    <s v="Fashion"/>
    <m/>
    <n v="2023"/>
    <x v="6"/>
    <n v="30"/>
    <n v="3"/>
    <s v="Weekday"/>
    <m/>
  </r>
  <r>
    <s v="WEB-8434"/>
    <d v="2024-02-15T00:00:00"/>
    <s v="Rahul Gupta"/>
    <s v="Kolkata"/>
    <s v="Home &amp; Kitchen"/>
    <s v="Led Bulb Pack"/>
    <n v="2"/>
    <n v="1707.86"/>
    <s v="Unknown"/>
    <s v="Delivered"/>
    <n v="5"/>
    <n v="3415.72"/>
    <m/>
    <m/>
    <m/>
    <m/>
    <m/>
    <m/>
    <s v="Completed"/>
    <s v="Yes"/>
    <s v="No"/>
    <m/>
    <n v="590"/>
    <n v="451"/>
    <n v="1463424.4009529033"/>
    <n v="118285.78776560788"/>
    <n v="3.8140589569160999"/>
    <s v="Led Bulb Pack"/>
    <s v="Home &amp; Kitchen"/>
    <s v="Home &amp; Kitchen"/>
    <s v="Home &amp; Kitchen"/>
    <s v="Home &amp; Kitchen"/>
    <n v="76"/>
    <s v="Home &amp; Kitchen"/>
    <m/>
    <n v="2024"/>
    <x v="0"/>
    <n v="15"/>
    <n v="5"/>
    <s v="Weekday"/>
    <m/>
  </r>
  <r>
    <s v="WEB-5421"/>
    <d v="2025-05-28T00:00:00"/>
    <s v="Saanvi Malhotra"/>
    <s v="Bengaluru"/>
    <s v="Fashion"/>
    <s v="Women'S Kurti"/>
    <n v="2"/>
    <n v="1563.11"/>
    <s v="Debit Card"/>
    <s v="Delivered"/>
    <n v="3"/>
    <n v="3126.22"/>
    <m/>
    <m/>
    <m/>
    <m/>
    <m/>
    <m/>
    <s v="Completed"/>
    <s v="Yes"/>
    <s v="No"/>
    <m/>
    <n v="567"/>
    <n v="440"/>
    <n v="1892867.2841657216"/>
    <n v="199432.98236095349"/>
    <n v="3.8949824970828471"/>
    <s v="Women'S Kurti"/>
    <s v="Fashion"/>
    <s v="Fashion"/>
    <s v="Fashion"/>
    <s v="Fashion"/>
    <n v="15"/>
    <s v="Fashion"/>
    <m/>
    <n v="2025"/>
    <x v="6"/>
    <n v="28"/>
    <n v="4"/>
    <s v="Weekday"/>
    <m/>
  </r>
  <r>
    <s v="WEB-8146"/>
    <d v="2025-02-02T00:00:00"/>
    <s v="Diya Kumar"/>
    <s v="Bengaluru"/>
    <s v="Home &amp; Kitchen"/>
    <s v="Non-Stick Pan"/>
    <n v="2"/>
    <n v="1155.8499999999999"/>
    <s v="Upi"/>
    <s v="Delivered"/>
    <n v="4"/>
    <n v="2311.6999999999998"/>
    <m/>
    <m/>
    <m/>
    <m/>
    <m/>
    <m/>
    <s v="Completed"/>
    <s v="Yes"/>
    <s v="No"/>
    <m/>
    <n v="567"/>
    <n v="440"/>
    <n v="1463424.4009529033"/>
    <n v="118285.78776560788"/>
    <n v="3.8140589569160999"/>
    <s v="Non-Stick Pan"/>
    <s v="Home &amp; Kitchen"/>
    <s v="Home &amp; Kitchen"/>
    <s v="Home &amp; Kitchen"/>
    <s v="Home &amp; Kitchen"/>
    <n v="7"/>
    <s v="Home &amp; Kitchen"/>
    <m/>
    <n v="2025"/>
    <x v="0"/>
    <n v="2"/>
    <n v="1"/>
    <s v="Weekday"/>
    <m/>
  </r>
  <r>
    <s v="WEB-6880"/>
    <d v="2025-03-01T00:00:00"/>
    <s v="Vikram Mehta"/>
    <s v="Ahmedabad"/>
    <s v="Electronics"/>
    <s v="Wireless Earbuds"/>
    <n v="1"/>
    <n v="2099.8000000000002"/>
    <s v="Cash On Delivery"/>
    <s v="Pending"/>
    <n v="4"/>
    <n v="2099.8000000000002"/>
    <m/>
    <m/>
    <m/>
    <m/>
    <m/>
    <m/>
    <s v="Pending"/>
    <s v="No"/>
    <s v="Yes"/>
    <m/>
    <n v="589"/>
    <n v="426"/>
    <n v="2759712.3299794244"/>
    <n v="330643.50635802455"/>
    <n v="3.8641711229946525"/>
    <s v="Wireless Earbuds"/>
    <s v="Electronics"/>
    <s v="Electronics"/>
    <s v="Electronics"/>
    <s v="Electronics"/>
    <n v="12"/>
    <s v="Electronics"/>
    <m/>
    <n v="2025"/>
    <x v="4"/>
    <n v="1"/>
    <n v="7"/>
    <s v="Weekend"/>
    <m/>
  </r>
  <r>
    <s v="WEB-8771"/>
    <d v="2024-08-01T00:00:00"/>
    <s v="Saanvi Bose"/>
    <s v="Chennai"/>
    <s v="Fashion"/>
    <s v="Men'S T-Shirt"/>
    <n v="2"/>
    <n v="415.25"/>
    <s v="Upi"/>
    <s v="Pending"/>
    <n v="5"/>
    <n v="830.5"/>
    <m/>
    <m/>
    <m/>
    <m/>
    <m/>
    <m/>
    <s v="Pending"/>
    <s v="No"/>
    <s v="Yes"/>
    <m/>
    <n v="558"/>
    <n v="430"/>
    <n v="1892867.2841657216"/>
    <n v="199432.98236095349"/>
    <n v="3.8949824970828471"/>
    <s v="Men'S T-Shirt"/>
    <s v="Fashion"/>
    <s v="Fashion"/>
    <s v="Fashion"/>
    <s v="Fashion"/>
    <n v="55"/>
    <s v="Fashion"/>
    <m/>
    <n v="2024"/>
    <x v="9"/>
    <n v="1"/>
    <n v="5"/>
    <s v="Weekend"/>
    <m/>
  </r>
  <r>
    <s v="WEB-6365"/>
    <d v="2024-12-06T00:00:00"/>
    <s v="Ishaan Reddy"/>
    <s v="Ahmedabad"/>
    <s v="Home &amp; Kitchen"/>
    <s v="Water Bottle"/>
    <n v="1"/>
    <n v="693.26"/>
    <s v="Cash On Delivery"/>
    <s v="Delivered"/>
    <n v="5"/>
    <n v="693.26"/>
    <m/>
    <m/>
    <m/>
    <m/>
    <m/>
    <m/>
    <s v="Completed"/>
    <s v="No"/>
    <s v="No"/>
    <m/>
    <n v="589"/>
    <n v="426"/>
    <n v="1463424.4009529033"/>
    <n v="118285.78776560788"/>
    <n v="3.8140589569160999"/>
    <s v="Water Bottle"/>
    <s v="Home &amp; Kitchen"/>
    <s v="Home &amp; Kitchen"/>
    <s v="Home &amp; Kitchen"/>
    <s v="Home &amp; Kitchen"/>
    <n v="2"/>
    <s v="Home &amp; Kitchen"/>
    <m/>
    <n v="2024"/>
    <x v="10"/>
    <n v="6"/>
    <n v="6"/>
    <s v="Weekday"/>
    <m/>
  </r>
  <r>
    <s v="WEB-5977"/>
    <d v="2024-10-30T00:00:00"/>
    <s v="Ananya Malhotra"/>
    <s v="Delhi"/>
    <s v="Fashion"/>
    <s v="Denim Jeans"/>
    <n v="1"/>
    <n v="1249.0999999999999"/>
    <s v="Credit Card"/>
    <s v="Delivered"/>
    <n v="3"/>
    <n v="1249.0999999999999"/>
    <m/>
    <m/>
    <m/>
    <m/>
    <m/>
    <m/>
    <s v="Completed"/>
    <s v="Yes"/>
    <s v="No"/>
    <m/>
    <n v="573"/>
    <n v="450"/>
    <n v="1892867.2841657216"/>
    <n v="199432.98236095349"/>
    <n v="3.8949824970828471"/>
    <s v="Denim Jeans"/>
    <s v="Fashion"/>
    <s v="Fashion"/>
    <s v="Fashion"/>
    <s v="Fashion"/>
    <n v="6"/>
    <s v="Fashion"/>
    <m/>
    <n v="2024"/>
    <x v="8"/>
    <n v="30"/>
    <n v="4"/>
    <s v="Weekday"/>
    <m/>
  </r>
  <r>
    <s v="WEB-5354"/>
    <d v="2025-01-04T00:00:00"/>
    <s v="Meera Bose"/>
    <s v="Chennai"/>
    <s v="Fashion"/>
    <s v="Women'S Kurti"/>
    <n v="1"/>
    <n v="256.39999999999998"/>
    <s v="Upi"/>
    <s v="Delivered"/>
    <n v="3"/>
    <n v="256.39999999999998"/>
    <m/>
    <m/>
    <m/>
    <m/>
    <m/>
    <m/>
    <s v="Completed"/>
    <s v="No"/>
    <s v="No"/>
    <m/>
    <n v="558"/>
    <n v="430"/>
    <n v="1892867.2841657216"/>
    <n v="199432.98236095349"/>
    <n v="3.8949824970828471"/>
    <s v="Women'S Kurti"/>
    <s v="Fashion"/>
    <s v="Fashion"/>
    <s v="Fashion"/>
    <s v="Fashion"/>
    <n v="15"/>
    <s v="Fashion"/>
    <m/>
    <n v="2025"/>
    <x v="5"/>
    <n v="4"/>
    <n v="7"/>
    <s v="Weekday"/>
    <m/>
  </r>
  <r>
    <s v="WEB-7106"/>
    <d v="2024-11-09T00:00:00"/>
    <s v="Tanya Kumar"/>
    <s v="Bengaluru"/>
    <s v="Beauty"/>
    <s v="Hair Oil"/>
    <n v="1"/>
    <n v="741.17"/>
    <s v="Debit Card"/>
    <s v="Returned"/>
    <n v="5"/>
    <n v="741.17"/>
    <m/>
    <m/>
    <m/>
    <m/>
    <m/>
    <m/>
    <s v="Completed"/>
    <s v="No"/>
    <s v="No"/>
    <m/>
    <n v="567"/>
    <n v="440"/>
    <n v="1098537.4901531704"/>
    <n v="96724.388030634553"/>
    <n v="3.9001122334455669"/>
    <s v="Hair Oil"/>
    <s v="Beauty"/>
    <s v="Beauty"/>
    <s v="Beauty"/>
    <s v="Beauty"/>
    <n v="70"/>
    <s v="Beauty"/>
    <m/>
    <n v="2024"/>
    <x v="3"/>
    <n v="9"/>
    <n v="7"/>
    <s v="Weekday"/>
    <m/>
  </r>
  <r>
    <s v="WEB-9686"/>
    <d v="2025-05-23T00:00:00"/>
    <s v="Diya Patel"/>
    <s v="Bengaluru"/>
    <s v="Beauty"/>
    <s v="Hair Oil"/>
    <n v="1"/>
    <n v="217.66"/>
    <s v="Net Banking"/>
    <s v="Delivered"/>
    <n v="5"/>
    <n v="217.66"/>
    <m/>
    <m/>
    <m/>
    <m/>
    <m/>
    <m/>
    <s v="Completed"/>
    <s v="No"/>
    <s v="No"/>
    <m/>
    <n v="567"/>
    <n v="440"/>
    <n v="1098537.4901531704"/>
    <n v="96724.388030634553"/>
    <n v="3.9001122334455669"/>
    <s v="Hair Oil"/>
    <s v="Beauty"/>
    <s v="Beauty"/>
    <s v="Beauty"/>
    <s v="Beauty"/>
    <n v="70"/>
    <s v="Beauty"/>
    <m/>
    <n v="2025"/>
    <x v="6"/>
    <n v="23"/>
    <n v="6"/>
    <s v="Weekday"/>
    <m/>
  </r>
  <r>
    <s v="WEB-5542"/>
    <d v="2024-07-24T00:00:00"/>
    <s v="Aarav Sharma"/>
    <s v="Pune"/>
    <s v="Electronics"/>
    <s v="Smart Watch"/>
    <n v="1"/>
    <n v="951.57"/>
    <s v="Credit Card"/>
    <s v="Pending"/>
    <n v="2"/>
    <n v="951.57"/>
    <m/>
    <m/>
    <m/>
    <m/>
    <m/>
    <m/>
    <s v="Pending"/>
    <s v="No"/>
    <s v="Yes"/>
    <m/>
    <n v="595"/>
    <n v="444"/>
    <n v="2759712.3299794244"/>
    <n v="330643.50635802455"/>
    <n v="3.8641711229946525"/>
    <s v="Smart Watch"/>
    <s v="Electronics"/>
    <s v="Electronics"/>
    <s v="Electronics"/>
    <s v="Electronics"/>
    <n v="17"/>
    <s v="Electronics"/>
    <m/>
    <n v="2024"/>
    <x v="2"/>
    <n v="24"/>
    <n v="4"/>
    <s v="Weekday"/>
    <m/>
  </r>
  <r>
    <s v="WEB-6132"/>
    <d v="2023-07-17T00:00:00"/>
    <s v="Diya Malhotra"/>
    <s v="Chennai"/>
    <s v="Home &amp; Kitchen"/>
    <s v="Non-Stick Pan"/>
    <n v="1"/>
    <n v="999.24"/>
    <s v="Upi"/>
    <s v="Delivered"/>
    <n v="3"/>
    <n v="999.24"/>
    <m/>
    <m/>
    <m/>
    <m/>
    <m/>
    <m/>
    <s v="Completed"/>
    <s v="No"/>
    <s v="No"/>
    <m/>
    <n v="558"/>
    <n v="430"/>
    <n v="1463424.4009529033"/>
    <n v="118285.78776560788"/>
    <n v="3.8140589569160999"/>
    <s v="Non-Stick Pan"/>
    <s v="Home &amp; Kitchen"/>
    <s v="Home &amp; Kitchen"/>
    <s v="Home &amp; Kitchen"/>
    <s v="Home &amp; Kitchen"/>
    <n v="7"/>
    <s v="Home &amp; Kitchen"/>
    <m/>
    <n v="2023"/>
    <x v="2"/>
    <n v="17"/>
    <n v="2"/>
    <s v="Weekday"/>
    <m/>
  </r>
  <r>
    <s v="WEB-6932"/>
    <d v="2023-12-02T00:00:00"/>
    <s v="Tanya Malhotra"/>
    <s v="Chennai"/>
    <s v="Beauty"/>
    <s v="Perfume 50Ml"/>
    <n v="1"/>
    <n v="1350.51"/>
    <s v="Cash On Delivery"/>
    <s v="Delivered"/>
    <n v="4"/>
    <n v="1350.51"/>
    <m/>
    <m/>
    <m/>
    <m/>
    <m/>
    <m/>
    <s v="Completed"/>
    <s v="Yes"/>
    <s v="No"/>
    <m/>
    <n v="558"/>
    <n v="430"/>
    <n v="1098537.4901531704"/>
    <n v="96724.388030634553"/>
    <n v="3.9001122334455669"/>
    <s v="Perfume 50Ml"/>
    <s v="Beauty"/>
    <s v="Beauty"/>
    <s v="Beauty"/>
    <s v="Beauty"/>
    <n v="18"/>
    <s v="Beauty"/>
    <m/>
    <n v="2023"/>
    <x v="10"/>
    <n v="2"/>
    <n v="7"/>
    <s v="Weekday"/>
    <m/>
  </r>
  <r>
    <s v="WEB-8416"/>
    <d v="2023-11-09T00:00:00"/>
    <s v="Tanya Kapoor"/>
    <s v="Hyderabad"/>
    <s v="Fashion"/>
    <s v="Denim Jeans"/>
    <n v="1"/>
    <n v="463.95"/>
    <s v="Debit Card"/>
    <s v="Delivered"/>
    <m/>
    <n v="463.95"/>
    <m/>
    <m/>
    <m/>
    <m/>
    <m/>
    <m/>
    <s v="Completed"/>
    <s v="No"/>
    <s v="No"/>
    <m/>
    <n v="559"/>
    <n v="408"/>
    <n v="1892867.2841657216"/>
    <n v="199432.98236095349"/>
    <n v="3.8949824970828471"/>
    <s v="Denim Jeans"/>
    <s v="Fashion"/>
    <s v="Fashion"/>
    <s v="Fashion"/>
    <s v="Fashion"/>
    <n v="6"/>
    <s v="Fashion"/>
    <m/>
    <n v="2023"/>
    <x v="3"/>
    <n v="9"/>
    <n v="5"/>
    <s v="Weekday"/>
    <m/>
  </r>
  <r>
    <s v="WEB-9215"/>
    <d v="2024-07-24T00:00:00"/>
    <s v="Saanvi Das"/>
    <s v="Hyderabad"/>
    <s v="Electronics"/>
    <s v="Usb Cable"/>
    <n v="1"/>
    <n v="2290.5700000000002"/>
    <s v="Cash On Delivery"/>
    <s v="Returned"/>
    <n v="4"/>
    <n v="2290.5700000000002"/>
    <m/>
    <m/>
    <m/>
    <m/>
    <m/>
    <m/>
    <s v="Completed"/>
    <s v="No"/>
    <s v="No"/>
    <m/>
    <n v="559"/>
    <n v="408"/>
    <n v="2759712.3299794244"/>
    <n v="330643.50635802455"/>
    <n v="3.8641711229946525"/>
    <s v="Usb Cable"/>
    <s v="Electronics"/>
    <s v="Electronics"/>
    <s v="Electronics"/>
    <s v="Electronics"/>
    <n v="13"/>
    <s v="Electronics"/>
    <m/>
    <n v="2024"/>
    <x v="2"/>
    <n v="24"/>
    <n v="4"/>
    <s v="Weekday"/>
    <m/>
  </r>
  <r>
    <s v="WEB-5391"/>
    <d v="2025-02-17T00:00:00"/>
    <s v="Riya Gupta"/>
    <s v="Kolkata"/>
    <s v="Fashion"/>
    <s v="Sunglasses"/>
    <n v="1"/>
    <n v="423.29"/>
    <s v="Cash On Delivery"/>
    <s v="Delivered"/>
    <n v="5"/>
    <n v="423.29"/>
    <m/>
    <m/>
    <m/>
    <m/>
    <m/>
    <m/>
    <s v="Completed"/>
    <s v="No"/>
    <s v="No"/>
    <m/>
    <n v="590"/>
    <n v="451"/>
    <n v="1892867.2841657216"/>
    <n v="199432.98236095349"/>
    <n v="3.8949824970828471"/>
    <s v="Sunglasses"/>
    <s v="Fashion"/>
    <s v="Fashion"/>
    <s v="Fashion"/>
    <s v="Fashion"/>
    <n v="53"/>
    <s v="Fashion"/>
    <m/>
    <n v="2025"/>
    <x v="0"/>
    <n v="17"/>
    <n v="2"/>
    <s v="Weekday"/>
    <m/>
  </r>
  <r>
    <s v="WEB-8408"/>
    <d v="2023-05-20T00:00:00"/>
    <s v="Saanvi Iyer"/>
    <s v="Mumbai"/>
    <s v="Electronics"/>
    <s v="Bluetooth Speaker"/>
    <n v="1"/>
    <n v="3414.61"/>
    <s v="Net Banking"/>
    <s v="Delivered"/>
    <n v="5"/>
    <n v="3414.61"/>
    <m/>
    <m/>
    <m/>
    <m/>
    <m/>
    <m/>
    <s v="Completed"/>
    <s v="Yes"/>
    <s v="No"/>
    <m/>
    <n v="619"/>
    <n v="468"/>
    <n v="2759712.3299794244"/>
    <n v="330643.50635802455"/>
    <n v="3.8641711229946525"/>
    <s v="Bluetooth Speaker"/>
    <s v="Electronics"/>
    <s v="Electronics"/>
    <s v="Electronics"/>
    <s v="Electronics"/>
    <n v="48"/>
    <s v="Electronics"/>
    <m/>
    <n v="2023"/>
    <x v="6"/>
    <n v="20"/>
    <n v="7"/>
    <s v="Weekday"/>
    <m/>
  </r>
  <r>
    <s v="WEB-5486"/>
    <d v="2025-01-23T00:00:00"/>
    <s v="Aarav Menon"/>
    <s v="Ahmedabad"/>
    <s v="Beauty"/>
    <s v="Shampoo 200Ml"/>
    <n v="2"/>
    <n v="1425.38"/>
    <s v="Net Banking"/>
    <s v="Delivered"/>
    <n v="5"/>
    <n v="2850.76"/>
    <m/>
    <m/>
    <m/>
    <m/>
    <m/>
    <m/>
    <s v="Completed"/>
    <s v="Yes"/>
    <s v="No"/>
    <m/>
    <n v="589"/>
    <n v="426"/>
    <n v="1098537.4901531704"/>
    <n v="96724.388030634553"/>
    <n v="3.9001122334455669"/>
    <s v="Shampoo 200Ml"/>
    <s v="Beauty"/>
    <s v="Beauty"/>
    <s v="Beauty"/>
    <s v="Beauty"/>
    <n v="64"/>
    <s v="Beauty"/>
    <m/>
    <n v="2025"/>
    <x v="5"/>
    <n v="23"/>
    <n v="5"/>
    <s v="Weekday"/>
    <m/>
  </r>
  <r>
    <s v="WEB-6864"/>
    <d v="2024-05-12T00:00:00"/>
    <s v="Neha Kapoor"/>
    <s v="Bengaluru"/>
    <s v="Fashion"/>
    <s v="Women'S Kurti"/>
    <n v="1"/>
    <n v="2308.86"/>
    <s v="Cash On Delivery"/>
    <s v="Delivered"/>
    <n v="4"/>
    <n v="2308.86"/>
    <m/>
    <m/>
    <m/>
    <m/>
    <m/>
    <m/>
    <s v="Completed"/>
    <s v="Yes"/>
    <s v="No"/>
    <m/>
    <n v="567"/>
    <n v="440"/>
    <n v="1892867.2841657216"/>
    <n v="199432.98236095349"/>
    <n v="3.8949824970828471"/>
    <s v="Women'S Kurti"/>
    <s v="Fashion"/>
    <s v="Fashion"/>
    <s v="Fashion"/>
    <s v="Fashion"/>
    <n v="15"/>
    <s v="Fashion"/>
    <m/>
    <n v="2024"/>
    <x v="6"/>
    <n v="12"/>
    <n v="1"/>
    <s v="Weekday"/>
    <m/>
  </r>
  <r>
    <s v="WEB-5898"/>
    <d v="2024-11-16T00:00:00"/>
    <s v="Aarav Sharma"/>
    <s v="Hyderabad"/>
    <s v="Home &amp; Kitchen"/>
    <s v="Led Bulb Pack"/>
    <n v="1"/>
    <n v="1892.06"/>
    <s v="Upi"/>
    <s v="Delivered"/>
    <n v="4"/>
    <n v="1892.06"/>
    <m/>
    <m/>
    <m/>
    <m/>
    <m/>
    <m/>
    <s v="Completed"/>
    <s v="Yes"/>
    <s v="No"/>
    <m/>
    <n v="559"/>
    <n v="408"/>
    <n v="1463424.4009529033"/>
    <n v="118285.78776560788"/>
    <n v="3.8140589569160999"/>
    <s v="Led Bulb Pack"/>
    <s v="Home &amp; Kitchen"/>
    <s v="Home &amp; Kitchen"/>
    <s v="Home &amp; Kitchen"/>
    <s v="Home &amp; Kitchen"/>
    <n v="76"/>
    <s v="Home &amp; Kitchen"/>
    <m/>
    <n v="2024"/>
    <x v="3"/>
    <n v="16"/>
    <n v="7"/>
    <s v="Weekday"/>
    <m/>
  </r>
  <r>
    <s v="WEB-8496"/>
    <d v="2024-10-29T00:00:00"/>
    <s v="Kavya Kapoor"/>
    <s v="Kolkata"/>
    <s v="Electronics"/>
    <s v="Wireless Earbuds"/>
    <n v="1"/>
    <n v="3124.07"/>
    <s v="Debit Card"/>
    <s v="Delivered"/>
    <n v="4"/>
    <n v="3124.07"/>
    <m/>
    <m/>
    <m/>
    <m/>
    <m/>
    <m/>
    <s v="Completed"/>
    <s v="Yes"/>
    <s v="No"/>
    <m/>
    <n v="590"/>
    <n v="451"/>
    <n v="2759712.3299794244"/>
    <n v="330643.50635802455"/>
    <n v="3.8641711229946525"/>
    <s v="Wireless Earbuds"/>
    <s v="Electronics"/>
    <s v="Electronics"/>
    <s v="Electronics"/>
    <s v="Electronics"/>
    <n v="12"/>
    <s v="Electronics"/>
    <m/>
    <n v="2024"/>
    <x v="8"/>
    <n v="29"/>
    <n v="3"/>
    <s v="Weekday"/>
    <m/>
  </r>
  <r>
    <s v="WEB-5355"/>
    <d v="2024-06-25T00:00:00"/>
    <s v="Rahul Malhotra"/>
    <s v="Delhi"/>
    <s v="Fashion"/>
    <s v="Men'S T-Shirt"/>
    <n v="2"/>
    <n v="1816.47"/>
    <s v="Net Banking"/>
    <s v="Pending"/>
    <n v="1"/>
    <n v="3632.94"/>
    <m/>
    <m/>
    <m/>
    <m/>
    <m/>
    <m/>
    <s v="Pending"/>
    <s v="No"/>
    <s v="Yes"/>
    <m/>
    <n v="573"/>
    <n v="450"/>
    <n v="1892867.2841657216"/>
    <n v="199432.98236095349"/>
    <n v="3.8949824970828471"/>
    <s v="Men'S T-Shirt"/>
    <s v="Fashion"/>
    <s v="Fashion"/>
    <s v="Fashion"/>
    <s v="Fashion"/>
    <n v="55"/>
    <s v="Fashion"/>
    <m/>
    <n v="2024"/>
    <x v="11"/>
    <n v="25"/>
    <n v="3"/>
    <s v="Weekday"/>
    <m/>
  </r>
  <r>
    <s v="WEB-6466"/>
    <d v="2024-02-14T00:00:00"/>
    <s v="Meera Rao"/>
    <s v="Pune"/>
    <s v="Home &amp; Kitchen"/>
    <s v="Led Bulb Pack"/>
    <n v="3"/>
    <n v="1038.05"/>
    <s v="Cash On Delivery"/>
    <s v="Delivered"/>
    <n v="5"/>
    <n v="3114.1499999999996"/>
    <m/>
    <m/>
    <m/>
    <m/>
    <m/>
    <m/>
    <s v="Completed"/>
    <s v="Yes"/>
    <s v="No"/>
    <m/>
    <n v="595"/>
    <n v="444"/>
    <n v="1463424.4009529033"/>
    <n v="118285.78776560788"/>
    <n v="3.8140589569160999"/>
    <s v="Led Bulb Pack"/>
    <s v="Home &amp; Kitchen"/>
    <s v="Home &amp; Kitchen"/>
    <s v="Home &amp; Kitchen"/>
    <s v="Home &amp; Kitchen"/>
    <n v="76"/>
    <s v="Home &amp; Kitchen"/>
    <m/>
    <n v="2024"/>
    <x v="0"/>
    <n v="14"/>
    <n v="4"/>
    <s v="Weekday"/>
    <m/>
  </r>
  <r>
    <s v="WEB-8264"/>
    <d v="2024-11-05T00:00:00"/>
    <s v="Aarav Malhotra"/>
    <s v="Bengaluru"/>
    <s v="Fashion"/>
    <s v="Sunglasses"/>
    <n v="3"/>
    <n v="681.55"/>
    <s v="Upi"/>
    <s v="Delivered"/>
    <n v="3"/>
    <n v="2044.6499999999999"/>
    <m/>
    <m/>
    <m/>
    <m/>
    <m/>
    <m/>
    <s v="Completed"/>
    <s v="Yes"/>
    <s v="No"/>
    <m/>
    <n v="567"/>
    <n v="440"/>
    <n v="1892867.2841657216"/>
    <n v="199432.98236095349"/>
    <n v="3.8949824970828471"/>
    <s v="Sunglasses"/>
    <s v="Fashion"/>
    <s v="Fashion"/>
    <s v="Fashion"/>
    <s v="Fashion"/>
    <n v="53"/>
    <s v="Fashion"/>
    <m/>
    <n v="2024"/>
    <x v="3"/>
    <n v="5"/>
    <n v="3"/>
    <s v="Weekday"/>
    <m/>
  </r>
  <r>
    <s v="WEB-6878"/>
    <d v="2023-06-08T00:00:00"/>
    <s v="Karan Joshi"/>
    <s v="Chennai"/>
    <s v="Books"/>
    <s v="Self-Help Book"/>
    <n v="1"/>
    <n v="612"/>
    <s v="Cash On Delivery"/>
    <s v="Cancelled"/>
    <n v="5"/>
    <n v="612"/>
    <m/>
    <m/>
    <m/>
    <m/>
    <m/>
    <m/>
    <s v="Lost Sale"/>
    <s v="No"/>
    <s v="Yes"/>
    <m/>
    <n v="558"/>
    <n v="430"/>
    <n v="594714.6477588166"/>
    <n v="60882.938065984097"/>
    <n v="3.804733727810651"/>
    <s v="Self-Help Book"/>
    <s v="Books"/>
    <s v="Books"/>
    <s v="Books"/>
    <s v="Books"/>
    <n v="19"/>
    <s v="Books"/>
    <m/>
    <n v="2023"/>
    <x v="11"/>
    <n v="8"/>
    <n v="5"/>
    <s v="Weekday"/>
    <m/>
  </r>
  <r>
    <s v="WEB-9379"/>
    <d v="2023-11-22T00:00:00"/>
    <s v="Meera Verma"/>
    <s v="Chennai"/>
    <s v="Electronics"/>
    <s v="Bluetooth Speaker"/>
    <n v="3"/>
    <n v="1668.73"/>
    <s v="Debit Card"/>
    <s v="Delivered"/>
    <n v="4"/>
    <n v="5006.1900000000005"/>
    <m/>
    <m/>
    <m/>
    <m/>
    <m/>
    <m/>
    <s v="Completed"/>
    <s v="Yes"/>
    <s v="No"/>
    <m/>
    <n v="558"/>
    <n v="430"/>
    <n v="2759712.3299794244"/>
    <n v="330643.50635802455"/>
    <n v="3.8641711229946525"/>
    <s v="Bluetooth Speaker"/>
    <s v="Electronics"/>
    <s v="Electronics"/>
    <s v="Electronics"/>
    <s v="Electronics"/>
    <n v="48"/>
    <s v="Electronics"/>
    <m/>
    <n v="2023"/>
    <x v="3"/>
    <n v="22"/>
    <n v="4"/>
    <s v="Weekday"/>
    <m/>
  </r>
  <r>
    <s v="WEB-8431"/>
    <d v="2024-11-24T00:00:00"/>
    <s v="Tanya Das"/>
    <s v="Bengaluru"/>
    <s v="Home &amp; Kitchen"/>
    <s v="Water Bottle"/>
    <n v="1"/>
    <n v="1434.79"/>
    <s v="Upi"/>
    <s v="Cancelled"/>
    <n v="4"/>
    <n v="1434.79"/>
    <m/>
    <m/>
    <m/>
    <m/>
    <m/>
    <m/>
    <s v="Lost Sale"/>
    <s v="No"/>
    <s v="Yes"/>
    <m/>
    <n v="567"/>
    <n v="440"/>
    <n v="1463424.4009529033"/>
    <n v="118285.78776560788"/>
    <n v="3.8140589569160999"/>
    <s v="Water Bottle"/>
    <s v="Home &amp; Kitchen"/>
    <s v="Home &amp; Kitchen"/>
    <s v="Home &amp; Kitchen"/>
    <s v="Home &amp; Kitchen"/>
    <n v="2"/>
    <s v="Home &amp; Kitchen"/>
    <m/>
    <n v="2024"/>
    <x v="3"/>
    <n v="24"/>
    <n v="1"/>
    <s v="Weekday"/>
    <m/>
  </r>
  <r>
    <s v="WEB-5243"/>
    <d v="2024-12-22T00:00:00"/>
    <s v="Saanvi Gupta"/>
    <s v="Ahmedabad"/>
    <s v="Home &amp; Kitchen"/>
    <s v="Table Lamp"/>
    <n v="1"/>
    <n v="1263.99"/>
    <s v="Credit Card"/>
    <s v="Cancelled"/>
    <m/>
    <n v="1263.99"/>
    <m/>
    <m/>
    <m/>
    <m/>
    <m/>
    <m/>
    <s v="Lost Sale"/>
    <s v="No"/>
    <s v="Yes"/>
    <m/>
    <n v="589"/>
    <n v="426"/>
    <n v="1463424.4009529033"/>
    <n v="118285.78776560788"/>
    <n v="3.8140589569160999"/>
    <s v="Table Lamp"/>
    <s v="Home &amp; Kitchen"/>
    <s v="Home &amp; Kitchen"/>
    <s v="Home &amp; Kitchen"/>
    <s v="Home &amp; Kitchen"/>
    <n v="32"/>
    <s v="Home &amp; Kitchen"/>
    <m/>
    <n v="2024"/>
    <x v="10"/>
    <n v="22"/>
    <n v="1"/>
    <s v="Weekday"/>
    <m/>
  </r>
  <r>
    <s v="WEB-7848"/>
    <d v="2024-07-26T00:00:00"/>
    <s v="Tanya Joshi"/>
    <s v="Bengaluru"/>
    <s v="Beauty"/>
    <s v="Shampoo 200Ml"/>
    <n v="1"/>
    <n v="1228.23"/>
    <s v="Credit Card"/>
    <s v="Delivered"/>
    <n v="3"/>
    <n v="1228.23"/>
    <m/>
    <m/>
    <m/>
    <m/>
    <m/>
    <m/>
    <s v="Completed"/>
    <s v="Yes"/>
    <s v="No"/>
    <m/>
    <n v="567"/>
    <n v="440"/>
    <n v="1098537.4901531704"/>
    <n v="96724.388030634553"/>
    <n v="3.9001122334455669"/>
    <s v="Shampoo 200Ml"/>
    <s v="Beauty"/>
    <s v="Beauty"/>
    <s v="Beauty"/>
    <s v="Beauty"/>
    <n v="64"/>
    <s v="Beauty"/>
    <m/>
    <n v="2024"/>
    <x v="2"/>
    <n v="26"/>
    <n v="6"/>
    <s v="Weekday"/>
    <m/>
  </r>
  <r>
    <s v="WEB-7756"/>
    <d v="2025-02-25T00:00:00"/>
    <s v="Meera Nair"/>
    <s v="Mumbai"/>
    <s v="Home &amp; Kitchen"/>
    <s v="Table Lamp"/>
    <n v="2"/>
    <n v="997.49"/>
    <s v="Credit Card"/>
    <s v="Delivered"/>
    <n v="4"/>
    <n v="1994.98"/>
    <m/>
    <m/>
    <m/>
    <m/>
    <m/>
    <m/>
    <s v="Completed"/>
    <s v="Yes"/>
    <s v="No"/>
    <m/>
    <n v="619"/>
    <n v="468"/>
    <n v="1463424.4009529033"/>
    <n v="118285.78776560788"/>
    <n v="3.8140589569160999"/>
    <s v="Table Lamp"/>
    <s v="Home &amp; Kitchen"/>
    <s v="Home &amp; Kitchen"/>
    <s v="Home &amp; Kitchen"/>
    <s v="Home &amp; Kitchen"/>
    <n v="32"/>
    <s v="Home &amp; Kitchen"/>
    <m/>
    <n v="2025"/>
    <x v="0"/>
    <n v="25"/>
    <n v="3"/>
    <s v="Weekday"/>
    <m/>
  </r>
  <r>
    <s v="WEB-7764"/>
    <d v="2023-06-02T00:00:00"/>
    <s v="Tanya Menon"/>
    <s v="Hyderabad"/>
    <s v="Fashion"/>
    <s v="Running Shoes"/>
    <n v="1"/>
    <n v="2333.8000000000002"/>
    <s v="Credit Card"/>
    <s v="Cancelled"/>
    <n v="5"/>
    <n v="2333.8000000000002"/>
    <m/>
    <m/>
    <m/>
    <m/>
    <m/>
    <m/>
    <s v="Lost Sale"/>
    <s v="No"/>
    <s v="Yes"/>
    <m/>
    <n v="559"/>
    <n v="408"/>
    <n v="1892867.2841657216"/>
    <n v="199432.98236095349"/>
    <n v="3.8949824970828471"/>
    <s v="Running Shoes"/>
    <s v="Fashion"/>
    <s v="Fashion"/>
    <s v="Fashion"/>
    <s v="Fashion"/>
    <n v="45"/>
    <s v="Fashion"/>
    <m/>
    <n v="2023"/>
    <x v="11"/>
    <n v="2"/>
    <n v="6"/>
    <s v="Weekday"/>
    <m/>
  </r>
  <r>
    <s v="WEB-9368"/>
    <d v="2023-07-23T00:00:00"/>
    <s v="Riya Gupta"/>
    <s v="Bengaluru"/>
    <s v="Fashion"/>
    <s v="Women'S Kurti"/>
    <n v="1"/>
    <n v="1403.18"/>
    <s v="Credit Card"/>
    <s v="Delivered"/>
    <m/>
    <n v="1403.18"/>
    <m/>
    <m/>
    <m/>
    <m/>
    <m/>
    <m/>
    <s v="Completed"/>
    <s v="Yes"/>
    <s v="No"/>
    <m/>
    <n v="567"/>
    <n v="440"/>
    <n v="1892867.2841657216"/>
    <n v="199432.98236095349"/>
    <n v="3.8949824970828471"/>
    <s v="Women'S Kurti"/>
    <s v="Fashion"/>
    <s v="Fashion"/>
    <s v="Fashion"/>
    <s v="Fashion"/>
    <n v="15"/>
    <s v="Fashion"/>
    <m/>
    <n v="2023"/>
    <x v="2"/>
    <n v="23"/>
    <n v="1"/>
    <s v="Weekday"/>
    <m/>
  </r>
  <r>
    <s v="WEB-8328"/>
    <d v="2023-01-22T00:00:00"/>
    <s v="Aarav Verma"/>
    <s v="Kolkata"/>
    <s v="Beauty"/>
    <s v="Shampoo 200Ml"/>
    <n v="3"/>
    <n v="688.73"/>
    <s v="Credit Card"/>
    <s v="Delivered"/>
    <n v="5"/>
    <n v="2066.19"/>
    <m/>
    <m/>
    <m/>
    <m/>
    <m/>
    <m/>
    <s v="Completed"/>
    <s v="Yes"/>
    <s v="No"/>
    <m/>
    <n v="590"/>
    <n v="451"/>
    <n v="1098537.4901531704"/>
    <n v="96724.388030634553"/>
    <n v="3.9001122334455669"/>
    <s v="Shampoo 200Ml"/>
    <s v="Beauty"/>
    <s v="Beauty"/>
    <s v="Beauty"/>
    <s v="Beauty"/>
    <n v="64"/>
    <s v="Beauty"/>
    <m/>
    <n v="2023"/>
    <x v="5"/>
    <n v="22"/>
    <n v="1"/>
    <s v="Weekday"/>
    <m/>
  </r>
  <r>
    <s v="WEB-5146"/>
    <d v="2024-09-06T00:00:00"/>
    <s v="Arjun Rao"/>
    <s v="Ahmedabad"/>
    <s v="Fashion"/>
    <s v="Men'S T-Shirt"/>
    <n v="1"/>
    <n v="335.29"/>
    <s v="Cash On Delivery"/>
    <s v="Delivered"/>
    <n v="5"/>
    <n v="335.29"/>
    <m/>
    <m/>
    <m/>
    <m/>
    <m/>
    <m/>
    <s v="Completed"/>
    <s v="No"/>
    <s v="No"/>
    <m/>
    <n v="589"/>
    <n v="426"/>
    <n v="1892867.2841657216"/>
    <n v="199432.98236095349"/>
    <n v="3.8949824970828471"/>
    <s v="Men'S T-Shirt"/>
    <s v="Fashion"/>
    <s v="Fashion"/>
    <s v="Fashion"/>
    <s v="Fashion"/>
    <n v="55"/>
    <s v="Fashion"/>
    <m/>
    <n v="2024"/>
    <x v="1"/>
    <n v="6"/>
    <n v="6"/>
    <s v="Weekday"/>
    <m/>
  </r>
  <r>
    <s v="WEB-8042"/>
    <d v="2023-06-24T00:00:00"/>
    <s v="Rahul Menon"/>
    <s v="Bengaluru"/>
    <s v="Electronics"/>
    <s v="Wireless Earbuds"/>
    <n v="1"/>
    <n v="2362.35"/>
    <s v="Upi"/>
    <s v="Delivered"/>
    <n v="3"/>
    <n v="2362.35"/>
    <m/>
    <m/>
    <m/>
    <m/>
    <m/>
    <m/>
    <s v="Completed"/>
    <s v="Yes"/>
    <s v="No"/>
    <m/>
    <n v="567"/>
    <n v="440"/>
    <n v="2759712.3299794244"/>
    <n v="330643.50635802455"/>
    <n v="3.8641711229946525"/>
    <s v="Wireless Earbuds"/>
    <s v="Electronics"/>
    <s v="Electronics"/>
    <s v="Electronics"/>
    <s v="Electronics"/>
    <n v="12"/>
    <s v="Electronics"/>
    <m/>
    <n v="2023"/>
    <x v="11"/>
    <n v="24"/>
    <n v="7"/>
    <s v="Weekday"/>
    <m/>
  </r>
  <r>
    <s v="WEB-6215"/>
    <d v="2024-11-13T00:00:00"/>
    <s v="Diya Das"/>
    <s v="Hyderabad"/>
    <s v="Fashion"/>
    <s v="Denim Jeans"/>
    <n v="2"/>
    <n v="1438.51"/>
    <s v="Credit Card"/>
    <s v="Delivered"/>
    <n v="4"/>
    <n v="2877.02"/>
    <m/>
    <m/>
    <m/>
    <m/>
    <m/>
    <m/>
    <s v="Completed"/>
    <s v="Yes"/>
    <s v="No"/>
    <m/>
    <n v="559"/>
    <n v="408"/>
    <n v="1892867.2841657216"/>
    <n v="199432.98236095349"/>
    <n v="3.8949824970828471"/>
    <s v="Denim Jeans"/>
    <s v="Fashion"/>
    <s v="Fashion"/>
    <s v="Fashion"/>
    <s v="Fashion"/>
    <n v="6"/>
    <s v="Fashion"/>
    <m/>
    <n v="2024"/>
    <x v="3"/>
    <n v="13"/>
    <n v="4"/>
    <s v="Weekday"/>
    <m/>
  </r>
  <r>
    <s v="WEB-9347"/>
    <d v="2025-02-23T00:00:00"/>
    <s v="Ishaan Malhotra"/>
    <s v="Ahmedabad"/>
    <s v="Electronics"/>
    <s v="Usb Cable"/>
    <n v="3"/>
    <n v="3252.53"/>
    <s v="Net Banking"/>
    <s v="Cancelled"/>
    <n v="5"/>
    <n v="9757.59"/>
    <m/>
    <m/>
    <m/>
    <m/>
    <m/>
    <m/>
    <s v="Lost Sale"/>
    <s v="No"/>
    <s v="Yes"/>
    <m/>
    <n v="589"/>
    <n v="426"/>
    <n v="2759712.3299794244"/>
    <n v="330643.50635802455"/>
    <n v="3.8641711229946525"/>
    <s v="Usb Cable"/>
    <s v="Electronics"/>
    <s v="Electronics"/>
    <s v="Electronics"/>
    <s v="Electronics"/>
    <n v="13"/>
    <s v="Electronics"/>
    <m/>
    <n v="2025"/>
    <x v="0"/>
    <n v="23"/>
    <n v="1"/>
    <s v="Weekday"/>
    <m/>
  </r>
  <r>
    <s v="WEB-6099"/>
    <d v="2024-01-07T00:00:00"/>
    <s v="Kavya Iyer"/>
    <s v="Ahmedabad"/>
    <s v="Fashion"/>
    <s v="Running Shoes"/>
    <n v="1"/>
    <n v="1087.58"/>
    <s v="Debit Card"/>
    <s v="Delivered"/>
    <n v="1"/>
    <n v="1087.58"/>
    <m/>
    <m/>
    <m/>
    <m/>
    <m/>
    <m/>
    <s v="Completed"/>
    <s v="Yes"/>
    <s v="No"/>
    <m/>
    <n v="589"/>
    <n v="426"/>
    <n v="1892867.2841657216"/>
    <n v="199432.98236095349"/>
    <n v="3.8949824970828471"/>
    <s v="Running Shoes"/>
    <s v="Fashion"/>
    <s v="Fashion"/>
    <s v="Fashion"/>
    <s v="Fashion"/>
    <n v="45"/>
    <s v="Fashion"/>
    <m/>
    <n v="2024"/>
    <x v="5"/>
    <n v="7"/>
    <n v="1"/>
    <s v="Weekend"/>
    <m/>
  </r>
  <r>
    <s v="WEB-5276"/>
    <d v="2025-05-15T00:00:00"/>
    <s v="Rohan Sharma"/>
    <s v="Delhi"/>
    <s v="Books"/>
    <s v="Cookbook"/>
    <n v="1"/>
    <n v="568.82000000000005"/>
    <s v="Credit Card"/>
    <s v="Delivered"/>
    <n v="5"/>
    <n v="568.82000000000005"/>
    <m/>
    <m/>
    <m/>
    <m/>
    <m/>
    <m/>
    <s v="Completed"/>
    <s v="No"/>
    <s v="No"/>
    <m/>
    <n v="573"/>
    <n v="450"/>
    <n v="594714.6477588166"/>
    <n v="60882.938065984097"/>
    <n v="3.804733727810651"/>
    <s v="Cookbook"/>
    <s v="Books"/>
    <s v="Books"/>
    <s v="Books"/>
    <s v="Books"/>
    <n v="4"/>
    <s v="Books"/>
    <m/>
    <n v="2025"/>
    <x v="6"/>
    <n v="15"/>
    <n v="5"/>
    <s v="Weekday"/>
    <m/>
  </r>
  <r>
    <s v="WEB-7591"/>
    <d v="2023-11-03T00:00:00"/>
    <s v="Ishaan Joshi"/>
    <s v="Mumbai"/>
    <s v="Home &amp; Kitchen"/>
    <s v="Led Bulb Pack"/>
    <n v="3"/>
    <n v="1660.18"/>
    <s v="Credit Card"/>
    <s v="Pending"/>
    <n v="4"/>
    <n v="4980.54"/>
    <m/>
    <m/>
    <m/>
    <m/>
    <m/>
    <m/>
    <s v="Pending"/>
    <s v="No"/>
    <s v="Yes"/>
    <m/>
    <n v="619"/>
    <n v="468"/>
    <n v="1463424.4009529033"/>
    <n v="118285.78776560788"/>
    <n v="3.8140589569160999"/>
    <s v="Led Bulb Pack"/>
    <s v="Home &amp; Kitchen"/>
    <s v="Home &amp; Kitchen"/>
    <s v="Home &amp; Kitchen"/>
    <s v="Home &amp; Kitchen"/>
    <n v="76"/>
    <s v="Home &amp; Kitchen"/>
    <m/>
    <n v="2023"/>
    <x v="3"/>
    <n v="3"/>
    <n v="6"/>
    <s v="Weekday"/>
    <m/>
  </r>
  <r>
    <s v="WEB-9689"/>
    <d v="2023-03-19T00:00:00"/>
    <s v="Arjun Chatterjee"/>
    <s v="Pune"/>
    <s v="Home &amp; Kitchen"/>
    <s v="Non-Stick Pan"/>
    <n v="1"/>
    <n v="936.12"/>
    <s v="Net Banking"/>
    <s v="Delivered"/>
    <n v="3"/>
    <n v="936.12"/>
    <m/>
    <m/>
    <m/>
    <m/>
    <m/>
    <m/>
    <s v="Completed"/>
    <s v="No"/>
    <s v="No"/>
    <m/>
    <n v="595"/>
    <n v="444"/>
    <n v="1463424.4009529033"/>
    <n v="118285.78776560788"/>
    <n v="3.8140589569160999"/>
    <s v="Non-Stick Pan"/>
    <s v="Home &amp; Kitchen"/>
    <s v="Home &amp; Kitchen"/>
    <s v="Home &amp; Kitchen"/>
    <s v="Home &amp; Kitchen"/>
    <n v="7"/>
    <s v="Home &amp; Kitchen"/>
    <m/>
    <n v="2023"/>
    <x v="4"/>
    <n v="19"/>
    <n v="1"/>
    <s v="Weekday"/>
    <m/>
  </r>
  <r>
    <s v="WEB-5009"/>
    <d v="2024-12-06T00:00:00"/>
    <s v="Meera Rao"/>
    <s v="Mumbai"/>
    <s v="Fashion"/>
    <s v="Running Shoes"/>
    <n v="1"/>
    <n v="1931.79"/>
    <s v="Credit Card"/>
    <s v="Delivered"/>
    <n v="3"/>
    <n v="1931.79"/>
    <m/>
    <m/>
    <m/>
    <m/>
    <m/>
    <m/>
    <s v="Completed"/>
    <s v="Yes"/>
    <s v="No"/>
    <m/>
    <n v="619"/>
    <n v="468"/>
    <n v="1892867.2841657216"/>
    <n v="199432.98236095349"/>
    <n v="3.8949824970828471"/>
    <s v="Running Shoes"/>
    <s v="Fashion"/>
    <s v="Fashion"/>
    <s v="Fashion"/>
    <s v="Fashion"/>
    <n v="45"/>
    <s v="Fashion"/>
    <m/>
    <n v="2024"/>
    <x v="10"/>
    <n v="6"/>
    <n v="6"/>
    <s v="Weekday"/>
    <m/>
  </r>
  <r>
    <s v="WEB-6798"/>
    <d v="2024-11-10T00:00:00"/>
    <s v="Ananya Bose"/>
    <s v="Bengaluru"/>
    <s v="Beauty"/>
    <s v="Face Cream"/>
    <n v="1"/>
    <n v="521.22"/>
    <s v="Debit Card"/>
    <s v="Delivered"/>
    <n v="4"/>
    <n v="521.22"/>
    <m/>
    <m/>
    <m/>
    <m/>
    <m/>
    <m/>
    <s v="Completed"/>
    <s v="No"/>
    <s v="No"/>
    <m/>
    <n v="567"/>
    <n v="440"/>
    <n v="1098537.4901531704"/>
    <n v="96724.388030634553"/>
    <n v="3.9001122334455669"/>
    <s v="Face Cream"/>
    <s v="Beauty"/>
    <s v="Beauty"/>
    <s v="Beauty"/>
    <s v="Beauty"/>
    <n v="80"/>
    <s v="Beauty"/>
    <m/>
    <n v="2024"/>
    <x v="3"/>
    <n v="10"/>
    <n v="1"/>
    <s v="Weekday"/>
    <m/>
  </r>
  <r>
    <s v="WEB-6716"/>
    <d v="2023-04-10T00:00:00"/>
    <s v="Saanvi Malhotra"/>
    <s v="Mumbai"/>
    <s v="Books"/>
    <s v="Notebook Set"/>
    <n v="1"/>
    <n v="786.48"/>
    <s v="Upi"/>
    <s v="Delivered"/>
    <n v="4"/>
    <n v="786.48"/>
    <m/>
    <m/>
    <m/>
    <m/>
    <m/>
    <m/>
    <s v="Completed"/>
    <s v="No"/>
    <s v="No"/>
    <m/>
    <n v="619"/>
    <n v="468"/>
    <n v="594714.6477588166"/>
    <n v="60882.938065984097"/>
    <n v="3.804733727810651"/>
    <s v="Notebook Set"/>
    <s v="Books"/>
    <s v="Books"/>
    <s v="Books"/>
    <s v="Books"/>
    <n v="20"/>
    <s v="Books"/>
    <m/>
    <n v="2023"/>
    <x v="7"/>
    <n v="10"/>
    <n v="2"/>
    <s v="Weekday"/>
    <m/>
  </r>
  <r>
    <s v="WEB-8081"/>
    <d v="2023-09-12T00:00:00"/>
    <s v="Diya Malhotra"/>
    <s v="Pune"/>
    <s v="Beauty"/>
    <s v="Hair Oil"/>
    <n v="1"/>
    <n v="596.91999999999996"/>
    <s v="Cash On Delivery"/>
    <s v="Cancelled"/>
    <n v="5"/>
    <n v="596.91999999999996"/>
    <m/>
    <m/>
    <m/>
    <m/>
    <m/>
    <m/>
    <s v="Lost Sale"/>
    <s v="No"/>
    <s v="Yes"/>
    <m/>
    <n v="595"/>
    <n v="444"/>
    <n v="1098537.4901531704"/>
    <n v="96724.388030634553"/>
    <n v="3.9001122334455669"/>
    <s v="Hair Oil"/>
    <s v="Beauty"/>
    <s v="Beauty"/>
    <s v="Beauty"/>
    <s v="Beauty"/>
    <n v="70"/>
    <s v="Beauty"/>
    <m/>
    <n v="2023"/>
    <x v="1"/>
    <n v="12"/>
    <n v="3"/>
    <s v="Weekday"/>
    <m/>
  </r>
  <r>
    <s v="WEB-6881"/>
    <d v="2025-03-26T00:00:00"/>
    <s v="Simran Khan"/>
    <s v="Mumbai"/>
    <s v="Beauty"/>
    <s v="Face Cream"/>
    <n v="3"/>
    <n v="454.72"/>
    <s v="Upi"/>
    <s v="Cancelled"/>
    <n v="5"/>
    <n v="1364.16"/>
    <m/>
    <m/>
    <m/>
    <m/>
    <m/>
    <m/>
    <s v="Lost Sale"/>
    <s v="No"/>
    <s v="Yes"/>
    <m/>
    <n v="619"/>
    <n v="468"/>
    <n v="1098537.4901531704"/>
    <n v="96724.388030634553"/>
    <n v="3.9001122334455669"/>
    <s v="Face Cream"/>
    <s v="Beauty"/>
    <s v="Beauty"/>
    <s v="Beauty"/>
    <s v="Beauty"/>
    <n v="80"/>
    <s v="Beauty"/>
    <m/>
    <n v="2025"/>
    <x v="4"/>
    <n v="26"/>
    <n v="4"/>
    <s v="Weekday"/>
    <m/>
  </r>
  <r>
    <s v="WEB-8618"/>
    <d v="2024-06-28T00:00:00"/>
    <s v="Rahul Mehta"/>
    <s v="Mumbai"/>
    <s v="Electronics"/>
    <s v="Bluetooth Speaker"/>
    <n v="1"/>
    <n v="342.58"/>
    <s v="Net Banking"/>
    <s v="Delivered"/>
    <n v="5"/>
    <n v="342.58"/>
    <m/>
    <m/>
    <m/>
    <m/>
    <m/>
    <m/>
    <s v="Completed"/>
    <s v="No"/>
    <s v="No"/>
    <m/>
    <n v="619"/>
    <n v="468"/>
    <n v="2759712.3299794244"/>
    <n v="330643.50635802455"/>
    <n v="3.8641711229946525"/>
    <s v="Bluetooth Speaker"/>
    <s v="Electronics"/>
    <s v="Electronics"/>
    <s v="Electronics"/>
    <s v="Electronics"/>
    <n v="48"/>
    <s v="Electronics"/>
    <m/>
    <n v="2024"/>
    <x v="11"/>
    <n v="28"/>
    <n v="6"/>
    <s v="Weekday"/>
    <m/>
  </r>
  <r>
    <s v="WEB-8966"/>
    <d v="2025-02-25T00:00:00"/>
    <s v="Vivaan Iyer"/>
    <s v="Mumbai"/>
    <s v="Fashion"/>
    <s v="Women'S Kurti"/>
    <n v="1"/>
    <n v="1624.51"/>
    <s v="Net Banking"/>
    <s v="Returned"/>
    <n v="5"/>
    <n v="1624.51"/>
    <m/>
    <m/>
    <m/>
    <m/>
    <m/>
    <m/>
    <s v="Completed"/>
    <s v="No"/>
    <s v="No"/>
    <m/>
    <n v="619"/>
    <n v="468"/>
    <n v="1892867.2841657216"/>
    <n v="199432.98236095349"/>
    <n v="3.8949824970828471"/>
    <s v="Women'S Kurti"/>
    <s v="Fashion"/>
    <s v="Fashion"/>
    <s v="Fashion"/>
    <s v="Fashion"/>
    <n v="15"/>
    <s v="Fashion"/>
    <m/>
    <n v="2025"/>
    <x v="0"/>
    <n v="25"/>
    <n v="3"/>
    <s v="Weekday"/>
    <m/>
  </r>
  <r>
    <s v="WEB-6732"/>
    <d v="2024-07-07T00:00:00"/>
    <s v="Vikram Singh"/>
    <s v="Kolkata"/>
    <s v="Books"/>
    <s v="Kids Story Book"/>
    <n v="1"/>
    <n v="463.56"/>
    <s v="Net Banking"/>
    <s v="Delivered"/>
    <n v="5"/>
    <n v="463.56"/>
    <m/>
    <m/>
    <m/>
    <m/>
    <m/>
    <m/>
    <s v="Completed"/>
    <s v="No"/>
    <s v="No"/>
    <m/>
    <n v="590"/>
    <n v="451"/>
    <n v="594714.6477588166"/>
    <n v="60882.938065984097"/>
    <n v="3.804733727810651"/>
    <s v="Kids Story Book"/>
    <s v="Books"/>
    <s v="Books"/>
    <s v="Books"/>
    <s v="Books"/>
    <n v="23"/>
    <s v="Books"/>
    <m/>
    <n v="2024"/>
    <x v="2"/>
    <n v="7"/>
    <n v="1"/>
    <s v="Weekend"/>
    <m/>
  </r>
  <r>
    <s v="WEB-9455"/>
    <d v="2023-05-30T00:00:00"/>
    <s v="Rahul Gupta"/>
    <s v="Bengaluru"/>
    <s v="Electronics"/>
    <s v="Smart Watch"/>
    <n v="1"/>
    <n v="402.14"/>
    <s v="Credit Card"/>
    <s v="Delivered"/>
    <n v="3"/>
    <n v="402.14"/>
    <m/>
    <m/>
    <m/>
    <m/>
    <m/>
    <m/>
    <s v="Completed"/>
    <s v="No"/>
    <s v="No"/>
    <m/>
    <n v="567"/>
    <n v="440"/>
    <n v="2759712.3299794244"/>
    <n v="330643.50635802455"/>
    <n v="3.8641711229946525"/>
    <s v="Smart Watch"/>
    <s v="Electronics"/>
    <s v="Electronics"/>
    <s v="Electronics"/>
    <s v="Electronics"/>
    <n v="17"/>
    <s v="Electronics"/>
    <m/>
    <n v="2023"/>
    <x v="6"/>
    <n v="30"/>
    <n v="3"/>
    <s v="Weekday"/>
    <m/>
  </r>
  <r>
    <s v="WEB-8882"/>
    <d v="2024-02-09T00:00:00"/>
    <s v="Ananya Sharma"/>
    <s v="Delhi"/>
    <s v="Books"/>
    <s v="Notebook Set"/>
    <n v="1"/>
    <n v="240.68"/>
    <s v="Cash On Delivery"/>
    <s v="Delivered"/>
    <n v="4"/>
    <n v="240.68"/>
    <m/>
    <m/>
    <m/>
    <m/>
    <m/>
    <m/>
    <s v="Completed"/>
    <s v="No"/>
    <s v="No"/>
    <m/>
    <n v="573"/>
    <n v="450"/>
    <n v="594714.6477588166"/>
    <n v="60882.938065984097"/>
    <n v="3.804733727810651"/>
    <s v="Notebook Set"/>
    <s v="Books"/>
    <s v="Books"/>
    <s v="Books"/>
    <s v="Books"/>
    <n v="20"/>
    <s v="Books"/>
    <m/>
    <n v="2024"/>
    <x v="0"/>
    <n v="9"/>
    <n v="6"/>
    <s v="Weekday"/>
    <m/>
  </r>
  <r>
    <s v="WEB-8819"/>
    <d v="2023-01-10T00:00:00"/>
    <s v="Diya Chatterjee"/>
    <s v="Delhi"/>
    <s v="Fashion"/>
    <s v="Running Shoes"/>
    <n v="1"/>
    <n v="643.20000000000005"/>
    <s v="Net Banking"/>
    <s v="Cancelled"/>
    <n v="3"/>
    <n v="643.20000000000005"/>
    <m/>
    <m/>
    <m/>
    <m/>
    <m/>
    <m/>
    <s v="Lost Sale"/>
    <s v="No"/>
    <s v="Yes"/>
    <m/>
    <n v="573"/>
    <n v="450"/>
    <n v="1892867.2841657216"/>
    <n v="199432.98236095349"/>
    <n v="3.8949824970828471"/>
    <s v="Running Shoes"/>
    <s v="Fashion"/>
    <s v="Fashion"/>
    <s v="Fashion"/>
    <s v="Fashion"/>
    <n v="45"/>
    <s v="Fashion"/>
    <m/>
    <n v="2023"/>
    <x v="5"/>
    <n v="10"/>
    <n v="3"/>
    <s v="Weekday"/>
    <m/>
  </r>
  <r>
    <s v="WEB-5338"/>
    <d v="2025-04-06T00:00:00"/>
    <s v="Diya Joshi"/>
    <s v="Pune"/>
    <s v="Home &amp; Kitchen"/>
    <s v="Non-Stick Pan"/>
    <n v="1"/>
    <n v="433.79"/>
    <s v="Credit Card"/>
    <s v="Delivered"/>
    <n v="1"/>
    <n v="433.79"/>
    <m/>
    <m/>
    <m/>
    <m/>
    <m/>
    <m/>
    <s v="Completed"/>
    <s v="No"/>
    <s v="No"/>
    <m/>
    <n v="595"/>
    <n v="444"/>
    <n v="1463424.4009529033"/>
    <n v="118285.78776560788"/>
    <n v="3.8140589569160999"/>
    <s v="Non-Stick Pan"/>
    <s v="Home &amp; Kitchen"/>
    <s v="Home &amp; Kitchen"/>
    <s v="Home &amp; Kitchen"/>
    <s v="Home &amp; Kitchen"/>
    <n v="7"/>
    <s v="Home &amp; Kitchen"/>
    <m/>
    <n v="2025"/>
    <x v="7"/>
    <n v="6"/>
    <n v="1"/>
    <s v="Weekday"/>
    <m/>
  </r>
  <r>
    <s v="WEB-9613"/>
    <d v="2024-05-29T00:00:00"/>
    <s v="Ananya Gupta"/>
    <s v="Mumbai"/>
    <s v="Fashion"/>
    <s v="Running Shoes"/>
    <n v="1"/>
    <n v="2334.5500000000002"/>
    <s v="Credit Card"/>
    <s v="Delivered"/>
    <n v="4"/>
    <n v="2334.5500000000002"/>
    <m/>
    <m/>
    <m/>
    <m/>
    <m/>
    <m/>
    <s v="Completed"/>
    <s v="Yes"/>
    <s v="No"/>
    <m/>
    <n v="619"/>
    <n v="468"/>
    <n v="1892867.2841657216"/>
    <n v="199432.98236095349"/>
    <n v="3.8949824970828471"/>
    <s v="Running Shoes"/>
    <s v="Fashion"/>
    <s v="Fashion"/>
    <s v="Fashion"/>
    <s v="Fashion"/>
    <n v="45"/>
    <s v="Fashion"/>
    <m/>
    <n v="2024"/>
    <x v="6"/>
    <n v="29"/>
    <n v="4"/>
    <s v="Weekday"/>
    <m/>
  </r>
  <r>
    <s v="WEB-5633"/>
    <d v="2025-06-14T00:00:00"/>
    <s v="Saanvi Singh"/>
    <s v="Mumbai"/>
    <s v="Beauty"/>
    <s v="Lipstick"/>
    <n v="1"/>
    <n v="546.70000000000005"/>
    <s v="Debit Card"/>
    <s v="Delivered"/>
    <n v="5"/>
    <n v="546.70000000000005"/>
    <m/>
    <m/>
    <m/>
    <m/>
    <m/>
    <m/>
    <s v="Completed"/>
    <s v="No"/>
    <s v="No"/>
    <m/>
    <n v="619"/>
    <n v="468"/>
    <n v="1098537.4901531704"/>
    <n v="96724.388030634553"/>
    <n v="3.9001122334455669"/>
    <s v="Lipstick"/>
    <s v="Beauty"/>
    <s v="Beauty"/>
    <s v="Beauty"/>
    <s v="Beauty"/>
    <n v="10"/>
    <s v="Beauty"/>
    <m/>
    <n v="2025"/>
    <x v="11"/>
    <n v="14"/>
    <n v="7"/>
    <s v="Weekday"/>
    <m/>
  </r>
  <r>
    <s v="WEB-7697"/>
    <d v="2024-11-03T00:00:00"/>
    <s v="Aarav Kapoor"/>
    <s v="Chennai"/>
    <s v="Electronics"/>
    <s v="Usb Cable"/>
    <n v="2"/>
    <n v="2118.75"/>
    <s v="Debit Card"/>
    <s v="Delivered"/>
    <n v="4"/>
    <n v="4237.5"/>
    <m/>
    <m/>
    <m/>
    <m/>
    <m/>
    <m/>
    <s v="Completed"/>
    <s v="Yes"/>
    <s v="No"/>
    <m/>
    <n v="558"/>
    <n v="430"/>
    <n v="2759712.3299794244"/>
    <n v="330643.50635802455"/>
    <n v="3.8641711229946525"/>
    <s v="Usb Cable"/>
    <s v="Electronics"/>
    <s v="Electronics"/>
    <s v="Electronics"/>
    <s v="Electronics"/>
    <n v="13"/>
    <s v="Electronics"/>
    <m/>
    <n v="2024"/>
    <x v="3"/>
    <n v="3"/>
    <n v="1"/>
    <s v="Weekday"/>
    <m/>
  </r>
  <r>
    <s v="WEB-5853"/>
    <d v="2024-06-01T00:00:00"/>
    <s v="Simran Pillai"/>
    <s v="Kolkata"/>
    <s v="Home &amp; Kitchen"/>
    <s v="Water Bottle"/>
    <n v="2"/>
    <n v="1877.9"/>
    <s v="Cash On Delivery"/>
    <s v="Delivered"/>
    <m/>
    <n v="3755.8"/>
    <m/>
    <m/>
    <m/>
    <m/>
    <m/>
    <m/>
    <s v="Completed"/>
    <s v="Yes"/>
    <s v="No"/>
    <m/>
    <n v="590"/>
    <n v="451"/>
    <n v="1463424.4009529033"/>
    <n v="118285.78776560788"/>
    <n v="3.8140589569160999"/>
    <s v="Water Bottle"/>
    <s v="Home &amp; Kitchen"/>
    <s v="Home &amp; Kitchen"/>
    <s v="Home &amp; Kitchen"/>
    <s v="Home &amp; Kitchen"/>
    <n v="2"/>
    <s v="Home &amp; Kitchen"/>
    <m/>
    <n v="2024"/>
    <x v="11"/>
    <n v="1"/>
    <n v="7"/>
    <s v="Weekend"/>
    <m/>
  </r>
  <r>
    <s v="WEB-8096"/>
    <d v="2024-11-04T00:00:00"/>
    <s v="Diya Kumar"/>
    <s v="Hyderabad"/>
    <s v="Electronics"/>
    <s v="Power Bank 10000Mah"/>
    <n v="1"/>
    <n v="1394.45"/>
    <s v="Net Banking"/>
    <s v="Delivered"/>
    <n v="1"/>
    <n v="1394.45"/>
    <m/>
    <m/>
    <m/>
    <m/>
    <m/>
    <m/>
    <s v="Completed"/>
    <s v="Yes"/>
    <s v="No"/>
    <m/>
    <n v="559"/>
    <n v="408"/>
    <n v="2759712.3299794244"/>
    <n v="330643.50635802455"/>
    <n v="3.8641711229946525"/>
    <s v="Power Bank 10000Mah"/>
    <s v="Electronics"/>
    <s v="Electronics"/>
    <s v="Electronics"/>
    <s v="Electronics"/>
    <n v="3"/>
    <s v="Electronics"/>
    <m/>
    <n v="2024"/>
    <x v="3"/>
    <n v="4"/>
    <n v="2"/>
    <s v="Weekday"/>
    <m/>
  </r>
  <r>
    <s v="WEB-5746"/>
    <d v="2023-07-02T00:00:00"/>
    <s v="Riya Menon"/>
    <s v="Delhi"/>
    <s v="Beauty"/>
    <s v="Perfume 50Ml"/>
    <n v="1"/>
    <n v="131.47"/>
    <s v="Credit Card"/>
    <s v="Pending"/>
    <n v="4"/>
    <n v="131.47"/>
    <m/>
    <m/>
    <m/>
    <m/>
    <m/>
    <m/>
    <s v="Pending"/>
    <s v="No"/>
    <s v="Yes"/>
    <m/>
    <n v="573"/>
    <n v="450"/>
    <n v="1098537.4901531704"/>
    <n v="96724.388030634553"/>
    <n v="3.9001122334455669"/>
    <s v="Perfume 50Ml"/>
    <s v="Beauty"/>
    <s v="Beauty"/>
    <s v="Beauty"/>
    <s v="Beauty"/>
    <n v="18"/>
    <s v="Beauty"/>
    <m/>
    <n v="2023"/>
    <x v="2"/>
    <n v="2"/>
    <n v="1"/>
    <s v="Weekday"/>
    <m/>
  </r>
  <r>
    <s v="WEB-8801"/>
    <d v="2024-04-21T00:00:00"/>
    <s v="Kavya Iyer"/>
    <s v="Chennai"/>
    <s v="Home &amp; Kitchen"/>
    <s v="Storage Box"/>
    <n v="3"/>
    <n v="845.11"/>
    <s v="Cash On Delivery"/>
    <s v="Delivered"/>
    <n v="2"/>
    <n v="2535.33"/>
    <m/>
    <m/>
    <m/>
    <m/>
    <m/>
    <m/>
    <s v="Completed"/>
    <s v="Yes"/>
    <s v="No"/>
    <m/>
    <n v="558"/>
    <n v="430"/>
    <n v="1463424.4009529033"/>
    <n v="118285.78776560788"/>
    <n v="3.8140589569160999"/>
    <s v="Storage Box"/>
    <s v="Home &amp; Kitchen"/>
    <s v="Home &amp; Kitchen"/>
    <s v="Home &amp; Kitchen"/>
    <s v="Home &amp; Kitchen"/>
    <n v="8"/>
    <s v="Home &amp; Kitchen"/>
    <m/>
    <n v="2024"/>
    <x v="7"/>
    <n v="21"/>
    <n v="1"/>
    <s v="Weekday"/>
    <m/>
  </r>
  <r>
    <s v="WEB-9292"/>
    <d v="2023-05-08T00:00:00"/>
    <s v="Saanvi Rao"/>
    <s v="Hyderabad"/>
    <s v="Electronics"/>
    <s v="Smart Watch"/>
    <n v="1"/>
    <n v="3303.77"/>
    <s v="Credit Card"/>
    <s v="Cancelled"/>
    <n v="4"/>
    <n v="3303.77"/>
    <m/>
    <m/>
    <m/>
    <m/>
    <m/>
    <m/>
    <s v="Lost Sale"/>
    <s v="No"/>
    <s v="Yes"/>
    <m/>
    <n v="559"/>
    <n v="408"/>
    <n v="2759712.3299794244"/>
    <n v="330643.50635802455"/>
    <n v="3.8641711229946525"/>
    <s v="Smart Watch"/>
    <s v="Electronics"/>
    <s v="Electronics"/>
    <s v="Electronics"/>
    <s v="Electronics"/>
    <n v="17"/>
    <s v="Electronics"/>
    <m/>
    <n v="2023"/>
    <x v="6"/>
    <n v="8"/>
    <n v="2"/>
    <s v="Weekday"/>
    <m/>
  </r>
  <r>
    <s v="WEB-7752"/>
    <d v="2025-02-03T00:00:00"/>
    <s v="Rahul Rao"/>
    <s v="Pune"/>
    <s v="Electronics"/>
    <s v="Smart Watch"/>
    <n v="2"/>
    <n v="2743.96"/>
    <s v="Credit Card"/>
    <s v="Delivered"/>
    <n v="5"/>
    <n v="5487.92"/>
    <m/>
    <m/>
    <m/>
    <m/>
    <m/>
    <m/>
    <s v="Completed"/>
    <s v="Yes"/>
    <s v="No"/>
    <m/>
    <n v="595"/>
    <n v="444"/>
    <n v="2759712.3299794244"/>
    <n v="330643.50635802455"/>
    <n v="3.8641711229946525"/>
    <s v="Smart Watch"/>
    <s v="Electronics"/>
    <s v="Electronics"/>
    <s v="Electronics"/>
    <s v="Electronics"/>
    <n v="17"/>
    <s v="Electronics"/>
    <m/>
    <n v="2025"/>
    <x v="0"/>
    <n v="3"/>
    <n v="2"/>
    <s v="Weekday"/>
    <m/>
  </r>
  <r>
    <s v="WEB-6758"/>
    <d v="2023-07-05T00:00:00"/>
    <s v="Tanya Patel"/>
    <s v="Ahmedabad"/>
    <s v="Beauty"/>
    <s v="Lipstick"/>
    <n v="1"/>
    <n v="755.18"/>
    <s v="Credit Card"/>
    <s v="Pending"/>
    <n v="4"/>
    <n v="755.18"/>
    <m/>
    <m/>
    <m/>
    <m/>
    <m/>
    <m/>
    <s v="Pending"/>
    <s v="No"/>
    <s v="Yes"/>
    <m/>
    <n v="589"/>
    <n v="426"/>
    <n v="1098537.4901531704"/>
    <n v="96724.388030634553"/>
    <n v="3.9001122334455669"/>
    <s v="Lipstick"/>
    <s v="Beauty"/>
    <s v="Beauty"/>
    <s v="Beauty"/>
    <s v="Beauty"/>
    <n v="10"/>
    <s v="Beauty"/>
    <m/>
    <n v="2023"/>
    <x v="2"/>
    <n v="5"/>
    <n v="4"/>
    <s v="Weekday"/>
    <m/>
  </r>
  <r>
    <s v="WEB-7610"/>
    <d v="2024-12-28T00:00:00"/>
    <s v="Kavya Kumar"/>
    <s v="Bengaluru"/>
    <s v="Fashion"/>
    <s v="Men'S T-Shirt"/>
    <n v="2"/>
    <n v="755.9"/>
    <s v="Credit Card"/>
    <s v="Delivered"/>
    <n v="1"/>
    <n v="1511.8"/>
    <m/>
    <m/>
    <m/>
    <m/>
    <m/>
    <m/>
    <s v="Completed"/>
    <s v="Yes"/>
    <s v="No"/>
    <m/>
    <n v="567"/>
    <n v="440"/>
    <n v="1892867.2841657216"/>
    <n v="199432.98236095349"/>
    <n v="3.8949824970828471"/>
    <s v="Men'S T-Shirt"/>
    <s v="Fashion"/>
    <s v="Fashion"/>
    <s v="Fashion"/>
    <s v="Fashion"/>
    <n v="55"/>
    <s v="Fashion"/>
    <m/>
    <n v="2024"/>
    <x v="10"/>
    <n v="28"/>
    <n v="7"/>
    <s v="Weekday"/>
    <m/>
  </r>
  <r>
    <s v="WEB-7387"/>
    <d v="2024-06-02T00:00:00"/>
    <s v="Ishaan Menon"/>
    <s v="Pune"/>
    <s v="Fashion"/>
    <s v="Women'S Kurti"/>
    <n v="1"/>
    <n v="404.14"/>
    <s v="Upi"/>
    <s v="Delivered"/>
    <n v="4"/>
    <n v="404.14"/>
    <m/>
    <m/>
    <m/>
    <m/>
    <m/>
    <m/>
    <s v="Completed"/>
    <s v="No"/>
    <s v="No"/>
    <m/>
    <n v="595"/>
    <n v="444"/>
    <n v="1892867.2841657216"/>
    <n v="199432.98236095349"/>
    <n v="3.8949824970828471"/>
    <s v="Women'S Kurti"/>
    <s v="Fashion"/>
    <s v="Fashion"/>
    <s v="Fashion"/>
    <s v="Fashion"/>
    <n v="15"/>
    <s v="Fashion"/>
    <m/>
    <n v="2024"/>
    <x v="11"/>
    <n v="2"/>
    <n v="1"/>
    <s v="Weekday"/>
    <m/>
  </r>
  <r>
    <s v="WEB-8750"/>
    <d v="2024-06-09T00:00:00"/>
    <s v="Neha Chatterjee"/>
    <s v="Chennai"/>
    <s v="Beauty"/>
    <s v="Face Cream"/>
    <n v="2"/>
    <n v="1375.99"/>
    <s v="Debit Card"/>
    <s v="Delivered"/>
    <m/>
    <n v="2751.98"/>
    <m/>
    <m/>
    <m/>
    <m/>
    <m/>
    <m/>
    <s v="Completed"/>
    <s v="Yes"/>
    <s v="No"/>
    <m/>
    <n v="558"/>
    <n v="430"/>
    <n v="1098537.4901531704"/>
    <n v="96724.388030634553"/>
    <n v="3.9001122334455669"/>
    <s v="Face Cream"/>
    <s v="Beauty"/>
    <s v="Beauty"/>
    <s v="Beauty"/>
    <s v="Beauty"/>
    <n v="80"/>
    <s v="Beauty"/>
    <m/>
    <n v="2024"/>
    <x v="11"/>
    <n v="9"/>
    <n v="1"/>
    <s v="Weekday"/>
    <m/>
  </r>
  <r>
    <s v="WEB-8896"/>
    <d v="2024-06-16T00:00:00"/>
    <s v="Ishaan Reddy"/>
    <s v="Chennai"/>
    <s v="Fashion"/>
    <s v="Denim Jeans"/>
    <n v="3"/>
    <n v="439.53"/>
    <s v="Upi"/>
    <s v="Pending"/>
    <n v="4"/>
    <n v="1318.59"/>
    <m/>
    <m/>
    <m/>
    <m/>
    <m/>
    <m/>
    <s v="Pending"/>
    <s v="No"/>
    <s v="Yes"/>
    <m/>
    <n v="558"/>
    <n v="430"/>
    <n v="1892867.2841657216"/>
    <n v="199432.98236095349"/>
    <n v="3.8949824970828471"/>
    <s v="Denim Jeans"/>
    <s v="Fashion"/>
    <s v="Fashion"/>
    <s v="Fashion"/>
    <s v="Fashion"/>
    <n v="6"/>
    <s v="Fashion"/>
    <m/>
    <n v="2024"/>
    <x v="11"/>
    <n v="16"/>
    <n v="1"/>
    <s v="Weekday"/>
    <m/>
  </r>
  <r>
    <s v="WEB-8442"/>
    <d v="2025-02-16T00:00:00"/>
    <s v="Aarav Malhotra"/>
    <s v="Ahmedabad"/>
    <s v="Electronics"/>
    <s v="Bluetooth Speaker"/>
    <n v="1"/>
    <n v="492.22"/>
    <s v="Debit Card"/>
    <s v="Delivered"/>
    <n v="4"/>
    <n v="492.22"/>
    <m/>
    <m/>
    <m/>
    <m/>
    <m/>
    <m/>
    <s v="Completed"/>
    <s v="No"/>
    <s v="No"/>
    <m/>
    <n v="589"/>
    <n v="426"/>
    <n v="2759712.3299794244"/>
    <n v="330643.50635802455"/>
    <n v="3.8641711229946525"/>
    <s v="Bluetooth Speaker"/>
    <s v="Electronics"/>
    <s v="Electronics"/>
    <s v="Electronics"/>
    <s v="Electronics"/>
    <n v="48"/>
    <s v="Electronics"/>
    <m/>
    <n v="2025"/>
    <x v="0"/>
    <n v="16"/>
    <n v="1"/>
    <s v="Weekday"/>
    <m/>
  </r>
  <r>
    <s v="WEB-9360"/>
    <d v="2023-11-09T00:00:00"/>
    <s v="Aarav Iyer"/>
    <s v="Hyderabad"/>
    <s v="Fashion"/>
    <s v="Running Shoes"/>
    <n v="1"/>
    <n v="1648.13"/>
    <s v="Net Banking"/>
    <s v="Pending"/>
    <n v="4"/>
    <n v="1648.13"/>
    <m/>
    <m/>
    <m/>
    <m/>
    <m/>
    <m/>
    <s v="Pending"/>
    <s v="No"/>
    <s v="Yes"/>
    <m/>
    <n v="559"/>
    <n v="408"/>
    <n v="1892867.2841657216"/>
    <n v="199432.98236095349"/>
    <n v="3.8949824970828471"/>
    <s v="Running Shoes"/>
    <s v="Fashion"/>
    <s v="Fashion"/>
    <s v="Fashion"/>
    <s v="Fashion"/>
    <n v="45"/>
    <s v="Fashion"/>
    <m/>
    <n v="2023"/>
    <x v="3"/>
    <n v="9"/>
    <n v="5"/>
    <s v="Weekday"/>
    <m/>
  </r>
  <r>
    <s v="WEB-7366"/>
    <d v="2023-08-15T00:00:00"/>
    <s v="Sanjay Malhotra"/>
    <s v="Delhi"/>
    <s v="Fashion"/>
    <s v="Denim Jeans"/>
    <n v="1"/>
    <n v="1553.17"/>
    <s v="Upi"/>
    <s v="Delivered"/>
    <n v="4"/>
    <n v="1553.17"/>
    <m/>
    <m/>
    <m/>
    <m/>
    <m/>
    <m/>
    <s v="Completed"/>
    <s v="Yes"/>
    <s v="No"/>
    <m/>
    <n v="573"/>
    <n v="450"/>
    <n v="1892867.2841657216"/>
    <n v="199432.98236095349"/>
    <n v="3.8949824970828471"/>
    <s v="Denim Jeans"/>
    <s v="Fashion"/>
    <s v="Fashion"/>
    <s v="Fashion"/>
    <s v="Fashion"/>
    <n v="6"/>
    <s v="Fashion"/>
    <m/>
    <n v="2023"/>
    <x v="9"/>
    <n v="15"/>
    <n v="3"/>
    <s v="Weekday"/>
    <m/>
  </r>
  <r>
    <s v="WEB-5917"/>
    <d v="2025-01-24T00:00:00"/>
    <s v="Tanya Mehta"/>
    <s v="Chennai"/>
    <s v="Books"/>
    <s v="Fiction Novel"/>
    <n v="2"/>
    <n v="289.72000000000003"/>
    <s v="Net Banking"/>
    <s v="Cancelled"/>
    <n v="4"/>
    <n v="579.44000000000005"/>
    <m/>
    <m/>
    <m/>
    <m/>
    <m/>
    <m/>
    <s v="Lost Sale"/>
    <s v="No"/>
    <s v="Yes"/>
    <m/>
    <n v="558"/>
    <n v="430"/>
    <n v="594714.6477588166"/>
    <n v="60882.938065984097"/>
    <n v="3.804733727810651"/>
    <s v="Fiction Novel"/>
    <s v="Books"/>
    <s v="Books"/>
    <s v="Books"/>
    <s v="Books"/>
    <n v="11"/>
    <s v="Books"/>
    <m/>
    <n v="2025"/>
    <x v="5"/>
    <n v="24"/>
    <n v="6"/>
    <s v="Weekday"/>
    <m/>
  </r>
  <r>
    <s v="WEB-9495"/>
    <d v="2024-01-28T00:00:00"/>
    <s v="Rohan Menon"/>
    <s v="Delhi"/>
    <s v="Electronics"/>
    <s v="Wireless Earbuds"/>
    <n v="2"/>
    <n v="1666.21"/>
    <s v="Net Banking"/>
    <s v="Delivered"/>
    <n v="5"/>
    <n v="3332.42"/>
    <m/>
    <m/>
    <m/>
    <m/>
    <m/>
    <m/>
    <s v="Completed"/>
    <s v="Yes"/>
    <s v="No"/>
    <m/>
    <n v="573"/>
    <n v="450"/>
    <n v="2759712.3299794244"/>
    <n v="330643.50635802455"/>
    <n v="3.8641711229946525"/>
    <s v="Wireless Earbuds"/>
    <s v="Electronics"/>
    <s v="Electronics"/>
    <s v="Electronics"/>
    <s v="Electronics"/>
    <n v="12"/>
    <s v="Electronics"/>
    <m/>
    <n v="2024"/>
    <x v="5"/>
    <n v="28"/>
    <n v="1"/>
    <s v="Weekday"/>
    <m/>
  </r>
  <r>
    <s v="WEB-8994"/>
    <d v="2025-06-17T00:00:00"/>
    <s v="Neha Joshi"/>
    <s v="Pune"/>
    <s v="Books"/>
    <s v="Fiction Novel"/>
    <n v="2"/>
    <n v="570.42999999999995"/>
    <s v="Debit Card"/>
    <s v="Delivered"/>
    <n v="4"/>
    <n v="1140.8599999999999"/>
    <m/>
    <m/>
    <m/>
    <m/>
    <m/>
    <m/>
    <s v="Completed"/>
    <s v="Yes"/>
    <s v="No"/>
    <m/>
    <n v="595"/>
    <n v="444"/>
    <n v="594714.6477588166"/>
    <n v="60882.938065984097"/>
    <n v="3.804733727810651"/>
    <s v="Fiction Novel"/>
    <s v="Books"/>
    <s v="Books"/>
    <s v="Books"/>
    <s v="Books"/>
    <n v="11"/>
    <s v="Books"/>
    <m/>
    <n v="2025"/>
    <x v="11"/>
    <n v="17"/>
    <n v="3"/>
    <s v="Weekday"/>
    <m/>
  </r>
  <r>
    <s v="WEB-9568"/>
    <d v="2023-11-10T00:00:00"/>
    <s v="Vivaan Kapoor"/>
    <s v="Kolkata"/>
    <s v="Beauty"/>
    <s v="Perfume 50Ml"/>
    <n v="2"/>
    <n v="597.66"/>
    <s v="Credit Card"/>
    <s v="Delivered"/>
    <n v="5"/>
    <n v="1195.32"/>
    <m/>
    <m/>
    <m/>
    <m/>
    <m/>
    <m/>
    <s v="Completed"/>
    <s v="Yes"/>
    <s v="No"/>
    <m/>
    <n v="590"/>
    <n v="451"/>
    <n v="1098537.4901531704"/>
    <n v="96724.388030634553"/>
    <n v="3.9001122334455669"/>
    <s v="Perfume 50Ml"/>
    <s v="Beauty"/>
    <s v="Beauty"/>
    <s v="Beauty"/>
    <s v="Beauty"/>
    <n v="18"/>
    <s v="Beauty"/>
    <m/>
    <n v="2023"/>
    <x v="3"/>
    <n v="10"/>
    <n v="6"/>
    <s v="Weekday"/>
    <m/>
  </r>
  <r>
    <s v="WEB-7841"/>
    <d v="2023-01-14T00:00:00"/>
    <s v="Karan Nair"/>
    <s v="Bengaluru"/>
    <s v="Beauty"/>
    <s v="Face Cream"/>
    <n v="3"/>
    <n v="284.58"/>
    <s v="Upi"/>
    <s v="Delivered"/>
    <n v="3"/>
    <n v="853.74"/>
    <m/>
    <m/>
    <m/>
    <m/>
    <m/>
    <m/>
    <s v="Completed"/>
    <s v="No"/>
    <s v="No"/>
    <m/>
    <n v="567"/>
    <n v="440"/>
    <n v="1098537.4901531704"/>
    <n v="96724.388030634553"/>
    <n v="3.9001122334455669"/>
    <s v="Face Cream"/>
    <s v="Beauty"/>
    <s v="Beauty"/>
    <s v="Beauty"/>
    <s v="Beauty"/>
    <n v="80"/>
    <s v="Beauty"/>
    <m/>
    <n v="2023"/>
    <x v="5"/>
    <n v="14"/>
    <n v="7"/>
    <s v="Weekday"/>
    <m/>
  </r>
  <r>
    <s v="WEB-7178"/>
    <d v="2024-04-13T00:00:00"/>
    <s v="Ishaan Patel"/>
    <s v="Hyderabad"/>
    <s v="Books"/>
    <s v="Kids Story Book"/>
    <n v="1"/>
    <n v="202.39"/>
    <s v="Cash On Delivery"/>
    <s v="Returned"/>
    <n v="5"/>
    <n v="202.39"/>
    <m/>
    <m/>
    <m/>
    <m/>
    <m/>
    <m/>
    <s v="Completed"/>
    <s v="No"/>
    <s v="No"/>
    <m/>
    <n v="559"/>
    <n v="408"/>
    <n v="594714.6477588166"/>
    <n v="60882.938065984097"/>
    <n v="3.804733727810651"/>
    <s v="Kids Story Book"/>
    <s v="Books"/>
    <s v="Books"/>
    <s v="Books"/>
    <s v="Books"/>
    <n v="23"/>
    <s v="Books"/>
    <m/>
    <n v="2024"/>
    <x v="7"/>
    <n v="13"/>
    <n v="7"/>
    <s v="Weekday"/>
    <m/>
  </r>
  <r>
    <s v="WEB-6992"/>
    <d v="2025-06-25T00:00:00"/>
    <s v="Simran Gupta"/>
    <s v="Mumbai"/>
    <s v="Fashion"/>
    <s v="Women'S Kurti"/>
    <n v="1"/>
    <n v="2186.37"/>
    <s v="Credit Card"/>
    <s v="Delivered"/>
    <n v="3"/>
    <n v="2186.37"/>
    <m/>
    <m/>
    <m/>
    <m/>
    <m/>
    <m/>
    <s v="Completed"/>
    <s v="Yes"/>
    <s v="No"/>
    <m/>
    <n v="619"/>
    <n v="468"/>
    <n v="1892867.2841657216"/>
    <n v="199432.98236095349"/>
    <n v="3.8949824970828471"/>
    <s v="Women'S Kurti"/>
    <s v="Fashion"/>
    <s v="Fashion"/>
    <s v="Fashion"/>
    <s v="Fashion"/>
    <n v="15"/>
    <s v="Fashion"/>
    <m/>
    <n v="2025"/>
    <x v="11"/>
    <n v="25"/>
    <n v="4"/>
    <s v="Weekday"/>
    <m/>
  </r>
  <r>
    <s v="WEB-9222"/>
    <d v="2023-12-05T00:00:00"/>
    <s v="Aarav Pillai"/>
    <s v="Bengaluru"/>
    <s v="Books"/>
    <s v="Cookbook"/>
    <n v="2"/>
    <n v="706.4"/>
    <s v="Upi"/>
    <s v="Cancelled"/>
    <n v="4"/>
    <n v="1412.8"/>
    <m/>
    <m/>
    <m/>
    <m/>
    <m/>
    <m/>
    <s v="Lost Sale"/>
    <s v="No"/>
    <s v="Yes"/>
    <m/>
    <n v="567"/>
    <n v="440"/>
    <n v="594714.6477588166"/>
    <n v="60882.938065984097"/>
    <n v="3.804733727810651"/>
    <s v="Cookbook"/>
    <s v="Books"/>
    <s v="Books"/>
    <s v="Books"/>
    <s v="Books"/>
    <n v="4"/>
    <s v="Books"/>
    <m/>
    <n v="2023"/>
    <x v="10"/>
    <n v="5"/>
    <n v="3"/>
    <s v="Weekday"/>
    <m/>
  </r>
  <r>
    <s v="WEB-5193"/>
    <d v="2023-03-24T00:00:00"/>
    <s v="Vikram Das"/>
    <s v="Hyderabad"/>
    <s v="Electronics"/>
    <s v="Power Bank 10000Mah"/>
    <n v="2"/>
    <n v="1471.54"/>
    <s v="Upi"/>
    <s v="Delivered"/>
    <n v="4"/>
    <n v="2943.08"/>
    <m/>
    <m/>
    <m/>
    <m/>
    <m/>
    <m/>
    <s v="Completed"/>
    <s v="Yes"/>
    <s v="No"/>
    <m/>
    <n v="559"/>
    <n v="408"/>
    <n v="2759712.3299794244"/>
    <n v="330643.50635802455"/>
    <n v="3.8641711229946525"/>
    <s v="Power Bank 10000Mah"/>
    <s v="Electronics"/>
    <s v="Electronics"/>
    <s v="Electronics"/>
    <s v="Electronics"/>
    <n v="3"/>
    <s v="Electronics"/>
    <m/>
    <n v="2023"/>
    <x v="4"/>
    <n v="24"/>
    <n v="6"/>
    <s v="Weekday"/>
    <m/>
  </r>
  <r>
    <s v="WEB-8110"/>
    <d v="2023-09-24T00:00:00"/>
    <s v="Riya Nair"/>
    <s v="Kolkata"/>
    <s v="Electronics"/>
    <s v="Bluetooth Speaker"/>
    <n v="2"/>
    <n v="978.26"/>
    <s v="Net Banking"/>
    <s v="Delivered"/>
    <n v="5"/>
    <n v="1956.52"/>
    <m/>
    <m/>
    <m/>
    <m/>
    <m/>
    <m/>
    <s v="Completed"/>
    <s v="Yes"/>
    <s v="No"/>
    <m/>
    <n v="590"/>
    <n v="451"/>
    <n v="2759712.3299794244"/>
    <n v="330643.50635802455"/>
    <n v="3.8641711229946525"/>
    <s v="Bluetooth Speaker"/>
    <s v="Electronics"/>
    <s v="Electronics"/>
    <s v="Electronics"/>
    <s v="Electronics"/>
    <n v="48"/>
    <s v="Electronics"/>
    <m/>
    <n v="2023"/>
    <x v="1"/>
    <n v="24"/>
    <n v="1"/>
    <s v="Weekday"/>
    <m/>
  </r>
  <r>
    <s v="WEB-7393"/>
    <d v="2024-07-12T00:00:00"/>
    <s v="Ishaan Pillai"/>
    <s v="Kolkata"/>
    <s v="Books"/>
    <s v="Notebook Set"/>
    <n v="1"/>
    <n v="159.91"/>
    <s v="Credit Card"/>
    <s v="Returned"/>
    <n v="4"/>
    <n v="159.91"/>
    <m/>
    <m/>
    <m/>
    <m/>
    <m/>
    <m/>
    <s v="Completed"/>
    <s v="No"/>
    <s v="No"/>
    <m/>
    <n v="590"/>
    <n v="451"/>
    <n v="594714.6477588166"/>
    <n v="60882.938065984097"/>
    <n v="3.804733727810651"/>
    <s v="Notebook Set"/>
    <s v="Books"/>
    <s v="Books"/>
    <s v="Books"/>
    <s v="Books"/>
    <n v="20"/>
    <s v="Books"/>
    <m/>
    <n v="2024"/>
    <x v="2"/>
    <n v="12"/>
    <n v="6"/>
    <s v="Weekday"/>
    <m/>
  </r>
  <r>
    <s v="WEB-8405"/>
    <d v="2023-08-09T00:00:00"/>
    <s v="Ishaan Bose"/>
    <s v="Ahmedabad"/>
    <s v="Fashion"/>
    <s v="Sunglasses"/>
    <n v="2"/>
    <n v="970.04"/>
    <s v="Net Banking"/>
    <s v="Delivered"/>
    <n v="3"/>
    <n v="1940.08"/>
    <m/>
    <m/>
    <m/>
    <m/>
    <m/>
    <m/>
    <s v="Completed"/>
    <s v="Yes"/>
    <s v="No"/>
    <m/>
    <n v="589"/>
    <n v="426"/>
    <n v="1892867.2841657216"/>
    <n v="199432.98236095349"/>
    <n v="3.8949824970828471"/>
    <s v="Sunglasses"/>
    <s v="Fashion"/>
    <s v="Fashion"/>
    <s v="Fashion"/>
    <s v="Fashion"/>
    <n v="53"/>
    <s v="Fashion"/>
    <m/>
    <n v="2023"/>
    <x v="9"/>
    <n v="9"/>
    <n v="4"/>
    <s v="Weekday"/>
    <m/>
  </r>
  <r>
    <s v="WEB-5425"/>
    <d v="2023-04-08T00:00:00"/>
    <s v="Riya Menon"/>
    <s v="Delhi"/>
    <s v="Books"/>
    <s v="Notebook Set"/>
    <n v="2"/>
    <n v="557.1"/>
    <s v="Debit Card"/>
    <s v="Delivered"/>
    <n v="4"/>
    <n v="1114.2"/>
    <m/>
    <m/>
    <m/>
    <m/>
    <m/>
    <m/>
    <s v="Completed"/>
    <s v="Yes"/>
    <s v="No"/>
    <m/>
    <n v="573"/>
    <n v="450"/>
    <n v="594714.6477588166"/>
    <n v="60882.938065984097"/>
    <n v="3.804733727810651"/>
    <s v="Notebook Set"/>
    <s v="Books"/>
    <s v="Books"/>
    <s v="Books"/>
    <s v="Books"/>
    <n v="20"/>
    <s v="Books"/>
    <m/>
    <n v="2023"/>
    <x v="7"/>
    <n v="8"/>
    <n v="7"/>
    <s v="Weekday"/>
    <m/>
  </r>
  <r>
    <s v="WEB-5967"/>
    <d v="2024-02-18T00:00:00"/>
    <s v="Pooja Bose"/>
    <s v="Pune"/>
    <s v="Fashion"/>
    <s v="Men'S T-Shirt"/>
    <n v="1"/>
    <n v="2050.4899999999998"/>
    <s v="Upi"/>
    <s v="Pending"/>
    <n v="3"/>
    <n v="2050.4899999999998"/>
    <m/>
    <m/>
    <m/>
    <m/>
    <m/>
    <m/>
    <s v="Pending"/>
    <s v="No"/>
    <s v="Yes"/>
    <m/>
    <n v="595"/>
    <n v="444"/>
    <n v="1892867.2841657216"/>
    <n v="199432.98236095349"/>
    <n v="3.8949824970828471"/>
    <s v="Men'S T-Shirt"/>
    <s v="Fashion"/>
    <s v="Fashion"/>
    <s v="Fashion"/>
    <s v="Fashion"/>
    <n v="55"/>
    <s v="Fashion"/>
    <m/>
    <n v="2024"/>
    <x v="0"/>
    <n v="18"/>
    <n v="1"/>
    <s v="Weekday"/>
    <m/>
  </r>
  <r>
    <s v="WEB-5435"/>
    <d v="2024-03-19T00:00:00"/>
    <s v="Saanvi Rao"/>
    <s v="Mumbai"/>
    <s v="Beauty"/>
    <s v="Hair Oil"/>
    <n v="3"/>
    <n v="1396.82"/>
    <s v="Cash On Delivery"/>
    <s v="Delivered"/>
    <n v="4"/>
    <n v="4190.46"/>
    <m/>
    <m/>
    <m/>
    <m/>
    <m/>
    <m/>
    <s v="Completed"/>
    <s v="Yes"/>
    <s v="No"/>
    <m/>
    <n v="619"/>
    <n v="468"/>
    <n v="1098537.4901531704"/>
    <n v="96724.388030634553"/>
    <n v="3.9001122334455669"/>
    <s v="Hair Oil"/>
    <s v="Beauty"/>
    <s v="Beauty"/>
    <s v="Beauty"/>
    <s v="Beauty"/>
    <n v="70"/>
    <s v="Beauty"/>
    <m/>
    <n v="2024"/>
    <x v="4"/>
    <n v="19"/>
    <n v="3"/>
    <s v="Weekday"/>
    <m/>
  </r>
  <r>
    <s v="WEB-6162"/>
    <d v="2023-09-29T00:00:00"/>
    <s v="Meera Das"/>
    <s v="Chennai"/>
    <s v="Books"/>
    <s v="Cookbook"/>
    <n v="1"/>
    <n v="382.53"/>
    <s v="Cash On Delivery"/>
    <s v="Delivered"/>
    <n v="4"/>
    <n v="382.53"/>
    <m/>
    <m/>
    <m/>
    <m/>
    <m/>
    <m/>
    <s v="Completed"/>
    <s v="No"/>
    <s v="No"/>
    <m/>
    <n v="558"/>
    <n v="430"/>
    <n v="594714.6477588166"/>
    <n v="60882.938065984097"/>
    <n v="3.804733727810651"/>
    <s v="Cookbook"/>
    <s v="Books"/>
    <s v="Books"/>
    <s v="Books"/>
    <s v="Books"/>
    <n v="4"/>
    <s v="Books"/>
    <m/>
    <n v="2023"/>
    <x v="1"/>
    <n v="29"/>
    <n v="6"/>
    <s v="Weekday"/>
    <m/>
  </r>
  <r>
    <s v="WEB-9623"/>
    <d v="2024-02-28T00:00:00"/>
    <s v="Vikram Sharma"/>
    <s v="Kolkata"/>
    <s v="Beauty"/>
    <s v="Hair Oil"/>
    <n v="2"/>
    <n v="100.61"/>
    <s v="Credit Card"/>
    <s v="Delivered"/>
    <n v="5"/>
    <n v="201.22"/>
    <m/>
    <m/>
    <m/>
    <m/>
    <m/>
    <m/>
    <s v="Completed"/>
    <s v="No"/>
    <s v="No"/>
    <m/>
    <n v="590"/>
    <n v="451"/>
    <n v="1098537.4901531704"/>
    <n v="96724.388030634553"/>
    <n v="3.9001122334455669"/>
    <s v="Hair Oil"/>
    <s v="Beauty"/>
    <s v="Beauty"/>
    <s v="Beauty"/>
    <s v="Beauty"/>
    <n v="70"/>
    <s v="Beauty"/>
    <m/>
    <n v="2024"/>
    <x v="0"/>
    <n v="28"/>
    <n v="4"/>
    <s v="Weekday"/>
    <m/>
  </r>
  <r>
    <s v="WEB-7231"/>
    <d v="2023-11-13T00:00:00"/>
    <s v="Riya Reddy"/>
    <s v="Bengaluru"/>
    <s v="Fashion"/>
    <s v="Running Shoes"/>
    <n v="1"/>
    <n v="1428.95"/>
    <s v="Credit Card"/>
    <s v="Delivered"/>
    <n v="5"/>
    <n v="1428.95"/>
    <m/>
    <m/>
    <m/>
    <m/>
    <m/>
    <m/>
    <s v="Completed"/>
    <s v="Yes"/>
    <s v="No"/>
    <m/>
    <n v="567"/>
    <n v="440"/>
    <n v="1892867.2841657216"/>
    <n v="199432.98236095349"/>
    <n v="3.8949824970828471"/>
    <s v="Running Shoes"/>
    <s v="Fashion"/>
    <s v="Fashion"/>
    <s v="Fashion"/>
    <s v="Fashion"/>
    <n v="45"/>
    <s v="Fashion"/>
    <m/>
    <n v="2023"/>
    <x v="3"/>
    <n v="13"/>
    <n v="2"/>
    <s v="Weekday"/>
    <m/>
  </r>
  <r>
    <s v="WEB-9374"/>
    <d v="2023-12-28T00:00:00"/>
    <s v="Saanvi Patel"/>
    <s v="Mumbai"/>
    <s v="Books"/>
    <s v="Self-Help Book"/>
    <n v="1"/>
    <n v="271.41000000000003"/>
    <s v="Cash On Delivery"/>
    <s v="Delivered"/>
    <n v="5"/>
    <n v="271.41000000000003"/>
    <m/>
    <m/>
    <m/>
    <m/>
    <m/>
    <m/>
    <s v="Completed"/>
    <s v="No"/>
    <s v="No"/>
    <m/>
    <n v="619"/>
    <n v="468"/>
    <n v="594714.6477588166"/>
    <n v="60882.938065984097"/>
    <n v="3.804733727810651"/>
    <s v="Self-Help Book"/>
    <s v="Books"/>
    <s v="Books"/>
    <s v="Books"/>
    <s v="Books"/>
    <n v="19"/>
    <s v="Books"/>
    <m/>
    <n v="2023"/>
    <x v="10"/>
    <n v="28"/>
    <n v="5"/>
    <s v="Weekday"/>
    <m/>
  </r>
  <r>
    <s v="WEB-7851"/>
    <d v="2023-01-02T00:00:00"/>
    <s v="Sanjay Patel"/>
    <s v="Bengaluru"/>
    <s v="Fashion"/>
    <s v="Women'S Kurti"/>
    <n v="1"/>
    <n v="837.88"/>
    <s v="Cash On Delivery"/>
    <s v="Delivered"/>
    <m/>
    <n v="837.88"/>
    <m/>
    <m/>
    <m/>
    <m/>
    <m/>
    <m/>
    <s v="Completed"/>
    <s v="No"/>
    <s v="No"/>
    <m/>
    <n v="567"/>
    <n v="440"/>
    <n v="1892867.2841657216"/>
    <n v="199432.98236095349"/>
    <n v="3.8949824970828471"/>
    <s v="Women'S Kurti"/>
    <s v="Fashion"/>
    <s v="Fashion"/>
    <s v="Fashion"/>
    <s v="Fashion"/>
    <n v="15"/>
    <s v="Fashion"/>
    <m/>
    <n v="2023"/>
    <x v="5"/>
    <n v="2"/>
    <n v="2"/>
    <s v="Weekday"/>
    <m/>
  </r>
  <r>
    <s v="WEB-9047"/>
    <d v="2023-11-10T00:00:00"/>
    <s v="Neha Joshi"/>
    <s v="Bengaluru"/>
    <s v="Books"/>
    <s v="Self-Help Book"/>
    <n v="1"/>
    <n v="204.79"/>
    <s v="Cash On Delivery"/>
    <s v="Delivered"/>
    <n v="2"/>
    <n v="204.79"/>
    <m/>
    <m/>
    <m/>
    <m/>
    <m/>
    <m/>
    <s v="Completed"/>
    <s v="No"/>
    <s v="No"/>
    <m/>
    <n v="567"/>
    <n v="440"/>
    <n v="594714.6477588166"/>
    <n v="60882.938065984097"/>
    <n v="3.804733727810651"/>
    <s v="Self-Help Book"/>
    <s v="Books"/>
    <s v="Books"/>
    <s v="Books"/>
    <s v="Books"/>
    <n v="19"/>
    <s v="Books"/>
    <m/>
    <n v="2023"/>
    <x v="3"/>
    <n v="10"/>
    <n v="6"/>
    <s v="Weekday"/>
    <m/>
  </r>
  <r>
    <s v="WEB-8567"/>
    <d v="2025-05-11T00:00:00"/>
    <s v="Vivaan Malhotra"/>
    <s v="Hyderabad"/>
    <s v="Fashion"/>
    <s v="Denim Jeans"/>
    <n v="1"/>
    <n v="1497.45"/>
    <s v="Cash On Delivery"/>
    <s v="Cancelled"/>
    <n v="5"/>
    <n v="1497.45"/>
    <m/>
    <m/>
    <m/>
    <m/>
    <m/>
    <m/>
    <s v="Lost Sale"/>
    <s v="No"/>
    <s v="Yes"/>
    <m/>
    <n v="559"/>
    <n v="408"/>
    <n v="1892867.2841657216"/>
    <n v="199432.98236095349"/>
    <n v="3.8949824970828471"/>
    <s v="Denim Jeans"/>
    <s v="Fashion"/>
    <s v="Fashion"/>
    <s v="Fashion"/>
    <s v="Fashion"/>
    <n v="6"/>
    <s v="Fashion"/>
    <m/>
    <n v="2025"/>
    <x v="6"/>
    <n v="11"/>
    <n v="1"/>
    <s v="Weekday"/>
    <m/>
  </r>
  <r>
    <s v="WEB-7138"/>
    <d v="2023-07-26T00:00:00"/>
    <s v="Saanvi Patel"/>
    <s v="Delhi"/>
    <s v="Beauty"/>
    <s v="Lipstick"/>
    <n v="1"/>
    <n v="715.73"/>
    <s v="Debit Card"/>
    <s v="Cancelled"/>
    <n v="4"/>
    <n v="715.73"/>
    <m/>
    <m/>
    <m/>
    <m/>
    <m/>
    <m/>
    <s v="Lost Sale"/>
    <s v="No"/>
    <s v="Yes"/>
    <m/>
    <n v="573"/>
    <n v="450"/>
    <n v="1098537.4901531704"/>
    <n v="96724.388030634553"/>
    <n v="3.9001122334455669"/>
    <s v="Lipstick"/>
    <s v="Beauty"/>
    <s v="Beauty"/>
    <s v="Beauty"/>
    <s v="Beauty"/>
    <n v="10"/>
    <s v="Beauty"/>
    <m/>
    <n v="2023"/>
    <x v="2"/>
    <n v="26"/>
    <n v="4"/>
    <s v="Weekday"/>
    <m/>
  </r>
  <r>
    <s v="WEB-8209"/>
    <d v="2023-11-30T00:00:00"/>
    <s v="Arjun Kumar"/>
    <s v="Bengaluru"/>
    <s v="Home &amp; Kitchen"/>
    <s v="Non-Stick Pan"/>
    <n v="1"/>
    <n v="158.79"/>
    <s v="Debit Card"/>
    <s v="Pending"/>
    <n v="5"/>
    <n v="158.79"/>
    <m/>
    <m/>
    <m/>
    <m/>
    <m/>
    <m/>
    <s v="Pending"/>
    <s v="No"/>
    <s v="Yes"/>
    <m/>
    <n v="567"/>
    <n v="440"/>
    <n v="1463424.4009529033"/>
    <n v="118285.78776560788"/>
    <n v="3.8140589569160999"/>
    <s v="Non-Stick Pan"/>
    <s v="Home &amp; Kitchen"/>
    <s v="Home &amp; Kitchen"/>
    <s v="Home &amp; Kitchen"/>
    <s v="Home &amp; Kitchen"/>
    <n v="7"/>
    <s v="Home &amp; Kitchen"/>
    <m/>
    <n v="2023"/>
    <x v="3"/>
    <n v="30"/>
    <n v="5"/>
    <s v="Weekday"/>
    <m/>
  </r>
  <r>
    <s v="WEB-6393"/>
    <d v="2023-05-04T00:00:00"/>
    <s v="Ananya Joshi"/>
    <s v="Mumbai"/>
    <s v="Books"/>
    <s v="Kids Story Book"/>
    <n v="1"/>
    <n v="671.98"/>
    <s v="Credit Card"/>
    <s v="Pending"/>
    <n v="5"/>
    <n v="671.98"/>
    <m/>
    <m/>
    <m/>
    <m/>
    <m/>
    <m/>
    <s v="Pending"/>
    <s v="No"/>
    <s v="Yes"/>
    <m/>
    <n v="619"/>
    <n v="468"/>
    <n v="594714.6477588166"/>
    <n v="60882.938065984097"/>
    <n v="3.804733727810651"/>
    <s v="Kids Story Book"/>
    <s v="Books"/>
    <s v="Books"/>
    <s v="Books"/>
    <s v="Books"/>
    <n v="23"/>
    <s v="Books"/>
    <m/>
    <n v="2023"/>
    <x v="6"/>
    <n v="4"/>
    <n v="5"/>
    <s v="Weekday"/>
    <m/>
  </r>
  <r>
    <s v="WEB-5301"/>
    <d v="2023-04-19T00:00:00"/>
    <s v="Aditya Nair"/>
    <s v="Chennai"/>
    <s v="Fashion"/>
    <s v="Running Shoes"/>
    <n v="1"/>
    <n v="1509.6"/>
    <s v="Cash On Delivery"/>
    <s v="Delivered"/>
    <n v="5"/>
    <n v="1509.6"/>
    <m/>
    <m/>
    <m/>
    <m/>
    <m/>
    <m/>
    <s v="Completed"/>
    <s v="Yes"/>
    <s v="No"/>
    <m/>
    <n v="558"/>
    <n v="430"/>
    <n v="1892867.2841657216"/>
    <n v="199432.98236095349"/>
    <n v="3.8949824970828471"/>
    <s v="Running Shoes"/>
    <s v="Fashion"/>
    <s v="Fashion"/>
    <s v="Fashion"/>
    <s v="Fashion"/>
    <n v="45"/>
    <s v="Fashion"/>
    <m/>
    <n v="2023"/>
    <x v="7"/>
    <n v="19"/>
    <n v="4"/>
    <s v="Weekday"/>
    <m/>
  </r>
  <r>
    <s v="WEB-6216"/>
    <d v="2023-08-27T00:00:00"/>
    <s v="Kavya Khan"/>
    <s v="Ahmedabad"/>
    <s v="Home &amp; Kitchen"/>
    <s v="Non-Stick Pan"/>
    <n v="1"/>
    <n v="1571.1"/>
    <s v="Upi"/>
    <s v="Delivered"/>
    <n v="1"/>
    <n v="1571.1"/>
    <m/>
    <m/>
    <m/>
    <m/>
    <m/>
    <m/>
    <s v="Completed"/>
    <s v="Yes"/>
    <s v="No"/>
    <m/>
    <n v="589"/>
    <n v="426"/>
    <n v="1463424.4009529033"/>
    <n v="118285.78776560788"/>
    <n v="3.8140589569160999"/>
    <s v="Non-Stick Pan"/>
    <s v="Home &amp; Kitchen"/>
    <s v="Home &amp; Kitchen"/>
    <s v="Home &amp; Kitchen"/>
    <s v="Home &amp; Kitchen"/>
    <n v="7"/>
    <s v="Home &amp; Kitchen"/>
    <m/>
    <n v="2023"/>
    <x v="9"/>
    <n v="27"/>
    <n v="1"/>
    <s v="Weekday"/>
    <m/>
  </r>
  <r>
    <s v="WEB-6235"/>
    <d v="2023-07-20T00:00:00"/>
    <s v="Saanvi Patel"/>
    <s v="Delhi"/>
    <s v="Beauty"/>
    <s v="Hair Oil"/>
    <n v="1"/>
    <n v="1063.17"/>
    <s v="Cash On Delivery"/>
    <s v="Delivered"/>
    <n v="4"/>
    <n v="1063.17"/>
    <m/>
    <m/>
    <m/>
    <m/>
    <m/>
    <m/>
    <s v="Completed"/>
    <s v="Yes"/>
    <s v="No"/>
    <m/>
    <n v="573"/>
    <n v="450"/>
    <n v="1098537.4901531704"/>
    <n v="96724.388030634553"/>
    <n v="3.9001122334455669"/>
    <s v="Hair Oil"/>
    <s v="Beauty"/>
    <s v="Beauty"/>
    <s v="Beauty"/>
    <s v="Beauty"/>
    <n v="70"/>
    <s v="Beauty"/>
    <m/>
    <n v="2023"/>
    <x v="2"/>
    <n v="20"/>
    <n v="5"/>
    <s v="Weekday"/>
    <m/>
  </r>
  <r>
    <s v="WEB-7833"/>
    <d v="2023-12-01T00:00:00"/>
    <s v="Ananya Das"/>
    <s v="Pune"/>
    <s v="Beauty"/>
    <s v="Hair Oil"/>
    <n v="1"/>
    <n v="1013.6"/>
    <s v="Debit Card"/>
    <s v="Delivered"/>
    <n v="4"/>
    <n v="1013.6"/>
    <m/>
    <m/>
    <m/>
    <m/>
    <m/>
    <m/>
    <s v="Completed"/>
    <s v="Yes"/>
    <s v="No"/>
    <m/>
    <n v="595"/>
    <n v="444"/>
    <n v="1098537.4901531704"/>
    <n v="96724.388030634553"/>
    <n v="3.9001122334455669"/>
    <s v="Hair Oil"/>
    <s v="Beauty"/>
    <s v="Beauty"/>
    <s v="Beauty"/>
    <s v="Beauty"/>
    <n v="70"/>
    <s v="Beauty"/>
    <m/>
    <n v="2023"/>
    <x v="10"/>
    <n v="1"/>
    <n v="6"/>
    <s v="Weekend"/>
    <m/>
  </r>
  <r>
    <s v="WEB-5134"/>
    <d v="2023-10-17T00:00:00"/>
    <s v="Karan Joshi"/>
    <s v="Mumbai"/>
    <s v="Electronics"/>
    <s v="Wireless Earbuds"/>
    <n v="2"/>
    <n v="2303.08"/>
    <s v="Upi"/>
    <s v="Delivered"/>
    <n v="2"/>
    <n v="4606.16"/>
    <m/>
    <m/>
    <m/>
    <m/>
    <m/>
    <m/>
    <s v="Completed"/>
    <s v="Yes"/>
    <s v="No"/>
    <m/>
    <n v="619"/>
    <n v="468"/>
    <n v="2759712.3299794244"/>
    <n v="330643.50635802455"/>
    <n v="3.8641711229946525"/>
    <s v="Wireless Earbuds"/>
    <s v="Electronics"/>
    <s v="Electronics"/>
    <s v="Electronics"/>
    <s v="Electronics"/>
    <n v="12"/>
    <s v="Electronics"/>
    <m/>
    <n v="2023"/>
    <x v="8"/>
    <n v="17"/>
    <n v="3"/>
    <s v="Weekday"/>
    <m/>
  </r>
  <r>
    <s v="WEB-8501"/>
    <d v="2023-10-20T00:00:00"/>
    <s v="Diya Sharma"/>
    <s v="Ahmedabad"/>
    <s v="Electronics"/>
    <s v="Wireless Earbuds"/>
    <n v="1"/>
    <n v="1787.29"/>
    <s v="Cash On Delivery"/>
    <s v="Delivered"/>
    <n v="4"/>
    <n v="1787.29"/>
    <m/>
    <m/>
    <m/>
    <m/>
    <m/>
    <m/>
    <s v="Completed"/>
    <s v="Yes"/>
    <s v="No"/>
    <m/>
    <n v="589"/>
    <n v="426"/>
    <n v="2759712.3299794244"/>
    <n v="330643.50635802455"/>
    <n v="3.8641711229946525"/>
    <s v="Wireless Earbuds"/>
    <s v="Electronics"/>
    <s v="Electronics"/>
    <s v="Electronics"/>
    <s v="Electronics"/>
    <n v="12"/>
    <s v="Electronics"/>
    <m/>
    <n v="2023"/>
    <x v="8"/>
    <n v="20"/>
    <n v="6"/>
    <s v="Weekday"/>
    <m/>
  </r>
  <r>
    <s v="WEB-5738"/>
    <d v="2024-01-31T00:00:00"/>
    <s v="Ananya Malhotra"/>
    <s v="Chennai"/>
    <s v="Fashion"/>
    <s v="Women'S Kurti"/>
    <n v="1"/>
    <n v="1669.65"/>
    <s v="Credit Card"/>
    <s v="Delivered"/>
    <n v="4"/>
    <n v="1669.65"/>
    <m/>
    <m/>
    <m/>
    <m/>
    <m/>
    <m/>
    <s v="Completed"/>
    <s v="Yes"/>
    <s v="No"/>
    <m/>
    <n v="558"/>
    <n v="430"/>
    <n v="1892867.2841657216"/>
    <n v="199432.98236095349"/>
    <n v="3.8949824970828471"/>
    <s v="Women'S Kurti"/>
    <s v="Fashion"/>
    <s v="Fashion"/>
    <s v="Fashion"/>
    <s v="Fashion"/>
    <n v="15"/>
    <s v="Fashion"/>
    <m/>
    <n v="2024"/>
    <x v="5"/>
    <n v="31"/>
    <n v="4"/>
    <s v="Weekday"/>
    <m/>
  </r>
  <r>
    <s v="WEB-8012"/>
    <d v="2023-10-11T00:00:00"/>
    <s v="Sanjay Das"/>
    <s v="Kolkata"/>
    <s v="Fashion"/>
    <s v="Sunglasses"/>
    <n v="2"/>
    <n v="1192.76"/>
    <s v="Cash On Delivery"/>
    <s v="Delivered"/>
    <n v="1"/>
    <n v="2385.52"/>
    <m/>
    <m/>
    <m/>
    <m/>
    <m/>
    <m/>
    <s v="Completed"/>
    <s v="Yes"/>
    <s v="No"/>
    <m/>
    <n v="590"/>
    <n v="451"/>
    <n v="1892867.2841657216"/>
    <n v="199432.98236095349"/>
    <n v="3.8949824970828471"/>
    <s v="Sunglasses"/>
    <s v="Fashion"/>
    <s v="Fashion"/>
    <s v="Fashion"/>
    <s v="Fashion"/>
    <n v="53"/>
    <s v="Fashion"/>
    <m/>
    <n v="2023"/>
    <x v="8"/>
    <n v="11"/>
    <n v="4"/>
    <s v="Weekday"/>
    <m/>
  </r>
  <r>
    <s v="WEB-7252"/>
    <d v="2024-11-20T00:00:00"/>
    <s v="Karan Iyer"/>
    <s v="Bengaluru"/>
    <s v="Home &amp; Kitchen"/>
    <s v="Water Bottle"/>
    <n v="1"/>
    <n v="1861.4"/>
    <s v="Credit Card"/>
    <s v="Delivered"/>
    <n v="3"/>
    <n v="1861.4"/>
    <m/>
    <m/>
    <m/>
    <m/>
    <m/>
    <m/>
    <s v="Completed"/>
    <s v="Yes"/>
    <s v="No"/>
    <m/>
    <n v="567"/>
    <n v="440"/>
    <n v="1463424.4009529033"/>
    <n v="118285.78776560788"/>
    <n v="3.8140589569160999"/>
    <s v="Water Bottle"/>
    <s v="Home &amp; Kitchen"/>
    <s v="Home &amp; Kitchen"/>
    <s v="Home &amp; Kitchen"/>
    <s v="Home &amp; Kitchen"/>
    <n v="2"/>
    <s v="Home &amp; Kitchen"/>
    <m/>
    <n v="2024"/>
    <x v="3"/>
    <n v="20"/>
    <n v="4"/>
    <s v="Weekday"/>
    <m/>
  </r>
  <r>
    <s v="WEB-7882"/>
    <d v="2023-12-10T00:00:00"/>
    <s v="Rahul Menon"/>
    <s v="Mumbai"/>
    <s v="Books"/>
    <s v="Kids Story Book"/>
    <n v="1"/>
    <n v="415.96"/>
    <s v="Cash On Delivery"/>
    <s v="Delivered"/>
    <n v="5"/>
    <n v="415.96"/>
    <m/>
    <m/>
    <m/>
    <m/>
    <m/>
    <m/>
    <s v="Completed"/>
    <s v="No"/>
    <s v="No"/>
    <m/>
    <n v="619"/>
    <n v="468"/>
    <n v="594714.6477588166"/>
    <n v="60882.938065984097"/>
    <n v="3.804733727810651"/>
    <s v="Kids Story Book"/>
    <s v="Books"/>
    <s v="Books"/>
    <s v="Books"/>
    <s v="Books"/>
    <n v="23"/>
    <s v="Books"/>
    <m/>
    <n v="2023"/>
    <x v="10"/>
    <n v="10"/>
    <n v="1"/>
    <s v="Weekday"/>
    <m/>
  </r>
  <r>
    <s v="WEB-6101"/>
    <d v="2025-06-17T00:00:00"/>
    <s v="Saanvi Kapoor"/>
    <s v="Delhi"/>
    <s v="Beauty"/>
    <s v="Lipstick"/>
    <n v="1"/>
    <n v="633.69000000000005"/>
    <s v="Debit Card"/>
    <s v="Delivered"/>
    <n v="3"/>
    <n v="633.69000000000005"/>
    <m/>
    <m/>
    <m/>
    <m/>
    <m/>
    <m/>
    <s v="Completed"/>
    <s v="No"/>
    <s v="No"/>
    <m/>
    <n v="573"/>
    <n v="450"/>
    <n v="1098537.4901531704"/>
    <n v="96724.388030634553"/>
    <n v="3.9001122334455669"/>
    <s v="Lipstick"/>
    <s v="Beauty"/>
    <s v="Beauty"/>
    <s v="Beauty"/>
    <s v="Beauty"/>
    <n v="10"/>
    <s v="Beauty"/>
    <m/>
    <n v="2025"/>
    <x v="11"/>
    <n v="17"/>
    <n v="3"/>
    <s v="Weekday"/>
    <m/>
  </r>
  <r>
    <s v="WEB-7244"/>
    <d v="2025-01-06T00:00:00"/>
    <s v="Sanjay Joshi"/>
    <s v="Ahmedabad"/>
    <s v="Books"/>
    <s v="Fiction Novel"/>
    <n v="1"/>
    <n v="505.71"/>
    <s v="Debit Card"/>
    <s v="Pending"/>
    <m/>
    <n v="505.71"/>
    <m/>
    <m/>
    <m/>
    <m/>
    <m/>
    <m/>
    <s v="Pending"/>
    <s v="No"/>
    <s v="Yes"/>
    <m/>
    <n v="589"/>
    <n v="426"/>
    <n v="594714.6477588166"/>
    <n v="60882.938065984097"/>
    <n v="3.804733727810651"/>
    <s v="Fiction Novel"/>
    <s v="Books"/>
    <s v="Books"/>
    <s v="Books"/>
    <s v="Books"/>
    <n v="11"/>
    <s v="Books"/>
    <m/>
    <n v="2025"/>
    <x v="5"/>
    <n v="6"/>
    <n v="2"/>
    <s v="Weekday"/>
    <m/>
  </r>
  <r>
    <s v="WEB-9032"/>
    <d v="2025-04-09T00:00:00"/>
    <s v="Karan Nair"/>
    <s v="Mumbai"/>
    <s v="Beauty"/>
    <s v="Hair Oil"/>
    <n v="1"/>
    <n v="577.22"/>
    <s v="Upi"/>
    <s v="Delivered"/>
    <n v="4"/>
    <n v="577.22"/>
    <m/>
    <m/>
    <m/>
    <m/>
    <m/>
    <m/>
    <s v="Completed"/>
    <s v="No"/>
    <s v="No"/>
    <m/>
    <n v="619"/>
    <n v="468"/>
    <n v="1098537.4901531704"/>
    <n v="96724.388030634553"/>
    <n v="3.9001122334455669"/>
    <s v="Hair Oil"/>
    <s v="Beauty"/>
    <s v="Beauty"/>
    <s v="Beauty"/>
    <s v="Beauty"/>
    <n v="70"/>
    <s v="Beauty"/>
    <m/>
    <n v="2025"/>
    <x v="7"/>
    <n v="9"/>
    <n v="4"/>
    <s v="Weekday"/>
    <m/>
  </r>
  <r>
    <s v="WEB-8591"/>
    <d v="2024-01-08T00:00:00"/>
    <s v="Sanjay Mehta"/>
    <s v="Kolkata"/>
    <s v="Books"/>
    <s v="Fiction Novel"/>
    <n v="3"/>
    <n v="225.79"/>
    <s v="Cash On Delivery"/>
    <s v="Pending"/>
    <n v="3"/>
    <n v="677.37"/>
    <m/>
    <m/>
    <m/>
    <m/>
    <m/>
    <m/>
    <s v="Pending"/>
    <s v="No"/>
    <s v="Yes"/>
    <m/>
    <n v="590"/>
    <n v="451"/>
    <n v="594714.6477588166"/>
    <n v="60882.938065984097"/>
    <n v="3.804733727810651"/>
    <s v="Fiction Novel"/>
    <s v="Books"/>
    <s v="Books"/>
    <s v="Books"/>
    <s v="Books"/>
    <n v="11"/>
    <s v="Books"/>
    <m/>
    <n v="2024"/>
    <x v="5"/>
    <n v="8"/>
    <n v="2"/>
    <s v="Weekday"/>
    <m/>
  </r>
  <r>
    <s v="WEB-7962"/>
    <d v="2025-03-23T00:00:00"/>
    <s v="Sanjay Gupta"/>
    <s v="Bengaluru"/>
    <s v="Electronics"/>
    <s v="Power Bank 10000Mah"/>
    <n v="1"/>
    <n v="1358.46"/>
    <s v="Net Banking"/>
    <s v="Returned"/>
    <n v="4"/>
    <n v="1358.46"/>
    <m/>
    <m/>
    <m/>
    <m/>
    <m/>
    <m/>
    <s v="Completed"/>
    <s v="No"/>
    <s v="No"/>
    <m/>
    <n v="567"/>
    <n v="440"/>
    <n v="2759712.3299794244"/>
    <n v="330643.50635802455"/>
    <n v="3.8641711229946525"/>
    <s v="Power Bank 10000Mah"/>
    <s v="Electronics"/>
    <s v="Electronics"/>
    <s v="Electronics"/>
    <s v="Electronics"/>
    <n v="3"/>
    <s v="Electronics"/>
    <m/>
    <n v="2025"/>
    <x v="4"/>
    <n v="23"/>
    <n v="1"/>
    <s v="Weekday"/>
    <m/>
  </r>
  <r>
    <s v="WEB-8181"/>
    <d v="2023-02-11T00:00:00"/>
    <s v="Simran Khan"/>
    <s v="Chennai"/>
    <s v="Electronics"/>
    <s v="Bluetooth Speaker"/>
    <n v="1"/>
    <n v="1261.56"/>
    <s v="Debit Card"/>
    <s v="Delivered"/>
    <n v="5"/>
    <n v="1261.56"/>
    <m/>
    <m/>
    <m/>
    <m/>
    <m/>
    <m/>
    <s v="Completed"/>
    <s v="Yes"/>
    <s v="No"/>
    <m/>
    <n v="558"/>
    <n v="430"/>
    <n v="2759712.3299794244"/>
    <n v="330643.50635802455"/>
    <n v="3.8641711229946525"/>
    <s v="Bluetooth Speaker"/>
    <s v="Electronics"/>
    <s v="Electronics"/>
    <s v="Electronics"/>
    <s v="Electronics"/>
    <n v="48"/>
    <s v="Electronics"/>
    <m/>
    <n v="2023"/>
    <x v="0"/>
    <n v="11"/>
    <n v="7"/>
    <s v="Weekday"/>
    <m/>
  </r>
  <r>
    <s v="WEB-7381"/>
    <d v="2023-03-18T00:00:00"/>
    <s v="Sanjay Iyer"/>
    <s v="Mumbai"/>
    <s v="Fashion"/>
    <s v="Women'S Kurti"/>
    <n v="1"/>
    <n v="566.39"/>
    <s v="Upi"/>
    <s v="Cancelled"/>
    <n v="5"/>
    <n v="566.39"/>
    <m/>
    <m/>
    <m/>
    <m/>
    <m/>
    <m/>
    <s v="Lost Sale"/>
    <s v="No"/>
    <s v="Yes"/>
    <m/>
    <n v="619"/>
    <n v="468"/>
    <n v="1892867.2841657216"/>
    <n v="199432.98236095349"/>
    <n v="3.8949824970828471"/>
    <s v="Women'S Kurti"/>
    <s v="Fashion"/>
    <s v="Fashion"/>
    <s v="Fashion"/>
    <s v="Fashion"/>
    <n v="15"/>
    <s v="Fashion"/>
    <m/>
    <n v="2023"/>
    <x v="4"/>
    <n v="18"/>
    <n v="7"/>
    <s v="Weekday"/>
    <m/>
  </r>
  <r>
    <s v="WEB-9509"/>
    <d v="2025-06-16T00:00:00"/>
    <s v="Kavya Kapoor"/>
    <s v="Chennai"/>
    <s v="Beauty"/>
    <s v="Hair Oil"/>
    <n v="1"/>
    <n v="1341.39"/>
    <s v="Cash On Delivery"/>
    <s v="Delivered"/>
    <n v="4"/>
    <n v="1341.39"/>
    <m/>
    <m/>
    <m/>
    <m/>
    <m/>
    <m/>
    <s v="Completed"/>
    <s v="Yes"/>
    <s v="No"/>
    <m/>
    <n v="558"/>
    <n v="430"/>
    <n v="1098537.4901531704"/>
    <n v="96724.388030634553"/>
    <n v="3.9001122334455669"/>
    <s v="Hair Oil"/>
    <s v="Beauty"/>
    <s v="Beauty"/>
    <s v="Beauty"/>
    <s v="Beauty"/>
    <n v="70"/>
    <s v="Beauty"/>
    <m/>
    <n v="2025"/>
    <x v="11"/>
    <n v="16"/>
    <n v="2"/>
    <s v="Weekday"/>
    <m/>
  </r>
  <r>
    <s v="WEB-6930"/>
    <d v="2023-05-03T00:00:00"/>
    <s v="Sanjay Mehta"/>
    <s v="Delhi"/>
    <s v="Books"/>
    <s v="Fiction Novel"/>
    <n v="1"/>
    <n v="687.7"/>
    <s v="Cash On Delivery"/>
    <s v="Cancelled"/>
    <n v="3"/>
    <n v="687.7"/>
    <m/>
    <m/>
    <m/>
    <m/>
    <m/>
    <m/>
    <s v="Lost Sale"/>
    <s v="No"/>
    <s v="Yes"/>
    <m/>
    <n v="573"/>
    <n v="450"/>
    <n v="594714.6477588166"/>
    <n v="60882.938065984097"/>
    <n v="3.804733727810651"/>
    <s v="Fiction Novel"/>
    <s v="Books"/>
    <s v="Books"/>
    <s v="Books"/>
    <s v="Books"/>
    <n v="11"/>
    <s v="Books"/>
    <m/>
    <n v="2023"/>
    <x v="6"/>
    <n v="3"/>
    <n v="4"/>
    <s v="Weekday"/>
    <m/>
  </r>
  <r>
    <s v="WEB-6347"/>
    <d v="2024-04-16T00:00:00"/>
    <s v="Sanjay Patel"/>
    <s v="Bengaluru"/>
    <s v="Electronics"/>
    <s v="Bluetooth Speaker"/>
    <n v="1"/>
    <n v="1346.06"/>
    <s v="Debit Card"/>
    <s v="Delivered"/>
    <n v="4"/>
    <n v="1346.06"/>
    <m/>
    <m/>
    <m/>
    <m/>
    <m/>
    <m/>
    <s v="Completed"/>
    <s v="Yes"/>
    <s v="No"/>
    <m/>
    <n v="567"/>
    <n v="440"/>
    <n v="2759712.3299794244"/>
    <n v="330643.50635802455"/>
    <n v="3.8641711229946525"/>
    <s v="Bluetooth Speaker"/>
    <s v="Electronics"/>
    <s v="Electronics"/>
    <s v="Electronics"/>
    <s v="Electronics"/>
    <n v="48"/>
    <s v="Electronics"/>
    <m/>
    <n v="2024"/>
    <x v="7"/>
    <n v="16"/>
    <n v="3"/>
    <s v="Weekday"/>
    <m/>
  </r>
  <r>
    <s v="WEB-5185"/>
    <d v="2025-04-17T00:00:00"/>
    <s v="Saanvi Gupta"/>
    <s v="Pune"/>
    <s v="Electronics"/>
    <s v="Wireless Earbuds"/>
    <n v="1"/>
    <n v="708.41"/>
    <s v="Cash On Delivery"/>
    <s v="Cancelled"/>
    <n v="5"/>
    <n v="708.41"/>
    <m/>
    <m/>
    <m/>
    <m/>
    <m/>
    <m/>
    <s v="Lost Sale"/>
    <s v="No"/>
    <s v="Yes"/>
    <m/>
    <n v="595"/>
    <n v="444"/>
    <n v="2759712.3299794244"/>
    <n v="330643.50635802455"/>
    <n v="3.8641711229946525"/>
    <s v="Wireless Earbuds"/>
    <s v="Electronics"/>
    <s v="Electronics"/>
    <s v="Electronics"/>
    <s v="Electronics"/>
    <n v="12"/>
    <s v="Electronics"/>
    <m/>
    <n v="2025"/>
    <x v="7"/>
    <n v="17"/>
    <n v="5"/>
    <s v="Weekday"/>
    <m/>
  </r>
  <r>
    <s v="WEB-9654"/>
    <d v="2023-05-11T00:00:00"/>
    <s v="Rohan Bose"/>
    <s v="Kolkata"/>
    <s v="Books"/>
    <s v="Fiction Novel"/>
    <n v="2"/>
    <n v="683.09"/>
    <s v="Cash On Delivery"/>
    <s v="Delivered"/>
    <n v="4"/>
    <n v="1366.18"/>
    <m/>
    <m/>
    <m/>
    <m/>
    <m/>
    <m/>
    <s v="Completed"/>
    <s v="Yes"/>
    <s v="No"/>
    <m/>
    <n v="590"/>
    <n v="451"/>
    <n v="594714.6477588166"/>
    <n v="60882.938065984097"/>
    <n v="3.804733727810651"/>
    <s v="Fiction Novel"/>
    <s v="Books"/>
    <s v="Books"/>
    <s v="Books"/>
    <s v="Books"/>
    <n v="11"/>
    <s v="Books"/>
    <m/>
    <n v="2023"/>
    <x v="6"/>
    <n v="11"/>
    <n v="5"/>
    <s v="Weekday"/>
    <m/>
  </r>
  <r>
    <s v="WEB-6174"/>
    <d v="2023-03-04T00:00:00"/>
    <s v="Pooja Das"/>
    <s v="Delhi"/>
    <s v="Books"/>
    <s v="Notebook Set"/>
    <n v="1"/>
    <n v="757.91"/>
    <s v="Debit Card"/>
    <s v="Pending"/>
    <n v="4"/>
    <n v="757.91"/>
    <m/>
    <m/>
    <m/>
    <m/>
    <m/>
    <m/>
    <s v="Pending"/>
    <s v="No"/>
    <s v="Yes"/>
    <m/>
    <n v="573"/>
    <n v="450"/>
    <n v="594714.6477588166"/>
    <n v="60882.938065984097"/>
    <n v="3.804733727810651"/>
    <s v="Notebook Set"/>
    <s v="Books"/>
    <s v="Books"/>
    <s v="Books"/>
    <s v="Books"/>
    <n v="20"/>
    <s v="Books"/>
    <m/>
    <n v="2023"/>
    <x v="4"/>
    <n v="4"/>
    <n v="7"/>
    <s v="Weekday"/>
    <m/>
  </r>
  <r>
    <s v="WEB-7803"/>
    <d v="2025-02-22T00:00:00"/>
    <s v="Ishaan Iyer"/>
    <s v="Ahmedabad"/>
    <s v="Home &amp; Kitchen"/>
    <s v="Table Lamp"/>
    <n v="2"/>
    <n v="338.46"/>
    <s v="Credit Card"/>
    <s v="Delivered"/>
    <n v="5"/>
    <n v="676.92"/>
    <m/>
    <m/>
    <m/>
    <m/>
    <m/>
    <m/>
    <s v="Completed"/>
    <s v="No"/>
    <s v="No"/>
    <m/>
    <n v="589"/>
    <n v="426"/>
    <n v="1463424.4009529033"/>
    <n v="118285.78776560788"/>
    <n v="3.8140589569160999"/>
    <s v="Table Lamp"/>
    <s v="Home &amp; Kitchen"/>
    <s v="Home &amp; Kitchen"/>
    <s v="Home &amp; Kitchen"/>
    <s v="Home &amp; Kitchen"/>
    <n v="32"/>
    <s v="Home &amp; Kitchen"/>
    <m/>
    <n v="2025"/>
    <x v="0"/>
    <n v="22"/>
    <n v="7"/>
    <s v="Weekday"/>
    <m/>
  </r>
  <r>
    <s v="WEB-8108"/>
    <d v="2023-03-03T00:00:00"/>
    <s v="Vivaan Menon"/>
    <s v="Pune"/>
    <s v="Fashion"/>
    <s v="Sunglasses"/>
    <n v="1"/>
    <n v="384.32"/>
    <s v="Credit Card"/>
    <s v="Delivered"/>
    <n v="4"/>
    <n v="384.32"/>
    <m/>
    <m/>
    <m/>
    <m/>
    <m/>
    <m/>
    <s v="Completed"/>
    <s v="No"/>
    <s v="No"/>
    <m/>
    <n v="595"/>
    <n v="444"/>
    <n v="1892867.2841657216"/>
    <n v="199432.98236095349"/>
    <n v="3.8949824970828471"/>
    <s v="Sunglasses"/>
    <s v="Fashion"/>
    <s v="Fashion"/>
    <s v="Fashion"/>
    <s v="Fashion"/>
    <n v="53"/>
    <s v="Fashion"/>
    <m/>
    <n v="2023"/>
    <x v="4"/>
    <n v="3"/>
    <n v="6"/>
    <s v="Weekday"/>
    <m/>
  </r>
  <r>
    <s v="WEB-8079"/>
    <d v="2024-10-17T00:00:00"/>
    <s v="Aditya Pillai"/>
    <s v="Ahmedabad"/>
    <s v="Electronics"/>
    <s v="Usb Cable"/>
    <n v="1"/>
    <n v="1432.79"/>
    <s v="Credit Card"/>
    <s v="Delivered"/>
    <n v="5"/>
    <n v="1432.79"/>
    <m/>
    <m/>
    <m/>
    <m/>
    <m/>
    <m/>
    <s v="Completed"/>
    <s v="Yes"/>
    <s v="No"/>
    <m/>
    <n v="589"/>
    <n v="426"/>
    <n v="2759712.3299794244"/>
    <n v="330643.50635802455"/>
    <n v="3.8641711229946525"/>
    <s v="Usb Cable"/>
    <s v="Electronics"/>
    <s v="Electronics"/>
    <s v="Electronics"/>
    <s v="Electronics"/>
    <n v="13"/>
    <s v="Electronics"/>
    <m/>
    <n v="2024"/>
    <x v="8"/>
    <n v="17"/>
    <n v="5"/>
    <s v="Weekday"/>
    <m/>
  </r>
  <r>
    <s v="WEB-8172"/>
    <d v="2025-02-28T00:00:00"/>
    <s v="Aarav Bose"/>
    <s v="Bengaluru"/>
    <s v="Electronics"/>
    <s v="Power Bank 10000Mah"/>
    <n v="1"/>
    <n v="2046.07"/>
    <s v="Debit Card"/>
    <s v="Cancelled"/>
    <n v="4"/>
    <n v="2046.07"/>
    <m/>
    <m/>
    <m/>
    <m/>
    <m/>
    <m/>
    <s v="Lost Sale"/>
    <s v="No"/>
    <s v="Yes"/>
    <m/>
    <n v="567"/>
    <n v="440"/>
    <n v="2759712.3299794244"/>
    <n v="330643.50635802455"/>
    <n v="3.8641711229946525"/>
    <s v="Power Bank 10000Mah"/>
    <s v="Electronics"/>
    <s v="Electronics"/>
    <s v="Electronics"/>
    <s v="Electronics"/>
    <n v="3"/>
    <s v="Electronics"/>
    <m/>
    <n v="2025"/>
    <x v="0"/>
    <n v="28"/>
    <n v="6"/>
    <s v="Weekday"/>
    <m/>
  </r>
  <r>
    <s v="WEB-9171"/>
    <d v="2024-02-01T00:00:00"/>
    <s v="Aarav Singh"/>
    <s v="Ahmedabad"/>
    <s v="Beauty"/>
    <s v="Face Cream"/>
    <n v="1"/>
    <n v="627.27"/>
    <s v="Cash On Delivery"/>
    <s v="Delivered"/>
    <n v="3"/>
    <n v="627.27"/>
    <m/>
    <m/>
    <m/>
    <m/>
    <m/>
    <m/>
    <s v="Completed"/>
    <s v="No"/>
    <s v="No"/>
    <m/>
    <n v="589"/>
    <n v="426"/>
    <n v="1098537.4901531704"/>
    <n v="96724.388030634553"/>
    <n v="3.9001122334455669"/>
    <s v="Face Cream"/>
    <s v="Beauty"/>
    <s v="Beauty"/>
    <s v="Beauty"/>
    <s v="Beauty"/>
    <n v="80"/>
    <s v="Beauty"/>
    <m/>
    <n v="2024"/>
    <x v="0"/>
    <n v="1"/>
    <n v="5"/>
    <s v="Weekend"/>
    <m/>
  </r>
  <r>
    <s v="WEB-5292"/>
    <d v="2023-05-28T00:00:00"/>
    <s v="Rahul Menon"/>
    <s v="Ahmedabad"/>
    <s v="Home &amp; Kitchen"/>
    <s v="Led Bulb Pack"/>
    <n v="1"/>
    <n v="643.47"/>
    <s v="Net Banking"/>
    <s v="Delivered"/>
    <n v="4"/>
    <n v="643.47"/>
    <m/>
    <m/>
    <m/>
    <m/>
    <m/>
    <m/>
    <s v="Completed"/>
    <s v="No"/>
    <s v="No"/>
    <m/>
    <n v="589"/>
    <n v="426"/>
    <n v="1463424.4009529033"/>
    <n v="118285.78776560788"/>
    <n v="3.8140589569160999"/>
    <s v="Led Bulb Pack"/>
    <s v="Home &amp; Kitchen"/>
    <s v="Home &amp; Kitchen"/>
    <s v="Home &amp; Kitchen"/>
    <s v="Home &amp; Kitchen"/>
    <n v="76"/>
    <s v="Home &amp; Kitchen"/>
    <m/>
    <n v="2023"/>
    <x v="6"/>
    <n v="28"/>
    <n v="1"/>
    <s v="Weekday"/>
    <m/>
  </r>
  <r>
    <s v="WEB-8280"/>
    <d v="2024-06-11T00:00:00"/>
    <s v="Vikram Pillai"/>
    <s v="Bengaluru"/>
    <s v="Books"/>
    <s v="Cookbook"/>
    <n v="1"/>
    <n v="337.92"/>
    <s v="Net Banking"/>
    <s v="Pending"/>
    <n v="4"/>
    <n v="337.92"/>
    <m/>
    <m/>
    <m/>
    <m/>
    <m/>
    <m/>
    <s v="Pending"/>
    <s v="No"/>
    <s v="Yes"/>
    <m/>
    <n v="567"/>
    <n v="440"/>
    <n v="594714.6477588166"/>
    <n v="60882.938065984097"/>
    <n v="3.804733727810651"/>
    <s v="Cookbook"/>
    <s v="Books"/>
    <s v="Books"/>
    <s v="Books"/>
    <s v="Books"/>
    <n v="4"/>
    <s v="Books"/>
    <m/>
    <n v="2024"/>
    <x v="11"/>
    <n v="11"/>
    <n v="3"/>
    <s v="Weekday"/>
    <m/>
  </r>
  <r>
    <s v="WEB-5793"/>
    <d v="2024-02-23T00:00:00"/>
    <s v="Pooja Rao"/>
    <s v="Delhi"/>
    <s v="Home &amp; Kitchen"/>
    <s v="Non-Stick Pan"/>
    <n v="2"/>
    <n v="1078.8499999999999"/>
    <s v="Cash On Delivery"/>
    <s v="Delivered"/>
    <n v="4"/>
    <n v="2157.6999999999998"/>
    <m/>
    <m/>
    <m/>
    <m/>
    <m/>
    <m/>
    <s v="Completed"/>
    <s v="Yes"/>
    <s v="No"/>
    <m/>
    <n v="573"/>
    <n v="450"/>
    <n v="1463424.4009529033"/>
    <n v="118285.78776560788"/>
    <n v="3.8140589569160999"/>
    <s v="Non-Stick Pan"/>
    <s v="Home &amp; Kitchen"/>
    <s v="Home &amp; Kitchen"/>
    <s v="Home &amp; Kitchen"/>
    <s v="Home &amp; Kitchen"/>
    <n v="7"/>
    <s v="Home &amp; Kitchen"/>
    <m/>
    <n v="2024"/>
    <x v="0"/>
    <n v="23"/>
    <n v="6"/>
    <s v="Weekday"/>
    <m/>
  </r>
  <r>
    <s v="WEB-9681"/>
    <d v="2025-01-25T00:00:00"/>
    <s v="Vivaan Kapoor"/>
    <s v="Kolkata"/>
    <s v="Beauty"/>
    <s v="Face Cream"/>
    <n v="1"/>
    <n v="1366.42"/>
    <s v="Debit Card"/>
    <s v="Delivered"/>
    <n v="2"/>
    <n v="1366.42"/>
    <m/>
    <m/>
    <m/>
    <m/>
    <m/>
    <m/>
    <s v="Completed"/>
    <s v="Yes"/>
    <s v="No"/>
    <m/>
    <n v="590"/>
    <n v="451"/>
    <n v="1098537.4901531704"/>
    <n v="96724.388030634553"/>
    <n v="3.9001122334455669"/>
    <s v="Face Cream"/>
    <s v="Beauty"/>
    <s v="Beauty"/>
    <s v="Beauty"/>
    <s v="Beauty"/>
    <n v="80"/>
    <s v="Beauty"/>
    <m/>
    <n v="2025"/>
    <x v="5"/>
    <n v="25"/>
    <n v="7"/>
    <s v="Weekday"/>
    <m/>
  </r>
  <r>
    <s v="WEB-8018"/>
    <d v="2023-03-21T00:00:00"/>
    <s v="Karan Joshi"/>
    <s v="Ahmedabad"/>
    <s v="Books"/>
    <s v="Kids Story Book"/>
    <n v="2"/>
    <n v="175.19"/>
    <s v="Debit Card"/>
    <s v="Delivered"/>
    <n v="5"/>
    <n v="350.38"/>
    <m/>
    <m/>
    <m/>
    <m/>
    <m/>
    <m/>
    <s v="Completed"/>
    <s v="No"/>
    <s v="No"/>
    <m/>
    <n v="589"/>
    <n v="426"/>
    <n v="594714.6477588166"/>
    <n v="60882.938065984097"/>
    <n v="3.804733727810651"/>
    <s v="Kids Story Book"/>
    <s v="Books"/>
    <s v="Books"/>
    <s v="Books"/>
    <s v="Books"/>
    <n v="23"/>
    <s v="Books"/>
    <m/>
    <n v="2023"/>
    <x v="4"/>
    <n v="21"/>
    <n v="3"/>
    <s v="Weekday"/>
    <m/>
  </r>
  <r>
    <s v="WEB-5557"/>
    <d v="2023-01-09T00:00:00"/>
    <s v="Ananya Sharma"/>
    <s v="Chennai"/>
    <s v="Electronics"/>
    <s v="Bluetooth Speaker"/>
    <n v="1"/>
    <n v="2351.9499999999998"/>
    <s v="Net Banking"/>
    <s v="Delivered"/>
    <n v="2"/>
    <n v="2351.9499999999998"/>
    <m/>
    <m/>
    <m/>
    <m/>
    <m/>
    <m/>
    <s v="Completed"/>
    <s v="Yes"/>
    <s v="No"/>
    <m/>
    <n v="558"/>
    <n v="430"/>
    <n v="2759712.3299794244"/>
    <n v="330643.50635802455"/>
    <n v="3.8641711229946525"/>
    <s v="Bluetooth Speaker"/>
    <s v="Electronics"/>
    <s v="Electronics"/>
    <s v="Electronics"/>
    <s v="Electronics"/>
    <n v="48"/>
    <s v="Electronics"/>
    <m/>
    <n v="2023"/>
    <x v="5"/>
    <n v="9"/>
    <n v="2"/>
    <s v="Weekday"/>
    <m/>
  </r>
  <r>
    <s v="WEB-6462"/>
    <d v="2024-08-03T00:00:00"/>
    <s v="Karan Singh"/>
    <s v="Chennai"/>
    <s v="Electronics"/>
    <s v="Power Bank 10000Mah"/>
    <n v="1"/>
    <n v="3495.38"/>
    <s v="Debit Card"/>
    <s v="Cancelled"/>
    <n v="1"/>
    <n v="3495.38"/>
    <m/>
    <m/>
    <m/>
    <m/>
    <m/>
    <m/>
    <s v="Lost Sale"/>
    <s v="No"/>
    <s v="Yes"/>
    <m/>
    <n v="558"/>
    <n v="430"/>
    <n v="2759712.3299794244"/>
    <n v="330643.50635802455"/>
    <n v="3.8641711229946525"/>
    <s v="Power Bank 10000Mah"/>
    <s v="Electronics"/>
    <s v="Electronics"/>
    <s v="Electronics"/>
    <s v="Electronics"/>
    <n v="3"/>
    <s v="Electronics"/>
    <m/>
    <n v="2024"/>
    <x v="9"/>
    <n v="3"/>
    <n v="7"/>
    <s v="Weekday"/>
    <m/>
  </r>
  <r>
    <s v="WEB-5643"/>
    <d v="2023-10-29T00:00:00"/>
    <s v="Rohan Khan"/>
    <s v="Delhi"/>
    <s v="Electronics"/>
    <s v="Power Bank 10000Mah"/>
    <n v="1"/>
    <n v="3030.49"/>
    <s v="Upi"/>
    <s v="Delivered"/>
    <m/>
    <n v="3030.49"/>
    <m/>
    <m/>
    <m/>
    <m/>
    <m/>
    <m/>
    <s v="Completed"/>
    <s v="Yes"/>
    <s v="No"/>
    <m/>
    <n v="573"/>
    <n v="450"/>
    <n v="2759712.3299794244"/>
    <n v="330643.50635802455"/>
    <n v="3.8641711229946525"/>
    <s v="Power Bank 10000Mah"/>
    <s v="Electronics"/>
    <s v="Electronics"/>
    <s v="Electronics"/>
    <s v="Electronics"/>
    <n v="3"/>
    <s v="Electronics"/>
    <m/>
    <n v="2023"/>
    <x v="8"/>
    <n v="29"/>
    <n v="1"/>
    <s v="Weekday"/>
    <m/>
  </r>
  <r>
    <s v="WEB-8182"/>
    <d v="2024-01-06T00:00:00"/>
    <s v="Ananya Iyer"/>
    <s v="Kolkata"/>
    <s v="Electronics"/>
    <s v="Bluetooth Speaker"/>
    <n v="2"/>
    <n v="2374.75"/>
    <s v="Upi"/>
    <s v="Delivered"/>
    <n v="3"/>
    <n v="4749.5"/>
    <m/>
    <m/>
    <m/>
    <m/>
    <m/>
    <m/>
    <s v="Completed"/>
    <s v="Yes"/>
    <s v="No"/>
    <m/>
    <n v="590"/>
    <n v="451"/>
    <n v="2759712.3299794244"/>
    <n v="330643.50635802455"/>
    <n v="3.8641711229946525"/>
    <s v="Bluetooth Speaker"/>
    <s v="Electronics"/>
    <s v="Electronics"/>
    <s v="Electronics"/>
    <s v="Electronics"/>
    <n v="48"/>
    <s v="Electronics"/>
    <m/>
    <n v="2024"/>
    <x v="5"/>
    <n v="6"/>
    <n v="7"/>
    <s v="Weekday"/>
    <m/>
  </r>
  <r>
    <s v="WEB-5021"/>
    <d v="2025-04-08T00:00:00"/>
    <s v="Aditya Khan"/>
    <s v="Bengaluru"/>
    <s v="Books"/>
    <s v="Kids Story Book"/>
    <n v="2"/>
    <n v="359.05"/>
    <s v="Net Banking"/>
    <s v="Delivered"/>
    <n v="3"/>
    <n v="718.1"/>
    <m/>
    <m/>
    <m/>
    <m/>
    <m/>
    <m/>
    <s v="Completed"/>
    <s v="No"/>
    <s v="No"/>
    <m/>
    <n v="567"/>
    <n v="440"/>
    <n v="594714.6477588166"/>
    <n v="60882.938065984097"/>
    <n v="3.804733727810651"/>
    <s v="Kids Story Book"/>
    <s v="Books"/>
    <s v="Books"/>
    <s v="Books"/>
    <s v="Books"/>
    <n v="23"/>
    <s v="Books"/>
    <m/>
    <n v="2025"/>
    <x v="7"/>
    <n v="8"/>
    <n v="3"/>
    <s v="Weekday"/>
    <m/>
  </r>
  <r>
    <s v="WEB-6269"/>
    <d v="2025-03-08T00:00:00"/>
    <s v="Tanya Kumar"/>
    <s v="Delhi"/>
    <s v="Books"/>
    <s v="Cookbook"/>
    <n v="1"/>
    <n v="658.27"/>
    <s v="Debit Card"/>
    <s v="Cancelled"/>
    <n v="5"/>
    <n v="658.27"/>
    <m/>
    <m/>
    <m/>
    <m/>
    <m/>
    <m/>
    <s v="Lost Sale"/>
    <s v="No"/>
    <s v="Yes"/>
    <m/>
    <n v="573"/>
    <n v="450"/>
    <n v="594714.6477588166"/>
    <n v="60882.938065984097"/>
    <n v="3.804733727810651"/>
    <s v="Cookbook"/>
    <s v="Books"/>
    <s v="Books"/>
    <s v="Books"/>
    <s v="Books"/>
    <n v="4"/>
    <s v="Books"/>
    <m/>
    <n v="2025"/>
    <x v="4"/>
    <n v="8"/>
    <n v="7"/>
    <s v="Weekday"/>
    <m/>
  </r>
  <r>
    <s v="WEB-7514"/>
    <d v="2024-12-22T00:00:00"/>
    <s v="Vikram Menon"/>
    <s v="Delhi"/>
    <s v="Books"/>
    <s v="Notebook Set"/>
    <n v="1"/>
    <n v="436.11"/>
    <s v="Cash On Delivery"/>
    <s v="Delivered"/>
    <n v="1"/>
    <n v="436.11"/>
    <m/>
    <m/>
    <m/>
    <m/>
    <m/>
    <m/>
    <s v="Completed"/>
    <s v="No"/>
    <s v="No"/>
    <m/>
    <n v="573"/>
    <n v="450"/>
    <n v="594714.6477588166"/>
    <n v="60882.938065984097"/>
    <n v="3.804733727810651"/>
    <s v="Notebook Set"/>
    <s v="Books"/>
    <s v="Books"/>
    <s v="Books"/>
    <s v="Books"/>
    <n v="20"/>
    <s v="Books"/>
    <m/>
    <n v="2024"/>
    <x v="10"/>
    <n v="22"/>
    <n v="1"/>
    <s v="Weekday"/>
    <m/>
  </r>
  <r>
    <s v="WEB-7978"/>
    <d v="2024-01-13T00:00:00"/>
    <s v="Aarav Reddy"/>
    <s v="Ahmedabad"/>
    <s v="Home &amp; Kitchen"/>
    <s v="Table Lamp"/>
    <n v="1"/>
    <n v="1050.82"/>
    <s v="Cash On Delivery"/>
    <s v="Delivered"/>
    <n v="4"/>
    <n v="1050.82"/>
    <m/>
    <m/>
    <m/>
    <m/>
    <m/>
    <m/>
    <s v="Completed"/>
    <s v="Yes"/>
    <s v="No"/>
    <m/>
    <n v="589"/>
    <n v="426"/>
    <n v="1463424.4009529033"/>
    <n v="118285.78776560788"/>
    <n v="3.8140589569160999"/>
    <s v="Table Lamp"/>
    <s v="Home &amp; Kitchen"/>
    <s v="Home &amp; Kitchen"/>
    <s v="Home &amp; Kitchen"/>
    <s v="Home &amp; Kitchen"/>
    <n v="32"/>
    <s v="Home &amp; Kitchen"/>
    <m/>
    <n v="2024"/>
    <x v="5"/>
    <n v="13"/>
    <n v="7"/>
    <s v="Weekday"/>
    <m/>
  </r>
  <r>
    <s v="WEB-9684"/>
    <d v="2024-04-21T00:00:00"/>
    <s v="Rahul Gupta"/>
    <s v="Delhi"/>
    <s v="Home &amp; Kitchen"/>
    <s v="Non-Stick Pan"/>
    <n v="1"/>
    <n v="1428.46"/>
    <s v="Net Banking"/>
    <s v="Delivered"/>
    <n v="5"/>
    <n v="1428.46"/>
    <m/>
    <m/>
    <m/>
    <m/>
    <m/>
    <m/>
    <s v="Completed"/>
    <s v="Yes"/>
    <s v="No"/>
    <m/>
    <n v="573"/>
    <n v="450"/>
    <n v="1463424.4009529033"/>
    <n v="118285.78776560788"/>
    <n v="3.8140589569160999"/>
    <s v="Non-Stick Pan"/>
    <s v="Home &amp; Kitchen"/>
    <s v="Home &amp; Kitchen"/>
    <s v="Home &amp; Kitchen"/>
    <s v="Home &amp; Kitchen"/>
    <n v="7"/>
    <s v="Home &amp; Kitchen"/>
    <m/>
    <n v="2024"/>
    <x v="7"/>
    <n v="21"/>
    <n v="1"/>
    <s v="Weekday"/>
    <m/>
  </r>
  <r>
    <s v="WEB-8319"/>
    <d v="2023-06-26T00:00:00"/>
    <s v="Pooja Das"/>
    <s v="Ahmedabad"/>
    <s v="Home &amp; Kitchen"/>
    <s v="Led Bulb Pack"/>
    <n v="1"/>
    <n v="342.62"/>
    <s v="Credit Card"/>
    <s v="Delivered"/>
    <n v="4"/>
    <n v="342.62"/>
    <m/>
    <m/>
    <m/>
    <m/>
    <m/>
    <m/>
    <s v="Completed"/>
    <s v="No"/>
    <s v="No"/>
    <m/>
    <n v="589"/>
    <n v="426"/>
    <n v="1463424.4009529033"/>
    <n v="118285.78776560788"/>
    <n v="3.8140589569160999"/>
    <s v="Led Bulb Pack"/>
    <s v="Home &amp; Kitchen"/>
    <s v="Home &amp; Kitchen"/>
    <s v="Home &amp; Kitchen"/>
    <s v="Home &amp; Kitchen"/>
    <n v="76"/>
    <s v="Home &amp; Kitchen"/>
    <m/>
    <n v="2023"/>
    <x v="11"/>
    <n v="26"/>
    <n v="2"/>
    <s v="Weekday"/>
    <m/>
  </r>
  <r>
    <s v="WEB-9152"/>
    <d v="2023-04-28T00:00:00"/>
    <s v="Rohan Bose"/>
    <s v="Chennai"/>
    <s v="Fashion"/>
    <s v="Women'S Kurti"/>
    <n v="3"/>
    <n v="2249.5"/>
    <s v="Cash On Delivery"/>
    <s v="Cancelled"/>
    <n v="4"/>
    <n v="6748.5"/>
    <m/>
    <m/>
    <m/>
    <m/>
    <m/>
    <m/>
    <s v="Lost Sale"/>
    <s v="No"/>
    <s v="Yes"/>
    <m/>
    <n v="558"/>
    <n v="430"/>
    <n v="1892867.2841657216"/>
    <n v="199432.98236095349"/>
    <n v="3.8949824970828471"/>
    <s v="Women'S Kurti"/>
    <s v="Fashion"/>
    <s v="Fashion"/>
    <s v="Fashion"/>
    <s v="Fashion"/>
    <n v="15"/>
    <s v="Fashion"/>
    <m/>
    <n v="2023"/>
    <x v="7"/>
    <n v="28"/>
    <n v="6"/>
    <s v="Weekday"/>
    <m/>
  </r>
  <r>
    <s v="WEB-5266"/>
    <d v="2024-07-23T00:00:00"/>
    <s v="Karan Rao"/>
    <s v="Mumbai"/>
    <s v="Home &amp; Kitchen"/>
    <s v="Water Bottle"/>
    <n v="2"/>
    <n v="697.94"/>
    <s v="Net Banking"/>
    <s v="Returned"/>
    <n v="4"/>
    <n v="1395.88"/>
    <m/>
    <m/>
    <m/>
    <m/>
    <m/>
    <m/>
    <s v="Completed"/>
    <s v="No"/>
    <s v="No"/>
    <m/>
    <n v="619"/>
    <n v="468"/>
    <n v="1463424.4009529033"/>
    <n v="118285.78776560788"/>
    <n v="3.8140589569160999"/>
    <s v="Water Bottle"/>
    <s v="Home &amp; Kitchen"/>
    <s v="Home &amp; Kitchen"/>
    <s v="Home &amp; Kitchen"/>
    <s v="Home &amp; Kitchen"/>
    <n v="2"/>
    <s v="Home &amp; Kitchen"/>
    <m/>
    <n v="2024"/>
    <x v="2"/>
    <n v="23"/>
    <n v="3"/>
    <s v="Weekday"/>
    <m/>
  </r>
  <r>
    <s v="WEB-8124"/>
    <d v="2025-01-07T00:00:00"/>
    <s v="Riya Reddy"/>
    <s v="Hyderabad"/>
    <s v="Books"/>
    <s v="Fiction Novel"/>
    <n v="1"/>
    <n v="394.82"/>
    <s v="Credit Card"/>
    <s v="Delivered"/>
    <n v="4"/>
    <n v="394.82"/>
    <m/>
    <m/>
    <m/>
    <m/>
    <m/>
    <m/>
    <s v="Completed"/>
    <s v="No"/>
    <s v="No"/>
    <m/>
    <n v="559"/>
    <n v="408"/>
    <n v="594714.6477588166"/>
    <n v="60882.938065984097"/>
    <n v="3.804733727810651"/>
    <s v="Fiction Novel"/>
    <s v="Books"/>
    <s v="Books"/>
    <s v="Books"/>
    <s v="Books"/>
    <n v="11"/>
    <s v="Books"/>
    <m/>
    <n v="2025"/>
    <x v="5"/>
    <n v="7"/>
    <n v="3"/>
    <s v="Weekend"/>
    <m/>
  </r>
  <r>
    <s v="WEB-7853"/>
    <d v="2023-08-22T00:00:00"/>
    <s v="Saanvi Sharma"/>
    <s v="Hyderabad"/>
    <s v="Books"/>
    <s v="Kids Story Book"/>
    <n v="1"/>
    <n v="447.23"/>
    <s v="Credit Card"/>
    <s v="Delivered"/>
    <n v="4"/>
    <n v="447.23"/>
    <m/>
    <m/>
    <m/>
    <m/>
    <m/>
    <m/>
    <s v="Completed"/>
    <s v="No"/>
    <s v="No"/>
    <m/>
    <n v="559"/>
    <n v="408"/>
    <n v="594714.6477588166"/>
    <n v="60882.938065984097"/>
    <n v="3.804733727810651"/>
    <s v="Kids Story Book"/>
    <s v="Books"/>
    <s v="Books"/>
    <s v="Books"/>
    <s v="Books"/>
    <n v="23"/>
    <s v="Books"/>
    <m/>
    <n v="2023"/>
    <x v="9"/>
    <n v="22"/>
    <n v="3"/>
    <s v="Weekday"/>
    <m/>
  </r>
  <r>
    <s v="WEB-6884"/>
    <d v="2023-11-17T00:00:00"/>
    <s v="Rohan Singh"/>
    <s v="Bengaluru"/>
    <s v="Electronics"/>
    <s v="Usb Cable"/>
    <n v="2"/>
    <n v="1833.16"/>
    <s v="Net Banking"/>
    <s v="Cancelled"/>
    <n v="5"/>
    <n v="3666.32"/>
    <m/>
    <m/>
    <m/>
    <m/>
    <m/>
    <m/>
    <s v="Lost Sale"/>
    <s v="No"/>
    <s v="Yes"/>
    <m/>
    <n v="567"/>
    <n v="440"/>
    <n v="2759712.3299794244"/>
    <n v="330643.50635802455"/>
    <n v="3.8641711229946525"/>
    <s v="Usb Cable"/>
    <s v="Electronics"/>
    <s v="Electronics"/>
    <s v="Electronics"/>
    <s v="Electronics"/>
    <n v="13"/>
    <s v="Electronics"/>
    <m/>
    <n v="2023"/>
    <x v="3"/>
    <n v="17"/>
    <n v="6"/>
    <s v="Weekday"/>
    <m/>
  </r>
  <r>
    <s v="WEB-7982"/>
    <d v="2025-05-25T00:00:00"/>
    <s v="Arjun Verma"/>
    <s v="Bengaluru"/>
    <s v="Electronics"/>
    <s v="Bluetooth Speaker"/>
    <n v="1"/>
    <n v="2941.68"/>
    <s v="Cash On Delivery"/>
    <s v="Delivered"/>
    <n v="3"/>
    <n v="2941.68"/>
    <m/>
    <m/>
    <m/>
    <m/>
    <m/>
    <m/>
    <s v="Completed"/>
    <s v="Yes"/>
    <s v="No"/>
    <m/>
    <n v="567"/>
    <n v="440"/>
    <n v="2759712.3299794244"/>
    <n v="330643.50635802455"/>
    <n v="3.8641711229946525"/>
    <s v="Bluetooth Speaker"/>
    <s v="Electronics"/>
    <s v="Electronics"/>
    <s v="Electronics"/>
    <s v="Electronics"/>
    <n v="48"/>
    <s v="Electronics"/>
    <m/>
    <n v="2025"/>
    <x v="6"/>
    <n v="25"/>
    <n v="1"/>
    <s v="Weekday"/>
    <m/>
  </r>
  <r>
    <s v="WEB-5083"/>
    <d v="2023-08-18T00:00:00"/>
    <s v="Ishaan Khan"/>
    <s v="Delhi"/>
    <s v="Fashion"/>
    <s v="Running Shoes"/>
    <n v="1"/>
    <n v="2209.73"/>
    <s v="Cash On Delivery"/>
    <s v="Delivered"/>
    <n v="5"/>
    <n v="2209.73"/>
    <m/>
    <m/>
    <m/>
    <m/>
    <m/>
    <m/>
    <s v="Completed"/>
    <s v="Yes"/>
    <s v="No"/>
    <m/>
    <n v="573"/>
    <n v="450"/>
    <n v="1892867.2841657216"/>
    <n v="199432.98236095349"/>
    <n v="3.8949824970828471"/>
    <s v="Running Shoes"/>
    <s v="Fashion"/>
    <s v="Fashion"/>
    <s v="Fashion"/>
    <s v="Fashion"/>
    <n v="45"/>
    <s v="Fashion"/>
    <m/>
    <n v="2023"/>
    <x v="9"/>
    <n v="18"/>
    <n v="6"/>
    <s v="Weekday"/>
    <m/>
  </r>
  <r>
    <s v="WEB-5232"/>
    <d v="2023-12-16T00:00:00"/>
    <s v="Meera Bose"/>
    <s v="Mumbai"/>
    <s v="Home &amp; Kitchen"/>
    <s v="Non-Stick Pan"/>
    <n v="1"/>
    <n v="826.15"/>
    <s v="Debit Card"/>
    <s v="Delivered"/>
    <m/>
    <n v="826.15"/>
    <m/>
    <m/>
    <m/>
    <m/>
    <m/>
    <m/>
    <s v="Completed"/>
    <s v="No"/>
    <s v="No"/>
    <m/>
    <n v="619"/>
    <n v="468"/>
    <n v="1463424.4009529033"/>
    <n v="118285.78776560788"/>
    <n v="3.8140589569160999"/>
    <s v="Non-Stick Pan"/>
    <s v="Home &amp; Kitchen"/>
    <s v="Home &amp; Kitchen"/>
    <s v="Home &amp; Kitchen"/>
    <s v="Home &amp; Kitchen"/>
    <n v="7"/>
    <s v="Home &amp; Kitchen"/>
    <m/>
    <n v="2023"/>
    <x v="10"/>
    <n v="16"/>
    <n v="7"/>
    <s v="Weekday"/>
    <m/>
  </r>
  <r>
    <s v="WEB-5756"/>
    <d v="2024-10-16T00:00:00"/>
    <s v="Rohan Malhotra"/>
    <s v="Pune"/>
    <s v="Fashion"/>
    <s v="Sunglasses"/>
    <n v="2"/>
    <n v="406.39"/>
    <s v="Debit Card"/>
    <s v="Delivered"/>
    <n v="3"/>
    <n v="812.78"/>
    <m/>
    <m/>
    <m/>
    <m/>
    <m/>
    <m/>
    <s v="Completed"/>
    <s v="No"/>
    <s v="No"/>
    <m/>
    <n v="595"/>
    <n v="444"/>
    <n v="1892867.2841657216"/>
    <n v="199432.98236095349"/>
    <n v="3.8949824970828471"/>
    <s v="Sunglasses"/>
    <s v="Fashion"/>
    <s v="Fashion"/>
    <s v="Fashion"/>
    <s v="Fashion"/>
    <n v="53"/>
    <s v="Fashion"/>
    <m/>
    <n v="2024"/>
    <x v="8"/>
    <n v="16"/>
    <n v="4"/>
    <s v="Weekday"/>
    <m/>
  </r>
  <r>
    <s v="WEB-5106"/>
    <d v="2023-09-28T00:00:00"/>
    <s v="Vikram Sharma"/>
    <s v="Mumbai"/>
    <s v="Fashion"/>
    <s v="Denim Jeans"/>
    <n v="3"/>
    <n v="2498.54"/>
    <s v="Net Banking"/>
    <s v="Delivered"/>
    <n v="4"/>
    <n v="7495.62"/>
    <m/>
    <m/>
    <m/>
    <m/>
    <m/>
    <m/>
    <s v="Completed"/>
    <s v="Yes"/>
    <s v="No"/>
    <m/>
    <n v="619"/>
    <n v="468"/>
    <n v="1892867.2841657216"/>
    <n v="199432.98236095349"/>
    <n v="3.8949824970828471"/>
    <s v="Denim Jeans"/>
    <s v="Fashion"/>
    <s v="Fashion"/>
    <s v="Fashion"/>
    <s v="Fashion"/>
    <n v="6"/>
    <s v="Fashion"/>
    <m/>
    <n v="2023"/>
    <x v="1"/>
    <n v="28"/>
    <n v="5"/>
    <s v="Weekday"/>
    <m/>
  </r>
  <r>
    <s v="WEB-5268"/>
    <d v="2024-04-27T00:00:00"/>
    <s v="Ananya Das"/>
    <s v="Delhi"/>
    <s v="Beauty"/>
    <s v="Shampoo 200Ml"/>
    <n v="2"/>
    <n v="1173.3599999999999"/>
    <s v="Upi"/>
    <s v="Delivered"/>
    <n v="4"/>
    <n v="2346.7199999999998"/>
    <m/>
    <m/>
    <m/>
    <m/>
    <m/>
    <m/>
    <s v="Completed"/>
    <s v="Yes"/>
    <s v="No"/>
    <m/>
    <n v="573"/>
    <n v="450"/>
    <n v="1098537.4901531704"/>
    <n v="96724.388030634553"/>
    <n v="3.9001122334455669"/>
    <s v="Shampoo 200Ml"/>
    <s v="Beauty"/>
    <s v="Beauty"/>
    <s v="Beauty"/>
    <s v="Beauty"/>
    <n v="64"/>
    <s v="Beauty"/>
    <m/>
    <n v="2024"/>
    <x v="7"/>
    <n v="27"/>
    <n v="7"/>
    <s v="Weekday"/>
    <m/>
  </r>
  <r>
    <s v="WEB-9062"/>
    <d v="2024-11-22T00:00:00"/>
    <s v="Rahul Chatterjee"/>
    <s v="Ahmedabad"/>
    <s v="Fashion"/>
    <s v="Sunglasses"/>
    <n v="1"/>
    <n v="2079.9699999999998"/>
    <s v="Upi"/>
    <s v="Delivered"/>
    <n v="4"/>
    <n v="2079.9699999999998"/>
    <m/>
    <m/>
    <m/>
    <m/>
    <m/>
    <m/>
    <s v="Completed"/>
    <s v="Yes"/>
    <s v="No"/>
    <m/>
    <n v="589"/>
    <n v="426"/>
    <n v="1892867.2841657216"/>
    <n v="199432.98236095349"/>
    <n v="3.8949824970828471"/>
    <s v="Sunglasses"/>
    <s v="Fashion"/>
    <s v="Fashion"/>
    <s v="Fashion"/>
    <s v="Fashion"/>
    <n v="53"/>
    <s v="Fashion"/>
    <m/>
    <n v="2024"/>
    <x v="3"/>
    <n v="22"/>
    <n v="6"/>
    <s v="Weekday"/>
    <m/>
  </r>
  <r>
    <s v="WEB-6391"/>
    <d v="2024-02-24T00:00:00"/>
    <s v="Pooja Singh"/>
    <s v="Kolkata"/>
    <s v="Books"/>
    <s v="Notebook Set"/>
    <n v="1"/>
    <n v="603.47"/>
    <s v="Net Banking"/>
    <s v="Delivered"/>
    <n v="5"/>
    <n v="603.47"/>
    <m/>
    <m/>
    <m/>
    <m/>
    <m/>
    <m/>
    <s v="Completed"/>
    <s v="No"/>
    <s v="No"/>
    <m/>
    <n v="590"/>
    <n v="451"/>
    <n v="594714.6477588166"/>
    <n v="60882.938065984097"/>
    <n v="3.804733727810651"/>
    <s v="Notebook Set"/>
    <s v="Books"/>
    <s v="Books"/>
    <s v="Books"/>
    <s v="Books"/>
    <n v="20"/>
    <s v="Books"/>
    <m/>
    <n v="2024"/>
    <x v="0"/>
    <n v="24"/>
    <n v="7"/>
    <s v="Weekday"/>
    <m/>
  </r>
  <r>
    <s v="WEB-7909"/>
    <d v="2023-07-11T00:00:00"/>
    <s v="Diya Nair"/>
    <s v="Ahmedabad"/>
    <s v="Electronics"/>
    <s v="Smart Watch"/>
    <n v="1"/>
    <n v="1232.73"/>
    <s v="Cash On Delivery"/>
    <s v="Delivered"/>
    <n v="4"/>
    <n v="1232.73"/>
    <m/>
    <m/>
    <m/>
    <m/>
    <m/>
    <m/>
    <s v="Completed"/>
    <s v="Yes"/>
    <s v="No"/>
    <m/>
    <n v="589"/>
    <n v="426"/>
    <n v="2759712.3299794244"/>
    <n v="330643.50635802455"/>
    <n v="3.8641711229946525"/>
    <s v="Smart Watch"/>
    <s v="Electronics"/>
    <s v="Electronics"/>
    <s v="Electronics"/>
    <s v="Electronics"/>
    <n v="17"/>
    <s v="Electronics"/>
    <m/>
    <n v="2023"/>
    <x v="2"/>
    <n v="11"/>
    <n v="3"/>
    <s v="Weekday"/>
    <m/>
  </r>
  <r>
    <s v="WEB-8897"/>
    <d v="2023-04-28T00:00:00"/>
    <s v="Simran Bose"/>
    <s v="Ahmedabad"/>
    <s v="Fashion"/>
    <s v="Running Shoes"/>
    <n v="1"/>
    <n v="1667.87"/>
    <s v="Net Banking"/>
    <s v="Delivered"/>
    <m/>
    <n v="1667.87"/>
    <m/>
    <m/>
    <m/>
    <m/>
    <m/>
    <m/>
    <s v="Completed"/>
    <s v="Yes"/>
    <s v="No"/>
    <m/>
    <n v="589"/>
    <n v="426"/>
    <n v="1892867.2841657216"/>
    <n v="199432.98236095349"/>
    <n v="3.8949824970828471"/>
    <s v="Running Shoes"/>
    <s v="Fashion"/>
    <s v="Fashion"/>
    <s v="Fashion"/>
    <s v="Fashion"/>
    <n v="45"/>
    <s v="Fashion"/>
    <m/>
    <n v="2023"/>
    <x v="7"/>
    <n v="28"/>
    <n v="6"/>
    <s v="Weekday"/>
    <m/>
  </r>
  <r>
    <s v="WEB-6516"/>
    <d v="2023-04-03T00:00:00"/>
    <s v="Simran Nair"/>
    <s v="Delhi"/>
    <s v="Fashion"/>
    <s v="Sunglasses"/>
    <n v="1"/>
    <n v="795.51"/>
    <s v="Upi"/>
    <s v="Delivered"/>
    <n v="5"/>
    <n v="795.51"/>
    <m/>
    <m/>
    <m/>
    <m/>
    <m/>
    <m/>
    <s v="Completed"/>
    <s v="No"/>
    <s v="No"/>
    <m/>
    <n v="573"/>
    <n v="450"/>
    <n v="1892867.2841657216"/>
    <n v="199432.98236095349"/>
    <n v="3.8949824970828471"/>
    <s v="Sunglasses"/>
    <s v="Fashion"/>
    <s v="Fashion"/>
    <s v="Fashion"/>
    <s v="Fashion"/>
    <n v="53"/>
    <s v="Fashion"/>
    <m/>
    <n v="2023"/>
    <x v="7"/>
    <n v="3"/>
    <n v="2"/>
    <s v="Weekday"/>
    <m/>
  </r>
  <r>
    <s v="WEB-9480"/>
    <d v="2024-07-21T00:00:00"/>
    <s v="Kavya Das"/>
    <s v="Bengaluru"/>
    <s v="Home &amp; Kitchen"/>
    <s v="Table Lamp"/>
    <n v="3"/>
    <n v="716.66"/>
    <s v="Debit Card"/>
    <s v="Delivered"/>
    <m/>
    <n v="2149.98"/>
    <m/>
    <m/>
    <m/>
    <m/>
    <m/>
    <m/>
    <s v="Completed"/>
    <s v="Yes"/>
    <s v="No"/>
    <m/>
    <n v="567"/>
    <n v="440"/>
    <n v="1463424.4009529033"/>
    <n v="118285.78776560788"/>
    <n v="3.8140589569160999"/>
    <s v="Table Lamp"/>
    <s v="Home &amp; Kitchen"/>
    <s v="Home &amp; Kitchen"/>
    <s v="Home &amp; Kitchen"/>
    <s v="Home &amp; Kitchen"/>
    <n v="32"/>
    <s v="Home &amp; Kitchen"/>
    <m/>
    <n v="2024"/>
    <x v="2"/>
    <n v="21"/>
    <n v="1"/>
    <s v="Weekday"/>
    <m/>
  </r>
  <r>
    <s v="WEB-5135"/>
    <d v="2024-04-29T00:00:00"/>
    <s v="Vikram Sharma"/>
    <s v="Pune"/>
    <s v="Fashion"/>
    <s v="Sunglasses"/>
    <n v="2"/>
    <n v="2447.56"/>
    <s v="Net Banking"/>
    <s v="Delivered"/>
    <n v="4"/>
    <n v="4895.12"/>
    <m/>
    <m/>
    <m/>
    <m/>
    <m/>
    <m/>
    <s v="Completed"/>
    <s v="Yes"/>
    <s v="No"/>
    <m/>
    <n v="595"/>
    <n v="444"/>
    <n v="1892867.2841657216"/>
    <n v="199432.98236095349"/>
    <n v="3.8949824970828471"/>
    <s v="Sunglasses"/>
    <s v="Fashion"/>
    <s v="Fashion"/>
    <s v="Fashion"/>
    <s v="Fashion"/>
    <n v="53"/>
    <s v="Fashion"/>
    <m/>
    <n v="2024"/>
    <x v="7"/>
    <n v="29"/>
    <n v="2"/>
    <s v="Weekday"/>
    <m/>
  </r>
  <r>
    <s v="WEB-5665"/>
    <d v="2023-07-08T00:00:00"/>
    <s v="Arjun Verma"/>
    <s v="Ahmedabad"/>
    <s v="Fashion"/>
    <s v="Sunglasses"/>
    <n v="1"/>
    <n v="2249.6999999999998"/>
    <s v="Credit Card"/>
    <s v="Delivered"/>
    <n v="5"/>
    <n v="2249.6999999999998"/>
    <m/>
    <m/>
    <m/>
    <m/>
    <m/>
    <m/>
    <s v="Completed"/>
    <s v="Yes"/>
    <s v="No"/>
    <m/>
    <n v="589"/>
    <n v="426"/>
    <n v="1892867.2841657216"/>
    <n v="199432.98236095349"/>
    <n v="3.8949824970828471"/>
    <s v="Sunglasses"/>
    <s v="Fashion"/>
    <s v="Fashion"/>
    <s v="Fashion"/>
    <s v="Fashion"/>
    <n v="53"/>
    <s v="Fashion"/>
    <m/>
    <n v="2023"/>
    <x v="2"/>
    <n v="8"/>
    <n v="7"/>
    <s v="Weekday"/>
    <m/>
  </r>
  <r>
    <s v="WEB-8430"/>
    <d v="2025-04-19T00:00:00"/>
    <s v="Karan Rao"/>
    <s v="Pune"/>
    <s v="Books"/>
    <s v="Kids Story Book"/>
    <n v="1"/>
    <n v="417.74"/>
    <s v="Credit Card"/>
    <s v="Delivered"/>
    <n v="3"/>
    <n v="417.74"/>
    <m/>
    <m/>
    <m/>
    <m/>
    <m/>
    <m/>
    <s v="Completed"/>
    <s v="No"/>
    <s v="No"/>
    <m/>
    <n v="595"/>
    <n v="444"/>
    <n v="594714.6477588166"/>
    <n v="60882.938065984097"/>
    <n v="3.804733727810651"/>
    <s v="Kids Story Book"/>
    <s v="Books"/>
    <s v="Books"/>
    <s v="Books"/>
    <s v="Books"/>
    <n v="23"/>
    <s v="Books"/>
    <m/>
    <n v="2025"/>
    <x v="7"/>
    <n v="19"/>
    <n v="7"/>
    <s v="Weekday"/>
    <m/>
  </r>
  <r>
    <s v="WEB-5062"/>
    <d v="2023-07-05T00:00:00"/>
    <s v="Aditya Joshi"/>
    <s v="Pune"/>
    <s v="Books"/>
    <s v="Notebook Set"/>
    <n v="1"/>
    <n v="763.27"/>
    <s v="Upi"/>
    <s v="Delivered"/>
    <m/>
    <n v="763.27"/>
    <m/>
    <m/>
    <m/>
    <m/>
    <m/>
    <m/>
    <s v="Completed"/>
    <s v="No"/>
    <s v="No"/>
    <m/>
    <n v="595"/>
    <n v="444"/>
    <n v="594714.6477588166"/>
    <n v="60882.938065984097"/>
    <n v="3.804733727810651"/>
    <s v="Notebook Set"/>
    <s v="Books"/>
    <s v="Books"/>
    <s v="Books"/>
    <s v="Books"/>
    <n v="20"/>
    <s v="Books"/>
    <m/>
    <n v="2023"/>
    <x v="2"/>
    <n v="5"/>
    <n v="4"/>
    <s v="Weekday"/>
    <m/>
  </r>
  <r>
    <s v="WEB-6668"/>
    <d v="2023-06-18T00:00:00"/>
    <s v="Tanya Pillai"/>
    <s v="Mumbai"/>
    <s v="Beauty"/>
    <s v="Shampoo 200Ml"/>
    <n v="2"/>
    <n v="1391.77"/>
    <s v="Net Banking"/>
    <s v="Delivered"/>
    <m/>
    <n v="2783.54"/>
    <m/>
    <m/>
    <m/>
    <m/>
    <m/>
    <m/>
    <s v="Completed"/>
    <s v="Yes"/>
    <s v="No"/>
    <m/>
    <n v="619"/>
    <n v="468"/>
    <n v="1098537.4901531704"/>
    <n v="96724.388030634553"/>
    <n v="3.9001122334455669"/>
    <s v="Shampoo 200Ml"/>
    <s v="Beauty"/>
    <s v="Beauty"/>
    <s v="Beauty"/>
    <s v="Beauty"/>
    <n v="64"/>
    <s v="Beauty"/>
    <m/>
    <n v="2023"/>
    <x v="11"/>
    <n v="18"/>
    <n v="1"/>
    <s v="Weekday"/>
    <m/>
  </r>
  <r>
    <s v="WEB-8837"/>
    <d v="2023-07-07T00:00:00"/>
    <s v="Aarav Bose"/>
    <s v="Ahmedabad"/>
    <s v="Home &amp; Kitchen"/>
    <s v="Non-Stick Pan"/>
    <n v="2"/>
    <n v="888.4"/>
    <s v="Upi"/>
    <s v="Cancelled"/>
    <n v="4"/>
    <n v="1776.8"/>
    <m/>
    <m/>
    <m/>
    <m/>
    <m/>
    <m/>
    <s v="Lost Sale"/>
    <s v="No"/>
    <s v="Yes"/>
    <m/>
    <n v="589"/>
    <n v="426"/>
    <n v="1463424.4009529033"/>
    <n v="118285.78776560788"/>
    <n v="3.8140589569160999"/>
    <s v="Non-Stick Pan"/>
    <s v="Home &amp; Kitchen"/>
    <s v="Home &amp; Kitchen"/>
    <s v="Home &amp; Kitchen"/>
    <s v="Home &amp; Kitchen"/>
    <n v="7"/>
    <s v="Home &amp; Kitchen"/>
    <m/>
    <n v="2023"/>
    <x v="2"/>
    <n v="7"/>
    <n v="6"/>
    <s v="Weekend"/>
    <m/>
  </r>
  <r>
    <s v="WEB-7631"/>
    <d v="2024-05-23T00:00:00"/>
    <s v="Pooja Nair"/>
    <s v="Mumbai"/>
    <s v="Beauty"/>
    <s v="Perfume 50Ml"/>
    <n v="1"/>
    <n v="950.92"/>
    <s v="Credit Card"/>
    <s v="Delivered"/>
    <n v="5"/>
    <n v="950.92"/>
    <m/>
    <m/>
    <m/>
    <m/>
    <m/>
    <m/>
    <s v="Completed"/>
    <s v="No"/>
    <s v="No"/>
    <m/>
    <n v="619"/>
    <n v="468"/>
    <n v="1098537.4901531704"/>
    <n v="96724.388030634553"/>
    <n v="3.9001122334455669"/>
    <s v="Perfume 50Ml"/>
    <s v="Beauty"/>
    <s v="Beauty"/>
    <s v="Beauty"/>
    <s v="Beauty"/>
    <n v="18"/>
    <s v="Beauty"/>
    <m/>
    <n v="2024"/>
    <x v="6"/>
    <n v="23"/>
    <n v="5"/>
    <s v="Weekday"/>
    <m/>
  </r>
  <r>
    <s v="WEB-7285"/>
    <d v="2024-05-30T00:00:00"/>
    <s v="Riya Menon"/>
    <s v="Mumbai"/>
    <s v="Books"/>
    <s v="Fiction Novel"/>
    <n v="2"/>
    <n v="235.41"/>
    <s v="Debit Card"/>
    <s v="Delivered"/>
    <n v="1"/>
    <n v="470.82"/>
    <m/>
    <m/>
    <m/>
    <m/>
    <m/>
    <m/>
    <s v="Completed"/>
    <s v="No"/>
    <s v="No"/>
    <m/>
    <n v="619"/>
    <n v="468"/>
    <n v="594714.6477588166"/>
    <n v="60882.938065984097"/>
    <n v="3.804733727810651"/>
    <s v="Fiction Novel"/>
    <s v="Books"/>
    <s v="Books"/>
    <s v="Books"/>
    <s v="Books"/>
    <n v="11"/>
    <s v="Books"/>
    <m/>
    <n v="2024"/>
    <x v="6"/>
    <n v="30"/>
    <n v="5"/>
    <s v="Weekday"/>
    <m/>
  </r>
  <r>
    <s v="WEB-6218"/>
    <d v="2025-03-21T00:00:00"/>
    <s v="Ananya Gupta"/>
    <s v="Delhi"/>
    <s v="Books"/>
    <s v="Cookbook"/>
    <n v="2"/>
    <n v="481.79"/>
    <s v="Debit Card"/>
    <s v="Delivered"/>
    <n v="5"/>
    <n v="963.58"/>
    <m/>
    <m/>
    <m/>
    <m/>
    <m/>
    <m/>
    <s v="Completed"/>
    <s v="No"/>
    <s v="No"/>
    <m/>
    <n v="573"/>
    <n v="450"/>
    <n v="594714.6477588166"/>
    <n v="60882.938065984097"/>
    <n v="3.804733727810651"/>
    <s v="Cookbook"/>
    <s v="Books"/>
    <s v="Books"/>
    <s v="Books"/>
    <s v="Books"/>
    <n v="4"/>
    <s v="Books"/>
    <m/>
    <n v="2025"/>
    <x v="4"/>
    <n v="21"/>
    <n v="6"/>
    <s v="Weekday"/>
    <m/>
  </r>
  <r>
    <s v="WEB-8386"/>
    <d v="2025-02-09T00:00:00"/>
    <s v="Neha Malhotra"/>
    <s v="Pune"/>
    <s v="Home &amp; Kitchen"/>
    <s v="Table Lamp"/>
    <n v="1"/>
    <n v="1761.66"/>
    <s v="Cash On Delivery"/>
    <s v="Delivered"/>
    <n v="1"/>
    <n v="1761.66"/>
    <m/>
    <m/>
    <m/>
    <m/>
    <m/>
    <m/>
    <s v="Completed"/>
    <s v="Yes"/>
    <s v="No"/>
    <m/>
    <n v="595"/>
    <n v="444"/>
    <n v="1463424.4009529033"/>
    <n v="118285.78776560788"/>
    <n v="3.8140589569160999"/>
    <s v="Table Lamp"/>
    <s v="Home &amp; Kitchen"/>
    <s v="Home &amp; Kitchen"/>
    <s v="Home &amp; Kitchen"/>
    <s v="Home &amp; Kitchen"/>
    <n v="32"/>
    <s v="Home &amp; Kitchen"/>
    <m/>
    <n v="2025"/>
    <x v="0"/>
    <n v="9"/>
    <n v="1"/>
    <s v="Weekday"/>
    <m/>
  </r>
  <r>
    <s v="WEB-7016"/>
    <d v="2024-01-13T00:00:00"/>
    <s v="Kavya Iyer"/>
    <s v="Mumbai"/>
    <s v="Books"/>
    <s v="Notebook Set"/>
    <n v="3"/>
    <n v="275.95999999999998"/>
    <s v="Net Banking"/>
    <s v="Delivered"/>
    <n v="3"/>
    <n v="827.87999999999988"/>
    <m/>
    <m/>
    <m/>
    <m/>
    <m/>
    <m/>
    <s v="Completed"/>
    <s v="No"/>
    <s v="No"/>
    <m/>
    <n v="619"/>
    <n v="468"/>
    <n v="594714.6477588166"/>
    <n v="60882.938065984097"/>
    <n v="3.804733727810651"/>
    <s v="Notebook Set"/>
    <s v="Books"/>
    <s v="Books"/>
    <s v="Books"/>
    <s v="Books"/>
    <n v="20"/>
    <s v="Books"/>
    <m/>
    <n v="2024"/>
    <x v="5"/>
    <n v="13"/>
    <n v="7"/>
    <s v="Weekday"/>
    <m/>
  </r>
  <r>
    <s v="WEB-7785"/>
    <d v="2025-03-21T00:00:00"/>
    <s v="Karan Patel"/>
    <s v="Delhi"/>
    <s v="Fashion"/>
    <s v="Women'S Kurti"/>
    <n v="1"/>
    <n v="1419.824472190694"/>
    <s v="Credit Card"/>
    <s v="Pending"/>
    <m/>
    <n v="1419.824472190694"/>
    <m/>
    <m/>
    <m/>
    <m/>
    <m/>
    <m/>
    <s v="Pending"/>
    <s v="No"/>
    <s v="Yes"/>
    <m/>
    <n v="573"/>
    <n v="450"/>
    <n v="1892867.2841657216"/>
    <n v="199432.98236095349"/>
    <n v="3.8949824970828471"/>
    <s v="Women'S Kurti"/>
    <s v="Fashion"/>
    <s v="Fashion"/>
    <s v="Fashion"/>
    <s v="Fashion"/>
    <n v="15"/>
    <s v="Fashion"/>
    <m/>
    <n v="2025"/>
    <x v="4"/>
    <n v="21"/>
    <n v="6"/>
    <s v="Weekday"/>
    <m/>
  </r>
  <r>
    <s v="WEB-9124"/>
    <d v="2023-07-22T00:00:00"/>
    <s v="Arjun Rao"/>
    <s v="Mumbai"/>
    <s v="Beauty"/>
    <s v="Lipstick"/>
    <n v="2"/>
    <n v="310.36"/>
    <s v="Cash On Delivery"/>
    <s v="Delivered"/>
    <n v="5"/>
    <n v="620.72"/>
    <m/>
    <m/>
    <m/>
    <m/>
    <m/>
    <m/>
    <s v="Completed"/>
    <s v="No"/>
    <s v="No"/>
    <m/>
    <n v="619"/>
    <n v="468"/>
    <n v="1098537.4901531704"/>
    <n v="96724.388030634553"/>
    <n v="3.9001122334455669"/>
    <s v="Lipstick"/>
    <s v="Beauty"/>
    <s v="Beauty"/>
    <s v="Beauty"/>
    <s v="Beauty"/>
    <n v="10"/>
    <s v="Beauty"/>
    <m/>
    <n v="2023"/>
    <x v="2"/>
    <n v="22"/>
    <n v="7"/>
    <s v="Weekday"/>
    <m/>
  </r>
  <r>
    <s v="WEB-7799"/>
    <d v="2023-12-25T00:00:00"/>
    <s v="Ananya Khan"/>
    <s v="Delhi"/>
    <s v="Books"/>
    <s v="Self-Help Book"/>
    <n v="1"/>
    <n v="348.83"/>
    <s v="Cash On Delivery"/>
    <s v="Pending"/>
    <n v="1"/>
    <n v="348.83"/>
    <m/>
    <m/>
    <m/>
    <m/>
    <m/>
    <m/>
    <s v="Pending"/>
    <s v="No"/>
    <s v="Yes"/>
    <m/>
    <n v="573"/>
    <n v="450"/>
    <n v="594714.6477588166"/>
    <n v="60882.938065984097"/>
    <n v="3.804733727810651"/>
    <s v="Self-Help Book"/>
    <s v="Books"/>
    <s v="Books"/>
    <s v="Books"/>
    <s v="Books"/>
    <n v="19"/>
    <s v="Books"/>
    <m/>
    <n v="2023"/>
    <x v="10"/>
    <n v="25"/>
    <n v="2"/>
    <s v="Weekday"/>
    <m/>
  </r>
  <r>
    <s v="WEB-6052"/>
    <d v="2024-04-27T00:00:00"/>
    <s v="Rohan Sharma"/>
    <s v="Mumbai"/>
    <s v="Fashion"/>
    <s v="Sunglasses"/>
    <n v="1"/>
    <n v="1079.43"/>
    <s v="Cash On Delivery"/>
    <s v="Delivered"/>
    <n v="5"/>
    <n v="1079.43"/>
    <m/>
    <m/>
    <m/>
    <m/>
    <m/>
    <m/>
    <s v="Completed"/>
    <s v="Yes"/>
    <s v="No"/>
    <m/>
    <n v="619"/>
    <n v="468"/>
    <n v="1892867.2841657216"/>
    <n v="199432.98236095349"/>
    <n v="3.8949824970828471"/>
    <s v="Sunglasses"/>
    <s v="Fashion"/>
    <s v="Fashion"/>
    <s v="Fashion"/>
    <s v="Fashion"/>
    <n v="53"/>
    <s v="Fashion"/>
    <m/>
    <n v="2024"/>
    <x v="7"/>
    <n v="27"/>
    <n v="7"/>
    <s v="Weekday"/>
    <m/>
  </r>
  <r>
    <s v="WEB-8043"/>
    <d v="2023-04-02T00:00:00"/>
    <s v="Pooja Bose"/>
    <s v="Chennai"/>
    <s v="Fashion"/>
    <s v="Running Shoes"/>
    <n v="2"/>
    <n v="468.02"/>
    <s v="Debit Card"/>
    <s v="Delivered"/>
    <n v="4"/>
    <n v="936.04"/>
    <m/>
    <m/>
    <m/>
    <m/>
    <m/>
    <m/>
    <s v="Completed"/>
    <s v="No"/>
    <s v="No"/>
    <m/>
    <n v="558"/>
    <n v="430"/>
    <n v="1892867.2841657216"/>
    <n v="199432.98236095349"/>
    <n v="3.8949824970828471"/>
    <s v="Running Shoes"/>
    <s v="Fashion"/>
    <s v="Fashion"/>
    <s v="Fashion"/>
    <s v="Fashion"/>
    <n v="45"/>
    <s v="Fashion"/>
    <m/>
    <n v="2023"/>
    <x v="7"/>
    <n v="2"/>
    <n v="1"/>
    <s v="Weekday"/>
    <m/>
  </r>
  <r>
    <s v="WEB-8912"/>
    <d v="2024-01-18T00:00:00"/>
    <s v="Sanjay Patel"/>
    <s v="Mumbai"/>
    <s v="Electronics"/>
    <s v="Power Bank 10000Mah"/>
    <n v="1"/>
    <n v="907.95"/>
    <s v="Debit Card"/>
    <s v="Delivered"/>
    <n v="2"/>
    <n v="907.95"/>
    <m/>
    <m/>
    <m/>
    <m/>
    <m/>
    <m/>
    <s v="Completed"/>
    <s v="No"/>
    <s v="No"/>
    <m/>
    <n v="619"/>
    <n v="468"/>
    <n v="2759712.3299794244"/>
    <n v="330643.50635802455"/>
    <n v="3.8641711229946525"/>
    <s v="Power Bank 10000Mah"/>
    <s v="Electronics"/>
    <s v="Electronics"/>
    <s v="Electronics"/>
    <s v="Electronics"/>
    <n v="3"/>
    <s v="Electronics"/>
    <m/>
    <n v="2024"/>
    <x v="5"/>
    <n v="18"/>
    <n v="5"/>
    <s v="Weekday"/>
    <m/>
  </r>
  <r>
    <s v="WEB-7871"/>
    <d v="2023-07-13T00:00:00"/>
    <s v="Ishaan Iyer"/>
    <s v="Kolkata"/>
    <s v="Home &amp; Kitchen"/>
    <s v="Led Bulb Pack"/>
    <n v="2"/>
    <n v="1755.74"/>
    <s v="Upi"/>
    <s v="Delivered"/>
    <n v="5"/>
    <n v="3511.48"/>
    <m/>
    <m/>
    <m/>
    <m/>
    <m/>
    <m/>
    <s v="Completed"/>
    <s v="Yes"/>
    <s v="No"/>
    <m/>
    <n v="590"/>
    <n v="451"/>
    <n v="1463424.4009529033"/>
    <n v="118285.78776560788"/>
    <n v="3.8140589569160999"/>
    <s v="Led Bulb Pack"/>
    <s v="Home &amp; Kitchen"/>
    <s v="Home &amp; Kitchen"/>
    <s v="Home &amp; Kitchen"/>
    <s v="Home &amp; Kitchen"/>
    <n v="76"/>
    <s v="Home &amp; Kitchen"/>
    <m/>
    <n v="2023"/>
    <x v="2"/>
    <n v="13"/>
    <n v="5"/>
    <s v="Weekday"/>
    <m/>
  </r>
  <r>
    <s v="WEB-7828"/>
    <d v="2023-04-12T00:00:00"/>
    <s v="Kavya Pillai"/>
    <s v="Bengaluru"/>
    <s v="Electronics"/>
    <s v="Power Bank 10000Mah"/>
    <n v="1"/>
    <n v="2199.8000000000002"/>
    <s v="Credit Card"/>
    <s v="Returned"/>
    <n v="4"/>
    <n v="2199.8000000000002"/>
    <m/>
    <m/>
    <m/>
    <m/>
    <m/>
    <m/>
    <s v="Completed"/>
    <s v="No"/>
    <s v="No"/>
    <m/>
    <n v="567"/>
    <n v="440"/>
    <n v="2759712.3299794244"/>
    <n v="330643.50635802455"/>
    <n v="3.8641711229946525"/>
    <s v="Power Bank 10000Mah"/>
    <s v="Electronics"/>
    <s v="Electronics"/>
    <s v="Electronics"/>
    <s v="Electronics"/>
    <n v="3"/>
    <s v="Electronics"/>
    <m/>
    <n v="2023"/>
    <x v="7"/>
    <n v="12"/>
    <n v="4"/>
    <s v="Weekday"/>
    <m/>
  </r>
  <r>
    <s v="WEB-8443"/>
    <d v="2023-09-01T00:00:00"/>
    <s v="Meera Menon"/>
    <s v="Pune"/>
    <s v="Books"/>
    <s v="Self-Help Book"/>
    <n v="1"/>
    <n v="450.26903299203627"/>
    <s v="Net Banking"/>
    <s v="Delivered"/>
    <n v="5"/>
    <n v="450.26903299203627"/>
    <m/>
    <m/>
    <m/>
    <m/>
    <m/>
    <m/>
    <s v="Completed"/>
    <s v="No"/>
    <s v="No"/>
    <m/>
    <n v="595"/>
    <n v="444"/>
    <n v="594714.6477588166"/>
    <n v="60882.938065984097"/>
    <n v="3.804733727810651"/>
    <s v="Self-Help Book"/>
    <s v="Books"/>
    <s v="Books"/>
    <s v="Books"/>
    <s v="Books"/>
    <n v="19"/>
    <s v="Books"/>
    <m/>
    <n v="2023"/>
    <x v="1"/>
    <n v="1"/>
    <n v="6"/>
    <s v="Weekend"/>
    <m/>
  </r>
  <r>
    <s v="WEB-7603"/>
    <d v="2023-10-19T00:00:00"/>
    <s v="Vivaan Patel"/>
    <s v="Hyderabad"/>
    <s v="Home &amp; Kitchen"/>
    <s v="Water Bottle"/>
    <n v="3"/>
    <n v="1357.1"/>
    <s v="Credit Card"/>
    <s v="Delivered"/>
    <n v="5"/>
    <n v="4071.2999999999997"/>
    <m/>
    <m/>
    <m/>
    <m/>
    <m/>
    <m/>
    <s v="Completed"/>
    <s v="Yes"/>
    <s v="No"/>
    <m/>
    <n v="559"/>
    <n v="408"/>
    <n v="1463424.4009529033"/>
    <n v="118285.78776560788"/>
    <n v="3.8140589569160999"/>
    <s v="Water Bottle"/>
    <s v="Home &amp; Kitchen"/>
    <s v="Home &amp; Kitchen"/>
    <s v="Home &amp; Kitchen"/>
    <s v="Home &amp; Kitchen"/>
    <n v="2"/>
    <s v="Home &amp; Kitchen"/>
    <m/>
    <n v="2023"/>
    <x v="8"/>
    <n v="19"/>
    <n v="5"/>
    <s v="Weekday"/>
    <m/>
  </r>
  <r>
    <s v="WEB-7220"/>
    <d v="2024-09-11T00:00:00"/>
    <s v="Karan Bose"/>
    <s v="Pune"/>
    <s v="Home &amp; Kitchen"/>
    <s v="Led Bulb Pack"/>
    <n v="2"/>
    <n v="1265.05"/>
    <s v="Cash On Delivery"/>
    <s v="Delivered"/>
    <n v="4"/>
    <n v="2530.1"/>
    <m/>
    <m/>
    <m/>
    <m/>
    <m/>
    <m/>
    <s v="Completed"/>
    <s v="Yes"/>
    <s v="No"/>
    <m/>
    <n v="595"/>
    <n v="444"/>
    <n v="1463424.4009529033"/>
    <n v="118285.78776560788"/>
    <n v="3.8140589569160999"/>
    <s v="Led Bulb Pack"/>
    <s v="Home &amp; Kitchen"/>
    <s v="Home &amp; Kitchen"/>
    <s v="Home &amp; Kitchen"/>
    <s v="Home &amp; Kitchen"/>
    <n v="76"/>
    <s v="Home &amp; Kitchen"/>
    <m/>
    <n v="2024"/>
    <x v="1"/>
    <n v="11"/>
    <n v="4"/>
    <s v="Weekday"/>
    <m/>
  </r>
  <r>
    <s v="WEB-5240"/>
    <d v="2023-12-03T00:00:00"/>
    <s v="Karan Kumar"/>
    <s v="Ahmedabad"/>
    <s v="Electronics"/>
    <s v="Bluetooth Speaker"/>
    <n v="1"/>
    <n v="3079.15"/>
    <s v="Cash On Delivery"/>
    <s v="Delivered"/>
    <n v="3"/>
    <n v="3079.15"/>
    <m/>
    <m/>
    <m/>
    <m/>
    <m/>
    <m/>
    <s v="Completed"/>
    <s v="Yes"/>
    <s v="No"/>
    <m/>
    <n v="589"/>
    <n v="426"/>
    <n v="2759712.3299794244"/>
    <n v="330643.50635802455"/>
    <n v="3.8641711229946525"/>
    <s v="Bluetooth Speaker"/>
    <s v="Electronics"/>
    <s v="Electronics"/>
    <s v="Electronics"/>
    <s v="Electronics"/>
    <n v="48"/>
    <s v="Electronics"/>
    <m/>
    <n v="2023"/>
    <x v="10"/>
    <n v="3"/>
    <n v="1"/>
    <s v="Weekday"/>
    <m/>
  </r>
  <r>
    <s v="WEB-5688"/>
    <d v="2025-04-03T00:00:00"/>
    <s v="Sanjay Mehta"/>
    <s v="Chennai"/>
    <s v="Electronics"/>
    <s v="Power Bank 10000Mah"/>
    <n v="3"/>
    <n v="1775.36"/>
    <s v="Net Banking"/>
    <s v="Delivered"/>
    <n v="4"/>
    <n v="5326.08"/>
    <m/>
    <m/>
    <m/>
    <m/>
    <m/>
    <m/>
    <s v="Completed"/>
    <s v="Yes"/>
    <s v="No"/>
    <m/>
    <n v="558"/>
    <n v="430"/>
    <n v="2759712.3299794244"/>
    <n v="330643.50635802455"/>
    <n v="3.8641711229946525"/>
    <s v="Power Bank 10000Mah"/>
    <s v="Electronics"/>
    <s v="Electronics"/>
    <s v="Electronics"/>
    <s v="Electronics"/>
    <n v="3"/>
    <s v="Electronics"/>
    <m/>
    <n v="2025"/>
    <x v="7"/>
    <n v="3"/>
    <n v="5"/>
    <s v="Weekday"/>
    <m/>
  </r>
  <r>
    <s v="WEB-8358"/>
    <d v="2024-07-13T00:00:00"/>
    <s v="Rahul Bose"/>
    <s v="Delhi"/>
    <s v="Home &amp; Kitchen"/>
    <s v="Storage Box"/>
    <n v="3"/>
    <n v="167.91"/>
    <s v="Net Banking"/>
    <s v="Delivered"/>
    <n v="4"/>
    <n v="503.73"/>
    <m/>
    <m/>
    <m/>
    <m/>
    <m/>
    <m/>
    <s v="Completed"/>
    <s v="No"/>
    <s v="No"/>
    <m/>
    <n v="573"/>
    <n v="450"/>
    <n v="1463424.4009529033"/>
    <n v="118285.78776560788"/>
    <n v="3.8140589569160999"/>
    <s v="Storage Box"/>
    <s v="Home &amp; Kitchen"/>
    <s v="Home &amp; Kitchen"/>
    <s v="Home &amp; Kitchen"/>
    <s v="Home &amp; Kitchen"/>
    <n v="8"/>
    <s v="Home &amp; Kitchen"/>
    <m/>
    <n v="2024"/>
    <x v="2"/>
    <n v="13"/>
    <n v="7"/>
    <s v="Weekday"/>
    <m/>
  </r>
  <r>
    <s v="WEB-5212"/>
    <d v="2023-09-11T00:00:00"/>
    <s v="Karan Kapoor"/>
    <s v="Delhi"/>
    <s v="Fashion"/>
    <s v="Men'S T-Shirt"/>
    <n v="1"/>
    <n v="326.56"/>
    <s v="Upi"/>
    <s v="Delivered"/>
    <n v="4"/>
    <n v="326.56"/>
    <m/>
    <m/>
    <m/>
    <m/>
    <m/>
    <m/>
    <s v="Completed"/>
    <s v="No"/>
    <s v="No"/>
    <m/>
    <n v="573"/>
    <n v="450"/>
    <n v="1892867.2841657216"/>
    <n v="199432.98236095349"/>
    <n v="3.8949824970828471"/>
    <s v="Men'S T-Shirt"/>
    <s v="Fashion"/>
    <s v="Fashion"/>
    <s v="Fashion"/>
    <s v="Fashion"/>
    <n v="55"/>
    <s v="Fashion"/>
    <m/>
    <n v="2023"/>
    <x v="1"/>
    <n v="11"/>
    <n v="2"/>
    <s v="Weekday"/>
    <m/>
  </r>
  <r>
    <s v="WEB-7684"/>
    <d v="2023-07-19T00:00:00"/>
    <s v="Ananya Gupta"/>
    <s v="Chennai"/>
    <s v="Books"/>
    <s v="Self-Help Book"/>
    <n v="2"/>
    <n v="680.7"/>
    <s v="Cash On Delivery"/>
    <s v="Delivered"/>
    <n v="2"/>
    <n v="1361.4"/>
    <m/>
    <m/>
    <m/>
    <m/>
    <m/>
    <m/>
    <s v="Completed"/>
    <s v="Yes"/>
    <s v="No"/>
    <m/>
    <n v="558"/>
    <n v="430"/>
    <n v="594714.6477588166"/>
    <n v="60882.938065984097"/>
    <n v="3.804733727810651"/>
    <s v="Self-Help Book"/>
    <s v="Books"/>
    <s v="Books"/>
    <s v="Books"/>
    <s v="Books"/>
    <n v="19"/>
    <s v="Books"/>
    <m/>
    <n v="2023"/>
    <x v="2"/>
    <n v="19"/>
    <n v="4"/>
    <s v="Weekday"/>
    <m/>
  </r>
  <r>
    <s v="WEB-8936"/>
    <d v="2023-10-16T00:00:00"/>
    <s v="Karan Malhotra"/>
    <s v="Hyderabad"/>
    <s v="Home &amp; Kitchen"/>
    <s v="Led Bulb Pack"/>
    <n v="3"/>
    <n v="979.49"/>
    <s v="Credit Card"/>
    <s v="Delivered"/>
    <m/>
    <n v="2938.4700000000003"/>
    <m/>
    <m/>
    <m/>
    <m/>
    <m/>
    <m/>
    <s v="Completed"/>
    <s v="Yes"/>
    <s v="No"/>
    <m/>
    <n v="559"/>
    <n v="408"/>
    <n v="1463424.4009529033"/>
    <n v="118285.78776560788"/>
    <n v="3.8140589569160999"/>
    <s v="Led Bulb Pack"/>
    <s v="Home &amp; Kitchen"/>
    <s v="Home &amp; Kitchen"/>
    <s v="Home &amp; Kitchen"/>
    <s v="Home &amp; Kitchen"/>
    <n v="76"/>
    <s v="Home &amp; Kitchen"/>
    <m/>
    <n v="2023"/>
    <x v="8"/>
    <n v="16"/>
    <n v="2"/>
    <s v="Weekday"/>
    <m/>
  </r>
  <r>
    <s v="WEB-7034"/>
    <d v="2024-03-03T00:00:00"/>
    <s v="Karan Khan"/>
    <s v="Mumbai"/>
    <s v="Electronics"/>
    <s v="Smart Watch"/>
    <n v="1"/>
    <n v="2966.42"/>
    <s v="Credit Card"/>
    <s v="Delivered"/>
    <n v="1"/>
    <n v="2966.42"/>
    <m/>
    <m/>
    <m/>
    <m/>
    <m/>
    <m/>
    <s v="Completed"/>
    <s v="Yes"/>
    <s v="No"/>
    <m/>
    <n v="619"/>
    <n v="468"/>
    <n v="2759712.3299794244"/>
    <n v="330643.50635802455"/>
    <n v="3.8641711229946525"/>
    <s v="Smart Watch"/>
    <s v="Electronics"/>
    <s v="Electronics"/>
    <s v="Electronics"/>
    <s v="Electronics"/>
    <n v="17"/>
    <s v="Electronics"/>
    <m/>
    <n v="2024"/>
    <x v="4"/>
    <n v="3"/>
    <n v="1"/>
    <s v="Weekday"/>
    <m/>
  </r>
  <r>
    <s v="WEB-5303"/>
    <d v="2024-03-12T00:00:00"/>
    <s v="Aditya Kapoor"/>
    <s v="Mumbai"/>
    <s v="Fashion"/>
    <s v="Women'S Kurti"/>
    <n v="2"/>
    <n v="429.94"/>
    <s v="Credit Card"/>
    <s v="Delivered"/>
    <n v="5"/>
    <n v="859.88"/>
    <m/>
    <m/>
    <m/>
    <m/>
    <m/>
    <m/>
    <s v="Completed"/>
    <s v="No"/>
    <s v="No"/>
    <m/>
    <n v="619"/>
    <n v="468"/>
    <n v="1892867.2841657216"/>
    <n v="199432.98236095349"/>
    <n v="3.8949824970828471"/>
    <s v="Women'S Kurti"/>
    <s v="Fashion"/>
    <s v="Fashion"/>
    <s v="Fashion"/>
    <s v="Fashion"/>
    <n v="15"/>
    <s v="Fashion"/>
    <m/>
    <n v="2024"/>
    <x v="4"/>
    <n v="12"/>
    <n v="3"/>
    <s v="Weekday"/>
    <m/>
  </r>
  <r>
    <s v="WEB-5442"/>
    <d v="2024-12-25T00:00:00"/>
    <s v="Ananya Joshi"/>
    <s v="Ahmedabad"/>
    <s v="Electronics"/>
    <s v="Wireless Earbuds"/>
    <n v="2"/>
    <n v="670.11"/>
    <s v="Upi"/>
    <s v="Pending"/>
    <n v="1"/>
    <n v="1340.22"/>
    <m/>
    <m/>
    <m/>
    <m/>
    <m/>
    <m/>
    <s v="Pending"/>
    <s v="No"/>
    <s v="Yes"/>
    <m/>
    <n v="589"/>
    <n v="426"/>
    <n v="2759712.3299794244"/>
    <n v="330643.50635802455"/>
    <n v="3.8641711229946525"/>
    <s v="Wireless Earbuds"/>
    <s v="Electronics"/>
    <s v="Electronics"/>
    <s v="Electronics"/>
    <s v="Electronics"/>
    <n v="12"/>
    <s v="Electronics"/>
    <m/>
    <n v="2024"/>
    <x v="10"/>
    <n v="25"/>
    <n v="4"/>
    <s v="Weekday"/>
    <m/>
  </r>
  <r>
    <s v="WEB-5180"/>
    <d v="2024-04-15T00:00:00"/>
    <s v="Meera Kumar"/>
    <s v="Pune"/>
    <s v="Home &amp; Kitchen"/>
    <s v="Storage Box"/>
    <n v="2"/>
    <n v="961.73"/>
    <s v="Upi"/>
    <s v="Pending"/>
    <n v="2"/>
    <n v="1923.46"/>
    <m/>
    <m/>
    <m/>
    <m/>
    <m/>
    <m/>
    <s v="Pending"/>
    <s v="No"/>
    <s v="Yes"/>
    <m/>
    <n v="595"/>
    <n v="444"/>
    <n v="1463424.4009529033"/>
    <n v="118285.78776560788"/>
    <n v="3.8140589569160999"/>
    <s v="Storage Box"/>
    <s v="Home &amp; Kitchen"/>
    <s v="Home &amp; Kitchen"/>
    <s v="Home &amp; Kitchen"/>
    <s v="Home &amp; Kitchen"/>
    <n v="8"/>
    <s v="Home &amp; Kitchen"/>
    <m/>
    <n v="2024"/>
    <x v="7"/>
    <n v="15"/>
    <n v="2"/>
    <s v="Weekday"/>
    <m/>
  </r>
  <r>
    <s v="WEB-9536"/>
    <d v="2023-05-20T00:00:00"/>
    <s v="Tanya Khan"/>
    <s v="Hyderabad"/>
    <s v="Home &amp; Kitchen"/>
    <s v="Non-Stick Pan"/>
    <n v="2"/>
    <n v="343.18"/>
    <s v="Debit Card"/>
    <s v="Delivered"/>
    <n v="4"/>
    <n v="686.36"/>
    <m/>
    <m/>
    <m/>
    <m/>
    <m/>
    <m/>
    <s v="Completed"/>
    <s v="No"/>
    <s v="No"/>
    <m/>
    <n v="559"/>
    <n v="408"/>
    <n v="1463424.4009529033"/>
    <n v="118285.78776560788"/>
    <n v="3.8140589569160999"/>
    <s v="Non-Stick Pan"/>
    <s v="Home &amp; Kitchen"/>
    <s v="Home &amp; Kitchen"/>
    <s v="Home &amp; Kitchen"/>
    <s v="Home &amp; Kitchen"/>
    <n v="7"/>
    <s v="Home &amp; Kitchen"/>
    <m/>
    <n v="2023"/>
    <x v="6"/>
    <n v="20"/>
    <n v="7"/>
    <s v="Weekday"/>
    <m/>
  </r>
  <r>
    <s v="WEB-5914"/>
    <d v="2024-09-16T00:00:00"/>
    <s v="Vikram Reddy"/>
    <s v="Delhi"/>
    <s v="Fashion"/>
    <s v="Denim Jeans"/>
    <n v="1"/>
    <n v="2009.95"/>
    <s v="Credit Card"/>
    <s v="Delivered"/>
    <n v="5"/>
    <n v="2009.95"/>
    <m/>
    <m/>
    <m/>
    <m/>
    <m/>
    <m/>
    <s v="Completed"/>
    <s v="Yes"/>
    <s v="No"/>
    <m/>
    <n v="573"/>
    <n v="450"/>
    <n v="1892867.2841657216"/>
    <n v="199432.98236095349"/>
    <n v="3.8949824970828471"/>
    <s v="Denim Jeans"/>
    <s v="Fashion"/>
    <s v="Fashion"/>
    <s v="Fashion"/>
    <s v="Fashion"/>
    <n v="6"/>
    <s v="Fashion"/>
    <m/>
    <n v="2024"/>
    <x v="1"/>
    <n v="16"/>
    <n v="2"/>
    <s v="Weekday"/>
    <m/>
  </r>
  <r>
    <s v="WEB-6041"/>
    <d v="2023-05-20T00:00:00"/>
    <s v="Sanjay Menon"/>
    <s v="Hyderabad"/>
    <s v="Books"/>
    <s v="Kids Story Book"/>
    <n v="1"/>
    <n v="223.1"/>
    <s v="Net Banking"/>
    <s v="Delivered"/>
    <n v="5"/>
    <n v="223.1"/>
    <m/>
    <m/>
    <m/>
    <m/>
    <m/>
    <m/>
    <s v="Completed"/>
    <s v="No"/>
    <s v="No"/>
    <m/>
    <n v="559"/>
    <n v="408"/>
    <n v="594714.6477588166"/>
    <n v="60882.938065984097"/>
    <n v="3.804733727810651"/>
    <s v="Kids Story Book"/>
    <s v="Books"/>
    <s v="Books"/>
    <s v="Books"/>
    <s v="Books"/>
    <n v="23"/>
    <s v="Books"/>
    <m/>
    <n v="2023"/>
    <x v="6"/>
    <n v="20"/>
    <n v="7"/>
    <s v="Weekday"/>
    <m/>
  </r>
  <r>
    <s v="WEB-6986"/>
    <d v="2025-05-07T00:00:00"/>
    <s v="Riya Gupta"/>
    <s v="Bengaluru"/>
    <s v="Home &amp; Kitchen"/>
    <s v="Storage Box"/>
    <n v="1"/>
    <n v="1630.62"/>
    <s v="Upi"/>
    <s v="Delivered"/>
    <n v="5"/>
    <n v="1630.62"/>
    <m/>
    <m/>
    <m/>
    <m/>
    <m/>
    <m/>
    <s v="Completed"/>
    <s v="Yes"/>
    <s v="No"/>
    <m/>
    <n v="567"/>
    <n v="440"/>
    <n v="1463424.4009529033"/>
    <n v="118285.78776560788"/>
    <n v="3.8140589569160999"/>
    <s v="Storage Box"/>
    <s v="Home &amp; Kitchen"/>
    <s v="Home &amp; Kitchen"/>
    <s v="Home &amp; Kitchen"/>
    <s v="Home &amp; Kitchen"/>
    <n v="8"/>
    <s v="Home &amp; Kitchen"/>
    <m/>
    <n v="2025"/>
    <x v="6"/>
    <n v="7"/>
    <n v="4"/>
    <s v="Weekend"/>
    <m/>
  </r>
  <r>
    <s v="WEB-8506"/>
    <d v="2024-12-16T00:00:00"/>
    <s v="Meera Nair"/>
    <s v="Mumbai"/>
    <s v="Home &amp; Kitchen"/>
    <s v="Storage Box"/>
    <n v="1"/>
    <n v="441.01"/>
    <s v="Credit Card"/>
    <s v="Returned"/>
    <n v="4"/>
    <n v="441.01"/>
    <m/>
    <m/>
    <m/>
    <m/>
    <m/>
    <m/>
    <s v="Completed"/>
    <s v="No"/>
    <s v="No"/>
    <m/>
    <n v="619"/>
    <n v="468"/>
    <n v="1463424.4009529033"/>
    <n v="118285.78776560788"/>
    <n v="3.8140589569160999"/>
    <s v="Storage Box"/>
    <s v="Home &amp; Kitchen"/>
    <s v="Home &amp; Kitchen"/>
    <s v="Home &amp; Kitchen"/>
    <s v="Home &amp; Kitchen"/>
    <n v="8"/>
    <s v="Home &amp; Kitchen"/>
    <m/>
    <n v="2024"/>
    <x v="10"/>
    <n v="16"/>
    <n v="2"/>
    <s v="Weekday"/>
    <m/>
  </r>
  <r>
    <s v="WEB-9388"/>
    <d v="2023-09-21T00:00:00"/>
    <s v="Vivaan Chatterjee"/>
    <s v="Mumbai"/>
    <s v="Books"/>
    <s v="Fiction Novel"/>
    <n v="2"/>
    <n v="752.85"/>
    <s v="Net Banking"/>
    <s v="Delivered"/>
    <n v="5"/>
    <n v="1505.7"/>
    <m/>
    <m/>
    <m/>
    <m/>
    <m/>
    <m/>
    <s v="Completed"/>
    <s v="Yes"/>
    <s v="No"/>
    <m/>
    <n v="619"/>
    <n v="468"/>
    <n v="594714.6477588166"/>
    <n v="60882.938065984097"/>
    <n v="3.804733727810651"/>
    <s v="Fiction Novel"/>
    <s v="Books"/>
    <s v="Books"/>
    <s v="Books"/>
    <s v="Books"/>
    <n v="11"/>
    <s v="Books"/>
    <m/>
    <n v="2023"/>
    <x v="1"/>
    <n v="21"/>
    <n v="5"/>
    <s v="Weekday"/>
    <m/>
  </r>
  <r>
    <s v="WEB-8487"/>
    <d v="2023-02-16T00:00:00"/>
    <s v="Kavya Menon"/>
    <s v="Delhi"/>
    <s v="Books"/>
    <s v="Kids Story Book"/>
    <n v="1"/>
    <n v="306.93"/>
    <s v="Net Banking"/>
    <s v="Delivered"/>
    <n v="4"/>
    <n v="306.93"/>
    <m/>
    <m/>
    <m/>
    <m/>
    <m/>
    <m/>
    <s v="Completed"/>
    <s v="No"/>
    <s v="No"/>
    <m/>
    <n v="573"/>
    <n v="450"/>
    <n v="594714.6477588166"/>
    <n v="60882.938065984097"/>
    <n v="3.804733727810651"/>
    <s v="Kids Story Book"/>
    <s v="Books"/>
    <s v="Books"/>
    <s v="Books"/>
    <s v="Books"/>
    <n v="23"/>
    <s v="Books"/>
    <m/>
    <n v="2023"/>
    <x v="0"/>
    <n v="16"/>
    <n v="5"/>
    <s v="Weekday"/>
    <m/>
  </r>
  <r>
    <s v="WEB-7499"/>
    <d v="2025-02-21T00:00:00"/>
    <s v="Sanjay Gupta"/>
    <s v="Kolkata"/>
    <s v="Electronics"/>
    <s v="Smart Watch"/>
    <n v="1"/>
    <n v="2840.19"/>
    <s v="Upi"/>
    <s v="Delivered"/>
    <n v="3"/>
    <n v="2840.19"/>
    <m/>
    <m/>
    <m/>
    <m/>
    <m/>
    <m/>
    <s v="Completed"/>
    <s v="Yes"/>
    <s v="No"/>
    <m/>
    <n v="590"/>
    <n v="451"/>
    <n v="2759712.3299794244"/>
    <n v="330643.50635802455"/>
    <n v="3.8641711229946525"/>
    <s v="Smart Watch"/>
    <s v="Electronics"/>
    <s v="Electronics"/>
    <s v="Electronics"/>
    <s v="Electronics"/>
    <n v="17"/>
    <s v="Electronics"/>
    <m/>
    <n v="2025"/>
    <x v="0"/>
    <n v="21"/>
    <n v="6"/>
    <s v="Weekday"/>
    <m/>
  </r>
  <r>
    <s v="WEB-6166"/>
    <d v="2025-03-01T00:00:00"/>
    <s v="Diya Mehta"/>
    <s v="Mumbai"/>
    <s v="Home &amp; Kitchen"/>
    <s v="Led Bulb Pack"/>
    <n v="2"/>
    <n v="1551.91"/>
    <s v="Credit Card"/>
    <s v="Returned"/>
    <n v="5"/>
    <n v="3103.82"/>
    <m/>
    <m/>
    <m/>
    <m/>
    <m/>
    <m/>
    <s v="Completed"/>
    <s v="No"/>
    <s v="No"/>
    <m/>
    <n v="619"/>
    <n v="468"/>
    <n v="1463424.4009529033"/>
    <n v="118285.78776560788"/>
    <n v="3.8140589569160999"/>
    <s v="Led Bulb Pack"/>
    <s v="Home &amp; Kitchen"/>
    <s v="Home &amp; Kitchen"/>
    <s v="Home &amp; Kitchen"/>
    <s v="Home &amp; Kitchen"/>
    <n v="76"/>
    <s v="Home &amp; Kitchen"/>
    <m/>
    <n v="2025"/>
    <x v="4"/>
    <n v="1"/>
    <n v="7"/>
    <s v="Weekend"/>
    <m/>
  </r>
  <r>
    <s v="WEB-7881"/>
    <d v="2024-04-18T00:00:00"/>
    <s v="Arjun Nair"/>
    <s v="Pune"/>
    <s v="Home &amp; Kitchen"/>
    <s v="Water Bottle"/>
    <n v="2"/>
    <n v="712.35"/>
    <s v="Net Banking"/>
    <s v="Delivered"/>
    <n v="5"/>
    <n v="1424.7"/>
    <m/>
    <m/>
    <m/>
    <m/>
    <m/>
    <m/>
    <s v="Completed"/>
    <s v="Yes"/>
    <s v="No"/>
    <m/>
    <n v="595"/>
    <n v="444"/>
    <n v="1463424.4009529033"/>
    <n v="118285.78776560788"/>
    <n v="3.8140589569160999"/>
    <s v="Water Bottle"/>
    <s v="Home &amp; Kitchen"/>
    <s v="Home &amp; Kitchen"/>
    <s v="Home &amp; Kitchen"/>
    <s v="Home &amp; Kitchen"/>
    <n v="2"/>
    <s v="Home &amp; Kitchen"/>
    <m/>
    <n v="2024"/>
    <x v="7"/>
    <n v="18"/>
    <n v="5"/>
    <s v="Weekday"/>
    <m/>
  </r>
  <r>
    <s v="WEB-5919"/>
    <d v="2024-08-24T00:00:00"/>
    <s v="Ishaan Sharma"/>
    <s v="Delhi"/>
    <s v="Books"/>
    <s v="Self-Help Book"/>
    <n v="1"/>
    <n v="552.28"/>
    <s v="Credit Card"/>
    <s v="Delivered"/>
    <n v="4"/>
    <n v="552.28"/>
    <m/>
    <m/>
    <m/>
    <m/>
    <m/>
    <m/>
    <s v="Completed"/>
    <s v="No"/>
    <s v="No"/>
    <m/>
    <n v="573"/>
    <n v="450"/>
    <n v="594714.6477588166"/>
    <n v="60882.938065984097"/>
    <n v="3.804733727810651"/>
    <s v="Self-Help Book"/>
    <s v="Books"/>
    <s v="Books"/>
    <s v="Books"/>
    <s v="Books"/>
    <n v="19"/>
    <s v="Books"/>
    <m/>
    <n v="2024"/>
    <x v="9"/>
    <n v="24"/>
    <n v="7"/>
    <s v="Weekday"/>
    <m/>
  </r>
  <r>
    <s v="WEB-7453"/>
    <d v="2023-12-13T00:00:00"/>
    <s v="Rahul Gupta"/>
    <s v="Pune"/>
    <s v="Fashion"/>
    <s v="Men'S T-Shirt"/>
    <n v="1"/>
    <n v="1455.56"/>
    <s v="Upi"/>
    <s v="Delivered"/>
    <n v="5"/>
    <n v="1455.56"/>
    <m/>
    <m/>
    <m/>
    <m/>
    <m/>
    <m/>
    <s v="Completed"/>
    <s v="Yes"/>
    <s v="No"/>
    <m/>
    <n v="595"/>
    <n v="444"/>
    <n v="1892867.2841657216"/>
    <n v="199432.98236095349"/>
    <n v="3.8949824970828471"/>
    <s v="Men'S T-Shirt"/>
    <s v="Fashion"/>
    <s v="Fashion"/>
    <s v="Fashion"/>
    <s v="Fashion"/>
    <n v="55"/>
    <s v="Fashion"/>
    <m/>
    <n v="2023"/>
    <x v="10"/>
    <n v="13"/>
    <n v="4"/>
    <s v="Weekday"/>
    <m/>
  </r>
  <r>
    <s v="WEB-6931"/>
    <d v="2024-05-21T00:00:00"/>
    <s v="Tanya Sharma"/>
    <s v="Kolkata"/>
    <s v="Fashion"/>
    <s v="Denim Jeans"/>
    <n v="2"/>
    <n v="2068.3200000000002"/>
    <s v="Cash On Delivery"/>
    <s v="Pending"/>
    <n v="5"/>
    <n v="4136.6400000000003"/>
    <m/>
    <m/>
    <m/>
    <m/>
    <m/>
    <m/>
    <s v="Pending"/>
    <s v="No"/>
    <s v="Yes"/>
    <m/>
    <n v="590"/>
    <n v="451"/>
    <n v="1892867.2841657216"/>
    <n v="199432.98236095349"/>
    <n v="3.8949824970828471"/>
    <s v="Denim Jeans"/>
    <s v="Fashion"/>
    <s v="Fashion"/>
    <s v="Fashion"/>
    <s v="Fashion"/>
    <n v="6"/>
    <s v="Fashion"/>
    <m/>
    <n v="2024"/>
    <x v="6"/>
    <n v="21"/>
    <n v="3"/>
    <s v="Weekday"/>
    <m/>
  </r>
  <r>
    <s v="WEB-7758"/>
    <d v="2023-10-04T00:00:00"/>
    <s v="Diya Das"/>
    <s v="Chennai"/>
    <s v="Beauty"/>
    <s v="Shampoo 200Ml"/>
    <n v="2"/>
    <n v="610.71"/>
    <s v="Debit Card"/>
    <s v="Delivered"/>
    <n v="4"/>
    <n v="1221.42"/>
    <m/>
    <m/>
    <m/>
    <m/>
    <m/>
    <m/>
    <s v="Completed"/>
    <s v="Yes"/>
    <s v="No"/>
    <m/>
    <n v="558"/>
    <n v="430"/>
    <n v="1098537.4901531704"/>
    <n v="96724.388030634553"/>
    <n v="3.9001122334455669"/>
    <s v="Shampoo 200Ml"/>
    <s v="Beauty"/>
    <s v="Beauty"/>
    <s v="Beauty"/>
    <s v="Beauty"/>
    <n v="64"/>
    <s v="Beauty"/>
    <m/>
    <n v="2023"/>
    <x v="8"/>
    <n v="4"/>
    <n v="4"/>
    <s v="Weekday"/>
    <m/>
  </r>
  <r>
    <s v="WEB-5399"/>
    <d v="2023-07-29T00:00:00"/>
    <s v="Aarav Iyer"/>
    <s v="Mumbai"/>
    <s v="Electronics"/>
    <s v="Bluetooth Speaker"/>
    <n v="2"/>
    <n v="3289.44"/>
    <s v="Net Banking"/>
    <s v="Pending"/>
    <n v="3"/>
    <n v="6578.88"/>
    <m/>
    <m/>
    <m/>
    <m/>
    <m/>
    <m/>
    <s v="Pending"/>
    <s v="No"/>
    <s v="Yes"/>
    <m/>
    <n v="619"/>
    <n v="468"/>
    <n v="2759712.3299794244"/>
    <n v="330643.50635802455"/>
    <n v="3.8641711229946525"/>
    <s v="Bluetooth Speaker"/>
    <s v="Electronics"/>
    <s v="Electronics"/>
    <s v="Electronics"/>
    <s v="Electronics"/>
    <n v="48"/>
    <s v="Electronics"/>
    <m/>
    <n v="2023"/>
    <x v="2"/>
    <n v="29"/>
    <n v="7"/>
    <s v="Weekday"/>
    <m/>
  </r>
  <r>
    <s v="WEB-5610"/>
    <d v="2023-07-03T00:00:00"/>
    <s v="Ishaan Singh"/>
    <s v="Kolkata"/>
    <s v="Beauty"/>
    <s v="Face Cream"/>
    <n v="1"/>
    <n v="1406.6"/>
    <s v="Credit Card"/>
    <s v="Pending"/>
    <n v="2"/>
    <n v="1406.6"/>
    <m/>
    <m/>
    <m/>
    <m/>
    <m/>
    <m/>
    <s v="Pending"/>
    <s v="No"/>
    <s v="Yes"/>
    <m/>
    <n v="590"/>
    <n v="451"/>
    <n v="1098537.4901531704"/>
    <n v="96724.388030634553"/>
    <n v="3.9001122334455669"/>
    <s v="Face Cream"/>
    <s v="Beauty"/>
    <s v="Beauty"/>
    <s v="Beauty"/>
    <s v="Beauty"/>
    <n v="80"/>
    <s v="Beauty"/>
    <m/>
    <n v="2023"/>
    <x v="2"/>
    <n v="3"/>
    <n v="2"/>
    <s v="Weekday"/>
    <m/>
  </r>
  <r>
    <s v="WEB-6855"/>
    <d v="2024-05-31T00:00:00"/>
    <s v="Arjun Chatterjee"/>
    <s v="Chennai"/>
    <s v="Electronics"/>
    <s v="Bluetooth Speaker"/>
    <n v="1"/>
    <n v="2535.91"/>
    <s v="Upi"/>
    <s v="Delivered"/>
    <n v="4"/>
    <n v="2535.91"/>
    <m/>
    <m/>
    <m/>
    <m/>
    <m/>
    <m/>
    <s v="Completed"/>
    <s v="Yes"/>
    <s v="No"/>
    <m/>
    <n v="558"/>
    <n v="430"/>
    <n v="2759712.3299794244"/>
    <n v="330643.50635802455"/>
    <n v="3.8641711229946525"/>
    <s v="Bluetooth Speaker"/>
    <s v="Electronics"/>
    <s v="Electronics"/>
    <s v="Electronics"/>
    <s v="Electronics"/>
    <n v="48"/>
    <s v="Electronics"/>
    <m/>
    <n v="2024"/>
    <x v="6"/>
    <n v="31"/>
    <n v="6"/>
    <s v="Weekday"/>
    <m/>
  </r>
  <r>
    <s v="WEB-5809"/>
    <d v="2025-05-27T00:00:00"/>
    <s v="Aarav Das"/>
    <s v="Hyderabad"/>
    <s v="Beauty"/>
    <s v="Lipstick"/>
    <n v="1"/>
    <n v="457.16"/>
    <s v="Credit Card"/>
    <s v="Delivered"/>
    <n v="5"/>
    <n v="457.16"/>
    <m/>
    <m/>
    <m/>
    <m/>
    <m/>
    <m/>
    <s v="Completed"/>
    <s v="No"/>
    <s v="No"/>
    <m/>
    <n v="559"/>
    <n v="408"/>
    <n v="1098537.4901531704"/>
    <n v="96724.388030634553"/>
    <n v="3.9001122334455669"/>
    <s v="Lipstick"/>
    <s v="Beauty"/>
    <s v="Beauty"/>
    <s v="Beauty"/>
    <s v="Beauty"/>
    <n v="10"/>
    <s v="Beauty"/>
    <m/>
    <n v="2025"/>
    <x v="6"/>
    <n v="27"/>
    <n v="3"/>
    <s v="Weekday"/>
    <m/>
  </r>
  <r>
    <s v="WEB-6040"/>
    <d v="2024-08-21T00:00:00"/>
    <s v="Aditya Reddy"/>
    <s v="Kolkata"/>
    <s v="Electronics"/>
    <s v="Wireless Earbuds"/>
    <n v="2"/>
    <n v="810.08"/>
    <s v="Upi"/>
    <s v="Delivered"/>
    <m/>
    <n v="1620.16"/>
    <m/>
    <m/>
    <m/>
    <m/>
    <m/>
    <m/>
    <s v="Completed"/>
    <s v="Yes"/>
    <s v="No"/>
    <m/>
    <n v="590"/>
    <n v="451"/>
    <n v="2759712.3299794244"/>
    <n v="330643.50635802455"/>
    <n v="3.8641711229946525"/>
    <s v="Wireless Earbuds"/>
    <s v="Electronics"/>
    <s v="Electronics"/>
    <s v="Electronics"/>
    <s v="Electronics"/>
    <n v="12"/>
    <s v="Electronics"/>
    <m/>
    <n v="2024"/>
    <x v="9"/>
    <n v="21"/>
    <n v="4"/>
    <s v="Weekday"/>
    <m/>
  </r>
  <r>
    <s v="WEB-9024"/>
    <d v="2024-09-06T00:00:00"/>
    <s v="Tanya Khan"/>
    <s v="Ahmedabad"/>
    <s v="Beauty"/>
    <s v="Perfume 50Ml"/>
    <n v="2"/>
    <n v="1000.83"/>
    <s v="Cash On Delivery"/>
    <s v="Delivered"/>
    <m/>
    <n v="2001.66"/>
    <m/>
    <m/>
    <m/>
    <m/>
    <m/>
    <m/>
    <s v="Completed"/>
    <s v="Yes"/>
    <s v="No"/>
    <m/>
    <n v="589"/>
    <n v="426"/>
    <n v="1098537.4901531704"/>
    <n v="96724.388030634553"/>
    <n v="3.9001122334455669"/>
    <s v="Perfume 50Ml"/>
    <s v="Beauty"/>
    <s v="Beauty"/>
    <s v="Beauty"/>
    <s v="Beauty"/>
    <n v="18"/>
    <s v="Beauty"/>
    <m/>
    <n v="2024"/>
    <x v="1"/>
    <n v="6"/>
    <n v="6"/>
    <s v="Weekday"/>
    <m/>
  </r>
  <r>
    <s v="WEB-7206"/>
    <d v="2024-06-03T00:00:00"/>
    <s v="Saanvi Singh"/>
    <s v="Kolkata"/>
    <s v="Electronics"/>
    <s v="Usb Cable"/>
    <n v="2"/>
    <n v="3083.87"/>
    <s v="Upi"/>
    <s v="Delivered"/>
    <n v="5"/>
    <n v="6167.74"/>
    <m/>
    <m/>
    <m/>
    <m/>
    <m/>
    <m/>
    <s v="Completed"/>
    <s v="Yes"/>
    <s v="No"/>
    <m/>
    <n v="590"/>
    <n v="451"/>
    <n v="2759712.3299794244"/>
    <n v="330643.50635802455"/>
    <n v="3.8641711229946525"/>
    <s v="Usb Cable"/>
    <s v="Electronics"/>
    <s v="Electronics"/>
    <s v="Electronics"/>
    <s v="Electronics"/>
    <n v="13"/>
    <s v="Electronics"/>
    <m/>
    <n v="2024"/>
    <x v="11"/>
    <n v="3"/>
    <n v="2"/>
    <s v="Weekday"/>
    <m/>
  </r>
  <r>
    <s v="WEB-7505"/>
    <d v="2024-12-21T00:00:00"/>
    <s v="Sanjay Patel"/>
    <s v="Pune"/>
    <s v="Fashion"/>
    <s v="Running Shoes"/>
    <n v="1"/>
    <n v="2114.6"/>
    <s v="Credit Card"/>
    <s v="Cancelled"/>
    <n v="1"/>
    <n v="2114.6"/>
    <m/>
    <m/>
    <m/>
    <m/>
    <m/>
    <m/>
    <s v="Lost Sale"/>
    <s v="No"/>
    <s v="Yes"/>
    <m/>
    <n v="595"/>
    <n v="444"/>
    <n v="1892867.2841657216"/>
    <n v="199432.98236095349"/>
    <n v="3.8949824970828471"/>
    <s v="Running Shoes"/>
    <s v="Fashion"/>
    <s v="Fashion"/>
    <s v="Fashion"/>
    <s v="Fashion"/>
    <n v="45"/>
    <s v="Fashion"/>
    <m/>
    <n v="2024"/>
    <x v="10"/>
    <n v="21"/>
    <n v="7"/>
    <s v="Weekday"/>
    <m/>
  </r>
  <r>
    <s v="WEB-8541"/>
    <d v="2023-06-12T00:00:00"/>
    <s v="Kavya Sharma"/>
    <s v="Delhi"/>
    <s v="Beauty"/>
    <s v="Face Cream"/>
    <n v="1"/>
    <n v="188.99"/>
    <s v="Upi"/>
    <s v="Delivered"/>
    <n v="5"/>
    <n v="188.99"/>
    <m/>
    <m/>
    <m/>
    <m/>
    <m/>
    <m/>
    <s v="Completed"/>
    <s v="No"/>
    <s v="No"/>
    <m/>
    <n v="573"/>
    <n v="450"/>
    <n v="1098537.4901531704"/>
    <n v="96724.388030634553"/>
    <n v="3.9001122334455669"/>
    <s v="Face Cream"/>
    <s v="Beauty"/>
    <s v="Beauty"/>
    <s v="Beauty"/>
    <s v="Beauty"/>
    <n v="80"/>
    <s v="Beauty"/>
    <m/>
    <n v="2023"/>
    <x v="11"/>
    <n v="12"/>
    <n v="2"/>
    <s v="Weekday"/>
    <m/>
  </r>
  <r>
    <s v="WEB-7253"/>
    <d v="2024-10-29T00:00:00"/>
    <s v="Sanjay Mehta"/>
    <s v="Pune"/>
    <s v="Beauty"/>
    <s v="Hair Oil"/>
    <n v="2"/>
    <n v="643.88"/>
    <s v="Debit Card"/>
    <s v="Delivered"/>
    <n v="3"/>
    <n v="1287.76"/>
    <m/>
    <m/>
    <m/>
    <m/>
    <m/>
    <m/>
    <s v="Completed"/>
    <s v="Yes"/>
    <s v="No"/>
    <m/>
    <n v="595"/>
    <n v="444"/>
    <n v="1098537.4901531704"/>
    <n v="96724.388030634553"/>
    <n v="3.9001122334455669"/>
    <s v="Hair Oil"/>
    <s v="Beauty"/>
    <s v="Beauty"/>
    <s v="Beauty"/>
    <s v="Beauty"/>
    <n v="70"/>
    <s v="Beauty"/>
    <m/>
    <n v="2024"/>
    <x v="8"/>
    <n v="29"/>
    <n v="3"/>
    <s v="Weekday"/>
    <m/>
  </r>
  <r>
    <s v="WEB-6925"/>
    <d v="2024-01-02T00:00:00"/>
    <s v="Pooja Verma"/>
    <s v="Ahmedabad"/>
    <s v="Beauty"/>
    <s v="Face Cream"/>
    <n v="1"/>
    <n v="850.52"/>
    <s v="Credit Card"/>
    <s v="Delivered"/>
    <n v="5"/>
    <n v="850.52"/>
    <m/>
    <m/>
    <m/>
    <m/>
    <m/>
    <m/>
    <s v="Completed"/>
    <s v="No"/>
    <s v="No"/>
    <m/>
    <n v="589"/>
    <n v="426"/>
    <n v="1098537.4901531704"/>
    <n v="96724.388030634553"/>
    <n v="3.9001122334455669"/>
    <s v="Face Cream"/>
    <s v="Beauty"/>
    <s v="Beauty"/>
    <s v="Beauty"/>
    <s v="Beauty"/>
    <n v="80"/>
    <s v="Beauty"/>
    <m/>
    <n v="2024"/>
    <x v="5"/>
    <n v="2"/>
    <n v="3"/>
    <s v="Weekday"/>
    <m/>
  </r>
  <r>
    <s v="WEB-7677"/>
    <d v="2024-04-24T00:00:00"/>
    <s v="Tanya Das"/>
    <s v="Mumbai"/>
    <s v="Home &amp; Kitchen"/>
    <s v="Led Bulb Pack"/>
    <n v="1"/>
    <n v="1871.75"/>
    <s v="Net Banking"/>
    <s v="Returned"/>
    <n v="5"/>
    <n v="1871.75"/>
    <m/>
    <m/>
    <m/>
    <m/>
    <m/>
    <m/>
    <s v="Completed"/>
    <s v="No"/>
    <s v="No"/>
    <m/>
    <n v="619"/>
    <n v="468"/>
    <n v="1463424.4009529033"/>
    <n v="118285.78776560788"/>
    <n v="3.8140589569160999"/>
    <s v="Led Bulb Pack"/>
    <s v="Home &amp; Kitchen"/>
    <s v="Home &amp; Kitchen"/>
    <s v="Home &amp; Kitchen"/>
    <s v="Home &amp; Kitchen"/>
    <n v="76"/>
    <s v="Home &amp; Kitchen"/>
    <m/>
    <n v="2024"/>
    <x v="7"/>
    <n v="24"/>
    <n v="4"/>
    <s v="Weekday"/>
    <m/>
  </r>
  <r>
    <s v="WEB-7894"/>
    <d v="2025-01-29T00:00:00"/>
    <s v="Simran Malhotra"/>
    <s v="Chennai"/>
    <s v="Home &amp; Kitchen"/>
    <s v="Led Bulb Pack"/>
    <n v="1"/>
    <n v="1876.9"/>
    <s v="Credit Card"/>
    <s v="Delivered"/>
    <n v="4"/>
    <n v="1876.9"/>
    <m/>
    <m/>
    <m/>
    <m/>
    <m/>
    <m/>
    <s v="Completed"/>
    <s v="Yes"/>
    <s v="No"/>
    <m/>
    <n v="558"/>
    <n v="430"/>
    <n v="1463424.4009529033"/>
    <n v="118285.78776560788"/>
    <n v="3.8140589569160999"/>
    <s v="Led Bulb Pack"/>
    <s v="Home &amp; Kitchen"/>
    <s v="Home &amp; Kitchen"/>
    <s v="Home &amp; Kitchen"/>
    <s v="Home &amp; Kitchen"/>
    <n v="76"/>
    <s v="Home &amp; Kitchen"/>
    <m/>
    <n v="2025"/>
    <x v="5"/>
    <n v="29"/>
    <n v="4"/>
    <s v="Weekday"/>
    <m/>
  </r>
  <r>
    <s v="WEB-6072"/>
    <d v="2023-12-17T00:00:00"/>
    <s v="Diya Mehta"/>
    <s v="Chennai"/>
    <s v="Electronics"/>
    <s v="Wireless Earbuds"/>
    <n v="2"/>
    <n v="3207.2"/>
    <s v="Credit Card"/>
    <s v="Delivered"/>
    <n v="5"/>
    <n v="6414.4"/>
    <m/>
    <m/>
    <m/>
    <m/>
    <m/>
    <m/>
    <s v="Completed"/>
    <s v="Yes"/>
    <s v="No"/>
    <m/>
    <n v="558"/>
    <n v="430"/>
    <n v="2759712.3299794244"/>
    <n v="330643.50635802455"/>
    <n v="3.8641711229946525"/>
    <s v="Wireless Earbuds"/>
    <s v="Electronics"/>
    <s v="Electronics"/>
    <s v="Electronics"/>
    <s v="Electronics"/>
    <n v="12"/>
    <s v="Electronics"/>
    <m/>
    <n v="2023"/>
    <x v="10"/>
    <n v="17"/>
    <n v="1"/>
    <s v="Weekday"/>
    <m/>
  </r>
  <r>
    <s v="WEB-6713"/>
    <d v="2024-09-02T00:00:00"/>
    <s v="Rahul Das"/>
    <s v="Chennai"/>
    <s v="Fashion"/>
    <s v="Women'S Kurti"/>
    <n v="1"/>
    <n v="2186.54"/>
    <s v="Debit Card"/>
    <s v="Returned"/>
    <n v="4"/>
    <n v="2186.54"/>
    <m/>
    <m/>
    <m/>
    <m/>
    <m/>
    <m/>
    <s v="Completed"/>
    <s v="No"/>
    <s v="No"/>
    <m/>
    <n v="558"/>
    <n v="430"/>
    <n v="1892867.2841657216"/>
    <n v="199432.98236095349"/>
    <n v="3.8949824970828471"/>
    <s v="Women'S Kurti"/>
    <s v="Fashion"/>
    <s v="Fashion"/>
    <s v="Fashion"/>
    <s v="Fashion"/>
    <n v="15"/>
    <s v="Fashion"/>
    <m/>
    <n v="2024"/>
    <x v="1"/>
    <n v="2"/>
    <n v="2"/>
    <s v="Weekday"/>
    <m/>
  </r>
  <r>
    <s v="WEB-7105"/>
    <d v="2025-03-31T00:00:00"/>
    <s v="Ananya Gupta"/>
    <s v="Ahmedabad"/>
    <s v="Beauty"/>
    <s v="Perfume 50Ml"/>
    <n v="2"/>
    <n v="1491.59"/>
    <s v="Credit Card"/>
    <s v="Delivered"/>
    <n v="4"/>
    <n v="2983.18"/>
    <m/>
    <m/>
    <m/>
    <m/>
    <m/>
    <m/>
    <s v="Completed"/>
    <s v="Yes"/>
    <s v="No"/>
    <m/>
    <n v="589"/>
    <n v="426"/>
    <n v="1098537.4901531704"/>
    <n v="96724.388030634553"/>
    <n v="3.9001122334455669"/>
    <s v="Perfume 50Ml"/>
    <s v="Beauty"/>
    <s v="Beauty"/>
    <s v="Beauty"/>
    <s v="Beauty"/>
    <n v="18"/>
    <s v="Beauty"/>
    <m/>
    <n v="2025"/>
    <x v="4"/>
    <n v="31"/>
    <n v="2"/>
    <s v="Weekday"/>
    <m/>
  </r>
  <r>
    <s v="WEB-8604"/>
    <d v="2024-01-24T00:00:00"/>
    <s v="Diya Mehta"/>
    <s v="Delhi"/>
    <s v="Beauty"/>
    <s v="Perfume 50Ml"/>
    <n v="1"/>
    <n v="798.50450765864298"/>
    <s v="Upi"/>
    <s v="Delivered"/>
    <n v="5"/>
    <n v="798.50450765864298"/>
    <m/>
    <m/>
    <m/>
    <m/>
    <m/>
    <m/>
    <s v="Completed"/>
    <s v="No"/>
    <s v="No"/>
    <m/>
    <n v="573"/>
    <n v="450"/>
    <n v="1098537.4901531704"/>
    <n v="96724.388030634553"/>
    <n v="3.9001122334455669"/>
    <s v="Perfume 50Ml"/>
    <s v="Beauty"/>
    <s v="Beauty"/>
    <s v="Beauty"/>
    <s v="Beauty"/>
    <n v="18"/>
    <s v="Beauty"/>
    <m/>
    <n v="2024"/>
    <x v="5"/>
    <n v="24"/>
    <n v="4"/>
    <s v="Weekday"/>
    <m/>
  </r>
  <r>
    <s v="WEB-5099"/>
    <d v="2024-09-11T00:00:00"/>
    <s v="Ananya Kapoor"/>
    <s v="Chennai"/>
    <s v="Electronics"/>
    <s v="Wireless Earbuds"/>
    <n v="3"/>
    <n v="3393.22"/>
    <s v="Credit Card"/>
    <s v="Delivered"/>
    <n v="5"/>
    <n v="10179.66"/>
    <m/>
    <m/>
    <m/>
    <m/>
    <m/>
    <m/>
    <s v="Completed"/>
    <s v="Yes"/>
    <s v="No"/>
    <m/>
    <n v="558"/>
    <n v="430"/>
    <n v="2759712.3299794244"/>
    <n v="330643.50635802455"/>
    <n v="3.8641711229946525"/>
    <s v="Wireless Earbuds"/>
    <s v="Electronics"/>
    <s v="Electronics"/>
    <s v="Electronics"/>
    <s v="Electronics"/>
    <n v="12"/>
    <s v="Electronics"/>
    <m/>
    <n v="2024"/>
    <x v="1"/>
    <n v="11"/>
    <n v="4"/>
    <s v="Weekday"/>
    <m/>
  </r>
  <r>
    <s v="WEB-9464"/>
    <d v="2023-01-17T00:00:00"/>
    <s v="Saanvi Kumar"/>
    <s v="Ahmedabad"/>
    <s v="Electronics"/>
    <s v="Usb Cable"/>
    <n v="2"/>
    <n v="2314.84"/>
    <s v="Net Banking"/>
    <s v="Pending"/>
    <n v="3"/>
    <n v="4629.68"/>
    <m/>
    <m/>
    <m/>
    <m/>
    <m/>
    <m/>
    <s v="Pending"/>
    <s v="No"/>
    <s v="Yes"/>
    <m/>
    <n v="589"/>
    <n v="426"/>
    <n v="2759712.3299794244"/>
    <n v="330643.50635802455"/>
    <n v="3.8641711229946525"/>
    <s v="Usb Cable"/>
    <s v="Electronics"/>
    <s v="Electronics"/>
    <s v="Electronics"/>
    <s v="Electronics"/>
    <n v="13"/>
    <s v="Electronics"/>
    <m/>
    <n v="2023"/>
    <x v="5"/>
    <n v="17"/>
    <n v="3"/>
    <s v="Weekday"/>
    <m/>
  </r>
  <r>
    <s v="WEB-7750"/>
    <d v="2023-06-17T00:00:00"/>
    <s v="Saanvi Singh"/>
    <s v="Chennai"/>
    <s v="Electronics"/>
    <s v="Power Bank 10000Mah"/>
    <n v="1"/>
    <n v="2966.57"/>
    <s v="Net Banking"/>
    <s v="Delivered"/>
    <n v="3"/>
    <n v="2966.57"/>
    <m/>
    <m/>
    <m/>
    <m/>
    <m/>
    <m/>
    <s v="Completed"/>
    <s v="Yes"/>
    <s v="No"/>
    <m/>
    <n v="558"/>
    <n v="430"/>
    <n v="2759712.3299794244"/>
    <n v="330643.50635802455"/>
    <n v="3.8641711229946525"/>
    <s v="Power Bank 10000Mah"/>
    <s v="Electronics"/>
    <s v="Electronics"/>
    <s v="Electronics"/>
    <s v="Electronics"/>
    <n v="3"/>
    <s v="Electronics"/>
    <m/>
    <n v="2023"/>
    <x v="11"/>
    <n v="17"/>
    <n v="7"/>
    <s v="Weekday"/>
    <m/>
  </r>
  <r>
    <s v="WEB-7930"/>
    <d v="2025-01-12T00:00:00"/>
    <s v="Pooja Singh"/>
    <s v="Mumbai"/>
    <s v="Electronics"/>
    <s v="Power Bank 10000Mah"/>
    <n v="1"/>
    <n v="2607.2199999999998"/>
    <s v="Upi"/>
    <s v="Delivered"/>
    <n v="4"/>
    <n v="2607.2199999999998"/>
    <m/>
    <m/>
    <m/>
    <m/>
    <m/>
    <m/>
    <s v="Completed"/>
    <s v="Yes"/>
    <s v="No"/>
    <m/>
    <n v="619"/>
    <n v="468"/>
    <n v="2759712.3299794244"/>
    <n v="330643.50635802455"/>
    <n v="3.8641711229946525"/>
    <s v="Power Bank 10000Mah"/>
    <s v="Electronics"/>
    <s v="Electronics"/>
    <s v="Electronics"/>
    <s v="Electronics"/>
    <n v="3"/>
    <s v="Electronics"/>
    <m/>
    <n v="2025"/>
    <x v="5"/>
    <n v="12"/>
    <n v="1"/>
    <s v="Weekday"/>
    <m/>
  </r>
  <r>
    <s v="WEB-6366"/>
    <d v="2023-08-06T00:00:00"/>
    <s v="Simran Sharma"/>
    <s v="Delhi"/>
    <s v="Electronics"/>
    <s v="Wireless Earbuds"/>
    <n v="2"/>
    <n v="2115.2800000000002"/>
    <s v="Upi"/>
    <s v="Cancelled"/>
    <n v="5"/>
    <n v="4230.5600000000004"/>
    <m/>
    <m/>
    <m/>
    <m/>
    <m/>
    <m/>
    <s v="Lost Sale"/>
    <s v="No"/>
    <s v="Yes"/>
    <m/>
    <n v="573"/>
    <n v="450"/>
    <n v="2759712.3299794244"/>
    <n v="330643.50635802455"/>
    <n v="3.8641711229946525"/>
    <s v="Wireless Earbuds"/>
    <s v="Electronics"/>
    <s v="Electronics"/>
    <s v="Electronics"/>
    <s v="Electronics"/>
    <n v="12"/>
    <s v="Electronics"/>
    <m/>
    <n v="2023"/>
    <x v="9"/>
    <n v="6"/>
    <n v="1"/>
    <s v="Weekday"/>
    <m/>
  </r>
  <r>
    <s v="WEB-6503"/>
    <d v="2025-05-18T00:00:00"/>
    <s v="Diya Reddy"/>
    <s v="Pune"/>
    <s v="Books"/>
    <s v="Kids Story Book"/>
    <n v="1"/>
    <n v="572.15"/>
    <s v="Credit Card"/>
    <s v="Delivered"/>
    <n v="3"/>
    <n v="572.15"/>
    <m/>
    <m/>
    <m/>
    <m/>
    <m/>
    <m/>
    <s v="Completed"/>
    <s v="No"/>
    <s v="No"/>
    <m/>
    <n v="595"/>
    <n v="444"/>
    <n v="594714.6477588166"/>
    <n v="60882.938065984097"/>
    <n v="3.804733727810651"/>
    <s v="Kids Story Book"/>
    <s v="Books"/>
    <s v="Books"/>
    <s v="Books"/>
    <s v="Books"/>
    <n v="23"/>
    <s v="Books"/>
    <m/>
    <n v="2025"/>
    <x v="6"/>
    <n v="18"/>
    <n v="1"/>
    <s v="Weekday"/>
    <m/>
  </r>
  <r>
    <s v="WEB-7782"/>
    <d v="2024-04-03T00:00:00"/>
    <s v="Arjun Nair"/>
    <s v="Hyderabad"/>
    <s v="Home &amp; Kitchen"/>
    <s v="Table Lamp"/>
    <n v="2"/>
    <n v="528.13"/>
    <s v="Debit Card"/>
    <s v="Delivered"/>
    <n v="4"/>
    <n v="1056.26"/>
    <m/>
    <m/>
    <m/>
    <m/>
    <m/>
    <m/>
    <s v="Completed"/>
    <s v="Yes"/>
    <s v="No"/>
    <m/>
    <n v="559"/>
    <n v="408"/>
    <n v="1463424.4009529033"/>
    <n v="118285.78776560788"/>
    <n v="3.8140589569160999"/>
    <s v="Table Lamp"/>
    <s v="Home &amp; Kitchen"/>
    <s v="Home &amp; Kitchen"/>
    <s v="Home &amp; Kitchen"/>
    <s v="Home &amp; Kitchen"/>
    <n v="32"/>
    <s v="Home &amp; Kitchen"/>
    <m/>
    <n v="2024"/>
    <x v="7"/>
    <n v="3"/>
    <n v="4"/>
    <s v="Weekday"/>
    <m/>
  </r>
  <r>
    <s v="WEB-8742"/>
    <d v="2025-01-29T00:00:00"/>
    <s v="Tanya Joshi"/>
    <s v="Pune"/>
    <s v="Fashion"/>
    <s v="Men'S T-Shirt"/>
    <n v="3"/>
    <n v="1699.82"/>
    <s v="Net Banking"/>
    <s v="Delivered"/>
    <n v="5"/>
    <n v="5099.46"/>
    <m/>
    <m/>
    <m/>
    <m/>
    <m/>
    <m/>
    <s v="Completed"/>
    <s v="Yes"/>
    <s v="No"/>
    <m/>
    <n v="595"/>
    <n v="444"/>
    <n v="1892867.2841657216"/>
    <n v="199432.98236095349"/>
    <n v="3.8949824970828471"/>
    <s v="Men'S T-Shirt"/>
    <s v="Fashion"/>
    <s v="Fashion"/>
    <s v="Fashion"/>
    <s v="Fashion"/>
    <n v="55"/>
    <s v="Fashion"/>
    <m/>
    <n v="2025"/>
    <x v="5"/>
    <n v="29"/>
    <n v="4"/>
    <s v="Weekday"/>
    <m/>
  </r>
  <r>
    <s v="WEB-5390"/>
    <d v="2024-04-05T00:00:00"/>
    <s v="Karan Reddy"/>
    <s v="Pune"/>
    <s v="Home &amp; Kitchen"/>
    <s v="Water Bottle"/>
    <n v="1"/>
    <n v="329.82"/>
    <s v="Cash On Delivery"/>
    <s v="Returned"/>
    <n v="4"/>
    <n v="329.82"/>
    <m/>
    <m/>
    <m/>
    <m/>
    <m/>
    <m/>
    <s v="Completed"/>
    <s v="No"/>
    <s v="No"/>
    <m/>
    <n v="595"/>
    <n v="444"/>
    <n v="1463424.4009529033"/>
    <n v="118285.78776560788"/>
    <n v="3.8140589569160999"/>
    <s v="Water Bottle"/>
    <s v="Home &amp; Kitchen"/>
    <s v="Home &amp; Kitchen"/>
    <s v="Home &amp; Kitchen"/>
    <s v="Home &amp; Kitchen"/>
    <n v="2"/>
    <s v="Home &amp; Kitchen"/>
    <m/>
    <n v="2024"/>
    <x v="7"/>
    <n v="5"/>
    <n v="6"/>
    <s v="Weekday"/>
    <m/>
  </r>
  <r>
    <s v="WEB-7975"/>
    <d v="2024-04-11T00:00:00"/>
    <s v="Saanvi Rao"/>
    <s v="Bengaluru"/>
    <s v="Home &amp; Kitchen"/>
    <s v="Led Bulb Pack"/>
    <n v="1"/>
    <n v="882.02"/>
    <s v="Credit Card"/>
    <s v="Delivered"/>
    <n v="4"/>
    <n v="882.02"/>
    <m/>
    <m/>
    <m/>
    <m/>
    <m/>
    <m/>
    <s v="Completed"/>
    <s v="No"/>
    <s v="No"/>
    <m/>
    <n v="567"/>
    <n v="440"/>
    <n v="1463424.4009529033"/>
    <n v="118285.78776560788"/>
    <n v="3.8140589569160999"/>
    <s v="Led Bulb Pack"/>
    <s v="Home &amp; Kitchen"/>
    <s v="Home &amp; Kitchen"/>
    <s v="Home &amp; Kitchen"/>
    <s v="Home &amp; Kitchen"/>
    <n v="76"/>
    <s v="Home &amp; Kitchen"/>
    <m/>
    <n v="2024"/>
    <x v="7"/>
    <n v="11"/>
    <n v="5"/>
    <s v="Weekday"/>
    <m/>
  </r>
  <r>
    <s v="WEB-5999"/>
    <d v="2023-12-03T00:00:00"/>
    <s v="Diya Kumar"/>
    <s v="Kolkata"/>
    <s v="Beauty"/>
    <s v="Hair Oil"/>
    <n v="1"/>
    <n v="1114.4000000000001"/>
    <s v="Debit Card"/>
    <s v="Pending"/>
    <n v="4"/>
    <n v="1114.4000000000001"/>
    <m/>
    <m/>
    <m/>
    <m/>
    <m/>
    <m/>
    <s v="Pending"/>
    <s v="No"/>
    <s v="Yes"/>
    <m/>
    <n v="590"/>
    <n v="451"/>
    <n v="1098537.4901531704"/>
    <n v="96724.388030634553"/>
    <n v="3.9001122334455669"/>
    <s v="Hair Oil"/>
    <s v="Beauty"/>
    <s v="Beauty"/>
    <s v="Beauty"/>
    <s v="Beauty"/>
    <n v="70"/>
    <s v="Beauty"/>
    <m/>
    <n v="2023"/>
    <x v="10"/>
    <n v="3"/>
    <n v="1"/>
    <s v="Weekday"/>
    <m/>
  </r>
  <r>
    <s v="WEB-8584"/>
    <d v="2024-01-23T00:00:00"/>
    <s v="Ishaan Singh"/>
    <s v="Kolkata"/>
    <s v="Electronics"/>
    <s v="Wireless Earbuds"/>
    <n v="1"/>
    <n v="602.57000000000005"/>
    <s v="Upi"/>
    <s v="Delivered"/>
    <n v="5"/>
    <n v="602.57000000000005"/>
    <m/>
    <m/>
    <m/>
    <m/>
    <m/>
    <m/>
    <s v="Completed"/>
    <s v="No"/>
    <s v="No"/>
    <m/>
    <n v="590"/>
    <n v="451"/>
    <n v="2759712.3299794244"/>
    <n v="330643.50635802455"/>
    <n v="3.8641711229946525"/>
    <s v="Wireless Earbuds"/>
    <s v="Electronics"/>
    <s v="Electronics"/>
    <s v="Electronics"/>
    <s v="Electronics"/>
    <n v="12"/>
    <s v="Electronics"/>
    <m/>
    <n v="2024"/>
    <x v="5"/>
    <n v="23"/>
    <n v="3"/>
    <s v="Weekday"/>
    <m/>
  </r>
  <r>
    <s v="WEB-5854"/>
    <d v="2024-09-26T00:00:00"/>
    <s v="Vikram Bose"/>
    <s v="Mumbai"/>
    <s v="Beauty"/>
    <s v="Perfume 50Ml"/>
    <n v="2"/>
    <n v="429.4"/>
    <s v="Upi"/>
    <s v="Pending"/>
    <n v="4"/>
    <n v="858.8"/>
    <m/>
    <m/>
    <m/>
    <m/>
    <m/>
    <m/>
    <s v="Pending"/>
    <s v="No"/>
    <s v="Yes"/>
    <m/>
    <n v="619"/>
    <n v="468"/>
    <n v="1098537.4901531704"/>
    <n v="96724.388030634553"/>
    <n v="3.9001122334455669"/>
    <s v="Perfume 50Ml"/>
    <s v="Beauty"/>
    <s v="Beauty"/>
    <s v="Beauty"/>
    <s v="Beauty"/>
    <n v="18"/>
    <s v="Beauty"/>
    <m/>
    <n v="2024"/>
    <x v="1"/>
    <n v="26"/>
    <n v="5"/>
    <s v="Weekday"/>
    <m/>
  </r>
  <r>
    <s v="WEB-8054"/>
    <d v="2024-11-22T00:00:00"/>
    <s v="Simran Verma"/>
    <s v="Ahmedabad"/>
    <s v="Beauty"/>
    <s v="Shampoo 200Ml"/>
    <n v="1"/>
    <n v="1258.23"/>
    <s v="Net Banking"/>
    <s v="Pending"/>
    <n v="5"/>
    <n v="1258.23"/>
    <m/>
    <m/>
    <m/>
    <m/>
    <m/>
    <m/>
    <s v="Pending"/>
    <s v="No"/>
    <s v="Yes"/>
    <m/>
    <n v="589"/>
    <n v="426"/>
    <n v="1098537.4901531704"/>
    <n v="96724.388030634553"/>
    <n v="3.9001122334455669"/>
    <s v="Shampoo 200Ml"/>
    <s v="Beauty"/>
    <s v="Beauty"/>
    <s v="Beauty"/>
    <s v="Beauty"/>
    <n v="64"/>
    <s v="Beauty"/>
    <m/>
    <n v="2024"/>
    <x v="3"/>
    <n v="22"/>
    <n v="6"/>
    <s v="Weekday"/>
    <m/>
  </r>
  <r>
    <s v="WEB-8188"/>
    <d v="2025-03-13T00:00:00"/>
    <s v="Riya Chatterjee"/>
    <s v="Hyderabad"/>
    <s v="Home &amp; Kitchen"/>
    <s v="Storage Box"/>
    <n v="1"/>
    <n v="193.72"/>
    <s v="Cash On Delivery"/>
    <s v="Delivered"/>
    <n v="4"/>
    <n v="193.72"/>
    <m/>
    <m/>
    <m/>
    <m/>
    <m/>
    <m/>
    <s v="Completed"/>
    <s v="No"/>
    <s v="No"/>
    <m/>
    <n v="559"/>
    <n v="408"/>
    <n v="1463424.4009529033"/>
    <n v="118285.78776560788"/>
    <n v="3.8140589569160999"/>
    <s v="Storage Box"/>
    <s v="Home &amp; Kitchen"/>
    <s v="Home &amp; Kitchen"/>
    <s v="Home &amp; Kitchen"/>
    <s v="Home &amp; Kitchen"/>
    <n v="8"/>
    <s v="Home &amp; Kitchen"/>
    <m/>
    <n v="2025"/>
    <x v="4"/>
    <n v="13"/>
    <n v="5"/>
    <s v="Weekday"/>
    <m/>
  </r>
  <r>
    <s v="WEB-6068"/>
    <d v="2023-11-08T00:00:00"/>
    <s v="Ishaan Malhotra"/>
    <s v="Mumbai"/>
    <s v="Beauty"/>
    <s v="Hair Oil"/>
    <n v="1"/>
    <n v="313.17"/>
    <s v="Upi"/>
    <s v="Cancelled"/>
    <n v="5"/>
    <n v="313.17"/>
    <m/>
    <m/>
    <m/>
    <m/>
    <m/>
    <m/>
    <s v="Lost Sale"/>
    <s v="No"/>
    <s v="Yes"/>
    <m/>
    <n v="619"/>
    <n v="468"/>
    <n v="1098537.4901531704"/>
    <n v="96724.388030634553"/>
    <n v="3.9001122334455669"/>
    <s v="Hair Oil"/>
    <s v="Beauty"/>
    <s v="Beauty"/>
    <s v="Beauty"/>
    <s v="Beauty"/>
    <n v="70"/>
    <s v="Beauty"/>
    <m/>
    <n v="2023"/>
    <x v="3"/>
    <n v="8"/>
    <n v="4"/>
    <s v="Weekday"/>
    <m/>
  </r>
  <r>
    <s v="WEB-7238"/>
    <d v="2025-03-09T00:00:00"/>
    <s v="Tanya Joshi"/>
    <s v="Delhi"/>
    <s v="Books"/>
    <s v="Kids Story Book"/>
    <n v="1"/>
    <n v="294.45"/>
    <s v="Debit Card"/>
    <s v="Delivered"/>
    <n v="2"/>
    <n v="294.45"/>
    <m/>
    <m/>
    <m/>
    <m/>
    <m/>
    <m/>
    <s v="Completed"/>
    <s v="No"/>
    <s v="No"/>
    <m/>
    <n v="573"/>
    <n v="450"/>
    <n v="594714.6477588166"/>
    <n v="60882.938065984097"/>
    <n v="3.804733727810651"/>
    <s v="Kids Story Book"/>
    <s v="Books"/>
    <s v="Books"/>
    <s v="Books"/>
    <s v="Books"/>
    <n v="23"/>
    <s v="Books"/>
    <m/>
    <n v="2025"/>
    <x v="4"/>
    <n v="9"/>
    <n v="1"/>
    <s v="Weekday"/>
    <m/>
  </r>
  <r>
    <s v="WEB-8339"/>
    <d v="2024-11-29T00:00:00"/>
    <s v="Rahul Bose"/>
    <s v="Bengaluru"/>
    <s v="Home &amp; Kitchen"/>
    <s v="Water Bottle"/>
    <n v="1"/>
    <n v="229.99"/>
    <s v="Net Banking"/>
    <s v="Pending"/>
    <n v="4"/>
    <n v="229.99"/>
    <m/>
    <m/>
    <m/>
    <m/>
    <m/>
    <m/>
    <s v="Pending"/>
    <s v="No"/>
    <s v="Yes"/>
    <m/>
    <n v="567"/>
    <n v="440"/>
    <n v="1463424.4009529033"/>
    <n v="118285.78776560788"/>
    <n v="3.8140589569160999"/>
    <s v="Water Bottle"/>
    <s v="Home &amp; Kitchen"/>
    <s v="Home &amp; Kitchen"/>
    <s v="Home &amp; Kitchen"/>
    <s v="Home &amp; Kitchen"/>
    <n v="2"/>
    <s v="Home &amp; Kitchen"/>
    <m/>
    <n v="2024"/>
    <x v="3"/>
    <n v="29"/>
    <n v="6"/>
    <s v="Weekday"/>
    <m/>
  </r>
  <r>
    <s v="WEB-7234"/>
    <d v="2023-12-13T00:00:00"/>
    <s v="Neha Das"/>
    <s v="Mumbai"/>
    <s v="Home &amp; Kitchen"/>
    <s v="Storage Box"/>
    <n v="1"/>
    <n v="1309.8"/>
    <s v="Upi"/>
    <s v="Delivered"/>
    <n v="5"/>
    <n v="1309.8"/>
    <m/>
    <m/>
    <m/>
    <m/>
    <m/>
    <m/>
    <s v="Completed"/>
    <s v="Yes"/>
    <s v="No"/>
    <m/>
    <n v="619"/>
    <n v="468"/>
    <n v="1463424.4009529033"/>
    <n v="118285.78776560788"/>
    <n v="3.8140589569160999"/>
    <s v="Storage Box"/>
    <s v="Home &amp; Kitchen"/>
    <s v="Home &amp; Kitchen"/>
    <s v="Home &amp; Kitchen"/>
    <s v="Home &amp; Kitchen"/>
    <n v="8"/>
    <s v="Home &amp; Kitchen"/>
    <m/>
    <n v="2023"/>
    <x v="10"/>
    <n v="13"/>
    <n v="4"/>
    <s v="Weekday"/>
    <m/>
  </r>
  <r>
    <s v="WEB-7281"/>
    <d v="2023-10-08T00:00:00"/>
    <s v="Saanvi Gupta"/>
    <s v="Hyderabad"/>
    <s v="Beauty"/>
    <s v="Shampoo 200Ml"/>
    <n v="2"/>
    <n v="1312.69"/>
    <s v="Cash On Delivery"/>
    <s v="Delivered"/>
    <n v="5"/>
    <n v="2625.38"/>
    <m/>
    <m/>
    <m/>
    <m/>
    <m/>
    <m/>
    <s v="Completed"/>
    <s v="Yes"/>
    <s v="No"/>
    <m/>
    <n v="559"/>
    <n v="408"/>
    <n v="1098537.4901531704"/>
    <n v="96724.388030634553"/>
    <n v="3.9001122334455669"/>
    <s v="Shampoo 200Ml"/>
    <s v="Beauty"/>
    <s v="Beauty"/>
    <s v="Beauty"/>
    <s v="Beauty"/>
    <n v="64"/>
    <s v="Beauty"/>
    <m/>
    <n v="2023"/>
    <x v="8"/>
    <n v="8"/>
    <n v="1"/>
    <s v="Weekday"/>
    <m/>
  </r>
  <r>
    <s v="WEB-9031"/>
    <d v="2023-05-09T00:00:00"/>
    <s v="Aditya Rao"/>
    <s v="Ahmedabad"/>
    <s v="Books"/>
    <s v="Fiction Novel"/>
    <n v="2"/>
    <n v="739.12"/>
    <s v="Upi"/>
    <s v="Delivered"/>
    <n v="5"/>
    <n v="1478.24"/>
    <m/>
    <m/>
    <m/>
    <m/>
    <m/>
    <m/>
    <s v="Completed"/>
    <s v="Yes"/>
    <s v="No"/>
    <m/>
    <n v="589"/>
    <n v="426"/>
    <n v="594714.6477588166"/>
    <n v="60882.938065984097"/>
    <n v="3.804733727810651"/>
    <s v="Fiction Novel"/>
    <s v="Books"/>
    <s v="Books"/>
    <s v="Books"/>
    <s v="Books"/>
    <n v="11"/>
    <s v="Books"/>
    <m/>
    <n v="2023"/>
    <x v="6"/>
    <n v="9"/>
    <n v="3"/>
    <s v="Weekday"/>
    <m/>
  </r>
  <r>
    <s v="WEB-6742"/>
    <d v="2023-09-06T00:00:00"/>
    <s v="Meera Iyer"/>
    <s v="Chennai"/>
    <s v="Books"/>
    <s v="Notebook Set"/>
    <n v="1"/>
    <n v="395.47"/>
    <s v="Credit Card"/>
    <s v="Delivered"/>
    <n v="4"/>
    <n v="395.47"/>
    <m/>
    <m/>
    <m/>
    <m/>
    <m/>
    <m/>
    <s v="Completed"/>
    <s v="No"/>
    <s v="No"/>
    <m/>
    <n v="558"/>
    <n v="430"/>
    <n v="594714.6477588166"/>
    <n v="60882.938065984097"/>
    <n v="3.804733727810651"/>
    <s v="Notebook Set"/>
    <s v="Books"/>
    <s v="Books"/>
    <s v="Books"/>
    <s v="Books"/>
    <n v="20"/>
    <s v="Books"/>
    <m/>
    <n v="2023"/>
    <x v="1"/>
    <n v="6"/>
    <n v="4"/>
    <s v="Weekday"/>
    <m/>
  </r>
  <r>
    <s v="WEB-7612"/>
    <d v="2025-05-21T00:00:00"/>
    <s v="Vikram Reddy"/>
    <s v="Delhi"/>
    <s v="Electronics"/>
    <s v="Bluetooth Speaker"/>
    <n v="1"/>
    <n v="1556.49"/>
    <s v="Net Banking"/>
    <s v="Delivered"/>
    <n v="3"/>
    <n v="1556.49"/>
    <m/>
    <m/>
    <m/>
    <m/>
    <m/>
    <m/>
    <s v="Completed"/>
    <s v="Yes"/>
    <s v="No"/>
    <m/>
    <n v="573"/>
    <n v="450"/>
    <n v="2759712.3299794244"/>
    <n v="330643.50635802455"/>
    <n v="3.8641711229946525"/>
    <s v="Bluetooth Speaker"/>
    <s v="Electronics"/>
    <s v="Electronics"/>
    <s v="Electronics"/>
    <s v="Electronics"/>
    <n v="48"/>
    <s v="Electronics"/>
    <m/>
    <n v="2025"/>
    <x v="6"/>
    <n v="21"/>
    <n v="4"/>
    <s v="Weekday"/>
    <m/>
  </r>
  <r>
    <s v="WEB-7905"/>
    <d v="2024-01-30T00:00:00"/>
    <s v="Diya Malhotra"/>
    <s v="Ahmedabad"/>
    <s v="Books"/>
    <s v="Kids Story Book"/>
    <n v="2"/>
    <n v="614.23"/>
    <s v="Cash On Delivery"/>
    <s v="Cancelled"/>
    <n v="5"/>
    <n v="1228.46"/>
    <m/>
    <m/>
    <m/>
    <m/>
    <m/>
    <m/>
    <s v="Lost Sale"/>
    <s v="No"/>
    <s v="Yes"/>
    <m/>
    <n v="589"/>
    <n v="426"/>
    <n v="594714.6477588166"/>
    <n v="60882.938065984097"/>
    <n v="3.804733727810651"/>
    <s v="Kids Story Book"/>
    <s v="Books"/>
    <s v="Books"/>
    <s v="Books"/>
    <s v="Books"/>
    <n v="23"/>
    <s v="Books"/>
    <m/>
    <n v="2024"/>
    <x v="5"/>
    <n v="30"/>
    <n v="3"/>
    <s v="Weekday"/>
    <m/>
  </r>
  <r>
    <s v="WEB-5133"/>
    <d v="2023-03-05T00:00:00"/>
    <s v="Rahul Bose"/>
    <s v="Chennai"/>
    <s v="Beauty"/>
    <s v="Shampoo 200Ml"/>
    <n v="1"/>
    <n v="841.14"/>
    <s v="Upi"/>
    <s v="Delivered"/>
    <n v="3"/>
    <n v="841.14"/>
    <m/>
    <m/>
    <m/>
    <m/>
    <m/>
    <m/>
    <s v="Completed"/>
    <s v="No"/>
    <s v="No"/>
    <m/>
    <n v="558"/>
    <n v="430"/>
    <n v="1098537.4901531704"/>
    <n v="96724.388030634553"/>
    <n v="3.9001122334455669"/>
    <s v="Shampoo 200Ml"/>
    <s v="Beauty"/>
    <s v="Beauty"/>
    <s v="Beauty"/>
    <s v="Beauty"/>
    <n v="64"/>
    <s v="Beauty"/>
    <m/>
    <n v="2023"/>
    <x v="4"/>
    <n v="5"/>
    <n v="1"/>
    <s v="Weekday"/>
    <m/>
  </r>
  <r>
    <s v="WEB-9231"/>
    <d v="2024-05-18T00:00:00"/>
    <s v="Ananya Malhotra"/>
    <s v="Bengaluru"/>
    <s v="Beauty"/>
    <s v="Face Cream"/>
    <n v="1"/>
    <n v="817.88"/>
    <s v="Upi"/>
    <s v="Delivered"/>
    <m/>
    <n v="817.88"/>
    <m/>
    <m/>
    <m/>
    <m/>
    <m/>
    <m/>
    <s v="Completed"/>
    <s v="No"/>
    <s v="No"/>
    <m/>
    <n v="567"/>
    <n v="440"/>
    <n v="1098537.4901531704"/>
    <n v="96724.388030634553"/>
    <n v="3.9001122334455669"/>
    <s v="Face Cream"/>
    <s v="Beauty"/>
    <s v="Beauty"/>
    <s v="Beauty"/>
    <s v="Beauty"/>
    <n v="80"/>
    <s v="Beauty"/>
    <m/>
    <n v="2024"/>
    <x v="6"/>
    <n v="18"/>
    <n v="7"/>
    <s v="Weekday"/>
    <m/>
  </r>
  <r>
    <s v="WEB-7222"/>
    <d v="2023-06-11T00:00:00"/>
    <s v="Meera Nair"/>
    <s v="Ahmedabad"/>
    <s v="Home &amp; Kitchen"/>
    <s v="Non-Stick Pan"/>
    <n v="2"/>
    <n v="1314.54"/>
    <s v="Upi"/>
    <s v="Delivered"/>
    <n v="4"/>
    <n v="2629.08"/>
    <m/>
    <m/>
    <m/>
    <m/>
    <m/>
    <m/>
    <s v="Completed"/>
    <s v="Yes"/>
    <s v="No"/>
    <m/>
    <n v="589"/>
    <n v="426"/>
    <n v="1463424.4009529033"/>
    <n v="118285.78776560788"/>
    <n v="3.8140589569160999"/>
    <s v="Non-Stick Pan"/>
    <s v="Home &amp; Kitchen"/>
    <s v="Home &amp; Kitchen"/>
    <s v="Home &amp; Kitchen"/>
    <s v="Home &amp; Kitchen"/>
    <n v="7"/>
    <s v="Home &amp; Kitchen"/>
    <m/>
    <n v="2023"/>
    <x v="11"/>
    <n v="11"/>
    <n v="1"/>
    <s v="Weekday"/>
    <m/>
  </r>
  <r>
    <s v="WEB-8844"/>
    <d v="2024-11-22T00:00:00"/>
    <s v="Diya Chatterjee"/>
    <s v="Pune"/>
    <s v="Beauty"/>
    <s v="Face Cream"/>
    <n v="1"/>
    <n v="223.3"/>
    <s v="Net Banking"/>
    <s v="Delivered"/>
    <n v="3"/>
    <n v="223.3"/>
    <m/>
    <m/>
    <m/>
    <m/>
    <m/>
    <m/>
    <s v="Completed"/>
    <s v="No"/>
    <s v="No"/>
    <m/>
    <n v="595"/>
    <n v="444"/>
    <n v="1098537.4901531704"/>
    <n v="96724.388030634553"/>
    <n v="3.9001122334455669"/>
    <s v="Face Cream"/>
    <s v="Beauty"/>
    <s v="Beauty"/>
    <s v="Beauty"/>
    <s v="Beauty"/>
    <n v="80"/>
    <s v="Beauty"/>
    <m/>
    <n v="2024"/>
    <x v="3"/>
    <n v="22"/>
    <n v="6"/>
    <s v="Weekday"/>
    <m/>
  </r>
  <r>
    <s v="WEB-7130"/>
    <d v="2023-06-13T00:00:00"/>
    <s v="Karan Chatterjee"/>
    <s v="Delhi"/>
    <s v="Books"/>
    <s v="Kids Story Book"/>
    <n v="1"/>
    <n v="652.92999999999995"/>
    <s v="Upi"/>
    <s v="Delivered"/>
    <n v="4"/>
    <n v="652.92999999999995"/>
    <m/>
    <m/>
    <m/>
    <m/>
    <m/>
    <m/>
    <s v="Completed"/>
    <s v="No"/>
    <s v="No"/>
    <m/>
    <n v="573"/>
    <n v="450"/>
    <n v="594714.6477588166"/>
    <n v="60882.938065984097"/>
    <n v="3.804733727810651"/>
    <s v="Kids Story Book"/>
    <s v="Books"/>
    <s v="Books"/>
    <s v="Books"/>
    <s v="Books"/>
    <n v="23"/>
    <s v="Books"/>
    <m/>
    <n v="2023"/>
    <x v="11"/>
    <n v="13"/>
    <n v="3"/>
    <s v="Weekday"/>
    <m/>
  </r>
  <r>
    <s v="WEB-5843"/>
    <d v="2024-11-16T00:00:00"/>
    <s v="Meera Mehta"/>
    <s v="Bengaluru"/>
    <s v="Fashion"/>
    <s v="Sunglasses"/>
    <n v="1"/>
    <n v="1823.74"/>
    <s v="Debit Card"/>
    <s v="Delivered"/>
    <n v="5"/>
    <n v="1823.74"/>
    <m/>
    <m/>
    <m/>
    <m/>
    <m/>
    <m/>
    <s v="Completed"/>
    <s v="Yes"/>
    <s v="No"/>
    <m/>
    <n v="567"/>
    <n v="440"/>
    <n v="1892867.2841657216"/>
    <n v="199432.98236095349"/>
    <n v="3.8949824970828471"/>
    <s v="Sunglasses"/>
    <s v="Fashion"/>
    <s v="Fashion"/>
    <s v="Fashion"/>
    <s v="Fashion"/>
    <n v="53"/>
    <s v="Fashion"/>
    <m/>
    <n v="2024"/>
    <x v="3"/>
    <n v="16"/>
    <n v="7"/>
    <s v="Weekday"/>
    <m/>
  </r>
  <r>
    <s v="WEB-6199"/>
    <d v="2025-05-12T00:00:00"/>
    <s v="Kavya Patel"/>
    <s v="Ahmedabad"/>
    <s v="Home &amp; Kitchen"/>
    <s v="Water Bottle"/>
    <n v="1"/>
    <n v="614.42999999999995"/>
    <s v="Credit Card"/>
    <s v="Delivered"/>
    <n v="4"/>
    <n v="614.42999999999995"/>
    <m/>
    <m/>
    <m/>
    <m/>
    <m/>
    <m/>
    <s v="Completed"/>
    <s v="No"/>
    <s v="No"/>
    <m/>
    <n v="589"/>
    <n v="426"/>
    <n v="1463424.4009529033"/>
    <n v="118285.78776560788"/>
    <n v="3.8140589569160999"/>
    <s v="Water Bottle"/>
    <s v="Home &amp; Kitchen"/>
    <s v="Home &amp; Kitchen"/>
    <s v="Home &amp; Kitchen"/>
    <s v="Home &amp; Kitchen"/>
    <n v="2"/>
    <s v="Home &amp; Kitchen"/>
    <m/>
    <n v="2025"/>
    <x v="6"/>
    <n v="12"/>
    <n v="2"/>
    <s v="Weekday"/>
    <m/>
  </r>
  <r>
    <s v="WEB-7979"/>
    <d v="2024-12-18T00:00:00"/>
    <s v="Kavya Pillai"/>
    <s v="Bengaluru"/>
    <s v="Electronics"/>
    <s v="Smart Watch"/>
    <n v="2"/>
    <n v="866.88"/>
    <s v="Credit Card"/>
    <s v="Delivered"/>
    <n v="5"/>
    <n v="1733.76"/>
    <m/>
    <m/>
    <m/>
    <m/>
    <m/>
    <m/>
    <s v="Completed"/>
    <s v="Yes"/>
    <s v="No"/>
    <m/>
    <n v="567"/>
    <n v="440"/>
    <n v="2759712.3299794244"/>
    <n v="330643.50635802455"/>
    <n v="3.8641711229946525"/>
    <s v="Smart Watch"/>
    <s v="Electronics"/>
    <s v="Electronics"/>
    <s v="Electronics"/>
    <s v="Electronics"/>
    <n v="17"/>
    <s v="Electronics"/>
    <m/>
    <n v="2024"/>
    <x v="10"/>
    <n v="18"/>
    <n v="4"/>
    <s v="Weekday"/>
    <m/>
  </r>
  <r>
    <s v="WEB-6097"/>
    <d v="2023-10-07T00:00:00"/>
    <s v="Rohan Chatterjee"/>
    <s v="Delhi"/>
    <s v="Fashion"/>
    <s v="Denim Jeans"/>
    <n v="1"/>
    <n v="1414.26"/>
    <s v="Cash On Delivery"/>
    <s v="Delivered"/>
    <n v="3"/>
    <n v="1414.26"/>
    <m/>
    <m/>
    <m/>
    <m/>
    <m/>
    <m/>
    <s v="Completed"/>
    <s v="Yes"/>
    <s v="No"/>
    <m/>
    <n v="573"/>
    <n v="450"/>
    <n v="1892867.2841657216"/>
    <n v="199432.98236095349"/>
    <n v="3.8949824970828471"/>
    <s v="Denim Jeans"/>
    <s v="Fashion"/>
    <s v="Fashion"/>
    <s v="Fashion"/>
    <s v="Fashion"/>
    <n v="6"/>
    <s v="Fashion"/>
    <m/>
    <n v="2023"/>
    <x v="8"/>
    <n v="7"/>
    <n v="7"/>
    <s v="Weekend"/>
    <m/>
  </r>
  <r>
    <s v="WEB-5195"/>
    <d v="2025-01-15T00:00:00"/>
    <s v="Aarav Reddy"/>
    <s v="Ahmedabad"/>
    <s v="Books"/>
    <s v="Fiction Novel"/>
    <n v="1"/>
    <n v="422.22"/>
    <s v="Net Banking"/>
    <s v="Delivered"/>
    <n v="1"/>
    <n v="422.22"/>
    <m/>
    <m/>
    <m/>
    <m/>
    <m/>
    <m/>
    <s v="Completed"/>
    <s v="No"/>
    <s v="No"/>
    <m/>
    <n v="589"/>
    <n v="426"/>
    <n v="594714.6477588166"/>
    <n v="60882.938065984097"/>
    <n v="3.804733727810651"/>
    <s v="Fiction Novel"/>
    <s v="Books"/>
    <s v="Books"/>
    <s v="Books"/>
    <s v="Books"/>
    <n v="11"/>
    <s v="Books"/>
    <m/>
    <n v="2025"/>
    <x v="5"/>
    <n v="15"/>
    <n v="4"/>
    <s v="Weekday"/>
    <m/>
  </r>
  <r>
    <s v="WEB-6309"/>
    <d v="2023-01-03T00:00:00"/>
    <s v="Kavya Reddy"/>
    <s v="Bengaluru"/>
    <s v="Fashion"/>
    <s v="Women'S Kurti"/>
    <n v="1"/>
    <n v="563.4"/>
    <s v="Cash On Delivery"/>
    <s v="Returned"/>
    <n v="3"/>
    <n v="563.4"/>
    <m/>
    <m/>
    <m/>
    <m/>
    <m/>
    <m/>
    <s v="Completed"/>
    <s v="No"/>
    <s v="No"/>
    <m/>
    <n v="567"/>
    <n v="440"/>
    <n v="1892867.2841657216"/>
    <n v="199432.98236095349"/>
    <n v="3.8949824970828471"/>
    <s v="Women'S Kurti"/>
    <s v="Fashion"/>
    <s v="Fashion"/>
    <s v="Fashion"/>
    <s v="Fashion"/>
    <n v="15"/>
    <s v="Fashion"/>
    <m/>
    <n v="2023"/>
    <x v="5"/>
    <n v="3"/>
    <n v="3"/>
    <s v="Weekday"/>
    <m/>
  </r>
  <r>
    <s v="WEB-6695"/>
    <d v="2024-06-29T00:00:00"/>
    <s v="Vikram Khan"/>
    <s v="Mumbai"/>
    <s v="Home &amp; Kitchen"/>
    <s v="Storage Box"/>
    <n v="2"/>
    <n v="1145.07"/>
    <s v="Credit Card"/>
    <s v="Delivered"/>
    <n v="4"/>
    <n v="2290.14"/>
    <m/>
    <m/>
    <m/>
    <m/>
    <m/>
    <m/>
    <s v="Completed"/>
    <s v="Yes"/>
    <s v="No"/>
    <m/>
    <n v="619"/>
    <n v="468"/>
    <n v="1463424.4009529033"/>
    <n v="118285.78776560788"/>
    <n v="3.8140589569160999"/>
    <s v="Storage Box"/>
    <s v="Home &amp; Kitchen"/>
    <s v="Home &amp; Kitchen"/>
    <s v="Home &amp; Kitchen"/>
    <s v="Home &amp; Kitchen"/>
    <n v="8"/>
    <s v="Home &amp; Kitchen"/>
    <m/>
    <n v="2024"/>
    <x v="11"/>
    <n v="29"/>
    <n v="7"/>
    <s v="Weekday"/>
    <m/>
  </r>
  <r>
    <s v="WEB-6018"/>
    <d v="2024-01-15T00:00:00"/>
    <s v="Ananya Sharma"/>
    <s v="Bengaluru"/>
    <s v="Beauty"/>
    <s v="Perfume 50Ml"/>
    <n v="1"/>
    <n v="1109.74"/>
    <s v="Credit Card"/>
    <s v="Delivered"/>
    <n v="5"/>
    <n v="1109.74"/>
    <m/>
    <m/>
    <m/>
    <m/>
    <m/>
    <m/>
    <s v="Completed"/>
    <s v="Yes"/>
    <s v="No"/>
    <m/>
    <n v="567"/>
    <n v="440"/>
    <n v="1098537.4901531704"/>
    <n v="96724.388030634553"/>
    <n v="3.9001122334455669"/>
    <s v="Perfume 50Ml"/>
    <s v="Beauty"/>
    <s v="Beauty"/>
    <s v="Beauty"/>
    <s v="Beauty"/>
    <n v="18"/>
    <s v="Beauty"/>
    <m/>
    <n v="2024"/>
    <x v="5"/>
    <n v="15"/>
    <n v="2"/>
    <s v="Weekday"/>
    <m/>
  </r>
  <r>
    <s v="WEB-9538"/>
    <d v="2023-06-15T00:00:00"/>
    <s v="Vikram Kumar"/>
    <s v="Bengaluru"/>
    <s v="Fashion"/>
    <s v="Denim Jeans"/>
    <n v="1"/>
    <n v="1907.99"/>
    <s v="Credit Card"/>
    <s v="Delivered"/>
    <n v="3"/>
    <n v="1907.99"/>
    <m/>
    <m/>
    <m/>
    <m/>
    <m/>
    <m/>
    <s v="Completed"/>
    <s v="Yes"/>
    <s v="No"/>
    <m/>
    <n v="567"/>
    <n v="440"/>
    <n v="1892867.2841657216"/>
    <n v="199432.98236095349"/>
    <n v="3.8949824970828471"/>
    <s v="Denim Jeans"/>
    <s v="Fashion"/>
    <s v="Fashion"/>
    <s v="Fashion"/>
    <s v="Fashion"/>
    <n v="6"/>
    <s v="Fashion"/>
    <m/>
    <n v="2023"/>
    <x v="11"/>
    <n v="15"/>
    <n v="5"/>
    <s v="Weekday"/>
    <m/>
  </r>
  <r>
    <s v="WEB-5319"/>
    <d v="2023-11-03T00:00:00"/>
    <s v="Aditya Reddy"/>
    <s v="Chennai"/>
    <s v="Fashion"/>
    <s v="Running Shoes"/>
    <n v="1"/>
    <n v="862.01"/>
    <s v="Credit Card"/>
    <s v="Cancelled"/>
    <n v="5"/>
    <n v="862.01"/>
    <m/>
    <m/>
    <m/>
    <m/>
    <m/>
    <m/>
    <s v="Lost Sale"/>
    <s v="No"/>
    <s v="Yes"/>
    <m/>
    <n v="558"/>
    <n v="430"/>
    <n v="1892867.2841657216"/>
    <n v="199432.98236095349"/>
    <n v="3.8949824970828471"/>
    <s v="Running Shoes"/>
    <s v="Fashion"/>
    <s v="Fashion"/>
    <s v="Fashion"/>
    <s v="Fashion"/>
    <n v="45"/>
    <s v="Fashion"/>
    <m/>
    <n v="2023"/>
    <x v="3"/>
    <n v="3"/>
    <n v="6"/>
    <s v="Weekday"/>
    <m/>
  </r>
  <r>
    <s v="WEB-8951"/>
    <d v="2023-02-17T00:00:00"/>
    <s v="Diya Rao"/>
    <s v="Delhi"/>
    <s v="Fashion"/>
    <s v="Men'S T-Shirt"/>
    <n v="1"/>
    <n v="523.16999999999996"/>
    <s v="Upi"/>
    <s v="Delivered"/>
    <n v="5"/>
    <n v="523.16999999999996"/>
    <m/>
    <m/>
    <m/>
    <m/>
    <m/>
    <m/>
    <s v="Completed"/>
    <s v="No"/>
    <s v="No"/>
    <m/>
    <n v="573"/>
    <n v="450"/>
    <n v="1892867.2841657216"/>
    <n v="199432.98236095349"/>
    <n v="3.8949824970828471"/>
    <s v="Men'S T-Shirt"/>
    <s v="Fashion"/>
    <s v="Fashion"/>
    <s v="Fashion"/>
    <s v="Fashion"/>
    <n v="55"/>
    <s v="Fashion"/>
    <m/>
    <n v="2023"/>
    <x v="0"/>
    <n v="17"/>
    <n v="6"/>
    <s v="Weekday"/>
    <m/>
  </r>
  <r>
    <s v="WEB-6683"/>
    <d v="2024-07-19T00:00:00"/>
    <s v="Neha Verma"/>
    <s v="Kolkata"/>
    <s v="Home &amp; Kitchen"/>
    <s v="Non-Stick Pan"/>
    <n v="1"/>
    <n v="267.04000000000002"/>
    <s v="Upi"/>
    <s v="Pending"/>
    <n v="4"/>
    <n v="267.04000000000002"/>
    <m/>
    <m/>
    <m/>
    <m/>
    <m/>
    <m/>
    <s v="Pending"/>
    <s v="No"/>
    <s v="Yes"/>
    <m/>
    <n v="590"/>
    <n v="451"/>
    <n v="1463424.4009529033"/>
    <n v="118285.78776560788"/>
    <n v="3.8140589569160999"/>
    <s v="Non-Stick Pan"/>
    <s v="Home &amp; Kitchen"/>
    <s v="Home &amp; Kitchen"/>
    <s v="Home &amp; Kitchen"/>
    <s v="Home &amp; Kitchen"/>
    <n v="7"/>
    <s v="Home &amp; Kitchen"/>
    <m/>
    <n v="2024"/>
    <x v="2"/>
    <n v="19"/>
    <n v="6"/>
    <s v="Weekday"/>
    <m/>
  </r>
  <r>
    <s v="WEB-7040"/>
    <d v="2024-07-20T00:00:00"/>
    <s v="Riya Bose"/>
    <s v="Ahmedabad"/>
    <s v="Fashion"/>
    <s v="Men'S T-Shirt"/>
    <n v="1"/>
    <n v="405.9"/>
    <s v="Credit Card"/>
    <s v="Delivered"/>
    <n v="4"/>
    <n v="405.9"/>
    <m/>
    <m/>
    <m/>
    <m/>
    <m/>
    <m/>
    <s v="Completed"/>
    <s v="No"/>
    <s v="No"/>
    <m/>
    <n v="589"/>
    <n v="426"/>
    <n v="1892867.2841657216"/>
    <n v="199432.98236095349"/>
    <n v="3.8949824970828471"/>
    <s v="Men'S T-Shirt"/>
    <s v="Fashion"/>
    <s v="Fashion"/>
    <s v="Fashion"/>
    <s v="Fashion"/>
    <n v="55"/>
    <s v="Fashion"/>
    <m/>
    <n v="2024"/>
    <x v="2"/>
    <n v="20"/>
    <n v="7"/>
    <s v="Weekday"/>
    <m/>
  </r>
  <r>
    <s v="WEB-5132"/>
    <d v="2023-03-16T00:00:00"/>
    <s v="Rohan Kapoor"/>
    <s v="Pune"/>
    <s v="Electronics"/>
    <s v="Smart Watch"/>
    <n v="1"/>
    <n v="3112.82"/>
    <s v="Credit Card"/>
    <s v="Delivered"/>
    <n v="5"/>
    <n v="3112.82"/>
    <m/>
    <m/>
    <m/>
    <m/>
    <m/>
    <m/>
    <s v="Completed"/>
    <s v="Yes"/>
    <s v="No"/>
    <m/>
    <n v="595"/>
    <n v="444"/>
    <n v="2759712.3299794244"/>
    <n v="330643.50635802455"/>
    <n v="3.8641711229946525"/>
    <s v="Smart Watch"/>
    <s v="Electronics"/>
    <s v="Electronics"/>
    <s v="Electronics"/>
    <s v="Electronics"/>
    <n v="17"/>
    <s v="Electronics"/>
    <m/>
    <n v="2023"/>
    <x v="4"/>
    <n v="16"/>
    <n v="5"/>
    <s v="Weekday"/>
    <m/>
  </r>
  <r>
    <s v="WEB-5191"/>
    <d v="2024-11-06T00:00:00"/>
    <s v="Kavya Khan"/>
    <s v="Delhi"/>
    <s v="Electronics"/>
    <s v="Usb Cable"/>
    <n v="2"/>
    <n v="1766.47"/>
    <s v="Credit Card"/>
    <s v="Delivered"/>
    <n v="2"/>
    <n v="3532.94"/>
    <m/>
    <m/>
    <m/>
    <m/>
    <m/>
    <m/>
    <s v="Completed"/>
    <s v="Yes"/>
    <s v="No"/>
    <m/>
    <n v="573"/>
    <n v="450"/>
    <n v="2759712.3299794244"/>
    <n v="330643.50635802455"/>
    <n v="3.8641711229946525"/>
    <s v="Usb Cable"/>
    <s v="Electronics"/>
    <s v="Electronics"/>
    <s v="Electronics"/>
    <s v="Electronics"/>
    <n v="13"/>
    <s v="Electronics"/>
    <m/>
    <n v="2024"/>
    <x v="3"/>
    <n v="6"/>
    <n v="4"/>
    <s v="Weekday"/>
    <m/>
  </r>
  <r>
    <s v="WEB-6283"/>
    <d v="2024-08-14T00:00:00"/>
    <s v="Ishaan Joshi"/>
    <s v="Chennai"/>
    <s v="Fashion"/>
    <s v="Women'S Kurti"/>
    <n v="1"/>
    <n v="326.97000000000003"/>
    <s v="Credit Card"/>
    <s v="Delivered"/>
    <n v="4"/>
    <n v="326.97000000000003"/>
    <m/>
    <m/>
    <m/>
    <m/>
    <m/>
    <m/>
    <s v="Completed"/>
    <s v="No"/>
    <s v="No"/>
    <m/>
    <n v="558"/>
    <n v="430"/>
    <n v="1892867.2841657216"/>
    <n v="199432.98236095349"/>
    <n v="3.8949824970828471"/>
    <s v="Women'S Kurti"/>
    <s v="Fashion"/>
    <s v="Fashion"/>
    <s v="Fashion"/>
    <s v="Fashion"/>
    <n v="15"/>
    <s v="Fashion"/>
    <m/>
    <n v="2024"/>
    <x v="9"/>
    <n v="14"/>
    <n v="4"/>
    <s v="Weekday"/>
    <m/>
  </r>
  <r>
    <s v="WEB-5897"/>
    <d v="2024-07-07T00:00:00"/>
    <s v="Ishaan Patel"/>
    <s v="Delhi"/>
    <s v="Electronics"/>
    <s v="Wireless Earbuds"/>
    <n v="1"/>
    <n v="1128.7"/>
    <s v="Credit Card"/>
    <s v="Delivered"/>
    <n v="4"/>
    <n v="1128.7"/>
    <m/>
    <m/>
    <m/>
    <m/>
    <m/>
    <m/>
    <s v="Completed"/>
    <s v="Yes"/>
    <s v="No"/>
    <m/>
    <n v="573"/>
    <n v="450"/>
    <n v="2759712.3299794244"/>
    <n v="330643.50635802455"/>
    <n v="3.8641711229946525"/>
    <s v="Wireless Earbuds"/>
    <s v="Electronics"/>
    <s v="Electronics"/>
    <s v="Electronics"/>
    <s v="Electronics"/>
    <n v="12"/>
    <s v="Electronics"/>
    <m/>
    <n v="2024"/>
    <x v="2"/>
    <n v="7"/>
    <n v="1"/>
    <s v="Weekend"/>
    <m/>
  </r>
  <r>
    <s v="WEB-6999"/>
    <d v="2023-12-13T00:00:00"/>
    <s v="Vikram Mehta"/>
    <s v="Delhi"/>
    <s v="Electronics"/>
    <s v="Smart Watch"/>
    <n v="2"/>
    <n v="2702.07"/>
    <s v="Credit Card"/>
    <s v="Returned"/>
    <n v="5"/>
    <n v="5404.14"/>
    <m/>
    <m/>
    <m/>
    <m/>
    <m/>
    <m/>
    <s v="Completed"/>
    <s v="No"/>
    <s v="No"/>
    <m/>
    <n v="573"/>
    <n v="450"/>
    <n v="2759712.3299794244"/>
    <n v="330643.50635802455"/>
    <n v="3.8641711229946525"/>
    <s v="Smart Watch"/>
    <s v="Electronics"/>
    <s v="Electronics"/>
    <s v="Electronics"/>
    <s v="Electronics"/>
    <n v="17"/>
    <s v="Electronics"/>
    <m/>
    <n v="2023"/>
    <x v="10"/>
    <n v="13"/>
    <n v="4"/>
    <s v="Weekday"/>
    <m/>
  </r>
  <r>
    <s v="WEB-5497"/>
    <d v="2023-01-22T00:00:00"/>
    <s v="Neha Mehta"/>
    <s v="Hyderabad"/>
    <s v="Home &amp; Kitchen"/>
    <s v="Water Bottle"/>
    <n v="1"/>
    <n v="1190.73"/>
    <s v="Cash On Delivery"/>
    <s v="Cancelled"/>
    <n v="3"/>
    <n v="1190.73"/>
    <m/>
    <m/>
    <m/>
    <m/>
    <m/>
    <m/>
    <s v="Lost Sale"/>
    <s v="No"/>
    <s v="Yes"/>
    <m/>
    <n v="559"/>
    <n v="408"/>
    <n v="1463424.4009529033"/>
    <n v="118285.78776560788"/>
    <n v="3.8140589569160999"/>
    <s v="Water Bottle"/>
    <s v="Home &amp; Kitchen"/>
    <s v="Home &amp; Kitchen"/>
    <s v="Home &amp; Kitchen"/>
    <s v="Home &amp; Kitchen"/>
    <n v="2"/>
    <s v="Home &amp; Kitchen"/>
    <m/>
    <n v="2023"/>
    <x v="5"/>
    <n v="22"/>
    <n v="1"/>
    <s v="Weekday"/>
    <m/>
  </r>
  <r>
    <s v="WEB-6764"/>
    <d v="2023-12-23T00:00:00"/>
    <s v="Tanya Khan"/>
    <s v="Pune"/>
    <s v="Electronics"/>
    <s v="Usb Cable"/>
    <n v="1"/>
    <n v="1087.01"/>
    <s v="Cash On Delivery"/>
    <s v="Delivered"/>
    <n v="5"/>
    <n v="1087.01"/>
    <m/>
    <m/>
    <m/>
    <m/>
    <m/>
    <m/>
    <s v="Completed"/>
    <s v="Yes"/>
    <s v="No"/>
    <m/>
    <n v="595"/>
    <n v="444"/>
    <n v="2759712.3299794244"/>
    <n v="330643.50635802455"/>
    <n v="3.8641711229946525"/>
    <s v="Usb Cable"/>
    <s v="Electronics"/>
    <s v="Electronics"/>
    <s v="Electronics"/>
    <s v="Electronics"/>
    <n v="13"/>
    <s v="Electronics"/>
    <m/>
    <n v="2023"/>
    <x v="10"/>
    <n v="23"/>
    <n v="7"/>
    <s v="Weekday"/>
    <m/>
  </r>
  <r>
    <s v="WEB-6198"/>
    <d v="2023-05-20T00:00:00"/>
    <s v="Simran Chatterjee"/>
    <s v="Mumbai"/>
    <s v="Fashion"/>
    <s v="Sunglasses"/>
    <n v="1"/>
    <n v="1550.92"/>
    <s v="Net Banking"/>
    <s v="Delivered"/>
    <n v="4"/>
    <n v="1550.92"/>
    <m/>
    <m/>
    <m/>
    <m/>
    <m/>
    <m/>
    <s v="Completed"/>
    <s v="Yes"/>
    <s v="No"/>
    <m/>
    <n v="619"/>
    <n v="468"/>
    <n v="1892867.2841657216"/>
    <n v="199432.98236095349"/>
    <n v="3.8949824970828471"/>
    <s v="Sunglasses"/>
    <s v="Fashion"/>
    <s v="Fashion"/>
    <s v="Fashion"/>
    <s v="Fashion"/>
    <n v="53"/>
    <s v="Fashion"/>
    <m/>
    <n v="2023"/>
    <x v="6"/>
    <n v="20"/>
    <n v="7"/>
    <s v="Weekday"/>
    <m/>
  </r>
  <r>
    <s v="WEB-6389"/>
    <d v="2025-02-24T00:00:00"/>
    <s v="Ishaan Patel"/>
    <s v="Mumbai"/>
    <s v="Electronics"/>
    <s v="Wireless Earbuds"/>
    <n v="1"/>
    <n v="2287.86"/>
    <s v="Debit Card"/>
    <s v="Delivered"/>
    <n v="2"/>
    <n v="2287.86"/>
    <m/>
    <m/>
    <m/>
    <m/>
    <m/>
    <m/>
    <s v="Completed"/>
    <s v="Yes"/>
    <s v="No"/>
    <m/>
    <n v="619"/>
    <n v="468"/>
    <n v="2759712.3299794244"/>
    <n v="330643.50635802455"/>
    <n v="3.8641711229946525"/>
    <s v="Wireless Earbuds"/>
    <s v="Electronics"/>
    <s v="Electronics"/>
    <s v="Electronics"/>
    <s v="Electronics"/>
    <n v="12"/>
    <s v="Electronics"/>
    <m/>
    <n v="2025"/>
    <x v="0"/>
    <n v="24"/>
    <n v="2"/>
    <s v="Weekday"/>
    <m/>
  </r>
  <r>
    <s v="WEB-5397"/>
    <d v="2024-02-07T00:00:00"/>
    <s v="Sanjay Singh"/>
    <s v="Delhi"/>
    <s v="Books"/>
    <s v="Kids Story Book"/>
    <n v="2"/>
    <n v="327.94"/>
    <s v="Net Banking"/>
    <s v="Delivered"/>
    <n v="4"/>
    <n v="655.88"/>
    <m/>
    <m/>
    <m/>
    <m/>
    <m/>
    <m/>
    <s v="Completed"/>
    <s v="No"/>
    <s v="No"/>
    <m/>
    <n v="573"/>
    <n v="450"/>
    <n v="594714.6477588166"/>
    <n v="60882.938065984097"/>
    <n v="3.804733727810651"/>
    <s v="Kids Story Book"/>
    <s v="Books"/>
    <s v="Books"/>
    <s v="Books"/>
    <s v="Books"/>
    <n v="23"/>
    <s v="Books"/>
    <m/>
    <n v="2024"/>
    <x v="0"/>
    <n v="7"/>
    <n v="4"/>
    <s v="Weekend"/>
    <m/>
  </r>
  <r>
    <s v="WEB-7064"/>
    <d v="2024-09-20T00:00:00"/>
    <s v="Neha Das"/>
    <s v="Kolkata"/>
    <s v="Electronics"/>
    <s v="Smart Watch"/>
    <n v="1"/>
    <n v="1495.34"/>
    <s v="Credit Card"/>
    <s v="Delivered"/>
    <n v="4"/>
    <n v="1495.34"/>
    <m/>
    <m/>
    <m/>
    <m/>
    <m/>
    <m/>
    <s v="Completed"/>
    <s v="Yes"/>
    <s v="No"/>
    <m/>
    <n v="590"/>
    <n v="451"/>
    <n v="2759712.3299794244"/>
    <n v="330643.50635802455"/>
    <n v="3.8641711229946525"/>
    <s v="Smart Watch"/>
    <s v="Electronics"/>
    <s v="Electronics"/>
    <s v="Electronics"/>
    <s v="Electronics"/>
    <n v="17"/>
    <s v="Electronics"/>
    <m/>
    <n v="2024"/>
    <x v="1"/>
    <n v="20"/>
    <n v="6"/>
    <s v="Weekday"/>
    <m/>
  </r>
  <r>
    <s v="WEB-6571"/>
    <d v="2023-12-26T00:00:00"/>
    <s v="Vikram Das"/>
    <s v="Delhi"/>
    <s v="Books"/>
    <s v="Self-Help Book"/>
    <n v="1"/>
    <n v="756.03"/>
    <s v="Debit Card"/>
    <s v="Returned"/>
    <n v="4"/>
    <n v="756.03"/>
    <m/>
    <m/>
    <m/>
    <m/>
    <m/>
    <m/>
    <s v="Completed"/>
    <s v="No"/>
    <s v="No"/>
    <m/>
    <n v="573"/>
    <n v="450"/>
    <n v="594714.6477588166"/>
    <n v="60882.938065984097"/>
    <n v="3.804733727810651"/>
    <s v="Self-Help Book"/>
    <s v="Books"/>
    <s v="Books"/>
    <s v="Books"/>
    <s v="Books"/>
    <n v="19"/>
    <s v="Books"/>
    <m/>
    <n v="2023"/>
    <x v="10"/>
    <n v="26"/>
    <n v="3"/>
    <s v="Weekday"/>
    <m/>
  </r>
  <r>
    <s v="WEB-6310"/>
    <d v="2023-08-05T00:00:00"/>
    <s v="Simran Pillai"/>
    <s v="Delhi"/>
    <s v="Beauty"/>
    <s v="Lipstick"/>
    <n v="2"/>
    <n v="1304.5999999999999"/>
    <s v="Credit Card"/>
    <s v="Delivered"/>
    <n v="5"/>
    <n v="2609.1999999999998"/>
    <m/>
    <m/>
    <m/>
    <m/>
    <m/>
    <m/>
    <s v="Completed"/>
    <s v="Yes"/>
    <s v="No"/>
    <m/>
    <n v="573"/>
    <n v="450"/>
    <n v="1098537.4901531704"/>
    <n v="96724.388030634553"/>
    <n v="3.9001122334455669"/>
    <s v="Lipstick"/>
    <s v="Beauty"/>
    <s v="Beauty"/>
    <s v="Beauty"/>
    <s v="Beauty"/>
    <n v="10"/>
    <s v="Beauty"/>
    <m/>
    <n v="2023"/>
    <x v="9"/>
    <n v="5"/>
    <n v="7"/>
    <s v="Weekday"/>
    <m/>
  </r>
  <r>
    <s v="WEB-6133"/>
    <d v="2023-06-27T00:00:00"/>
    <s v="Diya Joshi"/>
    <s v="Kolkata"/>
    <s v="Beauty"/>
    <s v="Lipstick"/>
    <n v="1"/>
    <n v="676.54"/>
    <s v="Upi"/>
    <s v="Pending"/>
    <n v="1"/>
    <n v="676.54"/>
    <m/>
    <m/>
    <m/>
    <m/>
    <m/>
    <m/>
    <s v="Pending"/>
    <s v="No"/>
    <s v="Yes"/>
    <m/>
    <n v="590"/>
    <n v="451"/>
    <n v="1098537.4901531704"/>
    <n v="96724.388030634553"/>
    <n v="3.9001122334455669"/>
    <s v="Lipstick"/>
    <s v="Beauty"/>
    <s v="Beauty"/>
    <s v="Beauty"/>
    <s v="Beauty"/>
    <n v="10"/>
    <s v="Beauty"/>
    <m/>
    <n v="2023"/>
    <x v="11"/>
    <n v="27"/>
    <n v="3"/>
    <s v="Weekday"/>
    <m/>
  </r>
  <r>
    <s v="WEB-9666"/>
    <d v="2025-05-03T00:00:00"/>
    <s v="Aarav Menon"/>
    <s v="Pune"/>
    <s v="Electronics"/>
    <s v="Usb Cable"/>
    <n v="1"/>
    <n v="1923.1627263374514"/>
    <s v="Net Banking"/>
    <s v="Delivered"/>
    <n v="5"/>
    <n v="1923.1627263374514"/>
    <m/>
    <m/>
    <m/>
    <m/>
    <m/>
    <m/>
    <s v="Completed"/>
    <s v="Yes"/>
    <s v="No"/>
    <m/>
    <n v="595"/>
    <n v="444"/>
    <n v="2759712.3299794244"/>
    <n v="330643.50635802455"/>
    <n v="3.8641711229946525"/>
    <s v="Usb Cable"/>
    <s v="Electronics"/>
    <s v="Electronics"/>
    <s v="Electronics"/>
    <s v="Electronics"/>
    <n v="13"/>
    <s v="Electronics"/>
    <m/>
    <n v="2025"/>
    <x v="6"/>
    <n v="3"/>
    <n v="7"/>
    <s v="Weekday"/>
    <m/>
  </r>
  <r>
    <s v="WEB-5400"/>
    <d v="2024-02-29T00:00:00"/>
    <s v="Aditya Rao"/>
    <s v="Mumbai"/>
    <s v="Home &amp; Kitchen"/>
    <s v="Led Bulb Pack"/>
    <n v="1"/>
    <n v="163.92"/>
    <s v="Credit Card"/>
    <s v="Delivered"/>
    <n v="3"/>
    <n v="163.92"/>
    <m/>
    <m/>
    <m/>
    <m/>
    <m/>
    <m/>
    <s v="Completed"/>
    <s v="No"/>
    <s v="No"/>
    <m/>
    <n v="619"/>
    <n v="468"/>
    <n v="1463424.4009529033"/>
    <n v="118285.78776560788"/>
    <n v="3.8140589569160999"/>
    <s v="Led Bulb Pack"/>
    <s v="Home &amp; Kitchen"/>
    <s v="Home &amp; Kitchen"/>
    <s v="Home &amp; Kitchen"/>
    <s v="Home &amp; Kitchen"/>
    <n v="76"/>
    <s v="Home &amp; Kitchen"/>
    <m/>
    <n v="2024"/>
    <x v="0"/>
    <n v="29"/>
    <n v="5"/>
    <s v="Weekday"/>
    <m/>
  </r>
  <r>
    <s v="WEB-7013"/>
    <d v="2023-05-11T00:00:00"/>
    <s v="Neha Patel"/>
    <s v="Kolkata"/>
    <s v="Fashion"/>
    <s v="Denim Jeans"/>
    <n v="2"/>
    <n v="882.65"/>
    <s v="Credit Card"/>
    <s v="Pending"/>
    <n v="3"/>
    <n v="1765.3"/>
    <m/>
    <m/>
    <m/>
    <m/>
    <m/>
    <m/>
    <s v="Pending"/>
    <s v="No"/>
    <s v="Yes"/>
    <m/>
    <n v="590"/>
    <n v="451"/>
    <n v="1892867.2841657216"/>
    <n v="199432.98236095349"/>
    <n v="3.8949824970828471"/>
    <s v="Denim Jeans"/>
    <s v="Fashion"/>
    <s v="Fashion"/>
    <s v="Fashion"/>
    <s v="Fashion"/>
    <n v="6"/>
    <s v="Fashion"/>
    <m/>
    <n v="2023"/>
    <x v="6"/>
    <n v="11"/>
    <n v="5"/>
    <s v="Weekday"/>
    <m/>
  </r>
  <r>
    <s v="WEB-6976"/>
    <d v="2024-06-07T00:00:00"/>
    <s v="Simran Iyer"/>
    <s v="Mumbai"/>
    <s v="Fashion"/>
    <s v="Denim Jeans"/>
    <n v="2"/>
    <n v="803.14"/>
    <s v="Cash On Delivery"/>
    <s v="Cancelled"/>
    <n v="2"/>
    <n v="1606.28"/>
    <m/>
    <m/>
    <m/>
    <m/>
    <m/>
    <m/>
    <s v="Lost Sale"/>
    <s v="No"/>
    <s v="Yes"/>
    <m/>
    <n v="619"/>
    <n v="468"/>
    <n v="1892867.2841657216"/>
    <n v="199432.98236095349"/>
    <n v="3.8949824970828471"/>
    <s v="Denim Jeans"/>
    <s v="Fashion"/>
    <s v="Fashion"/>
    <s v="Fashion"/>
    <s v="Fashion"/>
    <n v="6"/>
    <s v="Fashion"/>
    <m/>
    <n v="2024"/>
    <x v="11"/>
    <n v="7"/>
    <n v="6"/>
    <s v="Weekend"/>
    <m/>
  </r>
  <r>
    <s v="WEB-6774"/>
    <d v="2023-03-21T00:00:00"/>
    <s v="Meera Bose"/>
    <s v="Chennai"/>
    <s v="Beauty"/>
    <s v="Lipstick"/>
    <n v="3"/>
    <n v="468.12"/>
    <s v="Net Banking"/>
    <s v="Delivered"/>
    <n v="4"/>
    <n v="1404.3600000000001"/>
    <m/>
    <m/>
    <m/>
    <m/>
    <m/>
    <m/>
    <s v="Completed"/>
    <s v="Yes"/>
    <s v="No"/>
    <m/>
    <n v="558"/>
    <n v="430"/>
    <n v="1098537.4901531704"/>
    <n v="96724.388030634553"/>
    <n v="3.9001122334455669"/>
    <s v="Lipstick"/>
    <s v="Beauty"/>
    <s v="Beauty"/>
    <s v="Beauty"/>
    <s v="Beauty"/>
    <n v="10"/>
    <s v="Beauty"/>
    <m/>
    <n v="2023"/>
    <x v="4"/>
    <n v="21"/>
    <n v="3"/>
    <s v="Weekday"/>
    <m/>
  </r>
  <r>
    <s v="WEB-6346"/>
    <d v="2023-07-07T00:00:00"/>
    <s v="Vivaan Nair"/>
    <s v="Ahmedabad"/>
    <s v="Fashion"/>
    <s v="Sunglasses"/>
    <n v="1"/>
    <n v="1908"/>
    <s v="Upi"/>
    <s v="Delivered"/>
    <n v="5"/>
    <n v="1908"/>
    <m/>
    <m/>
    <m/>
    <m/>
    <m/>
    <m/>
    <s v="Completed"/>
    <s v="Yes"/>
    <s v="No"/>
    <m/>
    <n v="589"/>
    <n v="426"/>
    <n v="1892867.2841657216"/>
    <n v="199432.98236095349"/>
    <n v="3.8949824970828471"/>
    <s v="Sunglasses"/>
    <s v="Fashion"/>
    <s v="Fashion"/>
    <s v="Fashion"/>
    <s v="Fashion"/>
    <n v="53"/>
    <s v="Fashion"/>
    <m/>
    <n v="2023"/>
    <x v="2"/>
    <n v="7"/>
    <n v="6"/>
    <s v="Weekend"/>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00">
  <r>
    <s v="WEB-5291"/>
    <x v="0"/>
    <s v="Rahul Pillai"/>
    <x v="0"/>
    <x v="0"/>
    <x v="0"/>
    <n v="1"/>
    <n v="1267.79"/>
    <x v="0"/>
    <x v="0"/>
    <n v="3"/>
    <n v="1267.79"/>
    <n v="7809256.1530100545"/>
    <n v="1145.5104812480381"/>
    <n v="99.3"/>
    <n v="3497.23"/>
    <n v="4700"/>
    <n v="4700"/>
    <s v="Completed"/>
    <s v="Yes"/>
    <s v="No"/>
    <n v="0"/>
    <n v="590"/>
    <n v="451"/>
    <n v="1463424.4009529033"/>
    <n v="118285.78776560788"/>
    <n v="3.8140589569160999"/>
    <s v="Water Bottle"/>
    <x v="0"/>
    <s v="Home &amp; Kitchen"/>
    <s v="Home &amp; Kitchen"/>
    <s v="Home &amp; Kitchen"/>
    <n v="2"/>
    <s v="Home &amp; Kitchen"/>
    <d v="2026-09-13T00:00:00"/>
    <n v="2024"/>
    <n v="2"/>
    <n v="18"/>
    <n v="1"/>
    <s v="Weekday"/>
    <n v="306"/>
    <n v="357"/>
  </r>
  <r>
    <s v="WEB-9175"/>
    <x v="1"/>
    <s v="Neha Verma"/>
    <x v="0"/>
    <x v="1"/>
    <x v="1"/>
    <n v="3"/>
    <n v="1072.3399999999999"/>
    <x v="1"/>
    <x v="0"/>
    <n v="5"/>
    <n v="3217.0199999999995"/>
    <m/>
    <m/>
    <m/>
    <m/>
    <m/>
    <m/>
    <s v="Completed"/>
    <s v="Yes"/>
    <s v="No"/>
    <m/>
    <n v="590"/>
    <n v="451"/>
    <n v="2759712.3299794244"/>
    <n v="330643.50635802455"/>
    <n v="3.8641711229946525"/>
    <s v="Power Bank 10000Mah"/>
    <x v="1"/>
    <s v="Electronics"/>
    <s v="Electronics"/>
    <s v="Electronics"/>
    <n v="3"/>
    <s v="Electronics"/>
    <d v="2026-09-13T16:54:11"/>
    <n v="2024"/>
    <n v="9"/>
    <n v="11"/>
    <n v="4"/>
    <s v="Weekday"/>
    <n v="4700"/>
    <n v="7.5957446808510645E-2"/>
  </r>
  <r>
    <s v="WEB-5970"/>
    <x v="2"/>
    <s v="Kavya Iyer"/>
    <x v="1"/>
    <x v="2"/>
    <x v="2"/>
    <n v="1"/>
    <n v="611.35"/>
    <x v="2"/>
    <x v="0"/>
    <n v="5"/>
    <n v="611.35"/>
    <m/>
    <m/>
    <m/>
    <m/>
    <m/>
    <m/>
    <s v="Completed"/>
    <s v="No"/>
    <s v="No"/>
    <m/>
    <n v="595"/>
    <n v="444"/>
    <n v="594714.6477588166"/>
    <n v="60882.938065984097"/>
    <n v="3.804733727810651"/>
    <s v="Cookbook"/>
    <x v="2"/>
    <s v="Books"/>
    <s v="Books"/>
    <s v="Books"/>
    <n v="4"/>
    <s v="Books"/>
    <m/>
    <n v="2023"/>
    <n v="7"/>
    <n v="31"/>
    <n v="2"/>
    <s v="Weekday"/>
    <n v="6.5106382978723398E-2"/>
    <m/>
  </r>
  <r>
    <s v="WEB-7539"/>
    <x v="3"/>
    <s v="Sanjay Menon"/>
    <x v="2"/>
    <x v="1"/>
    <x v="1"/>
    <n v="1"/>
    <n v="935.46"/>
    <x v="2"/>
    <x v="0"/>
    <n v="4"/>
    <n v="935.46"/>
    <m/>
    <m/>
    <m/>
    <m/>
    <m/>
    <m/>
    <s v="Completed"/>
    <s v="No"/>
    <s v="No"/>
    <m/>
    <n v="589"/>
    <n v="426"/>
    <n v="2759712.3299794244"/>
    <n v="330643.50635802455"/>
    <n v="3.8641711229946525"/>
    <s v="Power Bank 10000Mah"/>
    <x v="1"/>
    <s v="Electronics"/>
    <s v="Electronics"/>
    <s v="Electronics"/>
    <n v="3"/>
    <s v="Electronics"/>
    <m/>
    <n v="2024"/>
    <n v="2"/>
    <n v="5"/>
    <n v="2"/>
    <s v="Weekday"/>
    <m/>
    <m/>
  </r>
  <r>
    <s v="WEB-7757"/>
    <x v="4"/>
    <s v="Aarav Kumar"/>
    <x v="3"/>
    <x v="3"/>
    <x v="3"/>
    <n v="2"/>
    <n v="1292.02"/>
    <x v="1"/>
    <x v="1"/>
    <n v="4"/>
    <n v="2584.04"/>
    <m/>
    <m/>
    <m/>
    <m/>
    <m/>
    <m/>
    <s v="Pending"/>
    <s v="No"/>
    <s v="Yes"/>
    <m/>
    <n v="619"/>
    <n v="468"/>
    <n v="1892867.2841657216"/>
    <n v="199432.98236095349"/>
    <n v="3.8949824970828471"/>
    <s v="Denim Jeans"/>
    <x v="3"/>
    <s v="Fashion"/>
    <s v="Fashion"/>
    <s v="Fashion"/>
    <n v="6"/>
    <s v="Fashion"/>
    <m/>
    <n v="2024"/>
    <n v="11"/>
    <n v="2"/>
    <n v="7"/>
    <s v="Weekday"/>
    <m/>
    <m/>
  </r>
  <r>
    <s v="WEB-5775"/>
    <x v="5"/>
    <s v="Arjun Rao"/>
    <x v="1"/>
    <x v="0"/>
    <x v="4"/>
    <n v="2"/>
    <n v="1976.94"/>
    <x v="1"/>
    <x v="0"/>
    <n v="1"/>
    <n v="3953.88"/>
    <m/>
    <m/>
    <m/>
    <m/>
    <m/>
    <m/>
    <s v="Completed"/>
    <s v="Yes"/>
    <s v="No"/>
    <m/>
    <n v="595"/>
    <n v="444"/>
    <n v="1463424.4009529033"/>
    <n v="118285.78776560788"/>
    <n v="3.8140589569160999"/>
    <s v="Non-Stick Pan"/>
    <x v="0"/>
    <s v="Home &amp; Kitchen"/>
    <s v="Home &amp; Kitchen"/>
    <s v="Home &amp; Kitchen"/>
    <n v="7"/>
    <s v="Home &amp; Kitchen"/>
    <m/>
    <n v="2024"/>
    <n v="3"/>
    <n v="28"/>
    <n v="5"/>
    <s v="Weekday"/>
    <m/>
    <m/>
  </r>
  <r>
    <s v="WEB-5780"/>
    <x v="6"/>
    <s v="Ishaan Verma"/>
    <x v="4"/>
    <x v="0"/>
    <x v="5"/>
    <n v="1"/>
    <n v="873.94"/>
    <x v="0"/>
    <x v="0"/>
    <n v="3"/>
    <n v="873.94"/>
    <m/>
    <m/>
    <m/>
    <m/>
    <m/>
    <m/>
    <s v="Completed"/>
    <s v="No"/>
    <s v="No"/>
    <m/>
    <n v="573"/>
    <n v="450"/>
    <n v="1463424.4009529033"/>
    <n v="118285.78776560788"/>
    <n v="3.8140589569160999"/>
    <s v="Storage Box"/>
    <x v="0"/>
    <s v="Home &amp; Kitchen"/>
    <s v="Home &amp; Kitchen"/>
    <s v="Home &amp; Kitchen"/>
    <n v="8"/>
    <s v="Home &amp; Kitchen"/>
    <m/>
    <n v="2023"/>
    <n v="3"/>
    <n v="3"/>
    <n v="6"/>
    <s v="Weekday"/>
    <m/>
    <m/>
  </r>
  <r>
    <s v="WEB-7842"/>
    <x v="7"/>
    <s v="Neha Mehta"/>
    <x v="4"/>
    <x v="3"/>
    <x v="3"/>
    <n v="2"/>
    <n v="294.39"/>
    <x v="1"/>
    <x v="0"/>
    <n v="5"/>
    <n v="588.78"/>
    <m/>
    <m/>
    <m/>
    <m/>
    <m/>
    <m/>
    <s v="Completed"/>
    <s v="No"/>
    <s v="No"/>
    <m/>
    <n v="573"/>
    <n v="450"/>
    <n v="1892867.2841657216"/>
    <n v="199432.98236095349"/>
    <n v="3.8949824970828471"/>
    <s v="Denim Jeans"/>
    <x v="3"/>
    <s v="Fashion"/>
    <s v="Fashion"/>
    <s v="Fashion"/>
    <n v="6"/>
    <s v="Fashion"/>
    <m/>
    <n v="2024"/>
    <n v="11"/>
    <n v="27"/>
    <n v="4"/>
    <s v="Weekday"/>
    <m/>
    <m/>
  </r>
  <r>
    <s v="WEB-8606"/>
    <x v="8"/>
    <s v="Saanvi Singh"/>
    <x v="4"/>
    <x v="4"/>
    <x v="6"/>
    <n v="3"/>
    <n v="668.16"/>
    <x v="1"/>
    <x v="1"/>
    <n v="3"/>
    <n v="2004.48"/>
    <m/>
    <m/>
    <m/>
    <m/>
    <m/>
    <m/>
    <s v="Pending"/>
    <s v="No"/>
    <s v="Yes"/>
    <m/>
    <n v="573"/>
    <n v="450"/>
    <n v="1098537.4901531704"/>
    <n v="96724.388030634553"/>
    <n v="3.9001122334455669"/>
    <s v="Lipstick"/>
    <x v="4"/>
    <s v="Beauty"/>
    <s v="Beauty"/>
    <s v="Beauty"/>
    <n v="10"/>
    <s v="Beauty"/>
    <m/>
    <n v="2025"/>
    <n v="1"/>
    <n v="31"/>
    <n v="6"/>
    <s v="Weekday"/>
    <m/>
    <m/>
  </r>
  <r>
    <s v="WEB-8555"/>
    <x v="9"/>
    <s v="Diya Mehta"/>
    <x v="5"/>
    <x v="2"/>
    <x v="7"/>
    <n v="2"/>
    <n v="356.29"/>
    <x v="0"/>
    <x v="0"/>
    <n v="3"/>
    <n v="712.58"/>
    <m/>
    <m/>
    <m/>
    <m/>
    <m/>
    <m/>
    <s v="Completed"/>
    <s v="No"/>
    <s v="No"/>
    <m/>
    <n v="559"/>
    <n v="408"/>
    <n v="594714.6477588166"/>
    <n v="60882.938065984097"/>
    <n v="3.804733727810651"/>
    <s v="Fiction Novel"/>
    <x v="2"/>
    <s v="Books"/>
    <s v="Books"/>
    <s v="Books"/>
    <n v="11"/>
    <s v="Books"/>
    <m/>
    <n v="2023"/>
    <n v="11"/>
    <n v="7"/>
    <n v="3"/>
    <s v="Weekend"/>
    <m/>
    <m/>
  </r>
  <r>
    <s v="WEB-7350"/>
    <x v="10"/>
    <s v="Simran Bose"/>
    <x v="5"/>
    <x v="1"/>
    <x v="8"/>
    <n v="2"/>
    <n v="3434.59"/>
    <x v="3"/>
    <x v="0"/>
    <n v="4"/>
    <n v="6869.18"/>
    <m/>
    <m/>
    <m/>
    <m/>
    <m/>
    <m/>
    <s v="Completed"/>
    <s v="Yes"/>
    <s v="No"/>
    <m/>
    <n v="559"/>
    <n v="408"/>
    <n v="2759712.3299794244"/>
    <n v="330643.50635802455"/>
    <n v="3.8641711229946525"/>
    <s v="Wireless Earbuds"/>
    <x v="1"/>
    <s v="Electronics"/>
    <s v="Electronics"/>
    <s v="Electronics"/>
    <n v="12"/>
    <s v="Electronics"/>
    <m/>
    <n v="2025"/>
    <n v="1"/>
    <n v="13"/>
    <n v="2"/>
    <s v="Weekday"/>
    <m/>
    <m/>
  </r>
  <r>
    <s v="WEB-9140"/>
    <x v="11"/>
    <s v="Rahul Patel"/>
    <x v="2"/>
    <x v="1"/>
    <x v="9"/>
    <n v="1"/>
    <n v="3215.12"/>
    <x v="1"/>
    <x v="1"/>
    <n v="5"/>
    <n v="3215.12"/>
    <m/>
    <m/>
    <m/>
    <m/>
    <m/>
    <m/>
    <s v="Pending"/>
    <s v="No"/>
    <s v="Yes"/>
    <m/>
    <n v="589"/>
    <n v="426"/>
    <n v="2759712.3299794244"/>
    <n v="330643.50635802455"/>
    <n v="3.8641711229946525"/>
    <s v="Usb Cable"/>
    <x v="1"/>
    <s v="Electronics"/>
    <s v="Electronics"/>
    <s v="Electronics"/>
    <n v="13"/>
    <s v="Electronics"/>
    <m/>
    <n v="2023"/>
    <n v="5"/>
    <n v="7"/>
    <n v="1"/>
    <s v="Weekend"/>
    <m/>
    <m/>
  </r>
  <r>
    <s v="WEB-5227"/>
    <x v="12"/>
    <s v="Saanvi Bose"/>
    <x v="6"/>
    <x v="0"/>
    <x v="5"/>
    <n v="1"/>
    <n v="1258.81"/>
    <x v="1"/>
    <x v="0"/>
    <n v="3"/>
    <n v="1258.81"/>
    <m/>
    <m/>
    <m/>
    <m/>
    <m/>
    <m/>
    <s v="Completed"/>
    <s v="Yes"/>
    <s v="No"/>
    <m/>
    <n v="558"/>
    <n v="430"/>
    <n v="1463424.4009529033"/>
    <n v="118285.78776560788"/>
    <n v="3.8140589569160999"/>
    <s v="Storage Box"/>
    <x v="0"/>
    <s v="Home &amp; Kitchen"/>
    <s v="Home &amp; Kitchen"/>
    <s v="Home &amp; Kitchen"/>
    <n v="8"/>
    <s v="Home &amp; Kitchen"/>
    <m/>
    <n v="2023"/>
    <n v="3"/>
    <n v="7"/>
    <n v="3"/>
    <s v="Weekend"/>
    <m/>
    <m/>
  </r>
  <r>
    <s v="WEB-8953"/>
    <x v="13"/>
    <s v="Rohan Sharma"/>
    <x v="2"/>
    <x v="3"/>
    <x v="10"/>
    <n v="1"/>
    <n v="1344.19"/>
    <x v="4"/>
    <x v="1"/>
    <n v="5"/>
    <n v="1344.19"/>
    <m/>
    <m/>
    <m/>
    <m/>
    <m/>
    <m/>
    <s v="Pending"/>
    <s v="No"/>
    <s v="Yes"/>
    <m/>
    <n v="589"/>
    <n v="426"/>
    <n v="1892867.2841657216"/>
    <n v="199432.98236095349"/>
    <n v="3.8949824970828471"/>
    <s v="Women'S Kurti"/>
    <x v="3"/>
    <s v="Fashion"/>
    <s v="Fashion"/>
    <s v="Fashion"/>
    <n v="15"/>
    <s v="Fashion"/>
    <m/>
    <n v="2024"/>
    <n v="4"/>
    <n v="30"/>
    <n v="3"/>
    <s v="Weekday"/>
    <m/>
    <m/>
  </r>
  <r>
    <s v="WEB-8462"/>
    <x v="14"/>
    <s v="Karan Mehta"/>
    <x v="2"/>
    <x v="4"/>
    <x v="6"/>
    <n v="1"/>
    <n v="422.91"/>
    <x v="3"/>
    <x v="0"/>
    <n v="4"/>
    <n v="422.91"/>
    <m/>
    <m/>
    <m/>
    <m/>
    <m/>
    <m/>
    <s v="Completed"/>
    <s v="No"/>
    <s v="No"/>
    <m/>
    <n v="589"/>
    <n v="426"/>
    <n v="1098537.4901531704"/>
    <n v="96724.388030634553"/>
    <n v="3.9001122334455669"/>
    <s v="Lipstick"/>
    <x v="4"/>
    <s v="Beauty"/>
    <s v="Beauty"/>
    <s v="Beauty"/>
    <n v="10"/>
    <s v="Beauty"/>
    <m/>
    <n v="2024"/>
    <n v="10"/>
    <n v="18"/>
    <n v="6"/>
    <s v="Weekday"/>
    <m/>
    <m/>
  </r>
  <r>
    <s v="WEB-5458"/>
    <x v="15"/>
    <s v="Karan Rao"/>
    <x v="6"/>
    <x v="1"/>
    <x v="11"/>
    <n v="3"/>
    <n v="3386.93"/>
    <x v="2"/>
    <x v="0"/>
    <n v="2"/>
    <n v="10160.789999999999"/>
    <m/>
    <m/>
    <m/>
    <m/>
    <m/>
    <m/>
    <s v="Completed"/>
    <s v="Yes"/>
    <s v="No"/>
    <m/>
    <n v="558"/>
    <n v="430"/>
    <n v="2759712.3299794244"/>
    <n v="330643.50635802455"/>
    <n v="3.8641711229946525"/>
    <s v="Smart Watch"/>
    <x v="1"/>
    <s v="Electronics"/>
    <s v="Electronics"/>
    <s v="Electronics"/>
    <n v="17"/>
    <s v="Electronics"/>
    <m/>
    <n v="2025"/>
    <n v="2"/>
    <n v="13"/>
    <n v="5"/>
    <s v="Weekday"/>
    <m/>
    <m/>
  </r>
  <r>
    <s v="WEB-8589"/>
    <x v="16"/>
    <s v="Vikram Patel"/>
    <x v="5"/>
    <x v="4"/>
    <x v="12"/>
    <n v="1"/>
    <n v="798.50450765864298"/>
    <x v="3"/>
    <x v="0"/>
    <n v="3"/>
    <n v="798.50450765864298"/>
    <m/>
    <m/>
    <m/>
    <m/>
    <m/>
    <m/>
    <s v="Completed"/>
    <s v="No"/>
    <s v="No"/>
    <m/>
    <n v="559"/>
    <n v="408"/>
    <n v="1098537.4901531704"/>
    <n v="96724.388030634553"/>
    <n v="3.9001122334455669"/>
    <s v="Perfume 50Ml"/>
    <x v="4"/>
    <s v="Beauty"/>
    <s v="Beauty"/>
    <s v="Beauty"/>
    <n v="18"/>
    <s v="Beauty"/>
    <m/>
    <n v="2024"/>
    <n v="9"/>
    <n v="9"/>
    <n v="2"/>
    <s v="Weekday"/>
    <m/>
    <m/>
  </r>
  <r>
    <s v="WEB-7521"/>
    <x v="17"/>
    <s v="Sanjay Patel"/>
    <x v="4"/>
    <x v="2"/>
    <x v="13"/>
    <n v="1"/>
    <n v="450.26903299203627"/>
    <x v="2"/>
    <x v="0"/>
    <n v="5"/>
    <n v="450.26903299203627"/>
    <m/>
    <m/>
    <m/>
    <m/>
    <m/>
    <m/>
    <s v="Completed"/>
    <s v="No"/>
    <s v="No"/>
    <m/>
    <n v="573"/>
    <n v="450"/>
    <n v="594714.6477588166"/>
    <n v="60882.938065984097"/>
    <n v="3.804733727810651"/>
    <s v="Self-Help Book"/>
    <x v="2"/>
    <s v="Books"/>
    <s v="Books"/>
    <s v="Books"/>
    <n v="19"/>
    <s v="Books"/>
    <m/>
    <n v="2025"/>
    <n v="4"/>
    <n v="11"/>
    <n v="6"/>
    <s v="Weekday"/>
    <m/>
    <m/>
  </r>
  <r>
    <s v="WEB-5929"/>
    <x v="18"/>
    <s v="Ananya Rao"/>
    <x v="2"/>
    <x v="2"/>
    <x v="14"/>
    <n v="2"/>
    <n v="799.45"/>
    <x v="3"/>
    <x v="0"/>
    <n v="4"/>
    <n v="1598.9"/>
    <m/>
    <m/>
    <m/>
    <m/>
    <m/>
    <m/>
    <s v="Completed"/>
    <s v="Yes"/>
    <s v="No"/>
    <m/>
    <n v="589"/>
    <n v="426"/>
    <n v="594714.6477588166"/>
    <n v="60882.938065984097"/>
    <n v="3.804733727810651"/>
    <s v="Notebook Set"/>
    <x v="2"/>
    <s v="Books"/>
    <s v="Books"/>
    <s v="Books"/>
    <n v="20"/>
    <s v="Books"/>
    <m/>
    <n v="2024"/>
    <n v="8"/>
    <n v="12"/>
    <n v="2"/>
    <s v="Weekday"/>
    <m/>
    <m/>
  </r>
  <r>
    <s v="WEB-9355"/>
    <x v="19"/>
    <s v="Diya Das"/>
    <x v="1"/>
    <x v="3"/>
    <x v="3"/>
    <n v="1"/>
    <n v="934.14"/>
    <x v="4"/>
    <x v="0"/>
    <n v="5"/>
    <n v="934.14"/>
    <m/>
    <m/>
    <m/>
    <m/>
    <m/>
    <m/>
    <s v="Completed"/>
    <s v="No"/>
    <s v="No"/>
    <m/>
    <n v="595"/>
    <n v="444"/>
    <n v="1892867.2841657216"/>
    <n v="199432.98236095349"/>
    <n v="3.8949824970828471"/>
    <s v="Denim Jeans"/>
    <x v="3"/>
    <s v="Fashion"/>
    <s v="Fashion"/>
    <s v="Fashion"/>
    <n v="6"/>
    <s v="Fashion"/>
    <m/>
    <n v="2023"/>
    <n v="1"/>
    <n v="22"/>
    <n v="1"/>
    <s v="Weekday"/>
    <m/>
    <m/>
  </r>
  <r>
    <s v="WEB-6111"/>
    <x v="20"/>
    <s v="Tanya Reddy"/>
    <x v="2"/>
    <x v="2"/>
    <x v="2"/>
    <n v="1"/>
    <n v="327.31"/>
    <x v="3"/>
    <x v="0"/>
    <n v="4"/>
    <n v="327.31"/>
    <m/>
    <m/>
    <m/>
    <m/>
    <m/>
    <m/>
    <s v="Completed"/>
    <s v="No"/>
    <s v="No"/>
    <m/>
    <n v="589"/>
    <n v="426"/>
    <n v="594714.6477588166"/>
    <n v="60882.938065984097"/>
    <n v="3.804733727810651"/>
    <s v="Cookbook"/>
    <x v="2"/>
    <s v="Books"/>
    <s v="Books"/>
    <s v="Books"/>
    <n v="4"/>
    <s v="Books"/>
    <m/>
    <n v="2023"/>
    <n v="12"/>
    <n v="17"/>
    <n v="1"/>
    <s v="Weekday"/>
    <m/>
    <m/>
  </r>
  <r>
    <s v="WEB-7365"/>
    <x v="21"/>
    <s v="Ananya Joshi"/>
    <x v="3"/>
    <x v="2"/>
    <x v="15"/>
    <n v="1"/>
    <n v="697.03"/>
    <x v="1"/>
    <x v="2"/>
    <n v="4"/>
    <n v="697.03"/>
    <m/>
    <m/>
    <m/>
    <m/>
    <m/>
    <m/>
    <s v="Completed"/>
    <s v="No"/>
    <s v="No"/>
    <m/>
    <n v="619"/>
    <n v="468"/>
    <n v="594714.6477588166"/>
    <n v="60882.938065984097"/>
    <n v="3.804733727810651"/>
    <s v="Kids Story Book"/>
    <x v="2"/>
    <s v="Books"/>
    <s v="Books"/>
    <s v="Books"/>
    <n v="23"/>
    <s v="Books"/>
    <m/>
    <n v="2024"/>
    <n v="7"/>
    <n v="4"/>
    <n v="5"/>
    <s v="Weekday"/>
    <m/>
    <m/>
  </r>
  <r>
    <s v="WEB-5049"/>
    <x v="22"/>
    <s v="Ananya Das"/>
    <x v="2"/>
    <x v="4"/>
    <x v="6"/>
    <n v="1"/>
    <n v="1141.4100000000001"/>
    <x v="1"/>
    <x v="0"/>
    <n v="4"/>
    <n v="1141.4100000000001"/>
    <m/>
    <m/>
    <m/>
    <m/>
    <m/>
    <m/>
    <s v="Completed"/>
    <s v="Yes"/>
    <s v="No"/>
    <m/>
    <n v="589"/>
    <n v="426"/>
    <n v="1098537.4901531704"/>
    <n v="96724.388030634553"/>
    <n v="3.9001122334455669"/>
    <s v="Lipstick"/>
    <x v="4"/>
    <s v="Beauty"/>
    <s v="Beauty"/>
    <s v="Beauty"/>
    <n v="10"/>
    <s v="Beauty"/>
    <m/>
    <n v="2023"/>
    <n v="11"/>
    <n v="24"/>
    <n v="6"/>
    <s v="Weekday"/>
    <m/>
    <m/>
  </r>
  <r>
    <s v="WEB-9540"/>
    <x v="23"/>
    <s v="Vikram Verma"/>
    <x v="4"/>
    <x v="2"/>
    <x v="7"/>
    <n v="2"/>
    <n v="559.91"/>
    <x v="1"/>
    <x v="0"/>
    <n v="5"/>
    <n v="1119.82"/>
    <m/>
    <m/>
    <m/>
    <m/>
    <m/>
    <m/>
    <s v="Completed"/>
    <s v="Yes"/>
    <s v="No"/>
    <m/>
    <n v="573"/>
    <n v="450"/>
    <n v="594714.6477588166"/>
    <n v="60882.938065984097"/>
    <n v="3.804733727810651"/>
    <s v="Fiction Novel"/>
    <x v="2"/>
    <s v="Books"/>
    <s v="Books"/>
    <s v="Books"/>
    <n v="11"/>
    <s v="Books"/>
    <m/>
    <n v="2024"/>
    <n v="3"/>
    <n v="4"/>
    <n v="2"/>
    <s v="Weekday"/>
    <m/>
    <m/>
  </r>
  <r>
    <s v="WEB-8084"/>
    <x v="24"/>
    <s v="Ishaan Kumar"/>
    <x v="5"/>
    <x v="1"/>
    <x v="9"/>
    <n v="1"/>
    <n v="3441.87"/>
    <x v="0"/>
    <x v="1"/>
    <n v="3"/>
    <n v="3441.87"/>
    <m/>
    <m/>
    <m/>
    <m/>
    <m/>
    <m/>
    <s v="Pending"/>
    <s v="No"/>
    <s v="Yes"/>
    <m/>
    <n v="559"/>
    <n v="408"/>
    <n v="2759712.3299794244"/>
    <n v="330643.50635802455"/>
    <n v="3.8641711229946525"/>
    <s v="Usb Cable"/>
    <x v="1"/>
    <s v="Electronics"/>
    <s v="Electronics"/>
    <s v="Electronics"/>
    <n v="13"/>
    <s v="Electronics"/>
    <m/>
    <n v="2024"/>
    <n v="8"/>
    <n v="15"/>
    <n v="5"/>
    <s v="Weekday"/>
    <m/>
    <m/>
  </r>
  <r>
    <s v="WEB-5244"/>
    <x v="25"/>
    <s v="Vikram Menon"/>
    <x v="2"/>
    <x v="4"/>
    <x v="12"/>
    <n v="1"/>
    <n v="381.84"/>
    <x v="3"/>
    <x v="0"/>
    <n v="4"/>
    <n v="381.84"/>
    <m/>
    <m/>
    <m/>
    <m/>
    <m/>
    <m/>
    <s v="Completed"/>
    <s v="No"/>
    <s v="No"/>
    <m/>
    <n v="589"/>
    <n v="426"/>
    <n v="1098537.4901531704"/>
    <n v="96724.388030634553"/>
    <n v="3.9001122334455669"/>
    <s v="Perfume 50Ml"/>
    <x v="4"/>
    <s v="Beauty"/>
    <s v="Beauty"/>
    <s v="Beauty"/>
    <n v="18"/>
    <s v="Beauty"/>
    <m/>
    <n v="2025"/>
    <n v="2"/>
    <n v="5"/>
    <n v="4"/>
    <s v="Weekday"/>
    <m/>
    <m/>
  </r>
  <r>
    <s v="WEB-7370"/>
    <x v="26"/>
    <s v="Simran Iyer"/>
    <x v="3"/>
    <x v="1"/>
    <x v="11"/>
    <n v="2"/>
    <n v="1560.51"/>
    <x v="0"/>
    <x v="2"/>
    <m/>
    <n v="3121.02"/>
    <m/>
    <m/>
    <m/>
    <m/>
    <m/>
    <m/>
    <s v="Completed"/>
    <s v="No"/>
    <s v="No"/>
    <m/>
    <n v="619"/>
    <n v="468"/>
    <n v="2759712.3299794244"/>
    <n v="330643.50635802455"/>
    <n v="3.8641711229946525"/>
    <s v="Smart Watch"/>
    <x v="1"/>
    <s v="Electronics"/>
    <s v="Electronics"/>
    <s v="Electronics"/>
    <n v="17"/>
    <s v="Electronics"/>
    <m/>
    <n v="2024"/>
    <n v="4"/>
    <n v="8"/>
    <n v="2"/>
    <s v="Weekday"/>
    <m/>
    <m/>
  </r>
  <r>
    <s v="WEB-8288"/>
    <x v="27"/>
    <s v="Rohan Malhotra"/>
    <x v="6"/>
    <x v="2"/>
    <x v="7"/>
    <n v="1"/>
    <n v="649.91"/>
    <x v="3"/>
    <x v="1"/>
    <n v="5"/>
    <n v="649.91"/>
    <m/>
    <m/>
    <m/>
    <m/>
    <m/>
    <m/>
    <s v="Pending"/>
    <s v="No"/>
    <s v="Yes"/>
    <m/>
    <n v="558"/>
    <n v="430"/>
    <n v="594714.6477588166"/>
    <n v="60882.938065984097"/>
    <n v="3.804733727810651"/>
    <s v="Fiction Novel"/>
    <x v="2"/>
    <s v="Books"/>
    <s v="Books"/>
    <s v="Books"/>
    <n v="11"/>
    <s v="Books"/>
    <m/>
    <n v="2023"/>
    <n v="11"/>
    <n v="21"/>
    <n v="3"/>
    <s v="Weekday"/>
    <m/>
    <m/>
  </r>
  <r>
    <s v="WEB-6642"/>
    <x v="28"/>
    <s v="Sanjay Reddy"/>
    <x v="4"/>
    <x v="1"/>
    <x v="9"/>
    <n v="1"/>
    <n v="966.08"/>
    <x v="1"/>
    <x v="1"/>
    <m/>
    <n v="966.08"/>
    <m/>
    <m/>
    <m/>
    <m/>
    <m/>
    <m/>
    <s v="Pending"/>
    <s v="No"/>
    <s v="Yes"/>
    <m/>
    <n v="573"/>
    <n v="450"/>
    <n v="2759712.3299794244"/>
    <n v="330643.50635802455"/>
    <n v="3.8641711229946525"/>
    <s v="Usb Cable"/>
    <x v="1"/>
    <s v="Electronics"/>
    <s v="Electronics"/>
    <s v="Electronics"/>
    <n v="13"/>
    <s v="Electronics"/>
    <m/>
    <n v="2024"/>
    <n v="3"/>
    <n v="25"/>
    <n v="2"/>
    <s v="Weekday"/>
    <m/>
    <m/>
  </r>
  <r>
    <s v="WEB-6995"/>
    <x v="29"/>
    <s v="Riya Nair"/>
    <x v="5"/>
    <x v="1"/>
    <x v="11"/>
    <n v="1"/>
    <n v="1238.32"/>
    <x v="4"/>
    <x v="0"/>
    <n v="4"/>
    <n v="1238.32"/>
    <m/>
    <m/>
    <m/>
    <m/>
    <m/>
    <m/>
    <s v="Completed"/>
    <s v="Yes"/>
    <s v="No"/>
    <m/>
    <n v="559"/>
    <n v="408"/>
    <n v="2759712.3299794244"/>
    <n v="330643.50635802455"/>
    <n v="3.8641711229946525"/>
    <s v="Smart Watch"/>
    <x v="1"/>
    <s v="Electronics"/>
    <s v="Electronics"/>
    <s v="Electronics"/>
    <n v="17"/>
    <s v="Electronics"/>
    <m/>
    <n v="2025"/>
    <n v="2"/>
    <n v="21"/>
    <n v="6"/>
    <s v="Weekday"/>
    <m/>
    <m/>
  </r>
  <r>
    <s v="WEB-5328"/>
    <x v="30"/>
    <s v="Ananya Iyer"/>
    <x v="5"/>
    <x v="0"/>
    <x v="16"/>
    <n v="1"/>
    <n v="302.99"/>
    <x v="0"/>
    <x v="0"/>
    <n v="4"/>
    <n v="302.99"/>
    <m/>
    <m/>
    <m/>
    <m/>
    <m/>
    <m/>
    <s v="Completed"/>
    <s v="No"/>
    <s v="No"/>
    <m/>
    <n v="559"/>
    <n v="408"/>
    <n v="1463424.4009529033"/>
    <n v="118285.78776560788"/>
    <n v="3.8140589569160999"/>
    <s v="Table Lamp"/>
    <x v="0"/>
    <s v="Home &amp; Kitchen"/>
    <s v="Home &amp; Kitchen"/>
    <s v="Home &amp; Kitchen"/>
    <n v="32"/>
    <s v="Home &amp; Kitchen"/>
    <m/>
    <n v="2024"/>
    <n v="11"/>
    <n v="12"/>
    <n v="3"/>
    <s v="Weekday"/>
    <m/>
    <m/>
  </r>
  <r>
    <s v="WEB-5147"/>
    <x v="31"/>
    <s v="Pooja Rao"/>
    <x v="2"/>
    <x v="1"/>
    <x v="9"/>
    <n v="1"/>
    <n v="3408.92"/>
    <x v="2"/>
    <x v="0"/>
    <n v="3"/>
    <n v="3408.92"/>
    <m/>
    <m/>
    <m/>
    <m/>
    <m/>
    <m/>
    <s v="Completed"/>
    <s v="Yes"/>
    <s v="No"/>
    <m/>
    <n v="589"/>
    <n v="426"/>
    <n v="2759712.3299794244"/>
    <n v="330643.50635802455"/>
    <n v="3.8641711229946525"/>
    <s v="Usb Cable"/>
    <x v="1"/>
    <s v="Electronics"/>
    <s v="Electronics"/>
    <s v="Electronics"/>
    <n v="13"/>
    <s v="Electronics"/>
    <m/>
    <n v="2023"/>
    <n v="4"/>
    <n v="19"/>
    <n v="4"/>
    <s v="Weekday"/>
    <m/>
    <m/>
  </r>
  <r>
    <s v="WEB-8557"/>
    <x v="32"/>
    <s v="Diya Iyer"/>
    <x v="4"/>
    <x v="2"/>
    <x v="7"/>
    <n v="1"/>
    <n v="122.88"/>
    <x v="3"/>
    <x v="0"/>
    <n v="5"/>
    <n v="122.88"/>
    <m/>
    <m/>
    <m/>
    <m/>
    <m/>
    <m/>
    <s v="Completed"/>
    <s v="No"/>
    <s v="No"/>
    <m/>
    <n v="573"/>
    <n v="450"/>
    <n v="594714.6477588166"/>
    <n v="60882.938065984097"/>
    <n v="3.804733727810651"/>
    <s v="Fiction Novel"/>
    <x v="2"/>
    <s v="Books"/>
    <s v="Books"/>
    <s v="Books"/>
    <n v="11"/>
    <s v="Books"/>
    <m/>
    <n v="2023"/>
    <n v="4"/>
    <n v="8"/>
    <n v="7"/>
    <s v="Weekday"/>
    <m/>
    <m/>
  </r>
  <r>
    <s v="WEB-6159"/>
    <x v="33"/>
    <s v="Ishaan Verma"/>
    <x v="6"/>
    <x v="3"/>
    <x v="3"/>
    <n v="1"/>
    <n v="1186.28"/>
    <x v="3"/>
    <x v="0"/>
    <n v="4"/>
    <n v="1186.28"/>
    <m/>
    <m/>
    <m/>
    <m/>
    <m/>
    <m/>
    <s v="Completed"/>
    <s v="Yes"/>
    <s v="No"/>
    <m/>
    <n v="558"/>
    <n v="430"/>
    <n v="1892867.2841657216"/>
    <n v="199432.98236095349"/>
    <n v="3.8949824970828471"/>
    <s v="Denim Jeans"/>
    <x v="3"/>
    <s v="Fashion"/>
    <s v="Fashion"/>
    <s v="Fashion"/>
    <n v="6"/>
    <s v="Fashion"/>
    <m/>
    <n v="2024"/>
    <n v="12"/>
    <n v="16"/>
    <n v="2"/>
    <s v="Weekday"/>
    <m/>
    <m/>
  </r>
  <r>
    <s v="WEB-6548"/>
    <x v="20"/>
    <s v="Aditya Reddy"/>
    <x v="5"/>
    <x v="1"/>
    <x v="9"/>
    <n v="1"/>
    <n v="1045.3399999999999"/>
    <x v="2"/>
    <x v="3"/>
    <n v="5"/>
    <n v="1045.3399999999999"/>
    <m/>
    <m/>
    <m/>
    <m/>
    <m/>
    <m/>
    <s v="Lost Sale"/>
    <s v="No"/>
    <s v="Yes"/>
    <m/>
    <n v="559"/>
    <n v="408"/>
    <n v="2759712.3299794244"/>
    <n v="330643.50635802455"/>
    <n v="3.8641711229946525"/>
    <s v="Usb Cable"/>
    <x v="1"/>
    <s v="Electronics"/>
    <s v="Electronics"/>
    <s v="Electronics"/>
    <n v="13"/>
    <s v="Electronics"/>
    <m/>
    <n v="2023"/>
    <n v="12"/>
    <n v="17"/>
    <n v="1"/>
    <s v="Weekday"/>
    <m/>
    <m/>
  </r>
  <r>
    <s v="WEB-7989"/>
    <x v="34"/>
    <s v="Pooja Pillai"/>
    <x v="5"/>
    <x v="4"/>
    <x v="12"/>
    <n v="1"/>
    <n v="1235.79"/>
    <x v="3"/>
    <x v="0"/>
    <n v="2"/>
    <n v="1235.79"/>
    <m/>
    <m/>
    <m/>
    <m/>
    <m/>
    <m/>
    <s v="Completed"/>
    <s v="Yes"/>
    <s v="No"/>
    <m/>
    <n v="559"/>
    <n v="408"/>
    <n v="1098537.4901531704"/>
    <n v="96724.388030634553"/>
    <n v="3.9001122334455669"/>
    <s v="Perfume 50Ml"/>
    <x v="4"/>
    <s v="Beauty"/>
    <s v="Beauty"/>
    <s v="Beauty"/>
    <n v="18"/>
    <s v="Beauty"/>
    <m/>
    <n v="2023"/>
    <n v="4"/>
    <n v="15"/>
    <n v="7"/>
    <s v="Weekday"/>
    <m/>
    <m/>
  </r>
  <r>
    <s v="WEB-9478"/>
    <x v="35"/>
    <s v="Rahul Sharma"/>
    <x v="6"/>
    <x v="1"/>
    <x v="1"/>
    <n v="2"/>
    <n v="966.74"/>
    <x v="3"/>
    <x v="0"/>
    <n v="5"/>
    <n v="1933.48"/>
    <m/>
    <m/>
    <m/>
    <m/>
    <m/>
    <m/>
    <s v="Completed"/>
    <s v="Yes"/>
    <s v="No"/>
    <m/>
    <n v="558"/>
    <n v="430"/>
    <n v="2759712.3299794244"/>
    <n v="330643.50635802455"/>
    <n v="3.8641711229946525"/>
    <s v="Power Bank 10000Mah"/>
    <x v="1"/>
    <s v="Electronics"/>
    <s v="Electronics"/>
    <s v="Electronics"/>
    <n v="3"/>
    <s v="Electronics"/>
    <m/>
    <n v="2023"/>
    <n v="4"/>
    <n v="24"/>
    <n v="2"/>
    <s v="Weekday"/>
    <m/>
    <m/>
  </r>
  <r>
    <s v="WEB-9262"/>
    <x v="36"/>
    <s v="Ishaan Kumar"/>
    <x v="0"/>
    <x v="2"/>
    <x v="15"/>
    <n v="1"/>
    <n v="377.79"/>
    <x v="0"/>
    <x v="0"/>
    <n v="2"/>
    <n v="377.79"/>
    <m/>
    <m/>
    <m/>
    <m/>
    <m/>
    <m/>
    <s v="Completed"/>
    <s v="No"/>
    <s v="No"/>
    <m/>
    <n v="590"/>
    <n v="451"/>
    <n v="594714.6477588166"/>
    <n v="60882.938065984097"/>
    <n v="3.804733727810651"/>
    <s v="Kids Story Book"/>
    <x v="2"/>
    <s v="Books"/>
    <s v="Books"/>
    <s v="Books"/>
    <n v="23"/>
    <s v="Books"/>
    <m/>
    <n v="2024"/>
    <n v="8"/>
    <n v="17"/>
    <n v="7"/>
    <s v="Weekday"/>
    <m/>
    <m/>
  </r>
  <r>
    <s v="WEB-6086"/>
    <x v="37"/>
    <s v="Rahul Menon"/>
    <x v="2"/>
    <x v="4"/>
    <x v="12"/>
    <n v="1"/>
    <n v="430.2"/>
    <x v="1"/>
    <x v="0"/>
    <n v="5"/>
    <n v="430.2"/>
    <m/>
    <m/>
    <m/>
    <m/>
    <m/>
    <m/>
    <s v="Completed"/>
    <s v="No"/>
    <s v="No"/>
    <m/>
    <n v="589"/>
    <n v="426"/>
    <n v="1098537.4901531704"/>
    <n v="96724.388030634553"/>
    <n v="3.9001122334455669"/>
    <s v="Perfume 50Ml"/>
    <x v="4"/>
    <s v="Beauty"/>
    <s v="Beauty"/>
    <s v="Beauty"/>
    <n v="18"/>
    <s v="Beauty"/>
    <m/>
    <n v="2025"/>
    <n v="6"/>
    <n v="29"/>
    <n v="1"/>
    <s v="Weekday"/>
    <m/>
    <m/>
  </r>
  <r>
    <s v="WEB-9007"/>
    <x v="38"/>
    <s v="Rahul Bose"/>
    <x v="7"/>
    <x v="2"/>
    <x v="14"/>
    <n v="1"/>
    <n v="432.02"/>
    <x v="2"/>
    <x v="0"/>
    <n v="3"/>
    <n v="432.02"/>
    <m/>
    <m/>
    <m/>
    <m/>
    <m/>
    <m/>
    <s v="Completed"/>
    <s v="No"/>
    <s v="No"/>
    <m/>
    <n v="567"/>
    <n v="440"/>
    <n v="594714.6477588166"/>
    <n v="60882.938065984097"/>
    <n v="3.804733727810651"/>
    <s v="Notebook Set"/>
    <x v="2"/>
    <s v="Books"/>
    <s v="Books"/>
    <s v="Books"/>
    <n v="20"/>
    <s v="Books"/>
    <m/>
    <n v="2023"/>
    <n v="5"/>
    <n v="15"/>
    <n v="2"/>
    <s v="Weekday"/>
    <m/>
    <m/>
  </r>
  <r>
    <s v="WEB-9545"/>
    <x v="39"/>
    <s v="Aarav Sharma"/>
    <x v="1"/>
    <x v="2"/>
    <x v="2"/>
    <n v="1"/>
    <n v="706.38"/>
    <x v="2"/>
    <x v="3"/>
    <n v="5"/>
    <n v="706.38"/>
    <m/>
    <m/>
    <m/>
    <m/>
    <m/>
    <m/>
    <s v="Lost Sale"/>
    <s v="No"/>
    <s v="Yes"/>
    <m/>
    <n v="595"/>
    <n v="444"/>
    <n v="594714.6477588166"/>
    <n v="60882.938065984097"/>
    <n v="3.804733727810651"/>
    <s v="Cookbook"/>
    <x v="2"/>
    <s v="Books"/>
    <s v="Books"/>
    <s v="Books"/>
    <n v="4"/>
    <s v="Books"/>
    <m/>
    <n v="2023"/>
    <n v="11"/>
    <n v="23"/>
    <n v="5"/>
    <s v="Weekday"/>
    <m/>
    <m/>
  </r>
  <r>
    <s v="WEB-7165"/>
    <x v="40"/>
    <s v="Aditya Kumar"/>
    <x v="2"/>
    <x v="3"/>
    <x v="10"/>
    <n v="2"/>
    <n v="1317.63"/>
    <x v="4"/>
    <x v="0"/>
    <n v="4"/>
    <n v="2635.26"/>
    <m/>
    <m/>
    <m/>
    <m/>
    <m/>
    <m/>
    <s v="Completed"/>
    <s v="Yes"/>
    <s v="No"/>
    <m/>
    <n v="589"/>
    <n v="426"/>
    <n v="1892867.2841657216"/>
    <n v="199432.98236095349"/>
    <n v="3.8949824970828471"/>
    <s v="Women'S Kurti"/>
    <x v="3"/>
    <s v="Fashion"/>
    <s v="Fashion"/>
    <s v="Fashion"/>
    <n v="15"/>
    <s v="Fashion"/>
    <m/>
    <n v="2024"/>
    <n v="10"/>
    <n v="6"/>
    <n v="1"/>
    <s v="Weekday"/>
    <m/>
    <m/>
  </r>
  <r>
    <s v="WEB-7173"/>
    <x v="41"/>
    <s v="Saanvi Malhotra"/>
    <x v="6"/>
    <x v="4"/>
    <x v="12"/>
    <n v="2"/>
    <n v="710"/>
    <x v="2"/>
    <x v="0"/>
    <n v="5"/>
    <n v="1420"/>
    <m/>
    <m/>
    <m/>
    <m/>
    <m/>
    <m/>
    <s v="Completed"/>
    <s v="Yes"/>
    <s v="No"/>
    <m/>
    <n v="558"/>
    <n v="430"/>
    <n v="1098537.4901531704"/>
    <n v="96724.388030634553"/>
    <n v="3.9001122334455669"/>
    <s v="Perfume 50Ml"/>
    <x v="4"/>
    <s v="Beauty"/>
    <s v="Beauty"/>
    <s v="Beauty"/>
    <n v="18"/>
    <s v="Beauty"/>
    <m/>
    <n v="2023"/>
    <n v="7"/>
    <n v="9"/>
    <n v="1"/>
    <s v="Weekday"/>
    <m/>
    <m/>
  </r>
  <r>
    <s v="WEB-6379"/>
    <x v="42"/>
    <s v="Ananya Kapoor"/>
    <x v="4"/>
    <x v="3"/>
    <x v="17"/>
    <n v="1"/>
    <n v="607.88"/>
    <x v="3"/>
    <x v="0"/>
    <n v="4"/>
    <n v="607.88"/>
    <m/>
    <m/>
    <m/>
    <m/>
    <m/>
    <m/>
    <s v="Completed"/>
    <s v="No"/>
    <s v="No"/>
    <m/>
    <n v="573"/>
    <n v="450"/>
    <n v="1892867.2841657216"/>
    <n v="199432.98236095349"/>
    <n v="3.8949824970828471"/>
    <s v="Running Shoes"/>
    <x v="3"/>
    <s v="Fashion"/>
    <s v="Fashion"/>
    <s v="Fashion"/>
    <n v="45"/>
    <s v="Fashion"/>
    <m/>
    <n v="2023"/>
    <n v="9"/>
    <n v="19"/>
    <n v="3"/>
    <s v="Weekday"/>
    <m/>
    <m/>
  </r>
  <r>
    <s v="WEB-9661"/>
    <x v="43"/>
    <s v="Rohan Singh"/>
    <x v="5"/>
    <x v="1"/>
    <x v="8"/>
    <n v="2"/>
    <n v="2034.16"/>
    <x v="2"/>
    <x v="3"/>
    <n v="5"/>
    <n v="4068.32"/>
    <m/>
    <m/>
    <m/>
    <m/>
    <m/>
    <m/>
    <s v="Lost Sale"/>
    <s v="No"/>
    <s v="Yes"/>
    <m/>
    <n v="559"/>
    <n v="408"/>
    <n v="2759712.3299794244"/>
    <n v="330643.50635802455"/>
    <n v="3.8641711229946525"/>
    <s v="Wireless Earbuds"/>
    <x v="1"/>
    <s v="Electronics"/>
    <s v="Electronics"/>
    <s v="Electronics"/>
    <n v="12"/>
    <s v="Electronics"/>
    <m/>
    <n v="2023"/>
    <n v="12"/>
    <n v="5"/>
    <n v="3"/>
    <s v="Weekday"/>
    <m/>
    <m/>
  </r>
  <r>
    <s v="WEB-5701"/>
    <x v="44"/>
    <s v="Sanjay Malhotra"/>
    <x v="0"/>
    <x v="3"/>
    <x v="17"/>
    <n v="1"/>
    <n v="2355.31"/>
    <x v="1"/>
    <x v="0"/>
    <n v="1"/>
    <n v="2355.31"/>
    <m/>
    <m/>
    <m/>
    <m/>
    <m/>
    <m/>
    <s v="Completed"/>
    <s v="Yes"/>
    <s v="No"/>
    <m/>
    <n v="590"/>
    <n v="451"/>
    <n v="1892867.2841657216"/>
    <n v="199432.98236095349"/>
    <n v="3.8949824970828471"/>
    <s v="Running Shoes"/>
    <x v="3"/>
    <s v="Fashion"/>
    <s v="Fashion"/>
    <s v="Fashion"/>
    <n v="45"/>
    <s v="Fashion"/>
    <m/>
    <n v="2024"/>
    <n v="7"/>
    <n v="7"/>
    <n v="1"/>
    <s v="Weekend"/>
    <m/>
    <m/>
  </r>
  <r>
    <s v="WEB-9531"/>
    <x v="45"/>
    <s v="Rohan Nair"/>
    <x v="3"/>
    <x v="1"/>
    <x v="18"/>
    <n v="3"/>
    <n v="3229.33"/>
    <x v="3"/>
    <x v="0"/>
    <n v="3"/>
    <n v="9687.99"/>
    <m/>
    <m/>
    <m/>
    <m/>
    <m/>
    <m/>
    <s v="Completed"/>
    <s v="Yes"/>
    <s v="No"/>
    <m/>
    <n v="619"/>
    <n v="468"/>
    <n v="2759712.3299794244"/>
    <n v="330643.50635802455"/>
    <n v="3.8641711229946525"/>
    <s v="Bluetooth Speaker"/>
    <x v="1"/>
    <s v="Electronics"/>
    <s v="Electronics"/>
    <s v="Electronics"/>
    <n v="48"/>
    <s v="Electronics"/>
    <m/>
    <n v="2023"/>
    <n v="3"/>
    <n v="13"/>
    <n v="2"/>
    <s v="Weekday"/>
    <m/>
    <m/>
  </r>
  <r>
    <s v="WEB-9267"/>
    <x v="46"/>
    <s v="Ananya Rao"/>
    <x v="0"/>
    <x v="0"/>
    <x v="16"/>
    <n v="1"/>
    <n v="1871.21"/>
    <x v="0"/>
    <x v="0"/>
    <m/>
    <n v="1871.21"/>
    <m/>
    <m/>
    <m/>
    <m/>
    <m/>
    <m/>
    <s v="Completed"/>
    <s v="Yes"/>
    <s v="No"/>
    <m/>
    <n v="590"/>
    <n v="451"/>
    <n v="1463424.4009529033"/>
    <n v="118285.78776560788"/>
    <n v="3.8140589569160999"/>
    <s v="Table Lamp"/>
    <x v="0"/>
    <s v="Home &amp; Kitchen"/>
    <s v="Home &amp; Kitchen"/>
    <s v="Home &amp; Kitchen"/>
    <n v="32"/>
    <s v="Home &amp; Kitchen"/>
    <m/>
    <n v="2023"/>
    <n v="2"/>
    <n v="26"/>
    <n v="1"/>
    <s v="Weekday"/>
    <m/>
    <m/>
  </r>
  <r>
    <s v="WEB-7149"/>
    <x v="47"/>
    <s v="Vikram Rao"/>
    <x v="1"/>
    <x v="2"/>
    <x v="2"/>
    <n v="3"/>
    <n v="274.97000000000003"/>
    <x v="1"/>
    <x v="3"/>
    <n v="5"/>
    <n v="824.91000000000008"/>
    <m/>
    <m/>
    <m/>
    <m/>
    <m/>
    <m/>
    <s v="Lost Sale"/>
    <s v="No"/>
    <s v="Yes"/>
    <m/>
    <n v="595"/>
    <n v="444"/>
    <n v="594714.6477588166"/>
    <n v="60882.938065984097"/>
    <n v="3.804733727810651"/>
    <s v="Cookbook"/>
    <x v="2"/>
    <s v="Books"/>
    <s v="Books"/>
    <s v="Books"/>
    <n v="4"/>
    <s v="Books"/>
    <m/>
    <n v="2023"/>
    <n v="11"/>
    <n v="9"/>
    <n v="5"/>
    <s v="Weekday"/>
    <m/>
    <m/>
  </r>
  <r>
    <s v="WEB-7815"/>
    <x v="48"/>
    <s v="Riya Joshi"/>
    <x v="4"/>
    <x v="1"/>
    <x v="18"/>
    <n v="2"/>
    <n v="1209.67"/>
    <x v="1"/>
    <x v="0"/>
    <m/>
    <n v="2419.34"/>
    <m/>
    <m/>
    <m/>
    <m/>
    <m/>
    <m/>
    <s v="Completed"/>
    <s v="Yes"/>
    <s v="No"/>
    <m/>
    <n v="573"/>
    <n v="450"/>
    <n v="2759712.3299794244"/>
    <n v="330643.50635802455"/>
    <n v="3.8641711229946525"/>
    <s v="Bluetooth Speaker"/>
    <x v="1"/>
    <s v="Electronics"/>
    <s v="Electronics"/>
    <s v="Electronics"/>
    <n v="48"/>
    <s v="Electronics"/>
    <m/>
    <n v="2023"/>
    <n v="5"/>
    <n v="18"/>
    <n v="5"/>
    <s v="Weekday"/>
    <m/>
    <m/>
  </r>
  <r>
    <s v="WEB-7457"/>
    <x v="23"/>
    <s v="Aditya Joshi"/>
    <x v="6"/>
    <x v="2"/>
    <x v="7"/>
    <n v="1"/>
    <n v="451.32"/>
    <x v="3"/>
    <x v="0"/>
    <n v="5"/>
    <n v="451.32"/>
    <m/>
    <m/>
    <m/>
    <m/>
    <m/>
    <m/>
    <s v="Completed"/>
    <s v="No"/>
    <s v="No"/>
    <m/>
    <n v="558"/>
    <n v="430"/>
    <n v="594714.6477588166"/>
    <n v="60882.938065984097"/>
    <n v="3.804733727810651"/>
    <s v="Fiction Novel"/>
    <x v="2"/>
    <s v="Books"/>
    <s v="Books"/>
    <s v="Books"/>
    <n v="11"/>
    <s v="Books"/>
    <m/>
    <n v="2024"/>
    <n v="3"/>
    <n v="4"/>
    <n v="2"/>
    <s v="Weekday"/>
    <m/>
    <m/>
  </r>
  <r>
    <s v="WEB-6541"/>
    <x v="49"/>
    <s v="Vivaan Nair"/>
    <x v="0"/>
    <x v="3"/>
    <x v="19"/>
    <n v="1"/>
    <n v="1743.75"/>
    <x v="3"/>
    <x v="2"/>
    <n v="5"/>
    <n v="1743.75"/>
    <m/>
    <m/>
    <m/>
    <m/>
    <m/>
    <m/>
    <s v="Completed"/>
    <s v="No"/>
    <s v="No"/>
    <m/>
    <n v="590"/>
    <n v="451"/>
    <n v="1892867.2841657216"/>
    <n v="199432.98236095349"/>
    <n v="3.8949824970828471"/>
    <s v="Sunglasses"/>
    <x v="3"/>
    <s v="Fashion"/>
    <s v="Fashion"/>
    <s v="Fashion"/>
    <n v="53"/>
    <s v="Fashion"/>
    <m/>
    <n v="2025"/>
    <n v="6"/>
    <n v="9"/>
    <n v="2"/>
    <s v="Weekday"/>
    <m/>
    <m/>
  </r>
  <r>
    <s v="WEB-5231"/>
    <x v="50"/>
    <s v="Pooja Malhotra"/>
    <x v="0"/>
    <x v="0"/>
    <x v="16"/>
    <n v="1"/>
    <n v="723.22"/>
    <x v="1"/>
    <x v="2"/>
    <n v="4"/>
    <n v="723.22"/>
    <m/>
    <m/>
    <m/>
    <m/>
    <m/>
    <m/>
    <s v="Completed"/>
    <s v="No"/>
    <s v="No"/>
    <m/>
    <n v="590"/>
    <n v="451"/>
    <n v="1463424.4009529033"/>
    <n v="118285.78776560788"/>
    <n v="3.8140589569160999"/>
    <s v="Table Lamp"/>
    <x v="0"/>
    <s v="Home &amp; Kitchen"/>
    <s v="Home &amp; Kitchen"/>
    <s v="Home &amp; Kitchen"/>
    <n v="32"/>
    <s v="Home &amp; Kitchen"/>
    <m/>
    <n v="2023"/>
    <n v="10"/>
    <n v="30"/>
    <n v="2"/>
    <s v="Weekday"/>
    <m/>
    <m/>
  </r>
  <r>
    <s v="WEB-6573"/>
    <x v="51"/>
    <s v="Aarav Khan"/>
    <x v="4"/>
    <x v="3"/>
    <x v="20"/>
    <n v="1"/>
    <n v="2314.0700000000002"/>
    <x v="2"/>
    <x v="0"/>
    <n v="5"/>
    <n v="2314.0700000000002"/>
    <m/>
    <m/>
    <m/>
    <m/>
    <m/>
    <m/>
    <s v="Completed"/>
    <s v="Yes"/>
    <s v="No"/>
    <m/>
    <n v="573"/>
    <n v="450"/>
    <n v="1892867.2841657216"/>
    <n v="199432.98236095349"/>
    <n v="3.8949824970828471"/>
    <s v="Men'S T-Shirt"/>
    <x v="3"/>
    <s v="Fashion"/>
    <s v="Fashion"/>
    <s v="Fashion"/>
    <n v="55"/>
    <s v="Fashion"/>
    <m/>
    <n v="2023"/>
    <n v="12"/>
    <n v="26"/>
    <n v="3"/>
    <s v="Weekday"/>
    <m/>
    <m/>
  </r>
  <r>
    <s v="WEB-6177"/>
    <x v="18"/>
    <s v="Arjun Khan"/>
    <x v="1"/>
    <x v="0"/>
    <x v="16"/>
    <n v="1"/>
    <n v="1058.93"/>
    <x v="0"/>
    <x v="0"/>
    <n v="3"/>
    <n v="1058.93"/>
    <m/>
    <m/>
    <m/>
    <m/>
    <m/>
    <m/>
    <s v="Completed"/>
    <s v="Yes"/>
    <s v="No"/>
    <m/>
    <n v="595"/>
    <n v="444"/>
    <n v="1463424.4009529033"/>
    <n v="118285.78776560788"/>
    <n v="3.8140589569160999"/>
    <s v="Table Lamp"/>
    <x v="0"/>
    <s v="Home &amp; Kitchen"/>
    <s v="Home &amp; Kitchen"/>
    <s v="Home &amp; Kitchen"/>
    <n v="32"/>
    <s v="Home &amp; Kitchen"/>
    <m/>
    <n v="2024"/>
    <n v="8"/>
    <n v="12"/>
    <n v="2"/>
    <s v="Weekday"/>
    <m/>
    <m/>
  </r>
  <r>
    <s v="WEB-6225"/>
    <x v="52"/>
    <s v="Aarav Bose"/>
    <x v="4"/>
    <x v="0"/>
    <x v="5"/>
    <n v="1"/>
    <n v="1734.31"/>
    <x v="4"/>
    <x v="0"/>
    <n v="4"/>
    <n v="1734.31"/>
    <m/>
    <m/>
    <m/>
    <m/>
    <m/>
    <m/>
    <s v="Completed"/>
    <s v="Yes"/>
    <s v="No"/>
    <m/>
    <n v="573"/>
    <n v="450"/>
    <n v="1463424.4009529033"/>
    <n v="118285.78776560788"/>
    <n v="3.8140589569160999"/>
    <s v="Storage Box"/>
    <x v="0"/>
    <s v="Home &amp; Kitchen"/>
    <s v="Home &amp; Kitchen"/>
    <s v="Home &amp; Kitchen"/>
    <n v="8"/>
    <s v="Home &amp; Kitchen"/>
    <m/>
    <n v="2023"/>
    <n v="2"/>
    <n v="17"/>
    <n v="6"/>
    <s v="Weekday"/>
    <m/>
    <m/>
  </r>
  <r>
    <s v="WEB-8320"/>
    <x v="53"/>
    <s v="Ishaan Gupta"/>
    <x v="3"/>
    <x v="2"/>
    <x v="15"/>
    <n v="1"/>
    <n v="386.46"/>
    <x v="2"/>
    <x v="0"/>
    <n v="4"/>
    <n v="386.46"/>
    <m/>
    <m/>
    <m/>
    <m/>
    <m/>
    <m/>
    <s v="Completed"/>
    <s v="No"/>
    <s v="No"/>
    <m/>
    <n v="619"/>
    <n v="468"/>
    <n v="594714.6477588166"/>
    <n v="60882.938065984097"/>
    <n v="3.804733727810651"/>
    <s v="Kids Story Book"/>
    <x v="2"/>
    <s v="Books"/>
    <s v="Books"/>
    <s v="Books"/>
    <n v="23"/>
    <s v="Books"/>
    <m/>
    <n v="2024"/>
    <n v="12"/>
    <n v="4"/>
    <n v="4"/>
    <s v="Weekday"/>
    <m/>
    <m/>
  </r>
  <r>
    <s v="WEB-7606"/>
    <x v="54"/>
    <s v="Meera Gupta"/>
    <x v="5"/>
    <x v="3"/>
    <x v="10"/>
    <n v="1"/>
    <n v="2457.71"/>
    <x v="0"/>
    <x v="0"/>
    <n v="4"/>
    <n v="2457.71"/>
    <m/>
    <m/>
    <m/>
    <m/>
    <m/>
    <m/>
    <s v="Completed"/>
    <s v="Yes"/>
    <s v="No"/>
    <m/>
    <n v="559"/>
    <n v="408"/>
    <n v="1892867.2841657216"/>
    <n v="199432.98236095349"/>
    <n v="3.8949824970828471"/>
    <s v="Women'S Kurti"/>
    <x v="3"/>
    <s v="Fashion"/>
    <s v="Fashion"/>
    <s v="Fashion"/>
    <n v="15"/>
    <s v="Fashion"/>
    <m/>
    <n v="2025"/>
    <n v="5"/>
    <n v="3"/>
    <n v="7"/>
    <s v="Weekday"/>
    <m/>
    <m/>
  </r>
  <r>
    <s v="WEB-6564"/>
    <x v="55"/>
    <s v="Diya Joshi"/>
    <x v="7"/>
    <x v="0"/>
    <x v="16"/>
    <n v="1"/>
    <n v="464.83"/>
    <x v="3"/>
    <x v="0"/>
    <n v="4"/>
    <n v="464.83"/>
    <m/>
    <m/>
    <m/>
    <m/>
    <m/>
    <m/>
    <s v="Completed"/>
    <s v="No"/>
    <s v="No"/>
    <m/>
    <n v="567"/>
    <n v="440"/>
    <n v="1463424.4009529033"/>
    <n v="118285.78776560788"/>
    <n v="3.8140589569160999"/>
    <s v="Table Lamp"/>
    <x v="0"/>
    <s v="Home &amp; Kitchen"/>
    <s v="Home &amp; Kitchen"/>
    <s v="Home &amp; Kitchen"/>
    <n v="32"/>
    <s v="Home &amp; Kitchen"/>
    <m/>
    <n v="2024"/>
    <n v="5"/>
    <n v="19"/>
    <n v="1"/>
    <s v="Weekday"/>
    <m/>
    <m/>
  </r>
  <r>
    <s v="WEB-6598"/>
    <x v="56"/>
    <s v="Ananya Sharma"/>
    <x v="3"/>
    <x v="0"/>
    <x v="16"/>
    <n v="2"/>
    <n v="1924.98"/>
    <x v="2"/>
    <x v="0"/>
    <n v="4"/>
    <n v="3849.96"/>
    <m/>
    <m/>
    <m/>
    <m/>
    <m/>
    <m/>
    <s v="Completed"/>
    <s v="Yes"/>
    <s v="No"/>
    <m/>
    <n v="619"/>
    <n v="468"/>
    <n v="1463424.4009529033"/>
    <n v="118285.78776560788"/>
    <n v="3.8140589569160999"/>
    <s v="Table Lamp"/>
    <x v="0"/>
    <s v="Home &amp; Kitchen"/>
    <s v="Home &amp; Kitchen"/>
    <s v="Home &amp; Kitchen"/>
    <n v="32"/>
    <s v="Home &amp; Kitchen"/>
    <m/>
    <n v="2023"/>
    <n v="4"/>
    <n v="30"/>
    <n v="1"/>
    <s v="Weekday"/>
    <m/>
    <m/>
  </r>
  <r>
    <s v="WEB-8348"/>
    <x v="57"/>
    <s v="Ananya Menon"/>
    <x v="6"/>
    <x v="1"/>
    <x v="9"/>
    <n v="1"/>
    <n v="1388.1"/>
    <x v="4"/>
    <x v="0"/>
    <n v="3"/>
    <n v="1388.1"/>
    <m/>
    <m/>
    <m/>
    <m/>
    <m/>
    <m/>
    <s v="Completed"/>
    <s v="Yes"/>
    <s v="No"/>
    <m/>
    <n v="558"/>
    <n v="430"/>
    <n v="2759712.3299794244"/>
    <n v="330643.50635802455"/>
    <n v="3.8641711229946525"/>
    <s v="Usb Cable"/>
    <x v="1"/>
    <s v="Electronics"/>
    <s v="Electronics"/>
    <s v="Electronics"/>
    <n v="13"/>
    <s v="Electronics"/>
    <m/>
    <n v="2024"/>
    <n v="7"/>
    <n v="20"/>
    <n v="7"/>
    <s v="Weekday"/>
    <m/>
    <m/>
  </r>
  <r>
    <s v="WEB-7976"/>
    <x v="58"/>
    <s v="Tanya Khan"/>
    <x v="1"/>
    <x v="0"/>
    <x v="16"/>
    <n v="1"/>
    <n v="264.72000000000003"/>
    <x v="4"/>
    <x v="0"/>
    <n v="3"/>
    <n v="264.72000000000003"/>
    <m/>
    <m/>
    <m/>
    <m/>
    <m/>
    <m/>
    <s v="Completed"/>
    <s v="No"/>
    <s v="No"/>
    <m/>
    <n v="595"/>
    <n v="444"/>
    <n v="1463424.4009529033"/>
    <n v="118285.78776560788"/>
    <n v="3.8140589569160999"/>
    <s v="Table Lamp"/>
    <x v="0"/>
    <s v="Home &amp; Kitchen"/>
    <s v="Home &amp; Kitchen"/>
    <s v="Home &amp; Kitchen"/>
    <n v="32"/>
    <s v="Home &amp; Kitchen"/>
    <m/>
    <n v="2024"/>
    <n v="6"/>
    <n v="30"/>
    <n v="1"/>
    <s v="Weekday"/>
    <m/>
    <m/>
  </r>
  <r>
    <s v="WEB-7773"/>
    <x v="59"/>
    <s v="Vikram Menon"/>
    <x v="5"/>
    <x v="4"/>
    <x v="21"/>
    <n v="1"/>
    <n v="1095.22"/>
    <x v="1"/>
    <x v="1"/>
    <n v="4"/>
    <n v="1095.22"/>
    <m/>
    <m/>
    <m/>
    <m/>
    <m/>
    <m/>
    <s v="Pending"/>
    <s v="No"/>
    <s v="Yes"/>
    <m/>
    <n v="559"/>
    <n v="408"/>
    <n v="1098537.4901531704"/>
    <n v="96724.388030634553"/>
    <n v="3.9001122334455669"/>
    <s v="Shampoo 200Ml"/>
    <x v="4"/>
    <s v="Beauty"/>
    <s v="Beauty"/>
    <s v="Beauty"/>
    <n v="64"/>
    <s v="Beauty"/>
    <m/>
    <n v="2025"/>
    <n v="1"/>
    <n v="26"/>
    <n v="1"/>
    <s v="Weekday"/>
    <m/>
    <m/>
  </r>
  <r>
    <s v="WEB-9148"/>
    <x v="60"/>
    <s v="Aditya Kapoor"/>
    <x v="5"/>
    <x v="0"/>
    <x v="4"/>
    <n v="1"/>
    <n v="1054.6400000000001"/>
    <x v="2"/>
    <x v="1"/>
    <n v="4"/>
    <n v="1054.6400000000001"/>
    <m/>
    <m/>
    <m/>
    <m/>
    <m/>
    <m/>
    <s v="Pending"/>
    <s v="No"/>
    <s v="Yes"/>
    <m/>
    <n v="559"/>
    <n v="408"/>
    <n v="1463424.4009529033"/>
    <n v="118285.78776560788"/>
    <n v="3.8140589569160999"/>
    <s v="Non-Stick Pan"/>
    <x v="0"/>
    <s v="Home &amp; Kitchen"/>
    <s v="Home &amp; Kitchen"/>
    <s v="Home &amp; Kitchen"/>
    <n v="7"/>
    <s v="Home &amp; Kitchen"/>
    <m/>
    <n v="2024"/>
    <n v="9"/>
    <n v="7"/>
    <n v="7"/>
    <s v="Weekend"/>
    <m/>
    <m/>
  </r>
  <r>
    <s v="WEB-8070"/>
    <x v="61"/>
    <s v="Riya Nair"/>
    <x v="1"/>
    <x v="1"/>
    <x v="9"/>
    <n v="1"/>
    <n v="3023.57"/>
    <x v="0"/>
    <x v="0"/>
    <n v="5"/>
    <n v="3023.57"/>
    <m/>
    <m/>
    <m/>
    <m/>
    <m/>
    <m/>
    <s v="Completed"/>
    <s v="Yes"/>
    <s v="No"/>
    <m/>
    <n v="595"/>
    <n v="444"/>
    <n v="2759712.3299794244"/>
    <n v="330643.50635802455"/>
    <n v="3.8641711229946525"/>
    <s v="Usb Cable"/>
    <x v="1"/>
    <s v="Electronics"/>
    <s v="Electronics"/>
    <s v="Electronics"/>
    <n v="13"/>
    <s v="Electronics"/>
    <m/>
    <n v="2023"/>
    <n v="4"/>
    <n v="14"/>
    <n v="6"/>
    <s v="Weekday"/>
    <m/>
    <m/>
  </r>
  <r>
    <s v="WEB-6223"/>
    <x v="62"/>
    <s v="Arjun Singh"/>
    <x v="0"/>
    <x v="1"/>
    <x v="8"/>
    <n v="1"/>
    <n v="2602.31"/>
    <x v="3"/>
    <x v="2"/>
    <n v="5"/>
    <n v="2602.31"/>
    <m/>
    <m/>
    <m/>
    <m/>
    <m/>
    <m/>
    <s v="Completed"/>
    <s v="No"/>
    <s v="No"/>
    <m/>
    <n v="590"/>
    <n v="451"/>
    <n v="2759712.3299794244"/>
    <n v="330643.50635802455"/>
    <n v="3.8641711229946525"/>
    <s v="Wireless Earbuds"/>
    <x v="1"/>
    <s v="Electronics"/>
    <s v="Electronics"/>
    <s v="Electronics"/>
    <n v="12"/>
    <s v="Electronics"/>
    <m/>
    <n v="2024"/>
    <n v="11"/>
    <n v="30"/>
    <n v="7"/>
    <s v="Weekday"/>
    <m/>
    <m/>
  </r>
  <r>
    <s v="WEB-6547"/>
    <x v="63"/>
    <s v="Pooja Joshi"/>
    <x v="2"/>
    <x v="2"/>
    <x v="13"/>
    <n v="2"/>
    <n v="497.84"/>
    <x v="2"/>
    <x v="2"/>
    <n v="5"/>
    <n v="995.68"/>
    <m/>
    <m/>
    <m/>
    <m/>
    <m/>
    <m/>
    <s v="Completed"/>
    <s v="No"/>
    <s v="No"/>
    <m/>
    <n v="589"/>
    <n v="426"/>
    <n v="594714.6477588166"/>
    <n v="60882.938065984097"/>
    <n v="3.804733727810651"/>
    <s v="Self-Help Book"/>
    <x v="2"/>
    <s v="Books"/>
    <s v="Books"/>
    <s v="Books"/>
    <n v="19"/>
    <s v="Books"/>
    <m/>
    <n v="2024"/>
    <n v="5"/>
    <n v="13"/>
    <n v="2"/>
    <s v="Weekday"/>
    <m/>
    <m/>
  </r>
  <r>
    <s v="WEB-6398"/>
    <x v="64"/>
    <s v="Tanya Reddy"/>
    <x v="1"/>
    <x v="3"/>
    <x v="17"/>
    <n v="1"/>
    <n v="1133.8800000000001"/>
    <x v="1"/>
    <x v="0"/>
    <n v="2"/>
    <n v="1133.8800000000001"/>
    <m/>
    <m/>
    <m/>
    <m/>
    <m/>
    <m/>
    <s v="Completed"/>
    <s v="Yes"/>
    <s v="No"/>
    <m/>
    <n v="595"/>
    <n v="444"/>
    <n v="1892867.2841657216"/>
    <n v="199432.98236095349"/>
    <n v="3.8949824970828471"/>
    <s v="Running Shoes"/>
    <x v="3"/>
    <s v="Fashion"/>
    <s v="Fashion"/>
    <s v="Fashion"/>
    <n v="45"/>
    <s v="Fashion"/>
    <m/>
    <n v="2023"/>
    <n v="11"/>
    <n v="10"/>
    <n v="6"/>
    <s v="Weekday"/>
    <m/>
    <m/>
  </r>
  <r>
    <s v="WEB-6802"/>
    <x v="65"/>
    <s v="Aarav Nair"/>
    <x v="6"/>
    <x v="4"/>
    <x v="22"/>
    <n v="1"/>
    <n v="316.77"/>
    <x v="2"/>
    <x v="0"/>
    <n v="2"/>
    <n v="316.77"/>
    <m/>
    <m/>
    <m/>
    <m/>
    <m/>
    <m/>
    <s v="Completed"/>
    <s v="No"/>
    <s v="No"/>
    <m/>
    <n v="558"/>
    <n v="430"/>
    <n v="1098537.4901531704"/>
    <n v="96724.388030634553"/>
    <n v="3.9001122334455669"/>
    <s v="Hair Oil"/>
    <x v="4"/>
    <s v="Beauty"/>
    <s v="Beauty"/>
    <s v="Beauty"/>
    <n v="70"/>
    <s v="Beauty"/>
    <m/>
    <n v="2024"/>
    <n v="10"/>
    <n v="16"/>
    <n v="4"/>
    <s v="Weekday"/>
    <m/>
    <m/>
  </r>
  <r>
    <s v="WEB-8845"/>
    <x v="66"/>
    <s v="Karan Iyer"/>
    <x v="6"/>
    <x v="1"/>
    <x v="9"/>
    <n v="3"/>
    <n v="1044.31"/>
    <x v="4"/>
    <x v="0"/>
    <n v="5"/>
    <n v="3132.93"/>
    <m/>
    <m/>
    <m/>
    <m/>
    <m/>
    <m/>
    <s v="Completed"/>
    <s v="Yes"/>
    <s v="No"/>
    <m/>
    <n v="558"/>
    <n v="430"/>
    <n v="2759712.3299794244"/>
    <n v="330643.50635802455"/>
    <n v="3.8641711229946525"/>
    <s v="Usb Cable"/>
    <x v="1"/>
    <s v="Electronics"/>
    <s v="Electronics"/>
    <s v="Electronics"/>
    <n v="13"/>
    <s v="Electronics"/>
    <m/>
    <n v="2023"/>
    <n v="6"/>
    <n v="11"/>
    <n v="1"/>
    <s v="Weekday"/>
    <m/>
    <m/>
  </r>
  <r>
    <s v="WEB-9436"/>
    <x v="67"/>
    <s v="Saanvi Khan"/>
    <x v="7"/>
    <x v="1"/>
    <x v="11"/>
    <n v="1"/>
    <n v="1216.68"/>
    <x v="2"/>
    <x v="0"/>
    <n v="5"/>
    <n v="1216.68"/>
    <m/>
    <m/>
    <m/>
    <m/>
    <m/>
    <m/>
    <s v="Completed"/>
    <s v="Yes"/>
    <s v="No"/>
    <m/>
    <n v="567"/>
    <n v="440"/>
    <n v="2759712.3299794244"/>
    <n v="330643.50635802455"/>
    <n v="3.8641711229946525"/>
    <s v="Smart Watch"/>
    <x v="1"/>
    <s v="Electronics"/>
    <s v="Electronics"/>
    <s v="Electronics"/>
    <n v="17"/>
    <s v="Electronics"/>
    <m/>
    <n v="2024"/>
    <n v="8"/>
    <n v="20"/>
    <n v="3"/>
    <s v="Weekday"/>
    <m/>
    <m/>
  </r>
  <r>
    <s v="WEB-7566"/>
    <x v="68"/>
    <s v="Aditya Reddy"/>
    <x v="3"/>
    <x v="2"/>
    <x v="14"/>
    <n v="1"/>
    <n v="731.83"/>
    <x v="2"/>
    <x v="0"/>
    <n v="5"/>
    <n v="731.83"/>
    <m/>
    <m/>
    <m/>
    <m/>
    <m/>
    <m/>
    <s v="Completed"/>
    <s v="No"/>
    <s v="No"/>
    <m/>
    <n v="619"/>
    <n v="468"/>
    <n v="594714.6477588166"/>
    <n v="60882.938065984097"/>
    <n v="3.804733727810651"/>
    <s v="Notebook Set"/>
    <x v="2"/>
    <s v="Books"/>
    <s v="Books"/>
    <s v="Books"/>
    <n v="20"/>
    <s v="Books"/>
    <m/>
    <n v="2023"/>
    <n v="6"/>
    <n v="24"/>
    <n v="7"/>
    <s v="Weekday"/>
    <m/>
    <m/>
  </r>
  <r>
    <s v="WEB-6639"/>
    <x v="69"/>
    <s v="Karan Iyer"/>
    <x v="7"/>
    <x v="4"/>
    <x v="12"/>
    <n v="1"/>
    <n v="217.36"/>
    <x v="2"/>
    <x v="0"/>
    <n v="5"/>
    <n v="217.36"/>
    <m/>
    <m/>
    <m/>
    <m/>
    <m/>
    <m/>
    <s v="Completed"/>
    <s v="No"/>
    <s v="No"/>
    <m/>
    <n v="567"/>
    <n v="440"/>
    <n v="1098537.4901531704"/>
    <n v="96724.388030634553"/>
    <n v="3.9001122334455669"/>
    <s v="Perfume 50Ml"/>
    <x v="4"/>
    <s v="Beauty"/>
    <s v="Beauty"/>
    <s v="Beauty"/>
    <n v="18"/>
    <s v="Beauty"/>
    <m/>
    <n v="2024"/>
    <n v="12"/>
    <n v="2"/>
    <n v="2"/>
    <s v="Weekday"/>
    <m/>
    <m/>
  </r>
  <r>
    <s v="WEB-8986"/>
    <x v="70"/>
    <s v="Vikram Reddy"/>
    <x v="2"/>
    <x v="3"/>
    <x v="20"/>
    <n v="3"/>
    <n v="1381.77"/>
    <x v="2"/>
    <x v="0"/>
    <n v="5"/>
    <n v="4145.3099999999995"/>
    <m/>
    <m/>
    <m/>
    <m/>
    <m/>
    <m/>
    <s v="Completed"/>
    <s v="Yes"/>
    <s v="No"/>
    <m/>
    <n v="589"/>
    <n v="426"/>
    <n v="1892867.2841657216"/>
    <n v="199432.98236095349"/>
    <n v="3.8949824970828471"/>
    <s v="Men'S T-Shirt"/>
    <x v="3"/>
    <s v="Fashion"/>
    <s v="Fashion"/>
    <s v="Fashion"/>
    <n v="55"/>
    <s v="Fashion"/>
    <m/>
    <n v="2024"/>
    <n v="9"/>
    <n v="30"/>
    <n v="2"/>
    <s v="Weekday"/>
    <m/>
    <m/>
  </r>
  <r>
    <s v="WEB-5675"/>
    <x v="71"/>
    <s v="Vivaan Patel"/>
    <x v="1"/>
    <x v="0"/>
    <x v="23"/>
    <n v="1"/>
    <n v="1774.32"/>
    <x v="2"/>
    <x v="0"/>
    <n v="4"/>
    <n v="1774.32"/>
    <m/>
    <m/>
    <m/>
    <m/>
    <m/>
    <m/>
    <s v="Completed"/>
    <s v="Yes"/>
    <s v="No"/>
    <m/>
    <n v="595"/>
    <n v="444"/>
    <n v="1463424.4009529033"/>
    <n v="118285.78776560788"/>
    <n v="3.8140589569160999"/>
    <s v="Led Bulb Pack"/>
    <x v="0"/>
    <s v="Home &amp; Kitchen"/>
    <s v="Home &amp; Kitchen"/>
    <s v="Home &amp; Kitchen"/>
    <n v="76"/>
    <s v="Home &amp; Kitchen"/>
    <m/>
    <n v="2024"/>
    <n v="12"/>
    <n v="7"/>
    <n v="7"/>
    <s v="Weekend"/>
    <m/>
    <m/>
  </r>
  <r>
    <s v="WEB-6780"/>
    <x v="72"/>
    <s v="Tanya Bose"/>
    <x v="5"/>
    <x v="1"/>
    <x v="18"/>
    <n v="1"/>
    <n v="3310.04"/>
    <x v="1"/>
    <x v="0"/>
    <n v="5"/>
    <n v="3310.04"/>
    <m/>
    <m/>
    <m/>
    <m/>
    <m/>
    <m/>
    <s v="Completed"/>
    <s v="Yes"/>
    <s v="No"/>
    <m/>
    <n v="559"/>
    <n v="408"/>
    <n v="2759712.3299794244"/>
    <n v="330643.50635802455"/>
    <n v="3.8641711229946525"/>
    <s v="Bluetooth Speaker"/>
    <x v="1"/>
    <s v="Electronics"/>
    <s v="Electronics"/>
    <s v="Electronics"/>
    <n v="48"/>
    <s v="Electronics"/>
    <m/>
    <n v="2023"/>
    <n v="12"/>
    <n v="19"/>
    <n v="3"/>
    <s v="Weekday"/>
    <m/>
    <m/>
  </r>
  <r>
    <s v="WEB-9321"/>
    <x v="73"/>
    <s v="Diya Patel"/>
    <x v="0"/>
    <x v="3"/>
    <x v="10"/>
    <n v="1"/>
    <n v="1580.66"/>
    <x v="0"/>
    <x v="0"/>
    <m/>
    <n v="1580.66"/>
    <m/>
    <m/>
    <m/>
    <m/>
    <m/>
    <m/>
    <s v="Completed"/>
    <s v="Yes"/>
    <s v="No"/>
    <m/>
    <n v="590"/>
    <n v="451"/>
    <n v="1892867.2841657216"/>
    <n v="199432.98236095349"/>
    <n v="3.8949824970828471"/>
    <s v="Women'S Kurti"/>
    <x v="3"/>
    <s v="Fashion"/>
    <s v="Fashion"/>
    <s v="Fashion"/>
    <n v="15"/>
    <s v="Fashion"/>
    <m/>
    <n v="2023"/>
    <n v="11"/>
    <n v="12"/>
    <n v="1"/>
    <s v="Weekday"/>
    <m/>
    <m/>
  </r>
  <r>
    <s v="WEB-9227"/>
    <x v="74"/>
    <s v="Kavya Khan"/>
    <x v="5"/>
    <x v="1"/>
    <x v="1"/>
    <n v="3"/>
    <n v="1038.07"/>
    <x v="0"/>
    <x v="3"/>
    <n v="3"/>
    <n v="3114.21"/>
    <m/>
    <m/>
    <m/>
    <m/>
    <m/>
    <m/>
    <s v="Lost Sale"/>
    <s v="No"/>
    <s v="Yes"/>
    <m/>
    <n v="559"/>
    <n v="408"/>
    <n v="2759712.3299794244"/>
    <n v="330643.50635802455"/>
    <n v="3.8641711229946525"/>
    <s v="Power Bank 10000Mah"/>
    <x v="1"/>
    <s v="Electronics"/>
    <s v="Electronics"/>
    <s v="Electronics"/>
    <n v="3"/>
    <s v="Electronics"/>
    <m/>
    <n v="2025"/>
    <n v="3"/>
    <n v="3"/>
    <n v="2"/>
    <s v="Weekday"/>
    <m/>
    <m/>
  </r>
  <r>
    <s v="WEB-8461"/>
    <x v="75"/>
    <s v="Arjun Kumar"/>
    <x v="4"/>
    <x v="4"/>
    <x v="24"/>
    <n v="2"/>
    <n v="688.07"/>
    <x v="0"/>
    <x v="0"/>
    <n v="5"/>
    <n v="1376.14"/>
    <m/>
    <m/>
    <m/>
    <m/>
    <m/>
    <m/>
    <s v="Completed"/>
    <s v="Yes"/>
    <s v="No"/>
    <m/>
    <n v="573"/>
    <n v="450"/>
    <n v="1098537.4901531704"/>
    <n v="96724.388030634553"/>
    <n v="3.9001122334455669"/>
    <s v="Face Cream"/>
    <x v="4"/>
    <s v="Beauty"/>
    <s v="Beauty"/>
    <s v="Beauty"/>
    <n v="80"/>
    <s v="Beauty"/>
    <m/>
    <n v="2025"/>
    <n v="4"/>
    <n v="5"/>
    <n v="7"/>
    <s v="Weekday"/>
    <m/>
    <m/>
  </r>
  <r>
    <s v="WEB-6630"/>
    <x v="76"/>
    <s v="Rohan Bose"/>
    <x v="5"/>
    <x v="2"/>
    <x v="7"/>
    <n v="2"/>
    <n v="435.79"/>
    <x v="4"/>
    <x v="0"/>
    <n v="3"/>
    <n v="871.58"/>
    <m/>
    <m/>
    <m/>
    <m/>
    <m/>
    <m/>
    <s v="Completed"/>
    <s v="No"/>
    <s v="No"/>
    <m/>
    <n v="559"/>
    <n v="408"/>
    <n v="594714.6477588166"/>
    <n v="60882.938065984097"/>
    <n v="3.804733727810651"/>
    <s v="Fiction Novel"/>
    <x v="2"/>
    <s v="Books"/>
    <s v="Books"/>
    <s v="Books"/>
    <n v="11"/>
    <s v="Books"/>
    <m/>
    <n v="2023"/>
    <n v="6"/>
    <n v="18"/>
    <n v="1"/>
    <s v="Weekday"/>
    <m/>
    <m/>
  </r>
  <r>
    <s v="WEB-6103"/>
    <x v="77"/>
    <s v="Ananya Das"/>
    <x v="3"/>
    <x v="0"/>
    <x v="16"/>
    <n v="1"/>
    <n v="247.21"/>
    <x v="2"/>
    <x v="0"/>
    <n v="3"/>
    <n v="247.21"/>
    <m/>
    <m/>
    <m/>
    <m/>
    <m/>
    <m/>
    <s v="Completed"/>
    <s v="No"/>
    <s v="No"/>
    <m/>
    <n v="619"/>
    <n v="468"/>
    <n v="1463424.4009529033"/>
    <n v="118285.78776560788"/>
    <n v="3.8140589569160999"/>
    <s v="Table Lamp"/>
    <x v="0"/>
    <s v="Home &amp; Kitchen"/>
    <s v="Home &amp; Kitchen"/>
    <s v="Home &amp; Kitchen"/>
    <n v="32"/>
    <s v="Home &amp; Kitchen"/>
    <m/>
    <n v="2024"/>
    <n v="9"/>
    <n v="28"/>
    <n v="7"/>
    <s v="Weekday"/>
    <m/>
    <m/>
  </r>
  <r>
    <s v="WEB-7354"/>
    <x v="78"/>
    <s v="Sanjay Reddy"/>
    <x v="8"/>
    <x v="2"/>
    <x v="14"/>
    <n v="1"/>
    <n v="577.13"/>
    <x v="2"/>
    <x v="1"/>
    <n v="4"/>
    <n v="577.13"/>
    <m/>
    <m/>
    <m/>
    <m/>
    <m/>
    <m/>
    <s v="Pending"/>
    <s v="No"/>
    <s v="Yes"/>
    <m/>
    <n v="50"/>
    <n v="37"/>
    <n v="594714.6477588166"/>
    <n v="60882.938065984097"/>
    <n v="3.804733727810651"/>
    <s v="Notebook Set"/>
    <x v="2"/>
    <s v="Books"/>
    <s v="Books"/>
    <s v="Books"/>
    <n v="20"/>
    <s v="Books"/>
    <m/>
    <n v="2024"/>
    <n v="3"/>
    <n v="2"/>
    <n v="7"/>
    <s v="Weekday"/>
    <m/>
    <m/>
  </r>
  <r>
    <s v="WEB-7342"/>
    <x v="79"/>
    <s v="Aditya Joshi"/>
    <x v="1"/>
    <x v="4"/>
    <x v="21"/>
    <n v="1"/>
    <n v="770.12"/>
    <x v="4"/>
    <x v="0"/>
    <n v="5"/>
    <n v="770.12"/>
    <m/>
    <m/>
    <m/>
    <m/>
    <m/>
    <m/>
    <s v="Completed"/>
    <s v="No"/>
    <s v="No"/>
    <m/>
    <n v="595"/>
    <n v="444"/>
    <n v="1098537.4901531704"/>
    <n v="96724.388030634553"/>
    <n v="3.9001122334455669"/>
    <s v="Shampoo 200Ml"/>
    <x v="4"/>
    <s v="Beauty"/>
    <s v="Beauty"/>
    <s v="Beauty"/>
    <n v="64"/>
    <s v="Beauty"/>
    <m/>
    <n v="2023"/>
    <n v="3"/>
    <n v="28"/>
    <n v="3"/>
    <s v="Weekday"/>
    <m/>
    <m/>
  </r>
  <r>
    <s v="WEB-9333"/>
    <x v="80"/>
    <s v="Arjun Chatterjee"/>
    <x v="6"/>
    <x v="0"/>
    <x v="16"/>
    <n v="2"/>
    <n v="570.54"/>
    <x v="1"/>
    <x v="0"/>
    <n v="4"/>
    <n v="1141.08"/>
    <m/>
    <m/>
    <m/>
    <m/>
    <m/>
    <m/>
    <s v="Completed"/>
    <s v="Yes"/>
    <s v="No"/>
    <m/>
    <n v="558"/>
    <n v="430"/>
    <n v="1463424.4009529033"/>
    <n v="118285.78776560788"/>
    <n v="3.8140589569160999"/>
    <s v="Table Lamp"/>
    <x v="0"/>
    <s v="Home &amp; Kitchen"/>
    <s v="Home &amp; Kitchen"/>
    <s v="Home &amp; Kitchen"/>
    <n v="32"/>
    <s v="Home &amp; Kitchen"/>
    <m/>
    <n v="2025"/>
    <n v="4"/>
    <n v="3"/>
    <n v="5"/>
    <s v="Weekday"/>
    <m/>
    <m/>
  </r>
  <r>
    <s v="WEB-6458"/>
    <x v="81"/>
    <s v="Ananya Das"/>
    <x v="2"/>
    <x v="2"/>
    <x v="2"/>
    <n v="1"/>
    <n v="394.45"/>
    <x v="3"/>
    <x v="3"/>
    <n v="4"/>
    <n v="394.45"/>
    <m/>
    <m/>
    <m/>
    <m/>
    <m/>
    <m/>
    <s v="Lost Sale"/>
    <s v="No"/>
    <s v="Yes"/>
    <m/>
    <n v="589"/>
    <n v="426"/>
    <n v="594714.6477588166"/>
    <n v="60882.938065984097"/>
    <n v="3.804733727810651"/>
    <s v="Cookbook"/>
    <x v="2"/>
    <s v="Books"/>
    <s v="Books"/>
    <s v="Books"/>
    <n v="4"/>
    <s v="Books"/>
    <m/>
    <n v="2024"/>
    <n v="8"/>
    <n v="27"/>
    <n v="3"/>
    <s v="Weekday"/>
    <m/>
    <m/>
  </r>
  <r>
    <s v="WEB-8776"/>
    <x v="82"/>
    <s v="Tanya Pillai"/>
    <x v="5"/>
    <x v="4"/>
    <x v="12"/>
    <n v="1"/>
    <n v="1347.02"/>
    <x v="1"/>
    <x v="0"/>
    <n v="5"/>
    <n v="1347.02"/>
    <m/>
    <m/>
    <m/>
    <m/>
    <m/>
    <m/>
    <s v="Completed"/>
    <s v="Yes"/>
    <s v="No"/>
    <m/>
    <n v="559"/>
    <n v="408"/>
    <n v="1098537.4901531704"/>
    <n v="96724.388030634553"/>
    <n v="3.9001122334455669"/>
    <s v="Perfume 50Ml"/>
    <x v="4"/>
    <s v="Beauty"/>
    <s v="Beauty"/>
    <s v="Beauty"/>
    <n v="18"/>
    <s v="Beauty"/>
    <m/>
    <n v="2024"/>
    <n v="3"/>
    <n v="24"/>
    <n v="1"/>
    <s v="Weekday"/>
    <m/>
    <m/>
  </r>
  <r>
    <s v="WEB-7478"/>
    <x v="83"/>
    <s v="Kavya Malhotra"/>
    <x v="0"/>
    <x v="2"/>
    <x v="15"/>
    <n v="1"/>
    <n v="366.95"/>
    <x v="0"/>
    <x v="3"/>
    <n v="4"/>
    <n v="366.95"/>
    <m/>
    <m/>
    <m/>
    <m/>
    <m/>
    <m/>
    <s v="Lost Sale"/>
    <s v="No"/>
    <s v="Yes"/>
    <m/>
    <n v="590"/>
    <n v="451"/>
    <n v="594714.6477588166"/>
    <n v="60882.938065984097"/>
    <n v="3.804733727810651"/>
    <s v="Kids Story Book"/>
    <x v="2"/>
    <s v="Books"/>
    <s v="Books"/>
    <s v="Books"/>
    <n v="23"/>
    <s v="Books"/>
    <m/>
    <n v="2023"/>
    <n v="5"/>
    <n v="6"/>
    <n v="7"/>
    <s v="Weekday"/>
    <m/>
    <m/>
  </r>
  <r>
    <s v="WEB-8689"/>
    <x v="84"/>
    <s v="Diya Mehta"/>
    <x v="3"/>
    <x v="4"/>
    <x v="6"/>
    <n v="1"/>
    <n v="1484.43"/>
    <x v="3"/>
    <x v="0"/>
    <n v="5"/>
    <n v="1484.43"/>
    <m/>
    <m/>
    <m/>
    <m/>
    <m/>
    <m/>
    <s v="Completed"/>
    <s v="Yes"/>
    <s v="No"/>
    <m/>
    <n v="619"/>
    <n v="468"/>
    <n v="1098537.4901531704"/>
    <n v="96724.388030634553"/>
    <n v="3.9001122334455669"/>
    <s v="Lipstick"/>
    <x v="4"/>
    <s v="Beauty"/>
    <s v="Beauty"/>
    <s v="Beauty"/>
    <n v="10"/>
    <s v="Beauty"/>
    <m/>
    <n v="2023"/>
    <n v="6"/>
    <n v="5"/>
    <n v="2"/>
    <s v="Weekday"/>
    <m/>
    <m/>
  </r>
  <r>
    <s v="WEB-5093"/>
    <x v="85"/>
    <s v="Aditya Menon"/>
    <x v="0"/>
    <x v="1"/>
    <x v="8"/>
    <n v="1"/>
    <n v="2402.66"/>
    <x v="1"/>
    <x v="1"/>
    <n v="5"/>
    <n v="2402.66"/>
    <m/>
    <m/>
    <m/>
    <m/>
    <m/>
    <m/>
    <s v="Pending"/>
    <s v="No"/>
    <s v="Yes"/>
    <m/>
    <n v="590"/>
    <n v="451"/>
    <n v="2759712.3299794244"/>
    <n v="330643.50635802455"/>
    <n v="3.8641711229946525"/>
    <s v="Wireless Earbuds"/>
    <x v="1"/>
    <s v="Electronics"/>
    <s v="Electronics"/>
    <s v="Electronics"/>
    <n v="12"/>
    <s v="Electronics"/>
    <m/>
    <n v="2024"/>
    <n v="1"/>
    <n v="24"/>
    <n v="4"/>
    <s v="Weekday"/>
    <m/>
    <m/>
  </r>
  <r>
    <s v="WEB-7629"/>
    <x v="86"/>
    <s v="Neha Singh"/>
    <x v="7"/>
    <x v="3"/>
    <x v="19"/>
    <n v="1"/>
    <n v="2321.98"/>
    <x v="1"/>
    <x v="2"/>
    <n v="4"/>
    <n v="2321.98"/>
    <m/>
    <m/>
    <m/>
    <m/>
    <m/>
    <m/>
    <s v="Completed"/>
    <s v="No"/>
    <s v="No"/>
    <m/>
    <n v="567"/>
    <n v="440"/>
    <n v="1892867.2841657216"/>
    <n v="199432.98236095349"/>
    <n v="3.8949824970828471"/>
    <s v="Sunglasses"/>
    <x v="3"/>
    <s v="Fashion"/>
    <s v="Fashion"/>
    <s v="Fashion"/>
    <n v="53"/>
    <s v="Fashion"/>
    <m/>
    <n v="2023"/>
    <n v="2"/>
    <n v="19"/>
    <n v="1"/>
    <s v="Weekday"/>
    <m/>
    <m/>
  </r>
  <r>
    <s v="WEB-8579"/>
    <x v="87"/>
    <s v="Ananya Gupta"/>
    <x v="5"/>
    <x v="3"/>
    <x v="17"/>
    <n v="3"/>
    <n v="290.58"/>
    <x v="1"/>
    <x v="3"/>
    <n v="4"/>
    <n v="871.74"/>
    <m/>
    <m/>
    <m/>
    <m/>
    <m/>
    <m/>
    <s v="Lost Sale"/>
    <s v="No"/>
    <s v="Yes"/>
    <m/>
    <n v="559"/>
    <n v="408"/>
    <n v="1892867.2841657216"/>
    <n v="199432.98236095349"/>
    <n v="3.8949824970828471"/>
    <s v="Running Shoes"/>
    <x v="3"/>
    <s v="Fashion"/>
    <s v="Fashion"/>
    <s v="Fashion"/>
    <n v="45"/>
    <s v="Fashion"/>
    <m/>
    <n v="2025"/>
    <n v="3"/>
    <n v="4"/>
    <n v="3"/>
    <s v="Weekday"/>
    <m/>
    <m/>
  </r>
  <r>
    <s v="WEB-8723"/>
    <x v="88"/>
    <s v="Meera Iyer"/>
    <x v="3"/>
    <x v="2"/>
    <x v="7"/>
    <n v="1"/>
    <n v="692.84"/>
    <x v="0"/>
    <x v="1"/>
    <n v="1"/>
    <n v="692.84"/>
    <m/>
    <m/>
    <m/>
    <m/>
    <m/>
    <m/>
    <s v="Pending"/>
    <s v="No"/>
    <s v="Yes"/>
    <m/>
    <n v="619"/>
    <n v="468"/>
    <n v="594714.6477588166"/>
    <n v="60882.938065984097"/>
    <n v="3.804733727810651"/>
    <s v="Fiction Novel"/>
    <x v="2"/>
    <s v="Books"/>
    <s v="Books"/>
    <s v="Books"/>
    <n v="11"/>
    <s v="Books"/>
    <m/>
    <n v="2024"/>
    <n v="11"/>
    <n v="10"/>
    <n v="1"/>
    <s v="Weekday"/>
    <m/>
    <m/>
  </r>
  <r>
    <s v="WEB-9563"/>
    <x v="89"/>
    <s v="Vikram Mehta"/>
    <x v="0"/>
    <x v="2"/>
    <x v="7"/>
    <n v="1"/>
    <n v="139.93"/>
    <x v="1"/>
    <x v="0"/>
    <n v="4"/>
    <n v="139.93"/>
    <m/>
    <m/>
    <m/>
    <m/>
    <m/>
    <m/>
    <s v="Completed"/>
    <s v="No"/>
    <s v="No"/>
    <m/>
    <n v="590"/>
    <n v="451"/>
    <n v="594714.6477588166"/>
    <n v="60882.938065984097"/>
    <n v="3.804733727810651"/>
    <s v="Fiction Novel"/>
    <x v="2"/>
    <s v="Books"/>
    <s v="Books"/>
    <s v="Books"/>
    <n v="11"/>
    <s v="Books"/>
    <m/>
    <n v="2024"/>
    <n v="6"/>
    <n v="19"/>
    <n v="4"/>
    <s v="Weekday"/>
    <m/>
    <m/>
  </r>
  <r>
    <s v="WEB-8743"/>
    <x v="90"/>
    <s v="Simran Iyer"/>
    <x v="4"/>
    <x v="2"/>
    <x v="13"/>
    <n v="1"/>
    <n v="685.01"/>
    <x v="3"/>
    <x v="0"/>
    <n v="4"/>
    <n v="685.01"/>
    <m/>
    <m/>
    <m/>
    <m/>
    <m/>
    <m/>
    <s v="Completed"/>
    <s v="No"/>
    <s v="No"/>
    <m/>
    <n v="573"/>
    <n v="450"/>
    <n v="594714.6477588166"/>
    <n v="60882.938065984097"/>
    <n v="3.804733727810651"/>
    <s v="Self-Help Book"/>
    <x v="2"/>
    <s v="Books"/>
    <s v="Books"/>
    <s v="Books"/>
    <n v="19"/>
    <s v="Books"/>
    <m/>
    <n v="2024"/>
    <n v="9"/>
    <n v="2"/>
    <n v="2"/>
    <s v="Weekday"/>
    <m/>
    <m/>
  </r>
  <r>
    <s v="WEB-5365"/>
    <x v="91"/>
    <s v="Vivaan Kapoor"/>
    <x v="0"/>
    <x v="1"/>
    <x v="1"/>
    <n v="2"/>
    <n v="2879.2"/>
    <x v="2"/>
    <x v="0"/>
    <n v="1"/>
    <n v="5758.4"/>
    <m/>
    <m/>
    <m/>
    <m/>
    <m/>
    <m/>
    <s v="Completed"/>
    <s v="Yes"/>
    <s v="No"/>
    <m/>
    <n v="590"/>
    <n v="451"/>
    <n v="2759712.3299794244"/>
    <n v="330643.50635802455"/>
    <n v="3.8641711229946525"/>
    <s v="Power Bank 10000Mah"/>
    <x v="1"/>
    <s v="Electronics"/>
    <s v="Electronics"/>
    <s v="Electronics"/>
    <n v="3"/>
    <s v="Electronics"/>
    <m/>
    <n v="2024"/>
    <n v="4"/>
    <n v="28"/>
    <n v="1"/>
    <s v="Weekday"/>
    <m/>
    <m/>
  </r>
  <r>
    <s v="WEB-9233"/>
    <x v="92"/>
    <s v="Aarav Khan"/>
    <x v="6"/>
    <x v="3"/>
    <x v="17"/>
    <n v="1"/>
    <n v="542.16"/>
    <x v="3"/>
    <x v="0"/>
    <n v="4"/>
    <n v="542.16"/>
    <m/>
    <m/>
    <m/>
    <m/>
    <m/>
    <m/>
    <s v="Completed"/>
    <s v="No"/>
    <s v="No"/>
    <m/>
    <n v="558"/>
    <n v="430"/>
    <n v="1892867.2841657216"/>
    <n v="199432.98236095349"/>
    <n v="3.8949824970828471"/>
    <s v="Running Shoes"/>
    <x v="3"/>
    <s v="Fashion"/>
    <s v="Fashion"/>
    <s v="Fashion"/>
    <n v="45"/>
    <s v="Fashion"/>
    <m/>
    <n v="2023"/>
    <n v="10"/>
    <n v="14"/>
    <n v="7"/>
    <s v="Weekday"/>
    <m/>
    <m/>
  </r>
  <r>
    <s v="WEB-8814"/>
    <x v="93"/>
    <s v="Vivaan Menon"/>
    <x v="6"/>
    <x v="0"/>
    <x v="16"/>
    <n v="1"/>
    <n v="848.06"/>
    <x v="1"/>
    <x v="0"/>
    <n v="5"/>
    <n v="848.06"/>
    <m/>
    <m/>
    <m/>
    <m/>
    <m/>
    <m/>
    <s v="Completed"/>
    <s v="No"/>
    <s v="No"/>
    <m/>
    <n v="558"/>
    <n v="430"/>
    <n v="1463424.4009529033"/>
    <n v="118285.78776560788"/>
    <n v="3.8140589569160999"/>
    <s v="Table Lamp"/>
    <x v="0"/>
    <s v="Home &amp; Kitchen"/>
    <s v="Home &amp; Kitchen"/>
    <s v="Home &amp; Kitchen"/>
    <n v="32"/>
    <s v="Home &amp; Kitchen"/>
    <m/>
    <n v="2023"/>
    <n v="3"/>
    <n v="30"/>
    <n v="5"/>
    <s v="Weekday"/>
    <m/>
    <m/>
  </r>
  <r>
    <s v="WEB-8031"/>
    <x v="94"/>
    <s v="Aarav Iyer"/>
    <x v="2"/>
    <x v="1"/>
    <x v="1"/>
    <n v="1"/>
    <n v="721.39"/>
    <x v="1"/>
    <x v="0"/>
    <n v="5"/>
    <n v="721.39"/>
    <m/>
    <m/>
    <m/>
    <m/>
    <m/>
    <m/>
    <s v="Completed"/>
    <s v="No"/>
    <s v="No"/>
    <m/>
    <n v="589"/>
    <n v="426"/>
    <n v="2759712.3299794244"/>
    <n v="330643.50635802455"/>
    <n v="3.8641711229946525"/>
    <s v="Power Bank 10000Mah"/>
    <x v="1"/>
    <s v="Electronics"/>
    <s v="Electronics"/>
    <s v="Electronics"/>
    <n v="3"/>
    <s v="Electronics"/>
    <m/>
    <n v="2024"/>
    <n v="8"/>
    <n v="2"/>
    <n v="6"/>
    <s v="Weekday"/>
    <m/>
    <m/>
  </r>
  <r>
    <s v="WEB-7798"/>
    <x v="91"/>
    <s v="Meera Gupta"/>
    <x v="3"/>
    <x v="0"/>
    <x v="23"/>
    <n v="1"/>
    <n v="1291.28"/>
    <x v="4"/>
    <x v="0"/>
    <n v="5"/>
    <n v="1291.28"/>
    <m/>
    <m/>
    <m/>
    <m/>
    <m/>
    <m/>
    <s v="Completed"/>
    <s v="Yes"/>
    <s v="No"/>
    <m/>
    <n v="619"/>
    <n v="468"/>
    <n v="1463424.4009529033"/>
    <n v="118285.78776560788"/>
    <n v="3.8140589569160999"/>
    <s v="Led Bulb Pack"/>
    <x v="0"/>
    <s v="Home &amp; Kitchen"/>
    <s v="Home &amp; Kitchen"/>
    <s v="Home &amp; Kitchen"/>
    <n v="76"/>
    <s v="Home &amp; Kitchen"/>
    <m/>
    <n v="2024"/>
    <n v="4"/>
    <n v="28"/>
    <n v="1"/>
    <s v="Weekday"/>
    <m/>
    <m/>
  </r>
  <r>
    <s v="WEB-5824"/>
    <x v="95"/>
    <s v="Simran Khan"/>
    <x v="5"/>
    <x v="2"/>
    <x v="15"/>
    <n v="1"/>
    <n v="641.52"/>
    <x v="2"/>
    <x v="0"/>
    <n v="5"/>
    <n v="641.52"/>
    <m/>
    <m/>
    <m/>
    <m/>
    <m/>
    <m/>
    <s v="Completed"/>
    <s v="No"/>
    <s v="No"/>
    <m/>
    <n v="559"/>
    <n v="408"/>
    <n v="594714.6477588166"/>
    <n v="60882.938065984097"/>
    <n v="3.804733727810651"/>
    <s v="Kids Story Book"/>
    <x v="2"/>
    <s v="Books"/>
    <s v="Books"/>
    <s v="Books"/>
    <n v="23"/>
    <s v="Books"/>
    <m/>
    <n v="2023"/>
    <n v="8"/>
    <n v="4"/>
    <n v="6"/>
    <s v="Weekday"/>
    <m/>
    <m/>
  </r>
  <r>
    <s v="WEB-6048"/>
    <x v="96"/>
    <s v="Ananya Sharma"/>
    <x v="2"/>
    <x v="4"/>
    <x v="12"/>
    <n v="1"/>
    <n v="495.87"/>
    <x v="4"/>
    <x v="0"/>
    <n v="4"/>
    <n v="495.87"/>
    <m/>
    <m/>
    <m/>
    <m/>
    <m/>
    <m/>
    <s v="Completed"/>
    <s v="No"/>
    <s v="No"/>
    <m/>
    <n v="589"/>
    <n v="426"/>
    <n v="1098537.4901531704"/>
    <n v="96724.388030634553"/>
    <n v="3.9001122334455669"/>
    <s v="Perfume 50Ml"/>
    <x v="4"/>
    <s v="Beauty"/>
    <s v="Beauty"/>
    <s v="Beauty"/>
    <n v="18"/>
    <s v="Beauty"/>
    <m/>
    <n v="2025"/>
    <n v="6"/>
    <n v="5"/>
    <n v="5"/>
    <s v="Weekday"/>
    <m/>
    <m/>
  </r>
  <r>
    <s v="WEB-5767"/>
    <x v="97"/>
    <s v="Tanya Patel"/>
    <x v="3"/>
    <x v="2"/>
    <x v="7"/>
    <n v="1"/>
    <n v="537.99"/>
    <x v="4"/>
    <x v="0"/>
    <n v="5"/>
    <n v="537.99"/>
    <m/>
    <m/>
    <m/>
    <m/>
    <m/>
    <m/>
    <s v="Completed"/>
    <s v="No"/>
    <s v="No"/>
    <m/>
    <n v="619"/>
    <n v="468"/>
    <n v="594714.6477588166"/>
    <n v="60882.938065984097"/>
    <n v="3.804733727810651"/>
    <s v="Fiction Novel"/>
    <x v="2"/>
    <s v="Books"/>
    <s v="Books"/>
    <s v="Books"/>
    <n v="11"/>
    <s v="Books"/>
    <m/>
    <n v="2024"/>
    <n v="7"/>
    <n v="6"/>
    <n v="7"/>
    <s v="Weekday"/>
    <m/>
    <m/>
  </r>
  <r>
    <s v="WEB-8886"/>
    <x v="98"/>
    <s v="Aditya Kapoor"/>
    <x v="1"/>
    <x v="1"/>
    <x v="11"/>
    <n v="1"/>
    <n v="1683.92"/>
    <x v="4"/>
    <x v="0"/>
    <n v="4"/>
    <n v="1683.92"/>
    <m/>
    <m/>
    <m/>
    <m/>
    <m/>
    <m/>
    <s v="Completed"/>
    <s v="Yes"/>
    <s v="No"/>
    <m/>
    <n v="595"/>
    <n v="444"/>
    <n v="2759712.3299794244"/>
    <n v="330643.50635802455"/>
    <n v="3.8641711229946525"/>
    <s v="Smart Watch"/>
    <x v="1"/>
    <s v="Electronics"/>
    <s v="Electronics"/>
    <s v="Electronics"/>
    <n v="17"/>
    <s v="Electronics"/>
    <m/>
    <n v="2025"/>
    <n v="2"/>
    <n v="3"/>
    <n v="2"/>
    <s v="Weekday"/>
    <m/>
    <m/>
  </r>
  <r>
    <s v="WEB-7088"/>
    <x v="73"/>
    <s v="Saanvi Kapoor"/>
    <x v="2"/>
    <x v="3"/>
    <x v="10"/>
    <n v="1"/>
    <n v="1703.55"/>
    <x v="0"/>
    <x v="0"/>
    <n v="3"/>
    <n v="1703.55"/>
    <m/>
    <m/>
    <m/>
    <m/>
    <m/>
    <m/>
    <s v="Completed"/>
    <s v="Yes"/>
    <s v="No"/>
    <m/>
    <n v="589"/>
    <n v="426"/>
    <n v="1892867.2841657216"/>
    <n v="199432.98236095349"/>
    <n v="3.8949824970828471"/>
    <s v="Women'S Kurti"/>
    <x v="3"/>
    <s v="Fashion"/>
    <s v="Fashion"/>
    <s v="Fashion"/>
    <n v="15"/>
    <s v="Fashion"/>
    <m/>
    <n v="2023"/>
    <n v="11"/>
    <n v="12"/>
    <n v="1"/>
    <s v="Weekday"/>
    <m/>
    <m/>
  </r>
  <r>
    <s v="WEB-7640"/>
    <x v="84"/>
    <s v="Meera Rao"/>
    <x v="0"/>
    <x v="2"/>
    <x v="14"/>
    <n v="2"/>
    <n v="314.02"/>
    <x v="4"/>
    <x v="0"/>
    <n v="5"/>
    <n v="628.04"/>
    <m/>
    <m/>
    <m/>
    <m/>
    <m/>
    <m/>
    <s v="Completed"/>
    <s v="No"/>
    <s v="No"/>
    <m/>
    <n v="590"/>
    <n v="451"/>
    <n v="594714.6477588166"/>
    <n v="60882.938065984097"/>
    <n v="3.804733727810651"/>
    <s v="Notebook Set"/>
    <x v="2"/>
    <s v="Books"/>
    <s v="Books"/>
    <s v="Books"/>
    <n v="20"/>
    <s v="Books"/>
    <m/>
    <n v="2023"/>
    <n v="6"/>
    <n v="5"/>
    <n v="2"/>
    <s v="Weekday"/>
    <m/>
    <m/>
  </r>
  <r>
    <s v="WEB-9138"/>
    <x v="62"/>
    <s v="Kavya Joshi"/>
    <x v="5"/>
    <x v="2"/>
    <x v="2"/>
    <n v="1"/>
    <n v="565.87"/>
    <x v="3"/>
    <x v="0"/>
    <n v="5"/>
    <n v="565.87"/>
    <m/>
    <m/>
    <m/>
    <m/>
    <m/>
    <m/>
    <s v="Completed"/>
    <s v="No"/>
    <s v="No"/>
    <m/>
    <n v="559"/>
    <n v="408"/>
    <n v="594714.6477588166"/>
    <n v="60882.938065984097"/>
    <n v="3.804733727810651"/>
    <s v="Cookbook"/>
    <x v="2"/>
    <s v="Books"/>
    <s v="Books"/>
    <s v="Books"/>
    <n v="4"/>
    <s v="Books"/>
    <m/>
    <n v="2024"/>
    <n v="11"/>
    <n v="30"/>
    <n v="7"/>
    <s v="Weekday"/>
    <m/>
    <m/>
  </r>
  <r>
    <s v="WEB-8924"/>
    <x v="99"/>
    <s v="Pooja Joshi"/>
    <x v="3"/>
    <x v="2"/>
    <x v="15"/>
    <n v="1"/>
    <n v="676.13"/>
    <x v="1"/>
    <x v="0"/>
    <n v="5"/>
    <n v="676.13"/>
    <m/>
    <m/>
    <m/>
    <m/>
    <m/>
    <m/>
    <s v="Completed"/>
    <s v="No"/>
    <s v="No"/>
    <m/>
    <n v="619"/>
    <n v="468"/>
    <n v="594714.6477588166"/>
    <n v="60882.938065984097"/>
    <n v="3.804733727810651"/>
    <s v="Kids Story Book"/>
    <x v="2"/>
    <s v="Books"/>
    <s v="Books"/>
    <s v="Books"/>
    <n v="23"/>
    <s v="Books"/>
    <m/>
    <n v="2024"/>
    <n v="7"/>
    <n v="11"/>
    <n v="5"/>
    <s v="Weekday"/>
    <m/>
    <m/>
  </r>
  <r>
    <s v="WEB-9376"/>
    <x v="100"/>
    <s v="Rohan Khan"/>
    <x v="1"/>
    <x v="2"/>
    <x v="7"/>
    <n v="1"/>
    <n v="608.87"/>
    <x v="2"/>
    <x v="0"/>
    <n v="4"/>
    <n v="608.87"/>
    <m/>
    <m/>
    <m/>
    <m/>
    <m/>
    <m/>
    <s v="Completed"/>
    <s v="No"/>
    <s v="No"/>
    <m/>
    <n v="595"/>
    <n v="444"/>
    <n v="594714.6477588166"/>
    <n v="60882.938065984097"/>
    <n v="3.804733727810651"/>
    <s v="Fiction Novel"/>
    <x v="2"/>
    <s v="Books"/>
    <s v="Books"/>
    <s v="Books"/>
    <n v="11"/>
    <s v="Books"/>
    <m/>
    <n v="2023"/>
    <n v="1"/>
    <n v="8"/>
    <n v="1"/>
    <s v="Weekday"/>
    <m/>
    <m/>
  </r>
  <r>
    <s v="WEB-7063"/>
    <x v="101"/>
    <s v="Ananya Gupta"/>
    <x v="5"/>
    <x v="0"/>
    <x v="23"/>
    <n v="3"/>
    <n v="1006.37"/>
    <x v="3"/>
    <x v="0"/>
    <n v="3"/>
    <n v="3019.11"/>
    <m/>
    <m/>
    <m/>
    <m/>
    <m/>
    <m/>
    <s v="Completed"/>
    <s v="Yes"/>
    <s v="No"/>
    <m/>
    <n v="559"/>
    <n v="408"/>
    <n v="1463424.4009529033"/>
    <n v="118285.78776560788"/>
    <n v="3.8140589569160999"/>
    <s v="Led Bulb Pack"/>
    <x v="0"/>
    <s v="Home &amp; Kitchen"/>
    <s v="Home &amp; Kitchen"/>
    <s v="Home &amp; Kitchen"/>
    <n v="76"/>
    <s v="Home &amp; Kitchen"/>
    <m/>
    <n v="2024"/>
    <n v="12"/>
    <n v="18"/>
    <n v="4"/>
    <s v="Weekday"/>
    <m/>
    <m/>
  </r>
  <r>
    <s v="WEB-8296"/>
    <x v="102"/>
    <s v="Rahul Kumar"/>
    <x v="3"/>
    <x v="2"/>
    <x v="13"/>
    <n v="1"/>
    <n v="769.28"/>
    <x v="3"/>
    <x v="0"/>
    <n v="4"/>
    <n v="769.28"/>
    <m/>
    <m/>
    <m/>
    <m/>
    <m/>
    <m/>
    <s v="Completed"/>
    <s v="No"/>
    <s v="No"/>
    <m/>
    <n v="619"/>
    <n v="468"/>
    <n v="594714.6477588166"/>
    <n v="60882.938065984097"/>
    <n v="3.804733727810651"/>
    <s v="Self-Help Book"/>
    <x v="2"/>
    <s v="Books"/>
    <s v="Books"/>
    <s v="Books"/>
    <n v="19"/>
    <s v="Books"/>
    <m/>
    <n v="2025"/>
    <n v="3"/>
    <n v="20"/>
    <n v="5"/>
    <s v="Weekday"/>
    <m/>
    <m/>
  </r>
  <r>
    <s v="WEB-5935"/>
    <x v="103"/>
    <s v="Simran Gupta"/>
    <x v="3"/>
    <x v="3"/>
    <x v="3"/>
    <n v="1"/>
    <n v="779.55"/>
    <x v="2"/>
    <x v="2"/>
    <n v="2"/>
    <n v="779.55"/>
    <m/>
    <m/>
    <m/>
    <m/>
    <m/>
    <m/>
    <s v="Completed"/>
    <s v="No"/>
    <s v="No"/>
    <m/>
    <n v="619"/>
    <n v="468"/>
    <n v="1892867.2841657216"/>
    <n v="199432.98236095349"/>
    <n v="3.8949824970828471"/>
    <s v="Denim Jeans"/>
    <x v="3"/>
    <s v="Fashion"/>
    <s v="Fashion"/>
    <s v="Fashion"/>
    <n v="6"/>
    <s v="Fashion"/>
    <m/>
    <n v="2023"/>
    <n v="9"/>
    <n v="12"/>
    <n v="3"/>
    <s v="Weekday"/>
    <m/>
    <m/>
  </r>
  <r>
    <s v="WEB-8854"/>
    <x v="104"/>
    <s v="Vivaan Verma"/>
    <x v="7"/>
    <x v="4"/>
    <x v="12"/>
    <n v="1"/>
    <n v="406.37"/>
    <x v="1"/>
    <x v="2"/>
    <n v="4"/>
    <n v="406.37"/>
    <m/>
    <m/>
    <m/>
    <m/>
    <m/>
    <m/>
    <s v="Completed"/>
    <s v="No"/>
    <s v="No"/>
    <m/>
    <n v="567"/>
    <n v="440"/>
    <n v="1098537.4901531704"/>
    <n v="96724.388030634553"/>
    <n v="3.9001122334455669"/>
    <s v="Perfume 50Ml"/>
    <x v="4"/>
    <s v="Beauty"/>
    <s v="Beauty"/>
    <s v="Beauty"/>
    <n v="18"/>
    <s v="Beauty"/>
    <m/>
    <n v="2025"/>
    <n v="3"/>
    <n v="18"/>
    <n v="3"/>
    <s v="Weekday"/>
    <m/>
    <m/>
  </r>
  <r>
    <s v="WEB-8993"/>
    <x v="105"/>
    <s v="Ananya Singh"/>
    <x v="0"/>
    <x v="3"/>
    <x v="19"/>
    <n v="1"/>
    <n v="1164.76"/>
    <x v="0"/>
    <x v="0"/>
    <n v="4"/>
    <n v="1164.76"/>
    <m/>
    <m/>
    <m/>
    <m/>
    <m/>
    <m/>
    <s v="Completed"/>
    <s v="Yes"/>
    <s v="No"/>
    <m/>
    <n v="590"/>
    <n v="451"/>
    <n v="1892867.2841657216"/>
    <n v="199432.98236095349"/>
    <n v="3.8949824970828471"/>
    <s v="Sunglasses"/>
    <x v="3"/>
    <s v="Fashion"/>
    <s v="Fashion"/>
    <s v="Fashion"/>
    <n v="53"/>
    <s v="Fashion"/>
    <m/>
    <n v="2025"/>
    <n v="4"/>
    <n v="12"/>
    <n v="7"/>
    <s v="Weekday"/>
    <m/>
    <m/>
  </r>
  <r>
    <s v="WEB-7376"/>
    <x v="88"/>
    <s v="Meera Khan"/>
    <x v="2"/>
    <x v="0"/>
    <x v="0"/>
    <n v="2"/>
    <n v="256.57"/>
    <x v="1"/>
    <x v="2"/>
    <n v="5"/>
    <n v="513.14"/>
    <m/>
    <m/>
    <m/>
    <m/>
    <m/>
    <m/>
    <s v="Completed"/>
    <s v="No"/>
    <s v="No"/>
    <m/>
    <n v="589"/>
    <n v="426"/>
    <n v="1463424.4009529033"/>
    <n v="118285.78776560788"/>
    <n v="3.8140589569160999"/>
    <s v="Water Bottle"/>
    <x v="0"/>
    <s v="Home &amp; Kitchen"/>
    <s v="Home &amp; Kitchen"/>
    <s v="Home &amp; Kitchen"/>
    <n v="2"/>
    <s v="Home &amp; Kitchen"/>
    <m/>
    <n v="2024"/>
    <n v="11"/>
    <n v="10"/>
    <n v="1"/>
    <s v="Weekday"/>
    <m/>
    <m/>
  </r>
  <r>
    <s v="WEB-5585"/>
    <x v="106"/>
    <s v="Karan Rao"/>
    <x v="6"/>
    <x v="4"/>
    <x v="21"/>
    <n v="1"/>
    <n v="880.6"/>
    <x v="4"/>
    <x v="0"/>
    <n v="5"/>
    <n v="880.6"/>
    <m/>
    <m/>
    <m/>
    <m/>
    <m/>
    <m/>
    <s v="Completed"/>
    <s v="No"/>
    <s v="No"/>
    <m/>
    <n v="558"/>
    <n v="430"/>
    <n v="1098537.4901531704"/>
    <n v="96724.388030634553"/>
    <n v="3.9001122334455669"/>
    <s v="Shampoo 200Ml"/>
    <x v="4"/>
    <s v="Beauty"/>
    <s v="Beauty"/>
    <s v="Beauty"/>
    <n v="64"/>
    <s v="Beauty"/>
    <m/>
    <n v="2025"/>
    <n v="4"/>
    <n v="2"/>
    <n v="4"/>
    <s v="Weekday"/>
    <m/>
    <m/>
  </r>
  <r>
    <s v="WEB-5656"/>
    <x v="107"/>
    <s v="Vikram Mehta"/>
    <x v="0"/>
    <x v="1"/>
    <x v="9"/>
    <n v="1"/>
    <n v="1923.1627263374514"/>
    <x v="3"/>
    <x v="1"/>
    <n v="5"/>
    <n v="1923.1627263374514"/>
    <m/>
    <m/>
    <m/>
    <m/>
    <m/>
    <m/>
    <s v="Pending"/>
    <s v="No"/>
    <s v="Yes"/>
    <m/>
    <n v="590"/>
    <n v="451"/>
    <n v="2759712.3299794244"/>
    <n v="330643.50635802455"/>
    <n v="3.8641711229946525"/>
    <s v="Usb Cable"/>
    <x v="1"/>
    <s v="Electronics"/>
    <s v="Electronics"/>
    <s v="Electronics"/>
    <n v="13"/>
    <s v="Electronics"/>
    <m/>
    <n v="2024"/>
    <n v="11"/>
    <n v="19"/>
    <n v="3"/>
    <s v="Weekday"/>
    <m/>
    <m/>
  </r>
  <r>
    <s v="WEB-8056"/>
    <x v="108"/>
    <s v="Aarav Gupta"/>
    <x v="3"/>
    <x v="0"/>
    <x v="4"/>
    <n v="1"/>
    <n v="1896.07"/>
    <x v="1"/>
    <x v="2"/>
    <n v="3"/>
    <n v="1896.07"/>
    <m/>
    <m/>
    <m/>
    <m/>
    <m/>
    <m/>
    <s v="Completed"/>
    <s v="No"/>
    <s v="No"/>
    <m/>
    <n v="619"/>
    <n v="468"/>
    <n v="1463424.4009529033"/>
    <n v="118285.78776560788"/>
    <n v="3.8140589569160999"/>
    <s v="Non-Stick Pan"/>
    <x v="0"/>
    <s v="Home &amp; Kitchen"/>
    <s v="Home &amp; Kitchen"/>
    <s v="Home &amp; Kitchen"/>
    <n v="7"/>
    <s v="Home &amp; Kitchen"/>
    <m/>
    <n v="2023"/>
    <n v="9"/>
    <n v="26"/>
    <n v="3"/>
    <s v="Weekday"/>
    <m/>
    <m/>
  </r>
  <r>
    <s v="WEB-9690"/>
    <x v="109"/>
    <s v="Sanjay Patel"/>
    <x v="1"/>
    <x v="1"/>
    <x v="8"/>
    <n v="1"/>
    <n v="3268.79"/>
    <x v="2"/>
    <x v="2"/>
    <n v="5"/>
    <n v="3268.79"/>
    <m/>
    <m/>
    <m/>
    <m/>
    <m/>
    <m/>
    <s v="Completed"/>
    <s v="No"/>
    <s v="No"/>
    <m/>
    <n v="595"/>
    <n v="444"/>
    <n v="2759712.3299794244"/>
    <n v="330643.50635802455"/>
    <n v="3.8641711229946525"/>
    <s v="Wireless Earbuds"/>
    <x v="1"/>
    <s v="Electronics"/>
    <s v="Electronics"/>
    <s v="Electronics"/>
    <n v="12"/>
    <s v="Electronics"/>
    <m/>
    <n v="2023"/>
    <n v="8"/>
    <n v="8"/>
    <n v="3"/>
    <s v="Weekday"/>
    <m/>
    <m/>
  </r>
  <r>
    <s v="WEB-7182"/>
    <x v="110"/>
    <s v="Meera Menon"/>
    <x v="1"/>
    <x v="3"/>
    <x v="3"/>
    <n v="1"/>
    <n v="2255.61"/>
    <x v="0"/>
    <x v="3"/>
    <n v="5"/>
    <n v="2255.61"/>
    <m/>
    <m/>
    <m/>
    <m/>
    <m/>
    <m/>
    <s v="Lost Sale"/>
    <s v="No"/>
    <s v="Yes"/>
    <m/>
    <n v="595"/>
    <n v="444"/>
    <n v="1892867.2841657216"/>
    <n v="199432.98236095349"/>
    <n v="3.8949824970828471"/>
    <s v="Denim Jeans"/>
    <x v="3"/>
    <s v="Fashion"/>
    <s v="Fashion"/>
    <s v="Fashion"/>
    <n v="6"/>
    <s v="Fashion"/>
    <m/>
    <n v="2025"/>
    <n v="2"/>
    <n v="6"/>
    <n v="5"/>
    <s v="Weekday"/>
    <m/>
    <m/>
  </r>
  <r>
    <s v="WEB-6316"/>
    <x v="111"/>
    <s v="Aditya Menon"/>
    <x v="6"/>
    <x v="0"/>
    <x v="16"/>
    <n v="1"/>
    <n v="1068.9477656078857"/>
    <x v="2"/>
    <x v="0"/>
    <n v="5"/>
    <n v="1068.9477656078857"/>
    <m/>
    <m/>
    <m/>
    <m/>
    <m/>
    <m/>
    <s v="Completed"/>
    <s v="Yes"/>
    <s v="No"/>
    <m/>
    <n v="558"/>
    <n v="430"/>
    <n v="1463424.4009529033"/>
    <n v="118285.78776560788"/>
    <n v="3.8140589569160999"/>
    <s v="Table Lamp"/>
    <x v="0"/>
    <s v="Home &amp; Kitchen"/>
    <s v="Home &amp; Kitchen"/>
    <s v="Home &amp; Kitchen"/>
    <n v="32"/>
    <s v="Home &amp; Kitchen"/>
    <m/>
    <n v="2023"/>
    <n v="5"/>
    <n v="1"/>
    <n v="2"/>
    <s v="Weekend"/>
    <m/>
    <m/>
  </r>
  <r>
    <s v="WEB-9276"/>
    <x v="112"/>
    <s v="Sanjay Mehta"/>
    <x v="7"/>
    <x v="4"/>
    <x v="21"/>
    <n v="2"/>
    <n v="313.17"/>
    <x v="1"/>
    <x v="0"/>
    <n v="1"/>
    <n v="626.34"/>
    <m/>
    <m/>
    <m/>
    <m/>
    <m/>
    <m/>
    <s v="Completed"/>
    <s v="No"/>
    <s v="No"/>
    <m/>
    <n v="567"/>
    <n v="440"/>
    <n v="1098537.4901531704"/>
    <n v="96724.388030634553"/>
    <n v="3.9001122334455669"/>
    <s v="Shampoo 200Ml"/>
    <x v="4"/>
    <s v="Beauty"/>
    <s v="Beauty"/>
    <s v="Beauty"/>
    <n v="64"/>
    <s v="Beauty"/>
    <m/>
    <n v="2023"/>
    <n v="5"/>
    <n v="5"/>
    <n v="6"/>
    <s v="Weekday"/>
    <m/>
    <m/>
  </r>
  <r>
    <s v="WEB-7496"/>
    <x v="113"/>
    <s v="Aditya Reddy"/>
    <x v="1"/>
    <x v="3"/>
    <x v="20"/>
    <n v="2"/>
    <n v="1727.37"/>
    <x v="0"/>
    <x v="0"/>
    <n v="5"/>
    <n v="3454.74"/>
    <m/>
    <m/>
    <m/>
    <m/>
    <m/>
    <m/>
    <s v="Completed"/>
    <s v="Yes"/>
    <s v="No"/>
    <m/>
    <n v="595"/>
    <n v="444"/>
    <n v="1892867.2841657216"/>
    <n v="199432.98236095349"/>
    <n v="3.8949824970828471"/>
    <s v="Men'S T-Shirt"/>
    <x v="3"/>
    <s v="Fashion"/>
    <s v="Fashion"/>
    <s v="Fashion"/>
    <n v="55"/>
    <s v="Fashion"/>
    <m/>
    <n v="2024"/>
    <n v="6"/>
    <n v="1"/>
    <n v="7"/>
    <s v="Weekend"/>
    <m/>
    <m/>
  </r>
  <r>
    <s v="WEB-5741"/>
    <x v="114"/>
    <s v="Neha Chatterjee"/>
    <x v="0"/>
    <x v="0"/>
    <x v="4"/>
    <n v="1"/>
    <n v="391.74"/>
    <x v="2"/>
    <x v="0"/>
    <n v="1"/>
    <n v="391.74"/>
    <m/>
    <m/>
    <m/>
    <m/>
    <m/>
    <m/>
    <s v="Completed"/>
    <s v="No"/>
    <s v="No"/>
    <m/>
    <n v="590"/>
    <n v="451"/>
    <n v="1463424.4009529033"/>
    <n v="118285.78776560788"/>
    <n v="3.8140589569160999"/>
    <s v="Non-Stick Pan"/>
    <x v="0"/>
    <s v="Home &amp; Kitchen"/>
    <s v="Home &amp; Kitchen"/>
    <s v="Home &amp; Kitchen"/>
    <n v="7"/>
    <s v="Home &amp; Kitchen"/>
    <m/>
    <n v="2024"/>
    <n v="1"/>
    <n v="6"/>
    <n v="7"/>
    <s v="Weekday"/>
    <m/>
    <m/>
  </r>
  <r>
    <s v="WEB-9327"/>
    <x v="115"/>
    <s v="Neha Kumar"/>
    <x v="0"/>
    <x v="2"/>
    <x v="2"/>
    <n v="1"/>
    <n v="613.88"/>
    <x v="2"/>
    <x v="0"/>
    <n v="4"/>
    <n v="613.88"/>
    <m/>
    <m/>
    <m/>
    <m/>
    <m/>
    <m/>
    <s v="Completed"/>
    <s v="No"/>
    <s v="No"/>
    <m/>
    <n v="590"/>
    <n v="451"/>
    <n v="594714.6477588166"/>
    <n v="60882.938065984097"/>
    <n v="3.804733727810651"/>
    <s v="Cookbook"/>
    <x v="2"/>
    <s v="Books"/>
    <s v="Books"/>
    <s v="Books"/>
    <n v="4"/>
    <s v="Books"/>
    <m/>
    <n v="2023"/>
    <n v="9"/>
    <n v="3"/>
    <n v="1"/>
    <s v="Weekday"/>
    <m/>
    <m/>
  </r>
  <r>
    <s v="WEB-7441"/>
    <x v="116"/>
    <s v="Neha Gupta"/>
    <x v="0"/>
    <x v="3"/>
    <x v="19"/>
    <n v="1"/>
    <n v="1930.23"/>
    <x v="3"/>
    <x v="1"/>
    <n v="5"/>
    <n v="1930.23"/>
    <m/>
    <m/>
    <m/>
    <m/>
    <m/>
    <m/>
    <s v="Pending"/>
    <s v="No"/>
    <s v="Yes"/>
    <m/>
    <n v="590"/>
    <n v="451"/>
    <n v="1892867.2841657216"/>
    <n v="199432.98236095349"/>
    <n v="3.8949824970828471"/>
    <s v="Sunglasses"/>
    <x v="3"/>
    <s v="Fashion"/>
    <s v="Fashion"/>
    <s v="Fashion"/>
    <n v="53"/>
    <s v="Fashion"/>
    <m/>
    <n v="2024"/>
    <n v="2"/>
    <n v="15"/>
    <n v="5"/>
    <s v="Weekday"/>
    <m/>
    <m/>
  </r>
  <r>
    <s v="WEB-7475"/>
    <x v="82"/>
    <s v="Diya Das"/>
    <x v="0"/>
    <x v="2"/>
    <x v="13"/>
    <n v="1"/>
    <n v="266.7"/>
    <x v="2"/>
    <x v="0"/>
    <n v="1"/>
    <n v="266.7"/>
    <m/>
    <m/>
    <m/>
    <m/>
    <m/>
    <m/>
    <s v="Completed"/>
    <s v="No"/>
    <s v="No"/>
    <m/>
    <n v="590"/>
    <n v="451"/>
    <n v="594714.6477588166"/>
    <n v="60882.938065984097"/>
    <n v="3.804733727810651"/>
    <s v="Self-Help Book"/>
    <x v="2"/>
    <s v="Books"/>
    <s v="Books"/>
    <s v="Books"/>
    <n v="19"/>
    <s v="Books"/>
    <m/>
    <n v="2024"/>
    <n v="3"/>
    <n v="24"/>
    <n v="1"/>
    <s v="Weekday"/>
    <m/>
    <m/>
  </r>
  <r>
    <s v="WEB-5568"/>
    <x v="117"/>
    <s v="Sanjay Nair"/>
    <x v="4"/>
    <x v="3"/>
    <x v="3"/>
    <n v="1"/>
    <n v="1516.88"/>
    <x v="3"/>
    <x v="0"/>
    <n v="4"/>
    <n v="1516.88"/>
    <m/>
    <m/>
    <m/>
    <m/>
    <m/>
    <m/>
    <s v="Completed"/>
    <s v="Yes"/>
    <s v="No"/>
    <m/>
    <n v="573"/>
    <n v="450"/>
    <n v="1892867.2841657216"/>
    <n v="199432.98236095349"/>
    <n v="3.8949824970828471"/>
    <s v="Denim Jeans"/>
    <x v="3"/>
    <s v="Fashion"/>
    <s v="Fashion"/>
    <s v="Fashion"/>
    <n v="6"/>
    <s v="Fashion"/>
    <m/>
    <n v="2024"/>
    <n v="4"/>
    <n v="24"/>
    <n v="4"/>
    <s v="Weekday"/>
    <m/>
    <m/>
  </r>
  <r>
    <s v="WEB-5551"/>
    <x v="118"/>
    <s v="Rahul Menon"/>
    <x v="3"/>
    <x v="0"/>
    <x v="4"/>
    <n v="1"/>
    <n v="1457.14"/>
    <x v="0"/>
    <x v="3"/>
    <m/>
    <n v="1457.14"/>
    <m/>
    <m/>
    <m/>
    <m/>
    <m/>
    <m/>
    <s v="Lost Sale"/>
    <s v="No"/>
    <s v="Yes"/>
    <m/>
    <n v="619"/>
    <n v="468"/>
    <n v="1463424.4009529033"/>
    <n v="118285.78776560788"/>
    <n v="3.8140589569160999"/>
    <s v="Non-Stick Pan"/>
    <x v="0"/>
    <s v="Home &amp; Kitchen"/>
    <s v="Home &amp; Kitchen"/>
    <s v="Home &amp; Kitchen"/>
    <n v="7"/>
    <s v="Home &amp; Kitchen"/>
    <m/>
    <n v="2024"/>
    <n v="2"/>
    <n v="27"/>
    <n v="3"/>
    <s v="Weekday"/>
    <m/>
    <m/>
  </r>
  <r>
    <s v="WEB-5993"/>
    <x v="119"/>
    <s v="Aarav Menon"/>
    <x v="6"/>
    <x v="1"/>
    <x v="9"/>
    <n v="1"/>
    <n v="2075.46"/>
    <x v="0"/>
    <x v="0"/>
    <n v="5"/>
    <n v="2075.46"/>
    <m/>
    <m/>
    <m/>
    <m/>
    <m/>
    <m/>
    <s v="Completed"/>
    <s v="Yes"/>
    <s v="No"/>
    <m/>
    <n v="558"/>
    <n v="430"/>
    <n v="2759712.3299794244"/>
    <n v="330643.50635802455"/>
    <n v="3.8641711229946525"/>
    <s v="Usb Cable"/>
    <x v="1"/>
    <s v="Electronics"/>
    <s v="Electronics"/>
    <s v="Electronics"/>
    <n v="13"/>
    <s v="Electronics"/>
    <m/>
    <n v="2025"/>
    <n v="5"/>
    <n v="9"/>
    <n v="6"/>
    <s v="Weekday"/>
    <m/>
    <m/>
  </r>
  <r>
    <s v="WEB-7949"/>
    <x v="120"/>
    <s v="Saanvi Das"/>
    <x v="8"/>
    <x v="0"/>
    <x v="16"/>
    <n v="3"/>
    <n v="1091.8399999999999"/>
    <x v="2"/>
    <x v="0"/>
    <n v="3"/>
    <n v="3275.5199999999995"/>
    <m/>
    <m/>
    <m/>
    <m/>
    <m/>
    <m/>
    <s v="Completed"/>
    <s v="Yes"/>
    <s v="No"/>
    <m/>
    <n v="50"/>
    <n v="37"/>
    <n v="1463424.4009529033"/>
    <n v="118285.78776560788"/>
    <n v="3.8140589569160999"/>
    <s v="Table Lamp"/>
    <x v="0"/>
    <s v="Home &amp; Kitchen"/>
    <s v="Home &amp; Kitchen"/>
    <s v="Home &amp; Kitchen"/>
    <n v="32"/>
    <s v="Home &amp; Kitchen"/>
    <m/>
    <n v="2025"/>
    <n v="5"/>
    <n v="26"/>
    <n v="2"/>
    <s v="Weekday"/>
    <m/>
    <m/>
  </r>
  <r>
    <s v="WEB-5201"/>
    <x v="121"/>
    <s v="Rohan Menon"/>
    <x v="7"/>
    <x v="2"/>
    <x v="15"/>
    <n v="1"/>
    <n v="639.29999999999995"/>
    <x v="0"/>
    <x v="0"/>
    <m/>
    <n v="639.29999999999995"/>
    <m/>
    <m/>
    <m/>
    <m/>
    <m/>
    <m/>
    <s v="Completed"/>
    <s v="No"/>
    <s v="No"/>
    <m/>
    <n v="567"/>
    <n v="440"/>
    <n v="594714.6477588166"/>
    <n v="60882.938065984097"/>
    <n v="3.804733727810651"/>
    <s v="Kids Story Book"/>
    <x v="2"/>
    <s v="Books"/>
    <s v="Books"/>
    <s v="Books"/>
    <n v="23"/>
    <s v="Books"/>
    <m/>
    <n v="2025"/>
    <n v="2"/>
    <n v="23"/>
    <n v="1"/>
    <s v="Weekday"/>
    <m/>
    <m/>
  </r>
  <r>
    <s v="WEB-9471"/>
    <x v="122"/>
    <s v="Vikram Sharma"/>
    <x v="0"/>
    <x v="2"/>
    <x v="13"/>
    <n v="2"/>
    <n v="347.92"/>
    <x v="0"/>
    <x v="1"/>
    <n v="4"/>
    <n v="695.84"/>
    <m/>
    <m/>
    <m/>
    <m/>
    <m/>
    <m/>
    <s v="Pending"/>
    <s v="No"/>
    <s v="Yes"/>
    <m/>
    <n v="590"/>
    <n v="451"/>
    <n v="594714.6477588166"/>
    <n v="60882.938065984097"/>
    <n v="3.804733727810651"/>
    <s v="Self-Help Book"/>
    <x v="2"/>
    <s v="Books"/>
    <s v="Books"/>
    <s v="Books"/>
    <n v="19"/>
    <s v="Books"/>
    <m/>
    <n v="2024"/>
    <n v="5"/>
    <n v="25"/>
    <n v="7"/>
    <s v="Weekday"/>
    <m/>
    <m/>
  </r>
  <r>
    <s v="WEB-7533"/>
    <x v="123"/>
    <s v="Arjun Rao"/>
    <x v="4"/>
    <x v="0"/>
    <x v="0"/>
    <n v="1"/>
    <n v="1949.52"/>
    <x v="0"/>
    <x v="0"/>
    <n v="5"/>
    <n v="1949.52"/>
    <m/>
    <m/>
    <m/>
    <m/>
    <m/>
    <m/>
    <s v="Completed"/>
    <s v="Yes"/>
    <s v="No"/>
    <m/>
    <n v="573"/>
    <n v="450"/>
    <n v="1463424.4009529033"/>
    <n v="118285.78776560788"/>
    <n v="3.8140589569160999"/>
    <s v="Water Bottle"/>
    <x v="0"/>
    <s v="Home &amp; Kitchen"/>
    <s v="Home &amp; Kitchen"/>
    <s v="Home &amp; Kitchen"/>
    <n v="2"/>
    <s v="Home &amp; Kitchen"/>
    <m/>
    <n v="2023"/>
    <n v="10"/>
    <n v="26"/>
    <n v="5"/>
    <s v="Weekday"/>
    <m/>
    <m/>
  </r>
  <r>
    <s v="WEB-9329"/>
    <x v="124"/>
    <s v="Rohan Menon"/>
    <x v="2"/>
    <x v="4"/>
    <x v="24"/>
    <n v="1"/>
    <n v="789.45"/>
    <x v="2"/>
    <x v="0"/>
    <n v="2"/>
    <n v="789.45"/>
    <m/>
    <m/>
    <m/>
    <m/>
    <m/>
    <m/>
    <s v="Completed"/>
    <s v="No"/>
    <s v="No"/>
    <m/>
    <n v="589"/>
    <n v="426"/>
    <n v="1098537.4901531704"/>
    <n v="96724.388030634553"/>
    <n v="3.9001122334455669"/>
    <s v="Face Cream"/>
    <x v="4"/>
    <s v="Beauty"/>
    <s v="Beauty"/>
    <s v="Beauty"/>
    <n v="80"/>
    <s v="Beauty"/>
    <m/>
    <n v="2023"/>
    <n v="8"/>
    <n v="21"/>
    <n v="2"/>
    <s v="Weekday"/>
    <m/>
    <m/>
  </r>
  <r>
    <s v="WEB-5790"/>
    <x v="125"/>
    <s v="Aarav Bose"/>
    <x v="1"/>
    <x v="0"/>
    <x v="4"/>
    <n v="1"/>
    <n v="1729.63"/>
    <x v="3"/>
    <x v="0"/>
    <n v="2"/>
    <n v="1729.63"/>
    <m/>
    <m/>
    <m/>
    <m/>
    <m/>
    <m/>
    <s v="Completed"/>
    <s v="Yes"/>
    <s v="No"/>
    <m/>
    <n v="595"/>
    <n v="444"/>
    <n v="1463424.4009529033"/>
    <n v="118285.78776560788"/>
    <n v="3.8140589569160999"/>
    <s v="Non-Stick Pan"/>
    <x v="0"/>
    <s v="Home &amp; Kitchen"/>
    <s v="Home &amp; Kitchen"/>
    <s v="Home &amp; Kitchen"/>
    <n v="7"/>
    <s v="Home &amp; Kitchen"/>
    <m/>
    <n v="2023"/>
    <n v="12"/>
    <n v="23"/>
    <n v="7"/>
    <s v="Weekday"/>
    <m/>
    <m/>
  </r>
  <r>
    <s v="WEB-7716"/>
    <x v="126"/>
    <s v="Kavya Sharma"/>
    <x v="5"/>
    <x v="4"/>
    <x v="12"/>
    <n v="1"/>
    <n v="107.78"/>
    <x v="3"/>
    <x v="0"/>
    <n v="1"/>
    <n v="107.78"/>
    <m/>
    <m/>
    <m/>
    <m/>
    <m/>
    <m/>
    <s v="Completed"/>
    <s v="No"/>
    <s v="No"/>
    <m/>
    <n v="559"/>
    <n v="408"/>
    <n v="1098537.4901531704"/>
    <n v="96724.388030634553"/>
    <n v="3.9001122334455669"/>
    <s v="Perfume 50Ml"/>
    <x v="4"/>
    <s v="Beauty"/>
    <s v="Beauty"/>
    <s v="Beauty"/>
    <n v="18"/>
    <s v="Beauty"/>
    <m/>
    <n v="2023"/>
    <n v="3"/>
    <n v="17"/>
    <n v="6"/>
    <s v="Weekday"/>
    <m/>
    <m/>
  </r>
  <r>
    <s v="WEB-6701"/>
    <x v="127"/>
    <s v="Ananya Das"/>
    <x v="0"/>
    <x v="1"/>
    <x v="1"/>
    <n v="1"/>
    <n v="2015.45"/>
    <x v="1"/>
    <x v="0"/>
    <n v="3"/>
    <n v="2015.45"/>
    <m/>
    <m/>
    <m/>
    <m/>
    <m/>
    <m/>
    <s v="Completed"/>
    <s v="Yes"/>
    <s v="No"/>
    <m/>
    <n v="590"/>
    <n v="451"/>
    <n v="2759712.3299794244"/>
    <n v="330643.50635802455"/>
    <n v="3.8641711229946525"/>
    <s v="Power Bank 10000Mah"/>
    <x v="1"/>
    <s v="Electronics"/>
    <s v="Electronics"/>
    <s v="Electronics"/>
    <n v="3"/>
    <s v="Electronics"/>
    <m/>
    <n v="2023"/>
    <n v="12"/>
    <n v="13"/>
    <n v="4"/>
    <s v="Weekday"/>
    <m/>
    <m/>
  </r>
  <r>
    <s v="WEB-6171"/>
    <x v="128"/>
    <s v="Meera Bose"/>
    <x v="1"/>
    <x v="0"/>
    <x v="4"/>
    <n v="1"/>
    <n v="159.05000000000001"/>
    <x v="3"/>
    <x v="0"/>
    <n v="3"/>
    <n v="159.05000000000001"/>
    <m/>
    <m/>
    <m/>
    <m/>
    <m/>
    <m/>
    <s v="Completed"/>
    <s v="No"/>
    <s v="No"/>
    <m/>
    <n v="595"/>
    <n v="444"/>
    <n v="1463424.4009529033"/>
    <n v="118285.78776560788"/>
    <n v="3.8140589569160999"/>
    <s v="Non-Stick Pan"/>
    <x v="0"/>
    <s v="Home &amp; Kitchen"/>
    <s v="Home &amp; Kitchen"/>
    <s v="Home &amp; Kitchen"/>
    <n v="7"/>
    <s v="Home &amp; Kitchen"/>
    <m/>
    <n v="2024"/>
    <n v="10"/>
    <n v="11"/>
    <n v="6"/>
    <s v="Weekday"/>
    <m/>
    <m/>
  </r>
  <r>
    <s v="WEB-6332"/>
    <x v="129"/>
    <s v="Simran Joshi"/>
    <x v="6"/>
    <x v="3"/>
    <x v="19"/>
    <n v="1"/>
    <n v="552.74"/>
    <x v="1"/>
    <x v="0"/>
    <n v="4"/>
    <n v="552.74"/>
    <m/>
    <m/>
    <m/>
    <m/>
    <m/>
    <m/>
    <s v="Completed"/>
    <s v="No"/>
    <s v="No"/>
    <m/>
    <n v="558"/>
    <n v="430"/>
    <n v="1892867.2841657216"/>
    <n v="199432.98236095349"/>
    <n v="3.8949824970828471"/>
    <s v="Sunglasses"/>
    <x v="3"/>
    <s v="Fashion"/>
    <s v="Fashion"/>
    <s v="Fashion"/>
    <n v="53"/>
    <s v="Fashion"/>
    <m/>
    <n v="2023"/>
    <n v="3"/>
    <n v="1"/>
    <n v="4"/>
    <s v="Weekend"/>
    <m/>
    <m/>
  </r>
  <r>
    <s v="WEB-5996"/>
    <x v="130"/>
    <s v="Sanjay Singh"/>
    <x v="4"/>
    <x v="3"/>
    <x v="10"/>
    <n v="1"/>
    <n v="1919.72"/>
    <x v="1"/>
    <x v="0"/>
    <n v="1"/>
    <n v="1919.72"/>
    <m/>
    <m/>
    <m/>
    <m/>
    <m/>
    <m/>
    <s v="Completed"/>
    <s v="Yes"/>
    <s v="No"/>
    <m/>
    <n v="573"/>
    <n v="450"/>
    <n v="1892867.2841657216"/>
    <n v="199432.98236095349"/>
    <n v="3.8949824970828471"/>
    <s v="Women'S Kurti"/>
    <x v="3"/>
    <s v="Fashion"/>
    <s v="Fashion"/>
    <s v="Fashion"/>
    <n v="15"/>
    <s v="Fashion"/>
    <m/>
    <n v="2023"/>
    <n v="1"/>
    <n v="14"/>
    <n v="7"/>
    <s v="Weekday"/>
    <m/>
    <m/>
  </r>
  <r>
    <s v="WEB-9194"/>
    <x v="131"/>
    <s v="Tanya Reddy"/>
    <x v="1"/>
    <x v="0"/>
    <x v="4"/>
    <n v="3"/>
    <n v="1598.54"/>
    <x v="3"/>
    <x v="0"/>
    <n v="3"/>
    <n v="4795.62"/>
    <m/>
    <m/>
    <m/>
    <m/>
    <m/>
    <m/>
    <s v="Completed"/>
    <s v="Yes"/>
    <s v="No"/>
    <m/>
    <n v="595"/>
    <n v="444"/>
    <n v="1463424.4009529033"/>
    <n v="118285.78776560788"/>
    <n v="3.8140589569160999"/>
    <s v="Non-Stick Pan"/>
    <x v="0"/>
    <s v="Home &amp; Kitchen"/>
    <s v="Home &amp; Kitchen"/>
    <s v="Home &amp; Kitchen"/>
    <n v="7"/>
    <s v="Home &amp; Kitchen"/>
    <m/>
    <n v="2023"/>
    <n v="9"/>
    <n v="20"/>
    <n v="4"/>
    <s v="Weekday"/>
    <m/>
    <m/>
  </r>
  <r>
    <s v="WEB-6809"/>
    <x v="47"/>
    <s v="Pooja Nair"/>
    <x v="7"/>
    <x v="1"/>
    <x v="18"/>
    <n v="1"/>
    <n v="2301.5"/>
    <x v="4"/>
    <x v="0"/>
    <n v="3"/>
    <n v="2301.5"/>
    <m/>
    <m/>
    <m/>
    <m/>
    <m/>
    <m/>
    <s v="Completed"/>
    <s v="Yes"/>
    <s v="No"/>
    <m/>
    <n v="567"/>
    <n v="440"/>
    <n v="2759712.3299794244"/>
    <n v="330643.50635802455"/>
    <n v="3.8641711229946525"/>
    <s v="Bluetooth Speaker"/>
    <x v="1"/>
    <s v="Electronics"/>
    <s v="Electronics"/>
    <s v="Electronics"/>
    <n v="48"/>
    <s v="Electronics"/>
    <m/>
    <n v="2023"/>
    <n v="11"/>
    <n v="9"/>
    <n v="5"/>
    <s v="Weekday"/>
    <m/>
    <m/>
  </r>
  <r>
    <s v="WEB-5128"/>
    <x v="132"/>
    <s v="Ishaan Das"/>
    <x v="1"/>
    <x v="0"/>
    <x v="5"/>
    <n v="1"/>
    <n v="1265.3699999999999"/>
    <x v="2"/>
    <x v="0"/>
    <n v="5"/>
    <n v="1265.3699999999999"/>
    <m/>
    <m/>
    <m/>
    <m/>
    <m/>
    <m/>
    <s v="Completed"/>
    <s v="Yes"/>
    <s v="No"/>
    <m/>
    <n v="595"/>
    <n v="444"/>
    <n v="1463424.4009529033"/>
    <n v="118285.78776560788"/>
    <n v="3.8140589569160999"/>
    <s v="Storage Box"/>
    <x v="0"/>
    <s v="Home &amp; Kitchen"/>
    <s v="Home &amp; Kitchen"/>
    <s v="Home &amp; Kitchen"/>
    <n v="8"/>
    <s v="Home &amp; Kitchen"/>
    <m/>
    <n v="2025"/>
    <n v="3"/>
    <n v="24"/>
    <n v="2"/>
    <s v="Weekday"/>
    <m/>
    <m/>
  </r>
  <r>
    <s v="WEB-6272"/>
    <x v="2"/>
    <s v="Rahul Verma"/>
    <x v="2"/>
    <x v="3"/>
    <x v="20"/>
    <n v="1"/>
    <n v="1419.824472190694"/>
    <x v="2"/>
    <x v="0"/>
    <n v="3"/>
    <n v="1419.824472190694"/>
    <m/>
    <m/>
    <m/>
    <m/>
    <m/>
    <m/>
    <s v="Completed"/>
    <s v="Yes"/>
    <s v="No"/>
    <m/>
    <n v="589"/>
    <n v="426"/>
    <n v="1892867.2841657216"/>
    <n v="199432.98236095349"/>
    <n v="3.8949824970828471"/>
    <s v="Men'S T-Shirt"/>
    <x v="3"/>
    <s v="Fashion"/>
    <s v="Fashion"/>
    <s v="Fashion"/>
    <n v="55"/>
    <s v="Fashion"/>
    <m/>
    <n v="2023"/>
    <n v="7"/>
    <n v="31"/>
    <n v="2"/>
    <s v="Weekday"/>
    <m/>
    <m/>
  </r>
  <r>
    <s v="WEB-9371"/>
    <x v="133"/>
    <s v="Ishaan Rao"/>
    <x v="2"/>
    <x v="0"/>
    <x v="16"/>
    <n v="1"/>
    <n v="937.32"/>
    <x v="3"/>
    <x v="2"/>
    <n v="4"/>
    <n v="937.32"/>
    <m/>
    <m/>
    <m/>
    <m/>
    <m/>
    <m/>
    <s v="Completed"/>
    <s v="No"/>
    <s v="No"/>
    <m/>
    <n v="589"/>
    <n v="426"/>
    <n v="1463424.4009529033"/>
    <n v="118285.78776560788"/>
    <n v="3.8140589569160999"/>
    <s v="Table Lamp"/>
    <x v="0"/>
    <s v="Home &amp; Kitchen"/>
    <s v="Home &amp; Kitchen"/>
    <s v="Home &amp; Kitchen"/>
    <n v="32"/>
    <s v="Home &amp; Kitchen"/>
    <m/>
    <n v="2025"/>
    <n v="6"/>
    <n v="21"/>
    <n v="7"/>
    <s v="Weekday"/>
    <m/>
    <m/>
  </r>
  <r>
    <s v="WEB-8927"/>
    <x v="134"/>
    <s v="Rahul Patel"/>
    <x v="2"/>
    <x v="1"/>
    <x v="9"/>
    <n v="1"/>
    <n v="1044.72"/>
    <x v="4"/>
    <x v="0"/>
    <n v="4"/>
    <n v="1044.72"/>
    <m/>
    <m/>
    <m/>
    <m/>
    <m/>
    <m/>
    <s v="Completed"/>
    <s v="Yes"/>
    <s v="No"/>
    <m/>
    <n v="589"/>
    <n v="426"/>
    <n v="2759712.3299794244"/>
    <n v="330643.50635802455"/>
    <n v="3.8641711229946525"/>
    <s v="Usb Cable"/>
    <x v="1"/>
    <s v="Electronics"/>
    <s v="Electronics"/>
    <s v="Electronics"/>
    <n v="13"/>
    <s v="Electronics"/>
    <m/>
    <n v="2023"/>
    <n v="11"/>
    <n v="25"/>
    <n v="7"/>
    <s v="Weekday"/>
    <m/>
    <m/>
  </r>
  <r>
    <s v="WEB-7026"/>
    <x v="135"/>
    <s v="Rohan Joshi"/>
    <x v="3"/>
    <x v="4"/>
    <x v="22"/>
    <n v="1"/>
    <n v="720.11"/>
    <x v="5"/>
    <x v="0"/>
    <n v="4"/>
    <n v="720.11"/>
    <m/>
    <m/>
    <m/>
    <m/>
    <m/>
    <m/>
    <s v="Completed"/>
    <s v="No"/>
    <s v="No"/>
    <m/>
    <n v="619"/>
    <n v="468"/>
    <n v="1098537.4901531704"/>
    <n v="96724.388030634553"/>
    <n v="3.9001122334455669"/>
    <s v="Hair Oil"/>
    <x v="4"/>
    <s v="Beauty"/>
    <s v="Beauty"/>
    <s v="Beauty"/>
    <n v="70"/>
    <s v="Beauty"/>
    <m/>
    <n v="2023"/>
    <n v="12"/>
    <n v="4"/>
    <n v="2"/>
    <s v="Weekday"/>
    <m/>
    <m/>
  </r>
  <r>
    <s v="WEB-8940"/>
    <x v="105"/>
    <s v="Neha Mehta"/>
    <x v="6"/>
    <x v="1"/>
    <x v="9"/>
    <n v="1"/>
    <n v="1042.06"/>
    <x v="3"/>
    <x v="0"/>
    <n v="1"/>
    <n v="1042.06"/>
    <m/>
    <m/>
    <m/>
    <m/>
    <m/>
    <m/>
    <s v="Completed"/>
    <s v="Yes"/>
    <s v="No"/>
    <m/>
    <n v="558"/>
    <n v="430"/>
    <n v="2759712.3299794244"/>
    <n v="330643.50635802455"/>
    <n v="3.8641711229946525"/>
    <s v="Usb Cable"/>
    <x v="1"/>
    <s v="Electronics"/>
    <s v="Electronics"/>
    <s v="Electronics"/>
    <n v="13"/>
    <s v="Electronics"/>
    <m/>
    <n v="2025"/>
    <n v="4"/>
    <n v="12"/>
    <n v="7"/>
    <s v="Weekday"/>
    <m/>
    <m/>
  </r>
  <r>
    <s v="WEB-7170"/>
    <x v="61"/>
    <s v="Karan Bose"/>
    <x v="2"/>
    <x v="3"/>
    <x v="10"/>
    <n v="2"/>
    <n v="285.93"/>
    <x v="2"/>
    <x v="0"/>
    <n v="5"/>
    <n v="571.86"/>
    <m/>
    <m/>
    <m/>
    <m/>
    <m/>
    <m/>
    <s v="Completed"/>
    <s v="No"/>
    <s v="No"/>
    <m/>
    <n v="589"/>
    <n v="426"/>
    <n v="1892867.2841657216"/>
    <n v="199432.98236095349"/>
    <n v="3.8949824970828471"/>
    <s v="Women'S Kurti"/>
    <x v="3"/>
    <s v="Fashion"/>
    <s v="Fashion"/>
    <s v="Fashion"/>
    <n v="15"/>
    <s v="Fashion"/>
    <m/>
    <n v="2023"/>
    <n v="4"/>
    <n v="14"/>
    <n v="6"/>
    <s v="Weekday"/>
    <m/>
    <m/>
  </r>
  <r>
    <s v="WEB-8481"/>
    <x v="136"/>
    <s v="Diya Menon"/>
    <x v="4"/>
    <x v="2"/>
    <x v="13"/>
    <n v="1"/>
    <n v="121.81"/>
    <x v="4"/>
    <x v="0"/>
    <n v="4"/>
    <n v="121.81"/>
    <m/>
    <m/>
    <m/>
    <m/>
    <m/>
    <m/>
    <s v="Completed"/>
    <s v="No"/>
    <s v="No"/>
    <m/>
    <n v="573"/>
    <n v="450"/>
    <n v="594714.6477588166"/>
    <n v="60882.938065984097"/>
    <n v="3.804733727810651"/>
    <s v="Self-Help Book"/>
    <x v="2"/>
    <s v="Books"/>
    <s v="Books"/>
    <s v="Books"/>
    <n v="19"/>
    <s v="Books"/>
    <m/>
    <n v="2023"/>
    <n v="9"/>
    <n v="11"/>
    <n v="2"/>
    <s v="Weekday"/>
    <m/>
    <m/>
  </r>
  <r>
    <s v="WEB-7840"/>
    <x v="137"/>
    <s v="Kavya Kumar"/>
    <x v="4"/>
    <x v="4"/>
    <x v="12"/>
    <n v="3"/>
    <n v="1282.54"/>
    <x v="0"/>
    <x v="3"/>
    <n v="4"/>
    <n v="3847.62"/>
    <m/>
    <m/>
    <m/>
    <m/>
    <m/>
    <m/>
    <s v="Lost Sale"/>
    <s v="No"/>
    <s v="Yes"/>
    <m/>
    <n v="573"/>
    <n v="450"/>
    <n v="1098537.4901531704"/>
    <n v="96724.388030634553"/>
    <n v="3.9001122334455669"/>
    <s v="Perfume 50Ml"/>
    <x v="4"/>
    <s v="Beauty"/>
    <s v="Beauty"/>
    <s v="Beauty"/>
    <n v="18"/>
    <s v="Beauty"/>
    <m/>
    <n v="2024"/>
    <n v="9"/>
    <n v="23"/>
    <n v="2"/>
    <s v="Weekday"/>
    <m/>
    <m/>
  </r>
  <r>
    <s v="WEB-5166"/>
    <x v="54"/>
    <s v="Meera Verma"/>
    <x v="4"/>
    <x v="3"/>
    <x v="17"/>
    <n v="2"/>
    <n v="2066.7399999999998"/>
    <x v="4"/>
    <x v="0"/>
    <n v="4"/>
    <n v="4133.4799999999996"/>
    <m/>
    <m/>
    <m/>
    <m/>
    <m/>
    <m/>
    <s v="Completed"/>
    <s v="Yes"/>
    <s v="No"/>
    <m/>
    <n v="573"/>
    <n v="450"/>
    <n v="1892867.2841657216"/>
    <n v="199432.98236095349"/>
    <n v="3.8949824970828471"/>
    <s v="Running Shoes"/>
    <x v="3"/>
    <s v="Fashion"/>
    <s v="Fashion"/>
    <s v="Fashion"/>
    <n v="45"/>
    <s v="Fashion"/>
    <m/>
    <n v="2025"/>
    <n v="5"/>
    <n v="3"/>
    <n v="7"/>
    <s v="Weekday"/>
    <m/>
    <m/>
  </r>
  <r>
    <s v="WEB-7865"/>
    <x v="50"/>
    <s v="Vikram Reddy"/>
    <x v="3"/>
    <x v="3"/>
    <x v="19"/>
    <n v="1"/>
    <n v="2022.97"/>
    <x v="2"/>
    <x v="0"/>
    <n v="5"/>
    <n v="2022.97"/>
    <m/>
    <m/>
    <m/>
    <m/>
    <m/>
    <m/>
    <s v="Completed"/>
    <s v="Yes"/>
    <s v="No"/>
    <m/>
    <n v="619"/>
    <n v="468"/>
    <n v="1892867.2841657216"/>
    <n v="199432.98236095349"/>
    <n v="3.8949824970828471"/>
    <s v="Sunglasses"/>
    <x v="3"/>
    <s v="Fashion"/>
    <s v="Fashion"/>
    <s v="Fashion"/>
    <n v="53"/>
    <s v="Fashion"/>
    <m/>
    <n v="2023"/>
    <n v="10"/>
    <n v="30"/>
    <n v="2"/>
    <s v="Weekday"/>
    <m/>
    <m/>
  </r>
  <r>
    <s v="WEB-5127"/>
    <x v="138"/>
    <s v="Aditya Kumar"/>
    <x v="4"/>
    <x v="1"/>
    <x v="11"/>
    <n v="2"/>
    <n v="2029.12"/>
    <x v="1"/>
    <x v="0"/>
    <n v="5"/>
    <n v="4058.24"/>
    <m/>
    <m/>
    <m/>
    <m/>
    <m/>
    <m/>
    <s v="Completed"/>
    <s v="Yes"/>
    <s v="No"/>
    <m/>
    <n v="573"/>
    <n v="450"/>
    <n v="2759712.3299794244"/>
    <n v="330643.50635802455"/>
    <n v="3.8641711229946525"/>
    <s v="Smart Watch"/>
    <x v="1"/>
    <s v="Electronics"/>
    <s v="Electronics"/>
    <s v="Electronics"/>
    <n v="17"/>
    <s v="Electronics"/>
    <m/>
    <n v="2025"/>
    <n v="5"/>
    <n v="10"/>
    <n v="7"/>
    <s v="Weekday"/>
    <m/>
    <m/>
  </r>
  <r>
    <s v="WEB-9567"/>
    <x v="10"/>
    <s v="Rohan Chatterjee"/>
    <x v="3"/>
    <x v="1"/>
    <x v="8"/>
    <n v="1"/>
    <n v="1650.73"/>
    <x v="4"/>
    <x v="0"/>
    <n v="4"/>
    <n v="1650.73"/>
    <m/>
    <m/>
    <m/>
    <m/>
    <m/>
    <m/>
    <s v="Completed"/>
    <s v="Yes"/>
    <s v="No"/>
    <m/>
    <n v="619"/>
    <n v="468"/>
    <n v="2759712.3299794244"/>
    <n v="330643.50635802455"/>
    <n v="3.8641711229946525"/>
    <s v="Wireless Earbuds"/>
    <x v="1"/>
    <s v="Electronics"/>
    <s v="Electronics"/>
    <s v="Electronics"/>
    <n v="12"/>
    <s v="Electronics"/>
    <m/>
    <n v="2025"/>
    <n v="1"/>
    <n v="13"/>
    <n v="2"/>
    <s v="Weekday"/>
    <m/>
    <m/>
  </r>
  <r>
    <s v="WEB-6114"/>
    <x v="39"/>
    <s v="Meera Reddy"/>
    <x v="7"/>
    <x v="3"/>
    <x v="17"/>
    <n v="2"/>
    <n v="1062.8699999999999"/>
    <x v="0"/>
    <x v="0"/>
    <n v="3"/>
    <n v="2125.7399999999998"/>
    <m/>
    <m/>
    <m/>
    <m/>
    <m/>
    <m/>
    <s v="Completed"/>
    <s v="Yes"/>
    <s v="No"/>
    <m/>
    <n v="567"/>
    <n v="440"/>
    <n v="1892867.2841657216"/>
    <n v="199432.98236095349"/>
    <n v="3.8949824970828471"/>
    <s v="Running Shoes"/>
    <x v="3"/>
    <s v="Fashion"/>
    <s v="Fashion"/>
    <s v="Fashion"/>
    <n v="45"/>
    <s v="Fashion"/>
    <m/>
    <n v="2023"/>
    <n v="11"/>
    <n v="23"/>
    <n v="5"/>
    <s v="Weekday"/>
    <m/>
    <m/>
  </r>
  <r>
    <s v="WEB-7145"/>
    <x v="139"/>
    <s v="Tanya Pillai"/>
    <x v="2"/>
    <x v="4"/>
    <x v="6"/>
    <n v="1"/>
    <n v="1207.99"/>
    <x v="4"/>
    <x v="3"/>
    <n v="3"/>
    <n v="1207.99"/>
    <m/>
    <m/>
    <m/>
    <m/>
    <m/>
    <m/>
    <s v="Lost Sale"/>
    <s v="No"/>
    <s v="Yes"/>
    <m/>
    <n v="589"/>
    <n v="426"/>
    <n v="1098537.4901531704"/>
    <n v="96724.388030634553"/>
    <n v="3.9001122334455669"/>
    <s v="Lipstick"/>
    <x v="4"/>
    <s v="Beauty"/>
    <s v="Beauty"/>
    <s v="Beauty"/>
    <n v="10"/>
    <s v="Beauty"/>
    <m/>
    <n v="2025"/>
    <n v="4"/>
    <n v="18"/>
    <n v="6"/>
    <s v="Weekday"/>
    <m/>
    <m/>
  </r>
  <r>
    <s v="WEB-7741"/>
    <x v="140"/>
    <s v="Karan Malhotra"/>
    <x v="3"/>
    <x v="2"/>
    <x v="7"/>
    <n v="1"/>
    <n v="749.01"/>
    <x v="0"/>
    <x v="0"/>
    <n v="3"/>
    <n v="749.01"/>
    <m/>
    <m/>
    <m/>
    <m/>
    <m/>
    <m/>
    <s v="Completed"/>
    <s v="No"/>
    <s v="No"/>
    <m/>
    <n v="619"/>
    <n v="468"/>
    <n v="594714.6477588166"/>
    <n v="60882.938065984097"/>
    <n v="3.804733727810651"/>
    <s v="Fiction Novel"/>
    <x v="2"/>
    <s v="Books"/>
    <s v="Books"/>
    <s v="Books"/>
    <n v="11"/>
    <s v="Books"/>
    <m/>
    <n v="2024"/>
    <n v="9"/>
    <n v="18"/>
    <n v="4"/>
    <s v="Weekday"/>
    <m/>
    <m/>
  </r>
  <r>
    <s v="WEB-5642"/>
    <x v="141"/>
    <s v="Rahul Bose"/>
    <x v="4"/>
    <x v="4"/>
    <x v="21"/>
    <n v="1"/>
    <n v="561.22"/>
    <x v="4"/>
    <x v="0"/>
    <n v="3"/>
    <n v="561.22"/>
    <m/>
    <m/>
    <m/>
    <m/>
    <m/>
    <m/>
    <s v="Completed"/>
    <s v="No"/>
    <s v="No"/>
    <m/>
    <n v="573"/>
    <n v="450"/>
    <n v="1098537.4901531704"/>
    <n v="96724.388030634553"/>
    <n v="3.9001122334455669"/>
    <s v="Shampoo 200Ml"/>
    <x v="4"/>
    <s v="Beauty"/>
    <s v="Beauty"/>
    <s v="Beauty"/>
    <n v="64"/>
    <s v="Beauty"/>
    <m/>
    <n v="2025"/>
    <n v="4"/>
    <n v="1"/>
    <n v="3"/>
    <s v="Weekend"/>
    <m/>
    <m/>
  </r>
  <r>
    <s v="WEB-5477"/>
    <x v="142"/>
    <s v="Karan Bose"/>
    <x v="2"/>
    <x v="2"/>
    <x v="15"/>
    <n v="1"/>
    <n v="235.3"/>
    <x v="4"/>
    <x v="0"/>
    <n v="3"/>
    <n v="235.3"/>
    <m/>
    <m/>
    <m/>
    <m/>
    <m/>
    <m/>
    <s v="Completed"/>
    <s v="No"/>
    <s v="No"/>
    <m/>
    <n v="589"/>
    <n v="426"/>
    <n v="594714.6477588166"/>
    <n v="60882.938065984097"/>
    <n v="3.804733727810651"/>
    <s v="Kids Story Book"/>
    <x v="2"/>
    <s v="Books"/>
    <s v="Books"/>
    <s v="Books"/>
    <n v="23"/>
    <s v="Books"/>
    <m/>
    <n v="2023"/>
    <n v="12"/>
    <n v="18"/>
    <n v="2"/>
    <s v="Weekday"/>
    <m/>
    <m/>
  </r>
  <r>
    <s v="WEB-9209"/>
    <x v="143"/>
    <s v="Meera Bose"/>
    <x v="4"/>
    <x v="3"/>
    <x v="10"/>
    <n v="1"/>
    <n v="785.81"/>
    <x v="4"/>
    <x v="0"/>
    <n v="4"/>
    <n v="785.81"/>
    <m/>
    <m/>
    <m/>
    <m/>
    <m/>
    <m/>
    <s v="Completed"/>
    <s v="No"/>
    <s v="No"/>
    <m/>
    <n v="573"/>
    <n v="450"/>
    <n v="1892867.2841657216"/>
    <n v="199432.98236095349"/>
    <n v="3.8949824970828471"/>
    <s v="Women'S Kurti"/>
    <x v="3"/>
    <s v="Fashion"/>
    <s v="Fashion"/>
    <s v="Fashion"/>
    <n v="15"/>
    <s v="Fashion"/>
    <m/>
    <n v="2023"/>
    <n v="5"/>
    <n v="8"/>
    <n v="2"/>
    <s v="Weekday"/>
    <m/>
    <m/>
  </r>
  <r>
    <s v="WEB-6826"/>
    <x v="144"/>
    <s v="Meera Reddy"/>
    <x v="1"/>
    <x v="1"/>
    <x v="1"/>
    <n v="2"/>
    <n v="1917.92"/>
    <x v="1"/>
    <x v="0"/>
    <n v="4"/>
    <n v="3835.84"/>
    <m/>
    <m/>
    <m/>
    <m/>
    <m/>
    <m/>
    <s v="Completed"/>
    <s v="Yes"/>
    <s v="No"/>
    <m/>
    <n v="595"/>
    <n v="444"/>
    <n v="2759712.3299794244"/>
    <n v="330643.50635802455"/>
    <n v="3.8641711229946525"/>
    <s v="Power Bank 10000Mah"/>
    <x v="1"/>
    <s v="Electronics"/>
    <s v="Electronics"/>
    <s v="Electronics"/>
    <n v="3"/>
    <s v="Electronics"/>
    <m/>
    <n v="2023"/>
    <n v="12"/>
    <n v="10"/>
    <n v="1"/>
    <s v="Weekday"/>
    <m/>
    <m/>
  </r>
  <r>
    <s v="WEB-8838"/>
    <x v="145"/>
    <s v="Ishaan Khan"/>
    <x v="4"/>
    <x v="4"/>
    <x v="21"/>
    <n v="2"/>
    <n v="1093.51"/>
    <x v="3"/>
    <x v="0"/>
    <n v="4"/>
    <n v="2187.02"/>
    <m/>
    <m/>
    <m/>
    <m/>
    <m/>
    <m/>
    <s v="Completed"/>
    <s v="Yes"/>
    <s v="No"/>
    <m/>
    <n v="573"/>
    <n v="450"/>
    <n v="1098537.4901531704"/>
    <n v="96724.388030634553"/>
    <n v="3.9001122334455669"/>
    <s v="Shampoo 200Ml"/>
    <x v="4"/>
    <s v="Beauty"/>
    <s v="Beauty"/>
    <s v="Beauty"/>
    <n v="64"/>
    <s v="Beauty"/>
    <m/>
    <n v="2025"/>
    <n v="2"/>
    <n v="9"/>
    <n v="1"/>
    <s v="Weekday"/>
    <m/>
    <m/>
  </r>
  <r>
    <s v="WEB-7560"/>
    <x v="44"/>
    <s v="Diya Rao"/>
    <x v="1"/>
    <x v="1"/>
    <x v="1"/>
    <n v="1"/>
    <n v="2949.37"/>
    <x v="2"/>
    <x v="0"/>
    <n v="1"/>
    <n v="2949.37"/>
    <m/>
    <m/>
    <m/>
    <m/>
    <m/>
    <m/>
    <s v="Completed"/>
    <s v="Yes"/>
    <s v="No"/>
    <m/>
    <n v="595"/>
    <n v="444"/>
    <n v="2759712.3299794244"/>
    <n v="330643.50635802455"/>
    <n v="3.8641711229946525"/>
    <s v="Power Bank 10000Mah"/>
    <x v="1"/>
    <s v="Electronics"/>
    <s v="Electronics"/>
    <s v="Electronics"/>
    <n v="3"/>
    <s v="Electronics"/>
    <m/>
    <n v="2024"/>
    <n v="7"/>
    <n v="7"/>
    <n v="1"/>
    <s v="Weekend"/>
    <m/>
    <m/>
  </r>
  <r>
    <s v="WEB-6104"/>
    <x v="146"/>
    <s v="Aditya Iyer"/>
    <x v="5"/>
    <x v="1"/>
    <x v="11"/>
    <n v="1"/>
    <n v="3114.18"/>
    <x v="3"/>
    <x v="0"/>
    <n v="3"/>
    <n v="3114.18"/>
    <m/>
    <m/>
    <m/>
    <m/>
    <m/>
    <m/>
    <s v="Completed"/>
    <s v="Yes"/>
    <s v="No"/>
    <m/>
    <n v="559"/>
    <n v="408"/>
    <n v="2759712.3299794244"/>
    <n v="330643.50635802455"/>
    <n v="3.8641711229946525"/>
    <s v="Smart Watch"/>
    <x v="1"/>
    <s v="Electronics"/>
    <s v="Electronics"/>
    <s v="Electronics"/>
    <n v="17"/>
    <s v="Electronics"/>
    <m/>
    <n v="2024"/>
    <n v="4"/>
    <n v="7"/>
    <n v="1"/>
    <s v="Weekend"/>
    <m/>
    <m/>
  </r>
  <r>
    <s v="WEB-6076"/>
    <x v="119"/>
    <s v="Rahul Rao"/>
    <x v="6"/>
    <x v="0"/>
    <x v="5"/>
    <n v="2"/>
    <n v="874.03"/>
    <x v="2"/>
    <x v="0"/>
    <n v="5"/>
    <n v="1748.06"/>
    <m/>
    <m/>
    <m/>
    <m/>
    <m/>
    <m/>
    <s v="Completed"/>
    <s v="Yes"/>
    <s v="No"/>
    <m/>
    <n v="558"/>
    <n v="430"/>
    <n v="1463424.4009529033"/>
    <n v="118285.78776560788"/>
    <n v="3.8140589569160999"/>
    <s v="Storage Box"/>
    <x v="0"/>
    <s v="Home &amp; Kitchen"/>
    <s v="Home &amp; Kitchen"/>
    <s v="Home &amp; Kitchen"/>
    <n v="8"/>
    <s v="Home &amp; Kitchen"/>
    <m/>
    <n v="2025"/>
    <n v="5"/>
    <n v="9"/>
    <n v="6"/>
    <s v="Weekday"/>
    <m/>
    <m/>
  </r>
  <r>
    <s v="WEB-8403"/>
    <x v="147"/>
    <s v="Diya Nair"/>
    <x v="8"/>
    <x v="4"/>
    <x v="24"/>
    <n v="3"/>
    <n v="659.68"/>
    <x v="1"/>
    <x v="2"/>
    <n v="5"/>
    <n v="1979.04"/>
    <m/>
    <m/>
    <m/>
    <m/>
    <m/>
    <m/>
    <s v="Completed"/>
    <s v="No"/>
    <s v="No"/>
    <m/>
    <n v="50"/>
    <n v="37"/>
    <n v="1098537.4901531704"/>
    <n v="96724.388030634553"/>
    <n v="3.9001122334455669"/>
    <s v="Face Cream"/>
    <x v="4"/>
    <s v="Beauty"/>
    <s v="Beauty"/>
    <s v="Beauty"/>
    <n v="80"/>
    <s v="Beauty"/>
    <m/>
    <n v="2023"/>
    <n v="11"/>
    <n v="20"/>
    <n v="2"/>
    <s v="Weekday"/>
    <m/>
    <m/>
  </r>
  <r>
    <s v="WEB-9303"/>
    <x v="148"/>
    <s v="Neha Malhotra"/>
    <x v="1"/>
    <x v="4"/>
    <x v="22"/>
    <n v="1"/>
    <n v="1234.05"/>
    <x v="4"/>
    <x v="3"/>
    <n v="5"/>
    <n v="1234.05"/>
    <m/>
    <m/>
    <m/>
    <m/>
    <m/>
    <m/>
    <s v="Lost Sale"/>
    <s v="No"/>
    <s v="Yes"/>
    <m/>
    <n v="595"/>
    <n v="444"/>
    <n v="1098537.4901531704"/>
    <n v="96724.388030634553"/>
    <n v="3.9001122334455669"/>
    <s v="Hair Oil"/>
    <x v="4"/>
    <s v="Beauty"/>
    <s v="Beauty"/>
    <s v="Beauty"/>
    <n v="70"/>
    <s v="Beauty"/>
    <m/>
    <n v="2024"/>
    <n v="1"/>
    <n v="26"/>
    <n v="6"/>
    <s v="Weekday"/>
    <m/>
    <m/>
  </r>
  <r>
    <s v="WEB-8519"/>
    <x v="149"/>
    <s v="Sanjay Singh"/>
    <x v="6"/>
    <x v="1"/>
    <x v="9"/>
    <n v="1"/>
    <n v="740.37"/>
    <x v="2"/>
    <x v="0"/>
    <n v="5"/>
    <n v="740.37"/>
    <m/>
    <m/>
    <m/>
    <m/>
    <m/>
    <m/>
    <s v="Completed"/>
    <s v="No"/>
    <s v="No"/>
    <m/>
    <n v="558"/>
    <n v="430"/>
    <n v="2759712.3299794244"/>
    <n v="330643.50635802455"/>
    <n v="3.8641711229946525"/>
    <s v="Usb Cable"/>
    <x v="1"/>
    <s v="Electronics"/>
    <s v="Electronics"/>
    <s v="Electronics"/>
    <n v="13"/>
    <s v="Electronics"/>
    <m/>
    <n v="2024"/>
    <n v="4"/>
    <n v="1"/>
    <n v="2"/>
    <s v="Weekend"/>
    <m/>
    <m/>
  </r>
  <r>
    <s v="WEB-7673"/>
    <x v="150"/>
    <s v="Karan Bose"/>
    <x v="5"/>
    <x v="3"/>
    <x v="19"/>
    <n v="1"/>
    <n v="1471.62"/>
    <x v="2"/>
    <x v="0"/>
    <n v="2"/>
    <n v="1471.62"/>
    <m/>
    <m/>
    <m/>
    <m/>
    <m/>
    <m/>
    <s v="Completed"/>
    <s v="Yes"/>
    <s v="No"/>
    <m/>
    <n v="559"/>
    <n v="408"/>
    <n v="1892867.2841657216"/>
    <n v="199432.98236095349"/>
    <n v="3.8949824970828471"/>
    <s v="Sunglasses"/>
    <x v="3"/>
    <s v="Fashion"/>
    <s v="Fashion"/>
    <s v="Fashion"/>
    <n v="53"/>
    <s v="Fashion"/>
    <m/>
    <n v="2025"/>
    <n v="6"/>
    <n v="12"/>
    <n v="5"/>
    <s v="Weekday"/>
    <m/>
    <m/>
  </r>
  <r>
    <s v="WEB-8889"/>
    <x v="151"/>
    <s v="Riya Joshi"/>
    <x v="4"/>
    <x v="4"/>
    <x v="6"/>
    <n v="2"/>
    <n v="238.72"/>
    <x v="1"/>
    <x v="0"/>
    <n v="4"/>
    <n v="477.44"/>
    <m/>
    <m/>
    <m/>
    <m/>
    <m/>
    <m/>
    <s v="Completed"/>
    <s v="No"/>
    <s v="No"/>
    <m/>
    <n v="573"/>
    <n v="450"/>
    <n v="1098537.4901531704"/>
    <n v="96724.388030634553"/>
    <n v="3.9001122334455669"/>
    <s v="Lipstick"/>
    <x v="4"/>
    <s v="Beauty"/>
    <s v="Beauty"/>
    <s v="Beauty"/>
    <n v="10"/>
    <s v="Beauty"/>
    <m/>
    <n v="2024"/>
    <n v="2"/>
    <n v="29"/>
    <n v="5"/>
    <s v="Weekday"/>
    <m/>
    <m/>
  </r>
  <r>
    <s v="WEB-9067"/>
    <x v="152"/>
    <s v="Rahul Gupta"/>
    <x v="6"/>
    <x v="0"/>
    <x v="5"/>
    <n v="1"/>
    <n v="665.46"/>
    <x v="2"/>
    <x v="3"/>
    <n v="5"/>
    <n v="665.46"/>
    <m/>
    <m/>
    <m/>
    <m/>
    <m/>
    <m/>
    <s v="Lost Sale"/>
    <s v="No"/>
    <s v="Yes"/>
    <m/>
    <n v="558"/>
    <n v="430"/>
    <n v="1463424.4009529033"/>
    <n v="118285.78776560788"/>
    <n v="3.8140589569160999"/>
    <s v="Storage Box"/>
    <x v="0"/>
    <s v="Home &amp; Kitchen"/>
    <s v="Home &amp; Kitchen"/>
    <s v="Home &amp; Kitchen"/>
    <n v="8"/>
    <s v="Home &amp; Kitchen"/>
    <m/>
    <n v="2023"/>
    <n v="4"/>
    <n v="6"/>
    <n v="5"/>
    <s v="Weekday"/>
    <m/>
    <m/>
  </r>
  <r>
    <s v="WEB-8245"/>
    <x v="153"/>
    <s v="Ishaan Pillai"/>
    <x v="6"/>
    <x v="3"/>
    <x v="20"/>
    <n v="1"/>
    <n v="450.69"/>
    <x v="0"/>
    <x v="0"/>
    <n v="4"/>
    <n v="450.69"/>
    <m/>
    <m/>
    <m/>
    <m/>
    <m/>
    <m/>
    <s v="Completed"/>
    <s v="No"/>
    <s v="No"/>
    <m/>
    <n v="558"/>
    <n v="430"/>
    <n v="1892867.2841657216"/>
    <n v="199432.98236095349"/>
    <n v="3.8949824970828471"/>
    <s v="Men'S T-Shirt"/>
    <x v="3"/>
    <s v="Fashion"/>
    <s v="Fashion"/>
    <s v="Fashion"/>
    <n v="55"/>
    <s v="Fashion"/>
    <m/>
    <n v="2024"/>
    <n v="12"/>
    <n v="24"/>
    <n v="3"/>
    <s v="Weekday"/>
    <m/>
    <m/>
  </r>
  <r>
    <s v="WEB-6991"/>
    <x v="154"/>
    <s v="Karan Singh"/>
    <x v="1"/>
    <x v="2"/>
    <x v="2"/>
    <n v="2"/>
    <n v="165.2"/>
    <x v="1"/>
    <x v="0"/>
    <n v="4"/>
    <n v="330.4"/>
    <m/>
    <m/>
    <m/>
    <m/>
    <m/>
    <m/>
    <s v="Completed"/>
    <s v="No"/>
    <s v="No"/>
    <m/>
    <n v="595"/>
    <n v="444"/>
    <n v="594714.6477588166"/>
    <n v="60882.938065984097"/>
    <n v="3.804733727810651"/>
    <s v="Cookbook"/>
    <x v="2"/>
    <s v="Books"/>
    <s v="Books"/>
    <s v="Books"/>
    <n v="4"/>
    <s v="Books"/>
    <m/>
    <n v="2023"/>
    <n v="6"/>
    <n v="4"/>
    <n v="1"/>
    <s v="Weekday"/>
    <m/>
    <m/>
  </r>
  <r>
    <s v="WEB-8612"/>
    <x v="155"/>
    <s v="Vikram Kapoor"/>
    <x v="6"/>
    <x v="1"/>
    <x v="18"/>
    <n v="2"/>
    <n v="2599.0500000000002"/>
    <x v="3"/>
    <x v="0"/>
    <n v="3"/>
    <n v="5198.1000000000004"/>
    <m/>
    <m/>
    <m/>
    <m/>
    <m/>
    <m/>
    <s v="Completed"/>
    <s v="Yes"/>
    <s v="No"/>
    <m/>
    <n v="558"/>
    <n v="430"/>
    <n v="2759712.3299794244"/>
    <n v="330643.50635802455"/>
    <n v="3.8641711229946525"/>
    <s v="Bluetooth Speaker"/>
    <x v="1"/>
    <s v="Electronics"/>
    <s v="Electronics"/>
    <s v="Electronics"/>
    <n v="48"/>
    <s v="Electronics"/>
    <m/>
    <n v="2024"/>
    <n v="12"/>
    <n v="27"/>
    <n v="6"/>
    <s v="Weekday"/>
    <m/>
    <m/>
  </r>
  <r>
    <s v="WEB-6038"/>
    <x v="156"/>
    <s v="Saanvi Das"/>
    <x v="0"/>
    <x v="3"/>
    <x v="20"/>
    <n v="1"/>
    <n v="398.88"/>
    <x v="3"/>
    <x v="3"/>
    <m/>
    <n v="398.88"/>
    <m/>
    <m/>
    <m/>
    <m/>
    <m/>
    <m/>
    <s v="Lost Sale"/>
    <s v="No"/>
    <s v="Yes"/>
    <m/>
    <n v="590"/>
    <n v="451"/>
    <n v="1892867.2841657216"/>
    <n v="199432.98236095349"/>
    <n v="3.8949824970828471"/>
    <s v="Men'S T-Shirt"/>
    <x v="3"/>
    <s v="Fashion"/>
    <s v="Fashion"/>
    <s v="Fashion"/>
    <n v="55"/>
    <s v="Fashion"/>
    <m/>
    <n v="2024"/>
    <n v="4"/>
    <n v="22"/>
    <n v="2"/>
    <s v="Weekday"/>
    <m/>
    <m/>
  </r>
  <r>
    <s v="WEB-6946"/>
    <x v="157"/>
    <s v="Tanya Pillai"/>
    <x v="1"/>
    <x v="3"/>
    <x v="20"/>
    <n v="1"/>
    <n v="1819.99"/>
    <x v="0"/>
    <x v="0"/>
    <n v="5"/>
    <n v="1819.99"/>
    <m/>
    <m/>
    <m/>
    <m/>
    <m/>
    <m/>
    <s v="Completed"/>
    <s v="Yes"/>
    <s v="No"/>
    <m/>
    <n v="595"/>
    <n v="444"/>
    <n v="1892867.2841657216"/>
    <n v="199432.98236095349"/>
    <n v="3.8949824970828471"/>
    <s v="Men'S T-Shirt"/>
    <x v="3"/>
    <s v="Fashion"/>
    <s v="Fashion"/>
    <s v="Fashion"/>
    <n v="55"/>
    <s v="Fashion"/>
    <m/>
    <n v="2024"/>
    <n v="7"/>
    <n v="1"/>
    <n v="2"/>
    <s v="Weekend"/>
    <m/>
    <m/>
  </r>
  <r>
    <s v="WEB-6762"/>
    <x v="158"/>
    <s v="Ishaan Gupta"/>
    <x v="2"/>
    <x v="0"/>
    <x v="16"/>
    <n v="3"/>
    <n v="211.02"/>
    <x v="3"/>
    <x v="3"/>
    <n v="4"/>
    <n v="633.06000000000006"/>
    <m/>
    <m/>
    <m/>
    <m/>
    <m/>
    <m/>
    <s v="Lost Sale"/>
    <s v="No"/>
    <s v="Yes"/>
    <m/>
    <n v="589"/>
    <n v="426"/>
    <n v="1463424.4009529033"/>
    <n v="118285.78776560788"/>
    <n v="3.8140589569160999"/>
    <s v="Table Lamp"/>
    <x v="0"/>
    <s v="Home &amp; Kitchen"/>
    <s v="Home &amp; Kitchen"/>
    <s v="Home &amp; Kitchen"/>
    <n v="32"/>
    <s v="Home &amp; Kitchen"/>
    <m/>
    <n v="2024"/>
    <n v="2"/>
    <n v="19"/>
    <n v="2"/>
    <s v="Weekday"/>
    <m/>
    <m/>
  </r>
  <r>
    <s v="WEB-6207"/>
    <x v="159"/>
    <s v="Diya Rao"/>
    <x v="2"/>
    <x v="0"/>
    <x v="23"/>
    <n v="3"/>
    <n v="1617.2"/>
    <x v="5"/>
    <x v="0"/>
    <n v="4"/>
    <n v="4851.6000000000004"/>
    <m/>
    <m/>
    <m/>
    <m/>
    <m/>
    <m/>
    <s v="Completed"/>
    <s v="Yes"/>
    <s v="No"/>
    <m/>
    <n v="589"/>
    <n v="426"/>
    <n v="1463424.4009529033"/>
    <n v="118285.78776560788"/>
    <n v="3.8140589569160999"/>
    <s v="Led Bulb Pack"/>
    <x v="0"/>
    <s v="Home &amp; Kitchen"/>
    <s v="Home &amp; Kitchen"/>
    <s v="Home &amp; Kitchen"/>
    <n v="76"/>
    <s v="Home &amp; Kitchen"/>
    <m/>
    <n v="2025"/>
    <n v="2"/>
    <n v="28"/>
    <n v="6"/>
    <s v="Weekday"/>
    <m/>
    <m/>
  </r>
  <r>
    <s v="WEB-8856"/>
    <x v="62"/>
    <s v="Rahul Bose"/>
    <x v="5"/>
    <x v="2"/>
    <x v="2"/>
    <n v="2"/>
    <n v="476.43"/>
    <x v="1"/>
    <x v="0"/>
    <n v="4"/>
    <n v="952.86"/>
    <m/>
    <m/>
    <m/>
    <m/>
    <m/>
    <m/>
    <s v="Completed"/>
    <s v="No"/>
    <s v="No"/>
    <m/>
    <n v="559"/>
    <n v="408"/>
    <n v="594714.6477588166"/>
    <n v="60882.938065984097"/>
    <n v="3.804733727810651"/>
    <s v="Cookbook"/>
    <x v="2"/>
    <s v="Books"/>
    <s v="Books"/>
    <s v="Books"/>
    <n v="4"/>
    <s v="Books"/>
    <m/>
    <n v="2024"/>
    <n v="11"/>
    <n v="30"/>
    <n v="7"/>
    <s v="Weekday"/>
    <m/>
    <m/>
  </r>
  <r>
    <s v="WEB-6788"/>
    <x v="160"/>
    <s v="Saanvi Das"/>
    <x v="3"/>
    <x v="0"/>
    <x v="23"/>
    <n v="1"/>
    <n v="343.76"/>
    <x v="0"/>
    <x v="1"/>
    <m/>
    <n v="343.76"/>
    <m/>
    <m/>
    <m/>
    <m/>
    <m/>
    <m/>
    <s v="Pending"/>
    <s v="No"/>
    <s v="Yes"/>
    <m/>
    <n v="619"/>
    <n v="468"/>
    <n v="1463424.4009529033"/>
    <n v="118285.78776560788"/>
    <n v="3.8140589569160999"/>
    <s v="Led Bulb Pack"/>
    <x v="0"/>
    <s v="Home &amp; Kitchen"/>
    <s v="Home &amp; Kitchen"/>
    <s v="Home &amp; Kitchen"/>
    <n v="76"/>
    <s v="Home &amp; Kitchen"/>
    <m/>
    <n v="2023"/>
    <n v="6"/>
    <n v="3"/>
    <n v="7"/>
    <s v="Weekday"/>
    <m/>
    <m/>
  </r>
  <r>
    <s v="WEB-8513"/>
    <x v="161"/>
    <s v="Vikram Menon"/>
    <x v="4"/>
    <x v="0"/>
    <x v="5"/>
    <n v="3"/>
    <n v="1297.48"/>
    <x v="4"/>
    <x v="0"/>
    <n v="4"/>
    <n v="3892.44"/>
    <m/>
    <m/>
    <m/>
    <m/>
    <m/>
    <m/>
    <s v="Completed"/>
    <s v="Yes"/>
    <s v="No"/>
    <m/>
    <n v="573"/>
    <n v="450"/>
    <n v="1463424.4009529033"/>
    <n v="118285.78776560788"/>
    <n v="3.8140589569160999"/>
    <s v="Storage Box"/>
    <x v="0"/>
    <s v="Home &amp; Kitchen"/>
    <s v="Home &amp; Kitchen"/>
    <s v="Home &amp; Kitchen"/>
    <n v="8"/>
    <s v="Home &amp; Kitchen"/>
    <m/>
    <n v="2023"/>
    <n v="9"/>
    <n v="22"/>
    <n v="6"/>
    <s v="Weekday"/>
    <m/>
    <m/>
  </r>
  <r>
    <s v="WEB-7761"/>
    <x v="162"/>
    <s v="Ishaan Patel"/>
    <x v="3"/>
    <x v="1"/>
    <x v="18"/>
    <n v="1"/>
    <n v="920.5"/>
    <x v="2"/>
    <x v="1"/>
    <n v="2"/>
    <n v="920.5"/>
    <m/>
    <m/>
    <m/>
    <m/>
    <m/>
    <m/>
    <s v="Pending"/>
    <s v="No"/>
    <s v="Yes"/>
    <m/>
    <n v="619"/>
    <n v="468"/>
    <n v="2759712.3299794244"/>
    <n v="330643.50635802455"/>
    <n v="3.8641711229946525"/>
    <s v="Bluetooth Speaker"/>
    <x v="1"/>
    <s v="Electronics"/>
    <s v="Electronics"/>
    <s v="Electronics"/>
    <n v="48"/>
    <s v="Electronics"/>
    <m/>
    <n v="2025"/>
    <n v="1"/>
    <n v="29"/>
    <n v="4"/>
    <s v="Weekday"/>
    <m/>
    <m/>
  </r>
  <r>
    <s v="WEB-9524"/>
    <x v="163"/>
    <s v="Riya Bose"/>
    <x v="4"/>
    <x v="4"/>
    <x v="21"/>
    <n v="2"/>
    <n v="559.83000000000004"/>
    <x v="3"/>
    <x v="0"/>
    <n v="3"/>
    <n v="1119.6600000000001"/>
    <m/>
    <m/>
    <m/>
    <m/>
    <m/>
    <m/>
    <s v="Completed"/>
    <s v="Yes"/>
    <s v="No"/>
    <m/>
    <n v="573"/>
    <n v="450"/>
    <n v="1098537.4901531704"/>
    <n v="96724.388030634553"/>
    <n v="3.9001122334455669"/>
    <s v="Shampoo 200Ml"/>
    <x v="4"/>
    <s v="Beauty"/>
    <s v="Beauty"/>
    <s v="Beauty"/>
    <n v="64"/>
    <s v="Beauty"/>
    <m/>
    <n v="2025"/>
    <n v="4"/>
    <n v="25"/>
    <n v="6"/>
    <s v="Weekday"/>
    <m/>
    <m/>
  </r>
  <r>
    <s v="WEB-7517"/>
    <x v="164"/>
    <s v="Pooja Sharma"/>
    <x v="1"/>
    <x v="0"/>
    <x v="23"/>
    <n v="2"/>
    <n v="898.2"/>
    <x v="2"/>
    <x v="0"/>
    <m/>
    <n v="1796.4"/>
    <m/>
    <m/>
    <m/>
    <m/>
    <m/>
    <m/>
    <s v="Completed"/>
    <s v="Yes"/>
    <s v="No"/>
    <m/>
    <n v="595"/>
    <n v="444"/>
    <n v="1463424.4009529033"/>
    <n v="118285.78776560788"/>
    <n v="3.8140589569160999"/>
    <s v="Led Bulb Pack"/>
    <x v="0"/>
    <s v="Home &amp; Kitchen"/>
    <s v="Home &amp; Kitchen"/>
    <s v="Home &amp; Kitchen"/>
    <n v="76"/>
    <s v="Home &amp; Kitchen"/>
    <m/>
    <n v="2023"/>
    <n v="7"/>
    <n v="12"/>
    <n v="4"/>
    <s v="Weekday"/>
    <m/>
    <m/>
  </r>
  <r>
    <s v="WEB-7099"/>
    <x v="165"/>
    <s v="Saanvi Sharma"/>
    <x v="2"/>
    <x v="1"/>
    <x v="1"/>
    <n v="1"/>
    <n v="1199.51"/>
    <x v="0"/>
    <x v="0"/>
    <n v="5"/>
    <n v="1199.51"/>
    <m/>
    <m/>
    <m/>
    <m/>
    <m/>
    <m/>
    <s v="Completed"/>
    <s v="Yes"/>
    <s v="No"/>
    <m/>
    <n v="589"/>
    <n v="426"/>
    <n v="2759712.3299794244"/>
    <n v="330643.50635802455"/>
    <n v="3.8641711229946525"/>
    <s v="Power Bank 10000Mah"/>
    <x v="1"/>
    <s v="Electronics"/>
    <s v="Electronics"/>
    <s v="Electronics"/>
    <n v="3"/>
    <s v="Electronics"/>
    <m/>
    <n v="2024"/>
    <n v="12"/>
    <n v="23"/>
    <n v="2"/>
    <s v="Weekday"/>
    <m/>
    <m/>
  </r>
  <r>
    <s v="WEB-5353"/>
    <x v="166"/>
    <s v="Neha Pillai"/>
    <x v="6"/>
    <x v="3"/>
    <x v="20"/>
    <n v="1"/>
    <n v="1780.45"/>
    <x v="4"/>
    <x v="0"/>
    <n v="4"/>
    <n v="1780.45"/>
    <m/>
    <m/>
    <m/>
    <m/>
    <m/>
    <m/>
    <s v="Completed"/>
    <s v="Yes"/>
    <s v="No"/>
    <m/>
    <n v="558"/>
    <n v="430"/>
    <n v="1892867.2841657216"/>
    <n v="199432.98236095349"/>
    <n v="3.8949824970828471"/>
    <s v="Men'S T-Shirt"/>
    <x v="3"/>
    <s v="Fashion"/>
    <s v="Fashion"/>
    <s v="Fashion"/>
    <n v="55"/>
    <s v="Fashion"/>
    <m/>
    <n v="2023"/>
    <n v="7"/>
    <n v="4"/>
    <n v="3"/>
    <s v="Weekday"/>
    <m/>
    <m/>
  </r>
  <r>
    <s v="WEB-6507"/>
    <x v="167"/>
    <s v="Sanjay Iyer"/>
    <x v="7"/>
    <x v="4"/>
    <x v="6"/>
    <n v="2"/>
    <n v="663.82"/>
    <x v="1"/>
    <x v="0"/>
    <n v="3"/>
    <n v="1327.64"/>
    <m/>
    <m/>
    <m/>
    <m/>
    <m/>
    <m/>
    <s v="Completed"/>
    <s v="Yes"/>
    <s v="No"/>
    <m/>
    <n v="567"/>
    <n v="440"/>
    <n v="1098537.4901531704"/>
    <n v="96724.388030634553"/>
    <n v="3.9001122334455669"/>
    <s v="Lipstick"/>
    <x v="4"/>
    <s v="Beauty"/>
    <s v="Beauty"/>
    <s v="Beauty"/>
    <n v="10"/>
    <s v="Beauty"/>
    <m/>
    <n v="2024"/>
    <n v="5"/>
    <n v="30"/>
    <n v="5"/>
    <s v="Weekday"/>
    <m/>
    <m/>
  </r>
  <r>
    <s v="WEB-8703"/>
    <x v="168"/>
    <s v="Saanvi Khan"/>
    <x v="6"/>
    <x v="3"/>
    <x v="17"/>
    <n v="1"/>
    <n v="835.6"/>
    <x v="0"/>
    <x v="1"/>
    <n v="4"/>
    <n v="835.6"/>
    <m/>
    <m/>
    <m/>
    <m/>
    <m/>
    <m/>
    <s v="Pending"/>
    <s v="No"/>
    <s v="Yes"/>
    <m/>
    <n v="558"/>
    <n v="430"/>
    <n v="1892867.2841657216"/>
    <n v="199432.98236095349"/>
    <n v="3.8949824970828471"/>
    <s v="Running Shoes"/>
    <x v="3"/>
    <s v="Fashion"/>
    <s v="Fashion"/>
    <s v="Fashion"/>
    <n v="45"/>
    <s v="Fashion"/>
    <m/>
    <n v="2023"/>
    <n v="2"/>
    <n v="25"/>
    <n v="7"/>
    <s v="Weekday"/>
    <m/>
    <m/>
  </r>
  <r>
    <s v="WEB-6453"/>
    <x v="169"/>
    <s v="Sanjay Iyer"/>
    <x v="0"/>
    <x v="1"/>
    <x v="1"/>
    <n v="2"/>
    <n v="1650.79"/>
    <x v="3"/>
    <x v="0"/>
    <n v="2"/>
    <n v="3301.58"/>
    <m/>
    <m/>
    <m/>
    <m/>
    <m/>
    <m/>
    <s v="Completed"/>
    <s v="Yes"/>
    <s v="No"/>
    <m/>
    <n v="590"/>
    <n v="451"/>
    <n v="2759712.3299794244"/>
    <n v="330643.50635802455"/>
    <n v="3.8641711229946525"/>
    <s v="Power Bank 10000Mah"/>
    <x v="1"/>
    <s v="Electronics"/>
    <s v="Electronics"/>
    <s v="Electronics"/>
    <n v="3"/>
    <s v="Electronics"/>
    <m/>
    <n v="2023"/>
    <n v="5"/>
    <n v="3"/>
    <n v="4"/>
    <s v="Weekday"/>
    <m/>
    <m/>
  </r>
  <r>
    <s v="WEB-5886"/>
    <x v="170"/>
    <s v="Karan Mehta"/>
    <x v="7"/>
    <x v="2"/>
    <x v="15"/>
    <n v="3"/>
    <n v="613.23"/>
    <x v="4"/>
    <x v="0"/>
    <n v="5"/>
    <n v="1839.69"/>
    <m/>
    <m/>
    <m/>
    <m/>
    <m/>
    <m/>
    <s v="Completed"/>
    <s v="Yes"/>
    <s v="No"/>
    <m/>
    <n v="567"/>
    <n v="440"/>
    <n v="594714.6477588166"/>
    <n v="60882.938065984097"/>
    <n v="3.804733727810651"/>
    <s v="Kids Story Book"/>
    <x v="2"/>
    <s v="Books"/>
    <s v="Books"/>
    <s v="Books"/>
    <n v="23"/>
    <s v="Books"/>
    <m/>
    <n v="2024"/>
    <n v="12"/>
    <n v="29"/>
    <n v="1"/>
    <s v="Weekday"/>
    <m/>
    <m/>
  </r>
  <r>
    <s v="WEB-8636"/>
    <x v="171"/>
    <s v="Aarav Gupta"/>
    <x v="6"/>
    <x v="1"/>
    <x v="1"/>
    <n v="3"/>
    <n v="3110.26"/>
    <x v="4"/>
    <x v="2"/>
    <n v="5"/>
    <n v="9330.7800000000007"/>
    <m/>
    <m/>
    <m/>
    <m/>
    <m/>
    <m/>
    <s v="Completed"/>
    <s v="No"/>
    <s v="No"/>
    <m/>
    <n v="558"/>
    <n v="430"/>
    <n v="2759712.3299794244"/>
    <n v="330643.50635802455"/>
    <n v="3.8641711229946525"/>
    <s v="Power Bank 10000Mah"/>
    <x v="1"/>
    <s v="Electronics"/>
    <s v="Electronics"/>
    <s v="Electronics"/>
    <n v="3"/>
    <s v="Electronics"/>
    <m/>
    <n v="2025"/>
    <n v="6"/>
    <n v="14"/>
    <n v="7"/>
    <s v="Weekday"/>
    <m/>
    <m/>
  </r>
  <r>
    <s v="WEB-6858"/>
    <x v="172"/>
    <s v="Aarav Reddy"/>
    <x v="0"/>
    <x v="4"/>
    <x v="6"/>
    <n v="1"/>
    <n v="480.46"/>
    <x v="2"/>
    <x v="0"/>
    <n v="5"/>
    <n v="480.46"/>
    <m/>
    <m/>
    <m/>
    <m/>
    <m/>
    <m/>
    <s v="Completed"/>
    <s v="No"/>
    <s v="No"/>
    <m/>
    <n v="590"/>
    <n v="451"/>
    <n v="1098537.4901531704"/>
    <n v="96724.388030634553"/>
    <n v="3.9001122334455669"/>
    <s v="Lipstick"/>
    <x v="4"/>
    <s v="Beauty"/>
    <s v="Beauty"/>
    <s v="Beauty"/>
    <n v="10"/>
    <s v="Beauty"/>
    <m/>
    <n v="2025"/>
    <n v="1"/>
    <n v="28"/>
    <n v="3"/>
    <s v="Weekday"/>
    <m/>
    <m/>
  </r>
  <r>
    <s v="WEB-7230"/>
    <x v="12"/>
    <s v="Aditya Reddy"/>
    <x v="4"/>
    <x v="4"/>
    <x v="6"/>
    <n v="2"/>
    <n v="805.92"/>
    <x v="1"/>
    <x v="0"/>
    <n v="4"/>
    <n v="1611.84"/>
    <m/>
    <m/>
    <m/>
    <m/>
    <m/>
    <m/>
    <s v="Completed"/>
    <s v="Yes"/>
    <s v="No"/>
    <m/>
    <n v="573"/>
    <n v="450"/>
    <n v="1098537.4901531704"/>
    <n v="96724.388030634553"/>
    <n v="3.9001122334455669"/>
    <s v="Lipstick"/>
    <x v="4"/>
    <s v="Beauty"/>
    <s v="Beauty"/>
    <s v="Beauty"/>
    <n v="10"/>
    <s v="Beauty"/>
    <m/>
    <n v="2023"/>
    <n v="3"/>
    <n v="7"/>
    <n v="3"/>
    <s v="Weekend"/>
    <m/>
    <m/>
  </r>
  <r>
    <s v="WEB-7446"/>
    <x v="151"/>
    <s v="Neha Chatterjee"/>
    <x v="4"/>
    <x v="3"/>
    <x v="17"/>
    <n v="1"/>
    <n v="398.37"/>
    <x v="3"/>
    <x v="0"/>
    <n v="4"/>
    <n v="398.37"/>
    <m/>
    <m/>
    <m/>
    <m/>
    <m/>
    <m/>
    <s v="Completed"/>
    <s v="No"/>
    <s v="No"/>
    <m/>
    <n v="573"/>
    <n v="450"/>
    <n v="1892867.2841657216"/>
    <n v="199432.98236095349"/>
    <n v="3.8949824970828471"/>
    <s v="Running Shoes"/>
    <x v="3"/>
    <s v="Fashion"/>
    <s v="Fashion"/>
    <s v="Fashion"/>
    <n v="45"/>
    <s v="Fashion"/>
    <m/>
    <n v="2024"/>
    <n v="2"/>
    <n v="29"/>
    <n v="5"/>
    <s v="Weekday"/>
    <m/>
    <m/>
  </r>
  <r>
    <s v="WEB-8437"/>
    <x v="173"/>
    <s v="Simran Malhotra"/>
    <x v="3"/>
    <x v="0"/>
    <x v="23"/>
    <n v="1"/>
    <n v="1114.92"/>
    <x v="0"/>
    <x v="0"/>
    <n v="4"/>
    <n v="1114.92"/>
    <m/>
    <m/>
    <m/>
    <m/>
    <m/>
    <m/>
    <s v="Completed"/>
    <s v="Yes"/>
    <s v="No"/>
    <m/>
    <n v="619"/>
    <n v="468"/>
    <n v="1463424.4009529033"/>
    <n v="118285.78776560788"/>
    <n v="3.8140589569160999"/>
    <s v="Led Bulb Pack"/>
    <x v="0"/>
    <s v="Home &amp; Kitchen"/>
    <s v="Home &amp; Kitchen"/>
    <s v="Home &amp; Kitchen"/>
    <n v="76"/>
    <s v="Home &amp; Kitchen"/>
    <m/>
    <n v="2023"/>
    <n v="10"/>
    <n v="15"/>
    <n v="1"/>
    <s v="Weekday"/>
    <m/>
    <m/>
  </r>
  <r>
    <s v="WEB-8790"/>
    <x v="174"/>
    <s v="Ishaan Patel"/>
    <x v="0"/>
    <x v="0"/>
    <x v="16"/>
    <n v="1"/>
    <n v="791.47"/>
    <x v="4"/>
    <x v="0"/>
    <n v="4"/>
    <n v="791.47"/>
    <m/>
    <m/>
    <m/>
    <m/>
    <m/>
    <m/>
    <s v="Completed"/>
    <s v="No"/>
    <s v="No"/>
    <m/>
    <n v="590"/>
    <n v="451"/>
    <n v="1463424.4009529033"/>
    <n v="118285.78776560788"/>
    <n v="3.8140589569160999"/>
    <s v="Table Lamp"/>
    <x v="0"/>
    <s v="Home &amp; Kitchen"/>
    <s v="Home &amp; Kitchen"/>
    <s v="Home &amp; Kitchen"/>
    <n v="32"/>
    <s v="Home &amp; Kitchen"/>
    <m/>
    <n v="2025"/>
    <n v="4"/>
    <n v="21"/>
    <n v="2"/>
    <s v="Weekday"/>
    <m/>
    <m/>
  </r>
  <r>
    <s v="WEB-7386"/>
    <x v="175"/>
    <s v="Rahul Singh"/>
    <x v="7"/>
    <x v="2"/>
    <x v="14"/>
    <n v="1"/>
    <n v="730.9"/>
    <x v="1"/>
    <x v="0"/>
    <n v="5"/>
    <n v="730.9"/>
    <m/>
    <m/>
    <m/>
    <m/>
    <m/>
    <m/>
    <s v="Completed"/>
    <s v="No"/>
    <s v="No"/>
    <m/>
    <n v="567"/>
    <n v="440"/>
    <n v="594714.6477588166"/>
    <n v="60882.938065984097"/>
    <n v="3.804733727810651"/>
    <s v="Notebook Set"/>
    <x v="2"/>
    <s v="Books"/>
    <s v="Books"/>
    <s v="Books"/>
    <n v="20"/>
    <s v="Books"/>
    <m/>
    <n v="2024"/>
    <n v="12"/>
    <n v="19"/>
    <n v="5"/>
    <s v="Weekday"/>
    <m/>
    <m/>
  </r>
  <r>
    <s v="WEB-5808"/>
    <x v="176"/>
    <s v="Rahul Menon"/>
    <x v="7"/>
    <x v="1"/>
    <x v="11"/>
    <n v="1"/>
    <n v="687.96"/>
    <x v="3"/>
    <x v="0"/>
    <n v="5"/>
    <n v="687.96"/>
    <m/>
    <m/>
    <m/>
    <m/>
    <m/>
    <m/>
    <s v="Completed"/>
    <s v="No"/>
    <s v="No"/>
    <m/>
    <n v="567"/>
    <n v="440"/>
    <n v="2759712.3299794244"/>
    <n v="330643.50635802455"/>
    <n v="3.8641711229946525"/>
    <s v="Smart Watch"/>
    <x v="1"/>
    <s v="Electronics"/>
    <s v="Electronics"/>
    <s v="Electronics"/>
    <n v="17"/>
    <s v="Electronics"/>
    <m/>
    <n v="2024"/>
    <n v="8"/>
    <n v="29"/>
    <n v="5"/>
    <s v="Weekday"/>
    <m/>
    <m/>
  </r>
  <r>
    <s v="WEB-6291"/>
    <x v="177"/>
    <s v="Diya Bose"/>
    <x v="6"/>
    <x v="4"/>
    <x v="6"/>
    <n v="2"/>
    <n v="630.79"/>
    <x v="3"/>
    <x v="0"/>
    <n v="5"/>
    <n v="1261.58"/>
    <m/>
    <m/>
    <m/>
    <m/>
    <m/>
    <m/>
    <s v="Completed"/>
    <s v="Yes"/>
    <s v="No"/>
    <m/>
    <n v="558"/>
    <n v="430"/>
    <n v="1098537.4901531704"/>
    <n v="96724.388030634553"/>
    <n v="3.9001122334455669"/>
    <s v="Lipstick"/>
    <x v="4"/>
    <s v="Beauty"/>
    <s v="Beauty"/>
    <s v="Beauty"/>
    <n v="10"/>
    <s v="Beauty"/>
    <m/>
    <n v="2023"/>
    <n v="7"/>
    <n v="16"/>
    <n v="1"/>
    <s v="Weekday"/>
    <m/>
    <m/>
  </r>
  <r>
    <s v="WEB-6698"/>
    <x v="178"/>
    <s v="Sanjay Gupta"/>
    <x v="5"/>
    <x v="1"/>
    <x v="1"/>
    <n v="1"/>
    <n v="1645.1"/>
    <x v="2"/>
    <x v="2"/>
    <n v="4"/>
    <n v="1645.1"/>
    <m/>
    <m/>
    <m/>
    <m/>
    <m/>
    <m/>
    <s v="Completed"/>
    <s v="No"/>
    <s v="No"/>
    <m/>
    <n v="559"/>
    <n v="408"/>
    <n v="2759712.3299794244"/>
    <n v="330643.50635802455"/>
    <n v="3.8641711229946525"/>
    <s v="Power Bank 10000Mah"/>
    <x v="1"/>
    <s v="Electronics"/>
    <s v="Electronics"/>
    <s v="Electronics"/>
    <n v="3"/>
    <s v="Electronics"/>
    <m/>
    <n v="2025"/>
    <n v="6"/>
    <n v="20"/>
    <n v="6"/>
    <s v="Weekday"/>
    <m/>
    <m/>
  </r>
  <r>
    <s v="WEB-8794"/>
    <x v="179"/>
    <s v="Neha Pillai"/>
    <x v="3"/>
    <x v="0"/>
    <x v="23"/>
    <n v="1"/>
    <n v="260.13"/>
    <x v="1"/>
    <x v="3"/>
    <n v="5"/>
    <n v="260.13"/>
    <m/>
    <m/>
    <m/>
    <m/>
    <m/>
    <m/>
    <s v="Lost Sale"/>
    <s v="No"/>
    <s v="Yes"/>
    <m/>
    <n v="619"/>
    <n v="468"/>
    <n v="1463424.4009529033"/>
    <n v="118285.78776560788"/>
    <n v="3.8140589569160999"/>
    <s v="Led Bulb Pack"/>
    <x v="0"/>
    <s v="Home &amp; Kitchen"/>
    <s v="Home &amp; Kitchen"/>
    <s v="Home &amp; Kitchen"/>
    <n v="76"/>
    <s v="Home &amp; Kitchen"/>
    <m/>
    <n v="2024"/>
    <n v="12"/>
    <n v="8"/>
    <n v="1"/>
    <s v="Weekday"/>
    <m/>
    <m/>
  </r>
  <r>
    <s v="WEB-9001"/>
    <x v="180"/>
    <s v="Meera Kapoor"/>
    <x v="0"/>
    <x v="2"/>
    <x v="14"/>
    <n v="1"/>
    <n v="700.65"/>
    <x v="0"/>
    <x v="0"/>
    <n v="4"/>
    <n v="700.65"/>
    <m/>
    <m/>
    <m/>
    <m/>
    <m/>
    <m/>
    <s v="Completed"/>
    <s v="No"/>
    <s v="No"/>
    <m/>
    <n v="590"/>
    <n v="451"/>
    <n v="594714.6477588166"/>
    <n v="60882.938065984097"/>
    <n v="3.804733727810651"/>
    <s v="Notebook Set"/>
    <x v="2"/>
    <s v="Books"/>
    <s v="Books"/>
    <s v="Books"/>
    <n v="20"/>
    <s v="Books"/>
    <m/>
    <n v="2024"/>
    <n v="2"/>
    <n v="25"/>
    <n v="1"/>
    <s v="Weekday"/>
    <m/>
    <m/>
  </r>
  <r>
    <s v="WEB-5261"/>
    <x v="181"/>
    <s v="Karan Reddy"/>
    <x v="6"/>
    <x v="4"/>
    <x v="22"/>
    <n v="2"/>
    <n v="422.54"/>
    <x v="1"/>
    <x v="0"/>
    <n v="4"/>
    <n v="845.08"/>
    <m/>
    <m/>
    <m/>
    <m/>
    <m/>
    <m/>
    <s v="Completed"/>
    <s v="No"/>
    <s v="No"/>
    <m/>
    <n v="558"/>
    <n v="430"/>
    <n v="1098537.4901531704"/>
    <n v="96724.388030634553"/>
    <n v="3.9001122334455669"/>
    <s v="Hair Oil"/>
    <x v="4"/>
    <s v="Beauty"/>
    <s v="Beauty"/>
    <s v="Beauty"/>
    <n v="70"/>
    <s v="Beauty"/>
    <m/>
    <n v="2024"/>
    <n v="2"/>
    <n v="16"/>
    <n v="6"/>
    <s v="Weekday"/>
    <m/>
    <m/>
  </r>
  <r>
    <s v="WEB-7957"/>
    <x v="182"/>
    <s v="Arjun Rao"/>
    <x v="0"/>
    <x v="0"/>
    <x v="23"/>
    <n v="3"/>
    <n v="188.2"/>
    <x v="4"/>
    <x v="0"/>
    <n v="4"/>
    <n v="564.59999999999991"/>
    <m/>
    <m/>
    <m/>
    <m/>
    <m/>
    <m/>
    <s v="Completed"/>
    <s v="No"/>
    <s v="No"/>
    <m/>
    <n v="590"/>
    <n v="451"/>
    <n v="1463424.4009529033"/>
    <n v="118285.78776560788"/>
    <n v="3.8140589569160999"/>
    <s v="Led Bulb Pack"/>
    <x v="0"/>
    <s v="Home &amp; Kitchen"/>
    <s v="Home &amp; Kitchen"/>
    <s v="Home &amp; Kitchen"/>
    <n v="76"/>
    <s v="Home &amp; Kitchen"/>
    <m/>
    <n v="2024"/>
    <n v="2"/>
    <n v="1"/>
    <n v="5"/>
    <s v="Weekend"/>
    <m/>
    <m/>
  </r>
  <r>
    <s v="WEB-5148"/>
    <x v="183"/>
    <s v="Aditya Singh"/>
    <x v="3"/>
    <x v="1"/>
    <x v="9"/>
    <n v="1"/>
    <n v="3026.42"/>
    <x v="1"/>
    <x v="0"/>
    <n v="5"/>
    <n v="3026.42"/>
    <m/>
    <m/>
    <m/>
    <m/>
    <m/>
    <m/>
    <s v="Completed"/>
    <s v="Yes"/>
    <s v="No"/>
    <m/>
    <n v="619"/>
    <n v="468"/>
    <n v="2759712.3299794244"/>
    <n v="330643.50635802455"/>
    <n v="3.8641711229946525"/>
    <s v="Usb Cable"/>
    <x v="1"/>
    <s v="Electronics"/>
    <s v="Electronics"/>
    <s v="Electronics"/>
    <n v="13"/>
    <s v="Electronics"/>
    <m/>
    <n v="2024"/>
    <n v="9"/>
    <n v="17"/>
    <n v="3"/>
    <s v="Weekday"/>
    <m/>
    <m/>
  </r>
  <r>
    <s v="WEB-8215"/>
    <x v="184"/>
    <s v="Ananya Kapoor"/>
    <x v="2"/>
    <x v="4"/>
    <x v="24"/>
    <n v="1"/>
    <n v="1405.64"/>
    <x v="4"/>
    <x v="0"/>
    <n v="4"/>
    <n v="1405.64"/>
    <m/>
    <m/>
    <m/>
    <m/>
    <m/>
    <m/>
    <s v="Completed"/>
    <s v="Yes"/>
    <s v="No"/>
    <m/>
    <n v="589"/>
    <n v="426"/>
    <n v="1098537.4901531704"/>
    <n v="96724.388030634553"/>
    <n v="3.9001122334455669"/>
    <s v="Face Cream"/>
    <x v="4"/>
    <s v="Beauty"/>
    <s v="Beauty"/>
    <s v="Beauty"/>
    <n v="80"/>
    <s v="Beauty"/>
    <m/>
    <n v="2023"/>
    <n v="11"/>
    <n v="1"/>
    <n v="4"/>
    <s v="Weekend"/>
    <m/>
    <m/>
  </r>
  <r>
    <s v="WEB-6206"/>
    <x v="185"/>
    <s v="Rahul Bose"/>
    <x v="6"/>
    <x v="1"/>
    <x v="18"/>
    <n v="3"/>
    <n v="2634.04"/>
    <x v="1"/>
    <x v="0"/>
    <n v="1"/>
    <n v="7902.12"/>
    <m/>
    <m/>
    <m/>
    <m/>
    <m/>
    <m/>
    <s v="Completed"/>
    <s v="Yes"/>
    <s v="No"/>
    <m/>
    <n v="558"/>
    <n v="430"/>
    <n v="2759712.3299794244"/>
    <n v="330643.50635802455"/>
    <n v="3.8641711229946525"/>
    <s v="Bluetooth Speaker"/>
    <x v="1"/>
    <s v="Electronics"/>
    <s v="Electronics"/>
    <s v="Electronics"/>
    <n v="48"/>
    <s v="Electronics"/>
    <m/>
    <n v="2025"/>
    <n v="2"/>
    <n v="26"/>
    <n v="4"/>
    <s v="Weekday"/>
    <m/>
    <m/>
  </r>
  <r>
    <s v="WEB-9596"/>
    <x v="186"/>
    <s v="Riya Chatterjee"/>
    <x v="7"/>
    <x v="0"/>
    <x v="5"/>
    <n v="1"/>
    <n v="615.99"/>
    <x v="4"/>
    <x v="0"/>
    <n v="4"/>
    <n v="615.99"/>
    <m/>
    <m/>
    <m/>
    <m/>
    <m/>
    <m/>
    <s v="Completed"/>
    <s v="No"/>
    <s v="No"/>
    <m/>
    <n v="567"/>
    <n v="440"/>
    <n v="1463424.4009529033"/>
    <n v="118285.78776560788"/>
    <n v="3.8140589569160999"/>
    <s v="Storage Box"/>
    <x v="0"/>
    <s v="Home &amp; Kitchen"/>
    <s v="Home &amp; Kitchen"/>
    <s v="Home &amp; Kitchen"/>
    <n v="8"/>
    <s v="Home &amp; Kitchen"/>
    <m/>
    <n v="2024"/>
    <n v="9"/>
    <n v="27"/>
    <n v="6"/>
    <s v="Weekday"/>
    <m/>
    <m/>
  </r>
  <r>
    <s v="WEB-8693"/>
    <x v="187"/>
    <s v="Aditya Malhotra"/>
    <x v="6"/>
    <x v="3"/>
    <x v="17"/>
    <n v="2"/>
    <n v="1639.23"/>
    <x v="1"/>
    <x v="0"/>
    <n v="5"/>
    <n v="3278.46"/>
    <m/>
    <m/>
    <m/>
    <m/>
    <m/>
    <m/>
    <s v="Completed"/>
    <s v="Yes"/>
    <s v="No"/>
    <m/>
    <n v="558"/>
    <n v="430"/>
    <n v="1892867.2841657216"/>
    <n v="199432.98236095349"/>
    <n v="3.8949824970828471"/>
    <s v="Running Shoes"/>
    <x v="3"/>
    <s v="Fashion"/>
    <s v="Fashion"/>
    <s v="Fashion"/>
    <n v="45"/>
    <s v="Fashion"/>
    <m/>
    <n v="2023"/>
    <n v="8"/>
    <n v="26"/>
    <n v="7"/>
    <s v="Weekday"/>
    <m/>
    <m/>
  </r>
  <r>
    <s v="WEB-6022"/>
    <x v="63"/>
    <s v="Vikram Kumar"/>
    <x v="3"/>
    <x v="1"/>
    <x v="11"/>
    <n v="1"/>
    <n v="3212.65"/>
    <x v="1"/>
    <x v="0"/>
    <n v="5"/>
    <n v="3212.65"/>
    <m/>
    <m/>
    <m/>
    <m/>
    <m/>
    <m/>
    <s v="Completed"/>
    <s v="Yes"/>
    <s v="No"/>
    <m/>
    <n v="619"/>
    <n v="468"/>
    <n v="2759712.3299794244"/>
    <n v="330643.50635802455"/>
    <n v="3.8641711229946525"/>
    <s v="Smart Watch"/>
    <x v="1"/>
    <s v="Electronics"/>
    <s v="Electronics"/>
    <s v="Electronics"/>
    <n v="17"/>
    <s v="Electronics"/>
    <m/>
    <n v="2024"/>
    <n v="5"/>
    <n v="13"/>
    <n v="2"/>
    <s v="Weekday"/>
    <m/>
    <m/>
  </r>
  <r>
    <s v="WEB-8103"/>
    <x v="188"/>
    <s v="Arjun Malhotra"/>
    <x v="4"/>
    <x v="3"/>
    <x v="3"/>
    <n v="1"/>
    <n v="1838.85"/>
    <x v="0"/>
    <x v="0"/>
    <n v="3"/>
    <n v="1838.85"/>
    <m/>
    <m/>
    <m/>
    <m/>
    <m/>
    <m/>
    <s v="Completed"/>
    <s v="Yes"/>
    <s v="No"/>
    <m/>
    <n v="573"/>
    <n v="450"/>
    <n v="1892867.2841657216"/>
    <n v="199432.98236095349"/>
    <n v="3.8949824970828471"/>
    <s v="Denim Jeans"/>
    <x v="3"/>
    <s v="Fashion"/>
    <s v="Fashion"/>
    <s v="Fashion"/>
    <n v="6"/>
    <s v="Fashion"/>
    <m/>
    <n v="2024"/>
    <n v="4"/>
    <n v="2"/>
    <n v="3"/>
    <s v="Weekday"/>
    <m/>
    <m/>
  </r>
  <r>
    <s v="WEB-8807"/>
    <x v="117"/>
    <s v="Diya Patel"/>
    <x v="7"/>
    <x v="1"/>
    <x v="11"/>
    <n v="1"/>
    <n v="1759.61"/>
    <x v="4"/>
    <x v="0"/>
    <n v="5"/>
    <n v="1759.61"/>
    <m/>
    <m/>
    <m/>
    <m/>
    <m/>
    <m/>
    <s v="Completed"/>
    <s v="Yes"/>
    <s v="No"/>
    <m/>
    <n v="567"/>
    <n v="440"/>
    <n v="2759712.3299794244"/>
    <n v="330643.50635802455"/>
    <n v="3.8641711229946525"/>
    <s v="Smart Watch"/>
    <x v="1"/>
    <s v="Electronics"/>
    <s v="Electronics"/>
    <s v="Electronics"/>
    <n v="17"/>
    <s v="Electronics"/>
    <m/>
    <n v="2024"/>
    <n v="4"/>
    <n v="24"/>
    <n v="4"/>
    <s v="Weekday"/>
    <m/>
    <m/>
  </r>
  <r>
    <s v="WEB-7414"/>
    <x v="189"/>
    <s v="Sanjay Menon"/>
    <x v="1"/>
    <x v="0"/>
    <x v="0"/>
    <n v="2"/>
    <n v="454.15"/>
    <x v="4"/>
    <x v="2"/>
    <n v="5"/>
    <n v="908.3"/>
    <m/>
    <m/>
    <m/>
    <m/>
    <m/>
    <m/>
    <s v="Completed"/>
    <s v="No"/>
    <s v="No"/>
    <m/>
    <n v="595"/>
    <n v="444"/>
    <n v="1463424.4009529033"/>
    <n v="118285.78776560788"/>
    <n v="3.8140589569160999"/>
    <s v="Water Bottle"/>
    <x v="0"/>
    <s v="Home &amp; Kitchen"/>
    <s v="Home &amp; Kitchen"/>
    <s v="Home &amp; Kitchen"/>
    <n v="2"/>
    <s v="Home &amp; Kitchen"/>
    <m/>
    <n v="2024"/>
    <n v="6"/>
    <n v="2"/>
    <n v="1"/>
    <s v="Weekday"/>
    <m/>
    <m/>
  </r>
  <r>
    <s v="WEB-5165"/>
    <x v="176"/>
    <s v="Diya Kumar"/>
    <x v="1"/>
    <x v="1"/>
    <x v="11"/>
    <n v="2"/>
    <n v="1452.3"/>
    <x v="0"/>
    <x v="0"/>
    <n v="1"/>
    <n v="2904.6"/>
    <m/>
    <m/>
    <m/>
    <m/>
    <m/>
    <m/>
    <s v="Completed"/>
    <s v="Yes"/>
    <s v="No"/>
    <m/>
    <n v="595"/>
    <n v="444"/>
    <n v="2759712.3299794244"/>
    <n v="330643.50635802455"/>
    <n v="3.8641711229946525"/>
    <s v="Smart Watch"/>
    <x v="1"/>
    <s v="Electronics"/>
    <s v="Electronics"/>
    <s v="Electronics"/>
    <n v="17"/>
    <s v="Electronics"/>
    <m/>
    <n v="2024"/>
    <n v="8"/>
    <n v="29"/>
    <n v="5"/>
    <s v="Weekday"/>
    <m/>
    <m/>
  </r>
  <r>
    <s v="WEB-6745"/>
    <x v="190"/>
    <s v="Vikram Rao"/>
    <x v="5"/>
    <x v="4"/>
    <x v="24"/>
    <n v="2"/>
    <n v="631.37"/>
    <x v="4"/>
    <x v="0"/>
    <n v="4"/>
    <n v="1262.74"/>
    <m/>
    <m/>
    <m/>
    <m/>
    <m/>
    <m/>
    <s v="Completed"/>
    <s v="Yes"/>
    <s v="No"/>
    <m/>
    <n v="559"/>
    <n v="408"/>
    <n v="1098537.4901531704"/>
    <n v="96724.388030634553"/>
    <n v="3.9001122334455669"/>
    <s v="Face Cream"/>
    <x v="4"/>
    <s v="Beauty"/>
    <s v="Beauty"/>
    <s v="Beauty"/>
    <n v="80"/>
    <s v="Beauty"/>
    <m/>
    <n v="2023"/>
    <n v="3"/>
    <n v="5"/>
    <n v="1"/>
    <s v="Weekday"/>
    <m/>
    <m/>
  </r>
  <r>
    <s v="WEB-7919"/>
    <x v="84"/>
    <s v="Saanvi Rao"/>
    <x v="7"/>
    <x v="0"/>
    <x v="4"/>
    <n v="1"/>
    <n v="588.74"/>
    <x v="3"/>
    <x v="0"/>
    <n v="4"/>
    <n v="588.74"/>
    <m/>
    <m/>
    <m/>
    <m/>
    <m/>
    <m/>
    <s v="Completed"/>
    <s v="No"/>
    <s v="No"/>
    <m/>
    <n v="567"/>
    <n v="440"/>
    <n v="1463424.4009529033"/>
    <n v="118285.78776560788"/>
    <n v="3.8140589569160999"/>
    <s v="Non-Stick Pan"/>
    <x v="0"/>
    <s v="Home &amp; Kitchen"/>
    <s v="Home &amp; Kitchen"/>
    <s v="Home &amp; Kitchen"/>
    <n v="7"/>
    <s v="Home &amp; Kitchen"/>
    <m/>
    <n v="2023"/>
    <n v="6"/>
    <n v="5"/>
    <n v="2"/>
    <s v="Weekday"/>
    <m/>
    <m/>
  </r>
  <r>
    <s v="WEB-9335"/>
    <x v="191"/>
    <s v="Ananya Joshi"/>
    <x v="4"/>
    <x v="1"/>
    <x v="9"/>
    <n v="3"/>
    <n v="2240.34"/>
    <x v="3"/>
    <x v="0"/>
    <n v="2"/>
    <n v="6721.02"/>
    <m/>
    <m/>
    <m/>
    <m/>
    <m/>
    <m/>
    <s v="Completed"/>
    <s v="Yes"/>
    <s v="No"/>
    <m/>
    <n v="573"/>
    <n v="450"/>
    <n v="2759712.3299794244"/>
    <n v="330643.50635802455"/>
    <n v="3.8641711229946525"/>
    <s v="Usb Cable"/>
    <x v="1"/>
    <s v="Electronics"/>
    <s v="Electronics"/>
    <s v="Electronics"/>
    <n v="13"/>
    <s v="Electronics"/>
    <m/>
    <n v="2025"/>
    <n v="1"/>
    <n v="30"/>
    <n v="5"/>
    <s v="Weekday"/>
    <m/>
    <m/>
  </r>
  <r>
    <s v="WEB-8920"/>
    <x v="192"/>
    <s v="Diya Das"/>
    <x v="0"/>
    <x v="3"/>
    <x v="17"/>
    <n v="1"/>
    <n v="742.34"/>
    <x v="0"/>
    <x v="3"/>
    <n v="4"/>
    <n v="742.34"/>
    <m/>
    <m/>
    <m/>
    <m/>
    <m/>
    <m/>
    <s v="Lost Sale"/>
    <s v="No"/>
    <s v="Yes"/>
    <m/>
    <n v="590"/>
    <n v="451"/>
    <n v="1892867.2841657216"/>
    <n v="199432.98236095349"/>
    <n v="3.8949824970828471"/>
    <s v="Running Shoes"/>
    <x v="3"/>
    <s v="Fashion"/>
    <s v="Fashion"/>
    <s v="Fashion"/>
    <n v="45"/>
    <s v="Fashion"/>
    <m/>
    <n v="2023"/>
    <n v="2"/>
    <n v="22"/>
    <n v="4"/>
    <s v="Weekday"/>
    <m/>
    <m/>
  </r>
  <r>
    <s v="WEB-8340"/>
    <x v="193"/>
    <s v="Tanya Menon"/>
    <x v="4"/>
    <x v="2"/>
    <x v="2"/>
    <n v="1"/>
    <n v="770.15"/>
    <x v="1"/>
    <x v="2"/>
    <n v="3"/>
    <n v="770.15"/>
    <m/>
    <m/>
    <m/>
    <m/>
    <m/>
    <m/>
    <s v="Completed"/>
    <s v="No"/>
    <s v="No"/>
    <m/>
    <n v="573"/>
    <n v="450"/>
    <n v="594714.6477588166"/>
    <n v="60882.938065984097"/>
    <n v="3.804733727810651"/>
    <s v="Cookbook"/>
    <x v="2"/>
    <s v="Books"/>
    <s v="Books"/>
    <s v="Books"/>
    <n v="4"/>
    <s v="Books"/>
    <m/>
    <n v="2024"/>
    <n v="3"/>
    <n v="29"/>
    <n v="6"/>
    <s v="Weekday"/>
    <m/>
    <m/>
  </r>
  <r>
    <s v="WEB-5495"/>
    <x v="194"/>
    <s v="Simran Iyer"/>
    <x v="1"/>
    <x v="0"/>
    <x v="23"/>
    <n v="2"/>
    <n v="1636.72"/>
    <x v="2"/>
    <x v="0"/>
    <n v="2"/>
    <n v="3273.44"/>
    <m/>
    <m/>
    <m/>
    <m/>
    <m/>
    <m/>
    <s v="Completed"/>
    <s v="Yes"/>
    <s v="No"/>
    <m/>
    <n v="595"/>
    <n v="444"/>
    <n v="1463424.4009529033"/>
    <n v="118285.78776560788"/>
    <n v="3.8140589569160999"/>
    <s v="Led Bulb Pack"/>
    <x v="0"/>
    <s v="Home &amp; Kitchen"/>
    <s v="Home &amp; Kitchen"/>
    <s v="Home &amp; Kitchen"/>
    <n v="76"/>
    <s v="Home &amp; Kitchen"/>
    <m/>
    <n v="2024"/>
    <n v="6"/>
    <n v="22"/>
    <n v="7"/>
    <s v="Weekday"/>
    <m/>
    <m/>
  </r>
  <r>
    <s v="WEB-6750"/>
    <x v="12"/>
    <s v="Sanjay Malhotra"/>
    <x v="7"/>
    <x v="3"/>
    <x v="17"/>
    <n v="1"/>
    <n v="297.55"/>
    <x v="0"/>
    <x v="0"/>
    <n v="3"/>
    <n v="297.55"/>
    <m/>
    <m/>
    <m/>
    <m/>
    <m/>
    <m/>
    <s v="Completed"/>
    <s v="No"/>
    <s v="No"/>
    <m/>
    <n v="567"/>
    <n v="440"/>
    <n v="1892867.2841657216"/>
    <n v="199432.98236095349"/>
    <n v="3.8949824970828471"/>
    <s v="Running Shoes"/>
    <x v="3"/>
    <s v="Fashion"/>
    <s v="Fashion"/>
    <s v="Fashion"/>
    <n v="45"/>
    <s v="Fashion"/>
    <m/>
    <n v="2023"/>
    <n v="3"/>
    <n v="7"/>
    <n v="3"/>
    <s v="Weekend"/>
    <m/>
    <m/>
  </r>
  <r>
    <s v="WEB-7368"/>
    <x v="195"/>
    <s v="Vivaan Malhotra"/>
    <x v="2"/>
    <x v="3"/>
    <x v="3"/>
    <n v="1"/>
    <n v="352.41"/>
    <x v="1"/>
    <x v="0"/>
    <n v="5"/>
    <n v="352.41"/>
    <m/>
    <m/>
    <m/>
    <m/>
    <m/>
    <m/>
    <s v="Completed"/>
    <s v="No"/>
    <s v="No"/>
    <m/>
    <n v="589"/>
    <n v="426"/>
    <n v="1892867.2841657216"/>
    <n v="199432.98236095349"/>
    <n v="3.8949824970828471"/>
    <s v="Denim Jeans"/>
    <x v="3"/>
    <s v="Fashion"/>
    <s v="Fashion"/>
    <s v="Fashion"/>
    <n v="6"/>
    <s v="Fashion"/>
    <m/>
    <n v="2023"/>
    <n v="7"/>
    <n v="5"/>
    <n v="4"/>
    <s v="Weekday"/>
    <m/>
    <m/>
  </r>
  <r>
    <s v="WEB-8179"/>
    <x v="196"/>
    <s v="Ananya Chatterjee"/>
    <x v="3"/>
    <x v="3"/>
    <x v="3"/>
    <n v="2"/>
    <n v="943.08"/>
    <x v="2"/>
    <x v="0"/>
    <n v="4"/>
    <n v="1886.16"/>
    <m/>
    <m/>
    <m/>
    <m/>
    <m/>
    <m/>
    <s v="Completed"/>
    <s v="Yes"/>
    <s v="No"/>
    <m/>
    <n v="619"/>
    <n v="468"/>
    <n v="1892867.2841657216"/>
    <n v="199432.98236095349"/>
    <n v="3.8949824970828471"/>
    <s v="Denim Jeans"/>
    <x v="3"/>
    <s v="Fashion"/>
    <s v="Fashion"/>
    <s v="Fashion"/>
    <n v="6"/>
    <s v="Fashion"/>
    <m/>
    <n v="2024"/>
    <n v="11"/>
    <n v="16"/>
    <n v="7"/>
    <s v="Weekday"/>
    <m/>
    <m/>
  </r>
  <r>
    <s v="WEB-6428"/>
    <x v="4"/>
    <s v="Riya Malhotra"/>
    <x v="7"/>
    <x v="1"/>
    <x v="11"/>
    <n v="1"/>
    <n v="1080.3499999999999"/>
    <x v="1"/>
    <x v="0"/>
    <n v="4"/>
    <n v="1080.3499999999999"/>
    <m/>
    <m/>
    <m/>
    <m/>
    <m/>
    <m/>
    <s v="Completed"/>
    <s v="Yes"/>
    <s v="No"/>
    <m/>
    <n v="567"/>
    <n v="440"/>
    <n v="2759712.3299794244"/>
    <n v="330643.50635802455"/>
    <n v="3.8641711229946525"/>
    <s v="Smart Watch"/>
    <x v="1"/>
    <s v="Electronics"/>
    <s v="Electronics"/>
    <s v="Electronics"/>
    <n v="17"/>
    <s v="Electronics"/>
    <m/>
    <n v="2024"/>
    <n v="11"/>
    <n v="2"/>
    <n v="7"/>
    <s v="Weekday"/>
    <m/>
    <m/>
  </r>
  <r>
    <s v="WEB-7765"/>
    <x v="197"/>
    <s v="Aarav Kapoor"/>
    <x v="1"/>
    <x v="4"/>
    <x v="24"/>
    <n v="1"/>
    <n v="880.87"/>
    <x v="2"/>
    <x v="2"/>
    <n v="4"/>
    <n v="880.87"/>
    <m/>
    <m/>
    <m/>
    <m/>
    <m/>
    <m/>
    <s v="Completed"/>
    <s v="No"/>
    <s v="No"/>
    <m/>
    <n v="595"/>
    <n v="444"/>
    <n v="1098537.4901531704"/>
    <n v="96724.388030634553"/>
    <n v="3.9001122334455669"/>
    <s v="Face Cream"/>
    <x v="4"/>
    <s v="Beauty"/>
    <s v="Beauty"/>
    <s v="Beauty"/>
    <n v="80"/>
    <s v="Beauty"/>
    <m/>
    <n v="2025"/>
    <n v="4"/>
    <n v="4"/>
    <n v="6"/>
    <s v="Weekday"/>
    <m/>
    <m/>
  </r>
  <r>
    <s v="WEB-5375"/>
    <x v="198"/>
    <s v="Tanya Pillai"/>
    <x v="3"/>
    <x v="1"/>
    <x v="1"/>
    <n v="1"/>
    <n v="2477.84"/>
    <x v="1"/>
    <x v="0"/>
    <n v="5"/>
    <n v="2477.84"/>
    <m/>
    <m/>
    <m/>
    <m/>
    <m/>
    <m/>
    <s v="Completed"/>
    <s v="Yes"/>
    <s v="No"/>
    <m/>
    <n v="619"/>
    <n v="468"/>
    <n v="2759712.3299794244"/>
    <n v="330643.50635802455"/>
    <n v="3.8641711229946525"/>
    <s v="Power Bank 10000Mah"/>
    <x v="1"/>
    <s v="Electronics"/>
    <s v="Electronics"/>
    <s v="Electronics"/>
    <n v="3"/>
    <s v="Electronics"/>
    <m/>
    <n v="2023"/>
    <n v="9"/>
    <n v="17"/>
    <n v="1"/>
    <s v="Weekday"/>
    <m/>
    <m/>
  </r>
  <r>
    <s v="WEB-5251"/>
    <x v="112"/>
    <s v="Kavya Iyer"/>
    <x v="1"/>
    <x v="4"/>
    <x v="12"/>
    <n v="1"/>
    <n v="107.35"/>
    <x v="2"/>
    <x v="0"/>
    <n v="4"/>
    <n v="107.35"/>
    <m/>
    <m/>
    <m/>
    <m/>
    <m/>
    <m/>
    <s v="Completed"/>
    <s v="No"/>
    <s v="No"/>
    <m/>
    <n v="595"/>
    <n v="444"/>
    <n v="1098537.4901531704"/>
    <n v="96724.388030634553"/>
    <n v="3.9001122334455669"/>
    <s v="Perfume 50Ml"/>
    <x v="4"/>
    <s v="Beauty"/>
    <s v="Beauty"/>
    <s v="Beauty"/>
    <n v="18"/>
    <s v="Beauty"/>
    <m/>
    <n v="2023"/>
    <n v="5"/>
    <n v="5"/>
    <n v="6"/>
    <s v="Weekday"/>
    <m/>
    <m/>
  </r>
  <r>
    <s v="WEB-5058"/>
    <x v="20"/>
    <s v="Vikram Chatterjee"/>
    <x v="1"/>
    <x v="4"/>
    <x v="6"/>
    <n v="1"/>
    <n v="1496.6"/>
    <x v="4"/>
    <x v="0"/>
    <n v="1"/>
    <n v="1496.6"/>
    <m/>
    <m/>
    <m/>
    <m/>
    <m/>
    <m/>
    <s v="Completed"/>
    <s v="Yes"/>
    <s v="No"/>
    <m/>
    <n v="595"/>
    <n v="444"/>
    <n v="1098537.4901531704"/>
    <n v="96724.388030634553"/>
    <n v="3.9001122334455669"/>
    <s v="Lipstick"/>
    <x v="4"/>
    <s v="Beauty"/>
    <s v="Beauty"/>
    <s v="Beauty"/>
    <n v="10"/>
    <s v="Beauty"/>
    <m/>
    <n v="2023"/>
    <n v="12"/>
    <n v="17"/>
    <n v="1"/>
    <s v="Weekday"/>
    <m/>
    <m/>
  </r>
  <r>
    <s v="WEB-5219"/>
    <x v="199"/>
    <s v="Riya Chatterjee"/>
    <x v="1"/>
    <x v="3"/>
    <x v="20"/>
    <n v="1"/>
    <n v="310.68"/>
    <x v="0"/>
    <x v="0"/>
    <n v="4"/>
    <n v="310.68"/>
    <m/>
    <m/>
    <m/>
    <m/>
    <m/>
    <m/>
    <s v="Completed"/>
    <s v="No"/>
    <s v="No"/>
    <m/>
    <n v="595"/>
    <n v="444"/>
    <n v="1892867.2841657216"/>
    <n v="199432.98236095349"/>
    <n v="3.8949824970828471"/>
    <s v="Men'S T-Shirt"/>
    <x v="3"/>
    <s v="Fashion"/>
    <s v="Fashion"/>
    <s v="Fashion"/>
    <n v="55"/>
    <s v="Fashion"/>
    <m/>
    <n v="2024"/>
    <n v="5"/>
    <n v="23"/>
    <n v="5"/>
    <s v="Weekday"/>
    <m/>
    <m/>
  </r>
  <r>
    <s v="WEB-7314"/>
    <x v="170"/>
    <s v="Diya Iyer"/>
    <x v="1"/>
    <x v="4"/>
    <x v="22"/>
    <n v="3"/>
    <n v="1166.99"/>
    <x v="0"/>
    <x v="0"/>
    <m/>
    <n v="3500.9700000000003"/>
    <m/>
    <m/>
    <m/>
    <m/>
    <m/>
    <m/>
    <s v="Completed"/>
    <s v="Yes"/>
    <s v="No"/>
    <m/>
    <n v="595"/>
    <n v="444"/>
    <n v="1098537.4901531704"/>
    <n v="96724.388030634553"/>
    <n v="3.9001122334455669"/>
    <s v="Hair Oil"/>
    <x v="4"/>
    <s v="Beauty"/>
    <s v="Beauty"/>
    <s v="Beauty"/>
    <n v="70"/>
    <s v="Beauty"/>
    <m/>
    <n v="2024"/>
    <n v="12"/>
    <n v="29"/>
    <n v="1"/>
    <s v="Weekday"/>
    <m/>
    <m/>
  </r>
  <r>
    <s v="WEB-6189"/>
    <x v="123"/>
    <s v="Simran Nair"/>
    <x v="5"/>
    <x v="4"/>
    <x v="12"/>
    <n v="2"/>
    <n v="240.89"/>
    <x v="1"/>
    <x v="0"/>
    <n v="4"/>
    <n v="481.78"/>
    <m/>
    <m/>
    <m/>
    <m/>
    <m/>
    <m/>
    <s v="Completed"/>
    <s v="No"/>
    <s v="No"/>
    <m/>
    <n v="559"/>
    <n v="408"/>
    <n v="1098537.4901531704"/>
    <n v="96724.388030634553"/>
    <n v="3.9001122334455669"/>
    <s v="Perfume 50Ml"/>
    <x v="4"/>
    <s v="Beauty"/>
    <s v="Beauty"/>
    <s v="Beauty"/>
    <n v="18"/>
    <s v="Beauty"/>
    <m/>
    <n v="2023"/>
    <n v="10"/>
    <n v="26"/>
    <n v="5"/>
    <s v="Weekday"/>
    <m/>
    <m/>
  </r>
  <r>
    <s v="WEB-6659"/>
    <x v="200"/>
    <s v="Ishaan Reddy"/>
    <x v="2"/>
    <x v="2"/>
    <x v="15"/>
    <n v="1"/>
    <n v="277.8"/>
    <x v="1"/>
    <x v="0"/>
    <n v="3"/>
    <n v="277.8"/>
    <m/>
    <m/>
    <m/>
    <m/>
    <m/>
    <m/>
    <s v="Completed"/>
    <s v="No"/>
    <s v="No"/>
    <m/>
    <n v="589"/>
    <n v="426"/>
    <n v="594714.6477588166"/>
    <n v="60882.938065984097"/>
    <n v="3.804733727810651"/>
    <s v="Kids Story Book"/>
    <x v="2"/>
    <s v="Books"/>
    <s v="Books"/>
    <s v="Books"/>
    <n v="23"/>
    <s v="Books"/>
    <m/>
    <n v="2023"/>
    <n v="7"/>
    <n v="30"/>
    <n v="1"/>
    <s v="Weekday"/>
    <m/>
    <m/>
  </r>
  <r>
    <s v="WEB-6464"/>
    <x v="201"/>
    <s v="Kavya Kapoor"/>
    <x v="1"/>
    <x v="3"/>
    <x v="3"/>
    <n v="1"/>
    <n v="696.64"/>
    <x v="3"/>
    <x v="1"/>
    <n v="4"/>
    <n v="696.64"/>
    <m/>
    <m/>
    <m/>
    <m/>
    <m/>
    <m/>
    <s v="Pending"/>
    <s v="No"/>
    <s v="Yes"/>
    <m/>
    <n v="595"/>
    <n v="444"/>
    <n v="1892867.2841657216"/>
    <n v="199432.98236095349"/>
    <n v="3.8949824970828471"/>
    <s v="Denim Jeans"/>
    <x v="3"/>
    <s v="Fashion"/>
    <s v="Fashion"/>
    <s v="Fashion"/>
    <n v="6"/>
    <s v="Fashion"/>
    <m/>
    <n v="2024"/>
    <n v="6"/>
    <n v="8"/>
    <n v="7"/>
    <s v="Weekday"/>
    <m/>
    <m/>
  </r>
  <r>
    <s v="WEB-7596"/>
    <x v="123"/>
    <s v="Vivaan Reddy"/>
    <x v="2"/>
    <x v="1"/>
    <x v="9"/>
    <n v="2"/>
    <n v="1867.83"/>
    <x v="2"/>
    <x v="0"/>
    <n v="5"/>
    <n v="3735.66"/>
    <m/>
    <m/>
    <m/>
    <m/>
    <m/>
    <m/>
    <s v="Completed"/>
    <s v="Yes"/>
    <s v="No"/>
    <m/>
    <n v="589"/>
    <n v="426"/>
    <n v="2759712.3299794244"/>
    <n v="330643.50635802455"/>
    <n v="3.8641711229946525"/>
    <s v="Usb Cable"/>
    <x v="1"/>
    <s v="Electronics"/>
    <s v="Electronics"/>
    <s v="Electronics"/>
    <n v="13"/>
    <s v="Electronics"/>
    <m/>
    <n v="2023"/>
    <n v="10"/>
    <n v="26"/>
    <n v="5"/>
    <s v="Weekday"/>
    <m/>
    <m/>
  </r>
  <r>
    <s v="WEB-5274"/>
    <x v="202"/>
    <s v="Tanya Verma"/>
    <x v="4"/>
    <x v="0"/>
    <x v="4"/>
    <n v="2"/>
    <n v="810.73"/>
    <x v="4"/>
    <x v="1"/>
    <n v="4"/>
    <n v="1621.46"/>
    <m/>
    <m/>
    <m/>
    <m/>
    <m/>
    <m/>
    <s v="Pending"/>
    <s v="No"/>
    <s v="Yes"/>
    <m/>
    <n v="573"/>
    <n v="450"/>
    <n v="1463424.4009529033"/>
    <n v="118285.78776560788"/>
    <n v="3.8140589569160999"/>
    <s v="Non-Stick Pan"/>
    <x v="0"/>
    <s v="Home &amp; Kitchen"/>
    <s v="Home &amp; Kitchen"/>
    <s v="Home &amp; Kitchen"/>
    <n v="7"/>
    <s v="Home &amp; Kitchen"/>
    <m/>
    <n v="2023"/>
    <n v="9"/>
    <n v="15"/>
    <n v="6"/>
    <s v="Weekday"/>
    <m/>
    <m/>
  </r>
  <r>
    <s v="WEB-6970"/>
    <x v="203"/>
    <s v="Rahul Malhotra"/>
    <x v="5"/>
    <x v="0"/>
    <x v="0"/>
    <n v="1"/>
    <n v="638.82000000000005"/>
    <x v="0"/>
    <x v="1"/>
    <n v="4"/>
    <n v="638.82000000000005"/>
    <m/>
    <m/>
    <m/>
    <m/>
    <m/>
    <m/>
    <s v="Pending"/>
    <s v="No"/>
    <s v="Yes"/>
    <m/>
    <n v="559"/>
    <n v="408"/>
    <n v="1463424.4009529033"/>
    <n v="118285.78776560788"/>
    <n v="3.8140589569160999"/>
    <s v="Water Bottle"/>
    <x v="0"/>
    <s v="Home &amp; Kitchen"/>
    <s v="Home &amp; Kitchen"/>
    <s v="Home &amp; Kitchen"/>
    <n v="2"/>
    <s v="Home &amp; Kitchen"/>
    <m/>
    <n v="2025"/>
    <n v="3"/>
    <n v="27"/>
    <n v="5"/>
    <s v="Weekday"/>
    <m/>
    <m/>
  </r>
  <r>
    <s v="WEB-8989"/>
    <x v="9"/>
    <s v="Vivaan Kapoor"/>
    <x v="3"/>
    <x v="1"/>
    <x v="1"/>
    <n v="2"/>
    <n v="703.65"/>
    <x v="0"/>
    <x v="0"/>
    <n v="3"/>
    <n v="1407.3"/>
    <m/>
    <m/>
    <m/>
    <m/>
    <m/>
    <m/>
    <s v="Completed"/>
    <s v="Yes"/>
    <s v="No"/>
    <m/>
    <n v="619"/>
    <n v="468"/>
    <n v="2759712.3299794244"/>
    <n v="330643.50635802455"/>
    <n v="3.8641711229946525"/>
    <s v="Power Bank 10000Mah"/>
    <x v="1"/>
    <s v="Electronics"/>
    <s v="Electronics"/>
    <s v="Electronics"/>
    <n v="3"/>
    <s v="Electronics"/>
    <m/>
    <n v="2023"/>
    <n v="11"/>
    <n v="7"/>
    <n v="3"/>
    <s v="Weekend"/>
    <m/>
    <m/>
  </r>
  <r>
    <s v="WEB-6693"/>
    <x v="204"/>
    <s v="Vikram Kumar"/>
    <x v="4"/>
    <x v="3"/>
    <x v="3"/>
    <n v="3"/>
    <n v="652.6"/>
    <x v="1"/>
    <x v="0"/>
    <n v="4"/>
    <n v="1957.8000000000002"/>
    <m/>
    <m/>
    <m/>
    <m/>
    <m/>
    <m/>
    <s v="Completed"/>
    <s v="Yes"/>
    <s v="No"/>
    <m/>
    <n v="573"/>
    <n v="450"/>
    <n v="1892867.2841657216"/>
    <n v="199432.98236095349"/>
    <n v="3.8949824970828471"/>
    <s v="Denim Jeans"/>
    <x v="3"/>
    <s v="Fashion"/>
    <s v="Fashion"/>
    <s v="Fashion"/>
    <n v="6"/>
    <s v="Fashion"/>
    <m/>
    <n v="2024"/>
    <n v="2"/>
    <n v="4"/>
    <n v="1"/>
    <s v="Weekday"/>
    <m/>
    <m/>
  </r>
  <r>
    <s v="WEB-5351"/>
    <x v="205"/>
    <s v="Neha Kapoor"/>
    <x v="7"/>
    <x v="1"/>
    <x v="18"/>
    <n v="1"/>
    <n v="2715.18"/>
    <x v="3"/>
    <x v="0"/>
    <n v="5"/>
    <n v="2715.18"/>
    <m/>
    <m/>
    <m/>
    <m/>
    <m/>
    <m/>
    <s v="Completed"/>
    <s v="Yes"/>
    <s v="No"/>
    <m/>
    <n v="567"/>
    <n v="440"/>
    <n v="2759712.3299794244"/>
    <n v="330643.50635802455"/>
    <n v="3.8641711229946525"/>
    <s v="Bluetooth Speaker"/>
    <x v="1"/>
    <s v="Electronics"/>
    <s v="Electronics"/>
    <s v="Electronics"/>
    <n v="48"/>
    <s v="Electronics"/>
    <m/>
    <n v="2024"/>
    <n v="4"/>
    <n v="3"/>
    <n v="4"/>
    <s v="Weekday"/>
    <m/>
    <m/>
  </r>
  <r>
    <s v="WEB-5343"/>
    <x v="136"/>
    <s v="Diya Gupta"/>
    <x v="6"/>
    <x v="4"/>
    <x v="21"/>
    <n v="1"/>
    <n v="586.99"/>
    <x v="0"/>
    <x v="0"/>
    <n v="4"/>
    <n v="586.99"/>
    <m/>
    <m/>
    <m/>
    <m/>
    <m/>
    <m/>
    <s v="Completed"/>
    <s v="No"/>
    <s v="No"/>
    <m/>
    <n v="558"/>
    <n v="430"/>
    <n v="1098537.4901531704"/>
    <n v="96724.388030634553"/>
    <n v="3.9001122334455669"/>
    <s v="Shampoo 200Ml"/>
    <x v="4"/>
    <s v="Beauty"/>
    <s v="Beauty"/>
    <s v="Beauty"/>
    <n v="64"/>
    <s v="Beauty"/>
    <m/>
    <n v="2023"/>
    <n v="9"/>
    <n v="11"/>
    <n v="2"/>
    <s v="Weekday"/>
    <m/>
    <m/>
  </r>
  <r>
    <s v="WEB-7704"/>
    <x v="206"/>
    <s v="Kavya Khan"/>
    <x v="6"/>
    <x v="4"/>
    <x v="12"/>
    <n v="1"/>
    <n v="534.66999999999996"/>
    <x v="3"/>
    <x v="0"/>
    <n v="4"/>
    <n v="534.66999999999996"/>
    <m/>
    <m/>
    <m/>
    <m/>
    <m/>
    <m/>
    <s v="Completed"/>
    <s v="No"/>
    <s v="No"/>
    <m/>
    <n v="558"/>
    <n v="430"/>
    <n v="1098537.4901531704"/>
    <n v="96724.388030634553"/>
    <n v="3.9001122334455669"/>
    <s v="Perfume 50Ml"/>
    <x v="4"/>
    <s v="Beauty"/>
    <s v="Beauty"/>
    <s v="Beauty"/>
    <n v="18"/>
    <s v="Beauty"/>
    <m/>
    <n v="2024"/>
    <n v="12"/>
    <n v="1"/>
    <n v="1"/>
    <s v="Weekend"/>
    <m/>
    <m/>
  </r>
  <r>
    <s v="WEB-8138"/>
    <x v="19"/>
    <s v="Neha Singh"/>
    <x v="3"/>
    <x v="1"/>
    <x v="8"/>
    <n v="1"/>
    <n v="1798.68"/>
    <x v="3"/>
    <x v="0"/>
    <n v="3"/>
    <n v="1798.68"/>
    <m/>
    <m/>
    <m/>
    <m/>
    <m/>
    <m/>
    <s v="Completed"/>
    <s v="Yes"/>
    <s v="No"/>
    <m/>
    <n v="619"/>
    <n v="468"/>
    <n v="2759712.3299794244"/>
    <n v="330643.50635802455"/>
    <n v="3.8641711229946525"/>
    <s v="Wireless Earbuds"/>
    <x v="1"/>
    <s v="Electronics"/>
    <s v="Electronics"/>
    <s v="Electronics"/>
    <n v="12"/>
    <s v="Electronics"/>
    <m/>
    <n v="2023"/>
    <n v="1"/>
    <n v="22"/>
    <n v="1"/>
    <s v="Weekday"/>
    <m/>
    <m/>
  </r>
  <r>
    <s v="WEB-6906"/>
    <x v="207"/>
    <s v="Saanvi Gupta"/>
    <x v="5"/>
    <x v="2"/>
    <x v="15"/>
    <n v="1"/>
    <n v="650.6"/>
    <x v="2"/>
    <x v="0"/>
    <n v="4"/>
    <n v="650.6"/>
    <m/>
    <m/>
    <m/>
    <m/>
    <m/>
    <m/>
    <s v="Completed"/>
    <s v="No"/>
    <s v="No"/>
    <m/>
    <n v="559"/>
    <n v="408"/>
    <n v="594714.6477588166"/>
    <n v="60882.938065984097"/>
    <n v="3.804733727810651"/>
    <s v="Kids Story Book"/>
    <x v="2"/>
    <s v="Books"/>
    <s v="Books"/>
    <s v="Books"/>
    <n v="23"/>
    <s v="Books"/>
    <m/>
    <n v="2024"/>
    <n v="3"/>
    <n v="15"/>
    <n v="6"/>
    <s v="Weekday"/>
    <m/>
    <m/>
  </r>
  <r>
    <s v="WEB-5057"/>
    <x v="208"/>
    <s v="Meera Khan"/>
    <x v="6"/>
    <x v="0"/>
    <x v="4"/>
    <n v="1"/>
    <n v="1287.43"/>
    <x v="2"/>
    <x v="0"/>
    <n v="3"/>
    <n v="1287.43"/>
    <m/>
    <m/>
    <m/>
    <m/>
    <m/>
    <m/>
    <s v="Completed"/>
    <s v="Yes"/>
    <s v="No"/>
    <m/>
    <n v="558"/>
    <n v="430"/>
    <n v="1463424.4009529033"/>
    <n v="118285.78776560788"/>
    <n v="3.8140589569160999"/>
    <s v="Non-Stick Pan"/>
    <x v="0"/>
    <s v="Home &amp; Kitchen"/>
    <s v="Home &amp; Kitchen"/>
    <s v="Home &amp; Kitchen"/>
    <n v="7"/>
    <s v="Home &amp; Kitchen"/>
    <m/>
    <n v="2025"/>
    <n v="6"/>
    <n v="2"/>
    <n v="2"/>
    <s v="Weekday"/>
    <m/>
    <m/>
  </r>
  <r>
    <s v="WEB-6795"/>
    <x v="72"/>
    <s v="Saanvi Khan"/>
    <x v="7"/>
    <x v="3"/>
    <x v="3"/>
    <n v="2"/>
    <n v="911.28"/>
    <x v="1"/>
    <x v="0"/>
    <m/>
    <n v="1822.56"/>
    <m/>
    <m/>
    <m/>
    <m/>
    <m/>
    <m/>
    <s v="Completed"/>
    <s v="Yes"/>
    <s v="No"/>
    <m/>
    <n v="567"/>
    <n v="440"/>
    <n v="1892867.2841657216"/>
    <n v="199432.98236095349"/>
    <n v="3.8949824970828471"/>
    <s v="Denim Jeans"/>
    <x v="3"/>
    <s v="Fashion"/>
    <s v="Fashion"/>
    <s v="Fashion"/>
    <n v="6"/>
    <s v="Fashion"/>
    <m/>
    <n v="2023"/>
    <n v="12"/>
    <n v="19"/>
    <n v="3"/>
    <s v="Weekday"/>
    <m/>
    <m/>
  </r>
  <r>
    <s v="WEB-6619"/>
    <x v="129"/>
    <s v="Ishaan Kumar"/>
    <x v="4"/>
    <x v="3"/>
    <x v="20"/>
    <n v="2"/>
    <n v="2336.2800000000002"/>
    <x v="0"/>
    <x v="0"/>
    <n v="5"/>
    <n v="4672.5600000000004"/>
    <m/>
    <m/>
    <m/>
    <m/>
    <m/>
    <m/>
    <s v="Completed"/>
    <s v="Yes"/>
    <s v="No"/>
    <m/>
    <n v="573"/>
    <n v="450"/>
    <n v="1892867.2841657216"/>
    <n v="199432.98236095349"/>
    <n v="3.8949824970828471"/>
    <s v="Men'S T-Shirt"/>
    <x v="3"/>
    <s v="Fashion"/>
    <s v="Fashion"/>
    <s v="Fashion"/>
    <n v="55"/>
    <s v="Fashion"/>
    <m/>
    <n v="2023"/>
    <n v="3"/>
    <n v="1"/>
    <n v="4"/>
    <s v="Weekend"/>
    <m/>
    <m/>
  </r>
  <r>
    <s v="WEB-8176"/>
    <x v="209"/>
    <s v="Kavya Reddy"/>
    <x v="0"/>
    <x v="2"/>
    <x v="13"/>
    <n v="1"/>
    <n v="543.07000000000005"/>
    <x v="3"/>
    <x v="0"/>
    <m/>
    <n v="543.07000000000005"/>
    <m/>
    <m/>
    <m/>
    <m/>
    <m/>
    <m/>
    <s v="Completed"/>
    <s v="No"/>
    <s v="No"/>
    <m/>
    <n v="590"/>
    <n v="451"/>
    <n v="594714.6477588166"/>
    <n v="60882.938065984097"/>
    <n v="3.804733727810651"/>
    <s v="Self-Help Book"/>
    <x v="2"/>
    <s v="Books"/>
    <s v="Books"/>
    <s v="Books"/>
    <n v="19"/>
    <s v="Books"/>
    <m/>
    <n v="2023"/>
    <n v="6"/>
    <n v="27"/>
    <n v="3"/>
    <s v="Weekday"/>
    <m/>
    <m/>
  </r>
  <r>
    <s v="WEB-8045"/>
    <x v="210"/>
    <s v="Aarav Menon"/>
    <x v="2"/>
    <x v="2"/>
    <x v="13"/>
    <n v="2"/>
    <n v="771.2"/>
    <x v="2"/>
    <x v="2"/>
    <n v="5"/>
    <n v="1542.4"/>
    <m/>
    <m/>
    <m/>
    <m/>
    <m/>
    <m/>
    <s v="Completed"/>
    <s v="No"/>
    <s v="No"/>
    <m/>
    <n v="589"/>
    <n v="426"/>
    <n v="594714.6477588166"/>
    <n v="60882.938065984097"/>
    <n v="3.804733727810651"/>
    <s v="Self-Help Book"/>
    <x v="2"/>
    <s v="Books"/>
    <s v="Books"/>
    <s v="Books"/>
    <n v="19"/>
    <s v="Books"/>
    <m/>
    <n v="2024"/>
    <n v="7"/>
    <n v="13"/>
    <n v="7"/>
    <s v="Weekday"/>
    <m/>
    <m/>
  </r>
  <r>
    <s v="WEB-9586"/>
    <x v="18"/>
    <s v="Rohan Malhotra"/>
    <x v="0"/>
    <x v="3"/>
    <x v="19"/>
    <n v="1"/>
    <n v="266.91000000000003"/>
    <x v="0"/>
    <x v="0"/>
    <m/>
    <n v="266.91000000000003"/>
    <m/>
    <m/>
    <m/>
    <m/>
    <m/>
    <m/>
    <s v="Completed"/>
    <s v="No"/>
    <s v="No"/>
    <m/>
    <n v="590"/>
    <n v="451"/>
    <n v="1892867.2841657216"/>
    <n v="199432.98236095349"/>
    <n v="3.8949824970828471"/>
    <s v="Sunglasses"/>
    <x v="3"/>
    <s v="Fashion"/>
    <s v="Fashion"/>
    <s v="Fashion"/>
    <n v="53"/>
    <s v="Fashion"/>
    <m/>
    <n v="2024"/>
    <n v="8"/>
    <n v="12"/>
    <n v="2"/>
    <s v="Weekday"/>
    <m/>
    <m/>
  </r>
  <r>
    <s v="WEB-7185"/>
    <x v="60"/>
    <s v="Arjun Rao"/>
    <x v="0"/>
    <x v="4"/>
    <x v="6"/>
    <n v="1"/>
    <n v="1256.43"/>
    <x v="2"/>
    <x v="0"/>
    <n v="5"/>
    <n v="1256.43"/>
    <m/>
    <m/>
    <m/>
    <m/>
    <m/>
    <m/>
    <s v="Completed"/>
    <s v="Yes"/>
    <s v="No"/>
    <m/>
    <n v="590"/>
    <n v="451"/>
    <n v="1098537.4901531704"/>
    <n v="96724.388030634553"/>
    <n v="3.9001122334455669"/>
    <s v="Lipstick"/>
    <x v="4"/>
    <s v="Beauty"/>
    <s v="Beauty"/>
    <s v="Beauty"/>
    <n v="10"/>
    <s v="Beauty"/>
    <m/>
    <n v="2024"/>
    <n v="9"/>
    <n v="7"/>
    <n v="7"/>
    <s v="Weekend"/>
    <m/>
    <m/>
  </r>
  <r>
    <s v="WEB-8394"/>
    <x v="211"/>
    <s v="Aarav Kumar"/>
    <x v="5"/>
    <x v="1"/>
    <x v="18"/>
    <n v="2"/>
    <n v="3283.11"/>
    <x v="4"/>
    <x v="0"/>
    <n v="3"/>
    <n v="6566.22"/>
    <m/>
    <m/>
    <m/>
    <m/>
    <m/>
    <m/>
    <s v="Completed"/>
    <s v="Yes"/>
    <s v="No"/>
    <m/>
    <n v="559"/>
    <n v="408"/>
    <n v="2759712.3299794244"/>
    <n v="330643.50635802455"/>
    <n v="3.8641711229946525"/>
    <s v="Bluetooth Speaker"/>
    <x v="1"/>
    <s v="Electronics"/>
    <s v="Electronics"/>
    <s v="Electronics"/>
    <n v="48"/>
    <s v="Electronics"/>
    <m/>
    <n v="2024"/>
    <n v="9"/>
    <n v="29"/>
    <n v="1"/>
    <s v="Weekday"/>
    <m/>
    <m/>
  </r>
  <r>
    <s v="WEB-8922"/>
    <x v="4"/>
    <s v="Kavya Das"/>
    <x v="1"/>
    <x v="4"/>
    <x v="22"/>
    <n v="1"/>
    <n v="348.86"/>
    <x v="4"/>
    <x v="1"/>
    <n v="4"/>
    <n v="348.86"/>
    <m/>
    <m/>
    <m/>
    <m/>
    <m/>
    <m/>
    <s v="Pending"/>
    <s v="No"/>
    <s v="Yes"/>
    <m/>
    <n v="595"/>
    <n v="444"/>
    <n v="1098537.4901531704"/>
    <n v="96724.388030634553"/>
    <n v="3.9001122334455669"/>
    <s v="Hair Oil"/>
    <x v="4"/>
    <s v="Beauty"/>
    <s v="Beauty"/>
    <s v="Beauty"/>
    <n v="70"/>
    <s v="Beauty"/>
    <m/>
    <n v="2024"/>
    <n v="11"/>
    <n v="2"/>
    <n v="7"/>
    <s v="Weekday"/>
    <m/>
    <m/>
  </r>
  <r>
    <s v="WEB-9128"/>
    <x v="113"/>
    <s v="Aditya Pillai"/>
    <x v="2"/>
    <x v="3"/>
    <x v="10"/>
    <n v="2"/>
    <n v="2378.06"/>
    <x v="3"/>
    <x v="0"/>
    <n v="5"/>
    <n v="4756.12"/>
    <m/>
    <m/>
    <m/>
    <m/>
    <m/>
    <m/>
    <s v="Completed"/>
    <s v="Yes"/>
    <s v="No"/>
    <m/>
    <n v="589"/>
    <n v="426"/>
    <n v="1892867.2841657216"/>
    <n v="199432.98236095349"/>
    <n v="3.8949824970828471"/>
    <s v="Women'S Kurti"/>
    <x v="3"/>
    <s v="Fashion"/>
    <s v="Fashion"/>
    <s v="Fashion"/>
    <n v="15"/>
    <s v="Fashion"/>
    <m/>
    <n v="2024"/>
    <n v="6"/>
    <n v="1"/>
    <n v="7"/>
    <s v="Weekend"/>
    <m/>
    <m/>
  </r>
  <r>
    <s v="WEB-8509"/>
    <x v="212"/>
    <s v="Arjun Khan"/>
    <x v="5"/>
    <x v="3"/>
    <x v="17"/>
    <n v="1"/>
    <n v="2440.23"/>
    <x v="0"/>
    <x v="0"/>
    <n v="4"/>
    <n v="2440.23"/>
    <m/>
    <m/>
    <m/>
    <m/>
    <m/>
    <m/>
    <s v="Completed"/>
    <s v="Yes"/>
    <s v="No"/>
    <m/>
    <n v="559"/>
    <n v="408"/>
    <n v="1892867.2841657216"/>
    <n v="199432.98236095349"/>
    <n v="3.8949824970828471"/>
    <s v="Running Shoes"/>
    <x v="3"/>
    <s v="Fashion"/>
    <s v="Fashion"/>
    <s v="Fashion"/>
    <n v="45"/>
    <s v="Fashion"/>
    <m/>
    <n v="2023"/>
    <n v="11"/>
    <n v="27"/>
    <n v="2"/>
    <s v="Weekday"/>
    <m/>
    <m/>
  </r>
  <r>
    <s v="WEB-8256"/>
    <x v="78"/>
    <s v="Sanjay Patel"/>
    <x v="2"/>
    <x v="4"/>
    <x v="6"/>
    <n v="2"/>
    <n v="639.1"/>
    <x v="0"/>
    <x v="0"/>
    <n v="4"/>
    <n v="1278.2"/>
    <m/>
    <m/>
    <m/>
    <m/>
    <m/>
    <m/>
    <s v="Completed"/>
    <s v="Yes"/>
    <s v="No"/>
    <m/>
    <n v="589"/>
    <n v="426"/>
    <n v="1098537.4901531704"/>
    <n v="96724.388030634553"/>
    <n v="3.9001122334455669"/>
    <s v="Lipstick"/>
    <x v="4"/>
    <s v="Beauty"/>
    <s v="Beauty"/>
    <s v="Beauty"/>
    <n v="10"/>
    <s v="Beauty"/>
    <m/>
    <n v="2024"/>
    <n v="3"/>
    <n v="2"/>
    <n v="7"/>
    <s v="Weekday"/>
    <m/>
    <m/>
  </r>
  <r>
    <s v="WEB-7081"/>
    <x v="213"/>
    <s v="Tanya Das"/>
    <x v="2"/>
    <x v="1"/>
    <x v="1"/>
    <n v="1"/>
    <n v="844.92"/>
    <x v="1"/>
    <x v="0"/>
    <n v="3"/>
    <n v="844.92"/>
    <m/>
    <m/>
    <m/>
    <m/>
    <m/>
    <m/>
    <s v="Completed"/>
    <s v="No"/>
    <s v="No"/>
    <m/>
    <n v="589"/>
    <n v="426"/>
    <n v="2759712.3299794244"/>
    <n v="330643.50635802455"/>
    <n v="3.8641711229946525"/>
    <s v="Power Bank 10000Mah"/>
    <x v="1"/>
    <s v="Electronics"/>
    <s v="Electronics"/>
    <s v="Electronics"/>
    <n v="3"/>
    <s v="Electronics"/>
    <m/>
    <n v="2023"/>
    <n v="11"/>
    <n v="15"/>
    <n v="4"/>
    <s v="Weekday"/>
    <m/>
    <m/>
  </r>
  <r>
    <s v="WEB-8078"/>
    <x v="214"/>
    <s v="Neha Kumar"/>
    <x v="0"/>
    <x v="3"/>
    <x v="10"/>
    <n v="1"/>
    <n v="1285.7"/>
    <x v="3"/>
    <x v="1"/>
    <n v="3"/>
    <n v="1285.7"/>
    <m/>
    <m/>
    <m/>
    <m/>
    <m/>
    <m/>
    <s v="Pending"/>
    <s v="No"/>
    <s v="Yes"/>
    <m/>
    <n v="590"/>
    <n v="451"/>
    <n v="1892867.2841657216"/>
    <n v="199432.98236095349"/>
    <n v="3.8949824970828471"/>
    <s v="Women'S Kurti"/>
    <x v="3"/>
    <s v="Fashion"/>
    <s v="Fashion"/>
    <s v="Fashion"/>
    <n v="15"/>
    <s v="Fashion"/>
    <m/>
    <n v="2024"/>
    <n v="5"/>
    <n v="22"/>
    <n v="4"/>
    <s v="Weekday"/>
    <m/>
    <m/>
  </r>
  <r>
    <s v="WEB-8898"/>
    <x v="215"/>
    <s v="Ishaan Singh"/>
    <x v="6"/>
    <x v="3"/>
    <x v="20"/>
    <n v="1"/>
    <n v="679.12"/>
    <x v="2"/>
    <x v="0"/>
    <n v="4"/>
    <n v="679.12"/>
    <m/>
    <m/>
    <m/>
    <m/>
    <m/>
    <m/>
    <s v="Completed"/>
    <s v="No"/>
    <s v="No"/>
    <m/>
    <n v="558"/>
    <n v="430"/>
    <n v="1892867.2841657216"/>
    <n v="199432.98236095349"/>
    <n v="3.8949824970828471"/>
    <s v="Men'S T-Shirt"/>
    <x v="3"/>
    <s v="Fashion"/>
    <s v="Fashion"/>
    <s v="Fashion"/>
    <n v="55"/>
    <s v="Fashion"/>
    <m/>
    <n v="2023"/>
    <n v="5"/>
    <n v="2"/>
    <n v="3"/>
    <s v="Weekday"/>
    <m/>
    <m/>
  </r>
  <r>
    <s v="WEB-6064"/>
    <x v="214"/>
    <s v="Saanvi Rao"/>
    <x v="0"/>
    <x v="0"/>
    <x v="4"/>
    <n v="1"/>
    <n v="1438.15"/>
    <x v="3"/>
    <x v="0"/>
    <n v="5"/>
    <n v="1438.15"/>
    <m/>
    <m/>
    <m/>
    <m/>
    <m/>
    <m/>
    <s v="Completed"/>
    <s v="Yes"/>
    <s v="No"/>
    <m/>
    <n v="590"/>
    <n v="451"/>
    <n v="1463424.4009529033"/>
    <n v="118285.78776560788"/>
    <n v="3.8140589569160999"/>
    <s v="Non-Stick Pan"/>
    <x v="0"/>
    <s v="Home &amp; Kitchen"/>
    <s v="Home &amp; Kitchen"/>
    <s v="Home &amp; Kitchen"/>
    <n v="7"/>
    <s v="Home &amp; Kitchen"/>
    <m/>
    <n v="2024"/>
    <n v="5"/>
    <n v="22"/>
    <n v="4"/>
    <s v="Weekday"/>
    <m/>
    <m/>
  </r>
  <r>
    <s v="WEB-8003"/>
    <x v="216"/>
    <s v="Riya Chatterjee"/>
    <x v="3"/>
    <x v="1"/>
    <x v="8"/>
    <n v="2"/>
    <n v="2757.15"/>
    <x v="4"/>
    <x v="0"/>
    <n v="3"/>
    <n v="5514.3"/>
    <m/>
    <m/>
    <m/>
    <m/>
    <m/>
    <m/>
    <s v="Completed"/>
    <s v="Yes"/>
    <s v="No"/>
    <m/>
    <n v="619"/>
    <n v="468"/>
    <n v="2759712.3299794244"/>
    <n v="330643.50635802455"/>
    <n v="3.8641711229946525"/>
    <s v="Wireless Earbuds"/>
    <x v="1"/>
    <s v="Electronics"/>
    <s v="Electronics"/>
    <s v="Electronics"/>
    <n v="12"/>
    <s v="Electronics"/>
    <m/>
    <n v="2023"/>
    <n v="12"/>
    <n v="31"/>
    <n v="1"/>
    <s v="Weekday"/>
    <m/>
    <m/>
  </r>
  <r>
    <s v="WEB-6448"/>
    <x v="217"/>
    <s v="Karan Reddy"/>
    <x v="6"/>
    <x v="3"/>
    <x v="17"/>
    <n v="1"/>
    <n v="1950.93"/>
    <x v="1"/>
    <x v="0"/>
    <n v="5"/>
    <n v="1950.93"/>
    <m/>
    <m/>
    <m/>
    <m/>
    <m/>
    <m/>
    <s v="Completed"/>
    <s v="Yes"/>
    <s v="No"/>
    <m/>
    <n v="558"/>
    <n v="430"/>
    <n v="1892867.2841657216"/>
    <n v="199432.98236095349"/>
    <n v="3.8949824970828471"/>
    <s v="Running Shoes"/>
    <x v="3"/>
    <s v="Fashion"/>
    <s v="Fashion"/>
    <s v="Fashion"/>
    <n v="45"/>
    <s v="Fashion"/>
    <m/>
    <n v="2025"/>
    <n v="6"/>
    <n v="1"/>
    <n v="1"/>
    <s v="Weekend"/>
    <m/>
    <m/>
  </r>
  <r>
    <s v="WEB-9467"/>
    <x v="218"/>
    <s v="Aditya Singh"/>
    <x v="1"/>
    <x v="1"/>
    <x v="8"/>
    <n v="2"/>
    <n v="1600.91"/>
    <x v="4"/>
    <x v="0"/>
    <n v="5"/>
    <n v="3201.82"/>
    <m/>
    <m/>
    <m/>
    <m/>
    <m/>
    <m/>
    <s v="Completed"/>
    <s v="Yes"/>
    <s v="No"/>
    <m/>
    <n v="595"/>
    <n v="444"/>
    <n v="2759712.3299794244"/>
    <n v="330643.50635802455"/>
    <n v="3.8641711229946525"/>
    <s v="Wireless Earbuds"/>
    <x v="1"/>
    <s v="Electronics"/>
    <s v="Electronics"/>
    <s v="Electronics"/>
    <n v="12"/>
    <s v="Electronics"/>
    <m/>
    <n v="2025"/>
    <n v="3"/>
    <n v="23"/>
    <n v="1"/>
    <s v="Weekday"/>
    <m/>
    <m/>
  </r>
  <r>
    <s v="WEB-9281"/>
    <x v="219"/>
    <s v="Vikram Menon"/>
    <x v="2"/>
    <x v="2"/>
    <x v="15"/>
    <n v="2"/>
    <n v="400.12"/>
    <x v="2"/>
    <x v="2"/>
    <n v="3"/>
    <n v="800.24"/>
    <m/>
    <m/>
    <m/>
    <m/>
    <m/>
    <m/>
    <s v="Completed"/>
    <s v="No"/>
    <s v="No"/>
    <m/>
    <n v="589"/>
    <n v="426"/>
    <n v="594714.6477588166"/>
    <n v="60882.938065984097"/>
    <n v="3.804733727810651"/>
    <s v="Kids Story Book"/>
    <x v="2"/>
    <s v="Books"/>
    <s v="Books"/>
    <s v="Books"/>
    <n v="23"/>
    <s v="Books"/>
    <m/>
    <n v="2024"/>
    <n v="12"/>
    <n v="21"/>
    <n v="7"/>
    <s v="Weekday"/>
    <m/>
    <m/>
  </r>
  <r>
    <s v="WEB-9198"/>
    <x v="220"/>
    <s v="Pooja Das"/>
    <x v="6"/>
    <x v="3"/>
    <x v="10"/>
    <n v="1"/>
    <n v="945"/>
    <x v="1"/>
    <x v="3"/>
    <n v="5"/>
    <n v="945"/>
    <m/>
    <m/>
    <m/>
    <m/>
    <m/>
    <m/>
    <s v="Lost Sale"/>
    <s v="No"/>
    <s v="Yes"/>
    <m/>
    <n v="558"/>
    <n v="430"/>
    <n v="1892867.2841657216"/>
    <n v="199432.98236095349"/>
    <n v="3.8949824970828471"/>
    <s v="Women'S Kurti"/>
    <x v="3"/>
    <s v="Fashion"/>
    <s v="Fashion"/>
    <s v="Fashion"/>
    <n v="15"/>
    <s v="Fashion"/>
    <m/>
    <n v="2023"/>
    <n v="6"/>
    <n v="13"/>
    <n v="3"/>
    <s v="Weekday"/>
    <m/>
    <m/>
  </r>
  <r>
    <s v="WEB-7071"/>
    <x v="63"/>
    <s v="Arjun Joshi"/>
    <x v="6"/>
    <x v="4"/>
    <x v="12"/>
    <n v="2"/>
    <n v="1048.08"/>
    <x v="0"/>
    <x v="0"/>
    <n v="4"/>
    <n v="2096.16"/>
    <m/>
    <m/>
    <m/>
    <m/>
    <m/>
    <m/>
    <s v="Completed"/>
    <s v="Yes"/>
    <s v="No"/>
    <m/>
    <n v="558"/>
    <n v="430"/>
    <n v="1098537.4901531704"/>
    <n v="96724.388030634553"/>
    <n v="3.9001122334455669"/>
    <s v="Perfume 50Ml"/>
    <x v="4"/>
    <s v="Beauty"/>
    <s v="Beauty"/>
    <s v="Beauty"/>
    <n v="18"/>
    <s v="Beauty"/>
    <m/>
    <n v="2024"/>
    <n v="5"/>
    <n v="13"/>
    <n v="2"/>
    <s v="Weekday"/>
    <m/>
    <m/>
  </r>
  <r>
    <s v="WEB-5112"/>
    <x v="221"/>
    <s v="Ananya Rao"/>
    <x v="7"/>
    <x v="2"/>
    <x v="7"/>
    <n v="2"/>
    <n v="607.59"/>
    <x v="3"/>
    <x v="0"/>
    <n v="3"/>
    <n v="1215.18"/>
    <m/>
    <m/>
    <m/>
    <m/>
    <m/>
    <m/>
    <s v="Completed"/>
    <s v="Yes"/>
    <s v="No"/>
    <m/>
    <n v="567"/>
    <n v="440"/>
    <n v="594714.6477588166"/>
    <n v="60882.938065984097"/>
    <n v="3.804733727810651"/>
    <s v="Fiction Novel"/>
    <x v="2"/>
    <s v="Books"/>
    <s v="Books"/>
    <s v="Books"/>
    <n v="11"/>
    <s v="Books"/>
    <m/>
    <n v="2023"/>
    <n v="10"/>
    <n v="11"/>
    <n v="4"/>
    <s v="Weekday"/>
    <m/>
    <m/>
  </r>
  <r>
    <s v="WEB-8429"/>
    <x v="222"/>
    <s v="Meera Singh"/>
    <x v="6"/>
    <x v="3"/>
    <x v="3"/>
    <n v="1"/>
    <n v="1367.91"/>
    <x v="0"/>
    <x v="0"/>
    <n v="5"/>
    <n v="1367.91"/>
    <m/>
    <m/>
    <m/>
    <m/>
    <m/>
    <m/>
    <s v="Completed"/>
    <s v="Yes"/>
    <s v="No"/>
    <m/>
    <n v="558"/>
    <n v="430"/>
    <n v="1892867.2841657216"/>
    <n v="199432.98236095349"/>
    <n v="3.8949824970828471"/>
    <s v="Denim Jeans"/>
    <x v="3"/>
    <s v="Fashion"/>
    <s v="Fashion"/>
    <s v="Fashion"/>
    <n v="6"/>
    <s v="Fashion"/>
    <m/>
    <n v="2024"/>
    <n v="1"/>
    <n v="19"/>
    <n v="6"/>
    <s v="Weekday"/>
    <m/>
    <m/>
  </r>
  <r>
    <s v="WEB-5123"/>
    <x v="223"/>
    <s v="Ishaan Sharma"/>
    <x v="0"/>
    <x v="4"/>
    <x v="6"/>
    <n v="1"/>
    <n v="1010.44"/>
    <x v="4"/>
    <x v="0"/>
    <n v="4"/>
    <n v="1010.44"/>
    <m/>
    <m/>
    <m/>
    <m/>
    <m/>
    <m/>
    <s v="Completed"/>
    <s v="Yes"/>
    <s v="No"/>
    <m/>
    <n v="590"/>
    <n v="451"/>
    <n v="1098537.4901531704"/>
    <n v="96724.388030634553"/>
    <n v="3.9001122334455669"/>
    <s v="Lipstick"/>
    <x v="4"/>
    <s v="Beauty"/>
    <s v="Beauty"/>
    <s v="Beauty"/>
    <n v="10"/>
    <s v="Beauty"/>
    <m/>
    <n v="2024"/>
    <n v="5"/>
    <n v="12"/>
    <n v="1"/>
    <s v="Weekday"/>
    <m/>
    <m/>
  </r>
  <r>
    <s v="WEB-9144"/>
    <x v="59"/>
    <s v="Karan Malhotra"/>
    <x v="7"/>
    <x v="2"/>
    <x v="15"/>
    <n v="3"/>
    <n v="360.79"/>
    <x v="0"/>
    <x v="3"/>
    <n v="5"/>
    <n v="1082.3700000000001"/>
    <m/>
    <m/>
    <m/>
    <m/>
    <m/>
    <m/>
    <s v="Lost Sale"/>
    <s v="No"/>
    <s v="Yes"/>
    <m/>
    <n v="567"/>
    <n v="440"/>
    <n v="594714.6477588166"/>
    <n v="60882.938065984097"/>
    <n v="3.804733727810651"/>
    <s v="Kids Story Book"/>
    <x v="2"/>
    <s v="Books"/>
    <s v="Books"/>
    <s v="Books"/>
    <n v="23"/>
    <s v="Books"/>
    <m/>
    <n v="2025"/>
    <n v="1"/>
    <n v="26"/>
    <n v="1"/>
    <s v="Weekday"/>
    <m/>
    <m/>
  </r>
  <r>
    <s v="WEB-7372"/>
    <x v="224"/>
    <s v="Saanvi Khan"/>
    <x v="8"/>
    <x v="0"/>
    <x v="16"/>
    <n v="1"/>
    <n v="1815.49"/>
    <x v="4"/>
    <x v="0"/>
    <n v="2"/>
    <n v="1815.49"/>
    <m/>
    <m/>
    <m/>
    <m/>
    <m/>
    <m/>
    <s v="Completed"/>
    <s v="Yes"/>
    <s v="No"/>
    <m/>
    <n v="50"/>
    <n v="37"/>
    <n v="1463424.4009529033"/>
    <n v="118285.78776560788"/>
    <n v="3.8140589569160999"/>
    <s v="Table Lamp"/>
    <x v="0"/>
    <s v="Home &amp; Kitchen"/>
    <s v="Home &amp; Kitchen"/>
    <s v="Home &amp; Kitchen"/>
    <n v="32"/>
    <s v="Home &amp; Kitchen"/>
    <m/>
    <n v="2023"/>
    <n v="8"/>
    <n v="25"/>
    <n v="6"/>
    <s v="Weekday"/>
    <m/>
    <m/>
  </r>
  <r>
    <s v="WEB-7918"/>
    <x v="225"/>
    <s v="Ananya Gupta"/>
    <x v="2"/>
    <x v="0"/>
    <x v="0"/>
    <n v="1"/>
    <n v="1110.01"/>
    <x v="0"/>
    <x v="1"/>
    <n v="3"/>
    <n v="1110.01"/>
    <m/>
    <m/>
    <m/>
    <m/>
    <m/>
    <m/>
    <s v="Pending"/>
    <s v="No"/>
    <s v="Yes"/>
    <m/>
    <n v="589"/>
    <n v="426"/>
    <n v="1463424.4009529033"/>
    <n v="118285.78776560788"/>
    <n v="3.8140589569160999"/>
    <s v="Water Bottle"/>
    <x v="0"/>
    <s v="Home &amp; Kitchen"/>
    <s v="Home &amp; Kitchen"/>
    <s v="Home &amp; Kitchen"/>
    <n v="2"/>
    <s v="Home &amp; Kitchen"/>
    <m/>
    <n v="2024"/>
    <n v="6"/>
    <n v="13"/>
    <n v="5"/>
    <s v="Weekday"/>
    <m/>
    <m/>
  </r>
  <r>
    <s v="WEB-6060"/>
    <x v="226"/>
    <s v="Vivaan Patel"/>
    <x v="3"/>
    <x v="0"/>
    <x v="5"/>
    <n v="1"/>
    <n v="1062.56"/>
    <x v="1"/>
    <x v="0"/>
    <n v="4"/>
    <n v="1062.56"/>
    <m/>
    <m/>
    <m/>
    <m/>
    <m/>
    <m/>
    <s v="Completed"/>
    <s v="Yes"/>
    <s v="No"/>
    <m/>
    <n v="619"/>
    <n v="468"/>
    <n v="1463424.4009529033"/>
    <n v="118285.78776560788"/>
    <n v="3.8140589569160999"/>
    <s v="Storage Box"/>
    <x v="0"/>
    <s v="Home &amp; Kitchen"/>
    <s v="Home &amp; Kitchen"/>
    <s v="Home &amp; Kitchen"/>
    <n v="8"/>
    <s v="Home &amp; Kitchen"/>
    <m/>
    <n v="2023"/>
    <n v="11"/>
    <n v="18"/>
    <n v="7"/>
    <s v="Weekday"/>
    <m/>
    <m/>
  </r>
  <r>
    <s v="WEB-8246"/>
    <x v="227"/>
    <s v="Saanvi Kapoor"/>
    <x v="5"/>
    <x v="1"/>
    <x v="8"/>
    <n v="1"/>
    <n v="1244.8"/>
    <x v="0"/>
    <x v="0"/>
    <n v="5"/>
    <n v="1244.8"/>
    <m/>
    <m/>
    <m/>
    <m/>
    <m/>
    <m/>
    <s v="Completed"/>
    <s v="Yes"/>
    <s v="No"/>
    <m/>
    <n v="559"/>
    <n v="408"/>
    <n v="2759712.3299794244"/>
    <n v="330643.50635802455"/>
    <n v="3.8641711229946525"/>
    <s v="Wireless Earbuds"/>
    <x v="1"/>
    <s v="Electronics"/>
    <s v="Electronics"/>
    <s v="Electronics"/>
    <n v="12"/>
    <s v="Electronics"/>
    <m/>
    <n v="2025"/>
    <n v="6"/>
    <n v="23"/>
    <n v="2"/>
    <s v="Weekday"/>
    <m/>
    <m/>
  </r>
  <r>
    <s v="WEB-6870"/>
    <x v="228"/>
    <s v="Ishaan Joshi"/>
    <x v="2"/>
    <x v="4"/>
    <x v="6"/>
    <n v="1"/>
    <n v="114.67"/>
    <x v="4"/>
    <x v="0"/>
    <n v="5"/>
    <n v="114.67"/>
    <m/>
    <m/>
    <m/>
    <m/>
    <m/>
    <m/>
    <s v="Completed"/>
    <s v="No"/>
    <s v="No"/>
    <m/>
    <n v="589"/>
    <n v="426"/>
    <n v="1098537.4901531704"/>
    <n v="96724.388030634553"/>
    <n v="3.9001122334455669"/>
    <s v="Lipstick"/>
    <x v="4"/>
    <s v="Beauty"/>
    <s v="Beauty"/>
    <s v="Beauty"/>
    <n v="10"/>
    <s v="Beauty"/>
    <m/>
    <n v="2024"/>
    <n v="12"/>
    <n v="26"/>
    <n v="5"/>
    <s v="Weekday"/>
    <m/>
    <m/>
  </r>
  <r>
    <s v="WEB-8252"/>
    <x v="229"/>
    <s v="Rahul Pillai"/>
    <x v="7"/>
    <x v="0"/>
    <x v="4"/>
    <n v="2"/>
    <n v="241.47"/>
    <x v="0"/>
    <x v="0"/>
    <n v="4"/>
    <n v="482.94"/>
    <m/>
    <m/>
    <m/>
    <m/>
    <m/>
    <m/>
    <s v="Completed"/>
    <s v="No"/>
    <s v="No"/>
    <m/>
    <n v="567"/>
    <n v="440"/>
    <n v="1463424.4009529033"/>
    <n v="118285.78776560788"/>
    <n v="3.8140589569160999"/>
    <s v="Non-Stick Pan"/>
    <x v="0"/>
    <s v="Home &amp; Kitchen"/>
    <s v="Home &amp; Kitchen"/>
    <s v="Home &amp; Kitchen"/>
    <n v="7"/>
    <s v="Home &amp; Kitchen"/>
    <m/>
    <n v="2025"/>
    <n v="6"/>
    <n v="7"/>
    <n v="7"/>
    <s v="Weekend"/>
    <m/>
    <m/>
  </r>
  <r>
    <s v="WEB-6579"/>
    <x v="97"/>
    <s v="Kavya Iyer"/>
    <x v="5"/>
    <x v="4"/>
    <x v="6"/>
    <n v="1"/>
    <n v="292.07"/>
    <x v="4"/>
    <x v="0"/>
    <n v="3"/>
    <n v="292.07"/>
    <m/>
    <m/>
    <m/>
    <m/>
    <m/>
    <m/>
    <s v="Completed"/>
    <s v="No"/>
    <s v="No"/>
    <m/>
    <n v="559"/>
    <n v="408"/>
    <n v="1098537.4901531704"/>
    <n v="96724.388030634553"/>
    <n v="3.9001122334455669"/>
    <s v="Lipstick"/>
    <x v="4"/>
    <s v="Beauty"/>
    <s v="Beauty"/>
    <s v="Beauty"/>
    <n v="10"/>
    <s v="Beauty"/>
    <m/>
    <n v="2024"/>
    <n v="7"/>
    <n v="6"/>
    <n v="7"/>
    <s v="Weekday"/>
    <m/>
    <m/>
  </r>
  <r>
    <s v="WEB-6866"/>
    <x v="216"/>
    <s v="Kavya Das"/>
    <x v="1"/>
    <x v="0"/>
    <x v="5"/>
    <n v="2"/>
    <n v="1326.44"/>
    <x v="3"/>
    <x v="0"/>
    <n v="2"/>
    <n v="2652.88"/>
    <m/>
    <m/>
    <m/>
    <m/>
    <m/>
    <m/>
    <s v="Completed"/>
    <s v="Yes"/>
    <s v="No"/>
    <m/>
    <n v="595"/>
    <n v="444"/>
    <n v="1463424.4009529033"/>
    <n v="118285.78776560788"/>
    <n v="3.8140589569160999"/>
    <s v="Storage Box"/>
    <x v="0"/>
    <s v="Home &amp; Kitchen"/>
    <s v="Home &amp; Kitchen"/>
    <s v="Home &amp; Kitchen"/>
    <n v="8"/>
    <s v="Home &amp; Kitchen"/>
    <m/>
    <n v="2023"/>
    <n v="12"/>
    <n v="31"/>
    <n v="1"/>
    <s v="Weekday"/>
    <m/>
    <m/>
  </r>
  <r>
    <s v="WEB-5599"/>
    <x v="230"/>
    <s v="Aditya Verma"/>
    <x v="2"/>
    <x v="0"/>
    <x v="16"/>
    <n v="1"/>
    <n v="1805.68"/>
    <x v="2"/>
    <x v="0"/>
    <n v="4"/>
    <n v="1805.68"/>
    <m/>
    <m/>
    <m/>
    <m/>
    <m/>
    <m/>
    <s v="Completed"/>
    <s v="Yes"/>
    <s v="No"/>
    <m/>
    <n v="589"/>
    <n v="426"/>
    <n v="1463424.4009529033"/>
    <n v="118285.78776560788"/>
    <n v="3.8140589569160999"/>
    <s v="Table Lamp"/>
    <x v="0"/>
    <s v="Home &amp; Kitchen"/>
    <s v="Home &amp; Kitchen"/>
    <s v="Home &amp; Kitchen"/>
    <n v="32"/>
    <s v="Home &amp; Kitchen"/>
    <m/>
    <n v="2023"/>
    <n v="1"/>
    <n v="24"/>
    <n v="3"/>
    <s v="Weekday"/>
    <m/>
    <m/>
  </r>
  <r>
    <s v="WEB-8921"/>
    <x v="231"/>
    <s v="Aarav Bose"/>
    <x v="0"/>
    <x v="3"/>
    <x v="17"/>
    <n v="1"/>
    <n v="1299.71"/>
    <x v="2"/>
    <x v="0"/>
    <n v="5"/>
    <n v="1299.71"/>
    <m/>
    <m/>
    <m/>
    <m/>
    <m/>
    <m/>
    <s v="Completed"/>
    <s v="Yes"/>
    <s v="No"/>
    <m/>
    <n v="590"/>
    <n v="451"/>
    <n v="1892867.2841657216"/>
    <n v="199432.98236095349"/>
    <n v="3.8949824970828471"/>
    <s v="Running Shoes"/>
    <x v="3"/>
    <s v="Fashion"/>
    <s v="Fashion"/>
    <s v="Fashion"/>
    <n v="45"/>
    <s v="Fashion"/>
    <m/>
    <n v="2023"/>
    <n v="12"/>
    <n v="8"/>
    <n v="6"/>
    <s v="Weekday"/>
    <m/>
    <m/>
  </r>
  <r>
    <s v="WEB-7479"/>
    <x v="232"/>
    <s v="Arjun Verma"/>
    <x v="4"/>
    <x v="3"/>
    <x v="3"/>
    <n v="1"/>
    <n v="271.13"/>
    <x v="2"/>
    <x v="0"/>
    <n v="4"/>
    <n v="271.13"/>
    <m/>
    <m/>
    <m/>
    <m/>
    <m/>
    <m/>
    <s v="Completed"/>
    <s v="No"/>
    <s v="No"/>
    <m/>
    <n v="573"/>
    <n v="450"/>
    <n v="1892867.2841657216"/>
    <n v="199432.98236095349"/>
    <n v="3.8949824970828471"/>
    <s v="Denim Jeans"/>
    <x v="3"/>
    <s v="Fashion"/>
    <s v="Fashion"/>
    <s v="Fashion"/>
    <n v="6"/>
    <s v="Fashion"/>
    <m/>
    <n v="2023"/>
    <n v="6"/>
    <n v="20"/>
    <n v="3"/>
    <s v="Weekday"/>
    <m/>
    <m/>
  </r>
  <r>
    <s v="WEB-8472"/>
    <x v="233"/>
    <s v="Riya Kumar"/>
    <x v="3"/>
    <x v="4"/>
    <x v="12"/>
    <n v="2"/>
    <n v="1254.58"/>
    <x v="0"/>
    <x v="0"/>
    <m/>
    <n v="2509.16"/>
    <m/>
    <m/>
    <m/>
    <m/>
    <m/>
    <m/>
    <s v="Completed"/>
    <s v="Yes"/>
    <s v="No"/>
    <m/>
    <n v="619"/>
    <n v="468"/>
    <n v="1098537.4901531704"/>
    <n v="96724.388030634553"/>
    <n v="3.9001122334455669"/>
    <s v="Perfume 50Ml"/>
    <x v="4"/>
    <s v="Beauty"/>
    <s v="Beauty"/>
    <s v="Beauty"/>
    <n v="18"/>
    <s v="Beauty"/>
    <m/>
    <n v="2025"/>
    <n v="3"/>
    <n v="25"/>
    <n v="3"/>
    <s v="Weekday"/>
    <m/>
    <m/>
  </r>
  <r>
    <s v="WEB-6075"/>
    <x v="234"/>
    <s v="Vivaan Iyer"/>
    <x v="0"/>
    <x v="4"/>
    <x v="12"/>
    <n v="1"/>
    <n v="1399.87"/>
    <x v="4"/>
    <x v="0"/>
    <n v="5"/>
    <n v="1399.87"/>
    <m/>
    <m/>
    <m/>
    <m/>
    <m/>
    <m/>
    <s v="Completed"/>
    <s v="Yes"/>
    <s v="No"/>
    <m/>
    <n v="590"/>
    <n v="451"/>
    <n v="1098537.4901531704"/>
    <n v="96724.388030634553"/>
    <n v="3.9001122334455669"/>
    <s v="Perfume 50Ml"/>
    <x v="4"/>
    <s v="Beauty"/>
    <s v="Beauty"/>
    <s v="Beauty"/>
    <n v="18"/>
    <s v="Beauty"/>
    <m/>
    <n v="2023"/>
    <n v="12"/>
    <n v="7"/>
    <n v="5"/>
    <s v="Weekend"/>
    <m/>
    <m/>
  </r>
  <r>
    <s v="WEB-8926"/>
    <x v="235"/>
    <s v="Diya Mehta"/>
    <x v="6"/>
    <x v="2"/>
    <x v="15"/>
    <n v="1"/>
    <n v="212.04"/>
    <x v="2"/>
    <x v="0"/>
    <n v="3"/>
    <n v="212.04"/>
    <m/>
    <m/>
    <m/>
    <m/>
    <m/>
    <m/>
    <s v="Completed"/>
    <s v="No"/>
    <s v="No"/>
    <m/>
    <n v="558"/>
    <n v="430"/>
    <n v="594714.6477588166"/>
    <n v="60882.938065984097"/>
    <n v="3.804733727810651"/>
    <s v="Kids Story Book"/>
    <x v="2"/>
    <s v="Books"/>
    <s v="Books"/>
    <s v="Books"/>
    <n v="23"/>
    <s v="Books"/>
    <m/>
    <n v="2025"/>
    <n v="6"/>
    <n v="15"/>
    <n v="1"/>
    <s v="Weekday"/>
    <m/>
    <m/>
  </r>
  <r>
    <s v="WEB-7593"/>
    <x v="236"/>
    <s v="Rahul Pillai"/>
    <x v="5"/>
    <x v="1"/>
    <x v="1"/>
    <n v="2"/>
    <n v="1849.06"/>
    <x v="1"/>
    <x v="0"/>
    <n v="5"/>
    <n v="3698.12"/>
    <m/>
    <m/>
    <m/>
    <m/>
    <m/>
    <m/>
    <s v="Completed"/>
    <s v="Yes"/>
    <s v="No"/>
    <m/>
    <n v="559"/>
    <n v="408"/>
    <n v="2759712.3299794244"/>
    <n v="330643.50635802455"/>
    <n v="3.8641711229946525"/>
    <s v="Power Bank 10000Mah"/>
    <x v="1"/>
    <s v="Electronics"/>
    <s v="Electronics"/>
    <s v="Electronics"/>
    <n v="3"/>
    <s v="Electronics"/>
    <m/>
    <n v="2025"/>
    <n v="5"/>
    <n v="13"/>
    <n v="3"/>
    <s v="Weekday"/>
    <m/>
    <m/>
  </r>
  <r>
    <s v="WEB-6115"/>
    <x v="237"/>
    <s v="Saanvi Bose"/>
    <x v="4"/>
    <x v="0"/>
    <x v="16"/>
    <n v="1"/>
    <n v="967.54"/>
    <x v="0"/>
    <x v="0"/>
    <n v="4"/>
    <n v="967.54"/>
    <m/>
    <m/>
    <m/>
    <m/>
    <m/>
    <m/>
    <s v="Completed"/>
    <s v="No"/>
    <s v="No"/>
    <m/>
    <n v="573"/>
    <n v="450"/>
    <n v="1463424.4009529033"/>
    <n v="118285.78776560788"/>
    <n v="3.8140589569160999"/>
    <s v="Table Lamp"/>
    <x v="0"/>
    <s v="Home &amp; Kitchen"/>
    <s v="Home &amp; Kitchen"/>
    <s v="Home &amp; Kitchen"/>
    <n v="32"/>
    <s v="Home &amp; Kitchen"/>
    <m/>
    <n v="2023"/>
    <n v="1"/>
    <n v="10"/>
    <n v="3"/>
    <s v="Weekday"/>
    <m/>
    <m/>
  </r>
  <r>
    <s v="WEB-8789"/>
    <x v="238"/>
    <s v="Saanvi Rao"/>
    <x v="2"/>
    <x v="4"/>
    <x v="12"/>
    <n v="1"/>
    <n v="1213.8800000000001"/>
    <x v="1"/>
    <x v="0"/>
    <n v="5"/>
    <n v="1213.8800000000001"/>
    <m/>
    <m/>
    <m/>
    <m/>
    <m/>
    <m/>
    <s v="Completed"/>
    <s v="Yes"/>
    <s v="No"/>
    <m/>
    <n v="589"/>
    <n v="426"/>
    <n v="1098537.4901531704"/>
    <n v="96724.388030634553"/>
    <n v="3.9001122334455669"/>
    <s v="Perfume 50Ml"/>
    <x v="4"/>
    <s v="Beauty"/>
    <s v="Beauty"/>
    <s v="Beauty"/>
    <n v="18"/>
    <s v="Beauty"/>
    <m/>
    <n v="2024"/>
    <n v="5"/>
    <n v="9"/>
    <n v="5"/>
    <s v="Weekday"/>
    <m/>
    <m/>
  </r>
  <r>
    <s v="WEB-5988"/>
    <x v="239"/>
    <s v="Vikram Das"/>
    <x v="0"/>
    <x v="0"/>
    <x v="5"/>
    <n v="1"/>
    <n v="214.49"/>
    <x v="1"/>
    <x v="0"/>
    <n v="5"/>
    <n v="214.49"/>
    <m/>
    <m/>
    <m/>
    <m/>
    <m/>
    <m/>
    <s v="Completed"/>
    <s v="No"/>
    <s v="No"/>
    <m/>
    <n v="590"/>
    <n v="451"/>
    <n v="1463424.4009529033"/>
    <n v="118285.78776560788"/>
    <n v="3.8140589569160999"/>
    <s v="Storage Box"/>
    <x v="0"/>
    <s v="Home &amp; Kitchen"/>
    <s v="Home &amp; Kitchen"/>
    <s v="Home &amp; Kitchen"/>
    <n v="8"/>
    <s v="Home &amp; Kitchen"/>
    <m/>
    <n v="2023"/>
    <n v="6"/>
    <n v="10"/>
    <n v="7"/>
    <s v="Weekday"/>
    <m/>
    <m/>
  </r>
  <r>
    <s v="WEB-5101"/>
    <x v="240"/>
    <s v="Ananya Das"/>
    <x v="5"/>
    <x v="4"/>
    <x v="24"/>
    <n v="1"/>
    <n v="144.85"/>
    <x v="4"/>
    <x v="3"/>
    <n v="3"/>
    <n v="144.85"/>
    <m/>
    <m/>
    <m/>
    <m/>
    <m/>
    <m/>
    <s v="Lost Sale"/>
    <s v="No"/>
    <s v="Yes"/>
    <m/>
    <n v="559"/>
    <n v="408"/>
    <n v="1098537.4901531704"/>
    <n v="96724.388030634553"/>
    <n v="3.9001122334455669"/>
    <s v="Face Cream"/>
    <x v="4"/>
    <s v="Beauty"/>
    <s v="Beauty"/>
    <s v="Beauty"/>
    <n v="80"/>
    <s v="Beauty"/>
    <m/>
    <n v="2024"/>
    <n v="1"/>
    <n v="7"/>
    <n v="1"/>
    <s v="Weekend"/>
    <m/>
    <m/>
  </r>
  <r>
    <s v="WEB-7543"/>
    <x v="241"/>
    <s v="Kavya Khan"/>
    <x v="0"/>
    <x v="3"/>
    <x v="19"/>
    <n v="1"/>
    <n v="1602.51"/>
    <x v="3"/>
    <x v="0"/>
    <n v="4"/>
    <n v="1602.51"/>
    <m/>
    <m/>
    <m/>
    <m/>
    <m/>
    <m/>
    <s v="Completed"/>
    <s v="Yes"/>
    <s v="No"/>
    <m/>
    <n v="590"/>
    <n v="451"/>
    <n v="1892867.2841657216"/>
    <n v="199432.98236095349"/>
    <n v="3.8949824970828471"/>
    <s v="Sunglasses"/>
    <x v="3"/>
    <s v="Fashion"/>
    <s v="Fashion"/>
    <s v="Fashion"/>
    <n v="53"/>
    <s v="Fashion"/>
    <m/>
    <n v="2023"/>
    <n v="10"/>
    <n v="18"/>
    <n v="4"/>
    <s v="Weekday"/>
    <m/>
    <m/>
  </r>
  <r>
    <s v="WEB-8733"/>
    <x v="242"/>
    <s v="Aditya Nair"/>
    <x v="1"/>
    <x v="4"/>
    <x v="6"/>
    <n v="1"/>
    <n v="1082.99"/>
    <x v="4"/>
    <x v="3"/>
    <m/>
    <n v="1082.99"/>
    <m/>
    <m/>
    <m/>
    <m/>
    <m/>
    <m/>
    <s v="Lost Sale"/>
    <s v="No"/>
    <s v="Yes"/>
    <m/>
    <n v="595"/>
    <n v="444"/>
    <n v="1098537.4901531704"/>
    <n v="96724.388030634553"/>
    <n v="3.9001122334455669"/>
    <s v="Lipstick"/>
    <x v="4"/>
    <s v="Beauty"/>
    <s v="Beauty"/>
    <s v="Beauty"/>
    <n v="10"/>
    <s v="Beauty"/>
    <m/>
    <n v="2024"/>
    <n v="6"/>
    <n v="6"/>
    <n v="5"/>
    <s v="Weekday"/>
    <m/>
    <m/>
  </r>
  <r>
    <s v="WEB-5296"/>
    <x v="165"/>
    <s v="Arjun Rao"/>
    <x v="0"/>
    <x v="1"/>
    <x v="11"/>
    <n v="2"/>
    <n v="3491.39"/>
    <x v="4"/>
    <x v="0"/>
    <n v="4"/>
    <n v="6982.78"/>
    <m/>
    <m/>
    <m/>
    <m/>
    <m/>
    <m/>
    <s v="Completed"/>
    <s v="Yes"/>
    <s v="No"/>
    <m/>
    <n v="590"/>
    <n v="451"/>
    <n v="2759712.3299794244"/>
    <n v="330643.50635802455"/>
    <n v="3.8641711229946525"/>
    <s v="Smart Watch"/>
    <x v="1"/>
    <s v="Electronics"/>
    <s v="Electronics"/>
    <s v="Electronics"/>
    <n v="17"/>
    <s v="Electronics"/>
    <m/>
    <n v="2024"/>
    <n v="12"/>
    <n v="23"/>
    <n v="2"/>
    <s v="Weekday"/>
    <m/>
    <m/>
  </r>
  <r>
    <s v="WEB-5373"/>
    <x v="243"/>
    <s v="Tanya Das"/>
    <x v="0"/>
    <x v="0"/>
    <x v="0"/>
    <n v="1"/>
    <n v="1602.17"/>
    <x v="4"/>
    <x v="0"/>
    <n v="3"/>
    <n v="1602.17"/>
    <m/>
    <m/>
    <m/>
    <m/>
    <m/>
    <m/>
    <s v="Completed"/>
    <s v="Yes"/>
    <s v="No"/>
    <m/>
    <n v="590"/>
    <n v="451"/>
    <n v="1463424.4009529033"/>
    <n v="118285.78776560788"/>
    <n v="3.8140589569160999"/>
    <s v="Water Bottle"/>
    <x v="0"/>
    <s v="Home &amp; Kitchen"/>
    <s v="Home &amp; Kitchen"/>
    <s v="Home &amp; Kitchen"/>
    <n v="2"/>
    <s v="Home &amp; Kitchen"/>
    <m/>
    <n v="2023"/>
    <n v="12"/>
    <n v="22"/>
    <n v="6"/>
    <s v="Weekday"/>
    <m/>
    <m/>
  </r>
  <r>
    <s v="WEB-5202"/>
    <x v="244"/>
    <s v="Vikram Pillai"/>
    <x v="6"/>
    <x v="1"/>
    <x v="11"/>
    <n v="2"/>
    <n v="2770.45"/>
    <x v="4"/>
    <x v="1"/>
    <n v="2"/>
    <n v="5540.9"/>
    <m/>
    <m/>
    <m/>
    <m/>
    <m/>
    <m/>
    <s v="Pending"/>
    <s v="No"/>
    <s v="Yes"/>
    <m/>
    <n v="558"/>
    <n v="430"/>
    <n v="2759712.3299794244"/>
    <n v="330643.50635802455"/>
    <n v="3.8641711229946525"/>
    <s v="Smart Watch"/>
    <x v="1"/>
    <s v="Electronics"/>
    <s v="Electronics"/>
    <s v="Electronics"/>
    <n v="17"/>
    <s v="Electronics"/>
    <m/>
    <n v="2024"/>
    <n v="2"/>
    <n v="11"/>
    <n v="1"/>
    <s v="Weekday"/>
    <m/>
    <m/>
  </r>
  <r>
    <s v="WEB-7317"/>
    <x v="245"/>
    <s v="Karan Pillai"/>
    <x v="7"/>
    <x v="0"/>
    <x v="16"/>
    <n v="1"/>
    <n v="1488.86"/>
    <x v="2"/>
    <x v="0"/>
    <n v="5"/>
    <n v="1488.86"/>
    <m/>
    <m/>
    <m/>
    <m/>
    <m/>
    <m/>
    <s v="Completed"/>
    <s v="Yes"/>
    <s v="No"/>
    <m/>
    <n v="567"/>
    <n v="440"/>
    <n v="1463424.4009529033"/>
    <n v="118285.78776560788"/>
    <n v="3.8140589569160999"/>
    <s v="Table Lamp"/>
    <x v="0"/>
    <s v="Home &amp; Kitchen"/>
    <s v="Home &amp; Kitchen"/>
    <s v="Home &amp; Kitchen"/>
    <n v="32"/>
    <s v="Home &amp; Kitchen"/>
    <m/>
    <n v="2024"/>
    <n v="12"/>
    <n v="13"/>
    <n v="6"/>
    <s v="Weekday"/>
    <m/>
    <m/>
  </r>
  <r>
    <s v="WEB-6989"/>
    <x v="246"/>
    <s v="Arjun Nair"/>
    <x v="1"/>
    <x v="4"/>
    <x v="22"/>
    <n v="1"/>
    <n v="539.67999999999995"/>
    <x v="0"/>
    <x v="0"/>
    <n v="4"/>
    <n v="539.67999999999995"/>
    <m/>
    <m/>
    <m/>
    <m/>
    <m/>
    <m/>
    <s v="Completed"/>
    <s v="No"/>
    <s v="No"/>
    <m/>
    <n v="595"/>
    <n v="444"/>
    <n v="1098537.4901531704"/>
    <n v="96724.388030634553"/>
    <n v="3.9001122334455669"/>
    <s v="Hair Oil"/>
    <x v="4"/>
    <s v="Beauty"/>
    <s v="Beauty"/>
    <s v="Beauty"/>
    <n v="70"/>
    <s v="Beauty"/>
    <m/>
    <n v="2024"/>
    <n v="6"/>
    <n v="7"/>
    <n v="6"/>
    <s v="Weekend"/>
    <m/>
    <m/>
  </r>
  <r>
    <s v="WEB-6046"/>
    <x v="247"/>
    <s v="Arjun Kumar"/>
    <x v="2"/>
    <x v="3"/>
    <x v="3"/>
    <n v="3"/>
    <n v="447.66"/>
    <x v="0"/>
    <x v="0"/>
    <n v="5"/>
    <n v="1342.98"/>
    <m/>
    <m/>
    <m/>
    <m/>
    <m/>
    <m/>
    <s v="Completed"/>
    <s v="Yes"/>
    <s v="No"/>
    <m/>
    <n v="589"/>
    <n v="426"/>
    <n v="1892867.2841657216"/>
    <n v="199432.98236095349"/>
    <n v="3.8949824970828471"/>
    <s v="Denim Jeans"/>
    <x v="3"/>
    <s v="Fashion"/>
    <s v="Fashion"/>
    <s v="Fashion"/>
    <n v="6"/>
    <s v="Fashion"/>
    <m/>
    <n v="2024"/>
    <n v="10"/>
    <n v="2"/>
    <n v="4"/>
    <s v="Weekday"/>
    <m/>
    <m/>
  </r>
  <r>
    <s v="WEB-8756"/>
    <x v="248"/>
    <s v="Kavya Malhotra"/>
    <x v="4"/>
    <x v="2"/>
    <x v="14"/>
    <n v="2"/>
    <n v="555.85"/>
    <x v="2"/>
    <x v="0"/>
    <n v="4"/>
    <n v="1111.7"/>
    <m/>
    <m/>
    <m/>
    <m/>
    <m/>
    <m/>
    <s v="Completed"/>
    <s v="Yes"/>
    <s v="No"/>
    <m/>
    <n v="573"/>
    <n v="450"/>
    <n v="594714.6477588166"/>
    <n v="60882.938065984097"/>
    <n v="3.804733727810651"/>
    <s v="Notebook Set"/>
    <x v="2"/>
    <s v="Books"/>
    <s v="Books"/>
    <s v="Books"/>
    <n v="20"/>
    <s v="Books"/>
    <m/>
    <n v="2023"/>
    <n v="12"/>
    <n v="14"/>
    <n v="5"/>
    <s v="Weekday"/>
    <m/>
    <m/>
  </r>
  <r>
    <s v="WEB-8308"/>
    <x v="249"/>
    <s v="Vivaan Gupta"/>
    <x v="5"/>
    <x v="1"/>
    <x v="9"/>
    <n v="3"/>
    <n v="2120.44"/>
    <x v="4"/>
    <x v="0"/>
    <n v="5"/>
    <n v="6361.32"/>
    <m/>
    <m/>
    <m/>
    <m/>
    <m/>
    <m/>
    <s v="Completed"/>
    <s v="Yes"/>
    <s v="No"/>
    <m/>
    <n v="559"/>
    <n v="408"/>
    <n v="2759712.3299794244"/>
    <n v="330643.50635802455"/>
    <n v="3.8641711229946525"/>
    <s v="Usb Cable"/>
    <x v="1"/>
    <s v="Electronics"/>
    <s v="Electronics"/>
    <s v="Electronics"/>
    <n v="13"/>
    <s v="Electronics"/>
    <m/>
    <n v="2024"/>
    <n v="6"/>
    <n v="25"/>
    <n v="3"/>
    <s v="Weekday"/>
    <m/>
    <m/>
  </r>
  <r>
    <s v="WEB-7020"/>
    <x v="250"/>
    <s v="Sanjay Das"/>
    <x v="6"/>
    <x v="2"/>
    <x v="7"/>
    <n v="1"/>
    <n v="614.32000000000005"/>
    <x v="1"/>
    <x v="1"/>
    <n v="3"/>
    <n v="614.32000000000005"/>
    <m/>
    <m/>
    <m/>
    <m/>
    <m/>
    <m/>
    <s v="Pending"/>
    <s v="No"/>
    <s v="Yes"/>
    <m/>
    <n v="558"/>
    <n v="430"/>
    <n v="594714.6477588166"/>
    <n v="60882.938065984097"/>
    <n v="3.804733727810651"/>
    <s v="Fiction Novel"/>
    <x v="2"/>
    <s v="Books"/>
    <s v="Books"/>
    <s v="Books"/>
    <n v="11"/>
    <s v="Books"/>
    <m/>
    <n v="2024"/>
    <n v="11"/>
    <n v="21"/>
    <n v="5"/>
    <s v="Weekday"/>
    <m/>
    <m/>
  </r>
  <r>
    <s v="WEB-6342"/>
    <x v="123"/>
    <s v="Ananya Das"/>
    <x v="3"/>
    <x v="4"/>
    <x v="6"/>
    <n v="2"/>
    <n v="1326.09"/>
    <x v="2"/>
    <x v="0"/>
    <n v="5"/>
    <n v="2652.18"/>
    <m/>
    <m/>
    <m/>
    <m/>
    <m/>
    <m/>
    <s v="Completed"/>
    <s v="Yes"/>
    <s v="No"/>
    <m/>
    <n v="619"/>
    <n v="468"/>
    <n v="1098537.4901531704"/>
    <n v="96724.388030634553"/>
    <n v="3.9001122334455669"/>
    <s v="Lipstick"/>
    <x v="4"/>
    <s v="Beauty"/>
    <s v="Beauty"/>
    <s v="Beauty"/>
    <n v="10"/>
    <s v="Beauty"/>
    <m/>
    <n v="2023"/>
    <n v="10"/>
    <n v="26"/>
    <n v="5"/>
    <s v="Weekday"/>
    <m/>
    <m/>
  </r>
  <r>
    <s v="WEB-9199"/>
    <x v="179"/>
    <s v="Ishaan Iyer"/>
    <x v="2"/>
    <x v="4"/>
    <x v="12"/>
    <n v="1"/>
    <n v="1295.24"/>
    <x v="4"/>
    <x v="0"/>
    <n v="5"/>
    <n v="1295.24"/>
    <m/>
    <m/>
    <m/>
    <m/>
    <m/>
    <m/>
    <s v="Completed"/>
    <s v="Yes"/>
    <s v="No"/>
    <m/>
    <n v="589"/>
    <n v="426"/>
    <n v="1098537.4901531704"/>
    <n v="96724.388030634553"/>
    <n v="3.9001122334455669"/>
    <s v="Perfume 50Ml"/>
    <x v="4"/>
    <s v="Beauty"/>
    <s v="Beauty"/>
    <s v="Beauty"/>
    <n v="18"/>
    <s v="Beauty"/>
    <m/>
    <n v="2024"/>
    <n v="12"/>
    <n v="8"/>
    <n v="1"/>
    <s v="Weekday"/>
    <m/>
    <m/>
  </r>
  <r>
    <s v="WEB-8293"/>
    <x v="251"/>
    <s v="Rahul Patel"/>
    <x v="4"/>
    <x v="1"/>
    <x v="11"/>
    <n v="1"/>
    <n v="2457.3200000000002"/>
    <x v="0"/>
    <x v="0"/>
    <n v="5"/>
    <n v="2457.3200000000002"/>
    <m/>
    <m/>
    <m/>
    <m/>
    <m/>
    <m/>
    <s v="Completed"/>
    <s v="Yes"/>
    <s v="No"/>
    <m/>
    <n v="573"/>
    <n v="450"/>
    <n v="2759712.3299794244"/>
    <n v="330643.50635802455"/>
    <n v="3.8641711229946525"/>
    <s v="Smart Watch"/>
    <x v="1"/>
    <s v="Electronics"/>
    <s v="Electronics"/>
    <s v="Electronics"/>
    <n v="17"/>
    <s v="Electronics"/>
    <m/>
    <n v="2024"/>
    <n v="2"/>
    <n v="3"/>
    <n v="7"/>
    <s v="Weekday"/>
    <m/>
    <m/>
  </r>
  <r>
    <s v="WEB-8950"/>
    <x v="176"/>
    <s v="Vivaan Rao"/>
    <x v="3"/>
    <x v="1"/>
    <x v="9"/>
    <n v="2"/>
    <n v="1009.86"/>
    <x v="2"/>
    <x v="0"/>
    <n v="5"/>
    <n v="2019.72"/>
    <m/>
    <m/>
    <m/>
    <m/>
    <m/>
    <m/>
    <s v="Completed"/>
    <s v="Yes"/>
    <s v="No"/>
    <m/>
    <n v="619"/>
    <n v="468"/>
    <n v="2759712.3299794244"/>
    <n v="330643.50635802455"/>
    <n v="3.8641711229946525"/>
    <s v="Usb Cable"/>
    <x v="1"/>
    <s v="Electronics"/>
    <s v="Electronics"/>
    <s v="Electronics"/>
    <n v="13"/>
    <s v="Electronics"/>
    <m/>
    <n v="2024"/>
    <n v="8"/>
    <n v="29"/>
    <n v="5"/>
    <s v="Weekday"/>
    <m/>
    <m/>
  </r>
  <r>
    <s v="WEB-8380"/>
    <x v="252"/>
    <s v="Karan Verma"/>
    <x v="3"/>
    <x v="4"/>
    <x v="22"/>
    <n v="3"/>
    <n v="429.37"/>
    <x v="2"/>
    <x v="0"/>
    <n v="2"/>
    <n v="1288.1100000000001"/>
    <m/>
    <m/>
    <m/>
    <m/>
    <m/>
    <m/>
    <s v="Completed"/>
    <s v="Yes"/>
    <s v="No"/>
    <m/>
    <n v="619"/>
    <n v="468"/>
    <n v="1098537.4901531704"/>
    <n v="96724.388030634553"/>
    <n v="3.9001122334455669"/>
    <s v="Hair Oil"/>
    <x v="4"/>
    <s v="Beauty"/>
    <s v="Beauty"/>
    <s v="Beauty"/>
    <n v="70"/>
    <s v="Beauty"/>
    <m/>
    <n v="2023"/>
    <n v="1"/>
    <n v="21"/>
    <n v="7"/>
    <s v="Weekday"/>
    <m/>
    <m/>
  </r>
  <r>
    <s v="WEB-5071"/>
    <x v="253"/>
    <s v="Arjun Gupta"/>
    <x v="7"/>
    <x v="4"/>
    <x v="24"/>
    <n v="3"/>
    <n v="798.50450765864298"/>
    <x v="4"/>
    <x v="1"/>
    <n v="5"/>
    <n v="2395.5135229759289"/>
    <m/>
    <m/>
    <m/>
    <m/>
    <m/>
    <m/>
    <s v="Pending"/>
    <s v="No"/>
    <s v="Yes"/>
    <m/>
    <n v="567"/>
    <n v="440"/>
    <n v="1098537.4901531704"/>
    <n v="96724.388030634553"/>
    <n v="3.9001122334455669"/>
    <s v="Face Cream"/>
    <x v="4"/>
    <s v="Beauty"/>
    <s v="Beauty"/>
    <s v="Beauty"/>
    <n v="80"/>
    <s v="Beauty"/>
    <m/>
    <n v="2023"/>
    <n v="9"/>
    <n v="18"/>
    <n v="2"/>
    <s v="Weekday"/>
    <m/>
    <m/>
  </r>
  <r>
    <s v="WEB-5103"/>
    <x v="254"/>
    <s v="Diya Nair"/>
    <x v="6"/>
    <x v="2"/>
    <x v="13"/>
    <n v="2"/>
    <n v="270.54000000000002"/>
    <x v="3"/>
    <x v="1"/>
    <n v="4"/>
    <n v="541.08000000000004"/>
    <m/>
    <m/>
    <m/>
    <m/>
    <m/>
    <m/>
    <s v="Pending"/>
    <s v="No"/>
    <s v="Yes"/>
    <m/>
    <n v="558"/>
    <n v="430"/>
    <n v="594714.6477588166"/>
    <n v="60882.938065984097"/>
    <n v="3.804733727810651"/>
    <s v="Self-Help Book"/>
    <x v="2"/>
    <s v="Books"/>
    <s v="Books"/>
    <s v="Books"/>
    <n v="19"/>
    <s v="Books"/>
    <m/>
    <n v="2025"/>
    <n v="2"/>
    <n v="20"/>
    <n v="5"/>
    <s v="Weekday"/>
    <m/>
    <m/>
  </r>
  <r>
    <s v="WEB-8241"/>
    <x v="255"/>
    <s v="Rohan Kapoor"/>
    <x v="1"/>
    <x v="0"/>
    <x v="4"/>
    <n v="1"/>
    <n v="1148.74"/>
    <x v="1"/>
    <x v="3"/>
    <n v="2"/>
    <n v="1148.74"/>
    <m/>
    <m/>
    <m/>
    <m/>
    <m/>
    <m/>
    <s v="Lost Sale"/>
    <s v="No"/>
    <s v="Yes"/>
    <m/>
    <n v="595"/>
    <n v="444"/>
    <n v="1463424.4009529033"/>
    <n v="118285.78776560788"/>
    <n v="3.8140589569160999"/>
    <s v="Non-Stick Pan"/>
    <x v="0"/>
    <s v="Home &amp; Kitchen"/>
    <s v="Home &amp; Kitchen"/>
    <s v="Home &amp; Kitchen"/>
    <n v="7"/>
    <s v="Home &amp; Kitchen"/>
    <m/>
    <n v="2024"/>
    <n v="8"/>
    <n v="11"/>
    <n v="1"/>
    <s v="Weekday"/>
    <m/>
    <m/>
  </r>
  <r>
    <s v="WEB-6519"/>
    <x v="256"/>
    <s v="Rohan Patel"/>
    <x v="6"/>
    <x v="4"/>
    <x v="21"/>
    <n v="1"/>
    <n v="682.17"/>
    <x v="2"/>
    <x v="0"/>
    <n v="5"/>
    <n v="682.17"/>
    <m/>
    <m/>
    <m/>
    <m/>
    <m/>
    <m/>
    <s v="Completed"/>
    <s v="No"/>
    <s v="No"/>
    <m/>
    <n v="558"/>
    <n v="430"/>
    <n v="1098537.4901531704"/>
    <n v="96724.388030634553"/>
    <n v="3.9001122334455669"/>
    <s v="Shampoo 200Ml"/>
    <x v="4"/>
    <s v="Beauty"/>
    <s v="Beauty"/>
    <s v="Beauty"/>
    <n v="64"/>
    <s v="Beauty"/>
    <m/>
    <n v="2025"/>
    <n v="4"/>
    <n v="8"/>
    <n v="3"/>
    <s v="Weekday"/>
    <m/>
    <m/>
  </r>
  <r>
    <s v="WEB-7511"/>
    <x v="105"/>
    <s v="Kavya Menon"/>
    <x v="4"/>
    <x v="2"/>
    <x v="2"/>
    <n v="1"/>
    <n v="235.09"/>
    <x v="4"/>
    <x v="0"/>
    <n v="2"/>
    <n v="235.09"/>
    <m/>
    <m/>
    <m/>
    <m/>
    <m/>
    <m/>
    <s v="Completed"/>
    <s v="No"/>
    <s v="No"/>
    <m/>
    <n v="573"/>
    <n v="450"/>
    <n v="594714.6477588166"/>
    <n v="60882.938065984097"/>
    <n v="3.804733727810651"/>
    <s v="Cookbook"/>
    <x v="2"/>
    <s v="Books"/>
    <s v="Books"/>
    <s v="Books"/>
    <n v="4"/>
    <s v="Books"/>
    <m/>
    <n v="2025"/>
    <n v="4"/>
    <n v="12"/>
    <n v="7"/>
    <s v="Weekday"/>
    <m/>
    <m/>
  </r>
  <r>
    <s v="WEB-5925"/>
    <x v="257"/>
    <s v="Rahul Sharma"/>
    <x v="3"/>
    <x v="0"/>
    <x v="23"/>
    <n v="1"/>
    <n v="867.34"/>
    <x v="2"/>
    <x v="0"/>
    <m/>
    <n v="867.34"/>
    <m/>
    <m/>
    <m/>
    <m/>
    <m/>
    <m/>
    <s v="Completed"/>
    <s v="No"/>
    <s v="No"/>
    <m/>
    <n v="619"/>
    <n v="468"/>
    <n v="1463424.4009529033"/>
    <n v="118285.78776560788"/>
    <n v="3.8140589569160999"/>
    <s v="Led Bulb Pack"/>
    <x v="0"/>
    <s v="Home &amp; Kitchen"/>
    <s v="Home &amp; Kitchen"/>
    <s v="Home &amp; Kitchen"/>
    <n v="76"/>
    <s v="Home &amp; Kitchen"/>
    <m/>
    <n v="2024"/>
    <n v="1"/>
    <n v="13"/>
    <n v="7"/>
    <s v="Weekday"/>
    <m/>
    <m/>
  </r>
  <r>
    <s v="WEB-6227"/>
    <x v="72"/>
    <s v="Neha Rao"/>
    <x v="7"/>
    <x v="1"/>
    <x v="9"/>
    <n v="1"/>
    <n v="2216.31"/>
    <x v="3"/>
    <x v="0"/>
    <n v="4"/>
    <n v="2216.31"/>
    <m/>
    <m/>
    <m/>
    <m/>
    <m/>
    <m/>
    <s v="Completed"/>
    <s v="Yes"/>
    <s v="No"/>
    <m/>
    <n v="567"/>
    <n v="440"/>
    <n v="2759712.3299794244"/>
    <n v="330643.50635802455"/>
    <n v="3.8641711229946525"/>
    <s v="Usb Cable"/>
    <x v="1"/>
    <s v="Electronics"/>
    <s v="Electronics"/>
    <s v="Electronics"/>
    <n v="13"/>
    <s v="Electronics"/>
    <m/>
    <n v="2023"/>
    <n v="12"/>
    <n v="19"/>
    <n v="3"/>
    <s v="Weekday"/>
    <m/>
    <m/>
  </r>
  <r>
    <s v="WEB-8213"/>
    <x v="258"/>
    <s v="Diya Nair"/>
    <x v="6"/>
    <x v="1"/>
    <x v="9"/>
    <n v="1"/>
    <n v="331.92"/>
    <x v="2"/>
    <x v="0"/>
    <n v="5"/>
    <n v="331.92"/>
    <m/>
    <m/>
    <m/>
    <m/>
    <m/>
    <m/>
    <s v="Completed"/>
    <s v="No"/>
    <s v="No"/>
    <m/>
    <n v="558"/>
    <n v="430"/>
    <n v="2759712.3299794244"/>
    <n v="330643.50635802455"/>
    <n v="3.8641711229946525"/>
    <s v="Usb Cable"/>
    <x v="1"/>
    <s v="Electronics"/>
    <s v="Electronics"/>
    <s v="Electronics"/>
    <n v="13"/>
    <s v="Electronics"/>
    <m/>
    <n v="2023"/>
    <n v="3"/>
    <n v="18"/>
    <n v="7"/>
    <s v="Weekday"/>
    <m/>
    <m/>
  </r>
  <r>
    <s v="WEB-7488"/>
    <x v="259"/>
    <s v="Meera Pillai"/>
    <x v="0"/>
    <x v="1"/>
    <x v="18"/>
    <n v="2"/>
    <n v="1869.74"/>
    <x v="1"/>
    <x v="0"/>
    <n v="4"/>
    <n v="3739.48"/>
    <m/>
    <m/>
    <m/>
    <m/>
    <m/>
    <m/>
    <s v="Completed"/>
    <s v="Yes"/>
    <s v="No"/>
    <m/>
    <n v="590"/>
    <n v="451"/>
    <n v="2759712.3299794244"/>
    <n v="330643.50635802455"/>
    <n v="3.8641711229946525"/>
    <s v="Bluetooth Speaker"/>
    <x v="1"/>
    <s v="Electronics"/>
    <s v="Electronics"/>
    <s v="Electronics"/>
    <n v="48"/>
    <s v="Electronics"/>
    <m/>
    <n v="2023"/>
    <n v="1"/>
    <n v="6"/>
    <n v="6"/>
    <s v="Weekday"/>
    <m/>
    <m/>
  </r>
  <r>
    <s v="WEB-7416"/>
    <x v="32"/>
    <s v="Diya Joshi"/>
    <x v="5"/>
    <x v="3"/>
    <x v="19"/>
    <n v="3"/>
    <n v="2451.6799999999998"/>
    <x v="1"/>
    <x v="0"/>
    <n v="5"/>
    <n v="7355.0399999999991"/>
    <m/>
    <m/>
    <m/>
    <m/>
    <m/>
    <m/>
    <s v="Completed"/>
    <s v="Yes"/>
    <s v="No"/>
    <m/>
    <n v="559"/>
    <n v="408"/>
    <n v="1892867.2841657216"/>
    <n v="199432.98236095349"/>
    <n v="3.8949824970828471"/>
    <s v="Sunglasses"/>
    <x v="3"/>
    <s v="Fashion"/>
    <s v="Fashion"/>
    <s v="Fashion"/>
    <n v="53"/>
    <s v="Fashion"/>
    <m/>
    <n v="2023"/>
    <n v="4"/>
    <n v="8"/>
    <n v="7"/>
    <s v="Weekday"/>
    <m/>
    <m/>
  </r>
  <r>
    <s v="WEB-8655"/>
    <x v="260"/>
    <s v="Neha Das"/>
    <x v="5"/>
    <x v="1"/>
    <x v="11"/>
    <n v="1"/>
    <n v="2834.66"/>
    <x v="2"/>
    <x v="0"/>
    <n v="4"/>
    <n v="2834.66"/>
    <m/>
    <m/>
    <m/>
    <m/>
    <m/>
    <m/>
    <s v="Completed"/>
    <s v="Yes"/>
    <s v="No"/>
    <m/>
    <n v="559"/>
    <n v="408"/>
    <n v="2759712.3299794244"/>
    <n v="330643.50635802455"/>
    <n v="3.8641711229946525"/>
    <s v="Smart Watch"/>
    <x v="1"/>
    <s v="Electronics"/>
    <s v="Electronics"/>
    <s v="Electronics"/>
    <n v="17"/>
    <s v="Electronics"/>
    <m/>
    <n v="2024"/>
    <n v="3"/>
    <n v="17"/>
    <n v="1"/>
    <s v="Weekday"/>
    <m/>
    <m/>
  </r>
  <r>
    <s v="WEB-6374"/>
    <x v="261"/>
    <s v="Rohan Sharma"/>
    <x v="3"/>
    <x v="2"/>
    <x v="13"/>
    <n v="2"/>
    <n v="607.41999999999996"/>
    <x v="0"/>
    <x v="0"/>
    <m/>
    <n v="1214.8399999999999"/>
    <m/>
    <m/>
    <m/>
    <m/>
    <m/>
    <m/>
    <s v="Completed"/>
    <s v="Yes"/>
    <s v="No"/>
    <m/>
    <n v="619"/>
    <n v="468"/>
    <n v="594714.6477588166"/>
    <n v="60882.938065984097"/>
    <n v="3.804733727810651"/>
    <s v="Self-Help Book"/>
    <x v="2"/>
    <s v="Books"/>
    <s v="Books"/>
    <s v="Books"/>
    <n v="19"/>
    <s v="Books"/>
    <m/>
    <n v="2024"/>
    <n v="6"/>
    <n v="18"/>
    <n v="3"/>
    <s v="Weekday"/>
    <m/>
    <m/>
  </r>
  <r>
    <s v="WEB-5778"/>
    <x v="262"/>
    <s v="Meera Menon"/>
    <x v="1"/>
    <x v="2"/>
    <x v="2"/>
    <n v="1"/>
    <n v="106.1"/>
    <x v="2"/>
    <x v="0"/>
    <n v="5"/>
    <n v="106.1"/>
    <m/>
    <m/>
    <m/>
    <m/>
    <m/>
    <m/>
    <s v="Completed"/>
    <s v="No"/>
    <s v="No"/>
    <m/>
    <n v="595"/>
    <n v="444"/>
    <n v="594714.6477588166"/>
    <n v="60882.938065984097"/>
    <n v="3.804733727810651"/>
    <s v="Cookbook"/>
    <x v="2"/>
    <s v="Books"/>
    <s v="Books"/>
    <s v="Books"/>
    <n v="4"/>
    <s v="Books"/>
    <m/>
    <n v="2024"/>
    <n v="11"/>
    <n v="20"/>
    <n v="4"/>
    <s v="Weekday"/>
    <m/>
    <m/>
  </r>
  <r>
    <s v="WEB-9117"/>
    <x v="245"/>
    <s v="Vikram Reddy"/>
    <x v="2"/>
    <x v="0"/>
    <x v="4"/>
    <n v="2"/>
    <n v="219.7"/>
    <x v="3"/>
    <x v="1"/>
    <n v="4"/>
    <n v="439.4"/>
    <m/>
    <m/>
    <m/>
    <m/>
    <m/>
    <m/>
    <s v="Pending"/>
    <s v="No"/>
    <s v="Yes"/>
    <m/>
    <n v="589"/>
    <n v="426"/>
    <n v="1463424.4009529033"/>
    <n v="118285.78776560788"/>
    <n v="3.8140589569160999"/>
    <s v="Non-Stick Pan"/>
    <x v="0"/>
    <s v="Home &amp; Kitchen"/>
    <s v="Home &amp; Kitchen"/>
    <s v="Home &amp; Kitchen"/>
    <n v="7"/>
    <s v="Home &amp; Kitchen"/>
    <m/>
    <n v="2024"/>
    <n v="12"/>
    <n v="13"/>
    <n v="6"/>
    <s v="Weekday"/>
    <m/>
    <m/>
  </r>
  <r>
    <s v="WEB-7360"/>
    <x v="263"/>
    <s v="Aarav Kumar"/>
    <x v="3"/>
    <x v="1"/>
    <x v="11"/>
    <n v="1"/>
    <n v="2637.73"/>
    <x v="2"/>
    <x v="0"/>
    <n v="5"/>
    <n v="2637.73"/>
    <m/>
    <m/>
    <m/>
    <m/>
    <m/>
    <m/>
    <s v="Completed"/>
    <s v="Yes"/>
    <s v="No"/>
    <m/>
    <n v="619"/>
    <n v="468"/>
    <n v="2759712.3299794244"/>
    <n v="330643.50635802455"/>
    <n v="3.8641711229946525"/>
    <s v="Smart Watch"/>
    <x v="1"/>
    <s v="Electronics"/>
    <s v="Electronics"/>
    <s v="Electronics"/>
    <n v="17"/>
    <s v="Electronics"/>
    <m/>
    <n v="2025"/>
    <n v="4"/>
    <n v="20"/>
    <n v="1"/>
    <s v="Weekday"/>
    <m/>
    <m/>
  </r>
  <r>
    <s v="WEB-8895"/>
    <x v="264"/>
    <s v="Neha Khan"/>
    <x v="4"/>
    <x v="3"/>
    <x v="20"/>
    <n v="3"/>
    <n v="1229.58"/>
    <x v="2"/>
    <x v="1"/>
    <n v="4"/>
    <n v="3688.74"/>
    <m/>
    <m/>
    <m/>
    <m/>
    <m/>
    <m/>
    <s v="Pending"/>
    <s v="No"/>
    <s v="Yes"/>
    <m/>
    <n v="573"/>
    <n v="450"/>
    <n v="1892867.2841657216"/>
    <n v="199432.98236095349"/>
    <n v="3.8949824970828471"/>
    <s v="Men'S T-Shirt"/>
    <x v="3"/>
    <s v="Fashion"/>
    <s v="Fashion"/>
    <s v="Fashion"/>
    <n v="55"/>
    <s v="Fashion"/>
    <m/>
    <n v="2024"/>
    <n v="3"/>
    <n v="3"/>
    <n v="1"/>
    <s v="Weekday"/>
    <m/>
    <m/>
  </r>
  <r>
    <s v="WEB-7286"/>
    <x v="220"/>
    <s v="Karan Bose"/>
    <x v="6"/>
    <x v="1"/>
    <x v="1"/>
    <n v="2"/>
    <n v="2587.39"/>
    <x v="4"/>
    <x v="1"/>
    <n v="4"/>
    <n v="5174.78"/>
    <m/>
    <m/>
    <m/>
    <m/>
    <m/>
    <m/>
    <s v="Pending"/>
    <s v="No"/>
    <s v="Yes"/>
    <m/>
    <n v="558"/>
    <n v="430"/>
    <n v="2759712.3299794244"/>
    <n v="330643.50635802455"/>
    <n v="3.8641711229946525"/>
    <s v="Power Bank 10000Mah"/>
    <x v="1"/>
    <s v="Electronics"/>
    <s v="Electronics"/>
    <s v="Electronics"/>
    <n v="3"/>
    <s v="Electronics"/>
    <m/>
    <n v="2023"/>
    <n v="6"/>
    <n v="13"/>
    <n v="3"/>
    <s v="Weekday"/>
    <m/>
    <m/>
  </r>
  <r>
    <s v="WEB-9648"/>
    <x v="7"/>
    <s v="Riya Patel"/>
    <x v="1"/>
    <x v="4"/>
    <x v="6"/>
    <n v="1"/>
    <n v="1092.22"/>
    <x v="1"/>
    <x v="0"/>
    <n v="2"/>
    <n v="1092.22"/>
    <m/>
    <m/>
    <m/>
    <m/>
    <m/>
    <m/>
    <s v="Completed"/>
    <s v="Yes"/>
    <s v="No"/>
    <m/>
    <n v="595"/>
    <n v="444"/>
    <n v="1098537.4901531704"/>
    <n v="96724.388030634553"/>
    <n v="3.9001122334455669"/>
    <s v="Lipstick"/>
    <x v="4"/>
    <s v="Beauty"/>
    <s v="Beauty"/>
    <s v="Beauty"/>
    <n v="10"/>
    <s v="Beauty"/>
    <m/>
    <n v="2024"/>
    <n v="11"/>
    <n v="27"/>
    <n v="4"/>
    <s v="Weekday"/>
    <m/>
    <m/>
  </r>
  <r>
    <s v="WEB-6885"/>
    <x v="265"/>
    <s v="Ishaan Patel"/>
    <x v="1"/>
    <x v="2"/>
    <x v="2"/>
    <n v="1"/>
    <n v="450.73"/>
    <x v="3"/>
    <x v="1"/>
    <n v="4"/>
    <n v="450.73"/>
    <m/>
    <m/>
    <m/>
    <m/>
    <m/>
    <m/>
    <s v="Pending"/>
    <s v="No"/>
    <s v="Yes"/>
    <m/>
    <n v="595"/>
    <n v="444"/>
    <n v="594714.6477588166"/>
    <n v="60882.938065984097"/>
    <n v="3.804733727810651"/>
    <s v="Cookbook"/>
    <x v="2"/>
    <s v="Books"/>
    <s v="Books"/>
    <s v="Books"/>
    <n v="4"/>
    <s v="Books"/>
    <m/>
    <n v="2025"/>
    <n v="4"/>
    <n v="28"/>
    <n v="2"/>
    <s v="Weekday"/>
    <m/>
    <m/>
  </r>
  <r>
    <s v="WEB-7024"/>
    <x v="266"/>
    <s v="Vikram Reddy"/>
    <x v="4"/>
    <x v="4"/>
    <x v="24"/>
    <n v="1"/>
    <n v="798.50450765864298"/>
    <x v="0"/>
    <x v="1"/>
    <n v="4"/>
    <n v="798.50450765864298"/>
    <m/>
    <m/>
    <m/>
    <m/>
    <m/>
    <m/>
    <s v="Pending"/>
    <s v="No"/>
    <s v="Yes"/>
    <m/>
    <n v="573"/>
    <n v="450"/>
    <n v="1098537.4901531704"/>
    <n v="96724.388030634553"/>
    <n v="3.9001122334455669"/>
    <s v="Face Cream"/>
    <x v="4"/>
    <s v="Beauty"/>
    <s v="Beauty"/>
    <s v="Beauty"/>
    <n v="80"/>
    <s v="Beauty"/>
    <m/>
    <n v="2024"/>
    <n v="5"/>
    <n v="28"/>
    <n v="3"/>
    <s v="Weekday"/>
    <m/>
    <m/>
  </r>
  <r>
    <s v="WEB-7772"/>
    <x v="267"/>
    <s v="Riya Joshi"/>
    <x v="7"/>
    <x v="1"/>
    <x v="1"/>
    <n v="1"/>
    <n v="1640.82"/>
    <x v="3"/>
    <x v="0"/>
    <n v="2"/>
    <n v="1640.82"/>
    <m/>
    <m/>
    <m/>
    <m/>
    <m/>
    <m/>
    <s v="Completed"/>
    <s v="Yes"/>
    <s v="No"/>
    <m/>
    <n v="567"/>
    <n v="440"/>
    <n v="2759712.3299794244"/>
    <n v="330643.50635802455"/>
    <n v="3.8641711229946525"/>
    <s v="Power Bank 10000Mah"/>
    <x v="1"/>
    <s v="Electronics"/>
    <s v="Electronics"/>
    <s v="Electronics"/>
    <n v="3"/>
    <s v="Electronics"/>
    <m/>
    <n v="2025"/>
    <n v="3"/>
    <n v="31"/>
    <n v="2"/>
    <s v="Weekday"/>
    <m/>
    <m/>
  </r>
  <r>
    <s v="WEB-7572"/>
    <x v="268"/>
    <s v="Ishaan Chatterjee"/>
    <x v="4"/>
    <x v="0"/>
    <x v="5"/>
    <n v="1"/>
    <n v="887.03"/>
    <x v="1"/>
    <x v="3"/>
    <n v="5"/>
    <n v="887.03"/>
    <m/>
    <m/>
    <m/>
    <m/>
    <m/>
    <m/>
    <s v="Lost Sale"/>
    <s v="No"/>
    <s v="Yes"/>
    <m/>
    <n v="573"/>
    <n v="450"/>
    <n v="1463424.4009529033"/>
    <n v="118285.78776560788"/>
    <n v="3.8140589569160999"/>
    <s v="Storage Box"/>
    <x v="0"/>
    <s v="Home &amp; Kitchen"/>
    <s v="Home &amp; Kitchen"/>
    <s v="Home &amp; Kitchen"/>
    <n v="8"/>
    <s v="Home &amp; Kitchen"/>
    <m/>
    <n v="2024"/>
    <n v="6"/>
    <n v="9"/>
    <n v="1"/>
    <s v="Weekday"/>
    <m/>
    <m/>
  </r>
  <r>
    <s v="WEB-8725"/>
    <x v="269"/>
    <s v="Karan Kumar"/>
    <x v="0"/>
    <x v="1"/>
    <x v="18"/>
    <n v="1"/>
    <n v="735.41"/>
    <x v="0"/>
    <x v="3"/>
    <n v="3"/>
    <n v="735.41"/>
    <m/>
    <m/>
    <m/>
    <m/>
    <m/>
    <m/>
    <s v="Lost Sale"/>
    <s v="No"/>
    <s v="Yes"/>
    <m/>
    <n v="590"/>
    <n v="451"/>
    <n v="2759712.3299794244"/>
    <n v="330643.50635802455"/>
    <n v="3.8641711229946525"/>
    <s v="Bluetooth Speaker"/>
    <x v="1"/>
    <s v="Electronics"/>
    <s v="Electronics"/>
    <s v="Electronics"/>
    <n v="48"/>
    <s v="Electronics"/>
    <m/>
    <n v="2024"/>
    <n v="6"/>
    <n v="16"/>
    <n v="1"/>
    <s v="Weekday"/>
    <m/>
    <m/>
  </r>
  <r>
    <s v="WEB-7474"/>
    <x v="270"/>
    <s v="Kavya Kapoor"/>
    <x v="0"/>
    <x v="2"/>
    <x v="13"/>
    <n v="1"/>
    <n v="158.09"/>
    <x v="4"/>
    <x v="0"/>
    <n v="4"/>
    <n v="158.09"/>
    <m/>
    <m/>
    <m/>
    <m/>
    <m/>
    <m/>
    <s v="Completed"/>
    <s v="No"/>
    <s v="No"/>
    <m/>
    <n v="590"/>
    <n v="451"/>
    <n v="594714.6477588166"/>
    <n v="60882.938065984097"/>
    <n v="3.804733727810651"/>
    <s v="Self-Help Book"/>
    <x v="2"/>
    <s v="Books"/>
    <s v="Books"/>
    <s v="Books"/>
    <n v="19"/>
    <s v="Books"/>
    <m/>
    <n v="2023"/>
    <n v="12"/>
    <n v="24"/>
    <n v="1"/>
    <s v="Weekday"/>
    <m/>
    <m/>
  </r>
  <r>
    <s v="WEB-8590"/>
    <x v="271"/>
    <s v="Vikram Das"/>
    <x v="0"/>
    <x v="2"/>
    <x v="7"/>
    <n v="1"/>
    <n v="170.81"/>
    <x v="1"/>
    <x v="0"/>
    <n v="3"/>
    <n v="170.81"/>
    <m/>
    <m/>
    <m/>
    <m/>
    <m/>
    <m/>
    <s v="Completed"/>
    <s v="No"/>
    <s v="No"/>
    <m/>
    <n v="590"/>
    <n v="451"/>
    <n v="594714.6477588166"/>
    <n v="60882.938065984097"/>
    <n v="3.804733727810651"/>
    <s v="Fiction Novel"/>
    <x v="2"/>
    <s v="Books"/>
    <s v="Books"/>
    <s v="Books"/>
    <n v="11"/>
    <s v="Books"/>
    <m/>
    <n v="2023"/>
    <n v="8"/>
    <n v="11"/>
    <n v="6"/>
    <s v="Weekday"/>
    <m/>
    <m/>
  </r>
  <r>
    <s v="WEB-7289"/>
    <x v="272"/>
    <s v="Rohan Nair"/>
    <x v="6"/>
    <x v="4"/>
    <x v="21"/>
    <n v="2"/>
    <n v="836.72"/>
    <x v="3"/>
    <x v="3"/>
    <m/>
    <n v="1673.44"/>
    <m/>
    <m/>
    <m/>
    <m/>
    <m/>
    <m/>
    <s v="Lost Sale"/>
    <s v="No"/>
    <s v="Yes"/>
    <m/>
    <n v="558"/>
    <n v="430"/>
    <n v="1098537.4901531704"/>
    <n v="96724.388030634553"/>
    <n v="3.9001122334455669"/>
    <s v="Shampoo 200Ml"/>
    <x v="4"/>
    <s v="Beauty"/>
    <s v="Beauty"/>
    <s v="Beauty"/>
    <n v="64"/>
    <s v="Beauty"/>
    <m/>
    <n v="2023"/>
    <n v="2"/>
    <n v="9"/>
    <n v="5"/>
    <s v="Weekday"/>
    <m/>
    <m/>
  </r>
  <r>
    <s v="WEB-8785"/>
    <x v="273"/>
    <s v="Sanjay Mehta"/>
    <x v="5"/>
    <x v="4"/>
    <x v="6"/>
    <n v="2"/>
    <n v="1152.1600000000001"/>
    <x v="2"/>
    <x v="0"/>
    <n v="5"/>
    <n v="2304.3200000000002"/>
    <m/>
    <m/>
    <m/>
    <m/>
    <m/>
    <m/>
    <s v="Completed"/>
    <s v="Yes"/>
    <s v="No"/>
    <m/>
    <n v="559"/>
    <n v="408"/>
    <n v="1098537.4901531704"/>
    <n v="96724.388030634553"/>
    <n v="3.9001122334455669"/>
    <s v="Lipstick"/>
    <x v="4"/>
    <s v="Beauty"/>
    <s v="Beauty"/>
    <s v="Beauty"/>
    <n v="10"/>
    <s v="Beauty"/>
    <m/>
    <n v="2023"/>
    <n v="9"/>
    <n v="27"/>
    <n v="4"/>
    <s v="Weekday"/>
    <m/>
    <m/>
  </r>
  <r>
    <s v="WEB-9677"/>
    <x v="274"/>
    <s v="Riya Menon"/>
    <x v="4"/>
    <x v="4"/>
    <x v="12"/>
    <n v="1"/>
    <n v="1233.72"/>
    <x v="4"/>
    <x v="0"/>
    <n v="5"/>
    <n v="1233.72"/>
    <m/>
    <m/>
    <m/>
    <m/>
    <m/>
    <m/>
    <s v="Completed"/>
    <s v="Yes"/>
    <s v="No"/>
    <m/>
    <n v="573"/>
    <n v="450"/>
    <n v="1098537.4901531704"/>
    <n v="96724.388030634553"/>
    <n v="3.9001122334455669"/>
    <s v="Perfume 50Ml"/>
    <x v="4"/>
    <s v="Beauty"/>
    <s v="Beauty"/>
    <s v="Beauty"/>
    <n v="18"/>
    <s v="Beauty"/>
    <m/>
    <n v="2023"/>
    <n v="10"/>
    <n v="20"/>
    <n v="6"/>
    <s v="Weekday"/>
    <m/>
    <m/>
  </r>
  <r>
    <s v="WEB-5807"/>
    <x v="275"/>
    <s v="Vivaan Malhotra"/>
    <x v="2"/>
    <x v="0"/>
    <x v="4"/>
    <n v="1"/>
    <n v="1916.1"/>
    <x v="4"/>
    <x v="0"/>
    <n v="4"/>
    <n v="1916.1"/>
    <m/>
    <m/>
    <m/>
    <m/>
    <m/>
    <m/>
    <s v="Completed"/>
    <s v="Yes"/>
    <s v="No"/>
    <m/>
    <n v="589"/>
    <n v="426"/>
    <n v="1463424.4009529033"/>
    <n v="118285.78776560788"/>
    <n v="3.8140589569160999"/>
    <s v="Non-Stick Pan"/>
    <x v="0"/>
    <s v="Home &amp; Kitchen"/>
    <s v="Home &amp; Kitchen"/>
    <s v="Home &amp; Kitchen"/>
    <n v="7"/>
    <s v="Home &amp; Kitchen"/>
    <m/>
    <n v="2024"/>
    <n v="12"/>
    <n v="17"/>
    <n v="3"/>
    <s v="Weekday"/>
    <m/>
    <m/>
  </r>
  <r>
    <s v="WEB-6965"/>
    <x v="276"/>
    <s v="Sanjay Khan"/>
    <x v="6"/>
    <x v="0"/>
    <x v="5"/>
    <n v="2"/>
    <n v="1912.31"/>
    <x v="4"/>
    <x v="0"/>
    <n v="2"/>
    <n v="3824.62"/>
    <m/>
    <m/>
    <m/>
    <m/>
    <m/>
    <m/>
    <s v="Completed"/>
    <s v="Yes"/>
    <s v="No"/>
    <m/>
    <n v="558"/>
    <n v="430"/>
    <n v="1463424.4009529033"/>
    <n v="118285.78776560788"/>
    <n v="3.8140589569160999"/>
    <s v="Storage Box"/>
    <x v="0"/>
    <s v="Home &amp; Kitchen"/>
    <s v="Home &amp; Kitchen"/>
    <s v="Home &amp; Kitchen"/>
    <n v="8"/>
    <s v="Home &amp; Kitchen"/>
    <m/>
    <n v="2023"/>
    <n v="8"/>
    <n v="20"/>
    <n v="1"/>
    <s v="Weekday"/>
    <m/>
    <m/>
  </r>
  <r>
    <s v="WEB-8962"/>
    <x v="277"/>
    <s v="Aarav Verma"/>
    <x v="4"/>
    <x v="3"/>
    <x v="19"/>
    <n v="1"/>
    <n v="1217.76"/>
    <x v="2"/>
    <x v="0"/>
    <n v="4"/>
    <n v="1217.76"/>
    <m/>
    <m/>
    <m/>
    <m/>
    <m/>
    <m/>
    <s v="Completed"/>
    <s v="Yes"/>
    <s v="No"/>
    <m/>
    <n v="573"/>
    <n v="450"/>
    <n v="1892867.2841657216"/>
    <n v="199432.98236095349"/>
    <n v="3.8949824970828471"/>
    <s v="Sunglasses"/>
    <x v="3"/>
    <s v="Fashion"/>
    <s v="Fashion"/>
    <s v="Fashion"/>
    <n v="53"/>
    <s v="Fashion"/>
    <m/>
    <n v="2023"/>
    <n v="7"/>
    <n v="11"/>
    <n v="3"/>
    <s v="Weekday"/>
    <m/>
    <m/>
  </r>
  <r>
    <s v="WEB-8337"/>
    <x v="278"/>
    <s v="Meera Khan"/>
    <x v="1"/>
    <x v="2"/>
    <x v="13"/>
    <n v="1"/>
    <n v="457.93"/>
    <x v="1"/>
    <x v="3"/>
    <n v="5"/>
    <n v="457.93"/>
    <m/>
    <m/>
    <m/>
    <m/>
    <m/>
    <m/>
    <s v="Lost Sale"/>
    <s v="No"/>
    <s v="Yes"/>
    <m/>
    <n v="595"/>
    <n v="444"/>
    <n v="594714.6477588166"/>
    <n v="60882.938065984097"/>
    <n v="3.804733727810651"/>
    <s v="Self-Help Book"/>
    <x v="2"/>
    <s v="Books"/>
    <s v="Books"/>
    <s v="Books"/>
    <n v="19"/>
    <s v="Books"/>
    <m/>
    <n v="2023"/>
    <n v="9"/>
    <n v="9"/>
    <n v="7"/>
    <s v="Weekday"/>
    <m/>
    <m/>
  </r>
  <r>
    <s v="WEB-9314"/>
    <x v="279"/>
    <s v="Rohan Patel"/>
    <x v="5"/>
    <x v="2"/>
    <x v="7"/>
    <n v="1"/>
    <n v="468.94"/>
    <x v="4"/>
    <x v="1"/>
    <n v="4"/>
    <n v="468.94"/>
    <m/>
    <m/>
    <m/>
    <m/>
    <m/>
    <m/>
    <s v="Pending"/>
    <s v="No"/>
    <s v="Yes"/>
    <m/>
    <n v="559"/>
    <n v="408"/>
    <n v="594714.6477588166"/>
    <n v="60882.938065984097"/>
    <n v="3.804733727810651"/>
    <s v="Fiction Novel"/>
    <x v="2"/>
    <s v="Books"/>
    <s v="Books"/>
    <s v="Books"/>
    <n v="11"/>
    <s v="Books"/>
    <m/>
    <n v="2025"/>
    <n v="1"/>
    <n v="14"/>
    <n v="3"/>
    <s v="Weekday"/>
    <m/>
    <m/>
  </r>
  <r>
    <s v="WEB-8548"/>
    <x v="280"/>
    <s v="Pooja Sharma"/>
    <x v="5"/>
    <x v="0"/>
    <x v="0"/>
    <n v="1"/>
    <n v="1068.9477656078857"/>
    <x v="0"/>
    <x v="0"/>
    <n v="5"/>
    <n v="1068.9477656078857"/>
    <m/>
    <m/>
    <m/>
    <m/>
    <m/>
    <m/>
    <s v="Completed"/>
    <s v="Yes"/>
    <s v="No"/>
    <m/>
    <n v="559"/>
    <n v="408"/>
    <n v="1463424.4009529033"/>
    <n v="118285.78776560788"/>
    <n v="3.8140589569160999"/>
    <s v="Water Bottle"/>
    <x v="0"/>
    <s v="Home &amp; Kitchen"/>
    <s v="Home &amp; Kitchen"/>
    <s v="Home &amp; Kitchen"/>
    <n v="2"/>
    <s v="Home &amp; Kitchen"/>
    <m/>
    <n v="2023"/>
    <n v="11"/>
    <n v="14"/>
    <n v="3"/>
    <s v="Weekday"/>
    <m/>
    <m/>
  </r>
  <r>
    <s v="WEB-6253"/>
    <x v="281"/>
    <s v="Diya Kumar"/>
    <x v="1"/>
    <x v="4"/>
    <x v="22"/>
    <n v="2"/>
    <n v="1421.26"/>
    <x v="3"/>
    <x v="0"/>
    <n v="2"/>
    <n v="2842.52"/>
    <m/>
    <m/>
    <m/>
    <m/>
    <m/>
    <m/>
    <s v="Completed"/>
    <s v="Yes"/>
    <s v="No"/>
    <m/>
    <n v="595"/>
    <n v="444"/>
    <n v="1098537.4901531704"/>
    <n v="96724.388030634553"/>
    <n v="3.9001122334455669"/>
    <s v="Hair Oil"/>
    <x v="4"/>
    <s v="Beauty"/>
    <s v="Beauty"/>
    <s v="Beauty"/>
    <n v="70"/>
    <s v="Beauty"/>
    <m/>
    <n v="2023"/>
    <n v="1"/>
    <n v="18"/>
    <n v="4"/>
    <s v="Weekday"/>
    <m/>
    <m/>
  </r>
  <r>
    <s v="WEB-5310"/>
    <x v="282"/>
    <s v="Sanjay Chatterjee"/>
    <x v="0"/>
    <x v="0"/>
    <x v="23"/>
    <n v="3"/>
    <n v="1484.45"/>
    <x v="2"/>
    <x v="0"/>
    <n v="5"/>
    <n v="4453.3500000000004"/>
    <m/>
    <m/>
    <m/>
    <m/>
    <m/>
    <m/>
    <s v="Completed"/>
    <s v="Yes"/>
    <s v="No"/>
    <m/>
    <n v="590"/>
    <n v="451"/>
    <n v="1463424.4009529033"/>
    <n v="118285.78776560788"/>
    <n v="3.8140589569160999"/>
    <s v="Led Bulb Pack"/>
    <x v="0"/>
    <s v="Home &amp; Kitchen"/>
    <s v="Home &amp; Kitchen"/>
    <s v="Home &amp; Kitchen"/>
    <n v="76"/>
    <s v="Home &amp; Kitchen"/>
    <m/>
    <n v="2025"/>
    <n v="5"/>
    <n v="20"/>
    <n v="3"/>
    <s v="Weekday"/>
    <m/>
    <m/>
  </r>
  <r>
    <s v="WEB-7516"/>
    <x v="18"/>
    <s v="Rohan Sharma"/>
    <x v="5"/>
    <x v="1"/>
    <x v="8"/>
    <n v="1"/>
    <n v="788.28"/>
    <x v="0"/>
    <x v="0"/>
    <n v="4"/>
    <n v="788.28"/>
    <m/>
    <m/>
    <m/>
    <m/>
    <m/>
    <m/>
    <s v="Completed"/>
    <s v="No"/>
    <s v="No"/>
    <m/>
    <n v="559"/>
    <n v="408"/>
    <n v="2759712.3299794244"/>
    <n v="330643.50635802455"/>
    <n v="3.8641711229946525"/>
    <s v="Wireless Earbuds"/>
    <x v="1"/>
    <s v="Electronics"/>
    <s v="Electronics"/>
    <s v="Electronics"/>
    <n v="12"/>
    <s v="Electronics"/>
    <m/>
    <n v="2024"/>
    <n v="8"/>
    <n v="12"/>
    <n v="2"/>
    <s v="Weekday"/>
    <m/>
    <m/>
  </r>
  <r>
    <s v="WEB-7670"/>
    <x v="184"/>
    <s v="Karan Iyer"/>
    <x v="5"/>
    <x v="1"/>
    <x v="9"/>
    <n v="1"/>
    <n v="1473.42"/>
    <x v="2"/>
    <x v="0"/>
    <n v="4"/>
    <n v="1473.42"/>
    <m/>
    <m/>
    <m/>
    <m/>
    <m/>
    <m/>
    <s v="Completed"/>
    <s v="Yes"/>
    <s v="No"/>
    <m/>
    <n v="559"/>
    <n v="408"/>
    <n v="2759712.3299794244"/>
    <n v="330643.50635802455"/>
    <n v="3.8641711229946525"/>
    <s v="Usb Cable"/>
    <x v="1"/>
    <s v="Electronics"/>
    <s v="Electronics"/>
    <s v="Electronics"/>
    <n v="13"/>
    <s v="Electronics"/>
    <m/>
    <n v="2023"/>
    <n v="11"/>
    <n v="1"/>
    <n v="4"/>
    <s v="Weekend"/>
    <m/>
    <m/>
  </r>
  <r>
    <s v="WEB-6574"/>
    <x v="283"/>
    <s v="Ishaan Patel"/>
    <x v="5"/>
    <x v="2"/>
    <x v="15"/>
    <n v="2"/>
    <n v="718.31"/>
    <x v="0"/>
    <x v="2"/>
    <n v="5"/>
    <n v="1436.62"/>
    <m/>
    <m/>
    <m/>
    <m/>
    <m/>
    <m/>
    <s v="Completed"/>
    <s v="No"/>
    <s v="No"/>
    <m/>
    <n v="559"/>
    <n v="408"/>
    <n v="594714.6477588166"/>
    <n v="60882.938065984097"/>
    <n v="3.804733727810651"/>
    <s v="Kids Story Book"/>
    <x v="2"/>
    <s v="Books"/>
    <s v="Books"/>
    <s v="Books"/>
    <n v="23"/>
    <s v="Books"/>
    <m/>
    <n v="2025"/>
    <n v="1"/>
    <n v="5"/>
    <n v="1"/>
    <s v="Weekday"/>
    <m/>
    <m/>
  </r>
  <r>
    <s v="WEB-6319"/>
    <x v="284"/>
    <s v="Rahul Bose"/>
    <x v="1"/>
    <x v="2"/>
    <x v="15"/>
    <n v="3"/>
    <n v="704.16"/>
    <x v="1"/>
    <x v="2"/>
    <n v="4"/>
    <n v="2112.48"/>
    <m/>
    <m/>
    <m/>
    <m/>
    <m/>
    <m/>
    <s v="Completed"/>
    <s v="No"/>
    <s v="No"/>
    <m/>
    <n v="595"/>
    <n v="444"/>
    <n v="594714.6477588166"/>
    <n v="60882.938065984097"/>
    <n v="3.804733727810651"/>
    <s v="Kids Story Book"/>
    <x v="2"/>
    <s v="Books"/>
    <s v="Books"/>
    <s v="Books"/>
    <n v="23"/>
    <s v="Books"/>
    <m/>
    <n v="2024"/>
    <n v="5"/>
    <n v="21"/>
    <n v="3"/>
    <s v="Weekday"/>
    <m/>
    <m/>
  </r>
  <r>
    <s v="WEB-5199"/>
    <x v="127"/>
    <s v="Saanvi Rao"/>
    <x v="5"/>
    <x v="3"/>
    <x v="20"/>
    <n v="2"/>
    <n v="1461.67"/>
    <x v="0"/>
    <x v="0"/>
    <n v="5"/>
    <n v="2923.34"/>
    <m/>
    <m/>
    <m/>
    <m/>
    <m/>
    <m/>
    <s v="Completed"/>
    <s v="Yes"/>
    <s v="No"/>
    <m/>
    <n v="559"/>
    <n v="408"/>
    <n v="1892867.2841657216"/>
    <n v="199432.98236095349"/>
    <n v="3.8949824970828471"/>
    <s v="Men'S T-Shirt"/>
    <x v="3"/>
    <s v="Fashion"/>
    <s v="Fashion"/>
    <s v="Fashion"/>
    <n v="55"/>
    <s v="Fashion"/>
    <m/>
    <n v="2023"/>
    <n v="12"/>
    <n v="13"/>
    <n v="4"/>
    <s v="Weekday"/>
    <m/>
    <m/>
  </r>
  <r>
    <s v="WEB-8883"/>
    <x v="285"/>
    <s v="Rahul Joshi"/>
    <x v="5"/>
    <x v="3"/>
    <x v="20"/>
    <n v="1"/>
    <n v="367.3"/>
    <x v="4"/>
    <x v="0"/>
    <m/>
    <n v="367.3"/>
    <m/>
    <m/>
    <m/>
    <m/>
    <m/>
    <m/>
    <s v="Completed"/>
    <s v="No"/>
    <s v="No"/>
    <m/>
    <n v="559"/>
    <n v="408"/>
    <n v="1892867.2841657216"/>
    <n v="199432.98236095349"/>
    <n v="3.8949824970828471"/>
    <s v="Men'S T-Shirt"/>
    <x v="3"/>
    <s v="Fashion"/>
    <s v="Fashion"/>
    <s v="Fashion"/>
    <n v="55"/>
    <s v="Fashion"/>
    <m/>
    <n v="2024"/>
    <n v="1"/>
    <n v="10"/>
    <n v="4"/>
    <s v="Weekday"/>
    <m/>
    <m/>
  </r>
  <r>
    <s v="WEB-5823"/>
    <x v="286"/>
    <s v="Kavya Patel"/>
    <x v="0"/>
    <x v="0"/>
    <x v="4"/>
    <n v="1"/>
    <n v="1628.17"/>
    <x v="0"/>
    <x v="0"/>
    <n v="4"/>
    <n v="1628.17"/>
    <m/>
    <m/>
    <m/>
    <m/>
    <m/>
    <m/>
    <s v="Completed"/>
    <s v="Yes"/>
    <s v="No"/>
    <m/>
    <n v="590"/>
    <n v="451"/>
    <n v="1463424.4009529033"/>
    <n v="118285.78776560788"/>
    <n v="3.8140589569160999"/>
    <s v="Non-Stick Pan"/>
    <x v="0"/>
    <s v="Home &amp; Kitchen"/>
    <s v="Home &amp; Kitchen"/>
    <s v="Home &amp; Kitchen"/>
    <n v="7"/>
    <s v="Home &amp; Kitchen"/>
    <m/>
    <n v="2023"/>
    <n v="8"/>
    <n v="18"/>
    <n v="6"/>
    <s v="Weekday"/>
    <m/>
    <m/>
  </r>
  <r>
    <s v="WEB-6984"/>
    <x v="287"/>
    <s v="Diya Joshi"/>
    <x v="7"/>
    <x v="0"/>
    <x v="0"/>
    <n v="1"/>
    <n v="967.54"/>
    <x v="2"/>
    <x v="0"/>
    <n v="3"/>
    <n v="967.54"/>
    <m/>
    <m/>
    <m/>
    <m/>
    <m/>
    <m/>
    <s v="Completed"/>
    <s v="No"/>
    <s v="No"/>
    <m/>
    <n v="567"/>
    <n v="440"/>
    <n v="1463424.4009529033"/>
    <n v="118285.78776560788"/>
    <n v="3.8140589569160999"/>
    <s v="Water Bottle"/>
    <x v="0"/>
    <s v="Home &amp; Kitchen"/>
    <s v="Home &amp; Kitchen"/>
    <s v="Home &amp; Kitchen"/>
    <n v="2"/>
    <s v="Home &amp; Kitchen"/>
    <m/>
    <n v="2025"/>
    <n v="5"/>
    <n v="1"/>
    <n v="5"/>
    <s v="Weekend"/>
    <m/>
    <m/>
  </r>
  <r>
    <s v="WEB-5002"/>
    <x v="244"/>
    <s v="Saanvi Khan"/>
    <x v="5"/>
    <x v="3"/>
    <x v="3"/>
    <n v="1"/>
    <n v="868.37"/>
    <x v="0"/>
    <x v="1"/>
    <n v="2"/>
    <n v="868.37"/>
    <m/>
    <m/>
    <m/>
    <m/>
    <m/>
    <m/>
    <s v="Pending"/>
    <s v="No"/>
    <s v="Yes"/>
    <m/>
    <n v="559"/>
    <n v="408"/>
    <n v="1892867.2841657216"/>
    <n v="199432.98236095349"/>
    <n v="3.8949824970828471"/>
    <s v="Denim Jeans"/>
    <x v="3"/>
    <s v="Fashion"/>
    <s v="Fashion"/>
    <s v="Fashion"/>
    <n v="6"/>
    <s v="Fashion"/>
    <m/>
    <n v="2024"/>
    <n v="2"/>
    <n v="11"/>
    <n v="1"/>
    <s v="Weekday"/>
    <m/>
    <m/>
  </r>
  <r>
    <s v="WEB-5695"/>
    <x v="157"/>
    <s v="Diya Das"/>
    <x v="3"/>
    <x v="2"/>
    <x v="2"/>
    <n v="2"/>
    <n v="204.24"/>
    <x v="1"/>
    <x v="1"/>
    <n v="4"/>
    <n v="408.48"/>
    <m/>
    <m/>
    <m/>
    <m/>
    <m/>
    <m/>
    <s v="Pending"/>
    <s v="No"/>
    <s v="Yes"/>
    <m/>
    <n v="619"/>
    <n v="468"/>
    <n v="594714.6477588166"/>
    <n v="60882.938065984097"/>
    <n v="3.804733727810651"/>
    <s v="Cookbook"/>
    <x v="2"/>
    <s v="Books"/>
    <s v="Books"/>
    <s v="Books"/>
    <n v="4"/>
    <s v="Books"/>
    <m/>
    <n v="2024"/>
    <n v="7"/>
    <n v="1"/>
    <n v="2"/>
    <s v="Weekend"/>
    <m/>
    <m/>
  </r>
  <r>
    <s v="WEB-7123"/>
    <x v="288"/>
    <s v="Sanjay Chatterjee"/>
    <x v="1"/>
    <x v="2"/>
    <x v="15"/>
    <n v="1"/>
    <n v="718.24"/>
    <x v="3"/>
    <x v="0"/>
    <n v="3"/>
    <n v="718.24"/>
    <m/>
    <m/>
    <m/>
    <m/>
    <m/>
    <m/>
    <s v="Completed"/>
    <s v="No"/>
    <s v="No"/>
    <m/>
    <n v="595"/>
    <n v="444"/>
    <n v="594714.6477588166"/>
    <n v="60882.938065984097"/>
    <n v="3.804733727810651"/>
    <s v="Kids Story Book"/>
    <x v="2"/>
    <s v="Books"/>
    <s v="Books"/>
    <s v="Books"/>
    <n v="23"/>
    <s v="Books"/>
    <m/>
    <n v="2023"/>
    <n v="6"/>
    <n v="1"/>
    <n v="5"/>
    <s v="Weekend"/>
    <m/>
    <m/>
  </r>
  <r>
    <s v="WEB-5777"/>
    <x v="287"/>
    <s v="Rahul Chatterjee"/>
    <x v="2"/>
    <x v="1"/>
    <x v="8"/>
    <n v="2"/>
    <n v="1554.72"/>
    <x v="1"/>
    <x v="1"/>
    <n v="4"/>
    <n v="3109.44"/>
    <m/>
    <m/>
    <m/>
    <m/>
    <m/>
    <m/>
    <s v="Pending"/>
    <s v="No"/>
    <s v="Yes"/>
    <m/>
    <n v="589"/>
    <n v="426"/>
    <n v="2759712.3299794244"/>
    <n v="330643.50635802455"/>
    <n v="3.8641711229946525"/>
    <s v="Wireless Earbuds"/>
    <x v="1"/>
    <s v="Electronics"/>
    <s v="Electronics"/>
    <s v="Electronics"/>
    <n v="12"/>
    <s v="Electronics"/>
    <m/>
    <n v="2025"/>
    <n v="5"/>
    <n v="1"/>
    <n v="5"/>
    <s v="Weekend"/>
    <m/>
    <m/>
  </r>
  <r>
    <s v="WEB-6719"/>
    <x v="289"/>
    <s v="Kavya Kumar"/>
    <x v="7"/>
    <x v="2"/>
    <x v="13"/>
    <n v="1"/>
    <n v="127.14"/>
    <x v="4"/>
    <x v="1"/>
    <n v="2"/>
    <n v="127.14"/>
    <m/>
    <m/>
    <m/>
    <m/>
    <m/>
    <m/>
    <s v="Pending"/>
    <s v="No"/>
    <s v="Yes"/>
    <m/>
    <n v="567"/>
    <n v="440"/>
    <n v="594714.6477588166"/>
    <n v="60882.938065984097"/>
    <n v="3.804733727810651"/>
    <s v="Self-Help Book"/>
    <x v="2"/>
    <s v="Books"/>
    <s v="Books"/>
    <s v="Books"/>
    <n v="19"/>
    <s v="Books"/>
    <m/>
    <n v="2025"/>
    <n v="6"/>
    <n v="19"/>
    <n v="5"/>
    <s v="Weekday"/>
    <m/>
    <m/>
  </r>
  <r>
    <s v="WEB-9183"/>
    <x v="109"/>
    <s v="Kavya Pillai"/>
    <x v="6"/>
    <x v="2"/>
    <x v="13"/>
    <n v="1"/>
    <n v="791.37"/>
    <x v="1"/>
    <x v="0"/>
    <n v="4"/>
    <n v="791.37"/>
    <m/>
    <m/>
    <m/>
    <m/>
    <m/>
    <m/>
    <s v="Completed"/>
    <s v="No"/>
    <s v="No"/>
    <m/>
    <n v="558"/>
    <n v="430"/>
    <n v="594714.6477588166"/>
    <n v="60882.938065984097"/>
    <n v="3.804733727810651"/>
    <s v="Self-Help Book"/>
    <x v="2"/>
    <s v="Books"/>
    <s v="Books"/>
    <s v="Books"/>
    <n v="19"/>
    <s v="Books"/>
    <m/>
    <n v="2023"/>
    <n v="8"/>
    <n v="8"/>
    <n v="3"/>
    <s v="Weekday"/>
    <m/>
    <m/>
  </r>
  <r>
    <s v="WEB-9204"/>
    <x v="290"/>
    <s v="Sanjay Iyer"/>
    <x v="1"/>
    <x v="3"/>
    <x v="19"/>
    <n v="1"/>
    <n v="871.2"/>
    <x v="4"/>
    <x v="0"/>
    <n v="4"/>
    <n v="871.2"/>
    <m/>
    <m/>
    <m/>
    <m/>
    <m/>
    <m/>
    <s v="Completed"/>
    <s v="No"/>
    <s v="No"/>
    <m/>
    <n v="595"/>
    <n v="444"/>
    <n v="1892867.2841657216"/>
    <n v="199432.98236095349"/>
    <n v="3.8949824970828471"/>
    <s v="Sunglasses"/>
    <x v="3"/>
    <s v="Fashion"/>
    <s v="Fashion"/>
    <s v="Fashion"/>
    <n v="53"/>
    <s v="Fashion"/>
    <m/>
    <n v="2023"/>
    <n v="1"/>
    <n v="29"/>
    <n v="1"/>
    <s v="Weekday"/>
    <m/>
    <m/>
  </r>
  <r>
    <s v="WEB-8536"/>
    <x v="291"/>
    <s v="Aditya Patel"/>
    <x v="1"/>
    <x v="1"/>
    <x v="11"/>
    <n v="2"/>
    <n v="2313.5100000000002"/>
    <x v="1"/>
    <x v="0"/>
    <n v="5"/>
    <n v="4627.0200000000004"/>
    <m/>
    <m/>
    <m/>
    <m/>
    <m/>
    <m/>
    <s v="Completed"/>
    <s v="Yes"/>
    <s v="No"/>
    <m/>
    <n v="595"/>
    <n v="444"/>
    <n v="2759712.3299794244"/>
    <n v="330643.50635802455"/>
    <n v="3.8641711229946525"/>
    <s v="Smart Watch"/>
    <x v="1"/>
    <s v="Electronics"/>
    <s v="Electronics"/>
    <s v="Electronics"/>
    <n v="17"/>
    <s v="Electronics"/>
    <m/>
    <n v="2023"/>
    <n v="9"/>
    <n v="4"/>
    <n v="2"/>
    <s v="Weekday"/>
    <m/>
    <m/>
  </r>
  <r>
    <s v="WEB-7883"/>
    <x v="292"/>
    <s v="Diya Joshi"/>
    <x v="2"/>
    <x v="3"/>
    <x v="17"/>
    <n v="1"/>
    <n v="1718.34"/>
    <x v="4"/>
    <x v="0"/>
    <n v="4"/>
    <n v="1718.34"/>
    <m/>
    <m/>
    <m/>
    <m/>
    <m/>
    <m/>
    <s v="Completed"/>
    <s v="Yes"/>
    <s v="No"/>
    <m/>
    <n v="589"/>
    <n v="426"/>
    <n v="1892867.2841657216"/>
    <n v="199432.98236095349"/>
    <n v="3.8949824970828471"/>
    <s v="Running Shoes"/>
    <x v="3"/>
    <s v="Fashion"/>
    <s v="Fashion"/>
    <s v="Fashion"/>
    <n v="45"/>
    <s v="Fashion"/>
    <m/>
    <n v="2023"/>
    <n v="5"/>
    <n v="9"/>
    <n v="3"/>
    <s v="Weekday"/>
    <m/>
    <m/>
  </r>
  <r>
    <s v="WEB-6422"/>
    <x v="293"/>
    <s v="Rahul Gupta"/>
    <x v="0"/>
    <x v="4"/>
    <x v="6"/>
    <n v="3"/>
    <n v="110.29"/>
    <x v="1"/>
    <x v="0"/>
    <n v="4"/>
    <n v="330.87"/>
    <m/>
    <m/>
    <m/>
    <m/>
    <m/>
    <m/>
    <s v="Completed"/>
    <s v="No"/>
    <s v="No"/>
    <m/>
    <n v="590"/>
    <n v="451"/>
    <n v="1098537.4901531704"/>
    <n v="96724.388030634553"/>
    <n v="3.9001122334455669"/>
    <s v="Lipstick"/>
    <x v="4"/>
    <s v="Beauty"/>
    <s v="Beauty"/>
    <s v="Beauty"/>
    <n v="10"/>
    <s v="Beauty"/>
    <m/>
    <n v="2023"/>
    <n v="11"/>
    <n v="30"/>
    <n v="5"/>
    <s v="Weekday"/>
    <m/>
    <m/>
  </r>
  <r>
    <s v="WEB-6653"/>
    <x v="294"/>
    <s v="Simran Reddy"/>
    <x v="1"/>
    <x v="3"/>
    <x v="17"/>
    <n v="1"/>
    <n v="1419.824472190694"/>
    <x v="1"/>
    <x v="0"/>
    <n v="4"/>
    <n v="1419.824472190694"/>
    <m/>
    <m/>
    <m/>
    <m/>
    <m/>
    <m/>
    <s v="Completed"/>
    <s v="Yes"/>
    <s v="No"/>
    <m/>
    <n v="595"/>
    <n v="444"/>
    <n v="1892867.2841657216"/>
    <n v="199432.98236095349"/>
    <n v="3.8949824970828471"/>
    <s v="Running Shoes"/>
    <x v="3"/>
    <s v="Fashion"/>
    <s v="Fashion"/>
    <s v="Fashion"/>
    <n v="45"/>
    <s v="Fashion"/>
    <m/>
    <n v="2023"/>
    <n v="8"/>
    <n v="15"/>
    <n v="3"/>
    <s v="Weekday"/>
    <m/>
    <m/>
  </r>
  <r>
    <s v="WEB-7449"/>
    <x v="295"/>
    <s v="Ananya Singh"/>
    <x v="7"/>
    <x v="0"/>
    <x v="5"/>
    <n v="2"/>
    <n v="1080.73"/>
    <x v="3"/>
    <x v="0"/>
    <m/>
    <n v="2161.46"/>
    <m/>
    <m/>
    <m/>
    <m/>
    <m/>
    <m/>
    <s v="Completed"/>
    <s v="Yes"/>
    <s v="No"/>
    <m/>
    <n v="567"/>
    <n v="440"/>
    <n v="1463424.4009529033"/>
    <n v="118285.78776560788"/>
    <n v="3.8140589569160999"/>
    <s v="Storage Box"/>
    <x v="0"/>
    <s v="Home &amp; Kitchen"/>
    <s v="Home &amp; Kitchen"/>
    <s v="Home &amp; Kitchen"/>
    <n v="8"/>
    <s v="Home &amp; Kitchen"/>
    <m/>
    <n v="2025"/>
    <n v="1"/>
    <n v="25"/>
    <n v="7"/>
    <s v="Weekday"/>
    <m/>
    <m/>
  </r>
  <r>
    <s v="WEB-8820"/>
    <x v="296"/>
    <s v="Simran Chatterjee"/>
    <x v="2"/>
    <x v="1"/>
    <x v="18"/>
    <n v="1"/>
    <n v="2407.81"/>
    <x v="1"/>
    <x v="2"/>
    <n v="1"/>
    <n v="2407.81"/>
    <m/>
    <m/>
    <m/>
    <m/>
    <m/>
    <m/>
    <s v="Completed"/>
    <s v="No"/>
    <s v="No"/>
    <m/>
    <n v="589"/>
    <n v="426"/>
    <n v="2759712.3299794244"/>
    <n v="330643.50635802455"/>
    <n v="3.8641711229946525"/>
    <s v="Bluetooth Speaker"/>
    <x v="1"/>
    <s v="Electronics"/>
    <s v="Electronics"/>
    <s v="Electronics"/>
    <n v="48"/>
    <s v="Electronics"/>
    <m/>
    <n v="2025"/>
    <n v="1"/>
    <n v="24"/>
    <n v="6"/>
    <s v="Weekday"/>
    <m/>
    <m/>
  </r>
  <r>
    <s v="WEB-7650"/>
    <x v="40"/>
    <s v="Arjun Sharma"/>
    <x v="4"/>
    <x v="4"/>
    <x v="21"/>
    <n v="1"/>
    <n v="667.45"/>
    <x v="2"/>
    <x v="1"/>
    <n v="4"/>
    <n v="667.45"/>
    <m/>
    <m/>
    <m/>
    <m/>
    <m/>
    <m/>
    <s v="Pending"/>
    <s v="No"/>
    <s v="Yes"/>
    <m/>
    <n v="573"/>
    <n v="450"/>
    <n v="1098537.4901531704"/>
    <n v="96724.388030634553"/>
    <n v="3.9001122334455669"/>
    <s v="Shampoo 200Ml"/>
    <x v="4"/>
    <s v="Beauty"/>
    <s v="Beauty"/>
    <s v="Beauty"/>
    <n v="64"/>
    <s v="Beauty"/>
    <m/>
    <n v="2024"/>
    <n v="10"/>
    <n v="6"/>
    <n v="1"/>
    <s v="Weekday"/>
    <m/>
    <m/>
  </r>
  <r>
    <s v="WEB-6087"/>
    <x v="297"/>
    <s v="Riya Chatterjee"/>
    <x v="2"/>
    <x v="1"/>
    <x v="1"/>
    <n v="1"/>
    <n v="2459.4699999999998"/>
    <x v="0"/>
    <x v="0"/>
    <n v="5"/>
    <n v="2459.4699999999998"/>
    <m/>
    <m/>
    <m/>
    <m/>
    <m/>
    <m/>
    <s v="Completed"/>
    <s v="Yes"/>
    <s v="No"/>
    <m/>
    <n v="589"/>
    <n v="426"/>
    <n v="2759712.3299794244"/>
    <n v="330643.50635802455"/>
    <n v="3.8641711229946525"/>
    <s v="Power Bank 10000Mah"/>
    <x v="1"/>
    <s v="Electronics"/>
    <s v="Electronics"/>
    <s v="Electronics"/>
    <n v="3"/>
    <s v="Electronics"/>
    <m/>
    <n v="2025"/>
    <n v="1"/>
    <n v="9"/>
    <n v="5"/>
    <s v="Weekday"/>
    <m/>
    <m/>
  </r>
  <r>
    <s v="WEB-8226"/>
    <x v="263"/>
    <s v="Vivaan Nair"/>
    <x v="3"/>
    <x v="2"/>
    <x v="2"/>
    <n v="1"/>
    <n v="450.26903299203627"/>
    <x v="3"/>
    <x v="1"/>
    <n v="4"/>
    <n v="450.26903299203627"/>
    <m/>
    <m/>
    <m/>
    <m/>
    <m/>
    <m/>
    <s v="Pending"/>
    <s v="No"/>
    <s v="Yes"/>
    <m/>
    <n v="619"/>
    <n v="468"/>
    <n v="594714.6477588166"/>
    <n v="60882.938065984097"/>
    <n v="3.804733727810651"/>
    <s v="Cookbook"/>
    <x v="2"/>
    <s v="Books"/>
    <s v="Books"/>
    <s v="Books"/>
    <n v="4"/>
    <s v="Books"/>
    <m/>
    <n v="2025"/>
    <n v="4"/>
    <n v="20"/>
    <n v="1"/>
    <s v="Weekday"/>
    <m/>
    <m/>
  </r>
  <r>
    <s v="WEB-9274"/>
    <x v="298"/>
    <s v="Riya Bose"/>
    <x v="2"/>
    <x v="2"/>
    <x v="14"/>
    <n v="1"/>
    <n v="217.25"/>
    <x v="2"/>
    <x v="0"/>
    <n v="5"/>
    <n v="217.25"/>
    <m/>
    <m/>
    <m/>
    <m/>
    <m/>
    <m/>
    <s v="Completed"/>
    <s v="No"/>
    <s v="No"/>
    <m/>
    <n v="589"/>
    <n v="426"/>
    <n v="594714.6477588166"/>
    <n v="60882.938065984097"/>
    <n v="3.804733727810651"/>
    <s v="Notebook Set"/>
    <x v="2"/>
    <s v="Books"/>
    <s v="Books"/>
    <s v="Books"/>
    <n v="20"/>
    <s v="Books"/>
    <m/>
    <n v="2024"/>
    <n v="11"/>
    <n v="29"/>
    <n v="6"/>
    <s v="Weekday"/>
    <m/>
    <m/>
  </r>
  <r>
    <s v="WEB-6844"/>
    <x v="299"/>
    <s v="Diya Mehta"/>
    <x v="4"/>
    <x v="0"/>
    <x v="16"/>
    <n v="1"/>
    <n v="1938.83"/>
    <x v="3"/>
    <x v="0"/>
    <n v="1"/>
    <n v="1938.83"/>
    <m/>
    <m/>
    <m/>
    <m/>
    <m/>
    <m/>
    <s v="Completed"/>
    <s v="Yes"/>
    <s v="No"/>
    <m/>
    <n v="573"/>
    <n v="450"/>
    <n v="1463424.4009529033"/>
    <n v="118285.78776560788"/>
    <n v="3.8140589569160999"/>
    <s v="Table Lamp"/>
    <x v="0"/>
    <s v="Home &amp; Kitchen"/>
    <s v="Home &amp; Kitchen"/>
    <s v="Home &amp; Kitchen"/>
    <n v="32"/>
    <s v="Home &amp; Kitchen"/>
    <m/>
    <n v="2023"/>
    <n v="12"/>
    <n v="15"/>
    <n v="6"/>
    <s v="Weekday"/>
    <m/>
    <m/>
  </r>
  <r>
    <s v="WEB-5766"/>
    <x v="36"/>
    <s v="Riya Nair"/>
    <x v="1"/>
    <x v="2"/>
    <x v="15"/>
    <n v="2"/>
    <n v="201.87"/>
    <x v="3"/>
    <x v="0"/>
    <m/>
    <n v="403.74"/>
    <m/>
    <m/>
    <m/>
    <m/>
    <m/>
    <m/>
    <s v="Completed"/>
    <s v="No"/>
    <s v="No"/>
    <m/>
    <n v="595"/>
    <n v="444"/>
    <n v="594714.6477588166"/>
    <n v="60882.938065984097"/>
    <n v="3.804733727810651"/>
    <s v="Kids Story Book"/>
    <x v="2"/>
    <s v="Books"/>
    <s v="Books"/>
    <s v="Books"/>
    <n v="23"/>
    <s v="Books"/>
    <m/>
    <n v="2024"/>
    <n v="8"/>
    <n v="17"/>
    <n v="7"/>
    <s v="Weekday"/>
    <m/>
    <m/>
  </r>
  <r>
    <s v="WEB-6560"/>
    <x v="300"/>
    <s v="Meera Menon"/>
    <x v="0"/>
    <x v="0"/>
    <x v="0"/>
    <n v="1"/>
    <n v="1941.78"/>
    <x v="2"/>
    <x v="0"/>
    <n v="4"/>
    <n v="1941.78"/>
    <m/>
    <m/>
    <m/>
    <m/>
    <m/>
    <m/>
    <s v="Completed"/>
    <s v="Yes"/>
    <s v="No"/>
    <m/>
    <n v="590"/>
    <n v="451"/>
    <n v="1463424.4009529033"/>
    <n v="118285.78776560788"/>
    <n v="3.8140589569160999"/>
    <s v="Water Bottle"/>
    <x v="0"/>
    <s v="Home &amp; Kitchen"/>
    <s v="Home &amp; Kitchen"/>
    <s v="Home &amp; Kitchen"/>
    <n v="2"/>
    <s v="Home &amp; Kitchen"/>
    <m/>
    <n v="2023"/>
    <n v="7"/>
    <n v="8"/>
    <n v="7"/>
    <s v="Weekday"/>
    <m/>
    <m/>
  </r>
  <r>
    <s v="WEB-5835"/>
    <x v="301"/>
    <s v="Vivaan Malhotra"/>
    <x v="0"/>
    <x v="2"/>
    <x v="7"/>
    <n v="1"/>
    <n v="231.34"/>
    <x v="4"/>
    <x v="0"/>
    <n v="5"/>
    <n v="231.34"/>
    <m/>
    <m/>
    <m/>
    <m/>
    <m/>
    <m/>
    <s v="Completed"/>
    <s v="No"/>
    <s v="No"/>
    <m/>
    <n v="590"/>
    <n v="451"/>
    <n v="594714.6477588166"/>
    <n v="60882.938065984097"/>
    <n v="3.804733727810651"/>
    <s v="Fiction Novel"/>
    <x v="2"/>
    <s v="Books"/>
    <s v="Books"/>
    <s v="Books"/>
    <n v="11"/>
    <s v="Books"/>
    <m/>
    <n v="2025"/>
    <n v="5"/>
    <n v="18"/>
    <n v="1"/>
    <s v="Weekday"/>
    <m/>
    <m/>
  </r>
  <r>
    <s v="WEB-8346"/>
    <x v="302"/>
    <s v="Saanvi Rao"/>
    <x v="7"/>
    <x v="1"/>
    <x v="11"/>
    <n v="1"/>
    <n v="1013.5"/>
    <x v="3"/>
    <x v="0"/>
    <n v="5"/>
    <n v="1013.5"/>
    <m/>
    <m/>
    <m/>
    <m/>
    <m/>
    <m/>
    <s v="Completed"/>
    <s v="Yes"/>
    <s v="No"/>
    <m/>
    <n v="567"/>
    <n v="440"/>
    <n v="2759712.3299794244"/>
    <n v="330643.50635802455"/>
    <n v="3.8641711229946525"/>
    <s v="Smart Watch"/>
    <x v="1"/>
    <s v="Electronics"/>
    <s v="Electronics"/>
    <s v="Electronics"/>
    <n v="17"/>
    <s v="Electronics"/>
    <m/>
    <n v="2024"/>
    <n v="4"/>
    <n v="18"/>
    <n v="5"/>
    <s v="Weekday"/>
    <m/>
    <m/>
  </r>
  <r>
    <s v="WEB-6497"/>
    <x v="97"/>
    <s v="Karan Pillai"/>
    <x v="4"/>
    <x v="0"/>
    <x v="23"/>
    <n v="3"/>
    <n v="533.49"/>
    <x v="1"/>
    <x v="3"/>
    <n v="3"/>
    <n v="1600.47"/>
    <m/>
    <m/>
    <m/>
    <m/>
    <m/>
    <m/>
    <s v="Lost Sale"/>
    <s v="No"/>
    <s v="Yes"/>
    <m/>
    <n v="573"/>
    <n v="450"/>
    <n v="1463424.4009529033"/>
    <n v="118285.78776560788"/>
    <n v="3.8140589569160999"/>
    <s v="Led Bulb Pack"/>
    <x v="0"/>
    <s v="Home &amp; Kitchen"/>
    <s v="Home &amp; Kitchen"/>
    <s v="Home &amp; Kitchen"/>
    <n v="76"/>
    <s v="Home &amp; Kitchen"/>
    <m/>
    <n v="2024"/>
    <n v="7"/>
    <n v="6"/>
    <n v="7"/>
    <s v="Weekday"/>
    <m/>
    <m/>
  </r>
  <r>
    <s v="WEB-9458"/>
    <x v="303"/>
    <s v="Aditya Nair"/>
    <x v="7"/>
    <x v="0"/>
    <x v="0"/>
    <n v="1"/>
    <n v="468.87"/>
    <x v="3"/>
    <x v="0"/>
    <n v="5"/>
    <n v="468.87"/>
    <m/>
    <m/>
    <m/>
    <m/>
    <m/>
    <m/>
    <s v="Completed"/>
    <s v="No"/>
    <s v="No"/>
    <m/>
    <n v="567"/>
    <n v="440"/>
    <n v="1463424.4009529033"/>
    <n v="118285.78776560788"/>
    <n v="3.8140589569160999"/>
    <s v="Water Bottle"/>
    <x v="0"/>
    <s v="Home &amp; Kitchen"/>
    <s v="Home &amp; Kitchen"/>
    <s v="Home &amp; Kitchen"/>
    <n v="2"/>
    <s v="Home &amp; Kitchen"/>
    <m/>
    <n v="2023"/>
    <n v="1"/>
    <n v="19"/>
    <n v="5"/>
    <s v="Weekday"/>
    <m/>
    <m/>
  </r>
  <r>
    <s v="WEB-5849"/>
    <x v="135"/>
    <s v="Simran Sharma"/>
    <x v="3"/>
    <x v="4"/>
    <x v="24"/>
    <n v="1"/>
    <n v="1286.32"/>
    <x v="1"/>
    <x v="0"/>
    <n v="5"/>
    <n v="1286.32"/>
    <m/>
    <m/>
    <m/>
    <m/>
    <m/>
    <m/>
    <s v="Completed"/>
    <s v="Yes"/>
    <s v="No"/>
    <m/>
    <n v="619"/>
    <n v="468"/>
    <n v="1098537.4901531704"/>
    <n v="96724.388030634553"/>
    <n v="3.9001122334455669"/>
    <s v="Face Cream"/>
    <x v="4"/>
    <s v="Beauty"/>
    <s v="Beauty"/>
    <s v="Beauty"/>
    <n v="80"/>
    <s v="Beauty"/>
    <m/>
    <n v="2023"/>
    <n v="12"/>
    <n v="4"/>
    <n v="2"/>
    <s v="Weekday"/>
    <m/>
    <m/>
  </r>
  <r>
    <s v="WEB-5487"/>
    <x v="149"/>
    <s v="Diya Gupta"/>
    <x v="1"/>
    <x v="3"/>
    <x v="17"/>
    <n v="1"/>
    <n v="732.54"/>
    <x v="3"/>
    <x v="0"/>
    <n v="4"/>
    <n v="732.54"/>
    <m/>
    <m/>
    <m/>
    <m/>
    <m/>
    <m/>
    <s v="Completed"/>
    <s v="No"/>
    <s v="No"/>
    <m/>
    <n v="595"/>
    <n v="444"/>
    <n v="1892867.2841657216"/>
    <n v="199432.98236095349"/>
    <n v="3.8949824970828471"/>
    <s v="Running Shoes"/>
    <x v="3"/>
    <s v="Fashion"/>
    <s v="Fashion"/>
    <s v="Fashion"/>
    <n v="45"/>
    <s v="Fashion"/>
    <m/>
    <n v="2024"/>
    <n v="4"/>
    <n v="1"/>
    <n v="2"/>
    <s v="Weekend"/>
    <m/>
    <m/>
  </r>
  <r>
    <s v="WEB-9020"/>
    <x v="304"/>
    <s v="Simran Khan"/>
    <x v="2"/>
    <x v="2"/>
    <x v="13"/>
    <n v="2"/>
    <n v="430.95"/>
    <x v="2"/>
    <x v="2"/>
    <n v="4"/>
    <n v="861.9"/>
    <m/>
    <m/>
    <m/>
    <m/>
    <m/>
    <m/>
    <s v="Completed"/>
    <s v="No"/>
    <s v="No"/>
    <m/>
    <n v="589"/>
    <n v="426"/>
    <n v="594714.6477588166"/>
    <n v="60882.938065984097"/>
    <n v="3.804733727810651"/>
    <s v="Self-Help Book"/>
    <x v="2"/>
    <s v="Books"/>
    <s v="Books"/>
    <s v="Books"/>
    <n v="19"/>
    <s v="Books"/>
    <m/>
    <n v="2023"/>
    <n v="2"/>
    <n v="15"/>
    <n v="4"/>
    <s v="Weekday"/>
    <m/>
    <m/>
  </r>
  <r>
    <s v="WEB-9350"/>
    <x v="285"/>
    <s v="Vivaan Reddy"/>
    <x v="2"/>
    <x v="1"/>
    <x v="8"/>
    <n v="1"/>
    <n v="1289.19"/>
    <x v="0"/>
    <x v="0"/>
    <n v="4"/>
    <n v="1289.19"/>
    <m/>
    <m/>
    <m/>
    <m/>
    <m/>
    <m/>
    <s v="Completed"/>
    <s v="Yes"/>
    <s v="No"/>
    <m/>
    <n v="589"/>
    <n v="426"/>
    <n v="2759712.3299794244"/>
    <n v="330643.50635802455"/>
    <n v="3.8641711229946525"/>
    <s v="Wireless Earbuds"/>
    <x v="1"/>
    <s v="Electronics"/>
    <s v="Electronics"/>
    <s v="Electronics"/>
    <n v="12"/>
    <s v="Electronics"/>
    <m/>
    <n v="2024"/>
    <n v="1"/>
    <n v="10"/>
    <n v="4"/>
    <s v="Weekday"/>
    <m/>
    <m/>
  </r>
  <r>
    <s v="WEB-6634"/>
    <x v="305"/>
    <s v="Vikram Menon"/>
    <x v="0"/>
    <x v="1"/>
    <x v="8"/>
    <n v="1"/>
    <n v="2665.11"/>
    <x v="3"/>
    <x v="0"/>
    <n v="3"/>
    <n v="2665.11"/>
    <m/>
    <m/>
    <m/>
    <m/>
    <m/>
    <m/>
    <s v="Completed"/>
    <s v="Yes"/>
    <s v="No"/>
    <m/>
    <n v="590"/>
    <n v="451"/>
    <n v="2759712.3299794244"/>
    <n v="330643.50635802455"/>
    <n v="3.8641711229946525"/>
    <s v="Wireless Earbuds"/>
    <x v="1"/>
    <s v="Electronics"/>
    <s v="Electronics"/>
    <s v="Electronics"/>
    <n v="12"/>
    <s v="Electronics"/>
    <m/>
    <n v="2025"/>
    <n v="1"/>
    <n v="17"/>
    <n v="6"/>
    <s v="Weekday"/>
    <m/>
    <m/>
  </r>
  <r>
    <s v="WEB-7307"/>
    <x v="306"/>
    <s v="Ananya Malhotra"/>
    <x v="7"/>
    <x v="1"/>
    <x v="8"/>
    <n v="1"/>
    <n v="2240.3000000000002"/>
    <x v="0"/>
    <x v="0"/>
    <n v="5"/>
    <n v="2240.3000000000002"/>
    <m/>
    <m/>
    <m/>
    <m/>
    <m/>
    <m/>
    <s v="Completed"/>
    <s v="Yes"/>
    <s v="No"/>
    <m/>
    <n v="567"/>
    <n v="440"/>
    <n v="2759712.3299794244"/>
    <n v="330643.50635802455"/>
    <n v="3.8641711229946525"/>
    <s v="Wireless Earbuds"/>
    <x v="1"/>
    <s v="Electronics"/>
    <s v="Electronics"/>
    <s v="Electronics"/>
    <n v="12"/>
    <s v="Electronics"/>
    <m/>
    <n v="2024"/>
    <n v="5"/>
    <n v="27"/>
    <n v="2"/>
    <s v="Weekday"/>
    <m/>
    <m/>
  </r>
  <r>
    <s v="WEB-7148"/>
    <x v="83"/>
    <s v="Ananya Gupta"/>
    <x v="6"/>
    <x v="4"/>
    <x v="21"/>
    <n v="1"/>
    <n v="1437.91"/>
    <x v="0"/>
    <x v="0"/>
    <n v="3"/>
    <n v="1437.91"/>
    <m/>
    <m/>
    <m/>
    <m/>
    <m/>
    <m/>
    <s v="Completed"/>
    <s v="Yes"/>
    <s v="No"/>
    <m/>
    <n v="558"/>
    <n v="430"/>
    <n v="1098537.4901531704"/>
    <n v="96724.388030634553"/>
    <n v="3.9001122334455669"/>
    <s v="Shampoo 200Ml"/>
    <x v="4"/>
    <s v="Beauty"/>
    <s v="Beauty"/>
    <s v="Beauty"/>
    <n v="64"/>
    <s v="Beauty"/>
    <m/>
    <n v="2023"/>
    <n v="5"/>
    <n v="6"/>
    <n v="7"/>
    <s v="Weekday"/>
    <m/>
    <m/>
  </r>
  <r>
    <s v="WEB-9512"/>
    <x v="307"/>
    <s v="Diya Reddy"/>
    <x v="7"/>
    <x v="0"/>
    <x v="4"/>
    <n v="1"/>
    <n v="196.84"/>
    <x v="4"/>
    <x v="0"/>
    <m/>
    <n v="196.84"/>
    <m/>
    <m/>
    <m/>
    <m/>
    <m/>
    <m/>
    <s v="Completed"/>
    <s v="No"/>
    <s v="No"/>
    <m/>
    <n v="567"/>
    <n v="440"/>
    <n v="1463424.4009529033"/>
    <n v="118285.78776560788"/>
    <n v="3.8140589569160999"/>
    <s v="Non-Stick Pan"/>
    <x v="0"/>
    <s v="Home &amp; Kitchen"/>
    <s v="Home &amp; Kitchen"/>
    <s v="Home &amp; Kitchen"/>
    <n v="7"/>
    <s v="Home &amp; Kitchen"/>
    <m/>
    <n v="2023"/>
    <n v="10"/>
    <n v="8"/>
    <n v="1"/>
    <s v="Weekday"/>
    <m/>
    <m/>
  </r>
  <r>
    <s v="WEB-5579"/>
    <x v="308"/>
    <s v="Ananya Kapoor"/>
    <x v="5"/>
    <x v="1"/>
    <x v="11"/>
    <n v="2"/>
    <n v="1988.94"/>
    <x v="2"/>
    <x v="0"/>
    <n v="2"/>
    <n v="3977.88"/>
    <m/>
    <m/>
    <m/>
    <m/>
    <m/>
    <m/>
    <s v="Completed"/>
    <s v="Yes"/>
    <s v="No"/>
    <m/>
    <n v="559"/>
    <n v="408"/>
    <n v="2759712.3299794244"/>
    <n v="330643.50635802455"/>
    <n v="3.8641711229946525"/>
    <s v="Smart Watch"/>
    <x v="1"/>
    <s v="Electronics"/>
    <s v="Electronics"/>
    <s v="Electronics"/>
    <n v="17"/>
    <s v="Electronics"/>
    <m/>
    <n v="2024"/>
    <n v="11"/>
    <n v="11"/>
    <n v="2"/>
    <s v="Weekday"/>
    <m/>
    <m/>
  </r>
  <r>
    <s v="WEB-8709"/>
    <x v="309"/>
    <s v="Aarav Sharma"/>
    <x v="2"/>
    <x v="0"/>
    <x v="5"/>
    <n v="1"/>
    <n v="194.38"/>
    <x v="4"/>
    <x v="3"/>
    <n v="4"/>
    <n v="194.38"/>
    <m/>
    <m/>
    <m/>
    <m/>
    <m/>
    <m/>
    <s v="Lost Sale"/>
    <s v="No"/>
    <s v="Yes"/>
    <m/>
    <n v="589"/>
    <n v="426"/>
    <n v="1463424.4009529033"/>
    <n v="118285.78776560788"/>
    <n v="3.8140589569160999"/>
    <s v="Storage Box"/>
    <x v="0"/>
    <s v="Home &amp; Kitchen"/>
    <s v="Home &amp; Kitchen"/>
    <s v="Home &amp; Kitchen"/>
    <n v="8"/>
    <s v="Home &amp; Kitchen"/>
    <m/>
    <n v="2023"/>
    <n v="11"/>
    <n v="28"/>
    <n v="3"/>
    <s v="Weekday"/>
    <m/>
    <m/>
  </r>
  <r>
    <s v="WEB-7325"/>
    <x v="310"/>
    <s v="Meera Das"/>
    <x v="2"/>
    <x v="4"/>
    <x v="22"/>
    <n v="1"/>
    <n v="1398.72"/>
    <x v="4"/>
    <x v="0"/>
    <n v="3"/>
    <n v="1398.72"/>
    <m/>
    <m/>
    <m/>
    <m/>
    <m/>
    <m/>
    <s v="Completed"/>
    <s v="Yes"/>
    <s v="No"/>
    <m/>
    <n v="589"/>
    <n v="426"/>
    <n v="1098537.4901531704"/>
    <n v="96724.388030634553"/>
    <n v="3.9001122334455669"/>
    <s v="Hair Oil"/>
    <x v="4"/>
    <s v="Beauty"/>
    <s v="Beauty"/>
    <s v="Beauty"/>
    <n v="70"/>
    <s v="Beauty"/>
    <m/>
    <n v="2025"/>
    <n v="1"/>
    <n v="10"/>
    <n v="6"/>
    <s v="Weekday"/>
    <m/>
    <m/>
  </r>
  <r>
    <s v="WEB-7655"/>
    <x v="232"/>
    <s v="Meera Chatterjee"/>
    <x v="0"/>
    <x v="0"/>
    <x v="0"/>
    <n v="1"/>
    <n v="1418.75"/>
    <x v="2"/>
    <x v="0"/>
    <n v="3"/>
    <n v="1418.75"/>
    <m/>
    <m/>
    <m/>
    <m/>
    <m/>
    <m/>
    <s v="Completed"/>
    <s v="Yes"/>
    <s v="No"/>
    <m/>
    <n v="590"/>
    <n v="451"/>
    <n v="1463424.4009529033"/>
    <n v="118285.78776560788"/>
    <n v="3.8140589569160999"/>
    <s v="Water Bottle"/>
    <x v="0"/>
    <s v="Home &amp; Kitchen"/>
    <s v="Home &amp; Kitchen"/>
    <s v="Home &amp; Kitchen"/>
    <n v="2"/>
    <s v="Home &amp; Kitchen"/>
    <m/>
    <n v="2023"/>
    <n v="6"/>
    <n v="20"/>
    <n v="3"/>
    <s v="Weekday"/>
    <m/>
    <m/>
  </r>
  <r>
    <s v="WEB-5265"/>
    <x v="311"/>
    <s v="Sanjay Sharma"/>
    <x v="3"/>
    <x v="0"/>
    <x v="23"/>
    <n v="1"/>
    <n v="1020.92"/>
    <x v="0"/>
    <x v="0"/>
    <n v="5"/>
    <n v="1020.92"/>
    <m/>
    <m/>
    <m/>
    <m/>
    <m/>
    <m/>
    <s v="Completed"/>
    <s v="Yes"/>
    <s v="No"/>
    <m/>
    <n v="619"/>
    <n v="468"/>
    <n v="1463424.4009529033"/>
    <n v="118285.78776560788"/>
    <n v="3.8140589569160999"/>
    <s v="Led Bulb Pack"/>
    <x v="0"/>
    <s v="Home &amp; Kitchen"/>
    <s v="Home &amp; Kitchen"/>
    <s v="Home &amp; Kitchen"/>
    <n v="76"/>
    <s v="Home &amp; Kitchen"/>
    <m/>
    <n v="2023"/>
    <n v="4"/>
    <n v="7"/>
    <n v="6"/>
    <s v="Weekend"/>
    <m/>
    <m/>
  </r>
  <r>
    <s v="WEB-5088"/>
    <x v="312"/>
    <s v="Ananya Sharma"/>
    <x v="5"/>
    <x v="4"/>
    <x v="6"/>
    <n v="1"/>
    <n v="855.51"/>
    <x v="4"/>
    <x v="0"/>
    <n v="4"/>
    <n v="855.51"/>
    <m/>
    <m/>
    <m/>
    <m/>
    <m/>
    <m/>
    <s v="Completed"/>
    <s v="No"/>
    <s v="No"/>
    <m/>
    <n v="559"/>
    <n v="408"/>
    <n v="1098537.4901531704"/>
    <n v="96724.388030634553"/>
    <n v="3.9001122334455669"/>
    <s v="Lipstick"/>
    <x v="4"/>
    <s v="Beauty"/>
    <s v="Beauty"/>
    <s v="Beauty"/>
    <n v="10"/>
    <s v="Beauty"/>
    <m/>
    <n v="2023"/>
    <n v="7"/>
    <n v="27"/>
    <n v="5"/>
    <s v="Weekday"/>
    <m/>
    <m/>
  </r>
  <r>
    <s v="WEB-7472"/>
    <x v="142"/>
    <s v="Vivaan Chatterjee"/>
    <x v="4"/>
    <x v="0"/>
    <x v="23"/>
    <n v="2"/>
    <n v="897.74"/>
    <x v="3"/>
    <x v="0"/>
    <m/>
    <n v="1795.48"/>
    <m/>
    <m/>
    <m/>
    <m/>
    <m/>
    <m/>
    <s v="Completed"/>
    <s v="Yes"/>
    <s v="No"/>
    <m/>
    <n v="573"/>
    <n v="450"/>
    <n v="1463424.4009529033"/>
    <n v="118285.78776560788"/>
    <n v="3.8140589569160999"/>
    <s v="Led Bulb Pack"/>
    <x v="0"/>
    <s v="Home &amp; Kitchen"/>
    <s v="Home &amp; Kitchen"/>
    <s v="Home &amp; Kitchen"/>
    <n v="76"/>
    <s v="Home &amp; Kitchen"/>
    <m/>
    <n v="2023"/>
    <n v="12"/>
    <n v="18"/>
    <n v="2"/>
    <s v="Weekday"/>
    <m/>
    <m/>
  </r>
  <r>
    <s v="WEB-7077"/>
    <x v="313"/>
    <s v="Saanvi Khan"/>
    <x v="2"/>
    <x v="3"/>
    <x v="17"/>
    <n v="1"/>
    <n v="948.2"/>
    <x v="1"/>
    <x v="0"/>
    <n v="4"/>
    <n v="948.2"/>
    <m/>
    <m/>
    <m/>
    <m/>
    <m/>
    <m/>
    <s v="Completed"/>
    <s v="No"/>
    <s v="No"/>
    <m/>
    <n v="589"/>
    <n v="426"/>
    <n v="1892867.2841657216"/>
    <n v="199432.98236095349"/>
    <n v="3.8949824970828471"/>
    <s v="Running Shoes"/>
    <x v="3"/>
    <s v="Fashion"/>
    <s v="Fashion"/>
    <s v="Fashion"/>
    <n v="45"/>
    <s v="Fashion"/>
    <m/>
    <n v="2025"/>
    <n v="6"/>
    <n v="17"/>
    <n v="3"/>
    <s v="Weekday"/>
    <m/>
    <m/>
  </r>
  <r>
    <s v="WEB-7439"/>
    <x v="314"/>
    <s v="Meera Sharma"/>
    <x v="6"/>
    <x v="4"/>
    <x v="22"/>
    <n v="1"/>
    <n v="985.24"/>
    <x v="3"/>
    <x v="3"/>
    <n v="5"/>
    <n v="985.24"/>
    <m/>
    <m/>
    <m/>
    <m/>
    <m/>
    <m/>
    <s v="Lost Sale"/>
    <s v="No"/>
    <s v="Yes"/>
    <m/>
    <n v="558"/>
    <n v="430"/>
    <n v="1098537.4901531704"/>
    <n v="96724.388030634553"/>
    <n v="3.9001122334455669"/>
    <s v="Hair Oil"/>
    <x v="4"/>
    <s v="Beauty"/>
    <s v="Beauty"/>
    <s v="Beauty"/>
    <n v="70"/>
    <s v="Beauty"/>
    <m/>
    <n v="2024"/>
    <n v="7"/>
    <n v="3"/>
    <n v="4"/>
    <s v="Weekday"/>
    <m/>
    <m/>
  </r>
  <r>
    <s v="WEB-6712"/>
    <x v="115"/>
    <s v="Meera Iyer"/>
    <x v="7"/>
    <x v="2"/>
    <x v="14"/>
    <n v="1"/>
    <n v="317.44"/>
    <x v="3"/>
    <x v="0"/>
    <n v="5"/>
    <n v="317.44"/>
    <m/>
    <m/>
    <m/>
    <m/>
    <m/>
    <m/>
    <s v="Completed"/>
    <s v="No"/>
    <s v="No"/>
    <m/>
    <n v="567"/>
    <n v="440"/>
    <n v="594714.6477588166"/>
    <n v="60882.938065984097"/>
    <n v="3.804733727810651"/>
    <s v="Notebook Set"/>
    <x v="2"/>
    <s v="Books"/>
    <s v="Books"/>
    <s v="Books"/>
    <n v="20"/>
    <s v="Books"/>
    <m/>
    <n v="2023"/>
    <n v="9"/>
    <n v="3"/>
    <n v="1"/>
    <s v="Weekday"/>
    <m/>
    <m/>
  </r>
  <r>
    <s v="WEB-9585"/>
    <x v="315"/>
    <s v="Neha Kumar"/>
    <x v="2"/>
    <x v="1"/>
    <x v="9"/>
    <n v="1"/>
    <n v="389.44"/>
    <x v="0"/>
    <x v="0"/>
    <n v="3"/>
    <n v="389.44"/>
    <m/>
    <m/>
    <m/>
    <m/>
    <m/>
    <m/>
    <s v="Completed"/>
    <s v="No"/>
    <s v="No"/>
    <m/>
    <n v="589"/>
    <n v="426"/>
    <n v="2759712.3299794244"/>
    <n v="330643.50635802455"/>
    <n v="3.8641711229946525"/>
    <s v="Usb Cable"/>
    <x v="1"/>
    <s v="Electronics"/>
    <s v="Electronics"/>
    <s v="Electronics"/>
    <n v="13"/>
    <s v="Electronics"/>
    <m/>
    <n v="2024"/>
    <n v="2"/>
    <n v="26"/>
    <n v="2"/>
    <s v="Weekday"/>
    <m/>
    <m/>
  </r>
  <r>
    <s v="WEB-7025"/>
    <x v="316"/>
    <s v="Vivaan Rao"/>
    <x v="0"/>
    <x v="3"/>
    <x v="19"/>
    <n v="1"/>
    <n v="1961.3"/>
    <x v="0"/>
    <x v="0"/>
    <n v="5"/>
    <n v="1961.3"/>
    <m/>
    <m/>
    <m/>
    <m/>
    <m/>
    <m/>
    <s v="Completed"/>
    <s v="Yes"/>
    <s v="No"/>
    <m/>
    <n v="590"/>
    <n v="451"/>
    <n v="1892867.2841657216"/>
    <n v="199432.98236095349"/>
    <n v="3.8949824970828471"/>
    <s v="Sunglasses"/>
    <x v="3"/>
    <s v="Fashion"/>
    <s v="Fashion"/>
    <s v="Fashion"/>
    <n v="53"/>
    <s v="Fashion"/>
    <m/>
    <n v="2025"/>
    <n v="1"/>
    <n v="1"/>
    <n v="4"/>
    <s v="Weekend"/>
    <m/>
    <m/>
  </r>
  <r>
    <s v="WEB-8222"/>
    <x v="317"/>
    <s v="Vivaan Iyer"/>
    <x v="0"/>
    <x v="3"/>
    <x v="20"/>
    <n v="1"/>
    <n v="558.28"/>
    <x v="4"/>
    <x v="2"/>
    <n v="5"/>
    <n v="558.28"/>
    <m/>
    <m/>
    <m/>
    <m/>
    <m/>
    <m/>
    <s v="Completed"/>
    <s v="No"/>
    <s v="No"/>
    <m/>
    <n v="590"/>
    <n v="451"/>
    <n v="1892867.2841657216"/>
    <n v="199432.98236095349"/>
    <n v="3.8949824970828471"/>
    <s v="Men'S T-Shirt"/>
    <x v="3"/>
    <s v="Fashion"/>
    <s v="Fashion"/>
    <s v="Fashion"/>
    <n v="55"/>
    <s v="Fashion"/>
    <m/>
    <n v="2023"/>
    <n v="1"/>
    <n v="15"/>
    <n v="1"/>
    <s v="Weekday"/>
    <m/>
    <m/>
  </r>
  <r>
    <s v="WEB-6655"/>
    <x v="247"/>
    <s v="Meera Sharma"/>
    <x v="5"/>
    <x v="0"/>
    <x v="4"/>
    <n v="2"/>
    <n v="499.39"/>
    <x v="4"/>
    <x v="0"/>
    <n v="5"/>
    <n v="998.78"/>
    <m/>
    <m/>
    <m/>
    <m/>
    <m/>
    <m/>
    <s v="Completed"/>
    <s v="No"/>
    <s v="No"/>
    <m/>
    <n v="559"/>
    <n v="408"/>
    <n v="1463424.4009529033"/>
    <n v="118285.78776560788"/>
    <n v="3.8140589569160999"/>
    <s v="Non-Stick Pan"/>
    <x v="0"/>
    <s v="Home &amp; Kitchen"/>
    <s v="Home &amp; Kitchen"/>
    <s v="Home &amp; Kitchen"/>
    <n v="7"/>
    <s v="Home &amp; Kitchen"/>
    <m/>
    <n v="2024"/>
    <n v="10"/>
    <n v="2"/>
    <n v="4"/>
    <s v="Weekday"/>
    <m/>
    <m/>
  </r>
  <r>
    <s v="WEB-9241"/>
    <x v="318"/>
    <s v="Aditya Kapoor"/>
    <x v="7"/>
    <x v="2"/>
    <x v="7"/>
    <n v="2"/>
    <n v="782.83"/>
    <x v="0"/>
    <x v="1"/>
    <n v="4"/>
    <n v="1565.66"/>
    <m/>
    <m/>
    <m/>
    <m/>
    <m/>
    <m/>
    <s v="Pending"/>
    <s v="No"/>
    <s v="Yes"/>
    <m/>
    <n v="567"/>
    <n v="440"/>
    <n v="594714.6477588166"/>
    <n v="60882.938065984097"/>
    <n v="3.804733727810651"/>
    <s v="Fiction Novel"/>
    <x v="2"/>
    <s v="Books"/>
    <s v="Books"/>
    <s v="Books"/>
    <n v="11"/>
    <s v="Books"/>
    <m/>
    <n v="2023"/>
    <n v="10"/>
    <n v="22"/>
    <n v="1"/>
    <s v="Weekday"/>
    <m/>
    <m/>
  </r>
  <r>
    <s v="WEB-9645"/>
    <x v="319"/>
    <s v="Aarav Verma"/>
    <x v="1"/>
    <x v="4"/>
    <x v="21"/>
    <n v="1"/>
    <n v="1008.36"/>
    <x v="0"/>
    <x v="0"/>
    <n v="4"/>
    <n v="1008.36"/>
    <m/>
    <m/>
    <m/>
    <m/>
    <m/>
    <m/>
    <s v="Completed"/>
    <s v="Yes"/>
    <s v="No"/>
    <m/>
    <n v="595"/>
    <n v="444"/>
    <n v="1098537.4901531704"/>
    <n v="96724.388030634553"/>
    <n v="3.9001122334455669"/>
    <s v="Shampoo 200Ml"/>
    <x v="4"/>
    <s v="Beauty"/>
    <s v="Beauty"/>
    <s v="Beauty"/>
    <n v="64"/>
    <s v="Beauty"/>
    <m/>
    <n v="2024"/>
    <n v="8"/>
    <n v="5"/>
    <n v="2"/>
    <s v="Weekday"/>
    <m/>
    <m/>
  </r>
  <r>
    <s v="WEB-5869"/>
    <x v="320"/>
    <s v="Aditya Khan"/>
    <x v="7"/>
    <x v="0"/>
    <x v="5"/>
    <n v="1"/>
    <n v="553.07000000000005"/>
    <x v="2"/>
    <x v="0"/>
    <n v="4"/>
    <n v="553.07000000000005"/>
    <m/>
    <m/>
    <m/>
    <m/>
    <m/>
    <m/>
    <s v="Completed"/>
    <s v="No"/>
    <s v="No"/>
    <m/>
    <n v="567"/>
    <n v="440"/>
    <n v="1463424.4009529033"/>
    <n v="118285.78776560788"/>
    <n v="3.8140589569160999"/>
    <s v="Storage Box"/>
    <x v="0"/>
    <s v="Home &amp; Kitchen"/>
    <s v="Home &amp; Kitchen"/>
    <s v="Home &amp; Kitchen"/>
    <n v="8"/>
    <s v="Home &amp; Kitchen"/>
    <m/>
    <n v="2024"/>
    <n v="8"/>
    <n v="22"/>
    <n v="5"/>
    <s v="Weekday"/>
    <m/>
    <m/>
  </r>
  <r>
    <s v="WEB-8379"/>
    <x v="321"/>
    <s v="Ananya Pillai"/>
    <x v="8"/>
    <x v="0"/>
    <x v="23"/>
    <n v="2"/>
    <n v="759.23"/>
    <x v="4"/>
    <x v="1"/>
    <n v="5"/>
    <n v="1518.46"/>
    <m/>
    <m/>
    <m/>
    <m/>
    <m/>
    <m/>
    <s v="Pending"/>
    <s v="No"/>
    <s v="Yes"/>
    <m/>
    <n v="50"/>
    <n v="37"/>
    <n v="1463424.4009529033"/>
    <n v="118285.78776560788"/>
    <n v="3.8140589569160999"/>
    <s v="Led Bulb Pack"/>
    <x v="0"/>
    <s v="Home &amp; Kitchen"/>
    <s v="Home &amp; Kitchen"/>
    <s v="Home &amp; Kitchen"/>
    <n v="76"/>
    <s v="Home &amp; Kitchen"/>
    <m/>
    <n v="2023"/>
    <n v="5"/>
    <n v="13"/>
    <n v="7"/>
    <s v="Weekday"/>
    <m/>
    <m/>
  </r>
  <r>
    <s v="WEB-8105"/>
    <x v="322"/>
    <s v="Riya Menon"/>
    <x v="2"/>
    <x v="1"/>
    <x v="18"/>
    <n v="1"/>
    <n v="2361.9499999999998"/>
    <x v="2"/>
    <x v="0"/>
    <n v="2"/>
    <n v="2361.9499999999998"/>
    <m/>
    <m/>
    <m/>
    <m/>
    <m/>
    <m/>
    <s v="Completed"/>
    <s v="Yes"/>
    <s v="No"/>
    <m/>
    <n v="589"/>
    <n v="426"/>
    <n v="2759712.3299794244"/>
    <n v="330643.50635802455"/>
    <n v="3.8641711229946525"/>
    <s v="Bluetooth Speaker"/>
    <x v="1"/>
    <s v="Electronics"/>
    <s v="Electronics"/>
    <s v="Electronics"/>
    <n v="48"/>
    <s v="Electronics"/>
    <m/>
    <n v="2023"/>
    <n v="2"/>
    <n v="2"/>
    <n v="5"/>
    <s v="Weekday"/>
    <m/>
    <m/>
  </r>
  <r>
    <s v="WEB-6078"/>
    <x v="4"/>
    <s v="Pooja Sharma"/>
    <x v="5"/>
    <x v="1"/>
    <x v="18"/>
    <n v="1"/>
    <n v="1603.68"/>
    <x v="2"/>
    <x v="0"/>
    <n v="3"/>
    <n v="1603.68"/>
    <m/>
    <m/>
    <m/>
    <m/>
    <m/>
    <m/>
    <s v="Completed"/>
    <s v="Yes"/>
    <s v="No"/>
    <m/>
    <n v="559"/>
    <n v="408"/>
    <n v="2759712.3299794244"/>
    <n v="330643.50635802455"/>
    <n v="3.8641711229946525"/>
    <s v="Bluetooth Speaker"/>
    <x v="1"/>
    <s v="Electronics"/>
    <s v="Electronics"/>
    <s v="Electronics"/>
    <n v="48"/>
    <s v="Electronics"/>
    <m/>
    <n v="2024"/>
    <n v="11"/>
    <n v="2"/>
    <n v="7"/>
    <s v="Weekday"/>
    <m/>
    <m/>
  </r>
  <r>
    <s v="WEB-9501"/>
    <x v="60"/>
    <s v="Vikram Singh"/>
    <x v="4"/>
    <x v="0"/>
    <x v="23"/>
    <n v="1"/>
    <n v="1013.79"/>
    <x v="0"/>
    <x v="0"/>
    <n v="3"/>
    <n v="1013.79"/>
    <m/>
    <m/>
    <m/>
    <m/>
    <m/>
    <m/>
    <s v="Completed"/>
    <s v="Yes"/>
    <s v="No"/>
    <m/>
    <n v="573"/>
    <n v="450"/>
    <n v="1463424.4009529033"/>
    <n v="118285.78776560788"/>
    <n v="3.8140589569160999"/>
    <s v="Led Bulb Pack"/>
    <x v="0"/>
    <s v="Home &amp; Kitchen"/>
    <s v="Home &amp; Kitchen"/>
    <s v="Home &amp; Kitchen"/>
    <n v="76"/>
    <s v="Home &amp; Kitchen"/>
    <m/>
    <n v="2024"/>
    <n v="9"/>
    <n v="7"/>
    <n v="7"/>
    <s v="Weekend"/>
    <m/>
    <m/>
  </r>
  <r>
    <s v="WEB-9477"/>
    <x v="323"/>
    <s v="Pooja Malhotra"/>
    <x v="3"/>
    <x v="2"/>
    <x v="15"/>
    <n v="1"/>
    <n v="693.81"/>
    <x v="3"/>
    <x v="0"/>
    <n v="4"/>
    <n v="693.81"/>
    <m/>
    <m/>
    <m/>
    <m/>
    <m/>
    <m/>
    <s v="Completed"/>
    <s v="No"/>
    <s v="No"/>
    <m/>
    <n v="619"/>
    <n v="468"/>
    <n v="594714.6477588166"/>
    <n v="60882.938065984097"/>
    <n v="3.804733727810651"/>
    <s v="Kids Story Book"/>
    <x v="2"/>
    <s v="Books"/>
    <s v="Books"/>
    <s v="Books"/>
    <n v="23"/>
    <s v="Books"/>
    <m/>
    <n v="2024"/>
    <n v="4"/>
    <n v="23"/>
    <n v="3"/>
    <s v="Weekday"/>
    <m/>
    <m/>
  </r>
  <r>
    <s v="WEB-5517"/>
    <x v="324"/>
    <s v="Simran Menon"/>
    <x v="4"/>
    <x v="3"/>
    <x v="20"/>
    <n v="1"/>
    <n v="718.87"/>
    <x v="2"/>
    <x v="0"/>
    <n v="4"/>
    <n v="718.87"/>
    <m/>
    <m/>
    <m/>
    <m/>
    <m/>
    <m/>
    <s v="Completed"/>
    <s v="No"/>
    <s v="No"/>
    <m/>
    <n v="573"/>
    <n v="450"/>
    <n v="1892867.2841657216"/>
    <n v="199432.98236095349"/>
    <n v="3.8949824970828471"/>
    <s v="Men'S T-Shirt"/>
    <x v="3"/>
    <s v="Fashion"/>
    <s v="Fashion"/>
    <s v="Fashion"/>
    <n v="55"/>
    <s v="Fashion"/>
    <m/>
    <n v="2023"/>
    <n v="4"/>
    <n v="16"/>
    <n v="1"/>
    <s v="Weekday"/>
    <m/>
    <m/>
  </r>
  <r>
    <s v="WEB-5763"/>
    <x v="325"/>
    <s v="Pooja Das"/>
    <x v="3"/>
    <x v="4"/>
    <x v="21"/>
    <n v="2"/>
    <n v="1240.1400000000001"/>
    <x v="2"/>
    <x v="0"/>
    <n v="4"/>
    <n v="2480.2800000000002"/>
    <m/>
    <m/>
    <m/>
    <m/>
    <m/>
    <m/>
    <s v="Completed"/>
    <s v="Yes"/>
    <s v="No"/>
    <m/>
    <n v="619"/>
    <n v="468"/>
    <n v="1098537.4901531704"/>
    <n v="96724.388030634553"/>
    <n v="3.9001122334455669"/>
    <s v="Shampoo 200Ml"/>
    <x v="4"/>
    <s v="Beauty"/>
    <s v="Beauty"/>
    <s v="Beauty"/>
    <n v="64"/>
    <s v="Beauty"/>
    <m/>
    <n v="2024"/>
    <n v="12"/>
    <n v="12"/>
    <n v="5"/>
    <s v="Weekday"/>
    <m/>
    <m/>
  </r>
  <r>
    <s v="WEB-7959"/>
    <x v="326"/>
    <s v="Riya Menon"/>
    <x v="5"/>
    <x v="4"/>
    <x v="24"/>
    <n v="1"/>
    <n v="503.87"/>
    <x v="1"/>
    <x v="1"/>
    <n v="5"/>
    <n v="503.87"/>
    <m/>
    <m/>
    <m/>
    <m/>
    <m/>
    <m/>
    <s v="Pending"/>
    <s v="No"/>
    <s v="Yes"/>
    <m/>
    <n v="559"/>
    <n v="408"/>
    <n v="1098537.4901531704"/>
    <n v="96724.388030634553"/>
    <n v="3.9001122334455669"/>
    <s v="Face Cream"/>
    <x v="4"/>
    <s v="Beauty"/>
    <s v="Beauty"/>
    <s v="Beauty"/>
    <n v="80"/>
    <s v="Beauty"/>
    <m/>
    <n v="2024"/>
    <n v="7"/>
    <n v="12"/>
    <n v="6"/>
    <s v="Weekday"/>
    <m/>
    <m/>
  </r>
  <r>
    <s v="WEB-6193"/>
    <x v="231"/>
    <s v="Vivaan Gupta"/>
    <x v="3"/>
    <x v="1"/>
    <x v="8"/>
    <n v="1"/>
    <n v="1160.98"/>
    <x v="2"/>
    <x v="0"/>
    <m/>
    <n v="1160.98"/>
    <m/>
    <m/>
    <m/>
    <m/>
    <m/>
    <m/>
    <s v="Completed"/>
    <s v="Yes"/>
    <s v="No"/>
    <m/>
    <n v="619"/>
    <n v="468"/>
    <n v="2759712.3299794244"/>
    <n v="330643.50635802455"/>
    <n v="3.8641711229946525"/>
    <s v="Wireless Earbuds"/>
    <x v="1"/>
    <s v="Electronics"/>
    <s v="Electronics"/>
    <s v="Electronics"/>
    <n v="12"/>
    <s v="Electronics"/>
    <m/>
    <n v="2023"/>
    <n v="12"/>
    <n v="8"/>
    <n v="6"/>
    <s v="Weekday"/>
    <m/>
    <m/>
  </r>
  <r>
    <s v="WEB-5000"/>
    <x v="191"/>
    <s v="Aarav Iyer"/>
    <x v="4"/>
    <x v="1"/>
    <x v="1"/>
    <n v="1"/>
    <n v="2748.05"/>
    <x v="0"/>
    <x v="0"/>
    <n v="3"/>
    <n v="2748.05"/>
    <m/>
    <m/>
    <m/>
    <m/>
    <m/>
    <m/>
    <s v="Completed"/>
    <s v="Yes"/>
    <s v="No"/>
    <m/>
    <n v="573"/>
    <n v="450"/>
    <n v="2759712.3299794244"/>
    <n v="330643.50635802455"/>
    <n v="3.8641711229946525"/>
    <s v="Power Bank 10000Mah"/>
    <x v="1"/>
    <s v="Electronics"/>
    <s v="Electronics"/>
    <s v="Electronics"/>
    <n v="3"/>
    <s v="Electronics"/>
    <m/>
    <n v="2025"/>
    <n v="1"/>
    <n v="30"/>
    <n v="5"/>
    <s v="Weekday"/>
    <m/>
    <m/>
  </r>
  <r>
    <s v="WEB-7316"/>
    <x v="29"/>
    <s v="Ishaan Reddy"/>
    <x v="2"/>
    <x v="3"/>
    <x v="17"/>
    <n v="1"/>
    <n v="862.42"/>
    <x v="4"/>
    <x v="0"/>
    <n v="3"/>
    <n v="862.42"/>
    <m/>
    <m/>
    <m/>
    <m/>
    <m/>
    <m/>
    <s v="Completed"/>
    <s v="No"/>
    <s v="No"/>
    <m/>
    <n v="589"/>
    <n v="426"/>
    <n v="1892867.2841657216"/>
    <n v="199432.98236095349"/>
    <n v="3.8949824970828471"/>
    <s v="Running Shoes"/>
    <x v="3"/>
    <s v="Fashion"/>
    <s v="Fashion"/>
    <s v="Fashion"/>
    <n v="45"/>
    <s v="Fashion"/>
    <m/>
    <n v="2025"/>
    <n v="2"/>
    <n v="21"/>
    <n v="6"/>
    <s v="Weekday"/>
    <m/>
    <m/>
  </r>
  <r>
    <s v="WEB-8101"/>
    <x v="310"/>
    <s v="Karan Rao"/>
    <x v="6"/>
    <x v="3"/>
    <x v="19"/>
    <n v="1"/>
    <n v="1412.12"/>
    <x v="3"/>
    <x v="0"/>
    <n v="5"/>
    <n v="1412.12"/>
    <m/>
    <m/>
    <m/>
    <m/>
    <m/>
    <m/>
    <s v="Completed"/>
    <s v="Yes"/>
    <s v="No"/>
    <m/>
    <n v="558"/>
    <n v="430"/>
    <n v="1892867.2841657216"/>
    <n v="199432.98236095349"/>
    <n v="3.8949824970828471"/>
    <s v="Sunglasses"/>
    <x v="3"/>
    <s v="Fashion"/>
    <s v="Fashion"/>
    <s v="Fashion"/>
    <n v="53"/>
    <s v="Fashion"/>
    <m/>
    <n v="2025"/>
    <n v="1"/>
    <n v="10"/>
    <n v="6"/>
    <s v="Weekday"/>
    <m/>
    <m/>
  </r>
  <r>
    <s v="WEB-7079"/>
    <x v="155"/>
    <s v="Simran Das"/>
    <x v="3"/>
    <x v="3"/>
    <x v="10"/>
    <n v="2"/>
    <n v="1474.9"/>
    <x v="2"/>
    <x v="0"/>
    <n v="5"/>
    <n v="2949.8"/>
    <m/>
    <m/>
    <m/>
    <m/>
    <m/>
    <m/>
    <s v="Completed"/>
    <s v="Yes"/>
    <s v="No"/>
    <m/>
    <n v="619"/>
    <n v="468"/>
    <n v="1892867.2841657216"/>
    <n v="199432.98236095349"/>
    <n v="3.8949824970828471"/>
    <s v="Women'S Kurti"/>
    <x v="3"/>
    <s v="Fashion"/>
    <s v="Fashion"/>
    <s v="Fashion"/>
    <n v="15"/>
    <s v="Fashion"/>
    <m/>
    <n v="2024"/>
    <n v="12"/>
    <n v="27"/>
    <n v="6"/>
    <s v="Weekday"/>
    <m/>
    <m/>
  </r>
  <r>
    <s v="WEB-7696"/>
    <x v="203"/>
    <s v="Vikram Khan"/>
    <x v="0"/>
    <x v="0"/>
    <x v="5"/>
    <n v="1"/>
    <n v="1446"/>
    <x v="0"/>
    <x v="1"/>
    <n v="4"/>
    <n v="1446"/>
    <m/>
    <m/>
    <m/>
    <m/>
    <m/>
    <m/>
    <s v="Pending"/>
    <s v="No"/>
    <s v="Yes"/>
    <m/>
    <n v="590"/>
    <n v="451"/>
    <n v="1463424.4009529033"/>
    <n v="118285.78776560788"/>
    <n v="3.8140589569160999"/>
    <s v="Storage Box"/>
    <x v="0"/>
    <s v="Home &amp; Kitchen"/>
    <s v="Home &amp; Kitchen"/>
    <s v="Home &amp; Kitchen"/>
    <n v="8"/>
    <s v="Home &amp; Kitchen"/>
    <m/>
    <n v="2025"/>
    <n v="3"/>
    <n v="27"/>
    <n v="5"/>
    <s v="Weekday"/>
    <m/>
    <m/>
  </r>
  <r>
    <s v="WEB-9296"/>
    <x v="327"/>
    <s v="Arjun Nair"/>
    <x v="8"/>
    <x v="0"/>
    <x v="0"/>
    <n v="1"/>
    <n v="1497.69"/>
    <x v="3"/>
    <x v="0"/>
    <n v="5"/>
    <n v="1497.69"/>
    <m/>
    <m/>
    <m/>
    <m/>
    <m/>
    <m/>
    <s v="Completed"/>
    <s v="Yes"/>
    <s v="No"/>
    <m/>
    <n v="50"/>
    <n v="37"/>
    <n v="1463424.4009529033"/>
    <n v="118285.78776560788"/>
    <n v="3.8140589569160999"/>
    <s v="Water Bottle"/>
    <x v="0"/>
    <s v="Home &amp; Kitchen"/>
    <s v="Home &amp; Kitchen"/>
    <s v="Home &amp; Kitchen"/>
    <n v="2"/>
    <s v="Home &amp; Kitchen"/>
    <m/>
    <n v="2025"/>
    <n v="5"/>
    <n v="31"/>
    <n v="7"/>
    <s v="Weekday"/>
    <m/>
    <m/>
  </r>
  <r>
    <s v="WEB-8572"/>
    <x v="135"/>
    <s v="Vikram Mehta"/>
    <x v="1"/>
    <x v="4"/>
    <x v="6"/>
    <n v="2"/>
    <n v="469.97"/>
    <x v="4"/>
    <x v="0"/>
    <n v="4"/>
    <n v="939.94"/>
    <m/>
    <m/>
    <m/>
    <m/>
    <m/>
    <m/>
    <s v="Completed"/>
    <s v="No"/>
    <s v="No"/>
    <m/>
    <n v="595"/>
    <n v="444"/>
    <n v="1098537.4901531704"/>
    <n v="96724.388030634553"/>
    <n v="3.9001122334455669"/>
    <s v="Lipstick"/>
    <x v="4"/>
    <s v="Beauty"/>
    <s v="Beauty"/>
    <s v="Beauty"/>
    <n v="10"/>
    <s v="Beauty"/>
    <m/>
    <n v="2023"/>
    <n v="12"/>
    <n v="4"/>
    <n v="2"/>
    <s v="Weekday"/>
    <m/>
    <m/>
  </r>
  <r>
    <s v="WEB-6784"/>
    <x v="328"/>
    <s v="Pooja Malhotra"/>
    <x v="4"/>
    <x v="1"/>
    <x v="1"/>
    <n v="2"/>
    <n v="1585.64"/>
    <x v="3"/>
    <x v="0"/>
    <n v="3"/>
    <n v="3171.28"/>
    <m/>
    <m/>
    <m/>
    <m/>
    <m/>
    <m/>
    <s v="Completed"/>
    <s v="Yes"/>
    <s v="No"/>
    <m/>
    <n v="573"/>
    <n v="450"/>
    <n v="2759712.3299794244"/>
    <n v="330643.50635802455"/>
    <n v="3.8641711229946525"/>
    <s v="Power Bank 10000Mah"/>
    <x v="1"/>
    <s v="Electronics"/>
    <s v="Electronics"/>
    <s v="Electronics"/>
    <n v="3"/>
    <s v="Electronics"/>
    <m/>
    <n v="2023"/>
    <n v="12"/>
    <n v="25"/>
    <n v="2"/>
    <s v="Weekday"/>
    <m/>
    <m/>
  </r>
  <r>
    <s v="WEB-5091"/>
    <x v="32"/>
    <s v="Pooja Malhotra"/>
    <x v="0"/>
    <x v="2"/>
    <x v="14"/>
    <n v="1"/>
    <n v="533.74"/>
    <x v="2"/>
    <x v="0"/>
    <n v="4"/>
    <n v="533.74"/>
    <m/>
    <m/>
    <m/>
    <m/>
    <m/>
    <m/>
    <s v="Completed"/>
    <s v="No"/>
    <s v="No"/>
    <m/>
    <n v="590"/>
    <n v="451"/>
    <n v="594714.6477588166"/>
    <n v="60882.938065984097"/>
    <n v="3.804733727810651"/>
    <s v="Notebook Set"/>
    <x v="2"/>
    <s v="Books"/>
    <s v="Books"/>
    <s v="Books"/>
    <n v="20"/>
    <s v="Books"/>
    <m/>
    <n v="2023"/>
    <n v="4"/>
    <n v="8"/>
    <n v="7"/>
    <s v="Weekday"/>
    <m/>
    <m/>
  </r>
  <r>
    <s v="WEB-9405"/>
    <x v="329"/>
    <s v="Saanvi Kapoor"/>
    <x v="6"/>
    <x v="0"/>
    <x v="16"/>
    <n v="2"/>
    <n v="1137.45"/>
    <x v="4"/>
    <x v="0"/>
    <n v="5"/>
    <n v="2274.9"/>
    <m/>
    <m/>
    <m/>
    <m/>
    <m/>
    <m/>
    <s v="Completed"/>
    <s v="Yes"/>
    <s v="No"/>
    <m/>
    <n v="558"/>
    <n v="430"/>
    <n v="1463424.4009529033"/>
    <n v="118285.78776560788"/>
    <n v="3.8140589569160999"/>
    <s v="Table Lamp"/>
    <x v="0"/>
    <s v="Home &amp; Kitchen"/>
    <s v="Home &amp; Kitchen"/>
    <s v="Home &amp; Kitchen"/>
    <n v="32"/>
    <s v="Home &amp; Kitchen"/>
    <m/>
    <n v="2023"/>
    <n v="12"/>
    <n v="16"/>
    <n v="7"/>
    <s v="Weekday"/>
    <m/>
    <m/>
  </r>
  <r>
    <s v="WEB-8275"/>
    <x v="330"/>
    <s v="Arjun Khan"/>
    <x v="0"/>
    <x v="0"/>
    <x v="0"/>
    <n v="2"/>
    <n v="192.54"/>
    <x v="4"/>
    <x v="0"/>
    <n v="2"/>
    <n v="385.08"/>
    <m/>
    <m/>
    <m/>
    <m/>
    <m/>
    <m/>
    <s v="Completed"/>
    <s v="No"/>
    <s v="No"/>
    <m/>
    <n v="590"/>
    <n v="451"/>
    <n v="1463424.4009529033"/>
    <n v="118285.78776560788"/>
    <n v="3.8140589569160999"/>
    <s v="Water Bottle"/>
    <x v="0"/>
    <s v="Home &amp; Kitchen"/>
    <s v="Home &amp; Kitchen"/>
    <s v="Home &amp; Kitchen"/>
    <n v="2"/>
    <s v="Home &amp; Kitchen"/>
    <m/>
    <n v="2024"/>
    <n v="2"/>
    <n v="10"/>
    <n v="7"/>
    <s v="Weekday"/>
    <m/>
    <m/>
  </r>
  <r>
    <s v="WEB-8938"/>
    <x v="61"/>
    <s v="Meera Pillai"/>
    <x v="6"/>
    <x v="2"/>
    <x v="15"/>
    <n v="2"/>
    <n v="721.44"/>
    <x v="1"/>
    <x v="1"/>
    <n v="5"/>
    <n v="1442.88"/>
    <m/>
    <m/>
    <m/>
    <m/>
    <m/>
    <m/>
    <s v="Pending"/>
    <s v="No"/>
    <s v="Yes"/>
    <m/>
    <n v="558"/>
    <n v="430"/>
    <n v="594714.6477588166"/>
    <n v="60882.938065984097"/>
    <n v="3.804733727810651"/>
    <s v="Kids Story Book"/>
    <x v="2"/>
    <s v="Books"/>
    <s v="Books"/>
    <s v="Books"/>
    <n v="23"/>
    <s v="Books"/>
    <m/>
    <n v="2023"/>
    <n v="4"/>
    <n v="14"/>
    <n v="6"/>
    <s v="Weekday"/>
    <m/>
    <m/>
  </r>
  <r>
    <s v="WEB-7046"/>
    <x v="331"/>
    <s v="Ishaan Iyer"/>
    <x v="3"/>
    <x v="0"/>
    <x v="16"/>
    <n v="1"/>
    <n v="1377.52"/>
    <x v="3"/>
    <x v="0"/>
    <n v="5"/>
    <n v="1377.52"/>
    <m/>
    <m/>
    <m/>
    <m/>
    <m/>
    <m/>
    <s v="Completed"/>
    <s v="Yes"/>
    <s v="No"/>
    <m/>
    <n v="619"/>
    <n v="468"/>
    <n v="1463424.4009529033"/>
    <n v="118285.78776560788"/>
    <n v="3.8140589569160999"/>
    <s v="Table Lamp"/>
    <x v="0"/>
    <s v="Home &amp; Kitchen"/>
    <s v="Home &amp; Kitchen"/>
    <s v="Home &amp; Kitchen"/>
    <n v="32"/>
    <s v="Home &amp; Kitchen"/>
    <m/>
    <n v="2024"/>
    <n v="2"/>
    <n v="21"/>
    <n v="4"/>
    <s v="Weekday"/>
    <m/>
    <m/>
  </r>
  <r>
    <s v="WEB-6877"/>
    <x v="332"/>
    <s v="Rahul Nair"/>
    <x v="6"/>
    <x v="1"/>
    <x v="18"/>
    <n v="1"/>
    <n v="840.17"/>
    <x v="2"/>
    <x v="3"/>
    <n v="4"/>
    <n v="840.17"/>
    <m/>
    <m/>
    <m/>
    <m/>
    <m/>
    <m/>
    <s v="Lost Sale"/>
    <s v="No"/>
    <s v="Yes"/>
    <m/>
    <n v="558"/>
    <n v="430"/>
    <n v="2759712.3299794244"/>
    <n v="330643.50635802455"/>
    <n v="3.8641711229946525"/>
    <s v="Bluetooth Speaker"/>
    <x v="1"/>
    <s v="Electronics"/>
    <s v="Electronics"/>
    <s v="Electronics"/>
    <n v="48"/>
    <s v="Electronics"/>
    <m/>
    <n v="2024"/>
    <n v="12"/>
    <n v="3"/>
    <n v="3"/>
    <s v="Weekday"/>
    <m/>
    <m/>
  </r>
  <r>
    <s v="WEB-9239"/>
    <x v="333"/>
    <s v="Aarav Kapoor"/>
    <x v="2"/>
    <x v="3"/>
    <x v="10"/>
    <n v="3"/>
    <n v="1208.04"/>
    <x v="2"/>
    <x v="0"/>
    <n v="4"/>
    <n v="3624.12"/>
    <m/>
    <m/>
    <m/>
    <m/>
    <m/>
    <m/>
    <s v="Completed"/>
    <s v="Yes"/>
    <s v="No"/>
    <m/>
    <n v="589"/>
    <n v="426"/>
    <n v="1892867.2841657216"/>
    <n v="199432.98236095349"/>
    <n v="3.8949824970828471"/>
    <s v="Women'S Kurti"/>
    <x v="3"/>
    <s v="Fashion"/>
    <s v="Fashion"/>
    <s v="Fashion"/>
    <n v="15"/>
    <s v="Fashion"/>
    <m/>
    <n v="2023"/>
    <n v="1"/>
    <n v="2"/>
    <n v="2"/>
    <s v="Weekday"/>
    <m/>
    <m/>
  </r>
  <r>
    <s v="WEB-6731"/>
    <x v="334"/>
    <s v="Ishaan Malhotra"/>
    <x v="3"/>
    <x v="0"/>
    <x v="0"/>
    <n v="1"/>
    <n v="1664.87"/>
    <x v="4"/>
    <x v="0"/>
    <n v="5"/>
    <n v="1664.87"/>
    <m/>
    <m/>
    <m/>
    <m/>
    <m/>
    <m/>
    <s v="Completed"/>
    <s v="Yes"/>
    <s v="No"/>
    <m/>
    <n v="619"/>
    <n v="468"/>
    <n v="1463424.4009529033"/>
    <n v="118285.78776560788"/>
    <n v="3.8140589569160999"/>
    <s v="Water Bottle"/>
    <x v="0"/>
    <s v="Home &amp; Kitchen"/>
    <s v="Home &amp; Kitchen"/>
    <s v="Home &amp; Kitchen"/>
    <n v="2"/>
    <s v="Home &amp; Kitchen"/>
    <m/>
    <n v="2024"/>
    <n v="8"/>
    <n v="14"/>
    <n v="4"/>
    <s v="Weekday"/>
    <m/>
    <m/>
  </r>
  <r>
    <s v="WEB-7390"/>
    <x v="315"/>
    <s v="Rahul Chatterjee"/>
    <x v="1"/>
    <x v="4"/>
    <x v="21"/>
    <n v="1"/>
    <n v="666.29"/>
    <x v="1"/>
    <x v="0"/>
    <n v="2"/>
    <n v="666.29"/>
    <m/>
    <m/>
    <m/>
    <m/>
    <m/>
    <m/>
    <s v="Completed"/>
    <s v="No"/>
    <s v="No"/>
    <m/>
    <n v="595"/>
    <n v="444"/>
    <n v="1098537.4901531704"/>
    <n v="96724.388030634553"/>
    <n v="3.9001122334455669"/>
    <s v="Shampoo 200Ml"/>
    <x v="4"/>
    <s v="Beauty"/>
    <s v="Beauty"/>
    <s v="Beauty"/>
    <n v="64"/>
    <s v="Beauty"/>
    <m/>
    <n v="2024"/>
    <n v="2"/>
    <n v="26"/>
    <n v="2"/>
    <s v="Weekday"/>
    <m/>
    <m/>
  </r>
  <r>
    <s v="WEB-5545"/>
    <x v="141"/>
    <s v="Diya Bose"/>
    <x v="0"/>
    <x v="0"/>
    <x v="23"/>
    <n v="1"/>
    <n v="152.4"/>
    <x v="4"/>
    <x v="0"/>
    <n v="5"/>
    <n v="152.4"/>
    <m/>
    <m/>
    <m/>
    <m/>
    <m/>
    <m/>
    <s v="Completed"/>
    <s v="No"/>
    <s v="No"/>
    <m/>
    <n v="590"/>
    <n v="451"/>
    <n v="1463424.4009529033"/>
    <n v="118285.78776560788"/>
    <n v="3.8140589569160999"/>
    <s v="Led Bulb Pack"/>
    <x v="0"/>
    <s v="Home &amp; Kitchen"/>
    <s v="Home &amp; Kitchen"/>
    <s v="Home &amp; Kitchen"/>
    <n v="76"/>
    <s v="Home &amp; Kitchen"/>
    <m/>
    <n v="2025"/>
    <n v="4"/>
    <n v="1"/>
    <n v="3"/>
    <s v="Weekend"/>
    <m/>
    <m/>
  </r>
  <r>
    <s v="WEB-5238"/>
    <x v="53"/>
    <s v="Ananya Gupta"/>
    <x v="7"/>
    <x v="2"/>
    <x v="13"/>
    <n v="1"/>
    <n v="263.93"/>
    <x v="2"/>
    <x v="0"/>
    <n v="4"/>
    <n v="263.93"/>
    <m/>
    <m/>
    <m/>
    <m/>
    <m/>
    <m/>
    <s v="Completed"/>
    <s v="No"/>
    <s v="No"/>
    <m/>
    <n v="567"/>
    <n v="440"/>
    <n v="594714.6477588166"/>
    <n v="60882.938065984097"/>
    <n v="3.804733727810651"/>
    <s v="Self-Help Book"/>
    <x v="2"/>
    <s v="Books"/>
    <s v="Books"/>
    <s v="Books"/>
    <n v="19"/>
    <s v="Books"/>
    <m/>
    <n v="2024"/>
    <n v="12"/>
    <n v="4"/>
    <n v="4"/>
    <s v="Weekday"/>
    <m/>
    <m/>
  </r>
  <r>
    <s v="WEB-5459"/>
    <x v="335"/>
    <s v="Aditya Joshi"/>
    <x v="2"/>
    <x v="2"/>
    <x v="15"/>
    <n v="2"/>
    <n v="105.39"/>
    <x v="3"/>
    <x v="0"/>
    <n v="4"/>
    <n v="210.78"/>
    <m/>
    <m/>
    <m/>
    <m/>
    <m/>
    <m/>
    <s v="Completed"/>
    <s v="No"/>
    <s v="No"/>
    <m/>
    <n v="589"/>
    <n v="426"/>
    <n v="594714.6477588166"/>
    <n v="60882.938065984097"/>
    <n v="3.804733727810651"/>
    <s v="Kids Story Book"/>
    <x v="2"/>
    <s v="Books"/>
    <s v="Books"/>
    <s v="Books"/>
    <n v="23"/>
    <s v="Books"/>
    <m/>
    <n v="2025"/>
    <n v="4"/>
    <n v="7"/>
    <n v="2"/>
    <s v="Weekend"/>
    <m/>
    <m/>
  </r>
  <r>
    <s v="WEB-7373"/>
    <x v="336"/>
    <s v="Vivaan Rao"/>
    <x v="1"/>
    <x v="4"/>
    <x v="6"/>
    <n v="1"/>
    <n v="1052.68"/>
    <x v="2"/>
    <x v="0"/>
    <m/>
    <n v="1052.68"/>
    <m/>
    <m/>
    <m/>
    <m/>
    <m/>
    <m/>
    <s v="Completed"/>
    <s v="Yes"/>
    <s v="No"/>
    <m/>
    <n v="595"/>
    <n v="444"/>
    <n v="1098537.4901531704"/>
    <n v="96724.388030634553"/>
    <n v="3.9001122334455669"/>
    <s v="Lipstick"/>
    <x v="4"/>
    <s v="Beauty"/>
    <s v="Beauty"/>
    <s v="Beauty"/>
    <n v="10"/>
    <s v="Beauty"/>
    <m/>
    <n v="2023"/>
    <n v="2"/>
    <n v="1"/>
    <n v="4"/>
    <s v="Weekend"/>
    <m/>
    <m/>
  </r>
  <r>
    <s v="WEB-5176"/>
    <x v="96"/>
    <s v="Saanvi Reddy"/>
    <x v="1"/>
    <x v="4"/>
    <x v="21"/>
    <n v="2"/>
    <n v="283.62"/>
    <x v="1"/>
    <x v="0"/>
    <n v="4"/>
    <n v="567.24"/>
    <m/>
    <m/>
    <m/>
    <m/>
    <m/>
    <m/>
    <s v="Completed"/>
    <s v="No"/>
    <s v="No"/>
    <m/>
    <n v="595"/>
    <n v="444"/>
    <n v="1098537.4901531704"/>
    <n v="96724.388030634553"/>
    <n v="3.9001122334455669"/>
    <s v="Shampoo 200Ml"/>
    <x v="4"/>
    <s v="Beauty"/>
    <s v="Beauty"/>
    <s v="Beauty"/>
    <n v="64"/>
    <s v="Beauty"/>
    <m/>
    <n v="2025"/>
    <n v="6"/>
    <n v="5"/>
    <n v="5"/>
    <s v="Weekday"/>
    <m/>
    <m/>
  </r>
  <r>
    <s v="WEB-5130"/>
    <x v="336"/>
    <s v="Neha Mehta"/>
    <x v="5"/>
    <x v="0"/>
    <x v="4"/>
    <n v="1"/>
    <n v="794.98"/>
    <x v="0"/>
    <x v="0"/>
    <n v="5"/>
    <n v="794.98"/>
    <m/>
    <m/>
    <m/>
    <m/>
    <m/>
    <m/>
    <s v="Completed"/>
    <s v="No"/>
    <s v="No"/>
    <m/>
    <n v="559"/>
    <n v="408"/>
    <n v="1463424.4009529033"/>
    <n v="118285.78776560788"/>
    <n v="3.8140589569160999"/>
    <s v="Non-Stick Pan"/>
    <x v="0"/>
    <s v="Home &amp; Kitchen"/>
    <s v="Home &amp; Kitchen"/>
    <s v="Home &amp; Kitchen"/>
    <n v="7"/>
    <s v="Home &amp; Kitchen"/>
    <m/>
    <n v="2023"/>
    <n v="2"/>
    <n v="1"/>
    <n v="4"/>
    <s v="Weekend"/>
    <m/>
    <m/>
  </r>
  <r>
    <s v="WEB-7522"/>
    <x v="337"/>
    <s v="Rahul Menon"/>
    <x v="3"/>
    <x v="1"/>
    <x v="9"/>
    <n v="1"/>
    <n v="2936.3"/>
    <x v="0"/>
    <x v="0"/>
    <n v="5"/>
    <n v="2936.3"/>
    <m/>
    <m/>
    <m/>
    <m/>
    <m/>
    <m/>
    <s v="Completed"/>
    <s v="Yes"/>
    <s v="No"/>
    <m/>
    <n v="619"/>
    <n v="468"/>
    <n v="2759712.3299794244"/>
    <n v="330643.50635802455"/>
    <n v="3.8641711229946525"/>
    <s v="Usb Cable"/>
    <x v="1"/>
    <s v="Electronics"/>
    <s v="Electronics"/>
    <s v="Electronics"/>
    <n v="13"/>
    <s v="Electronics"/>
    <m/>
    <n v="2024"/>
    <n v="9"/>
    <n v="4"/>
    <n v="4"/>
    <s v="Weekday"/>
    <m/>
    <m/>
  </r>
  <r>
    <s v="WEB-5969"/>
    <x v="338"/>
    <s v="Ananya Pillai"/>
    <x v="0"/>
    <x v="1"/>
    <x v="1"/>
    <n v="1"/>
    <n v="2573.5700000000002"/>
    <x v="3"/>
    <x v="0"/>
    <n v="4"/>
    <n v="2573.5700000000002"/>
    <m/>
    <m/>
    <m/>
    <m/>
    <m/>
    <m/>
    <s v="Completed"/>
    <s v="Yes"/>
    <s v="No"/>
    <m/>
    <n v="590"/>
    <n v="451"/>
    <n v="2759712.3299794244"/>
    <n v="330643.50635802455"/>
    <n v="3.8641711229946525"/>
    <s v="Power Bank 10000Mah"/>
    <x v="1"/>
    <s v="Electronics"/>
    <s v="Electronics"/>
    <s v="Electronics"/>
    <n v="3"/>
    <s v="Electronics"/>
    <m/>
    <n v="2023"/>
    <n v="8"/>
    <n v="12"/>
    <n v="7"/>
    <s v="Weekday"/>
    <m/>
    <m/>
  </r>
  <r>
    <s v="WEB-9046"/>
    <x v="141"/>
    <s v="Diya Menon"/>
    <x v="4"/>
    <x v="4"/>
    <x v="6"/>
    <n v="1"/>
    <n v="1452.18"/>
    <x v="0"/>
    <x v="0"/>
    <n v="5"/>
    <n v="1452.18"/>
    <m/>
    <m/>
    <m/>
    <m/>
    <m/>
    <m/>
    <s v="Completed"/>
    <s v="Yes"/>
    <s v="No"/>
    <m/>
    <n v="573"/>
    <n v="450"/>
    <n v="1098537.4901531704"/>
    <n v="96724.388030634553"/>
    <n v="3.9001122334455669"/>
    <s v="Lipstick"/>
    <x v="4"/>
    <s v="Beauty"/>
    <s v="Beauty"/>
    <s v="Beauty"/>
    <n v="10"/>
    <s v="Beauty"/>
    <m/>
    <n v="2025"/>
    <n v="4"/>
    <n v="1"/>
    <n v="3"/>
    <s v="Weekend"/>
    <m/>
    <m/>
  </r>
  <r>
    <s v="WEB-8674"/>
    <x v="339"/>
    <s v="Aditya Kumar"/>
    <x v="1"/>
    <x v="0"/>
    <x v="4"/>
    <n v="2"/>
    <n v="1927.04"/>
    <x v="2"/>
    <x v="0"/>
    <n v="5"/>
    <n v="3854.08"/>
    <m/>
    <m/>
    <m/>
    <m/>
    <m/>
    <m/>
    <s v="Completed"/>
    <s v="Yes"/>
    <s v="No"/>
    <m/>
    <n v="595"/>
    <n v="444"/>
    <n v="1463424.4009529033"/>
    <n v="118285.78776560788"/>
    <n v="3.8140589569160999"/>
    <s v="Non-Stick Pan"/>
    <x v="0"/>
    <s v="Home &amp; Kitchen"/>
    <s v="Home &amp; Kitchen"/>
    <s v="Home &amp; Kitchen"/>
    <n v="7"/>
    <s v="Home &amp; Kitchen"/>
    <m/>
    <n v="2024"/>
    <n v="8"/>
    <n v="31"/>
    <n v="7"/>
    <s v="Weekday"/>
    <m/>
    <m/>
  </r>
  <r>
    <s v="WEB-6857"/>
    <x v="340"/>
    <s v="Neha Malhotra"/>
    <x v="4"/>
    <x v="2"/>
    <x v="14"/>
    <n v="1"/>
    <n v="334.68"/>
    <x v="4"/>
    <x v="0"/>
    <n v="4"/>
    <n v="334.68"/>
    <m/>
    <m/>
    <m/>
    <m/>
    <m/>
    <m/>
    <s v="Completed"/>
    <s v="No"/>
    <s v="No"/>
    <m/>
    <n v="573"/>
    <n v="450"/>
    <n v="594714.6477588166"/>
    <n v="60882.938065984097"/>
    <n v="3.804733727810651"/>
    <s v="Notebook Set"/>
    <x v="2"/>
    <s v="Books"/>
    <s v="Books"/>
    <s v="Books"/>
    <n v="20"/>
    <s v="Books"/>
    <m/>
    <n v="2025"/>
    <n v="1"/>
    <n v="4"/>
    <n v="7"/>
    <s v="Weekday"/>
    <m/>
    <m/>
  </r>
  <r>
    <s v="WEB-7859"/>
    <x v="56"/>
    <s v="Meera Pillai"/>
    <x v="7"/>
    <x v="0"/>
    <x v="4"/>
    <n v="2"/>
    <n v="1210.0899999999999"/>
    <x v="4"/>
    <x v="0"/>
    <n v="2"/>
    <n v="2420.1799999999998"/>
    <m/>
    <m/>
    <m/>
    <m/>
    <m/>
    <m/>
    <s v="Completed"/>
    <s v="Yes"/>
    <s v="No"/>
    <m/>
    <n v="567"/>
    <n v="440"/>
    <n v="1463424.4009529033"/>
    <n v="118285.78776560788"/>
    <n v="3.8140589569160999"/>
    <s v="Non-Stick Pan"/>
    <x v="0"/>
    <s v="Home &amp; Kitchen"/>
    <s v="Home &amp; Kitchen"/>
    <s v="Home &amp; Kitchen"/>
    <n v="7"/>
    <s v="Home &amp; Kitchen"/>
    <m/>
    <n v="2023"/>
    <n v="4"/>
    <n v="30"/>
    <n v="1"/>
    <s v="Weekday"/>
    <m/>
    <m/>
  </r>
  <r>
    <s v="WEB-5714"/>
    <x v="341"/>
    <s v="Ananya Khan"/>
    <x v="3"/>
    <x v="1"/>
    <x v="9"/>
    <n v="1"/>
    <n v="472.08"/>
    <x v="4"/>
    <x v="0"/>
    <n v="3"/>
    <n v="472.08"/>
    <m/>
    <m/>
    <m/>
    <m/>
    <m/>
    <m/>
    <s v="Completed"/>
    <s v="No"/>
    <s v="No"/>
    <m/>
    <n v="619"/>
    <n v="468"/>
    <n v="2759712.3299794244"/>
    <n v="330643.50635802455"/>
    <n v="3.8641711229946525"/>
    <s v="Usb Cable"/>
    <x v="1"/>
    <s v="Electronics"/>
    <s v="Electronics"/>
    <s v="Electronics"/>
    <n v="13"/>
    <s v="Electronics"/>
    <m/>
    <n v="2024"/>
    <n v="12"/>
    <n v="6"/>
    <n v="6"/>
    <s v="Weekday"/>
    <m/>
    <m/>
  </r>
  <r>
    <s v="WEB-5692"/>
    <x v="342"/>
    <s v="Simran Menon"/>
    <x v="8"/>
    <x v="0"/>
    <x v="4"/>
    <n v="1"/>
    <n v="635.47"/>
    <x v="1"/>
    <x v="0"/>
    <n v="3"/>
    <n v="635.47"/>
    <m/>
    <m/>
    <m/>
    <m/>
    <m/>
    <m/>
    <s v="Completed"/>
    <s v="No"/>
    <s v="No"/>
    <m/>
    <n v="50"/>
    <n v="37"/>
    <n v="1463424.4009529033"/>
    <n v="118285.78776560788"/>
    <n v="3.8140589569160999"/>
    <s v="Non-Stick Pan"/>
    <x v="0"/>
    <s v="Home &amp; Kitchen"/>
    <s v="Home &amp; Kitchen"/>
    <s v="Home &amp; Kitchen"/>
    <n v="7"/>
    <s v="Home &amp; Kitchen"/>
    <m/>
    <n v="2024"/>
    <n v="3"/>
    <n v="27"/>
    <n v="4"/>
    <s v="Weekday"/>
    <m/>
    <m/>
  </r>
  <r>
    <s v="WEB-8000"/>
    <x v="343"/>
    <s v="Ishaan Patel"/>
    <x v="2"/>
    <x v="2"/>
    <x v="15"/>
    <n v="1"/>
    <n v="111.63"/>
    <x v="4"/>
    <x v="0"/>
    <n v="5"/>
    <n v="111.63"/>
    <m/>
    <m/>
    <m/>
    <m/>
    <m/>
    <m/>
    <s v="Completed"/>
    <s v="No"/>
    <s v="No"/>
    <m/>
    <n v="589"/>
    <n v="426"/>
    <n v="594714.6477588166"/>
    <n v="60882.938065984097"/>
    <n v="3.804733727810651"/>
    <s v="Kids Story Book"/>
    <x v="2"/>
    <s v="Books"/>
    <s v="Books"/>
    <s v="Books"/>
    <n v="23"/>
    <s v="Books"/>
    <m/>
    <n v="2025"/>
    <n v="5"/>
    <n v="28"/>
    <n v="4"/>
    <s v="Weekday"/>
    <m/>
    <m/>
  </r>
  <r>
    <s v="WEB-9229"/>
    <x v="344"/>
    <s v="Simran Malhotra"/>
    <x v="3"/>
    <x v="2"/>
    <x v="13"/>
    <n v="2"/>
    <n v="512.61"/>
    <x v="4"/>
    <x v="0"/>
    <n v="5"/>
    <n v="1025.22"/>
    <m/>
    <m/>
    <m/>
    <m/>
    <m/>
    <m/>
    <s v="Completed"/>
    <s v="Yes"/>
    <s v="No"/>
    <m/>
    <n v="619"/>
    <n v="468"/>
    <n v="594714.6477588166"/>
    <n v="60882.938065984097"/>
    <n v="3.804733727810651"/>
    <s v="Self-Help Book"/>
    <x v="2"/>
    <s v="Books"/>
    <s v="Books"/>
    <s v="Books"/>
    <n v="19"/>
    <s v="Books"/>
    <m/>
    <n v="2024"/>
    <n v="10"/>
    <n v="5"/>
    <n v="7"/>
    <s v="Weekday"/>
    <m/>
    <m/>
  </r>
  <r>
    <s v="WEB-8377"/>
    <x v="90"/>
    <s v="Vikram Menon"/>
    <x v="6"/>
    <x v="0"/>
    <x v="0"/>
    <n v="1"/>
    <n v="856.54"/>
    <x v="3"/>
    <x v="0"/>
    <n v="5"/>
    <n v="856.54"/>
    <m/>
    <m/>
    <m/>
    <m/>
    <m/>
    <m/>
    <s v="Completed"/>
    <s v="No"/>
    <s v="No"/>
    <m/>
    <n v="558"/>
    <n v="430"/>
    <n v="1463424.4009529033"/>
    <n v="118285.78776560788"/>
    <n v="3.8140589569160999"/>
    <s v="Water Bottle"/>
    <x v="0"/>
    <s v="Home &amp; Kitchen"/>
    <s v="Home &amp; Kitchen"/>
    <s v="Home &amp; Kitchen"/>
    <n v="2"/>
    <s v="Home &amp; Kitchen"/>
    <m/>
    <n v="2024"/>
    <n v="9"/>
    <n v="2"/>
    <n v="2"/>
    <s v="Weekday"/>
    <m/>
    <m/>
  </r>
  <r>
    <s v="WEB-9242"/>
    <x v="345"/>
    <s v="Sanjay Menon"/>
    <x v="5"/>
    <x v="1"/>
    <x v="8"/>
    <n v="1"/>
    <n v="2164.08"/>
    <x v="4"/>
    <x v="0"/>
    <n v="4"/>
    <n v="2164.08"/>
    <m/>
    <m/>
    <m/>
    <m/>
    <m/>
    <m/>
    <s v="Completed"/>
    <s v="Yes"/>
    <s v="No"/>
    <m/>
    <n v="559"/>
    <n v="408"/>
    <n v="2759712.3299794244"/>
    <n v="330643.50635802455"/>
    <n v="3.8641711229946525"/>
    <s v="Wireless Earbuds"/>
    <x v="1"/>
    <s v="Electronics"/>
    <s v="Electronics"/>
    <s v="Electronics"/>
    <n v="12"/>
    <s v="Electronics"/>
    <m/>
    <n v="2024"/>
    <n v="12"/>
    <n v="10"/>
    <n v="3"/>
    <s v="Weekday"/>
    <m/>
    <m/>
  </r>
  <r>
    <s v="WEB-6376"/>
    <x v="66"/>
    <s v="Meera Sharma"/>
    <x v="7"/>
    <x v="2"/>
    <x v="14"/>
    <n v="1"/>
    <n v="683.84"/>
    <x v="4"/>
    <x v="0"/>
    <n v="4"/>
    <n v="683.84"/>
    <m/>
    <m/>
    <m/>
    <m/>
    <m/>
    <m/>
    <s v="Completed"/>
    <s v="No"/>
    <s v="No"/>
    <m/>
    <n v="567"/>
    <n v="440"/>
    <n v="594714.6477588166"/>
    <n v="60882.938065984097"/>
    <n v="3.804733727810651"/>
    <s v="Notebook Set"/>
    <x v="2"/>
    <s v="Books"/>
    <s v="Books"/>
    <s v="Books"/>
    <n v="20"/>
    <s v="Books"/>
    <m/>
    <n v="2023"/>
    <n v="6"/>
    <n v="11"/>
    <n v="1"/>
    <s v="Weekday"/>
    <m/>
    <m/>
  </r>
  <r>
    <s v="WEB-5769"/>
    <x v="346"/>
    <s v="Karan Kapoor"/>
    <x v="7"/>
    <x v="1"/>
    <x v="8"/>
    <n v="1"/>
    <n v="3460.55"/>
    <x v="3"/>
    <x v="0"/>
    <n v="5"/>
    <n v="3460.55"/>
    <m/>
    <m/>
    <m/>
    <m/>
    <m/>
    <m/>
    <s v="Completed"/>
    <s v="Yes"/>
    <s v="No"/>
    <m/>
    <n v="567"/>
    <n v="440"/>
    <n v="2759712.3299794244"/>
    <n v="330643.50635802455"/>
    <n v="3.8641711229946525"/>
    <s v="Wireless Earbuds"/>
    <x v="1"/>
    <s v="Electronics"/>
    <s v="Electronics"/>
    <s v="Electronics"/>
    <n v="12"/>
    <s v="Electronics"/>
    <m/>
    <n v="2023"/>
    <n v="12"/>
    <n v="1"/>
    <n v="6"/>
    <s v="Weekend"/>
    <m/>
    <m/>
  </r>
  <r>
    <s v="WEB-6794"/>
    <x v="347"/>
    <s v="Aarav Verma"/>
    <x v="2"/>
    <x v="0"/>
    <x v="23"/>
    <n v="1"/>
    <n v="1115.5899999999999"/>
    <x v="4"/>
    <x v="0"/>
    <n v="3"/>
    <n v="1115.5899999999999"/>
    <m/>
    <m/>
    <m/>
    <m/>
    <m/>
    <m/>
    <s v="Completed"/>
    <s v="Yes"/>
    <s v="No"/>
    <m/>
    <n v="589"/>
    <n v="426"/>
    <n v="1463424.4009529033"/>
    <n v="118285.78776560788"/>
    <n v="3.8140589569160999"/>
    <s v="Led Bulb Pack"/>
    <x v="0"/>
    <s v="Home &amp; Kitchen"/>
    <s v="Home &amp; Kitchen"/>
    <s v="Home &amp; Kitchen"/>
    <n v="76"/>
    <s v="Home &amp; Kitchen"/>
    <m/>
    <n v="2024"/>
    <n v="10"/>
    <n v="20"/>
    <n v="1"/>
    <s v="Weekday"/>
    <m/>
    <m/>
  </r>
  <r>
    <s v="WEB-5614"/>
    <x v="348"/>
    <s v="Kavya Kumar"/>
    <x v="2"/>
    <x v="4"/>
    <x v="22"/>
    <n v="1"/>
    <n v="687.03"/>
    <x v="3"/>
    <x v="0"/>
    <n v="1"/>
    <n v="687.03"/>
    <m/>
    <m/>
    <m/>
    <m/>
    <m/>
    <m/>
    <s v="Completed"/>
    <s v="No"/>
    <s v="No"/>
    <m/>
    <n v="589"/>
    <n v="426"/>
    <n v="1098537.4901531704"/>
    <n v="96724.388030634553"/>
    <n v="3.9001122334455669"/>
    <s v="Hair Oil"/>
    <x v="4"/>
    <s v="Beauty"/>
    <s v="Beauty"/>
    <s v="Beauty"/>
    <n v="70"/>
    <s v="Beauty"/>
    <m/>
    <n v="2024"/>
    <n v="9"/>
    <n v="19"/>
    <n v="5"/>
    <s v="Weekday"/>
    <m/>
    <m/>
  </r>
  <r>
    <s v="WEB-8728"/>
    <x v="349"/>
    <s v="Vivaan Kumar"/>
    <x v="6"/>
    <x v="1"/>
    <x v="11"/>
    <n v="2"/>
    <n v="3184.39"/>
    <x v="2"/>
    <x v="0"/>
    <n v="5"/>
    <n v="6368.78"/>
    <m/>
    <m/>
    <m/>
    <m/>
    <m/>
    <m/>
    <s v="Completed"/>
    <s v="Yes"/>
    <s v="No"/>
    <m/>
    <n v="558"/>
    <n v="430"/>
    <n v="2759712.3299794244"/>
    <n v="330643.50635802455"/>
    <n v="3.8641711229946525"/>
    <s v="Smart Watch"/>
    <x v="1"/>
    <s v="Electronics"/>
    <s v="Electronics"/>
    <s v="Electronics"/>
    <n v="17"/>
    <s v="Electronics"/>
    <m/>
    <n v="2023"/>
    <n v="3"/>
    <n v="21"/>
    <n v="3"/>
    <s v="Weekday"/>
    <m/>
    <m/>
  </r>
  <r>
    <s v="WEB-6796"/>
    <x v="350"/>
    <s v="Diya Joshi"/>
    <x v="6"/>
    <x v="0"/>
    <x v="16"/>
    <n v="1"/>
    <n v="1361.05"/>
    <x v="0"/>
    <x v="0"/>
    <n v="4"/>
    <n v="1361.05"/>
    <m/>
    <m/>
    <m/>
    <m/>
    <m/>
    <m/>
    <s v="Completed"/>
    <s v="Yes"/>
    <s v="No"/>
    <m/>
    <n v="558"/>
    <n v="430"/>
    <n v="1463424.4009529033"/>
    <n v="118285.78776560788"/>
    <n v="3.8140589569160999"/>
    <s v="Table Lamp"/>
    <x v="0"/>
    <s v="Home &amp; Kitchen"/>
    <s v="Home &amp; Kitchen"/>
    <s v="Home &amp; Kitchen"/>
    <n v="32"/>
    <s v="Home &amp; Kitchen"/>
    <m/>
    <n v="2023"/>
    <n v="10"/>
    <n v="23"/>
    <n v="2"/>
    <s v="Weekday"/>
    <m/>
    <m/>
  </r>
  <r>
    <s v="WEB-8526"/>
    <x v="351"/>
    <s v="Riya Menon"/>
    <x v="8"/>
    <x v="4"/>
    <x v="21"/>
    <n v="1"/>
    <n v="578.82000000000005"/>
    <x v="1"/>
    <x v="3"/>
    <n v="1"/>
    <n v="578.82000000000005"/>
    <m/>
    <m/>
    <m/>
    <m/>
    <m/>
    <m/>
    <s v="Lost Sale"/>
    <s v="No"/>
    <s v="Yes"/>
    <m/>
    <n v="50"/>
    <n v="37"/>
    <n v="1098537.4901531704"/>
    <n v="96724.388030634553"/>
    <n v="3.9001122334455669"/>
    <s v="Shampoo 200Ml"/>
    <x v="4"/>
    <s v="Beauty"/>
    <s v="Beauty"/>
    <s v="Beauty"/>
    <n v="64"/>
    <s v="Beauty"/>
    <m/>
    <n v="2024"/>
    <n v="11"/>
    <n v="23"/>
    <n v="7"/>
    <s v="Weekday"/>
    <m/>
    <m/>
  </r>
  <r>
    <s v="WEB-7980"/>
    <x v="238"/>
    <s v="Kavya Pillai"/>
    <x v="4"/>
    <x v="2"/>
    <x v="2"/>
    <n v="2"/>
    <n v="742.9"/>
    <x v="0"/>
    <x v="1"/>
    <n v="5"/>
    <n v="1485.8"/>
    <m/>
    <m/>
    <m/>
    <m/>
    <m/>
    <m/>
    <s v="Pending"/>
    <s v="No"/>
    <s v="Yes"/>
    <m/>
    <n v="573"/>
    <n v="450"/>
    <n v="594714.6477588166"/>
    <n v="60882.938065984097"/>
    <n v="3.804733727810651"/>
    <s v="Cookbook"/>
    <x v="2"/>
    <s v="Books"/>
    <s v="Books"/>
    <s v="Books"/>
    <n v="4"/>
    <s v="Books"/>
    <m/>
    <n v="2024"/>
    <n v="5"/>
    <n v="9"/>
    <n v="5"/>
    <s v="Weekday"/>
    <m/>
    <m/>
  </r>
  <r>
    <s v="WEB-9159"/>
    <x v="352"/>
    <s v="Saanvi Gupta"/>
    <x v="2"/>
    <x v="4"/>
    <x v="12"/>
    <n v="1"/>
    <n v="536.63"/>
    <x v="4"/>
    <x v="0"/>
    <n v="4"/>
    <n v="536.63"/>
    <m/>
    <m/>
    <m/>
    <m/>
    <m/>
    <m/>
    <s v="Completed"/>
    <s v="No"/>
    <s v="No"/>
    <m/>
    <n v="589"/>
    <n v="426"/>
    <n v="1098537.4901531704"/>
    <n v="96724.388030634553"/>
    <n v="3.9001122334455669"/>
    <s v="Perfume 50Ml"/>
    <x v="4"/>
    <s v="Beauty"/>
    <s v="Beauty"/>
    <s v="Beauty"/>
    <n v="18"/>
    <s v="Beauty"/>
    <m/>
    <n v="2025"/>
    <n v="6"/>
    <n v="13"/>
    <n v="6"/>
    <s v="Weekday"/>
    <m/>
    <m/>
  </r>
  <r>
    <s v="WEB-5448"/>
    <x v="33"/>
    <s v="Saanvi Khan"/>
    <x v="5"/>
    <x v="1"/>
    <x v="9"/>
    <n v="1"/>
    <n v="718.26"/>
    <x v="1"/>
    <x v="0"/>
    <n v="4"/>
    <n v="718.26"/>
    <m/>
    <m/>
    <m/>
    <m/>
    <m/>
    <m/>
    <s v="Completed"/>
    <s v="No"/>
    <s v="No"/>
    <m/>
    <n v="559"/>
    <n v="408"/>
    <n v="2759712.3299794244"/>
    <n v="330643.50635802455"/>
    <n v="3.8641711229946525"/>
    <s v="Usb Cable"/>
    <x v="1"/>
    <s v="Electronics"/>
    <s v="Electronics"/>
    <s v="Electronics"/>
    <n v="13"/>
    <s v="Electronics"/>
    <m/>
    <n v="2024"/>
    <n v="12"/>
    <n v="16"/>
    <n v="2"/>
    <s v="Weekday"/>
    <m/>
    <m/>
  </r>
  <r>
    <s v="WEB-9169"/>
    <x v="117"/>
    <s v="Saanvi Das"/>
    <x v="1"/>
    <x v="0"/>
    <x v="4"/>
    <n v="1"/>
    <n v="1358.56"/>
    <x v="2"/>
    <x v="0"/>
    <n v="3"/>
    <n v="1358.56"/>
    <m/>
    <m/>
    <m/>
    <m/>
    <m/>
    <m/>
    <s v="Completed"/>
    <s v="Yes"/>
    <s v="No"/>
    <m/>
    <n v="595"/>
    <n v="444"/>
    <n v="1463424.4009529033"/>
    <n v="118285.78776560788"/>
    <n v="3.8140589569160999"/>
    <s v="Non-Stick Pan"/>
    <x v="0"/>
    <s v="Home &amp; Kitchen"/>
    <s v="Home &amp; Kitchen"/>
    <s v="Home &amp; Kitchen"/>
    <n v="7"/>
    <s v="Home &amp; Kitchen"/>
    <m/>
    <n v="2024"/>
    <n v="4"/>
    <n v="24"/>
    <n v="4"/>
    <s v="Weekday"/>
    <m/>
    <m/>
  </r>
  <r>
    <s v="WEB-6513"/>
    <x v="170"/>
    <s v="Vivaan Verma"/>
    <x v="2"/>
    <x v="4"/>
    <x v="21"/>
    <n v="1"/>
    <n v="1337.91"/>
    <x v="2"/>
    <x v="0"/>
    <n v="2"/>
    <n v="1337.91"/>
    <m/>
    <m/>
    <m/>
    <m/>
    <m/>
    <m/>
    <s v="Completed"/>
    <s v="Yes"/>
    <s v="No"/>
    <m/>
    <n v="589"/>
    <n v="426"/>
    <n v="1098537.4901531704"/>
    <n v="96724.388030634553"/>
    <n v="3.9001122334455669"/>
    <s v="Shampoo 200Ml"/>
    <x v="4"/>
    <s v="Beauty"/>
    <s v="Beauty"/>
    <s v="Beauty"/>
    <n v="64"/>
    <s v="Beauty"/>
    <m/>
    <n v="2024"/>
    <n v="12"/>
    <n v="29"/>
    <n v="1"/>
    <s v="Weekday"/>
    <m/>
    <m/>
  </r>
  <r>
    <s v="WEB-9232"/>
    <x v="4"/>
    <s v="Kavya Kapoor"/>
    <x v="3"/>
    <x v="4"/>
    <x v="22"/>
    <n v="1"/>
    <n v="467.85"/>
    <x v="0"/>
    <x v="0"/>
    <n v="3"/>
    <n v="467.85"/>
    <m/>
    <m/>
    <m/>
    <m/>
    <m/>
    <m/>
    <s v="Completed"/>
    <s v="No"/>
    <s v="No"/>
    <m/>
    <n v="619"/>
    <n v="468"/>
    <n v="1098537.4901531704"/>
    <n v="96724.388030634553"/>
    <n v="3.9001122334455669"/>
    <s v="Hair Oil"/>
    <x v="4"/>
    <s v="Beauty"/>
    <s v="Beauty"/>
    <s v="Beauty"/>
    <n v="70"/>
    <s v="Beauty"/>
    <m/>
    <n v="2024"/>
    <n v="11"/>
    <n v="2"/>
    <n v="7"/>
    <s v="Weekday"/>
    <m/>
    <m/>
  </r>
  <r>
    <s v="WEB-6300"/>
    <x v="196"/>
    <s v="Diya Bose"/>
    <x v="4"/>
    <x v="1"/>
    <x v="1"/>
    <n v="1"/>
    <n v="3371.4"/>
    <x v="3"/>
    <x v="0"/>
    <n v="4"/>
    <n v="3371.4"/>
    <m/>
    <m/>
    <m/>
    <m/>
    <m/>
    <m/>
    <s v="Completed"/>
    <s v="Yes"/>
    <s v="No"/>
    <m/>
    <n v="573"/>
    <n v="450"/>
    <n v="2759712.3299794244"/>
    <n v="330643.50635802455"/>
    <n v="3.8641711229946525"/>
    <s v="Power Bank 10000Mah"/>
    <x v="1"/>
    <s v="Electronics"/>
    <s v="Electronics"/>
    <s v="Electronics"/>
    <n v="3"/>
    <s v="Electronics"/>
    <m/>
    <n v="2024"/>
    <n v="11"/>
    <n v="16"/>
    <n v="7"/>
    <s v="Weekday"/>
    <m/>
    <m/>
  </r>
  <r>
    <s v="WEB-5309"/>
    <x v="283"/>
    <s v="Saanvi Rao"/>
    <x v="7"/>
    <x v="3"/>
    <x v="20"/>
    <n v="2"/>
    <n v="2058.19"/>
    <x v="1"/>
    <x v="0"/>
    <n v="5"/>
    <n v="4116.38"/>
    <m/>
    <m/>
    <m/>
    <m/>
    <m/>
    <m/>
    <s v="Completed"/>
    <s v="Yes"/>
    <s v="No"/>
    <m/>
    <n v="567"/>
    <n v="440"/>
    <n v="1892867.2841657216"/>
    <n v="199432.98236095349"/>
    <n v="3.8949824970828471"/>
    <s v="Men'S T-Shirt"/>
    <x v="3"/>
    <s v="Fashion"/>
    <s v="Fashion"/>
    <s v="Fashion"/>
    <n v="55"/>
    <s v="Fashion"/>
    <m/>
    <n v="2025"/>
    <n v="1"/>
    <n v="5"/>
    <n v="1"/>
    <s v="Weekday"/>
    <m/>
    <m/>
  </r>
  <r>
    <s v="WEB-8568"/>
    <x v="314"/>
    <s v="Meera Kapoor"/>
    <x v="2"/>
    <x v="0"/>
    <x v="5"/>
    <n v="2"/>
    <n v="207.9"/>
    <x v="3"/>
    <x v="0"/>
    <n v="4"/>
    <n v="415.8"/>
    <m/>
    <m/>
    <m/>
    <m/>
    <m/>
    <m/>
    <s v="Completed"/>
    <s v="No"/>
    <s v="No"/>
    <m/>
    <n v="589"/>
    <n v="426"/>
    <n v="1463424.4009529033"/>
    <n v="118285.78776560788"/>
    <n v="3.8140589569160999"/>
    <s v="Storage Box"/>
    <x v="0"/>
    <s v="Home &amp; Kitchen"/>
    <s v="Home &amp; Kitchen"/>
    <s v="Home &amp; Kitchen"/>
    <n v="8"/>
    <s v="Home &amp; Kitchen"/>
    <m/>
    <n v="2024"/>
    <n v="7"/>
    <n v="3"/>
    <n v="4"/>
    <s v="Weekday"/>
    <m/>
    <m/>
  </r>
  <r>
    <s v="WEB-9580"/>
    <x v="353"/>
    <s v="Diya Reddy"/>
    <x v="2"/>
    <x v="4"/>
    <x v="12"/>
    <n v="1"/>
    <n v="1381.8"/>
    <x v="4"/>
    <x v="0"/>
    <n v="1"/>
    <n v="1381.8"/>
    <m/>
    <m/>
    <m/>
    <m/>
    <m/>
    <m/>
    <s v="Completed"/>
    <s v="Yes"/>
    <s v="No"/>
    <m/>
    <n v="589"/>
    <n v="426"/>
    <n v="1098537.4901531704"/>
    <n v="96724.388030634553"/>
    <n v="3.9001122334455669"/>
    <s v="Perfume 50Ml"/>
    <x v="4"/>
    <s v="Beauty"/>
    <s v="Beauty"/>
    <s v="Beauty"/>
    <n v="18"/>
    <s v="Beauty"/>
    <m/>
    <n v="2023"/>
    <n v="9"/>
    <n v="10"/>
    <n v="1"/>
    <s v="Weekday"/>
    <m/>
    <m/>
  </r>
  <r>
    <s v="WEB-5792"/>
    <x v="273"/>
    <s v="Neha Rao"/>
    <x v="1"/>
    <x v="0"/>
    <x v="4"/>
    <n v="1"/>
    <n v="1694.42"/>
    <x v="1"/>
    <x v="0"/>
    <n v="5"/>
    <n v="1694.42"/>
    <m/>
    <m/>
    <m/>
    <m/>
    <m/>
    <m/>
    <s v="Completed"/>
    <s v="Yes"/>
    <s v="No"/>
    <m/>
    <n v="595"/>
    <n v="444"/>
    <n v="1463424.4009529033"/>
    <n v="118285.78776560788"/>
    <n v="3.8140589569160999"/>
    <s v="Non-Stick Pan"/>
    <x v="0"/>
    <s v="Home &amp; Kitchen"/>
    <s v="Home &amp; Kitchen"/>
    <s v="Home &amp; Kitchen"/>
    <n v="7"/>
    <s v="Home &amp; Kitchen"/>
    <m/>
    <n v="2023"/>
    <n v="9"/>
    <n v="27"/>
    <n v="4"/>
    <s v="Weekday"/>
    <m/>
    <m/>
  </r>
  <r>
    <s v="WEB-7226"/>
    <x v="354"/>
    <s v="Vivaan Kumar"/>
    <x v="4"/>
    <x v="2"/>
    <x v="14"/>
    <n v="1"/>
    <n v="157.38999999999999"/>
    <x v="4"/>
    <x v="0"/>
    <n v="3"/>
    <n v="157.38999999999999"/>
    <m/>
    <m/>
    <m/>
    <m/>
    <m/>
    <m/>
    <s v="Completed"/>
    <s v="No"/>
    <s v="No"/>
    <m/>
    <n v="573"/>
    <n v="450"/>
    <n v="594714.6477588166"/>
    <n v="60882.938065984097"/>
    <n v="3.804733727810651"/>
    <s v="Notebook Set"/>
    <x v="2"/>
    <s v="Books"/>
    <s v="Books"/>
    <s v="Books"/>
    <n v="20"/>
    <s v="Books"/>
    <m/>
    <n v="2024"/>
    <n v="9"/>
    <n v="22"/>
    <n v="1"/>
    <s v="Weekday"/>
    <m/>
    <m/>
  </r>
  <r>
    <s v="WEB-8762"/>
    <x v="355"/>
    <s v="Pooja Sharma"/>
    <x v="2"/>
    <x v="3"/>
    <x v="20"/>
    <n v="3"/>
    <n v="1751.05"/>
    <x v="4"/>
    <x v="3"/>
    <n v="5"/>
    <n v="5253.15"/>
    <m/>
    <m/>
    <m/>
    <m/>
    <m/>
    <m/>
    <s v="Lost Sale"/>
    <s v="No"/>
    <s v="Yes"/>
    <m/>
    <n v="589"/>
    <n v="426"/>
    <n v="1892867.2841657216"/>
    <n v="199432.98236095349"/>
    <n v="3.8949824970828471"/>
    <s v="Men'S T-Shirt"/>
    <x v="3"/>
    <s v="Fashion"/>
    <s v="Fashion"/>
    <s v="Fashion"/>
    <n v="55"/>
    <s v="Fashion"/>
    <m/>
    <n v="2024"/>
    <n v="9"/>
    <n v="5"/>
    <n v="5"/>
    <s v="Weekday"/>
    <m/>
    <m/>
  </r>
  <r>
    <s v="WEB-5407"/>
    <x v="356"/>
    <s v="Pooja Rao"/>
    <x v="7"/>
    <x v="3"/>
    <x v="17"/>
    <n v="1"/>
    <n v="461.37"/>
    <x v="1"/>
    <x v="0"/>
    <n v="3"/>
    <n v="461.37"/>
    <m/>
    <m/>
    <m/>
    <m/>
    <m/>
    <m/>
    <s v="Completed"/>
    <s v="No"/>
    <s v="No"/>
    <m/>
    <n v="567"/>
    <n v="440"/>
    <n v="1892867.2841657216"/>
    <n v="199432.98236095349"/>
    <n v="3.8949824970828471"/>
    <s v="Running Shoes"/>
    <x v="3"/>
    <s v="Fashion"/>
    <s v="Fashion"/>
    <s v="Fashion"/>
    <n v="45"/>
    <s v="Fashion"/>
    <m/>
    <n v="2024"/>
    <n v="12"/>
    <n v="31"/>
    <n v="3"/>
    <s v="Weekday"/>
    <m/>
    <m/>
  </r>
  <r>
    <s v="WEB-5278"/>
    <x v="357"/>
    <s v="Karan Rao"/>
    <x v="7"/>
    <x v="1"/>
    <x v="8"/>
    <n v="2"/>
    <n v="300.31"/>
    <x v="1"/>
    <x v="0"/>
    <n v="5"/>
    <n v="600.62"/>
    <m/>
    <m/>
    <m/>
    <m/>
    <m/>
    <m/>
    <s v="Completed"/>
    <s v="No"/>
    <s v="No"/>
    <m/>
    <n v="567"/>
    <n v="440"/>
    <n v="2759712.3299794244"/>
    <n v="330643.50635802455"/>
    <n v="3.8641711229946525"/>
    <s v="Wireless Earbuds"/>
    <x v="1"/>
    <s v="Electronics"/>
    <s v="Electronics"/>
    <s v="Electronics"/>
    <n v="12"/>
    <s v="Electronics"/>
    <m/>
    <n v="2024"/>
    <n v="8"/>
    <n v="4"/>
    <n v="1"/>
    <s v="Weekday"/>
    <m/>
    <m/>
  </r>
  <r>
    <s v="WEB-5979"/>
    <x v="358"/>
    <s v="Karan Nair"/>
    <x v="0"/>
    <x v="3"/>
    <x v="20"/>
    <n v="1"/>
    <n v="1867.33"/>
    <x v="5"/>
    <x v="0"/>
    <n v="3"/>
    <n v="1867.33"/>
    <m/>
    <m/>
    <m/>
    <m/>
    <m/>
    <m/>
    <s v="Completed"/>
    <s v="Yes"/>
    <s v="No"/>
    <m/>
    <n v="590"/>
    <n v="451"/>
    <n v="1892867.2841657216"/>
    <n v="199432.98236095349"/>
    <n v="3.8949824970828471"/>
    <s v="Men'S T-Shirt"/>
    <x v="3"/>
    <s v="Fashion"/>
    <s v="Fashion"/>
    <s v="Fashion"/>
    <n v="55"/>
    <s v="Fashion"/>
    <m/>
    <n v="2023"/>
    <n v="12"/>
    <n v="21"/>
    <n v="5"/>
    <s v="Weekday"/>
    <m/>
    <m/>
  </r>
  <r>
    <s v="WEB-9417"/>
    <x v="292"/>
    <s v="Simran Bose"/>
    <x v="4"/>
    <x v="1"/>
    <x v="1"/>
    <n v="1"/>
    <n v="382.33"/>
    <x v="4"/>
    <x v="1"/>
    <n v="3"/>
    <n v="382.33"/>
    <m/>
    <m/>
    <m/>
    <m/>
    <m/>
    <m/>
    <s v="Pending"/>
    <s v="No"/>
    <s v="Yes"/>
    <m/>
    <n v="573"/>
    <n v="450"/>
    <n v="2759712.3299794244"/>
    <n v="330643.50635802455"/>
    <n v="3.8641711229946525"/>
    <s v="Power Bank 10000Mah"/>
    <x v="1"/>
    <s v="Electronics"/>
    <s v="Electronics"/>
    <s v="Electronics"/>
    <n v="3"/>
    <s v="Electronics"/>
    <m/>
    <n v="2023"/>
    <n v="5"/>
    <n v="9"/>
    <n v="3"/>
    <s v="Weekday"/>
    <m/>
    <m/>
  </r>
  <r>
    <s v="WEB-9687"/>
    <x v="359"/>
    <s v="Ananya Singh"/>
    <x v="7"/>
    <x v="0"/>
    <x v="23"/>
    <n v="1"/>
    <n v="1059.99"/>
    <x v="2"/>
    <x v="0"/>
    <n v="2"/>
    <n v="1059.99"/>
    <m/>
    <m/>
    <m/>
    <m/>
    <m/>
    <m/>
    <s v="Completed"/>
    <s v="Yes"/>
    <s v="No"/>
    <m/>
    <n v="567"/>
    <n v="440"/>
    <n v="1463424.4009529033"/>
    <n v="118285.78776560788"/>
    <n v="3.8140589569160999"/>
    <s v="Led Bulb Pack"/>
    <x v="0"/>
    <s v="Home &amp; Kitchen"/>
    <s v="Home &amp; Kitchen"/>
    <s v="Home &amp; Kitchen"/>
    <n v="76"/>
    <s v="Home &amp; Kitchen"/>
    <m/>
    <n v="2025"/>
    <n v="1"/>
    <n v="11"/>
    <n v="7"/>
    <s v="Weekday"/>
    <m/>
    <m/>
  </r>
  <r>
    <s v="WEB-9270"/>
    <x v="215"/>
    <s v="Meera Chatterjee"/>
    <x v="0"/>
    <x v="0"/>
    <x v="16"/>
    <n v="2"/>
    <n v="1639.86"/>
    <x v="4"/>
    <x v="0"/>
    <n v="3"/>
    <n v="3279.72"/>
    <m/>
    <m/>
    <m/>
    <m/>
    <m/>
    <m/>
    <s v="Completed"/>
    <s v="Yes"/>
    <s v="No"/>
    <m/>
    <n v="590"/>
    <n v="451"/>
    <n v="1463424.4009529033"/>
    <n v="118285.78776560788"/>
    <n v="3.8140589569160999"/>
    <s v="Table Lamp"/>
    <x v="0"/>
    <s v="Home &amp; Kitchen"/>
    <s v="Home &amp; Kitchen"/>
    <s v="Home &amp; Kitchen"/>
    <n v="32"/>
    <s v="Home &amp; Kitchen"/>
    <m/>
    <n v="2023"/>
    <n v="5"/>
    <n v="2"/>
    <n v="3"/>
    <s v="Weekday"/>
    <m/>
    <m/>
  </r>
  <r>
    <s v="WEB-8200"/>
    <x v="235"/>
    <s v="Ishaan Singh"/>
    <x v="3"/>
    <x v="2"/>
    <x v="14"/>
    <n v="1"/>
    <n v="154.19"/>
    <x v="4"/>
    <x v="0"/>
    <n v="4"/>
    <n v="154.19"/>
    <m/>
    <m/>
    <m/>
    <m/>
    <m/>
    <m/>
    <s v="Completed"/>
    <s v="No"/>
    <s v="No"/>
    <m/>
    <n v="619"/>
    <n v="468"/>
    <n v="594714.6477588166"/>
    <n v="60882.938065984097"/>
    <n v="3.804733727810651"/>
    <s v="Notebook Set"/>
    <x v="2"/>
    <s v="Books"/>
    <s v="Books"/>
    <s v="Books"/>
    <n v="20"/>
    <s v="Books"/>
    <m/>
    <n v="2025"/>
    <n v="6"/>
    <n v="15"/>
    <n v="1"/>
    <s v="Weekday"/>
    <m/>
    <m/>
  </r>
  <r>
    <s v="WEB-5540"/>
    <x v="210"/>
    <s v="Ananya Malhotra"/>
    <x v="0"/>
    <x v="0"/>
    <x v="5"/>
    <n v="2"/>
    <n v="662.55"/>
    <x v="4"/>
    <x v="0"/>
    <n v="4"/>
    <n v="1325.1"/>
    <m/>
    <m/>
    <m/>
    <m/>
    <m/>
    <m/>
    <s v="Completed"/>
    <s v="Yes"/>
    <s v="No"/>
    <m/>
    <n v="590"/>
    <n v="451"/>
    <n v="1463424.4009529033"/>
    <n v="118285.78776560788"/>
    <n v="3.8140589569160999"/>
    <s v="Storage Box"/>
    <x v="0"/>
    <s v="Home &amp; Kitchen"/>
    <s v="Home &amp; Kitchen"/>
    <s v="Home &amp; Kitchen"/>
    <n v="8"/>
    <s v="Home &amp; Kitchen"/>
    <m/>
    <n v="2024"/>
    <n v="7"/>
    <n v="13"/>
    <n v="7"/>
    <s v="Weekday"/>
    <m/>
    <m/>
  </r>
  <r>
    <s v="WEB-5367"/>
    <x v="165"/>
    <s v="Tanya Verma"/>
    <x v="4"/>
    <x v="3"/>
    <x v="10"/>
    <n v="1"/>
    <n v="341.84"/>
    <x v="4"/>
    <x v="0"/>
    <n v="4"/>
    <n v="341.84"/>
    <m/>
    <m/>
    <m/>
    <m/>
    <m/>
    <m/>
    <s v="Completed"/>
    <s v="No"/>
    <s v="No"/>
    <m/>
    <n v="573"/>
    <n v="450"/>
    <n v="1892867.2841657216"/>
    <n v="199432.98236095349"/>
    <n v="3.8949824970828471"/>
    <s v="Women'S Kurti"/>
    <x v="3"/>
    <s v="Fashion"/>
    <s v="Fashion"/>
    <s v="Fashion"/>
    <n v="15"/>
    <s v="Fashion"/>
    <m/>
    <n v="2024"/>
    <n v="12"/>
    <n v="23"/>
    <n v="2"/>
    <s v="Weekday"/>
    <m/>
    <m/>
  </r>
  <r>
    <s v="WEB-9342"/>
    <x v="360"/>
    <s v="Vikram Verma"/>
    <x v="2"/>
    <x v="1"/>
    <x v="1"/>
    <n v="1"/>
    <n v="2563.88"/>
    <x v="4"/>
    <x v="0"/>
    <m/>
    <n v="2563.88"/>
    <m/>
    <m/>
    <m/>
    <m/>
    <m/>
    <m/>
    <s v="Completed"/>
    <s v="Yes"/>
    <s v="No"/>
    <m/>
    <n v="589"/>
    <n v="426"/>
    <n v="2759712.3299794244"/>
    <n v="330643.50635802455"/>
    <n v="3.8641711229946525"/>
    <s v="Power Bank 10000Mah"/>
    <x v="1"/>
    <s v="Electronics"/>
    <s v="Electronics"/>
    <s v="Electronics"/>
    <n v="3"/>
    <s v="Electronics"/>
    <m/>
    <n v="2025"/>
    <n v="4"/>
    <n v="26"/>
    <n v="7"/>
    <s v="Weekday"/>
    <m/>
    <m/>
  </r>
  <r>
    <s v="WEB-7297"/>
    <x v="208"/>
    <s v="Aarav Malhotra"/>
    <x v="6"/>
    <x v="0"/>
    <x v="4"/>
    <n v="1"/>
    <n v="407.86"/>
    <x v="0"/>
    <x v="0"/>
    <n v="4"/>
    <n v="407.86"/>
    <m/>
    <m/>
    <m/>
    <m/>
    <m/>
    <m/>
    <s v="Completed"/>
    <s v="No"/>
    <s v="No"/>
    <m/>
    <n v="558"/>
    <n v="430"/>
    <n v="1463424.4009529033"/>
    <n v="118285.78776560788"/>
    <n v="3.8140589569160999"/>
    <s v="Non-Stick Pan"/>
    <x v="0"/>
    <s v="Home &amp; Kitchen"/>
    <s v="Home &amp; Kitchen"/>
    <s v="Home &amp; Kitchen"/>
    <n v="7"/>
    <s v="Home &amp; Kitchen"/>
    <m/>
    <n v="2025"/>
    <n v="6"/>
    <n v="2"/>
    <n v="2"/>
    <s v="Weekday"/>
    <m/>
    <m/>
  </r>
  <r>
    <s v="WEB-8460"/>
    <x v="361"/>
    <s v="Rohan Malhotra"/>
    <x v="2"/>
    <x v="2"/>
    <x v="15"/>
    <n v="1"/>
    <n v="550.52"/>
    <x v="3"/>
    <x v="0"/>
    <n v="3"/>
    <n v="550.52"/>
    <m/>
    <m/>
    <m/>
    <m/>
    <m/>
    <m/>
    <s v="Completed"/>
    <s v="No"/>
    <s v="No"/>
    <m/>
    <n v="589"/>
    <n v="426"/>
    <n v="594714.6477588166"/>
    <n v="60882.938065984097"/>
    <n v="3.804733727810651"/>
    <s v="Kids Story Book"/>
    <x v="2"/>
    <s v="Books"/>
    <s v="Books"/>
    <s v="Books"/>
    <n v="23"/>
    <s v="Books"/>
    <m/>
    <n v="2023"/>
    <n v="4"/>
    <n v="10"/>
    <n v="2"/>
    <s v="Weekday"/>
    <m/>
    <m/>
  </r>
  <r>
    <s v="WEB-5523"/>
    <x v="362"/>
    <s v="Ananya Singh"/>
    <x v="3"/>
    <x v="0"/>
    <x v="5"/>
    <n v="2"/>
    <n v="1923.83"/>
    <x v="2"/>
    <x v="0"/>
    <n v="3"/>
    <n v="3847.66"/>
    <m/>
    <m/>
    <m/>
    <m/>
    <m/>
    <m/>
    <s v="Completed"/>
    <s v="Yes"/>
    <s v="No"/>
    <m/>
    <n v="619"/>
    <n v="468"/>
    <n v="1463424.4009529033"/>
    <n v="118285.78776560788"/>
    <n v="3.8140589569160999"/>
    <s v="Storage Box"/>
    <x v="0"/>
    <s v="Home &amp; Kitchen"/>
    <s v="Home &amp; Kitchen"/>
    <s v="Home &amp; Kitchen"/>
    <n v="8"/>
    <s v="Home &amp; Kitchen"/>
    <m/>
    <n v="2024"/>
    <n v="7"/>
    <n v="17"/>
    <n v="4"/>
    <s v="Weekday"/>
    <m/>
    <m/>
  </r>
  <r>
    <s v="WEB-8583"/>
    <x v="363"/>
    <s v="Saanvi Joshi"/>
    <x v="1"/>
    <x v="4"/>
    <x v="6"/>
    <n v="1"/>
    <n v="722.56"/>
    <x v="4"/>
    <x v="0"/>
    <n v="3"/>
    <n v="722.56"/>
    <m/>
    <m/>
    <m/>
    <m/>
    <m/>
    <m/>
    <s v="Completed"/>
    <s v="No"/>
    <s v="No"/>
    <m/>
    <n v="595"/>
    <n v="444"/>
    <n v="1098537.4901531704"/>
    <n v="96724.388030634553"/>
    <n v="3.9001122334455669"/>
    <s v="Lipstick"/>
    <x v="4"/>
    <s v="Beauty"/>
    <s v="Beauty"/>
    <s v="Beauty"/>
    <n v="10"/>
    <s v="Beauty"/>
    <m/>
    <n v="2023"/>
    <n v="4"/>
    <n v="26"/>
    <n v="4"/>
    <s v="Weekday"/>
    <m/>
    <m/>
  </r>
  <r>
    <s v="WEB-7922"/>
    <x v="364"/>
    <s v="Vikram Mehta"/>
    <x v="2"/>
    <x v="1"/>
    <x v="1"/>
    <n v="2"/>
    <n v="766.55"/>
    <x v="3"/>
    <x v="0"/>
    <m/>
    <n v="1533.1"/>
    <m/>
    <m/>
    <m/>
    <m/>
    <m/>
    <m/>
    <s v="Completed"/>
    <s v="Yes"/>
    <s v="No"/>
    <m/>
    <n v="589"/>
    <n v="426"/>
    <n v="2759712.3299794244"/>
    <n v="330643.50635802455"/>
    <n v="3.8641711229946525"/>
    <s v="Power Bank 10000Mah"/>
    <x v="1"/>
    <s v="Electronics"/>
    <s v="Electronics"/>
    <s v="Electronics"/>
    <n v="3"/>
    <s v="Electronics"/>
    <m/>
    <n v="2023"/>
    <n v="6"/>
    <n v="8"/>
    <n v="5"/>
    <s v="Weekday"/>
    <m/>
    <m/>
  </r>
  <r>
    <s v="WEB-8588"/>
    <x v="365"/>
    <s v="Aarav Reddy"/>
    <x v="7"/>
    <x v="0"/>
    <x v="0"/>
    <n v="1"/>
    <n v="546.47"/>
    <x v="3"/>
    <x v="0"/>
    <n v="5"/>
    <n v="546.47"/>
    <m/>
    <m/>
    <m/>
    <m/>
    <m/>
    <m/>
    <s v="Completed"/>
    <s v="No"/>
    <s v="No"/>
    <m/>
    <n v="567"/>
    <n v="440"/>
    <n v="1463424.4009529033"/>
    <n v="118285.78776560788"/>
    <n v="3.8140589569160999"/>
    <s v="Water Bottle"/>
    <x v="0"/>
    <s v="Home &amp; Kitchen"/>
    <s v="Home &amp; Kitchen"/>
    <s v="Home &amp; Kitchen"/>
    <n v="2"/>
    <s v="Home &amp; Kitchen"/>
    <m/>
    <n v="2024"/>
    <n v="2"/>
    <n v="22"/>
    <n v="5"/>
    <s v="Weekday"/>
    <m/>
    <m/>
  </r>
  <r>
    <s v="WEB-5934"/>
    <x v="366"/>
    <s v="Vikram Singh"/>
    <x v="5"/>
    <x v="1"/>
    <x v="9"/>
    <n v="3"/>
    <n v="2330.6799999999998"/>
    <x v="3"/>
    <x v="0"/>
    <n v="4"/>
    <n v="6992.0399999999991"/>
    <m/>
    <m/>
    <m/>
    <m/>
    <m/>
    <m/>
    <s v="Completed"/>
    <s v="Yes"/>
    <s v="No"/>
    <m/>
    <n v="559"/>
    <n v="408"/>
    <n v="2759712.3299794244"/>
    <n v="330643.50635802455"/>
    <n v="3.8641711229946525"/>
    <s v="Usb Cable"/>
    <x v="1"/>
    <s v="Electronics"/>
    <s v="Electronics"/>
    <s v="Electronics"/>
    <n v="13"/>
    <s v="Electronics"/>
    <m/>
    <n v="2023"/>
    <n v="11"/>
    <n v="16"/>
    <n v="5"/>
    <s v="Weekday"/>
    <m/>
    <m/>
  </r>
  <r>
    <s v="WEB-7406"/>
    <x v="367"/>
    <s v="Saanvi Khan"/>
    <x v="5"/>
    <x v="3"/>
    <x v="17"/>
    <n v="2"/>
    <n v="421.91"/>
    <x v="3"/>
    <x v="0"/>
    <n v="3"/>
    <n v="843.82"/>
    <m/>
    <m/>
    <m/>
    <m/>
    <m/>
    <m/>
    <s v="Completed"/>
    <s v="No"/>
    <s v="No"/>
    <m/>
    <n v="559"/>
    <n v="408"/>
    <n v="1892867.2841657216"/>
    <n v="199432.98236095349"/>
    <n v="3.8949824970828471"/>
    <s v="Running Shoes"/>
    <x v="3"/>
    <s v="Fashion"/>
    <s v="Fashion"/>
    <s v="Fashion"/>
    <n v="45"/>
    <s v="Fashion"/>
    <m/>
    <n v="2025"/>
    <n v="1"/>
    <n v="15"/>
    <n v="4"/>
    <s v="Weekday"/>
    <m/>
    <m/>
  </r>
  <r>
    <s v="WEB-7552"/>
    <x v="368"/>
    <s v="Ishaan Menon"/>
    <x v="4"/>
    <x v="3"/>
    <x v="3"/>
    <n v="2"/>
    <n v="1419.824472190694"/>
    <x v="4"/>
    <x v="2"/>
    <n v="5"/>
    <n v="2839.648944381388"/>
    <m/>
    <m/>
    <m/>
    <m/>
    <m/>
    <m/>
    <s v="Completed"/>
    <s v="No"/>
    <s v="No"/>
    <m/>
    <n v="573"/>
    <n v="450"/>
    <n v="1892867.2841657216"/>
    <n v="199432.98236095349"/>
    <n v="3.8949824970828471"/>
    <s v="Denim Jeans"/>
    <x v="3"/>
    <s v="Fashion"/>
    <s v="Fashion"/>
    <s v="Fashion"/>
    <n v="6"/>
    <s v="Fashion"/>
    <m/>
    <n v="2023"/>
    <n v="5"/>
    <n v="19"/>
    <n v="6"/>
    <s v="Weekday"/>
    <m/>
    <m/>
  </r>
  <r>
    <s v="WEB-8795"/>
    <x v="115"/>
    <s v="Neha Pillai"/>
    <x v="1"/>
    <x v="2"/>
    <x v="13"/>
    <n v="1"/>
    <n v="148.38999999999999"/>
    <x v="1"/>
    <x v="1"/>
    <n v="4"/>
    <n v="148.38999999999999"/>
    <m/>
    <m/>
    <m/>
    <m/>
    <m/>
    <m/>
    <s v="Pending"/>
    <s v="No"/>
    <s v="Yes"/>
    <m/>
    <n v="595"/>
    <n v="444"/>
    <n v="594714.6477588166"/>
    <n v="60882.938065984097"/>
    <n v="3.804733727810651"/>
    <s v="Self-Help Book"/>
    <x v="2"/>
    <s v="Books"/>
    <s v="Books"/>
    <s v="Books"/>
    <n v="19"/>
    <s v="Books"/>
    <m/>
    <n v="2023"/>
    <n v="9"/>
    <n v="3"/>
    <n v="1"/>
    <s v="Weekday"/>
    <m/>
    <m/>
  </r>
  <r>
    <s v="WEB-6640"/>
    <x v="109"/>
    <s v="Pooja Joshi"/>
    <x v="4"/>
    <x v="1"/>
    <x v="1"/>
    <n v="1"/>
    <n v="731.84"/>
    <x v="4"/>
    <x v="0"/>
    <n v="4"/>
    <n v="731.84"/>
    <m/>
    <m/>
    <m/>
    <m/>
    <m/>
    <m/>
    <s v="Completed"/>
    <s v="No"/>
    <s v="No"/>
    <m/>
    <n v="573"/>
    <n v="450"/>
    <n v="2759712.3299794244"/>
    <n v="330643.50635802455"/>
    <n v="3.8641711229946525"/>
    <s v="Power Bank 10000Mah"/>
    <x v="1"/>
    <s v="Electronics"/>
    <s v="Electronics"/>
    <s v="Electronics"/>
    <n v="3"/>
    <s v="Electronics"/>
    <m/>
    <n v="2023"/>
    <n v="8"/>
    <n v="8"/>
    <n v="3"/>
    <s v="Weekday"/>
    <m/>
    <m/>
  </r>
  <r>
    <s v="WEB-8075"/>
    <x v="293"/>
    <s v="Ishaan Rao"/>
    <x v="5"/>
    <x v="1"/>
    <x v="18"/>
    <n v="2"/>
    <n v="3171.51"/>
    <x v="3"/>
    <x v="0"/>
    <n v="5"/>
    <n v="6343.02"/>
    <m/>
    <m/>
    <m/>
    <m/>
    <m/>
    <m/>
    <s v="Completed"/>
    <s v="Yes"/>
    <s v="No"/>
    <m/>
    <n v="559"/>
    <n v="408"/>
    <n v="2759712.3299794244"/>
    <n v="330643.50635802455"/>
    <n v="3.8641711229946525"/>
    <s v="Bluetooth Speaker"/>
    <x v="1"/>
    <s v="Electronics"/>
    <s v="Electronics"/>
    <s v="Electronics"/>
    <n v="48"/>
    <s v="Electronics"/>
    <m/>
    <n v="2023"/>
    <n v="11"/>
    <n v="30"/>
    <n v="5"/>
    <s v="Weekday"/>
    <m/>
    <m/>
  </r>
  <r>
    <s v="WEB-6625"/>
    <x v="154"/>
    <s v="Neha Khan"/>
    <x v="7"/>
    <x v="0"/>
    <x v="16"/>
    <n v="1"/>
    <n v="1886.86"/>
    <x v="3"/>
    <x v="0"/>
    <n v="5"/>
    <n v="1886.86"/>
    <m/>
    <m/>
    <m/>
    <m/>
    <m/>
    <m/>
    <s v="Completed"/>
    <s v="Yes"/>
    <s v="No"/>
    <m/>
    <n v="567"/>
    <n v="440"/>
    <n v="1463424.4009529033"/>
    <n v="118285.78776560788"/>
    <n v="3.8140589569160999"/>
    <s v="Table Lamp"/>
    <x v="0"/>
    <s v="Home &amp; Kitchen"/>
    <s v="Home &amp; Kitchen"/>
    <s v="Home &amp; Kitchen"/>
    <n v="32"/>
    <s v="Home &amp; Kitchen"/>
    <m/>
    <n v="2023"/>
    <n v="6"/>
    <n v="4"/>
    <n v="1"/>
    <s v="Weekday"/>
    <m/>
    <m/>
  </r>
  <r>
    <s v="WEB-8508"/>
    <x v="369"/>
    <s v="Rahul Das"/>
    <x v="5"/>
    <x v="2"/>
    <x v="2"/>
    <n v="1"/>
    <n v="464.92"/>
    <x v="2"/>
    <x v="1"/>
    <n v="5"/>
    <n v="464.92"/>
    <m/>
    <m/>
    <m/>
    <m/>
    <m/>
    <m/>
    <s v="Pending"/>
    <s v="No"/>
    <s v="Yes"/>
    <m/>
    <n v="559"/>
    <n v="408"/>
    <n v="594714.6477588166"/>
    <n v="60882.938065984097"/>
    <n v="3.804733727810651"/>
    <s v="Cookbook"/>
    <x v="2"/>
    <s v="Books"/>
    <s v="Books"/>
    <s v="Books"/>
    <n v="4"/>
    <s v="Books"/>
    <m/>
    <n v="2025"/>
    <n v="5"/>
    <n v="29"/>
    <n v="5"/>
    <s v="Weekday"/>
    <m/>
    <m/>
  </r>
  <r>
    <s v="WEB-5737"/>
    <x v="370"/>
    <s v="Aarav Mehta"/>
    <x v="4"/>
    <x v="1"/>
    <x v="8"/>
    <n v="1"/>
    <n v="2376.41"/>
    <x v="0"/>
    <x v="2"/>
    <n v="3"/>
    <n v="2376.41"/>
    <m/>
    <m/>
    <m/>
    <m/>
    <m/>
    <m/>
    <s v="Completed"/>
    <s v="No"/>
    <s v="No"/>
    <m/>
    <n v="573"/>
    <n v="450"/>
    <n v="2759712.3299794244"/>
    <n v="330643.50635802455"/>
    <n v="3.8641711229946525"/>
    <s v="Wireless Earbuds"/>
    <x v="1"/>
    <s v="Electronics"/>
    <s v="Electronics"/>
    <s v="Electronics"/>
    <n v="12"/>
    <s v="Electronics"/>
    <m/>
    <n v="2024"/>
    <n v="12"/>
    <n v="22"/>
    <n v="1"/>
    <s v="Weekday"/>
    <m/>
    <m/>
  </r>
  <r>
    <s v="WEB-9173"/>
    <x v="342"/>
    <s v="Riya Chatterjee"/>
    <x v="7"/>
    <x v="4"/>
    <x v="22"/>
    <n v="1"/>
    <n v="260.33"/>
    <x v="2"/>
    <x v="0"/>
    <n v="3"/>
    <n v="260.33"/>
    <m/>
    <m/>
    <m/>
    <m/>
    <m/>
    <m/>
    <s v="Completed"/>
    <s v="No"/>
    <s v="No"/>
    <m/>
    <n v="567"/>
    <n v="440"/>
    <n v="1098537.4901531704"/>
    <n v="96724.388030634553"/>
    <n v="3.9001122334455669"/>
    <s v="Hair Oil"/>
    <x v="4"/>
    <s v="Beauty"/>
    <s v="Beauty"/>
    <s v="Beauty"/>
    <n v="70"/>
    <s v="Beauty"/>
    <m/>
    <n v="2024"/>
    <n v="3"/>
    <n v="27"/>
    <n v="4"/>
    <s v="Weekday"/>
    <m/>
    <m/>
  </r>
  <r>
    <s v="WEB-5791"/>
    <x v="216"/>
    <s v="Rohan Bose"/>
    <x v="1"/>
    <x v="1"/>
    <x v="9"/>
    <n v="1"/>
    <n v="2756.29"/>
    <x v="3"/>
    <x v="0"/>
    <n v="3"/>
    <n v="2756.29"/>
    <m/>
    <m/>
    <m/>
    <m/>
    <m/>
    <m/>
    <s v="Completed"/>
    <s v="Yes"/>
    <s v="No"/>
    <m/>
    <n v="595"/>
    <n v="444"/>
    <n v="2759712.3299794244"/>
    <n v="330643.50635802455"/>
    <n v="3.8641711229946525"/>
    <s v="Usb Cable"/>
    <x v="1"/>
    <s v="Electronics"/>
    <s v="Electronics"/>
    <s v="Electronics"/>
    <n v="13"/>
    <s v="Electronics"/>
    <m/>
    <n v="2023"/>
    <n v="12"/>
    <n v="31"/>
    <n v="1"/>
    <s v="Weekday"/>
    <m/>
    <m/>
  </r>
  <r>
    <s v="WEB-8253"/>
    <x v="371"/>
    <s v="Kavya Sharma"/>
    <x v="2"/>
    <x v="0"/>
    <x v="4"/>
    <n v="2"/>
    <n v="1132.17"/>
    <x v="2"/>
    <x v="0"/>
    <n v="5"/>
    <n v="2264.34"/>
    <m/>
    <m/>
    <m/>
    <m/>
    <m/>
    <m/>
    <s v="Completed"/>
    <s v="Yes"/>
    <s v="No"/>
    <m/>
    <n v="589"/>
    <n v="426"/>
    <n v="1463424.4009529033"/>
    <n v="118285.78776560788"/>
    <n v="3.8140589569160999"/>
    <s v="Non-Stick Pan"/>
    <x v="0"/>
    <s v="Home &amp; Kitchen"/>
    <s v="Home &amp; Kitchen"/>
    <s v="Home &amp; Kitchen"/>
    <n v="7"/>
    <s v="Home &amp; Kitchen"/>
    <m/>
    <n v="2023"/>
    <n v="3"/>
    <n v="24"/>
    <n v="6"/>
    <s v="Weekday"/>
    <m/>
    <m/>
  </r>
  <r>
    <s v="WEB-8187"/>
    <x v="89"/>
    <s v="Rahul Joshi"/>
    <x v="7"/>
    <x v="4"/>
    <x v="21"/>
    <n v="1"/>
    <n v="1410.91"/>
    <x v="4"/>
    <x v="0"/>
    <n v="4"/>
    <n v="1410.91"/>
    <m/>
    <m/>
    <m/>
    <m/>
    <m/>
    <m/>
    <s v="Completed"/>
    <s v="Yes"/>
    <s v="No"/>
    <m/>
    <n v="567"/>
    <n v="440"/>
    <n v="1098537.4901531704"/>
    <n v="96724.388030634553"/>
    <n v="3.9001122334455669"/>
    <s v="Shampoo 200Ml"/>
    <x v="4"/>
    <s v="Beauty"/>
    <s v="Beauty"/>
    <s v="Beauty"/>
    <n v="64"/>
    <s v="Beauty"/>
    <m/>
    <n v="2024"/>
    <n v="6"/>
    <n v="19"/>
    <n v="4"/>
    <s v="Weekday"/>
    <m/>
    <m/>
  </r>
  <r>
    <s v="WEB-7065"/>
    <x v="372"/>
    <s v="Simran Das"/>
    <x v="0"/>
    <x v="1"/>
    <x v="8"/>
    <n v="1"/>
    <n v="3056.5"/>
    <x v="1"/>
    <x v="0"/>
    <n v="4"/>
    <n v="3056.5"/>
    <m/>
    <m/>
    <m/>
    <m/>
    <m/>
    <m/>
    <s v="Completed"/>
    <s v="Yes"/>
    <s v="No"/>
    <m/>
    <n v="590"/>
    <n v="451"/>
    <n v="2759712.3299794244"/>
    <n v="330643.50635802455"/>
    <n v="3.8641711229946525"/>
    <s v="Wireless Earbuds"/>
    <x v="1"/>
    <s v="Electronics"/>
    <s v="Electronics"/>
    <s v="Electronics"/>
    <n v="12"/>
    <s v="Electronics"/>
    <m/>
    <n v="2025"/>
    <n v="4"/>
    <n v="19"/>
    <n v="7"/>
    <s v="Weekday"/>
    <m/>
    <m/>
  </r>
  <r>
    <s v="WEB-9438"/>
    <x v="163"/>
    <s v="Riya Joshi"/>
    <x v="1"/>
    <x v="1"/>
    <x v="1"/>
    <n v="3"/>
    <n v="2072.86"/>
    <x v="4"/>
    <x v="1"/>
    <n v="4"/>
    <n v="6218.58"/>
    <m/>
    <m/>
    <m/>
    <m/>
    <m/>
    <m/>
    <s v="Pending"/>
    <s v="No"/>
    <s v="Yes"/>
    <m/>
    <n v="595"/>
    <n v="444"/>
    <n v="2759712.3299794244"/>
    <n v="330643.50635802455"/>
    <n v="3.8641711229946525"/>
    <s v="Power Bank 10000Mah"/>
    <x v="1"/>
    <s v="Electronics"/>
    <s v="Electronics"/>
    <s v="Electronics"/>
    <n v="3"/>
    <s v="Electronics"/>
    <m/>
    <n v="2025"/>
    <n v="4"/>
    <n v="25"/>
    <n v="6"/>
    <s v="Weekday"/>
    <m/>
    <m/>
  </r>
  <r>
    <s v="WEB-9453"/>
    <x v="373"/>
    <s v="Saanvi Das"/>
    <x v="4"/>
    <x v="2"/>
    <x v="15"/>
    <n v="1"/>
    <n v="786.25"/>
    <x v="0"/>
    <x v="2"/>
    <n v="3"/>
    <n v="786.25"/>
    <m/>
    <m/>
    <m/>
    <m/>
    <m/>
    <m/>
    <s v="Completed"/>
    <s v="No"/>
    <s v="No"/>
    <m/>
    <n v="573"/>
    <n v="450"/>
    <n v="594714.6477588166"/>
    <n v="60882.938065984097"/>
    <n v="3.804733727810651"/>
    <s v="Kids Story Book"/>
    <x v="2"/>
    <s v="Books"/>
    <s v="Books"/>
    <s v="Books"/>
    <n v="23"/>
    <s v="Books"/>
    <m/>
    <n v="2023"/>
    <n v="5"/>
    <n v="17"/>
    <n v="4"/>
    <s v="Weekday"/>
    <m/>
    <m/>
  </r>
  <r>
    <s v="WEB-5270"/>
    <x v="374"/>
    <s v="Rahul Singh"/>
    <x v="3"/>
    <x v="3"/>
    <x v="10"/>
    <n v="2"/>
    <n v="1676.45"/>
    <x v="1"/>
    <x v="3"/>
    <n v="5"/>
    <n v="3352.9"/>
    <m/>
    <m/>
    <m/>
    <m/>
    <m/>
    <m/>
    <s v="Lost Sale"/>
    <s v="No"/>
    <s v="Yes"/>
    <m/>
    <n v="619"/>
    <n v="468"/>
    <n v="1892867.2841657216"/>
    <n v="199432.98236095349"/>
    <n v="3.8949824970828471"/>
    <s v="Women'S Kurti"/>
    <x v="3"/>
    <s v="Fashion"/>
    <s v="Fashion"/>
    <s v="Fashion"/>
    <n v="15"/>
    <s v="Fashion"/>
    <m/>
    <n v="2023"/>
    <n v="1"/>
    <n v="17"/>
    <n v="3"/>
    <s v="Weekday"/>
    <m/>
    <m/>
  </r>
  <r>
    <s v="WEB-5857"/>
    <x v="375"/>
    <s v="Rohan Singh"/>
    <x v="5"/>
    <x v="4"/>
    <x v="24"/>
    <n v="1"/>
    <n v="1431.85"/>
    <x v="0"/>
    <x v="3"/>
    <n v="5"/>
    <n v="1431.85"/>
    <m/>
    <m/>
    <m/>
    <m/>
    <m/>
    <m/>
    <s v="Lost Sale"/>
    <s v="No"/>
    <s v="Yes"/>
    <m/>
    <n v="559"/>
    <n v="408"/>
    <n v="1098537.4901531704"/>
    <n v="96724.388030634553"/>
    <n v="3.9001122334455669"/>
    <s v="Face Cream"/>
    <x v="4"/>
    <s v="Beauty"/>
    <s v="Beauty"/>
    <s v="Beauty"/>
    <n v="80"/>
    <s v="Beauty"/>
    <m/>
    <n v="2024"/>
    <n v="11"/>
    <n v="9"/>
    <n v="7"/>
    <s v="Weekday"/>
    <m/>
    <m/>
  </r>
  <r>
    <s v="WEB-7967"/>
    <x v="366"/>
    <s v="Diya Joshi"/>
    <x v="7"/>
    <x v="3"/>
    <x v="19"/>
    <n v="1"/>
    <n v="1910.63"/>
    <x v="2"/>
    <x v="0"/>
    <n v="5"/>
    <n v="1910.63"/>
    <m/>
    <m/>
    <m/>
    <m/>
    <m/>
    <m/>
    <s v="Completed"/>
    <s v="Yes"/>
    <s v="No"/>
    <m/>
    <n v="567"/>
    <n v="440"/>
    <n v="1892867.2841657216"/>
    <n v="199432.98236095349"/>
    <n v="3.8949824970828471"/>
    <s v="Sunglasses"/>
    <x v="3"/>
    <s v="Fashion"/>
    <s v="Fashion"/>
    <s v="Fashion"/>
    <n v="53"/>
    <s v="Fashion"/>
    <m/>
    <n v="2023"/>
    <n v="11"/>
    <n v="16"/>
    <n v="5"/>
    <s v="Weekday"/>
    <m/>
    <m/>
  </r>
  <r>
    <s v="WEB-8468"/>
    <x v="376"/>
    <s v="Meera Kapoor"/>
    <x v="2"/>
    <x v="1"/>
    <x v="11"/>
    <n v="1"/>
    <n v="1163.43"/>
    <x v="2"/>
    <x v="0"/>
    <n v="5"/>
    <n v="1163.43"/>
    <m/>
    <m/>
    <m/>
    <m/>
    <m/>
    <m/>
    <s v="Completed"/>
    <s v="Yes"/>
    <s v="No"/>
    <m/>
    <n v="589"/>
    <n v="426"/>
    <n v="2759712.3299794244"/>
    <n v="330643.50635802455"/>
    <n v="3.8641711229946525"/>
    <s v="Smart Watch"/>
    <x v="1"/>
    <s v="Electronics"/>
    <s v="Electronics"/>
    <s v="Electronics"/>
    <n v="17"/>
    <s v="Electronics"/>
    <m/>
    <n v="2024"/>
    <n v="7"/>
    <n v="16"/>
    <n v="3"/>
    <s v="Weekday"/>
    <m/>
    <m/>
  </r>
  <r>
    <s v="WEB-6483"/>
    <x v="307"/>
    <s v="Saanvi Kapoor"/>
    <x v="7"/>
    <x v="4"/>
    <x v="12"/>
    <n v="1"/>
    <n v="533.84"/>
    <x v="3"/>
    <x v="0"/>
    <n v="4"/>
    <n v="533.84"/>
    <m/>
    <m/>
    <m/>
    <m/>
    <m/>
    <m/>
    <s v="Completed"/>
    <s v="No"/>
    <s v="No"/>
    <m/>
    <n v="567"/>
    <n v="440"/>
    <n v="1098537.4901531704"/>
    <n v="96724.388030634553"/>
    <n v="3.9001122334455669"/>
    <s v="Perfume 50Ml"/>
    <x v="4"/>
    <s v="Beauty"/>
    <s v="Beauty"/>
    <s v="Beauty"/>
    <n v="18"/>
    <s v="Beauty"/>
    <m/>
    <n v="2023"/>
    <n v="10"/>
    <n v="8"/>
    <n v="1"/>
    <s v="Weekday"/>
    <m/>
    <m/>
  </r>
  <r>
    <s v="WEB-9352"/>
    <x v="377"/>
    <s v="Simran Das"/>
    <x v="6"/>
    <x v="3"/>
    <x v="10"/>
    <n v="2"/>
    <n v="1366.99"/>
    <x v="0"/>
    <x v="0"/>
    <n v="3"/>
    <n v="2733.98"/>
    <m/>
    <m/>
    <m/>
    <m/>
    <m/>
    <m/>
    <s v="Completed"/>
    <s v="Yes"/>
    <s v="No"/>
    <m/>
    <n v="558"/>
    <n v="430"/>
    <n v="1892867.2841657216"/>
    <n v="199432.98236095349"/>
    <n v="3.8949824970828471"/>
    <s v="Women'S Kurti"/>
    <x v="3"/>
    <s v="Fashion"/>
    <s v="Fashion"/>
    <s v="Fashion"/>
    <n v="15"/>
    <s v="Fashion"/>
    <m/>
    <n v="2025"/>
    <n v="4"/>
    <n v="22"/>
    <n v="3"/>
    <s v="Weekday"/>
    <m/>
    <m/>
  </r>
  <r>
    <s v="WEB-9513"/>
    <x v="163"/>
    <s v="Karan Rao"/>
    <x v="0"/>
    <x v="0"/>
    <x v="0"/>
    <n v="1"/>
    <n v="355.95"/>
    <x v="2"/>
    <x v="0"/>
    <n v="2"/>
    <n v="355.95"/>
    <m/>
    <m/>
    <m/>
    <m/>
    <m/>
    <m/>
    <s v="Completed"/>
    <s v="No"/>
    <s v="No"/>
    <m/>
    <n v="590"/>
    <n v="451"/>
    <n v="1463424.4009529033"/>
    <n v="118285.78776560788"/>
    <n v="3.8140589569160999"/>
    <s v="Water Bottle"/>
    <x v="0"/>
    <s v="Home &amp; Kitchen"/>
    <s v="Home &amp; Kitchen"/>
    <s v="Home &amp; Kitchen"/>
    <n v="2"/>
    <s v="Home &amp; Kitchen"/>
    <m/>
    <n v="2025"/>
    <n v="4"/>
    <n v="25"/>
    <n v="6"/>
    <s v="Weekday"/>
    <m/>
    <m/>
  </r>
  <r>
    <s v="WEB-8531"/>
    <x v="23"/>
    <s v="Riya Rao"/>
    <x v="3"/>
    <x v="0"/>
    <x v="16"/>
    <n v="2"/>
    <n v="571.24"/>
    <x v="3"/>
    <x v="1"/>
    <n v="2"/>
    <n v="1142.48"/>
    <m/>
    <m/>
    <m/>
    <m/>
    <m/>
    <m/>
    <s v="Pending"/>
    <s v="No"/>
    <s v="Yes"/>
    <m/>
    <n v="619"/>
    <n v="468"/>
    <n v="1463424.4009529033"/>
    <n v="118285.78776560788"/>
    <n v="3.8140589569160999"/>
    <s v="Table Lamp"/>
    <x v="0"/>
    <s v="Home &amp; Kitchen"/>
    <s v="Home &amp; Kitchen"/>
    <s v="Home &amp; Kitchen"/>
    <n v="32"/>
    <s v="Home &amp; Kitchen"/>
    <m/>
    <n v="2024"/>
    <n v="3"/>
    <n v="4"/>
    <n v="2"/>
    <s v="Weekday"/>
    <m/>
    <m/>
  </r>
  <r>
    <s v="WEB-5121"/>
    <x v="257"/>
    <s v="Saanvi Rao"/>
    <x v="6"/>
    <x v="3"/>
    <x v="19"/>
    <n v="1"/>
    <n v="1171.04"/>
    <x v="3"/>
    <x v="0"/>
    <n v="4"/>
    <n v="1171.04"/>
    <m/>
    <m/>
    <m/>
    <m/>
    <m/>
    <m/>
    <s v="Completed"/>
    <s v="Yes"/>
    <s v="No"/>
    <m/>
    <n v="558"/>
    <n v="430"/>
    <n v="1892867.2841657216"/>
    <n v="199432.98236095349"/>
    <n v="3.8949824970828471"/>
    <s v="Sunglasses"/>
    <x v="3"/>
    <s v="Fashion"/>
    <s v="Fashion"/>
    <s v="Fashion"/>
    <n v="53"/>
    <s v="Fashion"/>
    <m/>
    <n v="2024"/>
    <n v="1"/>
    <n v="13"/>
    <n v="7"/>
    <s v="Weekday"/>
    <m/>
    <m/>
  </r>
  <r>
    <s v="WEB-9442"/>
    <x v="378"/>
    <s v="Vivaan Malhotra"/>
    <x v="7"/>
    <x v="2"/>
    <x v="13"/>
    <n v="2"/>
    <n v="457.84"/>
    <x v="3"/>
    <x v="0"/>
    <n v="5"/>
    <n v="915.68"/>
    <m/>
    <m/>
    <m/>
    <m/>
    <m/>
    <m/>
    <s v="Completed"/>
    <s v="No"/>
    <s v="No"/>
    <m/>
    <n v="567"/>
    <n v="440"/>
    <n v="594714.6477588166"/>
    <n v="60882.938065984097"/>
    <n v="3.804733727810651"/>
    <s v="Self-Help Book"/>
    <x v="2"/>
    <s v="Books"/>
    <s v="Books"/>
    <s v="Books"/>
    <n v="19"/>
    <s v="Books"/>
    <m/>
    <n v="2023"/>
    <n v="10"/>
    <n v="12"/>
    <n v="5"/>
    <s v="Weekday"/>
    <m/>
    <m/>
  </r>
  <r>
    <s v="WEB-6299"/>
    <x v="64"/>
    <s v="Neha Joshi"/>
    <x v="0"/>
    <x v="4"/>
    <x v="22"/>
    <n v="1"/>
    <n v="963.93"/>
    <x v="1"/>
    <x v="0"/>
    <n v="4"/>
    <n v="963.93"/>
    <m/>
    <m/>
    <m/>
    <m/>
    <m/>
    <m/>
    <s v="Completed"/>
    <s v="No"/>
    <s v="No"/>
    <m/>
    <n v="590"/>
    <n v="451"/>
    <n v="1098537.4901531704"/>
    <n v="96724.388030634553"/>
    <n v="3.9001122334455669"/>
    <s v="Hair Oil"/>
    <x v="4"/>
    <s v="Beauty"/>
    <s v="Beauty"/>
    <s v="Beauty"/>
    <n v="70"/>
    <s v="Beauty"/>
    <m/>
    <n v="2023"/>
    <n v="11"/>
    <n v="10"/>
    <n v="6"/>
    <s v="Weekday"/>
    <m/>
    <m/>
  </r>
  <r>
    <s v="WEB-7732"/>
    <x v="379"/>
    <s v="Ishaan Joshi"/>
    <x v="4"/>
    <x v="0"/>
    <x v="16"/>
    <n v="1"/>
    <n v="830.08"/>
    <x v="0"/>
    <x v="0"/>
    <n v="3"/>
    <n v="830.08"/>
    <m/>
    <m/>
    <m/>
    <m/>
    <m/>
    <m/>
    <s v="Completed"/>
    <s v="No"/>
    <s v="No"/>
    <m/>
    <n v="573"/>
    <n v="450"/>
    <n v="1463424.4009529033"/>
    <n v="118285.78776560788"/>
    <n v="3.8140589569160999"/>
    <s v="Table Lamp"/>
    <x v="0"/>
    <s v="Home &amp; Kitchen"/>
    <s v="Home &amp; Kitchen"/>
    <s v="Home &amp; Kitchen"/>
    <n v="32"/>
    <s v="Home &amp; Kitchen"/>
    <m/>
    <n v="2024"/>
    <n v="1"/>
    <n v="12"/>
    <n v="6"/>
    <s v="Weekday"/>
    <m/>
    <m/>
  </r>
  <r>
    <s v="WEB-5179"/>
    <x v="380"/>
    <s v="Vikram Reddy"/>
    <x v="6"/>
    <x v="2"/>
    <x v="15"/>
    <n v="1"/>
    <n v="109.83"/>
    <x v="0"/>
    <x v="0"/>
    <n v="4"/>
    <n v="109.83"/>
    <m/>
    <m/>
    <m/>
    <m/>
    <m/>
    <m/>
    <s v="Completed"/>
    <s v="No"/>
    <s v="No"/>
    <m/>
    <n v="558"/>
    <n v="430"/>
    <n v="594714.6477588166"/>
    <n v="60882.938065984097"/>
    <n v="3.804733727810651"/>
    <s v="Kids Story Book"/>
    <x v="2"/>
    <s v="Books"/>
    <s v="Books"/>
    <s v="Books"/>
    <n v="23"/>
    <s v="Books"/>
    <m/>
    <n v="2024"/>
    <n v="11"/>
    <n v="4"/>
    <n v="2"/>
    <s v="Weekday"/>
    <m/>
    <m/>
  </r>
  <r>
    <s v="WEB-5662"/>
    <x v="193"/>
    <s v="Sanjay Menon"/>
    <x v="4"/>
    <x v="4"/>
    <x v="24"/>
    <n v="1"/>
    <n v="100.49"/>
    <x v="3"/>
    <x v="0"/>
    <n v="5"/>
    <n v="100.49"/>
    <m/>
    <m/>
    <m/>
    <m/>
    <m/>
    <m/>
    <s v="Completed"/>
    <s v="No"/>
    <s v="No"/>
    <m/>
    <n v="573"/>
    <n v="450"/>
    <n v="1098537.4901531704"/>
    <n v="96724.388030634553"/>
    <n v="3.9001122334455669"/>
    <s v="Face Cream"/>
    <x v="4"/>
    <s v="Beauty"/>
    <s v="Beauty"/>
    <s v="Beauty"/>
    <n v="80"/>
    <s v="Beauty"/>
    <m/>
    <n v="2024"/>
    <n v="3"/>
    <n v="29"/>
    <n v="6"/>
    <s v="Weekday"/>
    <m/>
    <m/>
  </r>
  <r>
    <s v="WEB-5906"/>
    <x v="24"/>
    <s v="Ishaan Sharma"/>
    <x v="5"/>
    <x v="1"/>
    <x v="1"/>
    <n v="1"/>
    <n v="1935.52"/>
    <x v="0"/>
    <x v="0"/>
    <n v="4"/>
    <n v="1935.52"/>
    <m/>
    <m/>
    <m/>
    <m/>
    <m/>
    <m/>
    <s v="Completed"/>
    <s v="Yes"/>
    <s v="No"/>
    <m/>
    <n v="559"/>
    <n v="408"/>
    <n v="2759712.3299794244"/>
    <n v="330643.50635802455"/>
    <n v="3.8641711229946525"/>
    <s v="Power Bank 10000Mah"/>
    <x v="1"/>
    <s v="Electronics"/>
    <s v="Electronics"/>
    <s v="Electronics"/>
    <n v="3"/>
    <s v="Electronics"/>
    <m/>
    <n v="2024"/>
    <n v="8"/>
    <n v="15"/>
    <n v="5"/>
    <s v="Weekday"/>
    <m/>
    <m/>
  </r>
  <r>
    <s v="WEB-5293"/>
    <x v="381"/>
    <s v="Vikram Mehta"/>
    <x v="2"/>
    <x v="3"/>
    <x v="19"/>
    <n v="2"/>
    <n v="766.35"/>
    <x v="0"/>
    <x v="0"/>
    <n v="5"/>
    <n v="1532.7"/>
    <m/>
    <m/>
    <m/>
    <m/>
    <m/>
    <m/>
    <s v="Completed"/>
    <s v="Yes"/>
    <s v="No"/>
    <m/>
    <n v="589"/>
    <n v="426"/>
    <n v="1892867.2841657216"/>
    <n v="199432.98236095349"/>
    <n v="3.8949824970828471"/>
    <s v="Sunglasses"/>
    <x v="3"/>
    <s v="Fashion"/>
    <s v="Fashion"/>
    <s v="Fashion"/>
    <n v="53"/>
    <s v="Fashion"/>
    <m/>
    <n v="2023"/>
    <n v="7"/>
    <n v="24"/>
    <n v="2"/>
    <s v="Weekday"/>
    <m/>
    <m/>
  </r>
  <r>
    <s v="WEB-7391"/>
    <x v="382"/>
    <s v="Diya Reddy"/>
    <x v="0"/>
    <x v="0"/>
    <x v="16"/>
    <n v="1"/>
    <n v="550.89"/>
    <x v="0"/>
    <x v="1"/>
    <n v="4"/>
    <n v="550.89"/>
    <m/>
    <m/>
    <m/>
    <m/>
    <m/>
    <m/>
    <s v="Pending"/>
    <s v="No"/>
    <s v="Yes"/>
    <m/>
    <n v="590"/>
    <n v="451"/>
    <n v="1463424.4009529033"/>
    <n v="118285.78776560788"/>
    <n v="3.8140589569160999"/>
    <s v="Table Lamp"/>
    <x v="0"/>
    <s v="Home &amp; Kitchen"/>
    <s v="Home &amp; Kitchen"/>
    <s v="Home &amp; Kitchen"/>
    <n v="32"/>
    <s v="Home &amp; Kitchen"/>
    <m/>
    <n v="2025"/>
    <n v="5"/>
    <n v="17"/>
    <n v="7"/>
    <s v="Weekday"/>
    <m/>
    <m/>
  </r>
  <r>
    <s v="WEB-7727"/>
    <x v="383"/>
    <s v="Rohan Patel"/>
    <x v="3"/>
    <x v="4"/>
    <x v="24"/>
    <n v="2"/>
    <n v="552.91999999999996"/>
    <x v="1"/>
    <x v="0"/>
    <n v="2"/>
    <n v="1105.8399999999999"/>
    <m/>
    <m/>
    <m/>
    <m/>
    <m/>
    <m/>
    <s v="Completed"/>
    <s v="Yes"/>
    <s v="No"/>
    <m/>
    <n v="619"/>
    <n v="468"/>
    <n v="1098537.4901531704"/>
    <n v="96724.388030634553"/>
    <n v="3.9001122334455669"/>
    <s v="Face Cream"/>
    <x v="4"/>
    <s v="Beauty"/>
    <s v="Beauty"/>
    <s v="Beauty"/>
    <n v="80"/>
    <s v="Beauty"/>
    <m/>
    <n v="2025"/>
    <n v="2"/>
    <n v="1"/>
    <n v="7"/>
    <s v="Weekend"/>
    <m/>
    <m/>
  </r>
  <r>
    <s v="WEB-7409"/>
    <x v="52"/>
    <s v="Sanjay Mehta"/>
    <x v="4"/>
    <x v="0"/>
    <x v="16"/>
    <n v="1"/>
    <n v="1465.98"/>
    <x v="0"/>
    <x v="0"/>
    <n v="5"/>
    <n v="1465.98"/>
    <m/>
    <m/>
    <m/>
    <m/>
    <m/>
    <m/>
    <s v="Completed"/>
    <s v="Yes"/>
    <s v="No"/>
    <m/>
    <n v="573"/>
    <n v="450"/>
    <n v="1463424.4009529033"/>
    <n v="118285.78776560788"/>
    <n v="3.8140589569160999"/>
    <s v="Table Lamp"/>
    <x v="0"/>
    <s v="Home &amp; Kitchen"/>
    <s v="Home &amp; Kitchen"/>
    <s v="Home &amp; Kitchen"/>
    <n v="32"/>
    <s v="Home &amp; Kitchen"/>
    <m/>
    <n v="2023"/>
    <n v="2"/>
    <n v="17"/>
    <n v="6"/>
    <s v="Weekday"/>
    <m/>
    <m/>
  </r>
  <r>
    <s v="WEB-8485"/>
    <x v="384"/>
    <s v="Arjun Nair"/>
    <x v="3"/>
    <x v="2"/>
    <x v="15"/>
    <n v="1"/>
    <n v="307.79000000000002"/>
    <x v="4"/>
    <x v="0"/>
    <m/>
    <n v="307.79000000000002"/>
    <m/>
    <m/>
    <m/>
    <m/>
    <m/>
    <m/>
    <s v="Completed"/>
    <s v="No"/>
    <s v="No"/>
    <m/>
    <n v="619"/>
    <n v="468"/>
    <n v="594714.6477588166"/>
    <n v="60882.938065984097"/>
    <n v="3.804733727810651"/>
    <s v="Kids Story Book"/>
    <x v="2"/>
    <s v="Books"/>
    <s v="Books"/>
    <s v="Books"/>
    <n v="23"/>
    <s v="Books"/>
    <m/>
    <n v="2023"/>
    <n v="11"/>
    <n v="5"/>
    <n v="1"/>
    <s v="Weekday"/>
    <m/>
    <m/>
  </r>
  <r>
    <s v="WEB-8960"/>
    <x v="385"/>
    <s v="Neha Rao"/>
    <x v="3"/>
    <x v="1"/>
    <x v="11"/>
    <n v="2"/>
    <n v="1626.06"/>
    <x v="4"/>
    <x v="0"/>
    <m/>
    <n v="3252.12"/>
    <m/>
    <m/>
    <m/>
    <m/>
    <m/>
    <m/>
    <s v="Completed"/>
    <s v="Yes"/>
    <s v="No"/>
    <m/>
    <n v="619"/>
    <n v="468"/>
    <n v="2759712.3299794244"/>
    <n v="330643.50635802455"/>
    <n v="3.8641711229946525"/>
    <s v="Smart Watch"/>
    <x v="1"/>
    <s v="Electronics"/>
    <s v="Electronics"/>
    <s v="Electronics"/>
    <n v="17"/>
    <s v="Electronics"/>
    <m/>
    <n v="2025"/>
    <n v="4"/>
    <n v="14"/>
    <n v="2"/>
    <s v="Weekday"/>
    <m/>
    <m/>
  </r>
  <r>
    <s v="WEB-7229"/>
    <x v="358"/>
    <s v="Ananya Menon"/>
    <x v="1"/>
    <x v="1"/>
    <x v="8"/>
    <n v="1"/>
    <n v="3322.47"/>
    <x v="1"/>
    <x v="0"/>
    <n v="5"/>
    <n v="3322.47"/>
    <m/>
    <m/>
    <m/>
    <m/>
    <m/>
    <m/>
    <s v="Completed"/>
    <s v="Yes"/>
    <s v="No"/>
    <m/>
    <n v="595"/>
    <n v="444"/>
    <n v="2759712.3299794244"/>
    <n v="330643.50635802455"/>
    <n v="3.8641711229946525"/>
    <s v="Wireless Earbuds"/>
    <x v="1"/>
    <s v="Electronics"/>
    <s v="Electronics"/>
    <s v="Electronics"/>
    <n v="12"/>
    <s v="Electronics"/>
    <m/>
    <n v="2023"/>
    <n v="12"/>
    <n v="21"/>
    <n v="5"/>
    <s v="Weekday"/>
    <m/>
    <m/>
  </r>
  <r>
    <s v="WEB-7144"/>
    <x v="64"/>
    <s v="Ananya Rao"/>
    <x v="0"/>
    <x v="2"/>
    <x v="13"/>
    <n v="3"/>
    <n v="357.56"/>
    <x v="3"/>
    <x v="0"/>
    <n v="4"/>
    <n v="1072.68"/>
    <m/>
    <m/>
    <m/>
    <m/>
    <m/>
    <m/>
    <s v="Completed"/>
    <s v="Yes"/>
    <s v="No"/>
    <m/>
    <n v="590"/>
    <n v="451"/>
    <n v="594714.6477588166"/>
    <n v="60882.938065984097"/>
    <n v="3.804733727810651"/>
    <s v="Self-Help Book"/>
    <x v="2"/>
    <s v="Books"/>
    <s v="Books"/>
    <s v="Books"/>
    <n v="19"/>
    <s v="Books"/>
    <m/>
    <n v="2023"/>
    <n v="11"/>
    <n v="10"/>
    <n v="6"/>
    <s v="Weekday"/>
    <m/>
    <m/>
  </r>
  <r>
    <s v="WEB-9588"/>
    <x v="386"/>
    <s v="Neha Patel"/>
    <x v="0"/>
    <x v="4"/>
    <x v="12"/>
    <n v="3"/>
    <n v="1131.77"/>
    <x v="4"/>
    <x v="0"/>
    <n v="4"/>
    <n v="3395.31"/>
    <m/>
    <m/>
    <m/>
    <m/>
    <m/>
    <m/>
    <s v="Completed"/>
    <s v="Yes"/>
    <s v="No"/>
    <m/>
    <n v="590"/>
    <n v="451"/>
    <n v="1098537.4901531704"/>
    <n v="96724.388030634553"/>
    <n v="3.9001122334455669"/>
    <s v="Perfume 50Ml"/>
    <x v="4"/>
    <s v="Beauty"/>
    <s v="Beauty"/>
    <s v="Beauty"/>
    <n v="18"/>
    <s v="Beauty"/>
    <m/>
    <n v="2023"/>
    <n v="4"/>
    <n v="20"/>
    <n v="5"/>
    <s v="Weekday"/>
    <m/>
    <m/>
  </r>
  <r>
    <s v="WEB-6514"/>
    <x v="387"/>
    <s v="Vivaan Chatterjee"/>
    <x v="1"/>
    <x v="3"/>
    <x v="3"/>
    <n v="1"/>
    <n v="2341.52"/>
    <x v="0"/>
    <x v="0"/>
    <n v="5"/>
    <n v="2341.52"/>
    <m/>
    <m/>
    <m/>
    <m/>
    <m/>
    <m/>
    <s v="Completed"/>
    <s v="Yes"/>
    <s v="No"/>
    <m/>
    <n v="595"/>
    <n v="444"/>
    <n v="1892867.2841657216"/>
    <n v="199432.98236095349"/>
    <n v="3.8949824970828471"/>
    <s v="Denim Jeans"/>
    <x v="3"/>
    <s v="Fashion"/>
    <s v="Fashion"/>
    <s v="Fashion"/>
    <n v="6"/>
    <s v="Fashion"/>
    <m/>
    <n v="2023"/>
    <n v="9"/>
    <n v="16"/>
    <n v="7"/>
    <s v="Weekday"/>
    <m/>
    <m/>
  </r>
  <r>
    <s v="WEB-9282"/>
    <x v="23"/>
    <s v="Karan Chatterjee"/>
    <x v="3"/>
    <x v="0"/>
    <x v="23"/>
    <n v="1"/>
    <n v="651.79999999999995"/>
    <x v="4"/>
    <x v="0"/>
    <n v="4"/>
    <n v="651.79999999999995"/>
    <m/>
    <m/>
    <m/>
    <m/>
    <m/>
    <m/>
    <s v="Completed"/>
    <s v="No"/>
    <s v="No"/>
    <m/>
    <n v="619"/>
    <n v="468"/>
    <n v="1463424.4009529033"/>
    <n v="118285.78776560788"/>
    <n v="3.8140589569160999"/>
    <s v="Led Bulb Pack"/>
    <x v="0"/>
    <s v="Home &amp; Kitchen"/>
    <s v="Home &amp; Kitchen"/>
    <s v="Home &amp; Kitchen"/>
    <n v="76"/>
    <s v="Home &amp; Kitchen"/>
    <m/>
    <n v="2024"/>
    <n v="3"/>
    <n v="4"/>
    <n v="2"/>
    <s v="Weekday"/>
    <m/>
    <m/>
  </r>
  <r>
    <s v="WEB-6638"/>
    <x v="388"/>
    <s v="Aditya Iyer"/>
    <x v="4"/>
    <x v="3"/>
    <x v="3"/>
    <n v="3"/>
    <n v="1416.9"/>
    <x v="0"/>
    <x v="3"/>
    <n v="5"/>
    <n v="4250.7000000000007"/>
    <m/>
    <m/>
    <m/>
    <m/>
    <m/>
    <m/>
    <s v="Lost Sale"/>
    <s v="No"/>
    <s v="Yes"/>
    <m/>
    <n v="573"/>
    <n v="450"/>
    <n v="1892867.2841657216"/>
    <n v="199432.98236095349"/>
    <n v="3.8949824970828471"/>
    <s v="Denim Jeans"/>
    <x v="3"/>
    <s v="Fashion"/>
    <s v="Fashion"/>
    <s v="Fashion"/>
    <n v="6"/>
    <s v="Fashion"/>
    <m/>
    <n v="2023"/>
    <n v="2"/>
    <n v="20"/>
    <n v="2"/>
    <s v="Weekday"/>
    <m/>
    <m/>
  </r>
  <r>
    <s v="WEB-5788"/>
    <x v="389"/>
    <s v="Vikram Khan"/>
    <x v="3"/>
    <x v="2"/>
    <x v="14"/>
    <n v="1"/>
    <n v="787.23"/>
    <x v="4"/>
    <x v="3"/>
    <n v="5"/>
    <n v="787.23"/>
    <m/>
    <m/>
    <m/>
    <m/>
    <m/>
    <m/>
    <s v="Lost Sale"/>
    <s v="No"/>
    <s v="Yes"/>
    <m/>
    <n v="619"/>
    <n v="468"/>
    <n v="594714.6477588166"/>
    <n v="60882.938065984097"/>
    <n v="3.804733727810651"/>
    <s v="Notebook Set"/>
    <x v="2"/>
    <s v="Books"/>
    <s v="Books"/>
    <s v="Books"/>
    <n v="20"/>
    <s v="Books"/>
    <m/>
    <n v="2023"/>
    <n v="7"/>
    <n v="20"/>
    <n v="5"/>
    <s v="Weekday"/>
    <m/>
    <m/>
  </r>
  <r>
    <s v="WEB-7239"/>
    <x v="390"/>
    <s v="Ishaan Chatterjee"/>
    <x v="7"/>
    <x v="1"/>
    <x v="1"/>
    <n v="2"/>
    <n v="1002.26"/>
    <x v="1"/>
    <x v="0"/>
    <n v="4"/>
    <n v="2004.52"/>
    <m/>
    <m/>
    <m/>
    <m/>
    <m/>
    <m/>
    <s v="Completed"/>
    <s v="Yes"/>
    <s v="No"/>
    <m/>
    <n v="567"/>
    <n v="440"/>
    <n v="2759712.3299794244"/>
    <n v="330643.50635802455"/>
    <n v="3.8641711229946525"/>
    <s v="Power Bank 10000Mah"/>
    <x v="1"/>
    <s v="Electronics"/>
    <s v="Electronics"/>
    <s v="Electronics"/>
    <n v="3"/>
    <s v="Electronics"/>
    <m/>
    <n v="2023"/>
    <n v="10"/>
    <n v="16"/>
    <n v="2"/>
    <s v="Weekday"/>
    <m/>
    <m/>
  </r>
  <r>
    <s v="WEB-7019"/>
    <x v="391"/>
    <s v="Sanjay Mehta"/>
    <x v="5"/>
    <x v="4"/>
    <x v="6"/>
    <n v="2"/>
    <n v="798.50450765864298"/>
    <x v="2"/>
    <x v="0"/>
    <n v="5"/>
    <n v="1597.009015317286"/>
    <m/>
    <m/>
    <m/>
    <m/>
    <m/>
    <m/>
    <s v="Completed"/>
    <s v="Yes"/>
    <s v="No"/>
    <m/>
    <n v="559"/>
    <n v="408"/>
    <n v="1098537.4901531704"/>
    <n v="96724.388030634553"/>
    <n v="3.9001122334455669"/>
    <s v="Lipstick"/>
    <x v="4"/>
    <s v="Beauty"/>
    <s v="Beauty"/>
    <s v="Beauty"/>
    <n v="10"/>
    <s v="Beauty"/>
    <m/>
    <n v="2023"/>
    <n v="1"/>
    <n v="16"/>
    <n v="2"/>
    <s v="Weekday"/>
    <m/>
    <m/>
  </r>
  <r>
    <s v="WEB-6023"/>
    <x v="20"/>
    <s v="Tanya Joshi"/>
    <x v="6"/>
    <x v="2"/>
    <x v="7"/>
    <n v="2"/>
    <n v="518.79999999999995"/>
    <x v="2"/>
    <x v="1"/>
    <n v="4"/>
    <n v="1037.5999999999999"/>
    <m/>
    <m/>
    <m/>
    <m/>
    <m/>
    <m/>
    <s v="Pending"/>
    <s v="No"/>
    <s v="Yes"/>
    <m/>
    <n v="558"/>
    <n v="430"/>
    <n v="594714.6477588166"/>
    <n v="60882.938065984097"/>
    <n v="3.804733727810651"/>
    <s v="Fiction Novel"/>
    <x v="2"/>
    <s v="Books"/>
    <s v="Books"/>
    <s v="Books"/>
    <n v="11"/>
    <s v="Books"/>
    <m/>
    <n v="2023"/>
    <n v="12"/>
    <n v="17"/>
    <n v="1"/>
    <s v="Weekday"/>
    <m/>
    <m/>
  </r>
  <r>
    <s v="WEB-6512"/>
    <x v="166"/>
    <s v="Saanvi Malhotra"/>
    <x v="2"/>
    <x v="4"/>
    <x v="24"/>
    <n v="1"/>
    <n v="1000.41"/>
    <x v="2"/>
    <x v="0"/>
    <n v="4"/>
    <n v="1000.41"/>
    <m/>
    <m/>
    <m/>
    <m/>
    <m/>
    <m/>
    <s v="Completed"/>
    <s v="Yes"/>
    <s v="No"/>
    <m/>
    <n v="589"/>
    <n v="426"/>
    <n v="1098537.4901531704"/>
    <n v="96724.388030634553"/>
    <n v="3.9001122334455669"/>
    <s v="Face Cream"/>
    <x v="4"/>
    <s v="Beauty"/>
    <s v="Beauty"/>
    <s v="Beauty"/>
    <n v="80"/>
    <s v="Beauty"/>
    <m/>
    <n v="2023"/>
    <n v="7"/>
    <n v="4"/>
    <n v="3"/>
    <s v="Weekday"/>
    <m/>
    <m/>
  </r>
  <r>
    <s v="WEB-5013"/>
    <x v="392"/>
    <s v="Arjun Verma"/>
    <x v="4"/>
    <x v="0"/>
    <x v="16"/>
    <n v="1"/>
    <n v="1351.18"/>
    <x v="2"/>
    <x v="0"/>
    <n v="5"/>
    <n v="1351.18"/>
    <m/>
    <m/>
    <m/>
    <m/>
    <m/>
    <m/>
    <s v="Completed"/>
    <s v="Yes"/>
    <s v="No"/>
    <m/>
    <n v="573"/>
    <n v="450"/>
    <n v="1463424.4009529033"/>
    <n v="118285.78776560788"/>
    <n v="3.8140589569160999"/>
    <s v="Table Lamp"/>
    <x v="0"/>
    <s v="Home &amp; Kitchen"/>
    <s v="Home &amp; Kitchen"/>
    <s v="Home &amp; Kitchen"/>
    <n v="32"/>
    <s v="Home &amp; Kitchen"/>
    <m/>
    <n v="2023"/>
    <n v="12"/>
    <n v="6"/>
    <n v="4"/>
    <s v="Weekday"/>
    <m/>
    <m/>
  </r>
  <r>
    <s v="WEB-6231"/>
    <x v="393"/>
    <s v="Arjun Malhotra"/>
    <x v="0"/>
    <x v="0"/>
    <x v="23"/>
    <n v="1"/>
    <n v="1099.4100000000001"/>
    <x v="4"/>
    <x v="2"/>
    <n v="3"/>
    <n v="1099.4100000000001"/>
    <m/>
    <m/>
    <m/>
    <m/>
    <m/>
    <m/>
    <s v="Completed"/>
    <s v="No"/>
    <s v="No"/>
    <m/>
    <n v="590"/>
    <n v="451"/>
    <n v="1463424.4009529033"/>
    <n v="118285.78776560788"/>
    <n v="3.8140589569160999"/>
    <s v="Led Bulb Pack"/>
    <x v="0"/>
    <s v="Home &amp; Kitchen"/>
    <s v="Home &amp; Kitchen"/>
    <s v="Home &amp; Kitchen"/>
    <n v="76"/>
    <s v="Home &amp; Kitchen"/>
    <m/>
    <n v="2024"/>
    <n v="5"/>
    <n v="6"/>
    <n v="2"/>
    <s v="Weekday"/>
    <m/>
    <m/>
  </r>
  <r>
    <s v="WEB-7715"/>
    <x v="74"/>
    <s v="Pooja Joshi"/>
    <x v="2"/>
    <x v="2"/>
    <x v="13"/>
    <n v="3"/>
    <n v="609.23"/>
    <x v="1"/>
    <x v="3"/>
    <n v="4"/>
    <n v="1827.69"/>
    <m/>
    <m/>
    <m/>
    <m/>
    <m/>
    <m/>
    <s v="Lost Sale"/>
    <s v="No"/>
    <s v="Yes"/>
    <m/>
    <n v="589"/>
    <n v="426"/>
    <n v="594714.6477588166"/>
    <n v="60882.938065984097"/>
    <n v="3.804733727810651"/>
    <s v="Self-Help Book"/>
    <x v="2"/>
    <s v="Books"/>
    <s v="Books"/>
    <s v="Books"/>
    <n v="19"/>
    <s v="Books"/>
    <m/>
    <n v="2025"/>
    <n v="3"/>
    <n v="3"/>
    <n v="2"/>
    <s v="Weekday"/>
    <m/>
    <m/>
  </r>
  <r>
    <s v="WEB-6240"/>
    <x v="37"/>
    <s v="Aditya Verma"/>
    <x v="5"/>
    <x v="4"/>
    <x v="21"/>
    <n v="1"/>
    <n v="701.97"/>
    <x v="1"/>
    <x v="3"/>
    <n v="4"/>
    <n v="701.97"/>
    <m/>
    <m/>
    <m/>
    <m/>
    <m/>
    <m/>
    <s v="Lost Sale"/>
    <s v="No"/>
    <s v="Yes"/>
    <m/>
    <n v="559"/>
    <n v="408"/>
    <n v="1098537.4901531704"/>
    <n v="96724.388030634553"/>
    <n v="3.9001122334455669"/>
    <s v="Shampoo 200Ml"/>
    <x v="4"/>
    <s v="Beauty"/>
    <s v="Beauty"/>
    <s v="Beauty"/>
    <n v="64"/>
    <s v="Beauty"/>
    <m/>
    <n v="2025"/>
    <n v="6"/>
    <n v="29"/>
    <n v="1"/>
    <s v="Weekday"/>
    <m/>
    <m/>
  </r>
  <r>
    <s v="WEB-5024"/>
    <x v="394"/>
    <s v="Simran Bose"/>
    <x v="5"/>
    <x v="3"/>
    <x v="20"/>
    <n v="3"/>
    <n v="1211.6600000000001"/>
    <x v="0"/>
    <x v="0"/>
    <n v="4"/>
    <n v="3634.9800000000005"/>
    <m/>
    <m/>
    <m/>
    <m/>
    <m/>
    <m/>
    <s v="Completed"/>
    <s v="Yes"/>
    <s v="No"/>
    <m/>
    <n v="559"/>
    <n v="408"/>
    <n v="1892867.2841657216"/>
    <n v="199432.98236095349"/>
    <n v="3.8949824970828471"/>
    <s v="Men'S T-Shirt"/>
    <x v="3"/>
    <s v="Fashion"/>
    <s v="Fashion"/>
    <s v="Fashion"/>
    <n v="55"/>
    <s v="Fashion"/>
    <m/>
    <n v="2023"/>
    <n v="5"/>
    <n v="27"/>
    <n v="7"/>
    <s v="Weekday"/>
    <m/>
    <m/>
  </r>
  <r>
    <s v="WEB-9179"/>
    <x v="370"/>
    <s v="Sanjay Rao"/>
    <x v="7"/>
    <x v="0"/>
    <x v="5"/>
    <n v="1"/>
    <n v="1979.68"/>
    <x v="4"/>
    <x v="0"/>
    <n v="4"/>
    <n v="1979.68"/>
    <m/>
    <m/>
    <m/>
    <m/>
    <m/>
    <m/>
    <s v="Completed"/>
    <s v="Yes"/>
    <s v="No"/>
    <m/>
    <n v="567"/>
    <n v="440"/>
    <n v="1463424.4009529033"/>
    <n v="118285.78776560788"/>
    <n v="3.8140589569160999"/>
    <s v="Storage Box"/>
    <x v="0"/>
    <s v="Home &amp; Kitchen"/>
    <s v="Home &amp; Kitchen"/>
    <s v="Home &amp; Kitchen"/>
    <n v="8"/>
    <s v="Home &amp; Kitchen"/>
    <m/>
    <n v="2024"/>
    <n v="12"/>
    <n v="22"/>
    <n v="1"/>
    <s v="Weekday"/>
    <m/>
    <m/>
  </r>
  <r>
    <s v="WEB-8716"/>
    <x v="21"/>
    <s v="Aarav Khan"/>
    <x v="6"/>
    <x v="4"/>
    <x v="22"/>
    <n v="1"/>
    <n v="1170.27"/>
    <x v="2"/>
    <x v="0"/>
    <n v="4"/>
    <n v="1170.27"/>
    <m/>
    <m/>
    <m/>
    <m/>
    <m/>
    <m/>
    <s v="Completed"/>
    <s v="Yes"/>
    <s v="No"/>
    <m/>
    <n v="558"/>
    <n v="430"/>
    <n v="1098537.4901531704"/>
    <n v="96724.388030634553"/>
    <n v="3.9001122334455669"/>
    <s v="Hair Oil"/>
    <x v="4"/>
    <s v="Beauty"/>
    <s v="Beauty"/>
    <s v="Beauty"/>
    <n v="70"/>
    <s v="Beauty"/>
    <m/>
    <n v="2024"/>
    <n v="7"/>
    <n v="4"/>
    <n v="5"/>
    <s v="Weekday"/>
    <m/>
    <m/>
  </r>
  <r>
    <s v="WEB-7843"/>
    <x v="335"/>
    <s v="Diya Malhotra"/>
    <x v="3"/>
    <x v="2"/>
    <x v="13"/>
    <n v="1"/>
    <n v="499.48"/>
    <x v="5"/>
    <x v="0"/>
    <m/>
    <n v="499.48"/>
    <m/>
    <m/>
    <m/>
    <m/>
    <m/>
    <m/>
    <s v="Completed"/>
    <s v="No"/>
    <s v="No"/>
    <m/>
    <n v="619"/>
    <n v="468"/>
    <n v="594714.6477588166"/>
    <n v="60882.938065984097"/>
    <n v="3.804733727810651"/>
    <s v="Self-Help Book"/>
    <x v="2"/>
    <s v="Books"/>
    <s v="Books"/>
    <s v="Books"/>
    <n v="19"/>
    <s v="Books"/>
    <m/>
    <n v="2025"/>
    <n v="4"/>
    <n v="7"/>
    <n v="2"/>
    <s v="Weekend"/>
    <m/>
    <m/>
  </r>
  <r>
    <s v="WEB-7901"/>
    <x v="14"/>
    <s v="Tanya Kapoor"/>
    <x v="3"/>
    <x v="0"/>
    <x v="0"/>
    <n v="1"/>
    <n v="273.69"/>
    <x v="0"/>
    <x v="0"/>
    <n v="5"/>
    <n v="273.69"/>
    <m/>
    <m/>
    <m/>
    <m/>
    <m/>
    <m/>
    <s v="Completed"/>
    <s v="No"/>
    <s v="No"/>
    <m/>
    <n v="619"/>
    <n v="468"/>
    <n v="1463424.4009529033"/>
    <n v="118285.78776560788"/>
    <n v="3.8140589569160999"/>
    <s v="Water Bottle"/>
    <x v="0"/>
    <s v="Home &amp; Kitchen"/>
    <s v="Home &amp; Kitchen"/>
    <s v="Home &amp; Kitchen"/>
    <n v="2"/>
    <s v="Home &amp; Kitchen"/>
    <m/>
    <n v="2024"/>
    <n v="10"/>
    <n v="18"/>
    <n v="6"/>
    <s v="Weekday"/>
    <m/>
    <m/>
  </r>
  <r>
    <s v="WEB-6934"/>
    <x v="387"/>
    <s v="Vikram Sharma"/>
    <x v="4"/>
    <x v="2"/>
    <x v="7"/>
    <n v="2"/>
    <n v="99.3"/>
    <x v="2"/>
    <x v="0"/>
    <n v="4"/>
    <n v="198.6"/>
    <m/>
    <m/>
    <m/>
    <m/>
    <m/>
    <m/>
    <s v="Completed"/>
    <s v="No"/>
    <s v="No"/>
    <m/>
    <n v="573"/>
    <n v="450"/>
    <n v="594714.6477588166"/>
    <n v="60882.938065984097"/>
    <n v="3.804733727810651"/>
    <s v="Fiction Novel"/>
    <x v="2"/>
    <s v="Books"/>
    <s v="Books"/>
    <s v="Books"/>
    <n v="11"/>
    <s v="Books"/>
    <m/>
    <n v="2023"/>
    <n v="9"/>
    <n v="16"/>
    <n v="7"/>
    <s v="Weekday"/>
    <m/>
    <m/>
  </r>
  <r>
    <s v="WEB-7084"/>
    <x v="298"/>
    <s v="Vivaan Menon"/>
    <x v="6"/>
    <x v="2"/>
    <x v="13"/>
    <n v="1"/>
    <n v="272.02"/>
    <x v="0"/>
    <x v="2"/>
    <n v="2"/>
    <n v="272.02"/>
    <m/>
    <m/>
    <m/>
    <m/>
    <m/>
    <m/>
    <s v="Completed"/>
    <s v="No"/>
    <s v="No"/>
    <m/>
    <n v="558"/>
    <n v="430"/>
    <n v="594714.6477588166"/>
    <n v="60882.938065984097"/>
    <n v="3.804733727810651"/>
    <s v="Self-Help Book"/>
    <x v="2"/>
    <s v="Books"/>
    <s v="Books"/>
    <s v="Books"/>
    <n v="19"/>
    <s v="Books"/>
    <m/>
    <n v="2024"/>
    <n v="11"/>
    <n v="29"/>
    <n v="6"/>
    <s v="Weekday"/>
    <m/>
    <m/>
  </r>
  <r>
    <s v="WEB-9574"/>
    <x v="43"/>
    <s v="Ishaan Verma"/>
    <x v="6"/>
    <x v="2"/>
    <x v="2"/>
    <n v="1"/>
    <n v="532.23"/>
    <x v="2"/>
    <x v="2"/>
    <n v="4"/>
    <n v="532.23"/>
    <m/>
    <m/>
    <m/>
    <m/>
    <m/>
    <m/>
    <s v="Completed"/>
    <s v="No"/>
    <s v="No"/>
    <m/>
    <n v="558"/>
    <n v="430"/>
    <n v="594714.6477588166"/>
    <n v="60882.938065984097"/>
    <n v="3.804733727810651"/>
    <s v="Cookbook"/>
    <x v="2"/>
    <s v="Books"/>
    <s v="Books"/>
    <s v="Books"/>
    <n v="4"/>
    <s v="Books"/>
    <m/>
    <n v="2023"/>
    <n v="12"/>
    <n v="5"/>
    <n v="3"/>
    <s v="Weekday"/>
    <m/>
    <m/>
  </r>
  <r>
    <s v="WEB-6427"/>
    <x v="395"/>
    <s v="Ishaan Malhotra"/>
    <x v="6"/>
    <x v="0"/>
    <x v="16"/>
    <n v="1"/>
    <n v="243.42"/>
    <x v="4"/>
    <x v="0"/>
    <n v="3"/>
    <n v="243.42"/>
    <m/>
    <m/>
    <m/>
    <m/>
    <m/>
    <m/>
    <s v="Completed"/>
    <s v="No"/>
    <s v="No"/>
    <m/>
    <n v="558"/>
    <n v="430"/>
    <n v="1463424.4009529033"/>
    <n v="118285.78776560788"/>
    <n v="3.8140589569160999"/>
    <s v="Table Lamp"/>
    <x v="0"/>
    <s v="Home &amp; Kitchen"/>
    <s v="Home &amp; Kitchen"/>
    <s v="Home &amp; Kitchen"/>
    <n v="32"/>
    <s v="Home &amp; Kitchen"/>
    <m/>
    <n v="2024"/>
    <n v="4"/>
    <n v="13"/>
    <n v="7"/>
    <s v="Weekday"/>
    <m/>
    <m/>
  </r>
  <r>
    <s v="WEB-9266"/>
    <x v="396"/>
    <s v="Aarav Menon"/>
    <x v="1"/>
    <x v="0"/>
    <x v="16"/>
    <n v="1"/>
    <n v="1615.63"/>
    <x v="2"/>
    <x v="0"/>
    <n v="5"/>
    <n v="1615.63"/>
    <m/>
    <m/>
    <m/>
    <m/>
    <m/>
    <m/>
    <s v="Completed"/>
    <s v="Yes"/>
    <s v="No"/>
    <m/>
    <n v="595"/>
    <n v="444"/>
    <n v="1463424.4009529033"/>
    <n v="118285.78776560788"/>
    <n v="3.8140589569160999"/>
    <s v="Table Lamp"/>
    <x v="0"/>
    <s v="Home &amp; Kitchen"/>
    <s v="Home &amp; Kitchen"/>
    <s v="Home &amp; Kitchen"/>
    <n v="32"/>
    <s v="Home &amp; Kitchen"/>
    <m/>
    <n v="2023"/>
    <n v="2"/>
    <n v="12"/>
    <n v="1"/>
    <s v="Weekday"/>
    <m/>
    <m/>
  </r>
  <r>
    <s v="WEB-7126"/>
    <x v="397"/>
    <s v="Rahul Bose"/>
    <x v="6"/>
    <x v="3"/>
    <x v="3"/>
    <n v="2"/>
    <n v="352.33"/>
    <x v="1"/>
    <x v="0"/>
    <n v="1"/>
    <n v="704.66"/>
    <m/>
    <m/>
    <m/>
    <m/>
    <m/>
    <m/>
    <s v="Completed"/>
    <s v="No"/>
    <s v="No"/>
    <m/>
    <n v="558"/>
    <n v="430"/>
    <n v="1892867.2841657216"/>
    <n v="199432.98236095349"/>
    <n v="3.8949824970828471"/>
    <s v="Denim Jeans"/>
    <x v="3"/>
    <s v="Fashion"/>
    <s v="Fashion"/>
    <s v="Fashion"/>
    <n v="6"/>
    <s v="Fashion"/>
    <m/>
    <n v="2023"/>
    <n v="2"/>
    <n v="16"/>
    <n v="5"/>
    <s v="Weekday"/>
    <m/>
    <m/>
  </r>
  <r>
    <s v="WEB-7504"/>
    <x v="398"/>
    <s v="Arjun Iyer"/>
    <x v="5"/>
    <x v="0"/>
    <x v="0"/>
    <n v="2"/>
    <n v="772.67"/>
    <x v="4"/>
    <x v="0"/>
    <n v="3"/>
    <n v="1545.34"/>
    <m/>
    <m/>
    <m/>
    <m/>
    <m/>
    <m/>
    <s v="Completed"/>
    <s v="Yes"/>
    <s v="No"/>
    <m/>
    <n v="559"/>
    <n v="408"/>
    <n v="1463424.4009529033"/>
    <n v="118285.78776560788"/>
    <n v="3.8140589569160999"/>
    <s v="Water Bottle"/>
    <x v="0"/>
    <s v="Home &amp; Kitchen"/>
    <s v="Home &amp; Kitchen"/>
    <s v="Home &amp; Kitchen"/>
    <n v="2"/>
    <s v="Home &amp; Kitchen"/>
    <m/>
    <n v="2024"/>
    <n v="6"/>
    <n v="26"/>
    <n v="4"/>
    <s v="Weekday"/>
    <m/>
    <m/>
  </r>
  <r>
    <s v="WEB-6791"/>
    <x v="125"/>
    <s v="Riya Mehta"/>
    <x v="0"/>
    <x v="1"/>
    <x v="18"/>
    <n v="1"/>
    <n v="3181.97"/>
    <x v="3"/>
    <x v="0"/>
    <n v="4"/>
    <n v="3181.97"/>
    <m/>
    <m/>
    <m/>
    <m/>
    <m/>
    <m/>
    <s v="Completed"/>
    <s v="Yes"/>
    <s v="No"/>
    <m/>
    <n v="590"/>
    <n v="451"/>
    <n v="2759712.3299794244"/>
    <n v="330643.50635802455"/>
    <n v="3.8641711229946525"/>
    <s v="Bluetooth Speaker"/>
    <x v="1"/>
    <s v="Electronics"/>
    <s v="Electronics"/>
    <s v="Electronics"/>
    <n v="48"/>
    <s v="Electronics"/>
    <m/>
    <n v="2023"/>
    <n v="12"/>
    <n v="23"/>
    <n v="7"/>
    <s v="Weekday"/>
    <m/>
    <m/>
  </r>
  <r>
    <s v="WEB-8457"/>
    <x v="199"/>
    <s v="Aditya Kumar"/>
    <x v="5"/>
    <x v="2"/>
    <x v="7"/>
    <n v="2"/>
    <n v="142.86000000000001"/>
    <x v="4"/>
    <x v="0"/>
    <n v="3"/>
    <n v="285.72000000000003"/>
    <m/>
    <m/>
    <m/>
    <m/>
    <m/>
    <m/>
    <s v="Completed"/>
    <s v="No"/>
    <s v="No"/>
    <m/>
    <n v="559"/>
    <n v="408"/>
    <n v="594714.6477588166"/>
    <n v="60882.938065984097"/>
    <n v="3.804733727810651"/>
    <s v="Fiction Novel"/>
    <x v="2"/>
    <s v="Books"/>
    <s v="Books"/>
    <s v="Books"/>
    <n v="11"/>
    <s v="Books"/>
    <m/>
    <n v="2024"/>
    <n v="5"/>
    <n v="23"/>
    <n v="5"/>
    <s v="Weekday"/>
    <m/>
    <m/>
  </r>
  <r>
    <s v="WEB-5007"/>
    <x v="80"/>
    <s v="Aarav Iyer"/>
    <x v="3"/>
    <x v="1"/>
    <x v="1"/>
    <n v="1"/>
    <n v="2033.61"/>
    <x v="3"/>
    <x v="1"/>
    <n v="1"/>
    <n v="2033.61"/>
    <m/>
    <m/>
    <m/>
    <m/>
    <m/>
    <m/>
    <s v="Pending"/>
    <s v="No"/>
    <s v="Yes"/>
    <m/>
    <n v="619"/>
    <n v="468"/>
    <n v="2759712.3299794244"/>
    <n v="330643.50635802455"/>
    <n v="3.8641711229946525"/>
    <s v="Power Bank 10000Mah"/>
    <x v="1"/>
    <s v="Electronics"/>
    <s v="Electronics"/>
    <s v="Electronics"/>
    <n v="3"/>
    <s v="Electronics"/>
    <m/>
    <n v="2025"/>
    <n v="4"/>
    <n v="3"/>
    <n v="5"/>
    <s v="Weekday"/>
    <m/>
    <m/>
  </r>
  <r>
    <s v="WEB-7469"/>
    <x v="399"/>
    <s v="Kavya Malhotra"/>
    <x v="3"/>
    <x v="2"/>
    <x v="13"/>
    <n v="3"/>
    <n v="584.1"/>
    <x v="0"/>
    <x v="0"/>
    <n v="2"/>
    <n v="1752.3000000000002"/>
    <m/>
    <m/>
    <m/>
    <m/>
    <m/>
    <m/>
    <s v="Completed"/>
    <s v="Yes"/>
    <s v="No"/>
    <m/>
    <n v="619"/>
    <n v="468"/>
    <n v="594714.6477588166"/>
    <n v="60882.938065984097"/>
    <n v="3.804733727810651"/>
    <s v="Self-Help Book"/>
    <x v="2"/>
    <s v="Books"/>
    <s v="Books"/>
    <s v="Books"/>
    <n v="19"/>
    <s v="Books"/>
    <m/>
    <n v="2024"/>
    <n v="1"/>
    <n v="2"/>
    <n v="3"/>
    <s v="Weekday"/>
    <m/>
    <m/>
  </r>
  <r>
    <s v="WEB-5698"/>
    <x v="280"/>
    <s v="Diya Rao"/>
    <x v="5"/>
    <x v="4"/>
    <x v="6"/>
    <n v="1"/>
    <n v="306.95999999999998"/>
    <x v="4"/>
    <x v="0"/>
    <n v="4"/>
    <n v="306.95999999999998"/>
    <m/>
    <m/>
    <m/>
    <m/>
    <m/>
    <m/>
    <s v="Completed"/>
    <s v="No"/>
    <s v="No"/>
    <m/>
    <n v="559"/>
    <n v="408"/>
    <n v="1098537.4901531704"/>
    <n v="96724.388030634553"/>
    <n v="3.9001122334455669"/>
    <s v="Lipstick"/>
    <x v="4"/>
    <s v="Beauty"/>
    <s v="Beauty"/>
    <s v="Beauty"/>
    <n v="10"/>
    <s v="Beauty"/>
    <m/>
    <n v="2023"/>
    <n v="11"/>
    <n v="14"/>
    <n v="3"/>
    <s v="Weekday"/>
    <m/>
    <m/>
  </r>
  <r>
    <s v="WEB-9011"/>
    <x v="400"/>
    <s v="Rohan Sharma"/>
    <x v="3"/>
    <x v="2"/>
    <x v="14"/>
    <n v="2"/>
    <n v="776.8"/>
    <x v="1"/>
    <x v="0"/>
    <n v="4"/>
    <n v="1553.6"/>
    <m/>
    <m/>
    <m/>
    <m/>
    <m/>
    <m/>
    <s v="Completed"/>
    <s v="Yes"/>
    <s v="No"/>
    <m/>
    <n v="619"/>
    <n v="468"/>
    <n v="594714.6477588166"/>
    <n v="60882.938065984097"/>
    <n v="3.804733727810651"/>
    <s v="Notebook Set"/>
    <x v="2"/>
    <s v="Books"/>
    <s v="Books"/>
    <s v="Books"/>
    <n v="20"/>
    <s v="Books"/>
    <m/>
    <n v="2024"/>
    <n v="6"/>
    <n v="14"/>
    <n v="6"/>
    <s v="Weekday"/>
    <m/>
    <m/>
  </r>
  <r>
    <s v="WEB-7245"/>
    <x v="401"/>
    <s v="Sanjay Mehta"/>
    <x v="5"/>
    <x v="0"/>
    <x v="4"/>
    <n v="2"/>
    <n v="1129.6300000000001"/>
    <x v="4"/>
    <x v="0"/>
    <n v="5"/>
    <n v="2259.2600000000002"/>
    <m/>
    <m/>
    <m/>
    <m/>
    <m/>
    <m/>
    <s v="Completed"/>
    <s v="Yes"/>
    <s v="No"/>
    <m/>
    <n v="559"/>
    <n v="408"/>
    <n v="1463424.4009529033"/>
    <n v="118285.78776560788"/>
    <n v="3.8140589569160999"/>
    <s v="Non-Stick Pan"/>
    <x v="0"/>
    <s v="Home &amp; Kitchen"/>
    <s v="Home &amp; Kitchen"/>
    <s v="Home &amp; Kitchen"/>
    <n v="7"/>
    <s v="Home &amp; Kitchen"/>
    <m/>
    <n v="2023"/>
    <n v="9"/>
    <n v="1"/>
    <n v="6"/>
    <s v="Weekend"/>
    <m/>
    <m/>
  </r>
  <r>
    <s v="WEB-5713"/>
    <x v="402"/>
    <s v="Ishaan Menon"/>
    <x v="3"/>
    <x v="4"/>
    <x v="24"/>
    <n v="1"/>
    <n v="200"/>
    <x v="0"/>
    <x v="0"/>
    <n v="4"/>
    <n v="200"/>
    <m/>
    <m/>
    <m/>
    <m/>
    <m/>
    <m/>
    <s v="Completed"/>
    <s v="No"/>
    <s v="No"/>
    <m/>
    <n v="619"/>
    <n v="468"/>
    <n v="1098537.4901531704"/>
    <n v="96724.388030634553"/>
    <n v="3.9001122334455669"/>
    <s v="Face Cream"/>
    <x v="4"/>
    <s v="Beauty"/>
    <s v="Beauty"/>
    <s v="Beauty"/>
    <n v="80"/>
    <s v="Beauty"/>
    <m/>
    <n v="2023"/>
    <n v="4"/>
    <n v="5"/>
    <n v="4"/>
    <s v="Weekday"/>
    <m/>
    <m/>
  </r>
  <r>
    <s v="WEB-7312"/>
    <x v="403"/>
    <s v="Rohan Khan"/>
    <x v="1"/>
    <x v="4"/>
    <x v="12"/>
    <n v="3"/>
    <n v="288.05"/>
    <x v="4"/>
    <x v="3"/>
    <n v="4"/>
    <n v="864.15000000000009"/>
    <m/>
    <m/>
    <m/>
    <m/>
    <m/>
    <m/>
    <s v="Lost Sale"/>
    <s v="No"/>
    <s v="Yes"/>
    <m/>
    <n v="595"/>
    <n v="444"/>
    <n v="1098537.4901531704"/>
    <n v="96724.388030634553"/>
    <n v="3.9001122334455669"/>
    <s v="Perfume 50Ml"/>
    <x v="4"/>
    <s v="Beauty"/>
    <s v="Beauty"/>
    <s v="Beauty"/>
    <n v="18"/>
    <s v="Beauty"/>
    <m/>
    <n v="2023"/>
    <n v="10"/>
    <n v="3"/>
    <n v="3"/>
    <s v="Weekday"/>
    <m/>
    <m/>
  </r>
  <r>
    <s v="WEB-7630"/>
    <x v="203"/>
    <s v="Saanvi Iyer"/>
    <x v="4"/>
    <x v="2"/>
    <x v="7"/>
    <n v="2"/>
    <n v="748.5"/>
    <x v="0"/>
    <x v="3"/>
    <n v="5"/>
    <n v="1497"/>
    <m/>
    <m/>
    <m/>
    <m/>
    <m/>
    <m/>
    <s v="Lost Sale"/>
    <s v="No"/>
    <s v="Yes"/>
    <m/>
    <n v="573"/>
    <n v="450"/>
    <n v="594714.6477588166"/>
    <n v="60882.938065984097"/>
    <n v="3.804733727810651"/>
    <s v="Fiction Novel"/>
    <x v="2"/>
    <s v="Books"/>
    <s v="Books"/>
    <s v="Books"/>
    <n v="11"/>
    <s v="Books"/>
    <m/>
    <n v="2025"/>
    <n v="3"/>
    <n v="27"/>
    <n v="5"/>
    <s v="Weekday"/>
    <m/>
    <m/>
  </r>
  <r>
    <s v="WEB-5618"/>
    <x v="145"/>
    <s v="Rohan Menon"/>
    <x v="1"/>
    <x v="2"/>
    <x v="15"/>
    <n v="3"/>
    <n v="678.89"/>
    <x v="4"/>
    <x v="0"/>
    <n v="5"/>
    <n v="2036.67"/>
    <m/>
    <m/>
    <m/>
    <m/>
    <m/>
    <m/>
    <s v="Completed"/>
    <s v="Yes"/>
    <s v="No"/>
    <m/>
    <n v="595"/>
    <n v="444"/>
    <n v="594714.6477588166"/>
    <n v="60882.938065984097"/>
    <n v="3.804733727810651"/>
    <s v="Kids Story Book"/>
    <x v="2"/>
    <s v="Books"/>
    <s v="Books"/>
    <s v="Books"/>
    <n v="23"/>
    <s v="Books"/>
    <m/>
    <n v="2025"/>
    <n v="2"/>
    <n v="9"/>
    <n v="1"/>
    <s v="Weekday"/>
    <m/>
    <m/>
  </r>
  <r>
    <s v="WEB-7057"/>
    <x v="404"/>
    <s v="Vivaan Pillai"/>
    <x v="5"/>
    <x v="1"/>
    <x v="18"/>
    <n v="1"/>
    <n v="3268.31"/>
    <x v="1"/>
    <x v="0"/>
    <n v="5"/>
    <n v="3268.31"/>
    <m/>
    <m/>
    <m/>
    <m/>
    <m/>
    <m/>
    <s v="Completed"/>
    <s v="Yes"/>
    <s v="No"/>
    <m/>
    <n v="559"/>
    <n v="408"/>
    <n v="2759712.3299794244"/>
    <n v="330643.50635802455"/>
    <n v="3.8641711229946525"/>
    <s v="Bluetooth Speaker"/>
    <x v="1"/>
    <s v="Electronics"/>
    <s v="Electronics"/>
    <s v="Electronics"/>
    <n v="48"/>
    <s v="Electronics"/>
    <m/>
    <n v="2023"/>
    <n v="10"/>
    <n v="2"/>
    <n v="2"/>
    <s v="Weekday"/>
    <m/>
    <m/>
  </r>
  <r>
    <s v="WEB-7240"/>
    <x v="405"/>
    <s v="Karan Khan"/>
    <x v="5"/>
    <x v="2"/>
    <x v="7"/>
    <n v="2"/>
    <n v="791.83"/>
    <x v="3"/>
    <x v="0"/>
    <n v="4"/>
    <n v="1583.66"/>
    <m/>
    <m/>
    <m/>
    <m/>
    <m/>
    <m/>
    <s v="Completed"/>
    <s v="Yes"/>
    <s v="No"/>
    <m/>
    <n v="559"/>
    <n v="408"/>
    <n v="594714.6477588166"/>
    <n v="60882.938065984097"/>
    <n v="3.804733727810651"/>
    <s v="Fiction Novel"/>
    <x v="2"/>
    <s v="Books"/>
    <s v="Books"/>
    <s v="Books"/>
    <n v="11"/>
    <s v="Books"/>
    <m/>
    <n v="2024"/>
    <n v="9"/>
    <n v="3"/>
    <n v="3"/>
    <s v="Weekday"/>
    <m/>
    <m/>
  </r>
  <r>
    <s v="WEB-5334"/>
    <x v="112"/>
    <s v="Ananya Chatterjee"/>
    <x v="0"/>
    <x v="1"/>
    <x v="8"/>
    <n v="1"/>
    <n v="1348.7"/>
    <x v="3"/>
    <x v="0"/>
    <n v="5"/>
    <n v="1348.7"/>
    <m/>
    <m/>
    <m/>
    <m/>
    <m/>
    <m/>
    <s v="Completed"/>
    <s v="Yes"/>
    <s v="No"/>
    <m/>
    <n v="590"/>
    <n v="451"/>
    <n v="2759712.3299794244"/>
    <n v="330643.50635802455"/>
    <n v="3.8641711229946525"/>
    <s v="Wireless Earbuds"/>
    <x v="1"/>
    <s v="Electronics"/>
    <s v="Electronics"/>
    <s v="Electronics"/>
    <n v="12"/>
    <s v="Electronics"/>
    <m/>
    <n v="2023"/>
    <n v="5"/>
    <n v="5"/>
    <n v="6"/>
    <s v="Weekday"/>
    <m/>
    <m/>
  </r>
  <r>
    <s v="WEB-6118"/>
    <x v="406"/>
    <s v="Rahul Malhotra"/>
    <x v="5"/>
    <x v="0"/>
    <x v="23"/>
    <n v="1"/>
    <n v="1826.35"/>
    <x v="1"/>
    <x v="0"/>
    <n v="4"/>
    <n v="1826.35"/>
    <m/>
    <m/>
    <m/>
    <m/>
    <m/>
    <m/>
    <s v="Completed"/>
    <s v="Yes"/>
    <s v="No"/>
    <m/>
    <n v="559"/>
    <n v="408"/>
    <n v="1463424.4009529033"/>
    <n v="118285.78776560788"/>
    <n v="3.8140589569160999"/>
    <s v="Led Bulb Pack"/>
    <x v="0"/>
    <s v="Home &amp; Kitchen"/>
    <s v="Home &amp; Kitchen"/>
    <s v="Home &amp; Kitchen"/>
    <n v="76"/>
    <s v="Home &amp; Kitchen"/>
    <m/>
    <n v="2025"/>
    <n v="3"/>
    <n v="26"/>
    <n v="4"/>
    <s v="Weekday"/>
    <m/>
    <m/>
  </r>
  <r>
    <s v="WEB-9656"/>
    <x v="90"/>
    <s v="Ishaan Patel"/>
    <x v="3"/>
    <x v="1"/>
    <x v="18"/>
    <n v="3"/>
    <n v="3105.37"/>
    <x v="1"/>
    <x v="0"/>
    <n v="1"/>
    <n v="9316.11"/>
    <m/>
    <m/>
    <m/>
    <m/>
    <m/>
    <m/>
    <s v="Completed"/>
    <s v="Yes"/>
    <s v="No"/>
    <m/>
    <n v="619"/>
    <n v="468"/>
    <n v="2759712.3299794244"/>
    <n v="330643.50635802455"/>
    <n v="3.8641711229946525"/>
    <s v="Bluetooth Speaker"/>
    <x v="1"/>
    <s v="Electronics"/>
    <s v="Electronics"/>
    <s v="Electronics"/>
    <n v="48"/>
    <s v="Electronics"/>
    <m/>
    <n v="2024"/>
    <n v="9"/>
    <n v="2"/>
    <n v="2"/>
    <s v="Weekday"/>
    <m/>
    <m/>
  </r>
  <r>
    <s v="WEB-5173"/>
    <x v="290"/>
    <s v="Vivaan Iyer"/>
    <x v="0"/>
    <x v="1"/>
    <x v="8"/>
    <n v="1"/>
    <n v="2867.06"/>
    <x v="1"/>
    <x v="0"/>
    <n v="1"/>
    <n v="2867.06"/>
    <m/>
    <m/>
    <m/>
    <m/>
    <m/>
    <m/>
    <s v="Completed"/>
    <s v="Yes"/>
    <s v="No"/>
    <m/>
    <n v="590"/>
    <n v="451"/>
    <n v="2759712.3299794244"/>
    <n v="330643.50635802455"/>
    <n v="3.8641711229946525"/>
    <s v="Wireless Earbuds"/>
    <x v="1"/>
    <s v="Electronics"/>
    <s v="Electronics"/>
    <s v="Electronics"/>
    <n v="12"/>
    <s v="Electronics"/>
    <m/>
    <n v="2023"/>
    <n v="1"/>
    <n v="29"/>
    <n v="1"/>
    <s v="Weekday"/>
    <m/>
    <m/>
  </r>
  <r>
    <s v="WEB-6028"/>
    <x v="310"/>
    <s v="Aditya Kumar"/>
    <x v="7"/>
    <x v="2"/>
    <x v="2"/>
    <n v="1"/>
    <n v="188.47"/>
    <x v="3"/>
    <x v="1"/>
    <n v="3"/>
    <n v="188.47"/>
    <m/>
    <m/>
    <m/>
    <m/>
    <m/>
    <m/>
    <s v="Pending"/>
    <s v="No"/>
    <s v="Yes"/>
    <m/>
    <n v="567"/>
    <n v="440"/>
    <n v="594714.6477588166"/>
    <n v="60882.938065984097"/>
    <n v="3.804733727810651"/>
    <s v="Cookbook"/>
    <x v="2"/>
    <s v="Books"/>
    <s v="Books"/>
    <s v="Books"/>
    <n v="4"/>
    <s v="Books"/>
    <m/>
    <n v="2025"/>
    <n v="1"/>
    <n v="10"/>
    <n v="6"/>
    <s v="Weekday"/>
    <m/>
    <m/>
  </r>
  <r>
    <s v="WEB-7974"/>
    <x v="232"/>
    <s v="Simran Khan"/>
    <x v="2"/>
    <x v="3"/>
    <x v="20"/>
    <n v="1"/>
    <n v="718.29"/>
    <x v="2"/>
    <x v="0"/>
    <n v="5"/>
    <n v="718.29"/>
    <m/>
    <m/>
    <m/>
    <m/>
    <m/>
    <m/>
    <s v="Completed"/>
    <s v="No"/>
    <s v="No"/>
    <m/>
    <n v="589"/>
    <n v="426"/>
    <n v="1892867.2841657216"/>
    <n v="199432.98236095349"/>
    <n v="3.8949824970828471"/>
    <s v="Men'S T-Shirt"/>
    <x v="3"/>
    <s v="Fashion"/>
    <s v="Fashion"/>
    <s v="Fashion"/>
    <n v="55"/>
    <s v="Fashion"/>
    <m/>
    <n v="2023"/>
    <n v="6"/>
    <n v="20"/>
    <n v="3"/>
    <s v="Weekday"/>
    <m/>
    <m/>
  </r>
  <r>
    <s v="WEB-8316"/>
    <x v="407"/>
    <s v="Diya Das"/>
    <x v="7"/>
    <x v="3"/>
    <x v="3"/>
    <n v="1"/>
    <n v="1824.14"/>
    <x v="0"/>
    <x v="0"/>
    <n v="4"/>
    <n v="1824.14"/>
    <m/>
    <m/>
    <m/>
    <m/>
    <m/>
    <m/>
    <s v="Completed"/>
    <s v="Yes"/>
    <s v="No"/>
    <m/>
    <n v="567"/>
    <n v="440"/>
    <n v="1892867.2841657216"/>
    <n v="199432.98236095349"/>
    <n v="3.8949824970828471"/>
    <s v="Denim Jeans"/>
    <x v="3"/>
    <s v="Fashion"/>
    <s v="Fashion"/>
    <s v="Fashion"/>
    <n v="6"/>
    <s v="Fashion"/>
    <m/>
    <n v="2024"/>
    <n v="5"/>
    <n v="26"/>
    <n v="1"/>
    <s v="Weekday"/>
    <m/>
    <m/>
  </r>
  <r>
    <s v="WEB-8025"/>
    <x v="408"/>
    <s v="Aarav Das"/>
    <x v="3"/>
    <x v="0"/>
    <x v="16"/>
    <n v="1"/>
    <n v="631.86"/>
    <x v="3"/>
    <x v="0"/>
    <n v="5"/>
    <n v="631.86"/>
    <m/>
    <m/>
    <m/>
    <m/>
    <m/>
    <m/>
    <s v="Completed"/>
    <s v="No"/>
    <s v="No"/>
    <m/>
    <n v="619"/>
    <n v="468"/>
    <n v="1463424.4009529033"/>
    <n v="118285.78776560788"/>
    <n v="3.8140589569160999"/>
    <s v="Table Lamp"/>
    <x v="0"/>
    <s v="Home &amp; Kitchen"/>
    <s v="Home &amp; Kitchen"/>
    <s v="Home &amp; Kitchen"/>
    <n v="32"/>
    <s v="Home &amp; Kitchen"/>
    <m/>
    <n v="2025"/>
    <n v="2"/>
    <n v="14"/>
    <n v="6"/>
    <s v="Weekday"/>
    <m/>
    <m/>
  </r>
  <r>
    <s v="WEB-8029"/>
    <x v="409"/>
    <s v="Vivaan Joshi"/>
    <x v="4"/>
    <x v="4"/>
    <x v="22"/>
    <n v="1"/>
    <n v="930.31"/>
    <x v="2"/>
    <x v="0"/>
    <n v="3"/>
    <n v="930.31"/>
    <m/>
    <m/>
    <m/>
    <m/>
    <m/>
    <m/>
    <s v="Completed"/>
    <s v="No"/>
    <s v="No"/>
    <m/>
    <n v="573"/>
    <n v="450"/>
    <n v="1098537.4901531704"/>
    <n v="96724.388030634553"/>
    <n v="3.9001122334455669"/>
    <s v="Hair Oil"/>
    <x v="4"/>
    <s v="Beauty"/>
    <s v="Beauty"/>
    <s v="Beauty"/>
    <n v="70"/>
    <s v="Beauty"/>
    <m/>
    <n v="2025"/>
    <n v="6"/>
    <n v="8"/>
    <n v="1"/>
    <s v="Weekday"/>
    <m/>
    <m/>
  </r>
  <r>
    <s v="WEB-7644"/>
    <x v="410"/>
    <s v="Kavya Joshi"/>
    <x v="2"/>
    <x v="0"/>
    <x v="0"/>
    <n v="2"/>
    <n v="1078.48"/>
    <x v="1"/>
    <x v="0"/>
    <n v="3"/>
    <n v="2156.96"/>
    <m/>
    <m/>
    <m/>
    <m/>
    <m/>
    <m/>
    <s v="Completed"/>
    <s v="Yes"/>
    <s v="No"/>
    <m/>
    <n v="589"/>
    <n v="426"/>
    <n v="1463424.4009529033"/>
    <n v="118285.78776560788"/>
    <n v="3.8140589569160999"/>
    <s v="Water Bottle"/>
    <x v="0"/>
    <s v="Home &amp; Kitchen"/>
    <s v="Home &amp; Kitchen"/>
    <s v="Home &amp; Kitchen"/>
    <n v="2"/>
    <s v="Home &amp; Kitchen"/>
    <m/>
    <n v="2025"/>
    <n v="6"/>
    <n v="28"/>
    <n v="7"/>
    <s v="Weekday"/>
    <m/>
    <m/>
  </r>
  <r>
    <s v="WEB-5318"/>
    <x v="205"/>
    <s v="Ishaan Gupta"/>
    <x v="1"/>
    <x v="3"/>
    <x v="19"/>
    <n v="1"/>
    <n v="769.78"/>
    <x v="4"/>
    <x v="0"/>
    <n v="5"/>
    <n v="769.78"/>
    <m/>
    <m/>
    <m/>
    <m/>
    <m/>
    <m/>
    <s v="Completed"/>
    <s v="No"/>
    <s v="No"/>
    <m/>
    <n v="595"/>
    <n v="444"/>
    <n v="1892867.2841657216"/>
    <n v="199432.98236095349"/>
    <n v="3.8949824970828471"/>
    <s v="Sunglasses"/>
    <x v="3"/>
    <s v="Fashion"/>
    <s v="Fashion"/>
    <s v="Fashion"/>
    <n v="53"/>
    <s v="Fashion"/>
    <m/>
    <n v="2024"/>
    <n v="4"/>
    <n v="3"/>
    <n v="4"/>
    <s v="Weekday"/>
    <m/>
    <m/>
  </r>
  <r>
    <s v="WEB-5581"/>
    <x v="312"/>
    <s v="Aditya Khan"/>
    <x v="5"/>
    <x v="1"/>
    <x v="11"/>
    <n v="2"/>
    <n v="1101.21"/>
    <x v="1"/>
    <x v="0"/>
    <n v="4"/>
    <n v="2202.42"/>
    <m/>
    <m/>
    <m/>
    <m/>
    <m/>
    <m/>
    <s v="Completed"/>
    <s v="Yes"/>
    <s v="No"/>
    <m/>
    <n v="559"/>
    <n v="408"/>
    <n v="2759712.3299794244"/>
    <n v="330643.50635802455"/>
    <n v="3.8641711229946525"/>
    <s v="Smart Watch"/>
    <x v="1"/>
    <s v="Electronics"/>
    <s v="Electronics"/>
    <s v="Electronics"/>
    <n v="17"/>
    <s v="Electronics"/>
    <m/>
    <n v="2023"/>
    <n v="7"/>
    <n v="27"/>
    <n v="5"/>
    <s v="Weekday"/>
    <m/>
    <m/>
  </r>
  <r>
    <s v="WEB-5555"/>
    <x v="290"/>
    <s v="Ananya Kapoor"/>
    <x v="6"/>
    <x v="1"/>
    <x v="11"/>
    <n v="1"/>
    <n v="3469.72"/>
    <x v="2"/>
    <x v="0"/>
    <n v="4"/>
    <n v="3469.72"/>
    <m/>
    <m/>
    <m/>
    <m/>
    <m/>
    <m/>
    <s v="Completed"/>
    <s v="Yes"/>
    <s v="No"/>
    <m/>
    <n v="558"/>
    <n v="430"/>
    <n v="2759712.3299794244"/>
    <n v="330643.50635802455"/>
    <n v="3.8641711229946525"/>
    <s v="Smart Watch"/>
    <x v="1"/>
    <s v="Electronics"/>
    <s v="Electronics"/>
    <s v="Electronics"/>
    <n v="17"/>
    <s v="Electronics"/>
    <m/>
    <n v="2023"/>
    <n v="1"/>
    <n v="29"/>
    <n v="1"/>
    <s v="Weekday"/>
    <m/>
    <m/>
  </r>
  <r>
    <s v="WEB-8816"/>
    <x v="123"/>
    <s v="Saanvi Kapoor"/>
    <x v="2"/>
    <x v="1"/>
    <x v="9"/>
    <n v="1"/>
    <n v="1864.92"/>
    <x v="1"/>
    <x v="1"/>
    <n v="4"/>
    <n v="1864.92"/>
    <m/>
    <m/>
    <m/>
    <m/>
    <m/>
    <m/>
    <s v="Pending"/>
    <s v="No"/>
    <s v="Yes"/>
    <m/>
    <n v="589"/>
    <n v="426"/>
    <n v="2759712.3299794244"/>
    <n v="330643.50635802455"/>
    <n v="3.8641711229946525"/>
    <s v="Usb Cable"/>
    <x v="1"/>
    <s v="Electronics"/>
    <s v="Electronics"/>
    <s v="Electronics"/>
    <n v="13"/>
    <s v="Electronics"/>
    <m/>
    <n v="2023"/>
    <n v="10"/>
    <n v="26"/>
    <n v="5"/>
    <s v="Weekday"/>
    <m/>
    <m/>
  </r>
  <r>
    <s v="WEB-5600"/>
    <x v="215"/>
    <s v="Vikram Reddy"/>
    <x v="4"/>
    <x v="0"/>
    <x v="4"/>
    <n v="2"/>
    <n v="879.31"/>
    <x v="4"/>
    <x v="0"/>
    <n v="5"/>
    <n v="1758.62"/>
    <m/>
    <m/>
    <m/>
    <m/>
    <m/>
    <m/>
    <s v="Completed"/>
    <s v="Yes"/>
    <s v="No"/>
    <m/>
    <n v="573"/>
    <n v="450"/>
    <n v="1463424.4009529033"/>
    <n v="118285.78776560788"/>
    <n v="3.8140589569160999"/>
    <s v="Non-Stick Pan"/>
    <x v="0"/>
    <s v="Home &amp; Kitchen"/>
    <s v="Home &amp; Kitchen"/>
    <s v="Home &amp; Kitchen"/>
    <n v="7"/>
    <s v="Home &amp; Kitchen"/>
    <m/>
    <n v="2023"/>
    <n v="5"/>
    <n v="2"/>
    <n v="3"/>
    <s v="Weekday"/>
    <m/>
    <m/>
  </r>
  <r>
    <s v="WEB-8123"/>
    <x v="154"/>
    <s v="Karan Bose"/>
    <x v="7"/>
    <x v="0"/>
    <x v="0"/>
    <n v="1"/>
    <n v="1136.6600000000001"/>
    <x v="1"/>
    <x v="0"/>
    <n v="3"/>
    <n v="1136.6600000000001"/>
    <m/>
    <m/>
    <m/>
    <m/>
    <m/>
    <m/>
    <s v="Completed"/>
    <s v="Yes"/>
    <s v="No"/>
    <m/>
    <n v="567"/>
    <n v="440"/>
    <n v="1463424.4009529033"/>
    <n v="118285.78776560788"/>
    <n v="3.8140589569160999"/>
    <s v="Water Bottle"/>
    <x v="0"/>
    <s v="Home &amp; Kitchen"/>
    <s v="Home &amp; Kitchen"/>
    <s v="Home &amp; Kitchen"/>
    <n v="2"/>
    <s v="Home &amp; Kitchen"/>
    <m/>
    <n v="2023"/>
    <n v="6"/>
    <n v="4"/>
    <n v="1"/>
    <s v="Weekday"/>
    <m/>
    <m/>
  </r>
  <r>
    <s v="WEB-6228"/>
    <x v="411"/>
    <s v="Sanjay Malhotra"/>
    <x v="5"/>
    <x v="1"/>
    <x v="11"/>
    <n v="1"/>
    <n v="2046.58"/>
    <x v="3"/>
    <x v="0"/>
    <n v="3"/>
    <n v="2046.58"/>
    <m/>
    <m/>
    <m/>
    <m/>
    <m/>
    <m/>
    <s v="Completed"/>
    <s v="Yes"/>
    <s v="No"/>
    <m/>
    <n v="559"/>
    <n v="408"/>
    <n v="2759712.3299794244"/>
    <n v="330643.50635802455"/>
    <n v="3.8641711229946525"/>
    <s v="Smart Watch"/>
    <x v="1"/>
    <s v="Electronics"/>
    <s v="Electronics"/>
    <s v="Electronics"/>
    <n v="17"/>
    <s v="Electronics"/>
    <m/>
    <n v="2023"/>
    <n v="2"/>
    <n v="6"/>
    <n v="2"/>
    <s v="Weekday"/>
    <m/>
    <m/>
  </r>
  <r>
    <s v="WEB-6909"/>
    <x v="412"/>
    <s v="Arjun Singh"/>
    <x v="0"/>
    <x v="2"/>
    <x v="14"/>
    <n v="1"/>
    <n v="450.26903299203627"/>
    <x v="3"/>
    <x v="0"/>
    <n v="5"/>
    <n v="450.26903299203627"/>
    <m/>
    <m/>
    <m/>
    <m/>
    <m/>
    <m/>
    <s v="Completed"/>
    <s v="No"/>
    <s v="No"/>
    <m/>
    <n v="590"/>
    <n v="451"/>
    <n v="594714.6477588166"/>
    <n v="60882.938065984097"/>
    <n v="3.804733727810651"/>
    <s v="Notebook Set"/>
    <x v="2"/>
    <s v="Books"/>
    <s v="Books"/>
    <s v="Books"/>
    <n v="20"/>
    <s v="Books"/>
    <m/>
    <n v="2024"/>
    <n v="12"/>
    <n v="30"/>
    <n v="2"/>
    <s v="Weekday"/>
    <m/>
    <m/>
  </r>
  <r>
    <s v="WEB-6974"/>
    <x v="12"/>
    <s v="Neha Patel"/>
    <x v="5"/>
    <x v="3"/>
    <x v="10"/>
    <n v="1"/>
    <n v="1301.0999999999999"/>
    <x v="2"/>
    <x v="0"/>
    <m/>
    <n v="1301.0999999999999"/>
    <m/>
    <m/>
    <m/>
    <m/>
    <m/>
    <m/>
    <s v="Completed"/>
    <s v="Yes"/>
    <s v="No"/>
    <m/>
    <n v="559"/>
    <n v="408"/>
    <n v="1892867.2841657216"/>
    <n v="199432.98236095349"/>
    <n v="3.8949824970828471"/>
    <s v="Women'S Kurti"/>
    <x v="3"/>
    <s v="Fashion"/>
    <s v="Fashion"/>
    <s v="Fashion"/>
    <n v="15"/>
    <s v="Fashion"/>
    <m/>
    <n v="2023"/>
    <n v="3"/>
    <n v="7"/>
    <n v="3"/>
    <s v="Weekend"/>
    <m/>
    <m/>
  </r>
  <r>
    <s v="WEB-7195"/>
    <x v="63"/>
    <s v="Vikram Khan"/>
    <x v="3"/>
    <x v="1"/>
    <x v="11"/>
    <n v="1"/>
    <n v="2931.35"/>
    <x v="4"/>
    <x v="0"/>
    <n v="4"/>
    <n v="2931.35"/>
    <m/>
    <m/>
    <m/>
    <m/>
    <m/>
    <m/>
    <s v="Completed"/>
    <s v="Yes"/>
    <s v="No"/>
    <m/>
    <n v="619"/>
    <n v="468"/>
    <n v="2759712.3299794244"/>
    <n v="330643.50635802455"/>
    <n v="3.8641711229946525"/>
    <s v="Smart Watch"/>
    <x v="1"/>
    <s v="Electronics"/>
    <s v="Electronics"/>
    <s v="Electronics"/>
    <n v="17"/>
    <s v="Electronics"/>
    <m/>
    <n v="2024"/>
    <n v="5"/>
    <n v="13"/>
    <n v="2"/>
    <s v="Weekday"/>
    <m/>
    <m/>
  </r>
  <r>
    <s v="WEB-6144"/>
    <x v="244"/>
    <s v="Aditya Singh"/>
    <x v="3"/>
    <x v="3"/>
    <x v="19"/>
    <n v="3"/>
    <n v="755.54"/>
    <x v="3"/>
    <x v="0"/>
    <m/>
    <n v="2266.62"/>
    <m/>
    <m/>
    <m/>
    <m/>
    <m/>
    <m/>
    <s v="Completed"/>
    <s v="Yes"/>
    <s v="No"/>
    <m/>
    <n v="619"/>
    <n v="468"/>
    <n v="1892867.2841657216"/>
    <n v="199432.98236095349"/>
    <n v="3.8949824970828471"/>
    <s v="Sunglasses"/>
    <x v="3"/>
    <s v="Fashion"/>
    <s v="Fashion"/>
    <s v="Fashion"/>
    <n v="53"/>
    <s v="Fashion"/>
    <m/>
    <n v="2024"/>
    <n v="2"/>
    <n v="11"/>
    <n v="1"/>
    <s v="Weekday"/>
    <m/>
    <m/>
  </r>
  <r>
    <s v="WEB-8300"/>
    <x v="413"/>
    <s v="Simran Kapoor"/>
    <x v="6"/>
    <x v="2"/>
    <x v="2"/>
    <n v="3"/>
    <n v="559.13"/>
    <x v="0"/>
    <x v="0"/>
    <n v="4"/>
    <n v="1677.3899999999999"/>
    <m/>
    <m/>
    <m/>
    <m/>
    <m/>
    <m/>
    <s v="Completed"/>
    <s v="Yes"/>
    <s v="No"/>
    <m/>
    <n v="558"/>
    <n v="430"/>
    <n v="594714.6477588166"/>
    <n v="60882.938065984097"/>
    <n v="3.804733727810651"/>
    <s v="Cookbook"/>
    <x v="2"/>
    <s v="Books"/>
    <s v="Books"/>
    <s v="Books"/>
    <n v="4"/>
    <s v="Books"/>
    <m/>
    <n v="2023"/>
    <n v="8"/>
    <n v="24"/>
    <n v="5"/>
    <s v="Weekday"/>
    <m/>
    <m/>
  </r>
  <r>
    <s v="WEB-8304"/>
    <x v="414"/>
    <s v="Tanya Patel"/>
    <x v="4"/>
    <x v="0"/>
    <x v="0"/>
    <n v="2"/>
    <n v="1303.19"/>
    <x v="4"/>
    <x v="1"/>
    <n v="5"/>
    <n v="2606.38"/>
    <m/>
    <m/>
    <m/>
    <m/>
    <m/>
    <m/>
    <s v="Pending"/>
    <s v="No"/>
    <s v="Yes"/>
    <m/>
    <n v="573"/>
    <n v="450"/>
    <n v="1463424.4009529033"/>
    <n v="118285.78776560788"/>
    <n v="3.8140589569160999"/>
    <s v="Water Bottle"/>
    <x v="0"/>
    <s v="Home &amp; Kitchen"/>
    <s v="Home &amp; Kitchen"/>
    <s v="Home &amp; Kitchen"/>
    <n v="2"/>
    <s v="Home &amp; Kitchen"/>
    <m/>
    <n v="2024"/>
    <n v="8"/>
    <n v="28"/>
    <n v="4"/>
    <s v="Weekday"/>
    <m/>
    <m/>
  </r>
  <r>
    <s v="WEB-9407"/>
    <x v="285"/>
    <s v="Saanvi Iyer"/>
    <x v="2"/>
    <x v="1"/>
    <x v="1"/>
    <n v="2"/>
    <n v="1157.21"/>
    <x v="3"/>
    <x v="0"/>
    <n v="1"/>
    <n v="2314.42"/>
    <m/>
    <m/>
    <m/>
    <m/>
    <m/>
    <m/>
    <s v="Completed"/>
    <s v="Yes"/>
    <s v="No"/>
    <m/>
    <n v="589"/>
    <n v="426"/>
    <n v="2759712.3299794244"/>
    <n v="330643.50635802455"/>
    <n v="3.8641711229946525"/>
    <s v="Power Bank 10000Mah"/>
    <x v="1"/>
    <s v="Electronics"/>
    <s v="Electronics"/>
    <s v="Electronics"/>
    <n v="3"/>
    <s v="Electronics"/>
    <m/>
    <n v="2024"/>
    <n v="1"/>
    <n v="10"/>
    <n v="4"/>
    <s v="Weekday"/>
    <m/>
    <m/>
  </r>
  <r>
    <s v="WEB-6951"/>
    <x v="415"/>
    <s v="Neha Singh"/>
    <x v="0"/>
    <x v="1"/>
    <x v="8"/>
    <n v="1"/>
    <n v="1166.31"/>
    <x v="3"/>
    <x v="0"/>
    <n v="4"/>
    <n v="1166.31"/>
    <m/>
    <m/>
    <m/>
    <m/>
    <m/>
    <m/>
    <s v="Completed"/>
    <s v="Yes"/>
    <s v="No"/>
    <m/>
    <n v="590"/>
    <n v="451"/>
    <n v="2759712.3299794244"/>
    <n v="330643.50635802455"/>
    <n v="3.8641711229946525"/>
    <s v="Wireless Earbuds"/>
    <x v="1"/>
    <s v="Electronics"/>
    <s v="Electronics"/>
    <s v="Electronics"/>
    <n v="12"/>
    <s v="Electronics"/>
    <m/>
    <n v="2023"/>
    <n v="6"/>
    <n v="19"/>
    <n v="2"/>
    <s v="Weekday"/>
    <m/>
    <m/>
  </r>
  <r>
    <s v="WEB-8425"/>
    <x v="41"/>
    <s v="Ananya Gupta"/>
    <x v="5"/>
    <x v="0"/>
    <x v="23"/>
    <n v="2"/>
    <n v="754.59"/>
    <x v="4"/>
    <x v="0"/>
    <n v="4"/>
    <n v="1509.18"/>
    <m/>
    <m/>
    <m/>
    <m/>
    <m/>
    <m/>
    <s v="Completed"/>
    <s v="Yes"/>
    <s v="No"/>
    <m/>
    <n v="559"/>
    <n v="408"/>
    <n v="1463424.4009529033"/>
    <n v="118285.78776560788"/>
    <n v="3.8140589569160999"/>
    <s v="Led Bulb Pack"/>
    <x v="0"/>
    <s v="Home &amp; Kitchen"/>
    <s v="Home &amp; Kitchen"/>
    <s v="Home &amp; Kitchen"/>
    <n v="76"/>
    <s v="Home &amp; Kitchen"/>
    <m/>
    <n v="2023"/>
    <n v="7"/>
    <n v="9"/>
    <n v="1"/>
    <s v="Weekday"/>
    <m/>
    <m/>
  </r>
  <r>
    <s v="WEB-6452"/>
    <x v="272"/>
    <s v="Tanya Sharma"/>
    <x v="7"/>
    <x v="2"/>
    <x v="13"/>
    <n v="1"/>
    <n v="250.71"/>
    <x v="2"/>
    <x v="0"/>
    <n v="4"/>
    <n v="250.71"/>
    <m/>
    <m/>
    <m/>
    <m/>
    <m/>
    <m/>
    <s v="Completed"/>
    <s v="No"/>
    <s v="No"/>
    <m/>
    <n v="567"/>
    <n v="440"/>
    <n v="594714.6477588166"/>
    <n v="60882.938065984097"/>
    <n v="3.804733727810651"/>
    <s v="Self-Help Book"/>
    <x v="2"/>
    <s v="Books"/>
    <s v="Books"/>
    <s v="Books"/>
    <n v="19"/>
    <s v="Books"/>
    <m/>
    <n v="2023"/>
    <n v="2"/>
    <n v="9"/>
    <n v="5"/>
    <s v="Weekday"/>
    <m/>
    <m/>
  </r>
  <r>
    <s v="WEB-7296"/>
    <x v="416"/>
    <s v="Rahul Rao"/>
    <x v="0"/>
    <x v="0"/>
    <x v="0"/>
    <n v="1"/>
    <n v="1895.01"/>
    <x v="0"/>
    <x v="0"/>
    <n v="4"/>
    <n v="1895.01"/>
    <m/>
    <m/>
    <m/>
    <m/>
    <m/>
    <m/>
    <s v="Completed"/>
    <s v="Yes"/>
    <s v="No"/>
    <m/>
    <n v="590"/>
    <n v="451"/>
    <n v="1463424.4009529033"/>
    <n v="118285.78776560788"/>
    <n v="3.8140589569160999"/>
    <s v="Water Bottle"/>
    <x v="0"/>
    <s v="Home &amp; Kitchen"/>
    <s v="Home &amp; Kitchen"/>
    <s v="Home &amp; Kitchen"/>
    <n v="2"/>
    <s v="Home &amp; Kitchen"/>
    <m/>
    <n v="2023"/>
    <n v="1"/>
    <n v="11"/>
    <n v="4"/>
    <s v="Weekday"/>
    <m/>
    <m/>
  </r>
  <r>
    <s v="WEB-5302"/>
    <x v="417"/>
    <s v="Ananya Das"/>
    <x v="5"/>
    <x v="4"/>
    <x v="21"/>
    <n v="1"/>
    <n v="1344.06"/>
    <x v="0"/>
    <x v="2"/>
    <n v="5"/>
    <n v="1344.06"/>
    <m/>
    <m/>
    <m/>
    <m/>
    <m/>
    <m/>
    <s v="Completed"/>
    <s v="No"/>
    <s v="No"/>
    <m/>
    <n v="559"/>
    <n v="408"/>
    <n v="1098537.4901531704"/>
    <n v="96724.388030634553"/>
    <n v="3.9001122334455669"/>
    <s v="Shampoo 200Ml"/>
    <x v="4"/>
    <s v="Beauty"/>
    <s v="Beauty"/>
    <s v="Beauty"/>
    <n v="64"/>
    <s v="Beauty"/>
    <m/>
    <n v="2023"/>
    <n v="11"/>
    <n v="19"/>
    <n v="1"/>
    <s v="Weekday"/>
    <m/>
    <m/>
  </r>
  <r>
    <s v="WEB-9054"/>
    <x v="418"/>
    <s v="Neha Patel"/>
    <x v="6"/>
    <x v="1"/>
    <x v="8"/>
    <n v="1"/>
    <n v="1345.32"/>
    <x v="3"/>
    <x v="0"/>
    <n v="4"/>
    <n v="1345.32"/>
    <m/>
    <m/>
    <m/>
    <m/>
    <m/>
    <m/>
    <s v="Completed"/>
    <s v="Yes"/>
    <s v="No"/>
    <m/>
    <n v="558"/>
    <n v="430"/>
    <n v="2759712.3299794244"/>
    <n v="330643.50635802455"/>
    <n v="3.8641711229946525"/>
    <s v="Wireless Earbuds"/>
    <x v="1"/>
    <s v="Electronics"/>
    <s v="Electronics"/>
    <s v="Electronics"/>
    <n v="12"/>
    <s v="Electronics"/>
    <m/>
    <n v="2025"/>
    <n v="3"/>
    <n v="12"/>
    <n v="4"/>
    <s v="Weekday"/>
    <m/>
    <m/>
  </r>
  <r>
    <s v="WEB-6173"/>
    <x v="395"/>
    <s v="Ananya Kapoor"/>
    <x v="0"/>
    <x v="3"/>
    <x v="10"/>
    <n v="1"/>
    <n v="567.98"/>
    <x v="2"/>
    <x v="0"/>
    <n v="4"/>
    <n v="567.98"/>
    <m/>
    <m/>
    <m/>
    <m/>
    <m/>
    <m/>
    <s v="Completed"/>
    <s v="No"/>
    <s v="No"/>
    <m/>
    <n v="590"/>
    <n v="451"/>
    <n v="1892867.2841657216"/>
    <n v="199432.98236095349"/>
    <n v="3.8949824970828471"/>
    <s v="Women'S Kurti"/>
    <x v="3"/>
    <s v="Fashion"/>
    <s v="Fashion"/>
    <s v="Fashion"/>
    <n v="15"/>
    <s v="Fashion"/>
    <m/>
    <n v="2024"/>
    <n v="4"/>
    <n v="13"/>
    <n v="7"/>
    <s v="Weekday"/>
    <m/>
    <m/>
  </r>
  <r>
    <s v="WEB-8535"/>
    <x v="419"/>
    <s v="Simran Malhotra"/>
    <x v="7"/>
    <x v="4"/>
    <x v="24"/>
    <n v="1"/>
    <n v="1394.2"/>
    <x v="1"/>
    <x v="0"/>
    <n v="4"/>
    <n v="1394.2"/>
    <m/>
    <m/>
    <m/>
    <m/>
    <m/>
    <m/>
    <s v="Completed"/>
    <s v="Yes"/>
    <s v="No"/>
    <m/>
    <n v="567"/>
    <n v="440"/>
    <n v="1098537.4901531704"/>
    <n v="96724.388030634553"/>
    <n v="3.9001122334455669"/>
    <s v="Face Cream"/>
    <x v="4"/>
    <s v="Beauty"/>
    <s v="Beauty"/>
    <s v="Beauty"/>
    <n v="80"/>
    <s v="Beauty"/>
    <m/>
    <n v="2024"/>
    <n v="10"/>
    <n v="19"/>
    <n v="7"/>
    <s v="Weekday"/>
    <m/>
    <m/>
  </r>
  <r>
    <s v="WEB-7339"/>
    <x v="366"/>
    <s v="Riya Chatterjee"/>
    <x v="0"/>
    <x v="0"/>
    <x v="5"/>
    <n v="1"/>
    <n v="1317"/>
    <x v="0"/>
    <x v="0"/>
    <n v="5"/>
    <n v="1317"/>
    <m/>
    <m/>
    <m/>
    <m/>
    <m/>
    <m/>
    <s v="Completed"/>
    <s v="Yes"/>
    <s v="No"/>
    <m/>
    <n v="590"/>
    <n v="451"/>
    <n v="1463424.4009529033"/>
    <n v="118285.78776560788"/>
    <n v="3.8140589569160999"/>
    <s v="Storage Box"/>
    <x v="0"/>
    <s v="Home &amp; Kitchen"/>
    <s v="Home &amp; Kitchen"/>
    <s v="Home &amp; Kitchen"/>
    <n v="8"/>
    <s v="Home &amp; Kitchen"/>
    <m/>
    <n v="2023"/>
    <n v="11"/>
    <n v="16"/>
    <n v="5"/>
    <s v="Weekday"/>
    <m/>
    <m/>
  </r>
  <r>
    <s v="WEB-7720"/>
    <x v="420"/>
    <s v="Sanjay Iyer"/>
    <x v="6"/>
    <x v="1"/>
    <x v="8"/>
    <n v="1"/>
    <n v="3306.4"/>
    <x v="1"/>
    <x v="0"/>
    <m/>
    <n v="3306.4"/>
    <m/>
    <m/>
    <m/>
    <m/>
    <m/>
    <m/>
    <s v="Completed"/>
    <s v="Yes"/>
    <s v="No"/>
    <m/>
    <n v="558"/>
    <n v="430"/>
    <n v="2759712.3299794244"/>
    <n v="330643.50635802455"/>
    <n v="3.8641711229946525"/>
    <s v="Wireless Earbuds"/>
    <x v="1"/>
    <s v="Electronics"/>
    <s v="Electronics"/>
    <s v="Electronics"/>
    <n v="12"/>
    <s v="Electronics"/>
    <m/>
    <n v="2024"/>
    <n v="8"/>
    <n v="26"/>
    <n v="2"/>
    <s v="Weekday"/>
    <m/>
    <m/>
  </r>
  <r>
    <s v="WEB-5505"/>
    <x v="421"/>
    <s v="Diya Iyer"/>
    <x v="1"/>
    <x v="0"/>
    <x v="4"/>
    <n v="3"/>
    <n v="1492.89"/>
    <x v="2"/>
    <x v="0"/>
    <n v="4"/>
    <n v="4478.67"/>
    <m/>
    <m/>
    <m/>
    <m/>
    <m/>
    <m/>
    <s v="Completed"/>
    <s v="Yes"/>
    <s v="No"/>
    <m/>
    <n v="595"/>
    <n v="444"/>
    <n v="1463424.4009529033"/>
    <n v="118285.78776560788"/>
    <n v="3.8140589569160999"/>
    <s v="Non-Stick Pan"/>
    <x v="0"/>
    <s v="Home &amp; Kitchen"/>
    <s v="Home &amp; Kitchen"/>
    <s v="Home &amp; Kitchen"/>
    <n v="7"/>
    <s v="Home &amp; Kitchen"/>
    <m/>
    <n v="2025"/>
    <n v="2"/>
    <n v="12"/>
    <n v="4"/>
    <s v="Weekday"/>
    <m/>
    <m/>
  </r>
  <r>
    <s v="WEB-7154"/>
    <x v="422"/>
    <s v="Diya Malhotra"/>
    <x v="3"/>
    <x v="1"/>
    <x v="9"/>
    <n v="1"/>
    <n v="552.67999999999995"/>
    <x v="0"/>
    <x v="0"/>
    <n v="3"/>
    <n v="552.67999999999995"/>
    <m/>
    <m/>
    <m/>
    <m/>
    <m/>
    <m/>
    <s v="Completed"/>
    <s v="No"/>
    <s v="No"/>
    <m/>
    <n v="619"/>
    <n v="468"/>
    <n v="2759712.3299794244"/>
    <n v="330643.50635802455"/>
    <n v="3.8641711229946525"/>
    <s v="Usb Cable"/>
    <x v="1"/>
    <s v="Electronics"/>
    <s v="Electronics"/>
    <s v="Electronics"/>
    <n v="13"/>
    <s v="Electronics"/>
    <m/>
    <n v="2023"/>
    <n v="8"/>
    <n v="23"/>
    <n v="4"/>
    <s v="Weekday"/>
    <m/>
    <m/>
  </r>
  <r>
    <s v="WEB-5624"/>
    <x v="387"/>
    <s v="Vikram Pillai"/>
    <x v="3"/>
    <x v="1"/>
    <x v="1"/>
    <n v="1"/>
    <n v="1040.05"/>
    <x v="1"/>
    <x v="0"/>
    <n v="4"/>
    <n v="1040.05"/>
    <m/>
    <m/>
    <m/>
    <m/>
    <m/>
    <m/>
    <s v="Completed"/>
    <s v="Yes"/>
    <s v="No"/>
    <m/>
    <n v="619"/>
    <n v="468"/>
    <n v="2759712.3299794244"/>
    <n v="330643.50635802455"/>
    <n v="3.8641711229946525"/>
    <s v="Power Bank 10000Mah"/>
    <x v="1"/>
    <s v="Electronics"/>
    <s v="Electronics"/>
    <s v="Electronics"/>
    <n v="3"/>
    <s v="Electronics"/>
    <m/>
    <n v="2023"/>
    <n v="9"/>
    <n v="16"/>
    <n v="7"/>
    <s v="Weekday"/>
    <m/>
    <m/>
  </r>
  <r>
    <s v="WEB-9315"/>
    <x v="257"/>
    <s v="Ishaan Gupta"/>
    <x v="2"/>
    <x v="3"/>
    <x v="3"/>
    <n v="2"/>
    <n v="1377.59"/>
    <x v="1"/>
    <x v="1"/>
    <n v="4"/>
    <n v="2755.18"/>
    <m/>
    <m/>
    <m/>
    <m/>
    <m/>
    <m/>
    <s v="Pending"/>
    <s v="No"/>
    <s v="Yes"/>
    <m/>
    <n v="589"/>
    <n v="426"/>
    <n v="1892867.2841657216"/>
    <n v="199432.98236095349"/>
    <n v="3.8949824970828471"/>
    <s v="Denim Jeans"/>
    <x v="3"/>
    <s v="Fashion"/>
    <s v="Fashion"/>
    <s v="Fashion"/>
    <n v="6"/>
    <s v="Fashion"/>
    <m/>
    <n v="2024"/>
    <n v="1"/>
    <n v="13"/>
    <n v="7"/>
    <s v="Weekday"/>
    <m/>
    <m/>
  </r>
  <r>
    <s v="WEB-6949"/>
    <x v="296"/>
    <s v="Pooja Nair"/>
    <x v="4"/>
    <x v="0"/>
    <x v="5"/>
    <n v="1"/>
    <n v="467.22"/>
    <x v="1"/>
    <x v="0"/>
    <m/>
    <n v="467.22"/>
    <m/>
    <m/>
    <m/>
    <m/>
    <m/>
    <m/>
    <s v="Completed"/>
    <s v="No"/>
    <s v="No"/>
    <m/>
    <n v="573"/>
    <n v="450"/>
    <n v="1463424.4009529033"/>
    <n v="118285.78776560788"/>
    <n v="3.8140589569160999"/>
    <s v="Storage Box"/>
    <x v="0"/>
    <s v="Home &amp; Kitchen"/>
    <s v="Home &amp; Kitchen"/>
    <s v="Home &amp; Kitchen"/>
    <n v="8"/>
    <s v="Home &amp; Kitchen"/>
    <m/>
    <n v="2025"/>
    <n v="1"/>
    <n v="24"/>
    <n v="6"/>
    <s v="Weekday"/>
    <m/>
    <m/>
  </r>
  <r>
    <s v="WEB-7988"/>
    <x v="423"/>
    <s v="Simran Khan"/>
    <x v="3"/>
    <x v="0"/>
    <x v="4"/>
    <n v="2"/>
    <n v="693.71"/>
    <x v="2"/>
    <x v="0"/>
    <n v="5"/>
    <n v="1387.42"/>
    <m/>
    <m/>
    <m/>
    <m/>
    <m/>
    <m/>
    <s v="Completed"/>
    <s v="Yes"/>
    <s v="No"/>
    <m/>
    <n v="619"/>
    <n v="468"/>
    <n v="1463424.4009529033"/>
    <n v="118285.78776560788"/>
    <n v="3.8140589569160999"/>
    <s v="Non-Stick Pan"/>
    <x v="0"/>
    <s v="Home &amp; Kitchen"/>
    <s v="Home &amp; Kitchen"/>
    <s v="Home &amp; Kitchen"/>
    <n v="7"/>
    <s v="Home &amp; Kitchen"/>
    <m/>
    <n v="2024"/>
    <n v="4"/>
    <n v="5"/>
    <n v="6"/>
    <s v="Weekday"/>
    <m/>
    <m/>
  </r>
  <r>
    <s v="WEB-8074"/>
    <x v="30"/>
    <s v="Riya Rao"/>
    <x v="7"/>
    <x v="2"/>
    <x v="14"/>
    <n v="2"/>
    <n v="239.25"/>
    <x v="4"/>
    <x v="0"/>
    <n v="4"/>
    <n v="478.5"/>
    <m/>
    <m/>
    <m/>
    <m/>
    <m/>
    <m/>
    <s v="Completed"/>
    <s v="No"/>
    <s v="No"/>
    <m/>
    <n v="567"/>
    <n v="440"/>
    <n v="594714.6477588166"/>
    <n v="60882.938065984097"/>
    <n v="3.804733727810651"/>
    <s v="Notebook Set"/>
    <x v="2"/>
    <s v="Books"/>
    <s v="Books"/>
    <s v="Books"/>
    <n v="20"/>
    <s v="Books"/>
    <m/>
    <n v="2024"/>
    <n v="11"/>
    <n v="12"/>
    <n v="3"/>
    <s v="Weekday"/>
    <m/>
    <m/>
  </r>
  <r>
    <s v="WEB-6265"/>
    <x v="424"/>
    <s v="Ananya Chatterjee"/>
    <x v="1"/>
    <x v="4"/>
    <x v="6"/>
    <n v="1"/>
    <n v="798.50450765864298"/>
    <x v="1"/>
    <x v="2"/>
    <n v="4"/>
    <n v="798.50450765864298"/>
    <m/>
    <m/>
    <m/>
    <m/>
    <m/>
    <m/>
    <s v="Completed"/>
    <s v="No"/>
    <s v="No"/>
    <m/>
    <n v="595"/>
    <n v="444"/>
    <n v="1098537.4901531704"/>
    <n v="96724.388030634553"/>
    <n v="3.9001122334455669"/>
    <s v="Lipstick"/>
    <x v="4"/>
    <s v="Beauty"/>
    <s v="Beauty"/>
    <s v="Beauty"/>
    <n v="10"/>
    <s v="Beauty"/>
    <m/>
    <n v="2023"/>
    <n v="10"/>
    <n v="7"/>
    <n v="7"/>
    <s v="Weekend"/>
    <m/>
    <m/>
  </r>
  <r>
    <s v="WEB-8806"/>
    <x v="425"/>
    <s v="Sanjay Singh"/>
    <x v="3"/>
    <x v="0"/>
    <x v="23"/>
    <n v="1"/>
    <n v="1187.1500000000001"/>
    <x v="0"/>
    <x v="2"/>
    <n v="4"/>
    <n v="1187.1500000000001"/>
    <m/>
    <m/>
    <m/>
    <m/>
    <m/>
    <m/>
    <s v="Completed"/>
    <s v="No"/>
    <s v="No"/>
    <m/>
    <n v="619"/>
    <n v="468"/>
    <n v="1463424.4009529033"/>
    <n v="118285.78776560788"/>
    <n v="3.8140589569160999"/>
    <s v="Led Bulb Pack"/>
    <x v="0"/>
    <s v="Home &amp; Kitchen"/>
    <s v="Home &amp; Kitchen"/>
    <s v="Home &amp; Kitchen"/>
    <n v="76"/>
    <s v="Home &amp; Kitchen"/>
    <m/>
    <n v="2025"/>
    <n v="2"/>
    <n v="22"/>
    <n v="7"/>
    <s v="Weekday"/>
    <m/>
    <m/>
  </r>
  <r>
    <s v="WEB-6775"/>
    <x v="426"/>
    <s v="Vikram Verma"/>
    <x v="6"/>
    <x v="3"/>
    <x v="10"/>
    <n v="1"/>
    <n v="767.42"/>
    <x v="0"/>
    <x v="0"/>
    <n v="5"/>
    <n v="767.42"/>
    <m/>
    <m/>
    <m/>
    <m/>
    <m/>
    <m/>
    <s v="Completed"/>
    <s v="No"/>
    <s v="No"/>
    <m/>
    <n v="558"/>
    <n v="430"/>
    <n v="1892867.2841657216"/>
    <n v="199432.98236095349"/>
    <n v="3.8949824970828471"/>
    <s v="Women'S Kurti"/>
    <x v="3"/>
    <s v="Fashion"/>
    <s v="Fashion"/>
    <s v="Fashion"/>
    <n v="15"/>
    <s v="Fashion"/>
    <m/>
    <n v="2023"/>
    <n v="3"/>
    <n v="11"/>
    <n v="7"/>
    <s v="Weekday"/>
    <m/>
    <m/>
  </r>
  <r>
    <s v="WEB-9038"/>
    <x v="348"/>
    <s v="Meera Reddy"/>
    <x v="6"/>
    <x v="1"/>
    <x v="9"/>
    <n v="1"/>
    <n v="3143.01"/>
    <x v="2"/>
    <x v="0"/>
    <n v="4"/>
    <n v="3143.01"/>
    <m/>
    <m/>
    <m/>
    <m/>
    <m/>
    <m/>
    <s v="Completed"/>
    <s v="Yes"/>
    <s v="No"/>
    <m/>
    <n v="558"/>
    <n v="430"/>
    <n v="2759712.3299794244"/>
    <n v="330643.50635802455"/>
    <n v="3.8641711229946525"/>
    <s v="Usb Cable"/>
    <x v="1"/>
    <s v="Electronics"/>
    <s v="Electronics"/>
    <s v="Electronics"/>
    <n v="13"/>
    <s v="Electronics"/>
    <m/>
    <n v="2024"/>
    <n v="9"/>
    <n v="19"/>
    <n v="5"/>
    <s v="Weekday"/>
    <m/>
    <m/>
  </r>
  <r>
    <s v="WEB-8964"/>
    <x v="391"/>
    <s v="Riya Bose"/>
    <x v="6"/>
    <x v="2"/>
    <x v="2"/>
    <n v="1"/>
    <n v="234.17"/>
    <x v="1"/>
    <x v="0"/>
    <n v="3"/>
    <n v="234.17"/>
    <m/>
    <m/>
    <m/>
    <m/>
    <m/>
    <m/>
    <s v="Completed"/>
    <s v="No"/>
    <s v="No"/>
    <m/>
    <n v="558"/>
    <n v="430"/>
    <n v="594714.6477588166"/>
    <n v="60882.938065984097"/>
    <n v="3.804733727810651"/>
    <s v="Cookbook"/>
    <x v="2"/>
    <s v="Books"/>
    <s v="Books"/>
    <s v="Books"/>
    <n v="4"/>
    <s v="Books"/>
    <m/>
    <n v="2023"/>
    <n v="1"/>
    <n v="16"/>
    <n v="2"/>
    <s v="Weekday"/>
    <m/>
    <m/>
  </r>
  <r>
    <s v="WEB-8046"/>
    <x v="427"/>
    <s v="Ishaan Patel"/>
    <x v="4"/>
    <x v="4"/>
    <x v="12"/>
    <n v="1"/>
    <n v="889.95"/>
    <x v="0"/>
    <x v="0"/>
    <n v="3"/>
    <n v="889.95"/>
    <m/>
    <m/>
    <m/>
    <m/>
    <m/>
    <m/>
    <s v="Completed"/>
    <s v="No"/>
    <s v="No"/>
    <m/>
    <n v="573"/>
    <n v="450"/>
    <n v="1098537.4901531704"/>
    <n v="96724.388030634553"/>
    <n v="3.9001122334455669"/>
    <s v="Perfume 50Ml"/>
    <x v="4"/>
    <s v="Beauty"/>
    <s v="Beauty"/>
    <s v="Beauty"/>
    <n v="18"/>
    <s v="Beauty"/>
    <m/>
    <n v="2024"/>
    <n v="8"/>
    <n v="8"/>
    <n v="5"/>
    <s v="Weekday"/>
    <m/>
    <m/>
  </r>
  <r>
    <s v="WEB-8848"/>
    <x v="252"/>
    <s v="Diya Bose"/>
    <x v="7"/>
    <x v="1"/>
    <x v="1"/>
    <n v="2"/>
    <n v="1196.6099999999999"/>
    <x v="3"/>
    <x v="0"/>
    <n v="4"/>
    <n v="2393.2199999999998"/>
    <m/>
    <m/>
    <m/>
    <m/>
    <m/>
    <m/>
    <s v="Completed"/>
    <s v="Yes"/>
    <s v="No"/>
    <m/>
    <n v="567"/>
    <n v="440"/>
    <n v="2759712.3299794244"/>
    <n v="330643.50635802455"/>
    <n v="3.8641711229946525"/>
    <s v="Power Bank 10000Mah"/>
    <x v="1"/>
    <s v="Electronics"/>
    <s v="Electronics"/>
    <s v="Electronics"/>
    <n v="3"/>
    <s v="Electronics"/>
    <m/>
    <n v="2023"/>
    <n v="1"/>
    <n v="21"/>
    <n v="7"/>
    <s v="Weekday"/>
    <m/>
    <m/>
  </r>
  <r>
    <s v="WEB-6194"/>
    <x v="428"/>
    <s v="Ishaan Joshi"/>
    <x v="6"/>
    <x v="2"/>
    <x v="13"/>
    <n v="2"/>
    <n v="300.95"/>
    <x v="1"/>
    <x v="1"/>
    <n v="3"/>
    <n v="601.9"/>
    <m/>
    <m/>
    <m/>
    <m/>
    <m/>
    <m/>
    <s v="Pending"/>
    <s v="No"/>
    <s v="Yes"/>
    <m/>
    <n v="558"/>
    <n v="430"/>
    <n v="594714.6477588166"/>
    <n v="60882.938065984097"/>
    <n v="3.804733727810651"/>
    <s v="Self-Help Book"/>
    <x v="2"/>
    <s v="Books"/>
    <s v="Books"/>
    <s v="Books"/>
    <n v="19"/>
    <s v="Books"/>
    <m/>
    <n v="2025"/>
    <n v="4"/>
    <n v="17"/>
    <n v="5"/>
    <s v="Weekday"/>
    <m/>
    <m/>
  </r>
  <r>
    <s v="WEB-6667"/>
    <x v="5"/>
    <s v="Vikram Reddy"/>
    <x v="2"/>
    <x v="1"/>
    <x v="1"/>
    <n v="1"/>
    <n v="526.03"/>
    <x v="3"/>
    <x v="3"/>
    <m/>
    <n v="526.03"/>
    <m/>
    <m/>
    <m/>
    <m/>
    <m/>
    <m/>
    <s v="Lost Sale"/>
    <s v="No"/>
    <s v="Yes"/>
    <m/>
    <n v="589"/>
    <n v="426"/>
    <n v="2759712.3299794244"/>
    <n v="330643.50635802455"/>
    <n v="3.8641711229946525"/>
    <s v="Power Bank 10000Mah"/>
    <x v="1"/>
    <s v="Electronics"/>
    <s v="Electronics"/>
    <s v="Electronics"/>
    <n v="3"/>
    <s v="Electronics"/>
    <m/>
    <n v="2024"/>
    <n v="3"/>
    <n v="28"/>
    <n v="5"/>
    <s v="Weekday"/>
    <m/>
    <m/>
  </r>
  <r>
    <s v="WEB-9679"/>
    <x v="92"/>
    <s v="Meera Reddy"/>
    <x v="6"/>
    <x v="0"/>
    <x v="0"/>
    <n v="1"/>
    <n v="1038.93"/>
    <x v="3"/>
    <x v="0"/>
    <n v="5"/>
    <n v="1038.93"/>
    <m/>
    <m/>
    <m/>
    <m/>
    <m/>
    <m/>
    <s v="Completed"/>
    <s v="Yes"/>
    <s v="No"/>
    <m/>
    <n v="558"/>
    <n v="430"/>
    <n v="1463424.4009529033"/>
    <n v="118285.78776560788"/>
    <n v="3.8140589569160999"/>
    <s v="Water Bottle"/>
    <x v="0"/>
    <s v="Home &amp; Kitchen"/>
    <s v="Home &amp; Kitchen"/>
    <s v="Home &amp; Kitchen"/>
    <n v="2"/>
    <s v="Home &amp; Kitchen"/>
    <m/>
    <n v="2023"/>
    <n v="10"/>
    <n v="14"/>
    <n v="7"/>
    <s v="Weekday"/>
    <m/>
    <m/>
  </r>
  <r>
    <s v="WEB-5839"/>
    <x v="429"/>
    <s v="Pooja Rao"/>
    <x v="3"/>
    <x v="2"/>
    <x v="15"/>
    <n v="3"/>
    <n v="680.22"/>
    <x v="2"/>
    <x v="1"/>
    <n v="4"/>
    <n v="2040.66"/>
    <m/>
    <m/>
    <m/>
    <m/>
    <m/>
    <m/>
    <s v="Pending"/>
    <s v="No"/>
    <s v="Yes"/>
    <m/>
    <n v="619"/>
    <n v="468"/>
    <n v="594714.6477588166"/>
    <n v="60882.938065984097"/>
    <n v="3.804733727810651"/>
    <s v="Kids Story Book"/>
    <x v="2"/>
    <s v="Books"/>
    <s v="Books"/>
    <s v="Books"/>
    <n v="23"/>
    <s v="Books"/>
    <m/>
    <n v="2023"/>
    <n v="1"/>
    <n v="9"/>
    <n v="2"/>
    <s v="Weekday"/>
    <m/>
    <m/>
  </r>
  <r>
    <s v="WEB-7161"/>
    <x v="430"/>
    <s v="Neha Gupta"/>
    <x v="7"/>
    <x v="0"/>
    <x v="5"/>
    <n v="1"/>
    <n v="307.41000000000003"/>
    <x v="3"/>
    <x v="0"/>
    <n v="3"/>
    <n v="307.41000000000003"/>
    <m/>
    <m/>
    <m/>
    <m/>
    <m/>
    <m/>
    <s v="Completed"/>
    <s v="No"/>
    <s v="No"/>
    <m/>
    <n v="567"/>
    <n v="440"/>
    <n v="1463424.4009529033"/>
    <n v="118285.78776560788"/>
    <n v="3.8140589569160999"/>
    <s v="Storage Box"/>
    <x v="0"/>
    <s v="Home &amp; Kitchen"/>
    <s v="Home &amp; Kitchen"/>
    <s v="Home &amp; Kitchen"/>
    <n v="8"/>
    <s v="Home &amp; Kitchen"/>
    <m/>
    <n v="2024"/>
    <n v="3"/>
    <n v="23"/>
    <n v="7"/>
    <s v="Weekday"/>
    <m/>
    <m/>
  </r>
  <r>
    <s v="WEB-9473"/>
    <x v="431"/>
    <s v="Neha Das"/>
    <x v="6"/>
    <x v="1"/>
    <x v="1"/>
    <n v="1"/>
    <n v="923.67"/>
    <x v="4"/>
    <x v="0"/>
    <n v="5"/>
    <n v="923.67"/>
    <m/>
    <m/>
    <m/>
    <m/>
    <m/>
    <m/>
    <s v="Completed"/>
    <s v="No"/>
    <s v="No"/>
    <m/>
    <n v="558"/>
    <n v="430"/>
    <n v="2759712.3299794244"/>
    <n v="330643.50635802455"/>
    <n v="3.8641711229946525"/>
    <s v="Power Bank 10000Mah"/>
    <x v="1"/>
    <s v="Electronics"/>
    <s v="Electronics"/>
    <s v="Electronics"/>
    <n v="3"/>
    <s v="Electronics"/>
    <m/>
    <n v="2024"/>
    <n v="4"/>
    <n v="29"/>
    <n v="2"/>
    <s v="Weekday"/>
    <m/>
    <m/>
  </r>
  <r>
    <s v="WEB-5725"/>
    <x v="297"/>
    <s v="Simran Pillai"/>
    <x v="4"/>
    <x v="3"/>
    <x v="20"/>
    <n v="2"/>
    <n v="425.88"/>
    <x v="1"/>
    <x v="2"/>
    <n v="5"/>
    <n v="851.76"/>
    <m/>
    <m/>
    <m/>
    <m/>
    <m/>
    <m/>
    <s v="Completed"/>
    <s v="No"/>
    <s v="No"/>
    <m/>
    <n v="573"/>
    <n v="450"/>
    <n v="1892867.2841657216"/>
    <n v="199432.98236095349"/>
    <n v="3.8949824970828471"/>
    <s v="Men'S T-Shirt"/>
    <x v="3"/>
    <s v="Fashion"/>
    <s v="Fashion"/>
    <s v="Fashion"/>
    <n v="55"/>
    <s v="Fashion"/>
    <m/>
    <n v="2025"/>
    <n v="1"/>
    <n v="9"/>
    <n v="5"/>
    <s v="Weekday"/>
    <m/>
    <m/>
  </r>
  <r>
    <s v="WEB-6627"/>
    <x v="398"/>
    <s v="Kavya Kumar"/>
    <x v="0"/>
    <x v="3"/>
    <x v="10"/>
    <n v="2"/>
    <n v="1044.08"/>
    <x v="4"/>
    <x v="0"/>
    <n v="3"/>
    <n v="2088.16"/>
    <m/>
    <m/>
    <m/>
    <m/>
    <m/>
    <m/>
    <s v="Completed"/>
    <s v="Yes"/>
    <s v="No"/>
    <m/>
    <n v="590"/>
    <n v="451"/>
    <n v="1892867.2841657216"/>
    <n v="199432.98236095349"/>
    <n v="3.8949824970828471"/>
    <s v="Women'S Kurti"/>
    <x v="3"/>
    <s v="Fashion"/>
    <s v="Fashion"/>
    <s v="Fashion"/>
    <n v="15"/>
    <s v="Fashion"/>
    <m/>
    <n v="2024"/>
    <n v="6"/>
    <n v="26"/>
    <n v="4"/>
    <s v="Weekday"/>
    <m/>
    <m/>
  </r>
  <r>
    <s v="WEB-8515"/>
    <x v="432"/>
    <s v="Karan Bose"/>
    <x v="2"/>
    <x v="2"/>
    <x v="13"/>
    <n v="3"/>
    <n v="587.29"/>
    <x v="3"/>
    <x v="0"/>
    <n v="4"/>
    <n v="1761.87"/>
    <m/>
    <m/>
    <m/>
    <m/>
    <m/>
    <m/>
    <s v="Completed"/>
    <s v="Yes"/>
    <s v="No"/>
    <m/>
    <n v="589"/>
    <n v="426"/>
    <n v="594714.6477588166"/>
    <n v="60882.938065984097"/>
    <n v="3.804733727810651"/>
    <s v="Self-Help Book"/>
    <x v="2"/>
    <s v="Books"/>
    <s v="Books"/>
    <s v="Books"/>
    <n v="19"/>
    <s v="Books"/>
    <m/>
    <n v="2023"/>
    <n v="11"/>
    <n v="4"/>
    <n v="7"/>
    <s v="Weekday"/>
    <m/>
    <m/>
  </r>
  <r>
    <s v="WEB-8539"/>
    <x v="227"/>
    <s v="Aarav Kumar"/>
    <x v="1"/>
    <x v="1"/>
    <x v="1"/>
    <n v="1"/>
    <n v="2596.8200000000002"/>
    <x v="3"/>
    <x v="0"/>
    <n v="4"/>
    <n v="2596.8200000000002"/>
    <m/>
    <m/>
    <m/>
    <m/>
    <m/>
    <m/>
    <s v="Completed"/>
    <s v="Yes"/>
    <s v="No"/>
    <m/>
    <n v="595"/>
    <n v="444"/>
    <n v="2759712.3299794244"/>
    <n v="330643.50635802455"/>
    <n v="3.8641711229946525"/>
    <s v="Power Bank 10000Mah"/>
    <x v="1"/>
    <s v="Electronics"/>
    <s v="Electronics"/>
    <s v="Electronics"/>
    <n v="3"/>
    <s v="Electronics"/>
    <m/>
    <n v="2025"/>
    <n v="6"/>
    <n v="23"/>
    <n v="2"/>
    <s v="Weekday"/>
    <m/>
    <m/>
  </r>
  <r>
    <s v="WEB-7188"/>
    <x v="100"/>
    <s v="Diya Joshi"/>
    <x v="0"/>
    <x v="3"/>
    <x v="20"/>
    <n v="1"/>
    <n v="2123.46"/>
    <x v="1"/>
    <x v="0"/>
    <n v="2"/>
    <n v="2123.46"/>
    <m/>
    <m/>
    <m/>
    <m/>
    <m/>
    <m/>
    <s v="Completed"/>
    <s v="Yes"/>
    <s v="No"/>
    <m/>
    <n v="590"/>
    <n v="451"/>
    <n v="1892867.2841657216"/>
    <n v="199432.98236095349"/>
    <n v="3.8949824970828471"/>
    <s v="Men'S T-Shirt"/>
    <x v="3"/>
    <s v="Fashion"/>
    <s v="Fashion"/>
    <s v="Fashion"/>
    <n v="55"/>
    <s v="Fashion"/>
    <m/>
    <n v="2023"/>
    <n v="1"/>
    <n v="8"/>
    <n v="1"/>
    <s v="Weekday"/>
    <m/>
    <m/>
  </r>
  <r>
    <s v="WEB-5362"/>
    <x v="433"/>
    <s v="Neha Das"/>
    <x v="4"/>
    <x v="1"/>
    <x v="18"/>
    <n v="1"/>
    <n v="2963.18"/>
    <x v="4"/>
    <x v="0"/>
    <n v="3"/>
    <n v="2963.18"/>
    <m/>
    <m/>
    <m/>
    <m/>
    <m/>
    <m/>
    <s v="Completed"/>
    <s v="Yes"/>
    <s v="No"/>
    <m/>
    <n v="573"/>
    <n v="450"/>
    <n v="2759712.3299794244"/>
    <n v="330643.50635802455"/>
    <n v="3.8641711229946525"/>
    <s v="Bluetooth Speaker"/>
    <x v="1"/>
    <s v="Electronics"/>
    <s v="Electronics"/>
    <s v="Electronics"/>
    <n v="48"/>
    <s v="Electronics"/>
    <m/>
    <n v="2023"/>
    <n v="5"/>
    <n v="11"/>
    <n v="5"/>
    <s v="Weekday"/>
    <m/>
    <m/>
  </r>
  <r>
    <s v="WEB-6771"/>
    <x v="434"/>
    <s v="Simran Chatterjee"/>
    <x v="3"/>
    <x v="0"/>
    <x v="4"/>
    <n v="1"/>
    <n v="691.92"/>
    <x v="1"/>
    <x v="0"/>
    <n v="2"/>
    <n v="691.92"/>
    <m/>
    <m/>
    <m/>
    <m/>
    <m/>
    <m/>
    <s v="Completed"/>
    <s v="No"/>
    <s v="No"/>
    <m/>
    <n v="619"/>
    <n v="468"/>
    <n v="1463424.4009529033"/>
    <n v="118285.78776560788"/>
    <n v="3.8140589569160999"/>
    <s v="Non-Stick Pan"/>
    <x v="0"/>
    <s v="Home &amp; Kitchen"/>
    <s v="Home &amp; Kitchen"/>
    <s v="Home &amp; Kitchen"/>
    <n v="7"/>
    <s v="Home &amp; Kitchen"/>
    <m/>
    <n v="2024"/>
    <n v="5"/>
    <n v="17"/>
    <n v="6"/>
    <s v="Weekday"/>
    <m/>
    <m/>
  </r>
  <r>
    <s v="WEB-5533"/>
    <x v="435"/>
    <s v="Simran Reddy"/>
    <x v="3"/>
    <x v="3"/>
    <x v="19"/>
    <n v="1"/>
    <n v="2124.9499999999998"/>
    <x v="2"/>
    <x v="0"/>
    <m/>
    <n v="2124.9499999999998"/>
    <m/>
    <m/>
    <m/>
    <m/>
    <m/>
    <m/>
    <s v="Completed"/>
    <s v="Yes"/>
    <s v="No"/>
    <m/>
    <n v="619"/>
    <n v="468"/>
    <n v="1892867.2841657216"/>
    <n v="199432.98236095349"/>
    <n v="3.8949824970828471"/>
    <s v="Sunglasses"/>
    <x v="3"/>
    <s v="Fashion"/>
    <s v="Fashion"/>
    <s v="Fashion"/>
    <n v="53"/>
    <s v="Fashion"/>
    <m/>
    <n v="2023"/>
    <n v="5"/>
    <n v="25"/>
    <n v="5"/>
    <s v="Weekday"/>
    <m/>
    <m/>
  </r>
  <r>
    <s v="WEB-5162"/>
    <x v="436"/>
    <s v="Karan Kapoor"/>
    <x v="0"/>
    <x v="2"/>
    <x v="7"/>
    <n v="2"/>
    <n v="761.69"/>
    <x v="2"/>
    <x v="0"/>
    <n v="4"/>
    <n v="1523.38"/>
    <m/>
    <m/>
    <m/>
    <m/>
    <m/>
    <m/>
    <s v="Completed"/>
    <s v="Yes"/>
    <s v="No"/>
    <m/>
    <n v="590"/>
    <n v="451"/>
    <n v="594714.6477588166"/>
    <n v="60882.938065984097"/>
    <n v="3.804733727810651"/>
    <s v="Fiction Novel"/>
    <x v="2"/>
    <s v="Books"/>
    <s v="Books"/>
    <s v="Books"/>
    <n v="11"/>
    <s v="Books"/>
    <m/>
    <n v="2023"/>
    <n v="1"/>
    <n v="28"/>
    <n v="7"/>
    <s v="Weekday"/>
    <m/>
    <m/>
  </r>
  <r>
    <s v="WEB-5895"/>
    <x v="383"/>
    <s v="Diya Bose"/>
    <x v="3"/>
    <x v="4"/>
    <x v="24"/>
    <n v="1"/>
    <n v="571.70000000000005"/>
    <x v="2"/>
    <x v="2"/>
    <n v="5"/>
    <n v="571.70000000000005"/>
    <m/>
    <m/>
    <m/>
    <m/>
    <m/>
    <m/>
    <s v="Completed"/>
    <s v="No"/>
    <s v="No"/>
    <m/>
    <n v="619"/>
    <n v="468"/>
    <n v="1098537.4901531704"/>
    <n v="96724.388030634553"/>
    <n v="3.9001122334455669"/>
    <s v="Face Cream"/>
    <x v="4"/>
    <s v="Beauty"/>
    <s v="Beauty"/>
    <s v="Beauty"/>
    <n v="80"/>
    <s v="Beauty"/>
    <m/>
    <n v="2025"/>
    <n v="2"/>
    <n v="1"/>
    <n v="7"/>
    <s v="Weekend"/>
    <m/>
    <m/>
  </r>
  <r>
    <s v="WEB-6803"/>
    <x v="280"/>
    <s v="Tanya Reddy"/>
    <x v="6"/>
    <x v="0"/>
    <x v="5"/>
    <n v="2"/>
    <n v="1204.1600000000001"/>
    <x v="1"/>
    <x v="0"/>
    <n v="3"/>
    <n v="2408.3200000000002"/>
    <m/>
    <m/>
    <m/>
    <m/>
    <m/>
    <m/>
    <s v="Completed"/>
    <s v="Yes"/>
    <s v="No"/>
    <m/>
    <n v="558"/>
    <n v="430"/>
    <n v="1463424.4009529033"/>
    <n v="118285.78776560788"/>
    <n v="3.8140589569160999"/>
    <s v="Storage Box"/>
    <x v="0"/>
    <s v="Home &amp; Kitchen"/>
    <s v="Home &amp; Kitchen"/>
    <s v="Home &amp; Kitchen"/>
    <n v="8"/>
    <s v="Home &amp; Kitchen"/>
    <m/>
    <n v="2023"/>
    <n v="11"/>
    <n v="14"/>
    <n v="3"/>
    <s v="Weekday"/>
    <m/>
    <m/>
  </r>
  <r>
    <s v="WEB-8400"/>
    <x v="45"/>
    <s v="Ananya Khan"/>
    <x v="1"/>
    <x v="2"/>
    <x v="2"/>
    <n v="2"/>
    <n v="747.77"/>
    <x v="4"/>
    <x v="0"/>
    <n v="4"/>
    <n v="1495.54"/>
    <m/>
    <m/>
    <m/>
    <m/>
    <m/>
    <m/>
    <s v="Completed"/>
    <s v="Yes"/>
    <s v="No"/>
    <m/>
    <n v="595"/>
    <n v="444"/>
    <n v="594714.6477588166"/>
    <n v="60882.938065984097"/>
    <n v="3.804733727810651"/>
    <s v="Cookbook"/>
    <x v="2"/>
    <s v="Books"/>
    <s v="Books"/>
    <s v="Books"/>
    <n v="4"/>
    <s v="Books"/>
    <m/>
    <n v="2023"/>
    <n v="3"/>
    <n v="13"/>
    <n v="2"/>
    <s v="Weekday"/>
    <m/>
    <m/>
  </r>
  <r>
    <s v="WEB-8609"/>
    <x v="54"/>
    <s v="Vikram Khan"/>
    <x v="7"/>
    <x v="4"/>
    <x v="22"/>
    <n v="1"/>
    <n v="557.57000000000005"/>
    <x v="1"/>
    <x v="0"/>
    <n v="5"/>
    <n v="557.57000000000005"/>
    <m/>
    <m/>
    <m/>
    <m/>
    <m/>
    <m/>
    <s v="Completed"/>
    <s v="No"/>
    <s v="No"/>
    <m/>
    <n v="567"/>
    <n v="440"/>
    <n v="1098537.4901531704"/>
    <n v="96724.388030634553"/>
    <n v="3.9001122334455669"/>
    <s v="Hair Oil"/>
    <x v="4"/>
    <s v="Beauty"/>
    <s v="Beauty"/>
    <s v="Beauty"/>
    <n v="70"/>
    <s v="Beauty"/>
    <m/>
    <n v="2025"/>
    <n v="5"/>
    <n v="3"/>
    <n v="7"/>
    <s v="Weekday"/>
    <m/>
    <m/>
  </r>
  <r>
    <s v="WEB-7383"/>
    <x v="175"/>
    <s v="Rohan Malhotra"/>
    <x v="3"/>
    <x v="1"/>
    <x v="9"/>
    <n v="3"/>
    <n v="1925.52"/>
    <x v="0"/>
    <x v="0"/>
    <n v="5"/>
    <n v="5776.5599999999995"/>
    <m/>
    <m/>
    <m/>
    <m/>
    <m/>
    <m/>
    <s v="Completed"/>
    <s v="Yes"/>
    <s v="No"/>
    <m/>
    <n v="619"/>
    <n v="468"/>
    <n v="2759712.3299794244"/>
    <n v="330643.50635802455"/>
    <n v="3.8641711229946525"/>
    <s v="Usb Cable"/>
    <x v="1"/>
    <s v="Electronics"/>
    <s v="Electronics"/>
    <s v="Electronics"/>
    <n v="13"/>
    <s v="Electronics"/>
    <m/>
    <n v="2024"/>
    <n v="12"/>
    <n v="19"/>
    <n v="5"/>
    <s v="Weekday"/>
    <m/>
    <m/>
  </r>
  <r>
    <s v="WEB-6343"/>
    <x v="105"/>
    <s v="Saanvi Nair"/>
    <x v="5"/>
    <x v="3"/>
    <x v="20"/>
    <n v="3"/>
    <n v="1007.11"/>
    <x v="2"/>
    <x v="0"/>
    <n v="4"/>
    <n v="3021.33"/>
    <m/>
    <m/>
    <m/>
    <m/>
    <m/>
    <m/>
    <s v="Completed"/>
    <s v="Yes"/>
    <s v="No"/>
    <m/>
    <n v="559"/>
    <n v="408"/>
    <n v="1892867.2841657216"/>
    <n v="199432.98236095349"/>
    <n v="3.8949824970828471"/>
    <s v="Men'S T-Shirt"/>
    <x v="3"/>
    <s v="Fashion"/>
    <s v="Fashion"/>
    <s v="Fashion"/>
    <n v="55"/>
    <s v="Fashion"/>
    <m/>
    <n v="2025"/>
    <n v="4"/>
    <n v="12"/>
    <n v="7"/>
    <s v="Weekday"/>
    <m/>
    <m/>
  </r>
  <r>
    <s v="WEB-8315"/>
    <x v="212"/>
    <s v="Pooja Bose"/>
    <x v="1"/>
    <x v="2"/>
    <x v="13"/>
    <n v="1"/>
    <n v="234.75"/>
    <x v="2"/>
    <x v="0"/>
    <n v="3"/>
    <n v="234.75"/>
    <m/>
    <m/>
    <m/>
    <m/>
    <m/>
    <m/>
    <s v="Completed"/>
    <s v="No"/>
    <s v="No"/>
    <m/>
    <n v="595"/>
    <n v="444"/>
    <n v="594714.6477588166"/>
    <n v="60882.938065984097"/>
    <n v="3.804733727810651"/>
    <s v="Self-Help Book"/>
    <x v="2"/>
    <s v="Books"/>
    <s v="Books"/>
    <s v="Books"/>
    <n v="19"/>
    <s v="Books"/>
    <m/>
    <n v="2023"/>
    <n v="11"/>
    <n v="27"/>
    <n v="2"/>
    <s v="Weekday"/>
    <m/>
    <m/>
  </r>
  <r>
    <s v="WEB-6170"/>
    <x v="437"/>
    <s v="Ishaan Joshi"/>
    <x v="1"/>
    <x v="0"/>
    <x v="4"/>
    <n v="1"/>
    <n v="1429.53"/>
    <x v="1"/>
    <x v="0"/>
    <n v="4"/>
    <n v="1429.53"/>
    <m/>
    <m/>
    <m/>
    <m/>
    <m/>
    <m/>
    <s v="Completed"/>
    <s v="Yes"/>
    <s v="No"/>
    <m/>
    <n v="595"/>
    <n v="444"/>
    <n v="1463424.4009529033"/>
    <n v="118285.78776560788"/>
    <n v="3.8140589569160999"/>
    <s v="Non-Stick Pan"/>
    <x v="0"/>
    <s v="Home &amp; Kitchen"/>
    <s v="Home &amp; Kitchen"/>
    <s v="Home &amp; Kitchen"/>
    <n v="7"/>
    <s v="Home &amp; Kitchen"/>
    <m/>
    <n v="2024"/>
    <n v="1"/>
    <n v="22"/>
    <n v="2"/>
    <s v="Weekday"/>
    <m/>
    <m/>
  </r>
  <r>
    <s v="WEB-5011"/>
    <x v="438"/>
    <s v="Sanjay Menon"/>
    <x v="0"/>
    <x v="4"/>
    <x v="12"/>
    <n v="2"/>
    <n v="411.18"/>
    <x v="2"/>
    <x v="0"/>
    <n v="3"/>
    <n v="822.36"/>
    <m/>
    <m/>
    <m/>
    <m/>
    <m/>
    <m/>
    <s v="Completed"/>
    <s v="No"/>
    <s v="No"/>
    <m/>
    <n v="590"/>
    <n v="451"/>
    <n v="1098537.4901531704"/>
    <n v="96724.388030634553"/>
    <n v="3.9001122334455669"/>
    <s v="Perfume 50Ml"/>
    <x v="4"/>
    <s v="Beauty"/>
    <s v="Beauty"/>
    <s v="Beauty"/>
    <n v="18"/>
    <s v="Beauty"/>
    <m/>
    <n v="2024"/>
    <n v="12"/>
    <n v="14"/>
    <n v="7"/>
    <s v="Weekday"/>
    <m/>
    <m/>
  </r>
  <r>
    <s v="WEB-8234"/>
    <x v="357"/>
    <s v="Sanjay Nair"/>
    <x v="2"/>
    <x v="2"/>
    <x v="13"/>
    <n v="1"/>
    <n v="232.21"/>
    <x v="0"/>
    <x v="0"/>
    <n v="4"/>
    <n v="232.21"/>
    <m/>
    <m/>
    <m/>
    <m/>
    <m/>
    <m/>
    <s v="Completed"/>
    <s v="No"/>
    <s v="No"/>
    <m/>
    <n v="589"/>
    <n v="426"/>
    <n v="594714.6477588166"/>
    <n v="60882.938065984097"/>
    <n v="3.804733727810651"/>
    <s v="Self-Help Book"/>
    <x v="2"/>
    <s v="Books"/>
    <s v="Books"/>
    <s v="Books"/>
    <n v="19"/>
    <s v="Books"/>
    <m/>
    <n v="2024"/>
    <n v="8"/>
    <n v="4"/>
    <n v="1"/>
    <s v="Weekday"/>
    <m/>
    <m/>
  </r>
  <r>
    <s v="WEB-6315"/>
    <x v="439"/>
    <s v="Riya Bose"/>
    <x v="0"/>
    <x v="2"/>
    <x v="7"/>
    <n v="1"/>
    <n v="287.79000000000002"/>
    <x v="0"/>
    <x v="0"/>
    <n v="4"/>
    <n v="287.79000000000002"/>
    <m/>
    <m/>
    <m/>
    <m/>
    <m/>
    <m/>
    <s v="Completed"/>
    <s v="No"/>
    <s v="No"/>
    <m/>
    <n v="590"/>
    <n v="451"/>
    <n v="594714.6477588166"/>
    <n v="60882.938065984097"/>
    <n v="3.804733727810651"/>
    <s v="Fiction Novel"/>
    <x v="2"/>
    <s v="Books"/>
    <s v="Books"/>
    <s v="Books"/>
    <n v="11"/>
    <s v="Books"/>
    <m/>
    <n v="2023"/>
    <n v="9"/>
    <n v="24"/>
    <n v="1"/>
    <s v="Weekday"/>
    <m/>
    <m/>
  </r>
  <r>
    <s v="WEB-8026"/>
    <x v="440"/>
    <s v="Aditya Iyer"/>
    <x v="3"/>
    <x v="1"/>
    <x v="8"/>
    <n v="2"/>
    <n v="910.35"/>
    <x v="4"/>
    <x v="0"/>
    <n v="4"/>
    <n v="1820.7"/>
    <m/>
    <m/>
    <m/>
    <m/>
    <m/>
    <m/>
    <s v="Completed"/>
    <s v="Yes"/>
    <s v="No"/>
    <m/>
    <n v="619"/>
    <n v="468"/>
    <n v="2759712.3299794244"/>
    <n v="330643.50635802455"/>
    <n v="3.8641711229946525"/>
    <s v="Wireless Earbuds"/>
    <x v="1"/>
    <s v="Electronics"/>
    <s v="Electronics"/>
    <s v="Electronics"/>
    <n v="12"/>
    <s v="Electronics"/>
    <m/>
    <n v="2025"/>
    <n v="5"/>
    <n v="16"/>
    <n v="6"/>
    <s v="Weekday"/>
    <m/>
    <m/>
  </r>
  <r>
    <s v="WEB-9406"/>
    <x v="441"/>
    <s v="Meera Bose"/>
    <x v="3"/>
    <x v="1"/>
    <x v="8"/>
    <n v="1"/>
    <n v="2698.01"/>
    <x v="2"/>
    <x v="0"/>
    <n v="5"/>
    <n v="2698.01"/>
    <m/>
    <m/>
    <m/>
    <m/>
    <m/>
    <m/>
    <s v="Completed"/>
    <s v="Yes"/>
    <s v="No"/>
    <m/>
    <n v="619"/>
    <n v="468"/>
    <n v="2759712.3299794244"/>
    <n v="330643.50635802455"/>
    <n v="3.8641711229946525"/>
    <s v="Wireless Earbuds"/>
    <x v="1"/>
    <s v="Electronics"/>
    <s v="Electronics"/>
    <s v="Electronics"/>
    <n v="12"/>
    <s v="Electronics"/>
    <m/>
    <n v="2023"/>
    <n v="6"/>
    <n v="17"/>
    <n v="7"/>
    <s v="Weekday"/>
    <m/>
    <m/>
  </r>
  <r>
    <s v="WEB-7912"/>
    <x v="262"/>
    <s v="Rahul Menon"/>
    <x v="7"/>
    <x v="1"/>
    <x v="9"/>
    <n v="1"/>
    <n v="2988.39"/>
    <x v="3"/>
    <x v="0"/>
    <n v="4"/>
    <n v="2988.39"/>
    <m/>
    <m/>
    <m/>
    <m/>
    <m/>
    <m/>
    <s v="Completed"/>
    <s v="Yes"/>
    <s v="No"/>
    <m/>
    <n v="567"/>
    <n v="440"/>
    <n v="2759712.3299794244"/>
    <n v="330643.50635802455"/>
    <n v="3.8641711229946525"/>
    <s v="Usb Cable"/>
    <x v="1"/>
    <s v="Electronics"/>
    <s v="Electronics"/>
    <s v="Electronics"/>
    <n v="13"/>
    <s v="Electronics"/>
    <m/>
    <n v="2024"/>
    <n v="11"/>
    <n v="20"/>
    <n v="4"/>
    <s v="Weekday"/>
    <m/>
    <m/>
  </r>
  <r>
    <s v="WEB-7456"/>
    <x v="442"/>
    <s v="Meera Iyer"/>
    <x v="2"/>
    <x v="3"/>
    <x v="3"/>
    <n v="2"/>
    <n v="1634.65"/>
    <x v="2"/>
    <x v="2"/>
    <n v="5"/>
    <n v="3269.3"/>
    <m/>
    <m/>
    <m/>
    <m/>
    <m/>
    <m/>
    <s v="Completed"/>
    <s v="No"/>
    <s v="No"/>
    <m/>
    <n v="589"/>
    <n v="426"/>
    <n v="1892867.2841657216"/>
    <n v="199432.98236095349"/>
    <n v="3.8949824970828471"/>
    <s v="Denim Jeans"/>
    <x v="3"/>
    <s v="Fashion"/>
    <s v="Fashion"/>
    <s v="Fashion"/>
    <n v="6"/>
    <s v="Fashion"/>
    <m/>
    <n v="2024"/>
    <n v="11"/>
    <n v="13"/>
    <n v="4"/>
    <s v="Weekday"/>
    <m/>
    <m/>
  </r>
  <r>
    <s v="WEB-7279"/>
    <x v="52"/>
    <s v="Vivaan Joshi"/>
    <x v="4"/>
    <x v="2"/>
    <x v="15"/>
    <n v="1"/>
    <n v="585.12"/>
    <x v="3"/>
    <x v="0"/>
    <n v="3"/>
    <n v="585.12"/>
    <m/>
    <m/>
    <m/>
    <m/>
    <m/>
    <m/>
    <s v="Completed"/>
    <s v="No"/>
    <s v="No"/>
    <m/>
    <n v="573"/>
    <n v="450"/>
    <n v="594714.6477588166"/>
    <n v="60882.938065984097"/>
    <n v="3.804733727810651"/>
    <s v="Kids Story Book"/>
    <x v="2"/>
    <s v="Books"/>
    <s v="Books"/>
    <s v="Books"/>
    <n v="23"/>
    <s v="Books"/>
    <m/>
    <n v="2023"/>
    <n v="2"/>
    <n v="17"/>
    <n v="6"/>
    <s v="Weekday"/>
    <m/>
    <m/>
  </r>
  <r>
    <s v="WEB-5472"/>
    <x v="443"/>
    <s v="Meera Gupta"/>
    <x v="4"/>
    <x v="1"/>
    <x v="18"/>
    <n v="1"/>
    <n v="1017.21"/>
    <x v="3"/>
    <x v="0"/>
    <n v="4"/>
    <n v="1017.21"/>
    <m/>
    <m/>
    <m/>
    <m/>
    <m/>
    <m/>
    <s v="Completed"/>
    <s v="Yes"/>
    <s v="No"/>
    <m/>
    <n v="573"/>
    <n v="450"/>
    <n v="2759712.3299794244"/>
    <n v="330643.50635802455"/>
    <n v="3.8641711229946525"/>
    <s v="Bluetooth Speaker"/>
    <x v="1"/>
    <s v="Electronics"/>
    <s v="Electronics"/>
    <s v="Electronics"/>
    <n v="48"/>
    <s v="Electronics"/>
    <m/>
    <n v="2024"/>
    <n v="5"/>
    <n v="3"/>
    <n v="6"/>
    <s v="Weekday"/>
    <m/>
    <m/>
  </r>
  <r>
    <s v="WEB-7056"/>
    <x v="444"/>
    <s v="Aditya Gupta"/>
    <x v="6"/>
    <x v="0"/>
    <x v="0"/>
    <n v="1"/>
    <n v="1068.3699999999999"/>
    <x v="3"/>
    <x v="0"/>
    <n v="4"/>
    <n v="1068.3699999999999"/>
    <m/>
    <m/>
    <m/>
    <m/>
    <m/>
    <m/>
    <s v="Completed"/>
    <s v="Yes"/>
    <s v="No"/>
    <m/>
    <n v="558"/>
    <n v="430"/>
    <n v="1463424.4009529033"/>
    <n v="118285.78776560788"/>
    <n v="3.8140589569160999"/>
    <s v="Water Bottle"/>
    <x v="0"/>
    <s v="Home &amp; Kitchen"/>
    <s v="Home &amp; Kitchen"/>
    <s v="Home &amp; Kitchen"/>
    <n v="2"/>
    <s v="Home &amp; Kitchen"/>
    <m/>
    <n v="2025"/>
    <n v="1"/>
    <n v="21"/>
    <n v="3"/>
    <s v="Weekday"/>
    <m/>
    <m/>
  </r>
  <r>
    <s v="WEB-8846"/>
    <x v="198"/>
    <s v="Arjun Sharma"/>
    <x v="6"/>
    <x v="3"/>
    <x v="10"/>
    <n v="3"/>
    <n v="1631.35"/>
    <x v="1"/>
    <x v="0"/>
    <n v="4"/>
    <n v="4894.0499999999993"/>
    <m/>
    <m/>
    <m/>
    <m/>
    <m/>
    <m/>
    <s v="Completed"/>
    <s v="Yes"/>
    <s v="No"/>
    <m/>
    <n v="558"/>
    <n v="430"/>
    <n v="1892867.2841657216"/>
    <n v="199432.98236095349"/>
    <n v="3.8949824970828471"/>
    <s v="Women'S Kurti"/>
    <x v="3"/>
    <s v="Fashion"/>
    <s v="Fashion"/>
    <s v="Fashion"/>
    <n v="15"/>
    <s v="Fashion"/>
    <m/>
    <n v="2023"/>
    <n v="9"/>
    <n v="17"/>
    <n v="1"/>
    <s v="Weekday"/>
    <m/>
    <m/>
  </r>
  <r>
    <s v="WEB-7128"/>
    <x v="426"/>
    <s v="Pooja Malhotra"/>
    <x v="6"/>
    <x v="4"/>
    <x v="21"/>
    <n v="1"/>
    <n v="281.58999999999997"/>
    <x v="2"/>
    <x v="0"/>
    <n v="4"/>
    <n v="281.58999999999997"/>
    <m/>
    <m/>
    <m/>
    <m/>
    <m/>
    <m/>
    <s v="Completed"/>
    <s v="No"/>
    <s v="No"/>
    <m/>
    <n v="558"/>
    <n v="430"/>
    <n v="1098537.4901531704"/>
    <n v="96724.388030634553"/>
    <n v="3.9001122334455669"/>
    <s v="Shampoo 200Ml"/>
    <x v="4"/>
    <s v="Beauty"/>
    <s v="Beauty"/>
    <s v="Beauty"/>
    <n v="64"/>
    <s v="Beauty"/>
    <m/>
    <n v="2023"/>
    <n v="3"/>
    <n v="11"/>
    <n v="7"/>
    <s v="Weekday"/>
    <m/>
    <m/>
  </r>
  <r>
    <s v="WEB-9523"/>
    <x v="445"/>
    <s v="Ananya Sharma"/>
    <x v="1"/>
    <x v="2"/>
    <x v="15"/>
    <n v="2"/>
    <n v="558.21"/>
    <x v="2"/>
    <x v="0"/>
    <n v="5"/>
    <n v="1116.42"/>
    <m/>
    <m/>
    <m/>
    <m/>
    <m/>
    <m/>
    <s v="Completed"/>
    <s v="Yes"/>
    <s v="No"/>
    <m/>
    <n v="595"/>
    <n v="444"/>
    <n v="594714.6477588166"/>
    <n v="60882.938065984097"/>
    <n v="3.804733727810651"/>
    <s v="Kids Story Book"/>
    <x v="2"/>
    <s v="Books"/>
    <s v="Books"/>
    <s v="Books"/>
    <n v="23"/>
    <s v="Books"/>
    <m/>
    <n v="2024"/>
    <n v="11"/>
    <n v="8"/>
    <n v="6"/>
    <s v="Weekday"/>
    <m/>
    <m/>
  </r>
  <r>
    <s v="WEB-5708"/>
    <x v="446"/>
    <s v="Rohan Khan"/>
    <x v="0"/>
    <x v="4"/>
    <x v="21"/>
    <n v="3"/>
    <n v="1408.98"/>
    <x v="2"/>
    <x v="0"/>
    <n v="4"/>
    <n v="4226.9400000000005"/>
    <m/>
    <m/>
    <m/>
    <m/>
    <m/>
    <m/>
    <s v="Completed"/>
    <s v="Yes"/>
    <s v="No"/>
    <m/>
    <n v="590"/>
    <n v="451"/>
    <n v="1098537.4901531704"/>
    <n v="96724.388030634553"/>
    <n v="3.9001122334455669"/>
    <s v="Shampoo 200Ml"/>
    <x v="4"/>
    <s v="Beauty"/>
    <s v="Beauty"/>
    <s v="Beauty"/>
    <n v="64"/>
    <s v="Beauty"/>
    <m/>
    <n v="2023"/>
    <n v="6"/>
    <n v="6"/>
    <n v="3"/>
    <s v="Weekday"/>
    <m/>
    <m/>
  </r>
  <r>
    <s v="WEB-6116"/>
    <x v="79"/>
    <s v="Karan Chatterjee"/>
    <x v="0"/>
    <x v="4"/>
    <x v="12"/>
    <n v="1"/>
    <n v="690.49"/>
    <x v="3"/>
    <x v="0"/>
    <n v="5"/>
    <n v="690.49"/>
    <m/>
    <m/>
    <m/>
    <m/>
    <m/>
    <m/>
    <s v="Completed"/>
    <s v="No"/>
    <s v="No"/>
    <m/>
    <n v="590"/>
    <n v="451"/>
    <n v="1098537.4901531704"/>
    <n v="96724.388030634553"/>
    <n v="3.9001122334455669"/>
    <s v="Perfume 50Ml"/>
    <x v="4"/>
    <s v="Beauty"/>
    <s v="Beauty"/>
    <s v="Beauty"/>
    <n v="18"/>
    <s v="Beauty"/>
    <m/>
    <n v="2023"/>
    <n v="3"/>
    <n v="28"/>
    <n v="3"/>
    <s v="Weekday"/>
    <m/>
    <m/>
  </r>
  <r>
    <s v="WEB-6840"/>
    <x v="391"/>
    <s v="Saanvi Nair"/>
    <x v="6"/>
    <x v="4"/>
    <x v="6"/>
    <n v="3"/>
    <n v="457.31"/>
    <x v="1"/>
    <x v="0"/>
    <n v="4"/>
    <n v="1371.93"/>
    <m/>
    <m/>
    <m/>
    <m/>
    <m/>
    <m/>
    <s v="Completed"/>
    <s v="Yes"/>
    <s v="No"/>
    <m/>
    <n v="558"/>
    <n v="430"/>
    <n v="1098537.4901531704"/>
    <n v="96724.388030634553"/>
    <n v="3.9001122334455669"/>
    <s v="Lipstick"/>
    <x v="4"/>
    <s v="Beauty"/>
    <s v="Beauty"/>
    <s v="Beauty"/>
    <n v="10"/>
    <s v="Beauty"/>
    <m/>
    <n v="2023"/>
    <n v="1"/>
    <n v="16"/>
    <n v="2"/>
    <s v="Weekday"/>
    <m/>
    <m/>
  </r>
  <r>
    <s v="WEB-8417"/>
    <x v="447"/>
    <s v="Vivaan Joshi"/>
    <x v="6"/>
    <x v="4"/>
    <x v="12"/>
    <n v="1"/>
    <n v="1057.03"/>
    <x v="3"/>
    <x v="0"/>
    <n v="5"/>
    <n v="1057.03"/>
    <m/>
    <m/>
    <m/>
    <m/>
    <m/>
    <m/>
    <s v="Completed"/>
    <s v="Yes"/>
    <s v="No"/>
    <m/>
    <n v="558"/>
    <n v="430"/>
    <n v="1098537.4901531704"/>
    <n v="96724.388030634553"/>
    <n v="3.9001122334455669"/>
    <s v="Perfume 50Ml"/>
    <x v="4"/>
    <s v="Beauty"/>
    <s v="Beauty"/>
    <s v="Beauty"/>
    <n v="18"/>
    <s v="Beauty"/>
    <m/>
    <n v="2025"/>
    <n v="5"/>
    <n v="2"/>
    <n v="6"/>
    <s v="Weekday"/>
    <m/>
    <m/>
  </r>
  <r>
    <s v="WEB-6566"/>
    <x v="448"/>
    <s v="Saanvi Das"/>
    <x v="1"/>
    <x v="2"/>
    <x v="15"/>
    <n v="1"/>
    <n v="605.91999999999996"/>
    <x v="0"/>
    <x v="0"/>
    <n v="3"/>
    <n v="605.91999999999996"/>
    <m/>
    <m/>
    <m/>
    <m/>
    <m/>
    <m/>
    <s v="Completed"/>
    <s v="No"/>
    <s v="No"/>
    <m/>
    <n v="595"/>
    <n v="444"/>
    <n v="594714.6477588166"/>
    <n v="60882.938065984097"/>
    <n v="3.804733727810651"/>
    <s v="Kids Story Book"/>
    <x v="2"/>
    <s v="Books"/>
    <s v="Books"/>
    <s v="Books"/>
    <n v="23"/>
    <s v="Books"/>
    <m/>
    <n v="2024"/>
    <n v="7"/>
    <n v="26"/>
    <n v="6"/>
    <s v="Weekday"/>
    <m/>
    <m/>
  </r>
  <r>
    <s v="WEB-5912"/>
    <x v="449"/>
    <s v="Simran Nair"/>
    <x v="2"/>
    <x v="3"/>
    <x v="20"/>
    <n v="1"/>
    <n v="2407.4"/>
    <x v="4"/>
    <x v="0"/>
    <n v="4"/>
    <n v="2407.4"/>
    <m/>
    <m/>
    <m/>
    <m/>
    <m/>
    <m/>
    <s v="Completed"/>
    <s v="Yes"/>
    <s v="No"/>
    <m/>
    <n v="589"/>
    <n v="426"/>
    <n v="1892867.2841657216"/>
    <n v="199432.98236095349"/>
    <n v="3.8949824970828471"/>
    <s v="Men'S T-Shirt"/>
    <x v="3"/>
    <s v="Fashion"/>
    <s v="Fashion"/>
    <s v="Fashion"/>
    <n v="55"/>
    <s v="Fashion"/>
    <m/>
    <n v="2024"/>
    <n v="6"/>
    <n v="10"/>
    <n v="2"/>
    <s v="Weekday"/>
    <m/>
    <m/>
  </r>
  <r>
    <s v="WEB-5030"/>
    <x v="450"/>
    <s v="Diya Iyer"/>
    <x v="0"/>
    <x v="2"/>
    <x v="7"/>
    <n v="1"/>
    <n v="544.87"/>
    <x v="4"/>
    <x v="0"/>
    <n v="4"/>
    <n v="544.87"/>
    <m/>
    <m/>
    <m/>
    <m/>
    <m/>
    <m/>
    <s v="Completed"/>
    <s v="No"/>
    <s v="No"/>
    <m/>
    <n v="590"/>
    <n v="451"/>
    <n v="594714.6477588166"/>
    <n v="60882.938065984097"/>
    <n v="3.804733727810651"/>
    <s v="Fiction Novel"/>
    <x v="2"/>
    <s v="Books"/>
    <s v="Books"/>
    <s v="Books"/>
    <n v="11"/>
    <s v="Books"/>
    <m/>
    <n v="2023"/>
    <n v="11"/>
    <n v="11"/>
    <n v="7"/>
    <s v="Weekday"/>
    <m/>
    <m/>
  </r>
  <r>
    <s v="WEB-6848"/>
    <x v="154"/>
    <s v="Tanya Kumar"/>
    <x v="6"/>
    <x v="3"/>
    <x v="17"/>
    <n v="1"/>
    <n v="1164.71"/>
    <x v="3"/>
    <x v="0"/>
    <n v="3"/>
    <n v="1164.71"/>
    <m/>
    <m/>
    <m/>
    <m/>
    <m/>
    <m/>
    <s v="Completed"/>
    <s v="Yes"/>
    <s v="No"/>
    <m/>
    <n v="558"/>
    <n v="430"/>
    <n v="1892867.2841657216"/>
    <n v="199432.98236095349"/>
    <n v="3.8949824970828471"/>
    <s v="Running Shoes"/>
    <x v="3"/>
    <s v="Fashion"/>
    <s v="Fashion"/>
    <s v="Fashion"/>
    <n v="45"/>
    <s v="Fashion"/>
    <m/>
    <n v="2023"/>
    <n v="6"/>
    <n v="4"/>
    <n v="1"/>
    <s v="Weekday"/>
    <m/>
    <m/>
  </r>
  <r>
    <s v="WEB-8420"/>
    <x v="451"/>
    <s v="Diya Kumar"/>
    <x v="2"/>
    <x v="1"/>
    <x v="18"/>
    <n v="1"/>
    <n v="872.21"/>
    <x v="2"/>
    <x v="0"/>
    <n v="3"/>
    <n v="872.21"/>
    <m/>
    <m/>
    <m/>
    <m/>
    <m/>
    <m/>
    <s v="Completed"/>
    <s v="No"/>
    <s v="No"/>
    <m/>
    <n v="589"/>
    <n v="426"/>
    <n v="2759712.3299794244"/>
    <n v="330643.50635802455"/>
    <n v="3.8641711229946525"/>
    <s v="Bluetooth Speaker"/>
    <x v="1"/>
    <s v="Electronics"/>
    <s v="Electronics"/>
    <s v="Electronics"/>
    <n v="48"/>
    <s v="Electronics"/>
    <m/>
    <n v="2023"/>
    <n v="6"/>
    <n v="25"/>
    <n v="1"/>
    <s v="Weekday"/>
    <m/>
    <m/>
  </r>
  <r>
    <s v="WEB-5382"/>
    <x v="443"/>
    <s v="Vivaan Joshi"/>
    <x v="3"/>
    <x v="2"/>
    <x v="2"/>
    <n v="1"/>
    <n v="511.03"/>
    <x v="3"/>
    <x v="0"/>
    <n v="3"/>
    <n v="511.03"/>
    <m/>
    <m/>
    <m/>
    <m/>
    <m/>
    <m/>
    <s v="Completed"/>
    <s v="No"/>
    <s v="No"/>
    <m/>
    <n v="619"/>
    <n v="468"/>
    <n v="594714.6477588166"/>
    <n v="60882.938065984097"/>
    <n v="3.804733727810651"/>
    <s v="Cookbook"/>
    <x v="2"/>
    <s v="Books"/>
    <s v="Books"/>
    <s v="Books"/>
    <n v="4"/>
    <s v="Books"/>
    <m/>
    <n v="2024"/>
    <n v="5"/>
    <n v="3"/>
    <n v="6"/>
    <s v="Weekday"/>
    <m/>
    <m/>
  </r>
  <r>
    <s v="WEB-8471"/>
    <x v="393"/>
    <s v="Diya Bose"/>
    <x v="5"/>
    <x v="4"/>
    <x v="21"/>
    <n v="1"/>
    <n v="371.49"/>
    <x v="0"/>
    <x v="0"/>
    <n v="5"/>
    <n v="371.49"/>
    <m/>
    <m/>
    <m/>
    <m/>
    <m/>
    <m/>
    <s v="Completed"/>
    <s v="No"/>
    <s v="No"/>
    <m/>
    <n v="559"/>
    <n v="408"/>
    <n v="1098537.4901531704"/>
    <n v="96724.388030634553"/>
    <n v="3.9001122334455669"/>
    <s v="Shampoo 200Ml"/>
    <x v="4"/>
    <s v="Beauty"/>
    <s v="Beauty"/>
    <s v="Beauty"/>
    <n v="64"/>
    <s v="Beauty"/>
    <m/>
    <n v="2024"/>
    <n v="5"/>
    <n v="6"/>
    <n v="2"/>
    <s v="Weekday"/>
    <m/>
    <m/>
  </r>
  <r>
    <s v="WEB-5995"/>
    <x v="452"/>
    <s v="Aditya Sharma"/>
    <x v="3"/>
    <x v="0"/>
    <x v="0"/>
    <n v="1"/>
    <n v="1582.34"/>
    <x v="2"/>
    <x v="0"/>
    <n v="4"/>
    <n v="1582.34"/>
    <m/>
    <m/>
    <m/>
    <m/>
    <m/>
    <m/>
    <s v="Completed"/>
    <s v="Yes"/>
    <s v="No"/>
    <m/>
    <n v="619"/>
    <n v="468"/>
    <n v="1463424.4009529033"/>
    <n v="118285.78776560788"/>
    <n v="3.8140589569160999"/>
    <s v="Water Bottle"/>
    <x v="0"/>
    <s v="Home &amp; Kitchen"/>
    <s v="Home &amp; Kitchen"/>
    <s v="Home &amp; Kitchen"/>
    <n v="2"/>
    <s v="Home &amp; Kitchen"/>
    <m/>
    <n v="2024"/>
    <n v="2"/>
    <n v="12"/>
    <n v="2"/>
    <s v="Weekday"/>
    <m/>
    <m/>
  </r>
  <r>
    <s v="WEB-5974"/>
    <x v="453"/>
    <s v="Diya Malhotra"/>
    <x v="1"/>
    <x v="3"/>
    <x v="17"/>
    <n v="2"/>
    <n v="2124.06"/>
    <x v="4"/>
    <x v="0"/>
    <n v="3"/>
    <n v="4248.12"/>
    <m/>
    <m/>
    <m/>
    <m/>
    <m/>
    <m/>
    <s v="Completed"/>
    <s v="Yes"/>
    <s v="No"/>
    <m/>
    <n v="595"/>
    <n v="444"/>
    <n v="1892867.2841657216"/>
    <n v="199432.98236095349"/>
    <n v="3.8949824970828471"/>
    <s v="Running Shoes"/>
    <x v="3"/>
    <s v="Fashion"/>
    <s v="Fashion"/>
    <s v="Fashion"/>
    <n v="45"/>
    <s v="Fashion"/>
    <m/>
    <n v="2024"/>
    <n v="5"/>
    <n v="1"/>
    <n v="4"/>
    <s v="Weekend"/>
    <m/>
    <m/>
  </r>
  <r>
    <s v="WEB-5761"/>
    <x v="359"/>
    <s v="Arjun Khan"/>
    <x v="2"/>
    <x v="3"/>
    <x v="20"/>
    <n v="2"/>
    <n v="658.87"/>
    <x v="0"/>
    <x v="0"/>
    <n v="4"/>
    <n v="1317.74"/>
    <m/>
    <m/>
    <m/>
    <m/>
    <m/>
    <m/>
    <s v="Completed"/>
    <s v="Yes"/>
    <s v="No"/>
    <m/>
    <n v="589"/>
    <n v="426"/>
    <n v="1892867.2841657216"/>
    <n v="199432.98236095349"/>
    <n v="3.8949824970828471"/>
    <s v="Men'S T-Shirt"/>
    <x v="3"/>
    <s v="Fashion"/>
    <s v="Fashion"/>
    <s v="Fashion"/>
    <n v="55"/>
    <s v="Fashion"/>
    <m/>
    <n v="2025"/>
    <n v="1"/>
    <n v="11"/>
    <n v="7"/>
    <s v="Weekday"/>
    <m/>
    <m/>
  </r>
  <r>
    <s v="WEB-6518"/>
    <x v="257"/>
    <s v="Ananya Gupta"/>
    <x v="3"/>
    <x v="2"/>
    <x v="2"/>
    <n v="1"/>
    <n v="477.79"/>
    <x v="4"/>
    <x v="0"/>
    <n v="4"/>
    <n v="477.79"/>
    <m/>
    <m/>
    <m/>
    <m/>
    <m/>
    <m/>
    <s v="Completed"/>
    <s v="No"/>
    <s v="No"/>
    <m/>
    <n v="619"/>
    <n v="468"/>
    <n v="594714.6477588166"/>
    <n v="60882.938065984097"/>
    <n v="3.804733727810651"/>
    <s v="Cookbook"/>
    <x v="2"/>
    <s v="Books"/>
    <s v="Books"/>
    <s v="Books"/>
    <n v="4"/>
    <s v="Books"/>
    <m/>
    <n v="2024"/>
    <n v="1"/>
    <n v="13"/>
    <n v="7"/>
    <s v="Weekday"/>
    <m/>
    <m/>
  </r>
  <r>
    <s v="WEB-6146"/>
    <x v="454"/>
    <s v="Diya Patel"/>
    <x v="1"/>
    <x v="2"/>
    <x v="7"/>
    <n v="1"/>
    <n v="631.83000000000004"/>
    <x v="3"/>
    <x v="0"/>
    <n v="3"/>
    <n v="631.83000000000004"/>
    <m/>
    <m/>
    <m/>
    <m/>
    <m/>
    <m/>
    <s v="Completed"/>
    <s v="No"/>
    <s v="No"/>
    <m/>
    <n v="595"/>
    <n v="444"/>
    <n v="594714.6477588166"/>
    <n v="60882.938065984097"/>
    <n v="3.804733727810651"/>
    <s v="Fiction Novel"/>
    <x v="2"/>
    <s v="Books"/>
    <s v="Books"/>
    <s v="Books"/>
    <n v="11"/>
    <s v="Books"/>
    <m/>
    <n v="2024"/>
    <n v="6"/>
    <n v="24"/>
    <n v="2"/>
    <s v="Weekday"/>
    <m/>
    <m/>
  </r>
  <r>
    <s v="WEB-7346"/>
    <x v="455"/>
    <s v="Vivaan Gupta"/>
    <x v="1"/>
    <x v="2"/>
    <x v="14"/>
    <n v="1"/>
    <n v="540.46"/>
    <x v="1"/>
    <x v="0"/>
    <n v="2"/>
    <n v="540.46"/>
    <m/>
    <m/>
    <m/>
    <m/>
    <m/>
    <m/>
    <s v="Completed"/>
    <s v="No"/>
    <s v="No"/>
    <m/>
    <n v="595"/>
    <n v="444"/>
    <n v="594714.6477588166"/>
    <n v="60882.938065984097"/>
    <n v="3.804733727810651"/>
    <s v="Notebook Set"/>
    <x v="2"/>
    <s v="Books"/>
    <s v="Books"/>
    <s v="Books"/>
    <n v="20"/>
    <s v="Books"/>
    <m/>
    <n v="2024"/>
    <n v="1"/>
    <n v="27"/>
    <n v="7"/>
    <s v="Weekday"/>
    <m/>
    <m/>
  </r>
  <r>
    <s v="WEB-7777"/>
    <x v="451"/>
    <s v="Karan Malhotra"/>
    <x v="4"/>
    <x v="2"/>
    <x v="14"/>
    <n v="2"/>
    <n v="388.28"/>
    <x v="2"/>
    <x v="0"/>
    <n v="4"/>
    <n v="776.56"/>
    <m/>
    <m/>
    <m/>
    <m/>
    <m/>
    <m/>
    <s v="Completed"/>
    <s v="No"/>
    <s v="No"/>
    <m/>
    <n v="573"/>
    <n v="450"/>
    <n v="594714.6477588166"/>
    <n v="60882.938065984097"/>
    <n v="3.804733727810651"/>
    <s v="Notebook Set"/>
    <x v="2"/>
    <s v="Books"/>
    <s v="Books"/>
    <s v="Books"/>
    <n v="20"/>
    <s v="Books"/>
    <m/>
    <n v="2023"/>
    <n v="6"/>
    <n v="25"/>
    <n v="1"/>
    <s v="Weekday"/>
    <m/>
    <m/>
  </r>
  <r>
    <s v="WEB-5478"/>
    <x v="456"/>
    <s v="Ishaan Pillai"/>
    <x v="5"/>
    <x v="2"/>
    <x v="7"/>
    <n v="3"/>
    <n v="612.36"/>
    <x v="2"/>
    <x v="1"/>
    <n v="3"/>
    <n v="1837.08"/>
    <m/>
    <m/>
    <m/>
    <m/>
    <m/>
    <m/>
    <s v="Pending"/>
    <s v="No"/>
    <s v="Yes"/>
    <m/>
    <n v="559"/>
    <n v="408"/>
    <n v="594714.6477588166"/>
    <n v="60882.938065984097"/>
    <n v="3.804733727810651"/>
    <s v="Fiction Novel"/>
    <x v="2"/>
    <s v="Books"/>
    <s v="Books"/>
    <s v="Books"/>
    <n v="11"/>
    <s v="Books"/>
    <m/>
    <n v="2024"/>
    <n v="8"/>
    <n v="23"/>
    <n v="6"/>
    <s v="Weekday"/>
    <m/>
    <m/>
  </r>
  <r>
    <s v="WEB-5755"/>
    <x v="457"/>
    <s v="Rahul Mehta"/>
    <x v="1"/>
    <x v="1"/>
    <x v="1"/>
    <n v="2"/>
    <n v="3123.24"/>
    <x v="3"/>
    <x v="1"/>
    <n v="5"/>
    <n v="6246.48"/>
    <m/>
    <m/>
    <m/>
    <m/>
    <m/>
    <m/>
    <s v="Pending"/>
    <s v="No"/>
    <s v="Yes"/>
    <m/>
    <n v="595"/>
    <n v="444"/>
    <n v="2759712.3299794244"/>
    <n v="330643.50635802455"/>
    <n v="3.8641711229946525"/>
    <s v="Power Bank 10000Mah"/>
    <x v="1"/>
    <s v="Electronics"/>
    <s v="Electronics"/>
    <s v="Electronics"/>
    <n v="3"/>
    <s v="Electronics"/>
    <m/>
    <n v="2024"/>
    <n v="5"/>
    <n v="2"/>
    <n v="5"/>
    <s v="Weekday"/>
    <m/>
    <m/>
  </r>
  <r>
    <s v="WEB-6289"/>
    <x v="458"/>
    <s v="Kavya Sharma"/>
    <x v="4"/>
    <x v="3"/>
    <x v="20"/>
    <n v="1"/>
    <n v="1401.51"/>
    <x v="0"/>
    <x v="3"/>
    <n v="4"/>
    <n v="1401.51"/>
    <m/>
    <m/>
    <m/>
    <m/>
    <m/>
    <m/>
    <s v="Lost Sale"/>
    <s v="No"/>
    <s v="Yes"/>
    <m/>
    <n v="573"/>
    <n v="450"/>
    <n v="1892867.2841657216"/>
    <n v="199432.98236095349"/>
    <n v="3.8949824970828471"/>
    <s v="Men'S T-Shirt"/>
    <x v="3"/>
    <s v="Fashion"/>
    <s v="Fashion"/>
    <s v="Fashion"/>
    <n v="55"/>
    <s v="Fashion"/>
    <m/>
    <n v="2024"/>
    <n v="6"/>
    <n v="23"/>
    <n v="1"/>
    <s v="Weekday"/>
    <m/>
    <m/>
  </r>
  <r>
    <s v="WEB-9543"/>
    <x v="459"/>
    <s v="Arjun Kumar"/>
    <x v="2"/>
    <x v="3"/>
    <x v="17"/>
    <n v="3"/>
    <n v="2440.17"/>
    <x v="0"/>
    <x v="0"/>
    <n v="5"/>
    <n v="7320.51"/>
    <m/>
    <m/>
    <m/>
    <m/>
    <m/>
    <m/>
    <s v="Completed"/>
    <s v="Yes"/>
    <s v="No"/>
    <m/>
    <n v="589"/>
    <n v="426"/>
    <n v="1892867.2841657216"/>
    <n v="199432.98236095349"/>
    <n v="3.8949824970828471"/>
    <s v="Running Shoes"/>
    <x v="3"/>
    <s v="Fashion"/>
    <s v="Fashion"/>
    <s v="Fashion"/>
    <n v="45"/>
    <s v="Fashion"/>
    <m/>
    <n v="2025"/>
    <n v="1"/>
    <n v="16"/>
    <n v="5"/>
    <s v="Weekday"/>
    <m/>
    <m/>
  </r>
  <r>
    <s v="WEB-9052"/>
    <x v="65"/>
    <s v="Kavya Joshi"/>
    <x v="3"/>
    <x v="3"/>
    <x v="3"/>
    <n v="2"/>
    <n v="467.75"/>
    <x v="1"/>
    <x v="1"/>
    <n v="5"/>
    <n v="935.5"/>
    <m/>
    <m/>
    <m/>
    <m/>
    <m/>
    <m/>
    <s v="Pending"/>
    <s v="No"/>
    <s v="Yes"/>
    <m/>
    <n v="619"/>
    <n v="468"/>
    <n v="1892867.2841657216"/>
    <n v="199432.98236095349"/>
    <n v="3.8949824970828471"/>
    <s v="Denim Jeans"/>
    <x v="3"/>
    <s v="Fashion"/>
    <s v="Fashion"/>
    <s v="Fashion"/>
    <n v="6"/>
    <s v="Fashion"/>
    <m/>
    <n v="2024"/>
    <n v="10"/>
    <n v="16"/>
    <n v="4"/>
    <s v="Weekday"/>
    <m/>
    <m/>
  </r>
  <r>
    <s v="WEB-8015"/>
    <x v="460"/>
    <s v="Arjun Verma"/>
    <x v="5"/>
    <x v="1"/>
    <x v="18"/>
    <n v="1"/>
    <n v="1968.66"/>
    <x v="1"/>
    <x v="0"/>
    <n v="5"/>
    <n v="1968.66"/>
    <m/>
    <m/>
    <m/>
    <m/>
    <m/>
    <m/>
    <s v="Completed"/>
    <s v="Yes"/>
    <s v="No"/>
    <m/>
    <n v="559"/>
    <n v="408"/>
    <n v="2759712.3299794244"/>
    <n v="330643.50635802455"/>
    <n v="3.8641711229946525"/>
    <s v="Bluetooth Speaker"/>
    <x v="1"/>
    <s v="Electronics"/>
    <s v="Electronics"/>
    <s v="Electronics"/>
    <n v="48"/>
    <s v="Electronics"/>
    <m/>
    <n v="2023"/>
    <n v="5"/>
    <n v="4"/>
    <n v="5"/>
    <s v="Weekday"/>
    <m/>
    <m/>
  </r>
  <r>
    <s v="WEB-6658"/>
    <x v="150"/>
    <s v="Vivaan Chatterjee"/>
    <x v="4"/>
    <x v="4"/>
    <x v="6"/>
    <n v="2"/>
    <n v="1002.59"/>
    <x v="0"/>
    <x v="1"/>
    <m/>
    <n v="2005.18"/>
    <m/>
    <m/>
    <m/>
    <m/>
    <m/>
    <m/>
    <s v="Pending"/>
    <s v="No"/>
    <s v="Yes"/>
    <m/>
    <n v="573"/>
    <n v="450"/>
    <n v="1098537.4901531704"/>
    <n v="96724.388030634553"/>
    <n v="3.9001122334455669"/>
    <s v="Lipstick"/>
    <x v="4"/>
    <s v="Beauty"/>
    <s v="Beauty"/>
    <s v="Beauty"/>
    <n v="10"/>
    <s v="Beauty"/>
    <m/>
    <n v="2025"/>
    <n v="6"/>
    <n v="12"/>
    <n v="5"/>
    <s v="Weekday"/>
    <m/>
    <m/>
  </r>
  <r>
    <s v="WEB-6654"/>
    <x v="461"/>
    <s v="Karan Pillai"/>
    <x v="1"/>
    <x v="1"/>
    <x v="18"/>
    <n v="1"/>
    <n v="2368.31"/>
    <x v="0"/>
    <x v="0"/>
    <n v="4"/>
    <n v="2368.31"/>
    <m/>
    <m/>
    <m/>
    <m/>
    <m/>
    <m/>
    <s v="Completed"/>
    <s v="Yes"/>
    <s v="No"/>
    <m/>
    <n v="595"/>
    <n v="444"/>
    <n v="2759712.3299794244"/>
    <n v="330643.50635802455"/>
    <n v="3.8641711229946525"/>
    <s v="Bluetooth Speaker"/>
    <x v="1"/>
    <s v="Electronics"/>
    <s v="Electronics"/>
    <s v="Electronics"/>
    <n v="48"/>
    <s v="Electronics"/>
    <m/>
    <n v="2023"/>
    <n v="8"/>
    <n v="13"/>
    <n v="1"/>
    <s v="Weekday"/>
    <m/>
    <m/>
  </r>
  <r>
    <s v="WEB-8224"/>
    <x v="201"/>
    <s v="Vikram Kumar"/>
    <x v="2"/>
    <x v="4"/>
    <x v="22"/>
    <n v="3"/>
    <n v="1289.1300000000001"/>
    <x v="0"/>
    <x v="0"/>
    <m/>
    <n v="3867.3900000000003"/>
    <m/>
    <m/>
    <m/>
    <m/>
    <m/>
    <m/>
    <s v="Completed"/>
    <s v="Yes"/>
    <s v="No"/>
    <m/>
    <n v="589"/>
    <n v="426"/>
    <n v="1098537.4901531704"/>
    <n v="96724.388030634553"/>
    <n v="3.9001122334455669"/>
    <s v="Hair Oil"/>
    <x v="4"/>
    <s v="Beauty"/>
    <s v="Beauty"/>
    <s v="Beauty"/>
    <n v="70"/>
    <s v="Beauty"/>
    <m/>
    <n v="2024"/>
    <n v="6"/>
    <n v="8"/>
    <n v="7"/>
    <s v="Weekday"/>
    <m/>
    <m/>
  </r>
  <r>
    <s v="WEB-9059"/>
    <x v="462"/>
    <s v="Ishaan Chatterjee"/>
    <x v="6"/>
    <x v="0"/>
    <x v="23"/>
    <n v="1"/>
    <n v="485.56"/>
    <x v="3"/>
    <x v="0"/>
    <m/>
    <n v="485.56"/>
    <m/>
    <m/>
    <m/>
    <m/>
    <m/>
    <m/>
    <s v="Completed"/>
    <s v="No"/>
    <s v="No"/>
    <m/>
    <n v="558"/>
    <n v="430"/>
    <n v="1463424.4009529033"/>
    <n v="118285.78776560788"/>
    <n v="3.8140589569160999"/>
    <s v="Led Bulb Pack"/>
    <x v="0"/>
    <s v="Home &amp; Kitchen"/>
    <s v="Home &amp; Kitchen"/>
    <s v="Home &amp; Kitchen"/>
    <n v="76"/>
    <s v="Home &amp; Kitchen"/>
    <m/>
    <n v="2024"/>
    <n v="11"/>
    <n v="3"/>
    <n v="1"/>
    <s v="Weekday"/>
    <m/>
    <m/>
  </r>
  <r>
    <s v="WEB-5511"/>
    <x v="339"/>
    <s v="Diya Rao"/>
    <x v="3"/>
    <x v="4"/>
    <x v="24"/>
    <n v="1"/>
    <n v="1066.49"/>
    <x v="0"/>
    <x v="0"/>
    <n v="3"/>
    <n v="1066.49"/>
    <m/>
    <m/>
    <m/>
    <m/>
    <m/>
    <m/>
    <s v="Completed"/>
    <s v="Yes"/>
    <s v="No"/>
    <m/>
    <n v="619"/>
    <n v="468"/>
    <n v="1098537.4901531704"/>
    <n v="96724.388030634553"/>
    <n v="3.9001122334455669"/>
    <s v="Face Cream"/>
    <x v="4"/>
    <s v="Beauty"/>
    <s v="Beauty"/>
    <s v="Beauty"/>
    <n v="80"/>
    <s v="Beauty"/>
    <m/>
    <n v="2024"/>
    <n v="8"/>
    <n v="31"/>
    <n v="7"/>
    <s v="Weekday"/>
    <m/>
    <m/>
  </r>
  <r>
    <s v="WEB-5286"/>
    <x v="463"/>
    <s v="Neha Chatterjee"/>
    <x v="5"/>
    <x v="0"/>
    <x v="0"/>
    <n v="3"/>
    <n v="1363.41"/>
    <x v="0"/>
    <x v="0"/>
    <m/>
    <n v="4090.2300000000005"/>
    <m/>
    <m/>
    <m/>
    <m/>
    <m/>
    <m/>
    <s v="Completed"/>
    <s v="Yes"/>
    <s v="No"/>
    <m/>
    <n v="559"/>
    <n v="408"/>
    <n v="1463424.4009529033"/>
    <n v="118285.78776560788"/>
    <n v="3.8140589569160999"/>
    <s v="Water Bottle"/>
    <x v="0"/>
    <s v="Home &amp; Kitchen"/>
    <s v="Home &amp; Kitchen"/>
    <s v="Home &amp; Kitchen"/>
    <n v="2"/>
    <s v="Home &amp; Kitchen"/>
    <m/>
    <n v="2023"/>
    <n v="11"/>
    <n v="2"/>
    <n v="5"/>
    <s v="Weekday"/>
    <m/>
    <m/>
  </r>
  <r>
    <s v="WEB-6577"/>
    <x v="375"/>
    <s v="Vivaan Patel"/>
    <x v="3"/>
    <x v="1"/>
    <x v="11"/>
    <n v="1"/>
    <n v="2240.46"/>
    <x v="0"/>
    <x v="3"/>
    <n v="4"/>
    <n v="2240.46"/>
    <m/>
    <m/>
    <m/>
    <m/>
    <m/>
    <m/>
    <s v="Lost Sale"/>
    <s v="No"/>
    <s v="Yes"/>
    <m/>
    <n v="619"/>
    <n v="468"/>
    <n v="2759712.3299794244"/>
    <n v="330643.50635802455"/>
    <n v="3.8641711229946525"/>
    <s v="Smart Watch"/>
    <x v="1"/>
    <s v="Electronics"/>
    <s v="Electronics"/>
    <s v="Electronics"/>
    <n v="17"/>
    <s v="Electronics"/>
    <m/>
    <n v="2024"/>
    <n v="11"/>
    <n v="9"/>
    <n v="7"/>
    <s v="Weekday"/>
    <m/>
    <m/>
  </r>
  <r>
    <s v="WEB-5723"/>
    <x v="287"/>
    <s v="Karan Reddy"/>
    <x v="2"/>
    <x v="4"/>
    <x v="21"/>
    <n v="3"/>
    <n v="954.22"/>
    <x v="3"/>
    <x v="1"/>
    <n v="4"/>
    <n v="2862.66"/>
    <m/>
    <m/>
    <m/>
    <m/>
    <m/>
    <m/>
    <s v="Pending"/>
    <s v="No"/>
    <s v="Yes"/>
    <m/>
    <n v="589"/>
    <n v="426"/>
    <n v="1098537.4901531704"/>
    <n v="96724.388030634553"/>
    <n v="3.9001122334455669"/>
    <s v="Shampoo 200Ml"/>
    <x v="4"/>
    <s v="Beauty"/>
    <s v="Beauty"/>
    <s v="Beauty"/>
    <n v="64"/>
    <s v="Beauty"/>
    <m/>
    <n v="2025"/>
    <n v="5"/>
    <n v="1"/>
    <n v="5"/>
    <s v="Weekend"/>
    <m/>
    <m/>
  </r>
  <r>
    <s v="WEB-7890"/>
    <x v="464"/>
    <s v="Aditya Menon"/>
    <x v="2"/>
    <x v="2"/>
    <x v="15"/>
    <n v="1"/>
    <n v="377.24"/>
    <x v="4"/>
    <x v="0"/>
    <n v="2"/>
    <n v="377.24"/>
    <m/>
    <m/>
    <m/>
    <m/>
    <m/>
    <m/>
    <s v="Completed"/>
    <s v="No"/>
    <s v="No"/>
    <m/>
    <n v="589"/>
    <n v="426"/>
    <n v="594714.6477588166"/>
    <n v="60882.938065984097"/>
    <n v="3.804733727810651"/>
    <s v="Kids Story Book"/>
    <x v="2"/>
    <s v="Books"/>
    <s v="Books"/>
    <s v="Books"/>
    <n v="23"/>
    <s v="Books"/>
    <m/>
    <n v="2024"/>
    <n v="6"/>
    <n v="28"/>
    <n v="6"/>
    <s v="Weekday"/>
    <m/>
    <m/>
  </r>
  <r>
    <s v="WEB-6859"/>
    <x v="47"/>
    <s v="Meera Reddy"/>
    <x v="4"/>
    <x v="2"/>
    <x v="14"/>
    <n v="2"/>
    <n v="458.29"/>
    <x v="2"/>
    <x v="0"/>
    <n v="3"/>
    <n v="916.58"/>
    <m/>
    <m/>
    <m/>
    <m/>
    <m/>
    <m/>
    <s v="Completed"/>
    <s v="No"/>
    <s v="No"/>
    <m/>
    <n v="573"/>
    <n v="450"/>
    <n v="594714.6477588166"/>
    <n v="60882.938065984097"/>
    <n v="3.804733727810651"/>
    <s v="Notebook Set"/>
    <x v="2"/>
    <s v="Books"/>
    <s v="Books"/>
    <s v="Books"/>
    <n v="20"/>
    <s v="Books"/>
    <m/>
    <n v="2023"/>
    <n v="11"/>
    <n v="9"/>
    <n v="5"/>
    <s v="Weekday"/>
    <m/>
    <m/>
  </r>
  <r>
    <s v="WEB-5377"/>
    <x v="311"/>
    <s v="Ananya Gupta"/>
    <x v="6"/>
    <x v="4"/>
    <x v="12"/>
    <n v="2"/>
    <n v="618.29"/>
    <x v="1"/>
    <x v="0"/>
    <n v="5"/>
    <n v="1236.58"/>
    <m/>
    <m/>
    <m/>
    <m/>
    <m/>
    <m/>
    <s v="Completed"/>
    <s v="Yes"/>
    <s v="No"/>
    <m/>
    <n v="558"/>
    <n v="430"/>
    <n v="1098537.4901531704"/>
    <n v="96724.388030634553"/>
    <n v="3.9001122334455669"/>
    <s v="Perfume 50Ml"/>
    <x v="4"/>
    <s v="Beauty"/>
    <s v="Beauty"/>
    <s v="Beauty"/>
    <n v="18"/>
    <s v="Beauty"/>
    <m/>
    <n v="2023"/>
    <n v="4"/>
    <n v="7"/>
    <n v="6"/>
    <s v="Weekend"/>
    <m/>
    <m/>
  </r>
  <r>
    <s v="WEB-6766"/>
    <x v="263"/>
    <s v="Arjun Rao"/>
    <x v="3"/>
    <x v="2"/>
    <x v="13"/>
    <n v="1"/>
    <n v="276.27"/>
    <x v="0"/>
    <x v="0"/>
    <n v="5"/>
    <n v="276.27"/>
    <m/>
    <m/>
    <m/>
    <m/>
    <m/>
    <m/>
    <s v="Completed"/>
    <s v="No"/>
    <s v="No"/>
    <m/>
    <n v="619"/>
    <n v="468"/>
    <n v="594714.6477588166"/>
    <n v="60882.938065984097"/>
    <n v="3.804733727810651"/>
    <s v="Self-Help Book"/>
    <x v="2"/>
    <s v="Books"/>
    <s v="Books"/>
    <s v="Books"/>
    <n v="19"/>
    <s v="Books"/>
    <m/>
    <n v="2025"/>
    <n v="4"/>
    <n v="20"/>
    <n v="1"/>
    <s v="Weekday"/>
    <m/>
    <m/>
  </r>
  <r>
    <s v="WEB-5359"/>
    <x v="465"/>
    <s v="Karan Kumar"/>
    <x v="1"/>
    <x v="1"/>
    <x v="9"/>
    <n v="2"/>
    <n v="3288.65"/>
    <x v="3"/>
    <x v="1"/>
    <n v="3"/>
    <n v="6577.3"/>
    <m/>
    <m/>
    <m/>
    <m/>
    <m/>
    <m/>
    <s v="Pending"/>
    <s v="No"/>
    <s v="Yes"/>
    <m/>
    <n v="595"/>
    <n v="444"/>
    <n v="2759712.3299794244"/>
    <n v="330643.50635802455"/>
    <n v="3.8641711229946525"/>
    <s v="Usb Cable"/>
    <x v="1"/>
    <s v="Electronics"/>
    <s v="Electronics"/>
    <s v="Electronics"/>
    <n v="13"/>
    <s v="Electronics"/>
    <m/>
    <n v="2023"/>
    <n v="8"/>
    <n v="30"/>
    <n v="4"/>
    <s v="Weekday"/>
    <m/>
    <m/>
  </r>
  <r>
    <s v="WEB-9182"/>
    <x v="466"/>
    <s v="Riya Malhotra"/>
    <x v="1"/>
    <x v="0"/>
    <x v="5"/>
    <n v="1"/>
    <n v="620.54"/>
    <x v="3"/>
    <x v="0"/>
    <n v="1"/>
    <n v="620.54"/>
    <m/>
    <m/>
    <m/>
    <m/>
    <m/>
    <m/>
    <s v="Completed"/>
    <s v="No"/>
    <s v="No"/>
    <m/>
    <n v="595"/>
    <n v="444"/>
    <n v="1463424.4009529033"/>
    <n v="118285.78776560788"/>
    <n v="3.8140589569160999"/>
    <s v="Storage Box"/>
    <x v="0"/>
    <s v="Home &amp; Kitchen"/>
    <s v="Home &amp; Kitchen"/>
    <s v="Home &amp; Kitchen"/>
    <n v="8"/>
    <s v="Home &amp; Kitchen"/>
    <m/>
    <n v="2024"/>
    <n v="5"/>
    <n v="8"/>
    <n v="4"/>
    <s v="Weekday"/>
    <m/>
    <m/>
  </r>
  <r>
    <s v="WEB-6553"/>
    <x v="467"/>
    <s v="Vikram Rao"/>
    <x v="2"/>
    <x v="2"/>
    <x v="15"/>
    <n v="1"/>
    <n v="742.72"/>
    <x v="1"/>
    <x v="1"/>
    <n v="3"/>
    <n v="742.72"/>
    <m/>
    <m/>
    <m/>
    <m/>
    <m/>
    <m/>
    <s v="Pending"/>
    <s v="No"/>
    <s v="Yes"/>
    <m/>
    <n v="589"/>
    <n v="426"/>
    <n v="594714.6477588166"/>
    <n v="60882.938065984097"/>
    <n v="3.804733727810651"/>
    <s v="Kids Story Book"/>
    <x v="2"/>
    <s v="Books"/>
    <s v="Books"/>
    <s v="Books"/>
    <n v="23"/>
    <s v="Books"/>
    <m/>
    <n v="2023"/>
    <n v="8"/>
    <n v="7"/>
    <n v="2"/>
    <s v="Weekend"/>
    <m/>
    <m/>
  </r>
  <r>
    <s v="WEB-6333"/>
    <x v="468"/>
    <s v="Vivaan Verma"/>
    <x v="2"/>
    <x v="4"/>
    <x v="21"/>
    <n v="1"/>
    <n v="216.49"/>
    <x v="4"/>
    <x v="0"/>
    <n v="3"/>
    <n v="216.49"/>
    <m/>
    <m/>
    <m/>
    <m/>
    <m/>
    <m/>
    <s v="Completed"/>
    <s v="No"/>
    <s v="No"/>
    <m/>
    <n v="589"/>
    <n v="426"/>
    <n v="1098537.4901531704"/>
    <n v="96724.388030634553"/>
    <n v="3.9001122334455669"/>
    <s v="Shampoo 200Ml"/>
    <x v="4"/>
    <s v="Beauty"/>
    <s v="Beauty"/>
    <s v="Beauty"/>
    <n v="64"/>
    <s v="Beauty"/>
    <m/>
    <n v="2024"/>
    <n v="8"/>
    <n v="6"/>
    <n v="3"/>
    <s v="Weekday"/>
    <m/>
    <m/>
  </r>
  <r>
    <s v="WEB-8830"/>
    <x v="469"/>
    <s v="Aarav Malhotra"/>
    <x v="4"/>
    <x v="0"/>
    <x v="0"/>
    <n v="1"/>
    <n v="1833.94"/>
    <x v="4"/>
    <x v="0"/>
    <n v="5"/>
    <n v="1833.94"/>
    <m/>
    <m/>
    <m/>
    <m/>
    <m/>
    <m/>
    <s v="Completed"/>
    <s v="Yes"/>
    <s v="No"/>
    <m/>
    <n v="573"/>
    <n v="450"/>
    <n v="1463424.4009529033"/>
    <n v="118285.78776560788"/>
    <n v="3.8140589569160999"/>
    <s v="Water Bottle"/>
    <x v="0"/>
    <s v="Home &amp; Kitchen"/>
    <s v="Home &amp; Kitchen"/>
    <s v="Home &amp; Kitchen"/>
    <n v="2"/>
    <s v="Home &amp; Kitchen"/>
    <m/>
    <n v="2023"/>
    <n v="10"/>
    <n v="25"/>
    <n v="4"/>
    <s v="Weekday"/>
    <m/>
    <m/>
  </r>
  <r>
    <s v="WEB-5379"/>
    <x v="470"/>
    <s v="Diya Reddy"/>
    <x v="3"/>
    <x v="4"/>
    <x v="21"/>
    <n v="1"/>
    <n v="427.29"/>
    <x v="1"/>
    <x v="0"/>
    <n v="5"/>
    <n v="427.29"/>
    <m/>
    <m/>
    <m/>
    <m/>
    <m/>
    <m/>
    <s v="Completed"/>
    <s v="No"/>
    <s v="No"/>
    <m/>
    <n v="619"/>
    <n v="468"/>
    <n v="1098537.4901531704"/>
    <n v="96724.388030634553"/>
    <n v="3.9001122334455669"/>
    <s v="Shampoo 200Ml"/>
    <x v="4"/>
    <s v="Beauty"/>
    <s v="Beauty"/>
    <s v="Beauty"/>
    <n v="64"/>
    <s v="Beauty"/>
    <m/>
    <n v="2025"/>
    <n v="6"/>
    <n v="6"/>
    <n v="6"/>
    <s v="Weekday"/>
    <m/>
    <m/>
  </r>
  <r>
    <s v="WEB-7141"/>
    <x v="471"/>
    <s v="Kavya Joshi"/>
    <x v="1"/>
    <x v="2"/>
    <x v="13"/>
    <n v="1"/>
    <n v="739.31"/>
    <x v="2"/>
    <x v="0"/>
    <n v="1"/>
    <n v="739.31"/>
    <m/>
    <m/>
    <m/>
    <m/>
    <m/>
    <m/>
    <s v="Completed"/>
    <s v="No"/>
    <s v="No"/>
    <m/>
    <n v="595"/>
    <n v="444"/>
    <n v="594714.6477588166"/>
    <n v="60882.938065984097"/>
    <n v="3.804733727810651"/>
    <s v="Self-Help Book"/>
    <x v="2"/>
    <s v="Books"/>
    <s v="Books"/>
    <s v="Books"/>
    <n v="19"/>
    <s v="Books"/>
    <m/>
    <n v="2024"/>
    <n v="4"/>
    <n v="25"/>
    <n v="5"/>
    <s v="Weekday"/>
    <m/>
    <m/>
  </r>
  <r>
    <s v="WEB-7102"/>
    <x v="472"/>
    <s v="Meera Gupta"/>
    <x v="1"/>
    <x v="3"/>
    <x v="20"/>
    <n v="2"/>
    <n v="2464.08"/>
    <x v="3"/>
    <x v="0"/>
    <n v="3"/>
    <n v="4928.16"/>
    <m/>
    <m/>
    <m/>
    <m/>
    <m/>
    <m/>
    <s v="Completed"/>
    <s v="Yes"/>
    <s v="No"/>
    <m/>
    <n v="595"/>
    <n v="444"/>
    <n v="1892867.2841657216"/>
    <n v="199432.98236095349"/>
    <n v="3.8949824970828471"/>
    <s v="Men'S T-Shirt"/>
    <x v="3"/>
    <s v="Fashion"/>
    <s v="Fashion"/>
    <s v="Fashion"/>
    <n v="55"/>
    <s v="Fashion"/>
    <m/>
    <n v="2025"/>
    <n v="2"/>
    <n v="24"/>
    <n v="2"/>
    <s v="Weekday"/>
    <m/>
    <m/>
  </r>
  <r>
    <s v="WEB-9156"/>
    <x v="61"/>
    <s v="Saanvi Gupta"/>
    <x v="2"/>
    <x v="1"/>
    <x v="8"/>
    <n v="1"/>
    <n v="2122.63"/>
    <x v="2"/>
    <x v="0"/>
    <n v="4"/>
    <n v="2122.63"/>
    <m/>
    <m/>
    <m/>
    <m/>
    <m/>
    <m/>
    <s v="Completed"/>
    <s v="Yes"/>
    <s v="No"/>
    <m/>
    <n v="589"/>
    <n v="426"/>
    <n v="2759712.3299794244"/>
    <n v="330643.50635802455"/>
    <n v="3.8641711229946525"/>
    <s v="Wireless Earbuds"/>
    <x v="1"/>
    <s v="Electronics"/>
    <s v="Electronics"/>
    <s v="Electronics"/>
    <n v="12"/>
    <s v="Electronics"/>
    <m/>
    <n v="2023"/>
    <n v="4"/>
    <n v="14"/>
    <n v="6"/>
    <s v="Weekday"/>
    <m/>
    <m/>
  </r>
  <r>
    <s v="WEB-5271"/>
    <x v="97"/>
    <s v="Aarav Verma"/>
    <x v="4"/>
    <x v="0"/>
    <x v="5"/>
    <n v="1"/>
    <n v="1655.71"/>
    <x v="3"/>
    <x v="0"/>
    <n v="4"/>
    <n v="1655.71"/>
    <m/>
    <m/>
    <m/>
    <m/>
    <m/>
    <m/>
    <s v="Completed"/>
    <s v="Yes"/>
    <s v="No"/>
    <m/>
    <n v="573"/>
    <n v="450"/>
    <n v="1463424.4009529033"/>
    <n v="118285.78776560788"/>
    <n v="3.8140589569160999"/>
    <s v="Storage Box"/>
    <x v="0"/>
    <s v="Home &amp; Kitchen"/>
    <s v="Home &amp; Kitchen"/>
    <s v="Home &amp; Kitchen"/>
    <n v="8"/>
    <s v="Home &amp; Kitchen"/>
    <m/>
    <n v="2024"/>
    <n v="7"/>
    <n v="6"/>
    <n v="7"/>
    <s v="Weekday"/>
    <m/>
    <m/>
  </r>
  <r>
    <s v="WEB-5255"/>
    <x v="473"/>
    <s v="Meera Bose"/>
    <x v="5"/>
    <x v="0"/>
    <x v="4"/>
    <n v="2"/>
    <n v="967.65"/>
    <x v="1"/>
    <x v="0"/>
    <n v="5"/>
    <n v="1935.3"/>
    <m/>
    <m/>
    <m/>
    <m/>
    <m/>
    <m/>
    <s v="Completed"/>
    <s v="Yes"/>
    <s v="No"/>
    <m/>
    <n v="559"/>
    <n v="408"/>
    <n v="1463424.4009529033"/>
    <n v="118285.78776560788"/>
    <n v="3.8140589569160999"/>
    <s v="Non-Stick Pan"/>
    <x v="0"/>
    <s v="Home &amp; Kitchen"/>
    <s v="Home &amp; Kitchen"/>
    <s v="Home &amp; Kitchen"/>
    <n v="7"/>
    <s v="Home &amp; Kitchen"/>
    <m/>
    <n v="2023"/>
    <n v="4"/>
    <n v="22"/>
    <n v="7"/>
    <s v="Weekday"/>
    <m/>
    <m/>
  </r>
  <r>
    <s v="WEB-8131"/>
    <x v="377"/>
    <s v="Kavya Khan"/>
    <x v="1"/>
    <x v="4"/>
    <x v="6"/>
    <n v="2"/>
    <n v="953.2"/>
    <x v="0"/>
    <x v="0"/>
    <n v="5"/>
    <n v="1906.4"/>
    <m/>
    <m/>
    <m/>
    <m/>
    <m/>
    <m/>
    <s v="Completed"/>
    <s v="Yes"/>
    <s v="No"/>
    <m/>
    <n v="595"/>
    <n v="444"/>
    <n v="1098537.4901531704"/>
    <n v="96724.388030634553"/>
    <n v="3.9001122334455669"/>
    <s v="Lipstick"/>
    <x v="4"/>
    <s v="Beauty"/>
    <s v="Beauty"/>
    <s v="Beauty"/>
    <n v="10"/>
    <s v="Beauty"/>
    <m/>
    <n v="2025"/>
    <n v="4"/>
    <n v="22"/>
    <n v="3"/>
    <s v="Weekday"/>
    <m/>
    <m/>
  </r>
  <r>
    <s v="WEB-8406"/>
    <x v="165"/>
    <s v="Neha Pillai"/>
    <x v="3"/>
    <x v="4"/>
    <x v="24"/>
    <n v="3"/>
    <n v="1346.64"/>
    <x v="4"/>
    <x v="0"/>
    <n v="4"/>
    <n v="4039.92"/>
    <m/>
    <m/>
    <m/>
    <m/>
    <m/>
    <m/>
    <s v="Completed"/>
    <s v="Yes"/>
    <s v="No"/>
    <m/>
    <n v="619"/>
    <n v="468"/>
    <n v="1098537.4901531704"/>
    <n v="96724.388030634553"/>
    <n v="3.9001122334455669"/>
    <s v="Face Cream"/>
    <x v="4"/>
    <s v="Beauty"/>
    <s v="Beauty"/>
    <s v="Beauty"/>
    <n v="80"/>
    <s v="Beauty"/>
    <m/>
    <n v="2024"/>
    <n v="12"/>
    <n v="23"/>
    <n v="2"/>
    <s v="Weekday"/>
    <m/>
    <m/>
  </r>
  <r>
    <s v="WEB-9249"/>
    <x v="474"/>
    <s v="Neha Pillai"/>
    <x v="0"/>
    <x v="3"/>
    <x v="17"/>
    <n v="3"/>
    <n v="1505.93"/>
    <x v="3"/>
    <x v="0"/>
    <n v="3"/>
    <n v="4517.79"/>
    <m/>
    <m/>
    <m/>
    <m/>
    <m/>
    <m/>
    <s v="Completed"/>
    <s v="Yes"/>
    <s v="No"/>
    <m/>
    <n v="590"/>
    <n v="451"/>
    <n v="1892867.2841657216"/>
    <n v="199432.98236095349"/>
    <n v="3.8949824970828471"/>
    <s v="Running Shoes"/>
    <x v="3"/>
    <s v="Fashion"/>
    <s v="Fashion"/>
    <s v="Fashion"/>
    <n v="45"/>
    <s v="Fashion"/>
    <m/>
    <n v="2023"/>
    <n v="11"/>
    <n v="13"/>
    <n v="2"/>
    <s v="Weekday"/>
    <m/>
    <m/>
  </r>
  <r>
    <s v="WEB-5706"/>
    <x v="18"/>
    <s v="Aditya Joshi"/>
    <x v="5"/>
    <x v="0"/>
    <x v="4"/>
    <n v="1"/>
    <n v="563.13"/>
    <x v="4"/>
    <x v="0"/>
    <m/>
    <n v="563.13"/>
    <m/>
    <m/>
    <m/>
    <m/>
    <m/>
    <m/>
    <s v="Completed"/>
    <s v="No"/>
    <s v="No"/>
    <m/>
    <n v="559"/>
    <n v="408"/>
    <n v="1463424.4009529033"/>
    <n v="118285.78776560788"/>
    <n v="3.8140589569160999"/>
    <s v="Non-Stick Pan"/>
    <x v="0"/>
    <s v="Home &amp; Kitchen"/>
    <s v="Home &amp; Kitchen"/>
    <s v="Home &amp; Kitchen"/>
    <n v="7"/>
    <s v="Home &amp; Kitchen"/>
    <m/>
    <n v="2024"/>
    <n v="8"/>
    <n v="12"/>
    <n v="2"/>
    <s v="Weekday"/>
    <m/>
    <m/>
  </r>
  <r>
    <s v="WEB-9220"/>
    <x v="475"/>
    <s v="Riya Joshi"/>
    <x v="1"/>
    <x v="3"/>
    <x v="19"/>
    <n v="2"/>
    <n v="1419.824472190694"/>
    <x v="3"/>
    <x v="0"/>
    <n v="4"/>
    <n v="2839.648944381388"/>
    <m/>
    <m/>
    <m/>
    <m/>
    <m/>
    <m/>
    <s v="Completed"/>
    <s v="Yes"/>
    <s v="No"/>
    <m/>
    <n v="595"/>
    <n v="444"/>
    <n v="1892867.2841657216"/>
    <n v="199432.98236095349"/>
    <n v="3.8949824970828471"/>
    <s v="Sunglasses"/>
    <x v="3"/>
    <s v="Fashion"/>
    <s v="Fashion"/>
    <s v="Fashion"/>
    <n v="53"/>
    <s v="Fashion"/>
    <m/>
    <n v="2024"/>
    <n v="4"/>
    <n v="15"/>
    <n v="2"/>
    <s v="Weekday"/>
    <m/>
    <m/>
  </r>
  <r>
    <s v="WEB-5386"/>
    <x v="476"/>
    <s v="Rahul Menon"/>
    <x v="0"/>
    <x v="2"/>
    <x v="15"/>
    <n v="1"/>
    <n v="475.62"/>
    <x v="0"/>
    <x v="0"/>
    <n v="4"/>
    <n v="475.62"/>
    <m/>
    <m/>
    <m/>
    <m/>
    <m/>
    <m/>
    <s v="Completed"/>
    <s v="No"/>
    <s v="No"/>
    <m/>
    <n v="590"/>
    <n v="451"/>
    <n v="594714.6477588166"/>
    <n v="60882.938065984097"/>
    <n v="3.804733727810651"/>
    <s v="Kids Story Book"/>
    <x v="2"/>
    <s v="Books"/>
    <s v="Books"/>
    <s v="Books"/>
    <n v="23"/>
    <s v="Books"/>
    <m/>
    <n v="2023"/>
    <n v="12"/>
    <n v="30"/>
    <n v="7"/>
    <s v="Weekday"/>
    <m/>
    <m/>
  </r>
  <r>
    <s v="WEB-7265"/>
    <x v="120"/>
    <s v="Kavya Kapoor"/>
    <x v="3"/>
    <x v="0"/>
    <x v="5"/>
    <n v="1"/>
    <n v="1893.19"/>
    <x v="0"/>
    <x v="0"/>
    <n v="4"/>
    <n v="1893.19"/>
    <m/>
    <m/>
    <m/>
    <m/>
    <m/>
    <m/>
    <s v="Completed"/>
    <s v="Yes"/>
    <s v="No"/>
    <m/>
    <n v="619"/>
    <n v="468"/>
    <n v="1463424.4009529033"/>
    <n v="118285.78776560788"/>
    <n v="3.8140589569160999"/>
    <s v="Storage Box"/>
    <x v="0"/>
    <s v="Home &amp; Kitchen"/>
    <s v="Home &amp; Kitchen"/>
    <s v="Home &amp; Kitchen"/>
    <n v="8"/>
    <s v="Home &amp; Kitchen"/>
    <m/>
    <n v="2025"/>
    <n v="5"/>
    <n v="26"/>
    <n v="2"/>
    <s v="Weekday"/>
    <m/>
    <m/>
  </r>
  <r>
    <s v="WEB-7395"/>
    <x v="411"/>
    <s v="Karan Mehta"/>
    <x v="0"/>
    <x v="0"/>
    <x v="16"/>
    <n v="1"/>
    <n v="852.5"/>
    <x v="3"/>
    <x v="0"/>
    <n v="4"/>
    <n v="852.5"/>
    <m/>
    <m/>
    <m/>
    <m/>
    <m/>
    <m/>
    <s v="Completed"/>
    <s v="No"/>
    <s v="No"/>
    <m/>
    <n v="590"/>
    <n v="451"/>
    <n v="1463424.4009529033"/>
    <n v="118285.78776560788"/>
    <n v="3.8140589569160999"/>
    <s v="Table Lamp"/>
    <x v="0"/>
    <s v="Home &amp; Kitchen"/>
    <s v="Home &amp; Kitchen"/>
    <s v="Home &amp; Kitchen"/>
    <n v="32"/>
    <s v="Home &amp; Kitchen"/>
    <m/>
    <n v="2023"/>
    <n v="2"/>
    <n v="6"/>
    <n v="2"/>
    <s v="Weekday"/>
    <m/>
    <m/>
  </r>
  <r>
    <s v="WEB-9079"/>
    <x v="241"/>
    <s v="Neha Kapoor"/>
    <x v="2"/>
    <x v="4"/>
    <x v="21"/>
    <n v="1"/>
    <n v="1022.66"/>
    <x v="0"/>
    <x v="0"/>
    <n v="1"/>
    <n v="1022.66"/>
    <m/>
    <m/>
    <m/>
    <m/>
    <m/>
    <m/>
    <s v="Completed"/>
    <s v="Yes"/>
    <s v="No"/>
    <m/>
    <n v="589"/>
    <n v="426"/>
    <n v="1098537.4901531704"/>
    <n v="96724.388030634553"/>
    <n v="3.9001122334455669"/>
    <s v="Shampoo 200Ml"/>
    <x v="4"/>
    <s v="Beauty"/>
    <s v="Beauty"/>
    <s v="Beauty"/>
    <n v="64"/>
    <s v="Beauty"/>
    <m/>
    <n v="2023"/>
    <n v="10"/>
    <n v="18"/>
    <n v="4"/>
    <s v="Weekday"/>
    <m/>
    <m/>
  </r>
  <r>
    <s v="WEB-9096"/>
    <x v="76"/>
    <s v="Vivaan Iyer"/>
    <x v="2"/>
    <x v="4"/>
    <x v="22"/>
    <n v="1"/>
    <n v="986.69"/>
    <x v="4"/>
    <x v="0"/>
    <n v="4"/>
    <n v="986.69"/>
    <m/>
    <m/>
    <m/>
    <m/>
    <m/>
    <m/>
    <s v="Completed"/>
    <s v="No"/>
    <s v="No"/>
    <m/>
    <n v="589"/>
    <n v="426"/>
    <n v="1098537.4901531704"/>
    <n v="96724.388030634553"/>
    <n v="3.9001122334455669"/>
    <s v="Hair Oil"/>
    <x v="4"/>
    <s v="Beauty"/>
    <s v="Beauty"/>
    <s v="Beauty"/>
    <n v="70"/>
    <s v="Beauty"/>
    <m/>
    <n v="2023"/>
    <n v="6"/>
    <n v="18"/>
    <n v="1"/>
    <s v="Weekday"/>
    <m/>
    <m/>
  </r>
  <r>
    <s v="WEB-8294"/>
    <x v="477"/>
    <s v="Ananya Sharma"/>
    <x v="6"/>
    <x v="3"/>
    <x v="17"/>
    <n v="1"/>
    <n v="1387.61"/>
    <x v="1"/>
    <x v="0"/>
    <n v="2"/>
    <n v="1387.61"/>
    <m/>
    <m/>
    <m/>
    <m/>
    <m/>
    <m/>
    <s v="Completed"/>
    <s v="Yes"/>
    <s v="No"/>
    <m/>
    <n v="558"/>
    <n v="430"/>
    <n v="1892867.2841657216"/>
    <n v="199432.98236095349"/>
    <n v="3.8949824970828471"/>
    <s v="Running Shoes"/>
    <x v="3"/>
    <s v="Fashion"/>
    <s v="Fashion"/>
    <s v="Fashion"/>
    <n v="45"/>
    <s v="Fashion"/>
    <m/>
    <n v="2024"/>
    <n v="3"/>
    <n v="12"/>
    <n v="3"/>
    <s v="Weekday"/>
    <m/>
    <m/>
  </r>
  <r>
    <s v="WEB-9445"/>
    <x v="370"/>
    <s v="Riya Chatterjee"/>
    <x v="4"/>
    <x v="4"/>
    <x v="22"/>
    <n v="1"/>
    <n v="271.82"/>
    <x v="4"/>
    <x v="0"/>
    <n v="4"/>
    <n v="271.82"/>
    <m/>
    <m/>
    <m/>
    <m/>
    <m/>
    <m/>
    <s v="Completed"/>
    <s v="No"/>
    <s v="No"/>
    <m/>
    <n v="573"/>
    <n v="450"/>
    <n v="1098537.4901531704"/>
    <n v="96724.388030634553"/>
    <n v="3.9001122334455669"/>
    <s v="Hair Oil"/>
    <x v="4"/>
    <s v="Beauty"/>
    <s v="Beauty"/>
    <s v="Beauty"/>
    <n v="70"/>
    <s v="Beauty"/>
    <m/>
    <n v="2024"/>
    <n v="12"/>
    <n v="22"/>
    <n v="1"/>
    <s v="Weekday"/>
    <m/>
    <m/>
  </r>
  <r>
    <s v="WEB-5118"/>
    <x v="478"/>
    <s v="Aditya Sharma"/>
    <x v="2"/>
    <x v="3"/>
    <x v="19"/>
    <n v="1"/>
    <n v="2161.27"/>
    <x v="2"/>
    <x v="0"/>
    <n v="2"/>
    <n v="2161.27"/>
    <m/>
    <m/>
    <m/>
    <m/>
    <m/>
    <m/>
    <s v="Completed"/>
    <s v="Yes"/>
    <s v="No"/>
    <m/>
    <n v="589"/>
    <n v="426"/>
    <n v="1892867.2841657216"/>
    <n v="199432.98236095349"/>
    <n v="3.8949824970828471"/>
    <s v="Sunglasses"/>
    <x v="3"/>
    <s v="Fashion"/>
    <s v="Fashion"/>
    <s v="Fashion"/>
    <n v="53"/>
    <s v="Fashion"/>
    <m/>
    <n v="2023"/>
    <n v="7"/>
    <n v="23"/>
    <n v="1"/>
    <s v="Weekday"/>
    <m/>
    <m/>
  </r>
  <r>
    <s v="WEB-6360"/>
    <x v="127"/>
    <s v="Diya Bose"/>
    <x v="0"/>
    <x v="2"/>
    <x v="15"/>
    <n v="2"/>
    <n v="701.45"/>
    <x v="0"/>
    <x v="3"/>
    <n v="5"/>
    <n v="1402.9"/>
    <m/>
    <m/>
    <m/>
    <m/>
    <m/>
    <m/>
    <s v="Lost Sale"/>
    <s v="No"/>
    <s v="Yes"/>
    <m/>
    <n v="590"/>
    <n v="451"/>
    <n v="594714.6477588166"/>
    <n v="60882.938065984097"/>
    <n v="3.804733727810651"/>
    <s v="Kids Story Book"/>
    <x v="2"/>
    <s v="Books"/>
    <s v="Books"/>
    <s v="Books"/>
    <n v="23"/>
    <s v="Books"/>
    <m/>
    <n v="2023"/>
    <n v="12"/>
    <n v="13"/>
    <n v="4"/>
    <s v="Weekday"/>
    <m/>
    <m/>
  </r>
  <r>
    <s v="WEB-7825"/>
    <x v="479"/>
    <s v="Riya Nair"/>
    <x v="0"/>
    <x v="2"/>
    <x v="7"/>
    <n v="1"/>
    <n v="346.85"/>
    <x v="2"/>
    <x v="0"/>
    <m/>
    <n v="346.85"/>
    <m/>
    <m/>
    <m/>
    <m/>
    <m/>
    <m/>
    <s v="Completed"/>
    <s v="No"/>
    <s v="No"/>
    <m/>
    <n v="590"/>
    <n v="451"/>
    <n v="594714.6477588166"/>
    <n v="60882.938065984097"/>
    <n v="3.804733727810651"/>
    <s v="Fiction Novel"/>
    <x v="2"/>
    <s v="Books"/>
    <s v="Books"/>
    <s v="Books"/>
    <n v="11"/>
    <s v="Books"/>
    <m/>
    <n v="2023"/>
    <n v="7"/>
    <n v="29"/>
    <n v="7"/>
    <s v="Weekday"/>
    <m/>
    <m/>
  </r>
  <r>
    <s v="WEB-8528"/>
    <x v="129"/>
    <s v="Vikram Rao"/>
    <x v="3"/>
    <x v="1"/>
    <x v="9"/>
    <n v="1"/>
    <n v="1717.55"/>
    <x v="1"/>
    <x v="0"/>
    <n v="5"/>
    <n v="1717.55"/>
    <m/>
    <m/>
    <m/>
    <m/>
    <m/>
    <m/>
    <s v="Completed"/>
    <s v="Yes"/>
    <s v="No"/>
    <m/>
    <n v="619"/>
    <n v="468"/>
    <n v="2759712.3299794244"/>
    <n v="330643.50635802455"/>
    <n v="3.8641711229946525"/>
    <s v="Usb Cable"/>
    <x v="1"/>
    <s v="Electronics"/>
    <s v="Electronics"/>
    <s v="Electronics"/>
    <n v="13"/>
    <s v="Electronics"/>
    <m/>
    <n v="2023"/>
    <n v="3"/>
    <n v="1"/>
    <n v="4"/>
    <s v="Weekend"/>
    <m/>
    <m/>
  </r>
  <r>
    <s v="WEB-9601"/>
    <x v="480"/>
    <s v="Ishaan Das"/>
    <x v="0"/>
    <x v="4"/>
    <x v="22"/>
    <n v="3"/>
    <n v="211.53"/>
    <x v="3"/>
    <x v="0"/>
    <n v="4"/>
    <n v="634.59"/>
    <m/>
    <m/>
    <m/>
    <m/>
    <m/>
    <m/>
    <s v="Completed"/>
    <s v="No"/>
    <s v="No"/>
    <m/>
    <n v="590"/>
    <n v="451"/>
    <n v="1098537.4901531704"/>
    <n v="96724.388030634553"/>
    <n v="3.9001122334455669"/>
    <s v="Hair Oil"/>
    <x v="4"/>
    <s v="Beauty"/>
    <s v="Beauty"/>
    <s v="Beauty"/>
    <n v="70"/>
    <s v="Beauty"/>
    <m/>
    <n v="2023"/>
    <n v="1"/>
    <n v="4"/>
    <n v="4"/>
    <s v="Weekday"/>
    <m/>
    <m/>
  </r>
  <r>
    <s v="WEB-8331"/>
    <x v="161"/>
    <s v="Saanvi Singh"/>
    <x v="1"/>
    <x v="2"/>
    <x v="15"/>
    <n v="1"/>
    <n v="213.81"/>
    <x v="4"/>
    <x v="3"/>
    <n v="2"/>
    <n v="213.81"/>
    <m/>
    <m/>
    <m/>
    <m/>
    <m/>
    <m/>
    <s v="Lost Sale"/>
    <s v="No"/>
    <s v="Yes"/>
    <m/>
    <n v="595"/>
    <n v="444"/>
    <n v="594714.6477588166"/>
    <n v="60882.938065984097"/>
    <n v="3.804733727810651"/>
    <s v="Kids Story Book"/>
    <x v="2"/>
    <s v="Books"/>
    <s v="Books"/>
    <s v="Books"/>
    <n v="23"/>
    <s v="Books"/>
    <m/>
    <n v="2023"/>
    <n v="9"/>
    <n v="22"/>
    <n v="6"/>
    <s v="Weekday"/>
    <m/>
    <m/>
  </r>
  <r>
    <s v="WEB-5294"/>
    <x v="310"/>
    <s v="Vikram Chatterjee"/>
    <x v="2"/>
    <x v="2"/>
    <x v="15"/>
    <n v="1"/>
    <n v="450.26903299203627"/>
    <x v="1"/>
    <x v="3"/>
    <n v="5"/>
    <n v="450.26903299203627"/>
    <m/>
    <m/>
    <m/>
    <m/>
    <m/>
    <m/>
    <s v="Lost Sale"/>
    <s v="No"/>
    <s v="Yes"/>
    <m/>
    <n v="589"/>
    <n v="426"/>
    <n v="594714.6477588166"/>
    <n v="60882.938065984097"/>
    <n v="3.804733727810651"/>
    <s v="Kids Story Book"/>
    <x v="2"/>
    <s v="Books"/>
    <s v="Books"/>
    <s v="Books"/>
    <n v="23"/>
    <s v="Books"/>
    <m/>
    <n v="2025"/>
    <n v="1"/>
    <n v="10"/>
    <n v="6"/>
    <s v="Weekday"/>
    <m/>
    <m/>
  </r>
  <r>
    <s v="WEB-6145"/>
    <x v="481"/>
    <s v="Diya Das"/>
    <x v="0"/>
    <x v="2"/>
    <x v="14"/>
    <n v="2"/>
    <n v="476.33"/>
    <x v="2"/>
    <x v="1"/>
    <n v="5"/>
    <n v="952.66"/>
    <m/>
    <m/>
    <m/>
    <m/>
    <m/>
    <m/>
    <s v="Pending"/>
    <s v="No"/>
    <s v="Yes"/>
    <m/>
    <n v="590"/>
    <n v="451"/>
    <n v="594714.6477588166"/>
    <n v="60882.938065984097"/>
    <n v="3.804733727810651"/>
    <s v="Notebook Set"/>
    <x v="2"/>
    <s v="Books"/>
    <s v="Books"/>
    <s v="Books"/>
    <n v="20"/>
    <s v="Books"/>
    <m/>
    <n v="2025"/>
    <n v="4"/>
    <n v="13"/>
    <n v="1"/>
    <s v="Weekday"/>
    <m/>
    <m/>
  </r>
  <r>
    <s v="WEB-6021"/>
    <x v="435"/>
    <s v="Vivaan Pillai"/>
    <x v="2"/>
    <x v="4"/>
    <x v="22"/>
    <n v="1"/>
    <n v="615.16"/>
    <x v="0"/>
    <x v="0"/>
    <n v="4"/>
    <n v="615.16"/>
    <m/>
    <m/>
    <m/>
    <m/>
    <m/>
    <m/>
    <s v="Completed"/>
    <s v="No"/>
    <s v="No"/>
    <m/>
    <n v="589"/>
    <n v="426"/>
    <n v="1098537.4901531704"/>
    <n v="96724.388030634553"/>
    <n v="3.9001122334455669"/>
    <s v="Hair Oil"/>
    <x v="4"/>
    <s v="Beauty"/>
    <s v="Beauty"/>
    <s v="Beauty"/>
    <n v="70"/>
    <s v="Beauty"/>
    <m/>
    <n v="2023"/>
    <n v="5"/>
    <n v="25"/>
    <n v="5"/>
    <s v="Weekday"/>
    <m/>
    <m/>
  </r>
  <r>
    <s v="WEB-6288"/>
    <x v="69"/>
    <s v="Meera Gupta"/>
    <x v="4"/>
    <x v="4"/>
    <x v="12"/>
    <n v="2"/>
    <n v="216.96"/>
    <x v="2"/>
    <x v="0"/>
    <n v="4"/>
    <n v="433.92"/>
    <m/>
    <m/>
    <m/>
    <m/>
    <m/>
    <m/>
    <s v="Completed"/>
    <s v="No"/>
    <s v="No"/>
    <m/>
    <n v="573"/>
    <n v="450"/>
    <n v="1098537.4901531704"/>
    <n v="96724.388030634553"/>
    <n v="3.9001122334455669"/>
    <s v="Perfume 50Ml"/>
    <x v="4"/>
    <s v="Beauty"/>
    <s v="Beauty"/>
    <s v="Beauty"/>
    <n v="18"/>
    <s v="Beauty"/>
    <m/>
    <n v="2024"/>
    <n v="12"/>
    <n v="2"/>
    <n v="2"/>
    <s v="Weekday"/>
    <m/>
    <m/>
  </r>
  <r>
    <s v="WEB-8041"/>
    <x v="482"/>
    <s v="Rahul Malhotra"/>
    <x v="0"/>
    <x v="1"/>
    <x v="1"/>
    <n v="3"/>
    <n v="2426.41"/>
    <x v="2"/>
    <x v="3"/>
    <n v="4"/>
    <n v="7279.23"/>
    <m/>
    <m/>
    <m/>
    <m/>
    <m/>
    <m/>
    <s v="Lost Sale"/>
    <s v="No"/>
    <s v="Yes"/>
    <m/>
    <n v="590"/>
    <n v="451"/>
    <n v="2759712.3299794244"/>
    <n v="330643.50635802455"/>
    <n v="3.8641711229946525"/>
    <s v="Power Bank 10000Mah"/>
    <x v="1"/>
    <s v="Electronics"/>
    <s v="Electronics"/>
    <s v="Electronics"/>
    <n v="3"/>
    <s v="Electronics"/>
    <m/>
    <n v="2024"/>
    <n v="5"/>
    <n v="29"/>
    <n v="4"/>
    <s v="Weekday"/>
    <m/>
    <m/>
  </r>
  <r>
    <s v="WEB-9191"/>
    <x v="483"/>
    <s v="Aditya Gupta"/>
    <x v="5"/>
    <x v="0"/>
    <x v="0"/>
    <n v="1"/>
    <n v="787.06"/>
    <x v="0"/>
    <x v="0"/>
    <m/>
    <n v="787.06"/>
    <m/>
    <m/>
    <m/>
    <m/>
    <m/>
    <m/>
    <s v="Completed"/>
    <s v="No"/>
    <s v="No"/>
    <m/>
    <n v="559"/>
    <n v="408"/>
    <n v="1463424.4009529033"/>
    <n v="118285.78776560788"/>
    <n v="3.8140589569160999"/>
    <s v="Water Bottle"/>
    <x v="0"/>
    <s v="Home &amp; Kitchen"/>
    <s v="Home &amp; Kitchen"/>
    <s v="Home &amp; Kitchen"/>
    <n v="2"/>
    <s v="Home &amp; Kitchen"/>
    <m/>
    <n v="2024"/>
    <n v="1"/>
    <n v="15"/>
    <n v="2"/>
    <s v="Weekday"/>
    <m/>
    <m/>
  </r>
  <r>
    <s v="WEB-5582"/>
    <x v="484"/>
    <s v="Vivaan Rao"/>
    <x v="6"/>
    <x v="4"/>
    <x v="21"/>
    <n v="2"/>
    <n v="726.49"/>
    <x v="5"/>
    <x v="0"/>
    <n v="5"/>
    <n v="1452.98"/>
    <m/>
    <m/>
    <m/>
    <m/>
    <m/>
    <m/>
    <s v="Completed"/>
    <s v="Yes"/>
    <s v="No"/>
    <m/>
    <n v="558"/>
    <n v="430"/>
    <n v="1098537.4901531704"/>
    <n v="96724.388030634553"/>
    <n v="3.9001122334455669"/>
    <s v="Shampoo 200Ml"/>
    <x v="4"/>
    <s v="Beauty"/>
    <s v="Beauty"/>
    <s v="Beauty"/>
    <n v="64"/>
    <s v="Beauty"/>
    <m/>
    <n v="2023"/>
    <n v="8"/>
    <n v="28"/>
    <n v="2"/>
    <s v="Weekday"/>
    <m/>
    <m/>
  </r>
  <r>
    <s v="WEB-8949"/>
    <x v="485"/>
    <s v="Rohan Gupta"/>
    <x v="0"/>
    <x v="0"/>
    <x v="0"/>
    <n v="1"/>
    <n v="1018.14"/>
    <x v="1"/>
    <x v="0"/>
    <n v="3"/>
    <n v="1018.14"/>
    <m/>
    <m/>
    <m/>
    <m/>
    <m/>
    <m/>
    <s v="Completed"/>
    <s v="Yes"/>
    <s v="No"/>
    <m/>
    <n v="590"/>
    <n v="451"/>
    <n v="1463424.4009529033"/>
    <n v="118285.78776560788"/>
    <n v="3.8140589569160999"/>
    <s v="Water Bottle"/>
    <x v="0"/>
    <s v="Home &amp; Kitchen"/>
    <s v="Home &amp; Kitchen"/>
    <s v="Home &amp; Kitchen"/>
    <n v="2"/>
    <s v="Home &amp; Kitchen"/>
    <m/>
    <n v="2024"/>
    <n v="12"/>
    <n v="20"/>
    <n v="6"/>
    <s v="Weekday"/>
    <m/>
    <m/>
  </r>
  <r>
    <s v="WEB-8902"/>
    <x v="109"/>
    <s v="Simran Iyer"/>
    <x v="3"/>
    <x v="0"/>
    <x v="16"/>
    <n v="3"/>
    <n v="309.77999999999997"/>
    <x v="1"/>
    <x v="0"/>
    <n v="4"/>
    <n v="929.33999999999992"/>
    <m/>
    <m/>
    <m/>
    <m/>
    <m/>
    <m/>
    <s v="Completed"/>
    <s v="No"/>
    <s v="No"/>
    <m/>
    <n v="619"/>
    <n v="468"/>
    <n v="1463424.4009529033"/>
    <n v="118285.78776560788"/>
    <n v="3.8140589569160999"/>
    <s v="Table Lamp"/>
    <x v="0"/>
    <s v="Home &amp; Kitchen"/>
    <s v="Home &amp; Kitchen"/>
    <s v="Home &amp; Kitchen"/>
    <n v="32"/>
    <s v="Home &amp; Kitchen"/>
    <m/>
    <n v="2023"/>
    <n v="8"/>
    <n v="8"/>
    <n v="3"/>
    <s v="Weekday"/>
    <m/>
    <m/>
  </r>
  <r>
    <s v="WEB-5072"/>
    <x v="415"/>
    <s v="Simran Gupta"/>
    <x v="7"/>
    <x v="4"/>
    <x v="21"/>
    <n v="1"/>
    <n v="1130.79"/>
    <x v="5"/>
    <x v="0"/>
    <n v="5"/>
    <n v="1130.79"/>
    <m/>
    <m/>
    <m/>
    <m/>
    <m/>
    <m/>
    <s v="Completed"/>
    <s v="Yes"/>
    <s v="No"/>
    <m/>
    <n v="567"/>
    <n v="440"/>
    <n v="1098537.4901531704"/>
    <n v="96724.388030634553"/>
    <n v="3.9001122334455669"/>
    <s v="Shampoo 200Ml"/>
    <x v="4"/>
    <s v="Beauty"/>
    <s v="Beauty"/>
    <s v="Beauty"/>
    <n v="64"/>
    <s v="Beauty"/>
    <m/>
    <n v="2023"/>
    <n v="6"/>
    <n v="19"/>
    <n v="2"/>
    <s v="Weekday"/>
    <m/>
    <m/>
  </r>
  <r>
    <s v="WEB-5810"/>
    <x v="47"/>
    <s v="Ishaan Malhotra"/>
    <x v="4"/>
    <x v="4"/>
    <x v="24"/>
    <n v="1"/>
    <n v="881.12"/>
    <x v="4"/>
    <x v="0"/>
    <n v="4"/>
    <n v="881.12"/>
    <m/>
    <m/>
    <m/>
    <m/>
    <m/>
    <m/>
    <s v="Completed"/>
    <s v="No"/>
    <s v="No"/>
    <m/>
    <n v="573"/>
    <n v="450"/>
    <n v="1098537.4901531704"/>
    <n v="96724.388030634553"/>
    <n v="3.9001122334455669"/>
    <s v="Face Cream"/>
    <x v="4"/>
    <s v="Beauty"/>
    <s v="Beauty"/>
    <s v="Beauty"/>
    <n v="80"/>
    <s v="Beauty"/>
    <m/>
    <n v="2023"/>
    <n v="11"/>
    <n v="9"/>
    <n v="5"/>
    <s v="Weekday"/>
    <m/>
    <m/>
  </r>
  <r>
    <s v="WEB-5890"/>
    <x v="486"/>
    <s v="Meera Mehta"/>
    <x v="3"/>
    <x v="3"/>
    <x v="17"/>
    <n v="1"/>
    <n v="1706.04"/>
    <x v="2"/>
    <x v="0"/>
    <n v="5"/>
    <n v="1706.04"/>
    <m/>
    <m/>
    <m/>
    <m/>
    <m/>
    <m/>
    <s v="Completed"/>
    <s v="Yes"/>
    <s v="No"/>
    <m/>
    <n v="619"/>
    <n v="468"/>
    <n v="1892867.2841657216"/>
    <n v="199432.98236095349"/>
    <n v="3.8949824970828471"/>
    <s v="Running Shoes"/>
    <x v="3"/>
    <s v="Fashion"/>
    <s v="Fashion"/>
    <s v="Fashion"/>
    <n v="45"/>
    <s v="Fashion"/>
    <m/>
    <n v="2024"/>
    <n v="3"/>
    <n v="20"/>
    <n v="4"/>
    <s v="Weekday"/>
    <m/>
    <m/>
  </r>
  <r>
    <s v="WEB-7654"/>
    <x v="341"/>
    <s v="Vikram Pillai"/>
    <x v="2"/>
    <x v="2"/>
    <x v="13"/>
    <n v="1"/>
    <n v="442.47"/>
    <x v="4"/>
    <x v="0"/>
    <n v="4"/>
    <n v="442.47"/>
    <m/>
    <m/>
    <m/>
    <m/>
    <m/>
    <m/>
    <s v="Completed"/>
    <s v="No"/>
    <s v="No"/>
    <m/>
    <n v="589"/>
    <n v="426"/>
    <n v="594714.6477588166"/>
    <n v="60882.938065984097"/>
    <n v="3.804733727810651"/>
    <s v="Self-Help Book"/>
    <x v="2"/>
    <s v="Books"/>
    <s v="Books"/>
    <s v="Books"/>
    <n v="19"/>
    <s v="Books"/>
    <m/>
    <n v="2024"/>
    <n v="12"/>
    <n v="6"/>
    <n v="6"/>
    <s v="Weekday"/>
    <m/>
    <m/>
  </r>
  <r>
    <s v="WEB-5322"/>
    <x v="487"/>
    <s v="Rahul Kumar"/>
    <x v="2"/>
    <x v="0"/>
    <x v="0"/>
    <n v="2"/>
    <n v="1061.0999999999999"/>
    <x v="1"/>
    <x v="1"/>
    <n v="5"/>
    <n v="2122.1999999999998"/>
    <m/>
    <m/>
    <m/>
    <m/>
    <m/>
    <m/>
    <s v="Pending"/>
    <s v="No"/>
    <s v="Yes"/>
    <m/>
    <n v="589"/>
    <n v="426"/>
    <n v="1463424.4009529033"/>
    <n v="118285.78776560788"/>
    <n v="3.8140589569160999"/>
    <s v="Water Bottle"/>
    <x v="0"/>
    <s v="Home &amp; Kitchen"/>
    <s v="Home &amp; Kitchen"/>
    <s v="Home &amp; Kitchen"/>
    <n v="2"/>
    <s v="Home &amp; Kitchen"/>
    <m/>
    <n v="2023"/>
    <n v="10"/>
    <n v="21"/>
    <n v="7"/>
    <s v="Weekday"/>
    <m/>
    <m/>
  </r>
  <r>
    <s v="WEB-5543"/>
    <x v="317"/>
    <s v="Aditya Kumar"/>
    <x v="0"/>
    <x v="1"/>
    <x v="9"/>
    <n v="1"/>
    <n v="2546"/>
    <x v="2"/>
    <x v="0"/>
    <n v="5"/>
    <n v="2546"/>
    <m/>
    <m/>
    <m/>
    <m/>
    <m/>
    <m/>
    <s v="Completed"/>
    <s v="Yes"/>
    <s v="No"/>
    <m/>
    <n v="590"/>
    <n v="451"/>
    <n v="2759712.3299794244"/>
    <n v="330643.50635802455"/>
    <n v="3.8641711229946525"/>
    <s v="Usb Cable"/>
    <x v="1"/>
    <s v="Electronics"/>
    <s v="Electronics"/>
    <s v="Electronics"/>
    <n v="13"/>
    <s v="Electronics"/>
    <m/>
    <n v="2023"/>
    <n v="1"/>
    <n v="15"/>
    <n v="1"/>
    <s v="Weekday"/>
    <m/>
    <m/>
  </r>
  <r>
    <s v="WEB-6854"/>
    <x v="411"/>
    <s v="Sanjay Rao"/>
    <x v="1"/>
    <x v="3"/>
    <x v="3"/>
    <n v="3"/>
    <n v="1139.45"/>
    <x v="2"/>
    <x v="2"/>
    <n v="5"/>
    <n v="3418.3500000000004"/>
    <m/>
    <m/>
    <m/>
    <m/>
    <m/>
    <m/>
    <s v="Completed"/>
    <s v="No"/>
    <s v="No"/>
    <m/>
    <n v="595"/>
    <n v="444"/>
    <n v="1892867.2841657216"/>
    <n v="199432.98236095349"/>
    <n v="3.8949824970828471"/>
    <s v="Denim Jeans"/>
    <x v="3"/>
    <s v="Fashion"/>
    <s v="Fashion"/>
    <s v="Fashion"/>
    <n v="6"/>
    <s v="Fashion"/>
    <m/>
    <n v="2023"/>
    <n v="2"/>
    <n v="6"/>
    <n v="2"/>
    <s v="Weekday"/>
    <m/>
    <m/>
  </r>
  <r>
    <s v="WEB-7477"/>
    <x v="488"/>
    <s v="Rahul Gupta"/>
    <x v="6"/>
    <x v="2"/>
    <x v="13"/>
    <n v="1"/>
    <n v="346.66"/>
    <x v="2"/>
    <x v="2"/>
    <n v="4"/>
    <n v="346.66"/>
    <m/>
    <m/>
    <m/>
    <m/>
    <m/>
    <m/>
    <s v="Completed"/>
    <s v="No"/>
    <s v="No"/>
    <m/>
    <n v="558"/>
    <n v="430"/>
    <n v="594714.6477588166"/>
    <n v="60882.938065984097"/>
    <n v="3.804733727810651"/>
    <s v="Self-Help Book"/>
    <x v="2"/>
    <s v="Books"/>
    <s v="Books"/>
    <s v="Books"/>
    <n v="19"/>
    <s v="Books"/>
    <m/>
    <n v="2024"/>
    <n v="11"/>
    <n v="6"/>
    <n v="4"/>
    <s v="Weekday"/>
    <m/>
    <m/>
  </r>
  <r>
    <s v="WEB-5025"/>
    <x v="327"/>
    <s v="Meera Reddy"/>
    <x v="2"/>
    <x v="4"/>
    <x v="22"/>
    <n v="1"/>
    <n v="842.96"/>
    <x v="2"/>
    <x v="1"/>
    <n v="5"/>
    <n v="842.96"/>
    <m/>
    <m/>
    <m/>
    <m/>
    <m/>
    <m/>
    <s v="Pending"/>
    <s v="No"/>
    <s v="Yes"/>
    <m/>
    <n v="589"/>
    <n v="426"/>
    <n v="1098537.4901531704"/>
    <n v="96724.388030634553"/>
    <n v="3.9001122334455669"/>
    <s v="Hair Oil"/>
    <x v="4"/>
    <s v="Beauty"/>
    <s v="Beauty"/>
    <s v="Beauty"/>
    <n v="70"/>
    <s v="Beauty"/>
    <m/>
    <n v="2025"/>
    <n v="5"/>
    <n v="31"/>
    <n v="7"/>
    <s v="Weekday"/>
    <m/>
    <m/>
  </r>
  <r>
    <s v="WEB-9008"/>
    <x v="489"/>
    <s v="Neha Joshi"/>
    <x v="6"/>
    <x v="3"/>
    <x v="10"/>
    <n v="1"/>
    <n v="638"/>
    <x v="0"/>
    <x v="0"/>
    <n v="3"/>
    <n v="638"/>
    <m/>
    <m/>
    <m/>
    <m/>
    <m/>
    <m/>
    <s v="Completed"/>
    <s v="No"/>
    <s v="No"/>
    <m/>
    <n v="558"/>
    <n v="430"/>
    <n v="1892867.2841657216"/>
    <n v="199432.98236095349"/>
    <n v="3.8949824970828471"/>
    <s v="Women'S Kurti"/>
    <x v="3"/>
    <s v="Fashion"/>
    <s v="Fashion"/>
    <s v="Fashion"/>
    <n v="15"/>
    <s v="Fashion"/>
    <m/>
    <n v="2024"/>
    <n v="12"/>
    <n v="25"/>
    <n v="4"/>
    <s v="Weekday"/>
    <m/>
    <m/>
  </r>
  <r>
    <s v="WEB-5931"/>
    <x v="422"/>
    <s v="Sanjay Menon"/>
    <x v="3"/>
    <x v="4"/>
    <x v="22"/>
    <n v="1"/>
    <n v="170.36"/>
    <x v="3"/>
    <x v="2"/>
    <n v="5"/>
    <n v="170.36"/>
    <m/>
    <m/>
    <m/>
    <m/>
    <m/>
    <m/>
    <s v="Completed"/>
    <s v="No"/>
    <s v="No"/>
    <m/>
    <n v="619"/>
    <n v="468"/>
    <n v="1098537.4901531704"/>
    <n v="96724.388030634553"/>
    <n v="3.9001122334455669"/>
    <s v="Hair Oil"/>
    <x v="4"/>
    <s v="Beauty"/>
    <s v="Beauty"/>
    <s v="Beauty"/>
    <n v="70"/>
    <s v="Beauty"/>
    <m/>
    <n v="2023"/>
    <n v="8"/>
    <n v="23"/>
    <n v="4"/>
    <s v="Weekday"/>
    <m/>
    <m/>
  </r>
  <r>
    <s v="WEB-6623"/>
    <x v="490"/>
    <s v="Karan Kapoor"/>
    <x v="7"/>
    <x v="4"/>
    <x v="6"/>
    <n v="2"/>
    <n v="693.05"/>
    <x v="0"/>
    <x v="0"/>
    <n v="4"/>
    <n v="1386.1"/>
    <m/>
    <m/>
    <m/>
    <m/>
    <m/>
    <m/>
    <s v="Completed"/>
    <s v="Yes"/>
    <s v="No"/>
    <m/>
    <n v="567"/>
    <n v="440"/>
    <n v="1098537.4901531704"/>
    <n v="96724.388030634553"/>
    <n v="3.9001122334455669"/>
    <s v="Lipstick"/>
    <x v="4"/>
    <s v="Beauty"/>
    <s v="Beauty"/>
    <s v="Beauty"/>
    <n v="10"/>
    <s v="Beauty"/>
    <m/>
    <n v="2024"/>
    <n v="7"/>
    <n v="24"/>
    <n v="4"/>
    <s v="Weekday"/>
    <m/>
    <m/>
  </r>
  <r>
    <s v="WEB-9589"/>
    <x v="36"/>
    <s v="Neha Gupta"/>
    <x v="0"/>
    <x v="3"/>
    <x v="10"/>
    <n v="1"/>
    <n v="2234.7199999999998"/>
    <x v="3"/>
    <x v="0"/>
    <n v="4"/>
    <n v="2234.7199999999998"/>
    <m/>
    <m/>
    <m/>
    <m/>
    <m/>
    <m/>
    <s v="Completed"/>
    <s v="Yes"/>
    <s v="No"/>
    <m/>
    <n v="590"/>
    <n v="451"/>
    <n v="1892867.2841657216"/>
    <n v="199432.98236095349"/>
    <n v="3.8949824970828471"/>
    <s v="Women'S Kurti"/>
    <x v="3"/>
    <s v="Fashion"/>
    <s v="Fashion"/>
    <s v="Fashion"/>
    <n v="15"/>
    <s v="Fashion"/>
    <m/>
    <n v="2024"/>
    <n v="8"/>
    <n v="17"/>
    <n v="7"/>
    <s v="Weekday"/>
    <m/>
    <m/>
  </r>
  <r>
    <s v="WEB-6643"/>
    <x v="491"/>
    <s v="Tanya Reddy"/>
    <x v="5"/>
    <x v="4"/>
    <x v="22"/>
    <n v="1"/>
    <n v="625.77"/>
    <x v="3"/>
    <x v="0"/>
    <n v="3"/>
    <n v="625.77"/>
    <m/>
    <m/>
    <m/>
    <m/>
    <m/>
    <m/>
    <s v="Completed"/>
    <s v="No"/>
    <s v="No"/>
    <m/>
    <n v="559"/>
    <n v="408"/>
    <n v="1098537.4901531704"/>
    <n v="96724.388030634553"/>
    <n v="3.9001122334455669"/>
    <s v="Hair Oil"/>
    <x v="4"/>
    <s v="Beauty"/>
    <s v="Beauty"/>
    <s v="Beauty"/>
    <n v="70"/>
    <s v="Beauty"/>
    <m/>
    <n v="2024"/>
    <n v="10"/>
    <n v="15"/>
    <n v="3"/>
    <s v="Weekday"/>
    <m/>
    <m/>
  </r>
  <r>
    <s v="WEB-7382"/>
    <x v="465"/>
    <s v="Arjun Malhotra"/>
    <x v="2"/>
    <x v="2"/>
    <x v="14"/>
    <n v="1"/>
    <n v="608.73"/>
    <x v="0"/>
    <x v="0"/>
    <n v="4"/>
    <n v="608.73"/>
    <m/>
    <m/>
    <m/>
    <m/>
    <m/>
    <m/>
    <s v="Completed"/>
    <s v="No"/>
    <s v="No"/>
    <m/>
    <n v="589"/>
    <n v="426"/>
    <n v="594714.6477588166"/>
    <n v="60882.938065984097"/>
    <n v="3.804733727810651"/>
    <s v="Notebook Set"/>
    <x v="2"/>
    <s v="Books"/>
    <s v="Books"/>
    <s v="Books"/>
    <n v="20"/>
    <s v="Books"/>
    <m/>
    <n v="2023"/>
    <n v="8"/>
    <n v="30"/>
    <n v="4"/>
    <s v="Weekday"/>
    <m/>
    <m/>
  </r>
  <r>
    <s v="WEB-5625"/>
    <x v="492"/>
    <s v="Arjun Menon"/>
    <x v="2"/>
    <x v="1"/>
    <x v="9"/>
    <n v="3"/>
    <n v="488.96"/>
    <x v="0"/>
    <x v="0"/>
    <n v="5"/>
    <n v="1466.8799999999999"/>
    <m/>
    <m/>
    <m/>
    <m/>
    <m/>
    <m/>
    <s v="Completed"/>
    <s v="Yes"/>
    <s v="No"/>
    <m/>
    <n v="589"/>
    <n v="426"/>
    <n v="2759712.3299794244"/>
    <n v="330643.50635802455"/>
    <n v="3.8641711229946525"/>
    <s v="Usb Cable"/>
    <x v="1"/>
    <s v="Electronics"/>
    <s v="Electronics"/>
    <s v="Electronics"/>
    <n v="13"/>
    <s v="Electronics"/>
    <m/>
    <n v="2023"/>
    <n v="4"/>
    <n v="18"/>
    <n v="3"/>
    <s v="Weekday"/>
    <m/>
    <m/>
  </r>
  <r>
    <s v="WEB-8444"/>
    <x v="439"/>
    <s v="Tanya Kapoor"/>
    <x v="7"/>
    <x v="2"/>
    <x v="7"/>
    <n v="1"/>
    <n v="648.30999999999995"/>
    <x v="2"/>
    <x v="0"/>
    <n v="5"/>
    <n v="648.30999999999995"/>
    <m/>
    <m/>
    <m/>
    <m/>
    <m/>
    <m/>
    <s v="Completed"/>
    <s v="No"/>
    <s v="No"/>
    <m/>
    <n v="567"/>
    <n v="440"/>
    <n v="594714.6477588166"/>
    <n v="60882.938065984097"/>
    <n v="3.804733727810651"/>
    <s v="Fiction Novel"/>
    <x v="2"/>
    <s v="Books"/>
    <s v="Books"/>
    <s v="Books"/>
    <n v="11"/>
    <s v="Books"/>
    <m/>
    <n v="2023"/>
    <n v="9"/>
    <n v="24"/>
    <n v="1"/>
    <s v="Weekday"/>
    <m/>
    <m/>
  </r>
  <r>
    <s v="WEB-6357"/>
    <x v="6"/>
    <s v="Arjun Khan"/>
    <x v="3"/>
    <x v="4"/>
    <x v="24"/>
    <n v="1"/>
    <n v="848.26"/>
    <x v="4"/>
    <x v="0"/>
    <n v="5"/>
    <n v="848.26"/>
    <m/>
    <m/>
    <m/>
    <m/>
    <m/>
    <m/>
    <s v="Completed"/>
    <s v="No"/>
    <s v="No"/>
    <m/>
    <n v="619"/>
    <n v="468"/>
    <n v="1098537.4901531704"/>
    <n v="96724.388030634553"/>
    <n v="3.9001122334455669"/>
    <s v="Face Cream"/>
    <x v="4"/>
    <s v="Beauty"/>
    <s v="Beauty"/>
    <s v="Beauty"/>
    <n v="80"/>
    <s v="Beauty"/>
    <m/>
    <n v="2023"/>
    <n v="3"/>
    <n v="3"/>
    <n v="6"/>
    <s v="Weekday"/>
    <m/>
    <m/>
  </r>
  <r>
    <s v="WEB-5178"/>
    <x v="253"/>
    <s v="Arjun Iyer"/>
    <x v="5"/>
    <x v="3"/>
    <x v="19"/>
    <n v="3"/>
    <n v="435.77"/>
    <x v="0"/>
    <x v="1"/>
    <n v="5"/>
    <n v="1307.31"/>
    <m/>
    <m/>
    <m/>
    <m/>
    <m/>
    <m/>
    <s v="Pending"/>
    <s v="No"/>
    <s v="Yes"/>
    <m/>
    <n v="559"/>
    <n v="408"/>
    <n v="1892867.2841657216"/>
    <n v="199432.98236095349"/>
    <n v="3.8949824970828471"/>
    <s v="Sunglasses"/>
    <x v="3"/>
    <s v="Fashion"/>
    <s v="Fashion"/>
    <s v="Fashion"/>
    <n v="53"/>
    <s v="Fashion"/>
    <m/>
    <n v="2023"/>
    <n v="9"/>
    <n v="18"/>
    <n v="2"/>
    <s v="Weekday"/>
    <m/>
    <m/>
  </r>
  <r>
    <s v="WEB-8634"/>
    <x v="493"/>
    <s v="Riya Mehta"/>
    <x v="6"/>
    <x v="0"/>
    <x v="4"/>
    <n v="1"/>
    <n v="1157.25"/>
    <x v="0"/>
    <x v="0"/>
    <n v="5"/>
    <n v="1157.25"/>
    <m/>
    <m/>
    <m/>
    <m/>
    <m/>
    <m/>
    <s v="Completed"/>
    <s v="Yes"/>
    <s v="No"/>
    <m/>
    <n v="558"/>
    <n v="430"/>
    <n v="1463424.4009529033"/>
    <n v="118285.78776560788"/>
    <n v="3.8140589569160999"/>
    <s v="Non-Stick Pan"/>
    <x v="0"/>
    <s v="Home &amp; Kitchen"/>
    <s v="Home &amp; Kitchen"/>
    <s v="Home &amp; Kitchen"/>
    <n v="7"/>
    <s v="Home &amp; Kitchen"/>
    <m/>
    <n v="2023"/>
    <n v="3"/>
    <n v="31"/>
    <n v="6"/>
    <s v="Weekday"/>
    <m/>
    <m/>
  </r>
  <r>
    <s v="WEB-7418"/>
    <x v="494"/>
    <s v="Karan Singh"/>
    <x v="5"/>
    <x v="0"/>
    <x v="16"/>
    <n v="1"/>
    <n v="755.69"/>
    <x v="4"/>
    <x v="0"/>
    <m/>
    <n v="755.69"/>
    <m/>
    <m/>
    <m/>
    <m/>
    <m/>
    <m/>
    <s v="Completed"/>
    <s v="No"/>
    <s v="No"/>
    <m/>
    <n v="559"/>
    <n v="408"/>
    <n v="1463424.4009529033"/>
    <n v="118285.78776560788"/>
    <n v="3.8140589569160999"/>
    <s v="Table Lamp"/>
    <x v="0"/>
    <s v="Home &amp; Kitchen"/>
    <s v="Home &amp; Kitchen"/>
    <s v="Home &amp; Kitchen"/>
    <n v="32"/>
    <s v="Home &amp; Kitchen"/>
    <m/>
    <n v="2023"/>
    <n v="7"/>
    <n v="19"/>
    <n v="4"/>
    <s v="Weekday"/>
    <m/>
    <m/>
  </r>
  <r>
    <s v="WEB-8826"/>
    <x v="157"/>
    <s v="Diya Das"/>
    <x v="0"/>
    <x v="4"/>
    <x v="22"/>
    <n v="1"/>
    <n v="487.98"/>
    <x v="2"/>
    <x v="0"/>
    <n v="5"/>
    <n v="487.98"/>
    <m/>
    <m/>
    <m/>
    <m/>
    <m/>
    <m/>
    <s v="Completed"/>
    <s v="No"/>
    <s v="No"/>
    <m/>
    <n v="590"/>
    <n v="451"/>
    <n v="1098537.4901531704"/>
    <n v="96724.388030634553"/>
    <n v="3.9001122334455669"/>
    <s v="Hair Oil"/>
    <x v="4"/>
    <s v="Beauty"/>
    <s v="Beauty"/>
    <s v="Beauty"/>
    <n v="70"/>
    <s v="Beauty"/>
    <m/>
    <n v="2024"/>
    <n v="7"/>
    <n v="1"/>
    <n v="2"/>
    <s v="Weekend"/>
    <m/>
    <m/>
  </r>
  <r>
    <s v="WEB-9434"/>
    <x v="495"/>
    <s v="Karan Kumar"/>
    <x v="3"/>
    <x v="4"/>
    <x v="21"/>
    <n v="2"/>
    <n v="253.44"/>
    <x v="3"/>
    <x v="0"/>
    <n v="4"/>
    <n v="506.88"/>
    <m/>
    <m/>
    <m/>
    <m/>
    <m/>
    <m/>
    <s v="Completed"/>
    <s v="No"/>
    <s v="No"/>
    <m/>
    <n v="619"/>
    <n v="468"/>
    <n v="1098537.4901531704"/>
    <n v="96724.388030634553"/>
    <n v="3.9001122334455669"/>
    <s v="Shampoo 200Ml"/>
    <x v="4"/>
    <s v="Beauty"/>
    <s v="Beauty"/>
    <s v="Beauty"/>
    <n v="64"/>
    <s v="Beauty"/>
    <m/>
    <n v="2024"/>
    <n v="4"/>
    <n v="26"/>
    <n v="6"/>
    <s v="Weekday"/>
    <m/>
    <m/>
  </r>
  <r>
    <s v="WEB-7262"/>
    <x v="330"/>
    <s v="Pooja Joshi"/>
    <x v="4"/>
    <x v="3"/>
    <x v="10"/>
    <n v="1"/>
    <n v="1543.78"/>
    <x v="2"/>
    <x v="0"/>
    <n v="5"/>
    <n v="1543.78"/>
    <m/>
    <m/>
    <m/>
    <m/>
    <m/>
    <m/>
    <s v="Completed"/>
    <s v="Yes"/>
    <s v="No"/>
    <m/>
    <n v="573"/>
    <n v="450"/>
    <n v="1892867.2841657216"/>
    <n v="199432.98236095349"/>
    <n v="3.8949824970828471"/>
    <s v="Women'S Kurti"/>
    <x v="3"/>
    <s v="Fashion"/>
    <s v="Fashion"/>
    <s v="Fashion"/>
    <n v="15"/>
    <s v="Fashion"/>
    <m/>
    <n v="2024"/>
    <n v="2"/>
    <n v="10"/>
    <n v="7"/>
    <s v="Weekday"/>
    <m/>
    <m/>
  </r>
  <r>
    <s v="WEB-8677"/>
    <x v="393"/>
    <s v="Ishaan Joshi"/>
    <x v="0"/>
    <x v="0"/>
    <x v="4"/>
    <n v="1"/>
    <n v="1784.58"/>
    <x v="3"/>
    <x v="0"/>
    <n v="5"/>
    <n v="1784.58"/>
    <m/>
    <m/>
    <m/>
    <m/>
    <m/>
    <m/>
    <s v="Completed"/>
    <s v="Yes"/>
    <s v="No"/>
    <m/>
    <n v="590"/>
    <n v="451"/>
    <n v="1463424.4009529033"/>
    <n v="118285.78776560788"/>
    <n v="3.8140589569160999"/>
    <s v="Non-Stick Pan"/>
    <x v="0"/>
    <s v="Home &amp; Kitchen"/>
    <s v="Home &amp; Kitchen"/>
    <s v="Home &amp; Kitchen"/>
    <n v="7"/>
    <s v="Home &amp; Kitchen"/>
    <m/>
    <n v="2024"/>
    <n v="5"/>
    <n v="6"/>
    <n v="2"/>
    <s v="Weekday"/>
    <m/>
    <m/>
  </r>
  <r>
    <s v="WEB-8659"/>
    <x v="475"/>
    <s v="Ananya Kapoor"/>
    <x v="7"/>
    <x v="1"/>
    <x v="9"/>
    <n v="1"/>
    <n v="2265.6799999999998"/>
    <x v="0"/>
    <x v="1"/>
    <n v="4"/>
    <n v="2265.6799999999998"/>
    <m/>
    <m/>
    <m/>
    <m/>
    <m/>
    <m/>
    <s v="Pending"/>
    <s v="No"/>
    <s v="Yes"/>
    <m/>
    <n v="567"/>
    <n v="440"/>
    <n v="2759712.3299794244"/>
    <n v="330643.50635802455"/>
    <n v="3.8641711229946525"/>
    <s v="Usb Cable"/>
    <x v="1"/>
    <s v="Electronics"/>
    <s v="Electronics"/>
    <s v="Electronics"/>
    <n v="13"/>
    <s v="Electronics"/>
    <m/>
    <n v="2024"/>
    <n v="4"/>
    <n v="15"/>
    <n v="2"/>
    <s v="Weekday"/>
    <m/>
    <m/>
  </r>
  <r>
    <s v="WEB-6261"/>
    <x v="496"/>
    <s v="Riya Malhotra"/>
    <x v="1"/>
    <x v="1"/>
    <x v="18"/>
    <n v="2"/>
    <n v="3483.9"/>
    <x v="5"/>
    <x v="2"/>
    <n v="4"/>
    <n v="6967.8"/>
    <m/>
    <m/>
    <m/>
    <m/>
    <m/>
    <m/>
    <s v="Completed"/>
    <s v="No"/>
    <s v="No"/>
    <m/>
    <n v="595"/>
    <n v="444"/>
    <n v="2759712.3299794244"/>
    <n v="330643.50635802455"/>
    <n v="3.8641711229946525"/>
    <s v="Bluetooth Speaker"/>
    <x v="1"/>
    <s v="Electronics"/>
    <s v="Electronics"/>
    <s v="Electronics"/>
    <n v="48"/>
    <s v="Electronics"/>
    <m/>
    <n v="2025"/>
    <n v="3"/>
    <n v="29"/>
    <n v="7"/>
    <s v="Weekday"/>
    <m/>
    <m/>
  </r>
  <r>
    <s v="WEB-8106"/>
    <x v="497"/>
    <s v="Meera Sharma"/>
    <x v="1"/>
    <x v="2"/>
    <x v="13"/>
    <n v="1"/>
    <n v="763.56"/>
    <x v="2"/>
    <x v="0"/>
    <n v="4"/>
    <n v="763.56"/>
    <m/>
    <m/>
    <m/>
    <m/>
    <m/>
    <m/>
    <s v="Completed"/>
    <s v="No"/>
    <s v="No"/>
    <m/>
    <n v="595"/>
    <n v="444"/>
    <n v="594714.6477588166"/>
    <n v="60882.938065984097"/>
    <n v="3.804733727810651"/>
    <s v="Self-Help Book"/>
    <x v="2"/>
    <s v="Books"/>
    <s v="Books"/>
    <s v="Books"/>
    <n v="19"/>
    <s v="Books"/>
    <m/>
    <n v="2023"/>
    <n v="7"/>
    <n v="6"/>
    <n v="5"/>
    <s v="Weekday"/>
    <m/>
    <m/>
  </r>
  <r>
    <s v="WEB-8156"/>
    <x v="498"/>
    <s v="Rohan Mehta"/>
    <x v="3"/>
    <x v="3"/>
    <x v="19"/>
    <n v="1"/>
    <n v="1133.1500000000001"/>
    <x v="2"/>
    <x v="1"/>
    <n v="4"/>
    <n v="1133.1500000000001"/>
    <m/>
    <m/>
    <m/>
    <m/>
    <m/>
    <m/>
    <s v="Pending"/>
    <s v="No"/>
    <s v="Yes"/>
    <m/>
    <n v="619"/>
    <n v="468"/>
    <n v="1892867.2841657216"/>
    <n v="199432.98236095349"/>
    <n v="3.8949824970828471"/>
    <s v="Sunglasses"/>
    <x v="3"/>
    <s v="Fashion"/>
    <s v="Fashion"/>
    <s v="Fashion"/>
    <n v="53"/>
    <s v="Fashion"/>
    <m/>
    <n v="2024"/>
    <n v="2"/>
    <n v="8"/>
    <n v="5"/>
    <s v="Weekday"/>
    <m/>
    <m/>
  </r>
  <r>
    <s v="WEB-5145"/>
    <x v="499"/>
    <s v="Ishaan Malhotra"/>
    <x v="5"/>
    <x v="2"/>
    <x v="15"/>
    <n v="2"/>
    <n v="278.10000000000002"/>
    <x v="1"/>
    <x v="0"/>
    <n v="5"/>
    <n v="556.20000000000005"/>
    <m/>
    <m/>
    <m/>
    <m/>
    <m/>
    <m/>
    <s v="Completed"/>
    <s v="No"/>
    <s v="No"/>
    <m/>
    <n v="559"/>
    <n v="408"/>
    <n v="594714.6477588166"/>
    <n v="60882.938065984097"/>
    <n v="3.804733727810651"/>
    <s v="Kids Story Book"/>
    <x v="2"/>
    <s v="Books"/>
    <s v="Books"/>
    <s v="Books"/>
    <n v="23"/>
    <s v="Books"/>
    <m/>
    <n v="2025"/>
    <n v="4"/>
    <n v="23"/>
    <n v="4"/>
    <s v="Weekday"/>
    <m/>
    <m/>
  </r>
  <r>
    <s v="WEB-8207"/>
    <x v="500"/>
    <s v="Ishaan Das"/>
    <x v="2"/>
    <x v="0"/>
    <x v="0"/>
    <n v="2"/>
    <n v="1163.3"/>
    <x v="0"/>
    <x v="0"/>
    <n v="3"/>
    <n v="2326.6"/>
    <m/>
    <m/>
    <m/>
    <m/>
    <m/>
    <m/>
    <s v="Completed"/>
    <s v="Yes"/>
    <s v="No"/>
    <m/>
    <n v="589"/>
    <n v="426"/>
    <n v="1463424.4009529033"/>
    <n v="118285.78776560788"/>
    <n v="3.8140589569160999"/>
    <s v="Water Bottle"/>
    <x v="0"/>
    <s v="Home &amp; Kitchen"/>
    <s v="Home &amp; Kitchen"/>
    <s v="Home &amp; Kitchen"/>
    <n v="2"/>
    <s v="Home &amp; Kitchen"/>
    <m/>
    <n v="2024"/>
    <n v="6"/>
    <n v="12"/>
    <n v="4"/>
    <s v="Weekday"/>
    <m/>
    <m/>
  </r>
  <r>
    <s v="WEB-6838"/>
    <x v="501"/>
    <s v="Arjun Chatterjee"/>
    <x v="3"/>
    <x v="4"/>
    <x v="12"/>
    <n v="1"/>
    <n v="798.50450765864298"/>
    <x v="0"/>
    <x v="0"/>
    <n v="4"/>
    <n v="798.50450765864298"/>
    <m/>
    <m/>
    <m/>
    <m/>
    <m/>
    <m/>
    <s v="Completed"/>
    <s v="No"/>
    <s v="No"/>
    <m/>
    <n v="619"/>
    <n v="468"/>
    <n v="1098537.4901531704"/>
    <n v="96724.388030634553"/>
    <n v="3.9001122334455669"/>
    <s v="Perfume 50Ml"/>
    <x v="4"/>
    <s v="Beauty"/>
    <s v="Beauty"/>
    <s v="Beauty"/>
    <n v="18"/>
    <s v="Beauty"/>
    <m/>
    <n v="2023"/>
    <n v="6"/>
    <n v="23"/>
    <n v="6"/>
    <s v="Weekday"/>
    <m/>
    <m/>
  </r>
  <r>
    <s v="WEB-5197"/>
    <x v="502"/>
    <s v="Saanvi Rao"/>
    <x v="3"/>
    <x v="3"/>
    <x v="19"/>
    <n v="1"/>
    <n v="842.48"/>
    <x v="3"/>
    <x v="3"/>
    <n v="4"/>
    <n v="842.48"/>
    <m/>
    <m/>
    <m/>
    <m/>
    <m/>
    <m/>
    <s v="Lost Sale"/>
    <s v="No"/>
    <s v="Yes"/>
    <m/>
    <n v="619"/>
    <n v="468"/>
    <n v="1892867.2841657216"/>
    <n v="199432.98236095349"/>
    <n v="3.8949824970828471"/>
    <s v="Sunglasses"/>
    <x v="3"/>
    <s v="Fashion"/>
    <s v="Fashion"/>
    <s v="Fashion"/>
    <n v="53"/>
    <s v="Fashion"/>
    <m/>
    <n v="2023"/>
    <n v="5"/>
    <n v="21"/>
    <n v="1"/>
    <s v="Weekday"/>
    <m/>
    <m/>
  </r>
  <r>
    <s v="WEB-8499"/>
    <x v="503"/>
    <s v="Sanjay Malhotra"/>
    <x v="7"/>
    <x v="2"/>
    <x v="14"/>
    <n v="1"/>
    <n v="646.38"/>
    <x v="2"/>
    <x v="0"/>
    <n v="5"/>
    <n v="646.38"/>
    <m/>
    <m/>
    <m/>
    <m/>
    <m/>
    <m/>
    <s v="Completed"/>
    <s v="No"/>
    <s v="No"/>
    <m/>
    <n v="567"/>
    <n v="440"/>
    <n v="594714.6477588166"/>
    <n v="60882.938065984097"/>
    <n v="3.804733727810651"/>
    <s v="Notebook Set"/>
    <x v="2"/>
    <s v="Books"/>
    <s v="Books"/>
    <s v="Books"/>
    <n v="20"/>
    <s v="Books"/>
    <m/>
    <n v="2024"/>
    <n v="1"/>
    <n v="18"/>
    <n v="5"/>
    <s v="Weekday"/>
    <m/>
    <m/>
  </r>
  <r>
    <s v="WEB-6493"/>
    <x v="365"/>
    <s v="Aditya Malhotra"/>
    <x v="3"/>
    <x v="0"/>
    <x v="5"/>
    <n v="2"/>
    <n v="843.76"/>
    <x v="0"/>
    <x v="0"/>
    <n v="5"/>
    <n v="1687.52"/>
    <m/>
    <m/>
    <m/>
    <m/>
    <m/>
    <m/>
    <s v="Completed"/>
    <s v="Yes"/>
    <s v="No"/>
    <m/>
    <n v="619"/>
    <n v="468"/>
    <n v="1463424.4009529033"/>
    <n v="118285.78776560788"/>
    <n v="3.8140589569160999"/>
    <s v="Storage Box"/>
    <x v="0"/>
    <s v="Home &amp; Kitchen"/>
    <s v="Home &amp; Kitchen"/>
    <s v="Home &amp; Kitchen"/>
    <n v="8"/>
    <s v="Home &amp; Kitchen"/>
    <m/>
    <n v="2024"/>
    <n v="2"/>
    <n v="22"/>
    <n v="5"/>
    <s v="Weekday"/>
    <m/>
    <m/>
  </r>
  <r>
    <s v="WEB-6622"/>
    <x v="504"/>
    <s v="Rahul Nair"/>
    <x v="2"/>
    <x v="3"/>
    <x v="20"/>
    <n v="2"/>
    <n v="2308.7199999999998"/>
    <x v="2"/>
    <x v="1"/>
    <n v="3"/>
    <n v="4617.4399999999996"/>
    <m/>
    <m/>
    <m/>
    <m/>
    <m/>
    <m/>
    <s v="Pending"/>
    <s v="No"/>
    <s v="Yes"/>
    <m/>
    <n v="589"/>
    <n v="426"/>
    <n v="1892867.2841657216"/>
    <n v="199432.98236095349"/>
    <n v="3.8949824970828471"/>
    <s v="Men'S T-Shirt"/>
    <x v="3"/>
    <s v="Fashion"/>
    <s v="Fashion"/>
    <s v="Fashion"/>
    <n v="55"/>
    <s v="Fashion"/>
    <m/>
    <n v="2024"/>
    <n v="7"/>
    <n v="29"/>
    <n v="2"/>
    <s v="Weekday"/>
    <m/>
    <m/>
  </r>
  <r>
    <s v="WEB-8861"/>
    <x v="505"/>
    <s v="Pooja Rao"/>
    <x v="1"/>
    <x v="1"/>
    <x v="1"/>
    <n v="1"/>
    <n v="2957.6"/>
    <x v="4"/>
    <x v="2"/>
    <n v="3"/>
    <n v="2957.6"/>
    <m/>
    <m/>
    <m/>
    <m/>
    <m/>
    <m/>
    <s v="Completed"/>
    <s v="No"/>
    <s v="No"/>
    <m/>
    <n v="595"/>
    <n v="444"/>
    <n v="2759712.3299794244"/>
    <n v="330643.50635802455"/>
    <n v="3.8641711229946525"/>
    <s v="Power Bank 10000Mah"/>
    <x v="1"/>
    <s v="Electronics"/>
    <s v="Electronics"/>
    <s v="Electronics"/>
    <n v="3"/>
    <s v="Electronics"/>
    <m/>
    <n v="2024"/>
    <n v="7"/>
    <n v="22"/>
    <n v="2"/>
    <s v="Weekday"/>
    <m/>
    <m/>
  </r>
  <r>
    <s v="WEB-5553"/>
    <x v="506"/>
    <s v="Rohan Joshi"/>
    <x v="1"/>
    <x v="1"/>
    <x v="1"/>
    <n v="1"/>
    <n v="1777.55"/>
    <x v="5"/>
    <x v="0"/>
    <n v="4"/>
    <n v="1777.55"/>
    <m/>
    <m/>
    <m/>
    <m/>
    <m/>
    <m/>
    <s v="Completed"/>
    <s v="Yes"/>
    <s v="No"/>
    <m/>
    <n v="595"/>
    <n v="444"/>
    <n v="2759712.3299794244"/>
    <n v="330643.50635802455"/>
    <n v="3.8641711229946525"/>
    <s v="Power Bank 10000Mah"/>
    <x v="1"/>
    <s v="Electronics"/>
    <s v="Electronics"/>
    <s v="Electronics"/>
    <n v="3"/>
    <s v="Electronics"/>
    <m/>
    <n v="2024"/>
    <n v="10"/>
    <n v="4"/>
    <n v="6"/>
    <s v="Weekday"/>
    <m/>
    <m/>
  </r>
  <r>
    <s v="WEB-6618"/>
    <x v="345"/>
    <s v="Ananya Singh"/>
    <x v="6"/>
    <x v="4"/>
    <x v="24"/>
    <n v="1"/>
    <n v="123.2"/>
    <x v="2"/>
    <x v="0"/>
    <n v="1"/>
    <n v="123.2"/>
    <m/>
    <m/>
    <m/>
    <m/>
    <m/>
    <m/>
    <s v="Completed"/>
    <s v="No"/>
    <s v="No"/>
    <m/>
    <n v="558"/>
    <n v="430"/>
    <n v="1098537.4901531704"/>
    <n v="96724.388030634553"/>
    <n v="3.9001122334455669"/>
    <s v="Face Cream"/>
    <x v="4"/>
    <s v="Beauty"/>
    <s v="Beauty"/>
    <s v="Beauty"/>
    <n v="80"/>
    <s v="Beauty"/>
    <m/>
    <n v="2024"/>
    <n v="12"/>
    <n v="10"/>
    <n v="3"/>
    <s v="Weekday"/>
    <m/>
    <m/>
  </r>
  <r>
    <s v="WEB-5417"/>
    <x v="507"/>
    <s v="Saanvi Kapoor"/>
    <x v="1"/>
    <x v="0"/>
    <x v="4"/>
    <n v="1"/>
    <n v="1949.96"/>
    <x v="0"/>
    <x v="0"/>
    <n v="5"/>
    <n v="1949.96"/>
    <m/>
    <m/>
    <m/>
    <m/>
    <m/>
    <m/>
    <s v="Completed"/>
    <s v="Yes"/>
    <s v="No"/>
    <m/>
    <n v="595"/>
    <n v="444"/>
    <n v="1463424.4009529033"/>
    <n v="118285.78776560788"/>
    <n v="3.8140589569160999"/>
    <s v="Non-Stick Pan"/>
    <x v="0"/>
    <s v="Home &amp; Kitchen"/>
    <s v="Home &amp; Kitchen"/>
    <s v="Home &amp; Kitchen"/>
    <n v="7"/>
    <s v="Home &amp; Kitchen"/>
    <m/>
    <n v="2025"/>
    <n v="3"/>
    <n v="5"/>
    <n v="4"/>
    <s v="Weekday"/>
    <m/>
    <m/>
  </r>
  <r>
    <s v="WEB-7659"/>
    <x v="243"/>
    <s v="Rahul Rao"/>
    <x v="1"/>
    <x v="3"/>
    <x v="3"/>
    <n v="1"/>
    <n v="830.74"/>
    <x v="1"/>
    <x v="3"/>
    <n v="5"/>
    <n v="830.74"/>
    <m/>
    <m/>
    <m/>
    <m/>
    <m/>
    <m/>
    <s v="Lost Sale"/>
    <s v="No"/>
    <s v="Yes"/>
    <m/>
    <n v="595"/>
    <n v="444"/>
    <n v="1892867.2841657216"/>
    <n v="199432.98236095349"/>
    <n v="3.8949824970828471"/>
    <s v="Denim Jeans"/>
    <x v="3"/>
    <s v="Fashion"/>
    <s v="Fashion"/>
    <s v="Fashion"/>
    <n v="6"/>
    <s v="Fashion"/>
    <m/>
    <n v="2023"/>
    <n v="12"/>
    <n v="22"/>
    <n v="6"/>
    <s v="Weekday"/>
    <m/>
    <m/>
  </r>
  <r>
    <s v="WEB-8324"/>
    <x v="508"/>
    <s v="Vivaan Kapoor"/>
    <x v="8"/>
    <x v="3"/>
    <x v="3"/>
    <n v="2"/>
    <n v="1348.93"/>
    <x v="1"/>
    <x v="1"/>
    <n v="4"/>
    <n v="2697.86"/>
    <m/>
    <m/>
    <m/>
    <m/>
    <m/>
    <m/>
    <s v="Pending"/>
    <s v="No"/>
    <s v="Yes"/>
    <m/>
    <n v="50"/>
    <n v="37"/>
    <n v="1892867.2841657216"/>
    <n v="199432.98236095349"/>
    <n v="3.8949824970828471"/>
    <s v="Denim Jeans"/>
    <x v="3"/>
    <s v="Fashion"/>
    <s v="Fashion"/>
    <s v="Fashion"/>
    <n v="6"/>
    <s v="Fashion"/>
    <m/>
    <n v="2023"/>
    <n v="8"/>
    <n v="31"/>
    <n v="5"/>
    <s v="Weekday"/>
    <m/>
    <m/>
  </r>
  <r>
    <s v="WEB-6672"/>
    <x v="509"/>
    <s v="Rahul Verma"/>
    <x v="0"/>
    <x v="4"/>
    <x v="21"/>
    <n v="1"/>
    <n v="115.6"/>
    <x v="3"/>
    <x v="1"/>
    <n v="4"/>
    <n v="115.6"/>
    <m/>
    <m/>
    <m/>
    <m/>
    <m/>
    <m/>
    <s v="Pending"/>
    <s v="No"/>
    <s v="Yes"/>
    <m/>
    <n v="590"/>
    <n v="451"/>
    <n v="1098537.4901531704"/>
    <n v="96724.388030634553"/>
    <n v="3.9001122334455669"/>
    <s v="Shampoo 200Ml"/>
    <x v="4"/>
    <s v="Beauty"/>
    <s v="Beauty"/>
    <s v="Beauty"/>
    <n v="64"/>
    <s v="Beauty"/>
    <m/>
    <n v="2025"/>
    <n v="1"/>
    <n v="8"/>
    <n v="4"/>
    <s v="Weekday"/>
    <m/>
    <m/>
  </r>
  <r>
    <s v="WEB-7545"/>
    <x v="39"/>
    <s v="Aditya Nair"/>
    <x v="5"/>
    <x v="1"/>
    <x v="18"/>
    <n v="1"/>
    <n v="2523.36"/>
    <x v="4"/>
    <x v="0"/>
    <n v="3"/>
    <n v="2523.36"/>
    <m/>
    <m/>
    <m/>
    <m/>
    <m/>
    <m/>
    <s v="Completed"/>
    <s v="Yes"/>
    <s v="No"/>
    <m/>
    <n v="559"/>
    <n v="408"/>
    <n v="2759712.3299794244"/>
    <n v="330643.50635802455"/>
    <n v="3.8641711229946525"/>
    <s v="Bluetooth Speaker"/>
    <x v="1"/>
    <s v="Electronics"/>
    <s v="Electronics"/>
    <s v="Electronics"/>
    <n v="48"/>
    <s v="Electronics"/>
    <m/>
    <n v="2023"/>
    <n v="11"/>
    <n v="23"/>
    <n v="5"/>
    <s v="Weekday"/>
    <m/>
    <m/>
  </r>
  <r>
    <s v="WEB-9189"/>
    <x v="510"/>
    <s v="Riya Malhotra"/>
    <x v="4"/>
    <x v="3"/>
    <x v="19"/>
    <n v="1"/>
    <n v="2459.92"/>
    <x v="4"/>
    <x v="0"/>
    <n v="4"/>
    <n v="2459.92"/>
    <m/>
    <m/>
    <m/>
    <m/>
    <m/>
    <m/>
    <s v="Completed"/>
    <s v="Yes"/>
    <s v="No"/>
    <m/>
    <n v="573"/>
    <n v="450"/>
    <n v="1892867.2841657216"/>
    <n v="199432.98236095349"/>
    <n v="3.8949824970828471"/>
    <s v="Sunglasses"/>
    <x v="3"/>
    <s v="Fashion"/>
    <s v="Fashion"/>
    <s v="Fashion"/>
    <n v="53"/>
    <s v="Fashion"/>
    <m/>
    <n v="2024"/>
    <n v="3"/>
    <n v="30"/>
    <n v="7"/>
    <s v="Weekday"/>
    <m/>
    <m/>
  </r>
  <r>
    <s v="WEB-8731"/>
    <x v="10"/>
    <s v="Ananya Gupta"/>
    <x v="1"/>
    <x v="1"/>
    <x v="11"/>
    <n v="1"/>
    <n v="1477.34"/>
    <x v="1"/>
    <x v="0"/>
    <n v="5"/>
    <n v="1477.34"/>
    <m/>
    <m/>
    <m/>
    <m/>
    <m/>
    <m/>
    <s v="Completed"/>
    <s v="Yes"/>
    <s v="No"/>
    <m/>
    <n v="595"/>
    <n v="444"/>
    <n v="2759712.3299794244"/>
    <n v="330643.50635802455"/>
    <n v="3.8641711229946525"/>
    <s v="Smart Watch"/>
    <x v="1"/>
    <s v="Electronics"/>
    <s v="Electronics"/>
    <s v="Electronics"/>
    <n v="17"/>
    <s v="Electronics"/>
    <m/>
    <n v="2025"/>
    <n v="1"/>
    <n v="13"/>
    <n v="2"/>
    <s v="Weekday"/>
    <m/>
    <m/>
  </r>
  <r>
    <s v="WEB-8527"/>
    <x v="511"/>
    <s v="Aditya Patel"/>
    <x v="0"/>
    <x v="0"/>
    <x v="0"/>
    <n v="2"/>
    <n v="506.73"/>
    <x v="2"/>
    <x v="0"/>
    <n v="4"/>
    <n v="1013.46"/>
    <m/>
    <m/>
    <m/>
    <m/>
    <m/>
    <m/>
    <s v="Completed"/>
    <s v="Yes"/>
    <s v="No"/>
    <m/>
    <n v="590"/>
    <n v="451"/>
    <n v="1463424.4009529033"/>
    <n v="118285.78776560788"/>
    <n v="3.8140589569160999"/>
    <s v="Water Bottle"/>
    <x v="0"/>
    <s v="Home &amp; Kitchen"/>
    <s v="Home &amp; Kitchen"/>
    <s v="Home &amp; Kitchen"/>
    <n v="2"/>
    <s v="Home &amp; Kitchen"/>
    <m/>
    <n v="2023"/>
    <n v="5"/>
    <n v="20"/>
    <n v="7"/>
    <s v="Weekday"/>
    <m/>
    <m/>
  </r>
  <r>
    <s v="WEB-5796"/>
    <x v="174"/>
    <s v="Kavya Malhotra"/>
    <x v="1"/>
    <x v="1"/>
    <x v="9"/>
    <n v="2"/>
    <n v="3006.06"/>
    <x v="0"/>
    <x v="0"/>
    <n v="4"/>
    <n v="6012.12"/>
    <m/>
    <m/>
    <m/>
    <m/>
    <m/>
    <m/>
    <s v="Completed"/>
    <s v="Yes"/>
    <s v="No"/>
    <m/>
    <n v="595"/>
    <n v="444"/>
    <n v="2759712.3299794244"/>
    <n v="330643.50635802455"/>
    <n v="3.8641711229946525"/>
    <s v="Usb Cable"/>
    <x v="1"/>
    <s v="Electronics"/>
    <s v="Electronics"/>
    <s v="Electronics"/>
    <n v="13"/>
    <s v="Electronics"/>
    <m/>
    <n v="2025"/>
    <n v="4"/>
    <n v="21"/>
    <n v="2"/>
    <s v="Weekday"/>
    <m/>
    <m/>
  </r>
  <r>
    <s v="WEB-9551"/>
    <x v="0"/>
    <s v="Simran Chatterjee"/>
    <x v="7"/>
    <x v="3"/>
    <x v="19"/>
    <n v="1"/>
    <n v="1391.7"/>
    <x v="2"/>
    <x v="0"/>
    <n v="3"/>
    <n v="1391.7"/>
    <m/>
    <m/>
    <m/>
    <m/>
    <m/>
    <m/>
    <s v="Completed"/>
    <s v="Yes"/>
    <s v="No"/>
    <m/>
    <n v="567"/>
    <n v="440"/>
    <n v="1892867.2841657216"/>
    <n v="199432.98236095349"/>
    <n v="3.8949824970828471"/>
    <s v="Sunglasses"/>
    <x v="3"/>
    <s v="Fashion"/>
    <s v="Fashion"/>
    <s v="Fashion"/>
    <n v="53"/>
    <s v="Fashion"/>
    <m/>
    <n v="2024"/>
    <n v="2"/>
    <n v="18"/>
    <n v="1"/>
    <s v="Weekday"/>
    <m/>
    <m/>
  </r>
  <r>
    <s v="WEB-9299"/>
    <x v="128"/>
    <s v="Arjun Verma"/>
    <x v="5"/>
    <x v="2"/>
    <x v="14"/>
    <n v="3"/>
    <n v="442.7"/>
    <x v="4"/>
    <x v="0"/>
    <n v="4"/>
    <n v="1328.1"/>
    <m/>
    <m/>
    <m/>
    <m/>
    <m/>
    <m/>
    <s v="Completed"/>
    <s v="Yes"/>
    <s v="No"/>
    <m/>
    <n v="559"/>
    <n v="408"/>
    <n v="594714.6477588166"/>
    <n v="60882.938065984097"/>
    <n v="3.804733727810651"/>
    <s v="Notebook Set"/>
    <x v="2"/>
    <s v="Books"/>
    <s v="Books"/>
    <s v="Books"/>
    <n v="20"/>
    <s v="Books"/>
    <m/>
    <n v="2024"/>
    <n v="10"/>
    <n v="11"/>
    <n v="6"/>
    <s v="Weekday"/>
    <m/>
    <m/>
  </r>
  <r>
    <s v="WEB-8644"/>
    <x v="32"/>
    <s v="Rohan Kapoor"/>
    <x v="8"/>
    <x v="2"/>
    <x v="7"/>
    <n v="1"/>
    <n v="366.34"/>
    <x v="4"/>
    <x v="1"/>
    <n v="4"/>
    <n v="366.34"/>
    <m/>
    <m/>
    <m/>
    <m/>
    <m/>
    <m/>
    <s v="Pending"/>
    <s v="No"/>
    <s v="Yes"/>
    <m/>
    <n v="50"/>
    <n v="37"/>
    <n v="594714.6477588166"/>
    <n v="60882.938065984097"/>
    <n v="3.804733727810651"/>
    <s v="Fiction Novel"/>
    <x v="2"/>
    <s v="Books"/>
    <s v="Books"/>
    <s v="Books"/>
    <n v="11"/>
    <s v="Books"/>
    <m/>
    <n v="2023"/>
    <n v="4"/>
    <n v="8"/>
    <n v="7"/>
    <s v="Weekday"/>
    <m/>
    <m/>
  </r>
  <r>
    <s v="WEB-5032"/>
    <x v="512"/>
    <s v="Rohan Kapoor"/>
    <x v="0"/>
    <x v="1"/>
    <x v="1"/>
    <n v="1"/>
    <n v="976.25"/>
    <x v="1"/>
    <x v="0"/>
    <n v="4"/>
    <n v="976.25"/>
    <m/>
    <m/>
    <m/>
    <m/>
    <m/>
    <m/>
    <s v="Completed"/>
    <s v="No"/>
    <s v="No"/>
    <m/>
    <n v="590"/>
    <n v="451"/>
    <n v="2759712.3299794244"/>
    <n v="330643.50635802455"/>
    <n v="3.8641711229946525"/>
    <s v="Power Bank 10000Mah"/>
    <x v="1"/>
    <s v="Electronics"/>
    <s v="Electronics"/>
    <s v="Electronics"/>
    <n v="3"/>
    <s v="Electronics"/>
    <m/>
    <n v="2023"/>
    <n v="7"/>
    <n v="28"/>
    <n v="6"/>
    <s v="Weekday"/>
    <m/>
    <m/>
  </r>
  <r>
    <s v="WEB-5040"/>
    <x v="513"/>
    <s v="Meera Das"/>
    <x v="3"/>
    <x v="1"/>
    <x v="11"/>
    <n v="1"/>
    <n v="421.94"/>
    <x v="1"/>
    <x v="0"/>
    <n v="5"/>
    <n v="421.94"/>
    <m/>
    <m/>
    <m/>
    <m/>
    <m/>
    <m/>
    <s v="Completed"/>
    <s v="No"/>
    <s v="No"/>
    <m/>
    <n v="619"/>
    <n v="468"/>
    <n v="2759712.3299794244"/>
    <n v="330643.50635802455"/>
    <n v="3.8641711229946525"/>
    <s v="Smart Watch"/>
    <x v="1"/>
    <s v="Electronics"/>
    <s v="Electronics"/>
    <s v="Electronics"/>
    <n v="17"/>
    <s v="Electronics"/>
    <m/>
    <n v="2025"/>
    <n v="3"/>
    <n v="22"/>
    <n v="7"/>
    <s v="Weekday"/>
    <m/>
    <m/>
  </r>
  <r>
    <s v="WEB-5220"/>
    <x v="514"/>
    <s v="Arjun Singh"/>
    <x v="5"/>
    <x v="4"/>
    <x v="22"/>
    <n v="2"/>
    <n v="1069.8599999999999"/>
    <x v="1"/>
    <x v="0"/>
    <n v="5"/>
    <n v="2139.7199999999998"/>
    <m/>
    <m/>
    <m/>
    <m/>
    <m/>
    <m/>
    <s v="Completed"/>
    <s v="Yes"/>
    <s v="No"/>
    <m/>
    <n v="559"/>
    <n v="408"/>
    <n v="1098537.4901531704"/>
    <n v="96724.388030634553"/>
    <n v="3.9001122334455669"/>
    <s v="Hair Oil"/>
    <x v="4"/>
    <s v="Beauty"/>
    <s v="Beauty"/>
    <s v="Beauty"/>
    <n v="70"/>
    <s v="Beauty"/>
    <m/>
    <n v="2023"/>
    <n v="11"/>
    <n v="26"/>
    <n v="1"/>
    <s v="Weekday"/>
    <m/>
    <m/>
  </r>
  <r>
    <s v="WEB-6887"/>
    <x v="515"/>
    <s v="Arjun Menon"/>
    <x v="6"/>
    <x v="1"/>
    <x v="11"/>
    <n v="2"/>
    <n v="313.10000000000002"/>
    <x v="4"/>
    <x v="0"/>
    <n v="4"/>
    <n v="626.20000000000005"/>
    <m/>
    <m/>
    <m/>
    <m/>
    <m/>
    <m/>
    <s v="Completed"/>
    <s v="No"/>
    <s v="No"/>
    <m/>
    <n v="558"/>
    <n v="430"/>
    <n v="2759712.3299794244"/>
    <n v="330643.50635802455"/>
    <n v="3.8641711229946525"/>
    <s v="Smart Watch"/>
    <x v="1"/>
    <s v="Electronics"/>
    <s v="Electronics"/>
    <s v="Electronics"/>
    <n v="17"/>
    <s v="Electronics"/>
    <m/>
    <n v="2023"/>
    <n v="10"/>
    <n v="9"/>
    <n v="2"/>
    <s v="Weekday"/>
    <m/>
    <m/>
  </r>
  <r>
    <s v="WEB-5378"/>
    <x v="516"/>
    <s v="Sanjay Reddy"/>
    <x v="7"/>
    <x v="1"/>
    <x v="9"/>
    <n v="1"/>
    <n v="2874.22"/>
    <x v="3"/>
    <x v="3"/>
    <n v="4"/>
    <n v="2874.22"/>
    <m/>
    <m/>
    <m/>
    <m/>
    <m/>
    <m/>
    <s v="Lost Sale"/>
    <s v="No"/>
    <s v="Yes"/>
    <m/>
    <n v="567"/>
    <n v="440"/>
    <n v="2759712.3299794244"/>
    <n v="330643.50635802455"/>
    <n v="3.8641711229946525"/>
    <s v="Usb Cable"/>
    <x v="1"/>
    <s v="Electronics"/>
    <s v="Electronics"/>
    <s v="Electronics"/>
    <n v="13"/>
    <s v="Electronics"/>
    <m/>
    <n v="2024"/>
    <n v="8"/>
    <n v="10"/>
    <n v="7"/>
    <s v="Weekday"/>
    <m/>
    <m/>
  </r>
  <r>
    <s v="WEB-8013"/>
    <x v="517"/>
    <s v="Riya Mehta"/>
    <x v="1"/>
    <x v="4"/>
    <x v="24"/>
    <n v="1"/>
    <n v="235.64"/>
    <x v="4"/>
    <x v="0"/>
    <n v="5"/>
    <n v="235.64"/>
    <m/>
    <m/>
    <m/>
    <m/>
    <m/>
    <m/>
    <s v="Completed"/>
    <s v="No"/>
    <s v="No"/>
    <m/>
    <n v="595"/>
    <n v="444"/>
    <n v="1098537.4901531704"/>
    <n v="96724.388030634553"/>
    <n v="3.9001122334455669"/>
    <s v="Face Cream"/>
    <x v="4"/>
    <s v="Beauty"/>
    <s v="Beauty"/>
    <s v="Beauty"/>
    <n v="80"/>
    <s v="Beauty"/>
    <m/>
    <n v="2023"/>
    <n v="3"/>
    <n v="23"/>
    <n v="5"/>
    <s v="Weekday"/>
    <m/>
    <m/>
  </r>
  <r>
    <s v="WEB-6964"/>
    <x v="428"/>
    <s v="Tanya Kapoor"/>
    <x v="2"/>
    <x v="0"/>
    <x v="4"/>
    <n v="3"/>
    <n v="703.54"/>
    <x v="1"/>
    <x v="3"/>
    <n v="4"/>
    <n v="2110.62"/>
    <m/>
    <m/>
    <m/>
    <m/>
    <m/>
    <m/>
    <s v="Lost Sale"/>
    <s v="No"/>
    <s v="Yes"/>
    <m/>
    <n v="589"/>
    <n v="426"/>
    <n v="1463424.4009529033"/>
    <n v="118285.78776560788"/>
    <n v="3.8140589569160999"/>
    <s v="Non-Stick Pan"/>
    <x v="0"/>
    <s v="Home &amp; Kitchen"/>
    <s v="Home &amp; Kitchen"/>
    <s v="Home &amp; Kitchen"/>
    <n v="7"/>
    <s v="Home &amp; Kitchen"/>
    <m/>
    <n v="2025"/>
    <n v="4"/>
    <n v="17"/>
    <n v="5"/>
    <s v="Weekday"/>
    <m/>
    <m/>
  </r>
  <r>
    <s v="WEB-7028"/>
    <x v="61"/>
    <s v="Neha Khan"/>
    <x v="2"/>
    <x v="4"/>
    <x v="22"/>
    <n v="3"/>
    <n v="881.02"/>
    <x v="2"/>
    <x v="0"/>
    <n v="4"/>
    <n v="2643.06"/>
    <m/>
    <m/>
    <m/>
    <m/>
    <m/>
    <m/>
    <s v="Completed"/>
    <s v="Yes"/>
    <s v="No"/>
    <m/>
    <n v="589"/>
    <n v="426"/>
    <n v="1098537.4901531704"/>
    <n v="96724.388030634553"/>
    <n v="3.9001122334455669"/>
    <s v="Hair Oil"/>
    <x v="4"/>
    <s v="Beauty"/>
    <s v="Beauty"/>
    <s v="Beauty"/>
    <n v="70"/>
    <s v="Beauty"/>
    <m/>
    <n v="2023"/>
    <n v="4"/>
    <n v="14"/>
    <n v="6"/>
    <s v="Weekday"/>
    <m/>
    <m/>
  </r>
  <r>
    <s v="WEB-7039"/>
    <x v="138"/>
    <s v="Arjun Iyer"/>
    <x v="7"/>
    <x v="3"/>
    <x v="3"/>
    <n v="1"/>
    <n v="865.41"/>
    <x v="1"/>
    <x v="0"/>
    <n v="5"/>
    <n v="865.41"/>
    <m/>
    <m/>
    <m/>
    <m/>
    <m/>
    <m/>
    <s v="Completed"/>
    <s v="No"/>
    <s v="No"/>
    <m/>
    <n v="567"/>
    <n v="440"/>
    <n v="1892867.2841657216"/>
    <n v="199432.98236095349"/>
    <n v="3.8949824970828471"/>
    <s v="Denim Jeans"/>
    <x v="3"/>
    <s v="Fashion"/>
    <s v="Fashion"/>
    <s v="Fashion"/>
    <n v="6"/>
    <s v="Fashion"/>
    <m/>
    <n v="2025"/>
    <n v="5"/>
    <n v="10"/>
    <n v="7"/>
    <s v="Weekday"/>
    <m/>
    <m/>
  </r>
  <r>
    <s v="WEB-7937"/>
    <x v="518"/>
    <s v="Rohan Khan"/>
    <x v="3"/>
    <x v="0"/>
    <x v="0"/>
    <n v="1"/>
    <n v="1235.6099999999999"/>
    <x v="1"/>
    <x v="3"/>
    <n v="5"/>
    <n v="1235.6099999999999"/>
    <m/>
    <m/>
    <m/>
    <m/>
    <m/>
    <m/>
    <s v="Lost Sale"/>
    <s v="No"/>
    <s v="Yes"/>
    <m/>
    <n v="619"/>
    <n v="468"/>
    <n v="1463424.4009529033"/>
    <n v="118285.78776560788"/>
    <n v="3.8140589569160999"/>
    <s v="Water Bottle"/>
    <x v="0"/>
    <s v="Home &amp; Kitchen"/>
    <s v="Home &amp; Kitchen"/>
    <s v="Home &amp; Kitchen"/>
    <n v="2"/>
    <s v="Home &amp; Kitchen"/>
    <m/>
    <n v="2024"/>
    <n v="3"/>
    <n v="7"/>
    <n v="5"/>
    <s v="Weekend"/>
    <m/>
    <m/>
  </r>
  <r>
    <s v="WEB-8730"/>
    <x v="352"/>
    <s v="Kavya Reddy"/>
    <x v="6"/>
    <x v="1"/>
    <x v="8"/>
    <n v="3"/>
    <n v="953.6"/>
    <x v="3"/>
    <x v="0"/>
    <n v="5"/>
    <n v="2860.8"/>
    <m/>
    <m/>
    <m/>
    <m/>
    <m/>
    <m/>
    <s v="Completed"/>
    <s v="Yes"/>
    <s v="No"/>
    <m/>
    <n v="558"/>
    <n v="430"/>
    <n v="2759712.3299794244"/>
    <n v="330643.50635802455"/>
    <n v="3.8641711229946525"/>
    <s v="Wireless Earbuds"/>
    <x v="1"/>
    <s v="Electronics"/>
    <s v="Electronics"/>
    <s v="Electronics"/>
    <n v="12"/>
    <s v="Electronics"/>
    <m/>
    <n v="2025"/>
    <n v="6"/>
    <n v="13"/>
    <n v="6"/>
    <s v="Weekday"/>
    <m/>
    <m/>
  </r>
  <r>
    <s v="WEB-7925"/>
    <x v="137"/>
    <s v="Sanjay Iyer"/>
    <x v="1"/>
    <x v="2"/>
    <x v="2"/>
    <n v="3"/>
    <n v="290.06"/>
    <x v="0"/>
    <x v="0"/>
    <n v="5"/>
    <n v="870.18000000000006"/>
    <m/>
    <m/>
    <m/>
    <m/>
    <m/>
    <m/>
    <s v="Completed"/>
    <s v="No"/>
    <s v="No"/>
    <m/>
    <n v="595"/>
    <n v="444"/>
    <n v="594714.6477588166"/>
    <n v="60882.938065984097"/>
    <n v="3.804733727810651"/>
    <s v="Cookbook"/>
    <x v="2"/>
    <s v="Books"/>
    <s v="Books"/>
    <s v="Books"/>
    <n v="4"/>
    <s v="Books"/>
    <m/>
    <n v="2024"/>
    <n v="9"/>
    <n v="23"/>
    <n v="2"/>
    <s v="Weekday"/>
    <m/>
    <m/>
  </r>
  <r>
    <s v="WEB-7303"/>
    <x v="201"/>
    <s v="Sanjay Chatterjee"/>
    <x v="6"/>
    <x v="0"/>
    <x v="5"/>
    <n v="1"/>
    <n v="933.02"/>
    <x v="0"/>
    <x v="0"/>
    <n v="5"/>
    <n v="933.02"/>
    <m/>
    <m/>
    <m/>
    <m/>
    <m/>
    <m/>
    <s v="Completed"/>
    <s v="No"/>
    <s v="No"/>
    <m/>
    <n v="558"/>
    <n v="430"/>
    <n v="1463424.4009529033"/>
    <n v="118285.78776560788"/>
    <n v="3.8140589569160999"/>
    <s v="Storage Box"/>
    <x v="0"/>
    <s v="Home &amp; Kitchen"/>
    <s v="Home &amp; Kitchen"/>
    <s v="Home &amp; Kitchen"/>
    <n v="8"/>
    <s v="Home &amp; Kitchen"/>
    <m/>
    <n v="2024"/>
    <n v="6"/>
    <n v="8"/>
    <n v="7"/>
    <s v="Weekday"/>
    <m/>
    <m/>
  </r>
  <r>
    <s v="WEB-6482"/>
    <x v="104"/>
    <s v="Vikram Patel"/>
    <x v="7"/>
    <x v="0"/>
    <x v="5"/>
    <n v="1"/>
    <n v="1969.65"/>
    <x v="0"/>
    <x v="0"/>
    <n v="4"/>
    <n v="1969.65"/>
    <m/>
    <m/>
    <m/>
    <m/>
    <m/>
    <m/>
    <s v="Completed"/>
    <s v="Yes"/>
    <s v="No"/>
    <m/>
    <n v="567"/>
    <n v="440"/>
    <n v="1463424.4009529033"/>
    <n v="118285.78776560788"/>
    <n v="3.8140589569160999"/>
    <s v="Storage Box"/>
    <x v="0"/>
    <s v="Home &amp; Kitchen"/>
    <s v="Home &amp; Kitchen"/>
    <s v="Home &amp; Kitchen"/>
    <n v="8"/>
    <s v="Home &amp; Kitchen"/>
    <m/>
    <n v="2025"/>
    <n v="3"/>
    <n v="18"/>
    <n v="3"/>
    <s v="Weekday"/>
    <m/>
    <m/>
  </r>
  <r>
    <s v="WEB-5450"/>
    <x v="38"/>
    <s v="Arjun Kumar"/>
    <x v="1"/>
    <x v="1"/>
    <x v="9"/>
    <n v="1"/>
    <n v="1923.1627263374514"/>
    <x v="4"/>
    <x v="0"/>
    <n v="4"/>
    <n v="1923.1627263374514"/>
    <m/>
    <m/>
    <m/>
    <m/>
    <m/>
    <m/>
    <s v="Completed"/>
    <s v="Yes"/>
    <s v="No"/>
    <m/>
    <n v="595"/>
    <n v="444"/>
    <n v="2759712.3299794244"/>
    <n v="330643.50635802455"/>
    <n v="3.8641711229946525"/>
    <s v="Usb Cable"/>
    <x v="1"/>
    <s v="Electronics"/>
    <s v="Electronics"/>
    <s v="Electronics"/>
    <n v="13"/>
    <s v="Electronics"/>
    <m/>
    <n v="2023"/>
    <n v="5"/>
    <n v="15"/>
    <n v="2"/>
    <s v="Weekday"/>
    <m/>
    <m/>
  </r>
  <r>
    <s v="WEB-7780"/>
    <x v="8"/>
    <s v="Sanjay Chatterjee"/>
    <x v="0"/>
    <x v="0"/>
    <x v="16"/>
    <n v="1"/>
    <n v="435.58"/>
    <x v="2"/>
    <x v="2"/>
    <n v="4"/>
    <n v="435.58"/>
    <m/>
    <m/>
    <m/>
    <m/>
    <m/>
    <m/>
    <s v="Completed"/>
    <s v="No"/>
    <s v="No"/>
    <m/>
    <n v="590"/>
    <n v="451"/>
    <n v="1463424.4009529033"/>
    <n v="118285.78776560788"/>
    <n v="3.8140589569160999"/>
    <s v="Table Lamp"/>
    <x v="0"/>
    <s v="Home &amp; Kitchen"/>
    <s v="Home &amp; Kitchen"/>
    <s v="Home &amp; Kitchen"/>
    <n v="32"/>
    <s v="Home &amp; Kitchen"/>
    <m/>
    <n v="2025"/>
    <n v="1"/>
    <n v="31"/>
    <n v="6"/>
    <s v="Weekday"/>
    <m/>
    <m/>
  </r>
  <r>
    <s v="WEB-8649"/>
    <x v="519"/>
    <s v="Ishaan Reddy"/>
    <x v="0"/>
    <x v="4"/>
    <x v="12"/>
    <n v="3"/>
    <n v="265.8"/>
    <x v="2"/>
    <x v="0"/>
    <n v="5"/>
    <n v="797.40000000000009"/>
    <m/>
    <m/>
    <m/>
    <m/>
    <m/>
    <m/>
    <s v="Completed"/>
    <s v="No"/>
    <s v="No"/>
    <m/>
    <n v="590"/>
    <n v="451"/>
    <n v="1098537.4901531704"/>
    <n v="96724.388030634553"/>
    <n v="3.9001122334455669"/>
    <s v="Perfume 50Ml"/>
    <x v="4"/>
    <s v="Beauty"/>
    <s v="Beauty"/>
    <s v="Beauty"/>
    <n v="18"/>
    <s v="Beauty"/>
    <m/>
    <n v="2024"/>
    <n v="11"/>
    <n v="25"/>
    <n v="2"/>
    <s v="Weekday"/>
    <m/>
    <m/>
  </r>
  <r>
    <s v="WEB-7055"/>
    <x v="208"/>
    <s v="Rohan Bose"/>
    <x v="4"/>
    <x v="1"/>
    <x v="18"/>
    <n v="1"/>
    <n v="2626.95"/>
    <x v="3"/>
    <x v="2"/>
    <n v="5"/>
    <n v="2626.95"/>
    <m/>
    <m/>
    <m/>
    <m/>
    <m/>
    <m/>
    <s v="Completed"/>
    <s v="No"/>
    <s v="No"/>
    <m/>
    <n v="573"/>
    <n v="450"/>
    <n v="2759712.3299794244"/>
    <n v="330643.50635802455"/>
    <n v="3.8641711229946525"/>
    <s v="Bluetooth Speaker"/>
    <x v="1"/>
    <s v="Electronics"/>
    <s v="Electronics"/>
    <s v="Electronics"/>
    <n v="48"/>
    <s v="Electronics"/>
    <m/>
    <n v="2025"/>
    <n v="6"/>
    <n v="2"/>
    <n v="2"/>
    <s v="Weekday"/>
    <m/>
    <m/>
  </r>
  <r>
    <s v="WEB-7774"/>
    <x v="60"/>
    <s v="Pooja Malhotra"/>
    <x v="1"/>
    <x v="0"/>
    <x v="4"/>
    <n v="2"/>
    <n v="1077.44"/>
    <x v="1"/>
    <x v="0"/>
    <n v="4"/>
    <n v="2154.88"/>
    <m/>
    <m/>
    <m/>
    <m/>
    <m/>
    <m/>
    <s v="Completed"/>
    <s v="Yes"/>
    <s v="No"/>
    <m/>
    <n v="595"/>
    <n v="444"/>
    <n v="1463424.4009529033"/>
    <n v="118285.78776560788"/>
    <n v="3.8140589569160999"/>
    <s v="Non-Stick Pan"/>
    <x v="0"/>
    <s v="Home &amp; Kitchen"/>
    <s v="Home &amp; Kitchen"/>
    <s v="Home &amp; Kitchen"/>
    <n v="7"/>
    <s v="Home &amp; Kitchen"/>
    <m/>
    <n v="2024"/>
    <n v="9"/>
    <n v="7"/>
    <n v="7"/>
    <s v="Weekend"/>
    <m/>
    <m/>
  </r>
  <r>
    <s v="WEB-6478"/>
    <x v="303"/>
    <s v="Kavya Patel"/>
    <x v="3"/>
    <x v="2"/>
    <x v="14"/>
    <n v="2"/>
    <n v="478.43"/>
    <x v="0"/>
    <x v="0"/>
    <n v="5"/>
    <n v="956.86"/>
    <m/>
    <m/>
    <m/>
    <m/>
    <m/>
    <m/>
    <s v="Completed"/>
    <s v="No"/>
    <s v="No"/>
    <m/>
    <n v="619"/>
    <n v="468"/>
    <n v="594714.6477588166"/>
    <n v="60882.938065984097"/>
    <n v="3.804733727810651"/>
    <s v="Notebook Set"/>
    <x v="2"/>
    <s v="Books"/>
    <s v="Books"/>
    <s v="Books"/>
    <n v="20"/>
    <s v="Books"/>
    <m/>
    <n v="2023"/>
    <n v="1"/>
    <n v="19"/>
    <n v="5"/>
    <s v="Weekday"/>
    <m/>
    <m/>
  </r>
  <r>
    <s v="WEB-8332"/>
    <x v="179"/>
    <s v="Vikram Das"/>
    <x v="6"/>
    <x v="4"/>
    <x v="22"/>
    <n v="1"/>
    <n v="284.67"/>
    <x v="1"/>
    <x v="1"/>
    <m/>
    <n v="284.67"/>
    <m/>
    <m/>
    <m/>
    <m/>
    <m/>
    <m/>
    <s v="Pending"/>
    <s v="No"/>
    <s v="Yes"/>
    <m/>
    <n v="558"/>
    <n v="430"/>
    <n v="1098537.4901531704"/>
    <n v="96724.388030634553"/>
    <n v="3.9001122334455669"/>
    <s v="Hair Oil"/>
    <x v="4"/>
    <s v="Beauty"/>
    <s v="Beauty"/>
    <s v="Beauty"/>
    <n v="70"/>
    <s v="Beauty"/>
    <m/>
    <n v="2024"/>
    <n v="12"/>
    <n v="8"/>
    <n v="1"/>
    <s v="Weekday"/>
    <m/>
    <m/>
  </r>
  <r>
    <s v="WEB-5960"/>
    <x v="520"/>
    <s v="Riya Malhotra"/>
    <x v="0"/>
    <x v="1"/>
    <x v="1"/>
    <n v="3"/>
    <n v="1813.56"/>
    <x v="4"/>
    <x v="1"/>
    <n v="3"/>
    <n v="5440.68"/>
    <m/>
    <m/>
    <m/>
    <m/>
    <m/>
    <m/>
    <s v="Pending"/>
    <s v="No"/>
    <s v="Yes"/>
    <m/>
    <n v="590"/>
    <n v="451"/>
    <n v="2759712.3299794244"/>
    <n v="330643.50635802455"/>
    <n v="3.8641711229946525"/>
    <s v="Power Bank 10000Mah"/>
    <x v="1"/>
    <s v="Electronics"/>
    <s v="Electronics"/>
    <s v="Electronics"/>
    <n v="3"/>
    <s v="Electronics"/>
    <m/>
    <n v="2023"/>
    <n v="3"/>
    <n v="9"/>
    <n v="5"/>
    <s v="Weekday"/>
    <m/>
    <m/>
  </r>
  <r>
    <s v="WEB-8614"/>
    <x v="83"/>
    <s v="Aditya Pillai"/>
    <x v="1"/>
    <x v="0"/>
    <x v="0"/>
    <n v="2"/>
    <n v="469.55"/>
    <x v="0"/>
    <x v="0"/>
    <m/>
    <n v="939.1"/>
    <m/>
    <m/>
    <m/>
    <m/>
    <m/>
    <m/>
    <s v="Completed"/>
    <s v="No"/>
    <s v="No"/>
    <m/>
    <n v="595"/>
    <n v="444"/>
    <n v="1463424.4009529033"/>
    <n v="118285.78776560788"/>
    <n v="3.8140589569160999"/>
    <s v="Water Bottle"/>
    <x v="0"/>
    <s v="Home &amp; Kitchen"/>
    <s v="Home &amp; Kitchen"/>
    <s v="Home &amp; Kitchen"/>
    <n v="2"/>
    <s v="Home &amp; Kitchen"/>
    <m/>
    <n v="2023"/>
    <n v="5"/>
    <n v="6"/>
    <n v="7"/>
    <s v="Weekday"/>
    <m/>
    <m/>
  </r>
  <r>
    <s v="WEB-9439"/>
    <x v="398"/>
    <s v="Diya Bose"/>
    <x v="1"/>
    <x v="0"/>
    <x v="16"/>
    <n v="1"/>
    <n v="1273.92"/>
    <x v="1"/>
    <x v="2"/>
    <n v="3"/>
    <n v="1273.92"/>
    <m/>
    <m/>
    <m/>
    <m/>
    <m/>
    <m/>
    <s v="Completed"/>
    <s v="No"/>
    <s v="No"/>
    <m/>
    <n v="595"/>
    <n v="444"/>
    <n v="1463424.4009529033"/>
    <n v="118285.78776560788"/>
    <n v="3.8140589569160999"/>
    <s v="Table Lamp"/>
    <x v="0"/>
    <s v="Home &amp; Kitchen"/>
    <s v="Home &amp; Kitchen"/>
    <s v="Home &amp; Kitchen"/>
    <n v="32"/>
    <s v="Home &amp; Kitchen"/>
    <m/>
    <n v="2024"/>
    <n v="6"/>
    <n v="26"/>
    <n v="4"/>
    <s v="Weekday"/>
    <m/>
    <m/>
  </r>
  <r>
    <s v="WEB-8704"/>
    <x v="521"/>
    <s v="Arjun Verma"/>
    <x v="8"/>
    <x v="4"/>
    <x v="6"/>
    <n v="1"/>
    <n v="467.72"/>
    <x v="2"/>
    <x v="0"/>
    <m/>
    <n v="467.72"/>
    <m/>
    <m/>
    <m/>
    <m/>
    <m/>
    <m/>
    <s v="Completed"/>
    <s v="No"/>
    <s v="No"/>
    <m/>
    <n v="50"/>
    <n v="37"/>
    <n v="1098537.4901531704"/>
    <n v="96724.388030634553"/>
    <n v="3.9001122334455669"/>
    <s v="Lipstick"/>
    <x v="4"/>
    <s v="Beauty"/>
    <s v="Beauty"/>
    <s v="Beauty"/>
    <n v="10"/>
    <s v="Beauty"/>
    <m/>
    <n v="2023"/>
    <n v="10"/>
    <n v="13"/>
    <n v="6"/>
    <s v="Weekday"/>
    <m/>
    <m/>
  </r>
  <r>
    <s v="WEB-9655"/>
    <x v="209"/>
    <s v="Sanjay Reddy"/>
    <x v="3"/>
    <x v="2"/>
    <x v="2"/>
    <n v="1"/>
    <n v="538.05999999999995"/>
    <x v="0"/>
    <x v="2"/>
    <n v="2"/>
    <n v="538.05999999999995"/>
    <m/>
    <m/>
    <m/>
    <m/>
    <m/>
    <m/>
    <s v="Completed"/>
    <s v="No"/>
    <s v="No"/>
    <m/>
    <n v="619"/>
    <n v="468"/>
    <n v="594714.6477588166"/>
    <n v="60882.938065984097"/>
    <n v="3.804733727810651"/>
    <s v="Cookbook"/>
    <x v="2"/>
    <s v="Books"/>
    <s v="Books"/>
    <s v="Books"/>
    <n v="4"/>
    <s v="Books"/>
    <m/>
    <n v="2023"/>
    <n v="6"/>
    <n v="27"/>
    <n v="3"/>
    <s v="Weekday"/>
    <m/>
    <m/>
  </r>
  <r>
    <s v="WEB-5437"/>
    <x v="522"/>
    <s v="Neha Malhotra"/>
    <x v="5"/>
    <x v="2"/>
    <x v="15"/>
    <n v="1"/>
    <n v="468.03"/>
    <x v="3"/>
    <x v="0"/>
    <n v="3"/>
    <n v="468.03"/>
    <m/>
    <m/>
    <m/>
    <m/>
    <m/>
    <m/>
    <s v="Completed"/>
    <s v="No"/>
    <s v="No"/>
    <m/>
    <n v="559"/>
    <n v="408"/>
    <n v="594714.6477588166"/>
    <n v="60882.938065984097"/>
    <n v="3.804733727810651"/>
    <s v="Kids Story Book"/>
    <x v="2"/>
    <s v="Books"/>
    <s v="Books"/>
    <s v="Books"/>
    <n v="23"/>
    <s v="Books"/>
    <m/>
    <n v="2024"/>
    <n v="12"/>
    <n v="11"/>
    <n v="4"/>
    <s v="Weekday"/>
    <m/>
    <m/>
  </r>
  <r>
    <s v="WEB-9073"/>
    <x v="523"/>
    <s v="Ananya Pillai"/>
    <x v="6"/>
    <x v="1"/>
    <x v="9"/>
    <n v="2"/>
    <n v="3000.33"/>
    <x v="4"/>
    <x v="0"/>
    <n v="4"/>
    <n v="6000.66"/>
    <m/>
    <m/>
    <m/>
    <m/>
    <m/>
    <m/>
    <s v="Completed"/>
    <s v="Yes"/>
    <s v="No"/>
    <m/>
    <n v="558"/>
    <n v="430"/>
    <n v="2759712.3299794244"/>
    <n v="330643.50635802455"/>
    <n v="3.8641711229946525"/>
    <s v="Usb Cable"/>
    <x v="1"/>
    <s v="Electronics"/>
    <s v="Electronics"/>
    <s v="Electronics"/>
    <n v="13"/>
    <s v="Electronics"/>
    <m/>
    <n v="2023"/>
    <n v="2"/>
    <n v="10"/>
    <n v="6"/>
    <s v="Weekday"/>
    <m/>
    <m/>
  </r>
  <r>
    <s v="WEB-7797"/>
    <x v="524"/>
    <s v="Vivaan Chatterjee"/>
    <x v="7"/>
    <x v="3"/>
    <x v="10"/>
    <n v="1"/>
    <n v="1373.85"/>
    <x v="1"/>
    <x v="0"/>
    <n v="4"/>
    <n v="1373.85"/>
    <m/>
    <m/>
    <m/>
    <m/>
    <m/>
    <m/>
    <s v="Completed"/>
    <s v="Yes"/>
    <s v="No"/>
    <m/>
    <n v="567"/>
    <n v="440"/>
    <n v="1892867.2841657216"/>
    <n v="199432.98236095349"/>
    <n v="3.8949824970828471"/>
    <s v="Women'S Kurti"/>
    <x v="3"/>
    <s v="Fashion"/>
    <s v="Fashion"/>
    <s v="Fashion"/>
    <n v="15"/>
    <s v="Fashion"/>
    <m/>
    <n v="2023"/>
    <n v="6"/>
    <n v="16"/>
    <n v="6"/>
    <s v="Weekday"/>
    <m/>
    <m/>
  </r>
  <r>
    <s v="WEB-8395"/>
    <x v="417"/>
    <s v="Meera Bose"/>
    <x v="2"/>
    <x v="1"/>
    <x v="18"/>
    <n v="1"/>
    <n v="3150.64"/>
    <x v="0"/>
    <x v="0"/>
    <m/>
    <n v="3150.64"/>
    <m/>
    <m/>
    <m/>
    <m/>
    <m/>
    <m/>
    <s v="Completed"/>
    <s v="Yes"/>
    <s v="No"/>
    <m/>
    <n v="589"/>
    <n v="426"/>
    <n v="2759712.3299794244"/>
    <n v="330643.50635802455"/>
    <n v="3.8641711229946525"/>
    <s v="Bluetooth Speaker"/>
    <x v="1"/>
    <s v="Electronics"/>
    <s v="Electronics"/>
    <s v="Electronics"/>
    <n v="48"/>
    <s v="Electronics"/>
    <m/>
    <n v="2023"/>
    <n v="11"/>
    <n v="19"/>
    <n v="1"/>
    <s v="Weekday"/>
    <m/>
    <m/>
  </r>
  <r>
    <s v="WEB-7835"/>
    <x v="525"/>
    <s v="Tanya Patel"/>
    <x v="1"/>
    <x v="3"/>
    <x v="20"/>
    <n v="1"/>
    <n v="1771.24"/>
    <x v="4"/>
    <x v="0"/>
    <n v="4"/>
    <n v="1771.24"/>
    <m/>
    <m/>
    <m/>
    <m/>
    <m/>
    <m/>
    <s v="Completed"/>
    <s v="Yes"/>
    <s v="No"/>
    <m/>
    <n v="595"/>
    <n v="444"/>
    <n v="1892867.2841657216"/>
    <n v="199432.98236095349"/>
    <n v="3.8949824970828471"/>
    <s v="Men'S T-Shirt"/>
    <x v="3"/>
    <s v="Fashion"/>
    <s v="Fashion"/>
    <s v="Fashion"/>
    <n v="55"/>
    <s v="Fashion"/>
    <m/>
    <n v="2024"/>
    <n v="2"/>
    <n v="13"/>
    <n v="3"/>
    <s v="Weekday"/>
    <m/>
    <m/>
  </r>
  <r>
    <s v="WEB-6210"/>
    <x v="526"/>
    <s v="Meera Gupta"/>
    <x v="4"/>
    <x v="4"/>
    <x v="12"/>
    <n v="3"/>
    <n v="895.13"/>
    <x v="2"/>
    <x v="0"/>
    <n v="5"/>
    <n v="2685.39"/>
    <m/>
    <m/>
    <m/>
    <m/>
    <m/>
    <m/>
    <s v="Completed"/>
    <s v="Yes"/>
    <s v="No"/>
    <m/>
    <n v="573"/>
    <n v="450"/>
    <n v="1098537.4901531704"/>
    <n v="96724.388030634553"/>
    <n v="3.9001122334455669"/>
    <s v="Perfume 50Ml"/>
    <x v="4"/>
    <s v="Beauty"/>
    <s v="Beauty"/>
    <s v="Beauty"/>
    <n v="18"/>
    <s v="Beauty"/>
    <m/>
    <n v="2023"/>
    <n v="1"/>
    <n v="1"/>
    <n v="1"/>
    <s v="Weekend"/>
    <m/>
    <m/>
  </r>
  <r>
    <s v="WEB-9297"/>
    <x v="527"/>
    <s v="Rahul Joshi"/>
    <x v="4"/>
    <x v="1"/>
    <x v="9"/>
    <n v="1"/>
    <n v="2829.65"/>
    <x v="2"/>
    <x v="1"/>
    <n v="3"/>
    <n v="2829.65"/>
    <m/>
    <m/>
    <m/>
    <m/>
    <m/>
    <m/>
    <s v="Pending"/>
    <s v="No"/>
    <s v="Yes"/>
    <m/>
    <n v="573"/>
    <n v="450"/>
    <n v="2759712.3299794244"/>
    <n v="330643.50635802455"/>
    <n v="3.8641711229946525"/>
    <s v="Usb Cable"/>
    <x v="1"/>
    <s v="Electronics"/>
    <s v="Electronics"/>
    <s v="Electronics"/>
    <n v="13"/>
    <s v="Electronics"/>
    <m/>
    <n v="2023"/>
    <n v="2"/>
    <n v="14"/>
    <n v="3"/>
    <s v="Weekday"/>
    <m/>
    <m/>
  </r>
  <r>
    <s v="WEB-9606"/>
    <x v="528"/>
    <s v="Pooja Pillai"/>
    <x v="4"/>
    <x v="1"/>
    <x v="8"/>
    <n v="1"/>
    <n v="2325.52"/>
    <x v="2"/>
    <x v="1"/>
    <n v="4"/>
    <n v="2325.52"/>
    <m/>
    <m/>
    <m/>
    <m/>
    <m/>
    <m/>
    <s v="Pending"/>
    <s v="No"/>
    <s v="Yes"/>
    <m/>
    <n v="573"/>
    <n v="450"/>
    <n v="2759712.3299794244"/>
    <n v="330643.50635802455"/>
    <n v="3.8641711229946525"/>
    <s v="Wireless Earbuds"/>
    <x v="1"/>
    <s v="Electronics"/>
    <s v="Electronics"/>
    <s v="Electronics"/>
    <n v="12"/>
    <s v="Electronics"/>
    <m/>
    <n v="2025"/>
    <n v="3"/>
    <n v="13"/>
    <n v="5"/>
    <s v="Weekday"/>
    <m/>
    <m/>
  </r>
  <r>
    <s v="WEB-8782"/>
    <x v="220"/>
    <s v="Riya Gupta"/>
    <x v="6"/>
    <x v="3"/>
    <x v="20"/>
    <n v="3"/>
    <n v="513.16999999999996"/>
    <x v="3"/>
    <x v="0"/>
    <n v="3"/>
    <n v="1539.5099999999998"/>
    <m/>
    <m/>
    <m/>
    <m/>
    <m/>
    <m/>
    <s v="Completed"/>
    <s v="Yes"/>
    <s v="No"/>
    <m/>
    <n v="558"/>
    <n v="430"/>
    <n v="1892867.2841657216"/>
    <n v="199432.98236095349"/>
    <n v="3.8949824970828471"/>
    <s v="Men'S T-Shirt"/>
    <x v="3"/>
    <s v="Fashion"/>
    <s v="Fashion"/>
    <s v="Fashion"/>
    <n v="55"/>
    <s v="Fashion"/>
    <m/>
    <n v="2023"/>
    <n v="6"/>
    <n v="13"/>
    <n v="3"/>
    <s v="Weekday"/>
    <m/>
    <m/>
  </r>
  <r>
    <s v="WEB-6421"/>
    <x v="268"/>
    <s v="Sanjay Reddy"/>
    <x v="5"/>
    <x v="2"/>
    <x v="2"/>
    <n v="1"/>
    <n v="742.73"/>
    <x v="2"/>
    <x v="1"/>
    <n v="4"/>
    <n v="742.73"/>
    <m/>
    <m/>
    <m/>
    <m/>
    <m/>
    <m/>
    <s v="Pending"/>
    <s v="No"/>
    <s v="Yes"/>
    <m/>
    <n v="559"/>
    <n v="408"/>
    <n v="594714.6477588166"/>
    <n v="60882.938065984097"/>
    <n v="3.804733727810651"/>
    <s v="Cookbook"/>
    <x v="2"/>
    <s v="Books"/>
    <s v="Books"/>
    <s v="Books"/>
    <n v="4"/>
    <s v="Books"/>
    <m/>
    <n v="2024"/>
    <n v="6"/>
    <n v="9"/>
    <n v="1"/>
    <s v="Weekday"/>
    <m/>
    <m/>
  </r>
  <r>
    <s v="WEB-6967"/>
    <x v="529"/>
    <s v="Karan Joshi"/>
    <x v="5"/>
    <x v="1"/>
    <x v="9"/>
    <n v="1"/>
    <n v="1198.05"/>
    <x v="2"/>
    <x v="1"/>
    <n v="5"/>
    <n v="1198.05"/>
    <m/>
    <m/>
    <m/>
    <m/>
    <m/>
    <m/>
    <s v="Pending"/>
    <s v="No"/>
    <s v="Yes"/>
    <m/>
    <n v="559"/>
    <n v="408"/>
    <n v="2759712.3299794244"/>
    <n v="330643.50635802455"/>
    <n v="3.8641711229946525"/>
    <s v="Usb Cable"/>
    <x v="1"/>
    <s v="Electronics"/>
    <s v="Electronics"/>
    <s v="Electronics"/>
    <n v="13"/>
    <s v="Electronics"/>
    <m/>
    <n v="2024"/>
    <n v="5"/>
    <n v="20"/>
    <n v="2"/>
    <s v="Weekday"/>
    <m/>
    <m/>
  </r>
  <r>
    <s v="WEB-8426"/>
    <x v="530"/>
    <s v="Meera Kapoor"/>
    <x v="5"/>
    <x v="2"/>
    <x v="15"/>
    <n v="2"/>
    <n v="121.84"/>
    <x v="2"/>
    <x v="0"/>
    <n v="4"/>
    <n v="243.68"/>
    <m/>
    <m/>
    <m/>
    <m/>
    <m/>
    <m/>
    <s v="Completed"/>
    <s v="No"/>
    <s v="No"/>
    <m/>
    <n v="559"/>
    <n v="408"/>
    <n v="594714.6477588166"/>
    <n v="60882.938065984097"/>
    <n v="3.804733727810651"/>
    <s v="Kids Story Book"/>
    <x v="2"/>
    <s v="Books"/>
    <s v="Books"/>
    <s v="Books"/>
    <n v="23"/>
    <s v="Books"/>
    <m/>
    <n v="2023"/>
    <n v="12"/>
    <n v="9"/>
    <n v="7"/>
    <s v="Weekday"/>
    <m/>
    <m/>
  </r>
  <r>
    <s v="WEB-7557"/>
    <x v="531"/>
    <s v="Kavya Iyer"/>
    <x v="6"/>
    <x v="0"/>
    <x v="4"/>
    <n v="1"/>
    <n v="1971.7"/>
    <x v="3"/>
    <x v="1"/>
    <n v="3"/>
    <n v="1971.7"/>
    <m/>
    <m/>
    <m/>
    <m/>
    <m/>
    <m/>
    <s v="Pending"/>
    <s v="No"/>
    <s v="Yes"/>
    <m/>
    <n v="558"/>
    <n v="430"/>
    <n v="1463424.4009529033"/>
    <n v="118285.78776560788"/>
    <n v="3.8140589569160999"/>
    <s v="Non-Stick Pan"/>
    <x v="0"/>
    <s v="Home &amp; Kitchen"/>
    <s v="Home &amp; Kitchen"/>
    <s v="Home &amp; Kitchen"/>
    <n v="7"/>
    <s v="Home &amp; Kitchen"/>
    <m/>
    <n v="2024"/>
    <n v="10"/>
    <n v="27"/>
    <n v="1"/>
    <s v="Weekday"/>
    <m/>
    <m/>
  </r>
  <r>
    <s v="WEB-6696"/>
    <x v="532"/>
    <s v="Karan Iyer"/>
    <x v="0"/>
    <x v="4"/>
    <x v="12"/>
    <n v="1"/>
    <n v="1255.26"/>
    <x v="1"/>
    <x v="3"/>
    <n v="4"/>
    <n v="1255.26"/>
    <m/>
    <m/>
    <m/>
    <m/>
    <m/>
    <m/>
    <s v="Lost Sale"/>
    <s v="No"/>
    <s v="Yes"/>
    <m/>
    <n v="590"/>
    <n v="451"/>
    <n v="1098537.4901531704"/>
    <n v="96724.388030634553"/>
    <n v="3.9001122334455669"/>
    <s v="Perfume 50Ml"/>
    <x v="4"/>
    <s v="Beauty"/>
    <s v="Beauty"/>
    <s v="Beauty"/>
    <n v="18"/>
    <s v="Beauty"/>
    <m/>
    <n v="2024"/>
    <n v="4"/>
    <n v="12"/>
    <n v="6"/>
    <s v="Weekday"/>
    <m/>
    <m/>
  </r>
  <r>
    <s v="WEB-6905"/>
    <x v="369"/>
    <s v="Aarav Malhotra"/>
    <x v="5"/>
    <x v="1"/>
    <x v="9"/>
    <n v="1"/>
    <n v="3101.15"/>
    <x v="3"/>
    <x v="1"/>
    <n v="4"/>
    <n v="3101.15"/>
    <m/>
    <m/>
    <m/>
    <m/>
    <m/>
    <m/>
    <s v="Pending"/>
    <s v="No"/>
    <s v="Yes"/>
    <m/>
    <n v="559"/>
    <n v="408"/>
    <n v="2759712.3299794244"/>
    <n v="330643.50635802455"/>
    <n v="3.8641711229946525"/>
    <s v="Usb Cable"/>
    <x v="1"/>
    <s v="Electronics"/>
    <s v="Electronics"/>
    <s v="Electronics"/>
    <n v="13"/>
    <s v="Electronics"/>
    <m/>
    <n v="2025"/>
    <n v="5"/>
    <n v="29"/>
    <n v="5"/>
    <s v="Weekday"/>
    <m/>
    <m/>
  </r>
  <r>
    <s v="WEB-6386"/>
    <x v="533"/>
    <s v="Sanjay Iyer"/>
    <x v="6"/>
    <x v="0"/>
    <x v="23"/>
    <n v="1"/>
    <n v="1851.96"/>
    <x v="3"/>
    <x v="0"/>
    <n v="3"/>
    <n v="1851.96"/>
    <m/>
    <m/>
    <m/>
    <m/>
    <m/>
    <m/>
    <s v="Completed"/>
    <s v="Yes"/>
    <s v="No"/>
    <m/>
    <n v="558"/>
    <n v="430"/>
    <n v="1463424.4009529033"/>
    <n v="118285.78776560788"/>
    <n v="3.8140589569160999"/>
    <s v="Led Bulb Pack"/>
    <x v="0"/>
    <s v="Home &amp; Kitchen"/>
    <s v="Home &amp; Kitchen"/>
    <s v="Home &amp; Kitchen"/>
    <n v="76"/>
    <s v="Home &amp; Kitchen"/>
    <m/>
    <n v="2023"/>
    <n v="6"/>
    <n v="26"/>
    <n v="2"/>
    <s v="Weekday"/>
    <m/>
    <m/>
  </r>
  <r>
    <s v="WEB-7215"/>
    <x v="534"/>
    <s v="Meera Pillai"/>
    <x v="1"/>
    <x v="0"/>
    <x v="5"/>
    <n v="3"/>
    <n v="940.99"/>
    <x v="4"/>
    <x v="3"/>
    <n v="3"/>
    <n v="2822.9700000000003"/>
    <m/>
    <m/>
    <m/>
    <m/>
    <m/>
    <m/>
    <s v="Lost Sale"/>
    <s v="No"/>
    <s v="Yes"/>
    <m/>
    <n v="595"/>
    <n v="444"/>
    <n v="1463424.4009529033"/>
    <n v="118285.78776560788"/>
    <n v="3.8140589569160999"/>
    <s v="Storage Box"/>
    <x v="0"/>
    <s v="Home &amp; Kitchen"/>
    <s v="Home &amp; Kitchen"/>
    <s v="Home &amp; Kitchen"/>
    <n v="8"/>
    <s v="Home &amp; Kitchen"/>
    <m/>
    <n v="2025"/>
    <n v="6"/>
    <n v="18"/>
    <n v="4"/>
    <s v="Weekday"/>
    <m/>
    <m/>
  </r>
  <r>
    <s v="WEB-7491"/>
    <x v="177"/>
    <s v="Vikram Chatterjee"/>
    <x v="5"/>
    <x v="1"/>
    <x v="8"/>
    <n v="1"/>
    <n v="320.19"/>
    <x v="4"/>
    <x v="1"/>
    <n v="5"/>
    <n v="320.19"/>
    <m/>
    <m/>
    <m/>
    <m/>
    <m/>
    <m/>
    <s v="Pending"/>
    <s v="No"/>
    <s v="Yes"/>
    <m/>
    <n v="559"/>
    <n v="408"/>
    <n v="2759712.3299794244"/>
    <n v="330643.50635802455"/>
    <n v="3.8641711229946525"/>
    <s v="Wireless Earbuds"/>
    <x v="1"/>
    <s v="Electronics"/>
    <s v="Electronics"/>
    <s v="Electronics"/>
    <n v="12"/>
    <s v="Electronics"/>
    <m/>
    <n v="2023"/>
    <n v="7"/>
    <n v="16"/>
    <n v="1"/>
    <s v="Weekday"/>
    <m/>
    <m/>
  </r>
  <r>
    <s v="WEB-5050"/>
    <x v="194"/>
    <s v="Simran Chatterjee"/>
    <x v="5"/>
    <x v="1"/>
    <x v="9"/>
    <n v="1"/>
    <n v="3147.16"/>
    <x v="1"/>
    <x v="0"/>
    <n v="5"/>
    <n v="3147.16"/>
    <m/>
    <m/>
    <m/>
    <m/>
    <m/>
    <m/>
    <s v="Completed"/>
    <s v="Yes"/>
    <s v="No"/>
    <m/>
    <n v="559"/>
    <n v="408"/>
    <n v="2759712.3299794244"/>
    <n v="330643.50635802455"/>
    <n v="3.8641711229946525"/>
    <s v="Usb Cable"/>
    <x v="1"/>
    <s v="Electronics"/>
    <s v="Electronics"/>
    <s v="Electronics"/>
    <n v="13"/>
    <s v="Electronics"/>
    <m/>
    <n v="2024"/>
    <n v="6"/>
    <n v="22"/>
    <n v="7"/>
    <s v="Weekday"/>
    <m/>
    <m/>
  </r>
  <r>
    <s v="WEB-7310"/>
    <x v="535"/>
    <s v="Diya Reddy"/>
    <x v="6"/>
    <x v="3"/>
    <x v="10"/>
    <n v="1"/>
    <n v="1268.1300000000001"/>
    <x v="3"/>
    <x v="0"/>
    <n v="4"/>
    <n v="1268.1300000000001"/>
    <m/>
    <m/>
    <m/>
    <m/>
    <m/>
    <m/>
    <s v="Completed"/>
    <s v="Yes"/>
    <s v="No"/>
    <m/>
    <n v="558"/>
    <n v="430"/>
    <n v="1892867.2841657216"/>
    <n v="199432.98236095349"/>
    <n v="3.8949824970828471"/>
    <s v="Women'S Kurti"/>
    <x v="3"/>
    <s v="Fashion"/>
    <s v="Fashion"/>
    <s v="Fashion"/>
    <n v="15"/>
    <s v="Fashion"/>
    <m/>
    <n v="2024"/>
    <n v="5"/>
    <n v="15"/>
    <n v="4"/>
    <s v="Weekday"/>
    <m/>
    <m/>
  </r>
  <r>
    <s v="WEB-5852"/>
    <x v="260"/>
    <s v="Tanya Verma"/>
    <x v="1"/>
    <x v="2"/>
    <x v="15"/>
    <n v="2"/>
    <n v="110.16"/>
    <x v="1"/>
    <x v="0"/>
    <n v="5"/>
    <n v="220.32"/>
    <m/>
    <m/>
    <m/>
    <m/>
    <m/>
    <m/>
    <s v="Completed"/>
    <s v="No"/>
    <s v="No"/>
    <m/>
    <n v="595"/>
    <n v="444"/>
    <n v="594714.6477588166"/>
    <n v="60882.938065984097"/>
    <n v="3.804733727810651"/>
    <s v="Kids Story Book"/>
    <x v="2"/>
    <s v="Books"/>
    <s v="Books"/>
    <s v="Books"/>
    <n v="23"/>
    <s v="Books"/>
    <m/>
    <n v="2024"/>
    <n v="3"/>
    <n v="17"/>
    <n v="1"/>
    <s v="Weekday"/>
    <m/>
    <m/>
  </r>
  <r>
    <s v="WEB-9565"/>
    <x v="398"/>
    <s v="Ishaan Rao"/>
    <x v="0"/>
    <x v="1"/>
    <x v="8"/>
    <n v="1"/>
    <n v="323.81"/>
    <x v="2"/>
    <x v="0"/>
    <n v="5"/>
    <n v="323.81"/>
    <m/>
    <m/>
    <m/>
    <m/>
    <m/>
    <m/>
    <s v="Completed"/>
    <s v="No"/>
    <s v="No"/>
    <m/>
    <n v="590"/>
    <n v="451"/>
    <n v="2759712.3299794244"/>
    <n v="330643.50635802455"/>
    <n v="3.8641711229946525"/>
    <s v="Wireless Earbuds"/>
    <x v="1"/>
    <s v="Electronics"/>
    <s v="Electronics"/>
    <s v="Electronics"/>
    <n v="12"/>
    <s v="Electronics"/>
    <m/>
    <n v="2024"/>
    <n v="6"/>
    <n v="26"/>
    <n v="4"/>
    <s v="Weekday"/>
    <m/>
    <m/>
  </r>
  <r>
    <s v="WEB-6416"/>
    <x v="421"/>
    <s v="Arjun Chatterjee"/>
    <x v="7"/>
    <x v="1"/>
    <x v="18"/>
    <n v="3"/>
    <n v="1076.3599999999999"/>
    <x v="4"/>
    <x v="0"/>
    <n v="4"/>
    <n v="3229.08"/>
    <m/>
    <m/>
    <m/>
    <m/>
    <m/>
    <m/>
    <s v="Completed"/>
    <s v="Yes"/>
    <s v="No"/>
    <m/>
    <n v="567"/>
    <n v="440"/>
    <n v="2759712.3299794244"/>
    <n v="330643.50635802455"/>
    <n v="3.8641711229946525"/>
    <s v="Bluetooth Speaker"/>
    <x v="1"/>
    <s v="Electronics"/>
    <s v="Electronics"/>
    <s v="Electronics"/>
    <n v="48"/>
    <s v="Electronics"/>
    <m/>
    <n v="2025"/>
    <n v="2"/>
    <n v="12"/>
    <n v="4"/>
    <s v="Weekday"/>
    <m/>
    <m/>
  </r>
  <r>
    <s v="WEB-8666"/>
    <x v="165"/>
    <s v="Ishaan Reddy"/>
    <x v="8"/>
    <x v="0"/>
    <x v="0"/>
    <n v="1"/>
    <n v="1356.92"/>
    <x v="0"/>
    <x v="0"/>
    <n v="2"/>
    <n v="1356.92"/>
    <m/>
    <m/>
    <m/>
    <m/>
    <m/>
    <m/>
    <s v="Completed"/>
    <s v="Yes"/>
    <s v="No"/>
    <m/>
    <n v="50"/>
    <n v="37"/>
    <n v="1463424.4009529033"/>
    <n v="118285.78776560788"/>
    <n v="3.8140589569160999"/>
    <s v="Water Bottle"/>
    <x v="0"/>
    <s v="Home &amp; Kitchen"/>
    <s v="Home &amp; Kitchen"/>
    <s v="Home &amp; Kitchen"/>
    <n v="2"/>
    <s v="Home &amp; Kitchen"/>
    <m/>
    <n v="2024"/>
    <n v="12"/>
    <n v="23"/>
    <n v="2"/>
    <s v="Weekday"/>
    <m/>
    <m/>
  </r>
  <r>
    <s v="WEB-6167"/>
    <x v="488"/>
    <s v="Sanjay Das"/>
    <x v="0"/>
    <x v="0"/>
    <x v="23"/>
    <n v="1"/>
    <n v="1320.28"/>
    <x v="3"/>
    <x v="0"/>
    <n v="5"/>
    <n v="1320.28"/>
    <m/>
    <m/>
    <m/>
    <m/>
    <m/>
    <m/>
    <s v="Completed"/>
    <s v="Yes"/>
    <s v="No"/>
    <m/>
    <n v="590"/>
    <n v="451"/>
    <n v="1463424.4009529033"/>
    <n v="118285.78776560788"/>
    <n v="3.8140589569160999"/>
    <s v="Led Bulb Pack"/>
    <x v="0"/>
    <s v="Home &amp; Kitchen"/>
    <s v="Home &amp; Kitchen"/>
    <s v="Home &amp; Kitchen"/>
    <n v="76"/>
    <s v="Home &amp; Kitchen"/>
    <m/>
    <n v="2024"/>
    <n v="11"/>
    <n v="6"/>
    <n v="4"/>
    <s v="Weekday"/>
    <m/>
    <m/>
  </r>
  <r>
    <s v="WEB-6706"/>
    <x v="137"/>
    <s v="Vivaan Nair"/>
    <x v="6"/>
    <x v="4"/>
    <x v="21"/>
    <n v="1"/>
    <n v="359.76"/>
    <x v="1"/>
    <x v="0"/>
    <n v="5"/>
    <n v="359.76"/>
    <m/>
    <m/>
    <m/>
    <m/>
    <m/>
    <m/>
    <s v="Completed"/>
    <s v="No"/>
    <s v="No"/>
    <m/>
    <n v="558"/>
    <n v="430"/>
    <n v="1098537.4901531704"/>
    <n v="96724.388030634553"/>
    <n v="3.9001122334455669"/>
    <s v="Shampoo 200Ml"/>
    <x v="4"/>
    <s v="Beauty"/>
    <s v="Beauty"/>
    <s v="Beauty"/>
    <n v="64"/>
    <s v="Beauty"/>
    <m/>
    <n v="2024"/>
    <n v="9"/>
    <n v="23"/>
    <n v="2"/>
    <s v="Weekday"/>
    <m/>
    <m/>
  </r>
  <r>
    <s v="WEB-9293"/>
    <x v="112"/>
    <s v="Aarav Khan"/>
    <x v="4"/>
    <x v="1"/>
    <x v="9"/>
    <n v="1"/>
    <n v="2756.56"/>
    <x v="0"/>
    <x v="1"/>
    <n v="4"/>
    <n v="2756.56"/>
    <m/>
    <m/>
    <m/>
    <m/>
    <m/>
    <m/>
    <s v="Pending"/>
    <s v="No"/>
    <s v="Yes"/>
    <m/>
    <n v="573"/>
    <n v="450"/>
    <n v="2759712.3299794244"/>
    <n v="330643.50635802455"/>
    <n v="3.8641711229946525"/>
    <s v="Usb Cable"/>
    <x v="1"/>
    <s v="Electronics"/>
    <s v="Electronics"/>
    <s v="Electronics"/>
    <n v="13"/>
    <s v="Electronics"/>
    <m/>
    <n v="2023"/>
    <n v="5"/>
    <n v="5"/>
    <n v="6"/>
    <s v="Weekday"/>
    <m/>
    <m/>
  </r>
  <r>
    <s v="WEB-9633"/>
    <x v="536"/>
    <s v="Karan Singh"/>
    <x v="4"/>
    <x v="1"/>
    <x v="8"/>
    <n v="1"/>
    <n v="1944.53"/>
    <x v="3"/>
    <x v="0"/>
    <n v="5"/>
    <n v="1944.53"/>
    <m/>
    <m/>
    <m/>
    <m/>
    <m/>
    <m/>
    <s v="Completed"/>
    <s v="Yes"/>
    <s v="No"/>
    <m/>
    <n v="573"/>
    <n v="450"/>
    <n v="2759712.3299794244"/>
    <n v="330643.50635802455"/>
    <n v="3.8641711229946525"/>
    <s v="Wireless Earbuds"/>
    <x v="1"/>
    <s v="Electronics"/>
    <s v="Electronics"/>
    <s v="Electronics"/>
    <n v="12"/>
    <s v="Electronics"/>
    <m/>
    <n v="2025"/>
    <n v="1"/>
    <n v="6"/>
    <n v="2"/>
    <s v="Weekday"/>
    <m/>
    <m/>
  </r>
  <r>
    <s v="WEB-9234"/>
    <x v="53"/>
    <s v="Simran Reddy"/>
    <x v="3"/>
    <x v="4"/>
    <x v="22"/>
    <n v="2"/>
    <n v="487.42"/>
    <x v="0"/>
    <x v="0"/>
    <n v="3"/>
    <n v="974.84"/>
    <m/>
    <m/>
    <m/>
    <m/>
    <m/>
    <m/>
    <s v="Completed"/>
    <s v="No"/>
    <s v="No"/>
    <m/>
    <n v="619"/>
    <n v="468"/>
    <n v="1098537.4901531704"/>
    <n v="96724.388030634553"/>
    <n v="3.9001122334455669"/>
    <s v="Hair Oil"/>
    <x v="4"/>
    <s v="Beauty"/>
    <s v="Beauty"/>
    <s v="Beauty"/>
    <n v="70"/>
    <s v="Beauty"/>
    <m/>
    <n v="2024"/>
    <n v="12"/>
    <n v="4"/>
    <n v="4"/>
    <s v="Weekday"/>
    <m/>
    <m/>
  </r>
  <r>
    <s v="WEB-7294"/>
    <x v="42"/>
    <s v="Pooja Sharma"/>
    <x v="3"/>
    <x v="0"/>
    <x v="4"/>
    <n v="1"/>
    <n v="1655.67"/>
    <x v="2"/>
    <x v="0"/>
    <n v="2"/>
    <n v="1655.67"/>
    <m/>
    <m/>
    <m/>
    <m/>
    <m/>
    <m/>
    <s v="Completed"/>
    <s v="Yes"/>
    <s v="No"/>
    <m/>
    <n v="619"/>
    <n v="468"/>
    <n v="1463424.4009529033"/>
    <n v="118285.78776560788"/>
    <n v="3.8140589569160999"/>
    <s v="Non-Stick Pan"/>
    <x v="0"/>
    <s v="Home &amp; Kitchen"/>
    <s v="Home &amp; Kitchen"/>
    <s v="Home &amp; Kitchen"/>
    <n v="7"/>
    <s v="Home &amp; Kitchen"/>
    <m/>
    <n v="2023"/>
    <n v="9"/>
    <n v="19"/>
    <n v="3"/>
    <s v="Weekday"/>
    <m/>
    <m/>
  </r>
  <r>
    <s v="WEB-7500"/>
    <x v="537"/>
    <s v="Diya Gupta"/>
    <x v="2"/>
    <x v="4"/>
    <x v="22"/>
    <n v="1"/>
    <n v="1069.27"/>
    <x v="1"/>
    <x v="1"/>
    <n v="5"/>
    <n v="1069.27"/>
    <m/>
    <m/>
    <m/>
    <m/>
    <m/>
    <m/>
    <s v="Pending"/>
    <s v="No"/>
    <s v="Yes"/>
    <m/>
    <n v="589"/>
    <n v="426"/>
    <n v="1098537.4901531704"/>
    <n v="96724.388030634553"/>
    <n v="3.9001122334455669"/>
    <s v="Hair Oil"/>
    <x v="4"/>
    <s v="Beauty"/>
    <s v="Beauty"/>
    <s v="Beauty"/>
    <n v="70"/>
    <s v="Beauty"/>
    <m/>
    <n v="2023"/>
    <n v="3"/>
    <n v="10"/>
    <n v="6"/>
    <s v="Weekday"/>
    <m/>
    <m/>
  </r>
  <r>
    <s v="WEB-7984"/>
    <x v="538"/>
    <s v="Vivaan Malhotra"/>
    <x v="0"/>
    <x v="4"/>
    <x v="21"/>
    <n v="2"/>
    <n v="402.51"/>
    <x v="4"/>
    <x v="0"/>
    <n v="5"/>
    <n v="805.02"/>
    <m/>
    <m/>
    <m/>
    <m/>
    <m/>
    <m/>
    <s v="Completed"/>
    <s v="No"/>
    <s v="No"/>
    <m/>
    <n v="590"/>
    <n v="451"/>
    <n v="1098537.4901531704"/>
    <n v="96724.388030634553"/>
    <n v="3.9001122334455669"/>
    <s v="Shampoo 200Ml"/>
    <x v="4"/>
    <s v="Beauty"/>
    <s v="Beauty"/>
    <s v="Beauty"/>
    <n v="64"/>
    <s v="Beauty"/>
    <m/>
    <n v="2024"/>
    <n v="6"/>
    <n v="3"/>
    <n v="2"/>
    <s v="Weekday"/>
    <m/>
    <m/>
  </r>
  <r>
    <s v="WEB-8788"/>
    <x v="539"/>
    <s v="Saanvi Sharma"/>
    <x v="3"/>
    <x v="3"/>
    <x v="10"/>
    <n v="1"/>
    <n v="2170.36"/>
    <x v="4"/>
    <x v="0"/>
    <n v="4"/>
    <n v="2170.36"/>
    <m/>
    <m/>
    <m/>
    <m/>
    <m/>
    <m/>
    <s v="Completed"/>
    <s v="Yes"/>
    <s v="No"/>
    <m/>
    <n v="619"/>
    <n v="468"/>
    <n v="1892867.2841657216"/>
    <n v="199432.98236095349"/>
    <n v="3.8949824970828471"/>
    <s v="Women'S Kurti"/>
    <x v="3"/>
    <s v="Fashion"/>
    <s v="Fashion"/>
    <s v="Fashion"/>
    <n v="15"/>
    <s v="Fashion"/>
    <m/>
    <n v="2025"/>
    <n v="4"/>
    <n v="10"/>
    <n v="5"/>
    <s v="Weekday"/>
    <m/>
    <m/>
  </r>
  <r>
    <s v="WEB-6131"/>
    <x v="540"/>
    <s v="Rohan Singh"/>
    <x v="4"/>
    <x v="0"/>
    <x v="16"/>
    <n v="2"/>
    <n v="831.24"/>
    <x v="2"/>
    <x v="0"/>
    <n v="3"/>
    <n v="1662.48"/>
    <m/>
    <m/>
    <m/>
    <m/>
    <m/>
    <m/>
    <s v="Completed"/>
    <s v="Yes"/>
    <s v="No"/>
    <m/>
    <n v="573"/>
    <n v="450"/>
    <n v="1463424.4009529033"/>
    <n v="118285.78776560788"/>
    <n v="3.8140589569160999"/>
    <s v="Table Lamp"/>
    <x v="0"/>
    <s v="Home &amp; Kitchen"/>
    <s v="Home &amp; Kitchen"/>
    <s v="Home &amp; Kitchen"/>
    <n v="32"/>
    <s v="Home &amp; Kitchen"/>
    <m/>
    <n v="2025"/>
    <n v="3"/>
    <n v="19"/>
    <n v="4"/>
    <s v="Weekday"/>
    <m/>
    <m/>
  </r>
  <r>
    <s v="WEB-6647"/>
    <x v="541"/>
    <s v="Pooja Pillai"/>
    <x v="0"/>
    <x v="2"/>
    <x v="14"/>
    <n v="1"/>
    <n v="585.52"/>
    <x v="4"/>
    <x v="0"/>
    <n v="3"/>
    <n v="585.52"/>
    <m/>
    <m/>
    <m/>
    <m/>
    <m/>
    <m/>
    <s v="Completed"/>
    <s v="No"/>
    <s v="No"/>
    <m/>
    <n v="590"/>
    <n v="451"/>
    <n v="594714.6477588166"/>
    <n v="60882.938065984097"/>
    <n v="3.804733727810651"/>
    <s v="Notebook Set"/>
    <x v="2"/>
    <s v="Books"/>
    <s v="Books"/>
    <s v="Books"/>
    <n v="20"/>
    <s v="Books"/>
    <m/>
    <n v="2023"/>
    <n v="9"/>
    <n v="7"/>
    <n v="5"/>
    <s v="Weekend"/>
    <m/>
    <m/>
  </r>
  <r>
    <s v="WEB-7952"/>
    <x v="542"/>
    <s v="Saanvi Mehta"/>
    <x v="3"/>
    <x v="0"/>
    <x v="5"/>
    <n v="1"/>
    <n v="814.55"/>
    <x v="3"/>
    <x v="1"/>
    <n v="5"/>
    <n v="814.55"/>
    <m/>
    <m/>
    <m/>
    <m/>
    <m/>
    <m/>
    <s v="Pending"/>
    <s v="No"/>
    <s v="Yes"/>
    <m/>
    <n v="619"/>
    <n v="468"/>
    <n v="1463424.4009529033"/>
    <n v="118285.78776560788"/>
    <n v="3.8140589569160999"/>
    <s v="Storage Box"/>
    <x v="0"/>
    <s v="Home &amp; Kitchen"/>
    <s v="Home &amp; Kitchen"/>
    <s v="Home &amp; Kitchen"/>
    <n v="8"/>
    <s v="Home &amp; Kitchen"/>
    <m/>
    <n v="2023"/>
    <n v="3"/>
    <n v="2"/>
    <n v="5"/>
    <s v="Weekday"/>
    <m/>
    <m/>
  </r>
  <r>
    <s v="WEB-8210"/>
    <x v="495"/>
    <s v="Vikram Kapoor"/>
    <x v="3"/>
    <x v="3"/>
    <x v="19"/>
    <n v="2"/>
    <n v="1621.7"/>
    <x v="1"/>
    <x v="0"/>
    <n v="5"/>
    <n v="3243.4"/>
    <m/>
    <m/>
    <m/>
    <m/>
    <m/>
    <m/>
    <s v="Completed"/>
    <s v="Yes"/>
    <s v="No"/>
    <m/>
    <n v="619"/>
    <n v="468"/>
    <n v="1892867.2841657216"/>
    <n v="199432.98236095349"/>
    <n v="3.8949824970828471"/>
    <s v="Sunglasses"/>
    <x v="3"/>
    <s v="Fashion"/>
    <s v="Fashion"/>
    <s v="Fashion"/>
    <n v="53"/>
    <s v="Fashion"/>
    <m/>
    <n v="2024"/>
    <n v="4"/>
    <n v="26"/>
    <n v="6"/>
    <s v="Weekday"/>
    <m/>
    <m/>
  </r>
  <r>
    <s v="WEB-6889"/>
    <x v="11"/>
    <s v="Aarav Kapoor"/>
    <x v="5"/>
    <x v="0"/>
    <x v="4"/>
    <n v="3"/>
    <n v="872.89"/>
    <x v="4"/>
    <x v="2"/>
    <n v="5"/>
    <n v="2618.67"/>
    <m/>
    <m/>
    <m/>
    <m/>
    <m/>
    <m/>
    <s v="Completed"/>
    <s v="No"/>
    <s v="No"/>
    <m/>
    <n v="559"/>
    <n v="408"/>
    <n v="1463424.4009529033"/>
    <n v="118285.78776560788"/>
    <n v="3.8140589569160999"/>
    <s v="Non-Stick Pan"/>
    <x v="0"/>
    <s v="Home &amp; Kitchen"/>
    <s v="Home &amp; Kitchen"/>
    <s v="Home &amp; Kitchen"/>
    <n v="7"/>
    <s v="Home &amp; Kitchen"/>
    <m/>
    <n v="2023"/>
    <n v="5"/>
    <n v="7"/>
    <n v="1"/>
    <s v="Weekend"/>
    <m/>
    <m/>
  </r>
  <r>
    <s v="WEB-7914"/>
    <x v="404"/>
    <s v="Rahul Bose"/>
    <x v="4"/>
    <x v="4"/>
    <x v="6"/>
    <n v="3"/>
    <n v="534.5"/>
    <x v="2"/>
    <x v="0"/>
    <n v="2"/>
    <n v="1603.5"/>
    <m/>
    <m/>
    <m/>
    <m/>
    <m/>
    <m/>
    <s v="Completed"/>
    <s v="Yes"/>
    <s v="No"/>
    <m/>
    <n v="573"/>
    <n v="450"/>
    <n v="1098537.4901531704"/>
    <n v="96724.388030634553"/>
    <n v="3.9001122334455669"/>
    <s v="Lipstick"/>
    <x v="4"/>
    <s v="Beauty"/>
    <s v="Beauty"/>
    <s v="Beauty"/>
    <n v="10"/>
    <s v="Beauty"/>
    <m/>
    <n v="2023"/>
    <n v="10"/>
    <n v="2"/>
    <n v="2"/>
    <s v="Weekday"/>
    <m/>
    <m/>
  </r>
  <r>
    <s v="WEB-5090"/>
    <x v="543"/>
    <s v="Rohan Kapoor"/>
    <x v="7"/>
    <x v="1"/>
    <x v="9"/>
    <n v="1"/>
    <n v="1645.05"/>
    <x v="1"/>
    <x v="0"/>
    <n v="3"/>
    <n v="1645.05"/>
    <m/>
    <m/>
    <m/>
    <m/>
    <m/>
    <m/>
    <s v="Completed"/>
    <s v="Yes"/>
    <s v="No"/>
    <m/>
    <n v="567"/>
    <n v="440"/>
    <n v="2759712.3299794244"/>
    <n v="330643.50635802455"/>
    <n v="3.8641711229946525"/>
    <s v="Usb Cable"/>
    <x v="1"/>
    <s v="Electronics"/>
    <s v="Electronics"/>
    <s v="Electronics"/>
    <n v="13"/>
    <s v="Electronics"/>
    <m/>
    <n v="2023"/>
    <n v="4"/>
    <n v="27"/>
    <n v="5"/>
    <s v="Weekday"/>
    <m/>
    <m/>
  </r>
  <r>
    <s v="WEB-6098"/>
    <x v="90"/>
    <s v="Aditya Singh"/>
    <x v="7"/>
    <x v="3"/>
    <x v="10"/>
    <n v="2"/>
    <n v="2402.38"/>
    <x v="1"/>
    <x v="0"/>
    <n v="4"/>
    <n v="4804.76"/>
    <m/>
    <m/>
    <m/>
    <m/>
    <m/>
    <m/>
    <s v="Completed"/>
    <s v="Yes"/>
    <s v="No"/>
    <m/>
    <n v="567"/>
    <n v="440"/>
    <n v="1892867.2841657216"/>
    <n v="199432.98236095349"/>
    <n v="3.8949824970828471"/>
    <s v="Women'S Kurti"/>
    <x v="3"/>
    <s v="Fashion"/>
    <s v="Fashion"/>
    <s v="Fashion"/>
    <n v="15"/>
    <s v="Fashion"/>
    <m/>
    <n v="2024"/>
    <n v="9"/>
    <n v="2"/>
    <n v="2"/>
    <s v="Weekday"/>
    <m/>
    <m/>
  </r>
  <r>
    <s v="WEB-6501"/>
    <x v="226"/>
    <s v="Ishaan Singh"/>
    <x v="4"/>
    <x v="4"/>
    <x v="24"/>
    <n v="1"/>
    <n v="418.83"/>
    <x v="1"/>
    <x v="0"/>
    <n v="3"/>
    <n v="418.83"/>
    <m/>
    <m/>
    <m/>
    <m/>
    <m/>
    <m/>
    <s v="Completed"/>
    <s v="No"/>
    <s v="No"/>
    <m/>
    <n v="573"/>
    <n v="450"/>
    <n v="1098537.4901531704"/>
    <n v="96724.388030634553"/>
    <n v="3.9001122334455669"/>
    <s v="Face Cream"/>
    <x v="4"/>
    <s v="Beauty"/>
    <s v="Beauty"/>
    <s v="Beauty"/>
    <n v="80"/>
    <s v="Beauty"/>
    <m/>
    <n v="2023"/>
    <n v="11"/>
    <n v="18"/>
    <n v="7"/>
    <s v="Weekday"/>
    <m/>
    <m/>
  </r>
  <r>
    <s v="WEB-7718"/>
    <x v="544"/>
    <s v="Sanjay Mehta"/>
    <x v="4"/>
    <x v="2"/>
    <x v="7"/>
    <n v="3"/>
    <n v="606.29999999999995"/>
    <x v="0"/>
    <x v="0"/>
    <n v="4"/>
    <n v="1818.8999999999999"/>
    <m/>
    <m/>
    <m/>
    <m/>
    <m/>
    <m/>
    <s v="Completed"/>
    <s v="Yes"/>
    <s v="No"/>
    <m/>
    <n v="573"/>
    <n v="450"/>
    <n v="594714.6477588166"/>
    <n v="60882.938065984097"/>
    <n v="3.804733727810651"/>
    <s v="Fiction Novel"/>
    <x v="2"/>
    <s v="Books"/>
    <s v="Books"/>
    <s v="Books"/>
    <n v="11"/>
    <s v="Books"/>
    <m/>
    <n v="2023"/>
    <n v="10"/>
    <n v="27"/>
    <n v="6"/>
    <s v="Weekday"/>
    <m/>
    <m/>
  </r>
  <r>
    <s v="WEB-8779"/>
    <x v="545"/>
    <s v="Rahul Mehta"/>
    <x v="1"/>
    <x v="0"/>
    <x v="5"/>
    <n v="2"/>
    <n v="1637.6"/>
    <x v="0"/>
    <x v="0"/>
    <n v="4"/>
    <n v="3275.2"/>
    <m/>
    <m/>
    <m/>
    <m/>
    <m/>
    <m/>
    <s v="Completed"/>
    <s v="Yes"/>
    <s v="No"/>
    <m/>
    <n v="595"/>
    <n v="444"/>
    <n v="1463424.4009529033"/>
    <n v="118285.78776560788"/>
    <n v="3.8140589569160999"/>
    <s v="Storage Box"/>
    <x v="0"/>
    <s v="Home &amp; Kitchen"/>
    <s v="Home &amp; Kitchen"/>
    <s v="Home &amp; Kitchen"/>
    <n v="8"/>
    <s v="Home &amp; Kitchen"/>
    <m/>
    <n v="2023"/>
    <n v="11"/>
    <n v="3"/>
    <n v="6"/>
    <s v="Weekday"/>
    <m/>
    <m/>
  </r>
  <r>
    <s v="WEB-7362"/>
    <x v="500"/>
    <s v="Vikram Menon"/>
    <x v="4"/>
    <x v="2"/>
    <x v="13"/>
    <n v="2"/>
    <n v="260.18"/>
    <x v="2"/>
    <x v="0"/>
    <n v="4"/>
    <n v="520.36"/>
    <m/>
    <m/>
    <m/>
    <m/>
    <m/>
    <m/>
    <s v="Completed"/>
    <s v="No"/>
    <s v="No"/>
    <m/>
    <n v="573"/>
    <n v="450"/>
    <n v="594714.6477588166"/>
    <n v="60882.938065984097"/>
    <n v="3.804733727810651"/>
    <s v="Self-Help Book"/>
    <x v="2"/>
    <s v="Books"/>
    <s v="Books"/>
    <s v="Books"/>
    <n v="19"/>
    <s v="Books"/>
    <m/>
    <n v="2024"/>
    <n v="6"/>
    <n v="12"/>
    <n v="4"/>
    <s v="Weekday"/>
    <m/>
    <m/>
  </r>
  <r>
    <s v="WEB-6836"/>
    <x v="56"/>
    <s v="Arjun Iyer"/>
    <x v="5"/>
    <x v="4"/>
    <x v="12"/>
    <n v="1"/>
    <n v="781.82"/>
    <x v="2"/>
    <x v="0"/>
    <n v="5"/>
    <n v="781.82"/>
    <m/>
    <m/>
    <m/>
    <m/>
    <m/>
    <m/>
    <s v="Completed"/>
    <s v="No"/>
    <s v="No"/>
    <m/>
    <n v="559"/>
    <n v="408"/>
    <n v="1098537.4901531704"/>
    <n v="96724.388030634553"/>
    <n v="3.9001122334455669"/>
    <s v="Perfume 50Ml"/>
    <x v="4"/>
    <s v="Beauty"/>
    <s v="Beauty"/>
    <s v="Beauty"/>
    <n v="18"/>
    <s v="Beauty"/>
    <m/>
    <n v="2023"/>
    <n v="4"/>
    <n v="30"/>
    <n v="1"/>
    <s v="Weekday"/>
    <m/>
    <m/>
  </r>
  <r>
    <s v="WEB-9604"/>
    <x v="546"/>
    <s v="Meera Iyer"/>
    <x v="7"/>
    <x v="3"/>
    <x v="10"/>
    <n v="3"/>
    <n v="2192.14"/>
    <x v="4"/>
    <x v="0"/>
    <n v="4"/>
    <n v="6576.42"/>
    <m/>
    <m/>
    <m/>
    <m/>
    <m/>
    <m/>
    <s v="Completed"/>
    <s v="Yes"/>
    <s v="No"/>
    <m/>
    <n v="567"/>
    <n v="440"/>
    <n v="1892867.2841657216"/>
    <n v="199432.98236095349"/>
    <n v="3.8949824970828471"/>
    <s v="Women'S Kurti"/>
    <x v="3"/>
    <s v="Fashion"/>
    <s v="Fashion"/>
    <s v="Fashion"/>
    <n v="15"/>
    <s v="Fashion"/>
    <m/>
    <n v="2025"/>
    <n v="4"/>
    <n v="24"/>
    <n v="5"/>
    <s v="Weekday"/>
    <m/>
    <m/>
  </r>
  <r>
    <s v="WEB-5535"/>
    <x v="547"/>
    <s v="Sanjay Reddy"/>
    <x v="2"/>
    <x v="3"/>
    <x v="19"/>
    <n v="1"/>
    <n v="388.58"/>
    <x v="2"/>
    <x v="0"/>
    <n v="4"/>
    <n v="388.58"/>
    <m/>
    <m/>
    <m/>
    <m/>
    <m/>
    <m/>
    <s v="Completed"/>
    <s v="No"/>
    <s v="No"/>
    <m/>
    <n v="589"/>
    <n v="426"/>
    <n v="1892867.2841657216"/>
    <n v="199432.98236095349"/>
    <n v="3.8949824970828471"/>
    <s v="Sunglasses"/>
    <x v="3"/>
    <s v="Fashion"/>
    <s v="Fashion"/>
    <s v="Fashion"/>
    <n v="53"/>
    <s v="Fashion"/>
    <m/>
    <n v="2025"/>
    <n v="2"/>
    <n v="2"/>
    <n v="1"/>
    <s v="Weekday"/>
    <m/>
    <m/>
  </r>
  <r>
    <s v="WEB-9587"/>
    <x v="548"/>
    <s v="Saanvi Reddy"/>
    <x v="4"/>
    <x v="1"/>
    <x v="9"/>
    <n v="2"/>
    <n v="317.89"/>
    <x v="0"/>
    <x v="1"/>
    <n v="5"/>
    <n v="635.78"/>
    <m/>
    <m/>
    <m/>
    <m/>
    <m/>
    <m/>
    <s v="Pending"/>
    <s v="No"/>
    <s v="Yes"/>
    <m/>
    <n v="573"/>
    <n v="450"/>
    <n v="2759712.3299794244"/>
    <n v="330643.50635802455"/>
    <n v="3.8641711229946525"/>
    <s v="Usb Cable"/>
    <x v="1"/>
    <s v="Electronics"/>
    <s v="Electronics"/>
    <s v="Electronics"/>
    <n v="13"/>
    <s v="Electronics"/>
    <m/>
    <n v="2024"/>
    <n v="1"/>
    <n v="17"/>
    <n v="4"/>
    <s v="Weekday"/>
    <m/>
    <m/>
  </r>
  <r>
    <s v="WEB-8248"/>
    <x v="549"/>
    <s v="Rohan Khan"/>
    <x v="3"/>
    <x v="3"/>
    <x v="3"/>
    <n v="1"/>
    <n v="2468.38"/>
    <x v="0"/>
    <x v="0"/>
    <n v="2"/>
    <n v="2468.38"/>
    <m/>
    <m/>
    <m/>
    <m/>
    <m/>
    <m/>
    <s v="Completed"/>
    <s v="Yes"/>
    <s v="No"/>
    <m/>
    <n v="619"/>
    <n v="468"/>
    <n v="1892867.2841657216"/>
    <n v="199432.98236095349"/>
    <n v="3.8949824970828471"/>
    <s v="Denim Jeans"/>
    <x v="3"/>
    <s v="Fashion"/>
    <s v="Fashion"/>
    <s v="Fashion"/>
    <n v="6"/>
    <s v="Fashion"/>
    <m/>
    <n v="2024"/>
    <n v="1"/>
    <n v="11"/>
    <n v="5"/>
    <s v="Weekday"/>
    <m/>
    <m/>
  </r>
  <r>
    <s v="WEB-8773"/>
    <x v="51"/>
    <s v="Diya Mehta"/>
    <x v="2"/>
    <x v="4"/>
    <x v="24"/>
    <n v="1"/>
    <n v="852.81"/>
    <x v="0"/>
    <x v="3"/>
    <m/>
    <n v="852.81"/>
    <m/>
    <m/>
    <m/>
    <m/>
    <m/>
    <m/>
    <s v="Lost Sale"/>
    <s v="No"/>
    <s v="Yes"/>
    <m/>
    <n v="589"/>
    <n v="426"/>
    <n v="1098537.4901531704"/>
    <n v="96724.388030634553"/>
    <n v="3.9001122334455669"/>
    <s v="Face Cream"/>
    <x v="4"/>
    <s v="Beauty"/>
    <s v="Beauty"/>
    <s v="Beauty"/>
    <n v="80"/>
    <s v="Beauty"/>
    <m/>
    <n v="2023"/>
    <n v="12"/>
    <n v="26"/>
    <n v="3"/>
    <s v="Weekday"/>
    <m/>
    <m/>
  </r>
  <r>
    <s v="WEB-7751"/>
    <x v="479"/>
    <s v="Vikram Verma"/>
    <x v="5"/>
    <x v="4"/>
    <x v="12"/>
    <n v="1"/>
    <n v="406.31"/>
    <x v="3"/>
    <x v="0"/>
    <n v="5"/>
    <n v="406.31"/>
    <m/>
    <m/>
    <m/>
    <m/>
    <m/>
    <m/>
    <s v="Completed"/>
    <s v="No"/>
    <s v="No"/>
    <m/>
    <n v="559"/>
    <n v="408"/>
    <n v="1098537.4901531704"/>
    <n v="96724.388030634553"/>
    <n v="3.9001122334455669"/>
    <s v="Perfume 50Ml"/>
    <x v="4"/>
    <s v="Beauty"/>
    <s v="Beauty"/>
    <s v="Beauty"/>
    <n v="18"/>
    <s v="Beauty"/>
    <m/>
    <n v="2023"/>
    <n v="7"/>
    <n v="29"/>
    <n v="7"/>
    <s v="Weekday"/>
    <m/>
    <m/>
  </r>
  <r>
    <s v="WEB-6651"/>
    <x v="228"/>
    <s v="Rohan Patel"/>
    <x v="1"/>
    <x v="0"/>
    <x v="0"/>
    <n v="1"/>
    <n v="230.13"/>
    <x v="0"/>
    <x v="0"/>
    <n v="3"/>
    <n v="230.13"/>
    <m/>
    <m/>
    <m/>
    <m/>
    <m/>
    <m/>
    <s v="Completed"/>
    <s v="No"/>
    <s v="No"/>
    <m/>
    <n v="595"/>
    <n v="444"/>
    <n v="1463424.4009529033"/>
    <n v="118285.78776560788"/>
    <n v="3.8140589569160999"/>
    <s v="Water Bottle"/>
    <x v="0"/>
    <s v="Home &amp; Kitchen"/>
    <s v="Home &amp; Kitchen"/>
    <s v="Home &amp; Kitchen"/>
    <n v="2"/>
    <s v="Home &amp; Kitchen"/>
    <m/>
    <n v="2024"/>
    <n v="12"/>
    <n v="26"/>
    <n v="5"/>
    <s v="Weekday"/>
    <m/>
    <m/>
  </r>
  <r>
    <s v="WEB-8768"/>
    <x v="187"/>
    <s v="Sanjay Iyer"/>
    <x v="7"/>
    <x v="1"/>
    <x v="18"/>
    <n v="1"/>
    <n v="1524"/>
    <x v="1"/>
    <x v="0"/>
    <n v="3"/>
    <n v="1524"/>
    <m/>
    <m/>
    <m/>
    <m/>
    <m/>
    <m/>
    <s v="Completed"/>
    <s v="Yes"/>
    <s v="No"/>
    <m/>
    <n v="567"/>
    <n v="440"/>
    <n v="2759712.3299794244"/>
    <n v="330643.50635802455"/>
    <n v="3.8641711229946525"/>
    <s v="Bluetooth Speaker"/>
    <x v="1"/>
    <s v="Electronics"/>
    <s v="Electronics"/>
    <s v="Electronics"/>
    <n v="48"/>
    <s v="Electronics"/>
    <m/>
    <n v="2023"/>
    <n v="8"/>
    <n v="26"/>
    <n v="7"/>
    <s v="Weekday"/>
    <m/>
    <m/>
  </r>
  <r>
    <s v="WEB-7792"/>
    <x v="73"/>
    <s v="Neha Kumar"/>
    <x v="0"/>
    <x v="2"/>
    <x v="7"/>
    <n v="2"/>
    <n v="267.5"/>
    <x v="1"/>
    <x v="0"/>
    <n v="4"/>
    <n v="535"/>
    <m/>
    <m/>
    <m/>
    <m/>
    <m/>
    <m/>
    <s v="Completed"/>
    <s v="No"/>
    <s v="No"/>
    <m/>
    <n v="590"/>
    <n v="451"/>
    <n v="594714.6477588166"/>
    <n v="60882.938065984097"/>
    <n v="3.804733727810651"/>
    <s v="Fiction Novel"/>
    <x v="2"/>
    <s v="Books"/>
    <s v="Books"/>
    <s v="Books"/>
    <n v="11"/>
    <s v="Books"/>
    <m/>
    <n v="2023"/>
    <n v="11"/>
    <n v="12"/>
    <n v="1"/>
    <s v="Weekday"/>
    <m/>
    <m/>
  </r>
  <r>
    <s v="WEB-8159"/>
    <x v="550"/>
    <s v="Vivaan Iyer"/>
    <x v="2"/>
    <x v="3"/>
    <x v="10"/>
    <n v="2"/>
    <n v="792.32"/>
    <x v="0"/>
    <x v="3"/>
    <n v="5"/>
    <n v="1584.64"/>
    <m/>
    <m/>
    <m/>
    <m/>
    <m/>
    <m/>
    <s v="Lost Sale"/>
    <s v="No"/>
    <s v="Yes"/>
    <m/>
    <n v="589"/>
    <n v="426"/>
    <n v="1892867.2841657216"/>
    <n v="199432.98236095349"/>
    <n v="3.8949824970828471"/>
    <s v="Women'S Kurti"/>
    <x v="3"/>
    <s v="Fashion"/>
    <s v="Fashion"/>
    <s v="Fashion"/>
    <n v="15"/>
    <s v="Fashion"/>
    <m/>
    <n v="2023"/>
    <n v="6"/>
    <n v="7"/>
    <n v="4"/>
    <s v="Weekend"/>
    <m/>
    <m/>
  </r>
  <r>
    <s v="WEB-9162"/>
    <x v="551"/>
    <s v="Neha Malhotra"/>
    <x v="6"/>
    <x v="4"/>
    <x v="6"/>
    <n v="1"/>
    <n v="1137.78"/>
    <x v="3"/>
    <x v="0"/>
    <n v="4"/>
    <n v="1137.78"/>
    <m/>
    <m/>
    <m/>
    <m/>
    <m/>
    <m/>
    <s v="Completed"/>
    <s v="Yes"/>
    <s v="No"/>
    <m/>
    <n v="558"/>
    <n v="430"/>
    <n v="1098537.4901531704"/>
    <n v="96724.388030634553"/>
    <n v="3.9001122334455669"/>
    <s v="Lipstick"/>
    <x v="4"/>
    <s v="Beauty"/>
    <s v="Beauty"/>
    <s v="Beauty"/>
    <n v="10"/>
    <s v="Beauty"/>
    <m/>
    <n v="2025"/>
    <n v="6"/>
    <n v="3"/>
    <n v="3"/>
    <s v="Weekday"/>
    <m/>
    <m/>
  </r>
  <r>
    <s v="WEB-5718"/>
    <x v="552"/>
    <s v="Aarav Kapoor"/>
    <x v="4"/>
    <x v="0"/>
    <x v="5"/>
    <n v="1"/>
    <n v="1116.1099999999999"/>
    <x v="4"/>
    <x v="0"/>
    <n v="5"/>
    <n v="1116.1099999999999"/>
    <m/>
    <m/>
    <m/>
    <m/>
    <m/>
    <m/>
    <s v="Completed"/>
    <s v="Yes"/>
    <s v="No"/>
    <m/>
    <n v="573"/>
    <n v="450"/>
    <n v="1463424.4009529033"/>
    <n v="118285.78776560788"/>
    <n v="3.8140589569160999"/>
    <s v="Storage Box"/>
    <x v="0"/>
    <s v="Home &amp; Kitchen"/>
    <s v="Home &amp; Kitchen"/>
    <s v="Home &amp; Kitchen"/>
    <n v="8"/>
    <s v="Home &amp; Kitchen"/>
    <m/>
    <n v="2023"/>
    <n v="6"/>
    <n v="12"/>
    <n v="2"/>
    <s v="Weekday"/>
    <m/>
    <m/>
  </r>
  <r>
    <s v="WEB-6839"/>
    <x v="233"/>
    <s v="Aarav Das"/>
    <x v="7"/>
    <x v="3"/>
    <x v="20"/>
    <n v="2"/>
    <n v="2286.4299999999998"/>
    <x v="2"/>
    <x v="1"/>
    <n v="5"/>
    <n v="4572.8599999999997"/>
    <m/>
    <m/>
    <m/>
    <m/>
    <m/>
    <m/>
    <s v="Pending"/>
    <s v="No"/>
    <s v="Yes"/>
    <m/>
    <n v="567"/>
    <n v="440"/>
    <n v="1892867.2841657216"/>
    <n v="199432.98236095349"/>
    <n v="3.8949824970828471"/>
    <s v="Men'S T-Shirt"/>
    <x v="3"/>
    <s v="Fashion"/>
    <s v="Fashion"/>
    <s v="Fashion"/>
    <n v="55"/>
    <s v="Fashion"/>
    <m/>
    <n v="2025"/>
    <n v="3"/>
    <n v="25"/>
    <n v="3"/>
    <s v="Weekday"/>
    <m/>
    <m/>
  </r>
  <r>
    <s v="WEB-8617"/>
    <x v="553"/>
    <s v="Diya Rao"/>
    <x v="6"/>
    <x v="2"/>
    <x v="14"/>
    <n v="1"/>
    <n v="619.92999999999995"/>
    <x v="4"/>
    <x v="0"/>
    <n v="5"/>
    <n v="619.92999999999995"/>
    <m/>
    <m/>
    <m/>
    <m/>
    <m/>
    <m/>
    <s v="Completed"/>
    <s v="No"/>
    <s v="No"/>
    <m/>
    <n v="558"/>
    <n v="430"/>
    <n v="594714.6477588166"/>
    <n v="60882.938065984097"/>
    <n v="3.804733727810651"/>
    <s v="Notebook Set"/>
    <x v="2"/>
    <s v="Books"/>
    <s v="Books"/>
    <s v="Books"/>
    <n v="20"/>
    <s v="Books"/>
    <m/>
    <n v="2023"/>
    <n v="7"/>
    <n v="7"/>
    <n v="6"/>
    <s v="Weekend"/>
    <m/>
    <m/>
  </r>
  <r>
    <s v="WEB-9323"/>
    <x v="76"/>
    <s v="Ishaan Khan"/>
    <x v="2"/>
    <x v="1"/>
    <x v="18"/>
    <n v="1"/>
    <n v="3090.47"/>
    <x v="3"/>
    <x v="0"/>
    <n v="4"/>
    <n v="3090.47"/>
    <m/>
    <m/>
    <m/>
    <m/>
    <m/>
    <m/>
    <s v="Completed"/>
    <s v="Yes"/>
    <s v="No"/>
    <m/>
    <n v="589"/>
    <n v="426"/>
    <n v="2759712.3299794244"/>
    <n v="330643.50635802455"/>
    <n v="3.8641711229946525"/>
    <s v="Bluetooth Speaker"/>
    <x v="1"/>
    <s v="Electronics"/>
    <s v="Electronics"/>
    <s v="Electronics"/>
    <n v="48"/>
    <s v="Electronics"/>
    <m/>
    <n v="2023"/>
    <n v="6"/>
    <n v="18"/>
    <n v="1"/>
    <s v="Weekday"/>
    <m/>
    <m/>
  </r>
  <r>
    <s v="WEB-8925"/>
    <x v="554"/>
    <s v="Vikram Patel"/>
    <x v="2"/>
    <x v="4"/>
    <x v="6"/>
    <n v="1"/>
    <n v="601.07000000000005"/>
    <x v="3"/>
    <x v="0"/>
    <n v="5"/>
    <n v="601.07000000000005"/>
    <m/>
    <m/>
    <m/>
    <m/>
    <m/>
    <m/>
    <s v="Completed"/>
    <s v="No"/>
    <s v="No"/>
    <m/>
    <n v="589"/>
    <n v="426"/>
    <n v="1098537.4901531704"/>
    <n v="96724.388030634553"/>
    <n v="3.9001122334455669"/>
    <s v="Lipstick"/>
    <x v="4"/>
    <s v="Beauty"/>
    <s v="Beauty"/>
    <s v="Beauty"/>
    <n v="10"/>
    <s v="Beauty"/>
    <m/>
    <n v="2023"/>
    <n v="11"/>
    <n v="22"/>
    <n v="4"/>
    <s v="Weekday"/>
    <m/>
    <m/>
  </r>
  <r>
    <s v="WEB-9353"/>
    <x v="555"/>
    <s v="Vivaan Kapoor"/>
    <x v="1"/>
    <x v="1"/>
    <x v="8"/>
    <n v="1"/>
    <n v="886.49"/>
    <x v="4"/>
    <x v="0"/>
    <n v="3"/>
    <n v="886.49"/>
    <m/>
    <m/>
    <m/>
    <m/>
    <m/>
    <m/>
    <s v="Completed"/>
    <s v="No"/>
    <s v="No"/>
    <m/>
    <n v="595"/>
    <n v="444"/>
    <n v="2759712.3299794244"/>
    <n v="330643.50635802455"/>
    <n v="3.8641711229946525"/>
    <s v="Wireless Earbuds"/>
    <x v="1"/>
    <s v="Electronics"/>
    <s v="Electronics"/>
    <s v="Electronics"/>
    <n v="12"/>
    <s v="Electronics"/>
    <m/>
    <n v="2023"/>
    <n v="2"/>
    <n v="11"/>
    <n v="7"/>
    <s v="Weekday"/>
    <m/>
    <m/>
  </r>
  <r>
    <s v="WEB-9636"/>
    <x v="547"/>
    <s v="Vikram Mehta"/>
    <x v="6"/>
    <x v="2"/>
    <x v="13"/>
    <n v="1"/>
    <n v="503.16"/>
    <x v="0"/>
    <x v="1"/>
    <m/>
    <n v="503.16"/>
    <m/>
    <m/>
    <m/>
    <m/>
    <m/>
    <m/>
    <s v="Pending"/>
    <s v="No"/>
    <s v="Yes"/>
    <m/>
    <n v="558"/>
    <n v="430"/>
    <n v="594714.6477588166"/>
    <n v="60882.938065984097"/>
    <n v="3.804733727810651"/>
    <s v="Self-Help Book"/>
    <x v="2"/>
    <s v="Books"/>
    <s v="Books"/>
    <s v="Books"/>
    <n v="19"/>
    <s v="Books"/>
    <m/>
    <n v="2025"/>
    <n v="2"/>
    <n v="2"/>
    <n v="1"/>
    <s v="Weekday"/>
    <m/>
    <m/>
  </r>
  <r>
    <s v="WEB-8257"/>
    <x v="556"/>
    <s v="Rahul Nair"/>
    <x v="0"/>
    <x v="2"/>
    <x v="13"/>
    <n v="2"/>
    <n v="366.09"/>
    <x v="1"/>
    <x v="0"/>
    <n v="3"/>
    <n v="732.18"/>
    <m/>
    <m/>
    <m/>
    <m/>
    <m/>
    <m/>
    <s v="Completed"/>
    <s v="No"/>
    <s v="No"/>
    <m/>
    <n v="590"/>
    <n v="451"/>
    <n v="594714.6477588166"/>
    <n v="60882.938065984097"/>
    <n v="3.804733727810651"/>
    <s v="Self-Help Book"/>
    <x v="2"/>
    <s v="Books"/>
    <s v="Books"/>
    <s v="Books"/>
    <n v="19"/>
    <s v="Books"/>
    <m/>
    <n v="2025"/>
    <n v="3"/>
    <n v="15"/>
    <n v="7"/>
    <s v="Weekday"/>
    <m/>
    <m/>
  </r>
  <r>
    <s v="WEB-9330"/>
    <x v="448"/>
    <s v="Aarav Sharma"/>
    <x v="7"/>
    <x v="1"/>
    <x v="9"/>
    <n v="3"/>
    <n v="315.37"/>
    <x v="1"/>
    <x v="0"/>
    <n v="3"/>
    <n v="946.11"/>
    <m/>
    <m/>
    <m/>
    <m/>
    <m/>
    <m/>
    <s v="Completed"/>
    <s v="No"/>
    <s v="No"/>
    <m/>
    <n v="567"/>
    <n v="440"/>
    <n v="2759712.3299794244"/>
    <n v="330643.50635802455"/>
    <n v="3.8641711229946525"/>
    <s v="Usb Cable"/>
    <x v="1"/>
    <s v="Electronics"/>
    <s v="Electronics"/>
    <s v="Electronics"/>
    <n v="13"/>
    <s v="Electronics"/>
    <m/>
    <n v="2024"/>
    <n v="7"/>
    <n v="26"/>
    <n v="6"/>
    <s v="Weekday"/>
    <m/>
    <m/>
  </r>
  <r>
    <s v="WEB-8520"/>
    <x v="557"/>
    <s v="Pooja Joshi"/>
    <x v="3"/>
    <x v="4"/>
    <x v="12"/>
    <n v="3"/>
    <n v="1350.18"/>
    <x v="0"/>
    <x v="0"/>
    <n v="5"/>
    <n v="4050.54"/>
    <m/>
    <m/>
    <m/>
    <m/>
    <m/>
    <m/>
    <s v="Completed"/>
    <s v="Yes"/>
    <s v="No"/>
    <m/>
    <n v="619"/>
    <n v="468"/>
    <n v="1098537.4901531704"/>
    <n v="96724.388030634553"/>
    <n v="3.9001122334455669"/>
    <s v="Perfume 50Ml"/>
    <x v="4"/>
    <s v="Beauty"/>
    <s v="Beauty"/>
    <s v="Beauty"/>
    <n v="18"/>
    <s v="Beauty"/>
    <m/>
    <n v="2024"/>
    <n v="10"/>
    <n v="13"/>
    <n v="1"/>
    <s v="Weekday"/>
    <m/>
    <m/>
  </r>
  <r>
    <s v="WEB-6882"/>
    <x v="524"/>
    <s v="Saanvi Bose"/>
    <x v="1"/>
    <x v="4"/>
    <x v="24"/>
    <n v="3"/>
    <n v="145.5"/>
    <x v="0"/>
    <x v="0"/>
    <n v="3"/>
    <n v="436.5"/>
    <m/>
    <m/>
    <m/>
    <m/>
    <m/>
    <m/>
    <s v="Completed"/>
    <s v="No"/>
    <s v="No"/>
    <m/>
    <n v="595"/>
    <n v="444"/>
    <n v="1098537.4901531704"/>
    <n v="96724.388030634553"/>
    <n v="3.9001122334455669"/>
    <s v="Face Cream"/>
    <x v="4"/>
    <s v="Beauty"/>
    <s v="Beauty"/>
    <s v="Beauty"/>
    <n v="80"/>
    <s v="Beauty"/>
    <m/>
    <n v="2023"/>
    <n v="6"/>
    <n v="16"/>
    <n v="6"/>
    <s v="Weekday"/>
    <m/>
    <m/>
  </r>
  <r>
    <s v="WEB-7261"/>
    <x v="558"/>
    <s v="Saanvi Bose"/>
    <x v="1"/>
    <x v="4"/>
    <x v="24"/>
    <n v="3"/>
    <n v="175.7"/>
    <x v="4"/>
    <x v="1"/>
    <n v="5"/>
    <n v="527.09999999999991"/>
    <m/>
    <m/>
    <m/>
    <m/>
    <m/>
    <m/>
    <s v="Pending"/>
    <s v="No"/>
    <s v="Yes"/>
    <m/>
    <n v="595"/>
    <n v="444"/>
    <n v="1098537.4901531704"/>
    <n v="96724.388030634553"/>
    <n v="3.9001122334455669"/>
    <s v="Face Cream"/>
    <x v="4"/>
    <s v="Beauty"/>
    <s v="Beauty"/>
    <s v="Beauty"/>
    <n v="80"/>
    <s v="Beauty"/>
    <m/>
    <n v="2024"/>
    <n v="10"/>
    <n v="26"/>
    <n v="7"/>
    <s v="Weekday"/>
    <m/>
    <m/>
  </r>
  <r>
    <s v="WEB-6405"/>
    <x v="455"/>
    <s v="Riya Reddy"/>
    <x v="0"/>
    <x v="2"/>
    <x v="14"/>
    <n v="2"/>
    <n v="486.77"/>
    <x v="4"/>
    <x v="0"/>
    <n v="3"/>
    <n v="973.54"/>
    <m/>
    <m/>
    <m/>
    <m/>
    <m/>
    <m/>
    <s v="Completed"/>
    <s v="No"/>
    <s v="No"/>
    <m/>
    <n v="590"/>
    <n v="451"/>
    <n v="594714.6477588166"/>
    <n v="60882.938065984097"/>
    <n v="3.804733727810651"/>
    <s v="Notebook Set"/>
    <x v="2"/>
    <s v="Books"/>
    <s v="Books"/>
    <s v="Books"/>
    <n v="20"/>
    <s v="Books"/>
    <m/>
    <n v="2024"/>
    <n v="1"/>
    <n v="27"/>
    <n v="7"/>
    <s v="Weekday"/>
    <m/>
    <m/>
  </r>
  <r>
    <s v="WEB-5348"/>
    <x v="436"/>
    <s v="Rahul Patel"/>
    <x v="3"/>
    <x v="1"/>
    <x v="1"/>
    <n v="2"/>
    <n v="3124.25"/>
    <x v="3"/>
    <x v="1"/>
    <n v="5"/>
    <n v="6248.5"/>
    <m/>
    <m/>
    <m/>
    <m/>
    <m/>
    <m/>
    <s v="Pending"/>
    <s v="No"/>
    <s v="Yes"/>
    <m/>
    <n v="619"/>
    <n v="468"/>
    <n v="2759712.3299794244"/>
    <n v="330643.50635802455"/>
    <n v="3.8641711229946525"/>
    <s v="Power Bank 10000Mah"/>
    <x v="1"/>
    <s v="Electronics"/>
    <s v="Electronics"/>
    <s v="Electronics"/>
    <n v="3"/>
    <s v="Electronics"/>
    <m/>
    <n v="2023"/>
    <n v="1"/>
    <n v="28"/>
    <n v="7"/>
    <s v="Weekday"/>
    <m/>
    <m/>
  </r>
  <r>
    <s v="WEB-7541"/>
    <x v="191"/>
    <s v="Pooja Sharma"/>
    <x v="6"/>
    <x v="1"/>
    <x v="8"/>
    <n v="1"/>
    <n v="953.23"/>
    <x v="4"/>
    <x v="0"/>
    <n v="5"/>
    <n v="953.23"/>
    <m/>
    <m/>
    <m/>
    <m/>
    <m/>
    <m/>
    <s v="Completed"/>
    <s v="No"/>
    <s v="No"/>
    <m/>
    <n v="558"/>
    <n v="430"/>
    <n v="2759712.3299794244"/>
    <n v="330643.50635802455"/>
    <n v="3.8641711229946525"/>
    <s v="Wireless Earbuds"/>
    <x v="1"/>
    <s v="Electronics"/>
    <s v="Electronics"/>
    <s v="Electronics"/>
    <n v="12"/>
    <s v="Electronics"/>
    <m/>
    <n v="2025"/>
    <n v="1"/>
    <n v="30"/>
    <n v="5"/>
    <s v="Weekday"/>
    <m/>
    <m/>
  </r>
  <r>
    <s v="WEB-9176"/>
    <x v="559"/>
    <s v="Sanjay Joshi"/>
    <x v="7"/>
    <x v="4"/>
    <x v="21"/>
    <n v="1"/>
    <n v="424.4"/>
    <x v="3"/>
    <x v="0"/>
    <n v="5"/>
    <n v="424.4"/>
    <m/>
    <m/>
    <m/>
    <m/>
    <m/>
    <m/>
    <s v="Completed"/>
    <s v="No"/>
    <s v="No"/>
    <m/>
    <n v="567"/>
    <n v="440"/>
    <n v="1098537.4901531704"/>
    <n v="96724.388030634553"/>
    <n v="3.9001122334455669"/>
    <s v="Shampoo 200Ml"/>
    <x v="4"/>
    <s v="Beauty"/>
    <s v="Beauty"/>
    <s v="Beauty"/>
    <n v="64"/>
    <s v="Beauty"/>
    <m/>
    <n v="2025"/>
    <n v="5"/>
    <n v="6"/>
    <n v="3"/>
    <s v="Weekday"/>
    <m/>
    <m/>
  </r>
  <r>
    <s v="WEB-9694"/>
    <x v="560"/>
    <s v="Rohan Menon"/>
    <x v="2"/>
    <x v="0"/>
    <x v="0"/>
    <n v="1"/>
    <n v="1127.32"/>
    <x v="0"/>
    <x v="2"/>
    <n v="3"/>
    <n v="1127.32"/>
    <m/>
    <m/>
    <m/>
    <m/>
    <m/>
    <m/>
    <s v="Completed"/>
    <s v="No"/>
    <s v="No"/>
    <m/>
    <n v="589"/>
    <n v="426"/>
    <n v="1463424.4009529033"/>
    <n v="118285.78776560788"/>
    <n v="3.8140589569160999"/>
    <s v="Water Bottle"/>
    <x v="0"/>
    <s v="Home &amp; Kitchen"/>
    <s v="Home &amp; Kitchen"/>
    <s v="Home &amp; Kitchen"/>
    <n v="2"/>
    <s v="Home &amp; Kitchen"/>
    <m/>
    <n v="2023"/>
    <n v="5"/>
    <n v="16"/>
    <n v="3"/>
    <s v="Weekday"/>
    <m/>
    <m/>
  </r>
  <r>
    <s v="WEB-7542"/>
    <x v="12"/>
    <s v="Kavya Reddy"/>
    <x v="0"/>
    <x v="3"/>
    <x v="10"/>
    <n v="1"/>
    <n v="968.76"/>
    <x v="4"/>
    <x v="0"/>
    <n v="5"/>
    <n v="968.76"/>
    <m/>
    <m/>
    <m/>
    <m/>
    <m/>
    <m/>
    <s v="Completed"/>
    <s v="No"/>
    <s v="No"/>
    <m/>
    <n v="590"/>
    <n v="451"/>
    <n v="1892867.2841657216"/>
    <n v="199432.98236095349"/>
    <n v="3.8949824970828471"/>
    <s v="Women'S Kurti"/>
    <x v="3"/>
    <s v="Fashion"/>
    <s v="Fashion"/>
    <s v="Fashion"/>
    <n v="15"/>
    <s v="Fashion"/>
    <m/>
    <n v="2023"/>
    <n v="3"/>
    <n v="7"/>
    <n v="3"/>
    <s v="Weekend"/>
    <m/>
    <m/>
  </r>
  <r>
    <s v="WEB-5815"/>
    <x v="214"/>
    <s v="Sanjay Malhotra"/>
    <x v="4"/>
    <x v="0"/>
    <x v="23"/>
    <n v="1"/>
    <n v="1954.8"/>
    <x v="0"/>
    <x v="0"/>
    <n v="3"/>
    <n v="1954.8"/>
    <m/>
    <m/>
    <m/>
    <m/>
    <m/>
    <m/>
    <s v="Completed"/>
    <s v="Yes"/>
    <s v="No"/>
    <m/>
    <n v="573"/>
    <n v="450"/>
    <n v="1463424.4009529033"/>
    <n v="118285.78776560788"/>
    <n v="3.8140589569160999"/>
    <s v="Led Bulb Pack"/>
    <x v="0"/>
    <s v="Home &amp; Kitchen"/>
    <s v="Home &amp; Kitchen"/>
    <s v="Home &amp; Kitchen"/>
    <n v="76"/>
    <s v="Home &amp; Kitchen"/>
    <m/>
    <n v="2024"/>
    <n v="5"/>
    <n v="22"/>
    <n v="4"/>
    <s v="Weekday"/>
    <m/>
    <m/>
  </r>
  <r>
    <s v="WEB-6138"/>
    <x v="561"/>
    <s v="Karan Verma"/>
    <x v="1"/>
    <x v="0"/>
    <x v="23"/>
    <n v="1"/>
    <n v="1299.8"/>
    <x v="4"/>
    <x v="0"/>
    <n v="4"/>
    <n v="1299.8"/>
    <m/>
    <m/>
    <m/>
    <m/>
    <m/>
    <m/>
    <s v="Completed"/>
    <s v="Yes"/>
    <s v="No"/>
    <m/>
    <n v="595"/>
    <n v="444"/>
    <n v="1463424.4009529033"/>
    <n v="118285.78776560788"/>
    <n v="3.8140589569160999"/>
    <s v="Led Bulb Pack"/>
    <x v="0"/>
    <s v="Home &amp; Kitchen"/>
    <s v="Home &amp; Kitchen"/>
    <s v="Home &amp; Kitchen"/>
    <n v="76"/>
    <s v="Home &amp; Kitchen"/>
    <m/>
    <n v="2024"/>
    <n v="12"/>
    <n v="15"/>
    <n v="1"/>
    <s v="Weekday"/>
    <m/>
    <m/>
  </r>
  <r>
    <s v="WEB-6592"/>
    <x v="228"/>
    <s v="Diya Das"/>
    <x v="7"/>
    <x v="4"/>
    <x v="22"/>
    <n v="1"/>
    <n v="743.99"/>
    <x v="0"/>
    <x v="0"/>
    <n v="5"/>
    <n v="743.99"/>
    <m/>
    <m/>
    <m/>
    <m/>
    <m/>
    <m/>
    <s v="Completed"/>
    <s v="No"/>
    <s v="No"/>
    <m/>
    <n v="567"/>
    <n v="440"/>
    <n v="1098537.4901531704"/>
    <n v="96724.388030634553"/>
    <n v="3.9001122334455669"/>
    <s v="Hair Oil"/>
    <x v="4"/>
    <s v="Beauty"/>
    <s v="Beauty"/>
    <s v="Beauty"/>
    <n v="70"/>
    <s v="Beauty"/>
    <m/>
    <n v="2024"/>
    <n v="12"/>
    <n v="26"/>
    <n v="5"/>
    <s v="Weekday"/>
    <m/>
    <m/>
  </r>
  <r>
    <s v="WEB-6313"/>
    <x v="177"/>
    <s v="Simran Iyer"/>
    <x v="2"/>
    <x v="0"/>
    <x v="0"/>
    <n v="2"/>
    <n v="1222.6300000000001"/>
    <x v="3"/>
    <x v="0"/>
    <n v="4"/>
    <n v="2445.2600000000002"/>
    <m/>
    <m/>
    <m/>
    <m/>
    <m/>
    <m/>
    <s v="Completed"/>
    <s v="Yes"/>
    <s v="No"/>
    <m/>
    <n v="589"/>
    <n v="426"/>
    <n v="1463424.4009529033"/>
    <n v="118285.78776560788"/>
    <n v="3.8140589569160999"/>
    <s v="Water Bottle"/>
    <x v="0"/>
    <s v="Home &amp; Kitchen"/>
    <s v="Home &amp; Kitchen"/>
    <s v="Home &amp; Kitchen"/>
    <n v="2"/>
    <s v="Home &amp; Kitchen"/>
    <m/>
    <n v="2023"/>
    <n v="7"/>
    <n v="16"/>
    <n v="1"/>
    <s v="Weekday"/>
    <m/>
    <m/>
  </r>
  <r>
    <s v="WEB-5983"/>
    <x v="562"/>
    <s v="Simran Bose"/>
    <x v="7"/>
    <x v="1"/>
    <x v="11"/>
    <n v="1"/>
    <n v="2179.87"/>
    <x v="3"/>
    <x v="0"/>
    <m/>
    <n v="2179.87"/>
    <m/>
    <m/>
    <m/>
    <m/>
    <m/>
    <m/>
    <s v="Completed"/>
    <s v="Yes"/>
    <s v="No"/>
    <m/>
    <n v="567"/>
    <n v="440"/>
    <n v="2759712.3299794244"/>
    <n v="330643.50635802455"/>
    <n v="3.8641711229946525"/>
    <s v="Smart Watch"/>
    <x v="1"/>
    <s v="Electronics"/>
    <s v="Electronics"/>
    <s v="Electronics"/>
    <n v="17"/>
    <s v="Electronics"/>
    <m/>
    <n v="2023"/>
    <n v="8"/>
    <n v="14"/>
    <n v="2"/>
    <s v="Weekday"/>
    <m/>
    <m/>
  </r>
  <r>
    <s v="WEB-8687"/>
    <x v="349"/>
    <s v="Simran Bose"/>
    <x v="1"/>
    <x v="0"/>
    <x v="23"/>
    <n v="1"/>
    <n v="1098.9000000000001"/>
    <x v="2"/>
    <x v="3"/>
    <n v="4"/>
    <n v="1098.9000000000001"/>
    <m/>
    <m/>
    <m/>
    <m/>
    <m/>
    <m/>
    <s v="Lost Sale"/>
    <s v="No"/>
    <s v="Yes"/>
    <m/>
    <n v="595"/>
    <n v="444"/>
    <n v="1463424.4009529033"/>
    <n v="118285.78776560788"/>
    <n v="3.8140589569160999"/>
    <s v="Led Bulb Pack"/>
    <x v="0"/>
    <s v="Home &amp; Kitchen"/>
    <s v="Home &amp; Kitchen"/>
    <s v="Home &amp; Kitchen"/>
    <n v="76"/>
    <s v="Home &amp; Kitchen"/>
    <m/>
    <n v="2023"/>
    <n v="3"/>
    <n v="21"/>
    <n v="3"/>
    <s v="Weekday"/>
    <m/>
    <m/>
  </r>
  <r>
    <s v="WEB-5464"/>
    <x v="153"/>
    <s v="Diya Das"/>
    <x v="2"/>
    <x v="4"/>
    <x v="24"/>
    <n v="1"/>
    <n v="965.26"/>
    <x v="3"/>
    <x v="2"/>
    <m/>
    <n v="965.26"/>
    <m/>
    <m/>
    <m/>
    <m/>
    <m/>
    <m/>
    <s v="Completed"/>
    <s v="No"/>
    <s v="No"/>
    <m/>
    <n v="589"/>
    <n v="426"/>
    <n v="1098537.4901531704"/>
    <n v="96724.388030634553"/>
    <n v="3.9001122334455669"/>
    <s v="Face Cream"/>
    <x v="4"/>
    <s v="Beauty"/>
    <s v="Beauty"/>
    <s v="Beauty"/>
    <n v="80"/>
    <s v="Beauty"/>
    <m/>
    <n v="2024"/>
    <n v="12"/>
    <n v="24"/>
    <n v="3"/>
    <s v="Weekday"/>
    <m/>
    <m/>
  </r>
  <r>
    <s v="WEB-7647"/>
    <x v="94"/>
    <s v="Diya Gupta"/>
    <x v="1"/>
    <x v="4"/>
    <x v="21"/>
    <n v="1"/>
    <n v="1195.21"/>
    <x v="1"/>
    <x v="0"/>
    <n v="3"/>
    <n v="1195.21"/>
    <m/>
    <m/>
    <m/>
    <m/>
    <m/>
    <m/>
    <s v="Completed"/>
    <s v="Yes"/>
    <s v="No"/>
    <m/>
    <n v="595"/>
    <n v="444"/>
    <n v="1098537.4901531704"/>
    <n v="96724.388030634553"/>
    <n v="3.9001122334455669"/>
    <s v="Shampoo 200Ml"/>
    <x v="4"/>
    <s v="Beauty"/>
    <s v="Beauty"/>
    <s v="Beauty"/>
    <n v="64"/>
    <s v="Beauty"/>
    <m/>
    <n v="2024"/>
    <n v="8"/>
    <n v="2"/>
    <n v="6"/>
    <s v="Weekday"/>
    <m/>
    <m/>
  </r>
  <r>
    <s v="WEB-8719"/>
    <x v="563"/>
    <s v="Vikram Patel"/>
    <x v="4"/>
    <x v="0"/>
    <x v="16"/>
    <n v="2"/>
    <n v="1453.93"/>
    <x v="3"/>
    <x v="0"/>
    <n v="4"/>
    <n v="2907.86"/>
    <m/>
    <m/>
    <m/>
    <m/>
    <m/>
    <m/>
    <s v="Completed"/>
    <s v="Yes"/>
    <s v="No"/>
    <m/>
    <n v="573"/>
    <n v="450"/>
    <n v="1463424.4009529033"/>
    <n v="118285.78776560788"/>
    <n v="3.8140589569160999"/>
    <s v="Table Lamp"/>
    <x v="0"/>
    <s v="Home &amp; Kitchen"/>
    <s v="Home &amp; Kitchen"/>
    <s v="Home &amp; Kitchen"/>
    <n v="32"/>
    <s v="Home &amp; Kitchen"/>
    <m/>
    <n v="2024"/>
    <n v="7"/>
    <n v="15"/>
    <n v="2"/>
    <s v="Weekday"/>
    <m/>
    <m/>
  </r>
  <r>
    <s v="WEB-5660"/>
    <x v="203"/>
    <s v="Vivaan Pillai"/>
    <x v="6"/>
    <x v="3"/>
    <x v="20"/>
    <n v="1"/>
    <n v="895.53"/>
    <x v="4"/>
    <x v="0"/>
    <n v="3"/>
    <n v="895.53"/>
    <m/>
    <m/>
    <m/>
    <m/>
    <m/>
    <m/>
    <s v="Completed"/>
    <s v="No"/>
    <s v="No"/>
    <m/>
    <n v="558"/>
    <n v="430"/>
    <n v="1892867.2841657216"/>
    <n v="199432.98236095349"/>
    <n v="3.8949824970828471"/>
    <s v="Men'S T-Shirt"/>
    <x v="3"/>
    <s v="Fashion"/>
    <s v="Fashion"/>
    <s v="Fashion"/>
    <n v="55"/>
    <s v="Fashion"/>
    <m/>
    <n v="2025"/>
    <n v="3"/>
    <n v="27"/>
    <n v="5"/>
    <s v="Weekday"/>
    <m/>
    <m/>
  </r>
  <r>
    <s v="WEB-7213"/>
    <x v="73"/>
    <s v="Karan Nair"/>
    <x v="3"/>
    <x v="4"/>
    <x v="21"/>
    <n v="1"/>
    <n v="772.24"/>
    <x v="0"/>
    <x v="1"/>
    <n v="5"/>
    <n v="772.24"/>
    <m/>
    <m/>
    <m/>
    <m/>
    <m/>
    <m/>
    <s v="Pending"/>
    <s v="No"/>
    <s v="Yes"/>
    <m/>
    <n v="619"/>
    <n v="468"/>
    <n v="1098537.4901531704"/>
    <n v="96724.388030634553"/>
    <n v="3.9001122334455669"/>
    <s v="Shampoo 200Ml"/>
    <x v="4"/>
    <s v="Beauty"/>
    <s v="Beauty"/>
    <s v="Beauty"/>
    <n v="64"/>
    <s v="Beauty"/>
    <m/>
    <n v="2023"/>
    <n v="11"/>
    <n v="12"/>
    <n v="1"/>
    <s v="Weekday"/>
    <m/>
    <m/>
  </r>
  <r>
    <s v="WEB-8009"/>
    <x v="216"/>
    <s v="Neha Pillai"/>
    <x v="1"/>
    <x v="0"/>
    <x v="4"/>
    <n v="1"/>
    <n v="1115.03"/>
    <x v="0"/>
    <x v="0"/>
    <n v="5"/>
    <n v="1115.03"/>
    <m/>
    <m/>
    <m/>
    <m/>
    <m/>
    <m/>
    <s v="Completed"/>
    <s v="Yes"/>
    <s v="No"/>
    <m/>
    <n v="595"/>
    <n v="444"/>
    <n v="1463424.4009529033"/>
    <n v="118285.78776560788"/>
    <n v="3.8140589569160999"/>
    <s v="Non-Stick Pan"/>
    <x v="0"/>
    <s v="Home &amp; Kitchen"/>
    <s v="Home &amp; Kitchen"/>
    <s v="Home &amp; Kitchen"/>
    <n v="7"/>
    <s v="Home &amp; Kitchen"/>
    <m/>
    <n v="2023"/>
    <n v="12"/>
    <n v="31"/>
    <n v="1"/>
    <s v="Weekday"/>
    <m/>
    <m/>
  </r>
  <r>
    <s v="WEB-5950"/>
    <x v="564"/>
    <s v="Aditya Sharma"/>
    <x v="4"/>
    <x v="0"/>
    <x v="5"/>
    <n v="2"/>
    <n v="1263.45"/>
    <x v="0"/>
    <x v="0"/>
    <n v="4"/>
    <n v="2526.9"/>
    <m/>
    <m/>
    <m/>
    <m/>
    <m/>
    <m/>
    <s v="Completed"/>
    <s v="Yes"/>
    <s v="No"/>
    <m/>
    <n v="573"/>
    <n v="450"/>
    <n v="1463424.4009529033"/>
    <n v="118285.78776560788"/>
    <n v="3.8140589569160999"/>
    <s v="Storage Box"/>
    <x v="0"/>
    <s v="Home &amp; Kitchen"/>
    <s v="Home &amp; Kitchen"/>
    <s v="Home &amp; Kitchen"/>
    <n v="8"/>
    <s v="Home &amp; Kitchen"/>
    <m/>
    <n v="2024"/>
    <n v="9"/>
    <n v="26"/>
    <n v="5"/>
    <s v="Weekday"/>
    <m/>
    <m/>
  </r>
  <r>
    <s v="WEB-5532"/>
    <x v="210"/>
    <s v="Rohan Kumar"/>
    <x v="3"/>
    <x v="2"/>
    <x v="13"/>
    <n v="1"/>
    <n v="99.59"/>
    <x v="1"/>
    <x v="0"/>
    <n v="1"/>
    <n v="99.59"/>
    <m/>
    <m/>
    <m/>
    <m/>
    <m/>
    <m/>
    <s v="Completed"/>
    <s v="No"/>
    <s v="No"/>
    <m/>
    <n v="619"/>
    <n v="468"/>
    <n v="594714.6477588166"/>
    <n v="60882.938065984097"/>
    <n v="3.804733727810651"/>
    <s v="Self-Help Book"/>
    <x v="2"/>
    <s v="Books"/>
    <s v="Books"/>
    <s v="Books"/>
    <n v="19"/>
    <s v="Books"/>
    <m/>
    <n v="2024"/>
    <n v="7"/>
    <n v="13"/>
    <n v="7"/>
    <s v="Weekday"/>
    <m/>
    <m/>
  </r>
  <r>
    <s v="WEB-7525"/>
    <x v="529"/>
    <s v="Tanya Reddy"/>
    <x v="0"/>
    <x v="4"/>
    <x v="21"/>
    <n v="2"/>
    <n v="676.42"/>
    <x v="2"/>
    <x v="0"/>
    <n v="4"/>
    <n v="1352.84"/>
    <m/>
    <m/>
    <m/>
    <m/>
    <m/>
    <m/>
    <s v="Completed"/>
    <s v="Yes"/>
    <s v="No"/>
    <m/>
    <n v="590"/>
    <n v="451"/>
    <n v="1098537.4901531704"/>
    <n v="96724.388030634553"/>
    <n v="3.9001122334455669"/>
    <s v="Shampoo 200Ml"/>
    <x v="4"/>
    <s v="Beauty"/>
    <s v="Beauty"/>
    <s v="Beauty"/>
    <n v="64"/>
    <s v="Beauty"/>
    <m/>
    <n v="2024"/>
    <n v="5"/>
    <n v="20"/>
    <n v="2"/>
    <s v="Weekday"/>
    <m/>
    <m/>
  </r>
  <r>
    <s v="WEB-5423"/>
    <x v="565"/>
    <s v="Sanjay Kumar"/>
    <x v="4"/>
    <x v="4"/>
    <x v="22"/>
    <n v="1"/>
    <n v="1289.3699999999999"/>
    <x v="1"/>
    <x v="0"/>
    <n v="4"/>
    <n v="1289.3699999999999"/>
    <m/>
    <m/>
    <m/>
    <m/>
    <m/>
    <m/>
    <s v="Completed"/>
    <s v="Yes"/>
    <s v="No"/>
    <m/>
    <n v="573"/>
    <n v="450"/>
    <n v="1098537.4901531704"/>
    <n v="96724.388030634553"/>
    <n v="3.9001122334455669"/>
    <s v="Hair Oil"/>
    <x v="4"/>
    <s v="Beauty"/>
    <s v="Beauty"/>
    <s v="Beauty"/>
    <n v="70"/>
    <s v="Beauty"/>
    <m/>
    <n v="2024"/>
    <n v="5"/>
    <n v="16"/>
    <n v="5"/>
    <s v="Weekday"/>
    <m/>
    <m/>
  </r>
  <r>
    <s v="WEB-6209"/>
    <x v="151"/>
    <s v="Diya Patel"/>
    <x v="2"/>
    <x v="1"/>
    <x v="1"/>
    <n v="1"/>
    <n v="2064.64"/>
    <x v="0"/>
    <x v="0"/>
    <n v="3"/>
    <n v="2064.64"/>
    <m/>
    <m/>
    <m/>
    <m/>
    <m/>
    <m/>
    <s v="Completed"/>
    <s v="Yes"/>
    <s v="No"/>
    <m/>
    <n v="589"/>
    <n v="426"/>
    <n v="2759712.3299794244"/>
    <n v="330643.50635802455"/>
    <n v="3.8641711229946525"/>
    <s v="Power Bank 10000Mah"/>
    <x v="1"/>
    <s v="Electronics"/>
    <s v="Electronics"/>
    <s v="Electronics"/>
    <n v="3"/>
    <s v="Electronics"/>
    <m/>
    <n v="2024"/>
    <n v="2"/>
    <n v="29"/>
    <n v="5"/>
    <s v="Weekday"/>
    <m/>
    <m/>
  </r>
  <r>
    <s v="WEB-6407"/>
    <x v="566"/>
    <s v="Karan Malhotra"/>
    <x v="2"/>
    <x v="4"/>
    <x v="24"/>
    <n v="1"/>
    <n v="204.8"/>
    <x v="3"/>
    <x v="0"/>
    <n v="3"/>
    <n v="204.8"/>
    <m/>
    <m/>
    <m/>
    <m/>
    <m/>
    <m/>
    <s v="Completed"/>
    <s v="No"/>
    <s v="No"/>
    <m/>
    <n v="589"/>
    <n v="426"/>
    <n v="1098537.4901531704"/>
    <n v="96724.388030634553"/>
    <n v="3.9001122334455669"/>
    <s v="Face Cream"/>
    <x v="4"/>
    <s v="Beauty"/>
    <s v="Beauty"/>
    <s v="Beauty"/>
    <n v="80"/>
    <s v="Beauty"/>
    <m/>
    <n v="2024"/>
    <n v="9"/>
    <n v="15"/>
    <n v="1"/>
    <s v="Weekday"/>
    <m/>
    <m/>
  </r>
  <r>
    <s v="WEB-8143"/>
    <x v="549"/>
    <s v="Karan Kapoor"/>
    <x v="1"/>
    <x v="0"/>
    <x v="0"/>
    <n v="1"/>
    <n v="1744.07"/>
    <x v="4"/>
    <x v="0"/>
    <n v="4"/>
    <n v="1744.07"/>
    <m/>
    <m/>
    <m/>
    <m/>
    <m/>
    <m/>
    <s v="Completed"/>
    <s v="Yes"/>
    <s v="No"/>
    <m/>
    <n v="595"/>
    <n v="444"/>
    <n v="1463424.4009529033"/>
    <n v="118285.78776560788"/>
    <n v="3.8140589569160999"/>
    <s v="Water Bottle"/>
    <x v="0"/>
    <s v="Home &amp; Kitchen"/>
    <s v="Home &amp; Kitchen"/>
    <s v="Home &amp; Kitchen"/>
    <n v="2"/>
    <s v="Home &amp; Kitchen"/>
    <m/>
    <n v="2024"/>
    <n v="1"/>
    <n v="11"/>
    <n v="5"/>
    <s v="Weekday"/>
    <m/>
    <m/>
  </r>
  <r>
    <s v="WEB-5673"/>
    <x v="567"/>
    <s v="Rahul Mehta"/>
    <x v="2"/>
    <x v="1"/>
    <x v="18"/>
    <n v="1"/>
    <n v="3220.41"/>
    <x v="1"/>
    <x v="0"/>
    <n v="3"/>
    <n v="3220.41"/>
    <m/>
    <m/>
    <m/>
    <m/>
    <m/>
    <m/>
    <s v="Completed"/>
    <s v="Yes"/>
    <s v="No"/>
    <m/>
    <n v="589"/>
    <n v="426"/>
    <n v="2759712.3299794244"/>
    <n v="330643.50635802455"/>
    <n v="3.8641711229946525"/>
    <s v="Bluetooth Speaker"/>
    <x v="1"/>
    <s v="Electronics"/>
    <s v="Electronics"/>
    <s v="Electronics"/>
    <n v="48"/>
    <s v="Electronics"/>
    <m/>
    <n v="2025"/>
    <n v="5"/>
    <n v="5"/>
    <n v="2"/>
    <s v="Weekday"/>
    <m/>
    <m/>
  </r>
  <r>
    <s v="WEB-6396"/>
    <x v="568"/>
    <s v="Kavya Iyer"/>
    <x v="6"/>
    <x v="1"/>
    <x v="11"/>
    <n v="2"/>
    <n v="2784.16"/>
    <x v="0"/>
    <x v="0"/>
    <n v="5"/>
    <n v="5568.32"/>
    <m/>
    <m/>
    <m/>
    <m/>
    <m/>
    <m/>
    <s v="Completed"/>
    <s v="Yes"/>
    <s v="No"/>
    <m/>
    <n v="558"/>
    <n v="430"/>
    <n v="2759712.3299794244"/>
    <n v="330643.50635802455"/>
    <n v="3.8641711229946525"/>
    <s v="Smart Watch"/>
    <x v="1"/>
    <s v="Electronics"/>
    <s v="Electronics"/>
    <s v="Electronics"/>
    <n v="17"/>
    <s v="Electronics"/>
    <m/>
    <n v="2025"/>
    <n v="3"/>
    <n v="17"/>
    <n v="2"/>
    <s v="Weekday"/>
    <m/>
    <m/>
  </r>
  <r>
    <s v="WEB-6082"/>
    <x v="569"/>
    <s v="Meera Bose"/>
    <x v="6"/>
    <x v="0"/>
    <x v="23"/>
    <n v="1"/>
    <n v="1279.78"/>
    <x v="0"/>
    <x v="0"/>
    <n v="2"/>
    <n v="1279.78"/>
    <m/>
    <m/>
    <m/>
    <m/>
    <m/>
    <m/>
    <s v="Completed"/>
    <s v="Yes"/>
    <s v="No"/>
    <m/>
    <n v="558"/>
    <n v="430"/>
    <n v="1463424.4009529033"/>
    <n v="118285.78776560788"/>
    <n v="3.8140589569160999"/>
    <s v="Led Bulb Pack"/>
    <x v="0"/>
    <s v="Home &amp; Kitchen"/>
    <s v="Home &amp; Kitchen"/>
    <s v="Home &amp; Kitchen"/>
    <n v="76"/>
    <s v="Home &amp; Kitchen"/>
    <m/>
    <n v="2024"/>
    <n v="2"/>
    <n v="7"/>
    <n v="4"/>
    <s v="Weekend"/>
    <m/>
    <m/>
  </r>
  <r>
    <s v="WEB-5845"/>
    <x v="453"/>
    <s v="Rahul Nair"/>
    <x v="3"/>
    <x v="4"/>
    <x v="12"/>
    <n v="1"/>
    <n v="924.2"/>
    <x v="2"/>
    <x v="0"/>
    <n v="3"/>
    <n v="924.2"/>
    <m/>
    <m/>
    <m/>
    <m/>
    <m/>
    <m/>
    <s v="Completed"/>
    <s v="No"/>
    <s v="No"/>
    <m/>
    <n v="619"/>
    <n v="468"/>
    <n v="1098537.4901531704"/>
    <n v="96724.388030634553"/>
    <n v="3.9001122334455669"/>
    <s v="Perfume 50Ml"/>
    <x v="4"/>
    <s v="Beauty"/>
    <s v="Beauty"/>
    <s v="Beauty"/>
    <n v="18"/>
    <s v="Beauty"/>
    <m/>
    <n v="2024"/>
    <n v="5"/>
    <n v="1"/>
    <n v="4"/>
    <s v="Weekend"/>
    <m/>
    <m/>
  </r>
  <r>
    <s v="WEB-6444"/>
    <x v="570"/>
    <s v="Sanjay Khan"/>
    <x v="6"/>
    <x v="3"/>
    <x v="20"/>
    <n v="2"/>
    <n v="2476.3000000000002"/>
    <x v="2"/>
    <x v="1"/>
    <n v="2"/>
    <n v="4952.6000000000004"/>
    <m/>
    <m/>
    <m/>
    <m/>
    <m/>
    <m/>
    <s v="Pending"/>
    <s v="No"/>
    <s v="Yes"/>
    <m/>
    <n v="558"/>
    <n v="430"/>
    <n v="1892867.2841657216"/>
    <n v="199432.98236095349"/>
    <n v="3.8949824970828471"/>
    <s v="Men'S T-Shirt"/>
    <x v="3"/>
    <s v="Fashion"/>
    <s v="Fashion"/>
    <s v="Fashion"/>
    <n v="55"/>
    <s v="Fashion"/>
    <m/>
    <n v="2024"/>
    <n v="5"/>
    <n v="11"/>
    <n v="7"/>
    <s v="Weekday"/>
    <m/>
    <m/>
  </r>
  <r>
    <s v="WEB-5814"/>
    <x v="382"/>
    <s v="Diya Das"/>
    <x v="1"/>
    <x v="3"/>
    <x v="19"/>
    <n v="3"/>
    <n v="1131.99"/>
    <x v="3"/>
    <x v="0"/>
    <n v="4"/>
    <n v="3395.9700000000003"/>
    <m/>
    <m/>
    <m/>
    <m/>
    <m/>
    <m/>
    <s v="Completed"/>
    <s v="Yes"/>
    <s v="No"/>
    <m/>
    <n v="595"/>
    <n v="444"/>
    <n v="1892867.2841657216"/>
    <n v="199432.98236095349"/>
    <n v="3.8949824970828471"/>
    <s v="Sunglasses"/>
    <x v="3"/>
    <s v="Fashion"/>
    <s v="Fashion"/>
    <s v="Fashion"/>
    <n v="53"/>
    <s v="Fashion"/>
    <m/>
    <n v="2025"/>
    <n v="5"/>
    <n v="17"/>
    <n v="7"/>
    <s v="Weekday"/>
    <m/>
    <m/>
  </r>
  <r>
    <s v="WEB-9048"/>
    <x v="571"/>
    <s v="Sanjay Kumar"/>
    <x v="6"/>
    <x v="4"/>
    <x v="21"/>
    <n v="1"/>
    <n v="1065.81"/>
    <x v="2"/>
    <x v="1"/>
    <n v="4"/>
    <n v="1065.81"/>
    <m/>
    <m/>
    <m/>
    <m/>
    <m/>
    <m/>
    <s v="Pending"/>
    <s v="No"/>
    <s v="Yes"/>
    <m/>
    <n v="558"/>
    <n v="430"/>
    <n v="1098537.4901531704"/>
    <n v="96724.388030634553"/>
    <n v="3.9001122334455669"/>
    <s v="Shampoo 200Ml"/>
    <x v="4"/>
    <s v="Beauty"/>
    <s v="Beauty"/>
    <s v="Beauty"/>
    <n v="64"/>
    <s v="Beauty"/>
    <m/>
    <n v="2023"/>
    <n v="7"/>
    <n v="2"/>
    <n v="1"/>
    <s v="Weekday"/>
    <m/>
    <m/>
  </r>
  <r>
    <s v="WEB-6808"/>
    <x v="365"/>
    <s v="Ishaan Malhotra"/>
    <x v="1"/>
    <x v="1"/>
    <x v="11"/>
    <n v="1"/>
    <n v="710.91"/>
    <x v="2"/>
    <x v="0"/>
    <n v="5"/>
    <n v="710.91"/>
    <m/>
    <m/>
    <m/>
    <m/>
    <m/>
    <m/>
    <s v="Completed"/>
    <s v="No"/>
    <s v="No"/>
    <m/>
    <n v="595"/>
    <n v="444"/>
    <n v="2759712.3299794244"/>
    <n v="330643.50635802455"/>
    <n v="3.8641711229946525"/>
    <s v="Smart Watch"/>
    <x v="1"/>
    <s v="Electronics"/>
    <s v="Electronics"/>
    <s v="Electronics"/>
    <n v="17"/>
    <s v="Electronics"/>
    <m/>
    <n v="2024"/>
    <n v="2"/>
    <n v="22"/>
    <n v="5"/>
    <s v="Weekday"/>
    <m/>
    <m/>
  </r>
  <r>
    <s v="WEB-7663"/>
    <x v="491"/>
    <s v="Arjun Iyer"/>
    <x v="0"/>
    <x v="3"/>
    <x v="17"/>
    <n v="2"/>
    <n v="998.43"/>
    <x v="1"/>
    <x v="0"/>
    <n v="2"/>
    <n v="1996.86"/>
    <m/>
    <m/>
    <m/>
    <m/>
    <m/>
    <m/>
    <s v="Completed"/>
    <s v="Yes"/>
    <s v="No"/>
    <m/>
    <n v="590"/>
    <n v="451"/>
    <n v="1892867.2841657216"/>
    <n v="199432.98236095349"/>
    <n v="3.8949824970828471"/>
    <s v="Running Shoes"/>
    <x v="3"/>
    <s v="Fashion"/>
    <s v="Fashion"/>
    <s v="Fashion"/>
    <n v="45"/>
    <s v="Fashion"/>
    <m/>
    <n v="2024"/>
    <n v="10"/>
    <n v="15"/>
    <n v="3"/>
    <s v="Weekday"/>
    <m/>
    <m/>
  </r>
  <r>
    <s v="WEB-8391"/>
    <x v="127"/>
    <s v="Riya Menon"/>
    <x v="7"/>
    <x v="4"/>
    <x v="24"/>
    <n v="1"/>
    <n v="1085.03"/>
    <x v="0"/>
    <x v="0"/>
    <n v="4"/>
    <n v="1085.03"/>
    <m/>
    <m/>
    <m/>
    <m/>
    <m/>
    <m/>
    <s v="Completed"/>
    <s v="Yes"/>
    <s v="No"/>
    <m/>
    <n v="567"/>
    <n v="440"/>
    <n v="1098537.4901531704"/>
    <n v="96724.388030634553"/>
    <n v="3.9001122334455669"/>
    <s v="Face Cream"/>
    <x v="4"/>
    <s v="Beauty"/>
    <s v="Beauty"/>
    <s v="Beauty"/>
    <n v="80"/>
    <s v="Beauty"/>
    <m/>
    <n v="2023"/>
    <n v="12"/>
    <n v="13"/>
    <n v="4"/>
    <s v="Weekday"/>
    <m/>
    <m/>
  </r>
  <r>
    <s v="WEB-7424"/>
    <x v="572"/>
    <s v="Rohan Kapoor"/>
    <x v="1"/>
    <x v="1"/>
    <x v="18"/>
    <n v="3"/>
    <n v="773.28"/>
    <x v="2"/>
    <x v="0"/>
    <n v="5"/>
    <n v="2319.84"/>
    <m/>
    <m/>
    <m/>
    <m/>
    <m/>
    <m/>
    <s v="Completed"/>
    <s v="Yes"/>
    <s v="No"/>
    <m/>
    <n v="595"/>
    <n v="444"/>
    <n v="2759712.3299794244"/>
    <n v="330643.50635802455"/>
    <n v="3.8641711229946525"/>
    <s v="Bluetooth Speaker"/>
    <x v="1"/>
    <s v="Electronics"/>
    <s v="Electronics"/>
    <s v="Electronics"/>
    <n v="48"/>
    <s v="Electronics"/>
    <m/>
    <n v="2023"/>
    <n v="12"/>
    <n v="29"/>
    <n v="6"/>
    <s v="Weekday"/>
    <m/>
    <m/>
  </r>
  <r>
    <s v="WEB-8413"/>
    <x v="242"/>
    <s v="Tanya Khan"/>
    <x v="7"/>
    <x v="2"/>
    <x v="14"/>
    <n v="1"/>
    <n v="109.27"/>
    <x v="3"/>
    <x v="0"/>
    <n v="4"/>
    <n v="109.27"/>
    <m/>
    <m/>
    <m/>
    <m/>
    <m/>
    <m/>
    <s v="Completed"/>
    <s v="No"/>
    <s v="No"/>
    <m/>
    <n v="567"/>
    <n v="440"/>
    <n v="594714.6477588166"/>
    <n v="60882.938065984097"/>
    <n v="3.804733727810651"/>
    <s v="Notebook Set"/>
    <x v="2"/>
    <s v="Books"/>
    <s v="Books"/>
    <s v="Books"/>
    <n v="20"/>
    <s v="Books"/>
    <m/>
    <n v="2024"/>
    <n v="6"/>
    <n v="6"/>
    <n v="5"/>
    <s v="Weekday"/>
    <m/>
    <m/>
  </r>
  <r>
    <s v="WEB-9404"/>
    <x v="279"/>
    <s v="Aditya Malhotra"/>
    <x v="7"/>
    <x v="4"/>
    <x v="24"/>
    <n v="2"/>
    <n v="1362.85"/>
    <x v="3"/>
    <x v="3"/>
    <n v="4"/>
    <n v="2725.7"/>
    <m/>
    <m/>
    <m/>
    <m/>
    <m/>
    <m/>
    <s v="Lost Sale"/>
    <s v="No"/>
    <s v="Yes"/>
    <m/>
    <n v="567"/>
    <n v="440"/>
    <n v="1098537.4901531704"/>
    <n v="96724.388030634553"/>
    <n v="3.9001122334455669"/>
    <s v="Face Cream"/>
    <x v="4"/>
    <s v="Beauty"/>
    <s v="Beauty"/>
    <s v="Beauty"/>
    <n v="80"/>
    <s v="Beauty"/>
    <m/>
    <n v="2025"/>
    <n v="1"/>
    <n v="14"/>
    <n v="3"/>
    <s v="Weekday"/>
    <m/>
    <m/>
  </r>
  <r>
    <s v="WEB-8769"/>
    <x v="432"/>
    <s v="Simran Gupta"/>
    <x v="5"/>
    <x v="2"/>
    <x v="7"/>
    <n v="3"/>
    <n v="652.86"/>
    <x v="0"/>
    <x v="1"/>
    <n v="3"/>
    <n v="1958.58"/>
    <m/>
    <m/>
    <m/>
    <m/>
    <m/>
    <m/>
    <s v="Pending"/>
    <s v="No"/>
    <s v="Yes"/>
    <m/>
    <n v="559"/>
    <n v="408"/>
    <n v="594714.6477588166"/>
    <n v="60882.938065984097"/>
    <n v="3.804733727810651"/>
    <s v="Fiction Novel"/>
    <x v="2"/>
    <s v="Books"/>
    <s v="Books"/>
    <s v="Books"/>
    <n v="11"/>
    <s v="Books"/>
    <m/>
    <n v="2023"/>
    <n v="11"/>
    <n v="4"/>
    <n v="7"/>
    <s v="Weekday"/>
    <m/>
    <m/>
  </r>
  <r>
    <s v="WEB-5187"/>
    <x v="573"/>
    <s v="Meera Rao"/>
    <x v="3"/>
    <x v="2"/>
    <x v="15"/>
    <n v="3"/>
    <n v="392.05"/>
    <x v="3"/>
    <x v="2"/>
    <n v="5"/>
    <n v="1176.1500000000001"/>
    <m/>
    <m/>
    <m/>
    <m/>
    <m/>
    <m/>
    <s v="Completed"/>
    <s v="No"/>
    <s v="No"/>
    <m/>
    <n v="619"/>
    <n v="468"/>
    <n v="594714.6477588166"/>
    <n v="60882.938065984097"/>
    <n v="3.804733727810651"/>
    <s v="Kids Story Book"/>
    <x v="2"/>
    <s v="Books"/>
    <s v="Books"/>
    <s v="Books"/>
    <n v="23"/>
    <s v="Books"/>
    <m/>
    <n v="2024"/>
    <n v="10"/>
    <n v="12"/>
    <n v="7"/>
    <s v="Weekday"/>
    <m/>
    <m/>
  </r>
  <r>
    <s v="WEB-7380"/>
    <x v="574"/>
    <s v="Saanvi Kapoor"/>
    <x v="2"/>
    <x v="3"/>
    <x v="20"/>
    <n v="2"/>
    <n v="1879.2"/>
    <x v="5"/>
    <x v="0"/>
    <m/>
    <n v="3758.4"/>
    <m/>
    <m/>
    <m/>
    <m/>
    <m/>
    <m/>
    <s v="Completed"/>
    <s v="Yes"/>
    <s v="No"/>
    <m/>
    <n v="589"/>
    <n v="426"/>
    <n v="1892867.2841657216"/>
    <n v="199432.98236095349"/>
    <n v="3.8949824970828471"/>
    <s v="Men'S T-Shirt"/>
    <x v="3"/>
    <s v="Fashion"/>
    <s v="Fashion"/>
    <s v="Fashion"/>
    <n v="55"/>
    <s v="Fashion"/>
    <m/>
    <n v="2024"/>
    <n v="1"/>
    <n v="20"/>
    <n v="7"/>
    <s v="Weekday"/>
    <m/>
    <m/>
  </r>
  <r>
    <s v="WEB-6673"/>
    <x v="389"/>
    <s v="Aarav Sharma"/>
    <x v="0"/>
    <x v="1"/>
    <x v="9"/>
    <n v="1"/>
    <n v="1624.63"/>
    <x v="4"/>
    <x v="0"/>
    <n v="4"/>
    <n v="1624.63"/>
    <m/>
    <m/>
    <m/>
    <m/>
    <m/>
    <m/>
    <s v="Completed"/>
    <s v="Yes"/>
    <s v="No"/>
    <m/>
    <n v="590"/>
    <n v="451"/>
    <n v="2759712.3299794244"/>
    <n v="330643.50635802455"/>
    <n v="3.8641711229946525"/>
    <s v="Usb Cable"/>
    <x v="1"/>
    <s v="Electronics"/>
    <s v="Electronics"/>
    <s v="Electronics"/>
    <n v="13"/>
    <s v="Electronics"/>
    <m/>
    <n v="2023"/>
    <n v="7"/>
    <n v="20"/>
    <n v="5"/>
    <s v="Weekday"/>
    <m/>
    <m/>
  </r>
  <r>
    <s v="WEB-6649"/>
    <x v="142"/>
    <s v="Neha Rao"/>
    <x v="4"/>
    <x v="0"/>
    <x v="4"/>
    <n v="1"/>
    <n v="1990.57"/>
    <x v="3"/>
    <x v="0"/>
    <n v="3"/>
    <n v="1990.57"/>
    <m/>
    <m/>
    <m/>
    <m/>
    <m/>
    <m/>
    <s v="Completed"/>
    <s v="Yes"/>
    <s v="No"/>
    <m/>
    <n v="573"/>
    <n v="450"/>
    <n v="1463424.4009529033"/>
    <n v="118285.78776560788"/>
    <n v="3.8140589569160999"/>
    <s v="Non-Stick Pan"/>
    <x v="0"/>
    <s v="Home &amp; Kitchen"/>
    <s v="Home &amp; Kitchen"/>
    <s v="Home &amp; Kitchen"/>
    <n v="7"/>
    <s v="Home &amp; Kitchen"/>
    <m/>
    <n v="2023"/>
    <n v="12"/>
    <n v="18"/>
    <n v="2"/>
    <s v="Weekday"/>
    <m/>
    <m/>
  </r>
  <r>
    <s v="WEB-5800"/>
    <x v="575"/>
    <s v="Simran Khan"/>
    <x v="4"/>
    <x v="0"/>
    <x v="23"/>
    <n v="2"/>
    <n v="1028.3800000000001"/>
    <x v="3"/>
    <x v="2"/>
    <n v="2"/>
    <n v="2056.7600000000002"/>
    <m/>
    <m/>
    <m/>
    <m/>
    <m/>
    <m/>
    <s v="Completed"/>
    <s v="No"/>
    <s v="No"/>
    <m/>
    <n v="573"/>
    <n v="450"/>
    <n v="1463424.4009529033"/>
    <n v="118285.78776560788"/>
    <n v="3.8140589569160999"/>
    <s v="Led Bulb Pack"/>
    <x v="0"/>
    <s v="Home &amp; Kitchen"/>
    <s v="Home &amp; Kitchen"/>
    <s v="Home &amp; Kitchen"/>
    <n v="76"/>
    <s v="Home &amp; Kitchen"/>
    <m/>
    <n v="2023"/>
    <n v="5"/>
    <n v="24"/>
    <n v="4"/>
    <s v="Weekday"/>
    <m/>
    <m/>
  </r>
  <r>
    <s v="WEB-7179"/>
    <x v="576"/>
    <s v="Simran Nair"/>
    <x v="7"/>
    <x v="1"/>
    <x v="9"/>
    <n v="2"/>
    <n v="3266.52"/>
    <x v="4"/>
    <x v="0"/>
    <n v="2"/>
    <n v="6533.04"/>
    <m/>
    <m/>
    <m/>
    <m/>
    <m/>
    <m/>
    <s v="Completed"/>
    <s v="Yes"/>
    <s v="No"/>
    <m/>
    <n v="567"/>
    <n v="440"/>
    <n v="2759712.3299794244"/>
    <n v="330643.50635802455"/>
    <n v="3.8641711229946525"/>
    <s v="Usb Cable"/>
    <x v="1"/>
    <s v="Electronics"/>
    <s v="Electronics"/>
    <s v="Electronics"/>
    <n v="13"/>
    <s v="Electronics"/>
    <m/>
    <n v="2024"/>
    <n v="2"/>
    <n v="24"/>
    <n v="7"/>
    <s v="Weekday"/>
    <m/>
    <m/>
  </r>
  <r>
    <s v="WEB-6969"/>
    <x v="577"/>
    <s v="Sanjay Mehta"/>
    <x v="3"/>
    <x v="3"/>
    <x v="19"/>
    <n v="3"/>
    <n v="1950.77"/>
    <x v="3"/>
    <x v="3"/>
    <n v="5"/>
    <n v="5852.3099999999995"/>
    <m/>
    <m/>
    <m/>
    <m/>
    <m/>
    <m/>
    <s v="Lost Sale"/>
    <s v="No"/>
    <s v="Yes"/>
    <m/>
    <n v="619"/>
    <n v="468"/>
    <n v="1892867.2841657216"/>
    <n v="199432.98236095349"/>
    <n v="3.8949824970828471"/>
    <s v="Sunglasses"/>
    <x v="3"/>
    <s v="Fashion"/>
    <s v="Fashion"/>
    <s v="Fashion"/>
    <n v="53"/>
    <s v="Fashion"/>
    <m/>
    <n v="2024"/>
    <n v="3"/>
    <n v="9"/>
    <n v="7"/>
    <s v="Weekday"/>
    <m/>
    <m/>
  </r>
  <r>
    <s v="WEB-7535"/>
    <x v="138"/>
    <s v="Ananya Kumar"/>
    <x v="1"/>
    <x v="4"/>
    <x v="21"/>
    <n v="1"/>
    <n v="394.95"/>
    <x v="1"/>
    <x v="0"/>
    <n v="5"/>
    <n v="394.95"/>
    <m/>
    <m/>
    <m/>
    <m/>
    <m/>
    <m/>
    <s v="Completed"/>
    <s v="No"/>
    <s v="No"/>
    <m/>
    <n v="595"/>
    <n v="444"/>
    <n v="1098537.4901531704"/>
    <n v="96724.388030634553"/>
    <n v="3.9001122334455669"/>
    <s v="Shampoo 200Ml"/>
    <x v="4"/>
    <s v="Beauty"/>
    <s v="Beauty"/>
    <s v="Beauty"/>
    <n v="64"/>
    <s v="Beauty"/>
    <m/>
    <n v="2025"/>
    <n v="5"/>
    <n v="10"/>
    <n v="7"/>
    <s v="Weekday"/>
    <m/>
    <m/>
  </r>
  <r>
    <s v="WEB-8230"/>
    <x v="295"/>
    <s v="Kavya Das"/>
    <x v="1"/>
    <x v="1"/>
    <x v="1"/>
    <n v="1"/>
    <n v="946.15"/>
    <x v="1"/>
    <x v="0"/>
    <n v="3"/>
    <n v="946.15"/>
    <m/>
    <m/>
    <m/>
    <m/>
    <m/>
    <m/>
    <s v="Completed"/>
    <s v="No"/>
    <s v="No"/>
    <m/>
    <n v="595"/>
    <n v="444"/>
    <n v="2759712.3299794244"/>
    <n v="330643.50635802455"/>
    <n v="3.8641711229946525"/>
    <s v="Power Bank 10000Mah"/>
    <x v="1"/>
    <s v="Electronics"/>
    <s v="Electronics"/>
    <s v="Electronics"/>
    <n v="3"/>
    <s v="Electronics"/>
    <m/>
    <n v="2025"/>
    <n v="1"/>
    <n v="25"/>
    <n v="7"/>
    <s v="Weekday"/>
    <m/>
    <m/>
  </r>
  <r>
    <s v="WEB-7353"/>
    <x v="14"/>
    <s v="Simran Sharma"/>
    <x v="5"/>
    <x v="4"/>
    <x v="21"/>
    <n v="1"/>
    <n v="670.32"/>
    <x v="2"/>
    <x v="0"/>
    <n v="2"/>
    <n v="670.32"/>
    <m/>
    <m/>
    <m/>
    <m/>
    <m/>
    <m/>
    <s v="Completed"/>
    <s v="No"/>
    <s v="No"/>
    <m/>
    <n v="559"/>
    <n v="408"/>
    <n v="1098537.4901531704"/>
    <n v="96724.388030634553"/>
    <n v="3.9001122334455669"/>
    <s v="Shampoo 200Ml"/>
    <x v="4"/>
    <s v="Beauty"/>
    <s v="Beauty"/>
    <s v="Beauty"/>
    <n v="64"/>
    <s v="Beauty"/>
    <m/>
    <n v="2024"/>
    <n v="10"/>
    <n v="18"/>
    <n v="6"/>
    <s v="Weekday"/>
    <m/>
    <m/>
  </r>
  <r>
    <s v="WEB-9624"/>
    <x v="356"/>
    <s v="Rahul Kumar"/>
    <x v="6"/>
    <x v="2"/>
    <x v="13"/>
    <n v="1"/>
    <n v="638.57000000000005"/>
    <x v="2"/>
    <x v="0"/>
    <n v="5"/>
    <n v="638.57000000000005"/>
    <m/>
    <m/>
    <m/>
    <m/>
    <m/>
    <m/>
    <s v="Completed"/>
    <s v="No"/>
    <s v="No"/>
    <m/>
    <n v="558"/>
    <n v="430"/>
    <n v="594714.6477588166"/>
    <n v="60882.938065984097"/>
    <n v="3.804733727810651"/>
    <s v="Self-Help Book"/>
    <x v="2"/>
    <s v="Books"/>
    <s v="Books"/>
    <s v="Books"/>
    <n v="19"/>
    <s v="Books"/>
    <m/>
    <n v="2024"/>
    <n v="12"/>
    <n v="31"/>
    <n v="3"/>
    <s v="Weekday"/>
    <m/>
    <m/>
  </r>
  <r>
    <s v="WEB-6292"/>
    <x v="130"/>
    <s v="Sanjay Das"/>
    <x v="7"/>
    <x v="0"/>
    <x v="16"/>
    <n v="1"/>
    <n v="545.34"/>
    <x v="3"/>
    <x v="0"/>
    <n v="5"/>
    <n v="545.34"/>
    <m/>
    <m/>
    <m/>
    <m/>
    <m/>
    <m/>
    <s v="Completed"/>
    <s v="No"/>
    <s v="No"/>
    <m/>
    <n v="567"/>
    <n v="440"/>
    <n v="1463424.4009529033"/>
    <n v="118285.78776560788"/>
    <n v="3.8140589569160999"/>
    <s v="Table Lamp"/>
    <x v="0"/>
    <s v="Home &amp; Kitchen"/>
    <s v="Home &amp; Kitchen"/>
    <s v="Home &amp; Kitchen"/>
    <n v="32"/>
    <s v="Home &amp; Kitchen"/>
    <m/>
    <n v="2023"/>
    <n v="1"/>
    <n v="14"/>
    <n v="7"/>
    <s v="Weekday"/>
    <m/>
    <m/>
  </r>
  <r>
    <s v="WEB-8376"/>
    <x v="561"/>
    <s v="Vivaan Pillai"/>
    <x v="4"/>
    <x v="2"/>
    <x v="15"/>
    <n v="1"/>
    <n v="643.66999999999996"/>
    <x v="2"/>
    <x v="0"/>
    <n v="4"/>
    <n v="643.66999999999996"/>
    <m/>
    <m/>
    <m/>
    <m/>
    <m/>
    <m/>
    <s v="Completed"/>
    <s v="No"/>
    <s v="No"/>
    <m/>
    <n v="573"/>
    <n v="450"/>
    <n v="594714.6477588166"/>
    <n v="60882.938065984097"/>
    <n v="3.804733727810651"/>
    <s v="Kids Story Book"/>
    <x v="2"/>
    <s v="Books"/>
    <s v="Books"/>
    <s v="Books"/>
    <n v="23"/>
    <s v="Books"/>
    <m/>
    <n v="2024"/>
    <n v="12"/>
    <n v="15"/>
    <n v="1"/>
    <s v="Weekday"/>
    <m/>
    <m/>
  </r>
  <r>
    <s v="WEB-5438"/>
    <x v="29"/>
    <s v="Neha Das"/>
    <x v="3"/>
    <x v="2"/>
    <x v="2"/>
    <n v="2"/>
    <n v="190.39"/>
    <x v="0"/>
    <x v="0"/>
    <n v="4"/>
    <n v="380.78"/>
    <m/>
    <m/>
    <m/>
    <m/>
    <m/>
    <m/>
    <s v="Completed"/>
    <s v="No"/>
    <s v="No"/>
    <m/>
    <n v="619"/>
    <n v="468"/>
    <n v="594714.6477588166"/>
    <n v="60882.938065984097"/>
    <n v="3.804733727810651"/>
    <s v="Cookbook"/>
    <x v="2"/>
    <s v="Books"/>
    <s v="Books"/>
    <s v="Books"/>
    <n v="4"/>
    <s v="Books"/>
    <m/>
    <n v="2025"/>
    <n v="2"/>
    <n v="21"/>
    <n v="6"/>
    <s v="Weekday"/>
    <m/>
    <m/>
  </r>
  <r>
    <s v="WEB-6690"/>
    <x v="578"/>
    <s v="Diya Kumar"/>
    <x v="8"/>
    <x v="2"/>
    <x v="2"/>
    <n v="2"/>
    <n v="612.19000000000005"/>
    <x v="1"/>
    <x v="0"/>
    <n v="4"/>
    <n v="1224.3800000000001"/>
    <m/>
    <m/>
    <m/>
    <m/>
    <m/>
    <m/>
    <s v="Completed"/>
    <s v="Yes"/>
    <s v="No"/>
    <m/>
    <n v="50"/>
    <n v="37"/>
    <n v="594714.6477588166"/>
    <n v="60882.938065984097"/>
    <n v="3.804733727810651"/>
    <s v="Cookbook"/>
    <x v="2"/>
    <s v="Books"/>
    <s v="Books"/>
    <s v="Books"/>
    <n v="4"/>
    <s v="Books"/>
    <m/>
    <n v="2024"/>
    <n v="3"/>
    <n v="10"/>
    <n v="1"/>
    <s v="Weekday"/>
    <m/>
    <m/>
  </r>
  <r>
    <s v="WEB-5005"/>
    <x v="312"/>
    <s v="Aarav Nair"/>
    <x v="4"/>
    <x v="4"/>
    <x v="6"/>
    <n v="1"/>
    <n v="148.75"/>
    <x v="3"/>
    <x v="0"/>
    <n v="4"/>
    <n v="148.75"/>
    <m/>
    <m/>
    <m/>
    <m/>
    <m/>
    <m/>
    <s v="Completed"/>
    <s v="No"/>
    <s v="No"/>
    <m/>
    <n v="573"/>
    <n v="450"/>
    <n v="1098537.4901531704"/>
    <n v="96724.388030634553"/>
    <n v="3.9001122334455669"/>
    <s v="Lipstick"/>
    <x v="4"/>
    <s v="Beauty"/>
    <s v="Beauty"/>
    <s v="Beauty"/>
    <n v="10"/>
    <s v="Beauty"/>
    <m/>
    <n v="2023"/>
    <n v="7"/>
    <n v="27"/>
    <n v="5"/>
    <s v="Weekday"/>
    <m/>
    <m/>
  </r>
  <r>
    <s v="WEB-7893"/>
    <x v="579"/>
    <s v="Karan Joshi"/>
    <x v="6"/>
    <x v="4"/>
    <x v="6"/>
    <n v="1"/>
    <n v="1077.76"/>
    <x v="2"/>
    <x v="2"/>
    <n v="4"/>
    <n v="1077.76"/>
    <m/>
    <m/>
    <m/>
    <m/>
    <m/>
    <m/>
    <s v="Completed"/>
    <s v="No"/>
    <s v="No"/>
    <m/>
    <n v="558"/>
    <n v="430"/>
    <n v="1098537.4901531704"/>
    <n v="96724.388030634553"/>
    <n v="3.9001122334455669"/>
    <s v="Lipstick"/>
    <x v="4"/>
    <s v="Beauty"/>
    <s v="Beauty"/>
    <s v="Beauty"/>
    <n v="10"/>
    <s v="Beauty"/>
    <m/>
    <n v="2023"/>
    <n v="12"/>
    <n v="3"/>
    <n v="1"/>
    <s v="Weekday"/>
    <m/>
    <m/>
  </r>
  <r>
    <s v="WEB-7621"/>
    <x v="50"/>
    <s v="Meera Reddy"/>
    <x v="0"/>
    <x v="0"/>
    <x v="4"/>
    <n v="1"/>
    <n v="1560.12"/>
    <x v="1"/>
    <x v="0"/>
    <n v="4"/>
    <n v="1560.12"/>
    <m/>
    <m/>
    <m/>
    <m/>
    <m/>
    <m/>
    <s v="Completed"/>
    <s v="Yes"/>
    <s v="No"/>
    <m/>
    <n v="590"/>
    <n v="451"/>
    <n v="1463424.4009529033"/>
    <n v="118285.78776560788"/>
    <n v="3.8140589569160999"/>
    <s v="Non-Stick Pan"/>
    <x v="0"/>
    <s v="Home &amp; Kitchen"/>
    <s v="Home &amp; Kitchen"/>
    <s v="Home &amp; Kitchen"/>
    <n v="7"/>
    <s v="Home &amp; Kitchen"/>
    <m/>
    <n v="2023"/>
    <n v="10"/>
    <n v="30"/>
    <n v="2"/>
    <s v="Weekday"/>
    <m/>
    <m/>
  </r>
  <r>
    <s v="WEB-9396"/>
    <x v="477"/>
    <s v="Saanvi Singh"/>
    <x v="0"/>
    <x v="4"/>
    <x v="24"/>
    <n v="1"/>
    <n v="1320.38"/>
    <x v="0"/>
    <x v="0"/>
    <n v="5"/>
    <n v="1320.38"/>
    <m/>
    <m/>
    <m/>
    <m/>
    <m/>
    <m/>
    <s v="Completed"/>
    <s v="Yes"/>
    <s v="No"/>
    <m/>
    <n v="590"/>
    <n v="451"/>
    <n v="1098537.4901531704"/>
    <n v="96724.388030634553"/>
    <n v="3.9001122334455669"/>
    <s v="Face Cream"/>
    <x v="4"/>
    <s v="Beauty"/>
    <s v="Beauty"/>
    <s v="Beauty"/>
    <n v="80"/>
    <s v="Beauty"/>
    <m/>
    <n v="2024"/>
    <n v="3"/>
    <n v="12"/>
    <n v="3"/>
    <s v="Weekday"/>
    <m/>
    <m/>
  </r>
  <r>
    <s v="WEB-9181"/>
    <x v="580"/>
    <s v="Simran Pillai"/>
    <x v="0"/>
    <x v="1"/>
    <x v="11"/>
    <n v="3"/>
    <n v="3147.02"/>
    <x v="3"/>
    <x v="0"/>
    <n v="4"/>
    <n v="9441.06"/>
    <m/>
    <m/>
    <m/>
    <m/>
    <m/>
    <m/>
    <s v="Completed"/>
    <s v="Yes"/>
    <s v="No"/>
    <m/>
    <n v="590"/>
    <n v="451"/>
    <n v="2759712.3299794244"/>
    <n v="330643.50635802455"/>
    <n v="3.8641711229946525"/>
    <s v="Smart Watch"/>
    <x v="1"/>
    <s v="Electronics"/>
    <s v="Electronics"/>
    <s v="Electronics"/>
    <n v="17"/>
    <s v="Electronics"/>
    <m/>
    <n v="2023"/>
    <n v="12"/>
    <n v="12"/>
    <n v="3"/>
    <s v="Weekday"/>
    <m/>
    <m/>
  </r>
  <r>
    <s v="WEB-8202"/>
    <x v="581"/>
    <s v="Rohan Sharma"/>
    <x v="6"/>
    <x v="1"/>
    <x v="8"/>
    <n v="1"/>
    <n v="2253.23"/>
    <x v="1"/>
    <x v="3"/>
    <n v="3"/>
    <n v="2253.23"/>
    <m/>
    <m/>
    <m/>
    <m/>
    <m/>
    <m/>
    <s v="Lost Sale"/>
    <s v="No"/>
    <s v="Yes"/>
    <m/>
    <n v="558"/>
    <n v="430"/>
    <n v="2759712.3299794244"/>
    <n v="330643.50635802455"/>
    <n v="3.8641711229946525"/>
    <s v="Wireless Earbuds"/>
    <x v="1"/>
    <s v="Electronics"/>
    <s v="Electronics"/>
    <s v="Electronics"/>
    <n v="12"/>
    <s v="Electronics"/>
    <m/>
    <n v="2025"/>
    <n v="5"/>
    <n v="7"/>
    <n v="4"/>
    <s v="Weekend"/>
    <m/>
    <m/>
  </r>
  <r>
    <s v="WEB-7506"/>
    <x v="14"/>
    <s v="Arjun Verma"/>
    <x v="7"/>
    <x v="1"/>
    <x v="9"/>
    <n v="1"/>
    <n v="3081.8"/>
    <x v="2"/>
    <x v="0"/>
    <n v="4"/>
    <n v="3081.8"/>
    <m/>
    <m/>
    <m/>
    <m/>
    <m/>
    <m/>
    <s v="Completed"/>
    <s v="Yes"/>
    <s v="No"/>
    <m/>
    <n v="567"/>
    <n v="440"/>
    <n v="2759712.3299794244"/>
    <n v="330643.50635802455"/>
    <n v="3.8641711229946525"/>
    <s v="Usb Cable"/>
    <x v="1"/>
    <s v="Electronics"/>
    <s v="Electronics"/>
    <s v="Electronics"/>
    <n v="13"/>
    <s v="Electronics"/>
    <m/>
    <n v="2024"/>
    <n v="10"/>
    <n v="18"/>
    <n v="6"/>
    <s v="Weekday"/>
    <m/>
    <m/>
  </r>
  <r>
    <s v="WEB-7199"/>
    <x v="68"/>
    <s v="Rahul Patel"/>
    <x v="2"/>
    <x v="2"/>
    <x v="15"/>
    <n v="1"/>
    <n v="114.23"/>
    <x v="0"/>
    <x v="3"/>
    <n v="3"/>
    <n v="114.23"/>
    <m/>
    <m/>
    <m/>
    <m/>
    <m/>
    <m/>
    <s v="Lost Sale"/>
    <s v="No"/>
    <s v="Yes"/>
    <m/>
    <n v="589"/>
    <n v="426"/>
    <n v="594714.6477588166"/>
    <n v="60882.938065984097"/>
    <n v="3.804733727810651"/>
    <s v="Kids Story Book"/>
    <x v="2"/>
    <s v="Books"/>
    <s v="Books"/>
    <s v="Books"/>
    <n v="23"/>
    <s v="Books"/>
    <m/>
    <n v="2023"/>
    <n v="6"/>
    <n v="24"/>
    <n v="7"/>
    <s v="Weekday"/>
    <m/>
    <m/>
  </r>
  <r>
    <s v="WEB-7601"/>
    <x v="212"/>
    <s v="Saanvi Kapoor"/>
    <x v="5"/>
    <x v="3"/>
    <x v="10"/>
    <n v="2"/>
    <n v="1708.46"/>
    <x v="2"/>
    <x v="0"/>
    <n v="5"/>
    <n v="3416.92"/>
    <m/>
    <m/>
    <m/>
    <m/>
    <m/>
    <m/>
    <s v="Completed"/>
    <s v="Yes"/>
    <s v="No"/>
    <m/>
    <n v="559"/>
    <n v="408"/>
    <n v="1892867.2841657216"/>
    <n v="199432.98236095349"/>
    <n v="3.8949824970828471"/>
    <s v="Women'S Kurti"/>
    <x v="3"/>
    <s v="Fashion"/>
    <s v="Fashion"/>
    <s v="Fashion"/>
    <n v="15"/>
    <s v="Fashion"/>
    <m/>
    <n v="2023"/>
    <n v="11"/>
    <n v="27"/>
    <n v="2"/>
    <s v="Weekday"/>
    <m/>
    <m/>
  </r>
  <r>
    <s v="WEB-8236"/>
    <x v="130"/>
    <s v="Sanjay Menon"/>
    <x v="5"/>
    <x v="2"/>
    <x v="13"/>
    <n v="2"/>
    <n v="505.3"/>
    <x v="3"/>
    <x v="0"/>
    <n v="4"/>
    <n v="1010.6"/>
    <m/>
    <m/>
    <m/>
    <m/>
    <m/>
    <m/>
    <s v="Completed"/>
    <s v="Yes"/>
    <s v="No"/>
    <m/>
    <n v="559"/>
    <n v="408"/>
    <n v="594714.6477588166"/>
    <n v="60882.938065984097"/>
    <n v="3.804733727810651"/>
    <s v="Self-Help Book"/>
    <x v="2"/>
    <s v="Books"/>
    <s v="Books"/>
    <s v="Books"/>
    <n v="19"/>
    <s v="Books"/>
    <m/>
    <n v="2023"/>
    <n v="1"/>
    <n v="14"/>
    <n v="7"/>
    <s v="Weekday"/>
    <m/>
    <m/>
  </r>
  <r>
    <s v="WEB-8873"/>
    <x v="582"/>
    <s v="Aditya Khan"/>
    <x v="2"/>
    <x v="3"/>
    <x v="3"/>
    <n v="2"/>
    <n v="1784.43"/>
    <x v="1"/>
    <x v="0"/>
    <n v="4"/>
    <n v="3568.86"/>
    <m/>
    <m/>
    <m/>
    <m/>
    <m/>
    <m/>
    <s v="Completed"/>
    <s v="Yes"/>
    <s v="No"/>
    <m/>
    <n v="589"/>
    <n v="426"/>
    <n v="1892867.2841657216"/>
    <n v="199432.98236095349"/>
    <n v="3.8949824970828471"/>
    <s v="Denim Jeans"/>
    <x v="3"/>
    <s v="Fashion"/>
    <s v="Fashion"/>
    <s v="Fashion"/>
    <n v="6"/>
    <s v="Fashion"/>
    <m/>
    <n v="2025"/>
    <n v="6"/>
    <n v="26"/>
    <n v="5"/>
    <s v="Weekday"/>
    <m/>
    <m/>
  </r>
  <r>
    <s v="WEB-5190"/>
    <x v="6"/>
    <s v="Aarav Verma"/>
    <x v="4"/>
    <x v="2"/>
    <x v="7"/>
    <n v="1"/>
    <n v="760.59"/>
    <x v="3"/>
    <x v="0"/>
    <n v="5"/>
    <n v="760.59"/>
    <m/>
    <m/>
    <m/>
    <m/>
    <m/>
    <m/>
    <s v="Completed"/>
    <s v="No"/>
    <s v="No"/>
    <m/>
    <n v="573"/>
    <n v="450"/>
    <n v="594714.6477588166"/>
    <n v="60882.938065984097"/>
    <n v="3.804733727810651"/>
    <s v="Fiction Novel"/>
    <x v="2"/>
    <s v="Books"/>
    <s v="Books"/>
    <s v="Books"/>
    <n v="11"/>
    <s v="Books"/>
    <m/>
    <n v="2023"/>
    <n v="3"/>
    <n v="3"/>
    <n v="6"/>
    <s v="Weekday"/>
    <m/>
    <m/>
  </r>
  <r>
    <s v="WEB-6084"/>
    <x v="342"/>
    <s v="Simran Khan"/>
    <x v="7"/>
    <x v="2"/>
    <x v="14"/>
    <n v="2"/>
    <n v="536.37"/>
    <x v="1"/>
    <x v="0"/>
    <n v="4"/>
    <n v="1072.74"/>
    <m/>
    <m/>
    <m/>
    <m/>
    <m/>
    <m/>
    <s v="Completed"/>
    <s v="Yes"/>
    <s v="No"/>
    <m/>
    <n v="567"/>
    <n v="440"/>
    <n v="594714.6477588166"/>
    <n v="60882.938065984097"/>
    <n v="3.804733727810651"/>
    <s v="Notebook Set"/>
    <x v="2"/>
    <s v="Books"/>
    <s v="Books"/>
    <s v="Books"/>
    <n v="20"/>
    <s v="Books"/>
    <m/>
    <n v="2024"/>
    <n v="3"/>
    <n v="27"/>
    <n v="4"/>
    <s v="Weekday"/>
    <m/>
    <m/>
  </r>
  <r>
    <s v="WEB-5855"/>
    <x v="583"/>
    <s v="Ishaan Menon"/>
    <x v="2"/>
    <x v="3"/>
    <x v="20"/>
    <n v="1"/>
    <n v="1416.63"/>
    <x v="0"/>
    <x v="0"/>
    <n v="5"/>
    <n v="1416.63"/>
    <m/>
    <m/>
    <m/>
    <m/>
    <m/>
    <m/>
    <s v="Completed"/>
    <s v="Yes"/>
    <s v="No"/>
    <m/>
    <n v="589"/>
    <n v="426"/>
    <n v="1892867.2841657216"/>
    <n v="199432.98236095349"/>
    <n v="3.8949824970828471"/>
    <s v="Men'S T-Shirt"/>
    <x v="3"/>
    <s v="Fashion"/>
    <s v="Fashion"/>
    <s v="Fashion"/>
    <n v="55"/>
    <s v="Fashion"/>
    <m/>
    <n v="2023"/>
    <n v="3"/>
    <n v="12"/>
    <n v="1"/>
    <s v="Weekday"/>
    <m/>
    <m/>
  </r>
  <r>
    <s v="WEB-9197"/>
    <x v="14"/>
    <s v="Saanvi Singh"/>
    <x v="1"/>
    <x v="0"/>
    <x v="0"/>
    <n v="1"/>
    <n v="1807.62"/>
    <x v="4"/>
    <x v="1"/>
    <n v="5"/>
    <n v="1807.62"/>
    <m/>
    <m/>
    <m/>
    <m/>
    <m/>
    <m/>
    <s v="Pending"/>
    <s v="No"/>
    <s v="Yes"/>
    <m/>
    <n v="595"/>
    <n v="444"/>
    <n v="1463424.4009529033"/>
    <n v="118285.78776560788"/>
    <n v="3.8140589569160999"/>
    <s v="Water Bottle"/>
    <x v="0"/>
    <s v="Home &amp; Kitchen"/>
    <s v="Home &amp; Kitchen"/>
    <s v="Home &amp; Kitchen"/>
    <n v="2"/>
    <s v="Home &amp; Kitchen"/>
    <m/>
    <n v="2024"/>
    <n v="10"/>
    <n v="18"/>
    <n v="6"/>
    <s v="Weekday"/>
    <m/>
    <m/>
  </r>
  <r>
    <s v="WEB-6669"/>
    <x v="584"/>
    <s v="Tanya Sharma"/>
    <x v="3"/>
    <x v="2"/>
    <x v="14"/>
    <n v="2"/>
    <n v="156.12"/>
    <x v="4"/>
    <x v="0"/>
    <n v="3"/>
    <n v="312.24"/>
    <m/>
    <m/>
    <m/>
    <m/>
    <m/>
    <m/>
    <s v="Completed"/>
    <s v="No"/>
    <s v="No"/>
    <m/>
    <n v="619"/>
    <n v="468"/>
    <n v="594714.6477588166"/>
    <n v="60882.938065984097"/>
    <n v="3.804733727810651"/>
    <s v="Notebook Set"/>
    <x v="2"/>
    <s v="Books"/>
    <s v="Books"/>
    <s v="Books"/>
    <n v="20"/>
    <s v="Books"/>
    <m/>
    <n v="2023"/>
    <n v="10"/>
    <n v="28"/>
    <n v="7"/>
    <s v="Weekday"/>
    <m/>
    <m/>
  </r>
  <r>
    <s v="WEB-5324"/>
    <x v="132"/>
    <s v="Vikram Pillai"/>
    <x v="1"/>
    <x v="3"/>
    <x v="10"/>
    <n v="2"/>
    <n v="2237.6"/>
    <x v="1"/>
    <x v="0"/>
    <n v="1"/>
    <n v="4475.2"/>
    <m/>
    <m/>
    <m/>
    <m/>
    <m/>
    <m/>
    <s v="Completed"/>
    <s v="Yes"/>
    <s v="No"/>
    <m/>
    <n v="595"/>
    <n v="444"/>
    <n v="1892867.2841657216"/>
    <n v="199432.98236095349"/>
    <n v="3.8949824970828471"/>
    <s v="Women'S Kurti"/>
    <x v="3"/>
    <s v="Fashion"/>
    <s v="Fashion"/>
    <s v="Fashion"/>
    <n v="15"/>
    <s v="Fashion"/>
    <m/>
    <n v="2025"/>
    <n v="3"/>
    <n v="24"/>
    <n v="2"/>
    <s v="Weekday"/>
    <m/>
    <m/>
  </r>
  <r>
    <s v="WEB-8537"/>
    <x v="432"/>
    <s v="Rahul Sharma"/>
    <x v="2"/>
    <x v="1"/>
    <x v="18"/>
    <n v="1"/>
    <n v="2763.29"/>
    <x v="0"/>
    <x v="1"/>
    <n v="3"/>
    <n v="2763.29"/>
    <m/>
    <m/>
    <m/>
    <m/>
    <m/>
    <m/>
    <s v="Pending"/>
    <s v="No"/>
    <s v="Yes"/>
    <m/>
    <n v="589"/>
    <n v="426"/>
    <n v="2759712.3299794244"/>
    <n v="330643.50635802455"/>
    <n v="3.8641711229946525"/>
    <s v="Bluetooth Speaker"/>
    <x v="1"/>
    <s v="Electronics"/>
    <s v="Electronics"/>
    <s v="Electronics"/>
    <n v="48"/>
    <s v="Electronics"/>
    <m/>
    <n v="2023"/>
    <n v="11"/>
    <n v="4"/>
    <n v="7"/>
    <s v="Weekday"/>
    <m/>
    <m/>
  </r>
  <r>
    <s v="WEB-5298"/>
    <x v="332"/>
    <s v="Saanvi Kapoor"/>
    <x v="0"/>
    <x v="1"/>
    <x v="9"/>
    <n v="1"/>
    <n v="1923.1627263374514"/>
    <x v="1"/>
    <x v="3"/>
    <n v="3"/>
    <n v="1923.1627263374514"/>
    <m/>
    <m/>
    <m/>
    <m/>
    <m/>
    <m/>
    <s v="Lost Sale"/>
    <s v="No"/>
    <s v="Yes"/>
    <m/>
    <n v="590"/>
    <n v="451"/>
    <n v="2759712.3299794244"/>
    <n v="330643.50635802455"/>
    <n v="3.8641711229946525"/>
    <s v="Usb Cable"/>
    <x v="1"/>
    <s v="Electronics"/>
    <s v="Electronics"/>
    <s v="Electronics"/>
    <n v="13"/>
    <s v="Electronics"/>
    <m/>
    <n v="2024"/>
    <n v="12"/>
    <n v="3"/>
    <n v="3"/>
    <s v="Weekday"/>
    <m/>
    <m/>
  </r>
  <r>
    <s v="WEB-8892"/>
    <x v="585"/>
    <s v="Ananya Singh"/>
    <x v="7"/>
    <x v="3"/>
    <x v="19"/>
    <n v="1"/>
    <n v="1944.44"/>
    <x v="2"/>
    <x v="0"/>
    <n v="5"/>
    <n v="1944.44"/>
    <m/>
    <m/>
    <m/>
    <m/>
    <m/>
    <m/>
    <s v="Completed"/>
    <s v="Yes"/>
    <s v="No"/>
    <m/>
    <n v="567"/>
    <n v="440"/>
    <n v="1892867.2841657216"/>
    <n v="199432.98236095349"/>
    <n v="3.8949824970828471"/>
    <s v="Sunglasses"/>
    <x v="3"/>
    <s v="Fashion"/>
    <s v="Fashion"/>
    <s v="Fashion"/>
    <n v="53"/>
    <s v="Fashion"/>
    <m/>
    <n v="2024"/>
    <n v="9"/>
    <n v="21"/>
    <n v="7"/>
    <s v="Weekday"/>
    <m/>
    <m/>
  </r>
  <r>
    <s v="WEB-5975"/>
    <x v="241"/>
    <s v="Ananya Bose"/>
    <x v="0"/>
    <x v="2"/>
    <x v="2"/>
    <n v="1"/>
    <n v="502.66"/>
    <x v="1"/>
    <x v="0"/>
    <n v="5"/>
    <n v="502.66"/>
    <m/>
    <m/>
    <m/>
    <m/>
    <m/>
    <m/>
    <s v="Completed"/>
    <s v="No"/>
    <s v="No"/>
    <m/>
    <n v="590"/>
    <n v="451"/>
    <n v="594714.6477588166"/>
    <n v="60882.938065984097"/>
    <n v="3.804733727810651"/>
    <s v="Cookbook"/>
    <x v="2"/>
    <s v="Books"/>
    <s v="Books"/>
    <s v="Books"/>
    <n v="4"/>
    <s v="Books"/>
    <m/>
    <n v="2023"/>
    <n v="10"/>
    <n v="18"/>
    <n v="4"/>
    <s v="Weekday"/>
    <m/>
    <m/>
  </r>
  <r>
    <s v="WEB-9137"/>
    <x v="582"/>
    <s v="Meera Chatterjee"/>
    <x v="7"/>
    <x v="0"/>
    <x v="0"/>
    <n v="3"/>
    <n v="1068.9477656078857"/>
    <x v="4"/>
    <x v="0"/>
    <n v="4"/>
    <n v="3206.8432968236571"/>
    <m/>
    <m/>
    <m/>
    <m/>
    <m/>
    <m/>
    <s v="Completed"/>
    <s v="Yes"/>
    <s v="No"/>
    <m/>
    <n v="567"/>
    <n v="440"/>
    <n v="1463424.4009529033"/>
    <n v="118285.78776560788"/>
    <n v="3.8140589569160999"/>
    <s v="Water Bottle"/>
    <x v="0"/>
    <s v="Home &amp; Kitchen"/>
    <s v="Home &amp; Kitchen"/>
    <s v="Home &amp; Kitchen"/>
    <n v="2"/>
    <s v="Home &amp; Kitchen"/>
    <m/>
    <n v="2025"/>
    <n v="6"/>
    <n v="26"/>
    <n v="5"/>
    <s v="Weekday"/>
    <m/>
    <m/>
  </r>
  <r>
    <s v="WEB-9110"/>
    <x v="586"/>
    <s v="Saanvi Malhotra"/>
    <x v="2"/>
    <x v="0"/>
    <x v="16"/>
    <n v="1"/>
    <n v="1226.32"/>
    <x v="3"/>
    <x v="0"/>
    <n v="1"/>
    <n v="1226.32"/>
    <m/>
    <m/>
    <m/>
    <m/>
    <m/>
    <m/>
    <s v="Completed"/>
    <s v="Yes"/>
    <s v="No"/>
    <m/>
    <n v="589"/>
    <n v="426"/>
    <n v="1463424.4009529033"/>
    <n v="118285.78776560788"/>
    <n v="3.8140589569160999"/>
    <s v="Table Lamp"/>
    <x v="0"/>
    <s v="Home &amp; Kitchen"/>
    <s v="Home &amp; Kitchen"/>
    <s v="Home &amp; Kitchen"/>
    <n v="32"/>
    <s v="Home &amp; Kitchen"/>
    <m/>
    <n v="2024"/>
    <n v="10"/>
    <n v="10"/>
    <n v="5"/>
    <s v="Weekday"/>
    <m/>
    <m/>
  </r>
  <r>
    <s v="WEB-7061"/>
    <x v="331"/>
    <s v="Ishaan Kumar"/>
    <x v="4"/>
    <x v="4"/>
    <x v="6"/>
    <n v="1"/>
    <n v="1129.73"/>
    <x v="1"/>
    <x v="0"/>
    <n v="3"/>
    <n v="1129.73"/>
    <m/>
    <m/>
    <m/>
    <m/>
    <m/>
    <m/>
    <s v="Completed"/>
    <s v="Yes"/>
    <s v="No"/>
    <m/>
    <n v="573"/>
    <n v="450"/>
    <n v="1098537.4901531704"/>
    <n v="96724.388030634553"/>
    <n v="3.9001122334455669"/>
    <s v="Lipstick"/>
    <x v="4"/>
    <s v="Beauty"/>
    <s v="Beauty"/>
    <s v="Beauty"/>
    <n v="10"/>
    <s v="Beauty"/>
    <m/>
    <n v="2024"/>
    <n v="2"/>
    <n v="21"/>
    <n v="4"/>
    <s v="Weekday"/>
    <m/>
    <m/>
  </r>
  <r>
    <s v="WEB-6987"/>
    <x v="587"/>
    <s v="Tanya Reddy"/>
    <x v="1"/>
    <x v="2"/>
    <x v="13"/>
    <n v="1"/>
    <n v="349.53"/>
    <x v="2"/>
    <x v="0"/>
    <n v="2"/>
    <n v="349.53"/>
    <m/>
    <m/>
    <m/>
    <m/>
    <m/>
    <m/>
    <s v="Completed"/>
    <s v="No"/>
    <s v="No"/>
    <m/>
    <n v="595"/>
    <n v="444"/>
    <n v="594714.6477588166"/>
    <n v="60882.938065984097"/>
    <n v="3.804733727810651"/>
    <s v="Self-Help Book"/>
    <x v="2"/>
    <s v="Books"/>
    <s v="Books"/>
    <s v="Books"/>
    <n v="19"/>
    <s v="Books"/>
    <m/>
    <n v="2023"/>
    <n v="4"/>
    <n v="11"/>
    <n v="3"/>
    <s v="Weekday"/>
    <m/>
    <m/>
  </r>
  <r>
    <s v="WEB-7271"/>
    <x v="442"/>
    <s v="Pooja Gupta"/>
    <x v="0"/>
    <x v="1"/>
    <x v="18"/>
    <n v="2"/>
    <n v="1423.03"/>
    <x v="0"/>
    <x v="0"/>
    <n v="3"/>
    <n v="2846.06"/>
    <m/>
    <m/>
    <m/>
    <m/>
    <m/>
    <m/>
    <s v="Completed"/>
    <s v="Yes"/>
    <s v="No"/>
    <m/>
    <n v="590"/>
    <n v="451"/>
    <n v="2759712.3299794244"/>
    <n v="330643.50635802455"/>
    <n v="3.8641711229946525"/>
    <s v="Bluetooth Speaker"/>
    <x v="1"/>
    <s v="Electronics"/>
    <s v="Electronics"/>
    <s v="Electronics"/>
    <n v="48"/>
    <s v="Electronics"/>
    <m/>
    <n v="2024"/>
    <n v="11"/>
    <n v="13"/>
    <n v="4"/>
    <s v="Weekday"/>
    <m/>
    <m/>
  </r>
  <r>
    <s v="WEB-7467"/>
    <x v="588"/>
    <s v="Aarav Nair"/>
    <x v="2"/>
    <x v="2"/>
    <x v="7"/>
    <n v="3"/>
    <n v="341.92"/>
    <x v="1"/>
    <x v="0"/>
    <n v="2"/>
    <n v="1025.76"/>
    <m/>
    <m/>
    <m/>
    <m/>
    <m/>
    <m/>
    <s v="Completed"/>
    <s v="Yes"/>
    <s v="No"/>
    <m/>
    <n v="589"/>
    <n v="426"/>
    <n v="594714.6477588166"/>
    <n v="60882.938065984097"/>
    <n v="3.804733727810651"/>
    <s v="Fiction Novel"/>
    <x v="2"/>
    <s v="Books"/>
    <s v="Books"/>
    <s v="Books"/>
    <n v="11"/>
    <s v="Books"/>
    <m/>
    <n v="2024"/>
    <n v="11"/>
    <n v="17"/>
    <n v="1"/>
    <s v="Weekday"/>
    <m/>
    <m/>
  </r>
  <r>
    <s v="WEB-7987"/>
    <x v="150"/>
    <s v="Saanvi Joshi"/>
    <x v="6"/>
    <x v="4"/>
    <x v="12"/>
    <n v="1"/>
    <n v="158.58000000000001"/>
    <x v="0"/>
    <x v="1"/>
    <n v="4"/>
    <n v="158.58000000000001"/>
    <m/>
    <m/>
    <m/>
    <m/>
    <m/>
    <m/>
    <s v="Pending"/>
    <s v="No"/>
    <s v="Yes"/>
    <m/>
    <n v="558"/>
    <n v="430"/>
    <n v="1098537.4901531704"/>
    <n v="96724.388030634553"/>
    <n v="3.9001122334455669"/>
    <s v="Perfume 50Ml"/>
    <x v="4"/>
    <s v="Beauty"/>
    <s v="Beauty"/>
    <s v="Beauty"/>
    <n v="18"/>
    <s v="Beauty"/>
    <m/>
    <n v="2025"/>
    <n v="6"/>
    <n v="12"/>
    <n v="5"/>
    <s v="Weekday"/>
    <m/>
    <m/>
  </r>
  <r>
    <s v="WEB-5038"/>
    <x v="190"/>
    <s v="Meera Sharma"/>
    <x v="4"/>
    <x v="2"/>
    <x v="2"/>
    <n v="2"/>
    <n v="550.71"/>
    <x v="0"/>
    <x v="0"/>
    <n v="3"/>
    <n v="1101.42"/>
    <m/>
    <m/>
    <m/>
    <m/>
    <m/>
    <m/>
    <s v="Completed"/>
    <s v="Yes"/>
    <s v="No"/>
    <m/>
    <n v="573"/>
    <n v="450"/>
    <n v="594714.6477588166"/>
    <n v="60882.938065984097"/>
    <n v="3.804733727810651"/>
    <s v="Cookbook"/>
    <x v="2"/>
    <s v="Books"/>
    <s v="Books"/>
    <s v="Books"/>
    <n v="4"/>
    <s v="Books"/>
    <m/>
    <n v="2023"/>
    <n v="3"/>
    <n v="5"/>
    <n v="1"/>
    <s v="Weekday"/>
    <m/>
    <m/>
  </r>
  <r>
    <s v="WEB-7158"/>
    <x v="589"/>
    <s v="Saanvi Patel"/>
    <x v="7"/>
    <x v="4"/>
    <x v="21"/>
    <n v="1"/>
    <n v="424.12"/>
    <x v="0"/>
    <x v="0"/>
    <n v="5"/>
    <n v="424.12"/>
    <m/>
    <m/>
    <m/>
    <m/>
    <m/>
    <m/>
    <s v="Completed"/>
    <s v="No"/>
    <s v="No"/>
    <m/>
    <n v="567"/>
    <n v="440"/>
    <n v="1098537.4901531704"/>
    <n v="96724.388030634553"/>
    <n v="3.9001122334455669"/>
    <s v="Shampoo 200Ml"/>
    <x v="4"/>
    <s v="Beauty"/>
    <s v="Beauty"/>
    <s v="Beauty"/>
    <n v="64"/>
    <s v="Beauty"/>
    <m/>
    <n v="2024"/>
    <n v="8"/>
    <n v="13"/>
    <n v="3"/>
    <s v="Weekday"/>
    <m/>
    <m/>
  </r>
  <r>
    <s v="WEB-5840"/>
    <x v="590"/>
    <s v="Aditya Pillai"/>
    <x v="6"/>
    <x v="0"/>
    <x v="5"/>
    <n v="1"/>
    <n v="624.17999999999995"/>
    <x v="3"/>
    <x v="0"/>
    <n v="4"/>
    <n v="624.17999999999995"/>
    <m/>
    <m/>
    <m/>
    <m/>
    <m/>
    <m/>
    <s v="Completed"/>
    <s v="No"/>
    <s v="No"/>
    <m/>
    <n v="558"/>
    <n v="430"/>
    <n v="1463424.4009529033"/>
    <n v="118285.78776560788"/>
    <n v="3.8140589569160999"/>
    <s v="Storage Box"/>
    <x v="0"/>
    <s v="Home &amp; Kitchen"/>
    <s v="Home &amp; Kitchen"/>
    <s v="Home &amp; Kitchen"/>
    <n v="8"/>
    <s v="Home &amp; Kitchen"/>
    <m/>
    <n v="2024"/>
    <n v="1"/>
    <n v="31"/>
    <n v="4"/>
    <s v="Weekday"/>
    <m/>
    <m/>
  </r>
  <r>
    <s v="WEB-6471"/>
    <x v="591"/>
    <s v="Riya Menon"/>
    <x v="7"/>
    <x v="3"/>
    <x v="10"/>
    <n v="1"/>
    <n v="506.56"/>
    <x v="0"/>
    <x v="0"/>
    <n v="2"/>
    <n v="506.56"/>
    <m/>
    <m/>
    <m/>
    <m/>
    <m/>
    <m/>
    <s v="Completed"/>
    <s v="No"/>
    <s v="No"/>
    <m/>
    <n v="567"/>
    <n v="440"/>
    <n v="1892867.2841657216"/>
    <n v="199432.98236095349"/>
    <n v="3.8949824970828471"/>
    <s v="Women'S Kurti"/>
    <x v="3"/>
    <s v="Fashion"/>
    <s v="Fashion"/>
    <s v="Fashion"/>
    <n v="15"/>
    <s v="Fashion"/>
    <m/>
    <n v="2024"/>
    <n v="9"/>
    <n v="10"/>
    <n v="3"/>
    <s v="Weekday"/>
    <m/>
    <m/>
  </r>
  <r>
    <s v="WEB-9457"/>
    <x v="452"/>
    <s v="Karan Malhotra"/>
    <x v="1"/>
    <x v="4"/>
    <x v="6"/>
    <n v="1"/>
    <n v="1142.4000000000001"/>
    <x v="4"/>
    <x v="3"/>
    <n v="5"/>
    <n v="1142.4000000000001"/>
    <m/>
    <m/>
    <m/>
    <m/>
    <m/>
    <m/>
    <s v="Lost Sale"/>
    <s v="No"/>
    <s v="Yes"/>
    <m/>
    <n v="595"/>
    <n v="444"/>
    <n v="1098537.4901531704"/>
    <n v="96724.388030634553"/>
    <n v="3.9001122334455669"/>
    <s v="Lipstick"/>
    <x v="4"/>
    <s v="Beauty"/>
    <s v="Beauty"/>
    <s v="Beauty"/>
    <n v="10"/>
    <s v="Beauty"/>
    <m/>
    <n v="2024"/>
    <n v="2"/>
    <n v="12"/>
    <n v="2"/>
    <s v="Weekday"/>
    <m/>
    <m/>
  </r>
  <r>
    <s v="WEB-9420"/>
    <x v="592"/>
    <s v="Riya Kumar"/>
    <x v="7"/>
    <x v="4"/>
    <x v="24"/>
    <n v="2"/>
    <n v="849.86"/>
    <x v="4"/>
    <x v="0"/>
    <n v="2"/>
    <n v="1699.72"/>
    <m/>
    <m/>
    <m/>
    <m/>
    <m/>
    <m/>
    <s v="Completed"/>
    <s v="Yes"/>
    <s v="No"/>
    <m/>
    <n v="567"/>
    <n v="440"/>
    <n v="1098537.4901531704"/>
    <n v="96724.388030634553"/>
    <n v="3.9001122334455669"/>
    <s v="Face Cream"/>
    <x v="4"/>
    <s v="Beauty"/>
    <s v="Beauty"/>
    <s v="Beauty"/>
    <n v="80"/>
    <s v="Beauty"/>
    <m/>
    <n v="2024"/>
    <n v="10"/>
    <n v="8"/>
    <n v="3"/>
    <s v="Weekday"/>
    <m/>
    <m/>
  </r>
  <r>
    <s v="WEB-5911"/>
    <x v="29"/>
    <s v="Aarav Kapoor"/>
    <x v="7"/>
    <x v="2"/>
    <x v="2"/>
    <n v="1"/>
    <n v="646.92999999999995"/>
    <x v="0"/>
    <x v="1"/>
    <m/>
    <n v="646.92999999999995"/>
    <m/>
    <m/>
    <m/>
    <m/>
    <m/>
    <m/>
    <s v="Pending"/>
    <s v="No"/>
    <s v="Yes"/>
    <m/>
    <n v="567"/>
    <n v="440"/>
    <n v="594714.6477588166"/>
    <n v="60882.938065984097"/>
    <n v="3.804733727810651"/>
    <s v="Cookbook"/>
    <x v="2"/>
    <s v="Books"/>
    <s v="Books"/>
    <s v="Books"/>
    <n v="4"/>
    <s v="Books"/>
    <m/>
    <n v="2025"/>
    <n v="2"/>
    <n v="21"/>
    <n v="6"/>
    <s v="Weekday"/>
    <m/>
    <m/>
  </r>
  <r>
    <s v="WEB-7186"/>
    <x v="593"/>
    <s v="Arjun Verma"/>
    <x v="4"/>
    <x v="2"/>
    <x v="2"/>
    <n v="1"/>
    <n v="294.01"/>
    <x v="3"/>
    <x v="0"/>
    <n v="3"/>
    <n v="294.01"/>
    <m/>
    <m/>
    <m/>
    <m/>
    <m/>
    <m/>
    <s v="Completed"/>
    <s v="No"/>
    <s v="No"/>
    <m/>
    <n v="573"/>
    <n v="450"/>
    <n v="594714.6477588166"/>
    <n v="60882.938065984097"/>
    <n v="3.804733727810651"/>
    <s v="Cookbook"/>
    <x v="2"/>
    <s v="Books"/>
    <s v="Books"/>
    <s v="Books"/>
    <n v="4"/>
    <s v="Books"/>
    <m/>
    <n v="2024"/>
    <n v="5"/>
    <n v="14"/>
    <n v="3"/>
    <s v="Weekday"/>
    <m/>
    <m/>
  </r>
  <r>
    <s v="WEB-8412"/>
    <x v="594"/>
    <s v="Ishaan Bose"/>
    <x v="6"/>
    <x v="3"/>
    <x v="10"/>
    <n v="1"/>
    <n v="1493.51"/>
    <x v="3"/>
    <x v="0"/>
    <n v="3"/>
    <n v="1493.51"/>
    <m/>
    <m/>
    <m/>
    <m/>
    <m/>
    <m/>
    <s v="Completed"/>
    <s v="Yes"/>
    <s v="No"/>
    <m/>
    <n v="558"/>
    <n v="430"/>
    <n v="1892867.2841657216"/>
    <n v="199432.98236095349"/>
    <n v="3.8949824970828471"/>
    <s v="Women'S Kurti"/>
    <x v="3"/>
    <s v="Fashion"/>
    <s v="Fashion"/>
    <s v="Fashion"/>
    <n v="15"/>
    <s v="Fashion"/>
    <m/>
    <n v="2024"/>
    <n v="8"/>
    <n v="3"/>
    <n v="7"/>
    <s v="Weekday"/>
    <m/>
    <m/>
  </r>
  <r>
    <s v="WEB-7887"/>
    <x v="241"/>
    <s v="Aditya Menon"/>
    <x v="6"/>
    <x v="1"/>
    <x v="11"/>
    <n v="1"/>
    <n v="2098.11"/>
    <x v="0"/>
    <x v="3"/>
    <n v="5"/>
    <n v="2098.11"/>
    <m/>
    <m/>
    <m/>
    <m/>
    <m/>
    <m/>
    <s v="Lost Sale"/>
    <s v="No"/>
    <s v="Yes"/>
    <m/>
    <n v="558"/>
    <n v="430"/>
    <n v="2759712.3299794244"/>
    <n v="330643.50635802455"/>
    <n v="3.8641711229946525"/>
    <s v="Smart Watch"/>
    <x v="1"/>
    <s v="Electronics"/>
    <s v="Electronics"/>
    <s v="Electronics"/>
    <n v="17"/>
    <s v="Electronics"/>
    <m/>
    <n v="2023"/>
    <n v="10"/>
    <n v="18"/>
    <n v="4"/>
    <s v="Weekday"/>
    <m/>
    <m/>
  </r>
  <r>
    <s v="WEB-6455"/>
    <x v="584"/>
    <s v="Sanjay Menon"/>
    <x v="3"/>
    <x v="0"/>
    <x v="0"/>
    <n v="3"/>
    <n v="1020.86"/>
    <x v="2"/>
    <x v="0"/>
    <n v="3"/>
    <n v="3062.58"/>
    <m/>
    <m/>
    <m/>
    <m/>
    <m/>
    <m/>
    <s v="Completed"/>
    <s v="Yes"/>
    <s v="No"/>
    <m/>
    <n v="619"/>
    <n v="468"/>
    <n v="1463424.4009529033"/>
    <n v="118285.78776560788"/>
    <n v="3.8140589569160999"/>
    <s v="Water Bottle"/>
    <x v="0"/>
    <s v="Home &amp; Kitchen"/>
    <s v="Home &amp; Kitchen"/>
    <s v="Home &amp; Kitchen"/>
    <n v="2"/>
    <s v="Home &amp; Kitchen"/>
    <m/>
    <n v="2023"/>
    <n v="10"/>
    <n v="28"/>
    <n v="7"/>
    <s v="Weekday"/>
    <m/>
    <m/>
  </r>
  <r>
    <s v="WEB-8148"/>
    <x v="27"/>
    <s v="Meera Das"/>
    <x v="7"/>
    <x v="4"/>
    <x v="12"/>
    <n v="1"/>
    <n v="1328.8"/>
    <x v="3"/>
    <x v="1"/>
    <n v="2"/>
    <n v="1328.8"/>
    <m/>
    <m/>
    <m/>
    <m/>
    <m/>
    <m/>
    <s v="Pending"/>
    <s v="No"/>
    <s v="Yes"/>
    <m/>
    <n v="567"/>
    <n v="440"/>
    <n v="1098537.4901531704"/>
    <n v="96724.388030634553"/>
    <n v="3.9001122334455669"/>
    <s v="Perfume 50Ml"/>
    <x v="4"/>
    <s v="Beauty"/>
    <s v="Beauty"/>
    <s v="Beauty"/>
    <n v="18"/>
    <s v="Beauty"/>
    <m/>
    <n v="2023"/>
    <n v="11"/>
    <n v="21"/>
    <n v="3"/>
    <s v="Weekday"/>
    <m/>
    <m/>
  </r>
  <r>
    <s v="WEB-5315"/>
    <x v="595"/>
    <s v="Ananya Chatterjee"/>
    <x v="0"/>
    <x v="4"/>
    <x v="24"/>
    <n v="2"/>
    <n v="728.73"/>
    <x v="0"/>
    <x v="0"/>
    <n v="5"/>
    <n v="1457.46"/>
    <m/>
    <m/>
    <m/>
    <m/>
    <m/>
    <m/>
    <s v="Completed"/>
    <s v="Yes"/>
    <s v="No"/>
    <m/>
    <n v="590"/>
    <n v="451"/>
    <n v="1098537.4901531704"/>
    <n v="96724.388030634553"/>
    <n v="3.9001122334455669"/>
    <s v="Face Cream"/>
    <x v="4"/>
    <s v="Beauty"/>
    <s v="Beauty"/>
    <s v="Beauty"/>
    <n v="80"/>
    <s v="Beauty"/>
    <m/>
    <n v="2025"/>
    <n v="6"/>
    <n v="16"/>
    <n v="2"/>
    <s v="Weekday"/>
    <m/>
    <m/>
  </r>
  <r>
    <s v="WEB-7089"/>
    <x v="78"/>
    <s v="Ananya Sharma"/>
    <x v="5"/>
    <x v="4"/>
    <x v="6"/>
    <n v="3"/>
    <n v="498.25"/>
    <x v="1"/>
    <x v="2"/>
    <n v="5"/>
    <n v="1494.75"/>
    <m/>
    <m/>
    <m/>
    <m/>
    <m/>
    <m/>
    <s v="Completed"/>
    <s v="No"/>
    <s v="No"/>
    <m/>
    <n v="559"/>
    <n v="408"/>
    <n v="1098537.4901531704"/>
    <n v="96724.388030634553"/>
    <n v="3.9001122334455669"/>
    <s v="Lipstick"/>
    <x v="4"/>
    <s v="Beauty"/>
    <s v="Beauty"/>
    <s v="Beauty"/>
    <n v="10"/>
    <s v="Beauty"/>
    <m/>
    <n v="2024"/>
    <n v="3"/>
    <n v="2"/>
    <n v="7"/>
    <s v="Weekday"/>
    <m/>
    <m/>
  </r>
  <r>
    <s v="WEB-9057"/>
    <x v="227"/>
    <s v="Aarav Das"/>
    <x v="3"/>
    <x v="2"/>
    <x v="2"/>
    <n v="2"/>
    <n v="145.08000000000001"/>
    <x v="4"/>
    <x v="0"/>
    <n v="5"/>
    <n v="290.16000000000003"/>
    <m/>
    <m/>
    <m/>
    <m/>
    <m/>
    <m/>
    <s v="Completed"/>
    <s v="No"/>
    <s v="No"/>
    <m/>
    <n v="619"/>
    <n v="468"/>
    <n v="594714.6477588166"/>
    <n v="60882.938065984097"/>
    <n v="3.804733727810651"/>
    <s v="Cookbook"/>
    <x v="2"/>
    <s v="Books"/>
    <s v="Books"/>
    <s v="Books"/>
    <n v="4"/>
    <s v="Books"/>
    <m/>
    <n v="2025"/>
    <n v="6"/>
    <n v="23"/>
    <n v="2"/>
    <s v="Weekday"/>
    <m/>
    <m/>
  </r>
  <r>
    <s v="WEB-7349"/>
    <x v="596"/>
    <s v="Karan Khan"/>
    <x v="3"/>
    <x v="2"/>
    <x v="14"/>
    <n v="1"/>
    <n v="243.81"/>
    <x v="2"/>
    <x v="0"/>
    <n v="4"/>
    <n v="243.81"/>
    <m/>
    <m/>
    <m/>
    <m/>
    <m/>
    <m/>
    <s v="Completed"/>
    <s v="No"/>
    <s v="No"/>
    <m/>
    <n v="619"/>
    <n v="468"/>
    <n v="594714.6477588166"/>
    <n v="60882.938065984097"/>
    <n v="3.804733727810651"/>
    <s v="Notebook Set"/>
    <x v="2"/>
    <s v="Books"/>
    <s v="Books"/>
    <s v="Books"/>
    <n v="20"/>
    <s v="Books"/>
    <m/>
    <n v="2024"/>
    <n v="6"/>
    <n v="15"/>
    <n v="7"/>
    <s v="Weekday"/>
    <m/>
    <m/>
  </r>
  <r>
    <s v="WEB-8988"/>
    <x v="330"/>
    <s v="Meera Das"/>
    <x v="1"/>
    <x v="0"/>
    <x v="23"/>
    <n v="3"/>
    <n v="1684.28"/>
    <x v="3"/>
    <x v="1"/>
    <n v="3"/>
    <n v="5052.84"/>
    <m/>
    <m/>
    <m/>
    <m/>
    <m/>
    <m/>
    <s v="Pending"/>
    <s v="No"/>
    <s v="Yes"/>
    <m/>
    <n v="595"/>
    <n v="444"/>
    <n v="1463424.4009529033"/>
    <n v="118285.78776560788"/>
    <n v="3.8140589569160999"/>
    <s v="Led Bulb Pack"/>
    <x v="0"/>
    <s v="Home &amp; Kitchen"/>
    <s v="Home &amp; Kitchen"/>
    <s v="Home &amp; Kitchen"/>
    <n v="76"/>
    <s v="Home &amp; Kitchen"/>
    <m/>
    <n v="2024"/>
    <n v="2"/>
    <n v="10"/>
    <n v="7"/>
    <s v="Weekday"/>
    <m/>
    <m/>
  </r>
  <r>
    <s v="WEB-6058"/>
    <x v="329"/>
    <s v="Saanvi Singh"/>
    <x v="2"/>
    <x v="3"/>
    <x v="17"/>
    <n v="1"/>
    <n v="2416.13"/>
    <x v="0"/>
    <x v="0"/>
    <n v="4"/>
    <n v="2416.13"/>
    <m/>
    <m/>
    <m/>
    <m/>
    <m/>
    <m/>
    <s v="Completed"/>
    <s v="Yes"/>
    <s v="No"/>
    <m/>
    <n v="589"/>
    <n v="426"/>
    <n v="1892867.2841657216"/>
    <n v="199432.98236095349"/>
    <n v="3.8949824970828471"/>
    <s v="Running Shoes"/>
    <x v="3"/>
    <s v="Fashion"/>
    <s v="Fashion"/>
    <s v="Fashion"/>
    <n v="45"/>
    <s v="Fashion"/>
    <m/>
    <n v="2023"/>
    <n v="12"/>
    <n v="16"/>
    <n v="7"/>
    <s v="Weekday"/>
    <m/>
    <m/>
  </r>
  <r>
    <s v="WEB-7943"/>
    <x v="115"/>
    <s v="Vivaan Pillai"/>
    <x v="4"/>
    <x v="1"/>
    <x v="8"/>
    <n v="2"/>
    <n v="1472.88"/>
    <x v="4"/>
    <x v="0"/>
    <n v="4"/>
    <n v="2945.76"/>
    <m/>
    <m/>
    <m/>
    <m/>
    <m/>
    <m/>
    <s v="Completed"/>
    <s v="Yes"/>
    <s v="No"/>
    <m/>
    <n v="573"/>
    <n v="450"/>
    <n v="2759712.3299794244"/>
    <n v="330643.50635802455"/>
    <n v="3.8641711229946525"/>
    <s v="Wireless Earbuds"/>
    <x v="1"/>
    <s v="Electronics"/>
    <s v="Electronics"/>
    <s v="Electronics"/>
    <n v="12"/>
    <s v="Electronics"/>
    <m/>
    <n v="2023"/>
    <n v="9"/>
    <n v="3"/>
    <n v="1"/>
    <s v="Weekday"/>
    <m/>
    <m/>
  </r>
  <r>
    <s v="WEB-9491"/>
    <x v="597"/>
    <s v="Karan Singh"/>
    <x v="3"/>
    <x v="1"/>
    <x v="9"/>
    <n v="2"/>
    <n v="410.13"/>
    <x v="3"/>
    <x v="0"/>
    <n v="5"/>
    <n v="820.26"/>
    <m/>
    <m/>
    <m/>
    <m/>
    <m/>
    <m/>
    <s v="Completed"/>
    <s v="No"/>
    <s v="No"/>
    <m/>
    <n v="619"/>
    <n v="468"/>
    <n v="2759712.3299794244"/>
    <n v="330643.50635802455"/>
    <n v="3.8641711229946525"/>
    <s v="Usb Cable"/>
    <x v="1"/>
    <s v="Electronics"/>
    <s v="Electronics"/>
    <s v="Electronics"/>
    <n v="13"/>
    <s v="Electronics"/>
    <m/>
    <n v="2024"/>
    <n v="4"/>
    <n v="19"/>
    <n v="6"/>
    <s v="Weekday"/>
    <m/>
    <m/>
  </r>
  <r>
    <s v="WEB-8051"/>
    <x v="557"/>
    <s v="Simran Khan"/>
    <x v="2"/>
    <x v="2"/>
    <x v="14"/>
    <n v="1"/>
    <n v="127.93"/>
    <x v="3"/>
    <x v="0"/>
    <n v="5"/>
    <n v="127.93"/>
    <m/>
    <m/>
    <m/>
    <m/>
    <m/>
    <m/>
    <s v="Completed"/>
    <s v="No"/>
    <s v="No"/>
    <m/>
    <n v="589"/>
    <n v="426"/>
    <n v="594714.6477588166"/>
    <n v="60882.938065984097"/>
    <n v="3.804733727810651"/>
    <s v="Notebook Set"/>
    <x v="2"/>
    <s v="Books"/>
    <s v="Books"/>
    <s v="Books"/>
    <n v="20"/>
    <s v="Books"/>
    <m/>
    <n v="2024"/>
    <n v="10"/>
    <n v="13"/>
    <n v="1"/>
    <s v="Weekday"/>
    <m/>
    <m/>
  </r>
  <r>
    <s v="WEB-6700"/>
    <x v="598"/>
    <s v="Arjun Khan"/>
    <x v="2"/>
    <x v="0"/>
    <x v="5"/>
    <n v="1"/>
    <n v="1721.34"/>
    <x v="0"/>
    <x v="2"/>
    <n v="4"/>
    <n v="1721.34"/>
    <m/>
    <m/>
    <m/>
    <m/>
    <m/>
    <m/>
    <s v="Completed"/>
    <s v="No"/>
    <s v="No"/>
    <m/>
    <n v="589"/>
    <n v="426"/>
    <n v="1463424.4009529033"/>
    <n v="118285.78776560788"/>
    <n v="3.8140589569160999"/>
    <s v="Storage Box"/>
    <x v="0"/>
    <s v="Home &amp; Kitchen"/>
    <s v="Home &amp; Kitchen"/>
    <s v="Home &amp; Kitchen"/>
    <n v="8"/>
    <s v="Home &amp; Kitchen"/>
    <m/>
    <n v="2023"/>
    <n v="8"/>
    <n v="9"/>
    <n v="4"/>
    <s v="Weekday"/>
    <m/>
    <m/>
  </r>
  <r>
    <s v="WEB-6057"/>
    <x v="599"/>
    <s v="Ananya Chatterjee"/>
    <x v="4"/>
    <x v="4"/>
    <x v="22"/>
    <n v="1"/>
    <n v="104.71"/>
    <x v="0"/>
    <x v="0"/>
    <n v="4"/>
    <n v="104.71"/>
    <m/>
    <m/>
    <m/>
    <m/>
    <m/>
    <m/>
    <s v="Completed"/>
    <s v="No"/>
    <s v="No"/>
    <m/>
    <n v="573"/>
    <n v="450"/>
    <n v="1098537.4901531704"/>
    <n v="96724.388030634553"/>
    <n v="3.9001122334455669"/>
    <s v="Hair Oil"/>
    <x v="4"/>
    <s v="Beauty"/>
    <s v="Beauty"/>
    <s v="Beauty"/>
    <n v="70"/>
    <s v="Beauty"/>
    <m/>
    <n v="2024"/>
    <n v="10"/>
    <n v="9"/>
    <n v="4"/>
    <s v="Weekday"/>
    <m/>
    <m/>
  </r>
  <r>
    <s v="WEB-8919"/>
    <x v="238"/>
    <s v="Ishaan Sharma"/>
    <x v="3"/>
    <x v="2"/>
    <x v="7"/>
    <n v="2"/>
    <n v="246.74"/>
    <x v="0"/>
    <x v="0"/>
    <n v="4"/>
    <n v="493.48"/>
    <m/>
    <m/>
    <m/>
    <m/>
    <m/>
    <m/>
    <s v="Completed"/>
    <s v="No"/>
    <s v="No"/>
    <m/>
    <n v="619"/>
    <n v="468"/>
    <n v="594714.6477588166"/>
    <n v="60882.938065984097"/>
    <n v="3.804733727810651"/>
    <s v="Fiction Novel"/>
    <x v="2"/>
    <s v="Books"/>
    <s v="Books"/>
    <s v="Books"/>
    <n v="11"/>
    <s v="Books"/>
    <m/>
    <n v="2024"/>
    <n v="5"/>
    <n v="9"/>
    <n v="5"/>
    <s v="Weekday"/>
    <m/>
    <m/>
  </r>
  <r>
    <s v="WEB-8523"/>
    <x v="558"/>
    <s v="Karan Kumar"/>
    <x v="0"/>
    <x v="2"/>
    <x v="7"/>
    <n v="1"/>
    <n v="153.31"/>
    <x v="0"/>
    <x v="0"/>
    <m/>
    <n v="153.31"/>
    <m/>
    <m/>
    <m/>
    <m/>
    <m/>
    <m/>
    <s v="Completed"/>
    <s v="No"/>
    <s v="No"/>
    <m/>
    <n v="590"/>
    <n v="451"/>
    <n v="594714.6477588166"/>
    <n v="60882.938065984097"/>
    <n v="3.804733727810651"/>
    <s v="Fiction Novel"/>
    <x v="2"/>
    <s v="Books"/>
    <s v="Books"/>
    <s v="Books"/>
    <n v="11"/>
    <s v="Books"/>
    <m/>
    <n v="2024"/>
    <n v="10"/>
    <n v="26"/>
    <n v="7"/>
    <s v="Weekday"/>
    <m/>
    <m/>
  </r>
  <r>
    <s v="WEB-8708"/>
    <x v="197"/>
    <s v="Sanjay Gupta"/>
    <x v="3"/>
    <x v="2"/>
    <x v="15"/>
    <n v="1"/>
    <n v="607.42999999999995"/>
    <x v="3"/>
    <x v="0"/>
    <n v="4"/>
    <n v="607.42999999999995"/>
    <m/>
    <m/>
    <m/>
    <m/>
    <m/>
    <m/>
    <s v="Completed"/>
    <s v="No"/>
    <s v="No"/>
    <m/>
    <n v="619"/>
    <n v="468"/>
    <n v="594714.6477588166"/>
    <n v="60882.938065984097"/>
    <n v="3.804733727810651"/>
    <s v="Kids Story Book"/>
    <x v="2"/>
    <s v="Books"/>
    <s v="Books"/>
    <s v="Books"/>
    <n v="23"/>
    <s v="Books"/>
    <m/>
    <n v="2025"/>
    <n v="4"/>
    <n v="4"/>
    <n v="6"/>
    <s v="Weekday"/>
    <m/>
    <m/>
  </r>
  <r>
    <s v="WEB-8492"/>
    <x v="600"/>
    <s v="Neha Verma"/>
    <x v="3"/>
    <x v="0"/>
    <x v="0"/>
    <n v="1"/>
    <n v="1407.95"/>
    <x v="3"/>
    <x v="2"/>
    <n v="3"/>
    <n v="1407.95"/>
    <m/>
    <m/>
    <m/>
    <m/>
    <m/>
    <m/>
    <s v="Completed"/>
    <s v="No"/>
    <s v="No"/>
    <m/>
    <n v="619"/>
    <n v="468"/>
    <n v="1463424.4009529033"/>
    <n v="118285.78776560788"/>
    <n v="3.8140589569160999"/>
    <s v="Water Bottle"/>
    <x v="0"/>
    <s v="Home &amp; Kitchen"/>
    <s v="Home &amp; Kitchen"/>
    <s v="Home &amp; Kitchen"/>
    <n v="2"/>
    <s v="Home &amp; Kitchen"/>
    <m/>
    <n v="2023"/>
    <n v="12"/>
    <n v="28"/>
    <n v="5"/>
    <s v="Weekday"/>
    <m/>
    <m/>
  </r>
  <r>
    <s v="WEB-6872"/>
    <x v="138"/>
    <s v="Sanjay Singh"/>
    <x v="1"/>
    <x v="3"/>
    <x v="17"/>
    <n v="2"/>
    <n v="878.16"/>
    <x v="3"/>
    <x v="0"/>
    <n v="5"/>
    <n v="1756.32"/>
    <m/>
    <m/>
    <m/>
    <m/>
    <m/>
    <m/>
    <s v="Completed"/>
    <s v="Yes"/>
    <s v="No"/>
    <m/>
    <n v="595"/>
    <n v="444"/>
    <n v="1892867.2841657216"/>
    <n v="199432.98236095349"/>
    <n v="3.8949824970828471"/>
    <s v="Running Shoes"/>
    <x v="3"/>
    <s v="Fashion"/>
    <s v="Fashion"/>
    <s v="Fashion"/>
    <n v="45"/>
    <s v="Fashion"/>
    <m/>
    <n v="2025"/>
    <n v="5"/>
    <n v="10"/>
    <n v="7"/>
    <s v="Weekday"/>
    <m/>
    <m/>
  </r>
  <r>
    <s v="WEB-7003"/>
    <x v="135"/>
    <s v="Meera Nair"/>
    <x v="4"/>
    <x v="4"/>
    <x v="12"/>
    <n v="1"/>
    <n v="508.35"/>
    <x v="2"/>
    <x v="0"/>
    <n v="4"/>
    <n v="508.35"/>
    <m/>
    <m/>
    <m/>
    <m/>
    <m/>
    <m/>
    <s v="Completed"/>
    <s v="No"/>
    <s v="No"/>
    <m/>
    <n v="573"/>
    <n v="450"/>
    <n v="1098537.4901531704"/>
    <n v="96724.388030634553"/>
    <n v="3.9001122334455669"/>
    <s v="Perfume 50Ml"/>
    <x v="4"/>
    <s v="Beauty"/>
    <s v="Beauty"/>
    <s v="Beauty"/>
    <n v="18"/>
    <s v="Beauty"/>
    <m/>
    <n v="2023"/>
    <n v="12"/>
    <n v="4"/>
    <n v="2"/>
    <s v="Weekday"/>
    <m/>
    <m/>
  </r>
  <r>
    <s v="WEB-9502"/>
    <x v="2"/>
    <s v="Ishaan Khan"/>
    <x v="2"/>
    <x v="2"/>
    <x v="15"/>
    <n v="1"/>
    <n v="460.35"/>
    <x v="3"/>
    <x v="0"/>
    <n v="5"/>
    <n v="460.35"/>
    <m/>
    <m/>
    <m/>
    <m/>
    <m/>
    <m/>
    <s v="Completed"/>
    <s v="No"/>
    <s v="No"/>
    <m/>
    <n v="589"/>
    <n v="426"/>
    <n v="594714.6477588166"/>
    <n v="60882.938065984097"/>
    <n v="3.804733727810651"/>
    <s v="Kids Story Book"/>
    <x v="2"/>
    <s v="Books"/>
    <s v="Books"/>
    <s v="Books"/>
    <n v="23"/>
    <s v="Books"/>
    <m/>
    <n v="2023"/>
    <n v="7"/>
    <n v="31"/>
    <n v="2"/>
    <s v="Weekday"/>
    <m/>
    <m/>
  </r>
  <r>
    <s v="WEB-7068"/>
    <x v="190"/>
    <s v="Karan Khan"/>
    <x v="3"/>
    <x v="0"/>
    <x v="16"/>
    <n v="3"/>
    <n v="350.18"/>
    <x v="4"/>
    <x v="3"/>
    <n v="2"/>
    <n v="1050.54"/>
    <m/>
    <m/>
    <m/>
    <m/>
    <m/>
    <m/>
    <s v="Lost Sale"/>
    <s v="No"/>
    <s v="Yes"/>
    <m/>
    <n v="619"/>
    <n v="468"/>
    <n v="1463424.4009529033"/>
    <n v="118285.78776560788"/>
    <n v="3.8140589569160999"/>
    <s v="Table Lamp"/>
    <x v="0"/>
    <s v="Home &amp; Kitchen"/>
    <s v="Home &amp; Kitchen"/>
    <s v="Home &amp; Kitchen"/>
    <n v="32"/>
    <s v="Home &amp; Kitchen"/>
    <m/>
    <n v="2023"/>
    <n v="3"/>
    <n v="5"/>
    <n v="1"/>
    <s v="Weekday"/>
    <m/>
    <m/>
  </r>
  <r>
    <s v="WEB-9029"/>
    <x v="599"/>
    <s v="Vikram Mehta"/>
    <x v="8"/>
    <x v="0"/>
    <x v="0"/>
    <n v="1"/>
    <n v="372.56"/>
    <x v="0"/>
    <x v="0"/>
    <n v="5"/>
    <n v="372.56"/>
    <m/>
    <m/>
    <m/>
    <m/>
    <m/>
    <m/>
    <s v="Completed"/>
    <s v="No"/>
    <s v="No"/>
    <m/>
    <n v="50"/>
    <n v="37"/>
    <n v="1463424.4009529033"/>
    <n v="118285.78776560788"/>
    <n v="3.8140589569160999"/>
    <s v="Water Bottle"/>
    <x v="0"/>
    <s v="Home &amp; Kitchen"/>
    <s v="Home &amp; Kitchen"/>
    <s v="Home &amp; Kitchen"/>
    <n v="2"/>
    <s v="Home &amp; Kitchen"/>
    <m/>
    <n v="2024"/>
    <n v="10"/>
    <n v="9"/>
    <n v="4"/>
    <s v="Weekday"/>
    <m/>
    <m/>
  </r>
  <r>
    <s v="WEB-7971"/>
    <x v="375"/>
    <s v="Riya Chatterjee"/>
    <x v="0"/>
    <x v="1"/>
    <x v="9"/>
    <n v="1"/>
    <n v="2010.49"/>
    <x v="2"/>
    <x v="0"/>
    <m/>
    <n v="2010.49"/>
    <m/>
    <m/>
    <m/>
    <m/>
    <m/>
    <m/>
    <s v="Completed"/>
    <s v="Yes"/>
    <s v="No"/>
    <m/>
    <n v="590"/>
    <n v="451"/>
    <n v="2759712.3299794244"/>
    <n v="330643.50635802455"/>
    <n v="3.8641711229946525"/>
    <s v="Usb Cable"/>
    <x v="1"/>
    <s v="Electronics"/>
    <s v="Electronics"/>
    <s v="Electronics"/>
    <n v="13"/>
    <s v="Electronics"/>
    <m/>
    <n v="2024"/>
    <n v="11"/>
    <n v="9"/>
    <n v="7"/>
    <s v="Weekday"/>
    <m/>
    <m/>
  </r>
  <r>
    <s v="WEB-5704"/>
    <x v="37"/>
    <s v="Saanvi Reddy"/>
    <x v="0"/>
    <x v="4"/>
    <x v="21"/>
    <n v="3"/>
    <n v="336.87"/>
    <x v="1"/>
    <x v="0"/>
    <n v="5"/>
    <n v="1010.61"/>
    <m/>
    <m/>
    <m/>
    <m/>
    <m/>
    <m/>
    <s v="Completed"/>
    <s v="Yes"/>
    <s v="No"/>
    <m/>
    <n v="590"/>
    <n v="451"/>
    <n v="1098537.4901531704"/>
    <n v="96724.388030634553"/>
    <n v="3.9001122334455669"/>
    <s v="Shampoo 200Ml"/>
    <x v="4"/>
    <s v="Beauty"/>
    <s v="Beauty"/>
    <s v="Beauty"/>
    <n v="64"/>
    <s v="Beauty"/>
    <m/>
    <n v="2025"/>
    <n v="6"/>
    <n v="29"/>
    <n v="1"/>
    <s v="Weekday"/>
    <m/>
    <m/>
  </r>
  <r>
    <s v="WEB-9630"/>
    <x v="220"/>
    <s v="Ishaan Bose"/>
    <x v="7"/>
    <x v="3"/>
    <x v="19"/>
    <n v="1"/>
    <n v="438.26"/>
    <x v="0"/>
    <x v="0"/>
    <n v="3"/>
    <n v="438.26"/>
    <m/>
    <m/>
    <m/>
    <m/>
    <m/>
    <m/>
    <s v="Completed"/>
    <s v="No"/>
    <s v="No"/>
    <m/>
    <n v="567"/>
    <n v="440"/>
    <n v="1892867.2841657216"/>
    <n v="199432.98236095349"/>
    <n v="3.8949824970828471"/>
    <s v="Sunglasses"/>
    <x v="3"/>
    <s v="Fashion"/>
    <s v="Fashion"/>
    <s v="Fashion"/>
    <n v="53"/>
    <s v="Fashion"/>
    <m/>
    <n v="2023"/>
    <n v="6"/>
    <n v="13"/>
    <n v="3"/>
    <s v="Weekday"/>
    <m/>
    <m/>
  </r>
  <r>
    <s v="WEB-6027"/>
    <x v="179"/>
    <s v="Tanya Bose"/>
    <x v="3"/>
    <x v="0"/>
    <x v="16"/>
    <n v="1"/>
    <n v="1070.98"/>
    <x v="0"/>
    <x v="0"/>
    <n v="5"/>
    <n v="1070.98"/>
    <m/>
    <m/>
    <m/>
    <m/>
    <m/>
    <m/>
    <s v="Completed"/>
    <s v="Yes"/>
    <s v="No"/>
    <m/>
    <n v="619"/>
    <n v="468"/>
    <n v="1463424.4009529033"/>
    <n v="118285.78776560788"/>
    <n v="3.8140589569160999"/>
    <s v="Table Lamp"/>
    <x v="0"/>
    <s v="Home &amp; Kitchen"/>
    <s v="Home &amp; Kitchen"/>
    <s v="Home &amp; Kitchen"/>
    <n v="32"/>
    <s v="Home &amp; Kitchen"/>
    <m/>
    <n v="2024"/>
    <n v="12"/>
    <n v="8"/>
    <n v="1"/>
    <s v="Weekday"/>
    <m/>
    <m/>
  </r>
  <r>
    <s v="WEB-5856"/>
    <x v="601"/>
    <s v="Vikram Chatterjee"/>
    <x v="0"/>
    <x v="4"/>
    <x v="24"/>
    <n v="1"/>
    <n v="488.42"/>
    <x v="2"/>
    <x v="0"/>
    <n v="4"/>
    <n v="488.42"/>
    <m/>
    <m/>
    <m/>
    <m/>
    <m/>
    <m/>
    <s v="Completed"/>
    <s v="No"/>
    <s v="No"/>
    <m/>
    <n v="590"/>
    <n v="451"/>
    <n v="1098537.4901531704"/>
    <n v="96724.388030634553"/>
    <n v="3.9001122334455669"/>
    <s v="Face Cream"/>
    <x v="4"/>
    <s v="Beauty"/>
    <s v="Beauty"/>
    <s v="Beauty"/>
    <n v="80"/>
    <s v="Beauty"/>
    <m/>
    <n v="2023"/>
    <n v="11"/>
    <n v="8"/>
    <n v="4"/>
    <s v="Weekday"/>
    <m/>
    <m/>
  </r>
  <r>
    <s v="WEB-7933"/>
    <x v="417"/>
    <s v="Ananya Joshi"/>
    <x v="2"/>
    <x v="2"/>
    <x v="14"/>
    <n v="3"/>
    <n v="362.86"/>
    <x v="4"/>
    <x v="1"/>
    <n v="5"/>
    <n v="1088.58"/>
    <m/>
    <m/>
    <m/>
    <m/>
    <m/>
    <m/>
    <s v="Pending"/>
    <s v="No"/>
    <s v="Yes"/>
    <m/>
    <n v="589"/>
    <n v="426"/>
    <n v="594714.6477588166"/>
    <n v="60882.938065984097"/>
    <n v="3.804733727810651"/>
    <s v="Notebook Set"/>
    <x v="2"/>
    <s v="Books"/>
    <s v="Books"/>
    <s v="Books"/>
    <n v="20"/>
    <s v="Books"/>
    <m/>
    <n v="2023"/>
    <n v="11"/>
    <n v="19"/>
    <n v="1"/>
    <s v="Weekday"/>
    <m/>
    <m/>
  </r>
  <r>
    <s v="WEB-9102"/>
    <x v="375"/>
    <s v="Ishaan Singh"/>
    <x v="4"/>
    <x v="2"/>
    <x v="13"/>
    <n v="2"/>
    <n v="574.75"/>
    <x v="1"/>
    <x v="0"/>
    <n v="4"/>
    <n v="1149.5"/>
    <m/>
    <m/>
    <m/>
    <m/>
    <m/>
    <m/>
    <s v="Completed"/>
    <s v="Yes"/>
    <s v="No"/>
    <m/>
    <n v="573"/>
    <n v="450"/>
    <n v="594714.6477588166"/>
    <n v="60882.938065984097"/>
    <n v="3.804733727810651"/>
    <s v="Self-Help Book"/>
    <x v="2"/>
    <s v="Books"/>
    <s v="Books"/>
    <s v="Books"/>
    <n v="19"/>
    <s v="Books"/>
    <m/>
    <n v="2024"/>
    <n v="11"/>
    <n v="9"/>
    <n v="7"/>
    <s v="Weekday"/>
    <m/>
    <m/>
  </r>
  <r>
    <s v="WEB-5052"/>
    <x v="68"/>
    <s v="Riya Malhotra"/>
    <x v="3"/>
    <x v="1"/>
    <x v="18"/>
    <n v="2"/>
    <n v="1721.42"/>
    <x v="3"/>
    <x v="0"/>
    <n v="5"/>
    <n v="3442.84"/>
    <m/>
    <m/>
    <m/>
    <m/>
    <m/>
    <m/>
    <s v="Completed"/>
    <s v="Yes"/>
    <s v="No"/>
    <m/>
    <n v="619"/>
    <n v="468"/>
    <n v="2759712.3299794244"/>
    <n v="330643.50635802455"/>
    <n v="3.8641711229946525"/>
    <s v="Bluetooth Speaker"/>
    <x v="1"/>
    <s v="Electronics"/>
    <s v="Electronics"/>
    <s v="Electronics"/>
    <n v="48"/>
    <s v="Electronics"/>
    <m/>
    <n v="2023"/>
    <n v="6"/>
    <n v="24"/>
    <n v="7"/>
    <s v="Weekday"/>
    <m/>
    <m/>
  </r>
  <r>
    <s v="WEB-5389"/>
    <x v="412"/>
    <s v="Arjun Malhotra"/>
    <x v="5"/>
    <x v="3"/>
    <x v="20"/>
    <n v="1"/>
    <n v="2433.52"/>
    <x v="3"/>
    <x v="0"/>
    <n v="5"/>
    <n v="2433.52"/>
    <m/>
    <m/>
    <m/>
    <m/>
    <m/>
    <m/>
    <s v="Completed"/>
    <s v="Yes"/>
    <s v="No"/>
    <m/>
    <n v="559"/>
    <n v="408"/>
    <n v="1892867.2841657216"/>
    <n v="199432.98236095349"/>
    <n v="3.8949824970828471"/>
    <s v="Men'S T-Shirt"/>
    <x v="3"/>
    <s v="Fashion"/>
    <s v="Fashion"/>
    <s v="Fashion"/>
    <n v="55"/>
    <s v="Fashion"/>
    <m/>
    <n v="2024"/>
    <n v="12"/>
    <n v="30"/>
    <n v="2"/>
    <s v="Weekday"/>
    <m/>
    <m/>
  </r>
  <r>
    <s v="WEB-8823"/>
    <x v="602"/>
    <s v="Rahul Rao"/>
    <x v="0"/>
    <x v="3"/>
    <x v="19"/>
    <n v="2"/>
    <n v="1631.1"/>
    <x v="3"/>
    <x v="2"/>
    <n v="3"/>
    <n v="3262.2"/>
    <m/>
    <m/>
    <m/>
    <m/>
    <m/>
    <m/>
    <s v="Completed"/>
    <s v="No"/>
    <s v="No"/>
    <m/>
    <n v="590"/>
    <n v="451"/>
    <n v="1892867.2841657216"/>
    <n v="199432.98236095349"/>
    <n v="3.8949824970828471"/>
    <s v="Sunglasses"/>
    <x v="3"/>
    <s v="Fashion"/>
    <s v="Fashion"/>
    <s v="Fashion"/>
    <n v="53"/>
    <s v="Fashion"/>
    <m/>
    <n v="2025"/>
    <n v="1"/>
    <n v="20"/>
    <n v="2"/>
    <s v="Weekday"/>
    <m/>
    <m/>
  </r>
  <r>
    <s v="WEB-7699"/>
    <x v="603"/>
    <s v="Rohan Nair"/>
    <x v="6"/>
    <x v="3"/>
    <x v="10"/>
    <n v="3"/>
    <n v="1690.36"/>
    <x v="4"/>
    <x v="0"/>
    <m/>
    <n v="5071.08"/>
    <m/>
    <m/>
    <m/>
    <m/>
    <m/>
    <m/>
    <s v="Completed"/>
    <s v="Yes"/>
    <s v="No"/>
    <m/>
    <n v="558"/>
    <n v="430"/>
    <n v="1892867.2841657216"/>
    <n v="199432.98236095349"/>
    <n v="3.8949824970828471"/>
    <s v="Women'S Kurti"/>
    <x v="3"/>
    <s v="Fashion"/>
    <s v="Fashion"/>
    <s v="Fashion"/>
    <n v="15"/>
    <s v="Fashion"/>
    <m/>
    <n v="2024"/>
    <n v="7"/>
    <n v="14"/>
    <n v="1"/>
    <s v="Weekday"/>
    <m/>
    <m/>
  </r>
  <r>
    <s v="WEB-5609"/>
    <x v="604"/>
    <s v="Rahul Sharma"/>
    <x v="7"/>
    <x v="1"/>
    <x v="1"/>
    <n v="2"/>
    <n v="3120.93"/>
    <x v="2"/>
    <x v="0"/>
    <n v="2"/>
    <n v="6241.86"/>
    <m/>
    <m/>
    <m/>
    <m/>
    <m/>
    <m/>
    <s v="Completed"/>
    <s v="Yes"/>
    <s v="No"/>
    <m/>
    <n v="567"/>
    <n v="440"/>
    <n v="2759712.3299794244"/>
    <n v="330643.50635802455"/>
    <n v="3.8641711229946525"/>
    <s v="Power Bank 10000Mah"/>
    <x v="1"/>
    <s v="Electronics"/>
    <s v="Electronics"/>
    <s v="Electronics"/>
    <n v="3"/>
    <s v="Electronics"/>
    <m/>
    <n v="2024"/>
    <n v="12"/>
    <n v="28"/>
    <n v="7"/>
    <s v="Weekday"/>
    <m/>
    <m/>
  </r>
  <r>
    <s v="WEB-5937"/>
    <x v="239"/>
    <s v="Rahul Singh"/>
    <x v="6"/>
    <x v="3"/>
    <x v="3"/>
    <n v="1"/>
    <n v="1074.43"/>
    <x v="3"/>
    <x v="0"/>
    <n v="4"/>
    <n v="1074.43"/>
    <m/>
    <m/>
    <m/>
    <m/>
    <m/>
    <m/>
    <s v="Completed"/>
    <s v="Yes"/>
    <s v="No"/>
    <m/>
    <n v="558"/>
    <n v="430"/>
    <n v="1892867.2841657216"/>
    <n v="199432.98236095349"/>
    <n v="3.8949824970828471"/>
    <s v="Denim Jeans"/>
    <x v="3"/>
    <s v="Fashion"/>
    <s v="Fashion"/>
    <s v="Fashion"/>
    <n v="6"/>
    <s v="Fashion"/>
    <m/>
    <n v="2023"/>
    <n v="6"/>
    <n v="10"/>
    <n v="7"/>
    <s v="Weekday"/>
    <m/>
    <m/>
  </r>
  <r>
    <s v="WEB-8164"/>
    <x v="605"/>
    <s v="Karan Mehta"/>
    <x v="3"/>
    <x v="1"/>
    <x v="9"/>
    <n v="1"/>
    <n v="1385.92"/>
    <x v="4"/>
    <x v="1"/>
    <n v="2"/>
    <n v="1385.92"/>
    <m/>
    <m/>
    <m/>
    <m/>
    <m/>
    <m/>
    <s v="Pending"/>
    <s v="No"/>
    <s v="Yes"/>
    <m/>
    <n v="619"/>
    <n v="468"/>
    <n v="2759712.3299794244"/>
    <n v="330643.50635802455"/>
    <n v="3.8641711229946525"/>
    <s v="Usb Cable"/>
    <x v="1"/>
    <s v="Electronics"/>
    <s v="Electronics"/>
    <s v="Electronics"/>
    <n v="13"/>
    <s v="Electronics"/>
    <m/>
    <n v="2023"/>
    <n v="10"/>
    <n v="29"/>
    <n v="1"/>
    <s v="Weekday"/>
    <m/>
    <m/>
  </r>
  <r>
    <s v="WEB-8575"/>
    <x v="606"/>
    <s v="Pooja Rao"/>
    <x v="1"/>
    <x v="1"/>
    <x v="9"/>
    <n v="1"/>
    <n v="1399.34"/>
    <x v="1"/>
    <x v="0"/>
    <n v="4"/>
    <n v="1399.34"/>
    <m/>
    <m/>
    <m/>
    <m/>
    <m/>
    <m/>
    <s v="Completed"/>
    <s v="Yes"/>
    <s v="No"/>
    <m/>
    <n v="595"/>
    <n v="444"/>
    <n v="2759712.3299794244"/>
    <n v="330643.50635802455"/>
    <n v="3.8641711229946525"/>
    <s v="Usb Cable"/>
    <x v="1"/>
    <s v="Electronics"/>
    <s v="Electronics"/>
    <s v="Electronics"/>
    <n v="13"/>
    <s v="Electronics"/>
    <m/>
    <n v="2023"/>
    <n v="3"/>
    <n v="6"/>
    <n v="2"/>
    <s v="Weekday"/>
    <m/>
    <m/>
  </r>
  <r>
    <s v="WEB-9256"/>
    <x v="607"/>
    <s v="Vivaan Malhotra"/>
    <x v="7"/>
    <x v="2"/>
    <x v="13"/>
    <n v="1"/>
    <n v="535.51"/>
    <x v="1"/>
    <x v="0"/>
    <n v="3"/>
    <n v="535.51"/>
    <m/>
    <m/>
    <m/>
    <m/>
    <m/>
    <m/>
    <s v="Completed"/>
    <s v="No"/>
    <s v="No"/>
    <m/>
    <n v="567"/>
    <n v="440"/>
    <n v="594714.6477588166"/>
    <n v="60882.938065984097"/>
    <n v="3.804733727810651"/>
    <s v="Self-Help Book"/>
    <x v="2"/>
    <s v="Books"/>
    <s v="Books"/>
    <s v="Books"/>
    <n v="19"/>
    <s v="Books"/>
    <m/>
    <n v="2024"/>
    <n v="7"/>
    <n v="28"/>
    <n v="1"/>
    <s v="Weekday"/>
    <m/>
    <m/>
  </r>
  <r>
    <s v="WEB-5475"/>
    <x v="595"/>
    <s v="Neha Malhotra"/>
    <x v="2"/>
    <x v="2"/>
    <x v="15"/>
    <n v="1"/>
    <n v="674.12"/>
    <x v="3"/>
    <x v="0"/>
    <n v="1"/>
    <n v="674.12"/>
    <m/>
    <m/>
    <m/>
    <m/>
    <m/>
    <m/>
    <s v="Completed"/>
    <s v="No"/>
    <s v="No"/>
    <m/>
    <n v="589"/>
    <n v="426"/>
    <n v="594714.6477588166"/>
    <n v="60882.938065984097"/>
    <n v="3.804733727810651"/>
    <s v="Kids Story Book"/>
    <x v="2"/>
    <s v="Books"/>
    <s v="Books"/>
    <s v="Books"/>
    <n v="23"/>
    <s v="Books"/>
    <m/>
    <n v="2025"/>
    <n v="6"/>
    <n v="16"/>
    <n v="2"/>
    <s v="Weekday"/>
    <m/>
    <m/>
  </r>
  <r>
    <s v="WEB-9261"/>
    <x v="297"/>
    <s v="Karan Bose"/>
    <x v="7"/>
    <x v="0"/>
    <x v="4"/>
    <n v="1"/>
    <n v="1935"/>
    <x v="3"/>
    <x v="0"/>
    <n v="3"/>
    <n v="1935"/>
    <m/>
    <m/>
    <m/>
    <m/>
    <m/>
    <m/>
    <s v="Completed"/>
    <s v="Yes"/>
    <s v="No"/>
    <m/>
    <n v="567"/>
    <n v="440"/>
    <n v="1463424.4009529033"/>
    <n v="118285.78776560788"/>
    <n v="3.8140589569160999"/>
    <s v="Non-Stick Pan"/>
    <x v="0"/>
    <s v="Home &amp; Kitchen"/>
    <s v="Home &amp; Kitchen"/>
    <s v="Home &amp; Kitchen"/>
    <n v="7"/>
    <s v="Home &amp; Kitchen"/>
    <m/>
    <n v="2025"/>
    <n v="1"/>
    <n v="9"/>
    <n v="5"/>
    <s v="Weekday"/>
    <m/>
    <m/>
  </r>
  <r>
    <s v="WEB-5034"/>
    <x v="173"/>
    <s v="Riya Reddy"/>
    <x v="5"/>
    <x v="0"/>
    <x v="16"/>
    <n v="2"/>
    <n v="1555.01"/>
    <x v="2"/>
    <x v="0"/>
    <m/>
    <n v="3110.02"/>
    <m/>
    <m/>
    <m/>
    <m/>
    <m/>
    <m/>
    <s v="Completed"/>
    <s v="Yes"/>
    <s v="No"/>
    <m/>
    <n v="559"/>
    <n v="408"/>
    <n v="1463424.4009529033"/>
    <n v="118285.78776560788"/>
    <n v="3.8140589569160999"/>
    <s v="Table Lamp"/>
    <x v="0"/>
    <s v="Home &amp; Kitchen"/>
    <s v="Home &amp; Kitchen"/>
    <s v="Home &amp; Kitchen"/>
    <n v="32"/>
    <s v="Home &amp; Kitchen"/>
    <m/>
    <n v="2023"/>
    <n v="10"/>
    <n v="15"/>
    <n v="1"/>
    <s v="Weekday"/>
    <m/>
    <m/>
  </r>
  <r>
    <s v="WEB-6814"/>
    <x v="608"/>
    <s v="Kavya Pillai"/>
    <x v="3"/>
    <x v="2"/>
    <x v="14"/>
    <n v="1"/>
    <n v="577.73"/>
    <x v="4"/>
    <x v="0"/>
    <n v="3"/>
    <n v="577.73"/>
    <m/>
    <m/>
    <m/>
    <m/>
    <m/>
    <m/>
    <s v="Completed"/>
    <s v="No"/>
    <s v="No"/>
    <m/>
    <n v="619"/>
    <n v="468"/>
    <n v="594714.6477588166"/>
    <n v="60882.938065984097"/>
    <n v="3.804733727810651"/>
    <s v="Notebook Set"/>
    <x v="2"/>
    <s v="Books"/>
    <s v="Books"/>
    <s v="Books"/>
    <n v="20"/>
    <s v="Books"/>
    <m/>
    <n v="2023"/>
    <n v="3"/>
    <n v="4"/>
    <n v="7"/>
    <s v="Weekday"/>
    <m/>
    <m/>
  </r>
  <r>
    <s v="WEB-8715"/>
    <x v="609"/>
    <s v="Vivaan Menon"/>
    <x v="6"/>
    <x v="4"/>
    <x v="12"/>
    <n v="1"/>
    <n v="679.64"/>
    <x v="4"/>
    <x v="0"/>
    <n v="4"/>
    <n v="679.64"/>
    <m/>
    <m/>
    <m/>
    <m/>
    <m/>
    <m/>
    <s v="Completed"/>
    <s v="No"/>
    <s v="No"/>
    <m/>
    <n v="558"/>
    <n v="430"/>
    <n v="1098537.4901531704"/>
    <n v="96724.388030634553"/>
    <n v="3.9001122334455669"/>
    <s v="Perfume 50Ml"/>
    <x v="4"/>
    <s v="Beauty"/>
    <s v="Beauty"/>
    <s v="Beauty"/>
    <n v="18"/>
    <s v="Beauty"/>
    <m/>
    <n v="2023"/>
    <n v="7"/>
    <n v="18"/>
    <n v="3"/>
    <s v="Weekday"/>
    <m/>
    <m/>
  </r>
  <r>
    <s v="WEB-6424"/>
    <x v="313"/>
    <s v="Kavya Malhotra"/>
    <x v="7"/>
    <x v="1"/>
    <x v="9"/>
    <n v="1"/>
    <n v="3078.89"/>
    <x v="3"/>
    <x v="0"/>
    <n v="5"/>
    <n v="3078.89"/>
    <m/>
    <m/>
    <m/>
    <m/>
    <m/>
    <m/>
    <s v="Completed"/>
    <s v="Yes"/>
    <s v="No"/>
    <m/>
    <n v="567"/>
    <n v="440"/>
    <n v="2759712.3299794244"/>
    <n v="330643.50635802455"/>
    <n v="3.8641711229946525"/>
    <s v="Usb Cable"/>
    <x v="1"/>
    <s v="Electronics"/>
    <s v="Electronics"/>
    <s v="Electronics"/>
    <n v="13"/>
    <s v="Electronics"/>
    <m/>
    <n v="2025"/>
    <n v="6"/>
    <n v="17"/>
    <n v="3"/>
    <s v="Weekday"/>
    <m/>
    <m/>
  </r>
  <r>
    <s v="WEB-5830"/>
    <x v="232"/>
    <s v="Arjun Chatterjee"/>
    <x v="7"/>
    <x v="3"/>
    <x v="3"/>
    <n v="1"/>
    <n v="1108.02"/>
    <x v="3"/>
    <x v="0"/>
    <n v="4"/>
    <n v="1108.02"/>
    <m/>
    <m/>
    <m/>
    <m/>
    <m/>
    <m/>
    <s v="Completed"/>
    <s v="Yes"/>
    <s v="No"/>
    <m/>
    <n v="567"/>
    <n v="440"/>
    <n v="1892867.2841657216"/>
    <n v="199432.98236095349"/>
    <n v="3.8949824970828471"/>
    <s v="Denim Jeans"/>
    <x v="3"/>
    <s v="Fashion"/>
    <s v="Fashion"/>
    <s v="Fashion"/>
    <n v="6"/>
    <s v="Fashion"/>
    <m/>
    <n v="2023"/>
    <n v="6"/>
    <n v="20"/>
    <n v="3"/>
    <s v="Weekday"/>
    <m/>
    <m/>
  </r>
  <r>
    <s v="WEB-7607"/>
    <x v="564"/>
    <s v="Simran Das"/>
    <x v="1"/>
    <x v="3"/>
    <x v="19"/>
    <n v="1"/>
    <n v="2207.4899999999998"/>
    <x v="4"/>
    <x v="0"/>
    <n v="5"/>
    <n v="2207.4899999999998"/>
    <m/>
    <m/>
    <m/>
    <m/>
    <m/>
    <m/>
    <s v="Completed"/>
    <s v="Yes"/>
    <s v="No"/>
    <m/>
    <n v="595"/>
    <n v="444"/>
    <n v="1892867.2841657216"/>
    <n v="199432.98236095349"/>
    <n v="3.8949824970828471"/>
    <s v="Sunglasses"/>
    <x v="3"/>
    <s v="Fashion"/>
    <s v="Fashion"/>
    <s v="Fashion"/>
    <n v="53"/>
    <s v="Fashion"/>
    <m/>
    <n v="2024"/>
    <n v="9"/>
    <n v="26"/>
    <n v="5"/>
    <s v="Weekday"/>
    <m/>
    <m/>
  </r>
  <r>
    <s v="WEB-9016"/>
    <x v="458"/>
    <s v="Aarav Bose"/>
    <x v="6"/>
    <x v="1"/>
    <x v="8"/>
    <n v="1"/>
    <n v="653.51"/>
    <x v="1"/>
    <x v="0"/>
    <n v="3"/>
    <n v="653.51"/>
    <m/>
    <m/>
    <m/>
    <m/>
    <m/>
    <m/>
    <s v="Completed"/>
    <s v="No"/>
    <s v="No"/>
    <m/>
    <n v="558"/>
    <n v="430"/>
    <n v="2759712.3299794244"/>
    <n v="330643.50635802455"/>
    <n v="3.8641711229946525"/>
    <s v="Wireless Earbuds"/>
    <x v="1"/>
    <s v="Electronics"/>
    <s v="Electronics"/>
    <s v="Electronics"/>
    <n v="12"/>
    <s v="Electronics"/>
    <m/>
    <n v="2024"/>
    <n v="6"/>
    <n v="23"/>
    <n v="1"/>
    <s v="Weekday"/>
    <m/>
    <m/>
  </r>
  <r>
    <s v="WEB-7246"/>
    <x v="141"/>
    <s v="Meera Kapoor"/>
    <x v="4"/>
    <x v="1"/>
    <x v="1"/>
    <n v="3"/>
    <n v="319.25"/>
    <x v="4"/>
    <x v="0"/>
    <n v="3"/>
    <n v="957.75"/>
    <m/>
    <m/>
    <m/>
    <m/>
    <m/>
    <m/>
    <s v="Completed"/>
    <s v="No"/>
    <s v="No"/>
    <m/>
    <n v="573"/>
    <n v="450"/>
    <n v="2759712.3299794244"/>
    <n v="330643.50635802455"/>
    <n v="3.8641711229946525"/>
    <s v="Power Bank 10000Mah"/>
    <x v="1"/>
    <s v="Electronics"/>
    <s v="Electronics"/>
    <s v="Electronics"/>
    <n v="3"/>
    <s v="Electronics"/>
    <m/>
    <n v="2025"/>
    <n v="4"/>
    <n v="1"/>
    <n v="3"/>
    <s v="Weekend"/>
    <m/>
    <m/>
  </r>
  <r>
    <s v="WEB-5200"/>
    <x v="337"/>
    <s v="Aarav Mehta"/>
    <x v="7"/>
    <x v="0"/>
    <x v="16"/>
    <n v="2"/>
    <n v="170.34"/>
    <x v="1"/>
    <x v="2"/>
    <n v="4"/>
    <n v="340.68"/>
    <m/>
    <m/>
    <m/>
    <m/>
    <m/>
    <m/>
    <s v="Completed"/>
    <s v="No"/>
    <s v="No"/>
    <m/>
    <n v="567"/>
    <n v="440"/>
    <n v="1463424.4009529033"/>
    <n v="118285.78776560788"/>
    <n v="3.8140589569160999"/>
    <s v="Table Lamp"/>
    <x v="0"/>
    <s v="Home &amp; Kitchen"/>
    <s v="Home &amp; Kitchen"/>
    <s v="Home &amp; Kitchen"/>
    <n v="32"/>
    <s v="Home &amp; Kitchen"/>
    <m/>
    <n v="2024"/>
    <n v="9"/>
    <n v="4"/>
    <n v="4"/>
    <s v="Weekday"/>
    <m/>
    <m/>
  </r>
  <r>
    <s v="WEB-5262"/>
    <x v="278"/>
    <s v="Saanvi Gupta"/>
    <x v="4"/>
    <x v="1"/>
    <x v="11"/>
    <n v="2"/>
    <n v="1403.53"/>
    <x v="2"/>
    <x v="0"/>
    <n v="4"/>
    <n v="2807.06"/>
    <m/>
    <m/>
    <m/>
    <m/>
    <m/>
    <m/>
    <s v="Completed"/>
    <s v="Yes"/>
    <s v="No"/>
    <m/>
    <n v="573"/>
    <n v="450"/>
    <n v="2759712.3299794244"/>
    <n v="330643.50635802455"/>
    <n v="3.8641711229946525"/>
    <s v="Smart Watch"/>
    <x v="1"/>
    <s v="Electronics"/>
    <s v="Electronics"/>
    <s v="Electronics"/>
    <n v="17"/>
    <s v="Electronics"/>
    <m/>
    <n v="2023"/>
    <n v="9"/>
    <n v="9"/>
    <n v="7"/>
    <s v="Weekday"/>
    <m/>
    <m/>
  </r>
  <r>
    <s v="WEB-8470"/>
    <x v="451"/>
    <s v="Ananya Bose"/>
    <x v="4"/>
    <x v="2"/>
    <x v="15"/>
    <n v="1"/>
    <n v="395.79"/>
    <x v="0"/>
    <x v="0"/>
    <n v="3"/>
    <n v="395.79"/>
    <m/>
    <m/>
    <m/>
    <m/>
    <m/>
    <m/>
    <s v="Completed"/>
    <s v="No"/>
    <s v="No"/>
    <m/>
    <n v="573"/>
    <n v="450"/>
    <n v="594714.6477588166"/>
    <n v="60882.938065984097"/>
    <n v="3.804733727810651"/>
    <s v="Kids Story Book"/>
    <x v="2"/>
    <s v="Books"/>
    <s v="Books"/>
    <s v="Books"/>
    <n v="23"/>
    <s v="Books"/>
    <m/>
    <n v="2023"/>
    <n v="6"/>
    <n v="25"/>
    <n v="1"/>
    <s v="Weekday"/>
    <m/>
    <m/>
  </r>
  <r>
    <s v="WEB-7357"/>
    <x v="278"/>
    <s v="Ananya Singh"/>
    <x v="4"/>
    <x v="2"/>
    <x v="13"/>
    <n v="3"/>
    <n v="126.21"/>
    <x v="0"/>
    <x v="3"/>
    <n v="5"/>
    <n v="378.63"/>
    <m/>
    <m/>
    <m/>
    <m/>
    <m/>
    <m/>
    <s v="Lost Sale"/>
    <s v="No"/>
    <s v="Yes"/>
    <m/>
    <n v="573"/>
    <n v="450"/>
    <n v="594714.6477588166"/>
    <n v="60882.938065984097"/>
    <n v="3.804733727810651"/>
    <s v="Self-Help Book"/>
    <x v="2"/>
    <s v="Books"/>
    <s v="Books"/>
    <s v="Books"/>
    <n v="19"/>
    <s v="Books"/>
    <m/>
    <n v="2023"/>
    <n v="9"/>
    <n v="9"/>
    <n v="7"/>
    <s v="Weekday"/>
    <m/>
    <m/>
  </r>
  <r>
    <s v="WEB-8552"/>
    <x v="425"/>
    <s v="Ishaan Pillai"/>
    <x v="5"/>
    <x v="3"/>
    <x v="19"/>
    <n v="1"/>
    <n v="2357.33"/>
    <x v="2"/>
    <x v="0"/>
    <n v="5"/>
    <n v="2357.33"/>
    <m/>
    <m/>
    <m/>
    <m/>
    <m/>
    <m/>
    <s v="Completed"/>
    <s v="Yes"/>
    <s v="No"/>
    <m/>
    <n v="559"/>
    <n v="408"/>
    <n v="1892867.2841657216"/>
    <n v="199432.98236095349"/>
    <n v="3.8949824970828471"/>
    <s v="Sunglasses"/>
    <x v="3"/>
    <s v="Fashion"/>
    <s v="Fashion"/>
    <s v="Fashion"/>
    <n v="53"/>
    <s v="Fashion"/>
    <m/>
    <n v="2025"/>
    <n v="2"/>
    <n v="22"/>
    <n v="7"/>
    <s v="Weekday"/>
    <m/>
    <m/>
  </r>
  <r>
    <s v="WEB-5949"/>
    <x v="440"/>
    <s v="Meera Nair"/>
    <x v="1"/>
    <x v="2"/>
    <x v="14"/>
    <n v="1"/>
    <n v="522.41"/>
    <x v="3"/>
    <x v="1"/>
    <m/>
    <n v="522.41"/>
    <m/>
    <m/>
    <m/>
    <m/>
    <m/>
    <m/>
    <s v="Pending"/>
    <s v="No"/>
    <s v="Yes"/>
    <m/>
    <n v="595"/>
    <n v="444"/>
    <n v="594714.6477588166"/>
    <n v="60882.938065984097"/>
    <n v="3.804733727810651"/>
    <s v="Notebook Set"/>
    <x v="2"/>
    <s v="Books"/>
    <s v="Books"/>
    <s v="Books"/>
    <n v="20"/>
    <s v="Books"/>
    <m/>
    <n v="2025"/>
    <n v="5"/>
    <n v="16"/>
    <n v="6"/>
    <s v="Weekday"/>
    <m/>
    <m/>
  </r>
  <r>
    <s v="WEB-5158"/>
    <x v="610"/>
    <s v="Rohan Sharma"/>
    <x v="6"/>
    <x v="1"/>
    <x v="18"/>
    <n v="1"/>
    <n v="1227.46"/>
    <x v="0"/>
    <x v="0"/>
    <n v="5"/>
    <n v="1227.46"/>
    <m/>
    <m/>
    <m/>
    <m/>
    <m/>
    <m/>
    <s v="Completed"/>
    <s v="Yes"/>
    <s v="No"/>
    <m/>
    <n v="558"/>
    <n v="430"/>
    <n v="2759712.3299794244"/>
    <n v="330643.50635802455"/>
    <n v="3.8641711229946525"/>
    <s v="Bluetooth Speaker"/>
    <x v="1"/>
    <s v="Electronics"/>
    <s v="Electronics"/>
    <s v="Electronics"/>
    <n v="48"/>
    <s v="Electronics"/>
    <m/>
    <n v="2024"/>
    <n v="12"/>
    <n v="5"/>
    <n v="5"/>
    <s v="Weekday"/>
    <m/>
    <m/>
  </r>
  <r>
    <s v="WEB-9009"/>
    <x v="93"/>
    <s v="Diya Chatterjee"/>
    <x v="2"/>
    <x v="4"/>
    <x v="22"/>
    <n v="2"/>
    <n v="982.66"/>
    <x v="3"/>
    <x v="0"/>
    <n v="4"/>
    <n v="1965.32"/>
    <m/>
    <m/>
    <m/>
    <m/>
    <m/>
    <m/>
    <s v="Completed"/>
    <s v="Yes"/>
    <s v="No"/>
    <m/>
    <n v="589"/>
    <n v="426"/>
    <n v="1098537.4901531704"/>
    <n v="96724.388030634553"/>
    <n v="3.9001122334455669"/>
    <s v="Hair Oil"/>
    <x v="4"/>
    <s v="Beauty"/>
    <s v="Beauty"/>
    <s v="Beauty"/>
    <n v="70"/>
    <s v="Beauty"/>
    <m/>
    <n v="2023"/>
    <n v="3"/>
    <n v="30"/>
    <n v="5"/>
    <s v="Weekday"/>
    <m/>
    <m/>
  </r>
  <r>
    <s v="WEB-9658"/>
    <x v="344"/>
    <s v="Vikram Menon"/>
    <x v="1"/>
    <x v="2"/>
    <x v="7"/>
    <n v="2"/>
    <n v="777.18"/>
    <x v="2"/>
    <x v="0"/>
    <n v="2"/>
    <n v="1554.36"/>
    <m/>
    <m/>
    <m/>
    <m/>
    <m/>
    <m/>
    <s v="Completed"/>
    <s v="Yes"/>
    <s v="No"/>
    <m/>
    <n v="595"/>
    <n v="444"/>
    <n v="594714.6477588166"/>
    <n v="60882.938065984097"/>
    <n v="3.804733727810651"/>
    <s v="Fiction Novel"/>
    <x v="2"/>
    <s v="Books"/>
    <s v="Books"/>
    <s v="Books"/>
    <n v="11"/>
    <s v="Books"/>
    <m/>
    <n v="2024"/>
    <n v="10"/>
    <n v="5"/>
    <n v="7"/>
    <s v="Weekday"/>
    <m/>
    <m/>
  </r>
  <r>
    <s v="WEB-5115"/>
    <x v="395"/>
    <s v="Neha Verma"/>
    <x v="7"/>
    <x v="3"/>
    <x v="17"/>
    <n v="1"/>
    <n v="1535.83"/>
    <x v="2"/>
    <x v="1"/>
    <n v="3"/>
    <n v="1535.83"/>
    <m/>
    <m/>
    <m/>
    <m/>
    <m/>
    <m/>
    <s v="Pending"/>
    <s v="No"/>
    <s v="Yes"/>
    <m/>
    <n v="567"/>
    <n v="440"/>
    <n v="1892867.2841657216"/>
    <n v="199432.98236095349"/>
    <n v="3.8949824970828471"/>
    <s v="Running Shoes"/>
    <x v="3"/>
    <s v="Fashion"/>
    <s v="Fashion"/>
    <s v="Fashion"/>
    <n v="45"/>
    <s v="Fashion"/>
    <m/>
    <n v="2024"/>
    <n v="4"/>
    <n v="13"/>
    <n v="7"/>
    <s v="Weekday"/>
    <m/>
    <m/>
  </r>
  <r>
    <s v="WEB-8022"/>
    <x v="611"/>
    <s v="Sanjay Nair"/>
    <x v="0"/>
    <x v="3"/>
    <x v="17"/>
    <n v="2"/>
    <n v="2234.5"/>
    <x v="1"/>
    <x v="1"/>
    <n v="4"/>
    <n v="4469"/>
    <m/>
    <m/>
    <m/>
    <m/>
    <m/>
    <m/>
    <s v="Pending"/>
    <s v="No"/>
    <s v="Yes"/>
    <m/>
    <n v="590"/>
    <n v="451"/>
    <n v="1892867.2841657216"/>
    <n v="199432.98236095349"/>
    <n v="3.8949824970828471"/>
    <s v="Running Shoes"/>
    <x v="3"/>
    <s v="Fashion"/>
    <s v="Fashion"/>
    <s v="Fashion"/>
    <n v="45"/>
    <s v="Fashion"/>
    <m/>
    <n v="2025"/>
    <n v="3"/>
    <n v="11"/>
    <n v="3"/>
    <s v="Weekday"/>
    <m/>
    <m/>
  </r>
  <r>
    <s v="WEB-7210"/>
    <x v="601"/>
    <s v="Rohan Khan"/>
    <x v="6"/>
    <x v="2"/>
    <x v="2"/>
    <n v="1"/>
    <n v="768.17"/>
    <x v="0"/>
    <x v="1"/>
    <n v="5"/>
    <n v="768.17"/>
    <m/>
    <m/>
    <m/>
    <m/>
    <m/>
    <m/>
    <s v="Pending"/>
    <s v="No"/>
    <s v="Yes"/>
    <m/>
    <n v="558"/>
    <n v="430"/>
    <n v="594714.6477588166"/>
    <n v="60882.938065984097"/>
    <n v="3.804733727810651"/>
    <s v="Cookbook"/>
    <x v="2"/>
    <s v="Books"/>
    <s v="Books"/>
    <s v="Books"/>
    <n v="4"/>
    <s v="Books"/>
    <m/>
    <n v="2023"/>
    <n v="11"/>
    <n v="8"/>
    <n v="4"/>
    <s v="Weekday"/>
    <m/>
    <m/>
  </r>
  <r>
    <s v="WEB-7595"/>
    <x v="97"/>
    <s v="Rahul Kumar"/>
    <x v="6"/>
    <x v="4"/>
    <x v="12"/>
    <n v="1"/>
    <n v="567.23"/>
    <x v="3"/>
    <x v="0"/>
    <n v="4"/>
    <n v="567.23"/>
    <m/>
    <m/>
    <m/>
    <m/>
    <m/>
    <m/>
    <s v="Completed"/>
    <s v="No"/>
    <s v="No"/>
    <m/>
    <n v="558"/>
    <n v="430"/>
    <n v="1098537.4901531704"/>
    <n v="96724.388030634553"/>
    <n v="3.9001122334455669"/>
    <s v="Perfume 50Ml"/>
    <x v="4"/>
    <s v="Beauty"/>
    <s v="Beauty"/>
    <s v="Beauty"/>
    <n v="18"/>
    <s v="Beauty"/>
    <m/>
    <n v="2024"/>
    <n v="7"/>
    <n v="6"/>
    <n v="7"/>
    <s v="Weekday"/>
    <m/>
    <m/>
  </r>
  <r>
    <s v="WEB-9431"/>
    <x v="612"/>
    <s v="Diya Nair"/>
    <x v="3"/>
    <x v="3"/>
    <x v="19"/>
    <n v="1"/>
    <n v="1487.47"/>
    <x v="2"/>
    <x v="0"/>
    <n v="5"/>
    <n v="1487.47"/>
    <m/>
    <m/>
    <m/>
    <m/>
    <m/>
    <m/>
    <s v="Completed"/>
    <s v="Yes"/>
    <s v="No"/>
    <m/>
    <n v="619"/>
    <n v="468"/>
    <n v="1892867.2841657216"/>
    <n v="199432.98236095349"/>
    <n v="3.8949824970828471"/>
    <s v="Sunglasses"/>
    <x v="3"/>
    <s v="Fashion"/>
    <s v="Fashion"/>
    <s v="Fashion"/>
    <n v="53"/>
    <s v="Fashion"/>
    <m/>
    <n v="2023"/>
    <n v="4"/>
    <n v="1"/>
    <n v="7"/>
    <s v="Weekend"/>
    <m/>
    <m/>
  </r>
  <r>
    <s v="WEB-8669"/>
    <x v="613"/>
    <s v="Aditya Malhotra"/>
    <x v="6"/>
    <x v="3"/>
    <x v="20"/>
    <n v="1"/>
    <n v="793.36"/>
    <x v="1"/>
    <x v="0"/>
    <n v="5"/>
    <n v="793.36"/>
    <m/>
    <m/>
    <m/>
    <m/>
    <m/>
    <m/>
    <s v="Completed"/>
    <s v="No"/>
    <s v="No"/>
    <m/>
    <n v="558"/>
    <n v="430"/>
    <n v="1892867.2841657216"/>
    <n v="199432.98236095349"/>
    <n v="3.8949824970828471"/>
    <s v="Men'S T-Shirt"/>
    <x v="3"/>
    <s v="Fashion"/>
    <s v="Fashion"/>
    <s v="Fashion"/>
    <n v="55"/>
    <s v="Fashion"/>
    <m/>
    <n v="2025"/>
    <n v="6"/>
    <n v="10"/>
    <n v="3"/>
    <s v="Weekday"/>
    <m/>
    <m/>
  </r>
  <r>
    <s v="WEB-6361"/>
    <x v="23"/>
    <s v="Arjun Sharma"/>
    <x v="5"/>
    <x v="0"/>
    <x v="0"/>
    <n v="2"/>
    <n v="1287.3499999999999"/>
    <x v="0"/>
    <x v="0"/>
    <n v="5"/>
    <n v="2574.6999999999998"/>
    <m/>
    <m/>
    <m/>
    <m/>
    <m/>
    <m/>
    <s v="Completed"/>
    <s v="Yes"/>
    <s v="No"/>
    <m/>
    <n v="559"/>
    <n v="408"/>
    <n v="1463424.4009529033"/>
    <n v="118285.78776560788"/>
    <n v="3.8140589569160999"/>
    <s v="Water Bottle"/>
    <x v="0"/>
    <s v="Home &amp; Kitchen"/>
    <s v="Home &amp; Kitchen"/>
    <s v="Home &amp; Kitchen"/>
    <n v="2"/>
    <s v="Home &amp; Kitchen"/>
    <m/>
    <n v="2024"/>
    <n v="3"/>
    <n v="4"/>
    <n v="2"/>
    <s v="Weekday"/>
    <m/>
    <m/>
  </r>
  <r>
    <s v="WEB-5307"/>
    <x v="235"/>
    <s v="Vivaan Pillai"/>
    <x v="6"/>
    <x v="0"/>
    <x v="16"/>
    <n v="1"/>
    <n v="1990.62"/>
    <x v="1"/>
    <x v="1"/>
    <n v="4"/>
    <n v="1990.62"/>
    <m/>
    <m/>
    <m/>
    <m/>
    <m/>
    <m/>
    <s v="Pending"/>
    <s v="No"/>
    <s v="Yes"/>
    <m/>
    <n v="558"/>
    <n v="430"/>
    <n v="1463424.4009529033"/>
    <n v="118285.78776560788"/>
    <n v="3.8140589569160999"/>
    <s v="Table Lamp"/>
    <x v="0"/>
    <s v="Home &amp; Kitchen"/>
    <s v="Home &amp; Kitchen"/>
    <s v="Home &amp; Kitchen"/>
    <n v="32"/>
    <s v="Home &amp; Kitchen"/>
    <m/>
    <n v="2025"/>
    <n v="6"/>
    <n v="15"/>
    <n v="1"/>
    <s v="Weekday"/>
    <m/>
    <m/>
  </r>
  <r>
    <s v="WEB-7047"/>
    <x v="221"/>
    <s v="Aarav Nair"/>
    <x v="0"/>
    <x v="2"/>
    <x v="14"/>
    <n v="1"/>
    <n v="412.43"/>
    <x v="4"/>
    <x v="0"/>
    <n v="2"/>
    <n v="412.43"/>
    <m/>
    <m/>
    <m/>
    <m/>
    <m/>
    <m/>
    <s v="Completed"/>
    <s v="No"/>
    <s v="No"/>
    <m/>
    <n v="590"/>
    <n v="451"/>
    <n v="594714.6477588166"/>
    <n v="60882.938065984097"/>
    <n v="3.804733727810651"/>
    <s v="Notebook Set"/>
    <x v="2"/>
    <s v="Books"/>
    <s v="Books"/>
    <s v="Books"/>
    <n v="20"/>
    <s v="Books"/>
    <m/>
    <n v="2023"/>
    <n v="10"/>
    <n v="11"/>
    <n v="4"/>
    <s v="Weekday"/>
    <m/>
    <m/>
  </r>
  <r>
    <s v="WEB-9028"/>
    <x v="614"/>
    <s v="Arjun Gupta"/>
    <x v="1"/>
    <x v="2"/>
    <x v="13"/>
    <n v="3"/>
    <n v="551.32000000000005"/>
    <x v="1"/>
    <x v="0"/>
    <n v="3"/>
    <n v="1653.96"/>
    <m/>
    <m/>
    <m/>
    <m/>
    <m/>
    <m/>
    <s v="Completed"/>
    <s v="Yes"/>
    <s v="No"/>
    <m/>
    <n v="595"/>
    <n v="444"/>
    <n v="594714.6477588166"/>
    <n v="60882.938065984097"/>
    <n v="3.804733727810651"/>
    <s v="Self-Help Book"/>
    <x v="2"/>
    <s v="Books"/>
    <s v="Books"/>
    <s v="Books"/>
    <n v="19"/>
    <s v="Books"/>
    <m/>
    <n v="2024"/>
    <n v="9"/>
    <n v="1"/>
    <n v="1"/>
    <s v="Weekend"/>
    <m/>
    <m/>
  </r>
  <r>
    <s v="WEB-5751"/>
    <x v="615"/>
    <s v="Karan Iyer"/>
    <x v="7"/>
    <x v="0"/>
    <x v="4"/>
    <n v="1"/>
    <n v="1166.06"/>
    <x v="3"/>
    <x v="0"/>
    <n v="5"/>
    <n v="1166.06"/>
    <m/>
    <m/>
    <m/>
    <m/>
    <m/>
    <m/>
    <s v="Completed"/>
    <s v="Yes"/>
    <s v="No"/>
    <m/>
    <n v="567"/>
    <n v="440"/>
    <n v="1463424.4009529033"/>
    <n v="118285.78776560788"/>
    <n v="3.8140589569160999"/>
    <s v="Non-Stick Pan"/>
    <x v="0"/>
    <s v="Home &amp; Kitchen"/>
    <s v="Home &amp; Kitchen"/>
    <s v="Home &amp; Kitchen"/>
    <n v="7"/>
    <s v="Home &amp; Kitchen"/>
    <m/>
    <n v="2023"/>
    <n v="6"/>
    <n v="30"/>
    <n v="6"/>
    <s v="Weekday"/>
    <m/>
    <m/>
  </r>
  <r>
    <s v="WEB-6971"/>
    <x v="540"/>
    <s v="Neha Das"/>
    <x v="2"/>
    <x v="4"/>
    <x v="6"/>
    <n v="1"/>
    <n v="105.61"/>
    <x v="3"/>
    <x v="1"/>
    <n v="5"/>
    <n v="105.61"/>
    <m/>
    <m/>
    <m/>
    <m/>
    <m/>
    <m/>
    <s v="Pending"/>
    <s v="No"/>
    <s v="Yes"/>
    <m/>
    <n v="589"/>
    <n v="426"/>
    <n v="1098537.4901531704"/>
    <n v="96724.388030634553"/>
    <n v="3.9001122334455669"/>
    <s v="Lipstick"/>
    <x v="4"/>
    <s v="Beauty"/>
    <s v="Beauty"/>
    <s v="Beauty"/>
    <n v="10"/>
    <s v="Beauty"/>
    <m/>
    <n v="2025"/>
    <n v="3"/>
    <n v="19"/>
    <n v="4"/>
    <s v="Weekday"/>
    <m/>
    <m/>
  </r>
  <r>
    <s v="WEB-5981"/>
    <x v="46"/>
    <s v="Vikram Khan"/>
    <x v="7"/>
    <x v="4"/>
    <x v="22"/>
    <n v="1"/>
    <n v="363.99"/>
    <x v="3"/>
    <x v="3"/>
    <n v="5"/>
    <n v="363.99"/>
    <m/>
    <m/>
    <m/>
    <m/>
    <m/>
    <m/>
    <s v="Lost Sale"/>
    <s v="No"/>
    <s v="Yes"/>
    <m/>
    <n v="567"/>
    <n v="440"/>
    <n v="1098537.4901531704"/>
    <n v="96724.388030634553"/>
    <n v="3.9001122334455669"/>
    <s v="Hair Oil"/>
    <x v="4"/>
    <s v="Beauty"/>
    <s v="Beauty"/>
    <s v="Beauty"/>
    <n v="70"/>
    <s v="Beauty"/>
    <m/>
    <n v="2023"/>
    <n v="2"/>
    <n v="26"/>
    <n v="1"/>
    <s v="Weekday"/>
    <m/>
    <m/>
  </r>
  <r>
    <s v="WEB-6990"/>
    <x v="446"/>
    <s v="Aarav Bose"/>
    <x v="5"/>
    <x v="0"/>
    <x v="16"/>
    <n v="1"/>
    <n v="792.36"/>
    <x v="3"/>
    <x v="2"/>
    <n v="2"/>
    <n v="792.36"/>
    <m/>
    <m/>
    <m/>
    <m/>
    <m/>
    <m/>
    <s v="Completed"/>
    <s v="No"/>
    <s v="No"/>
    <m/>
    <n v="559"/>
    <n v="408"/>
    <n v="1463424.4009529033"/>
    <n v="118285.78776560788"/>
    <n v="3.8140589569160999"/>
    <s v="Table Lamp"/>
    <x v="0"/>
    <s v="Home &amp; Kitchen"/>
    <s v="Home &amp; Kitchen"/>
    <s v="Home &amp; Kitchen"/>
    <n v="32"/>
    <s v="Home &amp; Kitchen"/>
    <m/>
    <n v="2023"/>
    <n v="6"/>
    <n v="6"/>
    <n v="3"/>
    <s v="Weekday"/>
    <m/>
    <m/>
  </r>
  <r>
    <s v="WEB-5455"/>
    <x v="190"/>
    <s v="Riya Joshi"/>
    <x v="2"/>
    <x v="2"/>
    <x v="14"/>
    <n v="3"/>
    <n v="767.14"/>
    <x v="0"/>
    <x v="0"/>
    <n v="4"/>
    <n v="2301.42"/>
    <m/>
    <m/>
    <m/>
    <m/>
    <m/>
    <m/>
    <s v="Completed"/>
    <s v="Yes"/>
    <s v="No"/>
    <m/>
    <n v="589"/>
    <n v="426"/>
    <n v="594714.6477588166"/>
    <n v="60882.938065984097"/>
    <n v="3.804733727810651"/>
    <s v="Notebook Set"/>
    <x v="2"/>
    <s v="Books"/>
    <s v="Books"/>
    <s v="Books"/>
    <n v="20"/>
    <s v="Books"/>
    <m/>
    <n v="2023"/>
    <n v="3"/>
    <n v="5"/>
    <n v="1"/>
    <s v="Weekday"/>
    <m/>
    <m/>
  </r>
  <r>
    <s v="WEB-6442"/>
    <x v="351"/>
    <s v="Meera Nair"/>
    <x v="7"/>
    <x v="2"/>
    <x v="14"/>
    <n v="1"/>
    <n v="696.19"/>
    <x v="2"/>
    <x v="0"/>
    <n v="5"/>
    <n v="696.19"/>
    <m/>
    <m/>
    <m/>
    <m/>
    <m/>
    <m/>
    <s v="Completed"/>
    <s v="No"/>
    <s v="No"/>
    <m/>
    <n v="567"/>
    <n v="440"/>
    <n v="594714.6477588166"/>
    <n v="60882.938065984097"/>
    <n v="3.804733727810651"/>
    <s v="Notebook Set"/>
    <x v="2"/>
    <s v="Books"/>
    <s v="Books"/>
    <s v="Books"/>
    <n v="20"/>
    <s v="Books"/>
    <m/>
    <n v="2024"/>
    <n v="11"/>
    <n v="23"/>
    <n v="7"/>
    <s v="Weekday"/>
    <m/>
    <m/>
  </r>
  <r>
    <s v="WEB-6676"/>
    <x v="616"/>
    <s v="Saanvi Kumar"/>
    <x v="7"/>
    <x v="3"/>
    <x v="10"/>
    <n v="1"/>
    <n v="2355.67"/>
    <x v="2"/>
    <x v="0"/>
    <n v="4"/>
    <n v="2355.67"/>
    <m/>
    <m/>
    <m/>
    <m/>
    <m/>
    <m/>
    <s v="Completed"/>
    <s v="Yes"/>
    <s v="No"/>
    <m/>
    <n v="567"/>
    <n v="440"/>
    <n v="1892867.2841657216"/>
    <n v="199432.98236095349"/>
    <n v="3.8949824970828471"/>
    <s v="Women'S Kurti"/>
    <x v="3"/>
    <s v="Fashion"/>
    <s v="Fashion"/>
    <s v="Fashion"/>
    <n v="15"/>
    <s v="Fashion"/>
    <m/>
    <n v="2023"/>
    <n v="9"/>
    <n v="21"/>
    <n v="5"/>
    <s v="Weekday"/>
    <m/>
    <m/>
  </r>
  <r>
    <s v="WEB-7734"/>
    <x v="513"/>
    <s v="Rahul Gupta"/>
    <x v="7"/>
    <x v="2"/>
    <x v="7"/>
    <n v="1"/>
    <n v="616.05999999999995"/>
    <x v="4"/>
    <x v="0"/>
    <n v="4"/>
    <n v="616.05999999999995"/>
    <m/>
    <m/>
    <m/>
    <m/>
    <m/>
    <m/>
    <s v="Completed"/>
    <s v="No"/>
    <s v="No"/>
    <m/>
    <n v="567"/>
    <n v="440"/>
    <n v="594714.6477588166"/>
    <n v="60882.938065984097"/>
    <n v="3.804733727810651"/>
    <s v="Fiction Novel"/>
    <x v="2"/>
    <s v="Books"/>
    <s v="Books"/>
    <s v="Books"/>
    <n v="11"/>
    <s v="Books"/>
    <m/>
    <n v="2025"/>
    <n v="3"/>
    <n v="22"/>
    <n v="7"/>
    <s v="Weekday"/>
    <m/>
    <m/>
  </r>
  <r>
    <s v="WEB-6385"/>
    <x v="522"/>
    <s v="Aditya Patel"/>
    <x v="5"/>
    <x v="1"/>
    <x v="18"/>
    <n v="1"/>
    <n v="1531.16"/>
    <x v="0"/>
    <x v="2"/>
    <n v="4"/>
    <n v="1531.16"/>
    <m/>
    <m/>
    <m/>
    <m/>
    <m/>
    <m/>
    <s v="Completed"/>
    <s v="No"/>
    <s v="No"/>
    <m/>
    <n v="559"/>
    <n v="408"/>
    <n v="2759712.3299794244"/>
    <n v="330643.50635802455"/>
    <n v="3.8641711229946525"/>
    <s v="Bluetooth Speaker"/>
    <x v="1"/>
    <s v="Electronics"/>
    <s v="Electronics"/>
    <s v="Electronics"/>
    <n v="48"/>
    <s v="Electronics"/>
    <m/>
    <n v="2024"/>
    <n v="12"/>
    <n v="11"/>
    <n v="4"/>
    <s v="Weekday"/>
    <m/>
    <m/>
  </r>
  <r>
    <s v="WEB-6723"/>
    <x v="414"/>
    <s v="Tanya Mehta"/>
    <x v="4"/>
    <x v="2"/>
    <x v="15"/>
    <n v="1"/>
    <n v="408.47"/>
    <x v="4"/>
    <x v="0"/>
    <m/>
    <n v="408.47"/>
    <m/>
    <m/>
    <m/>
    <m/>
    <m/>
    <m/>
    <s v="Completed"/>
    <s v="No"/>
    <s v="No"/>
    <m/>
    <n v="573"/>
    <n v="450"/>
    <n v="594714.6477588166"/>
    <n v="60882.938065984097"/>
    <n v="3.804733727810651"/>
    <s v="Kids Story Book"/>
    <x v="2"/>
    <s v="Books"/>
    <s v="Books"/>
    <s v="Books"/>
    <n v="23"/>
    <s v="Books"/>
    <m/>
    <n v="2024"/>
    <n v="8"/>
    <n v="28"/>
    <n v="4"/>
    <s v="Weekday"/>
    <m/>
    <m/>
  </r>
  <r>
    <s v="WEB-7571"/>
    <x v="228"/>
    <s v="Kavya Iyer"/>
    <x v="0"/>
    <x v="0"/>
    <x v="5"/>
    <n v="1"/>
    <n v="980.76"/>
    <x v="5"/>
    <x v="0"/>
    <n v="3"/>
    <n v="980.76"/>
    <m/>
    <m/>
    <m/>
    <m/>
    <m/>
    <m/>
    <s v="Completed"/>
    <s v="No"/>
    <s v="No"/>
    <m/>
    <n v="590"/>
    <n v="451"/>
    <n v="1463424.4009529033"/>
    <n v="118285.78776560788"/>
    <n v="3.8140589569160999"/>
    <s v="Storage Box"/>
    <x v="0"/>
    <s v="Home &amp; Kitchen"/>
    <s v="Home &amp; Kitchen"/>
    <s v="Home &amp; Kitchen"/>
    <n v="8"/>
    <s v="Home &amp; Kitchen"/>
    <m/>
    <n v="2024"/>
    <n v="12"/>
    <n v="26"/>
    <n v="5"/>
    <s v="Weekday"/>
    <m/>
    <m/>
  </r>
  <r>
    <s v="WEB-8065"/>
    <x v="77"/>
    <s v="Rahul Menon"/>
    <x v="6"/>
    <x v="3"/>
    <x v="19"/>
    <n v="1"/>
    <n v="1260.52"/>
    <x v="4"/>
    <x v="0"/>
    <n v="5"/>
    <n v="1260.52"/>
    <m/>
    <m/>
    <m/>
    <m/>
    <m/>
    <m/>
    <s v="Completed"/>
    <s v="Yes"/>
    <s v="No"/>
    <m/>
    <n v="558"/>
    <n v="430"/>
    <n v="1892867.2841657216"/>
    <n v="199432.98236095349"/>
    <n v="3.8949824970828471"/>
    <s v="Sunglasses"/>
    <x v="3"/>
    <s v="Fashion"/>
    <s v="Fashion"/>
    <s v="Fashion"/>
    <n v="53"/>
    <s v="Fashion"/>
    <m/>
    <n v="2024"/>
    <n v="9"/>
    <n v="28"/>
    <n v="7"/>
    <s v="Weekday"/>
    <m/>
    <m/>
  </r>
  <r>
    <s v="WEB-8718"/>
    <x v="617"/>
    <s v="Rahul Das"/>
    <x v="7"/>
    <x v="3"/>
    <x v="3"/>
    <n v="1"/>
    <n v="2258.27"/>
    <x v="1"/>
    <x v="0"/>
    <n v="4"/>
    <n v="2258.27"/>
    <m/>
    <m/>
    <m/>
    <m/>
    <m/>
    <m/>
    <s v="Completed"/>
    <s v="Yes"/>
    <s v="No"/>
    <m/>
    <n v="567"/>
    <n v="440"/>
    <n v="1892867.2841657216"/>
    <n v="199432.98236095349"/>
    <n v="3.8949824970828471"/>
    <s v="Denim Jeans"/>
    <x v="3"/>
    <s v="Fashion"/>
    <s v="Fashion"/>
    <s v="Fashion"/>
    <n v="6"/>
    <s v="Fashion"/>
    <m/>
    <n v="2024"/>
    <n v="8"/>
    <n v="7"/>
    <n v="4"/>
    <s v="Weekend"/>
    <m/>
    <m/>
  </r>
  <r>
    <s v="WEB-9023"/>
    <x v="618"/>
    <s v="Saanvi Khan"/>
    <x v="0"/>
    <x v="3"/>
    <x v="17"/>
    <n v="1"/>
    <n v="1862.49"/>
    <x v="4"/>
    <x v="2"/>
    <n v="3"/>
    <n v="1862.49"/>
    <m/>
    <m/>
    <m/>
    <m/>
    <m/>
    <m/>
    <s v="Completed"/>
    <s v="No"/>
    <s v="No"/>
    <m/>
    <n v="590"/>
    <n v="451"/>
    <n v="1892867.2841657216"/>
    <n v="199432.98236095349"/>
    <n v="3.8949824970828471"/>
    <s v="Running Shoes"/>
    <x v="3"/>
    <s v="Fashion"/>
    <s v="Fashion"/>
    <s v="Fashion"/>
    <n v="45"/>
    <s v="Fashion"/>
    <m/>
    <n v="2024"/>
    <n v="11"/>
    <n v="1"/>
    <n v="6"/>
    <s v="Weekend"/>
    <m/>
    <m/>
  </r>
  <r>
    <s v="WEB-7014"/>
    <x v="619"/>
    <s v="Karan Mehta"/>
    <x v="7"/>
    <x v="4"/>
    <x v="22"/>
    <n v="1"/>
    <n v="677.86"/>
    <x v="2"/>
    <x v="0"/>
    <n v="4"/>
    <n v="677.86"/>
    <m/>
    <m/>
    <m/>
    <m/>
    <m/>
    <m/>
    <s v="Completed"/>
    <s v="No"/>
    <s v="No"/>
    <m/>
    <n v="567"/>
    <n v="440"/>
    <n v="1098537.4901531704"/>
    <n v="96724.388030634553"/>
    <n v="3.9001122334455669"/>
    <s v="Hair Oil"/>
    <x v="4"/>
    <s v="Beauty"/>
    <s v="Beauty"/>
    <s v="Beauty"/>
    <n v="70"/>
    <s v="Beauty"/>
    <m/>
    <n v="2023"/>
    <n v="11"/>
    <n v="17"/>
    <n v="6"/>
    <s v="Weekday"/>
    <m/>
    <m/>
  </r>
  <r>
    <s v="WEB-9042"/>
    <x v="620"/>
    <s v="Simran Chatterjee"/>
    <x v="6"/>
    <x v="0"/>
    <x v="0"/>
    <n v="2"/>
    <n v="563.59"/>
    <x v="1"/>
    <x v="0"/>
    <n v="2"/>
    <n v="1127.18"/>
    <m/>
    <m/>
    <m/>
    <m/>
    <m/>
    <m/>
    <s v="Completed"/>
    <s v="Yes"/>
    <s v="No"/>
    <m/>
    <n v="558"/>
    <n v="430"/>
    <n v="1463424.4009529033"/>
    <n v="118285.78776560788"/>
    <n v="3.8140589569160999"/>
    <s v="Water Bottle"/>
    <x v="0"/>
    <s v="Home &amp; Kitchen"/>
    <s v="Home &amp; Kitchen"/>
    <s v="Home &amp; Kitchen"/>
    <n v="2"/>
    <s v="Home &amp; Kitchen"/>
    <m/>
    <n v="2024"/>
    <n v="4"/>
    <n v="16"/>
    <n v="3"/>
    <s v="Weekday"/>
    <m/>
    <m/>
  </r>
  <r>
    <s v="WEB-6070"/>
    <x v="335"/>
    <s v="Aarav Pillai"/>
    <x v="5"/>
    <x v="2"/>
    <x v="15"/>
    <n v="1"/>
    <n v="467.26"/>
    <x v="3"/>
    <x v="1"/>
    <n v="4"/>
    <n v="467.26"/>
    <m/>
    <m/>
    <m/>
    <m/>
    <m/>
    <m/>
    <s v="Pending"/>
    <s v="No"/>
    <s v="Yes"/>
    <m/>
    <n v="559"/>
    <n v="408"/>
    <n v="594714.6477588166"/>
    <n v="60882.938065984097"/>
    <n v="3.804733727810651"/>
    <s v="Kids Story Book"/>
    <x v="2"/>
    <s v="Books"/>
    <s v="Books"/>
    <s v="Books"/>
    <n v="23"/>
    <s v="Books"/>
    <m/>
    <n v="2025"/>
    <n v="4"/>
    <n v="7"/>
    <n v="2"/>
    <s v="Weekend"/>
    <m/>
    <m/>
  </r>
  <r>
    <s v="WEB-7192"/>
    <x v="559"/>
    <s v="Aarav Kapoor"/>
    <x v="1"/>
    <x v="3"/>
    <x v="10"/>
    <n v="2"/>
    <n v="747.86"/>
    <x v="1"/>
    <x v="0"/>
    <n v="5"/>
    <n v="1495.72"/>
    <m/>
    <m/>
    <m/>
    <m/>
    <m/>
    <m/>
    <s v="Completed"/>
    <s v="Yes"/>
    <s v="No"/>
    <m/>
    <n v="595"/>
    <n v="444"/>
    <n v="1892867.2841657216"/>
    <n v="199432.98236095349"/>
    <n v="3.8949824970828471"/>
    <s v="Women'S Kurti"/>
    <x v="3"/>
    <s v="Fashion"/>
    <s v="Fashion"/>
    <s v="Fashion"/>
    <n v="15"/>
    <s v="Fashion"/>
    <m/>
    <n v="2025"/>
    <n v="5"/>
    <n v="6"/>
    <n v="3"/>
    <s v="Weekday"/>
    <m/>
    <m/>
  </r>
  <r>
    <s v="WEB-7320"/>
    <x v="621"/>
    <s v="Ananya Pillai"/>
    <x v="4"/>
    <x v="4"/>
    <x v="12"/>
    <n v="3"/>
    <n v="798.50450765864298"/>
    <x v="1"/>
    <x v="2"/>
    <n v="3"/>
    <n v="2395.5135229759289"/>
    <m/>
    <m/>
    <m/>
    <m/>
    <m/>
    <m/>
    <s v="Completed"/>
    <s v="No"/>
    <s v="No"/>
    <m/>
    <n v="573"/>
    <n v="450"/>
    <n v="1098537.4901531704"/>
    <n v="96724.388030634553"/>
    <n v="3.9001122334455669"/>
    <s v="Perfume 50Ml"/>
    <x v="4"/>
    <s v="Beauty"/>
    <s v="Beauty"/>
    <s v="Beauty"/>
    <n v="18"/>
    <s v="Beauty"/>
    <m/>
    <n v="2024"/>
    <n v="9"/>
    <n v="25"/>
    <n v="4"/>
    <s v="Weekday"/>
    <m/>
    <m/>
  </r>
  <r>
    <s v="WEB-5554"/>
    <x v="88"/>
    <s v="Rahul Sharma"/>
    <x v="4"/>
    <x v="1"/>
    <x v="11"/>
    <n v="1"/>
    <n v="1514.72"/>
    <x v="4"/>
    <x v="0"/>
    <n v="4"/>
    <n v="1514.72"/>
    <m/>
    <m/>
    <m/>
    <m/>
    <m/>
    <m/>
    <s v="Completed"/>
    <s v="Yes"/>
    <s v="No"/>
    <m/>
    <n v="573"/>
    <n v="450"/>
    <n v="2759712.3299794244"/>
    <n v="330643.50635802455"/>
    <n v="3.8641711229946525"/>
    <s v="Smart Watch"/>
    <x v="1"/>
    <s v="Electronics"/>
    <s v="Electronics"/>
    <s v="Electronics"/>
    <n v="17"/>
    <s v="Electronics"/>
    <m/>
    <n v="2024"/>
    <n v="11"/>
    <n v="10"/>
    <n v="1"/>
    <s v="Weekday"/>
    <m/>
    <m/>
  </r>
  <r>
    <s v="WEB-7903"/>
    <x v="99"/>
    <s v="Pooja Bose"/>
    <x v="5"/>
    <x v="0"/>
    <x v="5"/>
    <n v="2"/>
    <n v="1564.03"/>
    <x v="3"/>
    <x v="2"/>
    <n v="5"/>
    <n v="3128.06"/>
    <m/>
    <m/>
    <m/>
    <m/>
    <m/>
    <m/>
    <s v="Completed"/>
    <s v="No"/>
    <s v="No"/>
    <m/>
    <n v="559"/>
    <n v="408"/>
    <n v="1463424.4009529033"/>
    <n v="118285.78776560788"/>
    <n v="3.8140589569160999"/>
    <s v="Storage Box"/>
    <x v="0"/>
    <s v="Home &amp; Kitchen"/>
    <s v="Home &amp; Kitchen"/>
    <s v="Home &amp; Kitchen"/>
    <n v="8"/>
    <s v="Home &amp; Kitchen"/>
    <m/>
    <n v="2024"/>
    <n v="7"/>
    <n v="11"/>
    <n v="5"/>
    <s v="Weekday"/>
    <m/>
    <m/>
  </r>
  <r>
    <s v="WEB-7628"/>
    <x v="427"/>
    <s v="Kavya Kumar"/>
    <x v="0"/>
    <x v="1"/>
    <x v="1"/>
    <n v="2"/>
    <n v="1463.02"/>
    <x v="0"/>
    <x v="0"/>
    <n v="4"/>
    <n v="2926.04"/>
    <m/>
    <m/>
    <m/>
    <m/>
    <m/>
    <m/>
    <s v="Completed"/>
    <s v="Yes"/>
    <s v="No"/>
    <m/>
    <n v="590"/>
    <n v="451"/>
    <n v="2759712.3299794244"/>
    <n v="330643.50635802455"/>
    <n v="3.8641711229946525"/>
    <s v="Power Bank 10000Mah"/>
    <x v="1"/>
    <s v="Electronics"/>
    <s v="Electronics"/>
    <s v="Electronics"/>
    <n v="3"/>
    <s v="Electronics"/>
    <m/>
    <n v="2024"/>
    <n v="8"/>
    <n v="8"/>
    <n v="5"/>
    <s v="Weekday"/>
    <m/>
    <m/>
  </r>
  <r>
    <s v="WEB-7036"/>
    <x v="33"/>
    <s v="Sanjay Menon"/>
    <x v="7"/>
    <x v="3"/>
    <x v="17"/>
    <n v="2"/>
    <n v="653.26"/>
    <x v="4"/>
    <x v="0"/>
    <n v="4"/>
    <n v="1306.52"/>
    <m/>
    <m/>
    <m/>
    <m/>
    <m/>
    <m/>
    <s v="Completed"/>
    <s v="Yes"/>
    <s v="No"/>
    <m/>
    <n v="567"/>
    <n v="440"/>
    <n v="1892867.2841657216"/>
    <n v="199432.98236095349"/>
    <n v="3.8949824970828471"/>
    <s v="Running Shoes"/>
    <x v="3"/>
    <s v="Fashion"/>
    <s v="Fashion"/>
    <s v="Fashion"/>
    <n v="45"/>
    <s v="Fashion"/>
    <m/>
    <n v="2024"/>
    <n v="12"/>
    <n v="16"/>
    <n v="2"/>
    <s v="Weekday"/>
    <m/>
    <m/>
  </r>
  <r>
    <s v="WEB-9201"/>
    <x v="622"/>
    <s v="Vikram Verma"/>
    <x v="1"/>
    <x v="3"/>
    <x v="20"/>
    <n v="2"/>
    <n v="764.47"/>
    <x v="3"/>
    <x v="1"/>
    <n v="3"/>
    <n v="1528.94"/>
    <m/>
    <m/>
    <m/>
    <m/>
    <m/>
    <m/>
    <s v="Pending"/>
    <s v="No"/>
    <s v="Yes"/>
    <m/>
    <n v="595"/>
    <n v="444"/>
    <n v="1892867.2841657216"/>
    <n v="199432.98236095349"/>
    <n v="3.8949824970828471"/>
    <s v="Men'S T-Shirt"/>
    <x v="3"/>
    <s v="Fashion"/>
    <s v="Fashion"/>
    <s v="Fashion"/>
    <n v="55"/>
    <s v="Fashion"/>
    <m/>
    <n v="2024"/>
    <n v="9"/>
    <n v="16"/>
    <n v="2"/>
    <s v="Weekday"/>
    <m/>
    <m/>
  </r>
  <r>
    <s v="WEB-8109"/>
    <x v="623"/>
    <s v="Aarav Khan"/>
    <x v="3"/>
    <x v="0"/>
    <x v="16"/>
    <n v="1"/>
    <n v="879.63"/>
    <x v="3"/>
    <x v="0"/>
    <n v="5"/>
    <n v="879.63"/>
    <m/>
    <m/>
    <m/>
    <m/>
    <m/>
    <m/>
    <s v="Completed"/>
    <s v="No"/>
    <s v="No"/>
    <m/>
    <n v="619"/>
    <n v="468"/>
    <n v="1463424.4009529033"/>
    <n v="118285.78776560788"/>
    <n v="3.8140589569160999"/>
    <s v="Table Lamp"/>
    <x v="0"/>
    <s v="Home &amp; Kitchen"/>
    <s v="Home &amp; Kitchen"/>
    <s v="Home &amp; Kitchen"/>
    <n v="32"/>
    <s v="Home &amp; Kitchen"/>
    <m/>
    <n v="2023"/>
    <n v="2"/>
    <n v="28"/>
    <n v="3"/>
    <s v="Weekday"/>
    <m/>
    <m/>
  </r>
  <r>
    <s v="WEB-5335"/>
    <x v="554"/>
    <s v="Saanvi Sharma"/>
    <x v="0"/>
    <x v="4"/>
    <x v="24"/>
    <n v="1"/>
    <n v="1119.21"/>
    <x v="0"/>
    <x v="0"/>
    <n v="3"/>
    <n v="1119.21"/>
    <m/>
    <m/>
    <m/>
    <m/>
    <m/>
    <m/>
    <s v="Completed"/>
    <s v="Yes"/>
    <s v="No"/>
    <m/>
    <n v="590"/>
    <n v="451"/>
    <n v="1098537.4901531704"/>
    <n v="96724.388030634553"/>
    <n v="3.9001122334455669"/>
    <s v="Face Cream"/>
    <x v="4"/>
    <s v="Beauty"/>
    <s v="Beauty"/>
    <s v="Beauty"/>
    <n v="80"/>
    <s v="Beauty"/>
    <m/>
    <n v="2023"/>
    <n v="11"/>
    <n v="22"/>
    <n v="4"/>
    <s v="Weekday"/>
    <m/>
    <m/>
  </r>
  <r>
    <s v="WEB-5457"/>
    <x v="526"/>
    <s v="Rahul Sharma"/>
    <x v="7"/>
    <x v="4"/>
    <x v="12"/>
    <n v="1"/>
    <n v="1288.03"/>
    <x v="4"/>
    <x v="0"/>
    <n v="4"/>
    <n v="1288.03"/>
    <m/>
    <m/>
    <m/>
    <m/>
    <m/>
    <m/>
    <s v="Completed"/>
    <s v="Yes"/>
    <s v="No"/>
    <m/>
    <n v="567"/>
    <n v="440"/>
    <n v="1098537.4901531704"/>
    <n v="96724.388030634553"/>
    <n v="3.9001122334455669"/>
    <s v="Perfume 50Ml"/>
    <x v="4"/>
    <s v="Beauty"/>
    <s v="Beauty"/>
    <s v="Beauty"/>
    <n v="18"/>
    <s v="Beauty"/>
    <m/>
    <n v="2023"/>
    <n v="1"/>
    <n v="1"/>
    <n v="1"/>
    <s v="Weekend"/>
    <m/>
    <m/>
  </r>
  <r>
    <s v="WEB-8774"/>
    <x v="95"/>
    <s v="Pooja Malhotra"/>
    <x v="4"/>
    <x v="4"/>
    <x v="24"/>
    <n v="1"/>
    <n v="957.54"/>
    <x v="0"/>
    <x v="0"/>
    <n v="5"/>
    <n v="957.54"/>
    <m/>
    <m/>
    <m/>
    <m/>
    <m/>
    <m/>
    <s v="Completed"/>
    <s v="No"/>
    <s v="No"/>
    <m/>
    <n v="573"/>
    <n v="450"/>
    <n v="1098537.4901531704"/>
    <n v="96724.388030634553"/>
    <n v="3.9001122334455669"/>
    <s v="Face Cream"/>
    <x v="4"/>
    <s v="Beauty"/>
    <s v="Beauty"/>
    <s v="Beauty"/>
    <n v="80"/>
    <s v="Beauty"/>
    <m/>
    <n v="2023"/>
    <n v="8"/>
    <n v="4"/>
    <n v="6"/>
    <s v="Weekday"/>
    <m/>
    <m/>
  </r>
  <r>
    <s v="WEB-6741"/>
    <x v="148"/>
    <s v="Meera Mehta"/>
    <x v="1"/>
    <x v="4"/>
    <x v="21"/>
    <n v="1"/>
    <n v="1034.74"/>
    <x v="2"/>
    <x v="0"/>
    <n v="4"/>
    <n v="1034.74"/>
    <m/>
    <m/>
    <m/>
    <m/>
    <m/>
    <m/>
    <s v="Completed"/>
    <s v="Yes"/>
    <s v="No"/>
    <m/>
    <n v="595"/>
    <n v="444"/>
    <n v="1098537.4901531704"/>
    <n v="96724.388030634553"/>
    <n v="3.9001122334455669"/>
    <s v="Shampoo 200Ml"/>
    <x v="4"/>
    <s v="Beauty"/>
    <s v="Beauty"/>
    <s v="Beauty"/>
    <n v="64"/>
    <s v="Beauty"/>
    <m/>
    <n v="2024"/>
    <n v="1"/>
    <n v="26"/>
    <n v="6"/>
    <s v="Weekday"/>
    <m/>
    <m/>
  </r>
  <r>
    <s v="WEB-6128"/>
    <x v="338"/>
    <s v="Simran Joshi"/>
    <x v="1"/>
    <x v="0"/>
    <x v="23"/>
    <n v="2"/>
    <n v="330.02"/>
    <x v="4"/>
    <x v="1"/>
    <m/>
    <n v="660.04"/>
    <m/>
    <m/>
    <m/>
    <m/>
    <m/>
    <m/>
    <s v="Pending"/>
    <s v="No"/>
    <s v="Yes"/>
    <m/>
    <n v="595"/>
    <n v="444"/>
    <n v="1463424.4009529033"/>
    <n v="118285.78776560788"/>
    <n v="3.8140589569160999"/>
    <s v="Led Bulb Pack"/>
    <x v="0"/>
    <s v="Home &amp; Kitchen"/>
    <s v="Home &amp; Kitchen"/>
    <s v="Home &amp; Kitchen"/>
    <n v="76"/>
    <s v="Home &amp; Kitchen"/>
    <m/>
    <n v="2023"/>
    <n v="8"/>
    <n v="12"/>
    <n v="7"/>
    <s v="Weekday"/>
    <m/>
    <m/>
  </r>
  <r>
    <s v="WEB-6400"/>
    <x v="458"/>
    <s v="Karan Singh"/>
    <x v="8"/>
    <x v="0"/>
    <x v="16"/>
    <n v="2"/>
    <n v="1231.5"/>
    <x v="4"/>
    <x v="0"/>
    <n v="4"/>
    <n v="2463"/>
    <m/>
    <m/>
    <m/>
    <m/>
    <m/>
    <m/>
    <s v="Completed"/>
    <s v="Yes"/>
    <s v="No"/>
    <m/>
    <n v="50"/>
    <n v="37"/>
    <n v="1463424.4009529033"/>
    <n v="118285.78776560788"/>
    <n v="3.8140589569160999"/>
    <s v="Table Lamp"/>
    <x v="0"/>
    <s v="Home &amp; Kitchen"/>
    <s v="Home &amp; Kitchen"/>
    <s v="Home &amp; Kitchen"/>
    <n v="32"/>
    <s v="Home &amp; Kitchen"/>
    <m/>
    <n v="2024"/>
    <n v="6"/>
    <n v="23"/>
    <n v="1"/>
    <s v="Weekday"/>
    <m/>
    <m/>
  </r>
  <r>
    <s v="WEB-5910"/>
    <x v="179"/>
    <s v="Sanjay Sharma"/>
    <x v="6"/>
    <x v="1"/>
    <x v="9"/>
    <n v="1"/>
    <n v="1039.31"/>
    <x v="3"/>
    <x v="0"/>
    <n v="5"/>
    <n v="1039.31"/>
    <m/>
    <m/>
    <m/>
    <m/>
    <m/>
    <m/>
    <s v="Completed"/>
    <s v="Yes"/>
    <s v="No"/>
    <m/>
    <n v="558"/>
    <n v="430"/>
    <n v="2759712.3299794244"/>
    <n v="330643.50635802455"/>
    <n v="3.8641711229946525"/>
    <s v="Usb Cable"/>
    <x v="1"/>
    <s v="Electronics"/>
    <s v="Electronics"/>
    <s v="Electronics"/>
    <n v="13"/>
    <s v="Electronics"/>
    <m/>
    <n v="2024"/>
    <n v="12"/>
    <n v="8"/>
    <n v="1"/>
    <s v="Weekday"/>
    <m/>
    <m/>
  </r>
  <r>
    <s v="WEB-9569"/>
    <x v="624"/>
    <s v="Tanya Kapoor"/>
    <x v="2"/>
    <x v="3"/>
    <x v="19"/>
    <n v="1"/>
    <n v="1584.7"/>
    <x v="0"/>
    <x v="0"/>
    <n v="4"/>
    <n v="1584.7"/>
    <m/>
    <m/>
    <m/>
    <m/>
    <m/>
    <m/>
    <s v="Completed"/>
    <s v="Yes"/>
    <s v="No"/>
    <m/>
    <n v="589"/>
    <n v="426"/>
    <n v="1892867.2841657216"/>
    <n v="199432.98236095349"/>
    <n v="3.8949824970828471"/>
    <s v="Sunglasses"/>
    <x v="3"/>
    <s v="Fashion"/>
    <s v="Fashion"/>
    <s v="Fashion"/>
    <n v="53"/>
    <s v="Fashion"/>
    <m/>
    <n v="2023"/>
    <n v="6"/>
    <n v="2"/>
    <n v="6"/>
    <s v="Weekday"/>
    <m/>
    <m/>
  </r>
  <r>
    <s v="WEB-9461"/>
    <x v="202"/>
    <s v="Meera Menon"/>
    <x v="1"/>
    <x v="0"/>
    <x v="16"/>
    <n v="1"/>
    <n v="1163.27"/>
    <x v="0"/>
    <x v="0"/>
    <n v="5"/>
    <n v="1163.27"/>
    <m/>
    <m/>
    <m/>
    <m/>
    <m/>
    <m/>
    <s v="Completed"/>
    <s v="Yes"/>
    <s v="No"/>
    <m/>
    <n v="595"/>
    <n v="444"/>
    <n v="1463424.4009529033"/>
    <n v="118285.78776560788"/>
    <n v="3.8140589569160999"/>
    <s v="Table Lamp"/>
    <x v="0"/>
    <s v="Home &amp; Kitchen"/>
    <s v="Home &amp; Kitchen"/>
    <s v="Home &amp; Kitchen"/>
    <n v="32"/>
    <s v="Home &amp; Kitchen"/>
    <m/>
    <n v="2023"/>
    <n v="9"/>
    <n v="15"/>
    <n v="6"/>
    <s v="Weekday"/>
    <m/>
    <m/>
  </r>
  <r>
    <s v="WEB-9103"/>
    <x v="625"/>
    <s v="Kavya Das"/>
    <x v="4"/>
    <x v="0"/>
    <x v="4"/>
    <n v="1"/>
    <n v="252.18"/>
    <x v="3"/>
    <x v="0"/>
    <n v="2"/>
    <n v="252.18"/>
    <m/>
    <m/>
    <m/>
    <m/>
    <m/>
    <m/>
    <s v="Completed"/>
    <s v="No"/>
    <s v="No"/>
    <m/>
    <n v="573"/>
    <n v="450"/>
    <n v="1463424.4009529033"/>
    <n v="118285.78776560788"/>
    <n v="3.8140589569160999"/>
    <s v="Non-Stick Pan"/>
    <x v="0"/>
    <s v="Home &amp; Kitchen"/>
    <s v="Home &amp; Kitchen"/>
    <s v="Home &amp; Kitchen"/>
    <n v="7"/>
    <s v="Home &amp; Kitchen"/>
    <m/>
    <n v="2023"/>
    <n v="10"/>
    <n v="10"/>
    <n v="3"/>
    <s v="Weekday"/>
    <m/>
    <m/>
  </r>
  <r>
    <s v="WEB-6254"/>
    <x v="626"/>
    <s v="Kavya Joshi"/>
    <x v="3"/>
    <x v="4"/>
    <x v="22"/>
    <n v="3"/>
    <n v="302.27999999999997"/>
    <x v="4"/>
    <x v="0"/>
    <n v="3"/>
    <n v="906.83999999999992"/>
    <m/>
    <m/>
    <m/>
    <m/>
    <m/>
    <m/>
    <s v="Completed"/>
    <s v="No"/>
    <s v="No"/>
    <m/>
    <n v="619"/>
    <n v="468"/>
    <n v="1098537.4901531704"/>
    <n v="96724.388030634553"/>
    <n v="3.9001122334455669"/>
    <s v="Hair Oil"/>
    <x v="4"/>
    <s v="Beauty"/>
    <s v="Beauty"/>
    <s v="Beauty"/>
    <n v="70"/>
    <s v="Beauty"/>
    <m/>
    <n v="2023"/>
    <n v="7"/>
    <n v="3"/>
    <n v="2"/>
    <s v="Weekday"/>
    <m/>
    <m/>
  </r>
  <r>
    <s v="WEB-7846"/>
    <x v="615"/>
    <s v="Simran Pillai"/>
    <x v="3"/>
    <x v="1"/>
    <x v="11"/>
    <n v="1"/>
    <n v="1784.13"/>
    <x v="3"/>
    <x v="1"/>
    <m/>
    <n v="1784.13"/>
    <m/>
    <m/>
    <m/>
    <m/>
    <m/>
    <m/>
    <s v="Pending"/>
    <s v="No"/>
    <s v="Yes"/>
    <m/>
    <n v="619"/>
    <n v="468"/>
    <n v="2759712.3299794244"/>
    <n v="330643.50635802455"/>
    <n v="3.8641711229946525"/>
    <s v="Smart Watch"/>
    <x v="1"/>
    <s v="Electronics"/>
    <s v="Electronics"/>
    <s v="Electronics"/>
    <n v="17"/>
    <s v="Electronics"/>
    <m/>
    <n v="2023"/>
    <n v="6"/>
    <n v="30"/>
    <n v="6"/>
    <s v="Weekday"/>
    <m/>
    <m/>
  </r>
  <r>
    <s v="WEB-5233"/>
    <x v="127"/>
    <s v="Aarav Menon"/>
    <x v="0"/>
    <x v="1"/>
    <x v="8"/>
    <n v="1"/>
    <n v="3101.51"/>
    <x v="3"/>
    <x v="0"/>
    <n v="4"/>
    <n v="3101.51"/>
    <m/>
    <m/>
    <m/>
    <m/>
    <m/>
    <m/>
    <s v="Completed"/>
    <s v="Yes"/>
    <s v="No"/>
    <m/>
    <n v="590"/>
    <n v="451"/>
    <n v="2759712.3299794244"/>
    <n v="330643.50635802455"/>
    <n v="3.8641711229946525"/>
    <s v="Wireless Earbuds"/>
    <x v="1"/>
    <s v="Electronics"/>
    <s v="Electronics"/>
    <s v="Electronics"/>
    <n v="12"/>
    <s v="Electronics"/>
    <m/>
    <n v="2023"/>
    <n v="12"/>
    <n v="13"/>
    <n v="4"/>
    <s v="Weekday"/>
    <m/>
    <m/>
  </r>
  <r>
    <s v="WEB-8803"/>
    <x v="627"/>
    <s v="Arjun Kumar"/>
    <x v="1"/>
    <x v="1"/>
    <x v="1"/>
    <n v="1"/>
    <n v="2399.52"/>
    <x v="2"/>
    <x v="0"/>
    <n v="1"/>
    <n v="2399.52"/>
    <m/>
    <m/>
    <m/>
    <m/>
    <m/>
    <m/>
    <s v="Completed"/>
    <s v="Yes"/>
    <s v="No"/>
    <m/>
    <n v="595"/>
    <n v="444"/>
    <n v="2759712.3299794244"/>
    <n v="330643.50635802455"/>
    <n v="3.8641711229946525"/>
    <s v="Power Bank 10000Mah"/>
    <x v="1"/>
    <s v="Electronics"/>
    <s v="Electronics"/>
    <s v="Electronics"/>
    <n v="3"/>
    <s v="Electronics"/>
    <m/>
    <n v="2024"/>
    <n v="11"/>
    <n v="22"/>
    <n v="6"/>
    <s v="Weekday"/>
    <m/>
    <m/>
  </r>
  <r>
    <s v="WEB-9507"/>
    <x v="482"/>
    <s v="Arjun Nair"/>
    <x v="2"/>
    <x v="2"/>
    <x v="7"/>
    <n v="1"/>
    <n v="782.12"/>
    <x v="0"/>
    <x v="3"/>
    <n v="4"/>
    <n v="782.12"/>
    <m/>
    <m/>
    <m/>
    <m/>
    <m/>
    <m/>
    <s v="Lost Sale"/>
    <s v="No"/>
    <s v="Yes"/>
    <m/>
    <n v="589"/>
    <n v="426"/>
    <n v="594714.6477588166"/>
    <n v="60882.938065984097"/>
    <n v="3.804733727810651"/>
    <s v="Fiction Novel"/>
    <x v="2"/>
    <s v="Books"/>
    <s v="Books"/>
    <s v="Books"/>
    <n v="11"/>
    <s v="Books"/>
    <m/>
    <n v="2024"/>
    <n v="5"/>
    <n v="29"/>
    <n v="4"/>
    <s v="Weekday"/>
    <m/>
    <m/>
  </r>
  <r>
    <s v="WEB-7924"/>
    <x v="361"/>
    <s v="Aarav Menon"/>
    <x v="1"/>
    <x v="1"/>
    <x v="11"/>
    <n v="1"/>
    <n v="1803.33"/>
    <x v="3"/>
    <x v="1"/>
    <n v="1"/>
    <n v="1803.33"/>
    <m/>
    <m/>
    <m/>
    <m/>
    <m/>
    <m/>
    <s v="Pending"/>
    <s v="No"/>
    <s v="Yes"/>
    <m/>
    <n v="595"/>
    <n v="444"/>
    <n v="2759712.3299794244"/>
    <n v="330643.50635802455"/>
    <n v="3.8641711229946525"/>
    <s v="Smart Watch"/>
    <x v="1"/>
    <s v="Electronics"/>
    <s v="Electronics"/>
    <s v="Electronics"/>
    <n v="17"/>
    <s v="Electronics"/>
    <m/>
    <n v="2023"/>
    <n v="4"/>
    <n v="10"/>
    <n v="2"/>
    <s v="Weekday"/>
    <m/>
    <m/>
  </r>
  <r>
    <s v="WEB-6119"/>
    <x v="504"/>
    <s v="Aarav Kumar"/>
    <x v="6"/>
    <x v="2"/>
    <x v="15"/>
    <n v="1"/>
    <n v="384.32"/>
    <x v="4"/>
    <x v="0"/>
    <n v="3"/>
    <n v="384.32"/>
    <m/>
    <m/>
    <m/>
    <m/>
    <m/>
    <m/>
    <s v="Completed"/>
    <s v="No"/>
    <s v="No"/>
    <m/>
    <n v="558"/>
    <n v="430"/>
    <n v="594714.6477588166"/>
    <n v="60882.938065984097"/>
    <n v="3.804733727810651"/>
    <s v="Kids Story Book"/>
    <x v="2"/>
    <s v="Books"/>
    <s v="Books"/>
    <s v="Books"/>
    <n v="23"/>
    <s v="Books"/>
    <m/>
    <n v="2024"/>
    <n v="7"/>
    <n v="29"/>
    <n v="2"/>
    <s v="Weekday"/>
    <m/>
    <m/>
  </r>
  <r>
    <s v="WEB-8149"/>
    <x v="24"/>
    <s v="Vivaan Malhotra"/>
    <x v="5"/>
    <x v="2"/>
    <x v="15"/>
    <n v="1"/>
    <n v="104.28"/>
    <x v="0"/>
    <x v="1"/>
    <m/>
    <n v="104.28"/>
    <m/>
    <m/>
    <m/>
    <m/>
    <m/>
    <m/>
    <s v="Pending"/>
    <s v="No"/>
    <s v="Yes"/>
    <m/>
    <n v="559"/>
    <n v="408"/>
    <n v="594714.6477588166"/>
    <n v="60882.938065984097"/>
    <n v="3.804733727810651"/>
    <s v="Kids Story Book"/>
    <x v="2"/>
    <s v="Books"/>
    <s v="Books"/>
    <s v="Books"/>
    <n v="23"/>
    <s v="Books"/>
    <m/>
    <n v="2024"/>
    <n v="8"/>
    <n v="15"/>
    <n v="5"/>
    <s v="Weekday"/>
    <m/>
    <m/>
  </r>
  <r>
    <s v="WEB-6578"/>
    <x v="626"/>
    <s v="Rohan Singh"/>
    <x v="2"/>
    <x v="4"/>
    <x v="22"/>
    <n v="1"/>
    <n v="945.43"/>
    <x v="2"/>
    <x v="0"/>
    <n v="5"/>
    <n v="945.43"/>
    <m/>
    <m/>
    <m/>
    <m/>
    <m/>
    <m/>
    <s v="Completed"/>
    <s v="No"/>
    <s v="No"/>
    <m/>
    <n v="589"/>
    <n v="426"/>
    <n v="1098537.4901531704"/>
    <n v="96724.388030634553"/>
    <n v="3.9001122334455669"/>
    <s v="Hair Oil"/>
    <x v="4"/>
    <s v="Beauty"/>
    <s v="Beauty"/>
    <s v="Beauty"/>
    <n v="70"/>
    <s v="Beauty"/>
    <m/>
    <n v="2023"/>
    <n v="7"/>
    <n v="3"/>
    <n v="2"/>
    <s v="Weekday"/>
    <m/>
    <m/>
  </r>
  <r>
    <s v="WEB-8888"/>
    <x v="262"/>
    <s v="Meera Pillai"/>
    <x v="4"/>
    <x v="4"/>
    <x v="21"/>
    <n v="1"/>
    <n v="1419.42"/>
    <x v="0"/>
    <x v="0"/>
    <n v="2"/>
    <n v="1419.42"/>
    <m/>
    <m/>
    <m/>
    <m/>
    <m/>
    <m/>
    <s v="Completed"/>
    <s v="Yes"/>
    <s v="No"/>
    <m/>
    <n v="573"/>
    <n v="450"/>
    <n v="1098537.4901531704"/>
    <n v="96724.388030634553"/>
    <n v="3.9001122334455669"/>
    <s v="Shampoo 200Ml"/>
    <x v="4"/>
    <s v="Beauty"/>
    <s v="Beauty"/>
    <s v="Beauty"/>
    <n v="64"/>
    <s v="Beauty"/>
    <m/>
    <n v="2024"/>
    <n v="11"/>
    <n v="20"/>
    <n v="4"/>
    <s v="Weekday"/>
    <m/>
    <m/>
  </r>
  <r>
    <s v="WEB-9651"/>
    <x v="628"/>
    <s v="Neha Gupta"/>
    <x v="5"/>
    <x v="0"/>
    <x v="16"/>
    <n v="1"/>
    <n v="1336.45"/>
    <x v="1"/>
    <x v="3"/>
    <n v="3"/>
    <n v="1336.45"/>
    <m/>
    <m/>
    <m/>
    <m/>
    <m/>
    <m/>
    <s v="Lost Sale"/>
    <s v="No"/>
    <s v="Yes"/>
    <m/>
    <n v="559"/>
    <n v="408"/>
    <n v="1463424.4009529033"/>
    <n v="118285.78776560788"/>
    <n v="3.8140589569160999"/>
    <s v="Table Lamp"/>
    <x v="0"/>
    <s v="Home &amp; Kitchen"/>
    <s v="Home &amp; Kitchen"/>
    <s v="Home &amp; Kitchen"/>
    <n v="32"/>
    <s v="Home &amp; Kitchen"/>
    <m/>
    <n v="2023"/>
    <n v="10"/>
    <n v="17"/>
    <n v="3"/>
    <s v="Weekday"/>
    <m/>
    <m/>
  </r>
  <r>
    <s v="WEB-5847"/>
    <x v="601"/>
    <s v="Kavya Iyer"/>
    <x v="7"/>
    <x v="2"/>
    <x v="13"/>
    <n v="2"/>
    <n v="266.45"/>
    <x v="1"/>
    <x v="1"/>
    <n v="3"/>
    <n v="532.9"/>
    <m/>
    <m/>
    <m/>
    <m/>
    <m/>
    <m/>
    <s v="Pending"/>
    <s v="No"/>
    <s v="Yes"/>
    <m/>
    <n v="567"/>
    <n v="440"/>
    <n v="594714.6477588166"/>
    <n v="60882.938065984097"/>
    <n v="3.804733727810651"/>
    <s v="Self-Help Book"/>
    <x v="2"/>
    <s v="Books"/>
    <s v="Books"/>
    <s v="Books"/>
    <n v="19"/>
    <s v="Books"/>
    <m/>
    <n v="2023"/>
    <n v="11"/>
    <n v="8"/>
    <n v="4"/>
    <s v="Weekday"/>
    <m/>
    <m/>
  </r>
  <r>
    <s v="WEB-9263"/>
    <x v="629"/>
    <s v="Ananya Nair"/>
    <x v="1"/>
    <x v="3"/>
    <x v="3"/>
    <n v="1"/>
    <n v="1581.98"/>
    <x v="3"/>
    <x v="0"/>
    <n v="4"/>
    <n v="1581.98"/>
    <m/>
    <m/>
    <m/>
    <m/>
    <m/>
    <m/>
    <s v="Completed"/>
    <s v="Yes"/>
    <s v="No"/>
    <m/>
    <n v="595"/>
    <n v="444"/>
    <n v="1892867.2841657216"/>
    <n v="199432.98236095349"/>
    <n v="3.8949824970828471"/>
    <s v="Denim Jeans"/>
    <x v="3"/>
    <s v="Fashion"/>
    <s v="Fashion"/>
    <s v="Fashion"/>
    <n v="6"/>
    <s v="Fashion"/>
    <m/>
    <n v="2023"/>
    <n v="8"/>
    <n v="3"/>
    <n v="5"/>
    <s v="Weekday"/>
    <m/>
    <m/>
  </r>
  <r>
    <s v="WEB-6039"/>
    <x v="523"/>
    <s v="Riya Menon"/>
    <x v="1"/>
    <x v="1"/>
    <x v="18"/>
    <n v="1"/>
    <n v="1600.26"/>
    <x v="0"/>
    <x v="0"/>
    <n v="3"/>
    <n v="1600.26"/>
    <m/>
    <m/>
    <m/>
    <m/>
    <m/>
    <m/>
    <s v="Completed"/>
    <s v="Yes"/>
    <s v="No"/>
    <m/>
    <n v="595"/>
    <n v="444"/>
    <n v="2759712.3299794244"/>
    <n v="330643.50635802455"/>
    <n v="3.8641711229946525"/>
    <s v="Bluetooth Speaker"/>
    <x v="1"/>
    <s v="Electronics"/>
    <s v="Electronics"/>
    <s v="Electronics"/>
    <n v="48"/>
    <s v="Electronics"/>
    <m/>
    <n v="2023"/>
    <n v="2"/>
    <n v="10"/>
    <n v="6"/>
    <s v="Weekday"/>
    <m/>
    <m/>
  </r>
  <r>
    <s v="WEB-6785"/>
    <x v="288"/>
    <s v="Neha Das"/>
    <x v="3"/>
    <x v="4"/>
    <x v="22"/>
    <n v="1"/>
    <n v="1414.75"/>
    <x v="2"/>
    <x v="0"/>
    <n v="4"/>
    <n v="1414.75"/>
    <m/>
    <m/>
    <m/>
    <m/>
    <m/>
    <m/>
    <s v="Completed"/>
    <s v="Yes"/>
    <s v="No"/>
    <m/>
    <n v="619"/>
    <n v="468"/>
    <n v="1098537.4901531704"/>
    <n v="96724.388030634553"/>
    <n v="3.9001122334455669"/>
    <s v="Hair Oil"/>
    <x v="4"/>
    <s v="Beauty"/>
    <s v="Beauty"/>
    <s v="Beauty"/>
    <n v="70"/>
    <s v="Beauty"/>
    <m/>
    <n v="2023"/>
    <n v="6"/>
    <n v="1"/>
    <n v="5"/>
    <s v="Weekend"/>
    <m/>
    <m/>
  </r>
  <r>
    <s v="WEB-6301"/>
    <x v="630"/>
    <s v="Pooja Singh"/>
    <x v="1"/>
    <x v="1"/>
    <x v="1"/>
    <n v="2"/>
    <n v="1243.79"/>
    <x v="3"/>
    <x v="0"/>
    <n v="5"/>
    <n v="2487.58"/>
    <m/>
    <m/>
    <m/>
    <m/>
    <m/>
    <m/>
    <s v="Completed"/>
    <s v="Yes"/>
    <s v="No"/>
    <m/>
    <n v="595"/>
    <n v="444"/>
    <n v="2759712.3299794244"/>
    <n v="330643.50635802455"/>
    <n v="3.8641711229946525"/>
    <s v="Power Bank 10000Mah"/>
    <x v="1"/>
    <s v="Electronics"/>
    <s v="Electronics"/>
    <s v="Electronics"/>
    <n v="3"/>
    <s v="Electronics"/>
    <m/>
    <n v="2024"/>
    <n v="3"/>
    <n v="31"/>
    <n v="1"/>
    <s v="Weekday"/>
    <m/>
    <m/>
  </r>
  <r>
    <s v="WEB-6217"/>
    <x v="631"/>
    <s v="Meera Nair"/>
    <x v="2"/>
    <x v="4"/>
    <x v="22"/>
    <n v="2"/>
    <n v="671.54"/>
    <x v="3"/>
    <x v="1"/>
    <n v="2"/>
    <n v="1343.08"/>
    <m/>
    <m/>
    <m/>
    <m/>
    <m/>
    <m/>
    <s v="Pending"/>
    <s v="No"/>
    <s v="Yes"/>
    <m/>
    <n v="589"/>
    <n v="426"/>
    <n v="1098537.4901531704"/>
    <n v="96724.388030634553"/>
    <n v="3.9001122334455669"/>
    <s v="Hair Oil"/>
    <x v="4"/>
    <s v="Beauty"/>
    <s v="Beauty"/>
    <s v="Beauty"/>
    <n v="70"/>
    <s v="Beauty"/>
    <m/>
    <n v="2023"/>
    <n v="4"/>
    <n v="4"/>
    <n v="3"/>
    <s v="Weekday"/>
    <m/>
    <m/>
  </r>
  <r>
    <s v="WEB-6054"/>
    <x v="632"/>
    <s v="Karan Singh"/>
    <x v="1"/>
    <x v="1"/>
    <x v="11"/>
    <n v="2"/>
    <n v="1326.5"/>
    <x v="1"/>
    <x v="0"/>
    <n v="5"/>
    <n v="2653"/>
    <m/>
    <m/>
    <m/>
    <m/>
    <m/>
    <m/>
    <s v="Completed"/>
    <s v="Yes"/>
    <s v="No"/>
    <m/>
    <n v="595"/>
    <n v="444"/>
    <n v="2759712.3299794244"/>
    <n v="330643.50635802455"/>
    <n v="3.8641711229946525"/>
    <s v="Smart Watch"/>
    <x v="1"/>
    <s v="Electronics"/>
    <s v="Electronics"/>
    <s v="Electronics"/>
    <n v="17"/>
    <s v="Electronics"/>
    <m/>
    <n v="2023"/>
    <n v="10"/>
    <n v="19"/>
    <n v="5"/>
    <s v="Weekday"/>
    <m/>
    <m/>
  </r>
  <r>
    <s v="WEB-7877"/>
    <x v="42"/>
    <s v="Arjun Menon"/>
    <x v="3"/>
    <x v="2"/>
    <x v="13"/>
    <n v="1"/>
    <n v="571.96"/>
    <x v="2"/>
    <x v="0"/>
    <n v="4"/>
    <n v="571.96"/>
    <m/>
    <m/>
    <m/>
    <m/>
    <m/>
    <m/>
    <s v="Completed"/>
    <s v="No"/>
    <s v="No"/>
    <m/>
    <n v="619"/>
    <n v="468"/>
    <n v="594714.6477588166"/>
    <n v="60882.938065984097"/>
    <n v="3.804733727810651"/>
    <s v="Self-Help Book"/>
    <x v="2"/>
    <s v="Books"/>
    <s v="Books"/>
    <s v="Books"/>
    <n v="19"/>
    <s v="Books"/>
    <m/>
    <n v="2023"/>
    <n v="9"/>
    <n v="19"/>
    <n v="3"/>
    <s v="Weekday"/>
    <m/>
    <m/>
  </r>
  <r>
    <s v="WEB-7121"/>
    <x v="440"/>
    <s v="Aarav Nair"/>
    <x v="8"/>
    <x v="2"/>
    <x v="13"/>
    <n v="1"/>
    <n v="117.43"/>
    <x v="0"/>
    <x v="0"/>
    <n v="4"/>
    <n v="117.43"/>
    <m/>
    <m/>
    <m/>
    <m/>
    <m/>
    <m/>
    <s v="Completed"/>
    <s v="No"/>
    <s v="No"/>
    <m/>
    <n v="50"/>
    <n v="37"/>
    <n v="594714.6477588166"/>
    <n v="60882.938065984097"/>
    <n v="3.804733727810651"/>
    <s v="Self-Help Book"/>
    <x v="2"/>
    <s v="Books"/>
    <s v="Books"/>
    <s v="Books"/>
    <n v="19"/>
    <s v="Books"/>
    <m/>
    <n v="2025"/>
    <n v="5"/>
    <n v="16"/>
    <n v="6"/>
    <s v="Weekday"/>
    <m/>
    <m/>
  </r>
  <r>
    <s v="WEB-8270"/>
    <x v="47"/>
    <s v="Vikram Bose"/>
    <x v="0"/>
    <x v="2"/>
    <x v="13"/>
    <n v="1"/>
    <n v="117.92"/>
    <x v="2"/>
    <x v="2"/>
    <n v="4"/>
    <n v="117.92"/>
    <m/>
    <m/>
    <m/>
    <m/>
    <m/>
    <m/>
    <s v="Completed"/>
    <s v="No"/>
    <s v="No"/>
    <m/>
    <n v="590"/>
    <n v="451"/>
    <n v="594714.6477588166"/>
    <n v="60882.938065984097"/>
    <n v="3.804733727810651"/>
    <s v="Self-Help Book"/>
    <x v="2"/>
    <s v="Books"/>
    <s v="Books"/>
    <s v="Books"/>
    <n v="19"/>
    <s v="Books"/>
    <m/>
    <n v="2023"/>
    <n v="11"/>
    <n v="9"/>
    <n v="5"/>
    <s v="Weekday"/>
    <m/>
    <m/>
  </r>
  <r>
    <s v="WEB-7713"/>
    <x v="578"/>
    <s v="Sanjay Iyer"/>
    <x v="6"/>
    <x v="4"/>
    <x v="21"/>
    <n v="1"/>
    <n v="1211.1600000000001"/>
    <x v="2"/>
    <x v="0"/>
    <n v="4"/>
    <n v="1211.1600000000001"/>
    <m/>
    <m/>
    <m/>
    <m/>
    <m/>
    <m/>
    <s v="Completed"/>
    <s v="Yes"/>
    <s v="No"/>
    <m/>
    <n v="558"/>
    <n v="430"/>
    <n v="1098537.4901531704"/>
    <n v="96724.388030634553"/>
    <n v="3.9001122334455669"/>
    <s v="Shampoo 200Ml"/>
    <x v="4"/>
    <s v="Beauty"/>
    <s v="Beauty"/>
    <s v="Beauty"/>
    <n v="64"/>
    <s v="Beauty"/>
    <m/>
    <n v="2024"/>
    <n v="3"/>
    <n v="10"/>
    <n v="1"/>
    <s v="Weekday"/>
    <m/>
    <m/>
  </r>
  <r>
    <s v="WEB-9322"/>
    <x v="257"/>
    <s v="Vikram Kumar"/>
    <x v="2"/>
    <x v="0"/>
    <x v="23"/>
    <n v="1"/>
    <n v="1883.17"/>
    <x v="3"/>
    <x v="0"/>
    <n v="3"/>
    <n v="1883.17"/>
    <m/>
    <m/>
    <m/>
    <m/>
    <m/>
    <m/>
    <s v="Completed"/>
    <s v="Yes"/>
    <s v="No"/>
    <m/>
    <n v="589"/>
    <n v="426"/>
    <n v="1463424.4009529033"/>
    <n v="118285.78776560788"/>
    <n v="3.8140589569160999"/>
    <s v="Led Bulb Pack"/>
    <x v="0"/>
    <s v="Home &amp; Kitchen"/>
    <s v="Home &amp; Kitchen"/>
    <s v="Home &amp; Kitchen"/>
    <n v="76"/>
    <s v="Home &amp; Kitchen"/>
    <m/>
    <n v="2024"/>
    <n v="1"/>
    <n v="13"/>
    <n v="7"/>
    <s v="Weekday"/>
    <m/>
    <m/>
  </r>
  <r>
    <s v="WEB-6156"/>
    <x v="633"/>
    <s v="Ishaan Reddy"/>
    <x v="7"/>
    <x v="3"/>
    <x v="19"/>
    <n v="1"/>
    <n v="1378.96"/>
    <x v="2"/>
    <x v="0"/>
    <n v="5"/>
    <n v="1378.96"/>
    <m/>
    <m/>
    <m/>
    <m/>
    <m/>
    <m/>
    <s v="Completed"/>
    <s v="Yes"/>
    <s v="No"/>
    <m/>
    <n v="567"/>
    <n v="440"/>
    <n v="1892867.2841657216"/>
    <n v="199432.98236095349"/>
    <n v="3.8949824970828471"/>
    <s v="Sunglasses"/>
    <x v="3"/>
    <s v="Fashion"/>
    <s v="Fashion"/>
    <s v="Fashion"/>
    <n v="53"/>
    <s v="Fashion"/>
    <m/>
    <n v="2024"/>
    <n v="8"/>
    <n v="16"/>
    <n v="6"/>
    <s v="Weekday"/>
    <m/>
    <m/>
  </r>
  <r>
    <s v="WEB-5560"/>
    <x v="466"/>
    <s v="Karan Verma"/>
    <x v="2"/>
    <x v="2"/>
    <x v="14"/>
    <n v="2"/>
    <n v="514.94000000000005"/>
    <x v="1"/>
    <x v="0"/>
    <n v="2"/>
    <n v="1029.8800000000001"/>
    <m/>
    <m/>
    <m/>
    <m/>
    <m/>
    <m/>
    <s v="Completed"/>
    <s v="Yes"/>
    <s v="No"/>
    <m/>
    <n v="589"/>
    <n v="426"/>
    <n v="594714.6477588166"/>
    <n v="60882.938065984097"/>
    <n v="3.804733727810651"/>
    <s v="Notebook Set"/>
    <x v="2"/>
    <s v="Books"/>
    <s v="Books"/>
    <s v="Books"/>
    <n v="20"/>
    <s v="Books"/>
    <m/>
    <n v="2024"/>
    <n v="5"/>
    <n v="8"/>
    <n v="4"/>
    <s v="Weekday"/>
    <m/>
    <m/>
  </r>
  <r>
    <s v="WEB-7689"/>
    <x v="349"/>
    <s v="Riya Kumar"/>
    <x v="5"/>
    <x v="2"/>
    <x v="13"/>
    <n v="1"/>
    <n v="414.4"/>
    <x v="1"/>
    <x v="0"/>
    <n v="4"/>
    <n v="414.4"/>
    <m/>
    <m/>
    <m/>
    <m/>
    <m/>
    <m/>
    <s v="Completed"/>
    <s v="No"/>
    <s v="No"/>
    <m/>
    <n v="559"/>
    <n v="408"/>
    <n v="594714.6477588166"/>
    <n v="60882.938065984097"/>
    <n v="3.804733727810651"/>
    <s v="Self-Help Book"/>
    <x v="2"/>
    <s v="Books"/>
    <s v="Books"/>
    <s v="Books"/>
    <n v="19"/>
    <s v="Books"/>
    <m/>
    <n v="2023"/>
    <n v="3"/>
    <n v="21"/>
    <n v="3"/>
    <s v="Weekday"/>
    <m/>
    <m/>
  </r>
  <r>
    <s v="WEB-6307"/>
    <x v="509"/>
    <s v="Rahul Joshi"/>
    <x v="7"/>
    <x v="4"/>
    <x v="24"/>
    <n v="1"/>
    <n v="1152.1600000000001"/>
    <x v="4"/>
    <x v="0"/>
    <n v="3"/>
    <n v="1152.1600000000001"/>
    <m/>
    <m/>
    <m/>
    <m/>
    <m/>
    <m/>
    <s v="Completed"/>
    <s v="Yes"/>
    <s v="No"/>
    <m/>
    <n v="567"/>
    <n v="440"/>
    <n v="1098537.4901531704"/>
    <n v="96724.388030634553"/>
    <n v="3.9001122334455669"/>
    <s v="Face Cream"/>
    <x v="4"/>
    <s v="Beauty"/>
    <s v="Beauty"/>
    <s v="Beauty"/>
    <n v="80"/>
    <s v="Beauty"/>
    <m/>
    <n v="2025"/>
    <n v="1"/>
    <n v="8"/>
    <n v="4"/>
    <s v="Weekday"/>
    <m/>
    <m/>
  </r>
  <r>
    <s v="WEB-6994"/>
    <x v="634"/>
    <s v="Ishaan Menon"/>
    <x v="1"/>
    <x v="3"/>
    <x v="10"/>
    <n v="2"/>
    <n v="2199.92"/>
    <x v="2"/>
    <x v="0"/>
    <n v="5"/>
    <n v="4399.84"/>
    <m/>
    <m/>
    <m/>
    <m/>
    <m/>
    <m/>
    <s v="Completed"/>
    <s v="Yes"/>
    <s v="No"/>
    <m/>
    <n v="595"/>
    <n v="444"/>
    <n v="1892867.2841657216"/>
    <n v="199432.98236095349"/>
    <n v="3.8949824970828471"/>
    <s v="Women'S Kurti"/>
    <x v="3"/>
    <s v="Fashion"/>
    <s v="Fashion"/>
    <s v="Fashion"/>
    <n v="15"/>
    <s v="Fashion"/>
    <m/>
    <n v="2023"/>
    <n v="7"/>
    <n v="25"/>
    <n v="3"/>
    <s v="Weekday"/>
    <m/>
    <m/>
  </r>
  <r>
    <s v="WEB-8516"/>
    <x v="635"/>
    <s v="Vikram Pillai"/>
    <x v="2"/>
    <x v="3"/>
    <x v="10"/>
    <n v="1"/>
    <n v="1572.18"/>
    <x v="3"/>
    <x v="0"/>
    <n v="3"/>
    <n v="1572.18"/>
    <m/>
    <m/>
    <m/>
    <m/>
    <m/>
    <m/>
    <s v="Completed"/>
    <s v="Yes"/>
    <s v="No"/>
    <m/>
    <n v="589"/>
    <n v="426"/>
    <n v="1892867.2841657216"/>
    <n v="199432.98236095349"/>
    <n v="3.8949824970828471"/>
    <s v="Women'S Kurti"/>
    <x v="3"/>
    <s v="Fashion"/>
    <s v="Fashion"/>
    <s v="Fashion"/>
    <n v="15"/>
    <s v="Fashion"/>
    <m/>
    <n v="2024"/>
    <n v="8"/>
    <n v="24"/>
    <n v="7"/>
    <s v="Weekday"/>
    <m/>
    <m/>
  </r>
  <r>
    <s v="WEB-6019"/>
    <x v="216"/>
    <s v="Simran Bose"/>
    <x v="7"/>
    <x v="3"/>
    <x v="19"/>
    <n v="2"/>
    <n v="1037.71"/>
    <x v="1"/>
    <x v="0"/>
    <n v="5"/>
    <n v="2075.42"/>
    <m/>
    <m/>
    <m/>
    <m/>
    <m/>
    <m/>
    <s v="Completed"/>
    <s v="Yes"/>
    <s v="No"/>
    <m/>
    <n v="567"/>
    <n v="440"/>
    <n v="1892867.2841657216"/>
    <n v="199432.98236095349"/>
    <n v="3.8949824970828471"/>
    <s v="Sunglasses"/>
    <x v="3"/>
    <s v="Fashion"/>
    <s v="Fashion"/>
    <s v="Fashion"/>
    <n v="53"/>
    <s v="Fashion"/>
    <m/>
    <n v="2023"/>
    <n v="12"/>
    <n v="31"/>
    <n v="1"/>
    <s v="Weekday"/>
    <m/>
    <m/>
  </r>
  <r>
    <s v="WEB-7910"/>
    <x v="636"/>
    <s v="Vivaan Iyer"/>
    <x v="4"/>
    <x v="4"/>
    <x v="24"/>
    <n v="2"/>
    <n v="1313.27"/>
    <x v="2"/>
    <x v="0"/>
    <n v="5"/>
    <n v="2626.54"/>
    <m/>
    <m/>
    <m/>
    <m/>
    <m/>
    <m/>
    <s v="Completed"/>
    <s v="Yes"/>
    <s v="No"/>
    <m/>
    <n v="573"/>
    <n v="450"/>
    <n v="1098537.4901531704"/>
    <n v="96724.388030634553"/>
    <n v="3.9001122334455669"/>
    <s v="Face Cream"/>
    <x v="4"/>
    <s v="Beauty"/>
    <s v="Beauty"/>
    <s v="Beauty"/>
    <n v="80"/>
    <s v="Beauty"/>
    <m/>
    <n v="2023"/>
    <n v="3"/>
    <n v="27"/>
    <n v="2"/>
    <s v="Weekday"/>
    <m/>
    <m/>
  </r>
  <r>
    <s v="WEB-5499"/>
    <x v="637"/>
    <s v="Kavya Malhotra"/>
    <x v="3"/>
    <x v="3"/>
    <x v="19"/>
    <n v="2"/>
    <n v="1062.94"/>
    <x v="3"/>
    <x v="0"/>
    <m/>
    <n v="2125.88"/>
    <m/>
    <m/>
    <m/>
    <m/>
    <m/>
    <m/>
    <s v="Completed"/>
    <s v="Yes"/>
    <s v="No"/>
    <m/>
    <n v="619"/>
    <n v="468"/>
    <n v="1892867.2841657216"/>
    <n v="199432.98236095349"/>
    <n v="3.8949824970828471"/>
    <s v="Sunglasses"/>
    <x v="3"/>
    <s v="Fashion"/>
    <s v="Fashion"/>
    <s v="Fashion"/>
    <n v="53"/>
    <s v="Fashion"/>
    <m/>
    <n v="2024"/>
    <n v="3"/>
    <n v="22"/>
    <n v="6"/>
    <s v="Weekday"/>
    <m/>
    <m/>
  </r>
  <r>
    <s v="WEB-5787"/>
    <x v="309"/>
    <s v="Pooja Singh"/>
    <x v="5"/>
    <x v="0"/>
    <x v="4"/>
    <n v="1"/>
    <n v="460.03"/>
    <x v="2"/>
    <x v="2"/>
    <n v="4"/>
    <n v="460.03"/>
    <m/>
    <m/>
    <m/>
    <m/>
    <m/>
    <m/>
    <s v="Completed"/>
    <s v="No"/>
    <s v="No"/>
    <m/>
    <n v="559"/>
    <n v="408"/>
    <n v="1463424.4009529033"/>
    <n v="118285.78776560788"/>
    <n v="3.8140589569160999"/>
    <s v="Non-Stick Pan"/>
    <x v="0"/>
    <s v="Home &amp; Kitchen"/>
    <s v="Home &amp; Kitchen"/>
    <s v="Home &amp; Kitchen"/>
    <n v="7"/>
    <s v="Home &amp; Kitchen"/>
    <m/>
    <n v="2023"/>
    <n v="11"/>
    <n v="28"/>
    <n v="3"/>
    <s v="Weekday"/>
    <m/>
    <m/>
  </r>
  <r>
    <s v="WEB-6059"/>
    <x v="282"/>
    <s v="Aarav Khan"/>
    <x v="7"/>
    <x v="1"/>
    <x v="11"/>
    <n v="2"/>
    <n v="2854.53"/>
    <x v="2"/>
    <x v="0"/>
    <n v="5"/>
    <n v="5709.06"/>
    <m/>
    <m/>
    <m/>
    <m/>
    <m/>
    <m/>
    <s v="Completed"/>
    <s v="Yes"/>
    <s v="No"/>
    <m/>
    <n v="567"/>
    <n v="440"/>
    <n v="2759712.3299794244"/>
    <n v="330643.50635802455"/>
    <n v="3.8641711229946525"/>
    <s v="Smart Watch"/>
    <x v="1"/>
    <s v="Electronics"/>
    <s v="Electronics"/>
    <s v="Electronics"/>
    <n v="17"/>
    <s v="Electronics"/>
    <m/>
    <n v="2025"/>
    <n v="5"/>
    <n v="20"/>
    <n v="3"/>
    <s v="Weekday"/>
    <m/>
    <m/>
  </r>
  <r>
    <s v="WEB-6812"/>
    <x v="164"/>
    <s v="Diya Rao"/>
    <x v="2"/>
    <x v="2"/>
    <x v="15"/>
    <n v="1"/>
    <n v="469.35"/>
    <x v="1"/>
    <x v="3"/>
    <m/>
    <n v="469.35"/>
    <m/>
    <m/>
    <m/>
    <m/>
    <m/>
    <m/>
    <s v="Lost Sale"/>
    <s v="No"/>
    <s v="Yes"/>
    <m/>
    <n v="589"/>
    <n v="426"/>
    <n v="594714.6477588166"/>
    <n v="60882.938065984097"/>
    <n v="3.804733727810651"/>
    <s v="Kids Story Book"/>
    <x v="2"/>
    <s v="Books"/>
    <s v="Books"/>
    <s v="Books"/>
    <n v="23"/>
    <s v="Books"/>
    <m/>
    <n v="2023"/>
    <n v="7"/>
    <n v="12"/>
    <n v="4"/>
    <s v="Weekday"/>
    <m/>
    <m/>
  </r>
  <r>
    <s v="WEB-8067"/>
    <x v="463"/>
    <s v="Diya Iyer"/>
    <x v="3"/>
    <x v="4"/>
    <x v="21"/>
    <n v="1"/>
    <n v="857.57"/>
    <x v="1"/>
    <x v="0"/>
    <n v="4"/>
    <n v="857.57"/>
    <m/>
    <m/>
    <m/>
    <m/>
    <m/>
    <m/>
    <s v="Completed"/>
    <s v="No"/>
    <s v="No"/>
    <m/>
    <n v="619"/>
    <n v="468"/>
    <n v="1098537.4901531704"/>
    <n v="96724.388030634553"/>
    <n v="3.9001122334455669"/>
    <s v="Shampoo 200Ml"/>
    <x v="4"/>
    <s v="Beauty"/>
    <s v="Beauty"/>
    <s v="Beauty"/>
    <n v="64"/>
    <s v="Beauty"/>
    <m/>
    <n v="2023"/>
    <n v="11"/>
    <n v="2"/>
    <n v="5"/>
    <s v="Weekday"/>
    <m/>
    <m/>
  </r>
  <r>
    <s v="WEB-6765"/>
    <x v="638"/>
    <s v="Sanjay Patel"/>
    <x v="0"/>
    <x v="0"/>
    <x v="0"/>
    <n v="1"/>
    <n v="1673.92"/>
    <x v="4"/>
    <x v="0"/>
    <n v="3"/>
    <n v="1673.92"/>
    <m/>
    <m/>
    <m/>
    <m/>
    <m/>
    <m/>
    <s v="Completed"/>
    <s v="Yes"/>
    <s v="No"/>
    <m/>
    <n v="590"/>
    <n v="451"/>
    <n v="1463424.4009529033"/>
    <n v="118285.78776560788"/>
    <n v="3.8140589569160999"/>
    <s v="Water Bottle"/>
    <x v="0"/>
    <s v="Home &amp; Kitchen"/>
    <s v="Home &amp; Kitchen"/>
    <s v="Home &amp; Kitchen"/>
    <n v="2"/>
    <s v="Home &amp; Kitchen"/>
    <m/>
    <n v="2023"/>
    <n v="1"/>
    <n v="13"/>
    <n v="6"/>
    <s v="Weekday"/>
    <m/>
    <m/>
  </r>
  <r>
    <s v="WEB-8764"/>
    <x v="340"/>
    <s v="Simran Pillai"/>
    <x v="6"/>
    <x v="0"/>
    <x v="4"/>
    <n v="1"/>
    <n v="978.91"/>
    <x v="3"/>
    <x v="0"/>
    <n v="2"/>
    <n v="978.91"/>
    <m/>
    <m/>
    <m/>
    <m/>
    <m/>
    <m/>
    <s v="Completed"/>
    <s v="No"/>
    <s v="No"/>
    <m/>
    <n v="558"/>
    <n v="430"/>
    <n v="1463424.4009529033"/>
    <n v="118285.78776560788"/>
    <n v="3.8140589569160999"/>
    <s v="Non-Stick Pan"/>
    <x v="0"/>
    <s v="Home &amp; Kitchen"/>
    <s v="Home &amp; Kitchen"/>
    <s v="Home &amp; Kitchen"/>
    <n v="7"/>
    <s v="Home &amp; Kitchen"/>
    <m/>
    <n v="2025"/>
    <n v="1"/>
    <n v="4"/>
    <n v="7"/>
    <s v="Weekday"/>
    <m/>
    <m/>
  </r>
  <r>
    <s v="WEB-7996"/>
    <x v="94"/>
    <s v="Sanjay Menon"/>
    <x v="2"/>
    <x v="2"/>
    <x v="7"/>
    <n v="3"/>
    <n v="129.66999999999999"/>
    <x v="0"/>
    <x v="2"/>
    <n v="4"/>
    <n v="389.01"/>
    <m/>
    <m/>
    <m/>
    <m/>
    <m/>
    <m/>
    <s v="Completed"/>
    <s v="No"/>
    <s v="No"/>
    <m/>
    <n v="589"/>
    <n v="426"/>
    <n v="594714.6477588166"/>
    <n v="60882.938065984097"/>
    <n v="3.804733727810651"/>
    <s v="Fiction Novel"/>
    <x v="2"/>
    <s v="Books"/>
    <s v="Books"/>
    <s v="Books"/>
    <n v="11"/>
    <s v="Books"/>
    <m/>
    <n v="2024"/>
    <n v="8"/>
    <n v="2"/>
    <n v="6"/>
    <s v="Weekday"/>
    <m/>
    <m/>
  </r>
  <r>
    <s v="WEB-8511"/>
    <x v="255"/>
    <s v="Pooja Verma"/>
    <x v="4"/>
    <x v="4"/>
    <x v="22"/>
    <n v="1"/>
    <n v="1393.6"/>
    <x v="1"/>
    <x v="3"/>
    <n v="3"/>
    <n v="1393.6"/>
    <m/>
    <m/>
    <m/>
    <m/>
    <m/>
    <m/>
    <s v="Lost Sale"/>
    <s v="No"/>
    <s v="Yes"/>
    <m/>
    <n v="573"/>
    <n v="450"/>
    <n v="1098537.4901531704"/>
    <n v="96724.388030634553"/>
    <n v="3.9001122334455669"/>
    <s v="Hair Oil"/>
    <x v="4"/>
    <s v="Beauty"/>
    <s v="Beauty"/>
    <s v="Beauty"/>
    <n v="70"/>
    <s v="Beauty"/>
    <m/>
    <n v="2024"/>
    <n v="8"/>
    <n v="11"/>
    <n v="1"/>
    <s v="Weekday"/>
    <m/>
    <m/>
  </r>
  <r>
    <s v="WEB-6495"/>
    <x v="241"/>
    <s v="Vikram Bose"/>
    <x v="7"/>
    <x v="3"/>
    <x v="20"/>
    <n v="1"/>
    <n v="1775.41"/>
    <x v="3"/>
    <x v="1"/>
    <n v="5"/>
    <n v="1775.41"/>
    <m/>
    <m/>
    <m/>
    <m/>
    <m/>
    <m/>
    <s v="Pending"/>
    <s v="No"/>
    <s v="Yes"/>
    <m/>
    <n v="567"/>
    <n v="440"/>
    <n v="1892867.2841657216"/>
    <n v="199432.98236095349"/>
    <n v="3.8949824970828471"/>
    <s v="Men'S T-Shirt"/>
    <x v="3"/>
    <s v="Fashion"/>
    <s v="Fashion"/>
    <s v="Fashion"/>
    <n v="55"/>
    <s v="Fashion"/>
    <m/>
    <n v="2023"/>
    <n v="10"/>
    <n v="18"/>
    <n v="4"/>
    <s v="Weekday"/>
    <m/>
    <m/>
  </r>
  <r>
    <s v="WEB-6336"/>
    <x v="204"/>
    <s v="Karan Nair"/>
    <x v="5"/>
    <x v="3"/>
    <x v="20"/>
    <n v="1"/>
    <n v="2298.92"/>
    <x v="4"/>
    <x v="0"/>
    <n v="4"/>
    <n v="2298.92"/>
    <m/>
    <m/>
    <m/>
    <m/>
    <m/>
    <m/>
    <s v="Completed"/>
    <s v="Yes"/>
    <s v="No"/>
    <m/>
    <n v="559"/>
    <n v="408"/>
    <n v="1892867.2841657216"/>
    <n v="199432.98236095349"/>
    <n v="3.8949824970828471"/>
    <s v="Men'S T-Shirt"/>
    <x v="3"/>
    <s v="Fashion"/>
    <s v="Fashion"/>
    <s v="Fashion"/>
    <n v="55"/>
    <s v="Fashion"/>
    <m/>
    <n v="2024"/>
    <n v="2"/>
    <n v="4"/>
    <n v="1"/>
    <s v="Weekday"/>
    <m/>
    <m/>
  </r>
  <r>
    <s v="WEB-6029"/>
    <x v="628"/>
    <s v="Simran Malhotra"/>
    <x v="4"/>
    <x v="1"/>
    <x v="11"/>
    <n v="1"/>
    <n v="1988.59"/>
    <x v="4"/>
    <x v="2"/>
    <n v="3"/>
    <n v="1988.59"/>
    <m/>
    <m/>
    <m/>
    <m/>
    <m/>
    <m/>
    <s v="Completed"/>
    <s v="No"/>
    <s v="No"/>
    <m/>
    <n v="573"/>
    <n v="450"/>
    <n v="2759712.3299794244"/>
    <n v="330643.50635802455"/>
    <n v="3.8641711229946525"/>
    <s v="Smart Watch"/>
    <x v="1"/>
    <s v="Electronics"/>
    <s v="Electronics"/>
    <s v="Electronics"/>
    <n v="17"/>
    <s v="Electronics"/>
    <m/>
    <n v="2023"/>
    <n v="10"/>
    <n v="17"/>
    <n v="3"/>
    <s v="Weekday"/>
    <m/>
    <m/>
  </r>
  <r>
    <s v="WEB-5928"/>
    <x v="29"/>
    <s v="Sanjay Patel"/>
    <x v="5"/>
    <x v="0"/>
    <x v="23"/>
    <n v="1"/>
    <n v="228.34"/>
    <x v="2"/>
    <x v="3"/>
    <n v="5"/>
    <n v="228.34"/>
    <m/>
    <m/>
    <m/>
    <m/>
    <m/>
    <m/>
    <s v="Lost Sale"/>
    <s v="No"/>
    <s v="Yes"/>
    <m/>
    <n v="559"/>
    <n v="408"/>
    <n v="1463424.4009529033"/>
    <n v="118285.78776560788"/>
    <n v="3.8140589569160999"/>
    <s v="Led Bulb Pack"/>
    <x v="0"/>
    <s v="Home &amp; Kitchen"/>
    <s v="Home &amp; Kitchen"/>
    <s v="Home &amp; Kitchen"/>
    <n v="76"/>
    <s v="Home &amp; Kitchen"/>
    <m/>
    <n v="2025"/>
    <n v="2"/>
    <n v="21"/>
    <n v="6"/>
    <s v="Weekday"/>
    <m/>
    <m/>
  </r>
  <r>
    <s v="WEB-9429"/>
    <x v="243"/>
    <s v="Riya Reddy"/>
    <x v="0"/>
    <x v="4"/>
    <x v="21"/>
    <n v="3"/>
    <n v="905.99"/>
    <x v="2"/>
    <x v="0"/>
    <n v="5"/>
    <n v="2717.9700000000003"/>
    <m/>
    <m/>
    <m/>
    <m/>
    <m/>
    <m/>
    <s v="Completed"/>
    <s v="Yes"/>
    <s v="No"/>
    <m/>
    <n v="590"/>
    <n v="451"/>
    <n v="1098537.4901531704"/>
    <n v="96724.388030634553"/>
    <n v="3.9001122334455669"/>
    <s v="Shampoo 200Ml"/>
    <x v="4"/>
    <s v="Beauty"/>
    <s v="Beauty"/>
    <s v="Beauty"/>
    <n v="64"/>
    <s v="Beauty"/>
    <m/>
    <n v="2023"/>
    <n v="12"/>
    <n v="22"/>
    <n v="6"/>
    <s v="Weekday"/>
    <m/>
    <m/>
  </r>
  <r>
    <s v="WEB-8195"/>
    <x v="639"/>
    <s v="Neha Chatterjee"/>
    <x v="3"/>
    <x v="0"/>
    <x v="23"/>
    <n v="2"/>
    <n v="1158.72"/>
    <x v="0"/>
    <x v="3"/>
    <n v="3"/>
    <n v="2317.44"/>
    <m/>
    <m/>
    <m/>
    <m/>
    <m/>
    <m/>
    <s v="Lost Sale"/>
    <s v="No"/>
    <s v="Yes"/>
    <m/>
    <n v="619"/>
    <n v="468"/>
    <n v="1463424.4009529033"/>
    <n v="118285.78776560788"/>
    <n v="3.8140589569160999"/>
    <s v="Led Bulb Pack"/>
    <x v="0"/>
    <s v="Home &amp; Kitchen"/>
    <s v="Home &amp; Kitchen"/>
    <s v="Home &amp; Kitchen"/>
    <n v="76"/>
    <s v="Home &amp; Kitchen"/>
    <m/>
    <n v="2024"/>
    <n v="5"/>
    <n v="5"/>
    <n v="1"/>
    <s v="Weekday"/>
    <m/>
    <m/>
  </r>
  <r>
    <s v="WEB-8351"/>
    <x v="362"/>
    <s v="Rahul Joshi"/>
    <x v="7"/>
    <x v="4"/>
    <x v="12"/>
    <n v="2"/>
    <n v="1156.76"/>
    <x v="4"/>
    <x v="0"/>
    <n v="1"/>
    <n v="2313.52"/>
    <m/>
    <m/>
    <m/>
    <m/>
    <m/>
    <m/>
    <s v="Completed"/>
    <s v="Yes"/>
    <s v="No"/>
    <m/>
    <n v="567"/>
    <n v="440"/>
    <n v="1098537.4901531704"/>
    <n v="96724.388030634553"/>
    <n v="3.9001122334455669"/>
    <s v="Perfume 50Ml"/>
    <x v="4"/>
    <s v="Beauty"/>
    <s v="Beauty"/>
    <s v="Beauty"/>
    <n v="18"/>
    <s v="Beauty"/>
    <m/>
    <n v="2024"/>
    <n v="7"/>
    <n v="17"/>
    <n v="4"/>
    <s v="Weekday"/>
    <m/>
    <m/>
  </r>
  <r>
    <s v="WEB-8033"/>
    <x v="263"/>
    <s v="Kavya Malhotra"/>
    <x v="3"/>
    <x v="0"/>
    <x v="0"/>
    <n v="2"/>
    <n v="313.23"/>
    <x v="4"/>
    <x v="0"/>
    <m/>
    <n v="626.46"/>
    <m/>
    <m/>
    <m/>
    <m/>
    <m/>
    <m/>
    <s v="Completed"/>
    <s v="No"/>
    <s v="No"/>
    <m/>
    <n v="619"/>
    <n v="468"/>
    <n v="1463424.4009529033"/>
    <n v="118285.78776560788"/>
    <n v="3.8140589569160999"/>
    <s v="Water Bottle"/>
    <x v="0"/>
    <s v="Home &amp; Kitchen"/>
    <s v="Home &amp; Kitchen"/>
    <s v="Home &amp; Kitchen"/>
    <n v="2"/>
    <s v="Home &amp; Kitchen"/>
    <m/>
    <n v="2025"/>
    <n v="4"/>
    <n v="20"/>
    <n v="1"/>
    <s v="Weekday"/>
    <m/>
    <m/>
  </r>
  <r>
    <s v="WEB-6555"/>
    <x v="417"/>
    <s v="Tanya Patel"/>
    <x v="0"/>
    <x v="1"/>
    <x v="1"/>
    <n v="1"/>
    <n v="1923.1627263374514"/>
    <x v="3"/>
    <x v="2"/>
    <n v="3"/>
    <n v="1923.1627263374514"/>
    <m/>
    <m/>
    <m/>
    <m/>
    <m/>
    <m/>
    <s v="Completed"/>
    <s v="No"/>
    <s v="No"/>
    <m/>
    <n v="590"/>
    <n v="451"/>
    <n v="2759712.3299794244"/>
    <n v="330643.50635802455"/>
    <n v="3.8641711229946525"/>
    <s v="Power Bank 10000Mah"/>
    <x v="1"/>
    <s v="Electronics"/>
    <s v="Electronics"/>
    <s v="Electronics"/>
    <n v="3"/>
    <s v="Electronics"/>
    <m/>
    <n v="2023"/>
    <n v="11"/>
    <n v="19"/>
    <n v="1"/>
    <s v="Weekday"/>
    <m/>
    <m/>
  </r>
  <r>
    <s v="WEB-5360"/>
    <x v="640"/>
    <s v="Arjun Singh"/>
    <x v="3"/>
    <x v="1"/>
    <x v="8"/>
    <n v="2"/>
    <n v="331.74"/>
    <x v="3"/>
    <x v="0"/>
    <n v="1"/>
    <n v="663.48"/>
    <m/>
    <m/>
    <m/>
    <m/>
    <m/>
    <m/>
    <s v="Completed"/>
    <s v="No"/>
    <s v="No"/>
    <m/>
    <n v="619"/>
    <n v="468"/>
    <n v="2759712.3299794244"/>
    <n v="330643.50635802455"/>
    <n v="3.8641711229946525"/>
    <s v="Wireless Earbuds"/>
    <x v="1"/>
    <s v="Electronics"/>
    <s v="Electronics"/>
    <s v="Electronics"/>
    <n v="12"/>
    <s v="Electronics"/>
    <m/>
    <n v="2023"/>
    <n v="10"/>
    <n v="6"/>
    <n v="6"/>
    <s v="Weekday"/>
    <m/>
    <m/>
  </r>
  <r>
    <s v="WEB-6157"/>
    <x v="92"/>
    <s v="Neha Kapoor"/>
    <x v="4"/>
    <x v="1"/>
    <x v="18"/>
    <n v="1"/>
    <n v="2946.6"/>
    <x v="0"/>
    <x v="0"/>
    <n v="4"/>
    <n v="2946.6"/>
    <m/>
    <m/>
    <m/>
    <m/>
    <m/>
    <m/>
    <s v="Completed"/>
    <s v="Yes"/>
    <s v="No"/>
    <m/>
    <n v="573"/>
    <n v="450"/>
    <n v="2759712.3299794244"/>
    <n v="330643.50635802455"/>
    <n v="3.8641711229946525"/>
    <s v="Bluetooth Speaker"/>
    <x v="1"/>
    <s v="Electronics"/>
    <s v="Electronics"/>
    <s v="Electronics"/>
    <n v="48"/>
    <s v="Electronics"/>
    <m/>
    <n v="2023"/>
    <n v="10"/>
    <n v="14"/>
    <n v="7"/>
    <s v="Weekday"/>
    <m/>
    <m/>
  </r>
  <r>
    <s v="WEB-8915"/>
    <x v="641"/>
    <s v="Tanya Pillai"/>
    <x v="6"/>
    <x v="4"/>
    <x v="6"/>
    <n v="2"/>
    <n v="385.96"/>
    <x v="0"/>
    <x v="0"/>
    <n v="5"/>
    <n v="771.92"/>
    <m/>
    <m/>
    <m/>
    <m/>
    <m/>
    <m/>
    <s v="Completed"/>
    <s v="No"/>
    <s v="No"/>
    <m/>
    <n v="558"/>
    <n v="430"/>
    <n v="1098537.4901531704"/>
    <n v="96724.388030634553"/>
    <n v="3.9001122334455669"/>
    <s v="Lipstick"/>
    <x v="4"/>
    <s v="Beauty"/>
    <s v="Beauty"/>
    <s v="Beauty"/>
    <n v="10"/>
    <s v="Beauty"/>
    <m/>
    <n v="2023"/>
    <n v="3"/>
    <n v="22"/>
    <n v="4"/>
    <s v="Weekday"/>
    <m/>
    <m/>
  </r>
  <r>
    <s v="WEB-5674"/>
    <x v="137"/>
    <s v="Riya Mehta"/>
    <x v="7"/>
    <x v="4"/>
    <x v="6"/>
    <n v="2"/>
    <n v="1003.06"/>
    <x v="3"/>
    <x v="2"/>
    <n v="4"/>
    <n v="2006.12"/>
    <m/>
    <m/>
    <m/>
    <m/>
    <m/>
    <m/>
    <s v="Completed"/>
    <s v="No"/>
    <s v="No"/>
    <m/>
    <n v="567"/>
    <n v="440"/>
    <n v="1098537.4901531704"/>
    <n v="96724.388030634553"/>
    <n v="3.9001122334455669"/>
    <s v="Lipstick"/>
    <x v="4"/>
    <s v="Beauty"/>
    <s v="Beauty"/>
    <s v="Beauty"/>
    <n v="10"/>
    <s v="Beauty"/>
    <m/>
    <n v="2024"/>
    <n v="9"/>
    <n v="23"/>
    <n v="2"/>
    <s v="Weekday"/>
    <m/>
    <m/>
  </r>
  <r>
    <s v="WEB-8887"/>
    <x v="80"/>
    <s v="Saanvi Malhotra"/>
    <x v="4"/>
    <x v="4"/>
    <x v="24"/>
    <n v="2"/>
    <n v="204.47"/>
    <x v="0"/>
    <x v="0"/>
    <n v="3"/>
    <n v="408.94"/>
    <m/>
    <m/>
    <m/>
    <m/>
    <m/>
    <m/>
    <s v="Completed"/>
    <s v="No"/>
    <s v="No"/>
    <m/>
    <n v="573"/>
    <n v="450"/>
    <n v="1098537.4901531704"/>
    <n v="96724.388030634553"/>
    <n v="3.9001122334455669"/>
    <s v="Face Cream"/>
    <x v="4"/>
    <s v="Beauty"/>
    <s v="Beauty"/>
    <s v="Beauty"/>
    <n v="80"/>
    <s v="Beauty"/>
    <m/>
    <n v="2025"/>
    <n v="4"/>
    <n v="3"/>
    <n v="5"/>
    <s v="Weekday"/>
    <m/>
    <m/>
  </r>
  <r>
    <s v="WEB-9635"/>
    <x v="167"/>
    <s v="Aarav Gupta"/>
    <x v="3"/>
    <x v="3"/>
    <x v="20"/>
    <n v="2"/>
    <n v="1422.63"/>
    <x v="0"/>
    <x v="0"/>
    <n v="5"/>
    <n v="2845.26"/>
    <m/>
    <m/>
    <m/>
    <m/>
    <m/>
    <m/>
    <s v="Completed"/>
    <s v="Yes"/>
    <s v="No"/>
    <m/>
    <n v="619"/>
    <n v="468"/>
    <n v="1892867.2841657216"/>
    <n v="199432.98236095349"/>
    <n v="3.8949824970828471"/>
    <s v="Men'S T-Shirt"/>
    <x v="3"/>
    <s v="Fashion"/>
    <s v="Fashion"/>
    <s v="Fashion"/>
    <n v="55"/>
    <s v="Fashion"/>
    <m/>
    <n v="2024"/>
    <n v="5"/>
    <n v="30"/>
    <n v="5"/>
    <s v="Weekday"/>
    <m/>
    <m/>
  </r>
  <r>
    <s v="WEB-6937"/>
    <x v="642"/>
    <s v="Meera Kapoor"/>
    <x v="7"/>
    <x v="4"/>
    <x v="6"/>
    <n v="2"/>
    <n v="470.25"/>
    <x v="0"/>
    <x v="0"/>
    <n v="5"/>
    <n v="940.5"/>
    <m/>
    <m/>
    <m/>
    <m/>
    <m/>
    <m/>
    <s v="Completed"/>
    <s v="No"/>
    <s v="No"/>
    <m/>
    <n v="567"/>
    <n v="440"/>
    <n v="1098537.4901531704"/>
    <n v="96724.388030634553"/>
    <n v="3.9001122334455669"/>
    <s v="Lipstick"/>
    <x v="4"/>
    <s v="Beauty"/>
    <s v="Beauty"/>
    <s v="Beauty"/>
    <n v="10"/>
    <s v="Beauty"/>
    <m/>
    <n v="2024"/>
    <n v="4"/>
    <n v="20"/>
    <n v="7"/>
    <s v="Weekday"/>
    <m/>
    <m/>
  </r>
  <r>
    <s v="WEB-9546"/>
    <x v="565"/>
    <s v="Riya Bose"/>
    <x v="3"/>
    <x v="1"/>
    <x v="8"/>
    <n v="3"/>
    <n v="1923.1627263374514"/>
    <x v="3"/>
    <x v="0"/>
    <m/>
    <n v="5769.4881790123545"/>
    <m/>
    <m/>
    <m/>
    <m/>
    <m/>
    <m/>
    <s v="Completed"/>
    <s v="Yes"/>
    <s v="No"/>
    <m/>
    <n v="619"/>
    <n v="468"/>
    <n v="2759712.3299794244"/>
    <n v="330643.50635802455"/>
    <n v="3.8641711229946525"/>
    <s v="Wireless Earbuds"/>
    <x v="1"/>
    <s v="Electronics"/>
    <s v="Electronics"/>
    <s v="Electronics"/>
    <n v="12"/>
    <s v="Electronics"/>
    <m/>
    <n v="2024"/>
    <n v="5"/>
    <n v="16"/>
    <n v="5"/>
    <s v="Weekday"/>
    <m/>
    <m/>
  </r>
  <r>
    <s v="WEB-5341"/>
    <x v="458"/>
    <s v="Saanvi Rao"/>
    <x v="7"/>
    <x v="3"/>
    <x v="10"/>
    <n v="1"/>
    <n v="2486.0300000000002"/>
    <x v="2"/>
    <x v="0"/>
    <m/>
    <n v="2486.0300000000002"/>
    <m/>
    <m/>
    <m/>
    <m/>
    <m/>
    <m/>
    <s v="Completed"/>
    <s v="Yes"/>
    <s v="No"/>
    <m/>
    <n v="567"/>
    <n v="440"/>
    <n v="1892867.2841657216"/>
    <n v="199432.98236095349"/>
    <n v="3.8949824970828471"/>
    <s v="Women'S Kurti"/>
    <x v="3"/>
    <s v="Fashion"/>
    <s v="Fashion"/>
    <s v="Fashion"/>
    <n v="15"/>
    <s v="Fashion"/>
    <m/>
    <n v="2024"/>
    <n v="6"/>
    <n v="23"/>
    <n v="1"/>
    <s v="Weekday"/>
    <m/>
    <m/>
  </r>
  <r>
    <s v="WEB-5901"/>
    <x v="505"/>
    <s v="Simran Iyer"/>
    <x v="3"/>
    <x v="1"/>
    <x v="18"/>
    <n v="1"/>
    <n v="1224.99"/>
    <x v="3"/>
    <x v="0"/>
    <n v="4"/>
    <n v="1224.99"/>
    <m/>
    <m/>
    <m/>
    <m/>
    <m/>
    <m/>
    <s v="Completed"/>
    <s v="Yes"/>
    <s v="No"/>
    <m/>
    <n v="619"/>
    <n v="468"/>
    <n v="2759712.3299794244"/>
    <n v="330643.50635802455"/>
    <n v="3.8641711229946525"/>
    <s v="Bluetooth Speaker"/>
    <x v="1"/>
    <s v="Electronics"/>
    <s v="Electronics"/>
    <s v="Electronics"/>
    <n v="48"/>
    <s v="Electronics"/>
    <m/>
    <n v="2024"/>
    <n v="7"/>
    <n v="22"/>
    <n v="2"/>
    <s v="Weekday"/>
    <m/>
    <m/>
  </r>
  <r>
    <s v="WEB-5782"/>
    <x v="643"/>
    <s v="Aditya Reddy"/>
    <x v="4"/>
    <x v="3"/>
    <x v="19"/>
    <n v="1"/>
    <n v="1624.89"/>
    <x v="0"/>
    <x v="0"/>
    <n v="4"/>
    <n v="1624.89"/>
    <m/>
    <m/>
    <m/>
    <m/>
    <m/>
    <m/>
    <s v="Completed"/>
    <s v="Yes"/>
    <s v="No"/>
    <m/>
    <n v="573"/>
    <n v="450"/>
    <n v="1892867.2841657216"/>
    <n v="199432.98236095349"/>
    <n v="3.8949824970828471"/>
    <s v="Sunglasses"/>
    <x v="3"/>
    <s v="Fashion"/>
    <s v="Fashion"/>
    <s v="Fashion"/>
    <n v="53"/>
    <s v="Fashion"/>
    <m/>
    <n v="2024"/>
    <n v="6"/>
    <n v="21"/>
    <n v="6"/>
    <s v="Weekday"/>
    <m/>
    <m/>
  </r>
  <r>
    <s v="WEB-5108"/>
    <x v="536"/>
    <s v="Meera Verma"/>
    <x v="3"/>
    <x v="2"/>
    <x v="13"/>
    <n v="1"/>
    <n v="105.95"/>
    <x v="1"/>
    <x v="2"/>
    <n v="4"/>
    <n v="105.95"/>
    <m/>
    <m/>
    <m/>
    <m/>
    <m/>
    <m/>
    <s v="Completed"/>
    <s v="No"/>
    <s v="No"/>
    <m/>
    <n v="619"/>
    <n v="468"/>
    <n v="594714.6477588166"/>
    <n v="60882.938065984097"/>
    <n v="3.804733727810651"/>
    <s v="Self-Help Book"/>
    <x v="2"/>
    <s v="Books"/>
    <s v="Books"/>
    <s v="Books"/>
    <n v="19"/>
    <s v="Books"/>
    <m/>
    <n v="2025"/>
    <n v="1"/>
    <n v="6"/>
    <n v="2"/>
    <s v="Weekday"/>
    <m/>
    <m/>
  </r>
  <r>
    <s v="WEB-7462"/>
    <x v="644"/>
    <s v="Aditya Gupta"/>
    <x v="4"/>
    <x v="2"/>
    <x v="15"/>
    <n v="3"/>
    <n v="380.81"/>
    <x v="3"/>
    <x v="3"/>
    <n v="4"/>
    <n v="1142.43"/>
    <m/>
    <m/>
    <m/>
    <m/>
    <m/>
    <m/>
    <s v="Lost Sale"/>
    <s v="No"/>
    <s v="Yes"/>
    <m/>
    <n v="573"/>
    <n v="450"/>
    <n v="594714.6477588166"/>
    <n v="60882.938065984097"/>
    <n v="3.804733727810651"/>
    <s v="Kids Story Book"/>
    <x v="2"/>
    <s v="Books"/>
    <s v="Books"/>
    <s v="Books"/>
    <n v="23"/>
    <s v="Books"/>
    <m/>
    <n v="2024"/>
    <n v="11"/>
    <n v="26"/>
    <n v="3"/>
    <s v="Weekday"/>
    <m/>
    <m/>
  </r>
  <r>
    <s v="WEB-5664"/>
    <x v="645"/>
    <s v="Riya Malhotra"/>
    <x v="0"/>
    <x v="0"/>
    <x v="16"/>
    <n v="1"/>
    <n v="1836.21"/>
    <x v="4"/>
    <x v="0"/>
    <n v="3"/>
    <n v="1836.21"/>
    <m/>
    <m/>
    <m/>
    <m/>
    <m/>
    <m/>
    <s v="Completed"/>
    <s v="Yes"/>
    <s v="No"/>
    <m/>
    <n v="590"/>
    <n v="451"/>
    <n v="1463424.4009529033"/>
    <n v="118285.78776560788"/>
    <n v="3.8140589569160999"/>
    <s v="Table Lamp"/>
    <x v="0"/>
    <s v="Home &amp; Kitchen"/>
    <s v="Home &amp; Kitchen"/>
    <s v="Home &amp; Kitchen"/>
    <n v="32"/>
    <s v="Home &amp; Kitchen"/>
    <m/>
    <n v="2023"/>
    <n v="1"/>
    <n v="3"/>
    <n v="3"/>
    <s v="Weekday"/>
    <m/>
    <m/>
  </r>
  <r>
    <s v="WEB-8573"/>
    <x v="280"/>
    <s v="Tanya Bose"/>
    <x v="3"/>
    <x v="0"/>
    <x v="0"/>
    <n v="1"/>
    <n v="1043.3399999999999"/>
    <x v="0"/>
    <x v="0"/>
    <n v="5"/>
    <n v="1043.3399999999999"/>
    <m/>
    <m/>
    <m/>
    <m/>
    <m/>
    <m/>
    <s v="Completed"/>
    <s v="Yes"/>
    <s v="No"/>
    <m/>
    <n v="619"/>
    <n v="468"/>
    <n v="1463424.4009529033"/>
    <n v="118285.78776560788"/>
    <n v="3.8140589569160999"/>
    <s v="Water Bottle"/>
    <x v="0"/>
    <s v="Home &amp; Kitchen"/>
    <s v="Home &amp; Kitchen"/>
    <s v="Home &amp; Kitchen"/>
    <n v="2"/>
    <s v="Home &amp; Kitchen"/>
    <m/>
    <n v="2023"/>
    <n v="11"/>
    <n v="14"/>
    <n v="3"/>
    <s v="Weekday"/>
    <m/>
    <m/>
  </r>
  <r>
    <s v="WEB-8286"/>
    <x v="646"/>
    <s v="Saanvi Joshi"/>
    <x v="3"/>
    <x v="2"/>
    <x v="2"/>
    <n v="2"/>
    <n v="102.37"/>
    <x v="1"/>
    <x v="0"/>
    <n v="4"/>
    <n v="204.74"/>
    <m/>
    <m/>
    <m/>
    <m/>
    <m/>
    <m/>
    <s v="Completed"/>
    <s v="No"/>
    <s v="No"/>
    <m/>
    <n v="619"/>
    <n v="468"/>
    <n v="594714.6477588166"/>
    <n v="60882.938065984097"/>
    <n v="3.804733727810651"/>
    <s v="Cookbook"/>
    <x v="2"/>
    <s v="Books"/>
    <s v="Books"/>
    <s v="Books"/>
    <n v="4"/>
    <s v="Books"/>
    <m/>
    <n v="2025"/>
    <n v="5"/>
    <n v="25"/>
    <n v="1"/>
    <s v="Weekday"/>
    <m/>
    <m/>
  </r>
  <r>
    <s v="WEB-7850"/>
    <x v="230"/>
    <s v="Neha Patel"/>
    <x v="6"/>
    <x v="1"/>
    <x v="9"/>
    <n v="1"/>
    <n v="332.24"/>
    <x v="0"/>
    <x v="0"/>
    <n v="5"/>
    <n v="332.24"/>
    <m/>
    <m/>
    <m/>
    <m/>
    <m/>
    <m/>
    <s v="Completed"/>
    <s v="No"/>
    <s v="No"/>
    <m/>
    <n v="558"/>
    <n v="430"/>
    <n v="2759712.3299794244"/>
    <n v="330643.50635802455"/>
    <n v="3.8641711229946525"/>
    <s v="Usb Cable"/>
    <x v="1"/>
    <s v="Electronics"/>
    <s v="Electronics"/>
    <s v="Electronics"/>
    <n v="13"/>
    <s v="Electronics"/>
    <m/>
    <n v="2023"/>
    <n v="1"/>
    <n v="24"/>
    <n v="3"/>
    <s v="Weekday"/>
    <m/>
    <m/>
  </r>
  <r>
    <s v="WEB-7622"/>
    <x v="647"/>
    <s v="Ishaan Singh"/>
    <x v="2"/>
    <x v="3"/>
    <x v="19"/>
    <n v="1"/>
    <n v="1354.34"/>
    <x v="3"/>
    <x v="0"/>
    <n v="5"/>
    <n v="1354.34"/>
    <m/>
    <m/>
    <m/>
    <m/>
    <m/>
    <m/>
    <s v="Completed"/>
    <s v="Yes"/>
    <s v="No"/>
    <m/>
    <n v="589"/>
    <n v="426"/>
    <n v="1892867.2841657216"/>
    <n v="199432.98236095349"/>
    <n v="3.8949824970828471"/>
    <s v="Sunglasses"/>
    <x v="3"/>
    <s v="Fashion"/>
    <s v="Fashion"/>
    <s v="Fashion"/>
    <n v="53"/>
    <s v="Fashion"/>
    <m/>
    <n v="2025"/>
    <n v="2"/>
    <n v="16"/>
    <n v="1"/>
    <s v="Weekday"/>
    <m/>
    <m/>
  </r>
  <r>
    <s v="WEB-6939"/>
    <x v="648"/>
    <s v="Kavya Chatterjee"/>
    <x v="5"/>
    <x v="1"/>
    <x v="8"/>
    <n v="1"/>
    <n v="2911.27"/>
    <x v="1"/>
    <x v="0"/>
    <n v="4"/>
    <n v="2911.27"/>
    <m/>
    <m/>
    <m/>
    <m/>
    <m/>
    <m/>
    <s v="Completed"/>
    <s v="Yes"/>
    <s v="No"/>
    <m/>
    <n v="559"/>
    <n v="408"/>
    <n v="2759712.3299794244"/>
    <n v="330643.50635802455"/>
    <n v="3.8641711229946525"/>
    <s v="Wireless Earbuds"/>
    <x v="1"/>
    <s v="Electronics"/>
    <s v="Electronics"/>
    <s v="Electronics"/>
    <n v="12"/>
    <s v="Electronics"/>
    <m/>
    <n v="2024"/>
    <n v="1"/>
    <n v="3"/>
    <n v="4"/>
    <s v="Weekday"/>
    <m/>
    <m/>
  </r>
  <r>
    <s v="WEB-9593"/>
    <x v="649"/>
    <s v="Karan Reddy"/>
    <x v="7"/>
    <x v="1"/>
    <x v="18"/>
    <n v="1"/>
    <n v="408.51"/>
    <x v="2"/>
    <x v="1"/>
    <n v="3"/>
    <n v="408.51"/>
    <m/>
    <m/>
    <m/>
    <m/>
    <m/>
    <m/>
    <s v="Pending"/>
    <s v="No"/>
    <s v="Yes"/>
    <m/>
    <n v="567"/>
    <n v="440"/>
    <n v="2759712.3299794244"/>
    <n v="330643.50635802455"/>
    <n v="3.8641711229946525"/>
    <s v="Bluetooth Speaker"/>
    <x v="1"/>
    <s v="Electronics"/>
    <s v="Electronics"/>
    <s v="Electronics"/>
    <n v="48"/>
    <s v="Electronics"/>
    <m/>
    <n v="2024"/>
    <n v="10"/>
    <n v="31"/>
    <n v="5"/>
    <s v="Weekday"/>
    <m/>
    <m/>
  </r>
  <r>
    <s v="WEB-8165"/>
    <x v="147"/>
    <s v="Karan Pillai"/>
    <x v="7"/>
    <x v="0"/>
    <x v="23"/>
    <n v="1"/>
    <n v="645.19000000000005"/>
    <x v="2"/>
    <x v="0"/>
    <n v="4"/>
    <n v="645.19000000000005"/>
    <m/>
    <m/>
    <m/>
    <m/>
    <m/>
    <m/>
    <s v="Completed"/>
    <s v="No"/>
    <s v="No"/>
    <m/>
    <n v="567"/>
    <n v="440"/>
    <n v="1463424.4009529033"/>
    <n v="118285.78776560788"/>
    <n v="3.8140589569160999"/>
    <s v="Led Bulb Pack"/>
    <x v="0"/>
    <s v="Home &amp; Kitchen"/>
    <s v="Home &amp; Kitchen"/>
    <s v="Home &amp; Kitchen"/>
    <n v="76"/>
    <s v="Home &amp; Kitchen"/>
    <m/>
    <n v="2023"/>
    <n v="11"/>
    <n v="20"/>
    <n v="2"/>
    <s v="Weekday"/>
    <m/>
    <m/>
  </r>
  <r>
    <s v="WEB-6355"/>
    <x v="355"/>
    <s v="Vivaan Pillai"/>
    <x v="6"/>
    <x v="3"/>
    <x v="19"/>
    <n v="1"/>
    <n v="1698.65"/>
    <x v="0"/>
    <x v="0"/>
    <n v="3"/>
    <n v="1698.65"/>
    <m/>
    <m/>
    <m/>
    <m/>
    <m/>
    <m/>
    <s v="Completed"/>
    <s v="Yes"/>
    <s v="No"/>
    <m/>
    <n v="558"/>
    <n v="430"/>
    <n v="1892867.2841657216"/>
    <n v="199432.98236095349"/>
    <n v="3.8949824970828471"/>
    <s v="Sunglasses"/>
    <x v="3"/>
    <s v="Fashion"/>
    <s v="Fashion"/>
    <s v="Fashion"/>
    <n v="53"/>
    <s v="Fashion"/>
    <m/>
    <n v="2024"/>
    <n v="9"/>
    <n v="5"/>
    <n v="5"/>
    <s v="Weekday"/>
    <m/>
    <m/>
  </r>
  <r>
    <s v="WEB-6226"/>
    <x v="181"/>
    <s v="Vivaan Verma"/>
    <x v="1"/>
    <x v="1"/>
    <x v="9"/>
    <n v="3"/>
    <n v="1755.82"/>
    <x v="2"/>
    <x v="0"/>
    <n v="3"/>
    <n v="5267.46"/>
    <m/>
    <m/>
    <m/>
    <m/>
    <m/>
    <m/>
    <s v="Completed"/>
    <s v="Yes"/>
    <s v="No"/>
    <m/>
    <n v="595"/>
    <n v="444"/>
    <n v="2759712.3299794244"/>
    <n v="330643.50635802455"/>
    <n v="3.8641711229946525"/>
    <s v="Usb Cable"/>
    <x v="1"/>
    <s v="Electronics"/>
    <s v="Electronics"/>
    <s v="Electronics"/>
    <n v="13"/>
    <s v="Electronics"/>
    <m/>
    <n v="2024"/>
    <n v="2"/>
    <n v="16"/>
    <n v="6"/>
    <s v="Weekday"/>
    <m/>
    <m/>
  </r>
  <r>
    <s v="WEB-7432"/>
    <x v="108"/>
    <s v="Rohan Gupta"/>
    <x v="6"/>
    <x v="0"/>
    <x v="0"/>
    <n v="1"/>
    <n v="737.88"/>
    <x v="3"/>
    <x v="0"/>
    <n v="5"/>
    <n v="737.88"/>
    <m/>
    <m/>
    <m/>
    <m/>
    <m/>
    <m/>
    <s v="Completed"/>
    <s v="No"/>
    <s v="No"/>
    <m/>
    <n v="558"/>
    <n v="430"/>
    <n v="1463424.4009529033"/>
    <n v="118285.78776560788"/>
    <n v="3.8140589569160999"/>
    <s v="Water Bottle"/>
    <x v="0"/>
    <s v="Home &amp; Kitchen"/>
    <s v="Home &amp; Kitchen"/>
    <s v="Home &amp; Kitchen"/>
    <n v="2"/>
    <s v="Home &amp; Kitchen"/>
    <m/>
    <n v="2023"/>
    <n v="9"/>
    <n v="26"/>
    <n v="3"/>
    <s v="Weekday"/>
    <m/>
    <m/>
  </r>
  <r>
    <s v="WEB-5493"/>
    <x v="153"/>
    <s v="Ananya Joshi"/>
    <x v="3"/>
    <x v="1"/>
    <x v="8"/>
    <n v="1"/>
    <n v="2303.9299999999998"/>
    <x v="4"/>
    <x v="0"/>
    <n v="5"/>
    <n v="2303.9299999999998"/>
    <m/>
    <m/>
    <m/>
    <m/>
    <m/>
    <m/>
    <s v="Completed"/>
    <s v="Yes"/>
    <s v="No"/>
    <m/>
    <n v="619"/>
    <n v="468"/>
    <n v="2759712.3299794244"/>
    <n v="330643.50635802455"/>
    <n v="3.8641711229946525"/>
    <s v="Wireless Earbuds"/>
    <x v="1"/>
    <s v="Electronics"/>
    <s v="Electronics"/>
    <s v="Electronics"/>
    <n v="12"/>
    <s v="Electronics"/>
    <m/>
    <n v="2024"/>
    <n v="12"/>
    <n v="24"/>
    <n v="3"/>
    <s v="Weekday"/>
    <m/>
    <m/>
  </r>
  <r>
    <s v="WEB-5832"/>
    <x v="517"/>
    <s v="Vikram Kapoor"/>
    <x v="2"/>
    <x v="0"/>
    <x v="23"/>
    <n v="2"/>
    <n v="855.35"/>
    <x v="0"/>
    <x v="0"/>
    <n v="4"/>
    <n v="1710.7"/>
    <m/>
    <m/>
    <m/>
    <m/>
    <m/>
    <m/>
    <s v="Completed"/>
    <s v="Yes"/>
    <s v="No"/>
    <m/>
    <n v="589"/>
    <n v="426"/>
    <n v="1463424.4009529033"/>
    <n v="118285.78776560788"/>
    <n v="3.8140589569160999"/>
    <s v="Led Bulb Pack"/>
    <x v="0"/>
    <s v="Home &amp; Kitchen"/>
    <s v="Home &amp; Kitchen"/>
    <s v="Home &amp; Kitchen"/>
    <n v="76"/>
    <s v="Home &amp; Kitchen"/>
    <m/>
    <n v="2023"/>
    <n v="3"/>
    <n v="23"/>
    <n v="5"/>
    <s v="Weekday"/>
    <m/>
    <m/>
  </r>
  <r>
    <s v="WEB-9341"/>
    <x v="104"/>
    <s v="Vikram Menon"/>
    <x v="1"/>
    <x v="2"/>
    <x v="13"/>
    <n v="3"/>
    <n v="767.64"/>
    <x v="3"/>
    <x v="0"/>
    <n v="3"/>
    <n v="2302.92"/>
    <m/>
    <m/>
    <m/>
    <m/>
    <m/>
    <m/>
    <s v="Completed"/>
    <s v="Yes"/>
    <s v="No"/>
    <m/>
    <n v="595"/>
    <n v="444"/>
    <n v="594714.6477588166"/>
    <n v="60882.938065984097"/>
    <n v="3.804733727810651"/>
    <s v="Self-Help Book"/>
    <x v="2"/>
    <s v="Books"/>
    <s v="Books"/>
    <s v="Books"/>
    <n v="19"/>
    <s v="Books"/>
    <m/>
    <n v="2025"/>
    <n v="3"/>
    <n v="18"/>
    <n v="3"/>
    <s v="Weekday"/>
    <m/>
    <m/>
  </r>
  <r>
    <s v="WEB-5306"/>
    <x v="212"/>
    <s v="Vikram Menon"/>
    <x v="5"/>
    <x v="4"/>
    <x v="22"/>
    <n v="1"/>
    <n v="1400.43"/>
    <x v="2"/>
    <x v="0"/>
    <n v="4"/>
    <n v="1400.43"/>
    <m/>
    <m/>
    <m/>
    <m/>
    <m/>
    <m/>
    <s v="Completed"/>
    <s v="Yes"/>
    <s v="No"/>
    <m/>
    <n v="559"/>
    <n v="408"/>
    <n v="1098537.4901531704"/>
    <n v="96724.388030634553"/>
    <n v="3.9001122334455669"/>
    <s v="Hair Oil"/>
    <x v="4"/>
    <s v="Beauty"/>
    <s v="Beauty"/>
    <s v="Beauty"/>
    <n v="70"/>
    <s v="Beauty"/>
    <m/>
    <n v="2023"/>
    <n v="11"/>
    <n v="27"/>
    <n v="2"/>
    <s v="Weekday"/>
    <m/>
    <m/>
  </r>
  <r>
    <s v="WEB-7651"/>
    <x v="650"/>
    <s v="Riya Chatterjee"/>
    <x v="1"/>
    <x v="2"/>
    <x v="15"/>
    <n v="1"/>
    <n v="256.70999999999998"/>
    <x v="0"/>
    <x v="0"/>
    <n v="3"/>
    <n v="256.70999999999998"/>
    <m/>
    <m/>
    <m/>
    <m/>
    <m/>
    <m/>
    <s v="Completed"/>
    <s v="No"/>
    <s v="No"/>
    <m/>
    <n v="595"/>
    <n v="444"/>
    <n v="594714.6477588166"/>
    <n v="60882.938065984097"/>
    <n v="3.804733727810651"/>
    <s v="Kids Story Book"/>
    <x v="2"/>
    <s v="Books"/>
    <s v="Books"/>
    <s v="Books"/>
    <n v="23"/>
    <s v="Books"/>
    <m/>
    <n v="2023"/>
    <n v="9"/>
    <n v="30"/>
    <n v="7"/>
    <s v="Weekday"/>
    <m/>
    <m/>
  </r>
  <r>
    <s v="WEB-7473"/>
    <x v="288"/>
    <s v="Saanvi Sharma"/>
    <x v="6"/>
    <x v="3"/>
    <x v="19"/>
    <n v="1"/>
    <n v="1291.05"/>
    <x v="4"/>
    <x v="0"/>
    <n v="4"/>
    <n v="1291.05"/>
    <m/>
    <m/>
    <m/>
    <m/>
    <m/>
    <m/>
    <s v="Completed"/>
    <s v="Yes"/>
    <s v="No"/>
    <m/>
    <n v="558"/>
    <n v="430"/>
    <n v="1892867.2841657216"/>
    <n v="199432.98236095349"/>
    <n v="3.8949824970828471"/>
    <s v="Sunglasses"/>
    <x v="3"/>
    <s v="Fashion"/>
    <s v="Fashion"/>
    <s v="Fashion"/>
    <n v="53"/>
    <s v="Fashion"/>
    <m/>
    <n v="2023"/>
    <n v="6"/>
    <n v="1"/>
    <n v="5"/>
    <s v="Weekend"/>
    <m/>
    <m/>
  </r>
  <r>
    <s v="WEB-9132"/>
    <x v="235"/>
    <s v="Ananya Nair"/>
    <x v="7"/>
    <x v="0"/>
    <x v="23"/>
    <n v="1"/>
    <n v="906.12"/>
    <x v="1"/>
    <x v="0"/>
    <n v="4"/>
    <n v="906.12"/>
    <m/>
    <m/>
    <m/>
    <m/>
    <m/>
    <m/>
    <s v="Completed"/>
    <s v="No"/>
    <s v="No"/>
    <m/>
    <n v="567"/>
    <n v="440"/>
    <n v="1463424.4009529033"/>
    <n v="118285.78776560788"/>
    <n v="3.8140589569160999"/>
    <s v="Led Bulb Pack"/>
    <x v="0"/>
    <s v="Home &amp; Kitchen"/>
    <s v="Home &amp; Kitchen"/>
    <s v="Home &amp; Kitchen"/>
    <n v="76"/>
    <s v="Home &amp; Kitchen"/>
    <m/>
    <n v="2025"/>
    <n v="6"/>
    <n v="15"/>
    <n v="1"/>
    <s v="Weekday"/>
    <m/>
    <m/>
  </r>
  <r>
    <s v="WEB-6090"/>
    <x v="651"/>
    <s v="Saanvi Das"/>
    <x v="6"/>
    <x v="1"/>
    <x v="9"/>
    <n v="1"/>
    <n v="1476.87"/>
    <x v="2"/>
    <x v="1"/>
    <n v="4"/>
    <n v="1476.87"/>
    <m/>
    <m/>
    <m/>
    <m/>
    <m/>
    <m/>
    <s v="Pending"/>
    <s v="No"/>
    <s v="Yes"/>
    <m/>
    <n v="558"/>
    <n v="430"/>
    <n v="2759712.3299794244"/>
    <n v="330643.50635802455"/>
    <n v="3.8641711229946525"/>
    <s v="Usb Cable"/>
    <x v="1"/>
    <s v="Electronics"/>
    <s v="Electronics"/>
    <s v="Electronics"/>
    <n v="13"/>
    <s v="Electronics"/>
    <m/>
    <n v="2025"/>
    <n v="2"/>
    <n v="25"/>
    <n v="3"/>
    <s v="Weekday"/>
    <m/>
    <m/>
  </r>
  <r>
    <s v="WEB-5182"/>
    <x v="194"/>
    <s v="Ishaan Iyer"/>
    <x v="7"/>
    <x v="0"/>
    <x v="0"/>
    <n v="1"/>
    <n v="432.25"/>
    <x v="0"/>
    <x v="0"/>
    <n v="4"/>
    <n v="432.25"/>
    <m/>
    <m/>
    <m/>
    <m/>
    <m/>
    <m/>
    <s v="Completed"/>
    <s v="No"/>
    <s v="No"/>
    <m/>
    <n v="567"/>
    <n v="440"/>
    <n v="1463424.4009529033"/>
    <n v="118285.78776560788"/>
    <n v="3.8140589569160999"/>
    <s v="Water Bottle"/>
    <x v="0"/>
    <s v="Home &amp; Kitchen"/>
    <s v="Home &amp; Kitchen"/>
    <s v="Home &amp; Kitchen"/>
    <n v="2"/>
    <s v="Home &amp; Kitchen"/>
    <m/>
    <n v="2024"/>
    <n v="6"/>
    <n v="22"/>
    <n v="7"/>
    <s v="Weekday"/>
    <m/>
    <m/>
  </r>
  <r>
    <s v="WEB-9336"/>
    <x v="62"/>
    <s v="Aditya Patel"/>
    <x v="2"/>
    <x v="0"/>
    <x v="0"/>
    <n v="1"/>
    <n v="424.55"/>
    <x v="1"/>
    <x v="0"/>
    <n v="4"/>
    <n v="424.55"/>
    <m/>
    <m/>
    <m/>
    <m/>
    <m/>
    <m/>
    <s v="Completed"/>
    <s v="No"/>
    <s v="No"/>
    <m/>
    <n v="589"/>
    <n v="426"/>
    <n v="1463424.4009529033"/>
    <n v="118285.78776560788"/>
    <n v="3.8140589569160999"/>
    <s v="Water Bottle"/>
    <x v="0"/>
    <s v="Home &amp; Kitchen"/>
    <s v="Home &amp; Kitchen"/>
    <s v="Home &amp; Kitchen"/>
    <n v="2"/>
    <s v="Home &amp; Kitchen"/>
    <m/>
    <n v="2024"/>
    <n v="11"/>
    <n v="30"/>
    <n v="7"/>
    <s v="Weekday"/>
    <m/>
    <m/>
  </r>
  <r>
    <s v="WEB-7490"/>
    <x v="455"/>
    <s v="Ishaan Patel"/>
    <x v="7"/>
    <x v="2"/>
    <x v="15"/>
    <n v="1"/>
    <n v="796.33"/>
    <x v="0"/>
    <x v="1"/>
    <n v="3"/>
    <n v="796.33"/>
    <m/>
    <m/>
    <m/>
    <m/>
    <m/>
    <m/>
    <s v="Pending"/>
    <s v="No"/>
    <s v="Yes"/>
    <m/>
    <n v="567"/>
    <n v="440"/>
    <n v="594714.6477588166"/>
    <n v="60882.938065984097"/>
    <n v="3.804733727810651"/>
    <s v="Kids Story Book"/>
    <x v="2"/>
    <s v="Books"/>
    <s v="Books"/>
    <s v="Books"/>
    <n v="23"/>
    <s v="Books"/>
    <m/>
    <n v="2024"/>
    <n v="1"/>
    <n v="27"/>
    <n v="7"/>
    <s v="Weekday"/>
    <m/>
    <m/>
  </r>
  <r>
    <s v="WEB-6966"/>
    <x v="527"/>
    <s v="Kavya Reddy"/>
    <x v="2"/>
    <x v="3"/>
    <x v="20"/>
    <n v="1"/>
    <n v="1090.44"/>
    <x v="1"/>
    <x v="2"/>
    <n v="5"/>
    <n v="1090.44"/>
    <m/>
    <m/>
    <m/>
    <m/>
    <m/>
    <m/>
    <s v="Completed"/>
    <s v="No"/>
    <s v="No"/>
    <m/>
    <n v="589"/>
    <n v="426"/>
    <n v="1892867.2841657216"/>
    <n v="199432.98236095349"/>
    <n v="3.8949824970828471"/>
    <s v="Men'S T-Shirt"/>
    <x v="3"/>
    <s v="Fashion"/>
    <s v="Fashion"/>
    <s v="Fashion"/>
    <n v="55"/>
    <s v="Fashion"/>
    <m/>
    <n v="2023"/>
    <n v="2"/>
    <n v="14"/>
    <n v="3"/>
    <s v="Weekday"/>
    <m/>
    <m/>
  </r>
  <r>
    <s v="WEB-5105"/>
    <x v="429"/>
    <s v="Vikram Patel"/>
    <x v="4"/>
    <x v="1"/>
    <x v="11"/>
    <n v="1"/>
    <n v="3436.95"/>
    <x v="4"/>
    <x v="0"/>
    <n v="5"/>
    <n v="3436.95"/>
    <m/>
    <m/>
    <m/>
    <m/>
    <m/>
    <m/>
    <s v="Completed"/>
    <s v="Yes"/>
    <s v="No"/>
    <m/>
    <n v="573"/>
    <n v="450"/>
    <n v="2759712.3299794244"/>
    <n v="330643.50635802455"/>
    <n v="3.8641711229946525"/>
    <s v="Smart Watch"/>
    <x v="1"/>
    <s v="Electronics"/>
    <s v="Electronics"/>
    <s v="Electronics"/>
    <n v="17"/>
    <s v="Electronics"/>
    <m/>
    <n v="2023"/>
    <n v="1"/>
    <n v="9"/>
    <n v="2"/>
    <s v="Weekday"/>
    <m/>
    <m/>
  </r>
  <r>
    <s v="WEB-8682"/>
    <x v="652"/>
    <s v="Ananya Joshi"/>
    <x v="3"/>
    <x v="4"/>
    <x v="22"/>
    <n v="1"/>
    <n v="225.17"/>
    <x v="4"/>
    <x v="1"/>
    <n v="5"/>
    <n v="225.17"/>
    <m/>
    <m/>
    <m/>
    <m/>
    <m/>
    <m/>
    <s v="Pending"/>
    <s v="No"/>
    <s v="Yes"/>
    <m/>
    <n v="619"/>
    <n v="468"/>
    <n v="1098537.4901531704"/>
    <n v="96724.388030634553"/>
    <n v="3.9001122334455669"/>
    <s v="Hair Oil"/>
    <x v="4"/>
    <s v="Beauty"/>
    <s v="Beauty"/>
    <s v="Beauty"/>
    <n v="70"/>
    <s v="Beauty"/>
    <m/>
    <n v="2025"/>
    <n v="3"/>
    <n v="2"/>
    <n v="1"/>
    <s v="Weekday"/>
    <m/>
    <m/>
  </r>
  <r>
    <s v="WEB-8651"/>
    <x v="653"/>
    <s v="Riya Gupta"/>
    <x v="2"/>
    <x v="3"/>
    <x v="10"/>
    <n v="1"/>
    <n v="2317.9699999999998"/>
    <x v="3"/>
    <x v="0"/>
    <n v="4"/>
    <n v="2317.9699999999998"/>
    <m/>
    <m/>
    <m/>
    <m/>
    <m/>
    <m/>
    <s v="Completed"/>
    <s v="Yes"/>
    <s v="No"/>
    <m/>
    <n v="589"/>
    <n v="426"/>
    <n v="1892867.2841657216"/>
    <n v="199432.98236095349"/>
    <n v="3.8949824970828471"/>
    <s v="Women'S Kurti"/>
    <x v="3"/>
    <s v="Fashion"/>
    <s v="Fashion"/>
    <s v="Fashion"/>
    <n v="15"/>
    <s v="Fashion"/>
    <m/>
    <n v="2023"/>
    <n v="4"/>
    <n v="25"/>
    <n v="3"/>
    <s v="Weekday"/>
    <m/>
    <m/>
  </r>
  <r>
    <s v="WEB-8695"/>
    <x v="308"/>
    <s v="Sanjay Kumar"/>
    <x v="8"/>
    <x v="4"/>
    <x v="12"/>
    <n v="2"/>
    <n v="942.72"/>
    <x v="3"/>
    <x v="0"/>
    <n v="5"/>
    <n v="1885.44"/>
    <m/>
    <m/>
    <m/>
    <m/>
    <m/>
    <m/>
    <s v="Completed"/>
    <s v="Yes"/>
    <s v="No"/>
    <m/>
    <n v="50"/>
    <n v="37"/>
    <n v="1098537.4901531704"/>
    <n v="96724.388030634553"/>
    <n v="3.9001122334455669"/>
    <s v="Perfume 50Ml"/>
    <x v="4"/>
    <s v="Beauty"/>
    <s v="Beauty"/>
    <s v="Beauty"/>
    <n v="18"/>
    <s v="Beauty"/>
    <m/>
    <n v="2024"/>
    <n v="11"/>
    <n v="11"/>
    <n v="2"/>
    <s v="Weekday"/>
    <m/>
    <m/>
  </r>
  <r>
    <s v="WEB-7050"/>
    <x v="654"/>
    <s v="Vikram Sharma"/>
    <x v="7"/>
    <x v="4"/>
    <x v="6"/>
    <n v="2"/>
    <n v="1414.16"/>
    <x v="3"/>
    <x v="0"/>
    <n v="3"/>
    <n v="2828.32"/>
    <m/>
    <m/>
    <m/>
    <m/>
    <m/>
    <m/>
    <s v="Completed"/>
    <s v="Yes"/>
    <s v="No"/>
    <m/>
    <n v="567"/>
    <n v="440"/>
    <n v="1098537.4901531704"/>
    <n v="96724.388030634553"/>
    <n v="3.9001122334455669"/>
    <s v="Lipstick"/>
    <x v="4"/>
    <s v="Beauty"/>
    <s v="Beauty"/>
    <s v="Beauty"/>
    <n v="10"/>
    <s v="Beauty"/>
    <m/>
    <n v="2023"/>
    <n v="12"/>
    <n v="27"/>
    <n v="4"/>
    <s v="Weekday"/>
    <m/>
    <m/>
  </r>
  <r>
    <s v="WEB-8786"/>
    <x v="655"/>
    <s v="Sanjay Malhotra"/>
    <x v="7"/>
    <x v="4"/>
    <x v="6"/>
    <n v="2"/>
    <n v="187.7"/>
    <x v="2"/>
    <x v="0"/>
    <n v="3"/>
    <n v="375.4"/>
    <m/>
    <m/>
    <m/>
    <m/>
    <m/>
    <m/>
    <s v="Completed"/>
    <s v="No"/>
    <s v="No"/>
    <m/>
    <n v="567"/>
    <n v="440"/>
    <n v="1098537.4901531704"/>
    <n v="96724.388030634553"/>
    <n v="3.9001122334455669"/>
    <s v="Lipstick"/>
    <x v="4"/>
    <s v="Beauty"/>
    <s v="Beauty"/>
    <s v="Beauty"/>
    <n v="10"/>
    <s v="Beauty"/>
    <m/>
    <n v="2024"/>
    <n v="1"/>
    <n v="30"/>
    <n v="3"/>
    <s v="Weekday"/>
    <m/>
    <m/>
  </r>
  <r>
    <s v="WEB-6610"/>
    <x v="389"/>
    <s v="Rahul Singh"/>
    <x v="4"/>
    <x v="1"/>
    <x v="1"/>
    <n v="3"/>
    <n v="3192.33"/>
    <x v="4"/>
    <x v="0"/>
    <n v="2"/>
    <n v="9576.99"/>
    <m/>
    <m/>
    <m/>
    <m/>
    <m/>
    <m/>
    <s v="Completed"/>
    <s v="Yes"/>
    <s v="No"/>
    <m/>
    <n v="573"/>
    <n v="450"/>
    <n v="2759712.3299794244"/>
    <n v="330643.50635802455"/>
    <n v="3.8641711229946525"/>
    <s v="Power Bank 10000Mah"/>
    <x v="1"/>
    <s v="Electronics"/>
    <s v="Electronics"/>
    <s v="Electronics"/>
    <n v="3"/>
    <s v="Electronics"/>
    <m/>
    <n v="2023"/>
    <n v="7"/>
    <n v="20"/>
    <n v="5"/>
    <s v="Weekday"/>
    <m/>
    <m/>
  </r>
  <r>
    <s v="WEB-8562"/>
    <x v="561"/>
    <s v="Kavya Malhotra"/>
    <x v="4"/>
    <x v="2"/>
    <x v="14"/>
    <n v="1"/>
    <n v="631.75"/>
    <x v="3"/>
    <x v="0"/>
    <n v="5"/>
    <n v="631.75"/>
    <m/>
    <m/>
    <m/>
    <m/>
    <m/>
    <m/>
    <s v="Completed"/>
    <s v="No"/>
    <s v="No"/>
    <m/>
    <n v="573"/>
    <n v="450"/>
    <n v="594714.6477588166"/>
    <n v="60882.938065984097"/>
    <n v="3.804733727810651"/>
    <s v="Notebook Set"/>
    <x v="2"/>
    <s v="Books"/>
    <s v="Books"/>
    <s v="Books"/>
    <n v="20"/>
    <s v="Books"/>
    <m/>
    <n v="2024"/>
    <n v="12"/>
    <n v="15"/>
    <n v="1"/>
    <s v="Weekday"/>
    <m/>
    <m/>
  </r>
  <r>
    <s v="WEB-6926"/>
    <x v="656"/>
    <s v="Meera Singh"/>
    <x v="5"/>
    <x v="1"/>
    <x v="1"/>
    <n v="1"/>
    <n v="1050.28"/>
    <x v="4"/>
    <x v="0"/>
    <n v="5"/>
    <n v="1050.28"/>
    <m/>
    <m/>
    <m/>
    <m/>
    <m/>
    <m/>
    <s v="Completed"/>
    <s v="Yes"/>
    <s v="No"/>
    <m/>
    <n v="559"/>
    <n v="408"/>
    <n v="2759712.3299794244"/>
    <n v="330643.50635802455"/>
    <n v="3.8641711229946525"/>
    <s v="Power Bank 10000Mah"/>
    <x v="1"/>
    <s v="Electronics"/>
    <s v="Electronics"/>
    <s v="Electronics"/>
    <n v="3"/>
    <s v="Electronics"/>
    <m/>
    <n v="2025"/>
    <n v="5"/>
    <n v="27"/>
    <n v="3"/>
    <s v="Weekday"/>
    <m/>
    <m/>
  </r>
  <r>
    <s v="WEB-6176"/>
    <x v="657"/>
    <s v="Saanvi Das"/>
    <x v="7"/>
    <x v="3"/>
    <x v="20"/>
    <n v="3"/>
    <n v="1494.43"/>
    <x v="1"/>
    <x v="0"/>
    <n v="2"/>
    <n v="4483.29"/>
    <m/>
    <m/>
    <m/>
    <m/>
    <m/>
    <m/>
    <s v="Completed"/>
    <s v="Yes"/>
    <s v="No"/>
    <m/>
    <n v="567"/>
    <n v="440"/>
    <n v="1892867.2841657216"/>
    <n v="199432.98236095349"/>
    <n v="3.8949824970828471"/>
    <s v="Men'S T-Shirt"/>
    <x v="3"/>
    <s v="Fashion"/>
    <s v="Fashion"/>
    <s v="Fashion"/>
    <n v="55"/>
    <s v="Fashion"/>
    <m/>
    <n v="2024"/>
    <n v="1"/>
    <n v="1"/>
    <n v="2"/>
    <s v="Weekend"/>
    <m/>
    <m/>
  </r>
  <r>
    <s v="WEB-6320"/>
    <x v="244"/>
    <s v="Vivaan Pillai"/>
    <x v="2"/>
    <x v="1"/>
    <x v="9"/>
    <n v="1"/>
    <n v="483.74"/>
    <x v="3"/>
    <x v="0"/>
    <n v="5"/>
    <n v="483.74"/>
    <m/>
    <m/>
    <m/>
    <m/>
    <m/>
    <m/>
    <s v="Completed"/>
    <s v="No"/>
    <s v="No"/>
    <m/>
    <n v="589"/>
    <n v="426"/>
    <n v="2759712.3299794244"/>
    <n v="330643.50635802455"/>
    <n v="3.8641711229946525"/>
    <s v="Usb Cable"/>
    <x v="1"/>
    <s v="Electronics"/>
    <s v="Electronics"/>
    <s v="Electronics"/>
    <n v="13"/>
    <s v="Electronics"/>
    <m/>
    <n v="2024"/>
    <n v="2"/>
    <n v="11"/>
    <n v="1"/>
    <s v="Weekday"/>
    <m/>
    <m/>
  </r>
  <r>
    <s v="WEB-9381"/>
    <x v="658"/>
    <s v="Vikram Chatterjee"/>
    <x v="5"/>
    <x v="2"/>
    <x v="14"/>
    <n v="1"/>
    <n v="784.69"/>
    <x v="0"/>
    <x v="2"/>
    <n v="5"/>
    <n v="784.69"/>
    <m/>
    <m/>
    <m/>
    <m/>
    <m/>
    <m/>
    <s v="Completed"/>
    <s v="No"/>
    <s v="No"/>
    <m/>
    <n v="559"/>
    <n v="408"/>
    <n v="594714.6477588166"/>
    <n v="60882.938065984097"/>
    <n v="3.804733727810651"/>
    <s v="Notebook Set"/>
    <x v="2"/>
    <s v="Books"/>
    <s v="Books"/>
    <s v="Books"/>
    <n v="20"/>
    <s v="Books"/>
    <m/>
    <n v="2024"/>
    <n v="3"/>
    <n v="16"/>
    <n v="7"/>
    <s v="Weekday"/>
    <m/>
    <m/>
  </r>
  <r>
    <s v="WEB-6851"/>
    <x v="659"/>
    <s v="Sanjay Menon"/>
    <x v="1"/>
    <x v="0"/>
    <x v="5"/>
    <n v="2"/>
    <n v="511.65"/>
    <x v="1"/>
    <x v="0"/>
    <n v="3"/>
    <n v="1023.3"/>
    <m/>
    <m/>
    <m/>
    <m/>
    <m/>
    <m/>
    <s v="Completed"/>
    <s v="Yes"/>
    <s v="No"/>
    <m/>
    <n v="595"/>
    <n v="444"/>
    <n v="1463424.4009529033"/>
    <n v="118285.78776560788"/>
    <n v="3.8140589569160999"/>
    <s v="Storage Box"/>
    <x v="0"/>
    <s v="Home &amp; Kitchen"/>
    <s v="Home &amp; Kitchen"/>
    <s v="Home &amp; Kitchen"/>
    <n v="8"/>
    <s v="Home &amp; Kitchen"/>
    <m/>
    <n v="2025"/>
    <n v="3"/>
    <n v="30"/>
    <n v="1"/>
    <s v="Weekday"/>
    <m/>
    <m/>
  </r>
  <r>
    <s v="WEB-5366"/>
    <x v="660"/>
    <s v="Ananya Nair"/>
    <x v="7"/>
    <x v="1"/>
    <x v="11"/>
    <n v="1"/>
    <n v="3061.25"/>
    <x v="0"/>
    <x v="1"/>
    <n v="4"/>
    <n v="3061.25"/>
    <m/>
    <m/>
    <m/>
    <m/>
    <m/>
    <m/>
    <s v="Pending"/>
    <s v="No"/>
    <s v="Yes"/>
    <m/>
    <n v="567"/>
    <n v="440"/>
    <n v="2759712.3299794244"/>
    <n v="330643.50635802455"/>
    <n v="3.8641711229946525"/>
    <s v="Smart Watch"/>
    <x v="1"/>
    <s v="Electronics"/>
    <s v="Electronics"/>
    <s v="Electronics"/>
    <n v="17"/>
    <s v="Electronics"/>
    <m/>
    <n v="2024"/>
    <n v="4"/>
    <n v="14"/>
    <n v="1"/>
    <s v="Weekday"/>
    <m/>
    <m/>
  </r>
  <r>
    <s v="WEB-7487"/>
    <x v="661"/>
    <s v="Vivaan Joshi"/>
    <x v="6"/>
    <x v="3"/>
    <x v="20"/>
    <n v="2"/>
    <n v="2333.37"/>
    <x v="2"/>
    <x v="0"/>
    <n v="3"/>
    <n v="4666.74"/>
    <m/>
    <m/>
    <m/>
    <m/>
    <m/>
    <m/>
    <s v="Completed"/>
    <s v="Yes"/>
    <s v="No"/>
    <m/>
    <n v="558"/>
    <n v="430"/>
    <n v="1892867.2841657216"/>
    <n v="199432.98236095349"/>
    <n v="3.8949824970828471"/>
    <s v="Men'S T-Shirt"/>
    <x v="3"/>
    <s v="Fashion"/>
    <s v="Fashion"/>
    <s v="Fashion"/>
    <n v="55"/>
    <s v="Fashion"/>
    <m/>
    <n v="2023"/>
    <n v="1"/>
    <n v="7"/>
    <n v="7"/>
    <s v="Weekend"/>
    <m/>
    <m/>
  </r>
  <r>
    <s v="WEB-7945"/>
    <x v="79"/>
    <s v="Aarav Kumar"/>
    <x v="7"/>
    <x v="2"/>
    <x v="13"/>
    <n v="1"/>
    <n v="566.41999999999996"/>
    <x v="4"/>
    <x v="0"/>
    <n v="3"/>
    <n v="566.41999999999996"/>
    <m/>
    <m/>
    <m/>
    <m/>
    <m/>
    <m/>
    <s v="Completed"/>
    <s v="No"/>
    <s v="No"/>
    <m/>
    <n v="567"/>
    <n v="440"/>
    <n v="594714.6477588166"/>
    <n v="60882.938065984097"/>
    <n v="3.804733727810651"/>
    <s v="Self-Help Book"/>
    <x v="2"/>
    <s v="Books"/>
    <s v="Books"/>
    <s v="Books"/>
    <n v="19"/>
    <s v="Books"/>
    <m/>
    <n v="2023"/>
    <n v="3"/>
    <n v="28"/>
    <n v="3"/>
    <s v="Weekday"/>
    <m/>
    <m/>
  </r>
  <r>
    <s v="WEB-8493"/>
    <x v="247"/>
    <s v="Ananya Nair"/>
    <x v="3"/>
    <x v="3"/>
    <x v="10"/>
    <n v="1"/>
    <n v="801.66"/>
    <x v="2"/>
    <x v="0"/>
    <m/>
    <n v="801.66"/>
    <m/>
    <m/>
    <m/>
    <m/>
    <m/>
    <m/>
    <s v="Completed"/>
    <s v="No"/>
    <s v="No"/>
    <m/>
    <n v="619"/>
    <n v="468"/>
    <n v="1892867.2841657216"/>
    <n v="199432.98236095349"/>
    <n v="3.8949824970828471"/>
    <s v="Women'S Kurti"/>
    <x v="3"/>
    <s v="Fashion"/>
    <s v="Fashion"/>
    <s v="Fashion"/>
    <n v="15"/>
    <s v="Fashion"/>
    <m/>
    <n v="2024"/>
    <n v="10"/>
    <n v="2"/>
    <n v="4"/>
    <s v="Weekday"/>
    <m/>
    <m/>
  </r>
  <r>
    <s v="WEB-8766"/>
    <x v="306"/>
    <s v="Ananya Sharma"/>
    <x v="1"/>
    <x v="1"/>
    <x v="18"/>
    <n v="1"/>
    <n v="1907.66"/>
    <x v="2"/>
    <x v="0"/>
    <n v="4"/>
    <n v="1907.66"/>
    <m/>
    <m/>
    <m/>
    <m/>
    <m/>
    <m/>
    <s v="Completed"/>
    <s v="Yes"/>
    <s v="No"/>
    <m/>
    <n v="595"/>
    <n v="444"/>
    <n v="2759712.3299794244"/>
    <n v="330643.50635802455"/>
    <n v="3.8641711229946525"/>
    <s v="Bluetooth Speaker"/>
    <x v="1"/>
    <s v="Electronics"/>
    <s v="Electronics"/>
    <s v="Electronics"/>
    <n v="48"/>
    <s v="Electronics"/>
    <m/>
    <n v="2024"/>
    <n v="5"/>
    <n v="27"/>
    <n v="2"/>
    <s v="Weekday"/>
    <m/>
    <m/>
  </r>
  <r>
    <s v="WEB-5225"/>
    <x v="232"/>
    <s v="Ananya Kapoor"/>
    <x v="7"/>
    <x v="1"/>
    <x v="9"/>
    <n v="1"/>
    <n v="2526.2199999999998"/>
    <x v="0"/>
    <x v="0"/>
    <n v="5"/>
    <n v="2526.2199999999998"/>
    <m/>
    <m/>
    <m/>
    <m/>
    <m/>
    <m/>
    <s v="Completed"/>
    <s v="Yes"/>
    <s v="No"/>
    <m/>
    <n v="567"/>
    <n v="440"/>
    <n v="2759712.3299794244"/>
    <n v="330643.50635802455"/>
    <n v="3.8641711229946525"/>
    <s v="Usb Cable"/>
    <x v="1"/>
    <s v="Electronics"/>
    <s v="Electronics"/>
    <s v="Electronics"/>
    <n v="13"/>
    <s v="Electronics"/>
    <m/>
    <n v="2023"/>
    <n v="6"/>
    <n v="20"/>
    <n v="3"/>
    <s v="Weekday"/>
    <m/>
    <m/>
  </r>
  <r>
    <s v="WEB-9597"/>
    <x v="407"/>
    <s v="Aarav Iyer"/>
    <x v="0"/>
    <x v="0"/>
    <x v="4"/>
    <n v="1"/>
    <n v="1086.52"/>
    <x v="2"/>
    <x v="0"/>
    <n v="5"/>
    <n v="1086.52"/>
    <m/>
    <m/>
    <m/>
    <m/>
    <m/>
    <m/>
    <s v="Completed"/>
    <s v="Yes"/>
    <s v="No"/>
    <m/>
    <n v="590"/>
    <n v="451"/>
    <n v="1463424.4009529033"/>
    <n v="118285.78776560788"/>
    <n v="3.8140589569160999"/>
    <s v="Non-Stick Pan"/>
    <x v="0"/>
    <s v="Home &amp; Kitchen"/>
    <s v="Home &amp; Kitchen"/>
    <s v="Home &amp; Kitchen"/>
    <n v="7"/>
    <s v="Home &amp; Kitchen"/>
    <m/>
    <n v="2024"/>
    <n v="5"/>
    <n v="26"/>
    <n v="1"/>
    <s v="Weekday"/>
    <m/>
    <m/>
  </r>
  <r>
    <s v="WEB-5789"/>
    <x v="243"/>
    <s v="Simran Gupta"/>
    <x v="7"/>
    <x v="3"/>
    <x v="10"/>
    <n v="1"/>
    <n v="1419.824472190694"/>
    <x v="4"/>
    <x v="0"/>
    <n v="4"/>
    <n v="1419.824472190694"/>
    <m/>
    <m/>
    <m/>
    <m/>
    <m/>
    <m/>
    <s v="Completed"/>
    <s v="Yes"/>
    <s v="No"/>
    <m/>
    <n v="567"/>
    <n v="440"/>
    <n v="1892867.2841657216"/>
    <n v="199432.98236095349"/>
    <n v="3.8949824970828471"/>
    <s v="Women'S Kurti"/>
    <x v="3"/>
    <s v="Fashion"/>
    <s v="Fashion"/>
    <s v="Fashion"/>
    <n v="15"/>
    <s v="Fashion"/>
    <m/>
    <n v="2023"/>
    <n v="12"/>
    <n v="22"/>
    <n v="6"/>
    <s v="Weekday"/>
    <m/>
    <m/>
  </r>
  <r>
    <s v="WEB-7010"/>
    <x v="662"/>
    <s v="Diya Reddy"/>
    <x v="6"/>
    <x v="0"/>
    <x v="4"/>
    <n v="1"/>
    <n v="981.3"/>
    <x v="2"/>
    <x v="0"/>
    <n v="5"/>
    <n v="981.3"/>
    <m/>
    <m/>
    <m/>
    <m/>
    <m/>
    <m/>
    <s v="Completed"/>
    <s v="No"/>
    <s v="No"/>
    <m/>
    <n v="558"/>
    <n v="430"/>
    <n v="1463424.4009529033"/>
    <n v="118285.78776560788"/>
    <n v="3.8140589569160999"/>
    <s v="Non-Stick Pan"/>
    <x v="0"/>
    <s v="Home &amp; Kitchen"/>
    <s v="Home &amp; Kitchen"/>
    <s v="Home &amp; Kitchen"/>
    <n v="7"/>
    <s v="Home &amp; Kitchen"/>
    <m/>
    <n v="2024"/>
    <n v="11"/>
    <n v="28"/>
    <n v="5"/>
    <s v="Weekday"/>
    <m/>
    <m/>
  </r>
  <r>
    <s v="WEB-5035"/>
    <x v="663"/>
    <s v="Meera Menon"/>
    <x v="1"/>
    <x v="4"/>
    <x v="24"/>
    <n v="1"/>
    <n v="653.19000000000005"/>
    <x v="2"/>
    <x v="0"/>
    <n v="5"/>
    <n v="653.19000000000005"/>
    <m/>
    <m/>
    <m/>
    <m/>
    <m/>
    <m/>
    <s v="Completed"/>
    <s v="No"/>
    <s v="No"/>
    <m/>
    <n v="595"/>
    <n v="444"/>
    <n v="1098537.4901531704"/>
    <n v="96724.388030634553"/>
    <n v="3.9001122334455669"/>
    <s v="Face Cream"/>
    <x v="4"/>
    <s v="Beauty"/>
    <s v="Beauty"/>
    <s v="Beauty"/>
    <n v="80"/>
    <s v="Beauty"/>
    <m/>
    <n v="2023"/>
    <n v="3"/>
    <n v="15"/>
    <n v="4"/>
    <s v="Weekday"/>
    <m/>
    <m/>
  </r>
  <r>
    <s v="WEB-7343"/>
    <x v="474"/>
    <s v="Riya Malhotra"/>
    <x v="5"/>
    <x v="4"/>
    <x v="22"/>
    <n v="1"/>
    <n v="1277.18"/>
    <x v="1"/>
    <x v="0"/>
    <n v="2"/>
    <n v="1277.18"/>
    <m/>
    <m/>
    <m/>
    <m/>
    <m/>
    <m/>
    <s v="Completed"/>
    <s v="Yes"/>
    <s v="No"/>
    <m/>
    <n v="559"/>
    <n v="408"/>
    <n v="1098537.4901531704"/>
    <n v="96724.388030634553"/>
    <n v="3.9001122334455669"/>
    <s v="Hair Oil"/>
    <x v="4"/>
    <s v="Beauty"/>
    <s v="Beauty"/>
    <s v="Beauty"/>
    <n v="70"/>
    <s v="Beauty"/>
    <m/>
    <n v="2023"/>
    <n v="11"/>
    <n v="13"/>
    <n v="2"/>
    <s v="Weekday"/>
    <m/>
    <m/>
  </r>
  <r>
    <s v="WEB-9086"/>
    <x v="144"/>
    <s v="Kavya Kumar"/>
    <x v="5"/>
    <x v="2"/>
    <x v="15"/>
    <n v="1"/>
    <n v="605.92999999999995"/>
    <x v="1"/>
    <x v="2"/>
    <n v="4"/>
    <n v="605.92999999999995"/>
    <m/>
    <m/>
    <m/>
    <m/>
    <m/>
    <m/>
    <s v="Completed"/>
    <s v="No"/>
    <s v="No"/>
    <m/>
    <n v="559"/>
    <n v="408"/>
    <n v="594714.6477588166"/>
    <n v="60882.938065984097"/>
    <n v="3.804733727810651"/>
    <s v="Kids Story Book"/>
    <x v="2"/>
    <s v="Books"/>
    <s v="Books"/>
    <s v="Books"/>
    <n v="23"/>
    <s v="Books"/>
    <m/>
    <n v="2023"/>
    <n v="12"/>
    <n v="10"/>
    <n v="1"/>
    <s v="Weekday"/>
    <m/>
    <m/>
  </r>
  <r>
    <s v="WEB-7133"/>
    <x v="646"/>
    <s v="Sanjay Joshi"/>
    <x v="2"/>
    <x v="1"/>
    <x v="11"/>
    <n v="2"/>
    <n v="1679.63"/>
    <x v="3"/>
    <x v="0"/>
    <m/>
    <n v="3359.26"/>
    <m/>
    <m/>
    <m/>
    <m/>
    <m/>
    <m/>
    <s v="Completed"/>
    <s v="Yes"/>
    <s v="No"/>
    <m/>
    <n v="589"/>
    <n v="426"/>
    <n v="2759712.3299794244"/>
    <n v="330643.50635802455"/>
    <n v="3.8641711229946525"/>
    <s v="Smart Watch"/>
    <x v="1"/>
    <s v="Electronics"/>
    <s v="Electronics"/>
    <s v="Electronics"/>
    <n v="17"/>
    <s v="Electronics"/>
    <m/>
    <n v="2025"/>
    <n v="5"/>
    <n v="25"/>
    <n v="1"/>
    <s v="Weekday"/>
    <m/>
    <m/>
  </r>
  <r>
    <s v="WEB-7702"/>
    <x v="664"/>
    <s v="Aarav Nair"/>
    <x v="5"/>
    <x v="3"/>
    <x v="19"/>
    <n v="2"/>
    <n v="1098.73"/>
    <x v="0"/>
    <x v="0"/>
    <n v="4"/>
    <n v="2197.46"/>
    <m/>
    <m/>
    <m/>
    <m/>
    <m/>
    <m/>
    <s v="Completed"/>
    <s v="Yes"/>
    <s v="No"/>
    <m/>
    <n v="559"/>
    <n v="408"/>
    <n v="1892867.2841657216"/>
    <n v="199432.98236095349"/>
    <n v="3.8949824970828471"/>
    <s v="Sunglasses"/>
    <x v="3"/>
    <s v="Fashion"/>
    <s v="Fashion"/>
    <s v="Fashion"/>
    <n v="53"/>
    <s v="Fashion"/>
    <m/>
    <n v="2024"/>
    <n v="5"/>
    <n v="10"/>
    <n v="6"/>
    <s v="Weekday"/>
    <m/>
    <m/>
  </r>
  <r>
    <s v="WEB-5126"/>
    <x v="572"/>
    <s v="Aditya Malhotra"/>
    <x v="6"/>
    <x v="3"/>
    <x v="17"/>
    <n v="2"/>
    <n v="1228.01"/>
    <x v="2"/>
    <x v="2"/>
    <n v="4"/>
    <n v="2456.02"/>
    <m/>
    <m/>
    <m/>
    <m/>
    <m/>
    <m/>
    <s v="Completed"/>
    <s v="No"/>
    <s v="No"/>
    <m/>
    <n v="558"/>
    <n v="430"/>
    <n v="1892867.2841657216"/>
    <n v="199432.98236095349"/>
    <n v="3.8949824970828471"/>
    <s v="Running Shoes"/>
    <x v="3"/>
    <s v="Fashion"/>
    <s v="Fashion"/>
    <s v="Fashion"/>
    <n v="45"/>
    <s v="Fashion"/>
    <m/>
    <n v="2023"/>
    <n v="12"/>
    <n v="29"/>
    <n v="6"/>
    <s v="Weekday"/>
    <m/>
    <m/>
  </r>
  <r>
    <s v="WEB-9451"/>
    <x v="665"/>
    <s v="Aditya Kumar"/>
    <x v="2"/>
    <x v="3"/>
    <x v="10"/>
    <n v="1"/>
    <n v="639.14"/>
    <x v="1"/>
    <x v="0"/>
    <n v="4"/>
    <n v="639.14"/>
    <m/>
    <m/>
    <m/>
    <m/>
    <m/>
    <m/>
    <s v="Completed"/>
    <s v="No"/>
    <s v="No"/>
    <m/>
    <n v="589"/>
    <n v="426"/>
    <n v="1892867.2841657216"/>
    <n v="199432.98236095349"/>
    <n v="3.8949824970828471"/>
    <s v="Women'S Kurti"/>
    <x v="3"/>
    <s v="Fashion"/>
    <s v="Fashion"/>
    <s v="Fashion"/>
    <n v="15"/>
    <s v="Fashion"/>
    <m/>
    <n v="2025"/>
    <n v="2"/>
    <n v="7"/>
    <n v="6"/>
    <s v="Weekend"/>
    <m/>
    <m/>
  </r>
  <r>
    <s v="WEB-8904"/>
    <x v="245"/>
    <s v="Aarav Kumar"/>
    <x v="4"/>
    <x v="3"/>
    <x v="10"/>
    <n v="2"/>
    <n v="2467.54"/>
    <x v="4"/>
    <x v="0"/>
    <n v="5"/>
    <n v="4935.08"/>
    <m/>
    <m/>
    <m/>
    <m/>
    <m/>
    <m/>
    <s v="Completed"/>
    <s v="Yes"/>
    <s v="No"/>
    <m/>
    <n v="573"/>
    <n v="450"/>
    <n v="1892867.2841657216"/>
    <n v="199432.98236095349"/>
    <n v="3.8949824970828471"/>
    <s v="Women'S Kurti"/>
    <x v="3"/>
    <s v="Fashion"/>
    <s v="Fashion"/>
    <s v="Fashion"/>
    <n v="15"/>
    <s v="Fashion"/>
    <m/>
    <n v="2024"/>
    <n v="12"/>
    <n v="13"/>
    <n v="6"/>
    <s v="Weekday"/>
    <m/>
    <m/>
  </r>
  <r>
    <s v="WEB-8551"/>
    <x v="39"/>
    <s v="Vikram Verma"/>
    <x v="1"/>
    <x v="1"/>
    <x v="18"/>
    <n v="1"/>
    <n v="1398.99"/>
    <x v="4"/>
    <x v="0"/>
    <n v="4"/>
    <n v="1398.99"/>
    <m/>
    <m/>
    <m/>
    <m/>
    <m/>
    <m/>
    <s v="Completed"/>
    <s v="Yes"/>
    <s v="No"/>
    <m/>
    <n v="595"/>
    <n v="444"/>
    <n v="2759712.3299794244"/>
    <n v="330643.50635802455"/>
    <n v="3.8641711229946525"/>
    <s v="Bluetooth Speaker"/>
    <x v="1"/>
    <s v="Electronics"/>
    <s v="Electronics"/>
    <s v="Electronics"/>
    <n v="48"/>
    <s v="Electronics"/>
    <m/>
    <n v="2023"/>
    <n v="11"/>
    <n v="23"/>
    <n v="5"/>
    <s v="Weekday"/>
    <m/>
    <m/>
  </r>
  <r>
    <s v="WEB-5806"/>
    <x v="508"/>
    <s v="Riya Rao"/>
    <x v="6"/>
    <x v="4"/>
    <x v="12"/>
    <n v="1"/>
    <n v="1274.95"/>
    <x v="4"/>
    <x v="0"/>
    <n v="1"/>
    <n v="1274.95"/>
    <m/>
    <m/>
    <m/>
    <m/>
    <m/>
    <m/>
    <s v="Completed"/>
    <s v="Yes"/>
    <s v="No"/>
    <m/>
    <n v="558"/>
    <n v="430"/>
    <n v="1098537.4901531704"/>
    <n v="96724.388030634553"/>
    <n v="3.9001122334455669"/>
    <s v="Perfume 50Ml"/>
    <x v="4"/>
    <s v="Beauty"/>
    <s v="Beauty"/>
    <s v="Beauty"/>
    <n v="18"/>
    <s v="Beauty"/>
    <m/>
    <n v="2023"/>
    <n v="8"/>
    <n v="31"/>
    <n v="5"/>
    <s v="Weekday"/>
    <m/>
    <m/>
  </r>
  <r>
    <s v="WEB-5512"/>
    <x v="666"/>
    <s v="Sanjay Malhotra"/>
    <x v="7"/>
    <x v="0"/>
    <x v="4"/>
    <n v="1"/>
    <n v="1349.68"/>
    <x v="4"/>
    <x v="0"/>
    <n v="3"/>
    <n v="1349.68"/>
    <m/>
    <m/>
    <m/>
    <m/>
    <m/>
    <m/>
    <s v="Completed"/>
    <s v="Yes"/>
    <s v="No"/>
    <m/>
    <n v="567"/>
    <n v="440"/>
    <n v="1463424.4009529033"/>
    <n v="118285.78776560788"/>
    <n v="3.8140589569160999"/>
    <s v="Non-Stick Pan"/>
    <x v="0"/>
    <s v="Home &amp; Kitchen"/>
    <s v="Home &amp; Kitchen"/>
    <s v="Home &amp; Kitchen"/>
    <n v="7"/>
    <s v="Home &amp; Kitchen"/>
    <m/>
    <n v="2023"/>
    <n v="4"/>
    <n v="21"/>
    <n v="6"/>
    <s v="Weekday"/>
    <m/>
    <m/>
  </r>
  <r>
    <s v="WEB-5608"/>
    <x v="592"/>
    <s v="Riya Mehta"/>
    <x v="4"/>
    <x v="1"/>
    <x v="18"/>
    <n v="1"/>
    <n v="2438.16"/>
    <x v="0"/>
    <x v="0"/>
    <n v="3"/>
    <n v="2438.16"/>
    <m/>
    <m/>
    <m/>
    <m/>
    <m/>
    <m/>
    <s v="Completed"/>
    <s v="Yes"/>
    <s v="No"/>
    <m/>
    <n v="573"/>
    <n v="450"/>
    <n v="2759712.3299794244"/>
    <n v="330643.50635802455"/>
    <n v="3.8641711229946525"/>
    <s v="Bluetooth Speaker"/>
    <x v="1"/>
    <s v="Electronics"/>
    <s v="Electronics"/>
    <s v="Electronics"/>
    <n v="48"/>
    <s v="Electronics"/>
    <m/>
    <n v="2024"/>
    <n v="10"/>
    <n v="8"/>
    <n v="3"/>
    <s v="Weekday"/>
    <m/>
    <m/>
  </r>
  <r>
    <s v="WEB-9014"/>
    <x v="91"/>
    <s v="Pooja Sharma"/>
    <x v="2"/>
    <x v="4"/>
    <x v="22"/>
    <n v="3"/>
    <n v="739.97"/>
    <x v="0"/>
    <x v="0"/>
    <n v="4"/>
    <n v="2219.91"/>
    <m/>
    <m/>
    <m/>
    <m/>
    <m/>
    <m/>
    <s v="Completed"/>
    <s v="Yes"/>
    <s v="No"/>
    <m/>
    <n v="589"/>
    <n v="426"/>
    <n v="1098537.4901531704"/>
    <n v="96724.388030634553"/>
    <n v="3.9001122334455669"/>
    <s v="Hair Oil"/>
    <x v="4"/>
    <s v="Beauty"/>
    <s v="Beauty"/>
    <s v="Beauty"/>
    <n v="70"/>
    <s v="Beauty"/>
    <m/>
    <n v="2024"/>
    <n v="4"/>
    <n v="28"/>
    <n v="1"/>
    <s v="Weekday"/>
    <m/>
    <m/>
  </r>
  <r>
    <s v="WEB-7530"/>
    <x v="468"/>
    <s v="Pooja Malhotra"/>
    <x v="5"/>
    <x v="1"/>
    <x v="9"/>
    <n v="3"/>
    <n v="3135.73"/>
    <x v="4"/>
    <x v="0"/>
    <n v="4"/>
    <n v="9407.19"/>
    <m/>
    <m/>
    <m/>
    <m/>
    <m/>
    <m/>
    <s v="Completed"/>
    <s v="Yes"/>
    <s v="No"/>
    <m/>
    <n v="559"/>
    <n v="408"/>
    <n v="2759712.3299794244"/>
    <n v="330643.50635802455"/>
    <n v="3.8641711229946525"/>
    <s v="Usb Cable"/>
    <x v="1"/>
    <s v="Electronics"/>
    <s v="Electronics"/>
    <s v="Electronics"/>
    <n v="13"/>
    <s v="Electronics"/>
    <m/>
    <n v="2024"/>
    <n v="8"/>
    <n v="6"/>
    <n v="3"/>
    <s v="Weekday"/>
    <m/>
    <m/>
  </r>
  <r>
    <s v="WEB-9295"/>
    <x v="667"/>
    <s v="Vivaan Iyer"/>
    <x v="4"/>
    <x v="1"/>
    <x v="1"/>
    <n v="1"/>
    <n v="3279.79"/>
    <x v="3"/>
    <x v="0"/>
    <n v="2"/>
    <n v="3279.79"/>
    <m/>
    <m/>
    <m/>
    <m/>
    <m/>
    <m/>
    <s v="Completed"/>
    <s v="Yes"/>
    <s v="No"/>
    <m/>
    <n v="573"/>
    <n v="450"/>
    <n v="2759712.3299794244"/>
    <n v="330643.50635802455"/>
    <n v="3.8641711229946525"/>
    <s v="Power Bank 10000Mah"/>
    <x v="1"/>
    <s v="Electronics"/>
    <s v="Electronics"/>
    <s v="Electronics"/>
    <n v="3"/>
    <s v="Electronics"/>
    <m/>
    <n v="2024"/>
    <n v="5"/>
    <n v="18"/>
    <n v="7"/>
    <s v="Weekday"/>
    <m/>
    <m/>
  </r>
  <r>
    <s v="WEB-6608"/>
    <x v="69"/>
    <s v="Ananya Chatterjee"/>
    <x v="4"/>
    <x v="2"/>
    <x v="14"/>
    <n v="1"/>
    <n v="573"/>
    <x v="0"/>
    <x v="1"/>
    <n v="4"/>
    <n v="573"/>
    <m/>
    <m/>
    <m/>
    <m/>
    <m/>
    <m/>
    <s v="Pending"/>
    <s v="No"/>
    <s v="Yes"/>
    <m/>
    <n v="573"/>
    <n v="450"/>
    <n v="594714.6477588166"/>
    <n v="60882.938065984097"/>
    <n v="3.804733727810651"/>
    <s v="Notebook Set"/>
    <x v="2"/>
    <s v="Books"/>
    <s v="Books"/>
    <s v="Books"/>
    <n v="20"/>
    <s v="Books"/>
    <m/>
    <n v="2024"/>
    <n v="12"/>
    <n v="2"/>
    <n v="2"/>
    <s v="Weekday"/>
    <m/>
    <m/>
  </r>
  <r>
    <s v="WEB-8263"/>
    <x v="469"/>
    <s v="Aarav Malhotra"/>
    <x v="3"/>
    <x v="3"/>
    <x v="10"/>
    <n v="3"/>
    <n v="406.09"/>
    <x v="4"/>
    <x v="0"/>
    <n v="4"/>
    <n v="1218.27"/>
    <m/>
    <m/>
    <m/>
    <m/>
    <m/>
    <m/>
    <s v="Completed"/>
    <s v="Yes"/>
    <s v="No"/>
    <m/>
    <n v="619"/>
    <n v="468"/>
    <n v="1892867.2841657216"/>
    <n v="199432.98236095349"/>
    <n v="3.8949824970828471"/>
    <s v="Women'S Kurti"/>
    <x v="3"/>
    <s v="Fashion"/>
    <s v="Fashion"/>
    <s v="Fashion"/>
    <n v="15"/>
    <s v="Fashion"/>
    <m/>
    <n v="2023"/>
    <n v="10"/>
    <n v="25"/>
    <n v="4"/>
    <s v="Weekday"/>
    <m/>
    <m/>
  </r>
  <r>
    <s v="WEB-6597"/>
    <x v="109"/>
    <s v="Pooja Rao"/>
    <x v="0"/>
    <x v="0"/>
    <x v="16"/>
    <n v="2"/>
    <n v="1566.38"/>
    <x v="3"/>
    <x v="0"/>
    <n v="3"/>
    <n v="3132.76"/>
    <m/>
    <m/>
    <m/>
    <m/>
    <m/>
    <m/>
    <s v="Completed"/>
    <s v="Yes"/>
    <s v="No"/>
    <m/>
    <n v="590"/>
    <n v="451"/>
    <n v="1463424.4009529033"/>
    <n v="118285.78776560788"/>
    <n v="3.8140589569160999"/>
    <s v="Table Lamp"/>
    <x v="0"/>
    <s v="Home &amp; Kitchen"/>
    <s v="Home &amp; Kitchen"/>
    <s v="Home &amp; Kitchen"/>
    <n v="32"/>
    <s v="Home &amp; Kitchen"/>
    <m/>
    <n v="2023"/>
    <n v="8"/>
    <n v="8"/>
    <n v="3"/>
    <s v="Weekday"/>
    <m/>
    <m/>
  </r>
  <r>
    <s v="WEB-8937"/>
    <x v="311"/>
    <s v="Rahul Gupta"/>
    <x v="7"/>
    <x v="0"/>
    <x v="4"/>
    <n v="1"/>
    <n v="1332.59"/>
    <x v="2"/>
    <x v="0"/>
    <n v="3"/>
    <n v="1332.59"/>
    <m/>
    <m/>
    <m/>
    <m/>
    <m/>
    <m/>
    <s v="Completed"/>
    <s v="Yes"/>
    <s v="No"/>
    <m/>
    <n v="567"/>
    <n v="440"/>
    <n v="1463424.4009529033"/>
    <n v="118285.78776560788"/>
    <n v="3.8140589569160999"/>
    <s v="Non-Stick Pan"/>
    <x v="0"/>
    <s v="Home &amp; Kitchen"/>
    <s v="Home &amp; Kitchen"/>
    <s v="Home &amp; Kitchen"/>
    <n v="7"/>
    <s v="Home &amp; Kitchen"/>
    <m/>
    <n v="2023"/>
    <n v="4"/>
    <n v="7"/>
    <n v="6"/>
    <s v="Weekend"/>
    <m/>
    <m/>
  </r>
  <r>
    <s v="WEB-5795"/>
    <x v="332"/>
    <s v="Karan Bose"/>
    <x v="3"/>
    <x v="4"/>
    <x v="6"/>
    <n v="1"/>
    <n v="464.93"/>
    <x v="3"/>
    <x v="0"/>
    <n v="4"/>
    <n v="464.93"/>
    <m/>
    <m/>
    <m/>
    <m/>
    <m/>
    <m/>
    <s v="Completed"/>
    <s v="No"/>
    <s v="No"/>
    <m/>
    <n v="619"/>
    <n v="468"/>
    <n v="1098537.4901531704"/>
    <n v="96724.388030634553"/>
    <n v="3.9001122334455669"/>
    <s v="Lipstick"/>
    <x v="4"/>
    <s v="Beauty"/>
    <s v="Beauty"/>
    <s v="Beauty"/>
    <n v="10"/>
    <s v="Beauty"/>
    <m/>
    <n v="2024"/>
    <n v="12"/>
    <n v="3"/>
    <n v="3"/>
    <s v="Weekday"/>
    <m/>
    <m/>
  </r>
  <r>
    <s v="WEB-7783"/>
    <x v="142"/>
    <s v="Ishaan Chatterjee"/>
    <x v="3"/>
    <x v="2"/>
    <x v="7"/>
    <n v="1"/>
    <n v="174.87"/>
    <x v="1"/>
    <x v="0"/>
    <n v="4"/>
    <n v="174.87"/>
    <m/>
    <m/>
    <m/>
    <m/>
    <m/>
    <m/>
    <s v="Completed"/>
    <s v="No"/>
    <s v="No"/>
    <m/>
    <n v="619"/>
    <n v="468"/>
    <n v="594714.6477588166"/>
    <n v="60882.938065984097"/>
    <n v="3.804733727810651"/>
    <s v="Fiction Novel"/>
    <x v="2"/>
    <s v="Books"/>
    <s v="Books"/>
    <s v="Books"/>
    <n v="11"/>
    <s v="Books"/>
    <m/>
    <n v="2023"/>
    <n v="12"/>
    <n v="18"/>
    <n v="2"/>
    <s v="Weekday"/>
    <m/>
    <m/>
  </r>
  <r>
    <s v="WEB-5813"/>
    <x v="668"/>
    <s v="Saanvi Kapoor"/>
    <x v="6"/>
    <x v="4"/>
    <x v="6"/>
    <n v="1"/>
    <n v="652.76"/>
    <x v="1"/>
    <x v="1"/>
    <n v="4"/>
    <n v="652.76"/>
    <m/>
    <m/>
    <m/>
    <m/>
    <m/>
    <m/>
    <s v="Pending"/>
    <s v="No"/>
    <s v="Yes"/>
    <m/>
    <n v="558"/>
    <n v="430"/>
    <n v="1098537.4901531704"/>
    <n v="96724.388030634553"/>
    <n v="3.9001122334455669"/>
    <s v="Lipstick"/>
    <x v="4"/>
    <s v="Beauty"/>
    <s v="Beauty"/>
    <s v="Beauty"/>
    <n v="10"/>
    <s v="Beauty"/>
    <m/>
    <n v="2025"/>
    <n v="5"/>
    <n v="4"/>
    <n v="1"/>
    <s v="Weekday"/>
    <m/>
    <m/>
  </r>
  <r>
    <s v="WEB-9664"/>
    <x v="212"/>
    <s v="Vikram Bose"/>
    <x v="0"/>
    <x v="4"/>
    <x v="24"/>
    <n v="3"/>
    <n v="1157.81"/>
    <x v="4"/>
    <x v="2"/>
    <n v="4"/>
    <n v="3473.43"/>
    <m/>
    <m/>
    <m/>
    <m/>
    <m/>
    <m/>
    <s v="Completed"/>
    <s v="No"/>
    <s v="No"/>
    <m/>
    <n v="590"/>
    <n v="451"/>
    <n v="1098537.4901531704"/>
    <n v="96724.388030634553"/>
    <n v="3.9001122334455669"/>
    <s v="Face Cream"/>
    <x v="4"/>
    <s v="Beauty"/>
    <s v="Beauty"/>
    <s v="Beauty"/>
    <n v="80"/>
    <s v="Beauty"/>
    <m/>
    <n v="2023"/>
    <n v="11"/>
    <n v="27"/>
    <n v="2"/>
    <s v="Weekday"/>
    <m/>
    <m/>
  </r>
  <r>
    <s v="WEB-6414"/>
    <x v="44"/>
    <s v="Vivaan Verma"/>
    <x v="4"/>
    <x v="2"/>
    <x v="2"/>
    <n v="1"/>
    <n v="358.85"/>
    <x v="0"/>
    <x v="3"/>
    <n v="2"/>
    <n v="358.85"/>
    <m/>
    <m/>
    <m/>
    <m/>
    <m/>
    <m/>
    <s v="Lost Sale"/>
    <s v="No"/>
    <s v="Yes"/>
    <m/>
    <n v="573"/>
    <n v="450"/>
    <n v="594714.6477588166"/>
    <n v="60882.938065984097"/>
    <n v="3.804733727810651"/>
    <s v="Cookbook"/>
    <x v="2"/>
    <s v="Books"/>
    <s v="Books"/>
    <s v="Books"/>
    <n v="4"/>
    <s v="Books"/>
    <m/>
    <n v="2024"/>
    <n v="7"/>
    <n v="7"/>
    <n v="1"/>
    <s v="Weekend"/>
    <m/>
    <m/>
  </r>
  <r>
    <s v="WEB-6918"/>
    <x v="669"/>
    <s v="Riya Gupta"/>
    <x v="7"/>
    <x v="0"/>
    <x v="23"/>
    <n v="2"/>
    <n v="1954.58"/>
    <x v="1"/>
    <x v="0"/>
    <n v="5"/>
    <n v="3909.16"/>
    <m/>
    <m/>
    <m/>
    <m/>
    <m/>
    <m/>
    <s v="Completed"/>
    <s v="Yes"/>
    <s v="No"/>
    <m/>
    <n v="567"/>
    <n v="440"/>
    <n v="1463424.4009529033"/>
    <n v="118285.78776560788"/>
    <n v="3.8140589569160999"/>
    <s v="Led Bulb Pack"/>
    <x v="0"/>
    <s v="Home &amp; Kitchen"/>
    <s v="Home &amp; Kitchen"/>
    <s v="Home &amp; Kitchen"/>
    <n v="76"/>
    <s v="Home &amp; Kitchen"/>
    <m/>
    <n v="2025"/>
    <n v="5"/>
    <n v="22"/>
    <n v="5"/>
    <s v="Weekday"/>
    <m/>
    <m/>
  </r>
  <r>
    <s v="WEB-7574"/>
    <x v="110"/>
    <s v="Rohan Gupta"/>
    <x v="6"/>
    <x v="4"/>
    <x v="21"/>
    <n v="3"/>
    <n v="749.78"/>
    <x v="1"/>
    <x v="0"/>
    <n v="4"/>
    <n v="2249.34"/>
    <m/>
    <m/>
    <m/>
    <m/>
    <m/>
    <m/>
    <s v="Completed"/>
    <s v="Yes"/>
    <s v="No"/>
    <m/>
    <n v="558"/>
    <n v="430"/>
    <n v="1098537.4901531704"/>
    <n v="96724.388030634553"/>
    <n v="3.9001122334455669"/>
    <s v="Shampoo 200Ml"/>
    <x v="4"/>
    <s v="Beauty"/>
    <s v="Beauty"/>
    <s v="Beauty"/>
    <n v="64"/>
    <s v="Beauty"/>
    <m/>
    <n v="2025"/>
    <n v="2"/>
    <n v="6"/>
    <n v="5"/>
    <s v="Weekday"/>
    <m/>
    <m/>
  </r>
  <r>
    <s v="WEB-6498"/>
    <x v="112"/>
    <s v="Karan Reddy"/>
    <x v="5"/>
    <x v="3"/>
    <x v="20"/>
    <n v="1"/>
    <n v="551.35"/>
    <x v="4"/>
    <x v="0"/>
    <n v="4"/>
    <n v="551.35"/>
    <m/>
    <m/>
    <m/>
    <m/>
    <m/>
    <m/>
    <s v="Completed"/>
    <s v="No"/>
    <s v="No"/>
    <m/>
    <n v="559"/>
    <n v="408"/>
    <n v="1892867.2841657216"/>
    <n v="199432.98236095349"/>
    <n v="3.8949824970828471"/>
    <s v="Men'S T-Shirt"/>
    <x v="3"/>
    <s v="Fashion"/>
    <s v="Fashion"/>
    <s v="Fashion"/>
    <n v="55"/>
    <s v="Fashion"/>
    <m/>
    <n v="2023"/>
    <n v="5"/>
    <n v="5"/>
    <n v="6"/>
    <s v="Weekday"/>
    <m/>
    <m/>
  </r>
  <r>
    <s v="WEB-6043"/>
    <x v="372"/>
    <s v="Rohan Patel"/>
    <x v="3"/>
    <x v="4"/>
    <x v="12"/>
    <n v="1"/>
    <n v="591.01"/>
    <x v="4"/>
    <x v="0"/>
    <n v="3"/>
    <n v="591.01"/>
    <m/>
    <m/>
    <m/>
    <m/>
    <m/>
    <m/>
    <s v="Completed"/>
    <s v="No"/>
    <s v="No"/>
    <m/>
    <n v="619"/>
    <n v="468"/>
    <n v="1098537.4901531704"/>
    <n v="96724.388030634553"/>
    <n v="3.9001122334455669"/>
    <s v="Perfume 50Ml"/>
    <x v="4"/>
    <s v="Beauty"/>
    <s v="Beauty"/>
    <s v="Beauty"/>
    <n v="18"/>
    <s v="Beauty"/>
    <m/>
    <n v="2025"/>
    <n v="4"/>
    <n v="19"/>
    <n v="7"/>
    <s v="Weekday"/>
    <m/>
    <m/>
  </r>
  <r>
    <s v="WEB-8699"/>
    <x v="73"/>
    <s v="Tanya Reddy"/>
    <x v="0"/>
    <x v="2"/>
    <x v="2"/>
    <n v="1"/>
    <n v="142.77000000000001"/>
    <x v="2"/>
    <x v="2"/>
    <n v="2"/>
    <n v="142.77000000000001"/>
    <m/>
    <m/>
    <m/>
    <m/>
    <m/>
    <m/>
    <s v="Completed"/>
    <s v="No"/>
    <s v="No"/>
    <m/>
    <n v="590"/>
    <n v="451"/>
    <n v="594714.6477588166"/>
    <n v="60882.938065984097"/>
    <n v="3.804733727810651"/>
    <s v="Cookbook"/>
    <x v="2"/>
    <s v="Books"/>
    <s v="Books"/>
    <s v="Books"/>
    <n v="4"/>
    <s v="Books"/>
    <m/>
    <n v="2023"/>
    <n v="11"/>
    <n v="12"/>
    <n v="1"/>
    <s v="Weekday"/>
    <m/>
    <m/>
  </r>
  <r>
    <s v="WEB-5987"/>
    <x v="670"/>
    <s v="Rahul Kumar"/>
    <x v="5"/>
    <x v="2"/>
    <x v="15"/>
    <n v="1"/>
    <n v="756.83"/>
    <x v="4"/>
    <x v="0"/>
    <n v="4"/>
    <n v="756.83"/>
    <m/>
    <m/>
    <m/>
    <m/>
    <m/>
    <m/>
    <s v="Completed"/>
    <s v="No"/>
    <s v="No"/>
    <m/>
    <n v="559"/>
    <n v="408"/>
    <n v="594714.6477588166"/>
    <n v="60882.938065984097"/>
    <n v="3.804733727810651"/>
    <s v="Kids Story Book"/>
    <x v="2"/>
    <s v="Books"/>
    <s v="Books"/>
    <s v="Books"/>
    <n v="23"/>
    <s v="Books"/>
    <m/>
    <n v="2024"/>
    <n v="9"/>
    <n v="20"/>
    <n v="6"/>
    <s v="Weekday"/>
    <m/>
    <m/>
  </r>
  <r>
    <s v="WEB-9111"/>
    <x v="671"/>
    <s v="Neha Joshi"/>
    <x v="0"/>
    <x v="0"/>
    <x v="4"/>
    <n v="1"/>
    <n v="1491.87"/>
    <x v="3"/>
    <x v="0"/>
    <m/>
    <n v="1491.87"/>
    <m/>
    <m/>
    <m/>
    <m/>
    <m/>
    <m/>
    <s v="Completed"/>
    <s v="Yes"/>
    <s v="No"/>
    <m/>
    <n v="590"/>
    <n v="451"/>
    <n v="1463424.4009529033"/>
    <n v="118285.78776560788"/>
    <n v="3.8140589569160999"/>
    <s v="Non-Stick Pan"/>
    <x v="0"/>
    <s v="Home &amp; Kitchen"/>
    <s v="Home &amp; Kitchen"/>
    <s v="Home &amp; Kitchen"/>
    <n v="7"/>
    <s v="Home &amp; Kitchen"/>
    <m/>
    <n v="2023"/>
    <n v="9"/>
    <n v="29"/>
    <n v="6"/>
    <s v="Weekday"/>
    <m/>
    <m/>
  </r>
  <r>
    <s v="WEB-6810"/>
    <x v="134"/>
    <s v="Kavya Pillai"/>
    <x v="3"/>
    <x v="0"/>
    <x v="16"/>
    <n v="1"/>
    <n v="1942.21"/>
    <x v="1"/>
    <x v="0"/>
    <n v="4"/>
    <n v="1942.21"/>
    <m/>
    <m/>
    <m/>
    <m/>
    <m/>
    <m/>
    <s v="Completed"/>
    <s v="Yes"/>
    <s v="No"/>
    <m/>
    <n v="619"/>
    <n v="468"/>
    <n v="1463424.4009529033"/>
    <n v="118285.78776560788"/>
    <n v="3.8140589569160999"/>
    <s v="Table Lamp"/>
    <x v="0"/>
    <s v="Home &amp; Kitchen"/>
    <s v="Home &amp; Kitchen"/>
    <s v="Home &amp; Kitchen"/>
    <n v="32"/>
    <s v="Home &amp; Kitchen"/>
    <m/>
    <n v="2023"/>
    <n v="11"/>
    <n v="25"/>
    <n v="7"/>
    <s v="Weekday"/>
    <m/>
    <m/>
  </r>
  <r>
    <s v="WEB-5880"/>
    <x v="26"/>
    <s v="Aditya Nair"/>
    <x v="4"/>
    <x v="3"/>
    <x v="3"/>
    <n v="1"/>
    <n v="1648.93"/>
    <x v="2"/>
    <x v="0"/>
    <n v="4"/>
    <n v="1648.93"/>
    <m/>
    <m/>
    <m/>
    <m/>
    <m/>
    <m/>
    <s v="Completed"/>
    <s v="Yes"/>
    <s v="No"/>
    <m/>
    <n v="573"/>
    <n v="450"/>
    <n v="1892867.2841657216"/>
    <n v="199432.98236095349"/>
    <n v="3.8949824970828471"/>
    <s v="Denim Jeans"/>
    <x v="3"/>
    <s v="Fashion"/>
    <s v="Fashion"/>
    <s v="Fashion"/>
    <n v="6"/>
    <s v="Fashion"/>
    <m/>
    <n v="2024"/>
    <n v="4"/>
    <n v="8"/>
    <n v="2"/>
    <s v="Weekday"/>
    <m/>
    <m/>
  </r>
  <r>
    <s v="WEB-7359"/>
    <x v="494"/>
    <s v="Aditya Verma"/>
    <x v="3"/>
    <x v="1"/>
    <x v="8"/>
    <n v="1"/>
    <n v="3071.79"/>
    <x v="2"/>
    <x v="1"/>
    <n v="5"/>
    <n v="3071.79"/>
    <m/>
    <m/>
    <m/>
    <m/>
    <m/>
    <m/>
    <s v="Pending"/>
    <s v="No"/>
    <s v="Yes"/>
    <m/>
    <n v="619"/>
    <n v="468"/>
    <n v="2759712.3299794244"/>
    <n v="330643.50635802455"/>
    <n v="3.8641711229946525"/>
    <s v="Wireless Earbuds"/>
    <x v="1"/>
    <s v="Electronics"/>
    <s v="Electronics"/>
    <s v="Electronics"/>
    <n v="12"/>
    <s v="Electronics"/>
    <m/>
    <n v="2023"/>
    <n v="7"/>
    <n v="19"/>
    <n v="4"/>
    <s v="Weekday"/>
    <m/>
    <m/>
  </r>
  <r>
    <s v="WEB-6615"/>
    <x v="225"/>
    <s v="Sanjay Malhotra"/>
    <x v="0"/>
    <x v="0"/>
    <x v="0"/>
    <n v="2"/>
    <n v="1345.92"/>
    <x v="2"/>
    <x v="0"/>
    <n v="5"/>
    <n v="2691.84"/>
    <m/>
    <m/>
    <m/>
    <m/>
    <m/>
    <m/>
    <s v="Completed"/>
    <s v="Yes"/>
    <s v="No"/>
    <m/>
    <n v="590"/>
    <n v="451"/>
    <n v="1463424.4009529033"/>
    <n v="118285.78776560788"/>
    <n v="3.8140589569160999"/>
    <s v="Water Bottle"/>
    <x v="0"/>
    <s v="Home &amp; Kitchen"/>
    <s v="Home &amp; Kitchen"/>
    <s v="Home &amp; Kitchen"/>
    <n v="2"/>
    <s v="Home &amp; Kitchen"/>
    <m/>
    <n v="2024"/>
    <n v="6"/>
    <n v="13"/>
    <n v="5"/>
    <s v="Weekday"/>
    <m/>
    <m/>
  </r>
  <r>
    <s v="WEB-9339"/>
    <x v="672"/>
    <s v="Karan Kapoor"/>
    <x v="0"/>
    <x v="3"/>
    <x v="10"/>
    <n v="1"/>
    <n v="2442.66"/>
    <x v="2"/>
    <x v="0"/>
    <n v="4"/>
    <n v="2442.66"/>
    <m/>
    <m/>
    <m/>
    <m/>
    <m/>
    <m/>
    <s v="Completed"/>
    <s v="Yes"/>
    <s v="No"/>
    <m/>
    <n v="590"/>
    <n v="451"/>
    <n v="1892867.2841657216"/>
    <n v="199432.98236095349"/>
    <n v="3.8949824970828471"/>
    <s v="Women'S Kurti"/>
    <x v="3"/>
    <s v="Fashion"/>
    <s v="Fashion"/>
    <s v="Fashion"/>
    <n v="15"/>
    <s v="Fashion"/>
    <m/>
    <n v="2024"/>
    <n v="4"/>
    <n v="11"/>
    <n v="5"/>
    <s v="Weekday"/>
    <m/>
    <m/>
  </r>
  <r>
    <s v="WEB-6549"/>
    <x v="548"/>
    <s v="Pooja Bose"/>
    <x v="4"/>
    <x v="2"/>
    <x v="7"/>
    <n v="3"/>
    <n v="523.41999999999996"/>
    <x v="3"/>
    <x v="0"/>
    <m/>
    <n v="1570.2599999999998"/>
    <m/>
    <m/>
    <m/>
    <m/>
    <m/>
    <m/>
    <s v="Completed"/>
    <s v="Yes"/>
    <s v="No"/>
    <m/>
    <n v="573"/>
    <n v="450"/>
    <n v="594714.6477588166"/>
    <n v="60882.938065984097"/>
    <n v="3.804733727810651"/>
    <s v="Fiction Novel"/>
    <x v="2"/>
    <s v="Books"/>
    <s v="Books"/>
    <s v="Books"/>
    <n v="11"/>
    <s v="Books"/>
    <m/>
    <n v="2024"/>
    <n v="1"/>
    <n v="17"/>
    <n v="4"/>
    <s v="Weekday"/>
    <m/>
    <m/>
  </r>
  <r>
    <s v="WEB-7356"/>
    <x v="180"/>
    <s v="Pooja Das"/>
    <x v="4"/>
    <x v="1"/>
    <x v="9"/>
    <n v="2"/>
    <n v="1822.95"/>
    <x v="1"/>
    <x v="0"/>
    <n v="3"/>
    <n v="3645.9"/>
    <m/>
    <m/>
    <m/>
    <m/>
    <m/>
    <m/>
    <s v="Completed"/>
    <s v="Yes"/>
    <s v="No"/>
    <m/>
    <n v="573"/>
    <n v="450"/>
    <n v="2759712.3299794244"/>
    <n v="330643.50635802455"/>
    <n v="3.8641711229946525"/>
    <s v="Usb Cable"/>
    <x v="1"/>
    <s v="Electronics"/>
    <s v="Electronics"/>
    <s v="Electronics"/>
    <n v="13"/>
    <s v="Electronics"/>
    <m/>
    <n v="2024"/>
    <n v="2"/>
    <n v="25"/>
    <n v="1"/>
    <s v="Weekday"/>
    <m/>
    <m/>
  </r>
  <r>
    <s v="WEB-6825"/>
    <x v="673"/>
    <s v="Aarav Kumar"/>
    <x v="8"/>
    <x v="1"/>
    <x v="11"/>
    <n v="1"/>
    <n v="341.97"/>
    <x v="4"/>
    <x v="0"/>
    <n v="3"/>
    <n v="341.97"/>
    <m/>
    <m/>
    <m/>
    <m/>
    <m/>
    <m/>
    <s v="Completed"/>
    <s v="No"/>
    <s v="No"/>
    <m/>
    <n v="50"/>
    <n v="37"/>
    <n v="2759712.3299794244"/>
    <n v="330643.50635802455"/>
    <n v="3.8641711229946525"/>
    <s v="Smart Watch"/>
    <x v="1"/>
    <s v="Electronics"/>
    <s v="Electronics"/>
    <s v="Electronics"/>
    <n v="17"/>
    <s v="Electronics"/>
    <m/>
    <n v="2024"/>
    <n v="4"/>
    <n v="27"/>
    <n v="7"/>
    <s v="Weekday"/>
    <m/>
    <m/>
  </r>
  <r>
    <s v="WEB-9258"/>
    <x v="218"/>
    <s v="Vivaan Malhotra"/>
    <x v="7"/>
    <x v="2"/>
    <x v="13"/>
    <n v="1"/>
    <n v="706.07"/>
    <x v="2"/>
    <x v="0"/>
    <n v="4"/>
    <n v="706.07"/>
    <m/>
    <m/>
    <m/>
    <m/>
    <m/>
    <m/>
    <s v="Completed"/>
    <s v="No"/>
    <s v="No"/>
    <m/>
    <n v="567"/>
    <n v="440"/>
    <n v="594714.6477588166"/>
    <n v="60882.938065984097"/>
    <n v="3.804733727810651"/>
    <s v="Self-Help Book"/>
    <x v="2"/>
    <s v="Books"/>
    <s v="Books"/>
    <s v="Books"/>
    <n v="19"/>
    <s v="Books"/>
    <m/>
    <n v="2025"/>
    <n v="3"/>
    <n v="23"/>
    <n v="1"/>
    <s v="Weekday"/>
    <m/>
    <m/>
  </r>
  <r>
    <s v="WEB-7219"/>
    <x v="566"/>
    <s v="Vivaan Kumar"/>
    <x v="5"/>
    <x v="2"/>
    <x v="14"/>
    <n v="1"/>
    <n v="206.09"/>
    <x v="2"/>
    <x v="2"/>
    <n v="4"/>
    <n v="206.09"/>
    <m/>
    <m/>
    <m/>
    <m/>
    <m/>
    <m/>
    <s v="Completed"/>
    <s v="No"/>
    <s v="No"/>
    <m/>
    <n v="559"/>
    <n v="408"/>
    <n v="594714.6477588166"/>
    <n v="60882.938065984097"/>
    <n v="3.804733727810651"/>
    <s v="Notebook Set"/>
    <x v="2"/>
    <s v="Books"/>
    <s v="Books"/>
    <s v="Books"/>
    <n v="20"/>
    <s v="Books"/>
    <m/>
    <n v="2024"/>
    <n v="9"/>
    <n v="15"/>
    <n v="1"/>
    <s v="Weekday"/>
    <m/>
    <m/>
  </r>
  <r>
    <s v="WEB-5409"/>
    <x v="674"/>
    <s v="Aarav Iyer"/>
    <x v="0"/>
    <x v="2"/>
    <x v="13"/>
    <n v="1"/>
    <n v="695.6"/>
    <x v="3"/>
    <x v="0"/>
    <n v="4"/>
    <n v="695.6"/>
    <m/>
    <m/>
    <m/>
    <m/>
    <m/>
    <m/>
    <s v="Completed"/>
    <s v="No"/>
    <s v="No"/>
    <m/>
    <n v="590"/>
    <n v="451"/>
    <n v="594714.6477588166"/>
    <n v="60882.938065984097"/>
    <n v="3.804733727810651"/>
    <s v="Self-Help Book"/>
    <x v="2"/>
    <s v="Books"/>
    <s v="Books"/>
    <s v="Books"/>
    <n v="19"/>
    <s v="Books"/>
    <m/>
    <n v="2024"/>
    <n v="5"/>
    <n v="4"/>
    <n v="7"/>
    <s v="Weekday"/>
    <m/>
    <m/>
  </r>
  <r>
    <s v="WEB-7953"/>
    <x v="29"/>
    <s v="Riya Malhotra"/>
    <x v="4"/>
    <x v="0"/>
    <x v="23"/>
    <n v="1"/>
    <n v="342.02"/>
    <x v="4"/>
    <x v="0"/>
    <n v="4"/>
    <n v="342.02"/>
    <m/>
    <m/>
    <m/>
    <m/>
    <m/>
    <m/>
    <s v="Completed"/>
    <s v="No"/>
    <s v="No"/>
    <m/>
    <n v="573"/>
    <n v="450"/>
    <n v="1463424.4009529033"/>
    <n v="118285.78776560788"/>
    <n v="3.8140589569160999"/>
    <s v="Led Bulb Pack"/>
    <x v="0"/>
    <s v="Home &amp; Kitchen"/>
    <s v="Home &amp; Kitchen"/>
    <s v="Home &amp; Kitchen"/>
    <n v="76"/>
    <s v="Home &amp; Kitchen"/>
    <m/>
    <n v="2025"/>
    <n v="2"/>
    <n v="21"/>
    <n v="6"/>
    <s v="Weekday"/>
    <m/>
    <m/>
  </r>
  <r>
    <s v="WEB-7626"/>
    <x v="251"/>
    <s v="Ishaan Patel"/>
    <x v="7"/>
    <x v="1"/>
    <x v="1"/>
    <n v="3"/>
    <n v="3236.35"/>
    <x v="1"/>
    <x v="1"/>
    <n v="3"/>
    <n v="9709.0499999999993"/>
    <m/>
    <m/>
    <m/>
    <m/>
    <m/>
    <m/>
    <s v="Pending"/>
    <s v="No"/>
    <s v="Yes"/>
    <m/>
    <n v="567"/>
    <n v="440"/>
    <n v="2759712.3299794244"/>
    <n v="330643.50635802455"/>
    <n v="3.8641711229946525"/>
    <s v="Power Bank 10000Mah"/>
    <x v="1"/>
    <s v="Electronics"/>
    <s v="Electronics"/>
    <s v="Electronics"/>
    <n v="3"/>
    <s v="Electronics"/>
    <m/>
    <n v="2024"/>
    <n v="2"/>
    <n v="3"/>
    <n v="7"/>
    <s v="Weekday"/>
    <m/>
    <m/>
  </r>
  <r>
    <s v="WEB-9639"/>
    <x v="146"/>
    <s v="Ishaan Singh"/>
    <x v="6"/>
    <x v="1"/>
    <x v="18"/>
    <n v="1"/>
    <n v="2759.37"/>
    <x v="2"/>
    <x v="0"/>
    <n v="4"/>
    <n v="2759.37"/>
    <m/>
    <m/>
    <m/>
    <m/>
    <m/>
    <m/>
    <s v="Completed"/>
    <s v="Yes"/>
    <s v="No"/>
    <m/>
    <n v="558"/>
    <n v="430"/>
    <n v="2759712.3299794244"/>
    <n v="330643.50635802455"/>
    <n v="3.8641711229946525"/>
    <s v="Bluetooth Speaker"/>
    <x v="1"/>
    <s v="Electronics"/>
    <s v="Electronics"/>
    <s v="Electronics"/>
    <n v="48"/>
    <s v="Electronics"/>
    <m/>
    <n v="2024"/>
    <n v="4"/>
    <n v="7"/>
    <n v="1"/>
    <s v="Weekend"/>
    <m/>
    <m/>
  </r>
  <r>
    <s v="WEB-5922"/>
    <x v="675"/>
    <s v="Ishaan Sharma"/>
    <x v="1"/>
    <x v="2"/>
    <x v="15"/>
    <n v="2"/>
    <n v="223.61"/>
    <x v="2"/>
    <x v="0"/>
    <n v="2"/>
    <n v="447.22"/>
    <m/>
    <m/>
    <m/>
    <m/>
    <m/>
    <m/>
    <s v="Completed"/>
    <s v="No"/>
    <s v="No"/>
    <m/>
    <n v="595"/>
    <n v="444"/>
    <n v="594714.6477588166"/>
    <n v="60882.938065984097"/>
    <n v="3.804733727810651"/>
    <s v="Kids Story Book"/>
    <x v="2"/>
    <s v="Books"/>
    <s v="Books"/>
    <s v="Books"/>
    <n v="23"/>
    <s v="Books"/>
    <m/>
    <n v="2024"/>
    <n v="3"/>
    <n v="5"/>
    <n v="3"/>
    <s v="Weekday"/>
    <m/>
    <m/>
  </r>
  <r>
    <s v="WEB-6271"/>
    <x v="61"/>
    <s v="Arjun Verma"/>
    <x v="0"/>
    <x v="2"/>
    <x v="7"/>
    <n v="2"/>
    <n v="194.6"/>
    <x v="4"/>
    <x v="0"/>
    <n v="3"/>
    <n v="389.2"/>
    <m/>
    <m/>
    <m/>
    <m/>
    <m/>
    <m/>
    <s v="Completed"/>
    <s v="No"/>
    <s v="No"/>
    <m/>
    <n v="590"/>
    <n v="451"/>
    <n v="594714.6477588166"/>
    <n v="60882.938065984097"/>
    <n v="3.804733727810651"/>
    <s v="Fiction Novel"/>
    <x v="2"/>
    <s v="Books"/>
    <s v="Books"/>
    <s v="Books"/>
    <n v="11"/>
    <s v="Books"/>
    <m/>
    <n v="2023"/>
    <n v="4"/>
    <n v="14"/>
    <n v="6"/>
    <s v="Weekday"/>
    <m/>
    <m/>
  </r>
  <r>
    <s v="WEB-8850"/>
    <x v="676"/>
    <s v="Vikram Reddy"/>
    <x v="7"/>
    <x v="4"/>
    <x v="24"/>
    <n v="2"/>
    <n v="1089.75"/>
    <x v="1"/>
    <x v="0"/>
    <n v="1"/>
    <n v="2179.5"/>
    <m/>
    <m/>
    <m/>
    <m/>
    <m/>
    <m/>
    <s v="Completed"/>
    <s v="Yes"/>
    <s v="No"/>
    <m/>
    <n v="567"/>
    <n v="440"/>
    <n v="1098537.4901531704"/>
    <n v="96724.388030634553"/>
    <n v="3.9001122334455669"/>
    <s v="Face Cream"/>
    <x v="4"/>
    <s v="Beauty"/>
    <s v="Beauty"/>
    <s v="Beauty"/>
    <n v="80"/>
    <s v="Beauty"/>
    <m/>
    <n v="2025"/>
    <n v="4"/>
    <n v="16"/>
    <n v="4"/>
    <s v="Weekday"/>
    <m/>
    <m/>
  </r>
  <r>
    <s v="WEB-9133"/>
    <x v="112"/>
    <s v="Sanjay Rao"/>
    <x v="3"/>
    <x v="2"/>
    <x v="14"/>
    <n v="1"/>
    <n v="252.96"/>
    <x v="1"/>
    <x v="0"/>
    <n v="4"/>
    <n v="252.96"/>
    <m/>
    <m/>
    <m/>
    <m/>
    <m/>
    <m/>
    <s v="Completed"/>
    <s v="No"/>
    <s v="No"/>
    <m/>
    <n v="619"/>
    <n v="468"/>
    <n v="594714.6477588166"/>
    <n v="60882.938065984097"/>
    <n v="3.804733727810651"/>
    <s v="Notebook Set"/>
    <x v="2"/>
    <s v="Books"/>
    <s v="Books"/>
    <s v="Books"/>
    <n v="20"/>
    <s v="Books"/>
    <m/>
    <n v="2023"/>
    <n v="5"/>
    <n v="5"/>
    <n v="6"/>
    <s v="Weekday"/>
    <m/>
    <m/>
  </r>
  <r>
    <s v="WEB-8322"/>
    <x v="187"/>
    <s v="Aarav Reddy"/>
    <x v="5"/>
    <x v="2"/>
    <x v="2"/>
    <n v="1"/>
    <n v="163.9"/>
    <x v="3"/>
    <x v="3"/>
    <n v="5"/>
    <n v="163.9"/>
    <m/>
    <m/>
    <m/>
    <m/>
    <m/>
    <m/>
    <s v="Lost Sale"/>
    <s v="No"/>
    <s v="Yes"/>
    <m/>
    <n v="559"/>
    <n v="408"/>
    <n v="594714.6477588166"/>
    <n v="60882.938065984097"/>
    <n v="3.804733727810651"/>
    <s v="Cookbook"/>
    <x v="2"/>
    <s v="Books"/>
    <s v="Books"/>
    <s v="Books"/>
    <n v="4"/>
    <s v="Books"/>
    <m/>
    <n v="2023"/>
    <n v="8"/>
    <n v="26"/>
    <n v="7"/>
    <s v="Weekday"/>
    <m/>
    <m/>
  </r>
  <r>
    <s v="WEB-9421"/>
    <x v="677"/>
    <s v="Riya Nair"/>
    <x v="4"/>
    <x v="3"/>
    <x v="10"/>
    <n v="2"/>
    <n v="2448.46"/>
    <x v="3"/>
    <x v="0"/>
    <n v="3"/>
    <n v="4896.92"/>
    <m/>
    <m/>
    <m/>
    <m/>
    <m/>
    <m/>
    <s v="Completed"/>
    <s v="Yes"/>
    <s v="No"/>
    <m/>
    <n v="573"/>
    <n v="450"/>
    <n v="1892867.2841657216"/>
    <n v="199432.98236095349"/>
    <n v="3.8949824970828471"/>
    <s v="Women'S Kurti"/>
    <x v="3"/>
    <s v="Fashion"/>
    <s v="Fashion"/>
    <s v="Fashion"/>
    <n v="15"/>
    <s v="Fashion"/>
    <m/>
    <n v="2023"/>
    <n v="5"/>
    <n v="29"/>
    <n v="2"/>
    <s v="Weekday"/>
    <m/>
    <m/>
  </r>
  <r>
    <s v="WEB-7872"/>
    <x v="103"/>
    <s v="Ananya Kumar"/>
    <x v="5"/>
    <x v="0"/>
    <x v="5"/>
    <n v="1"/>
    <n v="594.46"/>
    <x v="4"/>
    <x v="0"/>
    <m/>
    <n v="594.46"/>
    <m/>
    <m/>
    <m/>
    <m/>
    <m/>
    <m/>
    <s v="Completed"/>
    <s v="No"/>
    <s v="No"/>
    <m/>
    <n v="559"/>
    <n v="408"/>
    <n v="1463424.4009529033"/>
    <n v="118285.78776560788"/>
    <n v="3.8140589569160999"/>
    <s v="Storage Box"/>
    <x v="0"/>
    <s v="Home &amp; Kitchen"/>
    <s v="Home &amp; Kitchen"/>
    <s v="Home &amp; Kitchen"/>
    <n v="8"/>
    <s v="Home &amp; Kitchen"/>
    <m/>
    <n v="2023"/>
    <n v="9"/>
    <n v="12"/>
    <n v="3"/>
    <s v="Weekday"/>
    <m/>
    <m/>
  </r>
  <r>
    <s v="WEB-6415"/>
    <x v="430"/>
    <s v="Diya Das"/>
    <x v="2"/>
    <x v="4"/>
    <x v="21"/>
    <n v="1"/>
    <n v="1181.42"/>
    <x v="0"/>
    <x v="0"/>
    <n v="4"/>
    <n v="1181.42"/>
    <m/>
    <m/>
    <m/>
    <m/>
    <m/>
    <m/>
    <s v="Completed"/>
    <s v="Yes"/>
    <s v="No"/>
    <m/>
    <n v="589"/>
    <n v="426"/>
    <n v="1098537.4901531704"/>
    <n v="96724.388030634553"/>
    <n v="3.9001122334455669"/>
    <s v="Shampoo 200Ml"/>
    <x v="4"/>
    <s v="Beauty"/>
    <s v="Beauty"/>
    <s v="Beauty"/>
    <n v="64"/>
    <s v="Beauty"/>
    <m/>
    <n v="2024"/>
    <n v="3"/>
    <n v="23"/>
    <n v="7"/>
    <s v="Weekday"/>
    <m/>
    <m/>
  </r>
  <r>
    <s v="WEB-6641"/>
    <x v="310"/>
    <s v="Simran Pillai"/>
    <x v="7"/>
    <x v="4"/>
    <x v="24"/>
    <n v="1"/>
    <n v="390.17"/>
    <x v="2"/>
    <x v="1"/>
    <n v="4"/>
    <n v="390.17"/>
    <m/>
    <m/>
    <m/>
    <m/>
    <m/>
    <m/>
    <s v="Pending"/>
    <s v="No"/>
    <s v="Yes"/>
    <m/>
    <n v="567"/>
    <n v="440"/>
    <n v="1098537.4901531704"/>
    <n v="96724.388030634553"/>
    <n v="3.9001122334455669"/>
    <s v="Face Cream"/>
    <x v="4"/>
    <s v="Beauty"/>
    <s v="Beauty"/>
    <s v="Beauty"/>
    <n v="80"/>
    <s v="Beauty"/>
    <m/>
    <n v="2025"/>
    <n v="1"/>
    <n v="10"/>
    <n v="6"/>
    <s v="Weekday"/>
    <m/>
    <m/>
  </r>
  <r>
    <s v="WEB-8587"/>
    <x v="284"/>
    <s v="Rohan Kumar"/>
    <x v="7"/>
    <x v="1"/>
    <x v="9"/>
    <n v="1"/>
    <n v="2928.53"/>
    <x v="1"/>
    <x v="0"/>
    <m/>
    <n v="2928.53"/>
    <m/>
    <m/>
    <m/>
    <m/>
    <m/>
    <m/>
    <s v="Completed"/>
    <s v="Yes"/>
    <s v="No"/>
    <m/>
    <n v="567"/>
    <n v="440"/>
    <n v="2759712.3299794244"/>
    <n v="330643.50635802455"/>
    <n v="3.8641711229946525"/>
    <s v="Usb Cable"/>
    <x v="1"/>
    <s v="Electronics"/>
    <s v="Electronics"/>
    <s v="Electronics"/>
    <n v="13"/>
    <s v="Electronics"/>
    <m/>
    <n v="2024"/>
    <n v="5"/>
    <n v="21"/>
    <n v="3"/>
    <s v="Weekday"/>
    <m/>
    <m/>
  </r>
  <r>
    <s v="WEB-6542"/>
    <x v="307"/>
    <s v="Vivaan Kapoor"/>
    <x v="2"/>
    <x v="2"/>
    <x v="7"/>
    <n v="1"/>
    <n v="440.13"/>
    <x v="4"/>
    <x v="0"/>
    <n v="1"/>
    <n v="440.13"/>
    <m/>
    <m/>
    <m/>
    <m/>
    <m/>
    <m/>
    <s v="Completed"/>
    <s v="No"/>
    <s v="No"/>
    <m/>
    <n v="589"/>
    <n v="426"/>
    <n v="594714.6477588166"/>
    <n v="60882.938065984097"/>
    <n v="3.804733727810651"/>
    <s v="Fiction Novel"/>
    <x v="2"/>
    <s v="Books"/>
    <s v="Books"/>
    <s v="Books"/>
    <n v="11"/>
    <s v="Books"/>
    <m/>
    <n v="2023"/>
    <n v="10"/>
    <n v="8"/>
    <n v="1"/>
    <s v="Weekday"/>
    <m/>
    <m/>
  </r>
  <r>
    <s v="WEB-8842"/>
    <x v="471"/>
    <s v="Saanvi Das"/>
    <x v="3"/>
    <x v="4"/>
    <x v="22"/>
    <n v="2"/>
    <n v="663.3"/>
    <x v="3"/>
    <x v="2"/>
    <m/>
    <n v="1326.6"/>
    <m/>
    <m/>
    <m/>
    <m/>
    <m/>
    <m/>
    <s v="Completed"/>
    <s v="No"/>
    <s v="No"/>
    <m/>
    <n v="619"/>
    <n v="468"/>
    <n v="1098537.4901531704"/>
    <n v="96724.388030634553"/>
    <n v="3.9001122334455669"/>
    <s v="Hair Oil"/>
    <x v="4"/>
    <s v="Beauty"/>
    <s v="Beauty"/>
    <s v="Beauty"/>
    <n v="70"/>
    <s v="Beauty"/>
    <m/>
    <n v="2024"/>
    <n v="4"/>
    <n v="25"/>
    <n v="5"/>
    <s v="Weekday"/>
    <m/>
    <m/>
  </r>
  <r>
    <s v="WEB-9425"/>
    <x v="436"/>
    <s v="Sanjay Chatterjee"/>
    <x v="5"/>
    <x v="0"/>
    <x v="4"/>
    <n v="1"/>
    <n v="840.7"/>
    <x v="0"/>
    <x v="2"/>
    <n v="3"/>
    <n v="840.7"/>
    <m/>
    <m/>
    <m/>
    <m/>
    <m/>
    <m/>
    <s v="Completed"/>
    <s v="No"/>
    <s v="No"/>
    <m/>
    <n v="559"/>
    <n v="408"/>
    <n v="1463424.4009529033"/>
    <n v="118285.78776560788"/>
    <n v="3.8140589569160999"/>
    <s v="Non-Stick Pan"/>
    <x v="0"/>
    <s v="Home &amp; Kitchen"/>
    <s v="Home &amp; Kitchen"/>
    <s v="Home &amp; Kitchen"/>
    <n v="7"/>
    <s v="Home &amp; Kitchen"/>
    <m/>
    <n v="2023"/>
    <n v="1"/>
    <n v="28"/>
    <n v="7"/>
    <s v="Weekday"/>
    <m/>
    <m/>
  </r>
  <r>
    <s v="WEB-5678"/>
    <x v="208"/>
    <s v="Aditya Singh"/>
    <x v="1"/>
    <x v="0"/>
    <x v="16"/>
    <n v="3"/>
    <n v="548.37"/>
    <x v="1"/>
    <x v="3"/>
    <n v="2"/>
    <n v="1645.1100000000001"/>
    <m/>
    <m/>
    <m/>
    <m/>
    <m/>
    <m/>
    <s v="Lost Sale"/>
    <s v="No"/>
    <s v="Yes"/>
    <m/>
    <n v="595"/>
    <n v="444"/>
    <n v="1463424.4009529033"/>
    <n v="118285.78776560788"/>
    <n v="3.8140589569160999"/>
    <s v="Table Lamp"/>
    <x v="0"/>
    <s v="Home &amp; Kitchen"/>
    <s v="Home &amp; Kitchen"/>
    <s v="Home &amp; Kitchen"/>
    <n v="32"/>
    <s v="Home &amp; Kitchen"/>
    <m/>
    <n v="2025"/>
    <n v="6"/>
    <n v="2"/>
    <n v="2"/>
    <s v="Weekday"/>
    <m/>
    <m/>
  </r>
  <r>
    <s v="WEB-8510"/>
    <x v="256"/>
    <s v="Vikram Sharma"/>
    <x v="3"/>
    <x v="3"/>
    <x v="19"/>
    <n v="1"/>
    <n v="2250.66"/>
    <x v="2"/>
    <x v="0"/>
    <n v="4"/>
    <n v="2250.66"/>
    <m/>
    <m/>
    <m/>
    <m/>
    <m/>
    <m/>
    <s v="Completed"/>
    <s v="Yes"/>
    <s v="No"/>
    <m/>
    <n v="619"/>
    <n v="468"/>
    <n v="1892867.2841657216"/>
    <n v="199432.98236095349"/>
    <n v="3.8949824970828471"/>
    <s v="Sunglasses"/>
    <x v="3"/>
    <s v="Fashion"/>
    <s v="Fashion"/>
    <s v="Fashion"/>
    <n v="53"/>
    <s v="Fashion"/>
    <m/>
    <n v="2025"/>
    <n v="4"/>
    <n v="8"/>
    <n v="3"/>
    <s v="Weekday"/>
    <m/>
    <m/>
  </r>
  <r>
    <s v="WEB-7214"/>
    <x v="83"/>
    <s v="Ishaan Verma"/>
    <x v="7"/>
    <x v="1"/>
    <x v="18"/>
    <n v="1"/>
    <n v="890.07"/>
    <x v="0"/>
    <x v="0"/>
    <n v="4"/>
    <n v="890.07"/>
    <m/>
    <m/>
    <m/>
    <m/>
    <m/>
    <m/>
    <s v="Completed"/>
    <s v="No"/>
    <s v="No"/>
    <m/>
    <n v="567"/>
    <n v="440"/>
    <n v="2759712.3299794244"/>
    <n v="330643.50635802455"/>
    <n v="3.8641711229946525"/>
    <s v="Bluetooth Speaker"/>
    <x v="1"/>
    <s v="Electronics"/>
    <s v="Electronics"/>
    <s v="Electronics"/>
    <n v="48"/>
    <s v="Electronics"/>
    <m/>
    <n v="2023"/>
    <n v="5"/>
    <n v="6"/>
    <n v="7"/>
    <s v="Weekday"/>
    <m/>
    <m/>
  </r>
  <r>
    <s v="WEB-7029"/>
    <x v="524"/>
    <s v="Aarav Menon"/>
    <x v="3"/>
    <x v="2"/>
    <x v="2"/>
    <n v="2"/>
    <n v="606.39"/>
    <x v="0"/>
    <x v="0"/>
    <n v="4"/>
    <n v="1212.78"/>
    <m/>
    <m/>
    <m/>
    <m/>
    <m/>
    <m/>
    <s v="Completed"/>
    <s v="Yes"/>
    <s v="No"/>
    <m/>
    <n v="619"/>
    <n v="468"/>
    <n v="594714.6477588166"/>
    <n v="60882.938065984097"/>
    <n v="3.804733727810651"/>
    <s v="Cookbook"/>
    <x v="2"/>
    <s v="Books"/>
    <s v="Books"/>
    <s v="Books"/>
    <n v="4"/>
    <s v="Books"/>
    <m/>
    <n v="2023"/>
    <n v="6"/>
    <n v="16"/>
    <n v="6"/>
    <s v="Weekday"/>
    <m/>
    <m/>
  </r>
  <r>
    <s v="WEB-6237"/>
    <x v="678"/>
    <s v="Arjun Menon"/>
    <x v="5"/>
    <x v="3"/>
    <x v="3"/>
    <n v="3"/>
    <n v="397.41"/>
    <x v="4"/>
    <x v="0"/>
    <n v="2"/>
    <n v="1192.23"/>
    <m/>
    <m/>
    <m/>
    <m/>
    <m/>
    <m/>
    <s v="Completed"/>
    <s v="Yes"/>
    <s v="No"/>
    <m/>
    <n v="559"/>
    <n v="408"/>
    <n v="1892867.2841657216"/>
    <n v="199432.98236095349"/>
    <n v="3.8949824970828471"/>
    <s v="Denim Jeans"/>
    <x v="3"/>
    <s v="Fashion"/>
    <s v="Fashion"/>
    <s v="Fashion"/>
    <n v="6"/>
    <s v="Fashion"/>
    <m/>
    <n v="2023"/>
    <n v="8"/>
    <n v="19"/>
    <n v="7"/>
    <s v="Weekday"/>
    <m/>
    <m/>
  </r>
  <r>
    <s v="WEB-5087"/>
    <x v="605"/>
    <s v="Simran Joshi"/>
    <x v="1"/>
    <x v="4"/>
    <x v="22"/>
    <n v="1"/>
    <n v="1413.03"/>
    <x v="2"/>
    <x v="2"/>
    <n v="5"/>
    <n v="1413.03"/>
    <m/>
    <m/>
    <m/>
    <m/>
    <m/>
    <m/>
    <s v="Completed"/>
    <s v="No"/>
    <s v="No"/>
    <m/>
    <n v="595"/>
    <n v="444"/>
    <n v="1098537.4901531704"/>
    <n v="96724.388030634553"/>
    <n v="3.9001122334455669"/>
    <s v="Hair Oil"/>
    <x v="4"/>
    <s v="Beauty"/>
    <s v="Beauty"/>
    <s v="Beauty"/>
    <n v="70"/>
    <s v="Beauty"/>
    <m/>
    <n v="2023"/>
    <n v="10"/>
    <n v="29"/>
    <n v="1"/>
    <s v="Weekday"/>
    <m/>
    <m/>
  </r>
  <r>
    <s v="WEB-6371"/>
    <x v="278"/>
    <s v="Kavya Menon"/>
    <x v="3"/>
    <x v="4"/>
    <x v="22"/>
    <n v="1"/>
    <n v="1232.77"/>
    <x v="3"/>
    <x v="1"/>
    <m/>
    <n v="1232.77"/>
    <m/>
    <m/>
    <m/>
    <m/>
    <m/>
    <m/>
    <s v="Pending"/>
    <s v="No"/>
    <s v="Yes"/>
    <m/>
    <n v="619"/>
    <n v="468"/>
    <n v="1098537.4901531704"/>
    <n v="96724.388030634553"/>
    <n v="3.9001122334455669"/>
    <s v="Hair Oil"/>
    <x v="4"/>
    <s v="Beauty"/>
    <s v="Beauty"/>
    <s v="Beauty"/>
    <n v="70"/>
    <s v="Beauty"/>
    <m/>
    <n v="2023"/>
    <n v="9"/>
    <n v="9"/>
    <n v="7"/>
    <s v="Weekday"/>
    <m/>
    <m/>
  </r>
  <r>
    <s v="WEB-9412"/>
    <x v="456"/>
    <s v="Ananya Bose"/>
    <x v="3"/>
    <x v="1"/>
    <x v="1"/>
    <n v="2"/>
    <n v="2169.5500000000002"/>
    <x v="4"/>
    <x v="0"/>
    <n v="3"/>
    <n v="4339.1000000000004"/>
    <m/>
    <m/>
    <m/>
    <m/>
    <m/>
    <m/>
    <s v="Completed"/>
    <s v="Yes"/>
    <s v="No"/>
    <m/>
    <n v="619"/>
    <n v="468"/>
    <n v="2759712.3299794244"/>
    <n v="330643.50635802455"/>
    <n v="3.8641711229946525"/>
    <s v="Power Bank 10000Mah"/>
    <x v="1"/>
    <s v="Electronics"/>
    <s v="Electronics"/>
    <s v="Electronics"/>
    <n v="3"/>
    <s v="Electronics"/>
    <m/>
    <n v="2024"/>
    <n v="8"/>
    <n v="23"/>
    <n v="6"/>
    <s v="Weekday"/>
    <m/>
    <m/>
  </r>
  <r>
    <s v="WEB-6738"/>
    <x v="679"/>
    <s v="Aditya Joshi"/>
    <x v="5"/>
    <x v="3"/>
    <x v="19"/>
    <n v="1"/>
    <n v="642.12"/>
    <x v="4"/>
    <x v="1"/>
    <n v="4"/>
    <n v="642.12"/>
    <m/>
    <m/>
    <m/>
    <m/>
    <m/>
    <m/>
    <s v="Pending"/>
    <s v="No"/>
    <s v="Yes"/>
    <m/>
    <n v="559"/>
    <n v="408"/>
    <n v="1892867.2841657216"/>
    <n v="199432.98236095349"/>
    <n v="3.8949824970828471"/>
    <s v="Sunglasses"/>
    <x v="3"/>
    <s v="Fashion"/>
    <s v="Fashion"/>
    <s v="Fashion"/>
    <n v="53"/>
    <s v="Fashion"/>
    <m/>
    <n v="2024"/>
    <n v="11"/>
    <n v="5"/>
    <n v="3"/>
    <s v="Weekday"/>
    <m/>
    <m/>
  </r>
  <r>
    <s v="WEB-7759"/>
    <x v="138"/>
    <s v="Rohan Patel"/>
    <x v="3"/>
    <x v="1"/>
    <x v="11"/>
    <n v="1"/>
    <n v="2655.86"/>
    <x v="4"/>
    <x v="0"/>
    <n v="3"/>
    <n v="2655.86"/>
    <m/>
    <m/>
    <m/>
    <m/>
    <m/>
    <m/>
    <s v="Completed"/>
    <s v="Yes"/>
    <s v="No"/>
    <m/>
    <n v="619"/>
    <n v="468"/>
    <n v="2759712.3299794244"/>
    <n v="330643.50635802455"/>
    <n v="3.8641711229946525"/>
    <s v="Smart Watch"/>
    <x v="1"/>
    <s v="Electronics"/>
    <s v="Electronics"/>
    <s v="Electronics"/>
    <n v="17"/>
    <s v="Electronics"/>
    <m/>
    <n v="2025"/>
    <n v="5"/>
    <n v="10"/>
    <n v="7"/>
    <s v="Weekday"/>
    <m/>
    <m/>
  </r>
  <r>
    <s v="WEB-6646"/>
    <x v="122"/>
    <s v="Karan Mehta"/>
    <x v="6"/>
    <x v="1"/>
    <x v="8"/>
    <n v="2"/>
    <n v="2403.56"/>
    <x v="5"/>
    <x v="0"/>
    <n v="5"/>
    <n v="4807.12"/>
    <m/>
    <m/>
    <m/>
    <m/>
    <m/>
    <m/>
    <s v="Completed"/>
    <s v="Yes"/>
    <s v="No"/>
    <m/>
    <n v="558"/>
    <n v="430"/>
    <n v="2759712.3299794244"/>
    <n v="330643.50635802455"/>
    <n v="3.8641711229946525"/>
    <s v="Wireless Earbuds"/>
    <x v="1"/>
    <s v="Electronics"/>
    <s v="Electronics"/>
    <s v="Electronics"/>
    <n v="12"/>
    <s v="Electronics"/>
    <m/>
    <n v="2024"/>
    <n v="5"/>
    <n v="25"/>
    <n v="7"/>
    <s v="Weekday"/>
    <m/>
    <m/>
  </r>
  <r>
    <s v="WEB-8705"/>
    <x v="565"/>
    <s v="Sanjay Chatterjee"/>
    <x v="3"/>
    <x v="2"/>
    <x v="13"/>
    <n v="2"/>
    <n v="450.26903299203627"/>
    <x v="1"/>
    <x v="2"/>
    <n v="3"/>
    <n v="900.53806598407255"/>
    <m/>
    <m/>
    <m/>
    <m/>
    <m/>
    <m/>
    <s v="Completed"/>
    <s v="No"/>
    <s v="No"/>
    <m/>
    <n v="619"/>
    <n v="468"/>
    <n v="594714.6477588166"/>
    <n v="60882.938065984097"/>
    <n v="3.804733727810651"/>
    <s v="Self-Help Book"/>
    <x v="2"/>
    <s v="Books"/>
    <s v="Books"/>
    <s v="Books"/>
    <n v="19"/>
    <s v="Books"/>
    <m/>
    <n v="2024"/>
    <n v="5"/>
    <n v="16"/>
    <n v="5"/>
    <s v="Weekday"/>
    <m/>
    <m/>
  </r>
  <r>
    <s v="WEB-9122"/>
    <x v="680"/>
    <s v="Simran Sharma"/>
    <x v="7"/>
    <x v="2"/>
    <x v="2"/>
    <n v="1"/>
    <n v="529.69000000000005"/>
    <x v="2"/>
    <x v="0"/>
    <n v="1"/>
    <n v="529.69000000000005"/>
    <m/>
    <m/>
    <m/>
    <m/>
    <m/>
    <m/>
    <s v="Completed"/>
    <s v="No"/>
    <s v="No"/>
    <m/>
    <n v="567"/>
    <n v="440"/>
    <n v="594714.6477588166"/>
    <n v="60882.938065984097"/>
    <n v="3.804733727810651"/>
    <s v="Cookbook"/>
    <x v="2"/>
    <s v="Books"/>
    <s v="Books"/>
    <s v="Books"/>
    <n v="4"/>
    <s v="Books"/>
    <m/>
    <n v="2025"/>
    <n v="6"/>
    <n v="27"/>
    <n v="6"/>
    <s v="Weekday"/>
    <m/>
    <m/>
  </r>
  <r>
    <s v="WEB-9310"/>
    <x v="308"/>
    <s v="Meera Gupta"/>
    <x v="5"/>
    <x v="1"/>
    <x v="9"/>
    <n v="1"/>
    <n v="2272.7199999999998"/>
    <x v="4"/>
    <x v="3"/>
    <n v="4"/>
    <n v="2272.7199999999998"/>
    <m/>
    <m/>
    <m/>
    <m/>
    <m/>
    <m/>
    <s v="Lost Sale"/>
    <s v="No"/>
    <s v="Yes"/>
    <m/>
    <n v="559"/>
    <n v="408"/>
    <n v="2759712.3299794244"/>
    <n v="330643.50635802455"/>
    <n v="3.8641711229946525"/>
    <s v="Usb Cable"/>
    <x v="1"/>
    <s v="Electronics"/>
    <s v="Electronics"/>
    <s v="Electronics"/>
    <n v="13"/>
    <s v="Electronics"/>
    <m/>
    <n v="2024"/>
    <n v="11"/>
    <n v="11"/>
    <n v="2"/>
    <s v="Weekday"/>
    <m/>
    <m/>
  </r>
  <r>
    <s v="WEB-6589"/>
    <x v="319"/>
    <s v="Aditya Kumar"/>
    <x v="3"/>
    <x v="0"/>
    <x v="0"/>
    <n v="1"/>
    <n v="660.56"/>
    <x v="3"/>
    <x v="0"/>
    <n v="4"/>
    <n v="660.56"/>
    <m/>
    <m/>
    <m/>
    <m/>
    <m/>
    <m/>
    <s v="Completed"/>
    <s v="No"/>
    <s v="No"/>
    <m/>
    <n v="619"/>
    <n v="468"/>
    <n v="1463424.4009529033"/>
    <n v="118285.78776560788"/>
    <n v="3.8140589569160999"/>
    <s v="Water Bottle"/>
    <x v="0"/>
    <s v="Home &amp; Kitchen"/>
    <s v="Home &amp; Kitchen"/>
    <s v="Home &amp; Kitchen"/>
    <n v="2"/>
    <s v="Home &amp; Kitchen"/>
    <m/>
    <n v="2024"/>
    <n v="8"/>
    <n v="5"/>
    <n v="2"/>
    <s v="Weekday"/>
    <m/>
    <m/>
  </r>
  <r>
    <s v="WEB-9560"/>
    <x v="537"/>
    <s v="Arjun Chatterjee"/>
    <x v="3"/>
    <x v="0"/>
    <x v="16"/>
    <n v="2"/>
    <n v="1208.28"/>
    <x v="0"/>
    <x v="0"/>
    <n v="3"/>
    <n v="2416.56"/>
    <m/>
    <m/>
    <m/>
    <m/>
    <m/>
    <m/>
    <s v="Completed"/>
    <s v="Yes"/>
    <s v="No"/>
    <m/>
    <n v="619"/>
    <n v="468"/>
    <n v="1463424.4009529033"/>
    <n v="118285.78776560788"/>
    <n v="3.8140589569160999"/>
    <s v="Table Lamp"/>
    <x v="0"/>
    <s v="Home &amp; Kitchen"/>
    <s v="Home &amp; Kitchen"/>
    <s v="Home &amp; Kitchen"/>
    <n v="32"/>
    <s v="Home &amp; Kitchen"/>
    <m/>
    <n v="2023"/>
    <n v="3"/>
    <n v="10"/>
    <n v="6"/>
    <s v="Weekday"/>
    <m/>
    <m/>
  </r>
  <r>
    <s v="WEB-6168"/>
    <x v="681"/>
    <s v="Tanya Menon"/>
    <x v="0"/>
    <x v="2"/>
    <x v="15"/>
    <n v="1"/>
    <n v="194.17"/>
    <x v="0"/>
    <x v="1"/>
    <n v="3"/>
    <n v="194.17"/>
    <m/>
    <m/>
    <m/>
    <m/>
    <m/>
    <m/>
    <s v="Pending"/>
    <s v="No"/>
    <s v="Yes"/>
    <m/>
    <n v="590"/>
    <n v="451"/>
    <n v="594714.6477588166"/>
    <n v="60882.938065984097"/>
    <n v="3.804733727810651"/>
    <s v="Kids Story Book"/>
    <x v="2"/>
    <s v="Books"/>
    <s v="Books"/>
    <s v="Books"/>
    <n v="23"/>
    <s v="Books"/>
    <m/>
    <n v="2024"/>
    <n v="9"/>
    <n v="8"/>
    <n v="1"/>
    <s v="Weekday"/>
    <m/>
    <m/>
  </r>
  <r>
    <s v="WEB-9430"/>
    <x v="682"/>
    <s v="Meera Mehta"/>
    <x v="6"/>
    <x v="4"/>
    <x v="21"/>
    <n v="2"/>
    <n v="646.91"/>
    <x v="1"/>
    <x v="1"/>
    <n v="5"/>
    <n v="1293.82"/>
    <m/>
    <m/>
    <m/>
    <m/>
    <m/>
    <m/>
    <s v="Pending"/>
    <s v="No"/>
    <s v="Yes"/>
    <m/>
    <n v="558"/>
    <n v="430"/>
    <n v="1098537.4901531704"/>
    <n v="96724.388030634553"/>
    <n v="3.9001122334455669"/>
    <s v="Shampoo 200Ml"/>
    <x v="4"/>
    <s v="Beauty"/>
    <s v="Beauty"/>
    <s v="Beauty"/>
    <n v="64"/>
    <s v="Beauty"/>
    <m/>
    <n v="2023"/>
    <n v="10"/>
    <n v="31"/>
    <n v="3"/>
    <s v="Weekday"/>
    <m/>
    <m/>
  </r>
  <r>
    <s v="WEB-8247"/>
    <x v="683"/>
    <s v="Saanvi Reddy"/>
    <x v="6"/>
    <x v="3"/>
    <x v="3"/>
    <n v="2"/>
    <n v="744.12"/>
    <x v="3"/>
    <x v="0"/>
    <n v="2"/>
    <n v="1488.24"/>
    <m/>
    <m/>
    <m/>
    <m/>
    <m/>
    <m/>
    <s v="Completed"/>
    <s v="Yes"/>
    <s v="No"/>
    <m/>
    <n v="558"/>
    <n v="430"/>
    <n v="1892867.2841657216"/>
    <n v="199432.98236095349"/>
    <n v="3.8949824970828471"/>
    <s v="Denim Jeans"/>
    <x v="3"/>
    <s v="Fashion"/>
    <s v="Fashion"/>
    <s v="Fashion"/>
    <n v="6"/>
    <s v="Fashion"/>
    <m/>
    <n v="2024"/>
    <n v="1"/>
    <n v="8"/>
    <n v="2"/>
    <s v="Weekday"/>
    <m/>
    <m/>
  </r>
  <r>
    <s v="WEB-8630"/>
    <x v="175"/>
    <s v="Simran Nair"/>
    <x v="1"/>
    <x v="3"/>
    <x v="20"/>
    <n v="1"/>
    <n v="671.81"/>
    <x v="0"/>
    <x v="0"/>
    <n v="3"/>
    <n v="671.81"/>
    <m/>
    <m/>
    <m/>
    <m/>
    <m/>
    <m/>
    <s v="Completed"/>
    <s v="No"/>
    <s v="No"/>
    <m/>
    <n v="595"/>
    <n v="444"/>
    <n v="1892867.2841657216"/>
    <n v="199432.98236095349"/>
    <n v="3.8949824970828471"/>
    <s v="Men'S T-Shirt"/>
    <x v="3"/>
    <s v="Fashion"/>
    <s v="Fashion"/>
    <s v="Fashion"/>
    <n v="55"/>
    <s v="Fashion"/>
    <m/>
    <n v="2024"/>
    <n v="12"/>
    <n v="19"/>
    <n v="5"/>
    <s v="Weekday"/>
    <m/>
    <m/>
  </r>
  <r>
    <s v="WEB-5986"/>
    <x v="579"/>
    <s v="Tanya Verma"/>
    <x v="5"/>
    <x v="4"/>
    <x v="21"/>
    <n v="2"/>
    <n v="867.3"/>
    <x v="4"/>
    <x v="0"/>
    <n v="4"/>
    <n v="1734.6"/>
    <m/>
    <m/>
    <m/>
    <m/>
    <m/>
    <m/>
    <s v="Completed"/>
    <s v="Yes"/>
    <s v="No"/>
    <m/>
    <n v="559"/>
    <n v="408"/>
    <n v="1098537.4901531704"/>
    <n v="96724.388030634553"/>
    <n v="3.9001122334455669"/>
    <s v="Shampoo 200Ml"/>
    <x v="4"/>
    <s v="Beauty"/>
    <s v="Beauty"/>
    <s v="Beauty"/>
    <n v="64"/>
    <s v="Beauty"/>
    <m/>
    <n v="2023"/>
    <n v="12"/>
    <n v="3"/>
    <n v="1"/>
    <s v="Weekday"/>
    <m/>
    <m/>
  </r>
  <r>
    <s v="WEB-7669"/>
    <x v="178"/>
    <s v="Sanjay Singh"/>
    <x v="0"/>
    <x v="0"/>
    <x v="23"/>
    <n v="1"/>
    <n v="990.49"/>
    <x v="2"/>
    <x v="0"/>
    <n v="2"/>
    <n v="990.49"/>
    <m/>
    <m/>
    <m/>
    <m/>
    <m/>
    <m/>
    <s v="Completed"/>
    <s v="No"/>
    <s v="No"/>
    <m/>
    <n v="590"/>
    <n v="451"/>
    <n v="1463424.4009529033"/>
    <n v="118285.78776560788"/>
    <n v="3.8140589569160999"/>
    <s v="Led Bulb Pack"/>
    <x v="0"/>
    <s v="Home &amp; Kitchen"/>
    <s v="Home &amp; Kitchen"/>
    <s v="Home &amp; Kitchen"/>
    <n v="76"/>
    <s v="Home &amp; Kitchen"/>
    <m/>
    <n v="2025"/>
    <n v="6"/>
    <n v="20"/>
    <n v="6"/>
    <s v="Weekday"/>
    <m/>
    <m/>
  </r>
  <r>
    <s v="WEB-8685"/>
    <x v="366"/>
    <s v="Diya Chatterjee"/>
    <x v="8"/>
    <x v="1"/>
    <x v="8"/>
    <n v="2"/>
    <n v="1997.99"/>
    <x v="4"/>
    <x v="0"/>
    <n v="2"/>
    <n v="3995.98"/>
    <m/>
    <m/>
    <m/>
    <m/>
    <m/>
    <m/>
    <s v="Completed"/>
    <s v="Yes"/>
    <s v="No"/>
    <m/>
    <n v="50"/>
    <n v="37"/>
    <n v="2759712.3299794244"/>
    <n v="330643.50635802455"/>
    <n v="3.8641711229946525"/>
    <s v="Wireless Earbuds"/>
    <x v="1"/>
    <s v="Electronics"/>
    <s v="Electronics"/>
    <s v="Electronics"/>
    <n v="12"/>
    <s v="Electronics"/>
    <m/>
    <n v="2023"/>
    <n v="11"/>
    <n v="16"/>
    <n v="5"/>
    <s v="Weekday"/>
    <m/>
    <m/>
  </r>
  <r>
    <s v="WEB-5157"/>
    <x v="0"/>
    <s v="Aarav Sharma"/>
    <x v="4"/>
    <x v="4"/>
    <x v="6"/>
    <n v="1"/>
    <n v="1212.9100000000001"/>
    <x v="3"/>
    <x v="0"/>
    <n v="3"/>
    <n v="1212.9100000000001"/>
    <m/>
    <m/>
    <m/>
    <m/>
    <m/>
    <m/>
    <s v="Completed"/>
    <s v="Yes"/>
    <s v="No"/>
    <m/>
    <n v="573"/>
    <n v="450"/>
    <n v="1098537.4901531704"/>
    <n v="96724.388030634553"/>
    <n v="3.9001122334455669"/>
    <s v="Lipstick"/>
    <x v="4"/>
    <s v="Beauty"/>
    <s v="Beauty"/>
    <s v="Beauty"/>
    <n v="10"/>
    <s v="Beauty"/>
    <m/>
    <n v="2024"/>
    <n v="2"/>
    <n v="18"/>
    <n v="1"/>
    <s v="Weekday"/>
    <m/>
    <m/>
  </r>
  <r>
    <s v="WEB-8480"/>
    <x v="684"/>
    <s v="Sanjay Kumar"/>
    <x v="7"/>
    <x v="1"/>
    <x v="18"/>
    <n v="1"/>
    <n v="610.99"/>
    <x v="1"/>
    <x v="0"/>
    <n v="3"/>
    <n v="610.99"/>
    <m/>
    <m/>
    <m/>
    <m/>
    <m/>
    <m/>
    <s v="Completed"/>
    <s v="No"/>
    <s v="No"/>
    <m/>
    <n v="567"/>
    <n v="440"/>
    <n v="2759712.3299794244"/>
    <n v="330643.50635802455"/>
    <n v="3.8641711229946525"/>
    <s v="Bluetooth Speaker"/>
    <x v="1"/>
    <s v="Electronics"/>
    <s v="Electronics"/>
    <s v="Electronics"/>
    <n v="48"/>
    <s v="Electronics"/>
    <m/>
    <n v="2025"/>
    <n v="1"/>
    <n v="7"/>
    <n v="3"/>
    <s v="Weekend"/>
    <m/>
    <m/>
  </r>
  <r>
    <s v="WEB-7862"/>
    <x v="113"/>
    <s v="Ananya Gupta"/>
    <x v="2"/>
    <x v="0"/>
    <x v="23"/>
    <n v="1"/>
    <n v="317.79000000000002"/>
    <x v="3"/>
    <x v="2"/>
    <n v="4"/>
    <n v="317.79000000000002"/>
    <m/>
    <m/>
    <m/>
    <m/>
    <m/>
    <m/>
    <s v="Completed"/>
    <s v="No"/>
    <s v="No"/>
    <m/>
    <n v="589"/>
    <n v="426"/>
    <n v="1463424.4009529033"/>
    <n v="118285.78776560788"/>
    <n v="3.8140589569160999"/>
    <s v="Led Bulb Pack"/>
    <x v="0"/>
    <s v="Home &amp; Kitchen"/>
    <s v="Home &amp; Kitchen"/>
    <s v="Home &amp; Kitchen"/>
    <n v="76"/>
    <s v="Home &amp; Kitchen"/>
    <m/>
    <n v="2024"/>
    <n v="6"/>
    <n v="1"/>
    <n v="7"/>
    <s v="Weekend"/>
    <m/>
    <m/>
  </r>
  <r>
    <s v="WEB-5862"/>
    <x v="649"/>
    <s v="Vikram Das"/>
    <x v="4"/>
    <x v="3"/>
    <x v="19"/>
    <n v="1"/>
    <n v="1102.8900000000001"/>
    <x v="2"/>
    <x v="0"/>
    <n v="4"/>
    <n v="1102.8900000000001"/>
    <m/>
    <m/>
    <m/>
    <m/>
    <m/>
    <m/>
    <s v="Completed"/>
    <s v="Yes"/>
    <s v="No"/>
    <m/>
    <n v="573"/>
    <n v="450"/>
    <n v="1892867.2841657216"/>
    <n v="199432.98236095349"/>
    <n v="3.8949824970828471"/>
    <s v="Sunglasses"/>
    <x v="3"/>
    <s v="Fashion"/>
    <s v="Fashion"/>
    <s v="Fashion"/>
    <n v="53"/>
    <s v="Fashion"/>
    <m/>
    <n v="2024"/>
    <n v="10"/>
    <n v="31"/>
    <n v="5"/>
    <s v="Weekday"/>
    <m/>
    <m/>
  </r>
  <r>
    <s v="WEB-6214"/>
    <x v="325"/>
    <s v="Diya Sharma"/>
    <x v="3"/>
    <x v="1"/>
    <x v="1"/>
    <n v="1"/>
    <n v="2219.1"/>
    <x v="1"/>
    <x v="1"/>
    <n v="4"/>
    <n v="2219.1"/>
    <m/>
    <m/>
    <m/>
    <m/>
    <m/>
    <m/>
    <s v="Pending"/>
    <s v="No"/>
    <s v="Yes"/>
    <m/>
    <n v="619"/>
    <n v="468"/>
    <n v="2759712.3299794244"/>
    <n v="330643.50635802455"/>
    <n v="3.8641711229946525"/>
    <s v="Power Bank 10000Mah"/>
    <x v="1"/>
    <s v="Electronics"/>
    <s v="Electronics"/>
    <s v="Electronics"/>
    <n v="3"/>
    <s v="Electronics"/>
    <m/>
    <n v="2024"/>
    <n v="12"/>
    <n v="12"/>
    <n v="5"/>
    <s v="Weekday"/>
    <m/>
    <m/>
  </r>
  <r>
    <s v="WEB-6476"/>
    <x v="340"/>
    <s v="Saanvi Bose"/>
    <x v="3"/>
    <x v="0"/>
    <x v="4"/>
    <n v="2"/>
    <n v="1504.77"/>
    <x v="3"/>
    <x v="0"/>
    <n v="5"/>
    <n v="3009.54"/>
    <m/>
    <m/>
    <m/>
    <m/>
    <m/>
    <m/>
    <s v="Completed"/>
    <s v="Yes"/>
    <s v="No"/>
    <m/>
    <n v="619"/>
    <n v="468"/>
    <n v="1463424.4009529033"/>
    <n v="118285.78776560788"/>
    <n v="3.8140589569160999"/>
    <s v="Non-Stick Pan"/>
    <x v="0"/>
    <s v="Home &amp; Kitchen"/>
    <s v="Home &amp; Kitchen"/>
    <s v="Home &amp; Kitchen"/>
    <n v="7"/>
    <s v="Home &amp; Kitchen"/>
    <m/>
    <n v="2025"/>
    <n v="1"/>
    <n v="4"/>
    <n v="7"/>
    <s v="Weekday"/>
    <m/>
    <m/>
  </r>
  <r>
    <s v="WEB-7806"/>
    <x v="685"/>
    <s v="Arjun Singh"/>
    <x v="4"/>
    <x v="2"/>
    <x v="7"/>
    <n v="1"/>
    <n v="439.99"/>
    <x v="0"/>
    <x v="1"/>
    <n v="4"/>
    <n v="439.99"/>
    <m/>
    <m/>
    <m/>
    <m/>
    <m/>
    <m/>
    <s v="Pending"/>
    <s v="No"/>
    <s v="Yes"/>
    <m/>
    <n v="573"/>
    <n v="450"/>
    <n v="594714.6477588166"/>
    <n v="60882.938065984097"/>
    <n v="3.804733727810651"/>
    <s v="Fiction Novel"/>
    <x v="2"/>
    <s v="Books"/>
    <s v="Books"/>
    <s v="Books"/>
    <n v="11"/>
    <s v="Books"/>
    <m/>
    <n v="2023"/>
    <n v="5"/>
    <n v="28"/>
    <n v="1"/>
    <s v="Weekday"/>
    <m/>
    <m/>
  </r>
  <r>
    <s v="WEB-5422"/>
    <x v="538"/>
    <s v="Sanjay Gupta"/>
    <x v="7"/>
    <x v="4"/>
    <x v="24"/>
    <n v="1"/>
    <n v="1456.48"/>
    <x v="2"/>
    <x v="3"/>
    <n v="3"/>
    <n v="1456.48"/>
    <m/>
    <m/>
    <m/>
    <m/>
    <m/>
    <m/>
    <s v="Lost Sale"/>
    <s v="No"/>
    <s v="Yes"/>
    <m/>
    <n v="567"/>
    <n v="440"/>
    <n v="1098537.4901531704"/>
    <n v="96724.388030634553"/>
    <n v="3.9001122334455669"/>
    <s v="Face Cream"/>
    <x v="4"/>
    <s v="Beauty"/>
    <s v="Beauty"/>
    <s v="Beauty"/>
    <n v="80"/>
    <s v="Beauty"/>
    <m/>
    <n v="2024"/>
    <n v="6"/>
    <n v="3"/>
    <n v="2"/>
    <s v="Weekday"/>
    <m/>
    <m/>
  </r>
  <r>
    <s v="WEB-7613"/>
    <x v="686"/>
    <s v="Ananya Gupta"/>
    <x v="2"/>
    <x v="4"/>
    <x v="24"/>
    <n v="2"/>
    <n v="583.05999999999995"/>
    <x v="0"/>
    <x v="0"/>
    <n v="4"/>
    <n v="1166.1199999999999"/>
    <m/>
    <m/>
    <m/>
    <m/>
    <m/>
    <m/>
    <s v="Completed"/>
    <s v="Yes"/>
    <s v="No"/>
    <m/>
    <n v="589"/>
    <n v="426"/>
    <n v="1098537.4901531704"/>
    <n v="96724.388030634553"/>
    <n v="3.9001122334455669"/>
    <s v="Face Cream"/>
    <x v="4"/>
    <s v="Beauty"/>
    <s v="Beauty"/>
    <s v="Beauty"/>
    <n v="80"/>
    <s v="Beauty"/>
    <m/>
    <n v="2024"/>
    <n v="6"/>
    <n v="27"/>
    <n v="5"/>
    <s v="Weekday"/>
    <m/>
    <m/>
  </r>
  <r>
    <s v="WEB-7139"/>
    <x v="509"/>
    <s v="Simran Pillai"/>
    <x v="3"/>
    <x v="0"/>
    <x v="4"/>
    <n v="1"/>
    <n v="1632.62"/>
    <x v="0"/>
    <x v="3"/>
    <n v="3"/>
    <n v="1632.62"/>
    <m/>
    <m/>
    <m/>
    <m/>
    <m/>
    <m/>
    <s v="Lost Sale"/>
    <s v="No"/>
    <s v="Yes"/>
    <m/>
    <n v="619"/>
    <n v="468"/>
    <n v="1463424.4009529033"/>
    <n v="118285.78776560788"/>
    <n v="3.8140589569160999"/>
    <s v="Non-Stick Pan"/>
    <x v="0"/>
    <s v="Home &amp; Kitchen"/>
    <s v="Home &amp; Kitchen"/>
    <s v="Home &amp; Kitchen"/>
    <n v="7"/>
    <s v="Home &amp; Kitchen"/>
    <m/>
    <n v="2025"/>
    <n v="1"/>
    <n v="8"/>
    <n v="4"/>
    <s v="Weekday"/>
    <m/>
    <m/>
  </r>
  <r>
    <s v="WEB-6605"/>
    <x v="476"/>
    <s v="Riya Bose"/>
    <x v="3"/>
    <x v="0"/>
    <x v="0"/>
    <n v="1"/>
    <n v="1321.23"/>
    <x v="0"/>
    <x v="0"/>
    <n v="2"/>
    <n v="1321.23"/>
    <m/>
    <m/>
    <m/>
    <m/>
    <m/>
    <m/>
    <s v="Completed"/>
    <s v="Yes"/>
    <s v="No"/>
    <m/>
    <n v="619"/>
    <n v="468"/>
    <n v="1463424.4009529033"/>
    <n v="118285.78776560788"/>
    <n v="3.8140589569160999"/>
    <s v="Water Bottle"/>
    <x v="0"/>
    <s v="Home &amp; Kitchen"/>
    <s v="Home &amp; Kitchen"/>
    <s v="Home &amp; Kitchen"/>
    <n v="2"/>
    <s v="Home &amp; Kitchen"/>
    <m/>
    <n v="2023"/>
    <n v="12"/>
    <n v="30"/>
    <n v="7"/>
    <s v="Weekday"/>
    <m/>
    <m/>
  </r>
  <r>
    <s v="WEB-9264"/>
    <x v="184"/>
    <s v="Arjun Nair"/>
    <x v="6"/>
    <x v="2"/>
    <x v="14"/>
    <n v="3"/>
    <n v="588.59"/>
    <x v="1"/>
    <x v="0"/>
    <n v="3"/>
    <n v="1765.77"/>
    <m/>
    <m/>
    <m/>
    <m/>
    <m/>
    <m/>
    <s v="Completed"/>
    <s v="Yes"/>
    <s v="No"/>
    <m/>
    <n v="558"/>
    <n v="430"/>
    <n v="594714.6477588166"/>
    <n v="60882.938065984097"/>
    <n v="3.804733727810651"/>
    <s v="Notebook Set"/>
    <x v="2"/>
    <s v="Books"/>
    <s v="Books"/>
    <s v="Books"/>
    <n v="20"/>
    <s v="Books"/>
    <m/>
    <n v="2023"/>
    <n v="11"/>
    <n v="1"/>
    <n v="4"/>
    <s v="Weekend"/>
    <m/>
    <m/>
  </r>
  <r>
    <s v="WEB-5774"/>
    <x v="213"/>
    <s v="Ishaan Rao"/>
    <x v="3"/>
    <x v="3"/>
    <x v="10"/>
    <n v="2"/>
    <n v="1489.74"/>
    <x v="1"/>
    <x v="0"/>
    <n v="4"/>
    <n v="2979.48"/>
    <m/>
    <m/>
    <m/>
    <m/>
    <m/>
    <m/>
    <s v="Completed"/>
    <s v="Yes"/>
    <s v="No"/>
    <m/>
    <n v="619"/>
    <n v="468"/>
    <n v="1892867.2841657216"/>
    <n v="199432.98236095349"/>
    <n v="3.8949824970828471"/>
    <s v="Women'S Kurti"/>
    <x v="3"/>
    <s v="Fashion"/>
    <s v="Fashion"/>
    <s v="Fashion"/>
    <n v="15"/>
    <s v="Fashion"/>
    <m/>
    <n v="2023"/>
    <n v="11"/>
    <n v="15"/>
    <n v="4"/>
    <s v="Weekday"/>
    <m/>
    <m/>
  </r>
  <r>
    <s v="WEB-9071"/>
    <x v="184"/>
    <s v="Sanjay Kumar"/>
    <x v="6"/>
    <x v="4"/>
    <x v="24"/>
    <n v="1"/>
    <n v="122.28"/>
    <x v="3"/>
    <x v="0"/>
    <m/>
    <n v="122.28"/>
    <m/>
    <m/>
    <m/>
    <m/>
    <m/>
    <m/>
    <s v="Completed"/>
    <s v="No"/>
    <s v="No"/>
    <m/>
    <n v="558"/>
    <n v="430"/>
    <n v="1098537.4901531704"/>
    <n v="96724.388030634553"/>
    <n v="3.9001122334455669"/>
    <s v="Face Cream"/>
    <x v="4"/>
    <s v="Beauty"/>
    <s v="Beauty"/>
    <s v="Beauty"/>
    <n v="80"/>
    <s v="Beauty"/>
    <m/>
    <n v="2023"/>
    <n v="11"/>
    <n v="1"/>
    <n v="4"/>
    <s v="Weekend"/>
    <m/>
    <m/>
  </r>
  <r>
    <s v="WEB-8858"/>
    <x v="123"/>
    <s v="Vikram Verma"/>
    <x v="7"/>
    <x v="3"/>
    <x v="20"/>
    <n v="1"/>
    <n v="1635.79"/>
    <x v="1"/>
    <x v="0"/>
    <n v="3"/>
    <n v="1635.79"/>
    <m/>
    <m/>
    <m/>
    <m/>
    <m/>
    <m/>
    <s v="Completed"/>
    <s v="Yes"/>
    <s v="No"/>
    <m/>
    <n v="567"/>
    <n v="440"/>
    <n v="1892867.2841657216"/>
    <n v="199432.98236095349"/>
    <n v="3.8949824970828471"/>
    <s v="Men'S T-Shirt"/>
    <x v="3"/>
    <s v="Fashion"/>
    <s v="Fashion"/>
    <s v="Fashion"/>
    <n v="55"/>
    <s v="Fashion"/>
    <m/>
    <n v="2023"/>
    <n v="10"/>
    <n v="26"/>
    <n v="5"/>
    <s v="Weekday"/>
    <m/>
    <m/>
  </r>
  <r>
    <s v="WEB-6186"/>
    <x v="558"/>
    <s v="Vivaan Kapoor"/>
    <x v="1"/>
    <x v="0"/>
    <x v="4"/>
    <n v="1"/>
    <n v="543.83000000000004"/>
    <x v="2"/>
    <x v="0"/>
    <n v="4"/>
    <n v="543.83000000000004"/>
    <m/>
    <m/>
    <m/>
    <m/>
    <m/>
    <m/>
    <s v="Completed"/>
    <s v="No"/>
    <s v="No"/>
    <m/>
    <n v="595"/>
    <n v="444"/>
    <n v="1463424.4009529033"/>
    <n v="118285.78776560788"/>
    <n v="3.8140589569160999"/>
    <s v="Non-Stick Pan"/>
    <x v="0"/>
    <s v="Home &amp; Kitchen"/>
    <s v="Home &amp; Kitchen"/>
    <s v="Home &amp; Kitchen"/>
    <n v="7"/>
    <s v="Home &amp; Kitchen"/>
    <m/>
    <n v="2024"/>
    <n v="10"/>
    <n v="26"/>
    <n v="7"/>
    <s v="Weekday"/>
    <m/>
    <m/>
  </r>
  <r>
    <s v="WEB-8569"/>
    <x v="642"/>
    <s v="Rohan Chatterjee"/>
    <x v="4"/>
    <x v="1"/>
    <x v="1"/>
    <n v="1"/>
    <n v="1853.61"/>
    <x v="1"/>
    <x v="0"/>
    <n v="4"/>
    <n v="1853.61"/>
    <m/>
    <m/>
    <m/>
    <m/>
    <m/>
    <m/>
    <s v="Completed"/>
    <s v="Yes"/>
    <s v="No"/>
    <m/>
    <n v="573"/>
    <n v="450"/>
    <n v="2759712.3299794244"/>
    <n v="330643.50635802455"/>
    <n v="3.8641711229946525"/>
    <s v="Power Bank 10000Mah"/>
    <x v="1"/>
    <s v="Electronics"/>
    <s v="Electronics"/>
    <s v="Electronics"/>
    <n v="3"/>
    <s v="Electronics"/>
    <m/>
    <n v="2024"/>
    <n v="4"/>
    <n v="20"/>
    <n v="7"/>
    <s v="Weekday"/>
    <m/>
    <m/>
  </r>
  <r>
    <s v="WEB-7672"/>
    <x v="262"/>
    <s v="Diya Patel"/>
    <x v="1"/>
    <x v="3"/>
    <x v="10"/>
    <n v="2"/>
    <n v="1933.86"/>
    <x v="1"/>
    <x v="1"/>
    <n v="5"/>
    <n v="3867.72"/>
    <m/>
    <m/>
    <m/>
    <m/>
    <m/>
    <m/>
    <s v="Pending"/>
    <s v="No"/>
    <s v="Yes"/>
    <m/>
    <n v="595"/>
    <n v="444"/>
    <n v="1892867.2841657216"/>
    <n v="199432.98236095349"/>
    <n v="3.8949824970828471"/>
    <s v="Women'S Kurti"/>
    <x v="3"/>
    <s v="Fashion"/>
    <s v="Fashion"/>
    <s v="Fashion"/>
    <n v="15"/>
    <s v="Fashion"/>
    <m/>
    <n v="2024"/>
    <n v="11"/>
    <n v="20"/>
    <n v="4"/>
    <s v="Weekday"/>
    <m/>
    <m/>
  </r>
  <r>
    <s v="WEB-9487"/>
    <x v="618"/>
    <s v="Rohan Sharma"/>
    <x v="5"/>
    <x v="3"/>
    <x v="20"/>
    <n v="1"/>
    <n v="2418.6"/>
    <x v="3"/>
    <x v="2"/>
    <n v="3"/>
    <n v="2418.6"/>
    <m/>
    <m/>
    <m/>
    <m/>
    <m/>
    <m/>
    <s v="Completed"/>
    <s v="No"/>
    <s v="No"/>
    <m/>
    <n v="559"/>
    <n v="408"/>
    <n v="1892867.2841657216"/>
    <n v="199432.98236095349"/>
    <n v="3.8949824970828471"/>
    <s v="Men'S T-Shirt"/>
    <x v="3"/>
    <s v="Fashion"/>
    <s v="Fashion"/>
    <s v="Fashion"/>
    <n v="55"/>
    <s v="Fashion"/>
    <m/>
    <n v="2024"/>
    <n v="11"/>
    <n v="1"/>
    <n v="6"/>
    <s v="Weekend"/>
    <m/>
    <m/>
  </r>
  <r>
    <s v="WEB-5085"/>
    <x v="500"/>
    <s v="Ananya Das"/>
    <x v="6"/>
    <x v="1"/>
    <x v="1"/>
    <n v="1"/>
    <n v="613"/>
    <x v="2"/>
    <x v="0"/>
    <n v="3"/>
    <n v="613"/>
    <m/>
    <m/>
    <m/>
    <m/>
    <m/>
    <m/>
    <s v="Completed"/>
    <s v="No"/>
    <s v="No"/>
    <m/>
    <n v="558"/>
    <n v="430"/>
    <n v="2759712.3299794244"/>
    <n v="330643.50635802455"/>
    <n v="3.8641711229946525"/>
    <s v="Power Bank 10000Mah"/>
    <x v="1"/>
    <s v="Electronics"/>
    <s v="Electronics"/>
    <s v="Electronics"/>
    <n v="3"/>
    <s v="Electronics"/>
    <m/>
    <n v="2024"/>
    <n v="6"/>
    <n v="12"/>
    <n v="4"/>
    <s v="Weekday"/>
    <m/>
    <m/>
  </r>
  <r>
    <s v="WEB-5213"/>
    <x v="687"/>
    <s v="Neha Malhotra"/>
    <x v="6"/>
    <x v="4"/>
    <x v="12"/>
    <n v="1"/>
    <n v="1248.1099999999999"/>
    <x v="3"/>
    <x v="3"/>
    <n v="3"/>
    <n v="1248.1099999999999"/>
    <m/>
    <m/>
    <m/>
    <m/>
    <m/>
    <m/>
    <s v="Lost Sale"/>
    <s v="No"/>
    <s v="Yes"/>
    <m/>
    <n v="558"/>
    <n v="430"/>
    <n v="1098537.4901531704"/>
    <n v="96724.388030634553"/>
    <n v="3.9001122334455669"/>
    <s v="Perfume 50Ml"/>
    <x v="4"/>
    <s v="Beauty"/>
    <s v="Beauty"/>
    <s v="Beauty"/>
    <n v="18"/>
    <s v="Beauty"/>
    <m/>
    <n v="2025"/>
    <n v="6"/>
    <n v="25"/>
    <n v="4"/>
    <s v="Weekday"/>
    <m/>
    <m/>
  </r>
  <r>
    <s v="WEB-8605"/>
    <x v="688"/>
    <s v="Rohan Menon"/>
    <x v="2"/>
    <x v="2"/>
    <x v="2"/>
    <n v="1"/>
    <n v="246.69"/>
    <x v="1"/>
    <x v="0"/>
    <n v="4"/>
    <n v="246.69"/>
    <m/>
    <m/>
    <m/>
    <m/>
    <m/>
    <m/>
    <s v="Completed"/>
    <s v="No"/>
    <s v="No"/>
    <m/>
    <n v="589"/>
    <n v="426"/>
    <n v="594714.6477588166"/>
    <n v="60882.938065984097"/>
    <n v="3.804733727810651"/>
    <s v="Cookbook"/>
    <x v="2"/>
    <s v="Books"/>
    <s v="Books"/>
    <s v="Books"/>
    <n v="4"/>
    <s v="Books"/>
    <m/>
    <n v="2024"/>
    <n v="4"/>
    <n v="10"/>
    <n v="4"/>
    <s v="Weekday"/>
    <m/>
    <m/>
  </r>
  <r>
    <s v="WEB-8459"/>
    <x v="585"/>
    <s v="Karan Nair"/>
    <x v="6"/>
    <x v="1"/>
    <x v="18"/>
    <n v="3"/>
    <n v="1453.42"/>
    <x v="1"/>
    <x v="1"/>
    <n v="5"/>
    <n v="4360.26"/>
    <m/>
    <m/>
    <m/>
    <m/>
    <m/>
    <m/>
    <s v="Pending"/>
    <s v="No"/>
    <s v="Yes"/>
    <m/>
    <n v="558"/>
    <n v="430"/>
    <n v="2759712.3299794244"/>
    <n v="330643.50635802455"/>
    <n v="3.8641711229946525"/>
    <s v="Bluetooth Speaker"/>
    <x v="1"/>
    <s v="Electronics"/>
    <s v="Electronics"/>
    <s v="Electronics"/>
    <n v="48"/>
    <s v="Electronics"/>
    <m/>
    <n v="2024"/>
    <n v="9"/>
    <n v="21"/>
    <n v="7"/>
    <s v="Weekday"/>
    <m/>
    <m/>
  </r>
  <r>
    <s v="WEB-5703"/>
    <x v="666"/>
    <s v="Ishaan Pillai"/>
    <x v="5"/>
    <x v="3"/>
    <x v="20"/>
    <n v="1"/>
    <n v="1821.48"/>
    <x v="0"/>
    <x v="0"/>
    <n v="3"/>
    <n v="1821.48"/>
    <m/>
    <m/>
    <m/>
    <m/>
    <m/>
    <m/>
    <s v="Completed"/>
    <s v="Yes"/>
    <s v="No"/>
    <m/>
    <n v="559"/>
    <n v="408"/>
    <n v="1892867.2841657216"/>
    <n v="199432.98236095349"/>
    <n v="3.8949824970828471"/>
    <s v="Men'S T-Shirt"/>
    <x v="3"/>
    <s v="Fashion"/>
    <s v="Fashion"/>
    <s v="Fashion"/>
    <n v="55"/>
    <s v="Fashion"/>
    <m/>
    <n v="2023"/>
    <n v="4"/>
    <n v="21"/>
    <n v="6"/>
    <s v="Weekday"/>
    <m/>
    <m/>
  </r>
  <r>
    <s v="WEB-6260"/>
    <x v="689"/>
    <s v="Simran Joshi"/>
    <x v="4"/>
    <x v="4"/>
    <x v="21"/>
    <n v="1"/>
    <n v="1357.51"/>
    <x v="4"/>
    <x v="0"/>
    <n v="4"/>
    <n v="1357.51"/>
    <m/>
    <m/>
    <m/>
    <m/>
    <m/>
    <m/>
    <s v="Completed"/>
    <s v="Yes"/>
    <s v="No"/>
    <m/>
    <n v="573"/>
    <n v="450"/>
    <n v="1098537.4901531704"/>
    <n v="96724.388030634553"/>
    <n v="3.9001122334455669"/>
    <s v="Shampoo 200Ml"/>
    <x v="4"/>
    <s v="Beauty"/>
    <s v="Beauty"/>
    <s v="Beauty"/>
    <n v="64"/>
    <s v="Beauty"/>
    <m/>
    <n v="2025"/>
    <n v="3"/>
    <n v="28"/>
    <n v="6"/>
    <s v="Weekday"/>
    <m/>
    <m/>
  </r>
  <r>
    <s v="WEB-5603"/>
    <x v="211"/>
    <s v="Vikram Reddy"/>
    <x v="0"/>
    <x v="4"/>
    <x v="21"/>
    <n v="1"/>
    <n v="281.92"/>
    <x v="1"/>
    <x v="0"/>
    <n v="5"/>
    <n v="281.92"/>
    <m/>
    <m/>
    <m/>
    <m/>
    <m/>
    <m/>
    <s v="Completed"/>
    <s v="No"/>
    <s v="No"/>
    <m/>
    <n v="590"/>
    <n v="451"/>
    <n v="1098537.4901531704"/>
    <n v="96724.388030634553"/>
    <n v="3.9001122334455669"/>
    <s v="Shampoo 200Ml"/>
    <x v="4"/>
    <s v="Beauty"/>
    <s v="Beauty"/>
    <s v="Beauty"/>
    <n v="64"/>
    <s v="Beauty"/>
    <m/>
    <n v="2024"/>
    <n v="9"/>
    <n v="29"/>
    <n v="1"/>
    <s v="Weekday"/>
    <m/>
    <m/>
  </r>
  <r>
    <s v="WEB-7124"/>
    <x v="690"/>
    <s v="Kavya Menon"/>
    <x v="7"/>
    <x v="1"/>
    <x v="9"/>
    <n v="1"/>
    <n v="1052.9000000000001"/>
    <x v="2"/>
    <x v="0"/>
    <n v="3"/>
    <n v="1052.9000000000001"/>
    <m/>
    <m/>
    <m/>
    <m/>
    <m/>
    <m/>
    <s v="Completed"/>
    <s v="Yes"/>
    <s v="No"/>
    <m/>
    <n v="567"/>
    <n v="440"/>
    <n v="2759712.3299794244"/>
    <n v="330643.50635802455"/>
    <n v="3.8641711229946525"/>
    <s v="Usb Cable"/>
    <x v="1"/>
    <s v="Electronics"/>
    <s v="Electronics"/>
    <s v="Electronics"/>
    <n v="13"/>
    <s v="Electronics"/>
    <m/>
    <n v="2024"/>
    <n v="4"/>
    <n v="9"/>
    <n v="3"/>
    <s v="Weekday"/>
    <m/>
    <m/>
  </r>
  <r>
    <s v="WEB-7968"/>
    <x v="610"/>
    <s v="Vikram Singh"/>
    <x v="5"/>
    <x v="4"/>
    <x v="12"/>
    <n v="2"/>
    <n v="121.67"/>
    <x v="4"/>
    <x v="1"/>
    <n v="4"/>
    <n v="243.34"/>
    <m/>
    <m/>
    <m/>
    <m/>
    <m/>
    <m/>
    <s v="Pending"/>
    <s v="No"/>
    <s v="Yes"/>
    <m/>
    <n v="559"/>
    <n v="408"/>
    <n v="1098537.4901531704"/>
    <n v="96724.388030634553"/>
    <n v="3.9001122334455669"/>
    <s v="Perfume 50Ml"/>
    <x v="4"/>
    <s v="Beauty"/>
    <s v="Beauty"/>
    <s v="Beauty"/>
    <n v="18"/>
    <s v="Beauty"/>
    <m/>
    <n v="2024"/>
    <n v="12"/>
    <n v="5"/>
    <n v="5"/>
    <s v="Weekday"/>
    <m/>
    <m/>
  </r>
  <r>
    <s v="WEB-8662"/>
    <x v="691"/>
    <s v="Neha Kumar"/>
    <x v="3"/>
    <x v="2"/>
    <x v="2"/>
    <n v="1"/>
    <n v="199.02"/>
    <x v="1"/>
    <x v="2"/>
    <n v="5"/>
    <n v="199.02"/>
    <m/>
    <m/>
    <m/>
    <m/>
    <m/>
    <m/>
    <s v="Completed"/>
    <s v="No"/>
    <s v="No"/>
    <m/>
    <n v="619"/>
    <n v="468"/>
    <n v="594714.6477588166"/>
    <n v="60882.938065984097"/>
    <n v="3.804733727810651"/>
    <s v="Cookbook"/>
    <x v="2"/>
    <s v="Books"/>
    <s v="Books"/>
    <s v="Books"/>
    <n v="4"/>
    <s v="Books"/>
    <m/>
    <n v="2025"/>
    <n v="5"/>
    <n v="12"/>
    <n v="2"/>
    <s v="Weekday"/>
    <m/>
    <m/>
  </r>
  <r>
    <s v="WEB-8424"/>
    <x v="33"/>
    <s v="Rohan Joshi"/>
    <x v="3"/>
    <x v="3"/>
    <x v="10"/>
    <n v="1"/>
    <n v="1199.51"/>
    <x v="2"/>
    <x v="0"/>
    <n v="2"/>
    <n v="1199.51"/>
    <m/>
    <m/>
    <m/>
    <m/>
    <m/>
    <m/>
    <s v="Completed"/>
    <s v="Yes"/>
    <s v="No"/>
    <m/>
    <n v="619"/>
    <n v="468"/>
    <n v="1892867.2841657216"/>
    <n v="199432.98236095349"/>
    <n v="3.8949824970828471"/>
    <s v="Women'S Kurti"/>
    <x v="3"/>
    <s v="Fashion"/>
    <s v="Fashion"/>
    <s v="Fashion"/>
    <n v="15"/>
    <s v="Fashion"/>
    <m/>
    <n v="2024"/>
    <n v="12"/>
    <n v="16"/>
    <n v="2"/>
    <s v="Weekday"/>
    <m/>
    <m/>
  </r>
  <r>
    <s v="WEB-5965"/>
    <x v="79"/>
    <s v="Rohan Nair"/>
    <x v="3"/>
    <x v="3"/>
    <x v="17"/>
    <n v="1"/>
    <n v="1724.17"/>
    <x v="1"/>
    <x v="0"/>
    <n v="4"/>
    <n v="1724.17"/>
    <m/>
    <m/>
    <m/>
    <m/>
    <m/>
    <m/>
    <s v="Completed"/>
    <s v="Yes"/>
    <s v="No"/>
    <m/>
    <n v="619"/>
    <n v="468"/>
    <n v="1892867.2841657216"/>
    <n v="199432.98236095349"/>
    <n v="3.8949824970828471"/>
    <s v="Running Shoes"/>
    <x v="3"/>
    <s v="Fashion"/>
    <s v="Fashion"/>
    <s v="Fashion"/>
    <n v="45"/>
    <s v="Fashion"/>
    <m/>
    <n v="2023"/>
    <n v="3"/>
    <n v="28"/>
    <n v="3"/>
    <s v="Weekday"/>
    <m/>
    <m/>
  </r>
  <r>
    <s v="WEB-6580"/>
    <x v="460"/>
    <s v="Rohan Malhotra"/>
    <x v="0"/>
    <x v="3"/>
    <x v="17"/>
    <n v="1"/>
    <n v="1115.56"/>
    <x v="4"/>
    <x v="2"/>
    <n v="5"/>
    <n v="1115.56"/>
    <m/>
    <m/>
    <m/>
    <m/>
    <m/>
    <m/>
    <s v="Completed"/>
    <s v="No"/>
    <s v="No"/>
    <m/>
    <n v="590"/>
    <n v="451"/>
    <n v="1892867.2841657216"/>
    <n v="199432.98236095349"/>
    <n v="3.8949824970828471"/>
    <s v="Running Shoes"/>
    <x v="3"/>
    <s v="Fashion"/>
    <s v="Fashion"/>
    <s v="Fashion"/>
    <n v="45"/>
    <s v="Fashion"/>
    <m/>
    <n v="2023"/>
    <n v="5"/>
    <n v="4"/>
    <n v="5"/>
    <s v="Weekday"/>
    <m/>
    <m/>
  </r>
  <r>
    <s v="WEB-6139"/>
    <x v="692"/>
    <s v="Diya Nair"/>
    <x v="7"/>
    <x v="1"/>
    <x v="9"/>
    <n v="1"/>
    <n v="1049.71"/>
    <x v="2"/>
    <x v="0"/>
    <n v="5"/>
    <n v="1049.71"/>
    <m/>
    <m/>
    <m/>
    <m/>
    <m/>
    <m/>
    <s v="Completed"/>
    <s v="Yes"/>
    <s v="No"/>
    <m/>
    <n v="567"/>
    <n v="440"/>
    <n v="2759712.3299794244"/>
    <n v="330643.50635802455"/>
    <n v="3.8641711229946525"/>
    <s v="Usb Cable"/>
    <x v="1"/>
    <s v="Electronics"/>
    <s v="Electronics"/>
    <s v="Electronics"/>
    <n v="13"/>
    <s v="Electronics"/>
    <m/>
    <n v="2023"/>
    <n v="9"/>
    <n v="8"/>
    <n v="6"/>
    <s v="Weekday"/>
    <m/>
    <m/>
  </r>
  <r>
    <s v="WEB-5073"/>
    <x v="297"/>
    <s v="Tanya Pillai"/>
    <x v="5"/>
    <x v="2"/>
    <x v="13"/>
    <n v="2"/>
    <n v="148.5"/>
    <x v="4"/>
    <x v="0"/>
    <n v="5"/>
    <n v="297"/>
    <m/>
    <m/>
    <m/>
    <m/>
    <m/>
    <m/>
    <s v="Completed"/>
    <s v="No"/>
    <s v="No"/>
    <m/>
    <n v="559"/>
    <n v="408"/>
    <n v="594714.6477588166"/>
    <n v="60882.938065984097"/>
    <n v="3.804733727810651"/>
    <s v="Self-Help Book"/>
    <x v="2"/>
    <s v="Books"/>
    <s v="Books"/>
    <s v="Books"/>
    <n v="19"/>
    <s v="Books"/>
    <m/>
    <n v="2025"/>
    <n v="1"/>
    <n v="9"/>
    <n v="5"/>
    <s v="Weekday"/>
    <m/>
    <m/>
  </r>
  <r>
    <s v="WEB-6296"/>
    <x v="693"/>
    <s v="Aditya Khan"/>
    <x v="4"/>
    <x v="3"/>
    <x v="3"/>
    <n v="1"/>
    <n v="725.02"/>
    <x v="2"/>
    <x v="1"/>
    <n v="4"/>
    <n v="725.02"/>
    <m/>
    <m/>
    <m/>
    <m/>
    <m/>
    <m/>
    <s v="Pending"/>
    <s v="No"/>
    <s v="Yes"/>
    <m/>
    <n v="573"/>
    <n v="450"/>
    <n v="1892867.2841657216"/>
    <n v="199432.98236095349"/>
    <n v="3.8949824970828471"/>
    <s v="Denim Jeans"/>
    <x v="3"/>
    <s v="Fashion"/>
    <s v="Fashion"/>
    <s v="Fashion"/>
    <n v="6"/>
    <s v="Fashion"/>
    <m/>
    <n v="2023"/>
    <n v="5"/>
    <n v="23"/>
    <n v="3"/>
    <s v="Weekday"/>
    <m/>
    <m/>
  </r>
  <r>
    <s v="WEB-9003"/>
    <x v="683"/>
    <s v="Karan Chatterjee"/>
    <x v="5"/>
    <x v="4"/>
    <x v="21"/>
    <n v="1"/>
    <n v="789.93"/>
    <x v="3"/>
    <x v="0"/>
    <n v="3"/>
    <n v="789.93"/>
    <m/>
    <m/>
    <m/>
    <m/>
    <m/>
    <m/>
    <s v="Completed"/>
    <s v="No"/>
    <s v="No"/>
    <m/>
    <n v="559"/>
    <n v="408"/>
    <n v="1098537.4901531704"/>
    <n v="96724.388030634553"/>
    <n v="3.9001122334455669"/>
    <s v="Shampoo 200Ml"/>
    <x v="4"/>
    <s v="Beauty"/>
    <s v="Beauty"/>
    <s v="Beauty"/>
    <n v="64"/>
    <s v="Beauty"/>
    <m/>
    <n v="2024"/>
    <n v="1"/>
    <n v="8"/>
    <n v="2"/>
    <s v="Weekday"/>
    <m/>
    <m/>
  </r>
  <r>
    <s v="WEB-6868"/>
    <x v="507"/>
    <s v="Vivaan Chatterjee"/>
    <x v="5"/>
    <x v="3"/>
    <x v="19"/>
    <n v="1"/>
    <n v="2025.65"/>
    <x v="1"/>
    <x v="3"/>
    <m/>
    <n v="2025.65"/>
    <m/>
    <m/>
    <m/>
    <m/>
    <m/>
    <m/>
    <s v="Lost Sale"/>
    <s v="No"/>
    <s v="Yes"/>
    <m/>
    <n v="559"/>
    <n v="408"/>
    <n v="1892867.2841657216"/>
    <n v="199432.98236095349"/>
    <n v="3.8949824970828471"/>
    <s v="Sunglasses"/>
    <x v="3"/>
    <s v="Fashion"/>
    <s v="Fashion"/>
    <s v="Fashion"/>
    <n v="53"/>
    <s v="Fashion"/>
    <m/>
    <n v="2025"/>
    <n v="3"/>
    <n v="5"/>
    <n v="4"/>
    <s v="Weekday"/>
    <m/>
    <m/>
  </r>
  <r>
    <s v="WEB-6781"/>
    <x v="694"/>
    <s v="Simran Malhotra"/>
    <x v="0"/>
    <x v="4"/>
    <x v="6"/>
    <n v="1"/>
    <n v="1192.48"/>
    <x v="3"/>
    <x v="0"/>
    <n v="4"/>
    <n v="1192.48"/>
    <m/>
    <m/>
    <m/>
    <m/>
    <m/>
    <m/>
    <s v="Completed"/>
    <s v="Yes"/>
    <s v="No"/>
    <m/>
    <n v="590"/>
    <n v="451"/>
    <n v="1098537.4901531704"/>
    <n v="96724.388030634553"/>
    <n v="3.9001122334455669"/>
    <s v="Lipstick"/>
    <x v="4"/>
    <s v="Beauty"/>
    <s v="Beauty"/>
    <s v="Beauty"/>
    <n v="10"/>
    <s v="Beauty"/>
    <m/>
    <n v="2025"/>
    <n v="3"/>
    <n v="1"/>
    <n v="7"/>
    <s v="Weekend"/>
    <m/>
    <m/>
  </r>
  <r>
    <s v="WEB-7994"/>
    <x v="154"/>
    <s v="Aarav Pillai"/>
    <x v="5"/>
    <x v="0"/>
    <x v="16"/>
    <n v="1"/>
    <n v="668.6"/>
    <x v="0"/>
    <x v="0"/>
    <n v="5"/>
    <n v="668.6"/>
    <m/>
    <m/>
    <m/>
    <m/>
    <m/>
    <m/>
    <s v="Completed"/>
    <s v="No"/>
    <s v="No"/>
    <m/>
    <n v="559"/>
    <n v="408"/>
    <n v="1463424.4009529033"/>
    <n v="118285.78776560788"/>
    <n v="3.8140589569160999"/>
    <s v="Table Lamp"/>
    <x v="0"/>
    <s v="Home &amp; Kitchen"/>
    <s v="Home &amp; Kitchen"/>
    <s v="Home &amp; Kitchen"/>
    <n v="32"/>
    <s v="Home &amp; Kitchen"/>
    <m/>
    <n v="2023"/>
    <n v="6"/>
    <n v="4"/>
    <n v="1"/>
    <s v="Weekday"/>
    <m/>
    <m/>
  </r>
  <r>
    <s v="WEB-8958"/>
    <x v="695"/>
    <s v="Neha Kumar"/>
    <x v="5"/>
    <x v="3"/>
    <x v="19"/>
    <n v="1"/>
    <n v="2357.56"/>
    <x v="4"/>
    <x v="0"/>
    <n v="4"/>
    <n v="2357.56"/>
    <m/>
    <m/>
    <m/>
    <m/>
    <m/>
    <m/>
    <s v="Completed"/>
    <s v="Yes"/>
    <s v="No"/>
    <m/>
    <n v="559"/>
    <n v="408"/>
    <n v="1892867.2841657216"/>
    <n v="199432.98236095349"/>
    <n v="3.8949824970828471"/>
    <s v="Sunglasses"/>
    <x v="3"/>
    <s v="Fashion"/>
    <s v="Fashion"/>
    <s v="Fashion"/>
    <n v="53"/>
    <s v="Fashion"/>
    <m/>
    <n v="2024"/>
    <n v="1"/>
    <n v="21"/>
    <n v="1"/>
    <s v="Weekday"/>
    <m/>
    <m/>
  </r>
  <r>
    <s v="WEB-8139"/>
    <x v="275"/>
    <s v="Aditya Malhotra"/>
    <x v="3"/>
    <x v="4"/>
    <x v="24"/>
    <n v="1"/>
    <n v="1412.71"/>
    <x v="2"/>
    <x v="1"/>
    <n v="5"/>
    <n v="1412.71"/>
    <m/>
    <m/>
    <m/>
    <m/>
    <m/>
    <m/>
    <s v="Pending"/>
    <s v="No"/>
    <s v="Yes"/>
    <m/>
    <n v="619"/>
    <n v="468"/>
    <n v="1098537.4901531704"/>
    <n v="96724.388030634553"/>
    <n v="3.9001122334455669"/>
    <s v="Face Cream"/>
    <x v="4"/>
    <s v="Beauty"/>
    <s v="Beauty"/>
    <s v="Beauty"/>
    <n v="80"/>
    <s v="Beauty"/>
    <m/>
    <n v="2024"/>
    <n v="12"/>
    <n v="17"/>
    <n v="3"/>
    <s v="Weekday"/>
    <m/>
    <m/>
  </r>
  <r>
    <s v="WEB-8483"/>
    <x v="696"/>
    <s v="Ananya Sharma"/>
    <x v="5"/>
    <x v="2"/>
    <x v="7"/>
    <n v="1"/>
    <n v="581.03"/>
    <x v="0"/>
    <x v="0"/>
    <n v="3"/>
    <n v="581.03"/>
    <m/>
    <m/>
    <m/>
    <m/>
    <m/>
    <m/>
    <s v="Completed"/>
    <s v="No"/>
    <s v="No"/>
    <m/>
    <n v="559"/>
    <n v="408"/>
    <n v="594714.6477588166"/>
    <n v="60882.938065984097"/>
    <n v="3.804733727810651"/>
    <s v="Fiction Novel"/>
    <x v="2"/>
    <s v="Books"/>
    <s v="Books"/>
    <s v="Books"/>
    <n v="11"/>
    <s v="Books"/>
    <m/>
    <n v="2023"/>
    <n v="3"/>
    <n v="16"/>
    <n v="5"/>
    <s v="Weekday"/>
    <m/>
    <m/>
  </r>
  <r>
    <s v="WEB-8002"/>
    <x v="298"/>
    <s v="Ananya Nair"/>
    <x v="1"/>
    <x v="3"/>
    <x v="3"/>
    <n v="1"/>
    <n v="2035.82"/>
    <x v="3"/>
    <x v="0"/>
    <m/>
    <n v="2035.82"/>
    <m/>
    <m/>
    <m/>
    <m/>
    <m/>
    <m/>
    <s v="Completed"/>
    <s v="Yes"/>
    <s v="No"/>
    <m/>
    <n v="595"/>
    <n v="444"/>
    <n v="1892867.2841657216"/>
    <n v="199432.98236095349"/>
    <n v="3.8949824970828471"/>
    <s v="Denim Jeans"/>
    <x v="3"/>
    <s v="Fashion"/>
    <s v="Fashion"/>
    <s v="Fashion"/>
    <n v="6"/>
    <s v="Fashion"/>
    <m/>
    <n v="2024"/>
    <n v="11"/>
    <n v="29"/>
    <n v="6"/>
    <s v="Weekday"/>
    <m/>
    <m/>
  </r>
  <r>
    <s v="WEB-6373"/>
    <x v="395"/>
    <s v="Vikram Reddy"/>
    <x v="5"/>
    <x v="3"/>
    <x v="17"/>
    <n v="1"/>
    <n v="2097.19"/>
    <x v="3"/>
    <x v="0"/>
    <n v="5"/>
    <n v="2097.19"/>
    <m/>
    <m/>
    <m/>
    <m/>
    <m/>
    <m/>
    <s v="Completed"/>
    <s v="Yes"/>
    <s v="No"/>
    <m/>
    <n v="559"/>
    <n v="408"/>
    <n v="1892867.2841657216"/>
    <n v="199432.98236095349"/>
    <n v="3.8949824970828471"/>
    <s v="Running Shoes"/>
    <x v="3"/>
    <s v="Fashion"/>
    <s v="Fashion"/>
    <s v="Fashion"/>
    <n v="45"/>
    <s v="Fashion"/>
    <m/>
    <n v="2024"/>
    <n v="4"/>
    <n v="13"/>
    <n v="7"/>
    <s v="Weekday"/>
    <m/>
    <m/>
  </r>
  <r>
    <s v="WEB-8155"/>
    <x v="494"/>
    <s v="Neha Khan"/>
    <x v="5"/>
    <x v="0"/>
    <x v="4"/>
    <n v="1"/>
    <n v="1608.77"/>
    <x v="0"/>
    <x v="3"/>
    <n v="4"/>
    <n v="1608.77"/>
    <m/>
    <m/>
    <m/>
    <m/>
    <m/>
    <m/>
    <s v="Lost Sale"/>
    <s v="No"/>
    <s v="Yes"/>
    <m/>
    <n v="559"/>
    <n v="408"/>
    <n v="1463424.4009529033"/>
    <n v="118285.78776560788"/>
    <n v="3.8140589569160999"/>
    <s v="Non-Stick Pan"/>
    <x v="0"/>
    <s v="Home &amp; Kitchen"/>
    <s v="Home &amp; Kitchen"/>
    <s v="Home &amp; Kitchen"/>
    <n v="7"/>
    <s v="Home &amp; Kitchen"/>
    <m/>
    <n v="2023"/>
    <n v="7"/>
    <n v="19"/>
    <n v="4"/>
    <s v="Weekday"/>
    <m/>
    <m/>
  </r>
  <r>
    <s v="WEB-5672"/>
    <x v="689"/>
    <s v="Meera Kumar"/>
    <x v="1"/>
    <x v="1"/>
    <x v="9"/>
    <n v="1"/>
    <n v="1799.02"/>
    <x v="0"/>
    <x v="0"/>
    <n v="5"/>
    <n v="1799.02"/>
    <m/>
    <m/>
    <m/>
    <m/>
    <m/>
    <m/>
    <s v="Completed"/>
    <s v="Yes"/>
    <s v="No"/>
    <m/>
    <n v="595"/>
    <n v="444"/>
    <n v="2759712.3299794244"/>
    <n v="330643.50635802455"/>
    <n v="3.8641711229946525"/>
    <s v="Usb Cable"/>
    <x v="1"/>
    <s v="Electronics"/>
    <s v="Electronics"/>
    <s v="Electronics"/>
    <n v="13"/>
    <s v="Electronics"/>
    <m/>
    <n v="2025"/>
    <n v="3"/>
    <n v="28"/>
    <n v="6"/>
    <s v="Weekday"/>
    <m/>
    <m/>
  </r>
  <r>
    <s v="WEB-5107"/>
    <x v="99"/>
    <s v="Sanjay Chatterjee"/>
    <x v="0"/>
    <x v="1"/>
    <x v="18"/>
    <n v="1"/>
    <n v="388.08"/>
    <x v="3"/>
    <x v="1"/>
    <n v="4"/>
    <n v="388.08"/>
    <m/>
    <m/>
    <m/>
    <m/>
    <m/>
    <m/>
    <s v="Pending"/>
    <s v="No"/>
    <s v="Yes"/>
    <m/>
    <n v="590"/>
    <n v="451"/>
    <n v="2759712.3299794244"/>
    <n v="330643.50635802455"/>
    <n v="3.8641711229946525"/>
    <s v="Bluetooth Speaker"/>
    <x v="1"/>
    <s v="Electronics"/>
    <s v="Electronics"/>
    <s v="Electronics"/>
    <n v="48"/>
    <s v="Electronics"/>
    <m/>
    <n v="2024"/>
    <n v="7"/>
    <n v="11"/>
    <n v="5"/>
    <s v="Weekday"/>
    <m/>
    <m/>
  </r>
  <r>
    <s v="WEB-5138"/>
    <x v="136"/>
    <s v="Vikram Singh"/>
    <x v="1"/>
    <x v="4"/>
    <x v="21"/>
    <n v="1"/>
    <n v="391.27"/>
    <x v="3"/>
    <x v="2"/>
    <n v="1"/>
    <n v="391.27"/>
    <m/>
    <m/>
    <m/>
    <m/>
    <m/>
    <m/>
    <s v="Completed"/>
    <s v="No"/>
    <s v="No"/>
    <m/>
    <n v="595"/>
    <n v="444"/>
    <n v="1098537.4901531704"/>
    <n v="96724.388030634553"/>
    <n v="3.9001122334455669"/>
    <s v="Shampoo 200Ml"/>
    <x v="4"/>
    <s v="Beauty"/>
    <s v="Beauty"/>
    <s v="Beauty"/>
    <n v="64"/>
    <s v="Beauty"/>
    <m/>
    <n v="2023"/>
    <n v="9"/>
    <n v="11"/>
    <n v="2"/>
    <s v="Weekday"/>
    <m/>
    <m/>
  </r>
  <r>
    <s v="WEB-8335"/>
    <x v="452"/>
    <s v="Simran Das"/>
    <x v="7"/>
    <x v="1"/>
    <x v="9"/>
    <n v="2"/>
    <n v="3439.47"/>
    <x v="1"/>
    <x v="0"/>
    <n v="5"/>
    <n v="6878.94"/>
    <m/>
    <m/>
    <m/>
    <m/>
    <m/>
    <m/>
    <s v="Completed"/>
    <s v="Yes"/>
    <s v="No"/>
    <m/>
    <n v="567"/>
    <n v="440"/>
    <n v="2759712.3299794244"/>
    <n v="330643.50635802455"/>
    <n v="3.8641711229946525"/>
    <s v="Usb Cable"/>
    <x v="1"/>
    <s v="Electronics"/>
    <s v="Electronics"/>
    <s v="Electronics"/>
    <n v="13"/>
    <s v="Electronics"/>
    <m/>
    <n v="2024"/>
    <n v="2"/>
    <n v="12"/>
    <n v="2"/>
    <s v="Weekday"/>
    <m/>
    <m/>
  </r>
  <r>
    <s v="WEB-6820"/>
    <x v="522"/>
    <s v="Riya Rao"/>
    <x v="7"/>
    <x v="0"/>
    <x v="5"/>
    <n v="1"/>
    <n v="1662.28"/>
    <x v="4"/>
    <x v="0"/>
    <n v="4"/>
    <n v="1662.28"/>
    <m/>
    <m/>
    <m/>
    <m/>
    <m/>
    <m/>
    <s v="Completed"/>
    <s v="Yes"/>
    <s v="No"/>
    <m/>
    <n v="567"/>
    <n v="440"/>
    <n v="1463424.4009529033"/>
    <n v="118285.78776560788"/>
    <n v="3.8140589569160999"/>
    <s v="Storage Box"/>
    <x v="0"/>
    <s v="Home &amp; Kitchen"/>
    <s v="Home &amp; Kitchen"/>
    <s v="Home &amp; Kitchen"/>
    <n v="8"/>
    <s v="Home &amp; Kitchen"/>
    <m/>
    <n v="2024"/>
    <n v="12"/>
    <n v="11"/>
    <n v="4"/>
    <s v="Weekday"/>
    <m/>
    <m/>
  </r>
  <r>
    <s v="WEB-5932"/>
    <x v="148"/>
    <s v="Ishaan Khan"/>
    <x v="5"/>
    <x v="2"/>
    <x v="14"/>
    <n v="1"/>
    <n v="326.99"/>
    <x v="4"/>
    <x v="2"/>
    <n v="5"/>
    <n v="326.99"/>
    <m/>
    <m/>
    <m/>
    <m/>
    <m/>
    <m/>
    <s v="Completed"/>
    <s v="No"/>
    <s v="No"/>
    <m/>
    <n v="559"/>
    <n v="408"/>
    <n v="594714.6477588166"/>
    <n v="60882.938065984097"/>
    <n v="3.804733727810651"/>
    <s v="Notebook Set"/>
    <x v="2"/>
    <s v="Books"/>
    <s v="Books"/>
    <s v="Books"/>
    <n v="20"/>
    <s v="Books"/>
    <m/>
    <n v="2024"/>
    <n v="1"/>
    <n v="26"/>
    <n v="6"/>
    <s v="Weekday"/>
    <m/>
    <m/>
  </r>
  <r>
    <s v="WEB-5392"/>
    <x v="375"/>
    <s v="Rahul Rao"/>
    <x v="1"/>
    <x v="0"/>
    <x v="23"/>
    <n v="2"/>
    <n v="951.98"/>
    <x v="2"/>
    <x v="1"/>
    <n v="4"/>
    <n v="1903.96"/>
    <m/>
    <m/>
    <m/>
    <m/>
    <m/>
    <m/>
    <s v="Pending"/>
    <s v="No"/>
    <s v="Yes"/>
    <m/>
    <n v="595"/>
    <n v="444"/>
    <n v="1463424.4009529033"/>
    <n v="118285.78776560788"/>
    <n v="3.8140589569160999"/>
    <s v="Led Bulb Pack"/>
    <x v="0"/>
    <s v="Home &amp; Kitchen"/>
    <s v="Home &amp; Kitchen"/>
    <s v="Home &amp; Kitchen"/>
    <n v="76"/>
    <s v="Home &amp; Kitchen"/>
    <m/>
    <n v="2024"/>
    <n v="11"/>
    <n v="9"/>
    <n v="7"/>
    <s v="Weekday"/>
    <m/>
    <m/>
  </r>
  <r>
    <s v="WEB-9521"/>
    <x v="134"/>
    <s v="Sanjay Nair"/>
    <x v="1"/>
    <x v="0"/>
    <x v="4"/>
    <n v="2"/>
    <n v="1786.79"/>
    <x v="3"/>
    <x v="0"/>
    <n v="4"/>
    <n v="3573.58"/>
    <m/>
    <m/>
    <m/>
    <m/>
    <m/>
    <m/>
    <s v="Completed"/>
    <s v="Yes"/>
    <s v="No"/>
    <m/>
    <n v="595"/>
    <n v="444"/>
    <n v="1463424.4009529033"/>
    <n v="118285.78776560788"/>
    <n v="3.8140589569160999"/>
    <s v="Non-Stick Pan"/>
    <x v="0"/>
    <s v="Home &amp; Kitchen"/>
    <s v="Home &amp; Kitchen"/>
    <s v="Home &amp; Kitchen"/>
    <n v="7"/>
    <s v="Home &amp; Kitchen"/>
    <m/>
    <n v="2023"/>
    <n v="11"/>
    <n v="25"/>
    <n v="7"/>
    <s v="Weekday"/>
    <m/>
    <m/>
  </r>
  <r>
    <s v="WEB-6675"/>
    <x v="144"/>
    <s v="Saanvi Reddy"/>
    <x v="5"/>
    <x v="4"/>
    <x v="22"/>
    <n v="2"/>
    <n v="787.27"/>
    <x v="3"/>
    <x v="0"/>
    <n v="3"/>
    <n v="1574.54"/>
    <m/>
    <m/>
    <m/>
    <m/>
    <m/>
    <m/>
    <s v="Completed"/>
    <s v="Yes"/>
    <s v="No"/>
    <m/>
    <n v="559"/>
    <n v="408"/>
    <n v="1098537.4901531704"/>
    <n v="96724.388030634553"/>
    <n v="3.9001122334455669"/>
    <s v="Hair Oil"/>
    <x v="4"/>
    <s v="Beauty"/>
    <s v="Beauty"/>
    <s v="Beauty"/>
    <n v="70"/>
    <s v="Beauty"/>
    <m/>
    <n v="2023"/>
    <n v="12"/>
    <n v="10"/>
    <n v="1"/>
    <s v="Weekday"/>
    <m/>
    <m/>
  </r>
  <r>
    <s v="WEB-5742"/>
    <x v="697"/>
    <s v="Aarav Kapoor"/>
    <x v="7"/>
    <x v="4"/>
    <x v="6"/>
    <n v="1"/>
    <n v="373.02"/>
    <x v="0"/>
    <x v="0"/>
    <n v="2"/>
    <n v="373.02"/>
    <m/>
    <m/>
    <m/>
    <m/>
    <m/>
    <m/>
    <s v="Completed"/>
    <s v="No"/>
    <s v="No"/>
    <m/>
    <n v="567"/>
    <n v="440"/>
    <n v="1098537.4901531704"/>
    <n v="96724.388030634553"/>
    <n v="3.9001122334455669"/>
    <s v="Lipstick"/>
    <x v="4"/>
    <s v="Beauty"/>
    <s v="Beauty"/>
    <s v="Beauty"/>
    <n v="10"/>
    <s v="Beauty"/>
    <m/>
    <n v="2024"/>
    <n v="8"/>
    <n v="9"/>
    <n v="6"/>
    <s v="Weekday"/>
    <m/>
    <m/>
  </r>
  <r>
    <s v="WEB-5029"/>
    <x v="54"/>
    <s v="Pooja Pillai"/>
    <x v="1"/>
    <x v="3"/>
    <x v="17"/>
    <n v="1"/>
    <n v="1374.35"/>
    <x v="2"/>
    <x v="0"/>
    <n v="4"/>
    <n v="1374.35"/>
    <m/>
    <m/>
    <m/>
    <m/>
    <m/>
    <m/>
    <s v="Completed"/>
    <s v="Yes"/>
    <s v="No"/>
    <m/>
    <n v="595"/>
    <n v="444"/>
    <n v="1892867.2841657216"/>
    <n v="199432.98236095349"/>
    <n v="3.8949824970828471"/>
    <s v="Running Shoes"/>
    <x v="3"/>
    <s v="Fashion"/>
    <s v="Fashion"/>
    <s v="Fashion"/>
    <n v="45"/>
    <s v="Fashion"/>
    <m/>
    <n v="2025"/>
    <n v="5"/>
    <n v="3"/>
    <n v="7"/>
    <s v="Weekday"/>
    <m/>
    <m/>
  </r>
  <r>
    <s v="WEB-6947"/>
    <x v="284"/>
    <s v="Pooja Gupta"/>
    <x v="3"/>
    <x v="0"/>
    <x v="23"/>
    <n v="1"/>
    <n v="1565.43"/>
    <x v="2"/>
    <x v="0"/>
    <n v="5"/>
    <n v="1565.43"/>
    <m/>
    <m/>
    <m/>
    <m/>
    <m/>
    <m/>
    <s v="Completed"/>
    <s v="Yes"/>
    <s v="No"/>
    <m/>
    <n v="619"/>
    <n v="468"/>
    <n v="1463424.4009529033"/>
    <n v="118285.78776560788"/>
    <n v="3.8140589569160999"/>
    <s v="Led Bulb Pack"/>
    <x v="0"/>
    <s v="Home &amp; Kitchen"/>
    <s v="Home &amp; Kitchen"/>
    <s v="Home &amp; Kitchen"/>
    <n v="76"/>
    <s v="Home &amp; Kitchen"/>
    <m/>
    <n v="2024"/>
    <n v="5"/>
    <n v="21"/>
    <n v="3"/>
    <s v="Weekday"/>
    <m/>
    <m/>
  </r>
  <r>
    <s v="WEB-6236"/>
    <x v="594"/>
    <s v="Simran Chatterjee"/>
    <x v="5"/>
    <x v="1"/>
    <x v="8"/>
    <n v="1"/>
    <n v="2289.6"/>
    <x v="3"/>
    <x v="0"/>
    <n v="5"/>
    <n v="2289.6"/>
    <m/>
    <m/>
    <m/>
    <m/>
    <m/>
    <m/>
    <s v="Completed"/>
    <s v="Yes"/>
    <s v="No"/>
    <m/>
    <n v="559"/>
    <n v="408"/>
    <n v="2759712.3299794244"/>
    <n v="330643.50635802455"/>
    <n v="3.8641711229946525"/>
    <s v="Wireless Earbuds"/>
    <x v="1"/>
    <s v="Electronics"/>
    <s v="Electronics"/>
    <s v="Electronics"/>
    <n v="12"/>
    <s v="Electronics"/>
    <m/>
    <n v="2024"/>
    <n v="8"/>
    <n v="3"/>
    <n v="7"/>
    <s v="Weekday"/>
    <m/>
    <m/>
  </r>
  <r>
    <s v="WEB-8800"/>
    <x v="313"/>
    <s v="Rahul Patel"/>
    <x v="1"/>
    <x v="1"/>
    <x v="9"/>
    <n v="2"/>
    <n v="1977.85"/>
    <x v="1"/>
    <x v="0"/>
    <n v="3"/>
    <n v="3955.7"/>
    <m/>
    <m/>
    <m/>
    <m/>
    <m/>
    <m/>
    <s v="Completed"/>
    <s v="Yes"/>
    <s v="No"/>
    <m/>
    <n v="595"/>
    <n v="444"/>
    <n v="2759712.3299794244"/>
    <n v="330643.50635802455"/>
    <n v="3.8641711229946525"/>
    <s v="Usb Cable"/>
    <x v="1"/>
    <s v="Electronics"/>
    <s v="Electronics"/>
    <s v="Electronics"/>
    <n v="13"/>
    <s v="Electronics"/>
    <m/>
    <n v="2025"/>
    <n v="6"/>
    <n v="17"/>
    <n v="3"/>
    <s v="Weekday"/>
    <m/>
    <m/>
  </r>
  <r>
    <s v="WEB-8306"/>
    <x v="274"/>
    <s v="Ishaan Gupta"/>
    <x v="5"/>
    <x v="1"/>
    <x v="8"/>
    <n v="1"/>
    <n v="314"/>
    <x v="4"/>
    <x v="0"/>
    <n v="4"/>
    <n v="314"/>
    <m/>
    <m/>
    <m/>
    <m/>
    <m/>
    <m/>
    <s v="Completed"/>
    <s v="No"/>
    <s v="No"/>
    <m/>
    <n v="559"/>
    <n v="408"/>
    <n v="2759712.3299794244"/>
    <n v="330643.50635802455"/>
    <n v="3.8641711229946525"/>
    <s v="Wireless Earbuds"/>
    <x v="1"/>
    <s v="Electronics"/>
    <s v="Electronics"/>
    <s v="Electronics"/>
    <n v="12"/>
    <s v="Electronics"/>
    <m/>
    <n v="2023"/>
    <n v="10"/>
    <n v="20"/>
    <n v="6"/>
    <s v="Weekday"/>
    <m/>
    <m/>
  </r>
  <r>
    <s v="WEB-7938"/>
    <x v="74"/>
    <s v="Arjun Verma"/>
    <x v="7"/>
    <x v="0"/>
    <x v="4"/>
    <n v="2"/>
    <n v="685.44"/>
    <x v="4"/>
    <x v="0"/>
    <n v="5"/>
    <n v="1370.88"/>
    <m/>
    <m/>
    <m/>
    <m/>
    <m/>
    <m/>
    <s v="Completed"/>
    <s v="Yes"/>
    <s v="No"/>
    <m/>
    <n v="567"/>
    <n v="440"/>
    <n v="1463424.4009529033"/>
    <n v="118285.78776560788"/>
    <n v="3.8140589569160999"/>
    <s v="Non-Stick Pan"/>
    <x v="0"/>
    <s v="Home &amp; Kitchen"/>
    <s v="Home &amp; Kitchen"/>
    <s v="Home &amp; Kitchen"/>
    <n v="7"/>
    <s v="Home &amp; Kitchen"/>
    <m/>
    <n v="2025"/>
    <n v="3"/>
    <n v="3"/>
    <n v="2"/>
    <s v="Weekday"/>
    <m/>
    <m/>
  </r>
  <r>
    <s v="WEB-9158"/>
    <x v="664"/>
    <s v="Tanya Joshi"/>
    <x v="1"/>
    <x v="3"/>
    <x v="10"/>
    <n v="1"/>
    <n v="1441.77"/>
    <x v="4"/>
    <x v="0"/>
    <n v="1"/>
    <n v="1441.77"/>
    <m/>
    <m/>
    <m/>
    <m/>
    <m/>
    <m/>
    <s v="Completed"/>
    <s v="Yes"/>
    <s v="No"/>
    <m/>
    <n v="595"/>
    <n v="444"/>
    <n v="1892867.2841657216"/>
    <n v="199432.98236095349"/>
    <n v="3.8949824970828471"/>
    <s v="Women'S Kurti"/>
    <x v="3"/>
    <s v="Fashion"/>
    <s v="Fashion"/>
    <s v="Fashion"/>
    <n v="15"/>
    <s v="Fashion"/>
    <m/>
    <n v="2024"/>
    <n v="5"/>
    <n v="10"/>
    <n v="6"/>
    <s v="Weekday"/>
    <m/>
    <m/>
  </r>
  <r>
    <s v="WEB-6635"/>
    <x v="303"/>
    <s v="Ananya Kumar"/>
    <x v="4"/>
    <x v="3"/>
    <x v="17"/>
    <n v="3"/>
    <n v="2479.61"/>
    <x v="4"/>
    <x v="0"/>
    <n v="3"/>
    <n v="7438.83"/>
    <m/>
    <m/>
    <m/>
    <m/>
    <m/>
    <m/>
    <s v="Completed"/>
    <s v="Yes"/>
    <s v="No"/>
    <m/>
    <n v="573"/>
    <n v="450"/>
    <n v="1892867.2841657216"/>
    <n v="199432.98236095349"/>
    <n v="3.8949824970828471"/>
    <s v="Running Shoes"/>
    <x v="3"/>
    <s v="Fashion"/>
    <s v="Fashion"/>
    <s v="Fashion"/>
    <n v="45"/>
    <s v="Fashion"/>
    <m/>
    <n v="2023"/>
    <n v="1"/>
    <n v="19"/>
    <n v="5"/>
    <s v="Weekday"/>
    <m/>
    <m/>
  </r>
  <r>
    <s v="WEB-5018"/>
    <x v="638"/>
    <s v="Saanvi Reddy"/>
    <x v="1"/>
    <x v="1"/>
    <x v="18"/>
    <n v="1"/>
    <n v="1788.76"/>
    <x v="0"/>
    <x v="0"/>
    <n v="3"/>
    <n v="1788.76"/>
    <m/>
    <m/>
    <m/>
    <m/>
    <m/>
    <m/>
    <s v="Completed"/>
    <s v="Yes"/>
    <s v="No"/>
    <m/>
    <n v="595"/>
    <n v="444"/>
    <n v="2759712.3299794244"/>
    <n v="330643.50635802455"/>
    <n v="3.8641711229946525"/>
    <s v="Bluetooth Speaker"/>
    <x v="1"/>
    <s v="Electronics"/>
    <s v="Electronics"/>
    <s v="Electronics"/>
    <n v="48"/>
    <s v="Electronics"/>
    <m/>
    <n v="2023"/>
    <n v="1"/>
    <n v="13"/>
    <n v="6"/>
    <s v="Weekday"/>
    <m/>
    <m/>
  </r>
  <r>
    <s v="WEB-8561"/>
    <x v="567"/>
    <s v="Vivaan Pillai"/>
    <x v="4"/>
    <x v="4"/>
    <x v="12"/>
    <n v="1"/>
    <n v="352.77"/>
    <x v="1"/>
    <x v="3"/>
    <n v="4"/>
    <n v="352.77"/>
    <m/>
    <m/>
    <m/>
    <m/>
    <m/>
    <m/>
    <s v="Lost Sale"/>
    <s v="No"/>
    <s v="Yes"/>
    <m/>
    <n v="573"/>
    <n v="450"/>
    <n v="1098537.4901531704"/>
    <n v="96724.388030634553"/>
    <n v="3.9001122334455669"/>
    <s v="Perfume 50Ml"/>
    <x v="4"/>
    <s v="Beauty"/>
    <s v="Beauty"/>
    <s v="Beauty"/>
    <n v="18"/>
    <s v="Beauty"/>
    <m/>
    <n v="2025"/>
    <n v="5"/>
    <n v="5"/>
    <n v="2"/>
    <s v="Weekday"/>
    <m/>
    <m/>
  </r>
  <r>
    <s v="WEB-7693"/>
    <x v="293"/>
    <s v="Rahul Chatterjee"/>
    <x v="2"/>
    <x v="2"/>
    <x v="15"/>
    <n v="1"/>
    <n v="450.26903299203627"/>
    <x v="3"/>
    <x v="0"/>
    <n v="2"/>
    <n v="450.26903299203627"/>
    <m/>
    <m/>
    <m/>
    <m/>
    <m/>
    <m/>
    <s v="Completed"/>
    <s v="No"/>
    <s v="No"/>
    <m/>
    <n v="589"/>
    <n v="426"/>
    <n v="594714.6477588166"/>
    <n v="60882.938065984097"/>
    <n v="3.804733727810651"/>
    <s v="Kids Story Book"/>
    <x v="2"/>
    <s v="Books"/>
    <s v="Books"/>
    <s v="Books"/>
    <n v="23"/>
    <s v="Books"/>
    <m/>
    <n v="2023"/>
    <n v="11"/>
    <n v="30"/>
    <n v="5"/>
    <s v="Weekday"/>
    <m/>
    <m/>
  </r>
  <r>
    <s v="WEB-5653"/>
    <x v="154"/>
    <s v="Ishaan Singh"/>
    <x v="6"/>
    <x v="0"/>
    <x v="5"/>
    <n v="1"/>
    <n v="1891.77"/>
    <x v="2"/>
    <x v="2"/>
    <n v="4"/>
    <n v="1891.77"/>
    <m/>
    <m/>
    <m/>
    <m/>
    <m/>
    <m/>
    <s v="Completed"/>
    <s v="No"/>
    <s v="No"/>
    <m/>
    <n v="558"/>
    <n v="430"/>
    <n v="1463424.4009529033"/>
    <n v="118285.78776560788"/>
    <n v="3.8140589569160999"/>
    <s v="Storage Box"/>
    <x v="0"/>
    <s v="Home &amp; Kitchen"/>
    <s v="Home &amp; Kitchen"/>
    <s v="Home &amp; Kitchen"/>
    <n v="8"/>
    <s v="Home &amp; Kitchen"/>
    <m/>
    <n v="2023"/>
    <n v="6"/>
    <n v="4"/>
    <n v="1"/>
    <s v="Weekday"/>
    <m/>
    <m/>
  </r>
  <r>
    <s v="WEB-6699"/>
    <x v="588"/>
    <s v="Arjun Sharma"/>
    <x v="2"/>
    <x v="4"/>
    <x v="22"/>
    <n v="1"/>
    <n v="798.50450765864298"/>
    <x v="2"/>
    <x v="0"/>
    <n v="4"/>
    <n v="798.50450765864298"/>
    <m/>
    <m/>
    <m/>
    <m/>
    <m/>
    <m/>
    <s v="Completed"/>
    <s v="No"/>
    <s v="No"/>
    <m/>
    <n v="589"/>
    <n v="426"/>
    <n v="1098537.4901531704"/>
    <n v="96724.388030634553"/>
    <n v="3.9001122334455669"/>
    <s v="Hair Oil"/>
    <x v="4"/>
    <s v="Beauty"/>
    <s v="Beauty"/>
    <s v="Beauty"/>
    <n v="70"/>
    <s v="Beauty"/>
    <m/>
    <n v="2024"/>
    <n v="11"/>
    <n v="17"/>
    <n v="1"/>
    <s v="Weekday"/>
    <m/>
    <m/>
  </r>
  <r>
    <s v="WEB-8311"/>
    <x v="267"/>
    <s v="Rahul Malhotra"/>
    <x v="5"/>
    <x v="4"/>
    <x v="6"/>
    <n v="1"/>
    <n v="331.25"/>
    <x v="4"/>
    <x v="3"/>
    <n v="3"/>
    <n v="331.25"/>
    <m/>
    <m/>
    <m/>
    <m/>
    <m/>
    <m/>
    <s v="Lost Sale"/>
    <s v="No"/>
    <s v="Yes"/>
    <m/>
    <n v="559"/>
    <n v="408"/>
    <n v="1098537.4901531704"/>
    <n v="96724.388030634553"/>
    <n v="3.9001122334455669"/>
    <s v="Lipstick"/>
    <x v="4"/>
    <s v="Beauty"/>
    <s v="Beauty"/>
    <s v="Beauty"/>
    <n v="10"/>
    <s v="Beauty"/>
    <m/>
    <n v="2025"/>
    <n v="3"/>
    <n v="31"/>
    <n v="2"/>
    <s v="Weekday"/>
    <m/>
    <m/>
  </r>
  <r>
    <s v="WEB-6746"/>
    <x v="250"/>
    <s v="Aarav Bose"/>
    <x v="2"/>
    <x v="3"/>
    <x v="19"/>
    <n v="2"/>
    <n v="1575.73"/>
    <x v="0"/>
    <x v="0"/>
    <n v="4"/>
    <n v="3151.46"/>
    <m/>
    <m/>
    <m/>
    <m/>
    <m/>
    <m/>
    <s v="Completed"/>
    <s v="Yes"/>
    <s v="No"/>
    <m/>
    <n v="589"/>
    <n v="426"/>
    <n v="1892867.2841657216"/>
    <n v="199432.98236095349"/>
    <n v="3.8949824970828471"/>
    <s v="Sunglasses"/>
    <x v="3"/>
    <s v="Fashion"/>
    <s v="Fashion"/>
    <s v="Fashion"/>
    <n v="53"/>
    <s v="Fashion"/>
    <m/>
    <n v="2024"/>
    <n v="11"/>
    <n v="21"/>
    <n v="5"/>
    <s v="Weekday"/>
    <m/>
    <m/>
  </r>
  <r>
    <s v="WEB-9460"/>
    <x v="414"/>
    <s v="Kavya Reddy"/>
    <x v="4"/>
    <x v="2"/>
    <x v="13"/>
    <n v="1"/>
    <n v="169.16"/>
    <x v="1"/>
    <x v="0"/>
    <n v="5"/>
    <n v="169.16"/>
    <m/>
    <m/>
    <m/>
    <m/>
    <m/>
    <m/>
    <s v="Completed"/>
    <s v="No"/>
    <s v="No"/>
    <m/>
    <n v="573"/>
    <n v="450"/>
    <n v="594714.6477588166"/>
    <n v="60882.938065984097"/>
    <n v="3.804733727810651"/>
    <s v="Self-Help Book"/>
    <x v="2"/>
    <s v="Books"/>
    <s v="Books"/>
    <s v="Books"/>
    <n v="19"/>
    <s v="Books"/>
    <m/>
    <n v="2024"/>
    <n v="8"/>
    <n v="28"/>
    <n v="4"/>
    <s v="Weekday"/>
    <m/>
    <m/>
  </r>
  <r>
    <s v="WEB-6660"/>
    <x v="698"/>
    <s v="Ishaan Chatterjee"/>
    <x v="6"/>
    <x v="0"/>
    <x v="0"/>
    <n v="1"/>
    <n v="314.51"/>
    <x v="3"/>
    <x v="1"/>
    <n v="3"/>
    <n v="314.51"/>
    <m/>
    <m/>
    <m/>
    <m/>
    <m/>
    <m/>
    <s v="Pending"/>
    <s v="No"/>
    <s v="Yes"/>
    <m/>
    <n v="558"/>
    <n v="430"/>
    <n v="1463424.4009529033"/>
    <n v="118285.78776560788"/>
    <n v="3.8140589569160999"/>
    <s v="Water Bottle"/>
    <x v="0"/>
    <s v="Home &amp; Kitchen"/>
    <s v="Home &amp; Kitchen"/>
    <s v="Home &amp; Kitchen"/>
    <n v="2"/>
    <s v="Home &amp; Kitchen"/>
    <m/>
    <n v="2024"/>
    <n v="11"/>
    <n v="7"/>
    <n v="5"/>
    <s v="Weekend"/>
    <m/>
    <m/>
  </r>
  <r>
    <s v="WEB-7623"/>
    <x v="575"/>
    <s v="Ananya Pillai"/>
    <x v="2"/>
    <x v="0"/>
    <x v="4"/>
    <n v="1"/>
    <n v="1316.38"/>
    <x v="0"/>
    <x v="0"/>
    <n v="4"/>
    <n v="1316.38"/>
    <m/>
    <m/>
    <m/>
    <m/>
    <m/>
    <m/>
    <s v="Completed"/>
    <s v="Yes"/>
    <s v="No"/>
    <m/>
    <n v="589"/>
    <n v="426"/>
    <n v="1463424.4009529033"/>
    <n v="118285.78776560788"/>
    <n v="3.8140589569160999"/>
    <s v="Non-Stick Pan"/>
    <x v="0"/>
    <s v="Home &amp; Kitchen"/>
    <s v="Home &amp; Kitchen"/>
    <s v="Home &amp; Kitchen"/>
    <n v="7"/>
    <s v="Home &amp; Kitchen"/>
    <m/>
    <n v="2023"/>
    <n v="5"/>
    <n v="24"/>
    <n v="4"/>
    <s v="Weekday"/>
    <m/>
    <m/>
  </r>
  <r>
    <s v="WEB-7459"/>
    <x v="510"/>
    <s v="Tanya Sharma"/>
    <x v="4"/>
    <x v="1"/>
    <x v="8"/>
    <n v="1"/>
    <n v="2721.63"/>
    <x v="0"/>
    <x v="0"/>
    <n v="5"/>
    <n v="2721.63"/>
    <m/>
    <m/>
    <m/>
    <m/>
    <m/>
    <m/>
    <s v="Completed"/>
    <s v="Yes"/>
    <s v="No"/>
    <m/>
    <n v="573"/>
    <n v="450"/>
    <n v="2759712.3299794244"/>
    <n v="330643.50635802455"/>
    <n v="3.8641711229946525"/>
    <s v="Wireless Earbuds"/>
    <x v="1"/>
    <s v="Electronics"/>
    <s v="Electronics"/>
    <s v="Electronics"/>
    <n v="12"/>
    <s v="Electronics"/>
    <m/>
    <n v="2024"/>
    <n v="3"/>
    <n v="30"/>
    <n v="7"/>
    <s v="Weekday"/>
    <m/>
    <m/>
  </r>
  <r>
    <s v="WEB-8127"/>
    <x v="58"/>
    <s v="Rohan Kumar"/>
    <x v="0"/>
    <x v="0"/>
    <x v="0"/>
    <n v="1"/>
    <n v="494.83"/>
    <x v="2"/>
    <x v="0"/>
    <n v="2"/>
    <n v="494.83"/>
    <m/>
    <m/>
    <m/>
    <m/>
    <m/>
    <m/>
    <s v="Completed"/>
    <s v="No"/>
    <s v="No"/>
    <m/>
    <n v="590"/>
    <n v="451"/>
    <n v="1463424.4009529033"/>
    <n v="118285.78776560788"/>
    <n v="3.8140589569160999"/>
    <s v="Water Bottle"/>
    <x v="0"/>
    <s v="Home &amp; Kitchen"/>
    <s v="Home &amp; Kitchen"/>
    <s v="Home &amp; Kitchen"/>
    <n v="2"/>
    <s v="Home &amp; Kitchen"/>
    <m/>
    <n v="2024"/>
    <n v="6"/>
    <n v="30"/>
    <n v="1"/>
    <s v="Weekday"/>
    <m/>
    <m/>
  </r>
  <r>
    <s v="WEB-8974"/>
    <x v="699"/>
    <s v="Aditya Gupta"/>
    <x v="0"/>
    <x v="1"/>
    <x v="1"/>
    <n v="3"/>
    <n v="933.61"/>
    <x v="2"/>
    <x v="0"/>
    <n v="5"/>
    <n v="2800.83"/>
    <m/>
    <m/>
    <m/>
    <m/>
    <m/>
    <m/>
    <s v="Completed"/>
    <s v="Yes"/>
    <s v="No"/>
    <m/>
    <n v="590"/>
    <n v="451"/>
    <n v="2759712.3299794244"/>
    <n v="330643.50635802455"/>
    <n v="3.8641711229946525"/>
    <s v="Power Bank 10000Mah"/>
    <x v="1"/>
    <s v="Electronics"/>
    <s v="Electronics"/>
    <s v="Electronics"/>
    <n v="3"/>
    <s v="Electronics"/>
    <m/>
    <n v="2023"/>
    <n v="5"/>
    <n v="10"/>
    <n v="4"/>
    <s v="Weekday"/>
    <m/>
    <m/>
  </r>
  <r>
    <s v="WEB-8422"/>
    <x v="287"/>
    <s v="Meera Kumar"/>
    <x v="0"/>
    <x v="0"/>
    <x v="16"/>
    <n v="2"/>
    <n v="1478.07"/>
    <x v="4"/>
    <x v="2"/>
    <n v="5"/>
    <n v="2956.14"/>
    <m/>
    <m/>
    <m/>
    <m/>
    <m/>
    <m/>
    <s v="Completed"/>
    <s v="No"/>
    <s v="No"/>
    <m/>
    <n v="590"/>
    <n v="451"/>
    <n v="1463424.4009529033"/>
    <n v="118285.78776560788"/>
    <n v="3.8140589569160999"/>
    <s v="Table Lamp"/>
    <x v="0"/>
    <s v="Home &amp; Kitchen"/>
    <s v="Home &amp; Kitchen"/>
    <s v="Home &amp; Kitchen"/>
    <n v="32"/>
    <s v="Home &amp; Kitchen"/>
    <m/>
    <n v="2025"/>
    <n v="5"/>
    <n v="1"/>
    <n v="5"/>
    <s v="Weekend"/>
    <m/>
    <m/>
  </r>
  <r>
    <s v="WEB-7960"/>
    <x v="55"/>
    <s v="Rohan Mehta"/>
    <x v="1"/>
    <x v="2"/>
    <x v="7"/>
    <n v="1"/>
    <n v="159.85"/>
    <x v="4"/>
    <x v="0"/>
    <n v="3"/>
    <n v="159.85"/>
    <m/>
    <m/>
    <m/>
    <m/>
    <m/>
    <m/>
    <s v="Completed"/>
    <s v="No"/>
    <s v="No"/>
    <m/>
    <n v="595"/>
    <n v="444"/>
    <n v="594714.6477588166"/>
    <n v="60882.938065984097"/>
    <n v="3.804733727810651"/>
    <s v="Fiction Novel"/>
    <x v="2"/>
    <s v="Books"/>
    <s v="Books"/>
    <s v="Books"/>
    <n v="11"/>
    <s v="Books"/>
    <m/>
    <n v="2024"/>
    <n v="5"/>
    <n v="19"/>
    <n v="1"/>
    <s v="Weekday"/>
    <m/>
    <m/>
  </r>
  <r>
    <s v="WEB-7247"/>
    <x v="504"/>
    <s v="Vikram Mehta"/>
    <x v="6"/>
    <x v="1"/>
    <x v="1"/>
    <n v="1"/>
    <n v="750.08"/>
    <x v="0"/>
    <x v="0"/>
    <n v="3"/>
    <n v="750.08"/>
    <m/>
    <m/>
    <m/>
    <m/>
    <m/>
    <m/>
    <s v="Completed"/>
    <s v="No"/>
    <s v="No"/>
    <m/>
    <n v="558"/>
    <n v="430"/>
    <n v="2759712.3299794244"/>
    <n v="330643.50635802455"/>
    <n v="3.8641711229946525"/>
    <s v="Power Bank 10000Mah"/>
    <x v="1"/>
    <s v="Electronics"/>
    <s v="Electronics"/>
    <s v="Electronics"/>
    <n v="3"/>
    <s v="Electronics"/>
    <m/>
    <n v="2024"/>
    <n v="7"/>
    <n v="29"/>
    <n v="2"/>
    <s v="Weekday"/>
    <m/>
    <m/>
  </r>
  <r>
    <s v="WEB-8484"/>
    <x v="253"/>
    <s v="Arjun Kumar"/>
    <x v="3"/>
    <x v="4"/>
    <x v="21"/>
    <n v="1"/>
    <n v="858.45"/>
    <x v="0"/>
    <x v="1"/>
    <n v="5"/>
    <n v="858.45"/>
    <m/>
    <m/>
    <m/>
    <m/>
    <m/>
    <m/>
    <s v="Pending"/>
    <s v="No"/>
    <s v="Yes"/>
    <m/>
    <n v="619"/>
    <n v="468"/>
    <n v="1098537.4901531704"/>
    <n v="96724.388030634553"/>
    <n v="3.9001122334455669"/>
    <s v="Shampoo 200Ml"/>
    <x v="4"/>
    <s v="Beauty"/>
    <s v="Beauty"/>
    <s v="Beauty"/>
    <n v="64"/>
    <s v="Beauty"/>
    <m/>
    <n v="2023"/>
    <n v="9"/>
    <n v="18"/>
    <n v="2"/>
    <s v="Weekday"/>
    <m/>
    <m/>
  </r>
  <r>
    <s v="WEB-5094"/>
    <x v="153"/>
    <s v="Vivaan Chatterjee"/>
    <x v="0"/>
    <x v="1"/>
    <x v="9"/>
    <n v="1"/>
    <n v="2744.78"/>
    <x v="0"/>
    <x v="0"/>
    <n v="4"/>
    <n v="2744.78"/>
    <m/>
    <m/>
    <m/>
    <m/>
    <m/>
    <m/>
    <s v="Completed"/>
    <s v="Yes"/>
    <s v="No"/>
    <m/>
    <n v="590"/>
    <n v="451"/>
    <n v="2759712.3299794244"/>
    <n v="330643.50635802455"/>
    <n v="3.8641711229946525"/>
    <s v="Usb Cable"/>
    <x v="1"/>
    <s v="Electronics"/>
    <s v="Electronics"/>
    <s v="Electronics"/>
    <n v="13"/>
    <s v="Electronics"/>
    <m/>
    <n v="2024"/>
    <n v="12"/>
    <n v="24"/>
    <n v="3"/>
    <s v="Weekday"/>
    <m/>
    <m/>
  </r>
  <r>
    <s v="WEB-9484"/>
    <x v="295"/>
    <s v="Neha Joshi"/>
    <x v="5"/>
    <x v="0"/>
    <x v="16"/>
    <n v="2"/>
    <n v="877.73"/>
    <x v="2"/>
    <x v="0"/>
    <n v="4"/>
    <n v="1755.46"/>
    <m/>
    <m/>
    <m/>
    <m/>
    <m/>
    <m/>
    <s v="Completed"/>
    <s v="Yes"/>
    <s v="No"/>
    <m/>
    <n v="559"/>
    <n v="408"/>
    <n v="1463424.4009529033"/>
    <n v="118285.78776560788"/>
    <n v="3.8140589569160999"/>
    <s v="Table Lamp"/>
    <x v="0"/>
    <s v="Home &amp; Kitchen"/>
    <s v="Home &amp; Kitchen"/>
    <s v="Home &amp; Kitchen"/>
    <n v="32"/>
    <s v="Home &amp; Kitchen"/>
    <m/>
    <n v="2025"/>
    <n v="1"/>
    <n v="25"/>
    <n v="7"/>
    <s v="Weekday"/>
    <m/>
    <m/>
  </r>
  <r>
    <s v="WEB-8409"/>
    <x v="700"/>
    <s v="Ananya Malhotra"/>
    <x v="2"/>
    <x v="0"/>
    <x v="4"/>
    <n v="3"/>
    <n v="506.85"/>
    <x v="2"/>
    <x v="0"/>
    <m/>
    <n v="1520.5500000000002"/>
    <m/>
    <m/>
    <m/>
    <m/>
    <m/>
    <m/>
    <s v="Completed"/>
    <s v="Yes"/>
    <s v="No"/>
    <m/>
    <n v="589"/>
    <n v="426"/>
    <n v="1463424.4009529033"/>
    <n v="118285.78776560788"/>
    <n v="3.8140589569160999"/>
    <s v="Non-Stick Pan"/>
    <x v="0"/>
    <s v="Home &amp; Kitchen"/>
    <s v="Home &amp; Kitchen"/>
    <s v="Home &amp; Kitchen"/>
    <n v="7"/>
    <s v="Home &amp; Kitchen"/>
    <m/>
    <n v="2024"/>
    <n v="7"/>
    <n v="2"/>
    <n v="3"/>
    <s v="Weekday"/>
    <m/>
    <m/>
  </r>
  <r>
    <s v="WEB-8518"/>
    <x v="22"/>
    <s v="Ananya Kapoor"/>
    <x v="1"/>
    <x v="4"/>
    <x v="21"/>
    <n v="1"/>
    <n v="1063.48"/>
    <x v="0"/>
    <x v="0"/>
    <n v="2"/>
    <n v="1063.48"/>
    <m/>
    <m/>
    <m/>
    <m/>
    <m/>
    <m/>
    <s v="Completed"/>
    <s v="Yes"/>
    <s v="No"/>
    <m/>
    <n v="595"/>
    <n v="444"/>
    <n v="1098537.4901531704"/>
    <n v="96724.388030634553"/>
    <n v="3.9001122334455669"/>
    <s v="Shampoo 200Ml"/>
    <x v="4"/>
    <s v="Beauty"/>
    <s v="Beauty"/>
    <s v="Beauty"/>
    <n v="64"/>
    <s v="Beauty"/>
    <m/>
    <n v="2023"/>
    <n v="11"/>
    <n v="24"/>
    <n v="6"/>
    <s v="Weekday"/>
    <m/>
    <m/>
  </r>
  <r>
    <s v="WEB-7707"/>
    <x v="460"/>
    <s v="Aditya Joshi"/>
    <x v="7"/>
    <x v="2"/>
    <x v="13"/>
    <n v="1"/>
    <n v="735.24"/>
    <x v="0"/>
    <x v="1"/>
    <n v="1"/>
    <n v="735.24"/>
    <m/>
    <m/>
    <m/>
    <m/>
    <m/>
    <m/>
    <s v="Pending"/>
    <s v="No"/>
    <s v="Yes"/>
    <m/>
    <n v="567"/>
    <n v="440"/>
    <n v="594714.6477588166"/>
    <n v="60882.938065984097"/>
    <n v="3.804733727810651"/>
    <s v="Self-Help Book"/>
    <x v="2"/>
    <s v="Books"/>
    <s v="Books"/>
    <s v="Books"/>
    <n v="19"/>
    <s v="Books"/>
    <m/>
    <n v="2023"/>
    <n v="5"/>
    <n v="4"/>
    <n v="5"/>
    <s v="Weekday"/>
    <m/>
    <m/>
  </r>
  <r>
    <s v="WEB-5567"/>
    <x v="406"/>
    <s v="Sanjay Malhotra"/>
    <x v="2"/>
    <x v="2"/>
    <x v="13"/>
    <n v="1"/>
    <n v="773.69"/>
    <x v="0"/>
    <x v="0"/>
    <n v="5"/>
    <n v="773.69"/>
    <m/>
    <m/>
    <m/>
    <m/>
    <m/>
    <m/>
    <s v="Completed"/>
    <s v="No"/>
    <s v="No"/>
    <m/>
    <n v="589"/>
    <n v="426"/>
    <n v="594714.6477588166"/>
    <n v="60882.938065984097"/>
    <n v="3.804733727810651"/>
    <s v="Self-Help Book"/>
    <x v="2"/>
    <s v="Books"/>
    <s v="Books"/>
    <s v="Books"/>
    <n v="19"/>
    <s v="Books"/>
    <m/>
    <n v="2025"/>
    <n v="3"/>
    <n v="26"/>
    <n v="4"/>
    <s v="Weekday"/>
    <m/>
    <m/>
  </r>
  <r>
    <s v="WEB-8629"/>
    <x v="141"/>
    <s v="Ananya Gupta"/>
    <x v="0"/>
    <x v="3"/>
    <x v="10"/>
    <n v="2"/>
    <n v="654.48"/>
    <x v="2"/>
    <x v="1"/>
    <n v="3"/>
    <n v="1308.96"/>
    <m/>
    <m/>
    <m/>
    <m/>
    <m/>
    <m/>
    <s v="Pending"/>
    <s v="No"/>
    <s v="Yes"/>
    <m/>
    <n v="590"/>
    <n v="451"/>
    <n v="1892867.2841657216"/>
    <n v="199432.98236095349"/>
    <n v="3.8949824970828471"/>
    <s v="Women'S Kurti"/>
    <x v="3"/>
    <s v="Fashion"/>
    <s v="Fashion"/>
    <s v="Fashion"/>
    <n v="15"/>
    <s v="Fashion"/>
    <m/>
    <n v="2025"/>
    <n v="4"/>
    <n v="1"/>
    <n v="3"/>
    <s v="Weekend"/>
    <m/>
    <m/>
  </r>
  <r>
    <s v="WEB-6404"/>
    <x v="608"/>
    <s v="Aditya Patel"/>
    <x v="1"/>
    <x v="3"/>
    <x v="3"/>
    <n v="1"/>
    <n v="1235.72"/>
    <x v="1"/>
    <x v="0"/>
    <n v="4"/>
    <n v="1235.72"/>
    <m/>
    <m/>
    <m/>
    <m/>
    <m/>
    <m/>
    <s v="Completed"/>
    <s v="Yes"/>
    <s v="No"/>
    <m/>
    <n v="595"/>
    <n v="444"/>
    <n v="1892867.2841657216"/>
    <n v="199432.98236095349"/>
    <n v="3.8949824970828471"/>
    <s v="Denim Jeans"/>
    <x v="3"/>
    <s v="Fashion"/>
    <s v="Fashion"/>
    <s v="Fashion"/>
    <n v="6"/>
    <s v="Fashion"/>
    <m/>
    <n v="2023"/>
    <n v="3"/>
    <n v="4"/>
    <n v="7"/>
    <s v="Weekday"/>
    <m/>
    <m/>
  </r>
  <r>
    <s v="WEB-6963"/>
    <x v="668"/>
    <s v="Tanya Patel"/>
    <x v="1"/>
    <x v="0"/>
    <x v="5"/>
    <n v="1"/>
    <n v="746.09"/>
    <x v="4"/>
    <x v="1"/>
    <m/>
    <n v="746.09"/>
    <m/>
    <m/>
    <m/>
    <m/>
    <m/>
    <m/>
    <s v="Pending"/>
    <s v="No"/>
    <s v="Yes"/>
    <m/>
    <n v="595"/>
    <n v="444"/>
    <n v="1463424.4009529033"/>
    <n v="118285.78776560788"/>
    <n v="3.8140589569160999"/>
    <s v="Storage Box"/>
    <x v="0"/>
    <s v="Home &amp; Kitchen"/>
    <s v="Home &amp; Kitchen"/>
    <s v="Home &amp; Kitchen"/>
    <n v="8"/>
    <s v="Home &amp; Kitchen"/>
    <m/>
    <n v="2025"/>
    <n v="5"/>
    <n v="4"/>
    <n v="1"/>
    <s v="Weekday"/>
    <m/>
    <m/>
  </r>
  <r>
    <s v="WEB-6901"/>
    <x v="66"/>
    <s v="Karan Mehta"/>
    <x v="0"/>
    <x v="4"/>
    <x v="21"/>
    <n v="1"/>
    <n v="1292.7"/>
    <x v="2"/>
    <x v="0"/>
    <n v="3"/>
    <n v="1292.7"/>
    <m/>
    <m/>
    <m/>
    <m/>
    <m/>
    <m/>
    <s v="Completed"/>
    <s v="Yes"/>
    <s v="No"/>
    <m/>
    <n v="590"/>
    <n v="451"/>
    <n v="1098537.4901531704"/>
    <n v="96724.388030634553"/>
    <n v="3.9001122334455669"/>
    <s v="Shampoo 200Ml"/>
    <x v="4"/>
    <s v="Beauty"/>
    <s v="Beauty"/>
    <s v="Beauty"/>
    <n v="64"/>
    <s v="Beauty"/>
    <m/>
    <n v="2023"/>
    <n v="6"/>
    <n v="11"/>
    <n v="1"/>
    <s v="Weekday"/>
    <m/>
    <m/>
  </r>
  <r>
    <s v="WEB-8935"/>
    <x v="216"/>
    <s v="Ishaan Das"/>
    <x v="1"/>
    <x v="3"/>
    <x v="3"/>
    <n v="2"/>
    <n v="969.3"/>
    <x v="1"/>
    <x v="0"/>
    <n v="3"/>
    <n v="1938.6"/>
    <m/>
    <m/>
    <m/>
    <m/>
    <m/>
    <m/>
    <s v="Completed"/>
    <s v="Yes"/>
    <s v="No"/>
    <m/>
    <n v="595"/>
    <n v="444"/>
    <n v="1892867.2841657216"/>
    <n v="199432.98236095349"/>
    <n v="3.8949824970828471"/>
    <s v="Denim Jeans"/>
    <x v="3"/>
    <s v="Fashion"/>
    <s v="Fashion"/>
    <s v="Fashion"/>
    <n v="6"/>
    <s v="Fashion"/>
    <m/>
    <n v="2023"/>
    <n v="12"/>
    <n v="31"/>
    <n v="1"/>
    <s v="Weekday"/>
    <m/>
    <m/>
  </r>
  <r>
    <s v="WEB-6604"/>
    <x v="356"/>
    <s v="Karan Khan"/>
    <x v="1"/>
    <x v="2"/>
    <x v="13"/>
    <n v="1"/>
    <n v="657.72"/>
    <x v="0"/>
    <x v="3"/>
    <n v="5"/>
    <n v="657.72"/>
    <m/>
    <m/>
    <m/>
    <m/>
    <m/>
    <m/>
    <s v="Lost Sale"/>
    <s v="No"/>
    <s v="Yes"/>
    <m/>
    <n v="595"/>
    <n v="444"/>
    <n v="594714.6477588166"/>
    <n v="60882.938065984097"/>
    <n v="3.804733727810651"/>
    <s v="Self-Help Book"/>
    <x v="2"/>
    <s v="Books"/>
    <s v="Books"/>
    <s v="Books"/>
    <n v="19"/>
    <s v="Books"/>
    <m/>
    <n v="2024"/>
    <n v="12"/>
    <n v="31"/>
    <n v="3"/>
    <s v="Weekday"/>
    <m/>
    <m/>
  </r>
  <r>
    <s v="WEB-5411"/>
    <x v="386"/>
    <s v="Aarav Menon"/>
    <x v="3"/>
    <x v="2"/>
    <x v="14"/>
    <n v="1"/>
    <n v="355.5"/>
    <x v="0"/>
    <x v="0"/>
    <n v="4"/>
    <n v="355.5"/>
    <m/>
    <m/>
    <m/>
    <m/>
    <m/>
    <m/>
    <s v="Completed"/>
    <s v="No"/>
    <s v="No"/>
    <m/>
    <n v="619"/>
    <n v="468"/>
    <n v="594714.6477588166"/>
    <n v="60882.938065984097"/>
    <n v="3.804733727810651"/>
    <s v="Notebook Set"/>
    <x v="2"/>
    <s v="Books"/>
    <s v="Books"/>
    <s v="Books"/>
    <n v="20"/>
    <s v="Books"/>
    <m/>
    <n v="2023"/>
    <n v="4"/>
    <n v="20"/>
    <n v="5"/>
    <s v="Weekday"/>
    <m/>
    <m/>
  </r>
  <r>
    <s v="WEB-7421"/>
    <x v="585"/>
    <s v="Kavya Iyer"/>
    <x v="7"/>
    <x v="2"/>
    <x v="13"/>
    <n v="1"/>
    <n v="308"/>
    <x v="1"/>
    <x v="1"/>
    <n v="4"/>
    <n v="308"/>
    <m/>
    <m/>
    <m/>
    <m/>
    <m/>
    <m/>
    <s v="Pending"/>
    <s v="No"/>
    <s v="Yes"/>
    <m/>
    <n v="567"/>
    <n v="440"/>
    <n v="594714.6477588166"/>
    <n v="60882.938065984097"/>
    <n v="3.804733727810651"/>
    <s v="Self-Help Book"/>
    <x v="2"/>
    <s v="Books"/>
    <s v="Books"/>
    <s v="Books"/>
    <n v="19"/>
    <s v="Books"/>
    <m/>
    <n v="2024"/>
    <n v="9"/>
    <n v="21"/>
    <n v="7"/>
    <s v="Weekday"/>
    <m/>
    <m/>
  </r>
  <r>
    <s v="WEB-9216"/>
    <x v="156"/>
    <s v="Sanjay Kumar"/>
    <x v="5"/>
    <x v="1"/>
    <x v="9"/>
    <n v="1"/>
    <n v="1902.73"/>
    <x v="0"/>
    <x v="0"/>
    <n v="4"/>
    <n v="1902.73"/>
    <m/>
    <m/>
    <m/>
    <m/>
    <m/>
    <m/>
    <s v="Completed"/>
    <s v="Yes"/>
    <s v="No"/>
    <m/>
    <n v="559"/>
    <n v="408"/>
    <n v="2759712.3299794244"/>
    <n v="330643.50635802455"/>
    <n v="3.8641711229946525"/>
    <s v="Usb Cable"/>
    <x v="1"/>
    <s v="Electronics"/>
    <s v="Electronics"/>
    <s v="Electronics"/>
    <n v="13"/>
    <s v="Electronics"/>
    <m/>
    <n v="2024"/>
    <n v="4"/>
    <n v="22"/>
    <n v="2"/>
    <s v="Weekday"/>
    <m/>
    <m/>
  </r>
  <r>
    <s v="WEB-6521"/>
    <x v="701"/>
    <s v="Karan Kumar"/>
    <x v="1"/>
    <x v="3"/>
    <x v="20"/>
    <n v="1"/>
    <n v="251.43"/>
    <x v="1"/>
    <x v="1"/>
    <n v="5"/>
    <n v="251.43"/>
    <m/>
    <m/>
    <m/>
    <m/>
    <m/>
    <m/>
    <s v="Pending"/>
    <s v="No"/>
    <s v="Yes"/>
    <m/>
    <n v="595"/>
    <n v="444"/>
    <n v="1892867.2841657216"/>
    <n v="199432.98236095349"/>
    <n v="3.8949824970828471"/>
    <s v="Men'S T-Shirt"/>
    <x v="3"/>
    <s v="Fashion"/>
    <s v="Fashion"/>
    <s v="Fashion"/>
    <n v="55"/>
    <s v="Fashion"/>
    <m/>
    <n v="2024"/>
    <n v="2"/>
    <n v="14"/>
    <n v="4"/>
    <s v="Weekday"/>
    <m/>
    <m/>
  </r>
  <r>
    <s v="WEB-8582"/>
    <x v="693"/>
    <s v="Arjun Rao"/>
    <x v="7"/>
    <x v="4"/>
    <x v="21"/>
    <n v="3"/>
    <n v="561.87"/>
    <x v="1"/>
    <x v="3"/>
    <n v="3"/>
    <n v="1685.6100000000001"/>
    <m/>
    <m/>
    <m/>
    <m/>
    <m/>
    <m/>
    <s v="Lost Sale"/>
    <s v="No"/>
    <s v="Yes"/>
    <m/>
    <n v="567"/>
    <n v="440"/>
    <n v="1098537.4901531704"/>
    <n v="96724.388030634553"/>
    <n v="3.9001122334455669"/>
    <s v="Shampoo 200Ml"/>
    <x v="4"/>
    <s v="Beauty"/>
    <s v="Beauty"/>
    <s v="Beauty"/>
    <n v="64"/>
    <s v="Beauty"/>
    <m/>
    <n v="2023"/>
    <n v="5"/>
    <n v="23"/>
    <n v="3"/>
    <s v="Weekday"/>
    <m/>
    <m/>
  </r>
  <r>
    <s v="WEB-9019"/>
    <x v="340"/>
    <s v="Rahul Sharma"/>
    <x v="2"/>
    <x v="3"/>
    <x v="17"/>
    <n v="1"/>
    <n v="596.97"/>
    <x v="1"/>
    <x v="0"/>
    <n v="4"/>
    <n v="596.97"/>
    <m/>
    <m/>
    <m/>
    <m/>
    <m/>
    <m/>
    <s v="Completed"/>
    <s v="No"/>
    <s v="No"/>
    <m/>
    <n v="589"/>
    <n v="426"/>
    <n v="1892867.2841657216"/>
    <n v="199432.98236095349"/>
    <n v="3.8949824970828471"/>
    <s v="Running Shoes"/>
    <x v="3"/>
    <s v="Fashion"/>
    <s v="Fashion"/>
    <s v="Fashion"/>
    <n v="45"/>
    <s v="Fashion"/>
    <m/>
    <n v="2025"/>
    <n v="1"/>
    <n v="4"/>
    <n v="7"/>
    <s v="Weekday"/>
    <m/>
    <m/>
  </r>
  <r>
    <s v="WEB-8343"/>
    <x v="688"/>
    <s v="Diya Patel"/>
    <x v="2"/>
    <x v="3"/>
    <x v="17"/>
    <n v="1"/>
    <n v="914.86"/>
    <x v="4"/>
    <x v="2"/>
    <n v="3"/>
    <n v="914.86"/>
    <m/>
    <m/>
    <m/>
    <m/>
    <m/>
    <m/>
    <s v="Completed"/>
    <s v="No"/>
    <s v="No"/>
    <m/>
    <n v="589"/>
    <n v="426"/>
    <n v="1892867.2841657216"/>
    <n v="199432.98236095349"/>
    <n v="3.8949824970828471"/>
    <s v="Running Shoes"/>
    <x v="3"/>
    <s v="Fashion"/>
    <s v="Fashion"/>
    <s v="Fashion"/>
    <n v="45"/>
    <s v="Fashion"/>
    <m/>
    <n v="2024"/>
    <n v="4"/>
    <n v="10"/>
    <n v="4"/>
    <s v="Weekday"/>
    <m/>
    <m/>
  </r>
  <r>
    <s v="WEB-5089"/>
    <x v="440"/>
    <s v="Vikram Singh"/>
    <x v="0"/>
    <x v="3"/>
    <x v="10"/>
    <n v="1"/>
    <n v="1927.86"/>
    <x v="3"/>
    <x v="1"/>
    <n v="4"/>
    <n v="1927.86"/>
    <m/>
    <m/>
    <m/>
    <m/>
    <m/>
    <m/>
    <s v="Pending"/>
    <s v="No"/>
    <s v="Yes"/>
    <m/>
    <n v="590"/>
    <n v="451"/>
    <n v="1892867.2841657216"/>
    <n v="199432.98236095349"/>
    <n v="3.8949824970828471"/>
    <s v="Women'S Kurti"/>
    <x v="3"/>
    <s v="Fashion"/>
    <s v="Fashion"/>
    <s v="Fashion"/>
    <n v="15"/>
    <s v="Fashion"/>
    <m/>
    <n v="2025"/>
    <n v="5"/>
    <n v="16"/>
    <n v="6"/>
    <s v="Weekday"/>
    <m/>
    <m/>
  </r>
  <r>
    <s v="WEB-5066"/>
    <x v="151"/>
    <s v="Neha Patel"/>
    <x v="0"/>
    <x v="2"/>
    <x v="14"/>
    <n v="1"/>
    <n v="463.39"/>
    <x v="0"/>
    <x v="0"/>
    <n v="3"/>
    <n v="463.39"/>
    <m/>
    <m/>
    <m/>
    <m/>
    <m/>
    <m/>
    <s v="Completed"/>
    <s v="No"/>
    <s v="No"/>
    <m/>
    <n v="590"/>
    <n v="451"/>
    <n v="594714.6477588166"/>
    <n v="60882.938065984097"/>
    <n v="3.804733727810651"/>
    <s v="Notebook Set"/>
    <x v="2"/>
    <s v="Books"/>
    <s v="Books"/>
    <s v="Books"/>
    <n v="20"/>
    <s v="Books"/>
    <m/>
    <n v="2024"/>
    <n v="2"/>
    <n v="29"/>
    <n v="5"/>
    <s v="Weekday"/>
    <m/>
    <m/>
  </r>
  <r>
    <s v="WEB-6408"/>
    <x v="11"/>
    <s v="Neha Das"/>
    <x v="1"/>
    <x v="1"/>
    <x v="1"/>
    <n v="2"/>
    <n v="2435.14"/>
    <x v="1"/>
    <x v="0"/>
    <n v="4"/>
    <n v="4870.28"/>
    <m/>
    <m/>
    <m/>
    <m/>
    <m/>
    <m/>
    <s v="Completed"/>
    <s v="Yes"/>
    <s v="No"/>
    <m/>
    <n v="595"/>
    <n v="444"/>
    <n v="2759712.3299794244"/>
    <n v="330643.50635802455"/>
    <n v="3.8641711229946525"/>
    <s v="Power Bank 10000Mah"/>
    <x v="1"/>
    <s v="Electronics"/>
    <s v="Electronics"/>
    <s v="Electronics"/>
    <n v="3"/>
    <s v="Electronics"/>
    <m/>
    <n v="2023"/>
    <n v="5"/>
    <n v="7"/>
    <n v="1"/>
    <s v="Weekend"/>
    <m/>
    <m/>
  </r>
  <r>
    <s v="WEB-7793"/>
    <x v="153"/>
    <s v="Rahul Malhotra"/>
    <x v="5"/>
    <x v="2"/>
    <x v="15"/>
    <n v="1"/>
    <n v="137.94999999999999"/>
    <x v="2"/>
    <x v="0"/>
    <n v="4"/>
    <n v="137.94999999999999"/>
    <m/>
    <m/>
    <m/>
    <m/>
    <m/>
    <m/>
    <s v="Completed"/>
    <s v="No"/>
    <s v="No"/>
    <m/>
    <n v="559"/>
    <n v="408"/>
    <n v="594714.6477588166"/>
    <n v="60882.938065984097"/>
    <n v="3.804733727810651"/>
    <s v="Kids Story Book"/>
    <x v="2"/>
    <s v="Books"/>
    <s v="Books"/>
    <s v="Books"/>
    <n v="23"/>
    <s v="Books"/>
    <m/>
    <n v="2024"/>
    <n v="12"/>
    <n v="24"/>
    <n v="3"/>
    <s v="Weekday"/>
    <m/>
    <m/>
  </r>
  <r>
    <s v="WEB-5059"/>
    <x v="702"/>
    <s v="Simran Chatterjee"/>
    <x v="6"/>
    <x v="3"/>
    <x v="19"/>
    <n v="1"/>
    <n v="1624.29"/>
    <x v="4"/>
    <x v="0"/>
    <n v="5"/>
    <n v="1624.29"/>
    <m/>
    <m/>
    <m/>
    <m/>
    <m/>
    <m/>
    <s v="Completed"/>
    <s v="Yes"/>
    <s v="No"/>
    <m/>
    <n v="558"/>
    <n v="430"/>
    <n v="1892867.2841657216"/>
    <n v="199432.98236095349"/>
    <n v="3.8949824970828471"/>
    <s v="Sunglasses"/>
    <x v="3"/>
    <s v="Fashion"/>
    <s v="Fashion"/>
    <s v="Fashion"/>
    <n v="53"/>
    <s v="Fashion"/>
    <m/>
    <n v="2025"/>
    <n v="5"/>
    <n v="8"/>
    <n v="5"/>
    <s v="Weekday"/>
    <m/>
    <m/>
  </r>
  <r>
    <s v="WEB-5275"/>
    <x v="437"/>
    <s v="Rahul Malhotra"/>
    <x v="6"/>
    <x v="4"/>
    <x v="6"/>
    <n v="1"/>
    <n v="1491.54"/>
    <x v="0"/>
    <x v="1"/>
    <n v="5"/>
    <n v="1491.54"/>
    <m/>
    <m/>
    <m/>
    <m/>
    <m/>
    <m/>
    <s v="Pending"/>
    <s v="No"/>
    <s v="Yes"/>
    <m/>
    <n v="558"/>
    <n v="430"/>
    <n v="1098537.4901531704"/>
    <n v="96724.388030634553"/>
    <n v="3.9001122334455669"/>
    <s v="Lipstick"/>
    <x v="4"/>
    <s v="Beauty"/>
    <s v="Beauty"/>
    <s v="Beauty"/>
    <n v="10"/>
    <s v="Beauty"/>
    <m/>
    <n v="2024"/>
    <n v="1"/>
    <n v="22"/>
    <n v="2"/>
    <s v="Weekday"/>
    <m/>
    <m/>
  </r>
  <r>
    <s v="WEB-9649"/>
    <x v="703"/>
    <s v="Tanya Menon"/>
    <x v="6"/>
    <x v="3"/>
    <x v="17"/>
    <n v="1"/>
    <n v="2266.7600000000002"/>
    <x v="3"/>
    <x v="3"/>
    <n v="4"/>
    <n v="2266.7600000000002"/>
    <m/>
    <m/>
    <m/>
    <m/>
    <m/>
    <m/>
    <s v="Lost Sale"/>
    <s v="No"/>
    <s v="Yes"/>
    <m/>
    <n v="558"/>
    <n v="430"/>
    <n v="1892867.2841657216"/>
    <n v="199432.98236095349"/>
    <n v="3.8949824970828471"/>
    <s v="Running Shoes"/>
    <x v="3"/>
    <s v="Fashion"/>
    <s v="Fashion"/>
    <s v="Fashion"/>
    <n v="45"/>
    <s v="Fashion"/>
    <m/>
    <n v="2023"/>
    <n v="8"/>
    <n v="6"/>
    <n v="1"/>
    <s v="Weekday"/>
    <m/>
    <m/>
  </r>
  <r>
    <s v="WEB-5549"/>
    <x v="406"/>
    <s v="Karan Reddy"/>
    <x v="5"/>
    <x v="0"/>
    <x v="5"/>
    <n v="2"/>
    <n v="679.21"/>
    <x v="4"/>
    <x v="0"/>
    <n v="4"/>
    <n v="1358.42"/>
    <m/>
    <m/>
    <m/>
    <m/>
    <m/>
    <m/>
    <s v="Completed"/>
    <s v="Yes"/>
    <s v="No"/>
    <m/>
    <n v="559"/>
    <n v="408"/>
    <n v="1463424.4009529033"/>
    <n v="118285.78776560788"/>
    <n v="3.8140589569160999"/>
    <s v="Storage Box"/>
    <x v="0"/>
    <s v="Home &amp; Kitchen"/>
    <s v="Home &amp; Kitchen"/>
    <s v="Home &amp; Kitchen"/>
    <n v="8"/>
    <s v="Home &amp; Kitchen"/>
    <m/>
    <n v="2025"/>
    <n v="3"/>
    <n v="26"/>
    <n v="4"/>
    <s v="Weekday"/>
    <m/>
    <m/>
  </r>
  <r>
    <s v="WEB-9017"/>
    <x v="333"/>
    <s v="Saanvi Rao"/>
    <x v="5"/>
    <x v="1"/>
    <x v="18"/>
    <n v="1"/>
    <n v="732.05"/>
    <x v="4"/>
    <x v="0"/>
    <n v="3"/>
    <n v="732.05"/>
    <m/>
    <m/>
    <m/>
    <m/>
    <m/>
    <m/>
    <s v="Completed"/>
    <s v="No"/>
    <s v="No"/>
    <m/>
    <n v="559"/>
    <n v="408"/>
    <n v="2759712.3299794244"/>
    <n v="330643.50635802455"/>
    <n v="3.8641711229946525"/>
    <s v="Bluetooth Speaker"/>
    <x v="1"/>
    <s v="Electronics"/>
    <s v="Electronics"/>
    <s v="Electronics"/>
    <n v="48"/>
    <s v="Electronics"/>
    <m/>
    <n v="2023"/>
    <n v="1"/>
    <n v="2"/>
    <n v="2"/>
    <s v="Weekday"/>
    <m/>
    <m/>
  </r>
  <r>
    <s v="WEB-8242"/>
    <x v="704"/>
    <s v="Rohan Patel"/>
    <x v="5"/>
    <x v="0"/>
    <x v="4"/>
    <n v="1"/>
    <n v="1424.46"/>
    <x v="2"/>
    <x v="0"/>
    <n v="5"/>
    <n v="1424.46"/>
    <m/>
    <m/>
    <m/>
    <m/>
    <m/>
    <m/>
    <s v="Completed"/>
    <s v="Yes"/>
    <s v="No"/>
    <m/>
    <n v="559"/>
    <n v="408"/>
    <n v="1463424.4009529033"/>
    <n v="118285.78776560788"/>
    <n v="3.8140589569160999"/>
    <s v="Non-Stick Pan"/>
    <x v="0"/>
    <s v="Home &amp; Kitchen"/>
    <s v="Home &amp; Kitchen"/>
    <s v="Home &amp; Kitchen"/>
    <n v="7"/>
    <s v="Home &amp; Kitchen"/>
    <m/>
    <n v="2023"/>
    <n v="9"/>
    <n v="28"/>
    <n v="5"/>
    <s v="Weekday"/>
    <m/>
    <m/>
  </r>
  <r>
    <s v="WEB-5899"/>
    <x v="144"/>
    <s v="Meera Kumar"/>
    <x v="0"/>
    <x v="0"/>
    <x v="0"/>
    <n v="1"/>
    <n v="195.63"/>
    <x v="1"/>
    <x v="3"/>
    <n v="5"/>
    <n v="195.63"/>
    <m/>
    <m/>
    <m/>
    <m/>
    <m/>
    <m/>
    <s v="Lost Sale"/>
    <s v="No"/>
    <s v="Yes"/>
    <m/>
    <n v="590"/>
    <n v="451"/>
    <n v="1463424.4009529033"/>
    <n v="118285.78776560788"/>
    <n v="3.8140589569160999"/>
    <s v="Water Bottle"/>
    <x v="0"/>
    <s v="Home &amp; Kitchen"/>
    <s v="Home &amp; Kitchen"/>
    <s v="Home &amp; Kitchen"/>
    <n v="2"/>
    <s v="Home &amp; Kitchen"/>
    <m/>
    <n v="2023"/>
    <n v="12"/>
    <n v="10"/>
    <n v="1"/>
    <s v="Weekday"/>
    <m/>
    <m/>
  </r>
  <r>
    <s v="WEB-9002"/>
    <x v="705"/>
    <s v="Ananya Kumar"/>
    <x v="0"/>
    <x v="3"/>
    <x v="10"/>
    <n v="1"/>
    <n v="1847.29"/>
    <x v="4"/>
    <x v="2"/>
    <n v="4"/>
    <n v="1847.29"/>
    <m/>
    <m/>
    <m/>
    <m/>
    <m/>
    <m/>
    <s v="Completed"/>
    <s v="No"/>
    <s v="No"/>
    <m/>
    <n v="590"/>
    <n v="451"/>
    <n v="1892867.2841657216"/>
    <n v="199432.98236095349"/>
    <n v="3.8949824970828471"/>
    <s v="Women'S Kurti"/>
    <x v="3"/>
    <s v="Fashion"/>
    <s v="Fashion"/>
    <s v="Fashion"/>
    <n v="15"/>
    <s v="Fashion"/>
    <m/>
    <n v="2023"/>
    <n v="8"/>
    <n v="17"/>
    <n v="5"/>
    <s v="Weekday"/>
    <m/>
    <m/>
  </r>
  <r>
    <s v="WEB-5994"/>
    <x v="706"/>
    <s v="Meera Nair"/>
    <x v="4"/>
    <x v="2"/>
    <x v="13"/>
    <n v="3"/>
    <n v="600.53"/>
    <x v="2"/>
    <x v="0"/>
    <n v="3"/>
    <n v="1801.59"/>
    <m/>
    <m/>
    <m/>
    <m/>
    <m/>
    <m/>
    <s v="Completed"/>
    <s v="Yes"/>
    <s v="No"/>
    <m/>
    <n v="573"/>
    <n v="450"/>
    <n v="594714.6477588166"/>
    <n v="60882.938065984097"/>
    <n v="3.804733727810651"/>
    <s v="Self-Help Book"/>
    <x v="2"/>
    <s v="Books"/>
    <s v="Books"/>
    <s v="Books"/>
    <n v="19"/>
    <s v="Books"/>
    <m/>
    <n v="2024"/>
    <n v="7"/>
    <n v="21"/>
    <n v="1"/>
    <s v="Weekday"/>
    <m/>
    <m/>
  </r>
  <r>
    <s v="WEB-8647"/>
    <x v="212"/>
    <s v="Tanya Joshi"/>
    <x v="5"/>
    <x v="1"/>
    <x v="11"/>
    <n v="1"/>
    <n v="1010.11"/>
    <x v="0"/>
    <x v="0"/>
    <n v="5"/>
    <n v="1010.11"/>
    <m/>
    <m/>
    <m/>
    <m/>
    <m/>
    <m/>
    <s v="Completed"/>
    <s v="Yes"/>
    <s v="No"/>
    <m/>
    <n v="559"/>
    <n v="408"/>
    <n v="2759712.3299794244"/>
    <n v="330643.50635802455"/>
    <n v="3.8641711229946525"/>
    <s v="Smart Watch"/>
    <x v="1"/>
    <s v="Electronics"/>
    <s v="Electronics"/>
    <s v="Electronics"/>
    <n v="17"/>
    <s v="Electronics"/>
    <m/>
    <n v="2023"/>
    <n v="11"/>
    <n v="27"/>
    <n v="2"/>
    <s v="Weekday"/>
    <m/>
    <m/>
  </r>
  <r>
    <s v="WEB-6678"/>
    <x v="71"/>
    <s v="Ishaan Patel"/>
    <x v="3"/>
    <x v="1"/>
    <x v="18"/>
    <n v="3"/>
    <n v="3239.06"/>
    <x v="1"/>
    <x v="0"/>
    <n v="4"/>
    <n v="9717.18"/>
    <m/>
    <m/>
    <m/>
    <m/>
    <m/>
    <m/>
    <s v="Completed"/>
    <s v="Yes"/>
    <s v="No"/>
    <m/>
    <n v="619"/>
    <n v="468"/>
    <n v="2759712.3299794244"/>
    <n v="330643.50635802455"/>
    <n v="3.8641711229946525"/>
    <s v="Bluetooth Speaker"/>
    <x v="1"/>
    <s v="Electronics"/>
    <s v="Electronics"/>
    <s v="Electronics"/>
    <n v="48"/>
    <s v="Electronics"/>
    <m/>
    <n v="2024"/>
    <n v="12"/>
    <n v="7"/>
    <n v="7"/>
    <s v="Weekend"/>
    <m/>
    <m/>
  </r>
  <r>
    <s v="WEB-9411"/>
    <x v="632"/>
    <s v="Diya Rao"/>
    <x v="5"/>
    <x v="2"/>
    <x v="15"/>
    <n v="3"/>
    <n v="525.03"/>
    <x v="2"/>
    <x v="0"/>
    <n v="4"/>
    <n v="1575.09"/>
    <m/>
    <m/>
    <m/>
    <m/>
    <m/>
    <m/>
    <s v="Completed"/>
    <s v="Yes"/>
    <s v="No"/>
    <m/>
    <n v="559"/>
    <n v="408"/>
    <n v="594714.6477588166"/>
    <n v="60882.938065984097"/>
    <n v="3.804733727810651"/>
    <s v="Kids Story Book"/>
    <x v="2"/>
    <s v="Books"/>
    <s v="Books"/>
    <s v="Books"/>
    <n v="23"/>
    <s v="Books"/>
    <m/>
    <n v="2023"/>
    <n v="10"/>
    <n v="19"/>
    <n v="5"/>
    <s v="Weekday"/>
    <m/>
    <m/>
  </r>
  <r>
    <s v="WEB-6856"/>
    <x v="436"/>
    <s v="Diya Iyer"/>
    <x v="0"/>
    <x v="0"/>
    <x v="23"/>
    <n v="3"/>
    <n v="1660.54"/>
    <x v="3"/>
    <x v="0"/>
    <n v="3"/>
    <n v="4981.62"/>
    <m/>
    <m/>
    <m/>
    <m/>
    <m/>
    <m/>
    <s v="Completed"/>
    <s v="Yes"/>
    <s v="No"/>
    <m/>
    <n v="590"/>
    <n v="451"/>
    <n v="1463424.4009529033"/>
    <n v="118285.78776560788"/>
    <n v="3.8140589569160999"/>
    <s v="Led Bulb Pack"/>
    <x v="0"/>
    <s v="Home &amp; Kitchen"/>
    <s v="Home &amp; Kitchen"/>
    <s v="Home &amp; Kitchen"/>
    <n v="76"/>
    <s v="Home &amp; Kitchen"/>
    <m/>
    <n v="2023"/>
    <n v="1"/>
    <n v="28"/>
    <n v="7"/>
    <s v="Weekday"/>
    <m/>
    <m/>
  </r>
  <r>
    <s v="WEB-5639"/>
    <x v="707"/>
    <s v="Ishaan Das"/>
    <x v="2"/>
    <x v="0"/>
    <x v="16"/>
    <n v="1"/>
    <n v="1678.57"/>
    <x v="0"/>
    <x v="1"/>
    <n v="5"/>
    <n v="1678.57"/>
    <m/>
    <m/>
    <m/>
    <m/>
    <m/>
    <m/>
    <s v="Pending"/>
    <s v="No"/>
    <s v="Yes"/>
    <m/>
    <n v="589"/>
    <n v="426"/>
    <n v="1463424.4009529033"/>
    <n v="118285.78776560788"/>
    <n v="3.8140589569160999"/>
    <s v="Table Lamp"/>
    <x v="0"/>
    <s v="Home &amp; Kitchen"/>
    <s v="Home &amp; Kitchen"/>
    <s v="Home &amp; Kitchen"/>
    <n v="32"/>
    <s v="Home &amp; Kitchen"/>
    <m/>
    <n v="2024"/>
    <n v="8"/>
    <n v="25"/>
    <n v="1"/>
    <s v="Weekday"/>
    <m/>
    <m/>
  </r>
  <r>
    <s v="WEB-7427"/>
    <x v="112"/>
    <s v="Ananya Khan"/>
    <x v="0"/>
    <x v="0"/>
    <x v="0"/>
    <n v="1"/>
    <n v="215.18"/>
    <x v="0"/>
    <x v="0"/>
    <n v="5"/>
    <n v="215.18"/>
    <m/>
    <m/>
    <m/>
    <m/>
    <m/>
    <m/>
    <s v="Completed"/>
    <s v="No"/>
    <s v="No"/>
    <m/>
    <n v="590"/>
    <n v="451"/>
    <n v="1463424.4009529033"/>
    <n v="118285.78776560788"/>
    <n v="3.8140589569160999"/>
    <s v="Water Bottle"/>
    <x v="0"/>
    <s v="Home &amp; Kitchen"/>
    <s v="Home &amp; Kitchen"/>
    <s v="Home &amp; Kitchen"/>
    <n v="2"/>
    <s v="Home &amp; Kitchen"/>
    <m/>
    <n v="2023"/>
    <n v="5"/>
    <n v="5"/>
    <n v="6"/>
    <s v="Weekday"/>
    <m/>
    <m/>
  </r>
  <r>
    <s v="WEB-6890"/>
    <x v="695"/>
    <s v="Arjun Joshi"/>
    <x v="3"/>
    <x v="1"/>
    <x v="11"/>
    <n v="2"/>
    <n v="2154.0700000000002"/>
    <x v="4"/>
    <x v="0"/>
    <n v="5"/>
    <n v="4308.1400000000003"/>
    <m/>
    <m/>
    <m/>
    <m/>
    <m/>
    <m/>
    <s v="Completed"/>
    <s v="Yes"/>
    <s v="No"/>
    <m/>
    <n v="619"/>
    <n v="468"/>
    <n v="2759712.3299794244"/>
    <n v="330643.50635802455"/>
    <n v="3.8641711229946525"/>
    <s v="Smart Watch"/>
    <x v="1"/>
    <s v="Electronics"/>
    <s v="Electronics"/>
    <s v="Electronics"/>
    <n v="17"/>
    <s v="Electronics"/>
    <m/>
    <n v="2024"/>
    <n v="1"/>
    <n v="21"/>
    <n v="1"/>
    <s v="Weekday"/>
    <m/>
    <m/>
  </r>
  <r>
    <s v="WEB-5485"/>
    <x v="416"/>
    <s v="Sanjay Nair"/>
    <x v="2"/>
    <x v="4"/>
    <x v="6"/>
    <n v="2"/>
    <n v="1461.81"/>
    <x v="4"/>
    <x v="0"/>
    <n v="4"/>
    <n v="2923.62"/>
    <m/>
    <m/>
    <m/>
    <m/>
    <m/>
    <m/>
    <s v="Completed"/>
    <s v="Yes"/>
    <s v="No"/>
    <m/>
    <n v="589"/>
    <n v="426"/>
    <n v="1098537.4901531704"/>
    <n v="96724.388030634553"/>
    <n v="3.9001122334455669"/>
    <s v="Lipstick"/>
    <x v="4"/>
    <s v="Beauty"/>
    <s v="Beauty"/>
    <s v="Beauty"/>
    <n v="10"/>
    <s v="Beauty"/>
    <m/>
    <n v="2023"/>
    <n v="1"/>
    <n v="11"/>
    <n v="4"/>
    <s v="Weekday"/>
    <m/>
    <m/>
  </r>
  <r>
    <s v="WEB-7208"/>
    <x v="209"/>
    <s v="Ananya Kapoor"/>
    <x v="4"/>
    <x v="4"/>
    <x v="12"/>
    <n v="3"/>
    <n v="945.32"/>
    <x v="4"/>
    <x v="0"/>
    <n v="5"/>
    <n v="2835.96"/>
    <m/>
    <m/>
    <m/>
    <m/>
    <m/>
    <m/>
    <s v="Completed"/>
    <s v="Yes"/>
    <s v="No"/>
    <m/>
    <n v="573"/>
    <n v="450"/>
    <n v="1098537.4901531704"/>
    <n v="96724.388030634553"/>
    <n v="3.9001122334455669"/>
    <s v="Perfume 50Ml"/>
    <x v="4"/>
    <s v="Beauty"/>
    <s v="Beauty"/>
    <s v="Beauty"/>
    <n v="18"/>
    <s v="Beauty"/>
    <m/>
    <n v="2023"/>
    <n v="6"/>
    <n v="27"/>
    <n v="3"/>
    <s v="Weekday"/>
    <m/>
    <m/>
  </r>
  <r>
    <s v="WEB-7067"/>
    <x v="670"/>
    <s v="Sanjay Gupta"/>
    <x v="6"/>
    <x v="1"/>
    <x v="9"/>
    <n v="1"/>
    <n v="2648.65"/>
    <x v="4"/>
    <x v="0"/>
    <n v="5"/>
    <n v="2648.65"/>
    <m/>
    <m/>
    <m/>
    <m/>
    <m/>
    <m/>
    <s v="Completed"/>
    <s v="Yes"/>
    <s v="No"/>
    <m/>
    <n v="558"/>
    <n v="430"/>
    <n v="2759712.3299794244"/>
    <n v="330643.50635802455"/>
    <n v="3.8641711229946525"/>
    <s v="Usb Cable"/>
    <x v="1"/>
    <s v="Electronics"/>
    <s v="Electronics"/>
    <s v="Electronics"/>
    <n v="13"/>
    <s v="Electronics"/>
    <m/>
    <n v="2024"/>
    <n v="9"/>
    <n v="20"/>
    <n v="6"/>
    <s v="Weekday"/>
    <m/>
    <m/>
  </r>
  <r>
    <s v="WEB-5163"/>
    <x v="302"/>
    <s v="Sanjay Iyer"/>
    <x v="2"/>
    <x v="2"/>
    <x v="15"/>
    <n v="2"/>
    <n v="703.57"/>
    <x v="1"/>
    <x v="1"/>
    <n v="4"/>
    <n v="1407.14"/>
    <m/>
    <m/>
    <m/>
    <m/>
    <m/>
    <m/>
    <s v="Pending"/>
    <s v="No"/>
    <s v="Yes"/>
    <m/>
    <n v="589"/>
    <n v="426"/>
    <n v="594714.6477588166"/>
    <n v="60882.938065984097"/>
    <n v="3.804733727810651"/>
    <s v="Kids Story Book"/>
    <x v="2"/>
    <s v="Books"/>
    <s v="Books"/>
    <s v="Books"/>
    <n v="23"/>
    <s v="Books"/>
    <m/>
    <n v="2024"/>
    <n v="4"/>
    <n v="18"/>
    <n v="5"/>
    <s v="Weekday"/>
    <m/>
    <m/>
  </r>
  <r>
    <s v="WEB-5938"/>
    <x v="708"/>
    <s v="Riya Rao"/>
    <x v="7"/>
    <x v="4"/>
    <x v="6"/>
    <n v="1"/>
    <n v="672.62"/>
    <x v="0"/>
    <x v="0"/>
    <n v="3"/>
    <n v="672.62"/>
    <m/>
    <m/>
    <m/>
    <m/>
    <m/>
    <m/>
    <s v="Completed"/>
    <s v="No"/>
    <s v="No"/>
    <m/>
    <n v="567"/>
    <n v="440"/>
    <n v="1098537.4901531704"/>
    <n v="96724.388030634553"/>
    <n v="3.9001122334455669"/>
    <s v="Lipstick"/>
    <x v="4"/>
    <s v="Beauty"/>
    <s v="Beauty"/>
    <s v="Beauty"/>
    <n v="10"/>
    <s v="Beauty"/>
    <m/>
    <n v="2023"/>
    <n v="12"/>
    <n v="11"/>
    <n v="2"/>
    <s v="Weekday"/>
    <m/>
    <m/>
  </r>
  <r>
    <s v="WEB-5630"/>
    <x v="603"/>
    <s v="Rahul Chatterjee"/>
    <x v="4"/>
    <x v="2"/>
    <x v="7"/>
    <n v="1"/>
    <n v="436.32"/>
    <x v="1"/>
    <x v="2"/>
    <n v="5"/>
    <n v="436.32"/>
    <m/>
    <m/>
    <m/>
    <m/>
    <m/>
    <m/>
    <s v="Completed"/>
    <s v="No"/>
    <s v="No"/>
    <m/>
    <n v="573"/>
    <n v="450"/>
    <n v="594714.6477588166"/>
    <n v="60882.938065984097"/>
    <n v="3.804733727810651"/>
    <s v="Fiction Novel"/>
    <x v="2"/>
    <s v="Books"/>
    <s v="Books"/>
    <s v="Books"/>
    <n v="11"/>
    <s v="Books"/>
    <m/>
    <n v="2024"/>
    <n v="7"/>
    <n v="14"/>
    <n v="1"/>
    <s v="Weekday"/>
    <m/>
    <m/>
  </r>
  <r>
    <s v="WEB-7166"/>
    <x v="43"/>
    <s v="Saanvi Rao"/>
    <x v="3"/>
    <x v="1"/>
    <x v="1"/>
    <n v="3"/>
    <n v="1759.69"/>
    <x v="0"/>
    <x v="0"/>
    <n v="4"/>
    <n v="5279.07"/>
    <m/>
    <m/>
    <m/>
    <m/>
    <m/>
    <m/>
    <s v="Completed"/>
    <s v="Yes"/>
    <s v="No"/>
    <m/>
    <n v="619"/>
    <n v="468"/>
    <n v="2759712.3299794244"/>
    <n v="330643.50635802455"/>
    <n v="3.8641711229946525"/>
    <s v="Power Bank 10000Mah"/>
    <x v="1"/>
    <s v="Electronics"/>
    <s v="Electronics"/>
    <s v="Electronics"/>
    <n v="3"/>
    <s v="Electronics"/>
    <m/>
    <n v="2023"/>
    <n v="12"/>
    <n v="5"/>
    <n v="3"/>
    <s v="Weekday"/>
    <m/>
    <m/>
  </r>
  <r>
    <s v="WEB-5694"/>
    <x v="291"/>
    <s v="Rohan Sharma"/>
    <x v="4"/>
    <x v="0"/>
    <x v="4"/>
    <n v="1"/>
    <n v="1257.93"/>
    <x v="2"/>
    <x v="0"/>
    <n v="5"/>
    <n v="1257.93"/>
    <m/>
    <m/>
    <m/>
    <m/>
    <m/>
    <m/>
    <s v="Completed"/>
    <s v="Yes"/>
    <s v="No"/>
    <m/>
    <n v="573"/>
    <n v="450"/>
    <n v="1463424.4009529033"/>
    <n v="118285.78776560788"/>
    <n v="3.8140589569160999"/>
    <s v="Non-Stick Pan"/>
    <x v="0"/>
    <s v="Home &amp; Kitchen"/>
    <s v="Home &amp; Kitchen"/>
    <s v="Home &amp; Kitchen"/>
    <n v="7"/>
    <s v="Home &amp; Kitchen"/>
    <m/>
    <n v="2023"/>
    <n v="9"/>
    <n v="4"/>
    <n v="2"/>
    <s v="Weekday"/>
    <m/>
    <m/>
  </r>
  <r>
    <s v="WEB-8237"/>
    <x v="189"/>
    <s v="Sanjay Iyer"/>
    <x v="1"/>
    <x v="0"/>
    <x v="5"/>
    <n v="2"/>
    <n v="1787.48"/>
    <x v="3"/>
    <x v="1"/>
    <n v="4"/>
    <n v="3574.96"/>
    <m/>
    <m/>
    <m/>
    <m/>
    <m/>
    <m/>
    <s v="Pending"/>
    <s v="No"/>
    <s v="Yes"/>
    <m/>
    <n v="595"/>
    <n v="444"/>
    <n v="1463424.4009529033"/>
    <n v="118285.78776560788"/>
    <n v="3.8140589569160999"/>
    <s v="Storage Box"/>
    <x v="0"/>
    <s v="Home &amp; Kitchen"/>
    <s v="Home &amp; Kitchen"/>
    <s v="Home &amp; Kitchen"/>
    <n v="8"/>
    <s v="Home &amp; Kitchen"/>
    <m/>
    <n v="2024"/>
    <n v="6"/>
    <n v="2"/>
    <n v="1"/>
    <s v="Weekday"/>
    <m/>
    <m/>
  </r>
  <r>
    <s v="WEB-8019"/>
    <x v="709"/>
    <s v="Neha Malhotra"/>
    <x v="5"/>
    <x v="3"/>
    <x v="17"/>
    <n v="1"/>
    <n v="1064.5899999999999"/>
    <x v="2"/>
    <x v="0"/>
    <n v="4"/>
    <n v="1064.5899999999999"/>
    <m/>
    <m/>
    <m/>
    <m/>
    <m/>
    <m/>
    <s v="Completed"/>
    <s v="Yes"/>
    <s v="No"/>
    <m/>
    <n v="559"/>
    <n v="408"/>
    <n v="1892867.2841657216"/>
    <n v="199432.98236095349"/>
    <n v="3.8949824970828471"/>
    <s v="Running Shoes"/>
    <x v="3"/>
    <s v="Fashion"/>
    <s v="Fashion"/>
    <s v="Fashion"/>
    <n v="45"/>
    <s v="Fashion"/>
    <m/>
    <n v="2024"/>
    <n v="6"/>
    <n v="5"/>
    <n v="4"/>
    <s v="Weekday"/>
    <m/>
    <m/>
  </r>
  <r>
    <s v="WEB-8812"/>
    <x v="436"/>
    <s v="Karan Reddy"/>
    <x v="4"/>
    <x v="4"/>
    <x v="21"/>
    <n v="1"/>
    <n v="340.45"/>
    <x v="1"/>
    <x v="0"/>
    <n v="5"/>
    <n v="340.45"/>
    <m/>
    <m/>
    <m/>
    <m/>
    <m/>
    <m/>
    <s v="Completed"/>
    <s v="No"/>
    <s v="No"/>
    <m/>
    <n v="573"/>
    <n v="450"/>
    <n v="1098537.4901531704"/>
    <n v="96724.388030634553"/>
    <n v="3.9001122334455669"/>
    <s v="Shampoo 200Ml"/>
    <x v="4"/>
    <s v="Beauty"/>
    <s v="Beauty"/>
    <s v="Beauty"/>
    <n v="64"/>
    <s v="Beauty"/>
    <m/>
    <n v="2023"/>
    <n v="1"/>
    <n v="28"/>
    <n v="7"/>
    <s v="Weekday"/>
    <m/>
    <m/>
  </r>
  <r>
    <s v="WEB-8977"/>
    <x v="367"/>
    <s v="Karan Kapoor"/>
    <x v="7"/>
    <x v="3"/>
    <x v="17"/>
    <n v="1"/>
    <n v="906.08"/>
    <x v="3"/>
    <x v="0"/>
    <n v="4"/>
    <n v="906.08"/>
    <m/>
    <m/>
    <m/>
    <m/>
    <m/>
    <m/>
    <s v="Completed"/>
    <s v="No"/>
    <s v="No"/>
    <m/>
    <n v="567"/>
    <n v="440"/>
    <n v="1892867.2841657216"/>
    <n v="199432.98236095349"/>
    <n v="3.8949824970828471"/>
    <s v="Running Shoes"/>
    <x v="3"/>
    <s v="Fashion"/>
    <s v="Fashion"/>
    <s v="Fashion"/>
    <n v="45"/>
    <s v="Fashion"/>
    <m/>
    <n v="2025"/>
    <n v="1"/>
    <n v="15"/>
    <n v="4"/>
    <s v="Weekday"/>
    <m/>
    <m/>
  </r>
  <r>
    <s v="WEB-7087"/>
    <x v="522"/>
    <s v="Saanvi Das"/>
    <x v="5"/>
    <x v="1"/>
    <x v="9"/>
    <n v="2"/>
    <n v="1317.8"/>
    <x v="3"/>
    <x v="0"/>
    <n v="4"/>
    <n v="2635.6"/>
    <m/>
    <m/>
    <m/>
    <m/>
    <m/>
    <m/>
    <s v="Completed"/>
    <s v="Yes"/>
    <s v="No"/>
    <m/>
    <n v="559"/>
    <n v="408"/>
    <n v="2759712.3299794244"/>
    <n v="330643.50635802455"/>
    <n v="3.8641711229946525"/>
    <s v="Usb Cable"/>
    <x v="1"/>
    <s v="Electronics"/>
    <s v="Electronics"/>
    <s v="Electronics"/>
    <n v="13"/>
    <s v="Electronics"/>
    <m/>
    <n v="2024"/>
    <n v="12"/>
    <n v="11"/>
    <n v="4"/>
    <s v="Weekday"/>
    <m/>
    <m/>
  </r>
  <r>
    <s v="WEB-8281"/>
    <x v="710"/>
    <s v="Simran Nair"/>
    <x v="7"/>
    <x v="1"/>
    <x v="9"/>
    <n v="1"/>
    <n v="1800.9"/>
    <x v="0"/>
    <x v="0"/>
    <n v="1"/>
    <n v="1800.9"/>
    <m/>
    <m/>
    <m/>
    <m/>
    <m/>
    <m/>
    <s v="Completed"/>
    <s v="Yes"/>
    <s v="No"/>
    <m/>
    <n v="567"/>
    <n v="440"/>
    <n v="2759712.3299794244"/>
    <n v="330643.50635802455"/>
    <n v="3.8641711229946525"/>
    <s v="Usb Cable"/>
    <x v="1"/>
    <s v="Electronics"/>
    <s v="Electronics"/>
    <s v="Electronics"/>
    <n v="13"/>
    <s v="Electronics"/>
    <m/>
    <n v="2023"/>
    <n v="4"/>
    <n v="23"/>
    <n v="1"/>
    <s v="Weekday"/>
    <m/>
    <m/>
  </r>
  <r>
    <s v="WEB-7374"/>
    <x v="273"/>
    <s v="Rahul Mehta"/>
    <x v="1"/>
    <x v="0"/>
    <x v="0"/>
    <n v="1"/>
    <n v="1509.87"/>
    <x v="4"/>
    <x v="2"/>
    <m/>
    <n v="1509.87"/>
    <m/>
    <m/>
    <m/>
    <m/>
    <m/>
    <m/>
    <s v="Completed"/>
    <s v="No"/>
    <s v="No"/>
    <m/>
    <n v="595"/>
    <n v="444"/>
    <n v="1463424.4009529033"/>
    <n v="118285.78776560788"/>
    <n v="3.8140589569160999"/>
    <s v="Water Bottle"/>
    <x v="0"/>
    <s v="Home &amp; Kitchen"/>
    <s v="Home &amp; Kitchen"/>
    <s v="Home &amp; Kitchen"/>
    <n v="2"/>
    <s v="Home &amp; Kitchen"/>
    <m/>
    <n v="2023"/>
    <n v="9"/>
    <n v="27"/>
    <n v="4"/>
    <s v="Weekday"/>
    <m/>
    <m/>
  </r>
  <r>
    <s v="WEB-7710"/>
    <x v="700"/>
    <s v="Kavya Kumar"/>
    <x v="3"/>
    <x v="4"/>
    <x v="6"/>
    <n v="2"/>
    <n v="619.57000000000005"/>
    <x v="3"/>
    <x v="0"/>
    <n v="3"/>
    <n v="1239.1400000000001"/>
    <m/>
    <m/>
    <m/>
    <m/>
    <m/>
    <m/>
    <s v="Completed"/>
    <s v="Yes"/>
    <s v="No"/>
    <m/>
    <n v="619"/>
    <n v="468"/>
    <n v="1098537.4901531704"/>
    <n v="96724.388030634553"/>
    <n v="3.9001122334455669"/>
    <s v="Lipstick"/>
    <x v="4"/>
    <s v="Beauty"/>
    <s v="Beauty"/>
    <s v="Beauty"/>
    <n v="10"/>
    <s v="Beauty"/>
    <m/>
    <n v="2024"/>
    <n v="7"/>
    <n v="2"/>
    <n v="3"/>
    <s v="Weekday"/>
    <m/>
    <m/>
  </r>
  <r>
    <s v="WEB-6692"/>
    <x v="711"/>
    <s v="Simran Chatterjee"/>
    <x v="5"/>
    <x v="2"/>
    <x v="13"/>
    <n v="1"/>
    <n v="497.29"/>
    <x v="3"/>
    <x v="3"/>
    <n v="5"/>
    <n v="497.29"/>
    <m/>
    <m/>
    <m/>
    <m/>
    <m/>
    <m/>
    <s v="Lost Sale"/>
    <s v="No"/>
    <s v="Yes"/>
    <m/>
    <n v="559"/>
    <n v="408"/>
    <n v="594714.6477588166"/>
    <n v="60882.938065984097"/>
    <n v="3.804733727810651"/>
    <s v="Self-Help Book"/>
    <x v="2"/>
    <s v="Books"/>
    <s v="Books"/>
    <s v="Books"/>
    <n v="19"/>
    <s v="Books"/>
    <m/>
    <n v="2025"/>
    <n v="6"/>
    <n v="24"/>
    <n v="3"/>
    <s v="Weekday"/>
    <m/>
    <m/>
  </r>
  <r>
    <s v="WEB-7990"/>
    <x v="712"/>
    <s v="Riya Joshi"/>
    <x v="6"/>
    <x v="2"/>
    <x v="14"/>
    <n v="2"/>
    <n v="621"/>
    <x v="0"/>
    <x v="0"/>
    <n v="2"/>
    <n v="1242"/>
    <m/>
    <m/>
    <m/>
    <m/>
    <m/>
    <m/>
    <s v="Completed"/>
    <s v="Yes"/>
    <s v="No"/>
    <m/>
    <n v="558"/>
    <n v="430"/>
    <n v="594714.6477588166"/>
    <n v="60882.938065984097"/>
    <n v="3.804733727810651"/>
    <s v="Notebook Set"/>
    <x v="2"/>
    <s v="Books"/>
    <s v="Books"/>
    <s v="Books"/>
    <n v="20"/>
    <s v="Books"/>
    <m/>
    <n v="2025"/>
    <n v="2"/>
    <n v="19"/>
    <n v="4"/>
    <s v="Weekday"/>
    <m/>
    <m/>
  </r>
  <r>
    <s v="WEB-7908"/>
    <x v="31"/>
    <s v="Ananya Joshi"/>
    <x v="3"/>
    <x v="3"/>
    <x v="19"/>
    <n v="1"/>
    <n v="799.44"/>
    <x v="1"/>
    <x v="0"/>
    <n v="5"/>
    <n v="799.44"/>
    <m/>
    <m/>
    <m/>
    <m/>
    <m/>
    <m/>
    <s v="Completed"/>
    <s v="No"/>
    <s v="No"/>
    <m/>
    <n v="619"/>
    <n v="468"/>
    <n v="1892867.2841657216"/>
    <n v="199432.98236095349"/>
    <n v="3.8949824970828471"/>
    <s v="Sunglasses"/>
    <x v="3"/>
    <s v="Fashion"/>
    <s v="Fashion"/>
    <s v="Fashion"/>
    <n v="53"/>
    <s v="Fashion"/>
    <m/>
    <n v="2023"/>
    <n v="4"/>
    <n v="19"/>
    <n v="4"/>
    <s v="Weekday"/>
    <m/>
    <m/>
  </r>
  <r>
    <s v="WEB-6230"/>
    <x v="590"/>
    <s v="Tanya Sharma"/>
    <x v="1"/>
    <x v="4"/>
    <x v="12"/>
    <n v="1"/>
    <n v="733.8"/>
    <x v="1"/>
    <x v="0"/>
    <n v="5"/>
    <n v="733.8"/>
    <m/>
    <m/>
    <m/>
    <m/>
    <m/>
    <m/>
    <s v="Completed"/>
    <s v="No"/>
    <s v="No"/>
    <m/>
    <n v="595"/>
    <n v="444"/>
    <n v="1098537.4901531704"/>
    <n v="96724.388030634553"/>
    <n v="3.9001122334455669"/>
    <s v="Perfume 50Ml"/>
    <x v="4"/>
    <s v="Beauty"/>
    <s v="Beauty"/>
    <s v="Beauty"/>
    <n v="18"/>
    <s v="Beauty"/>
    <m/>
    <n v="2024"/>
    <n v="1"/>
    <n v="31"/>
    <n v="4"/>
    <s v="Weekday"/>
    <m/>
    <m/>
  </r>
  <r>
    <s v="WEB-8495"/>
    <x v="314"/>
    <s v="Rohan Nair"/>
    <x v="1"/>
    <x v="0"/>
    <x v="0"/>
    <n v="3"/>
    <n v="255.57"/>
    <x v="1"/>
    <x v="0"/>
    <m/>
    <n v="766.71"/>
    <m/>
    <m/>
    <m/>
    <m/>
    <m/>
    <m/>
    <s v="Completed"/>
    <s v="No"/>
    <s v="No"/>
    <m/>
    <n v="595"/>
    <n v="444"/>
    <n v="1463424.4009529033"/>
    <n v="118285.78776560788"/>
    <n v="3.8140589569160999"/>
    <s v="Water Bottle"/>
    <x v="0"/>
    <s v="Home &amp; Kitchen"/>
    <s v="Home &amp; Kitchen"/>
    <s v="Home &amp; Kitchen"/>
    <n v="2"/>
    <s v="Home &amp; Kitchen"/>
    <m/>
    <n v="2024"/>
    <n v="7"/>
    <n v="3"/>
    <n v="4"/>
    <s v="Weekday"/>
    <m/>
    <m/>
  </r>
  <r>
    <s v="WEB-7639"/>
    <x v="488"/>
    <s v="Aditya Reddy"/>
    <x v="6"/>
    <x v="3"/>
    <x v="3"/>
    <n v="2"/>
    <n v="2117.0100000000002"/>
    <x v="2"/>
    <x v="1"/>
    <n v="3"/>
    <n v="4234.0200000000004"/>
    <m/>
    <m/>
    <m/>
    <m/>
    <m/>
    <m/>
    <s v="Pending"/>
    <s v="No"/>
    <s v="Yes"/>
    <m/>
    <n v="558"/>
    <n v="430"/>
    <n v="1892867.2841657216"/>
    <n v="199432.98236095349"/>
    <n v="3.8949824970828471"/>
    <s v="Denim Jeans"/>
    <x v="3"/>
    <s v="Fashion"/>
    <s v="Fashion"/>
    <s v="Fashion"/>
    <n v="6"/>
    <s v="Fashion"/>
    <m/>
    <n v="2024"/>
    <n v="11"/>
    <n v="6"/>
    <n v="4"/>
    <s v="Weekday"/>
    <m/>
    <m/>
  </r>
  <r>
    <s v="WEB-6276"/>
    <x v="70"/>
    <s v="Ananya Das"/>
    <x v="3"/>
    <x v="3"/>
    <x v="20"/>
    <n v="1"/>
    <n v="1391.98"/>
    <x v="0"/>
    <x v="0"/>
    <n v="5"/>
    <n v="1391.98"/>
    <m/>
    <m/>
    <m/>
    <m/>
    <m/>
    <m/>
    <s v="Completed"/>
    <s v="Yes"/>
    <s v="No"/>
    <m/>
    <n v="619"/>
    <n v="468"/>
    <n v="1892867.2841657216"/>
    <n v="199432.98236095349"/>
    <n v="3.8949824970828471"/>
    <s v="Men'S T-Shirt"/>
    <x v="3"/>
    <s v="Fashion"/>
    <s v="Fashion"/>
    <s v="Fashion"/>
    <n v="55"/>
    <s v="Fashion"/>
    <m/>
    <n v="2024"/>
    <n v="9"/>
    <n v="30"/>
    <n v="2"/>
    <s v="Weekday"/>
    <m/>
    <m/>
  </r>
  <r>
    <s v="WEB-7666"/>
    <x v="324"/>
    <s v="Arjun Iyer"/>
    <x v="5"/>
    <x v="4"/>
    <x v="21"/>
    <n v="1"/>
    <n v="131.52000000000001"/>
    <x v="0"/>
    <x v="0"/>
    <n v="3"/>
    <n v="131.52000000000001"/>
    <m/>
    <m/>
    <m/>
    <m/>
    <m/>
    <m/>
    <s v="Completed"/>
    <s v="No"/>
    <s v="No"/>
    <m/>
    <n v="559"/>
    <n v="408"/>
    <n v="1098537.4901531704"/>
    <n v="96724.388030634553"/>
    <n v="3.9001122334455669"/>
    <s v="Shampoo 200Ml"/>
    <x v="4"/>
    <s v="Beauty"/>
    <s v="Beauty"/>
    <s v="Beauty"/>
    <n v="64"/>
    <s v="Beauty"/>
    <m/>
    <n v="2023"/>
    <n v="4"/>
    <n v="16"/>
    <n v="1"/>
    <s v="Weekday"/>
    <m/>
    <m/>
  </r>
  <r>
    <s v="WEB-9392"/>
    <x v="670"/>
    <s v="Aditya Gupta"/>
    <x v="7"/>
    <x v="0"/>
    <x v="0"/>
    <n v="2"/>
    <n v="510.16"/>
    <x v="0"/>
    <x v="0"/>
    <n v="4"/>
    <n v="1020.32"/>
    <m/>
    <m/>
    <m/>
    <m/>
    <m/>
    <m/>
    <s v="Completed"/>
    <s v="Yes"/>
    <s v="No"/>
    <m/>
    <n v="567"/>
    <n v="440"/>
    <n v="1463424.4009529033"/>
    <n v="118285.78776560788"/>
    <n v="3.8140589569160999"/>
    <s v="Water Bottle"/>
    <x v="0"/>
    <s v="Home &amp; Kitchen"/>
    <s v="Home &amp; Kitchen"/>
    <s v="Home &amp; Kitchen"/>
    <n v="2"/>
    <s v="Home &amp; Kitchen"/>
    <m/>
    <n v="2024"/>
    <n v="9"/>
    <n v="20"/>
    <n v="6"/>
    <s v="Weekday"/>
    <m/>
    <m/>
  </r>
  <r>
    <s v="WEB-6112"/>
    <x v="452"/>
    <s v="Vikram Rao"/>
    <x v="2"/>
    <x v="2"/>
    <x v="15"/>
    <n v="1"/>
    <n v="590.5"/>
    <x v="5"/>
    <x v="0"/>
    <n v="5"/>
    <n v="590.5"/>
    <m/>
    <m/>
    <m/>
    <m/>
    <m/>
    <m/>
    <s v="Completed"/>
    <s v="No"/>
    <s v="No"/>
    <m/>
    <n v="589"/>
    <n v="426"/>
    <n v="594714.6477588166"/>
    <n v="60882.938065984097"/>
    <n v="3.804733727810651"/>
    <s v="Kids Story Book"/>
    <x v="2"/>
    <s v="Books"/>
    <s v="Books"/>
    <s v="Books"/>
    <n v="23"/>
    <s v="Books"/>
    <m/>
    <n v="2024"/>
    <n v="2"/>
    <n v="12"/>
    <n v="2"/>
    <s v="Weekday"/>
    <m/>
    <m/>
  </r>
  <r>
    <s v="WEB-8321"/>
    <x v="290"/>
    <s v="Saanvi Kumar"/>
    <x v="6"/>
    <x v="4"/>
    <x v="21"/>
    <n v="1"/>
    <n v="158.51"/>
    <x v="3"/>
    <x v="0"/>
    <n v="2"/>
    <n v="158.51"/>
    <m/>
    <m/>
    <m/>
    <m/>
    <m/>
    <m/>
    <s v="Completed"/>
    <s v="No"/>
    <s v="No"/>
    <m/>
    <n v="558"/>
    <n v="430"/>
    <n v="1098537.4901531704"/>
    <n v="96724.388030634553"/>
    <n v="3.9001122334455669"/>
    <s v="Shampoo 200Ml"/>
    <x v="4"/>
    <s v="Beauty"/>
    <s v="Beauty"/>
    <s v="Beauty"/>
    <n v="64"/>
    <s v="Beauty"/>
    <m/>
    <n v="2023"/>
    <n v="1"/>
    <n v="29"/>
    <n v="1"/>
    <s v="Weekday"/>
    <m/>
    <m/>
  </r>
  <r>
    <s v="WEB-7643"/>
    <x v="686"/>
    <s v="Vikram Singh"/>
    <x v="5"/>
    <x v="0"/>
    <x v="5"/>
    <n v="2"/>
    <n v="321.74"/>
    <x v="0"/>
    <x v="0"/>
    <n v="5"/>
    <n v="643.48"/>
    <m/>
    <m/>
    <m/>
    <m/>
    <m/>
    <m/>
    <s v="Completed"/>
    <s v="No"/>
    <s v="No"/>
    <m/>
    <n v="559"/>
    <n v="408"/>
    <n v="1463424.4009529033"/>
    <n v="118285.78776560788"/>
    <n v="3.8140589569160999"/>
    <s v="Storage Box"/>
    <x v="0"/>
    <s v="Home &amp; Kitchen"/>
    <s v="Home &amp; Kitchen"/>
    <s v="Home &amp; Kitchen"/>
    <n v="8"/>
    <s v="Home &amp; Kitchen"/>
    <m/>
    <n v="2024"/>
    <n v="6"/>
    <n v="27"/>
    <n v="5"/>
    <s v="Weekday"/>
    <m/>
    <m/>
  </r>
  <r>
    <s v="WEB-7415"/>
    <x v="583"/>
    <s v="Meera Reddy"/>
    <x v="5"/>
    <x v="4"/>
    <x v="12"/>
    <n v="2"/>
    <n v="244.31"/>
    <x v="3"/>
    <x v="0"/>
    <n v="3"/>
    <n v="488.62"/>
    <m/>
    <m/>
    <m/>
    <m/>
    <m/>
    <m/>
    <s v="Completed"/>
    <s v="No"/>
    <s v="No"/>
    <m/>
    <n v="559"/>
    <n v="408"/>
    <n v="1098537.4901531704"/>
    <n v="96724.388030634553"/>
    <n v="3.9001122334455669"/>
    <s v="Perfume 50Ml"/>
    <x v="4"/>
    <s v="Beauty"/>
    <s v="Beauty"/>
    <s v="Beauty"/>
    <n v="18"/>
    <s v="Beauty"/>
    <m/>
    <n v="2023"/>
    <n v="3"/>
    <n v="12"/>
    <n v="1"/>
    <s v="Weekday"/>
    <m/>
    <m/>
  </r>
  <r>
    <s v="WEB-7577"/>
    <x v="713"/>
    <s v="Aarav Mehta"/>
    <x v="0"/>
    <x v="4"/>
    <x v="22"/>
    <n v="1"/>
    <n v="310.85000000000002"/>
    <x v="2"/>
    <x v="2"/>
    <n v="4"/>
    <n v="310.85000000000002"/>
    <m/>
    <m/>
    <m/>
    <m/>
    <m/>
    <m/>
    <s v="Completed"/>
    <s v="No"/>
    <s v="No"/>
    <m/>
    <n v="590"/>
    <n v="451"/>
    <n v="1098537.4901531704"/>
    <n v="96724.388030634553"/>
    <n v="3.9001122334455669"/>
    <s v="Hair Oil"/>
    <x v="4"/>
    <s v="Beauty"/>
    <s v="Beauty"/>
    <s v="Beauty"/>
    <n v="70"/>
    <s v="Beauty"/>
    <m/>
    <n v="2025"/>
    <n v="4"/>
    <n v="15"/>
    <n v="3"/>
    <s v="Weekday"/>
    <m/>
    <m/>
  </r>
  <r>
    <s v="WEB-7898"/>
    <x v="709"/>
    <s v="Kavya Menon"/>
    <x v="0"/>
    <x v="4"/>
    <x v="6"/>
    <n v="2"/>
    <n v="822.12"/>
    <x v="0"/>
    <x v="0"/>
    <n v="4"/>
    <n v="1644.24"/>
    <m/>
    <m/>
    <m/>
    <m/>
    <m/>
    <m/>
    <s v="Completed"/>
    <s v="Yes"/>
    <s v="No"/>
    <m/>
    <n v="590"/>
    <n v="451"/>
    <n v="1098537.4901531704"/>
    <n v="96724.388030634553"/>
    <n v="3.9001122334455669"/>
    <s v="Lipstick"/>
    <x v="4"/>
    <s v="Beauty"/>
    <s v="Beauty"/>
    <s v="Beauty"/>
    <n v="10"/>
    <s v="Beauty"/>
    <m/>
    <n v="2024"/>
    <n v="6"/>
    <n v="5"/>
    <n v="4"/>
    <s v="Weekday"/>
    <m/>
    <m/>
  </r>
  <r>
    <s v="WEB-8428"/>
    <x v="258"/>
    <s v="Meera Kumar"/>
    <x v="2"/>
    <x v="0"/>
    <x v="4"/>
    <n v="1"/>
    <n v="1289.54"/>
    <x v="2"/>
    <x v="0"/>
    <n v="4"/>
    <n v="1289.54"/>
    <m/>
    <m/>
    <m/>
    <m/>
    <m/>
    <m/>
    <s v="Completed"/>
    <s v="Yes"/>
    <s v="No"/>
    <m/>
    <n v="589"/>
    <n v="426"/>
    <n v="1463424.4009529033"/>
    <n v="118285.78776560788"/>
    <n v="3.8140589569160999"/>
    <s v="Non-Stick Pan"/>
    <x v="0"/>
    <s v="Home &amp; Kitchen"/>
    <s v="Home &amp; Kitchen"/>
    <s v="Home &amp; Kitchen"/>
    <n v="7"/>
    <s v="Home &amp; Kitchen"/>
    <m/>
    <n v="2023"/>
    <n v="3"/>
    <n v="18"/>
    <n v="7"/>
    <s v="Weekday"/>
    <m/>
    <m/>
  </r>
  <r>
    <s v="WEB-7611"/>
    <x v="714"/>
    <s v="Karan Patel"/>
    <x v="1"/>
    <x v="0"/>
    <x v="4"/>
    <n v="1"/>
    <n v="500.86"/>
    <x v="0"/>
    <x v="0"/>
    <n v="3"/>
    <n v="500.86"/>
    <m/>
    <m/>
    <m/>
    <m/>
    <m/>
    <m/>
    <s v="Completed"/>
    <s v="No"/>
    <s v="No"/>
    <m/>
    <n v="595"/>
    <n v="444"/>
    <n v="1463424.4009529033"/>
    <n v="118285.78776560788"/>
    <n v="3.8140589569160999"/>
    <s v="Non-Stick Pan"/>
    <x v="0"/>
    <s v="Home &amp; Kitchen"/>
    <s v="Home &amp; Kitchen"/>
    <s v="Home &amp; Kitchen"/>
    <n v="7"/>
    <s v="Home &amp; Kitchen"/>
    <m/>
    <n v="2024"/>
    <n v="7"/>
    <n v="10"/>
    <n v="4"/>
    <s v="Weekday"/>
    <m/>
    <m/>
  </r>
  <r>
    <s v="WEB-5142"/>
    <x v="667"/>
    <s v="Riya Nair"/>
    <x v="3"/>
    <x v="0"/>
    <x v="16"/>
    <n v="1"/>
    <n v="734.63"/>
    <x v="1"/>
    <x v="0"/>
    <n v="4"/>
    <n v="734.63"/>
    <m/>
    <m/>
    <m/>
    <m/>
    <m/>
    <m/>
    <s v="Completed"/>
    <s v="No"/>
    <s v="No"/>
    <m/>
    <n v="619"/>
    <n v="468"/>
    <n v="1463424.4009529033"/>
    <n v="118285.78776560788"/>
    <n v="3.8140589569160999"/>
    <s v="Table Lamp"/>
    <x v="0"/>
    <s v="Home &amp; Kitchen"/>
    <s v="Home &amp; Kitchen"/>
    <s v="Home &amp; Kitchen"/>
    <n v="32"/>
    <s v="Home &amp; Kitchen"/>
    <m/>
    <n v="2024"/>
    <n v="5"/>
    <n v="18"/>
    <n v="7"/>
    <s v="Weekday"/>
    <m/>
    <m/>
  </r>
  <r>
    <s v="WEB-6187"/>
    <x v="647"/>
    <s v="Diya Nair"/>
    <x v="3"/>
    <x v="1"/>
    <x v="18"/>
    <n v="2"/>
    <n v="2008.44"/>
    <x v="2"/>
    <x v="0"/>
    <n v="5"/>
    <n v="4016.88"/>
    <m/>
    <m/>
    <m/>
    <m/>
    <m/>
    <m/>
    <s v="Completed"/>
    <s v="Yes"/>
    <s v="No"/>
    <m/>
    <n v="619"/>
    <n v="468"/>
    <n v="2759712.3299794244"/>
    <n v="330643.50635802455"/>
    <n v="3.8641711229946525"/>
    <s v="Bluetooth Speaker"/>
    <x v="1"/>
    <s v="Electronics"/>
    <s v="Electronics"/>
    <s v="Electronics"/>
    <n v="48"/>
    <s v="Electronics"/>
    <m/>
    <n v="2025"/>
    <n v="2"/>
    <n v="16"/>
    <n v="1"/>
    <s v="Weekday"/>
    <m/>
    <m/>
  </r>
  <r>
    <s v="WEB-5861"/>
    <x v="183"/>
    <s v="Diya Mehta"/>
    <x v="1"/>
    <x v="1"/>
    <x v="18"/>
    <n v="2"/>
    <n v="2248.3000000000002"/>
    <x v="2"/>
    <x v="0"/>
    <n v="4"/>
    <n v="4496.6000000000004"/>
    <m/>
    <m/>
    <m/>
    <m/>
    <m/>
    <m/>
    <s v="Completed"/>
    <s v="Yes"/>
    <s v="No"/>
    <m/>
    <n v="595"/>
    <n v="444"/>
    <n v="2759712.3299794244"/>
    <n v="330643.50635802455"/>
    <n v="3.8641711229946525"/>
    <s v="Bluetooth Speaker"/>
    <x v="1"/>
    <s v="Electronics"/>
    <s v="Electronics"/>
    <s v="Electronics"/>
    <n v="48"/>
    <s v="Electronics"/>
    <m/>
    <n v="2024"/>
    <n v="9"/>
    <n v="17"/>
    <n v="3"/>
    <s v="Weekday"/>
    <m/>
    <m/>
  </r>
  <r>
    <s v="WEB-7463"/>
    <x v="673"/>
    <s v="Saanvi Bose"/>
    <x v="2"/>
    <x v="2"/>
    <x v="2"/>
    <n v="2"/>
    <n v="330.46"/>
    <x v="4"/>
    <x v="0"/>
    <n v="3"/>
    <n v="660.92"/>
    <m/>
    <m/>
    <m/>
    <m/>
    <m/>
    <m/>
    <s v="Completed"/>
    <s v="No"/>
    <s v="No"/>
    <m/>
    <n v="589"/>
    <n v="426"/>
    <n v="594714.6477588166"/>
    <n v="60882.938065984097"/>
    <n v="3.804733727810651"/>
    <s v="Cookbook"/>
    <x v="2"/>
    <s v="Books"/>
    <s v="Books"/>
    <s v="Books"/>
    <n v="4"/>
    <s v="Books"/>
    <m/>
    <n v="2024"/>
    <n v="4"/>
    <n v="27"/>
    <n v="7"/>
    <s v="Weekday"/>
    <m/>
    <m/>
  </r>
  <r>
    <s v="WEB-8698"/>
    <x v="450"/>
    <s v="Sanjay Mehta"/>
    <x v="4"/>
    <x v="2"/>
    <x v="14"/>
    <n v="1"/>
    <n v="147.13"/>
    <x v="1"/>
    <x v="1"/>
    <n v="5"/>
    <n v="147.13"/>
    <m/>
    <m/>
    <m/>
    <m/>
    <m/>
    <m/>
    <s v="Pending"/>
    <s v="No"/>
    <s v="Yes"/>
    <m/>
    <n v="573"/>
    <n v="450"/>
    <n v="594714.6477588166"/>
    <n v="60882.938065984097"/>
    <n v="3.804733727810651"/>
    <s v="Notebook Set"/>
    <x v="2"/>
    <s v="Books"/>
    <s v="Books"/>
    <s v="Books"/>
    <n v="20"/>
    <s v="Books"/>
    <m/>
    <n v="2023"/>
    <n v="11"/>
    <n v="11"/>
    <n v="7"/>
    <s v="Weekday"/>
    <m/>
    <m/>
  </r>
  <r>
    <s v="WEB-8370"/>
    <x v="157"/>
    <s v="Sanjay Nair"/>
    <x v="6"/>
    <x v="2"/>
    <x v="13"/>
    <n v="1"/>
    <n v="491.5"/>
    <x v="1"/>
    <x v="0"/>
    <n v="3"/>
    <n v="491.5"/>
    <m/>
    <m/>
    <m/>
    <m/>
    <m/>
    <m/>
    <s v="Completed"/>
    <s v="No"/>
    <s v="No"/>
    <m/>
    <n v="558"/>
    <n v="430"/>
    <n v="594714.6477588166"/>
    <n v="60882.938065984097"/>
    <n v="3.804733727810651"/>
    <s v="Self-Help Book"/>
    <x v="2"/>
    <s v="Books"/>
    <s v="Books"/>
    <s v="Books"/>
    <n v="19"/>
    <s v="Books"/>
    <m/>
    <n v="2024"/>
    <n v="7"/>
    <n v="1"/>
    <n v="2"/>
    <s v="Weekend"/>
    <m/>
    <m/>
  </r>
  <r>
    <s v="WEB-5655"/>
    <x v="715"/>
    <s v="Simran Bose"/>
    <x v="6"/>
    <x v="3"/>
    <x v="20"/>
    <n v="1"/>
    <n v="1579.03"/>
    <x v="3"/>
    <x v="0"/>
    <n v="5"/>
    <n v="1579.03"/>
    <m/>
    <m/>
    <m/>
    <m/>
    <m/>
    <m/>
    <s v="Completed"/>
    <s v="Yes"/>
    <s v="No"/>
    <m/>
    <n v="558"/>
    <n v="430"/>
    <n v="1892867.2841657216"/>
    <n v="199432.98236095349"/>
    <n v="3.8949824970828471"/>
    <s v="Men'S T-Shirt"/>
    <x v="3"/>
    <s v="Fashion"/>
    <s v="Fashion"/>
    <s v="Fashion"/>
    <n v="55"/>
    <s v="Fashion"/>
    <m/>
    <n v="2023"/>
    <n v="4"/>
    <n v="28"/>
    <n v="6"/>
    <s v="Weekday"/>
    <m/>
    <m/>
  </r>
  <r>
    <s v="WEB-6243"/>
    <x v="716"/>
    <s v="Aarav Khan"/>
    <x v="6"/>
    <x v="3"/>
    <x v="20"/>
    <n v="1"/>
    <n v="1668.73"/>
    <x v="1"/>
    <x v="1"/>
    <n v="5"/>
    <n v="1668.73"/>
    <m/>
    <m/>
    <m/>
    <m/>
    <m/>
    <m/>
    <s v="Pending"/>
    <s v="No"/>
    <s v="Yes"/>
    <m/>
    <n v="558"/>
    <n v="430"/>
    <n v="1892867.2841657216"/>
    <n v="199432.98236095349"/>
    <n v="3.8949824970828471"/>
    <s v="Men'S T-Shirt"/>
    <x v="3"/>
    <s v="Fashion"/>
    <s v="Fashion"/>
    <s v="Fashion"/>
    <n v="55"/>
    <s v="Fashion"/>
    <m/>
    <n v="2023"/>
    <n v="7"/>
    <n v="1"/>
    <n v="7"/>
    <s v="Weekend"/>
    <m/>
    <m/>
  </r>
  <r>
    <s v="WEB-6829"/>
    <x v="147"/>
    <s v="Karan Bose"/>
    <x v="1"/>
    <x v="0"/>
    <x v="0"/>
    <n v="1"/>
    <n v="183.87"/>
    <x v="0"/>
    <x v="0"/>
    <n v="2"/>
    <n v="183.87"/>
    <m/>
    <m/>
    <m/>
    <m/>
    <m/>
    <m/>
    <s v="Completed"/>
    <s v="No"/>
    <s v="No"/>
    <m/>
    <n v="595"/>
    <n v="444"/>
    <n v="1463424.4009529033"/>
    <n v="118285.78776560788"/>
    <n v="3.8140589569160999"/>
    <s v="Water Bottle"/>
    <x v="0"/>
    <s v="Home &amp; Kitchen"/>
    <s v="Home &amp; Kitchen"/>
    <s v="Home &amp; Kitchen"/>
    <n v="2"/>
    <s v="Home &amp; Kitchen"/>
    <m/>
    <n v="2023"/>
    <n v="11"/>
    <n v="20"/>
    <n v="2"/>
    <s v="Weekday"/>
    <m/>
    <m/>
  </r>
  <r>
    <s v="WEB-8235"/>
    <x v="343"/>
    <s v="Ananya Das"/>
    <x v="4"/>
    <x v="3"/>
    <x v="19"/>
    <n v="2"/>
    <n v="1098.27"/>
    <x v="4"/>
    <x v="0"/>
    <n v="3"/>
    <n v="2196.54"/>
    <m/>
    <m/>
    <m/>
    <m/>
    <m/>
    <m/>
    <s v="Completed"/>
    <s v="Yes"/>
    <s v="No"/>
    <m/>
    <n v="573"/>
    <n v="450"/>
    <n v="1892867.2841657216"/>
    <n v="199432.98236095349"/>
    <n v="3.8949824970828471"/>
    <s v="Sunglasses"/>
    <x v="3"/>
    <s v="Fashion"/>
    <s v="Fashion"/>
    <s v="Fashion"/>
    <n v="53"/>
    <s v="Fashion"/>
    <m/>
    <n v="2025"/>
    <n v="5"/>
    <n v="28"/>
    <n v="4"/>
    <s v="Weekday"/>
    <m/>
    <m/>
  </r>
  <r>
    <s v="WEB-8205"/>
    <x v="660"/>
    <s v="Diya Chatterjee"/>
    <x v="2"/>
    <x v="3"/>
    <x v="20"/>
    <n v="3"/>
    <n v="2361.66"/>
    <x v="1"/>
    <x v="0"/>
    <n v="3"/>
    <n v="7084.98"/>
    <m/>
    <m/>
    <m/>
    <m/>
    <m/>
    <m/>
    <s v="Completed"/>
    <s v="Yes"/>
    <s v="No"/>
    <m/>
    <n v="589"/>
    <n v="426"/>
    <n v="1892867.2841657216"/>
    <n v="199432.98236095349"/>
    <n v="3.8949824970828471"/>
    <s v="Men'S T-Shirt"/>
    <x v="3"/>
    <s v="Fashion"/>
    <s v="Fashion"/>
    <s v="Fashion"/>
    <n v="55"/>
    <s v="Fashion"/>
    <m/>
    <n v="2024"/>
    <n v="4"/>
    <n v="14"/>
    <n v="1"/>
    <s v="Weekday"/>
    <m/>
    <m/>
  </r>
  <r>
    <s v="WEB-6175"/>
    <x v="315"/>
    <s v="Rohan Kapoor"/>
    <x v="1"/>
    <x v="0"/>
    <x v="23"/>
    <n v="2"/>
    <n v="1860.45"/>
    <x v="3"/>
    <x v="3"/>
    <n v="4"/>
    <n v="3720.9"/>
    <m/>
    <m/>
    <m/>
    <m/>
    <m/>
    <m/>
    <s v="Lost Sale"/>
    <s v="No"/>
    <s v="Yes"/>
    <m/>
    <n v="595"/>
    <n v="444"/>
    <n v="1463424.4009529033"/>
    <n v="118285.78776560788"/>
    <n v="3.8140589569160999"/>
    <s v="Led Bulb Pack"/>
    <x v="0"/>
    <s v="Home &amp; Kitchen"/>
    <s v="Home &amp; Kitchen"/>
    <s v="Home &amp; Kitchen"/>
    <n v="76"/>
    <s v="Home &amp; Kitchen"/>
    <m/>
    <n v="2024"/>
    <n v="2"/>
    <n v="26"/>
    <n v="2"/>
    <s v="Weekday"/>
    <m/>
    <m/>
  </r>
  <r>
    <s v="WEB-9289"/>
    <x v="203"/>
    <s v="Sanjay Chatterjee"/>
    <x v="7"/>
    <x v="1"/>
    <x v="1"/>
    <n v="1"/>
    <n v="732.93"/>
    <x v="2"/>
    <x v="0"/>
    <n v="4"/>
    <n v="732.93"/>
    <m/>
    <m/>
    <m/>
    <m/>
    <m/>
    <m/>
    <s v="Completed"/>
    <s v="No"/>
    <s v="No"/>
    <m/>
    <n v="567"/>
    <n v="440"/>
    <n v="2759712.3299794244"/>
    <n v="330643.50635802455"/>
    <n v="3.8641711229946525"/>
    <s v="Power Bank 10000Mah"/>
    <x v="1"/>
    <s v="Electronics"/>
    <s v="Electronics"/>
    <s v="Electronics"/>
    <n v="3"/>
    <s v="Electronics"/>
    <m/>
    <n v="2025"/>
    <n v="3"/>
    <n v="27"/>
    <n v="5"/>
    <s v="Weekday"/>
    <m/>
    <m/>
  </r>
  <r>
    <s v="WEB-5068"/>
    <x v="238"/>
    <s v="Tanya Bose"/>
    <x v="6"/>
    <x v="2"/>
    <x v="2"/>
    <n v="1"/>
    <n v="530.07000000000005"/>
    <x v="3"/>
    <x v="2"/>
    <n v="5"/>
    <n v="530.07000000000005"/>
    <m/>
    <m/>
    <m/>
    <m/>
    <m/>
    <m/>
    <s v="Completed"/>
    <s v="No"/>
    <s v="No"/>
    <m/>
    <n v="558"/>
    <n v="430"/>
    <n v="594714.6477588166"/>
    <n v="60882.938065984097"/>
    <n v="3.804733727810651"/>
    <s v="Cookbook"/>
    <x v="2"/>
    <s v="Books"/>
    <s v="Books"/>
    <s v="Books"/>
    <n v="4"/>
    <s v="Books"/>
    <m/>
    <n v="2024"/>
    <n v="5"/>
    <n v="9"/>
    <n v="5"/>
    <s v="Weekday"/>
    <m/>
    <m/>
  </r>
  <r>
    <s v="WEB-6628"/>
    <x v="717"/>
    <s v="Vivaan Verma"/>
    <x v="6"/>
    <x v="0"/>
    <x v="4"/>
    <n v="1"/>
    <n v="1179.92"/>
    <x v="4"/>
    <x v="0"/>
    <n v="4"/>
    <n v="1179.92"/>
    <m/>
    <m/>
    <m/>
    <m/>
    <m/>
    <m/>
    <s v="Completed"/>
    <s v="Yes"/>
    <s v="No"/>
    <m/>
    <n v="558"/>
    <n v="430"/>
    <n v="1463424.4009529033"/>
    <n v="118285.78776560788"/>
    <n v="3.8140589569160999"/>
    <s v="Non-Stick Pan"/>
    <x v="0"/>
    <s v="Home &amp; Kitchen"/>
    <s v="Home &amp; Kitchen"/>
    <s v="Home &amp; Kitchen"/>
    <n v="7"/>
    <s v="Home &amp; Kitchen"/>
    <m/>
    <n v="2023"/>
    <n v="7"/>
    <n v="14"/>
    <n v="6"/>
    <s v="Weekday"/>
    <m/>
    <m/>
  </r>
  <r>
    <s v="WEB-8500"/>
    <x v="716"/>
    <s v="Diya Mehta"/>
    <x v="4"/>
    <x v="1"/>
    <x v="18"/>
    <n v="1"/>
    <n v="574.98"/>
    <x v="3"/>
    <x v="0"/>
    <n v="4"/>
    <n v="574.98"/>
    <m/>
    <m/>
    <m/>
    <m/>
    <m/>
    <m/>
    <s v="Completed"/>
    <s v="No"/>
    <s v="No"/>
    <m/>
    <n v="573"/>
    <n v="450"/>
    <n v="2759712.3299794244"/>
    <n v="330643.50635802455"/>
    <n v="3.8641711229946525"/>
    <s v="Bluetooth Speaker"/>
    <x v="1"/>
    <s v="Electronics"/>
    <s v="Electronics"/>
    <s v="Electronics"/>
    <n v="48"/>
    <s v="Electronics"/>
    <m/>
    <n v="2023"/>
    <n v="7"/>
    <n v="1"/>
    <n v="7"/>
    <s v="Weekend"/>
    <m/>
    <m/>
  </r>
  <r>
    <s v="WEB-9269"/>
    <x v="464"/>
    <s v="Ishaan Bose"/>
    <x v="1"/>
    <x v="3"/>
    <x v="3"/>
    <n v="2"/>
    <n v="1916.05"/>
    <x v="4"/>
    <x v="0"/>
    <n v="4"/>
    <n v="3832.1"/>
    <m/>
    <m/>
    <m/>
    <m/>
    <m/>
    <m/>
    <s v="Completed"/>
    <s v="Yes"/>
    <s v="No"/>
    <m/>
    <n v="595"/>
    <n v="444"/>
    <n v="1892867.2841657216"/>
    <n v="199432.98236095349"/>
    <n v="3.8949824970828471"/>
    <s v="Denim Jeans"/>
    <x v="3"/>
    <s v="Fashion"/>
    <s v="Fashion"/>
    <s v="Fashion"/>
    <n v="6"/>
    <s v="Fashion"/>
    <m/>
    <n v="2024"/>
    <n v="6"/>
    <n v="28"/>
    <n v="6"/>
    <s v="Weekday"/>
    <m/>
    <m/>
  </r>
  <r>
    <s v="WEB-6185"/>
    <x v="717"/>
    <s v="Kavya Chatterjee"/>
    <x v="5"/>
    <x v="1"/>
    <x v="1"/>
    <n v="1"/>
    <n v="1771.77"/>
    <x v="3"/>
    <x v="0"/>
    <n v="4"/>
    <n v="1771.77"/>
    <m/>
    <m/>
    <m/>
    <m/>
    <m/>
    <m/>
    <s v="Completed"/>
    <s v="Yes"/>
    <s v="No"/>
    <m/>
    <n v="559"/>
    <n v="408"/>
    <n v="2759712.3299794244"/>
    <n v="330643.50635802455"/>
    <n v="3.8641711229946525"/>
    <s v="Power Bank 10000Mah"/>
    <x v="1"/>
    <s v="Electronics"/>
    <s v="Electronics"/>
    <s v="Electronics"/>
    <n v="3"/>
    <s v="Electronics"/>
    <m/>
    <n v="2023"/>
    <n v="7"/>
    <n v="14"/>
    <n v="6"/>
    <s v="Weekday"/>
    <m/>
    <m/>
  </r>
  <r>
    <s v="WEB-5320"/>
    <x v="43"/>
    <s v="Neha Malhotra"/>
    <x v="7"/>
    <x v="2"/>
    <x v="2"/>
    <n v="1"/>
    <n v="278.39"/>
    <x v="4"/>
    <x v="2"/>
    <n v="5"/>
    <n v="278.39"/>
    <m/>
    <m/>
    <m/>
    <m/>
    <m/>
    <m/>
    <s v="Completed"/>
    <s v="No"/>
    <s v="No"/>
    <m/>
    <n v="567"/>
    <n v="440"/>
    <n v="594714.6477588166"/>
    <n v="60882.938065984097"/>
    <n v="3.804733727810651"/>
    <s v="Cookbook"/>
    <x v="2"/>
    <s v="Books"/>
    <s v="Books"/>
    <s v="Books"/>
    <n v="4"/>
    <s v="Books"/>
    <m/>
    <n v="2023"/>
    <n v="12"/>
    <n v="5"/>
    <n v="3"/>
    <s v="Weekday"/>
    <m/>
    <m/>
  </r>
  <r>
    <s v="WEB-9581"/>
    <x v="703"/>
    <s v="Saanvi Bose"/>
    <x v="3"/>
    <x v="0"/>
    <x v="4"/>
    <n v="1"/>
    <n v="619.14"/>
    <x v="3"/>
    <x v="0"/>
    <n v="4"/>
    <n v="619.14"/>
    <m/>
    <m/>
    <m/>
    <m/>
    <m/>
    <m/>
    <s v="Completed"/>
    <s v="No"/>
    <s v="No"/>
    <m/>
    <n v="619"/>
    <n v="468"/>
    <n v="1463424.4009529033"/>
    <n v="118285.78776560788"/>
    <n v="3.8140589569160999"/>
    <s v="Non-Stick Pan"/>
    <x v="0"/>
    <s v="Home &amp; Kitchen"/>
    <s v="Home &amp; Kitchen"/>
    <s v="Home &amp; Kitchen"/>
    <n v="7"/>
    <s v="Home &amp; Kitchen"/>
    <m/>
    <n v="2023"/>
    <n v="8"/>
    <n v="6"/>
    <n v="1"/>
    <s v="Weekday"/>
    <m/>
    <m/>
  </r>
  <r>
    <s v="WEB-6438"/>
    <x v="39"/>
    <s v="Rohan Gupta"/>
    <x v="1"/>
    <x v="2"/>
    <x v="14"/>
    <n v="1"/>
    <n v="650.95000000000005"/>
    <x v="2"/>
    <x v="0"/>
    <m/>
    <n v="650.95000000000005"/>
    <m/>
    <m/>
    <m/>
    <m/>
    <m/>
    <m/>
    <s v="Completed"/>
    <s v="No"/>
    <s v="No"/>
    <m/>
    <n v="595"/>
    <n v="444"/>
    <n v="594714.6477588166"/>
    <n v="60882.938065984097"/>
    <n v="3.804733727810651"/>
    <s v="Notebook Set"/>
    <x v="2"/>
    <s v="Books"/>
    <s v="Books"/>
    <s v="Books"/>
    <n v="20"/>
    <s v="Books"/>
    <m/>
    <n v="2023"/>
    <n v="11"/>
    <n v="23"/>
    <n v="5"/>
    <s v="Weekday"/>
    <m/>
    <m/>
  </r>
  <r>
    <s v="WEB-9663"/>
    <x v="337"/>
    <s v="Meera Sharma"/>
    <x v="5"/>
    <x v="2"/>
    <x v="14"/>
    <n v="1"/>
    <n v="339.26"/>
    <x v="0"/>
    <x v="2"/>
    <n v="5"/>
    <n v="339.26"/>
    <m/>
    <m/>
    <m/>
    <m/>
    <m/>
    <m/>
    <s v="Completed"/>
    <s v="No"/>
    <s v="No"/>
    <m/>
    <n v="559"/>
    <n v="408"/>
    <n v="594714.6477588166"/>
    <n v="60882.938065984097"/>
    <n v="3.804733727810651"/>
    <s v="Notebook Set"/>
    <x v="2"/>
    <s v="Books"/>
    <s v="Books"/>
    <s v="Books"/>
    <n v="20"/>
    <s v="Books"/>
    <m/>
    <n v="2024"/>
    <n v="9"/>
    <n v="4"/>
    <n v="4"/>
    <s v="Weekday"/>
    <m/>
    <m/>
  </r>
  <r>
    <s v="WEB-5079"/>
    <x v="76"/>
    <s v="Vivaan Nair"/>
    <x v="3"/>
    <x v="0"/>
    <x v="4"/>
    <n v="3"/>
    <n v="760.85"/>
    <x v="2"/>
    <x v="0"/>
    <n v="4"/>
    <n v="2282.5500000000002"/>
    <m/>
    <m/>
    <m/>
    <m/>
    <m/>
    <m/>
    <s v="Completed"/>
    <s v="Yes"/>
    <s v="No"/>
    <m/>
    <n v="619"/>
    <n v="468"/>
    <n v="1463424.4009529033"/>
    <n v="118285.78776560788"/>
    <n v="3.8140589569160999"/>
    <s v="Non-Stick Pan"/>
    <x v="0"/>
    <s v="Home &amp; Kitchen"/>
    <s v="Home &amp; Kitchen"/>
    <s v="Home &amp; Kitchen"/>
    <n v="7"/>
    <s v="Home &amp; Kitchen"/>
    <m/>
    <n v="2023"/>
    <n v="6"/>
    <n v="18"/>
    <n v="1"/>
    <s v="Weekday"/>
    <m/>
    <m/>
  </r>
  <r>
    <s v="WEB-6842"/>
    <x v="647"/>
    <s v="Ishaan Gupta"/>
    <x v="5"/>
    <x v="2"/>
    <x v="15"/>
    <n v="1"/>
    <n v="173.37"/>
    <x v="0"/>
    <x v="0"/>
    <n v="3"/>
    <n v="173.37"/>
    <m/>
    <m/>
    <m/>
    <m/>
    <m/>
    <m/>
    <s v="Completed"/>
    <s v="No"/>
    <s v="No"/>
    <m/>
    <n v="559"/>
    <n v="408"/>
    <n v="594714.6477588166"/>
    <n v="60882.938065984097"/>
    <n v="3.804733727810651"/>
    <s v="Kids Story Book"/>
    <x v="2"/>
    <s v="Books"/>
    <s v="Books"/>
    <s v="Books"/>
    <n v="23"/>
    <s v="Books"/>
    <m/>
    <n v="2025"/>
    <n v="2"/>
    <n v="16"/>
    <n v="1"/>
    <s v="Weekday"/>
    <m/>
    <m/>
  </r>
  <r>
    <s v="WEB-9557"/>
    <x v="718"/>
    <s v="Ishaan Sharma"/>
    <x v="6"/>
    <x v="4"/>
    <x v="24"/>
    <n v="1"/>
    <n v="511.42"/>
    <x v="4"/>
    <x v="0"/>
    <n v="2"/>
    <n v="511.42"/>
    <m/>
    <m/>
    <m/>
    <m/>
    <m/>
    <m/>
    <s v="Completed"/>
    <s v="No"/>
    <s v="No"/>
    <m/>
    <n v="558"/>
    <n v="430"/>
    <n v="1098537.4901531704"/>
    <n v="96724.388030634553"/>
    <n v="3.9001122334455669"/>
    <s v="Face Cream"/>
    <x v="4"/>
    <s v="Beauty"/>
    <s v="Beauty"/>
    <s v="Beauty"/>
    <n v="80"/>
    <s v="Beauty"/>
    <m/>
    <n v="2023"/>
    <n v="11"/>
    <n v="29"/>
    <n v="4"/>
    <s v="Weekday"/>
    <m/>
    <m/>
  </r>
  <r>
    <s v="WEB-8547"/>
    <x v="719"/>
    <s v="Saanvi Mehta"/>
    <x v="7"/>
    <x v="3"/>
    <x v="19"/>
    <n v="2"/>
    <n v="470.57"/>
    <x v="0"/>
    <x v="1"/>
    <n v="3"/>
    <n v="941.14"/>
    <m/>
    <m/>
    <m/>
    <m/>
    <m/>
    <m/>
    <s v="Pending"/>
    <s v="No"/>
    <s v="Yes"/>
    <m/>
    <n v="567"/>
    <n v="440"/>
    <n v="1892867.2841657216"/>
    <n v="199432.98236095349"/>
    <n v="3.8949824970828471"/>
    <s v="Sunglasses"/>
    <x v="3"/>
    <s v="Fashion"/>
    <s v="Fashion"/>
    <s v="Fashion"/>
    <n v="53"/>
    <s v="Fashion"/>
    <m/>
    <n v="2025"/>
    <n v="3"/>
    <n v="8"/>
    <n v="7"/>
    <s v="Weekday"/>
    <m/>
    <m/>
  </r>
  <r>
    <s v="WEB-9559"/>
    <x v="513"/>
    <s v="Aarav Reddy"/>
    <x v="3"/>
    <x v="0"/>
    <x v="16"/>
    <n v="1"/>
    <n v="1641.54"/>
    <x v="0"/>
    <x v="0"/>
    <n v="5"/>
    <n v="1641.54"/>
    <m/>
    <m/>
    <m/>
    <m/>
    <m/>
    <m/>
    <s v="Completed"/>
    <s v="Yes"/>
    <s v="No"/>
    <m/>
    <n v="619"/>
    <n v="468"/>
    <n v="1463424.4009529033"/>
    <n v="118285.78776560788"/>
    <n v="3.8140589569160999"/>
    <s v="Table Lamp"/>
    <x v="0"/>
    <s v="Home &amp; Kitchen"/>
    <s v="Home &amp; Kitchen"/>
    <s v="Home &amp; Kitchen"/>
    <n v="32"/>
    <s v="Home &amp; Kitchen"/>
    <m/>
    <n v="2025"/>
    <n v="3"/>
    <n v="22"/>
    <n v="7"/>
    <s v="Weekday"/>
    <m/>
    <m/>
  </r>
  <r>
    <s v="WEB-5933"/>
    <x v="259"/>
    <s v="Aarav Malhotra"/>
    <x v="0"/>
    <x v="1"/>
    <x v="1"/>
    <n v="1"/>
    <n v="1837.56"/>
    <x v="0"/>
    <x v="0"/>
    <n v="3"/>
    <n v="1837.56"/>
    <m/>
    <m/>
    <m/>
    <m/>
    <m/>
    <m/>
    <s v="Completed"/>
    <s v="Yes"/>
    <s v="No"/>
    <m/>
    <n v="590"/>
    <n v="451"/>
    <n v="2759712.3299794244"/>
    <n v="330643.50635802455"/>
    <n v="3.8641711229946525"/>
    <s v="Power Bank 10000Mah"/>
    <x v="1"/>
    <s v="Electronics"/>
    <s v="Electronics"/>
    <s v="Electronics"/>
    <n v="3"/>
    <s v="Electronics"/>
    <m/>
    <n v="2023"/>
    <n v="1"/>
    <n v="6"/>
    <n v="6"/>
    <s v="Weekday"/>
    <m/>
    <m/>
  </r>
  <r>
    <s v="WEB-6520"/>
    <x v="193"/>
    <s v="Simran Das"/>
    <x v="5"/>
    <x v="2"/>
    <x v="2"/>
    <n v="1"/>
    <n v="584.99"/>
    <x v="1"/>
    <x v="0"/>
    <m/>
    <n v="584.99"/>
    <m/>
    <m/>
    <m/>
    <m/>
    <m/>
    <m/>
    <s v="Completed"/>
    <s v="No"/>
    <s v="No"/>
    <m/>
    <n v="559"/>
    <n v="408"/>
    <n v="594714.6477588166"/>
    <n v="60882.938065984097"/>
    <n v="3.804733727810651"/>
    <s v="Cookbook"/>
    <x v="2"/>
    <s v="Books"/>
    <s v="Books"/>
    <s v="Books"/>
    <n v="4"/>
    <s v="Books"/>
    <m/>
    <n v="2024"/>
    <n v="3"/>
    <n v="29"/>
    <n v="6"/>
    <s v="Weekday"/>
    <m/>
    <m/>
  </r>
  <r>
    <s v="WEB-5470"/>
    <x v="720"/>
    <s v="Ishaan Gupta"/>
    <x v="2"/>
    <x v="0"/>
    <x v="4"/>
    <n v="1"/>
    <n v="1519.63"/>
    <x v="0"/>
    <x v="0"/>
    <n v="5"/>
    <n v="1519.63"/>
    <m/>
    <m/>
    <m/>
    <m/>
    <m/>
    <m/>
    <s v="Completed"/>
    <s v="Yes"/>
    <s v="No"/>
    <m/>
    <n v="589"/>
    <n v="426"/>
    <n v="1463424.4009529033"/>
    <n v="118285.78776560788"/>
    <n v="3.8140589569160999"/>
    <s v="Non-Stick Pan"/>
    <x v="0"/>
    <s v="Home &amp; Kitchen"/>
    <s v="Home &amp; Kitchen"/>
    <s v="Home &amp; Kitchen"/>
    <n v="7"/>
    <s v="Home &amp; Kitchen"/>
    <m/>
    <n v="2025"/>
    <n v="1"/>
    <n v="3"/>
    <n v="6"/>
    <s v="Weekday"/>
    <m/>
    <m/>
  </r>
  <r>
    <s v="WEB-8870"/>
    <x v="42"/>
    <s v="Ananya Nair"/>
    <x v="4"/>
    <x v="2"/>
    <x v="13"/>
    <n v="1"/>
    <n v="669.45"/>
    <x v="4"/>
    <x v="0"/>
    <n v="3"/>
    <n v="669.45"/>
    <m/>
    <m/>
    <m/>
    <m/>
    <m/>
    <m/>
    <s v="Completed"/>
    <s v="No"/>
    <s v="No"/>
    <m/>
    <n v="573"/>
    <n v="450"/>
    <n v="594714.6477588166"/>
    <n v="60882.938065984097"/>
    <n v="3.804733727810651"/>
    <s v="Self-Help Book"/>
    <x v="2"/>
    <s v="Books"/>
    <s v="Books"/>
    <s v="Books"/>
    <n v="19"/>
    <s v="Books"/>
    <m/>
    <n v="2023"/>
    <n v="9"/>
    <n v="19"/>
    <n v="3"/>
    <s v="Weekday"/>
    <m/>
    <m/>
  </r>
  <r>
    <s v="WEB-6344"/>
    <x v="721"/>
    <s v="Kavya Iyer"/>
    <x v="6"/>
    <x v="4"/>
    <x v="24"/>
    <n v="1"/>
    <n v="875.76"/>
    <x v="0"/>
    <x v="0"/>
    <n v="5"/>
    <n v="875.76"/>
    <m/>
    <m/>
    <m/>
    <m/>
    <m/>
    <m/>
    <s v="Completed"/>
    <s v="No"/>
    <s v="No"/>
    <m/>
    <n v="558"/>
    <n v="430"/>
    <n v="1098537.4901531704"/>
    <n v="96724.388030634553"/>
    <n v="3.9001122334455669"/>
    <s v="Face Cream"/>
    <x v="4"/>
    <s v="Beauty"/>
    <s v="Beauty"/>
    <s v="Beauty"/>
    <n v="80"/>
    <s v="Beauty"/>
    <m/>
    <n v="2023"/>
    <n v="10"/>
    <n v="4"/>
    <n v="4"/>
    <s v="Weekday"/>
    <m/>
    <m/>
  </r>
  <r>
    <s v="WEB-8454"/>
    <x v="230"/>
    <s v="Riya Patel"/>
    <x v="0"/>
    <x v="0"/>
    <x v="5"/>
    <n v="2"/>
    <n v="275.91000000000003"/>
    <x v="1"/>
    <x v="0"/>
    <n v="5"/>
    <n v="551.82000000000005"/>
    <m/>
    <m/>
    <m/>
    <m/>
    <m/>
    <m/>
    <s v="Completed"/>
    <s v="No"/>
    <s v="No"/>
    <m/>
    <n v="590"/>
    <n v="451"/>
    <n v="1463424.4009529033"/>
    <n v="118285.78776560788"/>
    <n v="3.8140589569160999"/>
    <s v="Storage Box"/>
    <x v="0"/>
    <s v="Home &amp; Kitchen"/>
    <s v="Home &amp; Kitchen"/>
    <s v="Home &amp; Kitchen"/>
    <n v="8"/>
    <s v="Home &amp; Kitchen"/>
    <m/>
    <n v="2023"/>
    <n v="1"/>
    <n v="24"/>
    <n v="3"/>
    <s v="Weekday"/>
    <m/>
    <m/>
  </r>
  <r>
    <s v="WEB-7184"/>
    <x v="185"/>
    <s v="Rohan Chatterjee"/>
    <x v="6"/>
    <x v="4"/>
    <x v="24"/>
    <n v="2"/>
    <n v="401.12"/>
    <x v="3"/>
    <x v="0"/>
    <n v="3"/>
    <n v="802.24"/>
    <m/>
    <m/>
    <m/>
    <m/>
    <m/>
    <m/>
    <s v="Completed"/>
    <s v="No"/>
    <s v="No"/>
    <m/>
    <n v="558"/>
    <n v="430"/>
    <n v="1098537.4901531704"/>
    <n v="96724.388030634553"/>
    <n v="3.9001122334455669"/>
    <s v="Face Cream"/>
    <x v="4"/>
    <s v="Beauty"/>
    <s v="Beauty"/>
    <s v="Beauty"/>
    <n v="80"/>
    <s v="Beauty"/>
    <m/>
    <n v="2025"/>
    <n v="2"/>
    <n v="26"/>
    <n v="4"/>
    <s v="Weekday"/>
    <m/>
    <m/>
  </r>
  <r>
    <s v="WEB-8085"/>
    <x v="722"/>
    <s v="Ishaan Reddy"/>
    <x v="0"/>
    <x v="1"/>
    <x v="9"/>
    <n v="3"/>
    <n v="1717.85"/>
    <x v="2"/>
    <x v="0"/>
    <n v="4"/>
    <n v="5153.5499999999993"/>
    <m/>
    <m/>
    <m/>
    <m/>
    <m/>
    <m/>
    <s v="Completed"/>
    <s v="Yes"/>
    <s v="No"/>
    <m/>
    <n v="590"/>
    <n v="451"/>
    <n v="2759712.3299794244"/>
    <n v="330643.50635802455"/>
    <n v="3.8641711229946525"/>
    <s v="Usb Cable"/>
    <x v="1"/>
    <s v="Electronics"/>
    <s v="Electronics"/>
    <s v="Electronics"/>
    <n v="13"/>
    <s v="Electronics"/>
    <m/>
    <n v="2023"/>
    <n v="3"/>
    <n v="19"/>
    <n v="1"/>
    <s v="Weekday"/>
    <m/>
    <m/>
  </r>
  <r>
    <s v="WEB-9170"/>
    <x v="495"/>
    <s v="Meera Sharma"/>
    <x v="1"/>
    <x v="3"/>
    <x v="10"/>
    <n v="1"/>
    <n v="1135.0999999999999"/>
    <x v="1"/>
    <x v="0"/>
    <n v="3"/>
    <n v="1135.0999999999999"/>
    <m/>
    <m/>
    <m/>
    <m/>
    <m/>
    <m/>
    <s v="Completed"/>
    <s v="Yes"/>
    <s v="No"/>
    <m/>
    <n v="595"/>
    <n v="444"/>
    <n v="1892867.2841657216"/>
    <n v="199432.98236095349"/>
    <n v="3.8949824970828471"/>
    <s v="Women'S Kurti"/>
    <x v="3"/>
    <s v="Fashion"/>
    <s v="Fashion"/>
    <s v="Fashion"/>
    <n v="15"/>
    <s v="Fashion"/>
    <m/>
    <n v="2024"/>
    <n v="4"/>
    <n v="26"/>
    <n v="6"/>
    <s v="Weekday"/>
    <m/>
    <m/>
  </r>
  <r>
    <s v="WEB-9226"/>
    <x v="227"/>
    <s v="Ananya Sharma"/>
    <x v="3"/>
    <x v="3"/>
    <x v="19"/>
    <n v="1"/>
    <n v="527.64"/>
    <x v="2"/>
    <x v="0"/>
    <m/>
    <n v="527.64"/>
    <m/>
    <m/>
    <m/>
    <m/>
    <m/>
    <m/>
    <s v="Completed"/>
    <s v="No"/>
    <s v="No"/>
    <m/>
    <n v="619"/>
    <n v="468"/>
    <n v="1892867.2841657216"/>
    <n v="199432.98236095349"/>
    <n v="3.8949824970828471"/>
    <s v="Sunglasses"/>
    <x v="3"/>
    <s v="Fashion"/>
    <s v="Fashion"/>
    <s v="Fashion"/>
    <n v="53"/>
    <s v="Fashion"/>
    <m/>
    <n v="2025"/>
    <n v="6"/>
    <n v="23"/>
    <n v="2"/>
    <s v="Weekday"/>
    <m/>
    <m/>
  </r>
  <r>
    <s v="WEB-7634"/>
    <x v="723"/>
    <s v="Aarav Gupta"/>
    <x v="4"/>
    <x v="3"/>
    <x v="19"/>
    <n v="2"/>
    <n v="1123.48"/>
    <x v="1"/>
    <x v="0"/>
    <n v="5"/>
    <n v="2246.96"/>
    <m/>
    <m/>
    <m/>
    <m/>
    <m/>
    <m/>
    <s v="Completed"/>
    <s v="Yes"/>
    <s v="No"/>
    <m/>
    <n v="573"/>
    <n v="450"/>
    <n v="1892867.2841657216"/>
    <n v="199432.98236095349"/>
    <n v="3.8949824970828471"/>
    <s v="Sunglasses"/>
    <x v="3"/>
    <s v="Fashion"/>
    <s v="Fashion"/>
    <s v="Fashion"/>
    <n v="53"/>
    <s v="Fashion"/>
    <m/>
    <n v="2024"/>
    <n v="1"/>
    <n v="28"/>
    <n v="1"/>
    <s v="Weekday"/>
    <m/>
    <m/>
  </r>
  <r>
    <s v="WEB-7007"/>
    <x v="462"/>
    <s v="Vivaan Patel"/>
    <x v="0"/>
    <x v="1"/>
    <x v="11"/>
    <n v="1"/>
    <n v="3240.6"/>
    <x v="4"/>
    <x v="0"/>
    <m/>
    <n v="3240.6"/>
    <m/>
    <m/>
    <m/>
    <m/>
    <m/>
    <m/>
    <s v="Completed"/>
    <s v="Yes"/>
    <s v="No"/>
    <m/>
    <n v="590"/>
    <n v="451"/>
    <n v="2759712.3299794244"/>
    <n v="330643.50635802455"/>
    <n v="3.8641711229946525"/>
    <s v="Smart Watch"/>
    <x v="1"/>
    <s v="Electronics"/>
    <s v="Electronics"/>
    <s v="Electronics"/>
    <n v="17"/>
    <s v="Electronics"/>
    <m/>
    <n v="2024"/>
    <n v="11"/>
    <n v="3"/>
    <n v="1"/>
    <s v="Weekday"/>
    <m/>
    <m/>
  </r>
  <r>
    <s v="WEB-9121"/>
    <x v="488"/>
    <s v="Arjun Malhotra"/>
    <x v="1"/>
    <x v="2"/>
    <x v="13"/>
    <n v="2"/>
    <n v="598.36"/>
    <x v="1"/>
    <x v="2"/>
    <n v="5"/>
    <n v="1196.72"/>
    <m/>
    <m/>
    <m/>
    <m/>
    <m/>
    <m/>
    <s v="Completed"/>
    <s v="No"/>
    <s v="No"/>
    <m/>
    <n v="595"/>
    <n v="444"/>
    <n v="594714.6477588166"/>
    <n v="60882.938065984097"/>
    <n v="3.804733727810651"/>
    <s v="Self-Help Book"/>
    <x v="2"/>
    <s v="Books"/>
    <s v="Books"/>
    <s v="Books"/>
    <n v="19"/>
    <s v="Books"/>
    <m/>
    <n v="2024"/>
    <n v="11"/>
    <n v="6"/>
    <n v="4"/>
    <s v="Weekday"/>
    <m/>
    <m/>
  </r>
  <r>
    <s v="WEB-5064"/>
    <x v="471"/>
    <s v="Aditya Joshi"/>
    <x v="1"/>
    <x v="2"/>
    <x v="2"/>
    <n v="1"/>
    <n v="714.3"/>
    <x v="4"/>
    <x v="0"/>
    <n v="5"/>
    <n v="714.3"/>
    <m/>
    <m/>
    <m/>
    <m/>
    <m/>
    <m/>
    <s v="Completed"/>
    <s v="No"/>
    <s v="No"/>
    <m/>
    <n v="595"/>
    <n v="444"/>
    <n v="594714.6477588166"/>
    <n v="60882.938065984097"/>
    <n v="3.804733727810651"/>
    <s v="Cookbook"/>
    <x v="2"/>
    <s v="Books"/>
    <s v="Books"/>
    <s v="Books"/>
    <n v="4"/>
    <s v="Books"/>
    <m/>
    <n v="2024"/>
    <n v="4"/>
    <n v="25"/>
    <n v="5"/>
    <s v="Weekday"/>
    <m/>
    <m/>
  </r>
  <r>
    <s v="WEB-9313"/>
    <x v="252"/>
    <s v="Aditya Menon"/>
    <x v="0"/>
    <x v="0"/>
    <x v="0"/>
    <n v="1"/>
    <n v="1798.38"/>
    <x v="3"/>
    <x v="0"/>
    <n v="5"/>
    <n v="1798.38"/>
    <m/>
    <m/>
    <m/>
    <m/>
    <m/>
    <m/>
    <s v="Completed"/>
    <s v="Yes"/>
    <s v="No"/>
    <m/>
    <n v="590"/>
    <n v="451"/>
    <n v="1463424.4009529033"/>
    <n v="118285.78776560788"/>
    <n v="3.8140589569160999"/>
    <s v="Water Bottle"/>
    <x v="0"/>
    <s v="Home &amp; Kitchen"/>
    <s v="Home &amp; Kitchen"/>
    <s v="Home &amp; Kitchen"/>
    <n v="2"/>
    <s v="Home &amp; Kitchen"/>
    <m/>
    <n v="2023"/>
    <n v="1"/>
    <n v="21"/>
    <n v="7"/>
    <s v="Weekday"/>
    <m/>
    <m/>
  </r>
  <r>
    <s v="WEB-6662"/>
    <x v="724"/>
    <s v="Meera Singh"/>
    <x v="6"/>
    <x v="1"/>
    <x v="11"/>
    <n v="1"/>
    <n v="500.41"/>
    <x v="0"/>
    <x v="0"/>
    <n v="2"/>
    <n v="500.41"/>
    <m/>
    <m/>
    <m/>
    <m/>
    <m/>
    <m/>
    <s v="Completed"/>
    <s v="No"/>
    <s v="No"/>
    <m/>
    <n v="558"/>
    <n v="430"/>
    <n v="2759712.3299794244"/>
    <n v="330643.50635802455"/>
    <n v="3.8641711229946525"/>
    <s v="Smart Watch"/>
    <x v="1"/>
    <s v="Electronics"/>
    <s v="Electronics"/>
    <s v="Electronics"/>
    <n v="17"/>
    <s v="Electronics"/>
    <m/>
    <n v="2023"/>
    <n v="3"/>
    <n v="25"/>
    <n v="7"/>
    <s v="Weekday"/>
    <m/>
    <m/>
  </r>
  <r>
    <s v="WEB-8204"/>
    <x v="144"/>
    <s v="Simran Reddy"/>
    <x v="3"/>
    <x v="3"/>
    <x v="19"/>
    <n v="1"/>
    <n v="959.15"/>
    <x v="2"/>
    <x v="3"/>
    <n v="4"/>
    <n v="959.15"/>
    <m/>
    <m/>
    <m/>
    <m/>
    <m/>
    <m/>
    <s v="Lost Sale"/>
    <s v="No"/>
    <s v="Yes"/>
    <m/>
    <n v="619"/>
    <n v="468"/>
    <n v="1892867.2841657216"/>
    <n v="199432.98236095349"/>
    <n v="3.8949824970828471"/>
    <s v="Sunglasses"/>
    <x v="3"/>
    <s v="Fashion"/>
    <s v="Fashion"/>
    <s v="Fashion"/>
    <n v="53"/>
    <s v="Fashion"/>
    <m/>
    <n v="2023"/>
    <n v="12"/>
    <n v="10"/>
    <n v="1"/>
    <s v="Weekday"/>
    <m/>
    <m/>
  </r>
  <r>
    <s v="WEB-5968"/>
    <x v="638"/>
    <s v="Arjun Chatterjee"/>
    <x v="6"/>
    <x v="4"/>
    <x v="12"/>
    <n v="1"/>
    <n v="1021.22"/>
    <x v="2"/>
    <x v="0"/>
    <n v="4"/>
    <n v="1021.22"/>
    <m/>
    <m/>
    <m/>
    <m/>
    <m/>
    <m/>
    <s v="Completed"/>
    <s v="Yes"/>
    <s v="No"/>
    <m/>
    <n v="558"/>
    <n v="430"/>
    <n v="1098537.4901531704"/>
    <n v="96724.388030634553"/>
    <n v="3.9001122334455669"/>
    <s v="Perfume 50Ml"/>
    <x v="4"/>
    <s v="Beauty"/>
    <s v="Beauty"/>
    <s v="Beauty"/>
    <n v="18"/>
    <s v="Beauty"/>
    <m/>
    <n v="2023"/>
    <n v="1"/>
    <n v="13"/>
    <n v="6"/>
    <s v="Weekday"/>
    <m/>
    <m/>
  </r>
  <r>
    <s v="WEB-7507"/>
    <x v="725"/>
    <s v="Vivaan Joshi"/>
    <x v="0"/>
    <x v="0"/>
    <x v="4"/>
    <n v="2"/>
    <n v="723.21"/>
    <x v="3"/>
    <x v="0"/>
    <m/>
    <n v="1446.42"/>
    <m/>
    <m/>
    <m/>
    <m/>
    <m/>
    <m/>
    <s v="Completed"/>
    <s v="Yes"/>
    <s v="No"/>
    <m/>
    <n v="590"/>
    <n v="451"/>
    <n v="1463424.4009529033"/>
    <n v="118285.78776560788"/>
    <n v="3.8140589569160999"/>
    <s v="Non-Stick Pan"/>
    <x v="0"/>
    <s v="Home &amp; Kitchen"/>
    <s v="Home &amp; Kitchen"/>
    <s v="Home &amp; Kitchen"/>
    <n v="7"/>
    <s v="Home &amp; Kitchen"/>
    <m/>
    <n v="2023"/>
    <n v="1"/>
    <n v="23"/>
    <n v="2"/>
    <s v="Weekday"/>
    <m/>
    <m/>
  </r>
  <r>
    <s v="WEB-6440"/>
    <x v="173"/>
    <s v="Saanvi Reddy"/>
    <x v="4"/>
    <x v="4"/>
    <x v="12"/>
    <n v="1"/>
    <n v="1306.1500000000001"/>
    <x v="0"/>
    <x v="3"/>
    <n v="5"/>
    <n v="1306.1500000000001"/>
    <m/>
    <m/>
    <m/>
    <m/>
    <m/>
    <m/>
    <s v="Lost Sale"/>
    <s v="No"/>
    <s v="Yes"/>
    <m/>
    <n v="573"/>
    <n v="450"/>
    <n v="1098537.4901531704"/>
    <n v="96724.388030634553"/>
    <n v="3.9001122334455669"/>
    <s v="Perfume 50Ml"/>
    <x v="4"/>
    <s v="Beauty"/>
    <s v="Beauty"/>
    <s v="Beauty"/>
    <n v="18"/>
    <s v="Beauty"/>
    <m/>
    <n v="2023"/>
    <n v="10"/>
    <n v="15"/>
    <n v="1"/>
    <s v="Weekday"/>
    <m/>
    <m/>
  </r>
  <r>
    <s v="WEB-5799"/>
    <x v="147"/>
    <s v="Tanya Sharma"/>
    <x v="2"/>
    <x v="1"/>
    <x v="18"/>
    <n v="1"/>
    <n v="1316.88"/>
    <x v="0"/>
    <x v="1"/>
    <n v="4"/>
    <n v="1316.88"/>
    <m/>
    <m/>
    <m/>
    <m/>
    <m/>
    <m/>
    <s v="Pending"/>
    <s v="No"/>
    <s v="Yes"/>
    <m/>
    <n v="589"/>
    <n v="426"/>
    <n v="2759712.3299794244"/>
    <n v="330643.50635802455"/>
    <n v="3.8641711229946525"/>
    <s v="Bluetooth Speaker"/>
    <x v="1"/>
    <s v="Electronics"/>
    <s v="Electronics"/>
    <s v="Electronics"/>
    <n v="48"/>
    <s v="Electronics"/>
    <m/>
    <n v="2023"/>
    <n v="11"/>
    <n v="20"/>
    <n v="2"/>
    <s v="Weekday"/>
    <m/>
    <m/>
  </r>
  <r>
    <s v="WEB-9529"/>
    <x v="553"/>
    <s v="Pooja Nair"/>
    <x v="4"/>
    <x v="3"/>
    <x v="17"/>
    <n v="3"/>
    <n v="1635.53"/>
    <x v="1"/>
    <x v="0"/>
    <n v="5"/>
    <n v="4906.59"/>
    <m/>
    <m/>
    <m/>
    <m/>
    <m/>
    <m/>
    <s v="Completed"/>
    <s v="Yes"/>
    <s v="No"/>
    <m/>
    <n v="573"/>
    <n v="450"/>
    <n v="1892867.2841657216"/>
    <n v="199432.98236095349"/>
    <n v="3.8949824970828471"/>
    <s v="Running Shoes"/>
    <x v="3"/>
    <s v="Fashion"/>
    <s v="Fashion"/>
    <s v="Fashion"/>
    <n v="45"/>
    <s v="Fashion"/>
    <m/>
    <n v="2023"/>
    <n v="7"/>
    <n v="7"/>
    <n v="6"/>
    <s v="Weekend"/>
    <m/>
    <m/>
  </r>
  <r>
    <s v="WEB-5137"/>
    <x v="509"/>
    <s v="Aarav Singh"/>
    <x v="6"/>
    <x v="3"/>
    <x v="19"/>
    <n v="1"/>
    <n v="1531.39"/>
    <x v="3"/>
    <x v="0"/>
    <n v="5"/>
    <n v="1531.39"/>
    <m/>
    <m/>
    <m/>
    <m/>
    <m/>
    <m/>
    <s v="Completed"/>
    <s v="Yes"/>
    <s v="No"/>
    <m/>
    <n v="558"/>
    <n v="430"/>
    <n v="1892867.2841657216"/>
    <n v="199432.98236095349"/>
    <n v="3.8949824970828471"/>
    <s v="Sunglasses"/>
    <x v="3"/>
    <s v="Fashion"/>
    <s v="Fashion"/>
    <s v="Fashion"/>
    <n v="53"/>
    <s v="Fashion"/>
    <m/>
    <n v="2025"/>
    <n v="1"/>
    <n v="8"/>
    <n v="4"/>
    <s v="Weekday"/>
    <m/>
    <m/>
  </r>
  <r>
    <s v="WEB-8291"/>
    <x v="103"/>
    <s v="Vivaan Reddy"/>
    <x v="3"/>
    <x v="1"/>
    <x v="1"/>
    <n v="1"/>
    <n v="3260.8"/>
    <x v="0"/>
    <x v="1"/>
    <n v="2"/>
    <n v="3260.8"/>
    <m/>
    <m/>
    <m/>
    <m/>
    <m/>
    <m/>
    <s v="Pending"/>
    <s v="No"/>
    <s v="Yes"/>
    <m/>
    <n v="619"/>
    <n v="468"/>
    <n v="2759712.3299794244"/>
    <n v="330643.50635802455"/>
    <n v="3.8641711229946525"/>
    <s v="Power Bank 10000Mah"/>
    <x v="1"/>
    <s v="Electronics"/>
    <s v="Electronics"/>
    <s v="Electronics"/>
    <n v="3"/>
    <s v="Electronics"/>
    <m/>
    <n v="2023"/>
    <n v="9"/>
    <n v="12"/>
    <n v="3"/>
    <s v="Weekday"/>
    <m/>
    <m/>
  </r>
  <r>
    <s v="WEB-6163"/>
    <x v="301"/>
    <s v="Aarav Verma"/>
    <x v="7"/>
    <x v="1"/>
    <x v="1"/>
    <n v="1"/>
    <n v="1293.68"/>
    <x v="1"/>
    <x v="0"/>
    <n v="4"/>
    <n v="1293.68"/>
    <m/>
    <m/>
    <m/>
    <m/>
    <m/>
    <m/>
    <s v="Completed"/>
    <s v="Yes"/>
    <s v="No"/>
    <m/>
    <n v="567"/>
    <n v="440"/>
    <n v="2759712.3299794244"/>
    <n v="330643.50635802455"/>
    <n v="3.8641711229946525"/>
    <s v="Power Bank 10000Mah"/>
    <x v="1"/>
    <s v="Electronics"/>
    <s v="Electronics"/>
    <s v="Electronics"/>
    <n v="3"/>
    <s v="Electronics"/>
    <m/>
    <n v="2025"/>
    <n v="5"/>
    <n v="18"/>
    <n v="1"/>
    <s v="Weekday"/>
    <m/>
    <m/>
  </r>
  <r>
    <s v="WEB-8772"/>
    <x v="230"/>
    <s v="Ananya Das"/>
    <x v="4"/>
    <x v="4"/>
    <x v="6"/>
    <n v="3"/>
    <n v="1046.73"/>
    <x v="1"/>
    <x v="0"/>
    <n v="4"/>
    <n v="3140.19"/>
    <m/>
    <m/>
    <m/>
    <m/>
    <m/>
    <m/>
    <s v="Completed"/>
    <s v="Yes"/>
    <s v="No"/>
    <m/>
    <n v="573"/>
    <n v="450"/>
    <n v="1098537.4901531704"/>
    <n v="96724.388030634553"/>
    <n v="3.9001122334455669"/>
    <s v="Lipstick"/>
    <x v="4"/>
    <s v="Beauty"/>
    <s v="Beauty"/>
    <s v="Beauty"/>
    <n v="10"/>
    <s v="Beauty"/>
    <m/>
    <n v="2023"/>
    <n v="1"/>
    <n v="24"/>
    <n v="3"/>
    <s v="Weekday"/>
    <m/>
    <m/>
  </r>
  <r>
    <s v="WEB-9533"/>
    <x v="726"/>
    <s v="Rohan Gupta"/>
    <x v="6"/>
    <x v="1"/>
    <x v="18"/>
    <n v="3"/>
    <n v="2515.58"/>
    <x v="2"/>
    <x v="0"/>
    <n v="4"/>
    <n v="7546.74"/>
    <m/>
    <m/>
    <m/>
    <m/>
    <m/>
    <m/>
    <s v="Completed"/>
    <s v="Yes"/>
    <s v="No"/>
    <m/>
    <n v="558"/>
    <n v="430"/>
    <n v="2759712.3299794244"/>
    <n v="330643.50635802455"/>
    <n v="3.8641711229946525"/>
    <s v="Bluetooth Speaker"/>
    <x v="1"/>
    <s v="Electronics"/>
    <s v="Electronics"/>
    <s v="Electronics"/>
    <n v="48"/>
    <s v="Electronics"/>
    <m/>
    <n v="2023"/>
    <n v="4"/>
    <n v="9"/>
    <n v="1"/>
    <s v="Weekday"/>
    <m/>
    <m/>
  </r>
  <r>
    <s v="WEB-7212"/>
    <x v="328"/>
    <s v="Saanvi Iyer"/>
    <x v="1"/>
    <x v="4"/>
    <x v="12"/>
    <n v="3"/>
    <n v="422.79"/>
    <x v="2"/>
    <x v="2"/>
    <n v="5"/>
    <n v="1268.3700000000001"/>
    <m/>
    <m/>
    <m/>
    <m/>
    <m/>
    <m/>
    <s v="Completed"/>
    <s v="No"/>
    <s v="No"/>
    <m/>
    <n v="595"/>
    <n v="444"/>
    <n v="1098537.4901531704"/>
    <n v="96724.388030634553"/>
    <n v="3.9001122334455669"/>
    <s v="Perfume 50Ml"/>
    <x v="4"/>
    <s v="Beauty"/>
    <s v="Beauty"/>
    <s v="Beauty"/>
    <n v="18"/>
    <s v="Beauty"/>
    <m/>
    <n v="2023"/>
    <n v="12"/>
    <n v="25"/>
    <n v="2"/>
    <s v="Weekday"/>
    <m/>
    <m/>
  </r>
  <r>
    <s v="WEB-5125"/>
    <x v="355"/>
    <s v="Saanvi Reddy"/>
    <x v="2"/>
    <x v="4"/>
    <x v="6"/>
    <n v="3"/>
    <n v="1280.57"/>
    <x v="2"/>
    <x v="0"/>
    <n v="5"/>
    <n v="3841.71"/>
    <m/>
    <m/>
    <m/>
    <m/>
    <m/>
    <m/>
    <s v="Completed"/>
    <s v="Yes"/>
    <s v="No"/>
    <m/>
    <n v="589"/>
    <n v="426"/>
    <n v="1098537.4901531704"/>
    <n v="96724.388030634553"/>
    <n v="3.9001122334455669"/>
    <s v="Lipstick"/>
    <x v="4"/>
    <s v="Beauty"/>
    <s v="Beauty"/>
    <s v="Beauty"/>
    <n v="10"/>
    <s v="Beauty"/>
    <m/>
    <n v="2024"/>
    <n v="9"/>
    <n v="5"/>
    <n v="5"/>
    <s v="Weekday"/>
    <m/>
    <m/>
  </r>
  <r>
    <s v="WEB-7264"/>
    <x v="466"/>
    <s v="Karan Nair"/>
    <x v="7"/>
    <x v="3"/>
    <x v="19"/>
    <n v="1"/>
    <n v="778.05"/>
    <x v="3"/>
    <x v="0"/>
    <n v="3"/>
    <n v="778.05"/>
    <m/>
    <m/>
    <m/>
    <m/>
    <m/>
    <m/>
    <s v="Completed"/>
    <s v="No"/>
    <s v="No"/>
    <m/>
    <n v="567"/>
    <n v="440"/>
    <n v="1892867.2841657216"/>
    <n v="199432.98236095349"/>
    <n v="3.8949824970828471"/>
    <s v="Sunglasses"/>
    <x v="3"/>
    <s v="Fashion"/>
    <s v="Fashion"/>
    <s v="Fashion"/>
    <n v="53"/>
    <s v="Fashion"/>
    <m/>
    <n v="2024"/>
    <n v="5"/>
    <n v="8"/>
    <n v="4"/>
    <s v="Weekday"/>
    <m/>
    <m/>
  </r>
  <r>
    <s v="WEB-7736"/>
    <x v="727"/>
    <s v="Tanya Sharma"/>
    <x v="6"/>
    <x v="3"/>
    <x v="19"/>
    <n v="1"/>
    <n v="2122.2399999999998"/>
    <x v="2"/>
    <x v="0"/>
    <n v="4"/>
    <n v="2122.2399999999998"/>
    <m/>
    <m/>
    <m/>
    <m/>
    <m/>
    <m/>
    <s v="Completed"/>
    <s v="Yes"/>
    <s v="No"/>
    <m/>
    <n v="558"/>
    <n v="430"/>
    <n v="1892867.2841657216"/>
    <n v="199432.98236095349"/>
    <n v="3.8949824970828471"/>
    <s v="Sunglasses"/>
    <x v="3"/>
    <s v="Fashion"/>
    <s v="Fashion"/>
    <s v="Fashion"/>
    <n v="53"/>
    <s v="Fashion"/>
    <m/>
    <n v="2025"/>
    <n v="5"/>
    <n v="23"/>
    <n v="6"/>
    <s v="Weekday"/>
    <m/>
    <m/>
  </r>
  <r>
    <s v="WEB-9015"/>
    <x v="728"/>
    <s v="Vikram Chatterjee"/>
    <x v="3"/>
    <x v="4"/>
    <x v="12"/>
    <n v="2"/>
    <n v="1470.8"/>
    <x v="0"/>
    <x v="0"/>
    <n v="4"/>
    <n v="2941.6"/>
    <m/>
    <m/>
    <m/>
    <m/>
    <m/>
    <m/>
    <s v="Completed"/>
    <s v="Yes"/>
    <s v="No"/>
    <m/>
    <n v="619"/>
    <n v="468"/>
    <n v="1098537.4901531704"/>
    <n v="96724.388030634553"/>
    <n v="3.9001122334455669"/>
    <s v="Perfume 50Ml"/>
    <x v="4"/>
    <s v="Beauty"/>
    <s v="Beauty"/>
    <s v="Beauty"/>
    <n v="18"/>
    <s v="Beauty"/>
    <m/>
    <n v="2023"/>
    <n v="1"/>
    <n v="26"/>
    <n v="5"/>
    <s v="Weekday"/>
    <m/>
    <m/>
  </r>
  <r>
    <s v="WEB-6239"/>
    <x v="0"/>
    <s v="Pooja Malhotra"/>
    <x v="4"/>
    <x v="2"/>
    <x v="14"/>
    <n v="2"/>
    <n v="719.66"/>
    <x v="0"/>
    <x v="0"/>
    <n v="5"/>
    <n v="1439.32"/>
    <m/>
    <m/>
    <m/>
    <m/>
    <m/>
    <m/>
    <s v="Completed"/>
    <s v="Yes"/>
    <s v="No"/>
    <m/>
    <n v="573"/>
    <n v="450"/>
    <n v="594714.6477588166"/>
    <n v="60882.938065984097"/>
    <n v="3.804733727810651"/>
    <s v="Notebook Set"/>
    <x v="2"/>
    <s v="Books"/>
    <s v="Books"/>
    <s v="Books"/>
    <n v="20"/>
    <s v="Books"/>
    <m/>
    <n v="2024"/>
    <n v="2"/>
    <n v="18"/>
    <n v="1"/>
    <s v="Weekday"/>
    <m/>
    <m/>
  </r>
  <r>
    <s v="WEB-7657"/>
    <x v="710"/>
    <s v="Simran Malhotra"/>
    <x v="3"/>
    <x v="4"/>
    <x v="12"/>
    <n v="1"/>
    <n v="1295.53"/>
    <x v="0"/>
    <x v="0"/>
    <n v="4"/>
    <n v="1295.53"/>
    <m/>
    <m/>
    <m/>
    <m/>
    <m/>
    <m/>
    <s v="Completed"/>
    <s v="Yes"/>
    <s v="No"/>
    <m/>
    <n v="619"/>
    <n v="468"/>
    <n v="1098537.4901531704"/>
    <n v="96724.388030634553"/>
    <n v="3.9001122334455669"/>
    <s v="Perfume 50Ml"/>
    <x v="4"/>
    <s v="Beauty"/>
    <s v="Beauty"/>
    <s v="Beauty"/>
    <n v="18"/>
    <s v="Beauty"/>
    <m/>
    <n v="2023"/>
    <n v="4"/>
    <n v="23"/>
    <n v="1"/>
    <s v="Weekday"/>
    <m/>
    <m/>
  </r>
  <r>
    <s v="WEB-9070"/>
    <x v="258"/>
    <s v="Aditya Gupta"/>
    <x v="2"/>
    <x v="4"/>
    <x v="6"/>
    <n v="3"/>
    <n v="613.52"/>
    <x v="0"/>
    <x v="0"/>
    <n v="3"/>
    <n v="1840.56"/>
    <m/>
    <m/>
    <m/>
    <m/>
    <m/>
    <m/>
    <s v="Completed"/>
    <s v="Yes"/>
    <s v="No"/>
    <m/>
    <n v="589"/>
    <n v="426"/>
    <n v="1098537.4901531704"/>
    <n v="96724.388030634553"/>
    <n v="3.9001122334455669"/>
    <s v="Lipstick"/>
    <x v="4"/>
    <s v="Beauty"/>
    <s v="Beauty"/>
    <s v="Beauty"/>
    <n v="10"/>
    <s v="Beauty"/>
    <m/>
    <n v="2023"/>
    <n v="3"/>
    <n v="18"/>
    <n v="7"/>
    <s v="Weekday"/>
    <m/>
    <m/>
  </r>
  <r>
    <s v="WEB-7597"/>
    <x v="338"/>
    <s v="Simran Das"/>
    <x v="5"/>
    <x v="1"/>
    <x v="9"/>
    <n v="1"/>
    <n v="2451.67"/>
    <x v="1"/>
    <x v="0"/>
    <n v="1"/>
    <n v="2451.67"/>
    <m/>
    <m/>
    <m/>
    <m/>
    <m/>
    <m/>
    <s v="Completed"/>
    <s v="Yes"/>
    <s v="No"/>
    <m/>
    <n v="559"/>
    <n v="408"/>
    <n v="2759712.3299794244"/>
    <n v="330643.50635802455"/>
    <n v="3.8641711229946525"/>
    <s v="Usb Cable"/>
    <x v="1"/>
    <s v="Electronics"/>
    <s v="Electronics"/>
    <s v="Electronics"/>
    <n v="13"/>
    <s v="Electronics"/>
    <m/>
    <n v="2023"/>
    <n v="8"/>
    <n v="12"/>
    <n v="7"/>
    <s v="Weekday"/>
    <m/>
    <m/>
  </r>
  <r>
    <s v="WEB-5621"/>
    <x v="608"/>
    <s v="Neha Khan"/>
    <x v="0"/>
    <x v="4"/>
    <x v="6"/>
    <n v="3"/>
    <n v="316.32"/>
    <x v="2"/>
    <x v="1"/>
    <n v="4"/>
    <n v="948.96"/>
    <m/>
    <m/>
    <m/>
    <m/>
    <m/>
    <m/>
    <s v="Pending"/>
    <s v="No"/>
    <s v="Yes"/>
    <m/>
    <n v="590"/>
    <n v="451"/>
    <n v="1098537.4901531704"/>
    <n v="96724.388030634553"/>
    <n v="3.9001122334455669"/>
    <s v="Lipstick"/>
    <x v="4"/>
    <s v="Beauty"/>
    <s v="Beauty"/>
    <s v="Beauty"/>
    <n v="10"/>
    <s v="Beauty"/>
    <m/>
    <n v="2023"/>
    <n v="3"/>
    <n v="4"/>
    <n v="7"/>
    <s v="Weekday"/>
    <m/>
    <m/>
  </r>
  <r>
    <s v="WEB-7304"/>
    <x v="262"/>
    <s v="Arjun Malhotra"/>
    <x v="8"/>
    <x v="4"/>
    <x v="24"/>
    <n v="3"/>
    <n v="363.96"/>
    <x v="1"/>
    <x v="0"/>
    <n v="4"/>
    <n v="1091.8799999999999"/>
    <m/>
    <m/>
    <m/>
    <m/>
    <m/>
    <m/>
    <s v="Completed"/>
    <s v="Yes"/>
    <s v="No"/>
    <m/>
    <n v="50"/>
    <n v="37"/>
    <n v="1098537.4901531704"/>
    <n v="96724.388030634553"/>
    <n v="3.9001122334455669"/>
    <s v="Face Cream"/>
    <x v="4"/>
    <s v="Beauty"/>
    <s v="Beauty"/>
    <s v="Beauty"/>
    <n v="80"/>
    <s v="Beauty"/>
    <m/>
    <n v="2024"/>
    <n v="11"/>
    <n v="20"/>
    <n v="4"/>
    <s v="Weekday"/>
    <m/>
    <m/>
  </r>
  <r>
    <s v="WEB-7308"/>
    <x v="729"/>
    <s v="Arjun Rao"/>
    <x v="6"/>
    <x v="4"/>
    <x v="12"/>
    <n v="1"/>
    <n v="1064.54"/>
    <x v="4"/>
    <x v="0"/>
    <n v="5"/>
    <n v="1064.54"/>
    <m/>
    <m/>
    <m/>
    <m/>
    <m/>
    <m/>
    <s v="Completed"/>
    <s v="Yes"/>
    <s v="No"/>
    <m/>
    <n v="558"/>
    <n v="430"/>
    <n v="1098537.4901531704"/>
    <n v="96724.388030634553"/>
    <n v="3.9001122334455669"/>
    <s v="Perfume 50Ml"/>
    <x v="4"/>
    <s v="Beauty"/>
    <s v="Beauty"/>
    <s v="Beauty"/>
    <n v="18"/>
    <s v="Beauty"/>
    <m/>
    <n v="2025"/>
    <n v="3"/>
    <n v="16"/>
    <n v="1"/>
    <s v="Weekday"/>
    <m/>
    <m/>
  </r>
  <r>
    <s v="WEB-8130"/>
    <x v="620"/>
    <s v="Vivaan Patel"/>
    <x v="6"/>
    <x v="2"/>
    <x v="15"/>
    <n v="1"/>
    <n v="349.16"/>
    <x v="1"/>
    <x v="2"/>
    <n v="4"/>
    <n v="349.16"/>
    <m/>
    <m/>
    <m/>
    <m/>
    <m/>
    <m/>
    <s v="Completed"/>
    <s v="No"/>
    <s v="No"/>
    <m/>
    <n v="558"/>
    <n v="430"/>
    <n v="594714.6477588166"/>
    <n v="60882.938065984097"/>
    <n v="3.804733727810651"/>
    <s v="Kids Story Book"/>
    <x v="2"/>
    <s v="Books"/>
    <s v="Books"/>
    <s v="Books"/>
    <n v="23"/>
    <s v="Books"/>
    <m/>
    <n v="2024"/>
    <n v="4"/>
    <n v="16"/>
    <n v="3"/>
    <s v="Weekday"/>
    <m/>
    <m/>
  </r>
  <r>
    <s v="WEB-8369"/>
    <x v="730"/>
    <s v="Saanvi Bose"/>
    <x v="0"/>
    <x v="3"/>
    <x v="20"/>
    <n v="1"/>
    <n v="703.29"/>
    <x v="1"/>
    <x v="1"/>
    <n v="4"/>
    <n v="703.29"/>
    <m/>
    <m/>
    <m/>
    <m/>
    <m/>
    <m/>
    <s v="Pending"/>
    <s v="No"/>
    <s v="Yes"/>
    <m/>
    <n v="590"/>
    <n v="451"/>
    <n v="1892867.2841657216"/>
    <n v="199432.98236095349"/>
    <n v="3.8949824970828471"/>
    <s v="Men'S T-Shirt"/>
    <x v="3"/>
    <s v="Fashion"/>
    <s v="Fashion"/>
    <s v="Fashion"/>
    <n v="55"/>
    <s v="Fashion"/>
    <m/>
    <n v="2023"/>
    <n v="1"/>
    <n v="27"/>
    <n v="6"/>
    <s v="Weekday"/>
    <m/>
    <m/>
  </r>
  <r>
    <s v="WEB-6352"/>
    <x v="42"/>
    <s v="Saanvi Kumar"/>
    <x v="1"/>
    <x v="0"/>
    <x v="0"/>
    <n v="2"/>
    <n v="1649.34"/>
    <x v="4"/>
    <x v="0"/>
    <n v="5"/>
    <n v="3298.68"/>
    <m/>
    <m/>
    <m/>
    <m/>
    <m/>
    <m/>
    <s v="Completed"/>
    <s v="Yes"/>
    <s v="No"/>
    <m/>
    <n v="595"/>
    <n v="444"/>
    <n v="1463424.4009529033"/>
    <n v="118285.78776560788"/>
    <n v="3.8140589569160999"/>
    <s v="Water Bottle"/>
    <x v="0"/>
    <s v="Home &amp; Kitchen"/>
    <s v="Home &amp; Kitchen"/>
    <s v="Home &amp; Kitchen"/>
    <n v="2"/>
    <s v="Home &amp; Kitchen"/>
    <m/>
    <n v="2023"/>
    <n v="9"/>
    <n v="19"/>
    <n v="3"/>
    <s v="Weekday"/>
    <m/>
    <m/>
  </r>
  <r>
    <s v="WEB-9519"/>
    <x v="518"/>
    <s v="Pooja Sharma"/>
    <x v="5"/>
    <x v="3"/>
    <x v="3"/>
    <n v="1"/>
    <n v="538.04999999999995"/>
    <x v="0"/>
    <x v="0"/>
    <n v="1"/>
    <n v="538.04999999999995"/>
    <m/>
    <m/>
    <m/>
    <m/>
    <m/>
    <m/>
    <s v="Completed"/>
    <s v="No"/>
    <s v="No"/>
    <m/>
    <n v="559"/>
    <n v="408"/>
    <n v="1892867.2841657216"/>
    <n v="199432.98236095349"/>
    <n v="3.8949824970828471"/>
    <s v="Denim Jeans"/>
    <x v="3"/>
    <s v="Fashion"/>
    <s v="Fashion"/>
    <s v="Fashion"/>
    <n v="6"/>
    <s v="Fashion"/>
    <m/>
    <n v="2024"/>
    <n v="3"/>
    <n v="7"/>
    <n v="5"/>
    <s v="Weekend"/>
    <m/>
    <m/>
  </r>
  <r>
    <s v="WEB-6697"/>
    <x v="731"/>
    <s v="Arjun Rao"/>
    <x v="2"/>
    <x v="0"/>
    <x v="23"/>
    <n v="1"/>
    <n v="740.11"/>
    <x v="0"/>
    <x v="0"/>
    <n v="1"/>
    <n v="740.11"/>
    <m/>
    <m/>
    <m/>
    <m/>
    <m/>
    <m/>
    <s v="Completed"/>
    <s v="No"/>
    <s v="No"/>
    <m/>
    <n v="589"/>
    <n v="426"/>
    <n v="1463424.4009529033"/>
    <n v="118285.78776560788"/>
    <n v="3.8140589569160999"/>
    <s v="Led Bulb Pack"/>
    <x v="0"/>
    <s v="Home &amp; Kitchen"/>
    <s v="Home &amp; Kitchen"/>
    <s v="Home &amp; Kitchen"/>
    <n v="76"/>
    <s v="Home &amp; Kitchen"/>
    <m/>
    <n v="2025"/>
    <n v="3"/>
    <n v="21"/>
    <n v="6"/>
    <s v="Weekday"/>
    <m/>
    <m/>
  </r>
  <r>
    <s v="WEB-5051"/>
    <x v="245"/>
    <s v="Tanya Sharma"/>
    <x v="4"/>
    <x v="4"/>
    <x v="22"/>
    <n v="1"/>
    <n v="958.12"/>
    <x v="1"/>
    <x v="3"/>
    <n v="5"/>
    <n v="958.12"/>
    <m/>
    <m/>
    <m/>
    <m/>
    <m/>
    <m/>
    <s v="Lost Sale"/>
    <s v="No"/>
    <s v="Yes"/>
    <m/>
    <n v="573"/>
    <n v="450"/>
    <n v="1098537.4901531704"/>
    <n v="96724.388030634553"/>
    <n v="3.9001122334455669"/>
    <s v="Hair Oil"/>
    <x v="4"/>
    <s v="Beauty"/>
    <s v="Beauty"/>
    <s v="Beauty"/>
    <n v="70"/>
    <s v="Beauty"/>
    <m/>
    <n v="2024"/>
    <n v="12"/>
    <n v="13"/>
    <n v="6"/>
    <s v="Weekday"/>
    <m/>
    <m/>
  </r>
  <r>
    <s v="WEB-9324"/>
    <x v="459"/>
    <s v="Kavya Khan"/>
    <x v="1"/>
    <x v="3"/>
    <x v="17"/>
    <n v="2"/>
    <n v="2222.92"/>
    <x v="2"/>
    <x v="0"/>
    <n v="4"/>
    <n v="4445.84"/>
    <m/>
    <m/>
    <m/>
    <m/>
    <m/>
    <m/>
    <s v="Completed"/>
    <s v="Yes"/>
    <s v="No"/>
    <m/>
    <n v="595"/>
    <n v="444"/>
    <n v="1892867.2841657216"/>
    <n v="199432.98236095349"/>
    <n v="3.8949824970828471"/>
    <s v="Running Shoes"/>
    <x v="3"/>
    <s v="Fashion"/>
    <s v="Fashion"/>
    <s v="Fashion"/>
    <n v="45"/>
    <s v="Fashion"/>
    <m/>
    <n v="2025"/>
    <n v="1"/>
    <n v="16"/>
    <n v="5"/>
    <s v="Weekday"/>
    <m/>
    <m/>
  </r>
  <r>
    <s v="WEB-7830"/>
    <x v="732"/>
    <s v="Riya Bose"/>
    <x v="7"/>
    <x v="4"/>
    <x v="22"/>
    <n v="1"/>
    <n v="1245.3699999999999"/>
    <x v="4"/>
    <x v="0"/>
    <n v="5"/>
    <n v="1245.3699999999999"/>
    <m/>
    <m/>
    <m/>
    <m/>
    <m/>
    <m/>
    <s v="Completed"/>
    <s v="Yes"/>
    <s v="No"/>
    <m/>
    <n v="567"/>
    <n v="440"/>
    <n v="1098537.4901531704"/>
    <n v="96724.388030634553"/>
    <n v="3.9001122334455669"/>
    <s v="Hair Oil"/>
    <x v="4"/>
    <s v="Beauty"/>
    <s v="Beauty"/>
    <s v="Beauty"/>
    <n v="70"/>
    <s v="Beauty"/>
    <m/>
    <n v="2025"/>
    <n v="5"/>
    <n v="14"/>
    <n v="4"/>
    <s v="Weekday"/>
    <m/>
    <m/>
  </r>
  <r>
    <s v="WEB-6016"/>
    <x v="600"/>
    <s v="Ishaan Verma"/>
    <x v="0"/>
    <x v="4"/>
    <x v="12"/>
    <n v="1"/>
    <n v="608.49"/>
    <x v="0"/>
    <x v="0"/>
    <n v="5"/>
    <n v="608.49"/>
    <m/>
    <m/>
    <m/>
    <m/>
    <m/>
    <m/>
    <s v="Completed"/>
    <s v="No"/>
    <s v="No"/>
    <m/>
    <n v="590"/>
    <n v="451"/>
    <n v="1098537.4901531704"/>
    <n v="96724.388030634553"/>
    <n v="3.9001122334455669"/>
    <s v="Perfume 50Ml"/>
    <x v="4"/>
    <s v="Beauty"/>
    <s v="Beauty"/>
    <s v="Beauty"/>
    <n v="18"/>
    <s v="Beauty"/>
    <m/>
    <n v="2023"/>
    <n v="12"/>
    <n v="28"/>
    <n v="5"/>
    <s v="Weekday"/>
    <m/>
    <m/>
  </r>
  <r>
    <s v="WEB-6113"/>
    <x v="654"/>
    <s v="Karan Pillai"/>
    <x v="5"/>
    <x v="2"/>
    <x v="13"/>
    <n v="1"/>
    <n v="292.64"/>
    <x v="3"/>
    <x v="0"/>
    <n v="5"/>
    <n v="292.64"/>
    <m/>
    <m/>
    <m/>
    <m/>
    <m/>
    <m/>
    <s v="Completed"/>
    <s v="No"/>
    <s v="No"/>
    <m/>
    <n v="559"/>
    <n v="408"/>
    <n v="594714.6477588166"/>
    <n v="60882.938065984097"/>
    <n v="3.804733727810651"/>
    <s v="Self-Help Book"/>
    <x v="2"/>
    <s v="Books"/>
    <s v="Books"/>
    <s v="Books"/>
    <n v="19"/>
    <s v="Books"/>
    <m/>
    <n v="2023"/>
    <n v="12"/>
    <n v="27"/>
    <n v="4"/>
    <s v="Weekday"/>
    <m/>
    <m/>
  </r>
  <r>
    <s v="WEB-6011"/>
    <x v="76"/>
    <s v="Vivaan Kapoor"/>
    <x v="1"/>
    <x v="3"/>
    <x v="20"/>
    <n v="1"/>
    <n v="1628.72"/>
    <x v="1"/>
    <x v="0"/>
    <n v="2"/>
    <n v="1628.72"/>
    <m/>
    <m/>
    <m/>
    <m/>
    <m/>
    <m/>
    <s v="Completed"/>
    <s v="Yes"/>
    <s v="No"/>
    <m/>
    <n v="595"/>
    <n v="444"/>
    <n v="1892867.2841657216"/>
    <n v="199432.98236095349"/>
    <n v="3.8949824970828471"/>
    <s v="Men'S T-Shirt"/>
    <x v="3"/>
    <s v="Fashion"/>
    <s v="Fashion"/>
    <s v="Fashion"/>
    <n v="55"/>
    <s v="Fashion"/>
    <m/>
    <n v="2023"/>
    <n v="6"/>
    <n v="18"/>
    <n v="1"/>
    <s v="Weekday"/>
    <m/>
    <m/>
  </r>
  <r>
    <s v="WEB-5151"/>
    <x v="272"/>
    <s v="Diya Chatterjee"/>
    <x v="5"/>
    <x v="1"/>
    <x v="11"/>
    <n v="1"/>
    <n v="2447.2399999999998"/>
    <x v="0"/>
    <x v="0"/>
    <n v="4"/>
    <n v="2447.2399999999998"/>
    <m/>
    <m/>
    <m/>
    <m/>
    <m/>
    <m/>
    <s v="Completed"/>
    <s v="Yes"/>
    <s v="No"/>
    <m/>
    <n v="559"/>
    <n v="408"/>
    <n v="2759712.3299794244"/>
    <n v="330643.50635802455"/>
    <n v="3.8641711229946525"/>
    <s v="Smart Watch"/>
    <x v="1"/>
    <s v="Electronics"/>
    <s v="Electronics"/>
    <s v="Electronics"/>
    <n v="17"/>
    <s v="Electronics"/>
    <m/>
    <n v="2023"/>
    <n v="2"/>
    <n v="9"/>
    <n v="5"/>
    <s v="Weekday"/>
    <m/>
    <m/>
  </r>
  <r>
    <s v="WEB-8879"/>
    <x v="248"/>
    <s v="Ananya Gupta"/>
    <x v="8"/>
    <x v="1"/>
    <x v="9"/>
    <n v="1"/>
    <n v="404.84"/>
    <x v="2"/>
    <x v="0"/>
    <n v="4"/>
    <n v="404.84"/>
    <m/>
    <m/>
    <m/>
    <m/>
    <m/>
    <m/>
    <s v="Completed"/>
    <s v="No"/>
    <s v="No"/>
    <m/>
    <n v="50"/>
    <n v="37"/>
    <n v="2759712.3299794244"/>
    <n v="330643.50635802455"/>
    <n v="3.8641711229946525"/>
    <s v="Usb Cable"/>
    <x v="1"/>
    <s v="Electronics"/>
    <s v="Electronics"/>
    <s v="Electronics"/>
    <n v="13"/>
    <s v="Electronics"/>
    <m/>
    <n v="2023"/>
    <n v="12"/>
    <n v="14"/>
    <n v="5"/>
    <s v="Weekday"/>
    <m/>
    <m/>
  </r>
  <r>
    <s v="WEB-5927"/>
    <x v="27"/>
    <s v="Meera Das"/>
    <x v="7"/>
    <x v="1"/>
    <x v="11"/>
    <n v="1"/>
    <n v="583.62"/>
    <x v="3"/>
    <x v="0"/>
    <n v="4"/>
    <n v="583.62"/>
    <m/>
    <m/>
    <m/>
    <m/>
    <m/>
    <m/>
    <s v="Completed"/>
    <s v="No"/>
    <s v="No"/>
    <m/>
    <n v="567"/>
    <n v="440"/>
    <n v="2759712.3299794244"/>
    <n v="330643.50635802455"/>
    <n v="3.8641711229946525"/>
    <s v="Smart Watch"/>
    <x v="1"/>
    <s v="Electronics"/>
    <s v="Electronics"/>
    <s v="Electronics"/>
    <n v="17"/>
    <s v="Electronics"/>
    <m/>
    <n v="2023"/>
    <n v="11"/>
    <n v="21"/>
    <n v="3"/>
    <s v="Weekday"/>
    <m/>
    <m/>
  </r>
  <r>
    <s v="WEB-6140"/>
    <x v="465"/>
    <s v="Simran Iyer"/>
    <x v="2"/>
    <x v="1"/>
    <x v="18"/>
    <n v="1"/>
    <n v="533.86"/>
    <x v="2"/>
    <x v="0"/>
    <n v="5"/>
    <n v="533.86"/>
    <m/>
    <m/>
    <m/>
    <m/>
    <m/>
    <m/>
    <s v="Completed"/>
    <s v="No"/>
    <s v="No"/>
    <m/>
    <n v="589"/>
    <n v="426"/>
    <n v="2759712.3299794244"/>
    <n v="330643.50635802455"/>
    <n v="3.8641711229946525"/>
    <s v="Bluetooth Speaker"/>
    <x v="1"/>
    <s v="Electronics"/>
    <s v="Electronics"/>
    <s v="Electronics"/>
    <n v="48"/>
    <s v="Electronics"/>
    <m/>
    <n v="2023"/>
    <n v="8"/>
    <n v="30"/>
    <n v="4"/>
    <s v="Weekday"/>
    <m/>
    <m/>
  </r>
  <r>
    <s v="WEB-9108"/>
    <x v="165"/>
    <s v="Tanya Pillai"/>
    <x v="4"/>
    <x v="1"/>
    <x v="9"/>
    <n v="2"/>
    <n v="1333.58"/>
    <x v="0"/>
    <x v="0"/>
    <n v="5"/>
    <n v="2667.16"/>
    <m/>
    <m/>
    <m/>
    <m/>
    <m/>
    <m/>
    <s v="Completed"/>
    <s v="Yes"/>
    <s v="No"/>
    <m/>
    <n v="573"/>
    <n v="450"/>
    <n v="2759712.3299794244"/>
    <n v="330643.50635802455"/>
    <n v="3.8641711229946525"/>
    <s v="Usb Cable"/>
    <x v="1"/>
    <s v="Electronics"/>
    <s v="Electronics"/>
    <s v="Electronics"/>
    <n v="13"/>
    <s v="Electronics"/>
    <m/>
    <n v="2024"/>
    <n v="12"/>
    <n v="23"/>
    <n v="2"/>
    <s v="Weekday"/>
    <m/>
    <m/>
  </r>
  <r>
    <s v="WEB-5069"/>
    <x v="733"/>
    <s v="Diya Gupta"/>
    <x v="0"/>
    <x v="2"/>
    <x v="2"/>
    <n v="2"/>
    <n v="591.01"/>
    <x v="2"/>
    <x v="0"/>
    <n v="1"/>
    <n v="1182.02"/>
    <m/>
    <m/>
    <m/>
    <m/>
    <m/>
    <m/>
    <s v="Completed"/>
    <s v="Yes"/>
    <s v="No"/>
    <m/>
    <n v="590"/>
    <n v="451"/>
    <n v="594714.6477588166"/>
    <n v="60882.938065984097"/>
    <n v="3.804733727810651"/>
    <s v="Cookbook"/>
    <x v="2"/>
    <s v="Books"/>
    <s v="Books"/>
    <s v="Books"/>
    <n v="4"/>
    <s v="Books"/>
    <m/>
    <n v="2023"/>
    <n v="12"/>
    <n v="2"/>
    <n v="7"/>
    <s v="Weekday"/>
    <m/>
    <m/>
  </r>
  <r>
    <s v="WEB-9528"/>
    <x v="734"/>
    <s v="Simran Iyer"/>
    <x v="2"/>
    <x v="3"/>
    <x v="3"/>
    <n v="1"/>
    <n v="702.1"/>
    <x v="0"/>
    <x v="0"/>
    <n v="4"/>
    <n v="702.1"/>
    <m/>
    <m/>
    <m/>
    <m/>
    <m/>
    <m/>
    <s v="Completed"/>
    <s v="No"/>
    <s v="No"/>
    <m/>
    <n v="589"/>
    <n v="426"/>
    <n v="1892867.2841657216"/>
    <n v="199432.98236095349"/>
    <n v="3.8949824970828471"/>
    <s v="Denim Jeans"/>
    <x v="3"/>
    <s v="Fashion"/>
    <s v="Fashion"/>
    <s v="Fashion"/>
    <n v="6"/>
    <s v="Fashion"/>
    <m/>
    <n v="2023"/>
    <n v="3"/>
    <n v="26"/>
    <n v="1"/>
    <s v="Weekday"/>
    <m/>
    <m/>
  </r>
  <r>
    <s v="WEB-8449"/>
    <x v="200"/>
    <s v="Sanjay Malhotra"/>
    <x v="5"/>
    <x v="2"/>
    <x v="13"/>
    <n v="1"/>
    <n v="192.99"/>
    <x v="4"/>
    <x v="0"/>
    <n v="4"/>
    <n v="192.99"/>
    <m/>
    <m/>
    <m/>
    <m/>
    <m/>
    <m/>
    <s v="Completed"/>
    <s v="No"/>
    <s v="No"/>
    <m/>
    <n v="559"/>
    <n v="408"/>
    <n v="594714.6477588166"/>
    <n v="60882.938065984097"/>
    <n v="3.804733727810651"/>
    <s v="Self-Help Book"/>
    <x v="2"/>
    <s v="Books"/>
    <s v="Books"/>
    <s v="Books"/>
    <n v="19"/>
    <s v="Books"/>
    <m/>
    <n v="2023"/>
    <n v="7"/>
    <n v="30"/>
    <n v="1"/>
    <s v="Weekday"/>
    <m/>
    <m/>
  </r>
  <r>
    <s v="WEB-8295"/>
    <x v="735"/>
    <s v="Simran Reddy"/>
    <x v="6"/>
    <x v="2"/>
    <x v="7"/>
    <n v="1"/>
    <n v="172.29"/>
    <x v="3"/>
    <x v="0"/>
    <n v="3"/>
    <n v="172.29"/>
    <m/>
    <m/>
    <m/>
    <m/>
    <m/>
    <m/>
    <s v="Completed"/>
    <s v="No"/>
    <s v="No"/>
    <m/>
    <n v="558"/>
    <n v="430"/>
    <n v="594714.6477588166"/>
    <n v="60882.938065984097"/>
    <n v="3.804733727810651"/>
    <s v="Fiction Novel"/>
    <x v="2"/>
    <s v="Books"/>
    <s v="Books"/>
    <s v="Books"/>
    <n v="11"/>
    <s v="Books"/>
    <m/>
    <n v="2025"/>
    <n v="3"/>
    <n v="7"/>
    <n v="6"/>
    <s v="Weekend"/>
    <m/>
    <m/>
  </r>
  <r>
    <s v="WEB-7480"/>
    <x v="736"/>
    <s v="Saanvi Joshi"/>
    <x v="1"/>
    <x v="2"/>
    <x v="2"/>
    <n v="1"/>
    <n v="408.67"/>
    <x v="4"/>
    <x v="0"/>
    <n v="2"/>
    <n v="408.67"/>
    <m/>
    <m/>
    <m/>
    <m/>
    <m/>
    <m/>
    <s v="Completed"/>
    <s v="No"/>
    <s v="No"/>
    <m/>
    <n v="595"/>
    <n v="444"/>
    <n v="594714.6477588166"/>
    <n v="60882.938065984097"/>
    <n v="3.804733727810651"/>
    <s v="Cookbook"/>
    <x v="2"/>
    <s v="Books"/>
    <s v="Books"/>
    <s v="Books"/>
    <n v="4"/>
    <s v="Books"/>
    <m/>
    <n v="2025"/>
    <n v="2"/>
    <n v="4"/>
    <n v="3"/>
    <s v="Weekday"/>
    <m/>
    <m/>
  </r>
  <r>
    <s v="WEB-8374"/>
    <x v="426"/>
    <s v="Sanjay Patel"/>
    <x v="1"/>
    <x v="0"/>
    <x v="5"/>
    <n v="1"/>
    <n v="334.74"/>
    <x v="3"/>
    <x v="3"/>
    <n v="1"/>
    <n v="334.74"/>
    <m/>
    <m/>
    <m/>
    <m/>
    <m/>
    <m/>
    <s v="Lost Sale"/>
    <s v="No"/>
    <s v="Yes"/>
    <m/>
    <n v="595"/>
    <n v="444"/>
    <n v="1463424.4009529033"/>
    <n v="118285.78776560788"/>
    <n v="3.8140589569160999"/>
    <s v="Storage Box"/>
    <x v="0"/>
    <s v="Home &amp; Kitchen"/>
    <s v="Home &amp; Kitchen"/>
    <s v="Home &amp; Kitchen"/>
    <n v="8"/>
    <s v="Home &amp; Kitchen"/>
    <m/>
    <n v="2023"/>
    <n v="3"/>
    <n v="11"/>
    <n v="7"/>
    <s v="Weekday"/>
    <m/>
    <m/>
  </r>
  <r>
    <s v="WEB-8797"/>
    <x v="443"/>
    <s v="Simran Reddy"/>
    <x v="6"/>
    <x v="0"/>
    <x v="16"/>
    <n v="1"/>
    <n v="1948.97"/>
    <x v="1"/>
    <x v="2"/>
    <n v="2"/>
    <n v="1948.97"/>
    <m/>
    <m/>
    <m/>
    <m/>
    <m/>
    <m/>
    <s v="Completed"/>
    <s v="No"/>
    <s v="No"/>
    <m/>
    <n v="558"/>
    <n v="430"/>
    <n v="1463424.4009529033"/>
    <n v="118285.78776560788"/>
    <n v="3.8140589569160999"/>
    <s v="Table Lamp"/>
    <x v="0"/>
    <s v="Home &amp; Kitchen"/>
    <s v="Home &amp; Kitchen"/>
    <s v="Home &amp; Kitchen"/>
    <n v="32"/>
    <s v="Home &amp; Kitchen"/>
    <m/>
    <n v="2024"/>
    <n v="5"/>
    <n v="3"/>
    <n v="6"/>
    <s v="Weekday"/>
    <m/>
    <m/>
  </r>
  <r>
    <s v="WEB-6358"/>
    <x v="214"/>
    <s v="Karan Singh"/>
    <x v="4"/>
    <x v="0"/>
    <x v="16"/>
    <n v="1"/>
    <n v="1855.95"/>
    <x v="4"/>
    <x v="0"/>
    <n v="4"/>
    <n v="1855.95"/>
    <m/>
    <m/>
    <m/>
    <m/>
    <m/>
    <m/>
    <s v="Completed"/>
    <s v="Yes"/>
    <s v="No"/>
    <m/>
    <n v="573"/>
    <n v="450"/>
    <n v="1463424.4009529033"/>
    <n v="118285.78776560788"/>
    <n v="3.8140589569160999"/>
    <s v="Table Lamp"/>
    <x v="0"/>
    <s v="Home &amp; Kitchen"/>
    <s v="Home &amp; Kitchen"/>
    <s v="Home &amp; Kitchen"/>
    <n v="32"/>
    <s v="Home &amp; Kitchen"/>
    <m/>
    <n v="2024"/>
    <n v="5"/>
    <n v="22"/>
    <n v="4"/>
    <s v="Weekday"/>
    <m/>
    <m/>
  </r>
  <r>
    <s v="WEB-5816"/>
    <x v="261"/>
    <s v="Vikram Rao"/>
    <x v="0"/>
    <x v="1"/>
    <x v="11"/>
    <n v="1"/>
    <n v="2758.17"/>
    <x v="2"/>
    <x v="1"/>
    <n v="3"/>
    <n v="2758.17"/>
    <m/>
    <m/>
    <m/>
    <m/>
    <m/>
    <m/>
    <s v="Pending"/>
    <s v="No"/>
    <s v="Yes"/>
    <m/>
    <n v="590"/>
    <n v="451"/>
    <n v="2759712.3299794244"/>
    <n v="330643.50635802455"/>
    <n v="3.8641711229946525"/>
    <s v="Smart Watch"/>
    <x v="1"/>
    <s v="Electronics"/>
    <s v="Electronics"/>
    <s v="Electronics"/>
    <n v="17"/>
    <s v="Electronics"/>
    <m/>
    <n v="2024"/>
    <n v="6"/>
    <n v="18"/>
    <n v="3"/>
    <s v="Weekday"/>
    <m/>
    <m/>
  </r>
  <r>
    <s v="WEB-7749"/>
    <x v="206"/>
    <s v="Vikram Reddy"/>
    <x v="7"/>
    <x v="3"/>
    <x v="20"/>
    <n v="2"/>
    <n v="2211.1799999999998"/>
    <x v="2"/>
    <x v="0"/>
    <n v="5"/>
    <n v="4422.3599999999997"/>
    <m/>
    <m/>
    <m/>
    <m/>
    <m/>
    <m/>
    <s v="Completed"/>
    <s v="Yes"/>
    <s v="No"/>
    <m/>
    <n v="567"/>
    <n v="440"/>
    <n v="1892867.2841657216"/>
    <n v="199432.98236095349"/>
    <n v="3.8949824970828471"/>
    <s v="Men'S T-Shirt"/>
    <x v="3"/>
    <s v="Fashion"/>
    <s v="Fashion"/>
    <s v="Fashion"/>
    <n v="55"/>
    <s v="Fashion"/>
    <m/>
    <n v="2024"/>
    <n v="12"/>
    <n v="1"/>
    <n v="1"/>
    <s v="Weekend"/>
    <m/>
    <m/>
  </r>
  <r>
    <s v="WEB-9554"/>
    <x v="737"/>
    <s v="Pooja Singh"/>
    <x v="2"/>
    <x v="2"/>
    <x v="2"/>
    <n v="1"/>
    <n v="645.94000000000005"/>
    <x v="2"/>
    <x v="2"/>
    <n v="2"/>
    <n v="645.94000000000005"/>
    <m/>
    <m/>
    <m/>
    <m/>
    <m/>
    <m/>
    <s v="Completed"/>
    <s v="No"/>
    <s v="No"/>
    <m/>
    <n v="589"/>
    <n v="426"/>
    <n v="594714.6477588166"/>
    <n v="60882.938065984097"/>
    <n v="3.804733727810651"/>
    <s v="Cookbook"/>
    <x v="2"/>
    <s v="Books"/>
    <s v="Books"/>
    <s v="Books"/>
    <n v="4"/>
    <s v="Books"/>
    <m/>
    <n v="2023"/>
    <n v="11"/>
    <n v="6"/>
    <n v="2"/>
    <s v="Weekday"/>
    <m/>
    <m/>
  </r>
  <r>
    <s v="WEB-5868"/>
    <x v="738"/>
    <s v="Pooja Sharma"/>
    <x v="3"/>
    <x v="0"/>
    <x v="4"/>
    <n v="1"/>
    <n v="892.31"/>
    <x v="1"/>
    <x v="0"/>
    <n v="4"/>
    <n v="892.31"/>
    <m/>
    <m/>
    <m/>
    <m/>
    <m/>
    <m/>
    <s v="Completed"/>
    <s v="No"/>
    <s v="No"/>
    <m/>
    <n v="619"/>
    <n v="468"/>
    <n v="1463424.4009529033"/>
    <n v="118285.78776560788"/>
    <n v="3.8140589569160999"/>
    <s v="Non-Stick Pan"/>
    <x v="0"/>
    <s v="Home &amp; Kitchen"/>
    <s v="Home &amp; Kitchen"/>
    <s v="Home &amp; Kitchen"/>
    <n v="7"/>
    <s v="Home &amp; Kitchen"/>
    <m/>
    <n v="2025"/>
    <n v="2"/>
    <n v="11"/>
    <n v="3"/>
    <s v="Weekday"/>
    <m/>
    <m/>
  </r>
  <r>
    <s v="WEB-8672"/>
    <x v="739"/>
    <s v="Arjun Singh"/>
    <x v="6"/>
    <x v="3"/>
    <x v="20"/>
    <n v="3"/>
    <n v="1419.824472190694"/>
    <x v="2"/>
    <x v="0"/>
    <n v="4"/>
    <n v="4259.473416572082"/>
    <m/>
    <m/>
    <m/>
    <m/>
    <m/>
    <m/>
    <s v="Completed"/>
    <s v="Yes"/>
    <s v="No"/>
    <m/>
    <n v="558"/>
    <n v="430"/>
    <n v="1892867.2841657216"/>
    <n v="199432.98236095349"/>
    <n v="3.8949824970828471"/>
    <s v="Men'S T-Shirt"/>
    <x v="3"/>
    <s v="Fashion"/>
    <s v="Fashion"/>
    <s v="Fashion"/>
    <n v="55"/>
    <s v="Fashion"/>
    <m/>
    <n v="2025"/>
    <n v="8"/>
    <n v="6"/>
    <n v="4"/>
    <s v="Weekday"/>
    <m/>
    <m/>
  </r>
  <r>
    <s v="WEB-6279"/>
    <x v="617"/>
    <s v="Arjun Kumar"/>
    <x v="7"/>
    <x v="1"/>
    <x v="11"/>
    <n v="1"/>
    <n v="2045.13"/>
    <x v="1"/>
    <x v="0"/>
    <m/>
    <n v="2045.13"/>
    <m/>
    <m/>
    <m/>
    <m/>
    <m/>
    <m/>
    <s v="Completed"/>
    <s v="Yes"/>
    <s v="No"/>
    <m/>
    <n v="567"/>
    <n v="440"/>
    <n v="2759712.3299794244"/>
    <n v="330643.50635802455"/>
    <n v="3.8641711229946525"/>
    <s v="Smart Watch"/>
    <x v="1"/>
    <s v="Electronics"/>
    <s v="Electronics"/>
    <s v="Electronics"/>
    <n v="17"/>
    <s v="Electronics"/>
    <m/>
    <n v="2024"/>
    <n v="8"/>
    <n v="7"/>
    <n v="4"/>
    <s v="Weekend"/>
    <m/>
    <m/>
  </r>
  <r>
    <s v="WEB-7546"/>
    <x v="740"/>
    <s v="Ananya Gupta"/>
    <x v="6"/>
    <x v="0"/>
    <x v="16"/>
    <n v="2"/>
    <n v="1947.93"/>
    <x v="3"/>
    <x v="0"/>
    <n v="5"/>
    <n v="3895.86"/>
    <m/>
    <m/>
    <m/>
    <m/>
    <m/>
    <m/>
    <s v="Completed"/>
    <s v="Yes"/>
    <s v="No"/>
    <m/>
    <n v="558"/>
    <n v="430"/>
    <n v="1463424.4009529033"/>
    <n v="118285.78776560788"/>
    <n v="3.8140589569160999"/>
    <s v="Table Lamp"/>
    <x v="0"/>
    <s v="Home &amp; Kitchen"/>
    <s v="Home &amp; Kitchen"/>
    <s v="Home &amp; Kitchen"/>
    <n v="32"/>
    <s v="Home &amp; Kitchen"/>
    <m/>
    <n v="2025"/>
    <n v="3"/>
    <n v="14"/>
    <n v="6"/>
    <s v="Weekday"/>
    <m/>
    <m/>
  </r>
  <r>
    <s v="WEB-6263"/>
    <x v="740"/>
    <s v="Aditya Iyer"/>
    <x v="4"/>
    <x v="4"/>
    <x v="22"/>
    <n v="1"/>
    <n v="1159.58"/>
    <x v="1"/>
    <x v="2"/>
    <n v="5"/>
    <n v="1159.58"/>
    <m/>
    <m/>
    <m/>
    <m/>
    <m/>
    <m/>
    <s v="Completed"/>
    <s v="No"/>
    <s v="No"/>
    <m/>
    <n v="573"/>
    <n v="450"/>
    <n v="1098537.4901531704"/>
    <n v="96724.388030634553"/>
    <n v="3.9001122334455669"/>
    <s v="Hair Oil"/>
    <x v="4"/>
    <s v="Beauty"/>
    <s v="Beauty"/>
    <s v="Beauty"/>
    <n v="70"/>
    <s v="Beauty"/>
    <m/>
    <n v="2025"/>
    <n v="3"/>
    <n v="14"/>
    <n v="6"/>
    <s v="Weekday"/>
    <m/>
    <m/>
  </r>
  <r>
    <s v="WEB-5519"/>
    <x v="201"/>
    <s v="Vikram Menon"/>
    <x v="4"/>
    <x v="2"/>
    <x v="2"/>
    <n v="2"/>
    <n v="503.14"/>
    <x v="0"/>
    <x v="0"/>
    <m/>
    <n v="1006.28"/>
    <m/>
    <m/>
    <m/>
    <m/>
    <m/>
    <m/>
    <s v="Completed"/>
    <s v="Yes"/>
    <s v="No"/>
    <m/>
    <n v="573"/>
    <n v="450"/>
    <n v="594714.6477588166"/>
    <n v="60882.938065984097"/>
    <n v="3.804733727810651"/>
    <s v="Cookbook"/>
    <x v="2"/>
    <s v="Books"/>
    <s v="Books"/>
    <s v="Books"/>
    <n v="4"/>
    <s v="Books"/>
    <m/>
    <n v="2024"/>
    <n v="6"/>
    <n v="8"/>
    <n v="7"/>
    <s v="Weekday"/>
    <m/>
    <m/>
  </r>
  <r>
    <s v="WEB-7738"/>
    <x v="40"/>
    <s v="Ananya Malhotra"/>
    <x v="3"/>
    <x v="2"/>
    <x v="13"/>
    <n v="1"/>
    <n v="477.07"/>
    <x v="1"/>
    <x v="1"/>
    <m/>
    <n v="477.07"/>
    <m/>
    <m/>
    <m/>
    <m/>
    <m/>
    <m/>
    <s v="Pending"/>
    <s v="No"/>
    <s v="Yes"/>
    <m/>
    <n v="619"/>
    <n v="468"/>
    <n v="594714.6477588166"/>
    <n v="60882.938065984097"/>
    <n v="3.804733727810651"/>
    <s v="Self-Help Book"/>
    <x v="2"/>
    <s v="Books"/>
    <s v="Books"/>
    <s v="Books"/>
    <n v="19"/>
    <s v="Books"/>
    <m/>
    <n v="2024"/>
    <n v="10"/>
    <n v="6"/>
    <n v="1"/>
    <s v="Weekday"/>
    <m/>
    <m/>
  </r>
  <r>
    <s v="WEB-6303"/>
    <x v="316"/>
    <s v="Karan Iyer"/>
    <x v="7"/>
    <x v="4"/>
    <x v="22"/>
    <n v="1"/>
    <n v="1042.97"/>
    <x v="4"/>
    <x v="0"/>
    <n v="5"/>
    <n v="1042.97"/>
    <m/>
    <m/>
    <m/>
    <m/>
    <m/>
    <m/>
    <s v="Completed"/>
    <s v="Yes"/>
    <s v="No"/>
    <m/>
    <n v="567"/>
    <n v="440"/>
    <n v="1098537.4901531704"/>
    <n v="96724.388030634553"/>
    <n v="3.9001122334455669"/>
    <s v="Hair Oil"/>
    <x v="4"/>
    <s v="Beauty"/>
    <s v="Beauty"/>
    <s v="Beauty"/>
    <n v="70"/>
    <s v="Beauty"/>
    <m/>
    <n v="2025"/>
    <n v="1"/>
    <n v="1"/>
    <n v="4"/>
    <s v="Weekend"/>
    <m/>
    <m/>
  </r>
  <r>
    <s v="WEB-9228"/>
    <x v="741"/>
    <s v="Ishaan Bose"/>
    <x v="7"/>
    <x v="2"/>
    <x v="2"/>
    <n v="1"/>
    <n v="502.91"/>
    <x v="3"/>
    <x v="0"/>
    <n v="5"/>
    <n v="502.91"/>
    <m/>
    <m/>
    <m/>
    <m/>
    <m/>
    <m/>
    <s v="Completed"/>
    <s v="No"/>
    <s v="No"/>
    <m/>
    <n v="567"/>
    <n v="440"/>
    <n v="594714.6477588166"/>
    <n v="60882.938065984097"/>
    <n v="3.804733727810651"/>
    <s v="Cookbook"/>
    <x v="2"/>
    <s v="Books"/>
    <s v="Books"/>
    <s v="Books"/>
    <n v="4"/>
    <s v="Books"/>
    <m/>
    <n v="2023"/>
    <n v="6"/>
    <n v="22"/>
    <n v="5"/>
    <s v="Weekday"/>
    <m/>
    <m/>
  </r>
  <r>
    <s v="WEB-8197"/>
    <x v="172"/>
    <s v="Diya Malhotra"/>
    <x v="5"/>
    <x v="0"/>
    <x v="23"/>
    <n v="2"/>
    <n v="1470.85"/>
    <x v="1"/>
    <x v="0"/>
    <n v="4"/>
    <n v="2941.7"/>
    <m/>
    <m/>
    <m/>
    <m/>
    <m/>
    <m/>
    <s v="Completed"/>
    <s v="Yes"/>
    <s v="No"/>
    <m/>
    <n v="559"/>
    <n v="408"/>
    <n v="1463424.4009529033"/>
    <n v="118285.78776560788"/>
    <n v="3.8140589569160999"/>
    <s v="Led Bulb Pack"/>
    <x v="0"/>
    <s v="Home &amp; Kitchen"/>
    <s v="Home &amp; Kitchen"/>
    <s v="Home &amp; Kitchen"/>
    <n v="76"/>
    <s v="Home &amp; Kitchen"/>
    <m/>
    <n v="2025"/>
    <n v="1"/>
    <n v="28"/>
    <n v="3"/>
    <s v="Weekday"/>
    <m/>
    <m/>
  </r>
  <r>
    <s v="WEB-7324"/>
    <x v="742"/>
    <s v="Sanjay Chatterjee"/>
    <x v="7"/>
    <x v="4"/>
    <x v="24"/>
    <n v="1"/>
    <n v="136.69999999999999"/>
    <x v="1"/>
    <x v="0"/>
    <n v="5"/>
    <n v="136.69999999999999"/>
    <m/>
    <m/>
    <m/>
    <m/>
    <m/>
    <m/>
    <s v="Completed"/>
    <s v="No"/>
    <s v="No"/>
    <m/>
    <n v="567"/>
    <n v="440"/>
    <n v="1098537.4901531704"/>
    <n v="96724.388030634553"/>
    <n v="3.9001122334455669"/>
    <s v="Face Cream"/>
    <x v="4"/>
    <s v="Beauty"/>
    <s v="Beauty"/>
    <s v="Beauty"/>
    <n v="80"/>
    <s v="Beauty"/>
    <m/>
    <n v="2023"/>
    <n v="3"/>
    <n v="29"/>
    <n v="4"/>
    <s v="Weekday"/>
    <m/>
    <m/>
  </r>
  <r>
    <s v="WEB-9515"/>
    <x v="702"/>
    <s v="Arjun Chatterjee"/>
    <x v="4"/>
    <x v="0"/>
    <x v="5"/>
    <n v="1"/>
    <n v="159.58000000000001"/>
    <x v="0"/>
    <x v="0"/>
    <n v="3"/>
    <n v="159.58000000000001"/>
    <m/>
    <m/>
    <m/>
    <m/>
    <m/>
    <m/>
    <s v="Completed"/>
    <s v="No"/>
    <s v="No"/>
    <m/>
    <n v="573"/>
    <n v="450"/>
    <n v="1463424.4009529033"/>
    <n v="118285.78776560788"/>
    <n v="3.8140589569160999"/>
    <s v="Storage Box"/>
    <x v="0"/>
    <s v="Home &amp; Kitchen"/>
    <s v="Home &amp; Kitchen"/>
    <s v="Home &amp; Kitchen"/>
    <n v="8"/>
    <s v="Home &amp; Kitchen"/>
    <m/>
    <n v="2025"/>
    <n v="5"/>
    <n v="8"/>
    <n v="5"/>
    <s v="Weekday"/>
    <m/>
    <m/>
  </r>
  <r>
    <s v="WEB-8681"/>
    <x v="310"/>
    <s v="Pooja Gupta"/>
    <x v="4"/>
    <x v="2"/>
    <x v="7"/>
    <n v="3"/>
    <n v="739.08"/>
    <x v="1"/>
    <x v="0"/>
    <n v="5"/>
    <n v="2217.2400000000002"/>
    <m/>
    <m/>
    <m/>
    <m/>
    <m/>
    <m/>
    <s v="Completed"/>
    <s v="Yes"/>
    <s v="No"/>
    <m/>
    <n v="573"/>
    <n v="450"/>
    <n v="594714.6477588166"/>
    <n v="60882.938065984097"/>
    <n v="3.804733727810651"/>
    <s v="Fiction Novel"/>
    <x v="2"/>
    <s v="Books"/>
    <s v="Books"/>
    <s v="Books"/>
    <n v="11"/>
    <s v="Books"/>
    <m/>
    <n v="2025"/>
    <n v="1"/>
    <n v="10"/>
    <n v="6"/>
    <s v="Weekday"/>
    <m/>
    <m/>
  </r>
  <r>
    <s v="WEB-5304"/>
    <x v="361"/>
    <s v="Neha Kapoor"/>
    <x v="1"/>
    <x v="4"/>
    <x v="22"/>
    <n v="1"/>
    <n v="747.58"/>
    <x v="1"/>
    <x v="0"/>
    <n v="5"/>
    <n v="747.58"/>
    <m/>
    <m/>
    <m/>
    <m/>
    <m/>
    <m/>
    <s v="Completed"/>
    <s v="No"/>
    <s v="No"/>
    <m/>
    <n v="595"/>
    <n v="444"/>
    <n v="1098537.4901531704"/>
    <n v="96724.388030634553"/>
    <n v="3.9001122334455669"/>
    <s v="Hair Oil"/>
    <x v="4"/>
    <s v="Beauty"/>
    <s v="Beauty"/>
    <s v="Beauty"/>
    <n v="70"/>
    <s v="Beauty"/>
    <m/>
    <n v="2023"/>
    <n v="4"/>
    <n v="10"/>
    <n v="2"/>
    <s v="Weekday"/>
    <m/>
    <m/>
  </r>
  <r>
    <s v="WEB-5924"/>
    <x v="508"/>
    <s v="Meera Singh"/>
    <x v="3"/>
    <x v="1"/>
    <x v="9"/>
    <n v="1"/>
    <n v="2047.05"/>
    <x v="0"/>
    <x v="1"/>
    <n v="4"/>
    <n v="2047.05"/>
    <m/>
    <m/>
    <m/>
    <m/>
    <m/>
    <m/>
    <s v="Pending"/>
    <s v="No"/>
    <s v="Yes"/>
    <m/>
    <n v="619"/>
    <n v="468"/>
    <n v="2759712.3299794244"/>
    <n v="330643.50635802455"/>
    <n v="3.8641711229946525"/>
    <s v="Usb Cable"/>
    <x v="1"/>
    <s v="Electronics"/>
    <s v="Electronics"/>
    <s v="Electronics"/>
    <n v="13"/>
    <s v="Electronics"/>
    <m/>
    <n v="2023"/>
    <n v="8"/>
    <n v="31"/>
    <n v="5"/>
    <s v="Weekday"/>
    <m/>
    <m/>
  </r>
  <r>
    <s v="WEB-7352"/>
    <x v="743"/>
    <s v="Vikram Khan"/>
    <x v="4"/>
    <x v="3"/>
    <x v="10"/>
    <n v="1"/>
    <n v="591.72"/>
    <x v="3"/>
    <x v="0"/>
    <n v="5"/>
    <n v="591.72"/>
    <m/>
    <m/>
    <m/>
    <m/>
    <m/>
    <m/>
    <s v="Completed"/>
    <s v="No"/>
    <s v="No"/>
    <m/>
    <n v="573"/>
    <n v="450"/>
    <n v="1892867.2841657216"/>
    <n v="199432.98236095349"/>
    <n v="3.8949824970828471"/>
    <s v="Women'S Kurti"/>
    <x v="3"/>
    <s v="Fashion"/>
    <s v="Fashion"/>
    <s v="Fashion"/>
    <n v="15"/>
    <s v="Fashion"/>
    <m/>
    <n v="2023"/>
    <n v="9"/>
    <n v="6"/>
    <n v="4"/>
    <s v="Weekday"/>
    <m/>
    <m/>
  </r>
  <r>
    <s v="WEB-9354"/>
    <x v="378"/>
    <s v="Neha Mehta"/>
    <x v="5"/>
    <x v="3"/>
    <x v="19"/>
    <n v="1"/>
    <n v="1312.56"/>
    <x v="3"/>
    <x v="0"/>
    <n v="3"/>
    <n v="1312.56"/>
    <m/>
    <m/>
    <m/>
    <m/>
    <m/>
    <m/>
    <s v="Completed"/>
    <s v="Yes"/>
    <s v="No"/>
    <m/>
    <n v="559"/>
    <n v="408"/>
    <n v="1892867.2841657216"/>
    <n v="199432.98236095349"/>
    <n v="3.8949824970828471"/>
    <s v="Sunglasses"/>
    <x v="3"/>
    <s v="Fashion"/>
    <s v="Fashion"/>
    <s v="Fashion"/>
    <n v="53"/>
    <s v="Fashion"/>
    <m/>
    <n v="2023"/>
    <n v="10"/>
    <n v="12"/>
    <n v="5"/>
    <s v="Weekday"/>
    <m/>
    <m/>
  </r>
  <r>
    <s v="WEB-5054"/>
    <x v="55"/>
    <s v="Arjun Verma"/>
    <x v="0"/>
    <x v="0"/>
    <x v="16"/>
    <n v="1"/>
    <n v="1539.13"/>
    <x v="0"/>
    <x v="0"/>
    <n v="2"/>
    <n v="1539.13"/>
    <m/>
    <m/>
    <m/>
    <m/>
    <m/>
    <m/>
    <s v="Completed"/>
    <s v="Yes"/>
    <s v="No"/>
    <m/>
    <n v="590"/>
    <n v="451"/>
    <n v="1463424.4009529033"/>
    <n v="118285.78776560788"/>
    <n v="3.8140589569160999"/>
    <s v="Table Lamp"/>
    <x v="0"/>
    <s v="Home &amp; Kitchen"/>
    <s v="Home &amp; Kitchen"/>
    <s v="Home &amp; Kitchen"/>
    <n v="32"/>
    <s v="Home &amp; Kitchen"/>
    <m/>
    <n v="2024"/>
    <n v="5"/>
    <n v="19"/>
    <n v="1"/>
    <s v="Weekday"/>
    <m/>
    <m/>
  </r>
  <r>
    <s v="WEB-9432"/>
    <x v="66"/>
    <s v="Kavya Khan"/>
    <x v="5"/>
    <x v="0"/>
    <x v="16"/>
    <n v="1"/>
    <n v="509.86"/>
    <x v="3"/>
    <x v="0"/>
    <n v="4"/>
    <n v="509.86"/>
    <m/>
    <m/>
    <m/>
    <m/>
    <m/>
    <m/>
    <s v="Completed"/>
    <s v="No"/>
    <s v="No"/>
    <m/>
    <n v="559"/>
    <n v="408"/>
    <n v="1463424.4009529033"/>
    <n v="118285.78776560788"/>
    <n v="3.8140589569160999"/>
    <s v="Table Lamp"/>
    <x v="0"/>
    <s v="Home &amp; Kitchen"/>
    <s v="Home &amp; Kitchen"/>
    <s v="Home &amp; Kitchen"/>
    <n v="32"/>
    <s v="Home &amp; Kitchen"/>
    <m/>
    <n v="2023"/>
    <n v="6"/>
    <n v="11"/>
    <n v="1"/>
    <s v="Weekday"/>
    <m/>
    <m/>
  </r>
  <r>
    <s v="WEB-8193"/>
    <x v="688"/>
    <s v="Kavya Reddy"/>
    <x v="0"/>
    <x v="4"/>
    <x v="22"/>
    <n v="2"/>
    <n v="422.84"/>
    <x v="2"/>
    <x v="0"/>
    <n v="5"/>
    <n v="845.68"/>
    <m/>
    <m/>
    <m/>
    <m/>
    <m/>
    <m/>
    <s v="Completed"/>
    <s v="No"/>
    <s v="No"/>
    <m/>
    <n v="590"/>
    <n v="451"/>
    <n v="1098537.4901531704"/>
    <n v="96724.388030634553"/>
    <n v="3.9001122334455669"/>
    <s v="Hair Oil"/>
    <x v="4"/>
    <s v="Beauty"/>
    <s v="Beauty"/>
    <s v="Beauty"/>
    <n v="70"/>
    <s v="Beauty"/>
    <m/>
    <n v="2024"/>
    <n v="4"/>
    <n v="10"/>
    <n v="4"/>
    <s v="Weekday"/>
    <m/>
    <m/>
  </r>
  <r>
    <s v="WEB-6337"/>
    <x v="513"/>
    <s v="Ishaan Singh"/>
    <x v="5"/>
    <x v="0"/>
    <x v="23"/>
    <n v="1"/>
    <n v="1975.39"/>
    <x v="1"/>
    <x v="0"/>
    <n v="5"/>
    <n v="1975.39"/>
    <m/>
    <m/>
    <m/>
    <m/>
    <m/>
    <m/>
    <s v="Completed"/>
    <s v="Yes"/>
    <s v="No"/>
    <m/>
    <n v="559"/>
    <n v="408"/>
    <n v="1463424.4009529033"/>
    <n v="118285.78776560788"/>
    <n v="3.8140589569160999"/>
    <s v="Led Bulb Pack"/>
    <x v="0"/>
    <s v="Home &amp; Kitchen"/>
    <s v="Home &amp; Kitchen"/>
    <s v="Home &amp; Kitchen"/>
    <n v="76"/>
    <s v="Home &amp; Kitchen"/>
    <m/>
    <n v="2025"/>
    <n v="3"/>
    <n v="22"/>
    <n v="7"/>
    <s v="Weekday"/>
    <m/>
    <m/>
  </r>
  <r>
    <s v="WEB-9135"/>
    <x v="345"/>
    <s v="Neha Verma"/>
    <x v="2"/>
    <x v="4"/>
    <x v="22"/>
    <n v="2"/>
    <n v="1006.68"/>
    <x v="1"/>
    <x v="3"/>
    <m/>
    <n v="2013.36"/>
    <m/>
    <m/>
    <m/>
    <m/>
    <m/>
    <m/>
    <s v="Lost Sale"/>
    <s v="No"/>
    <s v="Yes"/>
    <m/>
    <n v="589"/>
    <n v="426"/>
    <n v="1098537.4901531704"/>
    <n v="96724.388030634553"/>
    <n v="3.9001122334455669"/>
    <s v="Hair Oil"/>
    <x v="4"/>
    <s v="Beauty"/>
    <s v="Beauty"/>
    <s v="Beauty"/>
    <n v="70"/>
    <s v="Beauty"/>
    <m/>
    <n v="2024"/>
    <n v="12"/>
    <n v="10"/>
    <n v="3"/>
    <s v="Weekday"/>
    <m/>
    <m/>
  </r>
  <r>
    <s v="WEB-7923"/>
    <x v="399"/>
    <s v="Vikram Chatterjee"/>
    <x v="3"/>
    <x v="1"/>
    <x v="11"/>
    <n v="1"/>
    <n v="484.6"/>
    <x v="2"/>
    <x v="0"/>
    <n v="4"/>
    <n v="484.6"/>
    <m/>
    <m/>
    <m/>
    <m/>
    <m/>
    <m/>
    <s v="Completed"/>
    <s v="No"/>
    <s v="No"/>
    <m/>
    <n v="619"/>
    <n v="468"/>
    <n v="2759712.3299794244"/>
    <n v="330643.50635802455"/>
    <n v="3.8641711229946525"/>
    <s v="Smart Watch"/>
    <x v="1"/>
    <s v="Electronics"/>
    <s v="Electronics"/>
    <s v="Electronics"/>
    <n v="17"/>
    <s v="Electronics"/>
    <m/>
    <n v="2024"/>
    <n v="1"/>
    <n v="2"/>
    <n v="3"/>
    <s v="Weekday"/>
    <m/>
    <m/>
  </r>
  <r>
    <s v="WEB-9192"/>
    <x v="127"/>
    <s v="Karan Pillai"/>
    <x v="1"/>
    <x v="4"/>
    <x v="24"/>
    <n v="3"/>
    <n v="502.74"/>
    <x v="4"/>
    <x v="0"/>
    <n v="3"/>
    <n v="1508.22"/>
    <m/>
    <m/>
    <m/>
    <m/>
    <m/>
    <m/>
    <s v="Completed"/>
    <s v="Yes"/>
    <s v="No"/>
    <m/>
    <n v="595"/>
    <n v="444"/>
    <n v="1098537.4901531704"/>
    <n v="96724.388030634553"/>
    <n v="3.9001122334455669"/>
    <s v="Face Cream"/>
    <x v="4"/>
    <s v="Beauty"/>
    <s v="Beauty"/>
    <s v="Beauty"/>
    <n v="80"/>
    <s v="Beauty"/>
    <m/>
    <n v="2023"/>
    <n v="12"/>
    <n v="13"/>
    <n v="4"/>
    <s v="Weekday"/>
    <m/>
    <m/>
  </r>
  <r>
    <s v="WEB-7291"/>
    <x v="474"/>
    <s v="Saanvi Malhotra"/>
    <x v="6"/>
    <x v="4"/>
    <x v="24"/>
    <n v="1"/>
    <n v="483.39"/>
    <x v="0"/>
    <x v="0"/>
    <n v="5"/>
    <n v="483.39"/>
    <m/>
    <m/>
    <m/>
    <m/>
    <m/>
    <m/>
    <s v="Completed"/>
    <s v="No"/>
    <s v="No"/>
    <m/>
    <n v="558"/>
    <n v="430"/>
    <n v="1098537.4901531704"/>
    <n v="96724.388030634553"/>
    <n v="3.9001122334455669"/>
    <s v="Face Cream"/>
    <x v="4"/>
    <s v="Beauty"/>
    <s v="Beauty"/>
    <s v="Beauty"/>
    <n v="80"/>
    <s v="Beauty"/>
    <m/>
    <n v="2023"/>
    <n v="11"/>
    <n v="13"/>
    <n v="2"/>
    <s v="Weekday"/>
    <m/>
    <m/>
  </r>
  <r>
    <s v="WEB-8517"/>
    <x v="744"/>
    <s v="Karan Kapoor"/>
    <x v="0"/>
    <x v="3"/>
    <x v="17"/>
    <n v="1"/>
    <n v="904.9"/>
    <x v="2"/>
    <x v="1"/>
    <n v="4"/>
    <n v="904.9"/>
    <m/>
    <m/>
    <m/>
    <m/>
    <m/>
    <m/>
    <s v="Pending"/>
    <s v="No"/>
    <s v="Yes"/>
    <m/>
    <n v="590"/>
    <n v="451"/>
    <n v="1892867.2841657216"/>
    <n v="199432.98236095349"/>
    <n v="3.8949824970828471"/>
    <s v="Running Shoes"/>
    <x v="3"/>
    <s v="Fashion"/>
    <s v="Fashion"/>
    <s v="Fashion"/>
    <n v="45"/>
    <s v="Fashion"/>
    <m/>
    <n v="2023"/>
    <n v="7"/>
    <n v="13"/>
    <n v="5"/>
    <s v="Weekday"/>
    <m/>
    <m/>
  </r>
  <r>
    <s v="WEB-8301"/>
    <x v="54"/>
    <s v="Ananya Joshi"/>
    <x v="4"/>
    <x v="4"/>
    <x v="6"/>
    <n v="1"/>
    <n v="1449.29"/>
    <x v="2"/>
    <x v="0"/>
    <n v="5"/>
    <n v="1449.29"/>
    <m/>
    <m/>
    <m/>
    <m/>
    <m/>
    <m/>
    <s v="Completed"/>
    <s v="Yes"/>
    <s v="No"/>
    <m/>
    <n v="573"/>
    <n v="450"/>
    <n v="1098537.4901531704"/>
    <n v="96724.388030634553"/>
    <n v="3.9001122334455669"/>
    <s v="Lipstick"/>
    <x v="4"/>
    <s v="Beauty"/>
    <s v="Beauty"/>
    <s v="Beauty"/>
    <n v="10"/>
    <s v="Beauty"/>
    <m/>
    <n v="2025"/>
    <n v="5"/>
    <n v="3"/>
    <n v="7"/>
    <s v="Weekday"/>
    <m/>
    <m/>
  </r>
  <r>
    <s v="WEB-5295"/>
    <x v="77"/>
    <s v="Kavya Khan"/>
    <x v="1"/>
    <x v="1"/>
    <x v="9"/>
    <n v="1"/>
    <n v="1711.8"/>
    <x v="2"/>
    <x v="0"/>
    <n v="5"/>
    <n v="1711.8"/>
    <m/>
    <m/>
    <m/>
    <m/>
    <m/>
    <m/>
    <s v="Completed"/>
    <s v="Yes"/>
    <s v="No"/>
    <m/>
    <n v="595"/>
    <n v="444"/>
    <n v="2759712.3299794244"/>
    <n v="330643.50635802455"/>
    <n v="3.8641711229946525"/>
    <s v="Usb Cable"/>
    <x v="1"/>
    <s v="Electronics"/>
    <s v="Electronics"/>
    <s v="Electronics"/>
    <n v="13"/>
    <s v="Electronics"/>
    <m/>
    <n v="2024"/>
    <n v="9"/>
    <n v="28"/>
    <n v="7"/>
    <s v="Weekday"/>
    <m/>
    <m/>
  </r>
  <r>
    <s v="WEB-8732"/>
    <x v="745"/>
    <s v="Vivaan Reddy"/>
    <x v="7"/>
    <x v="2"/>
    <x v="14"/>
    <n v="1"/>
    <n v="716.37"/>
    <x v="1"/>
    <x v="3"/>
    <n v="3"/>
    <n v="716.37"/>
    <m/>
    <m/>
    <m/>
    <m/>
    <m/>
    <m/>
    <s v="Lost Sale"/>
    <s v="No"/>
    <s v="Yes"/>
    <m/>
    <n v="567"/>
    <n v="440"/>
    <n v="594714.6477588166"/>
    <n v="60882.938065984097"/>
    <n v="3.804733727810651"/>
    <s v="Notebook Set"/>
    <x v="2"/>
    <s v="Books"/>
    <s v="Books"/>
    <s v="Books"/>
    <n v="20"/>
    <s v="Books"/>
    <m/>
    <n v="2025"/>
    <n v="3"/>
    <n v="9"/>
    <n v="1"/>
    <s v="Weekday"/>
    <m/>
    <m/>
  </r>
  <r>
    <s v="WEB-7554"/>
    <x v="76"/>
    <s v="Vikram Kumar"/>
    <x v="1"/>
    <x v="2"/>
    <x v="13"/>
    <n v="1"/>
    <n v="363.13"/>
    <x v="1"/>
    <x v="3"/>
    <n v="5"/>
    <n v="363.13"/>
    <m/>
    <m/>
    <m/>
    <m/>
    <m/>
    <m/>
    <s v="Lost Sale"/>
    <s v="No"/>
    <s v="Yes"/>
    <m/>
    <n v="595"/>
    <n v="444"/>
    <n v="594714.6477588166"/>
    <n v="60882.938065984097"/>
    <n v="3.804733727810651"/>
    <s v="Self-Help Book"/>
    <x v="2"/>
    <s v="Books"/>
    <s v="Books"/>
    <s v="Books"/>
    <n v="19"/>
    <s v="Books"/>
    <m/>
    <n v="2023"/>
    <n v="6"/>
    <n v="18"/>
    <n v="1"/>
    <s v="Weekday"/>
    <m/>
    <m/>
  </r>
  <r>
    <s v="WEB-5473"/>
    <x v="602"/>
    <s v="Aditya Malhotra"/>
    <x v="0"/>
    <x v="0"/>
    <x v="4"/>
    <n v="2"/>
    <n v="1448.64"/>
    <x v="3"/>
    <x v="3"/>
    <n v="5"/>
    <n v="2897.28"/>
    <m/>
    <m/>
    <m/>
    <m/>
    <m/>
    <m/>
    <s v="Lost Sale"/>
    <s v="No"/>
    <s v="Yes"/>
    <m/>
    <n v="590"/>
    <n v="451"/>
    <n v="1463424.4009529033"/>
    <n v="118285.78776560788"/>
    <n v="3.8140589569160999"/>
    <s v="Non-Stick Pan"/>
    <x v="0"/>
    <s v="Home &amp; Kitchen"/>
    <s v="Home &amp; Kitchen"/>
    <s v="Home &amp; Kitchen"/>
    <n v="7"/>
    <s v="Home &amp; Kitchen"/>
    <m/>
    <n v="2025"/>
    <n v="1"/>
    <n v="20"/>
    <n v="2"/>
    <s v="Weekday"/>
    <m/>
    <m/>
  </r>
  <r>
    <s v="WEB-8827"/>
    <x v="23"/>
    <s v="Saanvi Bose"/>
    <x v="6"/>
    <x v="4"/>
    <x v="21"/>
    <n v="2"/>
    <n v="1203.19"/>
    <x v="2"/>
    <x v="0"/>
    <n v="3"/>
    <n v="2406.38"/>
    <m/>
    <m/>
    <m/>
    <m/>
    <m/>
    <m/>
    <s v="Completed"/>
    <s v="Yes"/>
    <s v="No"/>
    <m/>
    <n v="558"/>
    <n v="430"/>
    <n v="1098537.4901531704"/>
    <n v="96724.388030634553"/>
    <n v="3.9001122334455669"/>
    <s v="Shampoo 200Ml"/>
    <x v="4"/>
    <s v="Beauty"/>
    <s v="Beauty"/>
    <s v="Beauty"/>
    <n v="64"/>
    <s v="Beauty"/>
    <m/>
    <n v="2024"/>
    <n v="3"/>
    <n v="4"/>
    <n v="2"/>
    <s v="Weekday"/>
    <m/>
    <m/>
  </r>
  <r>
    <s v="WEB-7860"/>
    <x v="130"/>
    <s v="Rohan Sharma"/>
    <x v="8"/>
    <x v="0"/>
    <x v="4"/>
    <n v="1"/>
    <n v="1892.33"/>
    <x v="0"/>
    <x v="0"/>
    <n v="4"/>
    <n v="1892.33"/>
    <m/>
    <m/>
    <m/>
    <m/>
    <m/>
    <m/>
    <s v="Completed"/>
    <s v="Yes"/>
    <s v="No"/>
    <m/>
    <n v="50"/>
    <n v="37"/>
    <n v="1463424.4009529033"/>
    <n v="118285.78776560788"/>
    <n v="3.8140589569160999"/>
    <s v="Non-Stick Pan"/>
    <x v="0"/>
    <s v="Home &amp; Kitchen"/>
    <s v="Home &amp; Kitchen"/>
    <s v="Home &amp; Kitchen"/>
    <n v="7"/>
    <s v="Home &amp; Kitchen"/>
    <m/>
    <n v="2023"/>
    <n v="1"/>
    <n v="14"/>
    <n v="7"/>
    <s v="Weekday"/>
    <m/>
    <m/>
  </r>
  <r>
    <s v="WEB-6674"/>
    <x v="737"/>
    <s v="Vikram Malhotra"/>
    <x v="2"/>
    <x v="1"/>
    <x v="9"/>
    <n v="3"/>
    <n v="1943.76"/>
    <x v="3"/>
    <x v="0"/>
    <n v="3"/>
    <n v="5831.28"/>
    <m/>
    <m/>
    <m/>
    <m/>
    <m/>
    <m/>
    <s v="Completed"/>
    <s v="Yes"/>
    <s v="No"/>
    <m/>
    <n v="589"/>
    <n v="426"/>
    <n v="2759712.3299794244"/>
    <n v="330643.50635802455"/>
    <n v="3.8641711229946525"/>
    <s v="Usb Cable"/>
    <x v="1"/>
    <s v="Electronics"/>
    <s v="Electronics"/>
    <s v="Electronics"/>
    <n v="13"/>
    <s v="Electronics"/>
    <m/>
    <n v="2023"/>
    <n v="11"/>
    <n v="6"/>
    <n v="2"/>
    <s v="Weekday"/>
    <m/>
    <m/>
  </r>
  <r>
    <s v="WEB-6827"/>
    <x v="746"/>
    <s v="Diya Kumar"/>
    <x v="7"/>
    <x v="2"/>
    <x v="14"/>
    <n v="1"/>
    <n v="264.61"/>
    <x v="0"/>
    <x v="1"/>
    <n v="4"/>
    <n v="264.61"/>
    <m/>
    <m/>
    <m/>
    <m/>
    <m/>
    <m/>
    <s v="Pending"/>
    <s v="No"/>
    <s v="Yes"/>
    <m/>
    <n v="567"/>
    <n v="440"/>
    <n v="594714.6477588166"/>
    <n v="60882.938065984097"/>
    <n v="3.804733727810651"/>
    <s v="Notebook Set"/>
    <x v="2"/>
    <s v="Books"/>
    <s v="Books"/>
    <s v="Books"/>
    <n v="20"/>
    <s v="Books"/>
    <m/>
    <n v="2023"/>
    <n v="10"/>
    <n v="1"/>
    <n v="1"/>
    <s v="Weekend"/>
    <m/>
    <m/>
  </r>
  <r>
    <s v="WEB-9012"/>
    <x v="703"/>
    <s v="Ishaan Verma"/>
    <x v="1"/>
    <x v="3"/>
    <x v="20"/>
    <n v="1"/>
    <n v="1381.26"/>
    <x v="0"/>
    <x v="0"/>
    <n v="4"/>
    <n v="1381.26"/>
    <m/>
    <m/>
    <m/>
    <m/>
    <m/>
    <m/>
    <s v="Completed"/>
    <s v="Yes"/>
    <s v="No"/>
    <m/>
    <n v="595"/>
    <n v="444"/>
    <n v="1892867.2841657216"/>
    <n v="199432.98236095349"/>
    <n v="3.8949824970828471"/>
    <s v="Men'S T-Shirt"/>
    <x v="3"/>
    <s v="Fashion"/>
    <s v="Fashion"/>
    <s v="Fashion"/>
    <n v="55"/>
    <s v="Fashion"/>
    <m/>
    <n v="2023"/>
    <n v="8"/>
    <n v="6"/>
    <n v="1"/>
    <s v="Weekday"/>
    <m/>
    <m/>
  </r>
  <r>
    <s v="WEB-6435"/>
    <x v="414"/>
    <s v="Neha Kapoor"/>
    <x v="6"/>
    <x v="0"/>
    <x v="16"/>
    <n v="1"/>
    <n v="1321.77"/>
    <x v="2"/>
    <x v="0"/>
    <n v="1"/>
    <n v="1321.77"/>
    <m/>
    <m/>
    <m/>
    <m/>
    <m/>
    <m/>
    <s v="Completed"/>
    <s v="Yes"/>
    <s v="No"/>
    <m/>
    <n v="558"/>
    <n v="430"/>
    <n v="1463424.4009529033"/>
    <n v="118285.78776560788"/>
    <n v="3.8140589569160999"/>
    <s v="Table Lamp"/>
    <x v="0"/>
    <s v="Home &amp; Kitchen"/>
    <s v="Home &amp; Kitchen"/>
    <s v="Home &amp; Kitchen"/>
    <n v="32"/>
    <s v="Home &amp; Kitchen"/>
    <m/>
    <n v="2024"/>
    <n v="8"/>
    <n v="28"/>
    <n v="4"/>
    <s v="Weekday"/>
    <m/>
    <m/>
  </r>
  <r>
    <s v="WEB-9446"/>
    <x v="504"/>
    <s v="Saanvi Gupta"/>
    <x v="4"/>
    <x v="3"/>
    <x v="19"/>
    <n v="1"/>
    <n v="357.34"/>
    <x v="2"/>
    <x v="0"/>
    <n v="4"/>
    <n v="357.34"/>
    <m/>
    <m/>
    <m/>
    <m/>
    <m/>
    <m/>
    <s v="Completed"/>
    <s v="No"/>
    <s v="No"/>
    <m/>
    <n v="573"/>
    <n v="450"/>
    <n v="1892867.2841657216"/>
    <n v="199432.98236095349"/>
    <n v="3.8949824970828471"/>
    <s v="Sunglasses"/>
    <x v="3"/>
    <s v="Fashion"/>
    <s v="Fashion"/>
    <s v="Fashion"/>
    <n v="53"/>
    <s v="Fashion"/>
    <m/>
    <n v="2024"/>
    <n v="7"/>
    <n v="29"/>
    <n v="2"/>
    <s v="Weekday"/>
    <m/>
    <m/>
  </r>
  <r>
    <s v="WEB-8277"/>
    <x v="166"/>
    <s v="Kavya Iyer"/>
    <x v="2"/>
    <x v="2"/>
    <x v="7"/>
    <n v="1"/>
    <n v="506.45"/>
    <x v="1"/>
    <x v="3"/>
    <n v="4"/>
    <n v="506.45"/>
    <m/>
    <m/>
    <m/>
    <m/>
    <m/>
    <m/>
    <s v="Lost Sale"/>
    <s v="No"/>
    <s v="Yes"/>
    <m/>
    <n v="589"/>
    <n v="426"/>
    <n v="594714.6477588166"/>
    <n v="60882.938065984097"/>
    <n v="3.804733727810651"/>
    <s v="Fiction Novel"/>
    <x v="2"/>
    <s v="Books"/>
    <s v="Books"/>
    <s v="Books"/>
    <n v="11"/>
    <s v="Books"/>
    <m/>
    <n v="2023"/>
    <n v="7"/>
    <n v="4"/>
    <n v="3"/>
    <s v="Weekday"/>
    <m/>
    <m/>
  </r>
  <r>
    <s v="WEB-6607"/>
    <x v="609"/>
    <s v="Tanya Patel"/>
    <x v="1"/>
    <x v="1"/>
    <x v="9"/>
    <n v="1"/>
    <n v="1273.76"/>
    <x v="0"/>
    <x v="0"/>
    <m/>
    <n v="1273.76"/>
    <m/>
    <m/>
    <m/>
    <m/>
    <m/>
    <m/>
    <s v="Completed"/>
    <s v="Yes"/>
    <s v="No"/>
    <m/>
    <n v="595"/>
    <n v="444"/>
    <n v="2759712.3299794244"/>
    <n v="330643.50635802455"/>
    <n v="3.8641711229946525"/>
    <s v="Usb Cable"/>
    <x v="1"/>
    <s v="Electronics"/>
    <s v="Electronics"/>
    <s v="Electronics"/>
    <n v="13"/>
    <s v="Electronics"/>
    <m/>
    <n v="2023"/>
    <n v="7"/>
    <n v="18"/>
    <n v="3"/>
    <s v="Weekday"/>
    <m/>
    <m/>
  </r>
  <r>
    <s v="WEB-5234"/>
    <x v="200"/>
    <s v="Saanvi Patel"/>
    <x v="3"/>
    <x v="1"/>
    <x v="11"/>
    <n v="1"/>
    <n v="2580.2600000000002"/>
    <x v="0"/>
    <x v="2"/>
    <n v="5"/>
    <n v="2580.2600000000002"/>
    <m/>
    <m/>
    <m/>
    <m/>
    <m/>
    <m/>
    <s v="Completed"/>
    <s v="No"/>
    <s v="No"/>
    <m/>
    <n v="619"/>
    <n v="468"/>
    <n v="2759712.3299794244"/>
    <n v="330643.50635802455"/>
    <n v="3.8641711229946525"/>
    <s v="Smart Watch"/>
    <x v="1"/>
    <s v="Electronics"/>
    <s v="Electronics"/>
    <s v="Electronics"/>
    <n v="17"/>
    <s v="Electronics"/>
    <m/>
    <n v="2023"/>
    <n v="7"/>
    <n v="30"/>
    <n v="1"/>
    <s v="Weekday"/>
    <m/>
    <m/>
  </r>
  <r>
    <s v="WEB-5471"/>
    <x v="78"/>
    <s v="Rohan Joshi"/>
    <x v="2"/>
    <x v="1"/>
    <x v="1"/>
    <n v="1"/>
    <n v="457.91"/>
    <x v="2"/>
    <x v="0"/>
    <n v="1"/>
    <n v="457.91"/>
    <m/>
    <m/>
    <m/>
    <m/>
    <m/>
    <m/>
    <s v="Completed"/>
    <s v="No"/>
    <s v="No"/>
    <m/>
    <n v="589"/>
    <n v="426"/>
    <n v="2759712.3299794244"/>
    <n v="330643.50635802455"/>
    <n v="3.8641711229946525"/>
    <s v="Power Bank 10000Mah"/>
    <x v="1"/>
    <s v="Electronics"/>
    <s v="Electronics"/>
    <s v="Electronics"/>
    <n v="3"/>
    <s v="Electronics"/>
    <m/>
    <n v="2024"/>
    <n v="3"/>
    <n v="2"/>
    <n v="7"/>
    <s v="Weekday"/>
    <m/>
    <m/>
  </r>
  <r>
    <s v="WEB-9273"/>
    <x v="747"/>
    <s v="Karan Mehta"/>
    <x v="7"/>
    <x v="1"/>
    <x v="9"/>
    <n v="1"/>
    <n v="693.88"/>
    <x v="2"/>
    <x v="0"/>
    <n v="4"/>
    <n v="693.88"/>
    <m/>
    <m/>
    <m/>
    <m/>
    <m/>
    <m/>
    <s v="Completed"/>
    <s v="No"/>
    <s v="No"/>
    <m/>
    <n v="567"/>
    <n v="440"/>
    <n v="2759712.3299794244"/>
    <n v="330643.50635802455"/>
    <n v="3.8641711229946525"/>
    <s v="Usb Cable"/>
    <x v="1"/>
    <s v="Electronics"/>
    <s v="Electronics"/>
    <s v="Electronics"/>
    <n v="13"/>
    <s v="Electronics"/>
    <m/>
    <n v="2024"/>
    <n v="7"/>
    <n v="31"/>
    <n v="4"/>
    <s v="Weekday"/>
    <m/>
    <m/>
  </r>
  <r>
    <s v="WEB-7097"/>
    <x v="63"/>
    <s v="Pooja Malhotra"/>
    <x v="6"/>
    <x v="0"/>
    <x v="16"/>
    <n v="1"/>
    <n v="1815.43"/>
    <x v="3"/>
    <x v="0"/>
    <n v="2"/>
    <n v="1815.43"/>
    <m/>
    <m/>
    <m/>
    <m/>
    <m/>
    <m/>
    <s v="Completed"/>
    <s v="Yes"/>
    <s v="No"/>
    <m/>
    <n v="558"/>
    <n v="430"/>
    <n v="1463424.4009529033"/>
    <n v="118285.78776560788"/>
    <n v="3.8140589569160999"/>
    <s v="Table Lamp"/>
    <x v="0"/>
    <s v="Home &amp; Kitchen"/>
    <s v="Home &amp; Kitchen"/>
    <s v="Home &amp; Kitchen"/>
    <n v="32"/>
    <s v="Home &amp; Kitchen"/>
    <m/>
    <n v="2024"/>
    <n v="5"/>
    <n v="13"/>
    <n v="2"/>
    <s v="Weekday"/>
    <m/>
    <m/>
  </r>
  <r>
    <s v="WEB-9272"/>
    <x v="187"/>
    <s v="Tanya Menon"/>
    <x v="0"/>
    <x v="3"/>
    <x v="3"/>
    <n v="1"/>
    <n v="529.30999999999995"/>
    <x v="4"/>
    <x v="0"/>
    <n v="5"/>
    <n v="529.30999999999995"/>
    <m/>
    <m/>
    <m/>
    <m/>
    <m/>
    <m/>
    <s v="Completed"/>
    <s v="No"/>
    <s v="No"/>
    <m/>
    <n v="590"/>
    <n v="451"/>
    <n v="1892867.2841657216"/>
    <n v="199432.98236095349"/>
    <n v="3.8949824970828471"/>
    <s v="Denim Jeans"/>
    <x v="3"/>
    <s v="Fashion"/>
    <s v="Fashion"/>
    <s v="Fashion"/>
    <n v="6"/>
    <s v="Fashion"/>
    <m/>
    <n v="2023"/>
    <n v="8"/>
    <n v="26"/>
    <n v="7"/>
    <s v="Weekday"/>
    <m/>
    <m/>
  </r>
  <r>
    <s v="WEB-9307"/>
    <x v="628"/>
    <s v="Ishaan Kumar"/>
    <x v="1"/>
    <x v="4"/>
    <x v="22"/>
    <n v="1"/>
    <n v="125.42"/>
    <x v="2"/>
    <x v="0"/>
    <n v="5"/>
    <n v="125.42"/>
    <m/>
    <m/>
    <m/>
    <m/>
    <m/>
    <m/>
    <s v="Completed"/>
    <s v="No"/>
    <s v="No"/>
    <m/>
    <n v="595"/>
    <n v="444"/>
    <n v="1098537.4901531704"/>
    <n v="96724.388030634553"/>
    <n v="3.9001122334455669"/>
    <s v="Hair Oil"/>
    <x v="4"/>
    <s v="Beauty"/>
    <s v="Beauty"/>
    <s v="Beauty"/>
    <n v="70"/>
    <s v="Beauty"/>
    <m/>
    <n v="2023"/>
    <n v="10"/>
    <n v="17"/>
    <n v="3"/>
    <s v="Weekday"/>
    <m/>
    <m/>
  </r>
  <r>
    <s v="WEB-8534"/>
    <x v="35"/>
    <s v="Rohan Singh"/>
    <x v="6"/>
    <x v="0"/>
    <x v="23"/>
    <n v="1"/>
    <n v="1068.69"/>
    <x v="1"/>
    <x v="0"/>
    <n v="2"/>
    <n v="1068.69"/>
    <m/>
    <m/>
    <m/>
    <m/>
    <m/>
    <m/>
    <s v="Completed"/>
    <s v="Yes"/>
    <s v="No"/>
    <m/>
    <n v="558"/>
    <n v="430"/>
    <n v="1463424.4009529033"/>
    <n v="118285.78776560788"/>
    <n v="3.8140589569160999"/>
    <s v="Led Bulb Pack"/>
    <x v="0"/>
    <s v="Home &amp; Kitchen"/>
    <s v="Home &amp; Kitchen"/>
    <s v="Home &amp; Kitchen"/>
    <n v="76"/>
    <s v="Home &amp; Kitchen"/>
    <m/>
    <n v="2023"/>
    <n v="4"/>
    <n v="24"/>
    <n v="2"/>
    <s v="Weekday"/>
    <m/>
    <m/>
  </r>
  <r>
    <s v="WEB-5707"/>
    <x v="411"/>
    <s v="Vivaan Iyer"/>
    <x v="1"/>
    <x v="3"/>
    <x v="3"/>
    <n v="1"/>
    <n v="324.89999999999998"/>
    <x v="2"/>
    <x v="0"/>
    <n v="3"/>
    <n v="324.89999999999998"/>
    <m/>
    <m/>
    <m/>
    <m/>
    <m/>
    <m/>
    <s v="Completed"/>
    <s v="No"/>
    <s v="No"/>
    <m/>
    <n v="595"/>
    <n v="444"/>
    <n v="1892867.2841657216"/>
    <n v="199432.98236095349"/>
    <n v="3.8949824970828471"/>
    <s v="Denim Jeans"/>
    <x v="3"/>
    <s v="Fashion"/>
    <s v="Fashion"/>
    <s v="Fashion"/>
    <n v="6"/>
    <s v="Fashion"/>
    <m/>
    <n v="2023"/>
    <n v="2"/>
    <n v="6"/>
    <n v="2"/>
    <s v="Weekday"/>
    <m/>
    <m/>
  </r>
  <r>
    <s v="WEB-8957"/>
    <x v="551"/>
    <s v="Neha Khan"/>
    <x v="5"/>
    <x v="2"/>
    <x v="13"/>
    <n v="2"/>
    <n v="410.63"/>
    <x v="2"/>
    <x v="1"/>
    <n v="5"/>
    <n v="821.26"/>
    <m/>
    <m/>
    <m/>
    <m/>
    <m/>
    <m/>
    <s v="Pending"/>
    <s v="No"/>
    <s v="Yes"/>
    <m/>
    <n v="559"/>
    <n v="408"/>
    <n v="594714.6477588166"/>
    <n v="60882.938065984097"/>
    <n v="3.804733727810651"/>
    <s v="Self-Help Book"/>
    <x v="2"/>
    <s v="Books"/>
    <s v="Books"/>
    <s v="Books"/>
    <n v="19"/>
    <s v="Books"/>
    <m/>
    <n v="2025"/>
    <n v="6"/>
    <n v="3"/>
    <n v="3"/>
    <s v="Weekday"/>
    <m/>
    <m/>
  </r>
  <r>
    <s v="WEB-7615"/>
    <x v="524"/>
    <s v="Ishaan Verma"/>
    <x v="3"/>
    <x v="1"/>
    <x v="1"/>
    <n v="2"/>
    <n v="1707.4"/>
    <x v="4"/>
    <x v="1"/>
    <n v="1"/>
    <n v="3414.8"/>
    <m/>
    <m/>
    <m/>
    <m/>
    <m/>
    <m/>
    <s v="Pending"/>
    <s v="No"/>
    <s v="Yes"/>
    <m/>
    <n v="619"/>
    <n v="468"/>
    <n v="2759712.3299794244"/>
    <n v="330643.50635802455"/>
    <n v="3.8641711229946525"/>
    <s v="Power Bank 10000Mah"/>
    <x v="1"/>
    <s v="Electronics"/>
    <s v="Electronics"/>
    <s v="Electronics"/>
    <n v="3"/>
    <s v="Electronics"/>
    <m/>
    <n v="2023"/>
    <n v="6"/>
    <n v="16"/>
    <n v="6"/>
    <s v="Weekday"/>
    <m/>
    <m/>
  </r>
  <r>
    <s v="WEB-9662"/>
    <x v="359"/>
    <s v="Arjun Khan"/>
    <x v="6"/>
    <x v="4"/>
    <x v="6"/>
    <n v="1"/>
    <n v="1017"/>
    <x v="3"/>
    <x v="0"/>
    <n v="4"/>
    <n v="1017"/>
    <m/>
    <m/>
    <m/>
    <m/>
    <m/>
    <m/>
    <s v="Completed"/>
    <s v="Yes"/>
    <s v="No"/>
    <m/>
    <n v="558"/>
    <n v="430"/>
    <n v="1098537.4901531704"/>
    <n v="96724.388030634553"/>
    <n v="3.9001122334455669"/>
    <s v="Lipstick"/>
    <x v="4"/>
    <s v="Beauty"/>
    <s v="Beauty"/>
    <s v="Beauty"/>
    <n v="10"/>
    <s v="Beauty"/>
    <m/>
    <n v="2025"/>
    <n v="1"/>
    <n v="11"/>
    <n v="7"/>
    <s v="Weekday"/>
    <m/>
    <m/>
  </r>
  <r>
    <s v="WEB-7970"/>
    <x v="748"/>
    <s v="Sanjay Gupta"/>
    <x v="5"/>
    <x v="4"/>
    <x v="12"/>
    <n v="2"/>
    <n v="759.96"/>
    <x v="2"/>
    <x v="0"/>
    <n v="4"/>
    <n v="1519.92"/>
    <m/>
    <m/>
    <m/>
    <m/>
    <m/>
    <m/>
    <s v="Completed"/>
    <s v="Yes"/>
    <s v="No"/>
    <m/>
    <n v="559"/>
    <n v="408"/>
    <n v="1098537.4901531704"/>
    <n v="96724.388030634553"/>
    <n v="3.9001122334455669"/>
    <s v="Perfume 50Ml"/>
    <x v="4"/>
    <s v="Beauty"/>
    <s v="Beauty"/>
    <s v="Beauty"/>
    <n v="18"/>
    <s v="Beauty"/>
    <m/>
    <n v="2023"/>
    <n v="6"/>
    <n v="14"/>
    <n v="4"/>
    <s v="Weekday"/>
    <m/>
    <m/>
  </r>
  <r>
    <s v="WEB-8439"/>
    <x v="225"/>
    <s v="Vikram Verma"/>
    <x v="0"/>
    <x v="1"/>
    <x v="18"/>
    <n v="1"/>
    <n v="3197.71"/>
    <x v="3"/>
    <x v="0"/>
    <n v="4"/>
    <n v="3197.71"/>
    <m/>
    <m/>
    <m/>
    <m/>
    <m/>
    <m/>
    <s v="Completed"/>
    <s v="Yes"/>
    <s v="No"/>
    <m/>
    <n v="590"/>
    <n v="451"/>
    <n v="2759712.3299794244"/>
    <n v="330643.50635802455"/>
    <n v="3.8641711229946525"/>
    <s v="Bluetooth Speaker"/>
    <x v="1"/>
    <s v="Electronics"/>
    <s v="Electronics"/>
    <s v="Electronics"/>
    <n v="48"/>
    <s v="Electronics"/>
    <m/>
    <n v="2024"/>
    <n v="6"/>
    <n v="13"/>
    <n v="5"/>
    <s v="Weekday"/>
    <m/>
    <m/>
  </r>
  <r>
    <s v="WEB-8635"/>
    <x v="289"/>
    <s v="Rahul Malhotra"/>
    <x v="2"/>
    <x v="2"/>
    <x v="14"/>
    <n v="1"/>
    <n v="490.71"/>
    <x v="1"/>
    <x v="3"/>
    <m/>
    <n v="490.71"/>
    <m/>
    <m/>
    <m/>
    <m/>
    <m/>
    <m/>
    <s v="Lost Sale"/>
    <s v="No"/>
    <s v="Yes"/>
    <m/>
    <n v="589"/>
    <n v="426"/>
    <n v="594714.6477588166"/>
    <n v="60882.938065984097"/>
    <n v="3.804733727810651"/>
    <s v="Notebook Set"/>
    <x v="2"/>
    <s v="Books"/>
    <s v="Books"/>
    <s v="Books"/>
    <n v="20"/>
    <s v="Books"/>
    <m/>
    <n v="2025"/>
    <n v="6"/>
    <n v="19"/>
    <n v="5"/>
    <s v="Weekday"/>
    <m/>
    <m/>
  </r>
  <r>
    <s v="WEB-6178"/>
    <x v="749"/>
    <s v="Sanjay Patel"/>
    <x v="6"/>
    <x v="3"/>
    <x v="10"/>
    <n v="1"/>
    <n v="2100.17"/>
    <x v="3"/>
    <x v="0"/>
    <n v="5"/>
    <n v="2100.17"/>
    <m/>
    <m/>
    <m/>
    <m/>
    <m/>
    <m/>
    <s v="Completed"/>
    <s v="Yes"/>
    <s v="No"/>
    <m/>
    <n v="558"/>
    <n v="430"/>
    <n v="1892867.2841657216"/>
    <n v="199432.98236095349"/>
    <n v="3.8949824970828471"/>
    <s v="Women'S Kurti"/>
    <x v="3"/>
    <s v="Fashion"/>
    <s v="Fashion"/>
    <s v="Fashion"/>
    <n v="15"/>
    <s v="Fashion"/>
    <m/>
    <n v="2024"/>
    <n v="9"/>
    <n v="12"/>
    <n v="5"/>
    <s v="Weekday"/>
    <m/>
    <m/>
  </r>
  <r>
    <s v="WEB-6443"/>
    <x v="397"/>
    <s v="Simran Kapoor"/>
    <x v="6"/>
    <x v="0"/>
    <x v="16"/>
    <n v="1"/>
    <n v="1810.51"/>
    <x v="1"/>
    <x v="0"/>
    <n v="4"/>
    <n v="1810.51"/>
    <m/>
    <m/>
    <m/>
    <m/>
    <m/>
    <m/>
    <s v="Completed"/>
    <s v="Yes"/>
    <s v="No"/>
    <m/>
    <n v="558"/>
    <n v="430"/>
    <n v="1463424.4009529033"/>
    <n v="118285.78776560788"/>
    <n v="3.8140589569160999"/>
    <s v="Table Lamp"/>
    <x v="0"/>
    <s v="Home &amp; Kitchen"/>
    <s v="Home &amp; Kitchen"/>
    <s v="Home &amp; Kitchen"/>
    <n v="32"/>
    <s v="Home &amp; Kitchen"/>
    <m/>
    <n v="2023"/>
    <n v="2"/>
    <n v="16"/>
    <n v="5"/>
    <s v="Weekday"/>
    <m/>
    <m/>
  </r>
  <r>
    <s v="WEB-7854"/>
    <x v="750"/>
    <s v="Rohan Gupta"/>
    <x v="3"/>
    <x v="3"/>
    <x v="19"/>
    <n v="1"/>
    <n v="1128.6400000000001"/>
    <x v="1"/>
    <x v="3"/>
    <n v="4"/>
    <n v="1128.6400000000001"/>
    <m/>
    <m/>
    <m/>
    <m/>
    <m/>
    <m/>
    <s v="Lost Sale"/>
    <s v="No"/>
    <s v="Yes"/>
    <m/>
    <n v="619"/>
    <n v="468"/>
    <n v="1892867.2841657216"/>
    <n v="199432.98236095349"/>
    <n v="3.8949824970828471"/>
    <s v="Sunglasses"/>
    <x v="3"/>
    <s v="Fashion"/>
    <s v="Fashion"/>
    <s v="Fashion"/>
    <n v="53"/>
    <s v="Fashion"/>
    <m/>
    <n v="2023"/>
    <n v="2"/>
    <n v="27"/>
    <n v="2"/>
    <s v="Weekday"/>
    <m/>
    <m/>
  </r>
  <r>
    <s v="WEB-5374"/>
    <x v="751"/>
    <s v="Arjun Rao"/>
    <x v="2"/>
    <x v="4"/>
    <x v="21"/>
    <n v="2"/>
    <n v="1401.99"/>
    <x v="0"/>
    <x v="0"/>
    <n v="4"/>
    <n v="2803.98"/>
    <m/>
    <m/>
    <m/>
    <m/>
    <m/>
    <m/>
    <s v="Completed"/>
    <s v="Yes"/>
    <s v="No"/>
    <m/>
    <n v="589"/>
    <n v="426"/>
    <n v="1098537.4901531704"/>
    <n v="96724.388030634553"/>
    <n v="3.9001122334455669"/>
    <s v="Shampoo 200Ml"/>
    <x v="4"/>
    <s v="Beauty"/>
    <s v="Beauty"/>
    <s v="Beauty"/>
    <n v="64"/>
    <s v="Beauty"/>
    <m/>
    <n v="2023"/>
    <n v="2"/>
    <n v="8"/>
    <n v="4"/>
    <s v="Weekday"/>
    <m/>
    <m/>
  </r>
  <r>
    <s v="WEB-7986"/>
    <x v="95"/>
    <s v="Rohan Bose"/>
    <x v="0"/>
    <x v="4"/>
    <x v="22"/>
    <n v="3"/>
    <n v="452.23"/>
    <x v="0"/>
    <x v="1"/>
    <n v="5"/>
    <n v="1356.69"/>
    <m/>
    <m/>
    <m/>
    <m/>
    <m/>
    <m/>
    <s v="Pending"/>
    <s v="No"/>
    <s v="Yes"/>
    <m/>
    <n v="590"/>
    <n v="451"/>
    <n v="1098537.4901531704"/>
    <n v="96724.388030634553"/>
    <n v="3.9001122334455669"/>
    <s v="Hair Oil"/>
    <x v="4"/>
    <s v="Beauty"/>
    <s v="Beauty"/>
    <s v="Beauty"/>
    <n v="70"/>
    <s v="Beauty"/>
    <m/>
    <n v="2023"/>
    <n v="8"/>
    <n v="4"/>
    <n v="6"/>
    <s v="Weekday"/>
    <m/>
    <m/>
  </r>
  <r>
    <s v="WEB-6883"/>
    <x v="281"/>
    <s v="Arjun Rao"/>
    <x v="6"/>
    <x v="4"/>
    <x v="21"/>
    <n v="1"/>
    <n v="1442.8"/>
    <x v="1"/>
    <x v="0"/>
    <n v="5"/>
    <n v="1442.8"/>
    <m/>
    <m/>
    <m/>
    <m/>
    <m/>
    <m/>
    <s v="Completed"/>
    <s v="Yes"/>
    <s v="No"/>
    <m/>
    <n v="558"/>
    <n v="430"/>
    <n v="1098537.4901531704"/>
    <n v="96724.388030634553"/>
    <n v="3.9001122334455669"/>
    <s v="Shampoo 200Ml"/>
    <x v="4"/>
    <s v="Beauty"/>
    <s v="Beauty"/>
    <s v="Beauty"/>
    <n v="64"/>
    <s v="Beauty"/>
    <m/>
    <n v="2023"/>
    <n v="1"/>
    <n v="18"/>
    <n v="4"/>
    <s v="Weekday"/>
    <m/>
    <m/>
  </r>
  <r>
    <s v="WEB-6816"/>
    <x v="661"/>
    <s v="Meera Khan"/>
    <x v="3"/>
    <x v="4"/>
    <x v="24"/>
    <n v="2"/>
    <n v="1319.8"/>
    <x v="2"/>
    <x v="0"/>
    <m/>
    <n v="2639.6"/>
    <m/>
    <m/>
    <m/>
    <m/>
    <m/>
    <m/>
    <s v="Completed"/>
    <s v="Yes"/>
    <s v="No"/>
    <m/>
    <n v="619"/>
    <n v="468"/>
    <n v="1098537.4901531704"/>
    <n v="96724.388030634553"/>
    <n v="3.9001122334455669"/>
    <s v="Face Cream"/>
    <x v="4"/>
    <s v="Beauty"/>
    <s v="Beauty"/>
    <s v="Beauty"/>
    <n v="80"/>
    <s v="Beauty"/>
    <m/>
    <n v="2023"/>
    <n v="1"/>
    <n v="7"/>
    <n v="7"/>
    <s v="Weekend"/>
    <m/>
    <m/>
  </r>
  <r>
    <s v="WEB-6684"/>
    <x v="370"/>
    <s v="Saanvi Iyer"/>
    <x v="0"/>
    <x v="1"/>
    <x v="8"/>
    <n v="2"/>
    <n v="342.42"/>
    <x v="4"/>
    <x v="3"/>
    <n v="4"/>
    <n v="684.84"/>
    <m/>
    <m/>
    <m/>
    <m/>
    <m/>
    <m/>
    <s v="Lost Sale"/>
    <s v="No"/>
    <s v="Yes"/>
    <m/>
    <n v="590"/>
    <n v="451"/>
    <n v="2759712.3299794244"/>
    <n v="330643.50635802455"/>
    <n v="3.8641711229946525"/>
    <s v="Wireless Earbuds"/>
    <x v="1"/>
    <s v="Electronics"/>
    <s v="Electronics"/>
    <s v="Electronics"/>
    <n v="12"/>
    <s v="Electronics"/>
    <m/>
    <n v="2024"/>
    <n v="12"/>
    <n v="22"/>
    <n v="1"/>
    <s v="Weekday"/>
    <m/>
    <m/>
  </r>
  <r>
    <s v="WEB-7966"/>
    <x v="461"/>
    <s v="Ananya Joshi"/>
    <x v="4"/>
    <x v="1"/>
    <x v="11"/>
    <n v="1"/>
    <n v="648.36"/>
    <x v="0"/>
    <x v="0"/>
    <n v="3"/>
    <n v="648.36"/>
    <m/>
    <m/>
    <m/>
    <m/>
    <m/>
    <m/>
    <s v="Completed"/>
    <s v="No"/>
    <s v="No"/>
    <m/>
    <n v="573"/>
    <n v="450"/>
    <n v="2759712.3299794244"/>
    <n v="330643.50635802455"/>
    <n v="3.8641711229946525"/>
    <s v="Smart Watch"/>
    <x v="1"/>
    <s v="Electronics"/>
    <s v="Electronics"/>
    <s v="Electronics"/>
    <n v="17"/>
    <s v="Electronics"/>
    <m/>
    <n v="2023"/>
    <n v="8"/>
    <n v="13"/>
    <n v="1"/>
    <s v="Weekday"/>
    <m/>
    <m/>
  </r>
  <r>
    <s v="WEB-5222"/>
    <x v="4"/>
    <s v="Vivaan Joshi"/>
    <x v="1"/>
    <x v="3"/>
    <x v="3"/>
    <n v="2"/>
    <n v="1128.7"/>
    <x v="2"/>
    <x v="0"/>
    <n v="3"/>
    <n v="2257.4"/>
    <m/>
    <m/>
    <m/>
    <m/>
    <m/>
    <m/>
    <s v="Completed"/>
    <s v="Yes"/>
    <s v="No"/>
    <m/>
    <n v="595"/>
    <n v="444"/>
    <n v="1892867.2841657216"/>
    <n v="199432.98236095349"/>
    <n v="3.8949824970828471"/>
    <s v="Denim Jeans"/>
    <x v="3"/>
    <s v="Fashion"/>
    <s v="Fashion"/>
    <s v="Fashion"/>
    <n v="6"/>
    <s v="Fashion"/>
    <m/>
    <n v="2024"/>
    <n v="11"/>
    <n v="2"/>
    <n v="7"/>
    <s v="Weekday"/>
    <m/>
    <m/>
  </r>
  <r>
    <s v="WEB-6567"/>
    <x v="18"/>
    <s v="Meera Nair"/>
    <x v="6"/>
    <x v="1"/>
    <x v="9"/>
    <n v="3"/>
    <n v="2227.3000000000002"/>
    <x v="2"/>
    <x v="0"/>
    <n v="5"/>
    <n v="6681.9000000000005"/>
    <m/>
    <m/>
    <m/>
    <m/>
    <m/>
    <m/>
    <s v="Completed"/>
    <s v="Yes"/>
    <s v="No"/>
    <m/>
    <n v="558"/>
    <n v="430"/>
    <n v="2759712.3299794244"/>
    <n v="330643.50635802455"/>
    <n v="3.8641711229946525"/>
    <s v="Usb Cable"/>
    <x v="1"/>
    <s v="Electronics"/>
    <s v="Electronics"/>
    <s v="Electronics"/>
    <n v="13"/>
    <s v="Electronics"/>
    <m/>
    <n v="2024"/>
    <n v="8"/>
    <n v="12"/>
    <n v="2"/>
    <s v="Weekday"/>
    <m/>
    <m/>
  </r>
  <r>
    <s v="WEB-7043"/>
    <x v="297"/>
    <s v="Karan Singh"/>
    <x v="0"/>
    <x v="4"/>
    <x v="6"/>
    <n v="3"/>
    <n v="1118.9100000000001"/>
    <x v="2"/>
    <x v="0"/>
    <n v="3"/>
    <n v="3356.7300000000005"/>
    <m/>
    <m/>
    <m/>
    <m/>
    <m/>
    <m/>
    <s v="Completed"/>
    <s v="Yes"/>
    <s v="No"/>
    <m/>
    <n v="590"/>
    <n v="451"/>
    <n v="1098537.4901531704"/>
    <n v="96724.388030634553"/>
    <n v="3.9001122334455669"/>
    <s v="Lipstick"/>
    <x v="4"/>
    <s v="Beauty"/>
    <s v="Beauty"/>
    <s v="Beauty"/>
    <n v="10"/>
    <s v="Beauty"/>
    <m/>
    <n v="2025"/>
    <n v="1"/>
    <n v="9"/>
    <n v="5"/>
    <s v="Weekday"/>
    <m/>
    <m/>
  </r>
  <r>
    <s v="WEB-7267"/>
    <x v="176"/>
    <s v="Ananya Das"/>
    <x v="6"/>
    <x v="1"/>
    <x v="11"/>
    <n v="1"/>
    <n v="3273.49"/>
    <x v="1"/>
    <x v="0"/>
    <n v="4"/>
    <n v="3273.49"/>
    <m/>
    <m/>
    <m/>
    <m/>
    <m/>
    <m/>
    <s v="Completed"/>
    <s v="Yes"/>
    <s v="No"/>
    <m/>
    <n v="558"/>
    <n v="430"/>
    <n v="2759712.3299794244"/>
    <n v="330643.50635802455"/>
    <n v="3.8641711229946525"/>
    <s v="Smart Watch"/>
    <x v="1"/>
    <s v="Electronics"/>
    <s v="Electronics"/>
    <s v="Electronics"/>
    <n v="17"/>
    <s v="Electronics"/>
    <m/>
    <n v="2024"/>
    <n v="8"/>
    <n v="29"/>
    <n v="5"/>
    <s v="Weekday"/>
    <m/>
    <m/>
  </r>
  <r>
    <s v="WEB-8963"/>
    <x v="697"/>
    <s v="Neha Patel"/>
    <x v="5"/>
    <x v="3"/>
    <x v="10"/>
    <n v="3"/>
    <n v="2228.58"/>
    <x v="3"/>
    <x v="0"/>
    <n v="3"/>
    <n v="6685.74"/>
    <m/>
    <m/>
    <m/>
    <m/>
    <m/>
    <m/>
    <s v="Completed"/>
    <s v="Yes"/>
    <s v="No"/>
    <m/>
    <n v="559"/>
    <n v="408"/>
    <n v="1892867.2841657216"/>
    <n v="199432.98236095349"/>
    <n v="3.8949824970828471"/>
    <s v="Women'S Kurti"/>
    <x v="3"/>
    <s v="Fashion"/>
    <s v="Fashion"/>
    <s v="Fashion"/>
    <n v="15"/>
    <s v="Fashion"/>
    <m/>
    <n v="2024"/>
    <n v="8"/>
    <n v="9"/>
    <n v="6"/>
    <s v="Weekday"/>
    <m/>
    <m/>
  </r>
  <r>
    <s v="WEB-6626"/>
    <x v="460"/>
    <s v="Vivaan Rao"/>
    <x v="1"/>
    <x v="2"/>
    <x v="14"/>
    <n v="2"/>
    <n v="520.66999999999996"/>
    <x v="1"/>
    <x v="0"/>
    <n v="3"/>
    <n v="1041.3399999999999"/>
    <m/>
    <m/>
    <m/>
    <m/>
    <m/>
    <m/>
    <s v="Completed"/>
    <s v="Yes"/>
    <s v="No"/>
    <m/>
    <n v="595"/>
    <n v="444"/>
    <n v="594714.6477588166"/>
    <n v="60882.938065984097"/>
    <n v="3.804733727810651"/>
    <s v="Notebook Set"/>
    <x v="2"/>
    <s v="Books"/>
    <s v="Books"/>
    <s v="Books"/>
    <n v="20"/>
    <s v="Books"/>
    <m/>
    <n v="2023"/>
    <n v="5"/>
    <n v="4"/>
    <n v="5"/>
    <s v="Weekday"/>
    <m/>
    <m/>
  </r>
  <r>
    <s v="WEB-6489"/>
    <x v="164"/>
    <s v="Diya Joshi"/>
    <x v="2"/>
    <x v="3"/>
    <x v="10"/>
    <n v="3"/>
    <n v="1223.4100000000001"/>
    <x v="2"/>
    <x v="0"/>
    <m/>
    <n v="3670.2300000000005"/>
    <m/>
    <m/>
    <m/>
    <m/>
    <m/>
    <m/>
    <s v="Completed"/>
    <s v="Yes"/>
    <s v="No"/>
    <m/>
    <n v="589"/>
    <n v="426"/>
    <n v="1892867.2841657216"/>
    <n v="199432.98236095349"/>
    <n v="3.8949824970828471"/>
    <s v="Women'S Kurti"/>
    <x v="3"/>
    <s v="Fashion"/>
    <s v="Fashion"/>
    <s v="Fashion"/>
    <n v="15"/>
    <s v="Fashion"/>
    <m/>
    <n v="2023"/>
    <n v="7"/>
    <n v="12"/>
    <n v="4"/>
    <s v="Weekday"/>
    <m/>
    <m/>
  </r>
  <r>
    <s v="WEB-6759"/>
    <x v="114"/>
    <s v="Ishaan Chatterjee"/>
    <x v="5"/>
    <x v="0"/>
    <x v="5"/>
    <n v="1"/>
    <n v="1108.8399999999999"/>
    <x v="3"/>
    <x v="0"/>
    <n v="4"/>
    <n v="1108.8399999999999"/>
    <m/>
    <m/>
    <m/>
    <m/>
    <m/>
    <m/>
    <s v="Completed"/>
    <s v="Yes"/>
    <s v="No"/>
    <m/>
    <n v="559"/>
    <n v="408"/>
    <n v="1463424.4009529033"/>
    <n v="118285.78776560788"/>
    <n v="3.8140589569160999"/>
    <s v="Storage Box"/>
    <x v="0"/>
    <s v="Home &amp; Kitchen"/>
    <s v="Home &amp; Kitchen"/>
    <s v="Home &amp; Kitchen"/>
    <n v="8"/>
    <s v="Home &amp; Kitchen"/>
    <m/>
    <n v="2024"/>
    <n v="1"/>
    <n v="6"/>
    <n v="7"/>
    <s v="Weekday"/>
    <m/>
    <m/>
  </r>
  <r>
    <s v="WEB-8344"/>
    <x v="614"/>
    <s v="Simran Menon"/>
    <x v="0"/>
    <x v="2"/>
    <x v="15"/>
    <n v="1"/>
    <n v="376.24"/>
    <x v="2"/>
    <x v="0"/>
    <n v="5"/>
    <n v="376.24"/>
    <m/>
    <m/>
    <m/>
    <m/>
    <m/>
    <m/>
    <s v="Completed"/>
    <s v="No"/>
    <s v="No"/>
    <m/>
    <n v="590"/>
    <n v="451"/>
    <n v="594714.6477588166"/>
    <n v="60882.938065984097"/>
    <n v="3.804733727810651"/>
    <s v="Kids Story Book"/>
    <x v="2"/>
    <s v="Books"/>
    <s v="Books"/>
    <s v="Books"/>
    <n v="23"/>
    <s v="Books"/>
    <m/>
    <n v="2024"/>
    <n v="9"/>
    <n v="1"/>
    <n v="1"/>
    <s v="Weekend"/>
    <m/>
    <m/>
  </r>
  <r>
    <s v="WEB-6900"/>
    <x v="287"/>
    <s v="Simran Malhotra"/>
    <x v="3"/>
    <x v="3"/>
    <x v="10"/>
    <n v="1"/>
    <n v="966.05"/>
    <x v="4"/>
    <x v="0"/>
    <n v="5"/>
    <n v="966.05"/>
    <m/>
    <m/>
    <m/>
    <m/>
    <m/>
    <m/>
    <s v="Completed"/>
    <s v="No"/>
    <s v="No"/>
    <m/>
    <n v="619"/>
    <n v="468"/>
    <n v="1892867.2841657216"/>
    <n v="199432.98236095349"/>
    <n v="3.8949824970828471"/>
    <s v="Women'S Kurti"/>
    <x v="3"/>
    <s v="Fashion"/>
    <s v="Fashion"/>
    <s v="Fashion"/>
    <n v="15"/>
    <s v="Fashion"/>
    <m/>
    <n v="2025"/>
    <n v="5"/>
    <n v="1"/>
    <n v="5"/>
    <s v="Weekend"/>
    <m/>
    <m/>
  </r>
  <r>
    <s v="WEB-6073"/>
    <x v="430"/>
    <s v="Aditya Patel"/>
    <x v="2"/>
    <x v="4"/>
    <x v="6"/>
    <n v="1"/>
    <n v="948.32"/>
    <x v="2"/>
    <x v="0"/>
    <n v="4"/>
    <n v="948.32"/>
    <m/>
    <m/>
    <m/>
    <m/>
    <m/>
    <m/>
    <s v="Completed"/>
    <s v="No"/>
    <s v="No"/>
    <m/>
    <n v="589"/>
    <n v="426"/>
    <n v="1098537.4901531704"/>
    <n v="96724.388030634553"/>
    <n v="3.9001122334455669"/>
    <s v="Lipstick"/>
    <x v="4"/>
    <s v="Beauty"/>
    <s v="Beauty"/>
    <s v="Beauty"/>
    <n v="10"/>
    <s v="Beauty"/>
    <m/>
    <n v="2024"/>
    <n v="3"/>
    <n v="23"/>
    <n v="7"/>
    <s v="Weekday"/>
    <m/>
    <m/>
  </r>
  <r>
    <s v="WEB-6582"/>
    <x v="439"/>
    <s v="Riya Menon"/>
    <x v="7"/>
    <x v="1"/>
    <x v="1"/>
    <n v="1"/>
    <n v="2373.5"/>
    <x v="0"/>
    <x v="3"/>
    <n v="3"/>
    <n v="2373.5"/>
    <m/>
    <m/>
    <m/>
    <m/>
    <m/>
    <m/>
    <s v="Lost Sale"/>
    <s v="No"/>
    <s v="Yes"/>
    <m/>
    <n v="567"/>
    <n v="440"/>
    <n v="2759712.3299794244"/>
    <n v="330643.50635802455"/>
    <n v="3.8641711229946525"/>
    <s v="Power Bank 10000Mah"/>
    <x v="1"/>
    <s v="Electronics"/>
    <s v="Electronics"/>
    <s v="Electronics"/>
    <n v="3"/>
    <s v="Electronics"/>
    <m/>
    <n v="2023"/>
    <n v="9"/>
    <n v="24"/>
    <n v="1"/>
    <s v="Weekday"/>
    <m/>
    <m/>
  </r>
  <r>
    <s v="WEB-8276"/>
    <x v="627"/>
    <s v="Tanya Pillai"/>
    <x v="0"/>
    <x v="2"/>
    <x v="13"/>
    <n v="1"/>
    <n v="330.92"/>
    <x v="2"/>
    <x v="0"/>
    <n v="4"/>
    <n v="330.92"/>
    <m/>
    <m/>
    <m/>
    <m/>
    <m/>
    <m/>
    <s v="Completed"/>
    <s v="No"/>
    <s v="No"/>
    <m/>
    <n v="590"/>
    <n v="451"/>
    <n v="594714.6477588166"/>
    <n v="60882.938065984097"/>
    <n v="3.804733727810651"/>
    <s v="Self-Help Book"/>
    <x v="2"/>
    <s v="Books"/>
    <s v="Books"/>
    <s v="Books"/>
    <n v="19"/>
    <s v="Books"/>
    <m/>
    <n v="2024"/>
    <n v="11"/>
    <n v="22"/>
    <n v="6"/>
    <s v="Weekday"/>
    <m/>
    <m/>
  </r>
  <r>
    <s v="WEB-7021"/>
    <x v="63"/>
    <s v="Sanjay Rao"/>
    <x v="2"/>
    <x v="3"/>
    <x v="20"/>
    <n v="1"/>
    <n v="2481.21"/>
    <x v="2"/>
    <x v="0"/>
    <n v="4"/>
    <n v="2481.21"/>
    <m/>
    <m/>
    <m/>
    <m/>
    <m/>
    <m/>
    <s v="Completed"/>
    <s v="Yes"/>
    <s v="No"/>
    <m/>
    <n v="589"/>
    <n v="426"/>
    <n v="1892867.2841657216"/>
    <n v="199432.98236095349"/>
    <n v="3.8949824970828471"/>
    <s v="Men'S T-Shirt"/>
    <x v="3"/>
    <s v="Fashion"/>
    <s v="Fashion"/>
    <s v="Fashion"/>
    <n v="55"/>
    <s v="Fashion"/>
    <m/>
    <n v="2024"/>
    <n v="5"/>
    <n v="13"/>
    <n v="2"/>
    <s v="Weekday"/>
    <m/>
    <m/>
  </r>
  <r>
    <s v="WEB-9485"/>
    <x v="737"/>
    <s v="Karan Reddy"/>
    <x v="4"/>
    <x v="4"/>
    <x v="12"/>
    <n v="1"/>
    <n v="350.41"/>
    <x v="4"/>
    <x v="1"/>
    <n v="5"/>
    <n v="350.41"/>
    <m/>
    <m/>
    <m/>
    <m/>
    <m/>
    <m/>
    <s v="Pending"/>
    <s v="No"/>
    <s v="Yes"/>
    <m/>
    <n v="573"/>
    <n v="450"/>
    <n v="1098537.4901531704"/>
    <n v="96724.388030634553"/>
    <n v="3.9001122334455669"/>
    <s v="Perfume 50Ml"/>
    <x v="4"/>
    <s v="Beauty"/>
    <s v="Beauty"/>
    <s v="Beauty"/>
    <n v="18"/>
    <s v="Beauty"/>
    <m/>
    <n v="2023"/>
    <n v="11"/>
    <n v="6"/>
    <n v="2"/>
    <s v="Weekday"/>
    <m/>
    <m/>
  </r>
  <r>
    <s v="WEB-7703"/>
    <x v="493"/>
    <s v="Aarav Gupta"/>
    <x v="0"/>
    <x v="0"/>
    <x v="23"/>
    <n v="1"/>
    <n v="1121.02"/>
    <x v="3"/>
    <x v="0"/>
    <n v="3"/>
    <n v="1121.02"/>
    <m/>
    <m/>
    <m/>
    <m/>
    <m/>
    <m/>
    <s v="Completed"/>
    <s v="Yes"/>
    <s v="No"/>
    <m/>
    <n v="590"/>
    <n v="451"/>
    <n v="1463424.4009529033"/>
    <n v="118285.78776560788"/>
    <n v="3.8140589569160999"/>
    <s v="Led Bulb Pack"/>
    <x v="0"/>
    <s v="Home &amp; Kitchen"/>
    <s v="Home &amp; Kitchen"/>
    <s v="Home &amp; Kitchen"/>
    <n v="76"/>
    <s v="Home &amp; Kitchen"/>
    <m/>
    <n v="2023"/>
    <n v="3"/>
    <n v="31"/>
    <n v="6"/>
    <s v="Weekday"/>
    <m/>
    <m/>
  </r>
  <r>
    <s v="WEB-8780"/>
    <x v="752"/>
    <s v="Rahul Das"/>
    <x v="6"/>
    <x v="0"/>
    <x v="23"/>
    <n v="1"/>
    <n v="515.14"/>
    <x v="4"/>
    <x v="2"/>
    <n v="4"/>
    <n v="515.14"/>
    <m/>
    <m/>
    <m/>
    <m/>
    <m/>
    <m/>
    <s v="Completed"/>
    <s v="No"/>
    <s v="No"/>
    <m/>
    <n v="558"/>
    <n v="430"/>
    <n v="1463424.4009529033"/>
    <n v="118285.78776560788"/>
    <n v="3.8140589569160999"/>
    <s v="Led Bulb Pack"/>
    <x v="0"/>
    <s v="Home &amp; Kitchen"/>
    <s v="Home &amp; Kitchen"/>
    <s v="Home &amp; Kitchen"/>
    <n v="76"/>
    <s v="Home &amp; Kitchen"/>
    <m/>
    <n v="2024"/>
    <n v="5"/>
    <n v="31"/>
    <n v="6"/>
    <s v="Weekday"/>
    <m/>
    <m/>
  </r>
  <r>
    <s v="WEB-9053"/>
    <x v="656"/>
    <s v="Vivaan Menon"/>
    <x v="6"/>
    <x v="1"/>
    <x v="8"/>
    <n v="1"/>
    <n v="3376.03"/>
    <x v="1"/>
    <x v="0"/>
    <n v="4"/>
    <n v="3376.03"/>
    <m/>
    <m/>
    <m/>
    <m/>
    <m/>
    <m/>
    <s v="Completed"/>
    <s v="Yes"/>
    <s v="No"/>
    <m/>
    <n v="558"/>
    <n v="430"/>
    <n v="2759712.3299794244"/>
    <n v="330643.50635802455"/>
    <n v="3.8641711229946525"/>
    <s v="Wireless Earbuds"/>
    <x v="1"/>
    <s v="Electronics"/>
    <s v="Electronics"/>
    <s v="Electronics"/>
    <n v="12"/>
    <s v="Electronics"/>
    <m/>
    <n v="2025"/>
    <n v="5"/>
    <n v="27"/>
    <n v="3"/>
    <s v="Weekday"/>
    <m/>
    <m/>
  </r>
  <r>
    <s v="WEB-7821"/>
    <x v="623"/>
    <s v="Aditya Kumar"/>
    <x v="3"/>
    <x v="0"/>
    <x v="23"/>
    <n v="1"/>
    <n v="839.54"/>
    <x v="0"/>
    <x v="0"/>
    <n v="4"/>
    <n v="839.54"/>
    <m/>
    <m/>
    <m/>
    <m/>
    <m/>
    <m/>
    <s v="Completed"/>
    <s v="No"/>
    <s v="No"/>
    <m/>
    <n v="619"/>
    <n v="468"/>
    <n v="1463424.4009529033"/>
    <n v="118285.78776560788"/>
    <n v="3.8140589569160999"/>
    <s v="Led Bulb Pack"/>
    <x v="0"/>
    <s v="Home &amp; Kitchen"/>
    <s v="Home &amp; Kitchen"/>
    <s v="Home &amp; Kitchen"/>
    <n v="76"/>
    <s v="Home &amp; Kitchen"/>
    <m/>
    <n v="2023"/>
    <n v="2"/>
    <n v="28"/>
    <n v="3"/>
    <s v="Weekday"/>
    <m/>
    <m/>
  </r>
  <r>
    <s v="WEB-6351"/>
    <x v="753"/>
    <s v="Arjun Nair"/>
    <x v="0"/>
    <x v="3"/>
    <x v="3"/>
    <n v="2"/>
    <n v="1419.824472190694"/>
    <x v="4"/>
    <x v="0"/>
    <n v="5"/>
    <n v="2839.648944381388"/>
    <m/>
    <m/>
    <m/>
    <m/>
    <m/>
    <m/>
    <s v="Completed"/>
    <s v="Yes"/>
    <s v="No"/>
    <m/>
    <n v="590"/>
    <n v="451"/>
    <n v="1892867.2841657216"/>
    <n v="199432.98236095349"/>
    <n v="3.8949824970828471"/>
    <s v="Denim Jeans"/>
    <x v="3"/>
    <s v="Fashion"/>
    <s v="Fashion"/>
    <s v="Fashion"/>
    <n v="6"/>
    <s v="Fashion"/>
    <m/>
    <n v="2024"/>
    <n v="2"/>
    <n v="2"/>
    <n v="6"/>
    <s v="Weekday"/>
    <m/>
    <m/>
  </r>
  <r>
    <s v="WEB-5715"/>
    <x v="522"/>
    <s v="Ishaan Reddy"/>
    <x v="3"/>
    <x v="3"/>
    <x v="3"/>
    <n v="3"/>
    <n v="1437.37"/>
    <x v="1"/>
    <x v="0"/>
    <n v="3"/>
    <n v="4312.1099999999997"/>
    <m/>
    <m/>
    <m/>
    <m/>
    <m/>
    <m/>
    <s v="Completed"/>
    <s v="Yes"/>
    <s v="No"/>
    <m/>
    <n v="619"/>
    <n v="468"/>
    <n v="1892867.2841657216"/>
    <n v="199432.98236095349"/>
    <n v="3.8949824970828471"/>
    <s v="Denim Jeans"/>
    <x v="3"/>
    <s v="Fashion"/>
    <s v="Fashion"/>
    <s v="Fashion"/>
    <n v="6"/>
    <s v="Fashion"/>
    <m/>
    <n v="2024"/>
    <n v="12"/>
    <n v="11"/>
    <n v="4"/>
    <s v="Weekday"/>
    <m/>
    <m/>
  </r>
  <r>
    <s v="WEB-7520"/>
    <x v="327"/>
    <s v="Tanya Sharma"/>
    <x v="3"/>
    <x v="1"/>
    <x v="1"/>
    <n v="1"/>
    <n v="2563.62"/>
    <x v="1"/>
    <x v="0"/>
    <n v="5"/>
    <n v="2563.62"/>
    <m/>
    <m/>
    <m/>
    <m/>
    <m/>
    <m/>
    <s v="Completed"/>
    <s v="Yes"/>
    <s v="No"/>
    <m/>
    <n v="619"/>
    <n v="468"/>
    <n v="2759712.3299794244"/>
    <n v="330643.50635802455"/>
    <n v="3.8641711229946525"/>
    <s v="Power Bank 10000Mah"/>
    <x v="1"/>
    <s v="Electronics"/>
    <s v="Electronics"/>
    <s v="Electronics"/>
    <n v="3"/>
    <s v="Electronics"/>
    <m/>
    <n v="2025"/>
    <n v="5"/>
    <n v="31"/>
    <n v="7"/>
    <s v="Weekday"/>
    <m/>
    <m/>
  </r>
  <r>
    <s v="WEB-6035"/>
    <x v="754"/>
    <s v="Sanjay Khan"/>
    <x v="3"/>
    <x v="0"/>
    <x v="0"/>
    <n v="2"/>
    <n v="1239.04"/>
    <x v="3"/>
    <x v="0"/>
    <n v="4"/>
    <n v="2478.08"/>
    <m/>
    <m/>
    <m/>
    <m/>
    <m/>
    <m/>
    <s v="Completed"/>
    <s v="Yes"/>
    <s v="No"/>
    <m/>
    <n v="619"/>
    <n v="468"/>
    <n v="1463424.4009529033"/>
    <n v="118285.78776560788"/>
    <n v="3.8140589569160999"/>
    <s v="Water Bottle"/>
    <x v="0"/>
    <s v="Home &amp; Kitchen"/>
    <s v="Home &amp; Kitchen"/>
    <s v="Home &amp; Kitchen"/>
    <n v="2"/>
    <s v="Home &amp; Kitchen"/>
    <m/>
    <n v="2025"/>
    <n v="2"/>
    <n v="8"/>
    <n v="7"/>
    <s v="Weekday"/>
    <m/>
    <m/>
  </r>
  <r>
    <s v="WEB-7326"/>
    <x v="712"/>
    <s v="Aarav Gupta"/>
    <x v="7"/>
    <x v="1"/>
    <x v="1"/>
    <n v="1"/>
    <n v="317.63"/>
    <x v="1"/>
    <x v="0"/>
    <n v="5"/>
    <n v="317.63"/>
    <m/>
    <m/>
    <m/>
    <m/>
    <m/>
    <m/>
    <s v="Completed"/>
    <s v="No"/>
    <s v="No"/>
    <m/>
    <n v="567"/>
    <n v="440"/>
    <n v="2759712.3299794244"/>
    <n v="330643.50635802455"/>
    <n v="3.8641711229946525"/>
    <s v="Power Bank 10000Mah"/>
    <x v="1"/>
    <s v="Electronics"/>
    <s v="Electronics"/>
    <s v="Electronics"/>
    <n v="3"/>
    <s v="Electronics"/>
    <m/>
    <n v="2025"/>
    <n v="2"/>
    <n v="19"/>
    <n v="4"/>
    <s v="Weekday"/>
    <m/>
    <m/>
  </r>
  <r>
    <s v="WEB-6595"/>
    <x v="687"/>
    <s v="Sanjay Nair"/>
    <x v="6"/>
    <x v="4"/>
    <x v="21"/>
    <n v="1"/>
    <n v="426.63"/>
    <x v="1"/>
    <x v="0"/>
    <n v="4"/>
    <n v="426.63"/>
    <m/>
    <m/>
    <m/>
    <m/>
    <m/>
    <m/>
    <s v="Completed"/>
    <s v="No"/>
    <s v="No"/>
    <m/>
    <n v="558"/>
    <n v="430"/>
    <n v="1098537.4901531704"/>
    <n v="96724.388030634553"/>
    <n v="3.9001122334455669"/>
    <s v="Shampoo 200Ml"/>
    <x v="4"/>
    <s v="Beauty"/>
    <s v="Beauty"/>
    <s v="Beauty"/>
    <n v="64"/>
    <s v="Beauty"/>
    <m/>
    <n v="2025"/>
    <n v="6"/>
    <n v="25"/>
    <n v="4"/>
    <s v="Weekday"/>
    <m/>
    <m/>
  </r>
  <r>
    <s v="WEB-8017"/>
    <x v="118"/>
    <s v="Rahul Joshi"/>
    <x v="1"/>
    <x v="0"/>
    <x v="23"/>
    <n v="2"/>
    <n v="988.3"/>
    <x v="4"/>
    <x v="0"/>
    <n v="4"/>
    <n v="1976.6"/>
    <m/>
    <m/>
    <m/>
    <m/>
    <m/>
    <m/>
    <s v="Completed"/>
    <s v="Yes"/>
    <s v="No"/>
    <m/>
    <n v="595"/>
    <n v="444"/>
    <n v="1463424.4009529033"/>
    <n v="118285.78776560788"/>
    <n v="3.8140589569160999"/>
    <s v="Led Bulb Pack"/>
    <x v="0"/>
    <s v="Home &amp; Kitchen"/>
    <s v="Home &amp; Kitchen"/>
    <s v="Home &amp; Kitchen"/>
    <n v="76"/>
    <s v="Home &amp; Kitchen"/>
    <m/>
    <n v="2024"/>
    <n v="2"/>
    <n v="27"/>
    <n v="3"/>
    <s v="Weekday"/>
    <m/>
    <m/>
  </r>
  <r>
    <s v="WEB-8287"/>
    <x v="589"/>
    <s v="Riya Chatterjee"/>
    <x v="6"/>
    <x v="1"/>
    <x v="8"/>
    <n v="2"/>
    <n v="2834.51"/>
    <x v="3"/>
    <x v="0"/>
    <n v="4"/>
    <n v="5669.02"/>
    <m/>
    <m/>
    <m/>
    <m/>
    <m/>
    <m/>
    <s v="Completed"/>
    <s v="Yes"/>
    <s v="No"/>
    <m/>
    <n v="558"/>
    <n v="430"/>
    <n v="2759712.3299794244"/>
    <n v="330643.50635802455"/>
    <n v="3.8641711229946525"/>
    <s v="Wireless Earbuds"/>
    <x v="1"/>
    <s v="Electronics"/>
    <s v="Electronics"/>
    <s v="Electronics"/>
    <n v="12"/>
    <s v="Electronics"/>
    <m/>
    <n v="2024"/>
    <n v="8"/>
    <n v="13"/>
    <n v="3"/>
    <s v="Weekday"/>
    <m/>
    <m/>
  </r>
  <r>
    <s v="WEB-7695"/>
    <x v="308"/>
    <s v="Vivaan Rao"/>
    <x v="4"/>
    <x v="1"/>
    <x v="9"/>
    <n v="2"/>
    <n v="3219.59"/>
    <x v="1"/>
    <x v="0"/>
    <n v="4"/>
    <n v="6439.18"/>
    <m/>
    <m/>
    <m/>
    <m/>
    <m/>
    <m/>
    <s v="Completed"/>
    <s v="Yes"/>
    <s v="No"/>
    <m/>
    <n v="573"/>
    <n v="450"/>
    <n v="2759712.3299794244"/>
    <n v="330643.50635802455"/>
    <n v="3.8641711229946525"/>
    <s v="Usb Cable"/>
    <x v="1"/>
    <s v="Electronics"/>
    <s v="Electronics"/>
    <s v="Electronics"/>
    <n v="13"/>
    <s v="Electronics"/>
    <m/>
    <n v="2024"/>
    <n v="11"/>
    <n v="11"/>
    <n v="2"/>
    <s v="Weekday"/>
    <m/>
    <m/>
  </r>
  <r>
    <s v="WEB-5046"/>
    <x v="755"/>
    <s v="Tanya Malhotra"/>
    <x v="1"/>
    <x v="2"/>
    <x v="7"/>
    <n v="1"/>
    <n v="641.01"/>
    <x v="4"/>
    <x v="0"/>
    <n v="4"/>
    <n v="641.01"/>
    <m/>
    <m/>
    <m/>
    <m/>
    <m/>
    <m/>
    <s v="Completed"/>
    <s v="No"/>
    <s v="No"/>
    <m/>
    <n v="595"/>
    <n v="444"/>
    <n v="594714.6477588166"/>
    <n v="60882.938065984097"/>
    <n v="3.804733727810651"/>
    <s v="Fiction Novel"/>
    <x v="2"/>
    <s v="Books"/>
    <s v="Books"/>
    <s v="Books"/>
    <n v="11"/>
    <s v="Books"/>
    <m/>
    <n v="2023"/>
    <n v="8"/>
    <n v="5"/>
    <n v="7"/>
    <s v="Weekday"/>
    <m/>
    <m/>
  </r>
  <r>
    <s v="WEB-8194"/>
    <x v="228"/>
    <s v="Aditya Gupta"/>
    <x v="5"/>
    <x v="1"/>
    <x v="1"/>
    <n v="2"/>
    <n v="2095.06"/>
    <x v="0"/>
    <x v="0"/>
    <n v="4"/>
    <n v="4190.12"/>
    <m/>
    <m/>
    <m/>
    <m/>
    <m/>
    <m/>
    <s v="Completed"/>
    <s v="Yes"/>
    <s v="No"/>
    <m/>
    <n v="559"/>
    <n v="408"/>
    <n v="2759712.3299794244"/>
    <n v="330643.50635802455"/>
    <n v="3.8641711229946525"/>
    <s v="Power Bank 10000Mah"/>
    <x v="1"/>
    <s v="Electronics"/>
    <s v="Electronics"/>
    <s v="Electronics"/>
    <n v="3"/>
    <s v="Electronics"/>
    <m/>
    <n v="2024"/>
    <n v="12"/>
    <n v="26"/>
    <n v="5"/>
    <s v="Weekday"/>
    <m/>
    <m/>
  </r>
  <r>
    <s v="WEB-5717"/>
    <x v="432"/>
    <s v="Diya Das"/>
    <x v="0"/>
    <x v="0"/>
    <x v="0"/>
    <n v="1"/>
    <n v="299.95999999999998"/>
    <x v="4"/>
    <x v="2"/>
    <n v="4"/>
    <n v="299.95999999999998"/>
    <m/>
    <m/>
    <m/>
    <m/>
    <m/>
    <m/>
    <s v="Completed"/>
    <s v="No"/>
    <s v="No"/>
    <m/>
    <n v="590"/>
    <n v="451"/>
    <n v="1463424.4009529033"/>
    <n v="118285.78776560788"/>
    <n v="3.8140589569160999"/>
    <s v="Water Bottle"/>
    <x v="0"/>
    <s v="Home &amp; Kitchen"/>
    <s v="Home &amp; Kitchen"/>
    <s v="Home &amp; Kitchen"/>
    <n v="2"/>
    <s v="Home &amp; Kitchen"/>
    <m/>
    <n v="2023"/>
    <n v="11"/>
    <n v="4"/>
    <n v="7"/>
    <s v="Weekday"/>
    <m/>
    <m/>
  </r>
  <r>
    <s v="WEB-5502"/>
    <x v="666"/>
    <s v="Arjun Gupta"/>
    <x v="6"/>
    <x v="3"/>
    <x v="20"/>
    <n v="1"/>
    <n v="781.79"/>
    <x v="0"/>
    <x v="0"/>
    <n v="4"/>
    <n v="781.79"/>
    <m/>
    <m/>
    <m/>
    <m/>
    <m/>
    <m/>
    <s v="Completed"/>
    <s v="No"/>
    <s v="No"/>
    <m/>
    <n v="558"/>
    <n v="430"/>
    <n v="1892867.2841657216"/>
    <n v="199432.98236095349"/>
    <n v="3.8949824970828471"/>
    <s v="Men'S T-Shirt"/>
    <x v="3"/>
    <s v="Fashion"/>
    <s v="Fashion"/>
    <s v="Fashion"/>
    <n v="55"/>
    <s v="Fashion"/>
    <m/>
    <n v="2023"/>
    <n v="4"/>
    <n v="21"/>
    <n v="6"/>
    <s v="Weekday"/>
    <m/>
    <m/>
  </r>
  <r>
    <s v="WEB-6334"/>
    <x v="756"/>
    <s v="Vikram Rao"/>
    <x v="1"/>
    <x v="2"/>
    <x v="2"/>
    <n v="2"/>
    <n v="692.62"/>
    <x v="4"/>
    <x v="1"/>
    <n v="1"/>
    <n v="1385.24"/>
    <m/>
    <m/>
    <m/>
    <m/>
    <m/>
    <m/>
    <s v="Pending"/>
    <s v="No"/>
    <s v="Yes"/>
    <m/>
    <n v="595"/>
    <n v="444"/>
    <n v="594714.6477588166"/>
    <n v="60882.938065984097"/>
    <n v="3.804733727810651"/>
    <s v="Cookbook"/>
    <x v="2"/>
    <s v="Books"/>
    <s v="Books"/>
    <s v="Books"/>
    <n v="4"/>
    <s v="Books"/>
    <m/>
    <n v="2025"/>
    <n v="2"/>
    <n v="27"/>
    <n v="5"/>
    <s v="Weekday"/>
    <m/>
    <m/>
  </r>
  <r>
    <s v="WEB-5687"/>
    <x v="733"/>
    <s v="Neha Patel"/>
    <x v="0"/>
    <x v="3"/>
    <x v="17"/>
    <n v="1"/>
    <n v="736.95"/>
    <x v="3"/>
    <x v="0"/>
    <n v="3"/>
    <n v="736.95"/>
    <m/>
    <m/>
    <m/>
    <m/>
    <m/>
    <m/>
    <s v="Completed"/>
    <s v="No"/>
    <s v="No"/>
    <m/>
    <n v="590"/>
    <n v="451"/>
    <n v="1892867.2841657216"/>
    <n v="199432.98236095349"/>
    <n v="3.8949824970828471"/>
    <s v="Running Shoes"/>
    <x v="3"/>
    <s v="Fashion"/>
    <s v="Fashion"/>
    <s v="Fashion"/>
    <n v="45"/>
    <s v="Fashion"/>
    <m/>
    <n v="2023"/>
    <n v="12"/>
    <n v="2"/>
    <n v="7"/>
    <s v="Weekday"/>
    <m/>
    <m/>
  </r>
  <r>
    <s v="WEB-7995"/>
    <x v="177"/>
    <s v="Karan Singh"/>
    <x v="7"/>
    <x v="1"/>
    <x v="8"/>
    <n v="3"/>
    <n v="1891.9"/>
    <x v="4"/>
    <x v="3"/>
    <n v="4"/>
    <n v="5675.7000000000007"/>
    <m/>
    <m/>
    <m/>
    <m/>
    <m/>
    <m/>
    <s v="Lost Sale"/>
    <s v="No"/>
    <s v="Yes"/>
    <m/>
    <n v="567"/>
    <n v="440"/>
    <n v="2759712.3299794244"/>
    <n v="330643.50635802455"/>
    <n v="3.8641711229946525"/>
    <s v="Wireless Earbuds"/>
    <x v="1"/>
    <s v="Electronics"/>
    <s v="Electronics"/>
    <s v="Electronics"/>
    <n v="12"/>
    <s v="Electronics"/>
    <m/>
    <n v="2023"/>
    <n v="7"/>
    <n v="16"/>
    <n v="1"/>
    <s v="Weekday"/>
    <m/>
    <m/>
  </r>
  <r>
    <s v="WEB-7103"/>
    <x v="757"/>
    <s v="Aarav Nair"/>
    <x v="6"/>
    <x v="4"/>
    <x v="22"/>
    <n v="1"/>
    <n v="137.41"/>
    <x v="0"/>
    <x v="0"/>
    <n v="1"/>
    <n v="137.41"/>
    <m/>
    <m/>
    <m/>
    <m/>
    <m/>
    <m/>
    <s v="Completed"/>
    <s v="No"/>
    <s v="No"/>
    <m/>
    <n v="558"/>
    <n v="430"/>
    <n v="1098537.4901531704"/>
    <n v="96724.388030634553"/>
    <n v="3.9001122334455669"/>
    <s v="Hair Oil"/>
    <x v="4"/>
    <s v="Beauty"/>
    <s v="Beauty"/>
    <s v="Beauty"/>
    <n v="70"/>
    <s v="Beauty"/>
    <m/>
    <n v="2025"/>
    <n v="2"/>
    <n v="15"/>
    <n v="7"/>
    <s v="Weekday"/>
    <m/>
    <m/>
  </r>
  <r>
    <s v="WEB-9522"/>
    <x v="332"/>
    <s v="Neha Pillai"/>
    <x v="4"/>
    <x v="0"/>
    <x v="23"/>
    <n v="2"/>
    <n v="970.19"/>
    <x v="4"/>
    <x v="0"/>
    <n v="4"/>
    <n v="1940.38"/>
    <m/>
    <m/>
    <m/>
    <m/>
    <m/>
    <m/>
    <s v="Completed"/>
    <s v="Yes"/>
    <s v="No"/>
    <m/>
    <n v="573"/>
    <n v="450"/>
    <n v="1463424.4009529033"/>
    <n v="118285.78776560788"/>
    <n v="3.8140589569160999"/>
    <s v="Led Bulb Pack"/>
    <x v="0"/>
    <s v="Home &amp; Kitchen"/>
    <s v="Home &amp; Kitchen"/>
    <s v="Home &amp; Kitchen"/>
    <n v="76"/>
    <s v="Home &amp; Kitchen"/>
    <m/>
    <n v="2024"/>
    <n v="12"/>
    <n v="3"/>
    <n v="3"/>
    <s v="Weekday"/>
    <m/>
    <m/>
  </r>
  <r>
    <s v="WEB-9006"/>
    <x v="580"/>
    <s v="Vikram Mehta"/>
    <x v="5"/>
    <x v="4"/>
    <x v="24"/>
    <n v="1"/>
    <n v="1308.6400000000001"/>
    <x v="2"/>
    <x v="0"/>
    <n v="4"/>
    <n v="1308.6400000000001"/>
    <m/>
    <m/>
    <m/>
    <m/>
    <m/>
    <m/>
    <s v="Completed"/>
    <s v="Yes"/>
    <s v="No"/>
    <m/>
    <n v="559"/>
    <n v="408"/>
    <n v="1098537.4901531704"/>
    <n v="96724.388030634553"/>
    <n v="3.9001122334455669"/>
    <s v="Face Cream"/>
    <x v="4"/>
    <s v="Beauty"/>
    <s v="Beauty"/>
    <s v="Beauty"/>
    <n v="80"/>
    <s v="Beauty"/>
    <m/>
    <n v="2023"/>
    <n v="12"/>
    <n v="12"/>
    <n v="3"/>
    <s v="Weekday"/>
    <m/>
    <m/>
  </r>
  <r>
    <s v="WEB-9622"/>
    <x v="743"/>
    <s v="Rahul Malhotra"/>
    <x v="2"/>
    <x v="4"/>
    <x v="21"/>
    <n v="1"/>
    <n v="1461.83"/>
    <x v="2"/>
    <x v="0"/>
    <n v="3"/>
    <n v="1461.83"/>
    <m/>
    <m/>
    <m/>
    <m/>
    <m/>
    <m/>
    <s v="Completed"/>
    <s v="Yes"/>
    <s v="No"/>
    <m/>
    <n v="589"/>
    <n v="426"/>
    <n v="1098537.4901531704"/>
    <n v="96724.388030634553"/>
    <n v="3.9001122334455669"/>
    <s v="Shampoo 200Ml"/>
    <x v="4"/>
    <s v="Beauty"/>
    <s v="Beauty"/>
    <s v="Beauty"/>
    <n v="64"/>
    <s v="Beauty"/>
    <m/>
    <n v="2023"/>
    <n v="9"/>
    <n v="6"/>
    <n v="4"/>
    <s v="Weekday"/>
    <m/>
    <m/>
  </r>
  <r>
    <s v="WEB-8357"/>
    <x v="485"/>
    <s v="Rahul Joshi"/>
    <x v="7"/>
    <x v="1"/>
    <x v="9"/>
    <n v="1"/>
    <n v="1332.23"/>
    <x v="3"/>
    <x v="0"/>
    <m/>
    <n v="1332.23"/>
    <m/>
    <m/>
    <m/>
    <m/>
    <m/>
    <m/>
    <s v="Completed"/>
    <s v="Yes"/>
    <s v="No"/>
    <m/>
    <n v="567"/>
    <n v="440"/>
    <n v="2759712.3299794244"/>
    <n v="330643.50635802455"/>
    <n v="3.8641711229946525"/>
    <s v="Usb Cable"/>
    <x v="1"/>
    <s v="Electronics"/>
    <s v="Electronics"/>
    <s v="Electronics"/>
    <n v="13"/>
    <s v="Electronics"/>
    <m/>
    <n v="2024"/>
    <n v="12"/>
    <n v="20"/>
    <n v="6"/>
    <s v="Weekday"/>
    <m/>
    <m/>
  </r>
  <r>
    <s v="WEB-5044"/>
    <x v="758"/>
    <s v="Ishaan Verma"/>
    <x v="5"/>
    <x v="0"/>
    <x v="23"/>
    <n v="1"/>
    <n v="1593.67"/>
    <x v="2"/>
    <x v="0"/>
    <n v="5"/>
    <n v="1593.67"/>
    <m/>
    <m/>
    <m/>
    <m/>
    <m/>
    <m/>
    <s v="Completed"/>
    <s v="Yes"/>
    <s v="No"/>
    <m/>
    <n v="559"/>
    <n v="408"/>
    <n v="1463424.4009529033"/>
    <n v="118285.78776560788"/>
    <n v="3.8140589569160999"/>
    <s v="Led Bulb Pack"/>
    <x v="0"/>
    <s v="Home &amp; Kitchen"/>
    <s v="Home &amp; Kitchen"/>
    <s v="Home &amp; Kitchen"/>
    <n v="76"/>
    <s v="Home &amp; Kitchen"/>
    <m/>
    <n v="2024"/>
    <n v="10"/>
    <n v="14"/>
    <n v="2"/>
    <s v="Weekday"/>
    <m/>
    <m/>
  </r>
  <r>
    <s v="WEB-9131"/>
    <x v="598"/>
    <s v="Aditya Iyer"/>
    <x v="6"/>
    <x v="3"/>
    <x v="10"/>
    <n v="1"/>
    <n v="1042.72"/>
    <x v="2"/>
    <x v="0"/>
    <n v="3"/>
    <n v="1042.72"/>
    <m/>
    <m/>
    <m/>
    <m/>
    <m/>
    <m/>
    <s v="Completed"/>
    <s v="Yes"/>
    <s v="No"/>
    <m/>
    <n v="558"/>
    <n v="430"/>
    <n v="1892867.2841657216"/>
    <n v="199432.98236095349"/>
    <n v="3.8949824970828471"/>
    <s v="Women'S Kurti"/>
    <x v="3"/>
    <s v="Fashion"/>
    <s v="Fashion"/>
    <s v="Fashion"/>
    <n v="15"/>
    <s v="Fashion"/>
    <m/>
    <n v="2023"/>
    <n v="8"/>
    <n v="9"/>
    <n v="4"/>
    <s v="Weekday"/>
    <m/>
    <m/>
  </r>
  <r>
    <s v="WEB-7616"/>
    <x v="396"/>
    <s v="Aarav Reddy"/>
    <x v="0"/>
    <x v="0"/>
    <x v="16"/>
    <n v="1"/>
    <n v="1016.56"/>
    <x v="4"/>
    <x v="0"/>
    <n v="4"/>
    <n v="1016.56"/>
    <m/>
    <m/>
    <m/>
    <m/>
    <m/>
    <m/>
    <s v="Completed"/>
    <s v="Yes"/>
    <s v="No"/>
    <m/>
    <n v="590"/>
    <n v="451"/>
    <n v="1463424.4009529033"/>
    <n v="118285.78776560788"/>
    <n v="3.8140589569160999"/>
    <s v="Table Lamp"/>
    <x v="0"/>
    <s v="Home &amp; Kitchen"/>
    <s v="Home &amp; Kitchen"/>
    <s v="Home &amp; Kitchen"/>
    <n v="32"/>
    <s v="Home &amp; Kitchen"/>
    <m/>
    <n v="2023"/>
    <n v="2"/>
    <n v="12"/>
    <n v="1"/>
    <s v="Weekday"/>
    <m/>
    <m/>
  </r>
  <r>
    <s v="WEB-9188"/>
    <x v="390"/>
    <s v="Vikram Kumar"/>
    <x v="2"/>
    <x v="0"/>
    <x v="16"/>
    <n v="2"/>
    <n v="707.72"/>
    <x v="0"/>
    <x v="0"/>
    <n v="3"/>
    <n v="1415.44"/>
    <m/>
    <m/>
    <m/>
    <m/>
    <m/>
    <m/>
    <s v="Completed"/>
    <s v="Yes"/>
    <s v="No"/>
    <m/>
    <n v="589"/>
    <n v="426"/>
    <n v="1463424.4009529033"/>
    <n v="118285.78776560788"/>
    <n v="3.8140589569160999"/>
    <s v="Table Lamp"/>
    <x v="0"/>
    <s v="Home &amp; Kitchen"/>
    <s v="Home &amp; Kitchen"/>
    <s v="Home &amp; Kitchen"/>
    <n v="32"/>
    <s v="Home &amp; Kitchen"/>
    <m/>
    <n v="2023"/>
    <n v="10"/>
    <n v="16"/>
    <n v="2"/>
    <s v="Weekday"/>
    <m/>
    <m/>
  </r>
  <r>
    <s v="WEB-7817"/>
    <x v="366"/>
    <s v="Kavya Chatterjee"/>
    <x v="5"/>
    <x v="3"/>
    <x v="19"/>
    <n v="1"/>
    <n v="1531.35"/>
    <x v="0"/>
    <x v="1"/>
    <n v="4"/>
    <n v="1531.35"/>
    <m/>
    <m/>
    <m/>
    <m/>
    <m/>
    <m/>
    <s v="Pending"/>
    <s v="No"/>
    <s v="Yes"/>
    <m/>
    <n v="559"/>
    <n v="408"/>
    <n v="1892867.2841657216"/>
    <n v="199432.98236095349"/>
    <n v="3.8949824970828471"/>
    <s v="Sunglasses"/>
    <x v="3"/>
    <s v="Fashion"/>
    <s v="Fashion"/>
    <s v="Fashion"/>
    <n v="53"/>
    <s v="Fashion"/>
    <m/>
    <n v="2023"/>
    <n v="11"/>
    <n v="16"/>
    <n v="5"/>
    <s v="Weekday"/>
    <m/>
    <m/>
  </r>
  <r>
    <s v="WEB-9408"/>
    <x v="759"/>
    <s v="Rahul Menon"/>
    <x v="0"/>
    <x v="4"/>
    <x v="6"/>
    <n v="2"/>
    <n v="352.54"/>
    <x v="0"/>
    <x v="0"/>
    <n v="3"/>
    <n v="705.08"/>
    <m/>
    <m/>
    <m/>
    <m/>
    <m/>
    <m/>
    <s v="Completed"/>
    <s v="No"/>
    <s v="No"/>
    <m/>
    <n v="590"/>
    <n v="451"/>
    <n v="1098537.4901531704"/>
    <n v="96724.388030634553"/>
    <n v="3.9001122334455669"/>
    <s v="Lipstick"/>
    <x v="4"/>
    <s v="Beauty"/>
    <s v="Beauty"/>
    <s v="Beauty"/>
    <n v="10"/>
    <s v="Beauty"/>
    <m/>
    <n v="2025"/>
    <n v="4"/>
    <n v="6"/>
    <n v="1"/>
    <s v="Weekday"/>
    <m/>
    <m/>
  </r>
  <r>
    <s v="WEB-6212"/>
    <x v="60"/>
    <s v="Karan Patel"/>
    <x v="2"/>
    <x v="0"/>
    <x v="5"/>
    <n v="1"/>
    <n v="1498.39"/>
    <x v="0"/>
    <x v="0"/>
    <n v="4"/>
    <n v="1498.39"/>
    <m/>
    <m/>
    <m/>
    <m/>
    <m/>
    <m/>
    <s v="Completed"/>
    <s v="Yes"/>
    <s v="No"/>
    <m/>
    <n v="589"/>
    <n v="426"/>
    <n v="1463424.4009529033"/>
    <n v="118285.78776560788"/>
    <n v="3.8140589569160999"/>
    <s v="Storage Box"/>
    <x v="0"/>
    <s v="Home &amp; Kitchen"/>
    <s v="Home &amp; Kitchen"/>
    <s v="Home &amp; Kitchen"/>
    <n v="8"/>
    <s v="Home &amp; Kitchen"/>
    <m/>
    <n v="2024"/>
    <n v="9"/>
    <n v="7"/>
    <n v="7"/>
    <s v="Weekend"/>
    <m/>
    <m/>
  </r>
  <r>
    <s v="WEB-5074"/>
    <x v="185"/>
    <s v="Aditya Kapoor"/>
    <x v="7"/>
    <x v="0"/>
    <x v="5"/>
    <n v="3"/>
    <n v="965.28"/>
    <x v="3"/>
    <x v="0"/>
    <m/>
    <n v="2895.84"/>
    <m/>
    <m/>
    <m/>
    <m/>
    <m/>
    <m/>
    <s v="Completed"/>
    <s v="Yes"/>
    <s v="No"/>
    <m/>
    <n v="567"/>
    <n v="440"/>
    <n v="1463424.4009529033"/>
    <n v="118285.78776560788"/>
    <n v="3.8140589569160999"/>
    <s v="Storage Box"/>
    <x v="0"/>
    <s v="Home &amp; Kitchen"/>
    <s v="Home &amp; Kitchen"/>
    <s v="Home &amp; Kitchen"/>
    <n v="8"/>
    <s v="Home &amp; Kitchen"/>
    <m/>
    <n v="2025"/>
    <n v="2"/>
    <n v="26"/>
    <n v="4"/>
    <s v="Weekday"/>
    <m/>
    <m/>
  </r>
  <r>
    <s v="WEB-9698"/>
    <x v="760"/>
    <s v="Rahul Singh"/>
    <x v="7"/>
    <x v="3"/>
    <x v="20"/>
    <n v="2"/>
    <n v="1757.95"/>
    <x v="1"/>
    <x v="0"/>
    <n v="5"/>
    <n v="3515.9"/>
    <m/>
    <m/>
    <m/>
    <m/>
    <m/>
    <m/>
    <s v="Completed"/>
    <s v="Yes"/>
    <s v="No"/>
    <m/>
    <n v="567"/>
    <n v="440"/>
    <n v="1892867.2841657216"/>
    <n v="199432.98236095349"/>
    <n v="3.8949824970828471"/>
    <s v="Men'S T-Shirt"/>
    <x v="3"/>
    <s v="Fashion"/>
    <s v="Fashion"/>
    <s v="Fashion"/>
    <n v="55"/>
    <s v="Fashion"/>
    <m/>
    <n v="2024"/>
    <n v="6"/>
    <n v="11"/>
    <n v="3"/>
    <s v="Weekday"/>
    <m/>
    <m/>
  </r>
  <r>
    <s v="WEB-8363"/>
    <x v="733"/>
    <s v="Diya Sharma"/>
    <x v="3"/>
    <x v="2"/>
    <x v="7"/>
    <n v="1"/>
    <n v="448.66"/>
    <x v="2"/>
    <x v="0"/>
    <n v="5"/>
    <n v="448.66"/>
    <m/>
    <m/>
    <m/>
    <m/>
    <m/>
    <m/>
    <s v="Completed"/>
    <s v="No"/>
    <s v="No"/>
    <m/>
    <n v="619"/>
    <n v="468"/>
    <n v="594714.6477588166"/>
    <n v="60882.938065984097"/>
    <n v="3.804733727810651"/>
    <s v="Fiction Novel"/>
    <x v="2"/>
    <s v="Books"/>
    <s v="Books"/>
    <s v="Books"/>
    <n v="11"/>
    <s v="Books"/>
    <m/>
    <n v="2023"/>
    <n v="12"/>
    <n v="2"/>
    <n v="7"/>
    <s v="Weekday"/>
    <m/>
    <m/>
  </r>
  <r>
    <s v="WEB-6756"/>
    <x v="134"/>
    <s v="Rohan Patel"/>
    <x v="3"/>
    <x v="2"/>
    <x v="14"/>
    <n v="1"/>
    <n v="312.58999999999997"/>
    <x v="4"/>
    <x v="0"/>
    <n v="1"/>
    <n v="312.58999999999997"/>
    <m/>
    <m/>
    <m/>
    <m/>
    <m/>
    <m/>
    <s v="Completed"/>
    <s v="No"/>
    <s v="No"/>
    <m/>
    <n v="619"/>
    <n v="468"/>
    <n v="594714.6477588166"/>
    <n v="60882.938065984097"/>
    <n v="3.804733727810651"/>
    <s v="Notebook Set"/>
    <x v="2"/>
    <s v="Books"/>
    <s v="Books"/>
    <s v="Books"/>
    <n v="20"/>
    <s v="Books"/>
    <m/>
    <n v="2023"/>
    <n v="11"/>
    <n v="25"/>
    <n v="7"/>
    <s v="Weekday"/>
    <m/>
    <m/>
  </r>
  <r>
    <s v="WEB-6705"/>
    <x v="633"/>
    <s v="Saanvi Nair"/>
    <x v="6"/>
    <x v="2"/>
    <x v="7"/>
    <n v="1"/>
    <n v="515.74"/>
    <x v="3"/>
    <x v="0"/>
    <n v="4"/>
    <n v="515.74"/>
    <m/>
    <m/>
    <m/>
    <m/>
    <m/>
    <m/>
    <s v="Completed"/>
    <s v="No"/>
    <s v="No"/>
    <m/>
    <n v="558"/>
    <n v="430"/>
    <n v="594714.6477588166"/>
    <n v="60882.938065984097"/>
    <n v="3.804733727810651"/>
    <s v="Fiction Novel"/>
    <x v="2"/>
    <s v="Books"/>
    <s v="Books"/>
    <s v="Books"/>
    <n v="11"/>
    <s v="Books"/>
    <m/>
    <n v="2024"/>
    <n v="8"/>
    <n v="16"/>
    <n v="6"/>
    <s v="Weekday"/>
    <m/>
    <m/>
  </r>
  <r>
    <s v="WEB-7569"/>
    <x v="228"/>
    <s v="Arjun Kumar"/>
    <x v="3"/>
    <x v="1"/>
    <x v="8"/>
    <n v="1"/>
    <n v="2758.08"/>
    <x v="2"/>
    <x v="2"/>
    <n v="5"/>
    <n v="2758.08"/>
    <m/>
    <m/>
    <m/>
    <m/>
    <m/>
    <m/>
    <s v="Completed"/>
    <s v="No"/>
    <s v="No"/>
    <m/>
    <n v="619"/>
    <n v="468"/>
    <n v="2759712.3299794244"/>
    <n v="330643.50635802455"/>
    <n v="3.8641711229946525"/>
    <s v="Wireless Earbuds"/>
    <x v="1"/>
    <s v="Electronics"/>
    <s v="Electronics"/>
    <s v="Electronics"/>
    <n v="12"/>
    <s v="Electronics"/>
    <m/>
    <n v="2024"/>
    <n v="12"/>
    <n v="26"/>
    <n v="5"/>
    <s v="Weekday"/>
    <m/>
    <m/>
  </r>
  <r>
    <s v="WEB-5577"/>
    <x v="761"/>
    <s v="Saanvi Malhotra"/>
    <x v="6"/>
    <x v="4"/>
    <x v="12"/>
    <n v="2"/>
    <n v="203.11"/>
    <x v="0"/>
    <x v="1"/>
    <m/>
    <n v="406.22"/>
    <m/>
    <m/>
    <m/>
    <m/>
    <m/>
    <m/>
    <s v="Pending"/>
    <s v="No"/>
    <s v="Yes"/>
    <m/>
    <n v="558"/>
    <n v="430"/>
    <n v="1098537.4901531704"/>
    <n v="96724.388030634553"/>
    <n v="3.9001122334455669"/>
    <s v="Perfume 50Ml"/>
    <x v="4"/>
    <s v="Beauty"/>
    <s v="Beauty"/>
    <s v="Beauty"/>
    <n v="18"/>
    <s v="Beauty"/>
    <m/>
    <n v="2024"/>
    <n v="9"/>
    <n v="6"/>
    <n v="6"/>
    <s v="Weekday"/>
    <m/>
    <m/>
  </r>
  <r>
    <s v="WEB-6927"/>
    <x v="358"/>
    <s v="Kavya Menon"/>
    <x v="5"/>
    <x v="4"/>
    <x v="24"/>
    <n v="1"/>
    <n v="914.32"/>
    <x v="2"/>
    <x v="0"/>
    <n v="2"/>
    <n v="914.32"/>
    <m/>
    <m/>
    <m/>
    <m/>
    <m/>
    <m/>
    <s v="Completed"/>
    <s v="No"/>
    <s v="No"/>
    <m/>
    <n v="559"/>
    <n v="408"/>
    <n v="1098537.4901531704"/>
    <n v="96724.388030634553"/>
    <n v="3.9001122334455669"/>
    <s v="Face Cream"/>
    <x v="4"/>
    <s v="Beauty"/>
    <s v="Beauty"/>
    <s v="Beauty"/>
    <n v="80"/>
    <s v="Beauty"/>
    <m/>
    <n v="2023"/>
    <n v="12"/>
    <n v="21"/>
    <n v="5"/>
    <s v="Weekday"/>
    <m/>
    <m/>
  </r>
  <r>
    <s v="WEB-6238"/>
    <x v="106"/>
    <s v="Saanvi Bose"/>
    <x v="0"/>
    <x v="1"/>
    <x v="9"/>
    <n v="2"/>
    <n v="1888.27"/>
    <x v="0"/>
    <x v="0"/>
    <n v="5"/>
    <n v="3776.54"/>
    <m/>
    <m/>
    <m/>
    <m/>
    <m/>
    <m/>
    <s v="Completed"/>
    <s v="Yes"/>
    <s v="No"/>
    <m/>
    <n v="590"/>
    <n v="451"/>
    <n v="2759712.3299794244"/>
    <n v="330643.50635802455"/>
    <n v="3.8641711229946525"/>
    <s v="Usb Cable"/>
    <x v="1"/>
    <s v="Electronics"/>
    <s v="Electronics"/>
    <s v="Electronics"/>
    <n v="13"/>
    <s v="Electronics"/>
    <m/>
    <n v="2025"/>
    <n v="4"/>
    <n v="2"/>
    <n v="4"/>
    <s v="Weekday"/>
    <m/>
    <m/>
  </r>
  <r>
    <s v="WEB-9275"/>
    <x v="337"/>
    <s v="Vivaan Joshi"/>
    <x v="1"/>
    <x v="0"/>
    <x v="16"/>
    <n v="1"/>
    <n v="1723.94"/>
    <x v="4"/>
    <x v="0"/>
    <n v="5"/>
    <n v="1723.94"/>
    <m/>
    <m/>
    <m/>
    <m/>
    <m/>
    <m/>
    <s v="Completed"/>
    <s v="Yes"/>
    <s v="No"/>
    <m/>
    <n v="595"/>
    <n v="444"/>
    <n v="1463424.4009529033"/>
    <n v="118285.78776560788"/>
    <n v="3.8140589569160999"/>
    <s v="Table Lamp"/>
    <x v="0"/>
    <s v="Home &amp; Kitchen"/>
    <s v="Home &amp; Kitchen"/>
    <s v="Home &amp; Kitchen"/>
    <n v="32"/>
    <s v="Home &amp; Kitchen"/>
    <m/>
    <n v="2024"/>
    <n v="9"/>
    <n v="4"/>
    <n v="4"/>
    <s v="Weekday"/>
    <m/>
    <m/>
  </r>
  <r>
    <s v="WEB-7951"/>
    <x v="762"/>
    <s v="Rohan Menon"/>
    <x v="5"/>
    <x v="1"/>
    <x v="18"/>
    <n v="1"/>
    <n v="2729.15"/>
    <x v="3"/>
    <x v="0"/>
    <n v="5"/>
    <n v="2729.15"/>
    <m/>
    <m/>
    <m/>
    <m/>
    <m/>
    <m/>
    <s v="Completed"/>
    <s v="Yes"/>
    <s v="No"/>
    <m/>
    <n v="559"/>
    <n v="408"/>
    <n v="2759712.3299794244"/>
    <n v="330643.50635802455"/>
    <n v="3.8641711229946525"/>
    <s v="Bluetooth Speaker"/>
    <x v="1"/>
    <s v="Electronics"/>
    <s v="Electronics"/>
    <s v="Electronics"/>
    <n v="48"/>
    <s v="Electronics"/>
    <m/>
    <n v="2024"/>
    <n v="11"/>
    <n v="24"/>
    <n v="1"/>
    <s v="Weekday"/>
    <m/>
    <m/>
  </r>
  <r>
    <s v="WEB-7361"/>
    <x v="580"/>
    <s v="Pooja Das"/>
    <x v="0"/>
    <x v="2"/>
    <x v="2"/>
    <n v="3"/>
    <n v="699.36"/>
    <x v="3"/>
    <x v="0"/>
    <n v="3"/>
    <n v="2098.08"/>
    <m/>
    <m/>
    <m/>
    <m/>
    <m/>
    <m/>
    <s v="Completed"/>
    <s v="Yes"/>
    <s v="No"/>
    <m/>
    <n v="590"/>
    <n v="451"/>
    <n v="594714.6477588166"/>
    <n v="60882.938065984097"/>
    <n v="3.804733727810651"/>
    <s v="Cookbook"/>
    <x v="2"/>
    <s v="Books"/>
    <s v="Books"/>
    <s v="Books"/>
    <n v="4"/>
    <s v="Books"/>
    <m/>
    <n v="2023"/>
    <n v="12"/>
    <n v="12"/>
    <n v="3"/>
    <s v="Weekday"/>
    <m/>
    <m/>
  </r>
  <r>
    <s v="WEB-5634"/>
    <x v="15"/>
    <s v="Aditya Joshi"/>
    <x v="2"/>
    <x v="4"/>
    <x v="24"/>
    <n v="1"/>
    <n v="1104.03"/>
    <x v="3"/>
    <x v="0"/>
    <n v="5"/>
    <n v="1104.03"/>
    <m/>
    <m/>
    <m/>
    <m/>
    <m/>
    <m/>
    <s v="Completed"/>
    <s v="Yes"/>
    <s v="No"/>
    <m/>
    <n v="589"/>
    <n v="426"/>
    <n v="1098537.4901531704"/>
    <n v="96724.388030634553"/>
    <n v="3.9001122334455669"/>
    <s v="Face Cream"/>
    <x v="4"/>
    <s v="Beauty"/>
    <s v="Beauty"/>
    <s v="Beauty"/>
    <n v="80"/>
    <s v="Beauty"/>
    <m/>
    <n v="2025"/>
    <n v="2"/>
    <n v="13"/>
    <n v="5"/>
    <s v="Weekday"/>
    <m/>
    <m/>
  </r>
  <r>
    <s v="WEB-8907"/>
    <x v="268"/>
    <s v="Aditya Malhotra"/>
    <x v="4"/>
    <x v="3"/>
    <x v="3"/>
    <n v="1"/>
    <n v="1447.31"/>
    <x v="2"/>
    <x v="0"/>
    <n v="4"/>
    <n v="1447.31"/>
    <m/>
    <m/>
    <m/>
    <m/>
    <m/>
    <m/>
    <s v="Completed"/>
    <s v="Yes"/>
    <s v="No"/>
    <m/>
    <n v="573"/>
    <n v="450"/>
    <n v="1892867.2841657216"/>
    <n v="199432.98236095349"/>
    <n v="3.8949824970828471"/>
    <s v="Denim Jeans"/>
    <x v="3"/>
    <s v="Fashion"/>
    <s v="Fashion"/>
    <s v="Fashion"/>
    <n v="6"/>
    <s v="Fashion"/>
    <m/>
    <n v="2024"/>
    <n v="6"/>
    <n v="9"/>
    <n v="1"/>
    <s v="Weekday"/>
    <m/>
    <m/>
  </r>
  <r>
    <s v="WEB-5384"/>
    <x v="116"/>
    <s v="Arjun Sharma"/>
    <x v="1"/>
    <x v="4"/>
    <x v="12"/>
    <n v="2"/>
    <n v="833.88"/>
    <x v="1"/>
    <x v="3"/>
    <m/>
    <n v="1667.76"/>
    <m/>
    <m/>
    <m/>
    <m/>
    <m/>
    <m/>
    <s v="Lost Sale"/>
    <s v="No"/>
    <s v="Yes"/>
    <m/>
    <n v="595"/>
    <n v="444"/>
    <n v="1098537.4901531704"/>
    <n v="96724.388030634553"/>
    <n v="3.9001122334455669"/>
    <s v="Perfume 50Ml"/>
    <x v="4"/>
    <s v="Beauty"/>
    <s v="Beauty"/>
    <s v="Beauty"/>
    <n v="18"/>
    <s v="Beauty"/>
    <m/>
    <n v="2024"/>
    <n v="2"/>
    <n v="15"/>
    <n v="5"/>
    <s v="Weekday"/>
    <m/>
    <m/>
  </r>
  <r>
    <s v="WEB-5428"/>
    <x v="458"/>
    <s v="Tanya Bose"/>
    <x v="1"/>
    <x v="2"/>
    <x v="14"/>
    <n v="1"/>
    <n v="249.45"/>
    <x v="3"/>
    <x v="0"/>
    <n v="5"/>
    <n v="249.45"/>
    <m/>
    <m/>
    <m/>
    <m/>
    <m/>
    <m/>
    <s v="Completed"/>
    <s v="No"/>
    <s v="No"/>
    <m/>
    <n v="595"/>
    <n v="444"/>
    <n v="594714.6477588166"/>
    <n v="60882.938065984097"/>
    <n v="3.804733727810651"/>
    <s v="Notebook Set"/>
    <x v="2"/>
    <s v="Books"/>
    <s v="Books"/>
    <s v="Books"/>
    <n v="20"/>
    <s v="Books"/>
    <m/>
    <n v="2024"/>
    <n v="6"/>
    <n v="23"/>
    <n v="1"/>
    <s v="Weekday"/>
    <m/>
    <m/>
  </r>
  <r>
    <s v="WEB-7998"/>
    <x v="2"/>
    <s v="Rohan Sharma"/>
    <x v="3"/>
    <x v="4"/>
    <x v="21"/>
    <n v="1"/>
    <n v="265.12"/>
    <x v="1"/>
    <x v="0"/>
    <n v="5"/>
    <n v="265.12"/>
    <m/>
    <m/>
    <m/>
    <m/>
    <m/>
    <m/>
    <s v="Completed"/>
    <s v="No"/>
    <s v="No"/>
    <m/>
    <n v="619"/>
    <n v="468"/>
    <n v="1098537.4901531704"/>
    <n v="96724.388030634553"/>
    <n v="3.9001122334455669"/>
    <s v="Shampoo 200Ml"/>
    <x v="4"/>
    <s v="Beauty"/>
    <s v="Beauty"/>
    <s v="Beauty"/>
    <n v="64"/>
    <s v="Beauty"/>
    <m/>
    <n v="2023"/>
    <n v="7"/>
    <n v="31"/>
    <n v="2"/>
    <s v="Weekday"/>
    <m/>
    <m/>
  </r>
  <r>
    <s v="WEB-7939"/>
    <x v="256"/>
    <s v="Diya Chatterjee"/>
    <x v="5"/>
    <x v="2"/>
    <x v="7"/>
    <n v="1"/>
    <n v="716.44"/>
    <x v="4"/>
    <x v="0"/>
    <n v="2"/>
    <n v="716.44"/>
    <m/>
    <m/>
    <m/>
    <m/>
    <m/>
    <m/>
    <s v="Completed"/>
    <s v="No"/>
    <s v="No"/>
    <m/>
    <n v="559"/>
    <n v="408"/>
    <n v="594714.6477588166"/>
    <n v="60882.938065984097"/>
    <n v="3.804733727810651"/>
    <s v="Fiction Novel"/>
    <x v="2"/>
    <s v="Books"/>
    <s v="Books"/>
    <s v="Books"/>
    <n v="11"/>
    <s v="Books"/>
    <m/>
    <n v="2025"/>
    <n v="4"/>
    <n v="8"/>
    <n v="3"/>
    <s v="Weekday"/>
    <m/>
    <m/>
  </r>
  <r>
    <s v="WEB-7471"/>
    <x v="706"/>
    <s v="Vikram Rao"/>
    <x v="1"/>
    <x v="0"/>
    <x v="16"/>
    <n v="1"/>
    <n v="920.26"/>
    <x v="3"/>
    <x v="1"/>
    <n v="3"/>
    <n v="920.26"/>
    <m/>
    <m/>
    <m/>
    <m/>
    <m/>
    <m/>
    <s v="Pending"/>
    <s v="No"/>
    <s v="Yes"/>
    <m/>
    <n v="595"/>
    <n v="444"/>
    <n v="1463424.4009529033"/>
    <n v="118285.78776560788"/>
    <n v="3.8140589569160999"/>
    <s v="Table Lamp"/>
    <x v="0"/>
    <s v="Home &amp; Kitchen"/>
    <s v="Home &amp; Kitchen"/>
    <s v="Home &amp; Kitchen"/>
    <n v="32"/>
    <s v="Home &amp; Kitchen"/>
    <m/>
    <n v="2024"/>
    <n v="7"/>
    <n v="21"/>
    <n v="1"/>
    <s v="Weekday"/>
    <m/>
    <m/>
  </r>
  <r>
    <s v="WEB-9060"/>
    <x v="634"/>
    <s v="Karan Pillai"/>
    <x v="5"/>
    <x v="0"/>
    <x v="23"/>
    <n v="2"/>
    <n v="1079.28"/>
    <x v="3"/>
    <x v="0"/>
    <n v="5"/>
    <n v="2158.56"/>
    <m/>
    <m/>
    <m/>
    <m/>
    <m/>
    <m/>
    <s v="Completed"/>
    <s v="Yes"/>
    <s v="No"/>
    <m/>
    <n v="559"/>
    <n v="408"/>
    <n v="1463424.4009529033"/>
    <n v="118285.78776560788"/>
    <n v="3.8140589569160999"/>
    <s v="Led Bulb Pack"/>
    <x v="0"/>
    <s v="Home &amp; Kitchen"/>
    <s v="Home &amp; Kitchen"/>
    <s v="Home &amp; Kitchen"/>
    <n v="76"/>
    <s v="Home &amp; Kitchen"/>
    <m/>
    <n v="2023"/>
    <n v="7"/>
    <n v="25"/>
    <n v="3"/>
    <s v="Weekday"/>
    <m/>
    <m/>
  </r>
  <r>
    <s v="WEB-5873"/>
    <x v="514"/>
    <s v="Riya Chatterjee"/>
    <x v="8"/>
    <x v="0"/>
    <x v="4"/>
    <n v="2"/>
    <n v="1174.43"/>
    <x v="2"/>
    <x v="2"/>
    <n v="3"/>
    <n v="2348.86"/>
    <m/>
    <m/>
    <m/>
    <m/>
    <m/>
    <m/>
    <s v="Completed"/>
    <s v="No"/>
    <s v="No"/>
    <m/>
    <n v="50"/>
    <n v="37"/>
    <n v="1463424.4009529033"/>
    <n v="118285.78776560788"/>
    <n v="3.8140589569160999"/>
    <s v="Non-Stick Pan"/>
    <x v="0"/>
    <s v="Home &amp; Kitchen"/>
    <s v="Home &amp; Kitchen"/>
    <s v="Home &amp; Kitchen"/>
    <n v="7"/>
    <s v="Home &amp; Kitchen"/>
    <m/>
    <n v="2023"/>
    <n v="11"/>
    <n v="26"/>
    <n v="1"/>
    <s v="Weekday"/>
    <m/>
    <m/>
  </r>
  <r>
    <s v="WEB-5023"/>
    <x v="763"/>
    <s v="Aarav Singh"/>
    <x v="4"/>
    <x v="3"/>
    <x v="17"/>
    <n v="1"/>
    <n v="1419.824472190694"/>
    <x v="0"/>
    <x v="0"/>
    <n v="3"/>
    <n v="1419.824472190694"/>
    <m/>
    <m/>
    <m/>
    <m/>
    <m/>
    <m/>
    <s v="Completed"/>
    <s v="Yes"/>
    <s v="No"/>
    <m/>
    <n v="573"/>
    <n v="450"/>
    <n v="1892867.2841657216"/>
    <n v="199432.98236095349"/>
    <n v="3.8949824970828471"/>
    <s v="Running Shoes"/>
    <x v="3"/>
    <s v="Fashion"/>
    <s v="Fashion"/>
    <s v="Fashion"/>
    <n v="45"/>
    <s v="Fashion"/>
    <m/>
    <n v="2023"/>
    <n v="9"/>
    <n v="13"/>
    <n v="4"/>
    <s v="Weekday"/>
    <m/>
    <m/>
  </r>
  <r>
    <s v="WEB-9298"/>
    <x v="764"/>
    <s v="Simran Reddy"/>
    <x v="5"/>
    <x v="1"/>
    <x v="1"/>
    <n v="2"/>
    <n v="1994.3"/>
    <x v="4"/>
    <x v="0"/>
    <n v="4"/>
    <n v="3988.6"/>
    <m/>
    <m/>
    <m/>
    <m/>
    <m/>
    <m/>
    <s v="Completed"/>
    <s v="Yes"/>
    <s v="No"/>
    <m/>
    <n v="559"/>
    <n v="408"/>
    <n v="2759712.3299794244"/>
    <n v="330643.50635802455"/>
    <n v="3.8641711229946525"/>
    <s v="Power Bank 10000Mah"/>
    <x v="1"/>
    <s v="Electronics"/>
    <s v="Electronics"/>
    <s v="Electronics"/>
    <n v="3"/>
    <s v="Electronics"/>
    <m/>
    <n v="2023"/>
    <n v="5"/>
    <n v="26"/>
    <n v="6"/>
    <s v="Weekday"/>
    <m/>
    <m/>
  </r>
  <r>
    <s v="WEB-5580"/>
    <x v="366"/>
    <s v="Simran Das"/>
    <x v="7"/>
    <x v="1"/>
    <x v="1"/>
    <n v="2"/>
    <n v="1885.27"/>
    <x v="2"/>
    <x v="0"/>
    <n v="4"/>
    <n v="3770.54"/>
    <m/>
    <m/>
    <m/>
    <m/>
    <m/>
    <m/>
    <s v="Completed"/>
    <s v="Yes"/>
    <s v="No"/>
    <m/>
    <n v="567"/>
    <n v="440"/>
    <n v="2759712.3299794244"/>
    <n v="330643.50635802455"/>
    <n v="3.8641711229946525"/>
    <s v="Power Bank 10000Mah"/>
    <x v="1"/>
    <s v="Electronics"/>
    <s v="Electronics"/>
    <s v="Electronics"/>
    <n v="3"/>
    <s v="Electronics"/>
    <m/>
    <n v="2023"/>
    <n v="11"/>
    <n v="16"/>
    <n v="5"/>
    <s v="Weekday"/>
    <m/>
    <m/>
  </r>
  <r>
    <s v="WEB-9510"/>
    <x v="56"/>
    <s v="Saanvi Patel"/>
    <x v="7"/>
    <x v="2"/>
    <x v="7"/>
    <n v="1"/>
    <n v="469.19"/>
    <x v="4"/>
    <x v="0"/>
    <m/>
    <n v="469.19"/>
    <m/>
    <m/>
    <m/>
    <m/>
    <m/>
    <m/>
    <s v="Completed"/>
    <s v="No"/>
    <s v="No"/>
    <m/>
    <n v="567"/>
    <n v="440"/>
    <n v="594714.6477588166"/>
    <n v="60882.938065984097"/>
    <n v="3.804733727810651"/>
    <s v="Fiction Novel"/>
    <x v="2"/>
    <s v="Books"/>
    <s v="Books"/>
    <s v="Books"/>
    <n v="11"/>
    <s v="Books"/>
    <m/>
    <n v="2023"/>
    <n v="4"/>
    <n v="30"/>
    <n v="1"/>
    <s v="Weekday"/>
    <m/>
    <m/>
  </r>
  <r>
    <s v="WEB-7162"/>
    <x v="765"/>
    <s v="Rahul Pillai"/>
    <x v="4"/>
    <x v="0"/>
    <x v="5"/>
    <n v="1"/>
    <n v="1779.37"/>
    <x v="2"/>
    <x v="0"/>
    <m/>
    <n v="1779.37"/>
    <m/>
    <m/>
    <m/>
    <m/>
    <m/>
    <m/>
    <s v="Completed"/>
    <s v="Yes"/>
    <s v="No"/>
    <m/>
    <n v="573"/>
    <n v="450"/>
    <n v="1463424.4009529033"/>
    <n v="118285.78776560788"/>
    <n v="3.8140589569160999"/>
    <s v="Storage Box"/>
    <x v="0"/>
    <s v="Home &amp; Kitchen"/>
    <s v="Home &amp; Kitchen"/>
    <s v="Home &amp; Kitchen"/>
    <n v="8"/>
    <s v="Home &amp; Kitchen"/>
    <m/>
    <n v="2023"/>
    <n v="8"/>
    <n v="2"/>
    <n v="4"/>
    <s v="Weekday"/>
    <m/>
    <m/>
  </r>
  <r>
    <s v="WEB-8909"/>
    <x v="766"/>
    <s v="Karan Kapoor"/>
    <x v="1"/>
    <x v="0"/>
    <x v="4"/>
    <n v="1"/>
    <n v="1332.62"/>
    <x v="1"/>
    <x v="3"/>
    <n v="5"/>
    <n v="1332.62"/>
    <m/>
    <m/>
    <m/>
    <m/>
    <m/>
    <m/>
    <s v="Lost Sale"/>
    <s v="No"/>
    <s v="Yes"/>
    <m/>
    <n v="595"/>
    <n v="444"/>
    <n v="1463424.4009529033"/>
    <n v="118285.78776560788"/>
    <n v="3.8140589569160999"/>
    <s v="Non-Stick Pan"/>
    <x v="0"/>
    <s v="Home &amp; Kitchen"/>
    <s v="Home &amp; Kitchen"/>
    <s v="Home &amp; Kitchen"/>
    <n v="7"/>
    <s v="Home &amp; Kitchen"/>
    <m/>
    <n v="2023"/>
    <n v="4"/>
    <n v="13"/>
    <n v="5"/>
    <s v="Weekday"/>
    <m/>
    <m/>
  </r>
  <r>
    <s v="WEB-6302"/>
    <x v="137"/>
    <s v="Ananya Bose"/>
    <x v="7"/>
    <x v="3"/>
    <x v="17"/>
    <n v="1"/>
    <n v="817.24"/>
    <x v="3"/>
    <x v="2"/>
    <n v="3"/>
    <n v="817.24"/>
    <m/>
    <m/>
    <m/>
    <m/>
    <m/>
    <m/>
    <s v="Completed"/>
    <s v="No"/>
    <s v="No"/>
    <m/>
    <n v="567"/>
    <n v="440"/>
    <n v="1892867.2841657216"/>
    <n v="199432.98236095349"/>
    <n v="3.8949824970828471"/>
    <s v="Running Shoes"/>
    <x v="3"/>
    <s v="Fashion"/>
    <s v="Fashion"/>
    <s v="Fashion"/>
    <n v="45"/>
    <s v="Fashion"/>
    <m/>
    <n v="2024"/>
    <n v="9"/>
    <n v="23"/>
    <n v="2"/>
    <s v="Weekday"/>
    <m/>
    <m/>
  </r>
  <r>
    <s v="WEB-6590"/>
    <x v="719"/>
    <s v="Kavya Patel"/>
    <x v="2"/>
    <x v="2"/>
    <x v="13"/>
    <n v="1"/>
    <n v="206.67"/>
    <x v="0"/>
    <x v="0"/>
    <n v="4"/>
    <n v="206.67"/>
    <m/>
    <m/>
    <m/>
    <m/>
    <m/>
    <m/>
    <s v="Completed"/>
    <s v="No"/>
    <s v="No"/>
    <m/>
    <n v="589"/>
    <n v="426"/>
    <n v="594714.6477588166"/>
    <n v="60882.938065984097"/>
    <n v="3.804733727810651"/>
    <s v="Self-Help Book"/>
    <x v="2"/>
    <s v="Books"/>
    <s v="Books"/>
    <s v="Books"/>
    <n v="19"/>
    <s v="Books"/>
    <m/>
    <n v="2025"/>
    <n v="3"/>
    <n v="8"/>
    <n v="7"/>
    <s v="Weekday"/>
    <m/>
    <m/>
  </r>
  <r>
    <s v="WEB-7131"/>
    <x v="245"/>
    <s v="Karan Khan"/>
    <x v="5"/>
    <x v="4"/>
    <x v="12"/>
    <n v="1"/>
    <n v="226"/>
    <x v="1"/>
    <x v="2"/>
    <n v="4"/>
    <n v="226"/>
    <m/>
    <m/>
    <m/>
    <m/>
    <m/>
    <m/>
    <s v="Completed"/>
    <s v="No"/>
    <s v="No"/>
    <m/>
    <n v="559"/>
    <n v="408"/>
    <n v="1098537.4901531704"/>
    <n v="96724.388030634553"/>
    <n v="3.9001122334455669"/>
    <s v="Perfume 50Ml"/>
    <x v="4"/>
    <s v="Beauty"/>
    <s v="Beauty"/>
    <s v="Beauty"/>
    <n v="18"/>
    <s v="Beauty"/>
    <m/>
    <n v="2024"/>
    <n v="12"/>
    <n v="13"/>
    <n v="6"/>
    <s v="Weekday"/>
    <m/>
    <m/>
  </r>
  <r>
    <s v="WEB-9456"/>
    <x v="295"/>
    <s v="Vikram Kumar"/>
    <x v="4"/>
    <x v="1"/>
    <x v="8"/>
    <n v="2"/>
    <n v="1719.47"/>
    <x v="4"/>
    <x v="0"/>
    <n v="4"/>
    <n v="3438.94"/>
    <m/>
    <m/>
    <m/>
    <m/>
    <m/>
    <m/>
    <s v="Completed"/>
    <s v="Yes"/>
    <s v="No"/>
    <m/>
    <n v="573"/>
    <n v="450"/>
    <n v="2759712.3299794244"/>
    <n v="330643.50635802455"/>
    <n v="3.8641711229946525"/>
    <s v="Wireless Earbuds"/>
    <x v="1"/>
    <s v="Electronics"/>
    <s v="Electronics"/>
    <s v="Electronics"/>
    <n v="12"/>
    <s v="Electronics"/>
    <m/>
    <n v="2025"/>
    <n v="1"/>
    <n v="25"/>
    <n v="7"/>
    <s v="Weekday"/>
    <m/>
    <m/>
  </r>
  <r>
    <s v="WEB-5820"/>
    <x v="440"/>
    <s v="Vivaan Menon"/>
    <x v="4"/>
    <x v="3"/>
    <x v="3"/>
    <n v="1"/>
    <n v="2248.37"/>
    <x v="1"/>
    <x v="0"/>
    <n v="4"/>
    <n v="2248.37"/>
    <m/>
    <m/>
    <m/>
    <m/>
    <m/>
    <m/>
    <s v="Completed"/>
    <s v="Yes"/>
    <s v="No"/>
    <m/>
    <n v="573"/>
    <n v="450"/>
    <n v="1892867.2841657216"/>
    <n v="199432.98236095349"/>
    <n v="3.8949824970828471"/>
    <s v="Denim Jeans"/>
    <x v="3"/>
    <s v="Fashion"/>
    <s v="Fashion"/>
    <s v="Fashion"/>
    <n v="6"/>
    <s v="Fashion"/>
    <m/>
    <n v="2025"/>
    <n v="5"/>
    <n v="16"/>
    <n v="6"/>
    <s v="Weekday"/>
    <m/>
    <m/>
  </r>
  <r>
    <s v="WEB-9440"/>
    <x v="367"/>
    <s v="Vivaan Iyer"/>
    <x v="7"/>
    <x v="3"/>
    <x v="10"/>
    <n v="2"/>
    <n v="1054.67"/>
    <x v="1"/>
    <x v="0"/>
    <n v="5"/>
    <n v="2109.34"/>
    <m/>
    <m/>
    <m/>
    <m/>
    <m/>
    <m/>
    <s v="Completed"/>
    <s v="Yes"/>
    <s v="No"/>
    <m/>
    <n v="567"/>
    <n v="440"/>
    <n v="1892867.2841657216"/>
    <n v="199432.98236095349"/>
    <n v="3.8949824970828471"/>
    <s v="Women'S Kurti"/>
    <x v="3"/>
    <s v="Fashion"/>
    <s v="Fashion"/>
    <s v="Fashion"/>
    <n v="15"/>
    <s v="Fashion"/>
    <m/>
    <n v="2025"/>
    <n v="1"/>
    <n v="15"/>
    <n v="4"/>
    <s v="Weekday"/>
    <m/>
    <m/>
  </r>
  <r>
    <s v="WEB-7880"/>
    <x v="399"/>
    <s v="Ishaan Singh"/>
    <x v="1"/>
    <x v="2"/>
    <x v="13"/>
    <n v="1"/>
    <n v="192.9"/>
    <x v="2"/>
    <x v="0"/>
    <n v="4"/>
    <n v="192.9"/>
    <m/>
    <m/>
    <m/>
    <m/>
    <m/>
    <m/>
    <s v="Completed"/>
    <s v="No"/>
    <s v="No"/>
    <m/>
    <n v="595"/>
    <n v="444"/>
    <n v="594714.6477588166"/>
    <n v="60882.938065984097"/>
    <n v="3.804733727810651"/>
    <s v="Self-Help Book"/>
    <x v="2"/>
    <s v="Books"/>
    <s v="Books"/>
    <s v="Books"/>
    <n v="19"/>
    <s v="Books"/>
    <m/>
    <n v="2024"/>
    <n v="1"/>
    <n v="2"/>
    <n v="3"/>
    <s v="Weekday"/>
    <m/>
    <m/>
  </r>
  <r>
    <s v="WEB-5547"/>
    <x v="732"/>
    <s v="Sanjay Menon"/>
    <x v="2"/>
    <x v="2"/>
    <x v="15"/>
    <n v="1"/>
    <n v="507.78"/>
    <x v="2"/>
    <x v="2"/>
    <n v="5"/>
    <n v="507.78"/>
    <m/>
    <m/>
    <m/>
    <m/>
    <m/>
    <m/>
    <s v="Completed"/>
    <s v="No"/>
    <s v="No"/>
    <m/>
    <n v="589"/>
    <n v="426"/>
    <n v="594714.6477588166"/>
    <n v="60882.938065984097"/>
    <n v="3.804733727810651"/>
    <s v="Kids Story Book"/>
    <x v="2"/>
    <s v="Books"/>
    <s v="Books"/>
    <s v="Books"/>
    <n v="23"/>
    <s v="Books"/>
    <m/>
    <n v="2025"/>
    <n v="5"/>
    <n v="14"/>
    <n v="4"/>
    <s v="Weekday"/>
    <m/>
    <m/>
  </r>
  <r>
    <s v="WEB-8995"/>
    <x v="55"/>
    <s v="Sanjay Nair"/>
    <x v="0"/>
    <x v="0"/>
    <x v="4"/>
    <n v="2"/>
    <n v="631.34"/>
    <x v="5"/>
    <x v="0"/>
    <n v="2"/>
    <n v="1262.68"/>
    <m/>
    <m/>
    <m/>
    <m/>
    <m/>
    <m/>
    <s v="Completed"/>
    <s v="Yes"/>
    <s v="No"/>
    <m/>
    <n v="590"/>
    <n v="451"/>
    <n v="1463424.4009529033"/>
    <n v="118285.78776560788"/>
    <n v="3.8140589569160999"/>
    <s v="Non-Stick Pan"/>
    <x v="0"/>
    <s v="Home &amp; Kitchen"/>
    <s v="Home &amp; Kitchen"/>
    <s v="Home &amp; Kitchen"/>
    <n v="7"/>
    <s v="Home &amp; Kitchen"/>
    <m/>
    <n v="2024"/>
    <n v="5"/>
    <n v="19"/>
    <n v="1"/>
    <s v="Weekday"/>
    <m/>
    <m/>
  </r>
  <r>
    <s v="WEB-5760"/>
    <x v="53"/>
    <s v="Aarav Malhotra"/>
    <x v="1"/>
    <x v="3"/>
    <x v="3"/>
    <n v="1"/>
    <n v="1173.57"/>
    <x v="1"/>
    <x v="0"/>
    <n v="5"/>
    <n v="1173.57"/>
    <m/>
    <m/>
    <m/>
    <m/>
    <m/>
    <m/>
    <s v="Completed"/>
    <s v="Yes"/>
    <s v="No"/>
    <m/>
    <n v="595"/>
    <n v="444"/>
    <n v="1892867.2841657216"/>
    <n v="199432.98236095349"/>
    <n v="3.8949824970828471"/>
    <s v="Denim Jeans"/>
    <x v="3"/>
    <s v="Fashion"/>
    <s v="Fashion"/>
    <s v="Fashion"/>
    <n v="6"/>
    <s v="Fashion"/>
    <m/>
    <n v="2024"/>
    <n v="12"/>
    <n v="4"/>
    <n v="4"/>
    <s v="Weekday"/>
    <m/>
    <m/>
  </r>
  <r>
    <s v="WEB-5658"/>
    <x v="101"/>
    <s v="Vivaan Menon"/>
    <x v="2"/>
    <x v="1"/>
    <x v="9"/>
    <n v="1"/>
    <n v="2493.34"/>
    <x v="3"/>
    <x v="1"/>
    <n v="5"/>
    <n v="2493.34"/>
    <m/>
    <m/>
    <m/>
    <m/>
    <m/>
    <m/>
    <s v="Pending"/>
    <s v="No"/>
    <s v="Yes"/>
    <m/>
    <n v="589"/>
    <n v="426"/>
    <n v="2759712.3299794244"/>
    <n v="330643.50635802455"/>
    <n v="3.8641711229946525"/>
    <s v="Usb Cable"/>
    <x v="1"/>
    <s v="Electronics"/>
    <s v="Electronics"/>
    <s v="Electronics"/>
    <n v="13"/>
    <s v="Electronics"/>
    <m/>
    <n v="2024"/>
    <n v="12"/>
    <n v="18"/>
    <n v="4"/>
    <s v="Weekday"/>
    <m/>
    <m/>
  </r>
  <r>
    <s v="WEB-7266"/>
    <x v="320"/>
    <s v="Meera Nair"/>
    <x v="5"/>
    <x v="4"/>
    <x v="24"/>
    <n v="3"/>
    <n v="1071.53"/>
    <x v="3"/>
    <x v="0"/>
    <n v="3"/>
    <n v="3214.59"/>
    <m/>
    <m/>
    <m/>
    <m/>
    <m/>
    <m/>
    <s v="Completed"/>
    <s v="Yes"/>
    <s v="No"/>
    <m/>
    <n v="559"/>
    <n v="408"/>
    <n v="1098537.4901531704"/>
    <n v="96724.388030634553"/>
    <n v="3.9001122334455669"/>
    <s v="Face Cream"/>
    <x v="4"/>
    <s v="Beauty"/>
    <s v="Beauty"/>
    <s v="Beauty"/>
    <n v="80"/>
    <s v="Beauty"/>
    <m/>
    <n v="2024"/>
    <n v="8"/>
    <n v="22"/>
    <n v="5"/>
    <s v="Weekday"/>
    <m/>
    <m/>
  </r>
  <r>
    <s v="WEB-5329"/>
    <x v="186"/>
    <s v="Rahul Das"/>
    <x v="4"/>
    <x v="0"/>
    <x v="0"/>
    <n v="1"/>
    <n v="494.09"/>
    <x v="0"/>
    <x v="2"/>
    <n v="4"/>
    <n v="494.09"/>
    <m/>
    <m/>
    <m/>
    <m/>
    <m/>
    <m/>
    <s v="Completed"/>
    <s v="No"/>
    <s v="No"/>
    <m/>
    <n v="573"/>
    <n v="450"/>
    <n v="1463424.4009529033"/>
    <n v="118285.78776560788"/>
    <n v="3.8140589569160999"/>
    <s v="Water Bottle"/>
    <x v="0"/>
    <s v="Home &amp; Kitchen"/>
    <s v="Home &amp; Kitchen"/>
    <s v="Home &amp; Kitchen"/>
    <n v="2"/>
    <s v="Home &amp; Kitchen"/>
    <m/>
    <n v="2024"/>
    <n v="9"/>
    <n v="27"/>
    <n v="6"/>
    <s v="Weekday"/>
    <m/>
    <m/>
  </r>
  <r>
    <s v="WEB-9454"/>
    <x v="180"/>
    <s v="Saanvi Reddy"/>
    <x v="6"/>
    <x v="4"/>
    <x v="6"/>
    <n v="2"/>
    <n v="1498.48"/>
    <x v="4"/>
    <x v="0"/>
    <n v="3"/>
    <n v="2996.96"/>
    <m/>
    <m/>
    <m/>
    <m/>
    <m/>
    <m/>
    <s v="Completed"/>
    <s v="Yes"/>
    <s v="No"/>
    <m/>
    <n v="558"/>
    <n v="430"/>
    <n v="1098537.4901531704"/>
    <n v="96724.388030634553"/>
    <n v="3.9001122334455669"/>
    <s v="Lipstick"/>
    <x v="4"/>
    <s v="Beauty"/>
    <s v="Beauty"/>
    <s v="Beauty"/>
    <n v="10"/>
    <s v="Beauty"/>
    <m/>
    <n v="2024"/>
    <n v="2"/>
    <n v="25"/>
    <n v="1"/>
    <s v="Weekday"/>
    <m/>
    <m/>
  </r>
  <r>
    <s v="WEB-6120"/>
    <x v="445"/>
    <s v="Pooja Singh"/>
    <x v="4"/>
    <x v="4"/>
    <x v="6"/>
    <n v="2"/>
    <n v="573.76"/>
    <x v="3"/>
    <x v="0"/>
    <n v="3"/>
    <n v="1147.52"/>
    <m/>
    <m/>
    <m/>
    <m/>
    <m/>
    <m/>
    <s v="Completed"/>
    <s v="Yes"/>
    <s v="No"/>
    <m/>
    <n v="573"/>
    <n v="450"/>
    <n v="1098537.4901531704"/>
    <n v="96724.388030634553"/>
    <n v="3.9001122334455669"/>
    <s v="Lipstick"/>
    <x v="4"/>
    <s v="Beauty"/>
    <s v="Beauty"/>
    <s v="Beauty"/>
    <n v="10"/>
    <s v="Beauty"/>
    <m/>
    <n v="2024"/>
    <n v="11"/>
    <n v="8"/>
    <n v="6"/>
    <s v="Weekday"/>
    <m/>
    <m/>
  </r>
  <r>
    <s v="WEB-7633"/>
    <x v="231"/>
    <s v="Aarav Menon"/>
    <x v="1"/>
    <x v="0"/>
    <x v="5"/>
    <n v="1"/>
    <n v="947.83"/>
    <x v="3"/>
    <x v="0"/>
    <n v="4"/>
    <n v="947.83"/>
    <m/>
    <m/>
    <m/>
    <m/>
    <m/>
    <m/>
    <s v="Completed"/>
    <s v="No"/>
    <s v="No"/>
    <m/>
    <n v="595"/>
    <n v="444"/>
    <n v="1463424.4009529033"/>
    <n v="118285.78776560788"/>
    <n v="3.8140589569160999"/>
    <s v="Storage Box"/>
    <x v="0"/>
    <s v="Home &amp; Kitchen"/>
    <s v="Home &amp; Kitchen"/>
    <s v="Home &amp; Kitchen"/>
    <n v="8"/>
    <s v="Home &amp; Kitchen"/>
    <m/>
    <n v="2023"/>
    <n v="12"/>
    <n v="8"/>
    <n v="6"/>
    <s v="Weekday"/>
    <m/>
    <m/>
  </r>
  <r>
    <s v="WEB-5114"/>
    <x v="767"/>
    <s v="Aarav Gupta"/>
    <x v="6"/>
    <x v="2"/>
    <x v="14"/>
    <n v="1"/>
    <n v="753.27"/>
    <x v="4"/>
    <x v="3"/>
    <n v="4"/>
    <n v="753.27"/>
    <m/>
    <m/>
    <m/>
    <m/>
    <m/>
    <m/>
    <s v="Lost Sale"/>
    <s v="No"/>
    <s v="Yes"/>
    <m/>
    <n v="558"/>
    <n v="430"/>
    <n v="594714.6477588166"/>
    <n v="60882.938065984097"/>
    <n v="3.804733727810651"/>
    <s v="Notebook Set"/>
    <x v="2"/>
    <s v="Books"/>
    <s v="Books"/>
    <s v="Books"/>
    <n v="20"/>
    <s v="Books"/>
    <m/>
    <n v="2024"/>
    <n v="8"/>
    <n v="21"/>
    <n v="4"/>
    <s v="Weekday"/>
    <m/>
    <m/>
  </r>
  <r>
    <s v="WEB-5691"/>
    <x v="768"/>
    <s v="Simran Nair"/>
    <x v="1"/>
    <x v="4"/>
    <x v="6"/>
    <n v="1"/>
    <n v="1420.21"/>
    <x v="3"/>
    <x v="2"/>
    <n v="5"/>
    <n v="1420.21"/>
    <m/>
    <m/>
    <m/>
    <m/>
    <m/>
    <m/>
    <s v="Completed"/>
    <s v="No"/>
    <s v="No"/>
    <m/>
    <n v="595"/>
    <n v="444"/>
    <n v="1098537.4901531704"/>
    <n v="96724.388030634553"/>
    <n v="3.9001122334455669"/>
    <s v="Lipstick"/>
    <x v="4"/>
    <s v="Beauty"/>
    <s v="Beauty"/>
    <s v="Beauty"/>
    <n v="10"/>
    <s v="Beauty"/>
    <m/>
    <n v="2023"/>
    <n v="2"/>
    <n v="7"/>
    <n v="3"/>
    <s v="Weekend"/>
    <m/>
    <m/>
  </r>
  <r>
    <s v="WEB-6348"/>
    <x v="85"/>
    <s v="Ishaan Gupta"/>
    <x v="3"/>
    <x v="4"/>
    <x v="21"/>
    <n v="2"/>
    <n v="273.38"/>
    <x v="5"/>
    <x v="0"/>
    <n v="1"/>
    <n v="546.76"/>
    <m/>
    <m/>
    <m/>
    <m/>
    <m/>
    <m/>
    <s v="Completed"/>
    <s v="No"/>
    <s v="No"/>
    <m/>
    <n v="619"/>
    <n v="468"/>
    <n v="1098537.4901531704"/>
    <n v="96724.388030634553"/>
    <n v="3.9001122334455669"/>
    <s v="Shampoo 200Ml"/>
    <x v="4"/>
    <s v="Beauty"/>
    <s v="Beauty"/>
    <s v="Beauty"/>
    <n v="64"/>
    <s v="Beauty"/>
    <m/>
    <n v="2024"/>
    <n v="1"/>
    <n v="24"/>
    <n v="4"/>
    <s v="Weekday"/>
    <m/>
    <m/>
  </r>
  <r>
    <s v="WEB-6527"/>
    <x v="88"/>
    <s v="Rahul Sharma"/>
    <x v="7"/>
    <x v="2"/>
    <x v="2"/>
    <n v="1"/>
    <n v="744.64"/>
    <x v="0"/>
    <x v="0"/>
    <n v="4"/>
    <n v="744.64"/>
    <m/>
    <m/>
    <m/>
    <m/>
    <m/>
    <m/>
    <s v="Completed"/>
    <s v="No"/>
    <s v="No"/>
    <m/>
    <n v="567"/>
    <n v="440"/>
    <n v="594714.6477588166"/>
    <n v="60882.938065984097"/>
    <n v="3.804733727810651"/>
    <s v="Cookbook"/>
    <x v="2"/>
    <s v="Books"/>
    <s v="Books"/>
    <s v="Books"/>
    <n v="4"/>
    <s v="Books"/>
    <m/>
    <n v="2024"/>
    <n v="11"/>
    <n v="10"/>
    <n v="1"/>
    <s v="Weekday"/>
    <m/>
    <m/>
  </r>
  <r>
    <s v="WEB-7122"/>
    <x v="135"/>
    <s v="Meera Singh"/>
    <x v="3"/>
    <x v="3"/>
    <x v="19"/>
    <n v="1"/>
    <n v="1419.824472190694"/>
    <x v="4"/>
    <x v="0"/>
    <m/>
    <n v="1419.824472190694"/>
    <m/>
    <m/>
    <m/>
    <m/>
    <m/>
    <m/>
    <s v="Completed"/>
    <s v="Yes"/>
    <s v="No"/>
    <m/>
    <n v="619"/>
    <n v="468"/>
    <n v="1892867.2841657216"/>
    <n v="199432.98236095349"/>
    <n v="3.8949824970828471"/>
    <s v="Sunglasses"/>
    <x v="3"/>
    <s v="Fashion"/>
    <s v="Fashion"/>
    <s v="Fashion"/>
    <n v="53"/>
    <s v="Fashion"/>
    <m/>
    <n v="2023"/>
    <n v="12"/>
    <n v="4"/>
    <n v="2"/>
    <s v="Weekday"/>
    <m/>
    <m/>
  </r>
  <r>
    <s v="WEB-7378"/>
    <x v="690"/>
    <s v="Arjun Nair"/>
    <x v="0"/>
    <x v="4"/>
    <x v="22"/>
    <n v="1"/>
    <n v="256.05"/>
    <x v="1"/>
    <x v="3"/>
    <n v="5"/>
    <n v="256.05"/>
    <m/>
    <m/>
    <m/>
    <m/>
    <m/>
    <m/>
    <s v="Lost Sale"/>
    <s v="No"/>
    <s v="Yes"/>
    <m/>
    <n v="590"/>
    <n v="451"/>
    <n v="1098537.4901531704"/>
    <n v="96724.388030634553"/>
    <n v="3.9001122334455669"/>
    <s v="Hair Oil"/>
    <x v="4"/>
    <s v="Beauty"/>
    <s v="Beauty"/>
    <s v="Beauty"/>
    <n v="70"/>
    <s v="Beauty"/>
    <m/>
    <n v="2024"/>
    <n v="4"/>
    <n v="9"/>
    <n v="3"/>
    <s v="Weekday"/>
    <m/>
    <m/>
  </r>
  <r>
    <s v="WEB-9129"/>
    <x v="421"/>
    <s v="Meera Iyer"/>
    <x v="5"/>
    <x v="1"/>
    <x v="18"/>
    <n v="1"/>
    <n v="1603.65"/>
    <x v="3"/>
    <x v="0"/>
    <n v="5"/>
    <n v="1603.65"/>
    <m/>
    <m/>
    <m/>
    <m/>
    <m/>
    <m/>
    <s v="Completed"/>
    <s v="Yes"/>
    <s v="No"/>
    <m/>
    <n v="559"/>
    <n v="408"/>
    <n v="2759712.3299794244"/>
    <n v="330643.50635802455"/>
    <n v="3.8641711229946525"/>
    <s v="Bluetooth Speaker"/>
    <x v="1"/>
    <s v="Electronics"/>
    <s v="Electronics"/>
    <s v="Electronics"/>
    <n v="48"/>
    <s v="Electronics"/>
    <m/>
    <n v="2025"/>
    <n v="2"/>
    <n v="12"/>
    <n v="4"/>
    <s v="Weekday"/>
    <m/>
    <m/>
  </r>
  <r>
    <s v="WEB-7701"/>
    <x v="445"/>
    <s v="Kavya Menon"/>
    <x v="0"/>
    <x v="4"/>
    <x v="12"/>
    <n v="1"/>
    <n v="672.33"/>
    <x v="3"/>
    <x v="0"/>
    <n v="4"/>
    <n v="672.33"/>
    <m/>
    <m/>
    <m/>
    <m/>
    <m/>
    <m/>
    <s v="Completed"/>
    <s v="No"/>
    <s v="No"/>
    <m/>
    <n v="590"/>
    <n v="451"/>
    <n v="1098537.4901531704"/>
    <n v="96724.388030634553"/>
    <n v="3.9001122334455669"/>
    <s v="Perfume 50Ml"/>
    <x v="4"/>
    <s v="Beauty"/>
    <s v="Beauty"/>
    <s v="Beauty"/>
    <n v="18"/>
    <s v="Beauty"/>
    <m/>
    <n v="2024"/>
    <n v="11"/>
    <n v="8"/>
    <n v="6"/>
    <s v="Weekday"/>
    <m/>
    <m/>
  </r>
  <r>
    <s v="WEB-8050"/>
    <x v="215"/>
    <s v="Rahul Rao"/>
    <x v="7"/>
    <x v="4"/>
    <x v="21"/>
    <n v="1"/>
    <n v="708.38"/>
    <x v="3"/>
    <x v="0"/>
    <n v="4"/>
    <n v="708.38"/>
    <m/>
    <m/>
    <m/>
    <m/>
    <m/>
    <m/>
    <s v="Completed"/>
    <s v="No"/>
    <s v="No"/>
    <m/>
    <n v="567"/>
    <n v="440"/>
    <n v="1098537.4901531704"/>
    <n v="96724.388030634553"/>
    <n v="3.9001122334455669"/>
    <s v="Shampoo 200Ml"/>
    <x v="4"/>
    <s v="Beauty"/>
    <s v="Beauty"/>
    <s v="Beauty"/>
    <n v="64"/>
    <s v="Beauty"/>
    <m/>
    <n v="2023"/>
    <n v="5"/>
    <n v="2"/>
    <n v="3"/>
    <s v="Weekday"/>
    <m/>
    <m/>
  </r>
  <r>
    <s v="WEB-6983"/>
    <x v="162"/>
    <s v="Riya Gupta"/>
    <x v="2"/>
    <x v="0"/>
    <x v="23"/>
    <n v="1"/>
    <n v="1926.5"/>
    <x v="2"/>
    <x v="0"/>
    <m/>
    <n v="1926.5"/>
    <m/>
    <m/>
    <m/>
    <m/>
    <m/>
    <m/>
    <s v="Completed"/>
    <s v="Yes"/>
    <s v="No"/>
    <m/>
    <n v="589"/>
    <n v="426"/>
    <n v="1463424.4009529033"/>
    <n v="118285.78776560788"/>
    <n v="3.8140589569160999"/>
    <s v="Led Bulb Pack"/>
    <x v="0"/>
    <s v="Home &amp; Kitchen"/>
    <s v="Home &amp; Kitchen"/>
    <s v="Home &amp; Kitchen"/>
    <n v="76"/>
    <s v="Home &amp; Kitchen"/>
    <m/>
    <n v="2025"/>
    <n v="1"/>
    <n v="29"/>
    <n v="4"/>
    <s v="Weekday"/>
    <m/>
    <m/>
  </r>
  <r>
    <s v="WEB-6941"/>
    <x v="191"/>
    <s v="Simran Chatterjee"/>
    <x v="3"/>
    <x v="1"/>
    <x v="1"/>
    <n v="1"/>
    <n v="1687.3"/>
    <x v="0"/>
    <x v="0"/>
    <m/>
    <n v="1687.3"/>
    <m/>
    <m/>
    <m/>
    <m/>
    <m/>
    <m/>
    <s v="Completed"/>
    <s v="Yes"/>
    <s v="No"/>
    <m/>
    <n v="619"/>
    <n v="468"/>
    <n v="2759712.3299794244"/>
    <n v="330643.50635802455"/>
    <n v="3.8641711229946525"/>
    <s v="Power Bank 10000Mah"/>
    <x v="1"/>
    <s v="Electronics"/>
    <s v="Electronics"/>
    <s v="Electronics"/>
    <n v="3"/>
    <s v="Electronics"/>
    <m/>
    <n v="2025"/>
    <n v="1"/>
    <n v="30"/>
    <n v="5"/>
    <s v="Weekday"/>
    <m/>
    <m/>
  </r>
  <r>
    <s v="WEB-8147"/>
    <x v="769"/>
    <s v="Karan Pillai"/>
    <x v="5"/>
    <x v="4"/>
    <x v="21"/>
    <n v="1"/>
    <n v="1240.25"/>
    <x v="3"/>
    <x v="0"/>
    <n v="4"/>
    <n v="1240.25"/>
    <m/>
    <m/>
    <m/>
    <m/>
    <m/>
    <m/>
    <s v="Completed"/>
    <s v="Yes"/>
    <s v="No"/>
    <m/>
    <n v="559"/>
    <n v="408"/>
    <n v="1098537.4901531704"/>
    <n v="96724.388030634553"/>
    <n v="3.9001122334455669"/>
    <s v="Shampoo 200Ml"/>
    <x v="4"/>
    <s v="Beauty"/>
    <s v="Beauty"/>
    <s v="Beauty"/>
    <n v="64"/>
    <s v="Beauty"/>
    <m/>
    <n v="2023"/>
    <n v="1"/>
    <n v="30"/>
    <n v="2"/>
    <s v="Weekday"/>
    <m/>
    <m/>
  </r>
  <r>
    <s v="WEB-5962"/>
    <x v="721"/>
    <s v="Saanvi Sharma"/>
    <x v="5"/>
    <x v="2"/>
    <x v="2"/>
    <n v="1"/>
    <n v="760.27"/>
    <x v="4"/>
    <x v="0"/>
    <n v="4"/>
    <n v="760.27"/>
    <m/>
    <m/>
    <m/>
    <m/>
    <m/>
    <m/>
    <s v="Completed"/>
    <s v="No"/>
    <s v="No"/>
    <m/>
    <n v="559"/>
    <n v="408"/>
    <n v="594714.6477588166"/>
    <n v="60882.938065984097"/>
    <n v="3.804733727810651"/>
    <s v="Cookbook"/>
    <x v="2"/>
    <s v="Books"/>
    <s v="Books"/>
    <s v="Books"/>
    <n v="4"/>
    <s v="Books"/>
    <m/>
    <n v="2023"/>
    <n v="10"/>
    <n v="4"/>
    <n v="4"/>
    <s v="Weekday"/>
    <m/>
    <m/>
  </r>
  <r>
    <s v="WEB-8522"/>
    <x v="36"/>
    <s v="Kavya Iyer"/>
    <x v="7"/>
    <x v="3"/>
    <x v="3"/>
    <n v="3"/>
    <n v="1274.55"/>
    <x v="2"/>
    <x v="0"/>
    <n v="5"/>
    <n v="3823.6499999999996"/>
    <m/>
    <m/>
    <m/>
    <m/>
    <m/>
    <m/>
    <s v="Completed"/>
    <s v="Yes"/>
    <s v="No"/>
    <m/>
    <n v="567"/>
    <n v="440"/>
    <n v="1892867.2841657216"/>
    <n v="199432.98236095349"/>
    <n v="3.8949824970828471"/>
    <s v="Denim Jeans"/>
    <x v="3"/>
    <s v="Fashion"/>
    <s v="Fashion"/>
    <s v="Fashion"/>
    <n v="6"/>
    <s v="Fashion"/>
    <m/>
    <n v="2024"/>
    <n v="8"/>
    <n v="17"/>
    <n v="7"/>
    <s v="Weekday"/>
    <m/>
    <m/>
  </r>
  <r>
    <s v="WEB-9130"/>
    <x v="770"/>
    <s v="Diya Das"/>
    <x v="0"/>
    <x v="1"/>
    <x v="8"/>
    <n v="2"/>
    <n v="870.23"/>
    <x v="3"/>
    <x v="0"/>
    <n v="4"/>
    <n v="1740.46"/>
    <m/>
    <m/>
    <m/>
    <m/>
    <m/>
    <m/>
    <s v="Completed"/>
    <s v="Yes"/>
    <s v="No"/>
    <m/>
    <n v="590"/>
    <n v="451"/>
    <n v="2759712.3299794244"/>
    <n v="330643.50635802455"/>
    <n v="3.8641711229946525"/>
    <s v="Wireless Earbuds"/>
    <x v="1"/>
    <s v="Electronics"/>
    <s v="Electronics"/>
    <s v="Electronics"/>
    <n v="12"/>
    <s v="Electronics"/>
    <m/>
    <n v="2025"/>
    <n v="5"/>
    <n v="11"/>
    <n v="1"/>
    <s v="Weekday"/>
    <m/>
    <m/>
  </r>
  <r>
    <s v="WEB-5156"/>
    <x v="478"/>
    <s v="Aarav Singh"/>
    <x v="7"/>
    <x v="0"/>
    <x v="5"/>
    <n v="3"/>
    <n v="1837.99"/>
    <x v="0"/>
    <x v="2"/>
    <n v="5"/>
    <n v="5513.97"/>
    <m/>
    <m/>
    <m/>
    <m/>
    <m/>
    <m/>
    <s v="Completed"/>
    <s v="No"/>
    <s v="No"/>
    <m/>
    <n v="567"/>
    <n v="440"/>
    <n v="1463424.4009529033"/>
    <n v="118285.78776560788"/>
    <n v="3.8140589569160999"/>
    <s v="Storage Box"/>
    <x v="0"/>
    <s v="Home &amp; Kitchen"/>
    <s v="Home &amp; Kitchen"/>
    <s v="Home &amp; Kitchen"/>
    <n v="8"/>
    <s v="Home &amp; Kitchen"/>
    <m/>
    <n v="2023"/>
    <n v="7"/>
    <n v="23"/>
    <n v="1"/>
    <s v="Weekday"/>
    <m/>
    <m/>
  </r>
  <r>
    <s v="WEB-5056"/>
    <x v="722"/>
    <s v="Ishaan Patel"/>
    <x v="1"/>
    <x v="2"/>
    <x v="15"/>
    <n v="1"/>
    <n v="144.91"/>
    <x v="3"/>
    <x v="0"/>
    <n v="4"/>
    <n v="144.91"/>
    <m/>
    <m/>
    <m/>
    <m/>
    <m/>
    <m/>
    <s v="Completed"/>
    <s v="No"/>
    <s v="No"/>
    <m/>
    <n v="595"/>
    <n v="444"/>
    <n v="594714.6477588166"/>
    <n v="60882.938065984097"/>
    <n v="3.804733727810651"/>
    <s v="Kids Story Book"/>
    <x v="2"/>
    <s v="Books"/>
    <s v="Books"/>
    <s v="Books"/>
    <n v="23"/>
    <s v="Books"/>
    <m/>
    <n v="2023"/>
    <n v="3"/>
    <n v="19"/>
    <n v="1"/>
    <s v="Weekday"/>
    <m/>
    <m/>
  </r>
  <r>
    <s v="WEB-8423"/>
    <x v="771"/>
    <s v="Aditya Kumar"/>
    <x v="0"/>
    <x v="4"/>
    <x v="21"/>
    <n v="1"/>
    <n v="465.07"/>
    <x v="1"/>
    <x v="0"/>
    <n v="5"/>
    <n v="465.07"/>
    <m/>
    <m/>
    <m/>
    <m/>
    <m/>
    <m/>
    <s v="Completed"/>
    <s v="No"/>
    <s v="No"/>
    <m/>
    <n v="590"/>
    <n v="451"/>
    <n v="1098537.4901531704"/>
    <n v="96724.388030634553"/>
    <n v="3.9001122334455669"/>
    <s v="Shampoo 200Ml"/>
    <x v="4"/>
    <s v="Beauty"/>
    <s v="Beauty"/>
    <s v="Beauty"/>
    <n v="64"/>
    <s v="Beauty"/>
    <m/>
    <n v="2025"/>
    <n v="2"/>
    <n v="10"/>
    <n v="2"/>
    <s v="Weekday"/>
    <m/>
    <m/>
  </r>
  <r>
    <s v="WEB-7497"/>
    <x v="610"/>
    <s v="Saanvi Joshi"/>
    <x v="3"/>
    <x v="4"/>
    <x v="21"/>
    <n v="2"/>
    <n v="220.93"/>
    <x v="2"/>
    <x v="0"/>
    <n v="5"/>
    <n v="441.86"/>
    <m/>
    <m/>
    <m/>
    <m/>
    <m/>
    <m/>
    <s v="Completed"/>
    <s v="No"/>
    <s v="No"/>
    <m/>
    <n v="619"/>
    <n v="468"/>
    <n v="1098537.4901531704"/>
    <n v="96724.388030634553"/>
    <n v="3.9001122334455669"/>
    <s v="Shampoo 200Ml"/>
    <x v="4"/>
    <s v="Beauty"/>
    <s v="Beauty"/>
    <s v="Beauty"/>
    <n v="64"/>
    <s v="Beauty"/>
    <m/>
    <n v="2024"/>
    <n v="12"/>
    <n v="5"/>
    <n v="5"/>
    <s v="Weekday"/>
    <m/>
    <m/>
  </r>
  <r>
    <s v="WEB-8564"/>
    <x v="332"/>
    <s v="Karan Mehta"/>
    <x v="4"/>
    <x v="2"/>
    <x v="2"/>
    <n v="1"/>
    <n v="793.06"/>
    <x v="4"/>
    <x v="0"/>
    <m/>
    <n v="793.06"/>
    <m/>
    <m/>
    <m/>
    <m/>
    <m/>
    <m/>
    <s v="Completed"/>
    <s v="No"/>
    <s v="No"/>
    <m/>
    <n v="573"/>
    <n v="450"/>
    <n v="594714.6477588166"/>
    <n v="60882.938065984097"/>
    <n v="3.804733727810651"/>
    <s v="Cookbook"/>
    <x v="2"/>
    <s v="Books"/>
    <s v="Books"/>
    <s v="Books"/>
    <n v="4"/>
    <s v="Books"/>
    <m/>
    <n v="2024"/>
    <n v="12"/>
    <n v="3"/>
    <n v="3"/>
    <s v="Weekday"/>
    <m/>
    <m/>
  </r>
  <r>
    <s v="WEB-6308"/>
    <x v="81"/>
    <s v="Tanya Bose"/>
    <x v="5"/>
    <x v="0"/>
    <x v="0"/>
    <n v="2"/>
    <n v="452.39"/>
    <x v="1"/>
    <x v="0"/>
    <n v="4"/>
    <n v="904.78"/>
    <m/>
    <m/>
    <m/>
    <m/>
    <m/>
    <m/>
    <s v="Completed"/>
    <s v="No"/>
    <s v="No"/>
    <m/>
    <n v="559"/>
    <n v="408"/>
    <n v="1463424.4009529033"/>
    <n v="118285.78776560788"/>
    <n v="3.8140589569160999"/>
    <s v="Water Bottle"/>
    <x v="0"/>
    <s v="Home &amp; Kitchen"/>
    <s v="Home &amp; Kitchen"/>
    <s v="Home &amp; Kitchen"/>
    <n v="2"/>
    <s v="Home &amp; Kitchen"/>
    <m/>
    <n v="2024"/>
    <n v="8"/>
    <n v="27"/>
    <n v="3"/>
    <s v="Weekday"/>
    <m/>
    <m/>
  </r>
  <r>
    <s v="WEB-5490"/>
    <x v="394"/>
    <s v="Tanya Menon"/>
    <x v="6"/>
    <x v="0"/>
    <x v="5"/>
    <n v="1"/>
    <n v="623.32000000000005"/>
    <x v="2"/>
    <x v="0"/>
    <n v="5"/>
    <n v="623.32000000000005"/>
    <m/>
    <m/>
    <m/>
    <m/>
    <m/>
    <m/>
    <s v="Completed"/>
    <s v="No"/>
    <s v="No"/>
    <m/>
    <n v="558"/>
    <n v="430"/>
    <n v="1463424.4009529033"/>
    <n v="118285.78776560788"/>
    <n v="3.8140589569160999"/>
    <s v="Storage Box"/>
    <x v="0"/>
    <s v="Home &amp; Kitchen"/>
    <s v="Home &amp; Kitchen"/>
    <s v="Home &amp; Kitchen"/>
    <n v="8"/>
    <s v="Home &amp; Kitchen"/>
    <m/>
    <n v="2023"/>
    <n v="5"/>
    <n v="27"/>
    <n v="7"/>
    <s v="Weekday"/>
    <m/>
    <m/>
  </r>
  <r>
    <s v="WEB-7763"/>
    <x v="0"/>
    <s v="Vivaan Rao"/>
    <x v="7"/>
    <x v="0"/>
    <x v="23"/>
    <n v="1"/>
    <n v="158.91"/>
    <x v="3"/>
    <x v="0"/>
    <n v="1"/>
    <n v="158.91"/>
    <m/>
    <m/>
    <m/>
    <m/>
    <m/>
    <m/>
    <s v="Completed"/>
    <s v="No"/>
    <s v="No"/>
    <m/>
    <n v="567"/>
    <n v="440"/>
    <n v="1463424.4009529033"/>
    <n v="118285.78776560788"/>
    <n v="3.8140589569160999"/>
    <s v="Led Bulb Pack"/>
    <x v="0"/>
    <s v="Home &amp; Kitchen"/>
    <s v="Home &amp; Kitchen"/>
    <s v="Home &amp; Kitchen"/>
    <n v="76"/>
    <s v="Home &amp; Kitchen"/>
    <m/>
    <n v="2024"/>
    <n v="2"/>
    <n v="18"/>
    <n v="1"/>
    <s v="Weekday"/>
    <m/>
    <m/>
  </r>
  <r>
    <s v="WEB-8144"/>
    <x v="513"/>
    <s v="Ananya Malhotra"/>
    <x v="7"/>
    <x v="1"/>
    <x v="11"/>
    <n v="1"/>
    <n v="1382.96"/>
    <x v="4"/>
    <x v="0"/>
    <n v="3"/>
    <n v="1382.96"/>
    <m/>
    <m/>
    <m/>
    <m/>
    <m/>
    <m/>
    <s v="Completed"/>
    <s v="Yes"/>
    <s v="No"/>
    <m/>
    <n v="567"/>
    <n v="440"/>
    <n v="2759712.3299794244"/>
    <n v="330643.50635802455"/>
    <n v="3.8641711229946525"/>
    <s v="Smart Watch"/>
    <x v="1"/>
    <s v="Electronics"/>
    <s v="Electronics"/>
    <s v="Electronics"/>
    <n v="17"/>
    <s v="Electronics"/>
    <m/>
    <n v="2025"/>
    <n v="3"/>
    <n v="22"/>
    <n v="7"/>
    <s v="Weekday"/>
    <m/>
    <m/>
  </r>
  <r>
    <s v="WEB-6876"/>
    <x v="772"/>
    <s v="Diya Patel"/>
    <x v="3"/>
    <x v="1"/>
    <x v="18"/>
    <n v="2"/>
    <n v="1984.95"/>
    <x v="4"/>
    <x v="0"/>
    <n v="3"/>
    <n v="3969.9"/>
    <m/>
    <m/>
    <m/>
    <m/>
    <m/>
    <m/>
    <s v="Completed"/>
    <s v="Yes"/>
    <s v="No"/>
    <m/>
    <n v="619"/>
    <n v="468"/>
    <n v="2759712.3299794244"/>
    <n v="330643.50635802455"/>
    <n v="3.8641711229946525"/>
    <s v="Bluetooth Speaker"/>
    <x v="1"/>
    <s v="Electronics"/>
    <s v="Electronics"/>
    <s v="Electronics"/>
    <n v="48"/>
    <s v="Electronics"/>
    <m/>
    <n v="2025"/>
    <n v="1"/>
    <n v="22"/>
    <n v="4"/>
    <s v="Weekday"/>
    <m/>
    <m/>
  </r>
  <r>
    <s v="WEB-9041"/>
    <x v="773"/>
    <s v="Aarav Menon"/>
    <x v="0"/>
    <x v="1"/>
    <x v="11"/>
    <n v="1"/>
    <n v="2805.96"/>
    <x v="4"/>
    <x v="0"/>
    <n v="4"/>
    <n v="2805.96"/>
    <m/>
    <m/>
    <m/>
    <m/>
    <m/>
    <m/>
    <s v="Completed"/>
    <s v="Yes"/>
    <s v="No"/>
    <m/>
    <n v="590"/>
    <n v="451"/>
    <n v="2759712.3299794244"/>
    <n v="330643.50635802455"/>
    <n v="3.8641711229946525"/>
    <s v="Smart Watch"/>
    <x v="1"/>
    <s v="Electronics"/>
    <s v="Electronics"/>
    <s v="Electronics"/>
    <n v="17"/>
    <s v="Electronics"/>
    <m/>
    <n v="2025"/>
    <n v="5"/>
    <n v="19"/>
    <n v="2"/>
    <s v="Weekday"/>
    <m/>
    <m/>
  </r>
  <r>
    <s v="WEB-5100"/>
    <x v="131"/>
    <s v="Tanya Bose"/>
    <x v="5"/>
    <x v="3"/>
    <x v="19"/>
    <n v="1"/>
    <n v="1397.65"/>
    <x v="1"/>
    <x v="0"/>
    <n v="5"/>
    <n v="1397.65"/>
    <m/>
    <m/>
    <m/>
    <m/>
    <m/>
    <m/>
    <s v="Completed"/>
    <s v="Yes"/>
    <s v="No"/>
    <m/>
    <n v="559"/>
    <n v="408"/>
    <n v="1892867.2841657216"/>
    <n v="199432.98236095349"/>
    <n v="3.8949824970828471"/>
    <s v="Sunglasses"/>
    <x v="3"/>
    <s v="Fashion"/>
    <s v="Fashion"/>
    <s v="Fashion"/>
    <n v="53"/>
    <s v="Fashion"/>
    <m/>
    <n v="2023"/>
    <n v="9"/>
    <n v="20"/>
    <n v="4"/>
    <s v="Weekday"/>
    <m/>
    <m/>
  </r>
  <r>
    <s v="WEB-8162"/>
    <x v="447"/>
    <s v="Ishaan Gupta"/>
    <x v="4"/>
    <x v="2"/>
    <x v="14"/>
    <n v="1"/>
    <n v="470.5"/>
    <x v="2"/>
    <x v="0"/>
    <n v="4"/>
    <n v="470.5"/>
    <m/>
    <m/>
    <m/>
    <m/>
    <m/>
    <m/>
    <s v="Completed"/>
    <s v="No"/>
    <s v="No"/>
    <m/>
    <n v="573"/>
    <n v="450"/>
    <n v="594714.6477588166"/>
    <n v="60882.938065984097"/>
    <n v="3.804733727810651"/>
    <s v="Notebook Set"/>
    <x v="2"/>
    <s v="Books"/>
    <s v="Books"/>
    <s v="Books"/>
    <n v="20"/>
    <s v="Books"/>
    <m/>
    <n v="2025"/>
    <n v="5"/>
    <n v="2"/>
    <n v="6"/>
    <s v="Weekday"/>
    <m/>
    <m/>
  </r>
  <r>
    <s v="WEB-7719"/>
    <x v="382"/>
    <s v="Aarav Khan"/>
    <x v="2"/>
    <x v="3"/>
    <x v="17"/>
    <n v="1"/>
    <n v="783.12"/>
    <x v="5"/>
    <x v="0"/>
    <n v="4"/>
    <n v="783.12"/>
    <m/>
    <m/>
    <m/>
    <m/>
    <m/>
    <m/>
    <s v="Completed"/>
    <s v="No"/>
    <s v="No"/>
    <m/>
    <n v="589"/>
    <n v="426"/>
    <n v="1892867.2841657216"/>
    <n v="199432.98236095349"/>
    <n v="3.8949824970828471"/>
    <s v="Running Shoes"/>
    <x v="3"/>
    <s v="Fashion"/>
    <s v="Fashion"/>
    <s v="Fashion"/>
    <n v="45"/>
    <s v="Fashion"/>
    <m/>
    <n v="2025"/>
    <n v="5"/>
    <n v="17"/>
    <n v="7"/>
    <s v="Weekday"/>
    <m/>
    <m/>
  </r>
  <r>
    <s v="WEB-6544"/>
    <x v="711"/>
    <s v="Aarav Kumar"/>
    <x v="2"/>
    <x v="0"/>
    <x v="0"/>
    <n v="1"/>
    <n v="1068.9477656078857"/>
    <x v="4"/>
    <x v="0"/>
    <n v="5"/>
    <n v="1068.9477656078857"/>
    <m/>
    <m/>
    <m/>
    <m/>
    <m/>
    <m/>
    <s v="Completed"/>
    <s v="Yes"/>
    <s v="No"/>
    <m/>
    <n v="589"/>
    <n v="426"/>
    <n v="1463424.4009529033"/>
    <n v="118285.78776560788"/>
    <n v="3.8140589569160999"/>
    <s v="Water Bottle"/>
    <x v="0"/>
    <s v="Home &amp; Kitchen"/>
    <s v="Home &amp; Kitchen"/>
    <s v="Home &amp; Kitchen"/>
    <n v="2"/>
    <s v="Home &amp; Kitchen"/>
    <m/>
    <n v="2025"/>
    <n v="6"/>
    <n v="24"/>
    <n v="3"/>
    <s v="Weekday"/>
    <m/>
    <m/>
  </r>
  <r>
    <s v="WEB-8216"/>
    <x v="400"/>
    <s v="Meera Rao"/>
    <x v="4"/>
    <x v="2"/>
    <x v="14"/>
    <n v="1"/>
    <n v="492.11"/>
    <x v="4"/>
    <x v="0"/>
    <n v="4"/>
    <n v="492.11"/>
    <m/>
    <m/>
    <m/>
    <m/>
    <m/>
    <m/>
    <s v="Completed"/>
    <s v="No"/>
    <s v="No"/>
    <m/>
    <n v="573"/>
    <n v="450"/>
    <n v="594714.6477588166"/>
    <n v="60882.938065984097"/>
    <n v="3.804733727810651"/>
    <s v="Notebook Set"/>
    <x v="2"/>
    <s v="Books"/>
    <s v="Books"/>
    <s v="Books"/>
    <n v="20"/>
    <s v="Books"/>
    <m/>
    <n v="2024"/>
    <n v="6"/>
    <n v="14"/>
    <n v="6"/>
    <s v="Weekday"/>
    <m/>
    <m/>
  </r>
  <r>
    <s v="WEB-7705"/>
    <x v="561"/>
    <s v="Riya Patel"/>
    <x v="6"/>
    <x v="4"/>
    <x v="22"/>
    <n v="1"/>
    <n v="777.07"/>
    <x v="0"/>
    <x v="0"/>
    <n v="4"/>
    <n v="777.07"/>
    <m/>
    <m/>
    <m/>
    <m/>
    <m/>
    <m/>
    <s v="Completed"/>
    <s v="No"/>
    <s v="No"/>
    <m/>
    <n v="558"/>
    <n v="430"/>
    <n v="1098537.4901531704"/>
    <n v="96724.388030634553"/>
    <n v="3.9001122334455669"/>
    <s v="Hair Oil"/>
    <x v="4"/>
    <s v="Beauty"/>
    <s v="Beauty"/>
    <s v="Beauty"/>
    <n v="70"/>
    <s v="Beauty"/>
    <m/>
    <n v="2024"/>
    <n v="12"/>
    <n v="15"/>
    <n v="1"/>
    <s v="Weekday"/>
    <m/>
    <m/>
  </r>
  <r>
    <s v="WEB-7072"/>
    <x v="774"/>
    <s v="Meera Rao"/>
    <x v="0"/>
    <x v="3"/>
    <x v="10"/>
    <n v="1"/>
    <n v="1952.02"/>
    <x v="0"/>
    <x v="0"/>
    <n v="5"/>
    <n v="1952.02"/>
    <m/>
    <m/>
    <m/>
    <m/>
    <m/>
    <m/>
    <s v="Completed"/>
    <s v="Yes"/>
    <s v="No"/>
    <m/>
    <n v="590"/>
    <n v="451"/>
    <n v="1892867.2841657216"/>
    <n v="199432.98236095349"/>
    <n v="3.8949824970828471"/>
    <s v="Women'S Kurti"/>
    <x v="3"/>
    <s v="Fashion"/>
    <s v="Fashion"/>
    <s v="Fashion"/>
    <n v="15"/>
    <s v="Fashion"/>
    <m/>
    <n v="2023"/>
    <n v="1"/>
    <n v="31"/>
    <n v="3"/>
    <s v="Weekday"/>
    <m/>
    <m/>
  </r>
  <r>
    <s v="WEB-6456"/>
    <x v="775"/>
    <s v="Vivaan Malhotra"/>
    <x v="4"/>
    <x v="0"/>
    <x v="5"/>
    <n v="1"/>
    <n v="1575.66"/>
    <x v="4"/>
    <x v="3"/>
    <n v="4"/>
    <n v="1575.66"/>
    <m/>
    <m/>
    <m/>
    <m/>
    <m/>
    <m/>
    <s v="Lost Sale"/>
    <s v="No"/>
    <s v="Yes"/>
    <m/>
    <n v="573"/>
    <n v="450"/>
    <n v="1463424.4009529033"/>
    <n v="118285.78776560788"/>
    <n v="3.8140589569160999"/>
    <s v="Storage Box"/>
    <x v="0"/>
    <s v="Home &amp; Kitchen"/>
    <s v="Home &amp; Kitchen"/>
    <s v="Home &amp; Kitchen"/>
    <n v="8"/>
    <s v="Home &amp; Kitchen"/>
    <m/>
    <n v="2024"/>
    <n v="9"/>
    <n v="14"/>
    <n v="7"/>
    <s v="Weekday"/>
    <m/>
    <m/>
  </r>
  <r>
    <s v="WEB-9448"/>
    <x v="762"/>
    <s v="Vivaan Malhotra"/>
    <x v="2"/>
    <x v="4"/>
    <x v="12"/>
    <n v="1"/>
    <n v="1181.03"/>
    <x v="0"/>
    <x v="1"/>
    <n v="2"/>
    <n v="1181.03"/>
    <m/>
    <m/>
    <m/>
    <m/>
    <m/>
    <m/>
    <s v="Pending"/>
    <s v="No"/>
    <s v="Yes"/>
    <m/>
    <n v="589"/>
    <n v="426"/>
    <n v="1098537.4901531704"/>
    <n v="96724.388030634553"/>
    <n v="3.9001122334455669"/>
    <s v="Perfume 50Ml"/>
    <x v="4"/>
    <s v="Beauty"/>
    <s v="Beauty"/>
    <s v="Beauty"/>
    <n v="18"/>
    <s v="Beauty"/>
    <m/>
    <n v="2024"/>
    <n v="11"/>
    <n v="24"/>
    <n v="1"/>
    <s v="Weekday"/>
    <m/>
    <m/>
  </r>
  <r>
    <s v="WEB-7276"/>
    <x v="733"/>
    <s v="Saanvi Bose"/>
    <x v="2"/>
    <x v="4"/>
    <x v="24"/>
    <n v="3"/>
    <n v="292.14"/>
    <x v="4"/>
    <x v="3"/>
    <n v="4"/>
    <n v="876.42"/>
    <m/>
    <m/>
    <m/>
    <m/>
    <m/>
    <m/>
    <s v="Lost Sale"/>
    <s v="No"/>
    <s v="Yes"/>
    <m/>
    <n v="589"/>
    <n v="426"/>
    <n v="1098537.4901531704"/>
    <n v="96724.388030634553"/>
    <n v="3.9001122334455669"/>
    <s v="Face Cream"/>
    <x v="4"/>
    <s v="Beauty"/>
    <s v="Beauty"/>
    <s v="Beauty"/>
    <n v="80"/>
    <s v="Beauty"/>
    <m/>
    <n v="2023"/>
    <n v="12"/>
    <n v="2"/>
    <n v="7"/>
    <s v="Weekday"/>
    <m/>
    <m/>
  </r>
  <r>
    <s v="WEB-9370"/>
    <x v="594"/>
    <s v="Sanjay Khan"/>
    <x v="0"/>
    <x v="0"/>
    <x v="4"/>
    <n v="1"/>
    <n v="761.23"/>
    <x v="0"/>
    <x v="0"/>
    <n v="5"/>
    <n v="761.23"/>
    <m/>
    <m/>
    <m/>
    <m/>
    <m/>
    <m/>
    <s v="Completed"/>
    <s v="No"/>
    <s v="No"/>
    <m/>
    <n v="590"/>
    <n v="451"/>
    <n v="1463424.4009529033"/>
    <n v="118285.78776560788"/>
    <n v="3.8140589569160999"/>
    <s v="Non-Stick Pan"/>
    <x v="0"/>
    <s v="Home &amp; Kitchen"/>
    <s v="Home &amp; Kitchen"/>
    <s v="Home &amp; Kitchen"/>
    <n v="7"/>
    <s v="Home &amp; Kitchen"/>
    <m/>
    <n v="2024"/>
    <n v="8"/>
    <n v="3"/>
    <n v="7"/>
    <s v="Weekday"/>
    <m/>
    <m/>
  </r>
  <r>
    <s v="WEB-9021"/>
    <x v="204"/>
    <s v="Karan Iyer"/>
    <x v="2"/>
    <x v="4"/>
    <x v="12"/>
    <n v="1"/>
    <n v="885.05"/>
    <x v="2"/>
    <x v="0"/>
    <n v="5"/>
    <n v="885.05"/>
    <m/>
    <m/>
    <m/>
    <m/>
    <m/>
    <m/>
    <s v="Completed"/>
    <s v="No"/>
    <s v="No"/>
    <m/>
    <n v="589"/>
    <n v="426"/>
    <n v="1098537.4901531704"/>
    <n v="96724.388030634553"/>
    <n v="3.9001122334455669"/>
    <s v="Perfume 50Ml"/>
    <x v="4"/>
    <s v="Beauty"/>
    <s v="Beauty"/>
    <s v="Beauty"/>
    <n v="18"/>
    <s v="Beauty"/>
    <m/>
    <n v="2024"/>
    <n v="2"/>
    <n v="4"/>
    <n v="1"/>
    <s v="Weekday"/>
    <m/>
    <m/>
  </r>
  <r>
    <s v="WEB-7837"/>
    <x v="338"/>
    <s v="Ananya Menon"/>
    <x v="6"/>
    <x v="1"/>
    <x v="1"/>
    <n v="2"/>
    <n v="1201.08"/>
    <x v="4"/>
    <x v="0"/>
    <m/>
    <n v="2402.16"/>
    <m/>
    <m/>
    <m/>
    <m/>
    <m/>
    <m/>
    <s v="Completed"/>
    <s v="Yes"/>
    <s v="No"/>
    <m/>
    <n v="558"/>
    <n v="430"/>
    <n v="2759712.3299794244"/>
    <n v="330643.50635802455"/>
    <n v="3.8641711229946525"/>
    <s v="Power Bank 10000Mah"/>
    <x v="1"/>
    <s v="Electronics"/>
    <s v="Electronics"/>
    <s v="Electronics"/>
    <n v="3"/>
    <s v="Electronics"/>
    <m/>
    <n v="2023"/>
    <n v="8"/>
    <n v="12"/>
    <n v="7"/>
    <s v="Weekday"/>
    <m/>
    <m/>
  </r>
  <r>
    <s v="WEB-7594"/>
    <x v="751"/>
    <s v="Sanjay Khan"/>
    <x v="4"/>
    <x v="4"/>
    <x v="6"/>
    <n v="1"/>
    <n v="637.38"/>
    <x v="0"/>
    <x v="0"/>
    <n v="5"/>
    <n v="637.38"/>
    <m/>
    <m/>
    <m/>
    <m/>
    <m/>
    <m/>
    <s v="Completed"/>
    <s v="No"/>
    <s v="No"/>
    <m/>
    <n v="573"/>
    <n v="450"/>
    <n v="1098537.4901531704"/>
    <n v="96724.388030634553"/>
    <n v="3.9001122334455669"/>
    <s v="Lipstick"/>
    <x v="4"/>
    <s v="Beauty"/>
    <s v="Beauty"/>
    <s v="Beauty"/>
    <n v="10"/>
    <s v="Beauty"/>
    <m/>
    <n v="2023"/>
    <n v="2"/>
    <n v="8"/>
    <n v="4"/>
    <s v="Weekday"/>
    <m/>
    <m/>
  </r>
  <r>
    <s v="WEB-7794"/>
    <x v="742"/>
    <s v="Tanya Verma"/>
    <x v="6"/>
    <x v="0"/>
    <x v="5"/>
    <n v="1"/>
    <n v="570.57000000000005"/>
    <x v="3"/>
    <x v="0"/>
    <n v="4"/>
    <n v="570.57000000000005"/>
    <m/>
    <m/>
    <m/>
    <m/>
    <m/>
    <m/>
    <s v="Completed"/>
    <s v="No"/>
    <s v="No"/>
    <m/>
    <n v="558"/>
    <n v="430"/>
    <n v="1463424.4009529033"/>
    <n v="118285.78776560788"/>
    <n v="3.8140589569160999"/>
    <s v="Storage Box"/>
    <x v="0"/>
    <s v="Home &amp; Kitchen"/>
    <s v="Home &amp; Kitchen"/>
    <s v="Home &amp; Kitchen"/>
    <n v="8"/>
    <s v="Home &amp; Kitchen"/>
    <m/>
    <n v="2023"/>
    <n v="3"/>
    <n v="29"/>
    <n v="4"/>
    <s v="Weekday"/>
    <m/>
    <m/>
  </r>
  <r>
    <s v="WEB-5028"/>
    <x v="776"/>
    <s v="Meera Verma"/>
    <x v="5"/>
    <x v="0"/>
    <x v="4"/>
    <n v="1"/>
    <n v="1172.49"/>
    <x v="1"/>
    <x v="0"/>
    <n v="5"/>
    <n v="1172.49"/>
    <m/>
    <m/>
    <m/>
    <m/>
    <m/>
    <m/>
    <s v="Completed"/>
    <s v="Yes"/>
    <s v="No"/>
    <m/>
    <n v="559"/>
    <n v="408"/>
    <n v="1463424.4009529033"/>
    <n v="118285.78776560788"/>
    <n v="3.8140589569160999"/>
    <s v="Non-Stick Pan"/>
    <x v="0"/>
    <s v="Home &amp; Kitchen"/>
    <s v="Home &amp; Kitchen"/>
    <s v="Home &amp; Kitchen"/>
    <n v="7"/>
    <s v="Home &amp; Kitchen"/>
    <m/>
    <n v="2024"/>
    <n v="5"/>
    <n v="24"/>
    <n v="6"/>
    <s v="Weekday"/>
    <m/>
    <m/>
  </r>
  <r>
    <s v="WEB-9100"/>
    <x v="66"/>
    <s v="Tanya Kumar"/>
    <x v="0"/>
    <x v="3"/>
    <x v="19"/>
    <n v="1"/>
    <n v="834.48"/>
    <x v="2"/>
    <x v="0"/>
    <n v="4"/>
    <n v="834.48"/>
    <m/>
    <m/>
    <m/>
    <m/>
    <m/>
    <m/>
    <s v="Completed"/>
    <s v="No"/>
    <s v="No"/>
    <m/>
    <n v="590"/>
    <n v="451"/>
    <n v="1892867.2841657216"/>
    <n v="199432.98236095349"/>
    <n v="3.8949824970828471"/>
    <s v="Sunglasses"/>
    <x v="3"/>
    <s v="Fashion"/>
    <s v="Fashion"/>
    <s v="Fashion"/>
    <n v="53"/>
    <s v="Fashion"/>
    <m/>
    <n v="2023"/>
    <n v="6"/>
    <n v="11"/>
    <n v="1"/>
    <s v="Weekday"/>
    <m/>
    <m/>
  </r>
  <r>
    <s v="WEB-6631"/>
    <x v="30"/>
    <s v="Meera Mehta"/>
    <x v="0"/>
    <x v="3"/>
    <x v="20"/>
    <n v="2"/>
    <n v="2160.5"/>
    <x v="3"/>
    <x v="0"/>
    <n v="4"/>
    <n v="4321"/>
    <m/>
    <m/>
    <m/>
    <m/>
    <m/>
    <m/>
    <s v="Completed"/>
    <s v="Yes"/>
    <s v="No"/>
    <m/>
    <n v="590"/>
    <n v="451"/>
    <n v="1892867.2841657216"/>
    <n v="199432.98236095349"/>
    <n v="3.8949824970828471"/>
    <s v="Men'S T-Shirt"/>
    <x v="3"/>
    <s v="Fashion"/>
    <s v="Fashion"/>
    <s v="Fashion"/>
    <n v="55"/>
    <s v="Fashion"/>
    <m/>
    <n v="2024"/>
    <n v="11"/>
    <n v="12"/>
    <n v="3"/>
    <s v="Weekday"/>
    <m/>
    <m/>
  </r>
  <r>
    <s v="WEB-9365"/>
    <x v="321"/>
    <s v="Saanvi Sharma"/>
    <x v="1"/>
    <x v="1"/>
    <x v="9"/>
    <n v="1"/>
    <n v="1979.43"/>
    <x v="2"/>
    <x v="0"/>
    <n v="4"/>
    <n v="1979.43"/>
    <m/>
    <m/>
    <m/>
    <m/>
    <m/>
    <m/>
    <s v="Completed"/>
    <s v="Yes"/>
    <s v="No"/>
    <m/>
    <n v="595"/>
    <n v="444"/>
    <n v="2759712.3299794244"/>
    <n v="330643.50635802455"/>
    <n v="3.8641711229946525"/>
    <s v="Usb Cable"/>
    <x v="1"/>
    <s v="Electronics"/>
    <s v="Electronics"/>
    <s v="Electronics"/>
    <n v="13"/>
    <s v="Electronics"/>
    <m/>
    <n v="2023"/>
    <n v="5"/>
    <n v="13"/>
    <n v="7"/>
    <s v="Weekday"/>
    <m/>
    <m/>
  </r>
  <r>
    <s v="WEB-8312"/>
    <x v="589"/>
    <s v="Ishaan Khan"/>
    <x v="3"/>
    <x v="2"/>
    <x v="7"/>
    <n v="1"/>
    <n v="754.95"/>
    <x v="1"/>
    <x v="0"/>
    <m/>
    <n v="754.95"/>
    <m/>
    <m/>
    <m/>
    <m/>
    <m/>
    <m/>
    <s v="Completed"/>
    <s v="No"/>
    <s v="No"/>
    <m/>
    <n v="619"/>
    <n v="468"/>
    <n v="594714.6477588166"/>
    <n v="60882.938065984097"/>
    <n v="3.804733727810651"/>
    <s v="Fiction Novel"/>
    <x v="2"/>
    <s v="Books"/>
    <s v="Books"/>
    <s v="Books"/>
    <n v="11"/>
    <s v="Books"/>
    <m/>
    <n v="2024"/>
    <n v="8"/>
    <n v="13"/>
    <n v="3"/>
    <s v="Weekday"/>
    <m/>
    <m/>
  </r>
  <r>
    <s v="WEB-8180"/>
    <x v="777"/>
    <s v="Simran Nair"/>
    <x v="3"/>
    <x v="3"/>
    <x v="20"/>
    <n v="2"/>
    <n v="1541.02"/>
    <x v="0"/>
    <x v="0"/>
    <n v="3"/>
    <n v="3082.04"/>
    <m/>
    <m/>
    <m/>
    <m/>
    <m/>
    <m/>
    <s v="Completed"/>
    <s v="Yes"/>
    <s v="No"/>
    <m/>
    <n v="619"/>
    <n v="468"/>
    <n v="1892867.2841657216"/>
    <n v="199432.98236095349"/>
    <n v="3.8949824970828471"/>
    <s v="Men'S T-Shirt"/>
    <x v="3"/>
    <s v="Fashion"/>
    <s v="Fashion"/>
    <s v="Fashion"/>
    <n v="55"/>
    <s v="Fashion"/>
    <m/>
    <n v="2025"/>
    <n v="1"/>
    <n v="2"/>
    <n v="5"/>
    <s v="Weekday"/>
    <m/>
    <m/>
  </r>
  <r>
    <s v="WEB-6530"/>
    <x v="115"/>
    <s v="Sanjay Joshi"/>
    <x v="0"/>
    <x v="0"/>
    <x v="16"/>
    <n v="1"/>
    <n v="357.75"/>
    <x v="2"/>
    <x v="0"/>
    <n v="5"/>
    <n v="357.75"/>
    <m/>
    <m/>
    <m/>
    <m/>
    <m/>
    <m/>
    <s v="Completed"/>
    <s v="No"/>
    <s v="No"/>
    <m/>
    <n v="590"/>
    <n v="451"/>
    <n v="1463424.4009529033"/>
    <n v="118285.78776560788"/>
    <n v="3.8140589569160999"/>
    <s v="Table Lamp"/>
    <x v="0"/>
    <s v="Home &amp; Kitchen"/>
    <s v="Home &amp; Kitchen"/>
    <s v="Home &amp; Kitchen"/>
    <n v="32"/>
    <s v="Home &amp; Kitchen"/>
    <m/>
    <n v="2023"/>
    <n v="9"/>
    <n v="3"/>
    <n v="1"/>
    <s v="Weekday"/>
    <m/>
    <m/>
  </r>
  <r>
    <s v="WEB-8868"/>
    <x v="572"/>
    <s v="Saanvi Khan"/>
    <x v="4"/>
    <x v="0"/>
    <x v="4"/>
    <n v="1"/>
    <n v="1967.26"/>
    <x v="4"/>
    <x v="0"/>
    <n v="3"/>
    <n v="1967.26"/>
    <m/>
    <m/>
    <m/>
    <m/>
    <m/>
    <m/>
    <s v="Completed"/>
    <s v="Yes"/>
    <s v="No"/>
    <m/>
    <n v="573"/>
    <n v="450"/>
    <n v="1463424.4009529033"/>
    <n v="118285.78776560788"/>
    <n v="3.8140589569160999"/>
    <s v="Non-Stick Pan"/>
    <x v="0"/>
    <s v="Home &amp; Kitchen"/>
    <s v="Home &amp; Kitchen"/>
    <s v="Home &amp; Kitchen"/>
    <n v="7"/>
    <s v="Home &amp; Kitchen"/>
    <m/>
    <n v="2023"/>
    <n v="12"/>
    <n v="29"/>
    <n v="6"/>
    <s v="Weekday"/>
    <m/>
    <m/>
  </r>
  <r>
    <s v="WEB-6687"/>
    <x v="395"/>
    <s v="Vivaan Malhotra"/>
    <x v="2"/>
    <x v="4"/>
    <x v="24"/>
    <n v="3"/>
    <n v="115.06"/>
    <x v="0"/>
    <x v="0"/>
    <n v="4"/>
    <n v="345.18"/>
    <m/>
    <m/>
    <m/>
    <m/>
    <m/>
    <m/>
    <s v="Completed"/>
    <s v="No"/>
    <s v="No"/>
    <m/>
    <n v="589"/>
    <n v="426"/>
    <n v="1098537.4901531704"/>
    <n v="96724.388030634553"/>
    <n v="3.9001122334455669"/>
    <s v="Face Cream"/>
    <x v="4"/>
    <s v="Beauty"/>
    <s v="Beauty"/>
    <s v="Beauty"/>
    <n v="80"/>
    <s v="Beauty"/>
    <m/>
    <n v="2024"/>
    <n v="4"/>
    <n v="13"/>
    <n v="7"/>
    <s v="Weekday"/>
    <m/>
    <m/>
  </r>
  <r>
    <s v="WEB-7494"/>
    <x v="778"/>
    <s v="Rohan Chatterjee"/>
    <x v="5"/>
    <x v="1"/>
    <x v="8"/>
    <n v="2"/>
    <n v="1719.49"/>
    <x v="4"/>
    <x v="0"/>
    <n v="4"/>
    <n v="3438.98"/>
    <m/>
    <m/>
    <m/>
    <m/>
    <m/>
    <m/>
    <s v="Completed"/>
    <s v="Yes"/>
    <s v="No"/>
    <m/>
    <n v="559"/>
    <n v="408"/>
    <n v="2759712.3299794244"/>
    <n v="330643.50635802455"/>
    <n v="3.8641711229946525"/>
    <s v="Wireless Earbuds"/>
    <x v="1"/>
    <s v="Electronics"/>
    <s v="Electronics"/>
    <s v="Electronics"/>
    <n v="12"/>
    <s v="Electronics"/>
    <m/>
    <n v="2023"/>
    <n v="2"/>
    <n v="24"/>
    <n v="6"/>
    <s v="Weekday"/>
    <m/>
    <m/>
  </r>
  <r>
    <s v="WEB-9113"/>
    <x v="571"/>
    <s v="Saanvi Mehta"/>
    <x v="0"/>
    <x v="3"/>
    <x v="10"/>
    <n v="1"/>
    <n v="1740.73"/>
    <x v="3"/>
    <x v="0"/>
    <n v="5"/>
    <n v="1740.73"/>
    <m/>
    <m/>
    <m/>
    <m/>
    <m/>
    <m/>
    <s v="Completed"/>
    <s v="Yes"/>
    <s v="No"/>
    <m/>
    <n v="590"/>
    <n v="451"/>
    <n v="1892867.2841657216"/>
    <n v="199432.98236095349"/>
    <n v="3.8949824970828471"/>
    <s v="Women'S Kurti"/>
    <x v="3"/>
    <s v="Fashion"/>
    <s v="Fashion"/>
    <s v="Fashion"/>
    <n v="15"/>
    <s v="Fashion"/>
    <m/>
    <n v="2023"/>
    <n v="7"/>
    <n v="2"/>
    <n v="1"/>
    <s v="Weekday"/>
    <m/>
    <m/>
  </r>
  <r>
    <s v="WEB-5631"/>
    <x v="474"/>
    <s v="Neha Singh"/>
    <x v="2"/>
    <x v="4"/>
    <x v="6"/>
    <n v="2"/>
    <n v="257.04000000000002"/>
    <x v="2"/>
    <x v="1"/>
    <n v="5"/>
    <n v="514.08000000000004"/>
    <m/>
    <m/>
    <m/>
    <m/>
    <m/>
    <m/>
    <s v="Pending"/>
    <s v="No"/>
    <s v="Yes"/>
    <m/>
    <n v="589"/>
    <n v="426"/>
    <n v="1098537.4901531704"/>
    <n v="96724.388030634553"/>
    <n v="3.9001122334455669"/>
    <s v="Lipstick"/>
    <x v="4"/>
    <s v="Beauty"/>
    <s v="Beauty"/>
    <s v="Beauty"/>
    <n v="10"/>
    <s v="Beauty"/>
    <m/>
    <n v="2023"/>
    <n v="11"/>
    <n v="13"/>
    <n v="2"/>
    <s v="Weekday"/>
    <m/>
    <m/>
  </r>
  <r>
    <s v="WEB-6461"/>
    <x v="175"/>
    <s v="Karan Malhotra"/>
    <x v="6"/>
    <x v="0"/>
    <x v="0"/>
    <n v="1"/>
    <n v="1796.99"/>
    <x v="2"/>
    <x v="0"/>
    <n v="4"/>
    <n v="1796.99"/>
    <m/>
    <m/>
    <m/>
    <m/>
    <m/>
    <m/>
    <s v="Completed"/>
    <s v="Yes"/>
    <s v="No"/>
    <m/>
    <n v="558"/>
    <n v="430"/>
    <n v="1463424.4009529033"/>
    <n v="118285.78776560788"/>
    <n v="3.8140589569160999"/>
    <s v="Water Bottle"/>
    <x v="0"/>
    <s v="Home &amp; Kitchen"/>
    <s v="Home &amp; Kitchen"/>
    <s v="Home &amp; Kitchen"/>
    <n v="2"/>
    <s v="Home &amp; Kitchen"/>
    <m/>
    <n v="2024"/>
    <n v="12"/>
    <n v="19"/>
    <n v="5"/>
    <s v="Weekday"/>
    <m/>
    <m/>
  </r>
  <r>
    <s v="WEB-5333"/>
    <x v="143"/>
    <s v="Riya Chatterjee"/>
    <x v="2"/>
    <x v="3"/>
    <x v="19"/>
    <n v="2"/>
    <n v="1648.15"/>
    <x v="1"/>
    <x v="0"/>
    <n v="4"/>
    <n v="3296.3"/>
    <m/>
    <m/>
    <m/>
    <m/>
    <m/>
    <m/>
    <s v="Completed"/>
    <s v="Yes"/>
    <s v="No"/>
    <m/>
    <n v="589"/>
    <n v="426"/>
    <n v="1892867.2841657216"/>
    <n v="199432.98236095349"/>
    <n v="3.8949824970828471"/>
    <s v="Sunglasses"/>
    <x v="3"/>
    <s v="Fashion"/>
    <s v="Fashion"/>
    <s v="Fashion"/>
    <n v="53"/>
    <s v="Fashion"/>
    <m/>
    <n v="2023"/>
    <n v="5"/>
    <n v="8"/>
    <n v="2"/>
    <s v="Weekday"/>
    <m/>
    <m/>
  </r>
  <r>
    <s v="WEB-9236"/>
    <x v="122"/>
    <s v="Aarav Reddy"/>
    <x v="6"/>
    <x v="2"/>
    <x v="13"/>
    <n v="1"/>
    <n v="559.4"/>
    <x v="1"/>
    <x v="3"/>
    <n v="3"/>
    <n v="559.4"/>
    <m/>
    <m/>
    <m/>
    <m/>
    <m/>
    <m/>
    <s v="Lost Sale"/>
    <s v="No"/>
    <s v="Yes"/>
    <m/>
    <n v="558"/>
    <n v="430"/>
    <n v="594714.6477588166"/>
    <n v="60882.938065984097"/>
    <n v="3.804733727810651"/>
    <s v="Self-Help Book"/>
    <x v="2"/>
    <s v="Books"/>
    <s v="Books"/>
    <s v="Books"/>
    <n v="19"/>
    <s v="Books"/>
    <m/>
    <n v="2024"/>
    <n v="5"/>
    <n v="25"/>
    <n v="7"/>
    <s v="Weekday"/>
    <m/>
    <m/>
  </r>
  <r>
    <s v="WEB-8613"/>
    <x v="772"/>
    <s v="Karan Joshi"/>
    <x v="7"/>
    <x v="2"/>
    <x v="13"/>
    <n v="1"/>
    <n v="311.08999999999997"/>
    <x v="3"/>
    <x v="0"/>
    <n v="4"/>
    <n v="311.08999999999997"/>
    <m/>
    <m/>
    <m/>
    <m/>
    <m/>
    <m/>
    <s v="Completed"/>
    <s v="No"/>
    <s v="No"/>
    <m/>
    <n v="567"/>
    <n v="440"/>
    <n v="594714.6477588166"/>
    <n v="60882.938065984097"/>
    <n v="3.804733727810651"/>
    <s v="Self-Help Book"/>
    <x v="2"/>
    <s v="Books"/>
    <s v="Books"/>
    <s v="Books"/>
    <n v="19"/>
    <s v="Books"/>
    <m/>
    <n v="2025"/>
    <n v="1"/>
    <n v="22"/>
    <n v="4"/>
    <s v="Weekday"/>
    <m/>
    <m/>
  </r>
  <r>
    <s v="WEB-7579"/>
    <x v="705"/>
    <s v="Ishaan Rao"/>
    <x v="6"/>
    <x v="3"/>
    <x v="17"/>
    <n v="2"/>
    <n v="2088.67"/>
    <x v="1"/>
    <x v="1"/>
    <n v="5"/>
    <n v="4177.34"/>
    <m/>
    <m/>
    <m/>
    <m/>
    <m/>
    <m/>
    <s v="Pending"/>
    <s v="No"/>
    <s v="Yes"/>
    <m/>
    <n v="558"/>
    <n v="430"/>
    <n v="1892867.2841657216"/>
    <n v="199432.98236095349"/>
    <n v="3.8949824970828471"/>
    <s v="Running Shoes"/>
    <x v="3"/>
    <s v="Fashion"/>
    <s v="Fashion"/>
    <s v="Fashion"/>
    <n v="45"/>
    <s v="Fashion"/>
    <m/>
    <n v="2023"/>
    <n v="8"/>
    <n v="17"/>
    <n v="5"/>
    <s v="Weekday"/>
    <m/>
    <m/>
  </r>
  <r>
    <s v="WEB-8341"/>
    <x v="704"/>
    <s v="Vikram Verma"/>
    <x v="6"/>
    <x v="3"/>
    <x v="17"/>
    <n v="1"/>
    <n v="1663.51"/>
    <x v="4"/>
    <x v="1"/>
    <n v="2"/>
    <n v="1663.51"/>
    <m/>
    <m/>
    <m/>
    <m/>
    <m/>
    <m/>
    <s v="Pending"/>
    <s v="No"/>
    <s v="Yes"/>
    <m/>
    <n v="558"/>
    <n v="430"/>
    <n v="1892867.2841657216"/>
    <n v="199432.98236095349"/>
    <n v="3.8949824970828471"/>
    <s v="Running Shoes"/>
    <x v="3"/>
    <s v="Fashion"/>
    <s v="Fashion"/>
    <s v="Fashion"/>
    <n v="45"/>
    <s v="Fashion"/>
    <m/>
    <n v="2023"/>
    <n v="9"/>
    <n v="28"/>
    <n v="5"/>
    <s v="Weekday"/>
    <m/>
    <m/>
  </r>
  <r>
    <s v="WEB-9506"/>
    <x v="72"/>
    <s v="Simran Kapoor"/>
    <x v="1"/>
    <x v="3"/>
    <x v="20"/>
    <n v="3"/>
    <n v="2481.8200000000002"/>
    <x v="3"/>
    <x v="1"/>
    <n v="4"/>
    <n v="7445.4600000000009"/>
    <m/>
    <m/>
    <m/>
    <m/>
    <m/>
    <m/>
    <s v="Pending"/>
    <s v="No"/>
    <s v="Yes"/>
    <m/>
    <n v="595"/>
    <n v="444"/>
    <n v="1892867.2841657216"/>
    <n v="199432.98236095349"/>
    <n v="3.8949824970828471"/>
    <s v="Men'S T-Shirt"/>
    <x v="3"/>
    <s v="Fashion"/>
    <s v="Fashion"/>
    <s v="Fashion"/>
    <n v="55"/>
    <s v="Fashion"/>
    <m/>
    <n v="2023"/>
    <n v="12"/>
    <n v="19"/>
    <n v="3"/>
    <s v="Weekday"/>
    <m/>
    <m/>
  </r>
  <r>
    <s v="WEB-8238"/>
    <x v="427"/>
    <s v="Tanya Verma"/>
    <x v="1"/>
    <x v="3"/>
    <x v="19"/>
    <n v="1"/>
    <n v="1146.6600000000001"/>
    <x v="0"/>
    <x v="3"/>
    <n v="3"/>
    <n v="1146.6600000000001"/>
    <m/>
    <m/>
    <m/>
    <m/>
    <m/>
    <m/>
    <s v="Lost Sale"/>
    <s v="No"/>
    <s v="Yes"/>
    <m/>
    <n v="595"/>
    <n v="444"/>
    <n v="1892867.2841657216"/>
    <n v="199432.98236095349"/>
    <n v="3.8949824970828471"/>
    <s v="Sunglasses"/>
    <x v="3"/>
    <s v="Fashion"/>
    <s v="Fashion"/>
    <s v="Fashion"/>
    <n v="53"/>
    <s v="Fashion"/>
    <m/>
    <n v="2024"/>
    <n v="8"/>
    <n v="8"/>
    <n v="5"/>
    <s v="Weekday"/>
    <m/>
    <m/>
  </r>
  <r>
    <s v="WEB-6644"/>
    <x v="31"/>
    <s v="Ananya Menon"/>
    <x v="6"/>
    <x v="1"/>
    <x v="8"/>
    <n v="1"/>
    <n v="710.92"/>
    <x v="1"/>
    <x v="0"/>
    <n v="5"/>
    <n v="710.92"/>
    <m/>
    <m/>
    <m/>
    <m/>
    <m/>
    <m/>
    <s v="Completed"/>
    <s v="No"/>
    <s v="No"/>
    <m/>
    <n v="558"/>
    <n v="430"/>
    <n v="2759712.3299794244"/>
    <n v="330643.50635802455"/>
    <n v="3.8641711229946525"/>
    <s v="Wireless Earbuds"/>
    <x v="1"/>
    <s v="Electronics"/>
    <s v="Electronics"/>
    <s v="Electronics"/>
    <n v="12"/>
    <s v="Electronics"/>
    <m/>
    <n v="2023"/>
    <n v="4"/>
    <n v="19"/>
    <n v="4"/>
    <s v="Weekday"/>
    <m/>
    <m/>
  </r>
  <r>
    <s v="WEB-8877"/>
    <x v="779"/>
    <s v="Ananya Menon"/>
    <x v="2"/>
    <x v="1"/>
    <x v="8"/>
    <n v="1"/>
    <n v="2188.2399999999998"/>
    <x v="1"/>
    <x v="0"/>
    <n v="4"/>
    <n v="2188.2399999999998"/>
    <m/>
    <m/>
    <m/>
    <m/>
    <m/>
    <m/>
    <s v="Completed"/>
    <s v="Yes"/>
    <s v="No"/>
    <m/>
    <n v="589"/>
    <n v="426"/>
    <n v="2759712.3299794244"/>
    <n v="330643.50635802455"/>
    <n v="3.8641711229946525"/>
    <s v="Wireless Earbuds"/>
    <x v="1"/>
    <s v="Electronics"/>
    <s v="Electronics"/>
    <s v="Electronics"/>
    <n v="12"/>
    <s v="Electronics"/>
    <m/>
    <n v="2024"/>
    <n v="7"/>
    <n v="5"/>
    <n v="6"/>
    <s v="Weekday"/>
    <m/>
    <m/>
  </r>
  <r>
    <s v="WEB-8900"/>
    <x v="780"/>
    <s v="Diya Sharma"/>
    <x v="5"/>
    <x v="2"/>
    <x v="14"/>
    <n v="1"/>
    <n v="724.81"/>
    <x v="3"/>
    <x v="0"/>
    <n v="5"/>
    <n v="724.81"/>
    <m/>
    <m/>
    <m/>
    <m/>
    <m/>
    <m/>
    <s v="Completed"/>
    <s v="No"/>
    <s v="No"/>
    <m/>
    <n v="559"/>
    <n v="408"/>
    <n v="594714.6477588166"/>
    <n v="60882.938065984097"/>
    <n v="3.804733727810651"/>
    <s v="Notebook Set"/>
    <x v="2"/>
    <s v="Books"/>
    <s v="Books"/>
    <s v="Books"/>
    <n v="20"/>
    <s v="Books"/>
    <m/>
    <n v="2024"/>
    <n v="10"/>
    <n v="29"/>
    <n v="3"/>
    <s v="Weekday"/>
    <m/>
    <m/>
  </r>
  <r>
    <s v="WEB-9099"/>
    <x v="127"/>
    <s v="Meera Kapoor"/>
    <x v="2"/>
    <x v="1"/>
    <x v="8"/>
    <n v="1"/>
    <n v="1741.09"/>
    <x v="0"/>
    <x v="0"/>
    <n v="4"/>
    <n v="1741.09"/>
    <m/>
    <m/>
    <m/>
    <m/>
    <m/>
    <m/>
    <s v="Completed"/>
    <s v="Yes"/>
    <s v="No"/>
    <m/>
    <n v="589"/>
    <n v="426"/>
    <n v="2759712.3299794244"/>
    <n v="330643.50635802455"/>
    <n v="3.8641711229946525"/>
    <s v="Wireless Earbuds"/>
    <x v="1"/>
    <s v="Electronics"/>
    <s v="Electronics"/>
    <s v="Electronics"/>
    <n v="12"/>
    <s v="Electronics"/>
    <m/>
    <n v="2023"/>
    <n v="12"/>
    <n v="13"/>
    <n v="4"/>
    <s v="Weekday"/>
    <m/>
    <m/>
  </r>
  <r>
    <s v="WEB-9254"/>
    <x v="151"/>
    <s v="Vikram Pillai"/>
    <x v="2"/>
    <x v="1"/>
    <x v="1"/>
    <n v="2"/>
    <n v="1301.3800000000001"/>
    <x v="1"/>
    <x v="0"/>
    <n v="5"/>
    <n v="2602.7600000000002"/>
    <m/>
    <m/>
    <m/>
    <m/>
    <m/>
    <m/>
    <s v="Completed"/>
    <s v="Yes"/>
    <s v="No"/>
    <m/>
    <n v="589"/>
    <n v="426"/>
    <n v="2759712.3299794244"/>
    <n v="330643.50635802455"/>
    <n v="3.8641711229946525"/>
    <s v="Power Bank 10000Mah"/>
    <x v="1"/>
    <s v="Electronics"/>
    <s v="Electronics"/>
    <s v="Electronics"/>
    <n v="3"/>
    <s v="Electronics"/>
    <m/>
    <n v="2024"/>
    <n v="2"/>
    <n v="29"/>
    <n v="5"/>
    <s v="Weekday"/>
    <m/>
    <m/>
  </r>
  <r>
    <s v="WEB-8871"/>
    <x v="781"/>
    <s v="Neha Gupta"/>
    <x v="5"/>
    <x v="0"/>
    <x v="0"/>
    <n v="1"/>
    <n v="907.37"/>
    <x v="4"/>
    <x v="0"/>
    <n v="5"/>
    <n v="907.37"/>
    <m/>
    <m/>
    <m/>
    <m/>
    <m/>
    <m/>
    <s v="Completed"/>
    <s v="No"/>
    <s v="No"/>
    <m/>
    <n v="559"/>
    <n v="408"/>
    <n v="1463424.4009529033"/>
    <n v="118285.78776560788"/>
    <n v="3.8140589569160999"/>
    <s v="Water Bottle"/>
    <x v="0"/>
    <s v="Home &amp; Kitchen"/>
    <s v="Home &amp; Kitchen"/>
    <s v="Home &amp; Kitchen"/>
    <n v="2"/>
    <s v="Home &amp; Kitchen"/>
    <m/>
    <n v="2025"/>
    <n v="5"/>
    <n v="30"/>
    <n v="6"/>
    <s v="Weekday"/>
    <m/>
    <m/>
  </r>
  <r>
    <s v="WEB-7733"/>
    <x v="472"/>
    <s v="Simran Das"/>
    <x v="0"/>
    <x v="4"/>
    <x v="22"/>
    <n v="1"/>
    <n v="337.64"/>
    <x v="0"/>
    <x v="0"/>
    <n v="5"/>
    <n v="337.64"/>
    <m/>
    <m/>
    <m/>
    <m/>
    <m/>
    <m/>
    <s v="Completed"/>
    <s v="No"/>
    <s v="No"/>
    <m/>
    <n v="590"/>
    <n v="451"/>
    <n v="1098537.4901531704"/>
    <n v="96724.388030634553"/>
    <n v="3.9001122334455669"/>
    <s v="Hair Oil"/>
    <x v="4"/>
    <s v="Beauty"/>
    <s v="Beauty"/>
    <s v="Beauty"/>
    <n v="70"/>
    <s v="Beauty"/>
    <m/>
    <n v="2025"/>
    <n v="2"/>
    <n v="24"/>
    <n v="2"/>
    <s v="Weekday"/>
    <m/>
    <m/>
  </r>
  <r>
    <s v="WEB-5368"/>
    <x v="279"/>
    <s v="Aditya Nair"/>
    <x v="4"/>
    <x v="0"/>
    <x v="0"/>
    <n v="1"/>
    <n v="1154.43"/>
    <x v="1"/>
    <x v="0"/>
    <n v="4"/>
    <n v="1154.43"/>
    <m/>
    <m/>
    <m/>
    <m/>
    <m/>
    <m/>
    <s v="Completed"/>
    <s v="Yes"/>
    <s v="No"/>
    <m/>
    <n v="573"/>
    <n v="450"/>
    <n v="1463424.4009529033"/>
    <n v="118285.78776560788"/>
    <n v="3.8140589569160999"/>
    <s v="Water Bottle"/>
    <x v="0"/>
    <s v="Home &amp; Kitchen"/>
    <s v="Home &amp; Kitchen"/>
    <s v="Home &amp; Kitchen"/>
    <n v="2"/>
    <s v="Home &amp; Kitchen"/>
    <m/>
    <n v="2025"/>
    <n v="1"/>
    <n v="14"/>
    <n v="3"/>
    <s v="Weekday"/>
    <m/>
    <m/>
  </r>
  <r>
    <s v="WEB-9091"/>
    <x v="378"/>
    <s v="Ananya Nair"/>
    <x v="4"/>
    <x v="0"/>
    <x v="16"/>
    <n v="1"/>
    <n v="230.82"/>
    <x v="3"/>
    <x v="0"/>
    <m/>
    <n v="230.82"/>
    <m/>
    <m/>
    <m/>
    <m/>
    <m/>
    <m/>
    <s v="Completed"/>
    <s v="No"/>
    <s v="No"/>
    <m/>
    <n v="573"/>
    <n v="450"/>
    <n v="1463424.4009529033"/>
    <n v="118285.78776560788"/>
    <n v="3.8140589569160999"/>
    <s v="Table Lamp"/>
    <x v="0"/>
    <s v="Home &amp; Kitchen"/>
    <s v="Home &amp; Kitchen"/>
    <s v="Home &amp; Kitchen"/>
    <n v="32"/>
    <s v="Home &amp; Kitchen"/>
    <m/>
    <n v="2023"/>
    <n v="10"/>
    <n v="12"/>
    <n v="5"/>
    <s v="Weekday"/>
    <m/>
    <m/>
  </r>
  <r>
    <s v="WEB-8052"/>
    <x v="687"/>
    <s v="Rahul Patel"/>
    <x v="0"/>
    <x v="0"/>
    <x v="5"/>
    <n v="1"/>
    <n v="621.64"/>
    <x v="0"/>
    <x v="2"/>
    <m/>
    <n v="621.64"/>
    <m/>
    <m/>
    <m/>
    <m/>
    <m/>
    <m/>
    <s v="Completed"/>
    <s v="No"/>
    <s v="No"/>
    <m/>
    <n v="590"/>
    <n v="451"/>
    <n v="1463424.4009529033"/>
    <n v="118285.78776560788"/>
    <n v="3.8140589569160999"/>
    <s v="Storage Box"/>
    <x v="0"/>
    <s v="Home &amp; Kitchen"/>
    <s v="Home &amp; Kitchen"/>
    <s v="Home &amp; Kitchen"/>
    <n v="8"/>
    <s v="Home &amp; Kitchen"/>
    <m/>
    <n v="2025"/>
    <n v="6"/>
    <n v="25"/>
    <n v="4"/>
    <s v="Weekday"/>
    <m/>
    <m/>
  </r>
  <r>
    <s v="WEB-8342"/>
    <x v="560"/>
    <s v="Saanvi Singh"/>
    <x v="3"/>
    <x v="2"/>
    <x v="7"/>
    <n v="1"/>
    <n v="761.04"/>
    <x v="4"/>
    <x v="0"/>
    <n v="4"/>
    <n v="761.04"/>
    <m/>
    <m/>
    <m/>
    <m/>
    <m/>
    <m/>
    <s v="Completed"/>
    <s v="No"/>
    <s v="No"/>
    <m/>
    <n v="619"/>
    <n v="468"/>
    <n v="594714.6477588166"/>
    <n v="60882.938065984097"/>
    <n v="3.804733727810651"/>
    <s v="Fiction Novel"/>
    <x v="2"/>
    <s v="Books"/>
    <s v="Books"/>
    <s v="Books"/>
    <n v="11"/>
    <s v="Books"/>
    <m/>
    <n v="2023"/>
    <n v="5"/>
    <n v="16"/>
    <n v="3"/>
    <s v="Weekday"/>
    <m/>
    <m/>
  </r>
  <r>
    <s v="WEB-9177"/>
    <x v="105"/>
    <s v="Saanvi Mehta"/>
    <x v="6"/>
    <x v="4"/>
    <x v="12"/>
    <n v="1"/>
    <n v="1375.99"/>
    <x v="4"/>
    <x v="3"/>
    <n v="5"/>
    <n v="1375.99"/>
    <m/>
    <m/>
    <m/>
    <m/>
    <m/>
    <m/>
    <s v="Lost Sale"/>
    <s v="No"/>
    <s v="Yes"/>
    <m/>
    <n v="558"/>
    <n v="430"/>
    <n v="1098537.4901531704"/>
    <n v="96724.388030634553"/>
    <n v="3.9001122334455669"/>
    <s v="Perfume 50Ml"/>
    <x v="4"/>
    <s v="Beauty"/>
    <s v="Beauty"/>
    <s v="Beauty"/>
    <n v="18"/>
    <s v="Beauty"/>
    <m/>
    <n v="2025"/>
    <n v="4"/>
    <n v="12"/>
    <n v="7"/>
    <s v="Weekday"/>
    <m/>
    <m/>
  </r>
  <r>
    <s v="WEB-9572"/>
    <x v="371"/>
    <s v="Simran Khan"/>
    <x v="0"/>
    <x v="3"/>
    <x v="10"/>
    <n v="1"/>
    <n v="1403.06"/>
    <x v="1"/>
    <x v="0"/>
    <n v="4"/>
    <n v="1403.06"/>
    <m/>
    <m/>
    <m/>
    <m/>
    <m/>
    <m/>
    <s v="Completed"/>
    <s v="Yes"/>
    <s v="No"/>
    <m/>
    <n v="590"/>
    <n v="451"/>
    <n v="1892867.2841657216"/>
    <n v="199432.98236095349"/>
    <n v="3.8949824970828471"/>
    <s v="Women'S Kurti"/>
    <x v="3"/>
    <s v="Fashion"/>
    <s v="Fashion"/>
    <s v="Fashion"/>
    <n v="15"/>
    <s v="Fashion"/>
    <m/>
    <n v="2023"/>
    <n v="3"/>
    <n v="24"/>
    <n v="6"/>
    <s v="Weekday"/>
    <m/>
    <m/>
  </r>
  <r>
    <s v="WEB-9415"/>
    <x v="782"/>
    <s v="Ananya Rao"/>
    <x v="4"/>
    <x v="3"/>
    <x v="10"/>
    <n v="2"/>
    <n v="1171.28"/>
    <x v="2"/>
    <x v="0"/>
    <n v="4"/>
    <n v="2342.56"/>
    <m/>
    <m/>
    <m/>
    <m/>
    <m/>
    <m/>
    <s v="Completed"/>
    <s v="Yes"/>
    <s v="No"/>
    <m/>
    <n v="573"/>
    <n v="450"/>
    <n v="1892867.2841657216"/>
    <n v="199432.98236095349"/>
    <n v="3.8949824970828471"/>
    <s v="Women'S Kurti"/>
    <x v="3"/>
    <s v="Fashion"/>
    <s v="Fashion"/>
    <s v="Fashion"/>
    <n v="15"/>
    <s v="Fashion"/>
    <m/>
    <n v="2023"/>
    <n v="2"/>
    <n v="23"/>
    <n v="5"/>
    <s v="Weekday"/>
    <m/>
    <m/>
  </r>
  <r>
    <s v="WEB-6726"/>
    <x v="577"/>
    <s v="Ananya Joshi"/>
    <x v="6"/>
    <x v="1"/>
    <x v="18"/>
    <n v="2"/>
    <n v="3051.37"/>
    <x v="2"/>
    <x v="1"/>
    <n v="4"/>
    <n v="6102.74"/>
    <m/>
    <m/>
    <m/>
    <m/>
    <m/>
    <m/>
    <s v="Pending"/>
    <s v="No"/>
    <s v="Yes"/>
    <m/>
    <n v="558"/>
    <n v="430"/>
    <n v="2759712.3299794244"/>
    <n v="330643.50635802455"/>
    <n v="3.8641711229946525"/>
    <s v="Bluetooth Speaker"/>
    <x v="1"/>
    <s v="Electronics"/>
    <s v="Electronics"/>
    <s v="Electronics"/>
    <n v="48"/>
    <s v="Electronics"/>
    <m/>
    <n v="2024"/>
    <n v="3"/>
    <n v="9"/>
    <n v="7"/>
    <s v="Weekday"/>
    <m/>
    <m/>
  </r>
  <r>
    <s v="WEB-5552"/>
    <x v="723"/>
    <s v="Aditya Kapoor"/>
    <x v="3"/>
    <x v="2"/>
    <x v="15"/>
    <n v="1"/>
    <n v="554.54"/>
    <x v="1"/>
    <x v="3"/>
    <n v="5"/>
    <n v="554.54"/>
    <m/>
    <m/>
    <m/>
    <m/>
    <m/>
    <m/>
    <s v="Lost Sale"/>
    <s v="No"/>
    <s v="Yes"/>
    <m/>
    <n v="619"/>
    <n v="468"/>
    <n v="594714.6477588166"/>
    <n v="60882.938065984097"/>
    <n v="3.804733727810651"/>
    <s v="Kids Story Book"/>
    <x v="2"/>
    <s v="Books"/>
    <s v="Books"/>
    <s v="Books"/>
    <n v="23"/>
    <s v="Books"/>
    <m/>
    <n v="2024"/>
    <n v="1"/>
    <n v="28"/>
    <n v="1"/>
    <s v="Weekday"/>
    <m/>
    <m/>
  </r>
  <r>
    <s v="WEB-9619"/>
    <x v="562"/>
    <s v="Aditya Pillai"/>
    <x v="6"/>
    <x v="2"/>
    <x v="13"/>
    <n v="1"/>
    <n v="331.57"/>
    <x v="4"/>
    <x v="2"/>
    <n v="4"/>
    <n v="331.57"/>
    <m/>
    <m/>
    <m/>
    <m/>
    <m/>
    <m/>
    <s v="Completed"/>
    <s v="No"/>
    <s v="No"/>
    <m/>
    <n v="558"/>
    <n v="430"/>
    <n v="594714.6477588166"/>
    <n v="60882.938065984097"/>
    <n v="3.804733727810651"/>
    <s v="Self-Help Book"/>
    <x v="2"/>
    <s v="Books"/>
    <s v="Books"/>
    <s v="Books"/>
    <n v="19"/>
    <s v="Books"/>
    <m/>
    <n v="2023"/>
    <n v="8"/>
    <n v="14"/>
    <n v="2"/>
    <s v="Weekday"/>
    <m/>
    <m/>
  </r>
  <r>
    <s v="WEB-5514"/>
    <x v="224"/>
    <s v="Aditya Menon"/>
    <x v="0"/>
    <x v="0"/>
    <x v="16"/>
    <n v="1"/>
    <n v="330.76"/>
    <x v="4"/>
    <x v="0"/>
    <n v="3"/>
    <n v="330.76"/>
    <m/>
    <m/>
    <m/>
    <m/>
    <m/>
    <m/>
    <s v="Completed"/>
    <s v="No"/>
    <s v="No"/>
    <m/>
    <n v="590"/>
    <n v="451"/>
    <n v="1463424.4009529033"/>
    <n v="118285.78776560788"/>
    <n v="3.8140589569160999"/>
    <s v="Table Lamp"/>
    <x v="0"/>
    <s v="Home &amp; Kitchen"/>
    <s v="Home &amp; Kitchen"/>
    <s v="Home &amp; Kitchen"/>
    <n v="32"/>
    <s v="Home &amp; Kitchen"/>
    <m/>
    <n v="2023"/>
    <n v="8"/>
    <n v="25"/>
    <n v="6"/>
    <s v="Weekday"/>
    <m/>
    <m/>
  </r>
  <r>
    <s v="WEB-9165"/>
    <x v="608"/>
    <s v="Kavya Sharma"/>
    <x v="4"/>
    <x v="2"/>
    <x v="2"/>
    <n v="1"/>
    <n v="566.72"/>
    <x v="1"/>
    <x v="0"/>
    <n v="5"/>
    <n v="566.72"/>
    <m/>
    <m/>
    <m/>
    <m/>
    <m/>
    <m/>
    <s v="Completed"/>
    <s v="No"/>
    <s v="No"/>
    <m/>
    <n v="573"/>
    <n v="450"/>
    <n v="594714.6477588166"/>
    <n v="60882.938065984097"/>
    <n v="3.804733727810651"/>
    <s v="Cookbook"/>
    <x v="2"/>
    <s v="Books"/>
    <s v="Books"/>
    <s v="Books"/>
    <n v="4"/>
    <s v="Books"/>
    <m/>
    <n v="2023"/>
    <n v="3"/>
    <n v="4"/>
    <n v="7"/>
    <s v="Weekday"/>
    <m/>
    <m/>
  </r>
  <r>
    <s v="WEB-6531"/>
    <x v="630"/>
    <s v="Simran Bose"/>
    <x v="1"/>
    <x v="4"/>
    <x v="6"/>
    <n v="1"/>
    <n v="1316.43"/>
    <x v="3"/>
    <x v="1"/>
    <n v="4"/>
    <n v="1316.43"/>
    <m/>
    <m/>
    <m/>
    <m/>
    <m/>
    <m/>
    <s v="Pending"/>
    <s v="No"/>
    <s v="Yes"/>
    <m/>
    <n v="595"/>
    <n v="444"/>
    <n v="1098537.4901531704"/>
    <n v="96724.388030634553"/>
    <n v="3.9001122334455669"/>
    <s v="Lipstick"/>
    <x v="4"/>
    <s v="Beauty"/>
    <s v="Beauty"/>
    <s v="Beauty"/>
    <n v="10"/>
    <s v="Beauty"/>
    <m/>
    <n v="2024"/>
    <n v="3"/>
    <n v="31"/>
    <n v="1"/>
    <s v="Weekday"/>
    <m/>
    <m/>
  </r>
  <r>
    <s v="WEB-6725"/>
    <x v="23"/>
    <s v="Karan Singh"/>
    <x v="0"/>
    <x v="4"/>
    <x v="21"/>
    <n v="3"/>
    <n v="239.57"/>
    <x v="1"/>
    <x v="0"/>
    <n v="3"/>
    <n v="718.71"/>
    <m/>
    <m/>
    <m/>
    <m/>
    <m/>
    <m/>
    <s v="Completed"/>
    <s v="No"/>
    <s v="No"/>
    <m/>
    <n v="590"/>
    <n v="451"/>
    <n v="1098537.4901531704"/>
    <n v="96724.388030634553"/>
    <n v="3.9001122334455669"/>
    <s v="Shampoo 200Ml"/>
    <x v="4"/>
    <s v="Beauty"/>
    <s v="Beauty"/>
    <s v="Beauty"/>
    <n v="64"/>
    <s v="Beauty"/>
    <m/>
    <n v="2024"/>
    <n v="3"/>
    <n v="4"/>
    <n v="2"/>
    <s v="Weekday"/>
    <m/>
    <m/>
  </r>
  <r>
    <s v="WEB-5745"/>
    <x v="533"/>
    <s v="Karan Singh"/>
    <x v="2"/>
    <x v="1"/>
    <x v="1"/>
    <n v="1"/>
    <n v="1026.3499999999999"/>
    <x v="0"/>
    <x v="1"/>
    <n v="4"/>
    <n v="1026.3499999999999"/>
    <m/>
    <m/>
    <m/>
    <m/>
    <m/>
    <m/>
    <s v="Pending"/>
    <s v="No"/>
    <s v="Yes"/>
    <m/>
    <n v="589"/>
    <n v="426"/>
    <n v="2759712.3299794244"/>
    <n v="330643.50635802455"/>
    <n v="3.8641711229946525"/>
    <s v="Power Bank 10000Mah"/>
    <x v="1"/>
    <s v="Electronics"/>
    <s v="Electronics"/>
    <s v="Electronics"/>
    <n v="3"/>
    <s v="Electronics"/>
    <m/>
    <n v="2023"/>
    <n v="6"/>
    <n v="26"/>
    <n v="2"/>
    <s v="Weekday"/>
    <m/>
    <m/>
  </r>
  <r>
    <s v="WEB-9526"/>
    <x v="134"/>
    <s v="Aarav Sharma"/>
    <x v="3"/>
    <x v="2"/>
    <x v="2"/>
    <n v="1"/>
    <n v="474.61"/>
    <x v="1"/>
    <x v="0"/>
    <n v="4"/>
    <n v="474.61"/>
    <m/>
    <m/>
    <m/>
    <m/>
    <m/>
    <m/>
    <s v="Completed"/>
    <s v="No"/>
    <s v="No"/>
    <m/>
    <n v="619"/>
    <n v="468"/>
    <n v="594714.6477588166"/>
    <n v="60882.938065984097"/>
    <n v="3.804733727810651"/>
    <s v="Cookbook"/>
    <x v="2"/>
    <s v="Books"/>
    <s v="Books"/>
    <s v="Books"/>
    <n v="4"/>
    <s v="Books"/>
    <m/>
    <n v="2023"/>
    <n v="11"/>
    <n v="25"/>
    <n v="7"/>
    <s v="Weekday"/>
    <m/>
    <m/>
  </r>
  <r>
    <s v="WEB-5913"/>
    <x v="741"/>
    <s v="Sanjay Joshi"/>
    <x v="5"/>
    <x v="2"/>
    <x v="14"/>
    <n v="1"/>
    <n v="221.38"/>
    <x v="2"/>
    <x v="0"/>
    <n v="5"/>
    <n v="221.38"/>
    <m/>
    <m/>
    <m/>
    <m/>
    <m/>
    <m/>
    <s v="Completed"/>
    <s v="No"/>
    <s v="No"/>
    <m/>
    <n v="559"/>
    <n v="408"/>
    <n v="594714.6477588166"/>
    <n v="60882.938065984097"/>
    <n v="3.804733727810651"/>
    <s v="Notebook Set"/>
    <x v="2"/>
    <s v="Books"/>
    <s v="Books"/>
    <s v="Books"/>
    <n v="20"/>
    <s v="Books"/>
    <m/>
    <n v="2023"/>
    <n v="6"/>
    <n v="22"/>
    <n v="5"/>
    <s v="Weekday"/>
    <m/>
    <m/>
  </r>
  <r>
    <s v="WEB-7635"/>
    <x v="33"/>
    <s v="Vivaan Joshi"/>
    <x v="4"/>
    <x v="4"/>
    <x v="24"/>
    <n v="1"/>
    <n v="504.37"/>
    <x v="0"/>
    <x v="0"/>
    <n v="5"/>
    <n v="504.37"/>
    <m/>
    <m/>
    <m/>
    <m/>
    <m/>
    <m/>
    <s v="Completed"/>
    <s v="No"/>
    <s v="No"/>
    <m/>
    <n v="573"/>
    <n v="450"/>
    <n v="1098537.4901531704"/>
    <n v="96724.388030634553"/>
    <n v="3.9001122334455669"/>
    <s v="Face Cream"/>
    <x v="4"/>
    <s v="Beauty"/>
    <s v="Beauty"/>
    <s v="Beauty"/>
    <n v="80"/>
    <s v="Beauty"/>
    <m/>
    <n v="2024"/>
    <n v="12"/>
    <n v="16"/>
    <n v="2"/>
    <s v="Weekday"/>
    <m/>
    <m/>
  </r>
  <r>
    <s v="WEB-8736"/>
    <x v="166"/>
    <s v="Aarav Verma"/>
    <x v="0"/>
    <x v="0"/>
    <x v="5"/>
    <n v="2"/>
    <n v="274.33"/>
    <x v="4"/>
    <x v="1"/>
    <n v="5"/>
    <n v="548.66"/>
    <m/>
    <m/>
    <m/>
    <m/>
    <m/>
    <m/>
    <s v="Pending"/>
    <s v="No"/>
    <s v="Yes"/>
    <m/>
    <n v="590"/>
    <n v="451"/>
    <n v="1463424.4009529033"/>
    <n v="118285.78776560788"/>
    <n v="3.8140589569160999"/>
    <s v="Storage Box"/>
    <x v="0"/>
    <s v="Home &amp; Kitchen"/>
    <s v="Home &amp; Kitchen"/>
    <s v="Home &amp; Kitchen"/>
    <n v="8"/>
    <s v="Home &amp; Kitchen"/>
    <m/>
    <n v="2023"/>
    <n v="7"/>
    <n v="4"/>
    <n v="3"/>
    <s v="Weekday"/>
    <m/>
    <m/>
  </r>
  <r>
    <s v="WEB-5591"/>
    <x v="783"/>
    <s v="Rohan Khan"/>
    <x v="4"/>
    <x v="0"/>
    <x v="16"/>
    <n v="1"/>
    <n v="1918.52"/>
    <x v="4"/>
    <x v="0"/>
    <n v="3"/>
    <n v="1918.52"/>
    <m/>
    <m/>
    <m/>
    <m/>
    <m/>
    <m/>
    <s v="Completed"/>
    <s v="Yes"/>
    <s v="No"/>
    <m/>
    <n v="573"/>
    <n v="450"/>
    <n v="1463424.4009529033"/>
    <n v="118285.78776560788"/>
    <n v="3.8140589569160999"/>
    <s v="Table Lamp"/>
    <x v="0"/>
    <s v="Home &amp; Kitchen"/>
    <s v="Home &amp; Kitchen"/>
    <s v="Home &amp; Kitchen"/>
    <n v="32"/>
    <s v="Home &amp; Kitchen"/>
    <m/>
    <n v="2025"/>
    <n v="1"/>
    <n v="18"/>
    <n v="7"/>
    <s v="Weekday"/>
    <m/>
    <m/>
  </r>
  <r>
    <s v="WEB-9127"/>
    <x v="684"/>
    <s v="Ishaan Pillai"/>
    <x v="1"/>
    <x v="0"/>
    <x v="4"/>
    <n v="1"/>
    <n v="158.36000000000001"/>
    <x v="3"/>
    <x v="1"/>
    <n v="3"/>
    <n v="158.36000000000001"/>
    <m/>
    <m/>
    <m/>
    <m/>
    <m/>
    <m/>
    <s v="Pending"/>
    <s v="No"/>
    <s v="Yes"/>
    <m/>
    <n v="595"/>
    <n v="444"/>
    <n v="1463424.4009529033"/>
    <n v="118285.78776560788"/>
    <n v="3.8140589569160999"/>
    <s v="Non-Stick Pan"/>
    <x v="0"/>
    <s v="Home &amp; Kitchen"/>
    <s v="Home &amp; Kitchen"/>
    <s v="Home &amp; Kitchen"/>
    <n v="7"/>
    <s v="Home &amp; Kitchen"/>
    <m/>
    <n v="2025"/>
    <n v="1"/>
    <n v="7"/>
    <n v="3"/>
    <s v="Weekend"/>
    <m/>
    <m/>
  </r>
  <r>
    <s v="WEB-9356"/>
    <x v="733"/>
    <s v="Aditya Malhotra"/>
    <x v="4"/>
    <x v="1"/>
    <x v="11"/>
    <n v="2"/>
    <n v="2174.56"/>
    <x v="0"/>
    <x v="3"/>
    <n v="3"/>
    <n v="4349.12"/>
    <m/>
    <m/>
    <m/>
    <m/>
    <m/>
    <m/>
    <s v="Lost Sale"/>
    <s v="No"/>
    <s v="Yes"/>
    <m/>
    <n v="573"/>
    <n v="450"/>
    <n v="2759712.3299794244"/>
    <n v="330643.50635802455"/>
    <n v="3.8641711229946525"/>
    <s v="Smart Watch"/>
    <x v="1"/>
    <s v="Electronics"/>
    <s v="Electronics"/>
    <s v="Electronics"/>
    <n v="17"/>
    <s v="Electronics"/>
    <m/>
    <n v="2023"/>
    <n v="12"/>
    <n v="2"/>
    <n v="7"/>
    <s v="Weekday"/>
    <m/>
    <m/>
  </r>
  <r>
    <s v="WEB-8939"/>
    <x v="442"/>
    <s v="Tanya Khan"/>
    <x v="5"/>
    <x v="0"/>
    <x v="16"/>
    <n v="1"/>
    <n v="1715.22"/>
    <x v="0"/>
    <x v="2"/>
    <n v="5"/>
    <n v="1715.22"/>
    <m/>
    <m/>
    <m/>
    <m/>
    <m/>
    <m/>
    <s v="Completed"/>
    <s v="No"/>
    <s v="No"/>
    <m/>
    <n v="559"/>
    <n v="408"/>
    <n v="1463424.4009529033"/>
    <n v="118285.78776560788"/>
    <n v="3.8140589569160999"/>
    <s v="Table Lamp"/>
    <x v="0"/>
    <s v="Home &amp; Kitchen"/>
    <s v="Home &amp; Kitchen"/>
    <s v="Home &amp; Kitchen"/>
    <n v="32"/>
    <s v="Home &amp; Kitchen"/>
    <m/>
    <n v="2024"/>
    <n v="11"/>
    <n v="13"/>
    <n v="4"/>
    <s v="Weekday"/>
    <m/>
    <m/>
  </r>
  <r>
    <s v="WEB-8467"/>
    <x v="307"/>
    <s v="Sanjay Iyer"/>
    <x v="4"/>
    <x v="1"/>
    <x v="8"/>
    <n v="1"/>
    <n v="2265.9"/>
    <x v="2"/>
    <x v="0"/>
    <n v="4"/>
    <n v="2265.9"/>
    <m/>
    <m/>
    <m/>
    <m/>
    <m/>
    <m/>
    <s v="Completed"/>
    <s v="Yes"/>
    <s v="No"/>
    <m/>
    <n v="573"/>
    <n v="450"/>
    <n v="2759712.3299794244"/>
    <n v="330643.50635802455"/>
    <n v="3.8641711229946525"/>
    <s v="Wireless Earbuds"/>
    <x v="1"/>
    <s v="Electronics"/>
    <s v="Electronics"/>
    <s v="Electronics"/>
    <n v="12"/>
    <s v="Electronics"/>
    <m/>
    <n v="2023"/>
    <n v="10"/>
    <n v="8"/>
    <n v="1"/>
    <s v="Weekday"/>
    <m/>
    <m/>
  </r>
  <r>
    <s v="WEB-8738"/>
    <x v="784"/>
    <s v="Aditya Verma"/>
    <x v="4"/>
    <x v="4"/>
    <x v="24"/>
    <n v="2"/>
    <n v="1064.28"/>
    <x v="2"/>
    <x v="0"/>
    <n v="5"/>
    <n v="2128.56"/>
    <m/>
    <m/>
    <m/>
    <m/>
    <m/>
    <m/>
    <s v="Completed"/>
    <s v="Yes"/>
    <s v="No"/>
    <m/>
    <n v="573"/>
    <n v="450"/>
    <n v="1098537.4901531704"/>
    <n v="96724.388030634553"/>
    <n v="3.9001122334455669"/>
    <s v="Face Cream"/>
    <x v="4"/>
    <s v="Beauty"/>
    <s v="Beauty"/>
    <s v="Beauty"/>
    <n v="80"/>
    <s v="Beauty"/>
    <m/>
    <n v="2023"/>
    <n v="4"/>
    <n v="2"/>
    <n v="1"/>
    <s v="Weekday"/>
    <m/>
    <m/>
  </r>
  <r>
    <s v="WEB-9184"/>
    <x v="50"/>
    <s v="Vikram Singh"/>
    <x v="2"/>
    <x v="4"/>
    <x v="22"/>
    <n v="1"/>
    <n v="1155.45"/>
    <x v="2"/>
    <x v="0"/>
    <n v="1"/>
    <n v="1155.45"/>
    <m/>
    <m/>
    <m/>
    <m/>
    <m/>
    <m/>
    <s v="Completed"/>
    <s v="Yes"/>
    <s v="No"/>
    <m/>
    <n v="589"/>
    <n v="426"/>
    <n v="1098537.4901531704"/>
    <n v="96724.388030634553"/>
    <n v="3.9001122334455669"/>
    <s v="Hair Oil"/>
    <x v="4"/>
    <s v="Beauty"/>
    <s v="Beauty"/>
    <s v="Beauty"/>
    <n v="70"/>
    <s v="Beauty"/>
    <m/>
    <n v="2023"/>
    <n v="10"/>
    <n v="30"/>
    <n v="2"/>
    <s v="Weekday"/>
    <m/>
    <m/>
  </r>
  <r>
    <s v="WEB-8212"/>
    <x v="561"/>
    <s v="Vikram Chatterjee"/>
    <x v="6"/>
    <x v="4"/>
    <x v="24"/>
    <n v="2"/>
    <n v="1154.75"/>
    <x v="1"/>
    <x v="3"/>
    <n v="4"/>
    <n v="2309.5"/>
    <m/>
    <m/>
    <m/>
    <m/>
    <m/>
    <m/>
    <s v="Lost Sale"/>
    <s v="No"/>
    <s v="Yes"/>
    <m/>
    <n v="558"/>
    <n v="430"/>
    <n v="1098537.4901531704"/>
    <n v="96724.388030634553"/>
    <n v="3.9001122334455669"/>
    <s v="Face Cream"/>
    <x v="4"/>
    <s v="Beauty"/>
    <s v="Beauty"/>
    <s v="Beauty"/>
    <n v="80"/>
    <s v="Beauty"/>
    <m/>
    <n v="2024"/>
    <n v="12"/>
    <n v="15"/>
    <n v="1"/>
    <s v="Weekday"/>
    <m/>
    <m/>
  </r>
  <r>
    <s v="WEB-5819"/>
    <x v="438"/>
    <s v="Neha Kumar"/>
    <x v="6"/>
    <x v="3"/>
    <x v="19"/>
    <n v="2"/>
    <n v="2473.58"/>
    <x v="0"/>
    <x v="0"/>
    <n v="5"/>
    <n v="4947.16"/>
    <m/>
    <m/>
    <m/>
    <m/>
    <m/>
    <m/>
    <s v="Completed"/>
    <s v="Yes"/>
    <s v="No"/>
    <m/>
    <n v="558"/>
    <n v="430"/>
    <n v="1892867.2841657216"/>
    <n v="199432.98236095349"/>
    <n v="3.8949824970828471"/>
    <s v="Sunglasses"/>
    <x v="3"/>
    <s v="Fashion"/>
    <s v="Fashion"/>
    <s v="Fashion"/>
    <n v="53"/>
    <s v="Fashion"/>
    <m/>
    <n v="2024"/>
    <n v="12"/>
    <n v="14"/>
    <n v="7"/>
    <s v="Weekday"/>
    <m/>
    <m/>
  </r>
  <r>
    <s v="WEB-6821"/>
    <x v="785"/>
    <s v="Sanjay Singh"/>
    <x v="7"/>
    <x v="1"/>
    <x v="11"/>
    <n v="2"/>
    <n v="1984.06"/>
    <x v="0"/>
    <x v="2"/>
    <n v="5"/>
    <n v="3968.12"/>
    <m/>
    <m/>
    <m/>
    <m/>
    <m/>
    <m/>
    <s v="Completed"/>
    <s v="No"/>
    <s v="No"/>
    <m/>
    <n v="567"/>
    <n v="440"/>
    <n v="2759712.3299794244"/>
    <n v="330643.50635802455"/>
    <n v="3.8641711229946525"/>
    <s v="Smart Watch"/>
    <x v="1"/>
    <s v="Electronics"/>
    <s v="Electronics"/>
    <s v="Electronics"/>
    <n v="17"/>
    <s v="Electronics"/>
    <m/>
    <n v="2024"/>
    <n v="10"/>
    <n v="25"/>
    <n v="6"/>
    <s v="Weekday"/>
    <m/>
    <m/>
  </r>
  <r>
    <s v="WEB-9387"/>
    <x v="683"/>
    <s v="Diya Kumar"/>
    <x v="5"/>
    <x v="4"/>
    <x v="24"/>
    <n v="1"/>
    <n v="692.61"/>
    <x v="3"/>
    <x v="0"/>
    <n v="3"/>
    <n v="692.61"/>
    <m/>
    <m/>
    <m/>
    <m/>
    <m/>
    <m/>
    <s v="Completed"/>
    <s v="No"/>
    <s v="No"/>
    <m/>
    <n v="559"/>
    <n v="408"/>
    <n v="1098537.4901531704"/>
    <n v="96724.388030634553"/>
    <n v="3.9001122334455669"/>
    <s v="Face Cream"/>
    <x v="4"/>
    <s v="Beauty"/>
    <s v="Beauty"/>
    <s v="Beauty"/>
    <n v="80"/>
    <s v="Beauty"/>
    <m/>
    <n v="2024"/>
    <n v="1"/>
    <n v="8"/>
    <n v="2"/>
    <s v="Weekday"/>
    <m/>
    <m/>
  </r>
  <r>
    <s v="WEB-5958"/>
    <x v="786"/>
    <s v="Rahul Menon"/>
    <x v="2"/>
    <x v="2"/>
    <x v="2"/>
    <n v="1"/>
    <n v="657.76"/>
    <x v="0"/>
    <x v="0"/>
    <n v="5"/>
    <n v="657.76"/>
    <m/>
    <m/>
    <m/>
    <m/>
    <m/>
    <m/>
    <s v="Completed"/>
    <s v="No"/>
    <s v="No"/>
    <m/>
    <n v="589"/>
    <n v="426"/>
    <n v="594714.6477588166"/>
    <n v="60882.938065984097"/>
    <n v="3.804733727810651"/>
    <s v="Cookbook"/>
    <x v="2"/>
    <s v="Books"/>
    <s v="Books"/>
    <s v="Books"/>
    <n v="4"/>
    <s v="Books"/>
    <m/>
    <n v="2024"/>
    <n v="9"/>
    <n v="24"/>
    <n v="3"/>
    <s v="Weekday"/>
    <m/>
    <m/>
  </r>
  <r>
    <s v="WEB-6380"/>
    <x v="787"/>
    <s v="Aarav Singh"/>
    <x v="0"/>
    <x v="2"/>
    <x v="15"/>
    <n v="1"/>
    <n v="453.69"/>
    <x v="0"/>
    <x v="0"/>
    <n v="5"/>
    <n v="453.69"/>
    <m/>
    <m/>
    <m/>
    <m/>
    <m/>
    <m/>
    <s v="Completed"/>
    <s v="No"/>
    <s v="No"/>
    <m/>
    <n v="590"/>
    <n v="451"/>
    <n v="594714.6477588166"/>
    <n v="60882.938065984097"/>
    <n v="3.804733727810651"/>
    <s v="Kids Story Book"/>
    <x v="2"/>
    <s v="Books"/>
    <s v="Books"/>
    <s v="Books"/>
    <n v="23"/>
    <s v="Books"/>
    <m/>
    <n v="2023"/>
    <n v="5"/>
    <n v="14"/>
    <n v="1"/>
    <s v="Weekday"/>
    <m/>
    <m/>
  </r>
  <r>
    <s v="WEB-6033"/>
    <x v="122"/>
    <s v="Diya Rao"/>
    <x v="6"/>
    <x v="0"/>
    <x v="4"/>
    <n v="1"/>
    <n v="1642.73"/>
    <x v="0"/>
    <x v="0"/>
    <n v="3"/>
    <n v="1642.73"/>
    <m/>
    <m/>
    <m/>
    <m/>
    <m/>
    <m/>
    <s v="Completed"/>
    <s v="Yes"/>
    <s v="No"/>
    <m/>
    <n v="558"/>
    <n v="430"/>
    <n v="1463424.4009529033"/>
    <n v="118285.78776560788"/>
    <n v="3.8140589569160999"/>
    <s v="Non-Stick Pan"/>
    <x v="0"/>
    <s v="Home &amp; Kitchen"/>
    <s v="Home &amp; Kitchen"/>
    <s v="Home &amp; Kitchen"/>
    <n v="7"/>
    <s v="Home &amp; Kitchen"/>
    <m/>
    <n v="2024"/>
    <n v="5"/>
    <n v="25"/>
    <n v="7"/>
    <s v="Weekday"/>
    <m/>
    <m/>
  </r>
  <r>
    <s v="WEB-6899"/>
    <x v="42"/>
    <s v="Saanvi Reddy"/>
    <x v="3"/>
    <x v="1"/>
    <x v="18"/>
    <n v="1"/>
    <n v="628.87"/>
    <x v="2"/>
    <x v="1"/>
    <m/>
    <n v="628.87"/>
    <m/>
    <m/>
    <m/>
    <m/>
    <m/>
    <m/>
    <s v="Pending"/>
    <s v="No"/>
    <s v="Yes"/>
    <m/>
    <n v="619"/>
    <n v="468"/>
    <n v="2759712.3299794244"/>
    <n v="330643.50635802455"/>
    <n v="3.8641711229946525"/>
    <s v="Bluetooth Speaker"/>
    <x v="1"/>
    <s v="Electronics"/>
    <s v="Electronics"/>
    <s v="Electronics"/>
    <n v="48"/>
    <s v="Electronics"/>
    <m/>
    <n v="2023"/>
    <n v="9"/>
    <n v="19"/>
    <n v="3"/>
    <s v="Weekday"/>
    <m/>
    <m/>
  </r>
  <r>
    <s v="WEB-5893"/>
    <x v="748"/>
    <s v="Vivaan Pillai"/>
    <x v="7"/>
    <x v="0"/>
    <x v="0"/>
    <n v="1"/>
    <n v="385.93"/>
    <x v="2"/>
    <x v="0"/>
    <n v="4"/>
    <n v="385.93"/>
    <m/>
    <m/>
    <m/>
    <m/>
    <m/>
    <m/>
    <s v="Completed"/>
    <s v="No"/>
    <s v="No"/>
    <m/>
    <n v="567"/>
    <n v="440"/>
    <n v="1463424.4009529033"/>
    <n v="118285.78776560788"/>
    <n v="3.8140589569160999"/>
    <s v="Water Bottle"/>
    <x v="0"/>
    <s v="Home &amp; Kitchen"/>
    <s v="Home &amp; Kitchen"/>
    <s v="Home &amp; Kitchen"/>
    <n v="2"/>
    <s v="Home &amp; Kitchen"/>
    <m/>
    <n v="2023"/>
    <n v="6"/>
    <n v="14"/>
    <n v="4"/>
    <s v="Weekday"/>
    <m/>
    <m/>
  </r>
  <r>
    <s v="WEB-8942"/>
    <x v="116"/>
    <s v="Simran Verma"/>
    <x v="4"/>
    <x v="3"/>
    <x v="20"/>
    <n v="1"/>
    <n v="674.16"/>
    <x v="1"/>
    <x v="0"/>
    <n v="4"/>
    <n v="674.16"/>
    <m/>
    <m/>
    <m/>
    <m/>
    <m/>
    <m/>
    <s v="Completed"/>
    <s v="No"/>
    <s v="No"/>
    <m/>
    <n v="573"/>
    <n v="450"/>
    <n v="1892867.2841657216"/>
    <n v="199432.98236095349"/>
    <n v="3.8949824970828471"/>
    <s v="Men'S T-Shirt"/>
    <x v="3"/>
    <s v="Fashion"/>
    <s v="Fashion"/>
    <s v="Fashion"/>
    <n v="55"/>
    <s v="Fashion"/>
    <m/>
    <n v="2024"/>
    <n v="2"/>
    <n v="15"/>
    <n v="5"/>
    <s v="Weekday"/>
    <m/>
    <m/>
  </r>
  <r>
    <s v="WEB-7150"/>
    <x v="194"/>
    <s v="Neha Patel"/>
    <x v="3"/>
    <x v="1"/>
    <x v="11"/>
    <n v="1"/>
    <n v="1679.14"/>
    <x v="3"/>
    <x v="0"/>
    <n v="2"/>
    <n v="1679.14"/>
    <m/>
    <m/>
    <m/>
    <m/>
    <m/>
    <m/>
    <s v="Completed"/>
    <s v="Yes"/>
    <s v="No"/>
    <m/>
    <n v="619"/>
    <n v="468"/>
    <n v="2759712.3299794244"/>
    <n v="330643.50635802455"/>
    <n v="3.8641711229946525"/>
    <s v="Smart Watch"/>
    <x v="1"/>
    <s v="Electronics"/>
    <s v="Electronics"/>
    <s v="Electronics"/>
    <n v="17"/>
    <s v="Electronics"/>
    <m/>
    <n v="2024"/>
    <n v="6"/>
    <n v="22"/>
    <n v="7"/>
    <s v="Weekday"/>
    <m/>
    <m/>
  </r>
  <r>
    <s v="WEB-5980"/>
    <x v="70"/>
    <s v="Rahul Bose"/>
    <x v="3"/>
    <x v="2"/>
    <x v="15"/>
    <n v="1"/>
    <n v="468.69"/>
    <x v="2"/>
    <x v="1"/>
    <n v="2"/>
    <n v="468.69"/>
    <m/>
    <m/>
    <m/>
    <m/>
    <m/>
    <m/>
    <s v="Pending"/>
    <s v="No"/>
    <s v="Yes"/>
    <m/>
    <n v="619"/>
    <n v="468"/>
    <n v="594714.6477588166"/>
    <n v="60882.938065984097"/>
    <n v="3.804733727810651"/>
    <s v="Kids Story Book"/>
    <x v="2"/>
    <s v="Books"/>
    <s v="Books"/>
    <s v="Books"/>
    <n v="23"/>
    <s v="Books"/>
    <m/>
    <n v="2024"/>
    <n v="9"/>
    <n v="30"/>
    <n v="2"/>
    <s v="Weekday"/>
    <m/>
    <m/>
  </r>
  <r>
    <s v="WEB-6481"/>
    <x v="133"/>
    <s v="Aditya Verma"/>
    <x v="0"/>
    <x v="2"/>
    <x v="13"/>
    <n v="1"/>
    <n v="214.19"/>
    <x v="4"/>
    <x v="0"/>
    <n v="3"/>
    <n v="214.19"/>
    <m/>
    <m/>
    <m/>
    <m/>
    <m/>
    <m/>
    <s v="Completed"/>
    <s v="No"/>
    <s v="No"/>
    <m/>
    <n v="590"/>
    <n v="451"/>
    <n v="594714.6477588166"/>
    <n v="60882.938065984097"/>
    <n v="3.804733727810651"/>
    <s v="Self-Help Book"/>
    <x v="2"/>
    <s v="Books"/>
    <s v="Books"/>
    <s v="Books"/>
    <n v="19"/>
    <s v="Books"/>
    <m/>
    <n v="2025"/>
    <n v="6"/>
    <n v="21"/>
    <n v="7"/>
    <s v="Weekday"/>
    <m/>
    <m/>
  </r>
  <r>
    <s v="WEB-9238"/>
    <x v="788"/>
    <s v="Diya Menon"/>
    <x v="1"/>
    <x v="0"/>
    <x v="16"/>
    <n v="1"/>
    <n v="1344.93"/>
    <x v="4"/>
    <x v="1"/>
    <n v="4"/>
    <n v="1344.93"/>
    <m/>
    <m/>
    <m/>
    <m/>
    <m/>
    <m/>
    <s v="Pending"/>
    <s v="No"/>
    <s v="Yes"/>
    <m/>
    <n v="595"/>
    <n v="444"/>
    <n v="1463424.4009529033"/>
    <n v="118285.78776560788"/>
    <n v="3.8140589569160999"/>
    <s v="Table Lamp"/>
    <x v="0"/>
    <s v="Home &amp; Kitchen"/>
    <s v="Home &amp; Kitchen"/>
    <s v="Home &amp; Kitchen"/>
    <n v="32"/>
    <s v="Home &amp; Kitchen"/>
    <m/>
    <n v="2023"/>
    <n v="8"/>
    <n v="22"/>
    <n v="3"/>
    <s v="Weekday"/>
    <m/>
    <m/>
  </r>
  <r>
    <s v="WEB-7899"/>
    <x v="506"/>
    <s v="Aditya Khan"/>
    <x v="3"/>
    <x v="3"/>
    <x v="17"/>
    <n v="1"/>
    <n v="1825.89"/>
    <x v="4"/>
    <x v="0"/>
    <n v="3"/>
    <n v="1825.89"/>
    <m/>
    <m/>
    <m/>
    <m/>
    <m/>
    <m/>
    <s v="Completed"/>
    <s v="Yes"/>
    <s v="No"/>
    <m/>
    <n v="619"/>
    <n v="468"/>
    <n v="1892867.2841657216"/>
    <n v="199432.98236095349"/>
    <n v="3.8949824970828471"/>
    <s v="Running Shoes"/>
    <x v="3"/>
    <s v="Fashion"/>
    <s v="Fashion"/>
    <s v="Fashion"/>
    <n v="45"/>
    <s v="Fashion"/>
    <m/>
    <n v="2024"/>
    <n v="10"/>
    <n v="4"/>
    <n v="6"/>
    <s v="Weekday"/>
    <m/>
    <m/>
  </r>
  <r>
    <s v="WEB-9435"/>
    <x v="789"/>
    <s v="Aditya Verma"/>
    <x v="4"/>
    <x v="0"/>
    <x v="23"/>
    <n v="3"/>
    <n v="194.16"/>
    <x v="4"/>
    <x v="0"/>
    <n v="4"/>
    <n v="582.48"/>
    <m/>
    <m/>
    <m/>
    <m/>
    <m/>
    <m/>
    <s v="Completed"/>
    <s v="No"/>
    <s v="No"/>
    <m/>
    <n v="573"/>
    <n v="450"/>
    <n v="1463424.4009529033"/>
    <n v="118285.78776560788"/>
    <n v="3.8140589569160999"/>
    <s v="Led Bulb Pack"/>
    <x v="0"/>
    <s v="Home &amp; Kitchen"/>
    <s v="Home &amp; Kitchen"/>
    <s v="Home &amp; Kitchen"/>
    <n v="76"/>
    <s v="Home &amp; Kitchen"/>
    <m/>
    <n v="2024"/>
    <n v="10"/>
    <n v="24"/>
    <n v="5"/>
    <s v="Weekday"/>
    <m/>
    <m/>
  </r>
  <r>
    <s v="WEB-8885"/>
    <x v="790"/>
    <s v="Aditya Gupta"/>
    <x v="8"/>
    <x v="2"/>
    <x v="7"/>
    <n v="1"/>
    <n v="423.93"/>
    <x v="4"/>
    <x v="0"/>
    <n v="5"/>
    <n v="423.93"/>
    <m/>
    <m/>
    <m/>
    <m/>
    <m/>
    <m/>
    <s v="Completed"/>
    <s v="No"/>
    <s v="No"/>
    <m/>
    <n v="50"/>
    <n v="37"/>
    <n v="594714.6477588166"/>
    <n v="60882.938065984097"/>
    <n v="3.804733727810651"/>
    <s v="Fiction Novel"/>
    <x v="2"/>
    <s v="Books"/>
    <s v="Books"/>
    <s v="Books"/>
    <n v="11"/>
    <s v="Books"/>
    <m/>
    <n v="2023"/>
    <n v="1"/>
    <n v="25"/>
    <n v="4"/>
    <s v="Weekday"/>
    <m/>
    <m/>
  </r>
  <r>
    <s v="WEB-6487"/>
    <x v="791"/>
    <s v="Saanvi Malhotra"/>
    <x v="3"/>
    <x v="3"/>
    <x v="10"/>
    <n v="3"/>
    <n v="1731.06"/>
    <x v="1"/>
    <x v="0"/>
    <n v="5"/>
    <n v="5193.18"/>
    <m/>
    <m/>
    <m/>
    <m/>
    <m/>
    <m/>
    <s v="Completed"/>
    <s v="Yes"/>
    <s v="No"/>
    <m/>
    <n v="619"/>
    <n v="468"/>
    <n v="1892867.2841657216"/>
    <n v="199432.98236095349"/>
    <n v="3.8949824970828471"/>
    <s v="Women'S Kurti"/>
    <x v="3"/>
    <s v="Fashion"/>
    <s v="Fashion"/>
    <s v="Fashion"/>
    <n v="15"/>
    <s v="Fashion"/>
    <m/>
    <n v="2023"/>
    <n v="4"/>
    <n v="29"/>
    <n v="7"/>
    <s v="Weekday"/>
    <m/>
    <m/>
  </r>
  <r>
    <s v="WEB-9539"/>
    <x v="792"/>
    <s v="Vivaan Pillai"/>
    <x v="3"/>
    <x v="4"/>
    <x v="22"/>
    <n v="1"/>
    <n v="1078.47"/>
    <x v="2"/>
    <x v="0"/>
    <n v="5"/>
    <n v="1078.47"/>
    <m/>
    <m/>
    <m/>
    <m/>
    <m/>
    <m/>
    <s v="Completed"/>
    <s v="Yes"/>
    <s v="No"/>
    <m/>
    <n v="619"/>
    <n v="468"/>
    <n v="1098537.4901531704"/>
    <n v="96724.388030634553"/>
    <n v="3.9001122334455669"/>
    <s v="Hair Oil"/>
    <x v="4"/>
    <s v="Beauty"/>
    <s v="Beauty"/>
    <s v="Beauty"/>
    <n v="70"/>
    <s v="Beauty"/>
    <m/>
    <n v="2023"/>
    <n v="2"/>
    <n v="18"/>
    <n v="7"/>
    <s v="Weekday"/>
    <m/>
    <m/>
  </r>
  <r>
    <s v="WEB-8361"/>
    <x v="757"/>
    <s v="Vivaan Iyer"/>
    <x v="2"/>
    <x v="4"/>
    <x v="6"/>
    <n v="2"/>
    <n v="121.47"/>
    <x v="2"/>
    <x v="0"/>
    <n v="5"/>
    <n v="242.94"/>
    <m/>
    <m/>
    <m/>
    <m/>
    <m/>
    <m/>
    <s v="Completed"/>
    <s v="No"/>
    <s v="No"/>
    <m/>
    <n v="589"/>
    <n v="426"/>
    <n v="1098537.4901531704"/>
    <n v="96724.388030634553"/>
    <n v="3.9001122334455669"/>
    <s v="Lipstick"/>
    <x v="4"/>
    <s v="Beauty"/>
    <s v="Beauty"/>
    <s v="Beauty"/>
    <n v="10"/>
    <s v="Beauty"/>
    <m/>
    <n v="2025"/>
    <n v="2"/>
    <n v="15"/>
    <n v="7"/>
    <s v="Weekday"/>
    <m/>
    <m/>
  </r>
  <r>
    <s v="WEB-5175"/>
    <x v="590"/>
    <s v="Rohan Patel"/>
    <x v="1"/>
    <x v="4"/>
    <x v="21"/>
    <n v="1"/>
    <n v="463.68"/>
    <x v="4"/>
    <x v="0"/>
    <n v="4"/>
    <n v="463.68"/>
    <m/>
    <m/>
    <m/>
    <m/>
    <m/>
    <m/>
    <s v="Completed"/>
    <s v="No"/>
    <s v="No"/>
    <m/>
    <n v="595"/>
    <n v="444"/>
    <n v="1098537.4901531704"/>
    <n v="96724.388030634553"/>
    <n v="3.9001122334455669"/>
    <s v="Shampoo 200Ml"/>
    <x v="4"/>
    <s v="Beauty"/>
    <s v="Beauty"/>
    <s v="Beauty"/>
    <n v="64"/>
    <s v="Beauty"/>
    <m/>
    <n v="2024"/>
    <n v="1"/>
    <n v="31"/>
    <n v="4"/>
    <s v="Weekday"/>
    <m/>
    <m/>
  </r>
  <r>
    <s v="WEB-8975"/>
    <x v="761"/>
    <s v="Neha Khan"/>
    <x v="5"/>
    <x v="2"/>
    <x v="14"/>
    <n v="1"/>
    <n v="428.43"/>
    <x v="0"/>
    <x v="2"/>
    <n v="4"/>
    <n v="428.43"/>
    <m/>
    <m/>
    <m/>
    <m/>
    <m/>
    <m/>
    <s v="Completed"/>
    <s v="No"/>
    <s v="No"/>
    <m/>
    <n v="559"/>
    <n v="408"/>
    <n v="594714.6477588166"/>
    <n v="60882.938065984097"/>
    <n v="3.804733727810651"/>
    <s v="Notebook Set"/>
    <x v="2"/>
    <s v="Books"/>
    <s v="Books"/>
    <s v="Books"/>
    <n v="20"/>
    <s v="Books"/>
    <m/>
    <n v="2024"/>
    <n v="9"/>
    <n v="6"/>
    <n v="6"/>
    <s v="Weekday"/>
    <m/>
    <m/>
  </r>
  <r>
    <s v="WEB-8119"/>
    <x v="756"/>
    <s v="Simran Sharma"/>
    <x v="4"/>
    <x v="3"/>
    <x v="19"/>
    <n v="1"/>
    <n v="764.96"/>
    <x v="4"/>
    <x v="0"/>
    <n v="2"/>
    <n v="764.96"/>
    <m/>
    <m/>
    <m/>
    <m/>
    <m/>
    <m/>
    <s v="Completed"/>
    <s v="No"/>
    <s v="No"/>
    <m/>
    <n v="573"/>
    <n v="450"/>
    <n v="1892867.2841657216"/>
    <n v="199432.98236095349"/>
    <n v="3.8949824970828471"/>
    <s v="Sunglasses"/>
    <x v="3"/>
    <s v="Fashion"/>
    <s v="Fashion"/>
    <s v="Fashion"/>
    <n v="53"/>
    <s v="Fashion"/>
    <m/>
    <n v="2025"/>
    <n v="2"/>
    <n v="27"/>
    <n v="5"/>
    <s v="Weekday"/>
    <m/>
    <m/>
  </r>
  <r>
    <s v="WEB-8943"/>
    <x v="320"/>
    <s v="Kavya Reddy"/>
    <x v="2"/>
    <x v="0"/>
    <x v="4"/>
    <n v="1"/>
    <n v="444.53"/>
    <x v="4"/>
    <x v="0"/>
    <n v="2"/>
    <n v="444.53"/>
    <m/>
    <m/>
    <m/>
    <m/>
    <m/>
    <m/>
    <s v="Completed"/>
    <s v="No"/>
    <s v="No"/>
    <m/>
    <n v="589"/>
    <n v="426"/>
    <n v="1463424.4009529033"/>
    <n v="118285.78776560788"/>
    <n v="3.8140589569160999"/>
    <s v="Non-Stick Pan"/>
    <x v="0"/>
    <s v="Home &amp; Kitchen"/>
    <s v="Home &amp; Kitchen"/>
    <s v="Home &amp; Kitchen"/>
    <n v="7"/>
    <s v="Home &amp; Kitchen"/>
    <m/>
    <n v="2024"/>
    <n v="8"/>
    <n v="22"/>
    <n v="5"/>
    <s v="Weekday"/>
    <m/>
    <m/>
  </r>
  <r>
    <s v="WEB-5921"/>
    <x v="481"/>
    <s v="Saanvi Khan"/>
    <x v="2"/>
    <x v="2"/>
    <x v="14"/>
    <n v="1"/>
    <n v="454.58"/>
    <x v="2"/>
    <x v="0"/>
    <n v="5"/>
    <n v="454.58"/>
    <m/>
    <m/>
    <m/>
    <m/>
    <m/>
    <m/>
    <s v="Completed"/>
    <s v="No"/>
    <s v="No"/>
    <m/>
    <n v="589"/>
    <n v="426"/>
    <n v="594714.6477588166"/>
    <n v="60882.938065984097"/>
    <n v="3.804733727810651"/>
    <s v="Notebook Set"/>
    <x v="2"/>
    <s v="Books"/>
    <s v="Books"/>
    <s v="Books"/>
    <n v="20"/>
    <s v="Books"/>
    <m/>
    <n v="2025"/>
    <n v="4"/>
    <n v="13"/>
    <n v="1"/>
    <s v="Weekday"/>
    <m/>
    <m/>
  </r>
  <r>
    <s v="WEB-8829"/>
    <x v="516"/>
    <s v="Vikram Chatterjee"/>
    <x v="7"/>
    <x v="3"/>
    <x v="17"/>
    <n v="1"/>
    <n v="356.23"/>
    <x v="3"/>
    <x v="3"/>
    <n v="1"/>
    <n v="356.23"/>
    <m/>
    <m/>
    <m/>
    <m/>
    <m/>
    <m/>
    <s v="Lost Sale"/>
    <s v="No"/>
    <s v="Yes"/>
    <m/>
    <n v="567"/>
    <n v="440"/>
    <n v="1892867.2841657216"/>
    <n v="199432.98236095349"/>
    <n v="3.8949824970828471"/>
    <s v="Running Shoes"/>
    <x v="3"/>
    <s v="Fashion"/>
    <s v="Fashion"/>
    <s v="Fashion"/>
    <n v="45"/>
    <s v="Fashion"/>
    <m/>
    <n v="2024"/>
    <n v="8"/>
    <n v="10"/>
    <n v="7"/>
    <s v="Weekday"/>
    <m/>
    <m/>
  </r>
  <r>
    <s v="WEB-5508"/>
    <x v="323"/>
    <s v="Rahul Verma"/>
    <x v="1"/>
    <x v="2"/>
    <x v="13"/>
    <n v="2"/>
    <n v="384.89"/>
    <x v="0"/>
    <x v="0"/>
    <n v="5"/>
    <n v="769.78"/>
    <m/>
    <m/>
    <m/>
    <m/>
    <m/>
    <m/>
    <s v="Completed"/>
    <s v="No"/>
    <s v="No"/>
    <m/>
    <n v="595"/>
    <n v="444"/>
    <n v="594714.6477588166"/>
    <n v="60882.938065984097"/>
    <n v="3.804733727810651"/>
    <s v="Self-Help Book"/>
    <x v="2"/>
    <s v="Books"/>
    <s v="Books"/>
    <s v="Books"/>
    <n v="19"/>
    <s v="Books"/>
    <m/>
    <n v="2024"/>
    <n v="4"/>
    <n v="23"/>
    <n v="3"/>
    <s v="Weekday"/>
    <m/>
    <m/>
  </r>
  <r>
    <s v="WEB-7578"/>
    <x v="61"/>
    <s v="Kavya Malhotra"/>
    <x v="6"/>
    <x v="1"/>
    <x v="8"/>
    <n v="1"/>
    <n v="748.83"/>
    <x v="4"/>
    <x v="1"/>
    <n v="3"/>
    <n v="748.83"/>
    <m/>
    <m/>
    <m/>
    <m/>
    <m/>
    <m/>
    <s v="Pending"/>
    <s v="No"/>
    <s v="Yes"/>
    <m/>
    <n v="558"/>
    <n v="430"/>
    <n v="2759712.3299794244"/>
    <n v="330643.50635802455"/>
    <n v="3.8641711229946525"/>
    <s v="Wireless Earbuds"/>
    <x v="1"/>
    <s v="Electronics"/>
    <s v="Electronics"/>
    <s v="Electronics"/>
    <n v="12"/>
    <s v="Electronics"/>
    <m/>
    <n v="2023"/>
    <n v="4"/>
    <n v="14"/>
    <n v="6"/>
    <s v="Weekday"/>
    <m/>
    <m/>
  </r>
  <r>
    <s v="WEB-5602"/>
    <x v="385"/>
    <s v="Arjun Iyer"/>
    <x v="1"/>
    <x v="0"/>
    <x v="23"/>
    <n v="1"/>
    <n v="1032.5899999999999"/>
    <x v="0"/>
    <x v="0"/>
    <n v="4"/>
    <n v="1032.5899999999999"/>
    <m/>
    <m/>
    <m/>
    <m/>
    <m/>
    <m/>
    <s v="Completed"/>
    <s v="Yes"/>
    <s v="No"/>
    <m/>
    <n v="595"/>
    <n v="444"/>
    <n v="1463424.4009529033"/>
    <n v="118285.78776560788"/>
    <n v="3.8140589569160999"/>
    <s v="Led Bulb Pack"/>
    <x v="0"/>
    <s v="Home &amp; Kitchen"/>
    <s v="Home &amp; Kitchen"/>
    <s v="Home &amp; Kitchen"/>
    <n v="76"/>
    <s v="Home &amp; Kitchen"/>
    <m/>
    <n v="2025"/>
    <n v="4"/>
    <n v="14"/>
    <n v="2"/>
    <s v="Weekday"/>
    <m/>
    <m/>
  </r>
  <r>
    <s v="WEB-8544"/>
    <x v="395"/>
    <s v="Pooja Malhotra"/>
    <x v="4"/>
    <x v="3"/>
    <x v="10"/>
    <n v="1"/>
    <n v="340.03"/>
    <x v="1"/>
    <x v="0"/>
    <n v="4"/>
    <n v="340.03"/>
    <m/>
    <m/>
    <m/>
    <m/>
    <m/>
    <m/>
    <s v="Completed"/>
    <s v="No"/>
    <s v="No"/>
    <m/>
    <n v="573"/>
    <n v="450"/>
    <n v="1892867.2841657216"/>
    <n v="199432.98236095349"/>
    <n v="3.8949824970828471"/>
    <s v="Women'S Kurti"/>
    <x v="3"/>
    <s v="Fashion"/>
    <s v="Fashion"/>
    <s v="Fashion"/>
    <n v="15"/>
    <s v="Fashion"/>
    <m/>
    <n v="2024"/>
    <n v="4"/>
    <n v="13"/>
    <n v="7"/>
    <s v="Weekday"/>
    <m/>
    <m/>
  </r>
  <r>
    <s v="WEB-7295"/>
    <x v="793"/>
    <s v="Meera Chatterjee"/>
    <x v="2"/>
    <x v="2"/>
    <x v="13"/>
    <n v="1"/>
    <n v="587.98"/>
    <x v="4"/>
    <x v="0"/>
    <n v="5"/>
    <n v="587.98"/>
    <m/>
    <m/>
    <m/>
    <m/>
    <m/>
    <m/>
    <s v="Completed"/>
    <s v="No"/>
    <s v="No"/>
    <m/>
    <n v="589"/>
    <n v="426"/>
    <n v="594714.6477588166"/>
    <n v="60882.938065984097"/>
    <n v="3.804733727810651"/>
    <s v="Self-Help Book"/>
    <x v="2"/>
    <s v="Books"/>
    <s v="Books"/>
    <s v="Books"/>
    <n v="19"/>
    <s v="Books"/>
    <m/>
    <n v="2024"/>
    <n v="4"/>
    <n v="17"/>
    <n v="4"/>
    <s v="Weekday"/>
    <m/>
    <m/>
  </r>
  <r>
    <s v="WEB-5654"/>
    <x v="151"/>
    <s v="Karan Singh"/>
    <x v="4"/>
    <x v="2"/>
    <x v="7"/>
    <n v="2"/>
    <n v="399.57"/>
    <x v="4"/>
    <x v="0"/>
    <n v="5"/>
    <n v="799.14"/>
    <m/>
    <m/>
    <m/>
    <m/>
    <m/>
    <m/>
    <s v="Completed"/>
    <s v="No"/>
    <s v="No"/>
    <m/>
    <n v="573"/>
    <n v="450"/>
    <n v="594714.6477588166"/>
    <n v="60882.938065984097"/>
    <n v="3.804733727810651"/>
    <s v="Fiction Novel"/>
    <x v="2"/>
    <s v="Books"/>
    <s v="Books"/>
    <s v="Books"/>
    <n v="11"/>
    <s v="Books"/>
    <m/>
    <n v="2024"/>
    <n v="2"/>
    <n v="29"/>
    <n v="5"/>
    <s v="Weekday"/>
    <m/>
    <m/>
  </r>
  <r>
    <s v="WEB-9670"/>
    <x v="59"/>
    <s v="Ishaan Chatterjee"/>
    <x v="0"/>
    <x v="2"/>
    <x v="2"/>
    <n v="1"/>
    <n v="543.73"/>
    <x v="3"/>
    <x v="0"/>
    <m/>
    <n v="543.73"/>
    <m/>
    <m/>
    <m/>
    <m/>
    <m/>
    <m/>
    <s v="Completed"/>
    <s v="No"/>
    <s v="No"/>
    <m/>
    <n v="590"/>
    <n v="451"/>
    <n v="594714.6477588166"/>
    <n v="60882.938065984097"/>
    <n v="3.804733727810651"/>
    <s v="Cookbook"/>
    <x v="2"/>
    <s v="Books"/>
    <s v="Books"/>
    <s v="Books"/>
    <n v="4"/>
    <s v="Books"/>
    <m/>
    <n v="2025"/>
    <n v="1"/>
    <n v="26"/>
    <n v="1"/>
    <s v="Weekday"/>
    <m/>
    <m/>
  </r>
  <r>
    <s v="WEB-8463"/>
    <x v="144"/>
    <s v="Simran Chatterjee"/>
    <x v="6"/>
    <x v="0"/>
    <x v="5"/>
    <n v="1"/>
    <n v="296.47000000000003"/>
    <x v="3"/>
    <x v="0"/>
    <n v="4"/>
    <n v="296.47000000000003"/>
    <m/>
    <m/>
    <m/>
    <m/>
    <m/>
    <m/>
    <s v="Completed"/>
    <s v="No"/>
    <s v="No"/>
    <m/>
    <n v="558"/>
    <n v="430"/>
    <n v="1463424.4009529033"/>
    <n v="118285.78776560788"/>
    <n v="3.8140589569160999"/>
    <s v="Storage Box"/>
    <x v="0"/>
    <s v="Home &amp; Kitchen"/>
    <s v="Home &amp; Kitchen"/>
    <s v="Home &amp; Kitchen"/>
    <n v="8"/>
    <s v="Home &amp; Kitchen"/>
    <m/>
    <n v="2023"/>
    <n v="12"/>
    <n v="10"/>
    <n v="1"/>
    <s v="Weekday"/>
    <m/>
    <m/>
  </r>
  <r>
    <s v="WEB-5871"/>
    <x v="794"/>
    <s v="Vikram Singh"/>
    <x v="5"/>
    <x v="3"/>
    <x v="19"/>
    <n v="1"/>
    <n v="2190.61"/>
    <x v="3"/>
    <x v="0"/>
    <n v="3"/>
    <n v="2190.61"/>
    <m/>
    <m/>
    <m/>
    <m/>
    <m/>
    <m/>
    <s v="Completed"/>
    <s v="Yes"/>
    <s v="No"/>
    <m/>
    <n v="559"/>
    <n v="408"/>
    <n v="1892867.2841657216"/>
    <n v="199432.98236095349"/>
    <n v="3.8949824970828471"/>
    <s v="Sunglasses"/>
    <x v="3"/>
    <s v="Fashion"/>
    <s v="Fashion"/>
    <s v="Fashion"/>
    <n v="53"/>
    <s v="Fashion"/>
    <m/>
    <n v="2024"/>
    <n v="7"/>
    <n v="30"/>
    <n v="3"/>
    <s v="Weekday"/>
    <m/>
    <m/>
  </r>
  <r>
    <s v="WEB-7927"/>
    <x v="730"/>
    <s v="Ishaan Kumar"/>
    <x v="6"/>
    <x v="2"/>
    <x v="13"/>
    <n v="2"/>
    <n v="178.73"/>
    <x v="1"/>
    <x v="3"/>
    <n v="4"/>
    <n v="357.46"/>
    <m/>
    <m/>
    <m/>
    <m/>
    <m/>
    <m/>
    <s v="Lost Sale"/>
    <s v="No"/>
    <s v="Yes"/>
    <m/>
    <n v="558"/>
    <n v="430"/>
    <n v="594714.6477588166"/>
    <n v="60882.938065984097"/>
    <n v="3.804733727810651"/>
    <s v="Self-Help Book"/>
    <x v="2"/>
    <s v="Books"/>
    <s v="Books"/>
    <s v="Books"/>
    <n v="19"/>
    <s v="Books"/>
    <m/>
    <n v="2023"/>
    <n v="1"/>
    <n v="27"/>
    <n v="6"/>
    <s v="Weekday"/>
    <m/>
    <m/>
  </r>
  <r>
    <s v="WEB-9549"/>
    <x v="719"/>
    <s v="Vikram Reddy"/>
    <x v="7"/>
    <x v="1"/>
    <x v="11"/>
    <n v="1"/>
    <n v="392.38"/>
    <x v="2"/>
    <x v="2"/>
    <n v="5"/>
    <n v="392.38"/>
    <m/>
    <m/>
    <m/>
    <m/>
    <m/>
    <m/>
    <s v="Completed"/>
    <s v="No"/>
    <s v="No"/>
    <m/>
    <n v="567"/>
    <n v="440"/>
    <n v="2759712.3299794244"/>
    <n v="330643.50635802455"/>
    <n v="3.8641711229946525"/>
    <s v="Smart Watch"/>
    <x v="1"/>
    <s v="Electronics"/>
    <s v="Electronics"/>
    <s v="Electronics"/>
    <n v="17"/>
    <s v="Electronics"/>
    <m/>
    <n v="2025"/>
    <n v="3"/>
    <n v="8"/>
    <n v="7"/>
    <s v="Weekday"/>
    <m/>
    <m/>
  </r>
  <r>
    <s v="WEB-7073"/>
    <x v="192"/>
    <s v="Aditya Kumar"/>
    <x v="5"/>
    <x v="0"/>
    <x v="23"/>
    <n v="1"/>
    <n v="337.26"/>
    <x v="3"/>
    <x v="0"/>
    <n v="4"/>
    <n v="337.26"/>
    <m/>
    <m/>
    <m/>
    <m/>
    <m/>
    <m/>
    <s v="Completed"/>
    <s v="No"/>
    <s v="No"/>
    <m/>
    <n v="559"/>
    <n v="408"/>
    <n v="1463424.4009529033"/>
    <n v="118285.78776560788"/>
    <n v="3.8140589569160999"/>
    <s v="Led Bulb Pack"/>
    <x v="0"/>
    <s v="Home &amp; Kitchen"/>
    <s v="Home &amp; Kitchen"/>
    <s v="Home &amp; Kitchen"/>
    <n v="76"/>
    <s v="Home &amp; Kitchen"/>
    <m/>
    <n v="2023"/>
    <n v="2"/>
    <n v="22"/>
    <n v="4"/>
    <s v="Weekday"/>
    <m/>
    <m/>
  </r>
  <r>
    <s v="WEB-8393"/>
    <x v="370"/>
    <s v="Rahul Das"/>
    <x v="7"/>
    <x v="3"/>
    <x v="10"/>
    <n v="2"/>
    <n v="269.27999999999997"/>
    <x v="2"/>
    <x v="0"/>
    <n v="4"/>
    <n v="538.55999999999995"/>
    <m/>
    <m/>
    <m/>
    <m/>
    <m/>
    <m/>
    <s v="Completed"/>
    <s v="No"/>
    <s v="No"/>
    <m/>
    <n v="567"/>
    <n v="440"/>
    <n v="1892867.2841657216"/>
    <n v="199432.98236095349"/>
    <n v="3.8949824970828471"/>
    <s v="Women'S Kurti"/>
    <x v="3"/>
    <s v="Fashion"/>
    <s v="Fashion"/>
    <s v="Fashion"/>
    <n v="15"/>
    <s v="Fashion"/>
    <m/>
    <n v="2024"/>
    <n v="12"/>
    <n v="22"/>
    <n v="1"/>
    <s v="Weekday"/>
    <m/>
    <m/>
  </r>
  <r>
    <s v="WEB-6233"/>
    <x v="795"/>
    <s v="Pooja Malhotra"/>
    <x v="3"/>
    <x v="2"/>
    <x v="13"/>
    <n v="2"/>
    <n v="690.43"/>
    <x v="4"/>
    <x v="0"/>
    <n v="3"/>
    <n v="1380.86"/>
    <m/>
    <m/>
    <m/>
    <m/>
    <m/>
    <m/>
    <s v="Completed"/>
    <s v="Yes"/>
    <s v="No"/>
    <m/>
    <n v="619"/>
    <n v="468"/>
    <n v="594714.6477588166"/>
    <n v="60882.938065984097"/>
    <n v="3.804733727810651"/>
    <s v="Self-Help Book"/>
    <x v="2"/>
    <s v="Books"/>
    <s v="Books"/>
    <s v="Books"/>
    <n v="19"/>
    <s v="Books"/>
    <m/>
    <n v="2024"/>
    <n v="8"/>
    <n v="30"/>
    <n v="6"/>
    <s v="Weekday"/>
    <m/>
    <m/>
  </r>
  <r>
    <s v="WEB-7961"/>
    <x v="8"/>
    <s v="Neha Gupta"/>
    <x v="4"/>
    <x v="0"/>
    <x v="23"/>
    <n v="1"/>
    <n v="811.24"/>
    <x v="3"/>
    <x v="0"/>
    <n v="2"/>
    <n v="811.24"/>
    <m/>
    <m/>
    <m/>
    <m/>
    <m/>
    <m/>
    <s v="Completed"/>
    <s v="No"/>
    <s v="No"/>
    <m/>
    <n v="573"/>
    <n v="450"/>
    <n v="1463424.4009529033"/>
    <n v="118285.78776560788"/>
    <n v="3.8140589569160999"/>
    <s v="Led Bulb Pack"/>
    <x v="0"/>
    <s v="Home &amp; Kitchen"/>
    <s v="Home &amp; Kitchen"/>
    <s v="Home &amp; Kitchen"/>
    <n v="76"/>
    <s v="Home &amp; Kitchen"/>
    <m/>
    <n v="2025"/>
    <n v="1"/>
    <n v="31"/>
    <n v="6"/>
    <s v="Weekday"/>
    <m/>
    <m/>
  </r>
  <r>
    <s v="WEB-5272"/>
    <x v="351"/>
    <s v="Ananya Bose"/>
    <x v="0"/>
    <x v="0"/>
    <x v="16"/>
    <n v="1"/>
    <n v="1530.56"/>
    <x v="2"/>
    <x v="0"/>
    <n v="4"/>
    <n v="1530.56"/>
    <m/>
    <m/>
    <m/>
    <m/>
    <m/>
    <m/>
    <s v="Completed"/>
    <s v="Yes"/>
    <s v="No"/>
    <m/>
    <n v="590"/>
    <n v="451"/>
    <n v="1463424.4009529033"/>
    <n v="118285.78776560788"/>
    <n v="3.8140589569160999"/>
    <s v="Table Lamp"/>
    <x v="0"/>
    <s v="Home &amp; Kitchen"/>
    <s v="Home &amp; Kitchen"/>
    <s v="Home &amp; Kitchen"/>
    <n v="32"/>
    <s v="Home &amp; Kitchen"/>
    <m/>
    <n v="2024"/>
    <n v="11"/>
    <n v="23"/>
    <n v="7"/>
    <s v="Weekday"/>
    <m/>
    <m/>
  </r>
  <r>
    <s v="WEB-7321"/>
    <x v="524"/>
    <s v="Meera Kumar"/>
    <x v="8"/>
    <x v="1"/>
    <x v="11"/>
    <n v="2"/>
    <n v="1478.4"/>
    <x v="2"/>
    <x v="0"/>
    <n v="4"/>
    <n v="2956.8"/>
    <m/>
    <m/>
    <m/>
    <m/>
    <m/>
    <m/>
    <s v="Completed"/>
    <s v="Yes"/>
    <s v="No"/>
    <m/>
    <n v="50"/>
    <n v="37"/>
    <n v="2759712.3299794244"/>
    <n v="330643.50635802455"/>
    <n v="3.8641711229946525"/>
    <s v="Smart Watch"/>
    <x v="1"/>
    <s v="Electronics"/>
    <s v="Electronics"/>
    <s v="Electronics"/>
    <n v="17"/>
    <s v="Electronics"/>
    <m/>
    <n v="2023"/>
    <n v="6"/>
    <n v="16"/>
    <n v="6"/>
    <s v="Weekday"/>
    <m/>
    <m/>
  </r>
  <r>
    <s v="WEB-8273"/>
    <x v="467"/>
    <s v="Ishaan Kumar"/>
    <x v="7"/>
    <x v="2"/>
    <x v="2"/>
    <n v="1"/>
    <n v="198.81"/>
    <x v="2"/>
    <x v="0"/>
    <n v="4"/>
    <n v="198.81"/>
    <m/>
    <m/>
    <m/>
    <m/>
    <m/>
    <m/>
    <s v="Completed"/>
    <s v="No"/>
    <s v="No"/>
    <m/>
    <n v="567"/>
    <n v="440"/>
    <n v="594714.6477588166"/>
    <n v="60882.938065984097"/>
    <n v="3.804733727810651"/>
    <s v="Cookbook"/>
    <x v="2"/>
    <s v="Books"/>
    <s v="Books"/>
    <s v="Books"/>
    <n v="4"/>
    <s v="Books"/>
    <m/>
    <n v="2023"/>
    <n v="8"/>
    <n v="7"/>
    <n v="2"/>
    <s v="Weekend"/>
    <m/>
    <m/>
  </r>
  <r>
    <s v="WEB-7332"/>
    <x v="796"/>
    <s v="Meera Bose"/>
    <x v="0"/>
    <x v="2"/>
    <x v="14"/>
    <n v="1"/>
    <n v="274.11"/>
    <x v="4"/>
    <x v="0"/>
    <n v="4"/>
    <n v="274.11"/>
    <m/>
    <m/>
    <m/>
    <m/>
    <m/>
    <m/>
    <s v="Completed"/>
    <s v="No"/>
    <s v="No"/>
    <m/>
    <n v="590"/>
    <n v="451"/>
    <n v="594714.6477588166"/>
    <n v="60882.938065984097"/>
    <n v="3.804733727810651"/>
    <s v="Notebook Set"/>
    <x v="2"/>
    <s v="Books"/>
    <s v="Books"/>
    <s v="Books"/>
    <n v="20"/>
    <s v="Books"/>
    <m/>
    <n v="2023"/>
    <n v="3"/>
    <n v="8"/>
    <n v="4"/>
    <s v="Weekday"/>
    <m/>
    <m/>
  </r>
  <r>
    <s v="WEB-7249"/>
    <x v="486"/>
    <s v="Kavya Chatterjee"/>
    <x v="2"/>
    <x v="3"/>
    <x v="17"/>
    <n v="1"/>
    <n v="2410.9499999999998"/>
    <x v="2"/>
    <x v="0"/>
    <n v="4"/>
    <n v="2410.9499999999998"/>
    <m/>
    <m/>
    <m/>
    <m/>
    <m/>
    <m/>
    <s v="Completed"/>
    <s v="Yes"/>
    <s v="No"/>
    <m/>
    <n v="589"/>
    <n v="426"/>
    <n v="1892867.2841657216"/>
    <n v="199432.98236095349"/>
    <n v="3.8949824970828471"/>
    <s v="Running Shoes"/>
    <x v="3"/>
    <s v="Fashion"/>
    <s v="Fashion"/>
    <s v="Fashion"/>
    <n v="45"/>
    <s v="Fashion"/>
    <m/>
    <n v="2024"/>
    <n v="3"/>
    <n v="20"/>
    <n v="4"/>
    <s v="Weekday"/>
    <m/>
    <m/>
  </r>
  <r>
    <s v="WEB-8167"/>
    <x v="174"/>
    <s v="Diya Iyer"/>
    <x v="6"/>
    <x v="0"/>
    <x v="23"/>
    <n v="3"/>
    <n v="1644.66"/>
    <x v="3"/>
    <x v="0"/>
    <n v="5"/>
    <n v="4933.9800000000005"/>
    <m/>
    <m/>
    <m/>
    <m/>
    <m/>
    <m/>
    <s v="Completed"/>
    <s v="Yes"/>
    <s v="No"/>
    <m/>
    <n v="558"/>
    <n v="430"/>
    <n v="1463424.4009529033"/>
    <n v="118285.78776560788"/>
    <n v="3.8140589569160999"/>
    <s v="Led Bulb Pack"/>
    <x v="0"/>
    <s v="Home &amp; Kitchen"/>
    <s v="Home &amp; Kitchen"/>
    <s v="Home &amp; Kitchen"/>
    <n v="76"/>
    <s v="Home &amp; Kitchen"/>
    <m/>
    <n v="2025"/>
    <n v="4"/>
    <n v="21"/>
    <n v="2"/>
    <s v="Weekday"/>
    <m/>
    <m/>
  </r>
  <r>
    <s v="WEB-7041"/>
    <x v="797"/>
    <s v="Pooja Sharma"/>
    <x v="1"/>
    <x v="0"/>
    <x v="0"/>
    <n v="3"/>
    <n v="1714.61"/>
    <x v="0"/>
    <x v="0"/>
    <n v="3"/>
    <n v="5143.83"/>
    <m/>
    <m/>
    <m/>
    <m/>
    <m/>
    <m/>
    <s v="Completed"/>
    <s v="Yes"/>
    <s v="No"/>
    <m/>
    <n v="595"/>
    <n v="444"/>
    <n v="1463424.4009529033"/>
    <n v="118285.78776560788"/>
    <n v="3.8140589569160999"/>
    <s v="Water Bottle"/>
    <x v="0"/>
    <s v="Home &amp; Kitchen"/>
    <s v="Home &amp; Kitchen"/>
    <s v="Home &amp; Kitchen"/>
    <n v="2"/>
    <s v="Home &amp; Kitchen"/>
    <m/>
    <n v="2024"/>
    <n v="1"/>
    <n v="4"/>
    <n v="5"/>
    <s v="Weekday"/>
    <m/>
    <m/>
  </r>
  <r>
    <s v="WEB-7839"/>
    <x v="115"/>
    <s v="Tanya Malhotra"/>
    <x v="7"/>
    <x v="4"/>
    <x v="22"/>
    <n v="2"/>
    <n v="269.58"/>
    <x v="2"/>
    <x v="0"/>
    <m/>
    <n v="539.16"/>
    <m/>
    <m/>
    <m/>
    <m/>
    <m/>
    <m/>
    <s v="Completed"/>
    <s v="No"/>
    <s v="No"/>
    <m/>
    <n v="567"/>
    <n v="440"/>
    <n v="1098537.4901531704"/>
    <n v="96724.388030634553"/>
    <n v="3.9001122334455669"/>
    <s v="Hair Oil"/>
    <x v="4"/>
    <s v="Beauty"/>
    <s v="Beauty"/>
    <s v="Beauty"/>
    <n v="70"/>
    <s v="Beauty"/>
    <m/>
    <n v="2023"/>
    <n v="9"/>
    <n v="3"/>
    <n v="1"/>
    <s v="Weekday"/>
    <m/>
    <m/>
  </r>
  <r>
    <s v="WEB-7259"/>
    <x v="26"/>
    <s v="Saanvi Singh"/>
    <x v="0"/>
    <x v="4"/>
    <x v="6"/>
    <n v="3"/>
    <n v="1322.58"/>
    <x v="3"/>
    <x v="0"/>
    <m/>
    <n v="3967.74"/>
    <m/>
    <m/>
    <m/>
    <m/>
    <m/>
    <m/>
    <s v="Completed"/>
    <s v="Yes"/>
    <s v="No"/>
    <m/>
    <n v="590"/>
    <n v="451"/>
    <n v="1098537.4901531704"/>
    <n v="96724.388030634553"/>
    <n v="3.9001122334455669"/>
    <s v="Lipstick"/>
    <x v="4"/>
    <s v="Beauty"/>
    <s v="Beauty"/>
    <s v="Beauty"/>
    <n v="10"/>
    <s v="Beauty"/>
    <m/>
    <n v="2024"/>
    <n v="4"/>
    <n v="8"/>
    <n v="2"/>
    <s v="Weekday"/>
    <m/>
    <m/>
  </r>
  <r>
    <s v="WEB-8175"/>
    <x v="447"/>
    <s v="Aditya Singh"/>
    <x v="2"/>
    <x v="1"/>
    <x v="8"/>
    <n v="1"/>
    <n v="714.28"/>
    <x v="1"/>
    <x v="0"/>
    <n v="5"/>
    <n v="714.28"/>
    <m/>
    <m/>
    <m/>
    <m/>
    <m/>
    <m/>
    <s v="Completed"/>
    <s v="No"/>
    <s v="No"/>
    <m/>
    <n v="589"/>
    <n v="426"/>
    <n v="2759712.3299794244"/>
    <n v="330643.50635802455"/>
    <n v="3.8641711229946525"/>
    <s v="Wireless Earbuds"/>
    <x v="1"/>
    <s v="Electronics"/>
    <s v="Electronics"/>
    <s v="Electronics"/>
    <n v="12"/>
    <s v="Electronics"/>
    <m/>
    <n v="2025"/>
    <n v="5"/>
    <n v="2"/>
    <n v="6"/>
    <s v="Weekday"/>
    <m/>
    <m/>
  </r>
  <r>
    <s v="WEB-5524"/>
    <x v="132"/>
    <s v="Kavya Kapoor"/>
    <x v="5"/>
    <x v="4"/>
    <x v="24"/>
    <n v="2"/>
    <n v="99.92"/>
    <x v="3"/>
    <x v="0"/>
    <n v="4"/>
    <n v="199.84"/>
    <m/>
    <m/>
    <m/>
    <m/>
    <m/>
    <m/>
    <s v="Completed"/>
    <s v="No"/>
    <s v="No"/>
    <m/>
    <n v="559"/>
    <n v="408"/>
    <n v="1098537.4901531704"/>
    <n v="96724.388030634553"/>
    <n v="3.9001122334455669"/>
    <s v="Face Cream"/>
    <x v="4"/>
    <s v="Beauty"/>
    <s v="Beauty"/>
    <s v="Beauty"/>
    <n v="80"/>
    <s v="Beauty"/>
    <m/>
    <n v="2025"/>
    <n v="3"/>
    <n v="24"/>
    <n v="2"/>
    <s v="Weekday"/>
    <m/>
    <m/>
  </r>
  <r>
    <s v="WEB-7876"/>
    <x v="117"/>
    <s v="Meera Singh"/>
    <x v="3"/>
    <x v="0"/>
    <x v="4"/>
    <n v="2"/>
    <n v="644.34"/>
    <x v="0"/>
    <x v="0"/>
    <n v="3"/>
    <n v="1288.68"/>
    <m/>
    <m/>
    <m/>
    <m/>
    <m/>
    <m/>
    <s v="Completed"/>
    <s v="Yes"/>
    <s v="No"/>
    <m/>
    <n v="619"/>
    <n v="468"/>
    <n v="1463424.4009529033"/>
    <n v="118285.78776560788"/>
    <n v="3.8140589569160999"/>
    <s v="Non-Stick Pan"/>
    <x v="0"/>
    <s v="Home &amp; Kitchen"/>
    <s v="Home &amp; Kitchen"/>
    <s v="Home &amp; Kitchen"/>
    <n v="7"/>
    <s v="Home &amp; Kitchen"/>
    <m/>
    <n v="2024"/>
    <n v="4"/>
    <n v="24"/>
    <n v="4"/>
    <s v="Weekday"/>
    <m/>
    <m/>
  </r>
  <r>
    <s v="WEB-8001"/>
    <x v="0"/>
    <s v="Rohan Joshi"/>
    <x v="7"/>
    <x v="0"/>
    <x v="5"/>
    <n v="3"/>
    <n v="1818.77"/>
    <x v="0"/>
    <x v="1"/>
    <n v="4"/>
    <n v="5456.3099999999995"/>
    <m/>
    <m/>
    <m/>
    <m/>
    <m/>
    <m/>
    <s v="Pending"/>
    <s v="No"/>
    <s v="Yes"/>
    <m/>
    <n v="567"/>
    <n v="440"/>
    <n v="1463424.4009529033"/>
    <n v="118285.78776560788"/>
    <n v="3.8140589569160999"/>
    <s v="Storage Box"/>
    <x v="0"/>
    <s v="Home &amp; Kitchen"/>
    <s v="Home &amp; Kitchen"/>
    <s v="Home &amp; Kitchen"/>
    <n v="8"/>
    <s v="Home &amp; Kitchen"/>
    <m/>
    <n v="2024"/>
    <n v="2"/>
    <n v="18"/>
    <n v="1"/>
    <s v="Weekday"/>
    <m/>
    <m/>
  </r>
  <r>
    <s v="WEB-9039"/>
    <x v="674"/>
    <s v="Neha Singh"/>
    <x v="0"/>
    <x v="0"/>
    <x v="4"/>
    <n v="1"/>
    <n v="1433.68"/>
    <x v="3"/>
    <x v="0"/>
    <n v="3"/>
    <n v="1433.68"/>
    <m/>
    <m/>
    <m/>
    <m/>
    <m/>
    <m/>
    <s v="Completed"/>
    <s v="Yes"/>
    <s v="No"/>
    <m/>
    <n v="590"/>
    <n v="451"/>
    <n v="1463424.4009529033"/>
    <n v="118285.78776560788"/>
    <n v="3.8140589569160999"/>
    <s v="Non-Stick Pan"/>
    <x v="0"/>
    <s v="Home &amp; Kitchen"/>
    <s v="Home &amp; Kitchen"/>
    <s v="Home &amp; Kitchen"/>
    <n v="7"/>
    <s v="Home &amp; Kitchen"/>
    <m/>
    <n v="2024"/>
    <n v="5"/>
    <n v="4"/>
    <n v="7"/>
    <s v="Weekday"/>
    <m/>
    <m/>
  </r>
  <r>
    <s v="WEB-9318"/>
    <x v="798"/>
    <s v="Aarav Gupta"/>
    <x v="0"/>
    <x v="0"/>
    <x v="23"/>
    <n v="3"/>
    <n v="1641.89"/>
    <x v="4"/>
    <x v="0"/>
    <n v="4"/>
    <n v="4925.67"/>
    <m/>
    <m/>
    <m/>
    <m/>
    <m/>
    <m/>
    <s v="Completed"/>
    <s v="Yes"/>
    <s v="No"/>
    <m/>
    <n v="590"/>
    <n v="451"/>
    <n v="1463424.4009529033"/>
    <n v="118285.78776560788"/>
    <n v="3.8140589569160999"/>
    <s v="Led Bulb Pack"/>
    <x v="0"/>
    <s v="Home &amp; Kitchen"/>
    <s v="Home &amp; Kitchen"/>
    <s v="Home &amp; Kitchen"/>
    <n v="76"/>
    <s v="Home &amp; Kitchen"/>
    <m/>
    <n v="2023"/>
    <n v="1"/>
    <n v="5"/>
    <n v="5"/>
    <s v="Weekday"/>
    <m/>
    <m/>
  </r>
  <r>
    <s v="WEB-8660"/>
    <x v="768"/>
    <s v="Saanvi Khan"/>
    <x v="4"/>
    <x v="2"/>
    <x v="14"/>
    <n v="1"/>
    <n v="459.93"/>
    <x v="1"/>
    <x v="0"/>
    <n v="4"/>
    <n v="459.93"/>
    <m/>
    <m/>
    <m/>
    <m/>
    <m/>
    <m/>
    <s v="Completed"/>
    <s v="No"/>
    <s v="No"/>
    <m/>
    <n v="573"/>
    <n v="450"/>
    <n v="594714.6477588166"/>
    <n v="60882.938065984097"/>
    <n v="3.804733727810651"/>
    <s v="Notebook Set"/>
    <x v="2"/>
    <s v="Books"/>
    <s v="Books"/>
    <s v="Books"/>
    <n v="20"/>
    <s v="Books"/>
    <m/>
    <n v="2023"/>
    <n v="2"/>
    <n v="7"/>
    <n v="3"/>
    <s v="Weekend"/>
    <m/>
    <m/>
  </r>
  <r>
    <s v="WEB-8142"/>
    <x v="717"/>
    <s v="Karan Pillai"/>
    <x v="2"/>
    <x v="2"/>
    <x v="13"/>
    <n v="2"/>
    <n v="665.57"/>
    <x v="0"/>
    <x v="0"/>
    <n v="5"/>
    <n v="1331.14"/>
    <m/>
    <m/>
    <m/>
    <m/>
    <m/>
    <m/>
    <s v="Completed"/>
    <s v="Yes"/>
    <s v="No"/>
    <m/>
    <n v="589"/>
    <n v="426"/>
    <n v="594714.6477588166"/>
    <n v="60882.938065984097"/>
    <n v="3.804733727810651"/>
    <s v="Self-Help Book"/>
    <x v="2"/>
    <s v="Books"/>
    <s v="Books"/>
    <s v="Books"/>
    <n v="19"/>
    <s v="Books"/>
    <m/>
    <n v="2023"/>
    <n v="7"/>
    <n v="14"/>
    <n v="6"/>
    <s v="Weekday"/>
    <m/>
    <m/>
  </r>
  <r>
    <s v="WEB-8135"/>
    <x v="179"/>
    <s v="Diya Patel"/>
    <x v="4"/>
    <x v="3"/>
    <x v="10"/>
    <n v="1"/>
    <n v="1049.51"/>
    <x v="4"/>
    <x v="3"/>
    <n v="5"/>
    <n v="1049.51"/>
    <m/>
    <m/>
    <m/>
    <m/>
    <m/>
    <m/>
    <s v="Lost Sale"/>
    <s v="No"/>
    <s v="Yes"/>
    <m/>
    <n v="573"/>
    <n v="450"/>
    <n v="1892867.2841657216"/>
    <n v="199432.98236095349"/>
    <n v="3.8949824970828471"/>
    <s v="Women'S Kurti"/>
    <x v="3"/>
    <s v="Fashion"/>
    <s v="Fashion"/>
    <s v="Fashion"/>
    <n v="15"/>
    <s v="Fashion"/>
    <m/>
    <n v="2024"/>
    <n v="12"/>
    <n v="8"/>
    <n v="1"/>
    <s v="Weekday"/>
    <m/>
    <m/>
  </r>
  <r>
    <s v="WEB-5492"/>
    <x v="341"/>
    <s v="Rahul Joshi"/>
    <x v="7"/>
    <x v="2"/>
    <x v="2"/>
    <n v="2"/>
    <n v="193.3"/>
    <x v="2"/>
    <x v="0"/>
    <n v="5"/>
    <n v="386.6"/>
    <m/>
    <m/>
    <m/>
    <m/>
    <m/>
    <m/>
    <s v="Completed"/>
    <s v="No"/>
    <s v="No"/>
    <m/>
    <n v="567"/>
    <n v="440"/>
    <n v="594714.6477588166"/>
    <n v="60882.938065984097"/>
    <n v="3.804733727810651"/>
    <s v="Cookbook"/>
    <x v="2"/>
    <s v="Books"/>
    <s v="Books"/>
    <s v="Books"/>
    <n v="4"/>
    <s v="Books"/>
    <m/>
    <n v="2024"/>
    <n v="12"/>
    <n v="6"/>
    <n v="6"/>
    <s v="Weekday"/>
    <m/>
    <m/>
  </r>
  <r>
    <s v="WEB-5096"/>
    <x v="287"/>
    <s v="Rohan Kapoor"/>
    <x v="4"/>
    <x v="0"/>
    <x v="23"/>
    <n v="3"/>
    <n v="1859.81"/>
    <x v="4"/>
    <x v="0"/>
    <n v="4"/>
    <n v="5579.43"/>
    <m/>
    <m/>
    <m/>
    <m/>
    <m/>
    <m/>
    <s v="Completed"/>
    <s v="Yes"/>
    <s v="No"/>
    <m/>
    <n v="573"/>
    <n v="450"/>
    <n v="1463424.4009529033"/>
    <n v="118285.78776560788"/>
    <n v="3.8140589569160999"/>
    <s v="Led Bulb Pack"/>
    <x v="0"/>
    <s v="Home &amp; Kitchen"/>
    <s v="Home &amp; Kitchen"/>
    <s v="Home &amp; Kitchen"/>
    <n v="76"/>
    <s v="Home &amp; Kitchen"/>
    <m/>
    <n v="2025"/>
    <n v="5"/>
    <n v="1"/>
    <n v="5"/>
    <s v="Weekend"/>
    <m/>
    <m/>
  </r>
  <r>
    <s v="WEB-6757"/>
    <x v="635"/>
    <s v="Vikram Menon"/>
    <x v="3"/>
    <x v="4"/>
    <x v="22"/>
    <n v="1"/>
    <n v="514.51"/>
    <x v="2"/>
    <x v="0"/>
    <n v="3"/>
    <n v="514.51"/>
    <m/>
    <m/>
    <m/>
    <m/>
    <m/>
    <m/>
    <s v="Completed"/>
    <s v="No"/>
    <s v="No"/>
    <m/>
    <n v="619"/>
    <n v="468"/>
    <n v="1098537.4901531704"/>
    <n v="96724.388030634553"/>
    <n v="3.9001122334455669"/>
    <s v="Hair Oil"/>
    <x v="4"/>
    <s v="Beauty"/>
    <s v="Beauty"/>
    <s v="Beauty"/>
    <n v="70"/>
    <s v="Beauty"/>
    <m/>
    <n v="2024"/>
    <n v="8"/>
    <n v="24"/>
    <n v="7"/>
    <s v="Weekday"/>
    <m/>
    <m/>
  </r>
  <r>
    <s v="WEB-9331"/>
    <x v="73"/>
    <s v="Vikram Malhotra"/>
    <x v="5"/>
    <x v="3"/>
    <x v="10"/>
    <n v="1"/>
    <n v="1706.7"/>
    <x v="1"/>
    <x v="0"/>
    <n v="4"/>
    <n v="1706.7"/>
    <m/>
    <m/>
    <m/>
    <m/>
    <m/>
    <m/>
    <s v="Completed"/>
    <s v="Yes"/>
    <s v="No"/>
    <m/>
    <n v="559"/>
    <n v="408"/>
    <n v="1892867.2841657216"/>
    <n v="199432.98236095349"/>
    <n v="3.8949824970828471"/>
    <s v="Women'S Kurti"/>
    <x v="3"/>
    <s v="Fashion"/>
    <s v="Fashion"/>
    <s v="Fashion"/>
    <n v="15"/>
    <s v="Fashion"/>
    <m/>
    <n v="2023"/>
    <n v="11"/>
    <n v="12"/>
    <n v="1"/>
    <s v="Weekday"/>
    <m/>
    <m/>
  </r>
  <r>
    <s v="WEB-9344"/>
    <x v="712"/>
    <s v="Aditya Menon"/>
    <x v="5"/>
    <x v="2"/>
    <x v="15"/>
    <n v="2"/>
    <n v="323.04000000000002"/>
    <x v="3"/>
    <x v="3"/>
    <n v="1"/>
    <n v="646.08000000000004"/>
    <m/>
    <m/>
    <m/>
    <m/>
    <m/>
    <m/>
    <s v="Lost Sale"/>
    <s v="No"/>
    <s v="Yes"/>
    <m/>
    <n v="559"/>
    <n v="408"/>
    <n v="594714.6477588166"/>
    <n v="60882.938065984097"/>
    <n v="3.804733727810651"/>
    <s v="Kids Story Book"/>
    <x v="2"/>
    <s v="Books"/>
    <s v="Books"/>
    <s v="Books"/>
    <n v="23"/>
    <s v="Books"/>
    <m/>
    <n v="2025"/>
    <n v="2"/>
    <n v="19"/>
    <n v="4"/>
    <s v="Weekday"/>
    <m/>
    <m/>
  </r>
  <r>
    <s v="WEB-8055"/>
    <x v="338"/>
    <s v="Ananya Gupta"/>
    <x v="3"/>
    <x v="1"/>
    <x v="11"/>
    <n v="1"/>
    <n v="557.48"/>
    <x v="4"/>
    <x v="3"/>
    <n v="4"/>
    <n v="557.48"/>
    <m/>
    <m/>
    <m/>
    <m/>
    <m/>
    <m/>
    <s v="Lost Sale"/>
    <s v="No"/>
    <s v="Yes"/>
    <m/>
    <n v="619"/>
    <n v="468"/>
    <n v="2759712.3299794244"/>
    <n v="330643.50635802455"/>
    <n v="3.8641711229946525"/>
    <s v="Smart Watch"/>
    <x v="1"/>
    <s v="Electronics"/>
    <s v="Electronics"/>
    <s v="Electronics"/>
    <n v="17"/>
    <s v="Electronics"/>
    <m/>
    <n v="2023"/>
    <n v="8"/>
    <n v="12"/>
    <n v="7"/>
    <s v="Weekday"/>
    <m/>
    <m/>
  </r>
  <r>
    <s v="WEB-5104"/>
    <x v="29"/>
    <s v="Rahul Nair"/>
    <x v="3"/>
    <x v="0"/>
    <x v="5"/>
    <n v="2"/>
    <n v="1338.26"/>
    <x v="3"/>
    <x v="3"/>
    <n v="1"/>
    <n v="2676.52"/>
    <m/>
    <m/>
    <m/>
    <m/>
    <m/>
    <m/>
    <s v="Lost Sale"/>
    <s v="No"/>
    <s v="Yes"/>
    <m/>
    <n v="619"/>
    <n v="468"/>
    <n v="1463424.4009529033"/>
    <n v="118285.78776560788"/>
    <n v="3.8140589569160999"/>
    <s v="Storage Box"/>
    <x v="0"/>
    <s v="Home &amp; Kitchen"/>
    <s v="Home &amp; Kitchen"/>
    <s v="Home &amp; Kitchen"/>
    <n v="8"/>
    <s v="Home &amp; Kitchen"/>
    <m/>
    <n v="2025"/>
    <n v="2"/>
    <n v="21"/>
    <n v="6"/>
    <s v="Weekday"/>
    <m/>
    <m/>
  </r>
  <r>
    <s v="WEB-6691"/>
    <x v="477"/>
    <s v="Diya Gupta"/>
    <x v="5"/>
    <x v="2"/>
    <x v="13"/>
    <n v="1"/>
    <n v="303.63"/>
    <x v="1"/>
    <x v="0"/>
    <n v="1"/>
    <n v="303.63"/>
    <m/>
    <m/>
    <m/>
    <m/>
    <m/>
    <m/>
    <s v="Completed"/>
    <s v="No"/>
    <s v="No"/>
    <m/>
    <n v="559"/>
    <n v="408"/>
    <n v="594714.6477588166"/>
    <n v="60882.938065984097"/>
    <n v="3.804733727810651"/>
    <s v="Self-Help Book"/>
    <x v="2"/>
    <s v="Books"/>
    <s v="Books"/>
    <s v="Books"/>
    <n v="19"/>
    <s v="Books"/>
    <m/>
    <n v="2024"/>
    <n v="3"/>
    <n v="12"/>
    <n v="3"/>
    <s v="Weekday"/>
    <m/>
    <m/>
  </r>
  <r>
    <s v="WEB-7902"/>
    <x v="125"/>
    <s v="Rohan Sharma"/>
    <x v="1"/>
    <x v="1"/>
    <x v="1"/>
    <n v="1"/>
    <n v="2370.38"/>
    <x v="0"/>
    <x v="0"/>
    <n v="5"/>
    <n v="2370.38"/>
    <m/>
    <m/>
    <m/>
    <m/>
    <m/>
    <m/>
    <s v="Completed"/>
    <s v="Yes"/>
    <s v="No"/>
    <m/>
    <n v="595"/>
    <n v="444"/>
    <n v="2759712.3299794244"/>
    <n v="330643.50635802455"/>
    <n v="3.8641711229946525"/>
    <s v="Power Bank 10000Mah"/>
    <x v="1"/>
    <s v="Electronics"/>
    <s v="Electronics"/>
    <s v="Electronics"/>
    <n v="3"/>
    <s v="Electronics"/>
    <m/>
    <n v="2023"/>
    <n v="12"/>
    <n v="23"/>
    <n v="7"/>
    <s v="Weekday"/>
    <m/>
    <m/>
  </r>
  <r>
    <s v="WEB-5454"/>
    <x v="164"/>
    <s v="Aarav Pillai"/>
    <x v="3"/>
    <x v="3"/>
    <x v="19"/>
    <n v="2"/>
    <n v="1045.53"/>
    <x v="4"/>
    <x v="0"/>
    <n v="3"/>
    <n v="2091.06"/>
    <m/>
    <m/>
    <m/>
    <m/>
    <m/>
    <m/>
    <s v="Completed"/>
    <s v="Yes"/>
    <s v="No"/>
    <m/>
    <n v="619"/>
    <n v="468"/>
    <n v="1892867.2841657216"/>
    <n v="199432.98236095349"/>
    <n v="3.8949824970828471"/>
    <s v="Sunglasses"/>
    <x v="3"/>
    <s v="Fashion"/>
    <s v="Fashion"/>
    <s v="Fashion"/>
    <n v="53"/>
    <s v="Fashion"/>
    <m/>
    <n v="2023"/>
    <n v="7"/>
    <n v="12"/>
    <n v="4"/>
    <s v="Weekday"/>
    <m/>
    <m/>
  </r>
  <r>
    <s v="WEB-6624"/>
    <x v="751"/>
    <s v="Tanya Patel"/>
    <x v="6"/>
    <x v="0"/>
    <x v="0"/>
    <n v="2"/>
    <n v="1561.7"/>
    <x v="4"/>
    <x v="0"/>
    <n v="4"/>
    <n v="3123.4"/>
    <m/>
    <m/>
    <m/>
    <m/>
    <m/>
    <m/>
    <s v="Completed"/>
    <s v="Yes"/>
    <s v="No"/>
    <m/>
    <n v="558"/>
    <n v="430"/>
    <n v="1463424.4009529033"/>
    <n v="118285.78776560788"/>
    <n v="3.8140589569160999"/>
    <s v="Water Bottle"/>
    <x v="0"/>
    <s v="Home &amp; Kitchen"/>
    <s v="Home &amp; Kitchen"/>
    <s v="Home &amp; Kitchen"/>
    <n v="2"/>
    <s v="Home &amp; Kitchen"/>
    <m/>
    <n v="2023"/>
    <n v="2"/>
    <n v="8"/>
    <n v="4"/>
    <s v="Weekday"/>
    <m/>
    <m/>
  </r>
  <r>
    <s v="WEB-6468"/>
    <x v="262"/>
    <s v="Riya Patel"/>
    <x v="0"/>
    <x v="1"/>
    <x v="9"/>
    <n v="1"/>
    <n v="2886.21"/>
    <x v="0"/>
    <x v="0"/>
    <n v="5"/>
    <n v="2886.21"/>
    <m/>
    <m/>
    <m/>
    <m/>
    <m/>
    <m/>
    <s v="Completed"/>
    <s v="Yes"/>
    <s v="No"/>
    <m/>
    <n v="590"/>
    <n v="451"/>
    <n v="2759712.3299794244"/>
    <n v="330643.50635802455"/>
    <n v="3.8641711229946525"/>
    <s v="Usb Cable"/>
    <x v="1"/>
    <s v="Electronics"/>
    <s v="Electronics"/>
    <s v="Electronics"/>
    <n v="13"/>
    <s v="Electronics"/>
    <m/>
    <n v="2024"/>
    <n v="11"/>
    <n v="20"/>
    <n v="4"/>
    <s v="Weekday"/>
    <m/>
    <m/>
  </r>
  <r>
    <s v="WEB-9224"/>
    <x v="152"/>
    <s v="Ananya Kumar"/>
    <x v="7"/>
    <x v="4"/>
    <x v="21"/>
    <n v="3"/>
    <n v="348.36"/>
    <x v="4"/>
    <x v="0"/>
    <m/>
    <n v="1045.08"/>
    <m/>
    <m/>
    <m/>
    <m/>
    <m/>
    <m/>
    <s v="Completed"/>
    <s v="Yes"/>
    <s v="No"/>
    <m/>
    <n v="567"/>
    <n v="440"/>
    <n v="1098537.4901531704"/>
    <n v="96724.388030634553"/>
    <n v="3.9001122334455669"/>
    <s v="Shampoo 200Ml"/>
    <x v="4"/>
    <s v="Beauty"/>
    <s v="Beauty"/>
    <s v="Beauty"/>
    <n v="64"/>
    <s v="Beauty"/>
    <m/>
    <n v="2023"/>
    <n v="4"/>
    <n v="6"/>
    <n v="5"/>
    <s v="Weekday"/>
    <m/>
    <m/>
  </r>
  <r>
    <s v="WEB-7448"/>
    <x v="213"/>
    <s v="Ishaan Verma"/>
    <x v="6"/>
    <x v="2"/>
    <x v="14"/>
    <n v="2"/>
    <n v="514.86"/>
    <x v="1"/>
    <x v="0"/>
    <n v="5"/>
    <n v="1029.72"/>
    <m/>
    <m/>
    <m/>
    <m/>
    <m/>
    <m/>
    <s v="Completed"/>
    <s v="Yes"/>
    <s v="No"/>
    <m/>
    <n v="558"/>
    <n v="430"/>
    <n v="594714.6477588166"/>
    <n v="60882.938065984097"/>
    <n v="3.804733727810651"/>
    <s v="Notebook Set"/>
    <x v="2"/>
    <s v="Books"/>
    <s v="Books"/>
    <s v="Books"/>
    <n v="20"/>
    <s v="Books"/>
    <m/>
    <n v="2023"/>
    <n v="11"/>
    <n v="15"/>
    <n v="4"/>
    <s v="Weekday"/>
    <m/>
    <m/>
  </r>
  <r>
    <s v="WEB-6717"/>
    <x v="799"/>
    <s v="Vikram Pillai"/>
    <x v="5"/>
    <x v="0"/>
    <x v="0"/>
    <n v="1"/>
    <n v="1192.6300000000001"/>
    <x v="0"/>
    <x v="0"/>
    <n v="2"/>
    <n v="1192.6300000000001"/>
    <m/>
    <m/>
    <m/>
    <m/>
    <m/>
    <m/>
    <s v="Completed"/>
    <s v="Yes"/>
    <s v="No"/>
    <m/>
    <n v="559"/>
    <n v="408"/>
    <n v="1463424.4009529033"/>
    <n v="118285.78776560788"/>
    <n v="3.8140589569160999"/>
    <s v="Water Bottle"/>
    <x v="0"/>
    <s v="Home &amp; Kitchen"/>
    <s v="Home &amp; Kitchen"/>
    <s v="Home &amp; Kitchen"/>
    <n v="2"/>
    <s v="Home &amp; Kitchen"/>
    <m/>
    <n v="2023"/>
    <n v="5"/>
    <n v="30"/>
    <n v="3"/>
    <s v="Weekday"/>
    <m/>
    <m/>
  </r>
  <r>
    <s v="WEB-5583"/>
    <x v="14"/>
    <s v="Meera Mehta"/>
    <x v="0"/>
    <x v="2"/>
    <x v="7"/>
    <n v="3"/>
    <n v="524.70000000000005"/>
    <x v="2"/>
    <x v="0"/>
    <n v="4"/>
    <n v="1574.1000000000001"/>
    <m/>
    <m/>
    <m/>
    <m/>
    <m/>
    <m/>
    <s v="Completed"/>
    <s v="Yes"/>
    <s v="No"/>
    <m/>
    <n v="590"/>
    <n v="451"/>
    <n v="594714.6477588166"/>
    <n v="60882.938065984097"/>
    <n v="3.804733727810651"/>
    <s v="Fiction Novel"/>
    <x v="2"/>
    <s v="Books"/>
    <s v="Books"/>
    <s v="Books"/>
    <n v="11"/>
    <s v="Books"/>
    <m/>
    <n v="2024"/>
    <n v="10"/>
    <n v="18"/>
    <n v="6"/>
    <s v="Weekday"/>
    <m/>
    <m/>
  </r>
  <r>
    <s v="WEB-6801"/>
    <x v="641"/>
    <s v="Karan Malhotra"/>
    <x v="7"/>
    <x v="0"/>
    <x v="23"/>
    <n v="2"/>
    <n v="290.83999999999997"/>
    <x v="4"/>
    <x v="2"/>
    <n v="5"/>
    <n v="581.67999999999995"/>
    <m/>
    <m/>
    <m/>
    <m/>
    <m/>
    <m/>
    <s v="Completed"/>
    <s v="No"/>
    <s v="No"/>
    <m/>
    <n v="567"/>
    <n v="440"/>
    <n v="1463424.4009529033"/>
    <n v="118285.78776560788"/>
    <n v="3.8140589569160999"/>
    <s v="Led Bulb Pack"/>
    <x v="0"/>
    <s v="Home &amp; Kitchen"/>
    <s v="Home &amp; Kitchen"/>
    <s v="Home &amp; Kitchen"/>
    <n v="76"/>
    <s v="Home &amp; Kitchen"/>
    <m/>
    <n v="2023"/>
    <n v="3"/>
    <n v="22"/>
    <n v="4"/>
    <s v="Weekday"/>
    <m/>
    <m/>
  </r>
  <r>
    <s v="WEB-5724"/>
    <x v="690"/>
    <s v="Riya Patel"/>
    <x v="7"/>
    <x v="3"/>
    <x v="20"/>
    <n v="3"/>
    <n v="2261.7399999999998"/>
    <x v="0"/>
    <x v="0"/>
    <n v="4"/>
    <n v="6785.2199999999993"/>
    <m/>
    <m/>
    <m/>
    <m/>
    <m/>
    <m/>
    <s v="Completed"/>
    <s v="Yes"/>
    <s v="No"/>
    <m/>
    <n v="567"/>
    <n v="440"/>
    <n v="1892867.2841657216"/>
    <n v="199432.98236095349"/>
    <n v="3.8949824970828471"/>
    <s v="Men'S T-Shirt"/>
    <x v="3"/>
    <s v="Fashion"/>
    <s v="Fashion"/>
    <s v="Fashion"/>
    <n v="55"/>
    <s v="Fashion"/>
    <m/>
    <n v="2024"/>
    <n v="4"/>
    <n v="9"/>
    <n v="3"/>
    <s v="Weekday"/>
    <m/>
    <m/>
  </r>
  <r>
    <s v="WEB-8952"/>
    <x v="767"/>
    <s v="Arjun Nair"/>
    <x v="1"/>
    <x v="3"/>
    <x v="19"/>
    <n v="1"/>
    <n v="2230.46"/>
    <x v="0"/>
    <x v="0"/>
    <m/>
    <n v="2230.46"/>
    <m/>
    <m/>
    <m/>
    <m/>
    <m/>
    <m/>
    <s v="Completed"/>
    <s v="Yes"/>
    <s v="No"/>
    <m/>
    <n v="595"/>
    <n v="444"/>
    <n v="1892867.2841657216"/>
    <n v="199432.98236095349"/>
    <n v="3.8949824970828471"/>
    <s v="Sunglasses"/>
    <x v="3"/>
    <s v="Fashion"/>
    <s v="Fashion"/>
    <s v="Fashion"/>
    <n v="53"/>
    <s v="Fashion"/>
    <m/>
    <n v="2024"/>
    <n v="8"/>
    <n v="21"/>
    <n v="4"/>
    <s v="Weekday"/>
    <m/>
    <m/>
  </r>
  <r>
    <s v="WEB-5361"/>
    <x v="23"/>
    <s v="Tanya Kapoor"/>
    <x v="2"/>
    <x v="1"/>
    <x v="8"/>
    <n v="1"/>
    <n v="2220.71"/>
    <x v="4"/>
    <x v="0"/>
    <n v="5"/>
    <n v="2220.71"/>
    <m/>
    <m/>
    <m/>
    <m/>
    <m/>
    <m/>
    <s v="Completed"/>
    <s v="Yes"/>
    <s v="No"/>
    <m/>
    <n v="589"/>
    <n v="426"/>
    <n v="2759712.3299794244"/>
    <n v="330643.50635802455"/>
    <n v="3.8641711229946525"/>
    <s v="Wireless Earbuds"/>
    <x v="1"/>
    <s v="Electronics"/>
    <s v="Electronics"/>
    <s v="Electronics"/>
    <n v="12"/>
    <s v="Electronics"/>
    <m/>
    <n v="2024"/>
    <n v="3"/>
    <n v="4"/>
    <n v="2"/>
    <s v="Weekday"/>
    <m/>
    <m/>
  </r>
  <r>
    <s v="WEB-5312"/>
    <x v="748"/>
    <s v="Vivaan Malhotra"/>
    <x v="2"/>
    <x v="4"/>
    <x v="24"/>
    <n v="1"/>
    <n v="1382.93"/>
    <x v="3"/>
    <x v="3"/>
    <n v="4"/>
    <n v="1382.93"/>
    <m/>
    <m/>
    <m/>
    <m/>
    <m/>
    <m/>
    <s v="Lost Sale"/>
    <s v="No"/>
    <s v="Yes"/>
    <m/>
    <n v="589"/>
    <n v="426"/>
    <n v="1098537.4901531704"/>
    <n v="96724.388030634553"/>
    <n v="3.9001122334455669"/>
    <s v="Face Cream"/>
    <x v="4"/>
    <s v="Beauty"/>
    <s v="Beauty"/>
    <s v="Beauty"/>
    <n v="80"/>
    <s v="Beauty"/>
    <m/>
    <n v="2023"/>
    <n v="6"/>
    <n v="14"/>
    <n v="4"/>
    <s v="Weekday"/>
    <m/>
    <m/>
  </r>
  <r>
    <s v="WEB-6381"/>
    <x v="281"/>
    <s v="Kavya Chatterjee"/>
    <x v="6"/>
    <x v="0"/>
    <x v="5"/>
    <n v="1"/>
    <n v="738.78"/>
    <x v="0"/>
    <x v="0"/>
    <n v="4"/>
    <n v="738.78"/>
    <m/>
    <m/>
    <m/>
    <m/>
    <m/>
    <m/>
    <s v="Completed"/>
    <s v="No"/>
    <s v="No"/>
    <m/>
    <n v="558"/>
    <n v="430"/>
    <n v="1463424.4009529033"/>
    <n v="118285.78776560788"/>
    <n v="3.8140589569160999"/>
    <s v="Storage Box"/>
    <x v="0"/>
    <s v="Home &amp; Kitchen"/>
    <s v="Home &amp; Kitchen"/>
    <s v="Home &amp; Kitchen"/>
    <n v="8"/>
    <s v="Home &amp; Kitchen"/>
    <m/>
    <n v="2023"/>
    <n v="1"/>
    <n v="18"/>
    <n v="4"/>
    <s v="Weekday"/>
    <m/>
    <m/>
  </r>
  <r>
    <s v="WEB-7661"/>
    <x v="284"/>
    <s v="Neha Verma"/>
    <x v="5"/>
    <x v="0"/>
    <x v="4"/>
    <n v="1"/>
    <n v="1823.66"/>
    <x v="4"/>
    <x v="1"/>
    <n v="4"/>
    <n v="1823.66"/>
    <m/>
    <m/>
    <m/>
    <m/>
    <m/>
    <m/>
    <s v="Pending"/>
    <s v="No"/>
    <s v="Yes"/>
    <m/>
    <n v="559"/>
    <n v="408"/>
    <n v="1463424.4009529033"/>
    <n v="118285.78776560788"/>
    <n v="3.8140589569160999"/>
    <s v="Non-Stick Pan"/>
    <x v="0"/>
    <s v="Home &amp; Kitchen"/>
    <s v="Home &amp; Kitchen"/>
    <s v="Home &amp; Kitchen"/>
    <n v="7"/>
    <s v="Home &amp; Kitchen"/>
    <m/>
    <n v="2024"/>
    <n v="5"/>
    <n v="21"/>
    <n v="3"/>
    <s v="Weekday"/>
    <m/>
    <m/>
  </r>
  <r>
    <s v="WEB-8833"/>
    <x v="740"/>
    <s v="Diya Joshi"/>
    <x v="7"/>
    <x v="3"/>
    <x v="3"/>
    <n v="2"/>
    <n v="2072.09"/>
    <x v="3"/>
    <x v="0"/>
    <n v="5"/>
    <n v="4144.18"/>
    <m/>
    <m/>
    <m/>
    <m/>
    <m/>
    <m/>
    <s v="Completed"/>
    <s v="Yes"/>
    <s v="No"/>
    <m/>
    <n v="567"/>
    <n v="440"/>
    <n v="1892867.2841657216"/>
    <n v="199432.98236095349"/>
    <n v="3.8949824970828471"/>
    <s v="Denim Jeans"/>
    <x v="3"/>
    <s v="Fashion"/>
    <s v="Fashion"/>
    <s v="Fashion"/>
    <n v="6"/>
    <s v="Fashion"/>
    <m/>
    <n v="2025"/>
    <n v="3"/>
    <n v="14"/>
    <n v="6"/>
    <s v="Weekday"/>
    <m/>
    <m/>
  </r>
  <r>
    <s v="WEB-5183"/>
    <x v="800"/>
    <s v="Riya Chatterjee"/>
    <x v="2"/>
    <x v="4"/>
    <x v="21"/>
    <n v="1"/>
    <n v="836.48"/>
    <x v="1"/>
    <x v="0"/>
    <n v="3"/>
    <n v="836.48"/>
    <m/>
    <m/>
    <m/>
    <m/>
    <m/>
    <m/>
    <s v="Completed"/>
    <s v="No"/>
    <s v="No"/>
    <m/>
    <n v="589"/>
    <n v="426"/>
    <n v="1098537.4901531704"/>
    <n v="96724.388030634553"/>
    <n v="3.9001122334455669"/>
    <s v="Shampoo 200Ml"/>
    <x v="4"/>
    <s v="Beauty"/>
    <s v="Beauty"/>
    <s v="Beauty"/>
    <n v="64"/>
    <s v="Beauty"/>
    <m/>
    <n v="2024"/>
    <n v="11"/>
    <n v="18"/>
    <n v="2"/>
    <s v="Weekday"/>
    <m/>
    <m/>
  </r>
  <r>
    <s v="WEB-9395"/>
    <x v="737"/>
    <s v="Aditya Sharma"/>
    <x v="3"/>
    <x v="3"/>
    <x v="3"/>
    <n v="1"/>
    <n v="1077.6600000000001"/>
    <x v="2"/>
    <x v="1"/>
    <n v="5"/>
    <n v="1077.6600000000001"/>
    <m/>
    <m/>
    <m/>
    <m/>
    <m/>
    <m/>
    <s v="Pending"/>
    <s v="No"/>
    <s v="Yes"/>
    <m/>
    <n v="619"/>
    <n v="468"/>
    <n v="1892867.2841657216"/>
    <n v="199432.98236095349"/>
    <n v="3.8949824970828471"/>
    <s v="Denim Jeans"/>
    <x v="3"/>
    <s v="Fashion"/>
    <s v="Fashion"/>
    <s v="Fashion"/>
    <n v="6"/>
    <s v="Fashion"/>
    <m/>
    <n v="2023"/>
    <n v="11"/>
    <n v="6"/>
    <n v="2"/>
    <s v="Weekday"/>
    <m/>
    <m/>
  </r>
  <r>
    <s v="WEB-9309"/>
    <x v="334"/>
    <s v="Meera Reddy"/>
    <x v="0"/>
    <x v="2"/>
    <x v="15"/>
    <n v="1"/>
    <n v="101.44"/>
    <x v="3"/>
    <x v="0"/>
    <n v="5"/>
    <n v="101.44"/>
    <m/>
    <m/>
    <m/>
    <m/>
    <m/>
    <m/>
    <s v="Completed"/>
    <s v="No"/>
    <s v="No"/>
    <m/>
    <n v="590"/>
    <n v="451"/>
    <n v="594714.6477588166"/>
    <n v="60882.938065984097"/>
    <n v="3.804733727810651"/>
    <s v="Kids Story Book"/>
    <x v="2"/>
    <s v="Books"/>
    <s v="Books"/>
    <s v="Books"/>
    <n v="23"/>
    <s v="Books"/>
    <m/>
    <n v="2024"/>
    <n v="8"/>
    <n v="14"/>
    <n v="4"/>
    <s v="Weekday"/>
    <m/>
    <m/>
  </r>
  <r>
    <s v="WEB-7965"/>
    <x v="74"/>
    <s v="Aarav Sharma"/>
    <x v="4"/>
    <x v="3"/>
    <x v="17"/>
    <n v="1"/>
    <n v="257.5"/>
    <x v="3"/>
    <x v="0"/>
    <n v="5"/>
    <n v="257.5"/>
    <m/>
    <m/>
    <m/>
    <m/>
    <m/>
    <m/>
    <s v="Completed"/>
    <s v="No"/>
    <s v="No"/>
    <m/>
    <n v="573"/>
    <n v="450"/>
    <n v="1892867.2841657216"/>
    <n v="199432.98236095349"/>
    <n v="3.8949824970828471"/>
    <s v="Running Shoes"/>
    <x v="3"/>
    <s v="Fashion"/>
    <s v="Fashion"/>
    <s v="Fashion"/>
    <n v="45"/>
    <s v="Fashion"/>
    <m/>
    <n v="2025"/>
    <n v="3"/>
    <n v="3"/>
    <n v="2"/>
    <s v="Weekday"/>
    <m/>
    <m/>
  </r>
  <r>
    <s v="WEB-5076"/>
    <x v="372"/>
    <s v="Meera Gupta"/>
    <x v="1"/>
    <x v="3"/>
    <x v="20"/>
    <n v="1"/>
    <n v="2223.91"/>
    <x v="3"/>
    <x v="0"/>
    <n v="4"/>
    <n v="2223.91"/>
    <m/>
    <m/>
    <m/>
    <m/>
    <m/>
    <m/>
    <s v="Completed"/>
    <s v="Yes"/>
    <s v="No"/>
    <m/>
    <n v="595"/>
    <n v="444"/>
    <n v="1892867.2841657216"/>
    <n v="199432.98236095349"/>
    <n v="3.8949824970828471"/>
    <s v="Men'S T-Shirt"/>
    <x v="3"/>
    <s v="Fashion"/>
    <s v="Fashion"/>
    <s v="Fashion"/>
    <n v="55"/>
    <s v="Fashion"/>
    <m/>
    <n v="2025"/>
    <n v="4"/>
    <n v="19"/>
    <n v="7"/>
    <s v="Weekday"/>
    <m/>
    <m/>
  </r>
  <r>
    <s v="WEB-8504"/>
    <x v="695"/>
    <s v="Neha Kumar"/>
    <x v="4"/>
    <x v="4"/>
    <x v="22"/>
    <n v="1"/>
    <n v="872.78"/>
    <x v="2"/>
    <x v="0"/>
    <n v="4"/>
    <n v="872.78"/>
    <m/>
    <m/>
    <m/>
    <m/>
    <m/>
    <m/>
    <s v="Completed"/>
    <s v="No"/>
    <s v="No"/>
    <m/>
    <n v="573"/>
    <n v="450"/>
    <n v="1098537.4901531704"/>
    <n v="96724.388030634553"/>
    <n v="3.9001122334455669"/>
    <s v="Hair Oil"/>
    <x v="4"/>
    <s v="Beauty"/>
    <s v="Beauty"/>
    <s v="Beauty"/>
    <n v="70"/>
    <s v="Beauty"/>
    <m/>
    <n v="2024"/>
    <n v="1"/>
    <n v="21"/>
    <n v="1"/>
    <s v="Weekday"/>
    <m/>
    <m/>
  </r>
  <r>
    <s v="WEB-8168"/>
    <x v="488"/>
    <s v="Aarav Gupta"/>
    <x v="2"/>
    <x v="1"/>
    <x v="9"/>
    <n v="2"/>
    <n v="2646.88"/>
    <x v="2"/>
    <x v="1"/>
    <n v="5"/>
    <n v="5293.76"/>
    <m/>
    <m/>
    <m/>
    <m/>
    <m/>
    <m/>
    <s v="Pending"/>
    <s v="No"/>
    <s v="Yes"/>
    <m/>
    <n v="589"/>
    <n v="426"/>
    <n v="2759712.3299794244"/>
    <n v="330643.50635802455"/>
    <n v="3.8641711229946525"/>
    <s v="Usb Cable"/>
    <x v="1"/>
    <s v="Electronics"/>
    <s v="Electronics"/>
    <s v="Electronics"/>
    <n v="13"/>
    <s v="Electronics"/>
    <m/>
    <n v="2024"/>
    <n v="11"/>
    <n v="6"/>
    <n v="4"/>
    <s v="Weekday"/>
    <m/>
    <m/>
  </r>
  <r>
    <s v="WEB-9544"/>
    <x v="801"/>
    <s v="Meera Pillai"/>
    <x v="3"/>
    <x v="2"/>
    <x v="14"/>
    <n v="1"/>
    <n v="568.72"/>
    <x v="1"/>
    <x v="0"/>
    <n v="4"/>
    <n v="568.72"/>
    <m/>
    <m/>
    <m/>
    <m/>
    <m/>
    <m/>
    <s v="Completed"/>
    <s v="No"/>
    <s v="No"/>
    <m/>
    <n v="619"/>
    <n v="468"/>
    <n v="594714.6477588166"/>
    <n v="60882.938065984097"/>
    <n v="3.804733727810651"/>
    <s v="Notebook Set"/>
    <x v="2"/>
    <s v="Books"/>
    <s v="Books"/>
    <s v="Books"/>
    <n v="20"/>
    <s v="Books"/>
    <m/>
    <n v="2024"/>
    <n v="4"/>
    <n v="6"/>
    <n v="7"/>
    <s v="Weekday"/>
    <m/>
    <m/>
  </r>
  <r>
    <s v="WEB-7223"/>
    <x v="701"/>
    <s v="Arjun Sharma"/>
    <x v="5"/>
    <x v="4"/>
    <x v="21"/>
    <n v="1"/>
    <n v="348.11"/>
    <x v="0"/>
    <x v="0"/>
    <n v="5"/>
    <n v="348.11"/>
    <m/>
    <m/>
    <m/>
    <m/>
    <m/>
    <m/>
    <s v="Completed"/>
    <s v="No"/>
    <s v="No"/>
    <m/>
    <n v="559"/>
    <n v="408"/>
    <n v="1098537.4901531704"/>
    <n v="96724.388030634553"/>
    <n v="3.9001122334455669"/>
    <s v="Shampoo 200Ml"/>
    <x v="4"/>
    <s v="Beauty"/>
    <s v="Beauty"/>
    <s v="Beauty"/>
    <n v="64"/>
    <s v="Beauty"/>
    <m/>
    <n v="2024"/>
    <n v="2"/>
    <n v="14"/>
    <n v="4"/>
    <s v="Weekday"/>
    <m/>
    <m/>
  </r>
  <r>
    <s v="WEB-7190"/>
    <x v="802"/>
    <s v="Riya Rao"/>
    <x v="1"/>
    <x v="0"/>
    <x v="4"/>
    <n v="1"/>
    <n v="1901.88"/>
    <x v="3"/>
    <x v="0"/>
    <n v="5"/>
    <n v="1901.88"/>
    <m/>
    <m/>
    <m/>
    <m/>
    <m/>
    <m/>
    <s v="Completed"/>
    <s v="Yes"/>
    <s v="No"/>
    <m/>
    <n v="595"/>
    <n v="444"/>
    <n v="1463424.4009529033"/>
    <n v="118285.78776560788"/>
    <n v="3.8140589569160999"/>
    <s v="Non-Stick Pan"/>
    <x v="0"/>
    <s v="Home &amp; Kitchen"/>
    <s v="Home &amp; Kitchen"/>
    <s v="Home &amp; Kitchen"/>
    <n v="7"/>
    <s v="Home &amp; Kitchen"/>
    <m/>
    <n v="2024"/>
    <n v="11"/>
    <n v="15"/>
    <n v="6"/>
    <s v="Weekday"/>
    <m/>
    <m/>
  </r>
  <r>
    <s v="WEB-6997"/>
    <x v="803"/>
    <s v="Simran Sharma"/>
    <x v="5"/>
    <x v="3"/>
    <x v="20"/>
    <n v="1"/>
    <n v="1805.74"/>
    <x v="2"/>
    <x v="0"/>
    <m/>
    <n v="1805.74"/>
    <m/>
    <m/>
    <m/>
    <m/>
    <m/>
    <m/>
    <s v="Completed"/>
    <s v="Yes"/>
    <s v="No"/>
    <m/>
    <n v="559"/>
    <n v="408"/>
    <n v="1892867.2841657216"/>
    <n v="199432.98236095349"/>
    <n v="3.8949824970828471"/>
    <s v="Men'S T-Shirt"/>
    <x v="3"/>
    <s v="Fashion"/>
    <s v="Fashion"/>
    <s v="Fashion"/>
    <n v="55"/>
    <s v="Fashion"/>
    <m/>
    <n v="2024"/>
    <n v="3"/>
    <n v="18"/>
    <n v="2"/>
    <s v="Weekday"/>
    <m/>
    <m/>
  </r>
  <r>
    <s v="WEB-5872"/>
    <x v="584"/>
    <s v="Meera Gupta"/>
    <x v="2"/>
    <x v="0"/>
    <x v="0"/>
    <n v="3"/>
    <n v="1858.91"/>
    <x v="1"/>
    <x v="0"/>
    <n v="4"/>
    <n v="5576.7300000000005"/>
    <m/>
    <m/>
    <m/>
    <m/>
    <m/>
    <m/>
    <s v="Completed"/>
    <s v="Yes"/>
    <s v="No"/>
    <m/>
    <n v="589"/>
    <n v="426"/>
    <n v="1463424.4009529033"/>
    <n v="118285.78776560788"/>
    <n v="3.8140589569160999"/>
    <s v="Water Bottle"/>
    <x v="0"/>
    <s v="Home &amp; Kitchen"/>
    <s v="Home &amp; Kitchen"/>
    <s v="Home &amp; Kitchen"/>
    <n v="2"/>
    <s v="Home &amp; Kitchen"/>
    <m/>
    <n v="2023"/>
    <n v="10"/>
    <n v="28"/>
    <n v="7"/>
    <s v="Weekday"/>
    <m/>
    <m/>
  </r>
  <r>
    <s v="WEB-6071"/>
    <x v="17"/>
    <s v="Diya Das"/>
    <x v="6"/>
    <x v="2"/>
    <x v="15"/>
    <n v="1"/>
    <n v="752.29"/>
    <x v="1"/>
    <x v="0"/>
    <n v="3"/>
    <n v="752.29"/>
    <m/>
    <m/>
    <m/>
    <m/>
    <m/>
    <m/>
    <s v="Completed"/>
    <s v="No"/>
    <s v="No"/>
    <m/>
    <n v="558"/>
    <n v="430"/>
    <n v="594714.6477588166"/>
    <n v="60882.938065984097"/>
    <n v="3.804733727810651"/>
    <s v="Kids Story Book"/>
    <x v="2"/>
    <s v="Books"/>
    <s v="Books"/>
    <s v="Books"/>
    <n v="23"/>
    <s v="Books"/>
    <m/>
    <n v="2025"/>
    <n v="4"/>
    <n v="11"/>
    <n v="6"/>
    <s v="Weekday"/>
    <m/>
    <m/>
  </r>
  <r>
    <s v="WEB-9699"/>
    <x v="804"/>
    <s v="Saanvi Kumar"/>
    <x v="4"/>
    <x v="4"/>
    <x v="6"/>
    <n v="3"/>
    <n v="1222.1099999999999"/>
    <x v="3"/>
    <x v="0"/>
    <n v="5"/>
    <n v="3666.33"/>
    <m/>
    <m/>
    <m/>
    <m/>
    <m/>
    <m/>
    <s v="Completed"/>
    <s v="Yes"/>
    <s v="No"/>
    <m/>
    <n v="573"/>
    <n v="450"/>
    <n v="1098537.4901531704"/>
    <n v="96724.388030634553"/>
    <n v="3.9001122334455669"/>
    <s v="Lipstick"/>
    <x v="4"/>
    <s v="Beauty"/>
    <s v="Beauty"/>
    <s v="Beauty"/>
    <n v="10"/>
    <s v="Beauty"/>
    <m/>
    <n v="2024"/>
    <n v="2"/>
    <n v="17"/>
    <n v="7"/>
    <s v="Weekday"/>
    <m/>
    <m/>
  </r>
  <r>
    <s v="WEB-5696"/>
    <x v="805"/>
    <s v="Meera Bose"/>
    <x v="0"/>
    <x v="0"/>
    <x v="23"/>
    <n v="1"/>
    <n v="1737.59"/>
    <x v="1"/>
    <x v="2"/>
    <n v="5"/>
    <n v="1737.59"/>
    <m/>
    <m/>
    <m/>
    <m/>
    <m/>
    <m/>
    <s v="Completed"/>
    <s v="No"/>
    <s v="No"/>
    <m/>
    <n v="590"/>
    <n v="451"/>
    <n v="1463424.4009529033"/>
    <n v="118285.78776560788"/>
    <n v="3.8140589569160999"/>
    <s v="Led Bulb Pack"/>
    <x v="0"/>
    <s v="Home &amp; Kitchen"/>
    <s v="Home &amp; Kitchen"/>
    <s v="Home &amp; Kitchen"/>
    <n v="76"/>
    <s v="Home &amp; Kitchen"/>
    <m/>
    <n v="2023"/>
    <n v="12"/>
    <n v="20"/>
    <n v="4"/>
    <s v="Weekday"/>
    <m/>
    <m/>
  </r>
  <r>
    <s v="WEB-8656"/>
    <x v="141"/>
    <s v="Simran Pillai"/>
    <x v="4"/>
    <x v="0"/>
    <x v="5"/>
    <n v="1"/>
    <n v="1263.8"/>
    <x v="0"/>
    <x v="0"/>
    <n v="4"/>
    <n v="1263.8"/>
    <m/>
    <m/>
    <m/>
    <m/>
    <m/>
    <m/>
    <s v="Completed"/>
    <s v="Yes"/>
    <s v="No"/>
    <m/>
    <n v="573"/>
    <n v="450"/>
    <n v="1463424.4009529033"/>
    <n v="118285.78776560788"/>
    <n v="3.8140589569160999"/>
    <s v="Storage Box"/>
    <x v="0"/>
    <s v="Home &amp; Kitchen"/>
    <s v="Home &amp; Kitchen"/>
    <s v="Home &amp; Kitchen"/>
    <n v="8"/>
    <s v="Home &amp; Kitchen"/>
    <m/>
    <n v="2025"/>
    <n v="4"/>
    <n v="1"/>
    <n v="3"/>
    <s v="Weekend"/>
    <m/>
    <m/>
  </r>
  <r>
    <s v="WEB-8062"/>
    <x v="272"/>
    <s v="Arjun Verma"/>
    <x v="3"/>
    <x v="4"/>
    <x v="12"/>
    <n v="1"/>
    <n v="978.85"/>
    <x v="0"/>
    <x v="0"/>
    <n v="4"/>
    <n v="978.85"/>
    <m/>
    <m/>
    <m/>
    <m/>
    <m/>
    <m/>
    <s v="Completed"/>
    <s v="No"/>
    <s v="No"/>
    <m/>
    <n v="619"/>
    <n v="468"/>
    <n v="1098537.4901531704"/>
    <n v="96724.388030634553"/>
    <n v="3.9001122334455669"/>
    <s v="Perfume 50Ml"/>
    <x v="4"/>
    <s v="Beauty"/>
    <s v="Beauty"/>
    <s v="Beauty"/>
    <n v="18"/>
    <s v="Beauty"/>
    <m/>
    <n v="2023"/>
    <n v="2"/>
    <n v="9"/>
    <n v="5"/>
    <s v="Weekday"/>
    <m/>
    <m/>
  </r>
  <r>
    <s v="WEB-5915"/>
    <x v="104"/>
    <s v="Simran Reddy"/>
    <x v="7"/>
    <x v="3"/>
    <x v="10"/>
    <n v="3"/>
    <n v="1674.63"/>
    <x v="4"/>
    <x v="0"/>
    <n v="4"/>
    <n v="5023.8900000000003"/>
    <m/>
    <m/>
    <m/>
    <m/>
    <m/>
    <m/>
    <s v="Completed"/>
    <s v="Yes"/>
    <s v="No"/>
    <m/>
    <n v="567"/>
    <n v="440"/>
    <n v="1892867.2841657216"/>
    <n v="199432.98236095349"/>
    <n v="3.8949824970828471"/>
    <s v="Women'S Kurti"/>
    <x v="3"/>
    <s v="Fashion"/>
    <s v="Fashion"/>
    <s v="Fashion"/>
    <n v="15"/>
    <s v="Fashion"/>
    <m/>
    <n v="2025"/>
    <n v="3"/>
    <n v="18"/>
    <n v="3"/>
    <s v="Weekday"/>
    <m/>
    <m/>
  </r>
  <r>
    <s v="WEB-8645"/>
    <x v="110"/>
    <s v="Arjun Gupta"/>
    <x v="4"/>
    <x v="3"/>
    <x v="20"/>
    <n v="1"/>
    <n v="1937.77"/>
    <x v="2"/>
    <x v="0"/>
    <n v="3"/>
    <n v="1937.77"/>
    <m/>
    <m/>
    <m/>
    <m/>
    <m/>
    <m/>
    <s v="Completed"/>
    <s v="Yes"/>
    <s v="No"/>
    <m/>
    <n v="573"/>
    <n v="450"/>
    <n v="1892867.2841657216"/>
    <n v="199432.98236095349"/>
    <n v="3.8949824970828471"/>
    <s v="Men'S T-Shirt"/>
    <x v="3"/>
    <s v="Fashion"/>
    <s v="Fashion"/>
    <s v="Fashion"/>
    <n v="55"/>
    <s v="Fashion"/>
    <m/>
    <n v="2025"/>
    <n v="2"/>
    <n v="6"/>
    <n v="5"/>
    <s v="Weekday"/>
    <m/>
    <m/>
  </r>
  <r>
    <s v="WEB-5140"/>
    <x v="187"/>
    <s v="Pooja Singh"/>
    <x v="0"/>
    <x v="1"/>
    <x v="9"/>
    <n v="1"/>
    <n v="3171.72"/>
    <x v="3"/>
    <x v="0"/>
    <n v="3"/>
    <n v="3171.72"/>
    <m/>
    <m/>
    <m/>
    <m/>
    <m/>
    <m/>
    <s v="Completed"/>
    <s v="Yes"/>
    <s v="No"/>
    <m/>
    <n v="590"/>
    <n v="451"/>
    <n v="2759712.3299794244"/>
    <n v="330643.50635802455"/>
    <n v="3.8641711229946525"/>
    <s v="Usb Cable"/>
    <x v="1"/>
    <s v="Electronics"/>
    <s v="Electronics"/>
    <s v="Electronics"/>
    <n v="13"/>
    <s v="Electronics"/>
    <m/>
    <n v="2023"/>
    <n v="8"/>
    <n v="26"/>
    <n v="7"/>
    <s v="Weekday"/>
    <m/>
    <m/>
  </r>
  <r>
    <s v="WEB-5469"/>
    <x v="598"/>
    <s v="Aditya Joshi"/>
    <x v="4"/>
    <x v="3"/>
    <x v="19"/>
    <n v="1"/>
    <n v="1108.33"/>
    <x v="4"/>
    <x v="0"/>
    <n v="4"/>
    <n v="1108.33"/>
    <m/>
    <m/>
    <m/>
    <m/>
    <m/>
    <m/>
    <s v="Completed"/>
    <s v="Yes"/>
    <s v="No"/>
    <m/>
    <n v="573"/>
    <n v="450"/>
    <n v="1892867.2841657216"/>
    <n v="199432.98236095349"/>
    <n v="3.8949824970828471"/>
    <s v="Sunglasses"/>
    <x v="3"/>
    <s v="Fashion"/>
    <s v="Fashion"/>
    <s v="Fashion"/>
    <n v="53"/>
    <s v="Fashion"/>
    <m/>
    <n v="2023"/>
    <n v="8"/>
    <n v="9"/>
    <n v="4"/>
    <s v="Weekday"/>
    <m/>
    <m/>
  </r>
  <r>
    <s v="WEB-6935"/>
    <x v="195"/>
    <s v="Pooja Gupta"/>
    <x v="6"/>
    <x v="3"/>
    <x v="3"/>
    <n v="2"/>
    <n v="2103.09"/>
    <x v="1"/>
    <x v="0"/>
    <n v="3"/>
    <n v="4206.18"/>
    <m/>
    <m/>
    <m/>
    <m/>
    <m/>
    <m/>
    <s v="Completed"/>
    <s v="Yes"/>
    <s v="No"/>
    <m/>
    <n v="558"/>
    <n v="430"/>
    <n v="1892867.2841657216"/>
    <n v="199432.98236095349"/>
    <n v="3.8949824970828471"/>
    <s v="Denim Jeans"/>
    <x v="3"/>
    <s v="Fashion"/>
    <s v="Fashion"/>
    <s v="Fashion"/>
    <n v="6"/>
    <s v="Fashion"/>
    <m/>
    <n v="2023"/>
    <n v="7"/>
    <n v="5"/>
    <n v="4"/>
    <s v="Weekday"/>
    <m/>
    <m/>
  </r>
  <r>
    <s v="WEB-7251"/>
    <x v="430"/>
    <s v="Kavya Chatterjee"/>
    <x v="2"/>
    <x v="2"/>
    <x v="13"/>
    <n v="1"/>
    <n v="258.99"/>
    <x v="2"/>
    <x v="0"/>
    <m/>
    <n v="258.99"/>
    <m/>
    <m/>
    <m/>
    <m/>
    <m/>
    <m/>
    <s v="Completed"/>
    <s v="No"/>
    <s v="No"/>
    <m/>
    <n v="589"/>
    <n v="426"/>
    <n v="594714.6477588166"/>
    <n v="60882.938065984097"/>
    <n v="3.804733727810651"/>
    <s v="Self-Help Book"/>
    <x v="2"/>
    <s v="Books"/>
    <s v="Books"/>
    <s v="Books"/>
    <n v="19"/>
    <s v="Books"/>
    <m/>
    <n v="2024"/>
    <n v="3"/>
    <n v="23"/>
    <n v="7"/>
    <s v="Weekday"/>
    <m/>
    <m/>
  </r>
  <r>
    <s v="WEB-9397"/>
    <x v="806"/>
    <s v="Ananya Malhotra"/>
    <x v="3"/>
    <x v="3"/>
    <x v="19"/>
    <n v="1"/>
    <n v="1641.95"/>
    <x v="3"/>
    <x v="3"/>
    <n v="5"/>
    <n v="1641.95"/>
    <m/>
    <m/>
    <m/>
    <m/>
    <m/>
    <m/>
    <s v="Lost Sale"/>
    <s v="No"/>
    <s v="Yes"/>
    <m/>
    <n v="619"/>
    <n v="468"/>
    <n v="1892867.2841657216"/>
    <n v="199432.98236095349"/>
    <n v="3.8949824970828471"/>
    <s v="Sunglasses"/>
    <x v="3"/>
    <s v="Fashion"/>
    <s v="Fashion"/>
    <s v="Fashion"/>
    <n v="53"/>
    <s v="Fashion"/>
    <m/>
    <n v="2024"/>
    <n v="2"/>
    <n v="20"/>
    <n v="3"/>
    <s v="Weekday"/>
    <m/>
    <m/>
  </r>
  <r>
    <s v="WEB-5288"/>
    <x v="59"/>
    <s v="Karan Patel"/>
    <x v="3"/>
    <x v="2"/>
    <x v="15"/>
    <n v="1"/>
    <n v="597.75"/>
    <x v="3"/>
    <x v="1"/>
    <n v="5"/>
    <n v="597.75"/>
    <m/>
    <m/>
    <m/>
    <m/>
    <m/>
    <m/>
    <s v="Pending"/>
    <s v="No"/>
    <s v="Yes"/>
    <m/>
    <n v="619"/>
    <n v="468"/>
    <n v="594714.6477588166"/>
    <n v="60882.938065984097"/>
    <n v="3.804733727810651"/>
    <s v="Kids Story Book"/>
    <x v="2"/>
    <s v="Books"/>
    <s v="Books"/>
    <s v="Books"/>
    <n v="23"/>
    <s v="Books"/>
    <m/>
    <n v="2025"/>
    <n v="1"/>
    <n v="26"/>
    <n v="1"/>
    <s v="Weekday"/>
    <m/>
    <m/>
  </r>
  <r>
    <s v="WEB-7904"/>
    <x v="177"/>
    <s v="Vikram Singh"/>
    <x v="0"/>
    <x v="4"/>
    <x v="6"/>
    <n v="1"/>
    <n v="949.9"/>
    <x v="2"/>
    <x v="3"/>
    <n v="3"/>
    <n v="949.9"/>
    <m/>
    <m/>
    <m/>
    <m/>
    <m/>
    <m/>
    <s v="Lost Sale"/>
    <s v="No"/>
    <s v="Yes"/>
    <m/>
    <n v="590"/>
    <n v="451"/>
    <n v="1098537.4901531704"/>
    <n v="96724.388030634553"/>
    <n v="3.9001122334455669"/>
    <s v="Lipstick"/>
    <x v="4"/>
    <s v="Beauty"/>
    <s v="Beauty"/>
    <s v="Beauty"/>
    <n v="10"/>
    <s v="Beauty"/>
    <m/>
    <n v="2023"/>
    <n v="7"/>
    <n v="16"/>
    <n v="1"/>
    <s v="Weekday"/>
    <m/>
    <m/>
  </r>
  <r>
    <s v="WEB-5479"/>
    <x v="618"/>
    <s v="Meera Kapoor"/>
    <x v="3"/>
    <x v="3"/>
    <x v="10"/>
    <n v="1"/>
    <n v="2281.39"/>
    <x v="0"/>
    <x v="0"/>
    <n v="4"/>
    <n v="2281.39"/>
    <m/>
    <m/>
    <m/>
    <m/>
    <m/>
    <m/>
    <s v="Completed"/>
    <s v="Yes"/>
    <s v="No"/>
    <m/>
    <n v="619"/>
    <n v="468"/>
    <n v="1892867.2841657216"/>
    <n v="199432.98236095349"/>
    <n v="3.8949824970828471"/>
    <s v="Women'S Kurti"/>
    <x v="3"/>
    <s v="Fashion"/>
    <s v="Fashion"/>
    <s v="Fashion"/>
    <n v="15"/>
    <s v="Fashion"/>
    <m/>
    <n v="2024"/>
    <n v="11"/>
    <n v="1"/>
    <n v="6"/>
    <s v="Weekend"/>
    <m/>
    <m/>
  </r>
  <r>
    <s v="WEB-7183"/>
    <x v="295"/>
    <s v="Aarav Das"/>
    <x v="0"/>
    <x v="4"/>
    <x v="12"/>
    <n v="1"/>
    <n v="857.34"/>
    <x v="0"/>
    <x v="0"/>
    <n v="5"/>
    <n v="857.34"/>
    <m/>
    <m/>
    <m/>
    <m/>
    <m/>
    <m/>
    <s v="Completed"/>
    <s v="No"/>
    <s v="No"/>
    <m/>
    <n v="590"/>
    <n v="451"/>
    <n v="1098537.4901531704"/>
    <n v="96724.388030634553"/>
    <n v="3.9001122334455669"/>
    <s v="Perfume 50Ml"/>
    <x v="4"/>
    <s v="Beauty"/>
    <s v="Beauty"/>
    <s v="Beauty"/>
    <n v="18"/>
    <s v="Beauty"/>
    <m/>
    <n v="2025"/>
    <n v="1"/>
    <n v="25"/>
    <n v="7"/>
    <s v="Weekday"/>
    <m/>
    <m/>
  </r>
  <r>
    <s v="WEB-7691"/>
    <x v="86"/>
    <s v="Aarav Kumar"/>
    <x v="5"/>
    <x v="2"/>
    <x v="14"/>
    <n v="1"/>
    <n v="416.6"/>
    <x v="0"/>
    <x v="1"/>
    <n v="4"/>
    <n v="416.6"/>
    <m/>
    <m/>
    <m/>
    <m/>
    <m/>
    <m/>
    <s v="Pending"/>
    <s v="No"/>
    <s v="Yes"/>
    <m/>
    <n v="559"/>
    <n v="408"/>
    <n v="594714.6477588166"/>
    <n v="60882.938065984097"/>
    <n v="3.804733727810651"/>
    <s v="Notebook Set"/>
    <x v="2"/>
    <s v="Books"/>
    <s v="Books"/>
    <s v="Books"/>
    <n v="20"/>
    <s v="Books"/>
    <m/>
    <n v="2023"/>
    <n v="2"/>
    <n v="19"/>
    <n v="1"/>
    <s v="Weekday"/>
    <m/>
    <m/>
  </r>
  <r>
    <s v="WEB-7822"/>
    <x v="762"/>
    <s v="Neha Rao"/>
    <x v="6"/>
    <x v="1"/>
    <x v="11"/>
    <n v="1"/>
    <n v="1024.47"/>
    <x v="1"/>
    <x v="0"/>
    <m/>
    <n v="1024.47"/>
    <m/>
    <m/>
    <m/>
    <m/>
    <m/>
    <m/>
    <s v="Completed"/>
    <s v="Yes"/>
    <s v="No"/>
    <m/>
    <n v="558"/>
    <n v="430"/>
    <n v="2759712.3299794244"/>
    <n v="330643.50635802455"/>
    <n v="3.8641711229946525"/>
    <s v="Smart Watch"/>
    <x v="1"/>
    <s v="Electronics"/>
    <s v="Electronics"/>
    <s v="Electronics"/>
    <n v="17"/>
    <s v="Electronics"/>
    <m/>
    <n v="2024"/>
    <n v="11"/>
    <n v="24"/>
    <n v="1"/>
    <s v="Weekday"/>
    <m/>
    <m/>
  </r>
  <r>
    <s v="WEB-8398"/>
    <x v="706"/>
    <s v="Ananya Khan"/>
    <x v="4"/>
    <x v="0"/>
    <x v="5"/>
    <n v="1"/>
    <n v="468.02"/>
    <x v="1"/>
    <x v="0"/>
    <m/>
    <n v="468.02"/>
    <m/>
    <m/>
    <m/>
    <m/>
    <m/>
    <m/>
    <s v="Completed"/>
    <s v="No"/>
    <s v="No"/>
    <m/>
    <n v="573"/>
    <n v="450"/>
    <n v="1463424.4009529033"/>
    <n v="118285.78776560788"/>
    <n v="3.8140589569160999"/>
    <s v="Storage Box"/>
    <x v="0"/>
    <s v="Home &amp; Kitchen"/>
    <s v="Home &amp; Kitchen"/>
    <s v="Home &amp; Kitchen"/>
    <n v="8"/>
    <s v="Home &amp; Kitchen"/>
    <m/>
    <n v="2024"/>
    <n v="7"/>
    <n v="21"/>
    <n v="1"/>
    <s v="Weekday"/>
    <m/>
    <m/>
  </r>
  <r>
    <s v="WEB-5026"/>
    <x v="719"/>
    <s v="Meera Kapoor"/>
    <x v="4"/>
    <x v="3"/>
    <x v="20"/>
    <n v="3"/>
    <n v="1434.87"/>
    <x v="2"/>
    <x v="0"/>
    <n v="4"/>
    <n v="4304.6099999999997"/>
    <m/>
    <m/>
    <m/>
    <m/>
    <m/>
    <m/>
    <s v="Completed"/>
    <s v="Yes"/>
    <s v="No"/>
    <m/>
    <n v="573"/>
    <n v="450"/>
    <n v="1892867.2841657216"/>
    <n v="199432.98236095349"/>
    <n v="3.8949824970828471"/>
    <s v="Men'S T-Shirt"/>
    <x v="3"/>
    <s v="Fashion"/>
    <s v="Fashion"/>
    <s v="Fashion"/>
    <n v="55"/>
    <s v="Fashion"/>
    <m/>
    <n v="2025"/>
    <n v="3"/>
    <n v="8"/>
    <n v="7"/>
    <s v="Weekday"/>
    <m/>
    <m/>
  </r>
  <r>
    <s v="WEB-5884"/>
    <x v="667"/>
    <s v="Vikram Sharma"/>
    <x v="2"/>
    <x v="3"/>
    <x v="17"/>
    <n v="1"/>
    <n v="1688.4"/>
    <x v="0"/>
    <x v="0"/>
    <n v="3"/>
    <n v="1688.4"/>
    <m/>
    <m/>
    <m/>
    <m/>
    <m/>
    <m/>
    <s v="Completed"/>
    <s v="Yes"/>
    <s v="No"/>
    <m/>
    <n v="589"/>
    <n v="426"/>
    <n v="1892867.2841657216"/>
    <n v="199432.98236095349"/>
    <n v="3.8949824970828471"/>
    <s v="Running Shoes"/>
    <x v="3"/>
    <s v="Fashion"/>
    <s v="Fashion"/>
    <s v="Fashion"/>
    <n v="45"/>
    <s v="Fashion"/>
    <m/>
    <n v="2024"/>
    <n v="5"/>
    <n v="18"/>
    <n v="7"/>
    <s v="Weekday"/>
    <m/>
    <m/>
  </r>
  <r>
    <s v="WEB-6050"/>
    <x v="165"/>
    <s v="Neha Das"/>
    <x v="3"/>
    <x v="0"/>
    <x v="0"/>
    <n v="3"/>
    <n v="1822.62"/>
    <x v="4"/>
    <x v="0"/>
    <n v="4"/>
    <n v="5467.86"/>
    <m/>
    <m/>
    <m/>
    <m/>
    <m/>
    <m/>
    <s v="Completed"/>
    <s v="Yes"/>
    <s v="No"/>
    <m/>
    <n v="619"/>
    <n v="468"/>
    <n v="1463424.4009529033"/>
    <n v="118285.78776560788"/>
    <n v="3.8140589569160999"/>
    <s v="Water Bottle"/>
    <x v="0"/>
    <s v="Home &amp; Kitchen"/>
    <s v="Home &amp; Kitchen"/>
    <s v="Home &amp; Kitchen"/>
    <n v="2"/>
    <s v="Home &amp; Kitchen"/>
    <m/>
    <n v="2024"/>
    <n v="12"/>
    <n v="23"/>
    <n v="2"/>
    <s v="Weekday"/>
    <m/>
    <m/>
  </r>
  <r>
    <s v="WEB-8132"/>
    <x v="715"/>
    <s v="Neha Gupta"/>
    <x v="2"/>
    <x v="1"/>
    <x v="8"/>
    <n v="1"/>
    <n v="2336.17"/>
    <x v="0"/>
    <x v="1"/>
    <n v="4"/>
    <n v="2336.17"/>
    <m/>
    <m/>
    <m/>
    <m/>
    <m/>
    <m/>
    <s v="Pending"/>
    <s v="No"/>
    <s v="Yes"/>
    <m/>
    <n v="589"/>
    <n v="426"/>
    <n v="2759712.3299794244"/>
    <n v="330643.50635802455"/>
    <n v="3.8641711229946525"/>
    <s v="Wireless Earbuds"/>
    <x v="1"/>
    <s v="Electronics"/>
    <s v="Electronics"/>
    <s v="Electronics"/>
    <n v="12"/>
    <s v="Electronics"/>
    <m/>
    <n v="2023"/>
    <n v="4"/>
    <n v="28"/>
    <n v="6"/>
    <s v="Weekday"/>
    <m/>
    <m/>
  </r>
  <r>
    <s v="WEB-5119"/>
    <x v="595"/>
    <s v="Saanvi Gupta"/>
    <x v="7"/>
    <x v="4"/>
    <x v="22"/>
    <n v="1"/>
    <n v="1278.69"/>
    <x v="4"/>
    <x v="0"/>
    <n v="2"/>
    <n v="1278.69"/>
    <m/>
    <m/>
    <m/>
    <m/>
    <m/>
    <m/>
    <s v="Completed"/>
    <s v="Yes"/>
    <s v="No"/>
    <m/>
    <n v="567"/>
    <n v="440"/>
    <n v="1098537.4901531704"/>
    <n v="96724.388030634553"/>
    <n v="3.9001122334455669"/>
    <s v="Hair Oil"/>
    <x v="4"/>
    <s v="Beauty"/>
    <s v="Beauty"/>
    <s v="Beauty"/>
    <n v="70"/>
    <s v="Beauty"/>
    <m/>
    <n v="2025"/>
    <n v="6"/>
    <n v="16"/>
    <n v="2"/>
    <s v="Weekday"/>
    <m/>
    <m/>
  </r>
  <r>
    <s v="WEB-6865"/>
    <x v="279"/>
    <s v="Meera Das"/>
    <x v="1"/>
    <x v="4"/>
    <x v="12"/>
    <n v="1"/>
    <n v="534.77"/>
    <x v="2"/>
    <x v="0"/>
    <n v="4"/>
    <n v="534.77"/>
    <m/>
    <m/>
    <m/>
    <m/>
    <m/>
    <m/>
    <s v="Completed"/>
    <s v="No"/>
    <s v="No"/>
    <m/>
    <n v="595"/>
    <n v="444"/>
    <n v="1098537.4901531704"/>
    <n v="96724.388030634553"/>
    <n v="3.9001122334455669"/>
    <s v="Perfume 50Ml"/>
    <x v="4"/>
    <s v="Beauty"/>
    <s v="Beauty"/>
    <s v="Beauty"/>
    <n v="18"/>
    <s v="Beauty"/>
    <m/>
    <n v="2025"/>
    <n v="1"/>
    <n v="14"/>
    <n v="3"/>
    <s v="Weekday"/>
    <m/>
    <m/>
  </r>
  <r>
    <s v="WEB-6130"/>
    <x v="71"/>
    <s v="Diya Bose"/>
    <x v="5"/>
    <x v="0"/>
    <x v="5"/>
    <n v="1"/>
    <n v="1315.14"/>
    <x v="1"/>
    <x v="0"/>
    <n v="5"/>
    <n v="1315.14"/>
    <m/>
    <m/>
    <m/>
    <m/>
    <m/>
    <m/>
    <s v="Completed"/>
    <s v="Yes"/>
    <s v="No"/>
    <m/>
    <n v="559"/>
    <n v="408"/>
    <n v="1463424.4009529033"/>
    <n v="118285.78776560788"/>
    <n v="3.8140589569160999"/>
    <s v="Storage Box"/>
    <x v="0"/>
    <s v="Home &amp; Kitchen"/>
    <s v="Home &amp; Kitchen"/>
    <s v="Home &amp; Kitchen"/>
    <n v="8"/>
    <s v="Home &amp; Kitchen"/>
    <m/>
    <n v="2024"/>
    <n v="12"/>
    <n v="7"/>
    <n v="7"/>
    <s v="Weekend"/>
    <m/>
    <m/>
  </r>
  <r>
    <s v="WEB-9244"/>
    <x v="634"/>
    <s v="Aarav Singh"/>
    <x v="0"/>
    <x v="0"/>
    <x v="23"/>
    <n v="1"/>
    <n v="1901.88"/>
    <x v="0"/>
    <x v="0"/>
    <n v="3"/>
    <n v="1901.88"/>
    <m/>
    <m/>
    <m/>
    <m/>
    <m/>
    <m/>
    <s v="Completed"/>
    <s v="Yes"/>
    <s v="No"/>
    <m/>
    <n v="590"/>
    <n v="451"/>
    <n v="1463424.4009529033"/>
    <n v="118285.78776560788"/>
    <n v="3.8140589569160999"/>
    <s v="Led Bulb Pack"/>
    <x v="0"/>
    <s v="Home &amp; Kitchen"/>
    <s v="Home &amp; Kitchen"/>
    <s v="Home &amp; Kitchen"/>
    <n v="76"/>
    <s v="Home &amp; Kitchen"/>
    <m/>
    <n v="2023"/>
    <n v="7"/>
    <n v="25"/>
    <n v="3"/>
    <s v="Weekday"/>
    <m/>
    <m/>
  </r>
  <r>
    <s v="WEB-5595"/>
    <x v="333"/>
    <s v="Aarav Verma"/>
    <x v="3"/>
    <x v="3"/>
    <x v="20"/>
    <n v="3"/>
    <n v="540.41"/>
    <x v="0"/>
    <x v="0"/>
    <n v="5"/>
    <n v="1621.23"/>
    <m/>
    <m/>
    <m/>
    <m/>
    <m/>
    <m/>
    <s v="Completed"/>
    <s v="Yes"/>
    <s v="No"/>
    <m/>
    <n v="619"/>
    <n v="468"/>
    <n v="1892867.2841657216"/>
    <n v="199432.98236095349"/>
    <n v="3.8949824970828471"/>
    <s v="Men'S T-Shirt"/>
    <x v="3"/>
    <s v="Fashion"/>
    <s v="Fashion"/>
    <s v="Fashion"/>
    <n v="55"/>
    <s v="Fashion"/>
    <m/>
    <n v="2023"/>
    <n v="1"/>
    <n v="2"/>
    <n v="2"/>
    <s v="Weekday"/>
    <m/>
    <m/>
  </r>
  <r>
    <s v="WEB-7711"/>
    <x v="807"/>
    <s v="Neha Kapoor"/>
    <x v="0"/>
    <x v="1"/>
    <x v="8"/>
    <n v="2"/>
    <n v="3320.44"/>
    <x v="4"/>
    <x v="1"/>
    <n v="5"/>
    <n v="6640.88"/>
    <m/>
    <m/>
    <m/>
    <m/>
    <m/>
    <m/>
    <s v="Pending"/>
    <s v="No"/>
    <s v="Yes"/>
    <m/>
    <n v="590"/>
    <n v="451"/>
    <n v="2759712.3299794244"/>
    <n v="330643.50635802455"/>
    <n v="3.8641711229946525"/>
    <s v="Wireless Earbuds"/>
    <x v="1"/>
    <s v="Electronics"/>
    <s v="Electronics"/>
    <s v="Electronics"/>
    <n v="12"/>
    <s v="Electronics"/>
    <m/>
    <n v="2025"/>
    <n v="1"/>
    <n v="27"/>
    <n v="2"/>
    <s v="Weekday"/>
    <m/>
    <m/>
  </r>
  <r>
    <s v="WEB-6492"/>
    <x v="184"/>
    <s v="Kavya Pillai"/>
    <x v="6"/>
    <x v="4"/>
    <x v="21"/>
    <n v="1"/>
    <n v="1355.8"/>
    <x v="1"/>
    <x v="1"/>
    <n v="4"/>
    <n v="1355.8"/>
    <m/>
    <m/>
    <m/>
    <m/>
    <m/>
    <m/>
    <s v="Pending"/>
    <s v="No"/>
    <s v="Yes"/>
    <m/>
    <n v="558"/>
    <n v="430"/>
    <n v="1098537.4901531704"/>
    <n v="96724.388030634553"/>
    <n v="3.9001122334455669"/>
    <s v="Shampoo 200Ml"/>
    <x v="4"/>
    <s v="Beauty"/>
    <s v="Beauty"/>
    <s v="Beauty"/>
    <n v="64"/>
    <s v="Beauty"/>
    <m/>
    <n v="2023"/>
    <n v="11"/>
    <n v="1"/>
    <n v="4"/>
    <s v="Weekend"/>
    <m/>
    <m/>
  </r>
  <r>
    <s v="WEB-7747"/>
    <x v="531"/>
    <s v="Riya Nair"/>
    <x v="4"/>
    <x v="0"/>
    <x v="4"/>
    <n v="1"/>
    <n v="288.49"/>
    <x v="1"/>
    <x v="0"/>
    <n v="2"/>
    <n v="288.49"/>
    <m/>
    <m/>
    <m/>
    <m/>
    <m/>
    <m/>
    <s v="Completed"/>
    <s v="No"/>
    <s v="No"/>
    <m/>
    <n v="573"/>
    <n v="450"/>
    <n v="1463424.4009529033"/>
    <n v="118285.78776560788"/>
    <n v="3.8140589569160999"/>
    <s v="Non-Stick Pan"/>
    <x v="0"/>
    <s v="Home &amp; Kitchen"/>
    <s v="Home &amp; Kitchen"/>
    <s v="Home &amp; Kitchen"/>
    <n v="7"/>
    <s v="Home &amp; Kitchen"/>
    <m/>
    <n v="2024"/>
    <n v="10"/>
    <n v="27"/>
    <n v="1"/>
    <s v="Weekday"/>
    <m/>
    <m/>
  </r>
  <r>
    <s v="WEB-7398"/>
    <x v="808"/>
    <s v="Karan Malhotra"/>
    <x v="0"/>
    <x v="0"/>
    <x v="0"/>
    <n v="2"/>
    <n v="721.82"/>
    <x v="0"/>
    <x v="0"/>
    <n v="5"/>
    <n v="1443.64"/>
    <m/>
    <m/>
    <m/>
    <m/>
    <m/>
    <m/>
    <s v="Completed"/>
    <s v="Yes"/>
    <s v="No"/>
    <m/>
    <n v="590"/>
    <n v="451"/>
    <n v="1463424.4009529033"/>
    <n v="118285.78776560788"/>
    <n v="3.8140589569160999"/>
    <s v="Water Bottle"/>
    <x v="0"/>
    <s v="Home &amp; Kitchen"/>
    <s v="Home &amp; Kitchen"/>
    <s v="Home &amp; Kitchen"/>
    <n v="2"/>
    <s v="Home &amp; Kitchen"/>
    <m/>
    <n v="2023"/>
    <n v="2"/>
    <n v="5"/>
    <n v="1"/>
    <s v="Weekday"/>
    <m/>
    <m/>
  </r>
  <r>
    <s v="WEB-5747"/>
    <x v="588"/>
    <s v="Vikram Sharma"/>
    <x v="4"/>
    <x v="1"/>
    <x v="18"/>
    <n v="1"/>
    <n v="2714.33"/>
    <x v="0"/>
    <x v="0"/>
    <n v="4"/>
    <n v="2714.33"/>
    <m/>
    <m/>
    <m/>
    <m/>
    <m/>
    <m/>
    <s v="Completed"/>
    <s v="Yes"/>
    <s v="No"/>
    <m/>
    <n v="573"/>
    <n v="450"/>
    <n v="2759712.3299794244"/>
    <n v="330643.50635802455"/>
    <n v="3.8641711229946525"/>
    <s v="Bluetooth Speaker"/>
    <x v="1"/>
    <s v="Electronics"/>
    <s v="Electronics"/>
    <s v="Electronics"/>
    <n v="48"/>
    <s v="Electronics"/>
    <m/>
    <n v="2024"/>
    <n v="11"/>
    <n v="17"/>
    <n v="1"/>
    <s v="Weekday"/>
    <m/>
    <m/>
  </r>
  <r>
    <s v="WEB-8141"/>
    <x v="803"/>
    <s v="Saanvi Malhotra"/>
    <x v="5"/>
    <x v="4"/>
    <x v="24"/>
    <n v="2"/>
    <n v="698.01"/>
    <x v="0"/>
    <x v="0"/>
    <n v="1"/>
    <n v="1396.02"/>
    <m/>
    <m/>
    <m/>
    <m/>
    <m/>
    <m/>
    <s v="Completed"/>
    <s v="Yes"/>
    <s v="No"/>
    <m/>
    <n v="559"/>
    <n v="408"/>
    <n v="1098537.4901531704"/>
    <n v="96724.388030634553"/>
    <n v="3.9001122334455669"/>
    <s v="Face Cream"/>
    <x v="4"/>
    <s v="Beauty"/>
    <s v="Beauty"/>
    <s v="Beauty"/>
    <n v="80"/>
    <s v="Beauty"/>
    <m/>
    <n v="2024"/>
    <n v="3"/>
    <n v="18"/>
    <n v="2"/>
    <s v="Weekday"/>
    <m/>
    <m/>
  </r>
  <r>
    <s v="WEB-9112"/>
    <x v="415"/>
    <s v="Tanya Kapoor"/>
    <x v="5"/>
    <x v="4"/>
    <x v="21"/>
    <n v="1"/>
    <n v="739.4"/>
    <x v="4"/>
    <x v="1"/>
    <n v="5"/>
    <n v="739.4"/>
    <m/>
    <m/>
    <m/>
    <m/>
    <m/>
    <m/>
    <s v="Pending"/>
    <s v="No"/>
    <s v="Yes"/>
    <m/>
    <n v="559"/>
    <n v="408"/>
    <n v="1098537.4901531704"/>
    <n v="96724.388030634553"/>
    <n v="3.9001122334455669"/>
    <s v="Shampoo 200Ml"/>
    <x v="4"/>
    <s v="Beauty"/>
    <s v="Beauty"/>
    <s v="Beauty"/>
    <n v="64"/>
    <s v="Beauty"/>
    <m/>
    <n v="2023"/>
    <n v="6"/>
    <n v="19"/>
    <n v="2"/>
    <s v="Weekday"/>
    <m/>
    <m/>
  </r>
  <r>
    <s v="WEB-9611"/>
    <x v="376"/>
    <s v="Tanya Kapoor"/>
    <x v="0"/>
    <x v="0"/>
    <x v="0"/>
    <n v="1"/>
    <n v="732.71"/>
    <x v="1"/>
    <x v="0"/>
    <n v="4"/>
    <n v="732.71"/>
    <m/>
    <m/>
    <m/>
    <m/>
    <m/>
    <m/>
    <s v="Completed"/>
    <s v="No"/>
    <s v="No"/>
    <m/>
    <n v="590"/>
    <n v="451"/>
    <n v="1463424.4009529033"/>
    <n v="118285.78776560788"/>
    <n v="3.8140589569160999"/>
    <s v="Water Bottle"/>
    <x v="0"/>
    <s v="Home &amp; Kitchen"/>
    <s v="Home &amp; Kitchen"/>
    <s v="Home &amp; Kitchen"/>
    <n v="2"/>
    <s v="Home &amp; Kitchen"/>
    <m/>
    <n v="2024"/>
    <n v="7"/>
    <n v="16"/>
    <n v="3"/>
    <s v="Weekday"/>
    <m/>
    <m/>
  </r>
  <r>
    <s v="WEB-9271"/>
    <x v="31"/>
    <s v="Aditya Khan"/>
    <x v="6"/>
    <x v="2"/>
    <x v="2"/>
    <n v="2"/>
    <n v="721.39"/>
    <x v="2"/>
    <x v="0"/>
    <n v="3"/>
    <n v="1442.78"/>
    <m/>
    <m/>
    <m/>
    <m/>
    <m/>
    <m/>
    <s v="Completed"/>
    <s v="Yes"/>
    <s v="No"/>
    <m/>
    <n v="558"/>
    <n v="430"/>
    <n v="594714.6477588166"/>
    <n v="60882.938065984097"/>
    <n v="3.804733727810651"/>
    <s v="Cookbook"/>
    <x v="2"/>
    <s v="Books"/>
    <s v="Books"/>
    <s v="Books"/>
    <n v="4"/>
    <s v="Books"/>
    <m/>
    <n v="2023"/>
    <n v="4"/>
    <n v="19"/>
    <n v="4"/>
    <s v="Weekday"/>
    <m/>
    <m/>
  </r>
  <r>
    <s v="WEB-7191"/>
    <x v="398"/>
    <s v="Rahul Bose"/>
    <x v="0"/>
    <x v="2"/>
    <x v="13"/>
    <n v="2"/>
    <n v="448.94"/>
    <x v="3"/>
    <x v="2"/>
    <n v="4"/>
    <n v="897.88"/>
    <m/>
    <m/>
    <m/>
    <m/>
    <m/>
    <m/>
    <s v="Completed"/>
    <s v="No"/>
    <s v="No"/>
    <m/>
    <n v="590"/>
    <n v="451"/>
    <n v="594714.6477588166"/>
    <n v="60882.938065984097"/>
    <n v="3.804733727810651"/>
    <s v="Self-Help Book"/>
    <x v="2"/>
    <s v="Books"/>
    <s v="Books"/>
    <s v="Books"/>
    <n v="19"/>
    <s v="Books"/>
    <m/>
    <n v="2024"/>
    <n v="6"/>
    <n v="26"/>
    <n v="4"/>
    <s v="Weekday"/>
    <m/>
    <m/>
  </r>
  <r>
    <s v="WEB-5891"/>
    <x v="809"/>
    <s v="Neha Mehta"/>
    <x v="5"/>
    <x v="1"/>
    <x v="8"/>
    <n v="1"/>
    <n v="1868.11"/>
    <x v="1"/>
    <x v="0"/>
    <n v="5"/>
    <n v="1868.11"/>
    <m/>
    <m/>
    <m/>
    <m/>
    <m/>
    <m/>
    <s v="Completed"/>
    <s v="Yes"/>
    <s v="No"/>
    <m/>
    <n v="559"/>
    <n v="408"/>
    <n v="2759712.3299794244"/>
    <n v="330643.50635802455"/>
    <n v="3.8641711229946525"/>
    <s v="Wireless Earbuds"/>
    <x v="1"/>
    <s v="Electronics"/>
    <s v="Electronics"/>
    <s v="Electronics"/>
    <n v="12"/>
    <s v="Electronics"/>
    <m/>
    <n v="2024"/>
    <n v="3"/>
    <n v="1"/>
    <n v="6"/>
    <s v="Weekend"/>
    <m/>
    <m/>
  </r>
  <r>
    <s v="WEB-8608"/>
    <x v="439"/>
    <s v="Aditya Kumar"/>
    <x v="4"/>
    <x v="3"/>
    <x v="17"/>
    <n v="1"/>
    <n v="346.22"/>
    <x v="2"/>
    <x v="0"/>
    <n v="5"/>
    <n v="346.22"/>
    <m/>
    <m/>
    <m/>
    <m/>
    <m/>
    <m/>
    <s v="Completed"/>
    <s v="No"/>
    <s v="No"/>
    <m/>
    <n v="573"/>
    <n v="450"/>
    <n v="1892867.2841657216"/>
    <n v="199432.98236095349"/>
    <n v="3.8949824970828471"/>
    <s v="Running Shoes"/>
    <x v="3"/>
    <s v="Fashion"/>
    <s v="Fashion"/>
    <s v="Fashion"/>
    <n v="45"/>
    <s v="Fashion"/>
    <m/>
    <n v="2023"/>
    <n v="9"/>
    <n v="24"/>
    <n v="1"/>
    <s v="Weekday"/>
    <m/>
    <m/>
  </r>
  <r>
    <s v="WEB-7205"/>
    <x v="627"/>
    <s v="Ishaan Das"/>
    <x v="3"/>
    <x v="3"/>
    <x v="3"/>
    <n v="2"/>
    <n v="2495.7800000000002"/>
    <x v="2"/>
    <x v="0"/>
    <m/>
    <n v="4991.5600000000004"/>
    <m/>
    <m/>
    <m/>
    <m/>
    <m/>
    <m/>
    <s v="Completed"/>
    <s v="Yes"/>
    <s v="No"/>
    <m/>
    <n v="619"/>
    <n v="468"/>
    <n v="1892867.2841657216"/>
    <n v="199432.98236095349"/>
    <n v="3.8949824970828471"/>
    <s v="Denim Jeans"/>
    <x v="3"/>
    <s v="Fashion"/>
    <s v="Fashion"/>
    <s v="Fashion"/>
    <n v="6"/>
    <s v="Fashion"/>
    <m/>
    <n v="2024"/>
    <n v="11"/>
    <n v="22"/>
    <n v="6"/>
    <s v="Weekday"/>
    <m/>
    <m/>
  </r>
  <r>
    <s v="WEB-9511"/>
    <x v="445"/>
    <s v="Saanvi Kapoor"/>
    <x v="3"/>
    <x v="0"/>
    <x v="0"/>
    <n v="1"/>
    <n v="624.30999999999995"/>
    <x v="2"/>
    <x v="0"/>
    <n v="5"/>
    <n v="624.30999999999995"/>
    <m/>
    <m/>
    <m/>
    <m/>
    <m/>
    <m/>
    <s v="Completed"/>
    <s v="No"/>
    <s v="No"/>
    <m/>
    <n v="619"/>
    <n v="468"/>
    <n v="1463424.4009529033"/>
    <n v="118285.78776560788"/>
    <n v="3.8140589569160999"/>
    <s v="Water Bottle"/>
    <x v="0"/>
    <s v="Home &amp; Kitchen"/>
    <s v="Home &amp; Kitchen"/>
    <s v="Home &amp; Kitchen"/>
    <n v="2"/>
    <s v="Home &amp; Kitchen"/>
    <m/>
    <n v="2024"/>
    <n v="11"/>
    <n v="8"/>
    <n v="6"/>
    <s v="Weekday"/>
    <m/>
    <m/>
  </r>
  <r>
    <s v="WEB-9087"/>
    <x v="810"/>
    <s v="Ishaan Singh"/>
    <x v="6"/>
    <x v="1"/>
    <x v="1"/>
    <n v="2"/>
    <n v="1770.46"/>
    <x v="2"/>
    <x v="0"/>
    <n v="5"/>
    <n v="3540.92"/>
    <m/>
    <m/>
    <m/>
    <m/>
    <m/>
    <m/>
    <s v="Completed"/>
    <s v="Yes"/>
    <s v="No"/>
    <m/>
    <n v="558"/>
    <n v="430"/>
    <n v="2759712.3299794244"/>
    <n v="330643.50635802455"/>
    <n v="3.8641711229946525"/>
    <s v="Power Bank 10000Mah"/>
    <x v="1"/>
    <s v="Electronics"/>
    <s v="Electronics"/>
    <s v="Electronics"/>
    <n v="3"/>
    <s v="Electronics"/>
    <m/>
    <n v="2025"/>
    <n v="5"/>
    <n v="24"/>
    <n v="7"/>
    <s v="Weekday"/>
    <m/>
    <m/>
  </r>
  <r>
    <s v="WEB-9603"/>
    <x v="606"/>
    <s v="Aarav Iyer"/>
    <x v="5"/>
    <x v="3"/>
    <x v="19"/>
    <n v="2"/>
    <n v="1419.824472190694"/>
    <x v="3"/>
    <x v="0"/>
    <n v="3"/>
    <n v="2839.648944381388"/>
    <m/>
    <m/>
    <m/>
    <m/>
    <m/>
    <m/>
    <s v="Completed"/>
    <s v="Yes"/>
    <s v="No"/>
    <m/>
    <n v="559"/>
    <n v="408"/>
    <n v="1892867.2841657216"/>
    <n v="199432.98236095349"/>
    <n v="3.8949824970828471"/>
    <s v="Sunglasses"/>
    <x v="3"/>
    <s v="Fashion"/>
    <s v="Fashion"/>
    <s v="Fashion"/>
    <n v="53"/>
    <s v="Fashion"/>
    <m/>
    <n v="2023"/>
    <n v="3"/>
    <n v="6"/>
    <n v="2"/>
    <s v="Weekday"/>
    <m/>
    <m/>
  </r>
  <r>
    <s v="WEB-5657"/>
    <x v="738"/>
    <s v="Aarav Malhotra"/>
    <x v="7"/>
    <x v="2"/>
    <x v="15"/>
    <n v="3"/>
    <n v="518.02"/>
    <x v="0"/>
    <x v="2"/>
    <n v="5"/>
    <n v="1554.06"/>
    <m/>
    <m/>
    <m/>
    <m/>
    <m/>
    <m/>
    <s v="Completed"/>
    <s v="No"/>
    <s v="No"/>
    <m/>
    <n v="567"/>
    <n v="440"/>
    <n v="594714.6477588166"/>
    <n v="60882.938065984097"/>
    <n v="3.804733727810651"/>
    <s v="Kids Story Book"/>
    <x v="2"/>
    <s v="Books"/>
    <s v="Books"/>
    <s v="Books"/>
    <n v="23"/>
    <s v="Books"/>
    <m/>
    <n v="2025"/>
    <n v="2"/>
    <n v="11"/>
    <n v="3"/>
    <s v="Weekday"/>
    <m/>
    <m/>
  </r>
  <r>
    <s v="WEB-9600"/>
    <x v="768"/>
    <s v="Aarav Khan"/>
    <x v="7"/>
    <x v="4"/>
    <x v="6"/>
    <n v="1"/>
    <n v="645.87"/>
    <x v="2"/>
    <x v="0"/>
    <n v="5"/>
    <n v="645.87"/>
    <m/>
    <m/>
    <m/>
    <m/>
    <m/>
    <m/>
    <s v="Completed"/>
    <s v="No"/>
    <s v="No"/>
    <m/>
    <n v="567"/>
    <n v="440"/>
    <n v="1098537.4901531704"/>
    <n v="96724.388030634553"/>
    <n v="3.9001122334455669"/>
    <s v="Lipstick"/>
    <x v="4"/>
    <s v="Beauty"/>
    <s v="Beauty"/>
    <s v="Beauty"/>
    <n v="10"/>
    <s v="Beauty"/>
    <m/>
    <n v="2023"/>
    <n v="2"/>
    <n v="7"/>
    <n v="3"/>
    <s v="Weekend"/>
    <m/>
    <m/>
  </r>
  <r>
    <s v="WEB-9285"/>
    <x v="664"/>
    <s v="Meera Das"/>
    <x v="3"/>
    <x v="3"/>
    <x v="3"/>
    <n v="2"/>
    <n v="1033.53"/>
    <x v="4"/>
    <x v="0"/>
    <n v="3"/>
    <n v="2067.06"/>
    <m/>
    <m/>
    <m/>
    <m/>
    <m/>
    <m/>
    <s v="Completed"/>
    <s v="Yes"/>
    <s v="No"/>
    <m/>
    <n v="619"/>
    <n v="468"/>
    <n v="1892867.2841657216"/>
    <n v="199432.98236095349"/>
    <n v="3.8949824970828471"/>
    <s v="Denim Jeans"/>
    <x v="3"/>
    <s v="Fashion"/>
    <s v="Fashion"/>
    <s v="Fashion"/>
    <n v="6"/>
    <s v="Fashion"/>
    <m/>
    <n v="2024"/>
    <n v="5"/>
    <n v="10"/>
    <n v="6"/>
    <s v="Weekday"/>
    <m/>
    <m/>
  </r>
  <r>
    <s v="WEB-5242"/>
    <x v="801"/>
    <s v="Arjun Nair"/>
    <x v="7"/>
    <x v="4"/>
    <x v="21"/>
    <n v="3"/>
    <n v="1460.74"/>
    <x v="3"/>
    <x v="0"/>
    <n v="4"/>
    <n v="4382.22"/>
    <m/>
    <m/>
    <m/>
    <m/>
    <m/>
    <m/>
    <s v="Completed"/>
    <s v="Yes"/>
    <s v="No"/>
    <m/>
    <n v="567"/>
    <n v="440"/>
    <n v="1098537.4901531704"/>
    <n v="96724.388030634553"/>
    <n v="3.9001122334455669"/>
    <s v="Shampoo 200Ml"/>
    <x v="4"/>
    <s v="Beauty"/>
    <s v="Beauty"/>
    <s v="Beauty"/>
    <n v="64"/>
    <s v="Beauty"/>
    <m/>
    <n v="2024"/>
    <n v="4"/>
    <n v="6"/>
    <n v="7"/>
    <s v="Weekday"/>
    <m/>
    <m/>
  </r>
  <r>
    <s v="WEB-8706"/>
    <x v="162"/>
    <s v="Karan Iyer"/>
    <x v="0"/>
    <x v="4"/>
    <x v="24"/>
    <n v="1"/>
    <n v="884.38"/>
    <x v="3"/>
    <x v="0"/>
    <n v="4"/>
    <n v="884.38"/>
    <m/>
    <m/>
    <m/>
    <m/>
    <m/>
    <m/>
    <s v="Completed"/>
    <s v="No"/>
    <s v="No"/>
    <m/>
    <n v="590"/>
    <n v="451"/>
    <n v="1098537.4901531704"/>
    <n v="96724.388030634553"/>
    <n v="3.9001122334455669"/>
    <s v="Face Cream"/>
    <x v="4"/>
    <s v="Beauty"/>
    <s v="Beauty"/>
    <s v="Beauty"/>
    <n v="80"/>
    <s v="Beauty"/>
    <m/>
    <n v="2025"/>
    <n v="1"/>
    <n v="29"/>
    <n v="4"/>
    <s v="Weekday"/>
    <m/>
    <m/>
  </r>
  <r>
    <s v="WEB-5784"/>
    <x v="681"/>
    <s v="Tanya Menon"/>
    <x v="7"/>
    <x v="1"/>
    <x v="18"/>
    <n v="1"/>
    <n v="646.20000000000005"/>
    <x v="2"/>
    <x v="0"/>
    <n v="5"/>
    <n v="646.20000000000005"/>
    <m/>
    <m/>
    <m/>
    <m/>
    <m/>
    <m/>
    <s v="Completed"/>
    <s v="No"/>
    <s v="No"/>
    <m/>
    <n v="567"/>
    <n v="440"/>
    <n v="2759712.3299794244"/>
    <n v="330643.50635802455"/>
    <n v="3.8641711229946525"/>
    <s v="Bluetooth Speaker"/>
    <x v="1"/>
    <s v="Electronics"/>
    <s v="Electronics"/>
    <s v="Electronics"/>
    <n v="48"/>
    <s v="Electronics"/>
    <m/>
    <n v="2024"/>
    <n v="9"/>
    <n v="8"/>
    <n v="1"/>
    <s v="Weekday"/>
    <m/>
    <m/>
  </r>
  <r>
    <s v="WEB-9069"/>
    <x v="216"/>
    <s v="Diya Nair"/>
    <x v="0"/>
    <x v="1"/>
    <x v="11"/>
    <n v="3"/>
    <n v="2975.16"/>
    <x v="3"/>
    <x v="0"/>
    <n v="3"/>
    <n v="8925.48"/>
    <m/>
    <m/>
    <m/>
    <m/>
    <m/>
    <m/>
    <s v="Completed"/>
    <s v="Yes"/>
    <s v="No"/>
    <m/>
    <n v="590"/>
    <n v="451"/>
    <n v="2759712.3299794244"/>
    <n v="330643.50635802455"/>
    <n v="3.8641711229946525"/>
    <s v="Smart Watch"/>
    <x v="1"/>
    <s v="Electronics"/>
    <s v="Electronics"/>
    <s v="Electronics"/>
    <n v="17"/>
    <s v="Electronics"/>
    <m/>
    <n v="2023"/>
    <n v="12"/>
    <n v="31"/>
    <n v="1"/>
    <s v="Weekday"/>
    <m/>
    <m/>
  </r>
  <r>
    <s v="WEB-6904"/>
    <x v="281"/>
    <s v="Diya Das"/>
    <x v="7"/>
    <x v="3"/>
    <x v="20"/>
    <n v="2"/>
    <n v="2184.42"/>
    <x v="3"/>
    <x v="0"/>
    <m/>
    <n v="4368.84"/>
    <m/>
    <m/>
    <m/>
    <m/>
    <m/>
    <m/>
    <s v="Completed"/>
    <s v="Yes"/>
    <s v="No"/>
    <m/>
    <n v="567"/>
    <n v="440"/>
    <n v="1892867.2841657216"/>
    <n v="199432.98236095349"/>
    <n v="3.8949824970828471"/>
    <s v="Men'S T-Shirt"/>
    <x v="3"/>
    <s v="Fashion"/>
    <s v="Fashion"/>
    <s v="Fashion"/>
    <n v="55"/>
    <s v="Fashion"/>
    <m/>
    <n v="2023"/>
    <n v="1"/>
    <n v="18"/>
    <n v="4"/>
    <s v="Weekday"/>
    <m/>
    <m/>
  </r>
  <r>
    <s v="WEB-7085"/>
    <x v="669"/>
    <s v="Arjun Verma"/>
    <x v="4"/>
    <x v="3"/>
    <x v="20"/>
    <n v="1"/>
    <n v="918.96"/>
    <x v="0"/>
    <x v="0"/>
    <n v="5"/>
    <n v="918.96"/>
    <m/>
    <m/>
    <m/>
    <m/>
    <m/>
    <m/>
    <s v="Completed"/>
    <s v="No"/>
    <s v="No"/>
    <m/>
    <n v="573"/>
    <n v="450"/>
    <n v="1892867.2841657216"/>
    <n v="199432.98236095349"/>
    <n v="3.8949824970828471"/>
    <s v="Men'S T-Shirt"/>
    <x v="3"/>
    <s v="Fashion"/>
    <s v="Fashion"/>
    <s v="Fashion"/>
    <n v="55"/>
    <s v="Fashion"/>
    <m/>
    <n v="2025"/>
    <n v="5"/>
    <n v="22"/>
    <n v="5"/>
    <s v="Weekday"/>
    <m/>
    <m/>
  </r>
  <r>
    <s v="WEB-9612"/>
    <x v="710"/>
    <s v="Saanvi Reddy"/>
    <x v="3"/>
    <x v="0"/>
    <x v="16"/>
    <n v="3"/>
    <n v="1404.59"/>
    <x v="4"/>
    <x v="0"/>
    <n v="3"/>
    <n v="4213.7699999999995"/>
    <m/>
    <m/>
    <m/>
    <m/>
    <m/>
    <m/>
    <s v="Completed"/>
    <s v="Yes"/>
    <s v="No"/>
    <m/>
    <n v="619"/>
    <n v="468"/>
    <n v="1463424.4009529033"/>
    <n v="118285.78776560788"/>
    <n v="3.8140589569160999"/>
    <s v="Table Lamp"/>
    <x v="0"/>
    <s v="Home &amp; Kitchen"/>
    <s v="Home &amp; Kitchen"/>
    <s v="Home &amp; Kitchen"/>
    <n v="32"/>
    <s v="Home &amp; Kitchen"/>
    <m/>
    <n v="2023"/>
    <n v="4"/>
    <n v="23"/>
    <n v="1"/>
    <s v="Weekday"/>
    <m/>
    <m/>
  </r>
  <r>
    <s v="WEB-8283"/>
    <x v="353"/>
    <s v="Diya Mehta"/>
    <x v="2"/>
    <x v="2"/>
    <x v="14"/>
    <n v="1"/>
    <n v="643.54"/>
    <x v="1"/>
    <x v="0"/>
    <n v="2"/>
    <n v="643.54"/>
    <m/>
    <m/>
    <m/>
    <m/>
    <m/>
    <m/>
    <s v="Completed"/>
    <s v="No"/>
    <s v="No"/>
    <m/>
    <n v="589"/>
    <n v="426"/>
    <n v="594714.6477588166"/>
    <n v="60882.938065984097"/>
    <n v="3.804733727810651"/>
    <s v="Notebook Set"/>
    <x v="2"/>
    <s v="Books"/>
    <s v="Books"/>
    <s v="Books"/>
    <n v="20"/>
    <s v="Books"/>
    <m/>
    <n v="2023"/>
    <n v="9"/>
    <n v="10"/>
    <n v="1"/>
    <s v="Weekday"/>
    <m/>
    <m/>
  </r>
  <r>
    <s v="WEB-5027"/>
    <x v="722"/>
    <s v="Aarav Verma"/>
    <x v="1"/>
    <x v="0"/>
    <x v="5"/>
    <n v="2"/>
    <n v="1415.93"/>
    <x v="4"/>
    <x v="0"/>
    <n v="5"/>
    <n v="2831.86"/>
    <m/>
    <m/>
    <m/>
    <m/>
    <m/>
    <m/>
    <s v="Completed"/>
    <s v="Yes"/>
    <s v="No"/>
    <m/>
    <n v="595"/>
    <n v="444"/>
    <n v="1463424.4009529033"/>
    <n v="118285.78776560788"/>
    <n v="3.8140589569160999"/>
    <s v="Storage Box"/>
    <x v="0"/>
    <s v="Home &amp; Kitchen"/>
    <s v="Home &amp; Kitchen"/>
    <s v="Home &amp; Kitchen"/>
    <n v="8"/>
    <s v="Home &amp; Kitchen"/>
    <m/>
    <n v="2023"/>
    <n v="3"/>
    <n v="19"/>
    <n v="1"/>
    <s v="Weekday"/>
    <m/>
    <m/>
  </r>
  <r>
    <s v="WEB-8959"/>
    <x v="133"/>
    <s v="Rohan Kumar"/>
    <x v="7"/>
    <x v="2"/>
    <x v="14"/>
    <n v="1"/>
    <n v="680.59"/>
    <x v="2"/>
    <x v="0"/>
    <n v="2"/>
    <n v="680.59"/>
    <m/>
    <m/>
    <m/>
    <m/>
    <m/>
    <m/>
    <s v="Completed"/>
    <s v="No"/>
    <s v="No"/>
    <m/>
    <n v="567"/>
    <n v="440"/>
    <n v="594714.6477588166"/>
    <n v="60882.938065984097"/>
    <n v="3.804733727810651"/>
    <s v="Notebook Set"/>
    <x v="2"/>
    <s v="Books"/>
    <s v="Books"/>
    <s v="Books"/>
    <n v="20"/>
    <s v="Books"/>
    <m/>
    <n v="2025"/>
    <n v="6"/>
    <n v="21"/>
    <n v="7"/>
    <s v="Weekday"/>
    <m/>
    <m/>
  </r>
  <r>
    <s v="WEB-7538"/>
    <x v="811"/>
    <s v="Meera Kapoor"/>
    <x v="0"/>
    <x v="2"/>
    <x v="2"/>
    <n v="1"/>
    <n v="662.21"/>
    <x v="2"/>
    <x v="1"/>
    <n v="5"/>
    <n v="662.21"/>
    <m/>
    <m/>
    <m/>
    <m/>
    <m/>
    <m/>
    <s v="Pending"/>
    <s v="No"/>
    <s v="Yes"/>
    <m/>
    <n v="590"/>
    <n v="451"/>
    <n v="594714.6477588166"/>
    <n v="60882.938065984097"/>
    <n v="3.804733727810651"/>
    <s v="Cookbook"/>
    <x v="2"/>
    <s v="Books"/>
    <s v="Books"/>
    <s v="Books"/>
    <n v="4"/>
    <s v="Books"/>
    <m/>
    <n v="2024"/>
    <n v="12"/>
    <n v="9"/>
    <n v="2"/>
    <s v="Weekday"/>
    <m/>
    <m/>
  </r>
  <r>
    <s v="WEB-9084"/>
    <x v="23"/>
    <s v="Vikram Singh"/>
    <x v="5"/>
    <x v="4"/>
    <x v="22"/>
    <n v="1"/>
    <n v="249.25"/>
    <x v="3"/>
    <x v="0"/>
    <n v="3"/>
    <n v="249.25"/>
    <m/>
    <m/>
    <m/>
    <m/>
    <m/>
    <m/>
    <s v="Completed"/>
    <s v="No"/>
    <s v="No"/>
    <m/>
    <n v="559"/>
    <n v="408"/>
    <n v="1098537.4901531704"/>
    <n v="96724.388030634553"/>
    <n v="3.9001122334455669"/>
    <s v="Hair Oil"/>
    <x v="4"/>
    <s v="Beauty"/>
    <s v="Beauty"/>
    <s v="Beauty"/>
    <n v="70"/>
    <s v="Beauty"/>
    <m/>
    <n v="2024"/>
    <n v="3"/>
    <n v="4"/>
    <n v="2"/>
    <s v="Weekday"/>
    <m/>
    <m/>
  </r>
  <r>
    <s v="WEB-7385"/>
    <x v="388"/>
    <s v="Meera Reddy"/>
    <x v="2"/>
    <x v="0"/>
    <x v="4"/>
    <n v="1"/>
    <n v="1613.35"/>
    <x v="4"/>
    <x v="0"/>
    <n v="4"/>
    <n v="1613.35"/>
    <m/>
    <m/>
    <m/>
    <m/>
    <m/>
    <m/>
    <s v="Completed"/>
    <s v="Yes"/>
    <s v="No"/>
    <m/>
    <n v="589"/>
    <n v="426"/>
    <n v="1463424.4009529033"/>
    <n v="118285.78776560788"/>
    <n v="3.8140589569160999"/>
    <s v="Non-Stick Pan"/>
    <x v="0"/>
    <s v="Home &amp; Kitchen"/>
    <s v="Home &amp; Kitchen"/>
    <s v="Home &amp; Kitchen"/>
    <n v="7"/>
    <s v="Home &amp; Kitchen"/>
    <m/>
    <n v="2023"/>
    <n v="2"/>
    <n v="20"/>
    <n v="2"/>
    <s v="Weekday"/>
    <m/>
    <m/>
  </r>
  <r>
    <s v="WEB-7468"/>
    <x v="601"/>
    <s v="Karan Reddy"/>
    <x v="5"/>
    <x v="1"/>
    <x v="11"/>
    <n v="2"/>
    <n v="465.85"/>
    <x v="0"/>
    <x v="0"/>
    <m/>
    <n v="931.7"/>
    <m/>
    <m/>
    <m/>
    <m/>
    <m/>
    <m/>
    <s v="Completed"/>
    <s v="No"/>
    <s v="No"/>
    <m/>
    <n v="559"/>
    <n v="408"/>
    <n v="2759712.3299794244"/>
    <n v="330643.50635802455"/>
    <n v="3.8641711229946525"/>
    <s v="Smart Watch"/>
    <x v="1"/>
    <s v="Electronics"/>
    <s v="Electronics"/>
    <s v="Electronics"/>
    <n v="17"/>
    <s v="Electronics"/>
    <m/>
    <n v="2023"/>
    <n v="11"/>
    <n v="8"/>
    <n v="4"/>
    <s v="Weekday"/>
    <m/>
    <m/>
  </r>
  <r>
    <s v="WEB-7493"/>
    <x v="39"/>
    <s v="Saanvi Kumar"/>
    <x v="2"/>
    <x v="2"/>
    <x v="2"/>
    <n v="1"/>
    <n v="391.47"/>
    <x v="0"/>
    <x v="1"/>
    <n v="3"/>
    <n v="391.47"/>
    <m/>
    <m/>
    <m/>
    <m/>
    <m/>
    <m/>
    <s v="Pending"/>
    <s v="No"/>
    <s v="Yes"/>
    <m/>
    <n v="589"/>
    <n v="426"/>
    <n v="594714.6477588166"/>
    <n v="60882.938065984097"/>
    <n v="3.804733727810651"/>
    <s v="Cookbook"/>
    <x v="2"/>
    <s v="Books"/>
    <s v="Books"/>
    <s v="Books"/>
    <n v="4"/>
    <s v="Books"/>
    <m/>
    <n v="2023"/>
    <n v="11"/>
    <n v="23"/>
    <n v="5"/>
    <s v="Weekday"/>
    <m/>
    <m/>
  </r>
  <r>
    <s v="WEB-8857"/>
    <x v="296"/>
    <s v="Rohan Kapoor"/>
    <x v="3"/>
    <x v="0"/>
    <x v="23"/>
    <n v="1"/>
    <n v="1260.67"/>
    <x v="0"/>
    <x v="0"/>
    <n v="2"/>
    <n v="1260.67"/>
    <m/>
    <m/>
    <m/>
    <m/>
    <m/>
    <m/>
    <s v="Completed"/>
    <s v="Yes"/>
    <s v="No"/>
    <m/>
    <n v="619"/>
    <n v="468"/>
    <n v="1463424.4009529033"/>
    <n v="118285.78776560788"/>
    <n v="3.8140589569160999"/>
    <s v="Led Bulb Pack"/>
    <x v="0"/>
    <s v="Home &amp; Kitchen"/>
    <s v="Home &amp; Kitchen"/>
    <s v="Home &amp; Kitchen"/>
    <n v="76"/>
    <s v="Home &amp; Kitchen"/>
    <m/>
    <n v="2025"/>
    <n v="1"/>
    <n v="24"/>
    <n v="6"/>
    <s v="Weekday"/>
    <m/>
    <m/>
  </r>
  <r>
    <s v="WEB-5325"/>
    <x v="302"/>
    <s v="Karan Rao"/>
    <x v="6"/>
    <x v="3"/>
    <x v="19"/>
    <n v="1"/>
    <n v="775.56"/>
    <x v="1"/>
    <x v="3"/>
    <n v="5"/>
    <n v="775.56"/>
    <m/>
    <m/>
    <m/>
    <m/>
    <m/>
    <m/>
    <s v="Lost Sale"/>
    <s v="No"/>
    <s v="Yes"/>
    <m/>
    <n v="558"/>
    <n v="430"/>
    <n v="1892867.2841657216"/>
    <n v="199432.98236095349"/>
    <n v="3.8949824970828471"/>
    <s v="Sunglasses"/>
    <x v="3"/>
    <s v="Fashion"/>
    <s v="Fashion"/>
    <s v="Fashion"/>
    <n v="53"/>
    <s v="Fashion"/>
    <m/>
    <n v="2024"/>
    <n v="4"/>
    <n v="18"/>
    <n v="5"/>
    <s v="Weekday"/>
    <m/>
    <m/>
  </r>
  <r>
    <s v="WEB-5797"/>
    <x v="693"/>
    <s v="Kavya Kapoor"/>
    <x v="6"/>
    <x v="3"/>
    <x v="10"/>
    <n v="1"/>
    <n v="2249.89"/>
    <x v="2"/>
    <x v="0"/>
    <n v="3"/>
    <n v="2249.89"/>
    <m/>
    <m/>
    <m/>
    <m/>
    <m/>
    <m/>
    <s v="Completed"/>
    <s v="Yes"/>
    <s v="No"/>
    <m/>
    <n v="558"/>
    <n v="430"/>
    <n v="1892867.2841657216"/>
    <n v="199432.98236095349"/>
    <n v="3.8949824970828471"/>
    <s v="Women'S Kurti"/>
    <x v="3"/>
    <s v="Fashion"/>
    <s v="Fashion"/>
    <s v="Fashion"/>
    <n v="15"/>
    <s v="Fashion"/>
    <m/>
    <n v="2023"/>
    <n v="5"/>
    <n v="23"/>
    <n v="3"/>
    <s v="Weekday"/>
    <m/>
    <m/>
  </r>
  <r>
    <s v="WEB-8983"/>
    <x v="569"/>
    <s v="Vikram Das"/>
    <x v="6"/>
    <x v="3"/>
    <x v="3"/>
    <n v="1"/>
    <n v="914.53"/>
    <x v="4"/>
    <x v="0"/>
    <n v="2"/>
    <n v="914.53"/>
    <m/>
    <m/>
    <m/>
    <m/>
    <m/>
    <m/>
    <s v="Completed"/>
    <s v="No"/>
    <s v="No"/>
    <m/>
    <n v="558"/>
    <n v="430"/>
    <n v="1892867.2841657216"/>
    <n v="199432.98236095349"/>
    <n v="3.8949824970828471"/>
    <s v="Denim Jeans"/>
    <x v="3"/>
    <s v="Fashion"/>
    <s v="Fashion"/>
    <s v="Fashion"/>
    <n v="6"/>
    <s v="Fashion"/>
    <m/>
    <n v="2024"/>
    <n v="2"/>
    <n v="7"/>
    <n v="4"/>
    <s v="Weekend"/>
    <m/>
    <m/>
  </r>
  <r>
    <s v="WEB-6067"/>
    <x v="205"/>
    <s v="Saanvi Khan"/>
    <x v="5"/>
    <x v="0"/>
    <x v="5"/>
    <n v="1"/>
    <n v="162.6"/>
    <x v="0"/>
    <x v="1"/>
    <n v="2"/>
    <n v="162.6"/>
    <m/>
    <m/>
    <m/>
    <m/>
    <m/>
    <m/>
    <s v="Pending"/>
    <s v="No"/>
    <s v="Yes"/>
    <m/>
    <n v="559"/>
    <n v="408"/>
    <n v="1463424.4009529033"/>
    <n v="118285.78776560788"/>
    <n v="3.8140589569160999"/>
    <s v="Storage Box"/>
    <x v="0"/>
    <s v="Home &amp; Kitchen"/>
    <s v="Home &amp; Kitchen"/>
    <s v="Home &amp; Kitchen"/>
    <n v="8"/>
    <s v="Home &amp; Kitchen"/>
    <m/>
    <n v="2024"/>
    <n v="4"/>
    <n v="3"/>
    <n v="4"/>
    <s v="Weekday"/>
    <m/>
    <m/>
  </r>
  <r>
    <s v="WEB-5394"/>
    <x v="471"/>
    <s v="Meera Singh"/>
    <x v="7"/>
    <x v="4"/>
    <x v="6"/>
    <n v="1"/>
    <n v="576.87"/>
    <x v="3"/>
    <x v="0"/>
    <n v="4"/>
    <n v="576.87"/>
    <m/>
    <m/>
    <m/>
    <m/>
    <m/>
    <m/>
    <s v="Completed"/>
    <s v="No"/>
    <s v="No"/>
    <m/>
    <n v="567"/>
    <n v="440"/>
    <n v="1098537.4901531704"/>
    <n v="96724.388030634553"/>
    <n v="3.9001122334455669"/>
    <s v="Lipstick"/>
    <x v="4"/>
    <s v="Beauty"/>
    <s v="Beauty"/>
    <s v="Beauty"/>
    <n v="10"/>
    <s v="Beauty"/>
    <m/>
    <n v="2024"/>
    <n v="4"/>
    <n v="25"/>
    <n v="5"/>
    <s v="Weekday"/>
    <m/>
    <m/>
  </r>
  <r>
    <s v="WEB-7400"/>
    <x v="206"/>
    <s v="Tanya Kumar"/>
    <x v="7"/>
    <x v="3"/>
    <x v="3"/>
    <n v="1"/>
    <n v="2105.5700000000002"/>
    <x v="4"/>
    <x v="0"/>
    <n v="3"/>
    <n v="2105.5700000000002"/>
    <m/>
    <m/>
    <m/>
    <m/>
    <m/>
    <m/>
    <s v="Completed"/>
    <s v="Yes"/>
    <s v="No"/>
    <m/>
    <n v="567"/>
    <n v="440"/>
    <n v="1892867.2841657216"/>
    <n v="199432.98236095349"/>
    <n v="3.8949824970828471"/>
    <s v="Denim Jeans"/>
    <x v="3"/>
    <s v="Fashion"/>
    <s v="Fashion"/>
    <s v="Fashion"/>
    <n v="6"/>
    <s v="Fashion"/>
    <m/>
    <n v="2024"/>
    <n v="12"/>
    <n v="1"/>
    <n v="1"/>
    <s v="Weekend"/>
    <m/>
    <m/>
  </r>
  <r>
    <s v="WEB-8982"/>
    <x v="174"/>
    <s v="Ananya Khan"/>
    <x v="7"/>
    <x v="2"/>
    <x v="15"/>
    <n v="1"/>
    <n v="308.75"/>
    <x v="2"/>
    <x v="0"/>
    <n v="1"/>
    <n v="308.75"/>
    <m/>
    <m/>
    <m/>
    <m/>
    <m/>
    <m/>
    <s v="Completed"/>
    <s v="No"/>
    <s v="No"/>
    <m/>
    <n v="567"/>
    <n v="440"/>
    <n v="594714.6477588166"/>
    <n v="60882.938065984097"/>
    <n v="3.804733727810651"/>
    <s v="Kids Story Book"/>
    <x v="2"/>
    <s v="Books"/>
    <s v="Books"/>
    <s v="Books"/>
    <n v="23"/>
    <s v="Books"/>
    <m/>
    <n v="2025"/>
    <n v="4"/>
    <n v="21"/>
    <n v="2"/>
    <s v="Weekday"/>
    <m/>
    <m/>
  </r>
  <r>
    <s v="WEB-7172"/>
    <x v="63"/>
    <s v="Vikram Bose"/>
    <x v="7"/>
    <x v="1"/>
    <x v="1"/>
    <n v="1"/>
    <n v="2386.48"/>
    <x v="4"/>
    <x v="0"/>
    <m/>
    <n v="2386.48"/>
    <m/>
    <m/>
    <m/>
    <m/>
    <m/>
    <m/>
    <s v="Completed"/>
    <s v="Yes"/>
    <s v="No"/>
    <m/>
    <n v="567"/>
    <n v="440"/>
    <n v="2759712.3299794244"/>
    <n v="330643.50635802455"/>
    <n v="3.8641711229946525"/>
    <s v="Power Bank 10000Mah"/>
    <x v="1"/>
    <s v="Electronics"/>
    <s v="Electronics"/>
    <s v="Electronics"/>
    <n v="3"/>
    <s v="Electronics"/>
    <m/>
    <n v="2024"/>
    <n v="5"/>
    <n v="13"/>
    <n v="2"/>
    <s v="Weekday"/>
    <m/>
    <m/>
  </r>
  <r>
    <s v="WEB-8818"/>
    <x v="349"/>
    <s v="Rahul Malhotra"/>
    <x v="1"/>
    <x v="0"/>
    <x v="5"/>
    <n v="2"/>
    <n v="1267.27"/>
    <x v="4"/>
    <x v="0"/>
    <n v="4"/>
    <n v="2534.54"/>
    <m/>
    <m/>
    <m/>
    <m/>
    <m/>
    <m/>
    <s v="Completed"/>
    <s v="Yes"/>
    <s v="No"/>
    <m/>
    <n v="595"/>
    <n v="444"/>
    <n v="1463424.4009529033"/>
    <n v="118285.78776560788"/>
    <n v="3.8140589569160999"/>
    <s v="Storage Box"/>
    <x v="0"/>
    <s v="Home &amp; Kitchen"/>
    <s v="Home &amp; Kitchen"/>
    <s v="Home &amp; Kitchen"/>
    <n v="8"/>
    <s v="Home &amp; Kitchen"/>
    <m/>
    <n v="2023"/>
    <n v="3"/>
    <n v="21"/>
    <n v="3"/>
    <s v="Weekday"/>
    <m/>
    <m/>
  </r>
  <r>
    <s v="WEB-9180"/>
    <x v="663"/>
    <s v="Rohan Bose"/>
    <x v="1"/>
    <x v="1"/>
    <x v="18"/>
    <n v="1"/>
    <n v="3276.16"/>
    <x v="2"/>
    <x v="0"/>
    <m/>
    <n v="3276.16"/>
    <m/>
    <m/>
    <m/>
    <m/>
    <m/>
    <m/>
    <s v="Completed"/>
    <s v="Yes"/>
    <s v="No"/>
    <m/>
    <n v="595"/>
    <n v="444"/>
    <n v="2759712.3299794244"/>
    <n v="330643.50635802455"/>
    <n v="3.8641711229946525"/>
    <s v="Bluetooth Speaker"/>
    <x v="1"/>
    <s v="Electronics"/>
    <s v="Electronics"/>
    <s v="Electronics"/>
    <n v="48"/>
    <s v="Electronics"/>
    <m/>
    <n v="2023"/>
    <n v="3"/>
    <n v="15"/>
    <n v="4"/>
    <s v="Weekday"/>
    <m/>
    <m/>
  </r>
  <r>
    <s v="WEB-7813"/>
    <x v="812"/>
    <s v="Kavya Kapoor"/>
    <x v="2"/>
    <x v="3"/>
    <x v="3"/>
    <n v="1"/>
    <n v="405.84"/>
    <x v="2"/>
    <x v="0"/>
    <n v="4"/>
    <n v="405.84"/>
    <m/>
    <m/>
    <m/>
    <m/>
    <m/>
    <m/>
    <s v="Completed"/>
    <s v="No"/>
    <s v="No"/>
    <m/>
    <n v="589"/>
    <n v="426"/>
    <n v="1892867.2841657216"/>
    <n v="199432.98236095349"/>
    <n v="3.8949824970828471"/>
    <s v="Denim Jeans"/>
    <x v="3"/>
    <s v="Fashion"/>
    <s v="Fashion"/>
    <s v="Fashion"/>
    <n v="6"/>
    <s v="Fashion"/>
    <m/>
    <n v="2025"/>
    <n v="1"/>
    <n v="12"/>
    <n v="1"/>
    <s v="Weekday"/>
    <m/>
    <m/>
  </r>
  <r>
    <s v="WEB-5651"/>
    <x v="85"/>
    <s v="Vikram Rao"/>
    <x v="0"/>
    <x v="4"/>
    <x v="24"/>
    <n v="1"/>
    <n v="1066.07"/>
    <x v="4"/>
    <x v="0"/>
    <n v="5"/>
    <n v="1066.07"/>
    <m/>
    <m/>
    <m/>
    <m/>
    <m/>
    <m/>
    <s v="Completed"/>
    <s v="Yes"/>
    <s v="No"/>
    <m/>
    <n v="590"/>
    <n v="451"/>
    <n v="1098537.4901531704"/>
    <n v="96724.388030634553"/>
    <n v="3.9001122334455669"/>
    <s v="Face Cream"/>
    <x v="4"/>
    <s v="Beauty"/>
    <s v="Beauty"/>
    <s v="Beauty"/>
    <n v="80"/>
    <s v="Beauty"/>
    <m/>
    <n v="2024"/>
    <n v="1"/>
    <n v="24"/>
    <n v="4"/>
    <s v="Weekday"/>
    <m/>
    <m/>
  </r>
  <r>
    <s v="WEB-6961"/>
    <x v="201"/>
    <s v="Karan Patel"/>
    <x v="1"/>
    <x v="0"/>
    <x v="23"/>
    <n v="1"/>
    <n v="162.06"/>
    <x v="2"/>
    <x v="0"/>
    <n v="4"/>
    <n v="162.06"/>
    <m/>
    <m/>
    <m/>
    <m/>
    <m/>
    <m/>
    <s v="Completed"/>
    <s v="No"/>
    <s v="No"/>
    <m/>
    <n v="595"/>
    <n v="444"/>
    <n v="1463424.4009529033"/>
    <n v="118285.78776560788"/>
    <n v="3.8140589569160999"/>
    <s v="Led Bulb Pack"/>
    <x v="0"/>
    <s v="Home &amp; Kitchen"/>
    <s v="Home &amp; Kitchen"/>
    <s v="Home &amp; Kitchen"/>
    <n v="76"/>
    <s v="Home &amp; Kitchen"/>
    <m/>
    <n v="2024"/>
    <n v="6"/>
    <n v="8"/>
    <n v="7"/>
    <s v="Weekday"/>
    <m/>
    <m/>
  </r>
  <r>
    <s v="WEB-5226"/>
    <x v="517"/>
    <s v="Arjun Kumar"/>
    <x v="5"/>
    <x v="1"/>
    <x v="9"/>
    <n v="1"/>
    <n v="2957.44"/>
    <x v="0"/>
    <x v="0"/>
    <n v="4"/>
    <n v="2957.44"/>
    <m/>
    <m/>
    <m/>
    <m/>
    <m/>
    <m/>
    <s v="Completed"/>
    <s v="Yes"/>
    <s v="No"/>
    <m/>
    <n v="559"/>
    <n v="408"/>
    <n v="2759712.3299794244"/>
    <n v="330643.50635802455"/>
    <n v="3.8641711229946525"/>
    <s v="Usb Cable"/>
    <x v="1"/>
    <s v="Electronics"/>
    <s v="Electronics"/>
    <s v="Electronics"/>
    <n v="13"/>
    <s v="Electronics"/>
    <m/>
    <n v="2023"/>
    <n v="3"/>
    <n v="23"/>
    <n v="5"/>
    <s v="Weekday"/>
    <m/>
    <m/>
  </r>
  <r>
    <s v="WEB-6257"/>
    <x v="590"/>
    <s v="Diya Iyer"/>
    <x v="1"/>
    <x v="1"/>
    <x v="11"/>
    <n v="1"/>
    <n v="2232.3200000000002"/>
    <x v="0"/>
    <x v="0"/>
    <n v="4"/>
    <n v="2232.3200000000002"/>
    <m/>
    <m/>
    <m/>
    <m/>
    <m/>
    <m/>
    <s v="Completed"/>
    <s v="Yes"/>
    <s v="No"/>
    <m/>
    <n v="595"/>
    <n v="444"/>
    <n v="2759712.3299794244"/>
    <n v="330643.50635802455"/>
    <n v="3.8641711229946525"/>
    <s v="Smart Watch"/>
    <x v="1"/>
    <s v="Electronics"/>
    <s v="Electronics"/>
    <s v="Electronics"/>
    <n v="17"/>
    <s v="Electronics"/>
    <m/>
    <n v="2024"/>
    <n v="1"/>
    <n v="31"/>
    <n v="4"/>
    <s v="Weekday"/>
    <m/>
    <m/>
  </r>
  <r>
    <s v="WEB-7547"/>
    <x v="530"/>
    <s v="Ananya Chatterjee"/>
    <x v="4"/>
    <x v="0"/>
    <x v="4"/>
    <n v="1"/>
    <n v="323.75"/>
    <x v="1"/>
    <x v="0"/>
    <n v="3"/>
    <n v="323.75"/>
    <m/>
    <m/>
    <m/>
    <m/>
    <m/>
    <m/>
    <s v="Completed"/>
    <s v="No"/>
    <s v="No"/>
    <m/>
    <n v="573"/>
    <n v="450"/>
    <n v="1463424.4009529033"/>
    <n v="118285.78776560788"/>
    <n v="3.8140589569160999"/>
    <s v="Non-Stick Pan"/>
    <x v="0"/>
    <s v="Home &amp; Kitchen"/>
    <s v="Home &amp; Kitchen"/>
    <s v="Home &amp; Kitchen"/>
    <n v="7"/>
    <s v="Home &amp; Kitchen"/>
    <m/>
    <n v="2023"/>
    <n v="12"/>
    <n v="9"/>
    <n v="7"/>
    <s v="Weekday"/>
    <m/>
    <m/>
  </r>
  <r>
    <s v="WEB-8967"/>
    <x v="127"/>
    <s v="Sanjay Rao"/>
    <x v="1"/>
    <x v="1"/>
    <x v="8"/>
    <n v="1"/>
    <n v="2408.4"/>
    <x v="4"/>
    <x v="0"/>
    <n v="3"/>
    <n v="2408.4"/>
    <m/>
    <m/>
    <m/>
    <m/>
    <m/>
    <m/>
    <s v="Completed"/>
    <s v="Yes"/>
    <s v="No"/>
    <m/>
    <n v="595"/>
    <n v="444"/>
    <n v="2759712.3299794244"/>
    <n v="330643.50635802455"/>
    <n v="3.8641711229946525"/>
    <s v="Wireless Earbuds"/>
    <x v="1"/>
    <s v="Electronics"/>
    <s v="Electronics"/>
    <s v="Electronics"/>
    <n v="12"/>
    <s v="Electronics"/>
    <m/>
    <n v="2023"/>
    <n v="12"/>
    <n v="13"/>
    <n v="4"/>
    <s v="Weekday"/>
    <m/>
    <m/>
  </r>
  <r>
    <s v="WEB-6425"/>
    <x v="452"/>
    <s v="Saanvi Kapoor"/>
    <x v="2"/>
    <x v="1"/>
    <x v="9"/>
    <n v="1"/>
    <n v="1397.53"/>
    <x v="4"/>
    <x v="0"/>
    <n v="1"/>
    <n v="1397.53"/>
    <m/>
    <m/>
    <m/>
    <m/>
    <m/>
    <m/>
    <s v="Completed"/>
    <s v="Yes"/>
    <s v="No"/>
    <m/>
    <n v="589"/>
    <n v="426"/>
    <n v="2759712.3299794244"/>
    <n v="330643.50635802455"/>
    <n v="3.8641711229946525"/>
    <s v="Usb Cable"/>
    <x v="1"/>
    <s v="Electronics"/>
    <s v="Electronics"/>
    <s v="Electronics"/>
    <n v="13"/>
    <s v="Electronics"/>
    <m/>
    <n v="2024"/>
    <n v="2"/>
    <n v="12"/>
    <n v="2"/>
    <s v="Weekday"/>
    <m/>
    <m/>
  </r>
  <r>
    <s v="WEB-7302"/>
    <x v="756"/>
    <s v="Pooja Singh"/>
    <x v="2"/>
    <x v="1"/>
    <x v="1"/>
    <n v="1"/>
    <n v="3424.66"/>
    <x v="4"/>
    <x v="0"/>
    <n v="5"/>
    <n v="3424.66"/>
    <m/>
    <m/>
    <m/>
    <m/>
    <m/>
    <m/>
    <s v="Completed"/>
    <s v="Yes"/>
    <s v="No"/>
    <m/>
    <n v="589"/>
    <n v="426"/>
    <n v="2759712.3299794244"/>
    <n v="330643.50635802455"/>
    <n v="3.8641711229946525"/>
    <s v="Power Bank 10000Mah"/>
    <x v="1"/>
    <s v="Electronics"/>
    <s v="Electronics"/>
    <s v="Electronics"/>
    <n v="3"/>
    <s v="Electronics"/>
    <m/>
    <n v="2025"/>
    <n v="2"/>
    <n v="27"/>
    <n v="5"/>
    <s v="Weekday"/>
    <m/>
    <m/>
  </r>
  <r>
    <s v="WEB-5267"/>
    <x v="314"/>
    <s v="Rohan Malhotra"/>
    <x v="5"/>
    <x v="2"/>
    <x v="15"/>
    <n v="1"/>
    <n v="193.9"/>
    <x v="3"/>
    <x v="0"/>
    <n v="4"/>
    <n v="193.9"/>
    <m/>
    <m/>
    <m/>
    <m/>
    <m/>
    <m/>
    <s v="Completed"/>
    <s v="No"/>
    <s v="No"/>
    <m/>
    <n v="559"/>
    <n v="408"/>
    <n v="594714.6477588166"/>
    <n v="60882.938065984097"/>
    <n v="3.804733727810651"/>
    <s v="Kids Story Book"/>
    <x v="2"/>
    <s v="Books"/>
    <s v="Books"/>
    <s v="Books"/>
    <n v="23"/>
    <s v="Books"/>
    <m/>
    <n v="2024"/>
    <n v="7"/>
    <n v="3"/>
    <n v="4"/>
    <s v="Weekday"/>
    <m/>
    <m/>
  </r>
  <r>
    <s v="WEB-5801"/>
    <x v="759"/>
    <s v="Meera Nair"/>
    <x v="4"/>
    <x v="4"/>
    <x v="24"/>
    <n v="1"/>
    <n v="1078.99"/>
    <x v="2"/>
    <x v="0"/>
    <n v="3"/>
    <n v="1078.99"/>
    <m/>
    <m/>
    <m/>
    <m/>
    <m/>
    <m/>
    <s v="Completed"/>
    <s v="Yes"/>
    <s v="No"/>
    <m/>
    <n v="573"/>
    <n v="450"/>
    <n v="1098537.4901531704"/>
    <n v="96724.388030634553"/>
    <n v="3.9001122334455669"/>
    <s v="Face Cream"/>
    <x v="4"/>
    <s v="Beauty"/>
    <s v="Beauty"/>
    <s v="Beauty"/>
    <n v="80"/>
    <s v="Beauty"/>
    <m/>
    <n v="2025"/>
    <n v="4"/>
    <n v="6"/>
    <n v="1"/>
    <s v="Weekday"/>
    <m/>
    <m/>
  </r>
  <r>
    <s v="WEB-7433"/>
    <x v="300"/>
    <s v="Meera Khan"/>
    <x v="7"/>
    <x v="2"/>
    <x v="13"/>
    <n v="1"/>
    <n v="478.46"/>
    <x v="1"/>
    <x v="0"/>
    <m/>
    <n v="478.46"/>
    <m/>
    <m/>
    <m/>
    <m/>
    <m/>
    <m/>
    <s v="Completed"/>
    <s v="No"/>
    <s v="No"/>
    <m/>
    <n v="567"/>
    <n v="440"/>
    <n v="594714.6477588166"/>
    <n v="60882.938065984097"/>
    <n v="3.804733727810651"/>
    <s v="Self-Help Book"/>
    <x v="2"/>
    <s v="Books"/>
    <s v="Books"/>
    <s v="Books"/>
    <n v="19"/>
    <s v="Books"/>
    <m/>
    <n v="2023"/>
    <n v="7"/>
    <n v="8"/>
    <n v="7"/>
    <s v="Weekday"/>
    <m/>
    <m/>
  </r>
  <r>
    <s v="WEB-6532"/>
    <x v="675"/>
    <s v="Vikram Das"/>
    <x v="4"/>
    <x v="3"/>
    <x v="10"/>
    <n v="1"/>
    <n v="549.48"/>
    <x v="3"/>
    <x v="0"/>
    <n v="4"/>
    <n v="549.48"/>
    <m/>
    <m/>
    <m/>
    <m/>
    <m/>
    <m/>
    <s v="Completed"/>
    <s v="No"/>
    <s v="No"/>
    <m/>
    <n v="573"/>
    <n v="450"/>
    <n v="1892867.2841657216"/>
    <n v="199432.98236095349"/>
    <n v="3.8949824970828471"/>
    <s v="Women'S Kurti"/>
    <x v="3"/>
    <s v="Fashion"/>
    <s v="Fashion"/>
    <s v="Fashion"/>
    <n v="15"/>
    <s v="Fashion"/>
    <m/>
    <n v="2024"/>
    <n v="3"/>
    <n v="5"/>
    <n v="3"/>
    <s v="Weekday"/>
    <m/>
    <m/>
  </r>
  <r>
    <s v="WEB-7070"/>
    <x v="567"/>
    <s v="Vivaan Pillai"/>
    <x v="3"/>
    <x v="3"/>
    <x v="17"/>
    <n v="2"/>
    <n v="2230.11"/>
    <x v="4"/>
    <x v="0"/>
    <n v="5"/>
    <n v="4460.22"/>
    <m/>
    <m/>
    <m/>
    <m/>
    <m/>
    <m/>
    <s v="Completed"/>
    <s v="Yes"/>
    <s v="No"/>
    <m/>
    <n v="619"/>
    <n v="468"/>
    <n v="1892867.2841657216"/>
    <n v="199432.98236095349"/>
    <n v="3.8949824970828471"/>
    <s v="Running Shoes"/>
    <x v="3"/>
    <s v="Fashion"/>
    <s v="Fashion"/>
    <s v="Fashion"/>
    <n v="45"/>
    <s v="Fashion"/>
    <m/>
    <n v="2025"/>
    <n v="5"/>
    <n v="5"/>
    <n v="2"/>
    <s v="Weekday"/>
    <m/>
    <m/>
  </r>
  <r>
    <s v="WEB-6715"/>
    <x v="533"/>
    <s v="Aditya Pillai"/>
    <x v="3"/>
    <x v="2"/>
    <x v="15"/>
    <n v="3"/>
    <n v="374.15"/>
    <x v="1"/>
    <x v="0"/>
    <n v="5"/>
    <n v="1122.4499999999998"/>
    <m/>
    <m/>
    <m/>
    <m/>
    <m/>
    <m/>
    <s v="Completed"/>
    <s v="Yes"/>
    <s v="No"/>
    <m/>
    <n v="619"/>
    <n v="468"/>
    <n v="594714.6477588166"/>
    <n v="60882.938065984097"/>
    <n v="3.804733727810651"/>
    <s v="Kids Story Book"/>
    <x v="2"/>
    <s v="Books"/>
    <s v="Books"/>
    <s v="Books"/>
    <n v="23"/>
    <s v="Books"/>
    <m/>
    <n v="2023"/>
    <n v="6"/>
    <n v="26"/>
    <n v="2"/>
    <s v="Weekday"/>
    <m/>
    <m/>
  </r>
  <r>
    <s v="WEB-8136"/>
    <x v="206"/>
    <s v="Saanvi Malhotra"/>
    <x v="4"/>
    <x v="1"/>
    <x v="9"/>
    <n v="1"/>
    <n v="810.63"/>
    <x v="0"/>
    <x v="0"/>
    <n v="5"/>
    <n v="810.63"/>
    <m/>
    <m/>
    <m/>
    <m/>
    <m/>
    <m/>
    <s v="Completed"/>
    <s v="No"/>
    <s v="No"/>
    <m/>
    <n v="573"/>
    <n v="450"/>
    <n v="2759712.3299794244"/>
    <n v="330643.50635802455"/>
    <n v="3.8641711229946525"/>
    <s v="Usb Cable"/>
    <x v="1"/>
    <s v="Electronics"/>
    <s v="Electronics"/>
    <s v="Electronics"/>
    <n v="13"/>
    <s v="Electronics"/>
    <m/>
    <n v="2024"/>
    <n v="12"/>
    <n v="1"/>
    <n v="1"/>
    <s v="Weekend"/>
    <m/>
    <m/>
  </r>
  <r>
    <s v="WEB-8638"/>
    <x v="627"/>
    <s v="Riya Patel"/>
    <x v="5"/>
    <x v="3"/>
    <x v="17"/>
    <n v="3"/>
    <n v="2311.62"/>
    <x v="2"/>
    <x v="0"/>
    <n v="4"/>
    <n v="6934.86"/>
    <m/>
    <m/>
    <m/>
    <m/>
    <m/>
    <m/>
    <s v="Completed"/>
    <s v="Yes"/>
    <s v="No"/>
    <m/>
    <n v="559"/>
    <n v="408"/>
    <n v="1892867.2841657216"/>
    <n v="199432.98236095349"/>
    <n v="3.8949824970828471"/>
    <s v="Running Shoes"/>
    <x v="3"/>
    <s v="Fashion"/>
    <s v="Fashion"/>
    <s v="Fashion"/>
    <n v="45"/>
    <s v="Fashion"/>
    <m/>
    <n v="2024"/>
    <n v="11"/>
    <n v="22"/>
    <n v="6"/>
    <s v="Weekday"/>
    <m/>
    <m/>
  </r>
  <r>
    <s v="WEB-5102"/>
    <x v="813"/>
    <s v="Simran Malhotra"/>
    <x v="5"/>
    <x v="0"/>
    <x v="5"/>
    <n v="2"/>
    <n v="832.17"/>
    <x v="1"/>
    <x v="0"/>
    <n v="3"/>
    <n v="1664.34"/>
    <m/>
    <m/>
    <m/>
    <m/>
    <m/>
    <m/>
    <s v="Completed"/>
    <s v="Yes"/>
    <s v="No"/>
    <m/>
    <n v="559"/>
    <n v="408"/>
    <n v="1463424.4009529033"/>
    <n v="118285.78776560788"/>
    <n v="3.8140589569160999"/>
    <s v="Storage Box"/>
    <x v="0"/>
    <s v="Home &amp; Kitchen"/>
    <s v="Home &amp; Kitchen"/>
    <s v="Home &amp; Kitchen"/>
    <n v="8"/>
    <s v="Home &amp; Kitchen"/>
    <m/>
    <n v="2024"/>
    <n v="1"/>
    <n v="25"/>
    <n v="5"/>
    <s v="Weekday"/>
    <m/>
    <m/>
  </r>
  <r>
    <s v="WEB-8862"/>
    <x v="645"/>
    <s v="Rohan Nair"/>
    <x v="5"/>
    <x v="3"/>
    <x v="20"/>
    <n v="1"/>
    <n v="2025.22"/>
    <x v="3"/>
    <x v="0"/>
    <n v="3"/>
    <n v="2025.22"/>
    <m/>
    <m/>
    <m/>
    <m/>
    <m/>
    <m/>
    <s v="Completed"/>
    <s v="Yes"/>
    <s v="No"/>
    <m/>
    <n v="559"/>
    <n v="408"/>
    <n v="1892867.2841657216"/>
    <n v="199432.98236095349"/>
    <n v="3.8949824970828471"/>
    <s v="Men'S T-Shirt"/>
    <x v="3"/>
    <s v="Fashion"/>
    <s v="Fashion"/>
    <s v="Fashion"/>
    <n v="55"/>
    <s v="Fashion"/>
    <m/>
    <n v="2023"/>
    <n v="1"/>
    <n v="3"/>
    <n v="3"/>
    <s v="Weekday"/>
    <m/>
    <m/>
  </r>
  <r>
    <s v="WEB-9592"/>
    <x v="48"/>
    <s v="Pooja Bose"/>
    <x v="2"/>
    <x v="3"/>
    <x v="10"/>
    <n v="2"/>
    <n v="1807.94"/>
    <x v="4"/>
    <x v="0"/>
    <n v="4"/>
    <n v="3615.88"/>
    <m/>
    <m/>
    <m/>
    <m/>
    <m/>
    <m/>
    <s v="Completed"/>
    <s v="Yes"/>
    <s v="No"/>
    <m/>
    <n v="589"/>
    <n v="426"/>
    <n v="1892867.2841657216"/>
    <n v="199432.98236095349"/>
    <n v="3.8949824970828471"/>
    <s v="Women'S Kurti"/>
    <x v="3"/>
    <s v="Fashion"/>
    <s v="Fashion"/>
    <s v="Fashion"/>
    <n v="15"/>
    <s v="Fashion"/>
    <m/>
    <n v="2023"/>
    <n v="5"/>
    <n v="18"/>
    <n v="5"/>
    <s v="Weekday"/>
    <m/>
    <m/>
  </r>
  <r>
    <s v="WEB-7900"/>
    <x v="72"/>
    <s v="Tanya Das"/>
    <x v="1"/>
    <x v="2"/>
    <x v="14"/>
    <n v="3"/>
    <n v="474.93"/>
    <x v="3"/>
    <x v="0"/>
    <n v="1"/>
    <n v="1424.79"/>
    <m/>
    <m/>
    <m/>
    <m/>
    <m/>
    <m/>
    <s v="Completed"/>
    <s v="Yes"/>
    <s v="No"/>
    <m/>
    <n v="595"/>
    <n v="444"/>
    <n v="594714.6477588166"/>
    <n v="60882.938065984097"/>
    <n v="3.804733727810651"/>
    <s v="Notebook Set"/>
    <x v="2"/>
    <s v="Books"/>
    <s v="Books"/>
    <s v="Books"/>
    <n v="20"/>
    <s v="Books"/>
    <m/>
    <n v="2023"/>
    <n v="12"/>
    <n v="19"/>
    <n v="3"/>
    <s v="Weekday"/>
    <m/>
    <m/>
  </r>
  <r>
    <s v="WEB-8701"/>
    <x v="650"/>
    <s v="Meera Das"/>
    <x v="2"/>
    <x v="1"/>
    <x v="8"/>
    <n v="1"/>
    <n v="3234.71"/>
    <x v="1"/>
    <x v="3"/>
    <n v="2"/>
    <n v="3234.71"/>
    <m/>
    <m/>
    <m/>
    <m/>
    <m/>
    <m/>
    <s v="Lost Sale"/>
    <s v="No"/>
    <s v="Yes"/>
    <m/>
    <n v="589"/>
    <n v="426"/>
    <n v="2759712.3299794244"/>
    <n v="330643.50635802455"/>
    <n v="3.8641711229946525"/>
    <s v="Wireless Earbuds"/>
    <x v="1"/>
    <s v="Electronics"/>
    <s v="Electronics"/>
    <s v="Electronics"/>
    <n v="12"/>
    <s v="Electronics"/>
    <m/>
    <n v="2023"/>
    <n v="9"/>
    <n v="30"/>
    <n v="7"/>
    <s v="Weekday"/>
    <m/>
    <m/>
  </r>
  <r>
    <s v="WEB-8404"/>
    <x v="380"/>
    <s v="Meera Menon"/>
    <x v="6"/>
    <x v="1"/>
    <x v="9"/>
    <n v="1"/>
    <n v="1569.64"/>
    <x v="3"/>
    <x v="3"/>
    <n v="4"/>
    <n v="1569.64"/>
    <m/>
    <m/>
    <m/>
    <m/>
    <m/>
    <m/>
    <s v="Lost Sale"/>
    <s v="No"/>
    <s v="Yes"/>
    <m/>
    <n v="558"/>
    <n v="430"/>
    <n v="2759712.3299794244"/>
    <n v="330643.50635802455"/>
    <n v="3.8641711229946525"/>
    <s v="Usb Cable"/>
    <x v="1"/>
    <s v="Electronics"/>
    <s v="Electronics"/>
    <s v="Electronics"/>
    <n v="13"/>
    <s v="Electronics"/>
    <m/>
    <n v="2024"/>
    <n v="11"/>
    <n v="4"/>
    <n v="2"/>
    <s v="Weekday"/>
    <m/>
    <m/>
  </r>
  <r>
    <s v="WEB-5904"/>
    <x v="215"/>
    <s v="Neha Verma"/>
    <x v="5"/>
    <x v="4"/>
    <x v="22"/>
    <n v="1"/>
    <n v="1045.97"/>
    <x v="4"/>
    <x v="0"/>
    <n v="4"/>
    <n v="1045.97"/>
    <m/>
    <m/>
    <m/>
    <m/>
    <m/>
    <m/>
    <s v="Completed"/>
    <s v="Yes"/>
    <s v="No"/>
    <m/>
    <n v="559"/>
    <n v="408"/>
    <n v="1098537.4901531704"/>
    <n v="96724.388030634553"/>
    <n v="3.9001122334455669"/>
    <s v="Hair Oil"/>
    <x v="4"/>
    <s v="Beauty"/>
    <s v="Beauty"/>
    <s v="Beauty"/>
    <n v="70"/>
    <s v="Beauty"/>
    <m/>
    <n v="2023"/>
    <n v="5"/>
    <n v="2"/>
    <n v="3"/>
    <s v="Weekday"/>
    <m/>
    <m/>
  </r>
  <r>
    <s v="WEB-8507"/>
    <x v="371"/>
    <s v="Ananya Khan"/>
    <x v="6"/>
    <x v="3"/>
    <x v="3"/>
    <n v="2"/>
    <n v="2062.09"/>
    <x v="0"/>
    <x v="3"/>
    <n v="5"/>
    <n v="4124.18"/>
    <m/>
    <m/>
    <m/>
    <m/>
    <m/>
    <m/>
    <s v="Lost Sale"/>
    <s v="No"/>
    <s v="Yes"/>
    <m/>
    <n v="558"/>
    <n v="430"/>
    <n v="1892867.2841657216"/>
    <n v="199432.98236095349"/>
    <n v="3.8949824970828471"/>
    <s v="Denim Jeans"/>
    <x v="3"/>
    <s v="Fashion"/>
    <s v="Fashion"/>
    <s v="Fashion"/>
    <n v="6"/>
    <s v="Fashion"/>
    <m/>
    <n v="2023"/>
    <n v="3"/>
    <n v="24"/>
    <n v="6"/>
    <s v="Weekday"/>
    <m/>
    <m/>
  </r>
  <r>
    <s v="WEB-8822"/>
    <x v="40"/>
    <s v="Vikram Malhotra"/>
    <x v="6"/>
    <x v="2"/>
    <x v="13"/>
    <n v="1"/>
    <n v="174.72"/>
    <x v="2"/>
    <x v="0"/>
    <n v="3"/>
    <n v="174.72"/>
    <m/>
    <m/>
    <m/>
    <m/>
    <m/>
    <m/>
    <s v="Completed"/>
    <s v="No"/>
    <s v="No"/>
    <m/>
    <n v="558"/>
    <n v="430"/>
    <n v="594714.6477588166"/>
    <n v="60882.938065984097"/>
    <n v="3.804733727810651"/>
    <s v="Self-Help Book"/>
    <x v="2"/>
    <s v="Books"/>
    <s v="Books"/>
    <s v="Books"/>
    <n v="19"/>
    <s v="Books"/>
    <m/>
    <n v="2024"/>
    <n v="10"/>
    <n v="6"/>
    <n v="1"/>
    <s v="Weekday"/>
    <m/>
    <m/>
  </r>
  <r>
    <s v="WEB-7435"/>
    <x v="814"/>
    <s v="Aarav Verma"/>
    <x v="1"/>
    <x v="3"/>
    <x v="20"/>
    <n v="1"/>
    <n v="2195.0100000000002"/>
    <x v="3"/>
    <x v="0"/>
    <n v="3"/>
    <n v="2195.0100000000002"/>
    <m/>
    <m/>
    <m/>
    <m/>
    <m/>
    <m/>
    <s v="Completed"/>
    <s v="Yes"/>
    <s v="No"/>
    <m/>
    <n v="595"/>
    <n v="444"/>
    <n v="1892867.2841657216"/>
    <n v="199432.98236095349"/>
    <n v="3.8949824970828471"/>
    <s v="Men'S T-Shirt"/>
    <x v="3"/>
    <s v="Fashion"/>
    <s v="Fashion"/>
    <s v="Fashion"/>
    <n v="55"/>
    <s v="Fashion"/>
    <m/>
    <n v="2024"/>
    <n v="7"/>
    <n v="23"/>
    <n v="3"/>
    <s v="Weekday"/>
    <m/>
    <m/>
  </r>
  <r>
    <s v="WEB-5077"/>
    <x v="539"/>
    <s v="Neha Pillai"/>
    <x v="5"/>
    <x v="2"/>
    <x v="2"/>
    <n v="1"/>
    <n v="289.70999999999998"/>
    <x v="2"/>
    <x v="3"/>
    <n v="4"/>
    <n v="289.70999999999998"/>
    <m/>
    <m/>
    <m/>
    <m/>
    <m/>
    <m/>
    <s v="Lost Sale"/>
    <s v="No"/>
    <s v="Yes"/>
    <m/>
    <n v="559"/>
    <n v="408"/>
    <n v="594714.6477588166"/>
    <n v="60882.938065984097"/>
    <n v="3.804733727810651"/>
    <s v="Cookbook"/>
    <x v="2"/>
    <s v="Books"/>
    <s v="Books"/>
    <s v="Books"/>
    <n v="4"/>
    <s v="Books"/>
    <m/>
    <n v="2025"/>
    <n v="4"/>
    <n v="10"/>
    <n v="5"/>
    <s v="Weekday"/>
    <m/>
    <m/>
  </r>
  <r>
    <s v="WEB-5113"/>
    <x v="631"/>
    <s v="Aditya Reddy"/>
    <x v="2"/>
    <x v="4"/>
    <x v="6"/>
    <n v="1"/>
    <n v="758.84"/>
    <x v="3"/>
    <x v="0"/>
    <n v="4"/>
    <n v="758.84"/>
    <m/>
    <m/>
    <m/>
    <m/>
    <m/>
    <m/>
    <s v="Completed"/>
    <s v="No"/>
    <s v="No"/>
    <m/>
    <n v="589"/>
    <n v="426"/>
    <n v="1098537.4901531704"/>
    <n v="96724.388030634553"/>
    <n v="3.9001122334455669"/>
    <s v="Lipstick"/>
    <x v="4"/>
    <s v="Beauty"/>
    <s v="Beauty"/>
    <s v="Beauty"/>
    <n v="10"/>
    <s v="Beauty"/>
    <m/>
    <n v="2023"/>
    <n v="4"/>
    <n v="4"/>
    <n v="3"/>
    <s v="Weekday"/>
    <m/>
    <m/>
  </r>
  <r>
    <s v="WEB-5686"/>
    <x v="815"/>
    <s v="Riya Malhotra"/>
    <x v="7"/>
    <x v="4"/>
    <x v="12"/>
    <n v="1"/>
    <n v="1001.8"/>
    <x v="4"/>
    <x v="0"/>
    <n v="3"/>
    <n v="1001.8"/>
    <m/>
    <m/>
    <m/>
    <m/>
    <m/>
    <m/>
    <s v="Completed"/>
    <s v="Yes"/>
    <s v="No"/>
    <m/>
    <n v="567"/>
    <n v="440"/>
    <n v="1098537.4901531704"/>
    <n v="96724.388030634553"/>
    <n v="3.9001122334455669"/>
    <s v="Perfume 50Ml"/>
    <x v="4"/>
    <s v="Beauty"/>
    <s v="Beauty"/>
    <s v="Beauty"/>
    <n v="18"/>
    <s v="Beauty"/>
    <m/>
    <n v="2024"/>
    <n v="7"/>
    <n v="19"/>
    <n v="6"/>
    <s v="Weekday"/>
    <m/>
    <m/>
  </r>
  <r>
    <s v="WEB-8581"/>
    <x v="600"/>
    <s v="Rohan Bose"/>
    <x v="4"/>
    <x v="4"/>
    <x v="22"/>
    <n v="3"/>
    <n v="613.03"/>
    <x v="3"/>
    <x v="1"/>
    <n v="3"/>
    <n v="1839.09"/>
    <m/>
    <m/>
    <m/>
    <m/>
    <m/>
    <m/>
    <s v="Pending"/>
    <s v="No"/>
    <s v="Yes"/>
    <m/>
    <n v="573"/>
    <n v="450"/>
    <n v="1098537.4901531704"/>
    <n v="96724.388030634553"/>
    <n v="3.9001122334455669"/>
    <s v="Hair Oil"/>
    <x v="4"/>
    <s v="Beauty"/>
    <s v="Beauty"/>
    <s v="Beauty"/>
    <n v="70"/>
    <s v="Beauty"/>
    <m/>
    <n v="2023"/>
    <n v="12"/>
    <n v="28"/>
    <n v="5"/>
    <s v="Weekday"/>
    <m/>
    <m/>
  </r>
  <r>
    <s v="WEB-5874"/>
    <x v="783"/>
    <s v="Aditya Malhotra"/>
    <x v="2"/>
    <x v="1"/>
    <x v="9"/>
    <n v="1"/>
    <n v="2879.21"/>
    <x v="1"/>
    <x v="0"/>
    <n v="5"/>
    <n v="2879.21"/>
    <m/>
    <m/>
    <m/>
    <m/>
    <m/>
    <m/>
    <s v="Completed"/>
    <s v="Yes"/>
    <s v="No"/>
    <m/>
    <n v="589"/>
    <n v="426"/>
    <n v="2759712.3299794244"/>
    <n v="330643.50635802455"/>
    <n v="3.8641711229946525"/>
    <s v="Usb Cable"/>
    <x v="1"/>
    <s v="Electronics"/>
    <s v="Electronics"/>
    <s v="Electronics"/>
    <n v="13"/>
    <s v="Electronics"/>
    <m/>
    <n v="2025"/>
    <n v="1"/>
    <n v="18"/>
    <n v="7"/>
    <s v="Weekday"/>
    <m/>
    <m/>
  </r>
  <r>
    <s v="WEB-6484"/>
    <x v="571"/>
    <s v="Vivaan Patel"/>
    <x v="2"/>
    <x v="1"/>
    <x v="8"/>
    <n v="1"/>
    <n v="2754.46"/>
    <x v="2"/>
    <x v="1"/>
    <n v="3"/>
    <n v="2754.46"/>
    <m/>
    <m/>
    <m/>
    <m/>
    <m/>
    <m/>
    <s v="Pending"/>
    <s v="No"/>
    <s v="Yes"/>
    <m/>
    <n v="589"/>
    <n v="426"/>
    <n v="2759712.3299794244"/>
    <n v="330643.50635802455"/>
    <n v="3.8641711229946525"/>
    <s v="Wireless Earbuds"/>
    <x v="1"/>
    <s v="Electronics"/>
    <s v="Electronics"/>
    <s v="Electronics"/>
    <n v="12"/>
    <s v="Electronics"/>
    <m/>
    <n v="2023"/>
    <n v="7"/>
    <n v="2"/>
    <n v="1"/>
    <s v="Weekday"/>
    <m/>
    <m/>
  </r>
  <r>
    <s v="WEB-9306"/>
    <x v="315"/>
    <s v="Sanjay Nair"/>
    <x v="4"/>
    <x v="0"/>
    <x v="23"/>
    <n v="1"/>
    <n v="1128"/>
    <x v="4"/>
    <x v="0"/>
    <n v="5"/>
    <n v="1128"/>
    <m/>
    <m/>
    <m/>
    <m/>
    <m/>
    <m/>
    <s v="Completed"/>
    <s v="Yes"/>
    <s v="No"/>
    <m/>
    <n v="573"/>
    <n v="450"/>
    <n v="1463424.4009529033"/>
    <n v="118285.78776560788"/>
    <n v="3.8140589569160999"/>
    <s v="Led Bulb Pack"/>
    <x v="0"/>
    <s v="Home &amp; Kitchen"/>
    <s v="Home &amp; Kitchen"/>
    <s v="Home &amp; Kitchen"/>
    <n v="76"/>
    <s v="Home &amp; Kitchen"/>
    <m/>
    <n v="2024"/>
    <n v="2"/>
    <n v="26"/>
    <n v="2"/>
    <s v="Weekday"/>
    <m/>
    <m/>
  </r>
  <r>
    <s v="WEB-8799"/>
    <x v="112"/>
    <s v="Neha Mehta"/>
    <x v="0"/>
    <x v="2"/>
    <x v="2"/>
    <n v="1"/>
    <n v="149.69"/>
    <x v="3"/>
    <x v="0"/>
    <n v="5"/>
    <n v="149.69"/>
    <m/>
    <m/>
    <m/>
    <m/>
    <m/>
    <m/>
    <s v="Completed"/>
    <s v="No"/>
    <s v="No"/>
    <m/>
    <n v="590"/>
    <n v="451"/>
    <n v="594714.6477588166"/>
    <n v="60882.938065984097"/>
    <n v="3.804733727810651"/>
    <s v="Cookbook"/>
    <x v="2"/>
    <s v="Books"/>
    <s v="Books"/>
    <s v="Books"/>
    <n v="4"/>
    <s v="Books"/>
    <m/>
    <n v="2023"/>
    <n v="5"/>
    <n v="5"/>
    <n v="6"/>
    <s v="Weekday"/>
    <m/>
    <m/>
  </r>
  <r>
    <s v="WEB-5371"/>
    <x v="341"/>
    <s v="Tanya Sharma"/>
    <x v="4"/>
    <x v="1"/>
    <x v="11"/>
    <n v="1"/>
    <n v="3213.97"/>
    <x v="3"/>
    <x v="0"/>
    <n v="4"/>
    <n v="3213.97"/>
    <m/>
    <m/>
    <m/>
    <m/>
    <m/>
    <m/>
    <s v="Completed"/>
    <s v="Yes"/>
    <s v="No"/>
    <m/>
    <n v="573"/>
    <n v="450"/>
    <n v="2759712.3299794244"/>
    <n v="330643.50635802455"/>
    <n v="3.8641711229946525"/>
    <s v="Smart Watch"/>
    <x v="1"/>
    <s v="Electronics"/>
    <s v="Electronics"/>
    <s v="Electronics"/>
    <n v="17"/>
    <s v="Electronics"/>
    <m/>
    <n v="2024"/>
    <n v="12"/>
    <n v="6"/>
    <n v="6"/>
    <s v="Weekday"/>
    <m/>
    <m/>
  </r>
  <r>
    <s v="WEB-6340"/>
    <x v="373"/>
    <s v="Saanvi Kapoor"/>
    <x v="4"/>
    <x v="0"/>
    <x v="0"/>
    <n v="1"/>
    <n v="700.61"/>
    <x v="0"/>
    <x v="0"/>
    <n v="3"/>
    <n v="700.61"/>
    <m/>
    <m/>
    <m/>
    <m/>
    <m/>
    <m/>
    <s v="Completed"/>
    <s v="No"/>
    <s v="No"/>
    <m/>
    <n v="573"/>
    <n v="450"/>
    <n v="1463424.4009529033"/>
    <n v="118285.78776560788"/>
    <n v="3.8140589569160999"/>
    <s v="Water Bottle"/>
    <x v="0"/>
    <s v="Home &amp; Kitchen"/>
    <s v="Home &amp; Kitchen"/>
    <s v="Home &amp; Kitchen"/>
    <n v="2"/>
    <s v="Home &amp; Kitchen"/>
    <m/>
    <n v="2023"/>
    <n v="5"/>
    <n v="17"/>
    <n v="4"/>
    <s v="Weekday"/>
    <m/>
    <m/>
  </r>
  <r>
    <s v="WEB-8596"/>
    <x v="250"/>
    <s v="Karan Mehta"/>
    <x v="0"/>
    <x v="0"/>
    <x v="4"/>
    <n v="3"/>
    <n v="781.14"/>
    <x v="3"/>
    <x v="1"/>
    <n v="3"/>
    <n v="2343.42"/>
    <m/>
    <m/>
    <m/>
    <m/>
    <m/>
    <m/>
    <s v="Pending"/>
    <s v="No"/>
    <s v="Yes"/>
    <m/>
    <n v="590"/>
    <n v="451"/>
    <n v="1463424.4009529033"/>
    <n v="118285.78776560788"/>
    <n v="3.8140589569160999"/>
    <s v="Non-Stick Pan"/>
    <x v="0"/>
    <s v="Home &amp; Kitchen"/>
    <s v="Home &amp; Kitchen"/>
    <s v="Home &amp; Kitchen"/>
    <n v="7"/>
    <s v="Home &amp; Kitchen"/>
    <m/>
    <n v="2024"/>
    <n v="11"/>
    <n v="21"/>
    <n v="5"/>
    <s v="Weekday"/>
    <m/>
    <m/>
  </r>
  <r>
    <s v="WEB-7388"/>
    <x v="241"/>
    <s v="Riya Chatterjee"/>
    <x v="4"/>
    <x v="4"/>
    <x v="21"/>
    <n v="1"/>
    <n v="1450.82"/>
    <x v="0"/>
    <x v="0"/>
    <n v="5"/>
    <n v="1450.82"/>
    <m/>
    <m/>
    <m/>
    <m/>
    <m/>
    <m/>
    <s v="Completed"/>
    <s v="Yes"/>
    <s v="No"/>
    <m/>
    <n v="573"/>
    <n v="450"/>
    <n v="1098537.4901531704"/>
    <n v="96724.388030634553"/>
    <n v="3.9001122334455669"/>
    <s v="Shampoo 200Ml"/>
    <x v="4"/>
    <s v="Beauty"/>
    <s v="Beauty"/>
    <s v="Beauty"/>
    <n v="64"/>
    <s v="Beauty"/>
    <m/>
    <n v="2023"/>
    <n v="10"/>
    <n v="18"/>
    <n v="4"/>
    <s v="Weekday"/>
    <m/>
    <m/>
  </r>
  <r>
    <s v="WEB-7743"/>
    <x v="516"/>
    <s v="Tanya Khan"/>
    <x v="6"/>
    <x v="1"/>
    <x v="9"/>
    <n v="1"/>
    <n v="564.45000000000005"/>
    <x v="3"/>
    <x v="1"/>
    <n v="5"/>
    <n v="564.45000000000005"/>
    <m/>
    <m/>
    <m/>
    <m/>
    <m/>
    <m/>
    <s v="Pending"/>
    <s v="No"/>
    <s v="Yes"/>
    <m/>
    <n v="558"/>
    <n v="430"/>
    <n v="2759712.3299794244"/>
    <n v="330643.50635802455"/>
    <n v="3.8641711229946525"/>
    <s v="Usb Cable"/>
    <x v="1"/>
    <s v="Electronics"/>
    <s v="Electronics"/>
    <s v="Electronics"/>
    <n v="13"/>
    <s v="Electronics"/>
    <m/>
    <n v="2024"/>
    <n v="8"/>
    <n v="10"/>
    <n v="7"/>
    <s v="Weekday"/>
    <m/>
    <m/>
  </r>
  <r>
    <s v="WEB-9251"/>
    <x v="330"/>
    <s v="Rohan Malhotra"/>
    <x v="0"/>
    <x v="2"/>
    <x v="13"/>
    <n v="1"/>
    <n v="521.01"/>
    <x v="3"/>
    <x v="2"/>
    <n v="4"/>
    <n v="521.01"/>
    <m/>
    <m/>
    <m/>
    <m/>
    <m/>
    <m/>
    <s v="Completed"/>
    <s v="No"/>
    <s v="No"/>
    <m/>
    <n v="590"/>
    <n v="451"/>
    <n v="594714.6477588166"/>
    <n v="60882.938065984097"/>
    <n v="3.804733727810651"/>
    <s v="Self-Help Book"/>
    <x v="2"/>
    <s v="Books"/>
    <s v="Books"/>
    <s v="Books"/>
    <n v="19"/>
    <s v="Books"/>
    <m/>
    <n v="2024"/>
    <n v="2"/>
    <n v="10"/>
    <n v="7"/>
    <s v="Weekday"/>
    <m/>
    <m/>
  </r>
  <r>
    <s v="WEB-9575"/>
    <x v="271"/>
    <s v="Meera Pillai"/>
    <x v="0"/>
    <x v="4"/>
    <x v="21"/>
    <n v="1"/>
    <n v="957.93"/>
    <x v="3"/>
    <x v="1"/>
    <n v="5"/>
    <n v="957.93"/>
    <m/>
    <m/>
    <m/>
    <m/>
    <m/>
    <m/>
    <s v="Pending"/>
    <s v="No"/>
    <s v="Yes"/>
    <m/>
    <n v="590"/>
    <n v="451"/>
    <n v="1098537.4901531704"/>
    <n v="96724.388030634553"/>
    <n v="3.9001122334455669"/>
    <s v="Shampoo 200Ml"/>
    <x v="4"/>
    <s v="Beauty"/>
    <s v="Beauty"/>
    <s v="Beauty"/>
    <n v="64"/>
    <s v="Beauty"/>
    <m/>
    <n v="2023"/>
    <n v="8"/>
    <n v="11"/>
    <n v="6"/>
    <s v="Weekday"/>
    <m/>
    <m/>
  </r>
  <r>
    <s v="WEB-8399"/>
    <x v="773"/>
    <s v="Simran Bose"/>
    <x v="7"/>
    <x v="2"/>
    <x v="13"/>
    <n v="1"/>
    <n v="570.77"/>
    <x v="3"/>
    <x v="2"/>
    <n v="4"/>
    <n v="570.77"/>
    <m/>
    <m/>
    <m/>
    <m/>
    <m/>
    <m/>
    <s v="Completed"/>
    <s v="No"/>
    <s v="No"/>
    <m/>
    <n v="567"/>
    <n v="440"/>
    <n v="594714.6477588166"/>
    <n v="60882.938065984097"/>
    <n v="3.804733727810651"/>
    <s v="Self-Help Book"/>
    <x v="2"/>
    <s v="Books"/>
    <s v="Books"/>
    <s v="Books"/>
    <n v="19"/>
    <s v="Books"/>
    <m/>
    <n v="2025"/>
    <n v="5"/>
    <n v="19"/>
    <n v="2"/>
    <s v="Weekday"/>
    <m/>
    <m/>
  </r>
  <r>
    <s v="WEB-9221"/>
    <x v="781"/>
    <s v="Meera Kapoor"/>
    <x v="3"/>
    <x v="2"/>
    <x v="7"/>
    <n v="1"/>
    <n v="436.17"/>
    <x v="3"/>
    <x v="0"/>
    <n v="3"/>
    <n v="436.17"/>
    <m/>
    <m/>
    <m/>
    <m/>
    <m/>
    <m/>
    <s v="Completed"/>
    <s v="No"/>
    <s v="No"/>
    <m/>
    <n v="619"/>
    <n v="468"/>
    <n v="594714.6477588166"/>
    <n v="60882.938065984097"/>
    <n v="3.804733727810651"/>
    <s v="Fiction Novel"/>
    <x v="2"/>
    <s v="Books"/>
    <s v="Books"/>
    <s v="Books"/>
    <n v="11"/>
    <s v="Books"/>
    <m/>
    <n v="2025"/>
    <n v="5"/>
    <n v="30"/>
    <n v="6"/>
    <s v="Weekday"/>
    <m/>
    <m/>
  </r>
  <r>
    <s v="WEB-8792"/>
    <x v="771"/>
    <s v="Sanjay Gupta"/>
    <x v="6"/>
    <x v="3"/>
    <x v="20"/>
    <n v="1"/>
    <n v="2141.6999999999998"/>
    <x v="0"/>
    <x v="3"/>
    <n v="5"/>
    <n v="2141.6999999999998"/>
    <m/>
    <m/>
    <m/>
    <m/>
    <m/>
    <m/>
    <s v="Lost Sale"/>
    <s v="No"/>
    <s v="Yes"/>
    <m/>
    <n v="558"/>
    <n v="430"/>
    <n v="1892867.2841657216"/>
    <n v="199432.98236095349"/>
    <n v="3.8949824970828471"/>
    <s v="Men'S T-Shirt"/>
    <x v="3"/>
    <s v="Fashion"/>
    <s v="Fashion"/>
    <s v="Fashion"/>
    <n v="55"/>
    <s v="Fashion"/>
    <m/>
    <n v="2025"/>
    <n v="2"/>
    <n v="10"/>
    <n v="2"/>
    <s v="Weekday"/>
    <m/>
    <m/>
  </r>
  <r>
    <s v="WEB-5507"/>
    <x v="58"/>
    <s v="Sanjay Malhotra"/>
    <x v="6"/>
    <x v="4"/>
    <x v="21"/>
    <n v="1"/>
    <n v="1427.05"/>
    <x v="3"/>
    <x v="0"/>
    <n v="3"/>
    <n v="1427.05"/>
    <m/>
    <m/>
    <m/>
    <m/>
    <m/>
    <m/>
    <s v="Completed"/>
    <s v="Yes"/>
    <s v="No"/>
    <m/>
    <n v="558"/>
    <n v="430"/>
    <n v="1098537.4901531704"/>
    <n v="96724.388030634553"/>
    <n v="3.9001122334455669"/>
    <s v="Shampoo 200Ml"/>
    <x v="4"/>
    <s v="Beauty"/>
    <s v="Beauty"/>
    <s v="Beauty"/>
    <n v="64"/>
    <s v="Beauty"/>
    <m/>
    <n v="2024"/>
    <n v="6"/>
    <n v="30"/>
    <n v="1"/>
    <s v="Weekday"/>
    <m/>
    <m/>
  </r>
  <r>
    <s v="WEB-9566"/>
    <x v="515"/>
    <s v="Vikram Reddy"/>
    <x v="0"/>
    <x v="1"/>
    <x v="1"/>
    <n v="1"/>
    <n v="1042.42"/>
    <x v="0"/>
    <x v="0"/>
    <n v="4"/>
    <n v="1042.42"/>
    <m/>
    <m/>
    <m/>
    <m/>
    <m/>
    <m/>
    <s v="Completed"/>
    <s v="Yes"/>
    <s v="No"/>
    <m/>
    <n v="590"/>
    <n v="451"/>
    <n v="2759712.3299794244"/>
    <n v="330643.50635802455"/>
    <n v="3.8641711229946525"/>
    <s v="Power Bank 10000Mah"/>
    <x v="1"/>
    <s v="Electronics"/>
    <s v="Electronics"/>
    <s v="Electronics"/>
    <n v="3"/>
    <s v="Electronics"/>
    <m/>
    <n v="2023"/>
    <n v="10"/>
    <n v="9"/>
    <n v="2"/>
    <s v="Weekday"/>
    <m/>
    <m/>
  </r>
  <r>
    <s v="WEB-6378"/>
    <x v="546"/>
    <s v="Pooja Bose"/>
    <x v="5"/>
    <x v="4"/>
    <x v="22"/>
    <n v="3"/>
    <n v="1017.17"/>
    <x v="0"/>
    <x v="3"/>
    <n v="2"/>
    <n v="3051.5099999999998"/>
    <m/>
    <m/>
    <m/>
    <m/>
    <m/>
    <m/>
    <s v="Lost Sale"/>
    <s v="No"/>
    <s v="Yes"/>
    <m/>
    <n v="559"/>
    <n v="408"/>
    <n v="1098537.4901531704"/>
    <n v="96724.388030634553"/>
    <n v="3.9001122334455669"/>
    <s v="Hair Oil"/>
    <x v="4"/>
    <s v="Beauty"/>
    <s v="Beauty"/>
    <s v="Beauty"/>
    <n v="70"/>
    <s v="Beauty"/>
    <m/>
    <n v="2025"/>
    <n v="4"/>
    <n v="24"/>
    <n v="5"/>
    <s v="Weekday"/>
    <m/>
    <m/>
  </r>
  <r>
    <s v="WEB-6252"/>
    <x v="341"/>
    <s v="Vikram Kapoor"/>
    <x v="7"/>
    <x v="4"/>
    <x v="21"/>
    <n v="1"/>
    <n v="926.85"/>
    <x v="2"/>
    <x v="0"/>
    <n v="4"/>
    <n v="926.85"/>
    <m/>
    <m/>
    <m/>
    <m/>
    <m/>
    <m/>
    <s v="Completed"/>
    <s v="No"/>
    <s v="No"/>
    <m/>
    <n v="567"/>
    <n v="440"/>
    <n v="1098537.4901531704"/>
    <n v="96724.388030634553"/>
    <n v="3.9001122334455669"/>
    <s v="Shampoo 200Ml"/>
    <x v="4"/>
    <s v="Beauty"/>
    <s v="Beauty"/>
    <s v="Beauty"/>
    <n v="64"/>
    <s v="Beauty"/>
    <m/>
    <n v="2024"/>
    <n v="12"/>
    <n v="6"/>
    <n v="6"/>
    <s v="Weekday"/>
    <m/>
    <m/>
  </r>
  <r>
    <s v="WEB-8150"/>
    <x v="457"/>
    <s v="Simran Malhotra"/>
    <x v="4"/>
    <x v="2"/>
    <x v="2"/>
    <n v="1"/>
    <n v="420.5"/>
    <x v="4"/>
    <x v="0"/>
    <n v="4"/>
    <n v="420.5"/>
    <m/>
    <m/>
    <m/>
    <m/>
    <m/>
    <m/>
    <s v="Completed"/>
    <s v="No"/>
    <s v="No"/>
    <m/>
    <n v="573"/>
    <n v="450"/>
    <n v="594714.6477588166"/>
    <n v="60882.938065984097"/>
    <n v="3.804733727810651"/>
    <s v="Cookbook"/>
    <x v="2"/>
    <s v="Books"/>
    <s v="Books"/>
    <s v="Books"/>
    <n v="4"/>
    <s v="Books"/>
    <m/>
    <n v="2024"/>
    <n v="5"/>
    <n v="2"/>
    <n v="5"/>
    <s v="Weekday"/>
    <m/>
    <m/>
  </r>
  <r>
    <s v="WEB-7809"/>
    <x v="420"/>
    <s v="Ananya Kumar"/>
    <x v="4"/>
    <x v="2"/>
    <x v="2"/>
    <n v="1"/>
    <n v="737.99"/>
    <x v="0"/>
    <x v="0"/>
    <n v="4"/>
    <n v="737.99"/>
    <m/>
    <m/>
    <m/>
    <m/>
    <m/>
    <m/>
    <s v="Completed"/>
    <s v="No"/>
    <s v="No"/>
    <m/>
    <n v="573"/>
    <n v="450"/>
    <n v="594714.6477588166"/>
    <n v="60882.938065984097"/>
    <n v="3.804733727810651"/>
    <s v="Cookbook"/>
    <x v="2"/>
    <s v="Books"/>
    <s v="Books"/>
    <s v="Books"/>
    <n v="4"/>
    <s v="Books"/>
    <m/>
    <n v="2024"/>
    <n v="8"/>
    <n v="26"/>
    <n v="2"/>
    <s v="Weekday"/>
    <m/>
    <m/>
  </r>
  <r>
    <s v="WEB-6055"/>
    <x v="816"/>
    <s v="Karan Nair"/>
    <x v="1"/>
    <x v="4"/>
    <x v="6"/>
    <n v="1"/>
    <n v="1013.69"/>
    <x v="0"/>
    <x v="0"/>
    <m/>
    <n v="1013.69"/>
    <m/>
    <m/>
    <m/>
    <m/>
    <m/>
    <m/>
    <s v="Completed"/>
    <s v="Yes"/>
    <s v="No"/>
    <m/>
    <n v="595"/>
    <n v="444"/>
    <n v="1098537.4901531704"/>
    <n v="96724.388030634553"/>
    <n v="3.9001122334455669"/>
    <s v="Lipstick"/>
    <x v="4"/>
    <s v="Beauty"/>
    <s v="Beauty"/>
    <s v="Beauty"/>
    <n v="10"/>
    <s v="Beauty"/>
    <m/>
    <n v="2023"/>
    <n v="7"/>
    <n v="21"/>
    <n v="6"/>
    <s v="Weekday"/>
    <m/>
    <m/>
  </r>
  <r>
    <s v="WEB-9027"/>
    <x v="817"/>
    <s v="Saanvi Singh"/>
    <x v="7"/>
    <x v="2"/>
    <x v="13"/>
    <n v="1"/>
    <n v="656.96"/>
    <x v="3"/>
    <x v="2"/>
    <n v="4"/>
    <n v="656.96"/>
    <m/>
    <m/>
    <m/>
    <m/>
    <m/>
    <m/>
    <s v="Completed"/>
    <s v="No"/>
    <s v="No"/>
    <m/>
    <n v="567"/>
    <n v="440"/>
    <n v="594714.6477588166"/>
    <n v="60882.938065984097"/>
    <n v="3.804733727810651"/>
    <s v="Self-Help Book"/>
    <x v="2"/>
    <s v="Books"/>
    <s v="Books"/>
    <s v="Books"/>
    <n v="19"/>
    <s v="Books"/>
    <m/>
    <n v="2025"/>
    <n v="5"/>
    <n v="21"/>
    <n v="4"/>
    <s v="Weekday"/>
    <m/>
    <m/>
  </r>
  <r>
    <s v="WEB-7153"/>
    <x v="197"/>
    <s v="Aarav Kumar"/>
    <x v="5"/>
    <x v="0"/>
    <x v="0"/>
    <n v="2"/>
    <n v="792.72"/>
    <x v="3"/>
    <x v="0"/>
    <n v="3"/>
    <n v="1585.44"/>
    <m/>
    <m/>
    <m/>
    <m/>
    <m/>
    <m/>
    <s v="Completed"/>
    <s v="Yes"/>
    <s v="No"/>
    <m/>
    <n v="559"/>
    <n v="408"/>
    <n v="1463424.4009529033"/>
    <n v="118285.78776560788"/>
    <n v="3.8140589569160999"/>
    <s v="Water Bottle"/>
    <x v="0"/>
    <s v="Home &amp; Kitchen"/>
    <s v="Home &amp; Kitchen"/>
    <s v="Home &amp; Kitchen"/>
    <n v="2"/>
    <s v="Home &amp; Kitchen"/>
    <m/>
    <n v="2025"/>
    <n v="4"/>
    <n v="4"/>
    <n v="6"/>
    <s v="Weekday"/>
    <m/>
    <m/>
  </r>
  <r>
    <s v="WEB-6711"/>
    <x v="330"/>
    <s v="Kavya Iyer"/>
    <x v="0"/>
    <x v="1"/>
    <x v="1"/>
    <n v="1"/>
    <n v="2798.93"/>
    <x v="4"/>
    <x v="0"/>
    <n v="3"/>
    <n v="2798.93"/>
    <m/>
    <m/>
    <m/>
    <m/>
    <m/>
    <m/>
    <s v="Completed"/>
    <s v="Yes"/>
    <s v="No"/>
    <m/>
    <n v="590"/>
    <n v="451"/>
    <n v="2759712.3299794244"/>
    <n v="330643.50635802455"/>
    <n v="3.8641711229946525"/>
    <s v="Power Bank 10000Mah"/>
    <x v="1"/>
    <s v="Electronics"/>
    <s v="Electronics"/>
    <s v="Electronics"/>
    <n v="3"/>
    <s v="Electronics"/>
    <m/>
    <n v="2024"/>
    <n v="2"/>
    <n v="10"/>
    <n v="7"/>
    <s v="Weekday"/>
    <m/>
    <m/>
  </r>
  <r>
    <s v="WEB-9626"/>
    <x v="283"/>
    <s v="Sanjay Sharma"/>
    <x v="1"/>
    <x v="4"/>
    <x v="22"/>
    <n v="3"/>
    <n v="1414.34"/>
    <x v="2"/>
    <x v="1"/>
    <n v="5"/>
    <n v="4243.0199999999995"/>
    <m/>
    <m/>
    <m/>
    <m/>
    <m/>
    <m/>
    <s v="Pending"/>
    <s v="No"/>
    <s v="Yes"/>
    <m/>
    <n v="595"/>
    <n v="444"/>
    <n v="1098537.4901531704"/>
    <n v="96724.388030634553"/>
    <n v="3.9001122334455669"/>
    <s v="Hair Oil"/>
    <x v="4"/>
    <s v="Beauty"/>
    <s v="Beauty"/>
    <s v="Beauty"/>
    <n v="70"/>
    <s v="Beauty"/>
    <m/>
    <n v="2025"/>
    <n v="1"/>
    <n v="5"/>
    <n v="1"/>
    <s v="Weekday"/>
    <m/>
    <m/>
  </r>
  <r>
    <s v="WEB-6141"/>
    <x v="116"/>
    <s v="Kavya Reddy"/>
    <x v="3"/>
    <x v="4"/>
    <x v="22"/>
    <n v="2"/>
    <n v="744.75"/>
    <x v="1"/>
    <x v="2"/>
    <n v="2"/>
    <n v="1489.5"/>
    <m/>
    <m/>
    <m/>
    <m/>
    <m/>
    <m/>
    <s v="Completed"/>
    <s v="No"/>
    <s v="No"/>
    <m/>
    <n v="619"/>
    <n v="468"/>
    <n v="1098537.4901531704"/>
    <n v="96724.388030634553"/>
    <n v="3.9001122334455669"/>
    <s v="Hair Oil"/>
    <x v="4"/>
    <s v="Beauty"/>
    <s v="Beauty"/>
    <s v="Beauty"/>
    <n v="70"/>
    <s v="Beauty"/>
    <m/>
    <n v="2024"/>
    <n v="2"/>
    <n v="15"/>
    <n v="5"/>
    <s v="Weekday"/>
    <m/>
    <m/>
  </r>
  <r>
    <s v="WEB-5647"/>
    <x v="813"/>
    <s v="Aarav Kumar"/>
    <x v="1"/>
    <x v="1"/>
    <x v="1"/>
    <n v="1"/>
    <n v="3257.96"/>
    <x v="1"/>
    <x v="0"/>
    <n v="4"/>
    <n v="3257.96"/>
    <m/>
    <m/>
    <m/>
    <m/>
    <m/>
    <m/>
    <s v="Completed"/>
    <s v="Yes"/>
    <s v="No"/>
    <m/>
    <n v="595"/>
    <n v="444"/>
    <n v="2759712.3299794244"/>
    <n v="330643.50635802455"/>
    <n v="3.8641711229946525"/>
    <s v="Power Bank 10000Mah"/>
    <x v="1"/>
    <s v="Electronics"/>
    <s v="Electronics"/>
    <s v="Electronics"/>
    <n v="3"/>
    <s v="Electronics"/>
    <m/>
    <n v="2024"/>
    <n v="1"/>
    <n v="25"/>
    <n v="5"/>
    <s v="Weekday"/>
    <m/>
    <m/>
  </r>
  <r>
    <s v="WEB-8383"/>
    <x v="341"/>
    <s v="Saanvi Nair"/>
    <x v="4"/>
    <x v="1"/>
    <x v="11"/>
    <n v="1"/>
    <n v="974.28"/>
    <x v="1"/>
    <x v="0"/>
    <n v="3"/>
    <n v="974.28"/>
    <m/>
    <m/>
    <m/>
    <m/>
    <m/>
    <m/>
    <s v="Completed"/>
    <s v="No"/>
    <s v="No"/>
    <m/>
    <n v="573"/>
    <n v="450"/>
    <n v="2759712.3299794244"/>
    <n v="330643.50635802455"/>
    <n v="3.8641711229946525"/>
    <s v="Smart Watch"/>
    <x v="1"/>
    <s v="Electronics"/>
    <s v="Electronics"/>
    <s v="Electronics"/>
    <n v="17"/>
    <s v="Electronics"/>
    <m/>
    <n v="2024"/>
    <n v="12"/>
    <n v="6"/>
    <n v="6"/>
    <s v="Weekday"/>
    <m/>
    <m/>
  </r>
  <r>
    <s v="WEB-6026"/>
    <x v="293"/>
    <s v="Rahul Malhotra"/>
    <x v="2"/>
    <x v="4"/>
    <x v="6"/>
    <n v="1"/>
    <n v="1356.28"/>
    <x v="3"/>
    <x v="1"/>
    <n v="2"/>
    <n v="1356.28"/>
    <m/>
    <m/>
    <m/>
    <m/>
    <m/>
    <m/>
    <s v="Pending"/>
    <s v="No"/>
    <s v="Yes"/>
    <m/>
    <n v="589"/>
    <n v="426"/>
    <n v="1098537.4901531704"/>
    <n v="96724.388030634553"/>
    <n v="3.9001122334455669"/>
    <s v="Lipstick"/>
    <x v="4"/>
    <s v="Beauty"/>
    <s v="Beauty"/>
    <s v="Beauty"/>
    <n v="10"/>
    <s v="Beauty"/>
    <m/>
    <n v="2023"/>
    <n v="11"/>
    <n v="30"/>
    <n v="5"/>
    <s v="Weekday"/>
    <m/>
    <m/>
  </r>
  <r>
    <s v="WEB-8932"/>
    <x v="755"/>
    <s v="Sanjay Kumar"/>
    <x v="7"/>
    <x v="2"/>
    <x v="2"/>
    <n v="1"/>
    <n v="323.44"/>
    <x v="2"/>
    <x v="0"/>
    <n v="4"/>
    <n v="323.44"/>
    <m/>
    <m/>
    <m/>
    <m/>
    <m/>
    <m/>
    <s v="Completed"/>
    <s v="No"/>
    <s v="No"/>
    <m/>
    <n v="567"/>
    <n v="440"/>
    <n v="594714.6477588166"/>
    <n v="60882.938065984097"/>
    <n v="3.804733727810651"/>
    <s v="Cookbook"/>
    <x v="2"/>
    <s v="Books"/>
    <s v="Books"/>
    <s v="Books"/>
    <n v="4"/>
    <s v="Books"/>
    <m/>
    <n v="2023"/>
    <n v="8"/>
    <n v="5"/>
    <n v="7"/>
    <s v="Weekday"/>
    <m/>
    <m/>
  </r>
  <r>
    <s v="WEB-9610"/>
    <x v="52"/>
    <s v="Rohan Kapoor"/>
    <x v="6"/>
    <x v="4"/>
    <x v="12"/>
    <n v="2"/>
    <n v="1333.58"/>
    <x v="3"/>
    <x v="0"/>
    <n v="5"/>
    <n v="2667.16"/>
    <m/>
    <m/>
    <m/>
    <m/>
    <m/>
    <m/>
    <s v="Completed"/>
    <s v="Yes"/>
    <s v="No"/>
    <m/>
    <n v="558"/>
    <n v="430"/>
    <n v="1098537.4901531704"/>
    <n v="96724.388030634553"/>
    <n v="3.9001122334455669"/>
    <s v="Perfume 50Ml"/>
    <x v="4"/>
    <s v="Beauty"/>
    <s v="Beauty"/>
    <s v="Beauty"/>
    <n v="18"/>
    <s v="Beauty"/>
    <m/>
    <n v="2023"/>
    <n v="2"/>
    <n v="17"/>
    <n v="6"/>
    <s v="Weekday"/>
    <m/>
    <m/>
  </r>
  <r>
    <s v="WEB-7049"/>
    <x v="342"/>
    <s v="Kavya Pillai"/>
    <x v="5"/>
    <x v="0"/>
    <x v="23"/>
    <n v="1"/>
    <n v="764.87"/>
    <x v="5"/>
    <x v="0"/>
    <n v="3"/>
    <n v="764.87"/>
    <m/>
    <m/>
    <m/>
    <m/>
    <m/>
    <m/>
    <s v="Completed"/>
    <s v="No"/>
    <s v="No"/>
    <m/>
    <n v="559"/>
    <n v="408"/>
    <n v="1463424.4009529033"/>
    <n v="118285.78776560788"/>
    <n v="3.8140589569160999"/>
    <s v="Led Bulb Pack"/>
    <x v="0"/>
    <s v="Home &amp; Kitchen"/>
    <s v="Home &amp; Kitchen"/>
    <s v="Home &amp; Kitchen"/>
    <n v="76"/>
    <s v="Home &amp; Kitchen"/>
    <m/>
    <n v="2024"/>
    <n v="3"/>
    <n v="27"/>
    <n v="4"/>
    <s v="Weekday"/>
    <m/>
    <m/>
  </r>
  <r>
    <s v="WEB-7700"/>
    <x v="288"/>
    <s v="Ananya Menon"/>
    <x v="0"/>
    <x v="4"/>
    <x v="24"/>
    <n v="1"/>
    <n v="671.37"/>
    <x v="3"/>
    <x v="0"/>
    <n v="2"/>
    <n v="671.37"/>
    <m/>
    <m/>
    <m/>
    <m/>
    <m/>
    <m/>
    <s v="Completed"/>
    <s v="No"/>
    <s v="No"/>
    <m/>
    <n v="590"/>
    <n v="451"/>
    <n v="1098537.4901531704"/>
    <n v="96724.388030634553"/>
    <n v="3.9001122334455669"/>
    <s v="Face Cream"/>
    <x v="4"/>
    <s v="Beauty"/>
    <s v="Beauty"/>
    <s v="Beauty"/>
    <n v="80"/>
    <s v="Beauty"/>
    <m/>
    <n v="2023"/>
    <n v="6"/>
    <n v="1"/>
    <n v="5"/>
    <s v="Weekend"/>
    <m/>
    <m/>
  </r>
  <r>
    <s v="WEB-7263"/>
    <x v="194"/>
    <s v="Aarav Malhotra"/>
    <x v="0"/>
    <x v="1"/>
    <x v="11"/>
    <n v="1"/>
    <n v="3290"/>
    <x v="3"/>
    <x v="0"/>
    <n v="3"/>
    <n v="3290"/>
    <m/>
    <m/>
    <m/>
    <m/>
    <m/>
    <m/>
    <s v="Completed"/>
    <s v="Yes"/>
    <s v="No"/>
    <m/>
    <n v="590"/>
    <n v="451"/>
    <n v="2759712.3299794244"/>
    <n v="330643.50635802455"/>
    <n v="3.8641711229946525"/>
    <s v="Smart Watch"/>
    <x v="1"/>
    <s v="Electronics"/>
    <s v="Electronics"/>
    <s v="Electronics"/>
    <n v="17"/>
    <s v="Electronics"/>
    <m/>
    <n v="2024"/>
    <n v="6"/>
    <n v="22"/>
    <n v="7"/>
    <s v="Weekday"/>
    <m/>
    <m/>
  </r>
  <r>
    <s v="WEB-9558"/>
    <x v="374"/>
    <s v="Vivaan Iyer"/>
    <x v="6"/>
    <x v="1"/>
    <x v="9"/>
    <n v="3"/>
    <n v="357.3"/>
    <x v="2"/>
    <x v="0"/>
    <n v="5"/>
    <n v="1071.9000000000001"/>
    <m/>
    <m/>
    <m/>
    <m/>
    <m/>
    <m/>
    <s v="Completed"/>
    <s v="Yes"/>
    <s v="No"/>
    <m/>
    <n v="558"/>
    <n v="430"/>
    <n v="2759712.3299794244"/>
    <n v="330643.50635802455"/>
    <n v="3.8641711229946525"/>
    <s v="Usb Cable"/>
    <x v="1"/>
    <s v="Electronics"/>
    <s v="Electronics"/>
    <s v="Electronics"/>
    <n v="13"/>
    <s v="Electronics"/>
    <m/>
    <n v="2023"/>
    <n v="1"/>
    <n v="17"/>
    <n v="3"/>
    <s v="Weekday"/>
    <m/>
    <m/>
  </r>
  <r>
    <s v="WEB-6645"/>
    <x v="508"/>
    <s v="Saanvi Malhotra"/>
    <x v="1"/>
    <x v="0"/>
    <x v="0"/>
    <n v="1"/>
    <n v="217.35"/>
    <x v="2"/>
    <x v="0"/>
    <n v="4"/>
    <n v="217.35"/>
    <m/>
    <m/>
    <m/>
    <m/>
    <m/>
    <m/>
    <s v="Completed"/>
    <s v="No"/>
    <s v="No"/>
    <m/>
    <n v="595"/>
    <n v="444"/>
    <n v="1463424.4009529033"/>
    <n v="118285.78776560788"/>
    <n v="3.8140589569160999"/>
    <s v="Water Bottle"/>
    <x v="0"/>
    <s v="Home &amp; Kitchen"/>
    <s v="Home &amp; Kitchen"/>
    <s v="Home &amp; Kitchen"/>
    <n v="2"/>
    <s v="Home &amp; Kitchen"/>
    <m/>
    <n v="2023"/>
    <n v="8"/>
    <n v="31"/>
    <n v="5"/>
    <s v="Weekday"/>
    <m/>
    <m/>
  </r>
  <r>
    <s v="WEB-7059"/>
    <x v="818"/>
    <s v="Saanvi Nair"/>
    <x v="4"/>
    <x v="4"/>
    <x v="6"/>
    <n v="3"/>
    <n v="1158.94"/>
    <x v="0"/>
    <x v="0"/>
    <n v="3"/>
    <n v="3476.82"/>
    <m/>
    <m/>
    <m/>
    <m/>
    <m/>
    <m/>
    <s v="Completed"/>
    <s v="Yes"/>
    <s v="No"/>
    <m/>
    <n v="573"/>
    <n v="450"/>
    <n v="1098537.4901531704"/>
    <n v="96724.388030634553"/>
    <n v="3.9001122334455669"/>
    <s v="Lipstick"/>
    <x v="4"/>
    <s v="Beauty"/>
    <s v="Beauty"/>
    <s v="Beauty"/>
    <n v="10"/>
    <s v="Beauty"/>
    <m/>
    <n v="2023"/>
    <n v="9"/>
    <n v="23"/>
    <n v="7"/>
    <s v="Weekday"/>
    <m/>
    <m/>
  </r>
  <r>
    <s v="WEB-7005"/>
    <x v="753"/>
    <s v="Pooja Nair"/>
    <x v="2"/>
    <x v="1"/>
    <x v="11"/>
    <n v="3"/>
    <n v="3210.79"/>
    <x v="0"/>
    <x v="1"/>
    <n v="5"/>
    <n v="9632.369999999999"/>
    <m/>
    <m/>
    <m/>
    <m/>
    <m/>
    <m/>
    <s v="Pending"/>
    <s v="No"/>
    <s v="Yes"/>
    <m/>
    <n v="589"/>
    <n v="426"/>
    <n v="2759712.3299794244"/>
    <n v="330643.50635802455"/>
    <n v="3.8641711229946525"/>
    <s v="Smart Watch"/>
    <x v="1"/>
    <s v="Electronics"/>
    <s v="Electronics"/>
    <s v="Electronics"/>
    <n v="17"/>
    <s v="Electronics"/>
    <m/>
    <n v="2024"/>
    <n v="2"/>
    <n v="2"/>
    <n v="6"/>
    <s v="Weekday"/>
    <m/>
    <m/>
  </r>
  <r>
    <s v="WEB-9040"/>
    <x v="421"/>
    <s v="Ishaan Kumar"/>
    <x v="4"/>
    <x v="4"/>
    <x v="22"/>
    <n v="1"/>
    <n v="1175.26"/>
    <x v="4"/>
    <x v="0"/>
    <n v="5"/>
    <n v="1175.26"/>
    <m/>
    <m/>
    <m/>
    <m/>
    <m/>
    <m/>
    <s v="Completed"/>
    <s v="Yes"/>
    <s v="No"/>
    <m/>
    <n v="573"/>
    <n v="450"/>
    <n v="1098537.4901531704"/>
    <n v="96724.388030634553"/>
    <n v="3.9001122334455669"/>
    <s v="Hair Oil"/>
    <x v="4"/>
    <s v="Beauty"/>
    <s v="Beauty"/>
    <s v="Beauty"/>
    <n v="70"/>
    <s v="Beauty"/>
    <m/>
    <n v="2025"/>
    <n v="2"/>
    <n v="12"/>
    <n v="4"/>
    <s v="Weekday"/>
    <m/>
    <m/>
  </r>
  <r>
    <s v="WEB-7627"/>
    <x v="288"/>
    <s v="Ananya Menon"/>
    <x v="3"/>
    <x v="2"/>
    <x v="7"/>
    <n v="1"/>
    <n v="488.56"/>
    <x v="2"/>
    <x v="0"/>
    <n v="4"/>
    <n v="488.56"/>
    <m/>
    <m/>
    <m/>
    <m/>
    <m/>
    <m/>
    <s v="Completed"/>
    <s v="No"/>
    <s v="No"/>
    <m/>
    <n v="619"/>
    <n v="468"/>
    <n v="594714.6477588166"/>
    <n v="60882.938065984097"/>
    <n v="3.804733727810651"/>
    <s v="Fiction Novel"/>
    <x v="2"/>
    <s v="Books"/>
    <s v="Books"/>
    <s v="Books"/>
    <n v="11"/>
    <s v="Books"/>
    <m/>
    <n v="2023"/>
    <n v="6"/>
    <n v="1"/>
    <n v="5"/>
    <s v="Weekend"/>
    <m/>
    <m/>
  </r>
  <r>
    <s v="WEB-6341"/>
    <x v="819"/>
    <s v="Neha Khan"/>
    <x v="0"/>
    <x v="2"/>
    <x v="13"/>
    <n v="1"/>
    <n v="602.02"/>
    <x v="2"/>
    <x v="1"/>
    <n v="4"/>
    <n v="602.02"/>
    <m/>
    <m/>
    <m/>
    <m/>
    <m/>
    <m/>
    <s v="Pending"/>
    <s v="No"/>
    <s v="Yes"/>
    <m/>
    <n v="590"/>
    <n v="451"/>
    <n v="594714.6477588166"/>
    <n v="60882.938065984097"/>
    <n v="3.804733727810651"/>
    <s v="Self-Help Book"/>
    <x v="2"/>
    <s v="Books"/>
    <s v="Books"/>
    <s v="Books"/>
    <n v="19"/>
    <s v="Books"/>
    <m/>
    <n v="2023"/>
    <n v="8"/>
    <n v="16"/>
    <n v="4"/>
    <s v="Weekday"/>
    <m/>
    <m/>
  </r>
  <r>
    <s v="WEB-8458"/>
    <x v="265"/>
    <s v="Vikram Chatterjee"/>
    <x v="3"/>
    <x v="2"/>
    <x v="13"/>
    <n v="2"/>
    <n v="420.17"/>
    <x v="3"/>
    <x v="0"/>
    <n v="5"/>
    <n v="840.34"/>
    <m/>
    <m/>
    <m/>
    <m/>
    <m/>
    <m/>
    <s v="Completed"/>
    <s v="No"/>
    <s v="No"/>
    <m/>
    <n v="619"/>
    <n v="468"/>
    <n v="594714.6477588166"/>
    <n v="60882.938065984097"/>
    <n v="3.804733727810651"/>
    <s v="Self-Help Book"/>
    <x v="2"/>
    <s v="Books"/>
    <s v="Books"/>
    <s v="Books"/>
    <n v="19"/>
    <s v="Books"/>
    <m/>
    <n v="2025"/>
    <n v="4"/>
    <n v="28"/>
    <n v="2"/>
    <s v="Weekday"/>
    <m/>
    <m/>
  </r>
  <r>
    <s v="WEB-9154"/>
    <x v="781"/>
    <s v="Simran Nair"/>
    <x v="7"/>
    <x v="1"/>
    <x v="8"/>
    <n v="2"/>
    <n v="1223.94"/>
    <x v="3"/>
    <x v="0"/>
    <n v="4"/>
    <n v="2447.88"/>
    <m/>
    <m/>
    <m/>
    <m/>
    <m/>
    <m/>
    <s v="Completed"/>
    <s v="Yes"/>
    <s v="No"/>
    <m/>
    <n v="567"/>
    <n v="440"/>
    <n v="2759712.3299794244"/>
    <n v="330643.50635802455"/>
    <n v="3.8641711229946525"/>
    <s v="Wireless Earbuds"/>
    <x v="1"/>
    <s v="Electronics"/>
    <s v="Electronics"/>
    <s v="Electronics"/>
    <n v="12"/>
    <s v="Electronics"/>
    <m/>
    <n v="2025"/>
    <n v="5"/>
    <n v="30"/>
    <n v="6"/>
    <s v="Weekday"/>
    <m/>
    <m/>
  </r>
  <r>
    <s v="WEB-5488"/>
    <x v="376"/>
    <s v="Tanya Pillai"/>
    <x v="7"/>
    <x v="4"/>
    <x v="24"/>
    <n v="3"/>
    <n v="118.51"/>
    <x v="1"/>
    <x v="0"/>
    <n v="4"/>
    <n v="355.53000000000003"/>
    <m/>
    <m/>
    <m/>
    <m/>
    <m/>
    <m/>
    <s v="Completed"/>
    <s v="No"/>
    <s v="No"/>
    <m/>
    <n v="567"/>
    <n v="440"/>
    <n v="1098537.4901531704"/>
    <n v="96724.388030634553"/>
    <n v="3.9001122334455669"/>
    <s v="Face Cream"/>
    <x v="4"/>
    <s v="Beauty"/>
    <s v="Beauty"/>
    <s v="Beauty"/>
    <n v="80"/>
    <s v="Beauty"/>
    <m/>
    <n v="2024"/>
    <n v="7"/>
    <n v="16"/>
    <n v="3"/>
    <s v="Weekday"/>
    <m/>
    <m/>
  </r>
  <r>
    <s v="WEB-5410"/>
    <x v="285"/>
    <s v="Simran Khan"/>
    <x v="3"/>
    <x v="4"/>
    <x v="6"/>
    <n v="1"/>
    <n v="1403.49"/>
    <x v="2"/>
    <x v="0"/>
    <n v="4"/>
    <n v="1403.49"/>
    <m/>
    <m/>
    <m/>
    <m/>
    <m/>
    <m/>
    <s v="Completed"/>
    <s v="Yes"/>
    <s v="No"/>
    <m/>
    <n v="619"/>
    <n v="468"/>
    <n v="1098537.4901531704"/>
    <n v="96724.388030634553"/>
    <n v="3.9001122334455669"/>
    <s v="Lipstick"/>
    <x v="4"/>
    <s v="Beauty"/>
    <s v="Beauty"/>
    <s v="Beauty"/>
    <n v="10"/>
    <s v="Beauty"/>
    <m/>
    <n v="2024"/>
    <n v="1"/>
    <n v="10"/>
    <n v="4"/>
    <s v="Weekday"/>
    <m/>
    <m/>
  </r>
  <r>
    <s v="WEB-7086"/>
    <x v="820"/>
    <s v="Rahul Chatterjee"/>
    <x v="0"/>
    <x v="3"/>
    <x v="10"/>
    <n v="1"/>
    <n v="795.83"/>
    <x v="4"/>
    <x v="0"/>
    <n v="3"/>
    <n v="795.83"/>
    <m/>
    <m/>
    <m/>
    <m/>
    <m/>
    <m/>
    <s v="Completed"/>
    <s v="No"/>
    <s v="No"/>
    <m/>
    <n v="590"/>
    <n v="451"/>
    <n v="1892867.2841657216"/>
    <n v="199432.98236095349"/>
    <n v="3.8949824970828471"/>
    <s v="Women'S Kurti"/>
    <x v="3"/>
    <s v="Fashion"/>
    <s v="Fashion"/>
    <s v="Fashion"/>
    <n v="15"/>
    <s v="Fashion"/>
    <m/>
    <n v="2024"/>
    <n v="10"/>
    <n v="30"/>
    <n v="4"/>
    <s v="Weekday"/>
    <m/>
    <m/>
  </r>
  <r>
    <s v="WEB-7228"/>
    <x v="310"/>
    <s v="Vikram Das"/>
    <x v="2"/>
    <x v="1"/>
    <x v="9"/>
    <n v="2"/>
    <n v="3082.82"/>
    <x v="1"/>
    <x v="0"/>
    <n v="4"/>
    <n v="6165.64"/>
    <m/>
    <m/>
    <m/>
    <m/>
    <m/>
    <m/>
    <s v="Completed"/>
    <s v="Yes"/>
    <s v="No"/>
    <m/>
    <n v="589"/>
    <n v="426"/>
    <n v="2759712.3299794244"/>
    <n v="330643.50635802455"/>
    <n v="3.8641711229946525"/>
    <s v="Usb Cable"/>
    <x v="1"/>
    <s v="Electronics"/>
    <s v="Electronics"/>
    <s v="Electronics"/>
    <n v="13"/>
    <s v="Electronics"/>
    <m/>
    <n v="2025"/>
    <n v="1"/>
    <n v="10"/>
    <n v="6"/>
    <s v="Weekday"/>
    <m/>
    <m/>
  </r>
  <r>
    <s v="WEB-7196"/>
    <x v="716"/>
    <s v="Vivaan Patel"/>
    <x v="1"/>
    <x v="2"/>
    <x v="2"/>
    <n v="1"/>
    <n v="452.69"/>
    <x v="4"/>
    <x v="0"/>
    <n v="3"/>
    <n v="452.69"/>
    <m/>
    <m/>
    <m/>
    <m/>
    <m/>
    <m/>
    <s v="Completed"/>
    <s v="No"/>
    <s v="No"/>
    <m/>
    <n v="595"/>
    <n v="444"/>
    <n v="594714.6477588166"/>
    <n v="60882.938065984097"/>
    <n v="3.804733727810651"/>
    <s v="Cookbook"/>
    <x v="2"/>
    <s v="Books"/>
    <s v="Books"/>
    <s v="Books"/>
    <n v="4"/>
    <s v="Books"/>
    <m/>
    <n v="2023"/>
    <n v="7"/>
    <n v="1"/>
    <n v="7"/>
    <s v="Weekend"/>
    <m/>
    <m/>
  </r>
  <r>
    <s v="WEB-9616"/>
    <x v="219"/>
    <s v="Meera Khan"/>
    <x v="3"/>
    <x v="3"/>
    <x v="17"/>
    <n v="1"/>
    <n v="1512.22"/>
    <x v="1"/>
    <x v="0"/>
    <n v="5"/>
    <n v="1512.22"/>
    <m/>
    <m/>
    <m/>
    <m/>
    <m/>
    <m/>
    <s v="Completed"/>
    <s v="Yes"/>
    <s v="No"/>
    <m/>
    <n v="619"/>
    <n v="468"/>
    <n v="1892867.2841657216"/>
    <n v="199432.98236095349"/>
    <n v="3.8949824970828471"/>
    <s v="Running Shoes"/>
    <x v="3"/>
    <s v="Fashion"/>
    <s v="Fashion"/>
    <s v="Fashion"/>
    <n v="45"/>
    <s v="Fashion"/>
    <m/>
    <n v="2024"/>
    <n v="12"/>
    <n v="21"/>
    <n v="7"/>
    <s v="Weekday"/>
    <m/>
    <m/>
  </r>
  <r>
    <s v="WEB-9629"/>
    <x v="439"/>
    <s v="Simran Verma"/>
    <x v="6"/>
    <x v="1"/>
    <x v="1"/>
    <n v="2"/>
    <n v="740.17"/>
    <x v="0"/>
    <x v="1"/>
    <n v="4"/>
    <n v="1480.34"/>
    <m/>
    <m/>
    <m/>
    <m/>
    <m/>
    <m/>
    <s v="Pending"/>
    <s v="No"/>
    <s v="Yes"/>
    <m/>
    <n v="558"/>
    <n v="430"/>
    <n v="2759712.3299794244"/>
    <n v="330643.50635802455"/>
    <n v="3.8641711229946525"/>
    <s v="Power Bank 10000Mah"/>
    <x v="1"/>
    <s v="Electronics"/>
    <s v="Electronics"/>
    <s v="Electronics"/>
    <n v="3"/>
    <s v="Electronics"/>
    <m/>
    <n v="2023"/>
    <n v="9"/>
    <n v="24"/>
    <n v="1"/>
    <s v="Weekday"/>
    <m/>
    <m/>
  </r>
  <r>
    <s v="WEB-7524"/>
    <x v="355"/>
    <s v="Tanya Verma"/>
    <x v="1"/>
    <x v="0"/>
    <x v="5"/>
    <n v="3"/>
    <n v="1252.4000000000001"/>
    <x v="3"/>
    <x v="0"/>
    <n v="2"/>
    <n v="3757.2000000000003"/>
    <m/>
    <m/>
    <m/>
    <m/>
    <m/>
    <m/>
    <s v="Completed"/>
    <s v="Yes"/>
    <s v="No"/>
    <m/>
    <n v="595"/>
    <n v="444"/>
    <n v="1463424.4009529033"/>
    <n v="118285.78776560788"/>
    <n v="3.8140589569160999"/>
    <s v="Storage Box"/>
    <x v="0"/>
    <s v="Home &amp; Kitchen"/>
    <s v="Home &amp; Kitchen"/>
    <s v="Home &amp; Kitchen"/>
    <n v="8"/>
    <s v="Home &amp; Kitchen"/>
    <m/>
    <n v="2024"/>
    <n v="9"/>
    <n v="5"/>
    <n v="5"/>
    <s v="Weekday"/>
    <m/>
    <m/>
  </r>
  <r>
    <s v="WEB-9465"/>
    <x v="265"/>
    <s v="Rohan Chatterjee"/>
    <x v="2"/>
    <x v="2"/>
    <x v="7"/>
    <n v="1"/>
    <n v="450.26903299203627"/>
    <x v="0"/>
    <x v="0"/>
    <m/>
    <n v="450.26903299203627"/>
    <m/>
    <m/>
    <m/>
    <m/>
    <m/>
    <m/>
    <s v="Completed"/>
    <s v="No"/>
    <s v="No"/>
    <m/>
    <n v="589"/>
    <n v="426"/>
    <n v="594714.6477588166"/>
    <n v="60882.938065984097"/>
    <n v="3.804733727810651"/>
    <s v="Fiction Novel"/>
    <x v="2"/>
    <s v="Books"/>
    <s v="Books"/>
    <s v="Books"/>
    <n v="11"/>
    <s v="Books"/>
    <m/>
    <n v="2025"/>
    <n v="4"/>
    <n v="28"/>
    <n v="2"/>
    <s v="Weekday"/>
    <m/>
    <m/>
  </r>
  <r>
    <s v="WEB-8140"/>
    <x v="821"/>
    <s v="Saanvi Das"/>
    <x v="5"/>
    <x v="0"/>
    <x v="23"/>
    <n v="1"/>
    <n v="317.24"/>
    <x v="4"/>
    <x v="0"/>
    <n v="5"/>
    <n v="317.24"/>
    <m/>
    <m/>
    <m/>
    <m/>
    <m/>
    <m/>
    <s v="Completed"/>
    <s v="No"/>
    <s v="No"/>
    <m/>
    <n v="559"/>
    <n v="408"/>
    <n v="1463424.4009529033"/>
    <n v="118285.78776560788"/>
    <n v="3.8140589569160999"/>
    <s v="Led Bulb Pack"/>
    <x v="0"/>
    <s v="Home &amp; Kitchen"/>
    <s v="Home &amp; Kitchen"/>
    <s v="Home &amp; Kitchen"/>
    <n v="76"/>
    <s v="Home &amp; Kitchen"/>
    <m/>
    <n v="2024"/>
    <n v="7"/>
    <n v="8"/>
    <n v="2"/>
    <s v="Weekday"/>
    <m/>
    <m/>
  </r>
  <r>
    <s v="WEB-7438"/>
    <x v="390"/>
    <s v="Meera Pillai"/>
    <x v="6"/>
    <x v="2"/>
    <x v="14"/>
    <n v="1"/>
    <n v="702.31"/>
    <x v="1"/>
    <x v="0"/>
    <n v="4"/>
    <n v="702.31"/>
    <m/>
    <m/>
    <m/>
    <m/>
    <m/>
    <m/>
    <s v="Completed"/>
    <s v="No"/>
    <s v="No"/>
    <m/>
    <n v="558"/>
    <n v="430"/>
    <n v="594714.6477588166"/>
    <n v="60882.938065984097"/>
    <n v="3.804733727810651"/>
    <s v="Notebook Set"/>
    <x v="2"/>
    <s v="Books"/>
    <s v="Books"/>
    <s v="Books"/>
    <n v="20"/>
    <s v="Books"/>
    <m/>
    <n v="2023"/>
    <n v="10"/>
    <n v="16"/>
    <n v="2"/>
    <s v="Weekday"/>
    <m/>
    <m/>
  </r>
  <r>
    <s v="WEB-6797"/>
    <x v="543"/>
    <s v="Meera Khan"/>
    <x v="4"/>
    <x v="2"/>
    <x v="13"/>
    <n v="3"/>
    <n v="376.02"/>
    <x v="0"/>
    <x v="0"/>
    <n v="4"/>
    <n v="1128.06"/>
    <m/>
    <m/>
    <m/>
    <m/>
    <m/>
    <m/>
    <s v="Completed"/>
    <s v="Yes"/>
    <s v="No"/>
    <m/>
    <n v="573"/>
    <n v="450"/>
    <n v="594714.6477588166"/>
    <n v="60882.938065984097"/>
    <n v="3.804733727810651"/>
    <s v="Self-Help Book"/>
    <x v="2"/>
    <s v="Books"/>
    <s v="Books"/>
    <s v="Books"/>
    <n v="19"/>
    <s v="Books"/>
    <m/>
    <n v="2023"/>
    <n v="4"/>
    <n v="27"/>
    <n v="5"/>
    <s v="Weekday"/>
    <m/>
    <m/>
  </r>
  <r>
    <s v="WEB-7802"/>
    <x v="219"/>
    <s v="Aarav Kumar"/>
    <x v="7"/>
    <x v="0"/>
    <x v="4"/>
    <n v="2"/>
    <n v="1461.73"/>
    <x v="2"/>
    <x v="3"/>
    <n v="4"/>
    <n v="2923.46"/>
    <m/>
    <m/>
    <m/>
    <m/>
    <m/>
    <m/>
    <s v="Lost Sale"/>
    <s v="No"/>
    <s v="Yes"/>
    <m/>
    <n v="567"/>
    <n v="440"/>
    <n v="1463424.4009529033"/>
    <n v="118285.78776560788"/>
    <n v="3.8140589569160999"/>
    <s v="Non-Stick Pan"/>
    <x v="0"/>
    <s v="Home &amp; Kitchen"/>
    <s v="Home &amp; Kitchen"/>
    <s v="Home &amp; Kitchen"/>
    <n v="7"/>
    <s v="Home &amp; Kitchen"/>
    <m/>
    <n v="2024"/>
    <n v="12"/>
    <n v="21"/>
    <n v="7"/>
    <s v="Weekday"/>
    <m/>
    <m/>
  </r>
  <r>
    <s v="WEB-8060"/>
    <x v="822"/>
    <s v="Kavya Kapoor"/>
    <x v="3"/>
    <x v="2"/>
    <x v="14"/>
    <n v="2"/>
    <n v="338.37"/>
    <x v="0"/>
    <x v="0"/>
    <n v="5"/>
    <n v="676.74"/>
    <m/>
    <m/>
    <m/>
    <m/>
    <m/>
    <m/>
    <s v="Completed"/>
    <s v="No"/>
    <s v="No"/>
    <m/>
    <n v="619"/>
    <n v="468"/>
    <n v="594714.6477588166"/>
    <n v="60882.938065984097"/>
    <n v="3.804733727810651"/>
    <s v="Notebook Set"/>
    <x v="2"/>
    <s v="Books"/>
    <s v="Books"/>
    <s v="Books"/>
    <n v="20"/>
    <s v="Books"/>
    <m/>
    <n v="2023"/>
    <n v="1"/>
    <n v="12"/>
    <n v="5"/>
    <s v="Weekday"/>
    <m/>
    <m/>
  </r>
  <r>
    <s v="WEB-5207"/>
    <x v="217"/>
    <s v="Arjun Khan"/>
    <x v="0"/>
    <x v="4"/>
    <x v="21"/>
    <n v="1"/>
    <n v="208.5"/>
    <x v="4"/>
    <x v="3"/>
    <n v="3"/>
    <n v="208.5"/>
    <m/>
    <m/>
    <m/>
    <m/>
    <m/>
    <m/>
    <s v="Lost Sale"/>
    <s v="No"/>
    <s v="Yes"/>
    <m/>
    <n v="590"/>
    <n v="451"/>
    <n v="1098537.4901531704"/>
    <n v="96724.388030634553"/>
    <n v="3.9001122334455669"/>
    <s v="Shampoo 200Ml"/>
    <x v="4"/>
    <s v="Beauty"/>
    <s v="Beauty"/>
    <s v="Beauty"/>
    <n v="64"/>
    <s v="Beauty"/>
    <m/>
    <n v="2025"/>
    <n v="6"/>
    <n v="1"/>
    <n v="1"/>
    <s v="Weekend"/>
    <m/>
    <m/>
  </r>
  <r>
    <s v="WEB-9301"/>
    <x v="127"/>
    <s v="Aditya Malhotra"/>
    <x v="0"/>
    <x v="4"/>
    <x v="21"/>
    <n v="1"/>
    <n v="416.77"/>
    <x v="4"/>
    <x v="2"/>
    <n v="3"/>
    <n v="416.77"/>
    <m/>
    <m/>
    <m/>
    <m/>
    <m/>
    <m/>
    <s v="Completed"/>
    <s v="No"/>
    <s v="No"/>
    <m/>
    <n v="590"/>
    <n v="451"/>
    <n v="1098537.4901531704"/>
    <n v="96724.388030634553"/>
    <n v="3.9001122334455669"/>
    <s v="Shampoo 200Ml"/>
    <x v="4"/>
    <s v="Beauty"/>
    <s v="Beauty"/>
    <s v="Beauty"/>
    <n v="64"/>
    <s v="Beauty"/>
    <m/>
    <n v="2023"/>
    <n v="12"/>
    <n v="13"/>
    <n v="4"/>
    <s v="Weekday"/>
    <m/>
    <m/>
  </r>
  <r>
    <s v="WEB-6317"/>
    <x v="823"/>
    <s v="Vikram Khan"/>
    <x v="7"/>
    <x v="3"/>
    <x v="3"/>
    <n v="1"/>
    <n v="1146.3499999999999"/>
    <x v="2"/>
    <x v="0"/>
    <m/>
    <n v="1146.3499999999999"/>
    <m/>
    <m/>
    <m/>
    <m/>
    <m/>
    <m/>
    <s v="Completed"/>
    <s v="Yes"/>
    <s v="No"/>
    <m/>
    <n v="567"/>
    <n v="440"/>
    <n v="1892867.2841657216"/>
    <n v="199432.98236095349"/>
    <n v="3.8949824970828471"/>
    <s v="Denim Jeans"/>
    <x v="3"/>
    <s v="Fashion"/>
    <s v="Fashion"/>
    <s v="Fashion"/>
    <n v="6"/>
    <s v="Fashion"/>
    <m/>
    <n v="2024"/>
    <n v="8"/>
    <n v="18"/>
    <n v="1"/>
    <s v="Weekday"/>
    <m/>
    <m/>
  </r>
  <r>
    <s v="WEB-6588"/>
    <x v="249"/>
    <s v="Aarav Nair"/>
    <x v="0"/>
    <x v="2"/>
    <x v="13"/>
    <n v="1"/>
    <n v="761.68"/>
    <x v="0"/>
    <x v="2"/>
    <n v="2"/>
    <n v="761.68"/>
    <m/>
    <m/>
    <m/>
    <m/>
    <m/>
    <m/>
    <s v="Completed"/>
    <s v="No"/>
    <s v="No"/>
    <m/>
    <n v="590"/>
    <n v="451"/>
    <n v="594714.6477588166"/>
    <n v="60882.938065984097"/>
    <n v="3.804733727810651"/>
    <s v="Self-Help Book"/>
    <x v="2"/>
    <s v="Books"/>
    <s v="Books"/>
    <s v="Books"/>
    <n v="19"/>
    <s v="Books"/>
    <m/>
    <n v="2024"/>
    <n v="6"/>
    <n v="25"/>
    <n v="3"/>
    <s v="Weekday"/>
    <m/>
    <m/>
  </r>
  <r>
    <s v="WEB-7824"/>
    <x v="499"/>
    <s v="Vikram Singh"/>
    <x v="6"/>
    <x v="3"/>
    <x v="10"/>
    <n v="1"/>
    <n v="1147.04"/>
    <x v="0"/>
    <x v="0"/>
    <n v="5"/>
    <n v="1147.04"/>
    <m/>
    <m/>
    <m/>
    <m/>
    <m/>
    <m/>
    <s v="Completed"/>
    <s v="Yes"/>
    <s v="No"/>
    <m/>
    <n v="558"/>
    <n v="430"/>
    <n v="1892867.2841657216"/>
    <n v="199432.98236095349"/>
    <n v="3.8949824970828471"/>
    <s v="Women'S Kurti"/>
    <x v="3"/>
    <s v="Fashion"/>
    <s v="Fashion"/>
    <s v="Fashion"/>
    <n v="15"/>
    <s v="Fashion"/>
    <m/>
    <n v="2025"/>
    <n v="4"/>
    <n v="23"/>
    <n v="4"/>
    <s v="Weekday"/>
    <m/>
    <m/>
  </r>
  <r>
    <s v="WEB-9066"/>
    <x v="824"/>
    <s v="Neha Singh"/>
    <x v="4"/>
    <x v="1"/>
    <x v="8"/>
    <n v="2"/>
    <n v="729.28"/>
    <x v="3"/>
    <x v="0"/>
    <n v="5"/>
    <n v="1458.56"/>
    <m/>
    <m/>
    <m/>
    <m/>
    <m/>
    <m/>
    <s v="Completed"/>
    <s v="Yes"/>
    <s v="No"/>
    <m/>
    <n v="573"/>
    <n v="450"/>
    <n v="2759712.3299794244"/>
    <n v="330643.50635802455"/>
    <n v="3.8641711229946525"/>
    <s v="Wireless Earbuds"/>
    <x v="1"/>
    <s v="Electronics"/>
    <s v="Electronics"/>
    <s v="Electronics"/>
    <n v="12"/>
    <s v="Electronics"/>
    <m/>
    <n v="2025"/>
    <n v="3"/>
    <n v="6"/>
    <n v="5"/>
    <s v="Weekday"/>
    <m/>
    <m/>
  </r>
  <r>
    <s v="WEB-6188"/>
    <x v="128"/>
    <s v="Pooja Singh"/>
    <x v="5"/>
    <x v="0"/>
    <x v="23"/>
    <n v="3"/>
    <n v="1038.05"/>
    <x v="4"/>
    <x v="2"/>
    <n v="5"/>
    <n v="3114.1499999999996"/>
    <m/>
    <m/>
    <m/>
    <m/>
    <m/>
    <m/>
    <s v="Completed"/>
    <s v="No"/>
    <s v="No"/>
    <m/>
    <n v="559"/>
    <n v="408"/>
    <n v="1463424.4009529033"/>
    <n v="118285.78776560788"/>
    <n v="3.8140589569160999"/>
    <s v="Led Bulb Pack"/>
    <x v="0"/>
    <s v="Home &amp; Kitchen"/>
    <s v="Home &amp; Kitchen"/>
    <s v="Home &amp; Kitchen"/>
    <n v="76"/>
    <s v="Home &amp; Kitchen"/>
    <m/>
    <n v="2024"/>
    <n v="10"/>
    <n v="11"/>
    <n v="6"/>
    <s v="Weekday"/>
    <m/>
    <m/>
  </r>
  <r>
    <s v="WEB-7236"/>
    <x v="196"/>
    <s v="Ananya Pillai"/>
    <x v="2"/>
    <x v="2"/>
    <x v="7"/>
    <n v="1"/>
    <n v="483.82"/>
    <x v="3"/>
    <x v="3"/>
    <n v="4"/>
    <n v="483.82"/>
    <m/>
    <m/>
    <m/>
    <m/>
    <m/>
    <m/>
    <s v="Lost Sale"/>
    <s v="No"/>
    <s v="Yes"/>
    <m/>
    <n v="589"/>
    <n v="426"/>
    <n v="594714.6477588166"/>
    <n v="60882.938065984097"/>
    <n v="3.804733727810651"/>
    <s v="Fiction Novel"/>
    <x v="2"/>
    <s v="Books"/>
    <s v="Books"/>
    <s v="Books"/>
    <n v="11"/>
    <s v="Books"/>
    <m/>
    <n v="2024"/>
    <n v="11"/>
    <n v="16"/>
    <n v="7"/>
    <s v="Weekday"/>
    <m/>
    <m/>
  </r>
  <r>
    <s v="WEB-5607"/>
    <x v="825"/>
    <s v="Vivaan Verma"/>
    <x v="7"/>
    <x v="2"/>
    <x v="13"/>
    <n v="3"/>
    <n v="689"/>
    <x v="0"/>
    <x v="0"/>
    <n v="4"/>
    <n v="2067"/>
    <m/>
    <m/>
    <m/>
    <m/>
    <m/>
    <m/>
    <s v="Completed"/>
    <s v="Yes"/>
    <s v="No"/>
    <m/>
    <n v="567"/>
    <n v="440"/>
    <n v="594714.6477588166"/>
    <n v="60882.938065984097"/>
    <n v="3.804733727810651"/>
    <s v="Self-Help Book"/>
    <x v="2"/>
    <s v="Books"/>
    <s v="Books"/>
    <s v="Books"/>
    <n v="19"/>
    <s v="Books"/>
    <m/>
    <n v="2025"/>
    <n v="5"/>
    <n v="15"/>
    <n v="5"/>
    <s v="Weekday"/>
    <m/>
    <m/>
  </r>
  <r>
    <s v="WEB-7801"/>
    <x v="664"/>
    <s v="Ishaan Khan"/>
    <x v="2"/>
    <x v="2"/>
    <x v="7"/>
    <n v="1"/>
    <n v="683.59"/>
    <x v="2"/>
    <x v="0"/>
    <n v="4"/>
    <n v="683.59"/>
    <m/>
    <m/>
    <m/>
    <m/>
    <m/>
    <m/>
    <s v="Completed"/>
    <s v="No"/>
    <s v="No"/>
    <m/>
    <n v="589"/>
    <n v="426"/>
    <n v="594714.6477588166"/>
    <n v="60882.938065984097"/>
    <n v="3.804733727810651"/>
    <s v="Fiction Novel"/>
    <x v="2"/>
    <s v="Books"/>
    <s v="Books"/>
    <s v="Books"/>
    <n v="11"/>
    <s v="Books"/>
    <m/>
    <n v="2024"/>
    <n v="5"/>
    <n v="10"/>
    <n v="6"/>
    <s v="Weekday"/>
    <m/>
    <m/>
  </r>
  <r>
    <s v="WEB-8713"/>
    <x v="655"/>
    <s v="Aditya Rao"/>
    <x v="4"/>
    <x v="2"/>
    <x v="13"/>
    <n v="2"/>
    <n v="375.16"/>
    <x v="2"/>
    <x v="0"/>
    <n v="4"/>
    <n v="750.32"/>
    <m/>
    <m/>
    <m/>
    <m/>
    <m/>
    <m/>
    <s v="Completed"/>
    <s v="No"/>
    <s v="No"/>
    <m/>
    <n v="573"/>
    <n v="450"/>
    <n v="594714.6477588166"/>
    <n v="60882.938065984097"/>
    <n v="3.804733727810651"/>
    <s v="Self-Help Book"/>
    <x v="2"/>
    <s v="Books"/>
    <s v="Books"/>
    <s v="Books"/>
    <n v="19"/>
    <s v="Books"/>
    <m/>
    <n v="2024"/>
    <n v="1"/>
    <n v="30"/>
    <n v="3"/>
    <s v="Weekday"/>
    <m/>
    <m/>
  </r>
  <r>
    <s v="WEB-7384"/>
    <x v="723"/>
    <s v="Simran Reddy"/>
    <x v="5"/>
    <x v="3"/>
    <x v="17"/>
    <n v="1"/>
    <n v="2464.9"/>
    <x v="2"/>
    <x v="0"/>
    <n v="2"/>
    <n v="2464.9"/>
    <m/>
    <m/>
    <m/>
    <m/>
    <m/>
    <m/>
    <s v="Completed"/>
    <s v="Yes"/>
    <s v="No"/>
    <m/>
    <n v="559"/>
    <n v="408"/>
    <n v="1892867.2841657216"/>
    <n v="199432.98236095349"/>
    <n v="3.8949824970828471"/>
    <s v="Running Shoes"/>
    <x v="3"/>
    <s v="Fashion"/>
    <s v="Fashion"/>
    <s v="Fashion"/>
    <n v="45"/>
    <s v="Fashion"/>
    <m/>
    <n v="2024"/>
    <n v="1"/>
    <n v="28"/>
    <n v="1"/>
    <s v="Weekday"/>
    <m/>
    <m/>
  </r>
  <r>
    <s v="WEB-7257"/>
    <x v="531"/>
    <s v="Meera Kapoor"/>
    <x v="1"/>
    <x v="3"/>
    <x v="20"/>
    <n v="1"/>
    <n v="2362.08"/>
    <x v="1"/>
    <x v="0"/>
    <n v="4"/>
    <n v="2362.08"/>
    <m/>
    <m/>
    <m/>
    <m/>
    <m/>
    <m/>
    <s v="Completed"/>
    <s v="Yes"/>
    <s v="No"/>
    <m/>
    <n v="595"/>
    <n v="444"/>
    <n v="1892867.2841657216"/>
    <n v="199432.98236095349"/>
    <n v="3.8949824970828471"/>
    <s v="Men'S T-Shirt"/>
    <x v="3"/>
    <s v="Fashion"/>
    <s v="Fashion"/>
    <s v="Fashion"/>
    <n v="55"/>
    <s v="Fashion"/>
    <m/>
    <n v="2024"/>
    <n v="10"/>
    <n v="27"/>
    <n v="1"/>
    <s v="Weekday"/>
    <m/>
    <m/>
  </r>
  <r>
    <s v="WEB-6565"/>
    <x v="71"/>
    <s v="Vivaan Iyer"/>
    <x v="0"/>
    <x v="4"/>
    <x v="6"/>
    <n v="3"/>
    <n v="544.77"/>
    <x v="0"/>
    <x v="3"/>
    <n v="5"/>
    <n v="1634.31"/>
    <m/>
    <m/>
    <m/>
    <m/>
    <m/>
    <m/>
    <s v="Lost Sale"/>
    <s v="No"/>
    <s v="Yes"/>
    <m/>
    <n v="590"/>
    <n v="451"/>
    <n v="1098537.4901531704"/>
    <n v="96724.388030634553"/>
    <n v="3.9001122334455669"/>
    <s v="Lipstick"/>
    <x v="4"/>
    <s v="Beauty"/>
    <s v="Beauty"/>
    <s v="Beauty"/>
    <n v="10"/>
    <s v="Beauty"/>
    <m/>
    <n v="2024"/>
    <n v="12"/>
    <n v="7"/>
    <n v="7"/>
    <s v="Weekend"/>
    <m/>
    <m/>
  </r>
  <r>
    <s v="WEB-6255"/>
    <x v="169"/>
    <s v="Diya Nair"/>
    <x v="5"/>
    <x v="4"/>
    <x v="24"/>
    <n v="1"/>
    <n v="430.27"/>
    <x v="0"/>
    <x v="3"/>
    <n v="5"/>
    <n v="430.27"/>
    <m/>
    <m/>
    <m/>
    <m/>
    <m/>
    <m/>
    <s v="Lost Sale"/>
    <s v="No"/>
    <s v="Yes"/>
    <m/>
    <n v="559"/>
    <n v="408"/>
    <n v="1098537.4901531704"/>
    <n v="96724.388030634553"/>
    <n v="3.9001122334455669"/>
    <s v="Face Cream"/>
    <x v="4"/>
    <s v="Beauty"/>
    <s v="Beauty"/>
    <s v="Beauty"/>
    <n v="80"/>
    <s v="Beauty"/>
    <m/>
    <n v="2023"/>
    <n v="5"/>
    <n v="3"/>
    <n v="4"/>
    <s v="Weekday"/>
    <m/>
    <m/>
  </r>
  <r>
    <s v="WEB-7800"/>
    <x v="259"/>
    <s v="Rahul Joshi"/>
    <x v="3"/>
    <x v="3"/>
    <x v="20"/>
    <n v="1"/>
    <n v="1579.12"/>
    <x v="0"/>
    <x v="2"/>
    <n v="4"/>
    <n v="1579.12"/>
    <m/>
    <m/>
    <m/>
    <m/>
    <m/>
    <m/>
    <s v="Completed"/>
    <s v="No"/>
    <s v="No"/>
    <m/>
    <n v="619"/>
    <n v="468"/>
    <n v="1892867.2841657216"/>
    <n v="199432.98236095349"/>
    <n v="3.8949824970828471"/>
    <s v="Men'S T-Shirt"/>
    <x v="3"/>
    <s v="Fashion"/>
    <s v="Fashion"/>
    <s v="Fashion"/>
    <n v="55"/>
    <s v="Fashion"/>
    <m/>
    <n v="2023"/>
    <n v="1"/>
    <n v="6"/>
    <n v="6"/>
    <s v="Weekday"/>
    <m/>
    <m/>
  </r>
  <r>
    <s v="WEB-5804"/>
    <x v="310"/>
    <s v="Ishaan Menon"/>
    <x v="0"/>
    <x v="1"/>
    <x v="11"/>
    <n v="1"/>
    <n v="2588.7399999999998"/>
    <x v="3"/>
    <x v="0"/>
    <n v="3"/>
    <n v="2588.7399999999998"/>
    <m/>
    <m/>
    <m/>
    <m/>
    <m/>
    <m/>
    <s v="Completed"/>
    <s v="Yes"/>
    <s v="No"/>
    <m/>
    <n v="590"/>
    <n v="451"/>
    <n v="2759712.3299794244"/>
    <n v="330643.50635802455"/>
    <n v="3.8641711229946525"/>
    <s v="Smart Watch"/>
    <x v="1"/>
    <s v="Electronics"/>
    <s v="Electronics"/>
    <s v="Electronics"/>
    <n v="17"/>
    <s v="Electronics"/>
    <m/>
    <n v="2025"/>
    <n v="1"/>
    <n v="10"/>
    <n v="6"/>
    <s v="Weekday"/>
    <m/>
    <m/>
  </r>
  <r>
    <s v="WEB-7164"/>
    <x v="60"/>
    <s v="Sanjay Joshi"/>
    <x v="4"/>
    <x v="1"/>
    <x v="18"/>
    <n v="1"/>
    <n v="2731.01"/>
    <x v="2"/>
    <x v="0"/>
    <n v="4"/>
    <n v="2731.01"/>
    <m/>
    <m/>
    <m/>
    <m/>
    <m/>
    <m/>
    <s v="Completed"/>
    <s v="Yes"/>
    <s v="No"/>
    <m/>
    <n v="573"/>
    <n v="450"/>
    <n v="2759712.3299794244"/>
    <n v="330643.50635802455"/>
    <n v="3.8641711229946525"/>
    <s v="Bluetooth Speaker"/>
    <x v="1"/>
    <s v="Electronics"/>
    <s v="Electronics"/>
    <s v="Electronics"/>
    <n v="48"/>
    <s v="Electronics"/>
    <m/>
    <n v="2024"/>
    <n v="9"/>
    <n v="7"/>
    <n v="7"/>
    <s v="Weekend"/>
    <m/>
    <m/>
  </r>
  <r>
    <s v="WEB-9167"/>
    <x v="489"/>
    <s v="Vivaan Chatterjee"/>
    <x v="3"/>
    <x v="2"/>
    <x v="2"/>
    <n v="2"/>
    <n v="453.82"/>
    <x v="4"/>
    <x v="0"/>
    <n v="5"/>
    <n v="907.64"/>
    <m/>
    <m/>
    <m/>
    <m/>
    <m/>
    <m/>
    <s v="Completed"/>
    <s v="No"/>
    <s v="No"/>
    <m/>
    <n v="619"/>
    <n v="468"/>
    <n v="594714.6477588166"/>
    <n v="60882.938065984097"/>
    <n v="3.804733727810651"/>
    <s v="Cookbook"/>
    <x v="2"/>
    <s v="Books"/>
    <s v="Books"/>
    <s v="Books"/>
    <n v="4"/>
    <s v="Books"/>
    <m/>
    <n v="2024"/>
    <n v="12"/>
    <n v="25"/>
    <n v="4"/>
    <s v="Weekday"/>
    <m/>
    <m/>
  </r>
  <r>
    <s v="WEB-5956"/>
    <x v="494"/>
    <s v="Neha Singh"/>
    <x v="2"/>
    <x v="0"/>
    <x v="16"/>
    <n v="2"/>
    <n v="614.30999999999995"/>
    <x v="4"/>
    <x v="0"/>
    <n v="4"/>
    <n v="1228.6199999999999"/>
    <m/>
    <m/>
    <m/>
    <m/>
    <m/>
    <m/>
    <s v="Completed"/>
    <s v="Yes"/>
    <s v="No"/>
    <m/>
    <n v="589"/>
    <n v="426"/>
    <n v="1463424.4009529033"/>
    <n v="118285.78776560788"/>
    <n v="3.8140589569160999"/>
    <s v="Table Lamp"/>
    <x v="0"/>
    <s v="Home &amp; Kitchen"/>
    <s v="Home &amp; Kitchen"/>
    <s v="Home &amp; Kitchen"/>
    <n v="32"/>
    <s v="Home &amp; Kitchen"/>
    <m/>
    <n v="2023"/>
    <n v="7"/>
    <n v="19"/>
    <n v="4"/>
    <s v="Weekday"/>
    <m/>
    <m/>
  </r>
  <r>
    <s v="WEB-9552"/>
    <x v="567"/>
    <s v="Ananya Bose"/>
    <x v="4"/>
    <x v="4"/>
    <x v="6"/>
    <n v="2"/>
    <n v="1056.42"/>
    <x v="2"/>
    <x v="0"/>
    <n v="2"/>
    <n v="2112.84"/>
    <m/>
    <m/>
    <m/>
    <m/>
    <m/>
    <m/>
    <s v="Completed"/>
    <s v="Yes"/>
    <s v="No"/>
    <m/>
    <n v="573"/>
    <n v="450"/>
    <n v="1098537.4901531704"/>
    <n v="96724.388030634553"/>
    <n v="3.9001122334455669"/>
    <s v="Lipstick"/>
    <x v="4"/>
    <s v="Beauty"/>
    <s v="Beauty"/>
    <s v="Beauty"/>
    <n v="10"/>
    <s v="Beauty"/>
    <m/>
    <n v="2025"/>
    <n v="5"/>
    <n v="5"/>
    <n v="2"/>
    <s v="Weekday"/>
    <m/>
    <m/>
  </r>
  <r>
    <s v="WEB-7558"/>
    <x v="627"/>
    <s v="Sanjay Malhotra"/>
    <x v="5"/>
    <x v="1"/>
    <x v="18"/>
    <n v="2"/>
    <n v="3214.01"/>
    <x v="0"/>
    <x v="3"/>
    <n v="4"/>
    <n v="6428.02"/>
    <m/>
    <m/>
    <m/>
    <m/>
    <m/>
    <m/>
    <s v="Lost Sale"/>
    <s v="No"/>
    <s v="Yes"/>
    <m/>
    <n v="559"/>
    <n v="408"/>
    <n v="2759712.3299794244"/>
    <n v="330643.50635802455"/>
    <n v="3.8641711229946525"/>
    <s v="Bluetooth Speaker"/>
    <x v="1"/>
    <s v="Electronics"/>
    <s v="Electronics"/>
    <s v="Electronics"/>
    <n v="48"/>
    <s v="Electronics"/>
    <m/>
    <n v="2024"/>
    <n v="11"/>
    <n v="22"/>
    <n v="6"/>
    <s v="Weekday"/>
    <m/>
    <m/>
  </r>
  <r>
    <s v="WEB-8097"/>
    <x v="7"/>
    <s v="Aarav Sharma"/>
    <x v="6"/>
    <x v="4"/>
    <x v="22"/>
    <n v="3"/>
    <n v="879.76"/>
    <x v="3"/>
    <x v="0"/>
    <n v="4"/>
    <n v="2639.2799999999997"/>
    <m/>
    <m/>
    <m/>
    <m/>
    <m/>
    <m/>
    <s v="Completed"/>
    <s v="Yes"/>
    <s v="No"/>
    <m/>
    <n v="558"/>
    <n v="430"/>
    <n v="1098537.4901531704"/>
    <n v="96724.388030634553"/>
    <n v="3.9001122334455669"/>
    <s v="Hair Oil"/>
    <x v="4"/>
    <s v="Beauty"/>
    <s v="Beauty"/>
    <s v="Beauty"/>
    <n v="70"/>
    <s v="Beauty"/>
    <m/>
    <n v="2024"/>
    <n v="11"/>
    <n v="27"/>
    <n v="4"/>
    <s v="Weekday"/>
    <m/>
    <m/>
  </r>
  <r>
    <s v="WEB-7051"/>
    <x v="791"/>
    <s v="Arjun Chatterjee"/>
    <x v="4"/>
    <x v="2"/>
    <x v="2"/>
    <n v="2"/>
    <n v="797.54"/>
    <x v="0"/>
    <x v="0"/>
    <n v="3"/>
    <n v="1595.08"/>
    <m/>
    <m/>
    <m/>
    <m/>
    <m/>
    <m/>
    <s v="Completed"/>
    <s v="Yes"/>
    <s v="No"/>
    <m/>
    <n v="573"/>
    <n v="450"/>
    <n v="594714.6477588166"/>
    <n v="60882.938065984097"/>
    <n v="3.804733727810651"/>
    <s v="Cookbook"/>
    <x v="2"/>
    <s v="Books"/>
    <s v="Books"/>
    <s v="Books"/>
    <n v="4"/>
    <s v="Books"/>
    <m/>
    <n v="2023"/>
    <n v="4"/>
    <n v="29"/>
    <n v="7"/>
    <s v="Weekday"/>
    <m/>
    <m/>
  </r>
  <r>
    <s v="WEB-6430"/>
    <x v="88"/>
    <s v="Tanya Bose"/>
    <x v="2"/>
    <x v="1"/>
    <x v="18"/>
    <n v="1"/>
    <n v="2275.15"/>
    <x v="0"/>
    <x v="2"/>
    <n v="5"/>
    <n v="2275.15"/>
    <m/>
    <m/>
    <m/>
    <m/>
    <m/>
    <m/>
    <s v="Completed"/>
    <s v="No"/>
    <s v="No"/>
    <m/>
    <n v="589"/>
    <n v="426"/>
    <n v="2759712.3299794244"/>
    <n v="330643.50635802455"/>
    <n v="3.8641711229946525"/>
    <s v="Bluetooth Speaker"/>
    <x v="1"/>
    <s v="Electronics"/>
    <s v="Electronics"/>
    <s v="Electronics"/>
    <n v="48"/>
    <s v="Electronics"/>
    <m/>
    <n v="2024"/>
    <n v="11"/>
    <n v="10"/>
    <n v="1"/>
    <s v="Weekday"/>
    <m/>
    <m/>
  </r>
  <r>
    <s v="WEB-8381"/>
    <x v="642"/>
    <s v="Ishaan Das"/>
    <x v="4"/>
    <x v="2"/>
    <x v="2"/>
    <n v="1"/>
    <n v="383.17"/>
    <x v="1"/>
    <x v="0"/>
    <n v="4"/>
    <n v="383.17"/>
    <m/>
    <m/>
    <m/>
    <m/>
    <m/>
    <m/>
    <s v="Completed"/>
    <s v="No"/>
    <s v="No"/>
    <m/>
    <n v="573"/>
    <n v="450"/>
    <n v="594714.6477588166"/>
    <n v="60882.938065984097"/>
    <n v="3.804733727810651"/>
    <s v="Cookbook"/>
    <x v="2"/>
    <s v="Books"/>
    <s v="Books"/>
    <s v="Books"/>
    <n v="4"/>
    <s v="Books"/>
    <m/>
    <n v="2024"/>
    <n v="4"/>
    <n v="20"/>
    <n v="7"/>
    <s v="Weekday"/>
    <m/>
    <m/>
  </r>
  <r>
    <s v="WEB-9466"/>
    <x v="795"/>
    <s v="Diya Reddy"/>
    <x v="5"/>
    <x v="3"/>
    <x v="3"/>
    <n v="1"/>
    <n v="990.61"/>
    <x v="0"/>
    <x v="0"/>
    <n v="2"/>
    <n v="990.61"/>
    <m/>
    <m/>
    <m/>
    <m/>
    <m/>
    <m/>
    <s v="Completed"/>
    <s v="No"/>
    <s v="No"/>
    <m/>
    <n v="559"/>
    <n v="408"/>
    <n v="1892867.2841657216"/>
    <n v="199432.98236095349"/>
    <n v="3.8949824970828471"/>
    <s v="Denim Jeans"/>
    <x v="3"/>
    <s v="Fashion"/>
    <s v="Fashion"/>
    <s v="Fashion"/>
    <n v="6"/>
    <s v="Fashion"/>
    <m/>
    <n v="2024"/>
    <n v="8"/>
    <n v="30"/>
    <n v="6"/>
    <s v="Weekday"/>
    <m/>
    <m/>
  </r>
  <r>
    <s v="WEB-6069"/>
    <x v="135"/>
    <s v="Kavya Pillai"/>
    <x v="3"/>
    <x v="1"/>
    <x v="1"/>
    <n v="1"/>
    <n v="1828.9"/>
    <x v="0"/>
    <x v="3"/>
    <m/>
    <n v="1828.9"/>
    <m/>
    <m/>
    <m/>
    <m/>
    <m/>
    <m/>
    <s v="Lost Sale"/>
    <s v="No"/>
    <s v="Yes"/>
    <m/>
    <n v="619"/>
    <n v="468"/>
    <n v="2759712.3299794244"/>
    <n v="330643.50635802455"/>
    <n v="3.8641711229946525"/>
    <s v="Power Bank 10000Mah"/>
    <x v="1"/>
    <s v="Electronics"/>
    <s v="Electronics"/>
    <s v="Electronics"/>
    <n v="3"/>
    <s v="Electronics"/>
    <m/>
    <n v="2023"/>
    <n v="12"/>
    <n v="4"/>
    <n v="2"/>
    <s v="Weekday"/>
    <m/>
    <m/>
  </r>
  <r>
    <s v="WEB-7002"/>
    <x v="483"/>
    <s v="Tanya Joshi"/>
    <x v="6"/>
    <x v="2"/>
    <x v="15"/>
    <n v="1"/>
    <n v="168.96"/>
    <x v="3"/>
    <x v="0"/>
    <n v="4"/>
    <n v="168.96"/>
    <m/>
    <m/>
    <m/>
    <m/>
    <m/>
    <m/>
    <s v="Completed"/>
    <s v="No"/>
    <s v="No"/>
    <m/>
    <n v="558"/>
    <n v="430"/>
    <n v="594714.6477588166"/>
    <n v="60882.938065984097"/>
    <n v="3.804733727810651"/>
    <s v="Kids Story Book"/>
    <x v="2"/>
    <s v="Books"/>
    <s v="Books"/>
    <s v="Books"/>
    <n v="23"/>
    <s v="Books"/>
    <m/>
    <n v="2024"/>
    <n v="1"/>
    <n v="15"/>
    <n v="2"/>
    <s v="Weekday"/>
    <m/>
    <m/>
  </r>
  <r>
    <s v="WEB-9401"/>
    <x v="713"/>
    <s v="Aditya Khan"/>
    <x v="0"/>
    <x v="2"/>
    <x v="2"/>
    <n v="1"/>
    <n v="102.96"/>
    <x v="4"/>
    <x v="0"/>
    <n v="5"/>
    <n v="102.96"/>
    <m/>
    <m/>
    <m/>
    <m/>
    <m/>
    <m/>
    <s v="Completed"/>
    <s v="No"/>
    <s v="No"/>
    <m/>
    <n v="590"/>
    <n v="451"/>
    <n v="594714.6477588166"/>
    <n v="60882.938065984097"/>
    <n v="3.804733727810651"/>
    <s v="Cookbook"/>
    <x v="2"/>
    <s v="Books"/>
    <s v="Books"/>
    <s v="Books"/>
    <n v="4"/>
    <s v="Books"/>
    <m/>
    <n v="2025"/>
    <n v="4"/>
    <n v="15"/>
    <n v="3"/>
    <s v="Weekday"/>
    <m/>
    <m/>
  </r>
  <r>
    <s v="WEB-8318"/>
    <x v="826"/>
    <s v="Sanjay Joshi"/>
    <x v="3"/>
    <x v="1"/>
    <x v="1"/>
    <n v="2"/>
    <n v="3417.97"/>
    <x v="0"/>
    <x v="0"/>
    <n v="3"/>
    <n v="6835.94"/>
    <m/>
    <m/>
    <m/>
    <m/>
    <m/>
    <m/>
    <s v="Completed"/>
    <s v="Yes"/>
    <s v="No"/>
    <m/>
    <n v="619"/>
    <n v="468"/>
    <n v="2759712.3299794244"/>
    <n v="330643.50635802455"/>
    <n v="3.8641711229946525"/>
    <s v="Power Bank 10000Mah"/>
    <x v="1"/>
    <s v="Electronics"/>
    <s v="Electronics"/>
    <s v="Electronics"/>
    <n v="3"/>
    <s v="Electronics"/>
    <m/>
    <n v="2024"/>
    <n v="10"/>
    <n v="7"/>
    <n v="2"/>
    <s v="Weekend"/>
    <m/>
    <m/>
  </r>
  <r>
    <s v="WEB-8671"/>
    <x v="426"/>
    <s v="Vikram Rao"/>
    <x v="2"/>
    <x v="0"/>
    <x v="23"/>
    <n v="1"/>
    <n v="760.74"/>
    <x v="0"/>
    <x v="2"/>
    <n v="5"/>
    <n v="760.74"/>
    <m/>
    <m/>
    <m/>
    <m/>
    <m/>
    <m/>
    <s v="Completed"/>
    <s v="No"/>
    <s v="No"/>
    <m/>
    <n v="589"/>
    <n v="426"/>
    <n v="1463424.4009529033"/>
    <n v="118285.78776560788"/>
    <n v="3.8140589569160999"/>
    <s v="Led Bulb Pack"/>
    <x v="0"/>
    <s v="Home &amp; Kitchen"/>
    <s v="Home &amp; Kitchen"/>
    <s v="Home &amp; Kitchen"/>
    <n v="76"/>
    <s v="Home &amp; Kitchen"/>
    <m/>
    <n v="2023"/>
    <n v="3"/>
    <n v="11"/>
    <n v="7"/>
    <s v="Weekday"/>
    <m/>
    <m/>
  </r>
  <r>
    <s v="WEB-7167"/>
    <x v="21"/>
    <s v="Tanya Joshi"/>
    <x v="1"/>
    <x v="4"/>
    <x v="22"/>
    <n v="1"/>
    <n v="860.72"/>
    <x v="4"/>
    <x v="0"/>
    <n v="4"/>
    <n v="860.72"/>
    <m/>
    <m/>
    <m/>
    <m/>
    <m/>
    <m/>
    <s v="Completed"/>
    <s v="No"/>
    <s v="No"/>
    <m/>
    <n v="595"/>
    <n v="444"/>
    <n v="1098537.4901531704"/>
    <n v="96724.388030634553"/>
    <n v="3.9001122334455669"/>
    <s v="Hair Oil"/>
    <x v="4"/>
    <s v="Beauty"/>
    <s v="Beauty"/>
    <s v="Beauty"/>
    <n v="70"/>
    <s v="Beauty"/>
    <m/>
    <n v="2024"/>
    <n v="7"/>
    <n v="4"/>
    <n v="5"/>
    <s v="Weekday"/>
    <m/>
    <m/>
  </r>
  <r>
    <s v="WEB-8338"/>
    <x v="483"/>
    <s v="Simran Sharma"/>
    <x v="7"/>
    <x v="0"/>
    <x v="23"/>
    <n v="2"/>
    <n v="998.2"/>
    <x v="2"/>
    <x v="0"/>
    <n v="5"/>
    <n v="1996.4"/>
    <m/>
    <m/>
    <m/>
    <m/>
    <m/>
    <m/>
    <s v="Completed"/>
    <s v="Yes"/>
    <s v="No"/>
    <m/>
    <n v="567"/>
    <n v="440"/>
    <n v="1463424.4009529033"/>
    <n v="118285.78776560788"/>
    <n v="3.8140589569160999"/>
    <s v="Led Bulb Pack"/>
    <x v="0"/>
    <s v="Home &amp; Kitchen"/>
    <s v="Home &amp; Kitchen"/>
    <s v="Home &amp; Kitchen"/>
    <n v="76"/>
    <s v="Home &amp; Kitchen"/>
    <m/>
    <n v="2024"/>
    <n v="1"/>
    <n v="15"/>
    <n v="2"/>
    <s v="Weekday"/>
    <m/>
    <m/>
  </r>
  <r>
    <s v="WEB-6543"/>
    <x v="21"/>
    <s v="Ananya Rao"/>
    <x v="1"/>
    <x v="3"/>
    <x v="20"/>
    <n v="1"/>
    <n v="431.3"/>
    <x v="0"/>
    <x v="0"/>
    <n v="5"/>
    <n v="431.3"/>
    <m/>
    <m/>
    <m/>
    <m/>
    <m/>
    <m/>
    <s v="Completed"/>
    <s v="No"/>
    <s v="No"/>
    <m/>
    <n v="595"/>
    <n v="444"/>
    <n v="1892867.2841657216"/>
    <n v="199432.98236095349"/>
    <n v="3.8949824970828471"/>
    <s v="Men'S T-Shirt"/>
    <x v="3"/>
    <s v="Fashion"/>
    <s v="Fashion"/>
    <s v="Fashion"/>
    <n v="55"/>
    <s v="Fashion"/>
    <m/>
    <n v="2024"/>
    <n v="7"/>
    <n v="4"/>
    <n v="5"/>
    <s v="Weekday"/>
    <m/>
    <m/>
  </r>
  <r>
    <s v="WEB-9621"/>
    <x v="206"/>
    <s v="Riya Patel"/>
    <x v="3"/>
    <x v="3"/>
    <x v="17"/>
    <n v="1"/>
    <n v="997.93"/>
    <x v="2"/>
    <x v="0"/>
    <n v="4"/>
    <n v="997.93"/>
    <m/>
    <m/>
    <m/>
    <m/>
    <m/>
    <m/>
    <s v="Completed"/>
    <s v="No"/>
    <s v="No"/>
    <m/>
    <n v="619"/>
    <n v="468"/>
    <n v="1892867.2841657216"/>
    <n v="199432.98236095349"/>
    <n v="3.8949824970828471"/>
    <s v="Running Shoes"/>
    <x v="3"/>
    <s v="Fashion"/>
    <s v="Fashion"/>
    <s v="Fashion"/>
    <n v="45"/>
    <s v="Fashion"/>
    <m/>
    <n v="2024"/>
    <n v="12"/>
    <n v="1"/>
    <n v="1"/>
    <s v="Weekend"/>
    <m/>
    <m/>
  </r>
  <r>
    <s v="WEB-6729"/>
    <x v="476"/>
    <s v="Meera Mehta"/>
    <x v="6"/>
    <x v="2"/>
    <x v="13"/>
    <n v="2"/>
    <n v="482.28"/>
    <x v="4"/>
    <x v="0"/>
    <n v="3"/>
    <n v="964.56"/>
    <m/>
    <m/>
    <m/>
    <m/>
    <m/>
    <m/>
    <s v="Completed"/>
    <s v="No"/>
    <s v="No"/>
    <m/>
    <n v="558"/>
    <n v="430"/>
    <n v="594714.6477588166"/>
    <n v="60882.938065984097"/>
    <n v="3.804733727810651"/>
    <s v="Self-Help Book"/>
    <x v="2"/>
    <s v="Books"/>
    <s v="Books"/>
    <s v="Books"/>
    <n v="19"/>
    <s v="Books"/>
    <m/>
    <n v="2023"/>
    <n v="12"/>
    <n v="30"/>
    <n v="7"/>
    <s v="Weekday"/>
    <m/>
    <m/>
  </r>
  <r>
    <s v="WEB-6730"/>
    <x v="820"/>
    <s v="Vikram Singh"/>
    <x v="3"/>
    <x v="2"/>
    <x v="14"/>
    <n v="1"/>
    <n v="647.77"/>
    <x v="3"/>
    <x v="0"/>
    <n v="3"/>
    <n v="647.77"/>
    <m/>
    <m/>
    <m/>
    <m/>
    <m/>
    <m/>
    <s v="Completed"/>
    <s v="No"/>
    <s v="No"/>
    <m/>
    <n v="619"/>
    <n v="468"/>
    <n v="594714.6477588166"/>
    <n v="60882.938065984097"/>
    <n v="3.804733727810651"/>
    <s v="Notebook Set"/>
    <x v="2"/>
    <s v="Books"/>
    <s v="Books"/>
    <s v="Books"/>
    <n v="20"/>
    <s v="Books"/>
    <m/>
    <n v="2024"/>
    <n v="10"/>
    <n v="30"/>
    <n v="4"/>
    <s v="Weekday"/>
    <m/>
    <m/>
  </r>
  <r>
    <s v="WEB-5149"/>
    <x v="495"/>
    <s v="Aditya Joshi"/>
    <x v="2"/>
    <x v="1"/>
    <x v="8"/>
    <n v="1"/>
    <n v="1788.2"/>
    <x v="1"/>
    <x v="0"/>
    <n v="3"/>
    <n v="1788.2"/>
    <m/>
    <m/>
    <m/>
    <m/>
    <m/>
    <m/>
    <s v="Completed"/>
    <s v="Yes"/>
    <s v="No"/>
    <m/>
    <n v="589"/>
    <n v="426"/>
    <n v="2759712.3299794244"/>
    <n v="330643.50635802455"/>
    <n v="3.8641711229946525"/>
    <s v="Wireless Earbuds"/>
    <x v="1"/>
    <s v="Electronics"/>
    <s v="Electronics"/>
    <s v="Electronics"/>
    <n v="12"/>
    <s v="Electronics"/>
    <m/>
    <n v="2024"/>
    <n v="4"/>
    <n v="26"/>
    <n v="6"/>
    <s v="Weekday"/>
    <m/>
    <m/>
  </r>
  <r>
    <s v="WEB-5905"/>
    <x v="827"/>
    <s v="Ishaan Menon"/>
    <x v="2"/>
    <x v="2"/>
    <x v="7"/>
    <n v="1"/>
    <n v="757.38"/>
    <x v="4"/>
    <x v="2"/>
    <n v="4"/>
    <n v="757.38"/>
    <m/>
    <m/>
    <m/>
    <m/>
    <m/>
    <m/>
    <s v="Completed"/>
    <s v="No"/>
    <s v="No"/>
    <m/>
    <n v="589"/>
    <n v="426"/>
    <n v="594714.6477588166"/>
    <n v="60882.938065984097"/>
    <n v="3.804733727810651"/>
    <s v="Fiction Novel"/>
    <x v="2"/>
    <s v="Books"/>
    <s v="Books"/>
    <s v="Books"/>
    <n v="11"/>
    <s v="Books"/>
    <m/>
    <n v="2024"/>
    <n v="8"/>
    <n v="1"/>
    <n v="5"/>
    <s v="Weekend"/>
    <m/>
    <m/>
  </r>
  <r>
    <s v="WEB-5070"/>
    <x v="240"/>
    <s v="Karan Patel"/>
    <x v="6"/>
    <x v="3"/>
    <x v="17"/>
    <n v="1"/>
    <n v="1453.61"/>
    <x v="1"/>
    <x v="0"/>
    <n v="5"/>
    <n v="1453.61"/>
    <m/>
    <m/>
    <m/>
    <m/>
    <m/>
    <m/>
    <s v="Completed"/>
    <s v="Yes"/>
    <s v="No"/>
    <m/>
    <n v="558"/>
    <n v="430"/>
    <n v="1892867.2841657216"/>
    <n v="199432.98236095349"/>
    <n v="3.8949824970828471"/>
    <s v="Running Shoes"/>
    <x v="3"/>
    <s v="Fashion"/>
    <s v="Fashion"/>
    <s v="Fashion"/>
    <n v="45"/>
    <s v="Fashion"/>
    <m/>
    <n v="2024"/>
    <n v="1"/>
    <n v="7"/>
    <n v="1"/>
    <s v="Weekend"/>
    <m/>
    <m/>
  </r>
  <r>
    <s v="WEB-6981"/>
    <x v="598"/>
    <s v="Ishaan Chatterjee"/>
    <x v="2"/>
    <x v="2"/>
    <x v="2"/>
    <n v="2"/>
    <n v="602.87"/>
    <x v="2"/>
    <x v="0"/>
    <n v="3"/>
    <n v="1205.74"/>
    <m/>
    <m/>
    <m/>
    <m/>
    <m/>
    <m/>
    <s v="Completed"/>
    <s v="Yes"/>
    <s v="No"/>
    <m/>
    <n v="589"/>
    <n v="426"/>
    <n v="594714.6477588166"/>
    <n v="60882.938065984097"/>
    <n v="3.804733727810651"/>
    <s v="Cookbook"/>
    <x v="2"/>
    <s v="Books"/>
    <s v="Books"/>
    <s v="Books"/>
    <n v="4"/>
    <s v="Books"/>
    <m/>
    <n v="2023"/>
    <n v="8"/>
    <n v="9"/>
    <n v="4"/>
    <s v="Weekday"/>
    <m/>
    <m/>
  </r>
  <r>
    <s v="WEB-8817"/>
    <x v="243"/>
    <s v="Kavya Chatterjee"/>
    <x v="2"/>
    <x v="2"/>
    <x v="13"/>
    <n v="2"/>
    <n v="688.75"/>
    <x v="0"/>
    <x v="3"/>
    <n v="5"/>
    <n v="1377.5"/>
    <m/>
    <m/>
    <m/>
    <m/>
    <m/>
    <m/>
    <s v="Lost Sale"/>
    <s v="No"/>
    <s v="Yes"/>
    <m/>
    <n v="589"/>
    <n v="426"/>
    <n v="594714.6477588166"/>
    <n v="60882.938065984097"/>
    <n v="3.804733727810651"/>
    <s v="Self-Help Book"/>
    <x v="2"/>
    <s v="Books"/>
    <s v="Books"/>
    <s v="Books"/>
    <n v="19"/>
    <s v="Books"/>
    <m/>
    <n v="2023"/>
    <n v="12"/>
    <n v="22"/>
    <n v="6"/>
    <s v="Weekday"/>
    <m/>
    <m/>
  </r>
  <r>
    <s v="WEB-7729"/>
    <x v="77"/>
    <s v="Neha Kapoor"/>
    <x v="1"/>
    <x v="2"/>
    <x v="2"/>
    <n v="1"/>
    <n v="333.91"/>
    <x v="3"/>
    <x v="0"/>
    <n v="1"/>
    <n v="333.91"/>
    <m/>
    <m/>
    <m/>
    <m/>
    <m/>
    <m/>
    <s v="Completed"/>
    <s v="No"/>
    <s v="No"/>
    <m/>
    <n v="595"/>
    <n v="444"/>
    <n v="594714.6477588166"/>
    <n v="60882.938065984097"/>
    <n v="3.804733727810651"/>
    <s v="Cookbook"/>
    <x v="2"/>
    <s v="Books"/>
    <s v="Books"/>
    <s v="Books"/>
    <n v="4"/>
    <s v="Books"/>
    <m/>
    <n v="2024"/>
    <n v="9"/>
    <n v="28"/>
    <n v="7"/>
    <s v="Weekday"/>
    <m/>
    <m/>
  </r>
  <r>
    <s v="WEB-6014"/>
    <x v="484"/>
    <s v="Kavya Chatterjee"/>
    <x v="2"/>
    <x v="4"/>
    <x v="24"/>
    <n v="2"/>
    <n v="1126.0899999999999"/>
    <x v="4"/>
    <x v="0"/>
    <n v="5"/>
    <n v="2252.1799999999998"/>
    <m/>
    <m/>
    <m/>
    <m/>
    <m/>
    <m/>
    <s v="Completed"/>
    <s v="Yes"/>
    <s v="No"/>
    <m/>
    <n v="589"/>
    <n v="426"/>
    <n v="1098537.4901531704"/>
    <n v="96724.388030634553"/>
    <n v="3.9001122334455669"/>
    <s v="Face Cream"/>
    <x v="4"/>
    <s v="Beauty"/>
    <s v="Beauty"/>
    <s v="Beauty"/>
    <n v="80"/>
    <s v="Beauty"/>
    <m/>
    <n v="2023"/>
    <n v="8"/>
    <n v="28"/>
    <n v="2"/>
    <s v="Weekday"/>
    <m/>
    <m/>
  </r>
  <r>
    <s v="WEB-9279"/>
    <x v="828"/>
    <s v="Kavya Kapoor"/>
    <x v="6"/>
    <x v="1"/>
    <x v="1"/>
    <n v="1"/>
    <n v="969.28"/>
    <x v="0"/>
    <x v="0"/>
    <n v="4"/>
    <n v="969.28"/>
    <m/>
    <m/>
    <m/>
    <m/>
    <m/>
    <m/>
    <s v="Completed"/>
    <s v="No"/>
    <s v="No"/>
    <m/>
    <n v="558"/>
    <n v="430"/>
    <n v="2759712.3299794244"/>
    <n v="330643.50635802455"/>
    <n v="3.8641711229946525"/>
    <s v="Power Bank 10000Mah"/>
    <x v="1"/>
    <s v="Electronics"/>
    <s v="Electronics"/>
    <s v="Electronics"/>
    <n v="3"/>
    <s v="Electronics"/>
    <m/>
    <n v="2025"/>
    <n v="1"/>
    <n v="23"/>
    <n v="5"/>
    <s v="Weekday"/>
    <m/>
    <m/>
  </r>
  <r>
    <s v="WEB-8225"/>
    <x v="729"/>
    <s v="Aditya Kapoor"/>
    <x v="2"/>
    <x v="1"/>
    <x v="8"/>
    <n v="2"/>
    <n v="2042.65"/>
    <x v="2"/>
    <x v="1"/>
    <n v="5"/>
    <n v="4085.3"/>
    <m/>
    <m/>
    <m/>
    <m/>
    <m/>
    <m/>
    <s v="Pending"/>
    <s v="No"/>
    <s v="Yes"/>
    <m/>
    <n v="589"/>
    <n v="426"/>
    <n v="2759712.3299794244"/>
    <n v="330643.50635802455"/>
    <n v="3.8641711229946525"/>
    <s v="Wireless Earbuds"/>
    <x v="1"/>
    <s v="Electronics"/>
    <s v="Electronics"/>
    <s v="Electronics"/>
    <n v="12"/>
    <s v="Electronics"/>
    <m/>
    <n v="2025"/>
    <n v="3"/>
    <n v="16"/>
    <n v="1"/>
    <s v="Weekday"/>
    <m/>
    <m/>
  </r>
  <r>
    <s v="WEB-9278"/>
    <x v="510"/>
    <s v="Ananya Menon"/>
    <x v="3"/>
    <x v="0"/>
    <x v="5"/>
    <n v="1"/>
    <n v="184.8"/>
    <x v="3"/>
    <x v="0"/>
    <n v="3"/>
    <n v="184.8"/>
    <m/>
    <m/>
    <m/>
    <m/>
    <m/>
    <m/>
    <s v="Completed"/>
    <s v="No"/>
    <s v="No"/>
    <m/>
    <n v="619"/>
    <n v="468"/>
    <n v="1463424.4009529033"/>
    <n v="118285.78776560788"/>
    <n v="3.8140589569160999"/>
    <s v="Storage Box"/>
    <x v="0"/>
    <s v="Home &amp; Kitchen"/>
    <s v="Home &amp; Kitchen"/>
    <s v="Home &amp; Kitchen"/>
    <n v="8"/>
    <s v="Home &amp; Kitchen"/>
    <m/>
    <n v="2024"/>
    <n v="3"/>
    <n v="30"/>
    <n v="7"/>
    <s v="Weekday"/>
    <m/>
    <m/>
  </r>
  <r>
    <s v="WEB-7676"/>
    <x v="329"/>
    <s v="Vikram Pillai"/>
    <x v="4"/>
    <x v="1"/>
    <x v="18"/>
    <n v="1"/>
    <n v="523.39"/>
    <x v="0"/>
    <x v="0"/>
    <m/>
    <n v="523.39"/>
    <m/>
    <m/>
    <m/>
    <m/>
    <m/>
    <m/>
    <s v="Completed"/>
    <s v="No"/>
    <s v="No"/>
    <m/>
    <n v="573"/>
    <n v="450"/>
    <n v="2759712.3299794244"/>
    <n v="330643.50635802455"/>
    <n v="3.8641711229946525"/>
    <s v="Bluetooth Speaker"/>
    <x v="1"/>
    <s v="Electronics"/>
    <s v="Electronics"/>
    <s v="Electronics"/>
    <n v="48"/>
    <s v="Electronics"/>
    <m/>
    <n v="2023"/>
    <n v="12"/>
    <n v="16"/>
    <n v="7"/>
    <s v="Weekday"/>
    <m/>
    <m/>
  </r>
  <r>
    <s v="WEB-9367"/>
    <x v="531"/>
    <s v="Tanya Reddy"/>
    <x v="6"/>
    <x v="0"/>
    <x v="5"/>
    <n v="2"/>
    <n v="437.67"/>
    <x v="4"/>
    <x v="0"/>
    <n v="2"/>
    <n v="875.34"/>
    <m/>
    <m/>
    <m/>
    <m/>
    <m/>
    <m/>
    <s v="Completed"/>
    <s v="No"/>
    <s v="No"/>
    <m/>
    <n v="558"/>
    <n v="430"/>
    <n v="1463424.4009529033"/>
    <n v="118285.78776560788"/>
    <n v="3.8140589569160999"/>
    <s v="Storage Box"/>
    <x v="0"/>
    <s v="Home &amp; Kitchen"/>
    <s v="Home &amp; Kitchen"/>
    <s v="Home &amp; Kitchen"/>
    <n v="8"/>
    <s v="Home &amp; Kitchen"/>
    <m/>
    <n v="2024"/>
    <n v="10"/>
    <n v="27"/>
    <n v="1"/>
    <s v="Weekday"/>
    <m/>
    <m/>
  </r>
  <r>
    <s v="WEB-9474"/>
    <x v="359"/>
    <s v="Aarav Malhotra"/>
    <x v="4"/>
    <x v="4"/>
    <x v="22"/>
    <n v="1"/>
    <n v="828.38"/>
    <x v="3"/>
    <x v="0"/>
    <n v="5"/>
    <n v="828.38"/>
    <m/>
    <m/>
    <m/>
    <m/>
    <m/>
    <m/>
    <s v="Completed"/>
    <s v="No"/>
    <s v="No"/>
    <m/>
    <n v="573"/>
    <n v="450"/>
    <n v="1098537.4901531704"/>
    <n v="96724.388030634553"/>
    <n v="3.9001122334455669"/>
    <s v="Hair Oil"/>
    <x v="4"/>
    <s v="Beauty"/>
    <s v="Beauty"/>
    <s v="Beauty"/>
    <n v="70"/>
    <s v="Beauty"/>
    <m/>
    <n v="2025"/>
    <n v="1"/>
    <n v="11"/>
    <n v="7"/>
    <s v="Weekday"/>
    <m/>
    <m/>
  </r>
  <r>
    <s v="WEB-6007"/>
    <x v="620"/>
    <s v="Simran Nair"/>
    <x v="5"/>
    <x v="3"/>
    <x v="3"/>
    <n v="1"/>
    <n v="967.7"/>
    <x v="0"/>
    <x v="0"/>
    <n v="4"/>
    <n v="967.7"/>
    <m/>
    <m/>
    <m/>
    <m/>
    <m/>
    <m/>
    <s v="Completed"/>
    <s v="No"/>
    <s v="No"/>
    <m/>
    <n v="559"/>
    <n v="408"/>
    <n v="1892867.2841657216"/>
    <n v="199432.98236095349"/>
    <n v="3.8949824970828471"/>
    <s v="Denim Jeans"/>
    <x v="3"/>
    <s v="Fashion"/>
    <s v="Fashion"/>
    <s v="Fashion"/>
    <n v="6"/>
    <s v="Fashion"/>
    <m/>
    <n v="2024"/>
    <n v="4"/>
    <n v="16"/>
    <n v="3"/>
    <s v="Weekday"/>
    <m/>
    <m/>
  </r>
  <r>
    <s v="WEB-7942"/>
    <x v="552"/>
    <s v="Pooja Sharma"/>
    <x v="0"/>
    <x v="4"/>
    <x v="24"/>
    <n v="1"/>
    <n v="694.16"/>
    <x v="0"/>
    <x v="0"/>
    <n v="4"/>
    <n v="694.16"/>
    <m/>
    <m/>
    <m/>
    <m/>
    <m/>
    <m/>
    <s v="Completed"/>
    <s v="No"/>
    <s v="No"/>
    <m/>
    <n v="590"/>
    <n v="451"/>
    <n v="1098537.4901531704"/>
    <n v="96724.388030634553"/>
    <n v="3.9001122334455669"/>
    <s v="Face Cream"/>
    <x v="4"/>
    <s v="Beauty"/>
    <s v="Beauty"/>
    <s v="Beauty"/>
    <n v="80"/>
    <s v="Beauty"/>
    <m/>
    <n v="2023"/>
    <n v="6"/>
    <n v="12"/>
    <n v="2"/>
    <s v="Weekday"/>
    <m/>
    <m/>
  </r>
  <r>
    <s v="WEB-7540"/>
    <x v="634"/>
    <s v="Diya Kumar"/>
    <x v="6"/>
    <x v="1"/>
    <x v="1"/>
    <n v="1"/>
    <n v="670.66"/>
    <x v="1"/>
    <x v="0"/>
    <n v="2"/>
    <n v="670.66"/>
    <m/>
    <m/>
    <m/>
    <m/>
    <m/>
    <m/>
    <s v="Completed"/>
    <s v="No"/>
    <s v="No"/>
    <m/>
    <n v="558"/>
    <n v="430"/>
    <n v="2759712.3299794244"/>
    <n v="330643.50635802455"/>
    <n v="3.8641711229946525"/>
    <s v="Power Bank 10000Mah"/>
    <x v="1"/>
    <s v="Electronics"/>
    <s v="Electronics"/>
    <s v="Electronics"/>
    <n v="3"/>
    <s v="Electronics"/>
    <m/>
    <n v="2023"/>
    <n v="7"/>
    <n v="25"/>
    <n v="3"/>
    <s v="Weekday"/>
    <m/>
    <m/>
  </r>
  <r>
    <s v="WEB-6020"/>
    <x v="450"/>
    <s v="Meera Das"/>
    <x v="4"/>
    <x v="1"/>
    <x v="1"/>
    <n v="1"/>
    <n v="2869.18"/>
    <x v="1"/>
    <x v="3"/>
    <n v="3"/>
    <n v="2869.18"/>
    <m/>
    <m/>
    <m/>
    <m/>
    <m/>
    <m/>
    <s v="Lost Sale"/>
    <s v="No"/>
    <s v="Yes"/>
    <m/>
    <n v="573"/>
    <n v="450"/>
    <n v="2759712.3299794244"/>
    <n v="330643.50635802455"/>
    <n v="3.8641711229946525"/>
    <s v="Power Bank 10000Mah"/>
    <x v="1"/>
    <s v="Electronics"/>
    <s v="Electronics"/>
    <s v="Electronics"/>
    <n v="3"/>
    <s v="Electronics"/>
    <m/>
    <n v="2023"/>
    <n v="11"/>
    <n v="11"/>
    <n v="7"/>
    <s v="Weekday"/>
    <m/>
    <m/>
  </r>
  <r>
    <s v="WEB-8255"/>
    <x v="756"/>
    <s v="Neha Rao"/>
    <x v="5"/>
    <x v="1"/>
    <x v="18"/>
    <n v="1"/>
    <n v="2062.4499999999998"/>
    <x v="3"/>
    <x v="0"/>
    <n v="2"/>
    <n v="2062.4499999999998"/>
    <m/>
    <m/>
    <m/>
    <m/>
    <m/>
    <m/>
    <s v="Completed"/>
    <s v="Yes"/>
    <s v="No"/>
    <m/>
    <n v="559"/>
    <n v="408"/>
    <n v="2759712.3299794244"/>
    <n v="330643.50635802455"/>
    <n v="3.8641711229946525"/>
    <s v="Bluetooth Speaker"/>
    <x v="1"/>
    <s v="Electronics"/>
    <s v="Electronics"/>
    <s v="Electronics"/>
    <n v="48"/>
    <s v="Electronics"/>
    <m/>
    <n v="2025"/>
    <n v="2"/>
    <n v="27"/>
    <n v="5"/>
    <s v="Weekday"/>
    <m/>
    <m/>
  </r>
  <r>
    <s v="WEB-7035"/>
    <x v="468"/>
    <s v="Simran Bose"/>
    <x v="0"/>
    <x v="4"/>
    <x v="21"/>
    <n v="1"/>
    <n v="419.14"/>
    <x v="3"/>
    <x v="0"/>
    <n v="5"/>
    <n v="419.14"/>
    <m/>
    <m/>
    <m/>
    <m/>
    <m/>
    <m/>
    <s v="Completed"/>
    <s v="No"/>
    <s v="No"/>
    <m/>
    <n v="590"/>
    <n v="451"/>
    <n v="1098537.4901531704"/>
    <n v="96724.388030634553"/>
    <n v="3.9001122334455669"/>
    <s v="Shampoo 200Ml"/>
    <x v="4"/>
    <s v="Beauty"/>
    <s v="Beauty"/>
    <s v="Beauty"/>
    <n v="64"/>
    <s v="Beauty"/>
    <m/>
    <n v="2024"/>
    <n v="8"/>
    <n v="6"/>
    <n v="3"/>
    <s v="Weekday"/>
    <m/>
    <m/>
  </r>
  <r>
    <s v="WEB-8658"/>
    <x v="31"/>
    <s v="Karan Patel"/>
    <x v="5"/>
    <x v="3"/>
    <x v="19"/>
    <n v="2"/>
    <n v="1396.24"/>
    <x v="3"/>
    <x v="0"/>
    <n v="4"/>
    <n v="2792.48"/>
    <m/>
    <m/>
    <m/>
    <m/>
    <m/>
    <m/>
    <s v="Completed"/>
    <s v="Yes"/>
    <s v="No"/>
    <m/>
    <n v="559"/>
    <n v="408"/>
    <n v="1892867.2841657216"/>
    <n v="199432.98236095349"/>
    <n v="3.8949824970828471"/>
    <s v="Sunglasses"/>
    <x v="3"/>
    <s v="Fashion"/>
    <s v="Fashion"/>
    <s v="Fashion"/>
    <n v="53"/>
    <s v="Fashion"/>
    <m/>
    <n v="2023"/>
    <n v="4"/>
    <n v="19"/>
    <n v="4"/>
    <s v="Weekday"/>
    <m/>
    <m/>
  </r>
  <r>
    <s v="WEB-9665"/>
    <x v="322"/>
    <s v="Kavya Das"/>
    <x v="0"/>
    <x v="3"/>
    <x v="17"/>
    <n v="1"/>
    <n v="2429.44"/>
    <x v="4"/>
    <x v="0"/>
    <n v="3"/>
    <n v="2429.44"/>
    <m/>
    <m/>
    <m/>
    <m/>
    <m/>
    <m/>
    <s v="Completed"/>
    <s v="Yes"/>
    <s v="No"/>
    <m/>
    <n v="590"/>
    <n v="451"/>
    <n v="1892867.2841657216"/>
    <n v="199432.98236095349"/>
    <n v="3.8949824970828471"/>
    <s v="Running Shoes"/>
    <x v="3"/>
    <s v="Fashion"/>
    <s v="Fashion"/>
    <s v="Fashion"/>
    <n v="45"/>
    <s v="Fashion"/>
    <m/>
    <n v="2023"/>
    <n v="2"/>
    <n v="2"/>
    <n v="5"/>
    <s v="Weekday"/>
    <m/>
    <m/>
  </r>
  <r>
    <s v="WEB-8117"/>
    <x v="724"/>
    <s v="Rahul Kumar"/>
    <x v="0"/>
    <x v="0"/>
    <x v="4"/>
    <n v="1"/>
    <n v="760.22"/>
    <x v="1"/>
    <x v="2"/>
    <n v="4"/>
    <n v="760.22"/>
    <m/>
    <m/>
    <m/>
    <m/>
    <m/>
    <m/>
    <s v="Completed"/>
    <s v="No"/>
    <s v="No"/>
    <m/>
    <n v="590"/>
    <n v="451"/>
    <n v="1463424.4009529033"/>
    <n v="118285.78776560788"/>
    <n v="3.8140589569160999"/>
    <s v="Non-Stick Pan"/>
    <x v="0"/>
    <s v="Home &amp; Kitchen"/>
    <s v="Home &amp; Kitchen"/>
    <s v="Home &amp; Kitchen"/>
    <n v="7"/>
    <s v="Home &amp; Kitchen"/>
    <m/>
    <n v="2023"/>
    <n v="3"/>
    <n v="25"/>
    <n v="7"/>
    <s v="Weekday"/>
    <m/>
    <m/>
  </r>
  <r>
    <s v="WEB-6423"/>
    <x v="706"/>
    <s v="Saanvi Kumar"/>
    <x v="7"/>
    <x v="1"/>
    <x v="8"/>
    <n v="1"/>
    <n v="1356.47"/>
    <x v="3"/>
    <x v="0"/>
    <n v="4"/>
    <n v="1356.47"/>
    <m/>
    <m/>
    <m/>
    <m/>
    <m/>
    <m/>
    <s v="Completed"/>
    <s v="Yes"/>
    <s v="No"/>
    <m/>
    <n v="567"/>
    <n v="440"/>
    <n v="2759712.3299794244"/>
    <n v="330643.50635802455"/>
    <n v="3.8641711229946525"/>
    <s v="Wireless Earbuds"/>
    <x v="1"/>
    <s v="Electronics"/>
    <s v="Electronics"/>
    <s v="Electronics"/>
    <n v="12"/>
    <s v="Electronics"/>
    <m/>
    <n v="2024"/>
    <n v="7"/>
    <n v="21"/>
    <n v="1"/>
    <s v="Weekday"/>
    <m/>
    <m/>
  </r>
  <r>
    <s v="WEB-9532"/>
    <x v="818"/>
    <s v="Rahul Gupta"/>
    <x v="7"/>
    <x v="1"/>
    <x v="8"/>
    <n v="2"/>
    <n v="2399.96"/>
    <x v="1"/>
    <x v="0"/>
    <n v="3"/>
    <n v="4799.92"/>
    <m/>
    <m/>
    <m/>
    <m/>
    <m/>
    <m/>
    <s v="Completed"/>
    <s v="Yes"/>
    <s v="No"/>
    <m/>
    <n v="567"/>
    <n v="440"/>
    <n v="2759712.3299794244"/>
    <n v="330643.50635802455"/>
    <n v="3.8641711229946525"/>
    <s v="Wireless Earbuds"/>
    <x v="1"/>
    <s v="Electronics"/>
    <s v="Electronics"/>
    <s v="Electronics"/>
    <n v="12"/>
    <s v="Electronics"/>
    <m/>
    <n v="2023"/>
    <n v="9"/>
    <n v="23"/>
    <n v="7"/>
    <s v="Weekday"/>
    <m/>
    <m/>
  </r>
  <r>
    <s v="WEB-7442"/>
    <x v="812"/>
    <s v="Rahul Malhotra"/>
    <x v="8"/>
    <x v="0"/>
    <x v="16"/>
    <n v="2"/>
    <n v="1636.85"/>
    <x v="2"/>
    <x v="0"/>
    <n v="5"/>
    <n v="3273.7"/>
    <m/>
    <m/>
    <m/>
    <m/>
    <m/>
    <m/>
    <s v="Completed"/>
    <s v="Yes"/>
    <s v="No"/>
    <m/>
    <n v="50"/>
    <n v="37"/>
    <n v="1463424.4009529033"/>
    <n v="118285.78776560788"/>
    <n v="3.8140589569160999"/>
    <s v="Table Lamp"/>
    <x v="0"/>
    <s v="Home &amp; Kitchen"/>
    <s v="Home &amp; Kitchen"/>
    <s v="Home &amp; Kitchen"/>
    <n v="32"/>
    <s v="Home &amp; Kitchen"/>
    <m/>
    <n v="2025"/>
    <n v="1"/>
    <n v="12"/>
    <n v="1"/>
    <s v="Weekday"/>
    <m/>
    <m/>
  </r>
  <r>
    <s v="WEB-7570"/>
    <x v="302"/>
    <s v="Rahul Sharma"/>
    <x v="2"/>
    <x v="0"/>
    <x v="5"/>
    <n v="1"/>
    <n v="849.4"/>
    <x v="2"/>
    <x v="0"/>
    <n v="4"/>
    <n v="849.4"/>
    <m/>
    <m/>
    <m/>
    <m/>
    <m/>
    <m/>
    <s v="Completed"/>
    <s v="No"/>
    <s v="No"/>
    <m/>
    <n v="589"/>
    <n v="426"/>
    <n v="1463424.4009529033"/>
    <n v="118285.78776560788"/>
    <n v="3.8140589569160999"/>
    <s v="Storage Box"/>
    <x v="0"/>
    <s v="Home &amp; Kitchen"/>
    <s v="Home &amp; Kitchen"/>
    <s v="Home &amp; Kitchen"/>
    <n v="8"/>
    <s v="Home &amp; Kitchen"/>
    <m/>
    <n v="2024"/>
    <n v="4"/>
    <n v="18"/>
    <n v="5"/>
    <s v="Weekday"/>
    <m/>
    <m/>
  </r>
  <r>
    <s v="WEB-9486"/>
    <x v="325"/>
    <s v="Arjun Gupta"/>
    <x v="0"/>
    <x v="2"/>
    <x v="15"/>
    <n v="1"/>
    <n v="709.82"/>
    <x v="4"/>
    <x v="0"/>
    <n v="5"/>
    <n v="709.82"/>
    <m/>
    <m/>
    <m/>
    <m/>
    <m/>
    <m/>
    <s v="Completed"/>
    <s v="No"/>
    <s v="No"/>
    <m/>
    <n v="590"/>
    <n v="451"/>
    <n v="594714.6477588166"/>
    <n v="60882.938065984097"/>
    <n v="3.804733727810651"/>
    <s v="Kids Story Book"/>
    <x v="2"/>
    <s v="Books"/>
    <s v="Books"/>
    <s v="Books"/>
    <n v="23"/>
    <s v="Books"/>
    <m/>
    <n v="2024"/>
    <n v="12"/>
    <n v="12"/>
    <n v="5"/>
    <s v="Weekday"/>
    <m/>
    <m/>
  </r>
  <r>
    <s v="WEB-7458"/>
    <x v="555"/>
    <s v="Vivaan Pillai"/>
    <x v="6"/>
    <x v="2"/>
    <x v="14"/>
    <n v="2"/>
    <n v="617.04999999999995"/>
    <x v="4"/>
    <x v="0"/>
    <n v="4"/>
    <n v="1234.0999999999999"/>
    <m/>
    <m/>
    <m/>
    <m/>
    <m/>
    <m/>
    <s v="Completed"/>
    <s v="Yes"/>
    <s v="No"/>
    <m/>
    <n v="558"/>
    <n v="430"/>
    <n v="594714.6477588166"/>
    <n v="60882.938065984097"/>
    <n v="3.804733727810651"/>
    <s v="Notebook Set"/>
    <x v="2"/>
    <s v="Books"/>
    <s v="Books"/>
    <s v="Books"/>
    <n v="20"/>
    <s v="Books"/>
    <m/>
    <n v="2023"/>
    <n v="2"/>
    <n v="11"/>
    <n v="7"/>
    <s v="Weekday"/>
    <m/>
    <m/>
  </r>
  <r>
    <s v="WEB-6203"/>
    <x v="327"/>
    <s v="Neha Malhotra"/>
    <x v="3"/>
    <x v="4"/>
    <x v="21"/>
    <n v="1"/>
    <n v="589.39"/>
    <x v="0"/>
    <x v="3"/>
    <n v="4"/>
    <n v="589.39"/>
    <m/>
    <m/>
    <m/>
    <m/>
    <m/>
    <m/>
    <s v="Lost Sale"/>
    <s v="No"/>
    <s v="Yes"/>
    <m/>
    <n v="619"/>
    <n v="468"/>
    <n v="1098537.4901531704"/>
    <n v="96724.388030634553"/>
    <n v="3.9001122334455669"/>
    <s v="Shampoo 200Ml"/>
    <x v="4"/>
    <s v="Beauty"/>
    <s v="Beauty"/>
    <s v="Beauty"/>
    <n v="64"/>
    <s v="Beauty"/>
    <m/>
    <n v="2025"/>
    <n v="5"/>
    <n v="31"/>
    <n v="7"/>
    <s v="Weekday"/>
    <m/>
    <m/>
  </r>
  <r>
    <s v="WEB-5841"/>
    <x v="74"/>
    <s v="Aditya Reddy"/>
    <x v="2"/>
    <x v="3"/>
    <x v="19"/>
    <n v="2"/>
    <n v="2092.5300000000002"/>
    <x v="2"/>
    <x v="0"/>
    <n v="4"/>
    <n v="4185.0600000000004"/>
    <m/>
    <m/>
    <m/>
    <m/>
    <m/>
    <m/>
    <s v="Completed"/>
    <s v="Yes"/>
    <s v="No"/>
    <m/>
    <n v="589"/>
    <n v="426"/>
    <n v="1892867.2841657216"/>
    <n v="199432.98236095349"/>
    <n v="3.8949824970828471"/>
    <s v="Sunglasses"/>
    <x v="3"/>
    <s v="Fashion"/>
    <s v="Fashion"/>
    <s v="Fashion"/>
    <n v="53"/>
    <s v="Fashion"/>
    <m/>
    <n v="2025"/>
    <n v="3"/>
    <n v="3"/>
    <n v="2"/>
    <s v="Weekday"/>
    <m/>
    <m/>
  </r>
  <r>
    <s v="WEB-9161"/>
    <x v="641"/>
    <s v="Diya Chatterjee"/>
    <x v="2"/>
    <x v="0"/>
    <x v="23"/>
    <n v="1"/>
    <n v="740.17"/>
    <x v="0"/>
    <x v="0"/>
    <n v="4"/>
    <n v="740.17"/>
    <m/>
    <m/>
    <m/>
    <m/>
    <m/>
    <m/>
    <s v="Completed"/>
    <s v="No"/>
    <s v="No"/>
    <m/>
    <n v="589"/>
    <n v="426"/>
    <n v="1463424.4009529033"/>
    <n v="118285.78776560788"/>
    <n v="3.8140589569160999"/>
    <s v="Led Bulb Pack"/>
    <x v="0"/>
    <s v="Home &amp; Kitchen"/>
    <s v="Home &amp; Kitchen"/>
    <s v="Home &amp; Kitchen"/>
    <n v="76"/>
    <s v="Home &amp; Kitchen"/>
    <m/>
    <n v="2023"/>
    <n v="3"/>
    <n v="22"/>
    <n v="4"/>
    <s v="Weekday"/>
    <m/>
    <m/>
  </r>
  <r>
    <s v="WEB-9366"/>
    <x v="223"/>
    <s v="Aditya Sharma"/>
    <x v="2"/>
    <x v="4"/>
    <x v="21"/>
    <n v="1"/>
    <n v="394.43"/>
    <x v="1"/>
    <x v="1"/>
    <n v="5"/>
    <n v="394.43"/>
    <m/>
    <m/>
    <m/>
    <m/>
    <m/>
    <m/>
    <s v="Pending"/>
    <s v="No"/>
    <s v="Yes"/>
    <m/>
    <n v="589"/>
    <n v="426"/>
    <n v="1098537.4901531704"/>
    <n v="96724.388030634553"/>
    <n v="3.9001122334455669"/>
    <s v="Shampoo 200Ml"/>
    <x v="4"/>
    <s v="Beauty"/>
    <s v="Beauty"/>
    <s v="Beauty"/>
    <n v="64"/>
    <s v="Beauty"/>
    <m/>
    <n v="2024"/>
    <n v="5"/>
    <n v="12"/>
    <n v="1"/>
    <s v="Weekday"/>
    <m/>
    <m/>
  </r>
  <r>
    <s v="WEB-8326"/>
    <x v="97"/>
    <s v="Rohan Nair"/>
    <x v="7"/>
    <x v="4"/>
    <x v="21"/>
    <n v="1"/>
    <n v="798.50450765864298"/>
    <x v="4"/>
    <x v="0"/>
    <n v="4"/>
    <n v="798.50450765864298"/>
    <m/>
    <m/>
    <m/>
    <m/>
    <m/>
    <m/>
    <s v="Completed"/>
    <s v="No"/>
    <s v="No"/>
    <m/>
    <n v="567"/>
    <n v="440"/>
    <n v="1098537.4901531704"/>
    <n v="96724.388030634553"/>
    <n v="3.9001122334455669"/>
    <s v="Shampoo 200Ml"/>
    <x v="4"/>
    <s v="Beauty"/>
    <s v="Beauty"/>
    <s v="Beauty"/>
    <n v="64"/>
    <s v="Beauty"/>
    <m/>
    <n v="2024"/>
    <n v="7"/>
    <n v="6"/>
    <n v="7"/>
    <s v="Weekday"/>
    <m/>
    <m/>
  </r>
  <r>
    <s v="WEB-6449"/>
    <x v="666"/>
    <s v="Diya Iyer"/>
    <x v="4"/>
    <x v="2"/>
    <x v="13"/>
    <n v="2"/>
    <n v="757.31"/>
    <x v="3"/>
    <x v="0"/>
    <n v="5"/>
    <n v="1514.62"/>
    <m/>
    <m/>
    <m/>
    <m/>
    <m/>
    <m/>
    <s v="Completed"/>
    <s v="Yes"/>
    <s v="No"/>
    <m/>
    <n v="573"/>
    <n v="450"/>
    <n v="594714.6477588166"/>
    <n v="60882.938065984097"/>
    <n v="3.804733727810651"/>
    <s v="Self-Help Book"/>
    <x v="2"/>
    <s v="Books"/>
    <s v="Books"/>
    <s v="Books"/>
    <n v="19"/>
    <s v="Books"/>
    <m/>
    <n v="2023"/>
    <n v="4"/>
    <n v="21"/>
    <n v="6"/>
    <s v="Weekday"/>
    <m/>
    <m/>
  </r>
  <r>
    <s v="WEB-6632"/>
    <x v="279"/>
    <s v="Karan Nair"/>
    <x v="6"/>
    <x v="1"/>
    <x v="8"/>
    <n v="1"/>
    <n v="2558.35"/>
    <x v="3"/>
    <x v="0"/>
    <n v="2"/>
    <n v="2558.35"/>
    <m/>
    <m/>
    <m/>
    <m/>
    <m/>
    <m/>
    <s v="Completed"/>
    <s v="Yes"/>
    <s v="No"/>
    <m/>
    <n v="558"/>
    <n v="430"/>
    <n v="2759712.3299794244"/>
    <n v="330643.50635802455"/>
    <n v="3.8641711229946525"/>
    <s v="Wireless Earbuds"/>
    <x v="1"/>
    <s v="Electronics"/>
    <s v="Electronics"/>
    <s v="Electronics"/>
    <n v="12"/>
    <s v="Electronics"/>
    <m/>
    <n v="2025"/>
    <n v="1"/>
    <n v="14"/>
    <n v="3"/>
    <s v="Weekday"/>
    <m/>
    <m/>
  </r>
  <r>
    <s v="WEB-5169"/>
    <x v="409"/>
    <s v="Simran Bose"/>
    <x v="0"/>
    <x v="4"/>
    <x v="22"/>
    <n v="1"/>
    <n v="1418.69"/>
    <x v="3"/>
    <x v="2"/>
    <n v="2"/>
    <n v="1418.69"/>
    <m/>
    <m/>
    <m/>
    <m/>
    <m/>
    <m/>
    <s v="Completed"/>
    <s v="No"/>
    <s v="No"/>
    <m/>
    <n v="590"/>
    <n v="451"/>
    <n v="1098537.4901531704"/>
    <n v="96724.388030634553"/>
    <n v="3.9001122334455669"/>
    <s v="Hair Oil"/>
    <x v="4"/>
    <s v="Beauty"/>
    <s v="Beauty"/>
    <s v="Beauty"/>
    <n v="70"/>
    <s v="Beauty"/>
    <m/>
    <n v="2025"/>
    <n v="6"/>
    <n v="8"/>
    <n v="1"/>
    <s v="Weekday"/>
    <m/>
    <m/>
  </r>
  <r>
    <s v="WEB-6467"/>
    <x v="762"/>
    <s v="Saanvi Kumar"/>
    <x v="1"/>
    <x v="4"/>
    <x v="21"/>
    <n v="3"/>
    <n v="195.45"/>
    <x v="3"/>
    <x v="1"/>
    <n v="4"/>
    <n v="586.34999999999991"/>
    <m/>
    <m/>
    <m/>
    <m/>
    <m/>
    <m/>
    <s v="Pending"/>
    <s v="No"/>
    <s v="Yes"/>
    <m/>
    <n v="595"/>
    <n v="444"/>
    <n v="1098537.4901531704"/>
    <n v="96724.388030634553"/>
    <n v="3.9001122334455669"/>
    <s v="Shampoo 200Ml"/>
    <x v="4"/>
    <s v="Beauty"/>
    <s v="Beauty"/>
    <s v="Beauty"/>
    <n v="64"/>
    <s v="Beauty"/>
    <m/>
    <n v="2024"/>
    <n v="11"/>
    <n v="24"/>
    <n v="1"/>
    <s v="Weekday"/>
    <m/>
    <m/>
  </r>
  <r>
    <s v="WEB-8948"/>
    <x v="829"/>
    <s v="Karan Chatterjee"/>
    <x v="1"/>
    <x v="4"/>
    <x v="12"/>
    <n v="1"/>
    <n v="1445.46"/>
    <x v="1"/>
    <x v="0"/>
    <n v="3"/>
    <n v="1445.46"/>
    <m/>
    <m/>
    <m/>
    <m/>
    <m/>
    <m/>
    <s v="Completed"/>
    <s v="Yes"/>
    <s v="No"/>
    <m/>
    <n v="595"/>
    <n v="444"/>
    <n v="1098537.4901531704"/>
    <n v="96724.388030634553"/>
    <n v="3.9001122334455669"/>
    <s v="Perfume 50Ml"/>
    <x v="4"/>
    <s v="Beauty"/>
    <s v="Beauty"/>
    <s v="Beauty"/>
    <n v="18"/>
    <s v="Beauty"/>
    <m/>
    <n v="2025"/>
    <n v="4"/>
    <n v="9"/>
    <n v="4"/>
    <s v="Weekday"/>
    <m/>
    <m/>
  </r>
  <r>
    <s v="WEB-8825"/>
    <x v="817"/>
    <s v="Rohan Patel"/>
    <x v="6"/>
    <x v="4"/>
    <x v="12"/>
    <n v="1"/>
    <n v="1119.08"/>
    <x v="3"/>
    <x v="2"/>
    <n v="2"/>
    <n v="1119.08"/>
    <m/>
    <m/>
    <m/>
    <m/>
    <m/>
    <m/>
    <s v="Completed"/>
    <s v="No"/>
    <s v="No"/>
    <m/>
    <n v="558"/>
    <n v="430"/>
    <n v="1098537.4901531704"/>
    <n v="96724.388030634553"/>
    <n v="3.9001122334455669"/>
    <s v="Perfume 50Ml"/>
    <x v="4"/>
    <s v="Beauty"/>
    <s v="Beauty"/>
    <s v="Beauty"/>
    <n v="18"/>
    <s v="Beauty"/>
    <m/>
    <n v="2025"/>
    <n v="5"/>
    <n v="21"/>
    <n v="4"/>
    <s v="Weekday"/>
    <m/>
    <m/>
  </r>
  <r>
    <s v="WEB-8752"/>
    <x v="462"/>
    <s v="Rahul Das"/>
    <x v="3"/>
    <x v="4"/>
    <x v="22"/>
    <n v="2"/>
    <n v="319.45"/>
    <x v="3"/>
    <x v="0"/>
    <n v="5"/>
    <n v="638.9"/>
    <m/>
    <m/>
    <m/>
    <m/>
    <m/>
    <m/>
    <s v="Completed"/>
    <s v="No"/>
    <s v="No"/>
    <m/>
    <n v="619"/>
    <n v="468"/>
    <n v="1098537.4901531704"/>
    <n v="96724.388030634553"/>
    <n v="3.9001122334455669"/>
    <s v="Hair Oil"/>
    <x v="4"/>
    <s v="Beauty"/>
    <s v="Beauty"/>
    <s v="Beauty"/>
    <n v="70"/>
    <s v="Beauty"/>
    <m/>
    <n v="2024"/>
    <n v="11"/>
    <n v="3"/>
    <n v="1"/>
    <s v="Weekday"/>
    <m/>
    <m/>
  </r>
  <r>
    <s v="WEB-6551"/>
    <x v="776"/>
    <s v="Aarav Nair"/>
    <x v="1"/>
    <x v="1"/>
    <x v="8"/>
    <n v="2"/>
    <n v="1393.53"/>
    <x v="2"/>
    <x v="0"/>
    <n v="4"/>
    <n v="2787.06"/>
    <m/>
    <m/>
    <m/>
    <m/>
    <m/>
    <m/>
    <s v="Completed"/>
    <s v="Yes"/>
    <s v="No"/>
    <m/>
    <n v="595"/>
    <n v="444"/>
    <n v="2759712.3299794244"/>
    <n v="330643.50635802455"/>
    <n v="3.8641711229946525"/>
    <s v="Wireless Earbuds"/>
    <x v="1"/>
    <s v="Electronics"/>
    <s v="Electronics"/>
    <s v="Electronics"/>
    <n v="12"/>
    <s v="Electronics"/>
    <m/>
    <n v="2024"/>
    <n v="5"/>
    <n v="24"/>
    <n v="6"/>
    <s v="Weekday"/>
    <m/>
    <m/>
  </r>
  <r>
    <s v="WEB-8653"/>
    <x v="237"/>
    <s v="Rahul Gupta"/>
    <x v="5"/>
    <x v="3"/>
    <x v="17"/>
    <n v="1"/>
    <n v="1152.51"/>
    <x v="0"/>
    <x v="0"/>
    <n v="5"/>
    <n v="1152.51"/>
    <m/>
    <m/>
    <m/>
    <m/>
    <m/>
    <m/>
    <s v="Completed"/>
    <s v="Yes"/>
    <s v="No"/>
    <m/>
    <n v="559"/>
    <n v="408"/>
    <n v="1892867.2841657216"/>
    <n v="199432.98236095349"/>
    <n v="3.8949824970828471"/>
    <s v="Running Shoes"/>
    <x v="3"/>
    <s v="Fashion"/>
    <s v="Fashion"/>
    <s v="Fashion"/>
    <n v="45"/>
    <s v="Fashion"/>
    <m/>
    <n v="2023"/>
    <n v="1"/>
    <n v="10"/>
    <n v="3"/>
    <s v="Weekday"/>
    <m/>
    <m/>
  </r>
  <r>
    <s v="WEB-8542"/>
    <x v="830"/>
    <s v="Tanya Mehta"/>
    <x v="0"/>
    <x v="4"/>
    <x v="6"/>
    <n v="1"/>
    <n v="1468.61"/>
    <x v="1"/>
    <x v="0"/>
    <n v="5"/>
    <n v="1468.61"/>
    <m/>
    <m/>
    <m/>
    <m/>
    <m/>
    <m/>
    <s v="Completed"/>
    <s v="Yes"/>
    <s v="No"/>
    <m/>
    <n v="590"/>
    <n v="451"/>
    <n v="1098537.4901531704"/>
    <n v="96724.388030634553"/>
    <n v="3.9001122334455669"/>
    <s v="Lipstick"/>
    <x v="4"/>
    <s v="Beauty"/>
    <s v="Beauty"/>
    <s v="Beauty"/>
    <n v="10"/>
    <s v="Beauty"/>
    <m/>
    <n v="2023"/>
    <n v="1"/>
    <n v="20"/>
    <n v="6"/>
    <s v="Weekday"/>
    <m/>
    <m/>
  </r>
  <r>
    <s v="WEB-7717"/>
    <x v="420"/>
    <s v="Rohan Bose"/>
    <x v="2"/>
    <x v="3"/>
    <x v="20"/>
    <n v="1"/>
    <n v="810.85"/>
    <x v="4"/>
    <x v="0"/>
    <n v="3"/>
    <n v="810.85"/>
    <m/>
    <m/>
    <m/>
    <m/>
    <m/>
    <m/>
    <s v="Completed"/>
    <s v="No"/>
    <s v="No"/>
    <m/>
    <n v="589"/>
    <n v="426"/>
    <n v="1892867.2841657216"/>
    <n v="199432.98236095349"/>
    <n v="3.8949824970828471"/>
    <s v="Men'S T-Shirt"/>
    <x v="3"/>
    <s v="Fashion"/>
    <s v="Fashion"/>
    <s v="Fashion"/>
    <n v="55"/>
    <s v="Fashion"/>
    <m/>
    <n v="2024"/>
    <n v="8"/>
    <n v="26"/>
    <n v="2"/>
    <s v="Weekday"/>
    <m/>
    <m/>
  </r>
  <r>
    <s v="WEB-5989"/>
    <x v="75"/>
    <s v="Rohan Patel"/>
    <x v="0"/>
    <x v="0"/>
    <x v="16"/>
    <n v="1"/>
    <n v="376.1"/>
    <x v="2"/>
    <x v="0"/>
    <n v="4"/>
    <n v="376.1"/>
    <m/>
    <m/>
    <m/>
    <m/>
    <m/>
    <m/>
    <s v="Completed"/>
    <s v="No"/>
    <s v="No"/>
    <m/>
    <n v="590"/>
    <n v="451"/>
    <n v="1463424.4009529033"/>
    <n v="118285.78776560788"/>
    <n v="3.8140589569160999"/>
    <s v="Table Lamp"/>
    <x v="0"/>
    <s v="Home &amp; Kitchen"/>
    <s v="Home &amp; Kitchen"/>
    <s v="Home &amp; Kitchen"/>
    <n v="32"/>
    <s v="Home &amp; Kitchen"/>
    <m/>
    <n v="2025"/>
    <n v="4"/>
    <n v="5"/>
    <n v="7"/>
    <s v="Weekday"/>
    <m/>
    <m/>
  </r>
  <r>
    <s v="WEB-7811"/>
    <x v="342"/>
    <s v="Ananya Sharma"/>
    <x v="0"/>
    <x v="0"/>
    <x v="0"/>
    <n v="1"/>
    <n v="749.48"/>
    <x v="4"/>
    <x v="0"/>
    <n v="5"/>
    <n v="749.48"/>
    <m/>
    <m/>
    <m/>
    <m/>
    <m/>
    <m/>
    <s v="Completed"/>
    <s v="No"/>
    <s v="No"/>
    <m/>
    <n v="590"/>
    <n v="451"/>
    <n v="1463424.4009529033"/>
    <n v="118285.78776560788"/>
    <n v="3.8140589569160999"/>
    <s v="Water Bottle"/>
    <x v="0"/>
    <s v="Home &amp; Kitchen"/>
    <s v="Home &amp; Kitchen"/>
    <s v="Home &amp; Kitchen"/>
    <n v="2"/>
    <s v="Home &amp; Kitchen"/>
    <m/>
    <n v="2024"/>
    <n v="3"/>
    <n v="27"/>
    <n v="4"/>
    <s v="Weekday"/>
    <m/>
    <m/>
  </r>
  <r>
    <s v="WEB-8775"/>
    <x v="612"/>
    <s v="Pooja Joshi"/>
    <x v="3"/>
    <x v="3"/>
    <x v="17"/>
    <n v="1"/>
    <n v="2299.0300000000002"/>
    <x v="3"/>
    <x v="0"/>
    <n v="5"/>
    <n v="2299.0300000000002"/>
    <m/>
    <m/>
    <m/>
    <m/>
    <m/>
    <m/>
    <s v="Completed"/>
    <s v="Yes"/>
    <s v="No"/>
    <m/>
    <n v="619"/>
    <n v="468"/>
    <n v="1892867.2841657216"/>
    <n v="199432.98236095349"/>
    <n v="3.8949824970828471"/>
    <s v="Running Shoes"/>
    <x v="3"/>
    <s v="Fashion"/>
    <s v="Fashion"/>
    <s v="Fashion"/>
    <n v="45"/>
    <s v="Fashion"/>
    <m/>
    <n v="2023"/>
    <n v="4"/>
    <n v="1"/>
    <n v="7"/>
    <s v="Weekend"/>
    <m/>
    <m/>
  </r>
  <r>
    <s v="WEB-5539"/>
    <x v="561"/>
    <s v="Riya Chatterjee"/>
    <x v="1"/>
    <x v="2"/>
    <x v="15"/>
    <n v="1"/>
    <n v="704.69"/>
    <x v="2"/>
    <x v="0"/>
    <n v="5"/>
    <n v="704.69"/>
    <m/>
    <m/>
    <m/>
    <m/>
    <m/>
    <m/>
    <s v="Completed"/>
    <s v="No"/>
    <s v="No"/>
    <m/>
    <n v="595"/>
    <n v="444"/>
    <n v="594714.6477588166"/>
    <n v="60882.938065984097"/>
    <n v="3.804733727810651"/>
    <s v="Kids Story Book"/>
    <x v="2"/>
    <s v="Books"/>
    <s v="Books"/>
    <s v="Books"/>
    <n v="23"/>
    <s v="Books"/>
    <m/>
    <n v="2024"/>
    <n v="12"/>
    <n v="15"/>
    <n v="1"/>
    <s v="Weekday"/>
    <m/>
    <m/>
  </r>
  <r>
    <s v="WEB-9035"/>
    <x v="455"/>
    <s v="Rahul Pillai"/>
    <x v="2"/>
    <x v="4"/>
    <x v="6"/>
    <n v="2"/>
    <n v="329.11"/>
    <x v="3"/>
    <x v="0"/>
    <n v="2"/>
    <n v="658.22"/>
    <m/>
    <m/>
    <m/>
    <m/>
    <m/>
    <m/>
    <s v="Completed"/>
    <s v="No"/>
    <s v="No"/>
    <m/>
    <n v="589"/>
    <n v="426"/>
    <n v="1098537.4901531704"/>
    <n v="96724.388030634553"/>
    <n v="3.9001122334455669"/>
    <s v="Lipstick"/>
    <x v="4"/>
    <s v="Beauty"/>
    <s v="Beauty"/>
    <s v="Beauty"/>
    <n v="10"/>
    <s v="Beauty"/>
    <m/>
    <n v="2024"/>
    <n v="1"/>
    <n v="27"/>
    <n v="7"/>
    <s v="Weekday"/>
    <m/>
    <m/>
  </r>
  <r>
    <s v="WEB-6617"/>
    <x v="54"/>
    <s v="Meera Iyer"/>
    <x v="5"/>
    <x v="0"/>
    <x v="16"/>
    <n v="1"/>
    <n v="780.97"/>
    <x v="4"/>
    <x v="0"/>
    <n v="1"/>
    <n v="780.97"/>
    <m/>
    <m/>
    <m/>
    <m/>
    <m/>
    <m/>
    <s v="Completed"/>
    <s v="No"/>
    <s v="No"/>
    <m/>
    <n v="559"/>
    <n v="408"/>
    <n v="1463424.4009529033"/>
    <n v="118285.78776560788"/>
    <n v="3.8140589569160999"/>
    <s v="Table Lamp"/>
    <x v="0"/>
    <s v="Home &amp; Kitchen"/>
    <s v="Home &amp; Kitchen"/>
    <s v="Home &amp; Kitchen"/>
    <n v="32"/>
    <s v="Home &amp; Kitchen"/>
    <m/>
    <n v="2025"/>
    <n v="5"/>
    <n v="3"/>
    <n v="7"/>
    <s v="Weekday"/>
    <m/>
    <m/>
  </r>
  <r>
    <s v="WEB-6833"/>
    <x v="47"/>
    <s v="Rahul Joshi"/>
    <x v="3"/>
    <x v="4"/>
    <x v="22"/>
    <n v="1"/>
    <n v="1437.34"/>
    <x v="0"/>
    <x v="0"/>
    <m/>
    <n v="1437.34"/>
    <m/>
    <m/>
    <m/>
    <m/>
    <m/>
    <m/>
    <s v="Completed"/>
    <s v="Yes"/>
    <s v="No"/>
    <m/>
    <n v="619"/>
    <n v="468"/>
    <n v="1098537.4901531704"/>
    <n v="96724.388030634553"/>
    <n v="3.9001122334455669"/>
    <s v="Hair Oil"/>
    <x v="4"/>
    <s v="Beauty"/>
    <s v="Beauty"/>
    <s v="Beauty"/>
    <n v="70"/>
    <s v="Beauty"/>
    <m/>
    <n v="2023"/>
    <n v="11"/>
    <n v="9"/>
    <n v="5"/>
    <s v="Weekday"/>
    <m/>
    <m/>
  </r>
  <r>
    <s v="WEB-8427"/>
    <x v="411"/>
    <s v="Simran Verma"/>
    <x v="1"/>
    <x v="1"/>
    <x v="1"/>
    <n v="1"/>
    <n v="3051.91"/>
    <x v="1"/>
    <x v="0"/>
    <n v="4"/>
    <n v="3051.91"/>
    <m/>
    <m/>
    <m/>
    <m/>
    <m/>
    <m/>
    <s v="Completed"/>
    <s v="Yes"/>
    <s v="No"/>
    <m/>
    <n v="595"/>
    <n v="444"/>
    <n v="2759712.3299794244"/>
    <n v="330643.50635802455"/>
    <n v="3.8641711229946525"/>
    <s v="Power Bank 10000Mah"/>
    <x v="1"/>
    <s v="Electronics"/>
    <s v="Electronics"/>
    <s v="Electronics"/>
    <n v="3"/>
    <s v="Electronics"/>
    <m/>
    <n v="2023"/>
    <n v="2"/>
    <n v="6"/>
    <n v="2"/>
    <s v="Weekday"/>
    <m/>
    <m/>
  </r>
  <r>
    <s v="WEB-8990"/>
    <x v="525"/>
    <s v="Kavya Das"/>
    <x v="7"/>
    <x v="0"/>
    <x v="0"/>
    <n v="1"/>
    <n v="1722.56"/>
    <x v="1"/>
    <x v="0"/>
    <m/>
    <n v="1722.56"/>
    <m/>
    <m/>
    <m/>
    <m/>
    <m/>
    <m/>
    <s v="Completed"/>
    <s v="Yes"/>
    <s v="No"/>
    <m/>
    <n v="567"/>
    <n v="440"/>
    <n v="1463424.4009529033"/>
    <n v="118285.78776560788"/>
    <n v="3.8140589569160999"/>
    <s v="Water Bottle"/>
    <x v="0"/>
    <s v="Home &amp; Kitchen"/>
    <s v="Home &amp; Kitchen"/>
    <s v="Home &amp; Kitchen"/>
    <n v="2"/>
    <s v="Home &amp; Kitchen"/>
    <m/>
    <n v="2024"/>
    <n v="2"/>
    <n v="13"/>
    <n v="3"/>
    <s v="Weekday"/>
    <m/>
    <m/>
  </r>
  <r>
    <s v="WEB-6862"/>
    <x v="831"/>
    <s v="Vivaan Chatterjee"/>
    <x v="6"/>
    <x v="0"/>
    <x v="5"/>
    <n v="1"/>
    <n v="969.09"/>
    <x v="4"/>
    <x v="0"/>
    <n v="3"/>
    <n v="969.09"/>
    <m/>
    <m/>
    <m/>
    <m/>
    <m/>
    <m/>
    <s v="Completed"/>
    <s v="No"/>
    <s v="No"/>
    <m/>
    <n v="558"/>
    <n v="430"/>
    <n v="1463424.4009529033"/>
    <n v="118285.78776560788"/>
    <n v="3.8140589569160999"/>
    <s v="Storage Box"/>
    <x v="0"/>
    <s v="Home &amp; Kitchen"/>
    <s v="Home &amp; Kitchen"/>
    <s v="Home &amp; Kitchen"/>
    <n v="8"/>
    <s v="Home &amp; Kitchen"/>
    <m/>
    <n v="2025"/>
    <n v="4"/>
    <n v="30"/>
    <n v="4"/>
    <s v="Weekday"/>
    <m/>
    <m/>
  </r>
  <r>
    <s v="WEB-9492"/>
    <x v="464"/>
    <s v="Aarav Gupta"/>
    <x v="7"/>
    <x v="1"/>
    <x v="1"/>
    <n v="2"/>
    <n v="483.65"/>
    <x v="0"/>
    <x v="0"/>
    <n v="3"/>
    <n v="967.3"/>
    <m/>
    <m/>
    <m/>
    <m/>
    <m/>
    <m/>
    <s v="Completed"/>
    <s v="No"/>
    <s v="No"/>
    <m/>
    <n v="567"/>
    <n v="440"/>
    <n v="2759712.3299794244"/>
    <n v="330643.50635802455"/>
    <n v="3.8641711229946525"/>
    <s v="Power Bank 10000Mah"/>
    <x v="1"/>
    <s v="Electronics"/>
    <s v="Electronics"/>
    <s v="Electronics"/>
    <n v="3"/>
    <s v="Electronics"/>
    <m/>
    <n v="2024"/>
    <n v="6"/>
    <n v="28"/>
    <n v="6"/>
    <s v="Weekday"/>
    <m/>
    <m/>
  </r>
  <r>
    <s v="WEB-8440"/>
    <x v="832"/>
    <s v="Vivaan Malhotra"/>
    <x v="4"/>
    <x v="4"/>
    <x v="6"/>
    <n v="1"/>
    <n v="1283.06"/>
    <x v="1"/>
    <x v="1"/>
    <n v="3"/>
    <n v="1283.06"/>
    <m/>
    <m/>
    <m/>
    <m/>
    <m/>
    <m/>
    <s v="Pending"/>
    <s v="No"/>
    <s v="Yes"/>
    <m/>
    <n v="573"/>
    <n v="450"/>
    <n v="1098537.4901531704"/>
    <n v="96724.388030634553"/>
    <n v="3.9001122334455669"/>
    <s v="Lipstick"/>
    <x v="4"/>
    <s v="Beauty"/>
    <s v="Beauty"/>
    <s v="Beauty"/>
    <n v="10"/>
    <s v="Beauty"/>
    <m/>
    <n v="2023"/>
    <n v="2"/>
    <n v="21"/>
    <n v="3"/>
    <s v="Weekday"/>
    <m/>
    <m/>
  </r>
  <r>
    <s v="WEB-7778"/>
    <x v="571"/>
    <s v="Riya Malhotra"/>
    <x v="1"/>
    <x v="3"/>
    <x v="20"/>
    <n v="1"/>
    <n v="2479.04"/>
    <x v="2"/>
    <x v="2"/>
    <n v="3"/>
    <n v="2479.04"/>
    <m/>
    <m/>
    <m/>
    <m/>
    <m/>
    <m/>
    <s v="Completed"/>
    <s v="No"/>
    <s v="No"/>
    <m/>
    <n v="595"/>
    <n v="444"/>
    <n v="1892867.2841657216"/>
    <n v="199432.98236095349"/>
    <n v="3.8949824970828471"/>
    <s v="Men'S T-Shirt"/>
    <x v="3"/>
    <s v="Fashion"/>
    <s v="Fashion"/>
    <s v="Fashion"/>
    <n v="55"/>
    <s v="Fashion"/>
    <m/>
    <n v="2023"/>
    <n v="7"/>
    <n v="2"/>
    <n v="1"/>
    <s v="Weekday"/>
    <m/>
    <m/>
  </r>
  <r>
    <s v="WEB-7283"/>
    <x v="195"/>
    <s v="Rahul Das"/>
    <x v="2"/>
    <x v="2"/>
    <x v="7"/>
    <n v="2"/>
    <n v="433.07"/>
    <x v="1"/>
    <x v="0"/>
    <n v="4"/>
    <n v="866.14"/>
    <m/>
    <m/>
    <m/>
    <m/>
    <m/>
    <m/>
    <s v="Completed"/>
    <s v="No"/>
    <s v="No"/>
    <m/>
    <n v="589"/>
    <n v="426"/>
    <n v="594714.6477588166"/>
    <n v="60882.938065984097"/>
    <n v="3.804733727810651"/>
    <s v="Fiction Novel"/>
    <x v="2"/>
    <s v="Books"/>
    <s v="Books"/>
    <s v="Books"/>
    <n v="11"/>
    <s v="Books"/>
    <m/>
    <n v="2023"/>
    <n v="7"/>
    <n v="5"/>
    <n v="4"/>
    <s v="Weekday"/>
    <m/>
    <m/>
  </r>
  <r>
    <s v="WEB-7176"/>
    <x v="92"/>
    <s v="Vivaan Menon"/>
    <x v="6"/>
    <x v="2"/>
    <x v="15"/>
    <n v="2"/>
    <n v="453.18"/>
    <x v="1"/>
    <x v="0"/>
    <n v="4"/>
    <n v="906.36"/>
    <m/>
    <m/>
    <m/>
    <m/>
    <m/>
    <m/>
    <s v="Completed"/>
    <s v="No"/>
    <s v="No"/>
    <m/>
    <n v="558"/>
    <n v="430"/>
    <n v="594714.6477588166"/>
    <n v="60882.938065984097"/>
    <n v="3.804733727810651"/>
    <s v="Kids Story Book"/>
    <x v="2"/>
    <s v="Books"/>
    <s v="Books"/>
    <s v="Books"/>
    <n v="23"/>
    <s v="Books"/>
    <m/>
    <n v="2023"/>
    <n v="10"/>
    <n v="14"/>
    <n v="7"/>
    <s v="Weekday"/>
    <m/>
    <m/>
  </r>
  <r>
    <s v="WEB-7405"/>
    <x v="364"/>
    <s v="Diya Das"/>
    <x v="6"/>
    <x v="4"/>
    <x v="12"/>
    <n v="1"/>
    <n v="1325.25"/>
    <x v="0"/>
    <x v="3"/>
    <m/>
    <n v="1325.25"/>
    <m/>
    <m/>
    <m/>
    <m/>
    <m/>
    <m/>
    <s v="Lost Sale"/>
    <s v="No"/>
    <s v="Yes"/>
    <m/>
    <n v="558"/>
    <n v="430"/>
    <n v="1098537.4901531704"/>
    <n v="96724.388030634553"/>
    <n v="3.9001122334455669"/>
    <s v="Perfume 50Ml"/>
    <x v="4"/>
    <s v="Beauty"/>
    <s v="Beauty"/>
    <s v="Beauty"/>
    <n v="18"/>
    <s v="Beauty"/>
    <m/>
    <n v="2023"/>
    <n v="6"/>
    <n v="8"/>
    <n v="5"/>
    <s v="Weekday"/>
    <m/>
    <m/>
  </r>
  <r>
    <s v="WEB-8930"/>
    <x v="99"/>
    <s v="Pooja Nair"/>
    <x v="1"/>
    <x v="4"/>
    <x v="24"/>
    <n v="3"/>
    <n v="175.12"/>
    <x v="1"/>
    <x v="0"/>
    <n v="4"/>
    <n v="525.36"/>
    <m/>
    <m/>
    <m/>
    <m/>
    <m/>
    <m/>
    <s v="Completed"/>
    <s v="No"/>
    <s v="No"/>
    <m/>
    <n v="595"/>
    <n v="444"/>
    <n v="1098537.4901531704"/>
    <n v="96724.388030634553"/>
    <n v="3.9001122334455669"/>
    <s v="Face Cream"/>
    <x v="4"/>
    <s v="Beauty"/>
    <s v="Beauty"/>
    <s v="Beauty"/>
    <n v="80"/>
    <s v="Beauty"/>
    <m/>
    <n v="2024"/>
    <n v="7"/>
    <n v="11"/>
    <n v="5"/>
    <s v="Weekday"/>
    <m/>
    <m/>
  </r>
  <r>
    <s v="WEB-5940"/>
    <x v="740"/>
    <s v="Rohan Mehta"/>
    <x v="7"/>
    <x v="4"/>
    <x v="21"/>
    <n v="1"/>
    <n v="207.25"/>
    <x v="3"/>
    <x v="3"/>
    <n v="3"/>
    <n v="207.25"/>
    <m/>
    <m/>
    <m/>
    <m/>
    <m/>
    <m/>
    <s v="Lost Sale"/>
    <s v="No"/>
    <s v="Yes"/>
    <m/>
    <n v="567"/>
    <n v="440"/>
    <n v="1098537.4901531704"/>
    <n v="96724.388030634553"/>
    <n v="3.9001122334455669"/>
    <s v="Shampoo 200Ml"/>
    <x v="4"/>
    <s v="Beauty"/>
    <s v="Beauty"/>
    <s v="Beauty"/>
    <n v="64"/>
    <s v="Beauty"/>
    <m/>
    <n v="2025"/>
    <n v="3"/>
    <n v="14"/>
    <n v="6"/>
    <s v="Weekday"/>
    <m/>
    <m/>
  </r>
  <r>
    <s v="WEB-5626"/>
    <x v="776"/>
    <s v="Arjun Chatterjee"/>
    <x v="5"/>
    <x v="3"/>
    <x v="19"/>
    <n v="1"/>
    <n v="1907.03"/>
    <x v="2"/>
    <x v="0"/>
    <m/>
    <n v="1907.03"/>
    <m/>
    <m/>
    <m/>
    <m/>
    <m/>
    <m/>
    <s v="Completed"/>
    <s v="Yes"/>
    <s v="No"/>
    <m/>
    <n v="559"/>
    <n v="408"/>
    <n v="1892867.2841657216"/>
    <n v="199432.98236095349"/>
    <n v="3.8949824970828471"/>
    <s v="Sunglasses"/>
    <x v="3"/>
    <s v="Fashion"/>
    <s v="Fashion"/>
    <s v="Fashion"/>
    <n v="53"/>
    <s v="Fashion"/>
    <m/>
    <n v="2024"/>
    <n v="5"/>
    <n v="24"/>
    <n v="6"/>
    <s v="Weekday"/>
    <m/>
    <m/>
  </r>
  <r>
    <s v="WEB-8824"/>
    <x v="102"/>
    <s v="Neha Joshi"/>
    <x v="2"/>
    <x v="0"/>
    <x v="4"/>
    <n v="1"/>
    <n v="1290.01"/>
    <x v="0"/>
    <x v="1"/>
    <n v="4"/>
    <n v="1290.01"/>
    <m/>
    <m/>
    <m/>
    <m/>
    <m/>
    <m/>
    <s v="Pending"/>
    <s v="No"/>
    <s v="Yes"/>
    <m/>
    <n v="589"/>
    <n v="426"/>
    <n v="1463424.4009529033"/>
    <n v="118285.78776560788"/>
    <n v="3.8140589569160999"/>
    <s v="Non-Stick Pan"/>
    <x v="0"/>
    <s v="Home &amp; Kitchen"/>
    <s v="Home &amp; Kitchen"/>
    <s v="Home &amp; Kitchen"/>
    <n v="7"/>
    <s v="Home &amp; Kitchen"/>
    <m/>
    <n v="2025"/>
    <n v="3"/>
    <n v="20"/>
    <n v="5"/>
    <s v="Weekday"/>
    <m/>
    <m/>
  </r>
  <r>
    <s v="WEB-9212"/>
    <x v="518"/>
    <s v="Aditya Reddy"/>
    <x v="2"/>
    <x v="4"/>
    <x v="21"/>
    <n v="1"/>
    <n v="1085.9100000000001"/>
    <x v="3"/>
    <x v="0"/>
    <n v="4"/>
    <n v="1085.9100000000001"/>
    <m/>
    <m/>
    <m/>
    <m/>
    <m/>
    <m/>
    <s v="Completed"/>
    <s v="Yes"/>
    <s v="No"/>
    <m/>
    <n v="589"/>
    <n v="426"/>
    <n v="1098537.4901531704"/>
    <n v="96724.388030634553"/>
    <n v="3.9001122334455669"/>
    <s v="Shampoo 200Ml"/>
    <x v="4"/>
    <s v="Beauty"/>
    <s v="Beauty"/>
    <s v="Beauty"/>
    <n v="64"/>
    <s v="Beauty"/>
    <m/>
    <n v="2024"/>
    <n v="3"/>
    <n v="7"/>
    <n v="5"/>
    <s v="Weekend"/>
    <m/>
    <m/>
  </r>
  <r>
    <s v="WEB-7812"/>
    <x v="706"/>
    <s v="Arjun Joshi"/>
    <x v="1"/>
    <x v="1"/>
    <x v="9"/>
    <n v="1"/>
    <n v="885.24"/>
    <x v="3"/>
    <x v="3"/>
    <n v="4"/>
    <n v="885.24"/>
    <m/>
    <m/>
    <m/>
    <m/>
    <m/>
    <m/>
    <s v="Lost Sale"/>
    <s v="No"/>
    <s v="Yes"/>
    <m/>
    <n v="595"/>
    <n v="444"/>
    <n v="2759712.3299794244"/>
    <n v="330643.50635802455"/>
    <n v="3.8641711229946525"/>
    <s v="Usb Cable"/>
    <x v="1"/>
    <s v="Electronics"/>
    <s v="Electronics"/>
    <s v="Electronics"/>
    <n v="13"/>
    <s v="Electronics"/>
    <m/>
    <n v="2024"/>
    <n v="7"/>
    <n v="21"/>
    <n v="1"/>
    <s v="Weekday"/>
    <m/>
    <m/>
  </r>
  <r>
    <s v="WEB-5700"/>
    <x v="552"/>
    <s v="Sanjay Das"/>
    <x v="7"/>
    <x v="0"/>
    <x v="0"/>
    <n v="2"/>
    <n v="1829.15"/>
    <x v="1"/>
    <x v="2"/>
    <n v="4"/>
    <n v="3658.3"/>
    <m/>
    <m/>
    <m/>
    <m/>
    <m/>
    <m/>
    <s v="Completed"/>
    <s v="No"/>
    <s v="No"/>
    <m/>
    <n v="567"/>
    <n v="440"/>
    <n v="1463424.4009529033"/>
    <n v="118285.78776560788"/>
    <n v="3.8140589569160999"/>
    <s v="Water Bottle"/>
    <x v="0"/>
    <s v="Home &amp; Kitchen"/>
    <s v="Home &amp; Kitchen"/>
    <s v="Home &amp; Kitchen"/>
    <n v="2"/>
    <s v="Home &amp; Kitchen"/>
    <m/>
    <n v="2023"/>
    <n v="6"/>
    <n v="12"/>
    <n v="2"/>
    <s v="Weekday"/>
    <m/>
    <m/>
  </r>
  <r>
    <s v="WEB-6846"/>
    <x v="614"/>
    <s v="Arjun Malhotra"/>
    <x v="4"/>
    <x v="2"/>
    <x v="2"/>
    <n v="2"/>
    <n v="613.37"/>
    <x v="4"/>
    <x v="0"/>
    <n v="2"/>
    <n v="1226.74"/>
    <m/>
    <m/>
    <m/>
    <m/>
    <m/>
    <m/>
    <s v="Completed"/>
    <s v="Yes"/>
    <s v="No"/>
    <m/>
    <n v="573"/>
    <n v="450"/>
    <n v="594714.6477588166"/>
    <n v="60882.938065984097"/>
    <n v="3.804733727810651"/>
    <s v="Cookbook"/>
    <x v="2"/>
    <s v="Books"/>
    <s v="Books"/>
    <s v="Books"/>
    <n v="4"/>
    <s v="Books"/>
    <m/>
    <n v="2024"/>
    <n v="9"/>
    <n v="1"/>
    <n v="1"/>
    <s v="Weekend"/>
    <m/>
    <m/>
  </r>
  <r>
    <s v="WEB-8004"/>
    <x v="449"/>
    <s v="Rohan Mehta"/>
    <x v="0"/>
    <x v="0"/>
    <x v="4"/>
    <n v="1"/>
    <n v="1640.62"/>
    <x v="3"/>
    <x v="0"/>
    <n v="4"/>
    <n v="1640.62"/>
    <m/>
    <m/>
    <m/>
    <m/>
    <m/>
    <m/>
    <s v="Completed"/>
    <s v="Yes"/>
    <s v="No"/>
    <m/>
    <n v="590"/>
    <n v="451"/>
    <n v="1463424.4009529033"/>
    <n v="118285.78776560788"/>
    <n v="3.8140589569160999"/>
    <s v="Non-Stick Pan"/>
    <x v="0"/>
    <s v="Home &amp; Kitchen"/>
    <s v="Home &amp; Kitchen"/>
    <s v="Home &amp; Kitchen"/>
    <n v="7"/>
    <s v="Home &amp; Kitchen"/>
    <m/>
    <n v="2024"/>
    <n v="6"/>
    <n v="10"/>
    <n v="2"/>
    <s v="Weekday"/>
    <m/>
    <m/>
  </r>
  <r>
    <s v="WEB-6148"/>
    <x v="213"/>
    <s v="Aditya Reddy"/>
    <x v="1"/>
    <x v="3"/>
    <x v="19"/>
    <n v="1"/>
    <n v="2105.7600000000002"/>
    <x v="4"/>
    <x v="0"/>
    <n v="4"/>
    <n v="2105.7600000000002"/>
    <m/>
    <m/>
    <m/>
    <m/>
    <m/>
    <m/>
    <s v="Completed"/>
    <s v="Yes"/>
    <s v="No"/>
    <m/>
    <n v="595"/>
    <n v="444"/>
    <n v="1892867.2841657216"/>
    <n v="199432.98236095349"/>
    <n v="3.8949824970828471"/>
    <s v="Sunglasses"/>
    <x v="3"/>
    <s v="Fashion"/>
    <s v="Fashion"/>
    <s v="Fashion"/>
    <n v="53"/>
    <s v="Fashion"/>
    <m/>
    <n v="2023"/>
    <n v="11"/>
    <n v="15"/>
    <n v="4"/>
    <s v="Weekday"/>
    <m/>
    <m/>
  </r>
  <r>
    <s v="WEB-8068"/>
    <x v="778"/>
    <s v="Riya Bose"/>
    <x v="7"/>
    <x v="0"/>
    <x v="16"/>
    <n v="2"/>
    <n v="1519.3"/>
    <x v="4"/>
    <x v="0"/>
    <n v="1"/>
    <n v="3038.6"/>
    <m/>
    <m/>
    <m/>
    <m/>
    <m/>
    <m/>
    <s v="Completed"/>
    <s v="Yes"/>
    <s v="No"/>
    <m/>
    <n v="567"/>
    <n v="440"/>
    <n v="1463424.4009529033"/>
    <n v="118285.78776560788"/>
    <n v="3.8140589569160999"/>
    <s v="Table Lamp"/>
    <x v="0"/>
    <s v="Home &amp; Kitchen"/>
    <s v="Home &amp; Kitchen"/>
    <s v="Home &amp; Kitchen"/>
    <n v="32"/>
    <s v="Home &amp; Kitchen"/>
    <m/>
    <n v="2023"/>
    <n v="2"/>
    <n v="24"/>
    <n v="6"/>
    <s v="Weekday"/>
    <m/>
    <m/>
  </r>
  <r>
    <s v="WEB-8929"/>
    <x v="760"/>
    <s v="Ishaan Kumar"/>
    <x v="3"/>
    <x v="1"/>
    <x v="1"/>
    <n v="1"/>
    <n v="3484.35"/>
    <x v="4"/>
    <x v="0"/>
    <n v="3"/>
    <n v="3484.35"/>
    <m/>
    <m/>
    <m/>
    <m/>
    <m/>
    <m/>
    <s v="Completed"/>
    <s v="Yes"/>
    <s v="No"/>
    <m/>
    <n v="619"/>
    <n v="468"/>
    <n v="2759712.3299794244"/>
    <n v="330643.50635802455"/>
    <n v="3.8641711229946525"/>
    <s v="Power Bank 10000Mah"/>
    <x v="1"/>
    <s v="Electronics"/>
    <s v="Electronics"/>
    <s v="Electronics"/>
    <n v="3"/>
    <s v="Electronics"/>
    <m/>
    <n v="2024"/>
    <n v="6"/>
    <n v="11"/>
    <n v="3"/>
    <s v="Weekday"/>
    <m/>
    <m/>
  </r>
  <r>
    <s v="WEB-8665"/>
    <x v="820"/>
    <s v="Pooja Malhotra"/>
    <x v="2"/>
    <x v="0"/>
    <x v="4"/>
    <n v="1"/>
    <n v="1239.25"/>
    <x v="0"/>
    <x v="0"/>
    <n v="3"/>
    <n v="1239.25"/>
    <m/>
    <m/>
    <m/>
    <m/>
    <m/>
    <m/>
    <s v="Completed"/>
    <s v="Yes"/>
    <s v="No"/>
    <m/>
    <n v="589"/>
    <n v="426"/>
    <n v="1463424.4009529033"/>
    <n v="118285.78776560788"/>
    <n v="3.8140589569160999"/>
    <s v="Non-Stick Pan"/>
    <x v="0"/>
    <s v="Home &amp; Kitchen"/>
    <s v="Home &amp; Kitchen"/>
    <s v="Home &amp; Kitchen"/>
    <n v="7"/>
    <s v="Home &amp; Kitchen"/>
    <m/>
    <n v="2024"/>
    <n v="10"/>
    <n v="30"/>
    <n v="4"/>
    <s v="Weekday"/>
    <m/>
    <m/>
  </r>
  <r>
    <s v="WEB-7452"/>
    <x v="819"/>
    <s v="Karan Singh"/>
    <x v="5"/>
    <x v="3"/>
    <x v="20"/>
    <n v="1"/>
    <n v="1140.46"/>
    <x v="2"/>
    <x v="0"/>
    <n v="4"/>
    <n v="1140.46"/>
    <m/>
    <m/>
    <m/>
    <m/>
    <m/>
    <m/>
    <s v="Completed"/>
    <s v="Yes"/>
    <s v="No"/>
    <m/>
    <n v="559"/>
    <n v="408"/>
    <n v="1892867.2841657216"/>
    <n v="199432.98236095349"/>
    <n v="3.8949824970828471"/>
    <s v="Men'S T-Shirt"/>
    <x v="3"/>
    <s v="Fashion"/>
    <s v="Fashion"/>
    <s v="Fashion"/>
    <n v="55"/>
    <s v="Fashion"/>
    <m/>
    <n v="2023"/>
    <n v="8"/>
    <n v="16"/>
    <n v="4"/>
    <s v="Weekday"/>
    <m/>
    <m/>
  </r>
  <r>
    <s v="WEB-5430"/>
    <x v="149"/>
    <s v="Karan Kumar"/>
    <x v="2"/>
    <x v="0"/>
    <x v="5"/>
    <n v="1"/>
    <n v="1143.26"/>
    <x v="4"/>
    <x v="0"/>
    <n v="2"/>
    <n v="1143.26"/>
    <m/>
    <m/>
    <m/>
    <m/>
    <m/>
    <m/>
    <s v="Completed"/>
    <s v="Yes"/>
    <s v="No"/>
    <m/>
    <n v="589"/>
    <n v="426"/>
    <n v="1463424.4009529033"/>
    <n v="118285.78776560788"/>
    <n v="3.8140589569160999"/>
    <s v="Storage Box"/>
    <x v="0"/>
    <s v="Home &amp; Kitchen"/>
    <s v="Home &amp; Kitchen"/>
    <s v="Home &amp; Kitchen"/>
    <n v="8"/>
    <s v="Home &amp; Kitchen"/>
    <m/>
    <n v="2024"/>
    <n v="4"/>
    <n v="1"/>
    <n v="2"/>
    <s v="Weekend"/>
    <m/>
    <m/>
  </r>
  <r>
    <s v="WEB-7274"/>
    <x v="69"/>
    <s v="Ananya Sharma"/>
    <x v="5"/>
    <x v="0"/>
    <x v="16"/>
    <n v="1"/>
    <n v="1944.43"/>
    <x v="4"/>
    <x v="0"/>
    <n v="4"/>
    <n v="1944.43"/>
    <m/>
    <m/>
    <m/>
    <m/>
    <m/>
    <m/>
    <s v="Completed"/>
    <s v="Yes"/>
    <s v="No"/>
    <m/>
    <n v="559"/>
    <n v="408"/>
    <n v="1463424.4009529033"/>
    <n v="118285.78776560788"/>
    <n v="3.8140589569160999"/>
    <s v="Table Lamp"/>
    <x v="0"/>
    <s v="Home &amp; Kitchen"/>
    <s v="Home &amp; Kitchen"/>
    <s v="Home &amp; Kitchen"/>
    <n v="32"/>
    <s v="Home &amp; Kitchen"/>
    <m/>
    <n v="2024"/>
    <n v="12"/>
    <n v="2"/>
    <n v="2"/>
    <s v="Weekday"/>
    <m/>
    <m/>
  </r>
  <r>
    <s v="WEB-9051"/>
    <x v="288"/>
    <s v="Ananya Singh"/>
    <x v="7"/>
    <x v="2"/>
    <x v="13"/>
    <n v="1"/>
    <n v="626.76"/>
    <x v="0"/>
    <x v="1"/>
    <n v="5"/>
    <n v="626.76"/>
    <m/>
    <m/>
    <m/>
    <m/>
    <m/>
    <m/>
    <s v="Pending"/>
    <s v="No"/>
    <s v="Yes"/>
    <m/>
    <n v="567"/>
    <n v="440"/>
    <n v="594714.6477588166"/>
    <n v="60882.938065984097"/>
    <n v="3.804733727810651"/>
    <s v="Self-Help Book"/>
    <x v="2"/>
    <s v="Books"/>
    <s v="Books"/>
    <s v="Books"/>
    <n v="19"/>
    <s v="Books"/>
    <m/>
    <n v="2023"/>
    <n v="6"/>
    <n v="1"/>
    <n v="5"/>
    <s v="Weekend"/>
    <m/>
    <m/>
  </r>
  <r>
    <s v="WEB-6335"/>
    <x v="580"/>
    <s v="Ananya Menon"/>
    <x v="3"/>
    <x v="0"/>
    <x v="23"/>
    <n v="1"/>
    <n v="661.52"/>
    <x v="1"/>
    <x v="0"/>
    <n v="5"/>
    <n v="661.52"/>
    <m/>
    <m/>
    <m/>
    <m/>
    <m/>
    <m/>
    <s v="Completed"/>
    <s v="No"/>
    <s v="No"/>
    <m/>
    <n v="619"/>
    <n v="468"/>
    <n v="1463424.4009529033"/>
    <n v="118285.78776560788"/>
    <n v="3.8140589569160999"/>
    <s v="Led Bulb Pack"/>
    <x v="0"/>
    <s v="Home &amp; Kitchen"/>
    <s v="Home &amp; Kitchen"/>
    <s v="Home &amp; Kitchen"/>
    <n v="76"/>
    <s v="Home &amp; Kitchen"/>
    <m/>
    <n v="2023"/>
    <n v="12"/>
    <n v="12"/>
    <n v="3"/>
    <s v="Weekday"/>
    <m/>
    <m/>
  </r>
  <r>
    <s v="WEB-7113"/>
    <x v="669"/>
    <s v="Simran Kapoor"/>
    <x v="1"/>
    <x v="0"/>
    <x v="5"/>
    <n v="2"/>
    <n v="1274.58"/>
    <x v="4"/>
    <x v="0"/>
    <n v="2"/>
    <n v="2549.16"/>
    <m/>
    <m/>
    <m/>
    <m/>
    <m/>
    <m/>
    <s v="Completed"/>
    <s v="Yes"/>
    <s v="No"/>
    <m/>
    <n v="595"/>
    <n v="444"/>
    <n v="1463424.4009529033"/>
    <n v="118285.78776560788"/>
    <n v="3.8140589569160999"/>
    <s v="Storage Box"/>
    <x v="0"/>
    <s v="Home &amp; Kitchen"/>
    <s v="Home &amp; Kitchen"/>
    <s v="Home &amp; Kitchen"/>
    <n v="8"/>
    <s v="Home &amp; Kitchen"/>
    <m/>
    <n v="2025"/>
    <n v="5"/>
    <n v="22"/>
    <n v="5"/>
    <s v="Weekday"/>
    <m/>
    <m/>
  </r>
  <r>
    <s v="WEB-8521"/>
    <x v="826"/>
    <s v="Kavya Menon"/>
    <x v="3"/>
    <x v="0"/>
    <x v="16"/>
    <n v="2"/>
    <n v="1246.69"/>
    <x v="1"/>
    <x v="2"/>
    <n v="5"/>
    <n v="2493.38"/>
    <m/>
    <m/>
    <m/>
    <m/>
    <m/>
    <m/>
    <s v="Completed"/>
    <s v="No"/>
    <s v="No"/>
    <m/>
    <n v="619"/>
    <n v="468"/>
    <n v="1463424.4009529033"/>
    <n v="118285.78776560788"/>
    <n v="3.8140589569160999"/>
    <s v="Table Lamp"/>
    <x v="0"/>
    <s v="Home &amp; Kitchen"/>
    <s v="Home &amp; Kitchen"/>
    <s v="Home &amp; Kitchen"/>
    <n v="32"/>
    <s v="Home &amp; Kitchen"/>
    <m/>
    <n v="2024"/>
    <n v="10"/>
    <n v="7"/>
    <n v="2"/>
    <s v="Weekend"/>
    <m/>
    <m/>
  </r>
  <r>
    <s v="WEB-9095"/>
    <x v="833"/>
    <s v="Vikram Sharma"/>
    <x v="0"/>
    <x v="0"/>
    <x v="23"/>
    <n v="1"/>
    <n v="1717.5"/>
    <x v="3"/>
    <x v="0"/>
    <n v="3"/>
    <n v="1717.5"/>
    <m/>
    <m/>
    <m/>
    <m/>
    <m/>
    <m/>
    <s v="Completed"/>
    <s v="Yes"/>
    <s v="No"/>
    <m/>
    <n v="590"/>
    <n v="451"/>
    <n v="1463424.4009529033"/>
    <n v="118285.78776560788"/>
    <n v="3.8140589569160999"/>
    <s v="Led Bulb Pack"/>
    <x v="0"/>
    <s v="Home &amp; Kitchen"/>
    <s v="Home &amp; Kitchen"/>
    <s v="Home &amp; Kitchen"/>
    <n v="76"/>
    <s v="Home &amp; Kitchen"/>
    <m/>
    <n v="2024"/>
    <n v="4"/>
    <n v="4"/>
    <n v="5"/>
    <s v="Weekday"/>
    <m/>
    <m/>
  </r>
  <r>
    <s v="WEB-9076"/>
    <x v="694"/>
    <s v="Diya Das"/>
    <x v="2"/>
    <x v="0"/>
    <x v="5"/>
    <n v="2"/>
    <n v="1768.89"/>
    <x v="0"/>
    <x v="0"/>
    <n v="5"/>
    <n v="3537.78"/>
    <m/>
    <m/>
    <m/>
    <m/>
    <m/>
    <m/>
    <s v="Completed"/>
    <s v="Yes"/>
    <s v="No"/>
    <m/>
    <n v="589"/>
    <n v="426"/>
    <n v="1463424.4009529033"/>
    <n v="118285.78776560788"/>
    <n v="3.8140589569160999"/>
    <s v="Storage Box"/>
    <x v="0"/>
    <s v="Home &amp; Kitchen"/>
    <s v="Home &amp; Kitchen"/>
    <s v="Home &amp; Kitchen"/>
    <n v="8"/>
    <s v="Home &amp; Kitchen"/>
    <m/>
    <n v="2025"/>
    <n v="3"/>
    <n v="1"/>
    <n v="7"/>
    <s v="Weekend"/>
    <m/>
    <m/>
  </r>
  <r>
    <s v="WEB-8565"/>
    <x v="232"/>
    <s v="Aarav Nair"/>
    <x v="5"/>
    <x v="2"/>
    <x v="13"/>
    <n v="1"/>
    <n v="672.31"/>
    <x v="3"/>
    <x v="0"/>
    <n v="4"/>
    <n v="672.31"/>
    <m/>
    <m/>
    <m/>
    <m/>
    <m/>
    <m/>
    <s v="Completed"/>
    <s v="No"/>
    <s v="No"/>
    <m/>
    <n v="559"/>
    <n v="408"/>
    <n v="594714.6477588166"/>
    <n v="60882.938065984097"/>
    <n v="3.804733727810651"/>
    <s v="Self-Help Book"/>
    <x v="2"/>
    <s v="Books"/>
    <s v="Books"/>
    <s v="Books"/>
    <n v="19"/>
    <s v="Books"/>
    <m/>
    <n v="2023"/>
    <n v="6"/>
    <n v="20"/>
    <n v="3"/>
    <s v="Weekday"/>
    <m/>
    <m/>
  </r>
  <r>
    <s v="WEB-8415"/>
    <x v="661"/>
    <s v="Ishaan Khan"/>
    <x v="7"/>
    <x v="3"/>
    <x v="17"/>
    <n v="1"/>
    <n v="1622.43"/>
    <x v="1"/>
    <x v="0"/>
    <n v="2"/>
    <n v="1622.43"/>
    <m/>
    <m/>
    <m/>
    <m/>
    <m/>
    <m/>
    <s v="Completed"/>
    <s v="Yes"/>
    <s v="No"/>
    <m/>
    <n v="567"/>
    <n v="440"/>
    <n v="1892867.2841657216"/>
    <n v="199432.98236095349"/>
    <n v="3.8949824970828471"/>
    <s v="Running Shoes"/>
    <x v="3"/>
    <s v="Fashion"/>
    <s v="Fashion"/>
    <s v="Fashion"/>
    <n v="45"/>
    <s v="Fashion"/>
    <m/>
    <n v="2023"/>
    <n v="1"/>
    <n v="7"/>
    <n v="7"/>
    <s v="Weekend"/>
    <m/>
    <m/>
  </r>
  <r>
    <s v="WEB-9525"/>
    <x v="33"/>
    <s v="Sanjay Joshi"/>
    <x v="4"/>
    <x v="3"/>
    <x v="10"/>
    <n v="1"/>
    <n v="417.28"/>
    <x v="2"/>
    <x v="3"/>
    <n v="4"/>
    <n v="417.28"/>
    <m/>
    <m/>
    <m/>
    <m/>
    <m/>
    <m/>
    <s v="Lost Sale"/>
    <s v="No"/>
    <s v="Yes"/>
    <m/>
    <n v="573"/>
    <n v="450"/>
    <n v="1892867.2841657216"/>
    <n v="199432.98236095349"/>
    <n v="3.8949824970828471"/>
    <s v="Women'S Kurti"/>
    <x v="3"/>
    <s v="Fashion"/>
    <s v="Fashion"/>
    <s v="Fashion"/>
    <n v="15"/>
    <s v="Fashion"/>
    <m/>
    <n v="2024"/>
    <n v="12"/>
    <n v="16"/>
    <n v="2"/>
    <s v="Weekday"/>
    <m/>
    <m/>
  </r>
  <r>
    <s v="WEB-7187"/>
    <x v="540"/>
    <s v="Aditya Kapoor"/>
    <x v="5"/>
    <x v="0"/>
    <x v="5"/>
    <n v="1"/>
    <n v="742.38"/>
    <x v="3"/>
    <x v="0"/>
    <n v="5"/>
    <n v="742.38"/>
    <m/>
    <m/>
    <m/>
    <m/>
    <m/>
    <m/>
    <s v="Completed"/>
    <s v="No"/>
    <s v="No"/>
    <m/>
    <n v="559"/>
    <n v="408"/>
    <n v="1463424.4009529033"/>
    <n v="118285.78776560788"/>
    <n v="3.8140589569160999"/>
    <s v="Storage Box"/>
    <x v="0"/>
    <s v="Home &amp; Kitchen"/>
    <s v="Home &amp; Kitchen"/>
    <s v="Home &amp; Kitchen"/>
    <n v="8"/>
    <s v="Home &amp; Kitchen"/>
    <m/>
    <n v="2025"/>
    <n v="3"/>
    <n v="19"/>
    <n v="4"/>
    <s v="Weekday"/>
    <m/>
    <m/>
  </r>
  <r>
    <s v="WEB-7581"/>
    <x v="126"/>
    <s v="Meera Sharma"/>
    <x v="5"/>
    <x v="2"/>
    <x v="13"/>
    <n v="1"/>
    <n v="391.01"/>
    <x v="0"/>
    <x v="1"/>
    <n v="1"/>
    <n v="391.01"/>
    <m/>
    <m/>
    <m/>
    <m/>
    <m/>
    <m/>
    <s v="Pending"/>
    <s v="No"/>
    <s v="Yes"/>
    <m/>
    <n v="559"/>
    <n v="408"/>
    <n v="594714.6477588166"/>
    <n v="60882.938065984097"/>
    <n v="3.804733727810651"/>
    <s v="Self-Help Book"/>
    <x v="2"/>
    <s v="Books"/>
    <s v="Books"/>
    <s v="Books"/>
    <n v="19"/>
    <s v="Books"/>
    <m/>
    <n v="2023"/>
    <n v="3"/>
    <n v="17"/>
    <n v="6"/>
    <s v="Weekday"/>
    <m/>
    <m/>
  </r>
  <r>
    <s v="WEB-6477"/>
    <x v="43"/>
    <s v="Tanya Joshi"/>
    <x v="0"/>
    <x v="2"/>
    <x v="15"/>
    <n v="1"/>
    <n v="243.27"/>
    <x v="0"/>
    <x v="0"/>
    <m/>
    <n v="243.27"/>
    <m/>
    <m/>
    <m/>
    <m/>
    <m/>
    <m/>
    <s v="Completed"/>
    <s v="No"/>
    <s v="No"/>
    <m/>
    <n v="590"/>
    <n v="451"/>
    <n v="594714.6477588166"/>
    <n v="60882.938065984097"/>
    <n v="3.804733727810651"/>
    <s v="Kids Story Book"/>
    <x v="2"/>
    <s v="Books"/>
    <s v="Books"/>
    <s v="Books"/>
    <n v="23"/>
    <s v="Books"/>
    <m/>
    <n v="2023"/>
    <n v="12"/>
    <n v="5"/>
    <n v="3"/>
    <s v="Weekday"/>
    <m/>
    <m/>
  </r>
  <r>
    <s v="WEB-5364"/>
    <x v="336"/>
    <s v="Simran Verma"/>
    <x v="4"/>
    <x v="0"/>
    <x v="4"/>
    <n v="1"/>
    <n v="1271.79"/>
    <x v="0"/>
    <x v="0"/>
    <n v="3"/>
    <n v="1271.79"/>
    <m/>
    <m/>
    <m/>
    <m/>
    <m/>
    <m/>
    <s v="Completed"/>
    <s v="Yes"/>
    <s v="No"/>
    <m/>
    <n v="573"/>
    <n v="450"/>
    <n v="1463424.4009529033"/>
    <n v="118285.78776560788"/>
    <n v="3.8140589569160999"/>
    <s v="Non-Stick Pan"/>
    <x v="0"/>
    <s v="Home &amp; Kitchen"/>
    <s v="Home &amp; Kitchen"/>
    <s v="Home &amp; Kitchen"/>
    <n v="7"/>
    <s v="Home &amp; Kitchen"/>
    <m/>
    <n v="2023"/>
    <n v="2"/>
    <n v="1"/>
    <n v="4"/>
    <s v="Weekend"/>
    <m/>
    <m/>
  </r>
  <r>
    <s v="WEB-9634"/>
    <x v="516"/>
    <s v="Ishaan Reddy"/>
    <x v="5"/>
    <x v="2"/>
    <x v="13"/>
    <n v="2"/>
    <n v="546.72"/>
    <x v="4"/>
    <x v="2"/>
    <n v="4"/>
    <n v="1093.44"/>
    <m/>
    <m/>
    <m/>
    <m/>
    <m/>
    <m/>
    <s v="Completed"/>
    <s v="No"/>
    <s v="No"/>
    <m/>
    <n v="559"/>
    <n v="408"/>
    <n v="594714.6477588166"/>
    <n v="60882.938065984097"/>
    <n v="3.804733727810651"/>
    <s v="Self-Help Book"/>
    <x v="2"/>
    <s v="Books"/>
    <s v="Books"/>
    <s v="Books"/>
    <n v="19"/>
    <s v="Books"/>
    <m/>
    <n v="2024"/>
    <n v="8"/>
    <n v="10"/>
    <n v="7"/>
    <s v="Weekday"/>
    <m/>
    <m/>
  </r>
  <r>
    <s v="WEB-6221"/>
    <x v="481"/>
    <s v="Ishaan Bose"/>
    <x v="3"/>
    <x v="4"/>
    <x v="22"/>
    <n v="1"/>
    <n v="878.09"/>
    <x v="1"/>
    <x v="0"/>
    <m/>
    <n v="878.09"/>
    <m/>
    <m/>
    <m/>
    <m/>
    <m/>
    <m/>
    <s v="Completed"/>
    <s v="No"/>
    <s v="No"/>
    <m/>
    <n v="619"/>
    <n v="468"/>
    <n v="1098537.4901531704"/>
    <n v="96724.388030634553"/>
    <n v="3.9001122334455669"/>
    <s v="Hair Oil"/>
    <x v="4"/>
    <s v="Beauty"/>
    <s v="Beauty"/>
    <s v="Beauty"/>
    <n v="70"/>
    <s v="Beauty"/>
    <m/>
    <n v="2025"/>
    <n v="4"/>
    <n v="13"/>
    <n v="1"/>
    <s v="Weekday"/>
    <m/>
    <m/>
  </r>
  <r>
    <s v="WEB-6180"/>
    <x v="485"/>
    <s v="Riya Rao"/>
    <x v="1"/>
    <x v="2"/>
    <x v="13"/>
    <n v="1"/>
    <n v="172.2"/>
    <x v="2"/>
    <x v="0"/>
    <m/>
    <n v="172.2"/>
    <m/>
    <m/>
    <m/>
    <m/>
    <m/>
    <m/>
    <s v="Completed"/>
    <s v="No"/>
    <s v="No"/>
    <m/>
    <n v="595"/>
    <n v="444"/>
    <n v="594714.6477588166"/>
    <n v="60882.938065984097"/>
    <n v="3.804733727810651"/>
    <s v="Self-Help Book"/>
    <x v="2"/>
    <s v="Books"/>
    <s v="Books"/>
    <s v="Books"/>
    <n v="19"/>
    <s v="Books"/>
    <m/>
    <n v="2024"/>
    <n v="12"/>
    <n v="20"/>
    <n v="6"/>
    <s v="Weekday"/>
    <m/>
    <m/>
  </r>
  <r>
    <s v="WEB-7845"/>
    <x v="57"/>
    <s v="Ishaan Joshi"/>
    <x v="3"/>
    <x v="3"/>
    <x v="10"/>
    <n v="1"/>
    <n v="668.81"/>
    <x v="2"/>
    <x v="2"/>
    <n v="1"/>
    <n v="668.81"/>
    <m/>
    <m/>
    <m/>
    <m/>
    <m/>
    <m/>
    <s v="Completed"/>
    <s v="No"/>
    <s v="No"/>
    <m/>
    <n v="619"/>
    <n v="468"/>
    <n v="1892867.2841657216"/>
    <n v="199432.98236095349"/>
    <n v="3.8949824970828471"/>
    <s v="Women'S Kurti"/>
    <x v="3"/>
    <s v="Fashion"/>
    <s v="Fashion"/>
    <s v="Fashion"/>
    <n v="15"/>
    <s v="Fashion"/>
    <m/>
    <n v="2024"/>
    <n v="7"/>
    <n v="20"/>
    <n v="7"/>
    <s v="Weekday"/>
    <m/>
    <m/>
  </r>
  <r>
    <s v="WEB-5623"/>
    <x v="426"/>
    <s v="Ananya Menon"/>
    <x v="4"/>
    <x v="4"/>
    <x v="21"/>
    <n v="1"/>
    <n v="1168.53"/>
    <x v="3"/>
    <x v="0"/>
    <n v="2"/>
    <n v="1168.53"/>
    <m/>
    <m/>
    <m/>
    <m/>
    <m/>
    <m/>
    <s v="Completed"/>
    <s v="Yes"/>
    <s v="No"/>
    <m/>
    <n v="573"/>
    <n v="450"/>
    <n v="1098537.4901531704"/>
    <n v="96724.388030634553"/>
    <n v="3.9001122334455669"/>
    <s v="Shampoo 200Ml"/>
    <x v="4"/>
    <s v="Beauty"/>
    <s v="Beauty"/>
    <s v="Beauty"/>
    <n v="64"/>
    <s v="Beauty"/>
    <m/>
    <n v="2023"/>
    <n v="3"/>
    <n v="11"/>
    <n v="7"/>
    <s v="Weekday"/>
    <m/>
    <m/>
  </r>
  <r>
    <s v="WEB-5667"/>
    <x v="374"/>
    <s v="Rahul Kumar"/>
    <x v="0"/>
    <x v="0"/>
    <x v="0"/>
    <n v="1"/>
    <n v="1489.82"/>
    <x v="4"/>
    <x v="0"/>
    <n v="3"/>
    <n v="1489.82"/>
    <m/>
    <m/>
    <m/>
    <m/>
    <m/>
    <m/>
    <s v="Completed"/>
    <s v="Yes"/>
    <s v="No"/>
    <m/>
    <n v="590"/>
    <n v="451"/>
    <n v="1463424.4009529033"/>
    <n v="118285.78776560788"/>
    <n v="3.8140589569160999"/>
    <s v="Water Bottle"/>
    <x v="0"/>
    <s v="Home &amp; Kitchen"/>
    <s v="Home &amp; Kitchen"/>
    <s v="Home &amp; Kitchen"/>
    <n v="2"/>
    <s v="Home &amp; Kitchen"/>
    <m/>
    <n v="2023"/>
    <n v="1"/>
    <n v="17"/>
    <n v="3"/>
    <s v="Weekday"/>
    <m/>
    <m/>
  </r>
  <r>
    <s v="WEB-7045"/>
    <x v="380"/>
    <s v="Sanjay Singh"/>
    <x v="4"/>
    <x v="3"/>
    <x v="19"/>
    <n v="1"/>
    <n v="342.67"/>
    <x v="4"/>
    <x v="0"/>
    <m/>
    <n v="342.67"/>
    <m/>
    <m/>
    <m/>
    <m/>
    <m/>
    <m/>
    <s v="Completed"/>
    <s v="No"/>
    <s v="No"/>
    <m/>
    <n v="573"/>
    <n v="450"/>
    <n v="1892867.2841657216"/>
    <n v="199432.98236095349"/>
    <n v="3.8949824970828471"/>
    <s v="Sunglasses"/>
    <x v="3"/>
    <s v="Fashion"/>
    <s v="Fashion"/>
    <s v="Fashion"/>
    <n v="53"/>
    <s v="Fashion"/>
    <m/>
    <n v="2024"/>
    <n v="11"/>
    <n v="4"/>
    <n v="2"/>
    <s v="Weekday"/>
    <m/>
    <m/>
  </r>
  <r>
    <s v="WEB-8721"/>
    <x v="13"/>
    <s v="Ishaan Verma"/>
    <x v="4"/>
    <x v="2"/>
    <x v="7"/>
    <n v="2"/>
    <n v="689.99"/>
    <x v="3"/>
    <x v="0"/>
    <n v="5"/>
    <n v="1379.98"/>
    <m/>
    <m/>
    <m/>
    <m/>
    <m/>
    <m/>
    <s v="Completed"/>
    <s v="Yes"/>
    <s v="No"/>
    <m/>
    <n v="573"/>
    <n v="450"/>
    <n v="594714.6477588166"/>
    <n v="60882.938065984097"/>
    <n v="3.804733727810651"/>
    <s v="Fiction Novel"/>
    <x v="2"/>
    <s v="Books"/>
    <s v="Books"/>
    <s v="Books"/>
    <n v="11"/>
    <s v="Books"/>
    <m/>
    <n v="2024"/>
    <n v="4"/>
    <n v="30"/>
    <n v="3"/>
    <s v="Weekday"/>
    <m/>
    <m/>
  </r>
  <r>
    <s v="WEB-5867"/>
    <x v="296"/>
    <s v="Aditya Verma"/>
    <x v="5"/>
    <x v="3"/>
    <x v="20"/>
    <n v="1"/>
    <n v="2168.06"/>
    <x v="3"/>
    <x v="2"/>
    <n v="5"/>
    <n v="2168.06"/>
    <m/>
    <m/>
    <m/>
    <m/>
    <m/>
    <m/>
    <s v="Completed"/>
    <s v="No"/>
    <s v="No"/>
    <m/>
    <n v="559"/>
    <n v="408"/>
    <n v="1892867.2841657216"/>
    <n v="199432.98236095349"/>
    <n v="3.8949824970828471"/>
    <s v="Men'S T-Shirt"/>
    <x v="3"/>
    <s v="Fashion"/>
    <s v="Fashion"/>
    <s v="Fashion"/>
    <n v="55"/>
    <s v="Fashion"/>
    <m/>
    <n v="2025"/>
    <n v="1"/>
    <n v="24"/>
    <n v="6"/>
    <s v="Weekday"/>
    <m/>
    <m/>
  </r>
  <r>
    <s v="WEB-9157"/>
    <x v="834"/>
    <s v="Rahul Das"/>
    <x v="7"/>
    <x v="0"/>
    <x v="4"/>
    <n v="1"/>
    <n v="168.98"/>
    <x v="3"/>
    <x v="0"/>
    <n v="3"/>
    <n v="168.98"/>
    <m/>
    <m/>
    <m/>
    <m/>
    <m/>
    <m/>
    <s v="Completed"/>
    <s v="No"/>
    <s v="No"/>
    <m/>
    <n v="567"/>
    <n v="440"/>
    <n v="1463424.4009529033"/>
    <n v="118285.78776560788"/>
    <n v="3.8140589569160999"/>
    <s v="Non-Stick Pan"/>
    <x v="0"/>
    <s v="Home &amp; Kitchen"/>
    <s v="Home &amp; Kitchen"/>
    <s v="Home &amp; Kitchen"/>
    <n v="7"/>
    <s v="Home &amp; Kitchen"/>
    <m/>
    <n v="2023"/>
    <n v="3"/>
    <n v="14"/>
    <n v="3"/>
    <s v="Weekday"/>
    <m/>
    <m/>
  </r>
  <r>
    <s v="WEB-9494"/>
    <x v="243"/>
    <s v="Saanvi Kumar"/>
    <x v="0"/>
    <x v="4"/>
    <x v="22"/>
    <n v="1"/>
    <n v="1331.72"/>
    <x v="4"/>
    <x v="0"/>
    <n v="4"/>
    <n v="1331.72"/>
    <m/>
    <m/>
    <m/>
    <m/>
    <m/>
    <m/>
    <s v="Completed"/>
    <s v="Yes"/>
    <s v="No"/>
    <m/>
    <n v="590"/>
    <n v="451"/>
    <n v="1098537.4901531704"/>
    <n v="96724.388030634553"/>
    <n v="3.9001122334455669"/>
    <s v="Hair Oil"/>
    <x v="4"/>
    <s v="Beauty"/>
    <s v="Beauty"/>
    <s v="Beauty"/>
    <n v="70"/>
    <s v="Beauty"/>
    <m/>
    <n v="2023"/>
    <n v="12"/>
    <n v="22"/>
    <n v="6"/>
    <s v="Weekday"/>
    <m/>
    <m/>
  </r>
  <r>
    <s v="WEB-8512"/>
    <x v="222"/>
    <s v="Neha Patel"/>
    <x v="7"/>
    <x v="4"/>
    <x v="21"/>
    <n v="1"/>
    <n v="1294.77"/>
    <x v="1"/>
    <x v="0"/>
    <n v="3"/>
    <n v="1294.77"/>
    <m/>
    <m/>
    <m/>
    <m/>
    <m/>
    <m/>
    <s v="Completed"/>
    <s v="Yes"/>
    <s v="No"/>
    <m/>
    <n v="567"/>
    <n v="440"/>
    <n v="1098537.4901531704"/>
    <n v="96724.388030634553"/>
    <n v="3.9001122334455669"/>
    <s v="Shampoo 200Ml"/>
    <x v="4"/>
    <s v="Beauty"/>
    <s v="Beauty"/>
    <s v="Beauty"/>
    <n v="64"/>
    <s v="Beauty"/>
    <m/>
    <n v="2024"/>
    <n v="1"/>
    <n v="19"/>
    <n v="6"/>
    <s v="Weekday"/>
    <m/>
    <m/>
  </r>
  <r>
    <s v="WEB-6005"/>
    <x v="826"/>
    <s v="Aditya Sharma"/>
    <x v="4"/>
    <x v="3"/>
    <x v="3"/>
    <n v="1"/>
    <n v="2309.66"/>
    <x v="2"/>
    <x v="0"/>
    <n v="4"/>
    <n v="2309.66"/>
    <m/>
    <m/>
    <m/>
    <m/>
    <m/>
    <m/>
    <s v="Completed"/>
    <s v="Yes"/>
    <s v="No"/>
    <m/>
    <n v="573"/>
    <n v="450"/>
    <n v="1892867.2841657216"/>
    <n v="199432.98236095349"/>
    <n v="3.8949824970828471"/>
    <s v="Denim Jeans"/>
    <x v="3"/>
    <s v="Fashion"/>
    <s v="Fashion"/>
    <s v="Fashion"/>
    <n v="6"/>
    <s v="Fashion"/>
    <m/>
    <n v="2024"/>
    <n v="10"/>
    <n v="7"/>
    <n v="2"/>
    <s v="Weekend"/>
    <m/>
    <m/>
  </r>
  <r>
    <s v="WEB-7790"/>
    <x v="383"/>
    <s v="Saanvi Khan"/>
    <x v="6"/>
    <x v="4"/>
    <x v="6"/>
    <n v="1"/>
    <n v="904.87"/>
    <x v="0"/>
    <x v="0"/>
    <n v="4"/>
    <n v="904.87"/>
    <m/>
    <m/>
    <m/>
    <m/>
    <m/>
    <m/>
    <s v="Completed"/>
    <s v="No"/>
    <s v="No"/>
    <m/>
    <n v="558"/>
    <n v="430"/>
    <n v="1098537.4901531704"/>
    <n v="96724.388030634553"/>
    <n v="3.9001122334455669"/>
    <s v="Lipstick"/>
    <x v="4"/>
    <s v="Beauty"/>
    <s v="Beauty"/>
    <s v="Beauty"/>
    <n v="10"/>
    <s v="Beauty"/>
    <m/>
    <n v="2025"/>
    <n v="2"/>
    <n v="1"/>
    <n v="7"/>
    <s v="Weekend"/>
    <m/>
    <m/>
  </r>
  <r>
    <s v="WEB-7225"/>
    <x v="493"/>
    <s v="Simran Kapoor"/>
    <x v="1"/>
    <x v="4"/>
    <x v="24"/>
    <n v="1"/>
    <n v="1203.3699999999999"/>
    <x v="3"/>
    <x v="2"/>
    <n v="4"/>
    <n v="1203.3699999999999"/>
    <m/>
    <m/>
    <m/>
    <m/>
    <m/>
    <m/>
    <s v="Completed"/>
    <s v="No"/>
    <s v="No"/>
    <m/>
    <n v="595"/>
    <n v="444"/>
    <n v="1098537.4901531704"/>
    <n v="96724.388030634553"/>
    <n v="3.9001122334455669"/>
    <s v="Face Cream"/>
    <x v="4"/>
    <s v="Beauty"/>
    <s v="Beauty"/>
    <s v="Beauty"/>
    <n v="80"/>
    <s v="Beauty"/>
    <m/>
    <n v="2023"/>
    <n v="3"/>
    <n v="31"/>
    <n v="6"/>
    <s v="Weekday"/>
    <m/>
    <m/>
  </r>
  <r>
    <s v="WEB-5321"/>
    <x v="668"/>
    <s v="Aarav Malhotra"/>
    <x v="2"/>
    <x v="0"/>
    <x v="5"/>
    <n v="3"/>
    <n v="1799.56"/>
    <x v="1"/>
    <x v="0"/>
    <n v="4"/>
    <n v="5398.68"/>
    <m/>
    <m/>
    <m/>
    <m/>
    <m/>
    <m/>
    <s v="Completed"/>
    <s v="Yes"/>
    <s v="No"/>
    <m/>
    <n v="589"/>
    <n v="426"/>
    <n v="1463424.4009529033"/>
    <n v="118285.78776560788"/>
    <n v="3.8140589569160999"/>
    <s v="Storage Box"/>
    <x v="0"/>
    <s v="Home &amp; Kitchen"/>
    <s v="Home &amp; Kitchen"/>
    <s v="Home &amp; Kitchen"/>
    <n v="8"/>
    <s v="Home &amp; Kitchen"/>
    <m/>
    <n v="2025"/>
    <n v="5"/>
    <n v="4"/>
    <n v="1"/>
    <s v="Weekday"/>
    <m/>
    <m/>
  </r>
  <r>
    <s v="WEB-8038"/>
    <x v="571"/>
    <s v="Arjun Malhotra"/>
    <x v="3"/>
    <x v="4"/>
    <x v="6"/>
    <n v="1"/>
    <n v="1258.3800000000001"/>
    <x v="0"/>
    <x v="3"/>
    <n v="4"/>
    <n v="1258.3800000000001"/>
    <m/>
    <m/>
    <m/>
    <m/>
    <m/>
    <m/>
    <s v="Lost Sale"/>
    <s v="No"/>
    <s v="Yes"/>
    <m/>
    <n v="619"/>
    <n v="468"/>
    <n v="1098537.4901531704"/>
    <n v="96724.388030634553"/>
    <n v="3.9001122334455669"/>
    <s v="Lipstick"/>
    <x v="4"/>
    <s v="Beauty"/>
    <s v="Beauty"/>
    <s v="Beauty"/>
    <n v="10"/>
    <s v="Beauty"/>
    <m/>
    <n v="2023"/>
    <n v="7"/>
    <n v="2"/>
    <n v="1"/>
    <s v="Weekday"/>
    <m/>
    <m/>
  </r>
  <r>
    <s v="WEB-8087"/>
    <x v="4"/>
    <s v="Diya Chatterjee"/>
    <x v="0"/>
    <x v="3"/>
    <x v="19"/>
    <n v="1"/>
    <n v="1588.64"/>
    <x v="4"/>
    <x v="0"/>
    <n v="4"/>
    <n v="1588.64"/>
    <m/>
    <m/>
    <m/>
    <m/>
    <m/>
    <m/>
    <s v="Completed"/>
    <s v="Yes"/>
    <s v="No"/>
    <m/>
    <n v="590"/>
    <n v="451"/>
    <n v="1892867.2841657216"/>
    <n v="199432.98236095349"/>
    <n v="3.8949824970828471"/>
    <s v="Sunglasses"/>
    <x v="3"/>
    <s v="Fashion"/>
    <s v="Fashion"/>
    <s v="Fashion"/>
    <n v="53"/>
    <s v="Fashion"/>
    <m/>
    <n v="2024"/>
    <n v="11"/>
    <n v="2"/>
    <n v="7"/>
    <s v="Weekday"/>
    <m/>
    <m/>
  </r>
  <r>
    <s v="WEB-6446"/>
    <x v="596"/>
    <s v="Saanvi Das"/>
    <x v="1"/>
    <x v="0"/>
    <x v="16"/>
    <n v="1"/>
    <n v="1973.27"/>
    <x v="4"/>
    <x v="0"/>
    <n v="5"/>
    <n v="1973.27"/>
    <m/>
    <m/>
    <m/>
    <m/>
    <m/>
    <m/>
    <s v="Completed"/>
    <s v="Yes"/>
    <s v="No"/>
    <m/>
    <n v="595"/>
    <n v="444"/>
    <n v="1463424.4009529033"/>
    <n v="118285.78776560788"/>
    <n v="3.8140589569160999"/>
    <s v="Table Lamp"/>
    <x v="0"/>
    <s v="Home &amp; Kitchen"/>
    <s v="Home &amp; Kitchen"/>
    <s v="Home &amp; Kitchen"/>
    <n v="32"/>
    <s v="Home &amp; Kitchen"/>
    <m/>
    <n v="2024"/>
    <n v="6"/>
    <n v="15"/>
    <n v="7"/>
    <s v="Weekday"/>
    <m/>
    <m/>
  </r>
  <r>
    <s v="WEB-5991"/>
    <x v="218"/>
    <s v="Karan Rao"/>
    <x v="1"/>
    <x v="4"/>
    <x v="22"/>
    <n v="2"/>
    <n v="1193.7"/>
    <x v="1"/>
    <x v="0"/>
    <n v="4"/>
    <n v="2387.4"/>
    <m/>
    <m/>
    <m/>
    <m/>
    <m/>
    <m/>
    <s v="Completed"/>
    <s v="Yes"/>
    <s v="No"/>
    <m/>
    <n v="595"/>
    <n v="444"/>
    <n v="1098537.4901531704"/>
    <n v="96724.388030634553"/>
    <n v="3.9001122334455669"/>
    <s v="Hair Oil"/>
    <x v="4"/>
    <s v="Beauty"/>
    <s v="Beauty"/>
    <s v="Beauty"/>
    <n v="70"/>
    <s v="Beauty"/>
    <m/>
    <n v="2025"/>
    <n v="3"/>
    <n v="23"/>
    <n v="1"/>
    <s v="Weekday"/>
    <m/>
    <m/>
  </r>
  <r>
    <s v="WEB-5246"/>
    <x v="557"/>
    <s v="Simran Chatterjee"/>
    <x v="0"/>
    <x v="2"/>
    <x v="15"/>
    <n v="1"/>
    <n v="692.28"/>
    <x v="3"/>
    <x v="0"/>
    <n v="3"/>
    <n v="692.28"/>
    <m/>
    <m/>
    <m/>
    <m/>
    <m/>
    <m/>
    <s v="Completed"/>
    <s v="No"/>
    <s v="No"/>
    <m/>
    <n v="590"/>
    <n v="451"/>
    <n v="594714.6477588166"/>
    <n v="60882.938065984097"/>
    <n v="3.804733727810651"/>
    <s v="Kids Story Book"/>
    <x v="2"/>
    <s v="Books"/>
    <s v="Books"/>
    <s v="Books"/>
    <n v="23"/>
    <s v="Books"/>
    <m/>
    <n v="2024"/>
    <n v="10"/>
    <n v="13"/>
    <n v="1"/>
    <s v="Weekday"/>
    <m/>
    <m/>
  </r>
  <r>
    <s v="WEB-9667"/>
    <x v="581"/>
    <s v="Diya Gupta"/>
    <x v="5"/>
    <x v="1"/>
    <x v="8"/>
    <n v="1"/>
    <n v="3351.07"/>
    <x v="0"/>
    <x v="0"/>
    <n v="3"/>
    <n v="3351.07"/>
    <m/>
    <m/>
    <m/>
    <m/>
    <m/>
    <m/>
    <s v="Completed"/>
    <s v="Yes"/>
    <s v="No"/>
    <m/>
    <n v="559"/>
    <n v="408"/>
    <n v="2759712.3299794244"/>
    <n v="330643.50635802455"/>
    <n v="3.8641711229946525"/>
    <s v="Wireless Earbuds"/>
    <x v="1"/>
    <s v="Electronics"/>
    <s v="Electronics"/>
    <s v="Electronics"/>
    <n v="12"/>
    <s v="Electronics"/>
    <m/>
    <n v="2025"/>
    <n v="5"/>
    <n v="7"/>
    <n v="4"/>
    <s v="Weekend"/>
    <m/>
    <m/>
  </r>
  <r>
    <s v="WEB-8178"/>
    <x v="651"/>
    <s v="Aarav Nair"/>
    <x v="0"/>
    <x v="4"/>
    <x v="6"/>
    <n v="1"/>
    <n v="1329.59"/>
    <x v="1"/>
    <x v="0"/>
    <n v="5"/>
    <n v="1329.59"/>
    <m/>
    <m/>
    <m/>
    <m/>
    <m/>
    <m/>
    <s v="Completed"/>
    <s v="Yes"/>
    <s v="No"/>
    <m/>
    <n v="590"/>
    <n v="451"/>
    <n v="1098537.4901531704"/>
    <n v="96724.388030634553"/>
    <n v="3.9001122334455669"/>
    <s v="Lipstick"/>
    <x v="4"/>
    <s v="Beauty"/>
    <s v="Beauty"/>
    <s v="Beauty"/>
    <n v="10"/>
    <s v="Beauty"/>
    <m/>
    <n v="2025"/>
    <n v="2"/>
    <n v="25"/>
    <n v="3"/>
    <s v="Weekday"/>
    <m/>
    <m/>
  </r>
  <r>
    <s v="WEB-5971"/>
    <x v="833"/>
    <s v="Pooja Rao"/>
    <x v="3"/>
    <x v="2"/>
    <x v="2"/>
    <n v="1"/>
    <n v="233.65"/>
    <x v="3"/>
    <x v="0"/>
    <n v="5"/>
    <n v="233.65"/>
    <m/>
    <m/>
    <m/>
    <m/>
    <m/>
    <m/>
    <s v="Completed"/>
    <s v="No"/>
    <s v="No"/>
    <m/>
    <n v="619"/>
    <n v="468"/>
    <n v="594714.6477588166"/>
    <n v="60882.938065984097"/>
    <n v="3.804733727810651"/>
    <s v="Cookbook"/>
    <x v="2"/>
    <s v="Books"/>
    <s v="Books"/>
    <s v="Books"/>
    <n v="4"/>
    <s v="Books"/>
    <m/>
    <n v="2024"/>
    <n v="4"/>
    <n v="4"/>
    <n v="5"/>
    <s v="Weekday"/>
    <m/>
    <m/>
  </r>
  <r>
    <s v="WEB-8992"/>
    <x v="547"/>
    <s v="Arjun Iyer"/>
    <x v="4"/>
    <x v="2"/>
    <x v="14"/>
    <n v="2"/>
    <n v="379.75"/>
    <x v="3"/>
    <x v="0"/>
    <n v="4"/>
    <n v="759.5"/>
    <m/>
    <m/>
    <m/>
    <m/>
    <m/>
    <m/>
    <s v="Completed"/>
    <s v="No"/>
    <s v="No"/>
    <m/>
    <n v="573"/>
    <n v="450"/>
    <n v="594714.6477588166"/>
    <n v="60882.938065984097"/>
    <n v="3.804733727810651"/>
    <s v="Notebook Set"/>
    <x v="2"/>
    <s v="Books"/>
    <s v="Books"/>
    <s v="Books"/>
    <n v="20"/>
    <s v="Books"/>
    <m/>
    <n v="2025"/>
    <n v="2"/>
    <n v="2"/>
    <n v="1"/>
    <s v="Weekday"/>
    <m/>
    <m/>
  </r>
  <r>
    <s v="WEB-5218"/>
    <x v="166"/>
    <s v="Meera Kapoor"/>
    <x v="0"/>
    <x v="4"/>
    <x v="21"/>
    <n v="1"/>
    <n v="1480.05"/>
    <x v="2"/>
    <x v="0"/>
    <n v="3"/>
    <n v="1480.05"/>
    <m/>
    <m/>
    <m/>
    <m/>
    <m/>
    <m/>
    <s v="Completed"/>
    <s v="Yes"/>
    <s v="No"/>
    <m/>
    <n v="590"/>
    <n v="451"/>
    <n v="1098537.4901531704"/>
    <n v="96724.388030634553"/>
    <n v="3.9001122334455669"/>
    <s v="Shampoo 200Ml"/>
    <x v="4"/>
    <s v="Beauty"/>
    <s v="Beauty"/>
    <s v="Beauty"/>
    <n v="64"/>
    <s v="Beauty"/>
    <m/>
    <n v="2023"/>
    <n v="7"/>
    <n v="4"/>
    <n v="3"/>
    <s v="Weekday"/>
    <m/>
    <m/>
  </r>
  <r>
    <s v="WEB-6045"/>
    <x v="614"/>
    <s v="Riya Patel"/>
    <x v="1"/>
    <x v="2"/>
    <x v="2"/>
    <n v="1"/>
    <n v="520.92999999999995"/>
    <x v="4"/>
    <x v="1"/>
    <n v="5"/>
    <n v="520.92999999999995"/>
    <m/>
    <m/>
    <m/>
    <m/>
    <m/>
    <m/>
    <s v="Pending"/>
    <s v="No"/>
    <s v="Yes"/>
    <m/>
    <n v="595"/>
    <n v="444"/>
    <n v="594714.6477588166"/>
    <n v="60882.938065984097"/>
    <n v="3.804733727810651"/>
    <s v="Cookbook"/>
    <x v="2"/>
    <s v="Books"/>
    <s v="Books"/>
    <s v="Books"/>
    <n v="4"/>
    <s v="Books"/>
    <m/>
    <n v="2024"/>
    <n v="9"/>
    <n v="1"/>
    <n v="1"/>
    <s v="Weekend"/>
    <m/>
    <m/>
  </r>
  <r>
    <s v="WEB-9000"/>
    <x v="461"/>
    <s v="Arjun Rao"/>
    <x v="2"/>
    <x v="2"/>
    <x v="15"/>
    <n v="2"/>
    <n v="304.52999999999997"/>
    <x v="1"/>
    <x v="0"/>
    <n v="2"/>
    <n v="609.05999999999995"/>
    <m/>
    <m/>
    <m/>
    <m/>
    <m/>
    <m/>
    <s v="Completed"/>
    <s v="No"/>
    <s v="No"/>
    <m/>
    <n v="589"/>
    <n v="426"/>
    <n v="594714.6477588166"/>
    <n v="60882.938065984097"/>
    <n v="3.804733727810651"/>
    <s v="Kids Story Book"/>
    <x v="2"/>
    <s v="Books"/>
    <s v="Books"/>
    <s v="Books"/>
    <n v="23"/>
    <s v="Books"/>
    <m/>
    <n v="2023"/>
    <n v="8"/>
    <n v="13"/>
    <n v="1"/>
    <s v="Weekday"/>
    <m/>
    <m/>
  </r>
  <r>
    <s v="WEB-9326"/>
    <x v="485"/>
    <s v="Vivaan Iyer"/>
    <x v="1"/>
    <x v="3"/>
    <x v="10"/>
    <n v="1"/>
    <n v="922.34"/>
    <x v="2"/>
    <x v="0"/>
    <n v="5"/>
    <n v="922.34"/>
    <m/>
    <m/>
    <m/>
    <m/>
    <m/>
    <m/>
    <s v="Completed"/>
    <s v="No"/>
    <s v="No"/>
    <m/>
    <n v="595"/>
    <n v="444"/>
    <n v="1892867.2841657216"/>
    <n v="199432.98236095349"/>
    <n v="3.8949824970828471"/>
    <s v="Women'S Kurti"/>
    <x v="3"/>
    <s v="Fashion"/>
    <s v="Fashion"/>
    <s v="Fashion"/>
    <n v="15"/>
    <s v="Fashion"/>
    <m/>
    <n v="2024"/>
    <n v="12"/>
    <n v="20"/>
    <n v="6"/>
    <s v="Weekday"/>
    <m/>
    <m/>
  </r>
  <r>
    <s v="WEB-9248"/>
    <x v="835"/>
    <s v="Saanvi Nair"/>
    <x v="0"/>
    <x v="2"/>
    <x v="7"/>
    <n v="1"/>
    <n v="408.46"/>
    <x v="2"/>
    <x v="0"/>
    <n v="4"/>
    <n v="408.46"/>
    <m/>
    <m/>
    <m/>
    <m/>
    <m/>
    <m/>
    <s v="Completed"/>
    <s v="No"/>
    <s v="No"/>
    <m/>
    <n v="590"/>
    <n v="451"/>
    <n v="594714.6477588166"/>
    <n v="60882.938065984097"/>
    <n v="3.804733727810651"/>
    <s v="Fiction Novel"/>
    <x v="2"/>
    <s v="Books"/>
    <s v="Books"/>
    <s v="Books"/>
    <n v="11"/>
    <s v="Books"/>
    <m/>
    <n v="2024"/>
    <n v="7"/>
    <n v="27"/>
    <n v="7"/>
    <s v="Weekday"/>
    <m/>
    <m/>
  </r>
  <r>
    <s v="WEB-9213"/>
    <x v="721"/>
    <s v="Simran Bose"/>
    <x v="2"/>
    <x v="4"/>
    <x v="24"/>
    <n v="1"/>
    <n v="126.7"/>
    <x v="0"/>
    <x v="0"/>
    <n v="5"/>
    <n v="126.7"/>
    <m/>
    <m/>
    <m/>
    <m/>
    <m/>
    <m/>
    <s v="Completed"/>
    <s v="No"/>
    <s v="No"/>
    <m/>
    <n v="589"/>
    <n v="426"/>
    <n v="1098537.4901531704"/>
    <n v="96724.388030634553"/>
    <n v="3.9001122334455669"/>
    <s v="Face Cream"/>
    <x v="4"/>
    <s v="Beauty"/>
    <s v="Beauty"/>
    <s v="Beauty"/>
    <n v="80"/>
    <s v="Beauty"/>
    <m/>
    <n v="2023"/>
    <n v="10"/>
    <n v="4"/>
    <n v="4"/>
    <s v="Weekday"/>
    <m/>
    <m/>
  </r>
  <r>
    <s v="WEB-6988"/>
    <x v="384"/>
    <s v="Rahul Chatterjee"/>
    <x v="5"/>
    <x v="2"/>
    <x v="2"/>
    <n v="1"/>
    <n v="541.87"/>
    <x v="1"/>
    <x v="2"/>
    <n v="3"/>
    <n v="541.87"/>
    <m/>
    <m/>
    <m/>
    <m/>
    <m/>
    <m/>
    <s v="Completed"/>
    <s v="No"/>
    <s v="No"/>
    <m/>
    <n v="559"/>
    <n v="408"/>
    <n v="594714.6477588166"/>
    <n v="60882.938065984097"/>
    <n v="3.804733727810651"/>
    <s v="Cookbook"/>
    <x v="2"/>
    <s v="Books"/>
    <s v="Books"/>
    <s v="Books"/>
    <n v="4"/>
    <s v="Books"/>
    <m/>
    <n v="2023"/>
    <n v="11"/>
    <n v="5"/>
    <n v="1"/>
    <s v="Weekday"/>
    <m/>
    <m/>
  </r>
  <r>
    <s v="WEB-8353"/>
    <x v="756"/>
    <s v="Tanya Reddy"/>
    <x v="4"/>
    <x v="3"/>
    <x v="19"/>
    <n v="1"/>
    <n v="2269.66"/>
    <x v="0"/>
    <x v="3"/>
    <n v="5"/>
    <n v="2269.66"/>
    <m/>
    <m/>
    <m/>
    <m/>
    <m/>
    <m/>
    <s v="Lost Sale"/>
    <s v="No"/>
    <s v="Yes"/>
    <m/>
    <n v="573"/>
    <n v="450"/>
    <n v="1892867.2841657216"/>
    <n v="199432.98236095349"/>
    <n v="3.8949824970828471"/>
    <s v="Sunglasses"/>
    <x v="3"/>
    <s v="Fashion"/>
    <s v="Fashion"/>
    <s v="Fashion"/>
    <n v="53"/>
    <s v="Fashion"/>
    <m/>
    <n v="2025"/>
    <n v="2"/>
    <n v="27"/>
    <n v="5"/>
    <s v="Weekday"/>
    <m/>
    <m/>
  </r>
  <r>
    <s v="WEB-7834"/>
    <x v="226"/>
    <s v="Kavya Reddy"/>
    <x v="1"/>
    <x v="4"/>
    <x v="6"/>
    <n v="2"/>
    <n v="106.66"/>
    <x v="2"/>
    <x v="3"/>
    <n v="5"/>
    <n v="213.32"/>
    <m/>
    <m/>
    <m/>
    <m/>
    <m/>
    <m/>
    <s v="Lost Sale"/>
    <s v="No"/>
    <s v="Yes"/>
    <m/>
    <n v="595"/>
    <n v="444"/>
    <n v="1098537.4901531704"/>
    <n v="96724.388030634553"/>
    <n v="3.9001122334455669"/>
    <s v="Lipstick"/>
    <x v="4"/>
    <s v="Beauty"/>
    <s v="Beauty"/>
    <s v="Beauty"/>
    <n v="10"/>
    <s v="Beauty"/>
    <m/>
    <n v="2023"/>
    <n v="11"/>
    <n v="18"/>
    <n v="7"/>
    <s v="Weekday"/>
    <m/>
    <m/>
  </r>
  <r>
    <s v="WEB-9286"/>
    <x v="796"/>
    <s v="Tanya Sharma"/>
    <x v="5"/>
    <x v="4"/>
    <x v="12"/>
    <n v="1"/>
    <n v="180.77"/>
    <x v="1"/>
    <x v="0"/>
    <n v="3"/>
    <n v="180.77"/>
    <m/>
    <m/>
    <m/>
    <m/>
    <m/>
    <m/>
    <s v="Completed"/>
    <s v="No"/>
    <s v="No"/>
    <m/>
    <n v="559"/>
    <n v="408"/>
    <n v="1098537.4901531704"/>
    <n v="96724.388030634553"/>
    <n v="3.9001122334455669"/>
    <s v="Perfume 50Ml"/>
    <x v="4"/>
    <s v="Beauty"/>
    <s v="Beauty"/>
    <s v="Beauty"/>
    <n v="18"/>
    <s v="Beauty"/>
    <m/>
    <n v="2023"/>
    <n v="3"/>
    <n v="8"/>
    <n v="4"/>
    <s v="Weekday"/>
    <m/>
    <m/>
  </r>
  <r>
    <s v="WEB-5388"/>
    <x v="816"/>
    <s v="Kavya Sharma"/>
    <x v="7"/>
    <x v="3"/>
    <x v="10"/>
    <n v="3"/>
    <n v="2452.87"/>
    <x v="3"/>
    <x v="1"/>
    <n v="3"/>
    <n v="7358.61"/>
    <m/>
    <m/>
    <m/>
    <m/>
    <m/>
    <m/>
    <s v="Pending"/>
    <s v="No"/>
    <s v="Yes"/>
    <m/>
    <n v="567"/>
    <n v="440"/>
    <n v="1892867.2841657216"/>
    <n v="199432.98236095349"/>
    <n v="3.8949824970828471"/>
    <s v="Women'S Kurti"/>
    <x v="3"/>
    <s v="Fashion"/>
    <s v="Fashion"/>
    <s v="Fashion"/>
    <n v="15"/>
    <s v="Fashion"/>
    <m/>
    <n v="2023"/>
    <n v="7"/>
    <n v="21"/>
    <n v="6"/>
    <s v="Weekday"/>
    <m/>
    <m/>
  </r>
  <r>
    <s v="WEB-6661"/>
    <x v="348"/>
    <s v="Aditya Singh"/>
    <x v="2"/>
    <x v="3"/>
    <x v="19"/>
    <n v="1"/>
    <n v="1889.01"/>
    <x v="0"/>
    <x v="0"/>
    <n v="4"/>
    <n v="1889.01"/>
    <m/>
    <m/>
    <m/>
    <m/>
    <m/>
    <m/>
    <s v="Completed"/>
    <s v="Yes"/>
    <s v="No"/>
    <m/>
    <n v="589"/>
    <n v="426"/>
    <n v="1892867.2841657216"/>
    <n v="199432.98236095349"/>
    <n v="3.8949824970828471"/>
    <s v="Sunglasses"/>
    <x v="3"/>
    <s v="Fashion"/>
    <s v="Fashion"/>
    <s v="Fashion"/>
    <n v="53"/>
    <s v="Fashion"/>
    <m/>
    <n v="2024"/>
    <n v="9"/>
    <n v="19"/>
    <n v="5"/>
    <s v="Weekday"/>
    <m/>
    <m/>
  </r>
  <r>
    <s v="WEB-7011"/>
    <x v="47"/>
    <s v="Vikram Chatterjee"/>
    <x v="2"/>
    <x v="3"/>
    <x v="19"/>
    <n v="1"/>
    <n v="378.95"/>
    <x v="2"/>
    <x v="0"/>
    <n v="4"/>
    <n v="378.95"/>
    <m/>
    <m/>
    <m/>
    <m/>
    <m/>
    <m/>
    <s v="Completed"/>
    <s v="No"/>
    <s v="No"/>
    <m/>
    <n v="589"/>
    <n v="426"/>
    <n v="1892867.2841657216"/>
    <n v="199432.98236095349"/>
    <n v="3.8949824970828471"/>
    <s v="Sunglasses"/>
    <x v="3"/>
    <s v="Fashion"/>
    <s v="Fashion"/>
    <s v="Fashion"/>
    <n v="53"/>
    <s v="Fashion"/>
    <m/>
    <n v="2023"/>
    <n v="11"/>
    <n v="9"/>
    <n v="5"/>
    <s v="Weekday"/>
    <m/>
    <m/>
  </r>
  <r>
    <s v="WEB-5311"/>
    <x v="481"/>
    <s v="Arjun Chatterjee"/>
    <x v="1"/>
    <x v="1"/>
    <x v="1"/>
    <n v="1"/>
    <n v="1436.28"/>
    <x v="4"/>
    <x v="0"/>
    <n v="4"/>
    <n v="1436.28"/>
    <m/>
    <m/>
    <m/>
    <m/>
    <m/>
    <m/>
    <s v="Completed"/>
    <s v="Yes"/>
    <s v="No"/>
    <m/>
    <n v="595"/>
    <n v="444"/>
    <n v="2759712.3299794244"/>
    <n v="330643.50635802455"/>
    <n v="3.8641711229946525"/>
    <s v="Power Bank 10000Mah"/>
    <x v="1"/>
    <s v="Electronics"/>
    <s v="Electronics"/>
    <s v="Electronics"/>
    <n v="3"/>
    <s v="Electronics"/>
    <m/>
    <n v="2025"/>
    <n v="4"/>
    <n v="13"/>
    <n v="1"/>
    <s v="Weekday"/>
    <m/>
    <m/>
  </r>
  <r>
    <s v="WEB-8578"/>
    <x v="642"/>
    <s v="Sanjay Das"/>
    <x v="4"/>
    <x v="2"/>
    <x v="13"/>
    <n v="3"/>
    <n v="430.41"/>
    <x v="0"/>
    <x v="3"/>
    <n v="4"/>
    <n v="1291.23"/>
    <m/>
    <m/>
    <m/>
    <m/>
    <m/>
    <m/>
    <s v="Lost Sale"/>
    <s v="No"/>
    <s v="Yes"/>
    <m/>
    <n v="573"/>
    <n v="450"/>
    <n v="594714.6477588166"/>
    <n v="60882.938065984097"/>
    <n v="3.804733727810651"/>
    <s v="Self-Help Book"/>
    <x v="2"/>
    <s v="Books"/>
    <s v="Books"/>
    <s v="Books"/>
    <n v="19"/>
    <s v="Books"/>
    <m/>
    <n v="2024"/>
    <n v="4"/>
    <n v="20"/>
    <n v="7"/>
    <s v="Weekday"/>
    <m/>
    <m/>
  </r>
  <r>
    <s v="WEB-8624"/>
    <x v="388"/>
    <s v="Saanvi Joshi"/>
    <x v="4"/>
    <x v="2"/>
    <x v="14"/>
    <n v="1"/>
    <n v="133.06"/>
    <x v="2"/>
    <x v="0"/>
    <n v="2"/>
    <n v="133.06"/>
    <m/>
    <m/>
    <m/>
    <m/>
    <m/>
    <m/>
    <s v="Completed"/>
    <s v="No"/>
    <s v="No"/>
    <m/>
    <n v="573"/>
    <n v="450"/>
    <n v="594714.6477588166"/>
    <n v="60882.938065984097"/>
    <n v="3.804733727810651"/>
    <s v="Notebook Set"/>
    <x v="2"/>
    <s v="Books"/>
    <s v="Books"/>
    <s v="Books"/>
    <n v="20"/>
    <s v="Books"/>
    <m/>
    <n v="2023"/>
    <n v="2"/>
    <n v="20"/>
    <n v="2"/>
    <s v="Weekday"/>
    <m/>
    <m/>
  </r>
  <r>
    <s v="WEB-6367"/>
    <x v="836"/>
    <s v="Riya Bose"/>
    <x v="1"/>
    <x v="3"/>
    <x v="17"/>
    <n v="1"/>
    <n v="1359.01"/>
    <x v="0"/>
    <x v="0"/>
    <n v="5"/>
    <n v="1359.01"/>
    <m/>
    <m/>
    <m/>
    <m/>
    <m/>
    <m/>
    <s v="Completed"/>
    <s v="Yes"/>
    <s v="No"/>
    <m/>
    <n v="595"/>
    <n v="444"/>
    <n v="1892867.2841657216"/>
    <n v="199432.98236095349"/>
    <n v="3.8949824970828471"/>
    <s v="Running Shoes"/>
    <x v="3"/>
    <s v="Fashion"/>
    <s v="Fashion"/>
    <s v="Fashion"/>
    <n v="45"/>
    <s v="Fashion"/>
    <m/>
    <n v="2024"/>
    <n v="10"/>
    <n v="23"/>
    <n v="4"/>
    <s v="Weekday"/>
    <m/>
    <m/>
  </r>
  <r>
    <s v="WEB-5484"/>
    <x v="740"/>
    <s v="Arjun Nair"/>
    <x v="1"/>
    <x v="1"/>
    <x v="18"/>
    <n v="2"/>
    <n v="2624.86"/>
    <x v="2"/>
    <x v="3"/>
    <m/>
    <n v="5249.72"/>
    <m/>
    <m/>
    <m/>
    <m/>
    <m/>
    <m/>
    <s v="Lost Sale"/>
    <s v="No"/>
    <s v="Yes"/>
    <m/>
    <n v="595"/>
    <n v="444"/>
    <n v="2759712.3299794244"/>
    <n v="330643.50635802455"/>
    <n v="3.8641711229946525"/>
    <s v="Bluetooth Speaker"/>
    <x v="1"/>
    <s v="Electronics"/>
    <s v="Electronics"/>
    <s v="Electronics"/>
    <n v="48"/>
    <s v="Electronics"/>
    <m/>
    <n v="2025"/>
    <n v="3"/>
    <n v="14"/>
    <n v="6"/>
    <s v="Weekday"/>
    <m/>
    <m/>
  </r>
  <r>
    <s v="WEB-6897"/>
    <x v="831"/>
    <s v="Meera Gupta"/>
    <x v="4"/>
    <x v="2"/>
    <x v="2"/>
    <n v="2"/>
    <n v="357.63"/>
    <x v="4"/>
    <x v="0"/>
    <n v="4"/>
    <n v="715.26"/>
    <m/>
    <m/>
    <m/>
    <m/>
    <m/>
    <m/>
    <s v="Completed"/>
    <s v="No"/>
    <s v="No"/>
    <m/>
    <n v="573"/>
    <n v="450"/>
    <n v="594714.6477588166"/>
    <n v="60882.938065984097"/>
    <n v="3.804733727810651"/>
    <s v="Cookbook"/>
    <x v="2"/>
    <s v="Books"/>
    <s v="Books"/>
    <s v="Books"/>
    <n v="4"/>
    <s v="Books"/>
    <m/>
    <n v="2025"/>
    <n v="4"/>
    <n v="30"/>
    <n v="4"/>
    <s v="Weekday"/>
    <m/>
    <m/>
  </r>
  <r>
    <s v="WEB-8802"/>
    <x v="299"/>
    <s v="Vikram Pillai"/>
    <x v="4"/>
    <x v="2"/>
    <x v="14"/>
    <n v="2"/>
    <n v="452.15"/>
    <x v="3"/>
    <x v="0"/>
    <n v="4"/>
    <n v="904.3"/>
    <m/>
    <m/>
    <m/>
    <m/>
    <m/>
    <m/>
    <s v="Completed"/>
    <s v="No"/>
    <s v="No"/>
    <m/>
    <n v="573"/>
    <n v="450"/>
    <n v="594714.6477588166"/>
    <n v="60882.938065984097"/>
    <n v="3.804733727810651"/>
    <s v="Notebook Set"/>
    <x v="2"/>
    <s v="Books"/>
    <s v="Books"/>
    <s v="Books"/>
    <n v="20"/>
    <s v="Books"/>
    <m/>
    <n v="2023"/>
    <n v="12"/>
    <n v="15"/>
    <n v="6"/>
    <s v="Weekday"/>
    <m/>
    <m/>
  </r>
  <r>
    <s v="WEB-8282"/>
    <x v="802"/>
    <s v="Vivaan Nair"/>
    <x v="4"/>
    <x v="2"/>
    <x v="2"/>
    <n v="1"/>
    <n v="250.57"/>
    <x v="3"/>
    <x v="0"/>
    <n v="4"/>
    <n v="250.57"/>
    <m/>
    <m/>
    <m/>
    <m/>
    <m/>
    <m/>
    <s v="Completed"/>
    <s v="No"/>
    <s v="No"/>
    <m/>
    <n v="573"/>
    <n v="450"/>
    <n v="594714.6477588166"/>
    <n v="60882.938065984097"/>
    <n v="3.804733727810651"/>
    <s v="Cookbook"/>
    <x v="2"/>
    <s v="Books"/>
    <s v="Books"/>
    <s v="Books"/>
    <n v="4"/>
    <s v="Books"/>
    <m/>
    <n v="2024"/>
    <n v="11"/>
    <n v="15"/>
    <n v="6"/>
    <s v="Weekday"/>
    <m/>
    <m/>
  </r>
  <r>
    <s v="WEB-5984"/>
    <x v="837"/>
    <s v="Meera Sharma"/>
    <x v="6"/>
    <x v="1"/>
    <x v="18"/>
    <n v="2"/>
    <n v="1083.3699999999999"/>
    <x v="1"/>
    <x v="0"/>
    <n v="5"/>
    <n v="2166.7399999999998"/>
    <m/>
    <m/>
    <m/>
    <m/>
    <m/>
    <m/>
    <s v="Completed"/>
    <s v="Yes"/>
    <s v="No"/>
    <m/>
    <n v="558"/>
    <n v="430"/>
    <n v="2759712.3299794244"/>
    <n v="330643.50635802455"/>
    <n v="3.8641711229946525"/>
    <s v="Bluetooth Speaker"/>
    <x v="1"/>
    <s v="Electronics"/>
    <s v="Electronics"/>
    <s v="Electronics"/>
    <n v="48"/>
    <s v="Electronics"/>
    <m/>
    <n v="2024"/>
    <n v="2"/>
    <n v="9"/>
    <n v="6"/>
    <s v="Weekday"/>
    <m/>
    <m/>
  </r>
  <r>
    <s v="WEB-5164"/>
    <x v="762"/>
    <s v="Sanjay Reddy"/>
    <x v="4"/>
    <x v="0"/>
    <x v="0"/>
    <n v="1"/>
    <n v="938.4"/>
    <x v="4"/>
    <x v="0"/>
    <n v="2"/>
    <n v="938.4"/>
    <m/>
    <m/>
    <m/>
    <m/>
    <m/>
    <m/>
    <s v="Completed"/>
    <s v="No"/>
    <s v="No"/>
    <m/>
    <n v="573"/>
    <n v="450"/>
    <n v="1463424.4009529033"/>
    <n v="118285.78776560788"/>
    <n v="3.8140589569160999"/>
    <s v="Water Bottle"/>
    <x v="0"/>
    <s v="Home &amp; Kitchen"/>
    <s v="Home &amp; Kitchen"/>
    <s v="Home &amp; Kitchen"/>
    <n v="2"/>
    <s v="Home &amp; Kitchen"/>
    <m/>
    <n v="2024"/>
    <n v="11"/>
    <n v="24"/>
    <n v="1"/>
    <s v="Weekday"/>
    <m/>
    <m/>
  </r>
  <r>
    <s v="WEB-5196"/>
    <x v="178"/>
    <s v="Tanya Reddy"/>
    <x v="7"/>
    <x v="4"/>
    <x v="24"/>
    <n v="2"/>
    <n v="811.35"/>
    <x v="4"/>
    <x v="0"/>
    <n v="2"/>
    <n v="1622.7"/>
    <m/>
    <m/>
    <m/>
    <m/>
    <m/>
    <m/>
    <s v="Completed"/>
    <s v="Yes"/>
    <s v="No"/>
    <m/>
    <n v="567"/>
    <n v="440"/>
    <n v="1098537.4901531704"/>
    <n v="96724.388030634553"/>
    <n v="3.9001122334455669"/>
    <s v="Face Cream"/>
    <x v="4"/>
    <s v="Beauty"/>
    <s v="Beauty"/>
    <s v="Beauty"/>
    <n v="80"/>
    <s v="Beauty"/>
    <m/>
    <n v="2025"/>
    <n v="6"/>
    <n v="20"/>
    <n v="6"/>
    <s v="Weekday"/>
    <m/>
    <m/>
  </r>
  <r>
    <s v="WEB-7814"/>
    <x v="627"/>
    <s v="Neha Chatterjee"/>
    <x v="6"/>
    <x v="2"/>
    <x v="14"/>
    <n v="2"/>
    <n v="501.29"/>
    <x v="2"/>
    <x v="0"/>
    <n v="3"/>
    <n v="1002.58"/>
    <m/>
    <m/>
    <m/>
    <m/>
    <m/>
    <m/>
    <s v="Completed"/>
    <s v="Yes"/>
    <s v="No"/>
    <m/>
    <n v="558"/>
    <n v="430"/>
    <n v="594714.6477588166"/>
    <n v="60882.938065984097"/>
    <n v="3.804733727810651"/>
    <s v="Notebook Set"/>
    <x v="2"/>
    <s v="Books"/>
    <s v="Books"/>
    <s v="Books"/>
    <n v="20"/>
    <s v="Books"/>
    <m/>
    <n v="2024"/>
    <n v="11"/>
    <n v="22"/>
    <n v="6"/>
    <s v="Weekday"/>
    <m/>
    <m/>
  </r>
  <r>
    <s v="WEB-7300"/>
    <x v="60"/>
    <s v="Ananya Khan"/>
    <x v="3"/>
    <x v="2"/>
    <x v="7"/>
    <n v="1"/>
    <n v="772.13"/>
    <x v="2"/>
    <x v="0"/>
    <n v="4"/>
    <n v="772.13"/>
    <m/>
    <m/>
    <m/>
    <m/>
    <m/>
    <m/>
    <s v="Completed"/>
    <s v="No"/>
    <s v="No"/>
    <m/>
    <n v="619"/>
    <n v="468"/>
    <n v="594714.6477588166"/>
    <n v="60882.938065984097"/>
    <n v="3.804733727810651"/>
    <s v="Fiction Novel"/>
    <x v="2"/>
    <s v="Books"/>
    <s v="Books"/>
    <s v="Books"/>
    <n v="11"/>
    <s v="Books"/>
    <m/>
    <n v="2024"/>
    <n v="9"/>
    <n v="7"/>
    <n v="7"/>
    <s v="Weekend"/>
    <m/>
    <m/>
  </r>
  <r>
    <s v="WEB-6433"/>
    <x v="508"/>
    <s v="Sanjay Malhotra"/>
    <x v="7"/>
    <x v="3"/>
    <x v="10"/>
    <n v="1"/>
    <n v="778.4"/>
    <x v="4"/>
    <x v="3"/>
    <n v="5"/>
    <n v="778.4"/>
    <m/>
    <m/>
    <m/>
    <m/>
    <m/>
    <m/>
    <s v="Lost Sale"/>
    <s v="No"/>
    <s v="Yes"/>
    <m/>
    <n v="567"/>
    <n v="440"/>
    <n v="1892867.2841657216"/>
    <n v="199432.98236095349"/>
    <n v="3.8949824970828471"/>
    <s v="Women'S Kurti"/>
    <x v="3"/>
    <s v="Fashion"/>
    <s v="Fashion"/>
    <s v="Fashion"/>
    <n v="15"/>
    <s v="Fashion"/>
    <m/>
    <n v="2023"/>
    <n v="8"/>
    <n v="31"/>
    <n v="5"/>
    <s v="Weekday"/>
    <m/>
    <m/>
  </r>
  <r>
    <s v="WEB-8679"/>
    <x v="35"/>
    <s v="Arjun Verma"/>
    <x v="6"/>
    <x v="2"/>
    <x v="2"/>
    <n v="2"/>
    <n v="122.82"/>
    <x v="4"/>
    <x v="0"/>
    <n v="3"/>
    <n v="245.64"/>
    <m/>
    <m/>
    <m/>
    <m/>
    <m/>
    <m/>
    <s v="Completed"/>
    <s v="No"/>
    <s v="No"/>
    <m/>
    <n v="558"/>
    <n v="430"/>
    <n v="594714.6477588166"/>
    <n v="60882.938065984097"/>
    <n v="3.804733727810651"/>
    <s v="Cookbook"/>
    <x v="2"/>
    <s v="Books"/>
    <s v="Books"/>
    <s v="Books"/>
    <n v="4"/>
    <s v="Books"/>
    <m/>
    <n v="2023"/>
    <n v="4"/>
    <n v="24"/>
    <n v="2"/>
    <s v="Weekday"/>
    <m/>
    <m/>
  </r>
  <r>
    <s v="WEB-9061"/>
    <x v="815"/>
    <s v="Rohan Bose"/>
    <x v="3"/>
    <x v="4"/>
    <x v="21"/>
    <n v="1"/>
    <n v="1321.33"/>
    <x v="1"/>
    <x v="0"/>
    <n v="4"/>
    <n v="1321.33"/>
    <m/>
    <m/>
    <m/>
    <m/>
    <m/>
    <m/>
    <s v="Completed"/>
    <s v="Yes"/>
    <s v="No"/>
    <m/>
    <n v="619"/>
    <n v="468"/>
    <n v="1098537.4901531704"/>
    <n v="96724.388030634553"/>
    <n v="3.9001122334455669"/>
    <s v="Shampoo 200Ml"/>
    <x v="4"/>
    <s v="Beauty"/>
    <s v="Beauty"/>
    <s v="Beauty"/>
    <n v="64"/>
    <s v="Beauty"/>
    <m/>
    <n v="2024"/>
    <n v="7"/>
    <n v="19"/>
    <n v="6"/>
    <s v="Weekday"/>
    <m/>
    <m/>
  </r>
  <r>
    <s v="WEB-8664"/>
    <x v="838"/>
    <s v="Rohan Joshi"/>
    <x v="0"/>
    <x v="0"/>
    <x v="0"/>
    <n v="2"/>
    <n v="698.3"/>
    <x v="2"/>
    <x v="0"/>
    <n v="4"/>
    <n v="1396.6"/>
    <m/>
    <m/>
    <m/>
    <m/>
    <m/>
    <m/>
    <s v="Completed"/>
    <s v="Yes"/>
    <s v="No"/>
    <m/>
    <n v="590"/>
    <n v="451"/>
    <n v="1463424.4009529033"/>
    <n v="118285.78776560788"/>
    <n v="3.8140589569160999"/>
    <s v="Water Bottle"/>
    <x v="0"/>
    <s v="Home &amp; Kitchen"/>
    <s v="Home &amp; Kitchen"/>
    <s v="Home &amp; Kitchen"/>
    <n v="2"/>
    <s v="Home &amp; Kitchen"/>
    <m/>
    <n v="2024"/>
    <n v="3"/>
    <n v="13"/>
    <n v="4"/>
    <s v="Weekday"/>
    <m/>
    <m/>
  </r>
  <r>
    <s v="WEB-5097"/>
    <x v="342"/>
    <s v="Simran Verma"/>
    <x v="7"/>
    <x v="4"/>
    <x v="21"/>
    <n v="1"/>
    <n v="854.89"/>
    <x v="3"/>
    <x v="1"/>
    <n v="4"/>
    <n v="854.89"/>
    <m/>
    <m/>
    <m/>
    <m/>
    <m/>
    <m/>
    <s v="Pending"/>
    <s v="No"/>
    <s v="Yes"/>
    <m/>
    <n v="567"/>
    <n v="440"/>
    <n v="1098537.4901531704"/>
    <n v="96724.388030634553"/>
    <n v="3.9001122334455669"/>
    <s v="Shampoo 200Ml"/>
    <x v="4"/>
    <s v="Beauty"/>
    <s v="Beauty"/>
    <s v="Beauty"/>
    <n v="64"/>
    <s v="Beauty"/>
    <m/>
    <n v="2024"/>
    <n v="3"/>
    <n v="27"/>
    <n v="4"/>
    <s v="Weekday"/>
    <m/>
    <m/>
  </r>
  <r>
    <s v="WEB-7104"/>
    <x v="413"/>
    <s v="Tanya Reddy"/>
    <x v="6"/>
    <x v="4"/>
    <x v="22"/>
    <n v="3"/>
    <n v="904.65"/>
    <x v="4"/>
    <x v="0"/>
    <n v="4"/>
    <n v="2713.95"/>
    <m/>
    <m/>
    <m/>
    <m/>
    <m/>
    <m/>
    <s v="Completed"/>
    <s v="Yes"/>
    <s v="No"/>
    <m/>
    <n v="558"/>
    <n v="430"/>
    <n v="1098537.4901531704"/>
    <n v="96724.388030634553"/>
    <n v="3.9001122334455669"/>
    <s v="Hair Oil"/>
    <x v="4"/>
    <s v="Beauty"/>
    <s v="Beauty"/>
    <s v="Beauty"/>
    <n v="70"/>
    <s v="Beauty"/>
    <m/>
    <n v="2023"/>
    <n v="8"/>
    <n v="24"/>
    <n v="5"/>
    <s v="Weekday"/>
    <m/>
    <m/>
  </r>
  <r>
    <s v="WEB-6480"/>
    <x v="318"/>
    <s v="Riya Patel"/>
    <x v="0"/>
    <x v="3"/>
    <x v="19"/>
    <n v="1"/>
    <n v="2347.1799999999998"/>
    <x v="4"/>
    <x v="1"/>
    <n v="3"/>
    <n v="2347.1799999999998"/>
    <m/>
    <m/>
    <m/>
    <m/>
    <m/>
    <m/>
    <s v="Pending"/>
    <s v="No"/>
    <s v="Yes"/>
    <m/>
    <n v="590"/>
    <n v="451"/>
    <n v="1892867.2841657216"/>
    <n v="199432.98236095349"/>
    <n v="3.8949824970828471"/>
    <s v="Sunglasses"/>
    <x v="3"/>
    <s v="Fashion"/>
    <s v="Fashion"/>
    <s v="Fashion"/>
    <n v="53"/>
    <s v="Fashion"/>
    <m/>
    <n v="2023"/>
    <n v="10"/>
    <n v="22"/>
    <n v="1"/>
    <s v="Weekday"/>
    <m/>
    <m/>
  </r>
  <r>
    <s v="WEB-7737"/>
    <x v="772"/>
    <s v="Vikram Mehta"/>
    <x v="7"/>
    <x v="3"/>
    <x v="10"/>
    <n v="3"/>
    <n v="2013.83"/>
    <x v="0"/>
    <x v="0"/>
    <n v="4"/>
    <n v="6041.49"/>
    <m/>
    <m/>
    <m/>
    <m/>
    <m/>
    <m/>
    <s v="Completed"/>
    <s v="Yes"/>
    <s v="No"/>
    <m/>
    <n v="567"/>
    <n v="440"/>
    <n v="1892867.2841657216"/>
    <n v="199432.98236095349"/>
    <n v="3.8949824970828471"/>
    <s v="Women'S Kurti"/>
    <x v="3"/>
    <s v="Fashion"/>
    <s v="Fashion"/>
    <s v="Fashion"/>
    <n v="15"/>
    <s v="Fashion"/>
    <m/>
    <n v="2025"/>
    <n v="1"/>
    <n v="22"/>
    <n v="4"/>
    <s v="Weekday"/>
    <m/>
    <m/>
  </r>
  <r>
    <s v="WEB-5003"/>
    <x v="357"/>
    <s v="Karan Iyer"/>
    <x v="4"/>
    <x v="0"/>
    <x v="4"/>
    <n v="3"/>
    <n v="211.27"/>
    <x v="0"/>
    <x v="0"/>
    <n v="4"/>
    <n v="633.81000000000006"/>
    <m/>
    <m/>
    <m/>
    <m/>
    <m/>
    <m/>
    <s v="Completed"/>
    <s v="No"/>
    <s v="No"/>
    <m/>
    <n v="573"/>
    <n v="450"/>
    <n v="1463424.4009529033"/>
    <n v="118285.78776560788"/>
    <n v="3.8140589569160999"/>
    <s v="Non-Stick Pan"/>
    <x v="0"/>
    <s v="Home &amp; Kitchen"/>
    <s v="Home &amp; Kitchen"/>
    <s v="Home &amp; Kitchen"/>
    <n v="7"/>
    <s v="Home &amp; Kitchen"/>
    <m/>
    <n v="2024"/>
    <n v="8"/>
    <n v="4"/>
    <n v="1"/>
    <s v="Weekday"/>
    <m/>
    <m/>
  </r>
  <r>
    <s v="WEB-9004"/>
    <x v="1"/>
    <s v="Diya Nair"/>
    <x v="1"/>
    <x v="3"/>
    <x v="17"/>
    <n v="1"/>
    <n v="1206.27"/>
    <x v="2"/>
    <x v="0"/>
    <n v="5"/>
    <n v="1206.27"/>
    <m/>
    <m/>
    <m/>
    <m/>
    <m/>
    <m/>
    <s v="Completed"/>
    <s v="Yes"/>
    <s v="No"/>
    <m/>
    <n v="595"/>
    <n v="444"/>
    <n v="1892867.2841657216"/>
    <n v="199432.98236095349"/>
    <n v="3.8949824970828471"/>
    <s v="Running Shoes"/>
    <x v="3"/>
    <s v="Fashion"/>
    <s v="Fashion"/>
    <s v="Fashion"/>
    <n v="45"/>
    <s v="Fashion"/>
    <m/>
    <n v="2024"/>
    <n v="9"/>
    <n v="11"/>
    <n v="4"/>
    <s v="Weekday"/>
    <m/>
    <m/>
  </r>
  <r>
    <s v="WEB-8777"/>
    <x v="421"/>
    <s v="Tanya Reddy"/>
    <x v="7"/>
    <x v="0"/>
    <x v="5"/>
    <n v="1"/>
    <n v="1036.5999999999999"/>
    <x v="3"/>
    <x v="2"/>
    <n v="5"/>
    <n v="1036.5999999999999"/>
    <m/>
    <m/>
    <m/>
    <m/>
    <m/>
    <m/>
    <s v="Completed"/>
    <s v="No"/>
    <s v="No"/>
    <m/>
    <n v="567"/>
    <n v="440"/>
    <n v="1463424.4009529033"/>
    <n v="118285.78776560788"/>
    <n v="3.8140589569160999"/>
    <s v="Storage Box"/>
    <x v="0"/>
    <s v="Home &amp; Kitchen"/>
    <s v="Home &amp; Kitchen"/>
    <s v="Home &amp; Kitchen"/>
    <n v="8"/>
    <s v="Home &amp; Kitchen"/>
    <m/>
    <n v="2025"/>
    <n v="2"/>
    <n v="12"/>
    <n v="4"/>
    <s v="Weekday"/>
    <m/>
    <m/>
  </r>
  <r>
    <s v="WEB-8831"/>
    <x v="62"/>
    <s v="Pooja Das"/>
    <x v="6"/>
    <x v="1"/>
    <x v="8"/>
    <n v="3"/>
    <n v="2666.12"/>
    <x v="3"/>
    <x v="2"/>
    <n v="5"/>
    <n v="7998.36"/>
    <m/>
    <m/>
    <m/>
    <m/>
    <m/>
    <m/>
    <s v="Completed"/>
    <s v="No"/>
    <s v="No"/>
    <m/>
    <n v="558"/>
    <n v="430"/>
    <n v="2759712.3299794244"/>
    <n v="330643.50635802455"/>
    <n v="3.8641711229946525"/>
    <s v="Wireless Earbuds"/>
    <x v="1"/>
    <s v="Electronics"/>
    <s v="Electronics"/>
    <s v="Electronics"/>
    <n v="12"/>
    <s v="Electronics"/>
    <m/>
    <n v="2024"/>
    <n v="11"/>
    <n v="30"/>
    <n v="7"/>
    <s v="Weekday"/>
    <m/>
    <m/>
  </r>
  <r>
    <s v="WEB-9437"/>
    <x v="809"/>
    <s v="Karan Joshi"/>
    <x v="4"/>
    <x v="3"/>
    <x v="20"/>
    <n v="1"/>
    <n v="1419.824472190694"/>
    <x v="0"/>
    <x v="1"/>
    <n v="4"/>
    <n v="1419.824472190694"/>
    <m/>
    <m/>
    <m/>
    <m/>
    <m/>
    <m/>
    <s v="Pending"/>
    <s v="No"/>
    <s v="Yes"/>
    <m/>
    <n v="573"/>
    <n v="450"/>
    <n v="1892867.2841657216"/>
    <n v="199432.98236095349"/>
    <n v="3.8949824970828471"/>
    <s v="Men'S T-Shirt"/>
    <x v="3"/>
    <s v="Fashion"/>
    <s v="Fashion"/>
    <s v="Fashion"/>
    <n v="55"/>
    <s v="Fashion"/>
    <m/>
    <n v="2024"/>
    <n v="3"/>
    <n v="1"/>
    <n v="6"/>
    <s v="Weekend"/>
    <m/>
    <m/>
  </r>
  <r>
    <s v="WEB-7568"/>
    <x v="346"/>
    <s v="Aarav Gupta"/>
    <x v="5"/>
    <x v="3"/>
    <x v="17"/>
    <n v="2"/>
    <n v="1494.29"/>
    <x v="0"/>
    <x v="0"/>
    <n v="4"/>
    <n v="2988.58"/>
    <m/>
    <m/>
    <m/>
    <m/>
    <m/>
    <m/>
    <s v="Completed"/>
    <s v="Yes"/>
    <s v="No"/>
    <m/>
    <n v="559"/>
    <n v="408"/>
    <n v="1892867.2841657216"/>
    <n v="199432.98236095349"/>
    <n v="3.8949824970828471"/>
    <s v="Running Shoes"/>
    <x v="3"/>
    <s v="Fashion"/>
    <s v="Fashion"/>
    <s v="Fashion"/>
    <n v="45"/>
    <s v="Fashion"/>
    <m/>
    <n v="2023"/>
    <n v="12"/>
    <n v="1"/>
    <n v="6"/>
    <s v="Weekend"/>
    <m/>
    <m/>
  </r>
  <r>
    <s v="WEB-6211"/>
    <x v="78"/>
    <s v="Aarav Iyer"/>
    <x v="3"/>
    <x v="4"/>
    <x v="22"/>
    <n v="1"/>
    <n v="184.25"/>
    <x v="1"/>
    <x v="0"/>
    <n v="2"/>
    <n v="184.25"/>
    <m/>
    <m/>
    <m/>
    <m/>
    <m/>
    <m/>
    <s v="Completed"/>
    <s v="No"/>
    <s v="No"/>
    <m/>
    <n v="619"/>
    <n v="468"/>
    <n v="1098537.4901531704"/>
    <n v="96724.388030634553"/>
    <n v="3.9001122334455669"/>
    <s v="Hair Oil"/>
    <x v="4"/>
    <s v="Beauty"/>
    <s v="Beauty"/>
    <s v="Beauty"/>
    <n v="70"/>
    <s v="Beauty"/>
    <m/>
    <n v="2024"/>
    <n v="3"/>
    <n v="2"/>
    <n v="7"/>
    <s v="Weekday"/>
    <m/>
    <m/>
  </r>
  <r>
    <s v="WEB-5395"/>
    <x v="214"/>
    <s v="Aarav Iyer"/>
    <x v="5"/>
    <x v="2"/>
    <x v="14"/>
    <n v="1"/>
    <n v="659.66"/>
    <x v="1"/>
    <x v="2"/>
    <n v="4"/>
    <n v="659.66"/>
    <m/>
    <m/>
    <m/>
    <m/>
    <m/>
    <m/>
    <s v="Completed"/>
    <s v="No"/>
    <s v="No"/>
    <m/>
    <n v="559"/>
    <n v="408"/>
    <n v="594714.6477588166"/>
    <n v="60882.938065984097"/>
    <n v="3.804733727810651"/>
    <s v="Notebook Set"/>
    <x v="2"/>
    <s v="Books"/>
    <s v="Books"/>
    <s v="Books"/>
    <n v="20"/>
    <s v="Books"/>
    <m/>
    <n v="2024"/>
    <n v="5"/>
    <n v="22"/>
    <n v="4"/>
    <s v="Weekday"/>
    <m/>
    <m/>
  </r>
  <r>
    <s v="WEB-7586"/>
    <x v="145"/>
    <s v="Tanya Kumar"/>
    <x v="7"/>
    <x v="0"/>
    <x v="16"/>
    <n v="1"/>
    <n v="452.44"/>
    <x v="2"/>
    <x v="0"/>
    <n v="4"/>
    <n v="452.44"/>
    <m/>
    <m/>
    <m/>
    <m/>
    <m/>
    <m/>
    <s v="Completed"/>
    <s v="No"/>
    <s v="No"/>
    <m/>
    <n v="567"/>
    <n v="440"/>
    <n v="1463424.4009529033"/>
    <n v="118285.78776560788"/>
    <n v="3.8140589569160999"/>
    <s v="Table Lamp"/>
    <x v="0"/>
    <s v="Home &amp; Kitchen"/>
    <s v="Home &amp; Kitchen"/>
    <s v="Home &amp; Kitchen"/>
    <n v="32"/>
    <s v="Home &amp; Kitchen"/>
    <m/>
    <n v="2025"/>
    <n v="2"/>
    <n v="9"/>
    <n v="1"/>
    <s v="Weekday"/>
    <m/>
    <m/>
  </r>
  <r>
    <s v="WEB-5785"/>
    <x v="526"/>
    <s v="Riya Bose"/>
    <x v="6"/>
    <x v="0"/>
    <x v="4"/>
    <n v="2"/>
    <n v="1037.5899999999999"/>
    <x v="4"/>
    <x v="0"/>
    <n v="4"/>
    <n v="2075.1799999999998"/>
    <m/>
    <m/>
    <m/>
    <m/>
    <m/>
    <m/>
    <s v="Completed"/>
    <s v="Yes"/>
    <s v="No"/>
    <m/>
    <n v="558"/>
    <n v="430"/>
    <n v="1463424.4009529033"/>
    <n v="118285.78776560788"/>
    <n v="3.8140589569160999"/>
    <s v="Non-Stick Pan"/>
    <x v="0"/>
    <s v="Home &amp; Kitchen"/>
    <s v="Home &amp; Kitchen"/>
    <s v="Home &amp; Kitchen"/>
    <n v="7"/>
    <s v="Home &amp; Kitchen"/>
    <m/>
    <n v="2023"/>
    <n v="1"/>
    <n v="1"/>
    <n v="1"/>
    <s v="Weekend"/>
    <m/>
    <m/>
  </r>
  <r>
    <s v="WEB-8303"/>
    <x v="140"/>
    <s v="Vikram Verma"/>
    <x v="6"/>
    <x v="0"/>
    <x v="4"/>
    <n v="1"/>
    <n v="231.92"/>
    <x v="3"/>
    <x v="0"/>
    <n v="4"/>
    <n v="231.92"/>
    <m/>
    <m/>
    <m/>
    <m/>
    <m/>
    <m/>
    <s v="Completed"/>
    <s v="No"/>
    <s v="No"/>
    <m/>
    <n v="558"/>
    <n v="430"/>
    <n v="1463424.4009529033"/>
    <n v="118285.78776560788"/>
    <n v="3.8140589569160999"/>
    <s v="Non-Stick Pan"/>
    <x v="0"/>
    <s v="Home &amp; Kitchen"/>
    <s v="Home &amp; Kitchen"/>
    <s v="Home &amp; Kitchen"/>
    <n v="7"/>
    <s v="Home &amp; Kitchen"/>
    <m/>
    <n v="2024"/>
    <n v="9"/>
    <n v="18"/>
    <n v="4"/>
    <s v="Weekday"/>
    <m/>
    <m/>
  </r>
  <r>
    <s v="WEB-5256"/>
    <x v="654"/>
    <s v="Neha Mehta"/>
    <x v="2"/>
    <x v="4"/>
    <x v="12"/>
    <n v="1"/>
    <n v="369.82"/>
    <x v="2"/>
    <x v="0"/>
    <n v="2"/>
    <n v="369.82"/>
    <m/>
    <m/>
    <m/>
    <m/>
    <m/>
    <m/>
    <s v="Completed"/>
    <s v="No"/>
    <s v="No"/>
    <m/>
    <n v="589"/>
    <n v="426"/>
    <n v="1098537.4901531704"/>
    <n v="96724.388030634553"/>
    <n v="3.9001122334455669"/>
    <s v="Perfume 50Ml"/>
    <x v="4"/>
    <s v="Beauty"/>
    <s v="Beauty"/>
    <s v="Beauty"/>
    <n v="18"/>
    <s v="Beauty"/>
    <m/>
    <n v="2023"/>
    <n v="12"/>
    <n v="27"/>
    <n v="4"/>
    <s v="Weekday"/>
    <m/>
    <m/>
  </r>
  <r>
    <s v="WEB-5259"/>
    <x v="239"/>
    <s v="Riya Chatterjee"/>
    <x v="6"/>
    <x v="0"/>
    <x v="4"/>
    <n v="1"/>
    <n v="508.77"/>
    <x v="4"/>
    <x v="0"/>
    <n v="4"/>
    <n v="508.77"/>
    <m/>
    <m/>
    <m/>
    <m/>
    <m/>
    <m/>
    <s v="Completed"/>
    <s v="No"/>
    <s v="No"/>
    <m/>
    <n v="558"/>
    <n v="430"/>
    <n v="1463424.4009529033"/>
    <n v="118285.78776560788"/>
    <n v="3.8140589569160999"/>
    <s v="Non-Stick Pan"/>
    <x v="0"/>
    <s v="Home &amp; Kitchen"/>
    <s v="Home &amp; Kitchen"/>
    <s v="Home &amp; Kitchen"/>
    <n v="7"/>
    <s v="Home &amp; Kitchen"/>
    <m/>
    <n v="2023"/>
    <n v="6"/>
    <n v="10"/>
    <n v="7"/>
    <s v="Weekday"/>
    <m/>
    <m/>
  </r>
  <r>
    <s v="WEB-8597"/>
    <x v="116"/>
    <s v="Meera Rao"/>
    <x v="2"/>
    <x v="4"/>
    <x v="24"/>
    <n v="2"/>
    <n v="706.94"/>
    <x v="1"/>
    <x v="0"/>
    <n v="3"/>
    <n v="1413.88"/>
    <m/>
    <m/>
    <m/>
    <m/>
    <m/>
    <m/>
    <s v="Completed"/>
    <s v="Yes"/>
    <s v="No"/>
    <m/>
    <n v="589"/>
    <n v="426"/>
    <n v="1098537.4901531704"/>
    <n v="96724.388030634553"/>
    <n v="3.9001122334455669"/>
    <s v="Face Cream"/>
    <x v="4"/>
    <s v="Beauty"/>
    <s v="Beauty"/>
    <s v="Beauty"/>
    <n v="80"/>
    <s v="Beauty"/>
    <m/>
    <n v="2024"/>
    <n v="2"/>
    <n v="15"/>
    <n v="5"/>
    <s v="Weekday"/>
    <m/>
    <m/>
  </r>
  <r>
    <s v="WEB-9037"/>
    <x v="459"/>
    <s v="Ananya Chatterjee"/>
    <x v="2"/>
    <x v="3"/>
    <x v="20"/>
    <n v="1"/>
    <n v="2318.23"/>
    <x v="0"/>
    <x v="0"/>
    <n v="3"/>
    <n v="2318.23"/>
    <m/>
    <m/>
    <m/>
    <m/>
    <m/>
    <m/>
    <s v="Completed"/>
    <s v="Yes"/>
    <s v="No"/>
    <m/>
    <n v="589"/>
    <n v="426"/>
    <n v="1892867.2841657216"/>
    <n v="199432.98236095349"/>
    <n v="3.8949824970828471"/>
    <s v="Men'S T-Shirt"/>
    <x v="3"/>
    <s v="Fashion"/>
    <s v="Fashion"/>
    <s v="Fashion"/>
    <n v="55"/>
    <s v="Fashion"/>
    <m/>
    <n v="2025"/>
    <n v="1"/>
    <n v="16"/>
    <n v="5"/>
    <s v="Weekday"/>
    <m/>
    <m/>
  </r>
  <r>
    <s v="WEB-9044"/>
    <x v="119"/>
    <s v="Vikram Singh"/>
    <x v="1"/>
    <x v="4"/>
    <x v="12"/>
    <n v="2"/>
    <n v="1315.13"/>
    <x v="4"/>
    <x v="0"/>
    <m/>
    <n v="2630.26"/>
    <m/>
    <m/>
    <m/>
    <m/>
    <m/>
    <m/>
    <s v="Completed"/>
    <s v="Yes"/>
    <s v="No"/>
    <m/>
    <n v="595"/>
    <n v="444"/>
    <n v="1098537.4901531704"/>
    <n v="96724.388030634553"/>
    <n v="3.9001122334455669"/>
    <s v="Perfume 50Ml"/>
    <x v="4"/>
    <s v="Beauty"/>
    <s v="Beauty"/>
    <s v="Beauty"/>
    <n v="18"/>
    <s v="Beauty"/>
    <m/>
    <n v="2025"/>
    <n v="5"/>
    <n v="9"/>
    <n v="6"/>
    <s v="Weekday"/>
    <m/>
    <m/>
  </r>
  <r>
    <s v="WEB-6689"/>
    <x v="405"/>
    <s v="Riya Patel"/>
    <x v="0"/>
    <x v="0"/>
    <x v="5"/>
    <n v="1"/>
    <n v="307.13"/>
    <x v="3"/>
    <x v="0"/>
    <n v="4"/>
    <n v="307.13"/>
    <m/>
    <m/>
    <m/>
    <m/>
    <m/>
    <m/>
    <s v="Completed"/>
    <s v="No"/>
    <s v="No"/>
    <m/>
    <n v="590"/>
    <n v="451"/>
    <n v="1463424.4009529033"/>
    <n v="118285.78776560788"/>
    <n v="3.8140589569160999"/>
    <s v="Storage Box"/>
    <x v="0"/>
    <s v="Home &amp; Kitchen"/>
    <s v="Home &amp; Kitchen"/>
    <s v="Home &amp; Kitchen"/>
    <n v="8"/>
    <s v="Home &amp; Kitchen"/>
    <m/>
    <n v="2024"/>
    <n v="9"/>
    <n v="3"/>
    <n v="3"/>
    <s v="Weekday"/>
    <m/>
    <m/>
  </r>
  <r>
    <s v="WEB-9419"/>
    <x v="132"/>
    <s v="Tanya Reddy"/>
    <x v="4"/>
    <x v="4"/>
    <x v="24"/>
    <n v="1"/>
    <n v="240.08"/>
    <x v="4"/>
    <x v="0"/>
    <n v="5"/>
    <n v="240.08"/>
    <m/>
    <m/>
    <m/>
    <m/>
    <m/>
    <m/>
    <s v="Completed"/>
    <s v="No"/>
    <s v="No"/>
    <m/>
    <n v="573"/>
    <n v="450"/>
    <n v="1098537.4901531704"/>
    <n v="96724.388030634553"/>
    <n v="3.9001122334455669"/>
    <s v="Face Cream"/>
    <x v="4"/>
    <s v="Beauty"/>
    <s v="Beauty"/>
    <s v="Beauty"/>
    <n v="80"/>
    <s v="Beauty"/>
    <m/>
    <n v="2025"/>
    <n v="3"/>
    <n v="24"/>
    <n v="2"/>
    <s v="Weekday"/>
    <m/>
    <m/>
  </r>
  <r>
    <s v="WEB-9393"/>
    <x v="715"/>
    <s v="Aarav Mehta"/>
    <x v="2"/>
    <x v="0"/>
    <x v="5"/>
    <n v="1"/>
    <n v="1068.9477656078857"/>
    <x v="0"/>
    <x v="0"/>
    <n v="5"/>
    <n v="1068.9477656078857"/>
    <m/>
    <m/>
    <m/>
    <m/>
    <m/>
    <m/>
    <s v="Completed"/>
    <s v="Yes"/>
    <s v="No"/>
    <m/>
    <n v="589"/>
    <n v="426"/>
    <n v="1463424.4009529033"/>
    <n v="118285.78776560788"/>
    <n v="3.8140589569160999"/>
    <s v="Storage Box"/>
    <x v="0"/>
    <s v="Home &amp; Kitchen"/>
    <s v="Home &amp; Kitchen"/>
    <s v="Home &amp; Kitchen"/>
    <n v="8"/>
    <s v="Home &amp; Kitchen"/>
    <m/>
    <n v="2023"/>
    <n v="4"/>
    <n v="28"/>
    <n v="6"/>
    <s v="Weekday"/>
    <m/>
    <m/>
  </r>
  <r>
    <s v="WEB-7211"/>
    <x v="645"/>
    <s v="Kavya Malhotra"/>
    <x v="6"/>
    <x v="3"/>
    <x v="10"/>
    <n v="2"/>
    <n v="2245.59"/>
    <x v="4"/>
    <x v="0"/>
    <n v="3"/>
    <n v="4491.18"/>
    <m/>
    <m/>
    <m/>
    <m/>
    <m/>
    <m/>
    <s v="Completed"/>
    <s v="Yes"/>
    <s v="No"/>
    <m/>
    <n v="558"/>
    <n v="430"/>
    <n v="1892867.2841657216"/>
    <n v="199432.98236095349"/>
    <n v="3.8949824970828471"/>
    <s v="Women'S Kurti"/>
    <x v="3"/>
    <s v="Fashion"/>
    <s v="Fashion"/>
    <s v="Fashion"/>
    <n v="15"/>
    <s v="Fashion"/>
    <m/>
    <n v="2023"/>
    <n v="1"/>
    <n v="3"/>
    <n v="3"/>
    <s v="Weekday"/>
    <m/>
    <m/>
  </r>
  <r>
    <s v="WEB-5188"/>
    <x v="594"/>
    <s v="Kavya Patel"/>
    <x v="4"/>
    <x v="2"/>
    <x v="13"/>
    <n v="1"/>
    <n v="207.98"/>
    <x v="3"/>
    <x v="0"/>
    <n v="3"/>
    <n v="207.98"/>
    <m/>
    <m/>
    <m/>
    <m/>
    <m/>
    <m/>
    <s v="Completed"/>
    <s v="No"/>
    <s v="No"/>
    <m/>
    <n v="573"/>
    <n v="450"/>
    <n v="594714.6477588166"/>
    <n v="60882.938065984097"/>
    <n v="3.804733727810651"/>
    <s v="Self-Help Book"/>
    <x v="2"/>
    <s v="Books"/>
    <s v="Books"/>
    <s v="Books"/>
    <n v="19"/>
    <s v="Books"/>
    <m/>
    <n v="2024"/>
    <n v="8"/>
    <n v="3"/>
    <n v="7"/>
    <s v="Weekday"/>
    <m/>
    <m/>
  </r>
  <r>
    <s v="WEB-9115"/>
    <x v="478"/>
    <s v="Saanvi Singh"/>
    <x v="4"/>
    <x v="2"/>
    <x v="7"/>
    <n v="1"/>
    <n v="414.78"/>
    <x v="1"/>
    <x v="0"/>
    <n v="4"/>
    <n v="414.78"/>
    <m/>
    <m/>
    <m/>
    <m/>
    <m/>
    <m/>
    <s v="Completed"/>
    <s v="No"/>
    <s v="No"/>
    <m/>
    <n v="573"/>
    <n v="450"/>
    <n v="594714.6477588166"/>
    <n v="60882.938065984097"/>
    <n v="3.804733727810651"/>
    <s v="Fiction Novel"/>
    <x v="2"/>
    <s v="Books"/>
    <s v="Books"/>
    <s v="Books"/>
    <n v="11"/>
    <s v="Books"/>
    <m/>
    <n v="2023"/>
    <n v="7"/>
    <n v="23"/>
    <n v="1"/>
    <s v="Weekday"/>
    <m/>
    <m/>
  </r>
  <r>
    <s v="WEB-8367"/>
    <x v="248"/>
    <s v="Arjun Joshi"/>
    <x v="5"/>
    <x v="1"/>
    <x v="11"/>
    <n v="1"/>
    <n v="2332.66"/>
    <x v="1"/>
    <x v="3"/>
    <n v="4"/>
    <n v="2332.66"/>
    <m/>
    <m/>
    <m/>
    <m/>
    <m/>
    <m/>
    <s v="Lost Sale"/>
    <s v="No"/>
    <s v="Yes"/>
    <m/>
    <n v="559"/>
    <n v="408"/>
    <n v="2759712.3299794244"/>
    <n v="330643.50635802455"/>
    <n v="3.8641711229946525"/>
    <s v="Smart Watch"/>
    <x v="1"/>
    <s v="Electronics"/>
    <s v="Electronics"/>
    <s v="Electronics"/>
    <n v="17"/>
    <s v="Electronics"/>
    <m/>
    <n v="2023"/>
    <n v="12"/>
    <n v="14"/>
    <n v="5"/>
    <s v="Weekday"/>
    <m/>
    <m/>
  </r>
  <r>
    <s v="WEB-7510"/>
    <x v="189"/>
    <s v="Sanjay Gupta"/>
    <x v="0"/>
    <x v="0"/>
    <x v="0"/>
    <n v="1"/>
    <n v="1171.25"/>
    <x v="4"/>
    <x v="1"/>
    <n v="3"/>
    <n v="1171.25"/>
    <m/>
    <m/>
    <m/>
    <m/>
    <m/>
    <m/>
    <s v="Pending"/>
    <s v="No"/>
    <s v="Yes"/>
    <m/>
    <n v="590"/>
    <n v="451"/>
    <n v="1463424.4009529033"/>
    <n v="118285.78776560788"/>
    <n v="3.8140589569160999"/>
    <s v="Water Bottle"/>
    <x v="0"/>
    <s v="Home &amp; Kitchen"/>
    <s v="Home &amp; Kitchen"/>
    <s v="Home &amp; Kitchen"/>
    <n v="2"/>
    <s v="Home &amp; Kitchen"/>
    <m/>
    <n v="2024"/>
    <n v="6"/>
    <n v="2"/>
    <n v="1"/>
    <s v="Weekday"/>
    <m/>
    <m/>
  </r>
  <r>
    <s v="WEB-9499"/>
    <x v="234"/>
    <s v="Sanjay Mehta"/>
    <x v="1"/>
    <x v="0"/>
    <x v="16"/>
    <n v="3"/>
    <n v="1364.52"/>
    <x v="4"/>
    <x v="0"/>
    <n v="3"/>
    <n v="4093.56"/>
    <m/>
    <m/>
    <m/>
    <m/>
    <m/>
    <m/>
    <s v="Completed"/>
    <s v="Yes"/>
    <s v="No"/>
    <m/>
    <n v="595"/>
    <n v="444"/>
    <n v="1463424.4009529033"/>
    <n v="118285.78776560788"/>
    <n v="3.8140589569160999"/>
    <s v="Table Lamp"/>
    <x v="0"/>
    <s v="Home &amp; Kitchen"/>
    <s v="Home &amp; Kitchen"/>
    <s v="Home &amp; Kitchen"/>
    <n v="32"/>
    <s v="Home &amp; Kitchen"/>
    <m/>
    <n v="2023"/>
    <n v="12"/>
    <n v="7"/>
    <n v="5"/>
    <s v="Weekend"/>
    <m/>
    <m/>
  </r>
  <r>
    <s v="WEB-8092"/>
    <x v="383"/>
    <s v="Ananya Singh"/>
    <x v="7"/>
    <x v="4"/>
    <x v="22"/>
    <n v="1"/>
    <n v="1343.46"/>
    <x v="0"/>
    <x v="0"/>
    <m/>
    <n v="1343.46"/>
    <m/>
    <m/>
    <m/>
    <m/>
    <m/>
    <m/>
    <s v="Completed"/>
    <s v="Yes"/>
    <s v="No"/>
    <m/>
    <n v="567"/>
    <n v="440"/>
    <n v="1098537.4901531704"/>
    <n v="96724.388030634553"/>
    <n v="3.9001122334455669"/>
    <s v="Hair Oil"/>
    <x v="4"/>
    <s v="Beauty"/>
    <s v="Beauty"/>
    <s v="Beauty"/>
    <n v="70"/>
    <s v="Beauty"/>
    <m/>
    <n v="2025"/>
    <n v="2"/>
    <n v="1"/>
    <n v="7"/>
    <s v="Weekend"/>
    <m/>
    <m/>
  </r>
  <r>
    <s v="WEB-5589"/>
    <x v="597"/>
    <s v="Aditya Nair"/>
    <x v="5"/>
    <x v="2"/>
    <x v="2"/>
    <n v="1"/>
    <n v="530.44000000000005"/>
    <x v="4"/>
    <x v="0"/>
    <n v="3"/>
    <n v="530.44000000000005"/>
    <m/>
    <m/>
    <m/>
    <m/>
    <m/>
    <m/>
    <s v="Completed"/>
    <s v="No"/>
    <s v="No"/>
    <m/>
    <n v="559"/>
    <n v="408"/>
    <n v="594714.6477588166"/>
    <n v="60882.938065984097"/>
    <n v="3.804733727810651"/>
    <s v="Cookbook"/>
    <x v="2"/>
    <s v="Books"/>
    <s v="Books"/>
    <s v="Books"/>
    <n v="4"/>
    <s v="Books"/>
    <m/>
    <n v="2024"/>
    <n v="4"/>
    <n v="19"/>
    <n v="6"/>
    <s v="Weekday"/>
    <m/>
    <m/>
  </r>
  <r>
    <s v="WEB-6968"/>
    <x v="613"/>
    <s v="Rahul Pillai"/>
    <x v="4"/>
    <x v="3"/>
    <x v="20"/>
    <n v="1"/>
    <n v="2422.34"/>
    <x v="4"/>
    <x v="0"/>
    <n v="4"/>
    <n v="2422.34"/>
    <m/>
    <m/>
    <m/>
    <m/>
    <m/>
    <m/>
    <s v="Completed"/>
    <s v="Yes"/>
    <s v="No"/>
    <m/>
    <n v="573"/>
    <n v="450"/>
    <n v="1892867.2841657216"/>
    <n v="199432.98236095349"/>
    <n v="3.8949824970828471"/>
    <s v="Men'S T-Shirt"/>
    <x v="3"/>
    <s v="Fashion"/>
    <s v="Fashion"/>
    <s v="Fashion"/>
    <n v="55"/>
    <s v="Fashion"/>
    <m/>
    <n v="2025"/>
    <n v="6"/>
    <n v="10"/>
    <n v="3"/>
    <s v="Weekday"/>
    <m/>
    <m/>
  </r>
  <r>
    <s v="WEB-7534"/>
    <x v="653"/>
    <s v="Neha Gupta"/>
    <x v="6"/>
    <x v="2"/>
    <x v="13"/>
    <n v="1"/>
    <n v="304.32"/>
    <x v="0"/>
    <x v="0"/>
    <n v="1"/>
    <n v="304.32"/>
    <m/>
    <m/>
    <m/>
    <m/>
    <m/>
    <m/>
    <s v="Completed"/>
    <s v="No"/>
    <s v="No"/>
    <m/>
    <n v="558"/>
    <n v="430"/>
    <n v="594714.6477588166"/>
    <n v="60882.938065984097"/>
    <n v="3.804733727810651"/>
    <s v="Self-Help Book"/>
    <x v="2"/>
    <s v="Books"/>
    <s v="Books"/>
    <s v="Books"/>
    <n v="19"/>
    <s v="Books"/>
    <m/>
    <n v="2023"/>
    <n v="4"/>
    <n v="25"/>
    <n v="3"/>
    <s v="Weekday"/>
    <m/>
    <m/>
  </r>
  <r>
    <s v="WEB-6538"/>
    <x v="597"/>
    <s v="Kavya Sharma"/>
    <x v="5"/>
    <x v="1"/>
    <x v="1"/>
    <n v="1"/>
    <n v="1314.4"/>
    <x v="0"/>
    <x v="3"/>
    <n v="3"/>
    <n v="1314.4"/>
    <m/>
    <m/>
    <m/>
    <m/>
    <m/>
    <m/>
    <s v="Lost Sale"/>
    <s v="No"/>
    <s v="Yes"/>
    <m/>
    <n v="559"/>
    <n v="408"/>
    <n v="2759712.3299794244"/>
    <n v="330643.50635802455"/>
    <n v="3.8641711229946525"/>
    <s v="Power Bank 10000Mah"/>
    <x v="1"/>
    <s v="Electronics"/>
    <s v="Electronics"/>
    <s v="Electronics"/>
    <n v="3"/>
    <s v="Electronics"/>
    <m/>
    <n v="2024"/>
    <n v="4"/>
    <n v="19"/>
    <n v="6"/>
    <s v="Weekday"/>
    <m/>
    <m/>
  </r>
  <r>
    <s v="WEB-9479"/>
    <x v="378"/>
    <s v="Ishaan Pillai"/>
    <x v="3"/>
    <x v="4"/>
    <x v="6"/>
    <n v="1"/>
    <n v="416.61"/>
    <x v="0"/>
    <x v="0"/>
    <n v="3"/>
    <n v="416.61"/>
    <m/>
    <m/>
    <m/>
    <m/>
    <m/>
    <m/>
    <s v="Completed"/>
    <s v="No"/>
    <s v="No"/>
    <m/>
    <n v="619"/>
    <n v="468"/>
    <n v="1098537.4901531704"/>
    <n v="96724.388030634553"/>
    <n v="3.9001122334455669"/>
    <s v="Lipstick"/>
    <x v="4"/>
    <s v="Beauty"/>
    <s v="Beauty"/>
    <s v="Beauty"/>
    <n v="10"/>
    <s v="Beauty"/>
    <m/>
    <n v="2023"/>
    <n v="10"/>
    <n v="12"/>
    <n v="5"/>
    <s v="Weekday"/>
    <m/>
    <m/>
  </r>
  <r>
    <s v="WEB-7082"/>
    <x v="547"/>
    <s v="Aditya Rao"/>
    <x v="3"/>
    <x v="3"/>
    <x v="10"/>
    <n v="1"/>
    <n v="2153.4299999999998"/>
    <x v="3"/>
    <x v="2"/>
    <n v="5"/>
    <n v="2153.4299999999998"/>
    <m/>
    <m/>
    <m/>
    <m/>
    <m/>
    <m/>
    <s v="Completed"/>
    <s v="No"/>
    <s v="No"/>
    <m/>
    <n v="619"/>
    <n v="468"/>
    <n v="1892867.2841657216"/>
    <n v="199432.98236095349"/>
    <n v="3.8949824970828471"/>
    <s v="Women'S Kurti"/>
    <x v="3"/>
    <s v="Fashion"/>
    <s v="Fashion"/>
    <s v="Fashion"/>
    <n v="15"/>
    <s v="Fashion"/>
    <m/>
    <n v="2025"/>
    <n v="2"/>
    <n v="2"/>
    <n v="1"/>
    <s v="Weekday"/>
    <m/>
    <m/>
  </r>
  <r>
    <s v="WEB-6869"/>
    <x v="221"/>
    <s v="Simran Das"/>
    <x v="7"/>
    <x v="2"/>
    <x v="7"/>
    <n v="1"/>
    <n v="674.78"/>
    <x v="0"/>
    <x v="0"/>
    <m/>
    <n v="674.78"/>
    <m/>
    <m/>
    <m/>
    <m/>
    <m/>
    <m/>
    <s v="Completed"/>
    <s v="No"/>
    <s v="No"/>
    <m/>
    <n v="567"/>
    <n v="440"/>
    <n v="594714.6477588166"/>
    <n v="60882.938065984097"/>
    <n v="3.804733727810651"/>
    <s v="Fiction Novel"/>
    <x v="2"/>
    <s v="Books"/>
    <s v="Books"/>
    <s v="Books"/>
    <n v="11"/>
    <s v="Books"/>
    <m/>
    <n v="2023"/>
    <n v="10"/>
    <n v="11"/>
    <n v="4"/>
    <s v="Weekday"/>
    <m/>
    <m/>
  </r>
  <r>
    <s v="WEB-7237"/>
    <x v="544"/>
    <s v="Aditya Gupta"/>
    <x v="7"/>
    <x v="0"/>
    <x v="23"/>
    <n v="1"/>
    <n v="524.37"/>
    <x v="3"/>
    <x v="0"/>
    <n v="4"/>
    <n v="524.37"/>
    <m/>
    <m/>
    <m/>
    <m/>
    <m/>
    <m/>
    <s v="Completed"/>
    <s v="No"/>
    <s v="No"/>
    <m/>
    <n v="567"/>
    <n v="440"/>
    <n v="1463424.4009529033"/>
    <n v="118285.78776560788"/>
    <n v="3.8140589569160999"/>
    <s v="Led Bulb Pack"/>
    <x v="0"/>
    <s v="Home &amp; Kitchen"/>
    <s v="Home &amp; Kitchen"/>
    <s v="Home &amp; Kitchen"/>
    <n v="76"/>
    <s v="Home &amp; Kitchen"/>
    <m/>
    <n v="2023"/>
    <n v="10"/>
    <n v="27"/>
    <n v="6"/>
    <s v="Weekday"/>
    <m/>
    <m/>
  </r>
  <r>
    <s v="WEB-7686"/>
    <x v="104"/>
    <s v="Rohan Kapoor"/>
    <x v="1"/>
    <x v="1"/>
    <x v="9"/>
    <n v="1"/>
    <n v="2587.2199999999998"/>
    <x v="1"/>
    <x v="1"/>
    <n v="5"/>
    <n v="2587.2199999999998"/>
    <m/>
    <m/>
    <m/>
    <m/>
    <m/>
    <m/>
    <s v="Pending"/>
    <s v="No"/>
    <s v="Yes"/>
    <m/>
    <n v="595"/>
    <n v="444"/>
    <n v="2759712.3299794244"/>
    <n v="330643.50635802455"/>
    <n v="3.8641711229946525"/>
    <s v="Usb Cable"/>
    <x v="1"/>
    <s v="Electronics"/>
    <s v="Electronics"/>
    <s v="Electronics"/>
    <n v="13"/>
    <s v="Electronics"/>
    <m/>
    <n v="2025"/>
    <n v="3"/>
    <n v="18"/>
    <n v="3"/>
    <s v="Weekday"/>
    <m/>
    <m/>
  </r>
  <r>
    <s v="WEB-8378"/>
    <x v="808"/>
    <s v="Sanjay Menon"/>
    <x v="6"/>
    <x v="0"/>
    <x v="0"/>
    <n v="1"/>
    <n v="711.54"/>
    <x v="0"/>
    <x v="0"/>
    <n v="3"/>
    <n v="711.54"/>
    <m/>
    <m/>
    <m/>
    <m/>
    <m/>
    <m/>
    <s v="Completed"/>
    <s v="No"/>
    <s v="No"/>
    <m/>
    <n v="558"/>
    <n v="430"/>
    <n v="1463424.4009529033"/>
    <n v="118285.78776560788"/>
    <n v="3.8140589569160999"/>
    <s v="Water Bottle"/>
    <x v="0"/>
    <s v="Home &amp; Kitchen"/>
    <s v="Home &amp; Kitchen"/>
    <s v="Home &amp; Kitchen"/>
    <n v="2"/>
    <s v="Home &amp; Kitchen"/>
    <m/>
    <n v="2023"/>
    <n v="2"/>
    <n v="5"/>
    <n v="1"/>
    <s v="Weekday"/>
    <m/>
    <m/>
  </r>
  <r>
    <s v="WEB-5537"/>
    <x v="246"/>
    <s v="Rohan Patel"/>
    <x v="5"/>
    <x v="1"/>
    <x v="1"/>
    <n v="1"/>
    <n v="2545.16"/>
    <x v="4"/>
    <x v="0"/>
    <n v="1"/>
    <n v="2545.16"/>
    <m/>
    <m/>
    <m/>
    <m/>
    <m/>
    <m/>
    <s v="Completed"/>
    <s v="Yes"/>
    <s v="No"/>
    <m/>
    <n v="559"/>
    <n v="408"/>
    <n v="2759712.3299794244"/>
    <n v="330643.50635802455"/>
    <n v="3.8641711229946525"/>
    <s v="Power Bank 10000Mah"/>
    <x v="1"/>
    <s v="Electronics"/>
    <s v="Electronics"/>
    <s v="Electronics"/>
    <n v="3"/>
    <s v="Electronics"/>
    <m/>
    <n v="2024"/>
    <n v="6"/>
    <n v="7"/>
    <n v="6"/>
    <s v="Weekend"/>
    <m/>
    <m/>
  </r>
  <r>
    <s v="WEB-7645"/>
    <x v="80"/>
    <s v="Aarav Pillai"/>
    <x v="7"/>
    <x v="4"/>
    <x v="24"/>
    <n v="1"/>
    <n v="300.63"/>
    <x v="3"/>
    <x v="0"/>
    <m/>
    <n v="300.63"/>
    <m/>
    <m/>
    <m/>
    <m/>
    <m/>
    <m/>
    <s v="Completed"/>
    <s v="No"/>
    <s v="No"/>
    <m/>
    <n v="567"/>
    <n v="440"/>
    <n v="1098537.4901531704"/>
    <n v="96724.388030634553"/>
    <n v="3.9001122334455669"/>
    <s v="Face Cream"/>
    <x v="4"/>
    <s v="Beauty"/>
    <s v="Beauty"/>
    <s v="Beauty"/>
    <n v="80"/>
    <s v="Beauty"/>
    <m/>
    <n v="2025"/>
    <n v="4"/>
    <n v="3"/>
    <n v="5"/>
    <s v="Weekday"/>
    <m/>
    <m/>
  </r>
  <r>
    <s v="WEB-8859"/>
    <x v="510"/>
    <s v="Kavya Reddy"/>
    <x v="2"/>
    <x v="4"/>
    <x v="12"/>
    <n v="1"/>
    <n v="1030.81"/>
    <x v="3"/>
    <x v="0"/>
    <n v="5"/>
    <n v="1030.81"/>
    <m/>
    <m/>
    <m/>
    <m/>
    <m/>
    <m/>
    <s v="Completed"/>
    <s v="Yes"/>
    <s v="No"/>
    <m/>
    <n v="589"/>
    <n v="426"/>
    <n v="1098537.4901531704"/>
    <n v="96724.388030634553"/>
    <n v="3.9001122334455669"/>
    <s v="Perfume 50Ml"/>
    <x v="4"/>
    <s v="Beauty"/>
    <s v="Beauty"/>
    <s v="Beauty"/>
    <n v="18"/>
    <s v="Beauty"/>
    <m/>
    <n v="2024"/>
    <n v="3"/>
    <n v="30"/>
    <n v="7"/>
    <s v="Weekday"/>
    <m/>
    <m/>
  </r>
  <r>
    <s v="WEB-8307"/>
    <x v="583"/>
    <s v="Rohan Singh"/>
    <x v="4"/>
    <x v="1"/>
    <x v="8"/>
    <n v="1"/>
    <n v="2740.07"/>
    <x v="2"/>
    <x v="0"/>
    <n v="4"/>
    <n v="2740.07"/>
    <m/>
    <m/>
    <m/>
    <m/>
    <m/>
    <m/>
    <s v="Completed"/>
    <s v="Yes"/>
    <s v="No"/>
    <m/>
    <n v="573"/>
    <n v="450"/>
    <n v="2759712.3299794244"/>
    <n v="330643.50635802455"/>
    <n v="3.8641711229946525"/>
    <s v="Wireless Earbuds"/>
    <x v="1"/>
    <s v="Electronics"/>
    <s v="Electronics"/>
    <s v="Electronics"/>
    <n v="12"/>
    <s v="Electronics"/>
    <m/>
    <n v="2023"/>
    <n v="3"/>
    <n v="12"/>
    <n v="1"/>
    <s v="Weekday"/>
    <m/>
    <m/>
  </r>
  <r>
    <s v="WEB-5833"/>
    <x v="646"/>
    <s v="Vivaan Verma"/>
    <x v="8"/>
    <x v="3"/>
    <x v="10"/>
    <n v="1"/>
    <n v="2384.13"/>
    <x v="2"/>
    <x v="2"/>
    <n v="5"/>
    <n v="2384.13"/>
    <m/>
    <m/>
    <m/>
    <m/>
    <m/>
    <m/>
    <s v="Completed"/>
    <s v="No"/>
    <s v="No"/>
    <m/>
    <n v="50"/>
    <n v="37"/>
    <n v="1892867.2841657216"/>
    <n v="199432.98236095349"/>
    <n v="3.8949824970828471"/>
    <s v="Women'S Kurti"/>
    <x v="3"/>
    <s v="Fashion"/>
    <s v="Fashion"/>
    <s v="Fashion"/>
    <n v="15"/>
    <s v="Fashion"/>
    <m/>
    <n v="2025"/>
    <n v="5"/>
    <n v="25"/>
    <n v="1"/>
    <s v="Weekday"/>
    <m/>
    <m/>
  </r>
  <r>
    <s v="WEB-7044"/>
    <x v="648"/>
    <s v="Neha Khan"/>
    <x v="0"/>
    <x v="1"/>
    <x v="9"/>
    <n v="1"/>
    <n v="1696.34"/>
    <x v="5"/>
    <x v="0"/>
    <n v="5"/>
    <n v="1696.34"/>
    <m/>
    <m/>
    <m/>
    <m/>
    <m/>
    <m/>
    <s v="Completed"/>
    <s v="Yes"/>
    <s v="No"/>
    <m/>
    <n v="590"/>
    <n v="451"/>
    <n v="2759712.3299794244"/>
    <n v="330643.50635802455"/>
    <n v="3.8641711229946525"/>
    <s v="Usb Cable"/>
    <x v="1"/>
    <s v="Electronics"/>
    <s v="Electronics"/>
    <s v="Electronics"/>
    <n v="13"/>
    <s v="Electronics"/>
    <m/>
    <n v="2024"/>
    <n v="1"/>
    <n v="3"/>
    <n v="4"/>
    <s v="Weekday"/>
    <m/>
    <m/>
  </r>
  <r>
    <s v="WEB-5930"/>
    <x v="768"/>
    <s v="Vikram Rao"/>
    <x v="3"/>
    <x v="3"/>
    <x v="10"/>
    <n v="2"/>
    <n v="1931.94"/>
    <x v="3"/>
    <x v="0"/>
    <n v="4"/>
    <n v="3863.88"/>
    <m/>
    <m/>
    <m/>
    <m/>
    <m/>
    <m/>
    <s v="Completed"/>
    <s v="Yes"/>
    <s v="No"/>
    <m/>
    <n v="619"/>
    <n v="468"/>
    <n v="1892867.2841657216"/>
    <n v="199432.98236095349"/>
    <n v="3.8949824970828471"/>
    <s v="Women'S Kurti"/>
    <x v="3"/>
    <s v="Fashion"/>
    <s v="Fashion"/>
    <s v="Fashion"/>
    <n v="15"/>
    <s v="Fashion"/>
    <m/>
    <n v="2023"/>
    <n v="2"/>
    <n v="7"/>
    <n v="3"/>
    <s v="Weekend"/>
    <m/>
    <m/>
  </r>
  <r>
    <s v="WEB-6294"/>
    <x v="355"/>
    <s v="Rahul Pillai"/>
    <x v="2"/>
    <x v="2"/>
    <x v="14"/>
    <n v="1"/>
    <n v="638.13"/>
    <x v="2"/>
    <x v="1"/>
    <n v="5"/>
    <n v="638.13"/>
    <m/>
    <m/>
    <m/>
    <m/>
    <m/>
    <m/>
    <s v="Pending"/>
    <s v="No"/>
    <s v="Yes"/>
    <m/>
    <n v="589"/>
    <n v="426"/>
    <n v="594714.6477588166"/>
    <n v="60882.938065984097"/>
    <n v="3.804733727810651"/>
    <s v="Notebook Set"/>
    <x v="2"/>
    <s v="Books"/>
    <s v="Books"/>
    <s v="Books"/>
    <n v="20"/>
    <s v="Books"/>
    <m/>
    <n v="2024"/>
    <n v="9"/>
    <n v="5"/>
    <n v="5"/>
    <s v="Weekday"/>
    <m/>
    <m/>
  </r>
  <r>
    <s v="WEB-8945"/>
    <x v="57"/>
    <s v="Meera Kapoor"/>
    <x v="4"/>
    <x v="4"/>
    <x v="22"/>
    <n v="1"/>
    <n v="921.65"/>
    <x v="3"/>
    <x v="0"/>
    <n v="4"/>
    <n v="921.65"/>
    <m/>
    <m/>
    <m/>
    <m/>
    <m/>
    <m/>
    <s v="Completed"/>
    <s v="No"/>
    <s v="No"/>
    <m/>
    <n v="573"/>
    <n v="450"/>
    <n v="1098537.4901531704"/>
    <n v="96724.388030634553"/>
    <n v="3.9001122334455669"/>
    <s v="Hair Oil"/>
    <x v="4"/>
    <s v="Beauty"/>
    <s v="Beauty"/>
    <s v="Beauty"/>
    <n v="70"/>
    <s v="Beauty"/>
    <m/>
    <n v="2024"/>
    <n v="7"/>
    <n v="20"/>
    <n v="7"/>
    <s v="Weekday"/>
    <m/>
    <m/>
  </r>
  <r>
    <s v="WEB-6312"/>
    <x v="370"/>
    <s v="Kavya Kumar"/>
    <x v="4"/>
    <x v="3"/>
    <x v="10"/>
    <n v="3"/>
    <n v="322.04000000000002"/>
    <x v="2"/>
    <x v="0"/>
    <n v="4"/>
    <n v="966.12000000000012"/>
    <m/>
    <m/>
    <m/>
    <m/>
    <m/>
    <m/>
    <s v="Completed"/>
    <s v="No"/>
    <s v="No"/>
    <m/>
    <n v="573"/>
    <n v="450"/>
    <n v="1892867.2841657216"/>
    <n v="199432.98236095349"/>
    <n v="3.8949824970828471"/>
    <s v="Women'S Kurti"/>
    <x v="3"/>
    <s v="Fashion"/>
    <s v="Fashion"/>
    <s v="Fashion"/>
    <n v="15"/>
    <s v="Fashion"/>
    <m/>
    <n v="2024"/>
    <n v="12"/>
    <n v="22"/>
    <n v="1"/>
    <s v="Weekday"/>
    <m/>
    <m/>
  </r>
  <r>
    <s v="WEB-7604"/>
    <x v="517"/>
    <s v="Ananya Khan"/>
    <x v="0"/>
    <x v="3"/>
    <x v="17"/>
    <n v="1"/>
    <n v="801.21"/>
    <x v="3"/>
    <x v="0"/>
    <n v="5"/>
    <n v="801.21"/>
    <m/>
    <m/>
    <m/>
    <m/>
    <m/>
    <m/>
    <s v="Completed"/>
    <s v="No"/>
    <s v="No"/>
    <m/>
    <n v="590"/>
    <n v="451"/>
    <n v="1892867.2841657216"/>
    <n v="199432.98236095349"/>
    <n v="3.8949824970828471"/>
    <s v="Running Shoes"/>
    <x v="3"/>
    <s v="Fashion"/>
    <s v="Fashion"/>
    <s v="Fashion"/>
    <n v="45"/>
    <s v="Fashion"/>
    <m/>
    <n v="2023"/>
    <n v="3"/>
    <n v="23"/>
    <n v="5"/>
    <s v="Weekday"/>
    <m/>
    <m/>
  </r>
  <r>
    <s v="WEB-6914"/>
    <x v="425"/>
    <s v="Tanya Kumar"/>
    <x v="4"/>
    <x v="4"/>
    <x v="22"/>
    <n v="1"/>
    <n v="1119.18"/>
    <x v="4"/>
    <x v="0"/>
    <n v="4"/>
    <n v="1119.18"/>
    <m/>
    <m/>
    <m/>
    <m/>
    <m/>
    <m/>
    <s v="Completed"/>
    <s v="Yes"/>
    <s v="No"/>
    <m/>
    <n v="573"/>
    <n v="450"/>
    <n v="1098537.4901531704"/>
    <n v="96724.388030634553"/>
    <n v="3.9001122334455669"/>
    <s v="Hair Oil"/>
    <x v="4"/>
    <s v="Beauty"/>
    <s v="Beauty"/>
    <s v="Beauty"/>
    <n v="70"/>
    <s v="Beauty"/>
    <m/>
    <n v="2025"/>
    <n v="2"/>
    <n v="22"/>
    <n v="7"/>
    <s v="Weekday"/>
    <m/>
    <m/>
  </r>
  <r>
    <s v="WEB-7328"/>
    <x v="762"/>
    <s v="Aditya Singh"/>
    <x v="6"/>
    <x v="2"/>
    <x v="15"/>
    <n v="1"/>
    <n v="762.58"/>
    <x v="4"/>
    <x v="0"/>
    <n v="4"/>
    <n v="762.58"/>
    <m/>
    <m/>
    <m/>
    <m/>
    <m/>
    <m/>
    <s v="Completed"/>
    <s v="No"/>
    <s v="No"/>
    <m/>
    <n v="558"/>
    <n v="430"/>
    <n v="594714.6477588166"/>
    <n v="60882.938065984097"/>
    <n v="3.804733727810651"/>
    <s v="Kids Story Book"/>
    <x v="2"/>
    <s v="Books"/>
    <s v="Books"/>
    <s v="Books"/>
    <n v="23"/>
    <s v="Books"/>
    <m/>
    <n v="2024"/>
    <n v="11"/>
    <n v="24"/>
    <n v="1"/>
    <s v="Weekday"/>
    <m/>
    <m/>
  </r>
  <r>
    <s v="WEB-6409"/>
    <x v="828"/>
    <s v="Arjun Sharma"/>
    <x v="2"/>
    <x v="4"/>
    <x v="6"/>
    <n v="1"/>
    <n v="252.03"/>
    <x v="3"/>
    <x v="1"/>
    <n v="3"/>
    <n v="252.03"/>
    <m/>
    <m/>
    <m/>
    <m/>
    <m/>
    <m/>
    <s v="Pending"/>
    <s v="No"/>
    <s v="Yes"/>
    <m/>
    <n v="589"/>
    <n v="426"/>
    <n v="1098537.4901531704"/>
    <n v="96724.388030634553"/>
    <n v="3.9001122334455669"/>
    <s v="Lipstick"/>
    <x v="4"/>
    <s v="Beauty"/>
    <s v="Beauty"/>
    <s v="Beauty"/>
    <n v="10"/>
    <s v="Beauty"/>
    <m/>
    <n v="2025"/>
    <n v="1"/>
    <n v="23"/>
    <n v="5"/>
    <s v="Weekday"/>
    <m/>
    <m/>
  </r>
  <r>
    <s v="WEB-8432"/>
    <x v="761"/>
    <s v="Kavya Khan"/>
    <x v="5"/>
    <x v="3"/>
    <x v="17"/>
    <n v="1"/>
    <n v="717.19"/>
    <x v="2"/>
    <x v="0"/>
    <n v="2"/>
    <n v="717.19"/>
    <m/>
    <m/>
    <m/>
    <m/>
    <m/>
    <m/>
    <s v="Completed"/>
    <s v="No"/>
    <s v="No"/>
    <m/>
    <n v="559"/>
    <n v="408"/>
    <n v="1892867.2841657216"/>
    <n v="199432.98236095349"/>
    <n v="3.8949824970828471"/>
    <s v="Running Shoes"/>
    <x v="3"/>
    <s v="Fashion"/>
    <s v="Fashion"/>
    <s v="Fashion"/>
    <n v="45"/>
    <s v="Fashion"/>
    <m/>
    <n v="2024"/>
    <n v="9"/>
    <n v="6"/>
    <n v="6"/>
    <s v="Weekday"/>
    <m/>
    <m/>
  </r>
  <r>
    <s v="WEB-5279"/>
    <x v="665"/>
    <s v="Saanvi Reddy"/>
    <x v="4"/>
    <x v="0"/>
    <x v="23"/>
    <n v="2"/>
    <n v="229.97"/>
    <x v="1"/>
    <x v="0"/>
    <n v="5"/>
    <n v="459.94"/>
    <m/>
    <m/>
    <m/>
    <m/>
    <m/>
    <m/>
    <s v="Completed"/>
    <s v="No"/>
    <s v="No"/>
    <m/>
    <n v="573"/>
    <n v="450"/>
    <n v="1463424.4009529033"/>
    <n v="118285.78776560788"/>
    <n v="3.8140589569160999"/>
    <s v="Led Bulb Pack"/>
    <x v="0"/>
    <s v="Home &amp; Kitchen"/>
    <s v="Home &amp; Kitchen"/>
    <s v="Home &amp; Kitchen"/>
    <n v="76"/>
    <s v="Home &amp; Kitchen"/>
    <m/>
    <n v="2025"/>
    <n v="2"/>
    <n v="7"/>
    <n v="6"/>
    <s v="Weekend"/>
    <m/>
    <m/>
  </r>
  <r>
    <s v="WEB-9469"/>
    <x v="46"/>
    <s v="Sanjay Nair"/>
    <x v="1"/>
    <x v="0"/>
    <x v="5"/>
    <n v="1"/>
    <n v="1971.71"/>
    <x v="2"/>
    <x v="0"/>
    <n v="5"/>
    <n v="1971.71"/>
    <m/>
    <m/>
    <m/>
    <m/>
    <m/>
    <m/>
    <s v="Completed"/>
    <s v="Yes"/>
    <s v="No"/>
    <m/>
    <n v="595"/>
    <n v="444"/>
    <n v="1463424.4009529033"/>
    <n v="118285.78776560788"/>
    <n v="3.8140589569160999"/>
    <s v="Storage Box"/>
    <x v="0"/>
    <s v="Home &amp; Kitchen"/>
    <s v="Home &amp; Kitchen"/>
    <s v="Home &amp; Kitchen"/>
    <n v="8"/>
    <s v="Home &amp; Kitchen"/>
    <m/>
    <n v="2023"/>
    <n v="2"/>
    <n v="26"/>
    <n v="1"/>
    <s v="Weekday"/>
    <m/>
    <m/>
  </r>
  <r>
    <s v="WEB-7619"/>
    <x v="416"/>
    <s v="Kavya Patel"/>
    <x v="1"/>
    <x v="4"/>
    <x v="6"/>
    <n v="2"/>
    <n v="650.24"/>
    <x v="2"/>
    <x v="1"/>
    <n v="4"/>
    <n v="1300.48"/>
    <m/>
    <m/>
    <m/>
    <m/>
    <m/>
    <m/>
    <s v="Pending"/>
    <s v="No"/>
    <s v="Yes"/>
    <m/>
    <n v="595"/>
    <n v="444"/>
    <n v="1098537.4901531704"/>
    <n v="96724.388030634553"/>
    <n v="3.9001122334455669"/>
    <s v="Lipstick"/>
    <x v="4"/>
    <s v="Beauty"/>
    <s v="Beauty"/>
    <s v="Beauty"/>
    <n v="10"/>
    <s v="Beauty"/>
    <m/>
    <n v="2023"/>
    <n v="1"/>
    <n v="11"/>
    <n v="4"/>
    <s v="Weekday"/>
    <m/>
    <m/>
  </r>
  <r>
    <s v="WEB-7075"/>
    <x v="27"/>
    <s v="Vikram Sharma"/>
    <x v="0"/>
    <x v="1"/>
    <x v="8"/>
    <n v="2"/>
    <n v="2253.37"/>
    <x v="3"/>
    <x v="3"/>
    <n v="3"/>
    <n v="4506.74"/>
    <m/>
    <m/>
    <m/>
    <m/>
    <m/>
    <m/>
    <s v="Lost Sale"/>
    <s v="No"/>
    <s v="Yes"/>
    <m/>
    <n v="590"/>
    <n v="451"/>
    <n v="2759712.3299794244"/>
    <n v="330643.50635802455"/>
    <n v="3.8641711229946525"/>
    <s v="Wireless Earbuds"/>
    <x v="1"/>
    <s v="Electronics"/>
    <s v="Electronics"/>
    <s v="Electronics"/>
    <n v="12"/>
    <s v="Electronics"/>
    <m/>
    <n v="2023"/>
    <n v="11"/>
    <n v="21"/>
    <n v="3"/>
    <s v="Weekday"/>
    <m/>
    <m/>
  </r>
  <r>
    <s v="WEB-9652"/>
    <x v="585"/>
    <s v="Meera Gupta"/>
    <x v="3"/>
    <x v="2"/>
    <x v="14"/>
    <n v="1"/>
    <n v="492.05"/>
    <x v="3"/>
    <x v="1"/>
    <m/>
    <n v="492.05"/>
    <m/>
    <m/>
    <m/>
    <m/>
    <m/>
    <m/>
    <s v="Pending"/>
    <s v="No"/>
    <s v="Yes"/>
    <m/>
    <n v="619"/>
    <n v="468"/>
    <n v="594714.6477588166"/>
    <n v="60882.938065984097"/>
    <n v="3.804733727810651"/>
    <s v="Notebook Set"/>
    <x v="2"/>
    <s v="Books"/>
    <s v="Books"/>
    <s v="Books"/>
    <n v="20"/>
    <s v="Books"/>
    <m/>
    <n v="2024"/>
    <n v="9"/>
    <n v="21"/>
    <n v="7"/>
    <s v="Weekday"/>
    <m/>
    <m/>
  </r>
  <r>
    <s v="WEB-6094"/>
    <x v="774"/>
    <s v="Arjun Iyer"/>
    <x v="5"/>
    <x v="2"/>
    <x v="15"/>
    <n v="1"/>
    <n v="524.83000000000004"/>
    <x v="3"/>
    <x v="1"/>
    <n v="3"/>
    <n v="524.83000000000004"/>
    <m/>
    <m/>
    <m/>
    <m/>
    <m/>
    <m/>
    <s v="Pending"/>
    <s v="No"/>
    <s v="Yes"/>
    <m/>
    <n v="559"/>
    <n v="408"/>
    <n v="594714.6477588166"/>
    <n v="60882.938065984097"/>
    <n v="3.804733727810651"/>
    <s v="Kids Story Book"/>
    <x v="2"/>
    <s v="Books"/>
    <s v="Books"/>
    <s v="Books"/>
    <n v="23"/>
    <s v="Books"/>
    <m/>
    <n v="2023"/>
    <n v="1"/>
    <n v="31"/>
    <n v="3"/>
    <s v="Weekday"/>
    <m/>
    <m/>
  </r>
  <r>
    <s v="WEB-6924"/>
    <x v="689"/>
    <s v="Vikram Patel"/>
    <x v="2"/>
    <x v="1"/>
    <x v="8"/>
    <n v="2"/>
    <n v="1007.3"/>
    <x v="1"/>
    <x v="1"/>
    <n v="4"/>
    <n v="2014.6"/>
    <m/>
    <m/>
    <m/>
    <m/>
    <m/>
    <m/>
    <s v="Pending"/>
    <s v="No"/>
    <s v="Yes"/>
    <m/>
    <n v="589"/>
    <n v="426"/>
    <n v="2759712.3299794244"/>
    <n v="330643.50635802455"/>
    <n v="3.8641711229946525"/>
    <s v="Wireless Earbuds"/>
    <x v="1"/>
    <s v="Electronics"/>
    <s v="Electronics"/>
    <s v="Electronics"/>
    <n v="12"/>
    <s v="Electronics"/>
    <m/>
    <n v="2025"/>
    <n v="3"/>
    <n v="28"/>
    <n v="6"/>
    <s v="Weekday"/>
    <m/>
    <m/>
  </r>
  <r>
    <s v="WEB-6004"/>
    <x v="839"/>
    <s v="Meera Rao"/>
    <x v="4"/>
    <x v="3"/>
    <x v="19"/>
    <n v="1"/>
    <n v="934.84"/>
    <x v="4"/>
    <x v="0"/>
    <n v="3"/>
    <n v="934.84"/>
    <m/>
    <m/>
    <m/>
    <m/>
    <m/>
    <m/>
    <s v="Completed"/>
    <s v="No"/>
    <s v="No"/>
    <m/>
    <n v="573"/>
    <n v="450"/>
    <n v="1892867.2841657216"/>
    <n v="199432.98236095349"/>
    <n v="3.8949824970828471"/>
    <s v="Sunglasses"/>
    <x v="3"/>
    <s v="Fashion"/>
    <s v="Fashion"/>
    <s v="Fashion"/>
    <n v="53"/>
    <s v="Fashion"/>
    <m/>
    <n v="2023"/>
    <n v="6"/>
    <n v="21"/>
    <n v="4"/>
    <s v="Weekday"/>
    <m/>
    <m/>
  </r>
  <r>
    <s v="WEB-6460"/>
    <x v="835"/>
    <s v="Vikram Verma"/>
    <x v="2"/>
    <x v="1"/>
    <x v="8"/>
    <n v="1"/>
    <n v="1584.65"/>
    <x v="1"/>
    <x v="0"/>
    <n v="4"/>
    <n v="1584.65"/>
    <m/>
    <m/>
    <m/>
    <m/>
    <m/>
    <m/>
    <s v="Completed"/>
    <s v="Yes"/>
    <s v="No"/>
    <m/>
    <n v="589"/>
    <n v="426"/>
    <n v="2759712.3299794244"/>
    <n v="330643.50635802455"/>
    <n v="3.8641711229946525"/>
    <s v="Wireless Earbuds"/>
    <x v="1"/>
    <s v="Electronics"/>
    <s v="Electronics"/>
    <s v="Electronics"/>
    <n v="12"/>
    <s v="Electronics"/>
    <m/>
    <n v="2024"/>
    <n v="7"/>
    <n v="27"/>
    <n v="7"/>
    <s v="Weekday"/>
    <m/>
    <m/>
  </r>
  <r>
    <s v="WEB-7730"/>
    <x v="226"/>
    <s v="Aarav Malhotra"/>
    <x v="3"/>
    <x v="4"/>
    <x v="6"/>
    <n v="3"/>
    <n v="400.12"/>
    <x v="0"/>
    <x v="1"/>
    <n v="5"/>
    <n v="1200.3600000000001"/>
    <m/>
    <m/>
    <m/>
    <m/>
    <m/>
    <m/>
    <s v="Pending"/>
    <s v="No"/>
    <s v="Yes"/>
    <m/>
    <n v="619"/>
    <n v="468"/>
    <n v="1098537.4901531704"/>
    <n v="96724.388030634553"/>
    <n v="3.9001122334455669"/>
    <s v="Lipstick"/>
    <x v="4"/>
    <s v="Beauty"/>
    <s v="Beauty"/>
    <s v="Beauty"/>
    <n v="10"/>
    <s v="Beauty"/>
    <m/>
    <n v="2023"/>
    <n v="11"/>
    <n v="18"/>
    <n v="7"/>
    <s v="Weekday"/>
    <m/>
    <m/>
  </r>
  <r>
    <s v="WEB-5491"/>
    <x v="391"/>
    <s v="Pooja Pillai"/>
    <x v="6"/>
    <x v="2"/>
    <x v="13"/>
    <n v="2"/>
    <n v="632.36"/>
    <x v="1"/>
    <x v="0"/>
    <n v="5"/>
    <n v="1264.72"/>
    <m/>
    <m/>
    <m/>
    <m/>
    <m/>
    <m/>
    <s v="Completed"/>
    <s v="Yes"/>
    <s v="No"/>
    <m/>
    <n v="558"/>
    <n v="430"/>
    <n v="594714.6477588166"/>
    <n v="60882.938065984097"/>
    <n v="3.804733727810651"/>
    <s v="Self-Help Book"/>
    <x v="2"/>
    <s v="Books"/>
    <s v="Books"/>
    <s v="Books"/>
    <n v="19"/>
    <s v="Books"/>
    <m/>
    <n v="2023"/>
    <n v="1"/>
    <n v="16"/>
    <n v="2"/>
    <s v="Weekday"/>
    <m/>
    <m/>
  </r>
  <r>
    <s v="WEB-6611"/>
    <x v="679"/>
    <s v="Arjun Rao"/>
    <x v="0"/>
    <x v="3"/>
    <x v="20"/>
    <n v="1"/>
    <n v="1480.35"/>
    <x v="1"/>
    <x v="0"/>
    <n v="4"/>
    <n v="1480.35"/>
    <m/>
    <m/>
    <m/>
    <m/>
    <m/>
    <m/>
    <s v="Completed"/>
    <s v="Yes"/>
    <s v="No"/>
    <m/>
    <n v="590"/>
    <n v="451"/>
    <n v="1892867.2841657216"/>
    <n v="199432.98236095349"/>
    <n v="3.8949824970828471"/>
    <s v="Men'S T-Shirt"/>
    <x v="3"/>
    <s v="Fashion"/>
    <s v="Fashion"/>
    <s v="Fashion"/>
    <n v="55"/>
    <s v="Fashion"/>
    <m/>
    <n v="2024"/>
    <n v="11"/>
    <n v="5"/>
    <n v="3"/>
    <s v="Weekday"/>
    <m/>
    <m/>
  </r>
  <r>
    <s v="WEB-9196"/>
    <x v="445"/>
    <s v="Karan Patel"/>
    <x v="5"/>
    <x v="4"/>
    <x v="6"/>
    <n v="2"/>
    <n v="107.58"/>
    <x v="3"/>
    <x v="0"/>
    <n v="4"/>
    <n v="215.16"/>
    <m/>
    <m/>
    <m/>
    <m/>
    <m/>
    <m/>
    <s v="Completed"/>
    <s v="No"/>
    <s v="No"/>
    <m/>
    <n v="559"/>
    <n v="408"/>
    <n v="1098537.4901531704"/>
    <n v="96724.388030634553"/>
    <n v="3.9001122334455669"/>
    <s v="Lipstick"/>
    <x v="4"/>
    <s v="Beauty"/>
    <s v="Beauty"/>
    <s v="Beauty"/>
    <n v="10"/>
    <s v="Beauty"/>
    <m/>
    <n v="2024"/>
    <n v="11"/>
    <n v="8"/>
    <n v="6"/>
    <s v="Weekday"/>
    <m/>
    <m/>
  </r>
  <r>
    <s v="WEB-5697"/>
    <x v="47"/>
    <s v="Ananya Kapoor"/>
    <x v="5"/>
    <x v="3"/>
    <x v="17"/>
    <n v="1"/>
    <n v="1758.27"/>
    <x v="3"/>
    <x v="0"/>
    <n v="4"/>
    <n v="1758.27"/>
    <m/>
    <m/>
    <m/>
    <m/>
    <m/>
    <m/>
    <s v="Completed"/>
    <s v="Yes"/>
    <s v="No"/>
    <m/>
    <n v="559"/>
    <n v="408"/>
    <n v="1892867.2841657216"/>
    <n v="199432.98236095349"/>
    <n v="3.8949824970828471"/>
    <s v="Running Shoes"/>
    <x v="3"/>
    <s v="Fashion"/>
    <s v="Fashion"/>
    <s v="Fashion"/>
    <n v="45"/>
    <s v="Fashion"/>
    <m/>
    <n v="2023"/>
    <n v="11"/>
    <n v="9"/>
    <n v="5"/>
    <s v="Weekday"/>
    <m/>
    <m/>
  </r>
  <r>
    <s v="WEB-7118"/>
    <x v="36"/>
    <s v="Rahul Mehta"/>
    <x v="2"/>
    <x v="0"/>
    <x v="4"/>
    <n v="1"/>
    <n v="1974.02"/>
    <x v="0"/>
    <x v="0"/>
    <n v="4"/>
    <n v="1974.02"/>
    <m/>
    <m/>
    <m/>
    <m/>
    <m/>
    <m/>
    <s v="Completed"/>
    <s v="Yes"/>
    <s v="No"/>
    <m/>
    <n v="589"/>
    <n v="426"/>
    <n v="1463424.4009529033"/>
    <n v="118285.78776560788"/>
    <n v="3.8140589569160999"/>
    <s v="Non-Stick Pan"/>
    <x v="0"/>
    <s v="Home &amp; Kitchen"/>
    <s v="Home &amp; Kitchen"/>
    <s v="Home &amp; Kitchen"/>
    <n v="7"/>
    <s v="Home &amp; Kitchen"/>
    <m/>
    <n v="2024"/>
    <n v="8"/>
    <n v="17"/>
    <n v="7"/>
    <s v="Weekday"/>
    <m/>
    <m/>
  </r>
  <r>
    <s v="WEB-6488"/>
    <x v="701"/>
    <s v="Saanvi Joshi"/>
    <x v="5"/>
    <x v="1"/>
    <x v="18"/>
    <n v="3"/>
    <n v="752.43"/>
    <x v="2"/>
    <x v="0"/>
    <n v="4"/>
    <n v="2257.29"/>
    <m/>
    <m/>
    <m/>
    <m/>
    <m/>
    <m/>
    <s v="Completed"/>
    <s v="Yes"/>
    <s v="No"/>
    <m/>
    <n v="559"/>
    <n v="408"/>
    <n v="2759712.3299794244"/>
    <n v="330643.50635802455"/>
    <n v="3.8641711229946525"/>
    <s v="Bluetooth Speaker"/>
    <x v="1"/>
    <s v="Electronics"/>
    <s v="Electronics"/>
    <s v="Electronics"/>
    <n v="48"/>
    <s v="Electronics"/>
    <m/>
    <n v="2024"/>
    <n v="2"/>
    <n v="14"/>
    <n v="4"/>
    <s v="Weekday"/>
    <m/>
    <m/>
  </r>
  <r>
    <s v="WEB-9139"/>
    <x v="300"/>
    <s v="Sanjay Gupta"/>
    <x v="7"/>
    <x v="3"/>
    <x v="17"/>
    <n v="2"/>
    <n v="2222.1799999999998"/>
    <x v="2"/>
    <x v="0"/>
    <n v="4"/>
    <n v="4444.3599999999997"/>
    <m/>
    <m/>
    <m/>
    <m/>
    <m/>
    <m/>
    <s v="Completed"/>
    <s v="Yes"/>
    <s v="No"/>
    <m/>
    <n v="567"/>
    <n v="440"/>
    <n v="1892867.2841657216"/>
    <n v="199432.98236095349"/>
    <n v="3.8949824970828471"/>
    <s v="Running Shoes"/>
    <x v="3"/>
    <s v="Fashion"/>
    <s v="Fashion"/>
    <s v="Fashion"/>
    <n v="45"/>
    <s v="Fashion"/>
    <m/>
    <n v="2023"/>
    <n v="7"/>
    <n v="8"/>
    <n v="7"/>
    <s v="Weekday"/>
    <m/>
    <m/>
  </r>
  <r>
    <s v="WEB-6044"/>
    <x v="7"/>
    <s v="Ishaan Patel"/>
    <x v="7"/>
    <x v="1"/>
    <x v="8"/>
    <n v="1"/>
    <n v="2062.62"/>
    <x v="2"/>
    <x v="3"/>
    <n v="5"/>
    <n v="2062.62"/>
    <m/>
    <m/>
    <m/>
    <m/>
    <m/>
    <m/>
    <s v="Lost Sale"/>
    <s v="No"/>
    <s v="Yes"/>
    <m/>
    <n v="567"/>
    <n v="440"/>
    <n v="2759712.3299794244"/>
    <n v="330643.50635802455"/>
    <n v="3.8641711229946525"/>
    <s v="Wireless Earbuds"/>
    <x v="1"/>
    <s v="Electronics"/>
    <s v="Electronics"/>
    <s v="Electronics"/>
    <n v="12"/>
    <s v="Electronics"/>
    <m/>
    <n v="2024"/>
    <n v="11"/>
    <n v="27"/>
    <n v="4"/>
    <s v="Weekday"/>
    <m/>
    <m/>
  </r>
  <r>
    <s v="WEB-7722"/>
    <x v="315"/>
    <s v="Pooja Sharma"/>
    <x v="6"/>
    <x v="3"/>
    <x v="19"/>
    <n v="1"/>
    <n v="1873.79"/>
    <x v="4"/>
    <x v="2"/>
    <n v="5"/>
    <n v="1873.79"/>
    <m/>
    <m/>
    <m/>
    <m/>
    <m/>
    <m/>
    <s v="Completed"/>
    <s v="No"/>
    <s v="No"/>
    <m/>
    <n v="558"/>
    <n v="430"/>
    <n v="1892867.2841657216"/>
    <n v="199432.98236095349"/>
    <n v="3.8949824970828471"/>
    <s v="Sunglasses"/>
    <x v="3"/>
    <s v="Fashion"/>
    <s v="Fashion"/>
    <s v="Fashion"/>
    <n v="53"/>
    <s v="Fashion"/>
    <m/>
    <n v="2024"/>
    <n v="2"/>
    <n v="26"/>
    <n v="2"/>
    <s v="Weekday"/>
    <m/>
    <m/>
  </r>
  <r>
    <s v="WEB-5858"/>
    <x v="148"/>
    <s v="Aditya Khan"/>
    <x v="0"/>
    <x v="1"/>
    <x v="11"/>
    <n v="2"/>
    <n v="2700.41"/>
    <x v="0"/>
    <x v="0"/>
    <n v="5"/>
    <n v="5400.82"/>
    <m/>
    <m/>
    <m/>
    <m/>
    <m/>
    <m/>
    <s v="Completed"/>
    <s v="Yes"/>
    <s v="No"/>
    <m/>
    <n v="590"/>
    <n v="451"/>
    <n v="2759712.3299794244"/>
    <n v="330643.50635802455"/>
    <n v="3.8641711229946525"/>
    <s v="Smart Watch"/>
    <x v="1"/>
    <s v="Electronics"/>
    <s v="Electronics"/>
    <s v="Electronics"/>
    <n v="17"/>
    <s v="Electronics"/>
    <m/>
    <n v="2024"/>
    <n v="1"/>
    <n v="26"/>
    <n v="6"/>
    <s v="Weekday"/>
    <m/>
    <m/>
  </r>
  <r>
    <s v="WEB-8387"/>
    <x v="341"/>
    <s v="Rahul Bose"/>
    <x v="8"/>
    <x v="0"/>
    <x v="4"/>
    <n v="3"/>
    <n v="1372.33"/>
    <x v="3"/>
    <x v="1"/>
    <n v="4"/>
    <n v="4116.99"/>
    <m/>
    <m/>
    <m/>
    <m/>
    <m/>
    <m/>
    <s v="Pending"/>
    <s v="No"/>
    <s v="Yes"/>
    <m/>
    <n v="50"/>
    <n v="37"/>
    <n v="1463424.4009529033"/>
    <n v="118285.78776560788"/>
    <n v="3.8140589569160999"/>
    <s v="Non-Stick Pan"/>
    <x v="0"/>
    <s v="Home &amp; Kitchen"/>
    <s v="Home &amp; Kitchen"/>
    <s v="Home &amp; Kitchen"/>
    <n v="7"/>
    <s v="Home &amp; Kitchen"/>
    <m/>
    <n v="2024"/>
    <n v="12"/>
    <n v="6"/>
    <n v="6"/>
    <s v="Weekday"/>
    <m/>
    <m/>
  </r>
  <r>
    <s v="WEB-7807"/>
    <x v="744"/>
    <s v="Pooja Sharma"/>
    <x v="6"/>
    <x v="0"/>
    <x v="0"/>
    <n v="1"/>
    <n v="1716.17"/>
    <x v="1"/>
    <x v="1"/>
    <n v="3"/>
    <n v="1716.17"/>
    <m/>
    <m/>
    <m/>
    <m/>
    <m/>
    <m/>
    <s v="Pending"/>
    <s v="No"/>
    <s v="Yes"/>
    <m/>
    <n v="558"/>
    <n v="430"/>
    <n v="1463424.4009529033"/>
    <n v="118285.78776560788"/>
    <n v="3.8140589569160999"/>
    <s v="Water Bottle"/>
    <x v="0"/>
    <s v="Home &amp; Kitchen"/>
    <s v="Home &amp; Kitchen"/>
    <s v="Home &amp; Kitchen"/>
    <n v="2"/>
    <s v="Home &amp; Kitchen"/>
    <m/>
    <n v="2023"/>
    <n v="7"/>
    <n v="13"/>
    <n v="5"/>
    <s v="Weekday"/>
    <m/>
    <m/>
  </r>
  <r>
    <s v="WEB-7120"/>
    <x v="521"/>
    <s v="Meera Verma"/>
    <x v="1"/>
    <x v="0"/>
    <x v="23"/>
    <n v="1"/>
    <n v="751.98"/>
    <x v="1"/>
    <x v="0"/>
    <n v="1"/>
    <n v="751.98"/>
    <m/>
    <m/>
    <m/>
    <m/>
    <m/>
    <m/>
    <s v="Completed"/>
    <s v="No"/>
    <s v="No"/>
    <m/>
    <n v="595"/>
    <n v="444"/>
    <n v="1463424.4009529033"/>
    <n v="118285.78776560788"/>
    <n v="3.8140589569160999"/>
    <s v="Led Bulb Pack"/>
    <x v="0"/>
    <s v="Home &amp; Kitchen"/>
    <s v="Home &amp; Kitchen"/>
    <s v="Home &amp; Kitchen"/>
    <n v="76"/>
    <s v="Home &amp; Kitchen"/>
    <m/>
    <n v="2023"/>
    <n v="10"/>
    <n v="13"/>
    <n v="6"/>
    <s v="Weekday"/>
    <m/>
    <m/>
  </r>
  <r>
    <s v="WEB-7602"/>
    <x v="451"/>
    <s v="Diya Nair"/>
    <x v="4"/>
    <x v="3"/>
    <x v="19"/>
    <n v="2"/>
    <n v="859.52"/>
    <x v="1"/>
    <x v="1"/>
    <n v="3"/>
    <n v="1719.04"/>
    <m/>
    <m/>
    <m/>
    <m/>
    <m/>
    <m/>
    <s v="Pending"/>
    <s v="No"/>
    <s v="Yes"/>
    <m/>
    <n v="573"/>
    <n v="450"/>
    <n v="1892867.2841657216"/>
    <n v="199432.98236095349"/>
    <n v="3.8949824970828471"/>
    <s v="Sunglasses"/>
    <x v="3"/>
    <s v="Fashion"/>
    <s v="Fashion"/>
    <s v="Fashion"/>
    <n v="53"/>
    <s v="Fashion"/>
    <m/>
    <n v="2023"/>
    <n v="6"/>
    <n v="25"/>
    <n v="1"/>
    <s v="Weekday"/>
    <m/>
    <m/>
  </r>
  <r>
    <s v="WEB-6329"/>
    <x v="526"/>
    <s v="Aarav Sharma"/>
    <x v="5"/>
    <x v="1"/>
    <x v="11"/>
    <n v="2"/>
    <n v="3110.92"/>
    <x v="4"/>
    <x v="0"/>
    <n v="4"/>
    <n v="6221.84"/>
    <m/>
    <m/>
    <m/>
    <m/>
    <m/>
    <m/>
    <s v="Completed"/>
    <s v="Yes"/>
    <s v="No"/>
    <m/>
    <n v="559"/>
    <n v="408"/>
    <n v="2759712.3299794244"/>
    <n v="330643.50635802455"/>
    <n v="3.8641711229946525"/>
    <s v="Smart Watch"/>
    <x v="1"/>
    <s v="Electronics"/>
    <s v="Electronics"/>
    <s v="Electronics"/>
    <n v="17"/>
    <s v="Electronics"/>
    <m/>
    <n v="2023"/>
    <n v="1"/>
    <n v="1"/>
    <n v="1"/>
    <s v="Weekend"/>
    <m/>
    <m/>
  </r>
  <r>
    <s v="WEB-8849"/>
    <x v="730"/>
    <s v="Saanvi Joshi"/>
    <x v="7"/>
    <x v="3"/>
    <x v="20"/>
    <n v="3"/>
    <n v="2001.39"/>
    <x v="2"/>
    <x v="2"/>
    <n v="5"/>
    <n v="6004.17"/>
    <m/>
    <m/>
    <m/>
    <m/>
    <m/>
    <m/>
    <s v="Completed"/>
    <s v="No"/>
    <s v="No"/>
    <m/>
    <n v="567"/>
    <n v="440"/>
    <n v="1892867.2841657216"/>
    <n v="199432.98236095349"/>
    <n v="3.8949824970828471"/>
    <s v="Men'S T-Shirt"/>
    <x v="3"/>
    <s v="Fashion"/>
    <s v="Fashion"/>
    <s v="Fashion"/>
    <n v="55"/>
    <s v="Fashion"/>
    <m/>
    <n v="2023"/>
    <n v="1"/>
    <n v="27"/>
    <n v="6"/>
    <s v="Weekday"/>
    <m/>
    <m/>
  </r>
  <r>
    <s v="WEB-7567"/>
    <x v="4"/>
    <s v="Neha Das"/>
    <x v="4"/>
    <x v="3"/>
    <x v="17"/>
    <n v="2"/>
    <n v="871.79"/>
    <x v="1"/>
    <x v="0"/>
    <n v="5"/>
    <n v="1743.58"/>
    <m/>
    <m/>
    <m/>
    <m/>
    <m/>
    <m/>
    <s v="Completed"/>
    <s v="Yes"/>
    <s v="No"/>
    <m/>
    <n v="573"/>
    <n v="450"/>
    <n v="1892867.2841657216"/>
    <n v="199432.98236095349"/>
    <n v="3.8949824970828471"/>
    <s v="Running Shoes"/>
    <x v="3"/>
    <s v="Fashion"/>
    <s v="Fashion"/>
    <s v="Fashion"/>
    <n v="45"/>
    <s v="Fashion"/>
    <m/>
    <n v="2024"/>
    <n v="11"/>
    <n v="2"/>
    <n v="7"/>
    <s v="Weekday"/>
    <m/>
    <m/>
  </r>
  <r>
    <s v="WEB-7420"/>
    <x v="299"/>
    <s v="Karan Singh"/>
    <x v="1"/>
    <x v="2"/>
    <x v="13"/>
    <n v="2"/>
    <n v="795.27"/>
    <x v="0"/>
    <x v="0"/>
    <n v="5"/>
    <n v="1590.54"/>
    <m/>
    <m/>
    <m/>
    <m/>
    <m/>
    <m/>
    <s v="Completed"/>
    <s v="Yes"/>
    <s v="No"/>
    <m/>
    <n v="595"/>
    <n v="444"/>
    <n v="594714.6477588166"/>
    <n v="60882.938065984097"/>
    <n v="3.804733727810651"/>
    <s v="Self-Help Book"/>
    <x v="2"/>
    <s v="Books"/>
    <s v="Books"/>
    <s v="Books"/>
    <n v="19"/>
    <s v="Books"/>
    <m/>
    <n v="2023"/>
    <n v="12"/>
    <n v="15"/>
    <n v="6"/>
    <s v="Weekday"/>
    <m/>
    <m/>
  </r>
  <r>
    <s v="WEB-5171"/>
    <x v="152"/>
    <s v="Neha Mehta"/>
    <x v="2"/>
    <x v="0"/>
    <x v="23"/>
    <n v="1"/>
    <n v="1986"/>
    <x v="0"/>
    <x v="0"/>
    <n v="2"/>
    <n v="1986"/>
    <m/>
    <m/>
    <m/>
    <m/>
    <m/>
    <m/>
    <s v="Completed"/>
    <s v="Yes"/>
    <s v="No"/>
    <m/>
    <n v="589"/>
    <n v="426"/>
    <n v="1463424.4009529033"/>
    <n v="118285.78776560788"/>
    <n v="3.8140589569160999"/>
    <s v="Led Bulb Pack"/>
    <x v="0"/>
    <s v="Home &amp; Kitchen"/>
    <s v="Home &amp; Kitchen"/>
    <s v="Home &amp; Kitchen"/>
    <n v="76"/>
    <s v="Home &amp; Kitchen"/>
    <m/>
    <n v="2023"/>
    <n v="4"/>
    <n v="6"/>
    <n v="5"/>
    <s v="Weekday"/>
    <m/>
    <m/>
  </r>
  <r>
    <s v="WEB-5323"/>
    <x v="177"/>
    <s v="Vivaan Menon"/>
    <x v="6"/>
    <x v="3"/>
    <x v="17"/>
    <n v="1"/>
    <n v="774"/>
    <x v="5"/>
    <x v="0"/>
    <n v="4"/>
    <n v="774"/>
    <m/>
    <m/>
    <m/>
    <m/>
    <m/>
    <m/>
    <s v="Completed"/>
    <s v="No"/>
    <s v="No"/>
    <m/>
    <n v="558"/>
    <n v="430"/>
    <n v="1892867.2841657216"/>
    <n v="199432.98236095349"/>
    <n v="3.8949824970828471"/>
    <s v="Running Shoes"/>
    <x v="3"/>
    <s v="Fashion"/>
    <s v="Fashion"/>
    <s v="Fashion"/>
    <n v="45"/>
    <s v="Fashion"/>
    <m/>
    <n v="2023"/>
    <n v="7"/>
    <n v="16"/>
    <n v="1"/>
    <s v="Weekday"/>
    <m/>
    <m/>
  </r>
  <r>
    <s v="WEB-8639"/>
    <x v="33"/>
    <s v="Diya Malhotra"/>
    <x v="2"/>
    <x v="1"/>
    <x v="11"/>
    <n v="1"/>
    <n v="2417.94"/>
    <x v="3"/>
    <x v="0"/>
    <n v="5"/>
    <n v="2417.94"/>
    <m/>
    <m/>
    <m/>
    <m/>
    <m/>
    <m/>
    <s v="Completed"/>
    <s v="Yes"/>
    <s v="No"/>
    <m/>
    <n v="589"/>
    <n v="426"/>
    <n v="2759712.3299794244"/>
    <n v="330643.50635802455"/>
    <n v="3.8641711229946525"/>
    <s v="Smart Watch"/>
    <x v="1"/>
    <s v="Electronics"/>
    <s v="Electronics"/>
    <s v="Electronics"/>
    <n v="17"/>
    <s v="Electronics"/>
    <m/>
    <n v="2024"/>
    <n v="12"/>
    <n v="16"/>
    <n v="2"/>
    <s v="Weekday"/>
    <m/>
    <m/>
  </r>
  <r>
    <s v="WEB-8610"/>
    <x v="533"/>
    <s v="Aditya Menon"/>
    <x v="4"/>
    <x v="1"/>
    <x v="8"/>
    <n v="1"/>
    <n v="2590.7600000000002"/>
    <x v="1"/>
    <x v="0"/>
    <n v="5"/>
    <n v="2590.7600000000002"/>
    <m/>
    <m/>
    <m/>
    <m/>
    <m/>
    <m/>
    <s v="Completed"/>
    <s v="Yes"/>
    <s v="No"/>
    <m/>
    <n v="573"/>
    <n v="450"/>
    <n v="2759712.3299794244"/>
    <n v="330643.50635802455"/>
    <n v="3.8641711229946525"/>
    <s v="Wireless Earbuds"/>
    <x v="1"/>
    <s v="Electronics"/>
    <s v="Electronics"/>
    <s v="Electronics"/>
    <n v="12"/>
    <s v="Electronics"/>
    <m/>
    <n v="2023"/>
    <n v="6"/>
    <n v="26"/>
    <n v="2"/>
    <s v="Weekday"/>
    <m/>
    <m/>
  </r>
  <r>
    <s v="WEB-7364"/>
    <x v="195"/>
    <s v="Karan Pillai"/>
    <x v="0"/>
    <x v="3"/>
    <x v="17"/>
    <n v="2"/>
    <n v="875.36"/>
    <x v="3"/>
    <x v="0"/>
    <n v="3"/>
    <n v="1750.72"/>
    <m/>
    <m/>
    <m/>
    <m/>
    <m/>
    <m/>
    <s v="Completed"/>
    <s v="Yes"/>
    <s v="No"/>
    <m/>
    <n v="590"/>
    <n v="451"/>
    <n v="1892867.2841657216"/>
    <n v="199432.98236095349"/>
    <n v="3.8949824970828471"/>
    <s v="Running Shoes"/>
    <x v="3"/>
    <s v="Fashion"/>
    <s v="Fashion"/>
    <s v="Fashion"/>
    <n v="45"/>
    <s v="Fashion"/>
    <m/>
    <n v="2023"/>
    <n v="7"/>
    <n v="5"/>
    <n v="4"/>
    <s v="Weekday"/>
    <m/>
    <m/>
  </r>
  <r>
    <s v="WEB-6224"/>
    <x v="511"/>
    <s v="Tanya Reddy"/>
    <x v="6"/>
    <x v="4"/>
    <x v="6"/>
    <n v="1"/>
    <n v="1273.96"/>
    <x v="1"/>
    <x v="0"/>
    <n v="5"/>
    <n v="1273.96"/>
    <m/>
    <m/>
    <m/>
    <m/>
    <m/>
    <m/>
    <s v="Completed"/>
    <s v="Yes"/>
    <s v="No"/>
    <m/>
    <n v="558"/>
    <n v="430"/>
    <n v="1098537.4901531704"/>
    <n v="96724.388030634553"/>
    <n v="3.9001122334455669"/>
    <s v="Lipstick"/>
    <x v="4"/>
    <s v="Beauty"/>
    <s v="Beauty"/>
    <s v="Beauty"/>
    <n v="10"/>
    <s v="Beauty"/>
    <m/>
    <n v="2023"/>
    <n v="5"/>
    <n v="20"/>
    <n v="7"/>
    <s v="Weekday"/>
    <m/>
    <m/>
  </r>
  <r>
    <s v="WEB-5461"/>
    <x v="397"/>
    <s v="Meera Nair"/>
    <x v="5"/>
    <x v="1"/>
    <x v="9"/>
    <n v="1"/>
    <n v="359.29"/>
    <x v="4"/>
    <x v="0"/>
    <n v="3"/>
    <n v="359.29"/>
    <m/>
    <m/>
    <m/>
    <m/>
    <m/>
    <m/>
    <s v="Completed"/>
    <s v="No"/>
    <s v="No"/>
    <m/>
    <n v="559"/>
    <n v="408"/>
    <n v="2759712.3299794244"/>
    <n v="330643.50635802455"/>
    <n v="3.8641711229946525"/>
    <s v="Usb Cable"/>
    <x v="1"/>
    <s v="Electronics"/>
    <s v="Electronics"/>
    <s v="Electronics"/>
    <n v="13"/>
    <s v="Electronics"/>
    <m/>
    <n v="2023"/>
    <n v="2"/>
    <n v="16"/>
    <n v="5"/>
    <s v="Weekday"/>
    <m/>
    <m/>
  </r>
  <r>
    <s v="WEB-6737"/>
    <x v="126"/>
    <s v="Karan Singh"/>
    <x v="1"/>
    <x v="1"/>
    <x v="11"/>
    <n v="1"/>
    <n v="710.72"/>
    <x v="4"/>
    <x v="0"/>
    <n v="2"/>
    <n v="710.72"/>
    <m/>
    <m/>
    <m/>
    <m/>
    <m/>
    <m/>
    <s v="Completed"/>
    <s v="No"/>
    <s v="No"/>
    <m/>
    <n v="595"/>
    <n v="444"/>
    <n v="2759712.3299794244"/>
    <n v="330643.50635802455"/>
    <n v="3.8641711229946525"/>
    <s v="Smart Watch"/>
    <x v="1"/>
    <s v="Electronics"/>
    <s v="Electronics"/>
    <s v="Electronics"/>
    <n v="17"/>
    <s v="Electronics"/>
    <m/>
    <n v="2023"/>
    <n v="3"/>
    <n v="17"/>
    <n v="6"/>
    <s v="Weekday"/>
    <m/>
    <m/>
  </r>
  <r>
    <s v="WEB-6394"/>
    <x v="49"/>
    <s v="Aditya Khan"/>
    <x v="6"/>
    <x v="2"/>
    <x v="14"/>
    <n v="1"/>
    <n v="756.7"/>
    <x v="0"/>
    <x v="0"/>
    <n v="4"/>
    <n v="756.7"/>
    <m/>
    <m/>
    <m/>
    <m/>
    <m/>
    <m/>
    <s v="Completed"/>
    <s v="No"/>
    <s v="No"/>
    <m/>
    <n v="558"/>
    <n v="430"/>
    <n v="594714.6477588166"/>
    <n v="60882.938065984097"/>
    <n v="3.804733727810651"/>
    <s v="Notebook Set"/>
    <x v="2"/>
    <s v="Books"/>
    <s v="Books"/>
    <s v="Books"/>
    <n v="20"/>
    <s v="Books"/>
    <m/>
    <n v="2025"/>
    <n v="6"/>
    <n v="9"/>
    <n v="2"/>
    <s v="Weekday"/>
    <m/>
    <m/>
  </r>
  <r>
    <s v="WEB-9205"/>
    <x v="212"/>
    <s v="Aarav Verma"/>
    <x v="0"/>
    <x v="1"/>
    <x v="8"/>
    <n v="3"/>
    <n v="2523.5500000000002"/>
    <x v="1"/>
    <x v="0"/>
    <n v="3"/>
    <n v="7570.6500000000005"/>
    <m/>
    <m/>
    <m/>
    <m/>
    <m/>
    <m/>
    <s v="Completed"/>
    <s v="Yes"/>
    <s v="No"/>
    <m/>
    <n v="590"/>
    <n v="451"/>
    <n v="2759712.3299794244"/>
    <n v="330643.50635802455"/>
    <n v="3.8641711229946525"/>
    <s v="Wireless Earbuds"/>
    <x v="1"/>
    <s v="Electronics"/>
    <s v="Electronics"/>
    <s v="Electronics"/>
    <n v="12"/>
    <s v="Electronics"/>
    <m/>
    <n v="2023"/>
    <n v="11"/>
    <n v="27"/>
    <n v="2"/>
    <s v="Weekday"/>
    <m/>
    <m/>
  </r>
  <r>
    <s v="WEB-5453"/>
    <x v="131"/>
    <s v="Arjun Singh"/>
    <x v="3"/>
    <x v="3"/>
    <x v="3"/>
    <n v="2"/>
    <n v="1413.14"/>
    <x v="2"/>
    <x v="0"/>
    <n v="3"/>
    <n v="2826.28"/>
    <m/>
    <m/>
    <m/>
    <m/>
    <m/>
    <m/>
    <s v="Completed"/>
    <s v="Yes"/>
    <s v="No"/>
    <m/>
    <n v="619"/>
    <n v="468"/>
    <n v="1892867.2841657216"/>
    <n v="199432.98236095349"/>
    <n v="3.8949824970828471"/>
    <s v="Denim Jeans"/>
    <x v="3"/>
    <s v="Fashion"/>
    <s v="Fashion"/>
    <s v="Fashion"/>
    <n v="6"/>
    <s v="Fashion"/>
    <m/>
    <n v="2023"/>
    <n v="9"/>
    <n v="20"/>
    <n v="4"/>
    <s v="Weekday"/>
    <m/>
    <m/>
  </r>
  <r>
    <s v="WEB-7394"/>
    <x v="381"/>
    <s v="Diya Sharma"/>
    <x v="3"/>
    <x v="2"/>
    <x v="7"/>
    <n v="3"/>
    <n v="326.95999999999998"/>
    <x v="3"/>
    <x v="0"/>
    <n v="5"/>
    <n v="980.87999999999988"/>
    <m/>
    <m/>
    <m/>
    <m/>
    <m/>
    <m/>
    <s v="Completed"/>
    <s v="No"/>
    <s v="No"/>
    <m/>
    <n v="619"/>
    <n v="468"/>
    <n v="594714.6477588166"/>
    <n v="60882.938065984097"/>
    <n v="3.804733727810651"/>
    <s v="Fiction Novel"/>
    <x v="2"/>
    <s v="Books"/>
    <s v="Books"/>
    <s v="Books"/>
    <n v="11"/>
    <s v="Books"/>
    <m/>
    <n v="2023"/>
    <n v="7"/>
    <n v="24"/>
    <n v="2"/>
    <s v="Weekday"/>
    <m/>
    <m/>
  </r>
  <r>
    <s v="WEB-5534"/>
    <x v="768"/>
    <s v="Saanvi Reddy"/>
    <x v="1"/>
    <x v="0"/>
    <x v="4"/>
    <n v="2"/>
    <n v="759.11"/>
    <x v="1"/>
    <x v="0"/>
    <n v="4"/>
    <n v="1518.22"/>
    <m/>
    <m/>
    <m/>
    <m/>
    <m/>
    <m/>
    <s v="Completed"/>
    <s v="Yes"/>
    <s v="No"/>
    <m/>
    <n v="595"/>
    <n v="444"/>
    <n v="1463424.4009529033"/>
    <n v="118285.78776560788"/>
    <n v="3.8140589569160999"/>
    <s v="Non-Stick Pan"/>
    <x v="0"/>
    <s v="Home &amp; Kitchen"/>
    <s v="Home &amp; Kitchen"/>
    <s v="Home &amp; Kitchen"/>
    <n v="7"/>
    <s v="Home &amp; Kitchen"/>
    <m/>
    <n v="2023"/>
    <n v="2"/>
    <n v="7"/>
    <n v="3"/>
    <s v="Weekend"/>
    <m/>
    <m/>
  </r>
  <r>
    <s v="WEB-5564"/>
    <x v="819"/>
    <s v="Aarav Khan"/>
    <x v="3"/>
    <x v="3"/>
    <x v="10"/>
    <n v="2"/>
    <n v="1822.39"/>
    <x v="1"/>
    <x v="0"/>
    <n v="4"/>
    <n v="3644.78"/>
    <m/>
    <m/>
    <m/>
    <m/>
    <m/>
    <m/>
    <s v="Completed"/>
    <s v="Yes"/>
    <s v="No"/>
    <m/>
    <n v="619"/>
    <n v="468"/>
    <n v="1892867.2841657216"/>
    <n v="199432.98236095349"/>
    <n v="3.8949824970828471"/>
    <s v="Women'S Kurti"/>
    <x v="3"/>
    <s v="Fashion"/>
    <s v="Fashion"/>
    <s v="Fashion"/>
    <n v="15"/>
    <s v="Fashion"/>
    <m/>
    <n v="2023"/>
    <n v="8"/>
    <n v="16"/>
    <n v="4"/>
    <s v="Weekday"/>
    <m/>
    <m/>
  </r>
  <r>
    <s v="WEB-9357"/>
    <x v="771"/>
    <s v="Arjun Iyer"/>
    <x v="0"/>
    <x v="0"/>
    <x v="5"/>
    <n v="2"/>
    <n v="1774.78"/>
    <x v="4"/>
    <x v="2"/>
    <n v="5"/>
    <n v="3549.56"/>
    <m/>
    <m/>
    <m/>
    <m/>
    <m/>
    <m/>
    <s v="Completed"/>
    <s v="No"/>
    <s v="No"/>
    <m/>
    <n v="590"/>
    <n v="451"/>
    <n v="1463424.4009529033"/>
    <n v="118285.78776560788"/>
    <n v="3.8140589569160999"/>
    <s v="Storage Box"/>
    <x v="0"/>
    <s v="Home &amp; Kitchen"/>
    <s v="Home &amp; Kitchen"/>
    <s v="Home &amp; Kitchen"/>
    <n v="8"/>
    <s v="Home &amp; Kitchen"/>
    <m/>
    <n v="2025"/>
    <n v="2"/>
    <n v="10"/>
    <n v="2"/>
    <s v="Weekday"/>
    <m/>
    <m/>
  </r>
  <r>
    <s v="WEB-7411"/>
    <x v="193"/>
    <s v="Vivaan Verma"/>
    <x v="7"/>
    <x v="0"/>
    <x v="23"/>
    <n v="1"/>
    <n v="1676.35"/>
    <x v="4"/>
    <x v="0"/>
    <n v="5"/>
    <n v="1676.35"/>
    <m/>
    <m/>
    <m/>
    <m/>
    <m/>
    <m/>
    <s v="Completed"/>
    <s v="Yes"/>
    <s v="No"/>
    <m/>
    <n v="567"/>
    <n v="440"/>
    <n v="1463424.4009529033"/>
    <n v="118285.78776560788"/>
    <n v="3.8140589569160999"/>
    <s v="Led Bulb Pack"/>
    <x v="0"/>
    <s v="Home &amp; Kitchen"/>
    <s v="Home &amp; Kitchen"/>
    <s v="Home &amp; Kitchen"/>
    <n v="76"/>
    <s v="Home &amp; Kitchen"/>
    <m/>
    <n v="2024"/>
    <n v="3"/>
    <n v="29"/>
    <n v="6"/>
    <s v="Weekday"/>
    <m/>
    <m/>
  </r>
  <r>
    <s v="WEB-5637"/>
    <x v="544"/>
    <s v="Vikram Menon"/>
    <x v="4"/>
    <x v="4"/>
    <x v="21"/>
    <n v="1"/>
    <n v="1162.58"/>
    <x v="4"/>
    <x v="0"/>
    <n v="4"/>
    <n v="1162.58"/>
    <m/>
    <m/>
    <m/>
    <m/>
    <m/>
    <m/>
    <s v="Completed"/>
    <s v="Yes"/>
    <s v="No"/>
    <m/>
    <n v="573"/>
    <n v="450"/>
    <n v="1098537.4901531704"/>
    <n v="96724.388030634553"/>
    <n v="3.9001122334455669"/>
    <s v="Shampoo 200Ml"/>
    <x v="4"/>
    <s v="Beauty"/>
    <s v="Beauty"/>
    <s v="Beauty"/>
    <n v="64"/>
    <s v="Beauty"/>
    <m/>
    <n v="2023"/>
    <n v="10"/>
    <n v="27"/>
    <n v="6"/>
    <s v="Weekday"/>
    <m/>
    <m/>
  </r>
  <r>
    <s v="WEB-7508"/>
    <x v="366"/>
    <s v="Ishaan Bose"/>
    <x v="4"/>
    <x v="4"/>
    <x v="22"/>
    <n v="3"/>
    <n v="815.93"/>
    <x v="2"/>
    <x v="0"/>
    <n v="4"/>
    <n v="2447.79"/>
    <m/>
    <m/>
    <m/>
    <m/>
    <m/>
    <m/>
    <s v="Completed"/>
    <s v="Yes"/>
    <s v="No"/>
    <m/>
    <n v="573"/>
    <n v="450"/>
    <n v="1098537.4901531704"/>
    <n v="96724.388030634553"/>
    <n v="3.9001122334455669"/>
    <s v="Hair Oil"/>
    <x v="4"/>
    <s v="Beauty"/>
    <s v="Beauty"/>
    <s v="Beauty"/>
    <n v="70"/>
    <s v="Beauty"/>
    <m/>
    <n v="2023"/>
    <n v="11"/>
    <n v="16"/>
    <n v="5"/>
    <s v="Weekday"/>
    <m/>
    <m/>
  </r>
  <r>
    <s v="WEB-7820"/>
    <x v="840"/>
    <s v="Vivaan Verma"/>
    <x v="2"/>
    <x v="4"/>
    <x v="22"/>
    <n v="1"/>
    <n v="275.24"/>
    <x v="2"/>
    <x v="1"/>
    <m/>
    <n v="275.24"/>
    <m/>
    <m/>
    <m/>
    <m/>
    <m/>
    <m/>
    <s v="Pending"/>
    <s v="No"/>
    <s v="Yes"/>
    <m/>
    <n v="589"/>
    <n v="426"/>
    <n v="1098537.4901531704"/>
    <n v="96724.388030634553"/>
    <n v="3.9001122334455669"/>
    <s v="Hair Oil"/>
    <x v="4"/>
    <s v="Beauty"/>
    <s v="Beauty"/>
    <s v="Beauty"/>
    <n v="70"/>
    <s v="Beauty"/>
    <m/>
    <n v="2024"/>
    <n v="10"/>
    <n v="17"/>
    <n v="5"/>
    <s v="Weekday"/>
    <m/>
    <m/>
  </r>
  <r>
    <s v="WEB-8269"/>
    <x v="506"/>
    <s v="Ananya Joshi"/>
    <x v="4"/>
    <x v="4"/>
    <x v="21"/>
    <n v="3"/>
    <n v="589.61"/>
    <x v="3"/>
    <x v="0"/>
    <n v="5"/>
    <n v="1768.83"/>
    <m/>
    <m/>
    <m/>
    <m/>
    <m/>
    <m/>
    <s v="Completed"/>
    <s v="Yes"/>
    <s v="No"/>
    <m/>
    <n v="573"/>
    <n v="450"/>
    <n v="1098537.4901531704"/>
    <n v="96724.388030634553"/>
    <n v="3.9001122334455669"/>
    <s v="Shampoo 200Ml"/>
    <x v="4"/>
    <s v="Beauty"/>
    <s v="Beauty"/>
    <s v="Beauty"/>
    <n v="64"/>
    <s v="Beauty"/>
    <m/>
    <n v="2024"/>
    <n v="10"/>
    <n v="4"/>
    <n v="6"/>
    <s v="Weekday"/>
    <m/>
    <m/>
  </r>
  <r>
    <s v="WEB-7698"/>
    <x v="163"/>
    <s v="Simran Verma"/>
    <x v="4"/>
    <x v="0"/>
    <x v="16"/>
    <n v="3"/>
    <n v="1983.21"/>
    <x v="4"/>
    <x v="0"/>
    <n v="5"/>
    <n v="5949.63"/>
    <m/>
    <m/>
    <m/>
    <m/>
    <m/>
    <m/>
    <s v="Completed"/>
    <s v="Yes"/>
    <s v="No"/>
    <m/>
    <n v="573"/>
    <n v="450"/>
    <n v="1463424.4009529033"/>
    <n v="118285.78776560788"/>
    <n v="3.8140589569160999"/>
    <s v="Table Lamp"/>
    <x v="0"/>
    <s v="Home &amp; Kitchen"/>
    <s v="Home &amp; Kitchen"/>
    <s v="Home &amp; Kitchen"/>
    <n v="32"/>
    <s v="Home &amp; Kitchen"/>
    <m/>
    <n v="2025"/>
    <n v="4"/>
    <n v="25"/>
    <n v="6"/>
    <s v="Weekday"/>
    <m/>
    <m/>
  </r>
  <r>
    <s v="WEB-5650"/>
    <x v="567"/>
    <s v="Neha Chatterjee"/>
    <x v="0"/>
    <x v="3"/>
    <x v="17"/>
    <n v="1"/>
    <n v="977.99"/>
    <x v="5"/>
    <x v="0"/>
    <n v="5"/>
    <n v="977.99"/>
    <m/>
    <m/>
    <m/>
    <m/>
    <m/>
    <m/>
    <s v="Completed"/>
    <s v="No"/>
    <s v="No"/>
    <m/>
    <n v="590"/>
    <n v="451"/>
    <n v="1892867.2841657216"/>
    <n v="199432.98236095349"/>
    <n v="3.8949824970828471"/>
    <s v="Running Shoes"/>
    <x v="3"/>
    <s v="Fashion"/>
    <s v="Fashion"/>
    <s v="Fashion"/>
    <n v="45"/>
    <s v="Fashion"/>
    <m/>
    <n v="2025"/>
    <n v="5"/>
    <n v="5"/>
    <n v="2"/>
    <s v="Weekday"/>
    <m/>
    <m/>
  </r>
  <r>
    <s v="WEB-5048"/>
    <x v="171"/>
    <s v="Sanjay Das"/>
    <x v="7"/>
    <x v="3"/>
    <x v="20"/>
    <n v="2"/>
    <n v="2294.65"/>
    <x v="0"/>
    <x v="0"/>
    <n v="3"/>
    <n v="4589.3"/>
    <m/>
    <m/>
    <m/>
    <m/>
    <m/>
    <m/>
    <s v="Completed"/>
    <s v="Yes"/>
    <s v="No"/>
    <m/>
    <n v="567"/>
    <n v="440"/>
    <n v="1892867.2841657216"/>
    <n v="199432.98236095349"/>
    <n v="3.8949824970828471"/>
    <s v="Men'S T-Shirt"/>
    <x v="3"/>
    <s v="Fashion"/>
    <s v="Fashion"/>
    <s v="Fashion"/>
    <n v="55"/>
    <s v="Fashion"/>
    <m/>
    <n v="2025"/>
    <n v="6"/>
    <n v="14"/>
    <n v="7"/>
    <s v="Weekday"/>
    <m/>
    <m/>
  </r>
  <r>
    <s v="WEB-7857"/>
    <x v="841"/>
    <s v="Kavya Pillai"/>
    <x v="3"/>
    <x v="2"/>
    <x v="15"/>
    <n v="2"/>
    <n v="408.52"/>
    <x v="3"/>
    <x v="0"/>
    <n v="4"/>
    <n v="817.04"/>
    <m/>
    <m/>
    <m/>
    <m/>
    <m/>
    <m/>
    <s v="Completed"/>
    <s v="No"/>
    <s v="No"/>
    <m/>
    <n v="619"/>
    <n v="468"/>
    <n v="594714.6477588166"/>
    <n v="60882.938065984097"/>
    <n v="3.804733727810651"/>
    <s v="Kids Story Book"/>
    <x v="2"/>
    <s v="Books"/>
    <s v="Books"/>
    <s v="Books"/>
    <n v="23"/>
    <s v="Books"/>
    <m/>
    <n v="2024"/>
    <n v="1"/>
    <n v="14"/>
    <n v="1"/>
    <s v="Weekday"/>
    <m/>
    <m/>
  </r>
  <r>
    <s v="WEB-6902"/>
    <x v="666"/>
    <s v="Rohan Chatterjee"/>
    <x v="2"/>
    <x v="3"/>
    <x v="3"/>
    <n v="1"/>
    <n v="1661.9"/>
    <x v="0"/>
    <x v="1"/>
    <n v="4"/>
    <n v="1661.9"/>
    <m/>
    <m/>
    <m/>
    <m/>
    <m/>
    <m/>
    <s v="Pending"/>
    <s v="No"/>
    <s v="Yes"/>
    <m/>
    <n v="589"/>
    <n v="426"/>
    <n v="1892867.2841657216"/>
    <n v="199432.98236095349"/>
    <n v="3.8949824970828471"/>
    <s v="Denim Jeans"/>
    <x v="3"/>
    <s v="Fashion"/>
    <s v="Fashion"/>
    <s v="Fashion"/>
    <n v="6"/>
    <s v="Fashion"/>
    <m/>
    <n v="2023"/>
    <n v="4"/>
    <n v="21"/>
    <n v="6"/>
    <s v="Weekday"/>
    <m/>
    <m/>
  </r>
  <r>
    <s v="WEB-6804"/>
    <x v="842"/>
    <s v="Aarav Sharma"/>
    <x v="7"/>
    <x v="4"/>
    <x v="12"/>
    <n v="1"/>
    <n v="465.36"/>
    <x v="2"/>
    <x v="0"/>
    <n v="5"/>
    <n v="465.36"/>
    <m/>
    <m/>
    <m/>
    <m/>
    <m/>
    <m/>
    <s v="Completed"/>
    <s v="No"/>
    <s v="No"/>
    <m/>
    <n v="567"/>
    <n v="440"/>
    <n v="1098537.4901531704"/>
    <n v="96724.388030634553"/>
    <n v="3.9001122334455669"/>
    <s v="Perfume 50Ml"/>
    <x v="4"/>
    <s v="Beauty"/>
    <s v="Beauty"/>
    <s v="Beauty"/>
    <n v="18"/>
    <s v="Beauty"/>
    <m/>
    <n v="2025"/>
    <n v="4"/>
    <n v="29"/>
    <n v="3"/>
    <s v="Weekday"/>
    <m/>
    <m/>
  </r>
  <r>
    <s v="WEB-6387"/>
    <x v="579"/>
    <s v="Neha Rao"/>
    <x v="3"/>
    <x v="3"/>
    <x v="20"/>
    <n v="1"/>
    <n v="435.22"/>
    <x v="2"/>
    <x v="0"/>
    <n v="3"/>
    <n v="435.22"/>
    <m/>
    <m/>
    <m/>
    <m/>
    <m/>
    <m/>
    <s v="Completed"/>
    <s v="No"/>
    <s v="No"/>
    <m/>
    <n v="619"/>
    <n v="468"/>
    <n v="1892867.2841657216"/>
    <n v="199432.98236095349"/>
    <n v="3.8949824970828471"/>
    <s v="Men'S T-Shirt"/>
    <x v="3"/>
    <s v="Fashion"/>
    <s v="Fashion"/>
    <s v="Fashion"/>
    <n v="55"/>
    <s v="Fashion"/>
    <m/>
    <n v="2023"/>
    <n v="12"/>
    <n v="3"/>
    <n v="1"/>
    <s v="Weekday"/>
    <m/>
    <m/>
  </r>
  <r>
    <s v="WEB-6526"/>
    <x v="68"/>
    <s v="Meera Kapoor"/>
    <x v="7"/>
    <x v="4"/>
    <x v="21"/>
    <n v="1"/>
    <n v="692.07"/>
    <x v="1"/>
    <x v="0"/>
    <n v="1"/>
    <n v="692.07"/>
    <m/>
    <m/>
    <m/>
    <m/>
    <m/>
    <m/>
    <s v="Completed"/>
    <s v="No"/>
    <s v="No"/>
    <m/>
    <n v="567"/>
    <n v="440"/>
    <n v="1098537.4901531704"/>
    <n v="96724.388030634553"/>
    <n v="3.9001122334455669"/>
    <s v="Shampoo 200Ml"/>
    <x v="4"/>
    <s v="Beauty"/>
    <s v="Beauty"/>
    <s v="Beauty"/>
    <n v="64"/>
    <s v="Beauty"/>
    <m/>
    <n v="2023"/>
    <n v="6"/>
    <n v="24"/>
    <n v="7"/>
    <s v="Weekday"/>
    <m/>
    <m/>
  </r>
  <r>
    <s v="WEB-8905"/>
    <x v="843"/>
    <s v="Arjun Iyer"/>
    <x v="5"/>
    <x v="0"/>
    <x v="4"/>
    <n v="3"/>
    <n v="699.63"/>
    <x v="0"/>
    <x v="0"/>
    <n v="2"/>
    <n v="2098.89"/>
    <m/>
    <m/>
    <m/>
    <m/>
    <m/>
    <m/>
    <s v="Completed"/>
    <s v="Yes"/>
    <s v="No"/>
    <m/>
    <n v="559"/>
    <n v="408"/>
    <n v="1463424.4009529033"/>
    <n v="118285.78776560788"/>
    <n v="3.8140589569160999"/>
    <s v="Non-Stick Pan"/>
    <x v="0"/>
    <s v="Home &amp; Kitchen"/>
    <s v="Home &amp; Kitchen"/>
    <s v="Home &amp; Kitchen"/>
    <n v="7"/>
    <s v="Home &amp; Kitchen"/>
    <m/>
    <n v="2023"/>
    <n v="6"/>
    <n v="15"/>
    <n v="5"/>
    <s v="Weekday"/>
    <m/>
    <m/>
  </r>
  <r>
    <s v="WEB-5635"/>
    <x v="419"/>
    <s v="Sanjay Gupta"/>
    <x v="5"/>
    <x v="1"/>
    <x v="11"/>
    <n v="1"/>
    <n v="3407.83"/>
    <x v="1"/>
    <x v="0"/>
    <n v="5"/>
    <n v="3407.83"/>
    <m/>
    <m/>
    <m/>
    <m/>
    <m/>
    <m/>
    <s v="Completed"/>
    <s v="Yes"/>
    <s v="No"/>
    <m/>
    <n v="559"/>
    <n v="408"/>
    <n v="2759712.3299794244"/>
    <n v="330643.50635802455"/>
    <n v="3.8641711229946525"/>
    <s v="Smart Watch"/>
    <x v="1"/>
    <s v="Electronics"/>
    <s v="Electronics"/>
    <s v="Electronics"/>
    <n v="17"/>
    <s v="Electronics"/>
    <m/>
    <n v="2024"/>
    <n v="10"/>
    <n v="19"/>
    <n v="7"/>
    <s v="Weekday"/>
    <m/>
    <m/>
  </r>
  <r>
    <s v="WEB-9571"/>
    <x v="844"/>
    <s v="Karan Patel"/>
    <x v="1"/>
    <x v="1"/>
    <x v="9"/>
    <n v="2"/>
    <n v="3490.69"/>
    <x v="3"/>
    <x v="0"/>
    <n v="4"/>
    <n v="6981.38"/>
    <m/>
    <m/>
    <m/>
    <m/>
    <m/>
    <m/>
    <s v="Completed"/>
    <s v="Yes"/>
    <s v="No"/>
    <m/>
    <n v="595"/>
    <n v="444"/>
    <n v="2759712.3299794244"/>
    <n v="330643.50635802455"/>
    <n v="3.8641711229946525"/>
    <s v="Usb Cable"/>
    <x v="1"/>
    <s v="Electronics"/>
    <s v="Electronics"/>
    <s v="Electronics"/>
    <n v="13"/>
    <s v="Electronics"/>
    <m/>
    <n v="2023"/>
    <n v="4"/>
    <n v="12"/>
    <n v="4"/>
    <s v="Weekday"/>
    <m/>
    <m/>
  </r>
  <r>
    <s v="WEB-7694"/>
    <x v="712"/>
    <s v="Saanvi Joshi"/>
    <x v="3"/>
    <x v="2"/>
    <x v="15"/>
    <n v="2"/>
    <n v="260.51"/>
    <x v="0"/>
    <x v="2"/>
    <n v="4"/>
    <n v="521.02"/>
    <m/>
    <m/>
    <m/>
    <m/>
    <m/>
    <m/>
    <s v="Completed"/>
    <s v="No"/>
    <s v="No"/>
    <m/>
    <n v="619"/>
    <n v="468"/>
    <n v="594714.6477588166"/>
    <n v="60882.938065984097"/>
    <n v="3.804733727810651"/>
    <s v="Kids Story Book"/>
    <x v="2"/>
    <s v="Books"/>
    <s v="Books"/>
    <s v="Books"/>
    <n v="23"/>
    <s v="Books"/>
    <m/>
    <n v="2025"/>
    <n v="2"/>
    <n v="19"/>
    <n v="4"/>
    <s v="Weekday"/>
    <m/>
    <m/>
  </r>
  <r>
    <s v="WEB-8821"/>
    <x v="721"/>
    <s v="Simran Malhotra"/>
    <x v="1"/>
    <x v="1"/>
    <x v="11"/>
    <n v="1"/>
    <n v="1173.8499999999999"/>
    <x v="0"/>
    <x v="0"/>
    <n v="5"/>
    <n v="1173.8499999999999"/>
    <m/>
    <m/>
    <m/>
    <m/>
    <m/>
    <m/>
    <s v="Completed"/>
    <s v="Yes"/>
    <s v="No"/>
    <m/>
    <n v="595"/>
    <n v="444"/>
    <n v="2759712.3299794244"/>
    <n v="330643.50635802455"/>
    <n v="3.8641711229946525"/>
    <s v="Smart Watch"/>
    <x v="1"/>
    <s v="Electronics"/>
    <s v="Electronics"/>
    <s v="Electronics"/>
    <n v="17"/>
    <s v="Electronics"/>
    <m/>
    <n v="2023"/>
    <n v="10"/>
    <n v="4"/>
    <n v="4"/>
    <s v="Weekday"/>
    <m/>
    <m/>
  </r>
  <r>
    <s v="WEB-5758"/>
    <x v="315"/>
    <s v="Rohan Bose"/>
    <x v="3"/>
    <x v="1"/>
    <x v="8"/>
    <n v="1"/>
    <n v="1959.69"/>
    <x v="4"/>
    <x v="0"/>
    <n v="2"/>
    <n v="1959.69"/>
    <m/>
    <m/>
    <m/>
    <m/>
    <m/>
    <m/>
    <s v="Completed"/>
    <s v="Yes"/>
    <s v="No"/>
    <m/>
    <n v="619"/>
    <n v="468"/>
    <n v="2759712.3299794244"/>
    <n v="330643.50635802455"/>
    <n v="3.8641711229946525"/>
    <s v="Wireless Earbuds"/>
    <x v="1"/>
    <s v="Electronics"/>
    <s v="Electronics"/>
    <s v="Electronics"/>
    <n v="12"/>
    <s v="Electronics"/>
    <m/>
    <n v="2024"/>
    <n v="2"/>
    <n v="26"/>
    <n v="2"/>
    <s v="Weekday"/>
    <m/>
    <m/>
  </r>
  <r>
    <s v="WEB-8036"/>
    <x v="584"/>
    <s v="Ananya Bose"/>
    <x v="7"/>
    <x v="2"/>
    <x v="15"/>
    <n v="1"/>
    <n v="488.61"/>
    <x v="0"/>
    <x v="0"/>
    <n v="4"/>
    <n v="488.61"/>
    <m/>
    <m/>
    <m/>
    <m/>
    <m/>
    <m/>
    <s v="Completed"/>
    <s v="No"/>
    <s v="No"/>
    <m/>
    <n v="567"/>
    <n v="440"/>
    <n v="594714.6477588166"/>
    <n v="60882.938065984097"/>
    <n v="3.804733727810651"/>
    <s v="Kids Story Book"/>
    <x v="2"/>
    <s v="Books"/>
    <s v="Books"/>
    <s v="Books"/>
    <n v="23"/>
    <s v="Books"/>
    <m/>
    <n v="2023"/>
    <n v="10"/>
    <n v="28"/>
    <n v="7"/>
    <s v="Weekday"/>
    <m/>
    <m/>
  </r>
  <r>
    <s v="WEB-5393"/>
    <x v="577"/>
    <s v="Simran Iyer"/>
    <x v="2"/>
    <x v="2"/>
    <x v="14"/>
    <n v="3"/>
    <n v="532.66999999999996"/>
    <x v="0"/>
    <x v="0"/>
    <n v="3"/>
    <n v="1598.0099999999998"/>
    <m/>
    <m/>
    <m/>
    <m/>
    <m/>
    <m/>
    <s v="Completed"/>
    <s v="Yes"/>
    <s v="No"/>
    <m/>
    <n v="589"/>
    <n v="426"/>
    <n v="594714.6477588166"/>
    <n v="60882.938065984097"/>
    <n v="3.804733727810651"/>
    <s v="Notebook Set"/>
    <x v="2"/>
    <s v="Books"/>
    <s v="Books"/>
    <s v="Books"/>
    <n v="20"/>
    <s v="Books"/>
    <m/>
    <n v="2024"/>
    <n v="3"/>
    <n v="9"/>
    <n v="7"/>
    <s v="Weekday"/>
    <m/>
    <m/>
  </r>
  <r>
    <s v="WEB-9160"/>
    <x v="474"/>
    <s v="Ananya Menon"/>
    <x v="0"/>
    <x v="4"/>
    <x v="24"/>
    <n v="2"/>
    <n v="1442.73"/>
    <x v="3"/>
    <x v="0"/>
    <n v="5"/>
    <n v="2885.46"/>
    <m/>
    <m/>
    <m/>
    <m/>
    <m/>
    <m/>
    <s v="Completed"/>
    <s v="Yes"/>
    <s v="No"/>
    <m/>
    <n v="590"/>
    <n v="451"/>
    <n v="1098537.4901531704"/>
    <n v="96724.388030634553"/>
    <n v="3.9001122334455669"/>
    <s v="Face Cream"/>
    <x v="4"/>
    <s v="Beauty"/>
    <s v="Beauty"/>
    <s v="Beauty"/>
    <n v="80"/>
    <s v="Beauty"/>
    <m/>
    <n v="2023"/>
    <n v="11"/>
    <n v="13"/>
    <n v="2"/>
    <s v="Weekday"/>
    <m/>
    <m/>
  </r>
  <r>
    <s v="WEB-8872"/>
    <x v="694"/>
    <s v="Rohan Patel"/>
    <x v="0"/>
    <x v="4"/>
    <x v="22"/>
    <n v="1"/>
    <n v="681.82"/>
    <x v="2"/>
    <x v="0"/>
    <n v="5"/>
    <n v="681.82"/>
    <m/>
    <m/>
    <m/>
    <m/>
    <m/>
    <m/>
    <s v="Completed"/>
    <s v="No"/>
    <s v="No"/>
    <m/>
    <n v="590"/>
    <n v="451"/>
    <n v="1098537.4901531704"/>
    <n v="96724.388030634553"/>
    <n v="3.9001122334455669"/>
    <s v="Hair Oil"/>
    <x v="4"/>
    <s v="Beauty"/>
    <s v="Beauty"/>
    <s v="Beauty"/>
    <n v="70"/>
    <s v="Beauty"/>
    <m/>
    <n v="2025"/>
    <n v="3"/>
    <n v="1"/>
    <n v="7"/>
    <s v="Weekend"/>
    <m/>
    <m/>
  </r>
  <r>
    <s v="WEB-7742"/>
    <x v="94"/>
    <s v="Vikram Chatterjee"/>
    <x v="0"/>
    <x v="1"/>
    <x v="18"/>
    <n v="1"/>
    <n v="2893.57"/>
    <x v="2"/>
    <x v="0"/>
    <n v="2"/>
    <n v="2893.57"/>
    <m/>
    <m/>
    <m/>
    <m/>
    <m/>
    <m/>
    <s v="Completed"/>
    <s v="Yes"/>
    <s v="No"/>
    <m/>
    <n v="590"/>
    <n v="451"/>
    <n v="2759712.3299794244"/>
    <n v="330643.50635802455"/>
    <n v="3.8641711229946525"/>
    <s v="Bluetooth Speaker"/>
    <x v="1"/>
    <s v="Electronics"/>
    <s v="Electronics"/>
    <s v="Electronics"/>
    <n v="48"/>
    <s v="Electronics"/>
    <m/>
    <n v="2024"/>
    <n v="8"/>
    <n v="2"/>
    <n v="6"/>
    <s v="Weekday"/>
    <m/>
    <m/>
  </r>
  <r>
    <s v="WEB-5042"/>
    <x v="540"/>
    <s v="Meera Das"/>
    <x v="7"/>
    <x v="4"/>
    <x v="12"/>
    <n v="1"/>
    <n v="1294.72"/>
    <x v="0"/>
    <x v="0"/>
    <n v="1"/>
    <n v="1294.72"/>
    <m/>
    <m/>
    <m/>
    <m/>
    <m/>
    <m/>
    <s v="Completed"/>
    <s v="Yes"/>
    <s v="No"/>
    <m/>
    <n v="567"/>
    <n v="440"/>
    <n v="1098537.4901531704"/>
    <n v="96724.388030634553"/>
    <n v="3.9001122334455669"/>
    <s v="Perfume 50Ml"/>
    <x v="4"/>
    <s v="Beauty"/>
    <s v="Beauty"/>
    <s v="Beauty"/>
    <n v="18"/>
    <s v="Beauty"/>
    <m/>
    <n v="2025"/>
    <n v="3"/>
    <n v="19"/>
    <n v="4"/>
    <s v="Weekday"/>
    <m/>
    <m/>
  </r>
  <r>
    <s v="WEB-7445"/>
    <x v="764"/>
    <s v="Sanjay Khan"/>
    <x v="2"/>
    <x v="1"/>
    <x v="9"/>
    <n v="1"/>
    <n v="2244.84"/>
    <x v="3"/>
    <x v="0"/>
    <n v="5"/>
    <n v="2244.84"/>
    <m/>
    <m/>
    <m/>
    <m/>
    <m/>
    <m/>
    <s v="Completed"/>
    <s v="Yes"/>
    <s v="No"/>
    <m/>
    <n v="589"/>
    <n v="426"/>
    <n v="2759712.3299794244"/>
    <n v="330643.50635802455"/>
    <n v="3.8641711229946525"/>
    <s v="Usb Cable"/>
    <x v="1"/>
    <s v="Electronics"/>
    <s v="Electronics"/>
    <s v="Electronics"/>
    <n v="13"/>
    <s v="Electronics"/>
    <m/>
    <n v="2023"/>
    <n v="5"/>
    <n v="26"/>
    <n v="6"/>
    <s v="Weekday"/>
    <m/>
    <m/>
  </r>
  <r>
    <s v="WEB-9125"/>
    <x v="845"/>
    <s v="Saanvi Bose"/>
    <x v="0"/>
    <x v="2"/>
    <x v="13"/>
    <n v="2"/>
    <n v="293.61"/>
    <x v="3"/>
    <x v="0"/>
    <n v="5"/>
    <n v="587.22"/>
    <m/>
    <m/>
    <m/>
    <m/>
    <m/>
    <m/>
    <s v="Completed"/>
    <s v="No"/>
    <s v="No"/>
    <m/>
    <n v="590"/>
    <n v="451"/>
    <n v="594714.6477588166"/>
    <n v="60882.938065984097"/>
    <n v="3.804733727810651"/>
    <s v="Self-Help Book"/>
    <x v="2"/>
    <s v="Books"/>
    <s v="Books"/>
    <s v="Books"/>
    <n v="19"/>
    <s v="Books"/>
    <m/>
    <n v="2024"/>
    <n v="2"/>
    <n v="23"/>
    <n v="6"/>
    <s v="Weekday"/>
    <m/>
    <m/>
  </r>
  <r>
    <s v="WEB-9614"/>
    <x v="537"/>
    <s v="Pooja Bose"/>
    <x v="5"/>
    <x v="0"/>
    <x v="23"/>
    <n v="2"/>
    <n v="1110.3"/>
    <x v="3"/>
    <x v="3"/>
    <n v="3"/>
    <n v="2220.6"/>
    <m/>
    <m/>
    <m/>
    <m/>
    <m/>
    <m/>
    <s v="Lost Sale"/>
    <s v="No"/>
    <s v="Yes"/>
    <m/>
    <n v="559"/>
    <n v="408"/>
    <n v="1463424.4009529033"/>
    <n v="118285.78776560788"/>
    <n v="3.8140589569160999"/>
    <s v="Led Bulb Pack"/>
    <x v="0"/>
    <s v="Home &amp; Kitchen"/>
    <s v="Home &amp; Kitchen"/>
    <s v="Home &amp; Kitchen"/>
    <n v="76"/>
    <s v="Home &amp; Kitchen"/>
    <m/>
    <n v="2023"/>
    <n v="3"/>
    <n v="10"/>
    <n v="6"/>
    <s v="Weekday"/>
    <m/>
    <m/>
  </r>
  <r>
    <s v="WEB-8171"/>
    <x v="356"/>
    <s v="Rahul Menon"/>
    <x v="5"/>
    <x v="0"/>
    <x v="4"/>
    <n v="1"/>
    <n v="866"/>
    <x v="0"/>
    <x v="3"/>
    <n v="5"/>
    <n v="866"/>
    <m/>
    <m/>
    <m/>
    <m/>
    <m/>
    <m/>
    <s v="Lost Sale"/>
    <s v="No"/>
    <s v="Yes"/>
    <m/>
    <n v="559"/>
    <n v="408"/>
    <n v="1463424.4009529033"/>
    <n v="118285.78776560788"/>
    <n v="3.8140589569160999"/>
    <s v="Non-Stick Pan"/>
    <x v="0"/>
    <s v="Home &amp; Kitchen"/>
    <s v="Home &amp; Kitchen"/>
    <s v="Home &amp; Kitchen"/>
    <n v="7"/>
    <s v="Home &amp; Kitchen"/>
    <m/>
    <n v="2024"/>
    <n v="12"/>
    <n v="31"/>
    <n v="3"/>
    <s v="Weekday"/>
    <m/>
    <m/>
  </r>
  <r>
    <s v="WEB-9149"/>
    <x v="477"/>
    <s v="Kavya Kumar"/>
    <x v="0"/>
    <x v="4"/>
    <x v="21"/>
    <n v="2"/>
    <n v="428.74"/>
    <x v="2"/>
    <x v="0"/>
    <n v="4"/>
    <n v="857.48"/>
    <m/>
    <m/>
    <m/>
    <m/>
    <m/>
    <m/>
    <s v="Completed"/>
    <s v="No"/>
    <s v="No"/>
    <m/>
    <n v="590"/>
    <n v="451"/>
    <n v="1098537.4901531704"/>
    <n v="96724.388030634553"/>
    <n v="3.9001122334455669"/>
    <s v="Shampoo 200Ml"/>
    <x v="4"/>
    <s v="Beauty"/>
    <s v="Beauty"/>
    <s v="Beauty"/>
    <n v="64"/>
    <s v="Beauty"/>
    <m/>
    <n v="2024"/>
    <n v="3"/>
    <n v="12"/>
    <n v="3"/>
    <s v="Weekday"/>
    <m/>
    <m/>
  </r>
  <r>
    <s v="WEB-5314"/>
    <x v="286"/>
    <s v="Kavya Menon"/>
    <x v="4"/>
    <x v="0"/>
    <x v="5"/>
    <n v="1"/>
    <n v="825.97"/>
    <x v="4"/>
    <x v="0"/>
    <n v="3"/>
    <n v="825.97"/>
    <m/>
    <m/>
    <m/>
    <m/>
    <m/>
    <m/>
    <s v="Completed"/>
    <s v="No"/>
    <s v="No"/>
    <m/>
    <n v="573"/>
    <n v="450"/>
    <n v="1463424.4009529033"/>
    <n v="118285.78776560788"/>
    <n v="3.8140589569160999"/>
    <s v="Storage Box"/>
    <x v="0"/>
    <s v="Home &amp; Kitchen"/>
    <s v="Home &amp; Kitchen"/>
    <s v="Home &amp; Kitchen"/>
    <n v="8"/>
    <s v="Home &amp; Kitchen"/>
    <m/>
    <n v="2023"/>
    <n v="8"/>
    <n v="18"/>
    <n v="6"/>
    <s v="Weekday"/>
    <m/>
    <m/>
  </r>
  <r>
    <s v="WEB-8076"/>
    <x v="644"/>
    <s v="Aditya Malhotra"/>
    <x v="0"/>
    <x v="2"/>
    <x v="14"/>
    <n v="1"/>
    <n v="242.61"/>
    <x v="5"/>
    <x v="0"/>
    <n v="2"/>
    <n v="242.61"/>
    <m/>
    <m/>
    <m/>
    <m/>
    <m/>
    <m/>
    <s v="Completed"/>
    <s v="No"/>
    <s v="No"/>
    <m/>
    <n v="590"/>
    <n v="451"/>
    <n v="594714.6477588166"/>
    <n v="60882.938065984097"/>
    <n v="3.804733727810651"/>
    <s v="Notebook Set"/>
    <x v="2"/>
    <s v="Books"/>
    <s v="Books"/>
    <s v="Books"/>
    <n v="20"/>
    <s v="Books"/>
    <m/>
    <n v="2024"/>
    <n v="11"/>
    <n v="26"/>
    <n v="3"/>
    <s v="Weekday"/>
    <m/>
    <m/>
  </r>
  <r>
    <s v="WEB-9206"/>
    <x v="37"/>
    <s v="Ananya Iyer"/>
    <x v="2"/>
    <x v="3"/>
    <x v="19"/>
    <n v="1"/>
    <n v="347.05"/>
    <x v="1"/>
    <x v="0"/>
    <n v="5"/>
    <n v="347.05"/>
    <m/>
    <m/>
    <m/>
    <m/>
    <m/>
    <m/>
    <s v="Completed"/>
    <s v="No"/>
    <s v="No"/>
    <m/>
    <n v="589"/>
    <n v="426"/>
    <n v="1892867.2841657216"/>
    <n v="199432.98236095349"/>
    <n v="3.8949824970828471"/>
    <s v="Sunglasses"/>
    <x v="3"/>
    <s v="Fashion"/>
    <s v="Fashion"/>
    <s v="Fashion"/>
    <n v="53"/>
    <s v="Fashion"/>
    <m/>
    <n v="2025"/>
    <n v="6"/>
    <n v="29"/>
    <n v="1"/>
    <s v="Weekday"/>
    <m/>
    <m/>
  </r>
  <r>
    <s v="WEB-7746"/>
    <x v="780"/>
    <s v="Rohan Patel"/>
    <x v="6"/>
    <x v="4"/>
    <x v="6"/>
    <n v="2"/>
    <n v="452.18"/>
    <x v="4"/>
    <x v="0"/>
    <n v="4"/>
    <n v="904.36"/>
    <m/>
    <m/>
    <m/>
    <m/>
    <m/>
    <m/>
    <s v="Completed"/>
    <s v="No"/>
    <s v="No"/>
    <m/>
    <n v="558"/>
    <n v="430"/>
    <n v="1098537.4901531704"/>
    <n v="96724.388030634553"/>
    <n v="3.9001122334455669"/>
    <s v="Lipstick"/>
    <x v="4"/>
    <s v="Beauty"/>
    <s v="Beauty"/>
    <s v="Beauty"/>
    <n v="10"/>
    <s v="Beauty"/>
    <m/>
    <n v="2024"/>
    <n v="10"/>
    <n v="29"/>
    <n v="3"/>
    <s v="Weekday"/>
    <m/>
    <m/>
  </r>
  <r>
    <s v="WEB-6314"/>
    <x v="356"/>
    <s v="Saanvi Gupta"/>
    <x v="5"/>
    <x v="1"/>
    <x v="9"/>
    <n v="2"/>
    <n v="1637.44"/>
    <x v="2"/>
    <x v="1"/>
    <m/>
    <n v="3274.88"/>
    <m/>
    <m/>
    <m/>
    <m/>
    <m/>
    <m/>
    <s v="Pending"/>
    <s v="No"/>
    <s v="Yes"/>
    <m/>
    <n v="559"/>
    <n v="408"/>
    <n v="2759712.3299794244"/>
    <n v="330643.50635802455"/>
    <n v="3.8641711229946525"/>
    <s v="Usb Cable"/>
    <x v="1"/>
    <s v="Electronics"/>
    <s v="Electronics"/>
    <s v="Electronics"/>
    <n v="13"/>
    <s v="Electronics"/>
    <m/>
    <n v="2024"/>
    <n v="12"/>
    <n v="31"/>
    <n v="3"/>
    <s v="Weekday"/>
    <m/>
    <m/>
  </r>
  <r>
    <s v="WEB-5846"/>
    <x v="690"/>
    <s v="Sanjay Kumar"/>
    <x v="5"/>
    <x v="4"/>
    <x v="22"/>
    <n v="2"/>
    <n v="1186.3800000000001"/>
    <x v="1"/>
    <x v="2"/>
    <n v="4"/>
    <n v="2372.7600000000002"/>
    <m/>
    <m/>
    <m/>
    <m/>
    <m/>
    <m/>
    <s v="Completed"/>
    <s v="No"/>
    <s v="No"/>
    <m/>
    <n v="559"/>
    <n v="408"/>
    <n v="1098537.4901531704"/>
    <n v="96724.388030634553"/>
    <n v="3.9001122334455669"/>
    <s v="Hair Oil"/>
    <x v="4"/>
    <s v="Beauty"/>
    <s v="Beauty"/>
    <s v="Beauty"/>
    <n v="70"/>
    <s v="Beauty"/>
    <m/>
    <n v="2024"/>
    <n v="4"/>
    <n v="9"/>
    <n v="3"/>
    <s v="Weekday"/>
    <m/>
    <m/>
  </r>
  <r>
    <s v="WEB-8625"/>
    <x v="83"/>
    <s v="Pooja Joshi"/>
    <x v="0"/>
    <x v="0"/>
    <x v="16"/>
    <n v="3"/>
    <n v="1314.98"/>
    <x v="3"/>
    <x v="0"/>
    <n v="5"/>
    <n v="3944.94"/>
    <m/>
    <m/>
    <m/>
    <m/>
    <m/>
    <m/>
    <s v="Completed"/>
    <s v="Yes"/>
    <s v="No"/>
    <m/>
    <n v="590"/>
    <n v="451"/>
    <n v="1463424.4009529033"/>
    <n v="118285.78776560788"/>
    <n v="3.8140589569160999"/>
    <s v="Table Lamp"/>
    <x v="0"/>
    <s v="Home &amp; Kitchen"/>
    <s v="Home &amp; Kitchen"/>
    <s v="Home &amp; Kitchen"/>
    <n v="32"/>
    <s v="Home &amp; Kitchen"/>
    <m/>
    <n v="2023"/>
    <n v="5"/>
    <n v="6"/>
    <n v="7"/>
    <s v="Weekday"/>
    <m/>
    <m/>
  </r>
  <r>
    <s v="WEB-5468"/>
    <x v="729"/>
    <s v="Aditya Kapoor"/>
    <x v="8"/>
    <x v="1"/>
    <x v="1"/>
    <n v="1"/>
    <n v="1873.87"/>
    <x v="2"/>
    <x v="0"/>
    <n v="5"/>
    <n v="1873.87"/>
    <m/>
    <m/>
    <m/>
    <m/>
    <m/>
    <m/>
    <s v="Completed"/>
    <s v="Yes"/>
    <s v="No"/>
    <m/>
    <n v="50"/>
    <n v="37"/>
    <n v="2759712.3299794244"/>
    <n v="330643.50635802455"/>
    <n v="3.8641711229946525"/>
    <s v="Power Bank 10000Mah"/>
    <x v="1"/>
    <s v="Electronics"/>
    <s v="Electronics"/>
    <s v="Electronics"/>
    <n v="3"/>
    <s v="Electronics"/>
    <m/>
    <n v="2025"/>
    <n v="3"/>
    <n v="16"/>
    <n v="1"/>
    <s v="Weekday"/>
    <m/>
    <m/>
  </r>
  <r>
    <s v="WEB-8717"/>
    <x v="796"/>
    <s v="Pooja Das"/>
    <x v="2"/>
    <x v="3"/>
    <x v="17"/>
    <n v="1"/>
    <n v="2320.91"/>
    <x v="3"/>
    <x v="3"/>
    <n v="3"/>
    <n v="2320.91"/>
    <m/>
    <m/>
    <m/>
    <m/>
    <m/>
    <m/>
    <s v="Lost Sale"/>
    <s v="No"/>
    <s v="Yes"/>
    <m/>
    <n v="589"/>
    <n v="426"/>
    <n v="1892867.2841657216"/>
    <n v="199432.98236095349"/>
    <n v="3.8949824970828471"/>
    <s v="Running Shoes"/>
    <x v="3"/>
    <s v="Fashion"/>
    <s v="Fashion"/>
    <s v="Fashion"/>
    <n v="45"/>
    <s v="Fashion"/>
    <m/>
    <n v="2023"/>
    <n v="3"/>
    <n v="8"/>
    <n v="4"/>
    <s v="Weekday"/>
    <m/>
    <m/>
  </r>
  <r>
    <s v="WEB-7484"/>
    <x v="546"/>
    <s v="Saanvi Gupta"/>
    <x v="2"/>
    <x v="0"/>
    <x v="23"/>
    <n v="3"/>
    <n v="1592.67"/>
    <x v="3"/>
    <x v="0"/>
    <n v="4"/>
    <n v="4778.01"/>
    <m/>
    <m/>
    <m/>
    <m/>
    <m/>
    <m/>
    <s v="Completed"/>
    <s v="Yes"/>
    <s v="No"/>
    <m/>
    <n v="589"/>
    <n v="426"/>
    <n v="1463424.4009529033"/>
    <n v="118285.78776560788"/>
    <n v="3.8140589569160999"/>
    <s v="Led Bulb Pack"/>
    <x v="0"/>
    <s v="Home &amp; Kitchen"/>
    <s v="Home &amp; Kitchen"/>
    <s v="Home &amp; Kitchen"/>
    <n v="76"/>
    <s v="Home &amp; Kitchen"/>
    <m/>
    <n v="2025"/>
    <n v="4"/>
    <n v="24"/>
    <n v="5"/>
    <s v="Weekday"/>
    <m/>
    <m/>
  </r>
  <r>
    <s v="WEB-6282"/>
    <x v="846"/>
    <s v="Karan Kapoor"/>
    <x v="3"/>
    <x v="1"/>
    <x v="11"/>
    <n v="1"/>
    <n v="1495.63"/>
    <x v="0"/>
    <x v="0"/>
    <n v="3"/>
    <n v="1495.63"/>
    <m/>
    <m/>
    <m/>
    <m/>
    <m/>
    <m/>
    <s v="Completed"/>
    <s v="Yes"/>
    <s v="No"/>
    <m/>
    <n v="619"/>
    <n v="468"/>
    <n v="2759712.3299794244"/>
    <n v="330643.50635802455"/>
    <n v="3.8641711229946525"/>
    <s v="Smart Watch"/>
    <x v="1"/>
    <s v="Electronics"/>
    <s v="Electronics"/>
    <s v="Electronics"/>
    <n v="17"/>
    <s v="Electronics"/>
    <m/>
    <n v="2024"/>
    <n v="9"/>
    <n v="13"/>
    <n v="6"/>
    <s v="Weekday"/>
    <m/>
    <m/>
  </r>
  <r>
    <s v="WEB-7981"/>
    <x v="651"/>
    <s v="Rahul Sharma"/>
    <x v="0"/>
    <x v="4"/>
    <x v="6"/>
    <n v="2"/>
    <n v="1135.55"/>
    <x v="0"/>
    <x v="0"/>
    <n v="5"/>
    <n v="2271.1"/>
    <m/>
    <m/>
    <m/>
    <m/>
    <m/>
    <m/>
    <s v="Completed"/>
    <s v="Yes"/>
    <s v="No"/>
    <m/>
    <n v="590"/>
    <n v="451"/>
    <n v="1098537.4901531704"/>
    <n v="96724.388030634553"/>
    <n v="3.9001122334455669"/>
    <s v="Lipstick"/>
    <x v="4"/>
    <s v="Beauty"/>
    <s v="Beauty"/>
    <s v="Beauty"/>
    <n v="10"/>
    <s v="Beauty"/>
    <m/>
    <n v="2025"/>
    <n v="2"/>
    <n v="25"/>
    <n v="3"/>
    <s v="Weekday"/>
    <m/>
    <m/>
  </r>
  <r>
    <s v="WEB-8098"/>
    <x v="253"/>
    <s v="Vivaan Joshi"/>
    <x v="4"/>
    <x v="3"/>
    <x v="10"/>
    <n v="2"/>
    <n v="1654.02"/>
    <x v="3"/>
    <x v="0"/>
    <m/>
    <n v="3308.04"/>
    <m/>
    <m/>
    <m/>
    <m/>
    <m/>
    <m/>
    <s v="Completed"/>
    <s v="Yes"/>
    <s v="No"/>
    <m/>
    <n v="573"/>
    <n v="450"/>
    <n v="1892867.2841657216"/>
    <n v="199432.98236095349"/>
    <n v="3.8949824970828471"/>
    <s v="Women'S Kurti"/>
    <x v="3"/>
    <s v="Fashion"/>
    <s v="Fashion"/>
    <s v="Fashion"/>
    <n v="15"/>
    <s v="Fashion"/>
    <m/>
    <n v="2023"/>
    <n v="9"/>
    <n v="18"/>
    <n v="2"/>
    <s v="Weekday"/>
    <m/>
    <m/>
  </r>
  <r>
    <s v="WEB-7767"/>
    <x v="4"/>
    <s v="Simran Khan"/>
    <x v="1"/>
    <x v="0"/>
    <x v="0"/>
    <n v="2"/>
    <n v="1835.32"/>
    <x v="4"/>
    <x v="0"/>
    <n v="4"/>
    <n v="3670.64"/>
    <m/>
    <m/>
    <m/>
    <m/>
    <m/>
    <m/>
    <s v="Completed"/>
    <s v="Yes"/>
    <s v="No"/>
    <m/>
    <n v="595"/>
    <n v="444"/>
    <n v="1463424.4009529033"/>
    <n v="118285.78776560788"/>
    <n v="3.8140589569160999"/>
    <s v="Water Bottle"/>
    <x v="0"/>
    <s v="Home &amp; Kitchen"/>
    <s v="Home &amp; Kitchen"/>
    <s v="Home &amp; Kitchen"/>
    <n v="2"/>
    <s v="Home &amp; Kitchen"/>
    <m/>
    <n v="2024"/>
    <n v="11"/>
    <n v="2"/>
    <n v="7"/>
    <s v="Weekday"/>
    <m/>
    <m/>
  </r>
  <r>
    <s v="WEB-5406"/>
    <x v="175"/>
    <s v="Aditya Kapoor"/>
    <x v="3"/>
    <x v="0"/>
    <x v="4"/>
    <n v="1"/>
    <n v="169.9"/>
    <x v="1"/>
    <x v="3"/>
    <n v="5"/>
    <n v="169.9"/>
    <m/>
    <m/>
    <m/>
    <m/>
    <m/>
    <m/>
    <s v="Lost Sale"/>
    <s v="No"/>
    <s v="Yes"/>
    <m/>
    <n v="619"/>
    <n v="468"/>
    <n v="1463424.4009529033"/>
    <n v="118285.78776560788"/>
    <n v="3.8140589569160999"/>
    <s v="Non-Stick Pan"/>
    <x v="0"/>
    <s v="Home &amp; Kitchen"/>
    <s v="Home &amp; Kitchen"/>
    <s v="Home &amp; Kitchen"/>
    <n v="7"/>
    <s v="Home &amp; Kitchen"/>
    <m/>
    <n v="2024"/>
    <n v="12"/>
    <n v="19"/>
    <n v="5"/>
    <s v="Weekday"/>
    <m/>
    <m/>
  </r>
  <r>
    <s v="WEB-6049"/>
    <x v="761"/>
    <s v="Pooja Verma"/>
    <x v="6"/>
    <x v="3"/>
    <x v="17"/>
    <n v="1"/>
    <n v="1393.04"/>
    <x v="2"/>
    <x v="2"/>
    <n v="5"/>
    <n v="1393.04"/>
    <m/>
    <m/>
    <m/>
    <m/>
    <m/>
    <m/>
    <s v="Completed"/>
    <s v="No"/>
    <s v="No"/>
    <m/>
    <n v="558"/>
    <n v="430"/>
    <n v="1892867.2841657216"/>
    <n v="199432.98236095349"/>
    <n v="3.8949824970828471"/>
    <s v="Running Shoes"/>
    <x v="3"/>
    <s v="Fashion"/>
    <s v="Fashion"/>
    <s v="Fashion"/>
    <n v="45"/>
    <s v="Fashion"/>
    <m/>
    <n v="2024"/>
    <n v="9"/>
    <n v="6"/>
    <n v="6"/>
    <s v="Weekday"/>
    <m/>
    <m/>
  </r>
  <r>
    <s v="WEB-6500"/>
    <x v="573"/>
    <s v="Pooja Nair"/>
    <x v="1"/>
    <x v="3"/>
    <x v="17"/>
    <n v="3"/>
    <n v="1700.63"/>
    <x v="4"/>
    <x v="0"/>
    <n v="4"/>
    <n v="5101.8900000000003"/>
    <m/>
    <m/>
    <m/>
    <m/>
    <m/>
    <m/>
    <s v="Completed"/>
    <s v="Yes"/>
    <s v="No"/>
    <m/>
    <n v="595"/>
    <n v="444"/>
    <n v="1892867.2841657216"/>
    <n v="199432.98236095349"/>
    <n v="3.8949824970828471"/>
    <s v="Running Shoes"/>
    <x v="3"/>
    <s v="Fashion"/>
    <s v="Fashion"/>
    <s v="Fashion"/>
    <n v="45"/>
    <s v="Fashion"/>
    <m/>
    <n v="2024"/>
    <n v="10"/>
    <n v="12"/>
    <n v="7"/>
    <s v="Weekday"/>
    <m/>
    <m/>
  </r>
  <r>
    <s v="WEB-7585"/>
    <x v="449"/>
    <s v="Rohan Khan"/>
    <x v="4"/>
    <x v="1"/>
    <x v="8"/>
    <n v="2"/>
    <n v="2276.91"/>
    <x v="2"/>
    <x v="0"/>
    <n v="3"/>
    <n v="4553.82"/>
    <m/>
    <m/>
    <m/>
    <m/>
    <m/>
    <m/>
    <s v="Completed"/>
    <s v="Yes"/>
    <s v="No"/>
    <m/>
    <n v="573"/>
    <n v="450"/>
    <n v="2759712.3299794244"/>
    <n v="330643.50635802455"/>
    <n v="3.8641711229946525"/>
    <s v="Wireless Earbuds"/>
    <x v="1"/>
    <s v="Electronics"/>
    <s v="Electronics"/>
    <s v="Electronics"/>
    <n v="12"/>
    <s v="Electronics"/>
    <m/>
    <n v="2024"/>
    <n v="6"/>
    <n v="10"/>
    <n v="2"/>
    <s v="Weekday"/>
    <m/>
    <m/>
  </r>
  <r>
    <s v="WEB-5998"/>
    <x v="507"/>
    <s v="Riya Joshi"/>
    <x v="3"/>
    <x v="1"/>
    <x v="8"/>
    <n v="1"/>
    <n v="3217.71"/>
    <x v="2"/>
    <x v="0"/>
    <n v="5"/>
    <n v="3217.71"/>
    <m/>
    <m/>
    <m/>
    <m/>
    <m/>
    <m/>
    <s v="Completed"/>
    <s v="Yes"/>
    <s v="No"/>
    <m/>
    <n v="619"/>
    <n v="468"/>
    <n v="2759712.3299794244"/>
    <n v="330643.50635802455"/>
    <n v="3.8641711229946525"/>
    <s v="Wireless Earbuds"/>
    <x v="1"/>
    <s v="Electronics"/>
    <s v="Electronics"/>
    <s v="Electronics"/>
    <n v="12"/>
    <s v="Electronics"/>
    <m/>
    <n v="2025"/>
    <n v="3"/>
    <n v="5"/>
    <n v="4"/>
    <s v="Weekday"/>
    <m/>
    <m/>
  </r>
  <r>
    <s v="WEB-7425"/>
    <x v="627"/>
    <s v="Arjun Iyer"/>
    <x v="6"/>
    <x v="4"/>
    <x v="6"/>
    <n v="1"/>
    <n v="1242.46"/>
    <x v="2"/>
    <x v="0"/>
    <n v="5"/>
    <n v="1242.46"/>
    <m/>
    <m/>
    <m/>
    <m/>
    <m/>
    <m/>
    <s v="Completed"/>
    <s v="Yes"/>
    <s v="No"/>
    <m/>
    <n v="558"/>
    <n v="430"/>
    <n v="1098537.4901531704"/>
    <n v="96724.388030634553"/>
    <n v="3.9001122334455669"/>
    <s v="Lipstick"/>
    <x v="4"/>
    <s v="Beauty"/>
    <s v="Beauty"/>
    <s v="Beauty"/>
    <n v="10"/>
    <s v="Beauty"/>
    <m/>
    <n v="2024"/>
    <n v="11"/>
    <n v="22"/>
    <n v="6"/>
    <s v="Weekday"/>
    <m/>
    <m/>
  </r>
  <r>
    <s v="WEB-8090"/>
    <x v="461"/>
    <s v="Aditya Kumar"/>
    <x v="3"/>
    <x v="1"/>
    <x v="8"/>
    <n v="2"/>
    <n v="1919.4"/>
    <x v="1"/>
    <x v="0"/>
    <n v="5"/>
    <n v="3838.8"/>
    <m/>
    <m/>
    <m/>
    <m/>
    <m/>
    <m/>
    <s v="Completed"/>
    <s v="Yes"/>
    <s v="No"/>
    <m/>
    <n v="619"/>
    <n v="468"/>
    <n v="2759712.3299794244"/>
    <n v="330643.50635802455"/>
    <n v="3.8641711229946525"/>
    <s v="Wireless Earbuds"/>
    <x v="1"/>
    <s v="Electronics"/>
    <s v="Electronics"/>
    <s v="Electronics"/>
    <n v="12"/>
    <s v="Electronics"/>
    <m/>
    <n v="2023"/>
    <n v="8"/>
    <n v="13"/>
    <n v="1"/>
    <s v="Weekday"/>
    <m/>
    <m/>
  </r>
  <r>
    <s v="WEB-7483"/>
    <x v="847"/>
    <s v="Pooja Das"/>
    <x v="6"/>
    <x v="1"/>
    <x v="18"/>
    <n v="2"/>
    <n v="486.84"/>
    <x v="0"/>
    <x v="2"/>
    <n v="3"/>
    <n v="973.68"/>
    <m/>
    <m/>
    <m/>
    <m/>
    <m/>
    <m/>
    <s v="Completed"/>
    <s v="No"/>
    <s v="No"/>
    <m/>
    <n v="558"/>
    <n v="430"/>
    <n v="2759712.3299794244"/>
    <n v="330643.50635802455"/>
    <n v="3.8641711229946525"/>
    <s v="Bluetooth Speaker"/>
    <x v="1"/>
    <s v="Electronics"/>
    <s v="Electronics"/>
    <s v="Electronics"/>
    <n v="48"/>
    <s v="Electronics"/>
    <m/>
    <n v="2023"/>
    <n v="8"/>
    <n v="29"/>
    <n v="3"/>
    <s v="Weekday"/>
    <m/>
    <m/>
  </r>
  <r>
    <s v="WEB-7042"/>
    <x v="547"/>
    <s v="Rohan Nair"/>
    <x v="8"/>
    <x v="2"/>
    <x v="7"/>
    <n v="1"/>
    <n v="306.89"/>
    <x v="3"/>
    <x v="0"/>
    <n v="4"/>
    <n v="306.89"/>
    <m/>
    <m/>
    <m/>
    <m/>
    <m/>
    <m/>
    <s v="Completed"/>
    <s v="No"/>
    <s v="No"/>
    <m/>
    <n v="50"/>
    <n v="37"/>
    <n v="594714.6477588166"/>
    <n v="60882.938065984097"/>
    <n v="3.804733727810651"/>
    <s v="Fiction Novel"/>
    <x v="2"/>
    <s v="Books"/>
    <s v="Books"/>
    <s v="Books"/>
    <n v="11"/>
    <s v="Books"/>
    <m/>
    <n v="2025"/>
    <n v="2"/>
    <n v="2"/>
    <n v="1"/>
    <s v="Weekday"/>
    <m/>
    <m/>
  </r>
  <r>
    <s v="WEB-7888"/>
    <x v="375"/>
    <s v="Karan Mehta"/>
    <x v="1"/>
    <x v="2"/>
    <x v="2"/>
    <n v="3"/>
    <n v="406.76"/>
    <x v="1"/>
    <x v="0"/>
    <m/>
    <n v="1220.28"/>
    <m/>
    <m/>
    <m/>
    <m/>
    <m/>
    <m/>
    <s v="Completed"/>
    <s v="Yes"/>
    <s v="No"/>
    <m/>
    <n v="595"/>
    <n v="444"/>
    <n v="594714.6477588166"/>
    <n v="60882.938065984097"/>
    <n v="3.804733727810651"/>
    <s v="Cookbook"/>
    <x v="2"/>
    <s v="Books"/>
    <s v="Books"/>
    <s v="Books"/>
    <n v="4"/>
    <s v="Books"/>
    <m/>
    <n v="2024"/>
    <n v="11"/>
    <n v="9"/>
    <n v="7"/>
    <s v="Weekday"/>
    <m/>
    <m/>
  </r>
  <r>
    <s v="WEB-9669"/>
    <x v="512"/>
    <s v="Ananya Khan"/>
    <x v="1"/>
    <x v="0"/>
    <x v="5"/>
    <n v="1"/>
    <n v="1992.42"/>
    <x v="3"/>
    <x v="1"/>
    <n v="4"/>
    <n v="1992.42"/>
    <m/>
    <m/>
    <m/>
    <m/>
    <m/>
    <m/>
    <s v="Pending"/>
    <s v="No"/>
    <s v="Yes"/>
    <m/>
    <n v="595"/>
    <n v="444"/>
    <n v="1463424.4009529033"/>
    <n v="118285.78776560788"/>
    <n v="3.8140589569160999"/>
    <s v="Storage Box"/>
    <x v="0"/>
    <s v="Home &amp; Kitchen"/>
    <s v="Home &amp; Kitchen"/>
    <s v="Home &amp; Kitchen"/>
    <n v="8"/>
    <s v="Home &amp; Kitchen"/>
    <m/>
    <n v="2023"/>
    <n v="7"/>
    <n v="28"/>
    <n v="6"/>
    <s v="Weekday"/>
    <m/>
    <m/>
  </r>
  <r>
    <s v="WEB-9373"/>
    <x v="25"/>
    <s v="Pooja Rao"/>
    <x v="7"/>
    <x v="1"/>
    <x v="11"/>
    <n v="3"/>
    <n v="1516.64"/>
    <x v="0"/>
    <x v="0"/>
    <n v="4"/>
    <n v="4549.92"/>
    <m/>
    <m/>
    <m/>
    <m/>
    <m/>
    <m/>
    <s v="Completed"/>
    <s v="Yes"/>
    <s v="No"/>
    <m/>
    <n v="567"/>
    <n v="440"/>
    <n v="2759712.3299794244"/>
    <n v="330643.50635802455"/>
    <n v="3.8641711229946525"/>
    <s v="Smart Watch"/>
    <x v="1"/>
    <s v="Electronics"/>
    <s v="Electronics"/>
    <s v="Electronics"/>
    <n v="17"/>
    <s v="Electronics"/>
    <m/>
    <n v="2025"/>
    <n v="2"/>
    <n v="5"/>
    <n v="4"/>
    <s v="Weekday"/>
    <m/>
    <m/>
  </r>
  <r>
    <s v="WEB-8787"/>
    <x v="22"/>
    <s v="Karan Khan"/>
    <x v="4"/>
    <x v="0"/>
    <x v="16"/>
    <n v="1"/>
    <n v="350.78"/>
    <x v="2"/>
    <x v="0"/>
    <n v="4"/>
    <n v="350.78"/>
    <m/>
    <m/>
    <m/>
    <m/>
    <m/>
    <m/>
    <s v="Completed"/>
    <s v="No"/>
    <s v="No"/>
    <m/>
    <n v="573"/>
    <n v="450"/>
    <n v="1463424.4009529033"/>
    <n v="118285.78776560788"/>
    <n v="3.8140589569160999"/>
    <s v="Table Lamp"/>
    <x v="0"/>
    <s v="Home &amp; Kitchen"/>
    <s v="Home &amp; Kitchen"/>
    <s v="Home &amp; Kitchen"/>
    <n v="32"/>
    <s v="Home &amp; Kitchen"/>
    <m/>
    <n v="2023"/>
    <n v="11"/>
    <n v="24"/>
    <n v="6"/>
    <s v="Weekday"/>
    <m/>
    <m/>
  </r>
  <r>
    <s v="WEB-7293"/>
    <x v="136"/>
    <s v="Tanya Malhotra"/>
    <x v="3"/>
    <x v="4"/>
    <x v="21"/>
    <n v="1"/>
    <n v="136.66"/>
    <x v="2"/>
    <x v="0"/>
    <n v="2"/>
    <n v="136.66"/>
    <m/>
    <m/>
    <m/>
    <m/>
    <m/>
    <m/>
    <s v="Completed"/>
    <s v="No"/>
    <s v="No"/>
    <m/>
    <n v="619"/>
    <n v="468"/>
    <n v="1098537.4901531704"/>
    <n v="96724.388030634553"/>
    <n v="3.9001122334455669"/>
    <s v="Shampoo 200Ml"/>
    <x v="4"/>
    <s v="Beauty"/>
    <s v="Beauty"/>
    <s v="Beauty"/>
    <n v="64"/>
    <s v="Beauty"/>
    <m/>
    <n v="2023"/>
    <n v="9"/>
    <n v="11"/>
    <n v="2"/>
    <s v="Weekday"/>
    <m/>
    <m/>
  </r>
  <r>
    <s v="WEB-8388"/>
    <x v="518"/>
    <s v="Karan Joshi"/>
    <x v="5"/>
    <x v="0"/>
    <x v="5"/>
    <n v="1"/>
    <n v="861.48"/>
    <x v="1"/>
    <x v="0"/>
    <m/>
    <n v="861.48"/>
    <m/>
    <m/>
    <m/>
    <m/>
    <m/>
    <m/>
    <s v="Completed"/>
    <s v="No"/>
    <s v="No"/>
    <m/>
    <n v="559"/>
    <n v="408"/>
    <n v="1463424.4009529033"/>
    <n v="118285.78776560788"/>
    <n v="3.8140589569160999"/>
    <s v="Storage Box"/>
    <x v="0"/>
    <s v="Home &amp; Kitchen"/>
    <s v="Home &amp; Kitchen"/>
    <s v="Home &amp; Kitchen"/>
    <n v="8"/>
    <s v="Home &amp; Kitchen"/>
    <m/>
    <n v="2024"/>
    <n v="3"/>
    <n v="7"/>
    <n v="5"/>
    <s v="Weekend"/>
    <m/>
    <m/>
  </r>
  <r>
    <s v="WEB-5959"/>
    <x v="790"/>
    <s v="Sanjay Rao"/>
    <x v="5"/>
    <x v="4"/>
    <x v="6"/>
    <n v="1"/>
    <n v="535.94000000000005"/>
    <x v="0"/>
    <x v="0"/>
    <n v="5"/>
    <n v="535.94000000000005"/>
    <m/>
    <m/>
    <m/>
    <m/>
    <m/>
    <m/>
    <s v="Completed"/>
    <s v="No"/>
    <s v="No"/>
    <m/>
    <n v="559"/>
    <n v="408"/>
    <n v="1098537.4901531704"/>
    <n v="96724.388030634553"/>
    <n v="3.9001122334455669"/>
    <s v="Lipstick"/>
    <x v="4"/>
    <s v="Beauty"/>
    <s v="Beauty"/>
    <s v="Beauty"/>
    <n v="10"/>
    <s v="Beauty"/>
    <m/>
    <n v="2023"/>
    <n v="1"/>
    <n v="25"/>
    <n v="4"/>
    <s v="Weekday"/>
    <m/>
    <m/>
  </r>
  <r>
    <s v="WEB-6403"/>
    <x v="109"/>
    <s v="Diya Das"/>
    <x v="2"/>
    <x v="4"/>
    <x v="6"/>
    <n v="2"/>
    <n v="234.74"/>
    <x v="4"/>
    <x v="0"/>
    <n v="3"/>
    <n v="469.48"/>
    <m/>
    <m/>
    <m/>
    <m/>
    <m/>
    <m/>
    <s v="Completed"/>
    <s v="No"/>
    <s v="No"/>
    <m/>
    <n v="589"/>
    <n v="426"/>
    <n v="1098537.4901531704"/>
    <n v="96724.388030634553"/>
    <n v="3.9001122334455669"/>
    <s v="Lipstick"/>
    <x v="4"/>
    <s v="Beauty"/>
    <s v="Beauty"/>
    <s v="Beauty"/>
    <n v="10"/>
    <s v="Beauty"/>
    <m/>
    <n v="2023"/>
    <n v="8"/>
    <n v="8"/>
    <n v="3"/>
    <s v="Weekday"/>
    <m/>
    <m/>
  </r>
  <r>
    <s v="WEB-9153"/>
    <x v="34"/>
    <s v="Riya Rao"/>
    <x v="1"/>
    <x v="0"/>
    <x v="16"/>
    <n v="2"/>
    <n v="328.43"/>
    <x v="4"/>
    <x v="3"/>
    <m/>
    <n v="656.86"/>
    <m/>
    <m/>
    <m/>
    <m/>
    <m/>
    <m/>
    <s v="Lost Sale"/>
    <s v="No"/>
    <s v="Yes"/>
    <m/>
    <n v="595"/>
    <n v="444"/>
    <n v="1463424.4009529033"/>
    <n v="118285.78776560788"/>
    <n v="3.8140589569160999"/>
    <s v="Table Lamp"/>
    <x v="0"/>
    <s v="Home &amp; Kitchen"/>
    <s v="Home &amp; Kitchen"/>
    <s v="Home &amp; Kitchen"/>
    <n v="32"/>
    <s v="Home &amp; Kitchen"/>
    <m/>
    <n v="2023"/>
    <n v="4"/>
    <n v="15"/>
    <n v="7"/>
    <s v="Weekday"/>
    <m/>
    <m/>
  </r>
  <r>
    <s v="WEB-8622"/>
    <x v="525"/>
    <s v="Ishaan Reddy"/>
    <x v="7"/>
    <x v="4"/>
    <x v="24"/>
    <n v="2"/>
    <n v="839.54"/>
    <x v="4"/>
    <x v="0"/>
    <n v="4"/>
    <n v="1679.08"/>
    <m/>
    <m/>
    <m/>
    <m/>
    <m/>
    <m/>
    <s v="Completed"/>
    <s v="Yes"/>
    <s v="No"/>
    <m/>
    <n v="567"/>
    <n v="440"/>
    <n v="1098537.4901531704"/>
    <n v="96724.388030634553"/>
    <n v="3.9001122334455669"/>
    <s v="Face Cream"/>
    <x v="4"/>
    <s v="Beauty"/>
    <s v="Beauty"/>
    <s v="Beauty"/>
    <n v="80"/>
    <s v="Beauty"/>
    <m/>
    <n v="2024"/>
    <n v="2"/>
    <n v="13"/>
    <n v="3"/>
    <s v="Weekday"/>
    <m/>
    <m/>
  </r>
  <r>
    <s v="WEB-6892"/>
    <x v="202"/>
    <s v="Karan Nair"/>
    <x v="6"/>
    <x v="4"/>
    <x v="22"/>
    <n v="1"/>
    <n v="1115.57"/>
    <x v="4"/>
    <x v="3"/>
    <n v="5"/>
    <n v="1115.57"/>
    <m/>
    <m/>
    <m/>
    <m/>
    <m/>
    <m/>
    <s v="Lost Sale"/>
    <s v="No"/>
    <s v="Yes"/>
    <m/>
    <n v="558"/>
    <n v="430"/>
    <n v="1098537.4901531704"/>
    <n v="96724.388030634553"/>
    <n v="3.9001122334455669"/>
    <s v="Hair Oil"/>
    <x v="4"/>
    <s v="Beauty"/>
    <s v="Beauty"/>
    <s v="Beauty"/>
    <n v="70"/>
    <s v="Beauty"/>
    <m/>
    <n v="2023"/>
    <n v="9"/>
    <n v="15"/>
    <n v="6"/>
    <s v="Weekday"/>
    <m/>
    <m/>
  </r>
  <r>
    <s v="WEB-8446"/>
    <x v="693"/>
    <s v="Aarav Gupta"/>
    <x v="0"/>
    <x v="4"/>
    <x v="21"/>
    <n v="1"/>
    <n v="452.58"/>
    <x v="3"/>
    <x v="0"/>
    <m/>
    <n v="452.58"/>
    <m/>
    <m/>
    <m/>
    <m/>
    <m/>
    <m/>
    <s v="Completed"/>
    <s v="No"/>
    <s v="No"/>
    <m/>
    <n v="590"/>
    <n v="451"/>
    <n v="1098537.4901531704"/>
    <n v="96724.388030634553"/>
    <n v="3.9001122334455669"/>
    <s v="Shampoo 200Ml"/>
    <x v="4"/>
    <s v="Beauty"/>
    <s v="Beauty"/>
    <s v="Beauty"/>
    <n v="64"/>
    <s v="Beauty"/>
    <m/>
    <n v="2023"/>
    <n v="5"/>
    <n v="23"/>
    <n v="3"/>
    <s v="Weekday"/>
    <m/>
    <m/>
  </r>
  <r>
    <s v="WEB-5247"/>
    <x v="627"/>
    <s v="Vikram Rao"/>
    <x v="7"/>
    <x v="1"/>
    <x v="18"/>
    <n v="1"/>
    <n v="2457.92"/>
    <x v="2"/>
    <x v="0"/>
    <n v="3"/>
    <n v="2457.92"/>
    <m/>
    <m/>
    <m/>
    <m/>
    <m/>
    <m/>
    <s v="Completed"/>
    <s v="Yes"/>
    <s v="No"/>
    <m/>
    <n v="567"/>
    <n v="440"/>
    <n v="2759712.3299794244"/>
    <n v="330643.50635802455"/>
    <n v="3.8641711229946525"/>
    <s v="Bluetooth Speaker"/>
    <x v="1"/>
    <s v="Electronics"/>
    <s v="Electronics"/>
    <s v="Electronics"/>
    <n v="48"/>
    <s v="Electronics"/>
    <m/>
    <n v="2024"/>
    <n v="11"/>
    <n v="22"/>
    <n v="6"/>
    <s v="Weekday"/>
    <m/>
    <m/>
  </r>
  <r>
    <s v="WEB-5482"/>
    <x v="128"/>
    <s v="Ishaan Singh"/>
    <x v="4"/>
    <x v="0"/>
    <x v="16"/>
    <n v="1"/>
    <n v="1482.13"/>
    <x v="3"/>
    <x v="0"/>
    <n v="5"/>
    <n v="1482.13"/>
    <m/>
    <m/>
    <m/>
    <m/>
    <m/>
    <m/>
    <s v="Completed"/>
    <s v="Yes"/>
    <s v="No"/>
    <m/>
    <n v="573"/>
    <n v="450"/>
    <n v="1463424.4009529033"/>
    <n v="118285.78776560788"/>
    <n v="3.8140589569160999"/>
    <s v="Table Lamp"/>
    <x v="0"/>
    <s v="Home &amp; Kitchen"/>
    <s v="Home &amp; Kitchen"/>
    <s v="Home &amp; Kitchen"/>
    <n v="32"/>
    <s v="Home &amp; Kitchen"/>
    <m/>
    <n v="2024"/>
    <n v="10"/>
    <n v="11"/>
    <n v="6"/>
    <s v="Weekday"/>
    <m/>
    <m/>
  </r>
  <r>
    <s v="WEB-6911"/>
    <x v="594"/>
    <s v="Riya Gupta"/>
    <x v="3"/>
    <x v="2"/>
    <x v="13"/>
    <n v="1"/>
    <n v="366.09"/>
    <x v="1"/>
    <x v="0"/>
    <n v="3"/>
    <n v="366.09"/>
    <m/>
    <m/>
    <m/>
    <m/>
    <m/>
    <m/>
    <s v="Completed"/>
    <s v="No"/>
    <s v="No"/>
    <m/>
    <n v="619"/>
    <n v="468"/>
    <n v="594714.6477588166"/>
    <n v="60882.938065984097"/>
    <n v="3.804733727810651"/>
    <s v="Self-Help Book"/>
    <x v="2"/>
    <s v="Books"/>
    <s v="Books"/>
    <s v="Books"/>
    <n v="19"/>
    <s v="Books"/>
    <m/>
    <n v="2024"/>
    <n v="8"/>
    <n v="3"/>
    <n v="7"/>
    <s v="Weekday"/>
    <m/>
    <m/>
  </r>
  <r>
    <s v="WEB-8059"/>
    <x v="244"/>
    <s v="Tanya Bose"/>
    <x v="6"/>
    <x v="1"/>
    <x v="11"/>
    <n v="1"/>
    <n v="3039.91"/>
    <x v="3"/>
    <x v="0"/>
    <n v="5"/>
    <n v="3039.91"/>
    <m/>
    <m/>
    <m/>
    <m/>
    <m/>
    <m/>
    <s v="Completed"/>
    <s v="Yes"/>
    <s v="No"/>
    <m/>
    <n v="558"/>
    <n v="430"/>
    <n v="2759712.3299794244"/>
    <n v="330643.50635802455"/>
    <n v="3.8641711229946525"/>
    <s v="Smart Watch"/>
    <x v="1"/>
    <s v="Electronics"/>
    <s v="Electronics"/>
    <s v="Electronics"/>
    <n v="17"/>
    <s v="Electronics"/>
    <m/>
    <n v="2024"/>
    <n v="2"/>
    <n v="11"/>
    <n v="1"/>
    <s v="Weekday"/>
    <m/>
    <m/>
  </r>
  <r>
    <s v="WEB-9424"/>
    <x v="524"/>
    <s v="Rahul Chatterjee"/>
    <x v="2"/>
    <x v="3"/>
    <x v="3"/>
    <n v="2"/>
    <n v="497.93"/>
    <x v="1"/>
    <x v="0"/>
    <n v="3"/>
    <n v="995.86"/>
    <m/>
    <m/>
    <m/>
    <m/>
    <m/>
    <m/>
    <s v="Completed"/>
    <s v="No"/>
    <s v="No"/>
    <m/>
    <n v="589"/>
    <n v="426"/>
    <n v="1892867.2841657216"/>
    <n v="199432.98236095349"/>
    <n v="3.8949824970828471"/>
    <s v="Denim Jeans"/>
    <x v="3"/>
    <s v="Fashion"/>
    <s v="Fashion"/>
    <s v="Fashion"/>
    <n v="6"/>
    <s v="Fashion"/>
    <m/>
    <n v="2023"/>
    <n v="6"/>
    <n v="16"/>
    <n v="6"/>
    <s v="Weekday"/>
    <m/>
    <m/>
  </r>
  <r>
    <s v="WEB-5447"/>
    <x v="848"/>
    <s v="Arjun Singh"/>
    <x v="4"/>
    <x v="2"/>
    <x v="7"/>
    <n v="1"/>
    <n v="215.74"/>
    <x v="0"/>
    <x v="0"/>
    <n v="5"/>
    <n v="215.74"/>
    <m/>
    <m/>
    <m/>
    <m/>
    <m/>
    <m/>
    <s v="Completed"/>
    <s v="No"/>
    <s v="No"/>
    <m/>
    <n v="573"/>
    <n v="450"/>
    <n v="594714.6477588166"/>
    <n v="60882.938065984097"/>
    <n v="3.804733727810651"/>
    <s v="Fiction Novel"/>
    <x v="2"/>
    <s v="Books"/>
    <s v="Books"/>
    <s v="Books"/>
    <n v="11"/>
    <s v="Books"/>
    <m/>
    <n v="2023"/>
    <n v="2"/>
    <n v="3"/>
    <n v="6"/>
    <s v="Weekday"/>
    <m/>
    <m/>
  </r>
  <r>
    <s v="WEB-6439"/>
    <x v="27"/>
    <s v="Saanvi Kapoor"/>
    <x v="4"/>
    <x v="0"/>
    <x v="4"/>
    <n v="1"/>
    <n v="169.04"/>
    <x v="5"/>
    <x v="0"/>
    <n v="5"/>
    <n v="169.04"/>
    <m/>
    <m/>
    <m/>
    <m/>
    <m/>
    <m/>
    <s v="Completed"/>
    <s v="No"/>
    <s v="No"/>
    <m/>
    <n v="573"/>
    <n v="450"/>
    <n v="1463424.4009529033"/>
    <n v="118285.78776560788"/>
    <n v="3.8140589569160999"/>
    <s v="Non-Stick Pan"/>
    <x v="0"/>
    <s v="Home &amp; Kitchen"/>
    <s v="Home &amp; Kitchen"/>
    <s v="Home &amp; Kitchen"/>
    <n v="7"/>
    <s v="Home &amp; Kitchen"/>
    <m/>
    <n v="2023"/>
    <n v="11"/>
    <n v="21"/>
    <n v="3"/>
    <s v="Weekday"/>
    <m/>
    <m/>
  </r>
  <r>
    <s v="WEB-8657"/>
    <x v="60"/>
    <s v="Rahul Rao"/>
    <x v="3"/>
    <x v="4"/>
    <x v="12"/>
    <n v="2"/>
    <n v="1398.98"/>
    <x v="3"/>
    <x v="0"/>
    <m/>
    <n v="2797.96"/>
    <m/>
    <m/>
    <m/>
    <m/>
    <m/>
    <m/>
    <s v="Completed"/>
    <s v="Yes"/>
    <s v="No"/>
    <m/>
    <n v="619"/>
    <n v="468"/>
    <n v="1098537.4901531704"/>
    <n v="96724.388030634553"/>
    <n v="3.9001122334455669"/>
    <s v="Perfume 50Ml"/>
    <x v="4"/>
    <s v="Beauty"/>
    <s v="Beauty"/>
    <s v="Beauty"/>
    <n v="18"/>
    <s v="Beauty"/>
    <m/>
    <n v="2024"/>
    <n v="9"/>
    <n v="7"/>
    <n v="7"/>
    <s v="Weekend"/>
    <m/>
    <m/>
  </r>
  <r>
    <s v="WEB-6030"/>
    <x v="445"/>
    <s v="Meera Kapoor"/>
    <x v="6"/>
    <x v="2"/>
    <x v="15"/>
    <n v="1"/>
    <n v="667.06"/>
    <x v="3"/>
    <x v="0"/>
    <n v="3"/>
    <n v="667.06"/>
    <m/>
    <m/>
    <m/>
    <m/>
    <m/>
    <m/>
    <s v="Completed"/>
    <s v="No"/>
    <s v="No"/>
    <m/>
    <n v="558"/>
    <n v="430"/>
    <n v="594714.6477588166"/>
    <n v="60882.938065984097"/>
    <n v="3.804733727810651"/>
    <s v="Kids Story Book"/>
    <x v="2"/>
    <s v="Books"/>
    <s v="Books"/>
    <s v="Books"/>
    <n v="23"/>
    <s v="Books"/>
    <m/>
    <n v="2024"/>
    <n v="11"/>
    <n v="8"/>
    <n v="6"/>
    <s v="Weekday"/>
    <m/>
    <m/>
  </r>
  <r>
    <s v="WEB-5683"/>
    <x v="97"/>
    <s v="Meera Sharma"/>
    <x v="7"/>
    <x v="1"/>
    <x v="18"/>
    <n v="1"/>
    <n v="2146.6799999999998"/>
    <x v="0"/>
    <x v="0"/>
    <n v="5"/>
    <n v="2146.6799999999998"/>
    <m/>
    <m/>
    <m/>
    <m/>
    <m/>
    <m/>
    <s v="Completed"/>
    <s v="Yes"/>
    <s v="No"/>
    <m/>
    <n v="567"/>
    <n v="440"/>
    <n v="2759712.3299794244"/>
    <n v="330643.50635802455"/>
    <n v="3.8641711229946525"/>
    <s v="Bluetooth Speaker"/>
    <x v="1"/>
    <s v="Electronics"/>
    <s v="Electronics"/>
    <s v="Electronics"/>
    <n v="48"/>
    <s v="Electronics"/>
    <m/>
    <n v="2024"/>
    <n v="7"/>
    <n v="6"/>
    <n v="7"/>
    <s v="Weekday"/>
    <m/>
    <m/>
  </r>
  <r>
    <s v="WEB-6831"/>
    <x v="849"/>
    <s v="Neha Mehta"/>
    <x v="7"/>
    <x v="2"/>
    <x v="7"/>
    <n v="1"/>
    <n v="162.59"/>
    <x v="3"/>
    <x v="0"/>
    <n v="5"/>
    <n v="162.59"/>
    <m/>
    <m/>
    <m/>
    <m/>
    <m/>
    <m/>
    <s v="Completed"/>
    <s v="No"/>
    <s v="No"/>
    <m/>
    <n v="567"/>
    <n v="440"/>
    <n v="594714.6477588166"/>
    <n v="60882.938065984097"/>
    <n v="3.804733727810651"/>
    <s v="Fiction Novel"/>
    <x v="2"/>
    <s v="Books"/>
    <s v="Books"/>
    <s v="Books"/>
    <n v="11"/>
    <s v="Books"/>
    <m/>
    <n v="2024"/>
    <n v="3"/>
    <n v="11"/>
    <n v="2"/>
    <s v="Weekday"/>
    <m/>
    <m/>
  </r>
  <r>
    <s v="WEB-7037"/>
    <x v="323"/>
    <s v="Ishaan Reddy"/>
    <x v="7"/>
    <x v="2"/>
    <x v="15"/>
    <n v="1"/>
    <n v="304.81"/>
    <x v="4"/>
    <x v="0"/>
    <n v="4"/>
    <n v="304.81"/>
    <m/>
    <m/>
    <m/>
    <m/>
    <m/>
    <m/>
    <s v="Completed"/>
    <s v="No"/>
    <s v="No"/>
    <m/>
    <n v="567"/>
    <n v="440"/>
    <n v="594714.6477588166"/>
    <n v="60882.938065984097"/>
    <n v="3.804733727810651"/>
    <s v="Kids Story Book"/>
    <x v="2"/>
    <s v="Books"/>
    <s v="Books"/>
    <s v="Books"/>
    <n v="23"/>
    <s v="Books"/>
    <m/>
    <n v="2024"/>
    <n v="4"/>
    <n v="23"/>
    <n v="3"/>
    <s v="Weekday"/>
    <m/>
    <m/>
  </r>
  <r>
    <s v="WEB-6061"/>
    <x v="794"/>
    <s v="Vikram Bose"/>
    <x v="3"/>
    <x v="1"/>
    <x v="18"/>
    <n v="1"/>
    <n v="712.09"/>
    <x v="4"/>
    <x v="0"/>
    <m/>
    <n v="712.09"/>
    <m/>
    <m/>
    <m/>
    <m/>
    <m/>
    <m/>
    <s v="Completed"/>
    <s v="No"/>
    <s v="No"/>
    <m/>
    <n v="619"/>
    <n v="468"/>
    <n v="2759712.3299794244"/>
    <n v="330643.50635802455"/>
    <n v="3.8641711229946525"/>
    <s v="Bluetooth Speaker"/>
    <x v="1"/>
    <s v="Electronics"/>
    <s v="Electronics"/>
    <s v="Electronics"/>
    <n v="48"/>
    <s v="Electronics"/>
    <m/>
    <n v="2024"/>
    <n v="7"/>
    <n v="30"/>
    <n v="3"/>
    <s v="Weekday"/>
    <m/>
    <m/>
  </r>
  <r>
    <s v="WEB-6768"/>
    <x v="47"/>
    <s v="Arjun Iyer"/>
    <x v="1"/>
    <x v="0"/>
    <x v="0"/>
    <n v="1"/>
    <n v="799.09"/>
    <x v="0"/>
    <x v="0"/>
    <n v="5"/>
    <n v="799.09"/>
    <m/>
    <m/>
    <m/>
    <m/>
    <m/>
    <m/>
    <s v="Completed"/>
    <s v="No"/>
    <s v="No"/>
    <m/>
    <n v="595"/>
    <n v="444"/>
    <n v="1463424.4009529033"/>
    <n v="118285.78776560788"/>
    <n v="3.8140589569160999"/>
    <s v="Water Bottle"/>
    <x v="0"/>
    <s v="Home &amp; Kitchen"/>
    <s v="Home &amp; Kitchen"/>
    <s v="Home &amp; Kitchen"/>
    <n v="2"/>
    <s v="Home &amp; Kitchen"/>
    <m/>
    <n v="2023"/>
    <n v="11"/>
    <n v="9"/>
    <n v="5"/>
    <s v="Weekday"/>
    <m/>
    <m/>
  </r>
  <r>
    <s v="WEB-6377"/>
    <x v="646"/>
    <s v="Rohan Kapoor"/>
    <x v="3"/>
    <x v="1"/>
    <x v="8"/>
    <n v="1"/>
    <n v="1442.28"/>
    <x v="1"/>
    <x v="0"/>
    <n v="4"/>
    <n v="1442.28"/>
    <m/>
    <m/>
    <m/>
    <m/>
    <m/>
    <m/>
    <s v="Completed"/>
    <s v="Yes"/>
    <s v="No"/>
    <m/>
    <n v="619"/>
    <n v="468"/>
    <n v="2759712.3299794244"/>
    <n v="330643.50635802455"/>
    <n v="3.8641711229946525"/>
    <s v="Wireless Earbuds"/>
    <x v="1"/>
    <s v="Electronics"/>
    <s v="Electronics"/>
    <s v="Electronics"/>
    <n v="12"/>
    <s v="Electronics"/>
    <m/>
    <n v="2025"/>
    <n v="5"/>
    <n v="25"/>
    <n v="1"/>
    <s v="Weekday"/>
    <m/>
    <m/>
  </r>
  <r>
    <s v="WEB-6727"/>
    <x v="178"/>
    <s v="Pooja Nair"/>
    <x v="0"/>
    <x v="1"/>
    <x v="11"/>
    <n v="1"/>
    <n v="2656.42"/>
    <x v="3"/>
    <x v="0"/>
    <n v="4"/>
    <n v="2656.42"/>
    <m/>
    <m/>
    <m/>
    <m/>
    <m/>
    <m/>
    <s v="Completed"/>
    <s v="Yes"/>
    <s v="No"/>
    <m/>
    <n v="590"/>
    <n v="451"/>
    <n v="2759712.3299794244"/>
    <n v="330643.50635802455"/>
    <n v="3.8641711229946525"/>
    <s v="Smart Watch"/>
    <x v="1"/>
    <s v="Electronics"/>
    <s v="Electronics"/>
    <s v="Electronics"/>
    <n v="17"/>
    <s v="Electronics"/>
    <m/>
    <n v="2025"/>
    <n v="6"/>
    <n v="20"/>
    <n v="6"/>
    <s v="Weekday"/>
    <m/>
    <m/>
  </r>
  <r>
    <s v="WEB-7791"/>
    <x v="302"/>
    <s v="Aditya Rao"/>
    <x v="2"/>
    <x v="3"/>
    <x v="10"/>
    <n v="1"/>
    <n v="1370.6"/>
    <x v="0"/>
    <x v="0"/>
    <n v="4"/>
    <n v="1370.6"/>
    <m/>
    <m/>
    <m/>
    <m/>
    <m/>
    <m/>
    <s v="Completed"/>
    <s v="Yes"/>
    <s v="No"/>
    <m/>
    <n v="589"/>
    <n v="426"/>
    <n v="1892867.2841657216"/>
    <n v="199432.98236095349"/>
    <n v="3.8949824970828471"/>
    <s v="Women'S Kurti"/>
    <x v="3"/>
    <s v="Fashion"/>
    <s v="Fashion"/>
    <s v="Fashion"/>
    <n v="15"/>
    <s v="Fashion"/>
    <m/>
    <n v="2024"/>
    <n v="4"/>
    <n v="18"/>
    <n v="5"/>
    <s v="Weekday"/>
    <m/>
    <m/>
  </r>
  <r>
    <s v="WEB-8894"/>
    <x v="66"/>
    <s v="Ananya Iyer"/>
    <x v="5"/>
    <x v="0"/>
    <x v="5"/>
    <n v="1"/>
    <n v="1328.56"/>
    <x v="4"/>
    <x v="0"/>
    <n v="5"/>
    <n v="1328.56"/>
    <m/>
    <m/>
    <m/>
    <m/>
    <m/>
    <m/>
    <s v="Completed"/>
    <s v="Yes"/>
    <s v="No"/>
    <m/>
    <n v="559"/>
    <n v="408"/>
    <n v="1463424.4009529033"/>
    <n v="118285.78776560788"/>
    <n v="3.8140589569160999"/>
    <s v="Storage Box"/>
    <x v="0"/>
    <s v="Home &amp; Kitchen"/>
    <s v="Home &amp; Kitchen"/>
    <s v="Home &amp; Kitchen"/>
    <n v="8"/>
    <s v="Home &amp; Kitchen"/>
    <m/>
    <n v="2023"/>
    <n v="6"/>
    <n v="11"/>
    <n v="1"/>
    <s v="Weekday"/>
    <m/>
    <m/>
  </r>
  <r>
    <s v="WEB-7337"/>
    <x v="427"/>
    <s v="Karan Verma"/>
    <x v="5"/>
    <x v="4"/>
    <x v="22"/>
    <n v="1"/>
    <n v="703.06"/>
    <x v="1"/>
    <x v="3"/>
    <n v="2"/>
    <n v="703.06"/>
    <m/>
    <m/>
    <m/>
    <m/>
    <m/>
    <m/>
    <s v="Lost Sale"/>
    <s v="No"/>
    <s v="Yes"/>
    <m/>
    <n v="559"/>
    <n v="408"/>
    <n v="1098537.4901531704"/>
    <n v="96724.388030634553"/>
    <n v="3.9001122334455669"/>
    <s v="Hair Oil"/>
    <x v="4"/>
    <s v="Beauty"/>
    <s v="Beauty"/>
    <s v="Beauty"/>
    <n v="70"/>
    <s v="Beauty"/>
    <m/>
    <n v="2024"/>
    <n v="8"/>
    <n v="8"/>
    <n v="5"/>
    <s v="Weekday"/>
    <m/>
    <m/>
  </r>
  <r>
    <s v="WEB-6474"/>
    <x v="743"/>
    <s v="Diya Joshi"/>
    <x v="7"/>
    <x v="3"/>
    <x v="17"/>
    <n v="3"/>
    <n v="530.87"/>
    <x v="1"/>
    <x v="0"/>
    <n v="3"/>
    <n v="1592.6100000000001"/>
    <m/>
    <m/>
    <m/>
    <m/>
    <m/>
    <m/>
    <s v="Completed"/>
    <s v="Yes"/>
    <s v="No"/>
    <m/>
    <n v="567"/>
    <n v="440"/>
    <n v="1892867.2841657216"/>
    <n v="199432.98236095349"/>
    <n v="3.8949824970828471"/>
    <s v="Running Shoes"/>
    <x v="3"/>
    <s v="Fashion"/>
    <s v="Fashion"/>
    <s v="Fashion"/>
    <n v="45"/>
    <s v="Fashion"/>
    <m/>
    <n v="2023"/>
    <n v="9"/>
    <n v="6"/>
    <n v="4"/>
    <s v="Weekday"/>
    <m/>
    <m/>
  </r>
  <r>
    <s v="WEB-7095"/>
    <x v="522"/>
    <s v="Vivaan Chatterjee"/>
    <x v="5"/>
    <x v="2"/>
    <x v="7"/>
    <n v="1"/>
    <n v="779.23"/>
    <x v="3"/>
    <x v="0"/>
    <n v="3"/>
    <n v="779.23"/>
    <m/>
    <m/>
    <m/>
    <m/>
    <m/>
    <m/>
    <s v="Completed"/>
    <s v="No"/>
    <s v="No"/>
    <m/>
    <n v="559"/>
    <n v="408"/>
    <n v="594714.6477588166"/>
    <n v="60882.938065984097"/>
    <n v="3.804733727810651"/>
    <s v="Fiction Novel"/>
    <x v="2"/>
    <s v="Books"/>
    <s v="Books"/>
    <s v="Books"/>
    <n v="11"/>
    <s v="Books"/>
    <m/>
    <n v="2024"/>
    <n v="12"/>
    <n v="11"/>
    <n v="4"/>
    <s v="Weekday"/>
    <m/>
    <m/>
  </r>
  <r>
    <s v="WEB-5463"/>
    <x v="345"/>
    <s v="Riya Mehta"/>
    <x v="3"/>
    <x v="4"/>
    <x v="12"/>
    <n v="1"/>
    <n v="1004.68"/>
    <x v="2"/>
    <x v="0"/>
    <n v="3"/>
    <n v="1004.68"/>
    <m/>
    <m/>
    <m/>
    <m/>
    <m/>
    <m/>
    <s v="Completed"/>
    <s v="Yes"/>
    <s v="No"/>
    <m/>
    <n v="619"/>
    <n v="468"/>
    <n v="1098537.4901531704"/>
    <n v="96724.388030634553"/>
    <n v="3.9001122334455669"/>
    <s v="Perfume 50Ml"/>
    <x v="4"/>
    <s v="Beauty"/>
    <s v="Beauty"/>
    <s v="Beauty"/>
    <n v="18"/>
    <s v="Beauty"/>
    <m/>
    <n v="2024"/>
    <n v="12"/>
    <n v="10"/>
    <n v="3"/>
    <s v="Weekday"/>
    <m/>
    <m/>
  </r>
  <r>
    <s v="WEB-7947"/>
    <x v="360"/>
    <s v="Arjun Singh"/>
    <x v="3"/>
    <x v="4"/>
    <x v="22"/>
    <n v="3"/>
    <n v="488.93"/>
    <x v="4"/>
    <x v="0"/>
    <n v="3"/>
    <n v="1466.79"/>
    <m/>
    <m/>
    <m/>
    <m/>
    <m/>
    <m/>
    <s v="Completed"/>
    <s v="Yes"/>
    <s v="No"/>
    <m/>
    <n v="619"/>
    <n v="468"/>
    <n v="1098537.4901531704"/>
    <n v="96724.388030634553"/>
    <n v="3.9001122334455669"/>
    <s v="Hair Oil"/>
    <x v="4"/>
    <s v="Beauty"/>
    <s v="Beauty"/>
    <s v="Beauty"/>
    <n v="70"/>
    <s v="Beauty"/>
    <m/>
    <n v="2025"/>
    <n v="4"/>
    <n v="26"/>
    <n v="7"/>
    <s v="Weekday"/>
    <m/>
    <m/>
  </r>
  <r>
    <s v="WEB-5570"/>
    <x v="462"/>
    <s v="Karan Patel"/>
    <x v="5"/>
    <x v="0"/>
    <x v="16"/>
    <n v="2"/>
    <n v="1507.21"/>
    <x v="0"/>
    <x v="0"/>
    <n v="5"/>
    <n v="3014.42"/>
    <m/>
    <m/>
    <m/>
    <m/>
    <m/>
    <m/>
    <s v="Completed"/>
    <s v="Yes"/>
    <s v="No"/>
    <m/>
    <n v="559"/>
    <n v="408"/>
    <n v="1463424.4009529033"/>
    <n v="118285.78776560788"/>
    <n v="3.8140589569160999"/>
    <s v="Table Lamp"/>
    <x v="0"/>
    <s v="Home &amp; Kitchen"/>
    <s v="Home &amp; Kitchen"/>
    <s v="Home &amp; Kitchen"/>
    <n v="32"/>
    <s v="Home &amp; Kitchen"/>
    <m/>
    <n v="2024"/>
    <n v="11"/>
    <n v="3"/>
    <n v="1"/>
    <s v="Weekday"/>
    <m/>
    <m/>
  </r>
  <r>
    <s v="WEB-5194"/>
    <x v="557"/>
    <s v="Diya Chatterjee"/>
    <x v="1"/>
    <x v="2"/>
    <x v="15"/>
    <n v="1"/>
    <n v="253.13"/>
    <x v="1"/>
    <x v="0"/>
    <n v="5"/>
    <n v="253.13"/>
    <m/>
    <m/>
    <m/>
    <m/>
    <m/>
    <m/>
    <s v="Completed"/>
    <s v="No"/>
    <s v="No"/>
    <m/>
    <n v="595"/>
    <n v="444"/>
    <n v="594714.6477588166"/>
    <n v="60882.938065984097"/>
    <n v="3.804733727810651"/>
    <s v="Kids Story Book"/>
    <x v="2"/>
    <s v="Books"/>
    <s v="Books"/>
    <s v="Books"/>
    <n v="23"/>
    <s v="Books"/>
    <m/>
    <n v="2024"/>
    <n v="10"/>
    <n v="13"/>
    <n v="1"/>
    <s v="Weekday"/>
    <m/>
    <m/>
  </r>
  <r>
    <s v="WEB-5878"/>
    <x v="174"/>
    <s v="Aarav Khan"/>
    <x v="1"/>
    <x v="0"/>
    <x v="0"/>
    <n v="1"/>
    <n v="259.95999999999998"/>
    <x v="2"/>
    <x v="0"/>
    <n v="4"/>
    <n v="259.95999999999998"/>
    <m/>
    <m/>
    <m/>
    <m/>
    <m/>
    <m/>
    <s v="Completed"/>
    <s v="No"/>
    <s v="No"/>
    <m/>
    <n v="595"/>
    <n v="444"/>
    <n v="1463424.4009529033"/>
    <n v="118285.78776560788"/>
    <n v="3.8140589569160999"/>
    <s v="Water Bottle"/>
    <x v="0"/>
    <s v="Home &amp; Kitchen"/>
    <s v="Home &amp; Kitchen"/>
    <s v="Home &amp; Kitchen"/>
    <n v="2"/>
    <s v="Home &amp; Kitchen"/>
    <m/>
    <n v="2025"/>
    <n v="4"/>
    <n v="21"/>
    <n v="2"/>
    <s v="Weekday"/>
    <m/>
    <m/>
  </r>
  <r>
    <s v="WEB-8063"/>
    <x v="253"/>
    <s v="Tanya Khan"/>
    <x v="0"/>
    <x v="3"/>
    <x v="19"/>
    <n v="2"/>
    <n v="613.15"/>
    <x v="3"/>
    <x v="1"/>
    <n v="2"/>
    <n v="1226.3"/>
    <m/>
    <m/>
    <m/>
    <m/>
    <m/>
    <m/>
    <s v="Pending"/>
    <s v="No"/>
    <s v="Yes"/>
    <m/>
    <n v="590"/>
    <n v="451"/>
    <n v="1892867.2841657216"/>
    <n v="199432.98236095349"/>
    <n v="3.8949824970828471"/>
    <s v="Sunglasses"/>
    <x v="3"/>
    <s v="Fashion"/>
    <s v="Fashion"/>
    <s v="Fashion"/>
    <n v="53"/>
    <s v="Fashion"/>
    <m/>
    <n v="2023"/>
    <n v="9"/>
    <n v="18"/>
    <n v="2"/>
    <s v="Weekday"/>
    <m/>
    <m/>
  </r>
  <r>
    <s v="WEB-6929"/>
    <x v="441"/>
    <s v="Vikram Chatterjee"/>
    <x v="2"/>
    <x v="1"/>
    <x v="11"/>
    <n v="2"/>
    <n v="2740.33"/>
    <x v="3"/>
    <x v="0"/>
    <n v="3"/>
    <n v="5480.66"/>
    <m/>
    <m/>
    <m/>
    <m/>
    <m/>
    <m/>
    <s v="Completed"/>
    <s v="Yes"/>
    <s v="No"/>
    <m/>
    <n v="589"/>
    <n v="426"/>
    <n v="2759712.3299794244"/>
    <n v="330643.50635802455"/>
    <n v="3.8641711229946525"/>
    <s v="Smart Watch"/>
    <x v="1"/>
    <s v="Electronics"/>
    <s v="Electronics"/>
    <s v="Electronics"/>
    <n v="17"/>
    <s v="Electronics"/>
    <m/>
    <n v="2023"/>
    <n v="6"/>
    <n v="17"/>
    <n v="7"/>
    <s v="Weekday"/>
    <m/>
    <m/>
  </r>
  <r>
    <s v="WEB-7407"/>
    <x v="568"/>
    <s v="Ishaan Singh"/>
    <x v="7"/>
    <x v="0"/>
    <x v="0"/>
    <n v="1"/>
    <n v="994.9"/>
    <x v="1"/>
    <x v="0"/>
    <n v="5"/>
    <n v="994.9"/>
    <m/>
    <m/>
    <m/>
    <m/>
    <m/>
    <m/>
    <s v="Completed"/>
    <s v="No"/>
    <s v="No"/>
    <m/>
    <n v="567"/>
    <n v="440"/>
    <n v="1463424.4009529033"/>
    <n v="118285.78776560788"/>
    <n v="3.8140589569160999"/>
    <s v="Water Bottle"/>
    <x v="0"/>
    <s v="Home &amp; Kitchen"/>
    <s v="Home &amp; Kitchen"/>
    <s v="Home &amp; Kitchen"/>
    <n v="2"/>
    <s v="Home &amp; Kitchen"/>
    <m/>
    <n v="2025"/>
    <n v="3"/>
    <n v="17"/>
    <n v="2"/>
    <s v="Weekday"/>
    <m/>
    <m/>
  </r>
  <r>
    <s v="WEB-5396"/>
    <x v="629"/>
    <s v="Aditya Singh"/>
    <x v="6"/>
    <x v="1"/>
    <x v="18"/>
    <n v="2"/>
    <n v="2894.29"/>
    <x v="3"/>
    <x v="0"/>
    <n v="4"/>
    <n v="5788.58"/>
    <m/>
    <m/>
    <m/>
    <m/>
    <m/>
    <m/>
    <s v="Completed"/>
    <s v="Yes"/>
    <s v="No"/>
    <m/>
    <n v="558"/>
    <n v="430"/>
    <n v="2759712.3299794244"/>
    <n v="330643.50635802455"/>
    <n v="3.8641711229946525"/>
    <s v="Bluetooth Speaker"/>
    <x v="1"/>
    <s v="Electronics"/>
    <s v="Electronics"/>
    <s v="Electronics"/>
    <n v="48"/>
    <s v="Electronics"/>
    <m/>
    <n v="2023"/>
    <n v="8"/>
    <n v="3"/>
    <n v="5"/>
    <s v="Weekday"/>
    <m/>
    <m/>
  </r>
  <r>
    <s v="WEB-8754"/>
    <x v="7"/>
    <s v="Simran Malhotra"/>
    <x v="3"/>
    <x v="0"/>
    <x v="4"/>
    <n v="1"/>
    <n v="1426.65"/>
    <x v="3"/>
    <x v="0"/>
    <n v="5"/>
    <n v="1426.65"/>
    <m/>
    <m/>
    <m/>
    <m/>
    <m/>
    <m/>
    <s v="Completed"/>
    <s v="Yes"/>
    <s v="No"/>
    <m/>
    <n v="619"/>
    <n v="468"/>
    <n v="1463424.4009529033"/>
    <n v="118285.78776560788"/>
    <n v="3.8140589569160999"/>
    <s v="Non-Stick Pan"/>
    <x v="0"/>
    <s v="Home &amp; Kitchen"/>
    <s v="Home &amp; Kitchen"/>
    <s v="Home &amp; Kitchen"/>
    <n v="7"/>
    <s v="Home &amp; Kitchen"/>
    <m/>
    <n v="2024"/>
    <n v="11"/>
    <n v="27"/>
    <n v="4"/>
    <s v="Weekday"/>
    <m/>
    <m/>
  </r>
  <r>
    <s v="WEB-5571"/>
    <x v="726"/>
    <s v="Saanvi Rao"/>
    <x v="7"/>
    <x v="2"/>
    <x v="2"/>
    <n v="1"/>
    <n v="212.46"/>
    <x v="2"/>
    <x v="1"/>
    <n v="5"/>
    <n v="212.46"/>
    <m/>
    <m/>
    <m/>
    <m/>
    <m/>
    <m/>
    <s v="Pending"/>
    <s v="No"/>
    <s v="Yes"/>
    <m/>
    <n v="567"/>
    <n v="440"/>
    <n v="594714.6477588166"/>
    <n v="60882.938065984097"/>
    <n v="3.804733727810651"/>
    <s v="Cookbook"/>
    <x v="2"/>
    <s v="Books"/>
    <s v="Books"/>
    <s v="Books"/>
    <n v="4"/>
    <s v="Books"/>
    <m/>
    <n v="2023"/>
    <n v="4"/>
    <n v="9"/>
    <n v="1"/>
    <s v="Weekday"/>
    <m/>
    <m/>
  </r>
  <r>
    <s v="WEB-6790"/>
    <x v="84"/>
    <s v="Diya Das"/>
    <x v="0"/>
    <x v="2"/>
    <x v="14"/>
    <n v="1"/>
    <n v="450.26903299203627"/>
    <x v="1"/>
    <x v="2"/>
    <m/>
    <n v="450.26903299203627"/>
    <m/>
    <m/>
    <m/>
    <m/>
    <m/>
    <m/>
    <s v="Completed"/>
    <s v="No"/>
    <s v="No"/>
    <m/>
    <n v="590"/>
    <n v="451"/>
    <n v="594714.6477588166"/>
    <n v="60882.938065984097"/>
    <n v="3.804733727810651"/>
    <s v="Notebook Set"/>
    <x v="2"/>
    <s v="Books"/>
    <s v="Books"/>
    <s v="Books"/>
    <n v="20"/>
    <s v="Books"/>
    <m/>
    <n v="2023"/>
    <n v="6"/>
    <n v="5"/>
    <n v="2"/>
    <s v="Weekday"/>
    <m/>
    <m/>
  </r>
  <r>
    <s v="WEB-5629"/>
    <x v="235"/>
    <s v="Simran Nair"/>
    <x v="7"/>
    <x v="2"/>
    <x v="14"/>
    <n v="3"/>
    <n v="117.9"/>
    <x v="2"/>
    <x v="0"/>
    <n v="5"/>
    <n v="353.70000000000005"/>
    <m/>
    <m/>
    <m/>
    <m/>
    <m/>
    <m/>
    <s v="Completed"/>
    <s v="No"/>
    <s v="No"/>
    <m/>
    <n v="567"/>
    <n v="440"/>
    <n v="594714.6477588166"/>
    <n v="60882.938065984097"/>
    <n v="3.804733727810651"/>
    <s v="Notebook Set"/>
    <x v="2"/>
    <s v="Books"/>
    <s v="Books"/>
    <s v="Books"/>
    <n v="20"/>
    <s v="Books"/>
    <m/>
    <n v="2025"/>
    <n v="6"/>
    <n v="15"/>
    <n v="1"/>
    <s v="Weekday"/>
    <m/>
    <m/>
  </r>
  <r>
    <s v="WEB-5299"/>
    <x v="65"/>
    <s v="Kavya Iyer"/>
    <x v="2"/>
    <x v="3"/>
    <x v="3"/>
    <n v="2"/>
    <n v="1016.41"/>
    <x v="4"/>
    <x v="0"/>
    <n v="3"/>
    <n v="2032.82"/>
    <m/>
    <m/>
    <m/>
    <m/>
    <m/>
    <m/>
    <s v="Completed"/>
    <s v="Yes"/>
    <s v="No"/>
    <m/>
    <n v="589"/>
    <n v="426"/>
    <n v="1892867.2841657216"/>
    <n v="199432.98236095349"/>
    <n v="3.8949824970828471"/>
    <s v="Denim Jeans"/>
    <x v="3"/>
    <s v="Fashion"/>
    <s v="Fashion"/>
    <s v="Fashion"/>
    <n v="6"/>
    <s v="Fashion"/>
    <m/>
    <n v="2024"/>
    <n v="10"/>
    <n v="16"/>
    <n v="4"/>
    <s v="Weekday"/>
    <m/>
    <m/>
  </r>
  <r>
    <s v="WEB-5721"/>
    <x v="481"/>
    <s v="Sanjay Joshi"/>
    <x v="5"/>
    <x v="3"/>
    <x v="19"/>
    <n v="1"/>
    <n v="1162.92"/>
    <x v="0"/>
    <x v="0"/>
    <n v="3"/>
    <n v="1162.92"/>
    <m/>
    <m/>
    <m/>
    <m/>
    <m/>
    <m/>
    <s v="Completed"/>
    <s v="Yes"/>
    <s v="No"/>
    <m/>
    <n v="559"/>
    <n v="408"/>
    <n v="1892867.2841657216"/>
    <n v="199432.98236095349"/>
    <n v="3.8949824970828471"/>
    <s v="Sunglasses"/>
    <x v="3"/>
    <s v="Fashion"/>
    <s v="Fashion"/>
    <s v="Fashion"/>
    <n v="53"/>
    <s v="Fashion"/>
    <m/>
    <n v="2025"/>
    <n v="4"/>
    <n v="13"/>
    <n v="1"/>
    <s v="Weekday"/>
    <m/>
    <m/>
  </r>
  <r>
    <s v="WEB-7177"/>
    <x v="567"/>
    <s v="Rohan Khan"/>
    <x v="3"/>
    <x v="3"/>
    <x v="17"/>
    <n v="2"/>
    <n v="2180.52"/>
    <x v="2"/>
    <x v="3"/>
    <n v="4"/>
    <n v="4361.04"/>
    <m/>
    <m/>
    <m/>
    <m/>
    <m/>
    <m/>
    <s v="Lost Sale"/>
    <s v="No"/>
    <s v="Yes"/>
    <m/>
    <n v="619"/>
    <n v="468"/>
    <n v="1892867.2841657216"/>
    <n v="199432.98236095349"/>
    <n v="3.8949824970828471"/>
    <s v="Running Shoes"/>
    <x v="3"/>
    <s v="Fashion"/>
    <s v="Fashion"/>
    <s v="Fashion"/>
    <n v="45"/>
    <s v="Fashion"/>
    <m/>
    <n v="2025"/>
    <n v="5"/>
    <n v="5"/>
    <n v="2"/>
    <s v="Weekday"/>
    <m/>
    <m/>
  </r>
  <r>
    <s v="WEB-6913"/>
    <x v="774"/>
    <s v="Rohan Khan"/>
    <x v="6"/>
    <x v="3"/>
    <x v="19"/>
    <n v="1"/>
    <n v="2367.31"/>
    <x v="2"/>
    <x v="0"/>
    <n v="3"/>
    <n v="2367.31"/>
    <m/>
    <m/>
    <m/>
    <m/>
    <m/>
    <m/>
    <s v="Completed"/>
    <s v="Yes"/>
    <s v="No"/>
    <m/>
    <n v="558"/>
    <n v="430"/>
    <n v="1892867.2841657216"/>
    <n v="199432.98236095349"/>
    <n v="3.8949824970828471"/>
    <s v="Sunglasses"/>
    <x v="3"/>
    <s v="Fashion"/>
    <s v="Fashion"/>
    <s v="Fashion"/>
    <n v="53"/>
    <s v="Fashion"/>
    <m/>
    <n v="2023"/>
    <n v="1"/>
    <n v="31"/>
    <n v="3"/>
    <s v="Weekday"/>
    <m/>
    <m/>
  </r>
  <r>
    <s v="WEB-8305"/>
    <x v="228"/>
    <s v="Ishaan Menon"/>
    <x v="4"/>
    <x v="1"/>
    <x v="1"/>
    <n v="3"/>
    <n v="2245.7600000000002"/>
    <x v="1"/>
    <x v="0"/>
    <n v="5"/>
    <n v="6737.2800000000007"/>
    <m/>
    <m/>
    <m/>
    <m/>
    <m/>
    <m/>
    <s v="Completed"/>
    <s v="Yes"/>
    <s v="No"/>
    <m/>
    <n v="573"/>
    <n v="450"/>
    <n v="2759712.3299794244"/>
    <n v="330643.50635802455"/>
    <n v="3.8641711229946525"/>
    <s v="Power Bank 10000Mah"/>
    <x v="1"/>
    <s v="Electronics"/>
    <s v="Electronics"/>
    <s v="Electronics"/>
    <n v="3"/>
    <s v="Electronics"/>
    <m/>
    <n v="2024"/>
    <n v="12"/>
    <n v="26"/>
    <n v="5"/>
    <s v="Weekday"/>
    <m/>
    <m/>
  </r>
  <r>
    <s v="WEB-6665"/>
    <x v="101"/>
    <s v="Diya Iyer"/>
    <x v="6"/>
    <x v="3"/>
    <x v="17"/>
    <n v="2"/>
    <n v="455.68"/>
    <x v="1"/>
    <x v="0"/>
    <n v="4"/>
    <n v="911.36"/>
    <m/>
    <m/>
    <m/>
    <m/>
    <m/>
    <m/>
    <s v="Completed"/>
    <s v="No"/>
    <s v="No"/>
    <m/>
    <n v="558"/>
    <n v="430"/>
    <n v="1892867.2841657216"/>
    <n v="199432.98236095349"/>
    <n v="3.8949824970828471"/>
    <s v="Running Shoes"/>
    <x v="3"/>
    <s v="Fashion"/>
    <s v="Fashion"/>
    <s v="Fashion"/>
    <n v="45"/>
    <s v="Fashion"/>
    <m/>
    <n v="2024"/>
    <n v="12"/>
    <n v="18"/>
    <n v="4"/>
    <s v="Weekday"/>
    <m/>
    <m/>
  </r>
  <r>
    <s v="WEB-9683"/>
    <x v="263"/>
    <s v="Riya Bose"/>
    <x v="5"/>
    <x v="1"/>
    <x v="9"/>
    <n v="2"/>
    <n v="700.93"/>
    <x v="5"/>
    <x v="1"/>
    <n v="4"/>
    <n v="1401.86"/>
    <m/>
    <m/>
    <m/>
    <m/>
    <m/>
    <m/>
    <s v="Pending"/>
    <s v="No"/>
    <s v="Yes"/>
    <m/>
    <n v="559"/>
    <n v="408"/>
    <n v="2759712.3299794244"/>
    <n v="330643.50635802455"/>
    <n v="3.8641711229946525"/>
    <s v="Usb Cable"/>
    <x v="1"/>
    <s v="Electronics"/>
    <s v="Electronics"/>
    <s v="Electronics"/>
    <n v="13"/>
    <s v="Electronics"/>
    <m/>
    <n v="2025"/>
    <n v="4"/>
    <n v="20"/>
    <n v="1"/>
    <s v="Weekday"/>
    <m/>
    <m/>
  </r>
  <r>
    <s v="WEB-9675"/>
    <x v="850"/>
    <s v="Aditya Singh"/>
    <x v="1"/>
    <x v="1"/>
    <x v="11"/>
    <n v="1"/>
    <n v="3378.29"/>
    <x v="0"/>
    <x v="0"/>
    <n v="4"/>
    <n v="3378.29"/>
    <m/>
    <m/>
    <m/>
    <m/>
    <m/>
    <m/>
    <s v="Completed"/>
    <s v="Yes"/>
    <s v="No"/>
    <m/>
    <n v="595"/>
    <n v="444"/>
    <n v="2759712.3299794244"/>
    <n v="330643.50635802455"/>
    <n v="3.8641711229946525"/>
    <s v="Smart Watch"/>
    <x v="1"/>
    <s v="Electronics"/>
    <s v="Electronics"/>
    <s v="Electronics"/>
    <n v="17"/>
    <s v="Electronics"/>
    <m/>
    <n v="2023"/>
    <n v="5"/>
    <n v="31"/>
    <n v="4"/>
    <s v="Weekday"/>
    <m/>
    <m/>
  </r>
  <r>
    <s v="WEB-5594"/>
    <x v="769"/>
    <s v="Kavya Patel"/>
    <x v="6"/>
    <x v="0"/>
    <x v="5"/>
    <n v="1"/>
    <n v="936.4"/>
    <x v="0"/>
    <x v="2"/>
    <n v="4"/>
    <n v="936.4"/>
    <m/>
    <m/>
    <m/>
    <m/>
    <m/>
    <m/>
    <s v="Completed"/>
    <s v="No"/>
    <s v="No"/>
    <m/>
    <n v="558"/>
    <n v="430"/>
    <n v="1463424.4009529033"/>
    <n v="118285.78776560788"/>
    <n v="3.8140589569160999"/>
    <s v="Storage Box"/>
    <x v="0"/>
    <s v="Home &amp; Kitchen"/>
    <s v="Home &amp; Kitchen"/>
    <s v="Home &amp; Kitchen"/>
    <n v="8"/>
    <s v="Home &amp; Kitchen"/>
    <m/>
    <n v="2023"/>
    <n v="1"/>
    <n v="30"/>
    <n v="2"/>
    <s v="Weekday"/>
    <m/>
    <m/>
  </r>
  <r>
    <s v="WEB-7143"/>
    <x v="90"/>
    <s v="Meera Pillai"/>
    <x v="4"/>
    <x v="4"/>
    <x v="22"/>
    <n v="1"/>
    <n v="991.72"/>
    <x v="0"/>
    <x v="0"/>
    <n v="4"/>
    <n v="991.72"/>
    <m/>
    <m/>
    <m/>
    <m/>
    <m/>
    <m/>
    <s v="Completed"/>
    <s v="No"/>
    <s v="No"/>
    <m/>
    <n v="573"/>
    <n v="450"/>
    <n v="1098537.4901531704"/>
    <n v="96724.388030634553"/>
    <n v="3.9001122334455669"/>
    <s v="Hair Oil"/>
    <x v="4"/>
    <s v="Beauty"/>
    <s v="Beauty"/>
    <s v="Beauty"/>
    <n v="70"/>
    <s v="Beauty"/>
    <m/>
    <n v="2024"/>
    <n v="9"/>
    <n v="2"/>
    <n v="2"/>
    <s v="Weekday"/>
    <m/>
    <m/>
  </r>
  <r>
    <s v="WEB-8362"/>
    <x v="610"/>
    <s v="Rohan Singh"/>
    <x v="3"/>
    <x v="0"/>
    <x v="16"/>
    <n v="1"/>
    <n v="1717.4"/>
    <x v="0"/>
    <x v="2"/>
    <n v="5"/>
    <n v="1717.4"/>
    <m/>
    <m/>
    <m/>
    <m/>
    <m/>
    <m/>
    <s v="Completed"/>
    <s v="No"/>
    <s v="No"/>
    <m/>
    <n v="619"/>
    <n v="468"/>
    <n v="1463424.4009529033"/>
    <n v="118285.78776560788"/>
    <n v="3.8140589569160999"/>
    <s v="Table Lamp"/>
    <x v="0"/>
    <s v="Home &amp; Kitchen"/>
    <s v="Home &amp; Kitchen"/>
    <s v="Home &amp; Kitchen"/>
    <n v="32"/>
    <s v="Home &amp; Kitchen"/>
    <m/>
    <n v="2024"/>
    <n v="12"/>
    <n v="5"/>
    <n v="5"/>
    <s v="Weekday"/>
    <m/>
    <m/>
  </r>
  <r>
    <s v="WEB-9591"/>
    <x v="503"/>
    <s v="Vikram Kumar"/>
    <x v="3"/>
    <x v="2"/>
    <x v="14"/>
    <n v="2"/>
    <n v="779.21"/>
    <x v="0"/>
    <x v="0"/>
    <n v="3"/>
    <n v="1558.42"/>
    <m/>
    <m/>
    <m/>
    <m/>
    <m/>
    <m/>
    <s v="Completed"/>
    <s v="Yes"/>
    <s v="No"/>
    <m/>
    <n v="619"/>
    <n v="468"/>
    <n v="594714.6477588166"/>
    <n v="60882.938065984097"/>
    <n v="3.804733727810651"/>
    <s v="Notebook Set"/>
    <x v="2"/>
    <s v="Books"/>
    <s v="Books"/>
    <s v="Books"/>
    <n v="20"/>
    <s v="Books"/>
    <m/>
    <n v="2024"/>
    <n v="1"/>
    <n v="18"/>
    <n v="5"/>
    <s v="Weekday"/>
    <m/>
    <m/>
  </r>
  <r>
    <s v="WEB-5269"/>
    <x v="117"/>
    <s v="Diya Gupta"/>
    <x v="7"/>
    <x v="1"/>
    <x v="1"/>
    <n v="1"/>
    <n v="3170.21"/>
    <x v="3"/>
    <x v="0"/>
    <n v="4"/>
    <n v="3170.21"/>
    <m/>
    <m/>
    <m/>
    <m/>
    <m/>
    <m/>
    <s v="Completed"/>
    <s v="Yes"/>
    <s v="No"/>
    <m/>
    <n v="567"/>
    <n v="440"/>
    <n v="2759712.3299794244"/>
    <n v="330643.50635802455"/>
    <n v="3.8641711229946525"/>
    <s v="Power Bank 10000Mah"/>
    <x v="1"/>
    <s v="Electronics"/>
    <s v="Electronics"/>
    <s v="Electronics"/>
    <n v="3"/>
    <s v="Electronics"/>
    <m/>
    <n v="2024"/>
    <n v="4"/>
    <n v="24"/>
    <n v="4"/>
    <s v="Weekday"/>
    <m/>
    <m/>
  </r>
  <r>
    <s v="WEB-8643"/>
    <x v="411"/>
    <s v="Diya Das"/>
    <x v="7"/>
    <x v="4"/>
    <x v="6"/>
    <n v="2"/>
    <n v="187.38"/>
    <x v="0"/>
    <x v="0"/>
    <n v="2"/>
    <n v="374.76"/>
    <m/>
    <m/>
    <m/>
    <m/>
    <m/>
    <m/>
    <s v="Completed"/>
    <s v="No"/>
    <s v="No"/>
    <m/>
    <n v="567"/>
    <n v="440"/>
    <n v="1098537.4901531704"/>
    <n v="96724.388030634553"/>
    <n v="3.9001122334455669"/>
    <s v="Lipstick"/>
    <x v="4"/>
    <s v="Beauty"/>
    <s v="Beauty"/>
    <s v="Beauty"/>
    <n v="10"/>
    <s v="Beauty"/>
    <m/>
    <n v="2023"/>
    <n v="2"/>
    <n v="6"/>
    <n v="2"/>
    <s v="Weekday"/>
    <m/>
    <m/>
  </r>
  <r>
    <s v="WEB-7891"/>
    <x v="306"/>
    <s v="Saanvi Mehta"/>
    <x v="0"/>
    <x v="1"/>
    <x v="11"/>
    <n v="2"/>
    <n v="2324.37"/>
    <x v="3"/>
    <x v="0"/>
    <n v="3"/>
    <n v="4648.74"/>
    <m/>
    <m/>
    <m/>
    <m/>
    <m/>
    <m/>
    <s v="Completed"/>
    <s v="Yes"/>
    <s v="No"/>
    <m/>
    <n v="590"/>
    <n v="451"/>
    <n v="2759712.3299794244"/>
    <n v="330643.50635802455"/>
    <n v="3.8641711229946525"/>
    <s v="Smart Watch"/>
    <x v="1"/>
    <s v="Electronics"/>
    <s v="Electronics"/>
    <s v="Electronics"/>
    <n v="17"/>
    <s v="Electronics"/>
    <m/>
    <n v="2024"/>
    <n v="5"/>
    <n v="27"/>
    <n v="2"/>
    <s v="Weekday"/>
    <m/>
    <m/>
  </r>
  <r>
    <s v="WEB-5953"/>
    <x v="644"/>
    <s v="Aarav Iyer"/>
    <x v="2"/>
    <x v="0"/>
    <x v="16"/>
    <n v="3"/>
    <n v="407.06"/>
    <x v="1"/>
    <x v="0"/>
    <n v="2"/>
    <n v="1221.18"/>
    <m/>
    <m/>
    <m/>
    <m/>
    <m/>
    <m/>
    <s v="Completed"/>
    <s v="Yes"/>
    <s v="No"/>
    <m/>
    <n v="589"/>
    <n v="426"/>
    <n v="1463424.4009529033"/>
    <n v="118285.78776560788"/>
    <n v="3.8140589569160999"/>
    <s v="Table Lamp"/>
    <x v="0"/>
    <s v="Home &amp; Kitchen"/>
    <s v="Home &amp; Kitchen"/>
    <s v="Home &amp; Kitchen"/>
    <n v="32"/>
    <s v="Home &amp; Kitchen"/>
    <m/>
    <n v="2024"/>
    <n v="11"/>
    <n v="26"/>
    <n v="3"/>
    <s v="Weekday"/>
    <m/>
    <m/>
  </r>
  <r>
    <s v="WEB-9584"/>
    <x v="37"/>
    <s v="Aarav Verma"/>
    <x v="0"/>
    <x v="3"/>
    <x v="19"/>
    <n v="2"/>
    <n v="1063.5899999999999"/>
    <x v="0"/>
    <x v="0"/>
    <n v="5"/>
    <n v="2127.1799999999998"/>
    <m/>
    <m/>
    <m/>
    <m/>
    <m/>
    <m/>
    <s v="Completed"/>
    <s v="Yes"/>
    <s v="No"/>
    <m/>
    <n v="590"/>
    <n v="451"/>
    <n v="1892867.2841657216"/>
    <n v="199432.98236095349"/>
    <n v="3.8949824970828471"/>
    <s v="Sunglasses"/>
    <x v="3"/>
    <s v="Fashion"/>
    <s v="Fashion"/>
    <s v="Fashion"/>
    <n v="53"/>
    <s v="Fashion"/>
    <m/>
    <n v="2025"/>
    <n v="6"/>
    <n v="29"/>
    <n v="1"/>
    <s v="Weekday"/>
    <m/>
    <m/>
  </r>
  <r>
    <s v="WEB-6525"/>
    <x v="113"/>
    <s v="Aditya Rao"/>
    <x v="4"/>
    <x v="3"/>
    <x v="10"/>
    <n v="1"/>
    <n v="1480.15"/>
    <x v="0"/>
    <x v="0"/>
    <n v="5"/>
    <n v="1480.15"/>
    <m/>
    <m/>
    <m/>
    <m/>
    <m/>
    <m/>
    <s v="Completed"/>
    <s v="Yes"/>
    <s v="No"/>
    <m/>
    <n v="573"/>
    <n v="450"/>
    <n v="1892867.2841657216"/>
    <n v="199432.98236095349"/>
    <n v="3.8949824970828471"/>
    <s v="Women'S Kurti"/>
    <x v="3"/>
    <s v="Fashion"/>
    <s v="Fashion"/>
    <s v="Fashion"/>
    <n v="15"/>
    <s v="Fashion"/>
    <m/>
    <n v="2024"/>
    <n v="6"/>
    <n v="1"/>
    <n v="7"/>
    <s v="Weekend"/>
    <m/>
    <m/>
  </r>
  <r>
    <s v="WEB-7009"/>
    <x v="243"/>
    <s v="Ananya Chatterjee"/>
    <x v="6"/>
    <x v="1"/>
    <x v="11"/>
    <n v="2"/>
    <n v="2453.12"/>
    <x v="3"/>
    <x v="0"/>
    <n v="3"/>
    <n v="4906.24"/>
    <m/>
    <m/>
    <m/>
    <m/>
    <m/>
    <m/>
    <s v="Completed"/>
    <s v="Yes"/>
    <s v="No"/>
    <m/>
    <n v="558"/>
    <n v="430"/>
    <n v="2759712.3299794244"/>
    <n v="330643.50635802455"/>
    <n v="3.8641711229946525"/>
    <s v="Smart Watch"/>
    <x v="1"/>
    <s v="Electronics"/>
    <s v="Electronics"/>
    <s v="Electronics"/>
    <n v="17"/>
    <s v="Electronics"/>
    <m/>
    <n v="2023"/>
    <n v="12"/>
    <n v="22"/>
    <n v="6"/>
    <s v="Weekday"/>
    <m/>
    <m/>
  </r>
  <r>
    <s v="WEB-5765"/>
    <x v="824"/>
    <s v="Diya Gupta"/>
    <x v="0"/>
    <x v="1"/>
    <x v="18"/>
    <n v="1"/>
    <n v="1216.43"/>
    <x v="0"/>
    <x v="0"/>
    <n v="5"/>
    <n v="1216.43"/>
    <m/>
    <m/>
    <m/>
    <m/>
    <m/>
    <m/>
    <s v="Completed"/>
    <s v="Yes"/>
    <s v="No"/>
    <m/>
    <n v="590"/>
    <n v="451"/>
    <n v="2759712.3299794244"/>
    <n v="330643.50635802455"/>
    <n v="3.8641711229946525"/>
    <s v="Bluetooth Speaker"/>
    <x v="1"/>
    <s v="Electronics"/>
    <s v="Electronics"/>
    <s v="Electronics"/>
    <n v="48"/>
    <s v="Electronics"/>
    <m/>
    <n v="2025"/>
    <n v="3"/>
    <n v="6"/>
    <n v="5"/>
    <s v="Weekday"/>
    <m/>
    <m/>
  </r>
  <r>
    <s v="WEB-7681"/>
    <x v="744"/>
    <s v="Ananya Malhotra"/>
    <x v="2"/>
    <x v="3"/>
    <x v="3"/>
    <n v="2"/>
    <n v="781.98"/>
    <x v="4"/>
    <x v="1"/>
    <n v="3"/>
    <n v="1563.96"/>
    <m/>
    <m/>
    <m/>
    <m/>
    <m/>
    <m/>
    <s v="Pending"/>
    <s v="No"/>
    <s v="Yes"/>
    <m/>
    <n v="589"/>
    <n v="426"/>
    <n v="1892867.2841657216"/>
    <n v="199432.98236095349"/>
    <n v="3.8949824970828471"/>
    <s v="Denim Jeans"/>
    <x v="3"/>
    <s v="Fashion"/>
    <s v="Fashion"/>
    <s v="Fashion"/>
    <n v="6"/>
    <s v="Fashion"/>
    <m/>
    <n v="2023"/>
    <n v="7"/>
    <n v="13"/>
    <n v="5"/>
    <s v="Weekday"/>
    <m/>
    <m/>
  </r>
  <r>
    <s v="WEB-5827"/>
    <x v="774"/>
    <s v="Arjun Gupta"/>
    <x v="2"/>
    <x v="2"/>
    <x v="14"/>
    <n v="1"/>
    <n v="548.13"/>
    <x v="2"/>
    <x v="3"/>
    <n v="1"/>
    <n v="548.13"/>
    <m/>
    <m/>
    <m/>
    <m/>
    <m/>
    <m/>
    <s v="Lost Sale"/>
    <s v="No"/>
    <s v="Yes"/>
    <m/>
    <n v="589"/>
    <n v="426"/>
    <n v="594714.6477588166"/>
    <n v="60882.938065984097"/>
    <n v="3.804733727810651"/>
    <s v="Notebook Set"/>
    <x v="2"/>
    <s v="Books"/>
    <s v="Books"/>
    <s v="Books"/>
    <n v="20"/>
    <s v="Books"/>
    <m/>
    <n v="2023"/>
    <n v="1"/>
    <n v="31"/>
    <n v="3"/>
    <s v="Weekday"/>
    <m/>
    <m/>
  </r>
  <r>
    <s v="WEB-6936"/>
    <x v="223"/>
    <s v="Ishaan Joshi"/>
    <x v="3"/>
    <x v="4"/>
    <x v="21"/>
    <n v="2"/>
    <n v="526.62"/>
    <x v="1"/>
    <x v="0"/>
    <n v="5"/>
    <n v="1053.24"/>
    <m/>
    <m/>
    <m/>
    <m/>
    <m/>
    <m/>
    <s v="Completed"/>
    <s v="Yes"/>
    <s v="No"/>
    <m/>
    <n v="619"/>
    <n v="468"/>
    <n v="1098537.4901531704"/>
    <n v="96724.388030634553"/>
    <n v="3.9001122334455669"/>
    <s v="Shampoo 200Ml"/>
    <x v="4"/>
    <s v="Beauty"/>
    <s v="Beauty"/>
    <s v="Beauty"/>
    <n v="64"/>
    <s v="Beauty"/>
    <m/>
    <n v="2024"/>
    <n v="5"/>
    <n v="12"/>
    <n v="1"/>
    <s v="Weekday"/>
    <m/>
    <m/>
  </r>
  <r>
    <s v="WEB-9384"/>
    <x v="765"/>
    <s v="Aditya Gupta"/>
    <x v="6"/>
    <x v="1"/>
    <x v="9"/>
    <n v="1"/>
    <n v="1190.74"/>
    <x v="0"/>
    <x v="0"/>
    <n v="3"/>
    <n v="1190.74"/>
    <m/>
    <m/>
    <m/>
    <m/>
    <m/>
    <m/>
    <s v="Completed"/>
    <s v="Yes"/>
    <s v="No"/>
    <m/>
    <n v="558"/>
    <n v="430"/>
    <n v="2759712.3299794244"/>
    <n v="330643.50635802455"/>
    <n v="3.8641711229946525"/>
    <s v="Usb Cable"/>
    <x v="1"/>
    <s v="Electronics"/>
    <s v="Electronics"/>
    <s v="Electronics"/>
    <n v="13"/>
    <s v="Electronics"/>
    <m/>
    <n v="2023"/>
    <n v="8"/>
    <n v="2"/>
    <n v="4"/>
    <s v="Weekday"/>
    <m/>
    <m/>
  </r>
  <r>
    <s v="WEB-7940"/>
    <x v="851"/>
    <s v="Pooja Verma"/>
    <x v="5"/>
    <x v="2"/>
    <x v="13"/>
    <n v="1"/>
    <n v="388.86"/>
    <x v="4"/>
    <x v="1"/>
    <n v="3"/>
    <n v="388.86"/>
    <m/>
    <m/>
    <m/>
    <m/>
    <m/>
    <m/>
    <s v="Pending"/>
    <s v="No"/>
    <s v="Yes"/>
    <m/>
    <n v="559"/>
    <n v="408"/>
    <n v="594714.6477588166"/>
    <n v="60882.938065984097"/>
    <n v="3.804733727810651"/>
    <s v="Self-Help Book"/>
    <x v="2"/>
    <s v="Books"/>
    <s v="Books"/>
    <s v="Books"/>
    <n v="19"/>
    <s v="Books"/>
    <m/>
    <n v="2023"/>
    <n v="4"/>
    <n v="3"/>
    <n v="2"/>
    <s v="Weekday"/>
    <m/>
    <m/>
  </r>
  <r>
    <s v="WEB-5759"/>
    <x v="486"/>
    <s v="Sanjay Kumar"/>
    <x v="2"/>
    <x v="1"/>
    <x v="9"/>
    <n v="1"/>
    <n v="3436.5"/>
    <x v="2"/>
    <x v="0"/>
    <n v="3"/>
    <n v="3436.5"/>
    <m/>
    <m/>
    <m/>
    <m/>
    <m/>
    <m/>
    <s v="Completed"/>
    <s v="Yes"/>
    <s v="No"/>
    <m/>
    <n v="589"/>
    <n v="426"/>
    <n v="2759712.3299794244"/>
    <n v="330643.50635802455"/>
    <n v="3.8641711229946525"/>
    <s v="Usb Cable"/>
    <x v="1"/>
    <s v="Electronics"/>
    <s v="Electronics"/>
    <s v="Electronics"/>
    <n v="13"/>
    <s v="Electronics"/>
    <m/>
    <n v="2024"/>
    <n v="3"/>
    <n v="20"/>
    <n v="4"/>
    <s v="Weekday"/>
    <m/>
    <m/>
  </r>
  <r>
    <s v="WEB-8946"/>
    <x v="170"/>
    <s v="Vivaan Kapoor"/>
    <x v="4"/>
    <x v="3"/>
    <x v="10"/>
    <n v="1"/>
    <n v="2327.8000000000002"/>
    <x v="4"/>
    <x v="0"/>
    <n v="4"/>
    <n v="2327.8000000000002"/>
    <m/>
    <m/>
    <m/>
    <m/>
    <m/>
    <m/>
    <s v="Completed"/>
    <s v="Yes"/>
    <s v="No"/>
    <m/>
    <n v="573"/>
    <n v="450"/>
    <n v="1892867.2841657216"/>
    <n v="199432.98236095349"/>
    <n v="3.8949824970828471"/>
    <s v="Women'S Kurti"/>
    <x v="3"/>
    <s v="Fashion"/>
    <s v="Fashion"/>
    <s v="Fashion"/>
    <n v="15"/>
    <s v="Fashion"/>
    <m/>
    <n v="2024"/>
    <n v="12"/>
    <n v="29"/>
    <n v="1"/>
    <s v="Weekday"/>
    <m/>
    <m/>
  </r>
  <r>
    <s v="WEB-6704"/>
    <x v="339"/>
    <s v="Pooja Rao"/>
    <x v="7"/>
    <x v="2"/>
    <x v="7"/>
    <n v="1"/>
    <n v="395.82"/>
    <x v="2"/>
    <x v="3"/>
    <n v="1"/>
    <n v="395.82"/>
    <m/>
    <m/>
    <m/>
    <m/>
    <m/>
    <m/>
    <s v="Lost Sale"/>
    <s v="No"/>
    <s v="Yes"/>
    <m/>
    <n v="567"/>
    <n v="440"/>
    <n v="594714.6477588166"/>
    <n v="60882.938065984097"/>
    <n v="3.804733727810651"/>
    <s v="Fiction Novel"/>
    <x v="2"/>
    <s v="Books"/>
    <s v="Books"/>
    <s v="Books"/>
    <n v="11"/>
    <s v="Books"/>
    <m/>
    <n v="2024"/>
    <n v="8"/>
    <n v="31"/>
    <n v="7"/>
    <s v="Weekday"/>
    <m/>
    <m/>
  </r>
  <r>
    <s v="WEB-6908"/>
    <x v="330"/>
    <s v="Neha Khan"/>
    <x v="1"/>
    <x v="4"/>
    <x v="21"/>
    <n v="1"/>
    <n v="646.63"/>
    <x v="4"/>
    <x v="0"/>
    <n v="5"/>
    <n v="646.63"/>
    <m/>
    <m/>
    <m/>
    <m/>
    <m/>
    <m/>
    <s v="Completed"/>
    <s v="No"/>
    <s v="No"/>
    <m/>
    <n v="595"/>
    <n v="444"/>
    <n v="1098537.4901531704"/>
    <n v="96724.388030634553"/>
    <n v="3.9001122334455669"/>
    <s v="Shampoo 200Ml"/>
    <x v="4"/>
    <s v="Beauty"/>
    <s v="Beauty"/>
    <s v="Beauty"/>
    <n v="64"/>
    <s v="Beauty"/>
    <m/>
    <n v="2024"/>
    <n v="2"/>
    <n v="10"/>
    <n v="7"/>
    <s v="Weekday"/>
    <m/>
    <m/>
  </r>
  <r>
    <s v="WEB-5376"/>
    <x v="347"/>
    <s v="Diya Reddy"/>
    <x v="3"/>
    <x v="4"/>
    <x v="22"/>
    <n v="2"/>
    <n v="1329.11"/>
    <x v="3"/>
    <x v="0"/>
    <n v="3"/>
    <n v="2658.22"/>
    <m/>
    <m/>
    <m/>
    <m/>
    <m/>
    <m/>
    <s v="Completed"/>
    <s v="Yes"/>
    <s v="No"/>
    <m/>
    <n v="619"/>
    <n v="468"/>
    <n v="1098537.4901531704"/>
    <n v="96724.388030634553"/>
    <n v="3.9001122334455669"/>
    <s v="Hair Oil"/>
    <x v="4"/>
    <s v="Beauty"/>
    <s v="Beauty"/>
    <s v="Beauty"/>
    <n v="70"/>
    <s v="Beauty"/>
    <m/>
    <n v="2024"/>
    <n v="10"/>
    <n v="20"/>
    <n v="1"/>
    <s v="Weekday"/>
    <m/>
    <m/>
  </r>
  <r>
    <s v="WEB-7683"/>
    <x v="139"/>
    <s v="Sanjay Chatterjee"/>
    <x v="1"/>
    <x v="0"/>
    <x v="4"/>
    <n v="1"/>
    <n v="517.29"/>
    <x v="0"/>
    <x v="0"/>
    <n v="5"/>
    <n v="517.29"/>
    <m/>
    <m/>
    <m/>
    <m/>
    <m/>
    <m/>
    <s v="Completed"/>
    <s v="No"/>
    <s v="No"/>
    <m/>
    <n v="595"/>
    <n v="444"/>
    <n v="1463424.4009529033"/>
    <n v="118285.78776560788"/>
    <n v="3.8140589569160999"/>
    <s v="Non-Stick Pan"/>
    <x v="0"/>
    <s v="Home &amp; Kitchen"/>
    <s v="Home &amp; Kitchen"/>
    <s v="Home &amp; Kitchen"/>
    <n v="7"/>
    <s v="Home &amp; Kitchen"/>
    <m/>
    <n v="2025"/>
    <n v="4"/>
    <n v="18"/>
    <n v="6"/>
    <s v="Weekday"/>
    <m/>
    <m/>
  </r>
  <r>
    <s v="WEB-6330"/>
    <x v="641"/>
    <s v="Rohan Bose"/>
    <x v="7"/>
    <x v="0"/>
    <x v="0"/>
    <n v="1"/>
    <n v="732.09"/>
    <x v="2"/>
    <x v="0"/>
    <n v="4"/>
    <n v="732.09"/>
    <m/>
    <m/>
    <m/>
    <m/>
    <m/>
    <m/>
    <s v="Completed"/>
    <s v="No"/>
    <s v="No"/>
    <m/>
    <n v="567"/>
    <n v="440"/>
    <n v="1463424.4009529033"/>
    <n v="118285.78776560788"/>
    <n v="3.8140589569160999"/>
    <s v="Water Bottle"/>
    <x v="0"/>
    <s v="Home &amp; Kitchen"/>
    <s v="Home &amp; Kitchen"/>
    <s v="Home &amp; Kitchen"/>
    <n v="2"/>
    <s v="Home &amp; Kitchen"/>
    <m/>
    <n v="2023"/>
    <n v="3"/>
    <n v="22"/>
    <n v="4"/>
    <s v="Weekday"/>
    <m/>
    <m/>
  </r>
  <r>
    <s v="WEB-7769"/>
    <x v="417"/>
    <s v="Sanjay Patel"/>
    <x v="5"/>
    <x v="0"/>
    <x v="16"/>
    <n v="1"/>
    <n v="1814.51"/>
    <x v="2"/>
    <x v="0"/>
    <n v="5"/>
    <n v="1814.51"/>
    <m/>
    <m/>
    <m/>
    <m/>
    <m/>
    <m/>
    <s v="Completed"/>
    <s v="Yes"/>
    <s v="No"/>
    <m/>
    <n v="559"/>
    <n v="408"/>
    <n v="1463424.4009529033"/>
    <n v="118285.78776560788"/>
    <n v="3.8140589569160999"/>
    <s v="Table Lamp"/>
    <x v="0"/>
    <s v="Home &amp; Kitchen"/>
    <s v="Home &amp; Kitchen"/>
    <s v="Home &amp; Kitchen"/>
    <n v="32"/>
    <s v="Home &amp; Kitchen"/>
    <m/>
    <n v="2023"/>
    <n v="11"/>
    <n v="19"/>
    <n v="1"/>
    <s v="Weekday"/>
    <m/>
    <m/>
  </r>
  <r>
    <s v="WEB-6792"/>
    <x v="852"/>
    <s v="Karan Joshi"/>
    <x v="0"/>
    <x v="0"/>
    <x v="5"/>
    <n v="3"/>
    <n v="1868.43"/>
    <x v="2"/>
    <x v="0"/>
    <n v="4"/>
    <n v="5605.29"/>
    <m/>
    <m/>
    <m/>
    <m/>
    <m/>
    <m/>
    <s v="Completed"/>
    <s v="Yes"/>
    <s v="No"/>
    <m/>
    <n v="590"/>
    <n v="451"/>
    <n v="1463424.4009529033"/>
    <n v="118285.78776560788"/>
    <n v="3.8140589569160999"/>
    <s v="Storage Box"/>
    <x v="0"/>
    <s v="Home &amp; Kitchen"/>
    <s v="Home &amp; Kitchen"/>
    <s v="Home &amp; Kitchen"/>
    <n v="8"/>
    <s v="Home &amp; Kitchen"/>
    <m/>
    <n v="2024"/>
    <n v="3"/>
    <n v="19"/>
    <n v="3"/>
    <s v="Weekday"/>
    <m/>
    <m/>
  </r>
  <r>
    <s v="WEB-6805"/>
    <x v="165"/>
    <s v="Riya Nair"/>
    <x v="0"/>
    <x v="4"/>
    <x v="12"/>
    <n v="1"/>
    <n v="192.08"/>
    <x v="3"/>
    <x v="0"/>
    <n v="4"/>
    <n v="192.08"/>
    <m/>
    <m/>
    <m/>
    <m/>
    <m/>
    <m/>
    <s v="Completed"/>
    <s v="No"/>
    <s v="No"/>
    <m/>
    <n v="590"/>
    <n v="451"/>
    <n v="1098537.4901531704"/>
    <n v="96724.388030634553"/>
    <n v="3.9001122334455669"/>
    <s v="Perfume 50Ml"/>
    <x v="4"/>
    <s v="Beauty"/>
    <s v="Beauty"/>
    <s v="Beauty"/>
    <n v="18"/>
    <s v="Beauty"/>
    <m/>
    <n v="2024"/>
    <n v="12"/>
    <n v="23"/>
    <n v="2"/>
    <s v="Weekday"/>
    <m/>
    <m/>
  </r>
  <r>
    <s v="WEB-5876"/>
    <x v="522"/>
    <s v="Rahul Das"/>
    <x v="3"/>
    <x v="2"/>
    <x v="2"/>
    <n v="1"/>
    <n v="375.14"/>
    <x v="4"/>
    <x v="0"/>
    <n v="3"/>
    <n v="375.14"/>
    <m/>
    <m/>
    <m/>
    <m/>
    <m/>
    <m/>
    <s v="Completed"/>
    <s v="No"/>
    <s v="No"/>
    <m/>
    <n v="619"/>
    <n v="468"/>
    <n v="594714.6477588166"/>
    <n v="60882.938065984097"/>
    <n v="3.804733727810651"/>
    <s v="Cookbook"/>
    <x v="2"/>
    <s v="Books"/>
    <s v="Books"/>
    <s v="Books"/>
    <n v="4"/>
    <s v="Books"/>
    <m/>
    <n v="2024"/>
    <n v="12"/>
    <n v="11"/>
    <n v="4"/>
    <s v="Weekday"/>
    <m/>
    <m/>
  </r>
  <r>
    <s v="WEB-6305"/>
    <x v="16"/>
    <s v="Vivaan Patel"/>
    <x v="2"/>
    <x v="0"/>
    <x v="23"/>
    <n v="1"/>
    <n v="779.58"/>
    <x v="0"/>
    <x v="0"/>
    <n v="4"/>
    <n v="779.58"/>
    <m/>
    <m/>
    <m/>
    <m/>
    <m/>
    <m/>
    <s v="Completed"/>
    <s v="No"/>
    <s v="No"/>
    <m/>
    <n v="589"/>
    <n v="426"/>
    <n v="1463424.4009529033"/>
    <n v="118285.78776560788"/>
    <n v="3.8140589569160999"/>
    <s v="Led Bulb Pack"/>
    <x v="0"/>
    <s v="Home &amp; Kitchen"/>
    <s v="Home &amp; Kitchen"/>
    <s v="Home &amp; Kitchen"/>
    <n v="76"/>
    <s v="Home &amp; Kitchen"/>
    <m/>
    <n v="2024"/>
    <n v="9"/>
    <n v="9"/>
    <n v="2"/>
    <s v="Weekday"/>
    <m/>
    <m/>
  </r>
  <r>
    <s v="WEB-8991"/>
    <x v="157"/>
    <s v="Tanya Khan"/>
    <x v="6"/>
    <x v="1"/>
    <x v="1"/>
    <n v="2"/>
    <n v="2301.5300000000002"/>
    <x v="0"/>
    <x v="2"/>
    <n v="4"/>
    <n v="4603.0600000000004"/>
    <m/>
    <m/>
    <m/>
    <m/>
    <m/>
    <m/>
    <s v="Completed"/>
    <s v="No"/>
    <s v="No"/>
    <m/>
    <n v="558"/>
    <n v="430"/>
    <n v="2759712.3299794244"/>
    <n v="330643.50635802455"/>
    <n v="3.8641711229946525"/>
    <s v="Power Bank 10000Mah"/>
    <x v="1"/>
    <s v="Electronics"/>
    <s v="Electronics"/>
    <s v="Electronics"/>
    <n v="3"/>
    <s v="Electronics"/>
    <m/>
    <n v="2024"/>
    <n v="7"/>
    <n v="1"/>
    <n v="2"/>
    <s v="Weekend"/>
    <m/>
    <m/>
  </r>
  <r>
    <s v="WEB-6818"/>
    <x v="850"/>
    <s v="Pooja Bose"/>
    <x v="7"/>
    <x v="3"/>
    <x v="19"/>
    <n v="1"/>
    <n v="1962.12"/>
    <x v="4"/>
    <x v="0"/>
    <n v="5"/>
    <n v="1962.12"/>
    <m/>
    <m/>
    <m/>
    <m/>
    <m/>
    <m/>
    <s v="Completed"/>
    <s v="Yes"/>
    <s v="No"/>
    <m/>
    <n v="567"/>
    <n v="440"/>
    <n v="1892867.2841657216"/>
    <n v="199432.98236095349"/>
    <n v="3.8949824970828471"/>
    <s v="Sunglasses"/>
    <x v="3"/>
    <s v="Fashion"/>
    <s v="Fashion"/>
    <s v="Fashion"/>
    <n v="53"/>
    <s v="Fashion"/>
    <m/>
    <n v="2023"/>
    <n v="5"/>
    <n v="31"/>
    <n v="4"/>
    <s v="Weekday"/>
    <m/>
    <m/>
  </r>
  <r>
    <s v="WEB-8598"/>
    <x v="659"/>
    <s v="Rohan Malhotra"/>
    <x v="4"/>
    <x v="3"/>
    <x v="17"/>
    <n v="1"/>
    <n v="2335.7399999999998"/>
    <x v="3"/>
    <x v="0"/>
    <m/>
    <n v="2335.7399999999998"/>
    <m/>
    <m/>
    <m/>
    <m/>
    <m/>
    <m/>
    <s v="Completed"/>
    <s v="Yes"/>
    <s v="No"/>
    <m/>
    <n v="573"/>
    <n v="450"/>
    <n v="1892867.2841657216"/>
    <n v="199432.98236095349"/>
    <n v="3.8949824970828471"/>
    <s v="Running Shoes"/>
    <x v="3"/>
    <s v="Fashion"/>
    <s v="Fashion"/>
    <s v="Fashion"/>
    <n v="45"/>
    <s v="Fashion"/>
    <m/>
    <n v="2025"/>
    <n v="3"/>
    <n v="30"/>
    <n v="1"/>
    <s v="Weekday"/>
    <m/>
    <m/>
  </r>
  <r>
    <s v="WEB-6912"/>
    <x v="43"/>
    <s v="Sanjay Patel"/>
    <x v="7"/>
    <x v="4"/>
    <x v="22"/>
    <n v="1"/>
    <n v="175.24"/>
    <x v="0"/>
    <x v="1"/>
    <n v="4"/>
    <n v="175.24"/>
    <m/>
    <m/>
    <m/>
    <m/>
    <m/>
    <m/>
    <s v="Pending"/>
    <s v="No"/>
    <s v="Yes"/>
    <m/>
    <n v="567"/>
    <n v="440"/>
    <n v="1098537.4901531704"/>
    <n v="96724.388030634553"/>
    <n v="3.9001122334455669"/>
    <s v="Hair Oil"/>
    <x v="4"/>
    <s v="Beauty"/>
    <s v="Beauty"/>
    <s v="Beauty"/>
    <n v="70"/>
    <s v="Beauty"/>
    <m/>
    <n v="2023"/>
    <n v="12"/>
    <n v="5"/>
    <n v="3"/>
    <s v="Weekday"/>
    <m/>
    <m/>
  </r>
  <r>
    <s v="WEB-5067"/>
    <x v="213"/>
    <s v="Tanya Das"/>
    <x v="0"/>
    <x v="1"/>
    <x v="8"/>
    <n v="2"/>
    <n v="2312.7199999999998"/>
    <x v="1"/>
    <x v="1"/>
    <n v="5"/>
    <n v="4625.4399999999996"/>
    <m/>
    <m/>
    <m/>
    <m/>
    <m/>
    <m/>
    <s v="Pending"/>
    <s v="No"/>
    <s v="Yes"/>
    <m/>
    <n v="590"/>
    <n v="451"/>
    <n v="2759712.3299794244"/>
    <n v="330643.50635802455"/>
    <n v="3.8641711229946525"/>
    <s v="Wireless Earbuds"/>
    <x v="1"/>
    <s v="Electronics"/>
    <s v="Electronics"/>
    <s v="Electronics"/>
    <n v="12"/>
    <s v="Electronics"/>
    <m/>
    <n v="2023"/>
    <n v="11"/>
    <n v="15"/>
    <n v="4"/>
    <s v="Weekday"/>
    <m/>
    <m/>
  </r>
  <r>
    <s v="WEB-8955"/>
    <x v="358"/>
    <s v="Tanya Das"/>
    <x v="0"/>
    <x v="1"/>
    <x v="18"/>
    <n v="1"/>
    <n v="2523.44"/>
    <x v="0"/>
    <x v="1"/>
    <n v="5"/>
    <n v="2523.44"/>
    <m/>
    <m/>
    <m/>
    <m/>
    <m/>
    <m/>
    <s v="Pending"/>
    <s v="No"/>
    <s v="Yes"/>
    <m/>
    <n v="590"/>
    <n v="451"/>
    <n v="2759712.3299794244"/>
    <n v="330643.50635802455"/>
    <n v="3.8641711229946525"/>
    <s v="Bluetooth Speaker"/>
    <x v="1"/>
    <s v="Electronics"/>
    <s v="Electronics"/>
    <s v="Electronics"/>
    <n v="48"/>
    <s v="Electronics"/>
    <m/>
    <n v="2023"/>
    <n v="12"/>
    <n v="21"/>
    <n v="5"/>
    <s v="Weekday"/>
    <m/>
    <m/>
  </r>
  <r>
    <s v="WEB-8152"/>
    <x v="808"/>
    <s v="Kavya Pillai"/>
    <x v="0"/>
    <x v="1"/>
    <x v="9"/>
    <n v="3"/>
    <n v="3201.3"/>
    <x v="4"/>
    <x v="0"/>
    <n v="5"/>
    <n v="9603.9000000000015"/>
    <m/>
    <m/>
    <m/>
    <m/>
    <m/>
    <m/>
    <s v="Completed"/>
    <s v="Yes"/>
    <s v="No"/>
    <m/>
    <n v="590"/>
    <n v="451"/>
    <n v="2759712.3299794244"/>
    <n v="330643.50635802455"/>
    <n v="3.8641711229946525"/>
    <s v="Usb Cable"/>
    <x v="1"/>
    <s v="Electronics"/>
    <s v="Electronics"/>
    <s v="Electronics"/>
    <n v="13"/>
    <s v="Electronics"/>
    <m/>
    <n v="2023"/>
    <n v="2"/>
    <n v="5"/>
    <n v="1"/>
    <s v="Weekday"/>
    <m/>
    <m/>
  </r>
  <r>
    <s v="WEB-8072"/>
    <x v="526"/>
    <s v="Saanvi Gupta"/>
    <x v="1"/>
    <x v="0"/>
    <x v="16"/>
    <n v="1"/>
    <n v="1424.85"/>
    <x v="2"/>
    <x v="0"/>
    <n v="5"/>
    <n v="1424.85"/>
    <m/>
    <m/>
    <m/>
    <m/>
    <m/>
    <m/>
    <s v="Completed"/>
    <s v="Yes"/>
    <s v="No"/>
    <m/>
    <n v="595"/>
    <n v="444"/>
    <n v="1463424.4009529033"/>
    <n v="118285.78776560788"/>
    <n v="3.8140589569160999"/>
    <s v="Table Lamp"/>
    <x v="0"/>
    <s v="Home &amp; Kitchen"/>
    <s v="Home &amp; Kitchen"/>
    <s v="Home &amp; Kitchen"/>
    <n v="32"/>
    <s v="Home &amp; Kitchen"/>
    <m/>
    <n v="2023"/>
    <n v="1"/>
    <n v="1"/>
    <n v="1"/>
    <s v="Weekend"/>
    <m/>
    <m/>
  </r>
  <r>
    <s v="WEB-8489"/>
    <x v="414"/>
    <s v="Ananya Menon"/>
    <x v="0"/>
    <x v="0"/>
    <x v="4"/>
    <n v="1"/>
    <n v="680.75"/>
    <x v="4"/>
    <x v="0"/>
    <n v="4"/>
    <n v="680.75"/>
    <m/>
    <m/>
    <m/>
    <m/>
    <m/>
    <m/>
    <s v="Completed"/>
    <s v="No"/>
    <s v="No"/>
    <m/>
    <n v="590"/>
    <n v="451"/>
    <n v="1463424.4009529033"/>
    <n v="118285.78776560788"/>
    <n v="3.8140589569160999"/>
    <s v="Non-Stick Pan"/>
    <x v="0"/>
    <s v="Home &amp; Kitchen"/>
    <s v="Home &amp; Kitchen"/>
    <s v="Home &amp; Kitchen"/>
    <n v="7"/>
    <s v="Home &amp; Kitchen"/>
    <m/>
    <n v="2024"/>
    <n v="8"/>
    <n v="28"/>
    <n v="4"/>
    <s v="Weekday"/>
    <m/>
    <m/>
  </r>
  <r>
    <s v="WEB-5037"/>
    <x v="244"/>
    <s v="Karan Patel"/>
    <x v="3"/>
    <x v="2"/>
    <x v="15"/>
    <n v="1"/>
    <n v="232.6"/>
    <x v="1"/>
    <x v="3"/>
    <m/>
    <n v="232.6"/>
    <m/>
    <m/>
    <m/>
    <m/>
    <m/>
    <m/>
    <s v="Lost Sale"/>
    <s v="No"/>
    <s v="Yes"/>
    <m/>
    <n v="619"/>
    <n v="468"/>
    <n v="594714.6477588166"/>
    <n v="60882.938065984097"/>
    <n v="3.804733727810651"/>
    <s v="Kids Story Book"/>
    <x v="2"/>
    <s v="Books"/>
    <s v="Books"/>
    <s v="Books"/>
    <n v="23"/>
    <s v="Books"/>
    <m/>
    <n v="2024"/>
    <n v="2"/>
    <n v="11"/>
    <n v="1"/>
    <s v="Weekday"/>
    <m/>
    <m/>
  </r>
  <r>
    <s v="WEB-9218"/>
    <x v="662"/>
    <s v="Kavya Das"/>
    <x v="6"/>
    <x v="4"/>
    <x v="6"/>
    <n v="1"/>
    <n v="1299.33"/>
    <x v="2"/>
    <x v="0"/>
    <n v="5"/>
    <n v="1299.33"/>
    <m/>
    <m/>
    <m/>
    <m/>
    <m/>
    <m/>
    <s v="Completed"/>
    <s v="Yes"/>
    <s v="No"/>
    <m/>
    <n v="558"/>
    <n v="430"/>
    <n v="1098537.4901531704"/>
    <n v="96724.388030634553"/>
    <n v="3.9001122334455669"/>
    <s v="Lipstick"/>
    <x v="4"/>
    <s v="Beauty"/>
    <s v="Beauty"/>
    <s v="Beauty"/>
    <n v="10"/>
    <s v="Beauty"/>
    <m/>
    <n v="2024"/>
    <n v="11"/>
    <n v="28"/>
    <n v="5"/>
    <s v="Weekday"/>
    <m/>
    <m/>
  </r>
  <r>
    <s v="WEB-7093"/>
    <x v="694"/>
    <s v="Sanjay Mehta"/>
    <x v="0"/>
    <x v="4"/>
    <x v="12"/>
    <n v="1"/>
    <n v="541.86"/>
    <x v="5"/>
    <x v="0"/>
    <n v="4"/>
    <n v="541.86"/>
    <m/>
    <m/>
    <m/>
    <m/>
    <m/>
    <m/>
    <s v="Completed"/>
    <s v="No"/>
    <s v="No"/>
    <m/>
    <n v="590"/>
    <n v="451"/>
    <n v="1098537.4901531704"/>
    <n v="96724.388030634553"/>
    <n v="3.9001122334455669"/>
    <s v="Perfume 50Ml"/>
    <x v="4"/>
    <s v="Beauty"/>
    <s v="Beauty"/>
    <s v="Beauty"/>
    <n v="18"/>
    <s v="Beauty"/>
    <m/>
    <n v="2025"/>
    <n v="3"/>
    <n v="1"/>
    <n v="7"/>
    <s v="Weekend"/>
    <m/>
    <m/>
  </r>
  <r>
    <s v="WEB-5943"/>
    <x v="775"/>
    <s v="Kavya Sharma"/>
    <x v="7"/>
    <x v="3"/>
    <x v="20"/>
    <n v="1"/>
    <n v="1074.93"/>
    <x v="1"/>
    <x v="0"/>
    <n v="4"/>
    <n v="1074.93"/>
    <m/>
    <m/>
    <m/>
    <m/>
    <m/>
    <m/>
    <s v="Completed"/>
    <s v="Yes"/>
    <s v="No"/>
    <m/>
    <n v="567"/>
    <n v="440"/>
    <n v="1892867.2841657216"/>
    <n v="199432.98236095349"/>
    <n v="3.8949824970828471"/>
    <s v="Men'S T-Shirt"/>
    <x v="3"/>
    <s v="Fashion"/>
    <s v="Fashion"/>
    <s v="Fashion"/>
    <n v="55"/>
    <s v="Fashion"/>
    <m/>
    <n v="2024"/>
    <n v="9"/>
    <n v="14"/>
    <n v="7"/>
    <s v="Weekday"/>
    <m/>
    <m/>
  </r>
  <r>
    <s v="WEB-8166"/>
    <x v="399"/>
    <s v="Riya Malhotra"/>
    <x v="1"/>
    <x v="0"/>
    <x v="23"/>
    <n v="1"/>
    <n v="1174.23"/>
    <x v="1"/>
    <x v="0"/>
    <n v="4"/>
    <n v="1174.23"/>
    <m/>
    <m/>
    <m/>
    <m/>
    <m/>
    <m/>
    <s v="Completed"/>
    <s v="Yes"/>
    <s v="No"/>
    <m/>
    <n v="595"/>
    <n v="444"/>
    <n v="1463424.4009529033"/>
    <n v="118285.78776560788"/>
    <n v="3.8140589569160999"/>
    <s v="Led Bulb Pack"/>
    <x v="0"/>
    <s v="Home &amp; Kitchen"/>
    <s v="Home &amp; Kitchen"/>
    <s v="Home &amp; Kitchen"/>
    <n v="76"/>
    <s v="Home &amp; Kitchen"/>
    <m/>
    <n v="2024"/>
    <n v="1"/>
    <n v="2"/>
    <n v="3"/>
    <s v="Weekday"/>
    <m/>
    <m/>
  </r>
  <r>
    <s v="WEB-9105"/>
    <x v="421"/>
    <s v="Ishaan Chatterjee"/>
    <x v="0"/>
    <x v="4"/>
    <x v="6"/>
    <n v="1"/>
    <n v="1262.68"/>
    <x v="4"/>
    <x v="0"/>
    <n v="3"/>
    <n v="1262.68"/>
    <m/>
    <m/>
    <m/>
    <m/>
    <m/>
    <m/>
    <s v="Completed"/>
    <s v="Yes"/>
    <s v="No"/>
    <m/>
    <n v="590"/>
    <n v="451"/>
    <n v="1098537.4901531704"/>
    <n v="96724.388030634553"/>
    <n v="3.9001122334455669"/>
    <s v="Lipstick"/>
    <x v="4"/>
    <s v="Beauty"/>
    <s v="Beauty"/>
    <s v="Beauty"/>
    <n v="10"/>
    <s v="Beauty"/>
    <m/>
    <n v="2025"/>
    <n v="2"/>
    <n v="12"/>
    <n v="4"/>
    <s v="Weekday"/>
    <m/>
    <m/>
  </r>
  <r>
    <s v="WEB-8401"/>
    <x v="719"/>
    <s v="Meera Menon"/>
    <x v="0"/>
    <x v="0"/>
    <x v="0"/>
    <n v="1"/>
    <n v="1988.91"/>
    <x v="3"/>
    <x v="0"/>
    <n v="3"/>
    <n v="1988.91"/>
    <m/>
    <m/>
    <m/>
    <m/>
    <m/>
    <m/>
    <s v="Completed"/>
    <s v="Yes"/>
    <s v="No"/>
    <m/>
    <n v="590"/>
    <n v="451"/>
    <n v="1463424.4009529033"/>
    <n v="118285.78776560788"/>
    <n v="3.8140589569160999"/>
    <s v="Water Bottle"/>
    <x v="0"/>
    <s v="Home &amp; Kitchen"/>
    <s v="Home &amp; Kitchen"/>
    <s v="Home &amp; Kitchen"/>
    <n v="2"/>
    <s v="Home &amp; Kitchen"/>
    <m/>
    <n v="2025"/>
    <n v="3"/>
    <n v="8"/>
    <n v="7"/>
    <s v="Weekday"/>
    <m/>
    <m/>
  </r>
  <r>
    <s v="WEB-8981"/>
    <x v="286"/>
    <s v="Meera Gupta"/>
    <x v="2"/>
    <x v="3"/>
    <x v="10"/>
    <n v="2"/>
    <n v="1630.57"/>
    <x v="1"/>
    <x v="0"/>
    <n v="3"/>
    <n v="3261.14"/>
    <m/>
    <m/>
    <m/>
    <m/>
    <m/>
    <m/>
    <s v="Completed"/>
    <s v="Yes"/>
    <s v="No"/>
    <m/>
    <n v="589"/>
    <n v="426"/>
    <n v="1892867.2841657216"/>
    <n v="199432.98236095349"/>
    <n v="3.8949824970828471"/>
    <s v="Women'S Kurti"/>
    <x v="3"/>
    <s v="Fashion"/>
    <s v="Fashion"/>
    <s v="Fashion"/>
    <n v="15"/>
    <s v="Fashion"/>
    <m/>
    <n v="2023"/>
    <n v="8"/>
    <n v="18"/>
    <n v="6"/>
    <s v="Weekday"/>
    <m/>
    <m/>
  </r>
  <r>
    <s v="WEB-9260"/>
    <x v="809"/>
    <s v="Kavya Menon"/>
    <x v="1"/>
    <x v="4"/>
    <x v="24"/>
    <n v="1"/>
    <n v="1141.52"/>
    <x v="2"/>
    <x v="0"/>
    <n v="3"/>
    <n v="1141.52"/>
    <m/>
    <m/>
    <m/>
    <m/>
    <m/>
    <m/>
    <s v="Completed"/>
    <s v="Yes"/>
    <s v="No"/>
    <m/>
    <n v="595"/>
    <n v="444"/>
    <n v="1098537.4901531704"/>
    <n v="96724.388030634553"/>
    <n v="3.9001122334455669"/>
    <s v="Face Cream"/>
    <x v="4"/>
    <s v="Beauty"/>
    <s v="Beauty"/>
    <s v="Beauty"/>
    <n v="80"/>
    <s v="Beauty"/>
    <m/>
    <n v="2024"/>
    <n v="3"/>
    <n v="1"/>
    <n v="6"/>
    <s v="Weekend"/>
    <m/>
    <m/>
  </r>
  <r>
    <s v="WEB-6811"/>
    <x v="684"/>
    <s v="Tanya Joshi"/>
    <x v="2"/>
    <x v="2"/>
    <x v="7"/>
    <n v="1"/>
    <n v="419.22"/>
    <x v="4"/>
    <x v="3"/>
    <n v="4"/>
    <n v="419.22"/>
    <m/>
    <m/>
    <m/>
    <m/>
    <m/>
    <m/>
    <s v="Lost Sale"/>
    <s v="No"/>
    <s v="Yes"/>
    <m/>
    <n v="589"/>
    <n v="426"/>
    <n v="594714.6477588166"/>
    <n v="60882.938065984097"/>
    <n v="3.804733727810651"/>
    <s v="Fiction Novel"/>
    <x v="2"/>
    <s v="Books"/>
    <s v="Books"/>
    <s v="Books"/>
    <n v="11"/>
    <s v="Books"/>
    <m/>
    <n v="2025"/>
    <n v="1"/>
    <n v="7"/>
    <n v="3"/>
    <s v="Weekend"/>
    <m/>
    <m/>
  </r>
  <r>
    <s v="WEB-5082"/>
    <x v="41"/>
    <s v="Pooja Rao"/>
    <x v="0"/>
    <x v="3"/>
    <x v="19"/>
    <n v="2"/>
    <n v="2215.1999999999998"/>
    <x v="0"/>
    <x v="0"/>
    <m/>
    <n v="4430.3999999999996"/>
    <m/>
    <m/>
    <m/>
    <m/>
    <m/>
    <m/>
    <s v="Completed"/>
    <s v="Yes"/>
    <s v="No"/>
    <m/>
    <n v="590"/>
    <n v="451"/>
    <n v="1892867.2841657216"/>
    <n v="199432.98236095349"/>
    <n v="3.8949824970828471"/>
    <s v="Sunglasses"/>
    <x v="3"/>
    <s v="Fashion"/>
    <s v="Fashion"/>
    <s v="Fashion"/>
    <n v="53"/>
    <s v="Fashion"/>
    <m/>
    <n v="2023"/>
    <n v="7"/>
    <n v="9"/>
    <n v="1"/>
    <s v="Weekday"/>
    <m/>
    <m/>
  </r>
  <r>
    <s v="WEB-9252"/>
    <x v="629"/>
    <s v="Vikram Menon"/>
    <x v="5"/>
    <x v="3"/>
    <x v="19"/>
    <n v="1"/>
    <n v="2045"/>
    <x v="1"/>
    <x v="1"/>
    <n v="3"/>
    <n v="2045"/>
    <m/>
    <m/>
    <m/>
    <m/>
    <m/>
    <m/>
    <s v="Pending"/>
    <s v="No"/>
    <s v="Yes"/>
    <m/>
    <n v="559"/>
    <n v="408"/>
    <n v="1892867.2841657216"/>
    <n v="199432.98236095349"/>
    <n v="3.8949824970828471"/>
    <s v="Sunglasses"/>
    <x v="3"/>
    <s v="Fashion"/>
    <s v="Fashion"/>
    <s v="Fashion"/>
    <n v="53"/>
    <s v="Fashion"/>
    <m/>
    <n v="2023"/>
    <n v="8"/>
    <n v="3"/>
    <n v="5"/>
    <s v="Weekday"/>
    <m/>
    <m/>
  </r>
  <r>
    <s v="WEB-6559"/>
    <x v="200"/>
    <s v="Rohan Singh"/>
    <x v="0"/>
    <x v="2"/>
    <x v="14"/>
    <n v="2"/>
    <n v="726.56"/>
    <x v="4"/>
    <x v="0"/>
    <n v="4"/>
    <n v="1453.12"/>
    <m/>
    <m/>
    <m/>
    <m/>
    <m/>
    <m/>
    <s v="Completed"/>
    <s v="Yes"/>
    <s v="No"/>
    <m/>
    <n v="590"/>
    <n v="451"/>
    <n v="594714.6477588166"/>
    <n v="60882.938065984097"/>
    <n v="3.804733727810651"/>
    <s v="Notebook Set"/>
    <x v="2"/>
    <s v="Books"/>
    <s v="Books"/>
    <s v="Books"/>
    <n v="20"/>
    <s v="Books"/>
    <m/>
    <n v="2023"/>
    <n v="7"/>
    <n v="30"/>
    <n v="1"/>
    <s v="Weekday"/>
    <m/>
    <m/>
  </r>
  <r>
    <s v="WEB-6515"/>
    <x v="9"/>
    <s v="Rahul Joshi"/>
    <x v="1"/>
    <x v="0"/>
    <x v="5"/>
    <n v="2"/>
    <n v="1780.58"/>
    <x v="2"/>
    <x v="0"/>
    <n v="5"/>
    <n v="3561.16"/>
    <m/>
    <m/>
    <m/>
    <m/>
    <m/>
    <m/>
    <s v="Completed"/>
    <s v="Yes"/>
    <s v="No"/>
    <m/>
    <n v="595"/>
    <n v="444"/>
    <n v="1463424.4009529033"/>
    <n v="118285.78776560788"/>
    <n v="3.8140589569160999"/>
    <s v="Storage Box"/>
    <x v="0"/>
    <s v="Home &amp; Kitchen"/>
    <s v="Home &amp; Kitchen"/>
    <s v="Home &amp; Kitchen"/>
    <n v="8"/>
    <s v="Home &amp; Kitchen"/>
    <m/>
    <n v="2023"/>
    <n v="11"/>
    <n v="7"/>
    <n v="3"/>
    <s v="Weekend"/>
    <m/>
    <m/>
  </r>
  <r>
    <s v="WEB-5124"/>
    <x v="389"/>
    <s v="Karan Singh"/>
    <x v="5"/>
    <x v="2"/>
    <x v="2"/>
    <n v="1"/>
    <n v="762.05"/>
    <x v="3"/>
    <x v="0"/>
    <n v="4"/>
    <n v="762.05"/>
    <m/>
    <m/>
    <m/>
    <m/>
    <m/>
    <m/>
    <s v="Completed"/>
    <s v="No"/>
    <s v="No"/>
    <m/>
    <n v="559"/>
    <n v="408"/>
    <n v="594714.6477588166"/>
    <n v="60882.938065984097"/>
    <n v="3.804733727810651"/>
    <s v="Cookbook"/>
    <x v="2"/>
    <s v="Books"/>
    <s v="Books"/>
    <s v="Books"/>
    <n v="4"/>
    <s v="Books"/>
    <m/>
    <n v="2023"/>
    <n v="7"/>
    <n v="20"/>
    <n v="5"/>
    <s v="Weekday"/>
    <m/>
    <m/>
  </r>
  <r>
    <s v="WEB-7512"/>
    <x v="679"/>
    <s v="Aarav Menon"/>
    <x v="6"/>
    <x v="0"/>
    <x v="0"/>
    <n v="3"/>
    <n v="1841.02"/>
    <x v="4"/>
    <x v="0"/>
    <n v="4"/>
    <n v="5523.0599999999995"/>
    <m/>
    <m/>
    <m/>
    <m/>
    <m/>
    <m/>
    <s v="Completed"/>
    <s v="Yes"/>
    <s v="No"/>
    <m/>
    <n v="558"/>
    <n v="430"/>
    <n v="1463424.4009529033"/>
    <n v="118285.78776560788"/>
    <n v="3.8140589569160999"/>
    <s v="Water Bottle"/>
    <x v="0"/>
    <s v="Home &amp; Kitchen"/>
    <s v="Home &amp; Kitchen"/>
    <s v="Home &amp; Kitchen"/>
    <n v="2"/>
    <s v="Home &amp; Kitchen"/>
    <m/>
    <n v="2024"/>
    <n v="11"/>
    <n v="5"/>
    <n v="3"/>
    <s v="Weekday"/>
    <m/>
    <m/>
  </r>
  <r>
    <s v="WEB-8804"/>
    <x v="107"/>
    <s v="Tanya Malhotra"/>
    <x v="1"/>
    <x v="2"/>
    <x v="15"/>
    <n v="2"/>
    <n v="397.14"/>
    <x v="3"/>
    <x v="3"/>
    <m/>
    <n v="794.28"/>
    <m/>
    <m/>
    <m/>
    <m/>
    <m/>
    <m/>
    <s v="Lost Sale"/>
    <s v="No"/>
    <s v="Yes"/>
    <m/>
    <n v="595"/>
    <n v="444"/>
    <n v="594714.6477588166"/>
    <n v="60882.938065984097"/>
    <n v="3.804733727810651"/>
    <s v="Kids Story Book"/>
    <x v="2"/>
    <s v="Books"/>
    <s v="Books"/>
    <s v="Books"/>
    <n v="23"/>
    <s v="Books"/>
    <m/>
    <n v="2024"/>
    <n v="11"/>
    <n v="19"/>
    <n v="3"/>
    <s v="Weekday"/>
    <m/>
    <m/>
  </r>
  <r>
    <s v="WEB-5951"/>
    <x v="751"/>
    <s v="Ananya Khan"/>
    <x v="6"/>
    <x v="0"/>
    <x v="4"/>
    <n v="2"/>
    <n v="1682.31"/>
    <x v="4"/>
    <x v="0"/>
    <n v="5"/>
    <n v="3364.62"/>
    <m/>
    <m/>
    <m/>
    <m/>
    <m/>
    <m/>
    <s v="Completed"/>
    <s v="Yes"/>
    <s v="No"/>
    <m/>
    <n v="558"/>
    <n v="430"/>
    <n v="1463424.4009529033"/>
    <n v="118285.78776560788"/>
    <n v="3.8140589569160999"/>
    <s v="Non-Stick Pan"/>
    <x v="0"/>
    <s v="Home &amp; Kitchen"/>
    <s v="Home &amp; Kitchen"/>
    <s v="Home &amp; Kitchen"/>
    <n v="7"/>
    <s v="Home &amp; Kitchen"/>
    <m/>
    <n v="2023"/>
    <n v="2"/>
    <n v="8"/>
    <n v="4"/>
    <s v="Weekday"/>
    <m/>
    <m/>
  </r>
  <r>
    <s v="WEB-7311"/>
    <x v="837"/>
    <s v="Pooja Singh"/>
    <x v="5"/>
    <x v="4"/>
    <x v="12"/>
    <n v="3"/>
    <n v="1214.8800000000001"/>
    <x v="1"/>
    <x v="3"/>
    <n v="5"/>
    <n v="3644.6400000000003"/>
    <m/>
    <m/>
    <m/>
    <m/>
    <m/>
    <m/>
    <s v="Lost Sale"/>
    <s v="No"/>
    <s v="Yes"/>
    <m/>
    <n v="559"/>
    <n v="408"/>
    <n v="1098537.4901531704"/>
    <n v="96724.388030634553"/>
    <n v="3.9001122334455669"/>
    <s v="Perfume 50Ml"/>
    <x v="4"/>
    <s v="Beauty"/>
    <s v="Beauty"/>
    <s v="Beauty"/>
    <n v="18"/>
    <s v="Beauty"/>
    <m/>
    <n v="2024"/>
    <n v="2"/>
    <n v="9"/>
    <n v="6"/>
    <s v="Weekday"/>
    <m/>
    <m/>
  </r>
  <r>
    <s v="WEB-8836"/>
    <x v="462"/>
    <s v="Karan Patel"/>
    <x v="3"/>
    <x v="3"/>
    <x v="19"/>
    <n v="1"/>
    <n v="918.97"/>
    <x v="3"/>
    <x v="0"/>
    <n v="4"/>
    <n v="918.97"/>
    <m/>
    <m/>
    <m/>
    <m/>
    <m/>
    <m/>
    <s v="Completed"/>
    <s v="No"/>
    <s v="No"/>
    <m/>
    <n v="619"/>
    <n v="468"/>
    <n v="1892867.2841657216"/>
    <n v="199432.98236095349"/>
    <n v="3.8949824970828471"/>
    <s v="Sunglasses"/>
    <x v="3"/>
    <s v="Fashion"/>
    <s v="Fashion"/>
    <s v="Fashion"/>
    <n v="53"/>
    <s v="Fashion"/>
    <m/>
    <n v="2024"/>
    <n v="11"/>
    <n v="3"/>
    <n v="1"/>
    <s v="Weekday"/>
    <m/>
    <m/>
  </r>
  <r>
    <s v="WEB-7031"/>
    <x v="634"/>
    <s v="Tanya Joshi"/>
    <x v="3"/>
    <x v="2"/>
    <x v="14"/>
    <n v="2"/>
    <n v="453.53"/>
    <x v="0"/>
    <x v="0"/>
    <n v="4"/>
    <n v="907.06"/>
    <m/>
    <m/>
    <m/>
    <m/>
    <m/>
    <m/>
    <s v="Completed"/>
    <s v="No"/>
    <s v="No"/>
    <m/>
    <n v="619"/>
    <n v="468"/>
    <n v="594714.6477588166"/>
    <n v="60882.938065984097"/>
    <n v="3.804733727810651"/>
    <s v="Notebook Set"/>
    <x v="2"/>
    <s v="Books"/>
    <s v="Books"/>
    <s v="Books"/>
    <n v="20"/>
    <s v="Books"/>
    <m/>
    <n v="2023"/>
    <n v="7"/>
    <n v="25"/>
    <n v="3"/>
    <s v="Weekday"/>
    <m/>
    <m/>
  </r>
  <r>
    <s v="WEB-8753"/>
    <x v="336"/>
    <s v="Meera Rao"/>
    <x v="2"/>
    <x v="4"/>
    <x v="22"/>
    <n v="1"/>
    <n v="694.86"/>
    <x v="0"/>
    <x v="0"/>
    <n v="4"/>
    <n v="694.86"/>
    <m/>
    <m/>
    <m/>
    <m/>
    <m/>
    <m/>
    <s v="Completed"/>
    <s v="No"/>
    <s v="No"/>
    <m/>
    <n v="589"/>
    <n v="426"/>
    <n v="1098537.4901531704"/>
    <n v="96724.388030634553"/>
    <n v="3.9001122334455669"/>
    <s v="Hair Oil"/>
    <x v="4"/>
    <s v="Beauty"/>
    <s v="Beauty"/>
    <s v="Beauty"/>
    <n v="70"/>
    <s v="Beauty"/>
    <m/>
    <n v="2023"/>
    <n v="2"/>
    <n v="1"/>
    <n v="4"/>
    <s v="Weekend"/>
    <m/>
    <m/>
  </r>
  <r>
    <s v="WEB-5875"/>
    <x v="331"/>
    <s v="Pooja Sharma"/>
    <x v="1"/>
    <x v="4"/>
    <x v="24"/>
    <n v="1"/>
    <n v="1125.4000000000001"/>
    <x v="2"/>
    <x v="0"/>
    <n v="4"/>
    <n v="1125.4000000000001"/>
    <m/>
    <m/>
    <m/>
    <m/>
    <m/>
    <m/>
    <s v="Completed"/>
    <s v="Yes"/>
    <s v="No"/>
    <m/>
    <n v="595"/>
    <n v="444"/>
    <n v="1098537.4901531704"/>
    <n v="96724.388030634553"/>
    <n v="3.9001122334455669"/>
    <s v="Face Cream"/>
    <x v="4"/>
    <s v="Beauty"/>
    <s v="Beauty"/>
    <s v="Beauty"/>
    <n v="80"/>
    <s v="Beauty"/>
    <m/>
    <n v="2024"/>
    <n v="2"/>
    <n v="21"/>
    <n v="4"/>
    <s v="Weekday"/>
    <m/>
    <m/>
  </r>
  <r>
    <s v="WEB-9423"/>
    <x v="853"/>
    <s v="Ananya Joshi"/>
    <x v="0"/>
    <x v="0"/>
    <x v="0"/>
    <n v="1"/>
    <n v="980.19"/>
    <x v="1"/>
    <x v="0"/>
    <n v="2"/>
    <n v="980.19"/>
    <m/>
    <m/>
    <m/>
    <m/>
    <m/>
    <m/>
    <s v="Completed"/>
    <s v="No"/>
    <s v="No"/>
    <m/>
    <n v="590"/>
    <n v="451"/>
    <n v="1463424.4009529033"/>
    <n v="118285.78776560788"/>
    <n v="3.8140589569160999"/>
    <s v="Water Bottle"/>
    <x v="0"/>
    <s v="Home &amp; Kitchen"/>
    <s v="Home &amp; Kitchen"/>
    <s v="Home &amp; Kitchen"/>
    <n v="2"/>
    <s v="Home &amp; Kitchen"/>
    <m/>
    <n v="2024"/>
    <n v="6"/>
    <n v="29"/>
    <n v="7"/>
    <s v="Weekday"/>
    <m/>
    <m/>
  </r>
  <r>
    <s v="WEB-9328"/>
    <x v="799"/>
    <s v="Kavya Joshi"/>
    <x v="2"/>
    <x v="2"/>
    <x v="14"/>
    <n v="3"/>
    <n v="625.94000000000005"/>
    <x v="0"/>
    <x v="1"/>
    <n v="2"/>
    <n v="1877.8200000000002"/>
    <m/>
    <m/>
    <m/>
    <m/>
    <m/>
    <m/>
    <s v="Pending"/>
    <s v="No"/>
    <s v="Yes"/>
    <m/>
    <n v="589"/>
    <n v="426"/>
    <n v="594714.6477588166"/>
    <n v="60882.938065984097"/>
    <n v="3.804733727810651"/>
    <s v="Notebook Set"/>
    <x v="2"/>
    <s v="Books"/>
    <s v="Books"/>
    <s v="Books"/>
    <n v="20"/>
    <s v="Books"/>
    <m/>
    <n v="2023"/>
    <n v="5"/>
    <n v="30"/>
    <n v="3"/>
    <s v="Weekday"/>
    <m/>
    <m/>
  </r>
  <r>
    <s v="WEB-7430"/>
    <x v="328"/>
    <s v="Arjun Chatterjee"/>
    <x v="2"/>
    <x v="1"/>
    <x v="18"/>
    <n v="1"/>
    <n v="2386.0700000000002"/>
    <x v="4"/>
    <x v="0"/>
    <n v="4"/>
    <n v="2386.0700000000002"/>
    <m/>
    <m/>
    <m/>
    <m/>
    <m/>
    <m/>
    <s v="Completed"/>
    <s v="Yes"/>
    <s v="No"/>
    <m/>
    <n v="589"/>
    <n v="426"/>
    <n v="2759712.3299794244"/>
    <n v="330643.50635802455"/>
    <n v="3.8641711229946525"/>
    <s v="Bluetooth Speaker"/>
    <x v="1"/>
    <s v="Electronics"/>
    <s v="Electronics"/>
    <s v="Electronics"/>
    <n v="48"/>
    <s v="Electronics"/>
    <m/>
    <n v="2023"/>
    <n v="12"/>
    <n v="25"/>
    <n v="2"/>
    <s v="Weekday"/>
    <m/>
    <m/>
  </r>
  <r>
    <s v="WEB-8586"/>
    <x v="27"/>
    <s v="Neha Kumar"/>
    <x v="1"/>
    <x v="1"/>
    <x v="8"/>
    <n v="2"/>
    <n v="836.26"/>
    <x v="3"/>
    <x v="0"/>
    <n v="4"/>
    <n v="1672.52"/>
    <m/>
    <m/>
    <m/>
    <m/>
    <m/>
    <m/>
    <s v="Completed"/>
    <s v="Yes"/>
    <s v="No"/>
    <m/>
    <n v="595"/>
    <n v="444"/>
    <n v="2759712.3299794244"/>
    <n v="330643.50635802455"/>
    <n v="3.8641711229946525"/>
    <s v="Wireless Earbuds"/>
    <x v="1"/>
    <s v="Electronics"/>
    <s v="Electronics"/>
    <s v="Electronics"/>
    <n v="12"/>
    <s v="Electronics"/>
    <m/>
    <n v="2023"/>
    <n v="11"/>
    <n v="21"/>
    <n v="3"/>
    <s v="Weekday"/>
    <m/>
    <m/>
  </r>
  <r>
    <s v="WEB-8037"/>
    <x v="522"/>
    <s v="Vikram Bose"/>
    <x v="6"/>
    <x v="4"/>
    <x v="24"/>
    <n v="1"/>
    <n v="452.62"/>
    <x v="4"/>
    <x v="0"/>
    <n v="5"/>
    <n v="452.62"/>
    <m/>
    <m/>
    <m/>
    <m/>
    <m/>
    <m/>
    <s v="Completed"/>
    <s v="No"/>
    <s v="No"/>
    <m/>
    <n v="558"/>
    <n v="430"/>
    <n v="1098537.4901531704"/>
    <n v="96724.388030634553"/>
    <n v="3.9001122334455669"/>
    <s v="Face Cream"/>
    <x v="4"/>
    <s v="Beauty"/>
    <s v="Beauty"/>
    <s v="Beauty"/>
    <n v="80"/>
    <s v="Beauty"/>
    <m/>
    <n v="2024"/>
    <n v="12"/>
    <n v="11"/>
    <n v="4"/>
    <s v="Weekday"/>
    <m/>
    <m/>
  </r>
  <r>
    <s v="WEB-8710"/>
    <x v="564"/>
    <s v="Meera Bose"/>
    <x v="0"/>
    <x v="3"/>
    <x v="19"/>
    <n v="1"/>
    <n v="1065.29"/>
    <x v="2"/>
    <x v="0"/>
    <n v="4"/>
    <n v="1065.29"/>
    <m/>
    <m/>
    <m/>
    <m/>
    <m/>
    <m/>
    <s v="Completed"/>
    <s v="Yes"/>
    <s v="No"/>
    <m/>
    <n v="590"/>
    <n v="451"/>
    <n v="1892867.2841657216"/>
    <n v="199432.98236095349"/>
    <n v="3.8949824970828471"/>
    <s v="Sunglasses"/>
    <x v="3"/>
    <s v="Fashion"/>
    <s v="Fashion"/>
    <s v="Fashion"/>
    <n v="53"/>
    <s v="Fashion"/>
    <m/>
    <n v="2024"/>
    <n v="9"/>
    <n v="26"/>
    <n v="5"/>
    <s v="Weekday"/>
    <m/>
    <m/>
  </r>
  <r>
    <s v="WEB-6321"/>
    <x v="61"/>
    <s v="Neha Das"/>
    <x v="0"/>
    <x v="0"/>
    <x v="5"/>
    <n v="1"/>
    <n v="1021.52"/>
    <x v="4"/>
    <x v="0"/>
    <n v="5"/>
    <n v="1021.52"/>
    <m/>
    <m/>
    <m/>
    <m/>
    <m/>
    <m/>
    <s v="Completed"/>
    <s v="Yes"/>
    <s v="No"/>
    <m/>
    <n v="590"/>
    <n v="451"/>
    <n v="1463424.4009529033"/>
    <n v="118285.78776560788"/>
    <n v="3.8140589569160999"/>
    <s v="Storage Box"/>
    <x v="0"/>
    <s v="Home &amp; Kitchen"/>
    <s v="Home &amp; Kitchen"/>
    <s v="Home &amp; Kitchen"/>
    <n v="8"/>
    <s v="Home &amp; Kitchen"/>
    <m/>
    <n v="2023"/>
    <n v="4"/>
    <n v="14"/>
    <n v="6"/>
    <s v="Weekday"/>
    <m/>
    <m/>
  </r>
  <r>
    <s v="WEB-8874"/>
    <x v="531"/>
    <s v="Vikram Sharma"/>
    <x v="4"/>
    <x v="1"/>
    <x v="1"/>
    <n v="2"/>
    <n v="935.18"/>
    <x v="1"/>
    <x v="0"/>
    <m/>
    <n v="1870.36"/>
    <m/>
    <m/>
    <m/>
    <m/>
    <m/>
    <m/>
    <s v="Completed"/>
    <s v="Yes"/>
    <s v="No"/>
    <m/>
    <n v="573"/>
    <n v="450"/>
    <n v="2759712.3299794244"/>
    <n v="330643.50635802455"/>
    <n v="3.8641711229946525"/>
    <s v="Power Bank 10000Mah"/>
    <x v="1"/>
    <s v="Electronics"/>
    <s v="Electronics"/>
    <s v="Electronics"/>
    <n v="3"/>
    <s v="Electronics"/>
    <m/>
    <n v="2024"/>
    <n v="10"/>
    <n v="27"/>
    <n v="1"/>
    <s v="Weekday"/>
    <m/>
    <m/>
  </r>
  <r>
    <s v="WEB-6558"/>
    <x v="290"/>
    <s v="Arjun Sharma"/>
    <x v="3"/>
    <x v="0"/>
    <x v="4"/>
    <n v="1"/>
    <n v="518.77"/>
    <x v="0"/>
    <x v="0"/>
    <n v="5"/>
    <n v="518.77"/>
    <m/>
    <m/>
    <m/>
    <m/>
    <m/>
    <m/>
    <s v="Completed"/>
    <s v="No"/>
    <s v="No"/>
    <m/>
    <n v="619"/>
    <n v="468"/>
    <n v="1463424.4009529033"/>
    <n v="118285.78776560788"/>
    <n v="3.8140589569160999"/>
    <s v="Non-Stick Pan"/>
    <x v="0"/>
    <s v="Home &amp; Kitchen"/>
    <s v="Home &amp; Kitchen"/>
    <s v="Home &amp; Kitchen"/>
    <n v="7"/>
    <s v="Home &amp; Kitchen"/>
    <m/>
    <n v="2023"/>
    <n v="1"/>
    <n v="29"/>
    <n v="1"/>
    <s v="Weekday"/>
    <m/>
    <m/>
  </r>
  <r>
    <s v="WEB-7017"/>
    <x v="784"/>
    <s v="Kavya Malhotra"/>
    <x v="5"/>
    <x v="4"/>
    <x v="12"/>
    <n v="2"/>
    <n v="596.96"/>
    <x v="3"/>
    <x v="0"/>
    <n v="5"/>
    <n v="1193.92"/>
    <m/>
    <m/>
    <m/>
    <m/>
    <m/>
    <m/>
    <s v="Completed"/>
    <s v="Yes"/>
    <s v="No"/>
    <m/>
    <n v="559"/>
    <n v="408"/>
    <n v="1098537.4901531704"/>
    <n v="96724.388030634553"/>
    <n v="3.9001122334455669"/>
    <s v="Perfume 50Ml"/>
    <x v="4"/>
    <s v="Beauty"/>
    <s v="Beauty"/>
    <s v="Beauty"/>
    <n v="18"/>
    <s v="Beauty"/>
    <m/>
    <n v="2023"/>
    <n v="4"/>
    <n v="2"/>
    <n v="1"/>
    <s v="Weekday"/>
    <m/>
    <m/>
  </r>
  <r>
    <s v="WEB-5768"/>
    <x v="450"/>
    <s v="Meera Reddy"/>
    <x v="0"/>
    <x v="1"/>
    <x v="11"/>
    <n v="1"/>
    <n v="3287.26"/>
    <x v="2"/>
    <x v="2"/>
    <n v="5"/>
    <n v="3287.26"/>
    <m/>
    <m/>
    <m/>
    <m/>
    <m/>
    <m/>
    <s v="Completed"/>
    <s v="No"/>
    <s v="No"/>
    <m/>
    <n v="590"/>
    <n v="451"/>
    <n v="2759712.3299794244"/>
    <n v="330643.50635802455"/>
    <n v="3.8641711229946525"/>
    <s v="Smart Watch"/>
    <x v="1"/>
    <s v="Electronics"/>
    <s v="Electronics"/>
    <s v="Electronics"/>
    <n v="17"/>
    <s v="Electronics"/>
    <m/>
    <n v="2023"/>
    <n v="11"/>
    <n v="11"/>
    <n v="7"/>
    <s v="Weekday"/>
    <m/>
    <m/>
  </r>
  <r>
    <s v="WEB-9660"/>
    <x v="166"/>
    <s v="Kavya Sharma"/>
    <x v="6"/>
    <x v="3"/>
    <x v="19"/>
    <n v="1"/>
    <n v="1612.7"/>
    <x v="0"/>
    <x v="0"/>
    <n v="4"/>
    <n v="1612.7"/>
    <m/>
    <m/>
    <m/>
    <m/>
    <m/>
    <m/>
    <s v="Completed"/>
    <s v="Yes"/>
    <s v="No"/>
    <m/>
    <n v="558"/>
    <n v="430"/>
    <n v="1892867.2841657216"/>
    <n v="199432.98236095349"/>
    <n v="3.8949824970828471"/>
    <s v="Sunglasses"/>
    <x v="3"/>
    <s v="Fashion"/>
    <s v="Fashion"/>
    <s v="Fashion"/>
    <n v="53"/>
    <s v="Fashion"/>
    <m/>
    <n v="2023"/>
    <n v="7"/>
    <n v="4"/>
    <n v="3"/>
    <s v="Weekday"/>
    <m/>
    <m/>
  </r>
  <r>
    <s v="WEB-8278"/>
    <x v="568"/>
    <s v="Ananya Malhotra"/>
    <x v="1"/>
    <x v="4"/>
    <x v="21"/>
    <n v="1"/>
    <n v="847.64"/>
    <x v="3"/>
    <x v="0"/>
    <n v="4"/>
    <n v="847.64"/>
    <m/>
    <m/>
    <m/>
    <m/>
    <m/>
    <m/>
    <s v="Completed"/>
    <s v="No"/>
    <s v="No"/>
    <m/>
    <n v="595"/>
    <n v="444"/>
    <n v="1098537.4901531704"/>
    <n v="96724.388030634553"/>
    <n v="3.9001122334455669"/>
    <s v="Shampoo 200Ml"/>
    <x v="4"/>
    <s v="Beauty"/>
    <s v="Beauty"/>
    <s v="Beauty"/>
    <n v="64"/>
    <s v="Beauty"/>
    <m/>
    <n v="2025"/>
    <n v="3"/>
    <n v="17"/>
    <n v="2"/>
    <s v="Weekday"/>
    <m/>
    <m/>
  </r>
  <r>
    <s v="WEB-6003"/>
    <x v="490"/>
    <s v="Rahul Chatterjee"/>
    <x v="3"/>
    <x v="1"/>
    <x v="18"/>
    <n v="1"/>
    <n v="1506.83"/>
    <x v="4"/>
    <x v="0"/>
    <n v="3"/>
    <n v="1506.83"/>
    <m/>
    <m/>
    <m/>
    <m/>
    <m/>
    <m/>
    <s v="Completed"/>
    <s v="Yes"/>
    <s v="No"/>
    <m/>
    <n v="619"/>
    <n v="468"/>
    <n v="2759712.3299794244"/>
    <n v="330643.50635802455"/>
    <n v="3.8641711229946525"/>
    <s v="Bluetooth Speaker"/>
    <x v="1"/>
    <s v="Electronics"/>
    <s v="Electronics"/>
    <s v="Electronics"/>
    <n v="48"/>
    <s v="Electronics"/>
    <m/>
    <n v="2024"/>
    <n v="7"/>
    <n v="24"/>
    <n v="4"/>
    <s v="Weekday"/>
    <m/>
    <m/>
  </r>
  <r>
    <s v="WEB-7641"/>
    <x v="233"/>
    <s v="Aarav Khan"/>
    <x v="5"/>
    <x v="3"/>
    <x v="10"/>
    <n v="1"/>
    <n v="930.89"/>
    <x v="4"/>
    <x v="0"/>
    <n v="4"/>
    <n v="930.89"/>
    <m/>
    <m/>
    <m/>
    <m/>
    <m/>
    <m/>
    <s v="Completed"/>
    <s v="No"/>
    <s v="No"/>
    <m/>
    <n v="559"/>
    <n v="408"/>
    <n v="1892867.2841657216"/>
    <n v="199432.98236095349"/>
    <n v="3.8949824970828471"/>
    <s v="Women'S Kurti"/>
    <x v="3"/>
    <s v="Fashion"/>
    <s v="Fashion"/>
    <s v="Fashion"/>
    <n v="15"/>
    <s v="Fashion"/>
    <m/>
    <n v="2025"/>
    <n v="3"/>
    <n v="25"/>
    <n v="3"/>
    <s v="Weekday"/>
    <m/>
    <m/>
  </r>
  <r>
    <s v="WEB-7548"/>
    <x v="535"/>
    <s v="Neha Rao"/>
    <x v="6"/>
    <x v="3"/>
    <x v="20"/>
    <n v="1"/>
    <n v="986.27"/>
    <x v="4"/>
    <x v="0"/>
    <n v="4"/>
    <n v="986.27"/>
    <m/>
    <m/>
    <m/>
    <m/>
    <m/>
    <m/>
    <s v="Completed"/>
    <s v="No"/>
    <s v="No"/>
    <m/>
    <n v="558"/>
    <n v="430"/>
    <n v="1892867.2841657216"/>
    <n v="199432.98236095349"/>
    <n v="3.8949824970828471"/>
    <s v="Men'S T-Shirt"/>
    <x v="3"/>
    <s v="Fashion"/>
    <s v="Fashion"/>
    <s v="Fashion"/>
    <n v="55"/>
    <s v="Fashion"/>
    <m/>
    <n v="2024"/>
    <n v="5"/>
    <n v="15"/>
    <n v="4"/>
    <s v="Weekday"/>
    <m/>
    <m/>
  </r>
  <r>
    <s v="WEB-8839"/>
    <x v="119"/>
    <s v="Aditya Gupta"/>
    <x v="4"/>
    <x v="1"/>
    <x v="9"/>
    <n v="2"/>
    <n v="1624.93"/>
    <x v="0"/>
    <x v="1"/>
    <n v="2"/>
    <n v="3249.86"/>
    <m/>
    <m/>
    <m/>
    <m/>
    <m/>
    <m/>
    <s v="Pending"/>
    <s v="No"/>
    <s v="Yes"/>
    <m/>
    <n v="573"/>
    <n v="450"/>
    <n v="2759712.3299794244"/>
    <n v="330643.50635802455"/>
    <n v="3.8641711229946525"/>
    <s v="Usb Cable"/>
    <x v="1"/>
    <s v="Electronics"/>
    <s v="Electronics"/>
    <s v="Electronics"/>
    <n v="13"/>
    <s v="Electronics"/>
    <m/>
    <n v="2025"/>
    <n v="5"/>
    <n v="9"/>
    <n v="6"/>
    <s v="Weekday"/>
    <m/>
    <m/>
  </r>
  <r>
    <s v="WEB-6056"/>
    <x v="812"/>
    <s v="Rahul Das"/>
    <x v="3"/>
    <x v="1"/>
    <x v="18"/>
    <n v="1"/>
    <n v="1483.85"/>
    <x v="2"/>
    <x v="0"/>
    <n v="4"/>
    <n v="1483.85"/>
    <m/>
    <m/>
    <m/>
    <m/>
    <m/>
    <m/>
    <s v="Completed"/>
    <s v="Yes"/>
    <s v="No"/>
    <m/>
    <n v="619"/>
    <n v="468"/>
    <n v="2759712.3299794244"/>
    <n v="330643.50635802455"/>
    <n v="3.8641711229946525"/>
    <s v="Bluetooth Speaker"/>
    <x v="1"/>
    <s v="Electronics"/>
    <s v="Electronics"/>
    <s v="Electronics"/>
    <n v="48"/>
    <s v="Electronics"/>
    <m/>
    <n v="2025"/>
    <n v="1"/>
    <n v="12"/>
    <n v="1"/>
    <s v="Weekday"/>
    <m/>
    <m/>
  </r>
  <r>
    <s v="WEB-5646"/>
    <x v="725"/>
    <s v="Vivaan Rao"/>
    <x v="7"/>
    <x v="4"/>
    <x v="24"/>
    <n v="1"/>
    <n v="587.48"/>
    <x v="1"/>
    <x v="1"/>
    <n v="5"/>
    <n v="587.48"/>
    <m/>
    <m/>
    <m/>
    <m/>
    <m/>
    <m/>
    <s v="Pending"/>
    <s v="No"/>
    <s v="Yes"/>
    <m/>
    <n v="567"/>
    <n v="440"/>
    <n v="1098537.4901531704"/>
    <n v="96724.388030634553"/>
    <n v="3.9001122334455669"/>
    <s v="Face Cream"/>
    <x v="4"/>
    <s v="Beauty"/>
    <s v="Beauty"/>
    <s v="Beauty"/>
    <n v="80"/>
    <s v="Beauty"/>
    <m/>
    <n v="2023"/>
    <n v="1"/>
    <n v="23"/>
    <n v="2"/>
    <s v="Weekday"/>
    <m/>
    <m/>
  </r>
  <r>
    <s v="WEB-7726"/>
    <x v="216"/>
    <s v="Karan Reddy"/>
    <x v="5"/>
    <x v="3"/>
    <x v="20"/>
    <n v="1"/>
    <n v="719.51"/>
    <x v="2"/>
    <x v="0"/>
    <n v="4"/>
    <n v="719.51"/>
    <m/>
    <m/>
    <m/>
    <m/>
    <m/>
    <m/>
    <s v="Completed"/>
    <s v="No"/>
    <s v="No"/>
    <m/>
    <n v="559"/>
    <n v="408"/>
    <n v="1892867.2841657216"/>
    <n v="199432.98236095349"/>
    <n v="3.8949824970828471"/>
    <s v="Men'S T-Shirt"/>
    <x v="3"/>
    <s v="Fashion"/>
    <s v="Fashion"/>
    <s v="Fashion"/>
    <n v="55"/>
    <s v="Fashion"/>
    <m/>
    <n v="2023"/>
    <n v="12"/>
    <n v="31"/>
    <n v="1"/>
    <s v="Weekday"/>
    <m/>
    <m/>
  </r>
  <r>
    <s v="WEB-8621"/>
    <x v="221"/>
    <s v="Pooja Gupta"/>
    <x v="3"/>
    <x v="1"/>
    <x v="8"/>
    <n v="1"/>
    <n v="3341.14"/>
    <x v="1"/>
    <x v="1"/>
    <n v="4"/>
    <n v="3341.14"/>
    <m/>
    <m/>
    <m/>
    <m/>
    <m/>
    <m/>
    <s v="Pending"/>
    <s v="No"/>
    <s v="Yes"/>
    <m/>
    <n v="619"/>
    <n v="468"/>
    <n v="2759712.3299794244"/>
    <n v="330643.50635802455"/>
    <n v="3.8641711229946525"/>
    <s v="Wireless Earbuds"/>
    <x v="1"/>
    <s v="Electronics"/>
    <s v="Electronics"/>
    <s v="Electronics"/>
    <n v="12"/>
    <s v="Electronics"/>
    <m/>
    <n v="2023"/>
    <n v="10"/>
    <n v="11"/>
    <n v="4"/>
    <s v="Weekday"/>
    <m/>
    <m/>
  </r>
  <r>
    <s v="WEB-7272"/>
    <x v="324"/>
    <s v="Ananya Menon"/>
    <x v="2"/>
    <x v="1"/>
    <x v="1"/>
    <n v="1"/>
    <n v="3306.56"/>
    <x v="3"/>
    <x v="0"/>
    <n v="3"/>
    <n v="3306.56"/>
    <m/>
    <m/>
    <m/>
    <m/>
    <m/>
    <m/>
    <s v="Completed"/>
    <s v="Yes"/>
    <s v="No"/>
    <m/>
    <n v="589"/>
    <n v="426"/>
    <n v="2759712.3299794244"/>
    <n v="330643.50635802455"/>
    <n v="3.8641711229946525"/>
    <s v="Power Bank 10000Mah"/>
    <x v="1"/>
    <s v="Electronics"/>
    <s v="Electronics"/>
    <s v="Electronics"/>
    <n v="3"/>
    <s v="Electronics"/>
    <m/>
    <n v="2023"/>
    <n v="4"/>
    <n v="16"/>
    <n v="1"/>
    <s v="Weekday"/>
    <m/>
    <m/>
  </r>
  <r>
    <s v="WEB-5444"/>
    <x v="854"/>
    <s v="Karan Reddy"/>
    <x v="5"/>
    <x v="2"/>
    <x v="13"/>
    <n v="3"/>
    <n v="781.48"/>
    <x v="4"/>
    <x v="2"/>
    <n v="3"/>
    <n v="2344.44"/>
    <m/>
    <m/>
    <m/>
    <m/>
    <m/>
    <m/>
    <s v="Completed"/>
    <s v="No"/>
    <s v="No"/>
    <m/>
    <n v="559"/>
    <n v="408"/>
    <n v="594714.6477588166"/>
    <n v="60882.938065984097"/>
    <n v="3.804733727810651"/>
    <s v="Self-Help Book"/>
    <x v="2"/>
    <s v="Books"/>
    <s v="Books"/>
    <s v="Books"/>
    <n v="19"/>
    <s v="Books"/>
    <m/>
    <n v="2023"/>
    <n v="9"/>
    <n v="5"/>
    <n v="3"/>
    <s v="Weekday"/>
    <m/>
    <m/>
  </r>
  <r>
    <s v="WEB-6508"/>
    <x v="370"/>
    <s v="Vivaan Kumar"/>
    <x v="1"/>
    <x v="3"/>
    <x v="19"/>
    <n v="1"/>
    <n v="923.45"/>
    <x v="0"/>
    <x v="0"/>
    <n v="5"/>
    <n v="923.45"/>
    <m/>
    <m/>
    <m/>
    <m/>
    <m/>
    <m/>
    <s v="Completed"/>
    <s v="No"/>
    <s v="No"/>
    <m/>
    <n v="595"/>
    <n v="444"/>
    <n v="1892867.2841657216"/>
    <n v="199432.98236095349"/>
    <n v="3.8949824970828471"/>
    <s v="Sunglasses"/>
    <x v="3"/>
    <s v="Fashion"/>
    <s v="Fashion"/>
    <s v="Fashion"/>
    <n v="53"/>
    <s v="Fashion"/>
    <m/>
    <n v="2024"/>
    <n v="12"/>
    <n v="22"/>
    <n v="1"/>
    <s v="Weekday"/>
    <m/>
    <m/>
  </r>
  <r>
    <s v="WEB-9449"/>
    <x v="561"/>
    <s v="Karan Khan"/>
    <x v="2"/>
    <x v="3"/>
    <x v="19"/>
    <n v="2"/>
    <n v="852.03"/>
    <x v="1"/>
    <x v="1"/>
    <n v="5"/>
    <n v="1704.06"/>
    <m/>
    <m/>
    <m/>
    <m/>
    <m/>
    <m/>
    <s v="Pending"/>
    <s v="No"/>
    <s v="Yes"/>
    <m/>
    <n v="589"/>
    <n v="426"/>
    <n v="1892867.2841657216"/>
    <n v="199432.98236095349"/>
    <n v="3.8949824970828471"/>
    <s v="Sunglasses"/>
    <x v="3"/>
    <s v="Fashion"/>
    <s v="Fashion"/>
    <s v="Fashion"/>
    <n v="53"/>
    <s v="Fashion"/>
    <m/>
    <n v="2024"/>
    <n v="12"/>
    <n v="15"/>
    <n v="1"/>
    <s v="Weekday"/>
    <m/>
    <m/>
  </r>
  <r>
    <s v="WEB-7217"/>
    <x v="758"/>
    <s v="Tanya Bose"/>
    <x v="3"/>
    <x v="4"/>
    <x v="12"/>
    <n v="3"/>
    <n v="789.38"/>
    <x v="3"/>
    <x v="0"/>
    <n v="4"/>
    <n v="2368.14"/>
    <m/>
    <m/>
    <m/>
    <m/>
    <m/>
    <m/>
    <s v="Completed"/>
    <s v="Yes"/>
    <s v="No"/>
    <m/>
    <n v="619"/>
    <n v="468"/>
    <n v="1098537.4901531704"/>
    <n v="96724.388030634553"/>
    <n v="3.9001122334455669"/>
    <s v="Perfume 50Ml"/>
    <x v="4"/>
    <s v="Beauty"/>
    <s v="Beauty"/>
    <s v="Beauty"/>
    <n v="18"/>
    <s v="Beauty"/>
    <m/>
    <n v="2024"/>
    <n v="10"/>
    <n v="14"/>
    <n v="2"/>
    <s v="Weekday"/>
    <m/>
    <m/>
  </r>
  <r>
    <s v="WEB-7549"/>
    <x v="401"/>
    <s v="Aditya Reddy"/>
    <x v="6"/>
    <x v="3"/>
    <x v="10"/>
    <n v="2"/>
    <n v="2266.56"/>
    <x v="2"/>
    <x v="0"/>
    <n v="4"/>
    <n v="4533.12"/>
    <m/>
    <m/>
    <m/>
    <m/>
    <m/>
    <m/>
    <s v="Completed"/>
    <s v="Yes"/>
    <s v="No"/>
    <m/>
    <n v="558"/>
    <n v="430"/>
    <n v="1892867.2841657216"/>
    <n v="199432.98236095349"/>
    <n v="3.8949824970828471"/>
    <s v="Women'S Kurti"/>
    <x v="3"/>
    <s v="Fashion"/>
    <s v="Fashion"/>
    <s v="Fashion"/>
    <n v="15"/>
    <s v="Fashion"/>
    <m/>
    <n v="2023"/>
    <n v="9"/>
    <n v="1"/>
    <n v="6"/>
    <s v="Weekend"/>
    <m/>
    <m/>
  </r>
  <r>
    <s v="WEB-7788"/>
    <x v="381"/>
    <s v="Vivaan Malhotra"/>
    <x v="6"/>
    <x v="1"/>
    <x v="1"/>
    <n v="1"/>
    <n v="1463.58"/>
    <x v="1"/>
    <x v="0"/>
    <n v="4"/>
    <n v="1463.58"/>
    <m/>
    <m/>
    <m/>
    <m/>
    <m/>
    <m/>
    <s v="Completed"/>
    <s v="Yes"/>
    <s v="No"/>
    <m/>
    <n v="558"/>
    <n v="430"/>
    <n v="2759712.3299794244"/>
    <n v="330643.50635802455"/>
    <n v="3.8641711229946525"/>
    <s v="Power Bank 10000Mah"/>
    <x v="1"/>
    <s v="Electronics"/>
    <s v="Electronics"/>
    <s v="Electronics"/>
    <n v="3"/>
    <s v="Electronics"/>
    <m/>
    <n v="2023"/>
    <n v="7"/>
    <n v="24"/>
    <n v="2"/>
    <s v="Weekday"/>
    <m/>
    <m/>
  </r>
  <r>
    <s v="WEB-6149"/>
    <x v="740"/>
    <s v="Saanvi Bose"/>
    <x v="7"/>
    <x v="4"/>
    <x v="6"/>
    <n v="1"/>
    <n v="179.62"/>
    <x v="3"/>
    <x v="0"/>
    <n v="5"/>
    <n v="179.62"/>
    <m/>
    <m/>
    <m/>
    <m/>
    <m/>
    <m/>
    <s v="Completed"/>
    <s v="No"/>
    <s v="No"/>
    <m/>
    <n v="567"/>
    <n v="440"/>
    <n v="1098537.4901531704"/>
    <n v="96724.388030634553"/>
    <n v="3.9001122334455669"/>
    <s v="Lipstick"/>
    <x v="4"/>
    <s v="Beauty"/>
    <s v="Beauty"/>
    <s v="Beauty"/>
    <n v="10"/>
    <s v="Beauty"/>
    <m/>
    <n v="2025"/>
    <n v="3"/>
    <n v="14"/>
    <n v="6"/>
    <s v="Weekday"/>
    <m/>
    <m/>
  </r>
  <r>
    <s v="WEB-7897"/>
    <x v="113"/>
    <s v="Aarav Pillai"/>
    <x v="0"/>
    <x v="2"/>
    <x v="13"/>
    <n v="3"/>
    <n v="780.33"/>
    <x v="4"/>
    <x v="2"/>
    <n v="3"/>
    <n v="2340.9900000000002"/>
    <m/>
    <m/>
    <m/>
    <m/>
    <m/>
    <m/>
    <s v="Completed"/>
    <s v="No"/>
    <s v="No"/>
    <m/>
    <n v="590"/>
    <n v="451"/>
    <n v="594714.6477588166"/>
    <n v="60882.938065984097"/>
    <n v="3.804733727810651"/>
    <s v="Self-Help Book"/>
    <x v="2"/>
    <s v="Books"/>
    <s v="Books"/>
    <s v="Books"/>
    <n v="19"/>
    <s v="Books"/>
    <m/>
    <n v="2024"/>
    <n v="6"/>
    <n v="1"/>
    <n v="7"/>
    <s v="Weekend"/>
    <m/>
    <m/>
  </r>
  <r>
    <s v="WEB-5020"/>
    <x v="557"/>
    <s v="Aarav Khan"/>
    <x v="4"/>
    <x v="1"/>
    <x v="8"/>
    <n v="1"/>
    <n v="2253.7800000000002"/>
    <x v="1"/>
    <x v="0"/>
    <n v="4"/>
    <n v="2253.7800000000002"/>
    <m/>
    <m/>
    <m/>
    <m/>
    <m/>
    <m/>
    <s v="Completed"/>
    <s v="Yes"/>
    <s v="No"/>
    <m/>
    <n v="573"/>
    <n v="450"/>
    <n v="2759712.3299794244"/>
    <n v="330643.50635802455"/>
    <n v="3.8641711229946525"/>
    <s v="Wireless Earbuds"/>
    <x v="1"/>
    <s v="Electronics"/>
    <s v="Electronics"/>
    <s v="Electronics"/>
    <n v="12"/>
    <s v="Electronics"/>
    <m/>
    <n v="2024"/>
    <n v="10"/>
    <n v="13"/>
    <n v="1"/>
    <s v="Weekday"/>
    <m/>
    <m/>
  </r>
  <r>
    <s v="WEB-7692"/>
    <x v="216"/>
    <s v="Neha Patel"/>
    <x v="5"/>
    <x v="0"/>
    <x v="4"/>
    <n v="2"/>
    <n v="837.78"/>
    <x v="3"/>
    <x v="1"/>
    <n v="3"/>
    <n v="1675.56"/>
    <m/>
    <m/>
    <m/>
    <m/>
    <m/>
    <m/>
    <s v="Pending"/>
    <s v="No"/>
    <s v="Yes"/>
    <m/>
    <n v="559"/>
    <n v="408"/>
    <n v="1463424.4009529033"/>
    <n v="118285.78776560788"/>
    <n v="3.8140589569160999"/>
    <s v="Non-Stick Pan"/>
    <x v="0"/>
    <s v="Home &amp; Kitchen"/>
    <s v="Home &amp; Kitchen"/>
    <s v="Home &amp; Kitchen"/>
    <n v="7"/>
    <s v="Home &amp; Kitchen"/>
    <m/>
    <n v="2023"/>
    <n v="12"/>
    <n v="31"/>
    <n v="1"/>
    <s v="Weekday"/>
    <m/>
    <m/>
  </r>
  <r>
    <s v="WEB-6363"/>
    <x v="612"/>
    <s v="Vikram Kumar"/>
    <x v="2"/>
    <x v="1"/>
    <x v="9"/>
    <n v="1"/>
    <n v="2279.11"/>
    <x v="3"/>
    <x v="0"/>
    <n v="1"/>
    <n v="2279.11"/>
    <m/>
    <m/>
    <m/>
    <m/>
    <m/>
    <m/>
    <s v="Completed"/>
    <s v="Yes"/>
    <s v="No"/>
    <m/>
    <n v="589"/>
    <n v="426"/>
    <n v="2759712.3299794244"/>
    <n v="330643.50635802455"/>
    <n v="3.8641711229946525"/>
    <s v="Usb Cable"/>
    <x v="1"/>
    <s v="Electronics"/>
    <s v="Electronics"/>
    <s v="Electronics"/>
    <n v="13"/>
    <s v="Electronics"/>
    <m/>
    <n v="2023"/>
    <n v="4"/>
    <n v="1"/>
    <n v="7"/>
    <s v="Weekend"/>
    <m/>
    <m/>
  </r>
  <r>
    <s v="WEB-5413"/>
    <x v="362"/>
    <s v="Karan Kapoor"/>
    <x v="1"/>
    <x v="4"/>
    <x v="22"/>
    <n v="1"/>
    <n v="137.19"/>
    <x v="0"/>
    <x v="0"/>
    <n v="3"/>
    <n v="137.19"/>
    <m/>
    <m/>
    <m/>
    <m/>
    <m/>
    <m/>
    <s v="Completed"/>
    <s v="No"/>
    <s v="No"/>
    <m/>
    <n v="595"/>
    <n v="444"/>
    <n v="1098537.4901531704"/>
    <n v="96724.388030634553"/>
    <n v="3.9001122334455669"/>
    <s v="Hair Oil"/>
    <x v="4"/>
    <s v="Beauty"/>
    <s v="Beauty"/>
    <s v="Beauty"/>
    <n v="70"/>
    <s v="Beauty"/>
    <m/>
    <n v="2024"/>
    <n v="7"/>
    <n v="17"/>
    <n v="4"/>
    <s v="Weekday"/>
    <m/>
    <m/>
  </r>
  <r>
    <s v="WEB-5563"/>
    <x v="255"/>
    <s v="Kavya Reddy"/>
    <x v="7"/>
    <x v="0"/>
    <x v="0"/>
    <n v="2"/>
    <n v="1002.4"/>
    <x v="0"/>
    <x v="0"/>
    <n v="1"/>
    <n v="2004.8"/>
    <m/>
    <m/>
    <m/>
    <m/>
    <m/>
    <m/>
    <s v="Completed"/>
    <s v="Yes"/>
    <s v="No"/>
    <m/>
    <n v="567"/>
    <n v="440"/>
    <n v="1463424.4009529033"/>
    <n v="118285.78776560788"/>
    <n v="3.8140589569160999"/>
    <s v="Water Bottle"/>
    <x v="0"/>
    <s v="Home &amp; Kitchen"/>
    <s v="Home &amp; Kitchen"/>
    <s v="Home &amp; Kitchen"/>
    <n v="2"/>
    <s v="Home &amp; Kitchen"/>
    <m/>
    <n v="2024"/>
    <n v="8"/>
    <n v="11"/>
    <n v="1"/>
    <s v="Weekday"/>
    <m/>
    <m/>
  </r>
  <r>
    <s v="WEB-7476"/>
    <x v="374"/>
    <s v="Arjun Gupta"/>
    <x v="2"/>
    <x v="1"/>
    <x v="11"/>
    <n v="1"/>
    <n v="671.46"/>
    <x v="1"/>
    <x v="3"/>
    <n v="5"/>
    <n v="671.46"/>
    <m/>
    <m/>
    <m/>
    <m/>
    <m/>
    <m/>
    <s v="Lost Sale"/>
    <s v="No"/>
    <s v="Yes"/>
    <m/>
    <n v="589"/>
    <n v="426"/>
    <n v="2759712.3299794244"/>
    <n v="330643.50635802455"/>
    <n v="3.8641711229946525"/>
    <s v="Smart Watch"/>
    <x v="1"/>
    <s v="Electronics"/>
    <s v="Electronics"/>
    <s v="Electronics"/>
    <n v="17"/>
    <s v="Electronics"/>
    <m/>
    <n v="2023"/>
    <n v="1"/>
    <n v="17"/>
    <n v="3"/>
    <s v="Weekday"/>
    <m/>
    <m/>
  </r>
  <r>
    <s v="WEB-8700"/>
    <x v="656"/>
    <s v="Ishaan Chatterjee"/>
    <x v="0"/>
    <x v="1"/>
    <x v="8"/>
    <n v="1"/>
    <n v="1364.75"/>
    <x v="3"/>
    <x v="0"/>
    <n v="5"/>
    <n v="1364.75"/>
    <m/>
    <m/>
    <m/>
    <m/>
    <m/>
    <m/>
    <s v="Completed"/>
    <s v="Yes"/>
    <s v="No"/>
    <m/>
    <n v="590"/>
    <n v="451"/>
    <n v="2759712.3299794244"/>
    <n v="330643.50635802455"/>
    <n v="3.8641711229946525"/>
    <s v="Wireless Earbuds"/>
    <x v="1"/>
    <s v="Electronics"/>
    <s v="Electronics"/>
    <s v="Electronics"/>
    <n v="12"/>
    <s v="Electronics"/>
    <m/>
    <n v="2025"/>
    <n v="5"/>
    <n v="27"/>
    <n v="3"/>
    <s v="Weekday"/>
    <m/>
    <m/>
  </r>
  <r>
    <s v="WEB-7201"/>
    <x v="76"/>
    <s v="Karan Nair"/>
    <x v="4"/>
    <x v="2"/>
    <x v="7"/>
    <n v="2"/>
    <n v="763.81"/>
    <x v="4"/>
    <x v="0"/>
    <n v="4"/>
    <n v="1527.62"/>
    <m/>
    <m/>
    <m/>
    <m/>
    <m/>
    <m/>
    <s v="Completed"/>
    <s v="Yes"/>
    <s v="No"/>
    <m/>
    <n v="573"/>
    <n v="450"/>
    <n v="594714.6477588166"/>
    <n v="60882.938065984097"/>
    <n v="3.804733727810651"/>
    <s v="Fiction Novel"/>
    <x v="2"/>
    <s v="Books"/>
    <s v="Books"/>
    <s v="Books"/>
    <n v="11"/>
    <s v="Books"/>
    <m/>
    <n v="2023"/>
    <n v="6"/>
    <n v="18"/>
    <n v="1"/>
    <s v="Weekday"/>
    <m/>
    <m/>
  </r>
  <r>
    <s v="WEB-6533"/>
    <x v="80"/>
    <s v="Ishaan Pillai"/>
    <x v="1"/>
    <x v="0"/>
    <x v="16"/>
    <n v="1"/>
    <n v="1012.38"/>
    <x v="3"/>
    <x v="0"/>
    <n v="4"/>
    <n v="1012.38"/>
    <m/>
    <m/>
    <m/>
    <m/>
    <m/>
    <m/>
    <s v="Completed"/>
    <s v="Yes"/>
    <s v="No"/>
    <m/>
    <n v="595"/>
    <n v="444"/>
    <n v="1463424.4009529033"/>
    <n v="118285.78776560788"/>
    <n v="3.8140589569160999"/>
    <s v="Table Lamp"/>
    <x v="0"/>
    <s v="Home &amp; Kitchen"/>
    <s v="Home &amp; Kitchen"/>
    <s v="Home &amp; Kitchen"/>
    <n v="32"/>
    <s v="Home &amp; Kitchen"/>
    <m/>
    <n v="2025"/>
    <n v="4"/>
    <n v="3"/>
    <n v="5"/>
    <s v="Weekday"/>
    <m/>
    <m/>
  </r>
  <r>
    <s v="WEB-7827"/>
    <x v="74"/>
    <s v="Pooja Pillai"/>
    <x v="7"/>
    <x v="0"/>
    <x v="16"/>
    <n v="2"/>
    <n v="993.59"/>
    <x v="4"/>
    <x v="0"/>
    <n v="3"/>
    <n v="1987.18"/>
    <m/>
    <m/>
    <m/>
    <m/>
    <m/>
    <m/>
    <s v="Completed"/>
    <s v="Yes"/>
    <s v="No"/>
    <m/>
    <n v="567"/>
    <n v="440"/>
    <n v="1463424.4009529033"/>
    <n v="118285.78776560788"/>
    <n v="3.8140589569160999"/>
    <s v="Table Lamp"/>
    <x v="0"/>
    <s v="Home &amp; Kitchen"/>
    <s v="Home &amp; Kitchen"/>
    <s v="Home &amp; Kitchen"/>
    <n v="32"/>
    <s v="Home &amp; Kitchen"/>
    <m/>
    <n v="2025"/>
    <n v="3"/>
    <n v="3"/>
    <n v="2"/>
    <s v="Weekday"/>
    <m/>
    <m/>
  </r>
  <r>
    <s v="WEB-8761"/>
    <x v="219"/>
    <s v="Aarav Iyer"/>
    <x v="1"/>
    <x v="1"/>
    <x v="11"/>
    <n v="1"/>
    <n v="3316.41"/>
    <x v="0"/>
    <x v="0"/>
    <n v="5"/>
    <n v="3316.41"/>
    <m/>
    <m/>
    <m/>
    <m/>
    <m/>
    <m/>
    <s v="Completed"/>
    <s v="Yes"/>
    <s v="No"/>
    <m/>
    <n v="595"/>
    <n v="444"/>
    <n v="2759712.3299794244"/>
    <n v="330643.50635802455"/>
    <n v="3.8641711229946525"/>
    <s v="Smart Watch"/>
    <x v="1"/>
    <s v="Electronics"/>
    <s v="Electronics"/>
    <s v="Electronics"/>
    <n v="17"/>
    <s v="Electronics"/>
    <m/>
    <n v="2024"/>
    <n v="12"/>
    <n v="21"/>
    <n v="7"/>
    <s v="Weekday"/>
    <m/>
    <m/>
  </r>
  <r>
    <s v="WEB-6948"/>
    <x v="573"/>
    <s v="Riya Bose"/>
    <x v="6"/>
    <x v="3"/>
    <x v="3"/>
    <n v="2"/>
    <n v="2373.83"/>
    <x v="1"/>
    <x v="0"/>
    <n v="4"/>
    <n v="4747.66"/>
    <m/>
    <m/>
    <m/>
    <m/>
    <m/>
    <m/>
    <s v="Completed"/>
    <s v="Yes"/>
    <s v="No"/>
    <m/>
    <n v="558"/>
    <n v="430"/>
    <n v="1892867.2841657216"/>
    <n v="199432.98236095349"/>
    <n v="3.8949824970828471"/>
    <s v="Denim Jeans"/>
    <x v="3"/>
    <s v="Fashion"/>
    <s v="Fashion"/>
    <s v="Fashion"/>
    <n v="6"/>
    <s v="Fashion"/>
    <m/>
    <n v="2024"/>
    <n v="10"/>
    <n v="12"/>
    <n v="7"/>
    <s v="Weekday"/>
    <m/>
    <m/>
  </r>
  <r>
    <s v="WEB-5992"/>
    <x v="370"/>
    <s v="Simran Bose"/>
    <x v="3"/>
    <x v="3"/>
    <x v="17"/>
    <n v="1"/>
    <n v="2191.77"/>
    <x v="4"/>
    <x v="0"/>
    <n v="5"/>
    <n v="2191.77"/>
    <m/>
    <m/>
    <m/>
    <m/>
    <m/>
    <m/>
    <s v="Completed"/>
    <s v="Yes"/>
    <s v="No"/>
    <m/>
    <n v="619"/>
    <n v="468"/>
    <n v="1892867.2841657216"/>
    <n v="199432.98236095349"/>
    <n v="3.8949824970828471"/>
    <s v="Running Shoes"/>
    <x v="3"/>
    <s v="Fashion"/>
    <s v="Fashion"/>
    <s v="Fashion"/>
    <n v="45"/>
    <s v="Fashion"/>
    <m/>
    <n v="2024"/>
    <n v="12"/>
    <n v="22"/>
    <n v="1"/>
    <s v="Weekday"/>
    <m/>
    <m/>
  </r>
  <r>
    <s v="WEB-7553"/>
    <x v="855"/>
    <s v="Aarav Das"/>
    <x v="1"/>
    <x v="2"/>
    <x v="15"/>
    <n v="1"/>
    <n v="395.98"/>
    <x v="4"/>
    <x v="0"/>
    <n v="4"/>
    <n v="395.98"/>
    <m/>
    <m/>
    <m/>
    <m/>
    <m/>
    <m/>
    <s v="Completed"/>
    <s v="No"/>
    <s v="No"/>
    <m/>
    <n v="595"/>
    <n v="444"/>
    <n v="594714.6477588166"/>
    <n v="60882.938065984097"/>
    <n v="3.804733727810651"/>
    <s v="Kids Story Book"/>
    <x v="2"/>
    <s v="Books"/>
    <s v="Books"/>
    <s v="Books"/>
    <n v="23"/>
    <s v="Books"/>
    <m/>
    <n v="2025"/>
    <n v="4"/>
    <n v="27"/>
    <n v="1"/>
    <s v="Weekday"/>
    <m/>
    <m/>
  </r>
  <r>
    <s v="WEB-5387"/>
    <x v="318"/>
    <s v="Vikram Menon"/>
    <x v="2"/>
    <x v="4"/>
    <x v="6"/>
    <n v="2"/>
    <n v="1291.9000000000001"/>
    <x v="4"/>
    <x v="2"/>
    <n v="2"/>
    <n v="2583.8000000000002"/>
    <m/>
    <m/>
    <m/>
    <m/>
    <m/>
    <m/>
    <s v="Completed"/>
    <s v="No"/>
    <s v="No"/>
    <m/>
    <n v="589"/>
    <n v="426"/>
    <n v="1098537.4901531704"/>
    <n v="96724.388030634553"/>
    <n v="3.9001122334455669"/>
    <s v="Lipstick"/>
    <x v="4"/>
    <s v="Beauty"/>
    <s v="Beauty"/>
    <s v="Beauty"/>
    <n v="10"/>
    <s v="Beauty"/>
    <m/>
    <n v="2023"/>
    <n v="10"/>
    <n v="22"/>
    <n v="1"/>
    <s v="Weekday"/>
    <m/>
    <m/>
  </r>
  <r>
    <s v="WEB-5008"/>
    <x v="115"/>
    <s v="Simran Nair"/>
    <x v="2"/>
    <x v="3"/>
    <x v="17"/>
    <n v="1"/>
    <n v="301.73"/>
    <x v="3"/>
    <x v="0"/>
    <n v="5"/>
    <n v="301.73"/>
    <m/>
    <m/>
    <m/>
    <m/>
    <m/>
    <m/>
    <s v="Completed"/>
    <s v="No"/>
    <s v="No"/>
    <m/>
    <n v="589"/>
    <n v="426"/>
    <n v="1892867.2841657216"/>
    <n v="199432.98236095349"/>
    <n v="3.8949824970828471"/>
    <s v="Running Shoes"/>
    <x v="3"/>
    <s v="Fashion"/>
    <s v="Fashion"/>
    <s v="Fashion"/>
    <n v="45"/>
    <s v="Fashion"/>
    <m/>
    <n v="2023"/>
    <n v="9"/>
    <n v="3"/>
    <n v="1"/>
    <s v="Weekday"/>
    <m/>
    <m/>
  </r>
  <r>
    <s v="WEB-7250"/>
    <x v="560"/>
    <s v="Vikram Patel"/>
    <x v="0"/>
    <x v="1"/>
    <x v="1"/>
    <n v="2"/>
    <n v="2994.7"/>
    <x v="3"/>
    <x v="3"/>
    <n v="5"/>
    <n v="5989.4"/>
    <m/>
    <m/>
    <m/>
    <m/>
    <m/>
    <m/>
    <s v="Lost Sale"/>
    <s v="No"/>
    <s v="Yes"/>
    <m/>
    <n v="590"/>
    <n v="451"/>
    <n v="2759712.3299794244"/>
    <n v="330643.50635802455"/>
    <n v="3.8641711229946525"/>
    <s v="Power Bank 10000Mah"/>
    <x v="1"/>
    <s v="Electronics"/>
    <s v="Electronics"/>
    <s v="Electronics"/>
    <n v="3"/>
    <s v="Electronics"/>
    <m/>
    <n v="2023"/>
    <n v="5"/>
    <n v="16"/>
    <n v="3"/>
    <s v="Weekday"/>
    <m/>
    <m/>
  </r>
  <r>
    <s v="WEB-6539"/>
    <x v="770"/>
    <s v="Ananya Sharma"/>
    <x v="2"/>
    <x v="1"/>
    <x v="1"/>
    <n v="2"/>
    <n v="1200.04"/>
    <x v="0"/>
    <x v="0"/>
    <n v="4"/>
    <n v="2400.08"/>
    <m/>
    <m/>
    <m/>
    <m/>
    <m/>
    <m/>
    <s v="Completed"/>
    <s v="Yes"/>
    <s v="No"/>
    <m/>
    <n v="589"/>
    <n v="426"/>
    <n v="2759712.3299794244"/>
    <n v="330643.50635802455"/>
    <n v="3.8641711229946525"/>
    <s v="Power Bank 10000Mah"/>
    <x v="1"/>
    <s v="Electronics"/>
    <s v="Electronics"/>
    <s v="Electronics"/>
    <n v="3"/>
    <s v="Electronics"/>
    <m/>
    <n v="2025"/>
    <n v="5"/>
    <n v="11"/>
    <n v="1"/>
    <s v="Weekday"/>
    <m/>
    <m/>
  </r>
  <r>
    <s v="WEB-9561"/>
    <x v="467"/>
    <s v="Vikram Rao"/>
    <x v="3"/>
    <x v="0"/>
    <x v="0"/>
    <n v="2"/>
    <n v="1580.41"/>
    <x v="1"/>
    <x v="0"/>
    <n v="4"/>
    <n v="3160.82"/>
    <m/>
    <m/>
    <m/>
    <m/>
    <m/>
    <m/>
    <s v="Completed"/>
    <s v="Yes"/>
    <s v="No"/>
    <m/>
    <n v="619"/>
    <n v="468"/>
    <n v="1463424.4009529033"/>
    <n v="118285.78776560788"/>
    <n v="3.8140589569160999"/>
    <s v="Water Bottle"/>
    <x v="0"/>
    <s v="Home &amp; Kitchen"/>
    <s v="Home &amp; Kitchen"/>
    <s v="Home &amp; Kitchen"/>
    <n v="2"/>
    <s v="Home &amp; Kitchen"/>
    <m/>
    <n v="2023"/>
    <n v="8"/>
    <n v="7"/>
    <n v="2"/>
    <s v="Weekend"/>
    <m/>
    <m/>
  </r>
  <r>
    <s v="WEB-9358"/>
    <x v="200"/>
    <s v="Rahul Verma"/>
    <x v="5"/>
    <x v="4"/>
    <x v="21"/>
    <n v="1"/>
    <n v="512.38"/>
    <x v="0"/>
    <x v="0"/>
    <n v="4"/>
    <n v="512.38"/>
    <m/>
    <m/>
    <m/>
    <m/>
    <m/>
    <m/>
    <s v="Completed"/>
    <s v="No"/>
    <s v="No"/>
    <m/>
    <n v="559"/>
    <n v="408"/>
    <n v="1098537.4901531704"/>
    <n v="96724.388030634553"/>
    <n v="3.9001122334455669"/>
    <s v="Shampoo 200Ml"/>
    <x v="4"/>
    <s v="Beauty"/>
    <s v="Beauty"/>
    <s v="Beauty"/>
    <n v="64"/>
    <s v="Beauty"/>
    <m/>
    <n v="2023"/>
    <n v="7"/>
    <n v="30"/>
    <n v="1"/>
    <s v="Weekday"/>
    <m/>
    <m/>
  </r>
  <r>
    <s v="WEB-8749"/>
    <x v="710"/>
    <s v="Rohan Kumar"/>
    <x v="3"/>
    <x v="0"/>
    <x v="23"/>
    <n v="2"/>
    <n v="1704.1"/>
    <x v="1"/>
    <x v="0"/>
    <n v="5"/>
    <n v="3408.2"/>
    <m/>
    <m/>
    <m/>
    <m/>
    <m/>
    <m/>
    <s v="Completed"/>
    <s v="Yes"/>
    <s v="No"/>
    <m/>
    <n v="619"/>
    <n v="468"/>
    <n v="1463424.4009529033"/>
    <n v="118285.78776560788"/>
    <n v="3.8140589569160999"/>
    <s v="Led Bulb Pack"/>
    <x v="0"/>
    <s v="Home &amp; Kitchen"/>
    <s v="Home &amp; Kitchen"/>
    <s v="Home &amp; Kitchen"/>
    <n v="76"/>
    <s v="Home &amp; Kitchen"/>
    <m/>
    <n v="2023"/>
    <n v="4"/>
    <n v="23"/>
    <n v="1"/>
    <s v="Weekday"/>
    <m/>
    <m/>
  </r>
  <r>
    <s v="WEB-7175"/>
    <x v="497"/>
    <s v="Neha Mehta"/>
    <x v="2"/>
    <x v="0"/>
    <x v="4"/>
    <n v="3"/>
    <n v="677.09"/>
    <x v="1"/>
    <x v="1"/>
    <n v="2"/>
    <n v="2031.27"/>
    <m/>
    <m/>
    <m/>
    <m/>
    <m/>
    <m/>
    <s v="Pending"/>
    <s v="No"/>
    <s v="Yes"/>
    <m/>
    <n v="589"/>
    <n v="426"/>
    <n v="1463424.4009529033"/>
    <n v="118285.78776560788"/>
    <n v="3.8140589569160999"/>
    <s v="Non-Stick Pan"/>
    <x v="0"/>
    <s v="Home &amp; Kitchen"/>
    <s v="Home &amp; Kitchen"/>
    <s v="Home &amp; Kitchen"/>
    <n v="7"/>
    <s v="Home &amp; Kitchen"/>
    <m/>
    <n v="2023"/>
    <n v="7"/>
    <n v="6"/>
    <n v="5"/>
    <s v="Weekday"/>
    <m/>
    <m/>
  </r>
  <r>
    <s v="WEB-6761"/>
    <x v="251"/>
    <s v="Rohan Malhotra"/>
    <x v="3"/>
    <x v="1"/>
    <x v="9"/>
    <n v="1"/>
    <n v="1835.58"/>
    <x v="3"/>
    <x v="0"/>
    <n v="5"/>
    <n v="1835.58"/>
    <m/>
    <m/>
    <m/>
    <m/>
    <m/>
    <m/>
    <s v="Completed"/>
    <s v="Yes"/>
    <s v="No"/>
    <m/>
    <n v="619"/>
    <n v="468"/>
    <n v="2759712.3299794244"/>
    <n v="330643.50635802455"/>
    <n v="3.8641711229946525"/>
    <s v="Usb Cable"/>
    <x v="1"/>
    <s v="Electronics"/>
    <s v="Electronics"/>
    <s v="Electronics"/>
    <n v="13"/>
    <s v="Electronics"/>
    <m/>
    <n v="2024"/>
    <n v="2"/>
    <n v="3"/>
    <n v="7"/>
    <s v="Weekday"/>
    <m/>
    <m/>
  </r>
  <r>
    <s v="WEB-6473"/>
    <x v="334"/>
    <s v="Ananya Gupta"/>
    <x v="7"/>
    <x v="1"/>
    <x v="11"/>
    <n v="3"/>
    <n v="387.55"/>
    <x v="3"/>
    <x v="0"/>
    <n v="5"/>
    <n v="1162.6500000000001"/>
    <m/>
    <m/>
    <m/>
    <m/>
    <m/>
    <m/>
    <s v="Completed"/>
    <s v="Yes"/>
    <s v="No"/>
    <m/>
    <n v="567"/>
    <n v="440"/>
    <n v="2759712.3299794244"/>
    <n v="330643.50635802455"/>
    <n v="3.8641711229946525"/>
    <s v="Smart Watch"/>
    <x v="1"/>
    <s v="Electronics"/>
    <s v="Electronics"/>
    <s v="Electronics"/>
    <n v="17"/>
    <s v="Electronics"/>
    <m/>
    <n v="2024"/>
    <n v="8"/>
    <n v="14"/>
    <n v="4"/>
    <s v="Weekday"/>
    <m/>
    <m/>
  </r>
  <r>
    <s v="WEB-9104"/>
    <x v="568"/>
    <s v="Diya Rao"/>
    <x v="7"/>
    <x v="2"/>
    <x v="13"/>
    <n v="1"/>
    <n v="508"/>
    <x v="4"/>
    <x v="0"/>
    <n v="3"/>
    <n v="508"/>
    <m/>
    <m/>
    <m/>
    <m/>
    <m/>
    <m/>
    <s v="Completed"/>
    <s v="No"/>
    <s v="No"/>
    <m/>
    <n v="567"/>
    <n v="440"/>
    <n v="594714.6477588166"/>
    <n v="60882.938065984097"/>
    <n v="3.804733727810651"/>
    <s v="Self-Help Book"/>
    <x v="2"/>
    <s v="Books"/>
    <s v="Books"/>
    <s v="Books"/>
    <n v="19"/>
    <s v="Books"/>
    <m/>
    <n v="2025"/>
    <n v="3"/>
    <n v="17"/>
    <n v="2"/>
    <s v="Weekday"/>
    <m/>
    <m/>
  </r>
  <r>
    <s v="WEB-5559"/>
    <x v="174"/>
    <s v="Kavya Iyer"/>
    <x v="0"/>
    <x v="4"/>
    <x v="12"/>
    <n v="2"/>
    <n v="160.16999999999999"/>
    <x v="4"/>
    <x v="2"/>
    <m/>
    <n v="320.33999999999997"/>
    <m/>
    <m/>
    <m/>
    <m/>
    <m/>
    <m/>
    <s v="Completed"/>
    <s v="No"/>
    <s v="No"/>
    <m/>
    <n v="590"/>
    <n v="451"/>
    <n v="1098537.4901531704"/>
    <n v="96724.388030634553"/>
    <n v="3.9001122334455669"/>
    <s v="Perfume 50Ml"/>
    <x v="4"/>
    <s v="Beauty"/>
    <s v="Beauty"/>
    <s v="Beauty"/>
    <n v="18"/>
    <s v="Beauty"/>
    <m/>
    <n v="2025"/>
    <n v="4"/>
    <n v="21"/>
    <n v="2"/>
    <s v="Weekday"/>
    <m/>
    <m/>
  </r>
  <r>
    <s v="WEB-7402"/>
    <x v="175"/>
    <s v="Aarav Reddy"/>
    <x v="1"/>
    <x v="2"/>
    <x v="7"/>
    <n v="2"/>
    <n v="509.43"/>
    <x v="1"/>
    <x v="0"/>
    <n v="3"/>
    <n v="1018.86"/>
    <m/>
    <m/>
    <m/>
    <m/>
    <m/>
    <m/>
    <s v="Completed"/>
    <s v="Yes"/>
    <s v="No"/>
    <m/>
    <n v="595"/>
    <n v="444"/>
    <n v="594714.6477588166"/>
    <n v="60882.938065984097"/>
    <n v="3.804733727810651"/>
    <s v="Fiction Novel"/>
    <x v="2"/>
    <s v="Books"/>
    <s v="Books"/>
    <s v="Books"/>
    <n v="11"/>
    <s v="Books"/>
    <m/>
    <n v="2024"/>
    <n v="12"/>
    <n v="19"/>
    <n v="5"/>
    <s v="Weekday"/>
    <m/>
    <m/>
  </r>
  <r>
    <s v="WEB-7109"/>
    <x v="206"/>
    <s v="Pooja Joshi"/>
    <x v="0"/>
    <x v="2"/>
    <x v="14"/>
    <n v="1"/>
    <n v="270.61"/>
    <x v="0"/>
    <x v="1"/>
    <n v="1"/>
    <n v="270.61"/>
    <m/>
    <m/>
    <m/>
    <m/>
    <m/>
    <m/>
    <s v="Pending"/>
    <s v="No"/>
    <s v="Yes"/>
    <m/>
    <n v="590"/>
    <n v="451"/>
    <n v="594714.6477588166"/>
    <n v="60882.938065984097"/>
    <n v="3.804733727810651"/>
    <s v="Notebook Set"/>
    <x v="2"/>
    <s v="Books"/>
    <s v="Books"/>
    <s v="Books"/>
    <n v="20"/>
    <s v="Books"/>
    <m/>
    <n v="2024"/>
    <n v="12"/>
    <n v="1"/>
    <n v="1"/>
    <s v="Weekend"/>
    <m/>
    <m/>
  </r>
  <r>
    <s v="WEB-6584"/>
    <x v="144"/>
    <s v="Aditya Menon"/>
    <x v="6"/>
    <x v="1"/>
    <x v="9"/>
    <n v="1"/>
    <n v="1373.99"/>
    <x v="2"/>
    <x v="1"/>
    <n v="4"/>
    <n v="1373.99"/>
    <m/>
    <m/>
    <m/>
    <m/>
    <m/>
    <m/>
    <s v="Pending"/>
    <s v="No"/>
    <s v="Yes"/>
    <m/>
    <n v="558"/>
    <n v="430"/>
    <n v="2759712.3299794244"/>
    <n v="330643.50635802455"/>
    <n v="3.8641711229946525"/>
    <s v="Usb Cable"/>
    <x v="1"/>
    <s v="Electronics"/>
    <s v="Electronics"/>
    <s v="Electronics"/>
    <n v="13"/>
    <s v="Electronics"/>
    <m/>
    <n v="2023"/>
    <n v="12"/>
    <n v="10"/>
    <n v="1"/>
    <s v="Weekday"/>
    <m/>
    <m/>
  </r>
  <r>
    <s v="WEB-5161"/>
    <x v="98"/>
    <s v="Karan Chatterjee"/>
    <x v="6"/>
    <x v="1"/>
    <x v="1"/>
    <n v="2"/>
    <n v="3296.67"/>
    <x v="4"/>
    <x v="3"/>
    <n v="4"/>
    <n v="6593.34"/>
    <m/>
    <m/>
    <m/>
    <m/>
    <m/>
    <m/>
    <s v="Lost Sale"/>
    <s v="No"/>
    <s v="Yes"/>
    <m/>
    <n v="558"/>
    <n v="430"/>
    <n v="2759712.3299794244"/>
    <n v="330643.50635802455"/>
    <n v="3.8641711229946525"/>
    <s v="Power Bank 10000Mah"/>
    <x v="1"/>
    <s v="Electronics"/>
    <s v="Electronics"/>
    <s v="Electronics"/>
    <n v="3"/>
    <s v="Electronics"/>
    <m/>
    <n v="2025"/>
    <n v="2"/>
    <n v="3"/>
    <n v="2"/>
    <s v="Weekday"/>
    <m/>
    <m/>
  </r>
  <r>
    <s v="WEB-7078"/>
    <x v="697"/>
    <s v="Rohan Sharma"/>
    <x v="6"/>
    <x v="2"/>
    <x v="13"/>
    <n v="1"/>
    <n v="326.06"/>
    <x v="1"/>
    <x v="0"/>
    <n v="5"/>
    <n v="326.06"/>
    <m/>
    <m/>
    <m/>
    <m/>
    <m/>
    <m/>
    <s v="Completed"/>
    <s v="No"/>
    <s v="No"/>
    <m/>
    <n v="558"/>
    <n v="430"/>
    <n v="594714.6477588166"/>
    <n v="60882.938065984097"/>
    <n v="3.804733727810651"/>
    <s v="Self-Help Book"/>
    <x v="2"/>
    <s v="Books"/>
    <s v="Books"/>
    <s v="Books"/>
    <n v="19"/>
    <s v="Books"/>
    <m/>
    <n v="2024"/>
    <n v="8"/>
    <n v="9"/>
    <n v="6"/>
    <s v="Weekday"/>
    <m/>
    <m/>
  </r>
  <r>
    <s v="WEB-5896"/>
    <x v="60"/>
    <s v="Saanvi Das"/>
    <x v="4"/>
    <x v="0"/>
    <x v="23"/>
    <n v="1"/>
    <n v="1831.5"/>
    <x v="0"/>
    <x v="0"/>
    <n v="5"/>
    <n v="1831.5"/>
    <m/>
    <m/>
    <m/>
    <m/>
    <m/>
    <m/>
    <s v="Completed"/>
    <s v="Yes"/>
    <s v="No"/>
    <m/>
    <n v="573"/>
    <n v="450"/>
    <n v="1463424.4009529033"/>
    <n v="118285.78776560788"/>
    <n v="3.8140589569160999"/>
    <s v="Led Bulb Pack"/>
    <x v="0"/>
    <s v="Home &amp; Kitchen"/>
    <s v="Home &amp; Kitchen"/>
    <s v="Home &amp; Kitchen"/>
    <n v="76"/>
    <s v="Home &amp; Kitchen"/>
    <m/>
    <n v="2024"/>
    <n v="9"/>
    <n v="7"/>
    <n v="7"/>
    <s v="Weekend"/>
    <m/>
    <m/>
  </r>
  <r>
    <s v="WEB-9065"/>
    <x v="93"/>
    <s v="Diya Das"/>
    <x v="2"/>
    <x v="1"/>
    <x v="11"/>
    <n v="2"/>
    <n v="701.43"/>
    <x v="0"/>
    <x v="0"/>
    <m/>
    <n v="1402.86"/>
    <m/>
    <m/>
    <m/>
    <m/>
    <m/>
    <m/>
    <s v="Completed"/>
    <s v="Yes"/>
    <s v="No"/>
    <m/>
    <n v="589"/>
    <n v="426"/>
    <n v="2759712.3299794244"/>
    <n v="330643.50635802455"/>
    <n v="3.8641711229946525"/>
    <s v="Smart Watch"/>
    <x v="1"/>
    <s v="Electronics"/>
    <s v="Electronics"/>
    <s v="Electronics"/>
    <n v="17"/>
    <s v="Electronics"/>
    <m/>
    <n v="2023"/>
    <n v="3"/>
    <n v="30"/>
    <n v="5"/>
    <s v="Weekday"/>
    <m/>
    <m/>
  </r>
  <r>
    <s v="WEB-7315"/>
    <x v="247"/>
    <s v="Simran Sharma"/>
    <x v="7"/>
    <x v="1"/>
    <x v="18"/>
    <n v="1"/>
    <n v="459.62"/>
    <x v="1"/>
    <x v="0"/>
    <n v="1"/>
    <n v="459.62"/>
    <m/>
    <m/>
    <m/>
    <m/>
    <m/>
    <m/>
    <s v="Completed"/>
    <s v="No"/>
    <s v="No"/>
    <m/>
    <n v="567"/>
    <n v="440"/>
    <n v="2759712.3299794244"/>
    <n v="330643.50635802455"/>
    <n v="3.8641711229946525"/>
    <s v="Bluetooth Speaker"/>
    <x v="1"/>
    <s v="Electronics"/>
    <s v="Electronics"/>
    <s v="Electronics"/>
    <n v="48"/>
    <s v="Electronics"/>
    <m/>
    <n v="2024"/>
    <n v="10"/>
    <n v="2"/>
    <n v="4"/>
    <s v="Weekday"/>
    <m/>
    <m/>
  </r>
  <r>
    <s v="WEB-8673"/>
    <x v="514"/>
    <s v="Vikram Kapoor"/>
    <x v="0"/>
    <x v="4"/>
    <x v="12"/>
    <n v="2"/>
    <n v="112.79"/>
    <x v="0"/>
    <x v="0"/>
    <n v="2"/>
    <n v="225.58"/>
    <m/>
    <m/>
    <m/>
    <m/>
    <m/>
    <m/>
    <s v="Completed"/>
    <s v="No"/>
    <s v="No"/>
    <m/>
    <n v="590"/>
    <n v="451"/>
    <n v="1098537.4901531704"/>
    <n v="96724.388030634553"/>
    <n v="3.9001122334455669"/>
    <s v="Perfume 50Ml"/>
    <x v="4"/>
    <s v="Beauty"/>
    <s v="Beauty"/>
    <s v="Beauty"/>
    <n v="18"/>
    <s v="Beauty"/>
    <m/>
    <n v="2023"/>
    <n v="11"/>
    <n v="26"/>
    <n v="1"/>
    <s v="Weekday"/>
    <m/>
    <m/>
  </r>
  <r>
    <s v="WEB-8906"/>
    <x v="651"/>
    <s v="Simran Pillai"/>
    <x v="2"/>
    <x v="4"/>
    <x v="12"/>
    <n v="2"/>
    <n v="1087.94"/>
    <x v="2"/>
    <x v="0"/>
    <n v="5"/>
    <n v="2175.88"/>
    <m/>
    <m/>
    <m/>
    <m/>
    <m/>
    <m/>
    <s v="Completed"/>
    <s v="Yes"/>
    <s v="No"/>
    <m/>
    <n v="589"/>
    <n v="426"/>
    <n v="1098537.4901531704"/>
    <n v="96724.388030634553"/>
    <n v="3.9001122334455669"/>
    <s v="Perfume 50Ml"/>
    <x v="4"/>
    <s v="Beauty"/>
    <s v="Beauty"/>
    <s v="Beauty"/>
    <n v="18"/>
    <s v="Beauty"/>
    <m/>
    <n v="2025"/>
    <n v="2"/>
    <n v="25"/>
    <n v="3"/>
    <s v="Weekday"/>
    <m/>
    <m/>
  </r>
  <r>
    <s v="WEB-5216"/>
    <x v="856"/>
    <s v="Vikram Kapoor"/>
    <x v="6"/>
    <x v="3"/>
    <x v="3"/>
    <n v="1"/>
    <n v="709.17"/>
    <x v="4"/>
    <x v="0"/>
    <n v="4"/>
    <n v="709.17"/>
    <m/>
    <m/>
    <m/>
    <m/>
    <m/>
    <m/>
    <s v="Completed"/>
    <s v="No"/>
    <s v="No"/>
    <m/>
    <n v="558"/>
    <n v="430"/>
    <n v="1892867.2841657216"/>
    <n v="199432.98236095349"/>
    <n v="3.8949824970828471"/>
    <s v="Denim Jeans"/>
    <x v="3"/>
    <s v="Fashion"/>
    <s v="Fashion"/>
    <s v="Fashion"/>
    <n v="6"/>
    <s v="Fashion"/>
    <m/>
    <n v="2024"/>
    <n v="1"/>
    <n v="5"/>
    <n v="6"/>
    <s v="Weekday"/>
    <m/>
    <m/>
  </r>
  <r>
    <s v="WEB-5569"/>
    <x v="857"/>
    <s v="Sanjay Singh"/>
    <x v="7"/>
    <x v="3"/>
    <x v="3"/>
    <n v="2"/>
    <n v="2192.94"/>
    <x v="4"/>
    <x v="2"/>
    <n v="4"/>
    <n v="4385.88"/>
    <m/>
    <m/>
    <m/>
    <m/>
    <m/>
    <m/>
    <s v="Completed"/>
    <s v="No"/>
    <s v="No"/>
    <m/>
    <n v="567"/>
    <n v="440"/>
    <n v="1892867.2841657216"/>
    <n v="199432.98236095349"/>
    <n v="3.8949824970828471"/>
    <s v="Denim Jeans"/>
    <x v="3"/>
    <s v="Fashion"/>
    <s v="Fashion"/>
    <s v="Fashion"/>
    <n v="6"/>
    <s v="Fashion"/>
    <m/>
    <n v="2023"/>
    <n v="10"/>
    <n v="5"/>
    <n v="5"/>
    <s v="Weekday"/>
    <m/>
    <m/>
  </r>
  <r>
    <s v="WEB-5565"/>
    <x v="269"/>
    <s v="Simran Sharma"/>
    <x v="3"/>
    <x v="0"/>
    <x v="4"/>
    <n v="1"/>
    <n v="1998.32"/>
    <x v="4"/>
    <x v="0"/>
    <n v="3"/>
    <n v="1998.32"/>
    <m/>
    <m/>
    <m/>
    <m/>
    <m/>
    <m/>
    <s v="Completed"/>
    <s v="Yes"/>
    <s v="No"/>
    <m/>
    <n v="619"/>
    <n v="468"/>
    <n v="1463424.4009529033"/>
    <n v="118285.78776560788"/>
    <n v="3.8140589569160999"/>
    <s v="Non-Stick Pan"/>
    <x v="0"/>
    <s v="Home &amp; Kitchen"/>
    <s v="Home &amp; Kitchen"/>
    <s v="Home &amp; Kitchen"/>
    <n v="7"/>
    <s v="Home &amp; Kitchen"/>
    <m/>
    <n v="2024"/>
    <n v="6"/>
    <n v="16"/>
    <n v="1"/>
    <s v="Weekday"/>
    <m/>
    <m/>
  </r>
  <r>
    <s v="WEB-8091"/>
    <x v="417"/>
    <s v="Karan Reddy"/>
    <x v="4"/>
    <x v="0"/>
    <x v="5"/>
    <n v="2"/>
    <n v="990.55"/>
    <x v="2"/>
    <x v="0"/>
    <n v="5"/>
    <n v="1981.1"/>
    <m/>
    <m/>
    <m/>
    <m/>
    <m/>
    <m/>
    <s v="Completed"/>
    <s v="Yes"/>
    <s v="No"/>
    <m/>
    <n v="573"/>
    <n v="450"/>
    <n v="1463424.4009529033"/>
    <n v="118285.78776560788"/>
    <n v="3.8140589569160999"/>
    <s v="Storage Box"/>
    <x v="0"/>
    <s v="Home &amp; Kitchen"/>
    <s v="Home &amp; Kitchen"/>
    <s v="Home &amp; Kitchen"/>
    <n v="8"/>
    <s v="Home &amp; Kitchen"/>
    <m/>
    <n v="2023"/>
    <n v="11"/>
    <n v="19"/>
    <n v="1"/>
    <s v="Weekday"/>
    <m/>
    <m/>
  </r>
  <r>
    <s v="WEB-9305"/>
    <x v="296"/>
    <s v="Ishaan Kumar"/>
    <x v="5"/>
    <x v="3"/>
    <x v="17"/>
    <n v="1"/>
    <n v="599.20000000000005"/>
    <x v="3"/>
    <x v="0"/>
    <m/>
    <n v="599.20000000000005"/>
    <m/>
    <m/>
    <m/>
    <m/>
    <m/>
    <m/>
    <s v="Completed"/>
    <s v="No"/>
    <s v="No"/>
    <m/>
    <n v="559"/>
    <n v="408"/>
    <n v="1892867.2841657216"/>
    <n v="199432.98236095349"/>
    <n v="3.8949824970828471"/>
    <s v="Running Shoes"/>
    <x v="3"/>
    <s v="Fashion"/>
    <s v="Fashion"/>
    <s v="Fashion"/>
    <n v="45"/>
    <s v="Fashion"/>
    <m/>
    <n v="2025"/>
    <n v="1"/>
    <n v="24"/>
    <n v="6"/>
    <s v="Weekday"/>
    <m/>
    <m/>
  </r>
  <r>
    <s v="WEB-7355"/>
    <x v="856"/>
    <s v="Vikram Khan"/>
    <x v="2"/>
    <x v="2"/>
    <x v="14"/>
    <n v="1"/>
    <n v="713.06"/>
    <x v="3"/>
    <x v="0"/>
    <n v="4"/>
    <n v="713.06"/>
    <m/>
    <m/>
    <m/>
    <m/>
    <m/>
    <m/>
    <s v="Completed"/>
    <s v="No"/>
    <s v="No"/>
    <m/>
    <n v="589"/>
    <n v="426"/>
    <n v="594714.6477588166"/>
    <n v="60882.938065984097"/>
    <n v="3.804733727810651"/>
    <s v="Notebook Set"/>
    <x v="2"/>
    <s v="Books"/>
    <s v="Books"/>
    <s v="Books"/>
    <n v="20"/>
    <s v="Books"/>
    <m/>
    <n v="2024"/>
    <n v="1"/>
    <n v="5"/>
    <n v="6"/>
    <s v="Weekday"/>
    <m/>
    <m/>
  </r>
  <r>
    <s v="WEB-8113"/>
    <x v="155"/>
    <s v="Vivaan Patel"/>
    <x v="4"/>
    <x v="4"/>
    <x v="21"/>
    <n v="1"/>
    <n v="690.03"/>
    <x v="2"/>
    <x v="0"/>
    <n v="3"/>
    <n v="690.03"/>
    <m/>
    <m/>
    <m/>
    <m/>
    <m/>
    <m/>
    <s v="Completed"/>
    <s v="No"/>
    <s v="No"/>
    <m/>
    <n v="573"/>
    <n v="450"/>
    <n v="1098537.4901531704"/>
    <n v="96724.388030634553"/>
    <n v="3.9001122334455669"/>
    <s v="Shampoo 200Ml"/>
    <x v="4"/>
    <s v="Beauty"/>
    <s v="Beauty"/>
    <s v="Beauty"/>
    <n v="64"/>
    <s v="Beauty"/>
    <m/>
    <n v="2024"/>
    <n v="12"/>
    <n v="27"/>
    <n v="6"/>
    <s v="Weekday"/>
    <m/>
    <m/>
  </r>
  <r>
    <s v="WEB-5848"/>
    <x v="668"/>
    <s v="Tanya Verma"/>
    <x v="5"/>
    <x v="4"/>
    <x v="12"/>
    <n v="2"/>
    <n v="1356.58"/>
    <x v="0"/>
    <x v="1"/>
    <n v="3"/>
    <n v="2713.16"/>
    <m/>
    <m/>
    <m/>
    <m/>
    <m/>
    <m/>
    <s v="Pending"/>
    <s v="No"/>
    <s v="Yes"/>
    <m/>
    <n v="559"/>
    <n v="408"/>
    <n v="1098537.4901531704"/>
    <n v="96724.388030634553"/>
    <n v="3.9001122334455669"/>
    <s v="Perfume 50Ml"/>
    <x v="4"/>
    <s v="Beauty"/>
    <s v="Beauty"/>
    <s v="Beauty"/>
    <n v="18"/>
    <s v="Beauty"/>
    <m/>
    <n v="2025"/>
    <n v="5"/>
    <n v="4"/>
    <n v="1"/>
    <s v="Weekday"/>
    <m/>
    <m/>
  </r>
  <r>
    <s v="WEB-5860"/>
    <x v="601"/>
    <s v="Tanya Reddy"/>
    <x v="7"/>
    <x v="4"/>
    <x v="24"/>
    <n v="1"/>
    <n v="776.35"/>
    <x v="0"/>
    <x v="0"/>
    <n v="4"/>
    <n v="776.35"/>
    <m/>
    <m/>
    <m/>
    <m/>
    <m/>
    <m/>
    <s v="Completed"/>
    <s v="No"/>
    <s v="No"/>
    <m/>
    <n v="567"/>
    <n v="440"/>
    <n v="1098537.4901531704"/>
    <n v="96724.388030634553"/>
    <n v="3.9001122334455669"/>
    <s v="Face Cream"/>
    <x v="4"/>
    <s v="Beauty"/>
    <s v="Beauty"/>
    <s v="Beauty"/>
    <n v="80"/>
    <s v="Beauty"/>
    <m/>
    <n v="2023"/>
    <n v="11"/>
    <n v="8"/>
    <n v="4"/>
    <s v="Weekday"/>
    <m/>
    <m/>
  </r>
  <r>
    <s v="WEB-5332"/>
    <x v="315"/>
    <s v="Arjun Joshi"/>
    <x v="3"/>
    <x v="0"/>
    <x v="16"/>
    <n v="1"/>
    <n v="430.51"/>
    <x v="0"/>
    <x v="3"/>
    <n v="1"/>
    <n v="430.51"/>
    <m/>
    <m/>
    <m/>
    <m/>
    <m/>
    <m/>
    <s v="Lost Sale"/>
    <s v="No"/>
    <s v="Yes"/>
    <m/>
    <n v="619"/>
    <n v="468"/>
    <n v="1463424.4009529033"/>
    <n v="118285.78776560788"/>
    <n v="3.8140589569160999"/>
    <s v="Table Lamp"/>
    <x v="0"/>
    <s v="Home &amp; Kitchen"/>
    <s v="Home &amp; Kitchen"/>
    <s v="Home &amp; Kitchen"/>
    <n v="32"/>
    <s v="Home &amp; Kitchen"/>
    <m/>
    <n v="2024"/>
    <n v="2"/>
    <n v="26"/>
    <n v="2"/>
    <s v="Weekday"/>
    <m/>
    <m/>
  </r>
  <r>
    <s v="WEB-6979"/>
    <x v="467"/>
    <s v="Arjun Gupta"/>
    <x v="3"/>
    <x v="4"/>
    <x v="12"/>
    <n v="1"/>
    <n v="170.16"/>
    <x v="1"/>
    <x v="2"/>
    <n v="3"/>
    <n v="170.16"/>
    <m/>
    <m/>
    <m/>
    <m/>
    <m/>
    <m/>
    <s v="Completed"/>
    <s v="No"/>
    <s v="No"/>
    <m/>
    <n v="619"/>
    <n v="468"/>
    <n v="1098537.4901531704"/>
    <n v="96724.388030634553"/>
    <n v="3.9001122334455669"/>
    <s v="Perfume 50Ml"/>
    <x v="4"/>
    <s v="Beauty"/>
    <s v="Beauty"/>
    <s v="Beauty"/>
    <n v="18"/>
    <s v="Beauty"/>
    <m/>
    <n v="2023"/>
    <n v="8"/>
    <n v="7"/>
    <n v="2"/>
    <s v="Weekend"/>
    <m/>
    <m/>
  </r>
  <r>
    <s v="WEB-8593"/>
    <x v="858"/>
    <s v="Tanya Verma"/>
    <x v="5"/>
    <x v="0"/>
    <x v="16"/>
    <n v="3"/>
    <n v="1738.19"/>
    <x v="4"/>
    <x v="0"/>
    <n v="4"/>
    <n v="5214.57"/>
    <m/>
    <m/>
    <m/>
    <m/>
    <m/>
    <m/>
    <s v="Completed"/>
    <s v="Yes"/>
    <s v="No"/>
    <m/>
    <n v="559"/>
    <n v="408"/>
    <n v="1463424.4009529033"/>
    <n v="118285.78776560788"/>
    <n v="3.8140589569160999"/>
    <s v="Table Lamp"/>
    <x v="0"/>
    <s v="Home &amp; Kitchen"/>
    <s v="Home &amp; Kitchen"/>
    <s v="Home &amp; Kitchen"/>
    <n v="32"/>
    <s v="Home &amp; Kitchen"/>
    <m/>
    <n v="2024"/>
    <n v="3"/>
    <n v="21"/>
    <n v="5"/>
    <s v="Weekday"/>
    <m/>
    <m/>
  </r>
  <r>
    <s v="WEB-6733"/>
    <x v="95"/>
    <s v="Arjun Kumar"/>
    <x v="4"/>
    <x v="1"/>
    <x v="11"/>
    <n v="3"/>
    <n v="1920.67"/>
    <x v="2"/>
    <x v="0"/>
    <n v="5"/>
    <n v="5762.01"/>
    <m/>
    <m/>
    <m/>
    <m/>
    <m/>
    <m/>
    <s v="Completed"/>
    <s v="Yes"/>
    <s v="No"/>
    <m/>
    <n v="573"/>
    <n v="450"/>
    <n v="2759712.3299794244"/>
    <n v="330643.50635802455"/>
    <n v="3.8641711229946525"/>
    <s v="Smart Watch"/>
    <x v="1"/>
    <s v="Electronics"/>
    <s v="Electronics"/>
    <s v="Electronics"/>
    <n v="17"/>
    <s v="Electronics"/>
    <m/>
    <n v="2023"/>
    <n v="8"/>
    <n v="4"/>
    <n v="6"/>
    <s v="Weekday"/>
    <m/>
    <m/>
  </r>
  <r>
    <s v="WEB-5198"/>
    <x v="7"/>
    <s v="Karan Patel"/>
    <x v="1"/>
    <x v="4"/>
    <x v="24"/>
    <n v="1"/>
    <n v="1379.87"/>
    <x v="1"/>
    <x v="0"/>
    <n v="4"/>
    <n v="1379.87"/>
    <m/>
    <m/>
    <m/>
    <m/>
    <m/>
    <m/>
    <s v="Completed"/>
    <s v="Yes"/>
    <s v="No"/>
    <m/>
    <n v="595"/>
    <n v="444"/>
    <n v="1098537.4901531704"/>
    <n v="96724.388030634553"/>
    <n v="3.9001122334455669"/>
    <s v="Face Cream"/>
    <x v="4"/>
    <s v="Beauty"/>
    <s v="Beauty"/>
    <s v="Beauty"/>
    <n v="80"/>
    <s v="Beauty"/>
    <m/>
    <n v="2024"/>
    <n v="11"/>
    <n v="27"/>
    <n v="4"/>
    <s v="Weekday"/>
    <m/>
    <m/>
  </r>
  <r>
    <s v="WEB-8602"/>
    <x v="133"/>
    <s v="Ishaan Das"/>
    <x v="1"/>
    <x v="1"/>
    <x v="8"/>
    <n v="1"/>
    <n v="2229.98"/>
    <x v="4"/>
    <x v="0"/>
    <n v="4"/>
    <n v="2229.98"/>
    <m/>
    <m/>
    <m/>
    <m/>
    <m/>
    <m/>
    <s v="Completed"/>
    <s v="Yes"/>
    <s v="No"/>
    <m/>
    <n v="595"/>
    <n v="444"/>
    <n v="2759712.3299794244"/>
    <n v="330643.50635802455"/>
    <n v="3.8641711229946525"/>
    <s v="Wireless Earbuds"/>
    <x v="1"/>
    <s v="Electronics"/>
    <s v="Electronics"/>
    <s v="Electronics"/>
    <n v="12"/>
    <s v="Electronics"/>
    <m/>
    <n v="2025"/>
    <n v="6"/>
    <n v="21"/>
    <n v="7"/>
    <s v="Weekday"/>
    <m/>
    <m/>
  </r>
  <r>
    <s v="WEB-8082"/>
    <x v="524"/>
    <s v="Aarav Nair"/>
    <x v="3"/>
    <x v="4"/>
    <x v="12"/>
    <n v="2"/>
    <n v="551.69000000000005"/>
    <x v="5"/>
    <x v="0"/>
    <n v="5"/>
    <n v="1103.3800000000001"/>
    <m/>
    <m/>
    <m/>
    <m/>
    <m/>
    <m/>
    <s v="Completed"/>
    <s v="Yes"/>
    <s v="No"/>
    <m/>
    <n v="619"/>
    <n v="468"/>
    <n v="1098537.4901531704"/>
    <n v="96724.388030634553"/>
    <n v="3.9001122334455669"/>
    <s v="Perfume 50Ml"/>
    <x v="4"/>
    <s v="Beauty"/>
    <s v="Beauty"/>
    <s v="Beauty"/>
    <n v="18"/>
    <s v="Beauty"/>
    <m/>
    <n v="2023"/>
    <n v="6"/>
    <n v="16"/>
    <n v="6"/>
    <s v="Weekday"/>
    <m/>
    <m/>
  </r>
  <r>
    <s v="WEB-5966"/>
    <x v="635"/>
    <s v="Aarav Khan"/>
    <x v="5"/>
    <x v="0"/>
    <x v="16"/>
    <n v="1"/>
    <n v="1713.95"/>
    <x v="0"/>
    <x v="0"/>
    <n v="4"/>
    <n v="1713.95"/>
    <m/>
    <m/>
    <m/>
    <m/>
    <m/>
    <m/>
    <s v="Completed"/>
    <s v="Yes"/>
    <s v="No"/>
    <m/>
    <n v="559"/>
    <n v="408"/>
    <n v="1463424.4009529033"/>
    <n v="118285.78776560788"/>
    <n v="3.8140589569160999"/>
    <s v="Table Lamp"/>
    <x v="0"/>
    <s v="Home &amp; Kitchen"/>
    <s v="Home &amp; Kitchen"/>
    <s v="Home &amp; Kitchen"/>
    <n v="32"/>
    <s v="Home &amp; Kitchen"/>
    <m/>
    <n v="2024"/>
    <n v="8"/>
    <n v="24"/>
    <n v="7"/>
    <s v="Weekday"/>
    <m/>
    <m/>
  </r>
  <r>
    <s v="WEB-7117"/>
    <x v="398"/>
    <s v="Ishaan Khan"/>
    <x v="1"/>
    <x v="1"/>
    <x v="8"/>
    <n v="2"/>
    <n v="1791.78"/>
    <x v="1"/>
    <x v="2"/>
    <n v="4"/>
    <n v="3583.56"/>
    <m/>
    <m/>
    <m/>
    <m/>
    <m/>
    <m/>
    <s v="Completed"/>
    <s v="No"/>
    <s v="No"/>
    <m/>
    <n v="595"/>
    <n v="444"/>
    <n v="2759712.3299794244"/>
    <n v="330643.50635802455"/>
    <n v="3.8641711229946525"/>
    <s v="Wireless Earbuds"/>
    <x v="1"/>
    <s v="Electronics"/>
    <s v="Electronics"/>
    <s v="Electronics"/>
    <n v="12"/>
    <s v="Electronics"/>
    <m/>
    <n v="2024"/>
    <n v="6"/>
    <n v="26"/>
    <n v="4"/>
    <s v="Weekday"/>
    <m/>
    <m/>
  </r>
  <r>
    <s v="WEB-7142"/>
    <x v="219"/>
    <s v="Saanvi Das"/>
    <x v="7"/>
    <x v="0"/>
    <x v="5"/>
    <n v="1"/>
    <n v="1398.74"/>
    <x v="3"/>
    <x v="0"/>
    <n v="3"/>
    <n v="1398.74"/>
    <m/>
    <m/>
    <m/>
    <m/>
    <m/>
    <m/>
    <s v="Completed"/>
    <s v="Yes"/>
    <s v="No"/>
    <m/>
    <n v="567"/>
    <n v="440"/>
    <n v="1463424.4009529033"/>
    <n v="118285.78776560788"/>
    <n v="3.8140589569160999"/>
    <s v="Storage Box"/>
    <x v="0"/>
    <s v="Home &amp; Kitchen"/>
    <s v="Home &amp; Kitchen"/>
    <s v="Home &amp; Kitchen"/>
    <n v="8"/>
    <s v="Home &amp; Kitchen"/>
    <m/>
    <n v="2024"/>
    <n v="12"/>
    <n v="21"/>
    <n v="7"/>
    <s v="Weekday"/>
    <m/>
    <m/>
  </r>
  <r>
    <s v="WEB-6491"/>
    <x v="496"/>
    <s v="Sanjay Singh"/>
    <x v="2"/>
    <x v="1"/>
    <x v="8"/>
    <n v="1"/>
    <n v="2679.4"/>
    <x v="3"/>
    <x v="1"/>
    <n v="3"/>
    <n v="2679.4"/>
    <m/>
    <m/>
    <m/>
    <m/>
    <m/>
    <m/>
    <s v="Pending"/>
    <s v="No"/>
    <s v="Yes"/>
    <m/>
    <n v="589"/>
    <n v="426"/>
    <n v="2759712.3299794244"/>
    <n v="330643.50635802455"/>
    <n v="3.8641711229946525"/>
    <s v="Wireless Earbuds"/>
    <x v="1"/>
    <s v="Electronics"/>
    <s v="Electronics"/>
    <s v="Electronics"/>
    <n v="12"/>
    <s v="Electronics"/>
    <m/>
    <n v="2025"/>
    <n v="3"/>
    <n v="29"/>
    <n v="7"/>
    <s v="Weekday"/>
    <m/>
    <m/>
  </r>
  <r>
    <s v="WEB-7620"/>
    <x v="329"/>
    <s v="Simran Sharma"/>
    <x v="6"/>
    <x v="0"/>
    <x v="23"/>
    <n v="2"/>
    <n v="1010.33"/>
    <x v="2"/>
    <x v="0"/>
    <n v="2"/>
    <n v="2020.66"/>
    <m/>
    <m/>
    <m/>
    <m/>
    <m/>
    <m/>
    <s v="Completed"/>
    <s v="Yes"/>
    <s v="No"/>
    <m/>
    <n v="558"/>
    <n v="430"/>
    <n v="1463424.4009529033"/>
    <n v="118285.78776560788"/>
    <n v="3.8140589569160999"/>
    <s v="Led Bulb Pack"/>
    <x v="0"/>
    <s v="Home &amp; Kitchen"/>
    <s v="Home &amp; Kitchen"/>
    <s v="Home &amp; Kitchen"/>
    <n v="76"/>
    <s v="Home &amp; Kitchen"/>
    <m/>
    <n v="2023"/>
    <n v="12"/>
    <n v="16"/>
    <n v="7"/>
    <s v="Weekday"/>
    <m/>
    <m/>
  </r>
  <r>
    <s v="WEB-8623"/>
    <x v="413"/>
    <s v="Aarav Singh"/>
    <x v="6"/>
    <x v="3"/>
    <x v="10"/>
    <n v="1"/>
    <n v="2254.96"/>
    <x v="5"/>
    <x v="0"/>
    <n v="4"/>
    <n v="2254.96"/>
    <m/>
    <m/>
    <m/>
    <m/>
    <m/>
    <m/>
    <s v="Completed"/>
    <s v="Yes"/>
    <s v="No"/>
    <m/>
    <n v="558"/>
    <n v="430"/>
    <n v="1892867.2841657216"/>
    <n v="199432.98236095349"/>
    <n v="3.8949824970828471"/>
    <s v="Women'S Kurti"/>
    <x v="3"/>
    <s v="Fashion"/>
    <s v="Fashion"/>
    <s v="Fashion"/>
    <n v="15"/>
    <s v="Fashion"/>
    <m/>
    <n v="2023"/>
    <n v="8"/>
    <n v="24"/>
    <n v="5"/>
    <s v="Weekday"/>
    <m/>
    <m/>
  </r>
  <r>
    <s v="WEB-7074"/>
    <x v="418"/>
    <s v="Sanjay Reddy"/>
    <x v="4"/>
    <x v="4"/>
    <x v="6"/>
    <n v="1"/>
    <n v="116.27"/>
    <x v="0"/>
    <x v="0"/>
    <n v="5"/>
    <n v="116.27"/>
    <m/>
    <m/>
    <m/>
    <m/>
    <m/>
    <m/>
    <s v="Completed"/>
    <s v="No"/>
    <s v="No"/>
    <m/>
    <n v="573"/>
    <n v="450"/>
    <n v="1098537.4901531704"/>
    <n v="96724.388030634553"/>
    <n v="3.9001122334455669"/>
    <s v="Lipstick"/>
    <x v="4"/>
    <s v="Beauty"/>
    <s v="Beauty"/>
    <s v="Beauty"/>
    <n v="10"/>
    <s v="Beauty"/>
    <m/>
    <n v="2025"/>
    <n v="3"/>
    <n v="12"/>
    <n v="4"/>
    <s v="Weekday"/>
    <m/>
    <m/>
  </r>
  <r>
    <s v="WEB-6863"/>
    <x v="675"/>
    <s v="Karan Khan"/>
    <x v="2"/>
    <x v="3"/>
    <x v="19"/>
    <n v="1"/>
    <n v="1522.31"/>
    <x v="1"/>
    <x v="0"/>
    <n v="3"/>
    <n v="1522.31"/>
    <m/>
    <m/>
    <m/>
    <m/>
    <m/>
    <m/>
    <s v="Completed"/>
    <s v="Yes"/>
    <s v="No"/>
    <m/>
    <n v="589"/>
    <n v="426"/>
    <n v="1892867.2841657216"/>
    <n v="199432.98236095349"/>
    <n v="3.8949824970828471"/>
    <s v="Sunglasses"/>
    <x v="3"/>
    <s v="Fashion"/>
    <s v="Fashion"/>
    <s v="Fashion"/>
    <n v="53"/>
    <s v="Fashion"/>
    <m/>
    <n v="2024"/>
    <n v="3"/>
    <n v="5"/>
    <n v="3"/>
    <s v="Weekday"/>
    <m/>
    <m/>
  </r>
  <r>
    <s v="WEB-6940"/>
    <x v="308"/>
    <s v="Aditya Iyer"/>
    <x v="2"/>
    <x v="0"/>
    <x v="0"/>
    <n v="1"/>
    <n v="1585.79"/>
    <x v="0"/>
    <x v="2"/>
    <n v="5"/>
    <n v="1585.79"/>
    <m/>
    <m/>
    <m/>
    <m/>
    <m/>
    <m/>
    <s v="Completed"/>
    <s v="No"/>
    <s v="No"/>
    <m/>
    <n v="589"/>
    <n v="426"/>
    <n v="1463424.4009529033"/>
    <n v="118285.78776560788"/>
    <n v="3.8140589569160999"/>
    <s v="Water Bottle"/>
    <x v="0"/>
    <s v="Home &amp; Kitchen"/>
    <s v="Home &amp; Kitchen"/>
    <s v="Home &amp; Kitchen"/>
    <n v="2"/>
    <s v="Home &amp; Kitchen"/>
    <m/>
    <n v="2024"/>
    <n v="11"/>
    <n v="11"/>
    <n v="2"/>
    <s v="Weekday"/>
    <m/>
    <m/>
  </r>
  <r>
    <s v="WEB-8759"/>
    <x v="859"/>
    <s v="Ananya Iyer"/>
    <x v="6"/>
    <x v="3"/>
    <x v="10"/>
    <n v="2"/>
    <n v="1664.93"/>
    <x v="4"/>
    <x v="0"/>
    <n v="5"/>
    <n v="3329.86"/>
    <m/>
    <m/>
    <m/>
    <m/>
    <m/>
    <m/>
    <s v="Completed"/>
    <s v="Yes"/>
    <s v="No"/>
    <m/>
    <n v="558"/>
    <n v="430"/>
    <n v="1892867.2841657216"/>
    <n v="199432.98236095349"/>
    <n v="3.8949824970828471"/>
    <s v="Women'S Kurti"/>
    <x v="3"/>
    <s v="Fashion"/>
    <s v="Fashion"/>
    <s v="Fashion"/>
    <n v="15"/>
    <s v="Fashion"/>
    <m/>
    <n v="2023"/>
    <n v="7"/>
    <n v="22"/>
    <n v="7"/>
    <s v="Weekday"/>
    <m/>
    <m/>
  </r>
  <r>
    <s v="WEB-9359"/>
    <x v="83"/>
    <s v="Ishaan Rao"/>
    <x v="0"/>
    <x v="3"/>
    <x v="20"/>
    <n v="1"/>
    <n v="2386.0300000000002"/>
    <x v="0"/>
    <x v="0"/>
    <n v="5"/>
    <n v="2386.0300000000002"/>
    <m/>
    <m/>
    <m/>
    <m/>
    <m/>
    <m/>
    <s v="Completed"/>
    <s v="Yes"/>
    <s v="No"/>
    <m/>
    <n v="590"/>
    <n v="451"/>
    <n v="1892867.2841657216"/>
    <n v="199432.98236095349"/>
    <n v="3.8949824970828471"/>
    <s v="Men'S T-Shirt"/>
    <x v="3"/>
    <s v="Fashion"/>
    <s v="Fashion"/>
    <s v="Fashion"/>
    <n v="55"/>
    <s v="Fashion"/>
    <m/>
    <n v="2023"/>
    <n v="5"/>
    <n v="6"/>
    <n v="7"/>
    <s v="Weekday"/>
    <m/>
    <m/>
  </r>
  <r>
    <s v="WEB-5408"/>
    <x v="774"/>
    <s v="Kavya Sharma"/>
    <x v="6"/>
    <x v="2"/>
    <x v="13"/>
    <n v="1"/>
    <n v="379.69"/>
    <x v="5"/>
    <x v="2"/>
    <n v="3"/>
    <n v="379.69"/>
    <m/>
    <m/>
    <m/>
    <m/>
    <m/>
    <m/>
    <s v="Completed"/>
    <s v="No"/>
    <s v="No"/>
    <m/>
    <n v="558"/>
    <n v="430"/>
    <n v="594714.6477588166"/>
    <n v="60882.938065984097"/>
    <n v="3.804733727810651"/>
    <s v="Self-Help Book"/>
    <x v="2"/>
    <s v="Books"/>
    <s v="Books"/>
    <s v="Books"/>
    <n v="19"/>
    <s v="Books"/>
    <m/>
    <n v="2023"/>
    <n v="1"/>
    <n v="31"/>
    <n v="3"/>
    <s v="Weekday"/>
    <m/>
    <m/>
  </r>
  <r>
    <s v="WEB-7858"/>
    <x v="715"/>
    <s v="Sanjay Joshi"/>
    <x v="6"/>
    <x v="3"/>
    <x v="10"/>
    <n v="1"/>
    <n v="865.24"/>
    <x v="4"/>
    <x v="0"/>
    <n v="4"/>
    <n v="865.24"/>
    <m/>
    <m/>
    <m/>
    <m/>
    <m/>
    <m/>
    <s v="Completed"/>
    <s v="No"/>
    <s v="No"/>
    <m/>
    <n v="558"/>
    <n v="430"/>
    <n v="1892867.2841657216"/>
    <n v="199432.98236095349"/>
    <n v="3.8949824970828471"/>
    <s v="Women'S Kurti"/>
    <x v="3"/>
    <s v="Fashion"/>
    <s v="Fashion"/>
    <s v="Fashion"/>
    <n v="15"/>
    <s v="Fashion"/>
    <m/>
    <n v="2023"/>
    <n v="4"/>
    <n v="28"/>
    <n v="6"/>
    <s v="Weekday"/>
    <m/>
    <m/>
  </r>
  <r>
    <s v="WEB-6540"/>
    <x v="250"/>
    <s v="Aarav Gupta"/>
    <x v="6"/>
    <x v="0"/>
    <x v="4"/>
    <n v="1"/>
    <n v="1359.24"/>
    <x v="0"/>
    <x v="0"/>
    <n v="5"/>
    <n v="1359.24"/>
    <m/>
    <m/>
    <m/>
    <m/>
    <m/>
    <m/>
    <s v="Completed"/>
    <s v="Yes"/>
    <s v="No"/>
    <m/>
    <n v="558"/>
    <n v="430"/>
    <n v="1463424.4009529033"/>
    <n v="118285.78776560788"/>
    <n v="3.8140589569160999"/>
    <s v="Non-Stick Pan"/>
    <x v="0"/>
    <s v="Home &amp; Kitchen"/>
    <s v="Home &amp; Kitchen"/>
    <s v="Home &amp; Kitchen"/>
    <n v="7"/>
    <s v="Home &amp; Kitchen"/>
    <m/>
    <n v="2024"/>
    <n v="11"/>
    <n v="21"/>
    <n v="5"/>
    <s v="Weekday"/>
    <m/>
    <m/>
  </r>
  <r>
    <s v="WEB-6650"/>
    <x v="557"/>
    <s v="Simran Gupta"/>
    <x v="5"/>
    <x v="0"/>
    <x v="23"/>
    <n v="1"/>
    <n v="1397.38"/>
    <x v="4"/>
    <x v="1"/>
    <n v="4"/>
    <n v="1397.38"/>
    <m/>
    <m/>
    <m/>
    <m/>
    <m/>
    <m/>
    <s v="Pending"/>
    <s v="No"/>
    <s v="Yes"/>
    <m/>
    <n v="559"/>
    <n v="408"/>
    <n v="1463424.4009529033"/>
    <n v="118285.78776560788"/>
    <n v="3.8140589569160999"/>
    <s v="Led Bulb Pack"/>
    <x v="0"/>
    <s v="Home &amp; Kitchen"/>
    <s v="Home &amp; Kitchen"/>
    <s v="Home &amp; Kitchen"/>
    <n v="76"/>
    <s v="Home &amp; Kitchen"/>
    <m/>
    <n v="2024"/>
    <n v="10"/>
    <n v="13"/>
    <n v="1"/>
    <s v="Weekday"/>
    <m/>
    <m/>
  </r>
  <r>
    <s v="WEB-6510"/>
    <x v="432"/>
    <s v="Ishaan Pillai"/>
    <x v="6"/>
    <x v="1"/>
    <x v="18"/>
    <n v="1"/>
    <n v="2655.84"/>
    <x v="0"/>
    <x v="3"/>
    <n v="4"/>
    <n v="2655.84"/>
    <m/>
    <m/>
    <m/>
    <m/>
    <m/>
    <m/>
    <s v="Lost Sale"/>
    <s v="No"/>
    <s v="Yes"/>
    <m/>
    <n v="558"/>
    <n v="430"/>
    <n v="2759712.3299794244"/>
    <n v="330643.50635802455"/>
    <n v="3.8641711229946525"/>
    <s v="Bluetooth Speaker"/>
    <x v="1"/>
    <s v="Electronics"/>
    <s v="Electronics"/>
    <s v="Electronics"/>
    <n v="48"/>
    <s v="Electronics"/>
    <m/>
    <n v="2023"/>
    <n v="11"/>
    <n v="4"/>
    <n v="7"/>
    <s v="Weekday"/>
    <m/>
    <m/>
  </r>
  <r>
    <s v="WEB-5241"/>
    <x v="543"/>
    <s v="Riya Reddy"/>
    <x v="0"/>
    <x v="4"/>
    <x v="6"/>
    <n v="3"/>
    <n v="506.21"/>
    <x v="0"/>
    <x v="0"/>
    <n v="4"/>
    <n v="1518.6299999999999"/>
    <m/>
    <m/>
    <m/>
    <m/>
    <m/>
    <m/>
    <s v="Completed"/>
    <s v="Yes"/>
    <s v="No"/>
    <m/>
    <n v="590"/>
    <n v="451"/>
    <n v="1098537.4901531704"/>
    <n v="96724.388030634553"/>
    <n v="3.9001122334455669"/>
    <s v="Lipstick"/>
    <x v="4"/>
    <s v="Beauty"/>
    <s v="Beauty"/>
    <s v="Beauty"/>
    <n v="10"/>
    <s v="Beauty"/>
    <m/>
    <n v="2023"/>
    <n v="4"/>
    <n v="27"/>
    <n v="5"/>
    <s v="Weekday"/>
    <m/>
    <m/>
  </r>
  <r>
    <s v="WEB-7323"/>
    <x v="586"/>
    <s v="Vikram Rao"/>
    <x v="7"/>
    <x v="4"/>
    <x v="12"/>
    <n v="2"/>
    <n v="357.53"/>
    <x v="1"/>
    <x v="0"/>
    <n v="5"/>
    <n v="715.06"/>
    <m/>
    <m/>
    <m/>
    <m/>
    <m/>
    <m/>
    <s v="Completed"/>
    <s v="No"/>
    <s v="No"/>
    <m/>
    <n v="567"/>
    <n v="440"/>
    <n v="1098537.4901531704"/>
    <n v="96724.388030634553"/>
    <n v="3.9001122334455669"/>
    <s v="Perfume 50Ml"/>
    <x v="4"/>
    <s v="Beauty"/>
    <s v="Beauty"/>
    <s v="Beauty"/>
    <n v="18"/>
    <s v="Beauty"/>
    <m/>
    <n v="2024"/>
    <n v="10"/>
    <n v="10"/>
    <n v="5"/>
    <s v="Weekday"/>
    <m/>
    <m/>
  </r>
  <r>
    <s v="WEB-8524"/>
    <x v="37"/>
    <s v="Neha Kapoor"/>
    <x v="2"/>
    <x v="0"/>
    <x v="4"/>
    <n v="1"/>
    <n v="1068.9477656078857"/>
    <x v="4"/>
    <x v="1"/>
    <n v="3"/>
    <n v="1068.9477656078857"/>
    <m/>
    <m/>
    <m/>
    <m/>
    <m/>
    <m/>
    <s v="Pending"/>
    <s v="No"/>
    <s v="Yes"/>
    <m/>
    <n v="589"/>
    <n v="426"/>
    <n v="1463424.4009529033"/>
    <n v="118285.78776560788"/>
    <n v="3.8140589569160999"/>
    <s v="Non-Stick Pan"/>
    <x v="0"/>
    <s v="Home &amp; Kitchen"/>
    <s v="Home &amp; Kitchen"/>
    <s v="Home &amp; Kitchen"/>
    <n v="7"/>
    <s v="Home &amp; Kitchen"/>
    <m/>
    <n v="2025"/>
    <n v="6"/>
    <n v="29"/>
    <n v="1"/>
    <s v="Weekday"/>
    <m/>
    <m/>
  </r>
  <r>
    <s v="WEB-6709"/>
    <x v="170"/>
    <s v="Aarav Reddy"/>
    <x v="3"/>
    <x v="2"/>
    <x v="15"/>
    <n v="3"/>
    <n v="556.48"/>
    <x v="4"/>
    <x v="0"/>
    <n v="5"/>
    <n v="1669.44"/>
    <m/>
    <m/>
    <m/>
    <m/>
    <m/>
    <m/>
    <s v="Completed"/>
    <s v="Yes"/>
    <s v="No"/>
    <m/>
    <n v="619"/>
    <n v="468"/>
    <n v="594714.6477588166"/>
    <n v="60882.938065984097"/>
    <n v="3.804733727810651"/>
    <s v="Kids Story Book"/>
    <x v="2"/>
    <s v="Books"/>
    <s v="Books"/>
    <s v="Books"/>
    <n v="23"/>
    <s v="Books"/>
    <m/>
    <n v="2024"/>
    <n v="12"/>
    <n v="29"/>
    <n v="1"/>
    <s v="Weekday"/>
    <m/>
    <m/>
  </r>
  <r>
    <s v="WEB-8556"/>
    <x v="417"/>
    <s v="Pooja Verma"/>
    <x v="2"/>
    <x v="2"/>
    <x v="15"/>
    <n v="3"/>
    <n v="542.19000000000005"/>
    <x v="1"/>
    <x v="3"/>
    <n v="5"/>
    <n v="1626.5700000000002"/>
    <m/>
    <m/>
    <m/>
    <m/>
    <m/>
    <m/>
    <s v="Lost Sale"/>
    <s v="No"/>
    <s v="Yes"/>
    <m/>
    <n v="589"/>
    <n v="426"/>
    <n v="594714.6477588166"/>
    <n v="60882.938065984097"/>
    <n v="3.804733727810651"/>
    <s v="Kids Story Book"/>
    <x v="2"/>
    <s v="Books"/>
    <s v="Books"/>
    <s v="Books"/>
    <n v="23"/>
    <s v="Books"/>
    <m/>
    <n v="2023"/>
    <n v="11"/>
    <n v="19"/>
    <n v="1"/>
    <s v="Weekday"/>
    <m/>
    <m/>
  </r>
  <r>
    <s v="WEB-7434"/>
    <x v="34"/>
    <s v="Sanjay Iyer"/>
    <x v="7"/>
    <x v="2"/>
    <x v="2"/>
    <n v="1"/>
    <n v="130.27000000000001"/>
    <x v="2"/>
    <x v="0"/>
    <n v="4"/>
    <n v="130.27000000000001"/>
    <m/>
    <m/>
    <m/>
    <m/>
    <m/>
    <m/>
    <s v="Completed"/>
    <s v="No"/>
    <s v="No"/>
    <m/>
    <n v="567"/>
    <n v="440"/>
    <n v="594714.6477588166"/>
    <n v="60882.938065984097"/>
    <n v="3.804733727810651"/>
    <s v="Cookbook"/>
    <x v="2"/>
    <s v="Books"/>
    <s v="Books"/>
    <s v="Books"/>
    <n v="4"/>
    <s v="Books"/>
    <m/>
    <n v="2023"/>
    <n v="4"/>
    <n v="15"/>
    <n v="7"/>
    <s v="Weekday"/>
    <m/>
    <m/>
  </r>
  <r>
    <s v="WEB-6295"/>
    <x v="341"/>
    <s v="Neha Khan"/>
    <x v="5"/>
    <x v="1"/>
    <x v="18"/>
    <n v="2"/>
    <n v="1916.64"/>
    <x v="1"/>
    <x v="0"/>
    <n v="4"/>
    <n v="3833.28"/>
    <m/>
    <m/>
    <m/>
    <m/>
    <m/>
    <m/>
    <s v="Completed"/>
    <s v="Yes"/>
    <s v="No"/>
    <m/>
    <n v="559"/>
    <n v="408"/>
    <n v="2759712.3299794244"/>
    <n v="330643.50635802455"/>
    <n v="3.8641711229946525"/>
    <s v="Bluetooth Speaker"/>
    <x v="1"/>
    <s v="Electronics"/>
    <s v="Electronics"/>
    <s v="Electronics"/>
    <n v="48"/>
    <s v="Electronics"/>
    <m/>
    <n v="2024"/>
    <n v="12"/>
    <n v="6"/>
    <n v="6"/>
    <s v="Weekday"/>
    <m/>
    <m/>
  </r>
  <r>
    <s v="WEB-5709"/>
    <x v="860"/>
    <s v="Sanjay Rao"/>
    <x v="0"/>
    <x v="1"/>
    <x v="8"/>
    <n v="1"/>
    <n v="3104.68"/>
    <x v="2"/>
    <x v="2"/>
    <n v="5"/>
    <n v="3104.68"/>
    <m/>
    <m/>
    <m/>
    <m/>
    <m/>
    <m/>
    <s v="Completed"/>
    <s v="No"/>
    <s v="No"/>
    <m/>
    <n v="590"/>
    <n v="451"/>
    <n v="2759712.3299794244"/>
    <n v="330643.50635802455"/>
    <n v="3.8641711229946525"/>
    <s v="Wireless Earbuds"/>
    <x v="1"/>
    <s v="Electronics"/>
    <s v="Electronics"/>
    <s v="Electronics"/>
    <n v="12"/>
    <s v="Electronics"/>
    <m/>
    <n v="2023"/>
    <n v="8"/>
    <n v="10"/>
    <n v="5"/>
    <s v="Weekday"/>
    <m/>
    <m/>
  </r>
  <r>
    <s v="WEB-5588"/>
    <x v="810"/>
    <s v="Ishaan Iyer"/>
    <x v="4"/>
    <x v="2"/>
    <x v="2"/>
    <n v="2"/>
    <n v="237.1"/>
    <x v="0"/>
    <x v="0"/>
    <n v="2"/>
    <n v="474.2"/>
    <m/>
    <m/>
    <m/>
    <m/>
    <m/>
    <m/>
    <s v="Completed"/>
    <s v="No"/>
    <s v="No"/>
    <m/>
    <n v="573"/>
    <n v="450"/>
    <n v="594714.6477588166"/>
    <n v="60882.938065984097"/>
    <n v="3.804733727810651"/>
    <s v="Cookbook"/>
    <x v="2"/>
    <s v="Books"/>
    <s v="Books"/>
    <s v="Books"/>
    <n v="4"/>
    <s v="Books"/>
    <m/>
    <n v="2025"/>
    <n v="5"/>
    <n v="24"/>
    <n v="7"/>
    <s v="Weekday"/>
    <m/>
    <m/>
  </r>
  <r>
    <s v="WEB-6475"/>
    <x v="856"/>
    <s v="Simran Bose"/>
    <x v="1"/>
    <x v="4"/>
    <x v="22"/>
    <n v="1"/>
    <n v="306.01"/>
    <x v="0"/>
    <x v="2"/>
    <n v="4"/>
    <n v="306.01"/>
    <m/>
    <m/>
    <m/>
    <m/>
    <m/>
    <m/>
    <s v="Completed"/>
    <s v="No"/>
    <s v="No"/>
    <m/>
    <n v="595"/>
    <n v="444"/>
    <n v="1098537.4901531704"/>
    <n v="96724.388030634553"/>
    <n v="3.9001122334455669"/>
    <s v="Hair Oil"/>
    <x v="4"/>
    <s v="Beauty"/>
    <s v="Beauty"/>
    <s v="Beauty"/>
    <n v="70"/>
    <s v="Beauty"/>
    <m/>
    <n v="2024"/>
    <n v="1"/>
    <n v="5"/>
    <n v="6"/>
    <s v="Weekday"/>
    <m/>
    <m/>
  </r>
  <r>
    <s v="WEB-6182"/>
    <x v="367"/>
    <s v="Arjun Kumar"/>
    <x v="0"/>
    <x v="3"/>
    <x v="10"/>
    <n v="2"/>
    <n v="617.77"/>
    <x v="4"/>
    <x v="0"/>
    <n v="5"/>
    <n v="1235.54"/>
    <m/>
    <m/>
    <m/>
    <m/>
    <m/>
    <m/>
    <s v="Completed"/>
    <s v="Yes"/>
    <s v="No"/>
    <m/>
    <n v="590"/>
    <n v="451"/>
    <n v="1892867.2841657216"/>
    <n v="199432.98236095349"/>
    <n v="3.8949824970828471"/>
    <s v="Women'S Kurti"/>
    <x v="3"/>
    <s v="Fashion"/>
    <s v="Fashion"/>
    <s v="Fashion"/>
    <n v="15"/>
    <s v="Fashion"/>
    <m/>
    <n v="2025"/>
    <n v="1"/>
    <n v="15"/>
    <n v="4"/>
    <s v="Weekday"/>
    <m/>
    <m/>
  </r>
  <r>
    <s v="WEB-6196"/>
    <x v="381"/>
    <s v="Diya Mehta"/>
    <x v="1"/>
    <x v="1"/>
    <x v="18"/>
    <n v="1"/>
    <n v="711.26"/>
    <x v="2"/>
    <x v="0"/>
    <n v="5"/>
    <n v="711.26"/>
    <m/>
    <m/>
    <m/>
    <m/>
    <m/>
    <m/>
    <s v="Completed"/>
    <s v="No"/>
    <s v="No"/>
    <m/>
    <n v="595"/>
    <n v="444"/>
    <n v="2759712.3299794244"/>
    <n v="330643.50635802455"/>
    <n v="3.8641711229946525"/>
    <s v="Bluetooth Speaker"/>
    <x v="1"/>
    <s v="Electronics"/>
    <s v="Electronics"/>
    <s v="Electronics"/>
    <n v="48"/>
    <s v="Electronics"/>
    <m/>
    <n v="2023"/>
    <n v="7"/>
    <n v="24"/>
    <n v="2"/>
    <s v="Weekday"/>
    <m/>
    <m/>
  </r>
  <r>
    <s v="WEB-8867"/>
    <x v="207"/>
    <s v="Vivaan Patel"/>
    <x v="4"/>
    <x v="2"/>
    <x v="13"/>
    <n v="2"/>
    <n v="340.13"/>
    <x v="3"/>
    <x v="0"/>
    <n v="5"/>
    <n v="680.26"/>
    <m/>
    <m/>
    <m/>
    <m/>
    <m/>
    <m/>
    <s v="Completed"/>
    <s v="No"/>
    <s v="No"/>
    <m/>
    <n v="573"/>
    <n v="450"/>
    <n v="594714.6477588166"/>
    <n v="60882.938065984097"/>
    <n v="3.804733727810651"/>
    <s v="Self-Help Book"/>
    <x v="2"/>
    <s v="Books"/>
    <s v="Books"/>
    <s v="Books"/>
    <n v="19"/>
    <s v="Books"/>
    <m/>
    <n v="2024"/>
    <n v="3"/>
    <n v="15"/>
    <n v="6"/>
    <s v="Weekday"/>
    <m/>
    <m/>
  </r>
  <r>
    <s v="WEB-6184"/>
    <x v="731"/>
    <s v="Ananya Bose"/>
    <x v="5"/>
    <x v="2"/>
    <x v="2"/>
    <n v="1"/>
    <n v="716.52"/>
    <x v="2"/>
    <x v="0"/>
    <n v="5"/>
    <n v="716.52"/>
    <m/>
    <m/>
    <m/>
    <m/>
    <m/>
    <m/>
    <s v="Completed"/>
    <s v="No"/>
    <s v="No"/>
    <m/>
    <n v="559"/>
    <n v="408"/>
    <n v="594714.6477588166"/>
    <n v="60882.938065984097"/>
    <n v="3.804733727810651"/>
    <s v="Cookbook"/>
    <x v="2"/>
    <s v="Books"/>
    <s v="Books"/>
    <s v="Books"/>
    <n v="4"/>
    <s v="Books"/>
    <m/>
    <n v="2025"/>
    <n v="3"/>
    <n v="21"/>
    <n v="6"/>
    <s v="Weekday"/>
    <m/>
    <m/>
  </r>
  <r>
    <s v="WEB-9668"/>
    <x v="628"/>
    <s v="Tanya Khan"/>
    <x v="0"/>
    <x v="2"/>
    <x v="2"/>
    <n v="1"/>
    <n v="453.56"/>
    <x v="1"/>
    <x v="1"/>
    <n v="5"/>
    <n v="453.56"/>
    <m/>
    <m/>
    <m/>
    <m/>
    <m/>
    <m/>
    <s v="Pending"/>
    <s v="No"/>
    <s v="Yes"/>
    <m/>
    <n v="590"/>
    <n v="451"/>
    <n v="594714.6477588166"/>
    <n v="60882.938065984097"/>
    <n v="3.804733727810651"/>
    <s v="Cookbook"/>
    <x v="2"/>
    <s v="Books"/>
    <s v="Books"/>
    <s v="Books"/>
    <n v="4"/>
    <s v="Books"/>
    <m/>
    <n v="2023"/>
    <n v="10"/>
    <n v="17"/>
    <n v="3"/>
    <s v="Weekday"/>
    <m/>
    <m/>
  </r>
  <r>
    <s v="WEB-9243"/>
    <x v="27"/>
    <s v="Diya Iyer"/>
    <x v="3"/>
    <x v="1"/>
    <x v="11"/>
    <n v="1"/>
    <n v="1273.08"/>
    <x v="4"/>
    <x v="0"/>
    <n v="4"/>
    <n v="1273.08"/>
    <m/>
    <m/>
    <m/>
    <m/>
    <m/>
    <m/>
    <s v="Completed"/>
    <s v="Yes"/>
    <s v="No"/>
    <m/>
    <n v="619"/>
    <n v="468"/>
    <n v="2759712.3299794244"/>
    <n v="330643.50635802455"/>
    <n v="3.8641711229946525"/>
    <s v="Smart Watch"/>
    <x v="1"/>
    <s v="Electronics"/>
    <s v="Electronics"/>
    <s v="Electronics"/>
    <n v="17"/>
    <s v="Electronics"/>
    <m/>
    <n v="2023"/>
    <n v="11"/>
    <n v="21"/>
    <n v="3"/>
    <s v="Weekday"/>
    <m/>
    <m/>
  </r>
  <r>
    <s v="WEB-7200"/>
    <x v="27"/>
    <s v="Diya Das"/>
    <x v="6"/>
    <x v="1"/>
    <x v="11"/>
    <n v="1"/>
    <n v="1729.67"/>
    <x v="3"/>
    <x v="0"/>
    <n v="3"/>
    <n v="1729.67"/>
    <m/>
    <m/>
    <m/>
    <m/>
    <m/>
    <m/>
    <s v="Completed"/>
    <s v="Yes"/>
    <s v="No"/>
    <m/>
    <n v="558"/>
    <n v="430"/>
    <n v="2759712.3299794244"/>
    <n v="330643.50635802455"/>
    <n v="3.8641711229946525"/>
    <s v="Smart Watch"/>
    <x v="1"/>
    <s v="Electronics"/>
    <s v="Electronics"/>
    <s v="Electronics"/>
    <n v="17"/>
    <s v="Electronics"/>
    <m/>
    <n v="2023"/>
    <n v="11"/>
    <n v="21"/>
    <n v="3"/>
    <s v="Weekday"/>
    <m/>
    <m/>
  </r>
  <r>
    <s v="WEB-9570"/>
    <x v="387"/>
    <s v="Aarav Singh"/>
    <x v="3"/>
    <x v="3"/>
    <x v="19"/>
    <n v="1"/>
    <n v="986.64"/>
    <x v="4"/>
    <x v="0"/>
    <m/>
    <n v="986.64"/>
    <m/>
    <m/>
    <m/>
    <m/>
    <m/>
    <m/>
    <s v="Completed"/>
    <s v="No"/>
    <s v="No"/>
    <m/>
    <n v="619"/>
    <n v="468"/>
    <n v="1892867.2841657216"/>
    <n v="199432.98236095349"/>
    <n v="3.8949824970828471"/>
    <s v="Sunglasses"/>
    <x v="3"/>
    <s v="Fashion"/>
    <s v="Fashion"/>
    <s v="Fashion"/>
    <n v="53"/>
    <s v="Fashion"/>
    <m/>
    <n v="2023"/>
    <n v="9"/>
    <n v="16"/>
    <n v="7"/>
    <s v="Weekday"/>
    <m/>
    <m/>
  </r>
  <r>
    <s v="WEB-7203"/>
    <x v="130"/>
    <s v="Aditya Khan"/>
    <x v="1"/>
    <x v="4"/>
    <x v="24"/>
    <n v="1"/>
    <n v="689.14"/>
    <x v="4"/>
    <x v="0"/>
    <n v="5"/>
    <n v="689.14"/>
    <m/>
    <m/>
    <m/>
    <m/>
    <m/>
    <m/>
    <s v="Completed"/>
    <s v="No"/>
    <s v="No"/>
    <m/>
    <n v="595"/>
    <n v="444"/>
    <n v="1098537.4901531704"/>
    <n v="96724.388030634553"/>
    <n v="3.9001122334455669"/>
    <s v="Face Cream"/>
    <x v="4"/>
    <s v="Beauty"/>
    <s v="Beauty"/>
    <s v="Beauty"/>
    <n v="80"/>
    <s v="Beauty"/>
    <m/>
    <n v="2023"/>
    <n v="1"/>
    <n v="14"/>
    <n v="7"/>
    <s v="Weekday"/>
    <m/>
    <m/>
  </r>
  <r>
    <s v="WEB-6278"/>
    <x v="620"/>
    <s v="Rahul Singh"/>
    <x v="0"/>
    <x v="4"/>
    <x v="21"/>
    <n v="1"/>
    <n v="615.94000000000005"/>
    <x v="1"/>
    <x v="0"/>
    <n v="5"/>
    <n v="615.94000000000005"/>
    <m/>
    <m/>
    <m/>
    <m/>
    <m/>
    <m/>
    <s v="Completed"/>
    <s v="No"/>
    <s v="No"/>
    <m/>
    <n v="590"/>
    <n v="451"/>
    <n v="1098537.4901531704"/>
    <n v="96724.388030634553"/>
    <n v="3.9001122334455669"/>
    <s v="Shampoo 200Ml"/>
    <x v="4"/>
    <s v="Beauty"/>
    <s v="Beauty"/>
    <s v="Beauty"/>
    <n v="64"/>
    <s v="Beauty"/>
    <m/>
    <n v="2024"/>
    <n v="4"/>
    <n v="16"/>
    <n v="3"/>
    <s v="Weekday"/>
    <m/>
    <m/>
  </r>
  <r>
    <s v="WEB-9351"/>
    <x v="417"/>
    <s v="Diya Malhotra"/>
    <x v="5"/>
    <x v="2"/>
    <x v="15"/>
    <n v="2"/>
    <n v="490.79"/>
    <x v="4"/>
    <x v="0"/>
    <n v="2"/>
    <n v="981.58"/>
    <m/>
    <m/>
    <m/>
    <m/>
    <m/>
    <m/>
    <s v="Completed"/>
    <s v="No"/>
    <s v="No"/>
    <m/>
    <n v="559"/>
    <n v="408"/>
    <n v="594714.6477588166"/>
    <n v="60882.938065984097"/>
    <n v="3.804733727810651"/>
    <s v="Kids Story Book"/>
    <x v="2"/>
    <s v="Books"/>
    <s v="Books"/>
    <s v="Books"/>
    <n v="23"/>
    <s v="Books"/>
    <m/>
    <n v="2023"/>
    <n v="11"/>
    <n v="19"/>
    <n v="1"/>
    <s v="Weekday"/>
    <m/>
    <m/>
  </r>
  <r>
    <s v="WEB-6002"/>
    <x v="758"/>
    <s v="Diya Das"/>
    <x v="5"/>
    <x v="0"/>
    <x v="16"/>
    <n v="1"/>
    <n v="1725.55"/>
    <x v="4"/>
    <x v="0"/>
    <n v="5"/>
    <n v="1725.55"/>
    <m/>
    <m/>
    <m/>
    <m/>
    <m/>
    <m/>
    <s v="Completed"/>
    <s v="Yes"/>
    <s v="No"/>
    <m/>
    <n v="559"/>
    <n v="408"/>
    <n v="1463424.4009529033"/>
    <n v="118285.78776560788"/>
    <n v="3.8140589569160999"/>
    <s v="Table Lamp"/>
    <x v="0"/>
    <s v="Home &amp; Kitchen"/>
    <s v="Home &amp; Kitchen"/>
    <s v="Home &amp; Kitchen"/>
    <n v="32"/>
    <s v="Home &amp; Kitchen"/>
    <m/>
    <n v="2024"/>
    <n v="10"/>
    <n v="14"/>
    <n v="2"/>
    <s v="Weekday"/>
    <m/>
    <m/>
  </r>
  <r>
    <s v="WEB-7403"/>
    <x v="796"/>
    <s v="Simran Das"/>
    <x v="5"/>
    <x v="0"/>
    <x v="16"/>
    <n v="1"/>
    <n v="966.42"/>
    <x v="3"/>
    <x v="0"/>
    <n v="5"/>
    <n v="966.42"/>
    <m/>
    <m/>
    <m/>
    <m/>
    <m/>
    <m/>
    <s v="Completed"/>
    <s v="No"/>
    <s v="No"/>
    <m/>
    <n v="559"/>
    <n v="408"/>
    <n v="1463424.4009529033"/>
    <n v="118285.78776560788"/>
    <n v="3.8140589569160999"/>
    <s v="Table Lamp"/>
    <x v="0"/>
    <s v="Home &amp; Kitchen"/>
    <s v="Home &amp; Kitchen"/>
    <s v="Home &amp; Kitchen"/>
    <n v="32"/>
    <s v="Home &amp; Kitchen"/>
    <m/>
    <n v="2023"/>
    <n v="3"/>
    <n v="8"/>
    <n v="4"/>
    <s v="Weekday"/>
    <m/>
    <m/>
  </r>
  <r>
    <s v="WEB-6109"/>
    <x v="528"/>
    <s v="Ishaan Khan"/>
    <x v="2"/>
    <x v="1"/>
    <x v="18"/>
    <n v="1"/>
    <n v="923.79"/>
    <x v="3"/>
    <x v="0"/>
    <n v="3"/>
    <n v="923.79"/>
    <m/>
    <m/>
    <m/>
    <m/>
    <m/>
    <m/>
    <s v="Completed"/>
    <s v="No"/>
    <s v="No"/>
    <m/>
    <n v="589"/>
    <n v="426"/>
    <n v="2759712.3299794244"/>
    <n v="330643.50635802455"/>
    <n v="3.8641711229946525"/>
    <s v="Bluetooth Speaker"/>
    <x v="1"/>
    <s v="Electronics"/>
    <s v="Electronics"/>
    <s v="Electronics"/>
    <n v="48"/>
    <s v="Electronics"/>
    <m/>
    <n v="2025"/>
    <n v="3"/>
    <n v="13"/>
    <n v="5"/>
    <s v="Weekday"/>
    <m/>
    <m/>
  </r>
  <r>
    <s v="WEB-5439"/>
    <x v="727"/>
    <s v="Riya Menon"/>
    <x v="0"/>
    <x v="0"/>
    <x v="16"/>
    <n v="3"/>
    <n v="605.76"/>
    <x v="0"/>
    <x v="0"/>
    <n v="3"/>
    <n v="1817.28"/>
    <m/>
    <m/>
    <m/>
    <m/>
    <m/>
    <m/>
    <s v="Completed"/>
    <s v="Yes"/>
    <s v="No"/>
    <m/>
    <n v="590"/>
    <n v="451"/>
    <n v="1463424.4009529033"/>
    <n v="118285.78776560788"/>
    <n v="3.8140589569160999"/>
    <s v="Table Lamp"/>
    <x v="0"/>
    <s v="Home &amp; Kitchen"/>
    <s v="Home &amp; Kitchen"/>
    <s v="Home &amp; Kitchen"/>
    <n v="32"/>
    <s v="Home &amp; Kitchen"/>
    <m/>
    <n v="2025"/>
    <n v="5"/>
    <n v="23"/>
    <n v="6"/>
    <s v="Weekday"/>
    <m/>
    <m/>
  </r>
  <r>
    <s v="WEB-9240"/>
    <x v="131"/>
    <s v="Tanya Kapoor"/>
    <x v="3"/>
    <x v="2"/>
    <x v="2"/>
    <n v="1"/>
    <n v="391"/>
    <x v="1"/>
    <x v="0"/>
    <n v="5"/>
    <n v="391"/>
    <m/>
    <m/>
    <m/>
    <m/>
    <m/>
    <m/>
    <s v="Completed"/>
    <s v="No"/>
    <s v="No"/>
    <m/>
    <n v="619"/>
    <n v="468"/>
    <n v="594714.6477588166"/>
    <n v="60882.938065984097"/>
    <n v="3.804733727810651"/>
    <s v="Cookbook"/>
    <x v="2"/>
    <s v="Books"/>
    <s v="Books"/>
    <s v="Books"/>
    <n v="4"/>
    <s v="Books"/>
    <m/>
    <n v="2023"/>
    <n v="9"/>
    <n v="20"/>
    <n v="4"/>
    <s v="Weekday"/>
    <m/>
    <m/>
  </r>
  <r>
    <s v="WEB-6096"/>
    <x v="625"/>
    <s v="Arjun Verma"/>
    <x v="6"/>
    <x v="1"/>
    <x v="11"/>
    <n v="1"/>
    <n v="3431.29"/>
    <x v="1"/>
    <x v="0"/>
    <n v="5"/>
    <n v="3431.29"/>
    <m/>
    <m/>
    <m/>
    <m/>
    <m/>
    <m/>
    <s v="Completed"/>
    <s v="Yes"/>
    <s v="No"/>
    <m/>
    <n v="558"/>
    <n v="430"/>
    <n v="2759712.3299794244"/>
    <n v="330643.50635802455"/>
    <n v="3.8641711229946525"/>
    <s v="Smart Watch"/>
    <x v="1"/>
    <s v="Electronics"/>
    <s v="Electronics"/>
    <s v="Electronics"/>
    <n v="17"/>
    <s v="Electronics"/>
    <m/>
    <n v="2023"/>
    <n v="10"/>
    <n v="10"/>
    <n v="3"/>
    <s v="Weekday"/>
    <m/>
    <m/>
  </r>
  <r>
    <s v="WEB-9230"/>
    <x v="662"/>
    <s v="Vikram Khan"/>
    <x v="4"/>
    <x v="2"/>
    <x v="14"/>
    <n v="1"/>
    <n v="402.94"/>
    <x v="3"/>
    <x v="0"/>
    <n v="4"/>
    <n v="402.94"/>
    <m/>
    <m/>
    <m/>
    <m/>
    <m/>
    <m/>
    <s v="Completed"/>
    <s v="No"/>
    <s v="No"/>
    <m/>
    <n v="573"/>
    <n v="450"/>
    <n v="594714.6477588166"/>
    <n v="60882.938065984097"/>
    <n v="3.804733727810651"/>
    <s v="Notebook Set"/>
    <x v="2"/>
    <s v="Books"/>
    <s v="Books"/>
    <s v="Books"/>
    <n v="20"/>
    <s v="Books"/>
    <m/>
    <n v="2024"/>
    <n v="11"/>
    <n v="28"/>
    <n v="5"/>
    <s v="Weekday"/>
    <m/>
    <m/>
  </r>
  <r>
    <s v="WEB-7194"/>
    <x v="362"/>
    <s v="Ananya Sharma"/>
    <x v="1"/>
    <x v="3"/>
    <x v="3"/>
    <n v="1"/>
    <n v="1246.18"/>
    <x v="3"/>
    <x v="0"/>
    <n v="5"/>
    <n v="1246.18"/>
    <m/>
    <m/>
    <m/>
    <m/>
    <m/>
    <m/>
    <s v="Completed"/>
    <s v="Yes"/>
    <s v="No"/>
    <m/>
    <n v="595"/>
    <n v="444"/>
    <n v="1892867.2841657216"/>
    <n v="199432.98236095349"/>
    <n v="3.8949824970828471"/>
    <s v="Denim Jeans"/>
    <x v="3"/>
    <s v="Fashion"/>
    <s v="Fashion"/>
    <s v="Fashion"/>
    <n v="6"/>
    <s v="Fashion"/>
    <m/>
    <n v="2024"/>
    <n v="7"/>
    <n v="17"/>
    <n v="4"/>
    <s v="Weekday"/>
    <m/>
    <m/>
  </r>
  <r>
    <s v="WEB-9178"/>
    <x v="725"/>
    <s v="Karan Iyer"/>
    <x v="1"/>
    <x v="3"/>
    <x v="10"/>
    <n v="1"/>
    <n v="368.28"/>
    <x v="2"/>
    <x v="1"/>
    <n v="4"/>
    <n v="368.28"/>
    <m/>
    <m/>
    <m/>
    <m/>
    <m/>
    <m/>
    <s v="Pending"/>
    <s v="No"/>
    <s v="Yes"/>
    <m/>
    <n v="595"/>
    <n v="444"/>
    <n v="1892867.2841657216"/>
    <n v="199432.98236095349"/>
    <n v="3.8949824970828471"/>
    <s v="Women'S Kurti"/>
    <x v="3"/>
    <s v="Fashion"/>
    <s v="Fashion"/>
    <s v="Fashion"/>
    <n v="15"/>
    <s v="Fashion"/>
    <m/>
    <n v="2023"/>
    <n v="1"/>
    <n v="23"/>
    <n v="2"/>
    <s v="Weekday"/>
    <m/>
    <m/>
  </r>
  <r>
    <s v="WEB-7461"/>
    <x v="248"/>
    <s v="Karan Mehta"/>
    <x v="3"/>
    <x v="1"/>
    <x v="1"/>
    <n v="1"/>
    <n v="488.18"/>
    <x v="1"/>
    <x v="3"/>
    <n v="5"/>
    <n v="488.18"/>
    <m/>
    <m/>
    <m/>
    <m/>
    <m/>
    <m/>
    <s v="Lost Sale"/>
    <s v="No"/>
    <s v="Yes"/>
    <m/>
    <n v="619"/>
    <n v="468"/>
    <n v="2759712.3299794244"/>
    <n v="330643.50635802455"/>
    <n v="3.8641711229946525"/>
    <s v="Power Bank 10000Mah"/>
    <x v="1"/>
    <s v="Electronics"/>
    <s v="Electronics"/>
    <s v="Electronics"/>
    <n v="3"/>
    <s v="Electronics"/>
    <m/>
    <n v="2023"/>
    <n v="12"/>
    <n v="14"/>
    <n v="5"/>
    <s v="Weekday"/>
    <m/>
    <m/>
  </r>
  <r>
    <s v="WEB-6417"/>
    <x v="110"/>
    <s v="Vikram Reddy"/>
    <x v="2"/>
    <x v="4"/>
    <x v="12"/>
    <n v="3"/>
    <n v="662.52"/>
    <x v="3"/>
    <x v="1"/>
    <n v="1"/>
    <n v="1987.56"/>
    <m/>
    <m/>
    <m/>
    <m/>
    <m/>
    <m/>
    <s v="Pending"/>
    <s v="No"/>
    <s v="Yes"/>
    <m/>
    <n v="589"/>
    <n v="426"/>
    <n v="1098537.4901531704"/>
    <n v="96724.388030634553"/>
    <n v="3.9001122334455669"/>
    <s v="Perfume 50Ml"/>
    <x v="4"/>
    <s v="Beauty"/>
    <s v="Beauty"/>
    <s v="Beauty"/>
    <n v="18"/>
    <s v="Beauty"/>
    <m/>
    <n v="2025"/>
    <n v="2"/>
    <n v="6"/>
    <n v="5"/>
    <s v="Weekday"/>
    <m/>
    <m/>
  </r>
  <r>
    <s v="WEB-8648"/>
    <x v="473"/>
    <s v="Pooja Singh"/>
    <x v="4"/>
    <x v="2"/>
    <x v="15"/>
    <n v="1"/>
    <n v="154.08000000000001"/>
    <x v="4"/>
    <x v="0"/>
    <n v="5"/>
    <n v="154.08000000000001"/>
    <m/>
    <m/>
    <m/>
    <m/>
    <m/>
    <m/>
    <s v="Completed"/>
    <s v="No"/>
    <s v="No"/>
    <m/>
    <n v="573"/>
    <n v="450"/>
    <n v="594714.6477588166"/>
    <n v="60882.938065984097"/>
    <n v="3.804733727810651"/>
    <s v="Kids Story Book"/>
    <x v="2"/>
    <s v="Books"/>
    <s v="Books"/>
    <s v="Books"/>
    <n v="23"/>
    <s v="Books"/>
    <m/>
    <n v="2023"/>
    <n v="4"/>
    <n v="22"/>
    <n v="7"/>
    <s v="Weekday"/>
    <m/>
    <m/>
  </r>
  <r>
    <s v="WEB-7298"/>
    <x v="226"/>
    <s v="Diya Iyer"/>
    <x v="4"/>
    <x v="3"/>
    <x v="10"/>
    <n v="1"/>
    <n v="1664.25"/>
    <x v="2"/>
    <x v="0"/>
    <n v="4"/>
    <n v="1664.25"/>
    <m/>
    <m/>
    <m/>
    <m/>
    <m/>
    <m/>
    <s v="Completed"/>
    <s v="Yes"/>
    <s v="No"/>
    <m/>
    <n v="573"/>
    <n v="450"/>
    <n v="1892867.2841657216"/>
    <n v="199432.98236095349"/>
    <n v="3.8949824970828471"/>
    <s v="Women'S Kurti"/>
    <x v="3"/>
    <s v="Fashion"/>
    <s v="Fashion"/>
    <s v="Fashion"/>
    <n v="15"/>
    <s v="Fashion"/>
    <m/>
    <n v="2023"/>
    <n v="11"/>
    <n v="18"/>
    <n v="7"/>
    <s v="Weekday"/>
    <m/>
    <m/>
  </r>
  <r>
    <s v="WEB-8476"/>
    <x v="4"/>
    <s v="Kavya Chatterjee"/>
    <x v="1"/>
    <x v="1"/>
    <x v="9"/>
    <n v="1"/>
    <n v="630.6"/>
    <x v="4"/>
    <x v="0"/>
    <n v="5"/>
    <n v="630.6"/>
    <m/>
    <m/>
    <m/>
    <m/>
    <m/>
    <m/>
    <s v="Completed"/>
    <s v="No"/>
    <s v="No"/>
    <m/>
    <n v="595"/>
    <n v="444"/>
    <n v="2759712.3299794244"/>
    <n v="330643.50635802455"/>
    <n v="3.8641711229946525"/>
    <s v="Usb Cable"/>
    <x v="1"/>
    <s v="Electronics"/>
    <s v="Electronics"/>
    <s v="Electronics"/>
    <n v="13"/>
    <s v="Electronics"/>
    <m/>
    <n v="2024"/>
    <n v="11"/>
    <n v="2"/>
    <n v="7"/>
    <s v="Weekday"/>
    <m/>
    <m/>
  </r>
  <r>
    <s v="WEB-8122"/>
    <x v="728"/>
    <s v="Karan Iyer"/>
    <x v="7"/>
    <x v="3"/>
    <x v="20"/>
    <n v="1"/>
    <n v="905.61"/>
    <x v="4"/>
    <x v="0"/>
    <n v="4"/>
    <n v="905.61"/>
    <m/>
    <m/>
    <m/>
    <m/>
    <m/>
    <m/>
    <s v="Completed"/>
    <s v="No"/>
    <s v="No"/>
    <m/>
    <n v="567"/>
    <n v="440"/>
    <n v="1892867.2841657216"/>
    <n v="199432.98236095349"/>
    <n v="3.8949824970828471"/>
    <s v="Men'S T-Shirt"/>
    <x v="3"/>
    <s v="Fashion"/>
    <s v="Fashion"/>
    <s v="Fashion"/>
    <n v="55"/>
    <s v="Fashion"/>
    <m/>
    <n v="2023"/>
    <n v="1"/>
    <n v="26"/>
    <n v="5"/>
    <s v="Weekday"/>
    <m/>
    <m/>
  </r>
  <r>
    <s v="WEB-8086"/>
    <x v="206"/>
    <s v="Tanya Verma"/>
    <x v="3"/>
    <x v="0"/>
    <x v="5"/>
    <n v="1"/>
    <n v="1867.18"/>
    <x v="0"/>
    <x v="0"/>
    <n v="5"/>
    <n v="1867.18"/>
    <m/>
    <m/>
    <m/>
    <m/>
    <m/>
    <m/>
    <s v="Completed"/>
    <s v="Yes"/>
    <s v="No"/>
    <m/>
    <n v="619"/>
    <n v="468"/>
    <n v="1463424.4009529033"/>
    <n v="118285.78776560788"/>
    <n v="3.8140589569160999"/>
    <s v="Storage Box"/>
    <x v="0"/>
    <s v="Home &amp; Kitchen"/>
    <s v="Home &amp; Kitchen"/>
    <s v="Home &amp; Kitchen"/>
    <n v="8"/>
    <s v="Home &amp; Kitchen"/>
    <m/>
    <n v="2024"/>
    <n v="12"/>
    <n v="1"/>
    <n v="1"/>
    <s v="Weekend"/>
    <m/>
    <m/>
  </r>
  <r>
    <s v="WEB-6782"/>
    <x v="206"/>
    <s v="Saanvi Singh"/>
    <x v="1"/>
    <x v="1"/>
    <x v="1"/>
    <n v="1"/>
    <n v="1453.24"/>
    <x v="1"/>
    <x v="3"/>
    <n v="3"/>
    <n v="1453.24"/>
    <m/>
    <m/>
    <m/>
    <m/>
    <m/>
    <m/>
    <s v="Lost Sale"/>
    <s v="No"/>
    <s v="Yes"/>
    <m/>
    <n v="595"/>
    <n v="444"/>
    <n v="2759712.3299794244"/>
    <n v="330643.50635802455"/>
    <n v="3.8641711229946525"/>
    <s v="Power Bank 10000Mah"/>
    <x v="1"/>
    <s v="Electronics"/>
    <s v="Electronics"/>
    <s v="Electronics"/>
    <n v="3"/>
    <s v="Electronics"/>
    <m/>
    <n v="2024"/>
    <n v="12"/>
    <n v="1"/>
    <n v="1"/>
    <s v="Weekend"/>
    <m/>
    <m/>
  </r>
  <r>
    <s v="WEB-8663"/>
    <x v="340"/>
    <s v="Ananya Kapoor"/>
    <x v="1"/>
    <x v="4"/>
    <x v="21"/>
    <n v="3"/>
    <n v="576.71"/>
    <x v="3"/>
    <x v="0"/>
    <n v="4"/>
    <n v="1730.13"/>
    <m/>
    <m/>
    <m/>
    <m/>
    <m/>
    <m/>
    <s v="Completed"/>
    <s v="Yes"/>
    <s v="No"/>
    <m/>
    <n v="595"/>
    <n v="444"/>
    <n v="1098537.4901531704"/>
    <n v="96724.388030634553"/>
    <n v="3.9001122334455669"/>
    <s v="Shampoo 200Ml"/>
    <x v="4"/>
    <s v="Beauty"/>
    <s v="Beauty"/>
    <s v="Beauty"/>
    <n v="64"/>
    <s v="Beauty"/>
    <m/>
    <n v="2025"/>
    <n v="1"/>
    <n v="4"/>
    <n v="7"/>
    <s v="Weekday"/>
    <m/>
    <m/>
  </r>
  <r>
    <s v="WEB-5805"/>
    <x v="30"/>
    <s v="Karan Chatterjee"/>
    <x v="2"/>
    <x v="3"/>
    <x v="19"/>
    <n v="1"/>
    <n v="1097.43"/>
    <x v="2"/>
    <x v="0"/>
    <n v="4"/>
    <n v="1097.43"/>
    <m/>
    <m/>
    <m/>
    <m/>
    <m/>
    <m/>
    <s v="Completed"/>
    <s v="Yes"/>
    <s v="No"/>
    <m/>
    <n v="589"/>
    <n v="426"/>
    <n v="1892867.2841657216"/>
    <n v="199432.98236095349"/>
    <n v="3.8949824970828471"/>
    <s v="Sunglasses"/>
    <x v="3"/>
    <s v="Fashion"/>
    <s v="Fashion"/>
    <s v="Fashion"/>
    <n v="53"/>
    <s v="Fashion"/>
    <m/>
    <n v="2024"/>
    <n v="11"/>
    <n v="12"/>
    <n v="3"/>
    <s v="Weekday"/>
    <m/>
    <m/>
  </r>
  <r>
    <s v="WEB-7209"/>
    <x v="703"/>
    <s v="Rahul Patel"/>
    <x v="2"/>
    <x v="4"/>
    <x v="21"/>
    <n v="1"/>
    <n v="158.21"/>
    <x v="0"/>
    <x v="0"/>
    <n v="5"/>
    <n v="158.21"/>
    <m/>
    <m/>
    <m/>
    <m/>
    <m/>
    <m/>
    <s v="Completed"/>
    <s v="No"/>
    <s v="No"/>
    <m/>
    <n v="589"/>
    <n v="426"/>
    <n v="1098537.4901531704"/>
    <n v="96724.388030634553"/>
    <n v="3.9001122334455669"/>
    <s v="Shampoo 200Ml"/>
    <x v="4"/>
    <s v="Beauty"/>
    <s v="Beauty"/>
    <s v="Beauty"/>
    <n v="64"/>
    <s v="Beauty"/>
    <m/>
    <n v="2023"/>
    <n v="8"/>
    <n v="6"/>
    <n v="1"/>
    <s v="Weekday"/>
    <m/>
    <m/>
  </r>
  <r>
    <s v="WEB-7856"/>
    <x v="677"/>
    <s v="Kavya Kumar"/>
    <x v="0"/>
    <x v="1"/>
    <x v="11"/>
    <n v="3"/>
    <n v="3153.59"/>
    <x v="4"/>
    <x v="1"/>
    <n v="3"/>
    <n v="9460.77"/>
    <m/>
    <m/>
    <m/>
    <m/>
    <m/>
    <m/>
    <s v="Pending"/>
    <s v="No"/>
    <s v="Yes"/>
    <m/>
    <n v="590"/>
    <n v="451"/>
    <n v="2759712.3299794244"/>
    <n v="330643.50635802455"/>
    <n v="3.8641711229946525"/>
    <s v="Smart Watch"/>
    <x v="1"/>
    <s v="Electronics"/>
    <s v="Electronics"/>
    <s v="Electronics"/>
    <n v="17"/>
    <s v="Electronics"/>
    <m/>
    <n v="2023"/>
    <n v="5"/>
    <n v="29"/>
    <n v="2"/>
    <s v="Weekday"/>
    <m/>
    <m/>
  </r>
  <r>
    <s v="WEB-6612"/>
    <x v="745"/>
    <s v="Neha Verma"/>
    <x v="3"/>
    <x v="1"/>
    <x v="11"/>
    <n v="1"/>
    <n v="2490.9699999999998"/>
    <x v="3"/>
    <x v="0"/>
    <n v="5"/>
    <n v="2490.9699999999998"/>
    <m/>
    <m/>
    <m/>
    <m/>
    <m/>
    <m/>
    <s v="Completed"/>
    <s v="Yes"/>
    <s v="No"/>
    <m/>
    <n v="619"/>
    <n v="468"/>
    <n v="2759712.3299794244"/>
    <n v="330643.50635802455"/>
    <n v="3.8641711229946525"/>
    <s v="Smart Watch"/>
    <x v="1"/>
    <s v="Electronics"/>
    <s v="Electronics"/>
    <s v="Electronics"/>
    <n v="17"/>
    <s v="Electronics"/>
    <m/>
    <n v="2025"/>
    <n v="3"/>
    <n v="9"/>
    <n v="1"/>
    <s v="Weekday"/>
    <m/>
    <m/>
  </r>
  <r>
    <s v="WEB-9043"/>
    <x v="662"/>
    <s v="Vikram Kumar"/>
    <x v="7"/>
    <x v="2"/>
    <x v="14"/>
    <n v="2"/>
    <n v="182.11"/>
    <x v="2"/>
    <x v="0"/>
    <n v="2"/>
    <n v="364.22"/>
    <m/>
    <m/>
    <m/>
    <m/>
    <m/>
    <m/>
    <s v="Completed"/>
    <s v="No"/>
    <s v="No"/>
    <m/>
    <n v="567"/>
    <n v="440"/>
    <n v="594714.6477588166"/>
    <n v="60882.938065984097"/>
    <n v="3.804733727810651"/>
    <s v="Notebook Set"/>
    <x v="2"/>
    <s v="Books"/>
    <s v="Books"/>
    <s v="Books"/>
    <n v="20"/>
    <s v="Books"/>
    <m/>
    <n v="2024"/>
    <n v="11"/>
    <n v="28"/>
    <n v="5"/>
    <s v="Weekday"/>
    <m/>
    <m/>
  </r>
  <r>
    <s v="WEB-6412"/>
    <x v="511"/>
    <s v="Pooja Sharma"/>
    <x v="5"/>
    <x v="1"/>
    <x v="18"/>
    <n v="1"/>
    <n v="921.42"/>
    <x v="3"/>
    <x v="1"/>
    <n v="5"/>
    <n v="921.42"/>
    <m/>
    <m/>
    <m/>
    <m/>
    <m/>
    <m/>
    <s v="Pending"/>
    <s v="No"/>
    <s v="Yes"/>
    <m/>
    <n v="559"/>
    <n v="408"/>
    <n v="2759712.3299794244"/>
    <n v="330643.50635802455"/>
    <n v="3.8641711229946525"/>
    <s v="Bluetooth Speaker"/>
    <x v="1"/>
    <s v="Electronics"/>
    <s v="Electronics"/>
    <s v="Electronics"/>
    <n v="48"/>
    <s v="Electronics"/>
    <m/>
    <n v="2023"/>
    <n v="5"/>
    <n v="20"/>
    <n v="7"/>
    <s v="Weekday"/>
    <m/>
    <m/>
  </r>
  <r>
    <s v="WEB-5153"/>
    <x v="14"/>
    <s v="Kavya Joshi"/>
    <x v="6"/>
    <x v="3"/>
    <x v="10"/>
    <n v="1"/>
    <n v="1011.49"/>
    <x v="2"/>
    <x v="0"/>
    <n v="5"/>
    <n v="1011.49"/>
    <m/>
    <m/>
    <m/>
    <m/>
    <m/>
    <m/>
    <s v="Completed"/>
    <s v="Yes"/>
    <s v="No"/>
    <m/>
    <n v="558"/>
    <n v="430"/>
    <n v="1892867.2841657216"/>
    <n v="199432.98236095349"/>
    <n v="3.8949824970828471"/>
    <s v="Women'S Kurti"/>
    <x v="3"/>
    <s v="Fashion"/>
    <s v="Fashion"/>
    <s v="Fashion"/>
    <n v="15"/>
    <s v="Fashion"/>
    <m/>
    <n v="2024"/>
    <n v="10"/>
    <n v="18"/>
    <n v="6"/>
    <s v="Weekday"/>
    <m/>
    <m/>
  </r>
  <r>
    <s v="WEB-7847"/>
    <x v="633"/>
    <s v="Vivaan Rao"/>
    <x v="6"/>
    <x v="1"/>
    <x v="1"/>
    <n v="2"/>
    <n v="1878.29"/>
    <x v="0"/>
    <x v="0"/>
    <n v="3"/>
    <n v="3756.58"/>
    <m/>
    <m/>
    <m/>
    <m/>
    <m/>
    <m/>
    <s v="Completed"/>
    <s v="Yes"/>
    <s v="No"/>
    <m/>
    <n v="558"/>
    <n v="430"/>
    <n v="2759712.3299794244"/>
    <n v="330643.50635802455"/>
    <n v="3.8641711229946525"/>
    <s v="Power Bank 10000Mah"/>
    <x v="1"/>
    <s v="Electronics"/>
    <s v="Electronics"/>
    <s v="Electronics"/>
    <n v="3"/>
    <s v="Electronics"/>
    <m/>
    <n v="2024"/>
    <n v="8"/>
    <n v="16"/>
    <n v="6"/>
    <s v="Weekday"/>
    <m/>
    <m/>
  </r>
  <r>
    <s v="WEB-8016"/>
    <x v="792"/>
    <s v="Rahul Singh"/>
    <x v="0"/>
    <x v="1"/>
    <x v="11"/>
    <n v="3"/>
    <n v="1670.39"/>
    <x v="3"/>
    <x v="0"/>
    <n v="4"/>
    <n v="5011.17"/>
    <m/>
    <m/>
    <m/>
    <m/>
    <m/>
    <m/>
    <s v="Completed"/>
    <s v="Yes"/>
    <s v="No"/>
    <m/>
    <n v="590"/>
    <n v="451"/>
    <n v="2759712.3299794244"/>
    <n v="330643.50635802455"/>
    <n v="3.8641711229946525"/>
    <s v="Smart Watch"/>
    <x v="1"/>
    <s v="Electronics"/>
    <s v="Electronics"/>
    <s v="Electronics"/>
    <n v="17"/>
    <s v="Electronics"/>
    <m/>
    <n v="2023"/>
    <n v="2"/>
    <n v="18"/>
    <n v="7"/>
    <s v="Weekday"/>
    <m/>
    <m/>
  </r>
  <r>
    <s v="WEB-7181"/>
    <x v="384"/>
    <s v="Ishaan Kumar"/>
    <x v="7"/>
    <x v="3"/>
    <x v="17"/>
    <n v="1"/>
    <n v="1964.65"/>
    <x v="4"/>
    <x v="3"/>
    <n v="5"/>
    <n v="1964.65"/>
    <m/>
    <m/>
    <m/>
    <m/>
    <m/>
    <m/>
    <s v="Lost Sale"/>
    <s v="No"/>
    <s v="Yes"/>
    <m/>
    <n v="567"/>
    <n v="440"/>
    <n v="1892867.2841657216"/>
    <n v="199432.98236095349"/>
    <n v="3.8949824970828471"/>
    <s v="Running Shoes"/>
    <x v="3"/>
    <s v="Fashion"/>
    <s v="Fashion"/>
    <s v="Fashion"/>
    <n v="45"/>
    <s v="Fashion"/>
    <m/>
    <n v="2023"/>
    <n v="11"/>
    <n v="5"/>
    <n v="1"/>
    <s v="Weekday"/>
    <m/>
    <m/>
  </r>
  <r>
    <s v="WEB-8969"/>
    <x v="440"/>
    <s v="Vivaan Kapoor"/>
    <x v="5"/>
    <x v="4"/>
    <x v="21"/>
    <n v="1"/>
    <n v="796.05"/>
    <x v="4"/>
    <x v="1"/>
    <n v="4"/>
    <n v="796.05"/>
    <m/>
    <m/>
    <m/>
    <m/>
    <m/>
    <m/>
    <s v="Pending"/>
    <s v="No"/>
    <s v="Yes"/>
    <m/>
    <n v="559"/>
    <n v="408"/>
    <n v="1098537.4901531704"/>
    <n v="96724.388030634553"/>
    <n v="3.9001122334455669"/>
    <s v="Shampoo 200Ml"/>
    <x v="4"/>
    <s v="Beauty"/>
    <s v="Beauty"/>
    <s v="Beauty"/>
    <n v="64"/>
    <s v="Beauty"/>
    <m/>
    <n v="2025"/>
    <n v="5"/>
    <n v="16"/>
    <n v="6"/>
    <s v="Weekday"/>
    <m/>
    <m/>
  </r>
  <r>
    <s v="WEB-5627"/>
    <x v="288"/>
    <s v="Simran Sharma"/>
    <x v="2"/>
    <x v="3"/>
    <x v="10"/>
    <n v="1"/>
    <n v="1639.29"/>
    <x v="3"/>
    <x v="0"/>
    <n v="4"/>
    <n v="1639.29"/>
    <m/>
    <m/>
    <m/>
    <m/>
    <m/>
    <m/>
    <s v="Completed"/>
    <s v="Yes"/>
    <s v="No"/>
    <m/>
    <n v="589"/>
    <n v="426"/>
    <n v="1892867.2841657216"/>
    <n v="199432.98236095349"/>
    <n v="3.8949824970828471"/>
    <s v="Women'S Kurti"/>
    <x v="3"/>
    <s v="Fashion"/>
    <s v="Fashion"/>
    <s v="Fashion"/>
    <n v="15"/>
    <s v="Fashion"/>
    <m/>
    <n v="2023"/>
    <n v="6"/>
    <n v="1"/>
    <n v="5"/>
    <s v="Weekend"/>
    <m/>
    <m/>
  </r>
  <r>
    <s v="WEB-6583"/>
    <x v="470"/>
    <s v="Rahul Singh"/>
    <x v="2"/>
    <x v="2"/>
    <x v="14"/>
    <n v="2"/>
    <n v="347.75"/>
    <x v="1"/>
    <x v="0"/>
    <n v="5"/>
    <n v="695.5"/>
    <m/>
    <m/>
    <m/>
    <m/>
    <m/>
    <m/>
    <s v="Completed"/>
    <s v="No"/>
    <s v="No"/>
    <m/>
    <n v="589"/>
    <n v="426"/>
    <n v="594714.6477588166"/>
    <n v="60882.938065984097"/>
    <n v="3.804733727810651"/>
    <s v="Notebook Set"/>
    <x v="2"/>
    <s v="Books"/>
    <s v="Books"/>
    <s v="Books"/>
    <n v="20"/>
    <s v="Books"/>
    <m/>
    <n v="2025"/>
    <n v="6"/>
    <n v="6"/>
    <n v="6"/>
    <s v="Weekday"/>
    <m/>
    <m/>
  </r>
  <r>
    <s v="WEB-9136"/>
    <x v="351"/>
    <s v="Vivaan Verma"/>
    <x v="1"/>
    <x v="4"/>
    <x v="24"/>
    <n v="1"/>
    <n v="874.33"/>
    <x v="3"/>
    <x v="0"/>
    <n v="5"/>
    <n v="874.33"/>
    <m/>
    <m/>
    <m/>
    <m/>
    <m/>
    <m/>
    <s v="Completed"/>
    <s v="No"/>
    <s v="No"/>
    <m/>
    <n v="595"/>
    <n v="444"/>
    <n v="1098537.4901531704"/>
    <n v="96724.388030634553"/>
    <n v="3.9001122334455669"/>
    <s v="Face Cream"/>
    <x v="4"/>
    <s v="Beauty"/>
    <s v="Beauty"/>
    <s v="Beauty"/>
    <n v="80"/>
    <s v="Beauty"/>
    <m/>
    <n v="2024"/>
    <n v="11"/>
    <n v="23"/>
    <n v="7"/>
    <s v="Weekday"/>
    <m/>
    <m/>
  </r>
  <r>
    <s v="WEB-6973"/>
    <x v="436"/>
    <s v="Aditya Gupta"/>
    <x v="1"/>
    <x v="4"/>
    <x v="22"/>
    <n v="1"/>
    <n v="206.79"/>
    <x v="0"/>
    <x v="0"/>
    <n v="1"/>
    <n v="206.79"/>
    <m/>
    <m/>
    <m/>
    <m/>
    <m/>
    <m/>
    <s v="Completed"/>
    <s v="No"/>
    <s v="No"/>
    <m/>
    <n v="595"/>
    <n v="444"/>
    <n v="1098537.4901531704"/>
    <n v="96724.388030634553"/>
    <n v="3.9001122334455669"/>
    <s v="Hair Oil"/>
    <x v="4"/>
    <s v="Beauty"/>
    <s v="Beauty"/>
    <s v="Beauty"/>
    <n v="70"/>
    <s v="Beauty"/>
    <m/>
    <n v="2023"/>
    <n v="1"/>
    <n v="28"/>
    <n v="7"/>
    <s v="Weekday"/>
    <m/>
    <m/>
  </r>
  <r>
    <s v="WEB-6545"/>
    <x v="604"/>
    <s v="Diya Malhotra"/>
    <x v="0"/>
    <x v="3"/>
    <x v="10"/>
    <n v="1"/>
    <n v="2303.27"/>
    <x v="5"/>
    <x v="0"/>
    <n v="4"/>
    <n v="2303.27"/>
    <m/>
    <m/>
    <m/>
    <m/>
    <m/>
    <m/>
    <s v="Completed"/>
    <s v="Yes"/>
    <s v="No"/>
    <m/>
    <n v="590"/>
    <n v="451"/>
    <n v="1892867.2841657216"/>
    <n v="199432.98236095349"/>
    <n v="3.8949824970828471"/>
    <s v="Women'S Kurti"/>
    <x v="3"/>
    <s v="Fashion"/>
    <s v="Fashion"/>
    <s v="Fashion"/>
    <n v="15"/>
    <s v="Fashion"/>
    <m/>
    <n v="2024"/>
    <n v="12"/>
    <n v="28"/>
    <n v="7"/>
    <s v="Weekday"/>
    <m/>
    <m/>
  </r>
  <r>
    <s v="WEB-9025"/>
    <x v="296"/>
    <s v="Pooja Sharma"/>
    <x v="2"/>
    <x v="2"/>
    <x v="13"/>
    <n v="1"/>
    <n v="154.61000000000001"/>
    <x v="4"/>
    <x v="2"/>
    <n v="3"/>
    <n v="154.61000000000001"/>
    <m/>
    <m/>
    <m/>
    <m/>
    <m/>
    <m/>
    <s v="Completed"/>
    <s v="No"/>
    <s v="No"/>
    <m/>
    <n v="589"/>
    <n v="426"/>
    <n v="594714.6477588166"/>
    <n v="60882.938065984097"/>
    <n v="3.804733727810651"/>
    <s v="Self-Help Book"/>
    <x v="2"/>
    <s v="Books"/>
    <s v="Books"/>
    <s v="Books"/>
    <n v="19"/>
    <s v="Books"/>
    <m/>
    <n v="2025"/>
    <n v="1"/>
    <n v="24"/>
    <n v="6"/>
    <s v="Weekday"/>
    <m/>
    <m/>
  </r>
  <r>
    <s v="WEB-8435"/>
    <x v="525"/>
    <s v="Vikram Kumar"/>
    <x v="2"/>
    <x v="3"/>
    <x v="10"/>
    <n v="1"/>
    <n v="1234.6300000000001"/>
    <x v="0"/>
    <x v="0"/>
    <n v="2"/>
    <n v="1234.6300000000001"/>
    <m/>
    <m/>
    <m/>
    <m/>
    <m/>
    <m/>
    <s v="Completed"/>
    <s v="Yes"/>
    <s v="No"/>
    <m/>
    <n v="589"/>
    <n v="426"/>
    <n v="1892867.2841657216"/>
    <n v="199432.98236095349"/>
    <n v="3.8949824970828471"/>
    <s v="Women'S Kurti"/>
    <x v="3"/>
    <s v="Fashion"/>
    <s v="Fashion"/>
    <s v="Fashion"/>
    <n v="15"/>
    <s v="Fashion"/>
    <m/>
    <n v="2024"/>
    <n v="2"/>
    <n v="13"/>
    <n v="3"/>
    <s v="Weekday"/>
    <m/>
    <m/>
  </r>
  <r>
    <s v="WEB-7991"/>
    <x v="533"/>
    <s v="Saanvi Nair"/>
    <x v="7"/>
    <x v="1"/>
    <x v="18"/>
    <n v="1"/>
    <n v="2754.97"/>
    <x v="4"/>
    <x v="0"/>
    <n v="3"/>
    <n v="2754.97"/>
    <m/>
    <m/>
    <m/>
    <m/>
    <m/>
    <m/>
    <s v="Completed"/>
    <s v="Yes"/>
    <s v="No"/>
    <m/>
    <n v="567"/>
    <n v="440"/>
    <n v="2759712.3299794244"/>
    <n v="330643.50635802455"/>
    <n v="3.8641711229946525"/>
    <s v="Bluetooth Speaker"/>
    <x v="1"/>
    <s v="Electronics"/>
    <s v="Electronics"/>
    <s v="Electronics"/>
    <n v="48"/>
    <s v="Electronics"/>
    <m/>
    <n v="2023"/>
    <n v="6"/>
    <n v="26"/>
    <n v="2"/>
    <s v="Weekday"/>
    <m/>
    <m/>
  </r>
  <r>
    <s v="WEB-7523"/>
    <x v="547"/>
    <s v="Saanvi Singh"/>
    <x v="5"/>
    <x v="3"/>
    <x v="17"/>
    <n v="3"/>
    <n v="885.09"/>
    <x v="0"/>
    <x v="0"/>
    <n v="2"/>
    <n v="2655.27"/>
    <m/>
    <m/>
    <m/>
    <m/>
    <m/>
    <m/>
    <s v="Completed"/>
    <s v="Yes"/>
    <s v="No"/>
    <m/>
    <n v="559"/>
    <n v="408"/>
    <n v="1892867.2841657216"/>
    <n v="199432.98236095349"/>
    <n v="3.8949824970828471"/>
    <s v="Running Shoes"/>
    <x v="3"/>
    <s v="Fashion"/>
    <s v="Fashion"/>
    <s v="Fashion"/>
    <n v="45"/>
    <s v="Fashion"/>
    <m/>
    <n v="2025"/>
    <n v="2"/>
    <n v="2"/>
    <n v="1"/>
    <s v="Weekday"/>
    <m/>
    <m/>
  </r>
  <r>
    <s v="WEB-6192"/>
    <x v="653"/>
    <s v="Sanjay Joshi"/>
    <x v="2"/>
    <x v="0"/>
    <x v="23"/>
    <n v="1"/>
    <n v="1687.99"/>
    <x v="2"/>
    <x v="0"/>
    <n v="4"/>
    <n v="1687.99"/>
    <m/>
    <m/>
    <m/>
    <m/>
    <m/>
    <m/>
    <s v="Completed"/>
    <s v="Yes"/>
    <s v="No"/>
    <m/>
    <n v="589"/>
    <n v="426"/>
    <n v="1463424.4009529033"/>
    <n v="118285.78776560788"/>
    <n v="3.8140589569160999"/>
    <s v="Led Bulb Pack"/>
    <x v="0"/>
    <s v="Home &amp; Kitchen"/>
    <s v="Home &amp; Kitchen"/>
    <s v="Home &amp; Kitchen"/>
    <n v="76"/>
    <s v="Home &amp; Kitchen"/>
    <m/>
    <n v="2023"/>
    <n v="4"/>
    <n v="25"/>
    <n v="3"/>
    <s v="Weekday"/>
    <m/>
    <m/>
  </r>
  <r>
    <s v="WEB-9383"/>
    <x v="315"/>
    <s v="Aditya Menon"/>
    <x v="3"/>
    <x v="0"/>
    <x v="4"/>
    <n v="1"/>
    <n v="846.59"/>
    <x v="3"/>
    <x v="0"/>
    <n v="4"/>
    <n v="846.59"/>
    <m/>
    <m/>
    <m/>
    <m/>
    <m/>
    <m/>
    <s v="Completed"/>
    <s v="No"/>
    <s v="No"/>
    <m/>
    <n v="619"/>
    <n v="468"/>
    <n v="1463424.4009529033"/>
    <n v="118285.78776560788"/>
    <n v="3.8140589569160999"/>
    <s v="Non-Stick Pan"/>
    <x v="0"/>
    <s v="Home &amp; Kitchen"/>
    <s v="Home &amp; Kitchen"/>
    <s v="Home &amp; Kitchen"/>
    <n v="7"/>
    <s v="Home &amp; Kitchen"/>
    <m/>
    <n v="2024"/>
    <n v="2"/>
    <n v="26"/>
    <n v="2"/>
    <s v="Weekday"/>
    <m/>
    <m/>
  </r>
  <r>
    <s v="WEB-8088"/>
    <x v="524"/>
    <s v="Diya Patel"/>
    <x v="5"/>
    <x v="4"/>
    <x v="21"/>
    <n v="3"/>
    <n v="1435.76"/>
    <x v="4"/>
    <x v="0"/>
    <n v="4"/>
    <n v="4307.28"/>
    <m/>
    <m/>
    <m/>
    <m/>
    <m/>
    <m/>
    <s v="Completed"/>
    <s v="Yes"/>
    <s v="No"/>
    <m/>
    <n v="559"/>
    <n v="408"/>
    <n v="1098537.4901531704"/>
    <n v="96724.388030634553"/>
    <n v="3.9001122334455669"/>
    <s v="Shampoo 200Ml"/>
    <x v="4"/>
    <s v="Beauty"/>
    <s v="Beauty"/>
    <s v="Beauty"/>
    <n v="64"/>
    <s v="Beauty"/>
    <m/>
    <n v="2023"/>
    <n v="6"/>
    <n v="16"/>
    <n v="6"/>
    <s v="Weekday"/>
    <m/>
    <m/>
  </r>
  <r>
    <s v="WEB-5952"/>
    <x v="853"/>
    <s v="Rohan Chatterjee"/>
    <x v="1"/>
    <x v="1"/>
    <x v="18"/>
    <n v="1"/>
    <n v="963.52"/>
    <x v="2"/>
    <x v="0"/>
    <n v="5"/>
    <n v="963.52"/>
    <m/>
    <m/>
    <m/>
    <m/>
    <m/>
    <m/>
    <s v="Completed"/>
    <s v="No"/>
    <s v="No"/>
    <m/>
    <n v="595"/>
    <n v="444"/>
    <n v="2759712.3299794244"/>
    <n v="330643.50635802455"/>
    <n v="3.8641711229946525"/>
    <s v="Bluetooth Speaker"/>
    <x v="1"/>
    <s v="Electronics"/>
    <s v="Electronics"/>
    <s v="Electronics"/>
    <n v="48"/>
    <s v="Electronics"/>
    <m/>
    <n v="2024"/>
    <n v="6"/>
    <n v="29"/>
    <n v="7"/>
    <s v="Weekday"/>
    <m/>
    <m/>
  </r>
  <r>
    <s v="WEB-8233"/>
    <x v="356"/>
    <s v="Arjun Singh"/>
    <x v="6"/>
    <x v="2"/>
    <x v="13"/>
    <n v="1"/>
    <n v="768.01"/>
    <x v="4"/>
    <x v="0"/>
    <n v="5"/>
    <n v="768.01"/>
    <m/>
    <m/>
    <m/>
    <m/>
    <m/>
    <m/>
    <s v="Completed"/>
    <s v="No"/>
    <s v="No"/>
    <m/>
    <n v="558"/>
    <n v="430"/>
    <n v="594714.6477588166"/>
    <n v="60882.938065984097"/>
    <n v="3.804733727810651"/>
    <s v="Self-Help Book"/>
    <x v="2"/>
    <s v="Books"/>
    <s v="Books"/>
    <s v="Books"/>
    <n v="19"/>
    <s v="Books"/>
    <m/>
    <n v="2024"/>
    <n v="12"/>
    <n v="31"/>
    <n v="3"/>
    <s v="Weekday"/>
    <m/>
    <m/>
  </r>
  <r>
    <s v="WEB-7955"/>
    <x v="19"/>
    <s v="Vikram Chatterjee"/>
    <x v="7"/>
    <x v="3"/>
    <x v="3"/>
    <n v="1"/>
    <n v="619.35"/>
    <x v="1"/>
    <x v="0"/>
    <n v="5"/>
    <n v="619.35"/>
    <m/>
    <m/>
    <m/>
    <m/>
    <m/>
    <m/>
    <s v="Completed"/>
    <s v="No"/>
    <s v="No"/>
    <m/>
    <n v="567"/>
    <n v="440"/>
    <n v="1892867.2841657216"/>
    <n v="199432.98236095349"/>
    <n v="3.8949824970828471"/>
    <s v="Denim Jeans"/>
    <x v="3"/>
    <s v="Fashion"/>
    <s v="Fashion"/>
    <s v="Fashion"/>
    <n v="6"/>
    <s v="Fashion"/>
    <m/>
    <n v="2023"/>
    <n v="1"/>
    <n v="22"/>
    <n v="1"/>
    <s v="Weekday"/>
    <m/>
    <m/>
  </r>
  <r>
    <s v="WEB-6434"/>
    <x v="107"/>
    <s v="Arjun Khan"/>
    <x v="2"/>
    <x v="2"/>
    <x v="13"/>
    <n v="2"/>
    <n v="452.31"/>
    <x v="4"/>
    <x v="0"/>
    <m/>
    <n v="904.62"/>
    <m/>
    <m/>
    <m/>
    <m/>
    <m/>
    <m/>
    <s v="Completed"/>
    <s v="No"/>
    <s v="No"/>
    <m/>
    <n v="589"/>
    <n v="426"/>
    <n v="594714.6477588166"/>
    <n v="60882.938065984097"/>
    <n v="3.804733727810651"/>
    <s v="Self-Help Book"/>
    <x v="2"/>
    <s v="Books"/>
    <s v="Books"/>
    <s v="Books"/>
    <n v="19"/>
    <s v="Books"/>
    <m/>
    <n v="2024"/>
    <n v="11"/>
    <n v="19"/>
    <n v="3"/>
    <s v="Weekday"/>
    <m/>
    <m/>
  </r>
  <r>
    <s v="WEB-6259"/>
    <x v="585"/>
    <s v="Meera Singh"/>
    <x v="6"/>
    <x v="3"/>
    <x v="3"/>
    <n v="1"/>
    <n v="1419.824472190694"/>
    <x v="0"/>
    <x v="0"/>
    <n v="2"/>
    <n v="1419.824472190694"/>
    <m/>
    <m/>
    <m/>
    <m/>
    <m/>
    <m/>
    <s v="Completed"/>
    <s v="Yes"/>
    <s v="No"/>
    <m/>
    <n v="558"/>
    <n v="430"/>
    <n v="1892867.2841657216"/>
    <n v="199432.98236095349"/>
    <n v="3.8949824970828471"/>
    <s v="Denim Jeans"/>
    <x v="3"/>
    <s v="Fashion"/>
    <s v="Fashion"/>
    <s v="Fashion"/>
    <n v="6"/>
    <s v="Fashion"/>
    <m/>
    <n v="2024"/>
    <n v="9"/>
    <n v="21"/>
    <n v="7"/>
    <s v="Weekday"/>
    <m/>
    <m/>
  </r>
  <r>
    <s v="WEB-9414"/>
    <x v="200"/>
    <s v="Vivaan Joshi"/>
    <x v="7"/>
    <x v="3"/>
    <x v="17"/>
    <n v="1"/>
    <n v="1668.31"/>
    <x v="3"/>
    <x v="2"/>
    <n v="4"/>
    <n v="1668.31"/>
    <m/>
    <m/>
    <m/>
    <m/>
    <m/>
    <m/>
    <s v="Completed"/>
    <s v="No"/>
    <s v="No"/>
    <m/>
    <n v="567"/>
    <n v="440"/>
    <n v="1892867.2841657216"/>
    <n v="199432.98236095349"/>
    <n v="3.8949824970828471"/>
    <s v="Running Shoes"/>
    <x v="3"/>
    <s v="Fashion"/>
    <s v="Fashion"/>
    <s v="Fashion"/>
    <n v="45"/>
    <s v="Fashion"/>
    <m/>
    <n v="2023"/>
    <n v="7"/>
    <n v="30"/>
    <n v="1"/>
    <s v="Weekday"/>
    <m/>
    <m/>
  </r>
  <r>
    <s v="WEB-7255"/>
    <x v="366"/>
    <s v="Vivaan Kapoor"/>
    <x v="0"/>
    <x v="1"/>
    <x v="1"/>
    <n v="1"/>
    <n v="539.73"/>
    <x v="1"/>
    <x v="0"/>
    <n v="5"/>
    <n v="539.73"/>
    <m/>
    <m/>
    <m/>
    <m/>
    <m/>
    <m/>
    <s v="Completed"/>
    <s v="No"/>
    <s v="No"/>
    <m/>
    <n v="590"/>
    <n v="451"/>
    <n v="2759712.3299794244"/>
    <n v="330643.50635802455"/>
    <n v="3.8641711229946525"/>
    <s v="Power Bank 10000Mah"/>
    <x v="1"/>
    <s v="Electronics"/>
    <s v="Electronics"/>
    <s v="Electronics"/>
    <n v="3"/>
    <s v="Electronics"/>
    <m/>
    <n v="2023"/>
    <n v="11"/>
    <n v="16"/>
    <n v="5"/>
    <s v="Weekday"/>
    <m/>
    <m/>
  </r>
  <r>
    <s v="WEB-7481"/>
    <x v="135"/>
    <s v="Karan Patel"/>
    <x v="7"/>
    <x v="4"/>
    <x v="12"/>
    <n v="1"/>
    <n v="332.38"/>
    <x v="4"/>
    <x v="2"/>
    <n v="5"/>
    <n v="332.38"/>
    <m/>
    <m/>
    <m/>
    <m/>
    <m/>
    <m/>
    <s v="Completed"/>
    <s v="No"/>
    <s v="No"/>
    <m/>
    <n v="567"/>
    <n v="440"/>
    <n v="1098537.4901531704"/>
    <n v="96724.388030634553"/>
    <n v="3.9001122334455669"/>
    <s v="Perfume 50Ml"/>
    <x v="4"/>
    <s v="Beauty"/>
    <s v="Beauty"/>
    <s v="Beauty"/>
    <n v="18"/>
    <s v="Beauty"/>
    <m/>
    <n v="2023"/>
    <n v="12"/>
    <n v="4"/>
    <n v="2"/>
    <s v="Weekday"/>
    <m/>
    <m/>
  </r>
  <r>
    <s v="WEB-6752"/>
    <x v="68"/>
    <s v="Neha Patel"/>
    <x v="5"/>
    <x v="1"/>
    <x v="11"/>
    <n v="1"/>
    <n v="304.13"/>
    <x v="1"/>
    <x v="0"/>
    <n v="4"/>
    <n v="304.13"/>
    <m/>
    <m/>
    <m/>
    <m/>
    <m/>
    <m/>
    <s v="Completed"/>
    <s v="No"/>
    <s v="No"/>
    <m/>
    <n v="559"/>
    <n v="408"/>
    <n v="2759712.3299794244"/>
    <n v="330643.50635802455"/>
    <n v="3.8641711229946525"/>
    <s v="Smart Watch"/>
    <x v="1"/>
    <s v="Electronics"/>
    <s v="Electronics"/>
    <s v="Electronics"/>
    <n v="17"/>
    <s v="Electronics"/>
    <m/>
    <n v="2023"/>
    <n v="6"/>
    <n v="24"/>
    <n v="7"/>
    <s v="Weekday"/>
    <m/>
    <m/>
  </r>
  <r>
    <s v="WEB-8359"/>
    <x v="652"/>
    <s v="Vikram Verma"/>
    <x v="7"/>
    <x v="3"/>
    <x v="10"/>
    <n v="2"/>
    <n v="918.29"/>
    <x v="0"/>
    <x v="0"/>
    <n v="4"/>
    <n v="1836.58"/>
    <m/>
    <m/>
    <m/>
    <m/>
    <m/>
    <m/>
    <s v="Completed"/>
    <s v="Yes"/>
    <s v="No"/>
    <m/>
    <n v="567"/>
    <n v="440"/>
    <n v="1892867.2841657216"/>
    <n v="199432.98236095349"/>
    <n v="3.8949824970828471"/>
    <s v="Women'S Kurti"/>
    <x v="3"/>
    <s v="Fashion"/>
    <s v="Fashion"/>
    <s v="Fashion"/>
    <n v="15"/>
    <s v="Fashion"/>
    <m/>
    <n v="2025"/>
    <n v="3"/>
    <n v="2"/>
    <n v="1"/>
    <s v="Weekday"/>
    <m/>
    <m/>
  </r>
  <r>
    <s v="WEB-8554"/>
    <x v="364"/>
    <s v="Kavya Das"/>
    <x v="1"/>
    <x v="2"/>
    <x v="7"/>
    <n v="2"/>
    <n v="646.03"/>
    <x v="4"/>
    <x v="0"/>
    <n v="5"/>
    <n v="1292.06"/>
    <m/>
    <m/>
    <m/>
    <m/>
    <m/>
    <m/>
    <s v="Completed"/>
    <s v="Yes"/>
    <s v="No"/>
    <m/>
    <n v="595"/>
    <n v="444"/>
    <n v="594714.6477588166"/>
    <n v="60882.938065984097"/>
    <n v="3.804733727810651"/>
    <s v="Fiction Novel"/>
    <x v="2"/>
    <s v="Books"/>
    <s v="Books"/>
    <s v="Books"/>
    <n v="11"/>
    <s v="Books"/>
    <m/>
    <n v="2023"/>
    <n v="6"/>
    <n v="8"/>
    <n v="5"/>
    <s v="Weekday"/>
    <m/>
    <m/>
  </r>
  <r>
    <s v="WEB-6834"/>
    <x v="807"/>
    <s v="Rahul Verma"/>
    <x v="3"/>
    <x v="3"/>
    <x v="17"/>
    <n v="1"/>
    <n v="1915.17"/>
    <x v="2"/>
    <x v="0"/>
    <n v="2"/>
    <n v="1915.17"/>
    <m/>
    <m/>
    <m/>
    <m/>
    <m/>
    <m/>
    <s v="Completed"/>
    <s v="Yes"/>
    <s v="No"/>
    <m/>
    <n v="619"/>
    <n v="468"/>
    <n v="1892867.2841657216"/>
    <n v="199432.98236095349"/>
    <n v="3.8949824970828471"/>
    <s v="Running Shoes"/>
    <x v="3"/>
    <s v="Fashion"/>
    <s v="Fashion"/>
    <s v="Fashion"/>
    <n v="45"/>
    <s v="Fashion"/>
    <m/>
    <n v="2025"/>
    <n v="1"/>
    <n v="27"/>
    <n v="2"/>
    <s v="Weekday"/>
    <m/>
    <m/>
  </r>
  <r>
    <s v="WEB-6390"/>
    <x v="773"/>
    <s v="Arjun Nair"/>
    <x v="2"/>
    <x v="3"/>
    <x v="20"/>
    <n v="2"/>
    <n v="2060.58"/>
    <x v="4"/>
    <x v="1"/>
    <n v="4"/>
    <n v="4121.16"/>
    <m/>
    <m/>
    <m/>
    <m/>
    <m/>
    <m/>
    <s v="Pending"/>
    <s v="No"/>
    <s v="Yes"/>
    <m/>
    <n v="589"/>
    <n v="426"/>
    <n v="1892867.2841657216"/>
    <n v="199432.98236095349"/>
    <n v="3.8949824970828471"/>
    <s v="Men'S T-Shirt"/>
    <x v="3"/>
    <s v="Fashion"/>
    <s v="Fashion"/>
    <s v="Fashion"/>
    <n v="55"/>
    <s v="Fashion"/>
    <m/>
    <n v="2025"/>
    <n v="5"/>
    <n v="19"/>
    <n v="2"/>
    <s v="Weekday"/>
    <m/>
    <m/>
  </r>
  <r>
    <s v="WEB-5615"/>
    <x v="453"/>
    <s v="Neha Rao"/>
    <x v="2"/>
    <x v="3"/>
    <x v="19"/>
    <n v="2"/>
    <n v="2332.13"/>
    <x v="1"/>
    <x v="0"/>
    <n v="5"/>
    <n v="4664.26"/>
    <m/>
    <m/>
    <m/>
    <m/>
    <m/>
    <m/>
    <s v="Completed"/>
    <s v="Yes"/>
    <s v="No"/>
    <m/>
    <n v="589"/>
    <n v="426"/>
    <n v="1892867.2841657216"/>
    <n v="199432.98236095349"/>
    <n v="3.8949824970828471"/>
    <s v="Sunglasses"/>
    <x v="3"/>
    <s v="Fashion"/>
    <s v="Fashion"/>
    <s v="Fashion"/>
    <n v="53"/>
    <s v="Fashion"/>
    <m/>
    <n v="2024"/>
    <n v="5"/>
    <n v="1"/>
    <n v="4"/>
    <s v="Weekend"/>
    <m/>
    <m/>
  </r>
  <r>
    <s v="WEB-6702"/>
    <x v="661"/>
    <s v="Meera Kapoor"/>
    <x v="1"/>
    <x v="1"/>
    <x v="8"/>
    <n v="2"/>
    <n v="3001.34"/>
    <x v="0"/>
    <x v="0"/>
    <n v="5"/>
    <n v="6002.68"/>
    <m/>
    <m/>
    <m/>
    <m/>
    <m/>
    <m/>
    <s v="Completed"/>
    <s v="Yes"/>
    <s v="No"/>
    <m/>
    <n v="595"/>
    <n v="444"/>
    <n v="2759712.3299794244"/>
    <n v="330643.50635802455"/>
    <n v="3.8641711229946525"/>
    <s v="Wireless Earbuds"/>
    <x v="1"/>
    <s v="Electronics"/>
    <s v="Electronics"/>
    <s v="Electronics"/>
    <n v="12"/>
    <s v="Electronics"/>
    <m/>
    <n v="2023"/>
    <n v="1"/>
    <n v="7"/>
    <n v="7"/>
    <s v="Weekend"/>
    <m/>
    <m/>
  </r>
  <r>
    <s v="WEB-6744"/>
    <x v="861"/>
    <s v="Arjun Khan"/>
    <x v="0"/>
    <x v="4"/>
    <x v="21"/>
    <n v="1"/>
    <n v="967.8"/>
    <x v="2"/>
    <x v="0"/>
    <n v="4"/>
    <n v="967.8"/>
    <m/>
    <m/>
    <m/>
    <m/>
    <m/>
    <m/>
    <s v="Completed"/>
    <s v="No"/>
    <s v="No"/>
    <m/>
    <n v="590"/>
    <n v="451"/>
    <n v="1098537.4901531704"/>
    <n v="96724.388030634553"/>
    <n v="3.9001122334455669"/>
    <s v="Shampoo 200Ml"/>
    <x v="4"/>
    <s v="Beauty"/>
    <s v="Beauty"/>
    <s v="Beauty"/>
    <n v="64"/>
    <s v="Beauty"/>
    <m/>
    <n v="2024"/>
    <n v="5"/>
    <n v="7"/>
    <n v="3"/>
    <s v="Weekend"/>
    <m/>
    <m/>
  </r>
  <r>
    <s v="WEB-8327"/>
    <x v="345"/>
    <s v="Saanvi Khan"/>
    <x v="5"/>
    <x v="4"/>
    <x v="24"/>
    <n v="1"/>
    <n v="1409.96"/>
    <x v="3"/>
    <x v="0"/>
    <n v="5"/>
    <n v="1409.96"/>
    <m/>
    <m/>
    <m/>
    <m/>
    <m/>
    <m/>
    <s v="Completed"/>
    <s v="Yes"/>
    <s v="No"/>
    <m/>
    <n v="559"/>
    <n v="408"/>
    <n v="1098537.4901531704"/>
    <n v="96724.388030634553"/>
    <n v="3.9001122334455669"/>
    <s v="Face Cream"/>
    <x v="4"/>
    <s v="Beauty"/>
    <s v="Beauty"/>
    <s v="Beauty"/>
    <n v="80"/>
    <s v="Beauty"/>
    <m/>
    <n v="2024"/>
    <n v="12"/>
    <n v="10"/>
    <n v="3"/>
    <s v="Weekday"/>
    <m/>
    <m/>
  </r>
  <r>
    <s v="WEB-6158"/>
    <x v="179"/>
    <s v="Neha Patel"/>
    <x v="3"/>
    <x v="4"/>
    <x v="6"/>
    <n v="1"/>
    <n v="442.34"/>
    <x v="2"/>
    <x v="0"/>
    <n v="4"/>
    <n v="442.34"/>
    <m/>
    <m/>
    <m/>
    <m/>
    <m/>
    <m/>
    <s v="Completed"/>
    <s v="No"/>
    <s v="No"/>
    <m/>
    <n v="619"/>
    <n v="468"/>
    <n v="1098537.4901531704"/>
    <n v="96724.388030634553"/>
    <n v="3.9001122334455669"/>
    <s v="Lipstick"/>
    <x v="4"/>
    <s v="Beauty"/>
    <s v="Beauty"/>
    <s v="Beauty"/>
    <n v="10"/>
    <s v="Beauty"/>
    <m/>
    <n v="2024"/>
    <n v="12"/>
    <n v="8"/>
    <n v="1"/>
    <s v="Weekday"/>
    <m/>
    <m/>
  </r>
  <r>
    <s v="WEB-7193"/>
    <x v="75"/>
    <s v="Pooja Singh"/>
    <x v="4"/>
    <x v="0"/>
    <x v="4"/>
    <n v="1"/>
    <n v="1039.07"/>
    <x v="3"/>
    <x v="3"/>
    <n v="5"/>
    <n v="1039.07"/>
    <m/>
    <m/>
    <m/>
    <m/>
    <m/>
    <m/>
    <s v="Lost Sale"/>
    <s v="No"/>
    <s v="Yes"/>
    <m/>
    <n v="573"/>
    <n v="450"/>
    <n v="1463424.4009529033"/>
    <n v="118285.78776560788"/>
    <n v="3.8140589569160999"/>
    <s v="Non-Stick Pan"/>
    <x v="0"/>
    <s v="Home &amp; Kitchen"/>
    <s v="Home &amp; Kitchen"/>
    <s v="Home &amp; Kitchen"/>
    <n v="7"/>
    <s v="Home &amp; Kitchen"/>
    <m/>
    <n v="2025"/>
    <n v="4"/>
    <n v="5"/>
    <n v="7"/>
    <s v="Weekday"/>
    <m/>
    <m/>
  </r>
  <r>
    <s v="WEB-8223"/>
    <x v="150"/>
    <s v="Vikram Verma"/>
    <x v="1"/>
    <x v="0"/>
    <x v="16"/>
    <n v="2"/>
    <n v="840.12"/>
    <x v="1"/>
    <x v="0"/>
    <n v="1"/>
    <n v="1680.24"/>
    <m/>
    <m/>
    <m/>
    <m/>
    <m/>
    <m/>
    <s v="Completed"/>
    <s v="Yes"/>
    <s v="No"/>
    <m/>
    <n v="595"/>
    <n v="444"/>
    <n v="1463424.4009529033"/>
    <n v="118285.78776560788"/>
    <n v="3.8140589569160999"/>
    <s v="Table Lamp"/>
    <x v="0"/>
    <s v="Home &amp; Kitchen"/>
    <s v="Home &amp; Kitchen"/>
    <s v="Home &amp; Kitchen"/>
    <n v="32"/>
    <s v="Home &amp; Kitchen"/>
    <m/>
    <n v="2025"/>
    <n v="6"/>
    <n v="12"/>
    <n v="5"/>
    <s v="Weekday"/>
    <m/>
    <m/>
  </r>
  <r>
    <s v="WEB-6813"/>
    <x v="643"/>
    <s v="Vikram Mehta"/>
    <x v="4"/>
    <x v="2"/>
    <x v="2"/>
    <n v="1"/>
    <n v="454.87"/>
    <x v="2"/>
    <x v="2"/>
    <n v="3"/>
    <n v="454.87"/>
    <m/>
    <m/>
    <m/>
    <m/>
    <m/>
    <m/>
    <s v="Completed"/>
    <s v="No"/>
    <s v="No"/>
    <m/>
    <n v="573"/>
    <n v="450"/>
    <n v="594714.6477588166"/>
    <n v="60882.938065984097"/>
    <n v="3.804733727810651"/>
    <s v="Cookbook"/>
    <x v="2"/>
    <s v="Books"/>
    <s v="Books"/>
    <s v="Books"/>
    <n v="4"/>
    <s v="Books"/>
    <m/>
    <n v="2024"/>
    <n v="6"/>
    <n v="21"/>
    <n v="6"/>
    <s v="Weekday"/>
    <m/>
    <m/>
  </r>
  <r>
    <s v="WEB-5327"/>
    <x v="777"/>
    <s v="Vikram Chatterjee"/>
    <x v="7"/>
    <x v="4"/>
    <x v="6"/>
    <n v="1"/>
    <n v="1400.98"/>
    <x v="1"/>
    <x v="0"/>
    <n v="5"/>
    <n v="1400.98"/>
    <m/>
    <m/>
    <m/>
    <m/>
    <m/>
    <m/>
    <s v="Completed"/>
    <s v="Yes"/>
    <s v="No"/>
    <m/>
    <n v="567"/>
    <n v="440"/>
    <n v="1098537.4901531704"/>
    <n v="96724.388030634553"/>
    <n v="3.9001122334455669"/>
    <s v="Lipstick"/>
    <x v="4"/>
    <s v="Beauty"/>
    <s v="Beauty"/>
    <s v="Beauty"/>
    <n v="10"/>
    <s v="Beauty"/>
    <m/>
    <n v="2025"/>
    <n v="1"/>
    <n v="2"/>
    <n v="5"/>
    <s v="Weekday"/>
    <m/>
    <m/>
  </r>
  <r>
    <s v="WEB-7775"/>
    <x v="284"/>
    <s v="Simran Pillai"/>
    <x v="2"/>
    <x v="0"/>
    <x v="23"/>
    <n v="1"/>
    <n v="1836"/>
    <x v="4"/>
    <x v="2"/>
    <n v="4"/>
    <n v="1836"/>
    <m/>
    <m/>
    <m/>
    <m/>
    <m/>
    <m/>
    <s v="Completed"/>
    <s v="No"/>
    <s v="No"/>
    <m/>
    <n v="589"/>
    <n v="426"/>
    <n v="1463424.4009529033"/>
    <n v="118285.78776560788"/>
    <n v="3.8140589569160999"/>
    <s v="Led Bulb Pack"/>
    <x v="0"/>
    <s v="Home &amp; Kitchen"/>
    <s v="Home &amp; Kitchen"/>
    <s v="Home &amp; Kitchen"/>
    <n v="76"/>
    <s v="Home &amp; Kitchen"/>
    <m/>
    <n v="2024"/>
    <n v="5"/>
    <n v="21"/>
    <n v="3"/>
    <s v="Weekday"/>
    <m/>
    <m/>
  </r>
  <r>
    <s v="WEB-6778"/>
    <x v="787"/>
    <s v="Simran Verma"/>
    <x v="6"/>
    <x v="3"/>
    <x v="20"/>
    <n v="1"/>
    <n v="837.6"/>
    <x v="2"/>
    <x v="3"/>
    <n v="1"/>
    <n v="837.6"/>
    <m/>
    <m/>
    <m/>
    <m/>
    <m/>
    <m/>
    <s v="Lost Sale"/>
    <s v="No"/>
    <s v="Yes"/>
    <m/>
    <n v="558"/>
    <n v="430"/>
    <n v="1892867.2841657216"/>
    <n v="199432.98236095349"/>
    <n v="3.8949824970828471"/>
    <s v="Men'S T-Shirt"/>
    <x v="3"/>
    <s v="Fashion"/>
    <s v="Fashion"/>
    <s v="Fashion"/>
    <n v="55"/>
    <s v="Fashion"/>
    <m/>
    <n v="2023"/>
    <n v="5"/>
    <n v="14"/>
    <n v="1"/>
    <s v="Weekday"/>
    <m/>
    <m/>
  </r>
  <r>
    <s v="WEB-9081"/>
    <x v="305"/>
    <s v="Vikram Patel"/>
    <x v="6"/>
    <x v="1"/>
    <x v="18"/>
    <n v="2"/>
    <n v="1588.12"/>
    <x v="0"/>
    <x v="0"/>
    <m/>
    <n v="3176.24"/>
    <m/>
    <m/>
    <m/>
    <m/>
    <m/>
    <m/>
    <s v="Completed"/>
    <s v="Yes"/>
    <s v="No"/>
    <m/>
    <n v="558"/>
    <n v="430"/>
    <n v="2759712.3299794244"/>
    <n v="330643.50635802455"/>
    <n v="3.8641711229946525"/>
    <s v="Bluetooth Speaker"/>
    <x v="1"/>
    <s v="Electronics"/>
    <s v="Electronics"/>
    <s v="Electronics"/>
    <n v="48"/>
    <s v="Electronics"/>
    <m/>
    <n v="2025"/>
    <n v="1"/>
    <n v="17"/>
    <n v="6"/>
    <s v="Weekday"/>
    <m/>
    <m/>
  </r>
  <r>
    <s v="WEB-7306"/>
    <x v="659"/>
    <s v="Vikram Singh"/>
    <x v="1"/>
    <x v="4"/>
    <x v="21"/>
    <n v="1"/>
    <n v="673.97"/>
    <x v="0"/>
    <x v="0"/>
    <n v="4"/>
    <n v="673.97"/>
    <m/>
    <m/>
    <m/>
    <m/>
    <m/>
    <m/>
    <s v="Completed"/>
    <s v="No"/>
    <s v="No"/>
    <m/>
    <n v="595"/>
    <n v="444"/>
    <n v="1098537.4901531704"/>
    <n v="96724.388030634553"/>
    <n v="3.9001122334455669"/>
    <s v="Shampoo 200Ml"/>
    <x v="4"/>
    <s v="Beauty"/>
    <s v="Beauty"/>
    <s v="Beauty"/>
    <n v="64"/>
    <s v="Beauty"/>
    <m/>
    <n v="2025"/>
    <n v="3"/>
    <n v="30"/>
    <n v="1"/>
    <s v="Weekday"/>
    <m/>
    <m/>
  </r>
  <r>
    <s v="WEB-5528"/>
    <x v="218"/>
    <s v="Simran Reddy"/>
    <x v="0"/>
    <x v="2"/>
    <x v="7"/>
    <n v="1"/>
    <n v="320.61"/>
    <x v="4"/>
    <x v="0"/>
    <n v="1"/>
    <n v="320.61"/>
    <m/>
    <m/>
    <m/>
    <m/>
    <m/>
    <m/>
    <s v="Completed"/>
    <s v="No"/>
    <s v="No"/>
    <m/>
    <n v="590"/>
    <n v="451"/>
    <n v="594714.6477588166"/>
    <n v="60882.938065984097"/>
    <n v="3.804733727810651"/>
    <s v="Fiction Novel"/>
    <x v="2"/>
    <s v="Books"/>
    <s v="Books"/>
    <s v="Books"/>
    <n v="11"/>
    <s v="Books"/>
    <m/>
    <n v="2025"/>
    <n v="3"/>
    <n v="23"/>
    <n v="1"/>
    <s v="Weekday"/>
    <m/>
    <m/>
  </r>
  <r>
    <s v="WEB-7863"/>
    <x v="192"/>
    <s v="Sanjay Menon"/>
    <x v="2"/>
    <x v="1"/>
    <x v="18"/>
    <n v="1"/>
    <n v="1836.81"/>
    <x v="4"/>
    <x v="2"/>
    <n v="4"/>
    <n v="1836.81"/>
    <m/>
    <m/>
    <m/>
    <m/>
    <m/>
    <m/>
    <s v="Completed"/>
    <s v="No"/>
    <s v="No"/>
    <m/>
    <n v="589"/>
    <n v="426"/>
    <n v="2759712.3299794244"/>
    <n v="330643.50635802455"/>
    <n v="3.8641711229946525"/>
    <s v="Bluetooth Speaker"/>
    <x v="1"/>
    <s v="Electronics"/>
    <s v="Electronics"/>
    <s v="Electronics"/>
    <n v="48"/>
    <s v="Electronics"/>
    <m/>
    <n v="2023"/>
    <n v="2"/>
    <n v="22"/>
    <n v="4"/>
    <s v="Weekday"/>
    <m/>
    <m/>
  </r>
  <r>
    <s v="WEB-6267"/>
    <x v="269"/>
    <s v="Kavya Kumar"/>
    <x v="7"/>
    <x v="0"/>
    <x v="23"/>
    <n v="3"/>
    <n v="660.12"/>
    <x v="4"/>
    <x v="0"/>
    <n v="4"/>
    <n v="1980.3600000000001"/>
    <m/>
    <m/>
    <m/>
    <m/>
    <m/>
    <m/>
    <s v="Completed"/>
    <s v="Yes"/>
    <s v="No"/>
    <m/>
    <n v="567"/>
    <n v="440"/>
    <n v="1463424.4009529033"/>
    <n v="118285.78776560788"/>
    <n v="3.8140589569160999"/>
    <s v="Led Bulb Pack"/>
    <x v="0"/>
    <s v="Home &amp; Kitchen"/>
    <s v="Home &amp; Kitchen"/>
    <s v="Home &amp; Kitchen"/>
    <n v="76"/>
    <s v="Home &amp; Kitchen"/>
    <m/>
    <n v="2024"/>
    <n v="6"/>
    <n v="16"/>
    <n v="1"/>
    <s v="Weekday"/>
    <m/>
    <m/>
  </r>
  <r>
    <s v="WEB-8192"/>
    <x v="762"/>
    <s v="Riya Chatterjee"/>
    <x v="1"/>
    <x v="1"/>
    <x v="11"/>
    <n v="1"/>
    <n v="2367.9499999999998"/>
    <x v="3"/>
    <x v="0"/>
    <n v="5"/>
    <n v="2367.9499999999998"/>
    <m/>
    <m/>
    <m/>
    <m/>
    <m/>
    <m/>
    <s v="Completed"/>
    <s v="Yes"/>
    <s v="No"/>
    <m/>
    <n v="595"/>
    <n v="444"/>
    <n v="2759712.3299794244"/>
    <n v="330643.50635802455"/>
    <n v="3.8641711229946525"/>
    <s v="Smart Watch"/>
    <x v="1"/>
    <s v="Electronics"/>
    <s v="Electronics"/>
    <s v="Electronics"/>
    <n v="17"/>
    <s v="Electronics"/>
    <m/>
    <n v="2024"/>
    <n v="11"/>
    <n v="24"/>
    <n v="1"/>
    <s v="Weekday"/>
    <m/>
    <m/>
  </r>
  <r>
    <s v="WEB-8525"/>
    <x v="862"/>
    <s v="Vivaan Verma"/>
    <x v="2"/>
    <x v="2"/>
    <x v="7"/>
    <n v="1"/>
    <n v="242.03"/>
    <x v="0"/>
    <x v="0"/>
    <n v="3"/>
    <n v="242.03"/>
    <m/>
    <m/>
    <m/>
    <m/>
    <m/>
    <m/>
    <s v="Completed"/>
    <s v="No"/>
    <s v="No"/>
    <m/>
    <n v="589"/>
    <n v="426"/>
    <n v="594714.6477588166"/>
    <n v="60882.938065984097"/>
    <n v="3.804733727810651"/>
    <s v="Fiction Novel"/>
    <x v="2"/>
    <s v="Books"/>
    <s v="Books"/>
    <s v="Books"/>
    <n v="11"/>
    <s v="Books"/>
    <m/>
    <n v="2025"/>
    <n v="6"/>
    <n v="4"/>
    <n v="4"/>
    <s v="Weekday"/>
    <m/>
    <m/>
  </r>
  <r>
    <s v="WEB-7404"/>
    <x v="689"/>
    <s v="Aarav Gupta"/>
    <x v="5"/>
    <x v="4"/>
    <x v="6"/>
    <n v="1"/>
    <n v="1184.98"/>
    <x v="0"/>
    <x v="0"/>
    <n v="5"/>
    <n v="1184.98"/>
    <m/>
    <m/>
    <m/>
    <m/>
    <m/>
    <m/>
    <s v="Completed"/>
    <s v="Yes"/>
    <s v="No"/>
    <m/>
    <n v="559"/>
    <n v="408"/>
    <n v="1098537.4901531704"/>
    <n v="96724.388030634553"/>
    <n v="3.9001122334455669"/>
    <s v="Lipstick"/>
    <x v="4"/>
    <s v="Beauty"/>
    <s v="Beauty"/>
    <s v="Beauty"/>
    <n v="10"/>
    <s v="Beauty"/>
    <m/>
    <n v="2025"/>
    <n v="3"/>
    <n v="28"/>
    <n v="6"/>
    <s v="Weekday"/>
    <m/>
    <m/>
  </r>
  <r>
    <s v="WEB-5116"/>
    <x v="227"/>
    <s v="Vivaan Menon"/>
    <x v="0"/>
    <x v="1"/>
    <x v="11"/>
    <n v="3"/>
    <n v="677.31"/>
    <x v="1"/>
    <x v="0"/>
    <n v="4"/>
    <n v="2031.9299999999998"/>
    <m/>
    <m/>
    <m/>
    <m/>
    <m/>
    <m/>
    <s v="Completed"/>
    <s v="Yes"/>
    <s v="No"/>
    <m/>
    <n v="590"/>
    <n v="451"/>
    <n v="2759712.3299794244"/>
    <n v="330643.50635802455"/>
    <n v="3.8641711229946525"/>
    <s v="Smart Watch"/>
    <x v="1"/>
    <s v="Electronics"/>
    <s v="Electronics"/>
    <s v="Electronics"/>
    <n v="17"/>
    <s v="Electronics"/>
    <m/>
    <n v="2025"/>
    <n v="6"/>
    <n v="23"/>
    <n v="2"/>
    <s v="Weekday"/>
    <m/>
    <m/>
  </r>
  <r>
    <s v="WEB-6841"/>
    <x v="691"/>
    <s v="Aarav Bose"/>
    <x v="7"/>
    <x v="1"/>
    <x v="9"/>
    <n v="2"/>
    <n v="3107.52"/>
    <x v="4"/>
    <x v="2"/>
    <n v="5"/>
    <n v="6215.04"/>
    <m/>
    <m/>
    <m/>
    <m/>
    <m/>
    <m/>
    <s v="Completed"/>
    <s v="No"/>
    <s v="No"/>
    <m/>
    <n v="567"/>
    <n v="440"/>
    <n v="2759712.3299794244"/>
    <n v="330643.50635802455"/>
    <n v="3.8641711229946525"/>
    <s v="Usb Cable"/>
    <x v="1"/>
    <s v="Electronics"/>
    <s v="Electronics"/>
    <s v="Electronics"/>
    <n v="13"/>
    <s v="Electronics"/>
    <m/>
    <n v="2025"/>
    <n v="5"/>
    <n v="12"/>
    <n v="2"/>
    <s v="Weekday"/>
    <m/>
    <m/>
  </r>
  <r>
    <s v="WEB-8714"/>
    <x v="697"/>
    <s v="Vikram Kumar"/>
    <x v="5"/>
    <x v="4"/>
    <x v="21"/>
    <n v="2"/>
    <n v="331.87"/>
    <x v="4"/>
    <x v="2"/>
    <n v="1"/>
    <n v="663.74"/>
    <m/>
    <m/>
    <m/>
    <m/>
    <m/>
    <m/>
    <s v="Completed"/>
    <s v="No"/>
    <s v="No"/>
    <m/>
    <n v="559"/>
    <n v="408"/>
    <n v="1098537.4901531704"/>
    <n v="96724.388030634553"/>
    <n v="3.9001122334455669"/>
    <s v="Shampoo 200Ml"/>
    <x v="4"/>
    <s v="Beauty"/>
    <s v="Beauty"/>
    <s v="Beauty"/>
    <n v="64"/>
    <s v="Beauty"/>
    <m/>
    <n v="2024"/>
    <n v="8"/>
    <n v="9"/>
    <n v="6"/>
    <s v="Weekday"/>
    <m/>
    <m/>
  </r>
  <r>
    <s v="WEB-7831"/>
    <x v="546"/>
    <s v="Simran Joshi"/>
    <x v="1"/>
    <x v="2"/>
    <x v="14"/>
    <n v="2"/>
    <n v="650.19000000000005"/>
    <x v="4"/>
    <x v="0"/>
    <n v="3"/>
    <n v="1300.3800000000001"/>
    <m/>
    <m/>
    <m/>
    <m/>
    <m/>
    <m/>
    <s v="Completed"/>
    <s v="Yes"/>
    <s v="No"/>
    <m/>
    <n v="595"/>
    <n v="444"/>
    <n v="594714.6477588166"/>
    <n v="60882.938065984097"/>
    <n v="3.804733727810651"/>
    <s v="Notebook Set"/>
    <x v="2"/>
    <s v="Books"/>
    <s v="Books"/>
    <s v="Books"/>
    <n v="20"/>
    <s v="Books"/>
    <m/>
    <n v="2025"/>
    <n v="4"/>
    <n v="24"/>
    <n v="5"/>
    <s v="Weekday"/>
    <m/>
    <m/>
  </r>
  <r>
    <s v="WEB-6463"/>
    <x v="602"/>
    <s v="Karan Iyer"/>
    <x v="0"/>
    <x v="1"/>
    <x v="8"/>
    <n v="1"/>
    <n v="3173.57"/>
    <x v="2"/>
    <x v="0"/>
    <n v="4"/>
    <n v="3173.57"/>
    <m/>
    <m/>
    <m/>
    <m/>
    <m/>
    <m/>
    <s v="Completed"/>
    <s v="Yes"/>
    <s v="No"/>
    <m/>
    <n v="590"/>
    <n v="451"/>
    <n v="2759712.3299794244"/>
    <n v="330643.50635802455"/>
    <n v="3.8641711229946525"/>
    <s v="Wireless Earbuds"/>
    <x v="1"/>
    <s v="Electronics"/>
    <s v="Electronics"/>
    <s v="Electronics"/>
    <n v="12"/>
    <s v="Electronics"/>
    <m/>
    <n v="2025"/>
    <n v="1"/>
    <n v="20"/>
    <n v="2"/>
    <s v="Weekday"/>
    <m/>
    <m/>
  </r>
  <r>
    <s v="WEB-7260"/>
    <x v="113"/>
    <s v="Vikram Menon"/>
    <x v="0"/>
    <x v="0"/>
    <x v="0"/>
    <n v="2"/>
    <n v="1538.98"/>
    <x v="2"/>
    <x v="0"/>
    <n v="4"/>
    <n v="3077.96"/>
    <m/>
    <m/>
    <m/>
    <m/>
    <m/>
    <m/>
    <s v="Completed"/>
    <s v="Yes"/>
    <s v="No"/>
    <m/>
    <n v="590"/>
    <n v="451"/>
    <n v="1463424.4009529033"/>
    <n v="118285.78776560788"/>
    <n v="3.8140589569160999"/>
    <s v="Water Bottle"/>
    <x v="0"/>
    <s v="Home &amp; Kitchen"/>
    <s v="Home &amp; Kitchen"/>
    <s v="Home &amp; Kitchen"/>
    <n v="2"/>
    <s v="Home &amp; Kitchen"/>
    <m/>
    <n v="2024"/>
    <n v="6"/>
    <n v="1"/>
    <n v="7"/>
    <s v="Weekend"/>
    <m/>
    <m/>
  </r>
  <r>
    <s v="WEB-8637"/>
    <x v="81"/>
    <s v="Aarav Verma"/>
    <x v="5"/>
    <x v="2"/>
    <x v="13"/>
    <n v="1"/>
    <n v="184.02"/>
    <x v="3"/>
    <x v="0"/>
    <n v="3"/>
    <n v="184.02"/>
    <m/>
    <m/>
    <m/>
    <m/>
    <m/>
    <m/>
    <s v="Completed"/>
    <s v="No"/>
    <s v="No"/>
    <m/>
    <n v="559"/>
    <n v="408"/>
    <n v="594714.6477588166"/>
    <n v="60882.938065984097"/>
    <n v="3.804733727810651"/>
    <s v="Self-Help Book"/>
    <x v="2"/>
    <s v="Books"/>
    <s v="Books"/>
    <s v="Books"/>
    <n v="19"/>
    <s v="Books"/>
    <m/>
    <n v="2024"/>
    <n v="8"/>
    <n v="27"/>
    <n v="3"/>
    <s v="Weekday"/>
    <m/>
    <m/>
  </r>
  <r>
    <s v="WEB-8397"/>
    <x v="576"/>
    <s v="Arjun Sharma"/>
    <x v="6"/>
    <x v="1"/>
    <x v="1"/>
    <n v="1"/>
    <n v="3424.98"/>
    <x v="1"/>
    <x v="0"/>
    <n v="3"/>
    <n v="3424.98"/>
    <m/>
    <m/>
    <m/>
    <m/>
    <m/>
    <m/>
    <s v="Completed"/>
    <s v="Yes"/>
    <s v="No"/>
    <m/>
    <n v="558"/>
    <n v="430"/>
    <n v="2759712.3299794244"/>
    <n v="330643.50635802455"/>
    <n v="3.8641711229946525"/>
    <s v="Power Bank 10000Mah"/>
    <x v="1"/>
    <s v="Electronics"/>
    <s v="Electronics"/>
    <s v="Electronics"/>
    <n v="3"/>
    <s v="Electronics"/>
    <m/>
    <n v="2024"/>
    <n v="2"/>
    <n v="24"/>
    <n v="7"/>
    <s v="Weekday"/>
    <m/>
    <m/>
  </r>
  <r>
    <s v="WEB-7526"/>
    <x v="255"/>
    <s v="Ananya Menon"/>
    <x v="7"/>
    <x v="3"/>
    <x v="17"/>
    <n v="1"/>
    <n v="2377.4499999999998"/>
    <x v="3"/>
    <x v="1"/>
    <n v="4"/>
    <n v="2377.4499999999998"/>
    <m/>
    <m/>
    <m/>
    <m/>
    <m/>
    <m/>
    <s v="Pending"/>
    <s v="No"/>
    <s v="Yes"/>
    <m/>
    <n v="567"/>
    <n v="440"/>
    <n v="1892867.2841657216"/>
    <n v="199432.98236095349"/>
    <n v="3.8949824970828471"/>
    <s v="Running Shoes"/>
    <x v="3"/>
    <s v="Fashion"/>
    <s v="Fashion"/>
    <s v="Fashion"/>
    <n v="45"/>
    <s v="Fashion"/>
    <m/>
    <n v="2024"/>
    <n v="8"/>
    <n v="11"/>
    <n v="1"/>
    <s v="Weekday"/>
    <m/>
    <m/>
  </r>
  <r>
    <s v="WEB-7305"/>
    <x v="118"/>
    <s v="Rahul Sharma"/>
    <x v="3"/>
    <x v="3"/>
    <x v="20"/>
    <n v="3"/>
    <n v="989.27"/>
    <x v="3"/>
    <x v="0"/>
    <n v="3"/>
    <n v="2967.81"/>
    <m/>
    <m/>
    <m/>
    <m/>
    <m/>
    <m/>
    <s v="Completed"/>
    <s v="Yes"/>
    <s v="No"/>
    <m/>
    <n v="619"/>
    <n v="468"/>
    <n v="1892867.2841657216"/>
    <n v="199432.98236095349"/>
    <n v="3.8949824970828471"/>
    <s v="Men'S T-Shirt"/>
    <x v="3"/>
    <s v="Fashion"/>
    <s v="Fashion"/>
    <s v="Fashion"/>
    <n v="55"/>
    <s v="Fashion"/>
    <m/>
    <n v="2024"/>
    <n v="2"/>
    <n v="27"/>
    <n v="3"/>
    <s v="Weekday"/>
    <m/>
    <m/>
  </r>
  <r>
    <s v="WEB-7001"/>
    <x v="56"/>
    <s v="Vikram Das"/>
    <x v="2"/>
    <x v="3"/>
    <x v="3"/>
    <n v="2"/>
    <n v="1046.3699999999999"/>
    <x v="0"/>
    <x v="0"/>
    <n v="5"/>
    <n v="2092.7399999999998"/>
    <m/>
    <m/>
    <m/>
    <m/>
    <m/>
    <m/>
    <s v="Completed"/>
    <s v="Yes"/>
    <s v="No"/>
    <m/>
    <n v="589"/>
    <n v="426"/>
    <n v="1892867.2841657216"/>
    <n v="199432.98236095349"/>
    <n v="3.8949824970828471"/>
    <s v="Denim Jeans"/>
    <x v="3"/>
    <s v="Fashion"/>
    <s v="Fashion"/>
    <s v="Fashion"/>
    <n v="6"/>
    <s v="Fashion"/>
    <m/>
    <n v="2023"/>
    <n v="4"/>
    <n v="30"/>
    <n v="1"/>
    <s v="Weekday"/>
    <m/>
    <m/>
  </r>
  <r>
    <s v="WEB-9089"/>
    <x v="443"/>
    <s v="Neha Singh"/>
    <x v="4"/>
    <x v="3"/>
    <x v="10"/>
    <n v="1"/>
    <n v="1959.25"/>
    <x v="4"/>
    <x v="2"/>
    <n v="4"/>
    <n v="1959.25"/>
    <m/>
    <m/>
    <m/>
    <m/>
    <m/>
    <m/>
    <s v="Completed"/>
    <s v="No"/>
    <s v="No"/>
    <m/>
    <n v="573"/>
    <n v="450"/>
    <n v="1892867.2841657216"/>
    <n v="199432.98236095349"/>
    <n v="3.8949824970828471"/>
    <s v="Women'S Kurti"/>
    <x v="3"/>
    <s v="Fashion"/>
    <s v="Fashion"/>
    <s v="Fashion"/>
    <n v="15"/>
    <s v="Fashion"/>
    <m/>
    <n v="2024"/>
    <n v="5"/>
    <n v="3"/>
    <n v="6"/>
    <s v="Weekday"/>
    <m/>
    <m/>
  </r>
  <r>
    <s v="WEB-7934"/>
    <x v="88"/>
    <s v="Ishaan Gupta"/>
    <x v="6"/>
    <x v="3"/>
    <x v="17"/>
    <n v="1"/>
    <n v="1419.824472190694"/>
    <x v="0"/>
    <x v="0"/>
    <n v="5"/>
    <n v="1419.824472190694"/>
    <m/>
    <m/>
    <m/>
    <m/>
    <m/>
    <m/>
    <s v="Completed"/>
    <s v="Yes"/>
    <s v="No"/>
    <m/>
    <n v="558"/>
    <n v="430"/>
    <n v="1892867.2841657216"/>
    <n v="199432.98236095349"/>
    <n v="3.8949824970828471"/>
    <s v="Running Shoes"/>
    <x v="3"/>
    <s v="Fashion"/>
    <s v="Fashion"/>
    <s v="Fashion"/>
    <n v="45"/>
    <s v="Fashion"/>
    <m/>
    <n v="2024"/>
    <n v="11"/>
    <n v="10"/>
    <n v="1"/>
    <s v="Weekday"/>
    <m/>
    <m/>
  </r>
  <r>
    <s v="WEB-7895"/>
    <x v="84"/>
    <s v="Rahul Mehta"/>
    <x v="2"/>
    <x v="1"/>
    <x v="18"/>
    <n v="1"/>
    <n v="2213.87"/>
    <x v="1"/>
    <x v="0"/>
    <n v="1"/>
    <n v="2213.87"/>
    <m/>
    <m/>
    <m/>
    <m/>
    <m/>
    <m/>
    <s v="Completed"/>
    <s v="Yes"/>
    <s v="No"/>
    <m/>
    <n v="589"/>
    <n v="426"/>
    <n v="2759712.3299794244"/>
    <n v="330643.50635802455"/>
    <n v="3.8641711229946525"/>
    <s v="Bluetooth Speaker"/>
    <x v="1"/>
    <s v="Electronics"/>
    <s v="Electronics"/>
    <s v="Electronics"/>
    <n v="48"/>
    <s v="Electronics"/>
    <m/>
    <n v="2023"/>
    <n v="6"/>
    <n v="5"/>
    <n v="2"/>
    <s v="Weekday"/>
    <m/>
    <m/>
  </r>
  <r>
    <s v="WEB-8120"/>
    <x v="593"/>
    <s v="Diya Malhotra"/>
    <x v="3"/>
    <x v="4"/>
    <x v="12"/>
    <n v="1"/>
    <n v="627.48"/>
    <x v="2"/>
    <x v="0"/>
    <n v="5"/>
    <n v="627.48"/>
    <m/>
    <m/>
    <m/>
    <m/>
    <m/>
    <m/>
    <s v="Completed"/>
    <s v="No"/>
    <s v="No"/>
    <m/>
    <n v="619"/>
    <n v="468"/>
    <n v="1098537.4901531704"/>
    <n v="96724.388030634553"/>
    <n v="3.9001122334455669"/>
    <s v="Perfume 50Ml"/>
    <x v="4"/>
    <s v="Beauty"/>
    <s v="Beauty"/>
    <s v="Beauty"/>
    <n v="18"/>
    <s v="Beauty"/>
    <m/>
    <n v="2024"/>
    <n v="5"/>
    <n v="14"/>
    <n v="3"/>
    <s v="Weekday"/>
    <m/>
    <m/>
  </r>
  <r>
    <s v="WEB-7735"/>
    <x v="858"/>
    <s v="Simran Gupta"/>
    <x v="1"/>
    <x v="4"/>
    <x v="21"/>
    <n v="2"/>
    <n v="1163.25"/>
    <x v="1"/>
    <x v="0"/>
    <n v="4"/>
    <n v="2326.5"/>
    <m/>
    <m/>
    <m/>
    <m/>
    <m/>
    <m/>
    <s v="Completed"/>
    <s v="Yes"/>
    <s v="No"/>
    <m/>
    <n v="595"/>
    <n v="444"/>
    <n v="1098537.4901531704"/>
    <n v="96724.388030634553"/>
    <n v="3.9001122334455669"/>
    <s v="Shampoo 200Ml"/>
    <x v="4"/>
    <s v="Beauty"/>
    <s v="Beauty"/>
    <s v="Beauty"/>
    <n v="64"/>
    <s v="Beauty"/>
    <m/>
    <n v="2024"/>
    <n v="3"/>
    <n v="21"/>
    <n v="5"/>
    <s v="Weekday"/>
    <m/>
    <m/>
  </r>
  <r>
    <s v="WEB-7660"/>
    <x v="297"/>
    <s v="Rohan Sharma"/>
    <x v="2"/>
    <x v="3"/>
    <x v="17"/>
    <n v="1"/>
    <n v="931.56"/>
    <x v="3"/>
    <x v="0"/>
    <m/>
    <n v="931.56"/>
    <m/>
    <m/>
    <m/>
    <m/>
    <m/>
    <m/>
    <s v="Completed"/>
    <s v="No"/>
    <s v="No"/>
    <m/>
    <n v="589"/>
    <n v="426"/>
    <n v="1892867.2841657216"/>
    <n v="199432.98236095349"/>
    <n v="3.8949824970828471"/>
    <s v="Running Shoes"/>
    <x v="3"/>
    <s v="Fashion"/>
    <s v="Fashion"/>
    <s v="Fashion"/>
    <n v="45"/>
    <s v="Fashion"/>
    <m/>
    <n v="2025"/>
    <n v="1"/>
    <n v="9"/>
    <n v="5"/>
    <s v="Weekday"/>
    <m/>
    <m/>
  </r>
  <r>
    <s v="WEB-5494"/>
    <x v="241"/>
    <s v="Kavya Sharma"/>
    <x v="6"/>
    <x v="2"/>
    <x v="7"/>
    <n v="2"/>
    <n v="108.69"/>
    <x v="2"/>
    <x v="0"/>
    <n v="4"/>
    <n v="217.38"/>
    <m/>
    <m/>
    <m/>
    <m/>
    <m/>
    <m/>
    <s v="Completed"/>
    <s v="No"/>
    <s v="No"/>
    <m/>
    <n v="558"/>
    <n v="430"/>
    <n v="594714.6477588166"/>
    <n v="60882.938065984097"/>
    <n v="3.804733727810651"/>
    <s v="Fiction Novel"/>
    <x v="2"/>
    <s v="Books"/>
    <s v="Books"/>
    <s v="Books"/>
    <n v="11"/>
    <s v="Books"/>
    <m/>
    <n v="2023"/>
    <n v="10"/>
    <n v="18"/>
    <n v="4"/>
    <s v="Weekday"/>
    <m/>
    <m/>
  </r>
  <r>
    <s v="WEB-8133"/>
    <x v="0"/>
    <s v="Neha Gupta"/>
    <x v="4"/>
    <x v="4"/>
    <x v="12"/>
    <n v="2"/>
    <n v="617.49"/>
    <x v="1"/>
    <x v="0"/>
    <n v="5"/>
    <n v="1234.98"/>
    <m/>
    <m/>
    <m/>
    <m/>
    <m/>
    <m/>
    <s v="Completed"/>
    <s v="Yes"/>
    <s v="No"/>
    <m/>
    <n v="573"/>
    <n v="450"/>
    <n v="1098537.4901531704"/>
    <n v="96724.388030634553"/>
    <n v="3.9001122334455669"/>
    <s v="Perfume 50Ml"/>
    <x v="4"/>
    <s v="Beauty"/>
    <s v="Beauty"/>
    <s v="Beauty"/>
    <n v="18"/>
    <s v="Beauty"/>
    <m/>
    <n v="2024"/>
    <n v="2"/>
    <n v="18"/>
    <n v="1"/>
    <s v="Weekday"/>
    <m/>
    <m/>
  </r>
  <r>
    <s v="WEB-7336"/>
    <x v="771"/>
    <s v="Aarav Reddy"/>
    <x v="5"/>
    <x v="4"/>
    <x v="22"/>
    <n v="1"/>
    <n v="809.58"/>
    <x v="3"/>
    <x v="0"/>
    <n v="4"/>
    <n v="809.58"/>
    <m/>
    <m/>
    <m/>
    <m/>
    <m/>
    <m/>
    <s v="Completed"/>
    <s v="No"/>
    <s v="No"/>
    <m/>
    <n v="559"/>
    <n v="408"/>
    <n v="1098537.4901531704"/>
    <n v="96724.388030634553"/>
    <n v="3.9001122334455669"/>
    <s v="Hair Oil"/>
    <x v="4"/>
    <s v="Beauty"/>
    <s v="Beauty"/>
    <s v="Beauty"/>
    <n v="70"/>
    <s v="Beauty"/>
    <m/>
    <n v="2025"/>
    <n v="2"/>
    <n v="10"/>
    <n v="2"/>
    <s v="Weekday"/>
    <m/>
    <m/>
  </r>
  <r>
    <s v="WEB-7762"/>
    <x v="261"/>
    <s v="Saanvi Rao"/>
    <x v="6"/>
    <x v="3"/>
    <x v="10"/>
    <n v="1"/>
    <n v="1237.2"/>
    <x v="0"/>
    <x v="0"/>
    <n v="5"/>
    <n v="1237.2"/>
    <m/>
    <m/>
    <m/>
    <m/>
    <m/>
    <m/>
    <s v="Completed"/>
    <s v="Yes"/>
    <s v="No"/>
    <m/>
    <n v="558"/>
    <n v="430"/>
    <n v="1892867.2841657216"/>
    <n v="199432.98236095349"/>
    <n v="3.8949824970828471"/>
    <s v="Women'S Kurti"/>
    <x v="3"/>
    <s v="Fashion"/>
    <s v="Fashion"/>
    <s v="Fashion"/>
    <n v="15"/>
    <s v="Fashion"/>
    <m/>
    <n v="2024"/>
    <n v="6"/>
    <n v="18"/>
    <n v="3"/>
    <s v="Weekday"/>
    <m/>
    <m/>
  </r>
  <r>
    <s v="WEB-8781"/>
    <x v="35"/>
    <s v="Meera Singh"/>
    <x v="0"/>
    <x v="4"/>
    <x v="12"/>
    <n v="1"/>
    <n v="1069.04"/>
    <x v="2"/>
    <x v="0"/>
    <n v="3"/>
    <n v="1069.04"/>
    <m/>
    <m/>
    <m/>
    <m/>
    <m/>
    <m/>
    <s v="Completed"/>
    <s v="Yes"/>
    <s v="No"/>
    <m/>
    <n v="590"/>
    <n v="451"/>
    <n v="1098537.4901531704"/>
    <n v="96724.388030634553"/>
    <n v="3.9001122334455669"/>
    <s v="Perfume 50Ml"/>
    <x v="4"/>
    <s v="Beauty"/>
    <s v="Beauty"/>
    <s v="Beauty"/>
    <n v="18"/>
    <s v="Beauty"/>
    <m/>
    <n v="2023"/>
    <n v="4"/>
    <n v="24"/>
    <n v="2"/>
    <s v="Weekday"/>
    <m/>
    <m/>
  </r>
  <r>
    <s v="WEB-6323"/>
    <x v="846"/>
    <s v="Sanjay Khan"/>
    <x v="3"/>
    <x v="4"/>
    <x v="12"/>
    <n v="3"/>
    <n v="864.86"/>
    <x v="4"/>
    <x v="2"/>
    <n v="5"/>
    <n v="2594.58"/>
    <m/>
    <m/>
    <m/>
    <m/>
    <m/>
    <m/>
    <s v="Completed"/>
    <s v="No"/>
    <s v="No"/>
    <m/>
    <n v="619"/>
    <n v="468"/>
    <n v="1098537.4901531704"/>
    <n v="96724.388030634553"/>
    <n v="3.9001122334455669"/>
    <s v="Perfume 50Ml"/>
    <x v="4"/>
    <s v="Beauty"/>
    <s v="Beauty"/>
    <s v="Beauty"/>
    <n v="18"/>
    <s v="Beauty"/>
    <m/>
    <n v="2024"/>
    <n v="9"/>
    <n v="13"/>
    <n v="6"/>
    <s v="Weekday"/>
    <m/>
    <m/>
  </r>
  <r>
    <s v="WEB-6155"/>
    <x v="863"/>
    <s v="Meera Sharma"/>
    <x v="3"/>
    <x v="2"/>
    <x v="7"/>
    <n v="1"/>
    <n v="465.86"/>
    <x v="3"/>
    <x v="0"/>
    <n v="1"/>
    <n v="465.86"/>
    <m/>
    <m/>
    <m/>
    <m/>
    <m/>
    <m/>
    <s v="Completed"/>
    <s v="No"/>
    <s v="No"/>
    <m/>
    <n v="619"/>
    <n v="468"/>
    <n v="594714.6477588166"/>
    <n v="60882.938065984097"/>
    <n v="3.804733727810651"/>
    <s v="Fiction Novel"/>
    <x v="2"/>
    <s v="Books"/>
    <s v="Books"/>
    <s v="Books"/>
    <n v="11"/>
    <s v="Books"/>
    <m/>
    <n v="2023"/>
    <n v="7"/>
    <n v="17"/>
    <n v="2"/>
    <s v="Weekday"/>
    <m/>
    <m/>
  </r>
  <r>
    <s v="WEB-9034"/>
    <x v="266"/>
    <s v="Meera Rao"/>
    <x v="6"/>
    <x v="3"/>
    <x v="3"/>
    <n v="2"/>
    <n v="613.45000000000005"/>
    <x v="4"/>
    <x v="0"/>
    <n v="5"/>
    <n v="1226.9000000000001"/>
    <m/>
    <m/>
    <m/>
    <m/>
    <m/>
    <m/>
    <s v="Completed"/>
    <s v="Yes"/>
    <s v="No"/>
    <m/>
    <n v="558"/>
    <n v="430"/>
    <n v="1892867.2841657216"/>
    <n v="199432.98236095349"/>
    <n v="3.8949824970828471"/>
    <s v="Denim Jeans"/>
    <x v="3"/>
    <s v="Fashion"/>
    <s v="Fashion"/>
    <s v="Fashion"/>
    <n v="6"/>
    <s v="Fashion"/>
    <m/>
    <n v="2024"/>
    <n v="5"/>
    <n v="28"/>
    <n v="3"/>
    <s v="Weekday"/>
    <m/>
    <m/>
  </r>
  <r>
    <s v="WEB-6910"/>
    <x v="3"/>
    <s v="Aditya Singh"/>
    <x v="0"/>
    <x v="2"/>
    <x v="14"/>
    <n v="1"/>
    <n v="450.26903299203627"/>
    <x v="0"/>
    <x v="0"/>
    <n v="5"/>
    <n v="450.26903299203627"/>
    <m/>
    <m/>
    <m/>
    <m/>
    <m/>
    <m/>
    <s v="Completed"/>
    <s v="No"/>
    <s v="No"/>
    <m/>
    <n v="590"/>
    <n v="451"/>
    <n v="594714.6477588166"/>
    <n v="60882.938065984097"/>
    <n v="3.804733727810651"/>
    <s v="Notebook Set"/>
    <x v="2"/>
    <s v="Books"/>
    <s v="Books"/>
    <s v="Books"/>
    <n v="20"/>
    <s v="Books"/>
    <m/>
    <n v="2024"/>
    <n v="2"/>
    <n v="5"/>
    <n v="2"/>
    <s v="Weekday"/>
    <m/>
    <m/>
  </r>
  <r>
    <s v="WEB-8044"/>
    <x v="862"/>
    <s v="Karan Chatterjee"/>
    <x v="5"/>
    <x v="1"/>
    <x v="18"/>
    <n v="1"/>
    <n v="1657.66"/>
    <x v="2"/>
    <x v="0"/>
    <m/>
    <n v="1657.66"/>
    <m/>
    <m/>
    <m/>
    <m/>
    <m/>
    <m/>
    <s v="Completed"/>
    <s v="Yes"/>
    <s v="No"/>
    <m/>
    <n v="559"/>
    <n v="408"/>
    <n v="2759712.3299794244"/>
    <n v="330643.50635802455"/>
    <n v="3.8641711229946525"/>
    <s v="Bluetooth Speaker"/>
    <x v="1"/>
    <s v="Electronics"/>
    <s v="Electronics"/>
    <s v="Electronics"/>
    <n v="48"/>
    <s v="Electronics"/>
    <m/>
    <n v="2025"/>
    <n v="6"/>
    <n v="4"/>
    <n v="4"/>
    <s v="Weekday"/>
    <m/>
    <m/>
  </r>
  <r>
    <s v="WEB-5300"/>
    <x v="222"/>
    <s v="Tanya Verma"/>
    <x v="3"/>
    <x v="2"/>
    <x v="15"/>
    <n v="3"/>
    <n v="469.46"/>
    <x v="4"/>
    <x v="0"/>
    <n v="3"/>
    <n v="1408.3799999999999"/>
    <m/>
    <m/>
    <m/>
    <m/>
    <m/>
    <m/>
    <s v="Completed"/>
    <s v="Yes"/>
    <s v="No"/>
    <m/>
    <n v="619"/>
    <n v="468"/>
    <n v="594714.6477588166"/>
    <n v="60882.938065984097"/>
    <n v="3.804733727810651"/>
    <s v="Kids Story Book"/>
    <x v="2"/>
    <s v="Books"/>
    <s v="Books"/>
    <s v="Books"/>
    <n v="23"/>
    <s v="Books"/>
    <m/>
    <n v="2024"/>
    <n v="1"/>
    <n v="19"/>
    <n v="6"/>
    <s v="Weekday"/>
    <m/>
    <m/>
  </r>
  <r>
    <s v="WEB-8863"/>
    <x v="45"/>
    <s v="Ishaan Khan"/>
    <x v="0"/>
    <x v="3"/>
    <x v="20"/>
    <n v="2"/>
    <n v="1691.13"/>
    <x v="0"/>
    <x v="2"/>
    <n v="5"/>
    <n v="3382.26"/>
    <m/>
    <m/>
    <m/>
    <m/>
    <m/>
    <m/>
    <s v="Completed"/>
    <s v="No"/>
    <s v="No"/>
    <m/>
    <n v="590"/>
    <n v="451"/>
    <n v="1892867.2841657216"/>
    <n v="199432.98236095349"/>
    <n v="3.8949824970828471"/>
    <s v="Men'S T-Shirt"/>
    <x v="3"/>
    <s v="Fashion"/>
    <s v="Fashion"/>
    <s v="Fashion"/>
    <n v="55"/>
    <s v="Fashion"/>
    <m/>
    <n v="2023"/>
    <n v="3"/>
    <n v="13"/>
    <n v="2"/>
    <s v="Weekday"/>
    <m/>
    <m/>
  </r>
  <r>
    <s v="WEB-6009"/>
    <x v="188"/>
    <s v="Rahul Pillai"/>
    <x v="6"/>
    <x v="0"/>
    <x v="5"/>
    <n v="1"/>
    <n v="1432.74"/>
    <x v="2"/>
    <x v="0"/>
    <n v="5"/>
    <n v="1432.74"/>
    <m/>
    <m/>
    <m/>
    <m/>
    <m/>
    <m/>
    <s v="Completed"/>
    <s v="Yes"/>
    <s v="No"/>
    <m/>
    <n v="558"/>
    <n v="430"/>
    <n v="1463424.4009529033"/>
    <n v="118285.78776560788"/>
    <n v="3.8140589569160999"/>
    <s v="Storage Box"/>
    <x v="0"/>
    <s v="Home &amp; Kitchen"/>
    <s v="Home &amp; Kitchen"/>
    <s v="Home &amp; Kitchen"/>
    <n v="8"/>
    <s v="Home &amp; Kitchen"/>
    <m/>
    <n v="2024"/>
    <n v="4"/>
    <n v="2"/>
    <n v="3"/>
    <s v="Weekday"/>
    <m/>
    <m/>
  </r>
  <r>
    <s v="WEB-6122"/>
    <x v="278"/>
    <s v="Ishaan Iyer"/>
    <x v="0"/>
    <x v="2"/>
    <x v="7"/>
    <n v="2"/>
    <n v="412"/>
    <x v="2"/>
    <x v="3"/>
    <n v="4"/>
    <n v="824"/>
    <m/>
    <m/>
    <m/>
    <m/>
    <m/>
    <m/>
    <s v="Lost Sale"/>
    <s v="No"/>
    <s v="Yes"/>
    <m/>
    <n v="590"/>
    <n v="451"/>
    <n v="594714.6477588166"/>
    <n v="60882.938065984097"/>
    <n v="3.804733727810651"/>
    <s v="Fiction Novel"/>
    <x v="2"/>
    <s v="Books"/>
    <s v="Books"/>
    <s v="Books"/>
    <n v="11"/>
    <s v="Books"/>
    <m/>
    <n v="2023"/>
    <n v="9"/>
    <n v="9"/>
    <n v="7"/>
    <s v="Weekday"/>
    <m/>
    <m/>
  </r>
  <r>
    <s v="WEB-8396"/>
    <x v="222"/>
    <s v="Aarav Nair"/>
    <x v="1"/>
    <x v="1"/>
    <x v="11"/>
    <n v="2"/>
    <n v="707.75"/>
    <x v="2"/>
    <x v="0"/>
    <n v="3"/>
    <n v="1415.5"/>
    <m/>
    <m/>
    <m/>
    <m/>
    <m/>
    <m/>
    <s v="Completed"/>
    <s v="Yes"/>
    <s v="No"/>
    <m/>
    <n v="595"/>
    <n v="444"/>
    <n v="2759712.3299794244"/>
    <n v="330643.50635802455"/>
    <n v="3.8641711229946525"/>
    <s v="Smart Watch"/>
    <x v="1"/>
    <s v="Electronics"/>
    <s v="Electronics"/>
    <s v="Electronics"/>
    <n v="17"/>
    <s v="Electronics"/>
    <m/>
    <n v="2024"/>
    <n v="1"/>
    <n v="19"/>
    <n v="6"/>
    <s v="Weekday"/>
    <m/>
    <m/>
  </r>
  <r>
    <s v="WEB-9402"/>
    <x v="165"/>
    <s v="Simran Das"/>
    <x v="6"/>
    <x v="1"/>
    <x v="11"/>
    <n v="1"/>
    <n v="682.81"/>
    <x v="0"/>
    <x v="0"/>
    <n v="4"/>
    <n v="682.81"/>
    <m/>
    <m/>
    <m/>
    <m/>
    <m/>
    <m/>
    <s v="Completed"/>
    <s v="No"/>
    <s v="No"/>
    <m/>
    <n v="558"/>
    <n v="430"/>
    <n v="2759712.3299794244"/>
    <n v="330643.50635802455"/>
    <n v="3.8641711229946525"/>
    <s v="Smart Watch"/>
    <x v="1"/>
    <s v="Electronics"/>
    <s v="Electronics"/>
    <s v="Electronics"/>
    <n v="17"/>
    <s v="Electronics"/>
    <m/>
    <n v="2024"/>
    <n v="12"/>
    <n v="23"/>
    <n v="2"/>
    <s v="Weekday"/>
    <m/>
    <m/>
  </r>
  <r>
    <s v="WEB-5313"/>
    <x v="864"/>
    <s v="Saanvi Khan"/>
    <x v="2"/>
    <x v="4"/>
    <x v="24"/>
    <n v="2"/>
    <n v="1308"/>
    <x v="4"/>
    <x v="0"/>
    <n v="3"/>
    <n v="2616"/>
    <m/>
    <m/>
    <m/>
    <m/>
    <m/>
    <m/>
    <s v="Completed"/>
    <s v="Yes"/>
    <s v="No"/>
    <m/>
    <n v="589"/>
    <n v="426"/>
    <n v="1098537.4901531704"/>
    <n v="96724.388030634553"/>
    <n v="3.9001122334455669"/>
    <s v="Face Cream"/>
    <x v="4"/>
    <s v="Beauty"/>
    <s v="Beauty"/>
    <s v="Beauty"/>
    <n v="80"/>
    <s v="Beauty"/>
    <m/>
    <n v="2024"/>
    <n v="10"/>
    <n v="28"/>
    <n v="2"/>
    <s v="Weekday"/>
    <m/>
    <m/>
  </r>
  <r>
    <s v="WEB-8349"/>
    <x v="865"/>
    <s v="Pooja Rao"/>
    <x v="6"/>
    <x v="3"/>
    <x v="19"/>
    <n v="1"/>
    <n v="1671.87"/>
    <x v="0"/>
    <x v="0"/>
    <n v="5"/>
    <n v="1671.87"/>
    <m/>
    <m/>
    <m/>
    <m/>
    <m/>
    <m/>
    <s v="Completed"/>
    <s v="Yes"/>
    <s v="No"/>
    <m/>
    <n v="558"/>
    <n v="430"/>
    <n v="1892867.2841657216"/>
    <n v="199432.98236095349"/>
    <n v="3.8949824970828471"/>
    <s v="Sunglasses"/>
    <x v="3"/>
    <s v="Fashion"/>
    <s v="Fashion"/>
    <s v="Fashion"/>
    <n v="53"/>
    <s v="Fashion"/>
    <m/>
    <n v="2024"/>
    <n v="3"/>
    <n v="14"/>
    <n v="5"/>
    <s v="Weekday"/>
    <m/>
    <m/>
  </r>
  <r>
    <s v="WEB-5978"/>
    <x v="546"/>
    <s v="Rohan Singh"/>
    <x v="1"/>
    <x v="0"/>
    <x v="23"/>
    <n v="1"/>
    <n v="1694.1"/>
    <x v="2"/>
    <x v="0"/>
    <n v="1"/>
    <n v="1694.1"/>
    <m/>
    <m/>
    <m/>
    <m/>
    <m/>
    <m/>
    <s v="Completed"/>
    <s v="Yes"/>
    <s v="No"/>
    <m/>
    <n v="595"/>
    <n v="444"/>
    <n v="1463424.4009529033"/>
    <n v="118285.78776560788"/>
    <n v="3.8140589569160999"/>
    <s v="Led Bulb Pack"/>
    <x v="0"/>
    <s v="Home &amp; Kitchen"/>
    <s v="Home &amp; Kitchen"/>
    <s v="Home &amp; Kitchen"/>
    <n v="76"/>
    <s v="Home &amp; Kitchen"/>
    <m/>
    <n v="2025"/>
    <n v="4"/>
    <n v="24"/>
    <n v="5"/>
    <s v="Weekday"/>
    <m/>
    <m/>
  </r>
  <r>
    <s v="WEB-8585"/>
    <x v="428"/>
    <s v="Aditya Patel"/>
    <x v="4"/>
    <x v="0"/>
    <x v="4"/>
    <n v="2"/>
    <n v="1994.71"/>
    <x v="4"/>
    <x v="0"/>
    <n v="4"/>
    <n v="3989.42"/>
    <m/>
    <m/>
    <m/>
    <m/>
    <m/>
    <m/>
    <s v="Completed"/>
    <s v="Yes"/>
    <s v="No"/>
    <m/>
    <n v="573"/>
    <n v="450"/>
    <n v="1463424.4009529033"/>
    <n v="118285.78776560788"/>
    <n v="3.8140589569160999"/>
    <s v="Non-Stick Pan"/>
    <x v="0"/>
    <s v="Home &amp; Kitchen"/>
    <s v="Home &amp; Kitchen"/>
    <s v="Home &amp; Kitchen"/>
    <n v="7"/>
    <s v="Home &amp; Kitchen"/>
    <m/>
    <n v="2025"/>
    <n v="4"/>
    <n v="17"/>
    <n v="5"/>
    <s v="Weekday"/>
    <m/>
    <m/>
  </r>
  <r>
    <s v="WEB-8006"/>
    <x v="866"/>
    <s v="Meera Kumar"/>
    <x v="5"/>
    <x v="4"/>
    <x v="12"/>
    <n v="1"/>
    <n v="1397.62"/>
    <x v="2"/>
    <x v="0"/>
    <n v="4"/>
    <n v="1397.62"/>
    <m/>
    <m/>
    <m/>
    <m/>
    <m/>
    <m/>
    <s v="Completed"/>
    <s v="Yes"/>
    <s v="No"/>
    <m/>
    <n v="559"/>
    <n v="408"/>
    <n v="1098537.4901531704"/>
    <n v="96724.388030634553"/>
    <n v="3.9001122334455669"/>
    <s v="Perfume 50Ml"/>
    <x v="4"/>
    <s v="Beauty"/>
    <s v="Beauty"/>
    <s v="Beauty"/>
    <n v="18"/>
    <s v="Beauty"/>
    <m/>
    <n v="2024"/>
    <n v="3"/>
    <n v="8"/>
    <n v="6"/>
    <s v="Weekday"/>
    <m/>
    <m/>
  </r>
  <r>
    <s v="WEB-6720"/>
    <x v="462"/>
    <s v="Kavya Patel"/>
    <x v="3"/>
    <x v="0"/>
    <x v="4"/>
    <n v="1"/>
    <n v="281.97000000000003"/>
    <x v="1"/>
    <x v="2"/>
    <n v="2"/>
    <n v="281.97000000000003"/>
    <m/>
    <m/>
    <m/>
    <m/>
    <m/>
    <m/>
    <s v="Completed"/>
    <s v="No"/>
    <s v="No"/>
    <m/>
    <n v="619"/>
    <n v="468"/>
    <n v="1463424.4009529033"/>
    <n v="118285.78776560788"/>
    <n v="3.8140589569160999"/>
    <s v="Non-Stick Pan"/>
    <x v="0"/>
    <s v="Home &amp; Kitchen"/>
    <s v="Home &amp; Kitchen"/>
    <s v="Home &amp; Kitchen"/>
    <n v="7"/>
    <s v="Home &amp; Kitchen"/>
    <m/>
    <n v="2024"/>
    <n v="11"/>
    <n v="3"/>
    <n v="1"/>
    <s v="Weekday"/>
    <m/>
    <m/>
  </r>
  <r>
    <s v="WEB-8680"/>
    <x v="462"/>
    <s v="Vivaan Joshi"/>
    <x v="2"/>
    <x v="2"/>
    <x v="15"/>
    <n v="1"/>
    <n v="709.32"/>
    <x v="4"/>
    <x v="0"/>
    <n v="5"/>
    <n v="709.32"/>
    <m/>
    <m/>
    <m/>
    <m/>
    <m/>
    <m/>
    <s v="Completed"/>
    <s v="No"/>
    <s v="No"/>
    <m/>
    <n v="589"/>
    <n v="426"/>
    <n v="594714.6477588166"/>
    <n v="60882.938065984097"/>
    <n v="3.804733727810651"/>
    <s v="Kids Story Book"/>
    <x v="2"/>
    <s v="Books"/>
    <s v="Books"/>
    <s v="Books"/>
    <n v="23"/>
    <s v="Books"/>
    <m/>
    <n v="2024"/>
    <n v="11"/>
    <n v="3"/>
    <n v="1"/>
    <s v="Weekday"/>
    <m/>
    <m/>
  </r>
  <r>
    <s v="WEB-8048"/>
    <x v="162"/>
    <s v="Aarav Iyer"/>
    <x v="7"/>
    <x v="3"/>
    <x v="19"/>
    <n v="1"/>
    <n v="2034.6"/>
    <x v="0"/>
    <x v="1"/>
    <n v="5"/>
    <n v="2034.6"/>
    <m/>
    <m/>
    <m/>
    <m/>
    <m/>
    <m/>
    <s v="Pending"/>
    <s v="No"/>
    <s v="Yes"/>
    <m/>
    <n v="567"/>
    <n v="440"/>
    <n v="1892867.2841657216"/>
    <n v="199432.98236095349"/>
    <n v="3.8949824970828471"/>
    <s v="Sunglasses"/>
    <x v="3"/>
    <s v="Fashion"/>
    <s v="Fashion"/>
    <s v="Fashion"/>
    <n v="53"/>
    <s v="Fashion"/>
    <m/>
    <n v="2025"/>
    <n v="1"/>
    <n v="29"/>
    <n v="4"/>
    <s v="Weekday"/>
    <m/>
    <m/>
  </r>
  <r>
    <s v="WEB-7664"/>
    <x v="674"/>
    <s v="Vivaan Verma"/>
    <x v="2"/>
    <x v="4"/>
    <x v="24"/>
    <n v="1"/>
    <n v="451.9"/>
    <x v="4"/>
    <x v="0"/>
    <n v="4"/>
    <n v="451.9"/>
    <m/>
    <m/>
    <m/>
    <m/>
    <m/>
    <m/>
    <s v="Completed"/>
    <s v="No"/>
    <s v="No"/>
    <m/>
    <n v="589"/>
    <n v="426"/>
    <n v="1098537.4901531704"/>
    <n v="96724.388030634553"/>
    <n v="3.9001122334455669"/>
    <s v="Face Cream"/>
    <x v="4"/>
    <s v="Beauty"/>
    <s v="Beauty"/>
    <s v="Beauty"/>
    <n v="80"/>
    <s v="Beauty"/>
    <m/>
    <n v="2024"/>
    <n v="5"/>
    <n v="4"/>
    <n v="7"/>
    <s v="Weekday"/>
    <m/>
    <m/>
  </r>
  <r>
    <s v="WEB-6822"/>
    <x v="579"/>
    <s v="Simran Nair"/>
    <x v="0"/>
    <x v="2"/>
    <x v="15"/>
    <n v="3"/>
    <n v="345.42"/>
    <x v="1"/>
    <x v="0"/>
    <n v="4"/>
    <n v="1036.26"/>
    <m/>
    <m/>
    <m/>
    <m/>
    <m/>
    <m/>
    <s v="Completed"/>
    <s v="Yes"/>
    <s v="No"/>
    <m/>
    <n v="590"/>
    <n v="451"/>
    <n v="594714.6477588166"/>
    <n v="60882.938065984097"/>
    <n v="3.804733727810651"/>
    <s v="Kids Story Book"/>
    <x v="2"/>
    <s v="Books"/>
    <s v="Books"/>
    <s v="Books"/>
    <n v="23"/>
    <s v="Books"/>
    <m/>
    <n v="2023"/>
    <n v="12"/>
    <n v="3"/>
    <n v="1"/>
    <s v="Weekday"/>
    <m/>
    <m/>
  </r>
  <r>
    <s v="WEB-8984"/>
    <x v="105"/>
    <s v="Rahul Bose"/>
    <x v="3"/>
    <x v="1"/>
    <x v="8"/>
    <n v="1"/>
    <n v="1295.97"/>
    <x v="3"/>
    <x v="0"/>
    <n v="5"/>
    <n v="1295.97"/>
    <m/>
    <m/>
    <m/>
    <m/>
    <m/>
    <m/>
    <s v="Completed"/>
    <s v="Yes"/>
    <s v="No"/>
    <m/>
    <n v="619"/>
    <n v="468"/>
    <n v="2759712.3299794244"/>
    <n v="330643.50635802455"/>
    <n v="3.8641711229946525"/>
    <s v="Wireless Earbuds"/>
    <x v="1"/>
    <s v="Electronics"/>
    <s v="Electronics"/>
    <s v="Electronics"/>
    <n v="12"/>
    <s v="Electronics"/>
    <m/>
    <n v="2025"/>
    <n v="4"/>
    <n v="12"/>
    <n v="7"/>
    <s v="Weekday"/>
    <m/>
    <m/>
  </r>
  <r>
    <s v="WEB-5520"/>
    <x v="484"/>
    <s v="Sanjay Malhotra"/>
    <x v="5"/>
    <x v="3"/>
    <x v="17"/>
    <n v="1"/>
    <n v="2032.36"/>
    <x v="2"/>
    <x v="0"/>
    <n v="4"/>
    <n v="2032.36"/>
    <m/>
    <m/>
    <m/>
    <m/>
    <m/>
    <m/>
    <s v="Completed"/>
    <s v="Yes"/>
    <s v="No"/>
    <m/>
    <n v="559"/>
    <n v="408"/>
    <n v="1892867.2841657216"/>
    <n v="199432.98236095349"/>
    <n v="3.8949824970828471"/>
    <s v="Running Shoes"/>
    <x v="3"/>
    <s v="Fashion"/>
    <s v="Fashion"/>
    <s v="Fashion"/>
    <n v="45"/>
    <s v="Fashion"/>
    <m/>
    <n v="2023"/>
    <n v="8"/>
    <n v="28"/>
    <n v="2"/>
    <s v="Weekday"/>
    <m/>
    <m/>
  </r>
  <r>
    <s v="WEB-7502"/>
    <x v="448"/>
    <s v="Aditya Pillai"/>
    <x v="7"/>
    <x v="0"/>
    <x v="23"/>
    <n v="1"/>
    <n v="1050.73"/>
    <x v="2"/>
    <x v="3"/>
    <n v="3"/>
    <n v="1050.73"/>
    <m/>
    <m/>
    <m/>
    <m/>
    <m/>
    <m/>
    <s v="Lost Sale"/>
    <s v="No"/>
    <s v="Yes"/>
    <m/>
    <n v="567"/>
    <n v="440"/>
    <n v="1463424.4009529033"/>
    <n v="118285.78776560788"/>
    <n v="3.8140589569160999"/>
    <s v="Led Bulb Pack"/>
    <x v="0"/>
    <s v="Home &amp; Kitchen"/>
    <s v="Home &amp; Kitchen"/>
    <s v="Home &amp; Kitchen"/>
    <n v="76"/>
    <s v="Home &amp; Kitchen"/>
    <m/>
    <n v="2024"/>
    <n v="7"/>
    <n v="26"/>
    <n v="6"/>
    <s v="Weekday"/>
    <m/>
    <m/>
  </r>
  <r>
    <s v="WEB-9151"/>
    <x v="43"/>
    <s v="Diya Malhotra"/>
    <x v="7"/>
    <x v="2"/>
    <x v="14"/>
    <n v="1"/>
    <n v="510.86"/>
    <x v="0"/>
    <x v="0"/>
    <n v="3"/>
    <n v="510.86"/>
    <m/>
    <m/>
    <m/>
    <m/>
    <m/>
    <m/>
    <s v="Completed"/>
    <s v="No"/>
    <s v="No"/>
    <m/>
    <n v="567"/>
    <n v="440"/>
    <n v="594714.6477588166"/>
    <n v="60882.938065984097"/>
    <n v="3.804733727810651"/>
    <s v="Notebook Set"/>
    <x v="2"/>
    <s v="Books"/>
    <s v="Books"/>
    <s v="Books"/>
    <n v="20"/>
    <s v="Books"/>
    <m/>
    <n v="2023"/>
    <n v="12"/>
    <n v="5"/>
    <n v="3"/>
    <s v="Weekday"/>
    <m/>
    <m/>
  </r>
  <r>
    <s v="WEB-6835"/>
    <x v="197"/>
    <s v="Aarav Iyer"/>
    <x v="4"/>
    <x v="4"/>
    <x v="21"/>
    <n v="2"/>
    <n v="158.19999999999999"/>
    <x v="4"/>
    <x v="0"/>
    <n v="4"/>
    <n v="316.39999999999998"/>
    <m/>
    <m/>
    <m/>
    <m/>
    <m/>
    <m/>
    <s v="Completed"/>
    <s v="No"/>
    <s v="No"/>
    <m/>
    <n v="573"/>
    <n v="450"/>
    <n v="1098537.4901531704"/>
    <n v="96724.388030634553"/>
    <n v="3.9001122334455669"/>
    <s v="Shampoo 200Ml"/>
    <x v="4"/>
    <s v="Beauty"/>
    <s v="Beauty"/>
    <s v="Beauty"/>
    <n v="64"/>
    <s v="Beauty"/>
    <m/>
    <n v="2025"/>
    <n v="4"/>
    <n v="4"/>
    <n v="6"/>
    <s v="Weekday"/>
    <m/>
    <m/>
  </r>
  <r>
    <s v="WEB-8020"/>
    <x v="611"/>
    <s v="Diya Sharma"/>
    <x v="2"/>
    <x v="0"/>
    <x v="5"/>
    <n v="1"/>
    <n v="935.35"/>
    <x v="4"/>
    <x v="0"/>
    <n v="2"/>
    <n v="935.35"/>
    <m/>
    <m/>
    <m/>
    <m/>
    <m/>
    <m/>
    <s v="Completed"/>
    <s v="No"/>
    <s v="No"/>
    <m/>
    <n v="589"/>
    <n v="426"/>
    <n v="1463424.4009529033"/>
    <n v="118285.78776560788"/>
    <n v="3.8140589569160999"/>
    <s v="Storage Box"/>
    <x v="0"/>
    <s v="Home &amp; Kitchen"/>
    <s v="Home &amp; Kitchen"/>
    <s v="Home &amp; Kitchen"/>
    <n v="8"/>
    <s v="Home &amp; Kitchen"/>
    <m/>
    <n v="2025"/>
    <n v="3"/>
    <n v="11"/>
    <n v="3"/>
    <s v="Weekday"/>
    <m/>
    <m/>
  </r>
  <r>
    <s v="WEB-7714"/>
    <x v="302"/>
    <s v="Vikram Kumar"/>
    <x v="4"/>
    <x v="0"/>
    <x v="0"/>
    <n v="1"/>
    <n v="583.66"/>
    <x v="1"/>
    <x v="0"/>
    <n v="4"/>
    <n v="583.66"/>
    <m/>
    <m/>
    <m/>
    <m/>
    <m/>
    <m/>
    <s v="Completed"/>
    <s v="No"/>
    <s v="No"/>
    <m/>
    <n v="573"/>
    <n v="450"/>
    <n v="1463424.4009529033"/>
    <n v="118285.78776560788"/>
    <n v="3.8140589569160999"/>
    <s v="Water Bottle"/>
    <x v="0"/>
    <s v="Home &amp; Kitchen"/>
    <s v="Home &amp; Kitchen"/>
    <s v="Home &amp; Kitchen"/>
    <n v="2"/>
    <s v="Home &amp; Kitchen"/>
    <m/>
    <n v="2024"/>
    <n v="4"/>
    <n v="18"/>
    <n v="5"/>
    <s v="Weekday"/>
    <m/>
    <m/>
  </r>
  <r>
    <s v="WEB-6799"/>
    <x v="172"/>
    <s v="Vivaan Iyer"/>
    <x v="0"/>
    <x v="3"/>
    <x v="17"/>
    <n v="1"/>
    <n v="454.78"/>
    <x v="3"/>
    <x v="0"/>
    <n v="4"/>
    <n v="454.78"/>
    <m/>
    <m/>
    <m/>
    <m/>
    <m/>
    <m/>
    <s v="Completed"/>
    <s v="No"/>
    <s v="No"/>
    <m/>
    <n v="590"/>
    <n v="451"/>
    <n v="1892867.2841657216"/>
    <n v="199432.98236095349"/>
    <n v="3.8949824970828471"/>
    <s v="Running Shoes"/>
    <x v="3"/>
    <s v="Fashion"/>
    <s v="Fashion"/>
    <s v="Fashion"/>
    <n v="45"/>
    <s v="Fashion"/>
    <m/>
    <n v="2025"/>
    <n v="1"/>
    <n v="28"/>
    <n v="3"/>
    <s v="Weekday"/>
    <m/>
    <m/>
  </r>
  <r>
    <s v="WEB-6368"/>
    <x v="373"/>
    <s v="Aditya Joshi"/>
    <x v="6"/>
    <x v="1"/>
    <x v="1"/>
    <n v="1"/>
    <n v="802.42"/>
    <x v="4"/>
    <x v="0"/>
    <n v="3"/>
    <n v="802.42"/>
    <m/>
    <m/>
    <m/>
    <m/>
    <m/>
    <m/>
    <s v="Completed"/>
    <s v="No"/>
    <s v="No"/>
    <m/>
    <n v="558"/>
    <n v="430"/>
    <n v="2759712.3299794244"/>
    <n v="330643.50635802455"/>
    <n v="3.8641711229946525"/>
    <s v="Power Bank 10000Mah"/>
    <x v="1"/>
    <s v="Electronics"/>
    <s v="Electronics"/>
    <s v="Electronics"/>
    <n v="3"/>
    <s v="Electronics"/>
    <m/>
    <n v="2023"/>
    <n v="5"/>
    <n v="17"/>
    <n v="4"/>
    <s v="Weekday"/>
    <m/>
    <m/>
  </r>
  <r>
    <s v="WEB-6338"/>
    <x v="564"/>
    <s v="Neha Joshi"/>
    <x v="0"/>
    <x v="3"/>
    <x v="3"/>
    <n v="1"/>
    <n v="1951.86"/>
    <x v="0"/>
    <x v="2"/>
    <n v="3"/>
    <n v="1951.86"/>
    <m/>
    <m/>
    <m/>
    <m/>
    <m/>
    <m/>
    <s v="Completed"/>
    <s v="No"/>
    <s v="No"/>
    <m/>
    <n v="590"/>
    <n v="451"/>
    <n v="1892867.2841657216"/>
    <n v="199432.98236095349"/>
    <n v="3.8949824970828471"/>
    <s v="Denim Jeans"/>
    <x v="3"/>
    <s v="Fashion"/>
    <s v="Fashion"/>
    <s v="Fashion"/>
    <n v="6"/>
    <s v="Fashion"/>
    <m/>
    <n v="2024"/>
    <n v="9"/>
    <n v="26"/>
    <n v="5"/>
    <s v="Weekday"/>
    <m/>
    <m/>
  </r>
  <r>
    <s v="WEB-8190"/>
    <x v="194"/>
    <s v="Simran Reddy"/>
    <x v="7"/>
    <x v="1"/>
    <x v="8"/>
    <n v="1"/>
    <n v="342.45"/>
    <x v="4"/>
    <x v="0"/>
    <n v="2"/>
    <n v="342.45"/>
    <m/>
    <m/>
    <m/>
    <m/>
    <m/>
    <m/>
    <s v="Completed"/>
    <s v="No"/>
    <s v="No"/>
    <m/>
    <n v="567"/>
    <n v="440"/>
    <n v="2759712.3299794244"/>
    <n v="330643.50635802455"/>
    <n v="3.8641711229946525"/>
    <s v="Wireless Earbuds"/>
    <x v="1"/>
    <s v="Electronics"/>
    <s v="Electronics"/>
    <s v="Electronics"/>
    <n v="12"/>
    <s v="Electronics"/>
    <m/>
    <n v="2024"/>
    <n v="6"/>
    <n v="22"/>
    <n v="7"/>
    <s v="Weekday"/>
    <m/>
    <m/>
  </r>
  <r>
    <s v="WEB-7347"/>
    <x v="603"/>
    <s v="Vikram Patel"/>
    <x v="0"/>
    <x v="4"/>
    <x v="22"/>
    <n v="1"/>
    <n v="1395.71"/>
    <x v="2"/>
    <x v="0"/>
    <n v="5"/>
    <n v="1395.71"/>
    <m/>
    <m/>
    <m/>
    <m/>
    <m/>
    <m/>
    <s v="Completed"/>
    <s v="Yes"/>
    <s v="No"/>
    <m/>
    <n v="590"/>
    <n v="451"/>
    <n v="1098537.4901531704"/>
    <n v="96724.388030634553"/>
    <n v="3.9001122334455669"/>
    <s v="Hair Oil"/>
    <x v="4"/>
    <s v="Beauty"/>
    <s v="Beauty"/>
    <s v="Beauty"/>
    <n v="70"/>
    <s v="Beauty"/>
    <m/>
    <n v="2024"/>
    <n v="7"/>
    <n v="14"/>
    <n v="1"/>
    <s v="Weekday"/>
    <m/>
    <m/>
  </r>
  <r>
    <s v="WEB-6602"/>
    <x v="574"/>
    <s v="Sanjay Mehta"/>
    <x v="7"/>
    <x v="4"/>
    <x v="21"/>
    <n v="1"/>
    <n v="283.72000000000003"/>
    <x v="1"/>
    <x v="0"/>
    <n v="4"/>
    <n v="283.72000000000003"/>
    <m/>
    <m/>
    <m/>
    <m/>
    <m/>
    <m/>
    <s v="Completed"/>
    <s v="No"/>
    <s v="No"/>
    <m/>
    <n v="567"/>
    <n v="440"/>
    <n v="1098537.4901531704"/>
    <n v="96724.388030634553"/>
    <n v="3.9001122334455669"/>
    <s v="Shampoo 200Ml"/>
    <x v="4"/>
    <s v="Beauty"/>
    <s v="Beauty"/>
    <s v="Beauty"/>
    <n v="64"/>
    <s v="Beauty"/>
    <m/>
    <n v="2024"/>
    <n v="1"/>
    <n v="20"/>
    <n v="7"/>
    <s v="Weekday"/>
    <m/>
    <m/>
  </r>
  <r>
    <s v="WEB-5081"/>
    <x v="332"/>
    <s v="Sanjay Khan"/>
    <x v="6"/>
    <x v="2"/>
    <x v="13"/>
    <n v="2"/>
    <n v="698.01"/>
    <x v="3"/>
    <x v="0"/>
    <n v="5"/>
    <n v="1396.02"/>
    <m/>
    <m/>
    <m/>
    <m/>
    <m/>
    <m/>
    <s v="Completed"/>
    <s v="Yes"/>
    <s v="No"/>
    <m/>
    <n v="558"/>
    <n v="430"/>
    <n v="594714.6477588166"/>
    <n v="60882.938065984097"/>
    <n v="3.804733727810651"/>
    <s v="Self-Help Book"/>
    <x v="2"/>
    <s v="Books"/>
    <s v="Books"/>
    <s v="Books"/>
    <n v="19"/>
    <s v="Books"/>
    <m/>
    <n v="2024"/>
    <n v="12"/>
    <n v="3"/>
    <n v="3"/>
    <s v="Weekday"/>
    <m/>
    <m/>
  </r>
  <r>
    <s v="WEB-7956"/>
    <x v="4"/>
    <s v="Tanya Khan"/>
    <x v="3"/>
    <x v="2"/>
    <x v="13"/>
    <n v="1"/>
    <n v="553.92999999999995"/>
    <x v="4"/>
    <x v="2"/>
    <n v="2"/>
    <n v="553.92999999999995"/>
    <m/>
    <m/>
    <m/>
    <m/>
    <m/>
    <m/>
    <s v="Completed"/>
    <s v="No"/>
    <s v="No"/>
    <m/>
    <n v="619"/>
    <n v="468"/>
    <n v="594714.6477588166"/>
    <n v="60882.938065984097"/>
    <n v="3.804733727810651"/>
    <s v="Self-Help Book"/>
    <x v="2"/>
    <s v="Books"/>
    <s v="Books"/>
    <s v="Books"/>
    <n v="19"/>
    <s v="Books"/>
    <m/>
    <n v="2024"/>
    <n v="11"/>
    <n v="2"/>
    <n v="7"/>
    <s v="Weekday"/>
    <m/>
    <m/>
  </r>
  <r>
    <s v="WEB-7646"/>
    <x v="758"/>
    <s v="Aditya Iyer"/>
    <x v="3"/>
    <x v="0"/>
    <x v="4"/>
    <n v="1"/>
    <n v="541.16999999999996"/>
    <x v="3"/>
    <x v="0"/>
    <m/>
    <n v="541.16999999999996"/>
    <m/>
    <m/>
    <m/>
    <m/>
    <m/>
    <m/>
    <s v="Completed"/>
    <s v="No"/>
    <s v="No"/>
    <m/>
    <n v="619"/>
    <n v="468"/>
    <n v="1463424.4009529033"/>
    <n v="118285.78776560788"/>
    <n v="3.8140589569160999"/>
    <s v="Non-Stick Pan"/>
    <x v="0"/>
    <s v="Home &amp; Kitchen"/>
    <s v="Home &amp; Kitchen"/>
    <s v="Home &amp; Kitchen"/>
    <n v="7"/>
    <s v="Home &amp; Kitchen"/>
    <m/>
    <n v="2024"/>
    <n v="10"/>
    <n v="14"/>
    <n v="2"/>
    <s v="Weekday"/>
    <m/>
    <m/>
  </r>
  <r>
    <s v="WEB-6506"/>
    <x v="644"/>
    <s v="Kavya Reddy"/>
    <x v="3"/>
    <x v="3"/>
    <x v="10"/>
    <n v="2"/>
    <n v="2213.2199999999998"/>
    <x v="4"/>
    <x v="0"/>
    <n v="5"/>
    <n v="4426.4399999999996"/>
    <m/>
    <m/>
    <m/>
    <m/>
    <m/>
    <m/>
    <s v="Completed"/>
    <s v="Yes"/>
    <s v="No"/>
    <m/>
    <n v="619"/>
    <n v="468"/>
    <n v="1892867.2841657216"/>
    <n v="199432.98236095349"/>
    <n v="3.8949824970828471"/>
    <s v="Women'S Kurti"/>
    <x v="3"/>
    <s v="Fashion"/>
    <s v="Fashion"/>
    <s v="Fashion"/>
    <n v="15"/>
    <s v="Fashion"/>
    <m/>
    <n v="2024"/>
    <n v="11"/>
    <n v="26"/>
    <n v="3"/>
    <s v="Weekday"/>
    <m/>
    <m/>
  </r>
  <r>
    <s v="WEB-8678"/>
    <x v="124"/>
    <s v="Simran Khan"/>
    <x v="2"/>
    <x v="2"/>
    <x v="7"/>
    <n v="1"/>
    <n v="203.79"/>
    <x v="4"/>
    <x v="0"/>
    <n v="2"/>
    <n v="203.79"/>
    <m/>
    <m/>
    <m/>
    <m/>
    <m/>
    <m/>
    <s v="Completed"/>
    <s v="No"/>
    <s v="No"/>
    <m/>
    <n v="589"/>
    <n v="426"/>
    <n v="594714.6477588166"/>
    <n v="60882.938065984097"/>
    <n v="3.804733727810651"/>
    <s v="Fiction Novel"/>
    <x v="2"/>
    <s v="Books"/>
    <s v="Books"/>
    <s v="Books"/>
    <n v="11"/>
    <s v="Books"/>
    <m/>
    <n v="2023"/>
    <n v="8"/>
    <n v="21"/>
    <n v="2"/>
    <s v="Weekday"/>
    <m/>
    <m/>
  </r>
  <r>
    <s v="WEB-5722"/>
    <x v="128"/>
    <s v="Riya Bose"/>
    <x v="7"/>
    <x v="3"/>
    <x v="19"/>
    <n v="1"/>
    <n v="1243.82"/>
    <x v="2"/>
    <x v="2"/>
    <n v="5"/>
    <n v="1243.82"/>
    <m/>
    <m/>
    <m/>
    <m/>
    <m/>
    <m/>
    <s v="Completed"/>
    <s v="No"/>
    <s v="No"/>
    <m/>
    <n v="567"/>
    <n v="440"/>
    <n v="1892867.2841657216"/>
    <n v="199432.98236095349"/>
    <n v="3.8949824970828471"/>
    <s v="Sunglasses"/>
    <x v="3"/>
    <s v="Fashion"/>
    <s v="Fashion"/>
    <s v="Fashion"/>
    <n v="53"/>
    <s v="Fashion"/>
    <m/>
    <n v="2024"/>
    <n v="10"/>
    <n v="11"/>
    <n v="6"/>
    <s v="Weekday"/>
    <m/>
    <m/>
  </r>
  <r>
    <s v="WEB-6681"/>
    <x v="303"/>
    <s v="Kavya Chatterjee"/>
    <x v="4"/>
    <x v="0"/>
    <x v="23"/>
    <n v="1"/>
    <n v="789.26"/>
    <x v="1"/>
    <x v="0"/>
    <n v="4"/>
    <n v="789.26"/>
    <m/>
    <m/>
    <m/>
    <m/>
    <m/>
    <m/>
    <s v="Completed"/>
    <s v="No"/>
    <s v="No"/>
    <m/>
    <n v="573"/>
    <n v="450"/>
    <n v="1463424.4009529033"/>
    <n v="118285.78776560788"/>
    <n v="3.8140589569160999"/>
    <s v="Led Bulb Pack"/>
    <x v="0"/>
    <s v="Home &amp; Kitchen"/>
    <s v="Home &amp; Kitchen"/>
    <s v="Home &amp; Kitchen"/>
    <n v="76"/>
    <s v="Home &amp; Kitchen"/>
    <m/>
    <n v="2023"/>
    <n v="1"/>
    <n v="19"/>
    <n v="5"/>
    <s v="Weekday"/>
    <m/>
    <m/>
  </r>
  <r>
    <s v="WEB-8010"/>
    <x v="867"/>
    <s v="Rohan Sharma"/>
    <x v="5"/>
    <x v="2"/>
    <x v="15"/>
    <n v="1"/>
    <n v="290.66000000000003"/>
    <x v="0"/>
    <x v="0"/>
    <n v="5"/>
    <n v="290.66000000000003"/>
    <m/>
    <m/>
    <m/>
    <m/>
    <m/>
    <m/>
    <s v="Completed"/>
    <s v="No"/>
    <s v="No"/>
    <m/>
    <n v="559"/>
    <n v="408"/>
    <n v="594714.6477588166"/>
    <n v="60882.938065984097"/>
    <n v="3.804733727810651"/>
    <s v="Kids Story Book"/>
    <x v="2"/>
    <s v="Books"/>
    <s v="Books"/>
    <s v="Books"/>
    <n v="23"/>
    <s v="Books"/>
    <m/>
    <n v="2024"/>
    <n v="1"/>
    <n v="23"/>
    <n v="3"/>
    <s v="Weekday"/>
    <m/>
    <m/>
  </r>
  <r>
    <s v="WEB-7864"/>
    <x v="773"/>
    <s v="Rahul Singh"/>
    <x v="6"/>
    <x v="0"/>
    <x v="0"/>
    <n v="2"/>
    <n v="227.41"/>
    <x v="1"/>
    <x v="0"/>
    <m/>
    <n v="454.82"/>
    <m/>
    <m/>
    <m/>
    <m/>
    <m/>
    <m/>
    <s v="Completed"/>
    <s v="No"/>
    <s v="No"/>
    <m/>
    <n v="558"/>
    <n v="430"/>
    <n v="1463424.4009529033"/>
    <n v="118285.78776560788"/>
    <n v="3.8140589569160999"/>
    <s v="Water Bottle"/>
    <x v="0"/>
    <s v="Home &amp; Kitchen"/>
    <s v="Home &amp; Kitchen"/>
    <s v="Home &amp; Kitchen"/>
    <n v="2"/>
    <s v="Home &amp; Kitchen"/>
    <m/>
    <n v="2025"/>
    <n v="5"/>
    <n v="19"/>
    <n v="2"/>
    <s v="Weekday"/>
    <m/>
    <m/>
  </r>
  <r>
    <s v="WEB-9391"/>
    <x v="99"/>
    <s v="Meera Das"/>
    <x v="4"/>
    <x v="4"/>
    <x v="24"/>
    <n v="1"/>
    <n v="1496.67"/>
    <x v="4"/>
    <x v="0"/>
    <n v="5"/>
    <n v="1496.67"/>
    <m/>
    <m/>
    <m/>
    <m/>
    <m/>
    <m/>
    <s v="Completed"/>
    <s v="Yes"/>
    <s v="No"/>
    <m/>
    <n v="573"/>
    <n v="450"/>
    <n v="1098537.4901531704"/>
    <n v="96724.388030634553"/>
    <n v="3.9001122334455669"/>
    <s v="Face Cream"/>
    <x v="4"/>
    <s v="Beauty"/>
    <s v="Beauty"/>
    <s v="Beauty"/>
    <n v="80"/>
    <s v="Beauty"/>
    <m/>
    <n v="2024"/>
    <n v="7"/>
    <n v="11"/>
    <n v="5"/>
    <s v="Weekday"/>
    <m/>
    <m/>
  </r>
  <r>
    <s v="WEB-6486"/>
    <x v="115"/>
    <s v="Simran Menon"/>
    <x v="1"/>
    <x v="1"/>
    <x v="18"/>
    <n v="3"/>
    <n v="2454.39"/>
    <x v="4"/>
    <x v="0"/>
    <n v="3"/>
    <n v="7363.17"/>
    <m/>
    <m/>
    <m/>
    <m/>
    <m/>
    <m/>
    <s v="Completed"/>
    <s v="Yes"/>
    <s v="No"/>
    <m/>
    <n v="595"/>
    <n v="444"/>
    <n v="2759712.3299794244"/>
    <n v="330643.50635802455"/>
    <n v="3.8641711229946525"/>
    <s v="Bluetooth Speaker"/>
    <x v="1"/>
    <s v="Electronics"/>
    <s v="Electronics"/>
    <s v="Electronics"/>
    <n v="48"/>
    <s v="Electronics"/>
    <m/>
    <n v="2023"/>
    <n v="9"/>
    <n v="3"/>
    <n v="1"/>
    <s v="Weekday"/>
    <m/>
    <m/>
  </r>
  <r>
    <s v="WEB-8129"/>
    <x v="94"/>
    <s v="Aditya Malhotra"/>
    <x v="1"/>
    <x v="1"/>
    <x v="18"/>
    <n v="1"/>
    <n v="2302.83"/>
    <x v="2"/>
    <x v="0"/>
    <n v="5"/>
    <n v="2302.83"/>
    <m/>
    <m/>
    <m/>
    <m/>
    <m/>
    <m/>
    <s v="Completed"/>
    <s v="Yes"/>
    <s v="No"/>
    <m/>
    <n v="595"/>
    <n v="444"/>
    <n v="2759712.3299794244"/>
    <n v="330643.50635802455"/>
    <n v="3.8641711229946525"/>
    <s v="Bluetooth Speaker"/>
    <x v="1"/>
    <s v="Electronics"/>
    <s v="Electronics"/>
    <s v="Electronics"/>
    <n v="48"/>
    <s v="Electronics"/>
    <m/>
    <n v="2024"/>
    <n v="8"/>
    <n v="2"/>
    <n v="6"/>
    <s v="Weekday"/>
    <m/>
    <m/>
  </r>
  <r>
    <s v="WEB-9163"/>
    <x v="683"/>
    <s v="Simran Nair"/>
    <x v="5"/>
    <x v="1"/>
    <x v="18"/>
    <n v="1"/>
    <n v="3470.23"/>
    <x v="2"/>
    <x v="0"/>
    <n v="5"/>
    <n v="3470.23"/>
    <m/>
    <m/>
    <m/>
    <m/>
    <m/>
    <m/>
    <s v="Completed"/>
    <s v="Yes"/>
    <s v="No"/>
    <m/>
    <n v="559"/>
    <n v="408"/>
    <n v="2759712.3299794244"/>
    <n v="330643.50635802455"/>
    <n v="3.8641711229946525"/>
    <s v="Bluetooth Speaker"/>
    <x v="1"/>
    <s v="Electronics"/>
    <s v="Electronics"/>
    <s v="Electronics"/>
    <n v="48"/>
    <s v="Electronics"/>
    <m/>
    <n v="2024"/>
    <n v="1"/>
    <n v="8"/>
    <n v="2"/>
    <s v="Weekday"/>
    <m/>
    <m/>
  </r>
  <r>
    <s v="WEB-7168"/>
    <x v="428"/>
    <s v="Aditya Rao"/>
    <x v="7"/>
    <x v="0"/>
    <x v="16"/>
    <n v="1"/>
    <n v="372.21"/>
    <x v="3"/>
    <x v="3"/>
    <n v="3"/>
    <n v="372.21"/>
    <m/>
    <m/>
    <m/>
    <m/>
    <m/>
    <m/>
    <s v="Lost Sale"/>
    <s v="No"/>
    <s v="Yes"/>
    <m/>
    <n v="567"/>
    <n v="440"/>
    <n v="1463424.4009529033"/>
    <n v="118285.78776560788"/>
    <n v="3.8140589569160999"/>
    <s v="Table Lamp"/>
    <x v="0"/>
    <s v="Home &amp; Kitchen"/>
    <s v="Home &amp; Kitchen"/>
    <s v="Home &amp; Kitchen"/>
    <n v="32"/>
    <s v="Home &amp; Kitchen"/>
    <m/>
    <n v="2025"/>
    <n v="4"/>
    <n v="17"/>
    <n v="5"/>
    <s v="Weekday"/>
    <m/>
    <m/>
  </r>
  <r>
    <s v="WEB-8007"/>
    <x v="794"/>
    <s v="Meera Bose"/>
    <x v="7"/>
    <x v="1"/>
    <x v="18"/>
    <n v="1"/>
    <n v="2729.09"/>
    <x v="2"/>
    <x v="0"/>
    <n v="5"/>
    <n v="2729.09"/>
    <m/>
    <m/>
    <m/>
    <m/>
    <m/>
    <m/>
    <s v="Completed"/>
    <s v="Yes"/>
    <s v="No"/>
    <m/>
    <n v="567"/>
    <n v="440"/>
    <n v="2759712.3299794244"/>
    <n v="330643.50635802455"/>
    <n v="3.8641711229946525"/>
    <s v="Bluetooth Speaker"/>
    <x v="1"/>
    <s v="Electronics"/>
    <s v="Electronics"/>
    <s v="Electronics"/>
    <n v="48"/>
    <s v="Electronics"/>
    <m/>
    <n v="2024"/>
    <n v="7"/>
    <n v="30"/>
    <n v="3"/>
    <s v="Weekday"/>
    <m/>
    <m/>
  </r>
  <r>
    <s v="WEB-6682"/>
    <x v="706"/>
    <s v="Diya Malhotra"/>
    <x v="0"/>
    <x v="4"/>
    <x v="22"/>
    <n v="2"/>
    <n v="924.06"/>
    <x v="1"/>
    <x v="0"/>
    <n v="1"/>
    <n v="1848.12"/>
    <m/>
    <m/>
    <m/>
    <m/>
    <m/>
    <m/>
    <s v="Completed"/>
    <s v="Yes"/>
    <s v="No"/>
    <m/>
    <n v="590"/>
    <n v="451"/>
    <n v="1098537.4901531704"/>
    <n v="96724.388030634553"/>
    <n v="3.9001122334455669"/>
    <s v="Hair Oil"/>
    <x v="4"/>
    <s v="Beauty"/>
    <s v="Beauty"/>
    <s v="Beauty"/>
    <n v="70"/>
    <s v="Beauty"/>
    <m/>
    <n v="2024"/>
    <n v="7"/>
    <n v="21"/>
    <n v="1"/>
    <s v="Weekday"/>
    <m/>
    <m/>
  </r>
  <r>
    <s v="WEB-7465"/>
    <x v="391"/>
    <s v="Ananya Nair"/>
    <x v="1"/>
    <x v="4"/>
    <x v="22"/>
    <n v="1"/>
    <n v="1399.99"/>
    <x v="4"/>
    <x v="0"/>
    <n v="4"/>
    <n v="1399.99"/>
    <m/>
    <m/>
    <m/>
    <m/>
    <m/>
    <m/>
    <s v="Completed"/>
    <s v="Yes"/>
    <s v="No"/>
    <m/>
    <n v="595"/>
    <n v="444"/>
    <n v="1098537.4901531704"/>
    <n v="96724.388030634553"/>
    <n v="3.9001122334455669"/>
    <s v="Hair Oil"/>
    <x v="4"/>
    <s v="Beauty"/>
    <s v="Beauty"/>
    <s v="Beauty"/>
    <n v="70"/>
    <s v="Beauty"/>
    <m/>
    <n v="2023"/>
    <n v="1"/>
    <n v="16"/>
    <n v="2"/>
    <s v="Weekday"/>
    <m/>
    <m/>
  </r>
  <r>
    <s v="WEB-5947"/>
    <x v="786"/>
    <s v="Meera Bose"/>
    <x v="3"/>
    <x v="1"/>
    <x v="18"/>
    <n v="2"/>
    <n v="2984.26"/>
    <x v="4"/>
    <x v="3"/>
    <n v="5"/>
    <n v="5968.52"/>
    <m/>
    <m/>
    <m/>
    <m/>
    <m/>
    <m/>
    <s v="Lost Sale"/>
    <s v="No"/>
    <s v="Yes"/>
    <m/>
    <n v="619"/>
    <n v="468"/>
    <n v="2759712.3299794244"/>
    <n v="330643.50635802455"/>
    <n v="3.8641711229946525"/>
    <s v="Bluetooth Speaker"/>
    <x v="1"/>
    <s v="Electronics"/>
    <s v="Electronics"/>
    <s v="Electronics"/>
    <n v="48"/>
    <s v="Electronics"/>
    <m/>
    <n v="2024"/>
    <n v="9"/>
    <n v="24"/>
    <n v="3"/>
    <s v="Weekday"/>
    <m/>
    <m/>
  </r>
  <r>
    <s v="WEB-7277"/>
    <x v="786"/>
    <s v="Meera Chatterjee"/>
    <x v="7"/>
    <x v="0"/>
    <x v="5"/>
    <n v="1"/>
    <n v="566.75"/>
    <x v="3"/>
    <x v="1"/>
    <n v="4"/>
    <n v="566.75"/>
    <m/>
    <m/>
    <m/>
    <m/>
    <m/>
    <m/>
    <s v="Pending"/>
    <s v="No"/>
    <s v="Yes"/>
    <m/>
    <n v="567"/>
    <n v="440"/>
    <n v="1463424.4009529033"/>
    <n v="118285.78776560788"/>
    <n v="3.8140589569160999"/>
    <s v="Storage Box"/>
    <x v="0"/>
    <s v="Home &amp; Kitchen"/>
    <s v="Home &amp; Kitchen"/>
    <s v="Home &amp; Kitchen"/>
    <n v="8"/>
    <s v="Home &amp; Kitchen"/>
    <m/>
    <n v="2024"/>
    <n v="9"/>
    <n v="24"/>
    <n v="3"/>
    <s v="Weekday"/>
    <m/>
    <m/>
  </r>
  <r>
    <s v="WEB-9399"/>
    <x v="618"/>
    <s v="Neha Patel"/>
    <x v="4"/>
    <x v="4"/>
    <x v="22"/>
    <n v="1"/>
    <n v="876.25"/>
    <x v="3"/>
    <x v="0"/>
    <n v="4"/>
    <n v="876.25"/>
    <m/>
    <m/>
    <m/>
    <m/>
    <m/>
    <m/>
    <s v="Completed"/>
    <s v="No"/>
    <s v="No"/>
    <m/>
    <n v="573"/>
    <n v="450"/>
    <n v="1098537.4901531704"/>
    <n v="96724.388030634553"/>
    <n v="3.9001122334455669"/>
    <s v="Hair Oil"/>
    <x v="4"/>
    <s v="Beauty"/>
    <s v="Beauty"/>
    <s v="Beauty"/>
    <n v="70"/>
    <s v="Beauty"/>
    <m/>
    <n v="2024"/>
    <n v="11"/>
    <n v="1"/>
    <n v="6"/>
    <s v="Weekend"/>
    <m/>
    <m/>
  </r>
  <r>
    <s v="WEB-5252"/>
    <x v="80"/>
    <s v="Rohan Mehta"/>
    <x v="1"/>
    <x v="2"/>
    <x v="2"/>
    <n v="2"/>
    <n v="167.53"/>
    <x v="2"/>
    <x v="0"/>
    <n v="1"/>
    <n v="335.06"/>
    <m/>
    <m/>
    <m/>
    <m/>
    <m/>
    <m/>
    <s v="Completed"/>
    <s v="No"/>
    <s v="No"/>
    <m/>
    <n v="595"/>
    <n v="444"/>
    <n v="594714.6477588166"/>
    <n v="60882.938065984097"/>
    <n v="3.804733727810651"/>
    <s v="Cookbook"/>
    <x v="2"/>
    <s v="Books"/>
    <s v="Books"/>
    <s v="Books"/>
    <n v="4"/>
    <s v="Books"/>
    <m/>
    <n v="2025"/>
    <n v="4"/>
    <n v="3"/>
    <n v="5"/>
    <s v="Weekday"/>
    <m/>
    <m/>
  </r>
  <r>
    <s v="WEB-5640"/>
    <x v="222"/>
    <s v="Saanvi Kapoor"/>
    <x v="4"/>
    <x v="2"/>
    <x v="14"/>
    <n v="1"/>
    <n v="307.39"/>
    <x v="3"/>
    <x v="1"/>
    <n v="4"/>
    <n v="307.39"/>
    <m/>
    <m/>
    <m/>
    <m/>
    <m/>
    <m/>
    <s v="Pending"/>
    <s v="No"/>
    <s v="Yes"/>
    <m/>
    <n v="573"/>
    <n v="450"/>
    <n v="594714.6477588166"/>
    <n v="60882.938065984097"/>
    <n v="3.804733727810651"/>
    <s v="Notebook Set"/>
    <x v="2"/>
    <s v="Books"/>
    <s v="Books"/>
    <s v="Books"/>
    <n v="20"/>
    <s v="Books"/>
    <m/>
    <n v="2024"/>
    <n v="1"/>
    <n v="19"/>
    <n v="6"/>
    <s v="Weekday"/>
    <m/>
    <m/>
  </r>
  <r>
    <s v="WEB-6511"/>
    <x v="868"/>
    <s v="Ananya Singh"/>
    <x v="5"/>
    <x v="4"/>
    <x v="21"/>
    <n v="2"/>
    <n v="610.55999999999995"/>
    <x v="0"/>
    <x v="0"/>
    <n v="4"/>
    <n v="1221.1199999999999"/>
    <m/>
    <m/>
    <m/>
    <m/>
    <m/>
    <m/>
    <s v="Completed"/>
    <s v="Yes"/>
    <s v="No"/>
    <m/>
    <n v="559"/>
    <n v="408"/>
    <n v="1098537.4901531704"/>
    <n v="96724.388030634553"/>
    <n v="3.9001122334455669"/>
    <s v="Shampoo 200Ml"/>
    <x v="4"/>
    <s v="Beauty"/>
    <s v="Beauty"/>
    <s v="Beauty"/>
    <n v="64"/>
    <s v="Beauty"/>
    <m/>
    <n v="2024"/>
    <n v="10"/>
    <n v="21"/>
    <n v="2"/>
    <s v="Weekday"/>
    <m/>
    <m/>
  </r>
  <r>
    <s v="WEB-7454"/>
    <x v="754"/>
    <s v="Aditya Pillai"/>
    <x v="1"/>
    <x v="4"/>
    <x v="24"/>
    <n v="2"/>
    <n v="531.17999999999995"/>
    <x v="2"/>
    <x v="0"/>
    <n v="3"/>
    <n v="1062.3599999999999"/>
    <m/>
    <m/>
    <m/>
    <m/>
    <m/>
    <m/>
    <s v="Completed"/>
    <s v="Yes"/>
    <s v="No"/>
    <m/>
    <n v="595"/>
    <n v="444"/>
    <n v="1098537.4901531704"/>
    <n v="96724.388030634553"/>
    <n v="3.9001122334455669"/>
    <s v="Face Cream"/>
    <x v="4"/>
    <s v="Beauty"/>
    <s v="Beauty"/>
    <s v="Beauty"/>
    <n v="80"/>
    <s v="Beauty"/>
    <m/>
    <n v="2025"/>
    <n v="2"/>
    <n v="8"/>
    <n v="7"/>
    <s v="Weekday"/>
    <m/>
    <m/>
  </r>
  <r>
    <s v="WEB-5920"/>
    <x v="592"/>
    <s v="Aarav Verma"/>
    <x v="1"/>
    <x v="0"/>
    <x v="16"/>
    <n v="1"/>
    <n v="655.04999999999995"/>
    <x v="2"/>
    <x v="0"/>
    <n v="4"/>
    <n v="655.04999999999995"/>
    <m/>
    <m/>
    <m/>
    <m/>
    <m/>
    <m/>
    <s v="Completed"/>
    <s v="No"/>
    <s v="No"/>
    <m/>
    <n v="595"/>
    <n v="444"/>
    <n v="1463424.4009529033"/>
    <n v="118285.78776560788"/>
    <n v="3.8140589569160999"/>
    <s v="Table Lamp"/>
    <x v="0"/>
    <s v="Home &amp; Kitchen"/>
    <s v="Home &amp; Kitchen"/>
    <s v="Home &amp; Kitchen"/>
    <n v="32"/>
    <s v="Home &amp; Kitchen"/>
    <m/>
    <n v="2024"/>
    <n v="10"/>
    <n v="8"/>
    <n v="3"/>
    <s v="Weekday"/>
    <m/>
    <m/>
  </r>
  <r>
    <s v="WEB-7911"/>
    <x v="308"/>
    <s v="Riya Mehta"/>
    <x v="0"/>
    <x v="2"/>
    <x v="15"/>
    <n v="2"/>
    <n v="285.48"/>
    <x v="3"/>
    <x v="2"/>
    <m/>
    <n v="570.96"/>
    <m/>
    <m/>
    <m/>
    <m/>
    <m/>
    <m/>
    <s v="Completed"/>
    <s v="No"/>
    <s v="No"/>
    <m/>
    <n v="590"/>
    <n v="451"/>
    <n v="594714.6477588166"/>
    <n v="60882.938065984097"/>
    <n v="3.804733727810651"/>
    <s v="Kids Story Book"/>
    <x v="2"/>
    <s v="Books"/>
    <s v="Books"/>
    <s v="Books"/>
    <n v="23"/>
    <s v="Books"/>
    <m/>
    <n v="2024"/>
    <n v="11"/>
    <n v="11"/>
    <n v="2"/>
    <s v="Weekday"/>
    <m/>
    <m/>
  </r>
  <r>
    <s v="WEB-9085"/>
    <x v="869"/>
    <s v="Riya Patel"/>
    <x v="3"/>
    <x v="2"/>
    <x v="14"/>
    <n v="2"/>
    <n v="203.42"/>
    <x v="0"/>
    <x v="0"/>
    <n v="3"/>
    <n v="406.84"/>
    <m/>
    <m/>
    <m/>
    <m/>
    <m/>
    <m/>
    <s v="Completed"/>
    <s v="No"/>
    <s v="No"/>
    <m/>
    <n v="619"/>
    <n v="468"/>
    <n v="594714.6477588166"/>
    <n v="60882.938065984097"/>
    <n v="3.804733727810651"/>
    <s v="Notebook Set"/>
    <x v="2"/>
    <s v="Books"/>
    <s v="Books"/>
    <s v="Books"/>
    <n v="20"/>
    <s v="Books"/>
    <m/>
    <n v="2024"/>
    <n v="1"/>
    <n v="29"/>
    <n v="2"/>
    <s v="Weekday"/>
    <m/>
    <m/>
  </r>
  <r>
    <s v="WEB-9582"/>
    <x v="44"/>
    <s v="Ishaan Iyer"/>
    <x v="2"/>
    <x v="3"/>
    <x v="20"/>
    <n v="1"/>
    <n v="1727.17"/>
    <x v="5"/>
    <x v="0"/>
    <n v="5"/>
    <n v="1727.17"/>
    <m/>
    <m/>
    <m/>
    <m/>
    <m/>
    <m/>
    <s v="Completed"/>
    <s v="Yes"/>
    <s v="No"/>
    <m/>
    <n v="589"/>
    <n v="426"/>
    <n v="1892867.2841657216"/>
    <n v="199432.98236095349"/>
    <n v="3.8949824970828471"/>
    <s v="Men'S T-Shirt"/>
    <x v="3"/>
    <s v="Fashion"/>
    <s v="Fashion"/>
    <s v="Fashion"/>
    <n v="55"/>
    <s v="Fashion"/>
    <m/>
    <n v="2024"/>
    <n v="7"/>
    <n v="7"/>
    <n v="1"/>
    <s v="Weekend"/>
    <m/>
    <m/>
  </r>
  <r>
    <s v="WEB-5521"/>
    <x v="783"/>
    <s v="Ananya Malhotra"/>
    <x v="5"/>
    <x v="2"/>
    <x v="15"/>
    <n v="1"/>
    <n v="462.99"/>
    <x v="2"/>
    <x v="0"/>
    <n v="3"/>
    <n v="462.99"/>
    <m/>
    <m/>
    <m/>
    <m/>
    <m/>
    <m/>
    <s v="Completed"/>
    <s v="No"/>
    <s v="No"/>
    <m/>
    <n v="559"/>
    <n v="408"/>
    <n v="594714.6477588166"/>
    <n v="60882.938065984097"/>
    <n v="3.804733727810651"/>
    <s v="Kids Story Book"/>
    <x v="2"/>
    <s v="Books"/>
    <s v="Books"/>
    <s v="Books"/>
    <n v="23"/>
    <s v="Books"/>
    <m/>
    <n v="2025"/>
    <n v="1"/>
    <n v="18"/>
    <n v="7"/>
    <s v="Weekday"/>
    <m/>
    <m/>
  </r>
  <r>
    <s v="WEB-8566"/>
    <x v="752"/>
    <s v="Aarav Iyer"/>
    <x v="0"/>
    <x v="3"/>
    <x v="19"/>
    <n v="1"/>
    <n v="2066.89"/>
    <x v="0"/>
    <x v="2"/>
    <n v="4"/>
    <n v="2066.89"/>
    <m/>
    <m/>
    <m/>
    <m/>
    <m/>
    <m/>
    <s v="Completed"/>
    <s v="No"/>
    <s v="No"/>
    <m/>
    <n v="590"/>
    <n v="451"/>
    <n v="1892867.2841657216"/>
    <n v="199432.98236095349"/>
    <n v="3.8949824970828471"/>
    <s v="Sunglasses"/>
    <x v="3"/>
    <s v="Fashion"/>
    <s v="Fashion"/>
    <s v="Fashion"/>
    <n v="53"/>
    <s v="Fashion"/>
    <m/>
    <n v="2024"/>
    <n v="5"/>
    <n v="31"/>
    <n v="6"/>
    <s v="Weekday"/>
    <m/>
    <m/>
  </r>
  <r>
    <s v="WEB-6402"/>
    <x v="534"/>
    <s v="Karan Verma"/>
    <x v="3"/>
    <x v="0"/>
    <x v="4"/>
    <n v="1"/>
    <n v="821.04"/>
    <x v="1"/>
    <x v="0"/>
    <n v="2"/>
    <n v="821.04"/>
    <m/>
    <m/>
    <m/>
    <m/>
    <m/>
    <m/>
    <s v="Completed"/>
    <s v="No"/>
    <s v="No"/>
    <m/>
    <n v="619"/>
    <n v="468"/>
    <n v="1463424.4009529033"/>
    <n v="118285.78776560788"/>
    <n v="3.8140589569160999"/>
    <s v="Non-Stick Pan"/>
    <x v="0"/>
    <s v="Home &amp; Kitchen"/>
    <s v="Home &amp; Kitchen"/>
    <s v="Home &amp; Kitchen"/>
    <n v="7"/>
    <s v="Home &amp; Kitchen"/>
    <m/>
    <n v="2025"/>
    <n v="6"/>
    <n v="18"/>
    <n v="4"/>
    <s v="Weekday"/>
    <m/>
    <m/>
  </r>
  <r>
    <s v="WEB-8185"/>
    <x v="660"/>
    <s v="Vikram Singh"/>
    <x v="6"/>
    <x v="4"/>
    <x v="24"/>
    <n v="1"/>
    <n v="193.21"/>
    <x v="4"/>
    <x v="0"/>
    <n v="1"/>
    <n v="193.21"/>
    <m/>
    <m/>
    <m/>
    <m/>
    <m/>
    <m/>
    <s v="Completed"/>
    <s v="No"/>
    <s v="No"/>
    <m/>
    <n v="558"/>
    <n v="430"/>
    <n v="1098537.4901531704"/>
    <n v="96724.388030634553"/>
    <n v="3.9001122334455669"/>
    <s v="Face Cream"/>
    <x v="4"/>
    <s v="Beauty"/>
    <s v="Beauty"/>
    <s v="Beauty"/>
    <n v="80"/>
    <s v="Beauty"/>
    <m/>
    <n v="2024"/>
    <n v="4"/>
    <n v="14"/>
    <n v="1"/>
    <s v="Weekday"/>
    <m/>
    <m/>
  </r>
  <r>
    <s v="WEB-8944"/>
    <x v="243"/>
    <s v="Neha Gupta"/>
    <x v="7"/>
    <x v="4"/>
    <x v="12"/>
    <n v="2"/>
    <n v="411.87"/>
    <x v="5"/>
    <x v="0"/>
    <n v="5"/>
    <n v="823.74"/>
    <m/>
    <m/>
    <m/>
    <m/>
    <m/>
    <m/>
    <s v="Completed"/>
    <s v="No"/>
    <s v="No"/>
    <m/>
    <n v="567"/>
    <n v="440"/>
    <n v="1098537.4901531704"/>
    <n v="96724.388030634553"/>
    <n v="3.9001122334455669"/>
    <s v="Perfume 50Ml"/>
    <x v="4"/>
    <s v="Beauty"/>
    <s v="Beauty"/>
    <s v="Beauty"/>
    <n v="18"/>
    <s v="Beauty"/>
    <m/>
    <n v="2023"/>
    <n v="12"/>
    <n v="22"/>
    <n v="6"/>
    <s v="Weekday"/>
    <m/>
    <m/>
  </r>
  <r>
    <s v="WEB-8272"/>
    <x v="156"/>
    <s v="Vikram Kumar"/>
    <x v="7"/>
    <x v="1"/>
    <x v="11"/>
    <n v="1"/>
    <n v="1938.21"/>
    <x v="4"/>
    <x v="0"/>
    <n v="4"/>
    <n v="1938.21"/>
    <m/>
    <m/>
    <m/>
    <m/>
    <m/>
    <m/>
    <s v="Completed"/>
    <s v="Yes"/>
    <s v="No"/>
    <m/>
    <n v="567"/>
    <n v="440"/>
    <n v="2759712.3299794244"/>
    <n v="330643.50635802455"/>
    <n v="3.8641711229946525"/>
    <s v="Smart Watch"/>
    <x v="1"/>
    <s v="Electronics"/>
    <s v="Electronics"/>
    <s v="Electronics"/>
    <n v="17"/>
    <s v="Electronics"/>
    <m/>
    <n v="2024"/>
    <n v="4"/>
    <n v="22"/>
    <n v="2"/>
    <s v="Weekday"/>
    <m/>
    <m/>
  </r>
  <r>
    <s v="WEB-8881"/>
    <x v="559"/>
    <s v="Riya Malhotra"/>
    <x v="5"/>
    <x v="1"/>
    <x v="1"/>
    <n v="1"/>
    <n v="2574.56"/>
    <x v="3"/>
    <x v="3"/>
    <n v="5"/>
    <n v="2574.56"/>
    <m/>
    <m/>
    <m/>
    <m/>
    <m/>
    <m/>
    <s v="Lost Sale"/>
    <s v="No"/>
    <s v="Yes"/>
    <m/>
    <n v="559"/>
    <n v="408"/>
    <n v="2759712.3299794244"/>
    <n v="330643.50635802455"/>
    <n v="3.8641711229946525"/>
    <s v="Power Bank 10000Mah"/>
    <x v="1"/>
    <s v="Electronics"/>
    <s v="Electronics"/>
    <s v="Electronics"/>
    <n v="3"/>
    <s v="Electronics"/>
    <m/>
    <n v="2025"/>
    <n v="5"/>
    <n v="6"/>
    <n v="3"/>
    <s v="Weekday"/>
    <m/>
    <m/>
  </r>
  <r>
    <s v="WEB-5168"/>
    <x v="639"/>
    <s v="Karan Kapoor"/>
    <x v="3"/>
    <x v="2"/>
    <x v="2"/>
    <n v="1"/>
    <n v="560.47"/>
    <x v="4"/>
    <x v="0"/>
    <n v="5"/>
    <n v="560.47"/>
    <m/>
    <m/>
    <m/>
    <m/>
    <m/>
    <m/>
    <s v="Completed"/>
    <s v="No"/>
    <s v="No"/>
    <m/>
    <n v="619"/>
    <n v="468"/>
    <n v="594714.6477588166"/>
    <n v="60882.938065984097"/>
    <n v="3.804733727810651"/>
    <s v="Cookbook"/>
    <x v="2"/>
    <s v="Books"/>
    <s v="Books"/>
    <s v="Books"/>
    <n v="4"/>
    <s v="Books"/>
    <m/>
    <n v="2024"/>
    <n v="5"/>
    <n v="5"/>
    <n v="1"/>
    <s v="Weekday"/>
    <m/>
    <m/>
  </r>
  <r>
    <s v="WEB-5770"/>
    <x v="346"/>
    <s v="Tanya Reddy"/>
    <x v="7"/>
    <x v="0"/>
    <x v="16"/>
    <n v="1"/>
    <n v="1161.3"/>
    <x v="1"/>
    <x v="1"/>
    <n v="4"/>
    <n v="1161.3"/>
    <m/>
    <m/>
    <m/>
    <m/>
    <m/>
    <m/>
    <s v="Pending"/>
    <s v="No"/>
    <s v="Yes"/>
    <m/>
    <n v="567"/>
    <n v="440"/>
    <n v="1463424.4009529033"/>
    <n v="118285.78776560788"/>
    <n v="3.8140589569160999"/>
    <s v="Table Lamp"/>
    <x v="0"/>
    <s v="Home &amp; Kitchen"/>
    <s v="Home &amp; Kitchen"/>
    <s v="Home &amp; Kitchen"/>
    <n v="32"/>
    <s v="Home &amp; Kitchen"/>
    <m/>
    <n v="2023"/>
    <n v="12"/>
    <n v="1"/>
    <n v="6"/>
    <s v="Weekend"/>
    <m/>
    <m/>
  </r>
  <r>
    <s v="WEB-8972"/>
    <x v="73"/>
    <s v="Rohan Chatterjee"/>
    <x v="7"/>
    <x v="0"/>
    <x v="4"/>
    <n v="1"/>
    <n v="1721.79"/>
    <x v="3"/>
    <x v="2"/>
    <n v="5"/>
    <n v="1721.79"/>
    <m/>
    <m/>
    <m/>
    <m/>
    <m/>
    <m/>
    <s v="Completed"/>
    <s v="No"/>
    <s v="No"/>
    <m/>
    <n v="567"/>
    <n v="440"/>
    <n v="1463424.4009529033"/>
    <n v="118285.78776560788"/>
    <n v="3.8140589569160999"/>
    <s v="Non-Stick Pan"/>
    <x v="0"/>
    <s v="Home &amp; Kitchen"/>
    <s v="Home &amp; Kitchen"/>
    <s v="Home &amp; Kitchen"/>
    <n v="7"/>
    <s v="Home &amp; Kitchen"/>
    <m/>
    <n v="2023"/>
    <n v="11"/>
    <n v="12"/>
    <n v="1"/>
    <s v="Weekday"/>
    <m/>
    <m/>
  </r>
  <r>
    <s v="WEB-6686"/>
    <x v="362"/>
    <s v="Meera Verma"/>
    <x v="4"/>
    <x v="0"/>
    <x v="4"/>
    <n v="1"/>
    <n v="728.62"/>
    <x v="4"/>
    <x v="0"/>
    <n v="4"/>
    <n v="728.62"/>
    <m/>
    <m/>
    <m/>
    <m/>
    <m/>
    <m/>
    <s v="Completed"/>
    <s v="No"/>
    <s v="No"/>
    <m/>
    <n v="573"/>
    <n v="450"/>
    <n v="1463424.4009529033"/>
    <n v="118285.78776560788"/>
    <n v="3.8140589569160999"/>
    <s v="Non-Stick Pan"/>
    <x v="0"/>
    <s v="Home &amp; Kitchen"/>
    <s v="Home &amp; Kitchen"/>
    <s v="Home &amp; Kitchen"/>
    <n v="7"/>
    <s v="Home &amp; Kitchen"/>
    <m/>
    <n v="2024"/>
    <n v="7"/>
    <n v="17"/>
    <n v="4"/>
    <s v="Weekday"/>
    <m/>
    <m/>
  </r>
  <r>
    <s v="WEB-6270"/>
    <x v="632"/>
    <s v="Sanjay Patel"/>
    <x v="0"/>
    <x v="2"/>
    <x v="13"/>
    <n v="1"/>
    <n v="99.84"/>
    <x v="1"/>
    <x v="0"/>
    <n v="3"/>
    <n v="99.84"/>
    <m/>
    <m/>
    <m/>
    <m/>
    <m/>
    <m/>
    <s v="Completed"/>
    <s v="No"/>
    <s v="No"/>
    <m/>
    <n v="590"/>
    <n v="451"/>
    <n v="594714.6477588166"/>
    <n v="60882.938065984097"/>
    <n v="3.804733727810651"/>
    <s v="Self-Help Book"/>
    <x v="2"/>
    <s v="Books"/>
    <s v="Books"/>
    <s v="Books"/>
    <n v="19"/>
    <s v="Books"/>
    <m/>
    <n v="2023"/>
    <n v="10"/>
    <n v="19"/>
    <n v="5"/>
    <s v="Weekday"/>
    <m/>
    <m/>
  </r>
  <r>
    <s v="WEB-9077"/>
    <x v="121"/>
    <s v="Arjun Iyer"/>
    <x v="2"/>
    <x v="4"/>
    <x v="6"/>
    <n v="1"/>
    <n v="1459.74"/>
    <x v="2"/>
    <x v="0"/>
    <n v="5"/>
    <n v="1459.74"/>
    <m/>
    <m/>
    <m/>
    <m/>
    <m/>
    <m/>
    <s v="Completed"/>
    <s v="Yes"/>
    <s v="No"/>
    <m/>
    <n v="589"/>
    <n v="426"/>
    <n v="1098537.4901531704"/>
    <n v="96724.388030634553"/>
    <n v="3.9001122334455669"/>
    <s v="Lipstick"/>
    <x v="4"/>
    <s v="Beauty"/>
    <s v="Beauty"/>
    <s v="Beauty"/>
    <n v="10"/>
    <s v="Beauty"/>
    <m/>
    <n v="2025"/>
    <n v="2"/>
    <n v="23"/>
    <n v="1"/>
    <s v="Weekday"/>
    <m/>
    <m/>
  </r>
  <r>
    <s v="WEB-5305"/>
    <x v="660"/>
    <s v="Karan Kapoor"/>
    <x v="4"/>
    <x v="0"/>
    <x v="5"/>
    <n v="1"/>
    <n v="1266.5999999999999"/>
    <x v="1"/>
    <x v="1"/>
    <n v="4"/>
    <n v="1266.5999999999999"/>
    <m/>
    <m/>
    <m/>
    <m/>
    <m/>
    <m/>
    <s v="Pending"/>
    <s v="No"/>
    <s v="Yes"/>
    <m/>
    <n v="573"/>
    <n v="450"/>
    <n v="1463424.4009529033"/>
    <n v="118285.78776560788"/>
    <n v="3.8140589569160999"/>
    <s v="Storage Box"/>
    <x v="0"/>
    <s v="Home &amp; Kitchen"/>
    <s v="Home &amp; Kitchen"/>
    <s v="Home &amp; Kitchen"/>
    <n v="8"/>
    <s v="Home &amp; Kitchen"/>
    <m/>
    <n v="2024"/>
    <n v="4"/>
    <n v="14"/>
    <n v="1"/>
    <s v="Weekday"/>
    <m/>
    <m/>
  </r>
  <r>
    <s v="WEB-7273"/>
    <x v="61"/>
    <s v="Vikram Kapoor"/>
    <x v="3"/>
    <x v="4"/>
    <x v="22"/>
    <n v="1"/>
    <n v="797.39"/>
    <x v="1"/>
    <x v="0"/>
    <n v="5"/>
    <n v="797.39"/>
    <m/>
    <m/>
    <m/>
    <m/>
    <m/>
    <m/>
    <s v="Completed"/>
    <s v="No"/>
    <s v="No"/>
    <m/>
    <n v="619"/>
    <n v="468"/>
    <n v="1098537.4901531704"/>
    <n v="96724.388030634553"/>
    <n v="3.9001122334455669"/>
    <s v="Hair Oil"/>
    <x v="4"/>
    <s v="Beauty"/>
    <s v="Beauty"/>
    <s v="Beauty"/>
    <n v="70"/>
    <s v="Beauty"/>
    <m/>
    <n v="2023"/>
    <n v="4"/>
    <n v="14"/>
    <n v="6"/>
    <s v="Weekday"/>
    <m/>
    <m/>
  </r>
  <r>
    <s v="WEB-7292"/>
    <x v="654"/>
    <s v="Arjun Menon"/>
    <x v="5"/>
    <x v="0"/>
    <x v="16"/>
    <n v="1"/>
    <n v="425.78"/>
    <x v="0"/>
    <x v="0"/>
    <n v="5"/>
    <n v="425.78"/>
    <m/>
    <m/>
    <m/>
    <m/>
    <m/>
    <m/>
    <s v="Completed"/>
    <s v="No"/>
    <s v="No"/>
    <m/>
    <n v="559"/>
    <n v="408"/>
    <n v="1463424.4009529033"/>
    <n v="118285.78776560788"/>
    <n v="3.8140589569160999"/>
    <s v="Table Lamp"/>
    <x v="0"/>
    <s v="Home &amp; Kitchen"/>
    <s v="Home &amp; Kitchen"/>
    <s v="Home &amp; Kitchen"/>
    <n v="32"/>
    <s v="Home &amp; Kitchen"/>
    <m/>
    <n v="2023"/>
    <n v="12"/>
    <n v="27"/>
    <n v="4"/>
    <s v="Weekday"/>
    <m/>
    <m/>
  </r>
  <r>
    <s v="WEB-6032"/>
    <x v="160"/>
    <s v="Aarav Sharma"/>
    <x v="2"/>
    <x v="1"/>
    <x v="18"/>
    <n v="1"/>
    <n v="3333.63"/>
    <x v="0"/>
    <x v="0"/>
    <n v="4"/>
    <n v="3333.63"/>
    <m/>
    <m/>
    <m/>
    <m/>
    <m/>
    <m/>
    <s v="Completed"/>
    <s v="Yes"/>
    <s v="No"/>
    <m/>
    <n v="589"/>
    <n v="426"/>
    <n v="2759712.3299794244"/>
    <n v="330643.50635802455"/>
    <n v="3.8641711229946525"/>
    <s v="Bluetooth Speaker"/>
    <x v="1"/>
    <s v="Electronics"/>
    <s v="Electronics"/>
    <s v="Electronics"/>
    <n v="48"/>
    <s v="Electronics"/>
    <m/>
    <n v="2023"/>
    <n v="6"/>
    <n v="3"/>
    <n v="7"/>
    <s v="Weekday"/>
    <m/>
    <m/>
  </r>
  <r>
    <s v="WEB-6219"/>
    <x v="182"/>
    <s v="Neha Chatterjee"/>
    <x v="1"/>
    <x v="0"/>
    <x v="5"/>
    <n v="1"/>
    <n v="1267.82"/>
    <x v="1"/>
    <x v="3"/>
    <n v="5"/>
    <n v="1267.82"/>
    <m/>
    <m/>
    <m/>
    <m/>
    <m/>
    <m/>
    <s v="Lost Sale"/>
    <s v="No"/>
    <s v="Yes"/>
    <m/>
    <n v="595"/>
    <n v="444"/>
    <n v="1463424.4009529033"/>
    <n v="118285.78776560788"/>
    <n v="3.8140589569160999"/>
    <s v="Storage Box"/>
    <x v="0"/>
    <s v="Home &amp; Kitchen"/>
    <s v="Home &amp; Kitchen"/>
    <s v="Home &amp; Kitchen"/>
    <n v="8"/>
    <s v="Home &amp; Kitchen"/>
    <m/>
    <n v="2024"/>
    <n v="2"/>
    <n v="1"/>
    <n v="5"/>
    <s v="Weekend"/>
    <m/>
    <m/>
  </r>
  <r>
    <s v="WEB-9640"/>
    <x v="511"/>
    <s v="Aditya Patel"/>
    <x v="7"/>
    <x v="3"/>
    <x v="10"/>
    <n v="1"/>
    <n v="363.5"/>
    <x v="4"/>
    <x v="0"/>
    <n v="1"/>
    <n v="363.5"/>
    <m/>
    <m/>
    <m/>
    <m/>
    <m/>
    <m/>
    <s v="Completed"/>
    <s v="No"/>
    <s v="No"/>
    <m/>
    <n v="567"/>
    <n v="440"/>
    <n v="1892867.2841657216"/>
    <n v="199432.98236095349"/>
    <n v="3.8949824970828471"/>
    <s v="Women'S Kurti"/>
    <x v="3"/>
    <s v="Fashion"/>
    <s v="Fashion"/>
    <s v="Fashion"/>
    <n v="15"/>
    <s v="Fashion"/>
    <m/>
    <n v="2023"/>
    <n v="5"/>
    <n v="20"/>
    <n v="7"/>
    <s v="Weekday"/>
    <m/>
    <m/>
  </r>
  <r>
    <s v="WEB-8563"/>
    <x v="695"/>
    <s v="Saanvi Kapoor"/>
    <x v="7"/>
    <x v="0"/>
    <x v="5"/>
    <n v="1"/>
    <n v="978.44"/>
    <x v="1"/>
    <x v="0"/>
    <n v="5"/>
    <n v="978.44"/>
    <m/>
    <m/>
    <m/>
    <m/>
    <m/>
    <m/>
    <s v="Completed"/>
    <s v="No"/>
    <s v="No"/>
    <m/>
    <n v="567"/>
    <n v="440"/>
    <n v="1463424.4009529033"/>
    <n v="118285.78776560788"/>
    <n v="3.8140589569160999"/>
    <s v="Storage Box"/>
    <x v="0"/>
    <s v="Home &amp; Kitchen"/>
    <s v="Home &amp; Kitchen"/>
    <s v="Home &amp; Kitchen"/>
    <n v="8"/>
    <s v="Home &amp; Kitchen"/>
    <m/>
    <n v="2024"/>
    <n v="1"/>
    <n v="21"/>
    <n v="1"/>
    <s v="Weekday"/>
    <m/>
    <m/>
  </r>
  <r>
    <s v="WEB-6110"/>
    <x v="665"/>
    <s v="Vivaan Gupta"/>
    <x v="3"/>
    <x v="4"/>
    <x v="22"/>
    <n v="1"/>
    <n v="1305.77"/>
    <x v="0"/>
    <x v="0"/>
    <n v="2"/>
    <n v="1305.77"/>
    <m/>
    <m/>
    <m/>
    <m/>
    <m/>
    <m/>
    <s v="Completed"/>
    <s v="Yes"/>
    <s v="No"/>
    <m/>
    <n v="619"/>
    <n v="468"/>
    <n v="1098537.4901531704"/>
    <n v="96724.388030634553"/>
    <n v="3.9001122334455669"/>
    <s v="Hair Oil"/>
    <x v="4"/>
    <s v="Beauty"/>
    <s v="Beauty"/>
    <s v="Beauty"/>
    <n v="70"/>
    <s v="Beauty"/>
    <m/>
    <n v="2025"/>
    <n v="2"/>
    <n v="7"/>
    <n v="6"/>
    <s v="Weekend"/>
    <m/>
    <m/>
  </r>
  <r>
    <s v="WEB-8453"/>
    <x v="36"/>
    <s v="Kavya Khan"/>
    <x v="7"/>
    <x v="4"/>
    <x v="12"/>
    <n v="2"/>
    <n v="1047.79"/>
    <x v="0"/>
    <x v="0"/>
    <m/>
    <n v="2095.58"/>
    <m/>
    <m/>
    <m/>
    <m/>
    <m/>
    <m/>
    <s v="Completed"/>
    <s v="Yes"/>
    <s v="No"/>
    <m/>
    <n v="567"/>
    <n v="440"/>
    <n v="1098537.4901531704"/>
    <n v="96724.388030634553"/>
    <n v="3.9001122334455669"/>
    <s v="Perfume 50Ml"/>
    <x v="4"/>
    <s v="Beauty"/>
    <s v="Beauty"/>
    <s v="Beauty"/>
    <n v="18"/>
    <s v="Beauty"/>
    <m/>
    <n v="2024"/>
    <n v="8"/>
    <n v="17"/>
    <n v="7"/>
    <s v="Weekday"/>
    <m/>
    <m/>
  </r>
  <r>
    <s v="WEB-9389"/>
    <x v="364"/>
    <s v="Saanvi Khan"/>
    <x v="1"/>
    <x v="0"/>
    <x v="23"/>
    <n v="1"/>
    <n v="1268.1500000000001"/>
    <x v="4"/>
    <x v="0"/>
    <n v="3"/>
    <n v="1268.1500000000001"/>
    <m/>
    <m/>
    <m/>
    <m/>
    <m/>
    <m/>
    <s v="Completed"/>
    <s v="Yes"/>
    <s v="No"/>
    <m/>
    <n v="595"/>
    <n v="444"/>
    <n v="1463424.4009529033"/>
    <n v="118285.78776560788"/>
    <n v="3.8140589569160999"/>
    <s v="Led Bulb Pack"/>
    <x v="0"/>
    <s v="Home &amp; Kitchen"/>
    <s v="Home &amp; Kitchen"/>
    <s v="Home &amp; Kitchen"/>
    <n v="76"/>
    <s v="Home &amp; Kitchen"/>
    <m/>
    <n v="2023"/>
    <n v="6"/>
    <n v="8"/>
    <n v="5"/>
    <s v="Weekday"/>
    <m/>
    <m/>
  </r>
  <r>
    <s v="WEB-5474"/>
    <x v="855"/>
    <s v="Vivaan Chatterjee"/>
    <x v="3"/>
    <x v="2"/>
    <x v="2"/>
    <n v="1"/>
    <n v="643.72"/>
    <x v="1"/>
    <x v="0"/>
    <n v="3"/>
    <n v="643.72"/>
    <m/>
    <m/>
    <m/>
    <m/>
    <m/>
    <m/>
    <s v="Completed"/>
    <s v="No"/>
    <s v="No"/>
    <m/>
    <n v="619"/>
    <n v="468"/>
    <n v="594714.6477588166"/>
    <n v="60882.938065984097"/>
    <n v="3.804733727810651"/>
    <s v="Cookbook"/>
    <x v="2"/>
    <s v="Books"/>
    <s v="Books"/>
    <s v="Books"/>
    <n v="4"/>
    <s v="Books"/>
    <m/>
    <n v="2025"/>
    <n v="4"/>
    <n v="27"/>
    <n v="1"/>
    <s v="Weekday"/>
    <m/>
    <m/>
  </r>
  <r>
    <s v="WEB-5863"/>
    <x v="618"/>
    <s v="Sanjay Chatterjee"/>
    <x v="5"/>
    <x v="0"/>
    <x v="4"/>
    <n v="1"/>
    <n v="306.88"/>
    <x v="4"/>
    <x v="0"/>
    <n v="5"/>
    <n v="306.88"/>
    <m/>
    <m/>
    <m/>
    <m/>
    <m/>
    <m/>
    <s v="Completed"/>
    <s v="No"/>
    <s v="No"/>
    <m/>
    <n v="559"/>
    <n v="408"/>
    <n v="1463424.4009529033"/>
    <n v="118285.78776560788"/>
    <n v="3.8140589569160999"/>
    <s v="Non-Stick Pan"/>
    <x v="0"/>
    <s v="Home &amp; Kitchen"/>
    <s v="Home &amp; Kitchen"/>
    <s v="Home &amp; Kitchen"/>
    <n v="7"/>
    <s v="Home &amp; Kitchen"/>
    <m/>
    <n v="2024"/>
    <n v="11"/>
    <n v="1"/>
    <n v="6"/>
    <s v="Weekend"/>
    <m/>
    <m/>
  </r>
  <r>
    <s v="WEB-6613"/>
    <x v="755"/>
    <s v="Sanjay Joshi"/>
    <x v="3"/>
    <x v="1"/>
    <x v="9"/>
    <n v="2"/>
    <n v="789.12"/>
    <x v="2"/>
    <x v="1"/>
    <n v="4"/>
    <n v="1578.24"/>
    <m/>
    <m/>
    <m/>
    <m/>
    <m/>
    <m/>
    <s v="Pending"/>
    <s v="No"/>
    <s v="Yes"/>
    <m/>
    <n v="619"/>
    <n v="468"/>
    <n v="2759712.3299794244"/>
    <n v="330643.50635802455"/>
    <n v="3.8641711229946525"/>
    <s v="Usb Cable"/>
    <x v="1"/>
    <s v="Electronics"/>
    <s v="Electronics"/>
    <s v="Electronics"/>
    <n v="13"/>
    <s v="Electronics"/>
    <m/>
    <n v="2023"/>
    <n v="8"/>
    <n v="5"/>
    <n v="7"/>
    <s v="Weekday"/>
    <m/>
    <m/>
  </r>
  <r>
    <s v="WEB-6652"/>
    <x v="344"/>
    <s v="Vikram Reddy"/>
    <x v="3"/>
    <x v="0"/>
    <x v="0"/>
    <n v="1"/>
    <n v="1525.66"/>
    <x v="2"/>
    <x v="0"/>
    <n v="4"/>
    <n v="1525.66"/>
    <m/>
    <m/>
    <m/>
    <m/>
    <m/>
    <m/>
    <s v="Completed"/>
    <s v="Yes"/>
    <s v="No"/>
    <m/>
    <n v="619"/>
    <n v="468"/>
    <n v="1463424.4009529033"/>
    <n v="118285.78776560788"/>
    <n v="3.8140589569160999"/>
    <s v="Water Bottle"/>
    <x v="0"/>
    <s v="Home &amp; Kitchen"/>
    <s v="Home &amp; Kitchen"/>
    <s v="Home &amp; Kitchen"/>
    <n v="2"/>
    <s v="Home &amp; Kitchen"/>
    <m/>
    <n v="2024"/>
    <n v="10"/>
    <n v="5"/>
    <n v="7"/>
    <s v="Weekday"/>
    <m/>
    <m/>
  </r>
  <r>
    <s v="WEB-5405"/>
    <x v="834"/>
    <s v="Aditya Patel"/>
    <x v="6"/>
    <x v="0"/>
    <x v="16"/>
    <n v="2"/>
    <n v="1112.92"/>
    <x v="4"/>
    <x v="1"/>
    <n v="5"/>
    <n v="2225.84"/>
    <m/>
    <m/>
    <m/>
    <m/>
    <m/>
    <m/>
    <s v="Pending"/>
    <s v="No"/>
    <s v="Yes"/>
    <m/>
    <n v="558"/>
    <n v="430"/>
    <n v="1463424.4009529033"/>
    <n v="118285.78776560788"/>
    <n v="3.8140589569160999"/>
    <s v="Table Lamp"/>
    <x v="0"/>
    <s v="Home &amp; Kitchen"/>
    <s v="Home &amp; Kitchen"/>
    <s v="Home &amp; Kitchen"/>
    <n v="32"/>
    <s v="Home &amp; Kitchen"/>
    <m/>
    <n v="2023"/>
    <n v="3"/>
    <n v="14"/>
    <n v="3"/>
    <s v="Weekday"/>
    <m/>
    <m/>
  </r>
  <r>
    <s v="WEB-5681"/>
    <x v="519"/>
    <s v="Diya Bose"/>
    <x v="5"/>
    <x v="4"/>
    <x v="24"/>
    <n v="1"/>
    <n v="826.67"/>
    <x v="1"/>
    <x v="3"/>
    <n v="4"/>
    <n v="826.67"/>
    <m/>
    <m/>
    <m/>
    <m/>
    <m/>
    <m/>
    <s v="Lost Sale"/>
    <s v="No"/>
    <s v="Yes"/>
    <m/>
    <n v="559"/>
    <n v="408"/>
    <n v="1098537.4901531704"/>
    <n v="96724.388030634553"/>
    <n v="3.9001122334455669"/>
    <s v="Face Cream"/>
    <x v="4"/>
    <s v="Beauty"/>
    <s v="Beauty"/>
    <s v="Beauty"/>
    <n v="80"/>
    <s v="Beauty"/>
    <m/>
    <n v="2024"/>
    <n v="11"/>
    <n v="25"/>
    <n v="2"/>
    <s v="Weekday"/>
    <m/>
    <m/>
  </r>
  <r>
    <s v="WEB-7092"/>
    <x v="790"/>
    <s v="Diya Patel"/>
    <x v="5"/>
    <x v="1"/>
    <x v="18"/>
    <n v="1"/>
    <n v="1560.89"/>
    <x v="4"/>
    <x v="0"/>
    <n v="4"/>
    <n v="1560.89"/>
    <m/>
    <m/>
    <m/>
    <m/>
    <m/>
    <m/>
    <s v="Completed"/>
    <s v="Yes"/>
    <s v="No"/>
    <m/>
    <n v="559"/>
    <n v="408"/>
    <n v="2759712.3299794244"/>
    <n v="330643.50635802455"/>
    <n v="3.8641711229946525"/>
    <s v="Bluetooth Speaker"/>
    <x v="1"/>
    <s v="Electronics"/>
    <s v="Electronics"/>
    <s v="Electronics"/>
    <n v="48"/>
    <s v="Electronics"/>
    <m/>
    <n v="2023"/>
    <n v="1"/>
    <n v="25"/>
    <n v="4"/>
    <s v="Weekday"/>
    <m/>
    <m/>
  </r>
  <r>
    <s v="WEB-8751"/>
    <x v="283"/>
    <s v="Vivaan Kumar"/>
    <x v="6"/>
    <x v="4"/>
    <x v="12"/>
    <n v="2"/>
    <n v="425.13"/>
    <x v="3"/>
    <x v="0"/>
    <n v="4"/>
    <n v="850.26"/>
    <m/>
    <m/>
    <m/>
    <m/>
    <m/>
    <m/>
    <s v="Completed"/>
    <s v="No"/>
    <s v="No"/>
    <m/>
    <n v="558"/>
    <n v="430"/>
    <n v="1098537.4901531704"/>
    <n v="96724.388030634553"/>
    <n v="3.9001122334455669"/>
    <s v="Perfume 50Ml"/>
    <x v="4"/>
    <s v="Beauty"/>
    <s v="Beauty"/>
    <s v="Beauty"/>
    <n v="18"/>
    <s v="Beauty"/>
    <m/>
    <n v="2025"/>
    <n v="1"/>
    <n v="5"/>
    <n v="1"/>
    <s v="Weekday"/>
    <m/>
    <m/>
  </r>
  <r>
    <s v="WEB-5451"/>
    <x v="867"/>
    <s v="Riya Joshi"/>
    <x v="0"/>
    <x v="1"/>
    <x v="11"/>
    <n v="1"/>
    <n v="2512.94"/>
    <x v="2"/>
    <x v="0"/>
    <n v="4"/>
    <n v="2512.94"/>
    <m/>
    <m/>
    <m/>
    <m/>
    <m/>
    <m/>
    <s v="Completed"/>
    <s v="Yes"/>
    <s v="No"/>
    <m/>
    <n v="590"/>
    <n v="451"/>
    <n v="2759712.3299794244"/>
    <n v="330643.50635802455"/>
    <n v="3.8641711229946525"/>
    <s v="Smart Watch"/>
    <x v="1"/>
    <s v="Electronics"/>
    <s v="Electronics"/>
    <s v="Electronics"/>
    <n v="17"/>
    <s v="Electronics"/>
    <m/>
    <n v="2024"/>
    <n v="1"/>
    <n v="23"/>
    <n v="3"/>
    <s v="Weekday"/>
    <m/>
    <m/>
  </r>
  <r>
    <s v="WEB-6517"/>
    <x v="498"/>
    <s v="Aditya Nair"/>
    <x v="1"/>
    <x v="4"/>
    <x v="24"/>
    <n v="2"/>
    <n v="876.72"/>
    <x v="1"/>
    <x v="0"/>
    <n v="5"/>
    <n v="1753.44"/>
    <m/>
    <m/>
    <m/>
    <m/>
    <m/>
    <m/>
    <s v="Completed"/>
    <s v="Yes"/>
    <s v="No"/>
    <m/>
    <n v="595"/>
    <n v="444"/>
    <n v="1098537.4901531704"/>
    <n v="96724.388030634553"/>
    <n v="3.9001122334455669"/>
    <s v="Face Cream"/>
    <x v="4"/>
    <s v="Beauty"/>
    <s v="Beauty"/>
    <s v="Beauty"/>
    <n v="80"/>
    <s v="Beauty"/>
    <m/>
    <n v="2024"/>
    <n v="2"/>
    <n v="8"/>
    <n v="5"/>
    <s v="Weekday"/>
    <m/>
    <m/>
  </r>
  <r>
    <s v="WEB-7115"/>
    <x v="762"/>
    <s v="Vikram Chatterjee"/>
    <x v="0"/>
    <x v="0"/>
    <x v="4"/>
    <n v="1"/>
    <n v="1302.31"/>
    <x v="1"/>
    <x v="1"/>
    <n v="5"/>
    <n v="1302.31"/>
    <m/>
    <m/>
    <m/>
    <m/>
    <m/>
    <m/>
    <s v="Pending"/>
    <s v="No"/>
    <s v="Yes"/>
    <m/>
    <n v="590"/>
    <n v="451"/>
    <n v="1463424.4009529033"/>
    <n v="118285.78776560788"/>
    <n v="3.8140589569160999"/>
    <s v="Non-Stick Pan"/>
    <x v="0"/>
    <s v="Home &amp; Kitchen"/>
    <s v="Home &amp; Kitchen"/>
    <s v="Home &amp; Kitchen"/>
    <n v="7"/>
    <s v="Home &amp; Kitchen"/>
    <m/>
    <n v="2024"/>
    <n v="11"/>
    <n v="24"/>
    <n v="1"/>
    <s v="Weekday"/>
    <m/>
    <m/>
  </r>
  <r>
    <s v="WEB-8628"/>
    <x v="233"/>
    <s v="Ananya Kumar"/>
    <x v="0"/>
    <x v="1"/>
    <x v="18"/>
    <n v="1"/>
    <n v="3436.1"/>
    <x v="1"/>
    <x v="0"/>
    <n v="5"/>
    <n v="3436.1"/>
    <m/>
    <m/>
    <m/>
    <m/>
    <m/>
    <m/>
    <s v="Completed"/>
    <s v="Yes"/>
    <s v="No"/>
    <m/>
    <n v="590"/>
    <n v="451"/>
    <n v="2759712.3299794244"/>
    <n v="330643.50635802455"/>
    <n v="3.8641711229946525"/>
    <s v="Bluetooth Speaker"/>
    <x v="1"/>
    <s v="Electronics"/>
    <s v="Electronics"/>
    <s v="Electronics"/>
    <n v="48"/>
    <s v="Electronics"/>
    <m/>
    <n v="2025"/>
    <n v="3"/>
    <n v="25"/>
    <n v="3"/>
    <s v="Weekday"/>
    <m/>
    <m/>
  </r>
  <r>
    <s v="WEB-8271"/>
    <x v="385"/>
    <s v="Saanvi Mehta"/>
    <x v="8"/>
    <x v="0"/>
    <x v="23"/>
    <n v="2"/>
    <n v="434.95"/>
    <x v="2"/>
    <x v="0"/>
    <n v="5"/>
    <n v="869.9"/>
    <m/>
    <m/>
    <m/>
    <m/>
    <m/>
    <m/>
    <s v="Completed"/>
    <s v="No"/>
    <s v="No"/>
    <m/>
    <n v="50"/>
    <n v="37"/>
    <n v="1463424.4009529033"/>
    <n v="118285.78776560788"/>
    <n v="3.8140589569160999"/>
    <s v="Led Bulb Pack"/>
    <x v="0"/>
    <s v="Home &amp; Kitchen"/>
    <s v="Home &amp; Kitchen"/>
    <s v="Home &amp; Kitchen"/>
    <n v="76"/>
    <s v="Home &amp; Kitchen"/>
    <m/>
    <n v="2025"/>
    <n v="4"/>
    <n v="14"/>
    <n v="2"/>
    <s v="Weekday"/>
    <m/>
    <m/>
  </r>
  <r>
    <s v="WEB-6657"/>
    <x v="695"/>
    <s v="Meera Singh"/>
    <x v="2"/>
    <x v="4"/>
    <x v="21"/>
    <n v="3"/>
    <n v="1116.48"/>
    <x v="1"/>
    <x v="2"/>
    <m/>
    <n v="3349.44"/>
    <m/>
    <m/>
    <m/>
    <m/>
    <m/>
    <m/>
    <s v="Completed"/>
    <s v="No"/>
    <s v="No"/>
    <m/>
    <n v="589"/>
    <n v="426"/>
    <n v="1098537.4901531704"/>
    <n v="96724.388030634553"/>
    <n v="3.9001122334455669"/>
    <s v="Shampoo 200Ml"/>
    <x v="4"/>
    <s v="Beauty"/>
    <s v="Beauty"/>
    <s v="Beauty"/>
    <n v="64"/>
    <s v="Beauty"/>
    <m/>
    <n v="2024"/>
    <n v="1"/>
    <n v="21"/>
    <n v="1"/>
    <s v="Weekday"/>
    <m/>
    <m/>
  </r>
  <r>
    <s v="WEB-6591"/>
    <x v="785"/>
    <s v="Rohan Nair"/>
    <x v="2"/>
    <x v="3"/>
    <x v="17"/>
    <n v="1"/>
    <n v="1932.21"/>
    <x v="0"/>
    <x v="0"/>
    <n v="3"/>
    <n v="1932.21"/>
    <m/>
    <m/>
    <m/>
    <m/>
    <m/>
    <m/>
    <s v="Completed"/>
    <s v="Yes"/>
    <s v="No"/>
    <m/>
    <n v="589"/>
    <n v="426"/>
    <n v="1892867.2841657216"/>
    <n v="199432.98236095349"/>
    <n v="3.8949824970828471"/>
    <s v="Running Shoes"/>
    <x v="3"/>
    <s v="Fashion"/>
    <s v="Fashion"/>
    <s v="Fashion"/>
    <n v="45"/>
    <s v="Fashion"/>
    <m/>
    <n v="2024"/>
    <n v="10"/>
    <n v="25"/>
    <n v="6"/>
    <s v="Weekday"/>
    <m/>
    <m/>
  </r>
  <r>
    <s v="WEB-5652"/>
    <x v="290"/>
    <s v="Neha Rao"/>
    <x v="6"/>
    <x v="0"/>
    <x v="16"/>
    <n v="1"/>
    <n v="926.88"/>
    <x v="3"/>
    <x v="0"/>
    <n v="3"/>
    <n v="926.88"/>
    <m/>
    <m/>
    <m/>
    <m/>
    <m/>
    <m/>
    <s v="Completed"/>
    <s v="No"/>
    <s v="No"/>
    <m/>
    <n v="558"/>
    <n v="430"/>
    <n v="1463424.4009529033"/>
    <n v="118285.78776560788"/>
    <n v="3.8140589569160999"/>
    <s v="Table Lamp"/>
    <x v="0"/>
    <s v="Home &amp; Kitchen"/>
    <s v="Home &amp; Kitchen"/>
    <s v="Home &amp; Kitchen"/>
    <n v="32"/>
    <s v="Home &amp; Kitchen"/>
    <m/>
    <n v="2023"/>
    <n v="1"/>
    <n v="29"/>
    <n v="1"/>
    <s v="Weekday"/>
    <m/>
    <m/>
  </r>
  <r>
    <s v="WEB-8737"/>
    <x v="306"/>
    <s v="Aarav Verma"/>
    <x v="6"/>
    <x v="4"/>
    <x v="22"/>
    <n v="1"/>
    <n v="328.38"/>
    <x v="1"/>
    <x v="0"/>
    <n v="5"/>
    <n v="328.38"/>
    <m/>
    <m/>
    <m/>
    <m/>
    <m/>
    <m/>
    <s v="Completed"/>
    <s v="No"/>
    <s v="No"/>
    <m/>
    <n v="558"/>
    <n v="430"/>
    <n v="1098537.4901531704"/>
    <n v="96724.388030634553"/>
    <n v="3.9001122334455669"/>
    <s v="Hair Oil"/>
    <x v="4"/>
    <s v="Beauty"/>
    <s v="Beauty"/>
    <s v="Beauty"/>
    <n v="70"/>
    <s v="Beauty"/>
    <m/>
    <n v="2024"/>
    <n v="5"/>
    <n v="27"/>
    <n v="2"/>
    <s v="Weekday"/>
    <m/>
    <m/>
  </r>
  <r>
    <s v="WEB-6154"/>
    <x v="29"/>
    <s v="Meera Chatterjee"/>
    <x v="5"/>
    <x v="1"/>
    <x v="18"/>
    <n v="2"/>
    <n v="1169.49"/>
    <x v="4"/>
    <x v="0"/>
    <n v="5"/>
    <n v="2338.98"/>
    <m/>
    <m/>
    <m/>
    <m/>
    <m/>
    <m/>
    <s v="Completed"/>
    <s v="Yes"/>
    <s v="No"/>
    <m/>
    <n v="559"/>
    <n v="408"/>
    <n v="2759712.3299794244"/>
    <n v="330643.50635802455"/>
    <n v="3.8641711229946525"/>
    <s v="Bluetooth Speaker"/>
    <x v="1"/>
    <s v="Electronics"/>
    <s v="Electronics"/>
    <s v="Electronics"/>
    <n v="48"/>
    <s v="Electronics"/>
    <m/>
    <n v="2025"/>
    <n v="2"/>
    <n v="21"/>
    <n v="6"/>
    <s v="Weekday"/>
    <m/>
    <m/>
  </r>
  <r>
    <s v="WEB-7941"/>
    <x v="848"/>
    <s v="Arjun Chatterjee"/>
    <x v="1"/>
    <x v="0"/>
    <x v="23"/>
    <n v="1"/>
    <n v="437.5"/>
    <x v="0"/>
    <x v="0"/>
    <n v="5"/>
    <n v="437.5"/>
    <m/>
    <m/>
    <m/>
    <m/>
    <m/>
    <m/>
    <s v="Completed"/>
    <s v="No"/>
    <s v="No"/>
    <m/>
    <n v="595"/>
    <n v="444"/>
    <n v="1463424.4009529033"/>
    <n v="118285.78776560788"/>
    <n v="3.8140589569160999"/>
    <s v="Led Bulb Pack"/>
    <x v="0"/>
    <s v="Home &amp; Kitchen"/>
    <s v="Home &amp; Kitchen"/>
    <s v="Home &amp; Kitchen"/>
    <n v="76"/>
    <s v="Home &amp; Kitchen"/>
    <m/>
    <n v="2023"/>
    <n v="2"/>
    <n v="3"/>
    <n v="6"/>
    <s v="Weekday"/>
    <m/>
    <m/>
  </r>
  <r>
    <s v="WEB-8550"/>
    <x v="625"/>
    <s v="Riya Malhotra"/>
    <x v="0"/>
    <x v="4"/>
    <x v="6"/>
    <n v="3"/>
    <n v="733.01"/>
    <x v="1"/>
    <x v="2"/>
    <n v="2"/>
    <n v="2199.0299999999997"/>
    <m/>
    <m/>
    <m/>
    <m/>
    <m/>
    <m/>
    <s v="Completed"/>
    <s v="No"/>
    <s v="No"/>
    <m/>
    <n v="590"/>
    <n v="451"/>
    <n v="1098537.4901531704"/>
    <n v="96724.388030634553"/>
    <n v="3.9001122334455669"/>
    <s v="Lipstick"/>
    <x v="4"/>
    <s v="Beauty"/>
    <s v="Beauty"/>
    <s v="Beauty"/>
    <n v="10"/>
    <s v="Beauty"/>
    <m/>
    <n v="2023"/>
    <n v="10"/>
    <n v="10"/>
    <n v="3"/>
    <s v="Weekday"/>
    <m/>
    <m/>
  </r>
  <r>
    <s v="WEB-5757"/>
    <x v="734"/>
    <s v="Vivaan Nair"/>
    <x v="0"/>
    <x v="4"/>
    <x v="22"/>
    <n v="2"/>
    <n v="805.87"/>
    <x v="2"/>
    <x v="0"/>
    <n v="4"/>
    <n v="1611.74"/>
    <m/>
    <m/>
    <m/>
    <m/>
    <m/>
    <m/>
    <s v="Completed"/>
    <s v="Yes"/>
    <s v="No"/>
    <m/>
    <n v="590"/>
    <n v="451"/>
    <n v="1098537.4901531704"/>
    <n v="96724.388030634553"/>
    <n v="3.9001122334455669"/>
    <s v="Hair Oil"/>
    <x v="4"/>
    <s v="Beauty"/>
    <s v="Beauty"/>
    <s v="Beauty"/>
    <n v="70"/>
    <s v="Beauty"/>
    <m/>
    <n v="2023"/>
    <n v="3"/>
    <n v="26"/>
    <n v="1"/>
    <s v="Weekday"/>
    <m/>
    <m/>
  </r>
  <r>
    <s v="WEB-5592"/>
    <x v="870"/>
    <s v="Aarav Mehta"/>
    <x v="0"/>
    <x v="4"/>
    <x v="6"/>
    <n v="3"/>
    <n v="534.24"/>
    <x v="3"/>
    <x v="3"/>
    <n v="4"/>
    <n v="1602.72"/>
    <m/>
    <m/>
    <m/>
    <m/>
    <m/>
    <m/>
    <s v="Lost Sale"/>
    <s v="No"/>
    <s v="Yes"/>
    <m/>
    <n v="590"/>
    <n v="451"/>
    <n v="1098537.4901531704"/>
    <n v="96724.388030634553"/>
    <n v="3.9001122334455669"/>
    <s v="Lipstick"/>
    <x v="4"/>
    <s v="Beauty"/>
    <s v="Beauty"/>
    <s v="Beauty"/>
    <n v="10"/>
    <s v="Beauty"/>
    <m/>
    <n v="2025"/>
    <n v="6"/>
    <n v="30"/>
    <n v="2"/>
    <s v="Weekday"/>
    <m/>
    <m/>
  </r>
  <r>
    <s v="WEB-9382"/>
    <x v="813"/>
    <s v="Riya Mehta"/>
    <x v="2"/>
    <x v="1"/>
    <x v="8"/>
    <n v="2"/>
    <n v="347.3"/>
    <x v="1"/>
    <x v="3"/>
    <n v="2"/>
    <n v="694.6"/>
    <m/>
    <m/>
    <m/>
    <m/>
    <m/>
    <m/>
    <s v="Lost Sale"/>
    <s v="No"/>
    <s v="Yes"/>
    <m/>
    <n v="589"/>
    <n v="426"/>
    <n v="2759712.3299794244"/>
    <n v="330643.50635802455"/>
    <n v="3.8641711229946525"/>
    <s v="Wireless Earbuds"/>
    <x v="1"/>
    <s v="Electronics"/>
    <s v="Electronics"/>
    <s v="Electronics"/>
    <n v="12"/>
    <s v="Electronics"/>
    <m/>
    <n v="2024"/>
    <n v="1"/>
    <n v="25"/>
    <n v="5"/>
    <s v="Weekday"/>
    <m/>
    <m/>
  </r>
  <r>
    <s v="WEB-8851"/>
    <x v="422"/>
    <s v="Kavya Menon"/>
    <x v="1"/>
    <x v="4"/>
    <x v="12"/>
    <n v="2"/>
    <n v="353"/>
    <x v="4"/>
    <x v="0"/>
    <n v="4"/>
    <n v="706"/>
    <m/>
    <m/>
    <m/>
    <m/>
    <m/>
    <m/>
    <s v="Completed"/>
    <s v="No"/>
    <s v="No"/>
    <m/>
    <n v="595"/>
    <n v="444"/>
    <n v="1098537.4901531704"/>
    <n v="96724.388030634553"/>
    <n v="3.9001122334455669"/>
    <s v="Perfume 50Ml"/>
    <x v="4"/>
    <s v="Beauty"/>
    <s v="Beauty"/>
    <s v="Beauty"/>
    <n v="18"/>
    <s v="Beauty"/>
    <m/>
    <n v="2023"/>
    <n v="8"/>
    <n v="23"/>
    <n v="4"/>
    <s v="Weekday"/>
    <m/>
    <m/>
  </r>
  <r>
    <s v="WEB-9680"/>
    <x v="219"/>
    <s v="Riya Malhotra"/>
    <x v="3"/>
    <x v="1"/>
    <x v="11"/>
    <n v="1"/>
    <n v="877.82"/>
    <x v="1"/>
    <x v="0"/>
    <n v="3"/>
    <n v="877.82"/>
    <m/>
    <m/>
    <m/>
    <m/>
    <m/>
    <m/>
    <s v="Completed"/>
    <s v="No"/>
    <s v="No"/>
    <m/>
    <n v="619"/>
    <n v="468"/>
    <n v="2759712.3299794244"/>
    <n v="330643.50635802455"/>
    <n v="3.8641711229946525"/>
    <s v="Smart Watch"/>
    <x v="1"/>
    <s v="Electronics"/>
    <s v="Electronics"/>
    <s v="Electronics"/>
    <n v="17"/>
    <s v="Electronics"/>
    <m/>
    <n v="2024"/>
    <n v="12"/>
    <n v="21"/>
    <n v="7"/>
    <s v="Weekday"/>
    <m/>
    <m/>
  </r>
  <r>
    <s v="WEB-6621"/>
    <x v="175"/>
    <s v="Neha Das"/>
    <x v="3"/>
    <x v="2"/>
    <x v="7"/>
    <n v="1"/>
    <n v="482.86"/>
    <x v="2"/>
    <x v="0"/>
    <m/>
    <n v="482.86"/>
    <m/>
    <m/>
    <m/>
    <m/>
    <m/>
    <m/>
    <s v="Completed"/>
    <s v="No"/>
    <s v="No"/>
    <m/>
    <n v="619"/>
    <n v="468"/>
    <n v="594714.6477588166"/>
    <n v="60882.938065984097"/>
    <n v="3.804733727810651"/>
    <s v="Fiction Novel"/>
    <x v="2"/>
    <s v="Books"/>
    <s v="Books"/>
    <s v="Books"/>
    <n v="11"/>
    <s v="Books"/>
    <m/>
    <n v="2024"/>
    <n v="12"/>
    <n v="19"/>
    <n v="5"/>
    <s v="Weekday"/>
    <m/>
    <m/>
  </r>
  <r>
    <s v="WEB-6151"/>
    <x v="66"/>
    <s v="Saanvi Bose"/>
    <x v="0"/>
    <x v="4"/>
    <x v="24"/>
    <n v="1"/>
    <n v="171.41"/>
    <x v="0"/>
    <x v="0"/>
    <n v="4"/>
    <n v="171.41"/>
    <m/>
    <m/>
    <m/>
    <m/>
    <m/>
    <m/>
    <s v="Completed"/>
    <s v="No"/>
    <s v="No"/>
    <m/>
    <n v="590"/>
    <n v="451"/>
    <n v="1098537.4901531704"/>
    <n v="96724.388030634553"/>
    <n v="3.9001122334455669"/>
    <s v="Face Cream"/>
    <x v="4"/>
    <s v="Beauty"/>
    <s v="Beauty"/>
    <s v="Beauty"/>
    <n v="80"/>
    <s v="Beauty"/>
    <m/>
    <n v="2023"/>
    <n v="6"/>
    <n v="11"/>
    <n v="1"/>
    <s v="Weekday"/>
    <m/>
    <m/>
  </r>
  <r>
    <s v="WEB-6776"/>
    <x v="383"/>
    <s v="Riya Chatterjee"/>
    <x v="3"/>
    <x v="0"/>
    <x v="0"/>
    <n v="1"/>
    <n v="356.09"/>
    <x v="1"/>
    <x v="0"/>
    <n v="3"/>
    <n v="356.09"/>
    <m/>
    <m/>
    <m/>
    <m/>
    <m/>
    <m/>
    <s v="Completed"/>
    <s v="No"/>
    <s v="No"/>
    <m/>
    <n v="619"/>
    <n v="468"/>
    <n v="1463424.4009529033"/>
    <n v="118285.78776560788"/>
    <n v="3.8140589569160999"/>
    <s v="Water Bottle"/>
    <x v="0"/>
    <s v="Home &amp; Kitchen"/>
    <s v="Home &amp; Kitchen"/>
    <s v="Home &amp; Kitchen"/>
    <n v="2"/>
    <s v="Home &amp; Kitchen"/>
    <m/>
    <n v="2025"/>
    <n v="2"/>
    <n v="1"/>
    <n v="7"/>
    <s v="Weekend"/>
    <m/>
    <m/>
  </r>
  <r>
    <s v="WEB-5280"/>
    <x v="125"/>
    <s v="Rahul Rao"/>
    <x v="7"/>
    <x v="0"/>
    <x v="16"/>
    <n v="1"/>
    <n v="1680.08"/>
    <x v="2"/>
    <x v="1"/>
    <n v="4"/>
    <n v="1680.08"/>
    <m/>
    <m/>
    <m/>
    <m/>
    <m/>
    <m/>
    <s v="Pending"/>
    <s v="No"/>
    <s v="Yes"/>
    <m/>
    <n v="567"/>
    <n v="440"/>
    <n v="1463424.4009529033"/>
    <n v="118285.78776560788"/>
    <n v="3.8140589569160999"/>
    <s v="Table Lamp"/>
    <x v="0"/>
    <s v="Home &amp; Kitchen"/>
    <s v="Home &amp; Kitchen"/>
    <s v="Home &amp; Kitchen"/>
    <n v="32"/>
    <s v="Home &amp; Kitchen"/>
    <m/>
    <n v="2023"/>
    <n v="12"/>
    <n v="23"/>
    <n v="7"/>
    <s v="Weekday"/>
    <m/>
    <m/>
  </r>
  <r>
    <s v="WEB-5822"/>
    <x v="359"/>
    <s v="Saanvi Kapoor"/>
    <x v="5"/>
    <x v="1"/>
    <x v="18"/>
    <n v="1"/>
    <n v="2001.34"/>
    <x v="1"/>
    <x v="0"/>
    <n v="4"/>
    <n v="2001.34"/>
    <m/>
    <m/>
    <m/>
    <m/>
    <m/>
    <m/>
    <s v="Completed"/>
    <s v="Yes"/>
    <s v="No"/>
    <m/>
    <n v="559"/>
    <n v="408"/>
    <n v="2759712.3299794244"/>
    <n v="330643.50635802455"/>
    <n v="3.8641711229946525"/>
    <s v="Bluetooth Speaker"/>
    <x v="1"/>
    <s v="Electronics"/>
    <s v="Electronics"/>
    <s v="Electronics"/>
    <n v="48"/>
    <s v="Electronics"/>
    <m/>
    <n v="2025"/>
    <n v="1"/>
    <n v="11"/>
    <n v="7"/>
    <s v="Weekday"/>
    <m/>
    <m/>
  </r>
  <r>
    <s v="WEB-8240"/>
    <x v="53"/>
    <s v="Vivaan Kumar"/>
    <x v="5"/>
    <x v="4"/>
    <x v="22"/>
    <n v="1"/>
    <n v="703.53"/>
    <x v="1"/>
    <x v="0"/>
    <n v="5"/>
    <n v="703.53"/>
    <m/>
    <m/>
    <m/>
    <m/>
    <m/>
    <m/>
    <s v="Completed"/>
    <s v="No"/>
    <s v="No"/>
    <m/>
    <n v="559"/>
    <n v="408"/>
    <n v="1098537.4901531704"/>
    <n v="96724.388030634553"/>
    <n v="3.9001122334455669"/>
    <s v="Hair Oil"/>
    <x v="4"/>
    <s v="Beauty"/>
    <s v="Beauty"/>
    <s v="Beauty"/>
    <n v="70"/>
    <s v="Beauty"/>
    <m/>
    <n v="2024"/>
    <n v="12"/>
    <n v="4"/>
    <n v="4"/>
    <s v="Weekday"/>
    <m/>
    <m/>
  </r>
  <r>
    <s v="WEB-6245"/>
    <x v="476"/>
    <s v="Riya Rao"/>
    <x v="7"/>
    <x v="3"/>
    <x v="19"/>
    <n v="2"/>
    <n v="551.26"/>
    <x v="0"/>
    <x v="2"/>
    <n v="5"/>
    <n v="1102.52"/>
    <m/>
    <m/>
    <m/>
    <m/>
    <m/>
    <m/>
    <s v="Completed"/>
    <s v="No"/>
    <s v="No"/>
    <m/>
    <n v="567"/>
    <n v="440"/>
    <n v="1892867.2841657216"/>
    <n v="199432.98236095349"/>
    <n v="3.8949824970828471"/>
    <s v="Sunglasses"/>
    <x v="3"/>
    <s v="Fashion"/>
    <s v="Fashion"/>
    <s v="Fashion"/>
    <n v="53"/>
    <s v="Fashion"/>
    <m/>
    <n v="2023"/>
    <n v="12"/>
    <n v="30"/>
    <n v="7"/>
    <s v="Weekday"/>
    <m/>
    <m/>
  </r>
  <r>
    <s v="WEB-5834"/>
    <x v="358"/>
    <s v="Rohan Patel"/>
    <x v="6"/>
    <x v="3"/>
    <x v="10"/>
    <n v="1"/>
    <n v="2161.8000000000002"/>
    <x v="3"/>
    <x v="0"/>
    <m/>
    <n v="2161.8000000000002"/>
    <m/>
    <m/>
    <m/>
    <m/>
    <m/>
    <m/>
    <s v="Completed"/>
    <s v="Yes"/>
    <s v="No"/>
    <m/>
    <n v="558"/>
    <n v="430"/>
    <n v="1892867.2841657216"/>
    <n v="199432.98236095349"/>
    <n v="3.8949824970828471"/>
    <s v="Women'S Kurti"/>
    <x v="3"/>
    <s v="Fashion"/>
    <s v="Fashion"/>
    <s v="Fashion"/>
    <n v="15"/>
    <s v="Fashion"/>
    <m/>
    <n v="2023"/>
    <n v="12"/>
    <n v="21"/>
    <n v="5"/>
    <s v="Weekday"/>
    <m/>
    <m/>
  </r>
  <r>
    <s v="WEB-7739"/>
    <x v="701"/>
    <s v="Vikram Singh"/>
    <x v="0"/>
    <x v="3"/>
    <x v="19"/>
    <n v="1"/>
    <n v="1755.29"/>
    <x v="2"/>
    <x v="2"/>
    <n v="3"/>
    <n v="1755.29"/>
    <m/>
    <m/>
    <m/>
    <m/>
    <m/>
    <m/>
    <s v="Completed"/>
    <s v="No"/>
    <s v="No"/>
    <m/>
    <n v="590"/>
    <n v="451"/>
    <n v="1892867.2841657216"/>
    <n v="199432.98236095349"/>
    <n v="3.8949824970828471"/>
    <s v="Sunglasses"/>
    <x v="3"/>
    <s v="Fashion"/>
    <s v="Fashion"/>
    <s v="Fashion"/>
    <n v="53"/>
    <s v="Fashion"/>
    <m/>
    <n v="2024"/>
    <n v="2"/>
    <n v="14"/>
    <n v="4"/>
    <s v="Weekday"/>
    <m/>
    <m/>
  </r>
  <r>
    <s v="WEB-5844"/>
    <x v="163"/>
    <s v="Ananya Khan"/>
    <x v="1"/>
    <x v="3"/>
    <x v="10"/>
    <n v="1"/>
    <n v="2175.4"/>
    <x v="5"/>
    <x v="0"/>
    <n v="5"/>
    <n v="2175.4"/>
    <m/>
    <m/>
    <m/>
    <m/>
    <m/>
    <m/>
    <s v="Completed"/>
    <s v="Yes"/>
    <s v="No"/>
    <m/>
    <n v="595"/>
    <n v="444"/>
    <n v="1892867.2841657216"/>
    <n v="199432.98236095349"/>
    <n v="3.8949824970828471"/>
    <s v="Women'S Kurti"/>
    <x v="3"/>
    <s v="Fashion"/>
    <s v="Fashion"/>
    <s v="Fashion"/>
    <n v="15"/>
    <s v="Fashion"/>
    <m/>
    <n v="2025"/>
    <n v="4"/>
    <n v="25"/>
    <n v="6"/>
    <s v="Weekday"/>
    <m/>
    <m/>
  </r>
  <r>
    <s v="WEB-6942"/>
    <x v="502"/>
    <s v="Aditya Kumar"/>
    <x v="5"/>
    <x v="3"/>
    <x v="17"/>
    <n v="1"/>
    <n v="1991.19"/>
    <x v="2"/>
    <x v="0"/>
    <n v="5"/>
    <n v="1991.19"/>
    <m/>
    <m/>
    <m/>
    <m/>
    <m/>
    <m/>
    <s v="Completed"/>
    <s v="Yes"/>
    <s v="No"/>
    <m/>
    <n v="559"/>
    <n v="408"/>
    <n v="1892867.2841657216"/>
    <n v="199432.98236095349"/>
    <n v="3.8949824970828471"/>
    <s v="Running Shoes"/>
    <x v="3"/>
    <s v="Fashion"/>
    <s v="Fashion"/>
    <s v="Fashion"/>
    <n v="45"/>
    <s v="Fashion"/>
    <m/>
    <n v="2023"/>
    <n v="5"/>
    <n v="21"/>
    <n v="1"/>
    <s v="Weekday"/>
    <m/>
    <m/>
  </r>
  <r>
    <s v="WEB-7926"/>
    <x v="89"/>
    <s v="Ananya Das"/>
    <x v="2"/>
    <x v="4"/>
    <x v="24"/>
    <n v="1"/>
    <n v="1285.26"/>
    <x v="0"/>
    <x v="0"/>
    <n v="4"/>
    <n v="1285.26"/>
    <m/>
    <m/>
    <m/>
    <m/>
    <m/>
    <m/>
    <s v="Completed"/>
    <s v="Yes"/>
    <s v="No"/>
    <m/>
    <n v="589"/>
    <n v="426"/>
    <n v="1098537.4901531704"/>
    <n v="96724.388030634553"/>
    <n v="3.9001122334455669"/>
    <s v="Face Cream"/>
    <x v="4"/>
    <s v="Beauty"/>
    <s v="Beauty"/>
    <s v="Beauty"/>
    <n v="80"/>
    <s v="Beauty"/>
    <m/>
    <n v="2024"/>
    <n v="6"/>
    <n v="19"/>
    <n v="4"/>
    <s v="Weekday"/>
    <m/>
    <m/>
  </r>
  <r>
    <s v="WEB-7027"/>
    <x v="867"/>
    <s v="Vikram Rao"/>
    <x v="4"/>
    <x v="4"/>
    <x v="22"/>
    <n v="1"/>
    <n v="721.17"/>
    <x v="0"/>
    <x v="1"/>
    <n v="3"/>
    <n v="721.17"/>
    <m/>
    <m/>
    <m/>
    <m/>
    <m/>
    <m/>
    <s v="Pending"/>
    <s v="No"/>
    <s v="Yes"/>
    <m/>
    <n v="573"/>
    <n v="450"/>
    <n v="1098537.4901531704"/>
    <n v="96724.388030634553"/>
    <n v="3.9001122334455669"/>
    <s v="Hair Oil"/>
    <x v="4"/>
    <s v="Beauty"/>
    <s v="Beauty"/>
    <s v="Beauty"/>
    <n v="70"/>
    <s v="Beauty"/>
    <m/>
    <n v="2024"/>
    <n v="1"/>
    <n v="23"/>
    <n v="3"/>
    <s v="Weekday"/>
    <m/>
    <m/>
  </r>
  <r>
    <s v="WEB-5424"/>
    <x v="44"/>
    <s v="Simran Reddy"/>
    <x v="1"/>
    <x v="1"/>
    <x v="8"/>
    <n v="1"/>
    <n v="869.99"/>
    <x v="1"/>
    <x v="0"/>
    <n v="4"/>
    <n v="869.99"/>
    <m/>
    <m/>
    <m/>
    <m/>
    <m/>
    <m/>
    <s v="Completed"/>
    <s v="No"/>
    <s v="No"/>
    <m/>
    <n v="595"/>
    <n v="444"/>
    <n v="2759712.3299794244"/>
    <n v="330643.50635802455"/>
    <n v="3.8641711229946525"/>
    <s v="Wireless Earbuds"/>
    <x v="1"/>
    <s v="Electronics"/>
    <s v="Electronics"/>
    <s v="Electronics"/>
    <n v="12"/>
    <s v="Electronics"/>
    <m/>
    <n v="2024"/>
    <n v="7"/>
    <n v="7"/>
    <n v="1"/>
    <s v="Weekend"/>
    <m/>
    <m/>
  </r>
  <r>
    <s v="WEB-8632"/>
    <x v="105"/>
    <s v="Vivaan Kumar"/>
    <x v="1"/>
    <x v="0"/>
    <x v="16"/>
    <n v="1"/>
    <n v="217.26"/>
    <x v="4"/>
    <x v="0"/>
    <n v="5"/>
    <n v="217.26"/>
    <m/>
    <m/>
    <m/>
    <m/>
    <m/>
    <m/>
    <s v="Completed"/>
    <s v="No"/>
    <s v="No"/>
    <m/>
    <n v="595"/>
    <n v="444"/>
    <n v="1463424.4009529033"/>
    <n v="118285.78776560788"/>
    <n v="3.8140589569160999"/>
    <s v="Table Lamp"/>
    <x v="0"/>
    <s v="Home &amp; Kitchen"/>
    <s v="Home &amp; Kitchen"/>
    <s v="Home &amp; Kitchen"/>
    <n v="32"/>
    <s v="Home &amp; Kitchen"/>
    <m/>
    <n v="2025"/>
    <n v="4"/>
    <n v="12"/>
    <n v="7"/>
    <s v="Weekday"/>
    <m/>
    <m/>
  </r>
  <r>
    <s v="WEB-6734"/>
    <x v="600"/>
    <s v="Sanjay Joshi"/>
    <x v="1"/>
    <x v="2"/>
    <x v="13"/>
    <n v="1"/>
    <n v="373.5"/>
    <x v="3"/>
    <x v="0"/>
    <n v="4"/>
    <n v="373.5"/>
    <m/>
    <m/>
    <m/>
    <m/>
    <m/>
    <m/>
    <s v="Completed"/>
    <s v="No"/>
    <s v="No"/>
    <m/>
    <n v="595"/>
    <n v="444"/>
    <n v="594714.6477588166"/>
    <n v="60882.938065984097"/>
    <n v="3.804733727810651"/>
    <s v="Self-Help Book"/>
    <x v="2"/>
    <s v="Books"/>
    <s v="Books"/>
    <s v="Books"/>
    <n v="19"/>
    <s v="Books"/>
    <m/>
    <n v="2023"/>
    <n v="12"/>
    <n v="28"/>
    <n v="5"/>
    <s v="Weekday"/>
    <m/>
    <m/>
  </r>
  <r>
    <s v="WEB-6470"/>
    <x v="356"/>
    <s v="Aditya Reddy"/>
    <x v="0"/>
    <x v="4"/>
    <x v="24"/>
    <n v="3"/>
    <n v="964.62"/>
    <x v="1"/>
    <x v="0"/>
    <n v="4"/>
    <n v="2893.86"/>
    <m/>
    <m/>
    <m/>
    <m/>
    <m/>
    <m/>
    <s v="Completed"/>
    <s v="Yes"/>
    <s v="No"/>
    <m/>
    <n v="590"/>
    <n v="451"/>
    <n v="1098537.4901531704"/>
    <n v="96724.388030634553"/>
    <n v="3.9001122334455669"/>
    <s v="Face Cream"/>
    <x v="4"/>
    <s v="Beauty"/>
    <s v="Beauty"/>
    <s v="Beauty"/>
    <n v="80"/>
    <s v="Beauty"/>
    <m/>
    <n v="2024"/>
    <n v="12"/>
    <n v="31"/>
    <n v="3"/>
    <s v="Weekday"/>
    <m/>
    <m/>
  </r>
  <r>
    <s v="WEB-9555"/>
    <x v="643"/>
    <s v="Rahul Joshi"/>
    <x v="5"/>
    <x v="3"/>
    <x v="3"/>
    <n v="3"/>
    <n v="1772.18"/>
    <x v="1"/>
    <x v="0"/>
    <n v="5"/>
    <n v="5316.54"/>
    <m/>
    <m/>
    <m/>
    <m/>
    <m/>
    <m/>
    <s v="Completed"/>
    <s v="Yes"/>
    <s v="No"/>
    <m/>
    <n v="559"/>
    <n v="408"/>
    <n v="1892867.2841657216"/>
    <n v="199432.98236095349"/>
    <n v="3.8949824970828471"/>
    <s v="Denim Jeans"/>
    <x v="3"/>
    <s v="Fashion"/>
    <s v="Fashion"/>
    <s v="Fashion"/>
    <n v="6"/>
    <s v="Fashion"/>
    <m/>
    <n v="2024"/>
    <n v="6"/>
    <n v="21"/>
    <n v="6"/>
    <s v="Weekday"/>
    <m/>
    <m/>
  </r>
  <r>
    <s v="WEB-8196"/>
    <x v="868"/>
    <s v="Rahul Rao"/>
    <x v="7"/>
    <x v="2"/>
    <x v="2"/>
    <n v="2"/>
    <n v="157.04"/>
    <x v="1"/>
    <x v="0"/>
    <n v="5"/>
    <n v="314.08"/>
    <m/>
    <m/>
    <m/>
    <m/>
    <m/>
    <m/>
    <s v="Completed"/>
    <s v="No"/>
    <s v="No"/>
    <m/>
    <n v="567"/>
    <n v="440"/>
    <n v="594714.6477588166"/>
    <n v="60882.938065984097"/>
    <n v="3.804733727810651"/>
    <s v="Cookbook"/>
    <x v="2"/>
    <s v="Books"/>
    <s v="Books"/>
    <s v="Books"/>
    <n v="4"/>
    <s v="Books"/>
    <m/>
    <n v="2024"/>
    <n v="10"/>
    <n v="21"/>
    <n v="2"/>
    <s v="Weekday"/>
    <m/>
    <m/>
  </r>
  <r>
    <s v="WEB-7832"/>
    <x v="293"/>
    <s v="Vikram Malhotra"/>
    <x v="6"/>
    <x v="1"/>
    <x v="11"/>
    <n v="2"/>
    <n v="1923.1627263374514"/>
    <x v="0"/>
    <x v="0"/>
    <m/>
    <n v="3846.3254526749029"/>
    <m/>
    <m/>
    <m/>
    <m/>
    <m/>
    <m/>
    <s v="Completed"/>
    <s v="Yes"/>
    <s v="No"/>
    <m/>
    <n v="558"/>
    <n v="430"/>
    <n v="2759712.3299794244"/>
    <n v="330643.50635802455"/>
    <n v="3.8641711229946525"/>
    <s v="Smart Watch"/>
    <x v="1"/>
    <s v="Electronics"/>
    <s v="Electronics"/>
    <s v="Electronics"/>
    <n v="17"/>
    <s v="Electronics"/>
    <m/>
    <n v="2023"/>
    <n v="11"/>
    <n v="30"/>
    <n v="5"/>
    <s v="Weekday"/>
    <m/>
    <m/>
  </r>
  <r>
    <s v="WEB-7284"/>
    <x v="127"/>
    <s v="Kavya Khan"/>
    <x v="6"/>
    <x v="4"/>
    <x v="21"/>
    <n v="1"/>
    <n v="545.04999999999995"/>
    <x v="2"/>
    <x v="0"/>
    <n v="3"/>
    <n v="545.04999999999995"/>
    <m/>
    <m/>
    <m/>
    <m/>
    <m/>
    <m/>
    <s v="Completed"/>
    <s v="No"/>
    <s v="No"/>
    <m/>
    <n v="558"/>
    <n v="430"/>
    <n v="1098537.4901531704"/>
    <n v="96724.388030634553"/>
    <n v="3.9001122334455669"/>
    <s v="Shampoo 200Ml"/>
    <x v="4"/>
    <s v="Beauty"/>
    <s v="Beauty"/>
    <s v="Beauty"/>
    <n v="64"/>
    <s v="Beauty"/>
    <m/>
    <n v="2023"/>
    <n v="12"/>
    <n v="13"/>
    <n v="4"/>
    <s v="Weekday"/>
    <m/>
    <m/>
  </r>
  <r>
    <s v="WEB-5152"/>
    <x v="823"/>
    <s v="Aditya Rao"/>
    <x v="1"/>
    <x v="4"/>
    <x v="24"/>
    <n v="2"/>
    <n v="745.81"/>
    <x v="2"/>
    <x v="0"/>
    <n v="4"/>
    <n v="1491.62"/>
    <m/>
    <m/>
    <m/>
    <m/>
    <m/>
    <m/>
    <s v="Completed"/>
    <s v="Yes"/>
    <s v="No"/>
    <m/>
    <n v="595"/>
    <n v="444"/>
    <n v="1098537.4901531704"/>
    <n v="96724.388030634553"/>
    <n v="3.9001122334455669"/>
    <s v="Face Cream"/>
    <x v="4"/>
    <s v="Beauty"/>
    <s v="Beauty"/>
    <s v="Beauty"/>
    <n v="80"/>
    <s v="Beauty"/>
    <m/>
    <n v="2024"/>
    <n v="8"/>
    <n v="18"/>
    <n v="1"/>
    <s v="Weekday"/>
    <m/>
    <m/>
  </r>
  <r>
    <s v="WEB-9516"/>
    <x v="580"/>
    <s v="Diya Kumar"/>
    <x v="1"/>
    <x v="0"/>
    <x v="0"/>
    <n v="1"/>
    <n v="580.80999999999995"/>
    <x v="3"/>
    <x v="0"/>
    <n v="3"/>
    <n v="580.80999999999995"/>
    <m/>
    <m/>
    <m/>
    <m/>
    <m/>
    <m/>
    <s v="Completed"/>
    <s v="No"/>
    <s v="No"/>
    <m/>
    <n v="595"/>
    <n v="444"/>
    <n v="1463424.4009529033"/>
    <n v="118285.78776560788"/>
    <n v="3.8140589569160999"/>
    <s v="Water Bottle"/>
    <x v="0"/>
    <s v="Home &amp; Kitchen"/>
    <s v="Home &amp; Kitchen"/>
    <s v="Home &amp; Kitchen"/>
    <n v="2"/>
    <s v="Home &amp; Kitchen"/>
    <m/>
    <n v="2023"/>
    <n v="12"/>
    <n v="12"/>
    <n v="3"/>
    <s v="Weekday"/>
    <m/>
    <m/>
  </r>
  <r>
    <s v="WEB-6370"/>
    <x v="477"/>
    <s v="Aditya Menon"/>
    <x v="3"/>
    <x v="1"/>
    <x v="9"/>
    <n v="1"/>
    <n v="2312.7399999999998"/>
    <x v="2"/>
    <x v="0"/>
    <n v="5"/>
    <n v="2312.7399999999998"/>
    <m/>
    <m/>
    <m/>
    <m/>
    <m/>
    <m/>
    <s v="Completed"/>
    <s v="Yes"/>
    <s v="No"/>
    <m/>
    <n v="619"/>
    <n v="468"/>
    <n v="2759712.3299794244"/>
    <n v="330643.50635802455"/>
    <n v="3.8641711229946525"/>
    <s v="Usb Cable"/>
    <x v="1"/>
    <s v="Electronics"/>
    <s v="Electronics"/>
    <s v="Electronics"/>
    <n v="13"/>
    <s v="Electronics"/>
    <m/>
    <n v="2024"/>
    <n v="3"/>
    <n v="12"/>
    <n v="3"/>
    <s v="Weekday"/>
    <m/>
    <m/>
  </r>
  <r>
    <s v="WEB-9400"/>
    <x v="542"/>
    <s v="Aditya Verma"/>
    <x v="7"/>
    <x v="2"/>
    <x v="14"/>
    <n v="2"/>
    <n v="127.13"/>
    <x v="1"/>
    <x v="0"/>
    <n v="4"/>
    <n v="254.26"/>
    <m/>
    <m/>
    <m/>
    <m/>
    <m/>
    <m/>
    <s v="Completed"/>
    <s v="No"/>
    <s v="No"/>
    <m/>
    <n v="567"/>
    <n v="440"/>
    <n v="594714.6477588166"/>
    <n v="60882.938065984097"/>
    <n v="3.804733727810651"/>
    <s v="Notebook Set"/>
    <x v="2"/>
    <s v="Books"/>
    <s v="Books"/>
    <s v="Books"/>
    <n v="20"/>
    <s v="Books"/>
    <m/>
    <n v="2023"/>
    <n v="3"/>
    <n v="2"/>
    <n v="5"/>
    <s v="Weekday"/>
    <m/>
    <m/>
  </r>
  <r>
    <s v="WEB-6505"/>
    <x v="231"/>
    <s v="Arjun Chatterjee"/>
    <x v="7"/>
    <x v="0"/>
    <x v="0"/>
    <n v="1"/>
    <n v="1616.34"/>
    <x v="4"/>
    <x v="3"/>
    <m/>
    <n v="1616.34"/>
    <m/>
    <m/>
    <m/>
    <m/>
    <m/>
    <m/>
    <s v="Lost Sale"/>
    <s v="No"/>
    <s v="Yes"/>
    <m/>
    <n v="567"/>
    <n v="440"/>
    <n v="1463424.4009529033"/>
    <n v="118285.78776560788"/>
    <n v="3.8140589569160999"/>
    <s v="Water Bottle"/>
    <x v="0"/>
    <s v="Home &amp; Kitchen"/>
    <s v="Home &amp; Kitchen"/>
    <s v="Home &amp; Kitchen"/>
    <n v="2"/>
    <s v="Home &amp; Kitchen"/>
    <m/>
    <n v="2023"/>
    <n v="12"/>
    <n v="8"/>
    <n v="6"/>
    <s v="Weekday"/>
    <m/>
    <m/>
  </r>
  <r>
    <s v="WEB-5509"/>
    <x v="3"/>
    <s v="Sanjay Das"/>
    <x v="6"/>
    <x v="0"/>
    <x v="5"/>
    <n v="2"/>
    <n v="1230.6600000000001"/>
    <x v="1"/>
    <x v="0"/>
    <n v="5"/>
    <n v="2461.3200000000002"/>
    <m/>
    <m/>
    <m/>
    <m/>
    <m/>
    <m/>
    <s v="Completed"/>
    <s v="Yes"/>
    <s v="No"/>
    <m/>
    <n v="558"/>
    <n v="430"/>
    <n v="1463424.4009529033"/>
    <n v="118285.78776560788"/>
    <n v="3.8140589569160999"/>
    <s v="Storage Box"/>
    <x v="0"/>
    <s v="Home &amp; Kitchen"/>
    <s v="Home &amp; Kitchen"/>
    <s v="Home &amp; Kitchen"/>
    <n v="8"/>
    <s v="Home &amp; Kitchen"/>
    <m/>
    <n v="2024"/>
    <n v="2"/>
    <n v="5"/>
    <n v="2"/>
    <s v="Weekday"/>
    <m/>
    <m/>
  </r>
  <r>
    <s v="WEB-8746"/>
    <x v="519"/>
    <s v="Riya Gupta"/>
    <x v="0"/>
    <x v="3"/>
    <x v="20"/>
    <n v="1"/>
    <n v="2185.5500000000002"/>
    <x v="2"/>
    <x v="0"/>
    <n v="4"/>
    <n v="2185.5500000000002"/>
    <m/>
    <m/>
    <m/>
    <m/>
    <m/>
    <m/>
    <s v="Completed"/>
    <s v="Yes"/>
    <s v="No"/>
    <m/>
    <n v="590"/>
    <n v="451"/>
    <n v="1892867.2841657216"/>
    <n v="199432.98236095349"/>
    <n v="3.8949824970828471"/>
    <s v="Men'S T-Shirt"/>
    <x v="3"/>
    <s v="Fashion"/>
    <s v="Fashion"/>
    <s v="Fashion"/>
    <n v="55"/>
    <s v="Fashion"/>
    <m/>
    <n v="2024"/>
    <n v="11"/>
    <n v="25"/>
    <n v="2"/>
    <s v="Weekday"/>
    <m/>
    <m/>
  </r>
  <r>
    <s v="WEB-6614"/>
    <x v="66"/>
    <s v="Tanya Verma"/>
    <x v="0"/>
    <x v="2"/>
    <x v="14"/>
    <n v="1"/>
    <n v="511.47"/>
    <x v="3"/>
    <x v="0"/>
    <n v="4"/>
    <n v="511.47"/>
    <m/>
    <m/>
    <m/>
    <m/>
    <m/>
    <m/>
    <s v="Completed"/>
    <s v="No"/>
    <s v="No"/>
    <m/>
    <n v="590"/>
    <n v="451"/>
    <n v="594714.6477588166"/>
    <n v="60882.938065984097"/>
    <n v="3.804733727810651"/>
    <s v="Notebook Set"/>
    <x v="2"/>
    <s v="Books"/>
    <s v="Books"/>
    <s v="Books"/>
    <n v="20"/>
    <s v="Books"/>
    <m/>
    <n v="2023"/>
    <n v="6"/>
    <n v="11"/>
    <n v="1"/>
    <s v="Weekday"/>
    <m/>
    <m/>
  </r>
  <r>
    <s v="WEB-7426"/>
    <x v="548"/>
    <s v="Meera Pillai"/>
    <x v="5"/>
    <x v="3"/>
    <x v="20"/>
    <n v="2"/>
    <n v="1312.84"/>
    <x v="0"/>
    <x v="0"/>
    <n v="2"/>
    <n v="2625.68"/>
    <m/>
    <m/>
    <m/>
    <m/>
    <m/>
    <m/>
    <s v="Completed"/>
    <s v="Yes"/>
    <s v="No"/>
    <m/>
    <n v="559"/>
    <n v="408"/>
    <n v="1892867.2841657216"/>
    <n v="199432.98236095349"/>
    <n v="3.8949824970828471"/>
    <s v="Men'S T-Shirt"/>
    <x v="3"/>
    <s v="Fashion"/>
    <s v="Fashion"/>
    <s v="Fashion"/>
    <n v="55"/>
    <s v="Fashion"/>
    <m/>
    <n v="2024"/>
    <n v="1"/>
    <n v="17"/>
    <n v="4"/>
    <s v="Weekday"/>
    <m/>
    <m/>
  </r>
  <r>
    <s v="WEB-7134"/>
    <x v="735"/>
    <s v="Saanvi Sharma"/>
    <x v="7"/>
    <x v="3"/>
    <x v="10"/>
    <n v="3"/>
    <n v="2036.31"/>
    <x v="2"/>
    <x v="0"/>
    <n v="3"/>
    <n v="6108.93"/>
    <m/>
    <m/>
    <m/>
    <m/>
    <m/>
    <m/>
    <s v="Completed"/>
    <s v="Yes"/>
    <s v="No"/>
    <m/>
    <n v="567"/>
    <n v="440"/>
    <n v="1892867.2841657216"/>
    <n v="199432.98236095349"/>
    <n v="3.8949824970828471"/>
    <s v="Women'S Kurti"/>
    <x v="3"/>
    <s v="Fashion"/>
    <s v="Fashion"/>
    <s v="Fashion"/>
    <n v="15"/>
    <s v="Fashion"/>
    <m/>
    <n v="2025"/>
    <n v="3"/>
    <n v="7"/>
    <n v="6"/>
    <s v="Weekend"/>
    <m/>
    <m/>
  </r>
  <r>
    <s v="WEB-5538"/>
    <x v="594"/>
    <s v="Neha Singh"/>
    <x v="7"/>
    <x v="3"/>
    <x v="20"/>
    <n v="1"/>
    <n v="379.09"/>
    <x v="0"/>
    <x v="0"/>
    <n v="1"/>
    <n v="379.09"/>
    <m/>
    <m/>
    <m/>
    <m/>
    <m/>
    <m/>
    <s v="Completed"/>
    <s v="No"/>
    <s v="No"/>
    <m/>
    <n v="567"/>
    <n v="440"/>
    <n v="1892867.2841657216"/>
    <n v="199432.98236095349"/>
    <n v="3.8949824970828471"/>
    <s v="Men'S T-Shirt"/>
    <x v="3"/>
    <s v="Fashion"/>
    <s v="Fashion"/>
    <s v="Fashion"/>
    <n v="55"/>
    <s v="Fashion"/>
    <m/>
    <n v="2024"/>
    <n v="8"/>
    <n v="3"/>
    <n v="7"/>
    <s v="Weekday"/>
    <m/>
    <m/>
  </r>
  <r>
    <s v="WEB-6554"/>
    <x v="422"/>
    <s v="Aditya Sharma"/>
    <x v="2"/>
    <x v="0"/>
    <x v="23"/>
    <n v="1"/>
    <n v="953.49"/>
    <x v="4"/>
    <x v="0"/>
    <n v="5"/>
    <n v="953.49"/>
    <m/>
    <m/>
    <m/>
    <m/>
    <m/>
    <m/>
    <s v="Completed"/>
    <s v="No"/>
    <s v="No"/>
    <m/>
    <n v="589"/>
    <n v="426"/>
    <n v="1463424.4009529033"/>
    <n v="118285.78776560788"/>
    <n v="3.8140589569160999"/>
    <s v="Led Bulb Pack"/>
    <x v="0"/>
    <s v="Home &amp; Kitchen"/>
    <s v="Home &amp; Kitchen"/>
    <s v="Home &amp; Kitchen"/>
    <n v="76"/>
    <s v="Home &amp; Kitchen"/>
    <m/>
    <n v="2023"/>
    <n v="8"/>
    <n v="23"/>
    <n v="4"/>
    <s v="Weekday"/>
    <m/>
    <m/>
  </r>
  <r>
    <s v="WEB-8323"/>
    <x v="564"/>
    <s v="Meera Verma"/>
    <x v="0"/>
    <x v="3"/>
    <x v="17"/>
    <n v="1"/>
    <n v="1659.38"/>
    <x v="4"/>
    <x v="3"/>
    <n v="1"/>
    <n v="1659.38"/>
    <m/>
    <m/>
    <m/>
    <m/>
    <m/>
    <m/>
    <s v="Lost Sale"/>
    <s v="No"/>
    <s v="Yes"/>
    <m/>
    <n v="590"/>
    <n v="451"/>
    <n v="1892867.2841657216"/>
    <n v="199432.98236095349"/>
    <n v="3.8949824970828471"/>
    <s v="Running Shoes"/>
    <x v="3"/>
    <s v="Fashion"/>
    <s v="Fashion"/>
    <s v="Fashion"/>
    <n v="45"/>
    <s v="Fashion"/>
    <m/>
    <n v="2024"/>
    <n v="9"/>
    <n v="26"/>
    <n v="5"/>
    <s v="Weekday"/>
    <m/>
    <m/>
  </r>
  <r>
    <s v="WEB-7766"/>
    <x v="793"/>
    <s v="Arjun Menon"/>
    <x v="2"/>
    <x v="1"/>
    <x v="11"/>
    <n v="2"/>
    <n v="438.82"/>
    <x v="2"/>
    <x v="0"/>
    <n v="5"/>
    <n v="877.64"/>
    <m/>
    <m/>
    <m/>
    <m/>
    <m/>
    <m/>
    <s v="Completed"/>
    <s v="No"/>
    <s v="No"/>
    <m/>
    <n v="589"/>
    <n v="426"/>
    <n v="2759712.3299794244"/>
    <n v="330643.50635802455"/>
    <n v="3.8641711229946525"/>
    <s v="Smart Watch"/>
    <x v="1"/>
    <s v="Electronics"/>
    <s v="Electronics"/>
    <s v="Electronics"/>
    <n v="17"/>
    <s v="Electronics"/>
    <m/>
    <n v="2024"/>
    <n v="4"/>
    <n v="17"/>
    <n v="4"/>
    <s v="Weekday"/>
    <m/>
    <m/>
  </r>
  <r>
    <s v="WEB-7582"/>
    <x v="420"/>
    <s v="Diya Patel"/>
    <x v="2"/>
    <x v="3"/>
    <x v="19"/>
    <n v="2"/>
    <n v="2326.27"/>
    <x v="0"/>
    <x v="0"/>
    <n v="4"/>
    <n v="4652.54"/>
    <m/>
    <m/>
    <m/>
    <m/>
    <m/>
    <m/>
    <s v="Completed"/>
    <s v="Yes"/>
    <s v="No"/>
    <m/>
    <n v="589"/>
    <n v="426"/>
    <n v="1892867.2841657216"/>
    <n v="199432.98236095349"/>
    <n v="3.8949824970828471"/>
    <s v="Sunglasses"/>
    <x v="3"/>
    <s v="Fashion"/>
    <s v="Fashion"/>
    <s v="Fashion"/>
    <n v="53"/>
    <s v="Fashion"/>
    <m/>
    <n v="2024"/>
    <n v="8"/>
    <n v="26"/>
    <n v="2"/>
    <s v="Weekday"/>
    <m/>
    <m/>
  </r>
  <r>
    <s v="WEB-8767"/>
    <x v="487"/>
    <s v="Karan Mehta"/>
    <x v="1"/>
    <x v="1"/>
    <x v="11"/>
    <n v="1"/>
    <n v="3341.65"/>
    <x v="3"/>
    <x v="0"/>
    <n v="4"/>
    <n v="3341.65"/>
    <m/>
    <m/>
    <m/>
    <m/>
    <m/>
    <m/>
    <s v="Completed"/>
    <s v="Yes"/>
    <s v="No"/>
    <m/>
    <n v="595"/>
    <n v="444"/>
    <n v="2759712.3299794244"/>
    <n v="330643.50635802455"/>
    <n v="3.8641711229946525"/>
    <s v="Smart Watch"/>
    <x v="1"/>
    <s v="Electronics"/>
    <s v="Electronics"/>
    <s v="Electronics"/>
    <n v="17"/>
    <s v="Electronics"/>
    <m/>
    <n v="2023"/>
    <n v="10"/>
    <n v="21"/>
    <n v="7"/>
    <s v="Weekday"/>
    <m/>
    <m/>
  </r>
  <r>
    <s v="WEB-5529"/>
    <x v="150"/>
    <s v="Diya Joshi"/>
    <x v="2"/>
    <x v="0"/>
    <x v="16"/>
    <n v="3"/>
    <n v="472.6"/>
    <x v="1"/>
    <x v="0"/>
    <m/>
    <n v="1417.8000000000002"/>
    <m/>
    <m/>
    <m/>
    <m/>
    <m/>
    <m/>
    <s v="Completed"/>
    <s v="Yes"/>
    <s v="No"/>
    <m/>
    <n v="589"/>
    <n v="426"/>
    <n v="1463424.4009529033"/>
    <n v="118285.78776560788"/>
    <n v="3.8140589569160999"/>
    <s v="Table Lamp"/>
    <x v="0"/>
    <s v="Home &amp; Kitchen"/>
    <s v="Home &amp; Kitchen"/>
    <s v="Home &amp; Kitchen"/>
    <n v="32"/>
    <s v="Home &amp; Kitchen"/>
    <m/>
    <n v="2025"/>
    <n v="6"/>
    <n v="12"/>
    <n v="5"/>
    <s v="Weekday"/>
    <m/>
    <m/>
  </r>
  <r>
    <s v="WEB-9068"/>
    <x v="354"/>
    <s v="Pooja Singh"/>
    <x v="1"/>
    <x v="0"/>
    <x v="4"/>
    <n v="2"/>
    <n v="748.77"/>
    <x v="4"/>
    <x v="3"/>
    <m/>
    <n v="1497.54"/>
    <m/>
    <m/>
    <m/>
    <m/>
    <m/>
    <m/>
    <s v="Lost Sale"/>
    <s v="No"/>
    <s v="Yes"/>
    <m/>
    <n v="595"/>
    <n v="444"/>
    <n v="1463424.4009529033"/>
    <n v="118285.78776560788"/>
    <n v="3.8140589569160999"/>
    <s v="Non-Stick Pan"/>
    <x v="0"/>
    <s v="Home &amp; Kitchen"/>
    <s v="Home &amp; Kitchen"/>
    <s v="Home &amp; Kitchen"/>
    <n v="7"/>
    <s v="Home &amp; Kitchen"/>
    <m/>
    <n v="2024"/>
    <n v="9"/>
    <n v="22"/>
    <n v="1"/>
    <s v="Weekday"/>
    <m/>
    <m/>
  </r>
  <r>
    <s v="WEB-7745"/>
    <x v="596"/>
    <s v="Saanvi Joshi"/>
    <x v="2"/>
    <x v="0"/>
    <x v="16"/>
    <n v="2"/>
    <n v="1229.03"/>
    <x v="2"/>
    <x v="1"/>
    <n v="5"/>
    <n v="2458.06"/>
    <m/>
    <m/>
    <m/>
    <m/>
    <m/>
    <m/>
    <s v="Pending"/>
    <s v="No"/>
    <s v="Yes"/>
    <m/>
    <n v="589"/>
    <n v="426"/>
    <n v="1463424.4009529033"/>
    <n v="118285.78776560788"/>
    <n v="3.8140589569160999"/>
    <s v="Table Lamp"/>
    <x v="0"/>
    <s v="Home &amp; Kitchen"/>
    <s v="Home &amp; Kitchen"/>
    <s v="Home &amp; Kitchen"/>
    <n v="32"/>
    <s v="Home &amp; Kitchen"/>
    <m/>
    <n v="2024"/>
    <n v="6"/>
    <n v="15"/>
    <n v="7"/>
    <s v="Weekday"/>
    <m/>
    <m/>
  </r>
  <r>
    <s v="WEB-5150"/>
    <x v="778"/>
    <s v="Simran Bose"/>
    <x v="2"/>
    <x v="2"/>
    <x v="2"/>
    <n v="2"/>
    <n v="531.73"/>
    <x v="2"/>
    <x v="3"/>
    <n v="2"/>
    <n v="1063.46"/>
    <m/>
    <m/>
    <m/>
    <m/>
    <m/>
    <m/>
    <s v="Lost Sale"/>
    <s v="No"/>
    <s v="Yes"/>
    <m/>
    <n v="589"/>
    <n v="426"/>
    <n v="594714.6477588166"/>
    <n v="60882.938065984097"/>
    <n v="3.804733727810651"/>
    <s v="Cookbook"/>
    <x v="2"/>
    <s v="Books"/>
    <s v="Books"/>
    <s v="Books"/>
    <n v="4"/>
    <s v="Books"/>
    <m/>
    <n v="2023"/>
    <n v="2"/>
    <n v="24"/>
    <n v="6"/>
    <s v="Weekday"/>
    <m/>
    <m/>
  </r>
  <r>
    <s v="WEB-8116"/>
    <x v="584"/>
    <s v="Saanvi Joshi"/>
    <x v="6"/>
    <x v="2"/>
    <x v="15"/>
    <n v="1"/>
    <n v="319.44"/>
    <x v="1"/>
    <x v="0"/>
    <n v="5"/>
    <n v="319.44"/>
    <m/>
    <m/>
    <m/>
    <m/>
    <m/>
    <m/>
    <s v="Completed"/>
    <s v="No"/>
    <s v="No"/>
    <m/>
    <n v="558"/>
    <n v="430"/>
    <n v="594714.6477588166"/>
    <n v="60882.938065984097"/>
    <n v="3.804733727810651"/>
    <s v="Kids Story Book"/>
    <x v="2"/>
    <s v="Books"/>
    <s v="Books"/>
    <s v="Books"/>
    <n v="23"/>
    <s v="Books"/>
    <m/>
    <n v="2023"/>
    <n v="10"/>
    <n v="28"/>
    <n v="7"/>
    <s v="Weekday"/>
    <m/>
    <m/>
  </r>
  <r>
    <s v="WEB-7335"/>
    <x v="127"/>
    <s v="Simran Iyer"/>
    <x v="2"/>
    <x v="4"/>
    <x v="6"/>
    <n v="1"/>
    <n v="979.2"/>
    <x v="4"/>
    <x v="0"/>
    <n v="5"/>
    <n v="979.2"/>
    <m/>
    <m/>
    <m/>
    <m/>
    <m/>
    <m/>
    <s v="Completed"/>
    <s v="No"/>
    <s v="No"/>
    <m/>
    <n v="589"/>
    <n v="426"/>
    <n v="1098537.4901531704"/>
    <n v="96724.388030634553"/>
    <n v="3.9001122334455669"/>
    <s v="Lipstick"/>
    <x v="4"/>
    <s v="Beauty"/>
    <s v="Beauty"/>
    <s v="Beauty"/>
    <n v="10"/>
    <s v="Beauty"/>
    <m/>
    <n v="2023"/>
    <n v="12"/>
    <n v="13"/>
    <n v="4"/>
    <s v="Weekday"/>
    <m/>
    <m/>
  </r>
  <r>
    <s v="WEB-7254"/>
    <x v="684"/>
    <s v="Vikram Singh"/>
    <x v="5"/>
    <x v="2"/>
    <x v="13"/>
    <n v="2"/>
    <n v="253.88"/>
    <x v="3"/>
    <x v="0"/>
    <n v="4"/>
    <n v="507.76"/>
    <m/>
    <m/>
    <m/>
    <m/>
    <m/>
    <m/>
    <s v="Completed"/>
    <s v="No"/>
    <s v="No"/>
    <m/>
    <n v="559"/>
    <n v="408"/>
    <n v="594714.6477588166"/>
    <n v="60882.938065984097"/>
    <n v="3.804733727810651"/>
    <s v="Self-Help Book"/>
    <x v="2"/>
    <s v="Books"/>
    <s v="Books"/>
    <s v="Books"/>
    <n v="19"/>
    <s v="Books"/>
    <m/>
    <n v="2025"/>
    <n v="1"/>
    <n v="7"/>
    <n v="3"/>
    <s v="Weekend"/>
    <m/>
    <m/>
  </r>
  <r>
    <s v="WEB-9647"/>
    <x v="698"/>
    <s v="Vikram Verma"/>
    <x v="7"/>
    <x v="2"/>
    <x v="7"/>
    <n v="1"/>
    <n v="255.12"/>
    <x v="4"/>
    <x v="1"/>
    <n v="5"/>
    <n v="255.12"/>
    <m/>
    <m/>
    <m/>
    <m/>
    <m/>
    <m/>
    <s v="Pending"/>
    <s v="No"/>
    <s v="Yes"/>
    <m/>
    <n v="567"/>
    <n v="440"/>
    <n v="594714.6477588166"/>
    <n v="60882.938065984097"/>
    <n v="3.804733727810651"/>
    <s v="Fiction Novel"/>
    <x v="2"/>
    <s v="Books"/>
    <s v="Books"/>
    <s v="Books"/>
    <n v="11"/>
    <s v="Books"/>
    <m/>
    <n v="2024"/>
    <n v="11"/>
    <n v="7"/>
    <n v="5"/>
    <s v="Weekend"/>
    <m/>
    <m/>
  </r>
  <r>
    <s v="WEB-5078"/>
    <x v="152"/>
    <s v="Simran Khan"/>
    <x v="6"/>
    <x v="3"/>
    <x v="19"/>
    <n v="2"/>
    <n v="1455.95"/>
    <x v="3"/>
    <x v="3"/>
    <n v="4"/>
    <n v="2911.9"/>
    <m/>
    <m/>
    <m/>
    <m/>
    <m/>
    <m/>
    <s v="Lost Sale"/>
    <s v="No"/>
    <s v="Yes"/>
    <m/>
    <n v="558"/>
    <n v="430"/>
    <n v="1892867.2841657216"/>
    <n v="199432.98236095349"/>
    <n v="3.8949824970828471"/>
    <s v="Sunglasses"/>
    <x v="3"/>
    <s v="Fashion"/>
    <s v="Fashion"/>
    <s v="Fashion"/>
    <n v="53"/>
    <s v="Fashion"/>
    <m/>
    <n v="2023"/>
    <n v="4"/>
    <n v="6"/>
    <n v="5"/>
    <s v="Weekday"/>
    <m/>
    <m/>
  </r>
  <r>
    <s v="WEB-7140"/>
    <x v="432"/>
    <s v="Diya Patel"/>
    <x v="4"/>
    <x v="4"/>
    <x v="12"/>
    <n v="1"/>
    <n v="586.19000000000005"/>
    <x v="2"/>
    <x v="0"/>
    <n v="4"/>
    <n v="586.19000000000005"/>
    <m/>
    <m/>
    <m/>
    <m/>
    <m/>
    <m/>
    <s v="Completed"/>
    <s v="No"/>
    <s v="No"/>
    <m/>
    <n v="573"/>
    <n v="450"/>
    <n v="1098537.4901531704"/>
    <n v="96724.388030634553"/>
    <n v="3.9001122334455669"/>
    <s v="Perfume 50Ml"/>
    <x v="4"/>
    <s v="Beauty"/>
    <s v="Beauty"/>
    <s v="Beauty"/>
    <n v="18"/>
    <s v="Beauty"/>
    <m/>
    <n v="2023"/>
    <n v="11"/>
    <n v="4"/>
    <n v="7"/>
    <s v="Weekday"/>
    <m/>
    <m/>
  </r>
  <r>
    <s v="WEB-7163"/>
    <x v="611"/>
    <s v="Aditya Menon"/>
    <x v="0"/>
    <x v="3"/>
    <x v="3"/>
    <n v="3"/>
    <n v="2280.14"/>
    <x v="1"/>
    <x v="0"/>
    <n v="4"/>
    <n v="6840.42"/>
    <m/>
    <m/>
    <m/>
    <m/>
    <m/>
    <m/>
    <s v="Completed"/>
    <s v="Yes"/>
    <s v="No"/>
    <m/>
    <n v="590"/>
    <n v="451"/>
    <n v="1892867.2841657216"/>
    <n v="199432.98236095349"/>
    <n v="3.8949824970828471"/>
    <s v="Denim Jeans"/>
    <x v="3"/>
    <s v="Fashion"/>
    <s v="Fashion"/>
    <s v="Fashion"/>
    <n v="6"/>
    <s v="Fashion"/>
    <m/>
    <n v="2025"/>
    <n v="3"/>
    <n v="11"/>
    <n v="3"/>
    <s v="Weekday"/>
    <m/>
    <m/>
  </r>
  <r>
    <s v="WEB-5245"/>
    <x v="871"/>
    <s v="Rohan Bose"/>
    <x v="6"/>
    <x v="2"/>
    <x v="2"/>
    <n v="2"/>
    <n v="361.57"/>
    <x v="0"/>
    <x v="0"/>
    <n v="5"/>
    <n v="723.14"/>
    <m/>
    <m/>
    <m/>
    <m/>
    <m/>
    <m/>
    <s v="Completed"/>
    <s v="No"/>
    <s v="No"/>
    <m/>
    <n v="558"/>
    <n v="430"/>
    <n v="594714.6477588166"/>
    <n v="60882.938065984097"/>
    <n v="3.804733727810651"/>
    <s v="Cookbook"/>
    <x v="2"/>
    <s v="Books"/>
    <s v="Books"/>
    <s v="Books"/>
    <n v="4"/>
    <s v="Books"/>
    <m/>
    <n v="2024"/>
    <n v="4"/>
    <n v="21"/>
    <n v="1"/>
    <s v="Weekday"/>
    <m/>
    <m/>
  </r>
  <r>
    <s v="WEB-6629"/>
    <x v="474"/>
    <s v="Arjun Rao"/>
    <x v="5"/>
    <x v="4"/>
    <x v="24"/>
    <n v="2"/>
    <n v="798.63"/>
    <x v="3"/>
    <x v="0"/>
    <n v="5"/>
    <n v="1597.26"/>
    <m/>
    <m/>
    <m/>
    <m/>
    <m/>
    <m/>
    <s v="Completed"/>
    <s v="Yes"/>
    <s v="No"/>
    <m/>
    <n v="559"/>
    <n v="408"/>
    <n v="1098537.4901531704"/>
    <n v="96724.388030634553"/>
    <n v="3.9001122334455669"/>
    <s v="Face Cream"/>
    <x v="4"/>
    <s v="Beauty"/>
    <s v="Beauty"/>
    <s v="Beauty"/>
    <n v="80"/>
    <s v="Beauty"/>
    <m/>
    <n v="2023"/>
    <n v="11"/>
    <n v="13"/>
    <n v="2"/>
    <s v="Weekday"/>
    <m/>
    <m/>
  </r>
  <r>
    <s v="WEB-9553"/>
    <x v="702"/>
    <s v="Tanya Verma"/>
    <x v="7"/>
    <x v="0"/>
    <x v="16"/>
    <n v="3"/>
    <n v="543.69000000000005"/>
    <x v="0"/>
    <x v="0"/>
    <n v="4"/>
    <n v="1631.0700000000002"/>
    <m/>
    <m/>
    <m/>
    <m/>
    <m/>
    <m/>
    <s v="Completed"/>
    <s v="Yes"/>
    <s v="No"/>
    <m/>
    <n v="567"/>
    <n v="440"/>
    <n v="1463424.4009529033"/>
    <n v="118285.78776560788"/>
    <n v="3.8140589569160999"/>
    <s v="Table Lamp"/>
    <x v="0"/>
    <s v="Home &amp; Kitchen"/>
    <s v="Home &amp; Kitchen"/>
    <s v="Home &amp; Kitchen"/>
    <n v="32"/>
    <s v="Home &amp; Kitchen"/>
    <m/>
    <n v="2025"/>
    <n v="5"/>
    <n v="8"/>
    <n v="5"/>
    <s v="Weekday"/>
    <m/>
    <m/>
  </r>
  <r>
    <s v="WEB-9497"/>
    <x v="403"/>
    <s v="Rohan Joshi"/>
    <x v="0"/>
    <x v="1"/>
    <x v="11"/>
    <n v="3"/>
    <n v="1612.56"/>
    <x v="4"/>
    <x v="3"/>
    <n v="5"/>
    <n v="4837.68"/>
    <m/>
    <m/>
    <m/>
    <m/>
    <m/>
    <m/>
    <s v="Lost Sale"/>
    <s v="No"/>
    <s v="Yes"/>
    <m/>
    <n v="590"/>
    <n v="451"/>
    <n v="2759712.3299794244"/>
    <n v="330643.50635802455"/>
    <n v="3.8641711229946525"/>
    <s v="Smart Watch"/>
    <x v="1"/>
    <s v="Electronics"/>
    <s v="Electronics"/>
    <s v="Electronics"/>
    <n v="17"/>
    <s v="Electronics"/>
    <m/>
    <n v="2023"/>
    <n v="10"/>
    <n v="3"/>
    <n v="3"/>
    <s v="Weekday"/>
    <m/>
    <m/>
  </r>
  <r>
    <s v="WEB-7884"/>
    <x v="125"/>
    <s v="Ishaan Das"/>
    <x v="1"/>
    <x v="1"/>
    <x v="18"/>
    <n v="1"/>
    <n v="2044.68"/>
    <x v="3"/>
    <x v="0"/>
    <n v="4"/>
    <n v="2044.68"/>
    <m/>
    <m/>
    <m/>
    <m/>
    <m/>
    <m/>
    <s v="Completed"/>
    <s v="Yes"/>
    <s v="No"/>
    <m/>
    <n v="595"/>
    <n v="444"/>
    <n v="2759712.3299794244"/>
    <n v="330643.50635802455"/>
    <n v="3.8641711229946525"/>
    <s v="Bluetooth Speaker"/>
    <x v="1"/>
    <s v="Electronics"/>
    <s v="Electronics"/>
    <s v="Electronics"/>
    <n v="48"/>
    <s v="Electronics"/>
    <m/>
    <n v="2023"/>
    <n v="12"/>
    <n v="23"/>
    <n v="7"/>
    <s v="Weekday"/>
    <m/>
    <m/>
  </r>
  <r>
    <s v="WEB-9416"/>
    <x v="276"/>
    <s v="Vivaan Kumar"/>
    <x v="4"/>
    <x v="0"/>
    <x v="4"/>
    <n v="2"/>
    <n v="1005.07"/>
    <x v="3"/>
    <x v="0"/>
    <n v="4"/>
    <n v="2010.14"/>
    <m/>
    <m/>
    <m/>
    <m/>
    <m/>
    <m/>
    <s v="Completed"/>
    <s v="Yes"/>
    <s v="No"/>
    <m/>
    <n v="573"/>
    <n v="450"/>
    <n v="1463424.4009529033"/>
    <n v="118285.78776560788"/>
    <n v="3.8140589569160999"/>
    <s v="Non-Stick Pan"/>
    <x v="0"/>
    <s v="Home &amp; Kitchen"/>
    <s v="Home &amp; Kitchen"/>
    <s v="Home &amp; Kitchen"/>
    <n v="7"/>
    <s v="Home &amp; Kitchen"/>
    <m/>
    <n v="2023"/>
    <n v="8"/>
    <n v="20"/>
    <n v="1"/>
    <s v="Weekday"/>
    <m/>
    <m/>
  </r>
  <r>
    <s v="WEB-6563"/>
    <x v="594"/>
    <s v="Simran Pillai"/>
    <x v="6"/>
    <x v="0"/>
    <x v="23"/>
    <n v="1"/>
    <n v="958.5"/>
    <x v="0"/>
    <x v="0"/>
    <n v="2"/>
    <n v="958.5"/>
    <m/>
    <m/>
    <m/>
    <m/>
    <m/>
    <m/>
    <s v="Completed"/>
    <s v="No"/>
    <s v="No"/>
    <m/>
    <n v="558"/>
    <n v="430"/>
    <n v="1463424.4009529033"/>
    <n v="118285.78776560788"/>
    <n v="3.8140589569160999"/>
    <s v="Led Bulb Pack"/>
    <x v="0"/>
    <s v="Home &amp; Kitchen"/>
    <s v="Home &amp; Kitchen"/>
    <s v="Home &amp; Kitchen"/>
    <n v="76"/>
    <s v="Home &amp; Kitchen"/>
    <m/>
    <n v="2024"/>
    <n v="8"/>
    <n v="3"/>
    <n v="7"/>
    <s v="Weekday"/>
    <m/>
    <m/>
  </r>
  <r>
    <s v="WEB-8221"/>
    <x v="248"/>
    <s v="Karan Bose"/>
    <x v="1"/>
    <x v="3"/>
    <x v="10"/>
    <n v="2"/>
    <n v="957.74"/>
    <x v="3"/>
    <x v="1"/>
    <n v="5"/>
    <n v="1915.48"/>
    <m/>
    <m/>
    <m/>
    <m/>
    <m/>
    <m/>
    <s v="Pending"/>
    <s v="No"/>
    <s v="Yes"/>
    <m/>
    <n v="595"/>
    <n v="444"/>
    <n v="1892867.2841657216"/>
    <n v="199432.98236095349"/>
    <n v="3.8949824970828471"/>
    <s v="Women'S Kurti"/>
    <x v="3"/>
    <s v="Fashion"/>
    <s v="Fashion"/>
    <s v="Fashion"/>
    <n v="15"/>
    <s v="Fashion"/>
    <m/>
    <n v="2023"/>
    <n v="12"/>
    <n v="14"/>
    <n v="5"/>
    <s v="Weekday"/>
    <m/>
    <m/>
  </r>
  <r>
    <s v="WEB-8765"/>
    <x v="576"/>
    <s v="Karan Chatterjee"/>
    <x v="7"/>
    <x v="2"/>
    <x v="7"/>
    <n v="2"/>
    <n v="623.54999999999995"/>
    <x v="2"/>
    <x v="0"/>
    <n v="5"/>
    <n v="1247.0999999999999"/>
    <m/>
    <m/>
    <m/>
    <m/>
    <m/>
    <m/>
    <s v="Completed"/>
    <s v="Yes"/>
    <s v="No"/>
    <m/>
    <n v="567"/>
    <n v="440"/>
    <n v="594714.6477588166"/>
    <n v="60882.938065984097"/>
    <n v="3.804733727810651"/>
    <s v="Fiction Novel"/>
    <x v="2"/>
    <s v="Books"/>
    <s v="Books"/>
    <s v="Books"/>
    <n v="11"/>
    <s v="Books"/>
    <m/>
    <n v="2024"/>
    <n v="2"/>
    <n v="24"/>
    <n v="7"/>
    <s v="Weekday"/>
    <m/>
    <m/>
  </r>
  <r>
    <s v="WEB-8418"/>
    <x v="602"/>
    <s v="Meera Kumar"/>
    <x v="2"/>
    <x v="3"/>
    <x v="10"/>
    <n v="1"/>
    <n v="851.6"/>
    <x v="1"/>
    <x v="0"/>
    <n v="5"/>
    <n v="851.6"/>
    <m/>
    <m/>
    <m/>
    <m/>
    <m/>
    <m/>
    <s v="Completed"/>
    <s v="No"/>
    <s v="No"/>
    <m/>
    <n v="589"/>
    <n v="426"/>
    <n v="1892867.2841657216"/>
    <n v="199432.98236095349"/>
    <n v="3.8949824970828471"/>
    <s v="Women'S Kurti"/>
    <x v="3"/>
    <s v="Fashion"/>
    <s v="Fashion"/>
    <s v="Fashion"/>
    <n v="15"/>
    <s v="Fashion"/>
    <m/>
    <n v="2025"/>
    <n v="1"/>
    <n v="20"/>
    <n v="2"/>
    <s v="Weekday"/>
    <m/>
    <m/>
  </r>
  <r>
    <s v="WEB-9287"/>
    <x v="158"/>
    <s v="Aditya Pillai"/>
    <x v="4"/>
    <x v="2"/>
    <x v="7"/>
    <n v="1"/>
    <n v="300.95999999999998"/>
    <x v="0"/>
    <x v="0"/>
    <n v="4"/>
    <n v="300.95999999999998"/>
    <m/>
    <m/>
    <m/>
    <m/>
    <m/>
    <m/>
    <s v="Completed"/>
    <s v="No"/>
    <s v="No"/>
    <m/>
    <n v="573"/>
    <n v="450"/>
    <n v="594714.6477588166"/>
    <n v="60882.938065984097"/>
    <n v="3.804733727810651"/>
    <s v="Fiction Novel"/>
    <x v="2"/>
    <s v="Books"/>
    <s v="Books"/>
    <s v="Books"/>
    <n v="11"/>
    <s v="Books"/>
    <m/>
    <n v="2024"/>
    <n v="2"/>
    <n v="19"/>
    <n v="2"/>
    <s v="Weekday"/>
    <m/>
    <m/>
  </r>
  <r>
    <s v="WEB-5254"/>
    <x v="358"/>
    <s v="Neha Singh"/>
    <x v="3"/>
    <x v="2"/>
    <x v="14"/>
    <n v="1"/>
    <n v="267.07"/>
    <x v="0"/>
    <x v="1"/>
    <n v="4"/>
    <n v="267.07"/>
    <m/>
    <m/>
    <m/>
    <m/>
    <m/>
    <m/>
    <s v="Pending"/>
    <s v="No"/>
    <s v="Yes"/>
    <m/>
    <n v="619"/>
    <n v="468"/>
    <n v="594714.6477588166"/>
    <n v="60882.938065984097"/>
    <n v="3.804733727810651"/>
    <s v="Notebook Set"/>
    <x v="2"/>
    <s v="Books"/>
    <s v="Books"/>
    <s v="Books"/>
    <n v="20"/>
    <s v="Books"/>
    <m/>
    <n v="2023"/>
    <n v="12"/>
    <n v="21"/>
    <n v="5"/>
    <s v="Weekday"/>
    <m/>
    <m/>
  </r>
  <r>
    <s v="WEB-9598"/>
    <x v="374"/>
    <s v="Arjun Joshi"/>
    <x v="1"/>
    <x v="4"/>
    <x v="22"/>
    <n v="1"/>
    <n v="275.73"/>
    <x v="2"/>
    <x v="0"/>
    <n v="5"/>
    <n v="275.73"/>
    <m/>
    <m/>
    <m/>
    <m/>
    <m/>
    <m/>
    <s v="Completed"/>
    <s v="No"/>
    <s v="No"/>
    <m/>
    <n v="595"/>
    <n v="444"/>
    <n v="1098537.4901531704"/>
    <n v="96724.388030634553"/>
    <n v="3.9001122334455669"/>
    <s v="Hair Oil"/>
    <x v="4"/>
    <s v="Beauty"/>
    <s v="Beauty"/>
    <s v="Beauty"/>
    <n v="70"/>
    <s v="Beauty"/>
    <m/>
    <n v="2023"/>
    <n v="1"/>
    <n v="17"/>
    <n v="3"/>
    <s v="Weekday"/>
    <m/>
    <m/>
  </r>
  <r>
    <s v="WEB-8486"/>
    <x v="523"/>
    <s v="Rohan Joshi"/>
    <x v="6"/>
    <x v="3"/>
    <x v="20"/>
    <n v="1"/>
    <n v="426.54"/>
    <x v="1"/>
    <x v="0"/>
    <n v="3"/>
    <n v="426.54"/>
    <m/>
    <m/>
    <m/>
    <m/>
    <m/>
    <m/>
    <s v="Completed"/>
    <s v="No"/>
    <s v="No"/>
    <m/>
    <n v="558"/>
    <n v="430"/>
    <n v="1892867.2841657216"/>
    <n v="199432.98236095349"/>
    <n v="3.8949824970828471"/>
    <s v="Men'S T-Shirt"/>
    <x v="3"/>
    <s v="Fashion"/>
    <s v="Fashion"/>
    <s v="Fashion"/>
    <n v="55"/>
    <s v="Fashion"/>
    <m/>
    <n v="2023"/>
    <n v="2"/>
    <n v="10"/>
    <n v="6"/>
    <s v="Weekday"/>
    <m/>
    <m/>
  </r>
  <r>
    <s v="WEB-6077"/>
    <x v="625"/>
    <s v="Vivaan Nair"/>
    <x v="4"/>
    <x v="2"/>
    <x v="14"/>
    <n v="1"/>
    <n v="297.58999999999997"/>
    <x v="3"/>
    <x v="3"/>
    <n v="1"/>
    <n v="297.58999999999997"/>
    <m/>
    <m/>
    <m/>
    <m/>
    <m/>
    <m/>
    <s v="Lost Sale"/>
    <s v="No"/>
    <s v="Yes"/>
    <m/>
    <n v="573"/>
    <n v="450"/>
    <n v="594714.6477588166"/>
    <n v="60882.938065984097"/>
    <n v="3.804733727810651"/>
    <s v="Notebook Set"/>
    <x v="2"/>
    <s v="Books"/>
    <s v="Books"/>
    <s v="Books"/>
    <n v="20"/>
    <s v="Books"/>
    <m/>
    <n v="2023"/>
    <n v="10"/>
    <n v="10"/>
    <n v="3"/>
    <s v="Weekday"/>
    <m/>
    <m/>
  </r>
  <r>
    <s v="WEB-7550"/>
    <x v="792"/>
    <s v="Diya Nair"/>
    <x v="0"/>
    <x v="1"/>
    <x v="9"/>
    <n v="1"/>
    <n v="628.35"/>
    <x v="1"/>
    <x v="0"/>
    <n v="5"/>
    <n v="628.35"/>
    <m/>
    <m/>
    <m/>
    <m/>
    <m/>
    <m/>
    <s v="Completed"/>
    <s v="No"/>
    <s v="No"/>
    <m/>
    <n v="590"/>
    <n v="451"/>
    <n v="2759712.3299794244"/>
    <n v="330643.50635802455"/>
    <n v="3.8641711229946525"/>
    <s v="Usb Cable"/>
    <x v="1"/>
    <s v="Electronics"/>
    <s v="Electronics"/>
    <s v="Electronics"/>
    <n v="13"/>
    <s v="Electronics"/>
    <m/>
    <n v="2023"/>
    <n v="2"/>
    <n v="18"/>
    <n v="7"/>
    <s v="Weekday"/>
    <m/>
    <m/>
  </r>
  <r>
    <s v="WEB-5344"/>
    <x v="872"/>
    <s v="Rohan Singh"/>
    <x v="5"/>
    <x v="4"/>
    <x v="24"/>
    <n v="3"/>
    <n v="309.86"/>
    <x v="2"/>
    <x v="0"/>
    <n v="2"/>
    <n v="929.58"/>
    <m/>
    <m/>
    <m/>
    <m/>
    <m/>
    <m/>
    <s v="Completed"/>
    <s v="No"/>
    <s v="No"/>
    <m/>
    <n v="559"/>
    <n v="408"/>
    <n v="1098537.4901531704"/>
    <n v="96724.388030634553"/>
    <n v="3.9001122334455669"/>
    <s v="Face Cream"/>
    <x v="4"/>
    <s v="Beauty"/>
    <s v="Beauty"/>
    <s v="Beauty"/>
    <n v="80"/>
    <s v="Beauty"/>
    <m/>
    <n v="2024"/>
    <n v="7"/>
    <n v="9"/>
    <n v="3"/>
    <s v="Weekday"/>
    <m/>
    <m/>
  </r>
  <r>
    <s v="WEB-5530"/>
    <x v="96"/>
    <s v="Diya Iyer"/>
    <x v="2"/>
    <x v="4"/>
    <x v="12"/>
    <n v="1"/>
    <n v="880.9"/>
    <x v="3"/>
    <x v="0"/>
    <n v="4"/>
    <n v="880.9"/>
    <m/>
    <m/>
    <m/>
    <m/>
    <m/>
    <m/>
    <s v="Completed"/>
    <s v="No"/>
    <s v="No"/>
    <m/>
    <n v="589"/>
    <n v="426"/>
    <n v="1098537.4901531704"/>
    <n v="96724.388030634553"/>
    <n v="3.9001122334455669"/>
    <s v="Perfume 50Ml"/>
    <x v="4"/>
    <s v="Beauty"/>
    <s v="Beauty"/>
    <s v="Beauty"/>
    <n v="18"/>
    <s v="Beauty"/>
    <m/>
    <n v="2025"/>
    <n v="6"/>
    <n v="5"/>
    <n v="5"/>
    <s v="Weekday"/>
    <m/>
    <m/>
  </r>
  <r>
    <s v="WEB-7818"/>
    <x v="778"/>
    <s v="Ishaan Bose"/>
    <x v="5"/>
    <x v="0"/>
    <x v="5"/>
    <n v="1"/>
    <n v="451.72"/>
    <x v="0"/>
    <x v="0"/>
    <n v="5"/>
    <n v="451.72"/>
    <m/>
    <m/>
    <m/>
    <m/>
    <m/>
    <m/>
    <s v="Completed"/>
    <s v="No"/>
    <s v="No"/>
    <m/>
    <n v="559"/>
    <n v="408"/>
    <n v="1463424.4009529033"/>
    <n v="118285.78776560788"/>
    <n v="3.8140589569160999"/>
    <s v="Storage Box"/>
    <x v="0"/>
    <s v="Home &amp; Kitchen"/>
    <s v="Home &amp; Kitchen"/>
    <s v="Home &amp; Kitchen"/>
    <n v="8"/>
    <s v="Home &amp; Kitchen"/>
    <m/>
    <n v="2023"/>
    <n v="2"/>
    <n v="24"/>
    <n v="6"/>
    <s v="Weekday"/>
    <m/>
    <m/>
  </r>
  <r>
    <s v="WEB-8198"/>
    <x v="530"/>
    <s v="Riya Patel"/>
    <x v="5"/>
    <x v="2"/>
    <x v="15"/>
    <n v="1"/>
    <n v="605.35"/>
    <x v="0"/>
    <x v="0"/>
    <n v="5"/>
    <n v="605.35"/>
    <m/>
    <m/>
    <m/>
    <m/>
    <m/>
    <m/>
    <s v="Completed"/>
    <s v="No"/>
    <s v="No"/>
    <m/>
    <n v="559"/>
    <n v="408"/>
    <n v="594714.6477588166"/>
    <n v="60882.938065984097"/>
    <n v="3.804733727810651"/>
    <s v="Kids Story Book"/>
    <x v="2"/>
    <s v="Books"/>
    <s v="Books"/>
    <s v="Books"/>
    <n v="23"/>
    <s v="Books"/>
    <m/>
    <n v="2023"/>
    <n v="12"/>
    <n v="9"/>
    <n v="7"/>
    <s v="Weekday"/>
    <m/>
    <m/>
  </r>
  <r>
    <s v="WEB-7875"/>
    <x v="521"/>
    <s v="Aarav Menon"/>
    <x v="5"/>
    <x v="2"/>
    <x v="2"/>
    <n v="2"/>
    <n v="324.42"/>
    <x v="4"/>
    <x v="0"/>
    <n v="2"/>
    <n v="648.84"/>
    <m/>
    <m/>
    <m/>
    <m/>
    <m/>
    <m/>
    <s v="Completed"/>
    <s v="No"/>
    <s v="No"/>
    <m/>
    <n v="559"/>
    <n v="408"/>
    <n v="594714.6477588166"/>
    <n v="60882.938065984097"/>
    <n v="3.804733727810651"/>
    <s v="Cookbook"/>
    <x v="2"/>
    <s v="Books"/>
    <s v="Books"/>
    <s v="Books"/>
    <n v="4"/>
    <s v="Books"/>
    <m/>
    <n v="2023"/>
    <n v="10"/>
    <n v="13"/>
    <n v="6"/>
    <s v="Weekday"/>
    <m/>
    <m/>
  </r>
  <r>
    <s v="WEB-5055"/>
    <x v="85"/>
    <s v="Diya Nair"/>
    <x v="4"/>
    <x v="1"/>
    <x v="11"/>
    <n v="1"/>
    <n v="710.3"/>
    <x v="1"/>
    <x v="1"/>
    <n v="4"/>
    <n v="710.3"/>
    <m/>
    <m/>
    <m/>
    <m/>
    <m/>
    <m/>
    <s v="Pending"/>
    <s v="No"/>
    <s v="Yes"/>
    <m/>
    <n v="573"/>
    <n v="450"/>
    <n v="2759712.3299794244"/>
    <n v="330643.50635802455"/>
    <n v="3.8641711229946525"/>
    <s v="Smart Watch"/>
    <x v="1"/>
    <s v="Electronics"/>
    <s v="Electronics"/>
    <s v="Electronics"/>
    <n v="17"/>
    <s v="Electronics"/>
    <m/>
    <n v="2024"/>
    <n v="1"/>
    <n v="24"/>
    <n v="4"/>
    <s v="Weekday"/>
    <m/>
    <m/>
  </r>
  <r>
    <s v="WEB-7397"/>
    <x v="873"/>
    <s v="Riya Gupta"/>
    <x v="1"/>
    <x v="3"/>
    <x v="10"/>
    <n v="2"/>
    <n v="1367.99"/>
    <x v="2"/>
    <x v="3"/>
    <m/>
    <n v="2735.98"/>
    <m/>
    <m/>
    <m/>
    <m/>
    <m/>
    <m/>
    <s v="Lost Sale"/>
    <s v="No"/>
    <s v="Yes"/>
    <m/>
    <n v="595"/>
    <n v="444"/>
    <n v="1892867.2841657216"/>
    <n v="199432.98236095349"/>
    <n v="3.8949824970828471"/>
    <s v="Women'S Kurti"/>
    <x v="3"/>
    <s v="Fashion"/>
    <s v="Fashion"/>
    <s v="Fashion"/>
    <n v="15"/>
    <s v="Fashion"/>
    <m/>
    <n v="2023"/>
    <n v="2"/>
    <n v="13"/>
    <n v="2"/>
    <s v="Weekday"/>
    <m/>
    <m/>
  </r>
  <r>
    <s v="WEB-8980"/>
    <x v="130"/>
    <s v="Aarav Kumar"/>
    <x v="5"/>
    <x v="4"/>
    <x v="24"/>
    <n v="1"/>
    <n v="342.12"/>
    <x v="2"/>
    <x v="0"/>
    <n v="3"/>
    <n v="342.12"/>
    <m/>
    <m/>
    <m/>
    <m/>
    <m/>
    <m/>
    <s v="Completed"/>
    <s v="No"/>
    <s v="No"/>
    <m/>
    <n v="559"/>
    <n v="408"/>
    <n v="1098537.4901531704"/>
    <n v="96724.388030634553"/>
    <n v="3.9001122334455669"/>
    <s v="Face Cream"/>
    <x v="4"/>
    <s v="Beauty"/>
    <s v="Beauty"/>
    <s v="Beauty"/>
    <n v="80"/>
    <s v="Beauty"/>
    <m/>
    <n v="2023"/>
    <n v="1"/>
    <n v="14"/>
    <n v="7"/>
    <s v="Weekday"/>
    <m/>
    <m/>
  </r>
  <r>
    <s v="WEB-6849"/>
    <x v="624"/>
    <s v="Sanjay Rao"/>
    <x v="3"/>
    <x v="2"/>
    <x v="14"/>
    <n v="1"/>
    <n v="572.69000000000005"/>
    <x v="4"/>
    <x v="3"/>
    <n v="4"/>
    <n v="572.69000000000005"/>
    <m/>
    <m/>
    <m/>
    <m/>
    <m/>
    <m/>
    <s v="Lost Sale"/>
    <s v="No"/>
    <s v="Yes"/>
    <m/>
    <n v="619"/>
    <n v="468"/>
    <n v="594714.6477588166"/>
    <n v="60882.938065984097"/>
    <n v="3.804733727810651"/>
    <s v="Notebook Set"/>
    <x v="2"/>
    <s v="Books"/>
    <s v="Books"/>
    <s v="Books"/>
    <n v="20"/>
    <s v="Books"/>
    <m/>
    <n v="2023"/>
    <n v="6"/>
    <n v="2"/>
    <n v="6"/>
    <s v="Weekday"/>
    <m/>
    <m/>
  </r>
  <r>
    <s v="WEB-7674"/>
    <x v="241"/>
    <s v="Karan Singh"/>
    <x v="7"/>
    <x v="3"/>
    <x v="3"/>
    <n v="1"/>
    <n v="1345.98"/>
    <x v="3"/>
    <x v="0"/>
    <n v="3"/>
    <n v="1345.98"/>
    <m/>
    <m/>
    <m/>
    <m/>
    <m/>
    <m/>
    <s v="Completed"/>
    <s v="Yes"/>
    <s v="No"/>
    <m/>
    <n v="567"/>
    <n v="440"/>
    <n v="1892867.2841657216"/>
    <n v="199432.98236095349"/>
    <n v="3.8949824970828471"/>
    <s v="Denim Jeans"/>
    <x v="3"/>
    <s v="Fashion"/>
    <s v="Fashion"/>
    <s v="Fashion"/>
    <n v="6"/>
    <s v="Fashion"/>
    <m/>
    <n v="2023"/>
    <n v="10"/>
    <n v="18"/>
    <n v="4"/>
    <s v="Weekday"/>
    <m/>
    <m/>
  </r>
  <r>
    <s v="WEB-6847"/>
    <x v="619"/>
    <s v="Tanya Patel"/>
    <x v="2"/>
    <x v="2"/>
    <x v="14"/>
    <n v="1"/>
    <n v="345.23"/>
    <x v="3"/>
    <x v="1"/>
    <n v="5"/>
    <n v="345.23"/>
    <m/>
    <m/>
    <m/>
    <m/>
    <m/>
    <m/>
    <s v="Pending"/>
    <s v="No"/>
    <s v="Yes"/>
    <m/>
    <n v="589"/>
    <n v="426"/>
    <n v="594714.6477588166"/>
    <n v="60882.938065984097"/>
    <n v="3.804733727810651"/>
    <s v="Notebook Set"/>
    <x v="2"/>
    <s v="Books"/>
    <s v="Books"/>
    <s v="Books"/>
    <n v="20"/>
    <s v="Books"/>
    <m/>
    <n v="2023"/>
    <n v="11"/>
    <n v="17"/>
    <n v="6"/>
    <s v="Weekday"/>
    <m/>
    <m/>
  </r>
  <r>
    <s v="WEB-5092"/>
    <x v="116"/>
    <s v="Neha Joshi"/>
    <x v="7"/>
    <x v="0"/>
    <x v="16"/>
    <n v="1"/>
    <n v="692.83"/>
    <x v="2"/>
    <x v="0"/>
    <n v="5"/>
    <n v="692.83"/>
    <m/>
    <m/>
    <m/>
    <m/>
    <m/>
    <m/>
    <s v="Completed"/>
    <s v="No"/>
    <s v="No"/>
    <m/>
    <n v="567"/>
    <n v="440"/>
    <n v="1463424.4009529033"/>
    <n v="118285.78776560788"/>
    <n v="3.8140589569160999"/>
    <s v="Table Lamp"/>
    <x v="0"/>
    <s v="Home &amp; Kitchen"/>
    <s v="Home &amp; Kitchen"/>
    <s v="Home &amp; Kitchen"/>
    <n v="32"/>
    <s v="Home &amp; Kitchen"/>
    <m/>
    <n v="2024"/>
    <n v="2"/>
    <n v="15"/>
    <n v="5"/>
    <s v="Weekday"/>
    <m/>
    <m/>
  </r>
  <r>
    <s v="WEB-8228"/>
    <x v="77"/>
    <s v="Aarav Kapoor"/>
    <x v="5"/>
    <x v="2"/>
    <x v="13"/>
    <n v="1"/>
    <n v="150.07"/>
    <x v="3"/>
    <x v="0"/>
    <n v="4"/>
    <n v="150.07"/>
    <m/>
    <m/>
    <m/>
    <m/>
    <m/>
    <m/>
    <s v="Completed"/>
    <s v="No"/>
    <s v="No"/>
    <m/>
    <n v="559"/>
    <n v="408"/>
    <n v="594714.6477588166"/>
    <n v="60882.938065984097"/>
    <n v="3.804733727810651"/>
    <s v="Self-Help Book"/>
    <x v="2"/>
    <s v="Books"/>
    <s v="Books"/>
    <s v="Books"/>
    <n v="19"/>
    <s v="Books"/>
    <m/>
    <n v="2024"/>
    <n v="9"/>
    <n v="28"/>
    <n v="7"/>
    <s v="Weekday"/>
    <m/>
    <m/>
  </r>
  <r>
    <s v="WEB-6062"/>
    <x v="158"/>
    <s v="Neha Das"/>
    <x v="1"/>
    <x v="4"/>
    <x v="24"/>
    <n v="1"/>
    <n v="1382.84"/>
    <x v="3"/>
    <x v="1"/>
    <n v="4"/>
    <n v="1382.84"/>
    <m/>
    <m/>
    <m/>
    <m/>
    <m/>
    <m/>
    <s v="Pending"/>
    <s v="No"/>
    <s v="Yes"/>
    <m/>
    <n v="595"/>
    <n v="444"/>
    <n v="1098537.4901531704"/>
    <n v="96724.388030634553"/>
    <n v="3.9001122334455669"/>
    <s v="Face Cream"/>
    <x v="4"/>
    <s v="Beauty"/>
    <s v="Beauty"/>
    <s v="Beauty"/>
    <n v="80"/>
    <s v="Beauty"/>
    <m/>
    <n v="2024"/>
    <n v="2"/>
    <n v="19"/>
    <n v="2"/>
    <s v="Weekday"/>
    <m/>
    <m/>
  </r>
  <r>
    <s v="WEB-6234"/>
    <x v="264"/>
    <s v="Vikram Patel"/>
    <x v="1"/>
    <x v="1"/>
    <x v="9"/>
    <n v="1"/>
    <n v="629.41"/>
    <x v="3"/>
    <x v="0"/>
    <n v="5"/>
    <n v="629.41"/>
    <m/>
    <m/>
    <m/>
    <m/>
    <m/>
    <m/>
    <s v="Completed"/>
    <s v="No"/>
    <s v="No"/>
    <m/>
    <n v="595"/>
    <n v="444"/>
    <n v="2759712.3299794244"/>
    <n v="330643.50635802455"/>
    <n v="3.8641711229946525"/>
    <s v="Usb Cable"/>
    <x v="1"/>
    <s v="Electronics"/>
    <s v="Electronics"/>
    <s v="Electronics"/>
    <n v="13"/>
    <s v="Electronics"/>
    <m/>
    <n v="2024"/>
    <n v="3"/>
    <n v="3"/>
    <n v="1"/>
    <s v="Weekday"/>
    <m/>
    <m/>
  </r>
  <r>
    <s v="WEB-9441"/>
    <x v="690"/>
    <s v="Rahul Nair"/>
    <x v="1"/>
    <x v="1"/>
    <x v="18"/>
    <n v="1"/>
    <n v="1792.16"/>
    <x v="2"/>
    <x v="3"/>
    <n v="4"/>
    <n v="1792.16"/>
    <m/>
    <m/>
    <m/>
    <m/>
    <m/>
    <m/>
    <s v="Lost Sale"/>
    <s v="No"/>
    <s v="Yes"/>
    <m/>
    <n v="595"/>
    <n v="444"/>
    <n v="2759712.3299794244"/>
    <n v="330643.50635802455"/>
    <n v="3.8641711229946525"/>
    <s v="Bluetooth Speaker"/>
    <x v="1"/>
    <s v="Electronics"/>
    <s v="Electronics"/>
    <s v="Electronics"/>
    <n v="48"/>
    <s v="Electronics"/>
    <m/>
    <n v="2024"/>
    <n v="4"/>
    <n v="9"/>
    <n v="3"/>
    <s v="Weekday"/>
    <m/>
    <m/>
  </r>
  <r>
    <s v="WEB-7600"/>
    <x v="545"/>
    <s v="Neha Malhotra"/>
    <x v="5"/>
    <x v="3"/>
    <x v="17"/>
    <n v="1"/>
    <n v="887.42"/>
    <x v="3"/>
    <x v="0"/>
    <n v="5"/>
    <n v="887.42"/>
    <m/>
    <m/>
    <m/>
    <m/>
    <m/>
    <m/>
    <s v="Completed"/>
    <s v="No"/>
    <s v="No"/>
    <m/>
    <n v="559"/>
    <n v="408"/>
    <n v="1892867.2841657216"/>
    <n v="199432.98236095349"/>
    <n v="3.8949824970828471"/>
    <s v="Running Shoes"/>
    <x v="3"/>
    <s v="Fashion"/>
    <s v="Fashion"/>
    <s v="Fashion"/>
    <n v="45"/>
    <s v="Fashion"/>
    <m/>
    <n v="2023"/>
    <n v="11"/>
    <n v="3"/>
    <n v="6"/>
    <s v="Weekday"/>
    <m/>
    <m/>
  </r>
  <r>
    <s v="WEB-9362"/>
    <x v="139"/>
    <s v="Kavya Das"/>
    <x v="1"/>
    <x v="2"/>
    <x v="14"/>
    <n v="2"/>
    <n v="345.18"/>
    <x v="5"/>
    <x v="1"/>
    <n v="4"/>
    <n v="690.36"/>
    <m/>
    <m/>
    <m/>
    <m/>
    <m/>
    <m/>
    <s v="Pending"/>
    <s v="No"/>
    <s v="Yes"/>
    <m/>
    <n v="595"/>
    <n v="444"/>
    <n v="594714.6477588166"/>
    <n v="60882.938065984097"/>
    <n v="3.804733727810651"/>
    <s v="Notebook Set"/>
    <x v="2"/>
    <s v="Books"/>
    <s v="Books"/>
    <s v="Books"/>
    <n v="20"/>
    <s v="Books"/>
    <m/>
    <n v="2025"/>
    <n v="4"/>
    <n v="18"/>
    <n v="6"/>
    <s v="Weekday"/>
    <m/>
    <m/>
  </r>
  <r>
    <s v="WEB-8809"/>
    <x v="406"/>
    <s v="Arjun Malhotra"/>
    <x v="1"/>
    <x v="1"/>
    <x v="8"/>
    <n v="2"/>
    <n v="2651.11"/>
    <x v="1"/>
    <x v="0"/>
    <n v="4"/>
    <n v="5302.22"/>
    <m/>
    <m/>
    <m/>
    <m/>
    <m/>
    <m/>
    <s v="Completed"/>
    <s v="Yes"/>
    <s v="No"/>
    <m/>
    <n v="595"/>
    <n v="444"/>
    <n v="2759712.3299794244"/>
    <n v="330643.50635802455"/>
    <n v="3.8641711229946525"/>
    <s v="Wireless Earbuds"/>
    <x v="1"/>
    <s v="Electronics"/>
    <s v="Electronics"/>
    <s v="Electronics"/>
    <n v="12"/>
    <s v="Electronics"/>
    <m/>
    <n v="2025"/>
    <n v="3"/>
    <n v="26"/>
    <n v="4"/>
    <s v="Weekday"/>
    <m/>
    <m/>
  </r>
  <r>
    <s v="WEB-8747"/>
    <x v="702"/>
    <s v="Vivaan Malhotra"/>
    <x v="1"/>
    <x v="2"/>
    <x v="15"/>
    <n v="1"/>
    <n v="659.23"/>
    <x v="0"/>
    <x v="3"/>
    <n v="5"/>
    <n v="659.23"/>
    <m/>
    <m/>
    <m/>
    <m/>
    <m/>
    <m/>
    <s v="Lost Sale"/>
    <s v="No"/>
    <s v="Yes"/>
    <m/>
    <n v="595"/>
    <n v="444"/>
    <n v="594714.6477588166"/>
    <n v="60882.938065984097"/>
    <n v="3.804733727810651"/>
    <s v="Kids Story Book"/>
    <x v="2"/>
    <s v="Books"/>
    <s v="Books"/>
    <s v="Books"/>
    <n v="23"/>
    <s v="Books"/>
    <m/>
    <n v="2025"/>
    <n v="5"/>
    <n v="8"/>
    <n v="5"/>
    <s v="Weekday"/>
    <m/>
    <m/>
  </r>
  <r>
    <s v="WEB-9447"/>
    <x v="54"/>
    <s v="Kavya Menon"/>
    <x v="5"/>
    <x v="0"/>
    <x v="16"/>
    <n v="1"/>
    <n v="1057.6600000000001"/>
    <x v="1"/>
    <x v="0"/>
    <n v="4"/>
    <n v="1057.6600000000001"/>
    <m/>
    <m/>
    <m/>
    <m/>
    <m/>
    <m/>
    <s v="Completed"/>
    <s v="Yes"/>
    <s v="No"/>
    <m/>
    <n v="559"/>
    <n v="408"/>
    <n v="1463424.4009529033"/>
    <n v="118285.78776560788"/>
    <n v="3.8140589569160999"/>
    <s v="Table Lamp"/>
    <x v="0"/>
    <s v="Home &amp; Kitchen"/>
    <s v="Home &amp; Kitchen"/>
    <s v="Home &amp; Kitchen"/>
    <n v="32"/>
    <s v="Home &amp; Kitchen"/>
    <m/>
    <n v="2025"/>
    <n v="5"/>
    <n v="3"/>
    <n v="7"/>
    <s v="Weekday"/>
    <m/>
    <m/>
  </r>
  <r>
    <s v="WEB-5230"/>
    <x v="506"/>
    <s v="Vivaan Verma"/>
    <x v="0"/>
    <x v="0"/>
    <x v="5"/>
    <n v="1"/>
    <n v="878.22"/>
    <x v="4"/>
    <x v="0"/>
    <m/>
    <n v="878.22"/>
    <m/>
    <m/>
    <m/>
    <m/>
    <m/>
    <m/>
    <s v="Completed"/>
    <s v="No"/>
    <s v="No"/>
    <m/>
    <n v="590"/>
    <n v="451"/>
    <n v="1463424.4009529033"/>
    <n v="118285.78776560788"/>
    <n v="3.8140589569160999"/>
    <s v="Storage Box"/>
    <x v="0"/>
    <s v="Home &amp; Kitchen"/>
    <s v="Home &amp; Kitchen"/>
    <s v="Home &amp; Kitchen"/>
    <n v="8"/>
    <s v="Home &amp; Kitchen"/>
    <m/>
    <n v="2024"/>
    <n v="10"/>
    <n v="4"/>
    <n v="6"/>
    <s v="Weekday"/>
    <m/>
    <m/>
  </r>
  <r>
    <s v="WEB-9556"/>
    <x v="329"/>
    <s v="Sanjay Reddy"/>
    <x v="4"/>
    <x v="1"/>
    <x v="11"/>
    <n v="1"/>
    <n v="1524.44"/>
    <x v="0"/>
    <x v="0"/>
    <n v="5"/>
    <n v="1524.44"/>
    <m/>
    <m/>
    <m/>
    <m/>
    <m/>
    <m/>
    <s v="Completed"/>
    <s v="Yes"/>
    <s v="No"/>
    <m/>
    <n v="573"/>
    <n v="450"/>
    <n v="2759712.3299794244"/>
    <n v="330643.50635802455"/>
    <n v="3.8641711229946525"/>
    <s v="Smart Watch"/>
    <x v="1"/>
    <s v="Electronics"/>
    <s v="Electronics"/>
    <s v="Electronics"/>
    <n v="17"/>
    <s v="Electronics"/>
    <m/>
    <n v="2023"/>
    <n v="12"/>
    <n v="16"/>
    <n v="7"/>
    <s v="Weekday"/>
    <m/>
    <m/>
  </r>
  <r>
    <s v="WEB-9685"/>
    <x v="597"/>
    <s v="Kavya Chatterjee"/>
    <x v="7"/>
    <x v="4"/>
    <x v="22"/>
    <n v="1"/>
    <n v="751.46"/>
    <x v="3"/>
    <x v="0"/>
    <m/>
    <n v="751.46"/>
    <m/>
    <m/>
    <m/>
    <m/>
    <m/>
    <m/>
    <s v="Completed"/>
    <s v="No"/>
    <s v="No"/>
    <m/>
    <n v="567"/>
    <n v="440"/>
    <n v="1098537.4901531704"/>
    <n v="96724.388030634553"/>
    <n v="3.9001122334455669"/>
    <s v="Hair Oil"/>
    <x v="4"/>
    <s v="Beauty"/>
    <s v="Beauty"/>
    <s v="Beauty"/>
    <n v="70"/>
    <s v="Beauty"/>
    <m/>
    <n v="2024"/>
    <n v="4"/>
    <n v="19"/>
    <n v="6"/>
    <s v="Weekday"/>
    <m/>
    <m/>
  </r>
  <r>
    <s v="WEB-9627"/>
    <x v="527"/>
    <s v="Rahul Malhotra"/>
    <x v="0"/>
    <x v="1"/>
    <x v="11"/>
    <n v="2"/>
    <n v="2247.29"/>
    <x v="3"/>
    <x v="0"/>
    <n v="5"/>
    <n v="4494.58"/>
    <m/>
    <m/>
    <m/>
    <m/>
    <m/>
    <m/>
    <s v="Completed"/>
    <s v="Yes"/>
    <s v="No"/>
    <m/>
    <n v="590"/>
    <n v="451"/>
    <n v="2759712.3299794244"/>
    <n v="330643.50635802455"/>
    <n v="3.8641711229946525"/>
    <s v="Smart Watch"/>
    <x v="1"/>
    <s v="Electronics"/>
    <s v="Electronics"/>
    <s v="Electronics"/>
    <n v="17"/>
    <s v="Electronics"/>
    <m/>
    <n v="2023"/>
    <n v="2"/>
    <n v="14"/>
    <n v="3"/>
    <s v="Weekday"/>
    <m/>
    <m/>
  </r>
  <r>
    <s v="WEB-6047"/>
    <x v="239"/>
    <s v="Kavya Joshi"/>
    <x v="1"/>
    <x v="1"/>
    <x v="8"/>
    <n v="1"/>
    <n v="1751.23"/>
    <x v="0"/>
    <x v="0"/>
    <n v="4"/>
    <n v="1751.23"/>
    <m/>
    <m/>
    <m/>
    <m/>
    <m/>
    <m/>
    <s v="Completed"/>
    <s v="Yes"/>
    <s v="No"/>
    <m/>
    <n v="595"/>
    <n v="444"/>
    <n v="2759712.3299794244"/>
    <n v="330643.50635802455"/>
    <n v="3.8641711229946525"/>
    <s v="Wireless Earbuds"/>
    <x v="1"/>
    <s v="Electronics"/>
    <s v="Electronics"/>
    <s v="Electronics"/>
    <n v="12"/>
    <s v="Electronics"/>
    <m/>
    <n v="2023"/>
    <n v="6"/>
    <n v="10"/>
    <n v="7"/>
    <s v="Weekday"/>
    <m/>
    <m/>
  </r>
  <r>
    <s v="WEB-6006"/>
    <x v="873"/>
    <s v="Rohan Malhotra"/>
    <x v="6"/>
    <x v="3"/>
    <x v="17"/>
    <n v="2"/>
    <n v="1733.36"/>
    <x v="2"/>
    <x v="0"/>
    <n v="5"/>
    <n v="3466.72"/>
    <m/>
    <m/>
    <m/>
    <m/>
    <m/>
    <m/>
    <s v="Completed"/>
    <s v="Yes"/>
    <s v="No"/>
    <m/>
    <n v="558"/>
    <n v="430"/>
    <n v="1892867.2841657216"/>
    <n v="199432.98236095349"/>
    <n v="3.8949824970828471"/>
    <s v="Running Shoes"/>
    <x v="3"/>
    <s v="Fashion"/>
    <s v="Fashion"/>
    <s v="Fashion"/>
    <n v="45"/>
    <s v="Fashion"/>
    <m/>
    <n v="2023"/>
    <n v="2"/>
    <n v="13"/>
    <n v="2"/>
    <s v="Weekday"/>
    <m/>
    <m/>
  </r>
  <r>
    <s v="WEB-8258"/>
    <x v="420"/>
    <s v="Ishaan Menon"/>
    <x v="6"/>
    <x v="4"/>
    <x v="12"/>
    <n v="1"/>
    <n v="1060.54"/>
    <x v="3"/>
    <x v="0"/>
    <n v="3"/>
    <n v="1060.54"/>
    <m/>
    <m/>
    <m/>
    <m/>
    <m/>
    <m/>
    <s v="Completed"/>
    <s v="Yes"/>
    <s v="No"/>
    <m/>
    <n v="558"/>
    <n v="430"/>
    <n v="1098537.4901531704"/>
    <n v="96724.388030634553"/>
    <n v="3.9001122334455669"/>
    <s v="Perfume 50Ml"/>
    <x v="4"/>
    <s v="Beauty"/>
    <s v="Beauty"/>
    <s v="Beauty"/>
    <n v="18"/>
    <s v="Beauty"/>
    <m/>
    <n v="2024"/>
    <n v="8"/>
    <n v="26"/>
    <n v="2"/>
    <s v="Weekday"/>
    <m/>
    <m/>
  </r>
  <r>
    <s v="WEB-5548"/>
    <x v="649"/>
    <s v="Pooja Singh"/>
    <x v="4"/>
    <x v="3"/>
    <x v="20"/>
    <n v="1"/>
    <n v="1804.07"/>
    <x v="0"/>
    <x v="0"/>
    <n v="3"/>
    <n v="1804.07"/>
    <m/>
    <m/>
    <m/>
    <m/>
    <m/>
    <m/>
    <s v="Completed"/>
    <s v="Yes"/>
    <s v="No"/>
    <m/>
    <n v="573"/>
    <n v="450"/>
    <n v="1892867.2841657216"/>
    <n v="199432.98236095349"/>
    <n v="3.8949824970828471"/>
    <s v="Men'S T-Shirt"/>
    <x v="3"/>
    <s v="Fashion"/>
    <s v="Fashion"/>
    <s v="Fashion"/>
    <n v="55"/>
    <s v="Fashion"/>
    <m/>
    <n v="2024"/>
    <n v="10"/>
    <n v="31"/>
    <n v="5"/>
    <s v="Weekday"/>
    <m/>
    <m/>
  </r>
  <r>
    <s v="WEB-8163"/>
    <x v="369"/>
    <s v="Meera Rao"/>
    <x v="6"/>
    <x v="2"/>
    <x v="7"/>
    <n v="2"/>
    <n v="379.61"/>
    <x v="2"/>
    <x v="0"/>
    <n v="4"/>
    <n v="759.22"/>
    <m/>
    <m/>
    <m/>
    <m/>
    <m/>
    <m/>
    <s v="Completed"/>
    <s v="No"/>
    <s v="No"/>
    <m/>
    <n v="558"/>
    <n v="430"/>
    <n v="594714.6477588166"/>
    <n v="60882.938065984097"/>
    <n v="3.804733727810651"/>
    <s v="Fiction Novel"/>
    <x v="2"/>
    <s v="Books"/>
    <s v="Books"/>
    <s v="Books"/>
    <n v="11"/>
    <s v="Books"/>
    <m/>
    <n v="2025"/>
    <n v="5"/>
    <n v="29"/>
    <n v="5"/>
    <s v="Weekday"/>
    <m/>
    <m/>
  </r>
  <r>
    <s v="WEB-5851"/>
    <x v="307"/>
    <s v="Rahul Malhotra"/>
    <x v="4"/>
    <x v="3"/>
    <x v="19"/>
    <n v="1"/>
    <n v="1663.7"/>
    <x v="1"/>
    <x v="0"/>
    <n v="4"/>
    <n v="1663.7"/>
    <m/>
    <m/>
    <m/>
    <m/>
    <m/>
    <m/>
    <s v="Completed"/>
    <s v="Yes"/>
    <s v="No"/>
    <m/>
    <n v="573"/>
    <n v="450"/>
    <n v="1892867.2841657216"/>
    <n v="199432.98236095349"/>
    <n v="3.8949824970828471"/>
    <s v="Sunglasses"/>
    <x v="3"/>
    <s v="Fashion"/>
    <s v="Fashion"/>
    <s v="Fashion"/>
    <n v="53"/>
    <s v="Fashion"/>
    <m/>
    <n v="2023"/>
    <n v="10"/>
    <n v="8"/>
    <n v="1"/>
    <s v="Weekday"/>
    <m/>
    <m/>
  </r>
  <r>
    <s v="WEB-5449"/>
    <x v="448"/>
    <s v="Karan Bose"/>
    <x v="0"/>
    <x v="0"/>
    <x v="5"/>
    <n v="1"/>
    <n v="1658.61"/>
    <x v="2"/>
    <x v="0"/>
    <n v="3"/>
    <n v="1658.61"/>
    <m/>
    <m/>
    <m/>
    <m/>
    <m/>
    <m/>
    <s v="Completed"/>
    <s v="Yes"/>
    <s v="No"/>
    <m/>
    <n v="590"/>
    <n v="451"/>
    <n v="1463424.4009529033"/>
    <n v="118285.78776560788"/>
    <n v="3.8140589569160999"/>
    <s v="Storage Box"/>
    <x v="0"/>
    <s v="Home &amp; Kitchen"/>
    <s v="Home &amp; Kitchen"/>
    <s v="Home &amp; Kitchen"/>
    <n v="8"/>
    <s v="Home &amp; Kitchen"/>
    <m/>
    <n v="2024"/>
    <n v="7"/>
    <n v="26"/>
    <n v="6"/>
    <s v="Weekday"/>
    <m/>
    <m/>
  </r>
  <r>
    <s v="WEB-7114"/>
    <x v="393"/>
    <s v="Rahul Bose"/>
    <x v="0"/>
    <x v="2"/>
    <x v="15"/>
    <n v="1"/>
    <n v="623.75"/>
    <x v="4"/>
    <x v="0"/>
    <n v="5"/>
    <n v="623.75"/>
    <m/>
    <m/>
    <m/>
    <m/>
    <m/>
    <m/>
    <s v="Completed"/>
    <s v="No"/>
    <s v="No"/>
    <m/>
    <n v="590"/>
    <n v="451"/>
    <n v="594714.6477588166"/>
    <n v="60882.938065984097"/>
    <n v="3.804733727810651"/>
    <s v="Kids Story Book"/>
    <x v="2"/>
    <s v="Books"/>
    <s v="Books"/>
    <s v="Books"/>
    <n v="23"/>
    <s v="Books"/>
    <m/>
    <n v="2024"/>
    <n v="5"/>
    <n v="6"/>
    <n v="2"/>
    <s v="Weekday"/>
    <m/>
    <m/>
  </r>
  <r>
    <s v="WEB-8203"/>
    <x v="868"/>
    <s v="Meera Singh"/>
    <x v="0"/>
    <x v="4"/>
    <x v="6"/>
    <n v="1"/>
    <n v="573.63"/>
    <x v="4"/>
    <x v="0"/>
    <n v="3"/>
    <n v="573.63"/>
    <m/>
    <m/>
    <m/>
    <m/>
    <m/>
    <m/>
    <s v="Completed"/>
    <s v="No"/>
    <s v="No"/>
    <m/>
    <n v="590"/>
    <n v="451"/>
    <n v="1098537.4901531704"/>
    <n v="96724.388030634553"/>
    <n v="3.9001122334455669"/>
    <s v="Lipstick"/>
    <x v="4"/>
    <s v="Beauty"/>
    <s v="Beauty"/>
    <s v="Beauty"/>
    <n v="10"/>
    <s v="Beauty"/>
    <m/>
    <n v="2024"/>
    <n v="10"/>
    <n v="21"/>
    <n v="2"/>
    <s v="Weekday"/>
    <m/>
    <m/>
  </r>
  <r>
    <s v="WEB-8057"/>
    <x v="328"/>
    <s v="Saanvi Mehta"/>
    <x v="1"/>
    <x v="4"/>
    <x v="24"/>
    <n v="1"/>
    <n v="290.37"/>
    <x v="2"/>
    <x v="0"/>
    <n v="4"/>
    <n v="290.37"/>
    <m/>
    <m/>
    <m/>
    <m/>
    <m/>
    <m/>
    <s v="Completed"/>
    <s v="No"/>
    <s v="No"/>
    <m/>
    <n v="595"/>
    <n v="444"/>
    <n v="1098537.4901531704"/>
    <n v="96724.388030634553"/>
    <n v="3.9001122334455669"/>
    <s v="Face Cream"/>
    <x v="4"/>
    <s v="Beauty"/>
    <s v="Beauty"/>
    <s v="Beauty"/>
    <n v="80"/>
    <s v="Beauty"/>
    <m/>
    <n v="2023"/>
    <n v="12"/>
    <n v="25"/>
    <n v="2"/>
    <s v="Weekday"/>
    <m/>
    <m/>
  </r>
  <r>
    <s v="WEB-7501"/>
    <x v="173"/>
    <s v="Rahul Rao"/>
    <x v="3"/>
    <x v="1"/>
    <x v="18"/>
    <n v="1"/>
    <n v="1927.5"/>
    <x v="0"/>
    <x v="0"/>
    <n v="5"/>
    <n v="1927.5"/>
    <m/>
    <m/>
    <m/>
    <m/>
    <m/>
    <m/>
    <s v="Completed"/>
    <s v="Yes"/>
    <s v="No"/>
    <m/>
    <n v="619"/>
    <n v="468"/>
    <n v="2759712.3299794244"/>
    <n v="330643.50635802455"/>
    <n v="3.8641711229946525"/>
    <s v="Bluetooth Speaker"/>
    <x v="1"/>
    <s v="Electronics"/>
    <s v="Electronics"/>
    <s v="Electronics"/>
    <n v="48"/>
    <s v="Electronics"/>
    <m/>
    <n v="2023"/>
    <n v="10"/>
    <n v="15"/>
    <n v="1"/>
    <s v="Weekday"/>
    <m/>
    <m/>
  </r>
  <r>
    <s v="WEB-6354"/>
    <x v="384"/>
    <s v="Aditya Sharma"/>
    <x v="2"/>
    <x v="3"/>
    <x v="10"/>
    <n v="1"/>
    <n v="2261.37"/>
    <x v="3"/>
    <x v="0"/>
    <n v="5"/>
    <n v="2261.37"/>
    <m/>
    <m/>
    <m/>
    <m/>
    <m/>
    <m/>
    <s v="Completed"/>
    <s v="Yes"/>
    <s v="No"/>
    <m/>
    <n v="589"/>
    <n v="426"/>
    <n v="1892867.2841657216"/>
    <n v="199432.98236095349"/>
    <n v="3.8949824970828471"/>
    <s v="Women'S Kurti"/>
    <x v="3"/>
    <s v="Fashion"/>
    <s v="Fashion"/>
    <s v="Fashion"/>
    <n v="15"/>
    <s v="Fashion"/>
    <m/>
    <n v="2023"/>
    <n v="11"/>
    <n v="5"/>
    <n v="1"/>
    <s v="Weekday"/>
    <m/>
    <m/>
  </r>
  <r>
    <s v="WEB-5859"/>
    <x v="540"/>
    <s v="Meera Singh"/>
    <x v="3"/>
    <x v="2"/>
    <x v="14"/>
    <n v="1"/>
    <n v="713.47"/>
    <x v="0"/>
    <x v="0"/>
    <n v="1"/>
    <n v="713.47"/>
    <m/>
    <m/>
    <m/>
    <m/>
    <m/>
    <m/>
    <s v="Completed"/>
    <s v="No"/>
    <s v="No"/>
    <m/>
    <n v="619"/>
    <n v="468"/>
    <n v="594714.6477588166"/>
    <n v="60882.938065984097"/>
    <n v="3.804733727810651"/>
    <s v="Notebook Set"/>
    <x v="2"/>
    <s v="Books"/>
    <s v="Books"/>
    <s v="Books"/>
    <n v="20"/>
    <s v="Books"/>
    <m/>
    <n v="2025"/>
    <n v="3"/>
    <n v="19"/>
    <n v="4"/>
    <s v="Weekday"/>
    <m/>
    <m/>
  </r>
  <r>
    <s v="WEB-5330"/>
    <x v="726"/>
    <s v="Tanya Kumar"/>
    <x v="5"/>
    <x v="4"/>
    <x v="22"/>
    <n v="1"/>
    <n v="1054.1300000000001"/>
    <x v="2"/>
    <x v="0"/>
    <n v="4"/>
    <n v="1054.1300000000001"/>
    <m/>
    <m/>
    <m/>
    <m/>
    <m/>
    <m/>
    <s v="Completed"/>
    <s v="Yes"/>
    <s v="No"/>
    <m/>
    <n v="559"/>
    <n v="408"/>
    <n v="1098537.4901531704"/>
    <n v="96724.388030634553"/>
    <n v="3.9001122334455669"/>
    <s v="Hair Oil"/>
    <x v="4"/>
    <s v="Beauty"/>
    <s v="Beauty"/>
    <s v="Beauty"/>
    <n v="70"/>
    <s v="Beauty"/>
    <m/>
    <n v="2023"/>
    <n v="4"/>
    <n v="9"/>
    <n v="1"/>
    <s v="Weekday"/>
    <m/>
    <m/>
  </r>
  <r>
    <s v="WEB-5739"/>
    <x v="568"/>
    <s v="Riya Rao"/>
    <x v="7"/>
    <x v="0"/>
    <x v="5"/>
    <n v="2"/>
    <n v="462.94"/>
    <x v="2"/>
    <x v="0"/>
    <n v="5"/>
    <n v="925.88"/>
    <m/>
    <m/>
    <m/>
    <m/>
    <m/>
    <m/>
    <s v="Completed"/>
    <s v="No"/>
    <s v="No"/>
    <m/>
    <n v="567"/>
    <n v="440"/>
    <n v="1463424.4009529033"/>
    <n v="118285.78776560788"/>
    <n v="3.8140589569160999"/>
    <s v="Storage Box"/>
    <x v="0"/>
    <s v="Home &amp; Kitchen"/>
    <s v="Home &amp; Kitchen"/>
    <s v="Home &amp; Kitchen"/>
    <n v="8"/>
    <s v="Home &amp; Kitchen"/>
    <m/>
    <n v="2025"/>
    <n v="3"/>
    <n v="17"/>
    <n v="2"/>
    <s v="Weekday"/>
    <m/>
    <m/>
  </r>
  <r>
    <s v="WEB-7470"/>
    <x v="85"/>
    <s v="Meera Chatterjee"/>
    <x v="7"/>
    <x v="1"/>
    <x v="1"/>
    <n v="2"/>
    <n v="644.4"/>
    <x v="3"/>
    <x v="0"/>
    <n v="5"/>
    <n v="1288.8"/>
    <m/>
    <m/>
    <m/>
    <m/>
    <m/>
    <m/>
    <s v="Completed"/>
    <s v="Yes"/>
    <s v="No"/>
    <m/>
    <n v="567"/>
    <n v="440"/>
    <n v="2759712.3299794244"/>
    <n v="330643.50635802455"/>
    <n v="3.8641711229946525"/>
    <s v="Power Bank 10000Mah"/>
    <x v="1"/>
    <s v="Electronics"/>
    <s v="Electronics"/>
    <s v="Electronics"/>
    <n v="3"/>
    <s v="Electronics"/>
    <m/>
    <n v="2024"/>
    <n v="1"/>
    <n v="24"/>
    <n v="4"/>
    <s v="Weekday"/>
    <m/>
    <m/>
  </r>
  <r>
    <s v="WEB-7197"/>
    <x v="681"/>
    <s v="Vivaan Verma"/>
    <x v="7"/>
    <x v="4"/>
    <x v="24"/>
    <n v="1"/>
    <n v="1406.31"/>
    <x v="5"/>
    <x v="2"/>
    <n v="5"/>
    <n v="1406.31"/>
    <m/>
    <m/>
    <m/>
    <m/>
    <m/>
    <m/>
    <s v="Completed"/>
    <s v="No"/>
    <s v="No"/>
    <m/>
    <n v="567"/>
    <n v="440"/>
    <n v="1098537.4901531704"/>
    <n v="96724.388030634553"/>
    <n v="3.9001122334455669"/>
    <s v="Face Cream"/>
    <x v="4"/>
    <s v="Beauty"/>
    <s v="Beauty"/>
    <s v="Beauty"/>
    <n v="80"/>
    <s v="Beauty"/>
    <m/>
    <n v="2024"/>
    <n v="9"/>
    <n v="8"/>
    <n v="1"/>
    <s v="Weekday"/>
    <m/>
    <m/>
  </r>
  <r>
    <s v="WEB-7110"/>
    <x v="154"/>
    <s v="Rahul Patel"/>
    <x v="0"/>
    <x v="1"/>
    <x v="8"/>
    <n v="1"/>
    <n v="1911.06"/>
    <x v="0"/>
    <x v="0"/>
    <n v="4"/>
    <n v="1911.06"/>
    <m/>
    <m/>
    <m/>
    <m/>
    <m/>
    <m/>
    <s v="Completed"/>
    <s v="Yes"/>
    <s v="No"/>
    <m/>
    <n v="590"/>
    <n v="451"/>
    <n v="2759712.3299794244"/>
    <n v="330643.50635802455"/>
    <n v="3.8641711229946525"/>
    <s v="Wireless Earbuds"/>
    <x v="1"/>
    <s v="Electronics"/>
    <s v="Electronics"/>
    <s v="Electronics"/>
    <n v="12"/>
    <s v="Electronics"/>
    <m/>
    <n v="2023"/>
    <n v="6"/>
    <n v="4"/>
    <n v="1"/>
    <s v="Weekday"/>
    <m/>
    <m/>
  </r>
  <r>
    <s v="WEB-9277"/>
    <x v="610"/>
    <s v="Sanjay Singh"/>
    <x v="7"/>
    <x v="2"/>
    <x v="7"/>
    <n v="1"/>
    <n v="163.76"/>
    <x v="2"/>
    <x v="0"/>
    <n v="1"/>
    <n v="163.76"/>
    <m/>
    <m/>
    <m/>
    <m/>
    <m/>
    <m/>
    <s v="Completed"/>
    <s v="No"/>
    <s v="No"/>
    <m/>
    <n v="567"/>
    <n v="440"/>
    <n v="594714.6477588166"/>
    <n v="60882.938065984097"/>
    <n v="3.804733727810651"/>
    <s v="Fiction Novel"/>
    <x v="2"/>
    <s v="Books"/>
    <s v="Books"/>
    <s v="Books"/>
    <n v="11"/>
    <s v="Books"/>
    <m/>
    <n v="2024"/>
    <n v="12"/>
    <n v="5"/>
    <n v="5"/>
    <s v="Weekday"/>
    <m/>
    <m/>
  </r>
  <r>
    <s v="WEB-5039"/>
    <x v="27"/>
    <s v="Ishaan Sharma"/>
    <x v="6"/>
    <x v="3"/>
    <x v="10"/>
    <n v="2"/>
    <n v="2060.1"/>
    <x v="1"/>
    <x v="1"/>
    <n v="4"/>
    <n v="4120.2"/>
    <m/>
    <m/>
    <m/>
    <m/>
    <m/>
    <m/>
    <s v="Pending"/>
    <s v="No"/>
    <s v="Yes"/>
    <m/>
    <n v="558"/>
    <n v="430"/>
    <n v="1892867.2841657216"/>
    <n v="199432.98236095349"/>
    <n v="3.8949824970828471"/>
    <s v="Women'S Kurti"/>
    <x v="3"/>
    <s v="Fashion"/>
    <s v="Fashion"/>
    <s v="Fashion"/>
    <n v="15"/>
    <s v="Fashion"/>
    <m/>
    <n v="2023"/>
    <n v="11"/>
    <n v="21"/>
    <n v="3"/>
    <s v="Weekday"/>
    <m/>
    <m/>
  </r>
  <r>
    <s v="WEB-6920"/>
    <x v="669"/>
    <s v="Tanya Mehta"/>
    <x v="7"/>
    <x v="3"/>
    <x v="3"/>
    <n v="1"/>
    <n v="1628.88"/>
    <x v="0"/>
    <x v="0"/>
    <n v="3"/>
    <n v="1628.88"/>
    <m/>
    <m/>
    <m/>
    <m/>
    <m/>
    <m/>
    <s v="Completed"/>
    <s v="Yes"/>
    <s v="No"/>
    <m/>
    <n v="567"/>
    <n v="440"/>
    <n v="1892867.2841657216"/>
    <n v="199432.98236095349"/>
    <n v="3.8949824970828471"/>
    <s v="Denim Jeans"/>
    <x v="3"/>
    <s v="Fashion"/>
    <s v="Fashion"/>
    <s v="Fashion"/>
    <n v="6"/>
    <s v="Fashion"/>
    <m/>
    <n v="2025"/>
    <n v="5"/>
    <n v="22"/>
    <n v="5"/>
    <s v="Weekday"/>
    <m/>
    <m/>
  </r>
  <r>
    <s v="WEB-9590"/>
    <x v="563"/>
    <s v="Ananya Kumar"/>
    <x v="7"/>
    <x v="1"/>
    <x v="1"/>
    <n v="2"/>
    <n v="3368.24"/>
    <x v="2"/>
    <x v="0"/>
    <n v="4"/>
    <n v="6736.48"/>
    <m/>
    <m/>
    <m/>
    <m/>
    <m/>
    <m/>
    <s v="Completed"/>
    <s v="Yes"/>
    <s v="No"/>
    <m/>
    <n v="567"/>
    <n v="440"/>
    <n v="2759712.3299794244"/>
    <n v="330643.50635802455"/>
    <n v="3.8641711229946525"/>
    <s v="Power Bank 10000Mah"/>
    <x v="1"/>
    <s v="Electronics"/>
    <s v="Electronics"/>
    <s v="Electronics"/>
    <n v="3"/>
    <s v="Electronics"/>
    <m/>
    <n v="2024"/>
    <n v="7"/>
    <n v="15"/>
    <n v="2"/>
    <s v="Weekday"/>
    <m/>
    <m/>
  </r>
  <r>
    <s v="WEB-8758"/>
    <x v="557"/>
    <s v="Meera Rao"/>
    <x v="6"/>
    <x v="0"/>
    <x v="0"/>
    <n v="3"/>
    <n v="167.41"/>
    <x v="2"/>
    <x v="0"/>
    <m/>
    <n v="502.23"/>
    <m/>
    <m/>
    <m/>
    <m/>
    <m/>
    <m/>
    <s v="Completed"/>
    <s v="No"/>
    <s v="No"/>
    <m/>
    <n v="558"/>
    <n v="430"/>
    <n v="1463424.4009529033"/>
    <n v="118285.78776560788"/>
    <n v="3.8140589569160999"/>
    <s v="Water Bottle"/>
    <x v="0"/>
    <s v="Home &amp; Kitchen"/>
    <s v="Home &amp; Kitchen"/>
    <s v="Home &amp; Kitchen"/>
    <n v="2"/>
    <s v="Home &amp; Kitchen"/>
    <m/>
    <n v="2024"/>
    <n v="10"/>
    <n v="13"/>
    <n v="1"/>
    <s v="Weekday"/>
    <m/>
    <m/>
  </r>
  <r>
    <s v="WEB-7485"/>
    <x v="620"/>
    <s v="Meera Reddy"/>
    <x v="2"/>
    <x v="4"/>
    <x v="12"/>
    <n v="2"/>
    <n v="954.93"/>
    <x v="0"/>
    <x v="0"/>
    <n v="4"/>
    <n v="1909.86"/>
    <m/>
    <m/>
    <m/>
    <m/>
    <m/>
    <m/>
    <s v="Completed"/>
    <s v="Yes"/>
    <s v="No"/>
    <m/>
    <n v="589"/>
    <n v="426"/>
    <n v="1098537.4901531704"/>
    <n v="96724.388030634553"/>
    <n v="3.9001122334455669"/>
    <s v="Perfume 50Ml"/>
    <x v="4"/>
    <s v="Beauty"/>
    <s v="Beauty"/>
    <s v="Beauty"/>
    <n v="18"/>
    <s v="Beauty"/>
    <m/>
    <n v="2024"/>
    <n v="4"/>
    <n v="16"/>
    <n v="3"/>
    <s v="Weekday"/>
    <m/>
    <m/>
  </r>
  <r>
    <s v="WEB-9609"/>
    <x v="540"/>
    <s v="Saanvi Nair"/>
    <x v="5"/>
    <x v="1"/>
    <x v="18"/>
    <n v="1"/>
    <n v="3012.15"/>
    <x v="4"/>
    <x v="0"/>
    <n v="5"/>
    <n v="3012.15"/>
    <m/>
    <m/>
    <m/>
    <m/>
    <m/>
    <m/>
    <s v="Completed"/>
    <s v="Yes"/>
    <s v="No"/>
    <m/>
    <n v="559"/>
    <n v="408"/>
    <n v="2759712.3299794244"/>
    <n v="330643.50635802455"/>
    <n v="3.8641711229946525"/>
    <s v="Bluetooth Speaker"/>
    <x v="1"/>
    <s v="Electronics"/>
    <s v="Electronics"/>
    <s v="Electronics"/>
    <n v="48"/>
    <s v="Electronics"/>
    <m/>
    <n v="2025"/>
    <n v="3"/>
    <n v="19"/>
    <n v="4"/>
    <s v="Weekday"/>
    <m/>
    <m/>
  </r>
  <r>
    <s v="WEB-5462"/>
    <x v="145"/>
    <s v="Neha Malhotra"/>
    <x v="3"/>
    <x v="3"/>
    <x v="20"/>
    <n v="1"/>
    <n v="1703.04"/>
    <x v="4"/>
    <x v="0"/>
    <n v="3"/>
    <n v="1703.04"/>
    <m/>
    <m/>
    <m/>
    <m/>
    <m/>
    <m/>
    <s v="Completed"/>
    <s v="Yes"/>
    <s v="No"/>
    <m/>
    <n v="619"/>
    <n v="468"/>
    <n v="1892867.2841657216"/>
    <n v="199432.98236095349"/>
    <n v="3.8949824970828471"/>
    <s v="Men'S T-Shirt"/>
    <x v="3"/>
    <s v="Fashion"/>
    <s v="Fashion"/>
    <s v="Fashion"/>
    <n v="55"/>
    <s v="Fashion"/>
    <m/>
    <n v="2025"/>
    <n v="2"/>
    <n v="9"/>
    <n v="1"/>
    <s v="Weekday"/>
    <m/>
    <m/>
  </r>
  <r>
    <s v="WEB-8049"/>
    <x v="287"/>
    <s v="Ananya Khan"/>
    <x v="4"/>
    <x v="4"/>
    <x v="6"/>
    <n v="2"/>
    <n v="245.46"/>
    <x v="2"/>
    <x v="1"/>
    <n v="2"/>
    <n v="490.92"/>
    <m/>
    <m/>
    <m/>
    <m/>
    <m/>
    <m/>
    <s v="Pending"/>
    <s v="No"/>
    <s v="Yes"/>
    <m/>
    <n v="573"/>
    <n v="450"/>
    <n v="1098537.4901531704"/>
    <n v="96724.388030634553"/>
    <n v="3.9001122334455669"/>
    <s v="Lipstick"/>
    <x v="4"/>
    <s v="Beauty"/>
    <s v="Beauty"/>
    <s v="Beauty"/>
    <n v="10"/>
    <s v="Beauty"/>
    <m/>
    <n v="2025"/>
    <n v="5"/>
    <n v="1"/>
    <n v="5"/>
    <s v="Weekend"/>
    <m/>
    <m/>
  </r>
  <r>
    <s v="WEB-9255"/>
    <x v="474"/>
    <s v="Vikram Pillai"/>
    <x v="6"/>
    <x v="2"/>
    <x v="7"/>
    <n v="1"/>
    <n v="586.88"/>
    <x v="2"/>
    <x v="0"/>
    <n v="5"/>
    <n v="586.88"/>
    <m/>
    <m/>
    <m/>
    <m/>
    <m/>
    <m/>
    <s v="Completed"/>
    <s v="No"/>
    <s v="No"/>
    <m/>
    <n v="558"/>
    <n v="430"/>
    <n v="594714.6477588166"/>
    <n v="60882.938065984097"/>
    <n v="3.804733727810651"/>
    <s v="Fiction Novel"/>
    <x v="2"/>
    <s v="Books"/>
    <s v="Books"/>
    <s v="Books"/>
    <n v="11"/>
    <s v="Books"/>
    <m/>
    <n v="2023"/>
    <n v="11"/>
    <n v="13"/>
    <n v="2"/>
    <s v="Weekday"/>
    <m/>
    <m/>
  </r>
  <r>
    <s v="WEB-5065"/>
    <x v="845"/>
    <s v="Sanjay Das"/>
    <x v="2"/>
    <x v="2"/>
    <x v="7"/>
    <n v="1"/>
    <n v="378.2"/>
    <x v="0"/>
    <x v="0"/>
    <n v="1"/>
    <n v="378.2"/>
    <m/>
    <m/>
    <m/>
    <m/>
    <m/>
    <m/>
    <s v="Completed"/>
    <s v="No"/>
    <s v="No"/>
    <m/>
    <n v="589"/>
    <n v="426"/>
    <n v="594714.6477588166"/>
    <n v="60882.938065984097"/>
    <n v="3.804733727810651"/>
    <s v="Fiction Novel"/>
    <x v="2"/>
    <s v="Books"/>
    <s v="Books"/>
    <s v="Books"/>
    <n v="11"/>
    <s v="Books"/>
    <m/>
    <n v="2024"/>
    <n v="2"/>
    <n v="23"/>
    <n v="6"/>
    <s v="Weekday"/>
    <m/>
    <m/>
  </r>
  <r>
    <s v="WEB-8961"/>
    <x v="579"/>
    <s v="Saanvi Reddy"/>
    <x v="2"/>
    <x v="1"/>
    <x v="8"/>
    <n v="2"/>
    <n v="1550.52"/>
    <x v="2"/>
    <x v="0"/>
    <m/>
    <n v="3101.04"/>
    <m/>
    <m/>
    <m/>
    <m/>
    <m/>
    <m/>
    <s v="Completed"/>
    <s v="Yes"/>
    <s v="No"/>
    <m/>
    <n v="589"/>
    <n v="426"/>
    <n v="2759712.3299794244"/>
    <n v="330643.50635802455"/>
    <n v="3.8641711229946525"/>
    <s v="Wireless Earbuds"/>
    <x v="1"/>
    <s v="Electronics"/>
    <s v="Electronics"/>
    <s v="Electronics"/>
    <n v="12"/>
    <s v="Electronics"/>
    <m/>
    <n v="2023"/>
    <n v="12"/>
    <n v="3"/>
    <n v="1"/>
    <s v="Weekday"/>
    <m/>
    <m/>
  </r>
  <r>
    <s v="WEB-8503"/>
    <x v="440"/>
    <s v="Neha Joshi"/>
    <x v="6"/>
    <x v="1"/>
    <x v="9"/>
    <n v="1"/>
    <n v="1368.55"/>
    <x v="4"/>
    <x v="0"/>
    <n v="5"/>
    <n v="1368.55"/>
    <m/>
    <m/>
    <m/>
    <m/>
    <m/>
    <m/>
    <s v="Completed"/>
    <s v="Yes"/>
    <s v="No"/>
    <m/>
    <n v="558"/>
    <n v="430"/>
    <n v="2759712.3299794244"/>
    <n v="330643.50635802455"/>
    <n v="3.8641711229946525"/>
    <s v="Usb Cable"/>
    <x v="1"/>
    <s v="Electronics"/>
    <s v="Electronics"/>
    <s v="Electronics"/>
    <n v="13"/>
    <s v="Electronics"/>
    <m/>
    <n v="2025"/>
    <n v="5"/>
    <n v="16"/>
    <n v="6"/>
    <s v="Weekday"/>
    <m/>
    <m/>
  </r>
  <r>
    <s v="WEB-6928"/>
    <x v="460"/>
    <s v="Sanjay Kumar"/>
    <x v="4"/>
    <x v="3"/>
    <x v="19"/>
    <n v="1"/>
    <n v="829.75"/>
    <x v="3"/>
    <x v="0"/>
    <n v="5"/>
    <n v="829.75"/>
    <m/>
    <m/>
    <m/>
    <m/>
    <m/>
    <m/>
    <s v="Completed"/>
    <s v="No"/>
    <s v="No"/>
    <m/>
    <n v="573"/>
    <n v="450"/>
    <n v="1892867.2841657216"/>
    <n v="199432.98236095349"/>
    <n v="3.8949824970828471"/>
    <s v="Sunglasses"/>
    <x v="3"/>
    <s v="Fashion"/>
    <s v="Fashion"/>
    <s v="Fashion"/>
    <n v="53"/>
    <s v="Fashion"/>
    <m/>
    <n v="2023"/>
    <n v="5"/>
    <n v="4"/>
    <n v="5"/>
    <s v="Weekday"/>
    <m/>
    <m/>
  </r>
  <r>
    <s v="WEB-8734"/>
    <x v="64"/>
    <s v="Diya Patel"/>
    <x v="4"/>
    <x v="3"/>
    <x v="19"/>
    <n v="1"/>
    <n v="1039.02"/>
    <x v="2"/>
    <x v="1"/>
    <n v="4"/>
    <n v="1039.02"/>
    <m/>
    <m/>
    <m/>
    <m/>
    <m/>
    <m/>
    <s v="Pending"/>
    <s v="No"/>
    <s v="Yes"/>
    <m/>
    <n v="573"/>
    <n v="450"/>
    <n v="1892867.2841657216"/>
    <n v="199432.98236095349"/>
    <n v="3.8949824970828471"/>
    <s v="Sunglasses"/>
    <x v="3"/>
    <s v="Fashion"/>
    <s v="Fashion"/>
    <s v="Fashion"/>
    <n v="53"/>
    <s v="Fashion"/>
    <m/>
    <n v="2023"/>
    <n v="11"/>
    <n v="10"/>
    <n v="6"/>
    <s v="Weekday"/>
    <m/>
    <m/>
  </r>
  <r>
    <s v="WEB-9659"/>
    <x v="293"/>
    <s v="Saanvi Singh"/>
    <x v="7"/>
    <x v="3"/>
    <x v="20"/>
    <n v="2"/>
    <n v="2237.64"/>
    <x v="3"/>
    <x v="0"/>
    <n v="4"/>
    <n v="4475.28"/>
    <m/>
    <m/>
    <m/>
    <m/>
    <m/>
    <m/>
    <s v="Completed"/>
    <s v="Yes"/>
    <s v="No"/>
    <m/>
    <n v="567"/>
    <n v="440"/>
    <n v="1892867.2841657216"/>
    <n v="199432.98236095349"/>
    <n v="3.8949824970828471"/>
    <s v="Men'S T-Shirt"/>
    <x v="3"/>
    <s v="Fashion"/>
    <s v="Fashion"/>
    <s v="Fashion"/>
    <n v="55"/>
    <s v="Fashion"/>
    <m/>
    <n v="2023"/>
    <n v="11"/>
    <n v="30"/>
    <n v="5"/>
    <s v="Weekday"/>
    <m/>
    <m/>
  </r>
  <r>
    <s v="WEB-8884"/>
    <x v="37"/>
    <s v="Arjun Kumar"/>
    <x v="4"/>
    <x v="4"/>
    <x v="12"/>
    <n v="1"/>
    <n v="1291.1500000000001"/>
    <x v="2"/>
    <x v="0"/>
    <n v="5"/>
    <n v="1291.1500000000001"/>
    <m/>
    <m/>
    <m/>
    <m/>
    <m/>
    <m/>
    <s v="Completed"/>
    <s v="Yes"/>
    <s v="No"/>
    <m/>
    <n v="573"/>
    <n v="450"/>
    <n v="1098537.4901531704"/>
    <n v="96724.388030634553"/>
    <n v="3.9001122334455669"/>
    <s v="Perfume 50Ml"/>
    <x v="4"/>
    <s v="Beauty"/>
    <s v="Beauty"/>
    <s v="Beauty"/>
    <n v="18"/>
    <s v="Beauty"/>
    <m/>
    <n v="2025"/>
    <n v="6"/>
    <n v="29"/>
    <n v="1"/>
    <s v="Weekday"/>
    <m/>
    <m/>
  </r>
  <r>
    <s v="WEB-6894"/>
    <x v="215"/>
    <s v="Tanya Bose"/>
    <x v="6"/>
    <x v="2"/>
    <x v="15"/>
    <n v="1"/>
    <n v="793.18"/>
    <x v="3"/>
    <x v="0"/>
    <n v="3"/>
    <n v="793.18"/>
    <m/>
    <m/>
    <m/>
    <m/>
    <m/>
    <m/>
    <s v="Completed"/>
    <s v="No"/>
    <s v="No"/>
    <m/>
    <n v="558"/>
    <n v="430"/>
    <n v="594714.6477588166"/>
    <n v="60882.938065984097"/>
    <n v="3.804733727810651"/>
    <s v="Kids Story Book"/>
    <x v="2"/>
    <s v="Books"/>
    <s v="Books"/>
    <s v="Books"/>
    <n v="23"/>
    <s v="Books"/>
    <m/>
    <n v="2023"/>
    <n v="5"/>
    <n v="2"/>
    <n v="3"/>
    <s v="Weekday"/>
    <m/>
    <m/>
  </r>
  <r>
    <s v="WEB-9564"/>
    <x v="345"/>
    <s v="Arjun Nair"/>
    <x v="3"/>
    <x v="0"/>
    <x v="23"/>
    <n v="3"/>
    <n v="150.84"/>
    <x v="0"/>
    <x v="0"/>
    <n v="3"/>
    <n v="452.52"/>
    <m/>
    <m/>
    <m/>
    <m/>
    <m/>
    <m/>
    <s v="Completed"/>
    <s v="No"/>
    <s v="No"/>
    <m/>
    <n v="619"/>
    <n v="468"/>
    <n v="1463424.4009529033"/>
    <n v="118285.78776560788"/>
    <n v="3.8140589569160999"/>
    <s v="Led Bulb Pack"/>
    <x v="0"/>
    <s v="Home &amp; Kitchen"/>
    <s v="Home &amp; Kitchen"/>
    <s v="Home &amp; Kitchen"/>
    <n v="76"/>
    <s v="Home &amp; Kitchen"/>
    <m/>
    <n v="2024"/>
    <n v="12"/>
    <n v="10"/>
    <n v="3"/>
    <s v="Weekday"/>
    <m/>
    <m/>
  </r>
  <r>
    <s v="WEB-8035"/>
    <x v="111"/>
    <s v="Ananya Nair"/>
    <x v="6"/>
    <x v="1"/>
    <x v="8"/>
    <n v="1"/>
    <n v="2903.8"/>
    <x v="4"/>
    <x v="0"/>
    <n v="4"/>
    <n v="2903.8"/>
    <m/>
    <m/>
    <m/>
    <m/>
    <m/>
    <m/>
    <s v="Completed"/>
    <s v="Yes"/>
    <s v="No"/>
    <m/>
    <n v="558"/>
    <n v="430"/>
    <n v="2759712.3299794244"/>
    <n v="330643.50635802455"/>
    <n v="3.8641711229946525"/>
    <s v="Wireless Earbuds"/>
    <x v="1"/>
    <s v="Electronics"/>
    <s v="Electronics"/>
    <s v="Electronics"/>
    <n v="12"/>
    <s v="Electronics"/>
    <m/>
    <n v="2023"/>
    <n v="5"/>
    <n v="1"/>
    <n v="2"/>
    <s v="Weekend"/>
    <m/>
    <m/>
  </r>
  <r>
    <s v="WEB-8199"/>
    <x v="874"/>
    <s v="Aarav Kapoor"/>
    <x v="1"/>
    <x v="2"/>
    <x v="2"/>
    <n v="2"/>
    <n v="324.45"/>
    <x v="4"/>
    <x v="3"/>
    <n v="5"/>
    <n v="648.9"/>
    <m/>
    <m/>
    <m/>
    <m/>
    <m/>
    <m/>
    <s v="Lost Sale"/>
    <s v="No"/>
    <s v="Yes"/>
    <m/>
    <n v="595"/>
    <n v="444"/>
    <n v="594714.6477588166"/>
    <n v="60882.938065984097"/>
    <n v="3.804733727810651"/>
    <s v="Cookbook"/>
    <x v="2"/>
    <s v="Books"/>
    <s v="Books"/>
    <s v="Books"/>
    <n v="4"/>
    <s v="Books"/>
    <m/>
    <n v="2025"/>
    <n v="3"/>
    <n v="10"/>
    <n v="2"/>
    <s v="Weekday"/>
    <m/>
    <m/>
  </r>
  <r>
    <s v="WEB-5297"/>
    <x v="70"/>
    <s v="Vivaan Kapoor"/>
    <x v="5"/>
    <x v="3"/>
    <x v="17"/>
    <n v="3"/>
    <n v="2046.96"/>
    <x v="4"/>
    <x v="0"/>
    <n v="5"/>
    <n v="6140.88"/>
    <m/>
    <m/>
    <m/>
    <m/>
    <m/>
    <m/>
    <s v="Completed"/>
    <s v="Yes"/>
    <s v="No"/>
    <m/>
    <n v="559"/>
    <n v="408"/>
    <n v="1892867.2841657216"/>
    <n v="199432.98236095349"/>
    <n v="3.8949824970828471"/>
    <s v="Running Shoes"/>
    <x v="3"/>
    <s v="Fashion"/>
    <s v="Fashion"/>
    <s v="Fashion"/>
    <n v="45"/>
    <s v="Fashion"/>
    <m/>
    <n v="2024"/>
    <n v="9"/>
    <n v="30"/>
    <n v="2"/>
    <s v="Weekday"/>
    <m/>
    <m/>
  </r>
  <r>
    <s v="WEB-5682"/>
    <x v="662"/>
    <s v="Meera Singh"/>
    <x v="0"/>
    <x v="3"/>
    <x v="19"/>
    <n v="1"/>
    <n v="1871.31"/>
    <x v="1"/>
    <x v="1"/>
    <n v="4"/>
    <n v="1871.31"/>
    <m/>
    <m/>
    <m/>
    <m/>
    <m/>
    <m/>
    <s v="Pending"/>
    <s v="No"/>
    <s v="Yes"/>
    <m/>
    <n v="590"/>
    <n v="451"/>
    <n v="1892867.2841657216"/>
    <n v="199432.98236095349"/>
    <n v="3.8949824970828471"/>
    <s v="Sunglasses"/>
    <x v="3"/>
    <s v="Fashion"/>
    <s v="Fashion"/>
    <s v="Fashion"/>
    <n v="53"/>
    <s v="Fashion"/>
    <m/>
    <n v="2024"/>
    <n v="11"/>
    <n v="28"/>
    <n v="5"/>
    <s v="Weekday"/>
    <m/>
    <m/>
  </r>
  <r>
    <s v="WEB-8392"/>
    <x v="580"/>
    <s v="Ishaan Verma"/>
    <x v="2"/>
    <x v="4"/>
    <x v="24"/>
    <n v="1"/>
    <n v="1059.54"/>
    <x v="1"/>
    <x v="0"/>
    <n v="4"/>
    <n v="1059.54"/>
    <m/>
    <m/>
    <m/>
    <m/>
    <m/>
    <m/>
    <s v="Completed"/>
    <s v="Yes"/>
    <s v="No"/>
    <m/>
    <n v="589"/>
    <n v="426"/>
    <n v="1098537.4901531704"/>
    <n v="96724.388030634553"/>
    <n v="3.9001122334455669"/>
    <s v="Face Cream"/>
    <x v="4"/>
    <s v="Beauty"/>
    <s v="Beauty"/>
    <s v="Beauty"/>
    <n v="80"/>
    <s v="Beauty"/>
    <m/>
    <n v="2023"/>
    <n v="12"/>
    <n v="12"/>
    <n v="3"/>
    <s v="Weekday"/>
    <m/>
    <m/>
  </r>
  <r>
    <s v="WEB-8571"/>
    <x v="627"/>
    <s v="Vikram Kumar"/>
    <x v="3"/>
    <x v="3"/>
    <x v="10"/>
    <n v="1"/>
    <n v="2033.05"/>
    <x v="1"/>
    <x v="0"/>
    <m/>
    <n v="2033.05"/>
    <m/>
    <m/>
    <m/>
    <m/>
    <m/>
    <m/>
    <s v="Completed"/>
    <s v="Yes"/>
    <s v="No"/>
    <m/>
    <n v="619"/>
    <n v="468"/>
    <n v="1892867.2841657216"/>
    <n v="199432.98236095349"/>
    <n v="3.8949824970828471"/>
    <s v="Women'S Kurti"/>
    <x v="3"/>
    <s v="Fashion"/>
    <s v="Fashion"/>
    <s v="Fashion"/>
    <n v="15"/>
    <s v="Fashion"/>
    <m/>
    <n v="2024"/>
    <n v="11"/>
    <n v="22"/>
    <n v="6"/>
    <s v="Weekday"/>
    <m/>
    <m/>
  </r>
  <r>
    <s v="WEB-9268"/>
    <x v="844"/>
    <s v="Meera Gupta"/>
    <x v="5"/>
    <x v="0"/>
    <x v="23"/>
    <n v="2"/>
    <n v="1260.24"/>
    <x v="0"/>
    <x v="1"/>
    <n v="1"/>
    <n v="2520.48"/>
    <m/>
    <m/>
    <m/>
    <m/>
    <m/>
    <m/>
    <s v="Pending"/>
    <s v="No"/>
    <s v="Yes"/>
    <m/>
    <n v="559"/>
    <n v="408"/>
    <n v="1463424.4009529033"/>
    <n v="118285.78776560788"/>
    <n v="3.8140589569160999"/>
    <s v="Led Bulb Pack"/>
    <x v="0"/>
    <s v="Home &amp; Kitchen"/>
    <s v="Home &amp; Kitchen"/>
    <s v="Home &amp; Kitchen"/>
    <n v="76"/>
    <s v="Home &amp; Kitchen"/>
    <m/>
    <n v="2023"/>
    <n v="4"/>
    <n v="12"/>
    <n v="4"/>
    <s v="Weekday"/>
    <m/>
    <m/>
  </r>
  <r>
    <s v="WEB-5141"/>
    <x v="153"/>
    <s v="Saanvi Patel"/>
    <x v="0"/>
    <x v="2"/>
    <x v="2"/>
    <n v="2"/>
    <n v="467.96"/>
    <x v="3"/>
    <x v="0"/>
    <n v="4"/>
    <n v="935.92"/>
    <m/>
    <m/>
    <m/>
    <m/>
    <m/>
    <m/>
    <s v="Completed"/>
    <s v="No"/>
    <s v="No"/>
    <m/>
    <n v="590"/>
    <n v="451"/>
    <n v="594714.6477588166"/>
    <n v="60882.938065984097"/>
    <n v="3.804733727810651"/>
    <s v="Cookbook"/>
    <x v="2"/>
    <s v="Books"/>
    <s v="Books"/>
    <s v="Books"/>
    <n v="4"/>
    <s v="Books"/>
    <m/>
    <n v="2024"/>
    <n v="12"/>
    <n v="24"/>
    <n v="3"/>
    <s v="Weekday"/>
    <m/>
    <m/>
  </r>
  <r>
    <s v="WEB-8115"/>
    <x v="201"/>
    <s v="Diya Bose"/>
    <x v="6"/>
    <x v="2"/>
    <x v="2"/>
    <n v="1"/>
    <n v="148.62"/>
    <x v="4"/>
    <x v="0"/>
    <n v="5"/>
    <n v="148.62"/>
    <m/>
    <m/>
    <m/>
    <m/>
    <m/>
    <m/>
    <s v="Completed"/>
    <s v="No"/>
    <s v="No"/>
    <m/>
    <n v="558"/>
    <n v="430"/>
    <n v="594714.6477588166"/>
    <n v="60882.938065984097"/>
    <n v="3.804733727810651"/>
    <s v="Cookbook"/>
    <x v="2"/>
    <s v="Books"/>
    <s v="Books"/>
    <s v="Books"/>
    <n v="4"/>
    <s v="Books"/>
    <m/>
    <n v="2024"/>
    <n v="6"/>
    <n v="8"/>
    <n v="7"/>
    <s v="Weekday"/>
    <m/>
    <m/>
  </r>
  <r>
    <s v="WEB-5284"/>
    <x v="498"/>
    <s v="Tanya Menon"/>
    <x v="3"/>
    <x v="3"/>
    <x v="3"/>
    <n v="2"/>
    <n v="2094.0500000000002"/>
    <x v="0"/>
    <x v="2"/>
    <n v="5"/>
    <n v="4188.1000000000004"/>
    <m/>
    <m/>
    <m/>
    <m/>
    <m/>
    <m/>
    <s v="Completed"/>
    <s v="No"/>
    <s v="No"/>
    <m/>
    <n v="619"/>
    <n v="468"/>
    <n v="1892867.2841657216"/>
    <n v="199432.98236095349"/>
    <n v="3.8949824970828471"/>
    <s v="Denim Jeans"/>
    <x v="3"/>
    <s v="Fashion"/>
    <s v="Fashion"/>
    <s v="Fashion"/>
    <n v="6"/>
    <s v="Fashion"/>
    <m/>
    <n v="2024"/>
    <n v="2"/>
    <n v="8"/>
    <n v="5"/>
    <s v="Weekday"/>
    <m/>
    <m/>
  </r>
  <r>
    <s v="WEB-5522"/>
    <x v="548"/>
    <s v="Aarav Sharma"/>
    <x v="7"/>
    <x v="4"/>
    <x v="21"/>
    <n v="2"/>
    <n v="731.08"/>
    <x v="3"/>
    <x v="0"/>
    <n v="4"/>
    <n v="1462.16"/>
    <m/>
    <m/>
    <m/>
    <m/>
    <m/>
    <m/>
    <s v="Completed"/>
    <s v="Yes"/>
    <s v="No"/>
    <m/>
    <n v="567"/>
    <n v="440"/>
    <n v="1098537.4901531704"/>
    <n v="96724.388030634553"/>
    <n v="3.9001122334455669"/>
    <s v="Shampoo 200Ml"/>
    <x v="4"/>
    <s v="Beauty"/>
    <s v="Beauty"/>
    <s v="Beauty"/>
    <n v="64"/>
    <s v="Beauty"/>
    <m/>
    <n v="2024"/>
    <n v="1"/>
    <n v="17"/>
    <n v="4"/>
    <s v="Weekday"/>
    <m/>
    <m/>
  </r>
  <r>
    <s v="WEB-5729"/>
    <x v="513"/>
    <s v="Riya Bose"/>
    <x v="4"/>
    <x v="0"/>
    <x v="4"/>
    <n v="2"/>
    <n v="980.46"/>
    <x v="0"/>
    <x v="0"/>
    <n v="5"/>
    <n v="1960.92"/>
    <m/>
    <m/>
    <m/>
    <m/>
    <m/>
    <m/>
    <s v="Completed"/>
    <s v="Yes"/>
    <s v="No"/>
    <m/>
    <n v="573"/>
    <n v="450"/>
    <n v="1463424.4009529033"/>
    <n v="118285.78776560788"/>
    <n v="3.8140589569160999"/>
    <s v="Non-Stick Pan"/>
    <x v="0"/>
    <s v="Home &amp; Kitchen"/>
    <s v="Home &amp; Kitchen"/>
    <s v="Home &amp; Kitchen"/>
    <n v="7"/>
    <s v="Home &amp; Kitchen"/>
    <m/>
    <n v="2025"/>
    <n v="3"/>
    <n v="22"/>
    <n v="7"/>
    <s v="Weekday"/>
    <m/>
    <m/>
  </r>
  <r>
    <s v="WEB-7159"/>
    <x v="250"/>
    <s v="Arjun Khan"/>
    <x v="2"/>
    <x v="1"/>
    <x v="11"/>
    <n v="1"/>
    <n v="2840.04"/>
    <x v="0"/>
    <x v="0"/>
    <n v="4"/>
    <n v="2840.04"/>
    <m/>
    <m/>
    <m/>
    <m/>
    <m/>
    <m/>
    <s v="Completed"/>
    <s v="Yes"/>
    <s v="No"/>
    <m/>
    <n v="589"/>
    <n v="426"/>
    <n v="2759712.3299794244"/>
    <n v="330643.50635802455"/>
    <n v="3.8641711229946525"/>
    <s v="Smart Watch"/>
    <x v="1"/>
    <s v="Electronics"/>
    <s v="Electronics"/>
    <s v="Electronics"/>
    <n v="17"/>
    <s v="Electronics"/>
    <m/>
    <n v="2024"/>
    <n v="11"/>
    <n v="21"/>
    <n v="5"/>
    <s v="Weekday"/>
    <m/>
    <m/>
  </r>
  <r>
    <s v="WEB-5381"/>
    <x v="412"/>
    <s v="Rahul Verma"/>
    <x v="3"/>
    <x v="1"/>
    <x v="9"/>
    <n v="1"/>
    <n v="2604.2600000000002"/>
    <x v="0"/>
    <x v="1"/>
    <n v="4"/>
    <n v="2604.2600000000002"/>
    <m/>
    <m/>
    <m/>
    <m/>
    <m/>
    <m/>
    <s v="Pending"/>
    <s v="No"/>
    <s v="Yes"/>
    <m/>
    <n v="619"/>
    <n v="468"/>
    <n v="2759712.3299794244"/>
    <n v="330643.50635802455"/>
    <n v="3.8641711229946525"/>
    <s v="Usb Cable"/>
    <x v="1"/>
    <s v="Electronics"/>
    <s v="Electronics"/>
    <s v="Electronics"/>
    <n v="13"/>
    <s v="Electronics"/>
    <m/>
    <n v="2024"/>
    <n v="12"/>
    <n v="30"/>
    <n v="2"/>
    <s v="Weekday"/>
    <m/>
    <m/>
  </r>
  <r>
    <s v="WEB-6208"/>
    <x v="470"/>
    <s v="Saanvi Mehta"/>
    <x v="4"/>
    <x v="3"/>
    <x v="19"/>
    <n v="1"/>
    <n v="1350.66"/>
    <x v="0"/>
    <x v="1"/>
    <n v="5"/>
    <n v="1350.66"/>
    <m/>
    <m/>
    <m/>
    <m/>
    <m/>
    <m/>
    <s v="Pending"/>
    <s v="No"/>
    <s v="Yes"/>
    <m/>
    <n v="573"/>
    <n v="450"/>
    <n v="1892867.2841657216"/>
    <n v="199432.98236095349"/>
    <n v="3.8949824970828471"/>
    <s v="Sunglasses"/>
    <x v="3"/>
    <s v="Fashion"/>
    <s v="Fashion"/>
    <s v="Fashion"/>
    <n v="53"/>
    <s v="Fashion"/>
    <m/>
    <n v="2025"/>
    <n v="6"/>
    <n v="6"/>
    <n v="6"/>
    <s v="Weekday"/>
    <m/>
    <m/>
  </r>
  <r>
    <s v="WEB-5811"/>
    <x v="662"/>
    <s v="Rohan Kumar"/>
    <x v="6"/>
    <x v="3"/>
    <x v="17"/>
    <n v="3"/>
    <n v="855.66"/>
    <x v="2"/>
    <x v="0"/>
    <n v="4"/>
    <n v="2566.98"/>
    <m/>
    <m/>
    <m/>
    <m/>
    <m/>
    <m/>
    <s v="Completed"/>
    <s v="Yes"/>
    <s v="No"/>
    <m/>
    <n v="558"/>
    <n v="430"/>
    <n v="1892867.2841657216"/>
    <n v="199432.98236095349"/>
    <n v="3.8949824970828471"/>
    <s v="Running Shoes"/>
    <x v="3"/>
    <s v="Fashion"/>
    <s v="Fashion"/>
    <s v="Fashion"/>
    <n v="45"/>
    <s v="Fashion"/>
    <m/>
    <n v="2024"/>
    <n v="11"/>
    <n v="28"/>
    <n v="5"/>
    <s v="Weekday"/>
    <m/>
    <m/>
  </r>
  <r>
    <s v="WEB-7269"/>
    <x v="517"/>
    <s v="Simran Sharma"/>
    <x v="6"/>
    <x v="3"/>
    <x v="20"/>
    <n v="1"/>
    <n v="2438.4499999999998"/>
    <x v="0"/>
    <x v="0"/>
    <n v="2"/>
    <n v="2438.4499999999998"/>
    <m/>
    <m/>
    <m/>
    <m/>
    <m/>
    <m/>
    <s v="Completed"/>
    <s v="Yes"/>
    <s v="No"/>
    <m/>
    <n v="558"/>
    <n v="430"/>
    <n v="1892867.2841657216"/>
    <n v="199432.98236095349"/>
    <n v="3.8949824970828471"/>
    <s v="Men'S T-Shirt"/>
    <x v="3"/>
    <s v="Fashion"/>
    <s v="Fashion"/>
    <s v="Fashion"/>
    <n v="55"/>
    <s v="Fashion"/>
    <m/>
    <n v="2023"/>
    <n v="3"/>
    <n v="23"/>
    <n v="5"/>
    <s v="Weekday"/>
    <m/>
    <m/>
  </r>
  <r>
    <s v="WEB-7997"/>
    <x v="96"/>
    <s v="Sanjay Nair"/>
    <x v="0"/>
    <x v="4"/>
    <x v="6"/>
    <n v="1"/>
    <n v="1350.24"/>
    <x v="1"/>
    <x v="0"/>
    <n v="4"/>
    <n v="1350.24"/>
    <m/>
    <m/>
    <m/>
    <m/>
    <m/>
    <m/>
    <s v="Completed"/>
    <s v="Yes"/>
    <s v="No"/>
    <m/>
    <n v="590"/>
    <n v="451"/>
    <n v="1098537.4901531704"/>
    <n v="96724.388030634553"/>
    <n v="3.9001122334455669"/>
    <s v="Lipstick"/>
    <x v="4"/>
    <s v="Beauty"/>
    <s v="Beauty"/>
    <s v="Beauty"/>
    <n v="10"/>
    <s v="Beauty"/>
    <m/>
    <n v="2025"/>
    <n v="6"/>
    <n v="5"/>
    <n v="5"/>
    <s v="Weekday"/>
    <m/>
    <m/>
  </r>
  <r>
    <s v="WEB-6106"/>
    <x v="660"/>
    <s v="Pooja Joshi"/>
    <x v="2"/>
    <x v="1"/>
    <x v="11"/>
    <n v="1"/>
    <n v="1120.77"/>
    <x v="2"/>
    <x v="0"/>
    <n v="4"/>
    <n v="1120.77"/>
    <m/>
    <m/>
    <m/>
    <m/>
    <m/>
    <m/>
    <s v="Completed"/>
    <s v="Yes"/>
    <s v="No"/>
    <m/>
    <n v="589"/>
    <n v="426"/>
    <n v="2759712.3299794244"/>
    <n v="330643.50635802455"/>
    <n v="3.8641711229946525"/>
    <s v="Smart Watch"/>
    <x v="1"/>
    <s v="Electronics"/>
    <s v="Electronics"/>
    <s v="Electronics"/>
    <n v="17"/>
    <s v="Electronics"/>
    <m/>
    <n v="2024"/>
    <n v="4"/>
    <n v="14"/>
    <n v="1"/>
    <s v="Weekday"/>
    <m/>
    <m/>
  </r>
  <r>
    <s v="WEB-6264"/>
    <x v="817"/>
    <s v="Aarav Kapoor"/>
    <x v="3"/>
    <x v="4"/>
    <x v="12"/>
    <n v="3"/>
    <n v="1160.46"/>
    <x v="3"/>
    <x v="0"/>
    <n v="4"/>
    <n v="3481.38"/>
    <m/>
    <m/>
    <m/>
    <m/>
    <m/>
    <m/>
    <s v="Completed"/>
    <s v="Yes"/>
    <s v="No"/>
    <m/>
    <n v="619"/>
    <n v="468"/>
    <n v="1098537.4901531704"/>
    <n v="96724.388030634553"/>
    <n v="3.9001122334455669"/>
    <s v="Perfume 50Ml"/>
    <x v="4"/>
    <s v="Beauty"/>
    <s v="Beauty"/>
    <s v="Beauty"/>
    <n v="18"/>
    <s v="Beauty"/>
    <m/>
    <n v="2025"/>
    <n v="5"/>
    <n v="21"/>
    <n v="4"/>
    <s v="Weekday"/>
    <m/>
    <m/>
  </r>
  <r>
    <s v="WEB-6375"/>
    <x v="144"/>
    <s v="Riya Joshi"/>
    <x v="8"/>
    <x v="4"/>
    <x v="24"/>
    <n v="1"/>
    <n v="1304.72"/>
    <x v="1"/>
    <x v="0"/>
    <n v="4"/>
    <n v="1304.72"/>
    <m/>
    <m/>
    <m/>
    <m/>
    <m/>
    <m/>
    <s v="Completed"/>
    <s v="Yes"/>
    <s v="No"/>
    <m/>
    <n v="50"/>
    <n v="37"/>
    <n v="1098537.4901531704"/>
    <n v="96724.388030634553"/>
    <n v="3.9001122334455669"/>
    <s v="Face Cream"/>
    <x v="4"/>
    <s v="Beauty"/>
    <s v="Beauty"/>
    <s v="Beauty"/>
    <n v="80"/>
    <s v="Beauty"/>
    <m/>
    <n v="2023"/>
    <n v="12"/>
    <n v="10"/>
    <n v="1"/>
    <s v="Weekday"/>
    <m/>
    <m/>
  </r>
  <r>
    <s v="WEB-7852"/>
    <x v="96"/>
    <s v="Meera Das"/>
    <x v="0"/>
    <x v="1"/>
    <x v="1"/>
    <n v="3"/>
    <n v="2413.65"/>
    <x v="4"/>
    <x v="0"/>
    <n v="2"/>
    <n v="7240.9500000000007"/>
    <m/>
    <m/>
    <m/>
    <m/>
    <m/>
    <m/>
    <s v="Completed"/>
    <s v="Yes"/>
    <s v="No"/>
    <m/>
    <n v="590"/>
    <n v="451"/>
    <n v="2759712.3299794244"/>
    <n v="330643.50635802455"/>
    <n v="3.8641711229946525"/>
    <s v="Power Bank 10000Mah"/>
    <x v="1"/>
    <s v="Electronics"/>
    <s v="Electronics"/>
    <s v="Electronics"/>
    <n v="3"/>
    <s v="Electronics"/>
    <m/>
    <n v="2025"/>
    <n v="6"/>
    <n v="5"/>
    <n v="5"/>
    <s v="Weekday"/>
    <m/>
    <m/>
  </r>
  <r>
    <s v="WEB-9080"/>
    <x v="609"/>
    <s v="Rahul Kumar"/>
    <x v="5"/>
    <x v="1"/>
    <x v="11"/>
    <n v="1"/>
    <n v="952.72"/>
    <x v="2"/>
    <x v="0"/>
    <m/>
    <n v="952.72"/>
    <m/>
    <m/>
    <m/>
    <m/>
    <m/>
    <m/>
    <s v="Completed"/>
    <s v="No"/>
    <s v="No"/>
    <m/>
    <n v="559"/>
    <n v="408"/>
    <n v="2759712.3299794244"/>
    <n v="330643.50635802455"/>
    <n v="3.8641711229946525"/>
    <s v="Smart Watch"/>
    <x v="1"/>
    <s v="Electronics"/>
    <s v="Electronics"/>
    <s v="Electronics"/>
    <n v="17"/>
    <s v="Electronics"/>
    <m/>
    <n v="2023"/>
    <n v="7"/>
    <n v="18"/>
    <n v="3"/>
    <s v="Weekday"/>
    <m/>
    <m/>
  </r>
  <r>
    <s v="WEB-8729"/>
    <x v="875"/>
    <s v="Meera Menon"/>
    <x v="6"/>
    <x v="3"/>
    <x v="17"/>
    <n v="1"/>
    <n v="447.9"/>
    <x v="0"/>
    <x v="3"/>
    <n v="4"/>
    <n v="447.9"/>
    <m/>
    <m/>
    <m/>
    <m/>
    <m/>
    <m/>
    <s v="Lost Sale"/>
    <s v="No"/>
    <s v="Yes"/>
    <m/>
    <n v="558"/>
    <n v="430"/>
    <n v="1892867.2841657216"/>
    <n v="199432.98236095349"/>
    <n v="3.8949824970828471"/>
    <s v="Running Shoes"/>
    <x v="3"/>
    <s v="Fashion"/>
    <s v="Fashion"/>
    <s v="Fashion"/>
    <n v="45"/>
    <s v="Fashion"/>
    <m/>
    <n v="2023"/>
    <n v="7"/>
    <n v="26"/>
    <n v="4"/>
    <s v="Weekday"/>
    <m/>
    <m/>
  </r>
  <r>
    <s v="WEB-7805"/>
    <x v="243"/>
    <s v="Neha Singh"/>
    <x v="2"/>
    <x v="3"/>
    <x v="19"/>
    <n v="2"/>
    <n v="1714.29"/>
    <x v="2"/>
    <x v="0"/>
    <n v="4"/>
    <n v="3428.58"/>
    <m/>
    <m/>
    <m/>
    <m/>
    <m/>
    <m/>
    <s v="Completed"/>
    <s v="Yes"/>
    <s v="No"/>
    <m/>
    <n v="589"/>
    <n v="426"/>
    <n v="1892867.2841657216"/>
    <n v="199432.98236095349"/>
    <n v="3.8949824970828471"/>
    <s v="Sunglasses"/>
    <x v="3"/>
    <s v="Fashion"/>
    <s v="Fashion"/>
    <s v="Fashion"/>
    <n v="53"/>
    <s v="Fashion"/>
    <m/>
    <n v="2023"/>
    <n v="12"/>
    <n v="22"/>
    <n v="6"/>
    <s v="Weekday"/>
    <m/>
    <m/>
  </r>
  <r>
    <s v="WEB-9562"/>
    <x v="617"/>
    <s v="Neha Chatterjee"/>
    <x v="1"/>
    <x v="2"/>
    <x v="14"/>
    <n v="3"/>
    <n v="509.28"/>
    <x v="1"/>
    <x v="0"/>
    <n v="4"/>
    <n v="1527.84"/>
    <m/>
    <m/>
    <m/>
    <m/>
    <m/>
    <m/>
    <s v="Completed"/>
    <s v="Yes"/>
    <s v="No"/>
    <m/>
    <n v="595"/>
    <n v="444"/>
    <n v="594714.6477588166"/>
    <n v="60882.938065984097"/>
    <n v="3.804733727810651"/>
    <s v="Notebook Set"/>
    <x v="2"/>
    <s v="Books"/>
    <s v="Books"/>
    <s v="Books"/>
    <n v="20"/>
    <s v="Books"/>
    <m/>
    <n v="2024"/>
    <n v="8"/>
    <n v="7"/>
    <n v="4"/>
    <s v="Weekend"/>
    <m/>
    <m/>
  </r>
  <r>
    <s v="WEB-5776"/>
    <x v="173"/>
    <s v="Aditya Sharma"/>
    <x v="7"/>
    <x v="2"/>
    <x v="15"/>
    <n v="2"/>
    <n v="580.79999999999995"/>
    <x v="3"/>
    <x v="0"/>
    <n v="3"/>
    <n v="1161.5999999999999"/>
    <m/>
    <m/>
    <m/>
    <m/>
    <m/>
    <m/>
    <s v="Completed"/>
    <s v="Yes"/>
    <s v="No"/>
    <m/>
    <n v="567"/>
    <n v="440"/>
    <n v="594714.6477588166"/>
    <n v="60882.938065984097"/>
    <n v="3.804733727810651"/>
    <s v="Kids Story Book"/>
    <x v="2"/>
    <s v="Books"/>
    <s v="Books"/>
    <s v="Books"/>
    <n v="23"/>
    <s v="Books"/>
    <m/>
    <n v="2023"/>
    <n v="10"/>
    <n v="15"/>
    <n v="1"/>
    <s v="Weekday"/>
    <m/>
    <m/>
  </r>
  <r>
    <s v="WEB-6126"/>
    <x v="253"/>
    <s v="Rahul Mehta"/>
    <x v="6"/>
    <x v="2"/>
    <x v="14"/>
    <n v="1"/>
    <n v="450.26903299203627"/>
    <x v="2"/>
    <x v="0"/>
    <n v="5"/>
    <n v="450.26903299203627"/>
    <m/>
    <m/>
    <m/>
    <m/>
    <m/>
    <m/>
    <s v="Completed"/>
    <s v="No"/>
    <s v="No"/>
    <m/>
    <n v="558"/>
    <n v="430"/>
    <n v="594714.6477588166"/>
    <n v="60882.938065984097"/>
    <n v="3.804733727810651"/>
    <s v="Notebook Set"/>
    <x v="2"/>
    <s v="Books"/>
    <s v="Books"/>
    <s v="Books"/>
    <n v="20"/>
    <s v="Books"/>
    <m/>
    <n v="2023"/>
    <n v="9"/>
    <n v="18"/>
    <n v="2"/>
    <s v="Weekday"/>
    <m/>
    <m/>
  </r>
  <r>
    <s v="WEB-7932"/>
    <x v="840"/>
    <s v="Meera Verma"/>
    <x v="6"/>
    <x v="0"/>
    <x v="23"/>
    <n v="1"/>
    <n v="303.31"/>
    <x v="4"/>
    <x v="0"/>
    <n v="3"/>
    <n v="303.31"/>
    <m/>
    <m/>
    <m/>
    <m/>
    <m/>
    <m/>
    <s v="Completed"/>
    <s v="No"/>
    <s v="No"/>
    <m/>
    <n v="558"/>
    <n v="430"/>
    <n v="1463424.4009529033"/>
    <n v="118285.78776560788"/>
    <n v="3.8140589569160999"/>
    <s v="Led Bulb Pack"/>
    <x v="0"/>
    <s v="Home &amp; Kitchen"/>
    <s v="Home &amp; Kitchen"/>
    <s v="Home &amp; Kitchen"/>
    <n v="76"/>
    <s v="Home &amp; Kitchen"/>
    <m/>
    <n v="2024"/>
    <n v="10"/>
    <n v="17"/>
    <n v="5"/>
    <s v="Weekday"/>
    <m/>
    <m/>
  </r>
  <r>
    <s v="WEB-5596"/>
    <x v="306"/>
    <s v="Arjun Menon"/>
    <x v="5"/>
    <x v="0"/>
    <x v="23"/>
    <n v="3"/>
    <n v="1023.22"/>
    <x v="1"/>
    <x v="0"/>
    <n v="4"/>
    <n v="3069.66"/>
    <m/>
    <m/>
    <m/>
    <m/>
    <m/>
    <m/>
    <s v="Completed"/>
    <s v="Yes"/>
    <s v="No"/>
    <m/>
    <n v="559"/>
    <n v="408"/>
    <n v="1463424.4009529033"/>
    <n v="118285.78776560788"/>
    <n v="3.8140589569160999"/>
    <s v="Led Bulb Pack"/>
    <x v="0"/>
    <s v="Home &amp; Kitchen"/>
    <s v="Home &amp; Kitchen"/>
    <s v="Home &amp; Kitchen"/>
    <n v="76"/>
    <s v="Home &amp; Kitchen"/>
    <m/>
    <n v="2024"/>
    <n v="5"/>
    <n v="27"/>
    <n v="2"/>
    <s v="Weekday"/>
    <m/>
    <m/>
  </r>
  <r>
    <s v="WEB-6815"/>
    <x v="856"/>
    <s v="Saanvi Khan"/>
    <x v="0"/>
    <x v="3"/>
    <x v="19"/>
    <n v="1"/>
    <n v="2258.04"/>
    <x v="0"/>
    <x v="3"/>
    <n v="4"/>
    <n v="2258.04"/>
    <m/>
    <m/>
    <m/>
    <m/>
    <m/>
    <m/>
    <s v="Lost Sale"/>
    <s v="No"/>
    <s v="Yes"/>
    <m/>
    <n v="590"/>
    <n v="451"/>
    <n v="1892867.2841657216"/>
    <n v="199432.98236095349"/>
    <n v="3.8949824970828471"/>
    <s v="Sunglasses"/>
    <x v="3"/>
    <s v="Fashion"/>
    <s v="Fashion"/>
    <s v="Fashion"/>
    <n v="53"/>
    <s v="Fashion"/>
    <m/>
    <n v="2024"/>
    <n v="1"/>
    <n v="5"/>
    <n v="6"/>
    <s v="Weekday"/>
    <m/>
    <m/>
  </r>
  <r>
    <s v="WEB-9641"/>
    <x v="492"/>
    <s v="Vivaan Reddy"/>
    <x v="2"/>
    <x v="2"/>
    <x v="2"/>
    <n v="1"/>
    <n v="380.08"/>
    <x v="3"/>
    <x v="0"/>
    <n v="4"/>
    <n v="380.08"/>
    <m/>
    <m/>
    <m/>
    <m/>
    <m/>
    <m/>
    <s v="Completed"/>
    <s v="No"/>
    <s v="No"/>
    <m/>
    <n v="589"/>
    <n v="426"/>
    <n v="594714.6477588166"/>
    <n v="60882.938065984097"/>
    <n v="3.804733727810651"/>
    <s v="Cookbook"/>
    <x v="2"/>
    <s v="Books"/>
    <s v="Books"/>
    <s v="Books"/>
    <n v="4"/>
    <s v="Books"/>
    <m/>
    <n v="2023"/>
    <n v="4"/>
    <n v="18"/>
    <n v="3"/>
    <s v="Weekday"/>
    <m/>
    <m/>
  </r>
  <r>
    <s v="WEB-6191"/>
    <x v="607"/>
    <s v="Rahul Malhotra"/>
    <x v="7"/>
    <x v="4"/>
    <x v="24"/>
    <n v="1"/>
    <n v="1391.68"/>
    <x v="4"/>
    <x v="0"/>
    <n v="4"/>
    <n v="1391.68"/>
    <m/>
    <m/>
    <m/>
    <m/>
    <m/>
    <m/>
    <s v="Completed"/>
    <s v="Yes"/>
    <s v="No"/>
    <m/>
    <n v="567"/>
    <n v="440"/>
    <n v="1098537.4901531704"/>
    <n v="96724.388030634553"/>
    <n v="3.9001122334455669"/>
    <s v="Face Cream"/>
    <x v="4"/>
    <s v="Beauty"/>
    <s v="Beauty"/>
    <s v="Beauty"/>
    <n v="80"/>
    <s v="Beauty"/>
    <m/>
    <n v="2024"/>
    <n v="7"/>
    <n v="28"/>
    <n v="1"/>
    <s v="Weekday"/>
    <m/>
    <m/>
  </r>
  <r>
    <s v="WEB-9498"/>
    <x v="151"/>
    <s v="Vikram Rao"/>
    <x v="3"/>
    <x v="1"/>
    <x v="8"/>
    <n v="2"/>
    <n v="1568.62"/>
    <x v="1"/>
    <x v="0"/>
    <n v="4"/>
    <n v="3137.24"/>
    <m/>
    <m/>
    <m/>
    <m/>
    <m/>
    <m/>
    <s v="Completed"/>
    <s v="Yes"/>
    <s v="No"/>
    <m/>
    <n v="619"/>
    <n v="468"/>
    <n v="2759712.3299794244"/>
    <n v="330643.50635802455"/>
    <n v="3.8641711229946525"/>
    <s v="Wireless Earbuds"/>
    <x v="1"/>
    <s v="Electronics"/>
    <s v="Electronics"/>
    <s v="Electronics"/>
    <n v="12"/>
    <s v="Electronics"/>
    <m/>
    <n v="2024"/>
    <n v="2"/>
    <n v="29"/>
    <n v="5"/>
    <s v="Weekday"/>
    <m/>
    <m/>
  </r>
  <r>
    <s v="WEB-6703"/>
    <x v="206"/>
    <s v="Vivaan Rao"/>
    <x v="6"/>
    <x v="2"/>
    <x v="13"/>
    <n v="2"/>
    <n v="689.15"/>
    <x v="1"/>
    <x v="0"/>
    <n v="5"/>
    <n v="1378.3"/>
    <m/>
    <m/>
    <m/>
    <m/>
    <m/>
    <m/>
    <s v="Completed"/>
    <s v="Yes"/>
    <s v="No"/>
    <m/>
    <n v="558"/>
    <n v="430"/>
    <n v="594714.6477588166"/>
    <n v="60882.938065984097"/>
    <n v="3.804733727810651"/>
    <s v="Self-Help Book"/>
    <x v="2"/>
    <s v="Books"/>
    <s v="Books"/>
    <s v="Books"/>
    <n v="19"/>
    <s v="Books"/>
    <m/>
    <n v="2024"/>
    <n v="12"/>
    <n v="1"/>
    <n v="1"/>
    <s v="Weekend"/>
    <m/>
    <m/>
  </r>
  <r>
    <s v="WEB-5727"/>
    <x v="73"/>
    <s v="Ananya Gupta"/>
    <x v="1"/>
    <x v="3"/>
    <x v="20"/>
    <n v="1"/>
    <n v="1032.5899999999999"/>
    <x v="0"/>
    <x v="0"/>
    <n v="4"/>
    <n v="1032.5899999999999"/>
    <m/>
    <m/>
    <m/>
    <m/>
    <m/>
    <m/>
    <s v="Completed"/>
    <s v="Yes"/>
    <s v="No"/>
    <m/>
    <n v="595"/>
    <n v="444"/>
    <n v="1892867.2841657216"/>
    <n v="199432.98236095349"/>
    <n v="3.8949824970828471"/>
    <s v="Men'S T-Shirt"/>
    <x v="3"/>
    <s v="Fashion"/>
    <s v="Fashion"/>
    <s v="Fashion"/>
    <n v="55"/>
    <s v="Fashion"/>
    <m/>
    <n v="2023"/>
    <n v="11"/>
    <n v="12"/>
    <n v="1"/>
    <s v="Weekday"/>
    <m/>
    <m/>
  </r>
  <r>
    <s v="WEB-7275"/>
    <x v="232"/>
    <s v="Pooja Pillai"/>
    <x v="4"/>
    <x v="3"/>
    <x v="3"/>
    <n v="1"/>
    <n v="2350.66"/>
    <x v="1"/>
    <x v="0"/>
    <n v="4"/>
    <n v="2350.66"/>
    <m/>
    <m/>
    <m/>
    <m/>
    <m/>
    <m/>
    <s v="Completed"/>
    <s v="Yes"/>
    <s v="No"/>
    <m/>
    <n v="573"/>
    <n v="450"/>
    <n v="1892867.2841657216"/>
    <n v="199432.98236095349"/>
    <n v="3.8949824970828471"/>
    <s v="Denim Jeans"/>
    <x v="3"/>
    <s v="Fashion"/>
    <s v="Fashion"/>
    <s v="Fashion"/>
    <n v="6"/>
    <s v="Fashion"/>
    <m/>
    <n v="2023"/>
    <n v="6"/>
    <n v="20"/>
    <n v="3"/>
    <s v="Weekday"/>
    <m/>
    <m/>
  </r>
  <r>
    <s v="WEB-9450"/>
    <x v="866"/>
    <s v="Meera Nair"/>
    <x v="3"/>
    <x v="4"/>
    <x v="21"/>
    <n v="1"/>
    <n v="1096.1099999999999"/>
    <x v="4"/>
    <x v="0"/>
    <n v="4"/>
    <n v="1096.1099999999999"/>
    <m/>
    <m/>
    <m/>
    <m/>
    <m/>
    <m/>
    <s v="Completed"/>
    <s v="Yes"/>
    <s v="No"/>
    <m/>
    <n v="619"/>
    <n v="468"/>
    <n v="1098537.4901531704"/>
    <n v="96724.388030634553"/>
    <n v="3.9001122334455669"/>
    <s v="Shampoo 200Ml"/>
    <x v="4"/>
    <s v="Beauty"/>
    <s v="Beauty"/>
    <s v="Beauty"/>
    <n v="64"/>
    <s v="Beauty"/>
    <m/>
    <n v="2024"/>
    <n v="3"/>
    <n v="8"/>
    <n v="6"/>
    <s v="Weekday"/>
    <m/>
    <m/>
  </r>
  <r>
    <s v="WEB-5881"/>
    <x v="330"/>
    <s v="Aarav Bose"/>
    <x v="0"/>
    <x v="1"/>
    <x v="9"/>
    <n v="2"/>
    <n v="2572.04"/>
    <x v="3"/>
    <x v="0"/>
    <n v="4"/>
    <n v="5144.08"/>
    <m/>
    <m/>
    <m/>
    <m/>
    <m/>
    <m/>
    <s v="Completed"/>
    <s v="Yes"/>
    <s v="No"/>
    <m/>
    <n v="590"/>
    <n v="451"/>
    <n v="2759712.3299794244"/>
    <n v="330643.50635802455"/>
    <n v="3.8641711229946525"/>
    <s v="Usb Cable"/>
    <x v="1"/>
    <s v="Electronics"/>
    <s v="Electronics"/>
    <s v="Electronics"/>
    <n v="13"/>
    <s v="Electronics"/>
    <m/>
    <n v="2024"/>
    <n v="2"/>
    <n v="10"/>
    <n v="7"/>
    <s v="Weekday"/>
    <m/>
    <m/>
  </r>
  <r>
    <s v="WEB-9503"/>
    <x v="830"/>
    <s v="Rahul Patel"/>
    <x v="3"/>
    <x v="1"/>
    <x v="11"/>
    <n v="2"/>
    <n v="1923.1627263374514"/>
    <x v="4"/>
    <x v="1"/>
    <n v="4"/>
    <n v="3846.3254526749029"/>
    <m/>
    <m/>
    <m/>
    <m/>
    <m/>
    <m/>
    <s v="Pending"/>
    <s v="No"/>
    <s v="Yes"/>
    <m/>
    <n v="619"/>
    <n v="468"/>
    <n v="2759712.3299794244"/>
    <n v="330643.50635802455"/>
    <n v="3.8641711229946525"/>
    <s v="Smart Watch"/>
    <x v="1"/>
    <s v="Electronics"/>
    <s v="Electronics"/>
    <s v="Electronics"/>
    <n v="17"/>
    <s v="Electronics"/>
    <m/>
    <n v="2023"/>
    <n v="1"/>
    <n v="20"/>
    <n v="6"/>
    <s v="Weekday"/>
    <m/>
    <m/>
  </r>
  <r>
    <s v="WEB-5440"/>
    <x v="654"/>
    <s v="Saanvi Rao"/>
    <x v="2"/>
    <x v="3"/>
    <x v="20"/>
    <n v="2"/>
    <n v="2398.15"/>
    <x v="0"/>
    <x v="0"/>
    <n v="5"/>
    <n v="4796.3"/>
    <m/>
    <m/>
    <m/>
    <m/>
    <m/>
    <m/>
    <s v="Completed"/>
    <s v="Yes"/>
    <s v="No"/>
    <m/>
    <n v="589"/>
    <n v="426"/>
    <n v="1892867.2841657216"/>
    <n v="199432.98236095349"/>
    <n v="3.8949824970828471"/>
    <s v="Men'S T-Shirt"/>
    <x v="3"/>
    <s v="Fashion"/>
    <s v="Fashion"/>
    <s v="Fashion"/>
    <n v="55"/>
    <s v="Fashion"/>
    <m/>
    <n v="2023"/>
    <n v="12"/>
    <n v="27"/>
    <n v="4"/>
    <s v="Weekday"/>
    <m/>
    <m/>
  </r>
  <r>
    <s v="WEB-5004"/>
    <x v="327"/>
    <s v="Diya Bose"/>
    <x v="2"/>
    <x v="1"/>
    <x v="18"/>
    <n v="1"/>
    <n v="1724.23"/>
    <x v="2"/>
    <x v="3"/>
    <n v="5"/>
    <n v="1724.23"/>
    <m/>
    <m/>
    <m/>
    <m/>
    <m/>
    <m/>
    <s v="Lost Sale"/>
    <s v="No"/>
    <s v="Yes"/>
    <m/>
    <n v="589"/>
    <n v="426"/>
    <n v="2759712.3299794244"/>
    <n v="330643.50635802455"/>
    <n v="3.8641711229946525"/>
    <s v="Bluetooth Speaker"/>
    <x v="1"/>
    <s v="Electronics"/>
    <s v="Electronics"/>
    <s v="Electronics"/>
    <n v="48"/>
    <s v="Electronics"/>
    <m/>
    <n v="2025"/>
    <n v="5"/>
    <n v="31"/>
    <n v="7"/>
    <s v="Weekday"/>
    <m/>
    <m/>
  </r>
  <r>
    <s v="WEB-7392"/>
    <x v="588"/>
    <s v="Aditya Reddy"/>
    <x v="1"/>
    <x v="0"/>
    <x v="16"/>
    <n v="1"/>
    <n v="784.08"/>
    <x v="0"/>
    <x v="0"/>
    <n v="4"/>
    <n v="784.08"/>
    <m/>
    <m/>
    <m/>
    <m/>
    <m/>
    <m/>
    <s v="Completed"/>
    <s v="No"/>
    <s v="No"/>
    <m/>
    <n v="595"/>
    <n v="444"/>
    <n v="1463424.4009529033"/>
    <n v="118285.78776560788"/>
    <n v="3.8140589569160999"/>
    <s v="Table Lamp"/>
    <x v="0"/>
    <s v="Home &amp; Kitchen"/>
    <s v="Home &amp; Kitchen"/>
    <s v="Home &amp; Kitchen"/>
    <n v="32"/>
    <s v="Home &amp; Kitchen"/>
    <m/>
    <n v="2024"/>
    <n v="11"/>
    <n v="17"/>
    <n v="1"/>
    <s v="Weekday"/>
    <m/>
    <m/>
  </r>
  <r>
    <s v="WEB-8965"/>
    <x v="101"/>
    <s v="Aarav Sharma"/>
    <x v="2"/>
    <x v="1"/>
    <x v="9"/>
    <n v="2"/>
    <n v="1149.67"/>
    <x v="2"/>
    <x v="0"/>
    <n v="5"/>
    <n v="2299.34"/>
    <m/>
    <m/>
    <m/>
    <m/>
    <m/>
    <m/>
    <s v="Completed"/>
    <s v="Yes"/>
    <s v="No"/>
    <m/>
    <n v="589"/>
    <n v="426"/>
    <n v="2759712.3299794244"/>
    <n v="330643.50635802455"/>
    <n v="3.8641711229946525"/>
    <s v="Usb Cable"/>
    <x v="1"/>
    <s v="Electronics"/>
    <s v="Electronics"/>
    <s v="Electronics"/>
    <n v="13"/>
    <s v="Electronics"/>
    <m/>
    <n v="2024"/>
    <n v="12"/>
    <n v="18"/>
    <n v="4"/>
    <s v="Weekday"/>
    <m/>
    <m/>
  </r>
  <r>
    <s v="WEB-9573"/>
    <x v="825"/>
    <s v="Ishaan Verma"/>
    <x v="4"/>
    <x v="1"/>
    <x v="1"/>
    <n v="2"/>
    <n v="2174.19"/>
    <x v="1"/>
    <x v="0"/>
    <n v="5"/>
    <n v="4348.38"/>
    <m/>
    <m/>
    <m/>
    <m/>
    <m/>
    <m/>
    <s v="Completed"/>
    <s v="Yes"/>
    <s v="No"/>
    <m/>
    <n v="573"/>
    <n v="450"/>
    <n v="2759712.3299794244"/>
    <n v="330643.50635802455"/>
    <n v="3.8641711229946525"/>
    <s v="Power Bank 10000Mah"/>
    <x v="1"/>
    <s v="Electronics"/>
    <s v="Electronics"/>
    <s v="Electronics"/>
    <n v="3"/>
    <s v="Electronics"/>
    <m/>
    <n v="2025"/>
    <n v="5"/>
    <n v="15"/>
    <n v="5"/>
    <s v="Weekday"/>
    <m/>
    <m/>
  </r>
  <r>
    <s v="WEB-5434"/>
    <x v="208"/>
    <s v="Simran Kapoor"/>
    <x v="4"/>
    <x v="3"/>
    <x v="19"/>
    <n v="1"/>
    <n v="1235.02"/>
    <x v="0"/>
    <x v="0"/>
    <n v="4"/>
    <n v="1235.02"/>
    <m/>
    <m/>
    <m/>
    <m/>
    <m/>
    <m/>
    <s v="Completed"/>
    <s v="Yes"/>
    <s v="No"/>
    <m/>
    <n v="573"/>
    <n v="450"/>
    <n v="1892867.2841657216"/>
    <n v="199432.98236095349"/>
    <n v="3.8949824970828471"/>
    <s v="Sunglasses"/>
    <x v="3"/>
    <s v="Fashion"/>
    <s v="Fashion"/>
    <s v="Fashion"/>
    <n v="53"/>
    <s v="Fashion"/>
    <m/>
    <n v="2025"/>
    <n v="6"/>
    <n v="2"/>
    <n v="2"/>
    <s v="Weekday"/>
    <m/>
    <m/>
  </r>
  <r>
    <s v="WEB-7180"/>
    <x v="386"/>
    <s v="Sanjay Rao"/>
    <x v="4"/>
    <x v="3"/>
    <x v="10"/>
    <n v="2"/>
    <n v="1459.3"/>
    <x v="3"/>
    <x v="0"/>
    <n v="2"/>
    <n v="2918.6"/>
    <m/>
    <m/>
    <m/>
    <m/>
    <m/>
    <m/>
    <s v="Completed"/>
    <s v="Yes"/>
    <s v="No"/>
    <m/>
    <n v="573"/>
    <n v="450"/>
    <n v="1892867.2841657216"/>
    <n v="199432.98236095349"/>
    <n v="3.8949824970828471"/>
    <s v="Women'S Kurti"/>
    <x v="3"/>
    <s v="Fashion"/>
    <s v="Fashion"/>
    <s v="Fashion"/>
    <n v="15"/>
    <s v="Fashion"/>
    <m/>
    <n v="2023"/>
    <n v="4"/>
    <n v="20"/>
    <n v="5"/>
    <s v="Weekday"/>
    <m/>
    <m/>
  </r>
  <r>
    <s v="WEB-8360"/>
    <x v="220"/>
    <s v="Vivaan Patel"/>
    <x v="1"/>
    <x v="1"/>
    <x v="18"/>
    <n v="2"/>
    <n v="2193.65"/>
    <x v="4"/>
    <x v="1"/>
    <n v="4"/>
    <n v="4387.3"/>
    <m/>
    <m/>
    <m/>
    <m/>
    <m/>
    <m/>
    <s v="Pending"/>
    <s v="No"/>
    <s v="Yes"/>
    <m/>
    <n v="595"/>
    <n v="444"/>
    <n v="2759712.3299794244"/>
    <n v="330643.50635802455"/>
    <n v="3.8641711229946525"/>
    <s v="Bluetooth Speaker"/>
    <x v="1"/>
    <s v="Electronics"/>
    <s v="Electronics"/>
    <s v="Electronics"/>
    <n v="48"/>
    <s v="Electronics"/>
    <m/>
    <n v="2023"/>
    <n v="6"/>
    <n v="13"/>
    <n v="3"/>
    <s v="Weekday"/>
    <m/>
    <m/>
  </r>
  <r>
    <s v="WEB-7885"/>
    <x v="219"/>
    <s v="Aditya Rao"/>
    <x v="1"/>
    <x v="2"/>
    <x v="14"/>
    <n v="1"/>
    <n v="180.39"/>
    <x v="0"/>
    <x v="0"/>
    <n v="5"/>
    <n v="180.39"/>
    <m/>
    <m/>
    <m/>
    <m/>
    <m/>
    <m/>
    <s v="Completed"/>
    <s v="No"/>
    <s v="No"/>
    <m/>
    <n v="595"/>
    <n v="444"/>
    <n v="594714.6477588166"/>
    <n v="60882.938065984097"/>
    <n v="3.804733727810651"/>
    <s v="Notebook Set"/>
    <x v="2"/>
    <s v="Books"/>
    <s v="Books"/>
    <s v="Books"/>
    <n v="20"/>
    <s v="Books"/>
    <m/>
    <n v="2024"/>
    <n v="12"/>
    <n v="21"/>
    <n v="7"/>
    <s v="Weekday"/>
    <m/>
    <m/>
  </r>
  <r>
    <s v="WEB-6350"/>
    <x v="498"/>
    <s v="Sanjay Mehta"/>
    <x v="5"/>
    <x v="1"/>
    <x v="1"/>
    <n v="1"/>
    <n v="3135.36"/>
    <x v="4"/>
    <x v="1"/>
    <n v="4"/>
    <n v="3135.36"/>
    <m/>
    <m/>
    <m/>
    <m/>
    <m/>
    <m/>
    <s v="Pending"/>
    <s v="No"/>
    <s v="Yes"/>
    <m/>
    <n v="559"/>
    <n v="408"/>
    <n v="2759712.3299794244"/>
    <n v="330643.50635802455"/>
    <n v="3.8641711229946525"/>
    <s v="Power Bank 10000Mah"/>
    <x v="1"/>
    <s v="Electronics"/>
    <s v="Electronics"/>
    <s v="Electronics"/>
    <n v="3"/>
    <s v="Electronics"/>
    <m/>
    <n v="2024"/>
    <n v="2"/>
    <n v="8"/>
    <n v="5"/>
    <s v="Weekday"/>
    <m/>
    <m/>
  </r>
  <r>
    <s v="WEB-9026"/>
    <x v="572"/>
    <s v="Neha Das"/>
    <x v="7"/>
    <x v="3"/>
    <x v="3"/>
    <n v="2"/>
    <n v="1641.62"/>
    <x v="1"/>
    <x v="1"/>
    <m/>
    <n v="3283.24"/>
    <m/>
    <m/>
    <m/>
    <m/>
    <m/>
    <m/>
    <s v="Pending"/>
    <s v="No"/>
    <s v="Yes"/>
    <m/>
    <n v="567"/>
    <n v="440"/>
    <n v="1892867.2841657216"/>
    <n v="199432.98236095349"/>
    <n v="3.8949824970828471"/>
    <s v="Denim Jeans"/>
    <x v="3"/>
    <s v="Fashion"/>
    <s v="Fashion"/>
    <s v="Fashion"/>
    <n v="6"/>
    <s v="Fashion"/>
    <m/>
    <n v="2023"/>
    <n v="12"/>
    <n v="29"/>
    <n v="6"/>
    <s v="Weekday"/>
    <m/>
    <m/>
  </r>
  <r>
    <s v="WEB-5098"/>
    <x v="142"/>
    <s v="Aarav Iyer"/>
    <x v="6"/>
    <x v="2"/>
    <x v="14"/>
    <n v="1"/>
    <n v="200.37"/>
    <x v="0"/>
    <x v="0"/>
    <n v="5"/>
    <n v="200.37"/>
    <m/>
    <m/>
    <m/>
    <m/>
    <m/>
    <m/>
    <s v="Completed"/>
    <s v="No"/>
    <s v="No"/>
    <m/>
    <n v="558"/>
    <n v="430"/>
    <n v="594714.6477588166"/>
    <n v="60882.938065984097"/>
    <n v="3.804733727810651"/>
    <s v="Notebook Set"/>
    <x v="2"/>
    <s v="Books"/>
    <s v="Books"/>
    <s v="Books"/>
    <n v="20"/>
    <s v="Books"/>
    <m/>
    <n v="2023"/>
    <n v="12"/>
    <n v="18"/>
    <n v="2"/>
    <s v="Weekday"/>
    <m/>
    <m/>
  </r>
  <r>
    <s v="WEB-6083"/>
    <x v="204"/>
    <s v="Rohan Singh"/>
    <x v="2"/>
    <x v="4"/>
    <x v="6"/>
    <n v="3"/>
    <n v="748.22"/>
    <x v="2"/>
    <x v="1"/>
    <n v="5"/>
    <n v="2244.66"/>
    <m/>
    <m/>
    <m/>
    <m/>
    <m/>
    <m/>
    <s v="Pending"/>
    <s v="No"/>
    <s v="Yes"/>
    <m/>
    <n v="589"/>
    <n v="426"/>
    <n v="1098537.4901531704"/>
    <n v="96724.388030634553"/>
    <n v="3.9001122334455669"/>
    <s v="Lipstick"/>
    <x v="4"/>
    <s v="Beauty"/>
    <s v="Beauty"/>
    <s v="Beauty"/>
    <n v="10"/>
    <s v="Beauty"/>
    <m/>
    <n v="2024"/>
    <n v="2"/>
    <n v="4"/>
    <n v="1"/>
    <s v="Weekday"/>
    <m/>
    <m/>
  </r>
  <r>
    <s v="WEB-8840"/>
    <x v="876"/>
    <s v="Neha Joshi"/>
    <x v="3"/>
    <x v="0"/>
    <x v="16"/>
    <n v="1"/>
    <n v="632.24"/>
    <x v="1"/>
    <x v="0"/>
    <n v="4"/>
    <n v="632.24"/>
    <m/>
    <m/>
    <m/>
    <m/>
    <m/>
    <m/>
    <s v="Completed"/>
    <s v="No"/>
    <s v="No"/>
    <m/>
    <n v="619"/>
    <n v="468"/>
    <n v="1463424.4009529033"/>
    <n v="118285.78776560788"/>
    <n v="3.8140589569160999"/>
    <s v="Table Lamp"/>
    <x v="0"/>
    <s v="Home &amp; Kitchen"/>
    <s v="Home &amp; Kitchen"/>
    <s v="Home &amp; Kitchen"/>
    <n v="32"/>
    <s v="Home &amp; Kitchen"/>
    <m/>
    <n v="2023"/>
    <n v="2"/>
    <n v="4"/>
    <n v="7"/>
    <s v="Weekday"/>
    <m/>
    <m/>
  </r>
  <r>
    <s v="WEB-9418"/>
    <x v="261"/>
    <s v="Rahul Das"/>
    <x v="3"/>
    <x v="1"/>
    <x v="11"/>
    <n v="1"/>
    <n v="1312.85"/>
    <x v="4"/>
    <x v="3"/>
    <n v="4"/>
    <n v="1312.85"/>
    <m/>
    <m/>
    <m/>
    <m/>
    <m/>
    <m/>
    <s v="Lost Sale"/>
    <s v="No"/>
    <s v="Yes"/>
    <m/>
    <n v="619"/>
    <n v="468"/>
    <n v="2759712.3299794244"/>
    <n v="330643.50635802455"/>
    <n v="3.8641711229946525"/>
    <s v="Smart Watch"/>
    <x v="1"/>
    <s v="Electronics"/>
    <s v="Electronics"/>
    <s v="Electronics"/>
    <n v="17"/>
    <s v="Electronics"/>
    <m/>
    <n v="2024"/>
    <n v="6"/>
    <n v="18"/>
    <n v="3"/>
    <s v="Weekday"/>
    <m/>
    <m/>
  </r>
  <r>
    <s v="WEB-8726"/>
    <x v="238"/>
    <s v="Saanvi Malhotra"/>
    <x v="5"/>
    <x v="2"/>
    <x v="13"/>
    <n v="1"/>
    <n v="763.1"/>
    <x v="2"/>
    <x v="0"/>
    <n v="4"/>
    <n v="763.1"/>
    <m/>
    <m/>
    <m/>
    <m/>
    <m/>
    <m/>
    <s v="Completed"/>
    <s v="No"/>
    <s v="No"/>
    <m/>
    <n v="559"/>
    <n v="408"/>
    <n v="594714.6477588166"/>
    <n v="60882.938065984097"/>
    <n v="3.804733727810651"/>
    <s v="Self-Help Book"/>
    <x v="2"/>
    <s v="Books"/>
    <s v="Books"/>
    <s v="Books"/>
    <n v="19"/>
    <s v="Books"/>
    <m/>
    <n v="2024"/>
    <n v="5"/>
    <n v="9"/>
    <n v="5"/>
    <s v="Weekday"/>
    <m/>
    <m/>
  </r>
  <r>
    <s v="WEB-9530"/>
    <x v="501"/>
    <s v="Diya Iyer"/>
    <x v="4"/>
    <x v="1"/>
    <x v="1"/>
    <n v="1"/>
    <n v="3062.55"/>
    <x v="0"/>
    <x v="1"/>
    <n v="5"/>
    <n v="3062.55"/>
    <m/>
    <m/>
    <m/>
    <m/>
    <m/>
    <m/>
    <s v="Pending"/>
    <s v="No"/>
    <s v="Yes"/>
    <m/>
    <n v="573"/>
    <n v="450"/>
    <n v="2759712.3299794244"/>
    <n v="330643.50635802455"/>
    <n v="3.8641711229946525"/>
    <s v="Power Bank 10000Mah"/>
    <x v="1"/>
    <s v="Electronics"/>
    <s v="Electronics"/>
    <s v="Electronics"/>
    <n v="3"/>
    <s v="Electronics"/>
    <m/>
    <n v="2023"/>
    <n v="6"/>
    <n v="23"/>
    <n v="6"/>
    <s v="Weekday"/>
    <m/>
    <m/>
  </r>
  <r>
    <s v="WEB-5645"/>
    <x v="431"/>
    <s v="Rohan Sharma"/>
    <x v="7"/>
    <x v="4"/>
    <x v="24"/>
    <n v="2"/>
    <n v="1224.8800000000001"/>
    <x v="3"/>
    <x v="3"/>
    <n v="5"/>
    <n v="2449.7600000000002"/>
    <m/>
    <m/>
    <m/>
    <m/>
    <m/>
    <m/>
    <s v="Lost Sale"/>
    <s v="No"/>
    <s v="Yes"/>
    <m/>
    <n v="567"/>
    <n v="440"/>
    <n v="1098537.4901531704"/>
    <n v="96724.388030634553"/>
    <n v="3.9001122334455669"/>
    <s v="Face Cream"/>
    <x v="4"/>
    <s v="Beauty"/>
    <s v="Beauty"/>
    <s v="Beauty"/>
    <n v="80"/>
    <s v="Beauty"/>
    <m/>
    <n v="2024"/>
    <n v="4"/>
    <n v="29"/>
    <n v="2"/>
    <s v="Weekday"/>
    <m/>
    <m/>
  </r>
  <r>
    <s v="WEB-8100"/>
    <x v="545"/>
    <s v="Ananya Iyer"/>
    <x v="0"/>
    <x v="2"/>
    <x v="15"/>
    <n v="3"/>
    <n v="464.51"/>
    <x v="0"/>
    <x v="0"/>
    <m/>
    <n v="1393.53"/>
    <m/>
    <m/>
    <m/>
    <m/>
    <m/>
    <m/>
    <s v="Completed"/>
    <s v="Yes"/>
    <s v="No"/>
    <m/>
    <n v="590"/>
    <n v="451"/>
    <n v="594714.6477588166"/>
    <n v="60882.938065984097"/>
    <n v="3.804733727810651"/>
    <s v="Kids Story Book"/>
    <x v="2"/>
    <s v="Books"/>
    <s v="Books"/>
    <s v="Books"/>
    <n v="23"/>
    <s v="Books"/>
    <m/>
    <n v="2023"/>
    <n v="11"/>
    <n v="3"/>
    <n v="6"/>
    <s v="Weekday"/>
    <m/>
    <m/>
  </r>
  <r>
    <s v="WEB-5948"/>
    <x v="383"/>
    <s v="Neha Singh"/>
    <x v="0"/>
    <x v="4"/>
    <x v="12"/>
    <n v="1"/>
    <n v="515.24"/>
    <x v="4"/>
    <x v="3"/>
    <n v="5"/>
    <n v="515.24"/>
    <m/>
    <m/>
    <m/>
    <m/>
    <m/>
    <m/>
    <s v="Lost Sale"/>
    <s v="No"/>
    <s v="Yes"/>
    <m/>
    <n v="590"/>
    <n v="451"/>
    <n v="1098537.4901531704"/>
    <n v="96724.388030634553"/>
    <n v="3.9001122334455669"/>
    <s v="Perfume 50Ml"/>
    <x v="4"/>
    <s v="Beauty"/>
    <s v="Beauty"/>
    <s v="Beauty"/>
    <n v="18"/>
    <s v="Beauty"/>
    <m/>
    <n v="2025"/>
    <n v="2"/>
    <n v="1"/>
    <n v="7"/>
    <s v="Weekend"/>
    <m/>
    <m/>
  </r>
  <r>
    <s v="WEB-8064"/>
    <x v="626"/>
    <s v="Saanvi Bose"/>
    <x v="4"/>
    <x v="2"/>
    <x v="15"/>
    <n v="1"/>
    <n v="461.04"/>
    <x v="1"/>
    <x v="0"/>
    <n v="2"/>
    <n v="461.04"/>
    <m/>
    <m/>
    <m/>
    <m/>
    <m/>
    <m/>
    <s v="Completed"/>
    <s v="No"/>
    <s v="No"/>
    <m/>
    <n v="573"/>
    <n v="450"/>
    <n v="594714.6477588166"/>
    <n v="60882.938065984097"/>
    <n v="3.804733727810651"/>
    <s v="Kids Story Book"/>
    <x v="2"/>
    <s v="Books"/>
    <s v="Books"/>
    <s v="Books"/>
    <n v="23"/>
    <s v="Books"/>
    <m/>
    <n v="2023"/>
    <n v="7"/>
    <n v="3"/>
    <n v="2"/>
    <s v="Weekday"/>
    <m/>
    <m/>
  </r>
  <r>
    <s v="WEB-9118"/>
    <x v="507"/>
    <s v="Tanya Das"/>
    <x v="6"/>
    <x v="4"/>
    <x v="6"/>
    <n v="2"/>
    <n v="1325.35"/>
    <x v="3"/>
    <x v="1"/>
    <n v="4"/>
    <n v="2650.7"/>
    <m/>
    <m/>
    <m/>
    <m/>
    <m/>
    <m/>
    <s v="Pending"/>
    <s v="No"/>
    <s v="Yes"/>
    <m/>
    <n v="558"/>
    <n v="430"/>
    <n v="1098537.4901531704"/>
    <n v="96724.388030634553"/>
    <n v="3.9001122334455669"/>
    <s v="Lipstick"/>
    <x v="4"/>
    <s v="Beauty"/>
    <s v="Beauty"/>
    <s v="Beauty"/>
    <n v="10"/>
    <s v="Beauty"/>
    <m/>
    <n v="2025"/>
    <n v="3"/>
    <n v="5"/>
    <n v="4"/>
    <s v="Weekday"/>
    <m/>
    <m/>
  </r>
  <r>
    <s v="WEB-8798"/>
    <x v="785"/>
    <s v="Ishaan Reddy"/>
    <x v="4"/>
    <x v="1"/>
    <x v="18"/>
    <n v="2"/>
    <n v="2759.84"/>
    <x v="4"/>
    <x v="0"/>
    <n v="4"/>
    <n v="5519.68"/>
    <m/>
    <m/>
    <m/>
    <m/>
    <m/>
    <m/>
    <s v="Completed"/>
    <s v="Yes"/>
    <s v="No"/>
    <m/>
    <n v="573"/>
    <n v="450"/>
    <n v="2759712.3299794244"/>
    <n v="330643.50635802455"/>
    <n v="3.8641711229946525"/>
    <s v="Bluetooth Speaker"/>
    <x v="1"/>
    <s v="Electronics"/>
    <s v="Electronics"/>
    <s v="Electronics"/>
    <n v="48"/>
    <s v="Electronics"/>
    <m/>
    <n v="2024"/>
    <n v="10"/>
    <n v="25"/>
    <n v="6"/>
    <s v="Weekday"/>
    <m/>
    <m/>
  </r>
  <r>
    <s v="WEB-8292"/>
    <x v="221"/>
    <s v="Tanya Menon"/>
    <x v="5"/>
    <x v="3"/>
    <x v="19"/>
    <n v="1"/>
    <n v="1121.17"/>
    <x v="4"/>
    <x v="0"/>
    <n v="4"/>
    <n v="1121.17"/>
    <m/>
    <m/>
    <m/>
    <m/>
    <m/>
    <m/>
    <s v="Completed"/>
    <s v="Yes"/>
    <s v="No"/>
    <m/>
    <n v="559"/>
    <n v="408"/>
    <n v="1892867.2841657216"/>
    <n v="199432.98236095349"/>
    <n v="3.8949824970828471"/>
    <s v="Sunglasses"/>
    <x v="3"/>
    <s v="Fashion"/>
    <s v="Fashion"/>
    <s v="Fashion"/>
    <n v="53"/>
    <s v="Fashion"/>
    <m/>
    <n v="2023"/>
    <n v="10"/>
    <n v="11"/>
    <n v="4"/>
    <s v="Weekday"/>
    <m/>
    <m/>
  </r>
  <r>
    <s v="WEB-7731"/>
    <x v="14"/>
    <s v="Sanjay Iyer"/>
    <x v="3"/>
    <x v="2"/>
    <x v="13"/>
    <n v="1"/>
    <n v="261.35000000000002"/>
    <x v="3"/>
    <x v="2"/>
    <n v="4"/>
    <n v="261.35000000000002"/>
    <m/>
    <m/>
    <m/>
    <m/>
    <m/>
    <m/>
    <s v="Completed"/>
    <s v="No"/>
    <s v="No"/>
    <m/>
    <n v="619"/>
    <n v="468"/>
    <n v="594714.6477588166"/>
    <n v="60882.938065984097"/>
    <n v="3.804733727810651"/>
    <s v="Self-Help Book"/>
    <x v="2"/>
    <s v="Books"/>
    <s v="Books"/>
    <s v="Books"/>
    <n v="19"/>
    <s v="Books"/>
    <m/>
    <n v="2024"/>
    <n v="10"/>
    <n v="18"/>
    <n v="6"/>
    <s v="Weekday"/>
    <m/>
    <m/>
  </r>
  <r>
    <s v="WEB-5172"/>
    <x v="88"/>
    <s v="Kavya Khan"/>
    <x v="1"/>
    <x v="3"/>
    <x v="20"/>
    <n v="1"/>
    <n v="486.22"/>
    <x v="5"/>
    <x v="1"/>
    <n v="4"/>
    <n v="486.22"/>
    <m/>
    <m/>
    <m/>
    <m/>
    <m/>
    <m/>
    <s v="Pending"/>
    <s v="No"/>
    <s v="Yes"/>
    <m/>
    <n v="595"/>
    <n v="444"/>
    <n v="1892867.2841657216"/>
    <n v="199432.98236095349"/>
    <n v="3.8949824970828471"/>
    <s v="Men'S T-Shirt"/>
    <x v="3"/>
    <s v="Fashion"/>
    <s v="Fashion"/>
    <s v="Fashion"/>
    <n v="55"/>
    <s v="Fashion"/>
    <m/>
    <n v="2024"/>
    <n v="11"/>
    <n v="10"/>
    <n v="1"/>
    <s v="Weekday"/>
    <m/>
    <m/>
  </r>
  <r>
    <s v="WEB-7652"/>
    <x v="645"/>
    <s v="Ananya Khan"/>
    <x v="5"/>
    <x v="3"/>
    <x v="19"/>
    <n v="1"/>
    <n v="2467.3000000000002"/>
    <x v="1"/>
    <x v="2"/>
    <n v="4"/>
    <n v="2467.3000000000002"/>
    <m/>
    <m/>
    <m/>
    <m/>
    <m/>
    <m/>
    <s v="Completed"/>
    <s v="No"/>
    <s v="No"/>
    <m/>
    <n v="559"/>
    <n v="408"/>
    <n v="1892867.2841657216"/>
    <n v="199432.98236095349"/>
    <n v="3.8949824970828471"/>
    <s v="Sunglasses"/>
    <x v="3"/>
    <s v="Fashion"/>
    <s v="Fashion"/>
    <s v="Fashion"/>
    <n v="53"/>
    <s v="Fashion"/>
    <m/>
    <n v="2023"/>
    <n v="1"/>
    <n v="3"/>
    <n v="3"/>
    <s v="Weekday"/>
    <m/>
    <m/>
  </r>
  <r>
    <s v="WEB-8402"/>
    <x v="30"/>
    <s v="Aarav Sharma"/>
    <x v="5"/>
    <x v="0"/>
    <x v="4"/>
    <n v="1"/>
    <n v="252.95"/>
    <x v="1"/>
    <x v="0"/>
    <n v="2"/>
    <n v="252.95"/>
    <m/>
    <m/>
    <m/>
    <m/>
    <m/>
    <m/>
    <s v="Completed"/>
    <s v="No"/>
    <s v="No"/>
    <m/>
    <n v="559"/>
    <n v="408"/>
    <n v="1463424.4009529033"/>
    <n v="118285.78776560788"/>
    <n v="3.8140589569160999"/>
    <s v="Non-Stick Pan"/>
    <x v="0"/>
    <s v="Home &amp; Kitchen"/>
    <s v="Home &amp; Kitchen"/>
    <s v="Home &amp; Kitchen"/>
    <n v="7"/>
    <s v="Home &amp; Kitchen"/>
    <m/>
    <n v="2024"/>
    <n v="11"/>
    <n v="12"/>
    <n v="3"/>
    <s v="Weekday"/>
    <m/>
    <m/>
  </r>
  <r>
    <s v="WEB-9250"/>
    <x v="737"/>
    <s v="Saanvi Nair"/>
    <x v="2"/>
    <x v="4"/>
    <x v="12"/>
    <n v="3"/>
    <n v="491.03"/>
    <x v="4"/>
    <x v="0"/>
    <n v="5"/>
    <n v="1473.09"/>
    <m/>
    <m/>
    <m/>
    <m/>
    <m/>
    <m/>
    <s v="Completed"/>
    <s v="Yes"/>
    <s v="No"/>
    <m/>
    <n v="589"/>
    <n v="426"/>
    <n v="1098537.4901531704"/>
    <n v="96724.388030634553"/>
    <n v="3.9001122334455669"/>
    <s v="Perfume 50Ml"/>
    <x v="4"/>
    <s v="Beauty"/>
    <s v="Beauty"/>
    <s v="Beauty"/>
    <n v="18"/>
    <s v="Beauty"/>
    <m/>
    <n v="2023"/>
    <n v="11"/>
    <n v="6"/>
    <n v="2"/>
    <s v="Weekday"/>
    <m/>
    <m/>
  </r>
  <r>
    <s v="WEB-8478"/>
    <x v="781"/>
    <s v="Sanjay Chatterjee"/>
    <x v="1"/>
    <x v="0"/>
    <x v="5"/>
    <n v="3"/>
    <n v="1608.88"/>
    <x v="4"/>
    <x v="0"/>
    <n v="4"/>
    <n v="4826.6400000000003"/>
    <m/>
    <m/>
    <m/>
    <m/>
    <m/>
    <m/>
    <s v="Completed"/>
    <s v="Yes"/>
    <s v="No"/>
    <m/>
    <n v="595"/>
    <n v="444"/>
    <n v="1463424.4009529033"/>
    <n v="118285.78776560788"/>
    <n v="3.8140589569160999"/>
    <s v="Storage Box"/>
    <x v="0"/>
    <s v="Home &amp; Kitchen"/>
    <s v="Home &amp; Kitchen"/>
    <s v="Home &amp; Kitchen"/>
    <n v="8"/>
    <s v="Home &amp; Kitchen"/>
    <m/>
    <n v="2025"/>
    <n v="5"/>
    <n v="30"/>
    <n v="6"/>
    <s v="Weekday"/>
    <m/>
    <m/>
  </r>
  <r>
    <s v="WEB-6001"/>
    <x v="874"/>
    <s v="Aarav Singh"/>
    <x v="2"/>
    <x v="3"/>
    <x v="17"/>
    <n v="2"/>
    <n v="461.85"/>
    <x v="4"/>
    <x v="0"/>
    <n v="5"/>
    <n v="923.7"/>
    <m/>
    <m/>
    <m/>
    <m/>
    <m/>
    <m/>
    <s v="Completed"/>
    <s v="No"/>
    <s v="No"/>
    <m/>
    <n v="589"/>
    <n v="426"/>
    <n v="1892867.2841657216"/>
    <n v="199432.98236095349"/>
    <n v="3.8949824970828471"/>
    <s v="Running Shoes"/>
    <x v="3"/>
    <s v="Fashion"/>
    <s v="Fashion"/>
    <s v="Fashion"/>
    <n v="45"/>
    <s v="Fashion"/>
    <m/>
    <n v="2025"/>
    <n v="3"/>
    <n v="10"/>
    <n v="2"/>
    <s v="Weekday"/>
    <m/>
    <m/>
  </r>
  <r>
    <s v="WEB-7327"/>
    <x v="73"/>
    <s v="Pooja Sharma"/>
    <x v="2"/>
    <x v="3"/>
    <x v="17"/>
    <n v="1"/>
    <n v="648.34"/>
    <x v="1"/>
    <x v="0"/>
    <n v="3"/>
    <n v="648.34"/>
    <m/>
    <m/>
    <m/>
    <m/>
    <m/>
    <m/>
    <s v="Completed"/>
    <s v="No"/>
    <s v="No"/>
    <m/>
    <n v="589"/>
    <n v="426"/>
    <n v="1892867.2841657216"/>
    <n v="199432.98236095349"/>
    <n v="3.8949824970828471"/>
    <s v="Running Shoes"/>
    <x v="3"/>
    <s v="Fashion"/>
    <s v="Fashion"/>
    <s v="Fashion"/>
    <n v="45"/>
    <s v="Fashion"/>
    <m/>
    <n v="2023"/>
    <n v="11"/>
    <n v="12"/>
    <n v="1"/>
    <s v="Weekday"/>
    <m/>
    <m/>
  </r>
  <r>
    <s v="WEB-5445"/>
    <x v="443"/>
    <s v="Tanya Sharma"/>
    <x v="3"/>
    <x v="2"/>
    <x v="2"/>
    <n v="2"/>
    <n v="494.1"/>
    <x v="0"/>
    <x v="3"/>
    <n v="4"/>
    <n v="988.2"/>
    <m/>
    <m/>
    <m/>
    <m/>
    <m/>
    <m/>
    <s v="Lost Sale"/>
    <s v="No"/>
    <s v="Yes"/>
    <m/>
    <n v="619"/>
    <n v="468"/>
    <n v="594714.6477588166"/>
    <n v="60882.938065984097"/>
    <n v="3.804733727810651"/>
    <s v="Cookbook"/>
    <x v="2"/>
    <s v="Books"/>
    <s v="Books"/>
    <s v="Books"/>
    <n v="4"/>
    <s v="Books"/>
    <m/>
    <n v="2024"/>
    <n v="5"/>
    <n v="3"/>
    <n v="6"/>
    <s v="Weekday"/>
    <m/>
    <m/>
  </r>
  <r>
    <s v="WEB-6523"/>
    <x v="478"/>
    <s v="Meera Gupta"/>
    <x v="4"/>
    <x v="3"/>
    <x v="17"/>
    <n v="1"/>
    <n v="2278.3200000000002"/>
    <x v="0"/>
    <x v="1"/>
    <n v="5"/>
    <n v="2278.3200000000002"/>
    <m/>
    <m/>
    <m/>
    <m/>
    <m/>
    <m/>
    <s v="Pending"/>
    <s v="No"/>
    <s v="Yes"/>
    <m/>
    <n v="573"/>
    <n v="450"/>
    <n v="1892867.2841657216"/>
    <n v="199432.98236095349"/>
    <n v="3.8949824970828471"/>
    <s v="Running Shoes"/>
    <x v="3"/>
    <s v="Fashion"/>
    <s v="Fashion"/>
    <s v="Fashion"/>
    <n v="45"/>
    <s v="Fashion"/>
    <m/>
    <n v="2023"/>
    <n v="7"/>
    <n v="23"/>
    <n v="1"/>
    <s v="Weekday"/>
    <m/>
    <m/>
  </r>
  <r>
    <s v="WEB-6760"/>
    <x v="381"/>
    <s v="Ishaan Singh"/>
    <x v="3"/>
    <x v="2"/>
    <x v="13"/>
    <n v="1"/>
    <n v="531.65"/>
    <x v="2"/>
    <x v="0"/>
    <n v="5"/>
    <n v="531.65"/>
    <m/>
    <m/>
    <m/>
    <m/>
    <m/>
    <m/>
    <s v="Completed"/>
    <s v="No"/>
    <s v="No"/>
    <m/>
    <n v="619"/>
    <n v="468"/>
    <n v="594714.6477588166"/>
    <n v="60882.938065984097"/>
    <n v="3.804733727810651"/>
    <s v="Self-Help Book"/>
    <x v="2"/>
    <s v="Books"/>
    <s v="Books"/>
    <s v="Books"/>
    <n v="19"/>
    <s v="Books"/>
    <m/>
    <n v="2023"/>
    <n v="7"/>
    <n v="24"/>
    <n v="2"/>
    <s v="Weekday"/>
    <m/>
    <m/>
  </r>
  <r>
    <s v="WEB-9150"/>
    <x v="766"/>
    <s v="Sanjay Rao"/>
    <x v="0"/>
    <x v="2"/>
    <x v="14"/>
    <n v="2"/>
    <n v="144.6"/>
    <x v="0"/>
    <x v="0"/>
    <n v="1"/>
    <n v="289.2"/>
    <m/>
    <m/>
    <m/>
    <m/>
    <m/>
    <m/>
    <s v="Completed"/>
    <s v="No"/>
    <s v="No"/>
    <m/>
    <n v="590"/>
    <n v="451"/>
    <n v="594714.6477588166"/>
    <n v="60882.938065984097"/>
    <n v="3.804733727810651"/>
    <s v="Notebook Set"/>
    <x v="2"/>
    <s v="Books"/>
    <s v="Books"/>
    <s v="Books"/>
    <n v="20"/>
    <s v="Books"/>
    <m/>
    <n v="2023"/>
    <n v="4"/>
    <n v="13"/>
    <n v="5"/>
    <s v="Weekday"/>
    <m/>
    <m/>
  </r>
  <r>
    <s v="WEB-5779"/>
    <x v="45"/>
    <s v="Neha Malhotra"/>
    <x v="3"/>
    <x v="4"/>
    <x v="12"/>
    <n v="2"/>
    <n v="241.33"/>
    <x v="1"/>
    <x v="0"/>
    <n v="3"/>
    <n v="482.66"/>
    <m/>
    <m/>
    <m/>
    <m/>
    <m/>
    <m/>
    <s v="Completed"/>
    <s v="No"/>
    <s v="No"/>
    <m/>
    <n v="619"/>
    <n v="468"/>
    <n v="1098537.4901531704"/>
    <n v="96724.388030634553"/>
    <n v="3.9001122334455669"/>
    <s v="Perfume 50Ml"/>
    <x v="4"/>
    <s v="Beauty"/>
    <s v="Beauty"/>
    <s v="Beauty"/>
    <n v="18"/>
    <s v="Beauty"/>
    <m/>
    <n v="2023"/>
    <n v="3"/>
    <n v="13"/>
    <n v="2"/>
    <s v="Weekday"/>
    <m/>
    <m/>
  </r>
  <r>
    <s v="WEB-8024"/>
    <x v="877"/>
    <s v="Neha Singh"/>
    <x v="7"/>
    <x v="2"/>
    <x v="13"/>
    <n v="2"/>
    <n v="464.62"/>
    <x v="2"/>
    <x v="0"/>
    <n v="5"/>
    <n v="929.24"/>
    <m/>
    <m/>
    <m/>
    <m/>
    <m/>
    <m/>
    <s v="Completed"/>
    <s v="No"/>
    <s v="No"/>
    <m/>
    <n v="567"/>
    <n v="440"/>
    <n v="594714.6477588166"/>
    <n v="60882.938065984097"/>
    <n v="3.804733727810651"/>
    <s v="Self-Help Book"/>
    <x v="2"/>
    <s v="Books"/>
    <s v="Books"/>
    <s v="Books"/>
    <n v="19"/>
    <s v="Books"/>
    <m/>
    <n v="2023"/>
    <n v="8"/>
    <n v="27"/>
    <n v="1"/>
    <s v="Weekday"/>
    <m/>
    <m/>
  </r>
  <r>
    <s v="WEB-9496"/>
    <x v="618"/>
    <s v="Vivaan Gupta"/>
    <x v="4"/>
    <x v="3"/>
    <x v="3"/>
    <n v="2"/>
    <n v="498.76"/>
    <x v="2"/>
    <x v="0"/>
    <n v="5"/>
    <n v="997.52"/>
    <m/>
    <m/>
    <m/>
    <m/>
    <m/>
    <m/>
    <s v="Completed"/>
    <s v="No"/>
    <s v="No"/>
    <m/>
    <n v="573"/>
    <n v="450"/>
    <n v="1892867.2841657216"/>
    <n v="199432.98236095349"/>
    <n v="3.8949824970828471"/>
    <s v="Denim Jeans"/>
    <x v="3"/>
    <s v="Fashion"/>
    <s v="Fashion"/>
    <s v="Fashion"/>
    <n v="6"/>
    <s v="Fashion"/>
    <m/>
    <n v="2024"/>
    <n v="11"/>
    <n v="1"/>
    <n v="6"/>
    <s v="Weekend"/>
    <m/>
    <m/>
  </r>
  <r>
    <s v="WEB-5900"/>
    <x v="442"/>
    <s v="Simran Joshi"/>
    <x v="7"/>
    <x v="3"/>
    <x v="17"/>
    <n v="1"/>
    <n v="379.43"/>
    <x v="3"/>
    <x v="0"/>
    <n v="2"/>
    <n v="379.43"/>
    <m/>
    <m/>
    <m/>
    <m/>
    <m/>
    <m/>
    <s v="Completed"/>
    <s v="No"/>
    <s v="No"/>
    <m/>
    <n v="567"/>
    <n v="440"/>
    <n v="1892867.2841657216"/>
    <n v="199432.98236095349"/>
    <n v="3.8949824970828471"/>
    <s v="Running Shoes"/>
    <x v="3"/>
    <s v="Fashion"/>
    <s v="Fashion"/>
    <s v="Fashion"/>
    <n v="45"/>
    <s v="Fashion"/>
    <m/>
    <n v="2024"/>
    <n v="11"/>
    <n v="13"/>
    <n v="4"/>
    <s v="Weekday"/>
    <m/>
    <m/>
  </r>
  <r>
    <s v="WEB-6123"/>
    <x v="236"/>
    <s v="Aarav Singh"/>
    <x v="6"/>
    <x v="4"/>
    <x v="24"/>
    <n v="2"/>
    <n v="857.3"/>
    <x v="0"/>
    <x v="0"/>
    <n v="2"/>
    <n v="1714.6"/>
    <m/>
    <m/>
    <m/>
    <m/>
    <m/>
    <m/>
    <s v="Completed"/>
    <s v="Yes"/>
    <s v="No"/>
    <m/>
    <n v="558"/>
    <n v="430"/>
    <n v="1098537.4901531704"/>
    <n v="96724.388030634553"/>
    <n v="3.9001122334455669"/>
    <s v="Face Cream"/>
    <x v="4"/>
    <s v="Beauty"/>
    <s v="Beauty"/>
    <s v="Beauty"/>
    <n v="80"/>
    <s v="Beauty"/>
    <m/>
    <n v="2025"/>
    <n v="5"/>
    <n v="13"/>
    <n v="3"/>
    <s v="Weekday"/>
    <m/>
    <m/>
  </r>
  <r>
    <s v="WEB-9219"/>
    <x v="440"/>
    <s v="Ananya Pillai"/>
    <x v="4"/>
    <x v="0"/>
    <x v="4"/>
    <n v="1"/>
    <n v="581.70000000000005"/>
    <x v="1"/>
    <x v="0"/>
    <n v="4"/>
    <n v="581.70000000000005"/>
    <m/>
    <m/>
    <m/>
    <m/>
    <m/>
    <m/>
    <s v="Completed"/>
    <s v="No"/>
    <s v="No"/>
    <m/>
    <n v="573"/>
    <n v="450"/>
    <n v="1463424.4009529033"/>
    <n v="118285.78776560788"/>
    <n v="3.8140589569160999"/>
    <s v="Non-Stick Pan"/>
    <x v="0"/>
    <s v="Home &amp; Kitchen"/>
    <s v="Home &amp; Kitchen"/>
    <s v="Home &amp; Kitchen"/>
    <n v="7"/>
    <s v="Home &amp; Kitchen"/>
    <m/>
    <n v="2025"/>
    <n v="5"/>
    <n v="16"/>
    <n v="6"/>
    <s v="Weekday"/>
    <m/>
    <m/>
  </r>
  <r>
    <s v="WEB-6677"/>
    <x v="278"/>
    <s v="Aditya Pillai"/>
    <x v="2"/>
    <x v="4"/>
    <x v="21"/>
    <n v="1"/>
    <n v="1337.96"/>
    <x v="1"/>
    <x v="0"/>
    <n v="4"/>
    <n v="1337.96"/>
    <m/>
    <m/>
    <m/>
    <m/>
    <m/>
    <m/>
    <s v="Completed"/>
    <s v="Yes"/>
    <s v="No"/>
    <m/>
    <n v="589"/>
    <n v="426"/>
    <n v="1098537.4901531704"/>
    <n v="96724.388030634553"/>
    <n v="3.9001122334455669"/>
    <s v="Shampoo 200Ml"/>
    <x v="4"/>
    <s v="Beauty"/>
    <s v="Beauty"/>
    <s v="Beauty"/>
    <n v="64"/>
    <s v="Beauty"/>
    <m/>
    <n v="2023"/>
    <n v="9"/>
    <n v="9"/>
    <n v="7"/>
    <s v="Weekday"/>
    <m/>
    <m/>
  </r>
  <r>
    <s v="WEB-8333"/>
    <x v="155"/>
    <s v="Neha Chatterjee"/>
    <x v="0"/>
    <x v="2"/>
    <x v="14"/>
    <n v="2"/>
    <n v="653.51"/>
    <x v="0"/>
    <x v="0"/>
    <n v="4"/>
    <n v="1307.02"/>
    <m/>
    <m/>
    <m/>
    <m/>
    <m/>
    <m/>
    <s v="Completed"/>
    <s v="Yes"/>
    <s v="No"/>
    <m/>
    <n v="590"/>
    <n v="451"/>
    <n v="594714.6477588166"/>
    <n v="60882.938065984097"/>
    <n v="3.804733727810651"/>
    <s v="Notebook Set"/>
    <x v="2"/>
    <s v="Books"/>
    <s v="Books"/>
    <s v="Books"/>
    <n v="20"/>
    <s v="Books"/>
    <m/>
    <n v="2024"/>
    <n v="12"/>
    <n v="27"/>
    <n v="6"/>
    <s v="Weekday"/>
    <m/>
    <m/>
  </r>
  <r>
    <s v="WEB-6306"/>
    <x v="757"/>
    <s v="Tanya Pillai"/>
    <x v="4"/>
    <x v="1"/>
    <x v="18"/>
    <n v="1"/>
    <n v="711.72"/>
    <x v="3"/>
    <x v="0"/>
    <n v="3"/>
    <n v="711.72"/>
    <m/>
    <m/>
    <m/>
    <m/>
    <m/>
    <m/>
    <s v="Completed"/>
    <s v="No"/>
    <s v="No"/>
    <m/>
    <n v="573"/>
    <n v="450"/>
    <n v="2759712.3299794244"/>
    <n v="330643.50635802455"/>
    <n v="3.8641711229946525"/>
    <s v="Bluetooth Speaker"/>
    <x v="1"/>
    <s v="Electronics"/>
    <s v="Electronics"/>
    <s v="Electronics"/>
    <n v="48"/>
    <s v="Electronics"/>
    <m/>
    <n v="2025"/>
    <n v="2"/>
    <n v="15"/>
    <n v="7"/>
    <s v="Weekday"/>
    <m/>
    <m/>
  </r>
  <r>
    <s v="WEB-8474"/>
    <x v="659"/>
    <s v="Arjun Sharma"/>
    <x v="7"/>
    <x v="4"/>
    <x v="21"/>
    <n v="1"/>
    <n v="1028.3"/>
    <x v="1"/>
    <x v="0"/>
    <n v="5"/>
    <n v="1028.3"/>
    <m/>
    <m/>
    <m/>
    <m/>
    <m/>
    <m/>
    <s v="Completed"/>
    <s v="Yes"/>
    <s v="No"/>
    <m/>
    <n v="567"/>
    <n v="440"/>
    <n v="1098537.4901531704"/>
    <n v="96724.388030634553"/>
    <n v="3.9001122334455669"/>
    <s v="Shampoo 200Ml"/>
    <x v="4"/>
    <s v="Beauty"/>
    <s v="Beauty"/>
    <s v="Beauty"/>
    <n v="64"/>
    <s v="Beauty"/>
    <m/>
    <n v="2025"/>
    <n v="3"/>
    <n v="30"/>
    <n v="1"/>
    <s v="Weekday"/>
    <m/>
    <m/>
  </r>
  <r>
    <s v="WEB-5385"/>
    <x v="511"/>
    <s v="Karan Patel"/>
    <x v="3"/>
    <x v="1"/>
    <x v="11"/>
    <n v="1"/>
    <n v="925.5"/>
    <x v="3"/>
    <x v="0"/>
    <n v="5"/>
    <n v="925.5"/>
    <m/>
    <m/>
    <m/>
    <m/>
    <m/>
    <m/>
    <s v="Completed"/>
    <s v="No"/>
    <s v="No"/>
    <m/>
    <n v="619"/>
    <n v="468"/>
    <n v="2759712.3299794244"/>
    <n v="330643.50635802455"/>
    <n v="3.8641711229946525"/>
    <s v="Smart Watch"/>
    <x v="1"/>
    <s v="Electronics"/>
    <s v="Electronics"/>
    <s v="Electronics"/>
    <n v="17"/>
    <s v="Electronics"/>
    <m/>
    <n v="2023"/>
    <n v="5"/>
    <n v="20"/>
    <n v="7"/>
    <s v="Weekday"/>
    <m/>
    <m/>
  </r>
  <r>
    <s v="WEB-8890"/>
    <x v="663"/>
    <s v="Ishaan Iyer"/>
    <x v="2"/>
    <x v="1"/>
    <x v="18"/>
    <n v="2"/>
    <n v="2341.4699999999998"/>
    <x v="3"/>
    <x v="0"/>
    <n v="2"/>
    <n v="4682.9399999999996"/>
    <m/>
    <m/>
    <m/>
    <m/>
    <m/>
    <m/>
    <s v="Completed"/>
    <s v="Yes"/>
    <s v="No"/>
    <m/>
    <n v="589"/>
    <n v="426"/>
    <n v="2759712.3299794244"/>
    <n v="330643.50635802455"/>
    <n v="3.8641711229946525"/>
    <s v="Bluetooth Speaker"/>
    <x v="1"/>
    <s v="Electronics"/>
    <s v="Electronics"/>
    <s v="Electronics"/>
    <n v="48"/>
    <s v="Electronics"/>
    <m/>
    <n v="2023"/>
    <n v="3"/>
    <n v="15"/>
    <n v="4"/>
    <s v="Weekday"/>
    <m/>
    <m/>
  </r>
  <r>
    <s v="WEB-9332"/>
    <x v="63"/>
    <s v="Rahul Pillai"/>
    <x v="5"/>
    <x v="0"/>
    <x v="0"/>
    <n v="1"/>
    <n v="1630.16"/>
    <x v="4"/>
    <x v="0"/>
    <n v="5"/>
    <n v="1630.16"/>
    <m/>
    <m/>
    <m/>
    <m/>
    <m/>
    <m/>
    <s v="Completed"/>
    <s v="Yes"/>
    <s v="No"/>
    <m/>
    <n v="559"/>
    <n v="408"/>
    <n v="1463424.4009529033"/>
    <n v="118285.78776560788"/>
    <n v="3.8140589569160999"/>
    <s v="Water Bottle"/>
    <x v="0"/>
    <s v="Home &amp; Kitchen"/>
    <s v="Home &amp; Kitchen"/>
    <s v="Home &amp; Kitchen"/>
    <n v="2"/>
    <s v="Home &amp; Kitchen"/>
    <m/>
    <n v="2024"/>
    <n v="5"/>
    <n v="13"/>
    <n v="2"/>
    <s v="Weekday"/>
    <m/>
    <m/>
  </r>
  <r>
    <s v="WEB-5887"/>
    <x v="564"/>
    <s v="Aditya Joshi"/>
    <x v="6"/>
    <x v="2"/>
    <x v="13"/>
    <n v="3"/>
    <n v="650.55999999999995"/>
    <x v="4"/>
    <x v="0"/>
    <n v="4"/>
    <n v="1951.6799999999998"/>
    <m/>
    <m/>
    <m/>
    <m/>
    <m/>
    <m/>
    <s v="Completed"/>
    <s v="Yes"/>
    <s v="No"/>
    <m/>
    <n v="558"/>
    <n v="430"/>
    <n v="594714.6477588166"/>
    <n v="60882.938065984097"/>
    <n v="3.804733727810651"/>
    <s v="Self-Help Book"/>
    <x v="2"/>
    <s v="Books"/>
    <s v="Books"/>
    <s v="Books"/>
    <n v="19"/>
    <s v="Books"/>
    <m/>
    <n v="2024"/>
    <n v="9"/>
    <n v="26"/>
    <n v="5"/>
    <s v="Weekday"/>
    <m/>
    <m/>
  </r>
  <r>
    <s v="WEB-7429"/>
    <x v="677"/>
    <s v="Karan Khan"/>
    <x v="3"/>
    <x v="0"/>
    <x v="23"/>
    <n v="1"/>
    <n v="716.76"/>
    <x v="3"/>
    <x v="0"/>
    <n v="3"/>
    <n v="716.76"/>
    <m/>
    <m/>
    <m/>
    <m/>
    <m/>
    <m/>
    <s v="Completed"/>
    <s v="No"/>
    <s v="No"/>
    <m/>
    <n v="619"/>
    <n v="468"/>
    <n v="1463424.4009529033"/>
    <n v="118285.78776560788"/>
    <n v="3.8140589569160999"/>
    <s v="Led Bulb Pack"/>
    <x v="0"/>
    <s v="Home &amp; Kitchen"/>
    <s v="Home &amp; Kitchen"/>
    <s v="Home &amp; Kitchen"/>
    <n v="76"/>
    <s v="Home &amp; Kitchen"/>
    <m/>
    <n v="2023"/>
    <n v="5"/>
    <n v="29"/>
    <n v="2"/>
    <s v="Weekday"/>
    <m/>
    <m/>
  </r>
  <r>
    <s v="WEB-6013"/>
    <x v="831"/>
    <s v="Aditya Reddy"/>
    <x v="1"/>
    <x v="3"/>
    <x v="19"/>
    <n v="2"/>
    <n v="1676.73"/>
    <x v="0"/>
    <x v="0"/>
    <n v="3"/>
    <n v="3353.46"/>
    <m/>
    <m/>
    <m/>
    <m/>
    <m/>
    <m/>
    <s v="Completed"/>
    <s v="Yes"/>
    <s v="No"/>
    <m/>
    <n v="595"/>
    <n v="444"/>
    <n v="1892867.2841657216"/>
    <n v="199432.98236095349"/>
    <n v="3.8949824970828471"/>
    <s v="Sunglasses"/>
    <x v="3"/>
    <s v="Fashion"/>
    <s v="Fashion"/>
    <s v="Fashion"/>
    <n v="53"/>
    <s v="Fashion"/>
    <m/>
    <n v="2025"/>
    <n v="4"/>
    <n v="30"/>
    <n v="4"/>
    <s v="Weekday"/>
    <m/>
    <m/>
  </r>
  <r>
    <s v="WEB-9208"/>
    <x v="217"/>
    <s v="Kavya Pillai"/>
    <x v="1"/>
    <x v="4"/>
    <x v="12"/>
    <n v="2"/>
    <n v="156.91999999999999"/>
    <x v="4"/>
    <x v="0"/>
    <n v="4"/>
    <n v="313.83999999999997"/>
    <m/>
    <m/>
    <m/>
    <m/>
    <m/>
    <m/>
    <s v="Completed"/>
    <s v="No"/>
    <s v="No"/>
    <m/>
    <n v="595"/>
    <n v="444"/>
    <n v="1098537.4901531704"/>
    <n v="96724.388030634553"/>
    <n v="3.9001122334455669"/>
    <s v="Perfume 50Ml"/>
    <x v="4"/>
    <s v="Beauty"/>
    <s v="Beauty"/>
    <s v="Beauty"/>
    <n v="18"/>
    <s v="Beauty"/>
    <m/>
    <n v="2025"/>
    <n v="6"/>
    <n v="1"/>
    <n v="1"/>
    <s v="Weekend"/>
    <m/>
    <m/>
  </r>
  <r>
    <s v="WEB-9253"/>
    <x v="82"/>
    <s v="Aarav Nair"/>
    <x v="6"/>
    <x v="1"/>
    <x v="18"/>
    <n v="1"/>
    <n v="1282.9100000000001"/>
    <x v="3"/>
    <x v="1"/>
    <n v="5"/>
    <n v="1282.9100000000001"/>
    <m/>
    <m/>
    <m/>
    <m/>
    <m/>
    <m/>
    <s v="Pending"/>
    <s v="No"/>
    <s v="Yes"/>
    <m/>
    <n v="558"/>
    <n v="430"/>
    <n v="2759712.3299794244"/>
    <n v="330643.50635802455"/>
    <n v="3.8641711229946525"/>
    <s v="Bluetooth Speaker"/>
    <x v="1"/>
    <s v="Electronics"/>
    <s v="Electronics"/>
    <s v="Electronics"/>
    <n v="48"/>
    <s v="Electronics"/>
    <m/>
    <n v="2024"/>
    <n v="3"/>
    <n v="24"/>
    <n v="1"/>
    <s v="Weekday"/>
    <m/>
    <m/>
  </r>
  <r>
    <s v="WEB-8675"/>
    <x v="722"/>
    <s v="Diya Kumar"/>
    <x v="5"/>
    <x v="0"/>
    <x v="4"/>
    <n v="1"/>
    <n v="1612.06"/>
    <x v="0"/>
    <x v="0"/>
    <n v="5"/>
    <n v="1612.06"/>
    <m/>
    <m/>
    <m/>
    <m/>
    <m/>
    <m/>
    <s v="Completed"/>
    <s v="Yes"/>
    <s v="No"/>
    <m/>
    <n v="559"/>
    <n v="408"/>
    <n v="1463424.4009529033"/>
    <n v="118285.78776560788"/>
    <n v="3.8140589569160999"/>
    <s v="Non-Stick Pan"/>
    <x v="0"/>
    <s v="Home &amp; Kitchen"/>
    <s v="Home &amp; Kitchen"/>
    <s v="Home &amp; Kitchen"/>
    <n v="7"/>
    <s v="Home &amp; Kitchen"/>
    <m/>
    <n v="2023"/>
    <n v="3"/>
    <n v="19"/>
    <n v="1"/>
    <s v="Weekday"/>
    <m/>
    <m/>
  </r>
  <r>
    <s v="WEB-6585"/>
    <x v="701"/>
    <s v="Pooja Rao"/>
    <x v="0"/>
    <x v="4"/>
    <x v="21"/>
    <n v="1"/>
    <n v="1162.1500000000001"/>
    <x v="1"/>
    <x v="0"/>
    <n v="4"/>
    <n v="1162.1500000000001"/>
    <m/>
    <m/>
    <m/>
    <m/>
    <m/>
    <m/>
    <s v="Completed"/>
    <s v="Yes"/>
    <s v="No"/>
    <m/>
    <n v="590"/>
    <n v="451"/>
    <n v="1098537.4901531704"/>
    <n v="96724.388030634553"/>
    <n v="3.9001122334455669"/>
    <s v="Shampoo 200Ml"/>
    <x v="4"/>
    <s v="Beauty"/>
    <s v="Beauty"/>
    <s v="Beauty"/>
    <n v="64"/>
    <s v="Beauty"/>
    <m/>
    <n v="2024"/>
    <n v="2"/>
    <n v="14"/>
    <n v="4"/>
    <s v="Weekday"/>
    <m/>
    <m/>
  </r>
  <r>
    <s v="WEB-7053"/>
    <x v="271"/>
    <s v="Simran Khan"/>
    <x v="0"/>
    <x v="2"/>
    <x v="15"/>
    <n v="1"/>
    <n v="581.74"/>
    <x v="0"/>
    <x v="0"/>
    <n v="3"/>
    <n v="581.74"/>
    <m/>
    <m/>
    <m/>
    <m/>
    <m/>
    <m/>
    <s v="Completed"/>
    <s v="No"/>
    <s v="No"/>
    <m/>
    <n v="590"/>
    <n v="451"/>
    <n v="594714.6477588166"/>
    <n v="60882.938065984097"/>
    <n v="3.804733727810651"/>
    <s v="Kids Story Book"/>
    <x v="2"/>
    <s v="Books"/>
    <s v="Books"/>
    <s v="Books"/>
    <n v="23"/>
    <s v="Books"/>
    <m/>
    <n v="2023"/>
    <n v="8"/>
    <n v="11"/>
    <n v="6"/>
    <s v="Weekday"/>
    <m/>
    <m/>
  </r>
  <r>
    <s v="WEB-9316"/>
    <x v="59"/>
    <s v="Rahul Kumar"/>
    <x v="1"/>
    <x v="4"/>
    <x v="21"/>
    <n v="2"/>
    <n v="1400.39"/>
    <x v="3"/>
    <x v="0"/>
    <n v="3"/>
    <n v="2800.78"/>
    <m/>
    <m/>
    <m/>
    <m/>
    <m/>
    <m/>
    <s v="Completed"/>
    <s v="Yes"/>
    <s v="No"/>
    <m/>
    <n v="595"/>
    <n v="444"/>
    <n v="1098537.4901531704"/>
    <n v="96724.388030634553"/>
    <n v="3.9001122334455669"/>
    <s v="Shampoo 200Ml"/>
    <x v="4"/>
    <s v="Beauty"/>
    <s v="Beauty"/>
    <s v="Beauty"/>
    <n v="64"/>
    <s v="Beauty"/>
    <m/>
    <n v="2025"/>
    <n v="1"/>
    <n v="26"/>
    <n v="1"/>
    <s v="Weekday"/>
    <m/>
    <m/>
  </r>
  <r>
    <s v="WEB-7754"/>
    <x v="244"/>
    <s v="Riya Mehta"/>
    <x v="2"/>
    <x v="0"/>
    <x v="4"/>
    <n v="1"/>
    <n v="1283.19"/>
    <x v="0"/>
    <x v="2"/>
    <n v="4"/>
    <n v="1283.19"/>
    <m/>
    <m/>
    <m/>
    <m/>
    <m/>
    <m/>
    <s v="Completed"/>
    <s v="No"/>
    <s v="No"/>
    <m/>
    <n v="589"/>
    <n v="426"/>
    <n v="1463424.4009529033"/>
    <n v="118285.78776560788"/>
    <n v="3.8140589569160999"/>
    <s v="Non-Stick Pan"/>
    <x v="0"/>
    <s v="Home &amp; Kitchen"/>
    <s v="Home &amp; Kitchen"/>
    <s v="Home &amp; Kitchen"/>
    <n v="7"/>
    <s v="Home &amp; Kitchen"/>
    <m/>
    <n v="2024"/>
    <n v="2"/>
    <n v="11"/>
    <n v="1"/>
    <s v="Weekday"/>
    <m/>
    <m/>
  </r>
  <r>
    <s v="WEB-6345"/>
    <x v="72"/>
    <s v="Aarav Reddy"/>
    <x v="1"/>
    <x v="4"/>
    <x v="6"/>
    <n v="1"/>
    <n v="984.5"/>
    <x v="4"/>
    <x v="0"/>
    <n v="2"/>
    <n v="984.5"/>
    <m/>
    <m/>
    <m/>
    <m/>
    <m/>
    <m/>
    <s v="Completed"/>
    <s v="No"/>
    <s v="No"/>
    <m/>
    <n v="595"/>
    <n v="444"/>
    <n v="1098537.4901531704"/>
    <n v="96724.388030634553"/>
    <n v="3.9001122334455669"/>
    <s v="Lipstick"/>
    <x v="4"/>
    <s v="Beauty"/>
    <s v="Beauty"/>
    <s v="Beauty"/>
    <n v="10"/>
    <s v="Beauty"/>
    <m/>
    <n v="2023"/>
    <n v="12"/>
    <n v="19"/>
    <n v="3"/>
    <s v="Weekday"/>
    <m/>
    <m/>
  </r>
  <r>
    <s v="WEB-8093"/>
    <x v="215"/>
    <s v="Simran Reddy"/>
    <x v="4"/>
    <x v="4"/>
    <x v="6"/>
    <n v="3"/>
    <n v="950.78"/>
    <x v="1"/>
    <x v="0"/>
    <n v="1"/>
    <n v="2852.34"/>
    <m/>
    <m/>
    <m/>
    <m/>
    <m/>
    <m/>
    <s v="Completed"/>
    <s v="Yes"/>
    <s v="No"/>
    <m/>
    <n v="573"/>
    <n v="450"/>
    <n v="1098537.4901531704"/>
    <n v="96724.388030634553"/>
    <n v="3.9001122334455669"/>
    <s v="Lipstick"/>
    <x v="4"/>
    <s v="Beauty"/>
    <s v="Beauty"/>
    <s v="Beauty"/>
    <n v="10"/>
    <s v="Beauty"/>
    <m/>
    <n v="2023"/>
    <n v="5"/>
    <n v="2"/>
    <n v="3"/>
    <s v="Weekday"/>
    <m/>
    <m/>
  </r>
  <r>
    <s v="WEB-9517"/>
    <x v="384"/>
    <s v="Ishaan Khan"/>
    <x v="2"/>
    <x v="1"/>
    <x v="11"/>
    <n v="1"/>
    <n v="1610.78"/>
    <x v="2"/>
    <x v="3"/>
    <n v="4"/>
    <n v="1610.78"/>
    <m/>
    <m/>
    <m/>
    <m/>
    <m/>
    <m/>
    <s v="Lost Sale"/>
    <s v="No"/>
    <s v="Yes"/>
    <m/>
    <n v="589"/>
    <n v="426"/>
    <n v="2759712.3299794244"/>
    <n v="330643.50635802455"/>
    <n v="3.8641711229946525"/>
    <s v="Smart Watch"/>
    <x v="1"/>
    <s v="Electronics"/>
    <s v="Electronics"/>
    <s v="Electronics"/>
    <n v="17"/>
    <s v="Electronics"/>
    <m/>
    <n v="2023"/>
    <n v="11"/>
    <n v="5"/>
    <n v="1"/>
    <s v="Weekday"/>
    <m/>
    <m/>
  </r>
  <r>
    <s v="WEB-6575"/>
    <x v="286"/>
    <s v="Simran Gupta"/>
    <x v="2"/>
    <x v="1"/>
    <x v="1"/>
    <n v="1"/>
    <n v="2834"/>
    <x v="4"/>
    <x v="0"/>
    <n v="3"/>
    <n v="2834"/>
    <m/>
    <m/>
    <m/>
    <m/>
    <m/>
    <m/>
    <s v="Completed"/>
    <s v="Yes"/>
    <s v="No"/>
    <m/>
    <n v="589"/>
    <n v="426"/>
    <n v="2759712.3299794244"/>
    <n v="330643.50635802455"/>
    <n v="3.8641711229946525"/>
    <s v="Power Bank 10000Mah"/>
    <x v="1"/>
    <s v="Electronics"/>
    <s v="Electronics"/>
    <s v="Electronics"/>
    <n v="3"/>
    <s v="Electronics"/>
    <m/>
    <n v="2023"/>
    <n v="8"/>
    <n v="18"/>
    <n v="6"/>
    <s v="Weekday"/>
    <m/>
    <m/>
  </r>
  <r>
    <s v="WEB-7816"/>
    <x v="413"/>
    <s v="Ananya Gupta"/>
    <x v="1"/>
    <x v="2"/>
    <x v="13"/>
    <n v="2"/>
    <n v="629.07000000000005"/>
    <x v="3"/>
    <x v="0"/>
    <n v="4"/>
    <n v="1258.1400000000001"/>
    <m/>
    <m/>
    <m/>
    <m/>
    <m/>
    <m/>
    <s v="Completed"/>
    <s v="Yes"/>
    <s v="No"/>
    <m/>
    <n v="595"/>
    <n v="444"/>
    <n v="594714.6477588166"/>
    <n v="60882.938065984097"/>
    <n v="3.804733727810651"/>
    <s v="Self-Help Book"/>
    <x v="2"/>
    <s v="Books"/>
    <s v="Books"/>
    <s v="Books"/>
    <n v="19"/>
    <s v="Books"/>
    <m/>
    <n v="2023"/>
    <n v="8"/>
    <n v="24"/>
    <n v="5"/>
    <s v="Weekday"/>
    <m/>
    <m/>
  </r>
  <r>
    <s v="WEB-5749"/>
    <x v="551"/>
    <s v="Tanya Malhotra"/>
    <x v="6"/>
    <x v="4"/>
    <x v="12"/>
    <n v="2"/>
    <n v="221.82"/>
    <x v="1"/>
    <x v="0"/>
    <n v="2"/>
    <n v="443.64"/>
    <m/>
    <m/>
    <m/>
    <m/>
    <m/>
    <m/>
    <s v="Completed"/>
    <s v="No"/>
    <s v="No"/>
    <m/>
    <n v="558"/>
    <n v="430"/>
    <n v="1098537.4901531704"/>
    <n v="96724.388030634553"/>
    <n v="3.9001122334455669"/>
    <s v="Perfume 50Ml"/>
    <x v="4"/>
    <s v="Beauty"/>
    <s v="Beauty"/>
    <s v="Beauty"/>
    <n v="18"/>
    <s v="Beauty"/>
    <m/>
    <n v="2025"/>
    <n v="6"/>
    <n v="3"/>
    <n v="3"/>
    <s v="Weekday"/>
    <m/>
    <m/>
  </r>
  <r>
    <s v="WEB-5961"/>
    <x v="179"/>
    <s v="Karan Reddy"/>
    <x v="1"/>
    <x v="4"/>
    <x v="24"/>
    <n v="3"/>
    <n v="798.50450765864298"/>
    <x v="3"/>
    <x v="0"/>
    <n v="3"/>
    <n v="2395.5135229759289"/>
    <m/>
    <m/>
    <m/>
    <m/>
    <m/>
    <m/>
    <s v="Completed"/>
    <s v="Yes"/>
    <s v="No"/>
    <m/>
    <n v="595"/>
    <n v="444"/>
    <n v="1098537.4901531704"/>
    <n v="96724.388030634553"/>
    <n v="3.9001122334455669"/>
    <s v="Face Cream"/>
    <x v="4"/>
    <s v="Beauty"/>
    <s v="Beauty"/>
    <s v="Beauty"/>
    <n v="80"/>
    <s v="Beauty"/>
    <m/>
    <n v="2024"/>
    <n v="12"/>
    <n v="8"/>
    <n v="1"/>
    <s v="Weekday"/>
    <m/>
    <m/>
  </r>
  <r>
    <s v="WEB-9678"/>
    <x v="487"/>
    <s v="Vikram Mehta"/>
    <x v="6"/>
    <x v="0"/>
    <x v="0"/>
    <n v="1"/>
    <n v="1556.2"/>
    <x v="0"/>
    <x v="0"/>
    <n v="4"/>
    <n v="1556.2"/>
    <m/>
    <m/>
    <m/>
    <m/>
    <m/>
    <m/>
    <s v="Completed"/>
    <s v="Yes"/>
    <s v="No"/>
    <m/>
    <n v="558"/>
    <n v="430"/>
    <n v="1463424.4009529033"/>
    <n v="118285.78776560788"/>
    <n v="3.8140589569160999"/>
    <s v="Water Bottle"/>
    <x v="0"/>
    <s v="Home &amp; Kitchen"/>
    <s v="Home &amp; Kitchen"/>
    <s v="Home &amp; Kitchen"/>
    <n v="2"/>
    <s v="Home &amp; Kitchen"/>
    <m/>
    <n v="2023"/>
    <n v="10"/>
    <n v="21"/>
    <n v="7"/>
    <s v="Weekday"/>
    <m/>
    <m/>
  </r>
  <r>
    <s v="WEB-7058"/>
    <x v="844"/>
    <s v="Meera Mehta"/>
    <x v="0"/>
    <x v="1"/>
    <x v="18"/>
    <n v="1"/>
    <n v="2991.61"/>
    <x v="4"/>
    <x v="1"/>
    <n v="5"/>
    <n v="2991.61"/>
    <m/>
    <m/>
    <m/>
    <m/>
    <m/>
    <m/>
    <s v="Pending"/>
    <s v="No"/>
    <s v="Yes"/>
    <m/>
    <n v="590"/>
    <n v="451"/>
    <n v="2759712.3299794244"/>
    <n v="330643.50635802455"/>
    <n v="3.8641711229946525"/>
    <s v="Bluetooth Speaker"/>
    <x v="1"/>
    <s v="Electronics"/>
    <s v="Electronics"/>
    <s v="Electronics"/>
    <n v="48"/>
    <s v="Electronics"/>
    <m/>
    <n v="2023"/>
    <n v="4"/>
    <n v="12"/>
    <n v="4"/>
    <s v="Weekday"/>
    <m/>
    <m/>
  </r>
  <r>
    <s v="WEB-8852"/>
    <x v="780"/>
    <s v="Ananya Singh"/>
    <x v="7"/>
    <x v="2"/>
    <x v="14"/>
    <n v="2"/>
    <n v="440.81"/>
    <x v="0"/>
    <x v="0"/>
    <n v="3"/>
    <n v="881.62"/>
    <m/>
    <m/>
    <m/>
    <m/>
    <m/>
    <m/>
    <s v="Completed"/>
    <s v="No"/>
    <s v="No"/>
    <m/>
    <n v="567"/>
    <n v="440"/>
    <n v="594714.6477588166"/>
    <n v="60882.938065984097"/>
    <n v="3.804733727810651"/>
    <s v="Notebook Set"/>
    <x v="2"/>
    <s v="Books"/>
    <s v="Books"/>
    <s v="Books"/>
    <n v="20"/>
    <s v="Books"/>
    <m/>
    <n v="2024"/>
    <n v="10"/>
    <n v="29"/>
    <n v="3"/>
    <s v="Weekday"/>
    <m/>
    <m/>
  </r>
  <r>
    <s v="WEB-5363"/>
    <x v="231"/>
    <s v="Neha Kapoor"/>
    <x v="7"/>
    <x v="1"/>
    <x v="11"/>
    <n v="2"/>
    <n v="1864.66"/>
    <x v="1"/>
    <x v="0"/>
    <m/>
    <n v="3729.32"/>
    <m/>
    <m/>
    <m/>
    <m/>
    <m/>
    <m/>
    <s v="Completed"/>
    <s v="Yes"/>
    <s v="No"/>
    <m/>
    <n v="567"/>
    <n v="440"/>
    <n v="2759712.3299794244"/>
    <n v="330643.50635802455"/>
    <n v="3.8641711229946525"/>
    <s v="Smart Watch"/>
    <x v="1"/>
    <s v="Electronics"/>
    <s v="Electronics"/>
    <s v="Electronics"/>
    <n v="17"/>
    <s v="Electronics"/>
    <m/>
    <n v="2023"/>
    <n v="12"/>
    <n v="8"/>
    <n v="6"/>
    <s v="Weekday"/>
    <m/>
    <m/>
  </r>
  <r>
    <s v="WEB-8260"/>
    <x v="252"/>
    <s v="Rahul Menon"/>
    <x v="4"/>
    <x v="1"/>
    <x v="11"/>
    <n v="1"/>
    <n v="1424.3"/>
    <x v="1"/>
    <x v="1"/>
    <n v="4"/>
    <n v="1424.3"/>
    <m/>
    <m/>
    <m/>
    <m/>
    <m/>
    <m/>
    <s v="Pending"/>
    <s v="No"/>
    <s v="Yes"/>
    <m/>
    <n v="573"/>
    <n v="450"/>
    <n v="2759712.3299794244"/>
    <n v="330643.50635802455"/>
    <n v="3.8641711229946525"/>
    <s v="Smart Watch"/>
    <x v="1"/>
    <s v="Electronics"/>
    <s v="Electronics"/>
    <s v="Electronics"/>
    <n v="17"/>
    <s v="Electronics"/>
    <m/>
    <n v="2023"/>
    <n v="1"/>
    <n v="21"/>
    <n v="7"/>
    <s v="Weekday"/>
    <m/>
    <m/>
  </r>
  <r>
    <s v="WEB-5518"/>
    <x v="708"/>
    <s v="Neha Singh"/>
    <x v="0"/>
    <x v="3"/>
    <x v="3"/>
    <n v="3"/>
    <n v="1379.31"/>
    <x v="5"/>
    <x v="0"/>
    <n v="3"/>
    <n v="4137.93"/>
    <m/>
    <m/>
    <m/>
    <m/>
    <m/>
    <m/>
    <s v="Completed"/>
    <s v="Yes"/>
    <s v="No"/>
    <m/>
    <n v="590"/>
    <n v="451"/>
    <n v="1892867.2841657216"/>
    <n v="199432.98236095349"/>
    <n v="3.8949824970828471"/>
    <s v="Denim Jeans"/>
    <x v="3"/>
    <s v="Fashion"/>
    <s v="Fashion"/>
    <s v="Fashion"/>
    <n v="6"/>
    <s v="Fashion"/>
    <m/>
    <n v="2023"/>
    <n v="12"/>
    <n v="11"/>
    <n v="2"/>
    <s v="Weekday"/>
    <m/>
    <m/>
  </r>
  <r>
    <s v="WEB-8232"/>
    <x v="251"/>
    <s v="Tanya Patel"/>
    <x v="3"/>
    <x v="4"/>
    <x v="22"/>
    <n v="1"/>
    <n v="572.13"/>
    <x v="1"/>
    <x v="3"/>
    <n v="4"/>
    <n v="572.13"/>
    <m/>
    <m/>
    <m/>
    <m/>
    <m/>
    <m/>
    <s v="Lost Sale"/>
    <s v="No"/>
    <s v="Yes"/>
    <m/>
    <n v="619"/>
    <n v="468"/>
    <n v="1098537.4901531704"/>
    <n v="96724.388030634553"/>
    <n v="3.9001122334455669"/>
    <s v="Hair Oil"/>
    <x v="4"/>
    <s v="Beauty"/>
    <s v="Beauty"/>
    <s v="Beauty"/>
    <n v="70"/>
    <s v="Beauty"/>
    <m/>
    <n v="2024"/>
    <n v="2"/>
    <n v="3"/>
    <n v="7"/>
    <s v="Weekday"/>
    <m/>
    <m/>
  </r>
  <r>
    <s v="WEB-7080"/>
    <x v="49"/>
    <s v="Karan Singh"/>
    <x v="3"/>
    <x v="1"/>
    <x v="11"/>
    <n v="1"/>
    <n v="3268.6"/>
    <x v="3"/>
    <x v="0"/>
    <n v="5"/>
    <n v="3268.6"/>
    <m/>
    <m/>
    <m/>
    <m/>
    <m/>
    <m/>
    <s v="Completed"/>
    <s v="Yes"/>
    <s v="No"/>
    <m/>
    <n v="619"/>
    <n v="468"/>
    <n v="2759712.3299794244"/>
    <n v="330643.50635802455"/>
    <n v="3.8641711229946525"/>
    <s v="Smart Watch"/>
    <x v="1"/>
    <s v="Electronics"/>
    <s v="Electronics"/>
    <s v="Electronics"/>
    <n v="17"/>
    <s v="Electronics"/>
    <m/>
    <n v="2025"/>
    <n v="6"/>
    <n v="9"/>
    <n v="2"/>
    <s v="Weekday"/>
    <m/>
    <m/>
  </r>
  <r>
    <s v="WEB-6142"/>
    <x v="878"/>
    <s v="Kavya Kumar"/>
    <x v="2"/>
    <x v="2"/>
    <x v="7"/>
    <n v="1"/>
    <n v="446.45"/>
    <x v="1"/>
    <x v="3"/>
    <n v="4"/>
    <n v="446.45"/>
    <m/>
    <m/>
    <m/>
    <m/>
    <m/>
    <m/>
    <s v="Lost Sale"/>
    <s v="No"/>
    <s v="Yes"/>
    <m/>
    <n v="589"/>
    <n v="426"/>
    <n v="594714.6477588166"/>
    <n v="60882.938065984097"/>
    <n v="3.804733727810651"/>
    <s v="Fiction Novel"/>
    <x v="2"/>
    <s v="Books"/>
    <s v="Books"/>
    <s v="Books"/>
    <n v="11"/>
    <s v="Books"/>
    <m/>
    <n v="2024"/>
    <n v="1"/>
    <n v="16"/>
    <n v="3"/>
    <s v="Weekday"/>
    <m/>
    <m/>
  </r>
  <r>
    <s v="WEB-6923"/>
    <x v="537"/>
    <s v="Ananya Chatterjee"/>
    <x v="1"/>
    <x v="0"/>
    <x v="16"/>
    <n v="1"/>
    <n v="662.23"/>
    <x v="3"/>
    <x v="0"/>
    <n v="4"/>
    <n v="662.23"/>
    <m/>
    <m/>
    <m/>
    <m/>
    <m/>
    <m/>
    <s v="Completed"/>
    <s v="No"/>
    <s v="No"/>
    <m/>
    <n v="595"/>
    <n v="444"/>
    <n v="1463424.4009529033"/>
    <n v="118285.78776560788"/>
    <n v="3.8140589569160999"/>
    <s v="Table Lamp"/>
    <x v="0"/>
    <s v="Home &amp; Kitchen"/>
    <s v="Home &amp; Kitchen"/>
    <s v="Home &amp; Kitchen"/>
    <n v="32"/>
    <s v="Home &amp; Kitchen"/>
    <m/>
    <n v="2023"/>
    <n v="3"/>
    <n v="10"/>
    <n v="6"/>
    <s v="Weekday"/>
    <m/>
    <m/>
  </r>
  <r>
    <s v="WEB-5865"/>
    <x v="312"/>
    <s v="Ishaan Gupta"/>
    <x v="1"/>
    <x v="0"/>
    <x v="23"/>
    <n v="1"/>
    <n v="1950.95"/>
    <x v="1"/>
    <x v="0"/>
    <n v="4"/>
    <n v="1950.95"/>
    <m/>
    <m/>
    <m/>
    <m/>
    <m/>
    <m/>
    <s v="Completed"/>
    <s v="Yes"/>
    <s v="No"/>
    <m/>
    <n v="595"/>
    <n v="444"/>
    <n v="1463424.4009529033"/>
    <n v="118285.78776560788"/>
    <n v="3.8140589569160999"/>
    <s v="Led Bulb Pack"/>
    <x v="0"/>
    <s v="Home &amp; Kitchen"/>
    <s v="Home &amp; Kitchen"/>
    <s v="Home &amp; Kitchen"/>
    <n v="76"/>
    <s v="Home &amp; Kitchen"/>
    <m/>
    <n v="2023"/>
    <n v="7"/>
    <n v="27"/>
    <n v="5"/>
    <s v="Weekday"/>
    <m/>
    <m/>
  </r>
  <r>
    <s v="WEB-6105"/>
    <x v="317"/>
    <s v="Riya Mehta"/>
    <x v="5"/>
    <x v="1"/>
    <x v="1"/>
    <n v="1"/>
    <n v="2234.64"/>
    <x v="2"/>
    <x v="2"/>
    <n v="3"/>
    <n v="2234.64"/>
    <m/>
    <m/>
    <m/>
    <m/>
    <m/>
    <m/>
    <s v="Completed"/>
    <s v="No"/>
    <s v="No"/>
    <m/>
    <n v="559"/>
    <n v="408"/>
    <n v="2759712.3299794244"/>
    <n v="330643.50635802455"/>
    <n v="3.8641711229946525"/>
    <s v="Power Bank 10000Mah"/>
    <x v="1"/>
    <s v="Electronics"/>
    <s v="Electronics"/>
    <s v="Electronics"/>
    <n v="3"/>
    <s v="Electronics"/>
    <m/>
    <n v="2023"/>
    <n v="1"/>
    <n v="15"/>
    <n v="1"/>
    <s v="Weekday"/>
    <m/>
    <m/>
  </r>
  <r>
    <s v="WEB-5575"/>
    <x v="519"/>
    <s v="Rohan Kapoor"/>
    <x v="7"/>
    <x v="1"/>
    <x v="18"/>
    <n v="2"/>
    <n v="3062.29"/>
    <x v="2"/>
    <x v="3"/>
    <n v="4"/>
    <n v="6124.58"/>
    <m/>
    <m/>
    <m/>
    <m/>
    <m/>
    <m/>
    <s v="Lost Sale"/>
    <s v="No"/>
    <s v="Yes"/>
    <m/>
    <n v="567"/>
    <n v="440"/>
    <n v="2759712.3299794244"/>
    <n v="330643.50635802455"/>
    <n v="3.8641711229946525"/>
    <s v="Bluetooth Speaker"/>
    <x v="1"/>
    <s v="Electronics"/>
    <s v="Electronics"/>
    <s v="Electronics"/>
    <n v="48"/>
    <s v="Electronics"/>
    <m/>
    <n v="2024"/>
    <n v="11"/>
    <n v="25"/>
    <n v="2"/>
    <s v="Weekday"/>
    <m/>
    <m/>
  </r>
  <r>
    <s v="WEB-8918"/>
    <x v="217"/>
    <s v="Diya Das"/>
    <x v="7"/>
    <x v="2"/>
    <x v="7"/>
    <n v="1"/>
    <n v="634.21"/>
    <x v="1"/>
    <x v="0"/>
    <n v="4"/>
    <n v="634.21"/>
    <m/>
    <m/>
    <m/>
    <m/>
    <m/>
    <m/>
    <s v="Completed"/>
    <s v="No"/>
    <s v="No"/>
    <m/>
    <n v="567"/>
    <n v="440"/>
    <n v="594714.6477588166"/>
    <n v="60882.938065984097"/>
    <n v="3.804733727810651"/>
    <s v="Fiction Novel"/>
    <x v="2"/>
    <s v="Books"/>
    <s v="Books"/>
    <s v="Books"/>
    <n v="11"/>
    <s v="Books"/>
    <m/>
    <n v="2025"/>
    <n v="6"/>
    <n v="1"/>
    <n v="1"/>
    <s v="Weekend"/>
    <m/>
    <m/>
  </r>
  <r>
    <s v="WEB-6202"/>
    <x v="538"/>
    <s v="Aditya Kumar"/>
    <x v="5"/>
    <x v="4"/>
    <x v="22"/>
    <n v="1"/>
    <n v="1394.34"/>
    <x v="2"/>
    <x v="0"/>
    <n v="5"/>
    <n v="1394.34"/>
    <m/>
    <m/>
    <m/>
    <m/>
    <m/>
    <m/>
    <s v="Completed"/>
    <s v="Yes"/>
    <s v="No"/>
    <m/>
    <n v="559"/>
    <n v="408"/>
    <n v="1098537.4901531704"/>
    <n v="96724.388030634553"/>
    <n v="3.9001122334455669"/>
    <s v="Hair Oil"/>
    <x v="4"/>
    <s v="Beauty"/>
    <s v="Beauty"/>
    <s v="Beauty"/>
    <n v="70"/>
    <s v="Beauty"/>
    <m/>
    <n v="2024"/>
    <n v="6"/>
    <n v="3"/>
    <n v="2"/>
    <s v="Weekday"/>
    <m/>
    <m/>
  </r>
  <r>
    <s v="WEB-9345"/>
    <x v="482"/>
    <s v="Ishaan Verma"/>
    <x v="1"/>
    <x v="4"/>
    <x v="12"/>
    <n v="1"/>
    <n v="641.6"/>
    <x v="4"/>
    <x v="0"/>
    <n v="1"/>
    <n v="641.6"/>
    <m/>
    <m/>
    <m/>
    <m/>
    <m/>
    <m/>
    <s v="Completed"/>
    <s v="No"/>
    <s v="No"/>
    <m/>
    <n v="595"/>
    <n v="444"/>
    <n v="1098537.4901531704"/>
    <n v="96724.388030634553"/>
    <n v="3.9001122334455669"/>
    <s v="Perfume 50Ml"/>
    <x v="4"/>
    <s v="Beauty"/>
    <s v="Beauty"/>
    <s v="Beauty"/>
    <n v="18"/>
    <s v="Beauty"/>
    <m/>
    <n v="2024"/>
    <n v="5"/>
    <n v="29"/>
    <n v="4"/>
    <s v="Weekday"/>
    <m/>
    <m/>
  </r>
  <r>
    <s v="WEB-5205"/>
    <x v="435"/>
    <s v="Meera Kapoor"/>
    <x v="0"/>
    <x v="3"/>
    <x v="3"/>
    <n v="1"/>
    <n v="2339.73"/>
    <x v="0"/>
    <x v="0"/>
    <n v="5"/>
    <n v="2339.73"/>
    <m/>
    <m/>
    <m/>
    <m/>
    <m/>
    <m/>
    <s v="Completed"/>
    <s v="Yes"/>
    <s v="No"/>
    <m/>
    <n v="590"/>
    <n v="451"/>
    <n v="1892867.2841657216"/>
    <n v="199432.98236095349"/>
    <n v="3.8949824970828471"/>
    <s v="Denim Jeans"/>
    <x v="3"/>
    <s v="Fashion"/>
    <s v="Fashion"/>
    <s v="Fashion"/>
    <n v="6"/>
    <s v="Fashion"/>
    <m/>
    <n v="2023"/>
    <n v="5"/>
    <n v="25"/>
    <n v="5"/>
    <s v="Weekday"/>
    <m/>
    <m/>
  </r>
  <r>
    <s v="WEB-6074"/>
    <x v="644"/>
    <s v="Saanvi Sharma"/>
    <x v="0"/>
    <x v="3"/>
    <x v="20"/>
    <n v="1"/>
    <n v="404.32"/>
    <x v="4"/>
    <x v="0"/>
    <n v="5"/>
    <n v="404.32"/>
    <m/>
    <m/>
    <m/>
    <m/>
    <m/>
    <m/>
    <s v="Completed"/>
    <s v="No"/>
    <s v="No"/>
    <m/>
    <n v="590"/>
    <n v="451"/>
    <n v="1892867.2841657216"/>
    <n v="199432.98236095349"/>
    <n v="3.8949824970828471"/>
    <s v="Men'S T-Shirt"/>
    <x v="3"/>
    <s v="Fashion"/>
    <s v="Fashion"/>
    <s v="Fashion"/>
    <n v="55"/>
    <s v="Fashion"/>
    <m/>
    <n v="2024"/>
    <n v="11"/>
    <n v="26"/>
    <n v="3"/>
    <s v="Weekday"/>
    <m/>
    <m/>
  </r>
  <r>
    <s v="WEB-7227"/>
    <x v="879"/>
    <s v="Karan Nair"/>
    <x v="6"/>
    <x v="4"/>
    <x v="12"/>
    <n v="1"/>
    <n v="800.6"/>
    <x v="1"/>
    <x v="0"/>
    <n v="5"/>
    <n v="800.6"/>
    <m/>
    <m/>
    <m/>
    <m/>
    <m/>
    <m/>
    <s v="Completed"/>
    <s v="No"/>
    <s v="No"/>
    <m/>
    <n v="558"/>
    <n v="430"/>
    <n v="1098537.4901531704"/>
    <n v="96724.388030634553"/>
    <n v="3.9001122334455669"/>
    <s v="Perfume 50Ml"/>
    <x v="4"/>
    <s v="Beauty"/>
    <s v="Beauty"/>
    <s v="Beauty"/>
    <n v="18"/>
    <s v="Beauty"/>
    <m/>
    <n v="2023"/>
    <n v="9"/>
    <n v="25"/>
    <n v="2"/>
    <s v="Weekday"/>
    <m/>
    <m/>
  </r>
  <r>
    <s v="WEB-8451"/>
    <x v="569"/>
    <s v="Riya Gupta"/>
    <x v="4"/>
    <x v="4"/>
    <x v="21"/>
    <n v="1"/>
    <n v="1186.0899999999999"/>
    <x v="0"/>
    <x v="0"/>
    <n v="5"/>
    <n v="1186.0899999999999"/>
    <m/>
    <m/>
    <m/>
    <m/>
    <m/>
    <m/>
    <s v="Completed"/>
    <s v="Yes"/>
    <s v="No"/>
    <m/>
    <n v="573"/>
    <n v="450"/>
    <n v="1098537.4901531704"/>
    <n v="96724.388030634553"/>
    <n v="3.9001122334455669"/>
    <s v="Shampoo 200Ml"/>
    <x v="4"/>
    <s v="Beauty"/>
    <s v="Beauty"/>
    <s v="Beauty"/>
    <n v="64"/>
    <s v="Beauty"/>
    <m/>
    <n v="2024"/>
    <n v="2"/>
    <n v="7"/>
    <n v="4"/>
    <s v="Weekend"/>
    <m/>
    <m/>
  </r>
  <r>
    <s v="WEB-5719"/>
    <x v="397"/>
    <s v="Simran Nair"/>
    <x v="5"/>
    <x v="3"/>
    <x v="20"/>
    <n v="1"/>
    <n v="1338.8"/>
    <x v="1"/>
    <x v="3"/>
    <n v="3"/>
    <n v="1338.8"/>
    <m/>
    <m/>
    <m/>
    <m/>
    <m/>
    <m/>
    <s v="Lost Sale"/>
    <s v="No"/>
    <s v="Yes"/>
    <m/>
    <n v="559"/>
    <n v="408"/>
    <n v="1892867.2841657216"/>
    <n v="199432.98236095349"/>
    <n v="3.8949824970828471"/>
    <s v="Men'S T-Shirt"/>
    <x v="3"/>
    <s v="Fashion"/>
    <s v="Fashion"/>
    <s v="Fashion"/>
    <n v="55"/>
    <s v="Fashion"/>
    <m/>
    <n v="2023"/>
    <n v="2"/>
    <n v="16"/>
    <n v="5"/>
    <s v="Weekday"/>
    <m/>
    <m/>
  </r>
  <r>
    <s v="WEB-9693"/>
    <x v="549"/>
    <s v="Rahul Bose"/>
    <x v="1"/>
    <x v="2"/>
    <x v="2"/>
    <n v="2"/>
    <n v="732.49"/>
    <x v="0"/>
    <x v="3"/>
    <n v="5"/>
    <n v="1464.98"/>
    <m/>
    <m/>
    <m/>
    <m/>
    <m/>
    <m/>
    <s v="Lost Sale"/>
    <s v="No"/>
    <s v="Yes"/>
    <m/>
    <n v="595"/>
    <n v="444"/>
    <n v="594714.6477588166"/>
    <n v="60882.938065984097"/>
    <n v="3.804733727810651"/>
    <s v="Cookbook"/>
    <x v="2"/>
    <s v="Books"/>
    <s v="Books"/>
    <s v="Books"/>
    <n v="4"/>
    <s v="Books"/>
    <m/>
    <n v="2024"/>
    <n v="1"/>
    <n v="11"/>
    <n v="5"/>
    <s v="Weekday"/>
    <m/>
    <m/>
  </r>
  <r>
    <s v="WEB-9541"/>
    <x v="24"/>
    <s v="Simran Nair"/>
    <x v="1"/>
    <x v="0"/>
    <x v="23"/>
    <n v="1"/>
    <n v="1458.09"/>
    <x v="1"/>
    <x v="3"/>
    <n v="2"/>
    <n v="1458.09"/>
    <m/>
    <m/>
    <m/>
    <m/>
    <m/>
    <m/>
    <s v="Lost Sale"/>
    <s v="No"/>
    <s v="Yes"/>
    <m/>
    <n v="595"/>
    <n v="444"/>
    <n v="1463424.4009529033"/>
    <n v="118285.78776560788"/>
    <n v="3.8140589569160999"/>
    <s v="Led Bulb Pack"/>
    <x v="0"/>
    <s v="Home &amp; Kitchen"/>
    <s v="Home &amp; Kitchen"/>
    <s v="Home &amp; Kitchen"/>
    <n v="76"/>
    <s v="Home &amp; Kitchen"/>
    <m/>
    <n v="2024"/>
    <n v="8"/>
    <n v="15"/>
    <n v="5"/>
    <s v="Weekday"/>
    <m/>
    <m/>
  </r>
  <r>
    <s v="WEB-7685"/>
    <x v="724"/>
    <s v="Vikram Menon"/>
    <x v="1"/>
    <x v="4"/>
    <x v="22"/>
    <n v="1"/>
    <n v="252.55"/>
    <x v="3"/>
    <x v="0"/>
    <n v="3"/>
    <n v="252.55"/>
    <m/>
    <m/>
    <m/>
    <m/>
    <m/>
    <m/>
    <s v="Completed"/>
    <s v="No"/>
    <s v="No"/>
    <m/>
    <n v="595"/>
    <n v="444"/>
    <n v="1098537.4901531704"/>
    <n v="96724.388030634553"/>
    <n v="3.9001122334455669"/>
    <s v="Hair Oil"/>
    <x v="4"/>
    <s v="Beauty"/>
    <s v="Beauty"/>
    <s v="Beauty"/>
    <n v="70"/>
    <s v="Beauty"/>
    <m/>
    <n v="2023"/>
    <n v="3"/>
    <n v="25"/>
    <n v="7"/>
    <s v="Weekday"/>
    <m/>
    <m/>
  </r>
  <r>
    <s v="WEB-6251"/>
    <x v="879"/>
    <s v="Riya Patel"/>
    <x v="0"/>
    <x v="3"/>
    <x v="3"/>
    <n v="1"/>
    <n v="715.91"/>
    <x v="0"/>
    <x v="2"/>
    <n v="3"/>
    <n v="715.91"/>
    <m/>
    <m/>
    <m/>
    <m/>
    <m/>
    <m/>
    <s v="Completed"/>
    <s v="No"/>
    <s v="No"/>
    <m/>
    <n v="590"/>
    <n v="451"/>
    <n v="1892867.2841657216"/>
    <n v="199432.98236095349"/>
    <n v="3.8949824970828471"/>
    <s v="Denim Jeans"/>
    <x v="3"/>
    <s v="Fashion"/>
    <s v="Fashion"/>
    <s v="Fashion"/>
    <n v="6"/>
    <s v="Fashion"/>
    <m/>
    <n v="2023"/>
    <n v="9"/>
    <n v="25"/>
    <n v="2"/>
    <s v="Weekday"/>
    <m/>
    <m/>
  </r>
  <r>
    <s v="WEB-8796"/>
    <x v="234"/>
    <s v="Rohan Sharma"/>
    <x v="7"/>
    <x v="2"/>
    <x v="14"/>
    <n v="2"/>
    <n v="739.25"/>
    <x v="0"/>
    <x v="2"/>
    <n v="3"/>
    <n v="1478.5"/>
    <m/>
    <m/>
    <m/>
    <m/>
    <m/>
    <m/>
    <s v="Completed"/>
    <s v="No"/>
    <s v="No"/>
    <m/>
    <n v="567"/>
    <n v="440"/>
    <n v="594714.6477588166"/>
    <n v="60882.938065984097"/>
    <n v="3.804733727810651"/>
    <s v="Notebook Set"/>
    <x v="2"/>
    <s v="Books"/>
    <s v="Books"/>
    <s v="Books"/>
    <n v="20"/>
    <s v="Books"/>
    <m/>
    <n v="2023"/>
    <n v="12"/>
    <n v="7"/>
    <n v="5"/>
    <s v="Weekend"/>
    <m/>
    <m/>
  </r>
  <r>
    <s v="WEB-9075"/>
    <x v="116"/>
    <s v="Sanjay Khan"/>
    <x v="6"/>
    <x v="1"/>
    <x v="8"/>
    <n v="2"/>
    <n v="2663.4"/>
    <x v="2"/>
    <x v="0"/>
    <n v="3"/>
    <n v="5326.8"/>
    <m/>
    <m/>
    <m/>
    <m/>
    <m/>
    <m/>
    <s v="Completed"/>
    <s v="Yes"/>
    <s v="No"/>
    <m/>
    <n v="558"/>
    <n v="430"/>
    <n v="2759712.3299794244"/>
    <n v="330643.50635802455"/>
    <n v="3.8641711229946525"/>
    <s v="Wireless Earbuds"/>
    <x v="1"/>
    <s v="Electronics"/>
    <s v="Electronics"/>
    <s v="Electronics"/>
    <n v="12"/>
    <s v="Electronics"/>
    <m/>
    <n v="2024"/>
    <n v="2"/>
    <n v="15"/>
    <n v="5"/>
    <s v="Weekday"/>
    <m/>
    <m/>
  </r>
  <r>
    <s v="WEB-6246"/>
    <x v="261"/>
    <s v="Rohan Joshi"/>
    <x v="7"/>
    <x v="3"/>
    <x v="20"/>
    <n v="1"/>
    <n v="2148.6799999999998"/>
    <x v="2"/>
    <x v="0"/>
    <m/>
    <n v="2148.6799999999998"/>
    <m/>
    <m/>
    <m/>
    <m/>
    <m/>
    <m/>
    <s v="Completed"/>
    <s v="Yes"/>
    <s v="No"/>
    <m/>
    <n v="567"/>
    <n v="440"/>
    <n v="1892867.2841657216"/>
    <n v="199432.98236095349"/>
    <n v="3.8949824970828471"/>
    <s v="Men'S T-Shirt"/>
    <x v="3"/>
    <s v="Fashion"/>
    <s v="Fashion"/>
    <s v="Fashion"/>
    <n v="55"/>
    <s v="Fashion"/>
    <m/>
    <n v="2024"/>
    <n v="6"/>
    <n v="18"/>
    <n v="3"/>
    <s v="Weekday"/>
    <m/>
    <m/>
  </r>
  <r>
    <s v="WEB-6268"/>
    <x v="849"/>
    <s v="Karan Chatterjee"/>
    <x v="1"/>
    <x v="3"/>
    <x v="19"/>
    <n v="2"/>
    <n v="1382.32"/>
    <x v="3"/>
    <x v="1"/>
    <n v="4"/>
    <n v="2764.64"/>
    <m/>
    <m/>
    <m/>
    <m/>
    <m/>
    <m/>
    <s v="Pending"/>
    <s v="No"/>
    <s v="Yes"/>
    <m/>
    <n v="595"/>
    <n v="444"/>
    <n v="1892867.2841657216"/>
    <n v="199432.98236095349"/>
    <n v="3.8949824970828471"/>
    <s v="Sunglasses"/>
    <x v="3"/>
    <s v="Fashion"/>
    <s v="Fashion"/>
    <s v="Fashion"/>
    <n v="53"/>
    <s v="Fashion"/>
    <m/>
    <n v="2024"/>
    <n v="3"/>
    <n v="11"/>
    <n v="2"/>
    <s v="Weekday"/>
    <m/>
    <m/>
  </r>
  <r>
    <s v="WEB-6172"/>
    <x v="556"/>
    <s v="Riya Gupta"/>
    <x v="1"/>
    <x v="3"/>
    <x v="20"/>
    <n v="1"/>
    <n v="1419.824472190694"/>
    <x v="1"/>
    <x v="0"/>
    <n v="3"/>
    <n v="1419.824472190694"/>
    <m/>
    <m/>
    <m/>
    <m/>
    <m/>
    <m/>
    <s v="Completed"/>
    <s v="Yes"/>
    <s v="No"/>
    <m/>
    <n v="595"/>
    <n v="444"/>
    <n v="1892867.2841657216"/>
    <n v="199432.98236095349"/>
    <n v="3.8949824970828471"/>
    <s v="Men'S T-Shirt"/>
    <x v="3"/>
    <s v="Fashion"/>
    <s v="Fashion"/>
    <s v="Fashion"/>
    <n v="55"/>
    <s v="Fashion"/>
    <m/>
    <n v="2025"/>
    <n v="3"/>
    <n v="15"/>
    <n v="7"/>
    <s v="Weekday"/>
    <m/>
    <m/>
  </r>
  <r>
    <s v="WEB-6919"/>
    <x v="828"/>
    <s v="Rahul Mehta"/>
    <x v="2"/>
    <x v="0"/>
    <x v="16"/>
    <n v="1"/>
    <n v="1036.1300000000001"/>
    <x v="4"/>
    <x v="0"/>
    <n v="5"/>
    <n v="1036.1300000000001"/>
    <m/>
    <m/>
    <m/>
    <m/>
    <m/>
    <m/>
    <s v="Completed"/>
    <s v="Yes"/>
    <s v="No"/>
    <m/>
    <n v="589"/>
    <n v="426"/>
    <n v="1463424.4009529033"/>
    <n v="118285.78776560788"/>
    <n v="3.8140589569160999"/>
    <s v="Table Lamp"/>
    <x v="0"/>
    <s v="Home &amp; Kitchen"/>
    <s v="Home &amp; Kitchen"/>
    <s v="Home &amp; Kitchen"/>
    <n v="32"/>
    <s v="Home &amp; Kitchen"/>
    <m/>
    <n v="2025"/>
    <n v="1"/>
    <n v="23"/>
    <n v="5"/>
    <s v="Weekday"/>
    <m/>
    <m/>
  </r>
  <r>
    <s v="WEB-6012"/>
    <x v="63"/>
    <s v="Arjun Sharma"/>
    <x v="0"/>
    <x v="3"/>
    <x v="19"/>
    <n v="1"/>
    <n v="1490.51"/>
    <x v="3"/>
    <x v="0"/>
    <m/>
    <n v="1490.51"/>
    <m/>
    <m/>
    <m/>
    <m/>
    <m/>
    <m/>
    <s v="Completed"/>
    <s v="Yes"/>
    <s v="No"/>
    <m/>
    <n v="590"/>
    <n v="451"/>
    <n v="1892867.2841657216"/>
    <n v="199432.98236095349"/>
    <n v="3.8949824970828471"/>
    <s v="Sunglasses"/>
    <x v="3"/>
    <s v="Fashion"/>
    <s v="Fashion"/>
    <s v="Fashion"/>
    <n v="53"/>
    <s v="Fashion"/>
    <m/>
    <n v="2024"/>
    <n v="5"/>
    <n v="13"/>
    <n v="2"/>
    <s v="Weekday"/>
    <m/>
    <m/>
  </r>
  <r>
    <s v="WEB-9325"/>
    <x v="419"/>
    <s v="Vikram Khan"/>
    <x v="2"/>
    <x v="0"/>
    <x v="0"/>
    <n v="1"/>
    <n v="887.44"/>
    <x v="3"/>
    <x v="0"/>
    <n v="1"/>
    <n v="887.44"/>
    <m/>
    <m/>
    <m/>
    <m/>
    <m/>
    <m/>
    <s v="Completed"/>
    <s v="No"/>
    <s v="No"/>
    <m/>
    <n v="589"/>
    <n v="426"/>
    <n v="1463424.4009529033"/>
    <n v="118285.78776560788"/>
    <n v="3.8140589569160999"/>
    <s v="Water Bottle"/>
    <x v="0"/>
    <s v="Home &amp; Kitchen"/>
    <s v="Home &amp; Kitchen"/>
    <s v="Home &amp; Kitchen"/>
    <n v="2"/>
    <s v="Home &amp; Kitchen"/>
    <m/>
    <n v="2024"/>
    <n v="10"/>
    <n v="19"/>
    <n v="7"/>
    <s v="Weekday"/>
    <m/>
    <m/>
  </r>
  <r>
    <s v="WEB-6359"/>
    <x v="800"/>
    <s v="Kavya Das"/>
    <x v="7"/>
    <x v="2"/>
    <x v="13"/>
    <n v="1"/>
    <n v="452.15"/>
    <x v="4"/>
    <x v="0"/>
    <n v="1"/>
    <n v="452.15"/>
    <m/>
    <m/>
    <m/>
    <m/>
    <m/>
    <m/>
    <s v="Completed"/>
    <s v="No"/>
    <s v="No"/>
    <m/>
    <n v="567"/>
    <n v="440"/>
    <n v="594714.6477588166"/>
    <n v="60882.938065984097"/>
    <n v="3.804733727810651"/>
    <s v="Self-Help Book"/>
    <x v="2"/>
    <s v="Books"/>
    <s v="Books"/>
    <s v="Books"/>
    <n v="19"/>
    <s v="Books"/>
    <m/>
    <n v="2024"/>
    <n v="11"/>
    <n v="18"/>
    <n v="2"/>
    <s v="Weekday"/>
    <m/>
    <m/>
  </r>
  <r>
    <s v="WEB-7690"/>
    <x v="627"/>
    <s v="Riya Menon"/>
    <x v="7"/>
    <x v="4"/>
    <x v="22"/>
    <n v="1"/>
    <n v="1404.86"/>
    <x v="0"/>
    <x v="2"/>
    <n v="4"/>
    <n v="1404.86"/>
    <m/>
    <m/>
    <m/>
    <m/>
    <m/>
    <m/>
    <s v="Completed"/>
    <s v="No"/>
    <s v="No"/>
    <m/>
    <n v="567"/>
    <n v="440"/>
    <n v="1098537.4901531704"/>
    <n v="96724.388030634553"/>
    <n v="3.9001122334455669"/>
    <s v="Hair Oil"/>
    <x v="4"/>
    <s v="Beauty"/>
    <s v="Beauty"/>
    <s v="Beauty"/>
    <n v="70"/>
    <s v="Beauty"/>
    <m/>
    <n v="2024"/>
    <n v="11"/>
    <n v="22"/>
    <n v="6"/>
    <s v="Weekday"/>
    <m/>
    <m/>
  </r>
  <r>
    <s v="WEB-6010"/>
    <x v="56"/>
    <s v="Aditya Khan"/>
    <x v="7"/>
    <x v="3"/>
    <x v="17"/>
    <n v="2"/>
    <n v="1959.82"/>
    <x v="1"/>
    <x v="0"/>
    <n v="1"/>
    <n v="3919.64"/>
    <m/>
    <m/>
    <m/>
    <m/>
    <m/>
    <m/>
    <s v="Completed"/>
    <s v="Yes"/>
    <s v="No"/>
    <m/>
    <n v="567"/>
    <n v="440"/>
    <n v="1892867.2841657216"/>
    <n v="199432.98236095349"/>
    <n v="3.8949824970828471"/>
    <s v="Running Shoes"/>
    <x v="3"/>
    <s v="Fashion"/>
    <s v="Fashion"/>
    <s v="Fashion"/>
    <n v="45"/>
    <s v="Fashion"/>
    <m/>
    <n v="2023"/>
    <n v="4"/>
    <n v="30"/>
    <n v="1"/>
    <s v="Weekday"/>
    <m/>
    <m/>
  </r>
  <r>
    <s v="WEB-9094"/>
    <x v="221"/>
    <s v="Sanjay Singh"/>
    <x v="3"/>
    <x v="2"/>
    <x v="15"/>
    <n v="2"/>
    <n v="615.28"/>
    <x v="2"/>
    <x v="0"/>
    <n v="3"/>
    <n v="1230.56"/>
    <m/>
    <m/>
    <m/>
    <m/>
    <m/>
    <m/>
    <s v="Completed"/>
    <s v="Yes"/>
    <s v="No"/>
    <m/>
    <n v="619"/>
    <n v="468"/>
    <n v="594714.6477588166"/>
    <n v="60882.938065984097"/>
    <n v="3.804733727810651"/>
    <s v="Kids Story Book"/>
    <x v="2"/>
    <s v="Books"/>
    <s v="Books"/>
    <s v="Books"/>
    <n v="23"/>
    <s v="Books"/>
    <m/>
    <n v="2023"/>
    <n v="10"/>
    <n v="11"/>
    <n v="4"/>
    <s v="Weekday"/>
    <m/>
    <m/>
  </r>
  <r>
    <s v="WEB-5728"/>
    <x v="220"/>
    <s v="Meera Menon"/>
    <x v="1"/>
    <x v="4"/>
    <x v="12"/>
    <n v="1"/>
    <n v="1284.02"/>
    <x v="4"/>
    <x v="0"/>
    <n v="4"/>
    <n v="1284.02"/>
    <m/>
    <m/>
    <m/>
    <m/>
    <m/>
    <m/>
    <s v="Completed"/>
    <s v="Yes"/>
    <s v="No"/>
    <m/>
    <n v="595"/>
    <n v="444"/>
    <n v="1098537.4901531704"/>
    <n v="96724.388030634553"/>
    <n v="3.9001122334455669"/>
    <s v="Perfume 50Ml"/>
    <x v="4"/>
    <s v="Beauty"/>
    <s v="Beauty"/>
    <s v="Beauty"/>
    <n v="18"/>
    <s v="Beauty"/>
    <m/>
    <n v="2023"/>
    <n v="6"/>
    <n v="13"/>
    <n v="3"/>
    <s v="Weekday"/>
    <m/>
    <m/>
  </r>
  <r>
    <s v="WEB-7576"/>
    <x v="265"/>
    <s v="Meera Rao"/>
    <x v="7"/>
    <x v="3"/>
    <x v="3"/>
    <n v="2"/>
    <n v="1289.46"/>
    <x v="4"/>
    <x v="0"/>
    <n v="4"/>
    <n v="2578.92"/>
    <m/>
    <m/>
    <m/>
    <m/>
    <m/>
    <m/>
    <s v="Completed"/>
    <s v="Yes"/>
    <s v="No"/>
    <m/>
    <n v="567"/>
    <n v="440"/>
    <n v="1892867.2841657216"/>
    <n v="199432.98236095349"/>
    <n v="3.8949824970828471"/>
    <s v="Denim Jeans"/>
    <x v="3"/>
    <s v="Fashion"/>
    <s v="Fashion"/>
    <s v="Fashion"/>
    <n v="6"/>
    <s v="Fashion"/>
    <m/>
    <n v="2025"/>
    <n v="4"/>
    <n v="28"/>
    <n v="2"/>
    <s v="Weekday"/>
    <m/>
    <m/>
  </r>
  <r>
    <s v="WEB-6616"/>
    <x v="229"/>
    <s v="Saanvi Reddy"/>
    <x v="7"/>
    <x v="1"/>
    <x v="18"/>
    <n v="2"/>
    <n v="3095.74"/>
    <x v="1"/>
    <x v="3"/>
    <n v="2"/>
    <n v="6191.48"/>
    <m/>
    <m/>
    <m/>
    <m/>
    <m/>
    <m/>
    <s v="Lost Sale"/>
    <s v="No"/>
    <s v="Yes"/>
    <m/>
    <n v="567"/>
    <n v="440"/>
    <n v="2759712.3299794244"/>
    <n v="330643.50635802455"/>
    <n v="3.8641711229946525"/>
    <s v="Bluetooth Speaker"/>
    <x v="1"/>
    <s v="Electronics"/>
    <s v="Electronics"/>
    <s v="Electronics"/>
    <n v="48"/>
    <s v="Electronics"/>
    <m/>
    <n v="2025"/>
    <n v="6"/>
    <n v="7"/>
    <n v="7"/>
    <s v="Weekend"/>
    <m/>
    <m/>
  </r>
  <r>
    <s v="WEB-8748"/>
    <x v="517"/>
    <s v="Karan Kapoor"/>
    <x v="0"/>
    <x v="0"/>
    <x v="4"/>
    <n v="3"/>
    <n v="411.73"/>
    <x v="1"/>
    <x v="0"/>
    <n v="3"/>
    <n v="1235.19"/>
    <m/>
    <m/>
    <m/>
    <m/>
    <m/>
    <m/>
    <s v="Completed"/>
    <s v="Yes"/>
    <s v="No"/>
    <m/>
    <n v="590"/>
    <n v="451"/>
    <n v="1463424.4009529033"/>
    <n v="118285.78776560788"/>
    <n v="3.8140589569160999"/>
    <s v="Non-Stick Pan"/>
    <x v="0"/>
    <s v="Home &amp; Kitchen"/>
    <s v="Home &amp; Kitchen"/>
    <s v="Home &amp; Kitchen"/>
    <n v="7"/>
    <s v="Home &amp; Kitchen"/>
    <m/>
    <n v="2023"/>
    <n v="3"/>
    <n v="23"/>
    <n v="5"/>
    <s v="Weekday"/>
    <m/>
    <m/>
  </r>
  <r>
    <s v="WEB-7038"/>
    <x v="880"/>
    <s v="Riya Gupta"/>
    <x v="6"/>
    <x v="1"/>
    <x v="1"/>
    <n v="2"/>
    <n v="1083.97"/>
    <x v="1"/>
    <x v="0"/>
    <n v="5"/>
    <n v="2167.94"/>
    <m/>
    <m/>
    <m/>
    <m/>
    <m/>
    <m/>
    <s v="Completed"/>
    <s v="Yes"/>
    <s v="No"/>
    <m/>
    <n v="558"/>
    <n v="430"/>
    <n v="2759712.3299794244"/>
    <n v="330643.50635802455"/>
    <n v="3.8641711229946525"/>
    <s v="Power Bank 10000Mah"/>
    <x v="1"/>
    <s v="Electronics"/>
    <s v="Electronics"/>
    <s v="Electronics"/>
    <n v="3"/>
    <s v="Electronics"/>
    <m/>
    <n v="2023"/>
    <n v="5"/>
    <n v="22"/>
    <n v="2"/>
    <s v="Weekday"/>
    <m/>
    <m/>
  </r>
  <r>
    <s v="WEB-5043"/>
    <x v="723"/>
    <s v="Rohan Patel"/>
    <x v="7"/>
    <x v="4"/>
    <x v="24"/>
    <n v="1"/>
    <n v="687.58"/>
    <x v="3"/>
    <x v="0"/>
    <n v="3"/>
    <n v="687.58"/>
    <m/>
    <m/>
    <m/>
    <m/>
    <m/>
    <m/>
    <s v="Completed"/>
    <s v="No"/>
    <s v="No"/>
    <m/>
    <n v="567"/>
    <n v="440"/>
    <n v="1098537.4901531704"/>
    <n v="96724.388030634553"/>
    <n v="3.9001122334455669"/>
    <s v="Face Cream"/>
    <x v="4"/>
    <s v="Beauty"/>
    <s v="Beauty"/>
    <s v="Beauty"/>
    <n v="80"/>
    <s v="Beauty"/>
    <m/>
    <n v="2024"/>
    <n v="1"/>
    <n v="28"/>
    <n v="1"/>
    <s v="Weekday"/>
    <m/>
    <m/>
  </r>
  <r>
    <s v="WEB-6522"/>
    <x v="697"/>
    <s v="Neha Verma"/>
    <x v="1"/>
    <x v="0"/>
    <x v="23"/>
    <n v="2"/>
    <n v="1068.9477656078857"/>
    <x v="2"/>
    <x v="0"/>
    <n v="4"/>
    <n v="2137.8955312157714"/>
    <m/>
    <m/>
    <m/>
    <m/>
    <m/>
    <m/>
    <s v="Completed"/>
    <s v="Yes"/>
    <s v="No"/>
    <m/>
    <n v="595"/>
    <n v="444"/>
    <n v="1463424.4009529033"/>
    <n v="118285.78776560788"/>
    <n v="3.8140589569160999"/>
    <s v="Led Bulb Pack"/>
    <x v="0"/>
    <s v="Home &amp; Kitchen"/>
    <s v="Home &amp; Kitchen"/>
    <s v="Home &amp; Kitchen"/>
    <n v="76"/>
    <s v="Home &amp; Kitchen"/>
    <m/>
    <n v="2024"/>
    <n v="8"/>
    <n v="9"/>
    <n v="6"/>
    <s v="Weekday"/>
    <m/>
    <m/>
  </r>
  <r>
    <s v="WEB-5829"/>
    <x v="341"/>
    <s v="Aditya Joshi"/>
    <x v="5"/>
    <x v="2"/>
    <x v="15"/>
    <n v="1"/>
    <n v="787.52"/>
    <x v="2"/>
    <x v="0"/>
    <n v="4"/>
    <n v="787.52"/>
    <m/>
    <m/>
    <m/>
    <m/>
    <m/>
    <m/>
    <s v="Completed"/>
    <s v="No"/>
    <s v="No"/>
    <m/>
    <n v="559"/>
    <n v="408"/>
    <n v="594714.6477588166"/>
    <n v="60882.938065984097"/>
    <n v="3.804733727810651"/>
    <s v="Kids Story Book"/>
    <x v="2"/>
    <s v="Books"/>
    <s v="Books"/>
    <s v="Books"/>
    <n v="23"/>
    <s v="Books"/>
    <m/>
    <n v="2024"/>
    <n v="12"/>
    <n v="6"/>
    <n v="6"/>
    <s v="Weekday"/>
    <m/>
    <m/>
  </r>
  <r>
    <s v="WEB-8450"/>
    <x v="125"/>
    <s v="Meera Gupta"/>
    <x v="4"/>
    <x v="1"/>
    <x v="11"/>
    <n v="2"/>
    <n v="1382.05"/>
    <x v="2"/>
    <x v="0"/>
    <n v="3"/>
    <n v="2764.1"/>
    <m/>
    <m/>
    <m/>
    <m/>
    <m/>
    <m/>
    <s v="Completed"/>
    <s v="Yes"/>
    <s v="No"/>
    <m/>
    <n v="573"/>
    <n v="450"/>
    <n v="2759712.3299794244"/>
    <n v="330643.50635802455"/>
    <n v="3.8641711229946525"/>
    <s v="Smart Watch"/>
    <x v="1"/>
    <s v="Electronics"/>
    <s v="Electronics"/>
    <s v="Electronics"/>
    <n v="17"/>
    <s v="Electronics"/>
    <m/>
    <n v="2023"/>
    <n v="12"/>
    <n v="23"/>
    <n v="7"/>
    <s v="Weekday"/>
    <m/>
    <m/>
  </r>
  <r>
    <s v="WEB-6080"/>
    <x v="33"/>
    <s v="Simran Nair"/>
    <x v="6"/>
    <x v="1"/>
    <x v="11"/>
    <n v="3"/>
    <n v="2377.5300000000002"/>
    <x v="3"/>
    <x v="0"/>
    <n v="3"/>
    <n v="7132.59"/>
    <m/>
    <m/>
    <m/>
    <m/>
    <m/>
    <m/>
    <s v="Completed"/>
    <s v="Yes"/>
    <s v="No"/>
    <m/>
    <n v="558"/>
    <n v="430"/>
    <n v="2759712.3299794244"/>
    <n v="330643.50635802455"/>
    <n v="3.8641711229946525"/>
    <s v="Smart Watch"/>
    <x v="1"/>
    <s v="Electronics"/>
    <s v="Electronics"/>
    <s v="Electronics"/>
    <n v="17"/>
    <s v="Electronics"/>
    <m/>
    <n v="2024"/>
    <n v="12"/>
    <n v="16"/>
    <n v="2"/>
    <s v="Weekday"/>
    <m/>
    <m/>
  </r>
  <r>
    <s v="WEB-8218"/>
    <x v="795"/>
    <s v="Riya Bose"/>
    <x v="3"/>
    <x v="3"/>
    <x v="10"/>
    <n v="2"/>
    <n v="514.47"/>
    <x v="2"/>
    <x v="0"/>
    <n v="1"/>
    <n v="1028.94"/>
    <m/>
    <m/>
    <m/>
    <m/>
    <m/>
    <m/>
    <s v="Completed"/>
    <s v="Yes"/>
    <s v="No"/>
    <m/>
    <n v="619"/>
    <n v="468"/>
    <n v="1892867.2841657216"/>
    <n v="199432.98236095349"/>
    <n v="3.8949824970828471"/>
    <s v="Women'S Kurti"/>
    <x v="3"/>
    <s v="Fashion"/>
    <s v="Fashion"/>
    <s v="Fashion"/>
    <n v="15"/>
    <s v="Fashion"/>
    <m/>
    <n v="2024"/>
    <n v="8"/>
    <n v="30"/>
    <n v="6"/>
    <s v="Weekday"/>
    <m/>
    <m/>
  </r>
  <r>
    <s v="WEB-6728"/>
    <x v="370"/>
    <s v="Saanvi Gupta"/>
    <x v="0"/>
    <x v="2"/>
    <x v="2"/>
    <n v="1"/>
    <n v="622.64"/>
    <x v="4"/>
    <x v="0"/>
    <n v="4"/>
    <n v="622.64"/>
    <m/>
    <m/>
    <m/>
    <m/>
    <m/>
    <m/>
    <s v="Completed"/>
    <s v="No"/>
    <s v="No"/>
    <m/>
    <n v="590"/>
    <n v="451"/>
    <n v="594714.6477588166"/>
    <n v="60882.938065984097"/>
    <n v="3.804733727810651"/>
    <s v="Cookbook"/>
    <x v="2"/>
    <s v="Books"/>
    <s v="Books"/>
    <s v="Books"/>
    <n v="4"/>
    <s v="Books"/>
    <m/>
    <n v="2024"/>
    <n v="12"/>
    <n v="22"/>
    <n v="1"/>
    <s v="Weekday"/>
    <m/>
    <m/>
  </r>
  <r>
    <s v="WEB-7618"/>
    <x v="679"/>
    <s v="Riya Nair"/>
    <x v="3"/>
    <x v="0"/>
    <x v="5"/>
    <n v="1"/>
    <n v="905.14"/>
    <x v="4"/>
    <x v="0"/>
    <n v="5"/>
    <n v="905.14"/>
    <m/>
    <m/>
    <m/>
    <m/>
    <m/>
    <m/>
    <s v="Completed"/>
    <s v="No"/>
    <s v="No"/>
    <m/>
    <n v="619"/>
    <n v="468"/>
    <n v="1463424.4009529033"/>
    <n v="118285.78776560788"/>
    <n v="3.8140589569160999"/>
    <s v="Storage Box"/>
    <x v="0"/>
    <s v="Home &amp; Kitchen"/>
    <s v="Home &amp; Kitchen"/>
    <s v="Home &amp; Kitchen"/>
    <n v="8"/>
    <s v="Home &amp; Kitchen"/>
    <m/>
    <n v="2024"/>
    <n v="11"/>
    <n v="5"/>
    <n v="3"/>
    <s v="Weekday"/>
    <m/>
    <m/>
  </r>
  <r>
    <s v="WEB-6204"/>
    <x v="402"/>
    <s v="Tanya Menon"/>
    <x v="1"/>
    <x v="4"/>
    <x v="22"/>
    <n v="3"/>
    <n v="1379.29"/>
    <x v="2"/>
    <x v="0"/>
    <n v="5"/>
    <n v="4137.87"/>
    <m/>
    <m/>
    <m/>
    <m/>
    <m/>
    <m/>
    <s v="Completed"/>
    <s v="Yes"/>
    <s v="No"/>
    <m/>
    <n v="595"/>
    <n v="444"/>
    <n v="1098537.4901531704"/>
    <n v="96724.388030634553"/>
    <n v="3.9001122334455669"/>
    <s v="Hair Oil"/>
    <x v="4"/>
    <s v="Beauty"/>
    <s v="Beauty"/>
    <s v="Beauty"/>
    <n v="70"/>
    <s v="Beauty"/>
    <m/>
    <n v="2023"/>
    <n v="4"/>
    <n v="5"/>
    <n v="4"/>
    <s v="Weekday"/>
    <m/>
    <m/>
  </r>
  <r>
    <s v="WEB-6129"/>
    <x v="729"/>
    <s v="Kavya Patel"/>
    <x v="0"/>
    <x v="1"/>
    <x v="1"/>
    <n v="1"/>
    <n v="1880.48"/>
    <x v="0"/>
    <x v="2"/>
    <n v="1"/>
    <n v="1880.48"/>
    <m/>
    <m/>
    <m/>
    <m/>
    <m/>
    <m/>
    <s v="Completed"/>
    <s v="No"/>
    <s v="No"/>
    <m/>
    <n v="590"/>
    <n v="451"/>
    <n v="2759712.3299794244"/>
    <n v="330643.50635802455"/>
    <n v="3.8641711229946525"/>
    <s v="Power Bank 10000Mah"/>
    <x v="1"/>
    <s v="Electronics"/>
    <s v="Electronics"/>
    <s v="Electronics"/>
    <n v="3"/>
    <s v="Electronics"/>
    <m/>
    <n v="2025"/>
    <n v="3"/>
    <n v="16"/>
    <n v="1"/>
    <s v="Weekday"/>
    <m/>
    <m/>
  </r>
  <r>
    <s v="WEB-5877"/>
    <x v="247"/>
    <s v="Rohan Gupta"/>
    <x v="2"/>
    <x v="1"/>
    <x v="8"/>
    <n v="1"/>
    <n v="3383.69"/>
    <x v="1"/>
    <x v="0"/>
    <n v="4"/>
    <n v="3383.69"/>
    <m/>
    <m/>
    <m/>
    <m/>
    <m/>
    <m/>
    <s v="Completed"/>
    <s v="Yes"/>
    <s v="No"/>
    <m/>
    <n v="589"/>
    <n v="426"/>
    <n v="2759712.3299794244"/>
    <n v="330643.50635802455"/>
    <n v="3.8641711229946525"/>
    <s v="Wireless Earbuds"/>
    <x v="1"/>
    <s v="Electronics"/>
    <s v="Electronics"/>
    <s v="Electronics"/>
    <n v="12"/>
    <s v="Electronics"/>
    <m/>
    <n v="2024"/>
    <n v="10"/>
    <n v="2"/>
    <n v="4"/>
    <s v="Weekday"/>
    <m/>
    <m/>
  </r>
  <r>
    <s v="WEB-5753"/>
    <x v="91"/>
    <s v="Sanjay Gupta"/>
    <x v="3"/>
    <x v="1"/>
    <x v="1"/>
    <n v="3"/>
    <n v="1393.23"/>
    <x v="0"/>
    <x v="0"/>
    <m/>
    <n v="4179.6900000000005"/>
    <m/>
    <m/>
    <m/>
    <m/>
    <m/>
    <m/>
    <s v="Completed"/>
    <s v="Yes"/>
    <s v="No"/>
    <m/>
    <n v="619"/>
    <n v="468"/>
    <n v="2759712.3299794244"/>
    <n v="330643.50635802455"/>
    <n v="3.8641711229946525"/>
    <s v="Power Bank 10000Mah"/>
    <x v="1"/>
    <s v="Electronics"/>
    <s v="Electronics"/>
    <s v="Electronics"/>
    <n v="3"/>
    <s v="Electronics"/>
    <m/>
    <n v="2024"/>
    <n v="4"/>
    <n v="28"/>
    <n v="1"/>
    <s v="Weekday"/>
    <m/>
    <m/>
  </r>
  <r>
    <s v="WEB-7455"/>
    <x v="881"/>
    <s v="Vivaan Joshi"/>
    <x v="6"/>
    <x v="0"/>
    <x v="5"/>
    <n v="1"/>
    <n v="374.68"/>
    <x v="1"/>
    <x v="2"/>
    <n v="3"/>
    <n v="374.68"/>
    <m/>
    <m/>
    <m/>
    <m/>
    <m/>
    <m/>
    <s v="Completed"/>
    <s v="No"/>
    <s v="No"/>
    <m/>
    <n v="558"/>
    <n v="430"/>
    <n v="1463424.4009529033"/>
    <n v="118285.78776560788"/>
    <n v="3.8140589569160999"/>
    <s v="Storage Box"/>
    <x v="0"/>
    <s v="Home &amp; Kitchen"/>
    <s v="Home &amp; Kitchen"/>
    <s v="Home &amp; Kitchen"/>
    <n v="8"/>
    <s v="Home &amp; Kitchen"/>
    <m/>
    <n v="2025"/>
    <n v="6"/>
    <n v="11"/>
    <n v="4"/>
    <s v="Weekday"/>
    <m/>
    <m/>
  </r>
  <r>
    <s v="WEB-6065"/>
    <x v="300"/>
    <s v="Saanvi Iyer"/>
    <x v="3"/>
    <x v="3"/>
    <x v="20"/>
    <n v="1"/>
    <n v="1010.12"/>
    <x v="0"/>
    <x v="3"/>
    <n v="2"/>
    <n v="1010.12"/>
    <m/>
    <m/>
    <m/>
    <m/>
    <m/>
    <m/>
    <s v="Lost Sale"/>
    <s v="No"/>
    <s v="Yes"/>
    <m/>
    <n v="619"/>
    <n v="468"/>
    <n v="1892867.2841657216"/>
    <n v="199432.98236095349"/>
    <n v="3.8949824970828471"/>
    <s v="Men'S T-Shirt"/>
    <x v="3"/>
    <s v="Fashion"/>
    <s v="Fashion"/>
    <s v="Fashion"/>
    <n v="55"/>
    <s v="Fashion"/>
    <m/>
    <n v="2023"/>
    <n v="7"/>
    <n v="8"/>
    <n v="7"/>
    <s v="Weekday"/>
    <m/>
    <m/>
  </r>
  <r>
    <s v="WEB-8186"/>
    <x v="398"/>
    <s v="Rahul Mehta"/>
    <x v="1"/>
    <x v="3"/>
    <x v="20"/>
    <n v="1"/>
    <n v="1113.6300000000001"/>
    <x v="1"/>
    <x v="2"/>
    <n v="5"/>
    <n v="1113.6300000000001"/>
    <m/>
    <m/>
    <m/>
    <m/>
    <m/>
    <m/>
    <s v="Completed"/>
    <s v="No"/>
    <s v="No"/>
    <m/>
    <n v="595"/>
    <n v="444"/>
    <n v="1892867.2841657216"/>
    <n v="199432.98236095349"/>
    <n v="3.8949824970828471"/>
    <s v="Men'S T-Shirt"/>
    <x v="3"/>
    <s v="Fashion"/>
    <s v="Fashion"/>
    <s v="Fashion"/>
    <n v="55"/>
    <s v="Fashion"/>
    <m/>
    <n v="2024"/>
    <n v="6"/>
    <n v="26"/>
    <n v="4"/>
    <s v="Weekday"/>
    <m/>
    <m/>
  </r>
  <r>
    <s v="WEB-9107"/>
    <x v="731"/>
    <s v="Tanya Kumar"/>
    <x v="3"/>
    <x v="4"/>
    <x v="22"/>
    <n v="1"/>
    <n v="445.71"/>
    <x v="3"/>
    <x v="0"/>
    <n v="4"/>
    <n v="445.71"/>
    <m/>
    <m/>
    <m/>
    <m/>
    <m/>
    <m/>
    <s v="Completed"/>
    <s v="No"/>
    <s v="No"/>
    <m/>
    <n v="619"/>
    <n v="468"/>
    <n v="1098537.4901531704"/>
    <n v="96724.388030634553"/>
    <n v="3.9001122334455669"/>
    <s v="Hair Oil"/>
    <x v="4"/>
    <s v="Beauty"/>
    <s v="Beauty"/>
    <s v="Beauty"/>
    <n v="70"/>
    <s v="Beauty"/>
    <m/>
    <n v="2025"/>
    <n v="3"/>
    <n v="21"/>
    <n v="6"/>
    <s v="Weekday"/>
    <m/>
    <m/>
  </r>
  <r>
    <s v="WEB-5648"/>
    <x v="321"/>
    <s v="Rahul Bose"/>
    <x v="3"/>
    <x v="0"/>
    <x v="0"/>
    <n v="2"/>
    <n v="311.92"/>
    <x v="2"/>
    <x v="0"/>
    <n v="4"/>
    <n v="623.84"/>
    <m/>
    <m/>
    <m/>
    <m/>
    <m/>
    <m/>
    <s v="Completed"/>
    <s v="No"/>
    <s v="No"/>
    <m/>
    <n v="619"/>
    <n v="468"/>
    <n v="1463424.4009529033"/>
    <n v="118285.78776560788"/>
    <n v="3.8140589569160999"/>
    <s v="Water Bottle"/>
    <x v="0"/>
    <s v="Home &amp; Kitchen"/>
    <s v="Home &amp; Kitchen"/>
    <s v="Home &amp; Kitchen"/>
    <n v="2"/>
    <s v="Home &amp; Kitchen"/>
    <m/>
    <n v="2023"/>
    <n v="5"/>
    <n v="13"/>
    <n v="7"/>
    <s v="Weekday"/>
    <m/>
    <m/>
  </r>
  <r>
    <s v="WEB-5907"/>
    <x v="306"/>
    <s v="Pooja Malhotra"/>
    <x v="5"/>
    <x v="4"/>
    <x v="22"/>
    <n v="1"/>
    <n v="1209.98"/>
    <x v="0"/>
    <x v="2"/>
    <n v="5"/>
    <n v="1209.98"/>
    <m/>
    <m/>
    <m/>
    <m/>
    <m/>
    <m/>
    <s v="Completed"/>
    <s v="No"/>
    <s v="No"/>
    <m/>
    <n v="559"/>
    <n v="408"/>
    <n v="1098537.4901531704"/>
    <n v="96724.388030634553"/>
    <n v="3.9001122334455669"/>
    <s v="Hair Oil"/>
    <x v="4"/>
    <s v="Beauty"/>
    <s v="Beauty"/>
    <s v="Beauty"/>
    <n v="70"/>
    <s v="Beauty"/>
    <m/>
    <n v="2024"/>
    <n v="5"/>
    <n v="27"/>
    <n v="2"/>
    <s v="Weekday"/>
    <m/>
    <m/>
  </r>
  <r>
    <s v="WEB-8482"/>
    <x v="253"/>
    <s v="Aarav Khan"/>
    <x v="8"/>
    <x v="1"/>
    <x v="8"/>
    <n v="1"/>
    <n v="2074.84"/>
    <x v="0"/>
    <x v="3"/>
    <n v="5"/>
    <n v="2074.84"/>
    <m/>
    <m/>
    <m/>
    <m/>
    <m/>
    <m/>
    <s v="Lost Sale"/>
    <s v="No"/>
    <s v="Yes"/>
    <m/>
    <n v="50"/>
    <n v="37"/>
    <n v="2759712.3299794244"/>
    <n v="330643.50635802455"/>
    <n v="3.8641711229946525"/>
    <s v="Wireless Earbuds"/>
    <x v="1"/>
    <s v="Electronics"/>
    <s v="Electronics"/>
    <s v="Electronics"/>
    <n v="12"/>
    <s v="Electronics"/>
    <m/>
    <n v="2023"/>
    <n v="9"/>
    <n v="18"/>
    <n v="2"/>
    <s v="Weekday"/>
    <m/>
    <m/>
  </r>
  <r>
    <s v="WEB-8102"/>
    <x v="364"/>
    <s v="Kavya Pillai"/>
    <x v="0"/>
    <x v="3"/>
    <x v="19"/>
    <n v="1"/>
    <n v="405.98"/>
    <x v="3"/>
    <x v="0"/>
    <n v="4"/>
    <n v="405.98"/>
    <m/>
    <m/>
    <m/>
    <m/>
    <m/>
    <m/>
    <s v="Completed"/>
    <s v="No"/>
    <s v="No"/>
    <m/>
    <n v="590"/>
    <n v="451"/>
    <n v="1892867.2841657216"/>
    <n v="199432.98236095349"/>
    <n v="3.8949824970828471"/>
    <s v="Sunglasses"/>
    <x v="3"/>
    <s v="Fashion"/>
    <s v="Fashion"/>
    <s v="Fashion"/>
    <n v="53"/>
    <s v="Fashion"/>
    <m/>
    <n v="2023"/>
    <n v="6"/>
    <n v="8"/>
    <n v="5"/>
    <s v="Weekday"/>
    <m/>
    <m/>
  </r>
  <r>
    <s v="WEB-9202"/>
    <x v="826"/>
    <s v="Karan Verma"/>
    <x v="0"/>
    <x v="3"/>
    <x v="20"/>
    <n v="1"/>
    <n v="1489.16"/>
    <x v="3"/>
    <x v="0"/>
    <m/>
    <n v="1489.16"/>
    <m/>
    <m/>
    <m/>
    <m/>
    <m/>
    <m/>
    <s v="Completed"/>
    <s v="Yes"/>
    <s v="No"/>
    <m/>
    <n v="590"/>
    <n v="451"/>
    <n v="1892867.2841657216"/>
    <n v="199432.98236095349"/>
    <n v="3.8949824970828471"/>
    <s v="Men'S T-Shirt"/>
    <x v="3"/>
    <s v="Fashion"/>
    <s v="Fashion"/>
    <s v="Fashion"/>
    <n v="55"/>
    <s v="Fashion"/>
    <m/>
    <n v="2024"/>
    <n v="10"/>
    <n v="7"/>
    <n v="2"/>
    <s v="Weekend"/>
    <m/>
    <m/>
  </r>
  <r>
    <s v="WEB-8793"/>
    <x v="112"/>
    <s v="Simran Khan"/>
    <x v="0"/>
    <x v="3"/>
    <x v="3"/>
    <n v="1"/>
    <n v="398.36"/>
    <x v="1"/>
    <x v="0"/>
    <n v="4"/>
    <n v="398.36"/>
    <m/>
    <m/>
    <m/>
    <m/>
    <m/>
    <m/>
    <s v="Completed"/>
    <s v="No"/>
    <s v="No"/>
    <m/>
    <n v="590"/>
    <n v="451"/>
    <n v="1892867.2841657216"/>
    <n v="199432.98236095349"/>
    <n v="3.8949824970828471"/>
    <s v="Denim Jeans"/>
    <x v="3"/>
    <s v="Fashion"/>
    <s v="Fashion"/>
    <s v="Fashion"/>
    <n v="6"/>
    <s v="Fashion"/>
    <m/>
    <n v="2023"/>
    <n v="5"/>
    <n v="5"/>
    <n v="6"/>
    <s v="Weekday"/>
    <m/>
    <m/>
  </r>
  <r>
    <s v="WEB-5015"/>
    <x v="801"/>
    <s v="Vivaan Verma"/>
    <x v="0"/>
    <x v="4"/>
    <x v="12"/>
    <n v="2"/>
    <n v="350.59"/>
    <x v="0"/>
    <x v="0"/>
    <n v="5"/>
    <n v="701.18"/>
    <m/>
    <m/>
    <m/>
    <m/>
    <m/>
    <m/>
    <s v="Completed"/>
    <s v="No"/>
    <s v="No"/>
    <m/>
    <n v="590"/>
    <n v="451"/>
    <n v="1098537.4901531704"/>
    <n v="96724.388030634553"/>
    <n v="3.9001122334455669"/>
    <s v="Perfume 50Ml"/>
    <x v="4"/>
    <s v="Beauty"/>
    <s v="Beauty"/>
    <s v="Beauty"/>
    <n v="18"/>
    <s v="Beauty"/>
    <m/>
    <n v="2024"/>
    <n v="4"/>
    <n v="6"/>
    <n v="7"/>
    <s v="Weekday"/>
    <m/>
    <m/>
  </r>
  <r>
    <s v="WEB-8999"/>
    <x v="687"/>
    <s v="Tanya Malhotra"/>
    <x v="0"/>
    <x v="3"/>
    <x v="10"/>
    <n v="2"/>
    <n v="1011.17"/>
    <x v="2"/>
    <x v="0"/>
    <n v="4"/>
    <n v="2022.34"/>
    <m/>
    <m/>
    <m/>
    <m/>
    <m/>
    <m/>
    <s v="Completed"/>
    <s v="Yes"/>
    <s v="No"/>
    <m/>
    <n v="590"/>
    <n v="451"/>
    <n v="1892867.2841657216"/>
    <n v="199432.98236095349"/>
    <n v="3.8949824970828471"/>
    <s v="Women'S Kurti"/>
    <x v="3"/>
    <s v="Fashion"/>
    <s v="Fashion"/>
    <s v="Fashion"/>
    <n v="15"/>
    <s v="Fashion"/>
    <m/>
    <n v="2025"/>
    <n v="6"/>
    <n v="25"/>
    <n v="4"/>
    <s v="Weekday"/>
    <m/>
    <m/>
  </r>
  <r>
    <s v="WEB-8876"/>
    <x v="575"/>
    <s v="Diya Chatterjee"/>
    <x v="0"/>
    <x v="1"/>
    <x v="9"/>
    <n v="2"/>
    <n v="2140.5100000000002"/>
    <x v="3"/>
    <x v="2"/>
    <n v="5"/>
    <n v="4281.0200000000004"/>
    <m/>
    <m/>
    <m/>
    <m/>
    <m/>
    <m/>
    <s v="Completed"/>
    <s v="No"/>
    <s v="No"/>
    <m/>
    <n v="590"/>
    <n v="451"/>
    <n v="2759712.3299794244"/>
    <n v="330643.50635802455"/>
    <n v="3.8641711229946525"/>
    <s v="Usb Cable"/>
    <x v="1"/>
    <s v="Electronics"/>
    <s v="Electronics"/>
    <s v="Electronics"/>
    <n v="13"/>
    <s v="Electronics"/>
    <m/>
    <n v="2023"/>
    <n v="5"/>
    <n v="24"/>
    <n v="4"/>
    <s v="Weekday"/>
    <m/>
    <m/>
  </r>
  <r>
    <s v="WEB-9444"/>
    <x v="611"/>
    <s v="Rahul Pillai"/>
    <x v="0"/>
    <x v="3"/>
    <x v="20"/>
    <n v="2"/>
    <n v="2146.33"/>
    <x v="4"/>
    <x v="0"/>
    <m/>
    <n v="4292.66"/>
    <m/>
    <m/>
    <m/>
    <m/>
    <m/>
    <m/>
    <s v="Completed"/>
    <s v="Yes"/>
    <s v="No"/>
    <m/>
    <n v="590"/>
    <n v="451"/>
    <n v="1892867.2841657216"/>
    <n v="199432.98236095349"/>
    <n v="3.8949824970828471"/>
    <s v="Men'S T-Shirt"/>
    <x v="3"/>
    <s v="Fashion"/>
    <s v="Fashion"/>
    <s v="Fashion"/>
    <n v="55"/>
    <s v="Fashion"/>
    <m/>
    <n v="2025"/>
    <n v="3"/>
    <n v="11"/>
    <n v="3"/>
    <s v="Weekday"/>
    <m/>
    <m/>
  </r>
  <r>
    <s v="WEB-7371"/>
    <x v="628"/>
    <s v="Simran Sharma"/>
    <x v="8"/>
    <x v="4"/>
    <x v="24"/>
    <n v="1"/>
    <n v="655.23"/>
    <x v="1"/>
    <x v="0"/>
    <n v="5"/>
    <n v="655.23"/>
    <m/>
    <m/>
    <m/>
    <m/>
    <m/>
    <m/>
    <s v="Completed"/>
    <s v="No"/>
    <s v="No"/>
    <m/>
    <n v="50"/>
    <n v="37"/>
    <n v="1098537.4901531704"/>
    <n v="96724.388030634553"/>
    <n v="3.9001122334455669"/>
    <s v="Face Cream"/>
    <x v="4"/>
    <s v="Beauty"/>
    <s v="Beauty"/>
    <s v="Beauty"/>
    <n v="80"/>
    <s v="Beauty"/>
    <m/>
    <n v="2023"/>
    <n v="10"/>
    <n v="17"/>
    <n v="3"/>
    <s v="Weekday"/>
    <m/>
    <m/>
  </r>
  <r>
    <s v="WEB-7367"/>
    <x v="626"/>
    <s v="Meera Bose"/>
    <x v="1"/>
    <x v="2"/>
    <x v="15"/>
    <n v="1"/>
    <n v="575.12"/>
    <x v="2"/>
    <x v="0"/>
    <n v="5"/>
    <n v="575.12"/>
    <m/>
    <m/>
    <m/>
    <m/>
    <m/>
    <m/>
    <s v="Completed"/>
    <s v="No"/>
    <s v="No"/>
    <m/>
    <n v="595"/>
    <n v="444"/>
    <n v="594714.6477588166"/>
    <n v="60882.938065984097"/>
    <n v="3.804733727810651"/>
    <s v="Kids Story Book"/>
    <x v="2"/>
    <s v="Books"/>
    <s v="Books"/>
    <s v="Books"/>
    <n v="23"/>
    <s v="Books"/>
    <m/>
    <n v="2023"/>
    <n v="7"/>
    <n v="3"/>
    <n v="2"/>
    <s v="Weekday"/>
    <m/>
    <m/>
  </r>
  <r>
    <s v="WEB-6871"/>
    <x v="528"/>
    <s v="Riya Reddy"/>
    <x v="4"/>
    <x v="1"/>
    <x v="8"/>
    <n v="2"/>
    <n v="824.08"/>
    <x v="3"/>
    <x v="0"/>
    <n v="1"/>
    <n v="1648.16"/>
    <m/>
    <m/>
    <m/>
    <m/>
    <m/>
    <m/>
    <s v="Completed"/>
    <s v="Yes"/>
    <s v="No"/>
    <m/>
    <n v="573"/>
    <n v="450"/>
    <n v="2759712.3299794244"/>
    <n v="330643.50635802455"/>
    <n v="3.8641711229946525"/>
    <s v="Wireless Earbuds"/>
    <x v="1"/>
    <s v="Electronics"/>
    <s v="Electronics"/>
    <s v="Electronics"/>
    <n v="12"/>
    <s v="Electronics"/>
    <m/>
    <n v="2025"/>
    <n v="3"/>
    <n v="13"/>
    <n v="5"/>
    <s v="Weekday"/>
    <m/>
    <m/>
  </r>
  <r>
    <s v="WEB-5659"/>
    <x v="640"/>
    <s v="Aditya Nair"/>
    <x v="0"/>
    <x v="1"/>
    <x v="18"/>
    <n v="1"/>
    <n v="1099.79"/>
    <x v="4"/>
    <x v="0"/>
    <n v="3"/>
    <n v="1099.79"/>
    <m/>
    <m/>
    <m/>
    <m/>
    <m/>
    <m/>
    <s v="Completed"/>
    <s v="Yes"/>
    <s v="No"/>
    <m/>
    <n v="590"/>
    <n v="451"/>
    <n v="2759712.3299794244"/>
    <n v="330643.50635802455"/>
    <n v="3.8641711229946525"/>
    <s v="Bluetooth Speaker"/>
    <x v="1"/>
    <s v="Electronics"/>
    <s v="Electronics"/>
    <s v="Electronics"/>
    <n v="48"/>
    <s v="Electronics"/>
    <m/>
    <n v="2023"/>
    <n v="10"/>
    <n v="6"/>
    <n v="6"/>
    <s v="Weekday"/>
    <m/>
    <m/>
  </r>
  <r>
    <s v="WEB-9428"/>
    <x v="224"/>
    <s v="Ananya Malhotra"/>
    <x v="1"/>
    <x v="3"/>
    <x v="17"/>
    <n v="1"/>
    <n v="504.21"/>
    <x v="0"/>
    <x v="1"/>
    <n v="4"/>
    <n v="504.21"/>
    <m/>
    <m/>
    <m/>
    <m/>
    <m/>
    <m/>
    <s v="Pending"/>
    <s v="No"/>
    <s v="Yes"/>
    <m/>
    <n v="595"/>
    <n v="444"/>
    <n v="1892867.2841657216"/>
    <n v="199432.98236095349"/>
    <n v="3.8949824970828471"/>
    <s v="Running Shoes"/>
    <x v="3"/>
    <s v="Fashion"/>
    <s v="Fashion"/>
    <s v="Fashion"/>
    <n v="45"/>
    <s v="Fashion"/>
    <m/>
    <n v="2023"/>
    <n v="8"/>
    <n v="25"/>
    <n v="6"/>
    <s v="Weekday"/>
    <m/>
    <m/>
  </r>
  <r>
    <s v="WEB-8047"/>
    <x v="99"/>
    <s v="Rahul Pillai"/>
    <x v="5"/>
    <x v="1"/>
    <x v="11"/>
    <n v="2"/>
    <n v="3173.87"/>
    <x v="0"/>
    <x v="0"/>
    <n v="4"/>
    <n v="6347.74"/>
    <m/>
    <m/>
    <m/>
    <m/>
    <m/>
    <m/>
    <s v="Completed"/>
    <s v="Yes"/>
    <s v="No"/>
    <m/>
    <n v="559"/>
    <n v="408"/>
    <n v="2759712.3299794244"/>
    <n v="330643.50635802455"/>
    <n v="3.8641711229946525"/>
    <s v="Smart Watch"/>
    <x v="1"/>
    <s v="Electronics"/>
    <s v="Electronics"/>
    <s v="Electronics"/>
    <n v="17"/>
    <s v="Electronics"/>
    <m/>
    <n v="2024"/>
    <n v="7"/>
    <n v="11"/>
    <n v="5"/>
    <s v="Weekday"/>
    <m/>
    <m/>
  </r>
  <r>
    <s v="WEB-7608"/>
    <x v="305"/>
    <s v="Karan Mehta"/>
    <x v="7"/>
    <x v="1"/>
    <x v="18"/>
    <n v="1"/>
    <n v="1327.56"/>
    <x v="3"/>
    <x v="0"/>
    <n v="5"/>
    <n v="1327.56"/>
    <m/>
    <m/>
    <m/>
    <m/>
    <m/>
    <m/>
    <s v="Completed"/>
    <s v="Yes"/>
    <s v="No"/>
    <m/>
    <n v="567"/>
    <n v="440"/>
    <n v="2759712.3299794244"/>
    <n v="330643.50635802455"/>
    <n v="3.8641711229946525"/>
    <s v="Bluetooth Speaker"/>
    <x v="1"/>
    <s v="Electronics"/>
    <s v="Electronics"/>
    <s v="Electronics"/>
    <n v="48"/>
    <s v="Electronics"/>
    <m/>
    <n v="2025"/>
    <n v="1"/>
    <n v="17"/>
    <n v="6"/>
    <s v="Weekday"/>
    <m/>
    <m/>
  </r>
  <r>
    <s v="WEB-5882"/>
    <x v="694"/>
    <s v="Karan Pillai"/>
    <x v="5"/>
    <x v="2"/>
    <x v="2"/>
    <n v="1"/>
    <n v="234.97"/>
    <x v="4"/>
    <x v="2"/>
    <n v="3"/>
    <n v="234.97"/>
    <m/>
    <m/>
    <m/>
    <m/>
    <m/>
    <m/>
    <s v="Completed"/>
    <s v="No"/>
    <s v="No"/>
    <m/>
    <n v="559"/>
    <n v="408"/>
    <n v="594714.6477588166"/>
    <n v="60882.938065984097"/>
    <n v="3.804733727810651"/>
    <s v="Cookbook"/>
    <x v="2"/>
    <s v="Books"/>
    <s v="Books"/>
    <s v="Books"/>
    <n v="4"/>
    <s v="Books"/>
    <m/>
    <n v="2025"/>
    <n v="3"/>
    <n v="1"/>
    <n v="7"/>
    <s v="Weekend"/>
    <m/>
    <m/>
  </r>
  <r>
    <s v="WEB-7740"/>
    <x v="815"/>
    <s v="Pooja Nair"/>
    <x v="2"/>
    <x v="1"/>
    <x v="8"/>
    <n v="2"/>
    <n v="1673.21"/>
    <x v="0"/>
    <x v="2"/>
    <n v="5"/>
    <n v="3346.42"/>
    <m/>
    <m/>
    <m/>
    <m/>
    <m/>
    <m/>
    <s v="Completed"/>
    <s v="No"/>
    <s v="No"/>
    <m/>
    <n v="589"/>
    <n v="426"/>
    <n v="2759712.3299794244"/>
    <n v="330643.50635802455"/>
    <n v="3.8641711229946525"/>
    <s v="Wireless Earbuds"/>
    <x v="1"/>
    <s v="Electronics"/>
    <s v="Electronics"/>
    <s v="Electronics"/>
    <n v="12"/>
    <s v="Electronics"/>
    <m/>
    <n v="2024"/>
    <n v="7"/>
    <n v="19"/>
    <n v="6"/>
    <s v="Weekday"/>
    <m/>
    <m/>
  </r>
  <r>
    <s v="WEB-6972"/>
    <x v="882"/>
    <s v="Arjun Rao"/>
    <x v="2"/>
    <x v="3"/>
    <x v="17"/>
    <n v="2"/>
    <n v="2004.65"/>
    <x v="2"/>
    <x v="0"/>
    <n v="5"/>
    <n v="4009.3"/>
    <m/>
    <m/>
    <m/>
    <m/>
    <m/>
    <m/>
    <s v="Completed"/>
    <s v="Yes"/>
    <s v="No"/>
    <m/>
    <n v="589"/>
    <n v="426"/>
    <n v="1892867.2841657216"/>
    <n v="199432.98236095349"/>
    <n v="3.8949824970828471"/>
    <s v="Running Shoes"/>
    <x v="3"/>
    <s v="Fashion"/>
    <s v="Fashion"/>
    <s v="Fashion"/>
    <n v="45"/>
    <s v="Fashion"/>
    <m/>
    <n v="2024"/>
    <n v="2"/>
    <n v="6"/>
    <n v="3"/>
    <s v="Weekday"/>
    <m/>
    <m/>
  </r>
  <r>
    <s v="WEB-8646"/>
    <x v="669"/>
    <s v="Rahul Das"/>
    <x v="0"/>
    <x v="3"/>
    <x v="19"/>
    <n v="1"/>
    <n v="835.31"/>
    <x v="2"/>
    <x v="0"/>
    <m/>
    <n v="835.31"/>
    <m/>
    <m/>
    <m/>
    <m/>
    <m/>
    <m/>
    <s v="Completed"/>
    <s v="No"/>
    <s v="No"/>
    <m/>
    <n v="590"/>
    <n v="451"/>
    <n v="1892867.2841657216"/>
    <n v="199432.98236095349"/>
    <n v="3.8949824970828471"/>
    <s v="Sunglasses"/>
    <x v="3"/>
    <s v="Fashion"/>
    <s v="Fashion"/>
    <s v="Fashion"/>
    <n v="53"/>
    <s v="Fashion"/>
    <m/>
    <n v="2025"/>
    <n v="5"/>
    <n v="22"/>
    <n v="5"/>
    <s v="Weekday"/>
    <m/>
    <m/>
  </r>
  <r>
    <s v="WEB-6436"/>
    <x v="234"/>
    <s v="Rohan Bose"/>
    <x v="1"/>
    <x v="4"/>
    <x v="24"/>
    <n v="2"/>
    <n v="1376.4"/>
    <x v="0"/>
    <x v="0"/>
    <n v="4"/>
    <n v="2752.8"/>
    <m/>
    <m/>
    <m/>
    <m/>
    <m/>
    <m/>
    <s v="Completed"/>
    <s v="Yes"/>
    <s v="No"/>
    <m/>
    <n v="595"/>
    <n v="444"/>
    <n v="1098537.4901531704"/>
    <n v="96724.388030634553"/>
    <n v="3.9001122334455669"/>
    <s v="Face Cream"/>
    <x v="4"/>
    <s v="Beauty"/>
    <s v="Beauty"/>
    <s v="Beauty"/>
    <n v="80"/>
    <s v="Beauty"/>
    <m/>
    <n v="2023"/>
    <n v="12"/>
    <n v="7"/>
    <n v="5"/>
    <s v="Weekend"/>
    <m/>
    <m/>
  </r>
  <r>
    <s v="WEB-6546"/>
    <x v="869"/>
    <s v="Aarav Sharma"/>
    <x v="7"/>
    <x v="1"/>
    <x v="8"/>
    <n v="3"/>
    <n v="3425"/>
    <x v="1"/>
    <x v="0"/>
    <n v="4"/>
    <n v="10275"/>
    <m/>
    <m/>
    <m/>
    <m/>
    <m/>
    <m/>
    <s v="Completed"/>
    <s v="Yes"/>
    <s v="No"/>
    <m/>
    <n v="567"/>
    <n v="440"/>
    <n v="2759712.3299794244"/>
    <n v="330643.50635802455"/>
    <n v="3.8641711229946525"/>
    <s v="Wireless Earbuds"/>
    <x v="1"/>
    <s v="Electronics"/>
    <s v="Electronics"/>
    <s v="Electronics"/>
    <n v="12"/>
    <s v="Electronics"/>
    <m/>
    <n v="2024"/>
    <n v="1"/>
    <n v="29"/>
    <n v="2"/>
    <s v="Weekday"/>
    <m/>
    <m/>
  </r>
  <r>
    <s v="WEB-6197"/>
    <x v="577"/>
    <s v="Kavya Das"/>
    <x v="4"/>
    <x v="4"/>
    <x v="21"/>
    <n v="2"/>
    <n v="1336.48"/>
    <x v="3"/>
    <x v="0"/>
    <n v="5"/>
    <n v="2672.96"/>
    <m/>
    <m/>
    <m/>
    <m/>
    <m/>
    <m/>
    <s v="Completed"/>
    <s v="Yes"/>
    <s v="No"/>
    <m/>
    <n v="573"/>
    <n v="450"/>
    <n v="1098537.4901531704"/>
    <n v="96724.388030634553"/>
    <n v="3.9001122334455669"/>
    <s v="Shampoo 200Ml"/>
    <x v="4"/>
    <s v="Beauty"/>
    <s v="Beauty"/>
    <s v="Beauty"/>
    <n v="64"/>
    <s v="Beauty"/>
    <m/>
    <n v="2024"/>
    <n v="3"/>
    <n v="9"/>
    <n v="7"/>
    <s v="Weekday"/>
    <m/>
    <m/>
  </r>
  <r>
    <s v="WEB-5086"/>
    <x v="627"/>
    <s v="Karan Kapoor"/>
    <x v="2"/>
    <x v="4"/>
    <x v="24"/>
    <n v="3"/>
    <n v="1162.56"/>
    <x v="2"/>
    <x v="0"/>
    <n v="3"/>
    <n v="3487.68"/>
    <m/>
    <m/>
    <m/>
    <m/>
    <m/>
    <m/>
    <s v="Completed"/>
    <s v="Yes"/>
    <s v="No"/>
    <m/>
    <n v="589"/>
    <n v="426"/>
    <n v="1098537.4901531704"/>
    <n v="96724.388030634553"/>
    <n v="3.9001122334455669"/>
    <s v="Face Cream"/>
    <x v="4"/>
    <s v="Beauty"/>
    <s v="Beauty"/>
    <s v="Beauty"/>
    <n v="80"/>
    <s v="Beauty"/>
    <m/>
    <n v="2024"/>
    <n v="11"/>
    <n v="22"/>
    <n v="6"/>
    <s v="Weekday"/>
    <m/>
    <m/>
  </r>
  <r>
    <s v="WEB-5740"/>
    <x v="174"/>
    <s v="Rohan Kapoor"/>
    <x v="6"/>
    <x v="2"/>
    <x v="15"/>
    <n v="1"/>
    <n v="566.86"/>
    <x v="0"/>
    <x v="2"/>
    <n v="5"/>
    <n v="566.86"/>
    <m/>
    <m/>
    <m/>
    <m/>
    <m/>
    <m/>
    <s v="Completed"/>
    <s v="No"/>
    <s v="No"/>
    <m/>
    <n v="558"/>
    <n v="430"/>
    <n v="594714.6477588166"/>
    <n v="60882.938065984097"/>
    <n v="3.804733727810651"/>
    <s v="Kids Story Book"/>
    <x v="2"/>
    <s v="Books"/>
    <s v="Books"/>
    <s v="Books"/>
    <n v="23"/>
    <s v="Books"/>
    <m/>
    <n v="2025"/>
    <n v="4"/>
    <n v="21"/>
    <n v="2"/>
    <s v="Weekday"/>
    <m/>
    <m/>
  </r>
  <r>
    <s v="WEB-7889"/>
    <x v="476"/>
    <s v="Kavya Khan"/>
    <x v="4"/>
    <x v="4"/>
    <x v="21"/>
    <n v="1"/>
    <n v="612.94000000000005"/>
    <x v="0"/>
    <x v="0"/>
    <n v="5"/>
    <n v="612.94000000000005"/>
    <m/>
    <m/>
    <m/>
    <m/>
    <m/>
    <m/>
    <s v="Completed"/>
    <s v="No"/>
    <s v="No"/>
    <m/>
    <n v="573"/>
    <n v="450"/>
    <n v="1098537.4901531704"/>
    <n v="96724.388030634553"/>
    <n v="3.9001122334455669"/>
    <s v="Shampoo 200Ml"/>
    <x v="4"/>
    <s v="Beauty"/>
    <s v="Beauty"/>
    <s v="Beauty"/>
    <n v="64"/>
    <s v="Beauty"/>
    <m/>
    <n v="2023"/>
    <n v="12"/>
    <n v="30"/>
    <n v="7"/>
    <s v="Weekday"/>
    <m/>
    <m/>
  </r>
  <r>
    <s v="WEB-6978"/>
    <x v="730"/>
    <s v="Simran Iyer"/>
    <x v="3"/>
    <x v="1"/>
    <x v="1"/>
    <n v="2"/>
    <n v="843.44"/>
    <x v="4"/>
    <x v="0"/>
    <n v="4"/>
    <n v="1686.88"/>
    <m/>
    <m/>
    <m/>
    <m/>
    <m/>
    <m/>
    <s v="Completed"/>
    <s v="Yes"/>
    <s v="No"/>
    <m/>
    <n v="619"/>
    <n v="468"/>
    <n v="2759712.3299794244"/>
    <n v="330643.50635802455"/>
    <n v="3.8641711229946525"/>
    <s v="Power Bank 10000Mah"/>
    <x v="1"/>
    <s v="Electronics"/>
    <s v="Electronics"/>
    <s v="Electronics"/>
    <n v="3"/>
    <s v="Electronics"/>
    <m/>
    <n v="2023"/>
    <n v="1"/>
    <n v="27"/>
    <n v="6"/>
    <s v="Weekday"/>
    <m/>
    <m/>
  </r>
  <r>
    <s v="WEB-7636"/>
    <x v="412"/>
    <s v="Sanjay Joshi"/>
    <x v="3"/>
    <x v="3"/>
    <x v="20"/>
    <n v="1"/>
    <n v="1639.77"/>
    <x v="3"/>
    <x v="0"/>
    <n v="4"/>
    <n v="1639.77"/>
    <m/>
    <m/>
    <m/>
    <m/>
    <m/>
    <m/>
    <s v="Completed"/>
    <s v="Yes"/>
    <s v="No"/>
    <m/>
    <n v="619"/>
    <n v="468"/>
    <n v="1892867.2841657216"/>
    <n v="199432.98236095349"/>
    <n v="3.8949824970828471"/>
    <s v="Men'S T-Shirt"/>
    <x v="3"/>
    <s v="Fashion"/>
    <s v="Fashion"/>
    <s v="Fashion"/>
    <n v="55"/>
    <s v="Fashion"/>
    <m/>
    <n v="2024"/>
    <n v="12"/>
    <n v="30"/>
    <n v="2"/>
    <s v="Weekday"/>
    <m/>
    <m/>
  </r>
  <r>
    <s v="WEB-6160"/>
    <x v="535"/>
    <s v="Ananya Menon"/>
    <x v="5"/>
    <x v="3"/>
    <x v="19"/>
    <n v="1"/>
    <n v="1834.1"/>
    <x v="0"/>
    <x v="0"/>
    <n v="5"/>
    <n v="1834.1"/>
    <m/>
    <m/>
    <m/>
    <m/>
    <m/>
    <m/>
    <s v="Completed"/>
    <s v="Yes"/>
    <s v="No"/>
    <m/>
    <n v="559"/>
    <n v="408"/>
    <n v="1892867.2841657216"/>
    <n v="199432.98236095349"/>
    <n v="3.8949824970828471"/>
    <s v="Sunglasses"/>
    <x v="3"/>
    <s v="Fashion"/>
    <s v="Fashion"/>
    <s v="Fashion"/>
    <n v="53"/>
    <s v="Fashion"/>
    <m/>
    <n v="2024"/>
    <n v="5"/>
    <n v="15"/>
    <n v="4"/>
    <s v="Weekday"/>
    <m/>
    <m/>
  </r>
  <r>
    <s v="WEB-5641"/>
    <x v="764"/>
    <s v="Sanjay Malhotra"/>
    <x v="5"/>
    <x v="2"/>
    <x v="7"/>
    <n v="1"/>
    <n v="439.2"/>
    <x v="3"/>
    <x v="0"/>
    <n v="5"/>
    <n v="439.2"/>
    <m/>
    <m/>
    <m/>
    <m/>
    <m/>
    <m/>
    <s v="Completed"/>
    <s v="No"/>
    <s v="No"/>
    <m/>
    <n v="559"/>
    <n v="408"/>
    <n v="594714.6477588166"/>
    <n v="60882.938065984097"/>
    <n v="3.804733727810651"/>
    <s v="Fiction Novel"/>
    <x v="2"/>
    <s v="Books"/>
    <s v="Books"/>
    <s v="Books"/>
    <n v="11"/>
    <s v="Books"/>
    <m/>
    <n v="2023"/>
    <n v="5"/>
    <n v="26"/>
    <n v="6"/>
    <s v="Weekday"/>
    <m/>
    <m/>
  </r>
  <r>
    <s v="WEB-5022"/>
    <x v="315"/>
    <s v="Vikram Singh"/>
    <x v="7"/>
    <x v="2"/>
    <x v="14"/>
    <n v="1"/>
    <n v="490.65"/>
    <x v="2"/>
    <x v="0"/>
    <n v="5"/>
    <n v="490.65"/>
    <m/>
    <m/>
    <m/>
    <m/>
    <m/>
    <m/>
    <s v="Completed"/>
    <s v="No"/>
    <s v="No"/>
    <m/>
    <n v="567"/>
    <n v="440"/>
    <n v="594714.6477588166"/>
    <n v="60882.938065984097"/>
    <n v="3.804733727810651"/>
    <s v="Notebook Set"/>
    <x v="2"/>
    <s v="Books"/>
    <s v="Books"/>
    <s v="Books"/>
    <n v="20"/>
    <s v="Books"/>
    <m/>
    <n v="2024"/>
    <n v="2"/>
    <n v="26"/>
    <n v="2"/>
    <s v="Weekday"/>
    <m/>
    <m/>
  </r>
  <r>
    <s v="WEB-6688"/>
    <x v="594"/>
    <s v="Aditya Kapoor"/>
    <x v="6"/>
    <x v="0"/>
    <x v="5"/>
    <n v="1"/>
    <n v="167.62"/>
    <x v="4"/>
    <x v="2"/>
    <n v="4"/>
    <n v="167.62"/>
    <m/>
    <m/>
    <m/>
    <m/>
    <m/>
    <m/>
    <s v="Completed"/>
    <s v="No"/>
    <s v="No"/>
    <m/>
    <n v="558"/>
    <n v="430"/>
    <n v="1463424.4009529033"/>
    <n v="118285.78776560788"/>
    <n v="3.8140589569160999"/>
    <s v="Storage Box"/>
    <x v="0"/>
    <s v="Home &amp; Kitchen"/>
    <s v="Home &amp; Kitchen"/>
    <s v="Home &amp; Kitchen"/>
    <n v="8"/>
    <s v="Home &amp; Kitchen"/>
    <m/>
    <n v="2024"/>
    <n v="8"/>
    <n v="3"/>
    <n v="7"/>
    <s v="Weekday"/>
    <m/>
    <m/>
  </r>
  <r>
    <s v="WEB-9164"/>
    <x v="845"/>
    <s v="Meera Mehta"/>
    <x v="2"/>
    <x v="2"/>
    <x v="2"/>
    <n v="2"/>
    <n v="487.53"/>
    <x v="4"/>
    <x v="0"/>
    <n v="1"/>
    <n v="975.06"/>
    <m/>
    <m/>
    <m/>
    <m/>
    <m/>
    <m/>
    <s v="Completed"/>
    <s v="No"/>
    <s v="No"/>
    <m/>
    <n v="589"/>
    <n v="426"/>
    <n v="594714.6477588166"/>
    <n v="60882.938065984097"/>
    <n v="3.804733727810651"/>
    <s v="Cookbook"/>
    <x v="2"/>
    <s v="Books"/>
    <s v="Books"/>
    <s v="Books"/>
    <n v="4"/>
    <s v="Books"/>
    <m/>
    <n v="2024"/>
    <n v="2"/>
    <n v="23"/>
    <n v="6"/>
    <s v="Weekday"/>
    <m/>
    <m/>
  </r>
  <r>
    <s v="WEB-6896"/>
    <x v="113"/>
    <s v="Aarav Mehta"/>
    <x v="3"/>
    <x v="2"/>
    <x v="15"/>
    <n v="1"/>
    <n v="500.68"/>
    <x v="0"/>
    <x v="0"/>
    <n v="3"/>
    <n v="500.68"/>
    <m/>
    <m/>
    <m/>
    <m/>
    <m/>
    <m/>
    <s v="Completed"/>
    <s v="No"/>
    <s v="No"/>
    <m/>
    <n v="619"/>
    <n v="468"/>
    <n v="594714.6477588166"/>
    <n v="60882.938065984097"/>
    <n v="3.804733727810651"/>
    <s v="Kids Story Book"/>
    <x v="2"/>
    <s v="Books"/>
    <s v="Books"/>
    <s v="Books"/>
    <n v="23"/>
    <s v="Books"/>
    <m/>
    <n v="2024"/>
    <n v="6"/>
    <n v="1"/>
    <n v="7"/>
    <s v="Weekend"/>
    <m/>
    <m/>
  </r>
  <r>
    <s v="WEB-5598"/>
    <x v="761"/>
    <s v="Meera Singh"/>
    <x v="2"/>
    <x v="0"/>
    <x v="23"/>
    <n v="3"/>
    <n v="1581.65"/>
    <x v="0"/>
    <x v="0"/>
    <n v="3"/>
    <n v="4744.9500000000007"/>
    <m/>
    <m/>
    <m/>
    <m/>
    <m/>
    <m/>
    <s v="Completed"/>
    <s v="Yes"/>
    <s v="No"/>
    <m/>
    <n v="589"/>
    <n v="426"/>
    <n v="1463424.4009529033"/>
    <n v="118285.78776560788"/>
    <n v="3.8140589569160999"/>
    <s v="Led Bulb Pack"/>
    <x v="0"/>
    <s v="Home &amp; Kitchen"/>
    <s v="Home &amp; Kitchen"/>
    <s v="Home &amp; Kitchen"/>
    <n v="76"/>
    <s v="Home &amp; Kitchen"/>
    <m/>
    <n v="2024"/>
    <n v="9"/>
    <n v="6"/>
    <n v="6"/>
    <s v="Weekday"/>
    <m/>
    <m/>
  </r>
  <r>
    <s v="WEB-5063"/>
    <x v="883"/>
    <s v="Arjun Joshi"/>
    <x v="7"/>
    <x v="1"/>
    <x v="9"/>
    <n v="2"/>
    <n v="601.70000000000005"/>
    <x v="0"/>
    <x v="0"/>
    <n v="4"/>
    <n v="1203.4000000000001"/>
    <m/>
    <m/>
    <m/>
    <m/>
    <m/>
    <m/>
    <s v="Completed"/>
    <s v="Yes"/>
    <s v="No"/>
    <m/>
    <n v="567"/>
    <n v="440"/>
    <n v="2759712.3299794244"/>
    <n v="330643.50635802455"/>
    <n v="3.8641711229946525"/>
    <s v="Usb Cable"/>
    <x v="1"/>
    <s v="Electronics"/>
    <s v="Electronics"/>
    <s v="Electronics"/>
    <n v="13"/>
    <s v="Electronics"/>
    <m/>
    <n v="2024"/>
    <n v="10"/>
    <n v="22"/>
    <n v="3"/>
    <s v="Weekday"/>
    <m/>
    <m/>
  </r>
  <r>
    <s v="WEB-5084"/>
    <x v="683"/>
    <s v="Sanjay Chatterjee"/>
    <x v="3"/>
    <x v="2"/>
    <x v="13"/>
    <n v="1"/>
    <n v="165.51"/>
    <x v="4"/>
    <x v="1"/>
    <n v="2"/>
    <n v="165.51"/>
    <m/>
    <m/>
    <m/>
    <m/>
    <m/>
    <m/>
    <s v="Pending"/>
    <s v="No"/>
    <s v="Yes"/>
    <m/>
    <n v="619"/>
    <n v="468"/>
    <n v="594714.6477588166"/>
    <n v="60882.938065984097"/>
    <n v="3.804733727810651"/>
    <s v="Self-Help Book"/>
    <x v="2"/>
    <s v="Books"/>
    <s v="Books"/>
    <s v="Books"/>
    <n v="19"/>
    <s v="Books"/>
    <m/>
    <n v="2024"/>
    <n v="1"/>
    <n v="8"/>
    <n v="2"/>
    <s v="Weekday"/>
    <m/>
    <m/>
  </r>
  <r>
    <s v="WEB-5743"/>
    <x v="139"/>
    <s v="Ishaan Reddy"/>
    <x v="0"/>
    <x v="2"/>
    <x v="13"/>
    <n v="1"/>
    <n v="271.11"/>
    <x v="0"/>
    <x v="0"/>
    <n v="4"/>
    <n v="271.11"/>
    <m/>
    <m/>
    <m/>
    <m/>
    <m/>
    <m/>
    <s v="Completed"/>
    <s v="No"/>
    <s v="No"/>
    <m/>
    <n v="590"/>
    <n v="451"/>
    <n v="594714.6477588166"/>
    <n v="60882.938065984097"/>
    <n v="3.804733727810651"/>
    <s v="Self-Help Book"/>
    <x v="2"/>
    <s v="Books"/>
    <s v="Books"/>
    <s v="Books"/>
    <n v="19"/>
    <s v="Books"/>
    <m/>
    <n v="2025"/>
    <n v="4"/>
    <n v="18"/>
    <n v="6"/>
    <s v="Weekday"/>
    <m/>
    <m/>
  </r>
  <r>
    <s v="WEB-6015"/>
    <x v="450"/>
    <s v="Neha Mehta"/>
    <x v="5"/>
    <x v="0"/>
    <x v="0"/>
    <n v="1"/>
    <n v="728.98"/>
    <x v="0"/>
    <x v="0"/>
    <n v="5"/>
    <n v="728.98"/>
    <m/>
    <m/>
    <m/>
    <m/>
    <m/>
    <m/>
    <s v="Completed"/>
    <s v="No"/>
    <s v="No"/>
    <m/>
    <n v="559"/>
    <n v="408"/>
    <n v="1463424.4009529033"/>
    <n v="118285.78776560788"/>
    <n v="3.8140589569160999"/>
    <s v="Water Bottle"/>
    <x v="0"/>
    <s v="Home &amp; Kitchen"/>
    <s v="Home &amp; Kitchen"/>
    <s v="Home &amp; Kitchen"/>
    <n v="2"/>
    <s v="Home &amp; Kitchen"/>
    <m/>
    <n v="2023"/>
    <n v="11"/>
    <n v="11"/>
    <n v="7"/>
    <s v="Weekday"/>
    <m/>
    <m/>
  </r>
  <r>
    <s v="WEB-6091"/>
    <x v="796"/>
    <s v="Neha Patel"/>
    <x v="7"/>
    <x v="3"/>
    <x v="10"/>
    <n v="1"/>
    <n v="1131.27"/>
    <x v="4"/>
    <x v="0"/>
    <n v="5"/>
    <n v="1131.27"/>
    <m/>
    <m/>
    <m/>
    <m/>
    <m/>
    <m/>
    <s v="Completed"/>
    <s v="Yes"/>
    <s v="No"/>
    <m/>
    <n v="567"/>
    <n v="440"/>
    <n v="1892867.2841657216"/>
    <n v="199432.98236095349"/>
    <n v="3.8949824970828471"/>
    <s v="Women'S Kurti"/>
    <x v="3"/>
    <s v="Fashion"/>
    <s v="Fashion"/>
    <s v="Fashion"/>
    <n v="15"/>
    <s v="Fashion"/>
    <m/>
    <n v="2023"/>
    <n v="3"/>
    <n v="8"/>
    <n v="4"/>
    <s v="Weekday"/>
    <m/>
    <m/>
  </r>
  <r>
    <s v="WEB-8855"/>
    <x v="122"/>
    <s v="Saanvi Bose"/>
    <x v="1"/>
    <x v="1"/>
    <x v="18"/>
    <n v="1"/>
    <n v="2826.21"/>
    <x v="5"/>
    <x v="0"/>
    <n v="5"/>
    <n v="2826.21"/>
    <m/>
    <m/>
    <m/>
    <m/>
    <m/>
    <m/>
    <s v="Completed"/>
    <s v="Yes"/>
    <s v="No"/>
    <m/>
    <n v="595"/>
    <n v="444"/>
    <n v="2759712.3299794244"/>
    <n v="330643.50635802455"/>
    <n v="3.8641711229946525"/>
    <s v="Bluetooth Speaker"/>
    <x v="1"/>
    <s v="Electronics"/>
    <s v="Electronics"/>
    <s v="Electronics"/>
    <n v="48"/>
    <s v="Electronics"/>
    <m/>
    <n v="2024"/>
    <n v="5"/>
    <n v="25"/>
    <n v="7"/>
    <s v="Weekday"/>
    <m/>
    <m/>
  </r>
  <r>
    <s v="WEB-9514"/>
    <x v="860"/>
    <s v="Vikram Kapoor"/>
    <x v="4"/>
    <x v="4"/>
    <x v="12"/>
    <n v="1"/>
    <n v="238.61"/>
    <x v="4"/>
    <x v="2"/>
    <n v="5"/>
    <n v="238.61"/>
    <m/>
    <m/>
    <m/>
    <m/>
    <m/>
    <m/>
    <s v="Completed"/>
    <s v="No"/>
    <s v="No"/>
    <m/>
    <n v="573"/>
    <n v="450"/>
    <n v="1098537.4901531704"/>
    <n v="96724.388030634553"/>
    <n v="3.9001122334455669"/>
    <s v="Perfume 50Ml"/>
    <x v="4"/>
    <s v="Beauty"/>
    <s v="Beauty"/>
    <s v="Beauty"/>
    <n v="18"/>
    <s v="Beauty"/>
    <m/>
    <n v="2023"/>
    <n v="8"/>
    <n v="10"/>
    <n v="5"/>
    <s v="Weekday"/>
    <m/>
    <m/>
  </r>
  <r>
    <s v="WEB-5587"/>
    <x v="832"/>
    <s v="Karan Nair"/>
    <x v="2"/>
    <x v="1"/>
    <x v="9"/>
    <n v="1"/>
    <n v="368.98"/>
    <x v="2"/>
    <x v="1"/>
    <n v="5"/>
    <n v="368.98"/>
    <m/>
    <m/>
    <m/>
    <m/>
    <m/>
    <m/>
    <s v="Pending"/>
    <s v="No"/>
    <s v="Yes"/>
    <m/>
    <n v="589"/>
    <n v="426"/>
    <n v="2759712.3299794244"/>
    <n v="330643.50635802455"/>
    <n v="3.8641711229946525"/>
    <s v="Usb Cable"/>
    <x v="1"/>
    <s v="Electronics"/>
    <s v="Electronics"/>
    <s v="Electronics"/>
    <n v="13"/>
    <s v="Electronics"/>
    <m/>
    <n v="2023"/>
    <n v="2"/>
    <n v="21"/>
    <n v="3"/>
    <s v="Weekday"/>
    <m/>
    <m/>
  </r>
  <r>
    <s v="WEB-6954"/>
    <x v="752"/>
    <s v="Tanya Reddy"/>
    <x v="7"/>
    <x v="1"/>
    <x v="9"/>
    <n v="1"/>
    <n v="2929.44"/>
    <x v="3"/>
    <x v="0"/>
    <n v="1"/>
    <n v="2929.44"/>
    <m/>
    <m/>
    <m/>
    <m/>
    <m/>
    <m/>
    <s v="Completed"/>
    <s v="Yes"/>
    <s v="No"/>
    <m/>
    <n v="567"/>
    <n v="440"/>
    <n v="2759712.3299794244"/>
    <n v="330643.50635802455"/>
    <n v="3.8641711229946525"/>
    <s v="Usb Cable"/>
    <x v="1"/>
    <s v="Electronics"/>
    <s v="Electronics"/>
    <s v="Electronics"/>
    <n v="13"/>
    <s v="Electronics"/>
    <m/>
    <n v="2024"/>
    <n v="5"/>
    <n v="31"/>
    <n v="6"/>
    <s v="Weekday"/>
    <m/>
    <m/>
  </r>
  <r>
    <s v="WEB-8375"/>
    <x v="805"/>
    <s v="Saanvi Das"/>
    <x v="3"/>
    <x v="0"/>
    <x v="16"/>
    <n v="1"/>
    <n v="668.1"/>
    <x v="1"/>
    <x v="0"/>
    <n v="3"/>
    <n v="668.1"/>
    <m/>
    <m/>
    <m/>
    <m/>
    <m/>
    <m/>
    <s v="Completed"/>
    <s v="No"/>
    <s v="No"/>
    <m/>
    <n v="619"/>
    <n v="468"/>
    <n v="1463424.4009529033"/>
    <n v="118285.78776560788"/>
    <n v="3.8140589569160999"/>
    <s v="Table Lamp"/>
    <x v="0"/>
    <s v="Home &amp; Kitchen"/>
    <s v="Home &amp; Kitchen"/>
    <s v="Home &amp; Kitchen"/>
    <n v="32"/>
    <s v="Home &amp; Kitchen"/>
    <m/>
    <n v="2023"/>
    <n v="12"/>
    <n v="20"/>
    <n v="4"/>
    <s v="Weekday"/>
    <m/>
    <m/>
  </r>
  <r>
    <s v="WEB-5014"/>
    <x v="314"/>
    <s v="Kavya Iyer"/>
    <x v="4"/>
    <x v="0"/>
    <x v="23"/>
    <n v="1"/>
    <n v="1245.3699999999999"/>
    <x v="3"/>
    <x v="2"/>
    <n v="4"/>
    <n v="1245.3699999999999"/>
    <m/>
    <m/>
    <m/>
    <m/>
    <m/>
    <m/>
    <s v="Completed"/>
    <s v="No"/>
    <s v="No"/>
    <m/>
    <n v="573"/>
    <n v="450"/>
    <n v="1463424.4009529033"/>
    <n v="118285.78776560788"/>
    <n v="3.8140589569160999"/>
    <s v="Led Bulb Pack"/>
    <x v="0"/>
    <s v="Home &amp; Kitchen"/>
    <s v="Home &amp; Kitchen"/>
    <s v="Home &amp; Kitchen"/>
    <n v="76"/>
    <s v="Home &amp; Kitchen"/>
    <m/>
    <n v="2024"/>
    <n v="7"/>
    <n v="3"/>
    <n v="4"/>
    <s v="Weekday"/>
    <m/>
    <m/>
  </r>
  <r>
    <s v="WEB-7804"/>
    <x v="570"/>
    <s v="Pooja Gupta"/>
    <x v="3"/>
    <x v="3"/>
    <x v="17"/>
    <n v="2"/>
    <n v="2049.7600000000002"/>
    <x v="3"/>
    <x v="2"/>
    <n v="1"/>
    <n v="4099.5200000000004"/>
    <m/>
    <m/>
    <m/>
    <m/>
    <m/>
    <m/>
    <s v="Completed"/>
    <s v="No"/>
    <s v="No"/>
    <m/>
    <n v="619"/>
    <n v="468"/>
    <n v="1892867.2841657216"/>
    <n v="199432.98236095349"/>
    <n v="3.8949824970828471"/>
    <s v="Running Shoes"/>
    <x v="3"/>
    <s v="Fashion"/>
    <s v="Fashion"/>
    <s v="Fashion"/>
    <n v="45"/>
    <s v="Fashion"/>
    <m/>
    <n v="2024"/>
    <n v="5"/>
    <n v="11"/>
    <n v="7"/>
    <s v="Weekday"/>
    <m/>
    <m/>
  </r>
  <r>
    <s v="WEB-9098"/>
    <x v="64"/>
    <s v="Tanya Bose"/>
    <x v="5"/>
    <x v="1"/>
    <x v="1"/>
    <n v="1"/>
    <n v="1021.69"/>
    <x v="4"/>
    <x v="0"/>
    <n v="4"/>
    <n v="1021.69"/>
    <m/>
    <m/>
    <m/>
    <m/>
    <m/>
    <m/>
    <s v="Completed"/>
    <s v="Yes"/>
    <s v="No"/>
    <m/>
    <n v="559"/>
    <n v="408"/>
    <n v="2759712.3299794244"/>
    <n v="330643.50635802455"/>
    <n v="3.8641711229946525"/>
    <s v="Power Bank 10000Mah"/>
    <x v="1"/>
    <s v="Electronics"/>
    <s v="Electronics"/>
    <s v="Electronics"/>
    <n v="3"/>
    <s v="Electronics"/>
    <m/>
    <n v="2023"/>
    <n v="11"/>
    <n v="10"/>
    <n v="6"/>
    <s v="Weekday"/>
    <m/>
    <m/>
  </r>
  <r>
    <s v="WEB-6886"/>
    <x v="241"/>
    <s v="Neha Das"/>
    <x v="6"/>
    <x v="3"/>
    <x v="20"/>
    <n v="1"/>
    <n v="1978.79"/>
    <x v="3"/>
    <x v="0"/>
    <n v="5"/>
    <n v="1978.79"/>
    <m/>
    <m/>
    <m/>
    <m/>
    <m/>
    <m/>
    <s v="Completed"/>
    <s v="Yes"/>
    <s v="No"/>
    <m/>
    <n v="558"/>
    <n v="430"/>
    <n v="1892867.2841657216"/>
    <n v="199432.98236095349"/>
    <n v="3.8949824970828471"/>
    <s v="Men'S T-Shirt"/>
    <x v="3"/>
    <s v="Fashion"/>
    <s v="Fashion"/>
    <s v="Fashion"/>
    <n v="55"/>
    <s v="Fashion"/>
    <m/>
    <n v="2023"/>
    <n v="10"/>
    <n v="18"/>
    <n v="4"/>
    <s v="Weekday"/>
    <m/>
    <m/>
  </r>
  <r>
    <s v="WEB-6529"/>
    <x v="9"/>
    <s v="Simran Sharma"/>
    <x v="8"/>
    <x v="4"/>
    <x v="22"/>
    <n v="1"/>
    <n v="487.32"/>
    <x v="1"/>
    <x v="0"/>
    <m/>
    <n v="487.32"/>
    <m/>
    <m/>
    <m/>
    <m/>
    <m/>
    <m/>
    <s v="Completed"/>
    <s v="No"/>
    <s v="No"/>
    <m/>
    <n v="50"/>
    <n v="37"/>
    <n v="1098537.4901531704"/>
    <n v="96724.388030634553"/>
    <n v="3.9001122334455669"/>
    <s v="Hair Oil"/>
    <x v="4"/>
    <s v="Beauty"/>
    <s v="Beauty"/>
    <s v="Beauty"/>
    <n v="70"/>
    <s v="Beauty"/>
    <m/>
    <n v="2023"/>
    <n v="11"/>
    <n v="7"/>
    <n v="3"/>
    <s v="Weekend"/>
    <m/>
    <m/>
  </r>
  <r>
    <s v="WEB-5684"/>
    <x v="722"/>
    <s v="Aarav Sharma"/>
    <x v="0"/>
    <x v="1"/>
    <x v="1"/>
    <n v="3"/>
    <n v="961.17"/>
    <x v="3"/>
    <x v="0"/>
    <n v="4"/>
    <n v="2883.5099999999998"/>
    <m/>
    <m/>
    <m/>
    <m/>
    <m/>
    <m/>
    <s v="Completed"/>
    <s v="Yes"/>
    <s v="No"/>
    <m/>
    <n v="590"/>
    <n v="451"/>
    <n v="2759712.3299794244"/>
    <n v="330643.50635802455"/>
    <n v="3.8641711229946525"/>
    <s v="Power Bank 10000Mah"/>
    <x v="1"/>
    <s v="Electronics"/>
    <s v="Electronics"/>
    <s v="Electronics"/>
    <n v="3"/>
    <s v="Electronics"/>
    <m/>
    <n v="2023"/>
    <n v="3"/>
    <n v="19"/>
    <n v="1"/>
    <s v="Weekday"/>
    <m/>
    <m/>
  </r>
  <r>
    <s v="WEB-5139"/>
    <x v="783"/>
    <s v="Karan Kumar"/>
    <x v="2"/>
    <x v="4"/>
    <x v="24"/>
    <n v="3"/>
    <n v="1125.8699999999999"/>
    <x v="4"/>
    <x v="3"/>
    <n v="3"/>
    <n v="3377.6099999999997"/>
    <m/>
    <m/>
    <m/>
    <m/>
    <m/>
    <m/>
    <s v="Lost Sale"/>
    <s v="No"/>
    <s v="Yes"/>
    <m/>
    <n v="589"/>
    <n v="426"/>
    <n v="1098537.4901531704"/>
    <n v="96724.388030634553"/>
    <n v="3.9001122334455669"/>
    <s v="Face Cream"/>
    <x v="4"/>
    <s v="Beauty"/>
    <s v="Beauty"/>
    <s v="Beauty"/>
    <n v="80"/>
    <s v="Beauty"/>
    <m/>
    <n v="2025"/>
    <n v="1"/>
    <n v="18"/>
    <n v="7"/>
    <s v="Weekday"/>
    <m/>
    <m/>
  </r>
  <r>
    <s v="WEB-7489"/>
    <x v="502"/>
    <s v="Ananya Kumar"/>
    <x v="2"/>
    <x v="1"/>
    <x v="18"/>
    <n v="1"/>
    <n v="2500.67"/>
    <x v="3"/>
    <x v="0"/>
    <n v="4"/>
    <n v="2500.67"/>
    <m/>
    <m/>
    <m/>
    <m/>
    <m/>
    <m/>
    <s v="Completed"/>
    <s v="Yes"/>
    <s v="No"/>
    <m/>
    <n v="589"/>
    <n v="426"/>
    <n v="2759712.3299794244"/>
    <n v="330643.50635802455"/>
    <n v="3.8641711229946525"/>
    <s v="Bluetooth Speaker"/>
    <x v="1"/>
    <s v="Electronics"/>
    <s v="Electronics"/>
    <s v="Electronics"/>
    <n v="48"/>
    <s v="Electronics"/>
    <m/>
    <n v="2023"/>
    <n v="5"/>
    <n v="21"/>
    <n v="1"/>
    <s v="Weekday"/>
    <m/>
    <m/>
  </r>
  <r>
    <s v="WEB-8835"/>
    <x v="374"/>
    <s v="Arjun Malhotra"/>
    <x v="7"/>
    <x v="3"/>
    <x v="19"/>
    <n v="1"/>
    <n v="1246.3"/>
    <x v="3"/>
    <x v="0"/>
    <n v="3"/>
    <n v="1246.3"/>
    <m/>
    <m/>
    <m/>
    <m/>
    <m/>
    <m/>
    <s v="Completed"/>
    <s v="Yes"/>
    <s v="No"/>
    <m/>
    <n v="567"/>
    <n v="440"/>
    <n v="1892867.2841657216"/>
    <n v="199432.98236095349"/>
    <n v="3.8949824970828471"/>
    <s v="Sunglasses"/>
    <x v="3"/>
    <s v="Fashion"/>
    <s v="Fashion"/>
    <s v="Fashion"/>
    <n v="53"/>
    <s v="Fashion"/>
    <m/>
    <n v="2023"/>
    <n v="1"/>
    <n v="17"/>
    <n v="3"/>
    <s v="Weekday"/>
    <m/>
    <m/>
  </r>
  <r>
    <s v="WEB-6169"/>
    <x v="433"/>
    <s v="Ananya Bose"/>
    <x v="2"/>
    <x v="0"/>
    <x v="23"/>
    <n v="2"/>
    <n v="1276.3"/>
    <x v="3"/>
    <x v="3"/>
    <n v="5"/>
    <n v="2552.6"/>
    <m/>
    <m/>
    <m/>
    <m/>
    <m/>
    <m/>
    <s v="Lost Sale"/>
    <s v="No"/>
    <s v="Yes"/>
    <m/>
    <n v="589"/>
    <n v="426"/>
    <n v="1463424.4009529033"/>
    <n v="118285.78776560788"/>
    <n v="3.8140589569160999"/>
    <s v="Led Bulb Pack"/>
    <x v="0"/>
    <s v="Home &amp; Kitchen"/>
    <s v="Home &amp; Kitchen"/>
    <s v="Home &amp; Kitchen"/>
    <n v="76"/>
    <s v="Home &amp; Kitchen"/>
    <m/>
    <n v="2023"/>
    <n v="5"/>
    <n v="11"/>
    <n v="5"/>
    <s v="Weekday"/>
    <m/>
    <m/>
  </r>
  <r>
    <s v="WEB-8973"/>
    <x v="38"/>
    <s v="Kavya Iyer"/>
    <x v="5"/>
    <x v="0"/>
    <x v="0"/>
    <n v="3"/>
    <n v="849.37"/>
    <x v="0"/>
    <x v="0"/>
    <n v="4"/>
    <n v="2548.11"/>
    <m/>
    <m/>
    <m/>
    <m/>
    <m/>
    <m/>
    <s v="Completed"/>
    <s v="Yes"/>
    <s v="No"/>
    <m/>
    <n v="559"/>
    <n v="408"/>
    <n v="1463424.4009529033"/>
    <n v="118285.78776560788"/>
    <n v="3.8140589569160999"/>
    <s v="Water Bottle"/>
    <x v="0"/>
    <s v="Home &amp; Kitchen"/>
    <s v="Home &amp; Kitchen"/>
    <s v="Home &amp; Kitchen"/>
    <n v="2"/>
    <s v="Home &amp; Kitchen"/>
    <m/>
    <n v="2023"/>
    <n v="5"/>
    <n v="15"/>
    <n v="2"/>
    <s v="Weekday"/>
    <m/>
    <m/>
  </r>
  <r>
    <s v="WEB-9284"/>
    <x v="239"/>
    <s v="Ishaan Patel"/>
    <x v="4"/>
    <x v="1"/>
    <x v="1"/>
    <n v="3"/>
    <n v="1873.37"/>
    <x v="1"/>
    <x v="0"/>
    <n v="4"/>
    <n v="5620.11"/>
    <m/>
    <m/>
    <m/>
    <m/>
    <m/>
    <m/>
    <s v="Completed"/>
    <s v="Yes"/>
    <s v="No"/>
    <m/>
    <n v="573"/>
    <n v="450"/>
    <n v="2759712.3299794244"/>
    <n v="330643.50635802455"/>
    <n v="3.8641711229946525"/>
    <s v="Power Bank 10000Mah"/>
    <x v="1"/>
    <s v="Electronics"/>
    <s v="Electronics"/>
    <s v="Electronics"/>
    <n v="3"/>
    <s v="Electronics"/>
    <m/>
    <n v="2023"/>
    <n v="6"/>
    <n v="10"/>
    <n v="7"/>
    <s v="Weekday"/>
    <m/>
    <m/>
  </r>
  <r>
    <s v="WEB-5316"/>
    <x v="600"/>
    <s v="Ananya Pillai"/>
    <x v="2"/>
    <x v="3"/>
    <x v="17"/>
    <n v="1"/>
    <n v="2315.44"/>
    <x v="3"/>
    <x v="0"/>
    <n v="3"/>
    <n v="2315.44"/>
    <m/>
    <m/>
    <m/>
    <m/>
    <m/>
    <m/>
    <s v="Completed"/>
    <s v="Yes"/>
    <s v="No"/>
    <m/>
    <n v="589"/>
    <n v="426"/>
    <n v="1892867.2841657216"/>
    <n v="199432.98236095349"/>
    <n v="3.8949824970828471"/>
    <s v="Running Shoes"/>
    <x v="3"/>
    <s v="Fashion"/>
    <s v="Fashion"/>
    <s v="Fashion"/>
    <n v="45"/>
    <s v="Fashion"/>
    <m/>
    <n v="2023"/>
    <n v="12"/>
    <n v="28"/>
    <n v="5"/>
    <s v="Weekday"/>
    <m/>
    <m/>
  </r>
  <r>
    <s v="WEB-9605"/>
    <x v="580"/>
    <s v="Ishaan Verma"/>
    <x v="0"/>
    <x v="2"/>
    <x v="15"/>
    <n v="2"/>
    <n v="533.29999999999995"/>
    <x v="3"/>
    <x v="3"/>
    <n v="5"/>
    <n v="1066.5999999999999"/>
    <m/>
    <m/>
    <m/>
    <m/>
    <m/>
    <m/>
    <s v="Lost Sale"/>
    <s v="No"/>
    <s v="Yes"/>
    <m/>
    <n v="590"/>
    <n v="451"/>
    <n v="594714.6477588166"/>
    <n v="60882.938065984097"/>
    <n v="3.804733727810651"/>
    <s v="Kids Story Book"/>
    <x v="2"/>
    <s v="Books"/>
    <s v="Books"/>
    <s v="Books"/>
    <n v="23"/>
    <s v="Books"/>
    <m/>
    <n v="2023"/>
    <n v="12"/>
    <n v="12"/>
    <n v="3"/>
    <s v="Weekday"/>
    <m/>
    <m/>
  </r>
  <r>
    <s v="WEB-5976"/>
    <x v="501"/>
    <s v="Sanjay Kumar"/>
    <x v="0"/>
    <x v="0"/>
    <x v="23"/>
    <n v="1"/>
    <n v="1695.81"/>
    <x v="0"/>
    <x v="3"/>
    <n v="4"/>
    <n v="1695.81"/>
    <m/>
    <m/>
    <m/>
    <m/>
    <m/>
    <m/>
    <s v="Lost Sale"/>
    <s v="No"/>
    <s v="Yes"/>
    <m/>
    <n v="590"/>
    <n v="451"/>
    <n v="1463424.4009529033"/>
    <n v="118285.78776560788"/>
    <n v="3.8140589569160999"/>
    <s v="Led Bulb Pack"/>
    <x v="0"/>
    <s v="Home &amp; Kitchen"/>
    <s v="Home &amp; Kitchen"/>
    <s v="Home &amp; Kitchen"/>
    <n v="76"/>
    <s v="Home &amp; Kitchen"/>
    <m/>
    <n v="2023"/>
    <n v="6"/>
    <n v="23"/>
    <n v="6"/>
    <s v="Weekday"/>
    <m/>
    <m/>
  </r>
  <r>
    <s v="WEB-8808"/>
    <x v="864"/>
    <s v="Vikram Patel"/>
    <x v="5"/>
    <x v="1"/>
    <x v="9"/>
    <n v="1"/>
    <n v="1193.99"/>
    <x v="3"/>
    <x v="3"/>
    <n v="4"/>
    <n v="1193.99"/>
    <m/>
    <m/>
    <m/>
    <m/>
    <m/>
    <m/>
    <s v="Lost Sale"/>
    <s v="No"/>
    <s v="Yes"/>
    <m/>
    <n v="559"/>
    <n v="408"/>
    <n v="2759712.3299794244"/>
    <n v="330643.50635802455"/>
    <n v="3.8641711229946525"/>
    <s v="Usb Cable"/>
    <x v="1"/>
    <s v="Electronics"/>
    <s v="Electronics"/>
    <s v="Electronics"/>
    <n v="13"/>
    <s v="Electronics"/>
    <m/>
    <n v="2024"/>
    <n v="10"/>
    <n v="28"/>
    <n v="2"/>
    <s v="Weekday"/>
    <m/>
    <m/>
  </r>
  <r>
    <s v="WEB-8268"/>
    <x v="802"/>
    <s v="Aditya Singh"/>
    <x v="7"/>
    <x v="1"/>
    <x v="1"/>
    <n v="2"/>
    <n v="2643.63"/>
    <x v="4"/>
    <x v="0"/>
    <n v="5"/>
    <n v="5287.26"/>
    <m/>
    <m/>
    <m/>
    <m/>
    <m/>
    <m/>
    <s v="Completed"/>
    <s v="Yes"/>
    <s v="No"/>
    <m/>
    <n v="567"/>
    <n v="440"/>
    <n v="2759712.3299794244"/>
    <n v="330643.50635802455"/>
    <n v="3.8641711229946525"/>
    <s v="Power Bank 10000Mah"/>
    <x v="1"/>
    <s v="Electronics"/>
    <s v="Electronics"/>
    <s v="Electronics"/>
    <n v="3"/>
    <s v="Electronics"/>
    <m/>
    <n v="2024"/>
    <n v="11"/>
    <n v="15"/>
    <n v="6"/>
    <s v="Weekday"/>
    <m/>
    <m/>
  </r>
  <r>
    <s v="WEB-5467"/>
    <x v="743"/>
    <s v="Kavya Kapoor"/>
    <x v="7"/>
    <x v="0"/>
    <x v="0"/>
    <n v="2"/>
    <n v="1244.8"/>
    <x v="0"/>
    <x v="0"/>
    <n v="5"/>
    <n v="2489.6"/>
    <m/>
    <m/>
    <m/>
    <m/>
    <m/>
    <m/>
    <s v="Completed"/>
    <s v="Yes"/>
    <s v="No"/>
    <m/>
    <n v="567"/>
    <n v="440"/>
    <n v="1463424.4009529033"/>
    <n v="118285.78776560788"/>
    <n v="3.8140589569160999"/>
    <s v="Water Bottle"/>
    <x v="0"/>
    <s v="Home &amp; Kitchen"/>
    <s v="Home &amp; Kitchen"/>
    <s v="Home &amp; Kitchen"/>
    <n v="2"/>
    <s v="Home &amp; Kitchen"/>
    <m/>
    <n v="2023"/>
    <n v="9"/>
    <n v="6"/>
    <n v="4"/>
    <s v="Weekday"/>
    <m/>
    <m/>
  </r>
  <r>
    <s v="WEB-6356"/>
    <x v="236"/>
    <s v="Rahul Gupta"/>
    <x v="5"/>
    <x v="2"/>
    <x v="2"/>
    <n v="2"/>
    <n v="726.88"/>
    <x v="2"/>
    <x v="0"/>
    <n v="5"/>
    <n v="1453.76"/>
    <m/>
    <m/>
    <m/>
    <m/>
    <m/>
    <m/>
    <s v="Completed"/>
    <s v="Yes"/>
    <s v="No"/>
    <m/>
    <n v="559"/>
    <n v="408"/>
    <n v="594714.6477588166"/>
    <n v="60882.938065984097"/>
    <n v="3.804733727810651"/>
    <s v="Cookbook"/>
    <x v="2"/>
    <s v="Books"/>
    <s v="Books"/>
    <s v="Books"/>
    <n v="4"/>
    <s v="Books"/>
    <m/>
    <n v="2025"/>
    <n v="5"/>
    <n v="13"/>
    <n v="3"/>
    <s v="Weekday"/>
    <m/>
    <m/>
  </r>
  <r>
    <s v="WEB-5290"/>
    <x v="59"/>
    <s v="Aarav Singh"/>
    <x v="0"/>
    <x v="1"/>
    <x v="1"/>
    <n v="1"/>
    <n v="1834.37"/>
    <x v="3"/>
    <x v="0"/>
    <n v="5"/>
    <n v="1834.37"/>
    <m/>
    <m/>
    <m/>
    <m/>
    <m/>
    <m/>
    <s v="Completed"/>
    <s v="Yes"/>
    <s v="No"/>
    <m/>
    <n v="590"/>
    <n v="451"/>
    <n v="2759712.3299794244"/>
    <n v="330643.50635802455"/>
    <n v="3.8641711229946525"/>
    <s v="Power Bank 10000Mah"/>
    <x v="1"/>
    <s v="Electronics"/>
    <s v="Electronics"/>
    <s v="Electronics"/>
    <n v="3"/>
    <s v="Electronics"/>
    <m/>
    <n v="2025"/>
    <n v="1"/>
    <n v="26"/>
    <n v="1"/>
    <s v="Weekday"/>
    <m/>
    <m/>
  </r>
  <r>
    <s v="WEB-7687"/>
    <x v="802"/>
    <s v="Aarav Das"/>
    <x v="6"/>
    <x v="1"/>
    <x v="11"/>
    <n v="1"/>
    <n v="1853.9"/>
    <x v="1"/>
    <x v="1"/>
    <n v="4"/>
    <n v="1853.9"/>
    <m/>
    <m/>
    <m/>
    <m/>
    <m/>
    <m/>
    <s v="Pending"/>
    <s v="No"/>
    <s v="Yes"/>
    <m/>
    <n v="558"/>
    <n v="430"/>
    <n v="2759712.3299794244"/>
    <n v="330643.50635802455"/>
    <n v="3.8641711229946525"/>
    <s v="Smart Watch"/>
    <x v="1"/>
    <s v="Electronics"/>
    <s v="Electronics"/>
    <s v="Electronics"/>
    <n v="17"/>
    <s v="Electronics"/>
    <m/>
    <n v="2024"/>
    <n v="11"/>
    <n v="15"/>
    <n v="6"/>
    <s v="Weekday"/>
    <m/>
    <m/>
  </r>
  <r>
    <s v="WEB-9520"/>
    <x v="262"/>
    <s v="Karan Chatterjee"/>
    <x v="7"/>
    <x v="2"/>
    <x v="14"/>
    <n v="1"/>
    <n v="293.51"/>
    <x v="1"/>
    <x v="2"/>
    <n v="3"/>
    <n v="293.51"/>
    <m/>
    <m/>
    <m/>
    <m/>
    <m/>
    <m/>
    <s v="Completed"/>
    <s v="No"/>
    <s v="No"/>
    <m/>
    <n v="567"/>
    <n v="440"/>
    <n v="594714.6477588166"/>
    <n v="60882.938065984097"/>
    <n v="3.804733727810651"/>
    <s v="Notebook Set"/>
    <x v="2"/>
    <s v="Books"/>
    <s v="Books"/>
    <s v="Books"/>
    <n v="20"/>
    <s v="Books"/>
    <m/>
    <n v="2024"/>
    <n v="11"/>
    <n v="20"/>
    <n v="4"/>
    <s v="Weekday"/>
    <m/>
    <m/>
  </r>
  <r>
    <s v="WEB-8350"/>
    <x v="251"/>
    <s v="Saanvi Nair"/>
    <x v="5"/>
    <x v="2"/>
    <x v="7"/>
    <n v="3"/>
    <n v="165.82"/>
    <x v="0"/>
    <x v="1"/>
    <n v="3"/>
    <n v="497.46"/>
    <m/>
    <m/>
    <m/>
    <m/>
    <m/>
    <m/>
    <s v="Pending"/>
    <s v="No"/>
    <s v="Yes"/>
    <m/>
    <n v="559"/>
    <n v="408"/>
    <n v="594714.6477588166"/>
    <n v="60882.938065984097"/>
    <n v="3.804733727810651"/>
    <s v="Fiction Novel"/>
    <x v="2"/>
    <s v="Books"/>
    <s v="Books"/>
    <s v="Books"/>
    <n v="11"/>
    <s v="Books"/>
    <m/>
    <n v="2024"/>
    <n v="2"/>
    <n v="3"/>
    <n v="7"/>
    <s v="Weekday"/>
    <m/>
    <m/>
  </r>
  <r>
    <s v="WEB-8021"/>
    <x v="698"/>
    <s v="Rahul Sharma"/>
    <x v="1"/>
    <x v="1"/>
    <x v="11"/>
    <n v="2"/>
    <n v="2935.41"/>
    <x v="0"/>
    <x v="1"/>
    <m/>
    <n v="5870.82"/>
    <m/>
    <m/>
    <m/>
    <m/>
    <m/>
    <m/>
    <s v="Pending"/>
    <s v="No"/>
    <s v="Yes"/>
    <m/>
    <n v="595"/>
    <n v="444"/>
    <n v="2759712.3299794244"/>
    <n v="330643.50635802455"/>
    <n v="3.8641711229946525"/>
    <s v="Smart Watch"/>
    <x v="1"/>
    <s v="Electronics"/>
    <s v="Electronics"/>
    <s v="Electronics"/>
    <n v="17"/>
    <s v="Electronics"/>
    <m/>
    <n v="2024"/>
    <n v="11"/>
    <n v="7"/>
    <n v="5"/>
    <s v="Weekend"/>
    <m/>
    <m/>
  </r>
  <r>
    <s v="WEB-7338"/>
    <x v="197"/>
    <s v="Vikram Patel"/>
    <x v="0"/>
    <x v="3"/>
    <x v="20"/>
    <n v="1"/>
    <n v="1083.02"/>
    <x v="3"/>
    <x v="0"/>
    <n v="4"/>
    <n v="1083.02"/>
    <m/>
    <m/>
    <m/>
    <m/>
    <m/>
    <m/>
    <s v="Completed"/>
    <s v="Yes"/>
    <s v="No"/>
    <m/>
    <n v="590"/>
    <n v="451"/>
    <n v="1892867.2841657216"/>
    <n v="199432.98236095349"/>
    <n v="3.8949824970828471"/>
    <s v="Men'S T-Shirt"/>
    <x v="3"/>
    <s v="Fashion"/>
    <s v="Fashion"/>
    <s v="Fashion"/>
    <n v="55"/>
    <s v="Fashion"/>
    <m/>
    <n v="2025"/>
    <n v="4"/>
    <n v="4"/>
    <n v="6"/>
    <s v="Weekday"/>
    <m/>
    <m/>
  </r>
  <r>
    <s v="WEB-9338"/>
    <x v="424"/>
    <s v="Tanya Joshi"/>
    <x v="0"/>
    <x v="2"/>
    <x v="15"/>
    <n v="3"/>
    <n v="295.79000000000002"/>
    <x v="0"/>
    <x v="0"/>
    <n v="4"/>
    <n v="887.37000000000012"/>
    <m/>
    <m/>
    <m/>
    <m/>
    <m/>
    <m/>
    <s v="Completed"/>
    <s v="No"/>
    <s v="No"/>
    <m/>
    <n v="590"/>
    <n v="451"/>
    <n v="594714.6477588166"/>
    <n v="60882.938065984097"/>
    <n v="3.804733727810651"/>
    <s v="Kids Story Book"/>
    <x v="2"/>
    <s v="Books"/>
    <s v="Books"/>
    <s v="Books"/>
    <n v="23"/>
    <s v="Books"/>
    <m/>
    <n v="2023"/>
    <n v="10"/>
    <n v="7"/>
    <n v="7"/>
    <s v="Weekend"/>
    <m/>
    <m/>
  </r>
  <r>
    <s v="WEB-6773"/>
    <x v="50"/>
    <s v="Rohan Khan"/>
    <x v="5"/>
    <x v="0"/>
    <x v="16"/>
    <n v="2"/>
    <n v="1988.94"/>
    <x v="4"/>
    <x v="0"/>
    <n v="3"/>
    <n v="3977.88"/>
    <m/>
    <m/>
    <m/>
    <m/>
    <m/>
    <m/>
    <s v="Completed"/>
    <s v="Yes"/>
    <s v="No"/>
    <m/>
    <n v="559"/>
    <n v="408"/>
    <n v="1463424.4009529033"/>
    <n v="118285.78776560788"/>
    <n v="3.8140589569160999"/>
    <s v="Table Lamp"/>
    <x v="0"/>
    <s v="Home &amp; Kitchen"/>
    <s v="Home &amp; Kitchen"/>
    <s v="Home &amp; Kitchen"/>
    <n v="32"/>
    <s v="Home &amp; Kitchen"/>
    <m/>
    <n v="2023"/>
    <n v="10"/>
    <n v="30"/>
    <n v="2"/>
    <s v="Weekday"/>
    <m/>
    <m/>
  </r>
  <r>
    <s v="WEB-9688"/>
    <x v="774"/>
    <s v="Diya Bose"/>
    <x v="1"/>
    <x v="2"/>
    <x v="7"/>
    <n v="1"/>
    <n v="164.02"/>
    <x v="0"/>
    <x v="0"/>
    <n v="3"/>
    <n v="164.02"/>
    <m/>
    <m/>
    <m/>
    <m/>
    <m/>
    <m/>
    <s v="Completed"/>
    <s v="No"/>
    <s v="No"/>
    <m/>
    <n v="595"/>
    <n v="444"/>
    <n v="594714.6477588166"/>
    <n v="60882.938065984097"/>
    <n v="3.804733727810651"/>
    <s v="Fiction Novel"/>
    <x v="2"/>
    <s v="Books"/>
    <s v="Books"/>
    <s v="Books"/>
    <n v="11"/>
    <s v="Books"/>
    <m/>
    <n v="2023"/>
    <n v="1"/>
    <n v="31"/>
    <n v="3"/>
    <s v="Weekday"/>
    <m/>
    <m/>
  </r>
  <r>
    <s v="WEB-8145"/>
    <x v="186"/>
    <s v="Vivaan Kumar"/>
    <x v="5"/>
    <x v="3"/>
    <x v="10"/>
    <n v="1"/>
    <n v="399.33"/>
    <x v="1"/>
    <x v="0"/>
    <n v="5"/>
    <n v="399.33"/>
    <m/>
    <m/>
    <m/>
    <m/>
    <m/>
    <m/>
    <s v="Completed"/>
    <s v="No"/>
    <s v="No"/>
    <m/>
    <n v="559"/>
    <n v="408"/>
    <n v="1892867.2841657216"/>
    <n v="199432.98236095349"/>
    <n v="3.8949824970828471"/>
    <s v="Women'S Kurti"/>
    <x v="3"/>
    <s v="Fashion"/>
    <s v="Fashion"/>
    <s v="Fashion"/>
    <n v="15"/>
    <s v="Fashion"/>
    <m/>
    <n v="2024"/>
    <n v="9"/>
    <n v="27"/>
    <n v="6"/>
    <s v="Weekday"/>
    <m/>
    <m/>
  </r>
  <r>
    <s v="WEB-8744"/>
    <x v="226"/>
    <s v="Vikram Menon"/>
    <x v="0"/>
    <x v="4"/>
    <x v="12"/>
    <n v="3"/>
    <n v="1064.75"/>
    <x v="0"/>
    <x v="0"/>
    <n v="3"/>
    <n v="3194.25"/>
    <m/>
    <m/>
    <m/>
    <m/>
    <m/>
    <m/>
    <s v="Completed"/>
    <s v="Yes"/>
    <s v="No"/>
    <m/>
    <n v="590"/>
    <n v="451"/>
    <n v="1098537.4901531704"/>
    <n v="96724.388030634553"/>
    <n v="3.9001122334455669"/>
    <s v="Perfume 50Ml"/>
    <x v="4"/>
    <s v="Beauty"/>
    <s v="Beauty"/>
    <s v="Beauty"/>
    <n v="18"/>
    <s v="Beauty"/>
    <m/>
    <n v="2023"/>
    <n v="11"/>
    <n v="18"/>
    <n v="7"/>
    <s v="Weekday"/>
    <m/>
    <m/>
  </r>
  <r>
    <s v="WEB-8456"/>
    <x v="207"/>
    <s v="Karan Iyer"/>
    <x v="0"/>
    <x v="4"/>
    <x v="24"/>
    <n v="1"/>
    <n v="590.4"/>
    <x v="3"/>
    <x v="0"/>
    <m/>
    <n v="590.4"/>
    <m/>
    <m/>
    <m/>
    <m/>
    <m/>
    <m/>
    <s v="Completed"/>
    <s v="No"/>
    <s v="No"/>
    <m/>
    <n v="590"/>
    <n v="451"/>
    <n v="1098537.4901531704"/>
    <n v="96724.388030634553"/>
    <n v="3.9001122334455669"/>
    <s v="Face Cream"/>
    <x v="4"/>
    <s v="Beauty"/>
    <s v="Beauty"/>
    <s v="Beauty"/>
    <n v="80"/>
    <s v="Beauty"/>
    <m/>
    <n v="2024"/>
    <n v="3"/>
    <n v="15"/>
    <n v="6"/>
    <s v="Weekday"/>
    <m/>
    <m/>
  </r>
  <r>
    <s v="WEB-8688"/>
    <x v="452"/>
    <s v="Simran Bose"/>
    <x v="4"/>
    <x v="1"/>
    <x v="18"/>
    <n v="2"/>
    <n v="3493.63"/>
    <x v="0"/>
    <x v="0"/>
    <n v="4"/>
    <n v="6987.26"/>
    <m/>
    <m/>
    <m/>
    <m/>
    <m/>
    <m/>
    <s v="Completed"/>
    <s v="Yes"/>
    <s v="No"/>
    <m/>
    <n v="573"/>
    <n v="450"/>
    <n v="2759712.3299794244"/>
    <n v="330643.50635802455"/>
    <n v="3.8641711229946525"/>
    <s v="Bluetooth Speaker"/>
    <x v="1"/>
    <s v="Electronics"/>
    <s v="Electronics"/>
    <s v="Electronics"/>
    <n v="48"/>
    <s v="Electronics"/>
    <m/>
    <n v="2024"/>
    <n v="2"/>
    <n v="12"/>
    <n v="2"/>
    <s v="Weekday"/>
    <m/>
    <m/>
  </r>
  <r>
    <s v="WEB-7466"/>
    <x v="830"/>
    <s v="Arjun Verma"/>
    <x v="5"/>
    <x v="3"/>
    <x v="3"/>
    <n v="1"/>
    <n v="486.36"/>
    <x v="3"/>
    <x v="0"/>
    <n v="5"/>
    <n v="486.36"/>
    <m/>
    <m/>
    <m/>
    <m/>
    <m/>
    <m/>
    <s v="Completed"/>
    <s v="No"/>
    <s v="No"/>
    <m/>
    <n v="559"/>
    <n v="408"/>
    <n v="1892867.2841657216"/>
    <n v="199432.98236095349"/>
    <n v="3.8949824970828471"/>
    <s v="Denim Jeans"/>
    <x v="3"/>
    <s v="Fashion"/>
    <s v="Fashion"/>
    <s v="Fashion"/>
    <n v="6"/>
    <s v="Fashion"/>
    <m/>
    <n v="2023"/>
    <n v="1"/>
    <n v="20"/>
    <n v="6"/>
    <s v="Weekday"/>
    <m/>
    <m/>
  </r>
  <r>
    <s v="WEB-6786"/>
    <x v="625"/>
    <s v="Aarav Sharma"/>
    <x v="8"/>
    <x v="0"/>
    <x v="23"/>
    <n v="2"/>
    <n v="1902.33"/>
    <x v="1"/>
    <x v="0"/>
    <m/>
    <n v="3804.66"/>
    <m/>
    <m/>
    <m/>
    <m/>
    <m/>
    <m/>
    <s v="Completed"/>
    <s v="Yes"/>
    <s v="No"/>
    <m/>
    <n v="50"/>
    <n v="37"/>
    <n v="1463424.4009529033"/>
    <n v="118285.78776560788"/>
    <n v="3.8140589569160999"/>
    <s v="Led Bulb Pack"/>
    <x v="0"/>
    <s v="Home &amp; Kitchen"/>
    <s v="Home &amp; Kitchen"/>
    <s v="Home &amp; Kitchen"/>
    <n v="76"/>
    <s v="Home &amp; Kitchen"/>
    <m/>
    <n v="2023"/>
    <n v="10"/>
    <n v="10"/>
    <n v="3"/>
    <s v="Weekday"/>
    <m/>
    <m/>
  </r>
  <r>
    <s v="WEB-6457"/>
    <x v="33"/>
    <s v="Meera Pillai"/>
    <x v="0"/>
    <x v="0"/>
    <x v="0"/>
    <n v="1"/>
    <n v="334.11"/>
    <x v="2"/>
    <x v="0"/>
    <n v="4"/>
    <n v="334.11"/>
    <m/>
    <m/>
    <m/>
    <m/>
    <m/>
    <m/>
    <s v="Completed"/>
    <s v="No"/>
    <s v="No"/>
    <m/>
    <n v="590"/>
    <n v="451"/>
    <n v="1463424.4009529033"/>
    <n v="118285.78776560788"/>
    <n v="3.8140589569160999"/>
    <s v="Water Bottle"/>
    <x v="0"/>
    <s v="Home &amp; Kitchen"/>
    <s v="Home &amp; Kitchen"/>
    <s v="Home &amp; Kitchen"/>
    <n v="2"/>
    <s v="Home &amp; Kitchen"/>
    <m/>
    <n v="2024"/>
    <n v="12"/>
    <n v="16"/>
    <n v="2"/>
    <s v="Weekday"/>
    <m/>
    <m/>
  </r>
  <r>
    <s v="WEB-8239"/>
    <x v="230"/>
    <s v="Rahul Menon"/>
    <x v="7"/>
    <x v="3"/>
    <x v="10"/>
    <n v="2"/>
    <n v="1178.8800000000001"/>
    <x v="1"/>
    <x v="0"/>
    <n v="1"/>
    <n v="2357.7600000000002"/>
    <m/>
    <m/>
    <m/>
    <m/>
    <m/>
    <m/>
    <s v="Completed"/>
    <s v="Yes"/>
    <s v="No"/>
    <m/>
    <n v="567"/>
    <n v="440"/>
    <n v="1892867.2841657216"/>
    <n v="199432.98236095349"/>
    <n v="3.8949824970828471"/>
    <s v="Women'S Kurti"/>
    <x v="3"/>
    <s v="Fashion"/>
    <s v="Fashion"/>
    <s v="Fashion"/>
    <n v="15"/>
    <s v="Fashion"/>
    <m/>
    <n v="2023"/>
    <n v="1"/>
    <n v="24"/>
    <n v="3"/>
    <s v="Weekday"/>
    <m/>
    <m/>
  </r>
  <r>
    <s v="WEB-8626"/>
    <x v="627"/>
    <s v="Saanvi Iyer"/>
    <x v="3"/>
    <x v="2"/>
    <x v="2"/>
    <n v="1"/>
    <n v="243.93"/>
    <x v="3"/>
    <x v="0"/>
    <n v="3"/>
    <n v="243.93"/>
    <m/>
    <m/>
    <m/>
    <m/>
    <m/>
    <m/>
    <s v="Completed"/>
    <s v="No"/>
    <s v="No"/>
    <m/>
    <n v="619"/>
    <n v="468"/>
    <n v="594714.6477588166"/>
    <n v="60882.938065984097"/>
    <n v="3.804733727810651"/>
    <s v="Cookbook"/>
    <x v="2"/>
    <s v="Books"/>
    <s v="Books"/>
    <s v="Books"/>
    <n v="4"/>
    <s v="Books"/>
    <m/>
    <n v="2024"/>
    <n v="11"/>
    <n v="22"/>
    <n v="6"/>
    <s v="Weekday"/>
    <m/>
    <m/>
  </r>
  <r>
    <s v="WEB-9599"/>
    <x v="100"/>
    <s v="Pooja Singh"/>
    <x v="7"/>
    <x v="2"/>
    <x v="13"/>
    <n v="1"/>
    <n v="578.72"/>
    <x v="3"/>
    <x v="0"/>
    <n v="5"/>
    <n v="578.72"/>
    <m/>
    <m/>
    <m/>
    <m/>
    <m/>
    <m/>
    <s v="Completed"/>
    <s v="No"/>
    <s v="No"/>
    <m/>
    <n v="567"/>
    <n v="440"/>
    <n v="594714.6477588166"/>
    <n v="60882.938065984097"/>
    <n v="3.804733727810651"/>
    <s v="Self-Help Book"/>
    <x v="2"/>
    <s v="Books"/>
    <s v="Books"/>
    <s v="Books"/>
    <n v="19"/>
    <s v="Books"/>
    <m/>
    <n v="2023"/>
    <n v="1"/>
    <n v="8"/>
    <n v="1"/>
    <s v="Weekday"/>
    <m/>
    <m/>
  </r>
  <r>
    <s v="WEB-8676"/>
    <x v="638"/>
    <s v="Arjun Menon"/>
    <x v="5"/>
    <x v="2"/>
    <x v="7"/>
    <n v="2"/>
    <n v="230.26"/>
    <x v="4"/>
    <x v="0"/>
    <n v="4"/>
    <n v="460.52"/>
    <m/>
    <m/>
    <m/>
    <m/>
    <m/>
    <m/>
    <s v="Completed"/>
    <s v="No"/>
    <s v="No"/>
    <m/>
    <n v="559"/>
    <n v="408"/>
    <n v="594714.6477588166"/>
    <n v="60882.938065984097"/>
    <n v="3.804733727810651"/>
    <s v="Fiction Novel"/>
    <x v="2"/>
    <s v="Books"/>
    <s v="Books"/>
    <s v="Books"/>
    <n v="11"/>
    <s v="Books"/>
    <m/>
    <n v="2023"/>
    <n v="1"/>
    <n v="13"/>
    <n v="6"/>
    <s v="Weekday"/>
    <m/>
    <m/>
  </r>
  <r>
    <s v="WEB-8284"/>
    <x v="467"/>
    <s v="Arjun Chatterjee"/>
    <x v="6"/>
    <x v="1"/>
    <x v="1"/>
    <n v="1"/>
    <n v="2795.61"/>
    <x v="4"/>
    <x v="1"/>
    <n v="5"/>
    <n v="2795.61"/>
    <m/>
    <m/>
    <m/>
    <m/>
    <m/>
    <m/>
    <s v="Pending"/>
    <s v="No"/>
    <s v="Yes"/>
    <m/>
    <n v="558"/>
    <n v="430"/>
    <n v="2759712.3299794244"/>
    <n v="330643.50635802455"/>
    <n v="3.8641711229946525"/>
    <s v="Power Bank 10000Mah"/>
    <x v="1"/>
    <s v="Electronics"/>
    <s v="Electronics"/>
    <s v="Electronics"/>
    <n v="3"/>
    <s v="Electronics"/>
    <m/>
    <n v="2023"/>
    <n v="8"/>
    <n v="7"/>
    <n v="2"/>
    <s v="Weekend"/>
    <m/>
    <m/>
  </r>
  <r>
    <s v="WEB-6853"/>
    <x v="7"/>
    <s v="Diya Kumar"/>
    <x v="4"/>
    <x v="1"/>
    <x v="9"/>
    <n v="3"/>
    <n v="2966.08"/>
    <x v="2"/>
    <x v="0"/>
    <n v="5"/>
    <n v="8898.24"/>
    <m/>
    <m/>
    <m/>
    <m/>
    <m/>
    <m/>
    <s v="Completed"/>
    <s v="Yes"/>
    <s v="No"/>
    <m/>
    <n v="573"/>
    <n v="450"/>
    <n v="2759712.3299794244"/>
    <n v="330643.50635802455"/>
    <n v="3.8641711229946525"/>
    <s v="Usb Cable"/>
    <x v="1"/>
    <s v="Electronics"/>
    <s v="Electronics"/>
    <s v="Electronics"/>
    <n v="13"/>
    <s v="Electronics"/>
    <m/>
    <n v="2024"/>
    <n v="11"/>
    <n v="27"/>
    <n v="4"/>
    <s v="Weekday"/>
    <m/>
    <m/>
  </r>
  <r>
    <s v="WEB-7437"/>
    <x v="88"/>
    <s v="Kavya Kumar"/>
    <x v="2"/>
    <x v="1"/>
    <x v="8"/>
    <n v="1"/>
    <n v="2311.4499999999998"/>
    <x v="1"/>
    <x v="3"/>
    <n v="5"/>
    <n v="2311.4499999999998"/>
    <m/>
    <m/>
    <m/>
    <m/>
    <m/>
    <m/>
    <s v="Lost Sale"/>
    <s v="No"/>
    <s v="Yes"/>
    <m/>
    <n v="589"/>
    <n v="426"/>
    <n v="2759712.3299794244"/>
    <n v="330643.50635802455"/>
    <n v="3.8641711229946525"/>
    <s v="Wireless Earbuds"/>
    <x v="1"/>
    <s v="Electronics"/>
    <s v="Electronics"/>
    <s v="Electronics"/>
    <n v="12"/>
    <s v="Electronics"/>
    <m/>
    <n v="2024"/>
    <n v="11"/>
    <n v="10"/>
    <n v="1"/>
    <s v="Weekday"/>
    <m/>
    <m/>
  </r>
  <r>
    <s v="WEB-7358"/>
    <x v="438"/>
    <s v="Diya Patel"/>
    <x v="3"/>
    <x v="1"/>
    <x v="11"/>
    <n v="1"/>
    <n v="2741.86"/>
    <x v="4"/>
    <x v="1"/>
    <n v="5"/>
    <n v="2741.86"/>
    <m/>
    <m/>
    <m/>
    <m/>
    <m/>
    <m/>
    <s v="Pending"/>
    <s v="No"/>
    <s v="Yes"/>
    <m/>
    <n v="619"/>
    <n v="468"/>
    <n v="2759712.3299794244"/>
    <n v="330643.50635802455"/>
    <n v="3.8641711229946525"/>
    <s v="Smart Watch"/>
    <x v="1"/>
    <s v="Electronics"/>
    <s v="Electronics"/>
    <s v="Electronics"/>
    <n v="17"/>
    <s v="Electronics"/>
    <m/>
    <n v="2024"/>
    <n v="12"/>
    <n v="14"/>
    <n v="7"/>
    <s v="Weekday"/>
    <m/>
    <m/>
  </r>
  <r>
    <s v="WEB-8640"/>
    <x v="455"/>
    <s v="Tanya Pillai"/>
    <x v="7"/>
    <x v="3"/>
    <x v="17"/>
    <n v="1"/>
    <n v="2113.9899999999998"/>
    <x v="0"/>
    <x v="1"/>
    <n v="3"/>
    <n v="2113.9899999999998"/>
    <m/>
    <m/>
    <m/>
    <m/>
    <m/>
    <m/>
    <s v="Pending"/>
    <s v="No"/>
    <s v="Yes"/>
    <m/>
    <n v="567"/>
    <n v="440"/>
    <n v="1892867.2841657216"/>
    <n v="199432.98236095349"/>
    <n v="3.8949824970828471"/>
    <s v="Running Shoes"/>
    <x v="3"/>
    <s v="Fashion"/>
    <s v="Fashion"/>
    <s v="Fashion"/>
    <n v="45"/>
    <s v="Fashion"/>
    <m/>
    <n v="2024"/>
    <n v="1"/>
    <n v="27"/>
    <n v="7"/>
    <s v="Weekday"/>
    <m/>
    <m/>
  </r>
  <r>
    <s v="WEB-6587"/>
    <x v="404"/>
    <s v="Karan Reddy"/>
    <x v="2"/>
    <x v="0"/>
    <x v="5"/>
    <n v="1"/>
    <n v="1886.99"/>
    <x v="4"/>
    <x v="0"/>
    <n v="4"/>
    <n v="1886.99"/>
    <m/>
    <m/>
    <m/>
    <m/>
    <m/>
    <m/>
    <s v="Completed"/>
    <s v="Yes"/>
    <s v="No"/>
    <m/>
    <n v="589"/>
    <n v="426"/>
    <n v="1463424.4009529033"/>
    <n v="118285.78776560788"/>
    <n v="3.8140589569160999"/>
    <s v="Storage Box"/>
    <x v="0"/>
    <s v="Home &amp; Kitchen"/>
    <s v="Home &amp; Kitchen"/>
    <s v="Home &amp; Kitchen"/>
    <n v="8"/>
    <s v="Home &amp; Kitchen"/>
    <m/>
    <n v="2023"/>
    <n v="10"/>
    <n v="2"/>
    <n v="2"/>
    <s v="Weekday"/>
    <m/>
    <m/>
  </r>
  <r>
    <s v="WEB-5734"/>
    <x v="66"/>
    <s v="Karan Nair"/>
    <x v="1"/>
    <x v="2"/>
    <x v="2"/>
    <n v="1"/>
    <n v="460.65"/>
    <x v="2"/>
    <x v="0"/>
    <n v="2"/>
    <n v="460.65"/>
    <m/>
    <m/>
    <m/>
    <m/>
    <m/>
    <m/>
    <s v="Completed"/>
    <s v="No"/>
    <s v="No"/>
    <m/>
    <n v="595"/>
    <n v="444"/>
    <n v="594714.6477588166"/>
    <n v="60882.938065984097"/>
    <n v="3.804733727810651"/>
    <s v="Cookbook"/>
    <x v="2"/>
    <s v="Books"/>
    <s v="Books"/>
    <s v="Books"/>
    <n v="4"/>
    <s v="Books"/>
    <m/>
    <n v="2023"/>
    <n v="6"/>
    <n v="11"/>
    <n v="1"/>
    <s v="Weekday"/>
    <m/>
    <m/>
  </r>
  <r>
    <s v="WEB-7999"/>
    <x v="626"/>
    <s v="Ananya Pillai"/>
    <x v="0"/>
    <x v="3"/>
    <x v="10"/>
    <n v="1"/>
    <n v="1227.25"/>
    <x v="0"/>
    <x v="0"/>
    <n v="4"/>
    <n v="1227.25"/>
    <m/>
    <m/>
    <m/>
    <m/>
    <m/>
    <m/>
    <s v="Completed"/>
    <s v="Yes"/>
    <s v="No"/>
    <m/>
    <n v="590"/>
    <n v="451"/>
    <n v="1892867.2841657216"/>
    <n v="199432.98236095349"/>
    <n v="3.8949824970828471"/>
    <s v="Women'S Kurti"/>
    <x v="3"/>
    <s v="Fashion"/>
    <s v="Fashion"/>
    <s v="Fashion"/>
    <n v="15"/>
    <s v="Fashion"/>
    <m/>
    <n v="2023"/>
    <n v="7"/>
    <n v="3"/>
    <n v="2"/>
    <s v="Weekday"/>
    <m/>
    <m/>
  </r>
  <r>
    <s v="WEB-6685"/>
    <x v="602"/>
    <s v="Rohan Khan"/>
    <x v="4"/>
    <x v="2"/>
    <x v="2"/>
    <n v="2"/>
    <n v="187.2"/>
    <x v="3"/>
    <x v="1"/>
    <n v="3"/>
    <n v="374.4"/>
    <m/>
    <m/>
    <m/>
    <m/>
    <m/>
    <m/>
    <s v="Pending"/>
    <s v="No"/>
    <s v="Yes"/>
    <m/>
    <n v="573"/>
    <n v="450"/>
    <n v="594714.6477588166"/>
    <n v="60882.938065984097"/>
    <n v="3.804733727810651"/>
    <s v="Cookbook"/>
    <x v="2"/>
    <s v="Books"/>
    <s v="Books"/>
    <s v="Books"/>
    <n v="4"/>
    <s v="Books"/>
    <m/>
    <n v="2025"/>
    <n v="1"/>
    <n v="20"/>
    <n v="2"/>
    <s v="Weekday"/>
    <m/>
    <m/>
  </r>
  <r>
    <s v="WEB-6724"/>
    <x v="526"/>
    <s v="Tanya Kumar"/>
    <x v="7"/>
    <x v="4"/>
    <x v="22"/>
    <n v="2"/>
    <n v="241.36"/>
    <x v="2"/>
    <x v="3"/>
    <n v="3"/>
    <n v="482.72"/>
    <m/>
    <m/>
    <m/>
    <m/>
    <m/>
    <m/>
    <s v="Lost Sale"/>
    <s v="No"/>
    <s v="Yes"/>
    <m/>
    <n v="567"/>
    <n v="440"/>
    <n v="1098537.4901531704"/>
    <n v="96724.388030634553"/>
    <n v="3.9001122334455669"/>
    <s v="Hair Oil"/>
    <x v="4"/>
    <s v="Beauty"/>
    <s v="Beauty"/>
    <s v="Beauty"/>
    <n v="70"/>
    <s v="Beauty"/>
    <m/>
    <n v="2023"/>
    <n v="1"/>
    <n v="1"/>
    <n v="1"/>
    <s v="Weekend"/>
    <m/>
    <m/>
  </r>
  <r>
    <s v="WEB-6601"/>
    <x v="318"/>
    <s v="Aditya Menon"/>
    <x v="3"/>
    <x v="3"/>
    <x v="17"/>
    <n v="1"/>
    <n v="580.39"/>
    <x v="4"/>
    <x v="0"/>
    <n v="3"/>
    <n v="580.39"/>
    <m/>
    <m/>
    <m/>
    <m/>
    <m/>
    <m/>
    <s v="Completed"/>
    <s v="No"/>
    <s v="No"/>
    <m/>
    <n v="619"/>
    <n v="468"/>
    <n v="1892867.2841657216"/>
    <n v="199432.98236095349"/>
    <n v="3.8949824970828471"/>
    <s v="Running Shoes"/>
    <x v="3"/>
    <s v="Fashion"/>
    <s v="Fashion"/>
    <s v="Fashion"/>
    <n v="45"/>
    <s v="Fashion"/>
    <m/>
    <n v="2023"/>
    <n v="10"/>
    <n v="22"/>
    <n v="1"/>
    <s v="Weekday"/>
    <m/>
    <m/>
  </r>
  <r>
    <s v="WEB-7590"/>
    <x v="410"/>
    <s v="Vikram Bose"/>
    <x v="5"/>
    <x v="0"/>
    <x v="0"/>
    <n v="1"/>
    <n v="1796.2"/>
    <x v="4"/>
    <x v="0"/>
    <n v="3"/>
    <n v="1796.2"/>
    <m/>
    <m/>
    <m/>
    <m/>
    <m/>
    <m/>
    <s v="Completed"/>
    <s v="Yes"/>
    <s v="No"/>
    <m/>
    <n v="559"/>
    <n v="408"/>
    <n v="1463424.4009529033"/>
    <n v="118285.78776560788"/>
    <n v="3.8140589569160999"/>
    <s v="Water Bottle"/>
    <x v="0"/>
    <s v="Home &amp; Kitchen"/>
    <s v="Home &amp; Kitchen"/>
    <s v="Home &amp; Kitchen"/>
    <n v="2"/>
    <s v="Home &amp; Kitchen"/>
    <m/>
    <n v="2025"/>
    <n v="6"/>
    <n v="28"/>
    <n v="7"/>
    <s v="Weekday"/>
    <m/>
    <m/>
  </r>
  <r>
    <s v="WEB-7929"/>
    <x v="521"/>
    <s v="Kavya Iyer"/>
    <x v="1"/>
    <x v="4"/>
    <x v="24"/>
    <n v="3"/>
    <n v="908.45"/>
    <x v="4"/>
    <x v="0"/>
    <n v="4"/>
    <n v="2725.3500000000004"/>
    <m/>
    <m/>
    <m/>
    <m/>
    <m/>
    <m/>
    <s v="Completed"/>
    <s v="Yes"/>
    <s v="No"/>
    <m/>
    <n v="595"/>
    <n v="444"/>
    <n v="1098537.4901531704"/>
    <n v="96724.388030634553"/>
    <n v="3.9001122334455669"/>
    <s v="Face Cream"/>
    <x v="4"/>
    <s v="Beauty"/>
    <s v="Beauty"/>
    <s v="Beauty"/>
    <n v="80"/>
    <s v="Beauty"/>
    <m/>
    <n v="2023"/>
    <n v="10"/>
    <n v="13"/>
    <n v="6"/>
    <s v="Weekday"/>
    <m/>
    <m/>
  </r>
  <r>
    <s v="WEB-5235"/>
    <x v="718"/>
    <s v="Vivaan Patel"/>
    <x v="4"/>
    <x v="2"/>
    <x v="13"/>
    <n v="1"/>
    <n v="586.70000000000005"/>
    <x v="3"/>
    <x v="3"/>
    <n v="4"/>
    <n v="586.70000000000005"/>
    <m/>
    <m/>
    <m/>
    <m/>
    <m/>
    <m/>
    <s v="Lost Sale"/>
    <s v="No"/>
    <s v="Yes"/>
    <m/>
    <n v="573"/>
    <n v="450"/>
    <n v="594714.6477588166"/>
    <n v="60882.938065984097"/>
    <n v="3.804733727810651"/>
    <s v="Self-Help Book"/>
    <x v="2"/>
    <s v="Books"/>
    <s v="Books"/>
    <s v="Books"/>
    <n v="19"/>
    <s v="Books"/>
    <m/>
    <n v="2023"/>
    <n v="11"/>
    <n v="29"/>
    <n v="4"/>
    <s v="Weekday"/>
    <m/>
    <m/>
  </r>
  <r>
    <s v="WEB-7537"/>
    <x v="635"/>
    <s v="Simran Iyer"/>
    <x v="2"/>
    <x v="3"/>
    <x v="3"/>
    <n v="1"/>
    <n v="1157.47"/>
    <x v="2"/>
    <x v="3"/>
    <n v="4"/>
    <n v="1157.47"/>
    <m/>
    <m/>
    <m/>
    <m/>
    <m/>
    <m/>
    <s v="Lost Sale"/>
    <s v="No"/>
    <s v="Yes"/>
    <m/>
    <n v="589"/>
    <n v="426"/>
    <n v="1892867.2841657216"/>
    <n v="199432.98236095349"/>
    <n v="3.8949824970828471"/>
    <s v="Denim Jeans"/>
    <x v="3"/>
    <s v="Fashion"/>
    <s v="Fashion"/>
    <s v="Fashion"/>
    <n v="6"/>
    <s v="Fashion"/>
    <m/>
    <n v="2024"/>
    <n v="8"/>
    <n v="24"/>
    <n v="7"/>
    <s v="Weekday"/>
    <m/>
    <m/>
  </r>
  <r>
    <s v="WEB-6534"/>
    <x v="313"/>
    <s v="Meera Pillai"/>
    <x v="7"/>
    <x v="2"/>
    <x v="13"/>
    <n v="1"/>
    <n v="694.66"/>
    <x v="0"/>
    <x v="0"/>
    <n v="3"/>
    <n v="694.66"/>
    <m/>
    <m/>
    <m/>
    <m/>
    <m/>
    <m/>
    <s v="Completed"/>
    <s v="No"/>
    <s v="No"/>
    <m/>
    <n v="567"/>
    <n v="440"/>
    <n v="594714.6477588166"/>
    <n v="60882.938065984097"/>
    <n v="3.804733727810651"/>
    <s v="Self-Help Book"/>
    <x v="2"/>
    <s v="Books"/>
    <s v="Books"/>
    <s v="Books"/>
    <n v="19"/>
    <s v="Books"/>
    <m/>
    <n v="2025"/>
    <n v="6"/>
    <n v="17"/>
    <n v="3"/>
    <s v="Weekday"/>
    <m/>
    <m/>
  </r>
  <r>
    <s v="WEB-8627"/>
    <x v="317"/>
    <s v="Neha Das"/>
    <x v="2"/>
    <x v="2"/>
    <x v="14"/>
    <n v="1"/>
    <n v="308.68"/>
    <x v="3"/>
    <x v="0"/>
    <n v="4"/>
    <n v="308.68"/>
    <m/>
    <m/>
    <m/>
    <m/>
    <m/>
    <m/>
    <s v="Completed"/>
    <s v="No"/>
    <s v="No"/>
    <m/>
    <n v="589"/>
    <n v="426"/>
    <n v="594714.6477588166"/>
    <n v="60882.938065984097"/>
    <n v="3.804733727810651"/>
    <s v="Notebook Set"/>
    <x v="2"/>
    <s v="Books"/>
    <s v="Books"/>
    <s v="Books"/>
    <n v="20"/>
    <s v="Books"/>
    <m/>
    <n v="2023"/>
    <n v="1"/>
    <n v="15"/>
    <n v="1"/>
    <s v="Weekday"/>
    <m/>
    <m/>
  </r>
  <r>
    <s v="WEB-6420"/>
    <x v="133"/>
    <s v="Aarav Sharma"/>
    <x v="7"/>
    <x v="0"/>
    <x v="5"/>
    <n v="1"/>
    <n v="1969.82"/>
    <x v="1"/>
    <x v="0"/>
    <n v="5"/>
    <n v="1969.82"/>
    <m/>
    <m/>
    <m/>
    <m/>
    <m/>
    <m/>
    <s v="Completed"/>
    <s v="Yes"/>
    <s v="No"/>
    <m/>
    <n v="567"/>
    <n v="440"/>
    <n v="1463424.4009529033"/>
    <n v="118285.78776560788"/>
    <n v="3.8140589569160999"/>
    <s v="Storage Box"/>
    <x v="0"/>
    <s v="Home &amp; Kitchen"/>
    <s v="Home &amp; Kitchen"/>
    <s v="Home &amp; Kitchen"/>
    <n v="8"/>
    <s v="Home &amp; Kitchen"/>
    <m/>
    <n v="2025"/>
    <n v="6"/>
    <n v="21"/>
    <n v="7"/>
    <s v="Weekday"/>
    <m/>
    <m/>
  </r>
  <r>
    <s v="WEB-9620"/>
    <x v="462"/>
    <s v="Rohan Gupta"/>
    <x v="1"/>
    <x v="4"/>
    <x v="6"/>
    <n v="1"/>
    <n v="731.54"/>
    <x v="4"/>
    <x v="2"/>
    <n v="4"/>
    <n v="731.54"/>
    <m/>
    <m/>
    <m/>
    <m/>
    <m/>
    <m/>
    <s v="Completed"/>
    <s v="No"/>
    <s v="No"/>
    <m/>
    <n v="595"/>
    <n v="444"/>
    <n v="1098537.4901531704"/>
    <n v="96724.388030634553"/>
    <n v="3.9001122334455669"/>
    <s v="Lipstick"/>
    <x v="4"/>
    <s v="Beauty"/>
    <s v="Beauty"/>
    <s v="Beauty"/>
    <n v="10"/>
    <s v="Beauty"/>
    <m/>
    <n v="2024"/>
    <n v="11"/>
    <n v="3"/>
    <n v="1"/>
    <s v="Weekday"/>
    <m/>
    <m/>
  </r>
  <r>
    <s v="WEB-5283"/>
    <x v="693"/>
    <s v="Saanvi Sharma"/>
    <x v="4"/>
    <x v="4"/>
    <x v="22"/>
    <n v="1"/>
    <n v="216.34"/>
    <x v="0"/>
    <x v="1"/>
    <n v="3"/>
    <n v="216.34"/>
    <m/>
    <m/>
    <m/>
    <m/>
    <m/>
    <m/>
    <s v="Pending"/>
    <s v="No"/>
    <s v="Yes"/>
    <m/>
    <n v="573"/>
    <n v="450"/>
    <n v="1098537.4901531704"/>
    <n v="96724.388030634553"/>
    <n v="3.9001122334455669"/>
    <s v="Hair Oil"/>
    <x v="4"/>
    <s v="Beauty"/>
    <s v="Beauty"/>
    <s v="Beauty"/>
    <n v="70"/>
    <s v="Beauty"/>
    <m/>
    <n v="2023"/>
    <n v="5"/>
    <n v="23"/>
    <n v="3"/>
    <s v="Weekday"/>
    <m/>
    <m/>
  </r>
  <r>
    <s v="WEB-9319"/>
    <x v="95"/>
    <s v="Arjun Sharma"/>
    <x v="2"/>
    <x v="3"/>
    <x v="19"/>
    <n v="2"/>
    <n v="424.69"/>
    <x v="3"/>
    <x v="0"/>
    <n v="5"/>
    <n v="849.38"/>
    <m/>
    <m/>
    <m/>
    <m/>
    <m/>
    <m/>
    <s v="Completed"/>
    <s v="No"/>
    <s v="No"/>
    <m/>
    <n v="589"/>
    <n v="426"/>
    <n v="1892867.2841657216"/>
    <n v="199432.98236095349"/>
    <n v="3.8949824970828471"/>
    <s v="Sunglasses"/>
    <x v="3"/>
    <s v="Fashion"/>
    <s v="Fashion"/>
    <s v="Fashion"/>
    <n v="53"/>
    <s v="Fashion"/>
    <m/>
    <n v="2023"/>
    <n v="8"/>
    <n v="4"/>
    <n v="6"/>
    <s v="Weekday"/>
    <m/>
    <m/>
  </r>
  <r>
    <s v="WEB-8488"/>
    <x v="821"/>
    <s v="Simran Bose"/>
    <x v="5"/>
    <x v="3"/>
    <x v="17"/>
    <n v="1"/>
    <n v="1419.824472190694"/>
    <x v="1"/>
    <x v="0"/>
    <n v="3"/>
    <n v="1419.824472190694"/>
    <m/>
    <m/>
    <m/>
    <m/>
    <m/>
    <m/>
    <s v="Completed"/>
    <s v="Yes"/>
    <s v="No"/>
    <m/>
    <n v="559"/>
    <n v="408"/>
    <n v="1892867.2841657216"/>
    <n v="199432.98236095349"/>
    <n v="3.8949824970828471"/>
    <s v="Running Shoes"/>
    <x v="3"/>
    <s v="Fashion"/>
    <s v="Fashion"/>
    <s v="Fashion"/>
    <n v="45"/>
    <s v="Fashion"/>
    <m/>
    <n v="2024"/>
    <n v="7"/>
    <n v="8"/>
    <n v="2"/>
    <s v="Weekday"/>
    <m/>
    <m/>
  </r>
  <r>
    <s v="WEB-5771"/>
    <x v="884"/>
    <s v="Meera Gupta"/>
    <x v="4"/>
    <x v="2"/>
    <x v="14"/>
    <n v="2"/>
    <n v="229.67"/>
    <x v="0"/>
    <x v="0"/>
    <n v="2"/>
    <n v="459.34"/>
    <m/>
    <m/>
    <m/>
    <m/>
    <m/>
    <m/>
    <s v="Completed"/>
    <s v="No"/>
    <s v="No"/>
    <m/>
    <n v="573"/>
    <n v="450"/>
    <n v="594714.6477588166"/>
    <n v="60882.938065984097"/>
    <n v="3.804733727810651"/>
    <s v="Notebook Set"/>
    <x v="2"/>
    <s v="Books"/>
    <s v="Books"/>
    <s v="Books"/>
    <n v="20"/>
    <s v="Books"/>
    <m/>
    <n v="2024"/>
    <n v="2"/>
    <n v="28"/>
    <n v="4"/>
    <s v="Weekday"/>
    <m/>
    <m/>
  </r>
  <r>
    <s v="WEB-6754"/>
    <x v="525"/>
    <s v="Rahul Menon"/>
    <x v="5"/>
    <x v="4"/>
    <x v="24"/>
    <n v="1"/>
    <n v="1334.61"/>
    <x v="0"/>
    <x v="0"/>
    <n v="4"/>
    <n v="1334.61"/>
    <m/>
    <m/>
    <m/>
    <m/>
    <m/>
    <m/>
    <s v="Completed"/>
    <s v="Yes"/>
    <s v="No"/>
    <m/>
    <n v="559"/>
    <n v="408"/>
    <n v="1098537.4901531704"/>
    <n v="96724.388030634553"/>
    <n v="3.9001122334455669"/>
    <s v="Face Cream"/>
    <x v="4"/>
    <s v="Beauty"/>
    <s v="Beauty"/>
    <s v="Beauty"/>
    <n v="80"/>
    <s v="Beauty"/>
    <m/>
    <n v="2024"/>
    <n v="2"/>
    <n v="13"/>
    <n v="3"/>
    <s v="Weekday"/>
    <m/>
    <m/>
  </r>
  <r>
    <s v="WEB-6915"/>
    <x v="885"/>
    <s v="Diya Mehta"/>
    <x v="2"/>
    <x v="4"/>
    <x v="21"/>
    <n v="1"/>
    <n v="457.69"/>
    <x v="3"/>
    <x v="0"/>
    <n v="4"/>
    <n v="457.69"/>
    <m/>
    <m/>
    <m/>
    <m/>
    <m/>
    <m/>
    <s v="Completed"/>
    <s v="No"/>
    <s v="No"/>
    <m/>
    <n v="589"/>
    <n v="426"/>
    <n v="1098537.4901531704"/>
    <n v="96724.388030634553"/>
    <n v="3.9001122334455669"/>
    <s v="Shampoo 200Ml"/>
    <x v="4"/>
    <s v="Beauty"/>
    <s v="Beauty"/>
    <s v="Beauty"/>
    <n v="64"/>
    <s v="Beauty"/>
    <m/>
    <n v="2023"/>
    <n v="7"/>
    <n v="15"/>
    <n v="7"/>
    <s v="Weekday"/>
    <m/>
    <m/>
  </r>
  <r>
    <s v="WEB-7675"/>
    <x v="267"/>
    <s v="Saanvi Patel"/>
    <x v="3"/>
    <x v="0"/>
    <x v="4"/>
    <n v="2"/>
    <n v="923.72"/>
    <x v="0"/>
    <x v="0"/>
    <n v="2"/>
    <n v="1847.44"/>
    <m/>
    <m/>
    <m/>
    <m/>
    <m/>
    <m/>
    <s v="Completed"/>
    <s v="Yes"/>
    <s v="No"/>
    <m/>
    <n v="619"/>
    <n v="468"/>
    <n v="1463424.4009529033"/>
    <n v="118285.78776560788"/>
    <n v="3.8140589569160999"/>
    <s v="Non-Stick Pan"/>
    <x v="0"/>
    <s v="Home &amp; Kitchen"/>
    <s v="Home &amp; Kitchen"/>
    <s v="Home &amp; Kitchen"/>
    <n v="7"/>
    <s v="Home &amp; Kitchen"/>
    <m/>
    <n v="2025"/>
    <n v="3"/>
    <n v="31"/>
    <n v="2"/>
    <s v="Weekday"/>
    <m/>
    <m/>
  </r>
  <r>
    <s v="WEB-6399"/>
    <x v="187"/>
    <s v="Meera Khan"/>
    <x v="3"/>
    <x v="3"/>
    <x v="20"/>
    <n v="3"/>
    <n v="1305.0899999999999"/>
    <x v="2"/>
    <x v="0"/>
    <n v="5"/>
    <n v="3915.2699999999995"/>
    <m/>
    <m/>
    <m/>
    <m/>
    <m/>
    <m/>
    <s v="Completed"/>
    <s v="Yes"/>
    <s v="No"/>
    <m/>
    <n v="619"/>
    <n v="468"/>
    <n v="1892867.2841657216"/>
    <n v="199432.98236095349"/>
    <n v="3.8949824970828471"/>
    <s v="Men'S T-Shirt"/>
    <x v="3"/>
    <s v="Fashion"/>
    <s v="Fashion"/>
    <s v="Fashion"/>
    <n v="55"/>
    <s v="Fashion"/>
    <m/>
    <n v="2023"/>
    <n v="8"/>
    <n v="26"/>
    <n v="7"/>
    <s v="Weekday"/>
    <m/>
    <m/>
  </r>
  <r>
    <s v="WEB-8455"/>
    <x v="588"/>
    <s v="Riya Bose"/>
    <x v="5"/>
    <x v="3"/>
    <x v="19"/>
    <n v="1"/>
    <n v="2317.59"/>
    <x v="0"/>
    <x v="0"/>
    <n v="4"/>
    <n v="2317.59"/>
    <m/>
    <m/>
    <m/>
    <m/>
    <m/>
    <m/>
    <s v="Completed"/>
    <s v="Yes"/>
    <s v="No"/>
    <m/>
    <n v="559"/>
    <n v="408"/>
    <n v="1892867.2841657216"/>
    <n v="199432.98236095349"/>
    <n v="3.8949824970828471"/>
    <s v="Sunglasses"/>
    <x v="3"/>
    <s v="Fashion"/>
    <s v="Fashion"/>
    <s v="Fashion"/>
    <n v="53"/>
    <s v="Fashion"/>
    <m/>
    <n v="2024"/>
    <n v="11"/>
    <n v="17"/>
    <n v="1"/>
    <s v="Weekday"/>
    <m/>
    <m/>
  </r>
  <r>
    <s v="WEB-6326"/>
    <x v="364"/>
    <s v="Neha Kapoor"/>
    <x v="4"/>
    <x v="3"/>
    <x v="20"/>
    <n v="2"/>
    <n v="1474.06"/>
    <x v="0"/>
    <x v="0"/>
    <n v="4"/>
    <n v="2948.12"/>
    <m/>
    <m/>
    <m/>
    <m/>
    <m/>
    <m/>
    <s v="Completed"/>
    <s v="Yes"/>
    <s v="No"/>
    <m/>
    <n v="573"/>
    <n v="450"/>
    <n v="1892867.2841657216"/>
    <n v="199432.98236095349"/>
    <n v="3.8949824970828471"/>
    <s v="Men'S T-Shirt"/>
    <x v="3"/>
    <s v="Fashion"/>
    <s v="Fashion"/>
    <s v="Fashion"/>
    <n v="55"/>
    <s v="Fashion"/>
    <m/>
    <n v="2023"/>
    <n v="6"/>
    <n v="8"/>
    <n v="5"/>
    <s v="Weekday"/>
    <m/>
    <m/>
  </r>
  <r>
    <s v="WEB-8642"/>
    <x v="675"/>
    <s v="Saanvi Mehta"/>
    <x v="5"/>
    <x v="2"/>
    <x v="2"/>
    <n v="1"/>
    <n v="770.78"/>
    <x v="0"/>
    <x v="3"/>
    <n v="5"/>
    <n v="770.78"/>
    <m/>
    <m/>
    <m/>
    <m/>
    <m/>
    <m/>
    <s v="Lost Sale"/>
    <s v="No"/>
    <s v="Yes"/>
    <m/>
    <n v="559"/>
    <n v="408"/>
    <n v="594714.6477588166"/>
    <n v="60882.938065984097"/>
    <n v="3.804733727810651"/>
    <s v="Cookbook"/>
    <x v="2"/>
    <s v="Books"/>
    <s v="Books"/>
    <s v="Books"/>
    <n v="4"/>
    <s v="Books"/>
    <m/>
    <n v="2024"/>
    <n v="3"/>
    <n v="5"/>
    <n v="3"/>
    <s v="Weekday"/>
    <m/>
    <m/>
  </r>
  <r>
    <s v="WEB-5644"/>
    <x v="689"/>
    <s v="Kavya Chatterjee"/>
    <x v="1"/>
    <x v="0"/>
    <x v="16"/>
    <n v="1"/>
    <n v="1326.25"/>
    <x v="4"/>
    <x v="0"/>
    <n v="4"/>
    <n v="1326.25"/>
    <m/>
    <m/>
    <m/>
    <m/>
    <m/>
    <m/>
    <s v="Completed"/>
    <s v="Yes"/>
    <s v="No"/>
    <m/>
    <n v="595"/>
    <n v="444"/>
    <n v="1463424.4009529033"/>
    <n v="118285.78776560788"/>
    <n v="3.8140589569160999"/>
    <s v="Table Lamp"/>
    <x v="0"/>
    <s v="Home &amp; Kitchen"/>
    <s v="Home &amp; Kitchen"/>
    <s v="Home &amp; Kitchen"/>
    <n v="32"/>
    <s v="Home &amp; Kitchen"/>
    <m/>
    <n v="2025"/>
    <n v="3"/>
    <n v="28"/>
    <n v="6"/>
    <s v="Weekday"/>
    <m/>
    <m/>
  </r>
  <r>
    <s v="WEB-6095"/>
    <x v="723"/>
    <s v="Tanya Menon"/>
    <x v="1"/>
    <x v="1"/>
    <x v="9"/>
    <n v="1"/>
    <n v="889.67"/>
    <x v="3"/>
    <x v="0"/>
    <n v="3"/>
    <n v="889.67"/>
    <m/>
    <m/>
    <m/>
    <m/>
    <m/>
    <m/>
    <s v="Completed"/>
    <s v="No"/>
    <s v="No"/>
    <m/>
    <n v="595"/>
    <n v="444"/>
    <n v="2759712.3299794244"/>
    <n v="330643.50635802455"/>
    <n v="3.8641711229946525"/>
    <s v="Usb Cable"/>
    <x v="1"/>
    <s v="Electronics"/>
    <s v="Electronics"/>
    <s v="Electronics"/>
    <n v="13"/>
    <s v="Electronics"/>
    <m/>
    <n v="2024"/>
    <n v="1"/>
    <n v="28"/>
    <n v="1"/>
    <s v="Weekday"/>
    <m/>
    <m/>
  </r>
  <r>
    <s v="WEB-6406"/>
    <x v="427"/>
    <s v="Ananya Pillai"/>
    <x v="5"/>
    <x v="4"/>
    <x v="21"/>
    <n v="3"/>
    <n v="404.68"/>
    <x v="2"/>
    <x v="0"/>
    <n v="1"/>
    <n v="1214.04"/>
    <m/>
    <m/>
    <m/>
    <m/>
    <m/>
    <m/>
    <s v="Completed"/>
    <s v="Yes"/>
    <s v="No"/>
    <m/>
    <n v="559"/>
    <n v="408"/>
    <n v="1098537.4901531704"/>
    <n v="96724.388030634553"/>
    <n v="3.9001122334455669"/>
    <s v="Shampoo 200Ml"/>
    <x v="4"/>
    <s v="Beauty"/>
    <s v="Beauty"/>
    <s v="Beauty"/>
    <n v="64"/>
    <s v="Beauty"/>
    <m/>
    <n v="2024"/>
    <n v="8"/>
    <n v="8"/>
    <n v="5"/>
    <s v="Weekday"/>
    <m/>
    <m/>
  </r>
  <r>
    <s v="WEB-8997"/>
    <x v="170"/>
    <s v="Vivaan Gupta"/>
    <x v="6"/>
    <x v="1"/>
    <x v="9"/>
    <n v="1"/>
    <n v="1556.05"/>
    <x v="4"/>
    <x v="0"/>
    <n v="3"/>
    <n v="1556.05"/>
    <m/>
    <m/>
    <m/>
    <m/>
    <m/>
    <m/>
    <s v="Completed"/>
    <s v="Yes"/>
    <s v="No"/>
    <m/>
    <n v="558"/>
    <n v="430"/>
    <n v="2759712.3299794244"/>
    <n v="330643.50635802455"/>
    <n v="3.8641711229946525"/>
    <s v="Usb Cable"/>
    <x v="1"/>
    <s v="Electronics"/>
    <s v="Electronics"/>
    <s v="Electronics"/>
    <n v="13"/>
    <s v="Electronics"/>
    <m/>
    <n v="2024"/>
    <n v="12"/>
    <n v="29"/>
    <n v="1"/>
    <s v="Weekday"/>
    <m/>
    <m/>
  </r>
  <r>
    <s v="WEB-9696"/>
    <x v="760"/>
    <s v="Aarav Pillai"/>
    <x v="6"/>
    <x v="4"/>
    <x v="24"/>
    <n v="2"/>
    <n v="1163.9000000000001"/>
    <x v="3"/>
    <x v="0"/>
    <n v="5"/>
    <n v="2327.8000000000002"/>
    <m/>
    <m/>
    <m/>
    <m/>
    <m/>
    <m/>
    <s v="Completed"/>
    <s v="Yes"/>
    <s v="No"/>
    <m/>
    <n v="558"/>
    <n v="430"/>
    <n v="1098537.4901531704"/>
    <n v="96724.388030634553"/>
    <n v="3.9001122334455669"/>
    <s v="Face Cream"/>
    <x v="4"/>
    <s v="Beauty"/>
    <s v="Beauty"/>
    <s v="Beauty"/>
    <n v="80"/>
    <s v="Beauty"/>
    <m/>
    <n v="2024"/>
    <n v="6"/>
    <n v="11"/>
    <n v="3"/>
    <s v="Weekday"/>
    <m/>
    <m/>
  </r>
  <r>
    <s v="WEB-7637"/>
    <x v="764"/>
    <s v="Vikram Das"/>
    <x v="0"/>
    <x v="3"/>
    <x v="17"/>
    <n v="1"/>
    <n v="1714.04"/>
    <x v="3"/>
    <x v="0"/>
    <n v="3"/>
    <n v="1714.04"/>
    <m/>
    <m/>
    <m/>
    <m/>
    <m/>
    <m/>
    <s v="Completed"/>
    <s v="Yes"/>
    <s v="No"/>
    <m/>
    <n v="590"/>
    <n v="451"/>
    <n v="1892867.2841657216"/>
    <n v="199432.98236095349"/>
    <n v="3.8949824970828471"/>
    <s v="Running Shoes"/>
    <x v="3"/>
    <s v="Fashion"/>
    <s v="Fashion"/>
    <s v="Fashion"/>
    <n v="45"/>
    <s v="Fashion"/>
    <m/>
    <n v="2023"/>
    <n v="5"/>
    <n v="26"/>
    <n v="6"/>
    <s v="Weekday"/>
    <m/>
    <m/>
  </r>
  <r>
    <s v="WEB-7668"/>
    <x v="684"/>
    <s v="Rahul Kumar"/>
    <x v="0"/>
    <x v="4"/>
    <x v="21"/>
    <n v="2"/>
    <n v="611.66"/>
    <x v="3"/>
    <x v="0"/>
    <n v="2"/>
    <n v="1223.32"/>
    <m/>
    <m/>
    <m/>
    <m/>
    <m/>
    <m/>
    <s v="Completed"/>
    <s v="Yes"/>
    <s v="No"/>
    <m/>
    <n v="590"/>
    <n v="451"/>
    <n v="1098537.4901531704"/>
    <n v="96724.388030634553"/>
    <n v="3.9001122334455669"/>
    <s v="Shampoo 200Ml"/>
    <x v="4"/>
    <s v="Beauty"/>
    <s v="Beauty"/>
    <s v="Beauty"/>
    <n v="64"/>
    <s v="Beauty"/>
    <m/>
    <n v="2025"/>
    <n v="1"/>
    <n v="7"/>
    <n v="3"/>
    <s v="Weekend"/>
    <m/>
    <m/>
  </r>
  <r>
    <s v="WEB-7094"/>
    <x v="833"/>
    <s v="Vikram Sharma"/>
    <x v="3"/>
    <x v="0"/>
    <x v="0"/>
    <n v="1"/>
    <n v="1456.39"/>
    <x v="3"/>
    <x v="0"/>
    <n v="3"/>
    <n v="1456.39"/>
    <m/>
    <m/>
    <m/>
    <m/>
    <m/>
    <m/>
    <s v="Completed"/>
    <s v="Yes"/>
    <s v="No"/>
    <m/>
    <n v="619"/>
    <n v="468"/>
    <n v="1463424.4009529033"/>
    <n v="118285.78776560788"/>
    <n v="3.8140589569160999"/>
    <s v="Water Bottle"/>
    <x v="0"/>
    <s v="Home &amp; Kitchen"/>
    <s v="Home &amp; Kitchen"/>
    <s v="Home &amp; Kitchen"/>
    <n v="2"/>
    <s v="Home &amp; Kitchen"/>
    <m/>
    <n v="2024"/>
    <n v="4"/>
    <n v="4"/>
    <n v="5"/>
    <s v="Weekday"/>
    <m/>
    <m/>
  </r>
  <r>
    <s v="WEB-5287"/>
    <x v="616"/>
    <s v="Vikram Das"/>
    <x v="4"/>
    <x v="1"/>
    <x v="9"/>
    <n v="1"/>
    <n v="2596.0700000000002"/>
    <x v="3"/>
    <x v="0"/>
    <n v="4"/>
    <n v="2596.0700000000002"/>
    <m/>
    <m/>
    <m/>
    <m/>
    <m/>
    <m/>
    <s v="Completed"/>
    <s v="Yes"/>
    <s v="No"/>
    <m/>
    <n v="573"/>
    <n v="450"/>
    <n v="2759712.3299794244"/>
    <n v="330643.50635802455"/>
    <n v="3.8641711229946525"/>
    <s v="Usb Cable"/>
    <x v="1"/>
    <s v="Electronics"/>
    <s v="Electronics"/>
    <s v="Electronics"/>
    <n v="13"/>
    <s v="Electronics"/>
    <m/>
    <n v="2023"/>
    <n v="9"/>
    <n v="21"/>
    <n v="5"/>
    <s v="Weekday"/>
    <m/>
    <m/>
  </r>
  <r>
    <s v="WEB-9644"/>
    <x v="572"/>
    <s v="Aditya Joshi"/>
    <x v="3"/>
    <x v="3"/>
    <x v="17"/>
    <n v="1"/>
    <n v="1484.93"/>
    <x v="0"/>
    <x v="0"/>
    <n v="3"/>
    <n v="1484.93"/>
    <m/>
    <m/>
    <m/>
    <m/>
    <m/>
    <m/>
    <s v="Completed"/>
    <s v="Yes"/>
    <s v="No"/>
    <m/>
    <n v="619"/>
    <n v="468"/>
    <n v="1892867.2841657216"/>
    <n v="199432.98236095349"/>
    <n v="3.8949824970828471"/>
    <s v="Running Shoes"/>
    <x v="3"/>
    <s v="Fashion"/>
    <s v="Fashion"/>
    <s v="Fashion"/>
    <n v="45"/>
    <s v="Fashion"/>
    <m/>
    <n v="2023"/>
    <n v="12"/>
    <n v="29"/>
    <n v="6"/>
    <s v="Weekday"/>
    <m/>
    <m/>
  </r>
  <r>
    <s v="WEB-5510"/>
    <x v="182"/>
    <s v="Riya Kumar"/>
    <x v="4"/>
    <x v="0"/>
    <x v="4"/>
    <n v="1"/>
    <n v="1415.04"/>
    <x v="4"/>
    <x v="0"/>
    <n v="3"/>
    <n v="1415.04"/>
    <m/>
    <m/>
    <m/>
    <m/>
    <m/>
    <m/>
    <s v="Completed"/>
    <s v="Yes"/>
    <s v="No"/>
    <m/>
    <n v="573"/>
    <n v="450"/>
    <n v="1463424.4009529033"/>
    <n v="118285.78776560788"/>
    <n v="3.8140589569160999"/>
    <s v="Non-Stick Pan"/>
    <x v="0"/>
    <s v="Home &amp; Kitchen"/>
    <s v="Home &amp; Kitchen"/>
    <s v="Home &amp; Kitchen"/>
    <n v="7"/>
    <s v="Home &amp; Kitchen"/>
    <m/>
    <n v="2024"/>
    <n v="2"/>
    <n v="1"/>
    <n v="5"/>
    <s v="Weekend"/>
    <m/>
    <m/>
  </r>
  <r>
    <s v="WEB-9459"/>
    <x v="886"/>
    <s v="Meera Nair"/>
    <x v="5"/>
    <x v="4"/>
    <x v="21"/>
    <n v="1"/>
    <n v="596.20000000000005"/>
    <x v="4"/>
    <x v="2"/>
    <n v="5"/>
    <n v="596.20000000000005"/>
    <m/>
    <m/>
    <m/>
    <m/>
    <m/>
    <m/>
    <s v="Completed"/>
    <s v="No"/>
    <s v="No"/>
    <m/>
    <n v="559"/>
    <n v="408"/>
    <n v="1098537.4901531704"/>
    <n v="96724.388030634553"/>
    <n v="3.9001122334455669"/>
    <s v="Shampoo 200Ml"/>
    <x v="4"/>
    <s v="Beauty"/>
    <s v="Beauty"/>
    <s v="Beauty"/>
    <n v="64"/>
    <s v="Beauty"/>
    <m/>
    <n v="2024"/>
    <n v="8"/>
    <n v="19"/>
    <n v="2"/>
    <s v="Weekday"/>
    <m/>
    <m/>
  </r>
  <r>
    <s v="WEB-7518"/>
    <x v="360"/>
    <s v="Ishaan Singh"/>
    <x v="4"/>
    <x v="1"/>
    <x v="18"/>
    <n v="1"/>
    <n v="1397.59"/>
    <x v="1"/>
    <x v="0"/>
    <n v="4"/>
    <n v="1397.59"/>
    <m/>
    <m/>
    <m/>
    <m/>
    <m/>
    <m/>
    <s v="Completed"/>
    <s v="Yes"/>
    <s v="No"/>
    <m/>
    <n v="573"/>
    <n v="450"/>
    <n v="2759712.3299794244"/>
    <n v="330643.50635802455"/>
    <n v="3.8641711229946525"/>
    <s v="Bluetooth Speaker"/>
    <x v="1"/>
    <s v="Electronics"/>
    <s v="Electronics"/>
    <s v="Electronics"/>
    <n v="48"/>
    <s v="Electronics"/>
    <m/>
    <n v="2025"/>
    <n v="4"/>
    <n v="26"/>
    <n v="7"/>
    <s v="Weekday"/>
    <m/>
    <m/>
  </r>
  <r>
    <s v="WEB-8372"/>
    <x v="33"/>
    <s v="Arjun Joshi"/>
    <x v="1"/>
    <x v="0"/>
    <x v="5"/>
    <n v="3"/>
    <n v="1566.7"/>
    <x v="2"/>
    <x v="0"/>
    <n v="4"/>
    <n v="4700.1000000000004"/>
    <m/>
    <m/>
    <m/>
    <m/>
    <m/>
    <m/>
    <s v="Completed"/>
    <s v="Yes"/>
    <s v="No"/>
    <m/>
    <n v="595"/>
    <n v="444"/>
    <n v="1463424.4009529033"/>
    <n v="118285.78776560788"/>
    <n v="3.8140589569160999"/>
    <s v="Storage Box"/>
    <x v="0"/>
    <s v="Home &amp; Kitchen"/>
    <s v="Home &amp; Kitchen"/>
    <s v="Home &amp; Kitchen"/>
    <n v="8"/>
    <s v="Home &amp; Kitchen"/>
    <m/>
    <n v="2024"/>
    <n v="12"/>
    <n v="16"/>
    <n v="2"/>
    <s v="Weekday"/>
    <m/>
    <m/>
  </r>
  <r>
    <s v="WEB-6852"/>
    <x v="225"/>
    <s v="Riya Rao"/>
    <x v="7"/>
    <x v="4"/>
    <x v="24"/>
    <n v="1"/>
    <n v="580.86"/>
    <x v="0"/>
    <x v="0"/>
    <n v="4"/>
    <n v="580.86"/>
    <m/>
    <m/>
    <m/>
    <m/>
    <m/>
    <m/>
    <s v="Completed"/>
    <s v="No"/>
    <s v="No"/>
    <m/>
    <n v="567"/>
    <n v="440"/>
    <n v="1098537.4901531704"/>
    <n v="96724.388030634553"/>
    <n v="3.9001122334455669"/>
    <s v="Face Cream"/>
    <x v="4"/>
    <s v="Beauty"/>
    <s v="Beauty"/>
    <s v="Beauty"/>
    <n v="80"/>
    <s v="Beauty"/>
    <m/>
    <n v="2024"/>
    <n v="6"/>
    <n v="13"/>
    <n v="5"/>
    <s v="Weekday"/>
    <m/>
    <m/>
  </r>
  <r>
    <s v="WEB-6955"/>
    <x v="352"/>
    <s v="Pooja Sharma"/>
    <x v="6"/>
    <x v="2"/>
    <x v="2"/>
    <n v="1"/>
    <n v="330.99"/>
    <x v="3"/>
    <x v="0"/>
    <n v="4"/>
    <n v="330.99"/>
    <m/>
    <m/>
    <m/>
    <m/>
    <m/>
    <m/>
    <s v="Completed"/>
    <s v="No"/>
    <s v="No"/>
    <m/>
    <n v="558"/>
    <n v="430"/>
    <n v="594714.6477588166"/>
    <n v="60882.938065984097"/>
    <n v="3.804733727810651"/>
    <s v="Cookbook"/>
    <x v="2"/>
    <s v="Books"/>
    <s v="Books"/>
    <s v="Books"/>
    <n v="4"/>
    <s v="Books"/>
    <m/>
    <n v="2025"/>
    <n v="6"/>
    <n v="13"/>
    <n v="6"/>
    <s v="Weekday"/>
    <m/>
    <m/>
  </r>
  <r>
    <s v="WEB-5208"/>
    <x v="561"/>
    <s v="Vivaan Iyer"/>
    <x v="5"/>
    <x v="4"/>
    <x v="21"/>
    <n v="1"/>
    <n v="648.29999999999995"/>
    <x v="3"/>
    <x v="0"/>
    <n v="3"/>
    <n v="648.29999999999995"/>
    <m/>
    <m/>
    <m/>
    <m/>
    <m/>
    <m/>
    <s v="Completed"/>
    <s v="No"/>
    <s v="No"/>
    <m/>
    <n v="559"/>
    <n v="408"/>
    <n v="1098537.4901531704"/>
    <n v="96724.388030634553"/>
    <n v="3.9001122334455669"/>
    <s v="Shampoo 200Ml"/>
    <x v="4"/>
    <s v="Beauty"/>
    <s v="Beauty"/>
    <s v="Beauty"/>
    <n v="64"/>
    <s v="Beauty"/>
    <m/>
    <n v="2024"/>
    <n v="12"/>
    <n v="15"/>
    <n v="1"/>
    <s v="Weekday"/>
    <m/>
    <m/>
  </r>
  <r>
    <s v="WEB-6874"/>
    <x v="50"/>
    <s v="Neha Verma"/>
    <x v="7"/>
    <x v="3"/>
    <x v="10"/>
    <n v="1"/>
    <n v="1525.12"/>
    <x v="1"/>
    <x v="0"/>
    <m/>
    <n v="1525.12"/>
    <m/>
    <m/>
    <m/>
    <m/>
    <m/>
    <m/>
    <s v="Completed"/>
    <s v="Yes"/>
    <s v="No"/>
    <m/>
    <n v="567"/>
    <n v="440"/>
    <n v="1892867.2841657216"/>
    <n v="199432.98236095349"/>
    <n v="3.8949824970828471"/>
    <s v="Women'S Kurti"/>
    <x v="3"/>
    <s v="Fashion"/>
    <s v="Fashion"/>
    <s v="Fashion"/>
    <n v="15"/>
    <s v="Fashion"/>
    <m/>
    <n v="2023"/>
    <n v="10"/>
    <n v="30"/>
    <n v="2"/>
    <s v="Weekday"/>
    <m/>
    <m/>
  </r>
  <r>
    <s v="WEB-5503"/>
    <x v="641"/>
    <s v="Vivaan Patel"/>
    <x v="6"/>
    <x v="1"/>
    <x v="18"/>
    <n v="1"/>
    <n v="3455.86"/>
    <x v="4"/>
    <x v="0"/>
    <n v="3"/>
    <n v="3455.86"/>
    <m/>
    <m/>
    <m/>
    <m/>
    <m/>
    <m/>
    <s v="Completed"/>
    <s v="Yes"/>
    <s v="No"/>
    <m/>
    <n v="558"/>
    <n v="430"/>
    <n v="2759712.3299794244"/>
    <n v="330643.50635802455"/>
    <n v="3.8641711229946525"/>
    <s v="Bluetooth Speaker"/>
    <x v="1"/>
    <s v="Electronics"/>
    <s v="Electronics"/>
    <s v="Electronics"/>
    <n v="48"/>
    <s v="Electronics"/>
    <m/>
    <n v="2023"/>
    <n v="3"/>
    <n v="22"/>
    <n v="4"/>
    <s v="Weekday"/>
    <m/>
    <m/>
  </r>
  <r>
    <s v="WEB-7422"/>
    <x v="171"/>
    <s v="Karan Nair"/>
    <x v="4"/>
    <x v="2"/>
    <x v="13"/>
    <n v="2"/>
    <n v="450.26903299203627"/>
    <x v="1"/>
    <x v="0"/>
    <n v="3"/>
    <n v="900.53806598407255"/>
    <m/>
    <m/>
    <m/>
    <m/>
    <m/>
    <m/>
    <s v="Completed"/>
    <s v="No"/>
    <s v="No"/>
    <m/>
    <n v="573"/>
    <n v="450"/>
    <n v="594714.6477588166"/>
    <n v="60882.938065984097"/>
    <n v="3.804733727810651"/>
    <s v="Self-Help Book"/>
    <x v="2"/>
    <s v="Books"/>
    <s v="Books"/>
    <s v="Books"/>
    <n v="19"/>
    <s v="Books"/>
    <m/>
    <n v="2025"/>
    <n v="6"/>
    <n v="14"/>
    <n v="7"/>
    <s v="Weekday"/>
    <m/>
    <m/>
  </r>
  <r>
    <s v="WEB-5985"/>
    <x v="887"/>
    <s v="Riya Nair"/>
    <x v="7"/>
    <x v="0"/>
    <x v="4"/>
    <n v="1"/>
    <n v="1893.69"/>
    <x v="0"/>
    <x v="0"/>
    <n v="5"/>
    <n v="1893.69"/>
    <m/>
    <m/>
    <m/>
    <m/>
    <m/>
    <m/>
    <s v="Completed"/>
    <s v="Yes"/>
    <s v="No"/>
    <m/>
    <n v="567"/>
    <n v="440"/>
    <n v="1463424.4009529033"/>
    <n v="118285.78776560788"/>
    <n v="3.8140589569160999"/>
    <s v="Non-Stick Pan"/>
    <x v="0"/>
    <s v="Home &amp; Kitchen"/>
    <s v="Home &amp; Kitchen"/>
    <s v="Home &amp; Kitchen"/>
    <n v="7"/>
    <s v="Home &amp; Kitchen"/>
    <m/>
    <n v="2024"/>
    <n v="7"/>
    <n v="25"/>
    <n v="5"/>
    <s v="Weekday"/>
    <m/>
    <m/>
  </r>
  <r>
    <s v="WEB-8336"/>
    <x v="317"/>
    <s v="Ishaan Rao"/>
    <x v="0"/>
    <x v="1"/>
    <x v="9"/>
    <n v="1"/>
    <n v="2110.1999999999998"/>
    <x v="3"/>
    <x v="3"/>
    <n v="4"/>
    <n v="2110.1999999999998"/>
    <m/>
    <m/>
    <m/>
    <m/>
    <m/>
    <m/>
    <s v="Lost Sale"/>
    <s v="No"/>
    <s v="Yes"/>
    <m/>
    <n v="590"/>
    <n v="451"/>
    <n v="2759712.3299794244"/>
    <n v="330643.50635802455"/>
    <n v="3.8641711229946525"/>
    <s v="Usb Cable"/>
    <x v="1"/>
    <s v="Electronics"/>
    <s v="Electronics"/>
    <s v="Electronics"/>
    <n v="13"/>
    <s v="Electronics"/>
    <m/>
    <n v="2023"/>
    <n v="1"/>
    <n v="15"/>
    <n v="1"/>
    <s v="Weekday"/>
    <m/>
    <m/>
  </r>
  <r>
    <s v="WEB-6749"/>
    <x v="53"/>
    <s v="Arjun Nair"/>
    <x v="0"/>
    <x v="0"/>
    <x v="5"/>
    <n v="2"/>
    <n v="857.01"/>
    <x v="0"/>
    <x v="0"/>
    <n v="4"/>
    <n v="1714.02"/>
    <m/>
    <m/>
    <m/>
    <m/>
    <m/>
    <m/>
    <s v="Completed"/>
    <s v="Yes"/>
    <s v="No"/>
    <m/>
    <n v="590"/>
    <n v="451"/>
    <n v="1463424.4009529033"/>
    <n v="118285.78776560788"/>
    <n v="3.8140589569160999"/>
    <s v="Storage Box"/>
    <x v="0"/>
    <s v="Home &amp; Kitchen"/>
    <s v="Home &amp; Kitchen"/>
    <s v="Home &amp; Kitchen"/>
    <n v="8"/>
    <s v="Home &amp; Kitchen"/>
    <m/>
    <n v="2024"/>
    <n v="12"/>
    <n v="4"/>
    <n v="4"/>
    <s v="Weekday"/>
    <m/>
    <m/>
  </r>
  <r>
    <s v="WEB-6569"/>
    <x v="195"/>
    <s v="Sanjay Singh"/>
    <x v="1"/>
    <x v="4"/>
    <x v="6"/>
    <n v="1"/>
    <n v="1301.8900000000001"/>
    <x v="0"/>
    <x v="1"/>
    <n v="5"/>
    <n v="1301.8900000000001"/>
    <m/>
    <m/>
    <m/>
    <m/>
    <m/>
    <m/>
    <s v="Pending"/>
    <s v="No"/>
    <s v="Yes"/>
    <m/>
    <n v="595"/>
    <n v="444"/>
    <n v="1098537.4901531704"/>
    <n v="96724.388030634553"/>
    <n v="3.9001122334455669"/>
    <s v="Lipstick"/>
    <x v="4"/>
    <s v="Beauty"/>
    <s v="Beauty"/>
    <s v="Beauty"/>
    <n v="10"/>
    <s v="Beauty"/>
    <m/>
    <n v="2023"/>
    <n v="7"/>
    <n v="5"/>
    <n v="4"/>
    <s v="Weekday"/>
    <m/>
    <m/>
  </r>
  <r>
    <s v="WEB-9093"/>
    <x v="406"/>
    <s v="Vivaan Verma"/>
    <x v="4"/>
    <x v="0"/>
    <x v="23"/>
    <n v="1"/>
    <n v="1222.1300000000001"/>
    <x v="3"/>
    <x v="0"/>
    <n v="4"/>
    <n v="1222.1300000000001"/>
    <m/>
    <m/>
    <m/>
    <m/>
    <m/>
    <m/>
    <s v="Completed"/>
    <s v="Yes"/>
    <s v="No"/>
    <m/>
    <n v="573"/>
    <n v="450"/>
    <n v="1463424.4009529033"/>
    <n v="118285.78776560788"/>
    <n v="3.8140589569160999"/>
    <s v="Led Bulb Pack"/>
    <x v="0"/>
    <s v="Home &amp; Kitchen"/>
    <s v="Home &amp; Kitchen"/>
    <s v="Home &amp; Kitchen"/>
    <n v="76"/>
    <s v="Home &amp; Kitchen"/>
    <m/>
    <n v="2025"/>
    <n v="3"/>
    <n v="26"/>
    <n v="4"/>
    <s v="Weekday"/>
    <m/>
    <m/>
  </r>
  <r>
    <s v="WEB-8847"/>
    <x v="653"/>
    <s v="Riya Gupta"/>
    <x v="5"/>
    <x v="0"/>
    <x v="4"/>
    <n v="3"/>
    <n v="1225.6500000000001"/>
    <x v="3"/>
    <x v="0"/>
    <n v="1"/>
    <n v="3676.9500000000003"/>
    <m/>
    <m/>
    <m/>
    <m/>
    <m/>
    <m/>
    <s v="Completed"/>
    <s v="Yes"/>
    <s v="No"/>
    <m/>
    <n v="559"/>
    <n v="408"/>
    <n v="1463424.4009529033"/>
    <n v="118285.78776560788"/>
    <n v="3.8140589569160999"/>
    <s v="Non-Stick Pan"/>
    <x v="0"/>
    <s v="Home &amp; Kitchen"/>
    <s v="Home &amp; Kitchen"/>
    <s v="Home &amp; Kitchen"/>
    <n v="7"/>
    <s v="Home &amp; Kitchen"/>
    <m/>
    <n v="2023"/>
    <n v="4"/>
    <n v="25"/>
    <n v="3"/>
    <s v="Weekday"/>
    <m/>
    <m/>
  </r>
  <r>
    <s v="WEB-9476"/>
    <x v="638"/>
    <s v="Rohan Kumar"/>
    <x v="3"/>
    <x v="0"/>
    <x v="16"/>
    <n v="1"/>
    <n v="314.08"/>
    <x v="1"/>
    <x v="0"/>
    <n v="4"/>
    <n v="314.08"/>
    <m/>
    <m/>
    <m/>
    <m/>
    <m/>
    <m/>
    <s v="Completed"/>
    <s v="No"/>
    <s v="No"/>
    <m/>
    <n v="619"/>
    <n v="468"/>
    <n v="1463424.4009529033"/>
    <n v="118285.78776560788"/>
    <n v="3.8140589569160999"/>
    <s v="Table Lamp"/>
    <x v="0"/>
    <s v="Home &amp; Kitchen"/>
    <s v="Home &amp; Kitchen"/>
    <s v="Home &amp; Kitchen"/>
    <n v="32"/>
    <s v="Home &amp; Kitchen"/>
    <m/>
    <n v="2023"/>
    <n v="1"/>
    <n v="13"/>
    <n v="6"/>
    <s v="Weekday"/>
    <m/>
    <m/>
  </r>
  <r>
    <s v="WEB-6993"/>
    <x v="652"/>
    <s v="Diya Joshi"/>
    <x v="6"/>
    <x v="2"/>
    <x v="7"/>
    <n v="1"/>
    <n v="539.32000000000005"/>
    <x v="3"/>
    <x v="0"/>
    <n v="3"/>
    <n v="539.32000000000005"/>
    <m/>
    <m/>
    <m/>
    <m/>
    <m/>
    <m/>
    <s v="Completed"/>
    <s v="No"/>
    <s v="No"/>
    <m/>
    <n v="558"/>
    <n v="430"/>
    <n v="594714.6477588166"/>
    <n v="60882.938065984097"/>
    <n v="3.804733727810651"/>
    <s v="Fiction Novel"/>
    <x v="2"/>
    <s v="Books"/>
    <s v="Books"/>
    <s v="Books"/>
    <n v="11"/>
    <s v="Books"/>
    <m/>
    <n v="2025"/>
    <n v="3"/>
    <n v="2"/>
    <n v="1"/>
    <s v="Weekday"/>
    <m/>
    <m/>
  </r>
  <r>
    <s v="WEB-5668"/>
    <x v="432"/>
    <s v="Karan Rao"/>
    <x v="6"/>
    <x v="3"/>
    <x v="3"/>
    <n v="1"/>
    <n v="501.68"/>
    <x v="1"/>
    <x v="0"/>
    <n v="2"/>
    <n v="501.68"/>
    <m/>
    <m/>
    <m/>
    <m/>
    <m/>
    <m/>
    <s v="Completed"/>
    <s v="No"/>
    <s v="No"/>
    <m/>
    <n v="558"/>
    <n v="430"/>
    <n v="1892867.2841657216"/>
    <n v="199432.98236095349"/>
    <n v="3.8949824970828471"/>
    <s v="Denim Jeans"/>
    <x v="3"/>
    <s v="Fashion"/>
    <s v="Fashion"/>
    <s v="Fashion"/>
    <n v="6"/>
    <s v="Fashion"/>
    <m/>
    <n v="2023"/>
    <n v="11"/>
    <n v="4"/>
    <n v="7"/>
    <s v="Weekday"/>
    <m/>
    <m/>
  </r>
  <r>
    <s v="WEB-8111"/>
    <x v="862"/>
    <s v="Vikram Kumar"/>
    <x v="6"/>
    <x v="0"/>
    <x v="23"/>
    <n v="1"/>
    <n v="275.63"/>
    <x v="3"/>
    <x v="0"/>
    <n v="4"/>
    <n v="275.63"/>
    <m/>
    <m/>
    <m/>
    <m/>
    <m/>
    <m/>
    <s v="Completed"/>
    <s v="No"/>
    <s v="No"/>
    <m/>
    <n v="558"/>
    <n v="430"/>
    <n v="1463424.4009529033"/>
    <n v="118285.78776560788"/>
    <n v="3.8140589569160999"/>
    <s v="Led Bulb Pack"/>
    <x v="0"/>
    <s v="Home &amp; Kitchen"/>
    <s v="Home &amp; Kitchen"/>
    <s v="Home &amp; Kitchen"/>
    <n v="76"/>
    <s v="Home &amp; Kitchen"/>
    <m/>
    <n v="2025"/>
    <n v="6"/>
    <n v="4"/>
    <n v="4"/>
    <s v="Weekday"/>
    <m/>
    <m/>
  </r>
  <r>
    <s v="WEB-8735"/>
    <x v="487"/>
    <s v="Simran Khan"/>
    <x v="3"/>
    <x v="1"/>
    <x v="9"/>
    <n v="3"/>
    <n v="1825.42"/>
    <x v="2"/>
    <x v="0"/>
    <n v="1"/>
    <n v="5476.26"/>
    <m/>
    <m/>
    <m/>
    <m/>
    <m/>
    <m/>
    <s v="Completed"/>
    <s v="Yes"/>
    <s v="No"/>
    <m/>
    <n v="619"/>
    <n v="468"/>
    <n v="2759712.3299794244"/>
    <n v="330643.50635802455"/>
    <n v="3.8641711229946525"/>
    <s v="Usb Cable"/>
    <x v="1"/>
    <s v="Electronics"/>
    <s v="Electronics"/>
    <s v="Electronics"/>
    <n v="13"/>
    <s v="Electronics"/>
    <m/>
    <n v="2023"/>
    <n v="10"/>
    <n v="21"/>
    <n v="7"/>
    <s v="Weekday"/>
    <m/>
    <m/>
  </r>
  <r>
    <s v="WEB-7588"/>
    <x v="746"/>
    <s v="Neha Chatterjee"/>
    <x v="0"/>
    <x v="3"/>
    <x v="19"/>
    <n v="2"/>
    <n v="1857.42"/>
    <x v="1"/>
    <x v="0"/>
    <n v="5"/>
    <n v="3714.84"/>
    <m/>
    <m/>
    <m/>
    <m/>
    <m/>
    <m/>
    <s v="Completed"/>
    <s v="Yes"/>
    <s v="No"/>
    <m/>
    <n v="590"/>
    <n v="451"/>
    <n v="1892867.2841657216"/>
    <n v="199432.98236095349"/>
    <n v="3.8949824970828471"/>
    <s v="Sunglasses"/>
    <x v="3"/>
    <s v="Fashion"/>
    <s v="Fashion"/>
    <s v="Fashion"/>
    <n v="53"/>
    <s v="Fashion"/>
    <m/>
    <n v="2023"/>
    <n v="10"/>
    <n v="1"/>
    <n v="1"/>
    <s v="Weekend"/>
    <m/>
    <m/>
  </r>
  <r>
    <s v="WEB-7340"/>
    <x v="105"/>
    <s v="Simran Nair"/>
    <x v="5"/>
    <x v="0"/>
    <x v="5"/>
    <n v="1"/>
    <n v="966.29"/>
    <x v="1"/>
    <x v="0"/>
    <n v="3"/>
    <n v="966.29"/>
    <m/>
    <m/>
    <m/>
    <m/>
    <m/>
    <m/>
    <s v="Completed"/>
    <s v="No"/>
    <s v="No"/>
    <m/>
    <n v="559"/>
    <n v="408"/>
    <n v="1463424.4009529033"/>
    <n v="118285.78776560788"/>
    <n v="3.8140589569160999"/>
    <s v="Storage Box"/>
    <x v="0"/>
    <s v="Home &amp; Kitchen"/>
    <s v="Home &amp; Kitchen"/>
    <s v="Home &amp; Kitchen"/>
    <n v="8"/>
    <s v="Home &amp; Kitchen"/>
    <m/>
    <n v="2025"/>
    <n v="4"/>
    <n v="12"/>
    <n v="7"/>
    <s v="Weekday"/>
    <m/>
    <m/>
  </r>
  <r>
    <s v="WEB-5562"/>
    <x v="620"/>
    <s v="Saanvi Reddy"/>
    <x v="4"/>
    <x v="3"/>
    <x v="19"/>
    <n v="2"/>
    <n v="2119.64"/>
    <x v="3"/>
    <x v="0"/>
    <n v="2"/>
    <n v="4239.28"/>
    <m/>
    <m/>
    <m/>
    <m/>
    <m/>
    <m/>
    <s v="Completed"/>
    <s v="Yes"/>
    <s v="No"/>
    <m/>
    <n v="573"/>
    <n v="450"/>
    <n v="1892867.2841657216"/>
    <n v="199432.98236095349"/>
    <n v="3.8949824970828471"/>
    <s v="Sunglasses"/>
    <x v="3"/>
    <s v="Fashion"/>
    <s v="Fashion"/>
    <s v="Fashion"/>
    <n v="53"/>
    <s v="Fashion"/>
    <m/>
    <n v="2024"/>
    <n v="4"/>
    <n v="16"/>
    <n v="3"/>
    <s v="Weekday"/>
    <m/>
    <m/>
  </r>
  <r>
    <s v="WEB-8783"/>
    <x v="620"/>
    <s v="Neha Singh"/>
    <x v="0"/>
    <x v="3"/>
    <x v="17"/>
    <n v="2"/>
    <n v="1863.3"/>
    <x v="1"/>
    <x v="0"/>
    <n v="4"/>
    <n v="3726.6"/>
    <m/>
    <m/>
    <m/>
    <m/>
    <m/>
    <m/>
    <s v="Completed"/>
    <s v="Yes"/>
    <s v="No"/>
    <m/>
    <n v="590"/>
    <n v="451"/>
    <n v="1892867.2841657216"/>
    <n v="199432.98236095349"/>
    <n v="3.8949824970828471"/>
    <s v="Running Shoes"/>
    <x v="3"/>
    <s v="Fashion"/>
    <s v="Fashion"/>
    <s v="Fashion"/>
    <n v="45"/>
    <s v="Fashion"/>
    <m/>
    <n v="2024"/>
    <n v="4"/>
    <n v="16"/>
    <n v="3"/>
    <s v="Weekday"/>
    <m/>
    <m/>
  </r>
  <r>
    <s v="WEB-5781"/>
    <x v="710"/>
    <s v="Arjun Menon"/>
    <x v="3"/>
    <x v="2"/>
    <x v="15"/>
    <n v="3"/>
    <n v="245.86"/>
    <x v="0"/>
    <x v="3"/>
    <n v="4"/>
    <n v="737.58"/>
    <m/>
    <m/>
    <m/>
    <m/>
    <m/>
    <m/>
    <s v="Lost Sale"/>
    <s v="No"/>
    <s v="Yes"/>
    <m/>
    <n v="619"/>
    <n v="468"/>
    <n v="594714.6477588166"/>
    <n v="60882.938065984097"/>
    <n v="3.804733727810651"/>
    <s v="Kids Story Book"/>
    <x v="2"/>
    <s v="Books"/>
    <s v="Books"/>
    <s v="Books"/>
    <n v="23"/>
    <s v="Books"/>
    <m/>
    <n v="2023"/>
    <n v="4"/>
    <n v="23"/>
    <n v="1"/>
    <s v="Weekday"/>
    <m/>
    <m/>
  </r>
  <r>
    <s v="WEB-6100"/>
    <x v="54"/>
    <s v="Ishaan Patel"/>
    <x v="5"/>
    <x v="4"/>
    <x v="6"/>
    <n v="1"/>
    <n v="671.22"/>
    <x v="4"/>
    <x v="0"/>
    <m/>
    <n v="671.22"/>
    <m/>
    <m/>
    <m/>
    <m/>
    <m/>
    <m/>
    <s v="Completed"/>
    <s v="No"/>
    <s v="No"/>
    <m/>
    <n v="559"/>
    <n v="408"/>
    <n v="1098537.4901531704"/>
    <n v="96724.388030634553"/>
    <n v="3.9001122334455669"/>
    <s v="Lipstick"/>
    <x v="4"/>
    <s v="Beauty"/>
    <s v="Beauty"/>
    <s v="Beauty"/>
    <n v="10"/>
    <s v="Beauty"/>
    <m/>
    <n v="2025"/>
    <n v="5"/>
    <n v="3"/>
    <n v="7"/>
    <s v="Weekday"/>
    <m/>
    <m/>
  </r>
  <r>
    <s v="WEB-5401"/>
    <x v="742"/>
    <s v="Aarav Menon"/>
    <x v="4"/>
    <x v="3"/>
    <x v="19"/>
    <n v="1"/>
    <n v="1419.824472190694"/>
    <x v="2"/>
    <x v="0"/>
    <n v="5"/>
    <n v="1419.824472190694"/>
    <m/>
    <m/>
    <m/>
    <m/>
    <m/>
    <m/>
    <s v="Completed"/>
    <s v="Yes"/>
    <s v="No"/>
    <m/>
    <n v="573"/>
    <n v="450"/>
    <n v="1892867.2841657216"/>
    <n v="199432.98236095349"/>
    <n v="3.8949824970828471"/>
    <s v="Sunglasses"/>
    <x v="3"/>
    <s v="Fashion"/>
    <s v="Fashion"/>
    <s v="Fashion"/>
    <n v="53"/>
    <s v="Fashion"/>
    <m/>
    <n v="2023"/>
    <n v="3"/>
    <n v="29"/>
    <n v="4"/>
    <s v="Weekday"/>
    <m/>
    <m/>
  </r>
  <r>
    <s v="WEB-9403"/>
    <x v="18"/>
    <s v="Saanvi Reddy"/>
    <x v="7"/>
    <x v="1"/>
    <x v="11"/>
    <n v="1"/>
    <n v="2301.6799999999998"/>
    <x v="1"/>
    <x v="0"/>
    <n v="4"/>
    <n v="2301.6799999999998"/>
    <m/>
    <m/>
    <m/>
    <m/>
    <m/>
    <m/>
    <s v="Completed"/>
    <s v="Yes"/>
    <s v="No"/>
    <m/>
    <n v="567"/>
    <n v="440"/>
    <n v="2759712.3299794244"/>
    <n v="330643.50635802455"/>
    <n v="3.8641711229946525"/>
    <s v="Smart Watch"/>
    <x v="1"/>
    <s v="Electronics"/>
    <s v="Electronics"/>
    <s v="Electronics"/>
    <n v="17"/>
    <s v="Electronics"/>
    <m/>
    <n v="2024"/>
    <n v="8"/>
    <n v="12"/>
    <n v="2"/>
    <s v="Weekday"/>
    <m/>
    <m/>
  </r>
  <r>
    <s v="WEB-7248"/>
    <x v="146"/>
    <s v="Karan Singh"/>
    <x v="1"/>
    <x v="1"/>
    <x v="8"/>
    <n v="1"/>
    <n v="631.51"/>
    <x v="4"/>
    <x v="0"/>
    <n v="4"/>
    <n v="631.51"/>
    <m/>
    <m/>
    <m/>
    <m/>
    <m/>
    <m/>
    <s v="Completed"/>
    <s v="No"/>
    <s v="No"/>
    <m/>
    <n v="595"/>
    <n v="444"/>
    <n v="2759712.3299794244"/>
    <n v="330643.50635802455"/>
    <n v="3.8641711229946525"/>
    <s v="Wireless Earbuds"/>
    <x v="1"/>
    <s v="Electronics"/>
    <s v="Electronics"/>
    <s v="Electronics"/>
    <n v="12"/>
    <s v="Electronics"/>
    <m/>
    <n v="2024"/>
    <n v="4"/>
    <n v="7"/>
    <n v="1"/>
    <s v="Weekend"/>
    <m/>
    <m/>
  </r>
  <r>
    <s v="WEB-8560"/>
    <x v="616"/>
    <s v="Ishaan Gupta"/>
    <x v="4"/>
    <x v="3"/>
    <x v="19"/>
    <n v="2"/>
    <n v="2407.5100000000002"/>
    <x v="3"/>
    <x v="0"/>
    <n v="4"/>
    <n v="4815.0200000000004"/>
    <m/>
    <m/>
    <m/>
    <m/>
    <m/>
    <m/>
    <s v="Completed"/>
    <s v="Yes"/>
    <s v="No"/>
    <m/>
    <n v="573"/>
    <n v="450"/>
    <n v="1892867.2841657216"/>
    <n v="199432.98236095349"/>
    <n v="3.8949824970828471"/>
    <s v="Sunglasses"/>
    <x v="3"/>
    <s v="Fashion"/>
    <s v="Fashion"/>
    <s v="Fashion"/>
    <n v="53"/>
    <s v="Fashion"/>
    <m/>
    <n v="2023"/>
    <n v="9"/>
    <n v="21"/>
    <n v="5"/>
    <s v="Weekday"/>
    <m/>
    <m/>
  </r>
  <r>
    <s v="WEB-9056"/>
    <x v="172"/>
    <s v="Vivaan Verma"/>
    <x v="7"/>
    <x v="0"/>
    <x v="0"/>
    <n v="1"/>
    <n v="982.72"/>
    <x v="4"/>
    <x v="0"/>
    <n v="3"/>
    <n v="982.72"/>
    <m/>
    <m/>
    <m/>
    <m/>
    <m/>
    <m/>
    <s v="Completed"/>
    <s v="No"/>
    <s v="No"/>
    <m/>
    <n v="567"/>
    <n v="440"/>
    <n v="1463424.4009529033"/>
    <n v="118285.78776560788"/>
    <n v="3.8140589569160999"/>
    <s v="Water Bottle"/>
    <x v="0"/>
    <s v="Home &amp; Kitchen"/>
    <s v="Home &amp; Kitchen"/>
    <s v="Home &amp; Kitchen"/>
    <n v="2"/>
    <s v="Home &amp; Kitchen"/>
    <m/>
    <n v="2025"/>
    <n v="1"/>
    <n v="28"/>
    <n v="3"/>
    <s v="Weekday"/>
    <m/>
    <m/>
  </r>
  <r>
    <s v="WEB-5902"/>
    <x v="888"/>
    <s v="Ishaan Sharma"/>
    <x v="2"/>
    <x v="4"/>
    <x v="22"/>
    <n v="1"/>
    <n v="1018.86"/>
    <x v="2"/>
    <x v="0"/>
    <n v="4"/>
    <n v="1018.86"/>
    <m/>
    <m/>
    <m/>
    <m/>
    <m/>
    <m/>
    <s v="Completed"/>
    <s v="Yes"/>
    <s v="No"/>
    <m/>
    <n v="589"/>
    <n v="426"/>
    <n v="1098537.4901531704"/>
    <n v="96724.388030634553"/>
    <n v="3.9001122334455669"/>
    <s v="Hair Oil"/>
    <x v="4"/>
    <s v="Beauty"/>
    <s v="Beauty"/>
    <s v="Beauty"/>
    <n v="70"/>
    <s v="Beauty"/>
    <m/>
    <n v="2023"/>
    <n v="7"/>
    <n v="10"/>
    <n v="2"/>
    <s v="Weekday"/>
    <m/>
    <m/>
  </r>
  <r>
    <s v="WEB-5061"/>
    <x v="660"/>
    <s v="Kavya Kapoor"/>
    <x v="1"/>
    <x v="3"/>
    <x v="20"/>
    <n v="1"/>
    <n v="826.01"/>
    <x v="2"/>
    <x v="3"/>
    <n v="4"/>
    <n v="826.01"/>
    <m/>
    <m/>
    <m/>
    <m/>
    <m/>
    <m/>
    <s v="Lost Sale"/>
    <s v="No"/>
    <s v="Yes"/>
    <m/>
    <n v="595"/>
    <n v="444"/>
    <n v="1892867.2841657216"/>
    <n v="199432.98236095349"/>
    <n v="3.8949824970828471"/>
    <s v="Men'S T-Shirt"/>
    <x v="3"/>
    <s v="Fashion"/>
    <s v="Fashion"/>
    <s v="Fashion"/>
    <n v="55"/>
    <s v="Fashion"/>
    <m/>
    <n v="2024"/>
    <n v="4"/>
    <n v="14"/>
    <n v="1"/>
    <s v="Weekday"/>
    <m/>
    <m/>
  </r>
  <r>
    <s v="WEB-6586"/>
    <x v="623"/>
    <s v="Saanvi Nair"/>
    <x v="3"/>
    <x v="1"/>
    <x v="9"/>
    <n v="1"/>
    <n v="549.05999999999995"/>
    <x v="0"/>
    <x v="1"/>
    <n v="4"/>
    <n v="549.05999999999995"/>
    <m/>
    <m/>
    <m/>
    <m/>
    <m/>
    <m/>
    <s v="Pending"/>
    <s v="No"/>
    <s v="Yes"/>
    <m/>
    <n v="619"/>
    <n v="468"/>
    <n v="2759712.3299794244"/>
    <n v="330643.50635802455"/>
    <n v="3.8641711229946525"/>
    <s v="Usb Cable"/>
    <x v="1"/>
    <s v="Electronics"/>
    <s v="Electronics"/>
    <s v="Electronics"/>
    <n v="13"/>
    <s v="Electronics"/>
    <m/>
    <n v="2023"/>
    <n v="2"/>
    <n v="28"/>
    <n v="3"/>
    <s v="Weekday"/>
    <m/>
    <m/>
  </r>
  <r>
    <s v="WEB-8125"/>
    <x v="779"/>
    <s v="Ishaan Iyer"/>
    <x v="7"/>
    <x v="1"/>
    <x v="1"/>
    <n v="2"/>
    <n v="2832.76"/>
    <x v="4"/>
    <x v="0"/>
    <n v="5"/>
    <n v="5665.52"/>
    <m/>
    <m/>
    <m/>
    <m/>
    <m/>
    <m/>
    <s v="Completed"/>
    <s v="Yes"/>
    <s v="No"/>
    <m/>
    <n v="567"/>
    <n v="440"/>
    <n v="2759712.3299794244"/>
    <n v="330643.50635802455"/>
    <n v="3.8641711229946525"/>
    <s v="Power Bank 10000Mah"/>
    <x v="1"/>
    <s v="Electronics"/>
    <s v="Electronics"/>
    <s v="Electronics"/>
    <n v="3"/>
    <s v="Electronics"/>
    <m/>
    <n v="2024"/>
    <n v="7"/>
    <n v="5"/>
    <n v="6"/>
    <s v="Weekday"/>
    <m/>
    <m/>
  </r>
  <r>
    <s v="WEB-5483"/>
    <x v="256"/>
    <s v="Meera Kumar"/>
    <x v="0"/>
    <x v="1"/>
    <x v="1"/>
    <n v="1"/>
    <n v="1720.17"/>
    <x v="1"/>
    <x v="0"/>
    <n v="4"/>
    <n v="1720.17"/>
    <m/>
    <m/>
    <m/>
    <m/>
    <m/>
    <m/>
    <s v="Completed"/>
    <s v="Yes"/>
    <s v="No"/>
    <m/>
    <n v="590"/>
    <n v="451"/>
    <n v="2759712.3299794244"/>
    <n v="330643.50635802455"/>
    <n v="3.8641711229946525"/>
    <s v="Power Bank 10000Mah"/>
    <x v="1"/>
    <s v="Electronics"/>
    <s v="Electronics"/>
    <s v="Electronics"/>
    <n v="3"/>
    <s v="Electronics"/>
    <m/>
    <n v="2025"/>
    <n v="4"/>
    <n v="8"/>
    <n v="3"/>
    <s v="Weekday"/>
    <m/>
    <m/>
  </r>
  <r>
    <s v="WEB-8684"/>
    <x v="708"/>
    <s v="Kavya Reddy"/>
    <x v="3"/>
    <x v="4"/>
    <x v="6"/>
    <n v="2"/>
    <n v="1456.29"/>
    <x v="4"/>
    <x v="1"/>
    <n v="3"/>
    <n v="2912.58"/>
    <m/>
    <m/>
    <m/>
    <m/>
    <m/>
    <m/>
    <s v="Pending"/>
    <s v="No"/>
    <s v="Yes"/>
    <m/>
    <n v="619"/>
    <n v="468"/>
    <n v="1098537.4901531704"/>
    <n v="96724.388030634553"/>
    <n v="3.9001122334455669"/>
    <s v="Lipstick"/>
    <x v="4"/>
    <s v="Beauty"/>
    <s v="Beauty"/>
    <s v="Beauty"/>
    <n v="10"/>
    <s v="Beauty"/>
    <m/>
    <n v="2023"/>
    <n v="12"/>
    <n v="11"/>
    <n v="2"/>
    <s v="Weekday"/>
    <m/>
    <m/>
  </r>
  <r>
    <s v="WEB-7913"/>
    <x v="704"/>
    <s v="Sanjay Nair"/>
    <x v="1"/>
    <x v="1"/>
    <x v="1"/>
    <n v="1"/>
    <n v="1830.36"/>
    <x v="3"/>
    <x v="0"/>
    <n v="5"/>
    <n v="1830.36"/>
    <m/>
    <m/>
    <m/>
    <m/>
    <m/>
    <m/>
    <s v="Completed"/>
    <s v="Yes"/>
    <s v="No"/>
    <m/>
    <n v="595"/>
    <n v="444"/>
    <n v="2759712.3299794244"/>
    <n v="330643.50635802455"/>
    <n v="3.8641711229946525"/>
    <s v="Power Bank 10000Mah"/>
    <x v="1"/>
    <s v="Electronics"/>
    <s v="Electronics"/>
    <s v="Electronics"/>
    <n v="3"/>
    <s v="Electronics"/>
    <m/>
    <n v="2023"/>
    <n v="9"/>
    <n v="28"/>
    <n v="5"/>
    <s v="Weekday"/>
    <m/>
    <m/>
  </r>
  <r>
    <s v="WEB-7555"/>
    <x v="800"/>
    <s v="Vivaan Rao"/>
    <x v="6"/>
    <x v="2"/>
    <x v="2"/>
    <n v="2"/>
    <n v="329.28"/>
    <x v="2"/>
    <x v="0"/>
    <n v="4"/>
    <n v="658.56"/>
    <m/>
    <m/>
    <m/>
    <m/>
    <m/>
    <m/>
    <s v="Completed"/>
    <s v="No"/>
    <s v="No"/>
    <m/>
    <n v="558"/>
    <n v="430"/>
    <n v="594714.6477588166"/>
    <n v="60882.938065984097"/>
    <n v="3.804733727810651"/>
    <s v="Cookbook"/>
    <x v="2"/>
    <s v="Books"/>
    <s v="Books"/>
    <s v="Books"/>
    <n v="4"/>
    <s v="Books"/>
    <m/>
    <n v="2024"/>
    <n v="11"/>
    <n v="18"/>
    <n v="2"/>
    <s v="Weekday"/>
    <m/>
    <m/>
  </r>
  <r>
    <s v="WEB-8913"/>
    <x v="776"/>
    <s v="Ananya Gupta"/>
    <x v="0"/>
    <x v="4"/>
    <x v="21"/>
    <n v="1"/>
    <n v="192"/>
    <x v="1"/>
    <x v="0"/>
    <n v="5"/>
    <n v="192"/>
    <m/>
    <m/>
    <m/>
    <m/>
    <m/>
    <m/>
    <s v="Completed"/>
    <s v="No"/>
    <s v="No"/>
    <m/>
    <n v="590"/>
    <n v="451"/>
    <n v="1098537.4901531704"/>
    <n v="96724.388030634553"/>
    <n v="3.9001122334455669"/>
    <s v="Shampoo 200Ml"/>
    <x v="4"/>
    <s v="Beauty"/>
    <s v="Beauty"/>
    <s v="Beauty"/>
    <n v="64"/>
    <s v="Beauty"/>
    <m/>
    <n v="2024"/>
    <n v="5"/>
    <n v="24"/>
    <n v="6"/>
    <s v="Weekday"/>
    <m/>
    <m/>
  </r>
  <r>
    <s v="WEB-8494"/>
    <x v="145"/>
    <s v="Vikram Patel"/>
    <x v="7"/>
    <x v="1"/>
    <x v="9"/>
    <n v="1"/>
    <n v="3371.14"/>
    <x v="3"/>
    <x v="0"/>
    <n v="5"/>
    <n v="3371.14"/>
    <m/>
    <m/>
    <m/>
    <m/>
    <m/>
    <m/>
    <s v="Completed"/>
    <s v="Yes"/>
    <s v="No"/>
    <m/>
    <n v="567"/>
    <n v="440"/>
    <n v="2759712.3299794244"/>
    <n v="330643.50635802455"/>
    <n v="3.8641711229946525"/>
    <s v="Usb Cable"/>
    <x v="1"/>
    <s v="Electronics"/>
    <s v="Electronics"/>
    <s v="Electronics"/>
    <n v="13"/>
    <s v="Electronics"/>
    <m/>
    <n v="2025"/>
    <n v="2"/>
    <n v="9"/>
    <n v="1"/>
    <s v="Weekday"/>
    <m/>
    <m/>
  </r>
  <r>
    <s v="WEB-8095"/>
    <x v="624"/>
    <s v="Vikram Bose"/>
    <x v="5"/>
    <x v="2"/>
    <x v="15"/>
    <n v="1"/>
    <n v="450.26903299203627"/>
    <x v="0"/>
    <x v="1"/>
    <n v="1"/>
    <n v="450.26903299203627"/>
    <m/>
    <m/>
    <m/>
    <m/>
    <m/>
    <m/>
    <s v="Pending"/>
    <s v="No"/>
    <s v="Yes"/>
    <m/>
    <n v="559"/>
    <n v="408"/>
    <n v="594714.6477588166"/>
    <n v="60882.938065984097"/>
    <n v="3.804733727810651"/>
    <s v="Kids Story Book"/>
    <x v="2"/>
    <s v="Books"/>
    <s v="Books"/>
    <s v="Books"/>
    <n v="23"/>
    <s v="Books"/>
    <m/>
    <n v="2023"/>
    <n v="6"/>
    <n v="2"/>
    <n v="6"/>
    <s v="Weekday"/>
    <m/>
    <m/>
  </r>
  <r>
    <s v="WEB-6875"/>
    <x v="442"/>
    <s v="Pooja Singh"/>
    <x v="7"/>
    <x v="3"/>
    <x v="10"/>
    <n v="1"/>
    <n v="2224.34"/>
    <x v="1"/>
    <x v="0"/>
    <n v="3"/>
    <n v="2224.34"/>
    <m/>
    <m/>
    <m/>
    <m/>
    <m/>
    <m/>
    <s v="Completed"/>
    <s v="Yes"/>
    <s v="No"/>
    <m/>
    <n v="567"/>
    <n v="440"/>
    <n v="1892867.2841657216"/>
    <n v="199432.98236095349"/>
    <n v="3.8949824970828471"/>
    <s v="Women'S Kurti"/>
    <x v="3"/>
    <s v="Fashion"/>
    <s v="Fashion"/>
    <s v="Fashion"/>
    <n v="15"/>
    <s v="Fashion"/>
    <m/>
    <n v="2024"/>
    <n v="11"/>
    <n v="13"/>
    <n v="4"/>
    <s v="Weekday"/>
    <m/>
    <m/>
  </r>
  <r>
    <s v="WEB-8266"/>
    <x v="465"/>
    <s v="Rahul Singh"/>
    <x v="1"/>
    <x v="2"/>
    <x v="15"/>
    <n v="2"/>
    <n v="370.09"/>
    <x v="1"/>
    <x v="0"/>
    <n v="5"/>
    <n v="740.18"/>
    <m/>
    <m/>
    <m/>
    <m/>
    <m/>
    <m/>
    <s v="Completed"/>
    <s v="No"/>
    <s v="No"/>
    <m/>
    <n v="595"/>
    <n v="444"/>
    <n v="594714.6477588166"/>
    <n v="60882.938065984097"/>
    <n v="3.804733727810651"/>
    <s v="Kids Story Book"/>
    <x v="2"/>
    <s v="Books"/>
    <s v="Books"/>
    <s v="Books"/>
    <n v="23"/>
    <s v="Books"/>
    <m/>
    <n v="2023"/>
    <n v="8"/>
    <n v="30"/>
    <n v="4"/>
    <s v="Weekday"/>
    <m/>
    <m/>
  </r>
  <r>
    <s v="WEB-9462"/>
    <x v="234"/>
    <s v="Neha Das"/>
    <x v="0"/>
    <x v="0"/>
    <x v="4"/>
    <n v="1"/>
    <n v="709.23"/>
    <x v="3"/>
    <x v="0"/>
    <n v="5"/>
    <n v="709.23"/>
    <m/>
    <m/>
    <m/>
    <m/>
    <m/>
    <m/>
    <s v="Completed"/>
    <s v="No"/>
    <s v="No"/>
    <m/>
    <n v="590"/>
    <n v="451"/>
    <n v="1463424.4009529033"/>
    <n v="118285.78776560788"/>
    <n v="3.8140589569160999"/>
    <s v="Non-Stick Pan"/>
    <x v="0"/>
    <s v="Home &amp; Kitchen"/>
    <s v="Home &amp; Kitchen"/>
    <s v="Home &amp; Kitchen"/>
    <n v="7"/>
    <s v="Home &amp; Kitchen"/>
    <m/>
    <n v="2023"/>
    <n v="12"/>
    <n v="7"/>
    <n v="5"/>
    <s v="Weekend"/>
    <m/>
    <m/>
  </r>
  <r>
    <s v="WEB-6266"/>
    <x v="316"/>
    <s v="Kavya Sharma"/>
    <x v="0"/>
    <x v="1"/>
    <x v="11"/>
    <n v="1"/>
    <n v="3214.74"/>
    <x v="2"/>
    <x v="0"/>
    <n v="5"/>
    <n v="3214.74"/>
    <m/>
    <m/>
    <m/>
    <m/>
    <m/>
    <m/>
    <s v="Completed"/>
    <s v="Yes"/>
    <s v="No"/>
    <m/>
    <n v="590"/>
    <n v="451"/>
    <n v="2759712.3299794244"/>
    <n v="330643.50635802455"/>
    <n v="3.8641711229946525"/>
    <s v="Smart Watch"/>
    <x v="1"/>
    <s v="Electronics"/>
    <s v="Electronics"/>
    <s v="Electronics"/>
    <n v="17"/>
    <s v="Electronics"/>
    <m/>
    <n v="2025"/>
    <n v="1"/>
    <n v="1"/>
    <n v="4"/>
    <s v="Weekend"/>
    <m/>
    <m/>
  </r>
  <r>
    <s v="WEB-7709"/>
    <x v="576"/>
    <s v="Arjun Rao"/>
    <x v="3"/>
    <x v="0"/>
    <x v="5"/>
    <n v="2"/>
    <n v="461.22"/>
    <x v="2"/>
    <x v="0"/>
    <n v="3"/>
    <n v="922.44"/>
    <m/>
    <m/>
    <m/>
    <m/>
    <m/>
    <m/>
    <s v="Completed"/>
    <s v="No"/>
    <s v="No"/>
    <m/>
    <n v="619"/>
    <n v="468"/>
    <n v="1463424.4009529033"/>
    <n v="118285.78776560788"/>
    <n v="3.8140589569160999"/>
    <s v="Storage Box"/>
    <x v="0"/>
    <s v="Home &amp; Kitchen"/>
    <s v="Home &amp; Kitchen"/>
    <s v="Home &amp; Kitchen"/>
    <n v="8"/>
    <s v="Home &amp; Kitchen"/>
    <m/>
    <n v="2024"/>
    <n v="2"/>
    <n v="24"/>
    <n v="7"/>
    <s v="Weekday"/>
    <m/>
    <m/>
  </r>
  <r>
    <s v="WEB-8811"/>
    <x v="207"/>
    <s v="Ishaan Bose"/>
    <x v="1"/>
    <x v="0"/>
    <x v="4"/>
    <n v="1"/>
    <n v="1669.06"/>
    <x v="3"/>
    <x v="1"/>
    <n v="4"/>
    <n v="1669.06"/>
    <m/>
    <m/>
    <m/>
    <m/>
    <m/>
    <m/>
    <s v="Pending"/>
    <s v="No"/>
    <s v="Yes"/>
    <m/>
    <n v="595"/>
    <n v="444"/>
    <n v="1463424.4009529033"/>
    <n v="118285.78776560788"/>
    <n v="3.8140589569160999"/>
    <s v="Non-Stick Pan"/>
    <x v="0"/>
    <s v="Home &amp; Kitchen"/>
    <s v="Home &amp; Kitchen"/>
    <s v="Home &amp; Kitchen"/>
    <n v="7"/>
    <s v="Home &amp; Kitchen"/>
    <m/>
    <n v="2024"/>
    <n v="3"/>
    <n v="15"/>
    <n v="6"/>
    <s v="Weekday"/>
    <m/>
    <m/>
  </r>
  <r>
    <s v="WEB-8866"/>
    <x v="412"/>
    <s v="Rahul Joshi"/>
    <x v="2"/>
    <x v="0"/>
    <x v="23"/>
    <n v="2"/>
    <n v="989.7"/>
    <x v="0"/>
    <x v="0"/>
    <n v="2"/>
    <n v="1979.4"/>
    <m/>
    <m/>
    <m/>
    <m/>
    <m/>
    <m/>
    <s v="Completed"/>
    <s v="Yes"/>
    <s v="No"/>
    <m/>
    <n v="589"/>
    <n v="426"/>
    <n v="1463424.4009529033"/>
    <n v="118285.78776560788"/>
    <n v="3.8140589569160999"/>
    <s v="Led Bulb Pack"/>
    <x v="0"/>
    <s v="Home &amp; Kitchen"/>
    <s v="Home &amp; Kitchen"/>
    <s v="Home &amp; Kitchen"/>
    <n v="76"/>
    <s v="Home &amp; Kitchen"/>
    <m/>
    <n v="2024"/>
    <n v="12"/>
    <n v="30"/>
    <n v="2"/>
    <s v="Weekday"/>
    <m/>
    <m/>
  </r>
  <r>
    <s v="WEB-7682"/>
    <x v="133"/>
    <s v="Vivaan Nair"/>
    <x v="0"/>
    <x v="0"/>
    <x v="4"/>
    <n v="1"/>
    <n v="728.79"/>
    <x v="0"/>
    <x v="0"/>
    <n v="5"/>
    <n v="728.79"/>
    <m/>
    <m/>
    <m/>
    <m/>
    <m/>
    <m/>
    <s v="Completed"/>
    <s v="No"/>
    <s v="No"/>
    <m/>
    <n v="590"/>
    <n v="451"/>
    <n v="1463424.4009529033"/>
    <n v="118285.78776560788"/>
    <n v="3.8140589569160999"/>
    <s v="Non-Stick Pan"/>
    <x v="0"/>
    <s v="Home &amp; Kitchen"/>
    <s v="Home &amp; Kitchen"/>
    <s v="Home &amp; Kitchen"/>
    <n v="7"/>
    <s v="Home &amp; Kitchen"/>
    <m/>
    <n v="2025"/>
    <n v="6"/>
    <n v="21"/>
    <n v="7"/>
    <s v="Weekday"/>
    <m/>
    <m/>
  </r>
  <r>
    <s v="WEB-5803"/>
    <x v="76"/>
    <s v="Meera Nair"/>
    <x v="6"/>
    <x v="1"/>
    <x v="9"/>
    <n v="2"/>
    <n v="3440.31"/>
    <x v="2"/>
    <x v="0"/>
    <n v="4"/>
    <n v="6880.62"/>
    <m/>
    <m/>
    <m/>
    <m/>
    <m/>
    <m/>
    <s v="Completed"/>
    <s v="Yes"/>
    <s v="No"/>
    <m/>
    <n v="558"/>
    <n v="430"/>
    <n v="2759712.3299794244"/>
    <n v="330643.50635802455"/>
    <n v="3.8641711229946525"/>
    <s v="Usb Cable"/>
    <x v="1"/>
    <s v="Electronics"/>
    <s v="Electronics"/>
    <s v="Electronics"/>
    <n v="13"/>
    <s v="Electronics"/>
    <m/>
    <n v="2023"/>
    <n v="6"/>
    <n v="18"/>
    <n v="1"/>
    <s v="Weekday"/>
    <m/>
    <m/>
  </r>
  <r>
    <s v="WEB-6153"/>
    <x v="458"/>
    <s v="Neha Rao"/>
    <x v="5"/>
    <x v="0"/>
    <x v="23"/>
    <n v="1"/>
    <n v="1693.83"/>
    <x v="0"/>
    <x v="0"/>
    <n v="4"/>
    <n v="1693.83"/>
    <m/>
    <m/>
    <m/>
    <m/>
    <m/>
    <m/>
    <s v="Completed"/>
    <s v="Yes"/>
    <s v="No"/>
    <m/>
    <n v="559"/>
    <n v="408"/>
    <n v="1463424.4009529033"/>
    <n v="118285.78776560788"/>
    <n v="3.8140589569160999"/>
    <s v="Led Bulb Pack"/>
    <x v="0"/>
    <s v="Home &amp; Kitchen"/>
    <s v="Home &amp; Kitchen"/>
    <s v="Home &amp; Kitchen"/>
    <n v="76"/>
    <s v="Home &amp; Kitchen"/>
    <m/>
    <n v="2024"/>
    <n v="6"/>
    <n v="23"/>
    <n v="1"/>
    <s v="Weekday"/>
    <m/>
    <m/>
  </r>
  <r>
    <s v="WEB-8250"/>
    <x v="467"/>
    <s v="Ananya Gupta"/>
    <x v="0"/>
    <x v="2"/>
    <x v="14"/>
    <n v="1"/>
    <n v="432.2"/>
    <x v="1"/>
    <x v="0"/>
    <n v="4"/>
    <n v="432.2"/>
    <m/>
    <m/>
    <m/>
    <m/>
    <m/>
    <m/>
    <s v="Completed"/>
    <s v="No"/>
    <s v="No"/>
    <m/>
    <n v="590"/>
    <n v="451"/>
    <n v="594714.6477588166"/>
    <n v="60882.938065984097"/>
    <n v="3.804733727810651"/>
    <s v="Notebook Set"/>
    <x v="2"/>
    <s v="Books"/>
    <s v="Books"/>
    <s v="Books"/>
    <n v="20"/>
    <s v="Books"/>
    <m/>
    <n v="2023"/>
    <n v="8"/>
    <n v="7"/>
    <n v="2"/>
    <s v="Weekend"/>
    <m/>
    <m/>
  </r>
  <r>
    <s v="WEB-9141"/>
    <x v="95"/>
    <s v="Rahul Verma"/>
    <x v="5"/>
    <x v="0"/>
    <x v="16"/>
    <n v="1"/>
    <n v="734.76"/>
    <x v="4"/>
    <x v="0"/>
    <n v="4"/>
    <n v="734.76"/>
    <m/>
    <m/>
    <m/>
    <m/>
    <m/>
    <m/>
    <s v="Completed"/>
    <s v="No"/>
    <s v="No"/>
    <m/>
    <n v="559"/>
    <n v="408"/>
    <n v="1463424.4009529033"/>
    <n v="118285.78776560788"/>
    <n v="3.8140589569160999"/>
    <s v="Table Lamp"/>
    <x v="0"/>
    <s v="Home &amp; Kitchen"/>
    <s v="Home &amp; Kitchen"/>
    <s v="Home &amp; Kitchen"/>
    <n v="32"/>
    <s v="Home &amp; Kitchen"/>
    <m/>
    <n v="2023"/>
    <n v="8"/>
    <n v="4"/>
    <n v="6"/>
    <s v="Weekday"/>
    <m/>
    <m/>
  </r>
  <r>
    <s v="WEB-7268"/>
    <x v="549"/>
    <s v="Riya Chatterjee"/>
    <x v="7"/>
    <x v="0"/>
    <x v="23"/>
    <n v="1"/>
    <n v="314.98"/>
    <x v="4"/>
    <x v="2"/>
    <n v="5"/>
    <n v="314.98"/>
    <m/>
    <m/>
    <m/>
    <m/>
    <m/>
    <m/>
    <s v="Completed"/>
    <s v="No"/>
    <s v="No"/>
    <m/>
    <n v="567"/>
    <n v="440"/>
    <n v="1463424.4009529033"/>
    <n v="118285.78776560788"/>
    <n v="3.8140589569160999"/>
    <s v="Led Bulb Pack"/>
    <x v="0"/>
    <s v="Home &amp; Kitchen"/>
    <s v="Home &amp; Kitchen"/>
    <s v="Home &amp; Kitchen"/>
    <n v="76"/>
    <s v="Home &amp; Kitchen"/>
    <m/>
    <n v="2024"/>
    <n v="1"/>
    <n v="11"/>
    <n v="5"/>
    <s v="Weekday"/>
    <m/>
    <m/>
  </r>
  <r>
    <s v="WEB-6244"/>
    <x v="200"/>
    <s v="Diya Patel"/>
    <x v="2"/>
    <x v="0"/>
    <x v="0"/>
    <n v="2"/>
    <n v="895.35"/>
    <x v="3"/>
    <x v="2"/>
    <m/>
    <n v="1790.7"/>
    <m/>
    <m/>
    <m/>
    <m/>
    <m/>
    <m/>
    <s v="Completed"/>
    <s v="No"/>
    <s v="No"/>
    <m/>
    <n v="589"/>
    <n v="426"/>
    <n v="1463424.4009529033"/>
    <n v="118285.78776560788"/>
    <n v="3.8140589569160999"/>
    <s v="Water Bottle"/>
    <x v="0"/>
    <s v="Home &amp; Kitchen"/>
    <s v="Home &amp; Kitchen"/>
    <s v="Home &amp; Kitchen"/>
    <n v="2"/>
    <s v="Home &amp; Kitchen"/>
    <m/>
    <n v="2023"/>
    <n v="7"/>
    <n v="30"/>
    <n v="1"/>
    <s v="Weekday"/>
    <m/>
    <m/>
  </r>
  <r>
    <s v="WEB-5192"/>
    <x v="529"/>
    <s v="Rahul Das"/>
    <x v="6"/>
    <x v="4"/>
    <x v="6"/>
    <n v="1"/>
    <n v="272.89999999999998"/>
    <x v="5"/>
    <x v="0"/>
    <n v="5"/>
    <n v="272.89999999999998"/>
    <m/>
    <m/>
    <m/>
    <m/>
    <m/>
    <m/>
    <s v="Completed"/>
    <s v="No"/>
    <s v="No"/>
    <m/>
    <n v="558"/>
    <n v="430"/>
    <n v="1098537.4901531704"/>
    <n v="96724.388030634553"/>
    <n v="3.9001122334455669"/>
    <s v="Lipstick"/>
    <x v="4"/>
    <s v="Beauty"/>
    <s v="Beauty"/>
    <s v="Beauty"/>
    <n v="10"/>
    <s v="Beauty"/>
    <m/>
    <n v="2024"/>
    <n v="5"/>
    <n v="20"/>
    <n v="2"/>
    <s v="Weekday"/>
    <m/>
    <m/>
  </r>
  <r>
    <s v="WEB-6222"/>
    <x v="591"/>
    <s v="Diya Nair"/>
    <x v="4"/>
    <x v="2"/>
    <x v="15"/>
    <n v="2"/>
    <n v="564.27"/>
    <x v="4"/>
    <x v="2"/>
    <n v="4"/>
    <n v="1128.54"/>
    <m/>
    <m/>
    <m/>
    <m/>
    <m/>
    <m/>
    <s v="Completed"/>
    <s v="No"/>
    <s v="No"/>
    <m/>
    <n v="573"/>
    <n v="450"/>
    <n v="594714.6477588166"/>
    <n v="60882.938065984097"/>
    <n v="3.804733727810651"/>
    <s v="Kids Story Book"/>
    <x v="2"/>
    <s v="Books"/>
    <s v="Books"/>
    <s v="Books"/>
    <n v="23"/>
    <s v="Books"/>
    <m/>
    <n v="2024"/>
    <n v="9"/>
    <n v="10"/>
    <n v="3"/>
    <s v="Weekday"/>
    <m/>
    <m/>
  </r>
  <r>
    <s v="WEB-7906"/>
    <x v="640"/>
    <s v="Neha Singh"/>
    <x v="3"/>
    <x v="3"/>
    <x v="20"/>
    <n v="3"/>
    <n v="1912.35"/>
    <x v="3"/>
    <x v="0"/>
    <n v="3"/>
    <n v="5737.0499999999993"/>
    <m/>
    <m/>
    <m/>
    <m/>
    <m/>
    <m/>
    <s v="Completed"/>
    <s v="Yes"/>
    <s v="No"/>
    <m/>
    <n v="619"/>
    <n v="468"/>
    <n v="1892867.2841657216"/>
    <n v="199432.98236095349"/>
    <n v="3.8949824970828471"/>
    <s v="Men'S T-Shirt"/>
    <x v="3"/>
    <s v="Fashion"/>
    <s v="Fashion"/>
    <s v="Fashion"/>
    <n v="55"/>
    <s v="Fashion"/>
    <m/>
    <n v="2023"/>
    <n v="10"/>
    <n v="6"/>
    <n v="6"/>
    <s v="Weekday"/>
    <m/>
    <m/>
  </r>
  <r>
    <s v="WEB-7653"/>
    <x v="488"/>
    <s v="Vivaan Malhotra"/>
    <x v="7"/>
    <x v="4"/>
    <x v="24"/>
    <n v="1"/>
    <n v="135.63"/>
    <x v="1"/>
    <x v="0"/>
    <m/>
    <n v="135.63"/>
    <m/>
    <m/>
    <m/>
    <m/>
    <m/>
    <m/>
    <s v="Completed"/>
    <s v="No"/>
    <s v="No"/>
    <m/>
    <n v="567"/>
    <n v="440"/>
    <n v="1098537.4901531704"/>
    <n v="96724.388030634553"/>
    <n v="3.9001122334455669"/>
    <s v="Face Cream"/>
    <x v="4"/>
    <s v="Beauty"/>
    <s v="Beauty"/>
    <s v="Beauty"/>
    <n v="80"/>
    <s v="Beauty"/>
    <m/>
    <n v="2024"/>
    <n v="11"/>
    <n v="6"/>
    <n v="4"/>
    <s v="Weekday"/>
    <m/>
    <m/>
  </r>
  <r>
    <s v="WEB-9078"/>
    <x v="842"/>
    <s v="Aarav Khan"/>
    <x v="1"/>
    <x v="1"/>
    <x v="18"/>
    <n v="1"/>
    <n v="825.72"/>
    <x v="1"/>
    <x v="0"/>
    <n v="3"/>
    <n v="825.72"/>
    <m/>
    <m/>
    <m/>
    <m/>
    <m/>
    <m/>
    <s v="Completed"/>
    <s v="No"/>
    <s v="No"/>
    <m/>
    <n v="595"/>
    <n v="444"/>
    <n v="2759712.3299794244"/>
    <n v="330643.50635802455"/>
    <n v="3.8641711229946525"/>
    <s v="Bluetooth Speaker"/>
    <x v="1"/>
    <s v="Electronics"/>
    <s v="Electronics"/>
    <s v="Electronics"/>
    <n v="48"/>
    <s v="Electronics"/>
    <m/>
    <n v="2025"/>
    <n v="4"/>
    <n v="29"/>
    <n v="3"/>
    <s v="Weekday"/>
    <m/>
    <m/>
  </r>
  <r>
    <s v="WEB-5735"/>
    <x v="721"/>
    <s v="Pooja Joshi"/>
    <x v="3"/>
    <x v="4"/>
    <x v="24"/>
    <n v="1"/>
    <n v="1013.21"/>
    <x v="3"/>
    <x v="0"/>
    <n v="5"/>
    <n v="1013.21"/>
    <m/>
    <m/>
    <m/>
    <m/>
    <m/>
    <m/>
    <s v="Completed"/>
    <s v="Yes"/>
    <s v="No"/>
    <m/>
    <n v="619"/>
    <n v="468"/>
    <n v="1098537.4901531704"/>
    <n v="96724.388030634553"/>
    <n v="3.9001122334455669"/>
    <s v="Face Cream"/>
    <x v="4"/>
    <s v="Beauty"/>
    <s v="Beauty"/>
    <s v="Beauty"/>
    <n v="80"/>
    <s v="Beauty"/>
    <m/>
    <n v="2023"/>
    <n v="10"/>
    <n v="4"/>
    <n v="4"/>
    <s v="Weekday"/>
    <m/>
    <m/>
  </r>
  <r>
    <s v="WEB-6962"/>
    <x v="170"/>
    <s v="Simran Sharma"/>
    <x v="2"/>
    <x v="1"/>
    <x v="11"/>
    <n v="1"/>
    <n v="369.72"/>
    <x v="1"/>
    <x v="0"/>
    <n v="3"/>
    <n v="369.72"/>
    <m/>
    <m/>
    <m/>
    <m/>
    <m/>
    <m/>
    <s v="Completed"/>
    <s v="No"/>
    <s v="No"/>
    <m/>
    <n v="589"/>
    <n v="426"/>
    <n v="2759712.3299794244"/>
    <n v="330643.50635802455"/>
    <n v="3.8641711229946525"/>
    <s v="Smart Watch"/>
    <x v="1"/>
    <s v="Electronics"/>
    <s v="Electronics"/>
    <s v="Electronics"/>
    <n v="17"/>
    <s v="Electronics"/>
    <m/>
    <n v="2024"/>
    <n v="12"/>
    <n v="29"/>
    <n v="1"/>
    <s v="Weekday"/>
    <m/>
    <m/>
  </r>
  <r>
    <s v="WEB-8601"/>
    <x v="161"/>
    <s v="Karan Chatterjee"/>
    <x v="4"/>
    <x v="0"/>
    <x v="5"/>
    <n v="2"/>
    <n v="1115.94"/>
    <x v="2"/>
    <x v="0"/>
    <n v="5"/>
    <n v="2231.88"/>
    <m/>
    <m/>
    <m/>
    <m/>
    <m/>
    <m/>
    <s v="Completed"/>
    <s v="Yes"/>
    <s v="No"/>
    <m/>
    <n v="573"/>
    <n v="450"/>
    <n v="1463424.4009529033"/>
    <n v="118285.78776560788"/>
    <n v="3.8140589569160999"/>
    <s v="Storage Box"/>
    <x v="0"/>
    <s v="Home &amp; Kitchen"/>
    <s v="Home &amp; Kitchen"/>
    <s v="Home &amp; Kitchen"/>
    <n v="8"/>
    <s v="Home &amp; Kitchen"/>
    <m/>
    <n v="2023"/>
    <n v="9"/>
    <n v="22"/>
    <n v="6"/>
    <s v="Weekday"/>
    <m/>
    <m/>
  </r>
  <r>
    <s v="WEB-6576"/>
    <x v="889"/>
    <s v="Rohan Malhotra"/>
    <x v="3"/>
    <x v="1"/>
    <x v="9"/>
    <n v="1"/>
    <n v="648.63"/>
    <x v="3"/>
    <x v="0"/>
    <n v="5"/>
    <n v="648.63"/>
    <m/>
    <m/>
    <m/>
    <m/>
    <m/>
    <m/>
    <s v="Completed"/>
    <s v="No"/>
    <s v="No"/>
    <m/>
    <n v="619"/>
    <n v="468"/>
    <n v="2759712.3299794244"/>
    <n v="330643.50635802455"/>
    <n v="3.8641711229946525"/>
    <s v="Usb Cable"/>
    <x v="1"/>
    <s v="Electronics"/>
    <s v="Electronics"/>
    <s v="Electronics"/>
    <n v="13"/>
    <s v="Electronics"/>
    <m/>
    <n v="2023"/>
    <n v="4"/>
    <n v="17"/>
    <n v="2"/>
    <s v="Weekday"/>
    <m/>
    <m/>
  </r>
  <r>
    <s v="WEB-6524"/>
    <x v="356"/>
    <s v="Ishaan Joshi"/>
    <x v="1"/>
    <x v="3"/>
    <x v="17"/>
    <n v="1"/>
    <n v="1501.89"/>
    <x v="1"/>
    <x v="0"/>
    <n v="4"/>
    <n v="1501.89"/>
    <m/>
    <m/>
    <m/>
    <m/>
    <m/>
    <m/>
    <s v="Completed"/>
    <s v="Yes"/>
    <s v="No"/>
    <m/>
    <n v="595"/>
    <n v="444"/>
    <n v="1892867.2841657216"/>
    <n v="199432.98236095349"/>
    <n v="3.8949824970828471"/>
    <s v="Running Shoes"/>
    <x v="3"/>
    <s v="Fashion"/>
    <s v="Fashion"/>
    <s v="Fashion"/>
    <n v="45"/>
    <s v="Fashion"/>
    <m/>
    <n v="2024"/>
    <n v="12"/>
    <n v="31"/>
    <n v="3"/>
    <s v="Weekday"/>
    <m/>
    <m/>
  </r>
  <r>
    <s v="WEB-8923"/>
    <x v="473"/>
    <s v="Karan Patel"/>
    <x v="4"/>
    <x v="3"/>
    <x v="10"/>
    <n v="2"/>
    <n v="1892.29"/>
    <x v="4"/>
    <x v="0"/>
    <n v="3"/>
    <n v="3784.58"/>
    <m/>
    <m/>
    <m/>
    <m/>
    <m/>
    <m/>
    <s v="Completed"/>
    <s v="Yes"/>
    <s v="No"/>
    <m/>
    <n v="573"/>
    <n v="450"/>
    <n v="1892867.2841657216"/>
    <n v="199432.98236095349"/>
    <n v="3.8949824970828471"/>
    <s v="Women'S Kurti"/>
    <x v="3"/>
    <s v="Fashion"/>
    <s v="Fashion"/>
    <s v="Fashion"/>
    <n v="15"/>
    <s v="Fashion"/>
    <m/>
    <n v="2023"/>
    <n v="4"/>
    <n v="22"/>
    <n v="7"/>
    <s v="Weekday"/>
    <m/>
    <m/>
  </r>
  <r>
    <s v="WEB-5818"/>
    <x v="236"/>
    <s v="Simran Malhotra"/>
    <x v="0"/>
    <x v="1"/>
    <x v="11"/>
    <n v="2"/>
    <n v="1923.1627263374514"/>
    <x v="4"/>
    <x v="1"/>
    <n v="4"/>
    <n v="3846.3254526749029"/>
    <m/>
    <m/>
    <m/>
    <m/>
    <m/>
    <m/>
    <s v="Pending"/>
    <s v="No"/>
    <s v="Yes"/>
    <m/>
    <n v="590"/>
    <n v="451"/>
    <n v="2759712.3299794244"/>
    <n v="330643.50635802455"/>
    <n v="3.8641711229946525"/>
    <s v="Smart Watch"/>
    <x v="1"/>
    <s v="Electronics"/>
    <s v="Electronics"/>
    <s v="Electronics"/>
    <n v="17"/>
    <s v="Electronics"/>
    <m/>
    <n v="2025"/>
    <n v="5"/>
    <n v="13"/>
    <n v="3"/>
    <s v="Weekday"/>
    <m/>
    <m/>
  </r>
  <r>
    <s v="WEB-6349"/>
    <x v="616"/>
    <s v="Ananya Kumar"/>
    <x v="7"/>
    <x v="3"/>
    <x v="17"/>
    <n v="1"/>
    <n v="694.68"/>
    <x v="2"/>
    <x v="0"/>
    <n v="4"/>
    <n v="694.68"/>
    <m/>
    <m/>
    <m/>
    <m/>
    <m/>
    <m/>
    <s v="Completed"/>
    <s v="No"/>
    <s v="No"/>
    <m/>
    <n v="567"/>
    <n v="440"/>
    <n v="1892867.2841657216"/>
    <n v="199432.98236095349"/>
    <n v="3.8949824970828471"/>
    <s v="Running Shoes"/>
    <x v="3"/>
    <s v="Fashion"/>
    <s v="Fashion"/>
    <s v="Fashion"/>
    <n v="45"/>
    <s v="Fashion"/>
    <m/>
    <n v="2023"/>
    <n v="9"/>
    <n v="21"/>
    <n v="5"/>
    <s v="Weekday"/>
    <m/>
    <m/>
  </r>
  <r>
    <s v="WEB-8298"/>
    <x v="470"/>
    <s v="Vivaan Menon"/>
    <x v="6"/>
    <x v="1"/>
    <x v="11"/>
    <n v="2"/>
    <n v="829.85"/>
    <x v="3"/>
    <x v="0"/>
    <n v="3"/>
    <n v="1659.7"/>
    <m/>
    <m/>
    <m/>
    <m/>
    <m/>
    <m/>
    <s v="Completed"/>
    <s v="Yes"/>
    <s v="No"/>
    <m/>
    <n v="558"/>
    <n v="430"/>
    <n v="2759712.3299794244"/>
    <n v="330643.50635802455"/>
    <n v="3.8641711229946525"/>
    <s v="Smart Watch"/>
    <x v="1"/>
    <s v="Electronics"/>
    <s v="Electronics"/>
    <s v="Electronics"/>
    <n v="17"/>
    <s v="Electronics"/>
    <m/>
    <n v="2025"/>
    <n v="6"/>
    <n v="6"/>
    <n v="6"/>
    <s v="Weekday"/>
    <m/>
    <m/>
  </r>
  <r>
    <s v="WEB-5957"/>
    <x v="338"/>
    <s v="Arjun Singh"/>
    <x v="1"/>
    <x v="0"/>
    <x v="4"/>
    <n v="2"/>
    <n v="548.88"/>
    <x v="2"/>
    <x v="2"/>
    <n v="1"/>
    <n v="1097.76"/>
    <m/>
    <m/>
    <m/>
    <m/>
    <m/>
    <m/>
    <s v="Completed"/>
    <s v="No"/>
    <s v="No"/>
    <m/>
    <n v="595"/>
    <n v="444"/>
    <n v="1463424.4009529033"/>
    <n v="118285.78776560788"/>
    <n v="3.8140589569160999"/>
    <s v="Non-Stick Pan"/>
    <x v="0"/>
    <s v="Home &amp; Kitchen"/>
    <s v="Home &amp; Kitchen"/>
    <s v="Home &amp; Kitchen"/>
    <n v="7"/>
    <s v="Home &amp; Kitchen"/>
    <m/>
    <n v="2023"/>
    <n v="8"/>
    <n v="12"/>
    <n v="7"/>
    <s v="Weekday"/>
    <m/>
    <m/>
  </r>
  <r>
    <s v="WEB-5372"/>
    <x v="577"/>
    <s v="Vivaan Pillai"/>
    <x v="1"/>
    <x v="0"/>
    <x v="5"/>
    <n v="3"/>
    <n v="1191.3900000000001"/>
    <x v="0"/>
    <x v="0"/>
    <n v="5"/>
    <n v="3574.17"/>
    <m/>
    <m/>
    <m/>
    <m/>
    <m/>
    <m/>
    <s v="Completed"/>
    <s v="Yes"/>
    <s v="No"/>
    <m/>
    <n v="595"/>
    <n v="444"/>
    <n v="1463424.4009529033"/>
    <n v="118285.78776560788"/>
    <n v="3.8140589569160999"/>
    <s v="Storage Box"/>
    <x v="0"/>
    <s v="Home &amp; Kitchen"/>
    <s v="Home &amp; Kitchen"/>
    <s v="Home &amp; Kitchen"/>
    <n v="8"/>
    <s v="Home &amp; Kitchen"/>
    <m/>
    <n v="2024"/>
    <n v="3"/>
    <n v="9"/>
    <n v="7"/>
    <s v="Weekday"/>
    <m/>
    <m/>
  </r>
  <r>
    <s v="WEB-8299"/>
    <x v="556"/>
    <s v="Karan Kapoor"/>
    <x v="6"/>
    <x v="3"/>
    <x v="17"/>
    <n v="1"/>
    <n v="1955.75"/>
    <x v="0"/>
    <x v="0"/>
    <n v="4"/>
    <n v="1955.75"/>
    <m/>
    <m/>
    <m/>
    <m/>
    <m/>
    <m/>
    <s v="Completed"/>
    <s v="Yes"/>
    <s v="No"/>
    <m/>
    <n v="558"/>
    <n v="430"/>
    <n v="1892867.2841657216"/>
    <n v="199432.98236095349"/>
    <n v="3.8949824970828471"/>
    <s v="Running Shoes"/>
    <x v="3"/>
    <s v="Fashion"/>
    <s v="Fashion"/>
    <s v="Fashion"/>
    <n v="45"/>
    <s v="Fashion"/>
    <m/>
    <n v="2025"/>
    <n v="3"/>
    <n v="15"/>
    <n v="7"/>
    <s v="Weekday"/>
    <m/>
    <m/>
  </r>
  <r>
    <s v="WEB-7866"/>
    <x v="535"/>
    <s v="Pooja Nair"/>
    <x v="3"/>
    <x v="2"/>
    <x v="14"/>
    <n v="1"/>
    <n v="509.92"/>
    <x v="0"/>
    <x v="0"/>
    <n v="3"/>
    <n v="509.92"/>
    <m/>
    <m/>
    <m/>
    <m/>
    <m/>
    <m/>
    <s v="Completed"/>
    <s v="No"/>
    <s v="No"/>
    <m/>
    <n v="619"/>
    <n v="468"/>
    <n v="594714.6477588166"/>
    <n v="60882.938065984097"/>
    <n v="3.804733727810651"/>
    <s v="Notebook Set"/>
    <x v="2"/>
    <s v="Books"/>
    <s v="Books"/>
    <s v="Books"/>
    <n v="20"/>
    <s v="Books"/>
    <m/>
    <n v="2024"/>
    <n v="5"/>
    <n v="15"/>
    <n v="4"/>
    <s v="Weekday"/>
    <m/>
    <m/>
  </r>
  <r>
    <s v="WEB-7287"/>
    <x v="730"/>
    <s v="Riya Malhotra"/>
    <x v="1"/>
    <x v="4"/>
    <x v="21"/>
    <n v="1"/>
    <n v="606.29999999999995"/>
    <x v="0"/>
    <x v="0"/>
    <n v="5"/>
    <n v="606.29999999999995"/>
    <m/>
    <m/>
    <m/>
    <m/>
    <m/>
    <m/>
    <s v="Completed"/>
    <s v="No"/>
    <s v="No"/>
    <m/>
    <n v="595"/>
    <n v="444"/>
    <n v="1098537.4901531704"/>
    <n v="96724.388030634553"/>
    <n v="3.9001122334455669"/>
    <s v="Shampoo 200Ml"/>
    <x v="4"/>
    <s v="Beauty"/>
    <s v="Beauty"/>
    <s v="Beauty"/>
    <n v="64"/>
    <s v="Beauty"/>
    <m/>
    <n v="2023"/>
    <n v="1"/>
    <n v="27"/>
    <n v="6"/>
    <s v="Weekday"/>
    <m/>
    <m/>
  </r>
  <r>
    <s v="WEB-8667"/>
    <x v="75"/>
    <s v="Ananya Pillai"/>
    <x v="5"/>
    <x v="4"/>
    <x v="21"/>
    <n v="1"/>
    <n v="1084.26"/>
    <x v="1"/>
    <x v="2"/>
    <n v="5"/>
    <n v="1084.26"/>
    <m/>
    <m/>
    <m/>
    <m/>
    <m/>
    <m/>
    <s v="Completed"/>
    <s v="No"/>
    <s v="No"/>
    <m/>
    <n v="559"/>
    <n v="408"/>
    <n v="1098537.4901531704"/>
    <n v="96724.388030634553"/>
    <n v="3.9001122334455669"/>
    <s v="Shampoo 200Ml"/>
    <x v="4"/>
    <s v="Beauty"/>
    <s v="Beauty"/>
    <s v="Beauty"/>
    <n v="64"/>
    <s v="Beauty"/>
    <m/>
    <n v="2025"/>
    <n v="4"/>
    <n v="5"/>
    <n v="7"/>
    <s v="Weekday"/>
    <m/>
    <m/>
  </r>
  <r>
    <s v="WEB-8053"/>
    <x v="862"/>
    <s v="Ishaan Iyer"/>
    <x v="3"/>
    <x v="4"/>
    <x v="22"/>
    <n v="1"/>
    <n v="1129.25"/>
    <x v="1"/>
    <x v="0"/>
    <n v="5"/>
    <n v="1129.25"/>
    <m/>
    <m/>
    <m/>
    <m/>
    <m/>
    <m/>
    <s v="Completed"/>
    <s v="Yes"/>
    <s v="No"/>
    <m/>
    <n v="619"/>
    <n v="468"/>
    <n v="1098537.4901531704"/>
    <n v="96724.388030634553"/>
    <n v="3.9001122334455669"/>
    <s v="Hair Oil"/>
    <x v="4"/>
    <s v="Beauty"/>
    <s v="Beauty"/>
    <s v="Beauty"/>
    <n v="70"/>
    <s v="Beauty"/>
    <m/>
    <n v="2025"/>
    <n v="6"/>
    <n v="4"/>
    <n v="4"/>
    <s v="Weekday"/>
    <m/>
    <m/>
  </r>
  <r>
    <s v="WEB-5894"/>
    <x v="129"/>
    <s v="Aarav Khan"/>
    <x v="2"/>
    <x v="3"/>
    <x v="17"/>
    <n v="1"/>
    <n v="652.21"/>
    <x v="1"/>
    <x v="0"/>
    <n v="4"/>
    <n v="652.21"/>
    <m/>
    <m/>
    <m/>
    <m/>
    <m/>
    <m/>
    <s v="Completed"/>
    <s v="No"/>
    <s v="No"/>
    <m/>
    <n v="589"/>
    <n v="426"/>
    <n v="1892867.2841657216"/>
    <n v="199432.98236095349"/>
    <n v="3.8949824970828471"/>
    <s v="Running Shoes"/>
    <x v="3"/>
    <s v="Fashion"/>
    <s v="Fashion"/>
    <s v="Fashion"/>
    <n v="45"/>
    <s v="Fashion"/>
    <m/>
    <n v="2023"/>
    <n v="3"/>
    <n v="1"/>
    <n v="4"/>
    <s v="Weekend"/>
    <m/>
    <m/>
  </r>
  <r>
    <s v="WEB-5174"/>
    <x v="667"/>
    <s v="Sanjay Mehta"/>
    <x v="4"/>
    <x v="1"/>
    <x v="18"/>
    <n v="1"/>
    <n v="3345.42"/>
    <x v="1"/>
    <x v="0"/>
    <n v="4"/>
    <n v="3345.42"/>
    <m/>
    <m/>
    <m/>
    <m/>
    <m/>
    <m/>
    <s v="Completed"/>
    <s v="Yes"/>
    <s v="No"/>
    <m/>
    <n v="573"/>
    <n v="450"/>
    <n v="2759712.3299794244"/>
    <n v="330643.50635802455"/>
    <n v="3.8641711229946525"/>
    <s v="Bluetooth Speaker"/>
    <x v="1"/>
    <s v="Electronics"/>
    <s v="Electronics"/>
    <s v="Electronics"/>
    <n v="48"/>
    <s v="Electronics"/>
    <m/>
    <n v="2024"/>
    <n v="5"/>
    <n v="18"/>
    <n v="7"/>
    <s v="Weekday"/>
    <m/>
    <m/>
  </r>
  <r>
    <s v="WEB-6998"/>
    <x v="101"/>
    <s v="Rohan Patel"/>
    <x v="4"/>
    <x v="4"/>
    <x v="12"/>
    <n v="1"/>
    <n v="936.94"/>
    <x v="3"/>
    <x v="0"/>
    <n v="5"/>
    <n v="936.94"/>
    <m/>
    <m/>
    <m/>
    <m/>
    <m/>
    <m/>
    <s v="Completed"/>
    <s v="No"/>
    <s v="No"/>
    <m/>
    <n v="573"/>
    <n v="450"/>
    <n v="1098537.4901531704"/>
    <n v="96724.388030634553"/>
    <n v="3.9001122334455669"/>
    <s v="Perfume 50Ml"/>
    <x v="4"/>
    <s v="Beauty"/>
    <s v="Beauty"/>
    <s v="Beauty"/>
    <n v="18"/>
    <s v="Beauty"/>
    <m/>
    <n v="2024"/>
    <n v="12"/>
    <n v="18"/>
    <n v="4"/>
    <s v="Weekday"/>
    <m/>
    <m/>
  </r>
  <r>
    <s v="WEB-7428"/>
    <x v="63"/>
    <s v="Rohan Singh"/>
    <x v="3"/>
    <x v="2"/>
    <x v="14"/>
    <n v="2"/>
    <n v="348.35"/>
    <x v="4"/>
    <x v="0"/>
    <n v="1"/>
    <n v="696.7"/>
    <m/>
    <m/>
    <m/>
    <m/>
    <m/>
    <m/>
    <s v="Completed"/>
    <s v="No"/>
    <s v="No"/>
    <m/>
    <n v="619"/>
    <n v="468"/>
    <n v="594714.6477588166"/>
    <n v="60882.938065984097"/>
    <n v="3.804733727810651"/>
    <s v="Notebook Set"/>
    <x v="2"/>
    <s v="Books"/>
    <s v="Books"/>
    <s v="Books"/>
    <n v="20"/>
    <s v="Books"/>
    <m/>
    <n v="2024"/>
    <n v="5"/>
    <n v="13"/>
    <n v="2"/>
    <s v="Weekday"/>
    <m/>
    <m/>
  </r>
  <r>
    <s v="WEB-5159"/>
    <x v="286"/>
    <s v="Vivaan Kumar"/>
    <x v="0"/>
    <x v="0"/>
    <x v="5"/>
    <n v="1"/>
    <n v="448.33"/>
    <x v="0"/>
    <x v="0"/>
    <n v="2"/>
    <n v="448.33"/>
    <m/>
    <m/>
    <m/>
    <m/>
    <m/>
    <m/>
    <s v="Completed"/>
    <s v="No"/>
    <s v="No"/>
    <m/>
    <n v="590"/>
    <n v="451"/>
    <n v="1463424.4009529033"/>
    <n v="118285.78776560788"/>
    <n v="3.8140589569160999"/>
    <s v="Storage Box"/>
    <x v="0"/>
    <s v="Home &amp; Kitchen"/>
    <s v="Home &amp; Kitchen"/>
    <s v="Home &amp; Kitchen"/>
    <n v="8"/>
    <s v="Home &amp; Kitchen"/>
    <m/>
    <n v="2023"/>
    <n v="8"/>
    <n v="18"/>
    <n v="6"/>
    <s v="Weekday"/>
    <m/>
    <m/>
  </r>
  <r>
    <s v="WEB-8061"/>
    <x v="55"/>
    <s v="Sanjay Khan"/>
    <x v="4"/>
    <x v="4"/>
    <x v="12"/>
    <n v="1"/>
    <n v="496.34"/>
    <x v="1"/>
    <x v="0"/>
    <n v="4"/>
    <n v="496.34"/>
    <m/>
    <m/>
    <m/>
    <m/>
    <m/>
    <m/>
    <s v="Completed"/>
    <s v="No"/>
    <s v="No"/>
    <m/>
    <n v="573"/>
    <n v="450"/>
    <n v="1098537.4901531704"/>
    <n v="96724.388030634553"/>
    <n v="3.9001122334455669"/>
    <s v="Perfume 50Ml"/>
    <x v="4"/>
    <s v="Beauty"/>
    <s v="Beauty"/>
    <s v="Beauty"/>
    <n v="18"/>
    <s v="Beauty"/>
    <m/>
    <n v="2024"/>
    <n v="5"/>
    <n v="19"/>
    <n v="1"/>
    <s v="Weekday"/>
    <m/>
    <m/>
  </r>
  <r>
    <s v="WEB-8469"/>
    <x v="463"/>
    <s v="Aarav Kapoor"/>
    <x v="7"/>
    <x v="4"/>
    <x v="24"/>
    <n v="1"/>
    <n v="162.9"/>
    <x v="2"/>
    <x v="0"/>
    <n v="5"/>
    <n v="162.9"/>
    <m/>
    <m/>
    <m/>
    <m/>
    <m/>
    <m/>
    <s v="Completed"/>
    <s v="No"/>
    <s v="No"/>
    <m/>
    <n v="567"/>
    <n v="440"/>
    <n v="1098537.4901531704"/>
    <n v="96724.388030634553"/>
    <n v="3.9001122334455669"/>
    <s v="Face Cream"/>
    <x v="4"/>
    <s v="Beauty"/>
    <s v="Beauty"/>
    <s v="Beauty"/>
    <n v="80"/>
    <s v="Beauty"/>
    <m/>
    <n v="2023"/>
    <n v="11"/>
    <n v="2"/>
    <n v="5"/>
    <s v="Weekday"/>
    <m/>
    <m/>
  </r>
  <r>
    <s v="WEB-6205"/>
    <x v="522"/>
    <s v="Rohan Khan"/>
    <x v="6"/>
    <x v="4"/>
    <x v="22"/>
    <n v="1"/>
    <n v="1126.3399999999999"/>
    <x v="1"/>
    <x v="0"/>
    <n v="5"/>
    <n v="1126.3399999999999"/>
    <m/>
    <m/>
    <m/>
    <m/>
    <m/>
    <m/>
    <s v="Completed"/>
    <s v="Yes"/>
    <s v="No"/>
    <m/>
    <n v="558"/>
    <n v="430"/>
    <n v="1098537.4901531704"/>
    <n v="96724.388030634553"/>
    <n v="3.9001122334455669"/>
    <s v="Hair Oil"/>
    <x v="4"/>
    <s v="Beauty"/>
    <s v="Beauty"/>
    <s v="Beauty"/>
    <n v="70"/>
    <s v="Beauty"/>
    <m/>
    <n v="2024"/>
    <n v="12"/>
    <n v="11"/>
    <n v="4"/>
    <s v="Weekday"/>
    <m/>
    <m/>
  </r>
  <r>
    <s v="WEB-9010"/>
    <x v="587"/>
    <s v="Ishaan Kumar"/>
    <x v="1"/>
    <x v="4"/>
    <x v="22"/>
    <n v="1"/>
    <n v="1049.47"/>
    <x v="0"/>
    <x v="0"/>
    <n v="4"/>
    <n v="1049.47"/>
    <m/>
    <m/>
    <m/>
    <m/>
    <m/>
    <m/>
    <s v="Completed"/>
    <s v="Yes"/>
    <s v="No"/>
    <m/>
    <n v="595"/>
    <n v="444"/>
    <n v="1098537.4901531704"/>
    <n v="96724.388030634553"/>
    <n v="3.9001122334455669"/>
    <s v="Hair Oil"/>
    <x v="4"/>
    <s v="Beauty"/>
    <s v="Beauty"/>
    <s v="Beauty"/>
    <n v="70"/>
    <s v="Beauty"/>
    <m/>
    <n v="2023"/>
    <n v="4"/>
    <n v="11"/>
    <n v="3"/>
    <s v="Weekday"/>
    <m/>
    <m/>
  </r>
  <r>
    <s v="WEB-8559"/>
    <x v="429"/>
    <s v="Diya Nair"/>
    <x v="4"/>
    <x v="0"/>
    <x v="0"/>
    <n v="1"/>
    <n v="1528.59"/>
    <x v="0"/>
    <x v="0"/>
    <m/>
    <n v="1528.59"/>
    <m/>
    <m/>
    <m/>
    <m/>
    <m/>
    <m/>
    <s v="Completed"/>
    <s v="Yes"/>
    <s v="No"/>
    <m/>
    <n v="573"/>
    <n v="450"/>
    <n v="1463424.4009529033"/>
    <n v="118285.78776560788"/>
    <n v="3.8140589569160999"/>
    <s v="Water Bottle"/>
    <x v="0"/>
    <s v="Home &amp; Kitchen"/>
    <s v="Home &amp; Kitchen"/>
    <s v="Home &amp; Kitchen"/>
    <n v="2"/>
    <s v="Home &amp; Kitchen"/>
    <m/>
    <n v="2023"/>
    <n v="1"/>
    <n v="9"/>
    <n v="2"/>
    <s v="Weekday"/>
    <m/>
    <m/>
  </r>
  <r>
    <s v="WEB-9489"/>
    <x v="609"/>
    <s v="Sanjay Chatterjee"/>
    <x v="4"/>
    <x v="3"/>
    <x v="20"/>
    <n v="1"/>
    <n v="1402.59"/>
    <x v="4"/>
    <x v="0"/>
    <m/>
    <n v="1402.59"/>
    <m/>
    <m/>
    <m/>
    <m/>
    <m/>
    <m/>
    <s v="Completed"/>
    <s v="Yes"/>
    <s v="No"/>
    <m/>
    <n v="573"/>
    <n v="450"/>
    <n v="1892867.2841657216"/>
    <n v="199432.98236095349"/>
    <n v="3.8949824970828471"/>
    <s v="Men'S T-Shirt"/>
    <x v="3"/>
    <s v="Fashion"/>
    <s v="Fashion"/>
    <s v="Fashion"/>
    <n v="55"/>
    <s v="Fashion"/>
    <m/>
    <n v="2023"/>
    <n v="7"/>
    <n v="18"/>
    <n v="3"/>
    <s v="Weekday"/>
    <m/>
    <m/>
  </r>
  <r>
    <s v="WEB-5432"/>
    <x v="685"/>
    <s v="Aarav Mehta"/>
    <x v="3"/>
    <x v="1"/>
    <x v="8"/>
    <n v="1"/>
    <n v="2811.67"/>
    <x v="1"/>
    <x v="0"/>
    <n v="2"/>
    <n v="2811.67"/>
    <m/>
    <m/>
    <m/>
    <m/>
    <m/>
    <m/>
    <s v="Completed"/>
    <s v="Yes"/>
    <s v="No"/>
    <m/>
    <n v="619"/>
    <n v="468"/>
    <n v="2759712.3299794244"/>
    <n v="330643.50635802455"/>
    <n v="3.8641711229946525"/>
    <s v="Wireless Earbuds"/>
    <x v="1"/>
    <s v="Electronics"/>
    <s v="Electronics"/>
    <s v="Electronics"/>
    <n v="12"/>
    <s v="Electronics"/>
    <m/>
    <n v="2023"/>
    <n v="5"/>
    <n v="28"/>
    <n v="1"/>
    <s v="Weekday"/>
    <m/>
    <m/>
  </r>
  <r>
    <s v="WEB-6528"/>
    <x v="601"/>
    <s v="Simran Gupta"/>
    <x v="4"/>
    <x v="0"/>
    <x v="5"/>
    <n v="3"/>
    <n v="695.91"/>
    <x v="2"/>
    <x v="0"/>
    <n v="4"/>
    <n v="2087.73"/>
    <m/>
    <m/>
    <m/>
    <m/>
    <m/>
    <m/>
    <s v="Completed"/>
    <s v="Yes"/>
    <s v="No"/>
    <m/>
    <n v="573"/>
    <n v="450"/>
    <n v="1463424.4009529033"/>
    <n v="118285.78776560788"/>
    <n v="3.8140589569160999"/>
    <s v="Storage Box"/>
    <x v="0"/>
    <s v="Home &amp; Kitchen"/>
    <s v="Home &amp; Kitchen"/>
    <s v="Home &amp; Kitchen"/>
    <n v="8"/>
    <s v="Home &amp; Kitchen"/>
    <m/>
    <n v="2023"/>
    <n v="11"/>
    <n v="8"/>
    <n v="4"/>
    <s v="Weekday"/>
    <m/>
    <m/>
  </r>
  <r>
    <s v="WEB-7309"/>
    <x v="360"/>
    <s v="Neha Khan"/>
    <x v="3"/>
    <x v="1"/>
    <x v="18"/>
    <n v="1"/>
    <n v="1168.1600000000001"/>
    <x v="3"/>
    <x v="0"/>
    <n v="5"/>
    <n v="1168.1600000000001"/>
    <m/>
    <m/>
    <m/>
    <m/>
    <m/>
    <m/>
    <s v="Completed"/>
    <s v="Yes"/>
    <s v="No"/>
    <m/>
    <n v="619"/>
    <n v="468"/>
    <n v="2759712.3299794244"/>
    <n v="330643.50635802455"/>
    <n v="3.8641711229946525"/>
    <s v="Bluetooth Speaker"/>
    <x v="1"/>
    <s v="Electronics"/>
    <s v="Electronics"/>
    <s v="Electronics"/>
    <n v="48"/>
    <s v="Electronics"/>
    <m/>
    <n v="2025"/>
    <n v="4"/>
    <n v="26"/>
    <n v="7"/>
    <s v="Weekday"/>
    <m/>
    <m/>
  </r>
  <r>
    <s v="WEB-8407"/>
    <x v="155"/>
    <s v="Neha Singh"/>
    <x v="3"/>
    <x v="4"/>
    <x v="24"/>
    <n v="2"/>
    <n v="835.95"/>
    <x v="1"/>
    <x v="0"/>
    <n v="5"/>
    <n v="1671.9"/>
    <m/>
    <m/>
    <m/>
    <m/>
    <m/>
    <m/>
    <s v="Completed"/>
    <s v="Yes"/>
    <s v="No"/>
    <m/>
    <n v="619"/>
    <n v="468"/>
    <n v="1098537.4901531704"/>
    <n v="96724.388030634553"/>
    <n v="3.9001122334455669"/>
    <s v="Face Cream"/>
    <x v="4"/>
    <s v="Beauty"/>
    <s v="Beauty"/>
    <s v="Beauty"/>
    <n v="80"/>
    <s v="Beauty"/>
    <m/>
    <n v="2024"/>
    <n v="12"/>
    <n v="27"/>
    <n v="6"/>
    <s v="Weekday"/>
    <m/>
    <m/>
  </r>
  <r>
    <s v="WEB-6147"/>
    <x v="362"/>
    <s v="Arjun Iyer"/>
    <x v="3"/>
    <x v="3"/>
    <x v="17"/>
    <n v="3"/>
    <n v="1357.86"/>
    <x v="1"/>
    <x v="0"/>
    <n v="1"/>
    <n v="4073.58"/>
    <m/>
    <m/>
    <m/>
    <m/>
    <m/>
    <m/>
    <s v="Completed"/>
    <s v="Yes"/>
    <s v="No"/>
    <m/>
    <n v="619"/>
    <n v="468"/>
    <n v="1892867.2841657216"/>
    <n v="199432.98236095349"/>
    <n v="3.8949824970828471"/>
    <s v="Running Shoes"/>
    <x v="3"/>
    <s v="Fashion"/>
    <s v="Fashion"/>
    <s v="Fashion"/>
    <n v="45"/>
    <s v="Fashion"/>
    <m/>
    <n v="2024"/>
    <n v="7"/>
    <n v="17"/>
    <n v="4"/>
    <s v="Weekday"/>
    <m/>
    <m/>
  </r>
  <r>
    <s v="WEB-5731"/>
    <x v="809"/>
    <s v="Aditya Reddy"/>
    <x v="3"/>
    <x v="4"/>
    <x v="6"/>
    <n v="1"/>
    <n v="783.86"/>
    <x v="0"/>
    <x v="0"/>
    <n v="5"/>
    <n v="783.86"/>
    <m/>
    <m/>
    <m/>
    <m/>
    <m/>
    <m/>
    <s v="Completed"/>
    <s v="No"/>
    <s v="No"/>
    <m/>
    <n v="619"/>
    <n v="468"/>
    <n v="1098537.4901531704"/>
    <n v="96724.388030634553"/>
    <n v="3.9001122334455669"/>
    <s v="Lipstick"/>
    <x v="4"/>
    <s v="Beauty"/>
    <s v="Beauty"/>
    <s v="Beauty"/>
    <n v="10"/>
    <s v="Beauty"/>
    <m/>
    <n v="2024"/>
    <n v="3"/>
    <n v="1"/>
    <n v="6"/>
    <s v="Weekend"/>
    <m/>
    <m/>
  </r>
  <r>
    <s v="WEB-9594"/>
    <x v="8"/>
    <s v="Vivaan Kapoor"/>
    <x v="7"/>
    <x v="0"/>
    <x v="16"/>
    <n v="2"/>
    <n v="1015.96"/>
    <x v="4"/>
    <x v="0"/>
    <n v="4"/>
    <n v="2031.92"/>
    <m/>
    <m/>
    <m/>
    <m/>
    <m/>
    <m/>
    <s v="Completed"/>
    <s v="Yes"/>
    <s v="No"/>
    <m/>
    <n v="567"/>
    <n v="440"/>
    <n v="1463424.4009529033"/>
    <n v="118285.78776560788"/>
    <n v="3.8140589569160999"/>
    <s v="Table Lamp"/>
    <x v="0"/>
    <s v="Home &amp; Kitchen"/>
    <s v="Home &amp; Kitchen"/>
    <s v="Home &amp; Kitchen"/>
    <n v="32"/>
    <s v="Home &amp; Kitchen"/>
    <m/>
    <n v="2025"/>
    <n v="1"/>
    <n v="31"/>
    <n v="6"/>
    <s v="Weekday"/>
    <m/>
    <m/>
  </r>
  <r>
    <s v="WEB-6561"/>
    <x v="631"/>
    <s v="Aarav Verma"/>
    <x v="1"/>
    <x v="3"/>
    <x v="17"/>
    <n v="1"/>
    <n v="2457.3200000000002"/>
    <x v="0"/>
    <x v="0"/>
    <n v="4"/>
    <n v="2457.3200000000002"/>
    <m/>
    <m/>
    <m/>
    <m/>
    <m/>
    <m/>
    <s v="Completed"/>
    <s v="Yes"/>
    <s v="No"/>
    <m/>
    <n v="595"/>
    <n v="444"/>
    <n v="1892867.2841657216"/>
    <n v="199432.98236095349"/>
    <n v="3.8949824970828471"/>
    <s v="Running Shoes"/>
    <x v="3"/>
    <s v="Fashion"/>
    <s v="Fashion"/>
    <s v="Fashion"/>
    <n v="45"/>
    <s v="Fashion"/>
    <m/>
    <n v="2023"/>
    <n v="4"/>
    <n v="4"/>
    <n v="3"/>
    <s v="Weekday"/>
    <m/>
    <m/>
  </r>
  <r>
    <s v="WEB-8023"/>
    <x v="799"/>
    <s v="Rohan Khan"/>
    <x v="2"/>
    <x v="2"/>
    <x v="14"/>
    <n v="1"/>
    <n v="556.47"/>
    <x v="0"/>
    <x v="0"/>
    <n v="5"/>
    <n v="556.47"/>
    <m/>
    <m/>
    <m/>
    <m/>
    <m/>
    <m/>
    <s v="Completed"/>
    <s v="No"/>
    <s v="No"/>
    <m/>
    <n v="589"/>
    <n v="426"/>
    <n v="594714.6477588166"/>
    <n v="60882.938065984097"/>
    <n v="3.804733727810651"/>
    <s v="Notebook Set"/>
    <x v="2"/>
    <s v="Books"/>
    <s v="Books"/>
    <s v="Books"/>
    <n v="20"/>
    <s v="Books"/>
    <m/>
    <n v="2023"/>
    <n v="5"/>
    <n v="30"/>
    <n v="3"/>
    <s v="Weekday"/>
    <m/>
    <m/>
  </r>
  <r>
    <s v="WEB-5663"/>
    <x v="831"/>
    <s v="Saanvi Iyer"/>
    <x v="2"/>
    <x v="2"/>
    <x v="14"/>
    <n v="2"/>
    <n v="774.44"/>
    <x v="4"/>
    <x v="0"/>
    <n v="5"/>
    <n v="1548.88"/>
    <m/>
    <m/>
    <m/>
    <m/>
    <m/>
    <m/>
    <s v="Completed"/>
    <s v="Yes"/>
    <s v="No"/>
    <m/>
    <n v="589"/>
    <n v="426"/>
    <n v="594714.6477588166"/>
    <n v="60882.938065984097"/>
    <n v="3.804733727810651"/>
    <s v="Notebook Set"/>
    <x v="2"/>
    <s v="Books"/>
    <s v="Books"/>
    <s v="Books"/>
    <n v="20"/>
    <s v="Books"/>
    <m/>
    <n v="2025"/>
    <n v="4"/>
    <n v="30"/>
    <n v="4"/>
    <s v="Weekday"/>
    <m/>
    <m/>
  </r>
  <r>
    <s v="WEB-8157"/>
    <x v="560"/>
    <s v="Rahul Bose"/>
    <x v="6"/>
    <x v="4"/>
    <x v="6"/>
    <n v="1"/>
    <n v="417.62"/>
    <x v="2"/>
    <x v="1"/>
    <n v="2"/>
    <n v="417.62"/>
    <m/>
    <m/>
    <m/>
    <m/>
    <m/>
    <m/>
    <s v="Pending"/>
    <s v="No"/>
    <s v="Yes"/>
    <m/>
    <n v="558"/>
    <n v="430"/>
    <n v="1098537.4901531704"/>
    <n v="96724.388030634553"/>
    <n v="3.9001122334455669"/>
    <s v="Lipstick"/>
    <x v="4"/>
    <s v="Beauty"/>
    <s v="Beauty"/>
    <s v="Beauty"/>
    <n v="10"/>
    <s v="Beauty"/>
    <m/>
    <n v="2023"/>
    <n v="5"/>
    <n v="16"/>
    <n v="3"/>
    <s v="Weekday"/>
    <m/>
    <m/>
  </r>
  <r>
    <s v="WEB-5352"/>
    <x v="107"/>
    <s v="Sanjay Khan"/>
    <x v="6"/>
    <x v="1"/>
    <x v="8"/>
    <n v="1"/>
    <n v="2175.31"/>
    <x v="1"/>
    <x v="1"/>
    <n v="5"/>
    <n v="2175.31"/>
    <m/>
    <m/>
    <m/>
    <m/>
    <m/>
    <m/>
    <s v="Pending"/>
    <s v="No"/>
    <s v="Yes"/>
    <m/>
    <n v="558"/>
    <n v="430"/>
    <n v="2759712.3299794244"/>
    <n v="330643.50635802455"/>
    <n v="3.8641711229946525"/>
    <s v="Wireless Earbuds"/>
    <x v="1"/>
    <s v="Electronics"/>
    <s v="Electronics"/>
    <s v="Electronics"/>
    <n v="12"/>
    <s v="Electronics"/>
    <m/>
    <n v="2024"/>
    <n v="11"/>
    <n v="19"/>
    <n v="3"/>
    <s v="Weekday"/>
    <m/>
    <m/>
  </r>
  <r>
    <s v="WEB-7786"/>
    <x v="727"/>
    <s v="Tanya Das"/>
    <x v="1"/>
    <x v="4"/>
    <x v="24"/>
    <n v="1"/>
    <n v="319.72000000000003"/>
    <x v="3"/>
    <x v="0"/>
    <m/>
    <n v="319.72000000000003"/>
    <m/>
    <m/>
    <m/>
    <m/>
    <m/>
    <m/>
    <s v="Completed"/>
    <s v="No"/>
    <s v="No"/>
    <m/>
    <n v="595"/>
    <n v="444"/>
    <n v="1098537.4901531704"/>
    <n v="96724.388030634553"/>
    <n v="3.9001122334455669"/>
    <s v="Face Cream"/>
    <x v="4"/>
    <s v="Beauty"/>
    <s v="Beauty"/>
    <s v="Beauty"/>
    <n v="80"/>
    <s v="Beauty"/>
    <m/>
    <n v="2025"/>
    <n v="5"/>
    <n v="23"/>
    <n v="6"/>
    <s v="Weekday"/>
    <m/>
    <m/>
  </r>
  <r>
    <s v="WEB-8607"/>
    <x v="724"/>
    <s v="Tanya Reddy"/>
    <x v="3"/>
    <x v="4"/>
    <x v="21"/>
    <n v="1"/>
    <n v="1316.88"/>
    <x v="0"/>
    <x v="0"/>
    <m/>
    <n v="1316.88"/>
    <m/>
    <m/>
    <m/>
    <m/>
    <m/>
    <m/>
    <s v="Completed"/>
    <s v="Yes"/>
    <s v="No"/>
    <m/>
    <n v="619"/>
    <n v="468"/>
    <n v="1098537.4901531704"/>
    <n v="96724.388030634553"/>
    <n v="3.9001122334455669"/>
    <s v="Shampoo 200Ml"/>
    <x v="4"/>
    <s v="Beauty"/>
    <s v="Beauty"/>
    <s v="Beauty"/>
    <n v="64"/>
    <s v="Beauty"/>
    <m/>
    <n v="2023"/>
    <n v="3"/>
    <n v="25"/>
    <n v="7"/>
    <s v="Weekday"/>
    <m/>
    <m/>
  </r>
  <r>
    <s v="WEB-7936"/>
    <x v="262"/>
    <s v="Simran Verma"/>
    <x v="4"/>
    <x v="4"/>
    <x v="22"/>
    <n v="3"/>
    <n v="307.32"/>
    <x v="3"/>
    <x v="0"/>
    <n v="4"/>
    <n v="921.96"/>
    <m/>
    <m/>
    <m/>
    <m/>
    <m/>
    <m/>
    <s v="Completed"/>
    <s v="No"/>
    <s v="No"/>
    <m/>
    <n v="573"/>
    <n v="450"/>
    <n v="1098537.4901531704"/>
    <n v="96724.388030634553"/>
    <n v="3.9001122334455669"/>
    <s v="Hair Oil"/>
    <x v="4"/>
    <s v="Beauty"/>
    <s v="Beauty"/>
    <s v="Beauty"/>
    <n v="70"/>
    <s v="Beauty"/>
    <m/>
    <n v="2024"/>
    <n v="11"/>
    <n v="20"/>
    <n v="4"/>
    <s v="Weekday"/>
    <m/>
    <m/>
  </r>
  <r>
    <s v="WEB-8352"/>
    <x v="210"/>
    <s v="Saanvi Khan"/>
    <x v="2"/>
    <x v="1"/>
    <x v="11"/>
    <n v="1"/>
    <n v="3335.01"/>
    <x v="4"/>
    <x v="0"/>
    <n v="4"/>
    <n v="3335.01"/>
    <m/>
    <m/>
    <m/>
    <m/>
    <m/>
    <m/>
    <s v="Completed"/>
    <s v="Yes"/>
    <s v="No"/>
    <m/>
    <n v="589"/>
    <n v="426"/>
    <n v="2759712.3299794244"/>
    <n v="330643.50635802455"/>
    <n v="3.8641711229946525"/>
    <s v="Smart Watch"/>
    <x v="1"/>
    <s v="Electronics"/>
    <s v="Electronics"/>
    <s v="Electronics"/>
    <n v="17"/>
    <s v="Electronics"/>
    <m/>
    <n v="2024"/>
    <n v="7"/>
    <n v="13"/>
    <n v="7"/>
    <s v="Weekday"/>
    <m/>
    <m/>
  </r>
  <r>
    <s v="WEB-7083"/>
    <x v="890"/>
    <s v="Ishaan Singh"/>
    <x v="6"/>
    <x v="2"/>
    <x v="15"/>
    <n v="1"/>
    <n v="741.69"/>
    <x v="0"/>
    <x v="1"/>
    <n v="4"/>
    <n v="741.69"/>
    <m/>
    <m/>
    <m/>
    <m/>
    <m/>
    <m/>
    <s v="Pending"/>
    <s v="No"/>
    <s v="Yes"/>
    <m/>
    <n v="558"/>
    <n v="430"/>
    <n v="594714.6477588166"/>
    <n v="60882.938065984097"/>
    <n v="3.804733727810651"/>
    <s v="Kids Story Book"/>
    <x v="2"/>
    <s v="Books"/>
    <s v="Books"/>
    <s v="Books"/>
    <n v="23"/>
    <s v="Books"/>
    <m/>
    <n v="2024"/>
    <n v="3"/>
    <n v="6"/>
    <n v="4"/>
    <s v="Weekday"/>
    <m/>
    <m/>
  </r>
  <r>
    <s v="WEB-8928"/>
    <x v="679"/>
    <s v="Meera Sharma"/>
    <x v="5"/>
    <x v="3"/>
    <x v="17"/>
    <n v="2"/>
    <n v="983.52"/>
    <x v="2"/>
    <x v="0"/>
    <n v="4"/>
    <n v="1967.04"/>
    <m/>
    <m/>
    <m/>
    <m/>
    <m/>
    <m/>
    <s v="Completed"/>
    <s v="Yes"/>
    <s v="No"/>
    <m/>
    <n v="559"/>
    <n v="408"/>
    <n v="1892867.2841657216"/>
    <n v="199432.98236095349"/>
    <n v="3.8949824970828471"/>
    <s v="Running Shoes"/>
    <x v="3"/>
    <s v="Fashion"/>
    <s v="Fashion"/>
    <s v="Fashion"/>
    <n v="45"/>
    <s v="Fashion"/>
    <m/>
    <n v="2024"/>
    <n v="11"/>
    <n v="5"/>
    <n v="3"/>
    <s v="Weekday"/>
    <m/>
    <m/>
  </r>
  <r>
    <s v="WEB-8757"/>
    <x v="33"/>
    <s v="Tanya Verma"/>
    <x v="1"/>
    <x v="4"/>
    <x v="12"/>
    <n v="3"/>
    <n v="1396.89"/>
    <x v="0"/>
    <x v="2"/>
    <n v="4"/>
    <n v="4190.67"/>
    <m/>
    <m/>
    <m/>
    <m/>
    <m/>
    <m/>
    <s v="Completed"/>
    <s v="No"/>
    <s v="No"/>
    <m/>
    <n v="595"/>
    <n v="444"/>
    <n v="1098537.4901531704"/>
    <n v="96724.388030634553"/>
    <n v="3.9001122334455669"/>
    <s v="Perfume 50Ml"/>
    <x v="4"/>
    <s v="Beauty"/>
    <s v="Beauty"/>
    <s v="Beauty"/>
    <n v="18"/>
    <s v="Beauty"/>
    <m/>
    <n v="2024"/>
    <n v="12"/>
    <n v="16"/>
    <n v="2"/>
    <s v="Weekday"/>
    <m/>
    <m/>
  </r>
  <r>
    <s v="WEB-5572"/>
    <x v="447"/>
    <s v="Rahul Menon"/>
    <x v="4"/>
    <x v="0"/>
    <x v="16"/>
    <n v="1"/>
    <n v="405.11"/>
    <x v="0"/>
    <x v="0"/>
    <n v="4"/>
    <n v="405.11"/>
    <m/>
    <m/>
    <m/>
    <m/>
    <m/>
    <m/>
    <s v="Completed"/>
    <s v="No"/>
    <s v="No"/>
    <m/>
    <n v="573"/>
    <n v="450"/>
    <n v="1463424.4009529033"/>
    <n v="118285.78776560788"/>
    <n v="3.8140589569160999"/>
    <s v="Table Lamp"/>
    <x v="0"/>
    <s v="Home &amp; Kitchen"/>
    <s v="Home &amp; Kitchen"/>
    <s v="Home &amp; Kitchen"/>
    <n v="32"/>
    <s v="Home &amp; Kitchen"/>
    <m/>
    <n v="2025"/>
    <n v="5"/>
    <n v="2"/>
    <n v="6"/>
    <s v="Weekday"/>
    <m/>
    <m/>
  </r>
  <r>
    <s v="WEB-6620"/>
    <x v="155"/>
    <s v="Aarav Das"/>
    <x v="0"/>
    <x v="3"/>
    <x v="19"/>
    <n v="1"/>
    <n v="670.59"/>
    <x v="3"/>
    <x v="0"/>
    <n v="4"/>
    <n v="670.59"/>
    <m/>
    <m/>
    <m/>
    <m/>
    <m/>
    <m/>
    <s v="Completed"/>
    <s v="No"/>
    <s v="No"/>
    <m/>
    <n v="590"/>
    <n v="451"/>
    <n v="1892867.2841657216"/>
    <n v="199432.98236095349"/>
    <n v="3.8949824970828471"/>
    <s v="Sunglasses"/>
    <x v="3"/>
    <s v="Fashion"/>
    <s v="Fashion"/>
    <s v="Fashion"/>
    <n v="53"/>
    <s v="Fashion"/>
    <m/>
    <n v="2024"/>
    <n v="12"/>
    <n v="27"/>
    <n v="6"/>
    <s v="Weekday"/>
    <m/>
    <m/>
  </r>
  <r>
    <s v="WEB-7784"/>
    <x v="338"/>
    <s v="Rahul Pillai"/>
    <x v="1"/>
    <x v="1"/>
    <x v="9"/>
    <n v="1"/>
    <n v="923.04"/>
    <x v="1"/>
    <x v="0"/>
    <n v="4"/>
    <n v="923.04"/>
    <m/>
    <m/>
    <m/>
    <m/>
    <m/>
    <m/>
    <s v="Completed"/>
    <s v="No"/>
    <s v="No"/>
    <m/>
    <n v="595"/>
    <n v="444"/>
    <n v="2759712.3299794244"/>
    <n v="330643.50635802455"/>
    <n v="3.8641711229946525"/>
    <s v="Usb Cable"/>
    <x v="1"/>
    <s v="Electronics"/>
    <s v="Electronics"/>
    <s v="Electronics"/>
    <n v="13"/>
    <s v="Electronics"/>
    <m/>
    <n v="2023"/>
    <n v="8"/>
    <n v="12"/>
    <n v="7"/>
    <s v="Weekday"/>
    <m/>
    <m/>
  </r>
  <r>
    <s v="WEB-5783"/>
    <x v="219"/>
    <s v="Sanjay Mehta"/>
    <x v="4"/>
    <x v="2"/>
    <x v="15"/>
    <n v="1"/>
    <n v="622.23"/>
    <x v="3"/>
    <x v="0"/>
    <n v="5"/>
    <n v="622.23"/>
    <m/>
    <m/>
    <m/>
    <m/>
    <m/>
    <m/>
    <s v="Completed"/>
    <s v="No"/>
    <s v="No"/>
    <m/>
    <n v="573"/>
    <n v="450"/>
    <n v="594714.6477588166"/>
    <n v="60882.938065984097"/>
    <n v="3.804733727810651"/>
    <s v="Kids Story Book"/>
    <x v="2"/>
    <s v="Books"/>
    <s v="Books"/>
    <s v="Books"/>
    <n v="23"/>
    <s v="Books"/>
    <m/>
    <n v="2024"/>
    <n v="12"/>
    <n v="21"/>
    <n v="7"/>
    <s v="Weekday"/>
    <m/>
    <m/>
  </r>
  <r>
    <s v="WEB-5036"/>
    <x v="540"/>
    <s v="Aarav Verma"/>
    <x v="6"/>
    <x v="0"/>
    <x v="0"/>
    <n v="2"/>
    <n v="1850.13"/>
    <x v="1"/>
    <x v="0"/>
    <n v="4"/>
    <n v="3700.26"/>
    <m/>
    <m/>
    <m/>
    <m/>
    <m/>
    <m/>
    <s v="Completed"/>
    <s v="Yes"/>
    <s v="No"/>
    <m/>
    <n v="558"/>
    <n v="430"/>
    <n v="1463424.4009529033"/>
    <n v="118285.78776560788"/>
    <n v="3.8140589569160999"/>
    <s v="Water Bottle"/>
    <x v="0"/>
    <s v="Home &amp; Kitchen"/>
    <s v="Home &amp; Kitchen"/>
    <s v="Home &amp; Kitchen"/>
    <n v="2"/>
    <s v="Home &amp; Kitchen"/>
    <m/>
    <n v="2025"/>
    <n v="3"/>
    <n v="19"/>
    <n v="4"/>
    <s v="Weekday"/>
    <m/>
    <m/>
  </r>
  <r>
    <s v="WEB-9377"/>
    <x v="344"/>
    <s v="Saanvi Patel"/>
    <x v="2"/>
    <x v="4"/>
    <x v="22"/>
    <n v="1"/>
    <n v="1152.93"/>
    <x v="2"/>
    <x v="0"/>
    <n v="3"/>
    <n v="1152.93"/>
    <m/>
    <m/>
    <m/>
    <m/>
    <m/>
    <m/>
    <s v="Completed"/>
    <s v="Yes"/>
    <s v="No"/>
    <m/>
    <n v="589"/>
    <n v="426"/>
    <n v="1098537.4901531704"/>
    <n v="96724.388030634553"/>
    <n v="3.9001122334455669"/>
    <s v="Hair Oil"/>
    <x v="4"/>
    <s v="Beauty"/>
    <s v="Beauty"/>
    <s v="Beauty"/>
    <n v="70"/>
    <s v="Beauty"/>
    <m/>
    <n v="2024"/>
    <n v="10"/>
    <n v="5"/>
    <n v="7"/>
    <s v="Weekday"/>
    <m/>
    <m/>
  </r>
  <r>
    <s v="WEB-5223"/>
    <x v="120"/>
    <s v="Simran Pillai"/>
    <x v="4"/>
    <x v="4"/>
    <x v="22"/>
    <n v="1"/>
    <n v="469.7"/>
    <x v="0"/>
    <x v="1"/>
    <n v="5"/>
    <n v="469.7"/>
    <m/>
    <m/>
    <m/>
    <m/>
    <m/>
    <m/>
    <s v="Pending"/>
    <s v="No"/>
    <s v="Yes"/>
    <m/>
    <n v="573"/>
    <n v="450"/>
    <n v="1098537.4901531704"/>
    <n v="96724.388030634553"/>
    <n v="3.9001122334455669"/>
    <s v="Hair Oil"/>
    <x v="4"/>
    <s v="Beauty"/>
    <s v="Beauty"/>
    <s v="Beauty"/>
    <n v="70"/>
    <s v="Beauty"/>
    <m/>
    <n v="2025"/>
    <n v="5"/>
    <n v="26"/>
    <n v="2"/>
    <s v="Weekday"/>
    <m/>
    <m/>
  </r>
  <r>
    <s v="WEB-5541"/>
    <x v="26"/>
    <s v="Sanjay Menon"/>
    <x v="0"/>
    <x v="3"/>
    <x v="3"/>
    <n v="2"/>
    <n v="665.61"/>
    <x v="1"/>
    <x v="0"/>
    <n v="3"/>
    <n v="1331.22"/>
    <m/>
    <m/>
    <m/>
    <m/>
    <m/>
    <m/>
    <s v="Completed"/>
    <s v="Yes"/>
    <s v="No"/>
    <m/>
    <n v="590"/>
    <n v="451"/>
    <n v="1892867.2841657216"/>
    <n v="199432.98236095349"/>
    <n v="3.8949824970828471"/>
    <s v="Denim Jeans"/>
    <x v="3"/>
    <s v="Fashion"/>
    <s v="Fashion"/>
    <s v="Fashion"/>
    <n v="6"/>
    <s v="Fashion"/>
    <m/>
    <n v="2024"/>
    <n v="4"/>
    <n v="8"/>
    <n v="2"/>
    <s v="Weekday"/>
    <m/>
    <m/>
  </r>
  <r>
    <s v="WEB-5253"/>
    <x v="711"/>
    <s v="Karan Kumar"/>
    <x v="7"/>
    <x v="4"/>
    <x v="12"/>
    <n v="1"/>
    <n v="1016.99"/>
    <x v="0"/>
    <x v="0"/>
    <n v="2"/>
    <n v="1016.99"/>
    <m/>
    <m/>
    <m/>
    <m/>
    <m/>
    <m/>
    <s v="Completed"/>
    <s v="Yes"/>
    <s v="No"/>
    <m/>
    <n v="567"/>
    <n v="440"/>
    <n v="1098537.4901531704"/>
    <n v="96724.388030634553"/>
    <n v="3.9001122334455669"/>
    <s v="Perfume 50Ml"/>
    <x v="4"/>
    <s v="Beauty"/>
    <s v="Beauty"/>
    <s v="Beauty"/>
    <n v="18"/>
    <s v="Beauty"/>
    <m/>
    <n v="2025"/>
    <n v="6"/>
    <n v="24"/>
    <n v="3"/>
    <s v="Weekday"/>
    <m/>
    <m/>
  </r>
  <r>
    <s v="WEB-6679"/>
    <x v="37"/>
    <s v="Pooja Nair"/>
    <x v="5"/>
    <x v="0"/>
    <x v="4"/>
    <n v="1"/>
    <n v="541.65"/>
    <x v="0"/>
    <x v="0"/>
    <n v="3"/>
    <n v="541.65"/>
    <m/>
    <m/>
    <m/>
    <m/>
    <m/>
    <m/>
    <s v="Completed"/>
    <s v="No"/>
    <s v="No"/>
    <m/>
    <n v="559"/>
    <n v="408"/>
    <n v="1463424.4009529033"/>
    <n v="118285.78776560788"/>
    <n v="3.8140589569160999"/>
    <s v="Non-Stick Pan"/>
    <x v="0"/>
    <s v="Home &amp; Kitchen"/>
    <s v="Home &amp; Kitchen"/>
    <s v="Home &amp; Kitchen"/>
    <n v="7"/>
    <s v="Home &amp; Kitchen"/>
    <m/>
    <n v="2025"/>
    <n v="6"/>
    <n v="29"/>
    <n v="1"/>
    <s v="Weekday"/>
    <m/>
    <m/>
  </r>
  <r>
    <s v="WEB-6285"/>
    <x v="891"/>
    <s v="Saanvi Malhotra"/>
    <x v="3"/>
    <x v="0"/>
    <x v="0"/>
    <n v="1"/>
    <n v="418.55"/>
    <x v="4"/>
    <x v="0"/>
    <n v="4"/>
    <n v="418.55"/>
    <m/>
    <m/>
    <m/>
    <m/>
    <m/>
    <m/>
    <s v="Completed"/>
    <s v="No"/>
    <s v="No"/>
    <m/>
    <n v="619"/>
    <n v="468"/>
    <n v="1463424.4009529033"/>
    <n v="118285.78776560788"/>
    <n v="3.8140589569160999"/>
    <s v="Water Bottle"/>
    <x v="0"/>
    <s v="Home &amp; Kitchen"/>
    <s v="Home &amp; Kitchen"/>
    <s v="Home &amp; Kitchen"/>
    <n v="2"/>
    <s v="Home &amp; Kitchen"/>
    <m/>
    <n v="2025"/>
    <n v="2"/>
    <n v="17"/>
    <n v="2"/>
    <s v="Weekday"/>
    <m/>
    <m/>
  </r>
  <r>
    <s v="WEB-5732"/>
    <x v="732"/>
    <s v="Neha Pillai"/>
    <x v="7"/>
    <x v="1"/>
    <x v="11"/>
    <n v="1"/>
    <n v="537.21"/>
    <x v="2"/>
    <x v="0"/>
    <n v="1"/>
    <n v="537.21"/>
    <m/>
    <m/>
    <m/>
    <m/>
    <m/>
    <m/>
    <s v="Completed"/>
    <s v="No"/>
    <s v="No"/>
    <m/>
    <n v="567"/>
    <n v="440"/>
    <n v="2759712.3299794244"/>
    <n v="330643.50635802455"/>
    <n v="3.8641711229946525"/>
    <s v="Smart Watch"/>
    <x v="1"/>
    <s v="Electronics"/>
    <s v="Electronics"/>
    <s v="Electronics"/>
    <n v="17"/>
    <s v="Electronics"/>
    <m/>
    <n v="2025"/>
    <n v="5"/>
    <n v="14"/>
    <n v="4"/>
    <s v="Weekday"/>
    <m/>
    <m/>
  </r>
  <r>
    <s v="WEB-6451"/>
    <x v="353"/>
    <s v="Aarav Iyer"/>
    <x v="5"/>
    <x v="3"/>
    <x v="17"/>
    <n v="1"/>
    <n v="1237.6199999999999"/>
    <x v="2"/>
    <x v="1"/>
    <n v="4"/>
    <n v="1237.6199999999999"/>
    <m/>
    <m/>
    <m/>
    <m/>
    <m/>
    <m/>
    <s v="Pending"/>
    <s v="No"/>
    <s v="Yes"/>
    <m/>
    <n v="559"/>
    <n v="408"/>
    <n v="1892867.2841657216"/>
    <n v="199432.98236095349"/>
    <n v="3.8949824970828471"/>
    <s v="Running Shoes"/>
    <x v="3"/>
    <s v="Fashion"/>
    <s v="Fashion"/>
    <s v="Fashion"/>
    <n v="45"/>
    <s v="Fashion"/>
    <m/>
    <n v="2023"/>
    <n v="9"/>
    <n v="10"/>
    <n v="1"/>
    <s v="Weekday"/>
    <m/>
    <m/>
  </r>
  <r>
    <s v="WEB-6190"/>
    <x v="603"/>
    <s v="Kavya Sharma"/>
    <x v="1"/>
    <x v="1"/>
    <x v="1"/>
    <n v="2"/>
    <n v="3437.12"/>
    <x v="2"/>
    <x v="1"/>
    <n v="5"/>
    <n v="6874.24"/>
    <m/>
    <m/>
    <m/>
    <m/>
    <m/>
    <m/>
    <s v="Pending"/>
    <s v="No"/>
    <s v="Yes"/>
    <m/>
    <n v="595"/>
    <n v="444"/>
    <n v="2759712.3299794244"/>
    <n v="330643.50635802455"/>
    <n v="3.8641711229946525"/>
    <s v="Power Bank 10000Mah"/>
    <x v="1"/>
    <s v="Electronics"/>
    <s v="Electronics"/>
    <s v="Electronics"/>
    <n v="3"/>
    <s v="Electronics"/>
    <m/>
    <n v="2024"/>
    <n v="7"/>
    <n v="14"/>
    <n v="1"/>
    <s v="Weekday"/>
    <m/>
    <m/>
  </r>
  <r>
    <s v="WEB-6550"/>
    <x v="47"/>
    <s v="Neha Malhotra"/>
    <x v="3"/>
    <x v="3"/>
    <x v="20"/>
    <n v="2"/>
    <n v="641.28"/>
    <x v="2"/>
    <x v="0"/>
    <n v="4"/>
    <n v="1282.56"/>
    <m/>
    <m/>
    <m/>
    <m/>
    <m/>
    <m/>
    <s v="Completed"/>
    <s v="Yes"/>
    <s v="No"/>
    <m/>
    <n v="619"/>
    <n v="468"/>
    <n v="1892867.2841657216"/>
    <n v="199432.98236095349"/>
    <n v="3.8949824970828471"/>
    <s v="Men'S T-Shirt"/>
    <x v="3"/>
    <s v="Fashion"/>
    <s v="Fashion"/>
    <s v="Fashion"/>
    <n v="55"/>
    <s v="Fashion"/>
    <m/>
    <n v="2023"/>
    <n v="11"/>
    <n v="9"/>
    <n v="5"/>
    <s v="Weekday"/>
    <m/>
    <m/>
  </r>
  <r>
    <s v="WEB-8183"/>
    <x v="745"/>
    <s v="Ananya Chatterjee"/>
    <x v="3"/>
    <x v="0"/>
    <x v="23"/>
    <n v="1"/>
    <n v="298.48"/>
    <x v="4"/>
    <x v="0"/>
    <n v="4"/>
    <n v="298.48"/>
    <m/>
    <m/>
    <m/>
    <m/>
    <m/>
    <m/>
    <s v="Completed"/>
    <s v="No"/>
    <s v="No"/>
    <m/>
    <n v="619"/>
    <n v="468"/>
    <n v="1463424.4009529033"/>
    <n v="118285.78776560788"/>
    <n v="3.8140589569160999"/>
    <s v="Led Bulb Pack"/>
    <x v="0"/>
    <s v="Home &amp; Kitchen"/>
    <s v="Home &amp; Kitchen"/>
    <s v="Home &amp; Kitchen"/>
    <n v="76"/>
    <s v="Home &amp; Kitchen"/>
    <m/>
    <n v="2025"/>
    <n v="3"/>
    <n v="9"/>
    <n v="1"/>
    <s v="Weekday"/>
    <m/>
    <m/>
  </r>
  <r>
    <s v="WEB-5945"/>
    <x v="284"/>
    <s v="Ishaan Das"/>
    <x v="1"/>
    <x v="1"/>
    <x v="11"/>
    <n v="2"/>
    <n v="2014.12"/>
    <x v="1"/>
    <x v="0"/>
    <n v="2"/>
    <n v="4028.24"/>
    <m/>
    <m/>
    <m/>
    <m/>
    <m/>
    <m/>
    <s v="Completed"/>
    <s v="Yes"/>
    <s v="No"/>
    <m/>
    <n v="595"/>
    <n v="444"/>
    <n v="2759712.3299794244"/>
    <n v="330643.50635802455"/>
    <n v="3.8641711229946525"/>
    <s v="Smart Watch"/>
    <x v="1"/>
    <s v="Electronics"/>
    <s v="Electronics"/>
    <s v="Electronics"/>
    <n v="17"/>
    <s v="Electronics"/>
    <m/>
    <n v="2024"/>
    <n v="5"/>
    <n v="21"/>
    <n v="3"/>
    <s v="Weekday"/>
    <m/>
    <m/>
  </r>
  <r>
    <s v="WEB-8694"/>
    <x v="139"/>
    <s v="Pooja Gupta"/>
    <x v="3"/>
    <x v="2"/>
    <x v="15"/>
    <n v="1"/>
    <n v="790.97"/>
    <x v="1"/>
    <x v="0"/>
    <n v="5"/>
    <n v="790.97"/>
    <m/>
    <m/>
    <m/>
    <m/>
    <m/>
    <m/>
    <s v="Completed"/>
    <s v="No"/>
    <s v="No"/>
    <m/>
    <n v="619"/>
    <n v="468"/>
    <n v="594714.6477588166"/>
    <n v="60882.938065984097"/>
    <n v="3.804733727810651"/>
    <s v="Kids Story Book"/>
    <x v="2"/>
    <s v="Books"/>
    <s v="Books"/>
    <s v="Books"/>
    <n v="23"/>
    <s v="Books"/>
    <m/>
    <n v="2025"/>
    <n v="4"/>
    <n v="18"/>
    <n v="6"/>
    <s v="Weekday"/>
    <m/>
    <m/>
  </r>
  <r>
    <s v="WEB-7826"/>
    <x v="654"/>
    <s v="Riya Chatterjee"/>
    <x v="5"/>
    <x v="1"/>
    <x v="11"/>
    <n v="1"/>
    <n v="2568.6"/>
    <x v="2"/>
    <x v="0"/>
    <n v="4"/>
    <n v="2568.6"/>
    <m/>
    <m/>
    <m/>
    <m/>
    <m/>
    <m/>
    <s v="Completed"/>
    <s v="Yes"/>
    <s v="No"/>
    <m/>
    <n v="559"/>
    <n v="408"/>
    <n v="2759712.3299794244"/>
    <n v="330643.50635802455"/>
    <n v="3.8641711229946525"/>
    <s v="Smart Watch"/>
    <x v="1"/>
    <s v="Electronics"/>
    <s v="Electronics"/>
    <s v="Electronics"/>
    <n v="17"/>
    <s v="Electronics"/>
    <m/>
    <n v="2023"/>
    <n v="12"/>
    <n v="27"/>
    <n v="4"/>
    <s v="Weekday"/>
    <m/>
    <m/>
  </r>
  <r>
    <s v="WEB-9343"/>
    <x v="370"/>
    <s v="Meera Bose"/>
    <x v="4"/>
    <x v="3"/>
    <x v="19"/>
    <n v="1"/>
    <n v="1541.46"/>
    <x v="1"/>
    <x v="0"/>
    <n v="4"/>
    <n v="1541.46"/>
    <m/>
    <m/>
    <m/>
    <m/>
    <m/>
    <m/>
    <s v="Completed"/>
    <s v="Yes"/>
    <s v="No"/>
    <m/>
    <n v="573"/>
    <n v="450"/>
    <n v="1892867.2841657216"/>
    <n v="199432.98236095349"/>
    <n v="3.8949824970828471"/>
    <s v="Sunglasses"/>
    <x v="3"/>
    <s v="Fashion"/>
    <s v="Fashion"/>
    <s v="Fashion"/>
    <n v="53"/>
    <s v="Fashion"/>
    <m/>
    <n v="2024"/>
    <n v="12"/>
    <n v="22"/>
    <n v="1"/>
    <s v="Weekday"/>
    <m/>
    <m/>
  </r>
  <r>
    <s v="WEB-6419"/>
    <x v="725"/>
    <s v="Rahul Nair"/>
    <x v="4"/>
    <x v="3"/>
    <x v="19"/>
    <n v="1"/>
    <n v="1401.79"/>
    <x v="4"/>
    <x v="0"/>
    <n v="4"/>
    <n v="1401.79"/>
    <m/>
    <m/>
    <m/>
    <m/>
    <m/>
    <m/>
    <s v="Completed"/>
    <s v="Yes"/>
    <s v="No"/>
    <m/>
    <n v="573"/>
    <n v="450"/>
    <n v="1892867.2841657216"/>
    <n v="199432.98236095349"/>
    <n v="3.8949824970828471"/>
    <s v="Sunglasses"/>
    <x v="3"/>
    <s v="Fashion"/>
    <s v="Fashion"/>
    <s v="Fashion"/>
    <n v="53"/>
    <s v="Fashion"/>
    <m/>
    <n v="2023"/>
    <n v="1"/>
    <n v="23"/>
    <n v="2"/>
    <s v="Weekday"/>
    <m/>
    <m/>
  </r>
  <r>
    <s v="WEB-7556"/>
    <x v="462"/>
    <s v="Vikram Bose"/>
    <x v="2"/>
    <x v="2"/>
    <x v="2"/>
    <n v="1"/>
    <n v="207.01"/>
    <x v="2"/>
    <x v="0"/>
    <n v="4"/>
    <n v="207.01"/>
    <m/>
    <m/>
    <m/>
    <m/>
    <m/>
    <m/>
    <s v="Completed"/>
    <s v="No"/>
    <s v="No"/>
    <m/>
    <n v="589"/>
    <n v="426"/>
    <n v="594714.6477588166"/>
    <n v="60882.938065984097"/>
    <n v="3.804733727810651"/>
    <s v="Cookbook"/>
    <x v="2"/>
    <s v="Books"/>
    <s v="Books"/>
    <s v="Books"/>
    <n v="4"/>
    <s v="Books"/>
    <m/>
    <n v="2024"/>
    <n v="11"/>
    <n v="3"/>
    <n v="1"/>
    <s v="Weekday"/>
    <m/>
    <m/>
  </r>
  <r>
    <s v="WEB-5356"/>
    <x v="724"/>
    <s v="Karan Kapoor"/>
    <x v="4"/>
    <x v="3"/>
    <x v="19"/>
    <n v="1"/>
    <n v="487.6"/>
    <x v="0"/>
    <x v="0"/>
    <n v="4"/>
    <n v="487.6"/>
    <m/>
    <m/>
    <m/>
    <m/>
    <m/>
    <m/>
    <s v="Completed"/>
    <s v="No"/>
    <s v="No"/>
    <m/>
    <n v="573"/>
    <n v="450"/>
    <n v="1892867.2841657216"/>
    <n v="199432.98236095349"/>
    <n v="3.8949824970828471"/>
    <s v="Sunglasses"/>
    <x v="3"/>
    <s v="Fashion"/>
    <s v="Fashion"/>
    <s v="Fashion"/>
    <n v="53"/>
    <s v="Fashion"/>
    <m/>
    <n v="2023"/>
    <n v="3"/>
    <n v="25"/>
    <n v="7"/>
    <s v="Weekday"/>
    <m/>
    <m/>
  </r>
  <r>
    <s v="WEB-8530"/>
    <x v="200"/>
    <s v="Tanya Sharma"/>
    <x v="7"/>
    <x v="3"/>
    <x v="20"/>
    <n v="3"/>
    <n v="1854.93"/>
    <x v="3"/>
    <x v="0"/>
    <n v="5"/>
    <n v="5564.79"/>
    <m/>
    <m/>
    <m/>
    <m/>
    <m/>
    <m/>
    <s v="Completed"/>
    <s v="Yes"/>
    <s v="No"/>
    <m/>
    <n v="567"/>
    <n v="440"/>
    <n v="1892867.2841657216"/>
    <n v="199432.98236095349"/>
    <n v="3.8949824970828471"/>
    <s v="Men'S T-Shirt"/>
    <x v="3"/>
    <s v="Fashion"/>
    <s v="Fashion"/>
    <s v="Fashion"/>
    <n v="55"/>
    <s v="Fashion"/>
    <m/>
    <n v="2023"/>
    <n v="7"/>
    <n v="30"/>
    <n v="1"/>
    <s v="Weekday"/>
    <m/>
    <m/>
  </r>
  <r>
    <s v="WEB-5075"/>
    <x v="884"/>
    <s v="Meera Singh"/>
    <x v="2"/>
    <x v="3"/>
    <x v="10"/>
    <n v="1"/>
    <n v="518.82000000000005"/>
    <x v="4"/>
    <x v="0"/>
    <n v="2"/>
    <n v="518.82000000000005"/>
    <m/>
    <m/>
    <m/>
    <m/>
    <m/>
    <m/>
    <s v="Completed"/>
    <s v="No"/>
    <s v="No"/>
    <m/>
    <n v="589"/>
    <n v="426"/>
    <n v="1892867.2841657216"/>
    <n v="199432.98236095349"/>
    <n v="3.8949824970828471"/>
    <s v="Women'S Kurti"/>
    <x v="3"/>
    <s v="Fashion"/>
    <s v="Fashion"/>
    <s v="Fashion"/>
    <n v="15"/>
    <s v="Fashion"/>
    <m/>
    <n v="2024"/>
    <n v="2"/>
    <n v="28"/>
    <n v="4"/>
    <s v="Weekday"/>
    <m/>
    <m/>
  </r>
  <r>
    <s v="WEB-9548"/>
    <x v="892"/>
    <s v="Sanjay Rao"/>
    <x v="5"/>
    <x v="0"/>
    <x v="5"/>
    <n v="2"/>
    <n v="1375.89"/>
    <x v="5"/>
    <x v="2"/>
    <n v="3"/>
    <n v="2751.78"/>
    <m/>
    <m/>
    <m/>
    <m/>
    <m/>
    <m/>
    <s v="Completed"/>
    <s v="No"/>
    <s v="No"/>
    <m/>
    <n v="559"/>
    <n v="408"/>
    <n v="1463424.4009529033"/>
    <n v="118285.78776560788"/>
    <n v="3.8140589569160999"/>
    <s v="Storage Box"/>
    <x v="0"/>
    <s v="Home &amp; Kitchen"/>
    <s v="Home &amp; Kitchen"/>
    <s v="Home &amp; Kitchen"/>
    <n v="8"/>
    <s v="Home &amp; Kitchen"/>
    <m/>
    <n v="2024"/>
    <n v="6"/>
    <n v="17"/>
    <n v="2"/>
    <s v="Weekday"/>
    <m/>
    <m/>
  </r>
  <r>
    <s v="WEB-5204"/>
    <x v="220"/>
    <s v="Vivaan Malhotra"/>
    <x v="2"/>
    <x v="0"/>
    <x v="23"/>
    <n v="1"/>
    <n v="1114.79"/>
    <x v="4"/>
    <x v="0"/>
    <n v="3"/>
    <n v="1114.79"/>
    <m/>
    <m/>
    <m/>
    <m/>
    <m/>
    <m/>
    <s v="Completed"/>
    <s v="Yes"/>
    <s v="No"/>
    <m/>
    <n v="589"/>
    <n v="426"/>
    <n v="1463424.4009529033"/>
    <n v="118285.78776560788"/>
    <n v="3.8140589569160999"/>
    <s v="Led Bulb Pack"/>
    <x v="0"/>
    <s v="Home &amp; Kitchen"/>
    <s v="Home &amp; Kitchen"/>
    <s v="Home &amp; Kitchen"/>
    <n v="76"/>
    <s v="Home &amp; Kitchen"/>
    <m/>
    <n v="2023"/>
    <n v="6"/>
    <n v="13"/>
    <n v="3"/>
    <s v="Weekday"/>
    <m/>
    <m/>
  </r>
  <r>
    <s v="WEB-7116"/>
    <x v="437"/>
    <s v="Vivaan Verma"/>
    <x v="0"/>
    <x v="2"/>
    <x v="14"/>
    <n v="1"/>
    <n v="398.89"/>
    <x v="4"/>
    <x v="1"/>
    <n v="4"/>
    <n v="398.89"/>
    <m/>
    <m/>
    <m/>
    <m/>
    <m/>
    <m/>
    <s v="Pending"/>
    <s v="No"/>
    <s v="Yes"/>
    <m/>
    <n v="590"/>
    <n v="451"/>
    <n v="594714.6477588166"/>
    <n v="60882.938065984097"/>
    <n v="3.804733727810651"/>
    <s v="Notebook Set"/>
    <x v="2"/>
    <s v="Books"/>
    <s v="Books"/>
    <s v="Books"/>
    <n v="20"/>
    <s v="Books"/>
    <m/>
    <n v="2024"/>
    <n v="1"/>
    <n v="22"/>
    <n v="2"/>
    <s v="Weekday"/>
    <m/>
    <m/>
  </r>
  <r>
    <s v="WEB-5550"/>
    <x v="755"/>
    <s v="Aditya Iyer"/>
    <x v="7"/>
    <x v="1"/>
    <x v="11"/>
    <n v="1"/>
    <n v="1131.08"/>
    <x v="4"/>
    <x v="1"/>
    <n v="4"/>
    <n v="1131.08"/>
    <m/>
    <m/>
    <m/>
    <m/>
    <m/>
    <m/>
    <s v="Pending"/>
    <s v="No"/>
    <s v="Yes"/>
    <m/>
    <n v="567"/>
    <n v="440"/>
    <n v="2759712.3299794244"/>
    <n v="330643.50635802455"/>
    <n v="3.8641711229946525"/>
    <s v="Smart Watch"/>
    <x v="1"/>
    <s v="Electronics"/>
    <s v="Electronics"/>
    <s v="Electronics"/>
    <n v="17"/>
    <s v="Electronics"/>
    <m/>
    <n v="2023"/>
    <n v="8"/>
    <n v="5"/>
    <n v="7"/>
    <s v="Weekday"/>
    <m/>
    <m/>
  </r>
  <r>
    <s v="WEB-9005"/>
    <x v="796"/>
    <s v="Tanya Joshi"/>
    <x v="3"/>
    <x v="3"/>
    <x v="3"/>
    <n v="2"/>
    <n v="2011.63"/>
    <x v="3"/>
    <x v="0"/>
    <n v="5"/>
    <n v="4023.26"/>
    <m/>
    <m/>
    <m/>
    <m/>
    <m/>
    <m/>
    <s v="Completed"/>
    <s v="Yes"/>
    <s v="No"/>
    <m/>
    <n v="619"/>
    <n v="468"/>
    <n v="1892867.2841657216"/>
    <n v="199432.98236095349"/>
    <n v="3.8949824970828471"/>
    <s v="Denim Jeans"/>
    <x v="3"/>
    <s v="Fashion"/>
    <s v="Fashion"/>
    <s v="Fashion"/>
    <n v="6"/>
    <s v="Fashion"/>
    <m/>
    <n v="2023"/>
    <n v="3"/>
    <n v="8"/>
    <n v="4"/>
    <s v="Weekday"/>
    <m/>
    <m/>
  </r>
  <r>
    <s v="WEB-8465"/>
    <x v="753"/>
    <s v="Saanvi Joshi"/>
    <x v="7"/>
    <x v="1"/>
    <x v="8"/>
    <n v="1"/>
    <n v="2549.91"/>
    <x v="0"/>
    <x v="2"/>
    <n v="3"/>
    <n v="2549.91"/>
    <m/>
    <m/>
    <m/>
    <m/>
    <m/>
    <m/>
    <s v="Completed"/>
    <s v="No"/>
    <s v="No"/>
    <m/>
    <n v="567"/>
    <n v="440"/>
    <n v="2759712.3299794244"/>
    <n v="330643.50635802455"/>
    <n v="3.8641711229946525"/>
    <s v="Wireless Earbuds"/>
    <x v="1"/>
    <s v="Electronics"/>
    <s v="Electronics"/>
    <s v="Electronics"/>
    <n v="12"/>
    <s v="Electronics"/>
    <m/>
    <n v="2024"/>
    <n v="2"/>
    <n v="2"/>
    <n v="6"/>
    <s v="Weekday"/>
    <m/>
    <m/>
  </r>
  <r>
    <s v="WEB-7202"/>
    <x v="505"/>
    <s v="Vikram Verma"/>
    <x v="3"/>
    <x v="4"/>
    <x v="22"/>
    <n v="2"/>
    <n v="305.70999999999998"/>
    <x v="2"/>
    <x v="0"/>
    <n v="4"/>
    <n v="611.41999999999996"/>
    <m/>
    <m/>
    <m/>
    <m/>
    <m/>
    <m/>
    <s v="Completed"/>
    <s v="No"/>
    <s v="No"/>
    <m/>
    <n v="619"/>
    <n v="468"/>
    <n v="1098537.4901531704"/>
    <n v="96724.388030634553"/>
    <n v="3.9001122334455669"/>
    <s v="Hair Oil"/>
    <x v="4"/>
    <s v="Beauty"/>
    <s v="Beauty"/>
    <s v="Beauty"/>
    <n v="70"/>
    <s v="Beauty"/>
    <m/>
    <n v="2024"/>
    <n v="7"/>
    <n v="22"/>
    <n v="2"/>
    <s v="Weekday"/>
    <m/>
    <m/>
  </r>
  <r>
    <s v="WEB-8739"/>
    <x v="57"/>
    <s v="Arjun Kumar"/>
    <x v="3"/>
    <x v="2"/>
    <x v="13"/>
    <n v="1"/>
    <n v="149.82"/>
    <x v="4"/>
    <x v="0"/>
    <n v="3"/>
    <n v="149.82"/>
    <m/>
    <m/>
    <m/>
    <m/>
    <m/>
    <m/>
    <s v="Completed"/>
    <s v="No"/>
    <s v="No"/>
    <m/>
    <n v="619"/>
    <n v="468"/>
    <n v="594714.6477588166"/>
    <n v="60882.938065984097"/>
    <n v="3.804733727810651"/>
    <s v="Self-Help Book"/>
    <x v="2"/>
    <s v="Books"/>
    <s v="Books"/>
    <s v="Books"/>
    <n v="19"/>
    <s v="Books"/>
    <m/>
    <n v="2024"/>
    <n v="7"/>
    <n v="20"/>
    <n v="7"/>
    <s v="Weekday"/>
    <m/>
    <m/>
  </r>
  <r>
    <s v="WEB-9426"/>
    <x v="220"/>
    <s v="Rohan Sharma"/>
    <x v="7"/>
    <x v="0"/>
    <x v="23"/>
    <n v="1"/>
    <n v="1605.56"/>
    <x v="4"/>
    <x v="2"/>
    <n v="5"/>
    <n v="1605.56"/>
    <m/>
    <m/>
    <m/>
    <m/>
    <m/>
    <m/>
    <s v="Completed"/>
    <s v="No"/>
    <s v="No"/>
    <m/>
    <n v="567"/>
    <n v="440"/>
    <n v="1463424.4009529033"/>
    <n v="118285.78776560788"/>
    <n v="3.8140589569160999"/>
    <s v="Led Bulb Pack"/>
    <x v="0"/>
    <s v="Home &amp; Kitchen"/>
    <s v="Home &amp; Kitchen"/>
    <s v="Home &amp; Kitchen"/>
    <n v="76"/>
    <s v="Home &amp; Kitchen"/>
    <m/>
    <n v="2023"/>
    <n v="6"/>
    <n v="13"/>
    <n v="3"/>
    <s v="Weekday"/>
    <m/>
    <m/>
  </r>
  <r>
    <s v="WEB-6469"/>
    <x v="883"/>
    <s v="Rahul Singh"/>
    <x v="4"/>
    <x v="2"/>
    <x v="14"/>
    <n v="1"/>
    <n v="563.57000000000005"/>
    <x v="1"/>
    <x v="0"/>
    <n v="5"/>
    <n v="563.57000000000005"/>
    <m/>
    <m/>
    <m/>
    <m/>
    <m/>
    <m/>
    <s v="Completed"/>
    <s v="No"/>
    <s v="No"/>
    <m/>
    <n v="573"/>
    <n v="450"/>
    <n v="594714.6477588166"/>
    <n v="60882.938065984097"/>
    <n v="3.804733727810651"/>
    <s v="Notebook Set"/>
    <x v="2"/>
    <s v="Books"/>
    <s v="Books"/>
    <s v="Books"/>
    <n v="20"/>
    <s v="Books"/>
    <m/>
    <n v="2024"/>
    <n v="10"/>
    <n v="22"/>
    <n v="3"/>
    <s v="Weekday"/>
    <m/>
    <m/>
  </r>
  <r>
    <s v="WEB-7973"/>
    <x v="321"/>
    <s v="Ananya Nair"/>
    <x v="1"/>
    <x v="3"/>
    <x v="3"/>
    <n v="1"/>
    <n v="1943.92"/>
    <x v="1"/>
    <x v="0"/>
    <n v="2"/>
    <n v="1943.92"/>
    <m/>
    <m/>
    <m/>
    <m/>
    <m/>
    <m/>
    <s v="Completed"/>
    <s v="Yes"/>
    <s v="No"/>
    <m/>
    <n v="595"/>
    <n v="444"/>
    <n v="1892867.2841657216"/>
    <n v="199432.98236095349"/>
    <n v="3.8949824970828471"/>
    <s v="Denim Jeans"/>
    <x v="3"/>
    <s v="Fashion"/>
    <s v="Fashion"/>
    <s v="Fashion"/>
    <n v="6"/>
    <s v="Fashion"/>
    <m/>
    <n v="2023"/>
    <n v="5"/>
    <n v="13"/>
    <n v="7"/>
    <s v="Weekday"/>
    <m/>
    <m/>
  </r>
  <r>
    <s v="WEB-7886"/>
    <x v="180"/>
    <s v="Aditya Kumar"/>
    <x v="3"/>
    <x v="1"/>
    <x v="11"/>
    <n v="1"/>
    <n v="2586.9699999999998"/>
    <x v="0"/>
    <x v="0"/>
    <m/>
    <n v="2586.9699999999998"/>
    <m/>
    <m/>
    <m/>
    <m/>
    <m/>
    <m/>
    <s v="Completed"/>
    <s v="Yes"/>
    <s v="No"/>
    <m/>
    <n v="619"/>
    <n v="468"/>
    <n v="2759712.3299794244"/>
    <n v="330643.50635802455"/>
    <n v="3.8641711229946525"/>
    <s v="Smart Watch"/>
    <x v="1"/>
    <s v="Electronics"/>
    <s v="Electronics"/>
    <s v="Electronics"/>
    <n v="17"/>
    <s v="Electronics"/>
    <m/>
    <n v="2024"/>
    <n v="2"/>
    <n v="25"/>
    <n v="1"/>
    <s v="Weekday"/>
    <m/>
    <m/>
  </r>
  <r>
    <s v="WEB-9576"/>
    <x v="19"/>
    <s v="Rohan Malhotra"/>
    <x v="6"/>
    <x v="3"/>
    <x v="3"/>
    <n v="2"/>
    <n v="496.95"/>
    <x v="4"/>
    <x v="3"/>
    <n v="5"/>
    <n v="993.9"/>
    <m/>
    <m/>
    <m/>
    <m/>
    <m/>
    <m/>
    <s v="Lost Sale"/>
    <s v="No"/>
    <s v="Yes"/>
    <m/>
    <n v="558"/>
    <n v="430"/>
    <n v="1892867.2841657216"/>
    <n v="199432.98236095349"/>
    <n v="3.8949824970828471"/>
    <s v="Denim Jeans"/>
    <x v="3"/>
    <s v="Fashion"/>
    <s v="Fashion"/>
    <s v="Fashion"/>
    <n v="6"/>
    <s v="Fashion"/>
    <m/>
    <n v="2023"/>
    <n v="1"/>
    <n v="22"/>
    <n v="1"/>
    <s v="Weekday"/>
    <m/>
    <m/>
  </r>
  <r>
    <s v="WEB-8441"/>
    <x v="29"/>
    <s v="Karan Nair"/>
    <x v="4"/>
    <x v="0"/>
    <x v="23"/>
    <n v="2"/>
    <n v="813.46"/>
    <x v="2"/>
    <x v="0"/>
    <n v="3"/>
    <n v="1626.92"/>
    <m/>
    <m/>
    <m/>
    <m/>
    <m/>
    <m/>
    <s v="Completed"/>
    <s v="Yes"/>
    <s v="No"/>
    <m/>
    <n v="573"/>
    <n v="450"/>
    <n v="1463424.4009529033"/>
    <n v="118285.78776560788"/>
    <n v="3.8140589569160999"/>
    <s v="Led Bulb Pack"/>
    <x v="0"/>
    <s v="Home &amp; Kitchen"/>
    <s v="Home &amp; Kitchen"/>
    <s v="Home &amp; Kitchen"/>
    <n v="76"/>
    <s v="Home &amp; Kitchen"/>
    <m/>
    <n v="2025"/>
    <n v="2"/>
    <n v="21"/>
    <n v="6"/>
    <s v="Weekday"/>
    <m/>
    <m/>
  </r>
  <r>
    <s v="WEB-5889"/>
    <x v="138"/>
    <s v="Ishaan Chatterjee"/>
    <x v="5"/>
    <x v="1"/>
    <x v="18"/>
    <n v="1"/>
    <n v="2097.9699999999998"/>
    <x v="3"/>
    <x v="0"/>
    <n v="5"/>
    <n v="2097.9699999999998"/>
    <m/>
    <m/>
    <m/>
    <m/>
    <m/>
    <m/>
    <s v="Completed"/>
    <s v="Yes"/>
    <s v="No"/>
    <m/>
    <n v="559"/>
    <n v="408"/>
    <n v="2759712.3299794244"/>
    <n v="330643.50635802455"/>
    <n v="3.8641711229946525"/>
    <s v="Bluetooth Speaker"/>
    <x v="1"/>
    <s v="Electronics"/>
    <s v="Electronics"/>
    <s v="Electronics"/>
    <n v="48"/>
    <s v="Electronics"/>
    <m/>
    <n v="2025"/>
    <n v="5"/>
    <n v="10"/>
    <n v="7"/>
    <s v="Weekday"/>
    <m/>
    <m/>
  </r>
  <r>
    <s v="WEB-9214"/>
    <x v="531"/>
    <s v="Sanjay Gupta"/>
    <x v="1"/>
    <x v="1"/>
    <x v="8"/>
    <n v="3"/>
    <n v="2224.2800000000002"/>
    <x v="4"/>
    <x v="0"/>
    <n v="3"/>
    <n v="6672.84"/>
    <m/>
    <m/>
    <m/>
    <m/>
    <m/>
    <m/>
    <s v="Completed"/>
    <s v="Yes"/>
    <s v="No"/>
    <m/>
    <n v="595"/>
    <n v="444"/>
    <n v="2759712.3299794244"/>
    <n v="330643.50635802455"/>
    <n v="3.8641711229946525"/>
    <s v="Wireless Earbuds"/>
    <x v="1"/>
    <s v="Electronics"/>
    <s v="Electronics"/>
    <s v="Electronics"/>
    <n v="12"/>
    <s v="Electronics"/>
    <m/>
    <n v="2024"/>
    <n v="10"/>
    <n v="27"/>
    <n v="1"/>
    <s v="Weekday"/>
    <m/>
    <m/>
  </r>
  <r>
    <s v="WEB-9045"/>
    <x v="541"/>
    <s v="Aditya Kapoor"/>
    <x v="5"/>
    <x v="2"/>
    <x v="13"/>
    <n v="1"/>
    <n v="756.38"/>
    <x v="2"/>
    <x v="0"/>
    <n v="3"/>
    <n v="756.38"/>
    <m/>
    <m/>
    <m/>
    <m/>
    <m/>
    <m/>
    <s v="Completed"/>
    <s v="No"/>
    <s v="No"/>
    <m/>
    <n v="559"/>
    <n v="408"/>
    <n v="594714.6477588166"/>
    <n v="60882.938065984097"/>
    <n v="3.804733727810651"/>
    <s v="Self-Help Book"/>
    <x v="2"/>
    <s v="Books"/>
    <s v="Books"/>
    <s v="Books"/>
    <n v="19"/>
    <s v="Books"/>
    <m/>
    <n v="2023"/>
    <n v="9"/>
    <n v="7"/>
    <n v="5"/>
    <s v="Weekend"/>
    <m/>
    <m/>
  </r>
  <r>
    <s v="WEB-7935"/>
    <x v="33"/>
    <s v="Vivaan Menon"/>
    <x v="5"/>
    <x v="2"/>
    <x v="13"/>
    <n v="1"/>
    <n v="560.77"/>
    <x v="2"/>
    <x v="0"/>
    <n v="3"/>
    <n v="560.77"/>
    <m/>
    <m/>
    <m/>
    <m/>
    <m/>
    <m/>
    <s v="Completed"/>
    <s v="No"/>
    <s v="No"/>
    <m/>
    <n v="559"/>
    <n v="408"/>
    <n v="594714.6477588166"/>
    <n v="60882.938065984097"/>
    <n v="3.804733727810651"/>
    <s v="Self-Help Book"/>
    <x v="2"/>
    <s v="Books"/>
    <s v="Books"/>
    <s v="Books"/>
    <n v="19"/>
    <s v="Books"/>
    <m/>
    <n v="2024"/>
    <n v="12"/>
    <n v="16"/>
    <n v="2"/>
    <s v="Weekday"/>
    <m/>
    <m/>
  </r>
  <r>
    <s v="WEB-7598"/>
    <x v="155"/>
    <s v="Aditya Menon"/>
    <x v="5"/>
    <x v="4"/>
    <x v="21"/>
    <n v="1"/>
    <n v="485.05"/>
    <x v="4"/>
    <x v="0"/>
    <n v="5"/>
    <n v="485.05"/>
    <m/>
    <m/>
    <m/>
    <m/>
    <m/>
    <m/>
    <s v="Completed"/>
    <s v="No"/>
    <s v="No"/>
    <m/>
    <n v="559"/>
    <n v="408"/>
    <n v="1098537.4901531704"/>
    <n v="96724.388030634553"/>
    <n v="3.9001122334455669"/>
    <s v="Shampoo 200Ml"/>
    <x v="4"/>
    <s v="Beauty"/>
    <s v="Beauty"/>
    <s v="Beauty"/>
    <n v="64"/>
    <s v="Beauty"/>
    <m/>
    <n v="2024"/>
    <n v="12"/>
    <n v="27"/>
    <n v="6"/>
    <s v="Weekday"/>
    <m/>
    <m/>
  </r>
  <r>
    <s v="WEB-6437"/>
    <x v="345"/>
    <s v="Vivaan Reddy"/>
    <x v="1"/>
    <x v="1"/>
    <x v="9"/>
    <n v="1"/>
    <n v="1011.66"/>
    <x v="0"/>
    <x v="0"/>
    <n v="4"/>
    <n v="1011.66"/>
    <m/>
    <m/>
    <m/>
    <m/>
    <m/>
    <m/>
    <s v="Completed"/>
    <s v="Yes"/>
    <s v="No"/>
    <m/>
    <n v="595"/>
    <n v="444"/>
    <n v="2759712.3299794244"/>
    <n v="330643.50635802455"/>
    <n v="3.8641711229946525"/>
    <s v="Usb Cable"/>
    <x v="1"/>
    <s v="Electronics"/>
    <s v="Electronics"/>
    <s v="Electronics"/>
    <n v="13"/>
    <s v="Electronics"/>
    <m/>
    <n v="2024"/>
    <n v="12"/>
    <n v="10"/>
    <n v="3"/>
    <s v="Weekday"/>
    <m/>
    <m/>
  </r>
  <r>
    <s v="WEB-6031"/>
    <x v="522"/>
    <s v="Pooja Das"/>
    <x v="4"/>
    <x v="2"/>
    <x v="7"/>
    <n v="1"/>
    <n v="333.42"/>
    <x v="4"/>
    <x v="0"/>
    <n v="4"/>
    <n v="333.42"/>
    <m/>
    <m/>
    <m/>
    <m/>
    <m/>
    <m/>
    <s v="Completed"/>
    <s v="No"/>
    <s v="No"/>
    <m/>
    <n v="573"/>
    <n v="450"/>
    <n v="594714.6477588166"/>
    <n v="60882.938065984097"/>
    <n v="3.804733727810651"/>
    <s v="Fiction Novel"/>
    <x v="2"/>
    <s v="Books"/>
    <s v="Books"/>
    <s v="Books"/>
    <n v="11"/>
    <s v="Books"/>
    <m/>
    <n v="2024"/>
    <n v="12"/>
    <n v="11"/>
    <n v="4"/>
    <s v="Weekday"/>
    <m/>
    <m/>
  </r>
  <r>
    <s v="WEB-9340"/>
    <x v="328"/>
    <s v="Neha Verma"/>
    <x v="7"/>
    <x v="2"/>
    <x v="2"/>
    <n v="2"/>
    <n v="350.88"/>
    <x v="4"/>
    <x v="0"/>
    <n v="5"/>
    <n v="701.76"/>
    <m/>
    <m/>
    <m/>
    <m/>
    <m/>
    <m/>
    <s v="Completed"/>
    <s v="No"/>
    <s v="No"/>
    <m/>
    <n v="567"/>
    <n v="440"/>
    <n v="594714.6477588166"/>
    <n v="60882.938065984097"/>
    <n v="3.804733727810651"/>
    <s v="Cookbook"/>
    <x v="2"/>
    <s v="Books"/>
    <s v="Books"/>
    <s v="Books"/>
    <n v="4"/>
    <s v="Books"/>
    <m/>
    <n v="2023"/>
    <n v="12"/>
    <n v="25"/>
    <n v="2"/>
    <s v="Weekday"/>
    <m/>
    <m/>
  </r>
  <r>
    <s v="WEB-7565"/>
    <x v="554"/>
    <s v="Vivaan Chatterjee"/>
    <x v="5"/>
    <x v="2"/>
    <x v="7"/>
    <n v="2"/>
    <n v="626.55999999999995"/>
    <x v="1"/>
    <x v="0"/>
    <n v="3"/>
    <n v="1253.1199999999999"/>
    <m/>
    <m/>
    <m/>
    <m/>
    <m/>
    <m/>
    <s v="Completed"/>
    <s v="Yes"/>
    <s v="No"/>
    <m/>
    <n v="559"/>
    <n v="408"/>
    <n v="594714.6477588166"/>
    <n v="60882.938065984097"/>
    <n v="3.804733727810651"/>
    <s v="Fiction Novel"/>
    <x v="2"/>
    <s v="Books"/>
    <s v="Books"/>
    <s v="Books"/>
    <n v="11"/>
    <s v="Books"/>
    <m/>
    <n v="2023"/>
    <n v="11"/>
    <n v="22"/>
    <n v="4"/>
    <s v="Weekday"/>
    <m/>
    <m/>
  </r>
  <r>
    <s v="WEB-8058"/>
    <x v="572"/>
    <s v="Vivaan Joshi"/>
    <x v="2"/>
    <x v="2"/>
    <x v="14"/>
    <n v="1"/>
    <n v="228.56"/>
    <x v="1"/>
    <x v="0"/>
    <n v="5"/>
    <n v="228.56"/>
    <m/>
    <m/>
    <m/>
    <m/>
    <m/>
    <m/>
    <s v="Completed"/>
    <s v="No"/>
    <s v="No"/>
    <m/>
    <n v="589"/>
    <n v="426"/>
    <n v="594714.6477588166"/>
    <n v="60882.938065984097"/>
    <n v="3.804733727810651"/>
    <s v="Notebook Set"/>
    <x v="2"/>
    <s v="Books"/>
    <s v="Books"/>
    <s v="Books"/>
    <n v="20"/>
    <s v="Books"/>
    <m/>
    <n v="2023"/>
    <n v="12"/>
    <n v="29"/>
    <n v="6"/>
    <s v="Weekday"/>
    <m/>
    <m/>
  </r>
  <r>
    <s v="WEB-7728"/>
    <x v="808"/>
    <s v="Tanya Das"/>
    <x v="4"/>
    <x v="0"/>
    <x v="4"/>
    <n v="1"/>
    <n v="1463.89"/>
    <x v="2"/>
    <x v="2"/>
    <n v="5"/>
    <n v="1463.89"/>
    <m/>
    <m/>
    <m/>
    <m/>
    <m/>
    <m/>
    <s v="Completed"/>
    <s v="No"/>
    <s v="No"/>
    <m/>
    <n v="573"/>
    <n v="450"/>
    <n v="1463424.4009529033"/>
    <n v="118285.78776560788"/>
    <n v="3.8140589569160999"/>
    <s v="Non-Stick Pan"/>
    <x v="0"/>
    <s v="Home &amp; Kitchen"/>
    <s v="Home &amp; Kitchen"/>
    <s v="Home &amp; Kitchen"/>
    <n v="7"/>
    <s v="Home &amp; Kitchen"/>
    <m/>
    <n v="2023"/>
    <n v="2"/>
    <n v="5"/>
    <n v="1"/>
    <s v="Weekday"/>
    <m/>
    <m/>
  </r>
  <r>
    <s v="WEB-8864"/>
    <x v="153"/>
    <s v="Diya Reddy"/>
    <x v="5"/>
    <x v="2"/>
    <x v="14"/>
    <n v="3"/>
    <n v="202.61"/>
    <x v="0"/>
    <x v="0"/>
    <n v="5"/>
    <n v="607.83000000000004"/>
    <m/>
    <m/>
    <m/>
    <m/>
    <m/>
    <m/>
    <s v="Completed"/>
    <s v="No"/>
    <s v="No"/>
    <m/>
    <n v="559"/>
    <n v="408"/>
    <n v="594714.6477588166"/>
    <n v="60882.938065984097"/>
    <n v="3.804733727810651"/>
    <s v="Notebook Set"/>
    <x v="2"/>
    <s v="Books"/>
    <s v="Books"/>
    <s v="Books"/>
    <n v="20"/>
    <s v="Books"/>
    <m/>
    <n v="2024"/>
    <n v="12"/>
    <n v="24"/>
    <n v="3"/>
    <s v="Weekday"/>
    <m/>
    <m/>
  </r>
  <r>
    <s v="WEB-8720"/>
    <x v="210"/>
    <s v="Diya Joshi"/>
    <x v="1"/>
    <x v="3"/>
    <x v="3"/>
    <n v="1"/>
    <n v="1682.12"/>
    <x v="2"/>
    <x v="0"/>
    <n v="5"/>
    <n v="1682.12"/>
    <m/>
    <m/>
    <m/>
    <m/>
    <m/>
    <m/>
    <s v="Completed"/>
    <s v="Yes"/>
    <s v="No"/>
    <m/>
    <n v="595"/>
    <n v="444"/>
    <n v="1892867.2841657216"/>
    <n v="199432.98236095349"/>
    <n v="3.8949824970828471"/>
    <s v="Denim Jeans"/>
    <x v="3"/>
    <s v="Fashion"/>
    <s v="Fashion"/>
    <s v="Fashion"/>
    <n v="6"/>
    <s v="Fashion"/>
    <m/>
    <n v="2024"/>
    <n v="7"/>
    <n v="13"/>
    <n v="7"/>
    <s v="Weekday"/>
    <m/>
    <m/>
  </r>
  <r>
    <s v="WEB-7921"/>
    <x v="843"/>
    <s v="Ananya Singh"/>
    <x v="2"/>
    <x v="4"/>
    <x v="22"/>
    <n v="1"/>
    <n v="1171.6099999999999"/>
    <x v="1"/>
    <x v="0"/>
    <n v="4"/>
    <n v="1171.6099999999999"/>
    <m/>
    <m/>
    <m/>
    <m/>
    <m/>
    <m/>
    <s v="Completed"/>
    <s v="Yes"/>
    <s v="No"/>
    <m/>
    <n v="589"/>
    <n v="426"/>
    <n v="1098537.4901531704"/>
    <n v="96724.388030634553"/>
    <n v="3.9001122334455669"/>
    <s v="Hair Oil"/>
    <x v="4"/>
    <s v="Beauty"/>
    <s v="Beauty"/>
    <s v="Beauty"/>
    <n v="70"/>
    <s v="Beauty"/>
    <m/>
    <n v="2023"/>
    <n v="6"/>
    <n v="15"/>
    <n v="5"/>
    <s v="Weekday"/>
    <m/>
    <m/>
  </r>
  <r>
    <s v="WEB-6783"/>
    <x v="474"/>
    <s v="Tanya Reddy"/>
    <x v="8"/>
    <x v="4"/>
    <x v="6"/>
    <n v="1"/>
    <n v="962.63"/>
    <x v="4"/>
    <x v="0"/>
    <n v="4"/>
    <n v="962.63"/>
    <m/>
    <m/>
    <m/>
    <m/>
    <m/>
    <m/>
    <s v="Completed"/>
    <s v="No"/>
    <s v="No"/>
    <m/>
    <n v="50"/>
    <n v="37"/>
    <n v="1098537.4901531704"/>
    <n v="96724.388030634553"/>
    <n v="3.9001122334455669"/>
    <s v="Lipstick"/>
    <x v="4"/>
    <s v="Beauty"/>
    <s v="Beauty"/>
    <s v="Beauty"/>
    <n v="10"/>
    <s v="Beauty"/>
    <m/>
    <n v="2023"/>
    <n v="11"/>
    <n v="13"/>
    <n v="2"/>
    <s v="Weekday"/>
    <m/>
    <m/>
  </r>
  <r>
    <s v="WEB-8880"/>
    <x v="491"/>
    <s v="Saanvi Iyer"/>
    <x v="3"/>
    <x v="3"/>
    <x v="10"/>
    <n v="1"/>
    <n v="721.92"/>
    <x v="0"/>
    <x v="0"/>
    <n v="4"/>
    <n v="721.92"/>
    <m/>
    <m/>
    <m/>
    <m/>
    <m/>
    <m/>
    <s v="Completed"/>
    <s v="No"/>
    <s v="No"/>
    <m/>
    <n v="619"/>
    <n v="468"/>
    <n v="1892867.2841657216"/>
    <n v="199432.98236095349"/>
    <n v="3.8949824970828471"/>
    <s v="Women'S Kurti"/>
    <x v="3"/>
    <s v="Fashion"/>
    <s v="Fashion"/>
    <s v="Fashion"/>
    <n v="15"/>
    <s v="Fashion"/>
    <m/>
    <n v="2024"/>
    <n v="10"/>
    <n v="15"/>
    <n v="3"/>
    <s v="Weekday"/>
    <m/>
    <m/>
  </r>
  <r>
    <s v="WEB-6273"/>
    <x v="844"/>
    <s v="Tanya Mehta"/>
    <x v="0"/>
    <x v="4"/>
    <x v="22"/>
    <n v="1"/>
    <n v="1226.46"/>
    <x v="2"/>
    <x v="0"/>
    <n v="3"/>
    <n v="1226.46"/>
    <m/>
    <m/>
    <m/>
    <m/>
    <m/>
    <m/>
    <s v="Completed"/>
    <s v="Yes"/>
    <s v="No"/>
    <m/>
    <n v="590"/>
    <n v="451"/>
    <n v="1098537.4901531704"/>
    <n v="96724.388030634553"/>
    <n v="3.9001122334455669"/>
    <s v="Hair Oil"/>
    <x v="4"/>
    <s v="Beauty"/>
    <s v="Beauty"/>
    <s v="Beauty"/>
    <n v="70"/>
    <s v="Beauty"/>
    <m/>
    <n v="2023"/>
    <n v="4"/>
    <n v="12"/>
    <n v="4"/>
    <s v="Weekday"/>
    <m/>
    <m/>
  </r>
  <r>
    <s v="WEB-5117"/>
    <x v="723"/>
    <s v="Rohan Bose"/>
    <x v="4"/>
    <x v="3"/>
    <x v="19"/>
    <n v="1"/>
    <n v="1533.19"/>
    <x v="1"/>
    <x v="0"/>
    <n v="5"/>
    <n v="1533.19"/>
    <m/>
    <m/>
    <m/>
    <m/>
    <m/>
    <m/>
    <s v="Completed"/>
    <s v="Yes"/>
    <s v="No"/>
    <m/>
    <n v="573"/>
    <n v="450"/>
    <n v="1892867.2841657216"/>
    <n v="199432.98236095349"/>
    <n v="3.8949824970828471"/>
    <s v="Sunglasses"/>
    <x v="3"/>
    <s v="Fashion"/>
    <s v="Fashion"/>
    <s v="Fashion"/>
    <n v="53"/>
    <s v="Fashion"/>
    <m/>
    <n v="2024"/>
    <n v="1"/>
    <n v="28"/>
    <n v="1"/>
    <s v="Weekday"/>
    <m/>
    <m/>
  </r>
  <r>
    <s v="WEB-8931"/>
    <x v="190"/>
    <s v="Diya Das"/>
    <x v="4"/>
    <x v="1"/>
    <x v="8"/>
    <n v="2"/>
    <n v="1724.29"/>
    <x v="0"/>
    <x v="0"/>
    <n v="4"/>
    <n v="3448.58"/>
    <m/>
    <m/>
    <m/>
    <m/>
    <m/>
    <m/>
    <s v="Completed"/>
    <s v="Yes"/>
    <s v="No"/>
    <m/>
    <n v="573"/>
    <n v="450"/>
    <n v="2759712.3299794244"/>
    <n v="330643.50635802455"/>
    <n v="3.8641711229946525"/>
    <s v="Wireless Earbuds"/>
    <x v="1"/>
    <s v="Electronics"/>
    <s v="Electronics"/>
    <s v="Electronics"/>
    <n v="12"/>
    <s v="Electronics"/>
    <m/>
    <n v="2023"/>
    <n v="3"/>
    <n v="5"/>
    <n v="1"/>
    <s v="Weekday"/>
    <m/>
    <m/>
  </r>
  <r>
    <s v="WEB-7008"/>
    <x v="893"/>
    <s v="Simran Sharma"/>
    <x v="0"/>
    <x v="2"/>
    <x v="14"/>
    <n v="1"/>
    <n v="122.16"/>
    <x v="1"/>
    <x v="0"/>
    <n v="3"/>
    <n v="122.16"/>
    <m/>
    <m/>
    <m/>
    <m/>
    <m/>
    <m/>
    <s v="Completed"/>
    <s v="No"/>
    <s v="No"/>
    <m/>
    <n v="590"/>
    <n v="451"/>
    <n v="594714.6477588166"/>
    <n v="60882.938065984097"/>
    <n v="3.804733727810651"/>
    <s v="Notebook Set"/>
    <x v="2"/>
    <s v="Books"/>
    <s v="Books"/>
    <s v="Books"/>
    <n v="20"/>
    <s v="Books"/>
    <m/>
    <n v="2023"/>
    <n v="10"/>
    <n v="24"/>
    <n v="3"/>
    <s v="Weekday"/>
    <m/>
    <m/>
  </r>
  <r>
    <s v="WEB-6256"/>
    <x v="616"/>
    <s v="Ananya Nair"/>
    <x v="7"/>
    <x v="2"/>
    <x v="2"/>
    <n v="1"/>
    <n v="443.57"/>
    <x v="3"/>
    <x v="0"/>
    <n v="4"/>
    <n v="443.57"/>
    <m/>
    <m/>
    <m/>
    <m/>
    <m/>
    <m/>
    <s v="Completed"/>
    <s v="No"/>
    <s v="No"/>
    <m/>
    <n v="567"/>
    <n v="440"/>
    <n v="594714.6477588166"/>
    <n v="60882.938065984097"/>
    <n v="3.804733727810651"/>
    <s v="Cookbook"/>
    <x v="2"/>
    <s v="Books"/>
    <s v="Books"/>
    <s v="Books"/>
    <n v="4"/>
    <s v="Books"/>
    <m/>
    <n v="2023"/>
    <n v="9"/>
    <n v="21"/>
    <n v="5"/>
    <s v="Weekday"/>
    <m/>
    <m/>
  </r>
  <r>
    <s v="WEB-5638"/>
    <x v="793"/>
    <s v="Neha Patel"/>
    <x v="4"/>
    <x v="4"/>
    <x v="22"/>
    <n v="3"/>
    <n v="415.44"/>
    <x v="2"/>
    <x v="0"/>
    <n v="3"/>
    <n v="1246.32"/>
    <m/>
    <m/>
    <m/>
    <m/>
    <m/>
    <m/>
    <s v="Completed"/>
    <s v="Yes"/>
    <s v="No"/>
    <m/>
    <n v="573"/>
    <n v="450"/>
    <n v="1098537.4901531704"/>
    <n v="96724.388030634553"/>
    <n v="3.9001122334455669"/>
    <s v="Hair Oil"/>
    <x v="4"/>
    <s v="Beauty"/>
    <s v="Beauty"/>
    <s v="Beauty"/>
    <n v="70"/>
    <s v="Beauty"/>
    <m/>
    <n v="2024"/>
    <n v="4"/>
    <n v="17"/>
    <n v="4"/>
    <s v="Weekday"/>
    <m/>
    <m/>
  </r>
  <r>
    <s v="WEB-5383"/>
    <x v="489"/>
    <s v="Vikram Bose"/>
    <x v="0"/>
    <x v="4"/>
    <x v="22"/>
    <n v="2"/>
    <n v="389.94"/>
    <x v="3"/>
    <x v="0"/>
    <n v="4"/>
    <n v="779.88"/>
    <m/>
    <m/>
    <m/>
    <m/>
    <m/>
    <m/>
    <s v="Completed"/>
    <s v="No"/>
    <s v="No"/>
    <m/>
    <n v="590"/>
    <n v="451"/>
    <n v="1098537.4901531704"/>
    <n v="96724.388030634553"/>
    <n v="3.9001122334455669"/>
    <s v="Hair Oil"/>
    <x v="4"/>
    <s v="Beauty"/>
    <s v="Beauty"/>
    <s v="Beauty"/>
    <n v="70"/>
    <s v="Beauty"/>
    <m/>
    <n v="2024"/>
    <n v="12"/>
    <n v="25"/>
    <n v="4"/>
    <s v="Weekday"/>
    <m/>
    <m/>
  </r>
  <r>
    <s v="WEB-5412"/>
    <x v="504"/>
    <s v="Kavya Kumar"/>
    <x v="3"/>
    <x v="3"/>
    <x v="19"/>
    <n v="1"/>
    <n v="820.29"/>
    <x v="1"/>
    <x v="0"/>
    <n v="4"/>
    <n v="820.29"/>
    <m/>
    <m/>
    <m/>
    <m/>
    <m/>
    <m/>
    <s v="Completed"/>
    <s v="No"/>
    <s v="No"/>
    <m/>
    <n v="619"/>
    <n v="468"/>
    <n v="1892867.2841657216"/>
    <n v="199432.98236095349"/>
    <n v="3.8949824970828471"/>
    <s v="Sunglasses"/>
    <x v="3"/>
    <s v="Fashion"/>
    <s v="Fashion"/>
    <s v="Fashion"/>
    <n v="53"/>
    <s v="Fashion"/>
    <m/>
    <n v="2024"/>
    <n v="7"/>
    <n v="29"/>
    <n v="2"/>
    <s v="Weekday"/>
    <m/>
    <m/>
  </r>
  <r>
    <s v="WEB-9290"/>
    <x v="368"/>
    <s v="Diya Iyer"/>
    <x v="6"/>
    <x v="4"/>
    <x v="12"/>
    <n v="2"/>
    <n v="1437.63"/>
    <x v="3"/>
    <x v="0"/>
    <m/>
    <n v="2875.26"/>
    <m/>
    <m/>
    <m/>
    <m/>
    <m/>
    <m/>
    <s v="Completed"/>
    <s v="Yes"/>
    <s v="No"/>
    <m/>
    <n v="558"/>
    <n v="430"/>
    <n v="1098537.4901531704"/>
    <n v="96724.388030634553"/>
    <n v="3.9001122334455669"/>
    <s v="Perfume 50Ml"/>
    <x v="4"/>
    <s v="Beauty"/>
    <s v="Beauty"/>
    <s v="Beauty"/>
    <n v="18"/>
    <s v="Beauty"/>
    <m/>
    <n v="2023"/>
    <n v="5"/>
    <n v="19"/>
    <n v="6"/>
    <s v="Weekday"/>
    <m/>
    <m/>
  </r>
  <r>
    <s v="WEB-5031"/>
    <x v="720"/>
    <s v="Ananya Das"/>
    <x v="4"/>
    <x v="4"/>
    <x v="6"/>
    <n v="1"/>
    <n v="284.92"/>
    <x v="0"/>
    <x v="1"/>
    <n v="2"/>
    <n v="284.92"/>
    <m/>
    <m/>
    <m/>
    <m/>
    <m/>
    <m/>
    <s v="Pending"/>
    <s v="No"/>
    <s v="Yes"/>
    <m/>
    <n v="573"/>
    <n v="450"/>
    <n v="1098537.4901531704"/>
    <n v="96724.388030634553"/>
    <n v="3.9001122334455669"/>
    <s v="Lipstick"/>
    <x v="4"/>
    <s v="Beauty"/>
    <s v="Beauty"/>
    <s v="Beauty"/>
    <n v="10"/>
    <s v="Beauty"/>
    <m/>
    <n v="2025"/>
    <n v="1"/>
    <n v="3"/>
    <n v="6"/>
    <s v="Weekday"/>
    <m/>
    <m/>
  </r>
  <r>
    <s v="WEB-7318"/>
    <x v="491"/>
    <s v="Arjun Singh"/>
    <x v="3"/>
    <x v="2"/>
    <x v="13"/>
    <n v="1"/>
    <n v="197.16"/>
    <x v="2"/>
    <x v="0"/>
    <n v="4"/>
    <n v="197.16"/>
    <m/>
    <m/>
    <m/>
    <m/>
    <m/>
    <m/>
    <s v="Completed"/>
    <s v="No"/>
    <s v="No"/>
    <m/>
    <n v="619"/>
    <n v="468"/>
    <n v="594714.6477588166"/>
    <n v="60882.938065984097"/>
    <n v="3.804733727810651"/>
    <s v="Self-Help Book"/>
    <x v="2"/>
    <s v="Books"/>
    <s v="Books"/>
    <s v="Books"/>
    <n v="19"/>
    <s v="Books"/>
    <m/>
    <n v="2024"/>
    <n v="10"/>
    <n v="15"/>
    <n v="3"/>
    <s v="Weekday"/>
    <m/>
    <m/>
  </r>
  <r>
    <s v="WEB-8970"/>
    <x v="56"/>
    <s v="Rahul Sharma"/>
    <x v="1"/>
    <x v="1"/>
    <x v="11"/>
    <n v="2"/>
    <n v="601.54"/>
    <x v="4"/>
    <x v="0"/>
    <n v="5"/>
    <n v="1203.08"/>
    <m/>
    <m/>
    <m/>
    <m/>
    <m/>
    <m/>
    <s v="Completed"/>
    <s v="Yes"/>
    <s v="No"/>
    <m/>
    <n v="595"/>
    <n v="444"/>
    <n v="2759712.3299794244"/>
    <n v="330643.50635802455"/>
    <n v="3.8641711229946525"/>
    <s v="Smart Watch"/>
    <x v="1"/>
    <s v="Electronics"/>
    <s v="Electronics"/>
    <s v="Electronics"/>
    <n v="17"/>
    <s v="Electronics"/>
    <m/>
    <n v="2023"/>
    <n v="4"/>
    <n v="30"/>
    <n v="1"/>
    <s v="Weekday"/>
    <m/>
    <m/>
  </r>
  <r>
    <s v="WEB-7838"/>
    <x v="425"/>
    <s v="Aditya Reddy"/>
    <x v="1"/>
    <x v="2"/>
    <x v="14"/>
    <n v="1"/>
    <n v="712.29"/>
    <x v="2"/>
    <x v="1"/>
    <n v="4"/>
    <n v="712.29"/>
    <m/>
    <m/>
    <m/>
    <m/>
    <m/>
    <m/>
    <s v="Pending"/>
    <s v="No"/>
    <s v="Yes"/>
    <m/>
    <n v="595"/>
    <n v="444"/>
    <n v="594714.6477588166"/>
    <n v="60882.938065984097"/>
    <n v="3.804733727810651"/>
    <s v="Notebook Set"/>
    <x v="2"/>
    <s v="Books"/>
    <s v="Books"/>
    <s v="Books"/>
    <n v="20"/>
    <s v="Books"/>
    <m/>
    <n v="2025"/>
    <n v="2"/>
    <n v="22"/>
    <n v="7"/>
    <s v="Weekday"/>
    <m/>
    <m/>
  </r>
  <r>
    <s v="WEB-7132"/>
    <x v="615"/>
    <s v="Meera Kapoor"/>
    <x v="0"/>
    <x v="4"/>
    <x v="22"/>
    <n v="1"/>
    <n v="585.15"/>
    <x v="0"/>
    <x v="0"/>
    <n v="5"/>
    <n v="585.15"/>
    <m/>
    <m/>
    <m/>
    <m/>
    <m/>
    <m/>
    <s v="Completed"/>
    <s v="No"/>
    <s v="No"/>
    <m/>
    <n v="590"/>
    <n v="451"/>
    <n v="1098537.4901531704"/>
    <n v="96724.388030634553"/>
    <n v="3.9001122334455669"/>
    <s v="Hair Oil"/>
    <x v="4"/>
    <s v="Beauty"/>
    <s v="Beauty"/>
    <s v="Beauty"/>
    <n v="70"/>
    <s v="Beauty"/>
    <m/>
    <n v="2023"/>
    <n v="6"/>
    <n v="30"/>
    <n v="6"/>
    <s v="Weekday"/>
    <m/>
    <m/>
  </r>
  <r>
    <s v="WEB-7119"/>
    <x v="239"/>
    <s v="Ishaan Joshi"/>
    <x v="1"/>
    <x v="4"/>
    <x v="12"/>
    <n v="1"/>
    <n v="1179.1600000000001"/>
    <x v="3"/>
    <x v="0"/>
    <n v="4"/>
    <n v="1179.1600000000001"/>
    <m/>
    <m/>
    <m/>
    <m/>
    <m/>
    <m/>
    <s v="Completed"/>
    <s v="Yes"/>
    <s v="No"/>
    <m/>
    <n v="595"/>
    <n v="444"/>
    <n v="1098537.4901531704"/>
    <n v="96724.388030634553"/>
    <n v="3.9001122334455669"/>
    <s v="Perfume 50Ml"/>
    <x v="4"/>
    <s v="Beauty"/>
    <s v="Beauty"/>
    <s v="Beauty"/>
    <n v="18"/>
    <s v="Beauty"/>
    <m/>
    <n v="2023"/>
    <n v="6"/>
    <n v="10"/>
    <n v="7"/>
    <s v="Weekday"/>
    <m/>
    <m/>
  </r>
  <r>
    <s v="WEB-5669"/>
    <x v="472"/>
    <s v="Vikram Mehta"/>
    <x v="2"/>
    <x v="4"/>
    <x v="22"/>
    <n v="2"/>
    <n v="1370.67"/>
    <x v="0"/>
    <x v="1"/>
    <n v="5"/>
    <n v="2741.34"/>
    <m/>
    <m/>
    <m/>
    <m/>
    <m/>
    <m/>
    <s v="Pending"/>
    <s v="No"/>
    <s v="Yes"/>
    <m/>
    <n v="589"/>
    <n v="426"/>
    <n v="1098537.4901531704"/>
    <n v="96724.388030634553"/>
    <n v="3.9001122334455669"/>
    <s v="Hair Oil"/>
    <x v="4"/>
    <s v="Beauty"/>
    <s v="Beauty"/>
    <s v="Beauty"/>
    <n v="70"/>
    <s v="Beauty"/>
    <m/>
    <n v="2025"/>
    <n v="2"/>
    <n v="24"/>
    <n v="2"/>
    <s v="Weekday"/>
    <m/>
    <m/>
  </r>
  <r>
    <s v="WEB-9308"/>
    <x v="332"/>
    <s v="Sanjay Reddy"/>
    <x v="4"/>
    <x v="0"/>
    <x v="16"/>
    <n v="2"/>
    <n v="1244.58"/>
    <x v="4"/>
    <x v="0"/>
    <n v="2"/>
    <n v="2489.16"/>
    <m/>
    <m/>
    <m/>
    <m/>
    <m/>
    <m/>
    <s v="Completed"/>
    <s v="Yes"/>
    <s v="No"/>
    <m/>
    <n v="573"/>
    <n v="450"/>
    <n v="1463424.4009529033"/>
    <n v="118285.78776560788"/>
    <n v="3.8140589569160999"/>
    <s v="Table Lamp"/>
    <x v="0"/>
    <s v="Home &amp; Kitchen"/>
    <s v="Home &amp; Kitchen"/>
    <s v="Home &amp; Kitchen"/>
    <n v="32"/>
    <s v="Home &amp; Kitchen"/>
    <m/>
    <n v="2024"/>
    <n v="12"/>
    <n v="3"/>
    <n v="3"/>
    <s v="Weekday"/>
    <m/>
    <m/>
  </r>
  <r>
    <s v="WEB-6121"/>
    <x v="115"/>
    <s v="Sanjay Gupta"/>
    <x v="0"/>
    <x v="2"/>
    <x v="15"/>
    <n v="1"/>
    <n v="587.71"/>
    <x v="3"/>
    <x v="0"/>
    <n v="4"/>
    <n v="587.71"/>
    <m/>
    <m/>
    <m/>
    <m/>
    <m/>
    <m/>
    <s v="Completed"/>
    <s v="No"/>
    <s v="No"/>
    <m/>
    <n v="590"/>
    <n v="451"/>
    <n v="594714.6477588166"/>
    <n v="60882.938065984097"/>
    <n v="3.804733727810651"/>
    <s v="Kids Story Book"/>
    <x v="2"/>
    <s v="Books"/>
    <s v="Books"/>
    <s v="Books"/>
    <n v="23"/>
    <s v="Books"/>
    <m/>
    <n v="2023"/>
    <n v="9"/>
    <n v="3"/>
    <n v="1"/>
    <s v="Weekday"/>
    <m/>
    <m/>
  </r>
  <r>
    <s v="WEB-6395"/>
    <x v="337"/>
    <s v="Saanvi Sharma"/>
    <x v="2"/>
    <x v="4"/>
    <x v="21"/>
    <n v="1"/>
    <n v="1122.71"/>
    <x v="2"/>
    <x v="0"/>
    <n v="2"/>
    <n v="1122.71"/>
    <m/>
    <m/>
    <m/>
    <m/>
    <m/>
    <m/>
    <s v="Completed"/>
    <s v="Yes"/>
    <s v="No"/>
    <m/>
    <n v="589"/>
    <n v="426"/>
    <n v="1098537.4901531704"/>
    <n v="96724.388030634553"/>
    <n v="3.9001122334455669"/>
    <s v="Shampoo 200Ml"/>
    <x v="4"/>
    <s v="Beauty"/>
    <s v="Beauty"/>
    <s v="Beauty"/>
    <n v="64"/>
    <s v="Beauty"/>
    <m/>
    <n v="2024"/>
    <n v="9"/>
    <n v="4"/>
    <n v="4"/>
    <s v="Weekday"/>
    <m/>
    <m/>
  </r>
  <r>
    <s v="WEB-8549"/>
    <x v="817"/>
    <s v="Aarav Kapoor"/>
    <x v="0"/>
    <x v="2"/>
    <x v="2"/>
    <n v="1"/>
    <n v="256.02"/>
    <x v="1"/>
    <x v="0"/>
    <n v="4"/>
    <n v="256.02"/>
    <m/>
    <m/>
    <m/>
    <m/>
    <m/>
    <m/>
    <s v="Completed"/>
    <s v="No"/>
    <s v="No"/>
    <m/>
    <n v="590"/>
    <n v="451"/>
    <n v="594714.6477588166"/>
    <n v="60882.938065984097"/>
    <n v="3.804733727810651"/>
    <s v="Cookbook"/>
    <x v="2"/>
    <s v="Books"/>
    <s v="Books"/>
    <s v="Books"/>
    <n v="4"/>
    <s v="Books"/>
    <m/>
    <n v="2025"/>
    <n v="5"/>
    <n v="21"/>
    <n v="4"/>
    <s v="Weekday"/>
    <m/>
    <m/>
  </r>
  <r>
    <s v="WEB-7204"/>
    <x v="588"/>
    <s v="Pooja Bose"/>
    <x v="1"/>
    <x v="3"/>
    <x v="3"/>
    <n v="2"/>
    <n v="1527.8"/>
    <x v="4"/>
    <x v="0"/>
    <n v="4"/>
    <n v="3055.6"/>
    <m/>
    <m/>
    <m/>
    <m/>
    <m/>
    <m/>
    <s v="Completed"/>
    <s v="Yes"/>
    <s v="No"/>
    <m/>
    <n v="595"/>
    <n v="444"/>
    <n v="1892867.2841657216"/>
    <n v="199432.98236095349"/>
    <n v="3.8949824970828471"/>
    <s v="Denim Jeans"/>
    <x v="3"/>
    <s v="Fashion"/>
    <s v="Fashion"/>
    <s v="Fashion"/>
    <n v="6"/>
    <s v="Fashion"/>
    <m/>
    <n v="2024"/>
    <n v="11"/>
    <n v="17"/>
    <n v="1"/>
    <s v="Weekday"/>
    <m/>
    <m/>
  </r>
  <r>
    <s v="WEB-5433"/>
    <x v="615"/>
    <s v="Kavya Chatterjee"/>
    <x v="6"/>
    <x v="4"/>
    <x v="24"/>
    <n v="1"/>
    <n v="1418.17"/>
    <x v="2"/>
    <x v="0"/>
    <n v="3"/>
    <n v="1418.17"/>
    <m/>
    <m/>
    <m/>
    <m/>
    <m/>
    <m/>
    <s v="Completed"/>
    <s v="Yes"/>
    <s v="No"/>
    <m/>
    <n v="558"/>
    <n v="430"/>
    <n v="1098537.4901531704"/>
    <n v="96724.388030634553"/>
    <n v="3.9001122334455669"/>
    <s v="Face Cream"/>
    <x v="4"/>
    <s v="Beauty"/>
    <s v="Beauty"/>
    <s v="Beauty"/>
    <n v="80"/>
    <s v="Beauty"/>
    <m/>
    <n v="2023"/>
    <n v="6"/>
    <n v="30"/>
    <n v="6"/>
    <s v="Weekday"/>
    <m/>
    <m/>
  </r>
  <r>
    <s v="WEB-5211"/>
    <x v="825"/>
    <s v="Simran Malhotra"/>
    <x v="0"/>
    <x v="1"/>
    <x v="18"/>
    <n v="1"/>
    <n v="2636.48"/>
    <x v="4"/>
    <x v="0"/>
    <n v="5"/>
    <n v="2636.48"/>
    <m/>
    <m/>
    <m/>
    <m/>
    <m/>
    <m/>
    <s v="Completed"/>
    <s v="Yes"/>
    <s v="No"/>
    <m/>
    <n v="590"/>
    <n v="451"/>
    <n v="2759712.3299794244"/>
    <n v="330643.50635802455"/>
    <n v="3.8641711229946525"/>
    <s v="Bluetooth Speaker"/>
    <x v="1"/>
    <s v="Electronics"/>
    <s v="Electronics"/>
    <s v="Electronics"/>
    <n v="48"/>
    <s v="Electronics"/>
    <m/>
    <n v="2025"/>
    <n v="5"/>
    <n v="15"/>
    <n v="5"/>
    <s v="Weekday"/>
    <m/>
    <m/>
  </r>
  <r>
    <s v="WEB-5129"/>
    <x v="330"/>
    <s v="Rohan Kapoor"/>
    <x v="7"/>
    <x v="4"/>
    <x v="12"/>
    <n v="2"/>
    <n v="1286.95"/>
    <x v="4"/>
    <x v="1"/>
    <n v="4"/>
    <n v="2573.9"/>
    <m/>
    <m/>
    <m/>
    <m/>
    <m/>
    <m/>
    <s v="Pending"/>
    <s v="No"/>
    <s v="Yes"/>
    <m/>
    <n v="567"/>
    <n v="440"/>
    <n v="1098537.4901531704"/>
    <n v="96724.388030634553"/>
    <n v="3.9001122334455669"/>
    <s v="Perfume 50Ml"/>
    <x v="4"/>
    <s v="Beauty"/>
    <s v="Beauty"/>
    <s v="Beauty"/>
    <n v="18"/>
    <s v="Beauty"/>
    <m/>
    <n v="2024"/>
    <n v="2"/>
    <n v="10"/>
    <n v="7"/>
    <s v="Weekday"/>
    <m/>
    <m/>
  </r>
  <r>
    <s v="WEB-7278"/>
    <x v="451"/>
    <s v="Ishaan Malhotra"/>
    <x v="2"/>
    <x v="1"/>
    <x v="18"/>
    <n v="1"/>
    <n v="1233.82"/>
    <x v="2"/>
    <x v="2"/>
    <n v="5"/>
    <n v="1233.82"/>
    <m/>
    <m/>
    <m/>
    <m/>
    <m/>
    <m/>
    <s v="Completed"/>
    <s v="No"/>
    <s v="No"/>
    <m/>
    <n v="589"/>
    <n v="426"/>
    <n v="2759712.3299794244"/>
    <n v="330643.50635802455"/>
    <n v="3.8641711229946525"/>
    <s v="Bluetooth Speaker"/>
    <x v="1"/>
    <s v="Electronics"/>
    <s v="Electronics"/>
    <s v="Electronics"/>
    <n v="48"/>
    <s v="Electronics"/>
    <m/>
    <n v="2023"/>
    <n v="6"/>
    <n v="25"/>
    <n v="1"/>
    <s v="Weekday"/>
    <m/>
    <m/>
  </r>
  <r>
    <s v="WEB-9288"/>
    <x v="557"/>
    <s v="Vikram Mehta"/>
    <x v="3"/>
    <x v="0"/>
    <x v="0"/>
    <n v="1"/>
    <n v="906.2"/>
    <x v="0"/>
    <x v="2"/>
    <n v="3"/>
    <n v="906.2"/>
    <m/>
    <m/>
    <m/>
    <m/>
    <m/>
    <m/>
    <s v="Completed"/>
    <s v="No"/>
    <s v="No"/>
    <m/>
    <n v="619"/>
    <n v="468"/>
    <n v="1463424.4009529033"/>
    <n v="118285.78776560788"/>
    <n v="3.8140589569160999"/>
    <s v="Water Bottle"/>
    <x v="0"/>
    <s v="Home &amp; Kitchen"/>
    <s v="Home &amp; Kitchen"/>
    <s v="Home &amp; Kitchen"/>
    <n v="2"/>
    <s v="Home &amp; Kitchen"/>
    <m/>
    <n v="2024"/>
    <n v="10"/>
    <n v="13"/>
    <n v="1"/>
    <s v="Weekday"/>
    <m/>
    <m/>
  </r>
  <r>
    <s v="WEB-7032"/>
    <x v="661"/>
    <s v="Riya Kumar"/>
    <x v="5"/>
    <x v="3"/>
    <x v="3"/>
    <n v="3"/>
    <n v="2373.48"/>
    <x v="1"/>
    <x v="0"/>
    <n v="3"/>
    <n v="7120.4400000000005"/>
    <m/>
    <m/>
    <m/>
    <m/>
    <m/>
    <m/>
    <s v="Completed"/>
    <s v="Yes"/>
    <s v="No"/>
    <m/>
    <n v="559"/>
    <n v="408"/>
    <n v="1892867.2841657216"/>
    <n v="199432.98236095349"/>
    <n v="3.8949824970828471"/>
    <s v="Denim Jeans"/>
    <x v="3"/>
    <s v="Fashion"/>
    <s v="Fashion"/>
    <s v="Fashion"/>
    <n v="6"/>
    <s v="Fashion"/>
    <m/>
    <n v="2023"/>
    <n v="1"/>
    <n v="7"/>
    <n v="7"/>
    <s v="Weekend"/>
    <m/>
    <m/>
  </r>
  <r>
    <s v="WEB-6284"/>
    <x v="849"/>
    <s v="Diya Sharma"/>
    <x v="1"/>
    <x v="2"/>
    <x v="13"/>
    <n v="3"/>
    <n v="282.66000000000003"/>
    <x v="4"/>
    <x v="0"/>
    <n v="1"/>
    <n v="847.98"/>
    <m/>
    <m/>
    <m/>
    <m/>
    <m/>
    <m/>
    <s v="Completed"/>
    <s v="No"/>
    <s v="No"/>
    <m/>
    <n v="595"/>
    <n v="444"/>
    <n v="594714.6477588166"/>
    <n v="60882.938065984097"/>
    <n v="3.804733727810651"/>
    <s v="Self-Help Book"/>
    <x v="2"/>
    <s v="Books"/>
    <s v="Books"/>
    <s v="Books"/>
    <n v="19"/>
    <s v="Books"/>
    <m/>
    <n v="2024"/>
    <n v="3"/>
    <n v="11"/>
    <n v="2"/>
    <s v="Weekday"/>
    <m/>
    <m/>
  </r>
  <r>
    <s v="WEB-5398"/>
    <x v="645"/>
    <s v="Aditya Rao"/>
    <x v="2"/>
    <x v="4"/>
    <x v="24"/>
    <n v="1"/>
    <n v="784.33"/>
    <x v="4"/>
    <x v="0"/>
    <n v="5"/>
    <n v="784.33"/>
    <m/>
    <m/>
    <m/>
    <m/>
    <m/>
    <m/>
    <s v="Completed"/>
    <s v="No"/>
    <s v="No"/>
    <m/>
    <n v="589"/>
    <n v="426"/>
    <n v="1098537.4901531704"/>
    <n v="96724.388030634553"/>
    <n v="3.9001122334455669"/>
    <s v="Face Cream"/>
    <x v="4"/>
    <s v="Beauty"/>
    <s v="Beauty"/>
    <s v="Beauty"/>
    <n v="80"/>
    <s v="Beauty"/>
    <m/>
    <n v="2023"/>
    <n v="1"/>
    <n v="3"/>
    <n v="3"/>
    <s v="Weekday"/>
    <m/>
    <m/>
  </r>
  <r>
    <s v="WEB-6772"/>
    <x v="671"/>
    <s v="Aditya Khan"/>
    <x v="2"/>
    <x v="2"/>
    <x v="14"/>
    <n v="1"/>
    <n v="331.11"/>
    <x v="1"/>
    <x v="0"/>
    <n v="1"/>
    <n v="331.11"/>
    <m/>
    <m/>
    <m/>
    <m/>
    <m/>
    <m/>
    <s v="Completed"/>
    <s v="No"/>
    <s v="No"/>
    <m/>
    <n v="589"/>
    <n v="426"/>
    <n v="594714.6477588166"/>
    <n v="60882.938065984097"/>
    <n v="3.804733727810651"/>
    <s v="Notebook Set"/>
    <x v="2"/>
    <s v="Books"/>
    <s v="Books"/>
    <s v="Books"/>
    <n v="20"/>
    <s v="Books"/>
    <m/>
    <n v="2023"/>
    <n v="9"/>
    <n v="29"/>
    <n v="6"/>
    <s v="Weekday"/>
    <m/>
    <m/>
  </r>
  <r>
    <s v="WEB-7564"/>
    <x v="526"/>
    <s v="Rohan Menon"/>
    <x v="1"/>
    <x v="4"/>
    <x v="21"/>
    <n v="2"/>
    <n v="198.14"/>
    <x v="4"/>
    <x v="1"/>
    <n v="4"/>
    <n v="396.28"/>
    <m/>
    <m/>
    <m/>
    <m/>
    <m/>
    <m/>
    <s v="Pending"/>
    <s v="No"/>
    <s v="Yes"/>
    <m/>
    <n v="595"/>
    <n v="444"/>
    <n v="1098537.4901531704"/>
    <n v="96724.388030634553"/>
    <n v="3.9001122334455669"/>
    <s v="Shampoo 200Ml"/>
    <x v="4"/>
    <s v="Beauty"/>
    <s v="Beauty"/>
    <s v="Beauty"/>
    <n v="64"/>
    <s v="Beauty"/>
    <m/>
    <n v="2023"/>
    <n v="1"/>
    <n v="1"/>
    <n v="1"/>
    <s v="Weekend"/>
    <m/>
    <m/>
  </r>
  <r>
    <s v="WEB-5597"/>
    <x v="529"/>
    <s v="Riya Chatterjee"/>
    <x v="6"/>
    <x v="1"/>
    <x v="1"/>
    <n v="3"/>
    <n v="1595.09"/>
    <x v="0"/>
    <x v="0"/>
    <n v="5"/>
    <n v="4785.2699999999995"/>
    <m/>
    <m/>
    <m/>
    <m/>
    <m/>
    <m/>
    <s v="Completed"/>
    <s v="Yes"/>
    <s v="No"/>
    <m/>
    <n v="558"/>
    <n v="430"/>
    <n v="2759712.3299794244"/>
    <n v="330643.50635802455"/>
    <n v="3.8641711229946525"/>
    <s v="Power Bank 10000Mah"/>
    <x v="1"/>
    <s v="Electronics"/>
    <s v="Electronics"/>
    <s v="Electronics"/>
    <n v="3"/>
    <s v="Electronics"/>
    <m/>
    <n v="2024"/>
    <n v="5"/>
    <n v="20"/>
    <n v="2"/>
    <s v="Weekday"/>
    <m/>
    <m/>
  </r>
  <r>
    <s v="WEB-8832"/>
    <x v="429"/>
    <s v="Vivaan Menon"/>
    <x v="5"/>
    <x v="3"/>
    <x v="10"/>
    <n v="1"/>
    <n v="897.15"/>
    <x v="0"/>
    <x v="0"/>
    <n v="5"/>
    <n v="897.15"/>
    <m/>
    <m/>
    <m/>
    <m/>
    <m/>
    <m/>
    <s v="Completed"/>
    <s v="No"/>
    <s v="No"/>
    <m/>
    <n v="559"/>
    <n v="408"/>
    <n v="1892867.2841657216"/>
    <n v="199432.98236095349"/>
    <n v="3.8949824970828471"/>
    <s v="Women'S Kurti"/>
    <x v="3"/>
    <s v="Fashion"/>
    <s v="Fashion"/>
    <s v="Fashion"/>
    <n v="15"/>
    <s v="Fashion"/>
    <m/>
    <n v="2023"/>
    <n v="1"/>
    <n v="9"/>
    <n v="2"/>
    <s v="Weekday"/>
    <m/>
    <m/>
  </r>
  <r>
    <s v="WEB-9116"/>
    <x v="177"/>
    <s v="Tanya Kumar"/>
    <x v="7"/>
    <x v="0"/>
    <x v="5"/>
    <n v="2"/>
    <n v="307.26"/>
    <x v="2"/>
    <x v="0"/>
    <n v="5"/>
    <n v="614.52"/>
    <m/>
    <m/>
    <m/>
    <m/>
    <m/>
    <m/>
    <s v="Completed"/>
    <s v="No"/>
    <s v="No"/>
    <m/>
    <n v="567"/>
    <n v="440"/>
    <n v="1463424.4009529033"/>
    <n v="118285.78776560788"/>
    <n v="3.8140589569160999"/>
    <s v="Storage Box"/>
    <x v="0"/>
    <s v="Home &amp; Kitchen"/>
    <s v="Home &amp; Kitchen"/>
    <s v="Home &amp; Kitchen"/>
    <n v="8"/>
    <s v="Home &amp; Kitchen"/>
    <m/>
    <n v="2023"/>
    <n v="7"/>
    <n v="16"/>
    <n v="1"/>
    <s v="Weekday"/>
    <m/>
    <m/>
  </r>
  <r>
    <s v="WEB-7447"/>
    <x v="216"/>
    <s v="Ishaan Iyer"/>
    <x v="2"/>
    <x v="3"/>
    <x v="19"/>
    <n v="1"/>
    <n v="635.80999999999995"/>
    <x v="2"/>
    <x v="0"/>
    <m/>
    <n v="635.80999999999995"/>
    <m/>
    <m/>
    <m/>
    <m/>
    <m/>
    <m/>
    <s v="Completed"/>
    <s v="No"/>
    <s v="No"/>
    <m/>
    <n v="589"/>
    <n v="426"/>
    <n v="1892867.2841657216"/>
    <n v="199432.98236095349"/>
    <n v="3.8949824970828471"/>
    <s v="Sunglasses"/>
    <x v="3"/>
    <s v="Fashion"/>
    <s v="Fashion"/>
    <s v="Fashion"/>
    <n v="53"/>
    <s v="Fashion"/>
    <m/>
    <n v="2023"/>
    <n v="12"/>
    <n v="31"/>
    <n v="1"/>
    <s v="Weekday"/>
    <m/>
    <m/>
  </r>
  <r>
    <s v="WEB-6213"/>
    <x v="519"/>
    <s v="Ishaan Khan"/>
    <x v="2"/>
    <x v="1"/>
    <x v="11"/>
    <n v="1"/>
    <n v="2998.35"/>
    <x v="2"/>
    <x v="0"/>
    <n v="2"/>
    <n v="2998.35"/>
    <m/>
    <m/>
    <m/>
    <m/>
    <m/>
    <m/>
    <s v="Completed"/>
    <s v="Yes"/>
    <s v="No"/>
    <m/>
    <n v="589"/>
    <n v="426"/>
    <n v="2759712.3299794244"/>
    <n v="330643.50635802455"/>
    <n v="3.8641711229946525"/>
    <s v="Smart Watch"/>
    <x v="1"/>
    <s v="Electronics"/>
    <s v="Electronics"/>
    <s v="Electronics"/>
    <n v="17"/>
    <s v="Electronics"/>
    <m/>
    <n v="2024"/>
    <n v="11"/>
    <n v="25"/>
    <n v="2"/>
    <s v="Weekday"/>
    <m/>
    <m/>
  </r>
  <r>
    <s v="WEB-5632"/>
    <x v="573"/>
    <s v="Saanvi Bose"/>
    <x v="5"/>
    <x v="3"/>
    <x v="20"/>
    <n v="2"/>
    <n v="996.14"/>
    <x v="3"/>
    <x v="0"/>
    <n v="5"/>
    <n v="1992.28"/>
    <m/>
    <m/>
    <m/>
    <m/>
    <m/>
    <m/>
    <s v="Completed"/>
    <s v="Yes"/>
    <s v="No"/>
    <m/>
    <n v="559"/>
    <n v="408"/>
    <n v="1892867.2841657216"/>
    <n v="199432.98236095349"/>
    <n v="3.8949824970828471"/>
    <s v="Men'S T-Shirt"/>
    <x v="3"/>
    <s v="Fashion"/>
    <s v="Fashion"/>
    <s v="Fashion"/>
    <n v="55"/>
    <s v="Fashion"/>
    <m/>
    <n v="2024"/>
    <n v="10"/>
    <n v="12"/>
    <n v="7"/>
    <s v="Weekday"/>
    <m/>
    <m/>
  </r>
  <r>
    <s v="WEB-8490"/>
    <x v="875"/>
    <s v="Ishaan Pillai"/>
    <x v="6"/>
    <x v="0"/>
    <x v="23"/>
    <n v="1"/>
    <n v="1743.36"/>
    <x v="1"/>
    <x v="0"/>
    <n v="5"/>
    <n v="1743.36"/>
    <m/>
    <m/>
    <m/>
    <m/>
    <m/>
    <m/>
    <s v="Completed"/>
    <s v="Yes"/>
    <s v="No"/>
    <m/>
    <n v="558"/>
    <n v="430"/>
    <n v="1463424.4009529033"/>
    <n v="118285.78776560788"/>
    <n v="3.8140589569160999"/>
    <s v="Led Bulb Pack"/>
    <x v="0"/>
    <s v="Home &amp; Kitchen"/>
    <s v="Home &amp; Kitchen"/>
    <s v="Home &amp; Kitchen"/>
    <n v="76"/>
    <s v="Home &amp; Kitchen"/>
    <m/>
    <n v="2023"/>
    <n v="7"/>
    <n v="26"/>
    <n v="4"/>
    <s v="Weekday"/>
    <m/>
    <m/>
  </r>
  <r>
    <s v="WEB-9542"/>
    <x v="6"/>
    <s v="Neha Pillai"/>
    <x v="3"/>
    <x v="2"/>
    <x v="2"/>
    <n v="1"/>
    <n v="478.93"/>
    <x v="1"/>
    <x v="2"/>
    <n v="5"/>
    <n v="478.93"/>
    <m/>
    <m/>
    <m/>
    <m/>
    <m/>
    <m/>
    <s v="Completed"/>
    <s v="No"/>
    <s v="No"/>
    <m/>
    <n v="619"/>
    <n v="468"/>
    <n v="594714.6477588166"/>
    <n v="60882.938065984097"/>
    <n v="3.804733727810651"/>
    <s v="Cookbook"/>
    <x v="2"/>
    <s v="Books"/>
    <s v="Books"/>
    <s v="Books"/>
    <n v="4"/>
    <s v="Books"/>
    <m/>
    <n v="2023"/>
    <n v="3"/>
    <n v="3"/>
    <n v="6"/>
    <s v="Weekday"/>
    <m/>
    <m/>
  </r>
  <r>
    <s v="WEB-7948"/>
    <x v="254"/>
    <s v="Ishaan Das"/>
    <x v="4"/>
    <x v="2"/>
    <x v="15"/>
    <n v="2"/>
    <n v="397.2"/>
    <x v="1"/>
    <x v="0"/>
    <n v="5"/>
    <n v="794.4"/>
    <m/>
    <m/>
    <m/>
    <m/>
    <m/>
    <m/>
    <s v="Completed"/>
    <s v="No"/>
    <s v="No"/>
    <m/>
    <n v="573"/>
    <n v="450"/>
    <n v="594714.6477588166"/>
    <n v="60882.938065984097"/>
    <n v="3.804733727810651"/>
    <s v="Kids Story Book"/>
    <x v="2"/>
    <s v="Books"/>
    <s v="Books"/>
    <s v="Books"/>
    <n v="23"/>
    <s v="Books"/>
    <m/>
    <n v="2025"/>
    <n v="2"/>
    <n v="20"/>
    <n v="5"/>
    <s v="Weekday"/>
    <m/>
    <m/>
  </r>
  <r>
    <s v="WEB-9106"/>
    <x v="272"/>
    <s v="Arjun Menon"/>
    <x v="1"/>
    <x v="2"/>
    <x v="7"/>
    <n v="1"/>
    <n v="580.62"/>
    <x v="0"/>
    <x v="0"/>
    <n v="4"/>
    <n v="580.62"/>
    <m/>
    <m/>
    <m/>
    <m/>
    <m/>
    <m/>
    <s v="Completed"/>
    <s v="No"/>
    <s v="No"/>
    <m/>
    <n v="595"/>
    <n v="444"/>
    <n v="594714.6477588166"/>
    <n v="60882.938065984097"/>
    <n v="3.804733727810651"/>
    <s v="Fiction Novel"/>
    <x v="2"/>
    <s v="Books"/>
    <s v="Books"/>
    <s v="Books"/>
    <n v="11"/>
    <s v="Books"/>
    <m/>
    <n v="2023"/>
    <n v="2"/>
    <n v="9"/>
    <n v="5"/>
    <s v="Weekday"/>
    <m/>
    <m/>
  </r>
  <r>
    <s v="WEB-5926"/>
    <x v="436"/>
    <s v="Tanya Kapoor"/>
    <x v="1"/>
    <x v="0"/>
    <x v="4"/>
    <n v="3"/>
    <n v="1201.4000000000001"/>
    <x v="0"/>
    <x v="2"/>
    <n v="4"/>
    <n v="3604.2000000000003"/>
    <m/>
    <m/>
    <m/>
    <m/>
    <m/>
    <m/>
    <s v="Completed"/>
    <s v="No"/>
    <s v="No"/>
    <m/>
    <n v="595"/>
    <n v="444"/>
    <n v="1463424.4009529033"/>
    <n v="118285.78776560788"/>
    <n v="3.8140589569160999"/>
    <s v="Non-Stick Pan"/>
    <x v="0"/>
    <s v="Home &amp; Kitchen"/>
    <s v="Home &amp; Kitchen"/>
    <s v="Home &amp; Kitchen"/>
    <n v="7"/>
    <s v="Home &amp; Kitchen"/>
    <m/>
    <n v="2023"/>
    <n v="1"/>
    <n v="28"/>
    <n v="7"/>
    <s v="Weekday"/>
    <m/>
    <m/>
  </r>
  <r>
    <s v="WEB-6107"/>
    <x v="437"/>
    <s v="Neha Malhotra"/>
    <x v="3"/>
    <x v="1"/>
    <x v="8"/>
    <n v="2"/>
    <n v="2229.84"/>
    <x v="2"/>
    <x v="0"/>
    <n v="3"/>
    <n v="4459.68"/>
    <m/>
    <m/>
    <m/>
    <m/>
    <m/>
    <m/>
    <s v="Completed"/>
    <s v="Yes"/>
    <s v="No"/>
    <m/>
    <n v="619"/>
    <n v="468"/>
    <n v="2759712.3299794244"/>
    <n v="330643.50635802455"/>
    <n v="3.8641711229946525"/>
    <s v="Wireless Earbuds"/>
    <x v="1"/>
    <s v="Electronics"/>
    <s v="Electronics"/>
    <s v="Electronics"/>
    <n v="12"/>
    <s v="Electronics"/>
    <m/>
    <n v="2024"/>
    <n v="1"/>
    <n v="22"/>
    <n v="2"/>
    <s v="Weekday"/>
    <m/>
    <m/>
  </r>
  <r>
    <s v="WEB-8755"/>
    <x v="371"/>
    <s v="Pooja Pillai"/>
    <x v="7"/>
    <x v="4"/>
    <x v="24"/>
    <n v="1"/>
    <n v="592.86"/>
    <x v="0"/>
    <x v="0"/>
    <n v="4"/>
    <n v="592.86"/>
    <m/>
    <m/>
    <m/>
    <m/>
    <m/>
    <m/>
    <s v="Completed"/>
    <s v="No"/>
    <s v="No"/>
    <m/>
    <n v="567"/>
    <n v="440"/>
    <n v="1098537.4901531704"/>
    <n v="96724.388030634553"/>
    <n v="3.9001122334455669"/>
    <s v="Face Cream"/>
    <x v="4"/>
    <s v="Beauty"/>
    <s v="Beauty"/>
    <s v="Beauty"/>
    <n v="80"/>
    <s v="Beauty"/>
    <m/>
    <n v="2023"/>
    <n v="3"/>
    <n v="24"/>
    <n v="6"/>
    <s v="Weekday"/>
    <m/>
    <m/>
  </r>
  <r>
    <s v="WEB-8309"/>
    <x v="378"/>
    <s v="Rahul Verma"/>
    <x v="7"/>
    <x v="0"/>
    <x v="16"/>
    <n v="1"/>
    <n v="938.94"/>
    <x v="1"/>
    <x v="1"/>
    <n v="5"/>
    <n v="938.94"/>
    <m/>
    <m/>
    <m/>
    <m/>
    <m/>
    <m/>
    <s v="Pending"/>
    <s v="No"/>
    <s v="Yes"/>
    <m/>
    <n v="567"/>
    <n v="440"/>
    <n v="1463424.4009529033"/>
    <n v="118285.78776560788"/>
    <n v="3.8140589569160999"/>
    <s v="Table Lamp"/>
    <x v="0"/>
    <s v="Home &amp; Kitchen"/>
    <s v="Home &amp; Kitchen"/>
    <s v="Home &amp; Kitchen"/>
    <n v="32"/>
    <s v="Home &amp; Kitchen"/>
    <m/>
    <n v="2023"/>
    <n v="10"/>
    <n v="12"/>
    <n v="5"/>
    <s v="Weekday"/>
    <m/>
    <m/>
  </r>
  <r>
    <s v="WEB-9443"/>
    <x v="458"/>
    <s v="Neha Rao"/>
    <x v="5"/>
    <x v="2"/>
    <x v="15"/>
    <n v="1"/>
    <n v="112.44"/>
    <x v="1"/>
    <x v="0"/>
    <n v="4"/>
    <n v="112.44"/>
    <m/>
    <m/>
    <m/>
    <m/>
    <m/>
    <m/>
    <s v="Completed"/>
    <s v="No"/>
    <s v="No"/>
    <m/>
    <n v="559"/>
    <n v="408"/>
    <n v="594714.6477588166"/>
    <n v="60882.938065984097"/>
    <n v="3.804733727810651"/>
    <s v="Kids Story Book"/>
    <x v="2"/>
    <s v="Books"/>
    <s v="Books"/>
    <s v="Books"/>
    <n v="23"/>
    <s v="Books"/>
    <m/>
    <n v="2024"/>
    <n v="6"/>
    <n v="23"/>
    <n v="1"/>
    <s v="Weekday"/>
    <m/>
    <m/>
  </r>
  <r>
    <s v="WEB-8686"/>
    <x v="226"/>
    <s v="Pooja Das"/>
    <x v="1"/>
    <x v="0"/>
    <x v="23"/>
    <n v="1"/>
    <n v="1996.89"/>
    <x v="1"/>
    <x v="0"/>
    <m/>
    <n v="1996.89"/>
    <m/>
    <m/>
    <m/>
    <m/>
    <m/>
    <m/>
    <s v="Completed"/>
    <s v="Yes"/>
    <s v="No"/>
    <m/>
    <n v="595"/>
    <n v="444"/>
    <n v="1463424.4009529033"/>
    <n v="118285.78776560788"/>
    <n v="3.8140589569160999"/>
    <s v="Led Bulb Pack"/>
    <x v="0"/>
    <s v="Home &amp; Kitchen"/>
    <s v="Home &amp; Kitchen"/>
    <s v="Home &amp; Kitchen"/>
    <n v="76"/>
    <s v="Home &amp; Kitchen"/>
    <m/>
    <n v="2023"/>
    <n v="11"/>
    <n v="18"/>
    <n v="7"/>
    <s v="Weekday"/>
    <m/>
    <m/>
  </r>
  <r>
    <s v="WEB-8540"/>
    <x v="353"/>
    <s v="Pooja Nair"/>
    <x v="4"/>
    <x v="2"/>
    <x v="7"/>
    <n v="1"/>
    <n v="181.43"/>
    <x v="4"/>
    <x v="3"/>
    <n v="4"/>
    <n v="181.43"/>
    <m/>
    <m/>
    <m/>
    <m/>
    <m/>
    <m/>
    <s v="Lost Sale"/>
    <s v="No"/>
    <s v="Yes"/>
    <m/>
    <n v="573"/>
    <n v="450"/>
    <n v="594714.6477588166"/>
    <n v="60882.938065984097"/>
    <n v="3.804733727810651"/>
    <s v="Fiction Novel"/>
    <x v="2"/>
    <s v="Books"/>
    <s v="Books"/>
    <s v="Books"/>
    <n v="11"/>
    <s v="Books"/>
    <m/>
    <n v="2023"/>
    <n v="9"/>
    <n v="10"/>
    <n v="1"/>
    <s v="Weekday"/>
    <m/>
    <m/>
  </r>
  <r>
    <s v="WEB-9334"/>
    <x v="894"/>
    <s v="Rohan Sharma"/>
    <x v="2"/>
    <x v="1"/>
    <x v="8"/>
    <n v="1"/>
    <n v="2872.09"/>
    <x v="2"/>
    <x v="0"/>
    <n v="3"/>
    <n v="2872.09"/>
    <m/>
    <m/>
    <m/>
    <m/>
    <m/>
    <m/>
    <s v="Completed"/>
    <s v="Yes"/>
    <s v="No"/>
    <m/>
    <n v="589"/>
    <n v="426"/>
    <n v="2759712.3299794244"/>
    <n v="330643.50635802455"/>
    <n v="3.8641711229946525"/>
    <s v="Wireless Earbuds"/>
    <x v="1"/>
    <s v="Electronics"/>
    <s v="Electronics"/>
    <s v="Electronics"/>
    <n v="12"/>
    <s v="Electronics"/>
    <m/>
    <n v="2023"/>
    <n v="6"/>
    <n v="28"/>
    <n v="4"/>
    <s v="Weekday"/>
    <m/>
    <m/>
  </r>
  <r>
    <s v="WEB-8373"/>
    <x v="579"/>
    <s v="Tanya Verma"/>
    <x v="1"/>
    <x v="2"/>
    <x v="14"/>
    <n v="2"/>
    <n v="279.37"/>
    <x v="1"/>
    <x v="0"/>
    <n v="5"/>
    <n v="558.74"/>
    <m/>
    <m/>
    <m/>
    <m/>
    <m/>
    <m/>
    <s v="Completed"/>
    <s v="No"/>
    <s v="No"/>
    <m/>
    <n v="595"/>
    <n v="444"/>
    <n v="594714.6477588166"/>
    <n v="60882.938065984097"/>
    <n v="3.804733727810651"/>
    <s v="Notebook Set"/>
    <x v="2"/>
    <s v="Books"/>
    <s v="Books"/>
    <s v="Books"/>
    <n v="20"/>
    <s v="Books"/>
    <m/>
    <n v="2023"/>
    <n v="12"/>
    <n v="3"/>
    <n v="1"/>
    <s v="Weekday"/>
    <m/>
    <m/>
  </r>
  <r>
    <s v="WEB-5670"/>
    <x v="774"/>
    <s v="Rahul Pillai"/>
    <x v="5"/>
    <x v="4"/>
    <x v="21"/>
    <n v="1"/>
    <n v="1375.72"/>
    <x v="1"/>
    <x v="0"/>
    <n v="4"/>
    <n v="1375.72"/>
    <m/>
    <m/>
    <m/>
    <m/>
    <m/>
    <m/>
    <s v="Completed"/>
    <s v="Yes"/>
    <s v="No"/>
    <m/>
    <n v="559"/>
    <n v="408"/>
    <n v="1098537.4901531704"/>
    <n v="96724.388030634553"/>
    <n v="3.9001122334455669"/>
    <s v="Shampoo 200Ml"/>
    <x v="4"/>
    <s v="Beauty"/>
    <s v="Beauty"/>
    <s v="Beauty"/>
    <n v="64"/>
    <s v="Beauty"/>
    <m/>
    <n v="2023"/>
    <n v="1"/>
    <n v="31"/>
    <n v="3"/>
    <s v="Weekday"/>
    <m/>
    <m/>
  </r>
  <r>
    <s v="WEB-6364"/>
    <x v="320"/>
    <s v="Simran Das"/>
    <x v="7"/>
    <x v="1"/>
    <x v="8"/>
    <n v="2"/>
    <n v="2441.81"/>
    <x v="0"/>
    <x v="2"/>
    <n v="5"/>
    <n v="4883.62"/>
    <m/>
    <m/>
    <m/>
    <m/>
    <m/>
    <m/>
    <s v="Completed"/>
    <s v="No"/>
    <s v="No"/>
    <m/>
    <n v="567"/>
    <n v="440"/>
    <n v="2759712.3299794244"/>
    <n v="330643.50635802455"/>
    <n v="3.8641711229946525"/>
    <s v="Wireless Earbuds"/>
    <x v="1"/>
    <s v="Electronics"/>
    <s v="Electronics"/>
    <s v="Electronics"/>
    <n v="12"/>
    <s v="Electronics"/>
    <m/>
    <n v="2024"/>
    <n v="8"/>
    <n v="22"/>
    <n v="5"/>
    <s v="Weekday"/>
    <m/>
    <m/>
  </r>
  <r>
    <s v="WEB-5349"/>
    <x v="555"/>
    <s v="Diya Joshi"/>
    <x v="7"/>
    <x v="3"/>
    <x v="10"/>
    <n v="1"/>
    <n v="882.49"/>
    <x v="3"/>
    <x v="0"/>
    <n v="4"/>
    <n v="882.49"/>
    <m/>
    <m/>
    <m/>
    <m/>
    <m/>
    <m/>
    <s v="Completed"/>
    <s v="No"/>
    <s v="No"/>
    <m/>
    <n v="567"/>
    <n v="440"/>
    <n v="1892867.2841657216"/>
    <n v="199432.98236095349"/>
    <n v="3.8949824970828471"/>
    <s v="Women'S Kurti"/>
    <x v="3"/>
    <s v="Fashion"/>
    <s v="Fashion"/>
    <s v="Fashion"/>
    <n v="15"/>
    <s v="Fashion"/>
    <m/>
    <n v="2023"/>
    <n v="2"/>
    <n v="11"/>
    <n v="7"/>
    <s v="Weekday"/>
    <m/>
    <m/>
  </r>
  <r>
    <s v="WEB-6537"/>
    <x v="620"/>
    <s v="Rahul Menon"/>
    <x v="3"/>
    <x v="1"/>
    <x v="18"/>
    <n v="2"/>
    <n v="2712.62"/>
    <x v="3"/>
    <x v="3"/>
    <n v="4"/>
    <n v="5425.24"/>
    <m/>
    <m/>
    <m/>
    <m/>
    <m/>
    <m/>
    <s v="Lost Sale"/>
    <s v="No"/>
    <s v="Yes"/>
    <m/>
    <n v="619"/>
    <n v="468"/>
    <n v="2759712.3299794244"/>
    <n v="330643.50635802455"/>
    <n v="3.8641711229946525"/>
    <s v="Bluetooth Speaker"/>
    <x v="1"/>
    <s v="Electronics"/>
    <s v="Electronics"/>
    <s v="Electronics"/>
    <n v="48"/>
    <s v="Electronics"/>
    <m/>
    <n v="2024"/>
    <n v="4"/>
    <n v="16"/>
    <n v="3"/>
    <s v="Weekday"/>
    <m/>
    <m/>
  </r>
  <r>
    <s v="WEB-7341"/>
    <x v="499"/>
    <s v="Vikram Rao"/>
    <x v="5"/>
    <x v="4"/>
    <x v="22"/>
    <n v="1"/>
    <n v="554.80999999999995"/>
    <x v="2"/>
    <x v="0"/>
    <n v="5"/>
    <n v="554.80999999999995"/>
    <m/>
    <m/>
    <m/>
    <m/>
    <m/>
    <m/>
    <s v="Completed"/>
    <s v="No"/>
    <s v="No"/>
    <m/>
    <n v="559"/>
    <n v="408"/>
    <n v="1098537.4901531704"/>
    <n v="96724.388030634553"/>
    <n v="3.9001122334455669"/>
    <s v="Hair Oil"/>
    <x v="4"/>
    <s v="Beauty"/>
    <s v="Beauty"/>
    <s v="Beauty"/>
    <n v="70"/>
    <s v="Beauty"/>
    <m/>
    <n v="2025"/>
    <n v="4"/>
    <n v="23"/>
    <n v="4"/>
    <s v="Weekday"/>
    <m/>
    <m/>
  </r>
  <r>
    <s v="WEB-9550"/>
    <x v="99"/>
    <s v="Rohan Singh"/>
    <x v="2"/>
    <x v="0"/>
    <x v="16"/>
    <n v="1"/>
    <n v="267.37"/>
    <x v="2"/>
    <x v="0"/>
    <n v="4"/>
    <n v="267.37"/>
    <m/>
    <m/>
    <m/>
    <m/>
    <m/>
    <m/>
    <s v="Completed"/>
    <s v="No"/>
    <s v="No"/>
    <m/>
    <n v="589"/>
    <n v="426"/>
    <n v="1463424.4009529033"/>
    <n v="118285.78776560788"/>
    <n v="3.8140589569160999"/>
    <s v="Table Lamp"/>
    <x v="0"/>
    <s v="Home &amp; Kitchen"/>
    <s v="Home &amp; Kitchen"/>
    <s v="Home &amp; Kitchen"/>
    <n v="32"/>
    <s v="Home &amp; Kitchen"/>
    <m/>
    <n v="2024"/>
    <n v="7"/>
    <n v="11"/>
    <n v="5"/>
    <s v="Weekday"/>
    <m/>
    <m/>
  </r>
  <r>
    <s v="WEB-6938"/>
    <x v="652"/>
    <s v="Rahul Gupta"/>
    <x v="0"/>
    <x v="0"/>
    <x v="16"/>
    <n v="1"/>
    <n v="1530.54"/>
    <x v="3"/>
    <x v="0"/>
    <n v="3"/>
    <n v="1530.54"/>
    <m/>
    <m/>
    <m/>
    <m/>
    <m/>
    <m/>
    <s v="Completed"/>
    <s v="Yes"/>
    <s v="No"/>
    <m/>
    <n v="590"/>
    <n v="451"/>
    <n v="1463424.4009529033"/>
    <n v="118285.78776560788"/>
    <n v="3.8140589569160999"/>
    <s v="Table Lamp"/>
    <x v="0"/>
    <s v="Home &amp; Kitchen"/>
    <s v="Home &amp; Kitchen"/>
    <s v="Home &amp; Kitchen"/>
    <n v="32"/>
    <s v="Home &amp; Kitchen"/>
    <m/>
    <n v="2025"/>
    <n v="3"/>
    <n v="2"/>
    <n v="1"/>
    <s v="Weekday"/>
    <m/>
    <m/>
  </r>
  <r>
    <s v="WEB-7944"/>
    <x v="295"/>
    <s v="Simran Bose"/>
    <x v="6"/>
    <x v="0"/>
    <x v="5"/>
    <n v="2"/>
    <n v="1252.97"/>
    <x v="4"/>
    <x v="0"/>
    <n v="4"/>
    <n v="2505.94"/>
    <m/>
    <m/>
    <m/>
    <m/>
    <m/>
    <m/>
    <s v="Completed"/>
    <s v="Yes"/>
    <s v="No"/>
    <m/>
    <n v="558"/>
    <n v="430"/>
    <n v="1463424.4009529033"/>
    <n v="118285.78776560788"/>
    <n v="3.8140589569160999"/>
    <s v="Storage Box"/>
    <x v="0"/>
    <s v="Home &amp; Kitchen"/>
    <s v="Home &amp; Kitchen"/>
    <s v="Home &amp; Kitchen"/>
    <n v="8"/>
    <s v="Home &amp; Kitchen"/>
    <m/>
    <n v="2025"/>
    <n v="1"/>
    <n v="25"/>
    <n v="7"/>
    <s v="Weekday"/>
    <m/>
    <m/>
  </r>
  <r>
    <s v="WEB-9193"/>
    <x v="65"/>
    <s v="Meera Gupta"/>
    <x v="6"/>
    <x v="1"/>
    <x v="9"/>
    <n v="2"/>
    <n v="533.54999999999995"/>
    <x v="0"/>
    <x v="1"/>
    <n v="3"/>
    <n v="1067.0999999999999"/>
    <m/>
    <m/>
    <m/>
    <m/>
    <m/>
    <m/>
    <s v="Pending"/>
    <s v="No"/>
    <s v="Yes"/>
    <m/>
    <n v="558"/>
    <n v="430"/>
    <n v="2759712.3299794244"/>
    <n v="330643.50635802455"/>
    <n v="3.8641711229946525"/>
    <s v="Usb Cable"/>
    <x v="1"/>
    <s v="Electronics"/>
    <s v="Electronics"/>
    <s v="Electronics"/>
    <n v="13"/>
    <s v="Electronics"/>
    <m/>
    <n v="2024"/>
    <n v="10"/>
    <n v="16"/>
    <n v="4"/>
    <s v="Weekday"/>
    <m/>
    <m/>
  </r>
  <r>
    <s v="WEB-7000"/>
    <x v="416"/>
    <s v="Ananya Sharma"/>
    <x v="6"/>
    <x v="0"/>
    <x v="23"/>
    <n v="1"/>
    <n v="1152.68"/>
    <x v="0"/>
    <x v="1"/>
    <n v="5"/>
    <n v="1152.68"/>
    <m/>
    <m/>
    <m/>
    <m/>
    <m/>
    <m/>
    <s v="Pending"/>
    <s v="No"/>
    <s v="Yes"/>
    <m/>
    <n v="558"/>
    <n v="430"/>
    <n v="1463424.4009529033"/>
    <n v="118285.78776560788"/>
    <n v="3.8140589569160999"/>
    <s v="Led Bulb Pack"/>
    <x v="0"/>
    <s v="Home &amp; Kitchen"/>
    <s v="Home &amp; Kitchen"/>
    <s v="Home &amp; Kitchen"/>
    <n v="76"/>
    <s v="Home &amp; Kitchen"/>
    <m/>
    <n v="2023"/>
    <n v="1"/>
    <n v="11"/>
    <n v="4"/>
    <s v="Weekday"/>
    <m/>
    <m/>
  </r>
  <r>
    <s v="WEB-5465"/>
    <x v="306"/>
    <s v="Karan Kapoor"/>
    <x v="5"/>
    <x v="0"/>
    <x v="0"/>
    <n v="1"/>
    <n v="325.75"/>
    <x v="4"/>
    <x v="3"/>
    <n v="5"/>
    <n v="325.75"/>
    <m/>
    <m/>
    <m/>
    <m/>
    <m/>
    <m/>
    <s v="Lost Sale"/>
    <s v="No"/>
    <s v="Yes"/>
    <m/>
    <n v="559"/>
    <n v="408"/>
    <n v="1463424.4009529033"/>
    <n v="118285.78776560788"/>
    <n v="3.8140589569160999"/>
    <s v="Water Bottle"/>
    <x v="0"/>
    <s v="Home &amp; Kitchen"/>
    <s v="Home &amp; Kitchen"/>
    <s v="Home &amp; Kitchen"/>
    <n v="2"/>
    <s v="Home &amp; Kitchen"/>
    <m/>
    <n v="2024"/>
    <n v="5"/>
    <n v="27"/>
    <n v="2"/>
    <s v="Weekday"/>
    <m/>
    <m/>
  </r>
  <r>
    <s v="WEB-7004"/>
    <x v="297"/>
    <s v="Riya Mehta"/>
    <x v="3"/>
    <x v="1"/>
    <x v="11"/>
    <n v="1"/>
    <n v="2627.11"/>
    <x v="4"/>
    <x v="3"/>
    <n v="4"/>
    <n v="2627.11"/>
    <m/>
    <m/>
    <m/>
    <m/>
    <m/>
    <m/>
    <s v="Lost Sale"/>
    <s v="No"/>
    <s v="Yes"/>
    <m/>
    <n v="619"/>
    <n v="468"/>
    <n v="2759712.3299794244"/>
    <n v="330643.50635802455"/>
    <n v="3.8641711229946525"/>
    <s v="Smart Watch"/>
    <x v="1"/>
    <s v="Electronics"/>
    <s v="Electronics"/>
    <s v="Electronics"/>
    <n v="17"/>
    <s v="Electronics"/>
    <m/>
    <n v="2025"/>
    <n v="1"/>
    <n v="9"/>
    <n v="5"/>
    <s v="Weekday"/>
    <m/>
    <m/>
  </r>
  <r>
    <s v="WEB-9386"/>
    <x v="488"/>
    <s v="Saanvi Iyer"/>
    <x v="5"/>
    <x v="4"/>
    <x v="12"/>
    <n v="2"/>
    <n v="158.19999999999999"/>
    <x v="0"/>
    <x v="0"/>
    <n v="4"/>
    <n v="316.39999999999998"/>
    <m/>
    <m/>
    <m/>
    <m/>
    <m/>
    <m/>
    <s v="Completed"/>
    <s v="No"/>
    <s v="No"/>
    <m/>
    <n v="559"/>
    <n v="408"/>
    <n v="1098537.4901531704"/>
    <n v="96724.388030634553"/>
    <n v="3.9001122334455669"/>
    <s v="Perfume 50Ml"/>
    <x v="4"/>
    <s v="Beauty"/>
    <s v="Beauty"/>
    <s v="Beauty"/>
    <n v="18"/>
    <s v="Beauty"/>
    <m/>
    <n v="2024"/>
    <n v="11"/>
    <n v="6"/>
    <n v="4"/>
    <s v="Weekday"/>
    <m/>
    <m/>
  </r>
  <r>
    <s v="WEB-5593"/>
    <x v="793"/>
    <s v="Rohan Patel"/>
    <x v="2"/>
    <x v="1"/>
    <x v="8"/>
    <n v="2"/>
    <n v="2762.43"/>
    <x v="2"/>
    <x v="0"/>
    <n v="3"/>
    <n v="5524.86"/>
    <m/>
    <m/>
    <m/>
    <m/>
    <m/>
    <m/>
    <s v="Completed"/>
    <s v="Yes"/>
    <s v="No"/>
    <m/>
    <n v="589"/>
    <n v="426"/>
    <n v="2759712.3299794244"/>
    <n v="330643.50635802455"/>
    <n v="3.8641711229946525"/>
    <s v="Wireless Earbuds"/>
    <x v="1"/>
    <s v="Electronics"/>
    <s v="Electronics"/>
    <s v="Electronics"/>
    <n v="12"/>
    <s v="Electronics"/>
    <m/>
    <n v="2024"/>
    <n v="4"/>
    <n v="17"/>
    <n v="4"/>
    <s v="Weekday"/>
    <m/>
    <m/>
  </r>
  <r>
    <s v="WEB-5336"/>
    <x v="146"/>
    <s v="Aditya Malhotra"/>
    <x v="2"/>
    <x v="1"/>
    <x v="18"/>
    <n v="3"/>
    <n v="2015.47"/>
    <x v="3"/>
    <x v="0"/>
    <n v="1"/>
    <n v="6046.41"/>
    <m/>
    <m/>
    <m/>
    <m/>
    <m/>
    <m/>
    <s v="Completed"/>
    <s v="Yes"/>
    <s v="No"/>
    <m/>
    <n v="589"/>
    <n v="426"/>
    <n v="2759712.3299794244"/>
    <n v="330643.50635802455"/>
    <n v="3.8641711229946525"/>
    <s v="Bluetooth Speaker"/>
    <x v="1"/>
    <s v="Electronics"/>
    <s v="Electronics"/>
    <s v="Electronics"/>
    <n v="48"/>
    <s v="Electronics"/>
    <m/>
    <n v="2024"/>
    <n v="4"/>
    <n v="7"/>
    <n v="1"/>
    <s v="Weekend"/>
    <m/>
    <m/>
  </r>
  <r>
    <s v="WEB-7587"/>
    <x v="61"/>
    <s v="Simran Kapoor"/>
    <x v="5"/>
    <x v="0"/>
    <x v="5"/>
    <n v="2"/>
    <n v="1904.69"/>
    <x v="4"/>
    <x v="0"/>
    <m/>
    <n v="3809.38"/>
    <m/>
    <m/>
    <m/>
    <m/>
    <m/>
    <m/>
    <s v="Completed"/>
    <s v="Yes"/>
    <s v="No"/>
    <m/>
    <n v="559"/>
    <n v="408"/>
    <n v="1463424.4009529033"/>
    <n v="118285.78776560788"/>
    <n v="3.8140589569160999"/>
    <s v="Storage Box"/>
    <x v="0"/>
    <s v="Home &amp; Kitchen"/>
    <s v="Home &amp; Kitchen"/>
    <s v="Home &amp; Kitchen"/>
    <n v="8"/>
    <s v="Home &amp; Kitchen"/>
    <m/>
    <n v="2023"/>
    <n v="4"/>
    <n v="14"/>
    <n v="6"/>
    <s v="Weekday"/>
    <m/>
    <m/>
  </r>
  <r>
    <s v="WEB-7301"/>
    <x v="127"/>
    <s v="Rahul Das"/>
    <x v="5"/>
    <x v="1"/>
    <x v="11"/>
    <n v="1"/>
    <n v="3302.5"/>
    <x v="3"/>
    <x v="0"/>
    <n v="5"/>
    <n v="3302.5"/>
    <m/>
    <m/>
    <m/>
    <m/>
    <m/>
    <m/>
    <s v="Completed"/>
    <s v="Yes"/>
    <s v="No"/>
    <m/>
    <n v="559"/>
    <n v="408"/>
    <n v="2759712.3299794244"/>
    <n v="330643.50635802455"/>
    <n v="3.8641711229946525"/>
    <s v="Smart Watch"/>
    <x v="1"/>
    <s v="Electronics"/>
    <s v="Electronics"/>
    <s v="Electronics"/>
    <n v="17"/>
    <s v="Electronics"/>
    <m/>
    <n v="2023"/>
    <n v="12"/>
    <n v="13"/>
    <n v="4"/>
    <s v="Weekday"/>
    <m/>
    <m/>
  </r>
  <r>
    <s v="WEB-7725"/>
    <x v="99"/>
    <s v="Rohan Mehta"/>
    <x v="3"/>
    <x v="2"/>
    <x v="7"/>
    <n v="1"/>
    <n v="240.92"/>
    <x v="2"/>
    <x v="3"/>
    <m/>
    <n v="240.92"/>
    <m/>
    <m/>
    <m/>
    <m/>
    <m/>
    <m/>
    <s v="Lost Sale"/>
    <s v="No"/>
    <s v="Yes"/>
    <m/>
    <n v="619"/>
    <n v="468"/>
    <n v="594714.6477588166"/>
    <n v="60882.938065984097"/>
    <n v="3.804733727810651"/>
    <s v="Fiction Novel"/>
    <x v="2"/>
    <s v="Books"/>
    <s v="Books"/>
    <s v="Books"/>
    <n v="11"/>
    <s v="Books"/>
    <m/>
    <n v="2024"/>
    <n v="7"/>
    <n v="11"/>
    <n v="5"/>
    <s v="Weekday"/>
    <m/>
    <m/>
  </r>
  <r>
    <s v="WEB-6220"/>
    <x v="718"/>
    <s v="Aarav Iyer"/>
    <x v="5"/>
    <x v="1"/>
    <x v="9"/>
    <n v="1"/>
    <n v="3497.23"/>
    <x v="0"/>
    <x v="0"/>
    <n v="5"/>
    <n v="3497.23"/>
    <m/>
    <m/>
    <m/>
    <m/>
    <m/>
    <m/>
    <s v="Completed"/>
    <s v="Yes"/>
    <s v="No"/>
    <m/>
    <n v="559"/>
    <n v="408"/>
    <n v="2759712.3299794244"/>
    <n v="330643.50635802455"/>
    <n v="3.8641711229946525"/>
    <s v="Usb Cable"/>
    <x v="1"/>
    <s v="Electronics"/>
    <s v="Electronics"/>
    <s v="Electronics"/>
    <n v="13"/>
    <s v="Electronics"/>
    <m/>
    <n v="2023"/>
    <n v="11"/>
    <n v="29"/>
    <n v="4"/>
    <s v="Weekday"/>
    <m/>
    <m/>
  </r>
  <r>
    <s v="WEB-9186"/>
    <x v="432"/>
    <s v="Saanvi Singh"/>
    <x v="5"/>
    <x v="3"/>
    <x v="19"/>
    <n v="1"/>
    <n v="903.01"/>
    <x v="2"/>
    <x v="0"/>
    <n v="4"/>
    <n v="903.01"/>
    <m/>
    <m/>
    <m/>
    <m/>
    <m/>
    <m/>
    <s v="Completed"/>
    <s v="No"/>
    <s v="No"/>
    <m/>
    <n v="559"/>
    <n v="408"/>
    <n v="1892867.2841657216"/>
    <n v="199432.98236095349"/>
    <n v="3.8949824970828471"/>
    <s v="Sunglasses"/>
    <x v="3"/>
    <s v="Fashion"/>
    <s v="Fashion"/>
    <s v="Fashion"/>
    <n v="53"/>
    <s v="Fashion"/>
    <m/>
    <n v="2023"/>
    <n v="11"/>
    <n v="4"/>
    <n v="7"/>
    <s v="Weekday"/>
    <m/>
    <m/>
  </r>
  <r>
    <s v="WEB-7580"/>
    <x v="471"/>
    <s v="Aarav Menon"/>
    <x v="7"/>
    <x v="3"/>
    <x v="17"/>
    <n v="2"/>
    <n v="2177.1799999999998"/>
    <x v="0"/>
    <x v="2"/>
    <m/>
    <n v="4354.3599999999997"/>
    <m/>
    <m/>
    <m/>
    <m/>
    <m/>
    <m/>
    <s v="Completed"/>
    <s v="No"/>
    <s v="No"/>
    <m/>
    <n v="567"/>
    <n v="440"/>
    <n v="1892867.2841657216"/>
    <n v="199432.98236095349"/>
    <n v="3.8949824970828471"/>
    <s v="Running Shoes"/>
    <x v="3"/>
    <s v="Fashion"/>
    <s v="Fashion"/>
    <s v="Fashion"/>
    <n v="45"/>
    <s v="Fashion"/>
    <m/>
    <n v="2024"/>
    <n v="4"/>
    <n v="25"/>
    <n v="5"/>
    <s v="Weekday"/>
    <m/>
    <m/>
  </r>
  <r>
    <s v="WEB-5716"/>
    <x v="472"/>
    <s v="Rohan Patel"/>
    <x v="3"/>
    <x v="0"/>
    <x v="23"/>
    <n v="1"/>
    <n v="1593.15"/>
    <x v="1"/>
    <x v="0"/>
    <n v="5"/>
    <n v="1593.15"/>
    <m/>
    <m/>
    <m/>
    <m/>
    <m/>
    <m/>
    <s v="Completed"/>
    <s v="Yes"/>
    <s v="No"/>
    <m/>
    <n v="619"/>
    <n v="468"/>
    <n v="1463424.4009529033"/>
    <n v="118285.78776560788"/>
    <n v="3.8140589569160999"/>
    <s v="Led Bulb Pack"/>
    <x v="0"/>
    <s v="Home &amp; Kitchen"/>
    <s v="Home &amp; Kitchen"/>
    <s v="Home &amp; Kitchen"/>
    <n v="76"/>
    <s v="Home &amp; Kitchen"/>
    <m/>
    <n v="2025"/>
    <n v="2"/>
    <n v="24"/>
    <n v="2"/>
    <s v="Weekday"/>
    <m/>
    <m/>
  </r>
  <r>
    <s v="WEB-7946"/>
    <x v="261"/>
    <s v="Karan Reddy"/>
    <x v="6"/>
    <x v="0"/>
    <x v="16"/>
    <n v="3"/>
    <n v="1301.6099999999999"/>
    <x v="4"/>
    <x v="2"/>
    <n v="4"/>
    <n v="3904.83"/>
    <m/>
    <m/>
    <m/>
    <m/>
    <m/>
    <m/>
    <s v="Completed"/>
    <s v="No"/>
    <s v="No"/>
    <m/>
    <n v="558"/>
    <n v="430"/>
    <n v="1463424.4009529033"/>
    <n v="118285.78776560788"/>
    <n v="3.8140589569160999"/>
    <s v="Table Lamp"/>
    <x v="0"/>
    <s v="Home &amp; Kitchen"/>
    <s v="Home &amp; Kitchen"/>
    <s v="Home &amp; Kitchen"/>
    <n v="32"/>
    <s v="Home &amp; Kitchen"/>
    <m/>
    <n v="2024"/>
    <n v="6"/>
    <n v="18"/>
    <n v="3"/>
    <s v="Weekday"/>
    <m/>
    <m/>
  </r>
  <r>
    <s v="WEB-5017"/>
    <x v="405"/>
    <s v="Vivaan Gupta"/>
    <x v="7"/>
    <x v="3"/>
    <x v="17"/>
    <n v="1"/>
    <n v="2144.34"/>
    <x v="4"/>
    <x v="0"/>
    <n v="5"/>
    <n v="2144.34"/>
    <m/>
    <m/>
    <m/>
    <m/>
    <m/>
    <m/>
    <s v="Completed"/>
    <s v="Yes"/>
    <s v="No"/>
    <m/>
    <n v="567"/>
    <n v="440"/>
    <n v="1892867.2841657216"/>
    <n v="199432.98236095349"/>
    <n v="3.8949824970828471"/>
    <s v="Running Shoes"/>
    <x v="3"/>
    <s v="Fashion"/>
    <s v="Fashion"/>
    <s v="Fashion"/>
    <n v="45"/>
    <s v="Fashion"/>
    <m/>
    <n v="2024"/>
    <n v="9"/>
    <n v="3"/>
    <n v="3"/>
    <s v="Weekday"/>
    <m/>
    <m/>
  </r>
  <r>
    <s v="WEB-8543"/>
    <x v="680"/>
    <s v="Aarav Verma"/>
    <x v="4"/>
    <x v="3"/>
    <x v="3"/>
    <n v="3"/>
    <n v="2390.11"/>
    <x v="1"/>
    <x v="3"/>
    <n v="3"/>
    <n v="7170.33"/>
    <m/>
    <m/>
    <m/>
    <m/>
    <m/>
    <m/>
    <s v="Lost Sale"/>
    <s v="No"/>
    <s v="Yes"/>
    <m/>
    <n v="573"/>
    <n v="450"/>
    <n v="1892867.2841657216"/>
    <n v="199432.98236095349"/>
    <n v="3.8949824970828471"/>
    <s v="Denim Jeans"/>
    <x v="3"/>
    <s v="Fashion"/>
    <s v="Fashion"/>
    <s v="Fashion"/>
    <n v="6"/>
    <s v="Fashion"/>
    <m/>
    <n v="2025"/>
    <n v="6"/>
    <n v="27"/>
    <n v="6"/>
    <s v="Weekday"/>
    <m/>
    <m/>
  </r>
  <r>
    <s v="WEB-5817"/>
    <x v="463"/>
    <s v="Rohan Menon"/>
    <x v="6"/>
    <x v="0"/>
    <x v="16"/>
    <n v="1"/>
    <n v="1429.5"/>
    <x v="3"/>
    <x v="0"/>
    <n v="5"/>
    <n v="1429.5"/>
    <m/>
    <m/>
    <m/>
    <m/>
    <m/>
    <m/>
    <s v="Completed"/>
    <s v="Yes"/>
    <s v="No"/>
    <m/>
    <n v="558"/>
    <n v="430"/>
    <n v="1463424.4009529033"/>
    <n v="118285.78776560788"/>
    <n v="3.8140589569160999"/>
    <s v="Table Lamp"/>
    <x v="0"/>
    <s v="Home &amp; Kitchen"/>
    <s v="Home &amp; Kitchen"/>
    <s v="Home &amp; Kitchen"/>
    <n v="32"/>
    <s v="Home &amp; Kitchen"/>
    <m/>
    <n v="2023"/>
    <n v="11"/>
    <n v="2"/>
    <n v="5"/>
    <s v="Weekday"/>
    <m/>
    <m/>
  </r>
  <r>
    <s v="WEB-6860"/>
    <x v="657"/>
    <s v="Tanya Das"/>
    <x v="7"/>
    <x v="4"/>
    <x v="24"/>
    <n v="2"/>
    <n v="1301.6600000000001"/>
    <x v="0"/>
    <x v="3"/>
    <n v="5"/>
    <n v="2603.3200000000002"/>
    <m/>
    <m/>
    <m/>
    <m/>
    <m/>
    <m/>
    <s v="Lost Sale"/>
    <s v="No"/>
    <s v="Yes"/>
    <m/>
    <n v="567"/>
    <n v="440"/>
    <n v="1098537.4901531704"/>
    <n v="96724.388030634553"/>
    <n v="3.9001122334455669"/>
    <s v="Face Cream"/>
    <x v="4"/>
    <s v="Beauty"/>
    <s v="Beauty"/>
    <s v="Beauty"/>
    <n v="80"/>
    <s v="Beauty"/>
    <m/>
    <n v="2024"/>
    <n v="1"/>
    <n v="1"/>
    <n v="2"/>
    <s v="Weekend"/>
    <m/>
    <m/>
  </r>
  <r>
    <s v="WEB-9166"/>
    <x v="675"/>
    <s v="Rahul Sharma"/>
    <x v="3"/>
    <x v="0"/>
    <x v="5"/>
    <n v="1"/>
    <n v="776.22"/>
    <x v="1"/>
    <x v="0"/>
    <n v="3"/>
    <n v="776.22"/>
    <m/>
    <m/>
    <m/>
    <m/>
    <m/>
    <m/>
    <s v="Completed"/>
    <s v="No"/>
    <s v="No"/>
    <m/>
    <n v="619"/>
    <n v="468"/>
    <n v="1463424.4009529033"/>
    <n v="118285.78776560788"/>
    <n v="3.8140589569160999"/>
    <s v="Storage Box"/>
    <x v="0"/>
    <s v="Home &amp; Kitchen"/>
    <s v="Home &amp; Kitchen"/>
    <s v="Home &amp; Kitchen"/>
    <n v="8"/>
    <s v="Home &amp; Kitchen"/>
    <m/>
    <n v="2024"/>
    <n v="3"/>
    <n v="5"/>
    <n v="3"/>
    <s v="Weekday"/>
    <m/>
    <m/>
  </r>
  <r>
    <s v="WEB-5605"/>
    <x v="157"/>
    <s v="Rahul Singh"/>
    <x v="1"/>
    <x v="3"/>
    <x v="19"/>
    <n v="1"/>
    <n v="2388.36"/>
    <x v="3"/>
    <x v="0"/>
    <n v="4"/>
    <n v="2388.36"/>
    <m/>
    <m/>
    <m/>
    <m/>
    <m/>
    <m/>
    <s v="Completed"/>
    <s v="Yes"/>
    <s v="No"/>
    <m/>
    <n v="595"/>
    <n v="444"/>
    <n v="1892867.2841657216"/>
    <n v="199432.98236095349"/>
    <n v="3.8949824970828471"/>
    <s v="Sunglasses"/>
    <x v="3"/>
    <s v="Fashion"/>
    <s v="Fashion"/>
    <s v="Fashion"/>
    <n v="53"/>
    <s v="Fashion"/>
    <m/>
    <n v="2024"/>
    <n v="7"/>
    <n v="1"/>
    <n v="2"/>
    <s v="Weekend"/>
    <m/>
    <m/>
  </r>
  <r>
    <s v="WEB-8448"/>
    <x v="225"/>
    <s v="Riya Nair"/>
    <x v="5"/>
    <x v="3"/>
    <x v="3"/>
    <n v="2"/>
    <n v="1305.3"/>
    <x v="4"/>
    <x v="0"/>
    <n v="4"/>
    <n v="2610.6"/>
    <m/>
    <m/>
    <m/>
    <m/>
    <m/>
    <m/>
    <s v="Completed"/>
    <s v="Yes"/>
    <s v="No"/>
    <m/>
    <n v="559"/>
    <n v="408"/>
    <n v="1892867.2841657216"/>
    <n v="199432.98236095349"/>
    <n v="3.8949824970828471"/>
    <s v="Denim Jeans"/>
    <x v="3"/>
    <s v="Fashion"/>
    <s v="Fashion"/>
    <s v="Fashion"/>
    <n v="6"/>
    <s v="Fashion"/>
    <m/>
    <n v="2024"/>
    <n v="6"/>
    <n v="13"/>
    <n v="5"/>
    <s v="Weekday"/>
    <m/>
    <m/>
  </r>
  <r>
    <s v="WEB-6596"/>
    <x v="416"/>
    <s v="Simran Gupta"/>
    <x v="0"/>
    <x v="3"/>
    <x v="19"/>
    <n v="1"/>
    <n v="2469.87"/>
    <x v="2"/>
    <x v="0"/>
    <n v="3"/>
    <n v="2469.87"/>
    <m/>
    <m/>
    <m/>
    <m/>
    <m/>
    <m/>
    <s v="Completed"/>
    <s v="Yes"/>
    <s v="No"/>
    <m/>
    <n v="590"/>
    <n v="451"/>
    <n v="1892867.2841657216"/>
    <n v="199432.98236095349"/>
    <n v="3.8949824970828471"/>
    <s v="Sunglasses"/>
    <x v="3"/>
    <s v="Fashion"/>
    <s v="Fashion"/>
    <s v="Fashion"/>
    <n v="53"/>
    <s v="Fashion"/>
    <m/>
    <n v="2023"/>
    <n v="1"/>
    <n v="11"/>
    <n v="4"/>
    <s v="Weekday"/>
    <m/>
    <m/>
  </r>
  <r>
    <s v="WEB-8114"/>
    <x v="768"/>
    <s v="Arjun Menon"/>
    <x v="4"/>
    <x v="4"/>
    <x v="21"/>
    <n v="1"/>
    <n v="1432.87"/>
    <x v="2"/>
    <x v="0"/>
    <n v="2"/>
    <n v="1432.87"/>
    <m/>
    <m/>
    <m/>
    <m/>
    <m/>
    <m/>
    <s v="Completed"/>
    <s v="Yes"/>
    <s v="No"/>
    <m/>
    <n v="573"/>
    <n v="450"/>
    <n v="1098537.4901531704"/>
    <n v="96724.388030634553"/>
    <n v="3.9001122334455669"/>
    <s v="Shampoo 200Ml"/>
    <x v="4"/>
    <s v="Beauty"/>
    <s v="Beauty"/>
    <s v="Beauty"/>
    <n v="64"/>
    <s v="Beauty"/>
    <m/>
    <n v="2023"/>
    <n v="2"/>
    <n v="7"/>
    <n v="3"/>
    <s v="Weekend"/>
    <m/>
    <m/>
  </r>
  <r>
    <s v="WEB-6739"/>
    <x v="247"/>
    <s v="Aditya Nair"/>
    <x v="4"/>
    <x v="3"/>
    <x v="20"/>
    <n v="3"/>
    <n v="1749.6"/>
    <x v="2"/>
    <x v="0"/>
    <n v="4"/>
    <n v="5248.7999999999993"/>
    <m/>
    <m/>
    <m/>
    <m/>
    <m/>
    <m/>
    <s v="Completed"/>
    <s v="Yes"/>
    <s v="No"/>
    <m/>
    <n v="573"/>
    <n v="450"/>
    <n v="1892867.2841657216"/>
    <n v="199432.98236095349"/>
    <n v="3.8949824970828471"/>
    <s v="Men'S T-Shirt"/>
    <x v="3"/>
    <s v="Fashion"/>
    <s v="Fashion"/>
    <s v="Fashion"/>
    <n v="55"/>
    <s v="Fashion"/>
    <m/>
    <n v="2024"/>
    <n v="10"/>
    <n v="2"/>
    <n v="4"/>
    <s v="Weekday"/>
    <m/>
    <m/>
  </r>
  <r>
    <s v="WEB-6743"/>
    <x v="366"/>
    <s v="Tanya Menon"/>
    <x v="1"/>
    <x v="0"/>
    <x v="0"/>
    <n v="1"/>
    <n v="1977.83"/>
    <x v="4"/>
    <x v="0"/>
    <n v="4"/>
    <n v="1977.83"/>
    <m/>
    <m/>
    <m/>
    <m/>
    <m/>
    <m/>
    <s v="Completed"/>
    <s v="Yes"/>
    <s v="No"/>
    <m/>
    <n v="595"/>
    <n v="444"/>
    <n v="1463424.4009529033"/>
    <n v="118285.78776560788"/>
    <n v="3.8140589569160999"/>
    <s v="Water Bottle"/>
    <x v="0"/>
    <s v="Home &amp; Kitchen"/>
    <s v="Home &amp; Kitchen"/>
    <s v="Home &amp; Kitchen"/>
    <n v="2"/>
    <s v="Home &amp; Kitchen"/>
    <m/>
    <n v="2023"/>
    <n v="11"/>
    <n v="16"/>
    <n v="5"/>
    <s v="Weekday"/>
    <m/>
    <m/>
  </r>
  <r>
    <s v="WEB-8917"/>
    <x v="196"/>
    <s v="Sanjay Khan"/>
    <x v="1"/>
    <x v="3"/>
    <x v="17"/>
    <n v="1"/>
    <n v="1419.824472190694"/>
    <x v="2"/>
    <x v="0"/>
    <n v="4"/>
    <n v="1419.824472190694"/>
    <m/>
    <m/>
    <m/>
    <m/>
    <m/>
    <m/>
    <s v="Completed"/>
    <s v="Yes"/>
    <s v="No"/>
    <m/>
    <n v="595"/>
    <n v="444"/>
    <n v="1892867.2841657216"/>
    <n v="199432.98236095349"/>
    <n v="3.8949824970828471"/>
    <s v="Running Shoes"/>
    <x v="3"/>
    <s v="Fashion"/>
    <s v="Fashion"/>
    <s v="Fashion"/>
    <n v="45"/>
    <s v="Fashion"/>
    <m/>
    <n v="2024"/>
    <n v="11"/>
    <n v="16"/>
    <n v="7"/>
    <s v="Weekday"/>
    <m/>
    <m/>
  </r>
  <r>
    <s v="WEB-5210"/>
    <x v="6"/>
    <s v="Sanjay Mehta"/>
    <x v="1"/>
    <x v="0"/>
    <x v="16"/>
    <n v="3"/>
    <n v="471.48"/>
    <x v="4"/>
    <x v="3"/>
    <n v="1"/>
    <n v="1414.44"/>
    <m/>
    <m/>
    <m/>
    <m/>
    <m/>
    <m/>
    <s v="Lost Sale"/>
    <s v="No"/>
    <s v="Yes"/>
    <m/>
    <n v="595"/>
    <n v="444"/>
    <n v="1463424.4009529033"/>
    <n v="118285.78776560788"/>
    <n v="3.8140589569160999"/>
    <s v="Table Lamp"/>
    <x v="0"/>
    <s v="Home &amp; Kitchen"/>
    <s v="Home &amp; Kitchen"/>
    <s v="Home &amp; Kitchen"/>
    <n v="32"/>
    <s v="Home &amp; Kitchen"/>
    <m/>
    <n v="2023"/>
    <n v="3"/>
    <n v="3"/>
    <n v="6"/>
    <s v="Weekday"/>
    <m/>
    <m/>
  </r>
  <r>
    <s v="WEB-8389"/>
    <x v="158"/>
    <s v="Aarav Gupta"/>
    <x v="7"/>
    <x v="1"/>
    <x v="8"/>
    <n v="1"/>
    <n v="679.77"/>
    <x v="0"/>
    <x v="0"/>
    <n v="4"/>
    <n v="679.77"/>
    <m/>
    <m/>
    <m/>
    <m/>
    <m/>
    <m/>
    <s v="Completed"/>
    <s v="No"/>
    <s v="No"/>
    <m/>
    <n v="567"/>
    <n v="440"/>
    <n v="2759712.3299794244"/>
    <n v="330643.50635802455"/>
    <n v="3.8641711229946525"/>
    <s v="Wireless Earbuds"/>
    <x v="1"/>
    <s v="Electronics"/>
    <s v="Electronics"/>
    <s v="Electronics"/>
    <n v="12"/>
    <s v="Electronics"/>
    <m/>
    <n v="2024"/>
    <n v="2"/>
    <n v="19"/>
    <n v="2"/>
    <s v="Weekday"/>
    <m/>
    <m/>
  </r>
  <r>
    <s v="WEB-5144"/>
    <x v="755"/>
    <s v="Vikram Kapoor"/>
    <x v="0"/>
    <x v="2"/>
    <x v="15"/>
    <n v="1"/>
    <n v="520.98"/>
    <x v="2"/>
    <x v="0"/>
    <n v="2"/>
    <n v="520.98"/>
    <m/>
    <m/>
    <m/>
    <m/>
    <m/>
    <m/>
    <s v="Completed"/>
    <s v="No"/>
    <s v="No"/>
    <m/>
    <n v="590"/>
    <n v="451"/>
    <n v="594714.6477588166"/>
    <n v="60882.938065984097"/>
    <n v="3.804733727810651"/>
    <s v="Kids Story Book"/>
    <x v="2"/>
    <s v="Books"/>
    <s v="Books"/>
    <s v="Books"/>
    <n v="23"/>
    <s v="Books"/>
    <m/>
    <n v="2023"/>
    <n v="8"/>
    <n v="5"/>
    <n v="7"/>
    <s v="Weekday"/>
    <m/>
    <m/>
  </r>
  <r>
    <s v="WEB-9317"/>
    <x v="671"/>
    <s v="Ishaan Rao"/>
    <x v="6"/>
    <x v="4"/>
    <x v="22"/>
    <n v="2"/>
    <n v="676.64"/>
    <x v="3"/>
    <x v="0"/>
    <n v="4"/>
    <n v="1353.28"/>
    <m/>
    <m/>
    <m/>
    <m/>
    <m/>
    <m/>
    <s v="Completed"/>
    <s v="Yes"/>
    <s v="No"/>
    <m/>
    <n v="558"/>
    <n v="430"/>
    <n v="1098537.4901531704"/>
    <n v="96724.388030634553"/>
    <n v="3.9001122334455669"/>
    <s v="Hair Oil"/>
    <x v="4"/>
    <s v="Beauty"/>
    <s v="Beauty"/>
    <s v="Beauty"/>
    <n v="70"/>
    <s v="Beauty"/>
    <m/>
    <n v="2023"/>
    <n v="9"/>
    <n v="29"/>
    <n v="6"/>
    <s v="Weekday"/>
    <m/>
    <m/>
  </r>
  <r>
    <s v="WEB-8094"/>
    <x v="373"/>
    <s v="Pooja Nair"/>
    <x v="6"/>
    <x v="2"/>
    <x v="13"/>
    <n v="1"/>
    <n v="199.07"/>
    <x v="4"/>
    <x v="0"/>
    <n v="3"/>
    <n v="199.07"/>
    <m/>
    <m/>
    <m/>
    <m/>
    <m/>
    <m/>
    <s v="Completed"/>
    <s v="No"/>
    <s v="No"/>
    <m/>
    <n v="558"/>
    <n v="430"/>
    <n v="594714.6477588166"/>
    <n v="60882.938065984097"/>
    <n v="3.804733727810651"/>
    <s v="Self-Help Book"/>
    <x v="2"/>
    <s v="Books"/>
    <s v="Books"/>
    <s v="Books"/>
    <n v="19"/>
    <s v="Books"/>
    <m/>
    <n v="2023"/>
    <n v="5"/>
    <n v="17"/>
    <n v="4"/>
    <s v="Weekday"/>
    <m/>
    <m/>
  </r>
  <r>
    <s v="WEB-7688"/>
    <x v="720"/>
    <s v="Diya Kumar"/>
    <x v="5"/>
    <x v="4"/>
    <x v="21"/>
    <n v="1"/>
    <n v="538.16"/>
    <x v="1"/>
    <x v="0"/>
    <n v="3"/>
    <n v="538.16"/>
    <m/>
    <m/>
    <m/>
    <m/>
    <m/>
    <m/>
    <s v="Completed"/>
    <s v="No"/>
    <s v="No"/>
    <m/>
    <n v="559"/>
    <n v="408"/>
    <n v="1098537.4901531704"/>
    <n v="96724.388030634553"/>
    <n v="3.9001122334455669"/>
    <s v="Shampoo 200Ml"/>
    <x v="4"/>
    <s v="Beauty"/>
    <s v="Beauty"/>
    <s v="Beauty"/>
    <n v="64"/>
    <s v="Beauty"/>
    <m/>
    <n v="2025"/>
    <n v="1"/>
    <n v="3"/>
    <n v="6"/>
    <s v="Weekday"/>
    <m/>
    <m/>
  </r>
  <r>
    <s v="WEB-6079"/>
    <x v="572"/>
    <s v="Karan Pillai"/>
    <x v="2"/>
    <x v="2"/>
    <x v="7"/>
    <n v="1"/>
    <n v="346.59"/>
    <x v="2"/>
    <x v="0"/>
    <n v="3"/>
    <n v="346.59"/>
    <m/>
    <m/>
    <m/>
    <m/>
    <m/>
    <m/>
    <s v="Completed"/>
    <s v="No"/>
    <s v="No"/>
    <m/>
    <n v="589"/>
    <n v="426"/>
    <n v="594714.6477588166"/>
    <n v="60882.938065984097"/>
    <n v="3.804733727810651"/>
    <s v="Fiction Novel"/>
    <x v="2"/>
    <s v="Books"/>
    <s v="Books"/>
    <s v="Books"/>
    <n v="11"/>
    <s v="Books"/>
    <m/>
    <n v="2023"/>
    <n v="12"/>
    <n v="29"/>
    <n v="6"/>
    <s v="Weekday"/>
    <m/>
    <m/>
  </r>
  <r>
    <s v="WEB-8971"/>
    <x v="419"/>
    <s v="Vikram Kumar"/>
    <x v="5"/>
    <x v="4"/>
    <x v="12"/>
    <n v="1"/>
    <n v="533.85"/>
    <x v="1"/>
    <x v="0"/>
    <n v="4"/>
    <n v="533.85"/>
    <m/>
    <m/>
    <m/>
    <m/>
    <m/>
    <m/>
    <s v="Completed"/>
    <s v="No"/>
    <s v="No"/>
    <m/>
    <n v="559"/>
    <n v="408"/>
    <n v="1098537.4901531704"/>
    <n v="96724.388030634553"/>
    <n v="3.9001122334455669"/>
    <s v="Perfume 50Ml"/>
    <x v="4"/>
    <s v="Beauty"/>
    <s v="Beauty"/>
    <s v="Beauty"/>
    <n v="18"/>
    <s v="Beauty"/>
    <m/>
    <n v="2024"/>
    <n v="10"/>
    <n v="19"/>
    <n v="7"/>
    <s v="Weekday"/>
    <m/>
    <m/>
  </r>
  <r>
    <s v="WEB-6664"/>
    <x v="34"/>
    <s v="Ananya Joshi"/>
    <x v="0"/>
    <x v="2"/>
    <x v="7"/>
    <n v="2"/>
    <n v="656.15"/>
    <x v="4"/>
    <x v="0"/>
    <n v="3"/>
    <n v="1312.3"/>
    <m/>
    <m/>
    <m/>
    <m/>
    <m/>
    <m/>
    <s v="Completed"/>
    <s v="Yes"/>
    <s v="No"/>
    <m/>
    <n v="590"/>
    <n v="451"/>
    <n v="594714.6477588166"/>
    <n v="60882.938065984097"/>
    <n v="3.804733727810651"/>
    <s v="Fiction Novel"/>
    <x v="2"/>
    <s v="Books"/>
    <s v="Books"/>
    <s v="Books"/>
    <n v="11"/>
    <s v="Books"/>
    <m/>
    <n v="2023"/>
    <n v="4"/>
    <n v="15"/>
    <n v="7"/>
    <s v="Weekday"/>
    <m/>
    <m/>
  </r>
  <r>
    <s v="WEB-7760"/>
    <x v="42"/>
    <s v="Vikram Malhotra"/>
    <x v="4"/>
    <x v="0"/>
    <x v="16"/>
    <n v="1"/>
    <n v="1022.1"/>
    <x v="0"/>
    <x v="0"/>
    <n v="1"/>
    <n v="1022.1"/>
    <m/>
    <m/>
    <m/>
    <m/>
    <m/>
    <m/>
    <s v="Completed"/>
    <s v="Yes"/>
    <s v="No"/>
    <m/>
    <n v="573"/>
    <n v="450"/>
    <n v="1463424.4009529033"/>
    <n v="118285.78776560788"/>
    <n v="3.8140589569160999"/>
    <s v="Table Lamp"/>
    <x v="0"/>
    <s v="Home &amp; Kitchen"/>
    <s v="Home &amp; Kitchen"/>
    <s v="Home &amp; Kitchen"/>
    <n v="32"/>
    <s v="Home &amp; Kitchen"/>
    <m/>
    <n v="2023"/>
    <n v="9"/>
    <n v="19"/>
    <n v="3"/>
    <s v="Weekday"/>
    <m/>
    <m/>
  </r>
  <r>
    <s v="WEB-5053"/>
    <x v="15"/>
    <s v="Aarav Kumar"/>
    <x v="3"/>
    <x v="3"/>
    <x v="19"/>
    <n v="1"/>
    <n v="2273.7399999999998"/>
    <x v="0"/>
    <x v="0"/>
    <n v="3"/>
    <n v="2273.7399999999998"/>
    <m/>
    <m/>
    <m/>
    <m/>
    <m/>
    <m/>
    <s v="Completed"/>
    <s v="Yes"/>
    <s v="No"/>
    <m/>
    <n v="619"/>
    <n v="468"/>
    <n v="1892867.2841657216"/>
    <n v="199432.98236095349"/>
    <n v="3.8949824970828471"/>
    <s v="Sunglasses"/>
    <x v="3"/>
    <s v="Fashion"/>
    <s v="Fashion"/>
    <s v="Fashion"/>
    <n v="53"/>
    <s v="Fashion"/>
    <m/>
    <n v="2025"/>
    <n v="2"/>
    <n v="13"/>
    <n v="5"/>
    <s v="Weekday"/>
    <m/>
    <m/>
  </r>
  <r>
    <s v="WEB-6552"/>
    <x v="783"/>
    <s v="Pooja Nair"/>
    <x v="3"/>
    <x v="4"/>
    <x v="24"/>
    <n v="2"/>
    <n v="1097.83"/>
    <x v="4"/>
    <x v="0"/>
    <n v="5"/>
    <n v="2195.66"/>
    <m/>
    <m/>
    <m/>
    <m/>
    <m/>
    <m/>
    <s v="Completed"/>
    <s v="Yes"/>
    <s v="No"/>
    <m/>
    <n v="619"/>
    <n v="468"/>
    <n v="1098537.4901531704"/>
    <n v="96724.388030634553"/>
    <n v="3.9001122334455669"/>
    <s v="Face Cream"/>
    <x v="4"/>
    <s v="Beauty"/>
    <s v="Beauty"/>
    <s v="Beauty"/>
    <n v="80"/>
    <s v="Beauty"/>
    <m/>
    <n v="2025"/>
    <n v="1"/>
    <n v="18"/>
    <n v="7"/>
    <s v="Weekday"/>
    <m/>
    <m/>
  </r>
  <r>
    <s v="WEB-9320"/>
    <x v="626"/>
    <s v="Rahul Chatterjee"/>
    <x v="7"/>
    <x v="0"/>
    <x v="0"/>
    <n v="1"/>
    <n v="1786.77"/>
    <x v="3"/>
    <x v="0"/>
    <n v="5"/>
    <n v="1786.77"/>
    <m/>
    <m/>
    <m/>
    <m/>
    <m/>
    <m/>
    <s v="Completed"/>
    <s v="Yes"/>
    <s v="No"/>
    <m/>
    <n v="567"/>
    <n v="440"/>
    <n v="1463424.4009529033"/>
    <n v="118285.78776560788"/>
    <n v="3.8140589569160999"/>
    <s v="Water Bottle"/>
    <x v="0"/>
    <s v="Home &amp; Kitchen"/>
    <s v="Home &amp; Kitchen"/>
    <s v="Home &amp; Kitchen"/>
    <n v="2"/>
    <s v="Home &amp; Kitchen"/>
    <m/>
    <n v="2023"/>
    <n v="7"/>
    <n v="3"/>
    <n v="2"/>
    <s v="Weekday"/>
    <m/>
    <m/>
  </r>
  <r>
    <s v="WEB-6496"/>
    <x v="895"/>
    <s v="Karan Joshi"/>
    <x v="5"/>
    <x v="2"/>
    <x v="15"/>
    <n v="2"/>
    <n v="374.08"/>
    <x v="1"/>
    <x v="0"/>
    <n v="5"/>
    <n v="748.16"/>
    <m/>
    <m/>
    <m/>
    <m/>
    <m/>
    <m/>
    <s v="Completed"/>
    <s v="No"/>
    <s v="No"/>
    <m/>
    <n v="559"/>
    <n v="408"/>
    <n v="594714.6477588166"/>
    <n v="60882.938065984097"/>
    <n v="3.804733727810651"/>
    <s v="Kids Story Book"/>
    <x v="2"/>
    <s v="Books"/>
    <s v="Books"/>
    <s v="Books"/>
    <n v="23"/>
    <s v="Books"/>
    <m/>
    <n v="2023"/>
    <n v="6"/>
    <n v="9"/>
    <n v="6"/>
    <s v="Weekday"/>
    <m/>
    <m/>
  </r>
  <r>
    <s v="WEB-9187"/>
    <x v="184"/>
    <s v="Ishaan Chatterjee"/>
    <x v="5"/>
    <x v="2"/>
    <x v="14"/>
    <n v="2"/>
    <n v="228.74"/>
    <x v="0"/>
    <x v="0"/>
    <n v="5"/>
    <n v="457.48"/>
    <m/>
    <m/>
    <m/>
    <m/>
    <m/>
    <m/>
    <s v="Completed"/>
    <s v="No"/>
    <s v="No"/>
    <m/>
    <n v="559"/>
    <n v="408"/>
    <n v="594714.6477588166"/>
    <n v="60882.938065984097"/>
    <n v="3.804733727810651"/>
    <s v="Notebook Set"/>
    <x v="2"/>
    <s v="Books"/>
    <s v="Books"/>
    <s v="Books"/>
    <n v="20"/>
    <s v="Books"/>
    <m/>
    <n v="2023"/>
    <n v="11"/>
    <n v="1"/>
    <n v="4"/>
    <s v="Weekend"/>
    <m/>
    <m/>
  </r>
  <r>
    <s v="WEB-8498"/>
    <x v="91"/>
    <s v="Saanvi Malhotra"/>
    <x v="1"/>
    <x v="1"/>
    <x v="9"/>
    <n v="1"/>
    <n v="636.76"/>
    <x v="0"/>
    <x v="0"/>
    <n v="4"/>
    <n v="636.76"/>
    <m/>
    <m/>
    <m/>
    <m/>
    <m/>
    <m/>
    <s v="Completed"/>
    <s v="No"/>
    <s v="No"/>
    <m/>
    <n v="595"/>
    <n v="444"/>
    <n v="2759712.3299794244"/>
    <n v="330643.50635802455"/>
    <n v="3.8641711229946525"/>
    <s v="Usb Cable"/>
    <x v="1"/>
    <s v="Electronics"/>
    <s v="Electronics"/>
    <s v="Electronics"/>
    <n v="13"/>
    <s v="Electronics"/>
    <m/>
    <n v="2024"/>
    <n v="4"/>
    <n v="28"/>
    <n v="1"/>
    <s v="Weekday"/>
    <m/>
    <m/>
  </r>
  <r>
    <s v="WEB-7917"/>
    <x v="218"/>
    <s v="Ananya Kapoor"/>
    <x v="3"/>
    <x v="1"/>
    <x v="18"/>
    <n v="1"/>
    <n v="899.08"/>
    <x v="1"/>
    <x v="0"/>
    <n v="5"/>
    <n v="899.08"/>
    <m/>
    <m/>
    <m/>
    <m/>
    <m/>
    <m/>
    <s v="Completed"/>
    <s v="No"/>
    <s v="No"/>
    <m/>
    <n v="619"/>
    <n v="468"/>
    <n v="2759712.3299794244"/>
    <n v="330643.50635802455"/>
    <n v="3.8641711229946525"/>
    <s v="Bluetooth Speaker"/>
    <x v="1"/>
    <s v="Electronics"/>
    <s v="Electronics"/>
    <s v="Electronics"/>
    <n v="48"/>
    <s v="Electronics"/>
    <m/>
    <n v="2025"/>
    <n v="3"/>
    <n v="23"/>
    <n v="1"/>
    <s v="Weekday"/>
    <m/>
    <m/>
  </r>
  <r>
    <s v="WEB-7125"/>
    <x v="837"/>
    <s v="Rohan Patel"/>
    <x v="5"/>
    <x v="3"/>
    <x v="19"/>
    <n v="1"/>
    <n v="269.52"/>
    <x v="1"/>
    <x v="0"/>
    <n v="3"/>
    <n v="269.52"/>
    <m/>
    <m/>
    <m/>
    <m/>
    <m/>
    <m/>
    <s v="Completed"/>
    <s v="No"/>
    <s v="No"/>
    <m/>
    <n v="559"/>
    <n v="408"/>
    <n v="1892867.2841657216"/>
    <n v="199432.98236095349"/>
    <n v="3.8949824970828471"/>
    <s v="Sunglasses"/>
    <x v="3"/>
    <s v="Fashion"/>
    <s v="Fashion"/>
    <s v="Fashion"/>
    <n v="53"/>
    <s v="Fashion"/>
    <m/>
    <n v="2024"/>
    <n v="2"/>
    <n v="9"/>
    <n v="6"/>
    <s v="Weekday"/>
    <m/>
    <m/>
  </r>
  <r>
    <s v="WEB-5850"/>
    <x v="552"/>
    <s v="Sanjay Das"/>
    <x v="0"/>
    <x v="2"/>
    <x v="13"/>
    <n v="1"/>
    <n v="198.24"/>
    <x v="0"/>
    <x v="0"/>
    <n v="5"/>
    <n v="198.24"/>
    <m/>
    <m/>
    <m/>
    <m/>
    <m/>
    <m/>
    <s v="Completed"/>
    <s v="No"/>
    <s v="No"/>
    <m/>
    <n v="590"/>
    <n v="451"/>
    <n v="594714.6477588166"/>
    <n v="60882.938065984097"/>
    <n v="3.804733727810651"/>
    <s v="Self-Help Book"/>
    <x v="2"/>
    <s v="Books"/>
    <s v="Books"/>
    <s v="Books"/>
    <n v="19"/>
    <s v="Books"/>
    <m/>
    <n v="2023"/>
    <n v="6"/>
    <n v="12"/>
    <n v="2"/>
    <s v="Weekday"/>
    <m/>
    <m/>
  </r>
  <r>
    <s v="WEB-7280"/>
    <x v="175"/>
    <s v="Ishaan Menon"/>
    <x v="4"/>
    <x v="3"/>
    <x v="17"/>
    <n v="1"/>
    <n v="2228.91"/>
    <x v="5"/>
    <x v="0"/>
    <n v="4"/>
    <n v="2228.91"/>
    <m/>
    <m/>
    <m/>
    <m/>
    <m/>
    <m/>
    <s v="Completed"/>
    <s v="Yes"/>
    <s v="No"/>
    <m/>
    <n v="573"/>
    <n v="450"/>
    <n v="1892867.2841657216"/>
    <n v="199432.98236095349"/>
    <n v="3.8949824970828471"/>
    <s v="Running Shoes"/>
    <x v="3"/>
    <s v="Fashion"/>
    <s v="Fashion"/>
    <s v="Fashion"/>
    <n v="45"/>
    <s v="Fashion"/>
    <m/>
    <n v="2024"/>
    <n v="12"/>
    <n v="19"/>
    <n v="5"/>
    <s v="Weekday"/>
    <m/>
    <m/>
  </r>
  <r>
    <s v="WEB-9372"/>
    <x v="592"/>
    <s v="Neha Das"/>
    <x v="7"/>
    <x v="4"/>
    <x v="6"/>
    <n v="1"/>
    <n v="509.97"/>
    <x v="4"/>
    <x v="2"/>
    <n v="5"/>
    <n v="509.97"/>
    <m/>
    <m/>
    <m/>
    <m/>
    <m/>
    <m/>
    <s v="Completed"/>
    <s v="No"/>
    <s v="No"/>
    <m/>
    <n v="567"/>
    <n v="440"/>
    <n v="1098537.4901531704"/>
    <n v="96724.388030634553"/>
    <n v="3.9001122334455669"/>
    <s v="Lipstick"/>
    <x v="4"/>
    <s v="Beauty"/>
    <s v="Beauty"/>
    <s v="Beauty"/>
    <n v="10"/>
    <s v="Beauty"/>
    <m/>
    <n v="2024"/>
    <n v="10"/>
    <n v="8"/>
    <n v="3"/>
    <s v="Weekday"/>
    <m/>
    <m/>
  </r>
  <r>
    <s v="WEB-7344"/>
    <x v="438"/>
    <s v="Neha Pillai"/>
    <x v="1"/>
    <x v="4"/>
    <x v="24"/>
    <n v="2"/>
    <n v="547.11"/>
    <x v="0"/>
    <x v="0"/>
    <n v="5"/>
    <n v="1094.22"/>
    <m/>
    <m/>
    <m/>
    <m/>
    <m/>
    <m/>
    <s v="Completed"/>
    <s v="Yes"/>
    <s v="No"/>
    <m/>
    <n v="595"/>
    <n v="444"/>
    <n v="1098537.4901531704"/>
    <n v="96724.388030634553"/>
    <n v="3.9001122334455669"/>
    <s v="Face Cream"/>
    <x v="4"/>
    <s v="Beauty"/>
    <s v="Beauty"/>
    <s v="Beauty"/>
    <n v="80"/>
    <s v="Beauty"/>
    <m/>
    <n v="2024"/>
    <n v="12"/>
    <n v="14"/>
    <n v="7"/>
    <s v="Weekday"/>
    <m/>
    <m/>
  </r>
  <r>
    <s v="WEB-7551"/>
    <x v="812"/>
    <s v="Pooja Malhotra"/>
    <x v="1"/>
    <x v="1"/>
    <x v="18"/>
    <n v="2"/>
    <n v="1827.78"/>
    <x v="3"/>
    <x v="0"/>
    <n v="5"/>
    <n v="3655.56"/>
    <m/>
    <m/>
    <m/>
    <m/>
    <m/>
    <m/>
    <s v="Completed"/>
    <s v="Yes"/>
    <s v="No"/>
    <m/>
    <n v="595"/>
    <n v="444"/>
    <n v="2759712.3299794244"/>
    <n v="330643.50635802455"/>
    <n v="3.8641711229946525"/>
    <s v="Bluetooth Speaker"/>
    <x v="1"/>
    <s v="Electronics"/>
    <s v="Electronics"/>
    <s v="Electronics"/>
    <n v="48"/>
    <s v="Electronics"/>
    <m/>
    <n v="2025"/>
    <n v="1"/>
    <n v="12"/>
    <n v="1"/>
    <s v="Weekday"/>
    <m/>
    <m/>
  </r>
  <r>
    <s v="WEB-5531"/>
    <x v="136"/>
    <s v="Aarav Nair"/>
    <x v="5"/>
    <x v="3"/>
    <x v="19"/>
    <n v="1"/>
    <n v="2476.7600000000002"/>
    <x v="0"/>
    <x v="0"/>
    <m/>
    <n v="2476.7600000000002"/>
    <m/>
    <m/>
    <m/>
    <m/>
    <m/>
    <m/>
    <s v="Completed"/>
    <s v="Yes"/>
    <s v="No"/>
    <m/>
    <n v="559"/>
    <n v="408"/>
    <n v="1892867.2841657216"/>
    <n v="199432.98236095349"/>
    <n v="3.8949824970828471"/>
    <s v="Sunglasses"/>
    <x v="3"/>
    <s v="Fashion"/>
    <s v="Fashion"/>
    <s v="Fashion"/>
    <n v="53"/>
    <s v="Fashion"/>
    <m/>
    <n v="2023"/>
    <n v="9"/>
    <n v="11"/>
    <n v="2"/>
    <s v="Weekday"/>
    <m/>
    <m/>
  </r>
  <r>
    <s v="WEB-6861"/>
    <x v="121"/>
    <s v="Aarav Verma"/>
    <x v="7"/>
    <x v="2"/>
    <x v="14"/>
    <n v="1"/>
    <n v="158.12"/>
    <x v="4"/>
    <x v="0"/>
    <n v="3"/>
    <n v="158.12"/>
    <m/>
    <m/>
    <m/>
    <m/>
    <m/>
    <m/>
    <s v="Completed"/>
    <s v="No"/>
    <s v="No"/>
    <m/>
    <n v="567"/>
    <n v="440"/>
    <n v="594714.6477588166"/>
    <n v="60882.938065984097"/>
    <n v="3.804733727810651"/>
    <s v="Notebook Set"/>
    <x v="2"/>
    <s v="Books"/>
    <s v="Books"/>
    <s v="Books"/>
    <n v="20"/>
    <s v="Books"/>
    <m/>
    <n v="2025"/>
    <n v="2"/>
    <n v="23"/>
    <n v="1"/>
    <s v="Weekday"/>
    <m/>
    <m/>
  </r>
  <r>
    <s v="WEB-8727"/>
    <x v="678"/>
    <s v="Saanvi Reddy"/>
    <x v="7"/>
    <x v="1"/>
    <x v="1"/>
    <n v="2"/>
    <n v="1177.3599999999999"/>
    <x v="0"/>
    <x v="2"/>
    <n v="4"/>
    <n v="2354.7199999999998"/>
    <m/>
    <m/>
    <m/>
    <m/>
    <m/>
    <m/>
    <s v="Completed"/>
    <s v="No"/>
    <s v="No"/>
    <m/>
    <n v="567"/>
    <n v="440"/>
    <n v="2759712.3299794244"/>
    <n v="330643.50635802455"/>
    <n v="3.8641711229946525"/>
    <s v="Power Bank 10000Mah"/>
    <x v="1"/>
    <s v="Electronics"/>
    <s v="Electronics"/>
    <s v="Electronics"/>
    <n v="3"/>
    <s v="Electronics"/>
    <m/>
    <n v="2023"/>
    <n v="8"/>
    <n v="19"/>
    <n v="7"/>
    <s v="Weekday"/>
    <m/>
    <m/>
  </r>
  <r>
    <s v="WEB-8080"/>
    <x v="196"/>
    <s v="Ananya Pillai"/>
    <x v="2"/>
    <x v="3"/>
    <x v="19"/>
    <n v="1"/>
    <n v="1341.73"/>
    <x v="4"/>
    <x v="0"/>
    <n v="5"/>
    <n v="1341.73"/>
    <m/>
    <m/>
    <m/>
    <m/>
    <m/>
    <m/>
    <s v="Completed"/>
    <s v="Yes"/>
    <s v="No"/>
    <m/>
    <n v="589"/>
    <n v="426"/>
    <n v="1892867.2841657216"/>
    <n v="199432.98236095349"/>
    <n v="3.8949824970828471"/>
    <s v="Sunglasses"/>
    <x v="3"/>
    <s v="Fashion"/>
    <s v="Fashion"/>
    <s v="Fashion"/>
    <n v="53"/>
    <s v="Fashion"/>
    <m/>
    <n v="2024"/>
    <n v="11"/>
    <n v="16"/>
    <n v="7"/>
    <s v="Weekday"/>
    <m/>
    <m/>
  </r>
  <r>
    <s v="WEB-5812"/>
    <x v="767"/>
    <s v="Arjun Joshi"/>
    <x v="3"/>
    <x v="1"/>
    <x v="1"/>
    <n v="2"/>
    <n v="1186.22"/>
    <x v="4"/>
    <x v="0"/>
    <n v="5"/>
    <n v="2372.44"/>
    <m/>
    <m/>
    <m/>
    <m/>
    <m/>
    <m/>
    <s v="Completed"/>
    <s v="Yes"/>
    <s v="No"/>
    <m/>
    <n v="619"/>
    <n v="468"/>
    <n v="2759712.3299794244"/>
    <n v="330643.50635802455"/>
    <n v="3.8641711229946525"/>
    <s v="Power Bank 10000Mah"/>
    <x v="1"/>
    <s v="Electronics"/>
    <s v="Electronics"/>
    <s v="Electronics"/>
    <n v="3"/>
    <s v="Electronics"/>
    <m/>
    <n v="2024"/>
    <n v="8"/>
    <n v="21"/>
    <n v="4"/>
    <s v="Weekday"/>
    <m/>
    <m/>
  </r>
  <r>
    <s v="WEB-6327"/>
    <x v="479"/>
    <s v="Ishaan Iyer"/>
    <x v="5"/>
    <x v="2"/>
    <x v="15"/>
    <n v="2"/>
    <n v="185.96"/>
    <x v="0"/>
    <x v="0"/>
    <n v="3"/>
    <n v="371.92"/>
    <m/>
    <m/>
    <m/>
    <m/>
    <m/>
    <m/>
    <s v="Completed"/>
    <s v="No"/>
    <s v="No"/>
    <m/>
    <n v="559"/>
    <n v="408"/>
    <n v="594714.6477588166"/>
    <n v="60882.938065984097"/>
    <n v="3.804733727810651"/>
    <s v="Kids Story Book"/>
    <x v="2"/>
    <s v="Books"/>
    <s v="Books"/>
    <s v="Books"/>
    <n v="23"/>
    <s v="Books"/>
    <m/>
    <n v="2023"/>
    <n v="7"/>
    <n v="29"/>
    <n v="7"/>
    <s v="Weekday"/>
    <m/>
    <m/>
  </r>
  <r>
    <s v="WEB-7861"/>
    <x v="406"/>
    <s v="Arjun Nair"/>
    <x v="3"/>
    <x v="4"/>
    <x v="22"/>
    <n v="2"/>
    <n v="867.99"/>
    <x v="2"/>
    <x v="0"/>
    <n v="4"/>
    <n v="1735.98"/>
    <m/>
    <m/>
    <m/>
    <m/>
    <m/>
    <m/>
    <s v="Completed"/>
    <s v="Yes"/>
    <s v="No"/>
    <m/>
    <n v="619"/>
    <n v="468"/>
    <n v="1098537.4901531704"/>
    <n v="96724.388030634553"/>
    <n v="3.9001122334455669"/>
    <s v="Hair Oil"/>
    <x v="4"/>
    <s v="Beauty"/>
    <s v="Beauty"/>
    <s v="Beauty"/>
    <n v="70"/>
    <s v="Beauty"/>
    <m/>
    <n v="2025"/>
    <n v="3"/>
    <n v="26"/>
    <n v="4"/>
    <s v="Weekday"/>
    <m/>
    <m/>
  </r>
  <r>
    <s v="WEB-6718"/>
    <x v="282"/>
    <s v="Tanya Khan"/>
    <x v="6"/>
    <x v="1"/>
    <x v="1"/>
    <n v="1"/>
    <n v="415.48"/>
    <x v="0"/>
    <x v="0"/>
    <m/>
    <n v="415.48"/>
    <m/>
    <m/>
    <m/>
    <m/>
    <m/>
    <m/>
    <s v="Completed"/>
    <s v="No"/>
    <s v="No"/>
    <m/>
    <n v="558"/>
    <n v="430"/>
    <n v="2759712.3299794244"/>
    <n v="330643.50635802455"/>
    <n v="3.8641711229946525"/>
    <s v="Power Bank 10000Mah"/>
    <x v="1"/>
    <s v="Electronics"/>
    <s v="Electronics"/>
    <s v="Electronics"/>
    <n v="3"/>
    <s v="Electronics"/>
    <m/>
    <n v="2025"/>
    <n v="5"/>
    <n v="20"/>
    <n v="3"/>
    <s v="Weekday"/>
    <m/>
    <m/>
  </r>
  <r>
    <s v="WEB-8410"/>
    <x v="783"/>
    <s v="Pooja Das"/>
    <x v="4"/>
    <x v="1"/>
    <x v="1"/>
    <n v="3"/>
    <n v="3314.61"/>
    <x v="2"/>
    <x v="0"/>
    <n v="4"/>
    <n v="9943.83"/>
    <m/>
    <m/>
    <m/>
    <m/>
    <m/>
    <m/>
    <s v="Completed"/>
    <s v="Yes"/>
    <s v="No"/>
    <m/>
    <n v="573"/>
    <n v="450"/>
    <n v="2759712.3299794244"/>
    <n v="330643.50635802455"/>
    <n v="3.8641711229946525"/>
    <s v="Power Bank 10000Mah"/>
    <x v="1"/>
    <s v="Electronics"/>
    <s v="Electronics"/>
    <s v="Electronics"/>
    <n v="3"/>
    <s v="Electronics"/>
    <m/>
    <n v="2025"/>
    <n v="1"/>
    <n v="18"/>
    <n v="7"/>
    <s v="Weekday"/>
    <m/>
    <m/>
  </r>
  <r>
    <s v="WEB-7648"/>
    <x v="268"/>
    <s v="Arjun Iyer"/>
    <x v="6"/>
    <x v="4"/>
    <x v="22"/>
    <n v="1"/>
    <n v="1498.23"/>
    <x v="4"/>
    <x v="0"/>
    <n v="3"/>
    <n v="1498.23"/>
    <m/>
    <m/>
    <m/>
    <m/>
    <m/>
    <m/>
    <s v="Completed"/>
    <s v="Yes"/>
    <s v="No"/>
    <m/>
    <n v="558"/>
    <n v="430"/>
    <n v="1098537.4901531704"/>
    <n v="96724.388030634553"/>
    <n v="3.9001122334455669"/>
    <s v="Hair Oil"/>
    <x v="4"/>
    <s v="Beauty"/>
    <s v="Beauty"/>
    <s v="Beauty"/>
    <n v="70"/>
    <s v="Beauty"/>
    <m/>
    <n v="2024"/>
    <n v="6"/>
    <n v="9"/>
    <n v="1"/>
    <s v="Weekday"/>
    <m/>
    <m/>
  </r>
  <r>
    <s v="WEB-5257"/>
    <x v="872"/>
    <s v="Neha Pillai"/>
    <x v="5"/>
    <x v="0"/>
    <x v="0"/>
    <n v="1"/>
    <n v="965.85"/>
    <x v="0"/>
    <x v="0"/>
    <n v="5"/>
    <n v="965.85"/>
    <m/>
    <m/>
    <m/>
    <m/>
    <m/>
    <m/>
    <s v="Completed"/>
    <s v="No"/>
    <s v="No"/>
    <m/>
    <n v="559"/>
    <n v="408"/>
    <n v="1463424.4009529033"/>
    <n v="118285.78776560788"/>
    <n v="3.8140589569160999"/>
    <s v="Water Bottle"/>
    <x v="0"/>
    <s v="Home &amp; Kitchen"/>
    <s v="Home &amp; Kitchen"/>
    <s v="Home &amp; Kitchen"/>
    <n v="2"/>
    <s v="Home &amp; Kitchen"/>
    <m/>
    <n v="2024"/>
    <n v="7"/>
    <n v="9"/>
    <n v="3"/>
    <s v="Weekday"/>
    <m/>
    <m/>
  </r>
  <r>
    <s v="WEB-7931"/>
    <x v="472"/>
    <s v="Sanjay Nair"/>
    <x v="2"/>
    <x v="1"/>
    <x v="11"/>
    <n v="1"/>
    <n v="421.26"/>
    <x v="3"/>
    <x v="0"/>
    <n v="5"/>
    <n v="421.26"/>
    <m/>
    <m/>
    <m/>
    <m/>
    <m/>
    <m/>
    <s v="Completed"/>
    <s v="No"/>
    <s v="No"/>
    <m/>
    <n v="589"/>
    <n v="426"/>
    <n v="2759712.3299794244"/>
    <n v="330643.50635802455"/>
    <n v="3.8641711229946525"/>
    <s v="Smart Watch"/>
    <x v="1"/>
    <s v="Electronics"/>
    <s v="Electronics"/>
    <s v="Electronics"/>
    <n v="17"/>
    <s v="Electronics"/>
    <m/>
    <n v="2025"/>
    <n v="2"/>
    <n v="24"/>
    <n v="2"/>
    <s v="Weekday"/>
    <m/>
    <m/>
  </r>
  <r>
    <s v="WEB-9083"/>
    <x v="43"/>
    <s v="Ananya Singh"/>
    <x v="0"/>
    <x v="1"/>
    <x v="11"/>
    <n v="2"/>
    <n v="1923.1627263374514"/>
    <x v="0"/>
    <x v="0"/>
    <n v="4"/>
    <n v="3846.3254526749029"/>
    <m/>
    <m/>
    <m/>
    <m/>
    <m/>
    <m/>
    <s v="Completed"/>
    <s v="Yes"/>
    <s v="No"/>
    <m/>
    <n v="590"/>
    <n v="451"/>
    <n v="2759712.3299794244"/>
    <n v="330643.50635802455"/>
    <n v="3.8641711229946525"/>
    <s v="Smart Watch"/>
    <x v="1"/>
    <s v="Electronics"/>
    <s v="Electronics"/>
    <s v="Electronics"/>
    <n v="17"/>
    <s v="Electronics"/>
    <m/>
    <n v="2023"/>
    <n v="12"/>
    <n v="5"/>
    <n v="3"/>
    <s v="Weekday"/>
    <m/>
    <m/>
  </r>
  <r>
    <s v="WEB-8262"/>
    <x v="524"/>
    <s v="Tanya Das"/>
    <x v="1"/>
    <x v="4"/>
    <x v="21"/>
    <n v="1"/>
    <n v="1353.81"/>
    <x v="2"/>
    <x v="1"/>
    <n v="5"/>
    <n v="1353.81"/>
    <m/>
    <m/>
    <m/>
    <m/>
    <m/>
    <m/>
    <s v="Pending"/>
    <s v="No"/>
    <s v="Yes"/>
    <m/>
    <n v="595"/>
    <n v="444"/>
    <n v="1098537.4901531704"/>
    <n v="96724.388030634553"/>
    <n v="3.9001122334455669"/>
    <s v="Shampoo 200Ml"/>
    <x v="4"/>
    <s v="Beauty"/>
    <s v="Beauty"/>
    <s v="Beauty"/>
    <n v="64"/>
    <s v="Beauty"/>
    <m/>
    <n v="2023"/>
    <n v="6"/>
    <n v="16"/>
    <n v="6"/>
    <s v="Weekday"/>
    <m/>
    <m/>
  </r>
  <r>
    <s v="WEB-5237"/>
    <x v="175"/>
    <s v="Rohan Singh"/>
    <x v="1"/>
    <x v="1"/>
    <x v="8"/>
    <n v="1"/>
    <n v="984.6"/>
    <x v="0"/>
    <x v="0"/>
    <n v="2"/>
    <n v="984.6"/>
    <m/>
    <m/>
    <m/>
    <m/>
    <m/>
    <m/>
    <s v="Completed"/>
    <s v="No"/>
    <s v="No"/>
    <m/>
    <n v="595"/>
    <n v="444"/>
    <n v="2759712.3299794244"/>
    <n v="330643.50635802455"/>
    <n v="3.8641711229946525"/>
    <s v="Wireless Earbuds"/>
    <x v="1"/>
    <s v="Electronics"/>
    <s v="Electronics"/>
    <s v="Electronics"/>
    <n v="12"/>
    <s v="Electronics"/>
    <m/>
    <n v="2024"/>
    <n v="12"/>
    <n v="19"/>
    <n v="5"/>
    <s v="Weekday"/>
    <m/>
    <m/>
  </r>
  <r>
    <s v="WEB-6903"/>
    <x v="123"/>
    <s v="Meera Menon"/>
    <x v="1"/>
    <x v="4"/>
    <x v="24"/>
    <n v="1"/>
    <n v="208.5"/>
    <x v="3"/>
    <x v="0"/>
    <n v="5"/>
    <n v="208.5"/>
    <m/>
    <m/>
    <m/>
    <m/>
    <m/>
    <m/>
    <s v="Completed"/>
    <s v="No"/>
    <s v="No"/>
    <m/>
    <n v="595"/>
    <n v="444"/>
    <n v="1098537.4901531704"/>
    <n v="96724.388030634553"/>
    <n v="3.9001122334455669"/>
    <s v="Face Cream"/>
    <x v="4"/>
    <s v="Beauty"/>
    <s v="Beauty"/>
    <s v="Beauty"/>
    <n v="80"/>
    <s v="Beauty"/>
    <m/>
    <n v="2023"/>
    <n v="10"/>
    <n v="26"/>
    <n v="5"/>
    <s v="Weekday"/>
    <m/>
    <m/>
  </r>
  <r>
    <s v="WEB-7529"/>
    <x v="408"/>
    <s v="Aditya Rao"/>
    <x v="7"/>
    <x v="2"/>
    <x v="15"/>
    <n v="1"/>
    <n v="183.18"/>
    <x v="3"/>
    <x v="0"/>
    <n v="2"/>
    <n v="183.18"/>
    <m/>
    <m/>
    <m/>
    <m/>
    <m/>
    <m/>
    <s v="Completed"/>
    <s v="No"/>
    <s v="No"/>
    <m/>
    <n v="567"/>
    <n v="440"/>
    <n v="594714.6477588166"/>
    <n v="60882.938065984097"/>
    <n v="3.804733727810651"/>
    <s v="Kids Story Book"/>
    <x v="2"/>
    <s v="Books"/>
    <s v="Books"/>
    <s v="Books"/>
    <n v="23"/>
    <s v="Books"/>
    <m/>
    <n v="2025"/>
    <n v="2"/>
    <n v="14"/>
    <n v="6"/>
    <s v="Weekday"/>
    <m/>
    <m/>
  </r>
  <r>
    <s v="WEB-6819"/>
    <x v="231"/>
    <s v="Saanvi Das"/>
    <x v="6"/>
    <x v="0"/>
    <x v="23"/>
    <n v="3"/>
    <n v="243.49"/>
    <x v="1"/>
    <x v="0"/>
    <n v="5"/>
    <n v="730.47"/>
    <m/>
    <m/>
    <m/>
    <m/>
    <m/>
    <m/>
    <s v="Completed"/>
    <s v="No"/>
    <s v="No"/>
    <m/>
    <n v="558"/>
    <n v="430"/>
    <n v="1463424.4009529033"/>
    <n v="118285.78776560788"/>
    <n v="3.8140589569160999"/>
    <s v="Led Bulb Pack"/>
    <x v="0"/>
    <s v="Home &amp; Kitchen"/>
    <s v="Home &amp; Kitchen"/>
    <s v="Home &amp; Kitchen"/>
    <n v="76"/>
    <s v="Home &amp; Kitchen"/>
    <m/>
    <n v="2023"/>
    <n v="12"/>
    <n v="8"/>
    <n v="6"/>
    <s v="Weekday"/>
    <m/>
    <m/>
  </r>
  <r>
    <s v="WEB-9211"/>
    <x v="144"/>
    <s v="Rohan Chatterjee"/>
    <x v="0"/>
    <x v="0"/>
    <x v="5"/>
    <n v="1"/>
    <n v="1408.67"/>
    <x v="4"/>
    <x v="0"/>
    <n v="5"/>
    <n v="1408.67"/>
    <m/>
    <m/>
    <m/>
    <m/>
    <m/>
    <m/>
    <s v="Completed"/>
    <s v="Yes"/>
    <s v="No"/>
    <m/>
    <n v="590"/>
    <n v="451"/>
    <n v="1463424.4009529033"/>
    <n v="118285.78776560788"/>
    <n v="3.8140589569160999"/>
    <s v="Storage Box"/>
    <x v="0"/>
    <s v="Home &amp; Kitchen"/>
    <s v="Home &amp; Kitchen"/>
    <s v="Home &amp; Kitchen"/>
    <n v="8"/>
    <s v="Home &amp; Kitchen"/>
    <m/>
    <n v="2023"/>
    <n v="12"/>
    <n v="10"/>
    <n v="1"/>
    <s v="Weekday"/>
    <m/>
    <m/>
  </r>
  <r>
    <s v="WEB-7753"/>
    <x v="603"/>
    <s v="Riya Reddy"/>
    <x v="4"/>
    <x v="4"/>
    <x v="21"/>
    <n v="1"/>
    <n v="530.84"/>
    <x v="2"/>
    <x v="1"/>
    <n v="5"/>
    <n v="530.84"/>
    <m/>
    <m/>
    <m/>
    <m/>
    <m/>
    <m/>
    <s v="Pending"/>
    <s v="No"/>
    <s v="Yes"/>
    <m/>
    <n v="573"/>
    <n v="450"/>
    <n v="1098537.4901531704"/>
    <n v="96724.388030634553"/>
    <n v="3.9001122334455669"/>
    <s v="Shampoo 200Ml"/>
    <x v="4"/>
    <s v="Beauty"/>
    <s v="Beauty"/>
    <s v="Beauty"/>
    <n v="64"/>
    <s v="Beauty"/>
    <m/>
    <n v="2024"/>
    <n v="7"/>
    <n v="14"/>
    <n v="1"/>
    <s v="Weekday"/>
    <m/>
    <m/>
  </r>
  <r>
    <s v="WEB-8438"/>
    <x v="738"/>
    <s v="Rahul Joshi"/>
    <x v="5"/>
    <x v="1"/>
    <x v="18"/>
    <n v="2"/>
    <n v="2219.9899999999998"/>
    <x v="2"/>
    <x v="0"/>
    <n v="4"/>
    <n v="4439.9799999999996"/>
    <m/>
    <m/>
    <m/>
    <m/>
    <m/>
    <m/>
    <s v="Completed"/>
    <s v="Yes"/>
    <s v="No"/>
    <m/>
    <n v="559"/>
    <n v="408"/>
    <n v="2759712.3299794244"/>
    <n v="330643.50635802455"/>
    <n v="3.8641711229946525"/>
    <s v="Bluetooth Speaker"/>
    <x v="1"/>
    <s v="Electronics"/>
    <s v="Electronics"/>
    <s v="Electronics"/>
    <n v="48"/>
    <s v="Electronics"/>
    <m/>
    <n v="2025"/>
    <n v="2"/>
    <n v="11"/>
    <n v="3"/>
    <s v="Weekday"/>
    <m/>
    <m/>
  </r>
  <r>
    <s v="WEB-6353"/>
    <x v="515"/>
    <s v="Pooja Rao"/>
    <x v="2"/>
    <x v="4"/>
    <x v="12"/>
    <n v="2"/>
    <n v="801.06"/>
    <x v="4"/>
    <x v="0"/>
    <n v="1"/>
    <n v="1602.12"/>
    <m/>
    <m/>
    <m/>
    <m/>
    <m/>
    <m/>
    <s v="Completed"/>
    <s v="Yes"/>
    <s v="No"/>
    <m/>
    <n v="589"/>
    <n v="426"/>
    <n v="1098537.4901531704"/>
    <n v="96724.388030634553"/>
    <n v="3.9001122334455669"/>
    <s v="Perfume 50Ml"/>
    <x v="4"/>
    <s v="Beauty"/>
    <s v="Beauty"/>
    <s v="Beauty"/>
    <n v="18"/>
    <s v="Beauty"/>
    <m/>
    <n v="2023"/>
    <n v="10"/>
    <n v="9"/>
    <n v="2"/>
    <s v="Weekday"/>
    <m/>
    <m/>
  </r>
  <r>
    <s v="WEB-6753"/>
    <x v="97"/>
    <s v="Tanya Patel"/>
    <x v="0"/>
    <x v="0"/>
    <x v="5"/>
    <n v="1"/>
    <n v="551.34"/>
    <x v="3"/>
    <x v="0"/>
    <n v="3"/>
    <n v="551.34"/>
    <m/>
    <m/>
    <m/>
    <m/>
    <m/>
    <m/>
    <s v="Completed"/>
    <s v="No"/>
    <s v="No"/>
    <m/>
    <n v="590"/>
    <n v="451"/>
    <n v="1463424.4009529033"/>
    <n v="118285.78776560788"/>
    <n v="3.8140589569160999"/>
    <s v="Storage Box"/>
    <x v="0"/>
    <s v="Home &amp; Kitchen"/>
    <s v="Home &amp; Kitchen"/>
    <s v="Home &amp; Kitchen"/>
    <n v="8"/>
    <s v="Home &amp; Kitchen"/>
    <m/>
    <n v="2024"/>
    <n v="7"/>
    <n v="6"/>
    <n v="7"/>
    <s v="Weekday"/>
    <m/>
    <m/>
  </r>
  <r>
    <s v="WEB-7624"/>
    <x v="406"/>
    <s v="Riya Kumar"/>
    <x v="7"/>
    <x v="2"/>
    <x v="15"/>
    <n v="1"/>
    <n v="609.91"/>
    <x v="2"/>
    <x v="0"/>
    <n v="5"/>
    <n v="609.91"/>
    <m/>
    <m/>
    <m/>
    <m/>
    <m/>
    <m/>
    <s v="Completed"/>
    <s v="No"/>
    <s v="No"/>
    <m/>
    <n v="567"/>
    <n v="440"/>
    <n v="594714.6477588166"/>
    <n v="60882.938065984097"/>
    <n v="3.804733727810651"/>
    <s v="Kids Story Book"/>
    <x v="2"/>
    <s v="Books"/>
    <s v="Books"/>
    <s v="Books"/>
    <n v="23"/>
    <s v="Books"/>
    <m/>
    <n v="2025"/>
    <n v="3"/>
    <n v="26"/>
    <n v="4"/>
    <s v="Weekday"/>
    <m/>
    <m/>
  </r>
  <r>
    <s v="WEB-5345"/>
    <x v="16"/>
    <s v="Vivaan Patel"/>
    <x v="1"/>
    <x v="1"/>
    <x v="8"/>
    <n v="1"/>
    <n v="3174.78"/>
    <x v="4"/>
    <x v="0"/>
    <n v="5"/>
    <n v="3174.78"/>
    <m/>
    <m/>
    <m/>
    <m/>
    <m/>
    <m/>
    <s v="Completed"/>
    <s v="Yes"/>
    <s v="No"/>
    <m/>
    <n v="595"/>
    <n v="444"/>
    <n v="2759712.3299794244"/>
    <n v="330643.50635802455"/>
    <n v="3.8641711229946525"/>
    <s v="Wireless Earbuds"/>
    <x v="1"/>
    <s v="Electronics"/>
    <s v="Electronics"/>
    <s v="Electronics"/>
    <n v="12"/>
    <s v="Electronics"/>
    <m/>
    <n v="2024"/>
    <n v="9"/>
    <n v="9"/>
    <n v="2"/>
    <s v="Weekday"/>
    <m/>
    <m/>
  </r>
  <r>
    <s v="WEB-5527"/>
    <x v="644"/>
    <s v="Rohan Joshi"/>
    <x v="5"/>
    <x v="2"/>
    <x v="14"/>
    <n v="1"/>
    <n v="163.33000000000001"/>
    <x v="4"/>
    <x v="1"/>
    <n v="4"/>
    <n v="163.33000000000001"/>
    <m/>
    <m/>
    <m/>
    <m/>
    <m/>
    <m/>
    <s v="Pending"/>
    <s v="No"/>
    <s v="Yes"/>
    <m/>
    <n v="559"/>
    <n v="408"/>
    <n v="594714.6477588166"/>
    <n v="60882.938065984097"/>
    <n v="3.804733727810651"/>
    <s v="Notebook Set"/>
    <x v="2"/>
    <s v="Books"/>
    <s v="Books"/>
    <s v="Books"/>
    <n v="20"/>
    <s v="Books"/>
    <m/>
    <n v="2024"/>
    <n v="11"/>
    <n v="26"/>
    <n v="3"/>
    <s v="Weekday"/>
    <m/>
    <m/>
  </r>
  <r>
    <s v="WEB-5773"/>
    <x v="566"/>
    <s v="Sanjay Chatterjee"/>
    <x v="6"/>
    <x v="4"/>
    <x v="12"/>
    <n v="2"/>
    <n v="584.1"/>
    <x v="2"/>
    <x v="0"/>
    <n v="3"/>
    <n v="1168.2"/>
    <m/>
    <m/>
    <m/>
    <m/>
    <m/>
    <m/>
    <s v="Completed"/>
    <s v="Yes"/>
    <s v="No"/>
    <m/>
    <n v="558"/>
    <n v="430"/>
    <n v="1098537.4901531704"/>
    <n v="96724.388030634553"/>
    <n v="3.9001122334455669"/>
    <s v="Perfume 50Ml"/>
    <x v="4"/>
    <s v="Beauty"/>
    <s v="Beauty"/>
    <s v="Beauty"/>
    <n v="18"/>
    <s v="Beauty"/>
    <m/>
    <n v="2024"/>
    <n v="9"/>
    <n v="15"/>
    <n v="1"/>
    <s v="Weekday"/>
    <m/>
    <m/>
  </r>
  <r>
    <s v="WEB-5941"/>
    <x v="692"/>
    <s v="Saanvi Sharma"/>
    <x v="4"/>
    <x v="3"/>
    <x v="3"/>
    <n v="1"/>
    <n v="387.93"/>
    <x v="4"/>
    <x v="0"/>
    <n v="5"/>
    <n v="387.93"/>
    <m/>
    <m/>
    <m/>
    <m/>
    <m/>
    <m/>
    <s v="Completed"/>
    <s v="No"/>
    <s v="No"/>
    <m/>
    <n v="573"/>
    <n v="450"/>
    <n v="1892867.2841657216"/>
    <n v="199432.98236095349"/>
    <n v="3.8949824970828471"/>
    <s v="Denim Jeans"/>
    <x v="3"/>
    <s v="Fashion"/>
    <s v="Fashion"/>
    <s v="Fashion"/>
    <n v="6"/>
    <s v="Fashion"/>
    <m/>
    <n v="2023"/>
    <n v="9"/>
    <n v="8"/>
    <n v="6"/>
    <s v="Weekday"/>
    <m/>
    <m/>
  </r>
  <r>
    <s v="WEB-9082"/>
    <x v="738"/>
    <s v="Aditya Rao"/>
    <x v="3"/>
    <x v="1"/>
    <x v="9"/>
    <n v="2"/>
    <n v="1928.99"/>
    <x v="0"/>
    <x v="0"/>
    <n v="4"/>
    <n v="3857.98"/>
    <m/>
    <m/>
    <m/>
    <m/>
    <m/>
    <m/>
    <s v="Completed"/>
    <s v="Yes"/>
    <s v="No"/>
    <m/>
    <n v="619"/>
    <n v="468"/>
    <n v="2759712.3299794244"/>
    <n v="330643.50635802455"/>
    <n v="3.8641711229946525"/>
    <s v="Usb Cable"/>
    <x v="1"/>
    <s v="Electronics"/>
    <s v="Electronics"/>
    <s v="Electronics"/>
    <n v="13"/>
    <s v="Electronics"/>
    <m/>
    <n v="2025"/>
    <n v="2"/>
    <n v="11"/>
    <n v="3"/>
    <s v="Weekday"/>
    <m/>
    <m/>
  </r>
  <r>
    <s v="WEB-8066"/>
    <x v="314"/>
    <s v="Sanjay Gupta"/>
    <x v="0"/>
    <x v="0"/>
    <x v="5"/>
    <n v="1"/>
    <n v="711.53"/>
    <x v="3"/>
    <x v="0"/>
    <n v="4"/>
    <n v="711.53"/>
    <m/>
    <m/>
    <m/>
    <m/>
    <m/>
    <m/>
    <s v="Completed"/>
    <s v="No"/>
    <s v="No"/>
    <m/>
    <n v="590"/>
    <n v="451"/>
    <n v="1463424.4009529033"/>
    <n v="118285.78776560788"/>
    <n v="3.8140589569160999"/>
    <s v="Storage Box"/>
    <x v="0"/>
    <s v="Home &amp; Kitchen"/>
    <s v="Home &amp; Kitchen"/>
    <s v="Home &amp; Kitchen"/>
    <n v="8"/>
    <s v="Home &amp; Kitchen"/>
    <m/>
    <n v="2024"/>
    <n v="7"/>
    <n v="3"/>
    <n v="4"/>
    <s v="Weekday"/>
    <m/>
    <m/>
  </r>
  <r>
    <s v="WEB-7157"/>
    <x v="670"/>
    <s v="Aarav Verma"/>
    <x v="2"/>
    <x v="3"/>
    <x v="19"/>
    <n v="1"/>
    <n v="1136.06"/>
    <x v="1"/>
    <x v="0"/>
    <n v="4"/>
    <n v="1136.06"/>
    <m/>
    <m/>
    <m/>
    <m/>
    <m/>
    <m/>
    <s v="Completed"/>
    <s v="Yes"/>
    <s v="No"/>
    <m/>
    <n v="589"/>
    <n v="426"/>
    <n v="1892867.2841657216"/>
    <n v="199432.98236095349"/>
    <n v="3.8949824970828471"/>
    <s v="Sunglasses"/>
    <x v="3"/>
    <s v="Fashion"/>
    <s v="Fashion"/>
    <s v="Fashion"/>
    <n v="53"/>
    <s v="Fashion"/>
    <m/>
    <n v="2024"/>
    <n v="9"/>
    <n v="20"/>
    <n v="6"/>
    <s v="Weekday"/>
    <m/>
    <m/>
  </r>
  <r>
    <s v="WEB-6671"/>
    <x v="328"/>
    <s v="Aarav Das"/>
    <x v="3"/>
    <x v="4"/>
    <x v="6"/>
    <n v="2"/>
    <n v="805.73"/>
    <x v="4"/>
    <x v="0"/>
    <n v="3"/>
    <n v="1611.46"/>
    <m/>
    <m/>
    <m/>
    <m/>
    <m/>
    <m/>
    <s v="Completed"/>
    <s v="Yes"/>
    <s v="No"/>
    <m/>
    <n v="619"/>
    <n v="468"/>
    <n v="1098537.4901531704"/>
    <n v="96724.388030634553"/>
    <n v="3.9001122334455669"/>
    <s v="Lipstick"/>
    <x v="4"/>
    <s v="Beauty"/>
    <s v="Beauty"/>
    <s v="Beauty"/>
    <n v="10"/>
    <s v="Beauty"/>
    <m/>
    <n v="2023"/>
    <n v="12"/>
    <n v="25"/>
    <n v="2"/>
    <s v="Weekday"/>
    <m/>
    <m/>
  </r>
  <r>
    <s v="WEB-6042"/>
    <x v="267"/>
    <s v="Ishaan Reddy"/>
    <x v="7"/>
    <x v="0"/>
    <x v="23"/>
    <n v="1"/>
    <n v="1421.2"/>
    <x v="3"/>
    <x v="0"/>
    <n v="4"/>
    <n v="1421.2"/>
    <m/>
    <m/>
    <m/>
    <m/>
    <m/>
    <m/>
    <s v="Completed"/>
    <s v="Yes"/>
    <s v="No"/>
    <m/>
    <n v="567"/>
    <n v="440"/>
    <n v="1463424.4009529033"/>
    <n v="118285.78776560788"/>
    <n v="3.8140589569160999"/>
    <s v="Led Bulb Pack"/>
    <x v="0"/>
    <s v="Home &amp; Kitchen"/>
    <s v="Home &amp; Kitchen"/>
    <s v="Home &amp; Kitchen"/>
    <n v="76"/>
    <s v="Home &amp; Kitchen"/>
    <m/>
    <n v="2025"/>
    <n v="3"/>
    <n v="31"/>
    <n v="2"/>
    <s v="Weekday"/>
    <m/>
    <m/>
  </r>
  <r>
    <s v="WEB-9398"/>
    <x v="813"/>
    <s v="Rohan Mehta"/>
    <x v="5"/>
    <x v="0"/>
    <x v="4"/>
    <n v="1"/>
    <n v="265.62"/>
    <x v="1"/>
    <x v="3"/>
    <n v="1"/>
    <n v="265.62"/>
    <m/>
    <m/>
    <m/>
    <m/>
    <m/>
    <m/>
    <s v="Lost Sale"/>
    <s v="No"/>
    <s v="Yes"/>
    <m/>
    <n v="559"/>
    <n v="408"/>
    <n v="1463424.4009529033"/>
    <n v="118285.78776560788"/>
    <n v="3.8140589569160999"/>
    <s v="Non-Stick Pan"/>
    <x v="0"/>
    <s v="Home &amp; Kitchen"/>
    <s v="Home &amp; Kitchen"/>
    <s v="Home &amp; Kitchen"/>
    <n v="7"/>
    <s v="Home &amp; Kitchen"/>
    <m/>
    <n v="2024"/>
    <n v="1"/>
    <n v="25"/>
    <n v="5"/>
    <s v="Weekday"/>
    <m/>
    <m/>
  </r>
  <r>
    <s v="WEB-8414"/>
    <x v="462"/>
    <s v="Vivaan Iyer"/>
    <x v="1"/>
    <x v="1"/>
    <x v="8"/>
    <n v="1"/>
    <n v="2022.3"/>
    <x v="4"/>
    <x v="0"/>
    <n v="5"/>
    <n v="2022.3"/>
    <m/>
    <m/>
    <m/>
    <m/>
    <m/>
    <m/>
    <s v="Completed"/>
    <s v="Yes"/>
    <s v="No"/>
    <m/>
    <n v="595"/>
    <n v="444"/>
    <n v="2759712.3299794244"/>
    <n v="330643.50635802455"/>
    <n v="3.8641711229946525"/>
    <s v="Wireless Earbuds"/>
    <x v="1"/>
    <s v="Electronics"/>
    <s v="Electronics"/>
    <s v="Electronics"/>
    <n v="12"/>
    <s v="Electronics"/>
    <m/>
    <n v="2024"/>
    <n v="11"/>
    <n v="3"/>
    <n v="1"/>
    <s v="Weekday"/>
    <m/>
    <m/>
  </r>
  <r>
    <s v="WEB-5870"/>
    <x v="709"/>
    <s v="Arjun Malhotra"/>
    <x v="0"/>
    <x v="2"/>
    <x v="14"/>
    <n v="3"/>
    <n v="112.53"/>
    <x v="3"/>
    <x v="0"/>
    <n v="5"/>
    <n v="337.59000000000003"/>
    <m/>
    <m/>
    <m/>
    <m/>
    <m/>
    <m/>
    <s v="Completed"/>
    <s v="No"/>
    <s v="No"/>
    <m/>
    <n v="590"/>
    <n v="451"/>
    <n v="594714.6477588166"/>
    <n v="60882.938065984097"/>
    <n v="3.804733727810651"/>
    <s v="Notebook Set"/>
    <x v="2"/>
    <s v="Books"/>
    <s v="Books"/>
    <s v="Books"/>
    <n v="20"/>
    <s v="Books"/>
    <m/>
    <n v="2024"/>
    <n v="6"/>
    <n v="5"/>
    <n v="4"/>
    <s v="Weekday"/>
    <m/>
    <m/>
  </r>
  <r>
    <s v="WEB-5273"/>
    <x v="873"/>
    <s v="Diya Bose"/>
    <x v="6"/>
    <x v="0"/>
    <x v="0"/>
    <n v="2"/>
    <n v="199.07"/>
    <x v="1"/>
    <x v="0"/>
    <n v="4"/>
    <n v="398.14"/>
    <m/>
    <m/>
    <m/>
    <m/>
    <m/>
    <m/>
    <s v="Completed"/>
    <s v="No"/>
    <s v="No"/>
    <m/>
    <n v="558"/>
    <n v="430"/>
    <n v="1463424.4009529033"/>
    <n v="118285.78776560788"/>
    <n v="3.8140589569160999"/>
    <s v="Water Bottle"/>
    <x v="0"/>
    <s v="Home &amp; Kitchen"/>
    <s v="Home &amp; Kitchen"/>
    <s v="Home &amp; Kitchen"/>
    <n v="2"/>
    <s v="Home &amp; Kitchen"/>
    <m/>
    <n v="2023"/>
    <n v="2"/>
    <n v="13"/>
    <n v="2"/>
    <s v="Weekday"/>
    <m/>
    <m/>
  </r>
  <r>
    <s v="WEB-7235"/>
    <x v="610"/>
    <s v="Kavya Khan"/>
    <x v="1"/>
    <x v="2"/>
    <x v="13"/>
    <n v="1"/>
    <n v="685.72"/>
    <x v="3"/>
    <x v="0"/>
    <n v="4"/>
    <n v="685.72"/>
    <m/>
    <m/>
    <m/>
    <m/>
    <m/>
    <m/>
    <s v="Completed"/>
    <s v="No"/>
    <s v="No"/>
    <m/>
    <n v="595"/>
    <n v="444"/>
    <n v="594714.6477588166"/>
    <n v="60882.938065984097"/>
    <n v="3.804733727810651"/>
    <s v="Self-Help Book"/>
    <x v="2"/>
    <s v="Books"/>
    <s v="Books"/>
    <s v="Books"/>
    <n v="19"/>
    <s v="Books"/>
    <m/>
    <n v="2024"/>
    <n v="12"/>
    <n v="5"/>
    <n v="5"/>
    <s v="Weekday"/>
    <m/>
    <m/>
  </r>
  <r>
    <s v="WEB-7993"/>
    <x v="495"/>
    <s v="Sanjay Nair"/>
    <x v="3"/>
    <x v="0"/>
    <x v="4"/>
    <n v="1"/>
    <n v="549.80999999999995"/>
    <x v="2"/>
    <x v="0"/>
    <n v="1"/>
    <n v="549.80999999999995"/>
    <m/>
    <m/>
    <m/>
    <m/>
    <m/>
    <m/>
    <s v="Completed"/>
    <s v="No"/>
    <s v="No"/>
    <m/>
    <n v="619"/>
    <n v="468"/>
    <n v="1463424.4009529033"/>
    <n v="118285.78776560788"/>
    <n v="3.8140589569160999"/>
    <s v="Non-Stick Pan"/>
    <x v="0"/>
    <s v="Home &amp; Kitchen"/>
    <s v="Home &amp; Kitchen"/>
    <s v="Home &amp; Kitchen"/>
    <n v="7"/>
    <s v="Home &amp; Kitchen"/>
    <m/>
    <n v="2024"/>
    <n v="4"/>
    <n v="26"/>
    <n v="6"/>
    <s v="Weekday"/>
    <m/>
    <m/>
  </r>
  <r>
    <s v="WEB-7174"/>
    <x v="8"/>
    <s v="Rahul Nair"/>
    <x v="5"/>
    <x v="4"/>
    <x v="22"/>
    <n v="1"/>
    <n v="897.34"/>
    <x v="3"/>
    <x v="0"/>
    <n v="4"/>
    <n v="897.34"/>
    <m/>
    <m/>
    <m/>
    <m/>
    <m/>
    <m/>
    <s v="Completed"/>
    <s v="No"/>
    <s v="No"/>
    <m/>
    <n v="559"/>
    <n v="408"/>
    <n v="1098537.4901531704"/>
    <n v="96724.388030634553"/>
    <n v="3.9001122334455669"/>
    <s v="Hair Oil"/>
    <x v="4"/>
    <s v="Beauty"/>
    <s v="Beauty"/>
    <s v="Beauty"/>
    <n v="70"/>
    <s v="Beauty"/>
    <m/>
    <n v="2025"/>
    <n v="1"/>
    <n v="31"/>
    <n v="6"/>
    <s v="Weekday"/>
    <m/>
    <m/>
  </r>
  <r>
    <s v="WEB-6102"/>
    <x v="256"/>
    <s v="Ishaan Patel"/>
    <x v="6"/>
    <x v="3"/>
    <x v="17"/>
    <n v="1"/>
    <n v="330.04"/>
    <x v="0"/>
    <x v="1"/>
    <n v="3"/>
    <n v="330.04"/>
    <m/>
    <m/>
    <m/>
    <m/>
    <m/>
    <m/>
    <s v="Pending"/>
    <s v="No"/>
    <s v="Yes"/>
    <m/>
    <n v="558"/>
    <n v="430"/>
    <n v="1892867.2841657216"/>
    <n v="199432.98236095349"/>
    <n v="3.8949824970828471"/>
    <s v="Running Shoes"/>
    <x v="3"/>
    <s v="Fashion"/>
    <s v="Fashion"/>
    <s v="Fashion"/>
    <n v="45"/>
    <s v="Fashion"/>
    <m/>
    <n v="2025"/>
    <n v="4"/>
    <n v="8"/>
    <n v="3"/>
    <s v="Weekday"/>
    <m/>
    <m/>
  </r>
  <r>
    <s v="WEB-7288"/>
    <x v="245"/>
    <s v="Riya Mehta"/>
    <x v="3"/>
    <x v="3"/>
    <x v="10"/>
    <n v="2"/>
    <n v="2064.6999999999998"/>
    <x v="0"/>
    <x v="1"/>
    <n v="2"/>
    <n v="4129.3999999999996"/>
    <m/>
    <m/>
    <m/>
    <m/>
    <m/>
    <m/>
    <s v="Pending"/>
    <s v="No"/>
    <s v="Yes"/>
    <m/>
    <n v="619"/>
    <n v="468"/>
    <n v="1892867.2841657216"/>
    <n v="199432.98236095349"/>
    <n v="3.8949824970828471"/>
    <s v="Women'S Kurti"/>
    <x v="3"/>
    <s v="Fashion"/>
    <s v="Fashion"/>
    <s v="Fashion"/>
    <n v="15"/>
    <s v="Fashion"/>
    <m/>
    <n v="2024"/>
    <n v="12"/>
    <n v="13"/>
    <n v="6"/>
    <s v="Weekday"/>
    <m/>
    <m/>
  </r>
  <r>
    <s v="WEB-8841"/>
    <x v="535"/>
    <s v="Ishaan Bose"/>
    <x v="3"/>
    <x v="3"/>
    <x v="17"/>
    <n v="1"/>
    <n v="889.19"/>
    <x v="2"/>
    <x v="0"/>
    <n v="5"/>
    <n v="889.19"/>
    <m/>
    <m/>
    <m/>
    <m/>
    <m/>
    <m/>
    <s v="Completed"/>
    <s v="No"/>
    <s v="No"/>
    <m/>
    <n v="619"/>
    <n v="468"/>
    <n v="1892867.2841657216"/>
    <n v="199432.98236095349"/>
    <n v="3.8949824970828471"/>
    <s v="Running Shoes"/>
    <x v="3"/>
    <s v="Fashion"/>
    <s v="Fashion"/>
    <s v="Fashion"/>
    <n v="45"/>
    <s v="Fashion"/>
    <m/>
    <n v="2024"/>
    <n v="5"/>
    <n v="15"/>
    <n v="4"/>
    <s v="Weekday"/>
    <m/>
    <m/>
  </r>
  <r>
    <s v="WEB-9283"/>
    <x v="697"/>
    <s v="Tanya Patel"/>
    <x v="5"/>
    <x v="2"/>
    <x v="2"/>
    <n v="1"/>
    <n v="306.22000000000003"/>
    <x v="2"/>
    <x v="0"/>
    <n v="4"/>
    <n v="306.22000000000003"/>
    <m/>
    <m/>
    <m/>
    <m/>
    <m/>
    <m/>
    <s v="Completed"/>
    <s v="No"/>
    <s v="No"/>
    <m/>
    <n v="559"/>
    <n v="408"/>
    <n v="594714.6477588166"/>
    <n v="60882.938065984097"/>
    <n v="3.804733727810651"/>
    <s v="Cookbook"/>
    <x v="2"/>
    <s v="Books"/>
    <s v="Books"/>
    <s v="Books"/>
    <n v="4"/>
    <s v="Books"/>
    <m/>
    <n v="2024"/>
    <n v="8"/>
    <n v="9"/>
    <n v="6"/>
    <s v="Weekday"/>
    <m/>
    <m/>
  </r>
  <r>
    <s v="WEB-6136"/>
    <x v="688"/>
    <s v="Aarav Mehta"/>
    <x v="2"/>
    <x v="4"/>
    <x v="6"/>
    <n v="2"/>
    <n v="872.5"/>
    <x v="2"/>
    <x v="1"/>
    <n v="5"/>
    <n v="1745"/>
    <m/>
    <m/>
    <m/>
    <m/>
    <m/>
    <m/>
    <s v="Pending"/>
    <s v="No"/>
    <s v="Yes"/>
    <m/>
    <n v="589"/>
    <n v="426"/>
    <n v="1098537.4901531704"/>
    <n v="96724.388030634553"/>
    <n v="3.9001122334455669"/>
    <s v="Lipstick"/>
    <x v="4"/>
    <s v="Beauty"/>
    <s v="Beauty"/>
    <s v="Beauty"/>
    <n v="10"/>
    <s v="Beauty"/>
    <m/>
    <n v="2024"/>
    <n v="4"/>
    <n v="10"/>
    <n v="4"/>
    <s v="Weekday"/>
    <m/>
    <m/>
  </r>
  <r>
    <s v="WEB-7513"/>
    <x v="719"/>
    <s v="Rohan Khan"/>
    <x v="0"/>
    <x v="2"/>
    <x v="15"/>
    <n v="3"/>
    <n v="238.54"/>
    <x v="2"/>
    <x v="0"/>
    <n v="3"/>
    <n v="715.62"/>
    <m/>
    <m/>
    <m/>
    <m/>
    <m/>
    <m/>
    <s v="Completed"/>
    <s v="No"/>
    <s v="No"/>
    <m/>
    <n v="590"/>
    <n v="451"/>
    <n v="594714.6477588166"/>
    <n v="60882.938065984097"/>
    <n v="3.804733727810651"/>
    <s v="Kids Story Book"/>
    <x v="2"/>
    <s v="Books"/>
    <s v="Books"/>
    <s v="Books"/>
    <n v="23"/>
    <s v="Books"/>
    <m/>
    <n v="2025"/>
    <n v="3"/>
    <n v="8"/>
    <n v="7"/>
    <s v="Weekday"/>
    <m/>
    <m/>
  </r>
  <r>
    <s v="WEB-9119"/>
    <x v="69"/>
    <s v="Karan Verma"/>
    <x v="3"/>
    <x v="3"/>
    <x v="10"/>
    <n v="3"/>
    <n v="1419.824472190694"/>
    <x v="4"/>
    <x v="1"/>
    <n v="5"/>
    <n v="4259.473416572082"/>
    <m/>
    <m/>
    <m/>
    <m/>
    <m/>
    <m/>
    <s v="Pending"/>
    <s v="No"/>
    <s v="Yes"/>
    <m/>
    <n v="619"/>
    <n v="468"/>
    <n v="1892867.2841657216"/>
    <n v="199432.98236095349"/>
    <n v="3.8949824970828471"/>
    <s v="Women'S Kurti"/>
    <x v="3"/>
    <s v="Fashion"/>
    <s v="Fashion"/>
    <s v="Fashion"/>
    <n v="15"/>
    <s v="Fashion"/>
    <m/>
    <n v="2024"/>
    <n v="12"/>
    <n v="2"/>
    <n v="2"/>
    <s v="Weekday"/>
    <m/>
    <m/>
  </r>
  <r>
    <s v="WEB-6181"/>
    <x v="402"/>
    <s v="Aarav Verma"/>
    <x v="0"/>
    <x v="0"/>
    <x v="0"/>
    <n v="2"/>
    <n v="1501.18"/>
    <x v="1"/>
    <x v="1"/>
    <n v="4"/>
    <n v="3002.36"/>
    <m/>
    <m/>
    <m/>
    <m/>
    <m/>
    <m/>
    <s v="Pending"/>
    <s v="No"/>
    <s v="Yes"/>
    <m/>
    <n v="590"/>
    <n v="451"/>
    <n v="1463424.4009529033"/>
    <n v="118285.78776560788"/>
    <n v="3.8140589569160999"/>
    <s v="Water Bottle"/>
    <x v="0"/>
    <s v="Home &amp; Kitchen"/>
    <s v="Home &amp; Kitchen"/>
    <s v="Home &amp; Kitchen"/>
    <n v="2"/>
    <s v="Home &amp; Kitchen"/>
    <m/>
    <n v="2023"/>
    <n v="4"/>
    <n v="5"/>
    <n v="4"/>
    <s v="Weekday"/>
    <m/>
    <m/>
  </r>
  <r>
    <s v="WEB-7313"/>
    <x v="411"/>
    <s v="Aditya Malhotra"/>
    <x v="1"/>
    <x v="0"/>
    <x v="23"/>
    <n v="1"/>
    <n v="1427.19"/>
    <x v="0"/>
    <x v="0"/>
    <n v="3"/>
    <n v="1427.19"/>
    <m/>
    <m/>
    <m/>
    <m/>
    <m/>
    <m/>
    <s v="Completed"/>
    <s v="Yes"/>
    <s v="No"/>
    <m/>
    <n v="595"/>
    <n v="444"/>
    <n v="1463424.4009529033"/>
    <n v="118285.78776560788"/>
    <n v="3.8140589569160999"/>
    <s v="Led Bulb Pack"/>
    <x v="0"/>
    <s v="Home &amp; Kitchen"/>
    <s v="Home &amp; Kitchen"/>
    <s v="Home &amp; Kitchen"/>
    <n v="76"/>
    <s v="Home &amp; Kitchen"/>
    <m/>
    <n v="2023"/>
    <n v="2"/>
    <n v="6"/>
    <n v="2"/>
    <s v="Weekday"/>
    <m/>
    <m/>
  </r>
  <r>
    <s v="WEB-7870"/>
    <x v="621"/>
    <s v="Vikram Mehta"/>
    <x v="7"/>
    <x v="2"/>
    <x v="14"/>
    <n v="1"/>
    <n v="765.34"/>
    <x v="2"/>
    <x v="0"/>
    <n v="4"/>
    <n v="765.34"/>
    <m/>
    <m/>
    <m/>
    <m/>
    <m/>
    <m/>
    <s v="Completed"/>
    <s v="No"/>
    <s v="No"/>
    <m/>
    <n v="567"/>
    <n v="440"/>
    <n v="594714.6477588166"/>
    <n v="60882.938065984097"/>
    <n v="3.804733727810651"/>
    <s v="Notebook Set"/>
    <x v="2"/>
    <s v="Books"/>
    <s v="Books"/>
    <s v="Books"/>
    <n v="20"/>
    <s v="Books"/>
    <m/>
    <n v="2024"/>
    <n v="9"/>
    <n v="25"/>
    <n v="4"/>
    <s v="Weekday"/>
    <m/>
    <m/>
  </r>
  <r>
    <s v="WEB-5649"/>
    <x v="763"/>
    <s v="Riya Bose"/>
    <x v="2"/>
    <x v="3"/>
    <x v="10"/>
    <n v="3"/>
    <n v="1706.82"/>
    <x v="2"/>
    <x v="0"/>
    <n v="5"/>
    <n v="5120.46"/>
    <m/>
    <m/>
    <m/>
    <m/>
    <m/>
    <m/>
    <s v="Completed"/>
    <s v="Yes"/>
    <s v="No"/>
    <m/>
    <n v="589"/>
    <n v="426"/>
    <n v="1892867.2841657216"/>
    <n v="199432.98236095349"/>
    <n v="3.8949824970828471"/>
    <s v="Women'S Kurti"/>
    <x v="3"/>
    <s v="Fashion"/>
    <s v="Fashion"/>
    <s v="Fashion"/>
    <n v="15"/>
    <s v="Fashion"/>
    <m/>
    <n v="2023"/>
    <n v="9"/>
    <n v="13"/>
    <n v="4"/>
    <s v="Weekday"/>
    <m/>
    <m/>
  </r>
  <r>
    <s v="WEB-6985"/>
    <x v="765"/>
    <s v="Aarav Menon"/>
    <x v="5"/>
    <x v="2"/>
    <x v="13"/>
    <n v="1"/>
    <n v="162.18"/>
    <x v="2"/>
    <x v="0"/>
    <n v="5"/>
    <n v="162.18"/>
    <m/>
    <m/>
    <m/>
    <m/>
    <m/>
    <m/>
    <s v="Completed"/>
    <s v="No"/>
    <s v="No"/>
    <m/>
    <n v="559"/>
    <n v="408"/>
    <n v="594714.6477588166"/>
    <n v="60882.938065984097"/>
    <n v="3.804733727810651"/>
    <s v="Self-Help Book"/>
    <x v="2"/>
    <s v="Books"/>
    <s v="Books"/>
    <s v="Books"/>
    <n v="19"/>
    <s v="Books"/>
    <m/>
    <n v="2023"/>
    <n v="8"/>
    <n v="2"/>
    <n v="4"/>
    <s v="Weekday"/>
    <m/>
    <m/>
  </r>
  <r>
    <s v="WEB-6748"/>
    <x v="835"/>
    <s v="Vivaan Rao"/>
    <x v="5"/>
    <x v="3"/>
    <x v="19"/>
    <n v="1"/>
    <n v="1078.53"/>
    <x v="0"/>
    <x v="0"/>
    <n v="5"/>
    <n v="1078.53"/>
    <m/>
    <m/>
    <m/>
    <m/>
    <m/>
    <m/>
    <s v="Completed"/>
    <s v="Yes"/>
    <s v="No"/>
    <m/>
    <n v="559"/>
    <n v="408"/>
    <n v="1892867.2841657216"/>
    <n v="199432.98236095349"/>
    <n v="3.8949824970828471"/>
    <s v="Sunglasses"/>
    <x v="3"/>
    <s v="Fashion"/>
    <s v="Fashion"/>
    <s v="Fashion"/>
    <n v="53"/>
    <s v="Fashion"/>
    <m/>
    <n v="2024"/>
    <n v="7"/>
    <n v="27"/>
    <n v="7"/>
    <s v="Weekday"/>
    <m/>
    <m/>
  </r>
  <r>
    <s v="WEB-6250"/>
    <x v="269"/>
    <s v="Kavya Iyer"/>
    <x v="1"/>
    <x v="1"/>
    <x v="11"/>
    <n v="1"/>
    <n v="2106.46"/>
    <x v="1"/>
    <x v="0"/>
    <m/>
    <n v="2106.46"/>
    <m/>
    <m/>
    <m/>
    <m/>
    <m/>
    <m/>
    <s v="Completed"/>
    <s v="Yes"/>
    <s v="No"/>
    <m/>
    <n v="595"/>
    <n v="444"/>
    <n v="2759712.3299794244"/>
    <n v="330643.50635802455"/>
    <n v="3.8641711229946525"/>
    <s v="Smart Watch"/>
    <x v="1"/>
    <s v="Electronics"/>
    <s v="Electronics"/>
    <s v="Electronics"/>
    <n v="17"/>
    <s v="Electronics"/>
    <m/>
    <n v="2024"/>
    <n v="6"/>
    <n v="16"/>
    <n v="1"/>
    <s v="Weekday"/>
    <m/>
    <m/>
  </r>
  <r>
    <s v="WEB-8244"/>
    <x v="377"/>
    <s v="Aarav Malhotra"/>
    <x v="2"/>
    <x v="0"/>
    <x v="16"/>
    <n v="2"/>
    <n v="780.47"/>
    <x v="4"/>
    <x v="0"/>
    <n v="2"/>
    <n v="1560.94"/>
    <m/>
    <m/>
    <m/>
    <m/>
    <m/>
    <m/>
    <s v="Completed"/>
    <s v="Yes"/>
    <s v="No"/>
    <m/>
    <n v="589"/>
    <n v="426"/>
    <n v="1463424.4009529033"/>
    <n v="118285.78776560788"/>
    <n v="3.8140589569160999"/>
    <s v="Table Lamp"/>
    <x v="0"/>
    <s v="Home &amp; Kitchen"/>
    <s v="Home &amp; Kitchen"/>
    <s v="Home &amp; Kitchen"/>
    <n v="32"/>
    <s v="Home &amp; Kitchen"/>
    <m/>
    <n v="2025"/>
    <n v="4"/>
    <n v="22"/>
    <n v="3"/>
    <s v="Weekday"/>
    <m/>
    <m/>
  </r>
  <r>
    <s v="WEB-8893"/>
    <x v="679"/>
    <s v="Riya Bose"/>
    <x v="3"/>
    <x v="3"/>
    <x v="20"/>
    <n v="1"/>
    <n v="1075.74"/>
    <x v="3"/>
    <x v="0"/>
    <n v="5"/>
    <n v="1075.74"/>
    <m/>
    <m/>
    <m/>
    <m/>
    <m/>
    <m/>
    <s v="Completed"/>
    <s v="Yes"/>
    <s v="No"/>
    <m/>
    <n v="619"/>
    <n v="468"/>
    <n v="1892867.2841657216"/>
    <n v="199432.98236095349"/>
    <n v="3.8949824970828471"/>
    <s v="Men'S T-Shirt"/>
    <x v="3"/>
    <s v="Fashion"/>
    <s v="Fashion"/>
    <s v="Fashion"/>
    <n v="55"/>
    <s v="Fashion"/>
    <m/>
    <n v="2024"/>
    <n v="11"/>
    <n v="5"/>
    <n v="3"/>
    <s v="Weekday"/>
    <m/>
    <m/>
  </r>
  <r>
    <s v="WEB-7954"/>
    <x v="250"/>
    <s v="Simran Khan"/>
    <x v="1"/>
    <x v="0"/>
    <x v="16"/>
    <n v="1"/>
    <n v="1674.09"/>
    <x v="3"/>
    <x v="0"/>
    <n v="3"/>
    <n v="1674.09"/>
    <m/>
    <m/>
    <m/>
    <m/>
    <m/>
    <m/>
    <s v="Completed"/>
    <s v="Yes"/>
    <s v="No"/>
    <m/>
    <n v="595"/>
    <n v="444"/>
    <n v="1463424.4009529033"/>
    <n v="118285.78776560788"/>
    <n v="3.8140589569160999"/>
    <s v="Table Lamp"/>
    <x v="0"/>
    <s v="Home &amp; Kitchen"/>
    <s v="Home &amp; Kitchen"/>
    <s v="Home &amp; Kitchen"/>
    <n v="32"/>
    <s v="Home &amp; Kitchen"/>
    <m/>
    <n v="2024"/>
    <n v="11"/>
    <n v="21"/>
    <n v="5"/>
    <s v="Weekday"/>
    <m/>
    <m/>
  </r>
  <r>
    <s v="WEB-5080"/>
    <x v="446"/>
    <s v="Aarav Gupta"/>
    <x v="7"/>
    <x v="3"/>
    <x v="20"/>
    <n v="1"/>
    <n v="758.76"/>
    <x v="4"/>
    <x v="0"/>
    <n v="5"/>
    <n v="758.76"/>
    <m/>
    <m/>
    <m/>
    <m/>
    <m/>
    <m/>
    <s v="Completed"/>
    <s v="No"/>
    <s v="No"/>
    <m/>
    <n v="567"/>
    <n v="440"/>
    <n v="1892867.2841657216"/>
    <n v="199432.98236095349"/>
    <n v="3.8949824970828471"/>
    <s v="Men'S T-Shirt"/>
    <x v="3"/>
    <s v="Fashion"/>
    <s v="Fashion"/>
    <s v="Fashion"/>
    <n v="55"/>
    <s v="Fashion"/>
    <m/>
    <n v="2023"/>
    <n v="6"/>
    <n v="6"/>
    <n v="3"/>
    <s v="Weekday"/>
    <m/>
    <m/>
  </r>
  <r>
    <s v="WEB-9625"/>
    <x v="886"/>
    <s v="Karan Bose"/>
    <x v="1"/>
    <x v="0"/>
    <x v="4"/>
    <n v="2"/>
    <n v="409.68"/>
    <x v="2"/>
    <x v="0"/>
    <n v="5"/>
    <n v="819.36"/>
    <m/>
    <m/>
    <m/>
    <m/>
    <m/>
    <m/>
    <s v="Completed"/>
    <s v="No"/>
    <s v="No"/>
    <m/>
    <n v="595"/>
    <n v="444"/>
    <n v="1463424.4009529033"/>
    <n v="118285.78776560788"/>
    <n v="3.8140589569160999"/>
    <s v="Non-Stick Pan"/>
    <x v="0"/>
    <s v="Home &amp; Kitchen"/>
    <s v="Home &amp; Kitchen"/>
    <s v="Home &amp; Kitchen"/>
    <n v="7"/>
    <s v="Home &amp; Kitchen"/>
    <m/>
    <n v="2024"/>
    <n v="8"/>
    <n v="19"/>
    <n v="2"/>
    <s v="Weekday"/>
    <m/>
    <m/>
  </r>
  <r>
    <s v="WEB-6975"/>
    <x v="60"/>
    <s v="Ishaan Joshi"/>
    <x v="5"/>
    <x v="1"/>
    <x v="1"/>
    <n v="1"/>
    <n v="3332.22"/>
    <x v="2"/>
    <x v="1"/>
    <n v="4"/>
    <n v="3332.22"/>
    <m/>
    <m/>
    <m/>
    <m/>
    <m/>
    <m/>
    <s v="Pending"/>
    <s v="No"/>
    <s v="Yes"/>
    <m/>
    <n v="559"/>
    <n v="408"/>
    <n v="2759712.3299794244"/>
    <n v="330643.50635802455"/>
    <n v="3.8641711229946525"/>
    <s v="Power Bank 10000Mah"/>
    <x v="1"/>
    <s v="Electronics"/>
    <s v="Electronics"/>
    <s v="Electronics"/>
    <n v="3"/>
    <s v="Electronics"/>
    <m/>
    <n v="2024"/>
    <n v="9"/>
    <n v="7"/>
    <n v="7"/>
    <s v="Weekend"/>
    <m/>
    <m/>
  </r>
  <r>
    <s v="WEB-8249"/>
    <x v="346"/>
    <s v="Kavya Pillai"/>
    <x v="4"/>
    <x v="0"/>
    <x v="4"/>
    <n v="1"/>
    <n v="805.77"/>
    <x v="1"/>
    <x v="0"/>
    <n v="4"/>
    <n v="805.77"/>
    <m/>
    <m/>
    <m/>
    <m/>
    <m/>
    <m/>
    <s v="Completed"/>
    <s v="No"/>
    <s v="No"/>
    <m/>
    <n v="573"/>
    <n v="450"/>
    <n v="1463424.4009529033"/>
    <n v="118285.78776560788"/>
    <n v="3.8140589569160999"/>
    <s v="Non-Stick Pan"/>
    <x v="0"/>
    <s v="Home &amp; Kitchen"/>
    <s v="Home &amp; Kitchen"/>
    <s v="Home &amp; Kitchen"/>
    <n v="7"/>
    <s v="Home &amp; Kitchen"/>
    <m/>
    <n v="2023"/>
    <n v="12"/>
    <n v="1"/>
    <n v="6"/>
    <s v="Weekend"/>
    <m/>
    <m/>
  </r>
  <r>
    <s v="WEB-5576"/>
    <x v="771"/>
    <s v="Rohan Khan"/>
    <x v="1"/>
    <x v="2"/>
    <x v="13"/>
    <n v="1"/>
    <n v="616.94000000000005"/>
    <x v="3"/>
    <x v="0"/>
    <n v="3"/>
    <n v="616.94000000000005"/>
    <m/>
    <m/>
    <m/>
    <m/>
    <m/>
    <m/>
    <s v="Completed"/>
    <s v="No"/>
    <s v="No"/>
    <m/>
    <n v="595"/>
    <n v="444"/>
    <n v="594714.6477588166"/>
    <n v="60882.938065984097"/>
    <n v="3.804733727810651"/>
    <s v="Self-Help Book"/>
    <x v="2"/>
    <s v="Books"/>
    <s v="Books"/>
    <s v="Books"/>
    <n v="19"/>
    <s v="Books"/>
    <m/>
    <n v="2025"/>
    <n v="2"/>
    <n v="10"/>
    <n v="2"/>
    <s v="Weekday"/>
    <m/>
    <m/>
  </r>
  <r>
    <s v="WEB-7892"/>
    <x v="693"/>
    <s v="Karan Mehta"/>
    <x v="5"/>
    <x v="4"/>
    <x v="24"/>
    <n v="1"/>
    <n v="1247.8399999999999"/>
    <x v="0"/>
    <x v="0"/>
    <n v="3"/>
    <n v="1247.8399999999999"/>
    <m/>
    <m/>
    <m/>
    <m/>
    <m/>
    <m/>
    <s v="Completed"/>
    <s v="Yes"/>
    <s v="No"/>
    <m/>
    <n v="559"/>
    <n v="408"/>
    <n v="1098537.4901531704"/>
    <n v="96724.388030634553"/>
    <n v="3.9001122334455669"/>
    <s v="Face Cream"/>
    <x v="4"/>
    <s v="Beauty"/>
    <s v="Beauty"/>
    <s v="Beauty"/>
    <n v="80"/>
    <s v="Beauty"/>
    <m/>
    <n v="2023"/>
    <n v="5"/>
    <n v="23"/>
    <n v="3"/>
    <s v="Weekday"/>
    <m/>
    <m/>
  </r>
  <r>
    <s v="WEB-8546"/>
    <x v="580"/>
    <s v="Rohan Sharma"/>
    <x v="0"/>
    <x v="4"/>
    <x v="12"/>
    <n v="1"/>
    <n v="300.99"/>
    <x v="0"/>
    <x v="0"/>
    <n v="5"/>
    <n v="300.99"/>
    <m/>
    <m/>
    <m/>
    <m/>
    <m/>
    <m/>
    <s v="Completed"/>
    <s v="No"/>
    <s v="No"/>
    <m/>
    <n v="590"/>
    <n v="451"/>
    <n v="1098537.4901531704"/>
    <n v="96724.388030634553"/>
    <n v="3.9001122334455669"/>
    <s v="Perfume 50Ml"/>
    <x v="4"/>
    <s v="Beauty"/>
    <s v="Beauty"/>
    <s v="Beauty"/>
    <n v="18"/>
    <s v="Beauty"/>
    <m/>
    <n v="2023"/>
    <n v="12"/>
    <n v="12"/>
    <n v="3"/>
    <s v="Weekday"/>
    <m/>
    <m/>
  </r>
  <r>
    <s v="WEB-6195"/>
    <x v="326"/>
    <s v="Aditya Pillai"/>
    <x v="6"/>
    <x v="2"/>
    <x v="7"/>
    <n v="1"/>
    <n v="216.91"/>
    <x v="4"/>
    <x v="0"/>
    <n v="1"/>
    <n v="216.91"/>
    <m/>
    <m/>
    <m/>
    <m/>
    <m/>
    <m/>
    <s v="Completed"/>
    <s v="No"/>
    <s v="No"/>
    <m/>
    <n v="558"/>
    <n v="430"/>
    <n v="594714.6477588166"/>
    <n v="60882.938065984097"/>
    <n v="3.804733727810651"/>
    <s v="Fiction Novel"/>
    <x v="2"/>
    <s v="Books"/>
    <s v="Books"/>
    <s v="Books"/>
    <n v="11"/>
    <s v="Books"/>
    <m/>
    <n v="2024"/>
    <n v="7"/>
    <n v="12"/>
    <n v="6"/>
    <s v="Weekday"/>
    <m/>
    <m/>
  </r>
  <r>
    <s v="WEB-5712"/>
    <x v="90"/>
    <s v="Simran Khan"/>
    <x v="1"/>
    <x v="1"/>
    <x v="11"/>
    <n v="1"/>
    <n v="2278.73"/>
    <x v="2"/>
    <x v="1"/>
    <n v="3"/>
    <n v="2278.73"/>
    <m/>
    <m/>
    <m/>
    <m/>
    <m/>
    <m/>
    <s v="Pending"/>
    <s v="No"/>
    <s v="Yes"/>
    <m/>
    <n v="595"/>
    <n v="444"/>
    <n v="2759712.3299794244"/>
    <n v="330643.50635802455"/>
    <n v="3.8641711229946525"/>
    <s v="Smart Watch"/>
    <x v="1"/>
    <s v="Electronics"/>
    <s v="Electronics"/>
    <s v="Electronics"/>
    <n v="17"/>
    <s v="Electronics"/>
    <m/>
    <n v="2024"/>
    <n v="9"/>
    <n v="2"/>
    <n v="2"/>
    <s v="Weekday"/>
    <m/>
    <m/>
  </r>
  <r>
    <s v="WEB-5726"/>
    <x v="785"/>
    <s v="Meera Menon"/>
    <x v="0"/>
    <x v="2"/>
    <x v="15"/>
    <n v="1"/>
    <n v="556.22"/>
    <x v="1"/>
    <x v="0"/>
    <n v="4"/>
    <n v="556.22"/>
    <m/>
    <m/>
    <m/>
    <m/>
    <m/>
    <m/>
    <s v="Completed"/>
    <s v="No"/>
    <s v="No"/>
    <m/>
    <n v="590"/>
    <n v="451"/>
    <n v="594714.6477588166"/>
    <n v="60882.938065984097"/>
    <n v="3.804733727810651"/>
    <s v="Kids Story Book"/>
    <x v="2"/>
    <s v="Books"/>
    <s v="Books"/>
    <s v="Books"/>
    <n v="23"/>
    <s v="Books"/>
    <m/>
    <n v="2024"/>
    <n v="10"/>
    <n v="25"/>
    <n v="6"/>
    <s v="Weekday"/>
    <m/>
    <m/>
  </r>
  <r>
    <s v="WEB-8104"/>
    <x v="602"/>
    <s v="Ananya Bose"/>
    <x v="0"/>
    <x v="0"/>
    <x v="16"/>
    <n v="2"/>
    <n v="505.25"/>
    <x v="1"/>
    <x v="0"/>
    <n v="5"/>
    <n v="1010.5"/>
    <m/>
    <m/>
    <m/>
    <m/>
    <m/>
    <m/>
    <s v="Completed"/>
    <s v="Yes"/>
    <s v="No"/>
    <m/>
    <n v="590"/>
    <n v="451"/>
    <n v="1463424.4009529033"/>
    <n v="118285.78776560788"/>
    <n v="3.8140589569160999"/>
    <s v="Table Lamp"/>
    <x v="0"/>
    <s v="Home &amp; Kitchen"/>
    <s v="Home &amp; Kitchen"/>
    <s v="Home &amp; Kitchen"/>
    <n v="32"/>
    <s v="Home &amp; Kitchen"/>
    <m/>
    <n v="2025"/>
    <n v="1"/>
    <n v="20"/>
    <n v="2"/>
    <s v="Weekday"/>
    <m/>
    <m/>
  </r>
  <r>
    <s v="WEB-8243"/>
    <x v="859"/>
    <s v="Rahul Malhotra"/>
    <x v="4"/>
    <x v="3"/>
    <x v="10"/>
    <n v="1"/>
    <n v="759.53"/>
    <x v="2"/>
    <x v="0"/>
    <n v="3"/>
    <n v="759.53"/>
    <m/>
    <m/>
    <m/>
    <m/>
    <m/>
    <m/>
    <s v="Completed"/>
    <s v="No"/>
    <s v="No"/>
    <m/>
    <n v="573"/>
    <n v="450"/>
    <n v="1892867.2841657216"/>
    <n v="199432.98236095349"/>
    <n v="3.8949824970828471"/>
    <s v="Women'S Kurti"/>
    <x v="3"/>
    <s v="Fashion"/>
    <s v="Fashion"/>
    <s v="Fashion"/>
    <n v="15"/>
    <s v="Fashion"/>
    <m/>
    <n v="2023"/>
    <n v="7"/>
    <n v="22"/>
    <n v="7"/>
    <s v="Weekday"/>
    <m/>
    <m/>
  </r>
  <r>
    <s v="WEB-5418"/>
    <x v="163"/>
    <s v="Vivaan Kapoor"/>
    <x v="2"/>
    <x v="3"/>
    <x v="10"/>
    <n v="1"/>
    <n v="1996.4"/>
    <x v="4"/>
    <x v="0"/>
    <n v="3"/>
    <n v="1996.4"/>
    <m/>
    <m/>
    <m/>
    <m/>
    <m/>
    <m/>
    <s v="Completed"/>
    <s v="Yes"/>
    <s v="No"/>
    <m/>
    <n v="589"/>
    <n v="426"/>
    <n v="1892867.2841657216"/>
    <n v="199432.98236095349"/>
    <n v="3.8949824970828471"/>
    <s v="Women'S Kurti"/>
    <x v="3"/>
    <s v="Fashion"/>
    <s v="Fashion"/>
    <s v="Fashion"/>
    <n v="15"/>
    <s v="Fashion"/>
    <m/>
    <n v="2025"/>
    <n v="4"/>
    <n v="25"/>
    <n v="6"/>
    <s v="Weekday"/>
    <m/>
    <m/>
  </r>
  <r>
    <s v="WEB-7928"/>
    <x v="514"/>
    <s v="Karan Bose"/>
    <x v="3"/>
    <x v="2"/>
    <x v="15"/>
    <n v="1"/>
    <n v="376.4"/>
    <x v="3"/>
    <x v="1"/>
    <n v="5"/>
    <n v="376.4"/>
    <m/>
    <m/>
    <m/>
    <m/>
    <m/>
    <m/>
    <s v="Pending"/>
    <s v="No"/>
    <s v="Yes"/>
    <m/>
    <n v="619"/>
    <n v="468"/>
    <n v="594714.6477588166"/>
    <n v="60882.938065984097"/>
    <n v="3.804733727810651"/>
    <s v="Kids Story Book"/>
    <x v="2"/>
    <s v="Books"/>
    <s v="Books"/>
    <s v="Books"/>
    <n v="23"/>
    <s v="Books"/>
    <m/>
    <n v="2023"/>
    <n v="11"/>
    <n v="26"/>
    <n v="1"/>
    <s v="Weekday"/>
    <m/>
    <m/>
  </r>
  <r>
    <s v="WEB-8599"/>
    <x v="196"/>
    <s v="Vikram Patel"/>
    <x v="2"/>
    <x v="3"/>
    <x v="20"/>
    <n v="1"/>
    <n v="1660.66"/>
    <x v="3"/>
    <x v="0"/>
    <n v="4"/>
    <n v="1660.66"/>
    <m/>
    <m/>
    <m/>
    <m/>
    <m/>
    <m/>
    <s v="Completed"/>
    <s v="Yes"/>
    <s v="No"/>
    <m/>
    <n v="589"/>
    <n v="426"/>
    <n v="1892867.2841657216"/>
    <n v="199432.98236095349"/>
    <n v="3.8949824970828471"/>
    <s v="Men'S T-Shirt"/>
    <x v="3"/>
    <s v="Fashion"/>
    <s v="Fashion"/>
    <s v="Fashion"/>
    <n v="55"/>
    <s v="Fashion"/>
    <m/>
    <n v="2024"/>
    <n v="11"/>
    <n v="16"/>
    <n v="7"/>
    <s v="Weekday"/>
    <m/>
    <m/>
  </r>
  <r>
    <s v="WEB-7033"/>
    <x v="173"/>
    <s v="Diya Patel"/>
    <x v="4"/>
    <x v="3"/>
    <x v="19"/>
    <n v="1"/>
    <n v="1554.61"/>
    <x v="0"/>
    <x v="0"/>
    <n v="4"/>
    <n v="1554.61"/>
    <m/>
    <m/>
    <m/>
    <m/>
    <m/>
    <m/>
    <s v="Completed"/>
    <s v="Yes"/>
    <s v="No"/>
    <m/>
    <n v="573"/>
    <n v="450"/>
    <n v="1892867.2841657216"/>
    <n v="199432.98236095349"/>
    <n v="3.8949824970828471"/>
    <s v="Sunglasses"/>
    <x v="3"/>
    <s v="Fashion"/>
    <s v="Fashion"/>
    <s v="Fashion"/>
    <n v="53"/>
    <s v="Fashion"/>
    <m/>
    <n v="2023"/>
    <n v="10"/>
    <n v="15"/>
    <n v="1"/>
    <s v="Weekday"/>
    <m/>
    <m/>
  </r>
  <r>
    <s v="WEB-6943"/>
    <x v="49"/>
    <s v="Tanya Malhotra"/>
    <x v="2"/>
    <x v="4"/>
    <x v="12"/>
    <n v="1"/>
    <n v="518.44000000000005"/>
    <x v="0"/>
    <x v="0"/>
    <n v="5"/>
    <n v="518.44000000000005"/>
    <m/>
    <m/>
    <m/>
    <m/>
    <m/>
    <m/>
    <s v="Completed"/>
    <s v="No"/>
    <s v="No"/>
    <m/>
    <n v="589"/>
    <n v="426"/>
    <n v="1098537.4901531704"/>
    <n v="96724.388030634553"/>
    <n v="3.9001122334455669"/>
    <s v="Perfume 50Ml"/>
    <x v="4"/>
    <s v="Beauty"/>
    <s v="Beauty"/>
    <s v="Beauty"/>
    <n v="18"/>
    <s v="Beauty"/>
    <m/>
    <n v="2025"/>
    <n v="6"/>
    <n v="9"/>
    <n v="2"/>
    <s v="Weekday"/>
    <m/>
    <m/>
  </r>
  <r>
    <s v="WEB-9578"/>
    <x v="755"/>
    <s v="Sanjay Nair"/>
    <x v="3"/>
    <x v="0"/>
    <x v="16"/>
    <n v="1"/>
    <n v="1724.25"/>
    <x v="4"/>
    <x v="1"/>
    <n v="4"/>
    <n v="1724.25"/>
    <m/>
    <m/>
    <m/>
    <m/>
    <m/>
    <m/>
    <s v="Pending"/>
    <s v="No"/>
    <s v="Yes"/>
    <m/>
    <n v="619"/>
    <n v="468"/>
    <n v="1463424.4009529033"/>
    <n v="118285.78776560788"/>
    <n v="3.8140589569160999"/>
    <s v="Table Lamp"/>
    <x v="0"/>
    <s v="Home &amp; Kitchen"/>
    <s v="Home &amp; Kitchen"/>
    <s v="Home &amp; Kitchen"/>
    <n v="32"/>
    <s v="Home &amp; Kitchen"/>
    <m/>
    <n v="2023"/>
    <n v="8"/>
    <n v="5"/>
    <n v="7"/>
    <s v="Weekday"/>
    <m/>
    <m/>
  </r>
  <r>
    <s v="WEB-5612"/>
    <x v="494"/>
    <s v="Aditya Joshi"/>
    <x v="2"/>
    <x v="1"/>
    <x v="11"/>
    <n v="1"/>
    <n v="2397.29"/>
    <x v="4"/>
    <x v="0"/>
    <n v="5"/>
    <n v="2397.29"/>
    <m/>
    <m/>
    <m/>
    <m/>
    <m/>
    <m/>
    <s v="Completed"/>
    <s v="Yes"/>
    <s v="No"/>
    <m/>
    <n v="589"/>
    <n v="426"/>
    <n v="2759712.3299794244"/>
    <n v="330643.50635802455"/>
    <n v="3.8641711229946525"/>
    <s v="Smart Watch"/>
    <x v="1"/>
    <s v="Electronics"/>
    <s v="Electronics"/>
    <s v="Electronics"/>
    <n v="17"/>
    <s v="Electronics"/>
    <m/>
    <n v="2023"/>
    <n v="7"/>
    <n v="19"/>
    <n v="4"/>
    <s v="Weekday"/>
    <m/>
    <m/>
  </r>
  <r>
    <s v="WEB-5636"/>
    <x v="535"/>
    <s v="Rohan Joshi"/>
    <x v="2"/>
    <x v="2"/>
    <x v="15"/>
    <n v="1"/>
    <n v="647.45000000000005"/>
    <x v="4"/>
    <x v="0"/>
    <n v="3"/>
    <n v="647.45000000000005"/>
    <m/>
    <m/>
    <m/>
    <m/>
    <m/>
    <m/>
    <s v="Completed"/>
    <s v="No"/>
    <s v="No"/>
    <m/>
    <n v="589"/>
    <n v="426"/>
    <n v="594714.6477588166"/>
    <n v="60882.938065984097"/>
    <n v="3.804733727810651"/>
    <s v="Kids Story Book"/>
    <x v="2"/>
    <s v="Books"/>
    <s v="Books"/>
    <s v="Books"/>
    <n v="23"/>
    <s v="Books"/>
    <m/>
    <n v="2024"/>
    <n v="5"/>
    <n v="15"/>
    <n v="4"/>
    <s v="Weekday"/>
    <m/>
    <m/>
  </r>
  <r>
    <s v="WEB-9409"/>
    <x v="32"/>
    <s v="Ishaan Reddy"/>
    <x v="5"/>
    <x v="0"/>
    <x v="16"/>
    <n v="1"/>
    <n v="683.79"/>
    <x v="0"/>
    <x v="0"/>
    <n v="3"/>
    <n v="683.79"/>
    <m/>
    <m/>
    <m/>
    <m/>
    <m/>
    <m/>
    <s v="Completed"/>
    <s v="No"/>
    <s v="No"/>
    <m/>
    <n v="559"/>
    <n v="408"/>
    <n v="1463424.4009529033"/>
    <n v="118285.78776560788"/>
    <n v="3.8140589569160999"/>
    <s v="Table Lamp"/>
    <x v="0"/>
    <s v="Home &amp; Kitchen"/>
    <s v="Home &amp; Kitchen"/>
    <s v="Home &amp; Kitchen"/>
    <n v="32"/>
    <s v="Home &amp; Kitchen"/>
    <m/>
    <n v="2023"/>
    <n v="4"/>
    <n v="8"/>
    <n v="7"/>
    <s v="Weekday"/>
    <m/>
    <m/>
  </r>
  <r>
    <s v="WEB-7023"/>
    <x v="678"/>
    <s v="Karan Pillai"/>
    <x v="7"/>
    <x v="4"/>
    <x v="21"/>
    <n v="1"/>
    <n v="1255.75"/>
    <x v="2"/>
    <x v="0"/>
    <n v="2"/>
    <n v="1255.75"/>
    <m/>
    <m/>
    <m/>
    <m/>
    <m/>
    <m/>
    <s v="Completed"/>
    <s v="Yes"/>
    <s v="No"/>
    <m/>
    <n v="567"/>
    <n v="440"/>
    <n v="1098537.4901531704"/>
    <n v="96724.388030634553"/>
    <n v="3.9001122334455669"/>
    <s v="Shampoo 200Ml"/>
    <x v="4"/>
    <s v="Beauty"/>
    <s v="Beauty"/>
    <s v="Beauty"/>
    <n v="64"/>
    <s v="Beauty"/>
    <m/>
    <n v="2023"/>
    <n v="8"/>
    <n v="19"/>
    <n v="7"/>
    <s v="Weekday"/>
    <m/>
    <m/>
  </r>
  <r>
    <s v="WEB-6298"/>
    <x v="166"/>
    <s v="Tanya Patel"/>
    <x v="7"/>
    <x v="1"/>
    <x v="11"/>
    <n v="1"/>
    <n v="1043.27"/>
    <x v="3"/>
    <x v="2"/>
    <n v="4"/>
    <n v="1043.27"/>
    <m/>
    <m/>
    <m/>
    <m/>
    <m/>
    <m/>
    <s v="Completed"/>
    <s v="No"/>
    <s v="No"/>
    <m/>
    <n v="567"/>
    <n v="440"/>
    <n v="2759712.3299794244"/>
    <n v="330643.50635802455"/>
    <n v="3.8641711229946525"/>
    <s v="Smart Watch"/>
    <x v="1"/>
    <s v="Electronics"/>
    <s v="Electronics"/>
    <s v="Electronics"/>
    <n v="17"/>
    <s v="Electronics"/>
    <m/>
    <n v="2023"/>
    <n v="7"/>
    <n v="4"/>
    <n v="3"/>
    <s v="Weekday"/>
    <m/>
    <m/>
  </r>
  <r>
    <s v="WEB-7022"/>
    <x v="473"/>
    <s v="Neha Pillai"/>
    <x v="7"/>
    <x v="0"/>
    <x v="23"/>
    <n v="1"/>
    <n v="1553.74"/>
    <x v="2"/>
    <x v="0"/>
    <n v="4"/>
    <n v="1553.74"/>
    <m/>
    <m/>
    <m/>
    <m/>
    <m/>
    <m/>
    <s v="Completed"/>
    <s v="Yes"/>
    <s v="No"/>
    <m/>
    <n v="567"/>
    <n v="440"/>
    <n v="1463424.4009529033"/>
    <n v="118285.78776560788"/>
    <n v="3.8140589569160999"/>
    <s v="Led Bulb Pack"/>
    <x v="0"/>
    <s v="Home &amp; Kitchen"/>
    <s v="Home &amp; Kitchen"/>
    <s v="Home &amp; Kitchen"/>
    <n v="76"/>
    <s v="Home &amp; Kitchen"/>
    <m/>
    <n v="2023"/>
    <n v="4"/>
    <n v="22"/>
    <n v="7"/>
    <s v="Weekday"/>
    <m/>
    <m/>
  </r>
  <r>
    <s v="WEB-7823"/>
    <x v="600"/>
    <s v="Riya Mehta"/>
    <x v="4"/>
    <x v="0"/>
    <x v="5"/>
    <n v="3"/>
    <n v="168.4"/>
    <x v="3"/>
    <x v="3"/>
    <n v="4"/>
    <n v="505.20000000000005"/>
    <m/>
    <m/>
    <m/>
    <m/>
    <m/>
    <m/>
    <s v="Lost Sale"/>
    <s v="No"/>
    <s v="Yes"/>
    <m/>
    <n v="573"/>
    <n v="450"/>
    <n v="1463424.4009529033"/>
    <n v="118285.78776560788"/>
    <n v="3.8140589569160999"/>
    <s v="Storage Box"/>
    <x v="0"/>
    <s v="Home &amp; Kitchen"/>
    <s v="Home &amp; Kitchen"/>
    <s v="Home &amp; Kitchen"/>
    <n v="8"/>
    <s v="Home &amp; Kitchen"/>
    <m/>
    <n v="2023"/>
    <n v="12"/>
    <n v="28"/>
    <n v="5"/>
    <s v="Weekday"/>
    <m/>
    <m/>
  </r>
  <r>
    <s v="WEB-8631"/>
    <x v="54"/>
    <s v="Sanjay Kumar"/>
    <x v="3"/>
    <x v="1"/>
    <x v="8"/>
    <n v="1"/>
    <n v="1283.6199999999999"/>
    <x v="3"/>
    <x v="0"/>
    <n v="4"/>
    <n v="1283.6199999999999"/>
    <m/>
    <m/>
    <m/>
    <m/>
    <m/>
    <m/>
    <s v="Completed"/>
    <s v="Yes"/>
    <s v="No"/>
    <m/>
    <n v="619"/>
    <n v="468"/>
    <n v="2759712.3299794244"/>
    <n v="330643.50635802455"/>
    <n v="3.8641711229946525"/>
    <s v="Wireless Earbuds"/>
    <x v="1"/>
    <s v="Electronics"/>
    <s v="Electronics"/>
    <s v="Electronics"/>
    <n v="12"/>
    <s v="Electronics"/>
    <m/>
    <n v="2025"/>
    <n v="5"/>
    <n v="3"/>
    <n v="7"/>
    <s v="Weekday"/>
    <m/>
    <m/>
  </r>
  <r>
    <s v="WEB-8161"/>
    <x v="447"/>
    <s v="Ananya Das"/>
    <x v="3"/>
    <x v="0"/>
    <x v="16"/>
    <n v="1"/>
    <n v="1904.36"/>
    <x v="3"/>
    <x v="1"/>
    <n v="4"/>
    <n v="1904.36"/>
    <m/>
    <m/>
    <m/>
    <m/>
    <m/>
    <m/>
    <s v="Pending"/>
    <s v="No"/>
    <s v="Yes"/>
    <m/>
    <n v="619"/>
    <n v="468"/>
    <n v="1463424.4009529033"/>
    <n v="118285.78776560788"/>
    <n v="3.8140589569160999"/>
    <s v="Table Lamp"/>
    <x v="0"/>
    <s v="Home &amp; Kitchen"/>
    <s v="Home &amp; Kitchen"/>
    <s v="Home &amp; Kitchen"/>
    <n v="32"/>
    <s v="Home &amp; Kitchen"/>
    <m/>
    <n v="2025"/>
    <n v="5"/>
    <n v="2"/>
    <n v="6"/>
    <s v="Weekday"/>
    <m/>
    <m/>
  </r>
  <r>
    <s v="WEB-7679"/>
    <x v="525"/>
    <s v="Aarav Kumar"/>
    <x v="5"/>
    <x v="2"/>
    <x v="2"/>
    <n v="1"/>
    <n v="179.58"/>
    <x v="4"/>
    <x v="0"/>
    <n v="4"/>
    <n v="179.58"/>
    <m/>
    <m/>
    <m/>
    <m/>
    <m/>
    <m/>
    <s v="Completed"/>
    <s v="No"/>
    <s v="No"/>
    <m/>
    <n v="559"/>
    <n v="408"/>
    <n v="594714.6477588166"/>
    <n v="60882.938065984097"/>
    <n v="3.804733727810651"/>
    <s v="Cookbook"/>
    <x v="2"/>
    <s v="Books"/>
    <s v="Books"/>
    <s v="Books"/>
    <n v="4"/>
    <s v="Books"/>
    <m/>
    <n v="2024"/>
    <n v="2"/>
    <n v="13"/>
    <n v="3"/>
    <s v="Weekday"/>
    <m/>
    <m/>
  </r>
  <r>
    <s v="WEB-7482"/>
    <x v="13"/>
    <s v="Arjun Singh"/>
    <x v="5"/>
    <x v="3"/>
    <x v="3"/>
    <n v="1"/>
    <n v="1274.3699999999999"/>
    <x v="1"/>
    <x v="1"/>
    <n v="4"/>
    <n v="1274.3699999999999"/>
    <m/>
    <m/>
    <m/>
    <m/>
    <m/>
    <m/>
    <s v="Pending"/>
    <s v="No"/>
    <s v="Yes"/>
    <m/>
    <n v="559"/>
    <n v="408"/>
    <n v="1892867.2841657216"/>
    <n v="199432.98236095349"/>
    <n v="3.8949824970828471"/>
    <s v="Denim Jeans"/>
    <x v="3"/>
    <s v="Fashion"/>
    <s v="Fashion"/>
    <s v="Fashion"/>
    <n v="6"/>
    <s v="Fashion"/>
    <m/>
    <n v="2024"/>
    <n v="4"/>
    <n v="30"/>
    <n v="3"/>
    <s v="Weekday"/>
    <m/>
    <m/>
  </r>
  <r>
    <s v="WEB-5224"/>
    <x v="199"/>
    <s v="Saanvi Rao"/>
    <x v="6"/>
    <x v="4"/>
    <x v="6"/>
    <n v="3"/>
    <n v="1294.8"/>
    <x v="3"/>
    <x v="0"/>
    <n v="3"/>
    <n v="3884.3999999999996"/>
    <m/>
    <m/>
    <m/>
    <m/>
    <m/>
    <m/>
    <s v="Completed"/>
    <s v="Yes"/>
    <s v="No"/>
    <m/>
    <n v="558"/>
    <n v="430"/>
    <n v="1098537.4901531704"/>
    <n v="96724.388030634553"/>
    <n v="3.9001122334455669"/>
    <s v="Lipstick"/>
    <x v="4"/>
    <s v="Beauty"/>
    <s v="Beauty"/>
    <s v="Beauty"/>
    <n v="10"/>
    <s v="Beauty"/>
    <m/>
    <n v="2024"/>
    <n v="5"/>
    <n v="23"/>
    <n v="5"/>
    <s v="Weekday"/>
    <m/>
    <m/>
  </r>
  <r>
    <s v="WEB-7069"/>
    <x v="157"/>
    <s v="Kavya Joshi"/>
    <x v="5"/>
    <x v="1"/>
    <x v="8"/>
    <n v="1"/>
    <n v="2628.39"/>
    <x v="3"/>
    <x v="0"/>
    <n v="1"/>
    <n v="2628.39"/>
    <m/>
    <m/>
    <m/>
    <m/>
    <m/>
    <m/>
    <s v="Completed"/>
    <s v="Yes"/>
    <s v="No"/>
    <m/>
    <n v="559"/>
    <n v="408"/>
    <n v="2759712.3299794244"/>
    <n v="330643.50635802455"/>
    <n v="3.8641711229946525"/>
    <s v="Wireless Earbuds"/>
    <x v="1"/>
    <s v="Electronics"/>
    <s v="Electronics"/>
    <s v="Electronics"/>
    <n v="12"/>
    <s v="Electronics"/>
    <m/>
    <n v="2024"/>
    <n v="7"/>
    <n v="1"/>
    <n v="2"/>
    <s v="Weekend"/>
    <m/>
    <m/>
  </r>
  <r>
    <s v="WEB-8574"/>
    <x v="694"/>
    <s v="Pooja Rao"/>
    <x v="3"/>
    <x v="1"/>
    <x v="1"/>
    <n v="1"/>
    <n v="3121.87"/>
    <x v="3"/>
    <x v="0"/>
    <n v="2"/>
    <n v="3121.87"/>
    <m/>
    <m/>
    <m/>
    <m/>
    <m/>
    <m/>
    <s v="Completed"/>
    <s v="Yes"/>
    <s v="No"/>
    <m/>
    <n v="619"/>
    <n v="468"/>
    <n v="2759712.3299794244"/>
    <n v="330643.50635802455"/>
    <n v="3.8641711229946525"/>
    <s v="Power Bank 10000Mah"/>
    <x v="1"/>
    <s v="Electronics"/>
    <s v="Electronics"/>
    <s v="Electronics"/>
    <n v="3"/>
    <s v="Electronics"/>
    <m/>
    <n v="2025"/>
    <n v="3"/>
    <n v="1"/>
    <n v="7"/>
    <s v="Weekend"/>
    <m/>
    <m/>
  </r>
  <r>
    <s v="WEB-5526"/>
    <x v="650"/>
    <s v="Kavya Patel"/>
    <x v="0"/>
    <x v="1"/>
    <x v="18"/>
    <n v="2"/>
    <n v="1752.52"/>
    <x v="1"/>
    <x v="0"/>
    <n v="3"/>
    <n v="3505.04"/>
    <m/>
    <m/>
    <m/>
    <m/>
    <m/>
    <m/>
    <s v="Completed"/>
    <s v="Yes"/>
    <s v="No"/>
    <m/>
    <n v="590"/>
    <n v="451"/>
    <n v="2759712.3299794244"/>
    <n v="330643.50635802455"/>
    <n v="3.8641711229946525"/>
    <s v="Bluetooth Speaker"/>
    <x v="1"/>
    <s v="Electronics"/>
    <s v="Electronics"/>
    <s v="Electronics"/>
    <n v="48"/>
    <s v="Electronics"/>
    <m/>
    <n v="2023"/>
    <n v="9"/>
    <n v="30"/>
    <n v="7"/>
    <s v="Weekday"/>
    <m/>
    <m/>
  </r>
  <r>
    <s v="WEB-5501"/>
    <x v="585"/>
    <s v="Ishaan Iyer"/>
    <x v="5"/>
    <x v="0"/>
    <x v="4"/>
    <n v="1"/>
    <n v="393.47"/>
    <x v="2"/>
    <x v="0"/>
    <n v="2"/>
    <n v="393.47"/>
    <m/>
    <m/>
    <m/>
    <m/>
    <m/>
    <m/>
    <s v="Completed"/>
    <s v="No"/>
    <s v="No"/>
    <m/>
    <n v="559"/>
    <n v="408"/>
    <n v="1463424.4009529033"/>
    <n v="118285.78776560788"/>
    <n v="3.8140589569160999"/>
    <s v="Non-Stick Pan"/>
    <x v="0"/>
    <s v="Home &amp; Kitchen"/>
    <s v="Home &amp; Kitchen"/>
    <s v="Home &amp; Kitchen"/>
    <n v="7"/>
    <s v="Home &amp; Kitchen"/>
    <m/>
    <n v="2024"/>
    <n v="9"/>
    <n v="21"/>
    <n v="7"/>
    <s v="Weekday"/>
    <m/>
    <m/>
  </r>
  <r>
    <s v="WEB-5566"/>
    <x v="113"/>
    <s v="Arjun Kumar"/>
    <x v="4"/>
    <x v="2"/>
    <x v="15"/>
    <n v="2"/>
    <n v="389.4"/>
    <x v="2"/>
    <x v="2"/>
    <n v="4"/>
    <n v="778.8"/>
    <m/>
    <m/>
    <m/>
    <m/>
    <m/>
    <m/>
    <s v="Completed"/>
    <s v="No"/>
    <s v="No"/>
    <m/>
    <n v="573"/>
    <n v="450"/>
    <n v="594714.6477588166"/>
    <n v="60882.938065984097"/>
    <n v="3.804733727810651"/>
    <s v="Kids Story Book"/>
    <x v="2"/>
    <s v="Books"/>
    <s v="Books"/>
    <s v="Books"/>
    <n v="23"/>
    <s v="Books"/>
    <m/>
    <n v="2024"/>
    <n v="6"/>
    <n v="1"/>
    <n v="7"/>
    <s v="Weekend"/>
    <m/>
    <m/>
  </r>
  <r>
    <s v="WEB-5203"/>
    <x v="420"/>
    <s v="Ananya Rao"/>
    <x v="1"/>
    <x v="4"/>
    <x v="6"/>
    <n v="1"/>
    <n v="1293.71"/>
    <x v="1"/>
    <x v="3"/>
    <n v="5"/>
    <n v="1293.71"/>
    <m/>
    <m/>
    <m/>
    <m/>
    <m/>
    <m/>
    <s v="Lost Sale"/>
    <s v="No"/>
    <s v="Yes"/>
    <m/>
    <n v="595"/>
    <n v="444"/>
    <n v="1098537.4901531704"/>
    <n v="96724.388030634553"/>
    <n v="3.9001122334455669"/>
    <s v="Lipstick"/>
    <x v="4"/>
    <s v="Beauty"/>
    <s v="Beauty"/>
    <s v="Beauty"/>
    <n v="10"/>
    <s v="Beauty"/>
    <m/>
    <n v="2024"/>
    <n v="8"/>
    <n v="26"/>
    <n v="2"/>
    <s v="Weekday"/>
    <m/>
    <m/>
  </r>
  <r>
    <s v="WEB-8968"/>
    <x v="180"/>
    <s v="Neha Mehta"/>
    <x v="4"/>
    <x v="4"/>
    <x v="6"/>
    <n v="2"/>
    <n v="1366.02"/>
    <x v="2"/>
    <x v="0"/>
    <n v="4"/>
    <n v="2732.04"/>
    <m/>
    <m/>
    <m/>
    <m/>
    <m/>
    <m/>
    <s v="Completed"/>
    <s v="Yes"/>
    <s v="No"/>
    <m/>
    <n v="573"/>
    <n v="450"/>
    <n v="1098537.4901531704"/>
    <n v="96724.388030634553"/>
    <n v="3.9001122334455669"/>
    <s v="Lipstick"/>
    <x v="4"/>
    <s v="Beauty"/>
    <s v="Beauty"/>
    <s v="Beauty"/>
    <n v="10"/>
    <s v="Beauty"/>
    <m/>
    <n v="2024"/>
    <n v="2"/>
    <n v="25"/>
    <n v="1"/>
    <s v="Weekday"/>
    <m/>
    <m/>
  </r>
  <r>
    <s v="WEB-9390"/>
    <x v="817"/>
    <s v="Neha Malhotra"/>
    <x v="2"/>
    <x v="3"/>
    <x v="10"/>
    <n v="1"/>
    <n v="1064.93"/>
    <x v="0"/>
    <x v="1"/>
    <n v="4"/>
    <n v="1064.93"/>
    <m/>
    <m/>
    <m/>
    <m/>
    <m/>
    <m/>
    <s v="Pending"/>
    <s v="No"/>
    <s v="Yes"/>
    <m/>
    <n v="589"/>
    <n v="426"/>
    <n v="1892867.2841657216"/>
    <n v="199432.98236095349"/>
    <n v="3.8949824970828471"/>
    <s v="Women'S Kurti"/>
    <x v="3"/>
    <s v="Fashion"/>
    <s v="Fashion"/>
    <s v="Fashion"/>
    <n v="15"/>
    <s v="Fashion"/>
    <m/>
    <n v="2025"/>
    <n v="5"/>
    <n v="21"/>
    <n v="4"/>
    <s v="Weekday"/>
    <m/>
    <m/>
  </r>
  <r>
    <s v="WEB-9064"/>
    <x v="178"/>
    <s v="Vivaan Patel"/>
    <x v="5"/>
    <x v="2"/>
    <x v="15"/>
    <n v="1"/>
    <n v="673.28"/>
    <x v="1"/>
    <x v="0"/>
    <n v="4"/>
    <n v="673.28"/>
    <m/>
    <m/>
    <m/>
    <m/>
    <m/>
    <m/>
    <s v="Completed"/>
    <s v="No"/>
    <s v="No"/>
    <m/>
    <n v="559"/>
    <n v="408"/>
    <n v="594714.6477588166"/>
    <n v="60882.938065984097"/>
    <n v="3.804733727810651"/>
    <s v="Kids Story Book"/>
    <x v="2"/>
    <s v="Books"/>
    <s v="Books"/>
    <s v="Books"/>
    <n v="23"/>
    <s v="Books"/>
    <m/>
    <n v="2025"/>
    <n v="6"/>
    <n v="20"/>
    <n v="6"/>
    <s v="Weekday"/>
    <m/>
    <m/>
  </r>
  <r>
    <s v="WEB-8040"/>
    <x v="33"/>
    <s v="Sanjay Chatterjee"/>
    <x v="3"/>
    <x v="2"/>
    <x v="14"/>
    <n v="1"/>
    <n v="115.11"/>
    <x v="0"/>
    <x v="0"/>
    <n v="3"/>
    <n v="115.11"/>
    <m/>
    <m/>
    <m/>
    <m/>
    <m/>
    <m/>
    <s v="Completed"/>
    <s v="No"/>
    <s v="No"/>
    <m/>
    <n v="619"/>
    <n v="468"/>
    <n v="594714.6477588166"/>
    <n v="60882.938065984097"/>
    <n v="3.804733727810651"/>
    <s v="Notebook Set"/>
    <x v="2"/>
    <s v="Books"/>
    <s v="Books"/>
    <s v="Books"/>
    <n v="20"/>
    <s v="Books"/>
    <m/>
    <n v="2024"/>
    <n v="12"/>
    <n v="16"/>
    <n v="2"/>
    <s v="Weekday"/>
    <m/>
    <m/>
  </r>
  <r>
    <s v="WEB-5154"/>
    <x v="183"/>
    <s v="Vikram Patel"/>
    <x v="5"/>
    <x v="1"/>
    <x v="18"/>
    <n v="3"/>
    <n v="611.54"/>
    <x v="1"/>
    <x v="0"/>
    <n v="3"/>
    <n v="1834.62"/>
    <m/>
    <m/>
    <m/>
    <m/>
    <m/>
    <m/>
    <s v="Completed"/>
    <s v="Yes"/>
    <s v="No"/>
    <m/>
    <n v="559"/>
    <n v="408"/>
    <n v="2759712.3299794244"/>
    <n v="330643.50635802455"/>
    <n v="3.8641711229946525"/>
    <s v="Bluetooth Speaker"/>
    <x v="1"/>
    <s v="Electronics"/>
    <s v="Electronics"/>
    <s v="Electronics"/>
    <n v="48"/>
    <s v="Electronics"/>
    <m/>
    <n v="2024"/>
    <n v="9"/>
    <n v="17"/>
    <n v="3"/>
    <s v="Weekday"/>
    <m/>
    <m/>
  </r>
  <r>
    <s v="WEB-6599"/>
    <x v="537"/>
    <s v="Vikram Menon"/>
    <x v="2"/>
    <x v="1"/>
    <x v="18"/>
    <n v="2"/>
    <n v="1921.19"/>
    <x v="4"/>
    <x v="0"/>
    <n v="5"/>
    <n v="3842.38"/>
    <m/>
    <m/>
    <m/>
    <m/>
    <m/>
    <m/>
    <s v="Completed"/>
    <s v="Yes"/>
    <s v="No"/>
    <m/>
    <n v="589"/>
    <n v="426"/>
    <n v="2759712.3299794244"/>
    <n v="330643.50635802455"/>
    <n v="3.8641711229946525"/>
    <s v="Bluetooth Speaker"/>
    <x v="1"/>
    <s v="Electronics"/>
    <s v="Electronics"/>
    <s v="Electronics"/>
    <n v="48"/>
    <s v="Electronics"/>
    <m/>
    <n v="2023"/>
    <n v="3"/>
    <n v="10"/>
    <n v="6"/>
    <s v="Weekday"/>
    <m/>
    <m/>
  </r>
  <r>
    <s v="WEB-8707"/>
    <x v="217"/>
    <s v="Rahul Pillai"/>
    <x v="0"/>
    <x v="4"/>
    <x v="24"/>
    <n v="1"/>
    <n v="132.27000000000001"/>
    <x v="1"/>
    <x v="0"/>
    <n v="3"/>
    <n v="132.27000000000001"/>
    <m/>
    <m/>
    <m/>
    <m/>
    <m/>
    <m/>
    <s v="Completed"/>
    <s v="No"/>
    <s v="No"/>
    <m/>
    <n v="590"/>
    <n v="451"/>
    <n v="1098537.4901531704"/>
    <n v="96724.388030634553"/>
    <n v="3.9001122334455669"/>
    <s v="Face Cream"/>
    <x v="4"/>
    <s v="Beauty"/>
    <s v="Beauty"/>
    <s v="Beauty"/>
    <n v="80"/>
    <s v="Beauty"/>
    <m/>
    <n v="2025"/>
    <n v="6"/>
    <n v="1"/>
    <n v="1"/>
    <s v="Weekend"/>
    <m/>
    <m/>
  </r>
  <r>
    <s v="WEB-5260"/>
    <x v="33"/>
    <s v="Ananya Rao"/>
    <x v="6"/>
    <x v="3"/>
    <x v="3"/>
    <n v="1"/>
    <n v="1587.53"/>
    <x v="3"/>
    <x v="0"/>
    <n v="3"/>
    <n v="1587.53"/>
    <m/>
    <m/>
    <m/>
    <m/>
    <m/>
    <m/>
    <s v="Completed"/>
    <s v="Yes"/>
    <s v="No"/>
    <m/>
    <n v="558"/>
    <n v="430"/>
    <n v="1892867.2841657216"/>
    <n v="199432.98236095349"/>
    <n v="3.8949824970828471"/>
    <s v="Denim Jeans"/>
    <x v="3"/>
    <s v="Fashion"/>
    <s v="Fashion"/>
    <s v="Fashion"/>
    <n v="6"/>
    <s v="Fashion"/>
    <m/>
    <n v="2024"/>
    <n v="12"/>
    <n v="16"/>
    <n v="2"/>
    <s v="Weekday"/>
    <m/>
    <m/>
  </r>
  <r>
    <s v="WEB-9537"/>
    <x v="783"/>
    <s v="Diya Malhotra"/>
    <x v="3"/>
    <x v="0"/>
    <x v="5"/>
    <n v="2"/>
    <n v="1830.84"/>
    <x v="2"/>
    <x v="0"/>
    <n v="4"/>
    <n v="3661.68"/>
    <m/>
    <m/>
    <m/>
    <m/>
    <m/>
    <m/>
    <s v="Completed"/>
    <s v="Yes"/>
    <s v="No"/>
    <m/>
    <n v="619"/>
    <n v="468"/>
    <n v="1463424.4009529033"/>
    <n v="118285.78776560788"/>
    <n v="3.8140589569160999"/>
    <s v="Storage Box"/>
    <x v="0"/>
    <s v="Home &amp; Kitchen"/>
    <s v="Home &amp; Kitchen"/>
    <s v="Home &amp; Kitchen"/>
    <n v="8"/>
    <s v="Home &amp; Kitchen"/>
    <m/>
    <n v="2025"/>
    <n v="1"/>
    <n v="18"/>
    <n v="7"/>
    <s v="Weekday"/>
    <m/>
    <m/>
  </r>
  <r>
    <s v="WEB-7198"/>
    <x v="35"/>
    <s v="Saanvi Gupta"/>
    <x v="3"/>
    <x v="1"/>
    <x v="18"/>
    <n v="1"/>
    <n v="1429.19"/>
    <x v="0"/>
    <x v="1"/>
    <n v="4"/>
    <n v="1429.19"/>
    <m/>
    <m/>
    <m/>
    <m/>
    <m/>
    <m/>
    <s v="Pending"/>
    <s v="No"/>
    <s v="Yes"/>
    <m/>
    <n v="619"/>
    <n v="468"/>
    <n v="2759712.3299794244"/>
    <n v="330643.50635802455"/>
    <n v="3.8641711229946525"/>
    <s v="Bluetooth Speaker"/>
    <x v="1"/>
    <s v="Electronics"/>
    <s v="Electronics"/>
    <s v="Electronics"/>
    <n v="48"/>
    <s v="Electronics"/>
    <m/>
    <n v="2023"/>
    <n v="4"/>
    <n v="24"/>
    <n v="2"/>
    <s v="Weekday"/>
    <m/>
    <m/>
  </r>
  <r>
    <s v="WEB-8760"/>
    <x v="730"/>
    <s v="Meera Kumar"/>
    <x v="7"/>
    <x v="2"/>
    <x v="14"/>
    <n v="1"/>
    <n v="222.53"/>
    <x v="0"/>
    <x v="0"/>
    <n v="5"/>
    <n v="222.53"/>
    <m/>
    <m/>
    <m/>
    <m/>
    <m/>
    <m/>
    <s v="Completed"/>
    <s v="No"/>
    <s v="No"/>
    <m/>
    <n v="567"/>
    <n v="440"/>
    <n v="594714.6477588166"/>
    <n v="60882.938065984097"/>
    <n v="3.804733727810651"/>
    <s v="Notebook Set"/>
    <x v="2"/>
    <s v="Books"/>
    <s v="Books"/>
    <s v="Books"/>
    <n v="20"/>
    <s v="Books"/>
    <m/>
    <n v="2023"/>
    <n v="1"/>
    <n v="27"/>
    <n v="6"/>
    <s v="Weekday"/>
    <m/>
    <m/>
  </r>
  <r>
    <s v="WEB-6680"/>
    <x v="808"/>
    <s v="Diya Reddy"/>
    <x v="6"/>
    <x v="3"/>
    <x v="3"/>
    <n v="1"/>
    <n v="514.20000000000005"/>
    <x v="1"/>
    <x v="0"/>
    <n v="3"/>
    <n v="514.20000000000005"/>
    <m/>
    <m/>
    <m/>
    <m/>
    <m/>
    <m/>
    <s v="Completed"/>
    <s v="No"/>
    <s v="No"/>
    <m/>
    <n v="558"/>
    <n v="430"/>
    <n v="1892867.2841657216"/>
    <n v="199432.98236095349"/>
    <n v="3.8949824970828471"/>
    <s v="Denim Jeans"/>
    <x v="3"/>
    <s v="Fashion"/>
    <s v="Fashion"/>
    <s v="Fashion"/>
    <n v="6"/>
    <s v="Fashion"/>
    <m/>
    <n v="2023"/>
    <n v="2"/>
    <n v="5"/>
    <n v="1"/>
    <s v="Weekday"/>
    <m/>
    <m/>
  </r>
  <r>
    <s v="WEB-8996"/>
    <x v="891"/>
    <s v="Riya Kumar"/>
    <x v="3"/>
    <x v="4"/>
    <x v="22"/>
    <n v="1"/>
    <n v="1443.72"/>
    <x v="4"/>
    <x v="0"/>
    <n v="3"/>
    <n v="1443.72"/>
    <m/>
    <m/>
    <m/>
    <m/>
    <m/>
    <m/>
    <s v="Completed"/>
    <s v="Yes"/>
    <s v="No"/>
    <m/>
    <n v="619"/>
    <n v="468"/>
    <n v="1098537.4901531704"/>
    <n v="96724.388030634553"/>
    <n v="3.9001122334455669"/>
    <s v="Hair Oil"/>
    <x v="4"/>
    <s v="Beauty"/>
    <s v="Beauty"/>
    <s v="Beauty"/>
    <n v="70"/>
    <s v="Beauty"/>
    <m/>
    <n v="2025"/>
    <n v="2"/>
    <n v="17"/>
    <n v="2"/>
    <s v="Weekday"/>
    <m/>
    <m/>
  </r>
  <r>
    <s v="WEB-6053"/>
    <x v="615"/>
    <s v="Arjun Iyer"/>
    <x v="3"/>
    <x v="0"/>
    <x v="5"/>
    <n v="2"/>
    <n v="1449.35"/>
    <x v="3"/>
    <x v="0"/>
    <n v="5"/>
    <n v="2898.7"/>
    <m/>
    <m/>
    <m/>
    <m/>
    <m/>
    <m/>
    <s v="Completed"/>
    <s v="Yes"/>
    <s v="No"/>
    <m/>
    <n v="619"/>
    <n v="468"/>
    <n v="1463424.4009529033"/>
    <n v="118285.78776560788"/>
    <n v="3.8140589569160999"/>
    <s v="Storage Box"/>
    <x v="0"/>
    <s v="Home &amp; Kitchen"/>
    <s v="Home &amp; Kitchen"/>
    <s v="Home &amp; Kitchen"/>
    <n v="8"/>
    <s v="Home &amp; Kitchen"/>
    <m/>
    <n v="2023"/>
    <n v="6"/>
    <n v="30"/>
    <n v="6"/>
    <s v="Weekday"/>
    <m/>
    <m/>
  </r>
  <r>
    <s v="WEB-8815"/>
    <x v="276"/>
    <s v="Ananya Joshi"/>
    <x v="2"/>
    <x v="3"/>
    <x v="20"/>
    <n v="1"/>
    <n v="1883.79"/>
    <x v="4"/>
    <x v="0"/>
    <n v="3"/>
    <n v="1883.79"/>
    <m/>
    <m/>
    <m/>
    <m/>
    <m/>
    <m/>
    <s v="Completed"/>
    <s v="Yes"/>
    <s v="No"/>
    <m/>
    <n v="589"/>
    <n v="426"/>
    <n v="1892867.2841657216"/>
    <n v="199432.98236095349"/>
    <n v="3.8949824970828471"/>
    <s v="Men'S T-Shirt"/>
    <x v="3"/>
    <s v="Fashion"/>
    <s v="Fashion"/>
    <s v="Fashion"/>
    <n v="55"/>
    <s v="Fashion"/>
    <m/>
    <n v="2023"/>
    <n v="8"/>
    <n v="20"/>
    <n v="1"/>
    <s v="Weekday"/>
    <m/>
    <m/>
  </r>
  <r>
    <s v="WEB-9203"/>
    <x v="449"/>
    <s v="Neha Joshi"/>
    <x v="6"/>
    <x v="4"/>
    <x v="12"/>
    <n v="3"/>
    <n v="1139.27"/>
    <x v="3"/>
    <x v="3"/>
    <n v="4"/>
    <n v="3417.81"/>
    <m/>
    <m/>
    <m/>
    <m/>
    <m/>
    <m/>
    <s v="Lost Sale"/>
    <s v="No"/>
    <s v="Yes"/>
    <m/>
    <n v="558"/>
    <n v="430"/>
    <n v="1098537.4901531704"/>
    <n v="96724.388030634553"/>
    <n v="3.9001122334455669"/>
    <s v="Perfume 50Ml"/>
    <x v="4"/>
    <s v="Beauty"/>
    <s v="Beauty"/>
    <s v="Beauty"/>
    <n v="18"/>
    <s v="Beauty"/>
    <m/>
    <n v="2024"/>
    <n v="6"/>
    <n v="10"/>
    <n v="2"/>
    <s v="Weekday"/>
    <m/>
    <m/>
  </r>
  <r>
    <s v="WEB-7724"/>
    <x v="858"/>
    <s v="Diya Nair"/>
    <x v="0"/>
    <x v="1"/>
    <x v="11"/>
    <n v="2"/>
    <n v="2301.1999999999998"/>
    <x v="3"/>
    <x v="0"/>
    <m/>
    <n v="4602.3999999999996"/>
    <m/>
    <m/>
    <m/>
    <m/>
    <m/>
    <m/>
    <s v="Completed"/>
    <s v="Yes"/>
    <s v="No"/>
    <m/>
    <n v="590"/>
    <n v="451"/>
    <n v="2759712.3299794244"/>
    <n v="330643.50635802455"/>
    <n v="3.8641711229946525"/>
    <s v="Smart Watch"/>
    <x v="1"/>
    <s v="Electronics"/>
    <s v="Electronics"/>
    <s v="Electronics"/>
    <n v="17"/>
    <s v="Electronics"/>
    <m/>
    <n v="2024"/>
    <n v="3"/>
    <n v="21"/>
    <n v="5"/>
    <s v="Weekday"/>
    <m/>
    <m/>
  </r>
  <r>
    <s v="WEB-9671"/>
    <x v="859"/>
    <s v="Aarav Verma"/>
    <x v="5"/>
    <x v="0"/>
    <x v="0"/>
    <n v="1"/>
    <n v="271.01"/>
    <x v="2"/>
    <x v="0"/>
    <n v="4"/>
    <n v="271.01"/>
    <m/>
    <m/>
    <m/>
    <m/>
    <m/>
    <m/>
    <s v="Completed"/>
    <s v="No"/>
    <s v="No"/>
    <m/>
    <n v="559"/>
    <n v="408"/>
    <n v="1463424.4009529033"/>
    <n v="118285.78776560788"/>
    <n v="3.8140589569160999"/>
    <s v="Water Bottle"/>
    <x v="0"/>
    <s v="Home &amp; Kitchen"/>
    <s v="Home &amp; Kitchen"/>
    <s v="Home &amp; Kitchen"/>
    <n v="2"/>
    <s v="Home &amp; Kitchen"/>
    <m/>
    <n v="2023"/>
    <n v="7"/>
    <n v="22"/>
    <n v="7"/>
    <s v="Weekday"/>
    <m/>
    <m/>
  </r>
  <r>
    <s v="WEB-6324"/>
    <x v="487"/>
    <s v="Diya Sharma"/>
    <x v="6"/>
    <x v="4"/>
    <x v="12"/>
    <n v="1"/>
    <n v="334.67"/>
    <x v="2"/>
    <x v="0"/>
    <n v="5"/>
    <n v="334.67"/>
    <m/>
    <m/>
    <m/>
    <m/>
    <m/>
    <m/>
    <s v="Completed"/>
    <s v="No"/>
    <s v="No"/>
    <m/>
    <n v="558"/>
    <n v="430"/>
    <n v="1098537.4901531704"/>
    <n v="96724.388030634553"/>
    <n v="3.9001122334455669"/>
    <s v="Perfume 50Ml"/>
    <x v="4"/>
    <s v="Beauty"/>
    <s v="Beauty"/>
    <s v="Beauty"/>
    <n v="18"/>
    <s v="Beauty"/>
    <m/>
    <n v="2023"/>
    <n v="10"/>
    <n v="21"/>
    <n v="7"/>
    <s v="Weekday"/>
    <m/>
    <m/>
  </r>
  <r>
    <s v="WEB-8545"/>
    <x v="503"/>
    <s v="Riya Bose"/>
    <x v="8"/>
    <x v="2"/>
    <x v="2"/>
    <n v="1"/>
    <n v="229.5"/>
    <x v="3"/>
    <x v="0"/>
    <n v="4"/>
    <n v="229.5"/>
    <m/>
    <m/>
    <m/>
    <m/>
    <m/>
    <m/>
    <s v="Completed"/>
    <s v="No"/>
    <s v="No"/>
    <m/>
    <n v="50"/>
    <n v="37"/>
    <n v="594714.6477588166"/>
    <n v="60882.938065984097"/>
    <n v="3.804733727810651"/>
    <s v="Cookbook"/>
    <x v="2"/>
    <s v="Books"/>
    <s v="Books"/>
    <s v="Books"/>
    <n v="4"/>
    <s v="Books"/>
    <m/>
    <n v="2024"/>
    <n v="1"/>
    <n v="18"/>
    <n v="5"/>
    <s v="Weekday"/>
    <m/>
    <m/>
  </r>
  <r>
    <s v="WEB-8532"/>
    <x v="612"/>
    <s v="Tanya Das"/>
    <x v="7"/>
    <x v="4"/>
    <x v="21"/>
    <n v="1"/>
    <n v="839.14"/>
    <x v="0"/>
    <x v="0"/>
    <n v="5"/>
    <n v="839.14"/>
    <m/>
    <m/>
    <m/>
    <m/>
    <m/>
    <m/>
    <s v="Completed"/>
    <s v="No"/>
    <s v="No"/>
    <m/>
    <n v="567"/>
    <n v="440"/>
    <n v="1098537.4901531704"/>
    <n v="96724.388030634553"/>
    <n v="3.9001122334455669"/>
    <s v="Shampoo 200Ml"/>
    <x v="4"/>
    <s v="Beauty"/>
    <s v="Beauty"/>
    <s v="Beauty"/>
    <n v="64"/>
    <s v="Beauty"/>
    <m/>
    <n v="2023"/>
    <n v="4"/>
    <n v="1"/>
    <n v="7"/>
    <s v="Weekend"/>
    <m/>
    <m/>
  </r>
  <r>
    <s v="WEB-9033"/>
    <x v="774"/>
    <s v="Pooja Verma"/>
    <x v="0"/>
    <x v="1"/>
    <x v="11"/>
    <n v="1"/>
    <n v="628.86"/>
    <x v="4"/>
    <x v="0"/>
    <n v="5"/>
    <n v="628.86"/>
    <m/>
    <m/>
    <m/>
    <m/>
    <m/>
    <m/>
    <s v="Completed"/>
    <s v="No"/>
    <s v="No"/>
    <m/>
    <n v="590"/>
    <n v="451"/>
    <n v="2759712.3299794244"/>
    <n v="330643.50635802455"/>
    <n v="3.8641711229946525"/>
    <s v="Smart Watch"/>
    <x v="1"/>
    <s v="Electronics"/>
    <s v="Electronics"/>
    <s v="Electronics"/>
    <n v="17"/>
    <s v="Electronics"/>
    <m/>
    <n v="2023"/>
    <n v="1"/>
    <n v="31"/>
    <n v="3"/>
    <s v="Weekday"/>
    <m/>
    <m/>
  </r>
  <r>
    <s v="WEB-7052"/>
    <x v="753"/>
    <s v="Tanya Kapoor"/>
    <x v="5"/>
    <x v="2"/>
    <x v="13"/>
    <n v="1"/>
    <n v="387"/>
    <x v="3"/>
    <x v="1"/>
    <n v="1"/>
    <n v="387"/>
    <m/>
    <m/>
    <m/>
    <m/>
    <m/>
    <m/>
    <s v="Pending"/>
    <s v="No"/>
    <s v="Yes"/>
    <m/>
    <n v="559"/>
    <n v="408"/>
    <n v="594714.6477588166"/>
    <n v="60882.938065984097"/>
    <n v="3.804733727810651"/>
    <s v="Self-Help Book"/>
    <x v="2"/>
    <s v="Books"/>
    <s v="Books"/>
    <s v="Books"/>
    <n v="19"/>
    <s v="Books"/>
    <m/>
    <n v="2024"/>
    <n v="2"/>
    <n v="2"/>
    <n v="6"/>
    <s v="Weekday"/>
    <m/>
    <m/>
  </r>
  <r>
    <s v="WEB-8158"/>
    <x v="509"/>
    <s v="Diya Nair"/>
    <x v="2"/>
    <x v="1"/>
    <x v="9"/>
    <n v="1"/>
    <n v="2176.79"/>
    <x v="0"/>
    <x v="0"/>
    <n v="4"/>
    <n v="2176.79"/>
    <m/>
    <m/>
    <m/>
    <m/>
    <m/>
    <m/>
    <s v="Completed"/>
    <s v="Yes"/>
    <s v="No"/>
    <m/>
    <n v="589"/>
    <n v="426"/>
    <n v="2759712.3299794244"/>
    <n v="330643.50635802455"/>
    <n v="3.8641711229946525"/>
    <s v="Usb Cable"/>
    <x v="1"/>
    <s v="Electronics"/>
    <s v="Electronics"/>
    <s v="Electronics"/>
    <n v="13"/>
    <s v="Electronics"/>
    <m/>
    <n v="2025"/>
    <n v="1"/>
    <n v="8"/>
    <n v="4"/>
    <s v="Weekday"/>
    <m/>
    <m/>
  </r>
  <r>
    <s v="WEB-6441"/>
    <x v="490"/>
    <s v="Riya Chatterjee"/>
    <x v="2"/>
    <x v="4"/>
    <x v="21"/>
    <n v="1"/>
    <n v="683.8"/>
    <x v="4"/>
    <x v="0"/>
    <n v="4"/>
    <n v="683.8"/>
    <m/>
    <m/>
    <m/>
    <m/>
    <m/>
    <m/>
    <s v="Completed"/>
    <s v="No"/>
    <s v="No"/>
    <m/>
    <n v="589"/>
    <n v="426"/>
    <n v="1098537.4901531704"/>
    <n v="96724.388030634553"/>
    <n v="3.9001122334455669"/>
    <s v="Shampoo 200Ml"/>
    <x v="4"/>
    <s v="Beauty"/>
    <s v="Beauty"/>
    <s v="Beauty"/>
    <n v="64"/>
    <s v="Beauty"/>
    <m/>
    <n v="2024"/>
    <n v="7"/>
    <n v="24"/>
    <n v="4"/>
    <s v="Weekday"/>
    <m/>
    <m/>
  </r>
  <r>
    <s v="WEB-8473"/>
    <x v="558"/>
    <s v="Aarav Mehta"/>
    <x v="7"/>
    <x v="0"/>
    <x v="4"/>
    <n v="1"/>
    <n v="1649.62"/>
    <x v="3"/>
    <x v="0"/>
    <n v="4"/>
    <n v="1649.62"/>
    <m/>
    <m/>
    <m/>
    <m/>
    <m/>
    <m/>
    <s v="Completed"/>
    <s v="Yes"/>
    <s v="No"/>
    <m/>
    <n v="567"/>
    <n v="440"/>
    <n v="1463424.4009529033"/>
    <n v="118285.78776560788"/>
    <n v="3.8140589569160999"/>
    <s v="Non-Stick Pan"/>
    <x v="0"/>
    <s v="Home &amp; Kitchen"/>
    <s v="Home &amp; Kitchen"/>
    <s v="Home &amp; Kitchen"/>
    <n v="7"/>
    <s v="Home &amp; Kitchen"/>
    <m/>
    <n v="2024"/>
    <n v="10"/>
    <n v="26"/>
    <n v="7"/>
    <s v="Weekday"/>
    <m/>
    <m/>
  </r>
  <r>
    <s v="WEB-5710"/>
    <x v="200"/>
    <s v="Simran Khan"/>
    <x v="7"/>
    <x v="1"/>
    <x v="8"/>
    <n v="1"/>
    <n v="870.98"/>
    <x v="2"/>
    <x v="0"/>
    <n v="3"/>
    <n v="870.98"/>
    <m/>
    <m/>
    <m/>
    <m/>
    <m/>
    <m/>
    <s v="Completed"/>
    <s v="No"/>
    <s v="No"/>
    <m/>
    <n v="567"/>
    <n v="440"/>
    <n v="2759712.3299794244"/>
    <n v="330643.50635802455"/>
    <n v="3.8641711229946525"/>
    <s v="Wireless Earbuds"/>
    <x v="1"/>
    <s v="Electronics"/>
    <s v="Electronics"/>
    <s v="Electronics"/>
    <n v="12"/>
    <s v="Electronics"/>
    <m/>
    <n v="2023"/>
    <n v="7"/>
    <n v="30"/>
    <n v="1"/>
    <s v="Weekday"/>
    <m/>
    <m/>
  </r>
  <r>
    <s v="WEB-5420"/>
    <x v="747"/>
    <s v="Tanya Bose"/>
    <x v="8"/>
    <x v="2"/>
    <x v="14"/>
    <n v="2"/>
    <n v="767.69"/>
    <x v="0"/>
    <x v="0"/>
    <n v="4"/>
    <n v="1535.38"/>
    <m/>
    <m/>
    <m/>
    <m/>
    <m/>
    <m/>
    <s v="Completed"/>
    <s v="Yes"/>
    <s v="No"/>
    <m/>
    <n v="50"/>
    <n v="37"/>
    <n v="594714.6477588166"/>
    <n v="60882.938065984097"/>
    <n v="3.804733727810651"/>
    <s v="Notebook Set"/>
    <x v="2"/>
    <s v="Books"/>
    <s v="Books"/>
    <s v="Books"/>
    <n v="20"/>
    <s v="Books"/>
    <m/>
    <n v="2024"/>
    <n v="7"/>
    <n v="31"/>
    <n v="4"/>
    <s v="Weekday"/>
    <m/>
    <m/>
  </r>
  <r>
    <s v="WEB-7330"/>
    <x v="65"/>
    <s v="Karan Rao"/>
    <x v="0"/>
    <x v="4"/>
    <x v="6"/>
    <n v="1"/>
    <n v="401.35"/>
    <x v="2"/>
    <x v="0"/>
    <n v="3"/>
    <n v="401.35"/>
    <m/>
    <m/>
    <m/>
    <m/>
    <m/>
    <m/>
    <s v="Completed"/>
    <s v="No"/>
    <s v="No"/>
    <m/>
    <n v="590"/>
    <n v="451"/>
    <n v="1098537.4901531704"/>
    <n v="96724.388030634553"/>
    <n v="3.9001122334455669"/>
    <s v="Lipstick"/>
    <x v="4"/>
    <s v="Beauty"/>
    <s v="Beauty"/>
    <s v="Beauty"/>
    <n v="10"/>
    <s v="Beauty"/>
    <m/>
    <n v="2024"/>
    <n v="10"/>
    <n v="16"/>
    <n v="4"/>
    <s v="Weekday"/>
    <m/>
    <m/>
  </r>
  <r>
    <s v="WEB-8154"/>
    <x v="165"/>
    <s v="Karan Iyer"/>
    <x v="7"/>
    <x v="1"/>
    <x v="1"/>
    <n v="1"/>
    <n v="317.02999999999997"/>
    <x v="3"/>
    <x v="0"/>
    <n v="3"/>
    <n v="317.02999999999997"/>
    <m/>
    <m/>
    <m/>
    <m/>
    <m/>
    <m/>
    <s v="Completed"/>
    <s v="No"/>
    <s v="No"/>
    <m/>
    <n v="567"/>
    <n v="440"/>
    <n v="2759712.3299794244"/>
    <n v="330643.50635802455"/>
    <n v="3.8641711229946525"/>
    <s v="Power Bank 10000Mah"/>
    <x v="1"/>
    <s v="Electronics"/>
    <s v="Electronics"/>
    <s v="Electronics"/>
    <n v="3"/>
    <s v="Electronics"/>
    <m/>
    <n v="2024"/>
    <n v="12"/>
    <n v="23"/>
    <n v="2"/>
    <s v="Weekday"/>
    <m/>
    <m/>
  </r>
  <r>
    <s v="WEB-9294"/>
    <x v="824"/>
    <s v="Vikram Menon"/>
    <x v="1"/>
    <x v="4"/>
    <x v="6"/>
    <n v="2"/>
    <n v="822.34"/>
    <x v="0"/>
    <x v="0"/>
    <n v="5"/>
    <n v="1644.68"/>
    <m/>
    <m/>
    <m/>
    <m/>
    <m/>
    <m/>
    <s v="Completed"/>
    <s v="Yes"/>
    <s v="No"/>
    <m/>
    <n v="595"/>
    <n v="444"/>
    <n v="1098537.4901531704"/>
    <n v="96724.388030634553"/>
    <n v="3.9001122334455669"/>
    <s v="Lipstick"/>
    <x v="4"/>
    <s v="Beauty"/>
    <s v="Beauty"/>
    <s v="Beauty"/>
    <n v="10"/>
    <s v="Beauty"/>
    <m/>
    <n v="2025"/>
    <n v="3"/>
    <n v="6"/>
    <n v="5"/>
    <s v="Weekday"/>
    <m/>
    <m/>
  </r>
  <r>
    <s v="WEB-9050"/>
    <x v="843"/>
    <s v="Simran Gupta"/>
    <x v="4"/>
    <x v="3"/>
    <x v="3"/>
    <n v="2"/>
    <n v="1125.1099999999999"/>
    <x v="4"/>
    <x v="1"/>
    <n v="3"/>
    <n v="2250.2199999999998"/>
    <m/>
    <m/>
    <m/>
    <m/>
    <m/>
    <m/>
    <s v="Pending"/>
    <s v="No"/>
    <s v="Yes"/>
    <m/>
    <n v="573"/>
    <n v="450"/>
    <n v="1892867.2841657216"/>
    <n v="199432.98236095349"/>
    <n v="3.8949824970828471"/>
    <s v="Denim Jeans"/>
    <x v="3"/>
    <s v="Fashion"/>
    <s v="Fashion"/>
    <s v="Fashion"/>
    <n v="6"/>
    <s v="Fashion"/>
    <m/>
    <n v="2023"/>
    <n v="6"/>
    <n v="15"/>
    <n v="5"/>
    <s v="Weekday"/>
    <m/>
    <m/>
  </r>
  <r>
    <s v="WEB-7419"/>
    <x v="312"/>
    <s v="Meera Kapoor"/>
    <x v="6"/>
    <x v="3"/>
    <x v="10"/>
    <n v="1"/>
    <n v="1693.13"/>
    <x v="4"/>
    <x v="0"/>
    <n v="4"/>
    <n v="1693.13"/>
    <m/>
    <m/>
    <m/>
    <m/>
    <m/>
    <m/>
    <s v="Completed"/>
    <s v="Yes"/>
    <s v="No"/>
    <m/>
    <n v="558"/>
    <n v="430"/>
    <n v="1892867.2841657216"/>
    <n v="199432.98236095349"/>
    <n v="3.8949824970828471"/>
    <s v="Women'S Kurti"/>
    <x v="3"/>
    <s v="Fashion"/>
    <s v="Fashion"/>
    <s v="Fashion"/>
    <n v="15"/>
    <s v="Fashion"/>
    <m/>
    <n v="2023"/>
    <n v="7"/>
    <n v="27"/>
    <n v="5"/>
    <s v="Weekday"/>
    <m/>
    <m/>
  </r>
  <r>
    <s v="WEB-9134"/>
    <x v="617"/>
    <s v="Rahul Joshi"/>
    <x v="3"/>
    <x v="1"/>
    <x v="8"/>
    <n v="3"/>
    <n v="3255.43"/>
    <x v="3"/>
    <x v="0"/>
    <m/>
    <n v="9766.2899999999991"/>
    <m/>
    <m/>
    <m/>
    <m/>
    <m/>
    <m/>
    <s v="Completed"/>
    <s v="Yes"/>
    <s v="No"/>
    <m/>
    <n v="619"/>
    <n v="468"/>
    <n v="2759712.3299794244"/>
    <n v="330643.50635802455"/>
    <n v="3.8641711229946525"/>
    <s v="Wireless Earbuds"/>
    <x v="1"/>
    <s v="Electronics"/>
    <s v="Electronics"/>
    <s v="Electronics"/>
    <n v="12"/>
    <s v="Electronics"/>
    <m/>
    <n v="2024"/>
    <n v="8"/>
    <n v="7"/>
    <n v="4"/>
    <s v="Weekend"/>
    <m/>
    <m/>
  </r>
  <r>
    <s v="WEB-6606"/>
    <x v="743"/>
    <s v="Simran Gupta"/>
    <x v="2"/>
    <x v="1"/>
    <x v="11"/>
    <n v="3"/>
    <n v="490.58"/>
    <x v="4"/>
    <x v="0"/>
    <n v="5"/>
    <n v="1471.74"/>
    <m/>
    <m/>
    <m/>
    <m/>
    <m/>
    <m/>
    <s v="Completed"/>
    <s v="Yes"/>
    <s v="No"/>
    <m/>
    <n v="589"/>
    <n v="426"/>
    <n v="2759712.3299794244"/>
    <n v="330643.50635802455"/>
    <n v="3.8641711229946525"/>
    <s v="Smart Watch"/>
    <x v="1"/>
    <s v="Electronics"/>
    <s v="Electronics"/>
    <s v="Electronics"/>
    <n v="17"/>
    <s v="Electronics"/>
    <m/>
    <n v="2023"/>
    <n v="9"/>
    <n v="6"/>
    <n v="4"/>
    <s v="Weekday"/>
    <m/>
    <m/>
  </r>
  <r>
    <s v="WEB-8810"/>
    <x v="2"/>
    <s v="Ishaan Kumar"/>
    <x v="2"/>
    <x v="0"/>
    <x v="16"/>
    <n v="1"/>
    <n v="1353.89"/>
    <x v="1"/>
    <x v="0"/>
    <n v="3"/>
    <n v="1353.89"/>
    <m/>
    <m/>
    <m/>
    <m/>
    <m/>
    <m/>
    <s v="Completed"/>
    <s v="Yes"/>
    <s v="No"/>
    <m/>
    <n v="589"/>
    <n v="426"/>
    <n v="1463424.4009529033"/>
    <n v="118285.78776560788"/>
    <n v="3.8140589569160999"/>
    <s v="Table Lamp"/>
    <x v="0"/>
    <s v="Home &amp; Kitchen"/>
    <s v="Home &amp; Kitchen"/>
    <s v="Home &amp; Kitchen"/>
    <n v="32"/>
    <s v="Home &amp; Kitchen"/>
    <m/>
    <n v="2023"/>
    <n v="7"/>
    <n v="31"/>
    <n v="2"/>
    <s v="Weekday"/>
    <m/>
    <m/>
  </r>
  <r>
    <s v="WEB-6722"/>
    <x v="751"/>
    <s v="Tanya Bose"/>
    <x v="1"/>
    <x v="4"/>
    <x v="24"/>
    <n v="1"/>
    <n v="1494.07"/>
    <x v="0"/>
    <x v="1"/>
    <n v="2"/>
    <n v="1494.07"/>
    <m/>
    <m/>
    <m/>
    <m/>
    <m/>
    <m/>
    <s v="Pending"/>
    <s v="No"/>
    <s v="Yes"/>
    <m/>
    <n v="595"/>
    <n v="444"/>
    <n v="1098537.4901531704"/>
    <n v="96724.388030634553"/>
    <n v="3.9001122334455669"/>
    <s v="Face Cream"/>
    <x v="4"/>
    <s v="Beauty"/>
    <s v="Beauty"/>
    <s v="Beauty"/>
    <n v="80"/>
    <s v="Beauty"/>
    <m/>
    <n v="2023"/>
    <n v="2"/>
    <n v="8"/>
    <n v="4"/>
    <s v="Weekday"/>
    <m/>
    <m/>
  </r>
  <r>
    <s v="WEB-6088"/>
    <x v="113"/>
    <s v="Karan Iyer"/>
    <x v="0"/>
    <x v="2"/>
    <x v="2"/>
    <n v="2"/>
    <n v="791.95"/>
    <x v="4"/>
    <x v="3"/>
    <m/>
    <n v="1583.9"/>
    <m/>
    <m/>
    <m/>
    <m/>
    <m/>
    <m/>
    <s v="Lost Sale"/>
    <s v="No"/>
    <s v="Yes"/>
    <m/>
    <n v="590"/>
    <n v="451"/>
    <n v="594714.6477588166"/>
    <n v="60882.938065984097"/>
    <n v="3.804733727810651"/>
    <s v="Cookbook"/>
    <x v="2"/>
    <s v="Books"/>
    <s v="Books"/>
    <s v="Books"/>
    <n v="4"/>
    <s v="Books"/>
    <m/>
    <n v="2024"/>
    <n v="6"/>
    <n v="1"/>
    <n v="7"/>
    <s v="Weekend"/>
    <m/>
    <m/>
  </r>
  <r>
    <s v="WEB-7671"/>
    <x v="618"/>
    <s v="Arjun Khan"/>
    <x v="7"/>
    <x v="3"/>
    <x v="20"/>
    <n v="1"/>
    <n v="1778.38"/>
    <x v="4"/>
    <x v="0"/>
    <n v="4"/>
    <n v="1778.38"/>
    <m/>
    <m/>
    <m/>
    <m/>
    <m/>
    <m/>
    <s v="Completed"/>
    <s v="Yes"/>
    <s v="No"/>
    <m/>
    <n v="567"/>
    <n v="440"/>
    <n v="1892867.2841657216"/>
    <n v="199432.98236095349"/>
    <n v="3.8949824970828471"/>
    <s v="Men'S T-Shirt"/>
    <x v="3"/>
    <s v="Fashion"/>
    <s v="Fashion"/>
    <s v="Fashion"/>
    <n v="55"/>
    <s v="Fashion"/>
    <m/>
    <n v="2024"/>
    <n v="11"/>
    <n v="1"/>
    <n v="6"/>
    <s v="Weekend"/>
    <m/>
    <m/>
  </r>
  <r>
    <s v="WEB-5923"/>
    <x v="381"/>
    <s v="Simran Menon"/>
    <x v="4"/>
    <x v="4"/>
    <x v="24"/>
    <n v="1"/>
    <n v="1201.26"/>
    <x v="3"/>
    <x v="0"/>
    <n v="4"/>
    <n v="1201.26"/>
    <m/>
    <m/>
    <m/>
    <m/>
    <m/>
    <m/>
    <s v="Completed"/>
    <s v="Yes"/>
    <s v="No"/>
    <m/>
    <n v="573"/>
    <n v="450"/>
    <n v="1098537.4901531704"/>
    <n v="96724.388030634553"/>
    <n v="3.9001122334455669"/>
    <s v="Face Cream"/>
    <x v="4"/>
    <s v="Beauty"/>
    <s v="Beauty"/>
    <s v="Beauty"/>
    <n v="80"/>
    <s v="Beauty"/>
    <m/>
    <n v="2023"/>
    <n v="7"/>
    <n v="24"/>
    <n v="2"/>
    <s v="Weekday"/>
    <m/>
    <m/>
  </r>
  <r>
    <s v="WEB-8843"/>
    <x v="398"/>
    <s v="Saanvi Das"/>
    <x v="1"/>
    <x v="3"/>
    <x v="10"/>
    <n v="1"/>
    <n v="1597.51"/>
    <x v="0"/>
    <x v="0"/>
    <n v="3"/>
    <n v="1597.51"/>
    <m/>
    <m/>
    <m/>
    <m/>
    <m/>
    <m/>
    <s v="Completed"/>
    <s v="Yes"/>
    <s v="No"/>
    <m/>
    <n v="595"/>
    <n v="444"/>
    <n v="1892867.2841657216"/>
    <n v="199432.98236095349"/>
    <n v="3.8949824970828471"/>
    <s v="Women'S Kurti"/>
    <x v="3"/>
    <s v="Fashion"/>
    <s v="Fashion"/>
    <s v="Fashion"/>
    <n v="15"/>
    <s v="Fashion"/>
    <m/>
    <n v="2024"/>
    <n v="6"/>
    <n v="26"/>
    <n v="4"/>
    <s v="Weekday"/>
    <m/>
    <m/>
  </r>
  <r>
    <s v="WEB-8813"/>
    <x v="356"/>
    <s v="Aditya Sharma"/>
    <x v="3"/>
    <x v="1"/>
    <x v="11"/>
    <n v="1"/>
    <n v="2985.37"/>
    <x v="2"/>
    <x v="0"/>
    <n v="5"/>
    <n v="2985.37"/>
    <m/>
    <m/>
    <m/>
    <m/>
    <m/>
    <m/>
    <s v="Completed"/>
    <s v="Yes"/>
    <s v="No"/>
    <m/>
    <n v="619"/>
    <n v="468"/>
    <n v="2759712.3299794244"/>
    <n v="330643.50635802455"/>
    <n v="3.8641711229946525"/>
    <s v="Smart Watch"/>
    <x v="1"/>
    <s v="Electronics"/>
    <s v="Electronics"/>
    <s v="Electronics"/>
    <n v="17"/>
    <s v="Electronics"/>
    <m/>
    <n v="2024"/>
    <n v="12"/>
    <n v="31"/>
    <n v="3"/>
    <s v="Weekday"/>
    <m/>
    <m/>
  </r>
  <r>
    <s v="WEB-7451"/>
    <x v="864"/>
    <s v="Aditya Kumar"/>
    <x v="4"/>
    <x v="2"/>
    <x v="14"/>
    <n v="1"/>
    <n v="484.28"/>
    <x v="2"/>
    <x v="0"/>
    <m/>
    <n v="484.28"/>
    <m/>
    <m/>
    <m/>
    <m/>
    <m/>
    <m/>
    <s v="Completed"/>
    <s v="No"/>
    <s v="No"/>
    <m/>
    <n v="573"/>
    <n v="450"/>
    <n v="594714.6477588166"/>
    <n v="60882.938065984097"/>
    <n v="3.804733727810651"/>
    <s v="Notebook Set"/>
    <x v="2"/>
    <s v="Books"/>
    <s v="Books"/>
    <s v="Books"/>
    <n v="20"/>
    <s v="Books"/>
    <m/>
    <n v="2024"/>
    <n v="10"/>
    <n v="28"/>
    <n v="2"/>
    <s v="Weekday"/>
    <m/>
    <m/>
  </r>
  <r>
    <s v="WEB-9030"/>
    <x v="672"/>
    <s v="Riya Chatterjee"/>
    <x v="1"/>
    <x v="3"/>
    <x v="10"/>
    <n v="2"/>
    <n v="2293.69"/>
    <x v="4"/>
    <x v="1"/>
    <n v="2"/>
    <n v="4587.38"/>
    <m/>
    <m/>
    <m/>
    <m/>
    <m/>
    <m/>
    <s v="Pending"/>
    <s v="No"/>
    <s v="Yes"/>
    <m/>
    <n v="595"/>
    <n v="444"/>
    <n v="1892867.2841657216"/>
    <n v="199432.98236095349"/>
    <n v="3.8949824970828471"/>
    <s v="Women'S Kurti"/>
    <x v="3"/>
    <s v="Fashion"/>
    <s v="Fashion"/>
    <s v="Fashion"/>
    <n v="15"/>
    <s v="Fashion"/>
    <m/>
    <n v="2024"/>
    <n v="4"/>
    <n v="11"/>
    <n v="5"/>
    <s v="Weekday"/>
    <m/>
    <m/>
  </r>
  <r>
    <s v="WEB-6063"/>
    <x v="496"/>
    <s v="Rahul Sharma"/>
    <x v="3"/>
    <x v="1"/>
    <x v="18"/>
    <n v="1"/>
    <n v="1119.21"/>
    <x v="4"/>
    <x v="3"/>
    <n v="5"/>
    <n v="1119.21"/>
    <m/>
    <m/>
    <m/>
    <m/>
    <m/>
    <m/>
    <s v="Lost Sale"/>
    <s v="No"/>
    <s v="Yes"/>
    <m/>
    <n v="619"/>
    <n v="468"/>
    <n v="2759712.3299794244"/>
    <n v="330643.50635802455"/>
    <n v="3.8641711229946525"/>
    <s v="Bluetooth Speaker"/>
    <x v="1"/>
    <s v="Electronics"/>
    <s v="Electronics"/>
    <s v="Electronics"/>
    <n v="48"/>
    <s v="Electronics"/>
    <m/>
    <n v="2025"/>
    <n v="3"/>
    <n v="29"/>
    <n v="7"/>
    <s v="Weekday"/>
    <m/>
    <m/>
  </r>
  <r>
    <s v="WEB-7878"/>
    <x v="129"/>
    <s v="Meera Mehta"/>
    <x v="2"/>
    <x v="1"/>
    <x v="11"/>
    <n v="3"/>
    <n v="432.99"/>
    <x v="1"/>
    <x v="0"/>
    <n v="1"/>
    <n v="1298.97"/>
    <m/>
    <m/>
    <m/>
    <m/>
    <m/>
    <m/>
    <s v="Completed"/>
    <s v="Yes"/>
    <s v="No"/>
    <m/>
    <n v="589"/>
    <n v="426"/>
    <n v="2759712.3299794244"/>
    <n v="330643.50635802455"/>
    <n v="3.8641711229946525"/>
    <s v="Smart Watch"/>
    <x v="1"/>
    <s v="Electronics"/>
    <s v="Electronics"/>
    <s v="Electronics"/>
    <n v="17"/>
    <s v="Electronics"/>
    <m/>
    <n v="2023"/>
    <n v="3"/>
    <n v="1"/>
    <n v="4"/>
    <s v="Weekend"/>
    <m/>
    <m/>
  </r>
  <r>
    <s v="WEB-6867"/>
    <x v="844"/>
    <s v="Riya Bose"/>
    <x v="1"/>
    <x v="1"/>
    <x v="18"/>
    <n v="1"/>
    <n v="1803.08"/>
    <x v="1"/>
    <x v="0"/>
    <n v="5"/>
    <n v="1803.08"/>
    <m/>
    <m/>
    <m/>
    <m/>
    <m/>
    <m/>
    <s v="Completed"/>
    <s v="Yes"/>
    <s v="No"/>
    <m/>
    <n v="595"/>
    <n v="444"/>
    <n v="2759712.3299794244"/>
    <n v="330643.50635802455"/>
    <n v="3.8641711229946525"/>
    <s v="Bluetooth Speaker"/>
    <x v="1"/>
    <s v="Electronics"/>
    <s v="Electronics"/>
    <s v="Electronics"/>
    <n v="48"/>
    <s v="Electronics"/>
    <m/>
    <n v="2023"/>
    <n v="4"/>
    <n v="12"/>
    <n v="4"/>
    <s v="Weekday"/>
    <m/>
    <m/>
  </r>
  <r>
    <s v="WEB-8875"/>
    <x v="30"/>
    <s v="Karan Chatterjee"/>
    <x v="5"/>
    <x v="2"/>
    <x v="15"/>
    <n v="2"/>
    <n v="686.82"/>
    <x v="3"/>
    <x v="3"/>
    <m/>
    <n v="1373.64"/>
    <m/>
    <m/>
    <m/>
    <m/>
    <m/>
    <m/>
    <s v="Lost Sale"/>
    <s v="No"/>
    <s v="Yes"/>
    <m/>
    <n v="559"/>
    <n v="408"/>
    <n v="594714.6477588166"/>
    <n v="60882.938065984097"/>
    <n v="3.804733727810651"/>
    <s v="Kids Story Book"/>
    <x v="2"/>
    <s v="Books"/>
    <s v="Books"/>
    <s v="Books"/>
    <n v="23"/>
    <s v="Books"/>
    <m/>
    <n v="2024"/>
    <n v="11"/>
    <n v="12"/>
    <n v="3"/>
    <s v="Weekday"/>
    <m/>
    <m/>
  </r>
  <r>
    <s v="WEB-9410"/>
    <x v="591"/>
    <s v="Meera Singh"/>
    <x v="6"/>
    <x v="3"/>
    <x v="19"/>
    <n v="2"/>
    <n v="2034.64"/>
    <x v="3"/>
    <x v="3"/>
    <n v="4"/>
    <n v="4069.28"/>
    <m/>
    <m/>
    <m/>
    <m/>
    <m/>
    <m/>
    <s v="Lost Sale"/>
    <s v="No"/>
    <s v="Yes"/>
    <m/>
    <n v="558"/>
    <n v="430"/>
    <n v="1892867.2841657216"/>
    <n v="199432.98236095349"/>
    <n v="3.8949824970828471"/>
    <s v="Sunglasses"/>
    <x v="3"/>
    <s v="Fashion"/>
    <s v="Fashion"/>
    <s v="Fashion"/>
    <n v="53"/>
    <s v="Fashion"/>
    <m/>
    <n v="2024"/>
    <n v="9"/>
    <n v="10"/>
    <n v="3"/>
    <s v="Weekday"/>
    <m/>
    <m/>
  </r>
  <r>
    <s v="WEB-8479"/>
    <x v="787"/>
    <s v="Diya Patel"/>
    <x v="6"/>
    <x v="2"/>
    <x v="2"/>
    <n v="2"/>
    <n v="679.86"/>
    <x v="5"/>
    <x v="2"/>
    <n v="4"/>
    <n v="1359.72"/>
    <m/>
    <m/>
    <m/>
    <m/>
    <m/>
    <m/>
    <s v="Completed"/>
    <s v="No"/>
    <s v="No"/>
    <m/>
    <n v="558"/>
    <n v="430"/>
    <n v="594714.6477588166"/>
    <n v="60882.938065984097"/>
    <n v="3.804733727810651"/>
    <s v="Cookbook"/>
    <x v="2"/>
    <s v="Books"/>
    <s v="Books"/>
    <s v="Books"/>
    <n v="4"/>
    <s v="Books"/>
    <m/>
    <n v="2023"/>
    <n v="5"/>
    <n v="14"/>
    <n v="1"/>
    <s v="Weekday"/>
    <m/>
    <m/>
  </r>
  <r>
    <s v="WEB-7322"/>
    <x v="688"/>
    <s v="Kavya Chatterjee"/>
    <x v="4"/>
    <x v="1"/>
    <x v="8"/>
    <n v="2"/>
    <n v="1864.09"/>
    <x v="2"/>
    <x v="1"/>
    <n v="5"/>
    <n v="3728.18"/>
    <m/>
    <m/>
    <m/>
    <m/>
    <m/>
    <m/>
    <s v="Pending"/>
    <s v="No"/>
    <s v="Yes"/>
    <m/>
    <n v="573"/>
    <n v="450"/>
    <n v="2759712.3299794244"/>
    <n v="330643.50635802455"/>
    <n v="3.8641711229946525"/>
    <s v="Wireless Earbuds"/>
    <x v="1"/>
    <s v="Electronics"/>
    <s v="Electronics"/>
    <s v="Electronics"/>
    <n v="12"/>
    <s v="Electronics"/>
    <m/>
    <n v="2024"/>
    <n v="4"/>
    <n v="10"/>
    <n v="4"/>
    <s v="Weekday"/>
    <m/>
    <m/>
  </r>
  <r>
    <s v="WEB-6125"/>
    <x v="295"/>
    <s v="Aditya Iyer"/>
    <x v="4"/>
    <x v="2"/>
    <x v="14"/>
    <n v="1"/>
    <n v="386.44"/>
    <x v="3"/>
    <x v="1"/>
    <n v="4"/>
    <n v="386.44"/>
    <m/>
    <m/>
    <m/>
    <m/>
    <m/>
    <m/>
    <s v="Pending"/>
    <s v="No"/>
    <s v="Yes"/>
    <m/>
    <n v="573"/>
    <n v="450"/>
    <n v="594714.6477588166"/>
    <n v="60882.938065984097"/>
    <n v="3.804733727810651"/>
    <s v="Notebook Set"/>
    <x v="2"/>
    <s v="Books"/>
    <s v="Books"/>
    <s v="Books"/>
    <n v="20"/>
    <s v="Books"/>
    <m/>
    <n v="2025"/>
    <n v="1"/>
    <n v="25"/>
    <n v="7"/>
    <s v="Weekday"/>
    <m/>
    <m/>
  </r>
  <r>
    <s v="WEB-5221"/>
    <x v="684"/>
    <s v="Riya Patel"/>
    <x v="0"/>
    <x v="2"/>
    <x v="7"/>
    <n v="2"/>
    <n v="506.66"/>
    <x v="4"/>
    <x v="0"/>
    <n v="4"/>
    <n v="1013.32"/>
    <m/>
    <m/>
    <m/>
    <m/>
    <m/>
    <m/>
    <s v="Completed"/>
    <s v="Yes"/>
    <s v="No"/>
    <m/>
    <n v="590"/>
    <n v="451"/>
    <n v="594714.6477588166"/>
    <n v="60882.938065984097"/>
    <n v="3.804733727810651"/>
    <s v="Fiction Novel"/>
    <x v="2"/>
    <s v="Books"/>
    <s v="Books"/>
    <s v="Books"/>
    <n v="11"/>
    <s v="Books"/>
    <m/>
    <n v="2025"/>
    <n v="1"/>
    <n v="7"/>
    <n v="3"/>
    <s v="Weekend"/>
    <m/>
    <m/>
  </r>
  <r>
    <s v="WEB-6249"/>
    <x v="135"/>
    <s v="Karan Chatterjee"/>
    <x v="0"/>
    <x v="4"/>
    <x v="22"/>
    <n v="3"/>
    <n v="1321.6"/>
    <x v="1"/>
    <x v="0"/>
    <n v="5"/>
    <n v="3964.7999999999997"/>
    <m/>
    <m/>
    <m/>
    <m/>
    <m/>
    <m/>
    <s v="Completed"/>
    <s v="Yes"/>
    <s v="No"/>
    <m/>
    <n v="590"/>
    <n v="451"/>
    <n v="1098537.4901531704"/>
    <n v="96724.388030634553"/>
    <n v="3.9001122334455669"/>
    <s v="Hair Oil"/>
    <x v="4"/>
    <s v="Beauty"/>
    <s v="Beauty"/>
    <s v="Beauty"/>
    <n v="70"/>
    <s v="Beauty"/>
    <m/>
    <n v="2023"/>
    <n v="12"/>
    <n v="4"/>
    <n v="2"/>
    <s v="Weekday"/>
    <m/>
    <m/>
  </r>
  <r>
    <s v="WEB-5864"/>
    <x v="308"/>
    <s v="Ishaan Das"/>
    <x v="3"/>
    <x v="1"/>
    <x v="1"/>
    <n v="2"/>
    <n v="3142.7"/>
    <x v="1"/>
    <x v="0"/>
    <n v="5"/>
    <n v="6285.4"/>
    <m/>
    <m/>
    <m/>
    <m/>
    <m/>
    <m/>
    <s v="Completed"/>
    <s v="Yes"/>
    <s v="No"/>
    <m/>
    <n v="619"/>
    <n v="468"/>
    <n v="2759712.3299794244"/>
    <n v="330643.50635802455"/>
    <n v="3.8641711229946525"/>
    <s v="Power Bank 10000Mah"/>
    <x v="1"/>
    <s v="Electronics"/>
    <s v="Electronics"/>
    <s v="Electronics"/>
    <n v="3"/>
    <s v="Electronics"/>
    <m/>
    <n v="2024"/>
    <n v="11"/>
    <n v="11"/>
    <n v="2"/>
    <s v="Weekday"/>
    <m/>
    <m/>
  </r>
  <r>
    <s v="WEB-5888"/>
    <x v="531"/>
    <s v="Kavya Patel"/>
    <x v="4"/>
    <x v="4"/>
    <x v="21"/>
    <n v="1"/>
    <n v="254.74"/>
    <x v="0"/>
    <x v="0"/>
    <n v="4"/>
    <n v="254.74"/>
    <m/>
    <m/>
    <m/>
    <m/>
    <m/>
    <m/>
    <s v="Completed"/>
    <s v="No"/>
    <s v="No"/>
    <m/>
    <n v="573"/>
    <n v="450"/>
    <n v="1098537.4901531704"/>
    <n v="96724.388030634553"/>
    <n v="3.9001122334455669"/>
    <s v="Shampoo 200Ml"/>
    <x v="4"/>
    <s v="Beauty"/>
    <s v="Beauty"/>
    <s v="Beauty"/>
    <n v="64"/>
    <s v="Beauty"/>
    <m/>
    <n v="2024"/>
    <n v="10"/>
    <n v="27"/>
    <n v="1"/>
    <s v="Weekday"/>
    <m/>
    <m/>
  </r>
  <r>
    <s v="WEB-8697"/>
    <x v="10"/>
    <s v="Simran Sharma"/>
    <x v="1"/>
    <x v="1"/>
    <x v="9"/>
    <n v="1"/>
    <n v="2563.7199999999998"/>
    <x v="1"/>
    <x v="0"/>
    <n v="1"/>
    <n v="2563.7199999999998"/>
    <m/>
    <m/>
    <m/>
    <m/>
    <m/>
    <m/>
    <s v="Completed"/>
    <s v="Yes"/>
    <s v="No"/>
    <m/>
    <n v="595"/>
    <n v="444"/>
    <n v="2759712.3299794244"/>
    <n v="330643.50635802455"/>
    <n v="3.8641711229946525"/>
    <s v="Usb Cable"/>
    <x v="1"/>
    <s v="Electronics"/>
    <s v="Electronics"/>
    <s v="Electronics"/>
    <n v="13"/>
    <s v="Electronics"/>
    <m/>
    <n v="2025"/>
    <n v="1"/>
    <n v="13"/>
    <n v="2"/>
    <s v="Weekday"/>
    <m/>
    <m/>
  </r>
  <r>
    <s v="WEB-6331"/>
    <x v="765"/>
    <s v="Rahul Bose"/>
    <x v="4"/>
    <x v="2"/>
    <x v="7"/>
    <n v="2"/>
    <n v="626.76"/>
    <x v="2"/>
    <x v="0"/>
    <n v="5"/>
    <n v="1253.52"/>
    <m/>
    <m/>
    <m/>
    <m/>
    <m/>
    <m/>
    <s v="Completed"/>
    <s v="Yes"/>
    <s v="No"/>
    <m/>
    <n v="573"/>
    <n v="450"/>
    <n v="594714.6477588166"/>
    <n v="60882.938065984097"/>
    <n v="3.804733727810651"/>
    <s v="Fiction Novel"/>
    <x v="2"/>
    <s v="Books"/>
    <s v="Books"/>
    <s v="Books"/>
    <n v="11"/>
    <s v="Books"/>
    <m/>
    <n v="2023"/>
    <n v="8"/>
    <n v="2"/>
    <n v="4"/>
    <s v="Weekday"/>
    <m/>
    <m/>
  </r>
  <r>
    <s v="WEB-8805"/>
    <x v="657"/>
    <s v="Karan Khan"/>
    <x v="7"/>
    <x v="3"/>
    <x v="20"/>
    <n v="2"/>
    <n v="2070.2399999999998"/>
    <x v="3"/>
    <x v="0"/>
    <n v="1"/>
    <n v="4140.4799999999996"/>
    <m/>
    <m/>
    <m/>
    <m/>
    <m/>
    <m/>
    <s v="Completed"/>
    <s v="Yes"/>
    <s v="No"/>
    <m/>
    <n v="567"/>
    <n v="440"/>
    <n v="1892867.2841657216"/>
    <n v="199432.98236095349"/>
    <n v="3.8949824970828471"/>
    <s v="Men'S T-Shirt"/>
    <x v="3"/>
    <s v="Fashion"/>
    <s v="Fashion"/>
    <s v="Fashion"/>
    <n v="55"/>
    <s v="Fashion"/>
    <m/>
    <n v="2024"/>
    <n v="1"/>
    <n v="1"/>
    <n v="2"/>
    <s v="Weekend"/>
    <m/>
    <m/>
  </r>
  <r>
    <s v="WEB-5736"/>
    <x v="729"/>
    <s v="Vivaan Kumar"/>
    <x v="3"/>
    <x v="0"/>
    <x v="16"/>
    <n v="1"/>
    <n v="1860.22"/>
    <x v="2"/>
    <x v="0"/>
    <n v="4"/>
    <n v="1860.22"/>
    <m/>
    <m/>
    <m/>
    <m/>
    <m/>
    <m/>
    <s v="Completed"/>
    <s v="Yes"/>
    <s v="No"/>
    <m/>
    <n v="619"/>
    <n v="468"/>
    <n v="1463424.4009529033"/>
    <n v="118285.78776560788"/>
    <n v="3.8140589569160999"/>
    <s v="Table Lamp"/>
    <x v="0"/>
    <s v="Home &amp; Kitchen"/>
    <s v="Home &amp; Kitchen"/>
    <s v="Home &amp; Kitchen"/>
    <n v="32"/>
    <s v="Home &amp; Kitchen"/>
    <m/>
    <n v="2025"/>
    <n v="3"/>
    <n v="16"/>
    <n v="1"/>
    <s v="Weekday"/>
    <m/>
    <m/>
  </r>
  <r>
    <s v="WEB-7867"/>
    <x v="90"/>
    <s v="Neha Malhotra"/>
    <x v="6"/>
    <x v="1"/>
    <x v="11"/>
    <n v="1"/>
    <n v="1386"/>
    <x v="3"/>
    <x v="3"/>
    <n v="5"/>
    <n v="1386"/>
    <m/>
    <m/>
    <m/>
    <m/>
    <m/>
    <m/>
    <s v="Lost Sale"/>
    <s v="No"/>
    <s v="Yes"/>
    <m/>
    <n v="558"/>
    <n v="430"/>
    <n v="2759712.3299794244"/>
    <n v="330643.50635802455"/>
    <n v="3.8641711229946525"/>
    <s v="Smart Watch"/>
    <x v="1"/>
    <s v="Electronics"/>
    <s v="Electronics"/>
    <s v="Electronics"/>
    <n v="17"/>
    <s v="Electronics"/>
    <m/>
    <n v="2024"/>
    <n v="9"/>
    <n v="2"/>
    <n v="2"/>
    <s v="Weekday"/>
    <m/>
    <m/>
  </r>
  <r>
    <s v="WEB-8600"/>
    <x v="70"/>
    <s v="Neha Kapoor"/>
    <x v="7"/>
    <x v="3"/>
    <x v="20"/>
    <n v="1"/>
    <n v="1976.46"/>
    <x v="4"/>
    <x v="0"/>
    <n v="3"/>
    <n v="1976.46"/>
    <m/>
    <m/>
    <m/>
    <m/>
    <m/>
    <m/>
    <s v="Completed"/>
    <s v="Yes"/>
    <s v="No"/>
    <m/>
    <n v="567"/>
    <n v="440"/>
    <n v="1892867.2841657216"/>
    <n v="199432.98236095349"/>
    <n v="3.8949824970828471"/>
    <s v="Men'S T-Shirt"/>
    <x v="3"/>
    <s v="Fashion"/>
    <s v="Fashion"/>
    <s v="Fashion"/>
    <n v="55"/>
    <s v="Fashion"/>
    <m/>
    <n v="2024"/>
    <n v="9"/>
    <n v="30"/>
    <n v="2"/>
    <s v="Weekday"/>
    <m/>
    <m/>
  </r>
  <r>
    <s v="WEB-7006"/>
    <x v="523"/>
    <s v="Tanya Malhotra"/>
    <x v="3"/>
    <x v="0"/>
    <x v="16"/>
    <n v="1"/>
    <n v="1336.41"/>
    <x v="3"/>
    <x v="0"/>
    <n v="4"/>
    <n v="1336.41"/>
    <m/>
    <m/>
    <m/>
    <m/>
    <m/>
    <m/>
    <s v="Completed"/>
    <s v="Yes"/>
    <s v="No"/>
    <m/>
    <n v="619"/>
    <n v="468"/>
    <n v="1463424.4009529033"/>
    <n v="118285.78776560788"/>
    <n v="3.8140589569160999"/>
    <s v="Table Lamp"/>
    <x v="0"/>
    <s v="Home &amp; Kitchen"/>
    <s v="Home &amp; Kitchen"/>
    <s v="Home &amp; Kitchen"/>
    <n v="32"/>
    <s v="Home &amp; Kitchen"/>
    <m/>
    <n v="2023"/>
    <n v="2"/>
    <n v="10"/>
    <n v="6"/>
    <s v="Weekday"/>
    <m/>
    <m/>
  </r>
  <r>
    <s v="WEB-7256"/>
    <x v="8"/>
    <s v="Karan Kumar"/>
    <x v="2"/>
    <x v="2"/>
    <x v="2"/>
    <n v="2"/>
    <n v="355.76"/>
    <x v="4"/>
    <x v="0"/>
    <m/>
    <n v="711.52"/>
    <m/>
    <m/>
    <m/>
    <m/>
    <m/>
    <m/>
    <s v="Completed"/>
    <s v="No"/>
    <s v="No"/>
    <m/>
    <n v="589"/>
    <n v="426"/>
    <n v="594714.6477588166"/>
    <n v="60882.938065984097"/>
    <n v="3.804733727810651"/>
    <s v="Cookbook"/>
    <x v="2"/>
    <s v="Books"/>
    <s v="Books"/>
    <s v="Books"/>
    <n v="4"/>
    <s v="Books"/>
    <m/>
    <n v="2025"/>
    <n v="1"/>
    <n v="31"/>
    <n v="6"/>
    <s v="Weekday"/>
    <m/>
    <m/>
  </r>
  <r>
    <s v="WEB-8466"/>
    <x v="384"/>
    <s v="Neha Malhotra"/>
    <x v="5"/>
    <x v="1"/>
    <x v="9"/>
    <n v="1"/>
    <n v="2480.44"/>
    <x v="1"/>
    <x v="0"/>
    <n v="4"/>
    <n v="2480.44"/>
    <m/>
    <m/>
    <m/>
    <m/>
    <m/>
    <m/>
    <s v="Completed"/>
    <s v="Yes"/>
    <s v="No"/>
    <m/>
    <n v="559"/>
    <n v="408"/>
    <n v="2759712.3299794244"/>
    <n v="330643.50635802455"/>
    <n v="3.8641711229946525"/>
    <s v="Usb Cable"/>
    <x v="1"/>
    <s v="Electronics"/>
    <s v="Electronics"/>
    <s v="Electronics"/>
    <n v="13"/>
    <s v="Electronics"/>
    <m/>
    <n v="2023"/>
    <n v="11"/>
    <n v="5"/>
    <n v="1"/>
    <s v="Weekday"/>
    <m/>
    <m/>
  </r>
  <r>
    <s v="WEB-5506"/>
    <x v="695"/>
    <s v="Diya Nair"/>
    <x v="1"/>
    <x v="3"/>
    <x v="10"/>
    <n v="2"/>
    <n v="1713.2"/>
    <x v="4"/>
    <x v="3"/>
    <n v="4"/>
    <n v="3426.4"/>
    <m/>
    <m/>
    <m/>
    <m/>
    <m/>
    <m/>
    <s v="Lost Sale"/>
    <s v="No"/>
    <s v="Yes"/>
    <m/>
    <n v="595"/>
    <n v="444"/>
    <n v="1892867.2841657216"/>
    <n v="199432.98236095349"/>
    <n v="3.8949824970828471"/>
    <s v="Women'S Kurti"/>
    <x v="3"/>
    <s v="Fashion"/>
    <s v="Fashion"/>
    <s v="Fashion"/>
    <n v="15"/>
    <s v="Fashion"/>
    <m/>
    <n v="2024"/>
    <n v="1"/>
    <n v="21"/>
    <n v="1"/>
    <s v="Weekday"/>
    <m/>
    <m/>
  </r>
  <r>
    <s v="WEB-5837"/>
    <x v="303"/>
    <s v="Ishaan Gupta"/>
    <x v="0"/>
    <x v="0"/>
    <x v="5"/>
    <n v="1"/>
    <n v="823.62"/>
    <x v="3"/>
    <x v="0"/>
    <n v="3"/>
    <n v="823.62"/>
    <m/>
    <m/>
    <m/>
    <m/>
    <m/>
    <m/>
    <s v="Completed"/>
    <s v="No"/>
    <s v="No"/>
    <m/>
    <n v="590"/>
    <n v="451"/>
    <n v="1463424.4009529033"/>
    <n v="118285.78776560788"/>
    <n v="3.8140589569160999"/>
    <s v="Storage Box"/>
    <x v="0"/>
    <s v="Home &amp; Kitchen"/>
    <s v="Home &amp; Kitchen"/>
    <s v="Home &amp; Kitchen"/>
    <n v="8"/>
    <s v="Home &amp; Kitchen"/>
    <m/>
    <n v="2023"/>
    <n v="1"/>
    <n v="19"/>
    <n v="5"/>
    <s v="Weekday"/>
    <m/>
    <m/>
  </r>
  <r>
    <s v="WEB-8740"/>
    <x v="135"/>
    <s v="Arjun Nair"/>
    <x v="8"/>
    <x v="2"/>
    <x v="14"/>
    <n v="3"/>
    <n v="671.57"/>
    <x v="0"/>
    <x v="0"/>
    <n v="4"/>
    <n v="2014.71"/>
    <m/>
    <m/>
    <m/>
    <m/>
    <m/>
    <m/>
    <s v="Completed"/>
    <s v="Yes"/>
    <s v="No"/>
    <m/>
    <n v="50"/>
    <n v="37"/>
    <n v="594714.6477588166"/>
    <n v="60882.938065984097"/>
    <n v="3.804733727810651"/>
    <s v="Notebook Set"/>
    <x v="2"/>
    <s v="Books"/>
    <s v="Books"/>
    <s v="Books"/>
    <n v="20"/>
    <s v="Books"/>
    <m/>
    <n v="2023"/>
    <n v="12"/>
    <n v="4"/>
    <n v="2"/>
    <s v="Weekday"/>
    <m/>
    <m/>
  </r>
  <r>
    <s v="WEB-5693"/>
    <x v="438"/>
    <s v="Neha Patel"/>
    <x v="0"/>
    <x v="0"/>
    <x v="0"/>
    <n v="2"/>
    <n v="244.36"/>
    <x v="4"/>
    <x v="0"/>
    <m/>
    <n v="488.72"/>
    <m/>
    <m/>
    <m/>
    <m/>
    <m/>
    <m/>
    <s v="Completed"/>
    <s v="No"/>
    <s v="No"/>
    <m/>
    <n v="590"/>
    <n v="451"/>
    <n v="1463424.4009529033"/>
    <n v="118285.78776560788"/>
    <n v="3.8140589569160999"/>
    <s v="Water Bottle"/>
    <x v="0"/>
    <s v="Home &amp; Kitchen"/>
    <s v="Home &amp; Kitchen"/>
    <s v="Home &amp; Kitchen"/>
    <n v="2"/>
    <s v="Home &amp; Kitchen"/>
    <m/>
    <n v="2024"/>
    <n v="12"/>
    <n v="14"/>
    <n v="7"/>
    <s v="Weekday"/>
    <m/>
    <m/>
  </r>
  <r>
    <s v="WEB-6034"/>
    <x v="635"/>
    <s v="Diya Menon"/>
    <x v="3"/>
    <x v="2"/>
    <x v="13"/>
    <n v="3"/>
    <n v="450.26903299203627"/>
    <x v="0"/>
    <x v="0"/>
    <n v="1"/>
    <n v="1350.8070989761088"/>
    <m/>
    <m/>
    <m/>
    <m/>
    <m/>
    <m/>
    <s v="Completed"/>
    <s v="Yes"/>
    <s v="No"/>
    <m/>
    <n v="619"/>
    <n v="468"/>
    <n v="594714.6477588166"/>
    <n v="60882.938065984097"/>
    <n v="3.804733727810651"/>
    <s v="Self-Help Book"/>
    <x v="2"/>
    <s v="Books"/>
    <s v="Books"/>
    <s v="Books"/>
    <n v="19"/>
    <s v="Books"/>
    <m/>
    <n v="2024"/>
    <n v="8"/>
    <n v="24"/>
    <n v="7"/>
    <s v="Weekday"/>
    <m/>
    <m/>
  </r>
  <r>
    <s v="WEB-8314"/>
    <x v="55"/>
    <s v="Saanvi Sharma"/>
    <x v="7"/>
    <x v="1"/>
    <x v="9"/>
    <n v="1"/>
    <n v="3474.98"/>
    <x v="4"/>
    <x v="0"/>
    <m/>
    <n v="3474.98"/>
    <m/>
    <m/>
    <m/>
    <m/>
    <m/>
    <m/>
    <s v="Completed"/>
    <s v="Yes"/>
    <s v="No"/>
    <m/>
    <n v="567"/>
    <n v="440"/>
    <n v="2759712.3299794244"/>
    <n v="330643.50635802455"/>
    <n v="3.8641711229946525"/>
    <s v="Usb Cable"/>
    <x v="1"/>
    <s v="Electronics"/>
    <s v="Electronics"/>
    <s v="Electronics"/>
    <n v="13"/>
    <s v="Electronics"/>
    <m/>
    <n v="2024"/>
    <n v="5"/>
    <n v="19"/>
    <n v="1"/>
    <s v="Weekday"/>
    <m/>
    <m/>
  </r>
  <r>
    <s v="WEB-6362"/>
    <x v="655"/>
    <s v="Meera Chatterjee"/>
    <x v="5"/>
    <x v="4"/>
    <x v="24"/>
    <n v="1"/>
    <n v="1216.46"/>
    <x v="3"/>
    <x v="0"/>
    <n v="5"/>
    <n v="1216.46"/>
    <m/>
    <m/>
    <m/>
    <m/>
    <m/>
    <m/>
    <s v="Completed"/>
    <s v="Yes"/>
    <s v="No"/>
    <m/>
    <n v="559"/>
    <n v="408"/>
    <n v="1098537.4901531704"/>
    <n v="96724.388030634553"/>
    <n v="3.9001122334455669"/>
    <s v="Face Cream"/>
    <x v="4"/>
    <s v="Beauty"/>
    <s v="Beauty"/>
    <s v="Beauty"/>
    <n v="80"/>
    <s v="Beauty"/>
    <m/>
    <n v="2024"/>
    <n v="1"/>
    <n v="30"/>
    <n v="3"/>
    <s v="Weekday"/>
    <m/>
    <m/>
  </r>
  <r>
    <s v="WEB-9547"/>
    <x v="376"/>
    <s v="Simran Khan"/>
    <x v="4"/>
    <x v="1"/>
    <x v="11"/>
    <n v="1"/>
    <n v="3481.53"/>
    <x v="0"/>
    <x v="0"/>
    <n v="4"/>
    <n v="3481.53"/>
    <m/>
    <m/>
    <m/>
    <m/>
    <m/>
    <m/>
    <s v="Completed"/>
    <s v="Yes"/>
    <s v="No"/>
    <m/>
    <n v="573"/>
    <n v="450"/>
    <n v="2759712.3299794244"/>
    <n v="330643.50635802455"/>
    <n v="3.8641711229946525"/>
    <s v="Smart Watch"/>
    <x v="1"/>
    <s v="Electronics"/>
    <s v="Electronics"/>
    <s v="Electronics"/>
    <n v="17"/>
    <s v="Electronics"/>
    <m/>
    <n v="2024"/>
    <n v="7"/>
    <n v="16"/>
    <n v="3"/>
    <s v="Weekday"/>
    <m/>
    <m/>
  </r>
  <r>
    <s v="WEB-8903"/>
    <x v="511"/>
    <s v="Aarav Kapoor"/>
    <x v="3"/>
    <x v="0"/>
    <x v="0"/>
    <n v="1"/>
    <n v="1850.23"/>
    <x v="3"/>
    <x v="0"/>
    <n v="3"/>
    <n v="1850.23"/>
    <m/>
    <m/>
    <m/>
    <m/>
    <m/>
    <m/>
    <s v="Completed"/>
    <s v="Yes"/>
    <s v="No"/>
    <m/>
    <n v="619"/>
    <n v="468"/>
    <n v="1463424.4009529033"/>
    <n v="118285.78776560788"/>
    <n v="3.8140589569160999"/>
    <s v="Water Bottle"/>
    <x v="0"/>
    <s v="Home &amp; Kitchen"/>
    <s v="Home &amp; Kitchen"/>
    <s v="Home &amp; Kitchen"/>
    <n v="2"/>
    <s v="Home &amp; Kitchen"/>
    <m/>
    <n v="2023"/>
    <n v="5"/>
    <n v="20"/>
    <n v="7"/>
    <s v="Weekday"/>
    <m/>
    <m/>
  </r>
  <r>
    <s v="WEB-7964"/>
    <x v="470"/>
    <s v="Ishaan Das"/>
    <x v="0"/>
    <x v="0"/>
    <x v="23"/>
    <n v="1"/>
    <n v="733.76"/>
    <x v="2"/>
    <x v="0"/>
    <n v="3"/>
    <n v="733.76"/>
    <m/>
    <m/>
    <m/>
    <m/>
    <m/>
    <m/>
    <s v="Completed"/>
    <s v="No"/>
    <s v="No"/>
    <m/>
    <n v="590"/>
    <n v="451"/>
    <n v="1463424.4009529033"/>
    <n v="118285.78776560788"/>
    <n v="3.8140589569160999"/>
    <s v="Led Bulb Pack"/>
    <x v="0"/>
    <s v="Home &amp; Kitchen"/>
    <s v="Home &amp; Kitchen"/>
    <s v="Home &amp; Kitchen"/>
    <n v="76"/>
    <s v="Home &amp; Kitchen"/>
    <m/>
    <n v="2025"/>
    <n v="6"/>
    <n v="6"/>
    <n v="6"/>
    <s v="Weekday"/>
    <m/>
    <m/>
  </r>
  <r>
    <s v="WEB-8616"/>
    <x v="212"/>
    <s v="Aditya Rao"/>
    <x v="5"/>
    <x v="2"/>
    <x v="7"/>
    <n v="1"/>
    <n v="589.23"/>
    <x v="0"/>
    <x v="1"/>
    <n v="4"/>
    <n v="589.23"/>
    <m/>
    <m/>
    <m/>
    <m/>
    <m/>
    <m/>
    <s v="Pending"/>
    <s v="No"/>
    <s v="Yes"/>
    <m/>
    <n v="559"/>
    <n v="408"/>
    <n v="594714.6477588166"/>
    <n v="60882.938065984097"/>
    <n v="3.804733727810651"/>
    <s v="Fiction Novel"/>
    <x v="2"/>
    <s v="Books"/>
    <s v="Books"/>
    <s v="Books"/>
    <n v="11"/>
    <s v="Books"/>
    <m/>
    <n v="2023"/>
    <n v="11"/>
    <n v="27"/>
    <n v="2"/>
    <s v="Weekday"/>
    <m/>
    <m/>
  </r>
  <r>
    <s v="WEB-5574"/>
    <x v="299"/>
    <s v="Ishaan Khan"/>
    <x v="4"/>
    <x v="3"/>
    <x v="10"/>
    <n v="2"/>
    <n v="1199.52"/>
    <x v="5"/>
    <x v="0"/>
    <n v="5"/>
    <n v="2399.04"/>
    <m/>
    <m/>
    <m/>
    <m/>
    <m/>
    <m/>
    <s v="Completed"/>
    <s v="Yes"/>
    <s v="No"/>
    <m/>
    <n v="573"/>
    <n v="450"/>
    <n v="1892867.2841657216"/>
    <n v="199432.98236095349"/>
    <n v="3.8949824970828471"/>
    <s v="Women'S Kurti"/>
    <x v="3"/>
    <s v="Fashion"/>
    <s v="Fashion"/>
    <s v="Fashion"/>
    <n v="15"/>
    <s v="Fashion"/>
    <m/>
    <n v="2023"/>
    <n v="12"/>
    <n v="15"/>
    <n v="6"/>
    <s v="Weekday"/>
    <m/>
    <m/>
  </r>
  <r>
    <s v="WEB-6922"/>
    <x v="807"/>
    <s v="Rahul Chatterjee"/>
    <x v="3"/>
    <x v="1"/>
    <x v="18"/>
    <n v="1"/>
    <n v="2011.61"/>
    <x v="0"/>
    <x v="0"/>
    <n v="1"/>
    <n v="2011.61"/>
    <m/>
    <m/>
    <m/>
    <m/>
    <m/>
    <m/>
    <s v="Completed"/>
    <s v="Yes"/>
    <s v="No"/>
    <m/>
    <n v="619"/>
    <n v="468"/>
    <n v="2759712.3299794244"/>
    <n v="330643.50635802455"/>
    <n v="3.8641711229946525"/>
    <s v="Bluetooth Speaker"/>
    <x v="1"/>
    <s v="Electronics"/>
    <s v="Electronics"/>
    <s v="Electronics"/>
    <n v="48"/>
    <s v="Electronics"/>
    <m/>
    <n v="2025"/>
    <n v="1"/>
    <n v="27"/>
    <n v="2"/>
    <s v="Weekday"/>
    <m/>
    <m/>
  </r>
  <r>
    <s v="WEB-9638"/>
    <x v="265"/>
    <s v="Meera Iyer"/>
    <x v="5"/>
    <x v="4"/>
    <x v="12"/>
    <n v="1"/>
    <n v="426.66"/>
    <x v="1"/>
    <x v="3"/>
    <n v="5"/>
    <n v="426.66"/>
    <m/>
    <m/>
    <m/>
    <m/>
    <m/>
    <m/>
    <s v="Lost Sale"/>
    <s v="No"/>
    <s v="Yes"/>
    <m/>
    <n v="559"/>
    <n v="408"/>
    <n v="1098537.4901531704"/>
    <n v="96724.388030634553"/>
    <n v="3.9001122334455669"/>
    <s v="Perfume 50Ml"/>
    <x v="4"/>
    <s v="Beauty"/>
    <s v="Beauty"/>
    <s v="Beauty"/>
    <n v="18"/>
    <s v="Beauty"/>
    <m/>
    <n v="2025"/>
    <n v="4"/>
    <n v="28"/>
    <n v="2"/>
    <s v="Weekday"/>
    <m/>
    <m/>
  </r>
  <r>
    <s v="WEB-5263"/>
    <x v="194"/>
    <s v="Ananya Sharma"/>
    <x v="1"/>
    <x v="1"/>
    <x v="1"/>
    <n v="3"/>
    <n v="809.5"/>
    <x v="4"/>
    <x v="0"/>
    <n v="2"/>
    <n v="2428.5"/>
    <m/>
    <m/>
    <m/>
    <m/>
    <m/>
    <m/>
    <s v="Completed"/>
    <s v="Yes"/>
    <s v="No"/>
    <m/>
    <n v="595"/>
    <n v="444"/>
    <n v="2759712.3299794244"/>
    <n v="330643.50635802455"/>
    <n v="3.8641711229946525"/>
    <s v="Power Bank 10000Mah"/>
    <x v="1"/>
    <s v="Electronics"/>
    <s v="Electronics"/>
    <s v="Electronics"/>
    <n v="3"/>
    <s v="Electronics"/>
    <m/>
    <n v="2024"/>
    <n v="6"/>
    <n v="22"/>
    <n v="7"/>
    <s v="Weekday"/>
    <m/>
    <m/>
  </r>
  <r>
    <s v="WEB-9508"/>
    <x v="278"/>
    <s v="Diya Nair"/>
    <x v="0"/>
    <x v="3"/>
    <x v="10"/>
    <n v="1"/>
    <n v="1188.54"/>
    <x v="2"/>
    <x v="0"/>
    <n v="3"/>
    <n v="1188.54"/>
    <m/>
    <m/>
    <m/>
    <m/>
    <m/>
    <m/>
    <s v="Completed"/>
    <s v="Yes"/>
    <s v="No"/>
    <m/>
    <n v="590"/>
    <n v="451"/>
    <n v="1892867.2841657216"/>
    <n v="199432.98236095349"/>
    <n v="3.8949824970828471"/>
    <s v="Women'S Kurti"/>
    <x v="3"/>
    <s v="Fashion"/>
    <s v="Fashion"/>
    <s v="Fashion"/>
    <n v="15"/>
    <s v="Fashion"/>
    <m/>
    <n v="2023"/>
    <n v="9"/>
    <n v="9"/>
    <n v="7"/>
    <s v="Weekday"/>
    <m/>
    <m/>
  </r>
  <r>
    <s v="WEB-5342"/>
    <x v="269"/>
    <s v="Aditya Khan"/>
    <x v="0"/>
    <x v="3"/>
    <x v="17"/>
    <n v="1"/>
    <n v="1013.69"/>
    <x v="2"/>
    <x v="1"/>
    <n v="4"/>
    <n v="1013.69"/>
    <m/>
    <m/>
    <m/>
    <m/>
    <m/>
    <m/>
    <s v="Pending"/>
    <s v="No"/>
    <s v="Yes"/>
    <m/>
    <n v="590"/>
    <n v="451"/>
    <n v="1892867.2841657216"/>
    <n v="199432.98236095349"/>
    <n v="3.8949824970828471"/>
    <s v="Running Shoes"/>
    <x v="3"/>
    <s v="Fashion"/>
    <s v="Fashion"/>
    <s v="Fashion"/>
    <n v="45"/>
    <s v="Fashion"/>
    <m/>
    <n v="2024"/>
    <n v="6"/>
    <n v="16"/>
    <n v="1"/>
    <s v="Weekday"/>
    <m/>
    <m/>
  </r>
  <r>
    <s v="WEB-8011"/>
    <x v="505"/>
    <s v="Tanya Reddy"/>
    <x v="1"/>
    <x v="2"/>
    <x v="7"/>
    <n v="3"/>
    <n v="551.97"/>
    <x v="2"/>
    <x v="3"/>
    <n v="2"/>
    <n v="1655.91"/>
    <m/>
    <m/>
    <m/>
    <m/>
    <m/>
    <m/>
    <s v="Lost Sale"/>
    <s v="No"/>
    <s v="Yes"/>
    <m/>
    <n v="595"/>
    <n v="444"/>
    <n v="594714.6477588166"/>
    <n v="60882.938065984097"/>
    <n v="3.804733727810651"/>
    <s v="Fiction Novel"/>
    <x v="2"/>
    <s v="Books"/>
    <s v="Books"/>
    <s v="Books"/>
    <n v="11"/>
    <s v="Books"/>
    <m/>
    <n v="2024"/>
    <n v="7"/>
    <n v="22"/>
    <n v="2"/>
    <s v="Weekday"/>
    <m/>
    <m/>
  </r>
  <r>
    <s v="WEB-9618"/>
    <x v="870"/>
    <s v="Ishaan Kumar"/>
    <x v="5"/>
    <x v="1"/>
    <x v="8"/>
    <n v="1"/>
    <n v="1492.68"/>
    <x v="3"/>
    <x v="2"/>
    <n v="5"/>
    <n v="1492.68"/>
    <m/>
    <m/>
    <m/>
    <m/>
    <m/>
    <m/>
    <s v="Completed"/>
    <s v="No"/>
    <s v="No"/>
    <m/>
    <n v="559"/>
    <n v="408"/>
    <n v="2759712.3299794244"/>
    <n v="330643.50635802455"/>
    <n v="3.8641711229946525"/>
    <s v="Wireless Earbuds"/>
    <x v="1"/>
    <s v="Electronics"/>
    <s v="Electronics"/>
    <s v="Electronics"/>
    <n v="12"/>
    <s v="Electronics"/>
    <m/>
    <n v="2025"/>
    <n v="6"/>
    <n v="30"/>
    <n v="2"/>
    <s v="Weekday"/>
    <m/>
    <m/>
  </r>
  <r>
    <s v="WEB-9413"/>
    <x v="201"/>
    <s v="Pooja Das"/>
    <x v="3"/>
    <x v="1"/>
    <x v="18"/>
    <n v="1"/>
    <n v="1383.43"/>
    <x v="1"/>
    <x v="0"/>
    <n v="4"/>
    <n v="1383.43"/>
    <m/>
    <m/>
    <m/>
    <m/>
    <m/>
    <m/>
    <s v="Completed"/>
    <s v="Yes"/>
    <s v="No"/>
    <m/>
    <n v="619"/>
    <n v="468"/>
    <n v="2759712.3299794244"/>
    <n v="330643.50635802455"/>
    <n v="3.8641711229946525"/>
    <s v="Bluetooth Speaker"/>
    <x v="1"/>
    <s v="Electronics"/>
    <s v="Electronics"/>
    <s v="Electronics"/>
    <n v="48"/>
    <s v="Electronics"/>
    <m/>
    <n v="2024"/>
    <n v="6"/>
    <n v="8"/>
    <n v="7"/>
    <s v="Weekday"/>
    <m/>
    <m/>
  </r>
  <r>
    <s v="WEB-7396"/>
    <x v="71"/>
    <s v="Meera Bose"/>
    <x v="1"/>
    <x v="4"/>
    <x v="21"/>
    <n v="1"/>
    <n v="443.92"/>
    <x v="0"/>
    <x v="3"/>
    <n v="3"/>
    <n v="443.92"/>
    <m/>
    <m/>
    <m/>
    <m/>
    <m/>
    <m/>
    <s v="Lost Sale"/>
    <s v="No"/>
    <s v="Yes"/>
    <m/>
    <n v="595"/>
    <n v="444"/>
    <n v="1098537.4901531704"/>
    <n v="96724.388030634553"/>
    <n v="3.9001122334455669"/>
    <s v="Shampoo 200Ml"/>
    <x v="4"/>
    <s v="Beauty"/>
    <s v="Beauty"/>
    <s v="Beauty"/>
    <n v="64"/>
    <s v="Beauty"/>
    <m/>
    <n v="2024"/>
    <n v="12"/>
    <n v="7"/>
    <n v="7"/>
    <s v="Weekend"/>
    <m/>
    <m/>
  </r>
  <r>
    <s v="WEB-7090"/>
    <x v="291"/>
    <s v="Diya Kumar"/>
    <x v="1"/>
    <x v="3"/>
    <x v="20"/>
    <n v="2"/>
    <n v="386.33"/>
    <x v="2"/>
    <x v="0"/>
    <n v="4"/>
    <n v="772.66"/>
    <m/>
    <m/>
    <m/>
    <m/>
    <m/>
    <m/>
    <s v="Completed"/>
    <s v="No"/>
    <s v="No"/>
    <m/>
    <n v="595"/>
    <n v="444"/>
    <n v="1892867.2841657216"/>
    <n v="199432.98236095349"/>
    <n v="3.8949824970828471"/>
    <s v="Men'S T-Shirt"/>
    <x v="3"/>
    <s v="Fashion"/>
    <s v="Fashion"/>
    <s v="Fashion"/>
    <n v="55"/>
    <s v="Fashion"/>
    <m/>
    <n v="2023"/>
    <n v="9"/>
    <n v="4"/>
    <n v="2"/>
    <s v="Weekday"/>
    <m/>
    <m/>
  </r>
  <r>
    <s v="WEB-8184"/>
    <x v="485"/>
    <s v="Rohan Gupta"/>
    <x v="4"/>
    <x v="0"/>
    <x v="4"/>
    <n v="2"/>
    <n v="301.57"/>
    <x v="3"/>
    <x v="0"/>
    <n v="4"/>
    <n v="603.14"/>
    <m/>
    <m/>
    <m/>
    <m/>
    <m/>
    <m/>
    <s v="Completed"/>
    <s v="No"/>
    <s v="No"/>
    <m/>
    <n v="573"/>
    <n v="450"/>
    <n v="1463424.4009529033"/>
    <n v="118285.78776560788"/>
    <n v="3.8140589569160999"/>
    <s v="Non-Stick Pan"/>
    <x v="0"/>
    <s v="Home &amp; Kitchen"/>
    <s v="Home &amp; Kitchen"/>
    <s v="Home &amp; Kitchen"/>
    <n v="7"/>
    <s v="Home &amp; Kitchen"/>
    <m/>
    <n v="2024"/>
    <n v="12"/>
    <n v="20"/>
    <n v="6"/>
    <s v="Weekday"/>
    <m/>
    <m/>
  </r>
  <r>
    <s v="WEB-9363"/>
    <x v="607"/>
    <s v="Tanya Khan"/>
    <x v="0"/>
    <x v="1"/>
    <x v="9"/>
    <n v="1"/>
    <n v="337.3"/>
    <x v="2"/>
    <x v="1"/>
    <n v="4"/>
    <n v="337.3"/>
    <m/>
    <m/>
    <m/>
    <m/>
    <m/>
    <m/>
    <s v="Pending"/>
    <s v="No"/>
    <s v="Yes"/>
    <m/>
    <n v="590"/>
    <n v="451"/>
    <n v="2759712.3299794244"/>
    <n v="330643.50635802455"/>
    <n v="3.8641711229946525"/>
    <s v="Usb Cable"/>
    <x v="1"/>
    <s v="Electronics"/>
    <s v="Electronics"/>
    <s v="Electronics"/>
    <n v="13"/>
    <s v="Electronics"/>
    <m/>
    <n v="2024"/>
    <n v="7"/>
    <n v="28"/>
    <n v="1"/>
    <s v="Weekday"/>
    <m/>
    <m/>
  </r>
  <r>
    <s v="WEB-9472"/>
    <x v="190"/>
    <s v="Aarav Khan"/>
    <x v="6"/>
    <x v="0"/>
    <x v="4"/>
    <n v="3"/>
    <n v="330.21"/>
    <x v="1"/>
    <x v="0"/>
    <n v="4"/>
    <n v="990.62999999999988"/>
    <m/>
    <m/>
    <m/>
    <m/>
    <m/>
    <m/>
    <s v="Completed"/>
    <s v="No"/>
    <s v="No"/>
    <m/>
    <n v="558"/>
    <n v="430"/>
    <n v="1463424.4009529033"/>
    <n v="118285.78776560788"/>
    <n v="3.8140589569160999"/>
    <s v="Non-Stick Pan"/>
    <x v="0"/>
    <s v="Home &amp; Kitchen"/>
    <s v="Home &amp; Kitchen"/>
    <s v="Home &amp; Kitchen"/>
    <n v="7"/>
    <s v="Home &amp; Kitchen"/>
    <m/>
    <n v="2023"/>
    <n v="3"/>
    <n v="5"/>
    <n v="1"/>
    <s v="Weekday"/>
    <m/>
    <m/>
  </r>
  <r>
    <s v="WEB-8313"/>
    <x v="693"/>
    <s v="Kavya Kapoor"/>
    <x v="4"/>
    <x v="3"/>
    <x v="20"/>
    <n v="3"/>
    <n v="1831.65"/>
    <x v="3"/>
    <x v="0"/>
    <n v="2"/>
    <n v="5494.9500000000007"/>
    <m/>
    <m/>
    <m/>
    <m/>
    <m/>
    <m/>
    <s v="Completed"/>
    <s v="Yes"/>
    <s v="No"/>
    <m/>
    <n v="573"/>
    <n v="450"/>
    <n v="1892867.2841657216"/>
    <n v="199432.98236095349"/>
    <n v="3.8949824970828471"/>
    <s v="Men'S T-Shirt"/>
    <x v="3"/>
    <s v="Fashion"/>
    <s v="Fashion"/>
    <s v="Fashion"/>
    <n v="55"/>
    <s v="Fashion"/>
    <m/>
    <n v="2023"/>
    <n v="5"/>
    <n v="23"/>
    <n v="3"/>
    <s v="Weekday"/>
    <m/>
    <m/>
  </r>
  <r>
    <s v="WEB-8206"/>
    <x v="380"/>
    <s v="Kavya Khan"/>
    <x v="5"/>
    <x v="0"/>
    <x v="4"/>
    <n v="1"/>
    <n v="258.75"/>
    <x v="3"/>
    <x v="1"/>
    <n v="5"/>
    <n v="258.75"/>
    <m/>
    <m/>
    <m/>
    <m/>
    <m/>
    <m/>
    <s v="Pending"/>
    <s v="No"/>
    <s v="Yes"/>
    <m/>
    <n v="559"/>
    <n v="408"/>
    <n v="1463424.4009529033"/>
    <n v="118285.78776560788"/>
    <n v="3.8140589569160999"/>
    <s v="Non-Stick Pan"/>
    <x v="0"/>
    <s v="Home &amp; Kitchen"/>
    <s v="Home &amp; Kitchen"/>
    <s v="Home &amp; Kitchen"/>
    <n v="7"/>
    <s v="Home &amp; Kitchen"/>
    <m/>
    <n v="2024"/>
    <n v="11"/>
    <n v="4"/>
    <n v="2"/>
    <s v="Weekday"/>
    <m/>
    <m/>
  </r>
  <r>
    <s v="WEB-6286"/>
    <x v="478"/>
    <s v="Tanya Kumar"/>
    <x v="6"/>
    <x v="2"/>
    <x v="7"/>
    <n v="1"/>
    <n v="656.85"/>
    <x v="4"/>
    <x v="0"/>
    <n v="5"/>
    <n v="656.85"/>
    <m/>
    <m/>
    <m/>
    <m/>
    <m/>
    <m/>
    <s v="Completed"/>
    <s v="No"/>
    <s v="No"/>
    <m/>
    <n v="558"/>
    <n v="430"/>
    <n v="594714.6477588166"/>
    <n v="60882.938065984097"/>
    <n v="3.804733727810651"/>
    <s v="Fiction Novel"/>
    <x v="2"/>
    <s v="Books"/>
    <s v="Books"/>
    <s v="Books"/>
    <n v="11"/>
    <s v="Books"/>
    <m/>
    <n v="2023"/>
    <n v="7"/>
    <n v="23"/>
    <n v="1"/>
    <s v="Weekday"/>
    <m/>
    <m/>
  </r>
  <r>
    <s v="WEB-8633"/>
    <x v="436"/>
    <s v="Kavya Kapoor"/>
    <x v="4"/>
    <x v="1"/>
    <x v="9"/>
    <n v="1"/>
    <n v="1284.29"/>
    <x v="3"/>
    <x v="2"/>
    <n v="2"/>
    <n v="1284.29"/>
    <m/>
    <m/>
    <m/>
    <m/>
    <m/>
    <m/>
    <s v="Completed"/>
    <s v="No"/>
    <s v="No"/>
    <m/>
    <n v="573"/>
    <n v="450"/>
    <n v="2759712.3299794244"/>
    <n v="330643.50635802455"/>
    <n v="3.8641711229946525"/>
    <s v="Usb Cable"/>
    <x v="1"/>
    <s v="Electronics"/>
    <s v="Electronics"/>
    <s v="Electronics"/>
    <n v="13"/>
    <s v="Electronics"/>
    <m/>
    <n v="2023"/>
    <n v="1"/>
    <n v="28"/>
    <n v="7"/>
    <s v="Weekday"/>
    <m/>
    <m/>
  </r>
  <r>
    <s v="WEB-9200"/>
    <x v="402"/>
    <s v="Meera Khan"/>
    <x v="3"/>
    <x v="4"/>
    <x v="22"/>
    <n v="1"/>
    <n v="428.7"/>
    <x v="2"/>
    <x v="2"/>
    <n v="4"/>
    <n v="428.7"/>
    <m/>
    <m/>
    <m/>
    <m/>
    <m/>
    <m/>
    <s v="Completed"/>
    <s v="No"/>
    <s v="No"/>
    <m/>
    <n v="619"/>
    <n v="468"/>
    <n v="1098537.4901531704"/>
    <n v="96724.388030634553"/>
    <n v="3.9001122334455669"/>
    <s v="Hair Oil"/>
    <x v="4"/>
    <s v="Beauty"/>
    <s v="Beauty"/>
    <s v="Beauty"/>
    <n v="70"/>
    <s v="Beauty"/>
    <m/>
    <n v="2023"/>
    <n v="4"/>
    <n v="5"/>
    <n v="4"/>
    <s v="Weekday"/>
    <m/>
    <m/>
  </r>
  <r>
    <s v="WEB-7963"/>
    <x v="721"/>
    <s v="Neha Pillai"/>
    <x v="1"/>
    <x v="2"/>
    <x v="2"/>
    <n v="2"/>
    <n v="217.66"/>
    <x v="0"/>
    <x v="0"/>
    <n v="5"/>
    <n v="435.32"/>
    <m/>
    <m/>
    <m/>
    <m/>
    <m/>
    <m/>
    <s v="Completed"/>
    <s v="No"/>
    <s v="No"/>
    <m/>
    <n v="595"/>
    <n v="444"/>
    <n v="594714.6477588166"/>
    <n v="60882.938065984097"/>
    <n v="3.804733727810651"/>
    <s v="Cookbook"/>
    <x v="2"/>
    <s v="Books"/>
    <s v="Books"/>
    <s v="Books"/>
    <n v="4"/>
    <s v="Books"/>
    <m/>
    <n v="2023"/>
    <n v="10"/>
    <n v="4"/>
    <n v="4"/>
    <s v="Weekday"/>
    <m/>
    <m/>
  </r>
  <r>
    <s v="WEB-8421"/>
    <x v="222"/>
    <s v="Aditya Reddy"/>
    <x v="2"/>
    <x v="1"/>
    <x v="8"/>
    <n v="1"/>
    <n v="1777.16"/>
    <x v="2"/>
    <x v="3"/>
    <n v="4"/>
    <n v="1777.16"/>
    <m/>
    <m/>
    <m/>
    <m/>
    <m/>
    <m/>
    <s v="Lost Sale"/>
    <s v="No"/>
    <s v="Yes"/>
    <m/>
    <n v="589"/>
    <n v="426"/>
    <n v="2759712.3299794244"/>
    <n v="330643.50635802455"/>
    <n v="3.8641711229946525"/>
    <s v="Wireless Earbuds"/>
    <x v="1"/>
    <s v="Electronics"/>
    <s v="Electronics"/>
    <s v="Electronics"/>
    <n v="12"/>
    <s v="Electronics"/>
    <m/>
    <n v="2024"/>
    <n v="1"/>
    <n v="19"/>
    <n v="6"/>
    <s v="Weekday"/>
    <m/>
    <m/>
  </r>
  <r>
    <s v="WEB-5209"/>
    <x v="180"/>
    <s v="Simran Khan"/>
    <x v="4"/>
    <x v="2"/>
    <x v="7"/>
    <n v="1"/>
    <n v="710.67"/>
    <x v="2"/>
    <x v="0"/>
    <n v="5"/>
    <n v="710.67"/>
    <m/>
    <m/>
    <m/>
    <m/>
    <m/>
    <m/>
    <s v="Completed"/>
    <s v="No"/>
    <s v="No"/>
    <m/>
    <n v="573"/>
    <n v="450"/>
    <n v="594714.6477588166"/>
    <n v="60882.938065984097"/>
    <n v="3.804733727810651"/>
    <s v="Fiction Novel"/>
    <x v="2"/>
    <s v="Books"/>
    <s v="Books"/>
    <s v="Books"/>
    <n v="11"/>
    <s v="Books"/>
    <m/>
    <n v="2024"/>
    <n v="2"/>
    <n v="25"/>
    <n v="1"/>
    <s v="Weekday"/>
    <m/>
    <m/>
  </r>
  <r>
    <s v="WEB-5620"/>
    <x v="272"/>
    <s v="Tanya Sharma"/>
    <x v="4"/>
    <x v="0"/>
    <x v="5"/>
    <n v="1"/>
    <n v="590.38"/>
    <x v="0"/>
    <x v="1"/>
    <n v="3"/>
    <n v="590.38"/>
    <m/>
    <m/>
    <m/>
    <m/>
    <m/>
    <m/>
    <s v="Pending"/>
    <s v="No"/>
    <s v="Yes"/>
    <m/>
    <n v="573"/>
    <n v="450"/>
    <n v="1463424.4009529033"/>
    <n v="118285.78776560788"/>
    <n v="3.8140589569160999"/>
    <s v="Storage Box"/>
    <x v="0"/>
    <s v="Home &amp; Kitchen"/>
    <s v="Home &amp; Kitchen"/>
    <s v="Home &amp; Kitchen"/>
    <n v="8"/>
    <s v="Home &amp; Kitchen"/>
    <m/>
    <n v="2023"/>
    <n v="2"/>
    <n v="9"/>
    <n v="5"/>
    <s v="Weekday"/>
    <m/>
    <m/>
  </r>
  <r>
    <s v="WEB-7443"/>
    <x v="442"/>
    <s v="Aditya Singh"/>
    <x v="1"/>
    <x v="4"/>
    <x v="24"/>
    <n v="1"/>
    <n v="366.37"/>
    <x v="3"/>
    <x v="3"/>
    <n v="2"/>
    <n v="366.37"/>
    <m/>
    <m/>
    <m/>
    <m/>
    <m/>
    <m/>
    <s v="Lost Sale"/>
    <s v="No"/>
    <s v="Yes"/>
    <m/>
    <n v="595"/>
    <n v="444"/>
    <n v="1098537.4901531704"/>
    <n v="96724.388030634553"/>
    <n v="3.9001122334455669"/>
    <s v="Face Cream"/>
    <x v="4"/>
    <s v="Beauty"/>
    <s v="Beauty"/>
    <s v="Beauty"/>
    <n v="80"/>
    <s v="Beauty"/>
    <m/>
    <n v="2024"/>
    <n v="11"/>
    <n v="13"/>
    <n v="4"/>
    <s v="Weekday"/>
    <m/>
    <m/>
  </r>
  <r>
    <s v="WEB-5828"/>
    <x v="896"/>
    <s v="Ananya Kapoor"/>
    <x v="2"/>
    <x v="1"/>
    <x v="8"/>
    <n v="1"/>
    <n v="1266.8599999999999"/>
    <x v="4"/>
    <x v="0"/>
    <n v="4"/>
    <n v="1266.8599999999999"/>
    <m/>
    <m/>
    <m/>
    <m/>
    <m/>
    <m/>
    <s v="Completed"/>
    <s v="Yes"/>
    <s v="No"/>
    <m/>
    <n v="589"/>
    <n v="426"/>
    <n v="2759712.3299794244"/>
    <n v="330643.50635802455"/>
    <n v="3.8641711229946525"/>
    <s v="Wireless Earbuds"/>
    <x v="1"/>
    <s v="Electronics"/>
    <s v="Electronics"/>
    <s v="Electronics"/>
    <n v="12"/>
    <s v="Electronics"/>
    <m/>
    <n v="2024"/>
    <n v="10"/>
    <n v="1"/>
    <n v="3"/>
    <s v="Weekend"/>
    <m/>
    <m/>
  </r>
  <r>
    <s v="WEB-7519"/>
    <x v="405"/>
    <s v="Neha Verma"/>
    <x v="3"/>
    <x v="4"/>
    <x v="12"/>
    <n v="1"/>
    <n v="330.46"/>
    <x v="2"/>
    <x v="0"/>
    <n v="2"/>
    <n v="330.46"/>
    <m/>
    <m/>
    <m/>
    <m/>
    <m/>
    <m/>
    <s v="Completed"/>
    <s v="No"/>
    <s v="No"/>
    <m/>
    <n v="619"/>
    <n v="468"/>
    <n v="1098537.4901531704"/>
    <n v="96724.388030634553"/>
    <n v="3.9001122334455669"/>
    <s v="Perfume 50Ml"/>
    <x v="4"/>
    <s v="Beauty"/>
    <s v="Beauty"/>
    <s v="Beauty"/>
    <n v="18"/>
    <s v="Beauty"/>
    <m/>
    <n v="2024"/>
    <n v="9"/>
    <n v="3"/>
    <n v="3"/>
    <s v="Weekday"/>
    <m/>
    <m/>
  </r>
  <r>
    <s v="WEB-8641"/>
    <x v="618"/>
    <s v="Vivaan Malhotra"/>
    <x v="3"/>
    <x v="2"/>
    <x v="13"/>
    <n v="1"/>
    <n v="187.13"/>
    <x v="1"/>
    <x v="0"/>
    <n v="4"/>
    <n v="187.13"/>
    <m/>
    <m/>
    <m/>
    <m/>
    <m/>
    <m/>
    <s v="Completed"/>
    <s v="No"/>
    <s v="No"/>
    <m/>
    <n v="619"/>
    <n v="468"/>
    <n v="594714.6477588166"/>
    <n v="60882.938065984097"/>
    <n v="3.804733727810651"/>
    <s v="Self-Help Book"/>
    <x v="2"/>
    <s v="Books"/>
    <s v="Books"/>
    <s v="Books"/>
    <n v="19"/>
    <s v="Books"/>
    <m/>
    <n v="2024"/>
    <n v="11"/>
    <n v="1"/>
    <n v="6"/>
    <s v="Weekend"/>
    <m/>
    <m/>
  </r>
  <r>
    <s v="WEB-7609"/>
    <x v="829"/>
    <s v="Simran Das"/>
    <x v="4"/>
    <x v="4"/>
    <x v="6"/>
    <n v="1"/>
    <n v="1092.22"/>
    <x v="4"/>
    <x v="0"/>
    <n v="2"/>
    <n v="1092.22"/>
    <m/>
    <m/>
    <m/>
    <m/>
    <m/>
    <m/>
    <s v="Completed"/>
    <s v="Yes"/>
    <s v="No"/>
    <m/>
    <n v="573"/>
    <n v="450"/>
    <n v="1098537.4901531704"/>
    <n v="96724.388030634553"/>
    <n v="3.9001122334455669"/>
    <s v="Lipstick"/>
    <x v="4"/>
    <s v="Beauty"/>
    <s v="Beauty"/>
    <s v="Beauty"/>
    <n v="10"/>
    <s v="Beauty"/>
    <m/>
    <n v="2025"/>
    <n v="4"/>
    <n v="9"/>
    <n v="4"/>
    <s v="Weekday"/>
    <m/>
    <m/>
  </r>
  <r>
    <s v="WEB-9579"/>
    <x v="23"/>
    <s v="Meera Pillai"/>
    <x v="8"/>
    <x v="2"/>
    <x v="15"/>
    <n v="1"/>
    <n v="285.97000000000003"/>
    <x v="2"/>
    <x v="0"/>
    <n v="4"/>
    <n v="285.97000000000003"/>
    <m/>
    <m/>
    <m/>
    <m/>
    <m/>
    <m/>
    <s v="Completed"/>
    <s v="No"/>
    <s v="No"/>
    <m/>
    <n v="50"/>
    <n v="37"/>
    <n v="594714.6477588166"/>
    <n v="60882.938065984097"/>
    <n v="3.804733727810651"/>
    <s v="Kids Story Book"/>
    <x v="2"/>
    <s v="Books"/>
    <s v="Books"/>
    <s v="Books"/>
    <n v="23"/>
    <s v="Books"/>
    <m/>
    <n v="2024"/>
    <n v="3"/>
    <n v="4"/>
    <n v="2"/>
    <s v="Weekday"/>
    <m/>
    <m/>
  </r>
  <r>
    <s v="WEB-5622"/>
    <x v="709"/>
    <s v="Saanvi Mehta"/>
    <x v="2"/>
    <x v="3"/>
    <x v="19"/>
    <n v="1"/>
    <n v="544.49"/>
    <x v="1"/>
    <x v="0"/>
    <n v="4"/>
    <n v="544.49"/>
    <m/>
    <m/>
    <m/>
    <m/>
    <m/>
    <m/>
    <s v="Completed"/>
    <s v="No"/>
    <s v="No"/>
    <m/>
    <n v="589"/>
    <n v="426"/>
    <n v="1892867.2841657216"/>
    <n v="199432.98236095349"/>
    <n v="3.8949824970828471"/>
    <s v="Sunglasses"/>
    <x v="3"/>
    <s v="Fashion"/>
    <s v="Fashion"/>
    <s v="Fashion"/>
    <n v="53"/>
    <s v="Fashion"/>
    <m/>
    <n v="2024"/>
    <n v="6"/>
    <n v="5"/>
    <n v="4"/>
    <s v="Weekday"/>
    <m/>
    <m/>
  </r>
  <r>
    <s v="WEB-6401"/>
    <x v="148"/>
    <s v="Saanvi Rao"/>
    <x v="3"/>
    <x v="3"/>
    <x v="19"/>
    <n v="3"/>
    <n v="2012.96"/>
    <x v="0"/>
    <x v="1"/>
    <n v="5"/>
    <n v="6038.88"/>
    <m/>
    <m/>
    <m/>
    <m/>
    <m/>
    <m/>
    <s v="Pending"/>
    <s v="No"/>
    <s v="Yes"/>
    <m/>
    <n v="619"/>
    <n v="468"/>
    <n v="1892867.2841657216"/>
    <n v="199432.98236095349"/>
    <n v="3.8949824970828471"/>
    <s v="Sunglasses"/>
    <x v="3"/>
    <s v="Fashion"/>
    <s v="Fashion"/>
    <s v="Fashion"/>
    <n v="53"/>
    <s v="Fashion"/>
    <m/>
    <n v="2024"/>
    <n v="1"/>
    <n v="26"/>
    <n v="6"/>
    <s v="Weekday"/>
    <m/>
    <m/>
  </r>
  <r>
    <s v="WEB-5699"/>
    <x v="485"/>
    <s v="Neha Khan"/>
    <x v="6"/>
    <x v="0"/>
    <x v="4"/>
    <n v="1"/>
    <n v="688.59"/>
    <x v="1"/>
    <x v="0"/>
    <n v="5"/>
    <n v="688.59"/>
    <m/>
    <m/>
    <m/>
    <m/>
    <m/>
    <m/>
    <s v="Completed"/>
    <s v="No"/>
    <s v="No"/>
    <m/>
    <n v="558"/>
    <n v="430"/>
    <n v="1463424.4009529033"/>
    <n v="118285.78776560788"/>
    <n v="3.8140589569160999"/>
    <s v="Non-Stick Pan"/>
    <x v="0"/>
    <s v="Home &amp; Kitchen"/>
    <s v="Home &amp; Kitchen"/>
    <s v="Home &amp; Kitchen"/>
    <n v="7"/>
    <s v="Home &amp; Kitchen"/>
    <m/>
    <n v="2024"/>
    <n v="12"/>
    <n v="20"/>
    <n v="6"/>
    <s v="Weekday"/>
    <m/>
    <m/>
  </r>
  <r>
    <s v="WEB-9237"/>
    <x v="897"/>
    <s v="Meera Verma"/>
    <x v="1"/>
    <x v="2"/>
    <x v="14"/>
    <n v="1"/>
    <n v="488.62"/>
    <x v="2"/>
    <x v="0"/>
    <n v="5"/>
    <n v="488.62"/>
    <m/>
    <m/>
    <m/>
    <m/>
    <m/>
    <m/>
    <s v="Completed"/>
    <s v="No"/>
    <s v="No"/>
    <m/>
    <n v="595"/>
    <n v="444"/>
    <n v="594714.6477588166"/>
    <n v="60882.938065984097"/>
    <n v="3.804733727810651"/>
    <s v="Notebook Set"/>
    <x v="2"/>
    <s v="Books"/>
    <s v="Books"/>
    <s v="Books"/>
    <n v="20"/>
    <s v="Books"/>
    <m/>
    <n v="2024"/>
    <n v="6"/>
    <n v="20"/>
    <n v="5"/>
    <s v="Weekday"/>
    <m/>
    <m/>
  </r>
  <r>
    <s v="WEB-7290"/>
    <x v="309"/>
    <s v="Rohan Sharma"/>
    <x v="5"/>
    <x v="2"/>
    <x v="13"/>
    <n v="1"/>
    <n v="150.77000000000001"/>
    <x v="0"/>
    <x v="0"/>
    <n v="5"/>
    <n v="150.77000000000001"/>
    <m/>
    <m/>
    <m/>
    <m/>
    <m/>
    <m/>
    <s v="Completed"/>
    <s v="No"/>
    <s v="No"/>
    <m/>
    <n v="559"/>
    <n v="408"/>
    <n v="594714.6477588166"/>
    <n v="60882.938065984097"/>
    <n v="3.804733727810651"/>
    <s v="Self-Help Book"/>
    <x v="2"/>
    <s v="Books"/>
    <s v="Books"/>
    <s v="Books"/>
    <n v="19"/>
    <s v="Books"/>
    <m/>
    <n v="2023"/>
    <n v="11"/>
    <n v="28"/>
    <n v="3"/>
    <s v="Weekday"/>
    <m/>
    <m/>
  </r>
  <r>
    <s v="WEB-9595"/>
    <x v="174"/>
    <s v="Sanjay Gupta"/>
    <x v="2"/>
    <x v="0"/>
    <x v="16"/>
    <n v="1"/>
    <n v="1674.87"/>
    <x v="4"/>
    <x v="0"/>
    <n v="4"/>
    <n v="1674.87"/>
    <m/>
    <m/>
    <m/>
    <m/>
    <m/>
    <m/>
    <s v="Completed"/>
    <s v="Yes"/>
    <s v="No"/>
    <m/>
    <n v="589"/>
    <n v="426"/>
    <n v="1463424.4009529033"/>
    <n v="118285.78776560788"/>
    <n v="3.8140589569160999"/>
    <s v="Table Lamp"/>
    <x v="0"/>
    <s v="Home &amp; Kitchen"/>
    <s v="Home &amp; Kitchen"/>
    <s v="Home &amp; Kitchen"/>
    <n v="32"/>
    <s v="Home &amp; Kitchen"/>
    <m/>
    <n v="2025"/>
    <n v="4"/>
    <n v="21"/>
    <n v="2"/>
    <s v="Weekday"/>
    <m/>
    <m/>
  </r>
  <r>
    <s v="WEB-8330"/>
    <x v="447"/>
    <s v="Vivaan Malhotra"/>
    <x v="7"/>
    <x v="2"/>
    <x v="7"/>
    <n v="2"/>
    <n v="638.41"/>
    <x v="1"/>
    <x v="0"/>
    <n v="4"/>
    <n v="1276.82"/>
    <m/>
    <m/>
    <m/>
    <m/>
    <m/>
    <m/>
    <s v="Completed"/>
    <s v="Yes"/>
    <s v="No"/>
    <m/>
    <n v="567"/>
    <n v="440"/>
    <n v="594714.6477588166"/>
    <n v="60882.938065984097"/>
    <n v="3.804733727810651"/>
    <s v="Fiction Novel"/>
    <x v="2"/>
    <s v="Books"/>
    <s v="Books"/>
    <s v="Books"/>
    <n v="11"/>
    <s v="Books"/>
    <m/>
    <n v="2025"/>
    <n v="5"/>
    <n v="2"/>
    <n v="6"/>
    <s v="Weekday"/>
    <m/>
    <m/>
  </r>
  <r>
    <s v="WEB-8334"/>
    <x v="470"/>
    <s v="Riya Chatterjee"/>
    <x v="4"/>
    <x v="3"/>
    <x v="20"/>
    <n v="2"/>
    <n v="2148.7800000000002"/>
    <x v="0"/>
    <x v="0"/>
    <n v="3"/>
    <n v="4297.5600000000004"/>
    <m/>
    <m/>
    <m/>
    <m/>
    <m/>
    <m/>
    <s v="Completed"/>
    <s v="Yes"/>
    <s v="No"/>
    <m/>
    <n v="573"/>
    <n v="450"/>
    <n v="1892867.2841657216"/>
    <n v="199432.98236095349"/>
    <n v="3.8949824970828471"/>
    <s v="Men'S T-Shirt"/>
    <x v="3"/>
    <s v="Fashion"/>
    <s v="Fashion"/>
    <s v="Fashion"/>
    <n v="55"/>
    <s v="Fashion"/>
    <m/>
    <n v="2025"/>
    <n v="6"/>
    <n v="6"/>
    <n v="6"/>
    <s v="Weekday"/>
    <m/>
    <m/>
  </r>
  <r>
    <s v="WEB-5170"/>
    <x v="682"/>
    <s v="Ananya Das"/>
    <x v="4"/>
    <x v="1"/>
    <x v="11"/>
    <n v="1"/>
    <n v="2172.6999999999998"/>
    <x v="1"/>
    <x v="1"/>
    <n v="3"/>
    <n v="2172.6999999999998"/>
    <m/>
    <m/>
    <m/>
    <m/>
    <m/>
    <m/>
    <s v="Pending"/>
    <s v="No"/>
    <s v="Yes"/>
    <m/>
    <n v="573"/>
    <n v="450"/>
    <n v="2759712.3299794244"/>
    <n v="330643.50635802455"/>
    <n v="3.8641711229946525"/>
    <s v="Smart Watch"/>
    <x v="1"/>
    <s v="Electronics"/>
    <s v="Electronics"/>
    <s v="Electronics"/>
    <n v="17"/>
    <s v="Electronics"/>
    <m/>
    <n v="2023"/>
    <n v="10"/>
    <n v="31"/>
    <n v="3"/>
    <s v="Weekday"/>
    <m/>
    <m/>
  </r>
  <r>
    <s v="WEB-5019"/>
    <x v="323"/>
    <s v="Vikram Kapoor"/>
    <x v="1"/>
    <x v="0"/>
    <x v="4"/>
    <n v="1"/>
    <n v="1208.76"/>
    <x v="4"/>
    <x v="0"/>
    <m/>
    <n v="1208.76"/>
    <m/>
    <m/>
    <m/>
    <m/>
    <m/>
    <m/>
    <s v="Completed"/>
    <s v="Yes"/>
    <s v="No"/>
    <m/>
    <n v="595"/>
    <n v="444"/>
    <n v="1463424.4009529033"/>
    <n v="118285.78776560788"/>
    <n v="3.8140589569160999"/>
    <s v="Non-Stick Pan"/>
    <x v="0"/>
    <s v="Home &amp; Kitchen"/>
    <s v="Home &amp; Kitchen"/>
    <s v="Home &amp; Kitchen"/>
    <n v="7"/>
    <s v="Home &amp; Kitchen"/>
    <m/>
    <n v="2024"/>
    <n v="4"/>
    <n v="23"/>
    <n v="3"/>
    <s v="Weekday"/>
    <m/>
    <m/>
  </r>
  <r>
    <s v="WEB-6290"/>
    <x v="322"/>
    <s v="Tanya Das"/>
    <x v="1"/>
    <x v="0"/>
    <x v="16"/>
    <n v="3"/>
    <n v="1511.34"/>
    <x v="2"/>
    <x v="0"/>
    <n v="5"/>
    <n v="4534.0199999999995"/>
    <m/>
    <m/>
    <m/>
    <m/>
    <m/>
    <m/>
    <s v="Completed"/>
    <s v="Yes"/>
    <s v="No"/>
    <m/>
    <n v="595"/>
    <n v="444"/>
    <n v="1463424.4009529033"/>
    <n v="118285.78776560788"/>
    <n v="3.8140589569160999"/>
    <s v="Table Lamp"/>
    <x v="0"/>
    <s v="Home &amp; Kitchen"/>
    <s v="Home &amp; Kitchen"/>
    <s v="Home &amp; Kitchen"/>
    <n v="32"/>
    <s v="Home &amp; Kitchen"/>
    <m/>
    <n v="2023"/>
    <n v="2"/>
    <n v="2"/>
    <n v="5"/>
    <s v="Weekday"/>
    <m/>
    <m/>
  </r>
  <r>
    <s v="WEB-5584"/>
    <x v="761"/>
    <s v="Ishaan Joshi"/>
    <x v="6"/>
    <x v="2"/>
    <x v="13"/>
    <n v="2"/>
    <n v="477.27"/>
    <x v="1"/>
    <x v="2"/>
    <n v="5"/>
    <n v="954.54"/>
    <m/>
    <m/>
    <m/>
    <m/>
    <m/>
    <m/>
    <s v="Completed"/>
    <s v="No"/>
    <s v="No"/>
    <m/>
    <n v="558"/>
    <n v="430"/>
    <n v="594714.6477588166"/>
    <n v="60882.938065984097"/>
    <n v="3.804733727810651"/>
    <s v="Self-Help Book"/>
    <x v="2"/>
    <s v="Books"/>
    <s v="Books"/>
    <s v="Books"/>
    <n v="19"/>
    <s v="Books"/>
    <m/>
    <n v="2024"/>
    <n v="9"/>
    <n v="6"/>
    <n v="6"/>
    <s v="Weekday"/>
    <m/>
    <m/>
  </r>
  <r>
    <s v="WEB-9646"/>
    <x v="751"/>
    <s v="Karan Bose"/>
    <x v="0"/>
    <x v="1"/>
    <x v="8"/>
    <n v="1"/>
    <n v="491.72"/>
    <x v="1"/>
    <x v="0"/>
    <n v="5"/>
    <n v="491.72"/>
    <m/>
    <m/>
    <m/>
    <m/>
    <m/>
    <m/>
    <s v="Completed"/>
    <s v="No"/>
    <s v="No"/>
    <m/>
    <n v="590"/>
    <n v="451"/>
    <n v="2759712.3299794244"/>
    <n v="330643.50635802455"/>
    <n v="3.8641711229946525"/>
    <s v="Wireless Earbuds"/>
    <x v="1"/>
    <s v="Electronics"/>
    <s v="Electronics"/>
    <s v="Electronics"/>
    <n v="12"/>
    <s v="Electronics"/>
    <m/>
    <n v="2023"/>
    <n v="2"/>
    <n v="8"/>
    <n v="4"/>
    <s v="Weekday"/>
    <m/>
    <m/>
  </r>
  <r>
    <s v="WEB-9311"/>
    <x v="248"/>
    <s v="Rahul Malhotra"/>
    <x v="5"/>
    <x v="2"/>
    <x v="13"/>
    <n v="1"/>
    <n v="482.31"/>
    <x v="2"/>
    <x v="0"/>
    <n v="3"/>
    <n v="482.31"/>
    <m/>
    <m/>
    <m/>
    <m/>
    <m/>
    <m/>
    <s v="Completed"/>
    <s v="No"/>
    <s v="No"/>
    <m/>
    <n v="559"/>
    <n v="408"/>
    <n v="594714.6477588166"/>
    <n v="60882.938065984097"/>
    <n v="3.804733727810651"/>
    <s v="Self-Help Book"/>
    <x v="2"/>
    <s v="Books"/>
    <s v="Books"/>
    <s v="Books"/>
    <n v="19"/>
    <s v="Books"/>
    <m/>
    <n v="2023"/>
    <n v="12"/>
    <n v="14"/>
    <n v="5"/>
    <s v="Weekday"/>
    <m/>
    <m/>
  </r>
  <r>
    <s v="WEB-7544"/>
    <x v="223"/>
    <s v="Simran Das"/>
    <x v="6"/>
    <x v="1"/>
    <x v="1"/>
    <n v="1"/>
    <n v="2354.64"/>
    <x v="3"/>
    <x v="0"/>
    <n v="4"/>
    <n v="2354.64"/>
    <m/>
    <m/>
    <m/>
    <m/>
    <m/>
    <m/>
    <s v="Completed"/>
    <s v="Yes"/>
    <s v="No"/>
    <m/>
    <n v="558"/>
    <n v="430"/>
    <n v="2759712.3299794244"/>
    <n v="330643.50635802455"/>
    <n v="3.8641711229946525"/>
    <s v="Power Bank 10000Mah"/>
    <x v="1"/>
    <s v="Electronics"/>
    <s v="Electronics"/>
    <s v="Electronics"/>
    <n v="3"/>
    <s v="Electronics"/>
    <m/>
    <n v="2024"/>
    <n v="5"/>
    <n v="12"/>
    <n v="1"/>
    <s v="Weekday"/>
    <m/>
    <m/>
  </r>
  <r>
    <s v="WEB-5561"/>
    <x v="214"/>
    <s v="Vivaan Iyer"/>
    <x v="3"/>
    <x v="4"/>
    <x v="22"/>
    <n v="2"/>
    <n v="915.1"/>
    <x v="3"/>
    <x v="0"/>
    <n v="4"/>
    <n v="1830.2"/>
    <m/>
    <m/>
    <m/>
    <m/>
    <m/>
    <m/>
    <s v="Completed"/>
    <s v="Yes"/>
    <s v="No"/>
    <m/>
    <n v="619"/>
    <n v="468"/>
    <n v="1098537.4901531704"/>
    <n v="96724.388030634553"/>
    <n v="3.9001122334455669"/>
    <s v="Hair Oil"/>
    <x v="4"/>
    <s v="Beauty"/>
    <s v="Beauty"/>
    <s v="Beauty"/>
    <n v="70"/>
    <s v="Beauty"/>
    <m/>
    <n v="2024"/>
    <n v="5"/>
    <n v="22"/>
    <n v="4"/>
    <s v="Weekday"/>
    <m/>
    <m/>
  </r>
  <r>
    <s v="WEB-6891"/>
    <x v="301"/>
    <s v="Diya Sharma"/>
    <x v="7"/>
    <x v="4"/>
    <x v="12"/>
    <n v="1"/>
    <n v="223.88"/>
    <x v="4"/>
    <x v="1"/>
    <n v="5"/>
    <n v="223.88"/>
    <m/>
    <m/>
    <m/>
    <m/>
    <m/>
    <m/>
    <s v="Pending"/>
    <s v="No"/>
    <s v="Yes"/>
    <m/>
    <n v="567"/>
    <n v="440"/>
    <n v="1098537.4901531704"/>
    <n v="96724.388030634553"/>
    <n v="3.9001122334455669"/>
    <s v="Perfume 50Ml"/>
    <x v="4"/>
    <s v="Beauty"/>
    <s v="Beauty"/>
    <s v="Beauty"/>
    <n v="18"/>
    <s v="Beauty"/>
    <m/>
    <n v="2025"/>
    <n v="5"/>
    <n v="18"/>
    <n v="1"/>
    <s v="Weekday"/>
    <m/>
    <m/>
  </r>
  <r>
    <s v="WEB-8126"/>
    <x v="390"/>
    <s v="Rahul Rao"/>
    <x v="4"/>
    <x v="1"/>
    <x v="11"/>
    <n v="1"/>
    <n v="1743.32"/>
    <x v="4"/>
    <x v="0"/>
    <n v="3"/>
    <n v="1743.32"/>
    <m/>
    <m/>
    <m/>
    <m/>
    <m/>
    <m/>
    <s v="Completed"/>
    <s v="Yes"/>
    <s v="No"/>
    <m/>
    <n v="573"/>
    <n v="450"/>
    <n v="2759712.3299794244"/>
    <n v="330643.50635802455"/>
    <n v="3.8641711229946525"/>
    <s v="Smart Watch"/>
    <x v="1"/>
    <s v="Electronics"/>
    <s v="Electronics"/>
    <s v="Electronics"/>
    <n v="17"/>
    <s v="Electronics"/>
    <m/>
    <n v="2023"/>
    <n v="10"/>
    <n v="16"/>
    <n v="2"/>
    <s v="Weekday"/>
    <m/>
    <m/>
  </r>
  <r>
    <s v="WEB-5918"/>
    <x v="107"/>
    <s v="Saanvi Mehta"/>
    <x v="2"/>
    <x v="1"/>
    <x v="9"/>
    <n v="3"/>
    <n v="2342.84"/>
    <x v="3"/>
    <x v="0"/>
    <n v="4"/>
    <n v="7028.52"/>
    <m/>
    <m/>
    <m/>
    <m/>
    <m/>
    <m/>
    <s v="Completed"/>
    <s v="Yes"/>
    <s v="No"/>
    <m/>
    <n v="589"/>
    <n v="426"/>
    <n v="2759712.3299794244"/>
    <n v="330643.50635802455"/>
    <n v="3.8641711229946525"/>
    <s v="Usb Cable"/>
    <x v="1"/>
    <s v="Electronics"/>
    <s v="Electronics"/>
    <s v="Electronics"/>
    <n v="13"/>
    <s v="Electronics"/>
    <m/>
    <n v="2024"/>
    <n v="11"/>
    <n v="19"/>
    <n v="3"/>
    <s v="Weekday"/>
    <m/>
    <m/>
  </r>
  <r>
    <s v="WEB-7605"/>
    <x v="339"/>
    <s v="Vikram Mehta"/>
    <x v="1"/>
    <x v="4"/>
    <x v="21"/>
    <n v="2"/>
    <n v="1227.1400000000001"/>
    <x v="3"/>
    <x v="3"/>
    <n v="5"/>
    <n v="2454.2800000000002"/>
    <m/>
    <m/>
    <m/>
    <m/>
    <m/>
    <m/>
    <s v="Lost Sale"/>
    <s v="No"/>
    <s v="Yes"/>
    <m/>
    <n v="595"/>
    <n v="444"/>
    <n v="1098537.4901531704"/>
    <n v="96724.388030634553"/>
    <n v="3.9001122334455669"/>
    <s v="Shampoo 200Ml"/>
    <x v="4"/>
    <s v="Beauty"/>
    <s v="Beauty"/>
    <s v="Beauty"/>
    <n v="64"/>
    <s v="Beauty"/>
    <m/>
    <n v="2024"/>
    <n v="8"/>
    <n v="31"/>
    <n v="7"/>
    <s v="Weekday"/>
    <m/>
    <m/>
  </r>
  <r>
    <s v="WEB-9155"/>
    <x v="150"/>
    <s v="Kavya Menon"/>
    <x v="6"/>
    <x v="0"/>
    <x v="16"/>
    <n v="2"/>
    <n v="233.6"/>
    <x v="3"/>
    <x v="0"/>
    <n v="3"/>
    <n v="467.2"/>
    <m/>
    <m/>
    <m/>
    <m/>
    <m/>
    <m/>
    <s v="Completed"/>
    <s v="No"/>
    <s v="No"/>
    <m/>
    <n v="558"/>
    <n v="430"/>
    <n v="1463424.4009529033"/>
    <n v="118285.78776560788"/>
    <n v="3.8140589569160999"/>
    <s v="Table Lamp"/>
    <x v="0"/>
    <s v="Home &amp; Kitchen"/>
    <s v="Home &amp; Kitchen"/>
    <s v="Home &amp; Kitchen"/>
    <n v="32"/>
    <s v="Home &amp; Kitchen"/>
    <m/>
    <n v="2025"/>
    <n v="6"/>
    <n v="12"/>
    <n v="5"/>
    <s v="Weekday"/>
    <m/>
    <m/>
  </r>
  <r>
    <s v="WEB-6413"/>
    <x v="280"/>
    <s v="Aditya Malhotra"/>
    <x v="5"/>
    <x v="1"/>
    <x v="1"/>
    <n v="1"/>
    <n v="1833.83"/>
    <x v="3"/>
    <x v="0"/>
    <n v="4"/>
    <n v="1833.83"/>
    <m/>
    <m/>
    <m/>
    <m/>
    <m/>
    <m/>
    <s v="Completed"/>
    <s v="Yes"/>
    <s v="No"/>
    <m/>
    <n v="559"/>
    <n v="408"/>
    <n v="2759712.3299794244"/>
    <n v="330643.50635802455"/>
    <n v="3.8641711229946525"/>
    <s v="Power Bank 10000Mah"/>
    <x v="1"/>
    <s v="Electronics"/>
    <s v="Electronics"/>
    <s v="Electronics"/>
    <n v="3"/>
    <s v="Electronics"/>
    <m/>
    <n v="2023"/>
    <n v="11"/>
    <n v="14"/>
    <n v="3"/>
    <s v="Weekday"/>
    <m/>
    <m/>
  </r>
  <r>
    <s v="WEB-7855"/>
    <x v="46"/>
    <s v="Simran Gupta"/>
    <x v="6"/>
    <x v="0"/>
    <x v="0"/>
    <n v="1"/>
    <n v="1728.59"/>
    <x v="4"/>
    <x v="0"/>
    <n v="5"/>
    <n v="1728.59"/>
    <m/>
    <m/>
    <m/>
    <m/>
    <m/>
    <m/>
    <s v="Completed"/>
    <s v="Yes"/>
    <s v="No"/>
    <m/>
    <n v="558"/>
    <n v="430"/>
    <n v="1463424.4009529033"/>
    <n v="118285.78776560788"/>
    <n v="3.8140589569160999"/>
    <s v="Water Bottle"/>
    <x v="0"/>
    <s v="Home &amp; Kitchen"/>
    <s v="Home &amp; Kitchen"/>
    <s v="Home &amp; Kitchen"/>
    <n v="2"/>
    <s v="Home &amp; Kitchen"/>
    <m/>
    <n v="2023"/>
    <n v="2"/>
    <n v="26"/>
    <n v="1"/>
    <s v="Weekday"/>
    <m/>
    <m/>
  </r>
  <r>
    <s v="WEB-6509"/>
    <x v="174"/>
    <s v="Aarav Reddy"/>
    <x v="6"/>
    <x v="3"/>
    <x v="17"/>
    <n v="1"/>
    <n v="1419.824472190694"/>
    <x v="3"/>
    <x v="0"/>
    <n v="3"/>
    <n v="1419.824472190694"/>
    <m/>
    <m/>
    <m/>
    <m/>
    <m/>
    <m/>
    <s v="Completed"/>
    <s v="Yes"/>
    <s v="No"/>
    <m/>
    <n v="558"/>
    <n v="430"/>
    <n v="1892867.2841657216"/>
    <n v="199432.98236095349"/>
    <n v="3.8949824970828471"/>
    <s v="Running Shoes"/>
    <x v="3"/>
    <s v="Fashion"/>
    <s v="Fashion"/>
    <s v="Fashion"/>
    <n v="45"/>
    <s v="Fashion"/>
    <m/>
    <n v="2025"/>
    <n v="4"/>
    <n v="21"/>
    <n v="2"/>
    <s v="Weekday"/>
    <m/>
    <m/>
  </r>
  <r>
    <s v="WEB-7171"/>
    <x v="74"/>
    <s v="Saanvi Joshi"/>
    <x v="5"/>
    <x v="1"/>
    <x v="18"/>
    <n v="1"/>
    <n v="2003.68"/>
    <x v="4"/>
    <x v="0"/>
    <n v="4"/>
    <n v="2003.68"/>
    <m/>
    <m/>
    <m/>
    <m/>
    <m/>
    <m/>
    <s v="Completed"/>
    <s v="Yes"/>
    <s v="No"/>
    <m/>
    <n v="559"/>
    <n v="408"/>
    <n v="2759712.3299794244"/>
    <n v="330643.50635802455"/>
    <n v="3.8641711229946525"/>
    <s v="Bluetooth Speaker"/>
    <x v="1"/>
    <s v="Electronics"/>
    <s v="Electronics"/>
    <s v="Electronics"/>
    <n v="48"/>
    <s v="Electronics"/>
    <m/>
    <n v="2025"/>
    <n v="3"/>
    <n v="3"/>
    <n v="2"/>
    <s v="Weekday"/>
    <m/>
    <m/>
  </r>
  <r>
    <s v="WEB-5426"/>
    <x v="568"/>
    <s v="Pooja Joshi"/>
    <x v="6"/>
    <x v="0"/>
    <x v="5"/>
    <n v="3"/>
    <n v="694.18"/>
    <x v="3"/>
    <x v="0"/>
    <n v="4"/>
    <n v="2082.54"/>
    <m/>
    <m/>
    <m/>
    <m/>
    <m/>
    <m/>
    <s v="Completed"/>
    <s v="Yes"/>
    <s v="No"/>
    <m/>
    <n v="558"/>
    <n v="430"/>
    <n v="1463424.4009529033"/>
    <n v="118285.78776560788"/>
    <n v="3.8140589569160999"/>
    <s v="Storage Box"/>
    <x v="0"/>
    <s v="Home &amp; Kitchen"/>
    <s v="Home &amp; Kitchen"/>
    <s v="Home &amp; Kitchen"/>
    <n v="8"/>
    <s v="Home &amp; Kitchen"/>
    <m/>
    <n v="2025"/>
    <n v="3"/>
    <n v="17"/>
    <n v="2"/>
    <s v="Weekday"/>
    <m/>
    <m/>
  </r>
  <r>
    <s v="WEB-5452"/>
    <x v="396"/>
    <s v="Neha Verma"/>
    <x v="5"/>
    <x v="2"/>
    <x v="14"/>
    <n v="1"/>
    <n v="176.67"/>
    <x v="2"/>
    <x v="0"/>
    <n v="3"/>
    <n v="176.67"/>
    <m/>
    <m/>
    <m/>
    <m/>
    <m/>
    <m/>
    <s v="Completed"/>
    <s v="No"/>
    <s v="No"/>
    <m/>
    <n v="559"/>
    <n v="408"/>
    <n v="594714.6477588166"/>
    <n v="60882.938065984097"/>
    <n v="3.804733727810651"/>
    <s v="Notebook Set"/>
    <x v="2"/>
    <s v="Books"/>
    <s v="Books"/>
    <s v="Books"/>
    <n v="20"/>
    <s v="Books"/>
    <m/>
    <n v="2023"/>
    <n v="2"/>
    <n v="12"/>
    <n v="1"/>
    <s v="Weekday"/>
    <m/>
    <m/>
  </r>
  <r>
    <s v="WEB-8615"/>
    <x v="235"/>
    <s v="Neha Malhotra"/>
    <x v="3"/>
    <x v="4"/>
    <x v="6"/>
    <n v="2"/>
    <n v="876.39"/>
    <x v="4"/>
    <x v="0"/>
    <n v="4"/>
    <n v="1752.78"/>
    <m/>
    <m/>
    <m/>
    <m/>
    <m/>
    <m/>
    <s v="Completed"/>
    <s v="Yes"/>
    <s v="No"/>
    <m/>
    <n v="619"/>
    <n v="468"/>
    <n v="1098537.4901531704"/>
    <n v="96724.388030634553"/>
    <n v="3.9001122334455669"/>
    <s v="Lipstick"/>
    <x v="4"/>
    <s v="Beauty"/>
    <s v="Beauty"/>
    <s v="Beauty"/>
    <n v="10"/>
    <s v="Beauty"/>
    <m/>
    <n v="2025"/>
    <n v="6"/>
    <n v="15"/>
    <n v="1"/>
    <s v="Weekday"/>
    <m/>
    <m/>
  </r>
  <r>
    <s v="WEB-8345"/>
    <x v="127"/>
    <s v="Meera Bose"/>
    <x v="7"/>
    <x v="1"/>
    <x v="1"/>
    <n v="1"/>
    <n v="1113.76"/>
    <x v="0"/>
    <x v="0"/>
    <n v="1"/>
    <n v="1113.76"/>
    <m/>
    <m/>
    <m/>
    <m/>
    <m/>
    <m/>
    <s v="Completed"/>
    <s v="Yes"/>
    <s v="No"/>
    <m/>
    <n v="567"/>
    <n v="440"/>
    <n v="2759712.3299794244"/>
    <n v="330643.50635802455"/>
    <n v="3.8641711229946525"/>
    <s v="Power Bank 10000Mah"/>
    <x v="1"/>
    <s v="Electronics"/>
    <s v="Electronics"/>
    <s v="Electronics"/>
    <n v="3"/>
    <s v="Electronics"/>
    <m/>
    <n v="2023"/>
    <n v="12"/>
    <n v="13"/>
    <n v="4"/>
    <s v="Weekday"/>
    <m/>
    <m/>
  </r>
  <r>
    <s v="WEB-7243"/>
    <x v="80"/>
    <s v="Meera Nair"/>
    <x v="7"/>
    <x v="0"/>
    <x v="16"/>
    <n v="1"/>
    <n v="1790.81"/>
    <x v="4"/>
    <x v="0"/>
    <n v="3"/>
    <n v="1790.81"/>
    <m/>
    <m/>
    <m/>
    <m/>
    <m/>
    <m/>
    <s v="Completed"/>
    <s v="Yes"/>
    <s v="No"/>
    <m/>
    <n v="567"/>
    <n v="440"/>
    <n v="1463424.4009529033"/>
    <n v="118285.78776560788"/>
    <n v="3.8140589569160999"/>
    <s v="Table Lamp"/>
    <x v="0"/>
    <s v="Home &amp; Kitchen"/>
    <s v="Home &amp; Kitchen"/>
    <s v="Home &amp; Kitchen"/>
    <n v="32"/>
    <s v="Home &amp; Kitchen"/>
    <m/>
    <n v="2025"/>
    <n v="4"/>
    <n v="3"/>
    <n v="5"/>
    <s v="Weekday"/>
    <m/>
    <m/>
  </r>
  <r>
    <s v="WEB-5879"/>
    <x v="487"/>
    <s v="Karan Pillai"/>
    <x v="0"/>
    <x v="3"/>
    <x v="3"/>
    <n v="1"/>
    <n v="2011.62"/>
    <x v="2"/>
    <x v="0"/>
    <n v="1"/>
    <n v="2011.62"/>
    <m/>
    <m/>
    <m/>
    <m/>
    <m/>
    <m/>
    <s v="Completed"/>
    <s v="Yes"/>
    <s v="No"/>
    <m/>
    <n v="590"/>
    <n v="451"/>
    <n v="1892867.2841657216"/>
    <n v="199432.98236095349"/>
    <n v="3.8949824970828471"/>
    <s v="Denim Jeans"/>
    <x v="3"/>
    <s v="Fashion"/>
    <s v="Fashion"/>
    <s v="Fashion"/>
    <n v="6"/>
    <s v="Fashion"/>
    <m/>
    <n v="2023"/>
    <n v="10"/>
    <n v="21"/>
    <n v="7"/>
    <s v="Weekday"/>
    <m/>
    <m/>
  </r>
  <r>
    <s v="WEB-6108"/>
    <x v="601"/>
    <s v="Vivaan Joshi"/>
    <x v="1"/>
    <x v="3"/>
    <x v="17"/>
    <n v="3"/>
    <n v="1619.97"/>
    <x v="3"/>
    <x v="0"/>
    <n v="3"/>
    <n v="4859.91"/>
    <m/>
    <m/>
    <m/>
    <m/>
    <m/>
    <m/>
    <s v="Completed"/>
    <s v="Yes"/>
    <s v="No"/>
    <m/>
    <n v="595"/>
    <n v="444"/>
    <n v="1892867.2841657216"/>
    <n v="199432.98236095349"/>
    <n v="3.8949824970828471"/>
    <s v="Running Shoes"/>
    <x v="3"/>
    <s v="Fashion"/>
    <s v="Fashion"/>
    <s v="Fashion"/>
    <n v="45"/>
    <s v="Fashion"/>
    <m/>
    <n v="2023"/>
    <n v="11"/>
    <n v="8"/>
    <n v="4"/>
    <s v="Weekday"/>
    <m/>
    <m/>
  </r>
  <r>
    <s v="WEB-9147"/>
    <x v="522"/>
    <s v="Karan Nair"/>
    <x v="2"/>
    <x v="1"/>
    <x v="1"/>
    <n v="1"/>
    <n v="2798.63"/>
    <x v="4"/>
    <x v="0"/>
    <n v="3"/>
    <n v="2798.63"/>
    <m/>
    <m/>
    <m/>
    <m/>
    <m/>
    <m/>
    <s v="Completed"/>
    <s v="Yes"/>
    <s v="No"/>
    <m/>
    <n v="589"/>
    <n v="426"/>
    <n v="2759712.3299794244"/>
    <n v="330643.50635802455"/>
    <n v="3.8641711229946525"/>
    <s v="Power Bank 10000Mah"/>
    <x v="1"/>
    <s v="Electronics"/>
    <s v="Electronics"/>
    <s v="Electronics"/>
    <n v="3"/>
    <s v="Electronics"/>
    <m/>
    <n v="2024"/>
    <n v="12"/>
    <n v="11"/>
    <n v="4"/>
    <s v="Weekday"/>
    <m/>
    <m/>
  </r>
  <r>
    <s v="WEB-8411"/>
    <x v="652"/>
    <s v="Riya Patel"/>
    <x v="6"/>
    <x v="0"/>
    <x v="4"/>
    <n v="1"/>
    <n v="1085.55"/>
    <x v="2"/>
    <x v="0"/>
    <n v="5"/>
    <n v="1085.55"/>
    <m/>
    <m/>
    <m/>
    <m/>
    <m/>
    <m/>
    <s v="Completed"/>
    <s v="Yes"/>
    <s v="No"/>
    <m/>
    <n v="558"/>
    <n v="430"/>
    <n v="1463424.4009529033"/>
    <n v="118285.78776560788"/>
    <n v="3.8140589569160999"/>
    <s v="Non-Stick Pan"/>
    <x v="0"/>
    <s v="Home &amp; Kitchen"/>
    <s v="Home &amp; Kitchen"/>
    <s v="Home &amp; Kitchen"/>
    <n v="7"/>
    <s v="Home &amp; Kitchen"/>
    <m/>
    <n v="2025"/>
    <n v="3"/>
    <n v="2"/>
    <n v="1"/>
    <s v="Weekday"/>
    <m/>
    <m/>
  </r>
  <r>
    <s v="WEB-7503"/>
    <x v="564"/>
    <s v="Sanjay Malhotra"/>
    <x v="7"/>
    <x v="4"/>
    <x v="21"/>
    <n v="2"/>
    <n v="174.39"/>
    <x v="0"/>
    <x v="0"/>
    <n v="3"/>
    <n v="348.78"/>
    <m/>
    <m/>
    <m/>
    <m/>
    <m/>
    <m/>
    <s v="Completed"/>
    <s v="No"/>
    <s v="No"/>
    <m/>
    <n v="567"/>
    <n v="440"/>
    <n v="1098537.4901531704"/>
    <n v="96724.388030634553"/>
    <n v="3.9001122334455669"/>
    <s v="Shampoo 200Ml"/>
    <x v="4"/>
    <s v="Beauty"/>
    <s v="Beauty"/>
    <s v="Beauty"/>
    <n v="64"/>
    <s v="Beauty"/>
    <m/>
    <n v="2024"/>
    <n v="9"/>
    <n v="26"/>
    <n v="5"/>
    <s v="Weekday"/>
    <m/>
    <m/>
  </r>
  <r>
    <s v="WEB-5661"/>
    <x v="185"/>
    <s v="Tanya Malhotra"/>
    <x v="7"/>
    <x v="1"/>
    <x v="9"/>
    <n v="3"/>
    <n v="1763.64"/>
    <x v="0"/>
    <x v="0"/>
    <n v="3"/>
    <n v="5290.92"/>
    <m/>
    <m/>
    <m/>
    <m/>
    <m/>
    <m/>
    <s v="Completed"/>
    <s v="Yes"/>
    <s v="No"/>
    <m/>
    <n v="567"/>
    <n v="440"/>
    <n v="2759712.3299794244"/>
    <n v="330643.50635802455"/>
    <n v="3.8641711229946525"/>
    <s v="Usb Cable"/>
    <x v="1"/>
    <s v="Electronics"/>
    <s v="Electronics"/>
    <s v="Electronics"/>
    <n v="13"/>
    <s v="Electronics"/>
    <m/>
    <n v="2025"/>
    <n v="2"/>
    <n v="26"/>
    <n v="4"/>
    <s v="Weekday"/>
    <m/>
    <m/>
  </r>
  <r>
    <s v="WEB-6017"/>
    <x v="492"/>
    <s v="Saanvi Das"/>
    <x v="6"/>
    <x v="4"/>
    <x v="24"/>
    <n v="1"/>
    <n v="904.18"/>
    <x v="2"/>
    <x v="3"/>
    <n v="3"/>
    <n v="904.18"/>
    <m/>
    <m/>
    <m/>
    <m/>
    <m/>
    <m/>
    <s v="Lost Sale"/>
    <s v="No"/>
    <s v="Yes"/>
    <m/>
    <n v="558"/>
    <n v="430"/>
    <n v="1098537.4901531704"/>
    <n v="96724.388030634553"/>
    <n v="3.9001122334455669"/>
    <s v="Face Cream"/>
    <x v="4"/>
    <s v="Beauty"/>
    <s v="Beauty"/>
    <s v="Beauty"/>
    <n v="80"/>
    <s v="Beauty"/>
    <m/>
    <n v="2023"/>
    <n v="4"/>
    <n v="18"/>
    <n v="3"/>
    <s v="Weekday"/>
    <m/>
    <m/>
  </r>
  <r>
    <s v="WEB-7638"/>
    <x v="371"/>
    <s v="Aarav Pillai"/>
    <x v="6"/>
    <x v="1"/>
    <x v="1"/>
    <n v="1"/>
    <n v="791.5"/>
    <x v="4"/>
    <x v="0"/>
    <m/>
    <n v="791.5"/>
    <m/>
    <m/>
    <m/>
    <m/>
    <m/>
    <m/>
    <s v="Completed"/>
    <s v="No"/>
    <s v="No"/>
    <m/>
    <n v="558"/>
    <n v="430"/>
    <n v="2759712.3299794244"/>
    <n v="330643.50635802455"/>
    <n v="3.8641711229946525"/>
    <s v="Power Bank 10000Mah"/>
    <x v="1"/>
    <s v="Electronics"/>
    <s v="Electronics"/>
    <s v="Electronics"/>
    <n v="3"/>
    <s v="Electronics"/>
    <m/>
    <n v="2023"/>
    <n v="3"/>
    <n v="24"/>
    <n v="6"/>
    <s v="Weekday"/>
    <m/>
    <m/>
  </r>
  <r>
    <s v="WEB-5277"/>
    <x v="701"/>
    <s v="Aditya Iyer"/>
    <x v="2"/>
    <x v="4"/>
    <x v="12"/>
    <n v="1"/>
    <n v="469"/>
    <x v="0"/>
    <x v="1"/>
    <n v="4"/>
    <n v="469"/>
    <m/>
    <m/>
    <m/>
    <m/>
    <m/>
    <m/>
    <s v="Pending"/>
    <s v="No"/>
    <s v="Yes"/>
    <m/>
    <n v="589"/>
    <n v="426"/>
    <n v="1098537.4901531704"/>
    <n v="96724.388030634553"/>
    <n v="3.9001122334455669"/>
    <s v="Perfume 50Ml"/>
    <x v="4"/>
    <s v="Beauty"/>
    <s v="Beauty"/>
    <s v="Beauty"/>
    <n v="18"/>
    <s v="Beauty"/>
    <m/>
    <n v="2024"/>
    <n v="2"/>
    <n v="14"/>
    <n v="4"/>
    <s v="Weekday"/>
    <m/>
    <m/>
  </r>
  <r>
    <s v="WEB-6201"/>
    <x v="13"/>
    <s v="Rohan Menon"/>
    <x v="6"/>
    <x v="1"/>
    <x v="18"/>
    <n v="3"/>
    <n v="2200.15"/>
    <x v="1"/>
    <x v="0"/>
    <n v="3"/>
    <n v="6600.4500000000007"/>
    <m/>
    <m/>
    <m/>
    <m/>
    <m/>
    <m/>
    <s v="Completed"/>
    <s v="Yes"/>
    <s v="No"/>
    <m/>
    <n v="558"/>
    <n v="430"/>
    <n v="2759712.3299794244"/>
    <n v="330643.50635802455"/>
    <n v="3.8641711229946525"/>
    <s v="Bluetooth Speaker"/>
    <x v="1"/>
    <s v="Electronics"/>
    <s v="Electronics"/>
    <s v="Electronics"/>
    <n v="48"/>
    <s v="Electronics"/>
    <m/>
    <n v="2024"/>
    <n v="4"/>
    <n v="30"/>
    <n v="3"/>
    <s v="Weekday"/>
    <m/>
    <m/>
  </r>
  <r>
    <s v="WEB-5939"/>
    <x v="776"/>
    <s v="Kavya Malhotra"/>
    <x v="5"/>
    <x v="2"/>
    <x v="13"/>
    <n v="1"/>
    <n v="482.52"/>
    <x v="0"/>
    <x v="0"/>
    <n v="5"/>
    <n v="482.52"/>
    <m/>
    <m/>
    <m/>
    <m/>
    <m/>
    <m/>
    <s v="Completed"/>
    <s v="No"/>
    <s v="No"/>
    <m/>
    <n v="559"/>
    <n v="408"/>
    <n v="594714.6477588166"/>
    <n v="60882.938065984097"/>
    <n v="3.804733727810651"/>
    <s v="Self-Help Book"/>
    <x v="2"/>
    <s v="Books"/>
    <s v="Books"/>
    <s v="Books"/>
    <n v="19"/>
    <s v="Books"/>
    <m/>
    <n v="2024"/>
    <n v="5"/>
    <n v="24"/>
    <n v="6"/>
    <s v="Weekday"/>
    <m/>
    <m/>
  </r>
  <r>
    <s v="WEB-7770"/>
    <x v="262"/>
    <s v="Rahul Patel"/>
    <x v="5"/>
    <x v="0"/>
    <x v="4"/>
    <n v="3"/>
    <n v="211.55"/>
    <x v="4"/>
    <x v="2"/>
    <n v="5"/>
    <n v="634.65000000000009"/>
    <m/>
    <m/>
    <m/>
    <m/>
    <m/>
    <m/>
    <s v="Completed"/>
    <s v="No"/>
    <s v="No"/>
    <m/>
    <n v="559"/>
    <n v="408"/>
    <n v="1463424.4009529033"/>
    <n v="118285.78776560788"/>
    <n v="3.8140589569160999"/>
    <s v="Non-Stick Pan"/>
    <x v="0"/>
    <s v="Home &amp; Kitchen"/>
    <s v="Home &amp; Kitchen"/>
    <s v="Home &amp; Kitchen"/>
    <n v="7"/>
    <s v="Home &amp; Kitchen"/>
    <m/>
    <n v="2024"/>
    <n v="11"/>
    <n v="20"/>
    <n v="4"/>
    <s v="Weekday"/>
    <m/>
    <m/>
  </r>
  <r>
    <s v="WEB-9146"/>
    <x v="574"/>
    <s v="Simran Chatterjee"/>
    <x v="0"/>
    <x v="3"/>
    <x v="19"/>
    <n v="1"/>
    <n v="300.02"/>
    <x v="3"/>
    <x v="1"/>
    <n v="5"/>
    <n v="300.02"/>
    <m/>
    <m/>
    <m/>
    <m/>
    <m/>
    <m/>
    <s v="Pending"/>
    <s v="No"/>
    <s v="Yes"/>
    <m/>
    <n v="590"/>
    <n v="451"/>
    <n v="1892867.2841657216"/>
    <n v="199432.98236095349"/>
    <n v="3.8949824970828471"/>
    <s v="Sunglasses"/>
    <x v="3"/>
    <s v="Fashion"/>
    <s v="Fashion"/>
    <s v="Fashion"/>
    <n v="53"/>
    <s v="Fashion"/>
    <m/>
    <n v="2024"/>
    <n v="1"/>
    <n v="20"/>
    <n v="7"/>
    <s v="Weekday"/>
    <m/>
    <m/>
  </r>
  <r>
    <s v="WEB-8189"/>
    <x v="35"/>
    <s v="Ananya Menon"/>
    <x v="4"/>
    <x v="3"/>
    <x v="19"/>
    <n v="3"/>
    <n v="571.49"/>
    <x v="4"/>
    <x v="0"/>
    <n v="5"/>
    <n v="1714.47"/>
    <m/>
    <m/>
    <m/>
    <m/>
    <m/>
    <m/>
    <s v="Completed"/>
    <s v="Yes"/>
    <s v="No"/>
    <m/>
    <n v="573"/>
    <n v="450"/>
    <n v="1892867.2841657216"/>
    <n v="199432.98236095349"/>
    <n v="3.8949824970828471"/>
    <s v="Sunglasses"/>
    <x v="3"/>
    <s v="Fashion"/>
    <s v="Fashion"/>
    <s v="Fashion"/>
    <n v="53"/>
    <s v="Fashion"/>
    <m/>
    <n v="2023"/>
    <n v="4"/>
    <n v="24"/>
    <n v="2"/>
    <s v="Weekday"/>
    <m/>
    <m/>
  </r>
  <r>
    <s v="WEB-5427"/>
    <x v="689"/>
    <s v="Saanvi Joshi"/>
    <x v="4"/>
    <x v="0"/>
    <x v="0"/>
    <n v="3"/>
    <n v="1921.57"/>
    <x v="2"/>
    <x v="0"/>
    <n v="4"/>
    <n v="5764.71"/>
    <m/>
    <m/>
    <m/>
    <m/>
    <m/>
    <m/>
    <s v="Completed"/>
    <s v="Yes"/>
    <s v="No"/>
    <m/>
    <n v="573"/>
    <n v="450"/>
    <n v="1463424.4009529033"/>
    <n v="118285.78776560788"/>
    <n v="3.8140589569160999"/>
    <s v="Water Bottle"/>
    <x v="0"/>
    <s v="Home &amp; Kitchen"/>
    <s v="Home &amp; Kitchen"/>
    <s v="Home &amp; Kitchen"/>
    <n v="2"/>
    <s v="Home &amp; Kitchen"/>
    <m/>
    <n v="2025"/>
    <n v="3"/>
    <n v="28"/>
    <n v="6"/>
    <s v="Weekday"/>
    <m/>
    <m/>
  </r>
  <r>
    <s v="WEB-6568"/>
    <x v="861"/>
    <s v="Kavya Pillai"/>
    <x v="3"/>
    <x v="3"/>
    <x v="20"/>
    <n v="2"/>
    <n v="1195.17"/>
    <x v="2"/>
    <x v="0"/>
    <n v="3"/>
    <n v="2390.34"/>
    <m/>
    <m/>
    <m/>
    <m/>
    <m/>
    <m/>
    <s v="Completed"/>
    <s v="Yes"/>
    <s v="No"/>
    <m/>
    <n v="619"/>
    <n v="468"/>
    <n v="1892867.2841657216"/>
    <n v="199432.98236095349"/>
    <n v="3.8949824970828471"/>
    <s v="Men'S T-Shirt"/>
    <x v="3"/>
    <s v="Fashion"/>
    <s v="Fashion"/>
    <s v="Fashion"/>
    <n v="55"/>
    <s v="Fashion"/>
    <m/>
    <n v="2024"/>
    <n v="5"/>
    <n v="7"/>
    <n v="3"/>
    <s v="Weekend"/>
    <m/>
    <m/>
  </r>
  <r>
    <s v="WEB-7048"/>
    <x v="448"/>
    <s v="Diya Chatterjee"/>
    <x v="4"/>
    <x v="4"/>
    <x v="22"/>
    <n v="1"/>
    <n v="1361.66"/>
    <x v="0"/>
    <x v="0"/>
    <n v="4"/>
    <n v="1361.66"/>
    <m/>
    <m/>
    <m/>
    <m/>
    <m/>
    <m/>
    <s v="Completed"/>
    <s v="Yes"/>
    <s v="No"/>
    <m/>
    <n v="573"/>
    <n v="450"/>
    <n v="1098537.4901531704"/>
    <n v="96724.388030634553"/>
    <n v="3.9001122334455669"/>
    <s v="Hair Oil"/>
    <x v="4"/>
    <s v="Beauty"/>
    <s v="Beauty"/>
    <s v="Beauty"/>
    <n v="70"/>
    <s v="Beauty"/>
    <m/>
    <n v="2024"/>
    <n v="7"/>
    <n v="26"/>
    <n v="6"/>
    <s v="Weekday"/>
    <m/>
    <m/>
  </r>
  <r>
    <s v="WEB-9535"/>
    <x v="254"/>
    <s v="Neha Mehta"/>
    <x v="2"/>
    <x v="3"/>
    <x v="20"/>
    <n v="3"/>
    <n v="1886.17"/>
    <x v="3"/>
    <x v="2"/>
    <n v="5"/>
    <n v="5658.51"/>
    <m/>
    <m/>
    <m/>
    <m/>
    <m/>
    <m/>
    <s v="Completed"/>
    <s v="No"/>
    <s v="No"/>
    <m/>
    <n v="589"/>
    <n v="426"/>
    <n v="1892867.2841657216"/>
    <n v="199432.98236095349"/>
    <n v="3.8949824970828471"/>
    <s v="Men'S T-Shirt"/>
    <x v="3"/>
    <s v="Fashion"/>
    <s v="Fashion"/>
    <s v="Fashion"/>
    <n v="55"/>
    <s v="Fashion"/>
    <m/>
    <n v="2025"/>
    <n v="2"/>
    <n v="20"/>
    <n v="5"/>
    <s v="Weekday"/>
    <m/>
    <m/>
  </r>
  <r>
    <s v="WEB-7985"/>
    <x v="879"/>
    <s v="Rohan Singh"/>
    <x v="7"/>
    <x v="0"/>
    <x v="5"/>
    <n v="1"/>
    <n v="1545.43"/>
    <x v="3"/>
    <x v="0"/>
    <n v="3"/>
    <n v="1545.43"/>
    <m/>
    <m/>
    <m/>
    <m/>
    <m/>
    <m/>
    <s v="Completed"/>
    <s v="Yes"/>
    <s v="No"/>
    <m/>
    <n v="567"/>
    <n v="440"/>
    <n v="1463424.4009529033"/>
    <n v="118285.78776560788"/>
    <n v="3.8140589569160999"/>
    <s v="Storage Box"/>
    <x v="0"/>
    <s v="Home &amp; Kitchen"/>
    <s v="Home &amp; Kitchen"/>
    <s v="Home &amp; Kitchen"/>
    <n v="8"/>
    <s v="Home &amp; Kitchen"/>
    <m/>
    <n v="2023"/>
    <n v="9"/>
    <n v="25"/>
    <n v="2"/>
    <s v="Weekday"/>
    <m/>
    <m/>
  </r>
  <r>
    <s v="WEB-8491"/>
    <x v="600"/>
    <s v="Neha Rao"/>
    <x v="1"/>
    <x v="0"/>
    <x v="23"/>
    <n v="2"/>
    <n v="1534.41"/>
    <x v="2"/>
    <x v="3"/>
    <m/>
    <n v="3068.82"/>
    <m/>
    <m/>
    <m/>
    <m/>
    <m/>
    <m/>
    <s v="Lost Sale"/>
    <s v="No"/>
    <s v="Yes"/>
    <m/>
    <n v="595"/>
    <n v="444"/>
    <n v="1463424.4009529033"/>
    <n v="118285.78776560788"/>
    <n v="3.8140589569160999"/>
    <s v="Led Bulb Pack"/>
    <x v="0"/>
    <s v="Home &amp; Kitchen"/>
    <s v="Home &amp; Kitchen"/>
    <s v="Home &amp; Kitchen"/>
    <n v="76"/>
    <s v="Home &amp; Kitchen"/>
    <m/>
    <n v="2023"/>
    <n v="12"/>
    <n v="28"/>
    <n v="5"/>
    <s v="Weekday"/>
    <m/>
    <m/>
  </r>
  <r>
    <s v="WEB-7091"/>
    <x v="252"/>
    <s v="Ishaan Malhotra"/>
    <x v="6"/>
    <x v="4"/>
    <x v="6"/>
    <n v="2"/>
    <n v="777.1"/>
    <x v="3"/>
    <x v="0"/>
    <n v="3"/>
    <n v="1554.2"/>
    <m/>
    <m/>
    <m/>
    <m/>
    <m/>
    <m/>
    <s v="Completed"/>
    <s v="Yes"/>
    <s v="No"/>
    <m/>
    <n v="558"/>
    <n v="430"/>
    <n v="1098537.4901531704"/>
    <n v="96724.388030634553"/>
    <n v="3.9001122334455669"/>
    <s v="Lipstick"/>
    <x v="4"/>
    <s v="Beauty"/>
    <s v="Beauty"/>
    <s v="Beauty"/>
    <n v="10"/>
    <s v="Beauty"/>
    <m/>
    <n v="2023"/>
    <n v="1"/>
    <n v="21"/>
    <n v="7"/>
    <s v="Weekday"/>
    <m/>
    <m/>
  </r>
  <r>
    <s v="WEB-7076"/>
    <x v="540"/>
    <s v="Vikram Bose"/>
    <x v="1"/>
    <x v="2"/>
    <x v="15"/>
    <n v="1"/>
    <n v="175.7"/>
    <x v="3"/>
    <x v="3"/>
    <n v="5"/>
    <n v="175.7"/>
    <m/>
    <m/>
    <m/>
    <m/>
    <m/>
    <m/>
    <s v="Lost Sale"/>
    <s v="No"/>
    <s v="Yes"/>
    <m/>
    <n v="595"/>
    <n v="444"/>
    <n v="594714.6477588166"/>
    <n v="60882.938065984097"/>
    <n v="3.804733727810651"/>
    <s v="Kids Story Book"/>
    <x v="2"/>
    <s v="Books"/>
    <s v="Books"/>
    <s v="Books"/>
    <n v="23"/>
    <s v="Books"/>
    <m/>
    <n v="2025"/>
    <n v="3"/>
    <n v="19"/>
    <n v="4"/>
    <s v="Weekday"/>
    <m/>
    <m/>
  </r>
  <r>
    <s v="WEB-5489"/>
    <x v="568"/>
    <s v="Aditya Singh"/>
    <x v="5"/>
    <x v="2"/>
    <x v="7"/>
    <n v="1"/>
    <n v="127.93"/>
    <x v="4"/>
    <x v="3"/>
    <n v="4"/>
    <n v="127.93"/>
    <m/>
    <m/>
    <m/>
    <m/>
    <m/>
    <m/>
    <s v="Lost Sale"/>
    <s v="No"/>
    <s v="Yes"/>
    <m/>
    <n v="559"/>
    <n v="408"/>
    <n v="594714.6477588166"/>
    <n v="60882.938065984097"/>
    <n v="3.804733727810651"/>
    <s v="Fiction Novel"/>
    <x v="2"/>
    <s v="Books"/>
    <s v="Books"/>
    <s v="Books"/>
    <n v="11"/>
    <s v="Books"/>
    <m/>
    <n v="2025"/>
    <n v="3"/>
    <n v="17"/>
    <n v="2"/>
    <s v="Weekday"/>
    <m/>
    <m/>
  </r>
  <r>
    <s v="WEB-9174"/>
    <x v="236"/>
    <s v="Ishaan Bose"/>
    <x v="7"/>
    <x v="4"/>
    <x v="12"/>
    <n v="3"/>
    <n v="1089.06"/>
    <x v="0"/>
    <x v="0"/>
    <n v="5"/>
    <n v="3267.18"/>
    <m/>
    <m/>
    <m/>
    <m/>
    <m/>
    <m/>
    <s v="Completed"/>
    <s v="Yes"/>
    <s v="No"/>
    <m/>
    <n v="567"/>
    <n v="440"/>
    <n v="1098537.4901531704"/>
    <n v="96724.388030634553"/>
    <n v="3.9001122334455669"/>
    <s v="Perfume 50Ml"/>
    <x v="4"/>
    <s v="Beauty"/>
    <s v="Beauty"/>
    <s v="Beauty"/>
    <n v="18"/>
    <s v="Beauty"/>
    <m/>
    <n v="2025"/>
    <n v="5"/>
    <n v="13"/>
    <n v="3"/>
    <s v="Weekday"/>
    <m/>
    <m/>
  </r>
  <r>
    <s v="WEB-6459"/>
    <x v="417"/>
    <s v="Sanjay Reddy"/>
    <x v="7"/>
    <x v="0"/>
    <x v="4"/>
    <n v="1"/>
    <n v="907.79"/>
    <x v="3"/>
    <x v="0"/>
    <m/>
    <n v="907.79"/>
    <m/>
    <m/>
    <m/>
    <m/>
    <m/>
    <m/>
    <s v="Completed"/>
    <s v="No"/>
    <s v="No"/>
    <m/>
    <n v="567"/>
    <n v="440"/>
    <n v="1463424.4009529033"/>
    <n v="118285.78776560788"/>
    <n v="3.8140589569160999"/>
    <s v="Non-Stick Pan"/>
    <x v="0"/>
    <s v="Home &amp; Kitchen"/>
    <s v="Home &amp; Kitchen"/>
    <s v="Home &amp; Kitchen"/>
    <n v="7"/>
    <s v="Home &amp; Kitchen"/>
    <m/>
    <n v="2023"/>
    <n v="11"/>
    <n v="19"/>
    <n v="1"/>
    <s v="Weekday"/>
    <m/>
    <m/>
  </r>
  <r>
    <s v="WEB-6445"/>
    <x v="68"/>
    <s v="Aarav Verma"/>
    <x v="1"/>
    <x v="3"/>
    <x v="20"/>
    <n v="2"/>
    <n v="1622.25"/>
    <x v="2"/>
    <x v="0"/>
    <n v="4"/>
    <n v="3244.5"/>
    <m/>
    <m/>
    <m/>
    <m/>
    <m/>
    <m/>
    <s v="Completed"/>
    <s v="Yes"/>
    <s v="No"/>
    <m/>
    <n v="595"/>
    <n v="444"/>
    <n v="1892867.2841657216"/>
    <n v="199432.98236095349"/>
    <n v="3.8949824970828471"/>
    <s v="Men'S T-Shirt"/>
    <x v="3"/>
    <s v="Fashion"/>
    <s v="Fashion"/>
    <s v="Fashion"/>
    <n v="55"/>
    <s v="Fashion"/>
    <m/>
    <n v="2023"/>
    <n v="6"/>
    <n v="24"/>
    <n v="7"/>
    <s v="Weekday"/>
    <m/>
    <m/>
  </r>
  <r>
    <s v="WEB-5842"/>
    <x v="722"/>
    <s v="Rahul Mehta"/>
    <x v="3"/>
    <x v="4"/>
    <x v="12"/>
    <n v="1"/>
    <n v="1159.22"/>
    <x v="4"/>
    <x v="0"/>
    <n v="4"/>
    <n v="1159.22"/>
    <m/>
    <m/>
    <m/>
    <m/>
    <m/>
    <m/>
    <s v="Completed"/>
    <s v="Yes"/>
    <s v="No"/>
    <m/>
    <n v="619"/>
    <n v="468"/>
    <n v="1098537.4901531704"/>
    <n v="96724.388030634553"/>
    <n v="3.9001122334455669"/>
    <s v="Perfume 50Ml"/>
    <x v="4"/>
    <s v="Beauty"/>
    <s v="Beauty"/>
    <s v="Beauty"/>
    <n v="18"/>
    <s v="Beauty"/>
    <m/>
    <n v="2023"/>
    <n v="3"/>
    <n v="19"/>
    <n v="1"/>
    <s v="Weekday"/>
    <m/>
    <m/>
  </r>
  <r>
    <s v="WEB-9452"/>
    <x v="460"/>
    <s v="Diya Sharma"/>
    <x v="3"/>
    <x v="1"/>
    <x v="8"/>
    <n v="2"/>
    <n v="3006.79"/>
    <x v="3"/>
    <x v="0"/>
    <n v="4"/>
    <n v="6013.58"/>
    <m/>
    <m/>
    <m/>
    <m/>
    <m/>
    <m/>
    <s v="Completed"/>
    <s v="Yes"/>
    <s v="No"/>
    <m/>
    <n v="619"/>
    <n v="468"/>
    <n v="2759712.3299794244"/>
    <n v="330643.50635802455"/>
    <n v="3.8641711229946525"/>
    <s v="Wireless Earbuds"/>
    <x v="1"/>
    <s v="Electronics"/>
    <s v="Electronics"/>
    <s v="Electronics"/>
    <n v="12"/>
    <s v="Electronics"/>
    <m/>
    <n v="2023"/>
    <n v="5"/>
    <n v="4"/>
    <n v="5"/>
    <s v="Weekday"/>
    <m/>
    <m/>
  </r>
  <r>
    <s v="WEB-7299"/>
    <x v="631"/>
    <s v="Kavya Khan"/>
    <x v="4"/>
    <x v="1"/>
    <x v="18"/>
    <n v="1"/>
    <n v="2220.8000000000002"/>
    <x v="3"/>
    <x v="0"/>
    <n v="4"/>
    <n v="2220.8000000000002"/>
    <m/>
    <m/>
    <m/>
    <m/>
    <m/>
    <m/>
    <s v="Completed"/>
    <s v="Yes"/>
    <s v="No"/>
    <m/>
    <n v="573"/>
    <n v="450"/>
    <n v="2759712.3299794244"/>
    <n v="330643.50635802455"/>
    <n v="3.8641711229946525"/>
    <s v="Bluetooth Speaker"/>
    <x v="1"/>
    <s v="Electronics"/>
    <s v="Electronics"/>
    <s v="Electronics"/>
    <n v="48"/>
    <s v="Electronics"/>
    <m/>
    <n v="2023"/>
    <n v="4"/>
    <n v="4"/>
    <n v="3"/>
    <s v="Weekday"/>
    <m/>
    <m/>
  </r>
  <r>
    <s v="WEB-5239"/>
    <x v="465"/>
    <s v="Simran Joshi"/>
    <x v="7"/>
    <x v="2"/>
    <x v="13"/>
    <n v="2"/>
    <n v="151.44999999999999"/>
    <x v="1"/>
    <x v="0"/>
    <n v="5"/>
    <n v="302.89999999999998"/>
    <m/>
    <m/>
    <m/>
    <m/>
    <m/>
    <m/>
    <s v="Completed"/>
    <s v="No"/>
    <s v="No"/>
    <m/>
    <n v="567"/>
    <n v="440"/>
    <n v="594714.6477588166"/>
    <n v="60882.938065984097"/>
    <n v="3.804733727810651"/>
    <s v="Self-Help Book"/>
    <x v="2"/>
    <s v="Books"/>
    <s v="Books"/>
    <s v="Books"/>
    <n v="19"/>
    <s v="Books"/>
    <m/>
    <n v="2023"/>
    <n v="8"/>
    <n v="30"/>
    <n v="4"/>
    <s v="Weekday"/>
    <m/>
    <m/>
  </r>
  <r>
    <s v="WEB-6873"/>
    <x v="408"/>
    <s v="Neha Mehta"/>
    <x v="6"/>
    <x v="4"/>
    <x v="12"/>
    <n v="1"/>
    <n v="548.87"/>
    <x v="2"/>
    <x v="0"/>
    <m/>
    <n v="548.87"/>
    <m/>
    <m/>
    <m/>
    <m/>
    <m/>
    <m/>
    <s v="Completed"/>
    <s v="No"/>
    <s v="No"/>
    <m/>
    <n v="558"/>
    <n v="430"/>
    <n v="1098537.4901531704"/>
    <n v="96724.388030634553"/>
    <n v="3.9001122334455669"/>
    <s v="Perfume 50Ml"/>
    <x v="4"/>
    <s v="Beauty"/>
    <s v="Beauty"/>
    <s v="Beauty"/>
    <n v="18"/>
    <s v="Beauty"/>
    <m/>
    <n v="2025"/>
    <n v="2"/>
    <n v="14"/>
    <n v="6"/>
    <s v="Weekday"/>
    <m/>
    <m/>
  </r>
  <r>
    <s v="WEB-7528"/>
    <x v="212"/>
    <s v="Diya Bose"/>
    <x v="5"/>
    <x v="1"/>
    <x v="18"/>
    <n v="1"/>
    <n v="1582.57"/>
    <x v="0"/>
    <x v="1"/>
    <n v="4"/>
    <n v="1582.57"/>
    <m/>
    <m/>
    <m/>
    <m/>
    <m/>
    <m/>
    <s v="Pending"/>
    <s v="No"/>
    <s v="Yes"/>
    <m/>
    <n v="559"/>
    <n v="408"/>
    <n v="2759712.3299794244"/>
    <n v="330643.50635802455"/>
    <n v="3.8641711229946525"/>
    <s v="Bluetooth Speaker"/>
    <x v="1"/>
    <s v="Electronics"/>
    <s v="Electronics"/>
    <s v="Electronics"/>
    <n v="48"/>
    <s v="Electronics"/>
    <m/>
    <n v="2023"/>
    <n v="11"/>
    <n v="27"/>
    <n v="2"/>
    <s v="Weekday"/>
    <m/>
    <m/>
  </r>
  <r>
    <s v="WEB-6982"/>
    <x v="144"/>
    <s v="Diya Das"/>
    <x v="2"/>
    <x v="0"/>
    <x v="5"/>
    <n v="2"/>
    <n v="1795.52"/>
    <x v="2"/>
    <x v="3"/>
    <n v="4"/>
    <n v="3591.04"/>
    <m/>
    <m/>
    <m/>
    <m/>
    <m/>
    <m/>
    <s v="Lost Sale"/>
    <s v="No"/>
    <s v="Yes"/>
    <m/>
    <n v="589"/>
    <n v="426"/>
    <n v="1463424.4009529033"/>
    <n v="118285.78776560788"/>
    <n v="3.8140589569160999"/>
    <s v="Storage Box"/>
    <x v="0"/>
    <s v="Home &amp; Kitchen"/>
    <s v="Home &amp; Kitchen"/>
    <s v="Home &amp; Kitchen"/>
    <n v="8"/>
    <s v="Home &amp; Kitchen"/>
    <m/>
    <n v="2023"/>
    <n v="12"/>
    <n v="10"/>
    <n v="1"/>
    <s v="Weekday"/>
    <m/>
    <m/>
  </r>
  <r>
    <s v="WEB-5402"/>
    <x v="80"/>
    <s v="Rahul Gupta"/>
    <x v="6"/>
    <x v="4"/>
    <x v="22"/>
    <n v="1"/>
    <n v="1274.26"/>
    <x v="2"/>
    <x v="0"/>
    <n v="5"/>
    <n v="1274.26"/>
    <m/>
    <m/>
    <m/>
    <m/>
    <m/>
    <m/>
    <s v="Completed"/>
    <s v="Yes"/>
    <s v="No"/>
    <m/>
    <n v="558"/>
    <n v="430"/>
    <n v="1098537.4901531704"/>
    <n v="96724.388030634553"/>
    <n v="3.9001122334455669"/>
    <s v="Hair Oil"/>
    <x v="4"/>
    <s v="Beauty"/>
    <s v="Beauty"/>
    <s v="Beauty"/>
    <n v="70"/>
    <s v="Beauty"/>
    <m/>
    <n v="2025"/>
    <n v="4"/>
    <n v="3"/>
    <n v="5"/>
    <s v="Weekday"/>
    <m/>
    <m/>
  </r>
  <r>
    <s v="WEB-8914"/>
    <x v="50"/>
    <s v="Simran Nair"/>
    <x v="7"/>
    <x v="3"/>
    <x v="17"/>
    <n v="2"/>
    <n v="1084.8399999999999"/>
    <x v="4"/>
    <x v="0"/>
    <n v="4"/>
    <n v="2169.6799999999998"/>
    <m/>
    <m/>
    <m/>
    <m/>
    <m/>
    <m/>
    <s v="Completed"/>
    <s v="Yes"/>
    <s v="No"/>
    <m/>
    <n v="567"/>
    <n v="440"/>
    <n v="1892867.2841657216"/>
    <n v="199432.98236095349"/>
    <n v="3.8949824970828471"/>
    <s v="Running Shoes"/>
    <x v="3"/>
    <s v="Fashion"/>
    <s v="Fashion"/>
    <s v="Fashion"/>
    <n v="45"/>
    <s v="Fashion"/>
    <m/>
    <n v="2023"/>
    <n v="10"/>
    <n v="30"/>
    <n v="2"/>
    <s v="Weekday"/>
    <m/>
    <m/>
  </r>
  <r>
    <s v="WEB-5250"/>
    <x v="162"/>
    <s v="Neha Pillai"/>
    <x v="4"/>
    <x v="1"/>
    <x v="8"/>
    <n v="1"/>
    <n v="2151.65"/>
    <x v="1"/>
    <x v="0"/>
    <m/>
    <n v="2151.65"/>
    <m/>
    <m/>
    <m/>
    <m/>
    <m/>
    <m/>
    <s v="Completed"/>
    <s v="Yes"/>
    <s v="No"/>
    <m/>
    <n v="573"/>
    <n v="450"/>
    <n v="2759712.3299794244"/>
    <n v="330643.50635802455"/>
    <n v="3.8641711229946525"/>
    <s v="Wireless Earbuds"/>
    <x v="1"/>
    <s v="Electronics"/>
    <s v="Electronics"/>
    <s v="Electronics"/>
    <n v="12"/>
    <s v="Electronics"/>
    <m/>
    <n v="2025"/>
    <n v="1"/>
    <n v="29"/>
    <n v="4"/>
    <s v="Weekday"/>
    <m/>
    <m/>
  </r>
  <r>
    <s v="WEB-8976"/>
    <x v="810"/>
    <s v="Aarav Nair"/>
    <x v="0"/>
    <x v="2"/>
    <x v="2"/>
    <n v="1"/>
    <n v="524.33000000000004"/>
    <x v="1"/>
    <x v="0"/>
    <n v="4"/>
    <n v="524.33000000000004"/>
    <m/>
    <m/>
    <m/>
    <m/>
    <m/>
    <m/>
    <s v="Completed"/>
    <s v="No"/>
    <s v="No"/>
    <m/>
    <n v="590"/>
    <n v="451"/>
    <n v="594714.6477588166"/>
    <n v="60882.938065984097"/>
    <n v="3.804733727810651"/>
    <s v="Cookbook"/>
    <x v="2"/>
    <s v="Books"/>
    <s v="Books"/>
    <s v="Books"/>
    <n v="4"/>
    <s v="Books"/>
    <m/>
    <n v="2025"/>
    <n v="5"/>
    <n v="24"/>
    <n v="7"/>
    <s v="Weekday"/>
    <m/>
    <m/>
  </r>
  <r>
    <s v="WEB-9637"/>
    <x v="191"/>
    <s v="Meera Bose"/>
    <x v="3"/>
    <x v="2"/>
    <x v="15"/>
    <n v="1"/>
    <n v="539.34"/>
    <x v="4"/>
    <x v="0"/>
    <n v="5"/>
    <n v="539.34"/>
    <m/>
    <m/>
    <m/>
    <m/>
    <m/>
    <m/>
    <s v="Completed"/>
    <s v="No"/>
    <s v="No"/>
    <m/>
    <n v="619"/>
    <n v="468"/>
    <n v="594714.6477588166"/>
    <n v="60882.938065984097"/>
    <n v="3.804733727810651"/>
    <s v="Kids Story Book"/>
    <x v="2"/>
    <s v="Books"/>
    <s v="Books"/>
    <s v="Books"/>
    <n v="23"/>
    <s v="Books"/>
    <m/>
    <n v="2025"/>
    <n v="1"/>
    <n v="30"/>
    <n v="5"/>
    <s v="Weekday"/>
    <m/>
    <m/>
  </r>
  <r>
    <s v="WEB-8137"/>
    <x v="112"/>
    <s v="Simran Iyer"/>
    <x v="0"/>
    <x v="2"/>
    <x v="7"/>
    <n v="1"/>
    <n v="750.6"/>
    <x v="4"/>
    <x v="0"/>
    <n v="4"/>
    <n v="750.6"/>
    <m/>
    <m/>
    <m/>
    <m/>
    <m/>
    <m/>
    <s v="Completed"/>
    <s v="No"/>
    <s v="No"/>
    <m/>
    <n v="590"/>
    <n v="451"/>
    <n v="594714.6477588166"/>
    <n v="60882.938065984097"/>
    <n v="3.804733727810651"/>
    <s v="Fiction Novel"/>
    <x v="2"/>
    <s v="Books"/>
    <s v="Books"/>
    <s v="Books"/>
    <n v="11"/>
    <s v="Books"/>
    <m/>
    <n v="2023"/>
    <n v="5"/>
    <n v="5"/>
    <n v="6"/>
    <s v="Weekday"/>
    <m/>
    <m/>
  </r>
  <r>
    <s v="WEB-5249"/>
    <x v="72"/>
    <s v="Karan Pillai"/>
    <x v="6"/>
    <x v="0"/>
    <x v="23"/>
    <n v="1"/>
    <n v="1694.52"/>
    <x v="4"/>
    <x v="0"/>
    <n v="2"/>
    <n v="1694.52"/>
    <m/>
    <m/>
    <m/>
    <m/>
    <m/>
    <m/>
    <s v="Completed"/>
    <s v="Yes"/>
    <s v="No"/>
    <m/>
    <n v="558"/>
    <n v="430"/>
    <n v="1463424.4009529033"/>
    <n v="118285.78776560788"/>
    <n v="3.8140589569160999"/>
    <s v="Led Bulb Pack"/>
    <x v="0"/>
    <s v="Home &amp; Kitchen"/>
    <s v="Home &amp; Kitchen"/>
    <s v="Home &amp; Kitchen"/>
    <n v="76"/>
    <s v="Home &amp; Kitchen"/>
    <m/>
    <n v="2023"/>
    <n v="12"/>
    <n v="19"/>
    <n v="3"/>
    <s v="Weekday"/>
    <m/>
    <m/>
  </r>
  <r>
    <s v="WEB-5419"/>
    <x v="62"/>
    <s v="Riya Chatterjee"/>
    <x v="1"/>
    <x v="3"/>
    <x v="19"/>
    <n v="2"/>
    <n v="1514.57"/>
    <x v="2"/>
    <x v="0"/>
    <n v="4"/>
    <n v="3029.14"/>
    <m/>
    <m/>
    <m/>
    <m/>
    <m/>
    <m/>
    <s v="Completed"/>
    <s v="Yes"/>
    <s v="No"/>
    <m/>
    <n v="595"/>
    <n v="444"/>
    <n v="1892867.2841657216"/>
    <n v="199432.98236095349"/>
    <n v="3.8949824970828471"/>
    <s v="Sunglasses"/>
    <x v="3"/>
    <s v="Fashion"/>
    <s v="Fashion"/>
    <s v="Fashion"/>
    <n v="53"/>
    <s v="Fashion"/>
    <m/>
    <n v="2024"/>
    <n v="11"/>
    <n v="30"/>
    <n v="7"/>
    <s v="Weekday"/>
    <m/>
    <m/>
  </r>
  <r>
    <s v="WEB-8908"/>
    <x v="207"/>
    <s v="Pooja Das"/>
    <x v="4"/>
    <x v="4"/>
    <x v="21"/>
    <n v="3"/>
    <n v="1420.6"/>
    <x v="1"/>
    <x v="0"/>
    <n v="3"/>
    <n v="4261.7999999999993"/>
    <m/>
    <m/>
    <m/>
    <m/>
    <m/>
    <m/>
    <s v="Completed"/>
    <s v="Yes"/>
    <s v="No"/>
    <m/>
    <n v="573"/>
    <n v="450"/>
    <n v="1098537.4901531704"/>
    <n v="96724.388030634553"/>
    <n v="3.9001122334455669"/>
    <s v="Shampoo 200Ml"/>
    <x v="4"/>
    <s v="Beauty"/>
    <s v="Beauty"/>
    <s v="Beauty"/>
    <n v="64"/>
    <s v="Beauty"/>
    <m/>
    <n v="2024"/>
    <n v="3"/>
    <n v="15"/>
    <n v="6"/>
    <s v="Weekday"/>
    <m/>
    <m/>
  </r>
  <r>
    <s v="WEB-5416"/>
    <x v="771"/>
    <s v="Sanjay Mehta"/>
    <x v="1"/>
    <x v="4"/>
    <x v="6"/>
    <n v="2"/>
    <n v="1237.83"/>
    <x v="2"/>
    <x v="1"/>
    <n v="5"/>
    <n v="2475.66"/>
    <m/>
    <m/>
    <m/>
    <m/>
    <m/>
    <m/>
    <s v="Pending"/>
    <s v="No"/>
    <s v="Yes"/>
    <m/>
    <n v="595"/>
    <n v="444"/>
    <n v="1098537.4901531704"/>
    <n v="96724.388030634553"/>
    <n v="3.9001122334455669"/>
    <s v="Lipstick"/>
    <x v="4"/>
    <s v="Beauty"/>
    <s v="Beauty"/>
    <s v="Beauty"/>
    <n v="10"/>
    <s v="Beauty"/>
    <m/>
    <n v="2025"/>
    <n v="2"/>
    <n v="10"/>
    <n v="2"/>
    <s v="Weekday"/>
    <m/>
    <m/>
  </r>
  <r>
    <s v="WEB-5578"/>
    <x v="194"/>
    <s v="Neha Joshi"/>
    <x v="2"/>
    <x v="1"/>
    <x v="8"/>
    <n v="3"/>
    <n v="420.6"/>
    <x v="2"/>
    <x v="3"/>
    <n v="1"/>
    <n v="1261.8000000000002"/>
    <m/>
    <m/>
    <m/>
    <m/>
    <m/>
    <m/>
    <s v="Lost Sale"/>
    <s v="No"/>
    <s v="Yes"/>
    <m/>
    <n v="589"/>
    <n v="426"/>
    <n v="2759712.3299794244"/>
    <n v="330643.50635802455"/>
    <n v="3.8641711229946525"/>
    <s v="Wireless Earbuds"/>
    <x v="1"/>
    <s v="Electronics"/>
    <s v="Electronics"/>
    <s v="Electronics"/>
    <n v="12"/>
    <s v="Electronics"/>
    <m/>
    <n v="2024"/>
    <n v="6"/>
    <n v="22"/>
    <n v="7"/>
    <s v="Weekday"/>
    <m/>
    <m/>
  </r>
  <r>
    <s v="WEB-6603"/>
    <x v="546"/>
    <s v="Meera Reddy"/>
    <x v="4"/>
    <x v="3"/>
    <x v="20"/>
    <n v="1"/>
    <n v="1652.08"/>
    <x v="3"/>
    <x v="0"/>
    <n v="5"/>
    <n v="1652.08"/>
    <m/>
    <m/>
    <m/>
    <m/>
    <m/>
    <m/>
    <s v="Completed"/>
    <s v="Yes"/>
    <s v="No"/>
    <m/>
    <n v="573"/>
    <n v="450"/>
    <n v="1892867.2841657216"/>
    <n v="199432.98236095349"/>
    <n v="3.8949824970828471"/>
    <s v="Men'S T-Shirt"/>
    <x v="3"/>
    <s v="Fashion"/>
    <s v="Fashion"/>
    <s v="Fashion"/>
    <n v="55"/>
    <s v="Fashion"/>
    <m/>
    <n v="2025"/>
    <n v="4"/>
    <n v="24"/>
    <n v="5"/>
    <s v="Weekday"/>
    <m/>
    <m/>
  </r>
  <r>
    <s v="WEB-9120"/>
    <x v="465"/>
    <s v="Simran Bose"/>
    <x v="2"/>
    <x v="2"/>
    <x v="13"/>
    <n v="3"/>
    <n v="188.15"/>
    <x v="4"/>
    <x v="0"/>
    <m/>
    <n v="564.45000000000005"/>
    <m/>
    <m/>
    <m/>
    <m/>
    <m/>
    <m/>
    <s v="Completed"/>
    <s v="No"/>
    <s v="No"/>
    <m/>
    <n v="589"/>
    <n v="426"/>
    <n v="594714.6477588166"/>
    <n v="60882.938065984097"/>
    <n v="3.804733727810651"/>
    <s v="Self-Help Book"/>
    <x v="2"/>
    <s v="Books"/>
    <s v="Books"/>
    <s v="Books"/>
    <n v="19"/>
    <s v="Books"/>
    <m/>
    <n v="2023"/>
    <n v="8"/>
    <n v="30"/>
    <n v="4"/>
    <s v="Weekday"/>
    <m/>
    <m/>
  </r>
  <r>
    <s v="WEB-5705"/>
    <x v="250"/>
    <s v="Ishaan Singh"/>
    <x v="4"/>
    <x v="3"/>
    <x v="20"/>
    <n v="1"/>
    <n v="270.49"/>
    <x v="3"/>
    <x v="0"/>
    <n v="5"/>
    <n v="270.49"/>
    <m/>
    <m/>
    <m/>
    <m/>
    <m/>
    <m/>
    <s v="Completed"/>
    <s v="No"/>
    <s v="No"/>
    <m/>
    <n v="573"/>
    <n v="450"/>
    <n v="1892867.2841657216"/>
    <n v="199432.98236095349"/>
    <n v="3.8949824970828471"/>
    <s v="Men'S T-Shirt"/>
    <x v="3"/>
    <s v="Fashion"/>
    <s v="Fashion"/>
    <s v="Fashion"/>
    <n v="55"/>
    <s v="Fashion"/>
    <m/>
    <n v="2024"/>
    <n v="11"/>
    <n v="21"/>
    <n v="5"/>
    <s v="Weekday"/>
    <m/>
    <m/>
  </r>
  <r>
    <s v="WEB-6093"/>
    <x v="47"/>
    <s v="Sanjay Khan"/>
    <x v="5"/>
    <x v="3"/>
    <x v="17"/>
    <n v="2"/>
    <n v="1367.82"/>
    <x v="1"/>
    <x v="2"/>
    <n v="4"/>
    <n v="2735.64"/>
    <m/>
    <m/>
    <m/>
    <m/>
    <m/>
    <m/>
    <s v="Completed"/>
    <s v="No"/>
    <s v="No"/>
    <m/>
    <n v="559"/>
    <n v="408"/>
    <n v="1892867.2841657216"/>
    <n v="199432.98236095349"/>
    <n v="3.8949824970828471"/>
    <s v="Running Shoes"/>
    <x v="3"/>
    <s v="Fashion"/>
    <s v="Fashion"/>
    <s v="Fashion"/>
    <n v="45"/>
    <s v="Fashion"/>
    <m/>
    <n v="2023"/>
    <n v="11"/>
    <n v="9"/>
    <n v="5"/>
    <s v="Weekday"/>
    <m/>
    <m/>
  </r>
  <r>
    <s v="WEB-5186"/>
    <x v="898"/>
    <s v="Neha Khan"/>
    <x v="4"/>
    <x v="0"/>
    <x v="5"/>
    <n v="2"/>
    <n v="1162.32"/>
    <x v="1"/>
    <x v="0"/>
    <n v="5"/>
    <n v="2324.64"/>
    <m/>
    <m/>
    <m/>
    <m/>
    <m/>
    <m/>
    <s v="Completed"/>
    <s v="Yes"/>
    <s v="No"/>
    <m/>
    <n v="573"/>
    <n v="450"/>
    <n v="1463424.4009529033"/>
    <n v="118285.78776560788"/>
    <n v="3.8140589569160999"/>
    <s v="Storage Box"/>
    <x v="0"/>
    <s v="Home &amp; Kitchen"/>
    <s v="Home &amp; Kitchen"/>
    <s v="Home &amp; Kitchen"/>
    <n v="8"/>
    <s v="Home &amp; Kitchen"/>
    <m/>
    <n v="2023"/>
    <n v="5"/>
    <n v="12"/>
    <n v="6"/>
    <s v="Weekday"/>
    <m/>
    <m/>
  </r>
  <r>
    <s v="WEB-8071"/>
    <x v="493"/>
    <s v="Saanvi Gupta"/>
    <x v="5"/>
    <x v="2"/>
    <x v="13"/>
    <n v="2"/>
    <n v="390.45"/>
    <x v="3"/>
    <x v="1"/>
    <n v="3"/>
    <n v="780.9"/>
    <m/>
    <m/>
    <m/>
    <m/>
    <m/>
    <m/>
    <s v="Pending"/>
    <s v="No"/>
    <s v="Yes"/>
    <m/>
    <n v="559"/>
    <n v="408"/>
    <n v="594714.6477588166"/>
    <n v="60882.938065984097"/>
    <n v="3.804733727810651"/>
    <s v="Self-Help Book"/>
    <x v="2"/>
    <s v="Books"/>
    <s v="Books"/>
    <s v="Books"/>
    <n v="19"/>
    <s v="Books"/>
    <m/>
    <n v="2023"/>
    <n v="3"/>
    <n v="31"/>
    <n v="6"/>
    <s v="Weekday"/>
    <m/>
    <m/>
  </r>
  <r>
    <s v="WEB-8265"/>
    <x v="633"/>
    <s v="Meera Reddy"/>
    <x v="4"/>
    <x v="4"/>
    <x v="22"/>
    <n v="2"/>
    <n v="1338.29"/>
    <x v="0"/>
    <x v="0"/>
    <n v="4"/>
    <n v="2676.58"/>
    <m/>
    <m/>
    <m/>
    <m/>
    <m/>
    <m/>
    <s v="Completed"/>
    <s v="Yes"/>
    <s v="No"/>
    <m/>
    <n v="573"/>
    <n v="450"/>
    <n v="1098537.4901531704"/>
    <n v="96724.388030634553"/>
    <n v="3.9001122334455669"/>
    <s v="Hair Oil"/>
    <x v="4"/>
    <s v="Beauty"/>
    <s v="Beauty"/>
    <s v="Beauty"/>
    <n v="70"/>
    <s v="Beauty"/>
    <m/>
    <n v="2024"/>
    <n v="8"/>
    <n v="16"/>
    <n v="6"/>
    <s v="Weekday"/>
    <m/>
    <m/>
  </r>
  <r>
    <s v="WEB-8214"/>
    <x v="432"/>
    <s v="Rohan Malhotra"/>
    <x v="3"/>
    <x v="1"/>
    <x v="8"/>
    <n v="1"/>
    <n v="650.51"/>
    <x v="3"/>
    <x v="3"/>
    <n v="4"/>
    <n v="650.51"/>
    <m/>
    <m/>
    <m/>
    <m/>
    <m/>
    <m/>
    <s v="Lost Sale"/>
    <s v="No"/>
    <s v="Yes"/>
    <m/>
    <n v="619"/>
    <n v="468"/>
    <n v="2759712.3299794244"/>
    <n v="330643.50635802455"/>
    <n v="3.8641711229946525"/>
    <s v="Wireless Earbuds"/>
    <x v="1"/>
    <s v="Electronics"/>
    <s v="Electronics"/>
    <s v="Electronics"/>
    <n v="12"/>
    <s v="Electronics"/>
    <m/>
    <n v="2023"/>
    <n v="11"/>
    <n v="4"/>
    <n v="7"/>
    <s v="Weekday"/>
    <m/>
    <m/>
  </r>
  <r>
    <s v="WEB-9190"/>
    <x v="870"/>
    <s v="Neha Patel"/>
    <x v="7"/>
    <x v="4"/>
    <x v="24"/>
    <n v="1"/>
    <n v="1281.8900000000001"/>
    <x v="3"/>
    <x v="0"/>
    <n v="5"/>
    <n v="1281.8900000000001"/>
    <m/>
    <m/>
    <m/>
    <m/>
    <m/>
    <m/>
    <s v="Completed"/>
    <s v="Yes"/>
    <s v="No"/>
    <m/>
    <n v="567"/>
    <n v="440"/>
    <n v="1098537.4901531704"/>
    <n v="96724.388030634553"/>
    <n v="3.9001122334455669"/>
    <s v="Face Cream"/>
    <x v="4"/>
    <s v="Beauty"/>
    <s v="Beauty"/>
    <s v="Beauty"/>
    <n v="80"/>
    <s v="Beauty"/>
    <m/>
    <n v="2025"/>
    <n v="6"/>
    <n v="30"/>
    <n v="2"/>
    <s v="Weekday"/>
    <m/>
    <m/>
  </r>
  <r>
    <s v="WEB-8620"/>
    <x v="440"/>
    <s v="Simran Bose"/>
    <x v="3"/>
    <x v="3"/>
    <x v="10"/>
    <n v="1"/>
    <n v="316.07"/>
    <x v="1"/>
    <x v="0"/>
    <n v="3"/>
    <n v="316.07"/>
    <m/>
    <m/>
    <m/>
    <m/>
    <m/>
    <m/>
    <s v="Completed"/>
    <s v="No"/>
    <s v="No"/>
    <m/>
    <n v="619"/>
    <n v="468"/>
    <n v="1892867.2841657216"/>
    <n v="199432.98236095349"/>
    <n v="3.8949824970828471"/>
    <s v="Women'S Kurti"/>
    <x v="3"/>
    <s v="Fashion"/>
    <s v="Fashion"/>
    <s v="Fashion"/>
    <n v="15"/>
    <s v="Fashion"/>
    <m/>
    <n v="2025"/>
    <n v="5"/>
    <n v="16"/>
    <n v="6"/>
    <s v="Weekday"/>
    <m/>
    <m/>
  </r>
  <r>
    <s v="WEB-6600"/>
    <x v="243"/>
    <s v="Aarav Verma"/>
    <x v="0"/>
    <x v="4"/>
    <x v="21"/>
    <n v="1"/>
    <n v="1103.79"/>
    <x v="2"/>
    <x v="0"/>
    <n v="3"/>
    <n v="1103.79"/>
    <m/>
    <m/>
    <m/>
    <m/>
    <m/>
    <m/>
    <s v="Completed"/>
    <s v="Yes"/>
    <s v="No"/>
    <m/>
    <n v="590"/>
    <n v="451"/>
    <n v="1098537.4901531704"/>
    <n v="96724.388030634553"/>
    <n v="3.9001122334455669"/>
    <s v="Shampoo 200Ml"/>
    <x v="4"/>
    <s v="Beauty"/>
    <s v="Beauty"/>
    <s v="Beauty"/>
    <n v="64"/>
    <s v="Beauty"/>
    <m/>
    <n v="2023"/>
    <n v="12"/>
    <n v="22"/>
    <n v="6"/>
    <s v="Weekday"/>
    <m/>
    <m/>
  </r>
  <r>
    <s v="WEB-6714"/>
    <x v="592"/>
    <s v="Vivaan Chatterjee"/>
    <x v="6"/>
    <x v="2"/>
    <x v="14"/>
    <n v="2"/>
    <n v="450.26903299203627"/>
    <x v="3"/>
    <x v="0"/>
    <n v="5"/>
    <n v="900.53806598407255"/>
    <m/>
    <m/>
    <m/>
    <m/>
    <m/>
    <m/>
    <s v="Completed"/>
    <s v="No"/>
    <s v="No"/>
    <m/>
    <n v="558"/>
    <n v="430"/>
    <n v="594714.6477588166"/>
    <n v="60882.938065984097"/>
    <n v="3.804733727810651"/>
    <s v="Notebook Set"/>
    <x v="2"/>
    <s v="Books"/>
    <s v="Books"/>
    <s v="Books"/>
    <n v="20"/>
    <s v="Books"/>
    <m/>
    <n v="2024"/>
    <n v="10"/>
    <n v="8"/>
    <n v="3"/>
    <s v="Weekday"/>
    <m/>
    <m/>
  </r>
  <r>
    <s v="WEB-7744"/>
    <x v="26"/>
    <s v="Vivaan Verma"/>
    <x v="2"/>
    <x v="0"/>
    <x v="0"/>
    <n v="1"/>
    <n v="654.02"/>
    <x v="4"/>
    <x v="0"/>
    <n v="5"/>
    <n v="654.02"/>
    <m/>
    <m/>
    <m/>
    <m/>
    <m/>
    <m/>
    <s v="Completed"/>
    <s v="No"/>
    <s v="No"/>
    <m/>
    <n v="589"/>
    <n v="426"/>
    <n v="1463424.4009529033"/>
    <n v="118285.78776560788"/>
    <n v="3.8140589569160999"/>
    <s v="Water Bottle"/>
    <x v="0"/>
    <s v="Home &amp; Kitchen"/>
    <s v="Home &amp; Kitchen"/>
    <s v="Home &amp; Kitchen"/>
    <n v="2"/>
    <s v="Home &amp; Kitchen"/>
    <m/>
    <n v="2024"/>
    <n v="4"/>
    <n v="8"/>
    <n v="2"/>
    <s v="Weekday"/>
    <m/>
    <m/>
  </r>
  <r>
    <s v="WEB-9291"/>
    <x v="865"/>
    <s v="Rohan Menon"/>
    <x v="0"/>
    <x v="3"/>
    <x v="19"/>
    <n v="2"/>
    <n v="2364.65"/>
    <x v="4"/>
    <x v="0"/>
    <n v="2"/>
    <n v="4729.3"/>
    <m/>
    <m/>
    <m/>
    <m/>
    <m/>
    <m/>
    <s v="Completed"/>
    <s v="Yes"/>
    <s v="No"/>
    <m/>
    <n v="590"/>
    <n v="451"/>
    <n v="1892867.2841657216"/>
    <n v="199432.98236095349"/>
    <n v="3.8949824970828471"/>
    <s v="Sunglasses"/>
    <x v="3"/>
    <s v="Fashion"/>
    <s v="Fashion"/>
    <s v="Fashion"/>
    <n v="53"/>
    <s v="Fashion"/>
    <m/>
    <n v="2024"/>
    <n v="3"/>
    <n v="14"/>
    <n v="5"/>
    <s v="Weekday"/>
    <m/>
    <m/>
  </r>
  <r>
    <s v="WEB-5628"/>
    <x v="100"/>
    <s v="Ishaan Khan"/>
    <x v="3"/>
    <x v="2"/>
    <x v="14"/>
    <n v="1"/>
    <n v="326.17"/>
    <x v="0"/>
    <x v="0"/>
    <n v="4"/>
    <n v="326.17"/>
    <m/>
    <m/>
    <m/>
    <m/>
    <m/>
    <m/>
    <s v="Completed"/>
    <s v="No"/>
    <s v="No"/>
    <m/>
    <n v="619"/>
    <n v="468"/>
    <n v="594714.6477588166"/>
    <n v="60882.938065984097"/>
    <n v="3.804733727810651"/>
    <s v="Notebook Set"/>
    <x v="2"/>
    <s v="Books"/>
    <s v="Books"/>
    <s v="Books"/>
    <n v="20"/>
    <s v="Books"/>
    <m/>
    <n v="2023"/>
    <n v="1"/>
    <n v="8"/>
    <n v="1"/>
    <s v="Weekday"/>
    <m/>
    <m/>
  </r>
  <r>
    <s v="WEB-9090"/>
    <x v="36"/>
    <s v="Karan Mehta"/>
    <x v="4"/>
    <x v="2"/>
    <x v="14"/>
    <n v="3"/>
    <n v="430.03"/>
    <x v="1"/>
    <x v="0"/>
    <n v="2"/>
    <n v="1290.0899999999999"/>
    <m/>
    <m/>
    <m/>
    <m/>
    <m/>
    <m/>
    <s v="Completed"/>
    <s v="Yes"/>
    <s v="No"/>
    <m/>
    <n v="573"/>
    <n v="450"/>
    <n v="594714.6477588166"/>
    <n v="60882.938065984097"/>
    <n v="3.804733727810651"/>
    <s v="Notebook Set"/>
    <x v="2"/>
    <s v="Books"/>
    <s v="Books"/>
    <s v="Books"/>
    <n v="20"/>
    <s v="Books"/>
    <m/>
    <n v="2024"/>
    <n v="8"/>
    <n v="17"/>
    <n v="7"/>
    <s v="Weekday"/>
    <m/>
    <m/>
  </r>
  <r>
    <s v="WEB-8259"/>
    <x v="135"/>
    <s v="Simran Sharma"/>
    <x v="1"/>
    <x v="3"/>
    <x v="19"/>
    <n v="1"/>
    <n v="2295.6799999999998"/>
    <x v="0"/>
    <x v="0"/>
    <n v="4"/>
    <n v="2295.6799999999998"/>
    <m/>
    <m/>
    <m/>
    <m/>
    <m/>
    <m/>
    <s v="Completed"/>
    <s v="Yes"/>
    <s v="No"/>
    <m/>
    <n v="595"/>
    <n v="444"/>
    <n v="1892867.2841657216"/>
    <n v="199432.98236095349"/>
    <n v="3.8949824970828471"/>
    <s v="Sunglasses"/>
    <x v="3"/>
    <s v="Fashion"/>
    <s v="Fashion"/>
    <s v="Fashion"/>
    <n v="53"/>
    <s v="Fashion"/>
    <m/>
    <n v="2023"/>
    <n v="12"/>
    <n v="4"/>
    <n v="2"/>
    <s v="Weekday"/>
    <m/>
    <m/>
  </r>
  <r>
    <s v="WEB-5415"/>
    <x v="240"/>
    <s v="Saanvi Iyer"/>
    <x v="1"/>
    <x v="2"/>
    <x v="14"/>
    <n v="2"/>
    <n v="323.62"/>
    <x v="4"/>
    <x v="2"/>
    <n v="5"/>
    <n v="647.24"/>
    <m/>
    <m/>
    <m/>
    <m/>
    <m/>
    <m/>
    <s v="Completed"/>
    <s v="No"/>
    <s v="No"/>
    <m/>
    <n v="595"/>
    <n v="444"/>
    <n v="594714.6477588166"/>
    <n v="60882.938065984097"/>
    <n v="3.804733727810651"/>
    <s v="Notebook Set"/>
    <x v="2"/>
    <s v="Books"/>
    <s v="Books"/>
    <s v="Books"/>
    <n v="20"/>
    <s v="Books"/>
    <m/>
    <n v="2024"/>
    <n v="1"/>
    <n v="7"/>
    <n v="1"/>
    <s v="Weekend"/>
    <m/>
    <m/>
  </r>
  <r>
    <s v="WEB-8099"/>
    <x v="726"/>
    <s v="Ishaan Gupta"/>
    <x v="1"/>
    <x v="0"/>
    <x v="16"/>
    <n v="1"/>
    <n v="1092.8"/>
    <x v="0"/>
    <x v="0"/>
    <n v="3"/>
    <n v="1092.8"/>
    <m/>
    <m/>
    <m/>
    <m/>
    <m/>
    <m/>
    <s v="Completed"/>
    <s v="Yes"/>
    <s v="No"/>
    <m/>
    <n v="595"/>
    <n v="444"/>
    <n v="1463424.4009529033"/>
    <n v="118285.78776560788"/>
    <n v="3.8140589569160999"/>
    <s v="Table Lamp"/>
    <x v="0"/>
    <s v="Home &amp; Kitchen"/>
    <s v="Home &amp; Kitchen"/>
    <s v="Home &amp; Kitchen"/>
    <n v="32"/>
    <s v="Home &amp; Kitchen"/>
    <m/>
    <n v="2023"/>
    <n v="4"/>
    <n v="9"/>
    <n v="1"/>
    <s v="Weekday"/>
    <m/>
    <m/>
  </r>
  <r>
    <s v="WEB-6179"/>
    <x v="672"/>
    <s v="Neha Kumar"/>
    <x v="4"/>
    <x v="0"/>
    <x v="5"/>
    <n v="1"/>
    <n v="1486.37"/>
    <x v="4"/>
    <x v="0"/>
    <n v="4"/>
    <n v="1486.37"/>
    <m/>
    <m/>
    <m/>
    <m/>
    <m/>
    <m/>
    <s v="Completed"/>
    <s v="Yes"/>
    <s v="No"/>
    <m/>
    <n v="573"/>
    <n v="450"/>
    <n v="1463424.4009529033"/>
    <n v="118285.78776560788"/>
    <n v="3.8140589569160999"/>
    <s v="Storage Box"/>
    <x v="0"/>
    <s v="Home &amp; Kitchen"/>
    <s v="Home &amp; Kitchen"/>
    <s v="Home &amp; Kitchen"/>
    <n v="8"/>
    <s v="Home &amp; Kitchen"/>
    <m/>
    <n v="2024"/>
    <n v="4"/>
    <n v="11"/>
    <n v="5"/>
    <s v="Weekday"/>
    <m/>
    <m/>
  </r>
  <r>
    <s v="WEB-7920"/>
    <x v="368"/>
    <s v="Arjun Rao"/>
    <x v="3"/>
    <x v="1"/>
    <x v="8"/>
    <n v="1"/>
    <n v="2771.07"/>
    <x v="2"/>
    <x v="0"/>
    <n v="1"/>
    <n v="2771.07"/>
    <m/>
    <m/>
    <m/>
    <m/>
    <m/>
    <m/>
    <s v="Completed"/>
    <s v="Yes"/>
    <s v="No"/>
    <m/>
    <n v="619"/>
    <n v="468"/>
    <n v="2759712.3299794244"/>
    <n v="330643.50635802455"/>
    <n v="3.8641711229946525"/>
    <s v="Wireless Earbuds"/>
    <x v="1"/>
    <s v="Electronics"/>
    <s v="Electronics"/>
    <s v="Electronics"/>
    <n v="12"/>
    <s v="Electronics"/>
    <m/>
    <n v="2023"/>
    <n v="5"/>
    <n v="19"/>
    <n v="6"/>
    <s v="Weekday"/>
    <m/>
    <m/>
  </r>
  <r>
    <s v="WEB-5370"/>
    <x v="799"/>
    <s v="Ishaan Kumar"/>
    <x v="0"/>
    <x v="3"/>
    <x v="10"/>
    <n v="1"/>
    <n v="2242.4699999999998"/>
    <x v="2"/>
    <x v="0"/>
    <m/>
    <n v="2242.4699999999998"/>
    <m/>
    <m/>
    <m/>
    <m/>
    <m/>
    <m/>
    <s v="Completed"/>
    <s v="Yes"/>
    <s v="No"/>
    <m/>
    <n v="590"/>
    <n v="451"/>
    <n v="1892867.2841657216"/>
    <n v="199432.98236095349"/>
    <n v="3.8949824970828471"/>
    <s v="Women'S Kurti"/>
    <x v="3"/>
    <s v="Fashion"/>
    <s v="Fashion"/>
    <s v="Fashion"/>
    <n v="15"/>
    <s v="Fashion"/>
    <m/>
    <n v="2023"/>
    <n v="5"/>
    <n v="30"/>
    <n v="3"/>
    <s v="Weekday"/>
    <m/>
    <m/>
  </r>
  <r>
    <s v="WEB-5513"/>
    <x v="136"/>
    <s v="Ishaan Patel"/>
    <x v="0"/>
    <x v="1"/>
    <x v="11"/>
    <n v="1"/>
    <n v="1243.53"/>
    <x v="3"/>
    <x v="0"/>
    <n v="5"/>
    <n v="1243.53"/>
    <m/>
    <m/>
    <m/>
    <m/>
    <m/>
    <m/>
    <s v="Completed"/>
    <s v="Yes"/>
    <s v="No"/>
    <m/>
    <n v="590"/>
    <n v="451"/>
    <n v="2759712.3299794244"/>
    <n v="330643.50635802455"/>
    <n v="3.8641711229946525"/>
    <s v="Smart Watch"/>
    <x v="1"/>
    <s v="Electronics"/>
    <s v="Electronics"/>
    <s v="Electronics"/>
    <n v="17"/>
    <s v="Electronics"/>
    <m/>
    <n v="2023"/>
    <n v="9"/>
    <n v="11"/>
    <n v="2"/>
    <s v="Weekday"/>
    <m/>
    <m/>
  </r>
  <r>
    <s v="WEB-5131"/>
    <x v="351"/>
    <s v="Arjun Iyer"/>
    <x v="6"/>
    <x v="2"/>
    <x v="15"/>
    <n v="2"/>
    <n v="311.44"/>
    <x v="0"/>
    <x v="0"/>
    <n v="4"/>
    <n v="622.88"/>
    <m/>
    <m/>
    <m/>
    <m/>
    <m/>
    <m/>
    <s v="Completed"/>
    <s v="No"/>
    <s v="No"/>
    <m/>
    <n v="558"/>
    <n v="430"/>
    <n v="594714.6477588166"/>
    <n v="60882.938065984097"/>
    <n v="3.804733727810651"/>
    <s v="Kids Story Book"/>
    <x v="2"/>
    <s v="Books"/>
    <s v="Books"/>
    <s v="Books"/>
    <n v="23"/>
    <s v="Books"/>
    <m/>
    <n v="2024"/>
    <n v="11"/>
    <n v="23"/>
    <n v="7"/>
    <s v="Weekday"/>
    <m/>
    <m/>
  </r>
  <r>
    <s v="WEB-7107"/>
    <x v="881"/>
    <s v="Ananya Chatterjee"/>
    <x v="6"/>
    <x v="2"/>
    <x v="7"/>
    <n v="3"/>
    <n v="504.6"/>
    <x v="1"/>
    <x v="0"/>
    <n v="5"/>
    <n v="1513.8000000000002"/>
    <m/>
    <m/>
    <m/>
    <m/>
    <m/>
    <m/>
    <s v="Completed"/>
    <s v="Yes"/>
    <s v="No"/>
    <m/>
    <n v="558"/>
    <n v="430"/>
    <n v="594714.6477588166"/>
    <n v="60882.938065984097"/>
    <n v="3.804733727810651"/>
    <s v="Fiction Novel"/>
    <x v="2"/>
    <s v="Books"/>
    <s v="Books"/>
    <s v="Books"/>
    <n v="11"/>
    <s v="Books"/>
    <m/>
    <n v="2025"/>
    <n v="6"/>
    <n v="11"/>
    <n v="4"/>
    <s v="Weekday"/>
    <m/>
    <m/>
  </r>
  <r>
    <s v="WEB-5358"/>
    <x v="439"/>
    <s v="Simran Bose"/>
    <x v="6"/>
    <x v="3"/>
    <x v="19"/>
    <n v="2"/>
    <n v="1215.1600000000001"/>
    <x v="1"/>
    <x v="0"/>
    <n v="5"/>
    <n v="2430.3200000000002"/>
    <m/>
    <m/>
    <m/>
    <m/>
    <m/>
    <m/>
    <s v="Completed"/>
    <s v="Yes"/>
    <s v="No"/>
    <m/>
    <n v="558"/>
    <n v="430"/>
    <n v="1892867.2841657216"/>
    <n v="199432.98236095349"/>
    <n v="3.8949824970828471"/>
    <s v="Sunglasses"/>
    <x v="3"/>
    <s v="Fashion"/>
    <s v="Fashion"/>
    <s v="Fashion"/>
    <n v="53"/>
    <s v="Fashion"/>
    <m/>
    <n v="2023"/>
    <n v="9"/>
    <n v="24"/>
    <n v="1"/>
    <s v="Weekday"/>
    <m/>
    <m/>
  </r>
  <r>
    <s v="WEB-9246"/>
    <x v="533"/>
    <s v="Sanjay Sharma"/>
    <x v="1"/>
    <x v="1"/>
    <x v="8"/>
    <n v="1"/>
    <n v="1571.56"/>
    <x v="2"/>
    <x v="0"/>
    <n v="2"/>
    <n v="1571.56"/>
    <m/>
    <m/>
    <m/>
    <m/>
    <m/>
    <m/>
    <s v="Completed"/>
    <s v="Yes"/>
    <s v="No"/>
    <m/>
    <n v="595"/>
    <n v="444"/>
    <n v="2759712.3299794244"/>
    <n v="330643.50635802455"/>
    <n v="3.8641711229946525"/>
    <s v="Wireless Earbuds"/>
    <x v="1"/>
    <s v="Electronics"/>
    <s v="Electronics"/>
    <s v="Electronics"/>
    <n v="12"/>
    <s v="Electronics"/>
    <m/>
    <n v="2023"/>
    <n v="6"/>
    <n v="26"/>
    <n v="2"/>
    <s v="Weekday"/>
    <m/>
    <m/>
  </r>
  <r>
    <s v="WEB-6447"/>
    <x v="470"/>
    <s v="Saanvi Iyer"/>
    <x v="3"/>
    <x v="3"/>
    <x v="19"/>
    <n v="1"/>
    <n v="2109.94"/>
    <x v="2"/>
    <x v="0"/>
    <n v="3"/>
    <n v="2109.94"/>
    <m/>
    <m/>
    <m/>
    <m/>
    <m/>
    <m/>
    <s v="Completed"/>
    <s v="Yes"/>
    <s v="No"/>
    <m/>
    <n v="619"/>
    <n v="468"/>
    <n v="1892867.2841657216"/>
    <n v="199432.98236095349"/>
    <n v="3.8949824970828471"/>
    <s v="Sunglasses"/>
    <x v="3"/>
    <s v="Fashion"/>
    <s v="Fashion"/>
    <s v="Fashion"/>
    <n v="53"/>
    <s v="Fashion"/>
    <m/>
    <n v="2025"/>
    <n v="6"/>
    <n v="6"/>
    <n v="6"/>
    <s v="Weekday"/>
    <m/>
    <m/>
  </r>
  <r>
    <s v="WEB-5586"/>
    <x v="134"/>
    <s v="Neha Patel"/>
    <x v="5"/>
    <x v="2"/>
    <x v="13"/>
    <n v="2"/>
    <n v="100.29"/>
    <x v="4"/>
    <x v="0"/>
    <n v="4"/>
    <n v="200.58"/>
    <m/>
    <m/>
    <m/>
    <m/>
    <m/>
    <m/>
    <s v="Completed"/>
    <s v="No"/>
    <s v="No"/>
    <m/>
    <n v="559"/>
    <n v="408"/>
    <n v="594714.6477588166"/>
    <n v="60882.938065984097"/>
    <n v="3.804733727810651"/>
    <s v="Self-Help Book"/>
    <x v="2"/>
    <s v="Books"/>
    <s v="Books"/>
    <s v="Books"/>
    <n v="19"/>
    <s v="Books"/>
    <m/>
    <n v="2023"/>
    <n v="11"/>
    <n v="25"/>
    <n v="7"/>
    <s v="Weekday"/>
    <m/>
    <m/>
  </r>
  <r>
    <s v="WEB-7531"/>
    <x v="717"/>
    <s v="Sanjay Sharma"/>
    <x v="5"/>
    <x v="0"/>
    <x v="16"/>
    <n v="3"/>
    <n v="1674.42"/>
    <x v="0"/>
    <x v="0"/>
    <n v="3"/>
    <n v="5023.26"/>
    <m/>
    <m/>
    <m/>
    <m/>
    <m/>
    <m/>
    <s v="Completed"/>
    <s v="Yes"/>
    <s v="No"/>
    <m/>
    <n v="559"/>
    <n v="408"/>
    <n v="1463424.4009529033"/>
    <n v="118285.78776560788"/>
    <n v="3.8140589569160999"/>
    <s v="Table Lamp"/>
    <x v="0"/>
    <s v="Home &amp; Kitchen"/>
    <s v="Home &amp; Kitchen"/>
    <s v="Home &amp; Kitchen"/>
    <n v="32"/>
    <s v="Home &amp; Kitchen"/>
    <m/>
    <n v="2023"/>
    <n v="7"/>
    <n v="14"/>
    <n v="6"/>
    <s v="Weekday"/>
    <m/>
    <m/>
  </r>
  <r>
    <s v="WEB-5750"/>
    <x v="380"/>
    <s v="Pooja Joshi"/>
    <x v="3"/>
    <x v="0"/>
    <x v="4"/>
    <n v="3"/>
    <n v="1549.14"/>
    <x v="4"/>
    <x v="0"/>
    <n v="3"/>
    <n v="4647.42"/>
    <m/>
    <m/>
    <m/>
    <m/>
    <m/>
    <m/>
    <s v="Completed"/>
    <s v="Yes"/>
    <s v="No"/>
    <m/>
    <n v="619"/>
    <n v="468"/>
    <n v="1463424.4009529033"/>
    <n v="118285.78776560788"/>
    <n v="3.8140589569160999"/>
    <s v="Non-Stick Pan"/>
    <x v="0"/>
    <s v="Home &amp; Kitchen"/>
    <s v="Home &amp; Kitchen"/>
    <s v="Home &amp; Kitchen"/>
    <n v="7"/>
    <s v="Home &amp; Kitchen"/>
    <m/>
    <n v="2024"/>
    <n v="11"/>
    <n v="4"/>
    <n v="2"/>
    <s v="Weekday"/>
    <m/>
    <m/>
  </r>
  <r>
    <s v="WEB-8878"/>
    <x v="899"/>
    <s v="Riya Nair"/>
    <x v="1"/>
    <x v="0"/>
    <x v="5"/>
    <n v="1"/>
    <n v="766.38"/>
    <x v="2"/>
    <x v="0"/>
    <n v="4"/>
    <n v="766.38"/>
    <m/>
    <m/>
    <m/>
    <m/>
    <m/>
    <m/>
    <s v="Completed"/>
    <s v="No"/>
    <s v="No"/>
    <m/>
    <n v="595"/>
    <n v="444"/>
    <n v="1463424.4009529033"/>
    <n v="118285.78776560788"/>
    <n v="3.8140589569160999"/>
    <s v="Storage Box"/>
    <x v="0"/>
    <s v="Home &amp; Kitchen"/>
    <s v="Home &amp; Kitchen"/>
    <s v="Home &amp; Kitchen"/>
    <n v="8"/>
    <s v="Home &amp; Kitchen"/>
    <m/>
    <n v="2023"/>
    <n v="6"/>
    <n v="29"/>
    <n v="5"/>
    <s v="Weekday"/>
    <m/>
    <m/>
  </r>
  <r>
    <s v="WEB-5346"/>
    <x v="4"/>
    <s v="Meera Mehta"/>
    <x v="5"/>
    <x v="4"/>
    <x v="22"/>
    <n v="1"/>
    <n v="317.83"/>
    <x v="3"/>
    <x v="0"/>
    <n v="4"/>
    <n v="317.83"/>
    <m/>
    <m/>
    <m/>
    <m/>
    <m/>
    <m/>
    <s v="Completed"/>
    <s v="No"/>
    <s v="No"/>
    <m/>
    <n v="559"/>
    <n v="408"/>
    <n v="1098537.4901531704"/>
    <n v="96724.388030634553"/>
    <n v="3.9001122334455669"/>
    <s v="Hair Oil"/>
    <x v="4"/>
    <s v="Beauty"/>
    <s v="Beauty"/>
    <s v="Beauty"/>
    <n v="70"/>
    <s v="Beauty"/>
    <m/>
    <n v="2024"/>
    <n v="11"/>
    <n v="2"/>
    <n v="7"/>
    <s v="Weekday"/>
    <m/>
    <m/>
  </r>
  <r>
    <s v="WEB-9632"/>
    <x v="191"/>
    <s v="Rohan Malhotra"/>
    <x v="2"/>
    <x v="0"/>
    <x v="5"/>
    <n v="1"/>
    <n v="194.5"/>
    <x v="2"/>
    <x v="0"/>
    <n v="3"/>
    <n v="194.5"/>
    <m/>
    <m/>
    <m/>
    <m/>
    <m/>
    <m/>
    <s v="Completed"/>
    <s v="No"/>
    <s v="No"/>
    <m/>
    <n v="589"/>
    <n v="426"/>
    <n v="1463424.4009529033"/>
    <n v="118285.78776560788"/>
    <n v="3.8140589569160999"/>
    <s v="Storage Box"/>
    <x v="0"/>
    <s v="Home &amp; Kitchen"/>
    <s v="Home &amp; Kitchen"/>
    <s v="Home &amp; Kitchen"/>
    <n v="8"/>
    <s v="Home &amp; Kitchen"/>
    <m/>
    <n v="2025"/>
    <n v="1"/>
    <n v="30"/>
    <n v="5"/>
    <s v="Weekday"/>
    <m/>
    <m/>
  </r>
  <r>
    <s v="WEB-7781"/>
    <x v="652"/>
    <s v="Rahul Das"/>
    <x v="4"/>
    <x v="3"/>
    <x v="10"/>
    <n v="1"/>
    <n v="1419.824472190694"/>
    <x v="1"/>
    <x v="0"/>
    <n v="4"/>
    <n v="1419.824472190694"/>
    <m/>
    <m/>
    <m/>
    <m/>
    <m/>
    <m/>
    <s v="Completed"/>
    <s v="Yes"/>
    <s v="No"/>
    <m/>
    <n v="573"/>
    <n v="450"/>
    <n v="1892867.2841657216"/>
    <n v="199432.98236095349"/>
    <n v="3.8949824970828471"/>
    <s v="Women'S Kurti"/>
    <x v="3"/>
    <s v="Fashion"/>
    <s v="Fashion"/>
    <s v="Fashion"/>
    <n v="15"/>
    <s v="Fashion"/>
    <m/>
    <n v="2025"/>
    <n v="3"/>
    <n v="2"/>
    <n v="1"/>
    <s v="Weekday"/>
    <m/>
    <m/>
  </r>
  <r>
    <s v="WEB-8954"/>
    <x v="900"/>
    <s v="Rohan Kapoor"/>
    <x v="4"/>
    <x v="0"/>
    <x v="0"/>
    <n v="1"/>
    <n v="561.17999999999995"/>
    <x v="1"/>
    <x v="0"/>
    <n v="5"/>
    <n v="561.17999999999995"/>
    <m/>
    <m/>
    <m/>
    <m/>
    <m/>
    <m/>
    <s v="Completed"/>
    <s v="No"/>
    <s v="No"/>
    <m/>
    <n v="573"/>
    <n v="450"/>
    <n v="1463424.4009529033"/>
    <n v="118285.78776560788"/>
    <n v="3.8140589569160999"/>
    <s v="Water Bottle"/>
    <x v="0"/>
    <s v="Home &amp; Kitchen"/>
    <s v="Home &amp; Kitchen"/>
    <s v="Home &amp; Kitchen"/>
    <n v="2"/>
    <s v="Home &amp; Kitchen"/>
    <m/>
    <n v="2024"/>
    <n v="3"/>
    <n v="26"/>
    <n v="3"/>
    <s v="Weekday"/>
    <m/>
    <m/>
  </r>
  <r>
    <s v="WEB-8169"/>
    <x v="616"/>
    <s v="Rahul Pillai"/>
    <x v="1"/>
    <x v="4"/>
    <x v="21"/>
    <n v="1"/>
    <n v="252.93"/>
    <x v="3"/>
    <x v="0"/>
    <m/>
    <n v="252.93"/>
    <m/>
    <m/>
    <m/>
    <m/>
    <m/>
    <m/>
    <s v="Completed"/>
    <s v="No"/>
    <s v="No"/>
    <m/>
    <n v="595"/>
    <n v="444"/>
    <n v="1098537.4901531704"/>
    <n v="96724.388030634553"/>
    <n v="3.9001122334455669"/>
    <s v="Shampoo 200Ml"/>
    <x v="4"/>
    <s v="Beauty"/>
    <s v="Beauty"/>
    <s v="Beauty"/>
    <n v="64"/>
    <s v="Beauty"/>
    <m/>
    <n v="2023"/>
    <n v="9"/>
    <n v="21"/>
    <n v="5"/>
    <s v="Weekday"/>
    <m/>
    <m/>
  </r>
  <r>
    <s v="WEB-6311"/>
    <x v="381"/>
    <s v="Karan Mehta"/>
    <x v="0"/>
    <x v="1"/>
    <x v="9"/>
    <n v="2"/>
    <n v="3462.56"/>
    <x v="2"/>
    <x v="0"/>
    <n v="4"/>
    <n v="6925.12"/>
    <m/>
    <m/>
    <m/>
    <m/>
    <m/>
    <m/>
    <s v="Completed"/>
    <s v="Yes"/>
    <s v="No"/>
    <m/>
    <n v="590"/>
    <n v="451"/>
    <n v="2759712.3299794244"/>
    <n v="330643.50635802455"/>
    <n v="3.8641711229946525"/>
    <s v="Usb Cable"/>
    <x v="1"/>
    <s v="Electronics"/>
    <s v="Electronics"/>
    <s v="Electronics"/>
    <n v="13"/>
    <s v="Electronics"/>
    <m/>
    <n v="2023"/>
    <n v="7"/>
    <n v="24"/>
    <n v="2"/>
    <s v="Weekday"/>
    <m/>
    <m/>
  </r>
  <r>
    <s v="WEB-5616"/>
    <x v="319"/>
    <s v="Vivaan Chatterjee"/>
    <x v="3"/>
    <x v="0"/>
    <x v="5"/>
    <n v="1"/>
    <n v="1450.76"/>
    <x v="3"/>
    <x v="0"/>
    <n v="4"/>
    <n v="1450.76"/>
    <m/>
    <m/>
    <m/>
    <m/>
    <m/>
    <m/>
    <s v="Completed"/>
    <s v="Yes"/>
    <s v="No"/>
    <m/>
    <n v="619"/>
    <n v="468"/>
    <n v="1463424.4009529033"/>
    <n v="118285.78776560788"/>
    <n v="3.8140589569160999"/>
    <s v="Storage Box"/>
    <x v="0"/>
    <s v="Home &amp; Kitchen"/>
    <s v="Home &amp; Kitchen"/>
    <s v="Home &amp; Kitchen"/>
    <n v="8"/>
    <s v="Home &amp; Kitchen"/>
    <m/>
    <n v="2024"/>
    <n v="8"/>
    <n v="5"/>
    <n v="2"/>
    <s v="Weekday"/>
    <m/>
    <m/>
  </r>
  <r>
    <s v="WEB-7146"/>
    <x v="592"/>
    <s v="Meera Sharma"/>
    <x v="3"/>
    <x v="1"/>
    <x v="18"/>
    <n v="2"/>
    <n v="3263.62"/>
    <x v="4"/>
    <x v="2"/>
    <n v="1"/>
    <n v="6527.24"/>
    <m/>
    <m/>
    <m/>
    <m/>
    <m/>
    <m/>
    <s v="Completed"/>
    <s v="No"/>
    <s v="No"/>
    <m/>
    <n v="619"/>
    <n v="468"/>
    <n v="2759712.3299794244"/>
    <n v="330643.50635802455"/>
    <n v="3.8641711229946525"/>
    <s v="Bluetooth Speaker"/>
    <x v="1"/>
    <s v="Electronics"/>
    <s v="Electronics"/>
    <s v="Electronics"/>
    <n v="48"/>
    <s v="Electronics"/>
    <m/>
    <n v="2024"/>
    <n v="10"/>
    <n v="8"/>
    <n v="3"/>
    <s v="Weekday"/>
    <m/>
    <m/>
  </r>
  <r>
    <s v="WEB-9691"/>
    <x v="158"/>
    <s v="Kavya Khan"/>
    <x v="2"/>
    <x v="3"/>
    <x v="19"/>
    <n v="3"/>
    <n v="2313.85"/>
    <x v="2"/>
    <x v="1"/>
    <n v="4"/>
    <n v="6941.5499999999993"/>
    <m/>
    <m/>
    <m/>
    <m/>
    <m/>
    <m/>
    <s v="Pending"/>
    <s v="No"/>
    <s v="Yes"/>
    <m/>
    <n v="589"/>
    <n v="426"/>
    <n v="1892867.2841657216"/>
    <n v="199432.98236095349"/>
    <n v="3.8949824970828471"/>
    <s v="Sunglasses"/>
    <x v="3"/>
    <s v="Fashion"/>
    <s v="Fashion"/>
    <s v="Fashion"/>
    <n v="53"/>
    <s v="Fashion"/>
    <m/>
    <n v="2024"/>
    <n v="2"/>
    <n v="19"/>
    <n v="2"/>
    <s v="Weekday"/>
    <m/>
    <m/>
  </r>
  <r>
    <s v="WEB-5177"/>
    <x v="766"/>
    <s v="Vikram Chatterjee"/>
    <x v="7"/>
    <x v="3"/>
    <x v="3"/>
    <n v="3"/>
    <n v="1372.94"/>
    <x v="0"/>
    <x v="2"/>
    <n v="5"/>
    <n v="4118.82"/>
    <m/>
    <m/>
    <m/>
    <m/>
    <m/>
    <m/>
    <s v="Completed"/>
    <s v="No"/>
    <s v="No"/>
    <m/>
    <n v="567"/>
    <n v="440"/>
    <n v="1892867.2841657216"/>
    <n v="199432.98236095349"/>
    <n v="3.8949824970828471"/>
    <s v="Denim Jeans"/>
    <x v="3"/>
    <s v="Fashion"/>
    <s v="Fashion"/>
    <s v="Fashion"/>
    <n v="6"/>
    <s v="Fashion"/>
    <m/>
    <n v="2023"/>
    <n v="4"/>
    <n v="13"/>
    <n v="5"/>
    <s v="Weekday"/>
    <m/>
    <m/>
  </r>
  <r>
    <s v="WEB-7589"/>
    <x v="398"/>
    <s v="Arjun Kumar"/>
    <x v="6"/>
    <x v="3"/>
    <x v="3"/>
    <n v="1"/>
    <n v="878.4"/>
    <x v="3"/>
    <x v="0"/>
    <n v="5"/>
    <n v="878.4"/>
    <m/>
    <m/>
    <m/>
    <m/>
    <m/>
    <m/>
    <s v="Completed"/>
    <s v="No"/>
    <s v="No"/>
    <m/>
    <n v="558"/>
    <n v="430"/>
    <n v="1892867.2841657216"/>
    <n v="199432.98236095349"/>
    <n v="3.8949824970828471"/>
    <s v="Denim Jeans"/>
    <x v="3"/>
    <s v="Fashion"/>
    <s v="Fashion"/>
    <s v="Fashion"/>
    <n v="6"/>
    <s v="Fashion"/>
    <m/>
    <n v="2024"/>
    <n v="6"/>
    <n v="26"/>
    <n v="4"/>
    <s v="Weekday"/>
    <m/>
    <m/>
  </r>
  <r>
    <s v="WEB-6977"/>
    <x v="160"/>
    <s v="Vivaan Kapoor"/>
    <x v="2"/>
    <x v="4"/>
    <x v="22"/>
    <n v="3"/>
    <n v="192.28"/>
    <x v="0"/>
    <x v="0"/>
    <n v="3"/>
    <n v="576.84"/>
    <m/>
    <m/>
    <m/>
    <m/>
    <m/>
    <m/>
    <s v="Completed"/>
    <s v="No"/>
    <s v="No"/>
    <m/>
    <n v="589"/>
    <n v="426"/>
    <n v="1098537.4901531704"/>
    <n v="96724.388030634553"/>
    <n v="3.9001122334455669"/>
    <s v="Hair Oil"/>
    <x v="4"/>
    <s v="Beauty"/>
    <s v="Beauty"/>
    <s v="Beauty"/>
    <n v="70"/>
    <s v="Beauty"/>
    <m/>
    <n v="2023"/>
    <n v="6"/>
    <n v="3"/>
    <n v="7"/>
    <s v="Weekday"/>
    <m/>
    <m/>
  </r>
  <r>
    <s v="WEB-6953"/>
    <x v="315"/>
    <s v="Neha Patel"/>
    <x v="2"/>
    <x v="2"/>
    <x v="2"/>
    <n v="2"/>
    <n v="564.66"/>
    <x v="4"/>
    <x v="0"/>
    <n v="4"/>
    <n v="1129.32"/>
    <m/>
    <m/>
    <m/>
    <m/>
    <m/>
    <m/>
    <s v="Completed"/>
    <s v="Yes"/>
    <s v="No"/>
    <m/>
    <n v="589"/>
    <n v="426"/>
    <n v="594714.6477588166"/>
    <n v="60882.938065984097"/>
    <n v="3.804733727810651"/>
    <s v="Cookbook"/>
    <x v="2"/>
    <s v="Books"/>
    <s v="Books"/>
    <s v="Books"/>
    <n v="4"/>
    <s v="Books"/>
    <m/>
    <n v="2024"/>
    <n v="2"/>
    <n v="26"/>
    <n v="2"/>
    <s v="Weekday"/>
    <m/>
    <m/>
  </r>
  <r>
    <s v="WEB-5456"/>
    <x v="721"/>
    <s v="Aarav Nair"/>
    <x v="0"/>
    <x v="1"/>
    <x v="9"/>
    <n v="1"/>
    <n v="1400.15"/>
    <x v="2"/>
    <x v="0"/>
    <n v="5"/>
    <n v="1400.15"/>
    <m/>
    <m/>
    <m/>
    <m/>
    <m/>
    <m/>
    <s v="Completed"/>
    <s v="Yes"/>
    <s v="No"/>
    <m/>
    <n v="590"/>
    <n v="451"/>
    <n v="2759712.3299794244"/>
    <n v="330643.50635802455"/>
    <n v="3.8641711229946525"/>
    <s v="Usb Cable"/>
    <x v="1"/>
    <s v="Electronics"/>
    <s v="Electronics"/>
    <s v="Electronics"/>
    <n v="13"/>
    <s v="Electronics"/>
    <m/>
    <n v="2023"/>
    <n v="10"/>
    <n v="4"/>
    <n v="4"/>
    <s v="Weekday"/>
    <m/>
    <m/>
  </r>
  <r>
    <s v="WEB-9602"/>
    <x v="126"/>
    <s v="Rahul Kumar"/>
    <x v="2"/>
    <x v="3"/>
    <x v="20"/>
    <n v="2"/>
    <n v="604.11"/>
    <x v="3"/>
    <x v="3"/>
    <n v="4"/>
    <n v="1208.22"/>
    <m/>
    <m/>
    <m/>
    <m/>
    <m/>
    <m/>
    <s v="Lost Sale"/>
    <s v="No"/>
    <s v="Yes"/>
    <m/>
    <n v="589"/>
    <n v="426"/>
    <n v="1892867.2841657216"/>
    <n v="199432.98236095349"/>
    <n v="3.8949824970828471"/>
    <s v="Men'S T-Shirt"/>
    <x v="3"/>
    <s v="Fashion"/>
    <s v="Fashion"/>
    <s v="Fashion"/>
    <n v="55"/>
    <s v="Fashion"/>
    <m/>
    <n v="2023"/>
    <n v="3"/>
    <n v="17"/>
    <n v="6"/>
    <s v="Weekday"/>
    <m/>
    <m/>
  </r>
  <r>
    <s v="WEB-7509"/>
    <x v="527"/>
    <s v="Pooja Malhotra"/>
    <x v="0"/>
    <x v="4"/>
    <x v="22"/>
    <n v="1"/>
    <n v="908.35"/>
    <x v="3"/>
    <x v="2"/>
    <n v="1"/>
    <n v="908.35"/>
    <m/>
    <m/>
    <m/>
    <m/>
    <m/>
    <m/>
    <s v="Completed"/>
    <s v="No"/>
    <s v="No"/>
    <m/>
    <n v="590"/>
    <n v="451"/>
    <n v="1098537.4901531704"/>
    <n v="96724.388030634553"/>
    <n v="3.9001122334455669"/>
    <s v="Hair Oil"/>
    <x v="4"/>
    <s v="Beauty"/>
    <s v="Beauty"/>
    <s v="Beauty"/>
    <n v="70"/>
    <s v="Beauty"/>
    <m/>
    <n v="2023"/>
    <n v="2"/>
    <n v="14"/>
    <n v="3"/>
    <s v="Weekday"/>
    <m/>
    <m/>
  </r>
  <r>
    <s v="WEB-6763"/>
    <x v="605"/>
    <s v="Riya Menon"/>
    <x v="6"/>
    <x v="4"/>
    <x v="21"/>
    <n v="2"/>
    <n v="1342.35"/>
    <x v="4"/>
    <x v="0"/>
    <n v="5"/>
    <n v="2684.7"/>
    <m/>
    <m/>
    <m/>
    <m/>
    <m/>
    <m/>
    <s v="Completed"/>
    <s v="Yes"/>
    <s v="No"/>
    <m/>
    <n v="558"/>
    <n v="430"/>
    <n v="1098537.4901531704"/>
    <n v="96724.388030634553"/>
    <n v="3.9001122334455669"/>
    <s v="Shampoo 200Ml"/>
    <x v="4"/>
    <s v="Beauty"/>
    <s v="Beauty"/>
    <s v="Beauty"/>
    <n v="64"/>
    <s v="Beauty"/>
    <m/>
    <n v="2023"/>
    <n v="10"/>
    <n v="29"/>
    <n v="1"/>
    <s v="Weekday"/>
    <m/>
    <m/>
  </r>
  <r>
    <s v="WEB-6410"/>
    <x v="740"/>
    <s v="Riya Rao"/>
    <x v="3"/>
    <x v="0"/>
    <x v="4"/>
    <n v="1"/>
    <n v="1884.03"/>
    <x v="3"/>
    <x v="3"/>
    <n v="5"/>
    <n v="1884.03"/>
    <m/>
    <m/>
    <m/>
    <m/>
    <m/>
    <m/>
    <s v="Lost Sale"/>
    <s v="No"/>
    <s v="Yes"/>
    <m/>
    <n v="619"/>
    <n v="468"/>
    <n v="1463424.4009529033"/>
    <n v="118285.78776560788"/>
    <n v="3.8140589569160999"/>
    <s v="Non-Stick Pan"/>
    <x v="0"/>
    <s v="Home &amp; Kitchen"/>
    <s v="Home &amp; Kitchen"/>
    <s v="Home &amp; Kitchen"/>
    <n v="7"/>
    <s v="Home &amp; Kitchen"/>
    <m/>
    <n v="2025"/>
    <n v="3"/>
    <n v="14"/>
    <n v="6"/>
    <s v="Weekday"/>
    <m/>
    <m/>
  </r>
  <r>
    <s v="WEB-8502"/>
    <x v="244"/>
    <s v="Diya Sharma"/>
    <x v="4"/>
    <x v="1"/>
    <x v="9"/>
    <n v="3"/>
    <n v="3345.22"/>
    <x v="4"/>
    <x v="0"/>
    <n v="4"/>
    <n v="10035.66"/>
    <m/>
    <m/>
    <m/>
    <m/>
    <m/>
    <m/>
    <s v="Completed"/>
    <s v="Yes"/>
    <s v="No"/>
    <m/>
    <n v="573"/>
    <n v="450"/>
    <n v="2759712.3299794244"/>
    <n v="330643.50635802455"/>
    <n v="3.8641711229946525"/>
    <s v="Usb Cable"/>
    <x v="1"/>
    <s v="Electronics"/>
    <s v="Electronics"/>
    <s v="Electronics"/>
    <n v="13"/>
    <s v="Electronics"/>
    <m/>
    <n v="2024"/>
    <n v="2"/>
    <n v="11"/>
    <n v="1"/>
    <s v="Weekday"/>
    <m/>
    <m/>
  </r>
  <r>
    <s v="WEB-9114"/>
    <x v="731"/>
    <s v="Rahul Menon"/>
    <x v="5"/>
    <x v="4"/>
    <x v="24"/>
    <n v="1"/>
    <n v="1032.6500000000001"/>
    <x v="2"/>
    <x v="0"/>
    <n v="3"/>
    <n v="1032.6500000000001"/>
    <m/>
    <m/>
    <m/>
    <m/>
    <m/>
    <m/>
    <s v="Completed"/>
    <s v="Yes"/>
    <s v="No"/>
    <m/>
    <n v="559"/>
    <n v="408"/>
    <n v="1098537.4901531704"/>
    <n v="96724.388030634553"/>
    <n v="3.9001122334455669"/>
    <s v="Face Cream"/>
    <x v="4"/>
    <s v="Beauty"/>
    <s v="Beauty"/>
    <s v="Beauty"/>
    <n v="80"/>
    <s v="Beauty"/>
    <m/>
    <n v="2025"/>
    <n v="3"/>
    <n v="21"/>
    <n v="6"/>
    <s v="Weekday"/>
    <m/>
    <m/>
  </r>
  <r>
    <s v="WEB-8151"/>
    <x v="289"/>
    <s v="Tanya Kumar"/>
    <x v="0"/>
    <x v="1"/>
    <x v="8"/>
    <n v="2"/>
    <n v="1019.63"/>
    <x v="1"/>
    <x v="0"/>
    <n v="5"/>
    <n v="2039.26"/>
    <m/>
    <m/>
    <m/>
    <m/>
    <m/>
    <m/>
    <s v="Completed"/>
    <s v="Yes"/>
    <s v="No"/>
    <m/>
    <n v="590"/>
    <n v="451"/>
    <n v="2759712.3299794244"/>
    <n v="330643.50635802455"/>
    <n v="3.8641711229946525"/>
    <s v="Wireless Earbuds"/>
    <x v="1"/>
    <s v="Electronics"/>
    <s v="Electronics"/>
    <s v="Electronics"/>
    <n v="12"/>
    <s v="Electronics"/>
    <m/>
    <n v="2025"/>
    <n v="6"/>
    <n v="19"/>
    <n v="5"/>
    <s v="Weekday"/>
    <m/>
    <m/>
  </r>
  <r>
    <s v="WEB-7440"/>
    <x v="75"/>
    <s v="Ananya Chatterjee"/>
    <x v="7"/>
    <x v="4"/>
    <x v="21"/>
    <n v="1"/>
    <n v="1376.43"/>
    <x v="4"/>
    <x v="3"/>
    <n v="2"/>
    <n v="1376.43"/>
    <m/>
    <m/>
    <m/>
    <m/>
    <m/>
    <m/>
    <s v="Lost Sale"/>
    <s v="No"/>
    <s v="Yes"/>
    <m/>
    <n v="567"/>
    <n v="440"/>
    <n v="1098537.4901531704"/>
    <n v="96724.388030634553"/>
    <n v="3.9001122334455669"/>
    <s v="Shampoo 200Ml"/>
    <x v="4"/>
    <s v="Beauty"/>
    <s v="Beauty"/>
    <s v="Beauty"/>
    <n v="64"/>
    <s v="Beauty"/>
    <m/>
    <n v="2025"/>
    <n v="4"/>
    <n v="5"/>
    <n v="7"/>
    <s v="Weekday"/>
    <m/>
    <m/>
  </r>
  <r>
    <s v="WEB-5885"/>
    <x v="536"/>
    <s v="Vikram Kumar"/>
    <x v="7"/>
    <x v="1"/>
    <x v="1"/>
    <n v="1"/>
    <n v="1490.49"/>
    <x v="1"/>
    <x v="2"/>
    <n v="1"/>
    <n v="1490.49"/>
    <m/>
    <m/>
    <m/>
    <m/>
    <m/>
    <m/>
    <s v="Completed"/>
    <s v="No"/>
    <s v="No"/>
    <m/>
    <n v="567"/>
    <n v="440"/>
    <n v="2759712.3299794244"/>
    <n v="330643.50635802455"/>
    <n v="3.8641711229946525"/>
    <s v="Power Bank 10000Mah"/>
    <x v="1"/>
    <s v="Electronics"/>
    <s v="Electronics"/>
    <s v="Electronics"/>
    <n v="3"/>
    <s v="Electronics"/>
    <m/>
    <n v="2025"/>
    <n v="1"/>
    <n v="6"/>
    <n v="2"/>
    <s v="Weekday"/>
    <m/>
    <m/>
  </r>
  <r>
    <s v="WEB-8891"/>
    <x v="526"/>
    <s v="Aditya Pillai"/>
    <x v="1"/>
    <x v="2"/>
    <x v="7"/>
    <n v="1"/>
    <n v="401.87"/>
    <x v="3"/>
    <x v="0"/>
    <n v="4"/>
    <n v="401.87"/>
    <m/>
    <m/>
    <m/>
    <m/>
    <m/>
    <m/>
    <s v="Completed"/>
    <s v="No"/>
    <s v="No"/>
    <m/>
    <n v="595"/>
    <n v="444"/>
    <n v="594714.6477588166"/>
    <n v="60882.938065984097"/>
    <n v="3.804733727810651"/>
    <s v="Fiction Novel"/>
    <x v="2"/>
    <s v="Books"/>
    <s v="Books"/>
    <s v="Books"/>
    <n v="11"/>
    <s v="Books"/>
    <m/>
    <n v="2023"/>
    <n v="1"/>
    <n v="1"/>
    <n v="1"/>
    <s v="Weekend"/>
    <m/>
    <m/>
  </r>
  <r>
    <s v="WEB-8285"/>
    <x v="606"/>
    <s v="Tanya Verma"/>
    <x v="1"/>
    <x v="4"/>
    <x v="24"/>
    <n v="1"/>
    <n v="715.2"/>
    <x v="2"/>
    <x v="0"/>
    <n v="3"/>
    <n v="715.2"/>
    <m/>
    <m/>
    <m/>
    <m/>
    <m/>
    <m/>
    <s v="Completed"/>
    <s v="No"/>
    <s v="No"/>
    <m/>
    <n v="595"/>
    <n v="444"/>
    <n v="1098537.4901531704"/>
    <n v="96724.388030634553"/>
    <n v="3.9001122334455669"/>
    <s v="Face Cream"/>
    <x v="4"/>
    <s v="Beauty"/>
    <s v="Beauty"/>
    <s v="Beauty"/>
    <n v="80"/>
    <s v="Beauty"/>
    <m/>
    <n v="2023"/>
    <n v="3"/>
    <n v="6"/>
    <n v="2"/>
    <s v="Weekday"/>
    <m/>
    <m/>
  </r>
  <r>
    <s v="WEB-8791"/>
    <x v="726"/>
    <s v="Meera Pillai"/>
    <x v="2"/>
    <x v="3"/>
    <x v="3"/>
    <n v="1"/>
    <n v="2001.58"/>
    <x v="0"/>
    <x v="0"/>
    <n v="5"/>
    <n v="2001.58"/>
    <m/>
    <m/>
    <m/>
    <m/>
    <m/>
    <m/>
    <s v="Completed"/>
    <s v="Yes"/>
    <s v="No"/>
    <m/>
    <n v="589"/>
    <n v="426"/>
    <n v="1892867.2841657216"/>
    <n v="199432.98236095349"/>
    <n v="3.8949824970828471"/>
    <s v="Denim Jeans"/>
    <x v="3"/>
    <s v="Fashion"/>
    <s v="Fashion"/>
    <s v="Fashion"/>
    <n v="6"/>
    <s v="Fashion"/>
    <m/>
    <n v="2023"/>
    <n v="4"/>
    <n v="9"/>
    <n v="1"/>
    <s v="Weekday"/>
    <m/>
    <m/>
  </r>
  <r>
    <s v="WEB-8445"/>
    <x v="579"/>
    <s v="Aditya Patel"/>
    <x v="5"/>
    <x v="4"/>
    <x v="24"/>
    <n v="1"/>
    <n v="1453.52"/>
    <x v="3"/>
    <x v="3"/>
    <n v="4"/>
    <n v="1453.52"/>
    <m/>
    <m/>
    <m/>
    <m/>
    <m/>
    <m/>
    <s v="Lost Sale"/>
    <s v="No"/>
    <s v="Yes"/>
    <m/>
    <n v="559"/>
    <n v="408"/>
    <n v="1098537.4901531704"/>
    <n v="96724.388030634553"/>
    <n v="3.9001122334455669"/>
    <s v="Face Cream"/>
    <x v="4"/>
    <s v="Beauty"/>
    <s v="Beauty"/>
    <s v="Beauty"/>
    <n v="80"/>
    <s v="Beauty"/>
    <m/>
    <n v="2023"/>
    <n v="12"/>
    <n v="3"/>
    <n v="1"/>
    <s v="Weekday"/>
    <m/>
    <m/>
  </r>
  <r>
    <s v="WEB-6893"/>
    <x v="54"/>
    <s v="Rahul Singh"/>
    <x v="5"/>
    <x v="0"/>
    <x v="5"/>
    <n v="1"/>
    <n v="1904.24"/>
    <x v="2"/>
    <x v="3"/>
    <n v="5"/>
    <n v="1904.24"/>
    <m/>
    <m/>
    <m/>
    <m/>
    <m/>
    <m/>
    <s v="Lost Sale"/>
    <s v="No"/>
    <s v="Yes"/>
    <m/>
    <n v="559"/>
    <n v="408"/>
    <n v="1463424.4009529033"/>
    <n v="118285.78776560788"/>
    <n v="3.8140589569160999"/>
    <s v="Storage Box"/>
    <x v="0"/>
    <s v="Home &amp; Kitchen"/>
    <s v="Home &amp; Kitchen"/>
    <s v="Home &amp; Kitchen"/>
    <n v="8"/>
    <s v="Home &amp; Kitchen"/>
    <m/>
    <n v="2025"/>
    <n v="5"/>
    <n v="3"/>
    <n v="7"/>
    <s v="Weekday"/>
    <m/>
    <m/>
  </r>
  <r>
    <s v="WEB-8778"/>
    <x v="782"/>
    <s v="Karan Nair"/>
    <x v="2"/>
    <x v="4"/>
    <x v="24"/>
    <n v="1"/>
    <n v="664.45"/>
    <x v="0"/>
    <x v="0"/>
    <n v="5"/>
    <n v="664.45"/>
    <m/>
    <m/>
    <m/>
    <m/>
    <m/>
    <m/>
    <s v="Completed"/>
    <s v="No"/>
    <s v="No"/>
    <m/>
    <n v="589"/>
    <n v="426"/>
    <n v="1098537.4901531704"/>
    <n v="96724.388030634553"/>
    <n v="3.9001122334455669"/>
    <s v="Face Cream"/>
    <x v="4"/>
    <s v="Beauty"/>
    <s v="Beauty"/>
    <s v="Beauty"/>
    <n v="80"/>
    <s v="Beauty"/>
    <m/>
    <n v="2023"/>
    <n v="2"/>
    <n v="23"/>
    <n v="5"/>
    <s v="Weekday"/>
    <m/>
    <m/>
  </r>
  <r>
    <s v="WEB-7408"/>
    <x v="839"/>
    <s v="Ishaan Malhotra"/>
    <x v="7"/>
    <x v="1"/>
    <x v="18"/>
    <n v="1"/>
    <n v="3007.74"/>
    <x v="2"/>
    <x v="0"/>
    <n v="3"/>
    <n v="3007.74"/>
    <m/>
    <m/>
    <m/>
    <m/>
    <m/>
    <m/>
    <s v="Completed"/>
    <s v="Yes"/>
    <s v="No"/>
    <m/>
    <n v="567"/>
    <n v="440"/>
    <n v="2759712.3299794244"/>
    <n v="330643.50635802455"/>
    <n v="3.8641711229946525"/>
    <s v="Bluetooth Speaker"/>
    <x v="1"/>
    <s v="Electronics"/>
    <s v="Electronics"/>
    <s v="Electronics"/>
    <n v="48"/>
    <s v="Electronics"/>
    <m/>
    <n v="2023"/>
    <n v="6"/>
    <n v="21"/>
    <n v="4"/>
    <s v="Weekday"/>
    <m/>
    <m/>
  </r>
  <r>
    <s v="WEB-7319"/>
    <x v="610"/>
    <s v="Vivaan Iyer"/>
    <x v="2"/>
    <x v="0"/>
    <x v="16"/>
    <n v="1"/>
    <n v="544.55999999999995"/>
    <x v="3"/>
    <x v="3"/>
    <n v="4"/>
    <n v="544.55999999999995"/>
    <m/>
    <m/>
    <m/>
    <m/>
    <m/>
    <m/>
    <s v="Lost Sale"/>
    <s v="No"/>
    <s v="Yes"/>
    <m/>
    <n v="589"/>
    <n v="426"/>
    <n v="1463424.4009529033"/>
    <n v="118285.78776560788"/>
    <n v="3.8140589569160999"/>
    <s v="Table Lamp"/>
    <x v="0"/>
    <s v="Home &amp; Kitchen"/>
    <s v="Home &amp; Kitchen"/>
    <s v="Home &amp; Kitchen"/>
    <n v="32"/>
    <s v="Home &amp; Kitchen"/>
    <m/>
    <n v="2024"/>
    <n v="12"/>
    <n v="5"/>
    <n v="5"/>
    <s v="Weekday"/>
    <m/>
    <m/>
  </r>
  <r>
    <s v="WEB-5228"/>
    <x v="856"/>
    <s v="Vivaan Nair"/>
    <x v="4"/>
    <x v="2"/>
    <x v="15"/>
    <n v="1"/>
    <n v="371.02"/>
    <x v="2"/>
    <x v="0"/>
    <n v="5"/>
    <n v="371.02"/>
    <m/>
    <m/>
    <m/>
    <m/>
    <m/>
    <m/>
    <s v="Completed"/>
    <s v="No"/>
    <s v="No"/>
    <m/>
    <n v="573"/>
    <n v="450"/>
    <n v="594714.6477588166"/>
    <n v="60882.938065984097"/>
    <n v="3.804733727810651"/>
    <s v="Kids Story Book"/>
    <x v="2"/>
    <s v="Books"/>
    <s v="Books"/>
    <s v="Books"/>
    <n v="23"/>
    <s v="Books"/>
    <m/>
    <n v="2024"/>
    <n v="1"/>
    <n v="5"/>
    <n v="6"/>
    <s v="Weekday"/>
    <m/>
    <m/>
  </r>
  <r>
    <s v="WEB-7375"/>
    <x v="639"/>
    <s v="Meera Sharma"/>
    <x v="4"/>
    <x v="1"/>
    <x v="1"/>
    <n v="2"/>
    <n v="1342.71"/>
    <x v="3"/>
    <x v="0"/>
    <m/>
    <n v="2685.42"/>
    <m/>
    <m/>
    <m/>
    <m/>
    <m/>
    <m/>
    <s v="Completed"/>
    <s v="Yes"/>
    <s v="No"/>
    <m/>
    <n v="573"/>
    <n v="450"/>
    <n v="2759712.3299794244"/>
    <n v="330643.50635802455"/>
    <n v="3.8641711229946525"/>
    <s v="Power Bank 10000Mah"/>
    <x v="1"/>
    <s v="Electronics"/>
    <s v="Electronics"/>
    <s v="Electronics"/>
    <n v="3"/>
    <s v="Electronics"/>
    <m/>
    <n v="2024"/>
    <n v="5"/>
    <n v="5"/>
    <n v="1"/>
    <s v="Weekday"/>
    <m/>
    <m/>
  </r>
  <r>
    <s v="WEB-8191"/>
    <x v="132"/>
    <s v="Ananya Khan"/>
    <x v="4"/>
    <x v="2"/>
    <x v="15"/>
    <n v="2"/>
    <n v="576.9"/>
    <x v="2"/>
    <x v="3"/>
    <m/>
    <n v="1153.8"/>
    <m/>
    <m/>
    <m/>
    <m/>
    <m/>
    <m/>
    <s v="Lost Sale"/>
    <s v="No"/>
    <s v="Yes"/>
    <m/>
    <n v="573"/>
    <n v="450"/>
    <n v="594714.6477588166"/>
    <n v="60882.938065984097"/>
    <n v="3.804733727810651"/>
    <s v="Kids Story Book"/>
    <x v="2"/>
    <s v="Books"/>
    <s v="Books"/>
    <s v="Books"/>
    <n v="23"/>
    <s v="Books"/>
    <m/>
    <n v="2025"/>
    <n v="3"/>
    <n v="24"/>
    <n v="2"/>
    <s v="Weekday"/>
    <m/>
    <m/>
  </r>
  <r>
    <s v="WEB-9385"/>
    <x v="710"/>
    <s v="Sanjay Gupta"/>
    <x v="5"/>
    <x v="3"/>
    <x v="20"/>
    <n v="1"/>
    <n v="2462.2600000000002"/>
    <x v="2"/>
    <x v="0"/>
    <n v="3"/>
    <n v="2462.2600000000002"/>
    <m/>
    <m/>
    <m/>
    <m/>
    <m/>
    <m/>
    <s v="Completed"/>
    <s v="Yes"/>
    <s v="No"/>
    <m/>
    <n v="559"/>
    <n v="408"/>
    <n v="1892867.2841657216"/>
    <n v="199432.98236095349"/>
    <n v="3.8949824970828471"/>
    <s v="Men'S T-Shirt"/>
    <x v="3"/>
    <s v="Fashion"/>
    <s v="Fashion"/>
    <s v="Fashion"/>
    <n v="55"/>
    <s v="Fashion"/>
    <m/>
    <n v="2023"/>
    <n v="4"/>
    <n v="23"/>
    <n v="1"/>
    <s v="Weekday"/>
    <m/>
    <m/>
  </r>
  <r>
    <s v="WEB-6229"/>
    <x v="333"/>
    <s v="Pooja Gupta"/>
    <x v="4"/>
    <x v="2"/>
    <x v="13"/>
    <n v="1"/>
    <n v="724.02"/>
    <x v="1"/>
    <x v="0"/>
    <n v="4"/>
    <n v="724.02"/>
    <m/>
    <m/>
    <m/>
    <m/>
    <m/>
    <m/>
    <s v="Completed"/>
    <s v="No"/>
    <s v="No"/>
    <m/>
    <n v="573"/>
    <n v="450"/>
    <n v="594714.6477588166"/>
    <n v="60882.938065984097"/>
    <n v="3.804733727810651"/>
    <s v="Self-Help Book"/>
    <x v="2"/>
    <s v="Books"/>
    <s v="Books"/>
    <s v="Books"/>
    <n v="19"/>
    <s v="Books"/>
    <m/>
    <n v="2023"/>
    <n v="1"/>
    <n v="2"/>
    <n v="2"/>
    <s v="Weekday"/>
    <m/>
    <m/>
  </r>
  <r>
    <s v="WEB-6921"/>
    <x v="885"/>
    <s v="Karan Reddy"/>
    <x v="6"/>
    <x v="4"/>
    <x v="12"/>
    <n v="2"/>
    <n v="808.56"/>
    <x v="1"/>
    <x v="3"/>
    <m/>
    <n v="1617.12"/>
    <m/>
    <m/>
    <m/>
    <m/>
    <m/>
    <m/>
    <s v="Lost Sale"/>
    <s v="No"/>
    <s v="Yes"/>
    <m/>
    <n v="558"/>
    <n v="430"/>
    <n v="1098537.4901531704"/>
    <n v="96724.388030634553"/>
    <n v="3.9001122334455669"/>
    <s v="Perfume 50Ml"/>
    <x v="4"/>
    <s v="Beauty"/>
    <s v="Beauty"/>
    <s v="Beauty"/>
    <n v="18"/>
    <s v="Beauty"/>
    <m/>
    <n v="2023"/>
    <n v="7"/>
    <n v="15"/>
    <n v="7"/>
    <s v="Weekday"/>
    <m/>
    <m/>
  </r>
  <r>
    <s v="WEB-8347"/>
    <x v="780"/>
    <s v="Kavya Menon"/>
    <x v="2"/>
    <x v="3"/>
    <x v="10"/>
    <n v="3"/>
    <n v="1981.77"/>
    <x v="2"/>
    <x v="3"/>
    <n v="4"/>
    <n v="5945.3099999999995"/>
    <m/>
    <m/>
    <m/>
    <m/>
    <m/>
    <m/>
    <s v="Lost Sale"/>
    <s v="No"/>
    <s v="Yes"/>
    <m/>
    <n v="589"/>
    <n v="426"/>
    <n v="1892867.2841657216"/>
    <n v="199432.98236095349"/>
    <n v="3.8949824970828471"/>
    <s v="Women'S Kurti"/>
    <x v="3"/>
    <s v="Fashion"/>
    <s v="Fashion"/>
    <s v="Fashion"/>
    <n v="15"/>
    <s v="Fashion"/>
    <m/>
    <n v="2024"/>
    <n v="10"/>
    <n v="29"/>
    <n v="3"/>
    <s v="Weekday"/>
    <m/>
    <m/>
  </r>
  <r>
    <s v="WEB-9101"/>
    <x v="735"/>
    <s v="Vikram Reddy"/>
    <x v="0"/>
    <x v="3"/>
    <x v="3"/>
    <n v="1"/>
    <n v="642.27"/>
    <x v="2"/>
    <x v="0"/>
    <n v="5"/>
    <n v="642.27"/>
    <m/>
    <m/>
    <m/>
    <m/>
    <m/>
    <m/>
    <s v="Completed"/>
    <s v="No"/>
    <s v="No"/>
    <m/>
    <n v="590"/>
    <n v="451"/>
    <n v="1892867.2841657216"/>
    <n v="199432.98236095349"/>
    <n v="3.8949824970828471"/>
    <s v="Denim Jeans"/>
    <x v="3"/>
    <s v="Fashion"/>
    <s v="Fashion"/>
    <s v="Fashion"/>
    <n v="6"/>
    <s v="Fashion"/>
    <m/>
    <n v="2025"/>
    <n v="3"/>
    <n v="7"/>
    <n v="6"/>
    <s v="Weekend"/>
    <m/>
    <m/>
  </r>
  <r>
    <s v="WEB-5946"/>
    <x v="712"/>
    <s v="Arjun Chatterjee"/>
    <x v="6"/>
    <x v="2"/>
    <x v="14"/>
    <n v="3"/>
    <n v="709.35"/>
    <x v="0"/>
    <x v="2"/>
    <n v="4"/>
    <n v="2128.0500000000002"/>
    <m/>
    <m/>
    <m/>
    <m/>
    <m/>
    <m/>
    <s v="Completed"/>
    <s v="No"/>
    <s v="No"/>
    <m/>
    <n v="558"/>
    <n v="430"/>
    <n v="594714.6477588166"/>
    <n v="60882.938065984097"/>
    <n v="3.804733727810651"/>
    <s v="Notebook Set"/>
    <x v="2"/>
    <s v="Books"/>
    <s v="Books"/>
    <s v="Books"/>
    <n v="20"/>
    <s v="Books"/>
    <m/>
    <n v="2025"/>
    <n v="2"/>
    <n v="19"/>
    <n v="4"/>
    <s v="Weekday"/>
    <m/>
    <m/>
  </r>
  <r>
    <s v="WEB-5282"/>
    <x v="629"/>
    <s v="Tanya Malhotra"/>
    <x v="3"/>
    <x v="0"/>
    <x v="23"/>
    <n v="2"/>
    <n v="1033.3699999999999"/>
    <x v="0"/>
    <x v="3"/>
    <n v="3"/>
    <n v="2066.7399999999998"/>
    <m/>
    <m/>
    <m/>
    <m/>
    <m/>
    <m/>
    <s v="Lost Sale"/>
    <s v="No"/>
    <s v="Yes"/>
    <m/>
    <n v="619"/>
    <n v="468"/>
    <n v="1463424.4009529033"/>
    <n v="118285.78776560788"/>
    <n v="3.8140589569160999"/>
    <s v="Led Bulb Pack"/>
    <x v="0"/>
    <s v="Home &amp; Kitchen"/>
    <s v="Home &amp; Kitchen"/>
    <s v="Home &amp; Kitchen"/>
    <n v="76"/>
    <s v="Home &amp; Kitchen"/>
    <m/>
    <n v="2023"/>
    <n v="8"/>
    <n v="3"/>
    <n v="5"/>
    <s v="Weekday"/>
    <m/>
    <m/>
  </r>
  <r>
    <s v="WEB-6789"/>
    <x v="338"/>
    <s v="Neha Kumar"/>
    <x v="4"/>
    <x v="0"/>
    <x v="4"/>
    <n v="2"/>
    <n v="771.46"/>
    <x v="4"/>
    <x v="1"/>
    <m/>
    <n v="1542.92"/>
    <m/>
    <m/>
    <m/>
    <m/>
    <m/>
    <m/>
    <s v="Pending"/>
    <s v="No"/>
    <s v="Yes"/>
    <m/>
    <n v="573"/>
    <n v="450"/>
    <n v="1463424.4009529033"/>
    <n v="118285.78776560788"/>
    <n v="3.8140589569160999"/>
    <s v="Non-Stick Pan"/>
    <x v="0"/>
    <s v="Home &amp; Kitchen"/>
    <s v="Home &amp; Kitchen"/>
    <s v="Home &amp; Kitchen"/>
    <n v="7"/>
    <s v="Home &amp; Kitchen"/>
    <m/>
    <n v="2023"/>
    <n v="8"/>
    <n v="12"/>
    <n v="7"/>
    <s v="Weekday"/>
    <m/>
    <m/>
  </r>
  <r>
    <s v="WEB-8576"/>
    <x v="800"/>
    <s v="Pooja Gupta"/>
    <x v="2"/>
    <x v="1"/>
    <x v="11"/>
    <n v="1"/>
    <n v="1235.71"/>
    <x v="3"/>
    <x v="0"/>
    <n v="4"/>
    <n v="1235.71"/>
    <m/>
    <m/>
    <m/>
    <m/>
    <m/>
    <m/>
    <s v="Completed"/>
    <s v="Yes"/>
    <s v="No"/>
    <m/>
    <n v="589"/>
    <n v="426"/>
    <n v="2759712.3299794244"/>
    <n v="330643.50635802455"/>
    <n v="3.8641711229946525"/>
    <s v="Smart Watch"/>
    <x v="1"/>
    <s v="Electronics"/>
    <s v="Electronics"/>
    <s v="Electronics"/>
    <n v="17"/>
    <s v="Electronics"/>
    <m/>
    <n v="2024"/>
    <n v="11"/>
    <n v="18"/>
    <n v="2"/>
    <s v="Weekday"/>
    <m/>
    <m/>
  </r>
  <r>
    <s v="WEB-7436"/>
    <x v="239"/>
    <s v="Ananya Malhotra"/>
    <x v="3"/>
    <x v="1"/>
    <x v="9"/>
    <n v="1"/>
    <n v="721.67"/>
    <x v="1"/>
    <x v="2"/>
    <n v="5"/>
    <n v="721.67"/>
    <m/>
    <m/>
    <m/>
    <m/>
    <m/>
    <m/>
    <s v="Completed"/>
    <s v="No"/>
    <s v="No"/>
    <m/>
    <n v="619"/>
    <n v="468"/>
    <n v="2759712.3299794244"/>
    <n v="330643.50635802455"/>
    <n v="3.8641711229946525"/>
    <s v="Usb Cable"/>
    <x v="1"/>
    <s v="Electronics"/>
    <s v="Electronics"/>
    <s v="Electronics"/>
    <n v="13"/>
    <s v="Electronics"/>
    <m/>
    <n v="2023"/>
    <n v="6"/>
    <n v="10"/>
    <n v="7"/>
    <s v="Weekday"/>
    <m/>
    <m/>
  </r>
  <r>
    <s v="WEB-9470"/>
    <x v="1"/>
    <s v="Karan Joshi"/>
    <x v="7"/>
    <x v="2"/>
    <x v="15"/>
    <n v="1"/>
    <n v="454.19"/>
    <x v="0"/>
    <x v="0"/>
    <n v="5"/>
    <n v="454.19"/>
    <m/>
    <m/>
    <m/>
    <m/>
    <m/>
    <m/>
    <s v="Completed"/>
    <s v="No"/>
    <s v="No"/>
    <m/>
    <n v="567"/>
    <n v="440"/>
    <n v="594714.6477588166"/>
    <n v="60882.938065984097"/>
    <n v="3.804733727810651"/>
    <s v="Kids Story Book"/>
    <x v="2"/>
    <s v="Books"/>
    <s v="Books"/>
    <s v="Books"/>
    <n v="23"/>
    <s v="Books"/>
    <m/>
    <n v="2024"/>
    <n v="9"/>
    <n v="11"/>
    <n v="4"/>
    <s v="Weekday"/>
    <m/>
    <m/>
  </r>
  <r>
    <s v="WEB-9369"/>
    <x v="790"/>
    <s v="Neha Kumar"/>
    <x v="3"/>
    <x v="0"/>
    <x v="16"/>
    <n v="1"/>
    <n v="1669.1"/>
    <x v="4"/>
    <x v="3"/>
    <n v="5"/>
    <n v="1669.1"/>
    <m/>
    <m/>
    <m/>
    <m/>
    <m/>
    <m/>
    <s v="Lost Sale"/>
    <s v="No"/>
    <s v="Yes"/>
    <m/>
    <n v="619"/>
    <n v="468"/>
    <n v="1463424.4009529033"/>
    <n v="118285.78776560788"/>
    <n v="3.8140589569160999"/>
    <s v="Table Lamp"/>
    <x v="0"/>
    <s v="Home &amp; Kitchen"/>
    <s v="Home &amp; Kitchen"/>
    <s v="Home &amp; Kitchen"/>
    <n v="32"/>
    <s v="Home &amp; Kitchen"/>
    <m/>
    <n v="2023"/>
    <n v="1"/>
    <n v="25"/>
    <n v="4"/>
    <s v="Weekday"/>
    <m/>
    <m/>
  </r>
  <r>
    <s v="WEB-5236"/>
    <x v="813"/>
    <s v="Karan Rao"/>
    <x v="4"/>
    <x v="1"/>
    <x v="8"/>
    <n v="1"/>
    <n v="928.95"/>
    <x v="4"/>
    <x v="0"/>
    <n v="1"/>
    <n v="928.95"/>
    <m/>
    <m/>
    <m/>
    <m/>
    <m/>
    <m/>
    <s v="Completed"/>
    <s v="No"/>
    <s v="No"/>
    <m/>
    <n v="573"/>
    <n v="450"/>
    <n v="2759712.3299794244"/>
    <n v="330643.50635802455"/>
    <n v="3.8641711229946525"/>
    <s v="Wireless Earbuds"/>
    <x v="1"/>
    <s v="Electronics"/>
    <s v="Electronics"/>
    <s v="Electronics"/>
    <n v="12"/>
    <s v="Electronics"/>
    <m/>
    <n v="2024"/>
    <n v="1"/>
    <n v="25"/>
    <n v="5"/>
    <s v="Weekday"/>
    <m/>
    <m/>
  </r>
  <r>
    <s v="WEB-5997"/>
    <x v="212"/>
    <s v="Vivaan Nair"/>
    <x v="2"/>
    <x v="1"/>
    <x v="18"/>
    <n v="3"/>
    <n v="1184.2"/>
    <x v="2"/>
    <x v="0"/>
    <m/>
    <n v="3552.6000000000004"/>
    <m/>
    <m/>
    <m/>
    <m/>
    <m/>
    <m/>
    <s v="Completed"/>
    <s v="Yes"/>
    <s v="No"/>
    <m/>
    <n v="589"/>
    <n v="426"/>
    <n v="2759712.3299794244"/>
    <n v="330643.50635802455"/>
    <n v="3.8641711229946525"/>
    <s v="Bluetooth Speaker"/>
    <x v="1"/>
    <s v="Electronics"/>
    <s v="Electronics"/>
    <s v="Electronics"/>
    <n v="48"/>
    <s v="Electronics"/>
    <m/>
    <n v="2023"/>
    <n v="11"/>
    <n v="27"/>
    <n v="2"/>
    <s v="Weekday"/>
    <m/>
    <m/>
  </r>
  <r>
    <s v="WEB-5446"/>
    <x v="588"/>
    <s v="Ananya Pillai"/>
    <x v="1"/>
    <x v="1"/>
    <x v="8"/>
    <n v="2"/>
    <n v="1321.88"/>
    <x v="1"/>
    <x v="0"/>
    <n v="4"/>
    <n v="2643.76"/>
    <m/>
    <m/>
    <m/>
    <m/>
    <m/>
    <m/>
    <s v="Completed"/>
    <s v="Yes"/>
    <s v="No"/>
    <m/>
    <n v="595"/>
    <n v="444"/>
    <n v="2759712.3299794244"/>
    <n v="330643.50635802455"/>
    <n v="3.8641711229946525"/>
    <s v="Wireless Earbuds"/>
    <x v="1"/>
    <s v="Electronics"/>
    <s v="Electronics"/>
    <s v="Electronics"/>
    <n v="12"/>
    <s v="Electronics"/>
    <m/>
    <n v="2024"/>
    <n v="11"/>
    <n v="17"/>
    <n v="1"/>
    <s v="Weekday"/>
    <m/>
    <m/>
  </r>
  <r>
    <s v="WEB-7649"/>
    <x v="31"/>
    <s v="Saanvi Rao"/>
    <x v="7"/>
    <x v="0"/>
    <x v="16"/>
    <n v="2"/>
    <n v="616.6"/>
    <x v="4"/>
    <x v="1"/>
    <n v="2"/>
    <n v="1233.2"/>
    <m/>
    <m/>
    <m/>
    <m/>
    <m/>
    <m/>
    <s v="Pending"/>
    <s v="No"/>
    <s v="Yes"/>
    <m/>
    <n v="567"/>
    <n v="440"/>
    <n v="1463424.4009529033"/>
    <n v="118285.78776560788"/>
    <n v="3.8140589569160999"/>
    <s v="Table Lamp"/>
    <x v="0"/>
    <s v="Home &amp; Kitchen"/>
    <s v="Home &amp; Kitchen"/>
    <s v="Home &amp; Kitchen"/>
    <n v="32"/>
    <s v="Home &amp; Kitchen"/>
    <m/>
    <n v="2023"/>
    <n v="4"/>
    <n v="19"/>
    <n v="4"/>
    <s v="Weekday"/>
    <m/>
    <m/>
  </r>
  <r>
    <s v="WEB-7060"/>
    <x v="696"/>
    <s v="Tanya Khan"/>
    <x v="6"/>
    <x v="1"/>
    <x v="18"/>
    <n v="2"/>
    <n v="1405.82"/>
    <x v="3"/>
    <x v="0"/>
    <n v="5"/>
    <n v="2811.64"/>
    <m/>
    <m/>
    <m/>
    <m/>
    <m/>
    <m/>
    <s v="Completed"/>
    <s v="Yes"/>
    <s v="No"/>
    <m/>
    <n v="558"/>
    <n v="430"/>
    <n v="2759712.3299794244"/>
    <n v="330643.50635802455"/>
    <n v="3.8641711229946525"/>
    <s v="Bluetooth Speaker"/>
    <x v="1"/>
    <s v="Electronics"/>
    <s v="Electronics"/>
    <s v="Electronics"/>
    <n v="48"/>
    <s v="Electronics"/>
    <m/>
    <n v="2023"/>
    <n v="3"/>
    <n v="16"/>
    <n v="5"/>
    <s v="Weekday"/>
    <m/>
    <m/>
  </r>
  <r>
    <s v="WEB-7450"/>
    <x v="789"/>
    <s v="Simran Sharma"/>
    <x v="7"/>
    <x v="0"/>
    <x v="16"/>
    <n v="2"/>
    <n v="1072.81"/>
    <x v="1"/>
    <x v="0"/>
    <n v="3"/>
    <n v="2145.62"/>
    <m/>
    <m/>
    <m/>
    <m/>
    <m/>
    <m/>
    <s v="Completed"/>
    <s v="Yes"/>
    <s v="No"/>
    <m/>
    <n v="567"/>
    <n v="440"/>
    <n v="1463424.4009529033"/>
    <n v="118285.78776560788"/>
    <n v="3.8140589569160999"/>
    <s v="Table Lamp"/>
    <x v="0"/>
    <s v="Home &amp; Kitchen"/>
    <s v="Home &amp; Kitchen"/>
    <s v="Home &amp; Kitchen"/>
    <n v="32"/>
    <s v="Home &amp; Kitchen"/>
    <m/>
    <n v="2024"/>
    <n v="10"/>
    <n v="24"/>
    <n v="5"/>
    <s v="Weekday"/>
    <m/>
    <m/>
  </r>
  <r>
    <s v="WEB-7678"/>
    <x v="561"/>
    <s v="Kavya Pillai"/>
    <x v="0"/>
    <x v="2"/>
    <x v="13"/>
    <n v="3"/>
    <n v="247.23"/>
    <x v="3"/>
    <x v="0"/>
    <n v="3"/>
    <n v="741.68999999999994"/>
    <m/>
    <m/>
    <m/>
    <m/>
    <m/>
    <m/>
    <s v="Completed"/>
    <s v="No"/>
    <s v="No"/>
    <m/>
    <n v="590"/>
    <n v="451"/>
    <n v="594714.6477588166"/>
    <n v="60882.938065984097"/>
    <n v="3.804733727810651"/>
    <s v="Self-Help Book"/>
    <x v="2"/>
    <s v="Books"/>
    <s v="Books"/>
    <s v="Books"/>
    <n v="19"/>
    <s v="Books"/>
    <m/>
    <n v="2024"/>
    <n v="12"/>
    <n v="15"/>
    <n v="1"/>
    <s v="Weekday"/>
    <m/>
    <m/>
  </r>
  <r>
    <s v="WEB-6710"/>
    <x v="901"/>
    <s v="Meera Sharma"/>
    <x v="0"/>
    <x v="1"/>
    <x v="9"/>
    <n v="2"/>
    <n v="3353.3"/>
    <x v="3"/>
    <x v="0"/>
    <n v="3"/>
    <n v="6706.6"/>
    <m/>
    <m/>
    <m/>
    <m/>
    <m/>
    <m/>
    <s v="Completed"/>
    <s v="Yes"/>
    <s v="No"/>
    <m/>
    <n v="590"/>
    <n v="451"/>
    <n v="2759712.3299794244"/>
    <n v="330643.50635802455"/>
    <n v="3.8641711229946525"/>
    <s v="Usb Cable"/>
    <x v="1"/>
    <s v="Electronics"/>
    <s v="Electronics"/>
    <s v="Electronics"/>
    <n v="13"/>
    <s v="Electronics"/>
    <m/>
    <n v="2024"/>
    <n v="11"/>
    <n v="14"/>
    <n v="5"/>
    <s v="Weekday"/>
    <m/>
    <m/>
  </r>
  <r>
    <s v="WEB-8533"/>
    <x v="647"/>
    <s v="Ishaan Pillai"/>
    <x v="5"/>
    <x v="1"/>
    <x v="1"/>
    <n v="1"/>
    <n v="3173.07"/>
    <x v="2"/>
    <x v="0"/>
    <n v="3"/>
    <n v="3173.07"/>
    <m/>
    <m/>
    <m/>
    <m/>
    <m/>
    <m/>
    <s v="Completed"/>
    <s v="Yes"/>
    <s v="No"/>
    <m/>
    <n v="559"/>
    <n v="408"/>
    <n v="2759712.3299794244"/>
    <n v="330643.50635802455"/>
    <n v="3.8641711229946525"/>
    <s v="Power Bank 10000Mah"/>
    <x v="1"/>
    <s v="Electronics"/>
    <s v="Electronics"/>
    <s v="Electronics"/>
    <n v="3"/>
    <s v="Electronics"/>
    <m/>
    <n v="2025"/>
    <n v="2"/>
    <n v="16"/>
    <n v="1"/>
    <s v="Weekday"/>
    <m/>
    <m/>
  </r>
  <r>
    <s v="WEB-5690"/>
    <x v="592"/>
    <s v="Aditya Nair"/>
    <x v="2"/>
    <x v="2"/>
    <x v="14"/>
    <n v="2"/>
    <n v="501.6"/>
    <x v="1"/>
    <x v="0"/>
    <n v="5"/>
    <n v="1003.2"/>
    <m/>
    <m/>
    <m/>
    <m/>
    <m/>
    <m/>
    <s v="Completed"/>
    <s v="Yes"/>
    <s v="No"/>
    <m/>
    <n v="589"/>
    <n v="426"/>
    <n v="594714.6477588166"/>
    <n v="60882.938065984097"/>
    <n v="3.804733727810651"/>
    <s v="Notebook Set"/>
    <x v="2"/>
    <s v="Books"/>
    <s v="Books"/>
    <s v="Books"/>
    <n v="20"/>
    <s v="Books"/>
    <m/>
    <n v="2024"/>
    <n v="10"/>
    <n v="8"/>
    <n v="3"/>
    <s v="Weekday"/>
    <m/>
    <m/>
  </r>
  <r>
    <s v="WEB-9607"/>
    <x v="151"/>
    <s v="Kavya Pillai"/>
    <x v="3"/>
    <x v="0"/>
    <x v="4"/>
    <n v="1"/>
    <n v="494.72"/>
    <x v="2"/>
    <x v="0"/>
    <n v="2"/>
    <n v="494.72"/>
    <m/>
    <m/>
    <m/>
    <m/>
    <m/>
    <m/>
    <s v="Completed"/>
    <s v="No"/>
    <s v="No"/>
    <m/>
    <n v="619"/>
    <n v="468"/>
    <n v="1463424.4009529033"/>
    <n v="118285.78776560788"/>
    <n v="3.8140589569160999"/>
    <s v="Non-Stick Pan"/>
    <x v="0"/>
    <s v="Home &amp; Kitchen"/>
    <s v="Home &amp; Kitchen"/>
    <s v="Home &amp; Kitchen"/>
    <n v="7"/>
    <s v="Home &amp; Kitchen"/>
    <m/>
    <n v="2024"/>
    <n v="2"/>
    <n v="29"/>
    <n v="5"/>
    <s v="Weekday"/>
    <m/>
    <m/>
  </r>
  <r>
    <s v="WEB-7444"/>
    <x v="736"/>
    <s v="Aditya Patel"/>
    <x v="1"/>
    <x v="2"/>
    <x v="7"/>
    <n v="1"/>
    <n v="795.06"/>
    <x v="2"/>
    <x v="1"/>
    <n v="4"/>
    <n v="795.06"/>
    <m/>
    <m/>
    <m/>
    <m/>
    <m/>
    <m/>
    <s v="Pending"/>
    <s v="No"/>
    <s v="Yes"/>
    <m/>
    <n v="595"/>
    <n v="444"/>
    <n v="594714.6477588166"/>
    <n v="60882.938065984097"/>
    <n v="3.804733727810651"/>
    <s v="Fiction Novel"/>
    <x v="2"/>
    <s v="Books"/>
    <s v="Books"/>
    <s v="Books"/>
    <n v="11"/>
    <s v="Books"/>
    <m/>
    <n v="2025"/>
    <n v="2"/>
    <n v="4"/>
    <n v="3"/>
    <s v="Weekday"/>
    <m/>
    <m/>
  </r>
  <r>
    <s v="WEB-9207"/>
    <x v="562"/>
    <s v="Vikram Sharma"/>
    <x v="4"/>
    <x v="1"/>
    <x v="8"/>
    <n v="1"/>
    <n v="618.23"/>
    <x v="2"/>
    <x v="1"/>
    <n v="4"/>
    <n v="618.23"/>
    <m/>
    <m/>
    <m/>
    <m/>
    <m/>
    <m/>
    <s v="Pending"/>
    <s v="No"/>
    <s v="Yes"/>
    <m/>
    <n v="573"/>
    <n v="450"/>
    <n v="2759712.3299794244"/>
    <n v="330643.50635802455"/>
    <n v="3.8641711229946525"/>
    <s v="Wireless Earbuds"/>
    <x v="1"/>
    <s v="Electronics"/>
    <s v="Electronics"/>
    <s v="Electronics"/>
    <n v="12"/>
    <s v="Electronics"/>
    <m/>
    <n v="2023"/>
    <n v="8"/>
    <n v="14"/>
    <n v="2"/>
    <s v="Weekday"/>
    <m/>
    <m/>
  </r>
  <r>
    <s v="WEB-7241"/>
    <x v="109"/>
    <s v="Ishaan Reddy"/>
    <x v="4"/>
    <x v="3"/>
    <x v="20"/>
    <n v="1"/>
    <n v="2309.8000000000002"/>
    <x v="1"/>
    <x v="0"/>
    <n v="5"/>
    <n v="2309.8000000000002"/>
    <m/>
    <m/>
    <m/>
    <m/>
    <m/>
    <m/>
    <s v="Completed"/>
    <s v="Yes"/>
    <s v="No"/>
    <m/>
    <n v="573"/>
    <n v="450"/>
    <n v="1892867.2841657216"/>
    <n v="199432.98236095349"/>
    <n v="3.8949824970828471"/>
    <s v="Men'S T-Shirt"/>
    <x v="3"/>
    <s v="Fashion"/>
    <s v="Fashion"/>
    <s v="Fashion"/>
    <n v="55"/>
    <s v="Fashion"/>
    <m/>
    <n v="2023"/>
    <n v="8"/>
    <n v="8"/>
    <n v="3"/>
    <s v="Weekday"/>
    <m/>
    <m/>
  </r>
  <r>
    <s v="WEB-5821"/>
    <x v="503"/>
    <s v="Aditya Iyer"/>
    <x v="0"/>
    <x v="3"/>
    <x v="17"/>
    <n v="1"/>
    <n v="2090.0100000000002"/>
    <x v="4"/>
    <x v="3"/>
    <n v="5"/>
    <n v="2090.0100000000002"/>
    <m/>
    <m/>
    <m/>
    <m/>
    <m/>
    <m/>
    <s v="Lost Sale"/>
    <s v="No"/>
    <s v="Yes"/>
    <m/>
    <n v="590"/>
    <n v="451"/>
    <n v="1892867.2841657216"/>
    <n v="199432.98236095349"/>
    <n v="3.8949824970828471"/>
    <s v="Running Shoes"/>
    <x v="3"/>
    <s v="Fashion"/>
    <s v="Fashion"/>
    <s v="Fashion"/>
    <n v="45"/>
    <s v="Fashion"/>
    <m/>
    <n v="2024"/>
    <n v="1"/>
    <n v="18"/>
    <n v="5"/>
    <s v="Weekday"/>
    <m/>
    <m/>
  </r>
  <r>
    <s v="WEB-8364"/>
    <x v="340"/>
    <s v="Neha Kapoor"/>
    <x v="3"/>
    <x v="3"/>
    <x v="17"/>
    <n v="1"/>
    <n v="1092.45"/>
    <x v="4"/>
    <x v="1"/>
    <n v="4"/>
    <n v="1092.45"/>
    <m/>
    <m/>
    <m/>
    <m/>
    <m/>
    <m/>
    <s v="Pending"/>
    <s v="No"/>
    <s v="Yes"/>
    <m/>
    <n v="619"/>
    <n v="468"/>
    <n v="1892867.2841657216"/>
    <n v="199432.98236095349"/>
    <n v="3.8949824970828471"/>
    <s v="Running Shoes"/>
    <x v="3"/>
    <s v="Fashion"/>
    <s v="Fashion"/>
    <s v="Fashion"/>
    <n v="45"/>
    <s v="Fashion"/>
    <m/>
    <n v="2025"/>
    <n v="1"/>
    <n v="4"/>
    <n v="7"/>
    <s v="Weekday"/>
    <m/>
    <m/>
  </r>
  <r>
    <s v="WEB-9210"/>
    <x v="175"/>
    <s v="Tanya Patel"/>
    <x v="4"/>
    <x v="3"/>
    <x v="3"/>
    <n v="1"/>
    <n v="2401.6799999999998"/>
    <x v="4"/>
    <x v="0"/>
    <n v="4"/>
    <n v="2401.6799999999998"/>
    <m/>
    <m/>
    <m/>
    <m/>
    <m/>
    <m/>
    <s v="Completed"/>
    <s v="Yes"/>
    <s v="No"/>
    <m/>
    <n v="573"/>
    <n v="450"/>
    <n v="1892867.2841657216"/>
    <n v="199432.98236095349"/>
    <n v="3.8949824970828471"/>
    <s v="Denim Jeans"/>
    <x v="3"/>
    <s v="Fashion"/>
    <s v="Fashion"/>
    <s v="Fashion"/>
    <n v="6"/>
    <s v="Fashion"/>
    <m/>
    <n v="2024"/>
    <n v="12"/>
    <n v="19"/>
    <n v="5"/>
    <s v="Weekday"/>
    <m/>
    <m/>
  </r>
  <r>
    <s v="WEB-9653"/>
    <x v="508"/>
    <s v="Meera Iyer"/>
    <x v="6"/>
    <x v="3"/>
    <x v="3"/>
    <n v="1"/>
    <n v="1845.4"/>
    <x v="4"/>
    <x v="1"/>
    <n v="3"/>
    <n v="1845.4"/>
    <m/>
    <m/>
    <m/>
    <m/>
    <m/>
    <m/>
    <s v="Pending"/>
    <s v="No"/>
    <s v="Yes"/>
    <m/>
    <n v="558"/>
    <n v="430"/>
    <n v="1892867.2841657216"/>
    <n v="199432.98236095349"/>
    <n v="3.8949824970828471"/>
    <s v="Denim Jeans"/>
    <x v="3"/>
    <s v="Fashion"/>
    <s v="Fashion"/>
    <s v="Fashion"/>
    <n v="6"/>
    <s v="Fashion"/>
    <m/>
    <n v="2023"/>
    <n v="8"/>
    <n v="31"/>
    <n v="5"/>
    <s v="Weekday"/>
    <m/>
    <m/>
  </r>
  <r>
    <s v="WEB-7334"/>
    <x v="474"/>
    <s v="Neha Singh"/>
    <x v="2"/>
    <x v="4"/>
    <x v="24"/>
    <n v="3"/>
    <n v="1153.26"/>
    <x v="2"/>
    <x v="0"/>
    <n v="4"/>
    <n v="3459.7799999999997"/>
    <m/>
    <m/>
    <m/>
    <m/>
    <m/>
    <m/>
    <s v="Completed"/>
    <s v="Yes"/>
    <s v="No"/>
    <m/>
    <n v="589"/>
    <n v="426"/>
    <n v="1098537.4901531704"/>
    <n v="96724.388030634553"/>
    <n v="3.9001122334455669"/>
    <s v="Face Cream"/>
    <x v="4"/>
    <s v="Beauty"/>
    <s v="Beauty"/>
    <s v="Beauty"/>
    <n v="80"/>
    <s v="Beauty"/>
    <m/>
    <n v="2023"/>
    <n v="11"/>
    <n v="13"/>
    <n v="2"/>
    <s v="Weekday"/>
    <m/>
    <m/>
  </r>
  <r>
    <s v="WEB-9483"/>
    <x v="794"/>
    <s v="Kavya Khan"/>
    <x v="0"/>
    <x v="2"/>
    <x v="15"/>
    <n v="2"/>
    <n v="380.68"/>
    <x v="3"/>
    <x v="0"/>
    <n v="3"/>
    <n v="761.36"/>
    <m/>
    <m/>
    <m/>
    <m/>
    <m/>
    <m/>
    <s v="Completed"/>
    <s v="No"/>
    <s v="No"/>
    <m/>
    <n v="590"/>
    <n v="451"/>
    <n v="594714.6477588166"/>
    <n v="60882.938065984097"/>
    <n v="3.804733727810651"/>
    <s v="Kids Story Book"/>
    <x v="2"/>
    <s v="Books"/>
    <s v="Books"/>
    <s v="Books"/>
    <n v="23"/>
    <s v="Books"/>
    <m/>
    <n v="2024"/>
    <n v="7"/>
    <n v="30"/>
    <n v="3"/>
    <s v="Weekday"/>
    <m/>
    <m/>
  </r>
  <r>
    <s v="WEB-7224"/>
    <x v="755"/>
    <s v="Rohan Mehta"/>
    <x v="3"/>
    <x v="1"/>
    <x v="1"/>
    <n v="3"/>
    <n v="528.15"/>
    <x v="4"/>
    <x v="0"/>
    <n v="4"/>
    <n v="1584.4499999999998"/>
    <m/>
    <m/>
    <m/>
    <m/>
    <m/>
    <m/>
    <s v="Completed"/>
    <s v="Yes"/>
    <s v="No"/>
    <m/>
    <n v="619"/>
    <n v="468"/>
    <n v="2759712.3299794244"/>
    <n v="330643.50635802455"/>
    <n v="3.8641711229946525"/>
    <s v="Power Bank 10000Mah"/>
    <x v="1"/>
    <s v="Electronics"/>
    <s v="Electronics"/>
    <s v="Electronics"/>
    <n v="3"/>
    <s v="Electronics"/>
    <m/>
    <n v="2023"/>
    <n v="8"/>
    <n v="5"/>
    <n v="7"/>
    <s v="Weekday"/>
    <m/>
    <m/>
  </r>
  <r>
    <s v="WEB-6944"/>
    <x v="552"/>
    <s v="Simran Das"/>
    <x v="7"/>
    <x v="2"/>
    <x v="2"/>
    <n v="1"/>
    <n v="365.49"/>
    <x v="1"/>
    <x v="0"/>
    <n v="5"/>
    <n v="365.49"/>
    <m/>
    <m/>
    <m/>
    <m/>
    <m/>
    <m/>
    <s v="Completed"/>
    <s v="No"/>
    <s v="No"/>
    <m/>
    <n v="567"/>
    <n v="440"/>
    <n v="594714.6477588166"/>
    <n v="60882.938065984097"/>
    <n v="3.804733727810651"/>
    <s v="Cookbook"/>
    <x v="2"/>
    <s v="Books"/>
    <s v="Books"/>
    <s v="Books"/>
    <n v="4"/>
    <s v="Books"/>
    <m/>
    <n v="2023"/>
    <n v="6"/>
    <n v="12"/>
    <n v="2"/>
    <s v="Weekday"/>
    <m/>
    <m/>
  </r>
  <r>
    <s v="WEB-8477"/>
    <x v="677"/>
    <s v="Saanvi Kumar"/>
    <x v="1"/>
    <x v="2"/>
    <x v="15"/>
    <n v="1"/>
    <n v="687.01"/>
    <x v="4"/>
    <x v="1"/>
    <n v="4"/>
    <n v="687.01"/>
    <m/>
    <m/>
    <m/>
    <m/>
    <m/>
    <m/>
    <s v="Pending"/>
    <s v="No"/>
    <s v="Yes"/>
    <m/>
    <n v="595"/>
    <n v="444"/>
    <n v="594714.6477588166"/>
    <n v="60882.938065984097"/>
    <n v="3.804733727810651"/>
    <s v="Kids Story Book"/>
    <x v="2"/>
    <s v="Books"/>
    <s v="Books"/>
    <s v="Books"/>
    <n v="23"/>
    <s v="Books"/>
    <m/>
    <n v="2023"/>
    <n v="5"/>
    <n v="29"/>
    <n v="2"/>
    <s v="Weekday"/>
    <m/>
    <m/>
  </r>
  <r>
    <s v="WEB-8173"/>
    <x v="14"/>
    <s v="Riya Mehta"/>
    <x v="7"/>
    <x v="3"/>
    <x v="3"/>
    <n v="1"/>
    <n v="2146.92"/>
    <x v="0"/>
    <x v="0"/>
    <n v="4"/>
    <n v="2146.92"/>
    <m/>
    <m/>
    <m/>
    <m/>
    <m/>
    <m/>
    <s v="Completed"/>
    <s v="Yes"/>
    <s v="No"/>
    <m/>
    <n v="567"/>
    <n v="440"/>
    <n v="1892867.2841657216"/>
    <n v="199432.98236095349"/>
    <n v="3.8949824970828471"/>
    <s v="Denim Jeans"/>
    <x v="3"/>
    <s v="Fashion"/>
    <s v="Fashion"/>
    <s v="Fashion"/>
    <n v="6"/>
    <s v="Fashion"/>
    <m/>
    <n v="2024"/>
    <n v="10"/>
    <n v="18"/>
    <n v="6"/>
    <s v="Weekday"/>
    <m/>
    <m/>
  </r>
  <r>
    <s v="WEB-8112"/>
    <x v="584"/>
    <s v="Saanvi Rao"/>
    <x v="0"/>
    <x v="2"/>
    <x v="15"/>
    <n v="3"/>
    <n v="523.71"/>
    <x v="0"/>
    <x v="0"/>
    <n v="4"/>
    <n v="1571.13"/>
    <m/>
    <m/>
    <m/>
    <m/>
    <m/>
    <m/>
    <s v="Completed"/>
    <s v="Yes"/>
    <s v="No"/>
    <m/>
    <n v="590"/>
    <n v="451"/>
    <n v="594714.6477588166"/>
    <n v="60882.938065984097"/>
    <n v="3.804733727810651"/>
    <s v="Kids Story Book"/>
    <x v="2"/>
    <s v="Books"/>
    <s v="Books"/>
    <s v="Books"/>
    <n v="23"/>
    <s v="Books"/>
    <m/>
    <n v="2023"/>
    <n v="10"/>
    <n v="28"/>
    <n v="7"/>
    <s v="Weekday"/>
    <m/>
    <m/>
  </r>
  <r>
    <s v="WEB-8034"/>
    <x v="196"/>
    <s v="Rahul Singh"/>
    <x v="5"/>
    <x v="3"/>
    <x v="19"/>
    <n v="1"/>
    <n v="633.29"/>
    <x v="4"/>
    <x v="0"/>
    <n v="4"/>
    <n v="633.29"/>
    <m/>
    <m/>
    <m/>
    <m/>
    <m/>
    <m/>
    <s v="Completed"/>
    <s v="No"/>
    <s v="No"/>
    <m/>
    <n v="559"/>
    <n v="408"/>
    <n v="1892867.2841657216"/>
    <n v="199432.98236095349"/>
    <n v="3.8949824970828471"/>
    <s v="Sunglasses"/>
    <x v="3"/>
    <s v="Fashion"/>
    <s v="Fashion"/>
    <s v="Fashion"/>
    <n v="53"/>
    <s v="Fashion"/>
    <m/>
    <n v="2024"/>
    <n v="11"/>
    <n v="16"/>
    <n v="7"/>
    <s v="Weekday"/>
    <m/>
    <m/>
  </r>
  <r>
    <s v="WEB-5010"/>
    <x v="24"/>
    <s v="Aditya Singh"/>
    <x v="6"/>
    <x v="1"/>
    <x v="11"/>
    <n v="1"/>
    <n v="2120.4499999999998"/>
    <x v="0"/>
    <x v="0"/>
    <n v="5"/>
    <n v="2120.4499999999998"/>
    <m/>
    <m/>
    <m/>
    <m/>
    <m/>
    <m/>
    <s v="Completed"/>
    <s v="Yes"/>
    <s v="No"/>
    <m/>
    <n v="558"/>
    <n v="430"/>
    <n v="2759712.3299794244"/>
    <n v="330643.50635802455"/>
    <n v="3.8641711229946525"/>
    <s v="Smart Watch"/>
    <x v="1"/>
    <s v="Electronics"/>
    <s v="Electronics"/>
    <s v="Electronics"/>
    <n v="17"/>
    <s v="Electronics"/>
    <m/>
    <n v="2024"/>
    <n v="8"/>
    <n v="15"/>
    <n v="5"/>
    <s v="Weekday"/>
    <m/>
    <m/>
  </r>
  <r>
    <s v="WEB-7958"/>
    <x v="85"/>
    <s v="Sanjay Gupta"/>
    <x v="4"/>
    <x v="4"/>
    <x v="12"/>
    <n v="2"/>
    <n v="1431.77"/>
    <x v="2"/>
    <x v="3"/>
    <n v="4"/>
    <n v="2863.54"/>
    <m/>
    <m/>
    <m/>
    <m/>
    <m/>
    <m/>
    <s v="Lost Sale"/>
    <s v="No"/>
    <s v="Yes"/>
    <m/>
    <n v="573"/>
    <n v="450"/>
    <n v="1098537.4901531704"/>
    <n v="96724.388030634553"/>
    <n v="3.9001122334455669"/>
    <s v="Perfume 50Ml"/>
    <x v="4"/>
    <s v="Beauty"/>
    <s v="Beauty"/>
    <s v="Beauty"/>
    <n v="18"/>
    <s v="Beauty"/>
    <m/>
    <n v="2024"/>
    <n v="1"/>
    <n v="24"/>
    <n v="4"/>
    <s v="Weekday"/>
    <m/>
    <m/>
  </r>
  <r>
    <s v="WEB-7221"/>
    <x v="640"/>
    <s v="Simran Iyer"/>
    <x v="1"/>
    <x v="3"/>
    <x v="10"/>
    <n v="1"/>
    <n v="417.11"/>
    <x v="1"/>
    <x v="0"/>
    <n v="4"/>
    <n v="417.11"/>
    <m/>
    <m/>
    <m/>
    <m/>
    <m/>
    <m/>
    <s v="Completed"/>
    <s v="No"/>
    <s v="No"/>
    <m/>
    <n v="595"/>
    <n v="444"/>
    <n v="1892867.2841657216"/>
    <n v="199432.98236095349"/>
    <n v="3.8949824970828471"/>
    <s v="Women'S Kurti"/>
    <x v="3"/>
    <s v="Fashion"/>
    <s v="Fashion"/>
    <s v="Fashion"/>
    <n v="15"/>
    <s v="Fashion"/>
    <m/>
    <n v="2023"/>
    <n v="10"/>
    <n v="6"/>
    <n v="6"/>
    <s v="Weekday"/>
    <m/>
    <m/>
  </r>
  <r>
    <s v="WEB-6817"/>
    <x v="242"/>
    <s v="Pooja Bose"/>
    <x v="5"/>
    <x v="2"/>
    <x v="2"/>
    <n v="1"/>
    <n v="374.51"/>
    <x v="3"/>
    <x v="0"/>
    <n v="5"/>
    <n v="374.51"/>
    <m/>
    <m/>
    <m/>
    <m/>
    <m/>
    <m/>
    <s v="Completed"/>
    <s v="No"/>
    <s v="No"/>
    <m/>
    <n v="559"/>
    <n v="408"/>
    <n v="594714.6477588166"/>
    <n v="60882.938065984097"/>
    <n v="3.804733727810651"/>
    <s v="Cookbook"/>
    <x v="2"/>
    <s v="Books"/>
    <s v="Books"/>
    <s v="Books"/>
    <n v="4"/>
    <s v="Books"/>
    <m/>
    <n v="2024"/>
    <n v="6"/>
    <n v="6"/>
    <n v="5"/>
    <s v="Weekday"/>
    <m/>
    <m/>
  </r>
  <r>
    <s v="WEB-5544"/>
    <x v="596"/>
    <s v="Pooja Pillai"/>
    <x v="3"/>
    <x v="0"/>
    <x v="23"/>
    <n v="1"/>
    <n v="1146.43"/>
    <x v="0"/>
    <x v="0"/>
    <n v="3"/>
    <n v="1146.43"/>
    <m/>
    <m/>
    <m/>
    <m/>
    <m/>
    <m/>
    <s v="Completed"/>
    <s v="Yes"/>
    <s v="No"/>
    <m/>
    <n v="619"/>
    <n v="468"/>
    <n v="1463424.4009529033"/>
    <n v="118285.78776560788"/>
    <n v="3.8140589569160999"/>
    <s v="Led Bulb Pack"/>
    <x v="0"/>
    <s v="Home &amp; Kitchen"/>
    <s v="Home &amp; Kitchen"/>
    <s v="Home &amp; Kitchen"/>
    <n v="76"/>
    <s v="Home &amp; Kitchen"/>
    <m/>
    <n v="2024"/>
    <n v="6"/>
    <n v="15"/>
    <n v="7"/>
    <s v="Weekday"/>
    <m/>
    <m/>
  </r>
  <r>
    <s v="WEB-9463"/>
    <x v="808"/>
    <s v="Riya Reddy"/>
    <x v="5"/>
    <x v="3"/>
    <x v="10"/>
    <n v="1"/>
    <n v="2296.84"/>
    <x v="0"/>
    <x v="0"/>
    <n v="4"/>
    <n v="2296.84"/>
    <m/>
    <m/>
    <m/>
    <m/>
    <m/>
    <m/>
    <s v="Completed"/>
    <s v="Yes"/>
    <s v="No"/>
    <m/>
    <n v="559"/>
    <n v="408"/>
    <n v="1892867.2841657216"/>
    <n v="199432.98236095349"/>
    <n v="3.8949824970828471"/>
    <s v="Women'S Kurti"/>
    <x v="3"/>
    <s v="Fashion"/>
    <s v="Fashion"/>
    <s v="Fashion"/>
    <n v="15"/>
    <s v="Fashion"/>
    <m/>
    <n v="2023"/>
    <n v="2"/>
    <n v="5"/>
    <n v="1"/>
    <s v="Weekday"/>
    <m/>
    <m/>
  </r>
  <r>
    <s v="WEB-5357"/>
    <x v="301"/>
    <s v="Arjun Malhotra"/>
    <x v="6"/>
    <x v="4"/>
    <x v="22"/>
    <n v="2"/>
    <n v="1404.98"/>
    <x v="2"/>
    <x v="3"/>
    <n v="4"/>
    <n v="2809.96"/>
    <m/>
    <m/>
    <m/>
    <m/>
    <m/>
    <m/>
    <s v="Lost Sale"/>
    <s v="No"/>
    <s v="Yes"/>
    <m/>
    <n v="558"/>
    <n v="430"/>
    <n v="1098537.4901531704"/>
    <n v="96724.388030634553"/>
    <n v="3.9001122334455669"/>
    <s v="Hair Oil"/>
    <x v="4"/>
    <s v="Beauty"/>
    <s v="Beauty"/>
    <s v="Beauty"/>
    <n v="70"/>
    <s v="Beauty"/>
    <m/>
    <n v="2025"/>
    <n v="5"/>
    <n v="18"/>
    <n v="1"/>
    <s v="Weekday"/>
    <m/>
    <m/>
  </r>
  <r>
    <s v="WEB-6830"/>
    <x v="620"/>
    <s v="Karan Joshi"/>
    <x v="7"/>
    <x v="1"/>
    <x v="9"/>
    <n v="1"/>
    <n v="2142.4299999999998"/>
    <x v="0"/>
    <x v="2"/>
    <n v="5"/>
    <n v="2142.4299999999998"/>
    <m/>
    <m/>
    <m/>
    <m/>
    <m/>
    <m/>
    <s v="Completed"/>
    <s v="No"/>
    <s v="No"/>
    <m/>
    <n v="567"/>
    <n v="440"/>
    <n v="2759712.3299794244"/>
    <n v="330643.50635802455"/>
    <n v="3.8641711229946525"/>
    <s v="Usb Cable"/>
    <x v="1"/>
    <s v="Electronics"/>
    <s v="Electronics"/>
    <s v="Electronics"/>
    <n v="13"/>
    <s v="Electronics"/>
    <m/>
    <n v="2024"/>
    <n v="4"/>
    <n v="16"/>
    <n v="3"/>
    <s v="Weekday"/>
    <m/>
    <m/>
  </r>
  <r>
    <s v="WEB-7282"/>
    <x v="508"/>
    <s v="Meera Kapoor"/>
    <x v="1"/>
    <x v="1"/>
    <x v="8"/>
    <n v="2"/>
    <n v="3270.54"/>
    <x v="1"/>
    <x v="0"/>
    <n v="5"/>
    <n v="6541.08"/>
    <m/>
    <m/>
    <m/>
    <m/>
    <m/>
    <m/>
    <s v="Completed"/>
    <s v="Yes"/>
    <s v="No"/>
    <m/>
    <n v="595"/>
    <n v="444"/>
    <n v="2759712.3299794244"/>
    <n v="330643.50635802455"/>
    <n v="3.8641711229946525"/>
    <s v="Wireless Earbuds"/>
    <x v="1"/>
    <s v="Electronics"/>
    <s v="Electronics"/>
    <s v="Electronics"/>
    <n v="12"/>
    <s v="Electronics"/>
    <m/>
    <n v="2023"/>
    <n v="8"/>
    <n v="31"/>
    <n v="5"/>
    <s v="Weekday"/>
    <m/>
    <m/>
  </r>
  <r>
    <s v="WEB-6895"/>
    <x v="810"/>
    <s v="Diya Reddy"/>
    <x v="1"/>
    <x v="3"/>
    <x v="3"/>
    <n v="1"/>
    <n v="597.9"/>
    <x v="4"/>
    <x v="2"/>
    <n v="4"/>
    <n v="597.9"/>
    <m/>
    <m/>
    <m/>
    <m/>
    <m/>
    <m/>
    <s v="Completed"/>
    <s v="No"/>
    <s v="No"/>
    <m/>
    <n v="595"/>
    <n v="444"/>
    <n v="1892867.2841657216"/>
    <n v="199432.98236095349"/>
    <n v="3.8949824970828471"/>
    <s v="Denim Jeans"/>
    <x v="3"/>
    <s v="Fashion"/>
    <s v="Fashion"/>
    <s v="Fashion"/>
    <n v="6"/>
    <s v="Fashion"/>
    <m/>
    <n v="2025"/>
    <n v="5"/>
    <n v="24"/>
    <n v="7"/>
    <s v="Weekday"/>
    <m/>
    <m/>
  </r>
  <r>
    <s v="WEB-8005"/>
    <x v="99"/>
    <s v="Tanya Patel"/>
    <x v="3"/>
    <x v="0"/>
    <x v="16"/>
    <n v="1"/>
    <n v="345.35"/>
    <x v="3"/>
    <x v="0"/>
    <n v="5"/>
    <n v="345.35"/>
    <m/>
    <m/>
    <m/>
    <m/>
    <m/>
    <m/>
    <s v="Completed"/>
    <s v="No"/>
    <s v="No"/>
    <m/>
    <n v="619"/>
    <n v="468"/>
    <n v="1463424.4009529033"/>
    <n v="118285.78776560788"/>
    <n v="3.8140589569160999"/>
    <s v="Table Lamp"/>
    <x v="0"/>
    <s v="Home &amp; Kitchen"/>
    <s v="Home &amp; Kitchen"/>
    <s v="Home &amp; Kitchen"/>
    <n v="32"/>
    <s v="Home &amp; Kitchen"/>
    <m/>
    <n v="2024"/>
    <n v="7"/>
    <n v="11"/>
    <n v="5"/>
    <s v="Weekday"/>
    <m/>
    <m/>
  </r>
  <r>
    <s v="WEB-8030"/>
    <x v="211"/>
    <s v="Tanya Mehta"/>
    <x v="7"/>
    <x v="1"/>
    <x v="18"/>
    <n v="2"/>
    <n v="522.87"/>
    <x v="2"/>
    <x v="0"/>
    <n v="5"/>
    <n v="1045.74"/>
    <m/>
    <m/>
    <m/>
    <m/>
    <m/>
    <m/>
    <s v="Completed"/>
    <s v="Yes"/>
    <s v="No"/>
    <m/>
    <n v="567"/>
    <n v="440"/>
    <n v="2759712.3299794244"/>
    <n v="330643.50635802455"/>
    <n v="3.8641711229946525"/>
    <s v="Bluetooth Speaker"/>
    <x v="1"/>
    <s v="Electronics"/>
    <s v="Electronics"/>
    <s v="Electronics"/>
    <n v="48"/>
    <s v="Electronics"/>
    <m/>
    <n v="2024"/>
    <n v="9"/>
    <n v="29"/>
    <n v="1"/>
    <s v="Weekday"/>
    <m/>
    <m/>
  </r>
  <r>
    <s v="WEB-6770"/>
    <x v="781"/>
    <s v="Vivaan Reddy"/>
    <x v="1"/>
    <x v="3"/>
    <x v="20"/>
    <n v="1"/>
    <n v="1769.66"/>
    <x v="4"/>
    <x v="0"/>
    <n v="2"/>
    <n v="1769.66"/>
    <m/>
    <m/>
    <m/>
    <m/>
    <m/>
    <m/>
    <s v="Completed"/>
    <s v="Yes"/>
    <s v="No"/>
    <m/>
    <n v="595"/>
    <n v="444"/>
    <n v="1892867.2841657216"/>
    <n v="199432.98236095349"/>
    <n v="3.8949824970828471"/>
    <s v="Men'S T-Shirt"/>
    <x v="3"/>
    <s v="Fashion"/>
    <s v="Fashion"/>
    <s v="Fashion"/>
    <n v="55"/>
    <s v="Fashion"/>
    <m/>
    <n v="2025"/>
    <n v="5"/>
    <n v="30"/>
    <n v="6"/>
    <s v="Weekday"/>
    <m/>
    <m/>
  </r>
  <r>
    <s v="WEB-6089"/>
    <x v="613"/>
    <s v="Tanya Kumar"/>
    <x v="3"/>
    <x v="0"/>
    <x v="0"/>
    <n v="1"/>
    <n v="1962.65"/>
    <x v="1"/>
    <x v="0"/>
    <n v="5"/>
    <n v="1962.65"/>
    <m/>
    <m/>
    <m/>
    <m/>
    <m/>
    <m/>
    <s v="Completed"/>
    <s v="Yes"/>
    <s v="No"/>
    <m/>
    <n v="619"/>
    <n v="468"/>
    <n v="1463424.4009529033"/>
    <n v="118285.78776560788"/>
    <n v="3.8140589569160999"/>
    <s v="Water Bottle"/>
    <x v="0"/>
    <s v="Home &amp; Kitchen"/>
    <s v="Home &amp; Kitchen"/>
    <s v="Home &amp; Kitchen"/>
    <n v="2"/>
    <s v="Home &amp; Kitchen"/>
    <m/>
    <n v="2025"/>
    <n v="6"/>
    <n v="10"/>
    <n v="3"/>
    <s v="Weekday"/>
    <m/>
    <m/>
  </r>
  <r>
    <s v="WEB-8452"/>
    <x v="32"/>
    <s v="Aditya Kumar"/>
    <x v="1"/>
    <x v="3"/>
    <x v="3"/>
    <n v="1"/>
    <n v="1757.7"/>
    <x v="0"/>
    <x v="0"/>
    <n v="5"/>
    <n v="1757.7"/>
    <m/>
    <m/>
    <m/>
    <m/>
    <m/>
    <m/>
    <s v="Completed"/>
    <s v="Yes"/>
    <s v="No"/>
    <m/>
    <n v="595"/>
    <n v="444"/>
    <n v="1892867.2841657216"/>
    <n v="199432.98236095349"/>
    <n v="3.8949824970828471"/>
    <s v="Denim Jeans"/>
    <x v="3"/>
    <s v="Fashion"/>
    <s v="Fashion"/>
    <s v="Fashion"/>
    <n v="6"/>
    <s v="Fashion"/>
    <m/>
    <n v="2023"/>
    <n v="4"/>
    <n v="8"/>
    <n v="7"/>
    <s v="Weekday"/>
    <m/>
    <m/>
  </r>
  <r>
    <s v="WEB-6008"/>
    <x v="528"/>
    <s v="Vikram Mehta"/>
    <x v="5"/>
    <x v="0"/>
    <x v="0"/>
    <n v="2"/>
    <n v="859.4"/>
    <x v="4"/>
    <x v="0"/>
    <n v="4"/>
    <n v="1718.8"/>
    <m/>
    <m/>
    <m/>
    <m/>
    <m/>
    <m/>
    <s v="Completed"/>
    <s v="Yes"/>
    <s v="No"/>
    <m/>
    <n v="559"/>
    <n v="408"/>
    <n v="1463424.4009529033"/>
    <n v="118285.78776560788"/>
    <n v="3.8140589569160999"/>
    <s v="Water Bottle"/>
    <x v="0"/>
    <s v="Home &amp; Kitchen"/>
    <s v="Home &amp; Kitchen"/>
    <s v="Home &amp; Kitchen"/>
    <n v="2"/>
    <s v="Home &amp; Kitchen"/>
    <m/>
    <n v="2025"/>
    <n v="3"/>
    <n v="13"/>
    <n v="5"/>
    <s v="Weekday"/>
    <m/>
    <m/>
  </r>
  <r>
    <s v="WEB-8985"/>
    <x v="649"/>
    <s v="Tanya Kumar"/>
    <x v="7"/>
    <x v="3"/>
    <x v="20"/>
    <n v="1"/>
    <n v="2109.11"/>
    <x v="5"/>
    <x v="0"/>
    <n v="4"/>
    <n v="2109.11"/>
    <m/>
    <m/>
    <m/>
    <m/>
    <m/>
    <m/>
    <s v="Completed"/>
    <s v="Yes"/>
    <s v="No"/>
    <m/>
    <n v="567"/>
    <n v="440"/>
    <n v="1892867.2841657216"/>
    <n v="199432.98236095349"/>
    <n v="3.8949824970828471"/>
    <s v="Men'S T-Shirt"/>
    <x v="3"/>
    <s v="Fashion"/>
    <s v="Fashion"/>
    <s v="Fashion"/>
    <n v="55"/>
    <s v="Fashion"/>
    <m/>
    <n v="2024"/>
    <n v="10"/>
    <n v="31"/>
    <n v="5"/>
    <s v="Weekday"/>
    <m/>
    <m/>
  </r>
  <r>
    <s v="WEB-8217"/>
    <x v="450"/>
    <s v="Meera Bose"/>
    <x v="3"/>
    <x v="4"/>
    <x v="24"/>
    <n v="1"/>
    <n v="1086.5"/>
    <x v="3"/>
    <x v="0"/>
    <n v="3"/>
    <n v="1086.5"/>
    <m/>
    <m/>
    <m/>
    <m/>
    <m/>
    <m/>
    <s v="Completed"/>
    <s v="Yes"/>
    <s v="No"/>
    <m/>
    <n v="619"/>
    <n v="468"/>
    <n v="1098537.4901531704"/>
    <n v="96724.388030634553"/>
    <n v="3.9001122334455669"/>
    <s v="Face Cream"/>
    <x v="4"/>
    <s v="Beauty"/>
    <s v="Beauty"/>
    <s v="Beauty"/>
    <n v="80"/>
    <s v="Beauty"/>
    <m/>
    <n v="2023"/>
    <n v="11"/>
    <n v="11"/>
    <n v="7"/>
    <s v="Weekday"/>
    <m/>
    <m/>
  </r>
  <r>
    <s v="WEB-9058"/>
    <x v="886"/>
    <s v="Vivaan Gupta"/>
    <x v="2"/>
    <x v="1"/>
    <x v="9"/>
    <n v="2"/>
    <n v="651.20000000000005"/>
    <x v="4"/>
    <x v="3"/>
    <m/>
    <n v="1302.4000000000001"/>
    <m/>
    <m/>
    <m/>
    <m/>
    <m/>
    <m/>
    <s v="Lost Sale"/>
    <s v="No"/>
    <s v="Yes"/>
    <m/>
    <n v="589"/>
    <n v="426"/>
    <n v="2759712.3299794244"/>
    <n v="330643.50635802455"/>
    <n v="3.8641711229946525"/>
    <s v="Usb Cable"/>
    <x v="1"/>
    <s v="Electronics"/>
    <s v="Electronics"/>
    <s v="Electronics"/>
    <n v="13"/>
    <s v="Electronics"/>
    <m/>
    <n v="2024"/>
    <n v="8"/>
    <n v="19"/>
    <n v="2"/>
    <s v="Weekday"/>
    <m/>
    <m/>
  </r>
  <r>
    <s v="WEB-5217"/>
    <x v="440"/>
    <s v="Aarav Pillai"/>
    <x v="3"/>
    <x v="1"/>
    <x v="1"/>
    <n v="2"/>
    <n v="1932.22"/>
    <x v="0"/>
    <x v="0"/>
    <n v="3"/>
    <n v="3864.44"/>
    <m/>
    <m/>
    <m/>
    <m/>
    <m/>
    <m/>
    <s v="Completed"/>
    <s v="Yes"/>
    <s v="No"/>
    <m/>
    <n v="619"/>
    <n v="468"/>
    <n v="2759712.3299794244"/>
    <n v="330643.50635802455"/>
    <n v="3.8641711229946525"/>
    <s v="Power Bank 10000Mah"/>
    <x v="1"/>
    <s v="Electronics"/>
    <s v="Electronics"/>
    <s v="Electronics"/>
    <n v="3"/>
    <s v="Electronics"/>
    <m/>
    <n v="2025"/>
    <n v="5"/>
    <n v="16"/>
    <n v="6"/>
    <s v="Weekday"/>
    <m/>
    <m/>
  </r>
  <r>
    <s v="WEB-8201"/>
    <x v="491"/>
    <s v="Simran Bose"/>
    <x v="7"/>
    <x v="2"/>
    <x v="14"/>
    <n v="1"/>
    <n v="381.04"/>
    <x v="2"/>
    <x v="0"/>
    <n v="4"/>
    <n v="381.04"/>
    <m/>
    <m/>
    <m/>
    <m/>
    <m/>
    <m/>
    <s v="Completed"/>
    <s v="No"/>
    <s v="No"/>
    <m/>
    <n v="567"/>
    <n v="440"/>
    <n v="594714.6477588166"/>
    <n v="60882.938065984097"/>
    <n v="3.804733727810651"/>
    <s v="Notebook Set"/>
    <x v="2"/>
    <s v="Books"/>
    <s v="Books"/>
    <s v="Books"/>
    <n v="20"/>
    <s v="Books"/>
    <m/>
    <n v="2024"/>
    <n v="10"/>
    <n v="15"/>
    <n v="3"/>
    <s v="Weekday"/>
    <m/>
    <m/>
  </r>
  <r>
    <s v="WEB-7492"/>
    <x v="17"/>
    <s v="Saanvi Rao"/>
    <x v="7"/>
    <x v="1"/>
    <x v="11"/>
    <n v="2"/>
    <n v="3340.82"/>
    <x v="4"/>
    <x v="1"/>
    <n v="3"/>
    <n v="6681.64"/>
    <m/>
    <m/>
    <m/>
    <m/>
    <m/>
    <m/>
    <s v="Pending"/>
    <s v="No"/>
    <s v="Yes"/>
    <m/>
    <n v="567"/>
    <n v="440"/>
    <n v="2759712.3299794244"/>
    <n v="330643.50635802455"/>
    <n v="3.8641711229946525"/>
    <s v="Smart Watch"/>
    <x v="1"/>
    <s v="Electronics"/>
    <s v="Electronics"/>
    <s v="Electronics"/>
    <n v="17"/>
    <s v="Electronics"/>
    <m/>
    <n v="2025"/>
    <n v="4"/>
    <n v="11"/>
    <n v="6"/>
    <s v="Weekday"/>
    <m/>
    <m/>
  </r>
  <r>
    <s v="WEB-5982"/>
    <x v="500"/>
    <s v="Rahul Joshi"/>
    <x v="0"/>
    <x v="1"/>
    <x v="1"/>
    <n v="1"/>
    <n v="397.41"/>
    <x v="2"/>
    <x v="0"/>
    <n v="5"/>
    <n v="397.41"/>
    <m/>
    <m/>
    <m/>
    <m/>
    <m/>
    <m/>
    <s v="Completed"/>
    <s v="No"/>
    <s v="No"/>
    <m/>
    <n v="590"/>
    <n v="451"/>
    <n v="2759712.3299794244"/>
    <n v="330643.50635802455"/>
    <n v="3.8641711229946525"/>
    <s v="Power Bank 10000Mah"/>
    <x v="1"/>
    <s v="Electronics"/>
    <s v="Electronics"/>
    <s v="Electronics"/>
    <n v="3"/>
    <s v="Electronics"/>
    <m/>
    <n v="2024"/>
    <n v="6"/>
    <n v="12"/>
    <n v="4"/>
    <s v="Weekday"/>
    <m/>
    <m/>
  </r>
  <r>
    <s v="WEB-8978"/>
    <x v="263"/>
    <s v="Diya Malhotra"/>
    <x v="5"/>
    <x v="1"/>
    <x v="8"/>
    <n v="2"/>
    <n v="3106.86"/>
    <x v="4"/>
    <x v="0"/>
    <n v="4"/>
    <n v="6213.72"/>
    <m/>
    <m/>
    <m/>
    <m/>
    <m/>
    <m/>
    <s v="Completed"/>
    <s v="Yes"/>
    <s v="No"/>
    <m/>
    <n v="559"/>
    <n v="408"/>
    <n v="2759712.3299794244"/>
    <n v="330643.50635802455"/>
    <n v="3.8641711229946525"/>
    <s v="Wireless Earbuds"/>
    <x v="1"/>
    <s v="Electronics"/>
    <s v="Electronics"/>
    <s v="Electronics"/>
    <n v="12"/>
    <s v="Electronics"/>
    <m/>
    <n v="2025"/>
    <n v="4"/>
    <n v="20"/>
    <n v="1"/>
    <s v="Weekday"/>
    <m/>
    <m/>
  </r>
  <r>
    <s v="WEB-7536"/>
    <x v="255"/>
    <s v="Tanya Kumar"/>
    <x v="1"/>
    <x v="1"/>
    <x v="1"/>
    <n v="2"/>
    <n v="3108.66"/>
    <x v="0"/>
    <x v="0"/>
    <n v="4"/>
    <n v="6217.32"/>
    <m/>
    <m/>
    <m/>
    <m/>
    <m/>
    <m/>
    <s v="Completed"/>
    <s v="Yes"/>
    <s v="No"/>
    <m/>
    <n v="595"/>
    <n v="444"/>
    <n v="2759712.3299794244"/>
    <n v="330643.50635802455"/>
    <n v="3.8641711229946525"/>
    <s v="Power Bank 10000Mah"/>
    <x v="1"/>
    <s v="Electronics"/>
    <s v="Electronics"/>
    <s v="Electronics"/>
    <n v="3"/>
    <s v="Electronics"/>
    <m/>
    <n v="2024"/>
    <n v="8"/>
    <n v="11"/>
    <n v="1"/>
    <s v="Weekday"/>
    <m/>
    <m/>
  </r>
  <r>
    <s v="WEB-5754"/>
    <x v="235"/>
    <s v="Meera Verma"/>
    <x v="1"/>
    <x v="0"/>
    <x v="0"/>
    <n v="1"/>
    <n v="1914.06"/>
    <x v="2"/>
    <x v="0"/>
    <n v="2"/>
    <n v="1914.06"/>
    <m/>
    <m/>
    <m/>
    <m/>
    <m/>
    <m/>
    <s v="Completed"/>
    <s v="Yes"/>
    <s v="No"/>
    <m/>
    <n v="595"/>
    <n v="444"/>
    <n v="1463424.4009529033"/>
    <n v="118285.78776560788"/>
    <n v="3.8140589569160999"/>
    <s v="Water Bottle"/>
    <x v="0"/>
    <s v="Home &amp; Kitchen"/>
    <s v="Home &amp; Kitchen"/>
    <s v="Home &amp; Kitchen"/>
    <n v="2"/>
    <s v="Home &amp; Kitchen"/>
    <m/>
    <n v="2025"/>
    <n v="6"/>
    <n v="15"/>
    <n v="1"/>
    <s v="Weekday"/>
    <m/>
    <m/>
  </r>
  <r>
    <s v="WEB-9018"/>
    <x v="513"/>
    <s v="Tanya Verma"/>
    <x v="5"/>
    <x v="2"/>
    <x v="13"/>
    <n v="2"/>
    <n v="307.62"/>
    <x v="4"/>
    <x v="0"/>
    <n v="5"/>
    <n v="615.24"/>
    <m/>
    <m/>
    <m/>
    <m/>
    <m/>
    <m/>
    <s v="Completed"/>
    <s v="No"/>
    <s v="No"/>
    <m/>
    <n v="559"/>
    <n v="408"/>
    <n v="594714.6477588166"/>
    <n v="60882.938065984097"/>
    <n v="3.804733727810651"/>
    <s v="Self-Help Book"/>
    <x v="2"/>
    <s v="Books"/>
    <s v="Books"/>
    <s v="Books"/>
    <n v="19"/>
    <s v="Books"/>
    <m/>
    <n v="2025"/>
    <n v="3"/>
    <n v="22"/>
    <n v="7"/>
    <s v="Weekday"/>
    <m/>
    <m/>
  </r>
  <r>
    <s v="WEB-7129"/>
    <x v="153"/>
    <s v="Riya Reddy"/>
    <x v="4"/>
    <x v="1"/>
    <x v="1"/>
    <n v="3"/>
    <n v="3397.93"/>
    <x v="0"/>
    <x v="3"/>
    <n v="5"/>
    <n v="10193.789999999999"/>
    <m/>
    <m/>
    <m/>
    <m/>
    <m/>
    <m/>
    <s v="Lost Sale"/>
    <s v="No"/>
    <s v="Yes"/>
    <m/>
    <n v="573"/>
    <n v="450"/>
    <n v="2759712.3299794244"/>
    <n v="330643.50635802455"/>
    <n v="3.8641711229946525"/>
    <s v="Power Bank 10000Mah"/>
    <x v="1"/>
    <s v="Electronics"/>
    <s v="Electronics"/>
    <s v="Electronics"/>
    <n v="3"/>
    <s v="Electronics"/>
    <m/>
    <n v="2024"/>
    <n v="12"/>
    <n v="24"/>
    <n v="3"/>
    <s v="Weekday"/>
    <m/>
    <m/>
  </r>
  <r>
    <s v="WEB-8670"/>
    <x v="853"/>
    <s v="Tanya Reddy"/>
    <x v="7"/>
    <x v="3"/>
    <x v="10"/>
    <n v="1"/>
    <n v="1017.15"/>
    <x v="0"/>
    <x v="0"/>
    <n v="5"/>
    <n v="1017.15"/>
    <m/>
    <m/>
    <m/>
    <m/>
    <m/>
    <m/>
    <s v="Completed"/>
    <s v="Yes"/>
    <s v="No"/>
    <m/>
    <n v="567"/>
    <n v="440"/>
    <n v="1892867.2841657216"/>
    <n v="199432.98236095349"/>
    <n v="3.8949824970828471"/>
    <s v="Women'S Kurti"/>
    <x v="3"/>
    <s v="Fashion"/>
    <s v="Fashion"/>
    <s v="Fashion"/>
    <n v="15"/>
    <s v="Fashion"/>
    <m/>
    <n v="2024"/>
    <n v="6"/>
    <n v="29"/>
    <n v="7"/>
    <s v="Weekday"/>
    <m/>
    <m/>
  </r>
  <r>
    <s v="WEB-7012"/>
    <x v="219"/>
    <s v="Simran Khan"/>
    <x v="3"/>
    <x v="1"/>
    <x v="18"/>
    <n v="1"/>
    <n v="3142.16"/>
    <x v="0"/>
    <x v="0"/>
    <n v="2"/>
    <n v="3142.16"/>
    <m/>
    <m/>
    <m/>
    <m/>
    <m/>
    <m/>
    <s v="Completed"/>
    <s v="Yes"/>
    <s v="No"/>
    <m/>
    <n v="619"/>
    <n v="468"/>
    <n v="2759712.3299794244"/>
    <n v="330643.50635802455"/>
    <n v="3.8641711229946525"/>
    <s v="Bluetooth Speaker"/>
    <x v="1"/>
    <s v="Electronics"/>
    <s v="Electronics"/>
    <s v="Electronics"/>
    <n v="48"/>
    <s v="Electronics"/>
    <m/>
    <n v="2024"/>
    <n v="12"/>
    <n v="21"/>
    <n v="7"/>
    <s v="Weekday"/>
    <m/>
    <m/>
  </r>
  <r>
    <s v="WEB-8382"/>
    <x v="534"/>
    <s v="Neha Khan"/>
    <x v="6"/>
    <x v="1"/>
    <x v="9"/>
    <n v="1"/>
    <n v="534.11"/>
    <x v="0"/>
    <x v="0"/>
    <n v="4"/>
    <n v="534.11"/>
    <m/>
    <m/>
    <m/>
    <m/>
    <m/>
    <m/>
    <s v="Completed"/>
    <s v="No"/>
    <s v="No"/>
    <m/>
    <n v="558"/>
    <n v="430"/>
    <n v="2759712.3299794244"/>
    <n v="330643.50635802455"/>
    <n v="3.8641711229946525"/>
    <s v="Usb Cable"/>
    <x v="1"/>
    <s v="Electronics"/>
    <s v="Electronics"/>
    <s v="Electronics"/>
    <n v="13"/>
    <s v="Electronics"/>
    <m/>
    <n v="2025"/>
    <n v="6"/>
    <n v="18"/>
    <n v="4"/>
    <s v="Weekday"/>
    <m/>
    <m/>
  </r>
  <r>
    <s v="WEB-9168"/>
    <x v="226"/>
    <s v="Meera Kumar"/>
    <x v="0"/>
    <x v="0"/>
    <x v="0"/>
    <n v="2"/>
    <n v="858.32"/>
    <x v="3"/>
    <x v="0"/>
    <n v="4"/>
    <n v="1716.64"/>
    <m/>
    <m/>
    <m/>
    <m/>
    <m/>
    <m/>
    <s v="Completed"/>
    <s v="Yes"/>
    <s v="No"/>
    <m/>
    <n v="590"/>
    <n v="451"/>
    <n v="1463424.4009529033"/>
    <n v="118285.78776560788"/>
    <n v="3.8140589569160999"/>
    <s v="Water Bottle"/>
    <x v="0"/>
    <s v="Home &amp; Kitchen"/>
    <s v="Home &amp; Kitchen"/>
    <s v="Home &amp; Kitchen"/>
    <n v="2"/>
    <s v="Home &amp; Kitchen"/>
    <m/>
    <n v="2023"/>
    <n v="11"/>
    <n v="18"/>
    <n v="7"/>
    <s v="Weekday"/>
    <m/>
    <m/>
  </r>
  <r>
    <s v="WEB-7844"/>
    <x v="255"/>
    <s v="Tanya Pillai"/>
    <x v="7"/>
    <x v="1"/>
    <x v="11"/>
    <n v="2"/>
    <n v="584.16"/>
    <x v="3"/>
    <x v="0"/>
    <n v="5"/>
    <n v="1168.32"/>
    <m/>
    <m/>
    <m/>
    <m/>
    <m/>
    <m/>
    <s v="Completed"/>
    <s v="Yes"/>
    <s v="No"/>
    <m/>
    <n v="567"/>
    <n v="440"/>
    <n v="2759712.3299794244"/>
    <n v="330643.50635802455"/>
    <n v="3.8641711229946525"/>
    <s v="Smart Watch"/>
    <x v="1"/>
    <s v="Electronics"/>
    <s v="Electronics"/>
    <s v="Electronics"/>
    <n v="17"/>
    <s v="Electronics"/>
    <m/>
    <n v="2024"/>
    <n v="8"/>
    <n v="11"/>
    <n v="1"/>
    <s v="Weekday"/>
    <m/>
    <m/>
  </r>
  <r>
    <s v="WEB-8654"/>
    <x v="125"/>
    <s v="Meera Das"/>
    <x v="4"/>
    <x v="0"/>
    <x v="0"/>
    <n v="1"/>
    <n v="1318.49"/>
    <x v="3"/>
    <x v="0"/>
    <n v="4"/>
    <n v="1318.49"/>
    <m/>
    <m/>
    <m/>
    <m/>
    <m/>
    <m/>
    <s v="Completed"/>
    <s v="Yes"/>
    <s v="No"/>
    <m/>
    <n v="573"/>
    <n v="450"/>
    <n v="1463424.4009529033"/>
    <n v="118285.78776560788"/>
    <n v="3.8140589569160999"/>
    <s v="Water Bottle"/>
    <x v="0"/>
    <s v="Home &amp; Kitchen"/>
    <s v="Home &amp; Kitchen"/>
    <s v="Home &amp; Kitchen"/>
    <n v="2"/>
    <s v="Home &amp; Kitchen"/>
    <m/>
    <n v="2023"/>
    <n v="12"/>
    <n v="23"/>
    <n v="7"/>
    <s v="Weekday"/>
    <m/>
    <m/>
  </r>
  <r>
    <s v="WEB-6085"/>
    <x v="823"/>
    <s v="Neha Khan"/>
    <x v="7"/>
    <x v="1"/>
    <x v="8"/>
    <n v="3"/>
    <n v="595.72"/>
    <x v="0"/>
    <x v="0"/>
    <n v="3"/>
    <n v="1787.16"/>
    <m/>
    <m/>
    <m/>
    <m/>
    <m/>
    <m/>
    <s v="Completed"/>
    <s v="Yes"/>
    <s v="No"/>
    <m/>
    <n v="567"/>
    <n v="440"/>
    <n v="2759712.3299794244"/>
    <n v="330643.50635802455"/>
    <n v="3.8641711229946525"/>
    <s v="Wireless Earbuds"/>
    <x v="1"/>
    <s v="Electronics"/>
    <s v="Electronics"/>
    <s v="Electronics"/>
    <n v="12"/>
    <s v="Electronics"/>
    <m/>
    <n v="2024"/>
    <n v="8"/>
    <n v="18"/>
    <n v="1"/>
    <s v="Weekday"/>
    <m/>
    <m/>
  </r>
  <r>
    <s v="WEB-6666"/>
    <x v="714"/>
    <s v="Karan Mehta"/>
    <x v="3"/>
    <x v="3"/>
    <x v="20"/>
    <n v="1"/>
    <n v="2086.21"/>
    <x v="3"/>
    <x v="0"/>
    <m/>
    <n v="2086.21"/>
    <m/>
    <m/>
    <m/>
    <m/>
    <m/>
    <m/>
    <s v="Completed"/>
    <s v="Yes"/>
    <s v="No"/>
    <m/>
    <n v="619"/>
    <n v="468"/>
    <n v="1892867.2841657216"/>
    <n v="199432.98236095349"/>
    <n v="3.8949824970828471"/>
    <s v="Men'S T-Shirt"/>
    <x v="3"/>
    <s v="Fashion"/>
    <s v="Fashion"/>
    <s v="Fashion"/>
    <n v="55"/>
    <s v="Fashion"/>
    <m/>
    <n v="2024"/>
    <n v="7"/>
    <n v="10"/>
    <n v="4"/>
    <s v="Weekday"/>
    <m/>
    <m/>
  </r>
  <r>
    <s v="WEB-8529"/>
    <x v="641"/>
    <s v="Tanya Reddy"/>
    <x v="6"/>
    <x v="1"/>
    <x v="8"/>
    <n v="2"/>
    <n v="3490.72"/>
    <x v="2"/>
    <x v="0"/>
    <n v="4"/>
    <n v="6981.44"/>
    <m/>
    <m/>
    <m/>
    <m/>
    <m/>
    <m/>
    <s v="Completed"/>
    <s v="Yes"/>
    <s v="No"/>
    <m/>
    <n v="558"/>
    <n v="430"/>
    <n v="2759712.3299794244"/>
    <n v="330643.50635802455"/>
    <n v="3.8641711229946525"/>
    <s v="Wireless Earbuds"/>
    <x v="1"/>
    <s v="Electronics"/>
    <s v="Electronics"/>
    <s v="Electronics"/>
    <n v="12"/>
    <s v="Electronics"/>
    <m/>
    <n v="2023"/>
    <n v="3"/>
    <n v="22"/>
    <n v="4"/>
    <s v="Weekday"/>
    <m/>
    <m/>
  </r>
  <r>
    <s v="WEB-6800"/>
    <x v="678"/>
    <s v="Riya Patel"/>
    <x v="2"/>
    <x v="2"/>
    <x v="7"/>
    <n v="1"/>
    <n v="176.29"/>
    <x v="5"/>
    <x v="2"/>
    <n v="4"/>
    <n v="176.29"/>
    <m/>
    <m/>
    <m/>
    <m/>
    <m/>
    <m/>
    <s v="Completed"/>
    <s v="No"/>
    <s v="No"/>
    <m/>
    <n v="589"/>
    <n v="426"/>
    <n v="594714.6477588166"/>
    <n v="60882.938065984097"/>
    <n v="3.804733727810651"/>
    <s v="Fiction Novel"/>
    <x v="2"/>
    <s v="Books"/>
    <s v="Books"/>
    <s v="Books"/>
    <n v="11"/>
    <s v="Books"/>
    <m/>
    <n v="2023"/>
    <n v="8"/>
    <n v="19"/>
    <n v="7"/>
    <s v="Weekday"/>
    <m/>
    <m/>
  </r>
  <r>
    <s v="WEB-8711"/>
    <x v="747"/>
    <s v="Neha Mehta"/>
    <x v="5"/>
    <x v="4"/>
    <x v="6"/>
    <n v="1"/>
    <n v="278.62"/>
    <x v="3"/>
    <x v="1"/>
    <m/>
    <n v="278.62"/>
    <m/>
    <m/>
    <m/>
    <m/>
    <m/>
    <m/>
    <s v="Pending"/>
    <s v="No"/>
    <s v="Yes"/>
    <m/>
    <n v="559"/>
    <n v="408"/>
    <n v="1098537.4901531704"/>
    <n v="96724.388030634553"/>
    <n v="3.9001122334455669"/>
    <s v="Lipstick"/>
    <x v="4"/>
    <s v="Beauty"/>
    <s v="Beauty"/>
    <s v="Beauty"/>
    <n v="10"/>
    <s v="Beauty"/>
    <m/>
    <n v="2024"/>
    <n v="7"/>
    <n v="31"/>
    <n v="4"/>
    <s v="Weekday"/>
    <m/>
    <m/>
  </r>
  <r>
    <s v="WEB-5136"/>
    <x v="147"/>
    <s v="Saanvi Das"/>
    <x v="2"/>
    <x v="2"/>
    <x v="7"/>
    <n v="1"/>
    <n v="204.75"/>
    <x v="3"/>
    <x v="0"/>
    <n v="4"/>
    <n v="204.75"/>
    <m/>
    <m/>
    <m/>
    <m/>
    <m/>
    <m/>
    <s v="Completed"/>
    <s v="No"/>
    <s v="No"/>
    <m/>
    <n v="589"/>
    <n v="426"/>
    <n v="594714.6477588166"/>
    <n v="60882.938065984097"/>
    <n v="3.804733727810651"/>
    <s v="Fiction Novel"/>
    <x v="2"/>
    <s v="Books"/>
    <s v="Books"/>
    <s v="Books"/>
    <n v="11"/>
    <s v="Books"/>
    <m/>
    <n v="2023"/>
    <n v="11"/>
    <n v="20"/>
    <n v="2"/>
    <s v="Weekday"/>
    <m/>
    <m/>
  </r>
  <r>
    <s v="WEB-5214"/>
    <x v="518"/>
    <s v="Karan Reddy"/>
    <x v="2"/>
    <x v="1"/>
    <x v="9"/>
    <n v="1"/>
    <n v="3225.56"/>
    <x v="3"/>
    <x v="0"/>
    <n v="2"/>
    <n v="3225.56"/>
    <m/>
    <m/>
    <m/>
    <m/>
    <m/>
    <m/>
    <s v="Completed"/>
    <s v="Yes"/>
    <s v="No"/>
    <m/>
    <n v="589"/>
    <n v="426"/>
    <n v="2759712.3299794244"/>
    <n v="330643.50635802455"/>
    <n v="3.8641711229946525"/>
    <s v="Usb Cable"/>
    <x v="1"/>
    <s v="Electronics"/>
    <s v="Electronics"/>
    <s v="Electronics"/>
    <n v="13"/>
    <s v="Electronics"/>
    <m/>
    <n v="2024"/>
    <n v="3"/>
    <n v="7"/>
    <n v="5"/>
    <s v="Weekend"/>
    <m/>
    <m/>
  </r>
  <r>
    <s v="WEB-5836"/>
    <x v="871"/>
    <s v="Pooja Rao"/>
    <x v="7"/>
    <x v="0"/>
    <x v="16"/>
    <n v="1"/>
    <n v="1747.31"/>
    <x v="1"/>
    <x v="0"/>
    <n v="2"/>
    <n v="1747.31"/>
    <m/>
    <m/>
    <m/>
    <m/>
    <m/>
    <m/>
    <s v="Completed"/>
    <s v="Yes"/>
    <s v="No"/>
    <m/>
    <n v="567"/>
    <n v="440"/>
    <n v="1463424.4009529033"/>
    <n v="118285.78776560788"/>
    <n v="3.8140589569160999"/>
    <s v="Table Lamp"/>
    <x v="0"/>
    <s v="Home &amp; Kitchen"/>
    <s v="Home &amp; Kitchen"/>
    <s v="Home &amp; Kitchen"/>
    <n v="32"/>
    <s v="Home &amp; Kitchen"/>
    <m/>
    <n v="2024"/>
    <n v="4"/>
    <n v="21"/>
    <n v="1"/>
    <s v="Weekday"/>
    <m/>
    <m/>
  </r>
  <r>
    <s v="WEB-5480"/>
    <x v="434"/>
    <s v="Diya Reddy"/>
    <x v="5"/>
    <x v="3"/>
    <x v="17"/>
    <n v="1"/>
    <n v="1131.9100000000001"/>
    <x v="1"/>
    <x v="0"/>
    <n v="3"/>
    <n v="1131.9100000000001"/>
    <m/>
    <m/>
    <m/>
    <m/>
    <m/>
    <m/>
    <s v="Completed"/>
    <s v="Yes"/>
    <s v="No"/>
    <m/>
    <n v="559"/>
    <n v="408"/>
    <n v="1892867.2841657216"/>
    <n v="199432.98236095349"/>
    <n v="3.8949824970828471"/>
    <s v="Running Shoes"/>
    <x v="3"/>
    <s v="Fashion"/>
    <s v="Fashion"/>
    <s v="Fashion"/>
    <n v="45"/>
    <s v="Fashion"/>
    <m/>
    <n v="2024"/>
    <n v="5"/>
    <n v="17"/>
    <n v="6"/>
    <s v="Weekday"/>
    <m/>
    <m/>
  </r>
  <r>
    <s v="WEB-8014"/>
    <x v="588"/>
    <s v="Vikram Bose"/>
    <x v="2"/>
    <x v="4"/>
    <x v="21"/>
    <n v="1"/>
    <n v="1339.2"/>
    <x v="2"/>
    <x v="0"/>
    <n v="5"/>
    <n v="1339.2"/>
    <m/>
    <m/>
    <m/>
    <m/>
    <m/>
    <m/>
    <s v="Completed"/>
    <s v="Yes"/>
    <s v="No"/>
    <m/>
    <n v="589"/>
    <n v="426"/>
    <n v="1098537.4901531704"/>
    <n v="96724.388030634553"/>
    <n v="3.9001122334455669"/>
    <s v="Shampoo 200Ml"/>
    <x v="4"/>
    <s v="Beauty"/>
    <s v="Beauty"/>
    <s v="Beauty"/>
    <n v="64"/>
    <s v="Beauty"/>
    <m/>
    <n v="2024"/>
    <n v="11"/>
    <n v="17"/>
    <n v="1"/>
    <s v="Weekday"/>
    <m/>
    <m/>
  </r>
  <r>
    <s v="WEB-8611"/>
    <x v="791"/>
    <s v="Karan Verma"/>
    <x v="6"/>
    <x v="3"/>
    <x v="10"/>
    <n v="3"/>
    <n v="1047.3499999999999"/>
    <x v="4"/>
    <x v="0"/>
    <n v="4"/>
    <n v="3142.0499999999997"/>
    <m/>
    <m/>
    <m/>
    <m/>
    <m/>
    <m/>
    <s v="Completed"/>
    <s v="Yes"/>
    <s v="No"/>
    <m/>
    <n v="558"/>
    <n v="430"/>
    <n v="1892867.2841657216"/>
    <n v="199432.98236095349"/>
    <n v="3.8949824970828471"/>
    <s v="Women'S Kurti"/>
    <x v="3"/>
    <s v="Fashion"/>
    <s v="Fashion"/>
    <s v="Fashion"/>
    <n v="15"/>
    <s v="Fashion"/>
    <m/>
    <n v="2023"/>
    <n v="4"/>
    <n v="29"/>
    <n v="7"/>
    <s v="Weekday"/>
    <m/>
    <m/>
  </r>
  <r>
    <s v="WEB-5590"/>
    <x v="375"/>
    <s v="Saanvi Mehta"/>
    <x v="1"/>
    <x v="3"/>
    <x v="19"/>
    <n v="1"/>
    <n v="699.33"/>
    <x v="3"/>
    <x v="0"/>
    <n v="3"/>
    <n v="699.33"/>
    <m/>
    <m/>
    <m/>
    <m/>
    <m/>
    <m/>
    <s v="Completed"/>
    <s v="No"/>
    <s v="No"/>
    <m/>
    <n v="595"/>
    <n v="444"/>
    <n v="1892867.2841657216"/>
    <n v="199432.98236095349"/>
    <n v="3.8949824970828471"/>
    <s v="Sunglasses"/>
    <x v="3"/>
    <s v="Fashion"/>
    <s v="Fashion"/>
    <s v="Fashion"/>
    <n v="53"/>
    <s v="Fashion"/>
    <m/>
    <n v="2024"/>
    <n v="11"/>
    <n v="9"/>
    <n v="7"/>
    <s v="Weekday"/>
    <m/>
    <m/>
  </r>
  <r>
    <s v="WEB-7242"/>
    <x v="270"/>
    <s v="Neha Verma"/>
    <x v="2"/>
    <x v="0"/>
    <x v="16"/>
    <n v="1"/>
    <n v="1068.9477656078857"/>
    <x v="2"/>
    <x v="0"/>
    <n v="3"/>
    <n v="1068.9477656078857"/>
    <m/>
    <m/>
    <m/>
    <m/>
    <m/>
    <m/>
    <s v="Completed"/>
    <s v="Yes"/>
    <s v="No"/>
    <m/>
    <n v="589"/>
    <n v="426"/>
    <n v="1463424.4009529033"/>
    <n v="118285.78776560788"/>
    <n v="3.8140589569160999"/>
    <s v="Table Lamp"/>
    <x v="0"/>
    <s v="Home &amp; Kitchen"/>
    <s v="Home &amp; Kitchen"/>
    <s v="Home &amp; Kitchen"/>
    <n v="32"/>
    <s v="Home &amp; Kitchen"/>
    <m/>
    <n v="2023"/>
    <n v="12"/>
    <n v="24"/>
    <n v="1"/>
    <s v="Weekday"/>
    <m/>
    <m/>
  </r>
  <r>
    <s v="WEB-5515"/>
    <x v="541"/>
    <s v="Aarav Reddy"/>
    <x v="7"/>
    <x v="2"/>
    <x v="2"/>
    <n v="3"/>
    <n v="753.59"/>
    <x v="4"/>
    <x v="0"/>
    <n v="5"/>
    <n v="2260.77"/>
    <m/>
    <m/>
    <m/>
    <m/>
    <m/>
    <m/>
    <s v="Completed"/>
    <s v="Yes"/>
    <s v="No"/>
    <m/>
    <n v="567"/>
    <n v="440"/>
    <n v="594714.6477588166"/>
    <n v="60882.938065984097"/>
    <n v="3.804733727810651"/>
    <s v="Cookbook"/>
    <x v="2"/>
    <s v="Books"/>
    <s v="Books"/>
    <s v="Books"/>
    <n v="4"/>
    <s v="Books"/>
    <m/>
    <n v="2023"/>
    <n v="9"/>
    <n v="7"/>
    <n v="5"/>
    <s v="Weekend"/>
    <m/>
    <m/>
  </r>
  <r>
    <s v="WEB-5504"/>
    <x v="625"/>
    <s v="Rahul Nair"/>
    <x v="0"/>
    <x v="0"/>
    <x v="4"/>
    <n v="1"/>
    <n v="1738.66"/>
    <x v="2"/>
    <x v="0"/>
    <n v="5"/>
    <n v="1738.66"/>
    <m/>
    <m/>
    <m/>
    <m/>
    <m/>
    <m/>
    <s v="Completed"/>
    <s v="Yes"/>
    <s v="No"/>
    <m/>
    <n v="590"/>
    <n v="451"/>
    <n v="1463424.4009529033"/>
    <n v="118285.78776560788"/>
    <n v="3.8140589569160999"/>
    <s v="Non-Stick Pan"/>
    <x v="0"/>
    <s v="Home &amp; Kitchen"/>
    <s v="Home &amp; Kitchen"/>
    <s v="Home &amp; Kitchen"/>
    <n v="7"/>
    <s v="Home &amp; Kitchen"/>
    <m/>
    <n v="2023"/>
    <n v="10"/>
    <n v="10"/>
    <n v="3"/>
    <s v="Weekday"/>
    <m/>
    <m/>
  </r>
  <r>
    <s v="WEB-8251"/>
    <x v="451"/>
    <s v="Tanya Sharma"/>
    <x v="4"/>
    <x v="1"/>
    <x v="1"/>
    <n v="2"/>
    <n v="1956.5"/>
    <x v="4"/>
    <x v="0"/>
    <n v="4"/>
    <n v="3913"/>
    <m/>
    <m/>
    <m/>
    <m/>
    <m/>
    <m/>
    <s v="Completed"/>
    <s v="Yes"/>
    <s v="No"/>
    <m/>
    <n v="573"/>
    <n v="450"/>
    <n v="2759712.3299794244"/>
    <n v="330643.50635802455"/>
    <n v="3.8641711229946525"/>
    <s v="Power Bank 10000Mah"/>
    <x v="1"/>
    <s v="Electronics"/>
    <s v="Electronics"/>
    <s v="Electronics"/>
    <n v="3"/>
    <s v="Electronics"/>
    <m/>
    <n v="2023"/>
    <n v="6"/>
    <n v="25"/>
    <n v="1"/>
    <s v="Weekday"/>
    <m/>
    <m/>
  </r>
  <r>
    <s v="WEB-8368"/>
    <x v="125"/>
    <s v="Ananya Pillai"/>
    <x v="3"/>
    <x v="2"/>
    <x v="14"/>
    <n v="1"/>
    <n v="432.51"/>
    <x v="4"/>
    <x v="0"/>
    <m/>
    <n v="432.51"/>
    <m/>
    <m/>
    <m/>
    <m/>
    <m/>
    <m/>
    <s v="Completed"/>
    <s v="No"/>
    <s v="No"/>
    <m/>
    <n v="619"/>
    <n v="468"/>
    <n v="594714.6477588166"/>
    <n v="60882.938065984097"/>
    <n v="3.804733727810651"/>
    <s v="Notebook Set"/>
    <x v="2"/>
    <s v="Books"/>
    <s v="Books"/>
    <s v="Books"/>
    <n v="20"/>
    <s v="Books"/>
    <m/>
    <n v="2023"/>
    <n v="12"/>
    <n v="23"/>
    <n v="7"/>
    <s v="Weekday"/>
    <m/>
    <m/>
  </r>
  <r>
    <s v="WEB-6411"/>
    <x v="688"/>
    <s v="Diya Rao"/>
    <x v="4"/>
    <x v="0"/>
    <x v="5"/>
    <n v="1"/>
    <n v="1596.14"/>
    <x v="4"/>
    <x v="1"/>
    <n v="4"/>
    <n v="1596.14"/>
    <m/>
    <m/>
    <m/>
    <m/>
    <m/>
    <m/>
    <s v="Pending"/>
    <s v="No"/>
    <s v="Yes"/>
    <m/>
    <n v="573"/>
    <n v="450"/>
    <n v="1463424.4009529033"/>
    <n v="118285.78776560788"/>
    <n v="3.8140589569160999"/>
    <s v="Storage Box"/>
    <x v="0"/>
    <s v="Home &amp; Kitchen"/>
    <s v="Home &amp; Kitchen"/>
    <s v="Home &amp; Kitchen"/>
    <n v="8"/>
    <s v="Home &amp; Kitchen"/>
    <m/>
    <n v="2024"/>
    <n v="4"/>
    <n v="10"/>
    <n v="4"/>
    <s v="Weekday"/>
    <m/>
    <m/>
  </r>
  <r>
    <s v="WEB-8274"/>
    <x v="86"/>
    <s v="Vivaan Menon"/>
    <x v="5"/>
    <x v="3"/>
    <x v="17"/>
    <n v="1"/>
    <n v="2320.5300000000002"/>
    <x v="0"/>
    <x v="0"/>
    <n v="3"/>
    <n v="2320.5300000000002"/>
    <m/>
    <m/>
    <m/>
    <m/>
    <m/>
    <m/>
    <s v="Completed"/>
    <s v="Yes"/>
    <s v="No"/>
    <m/>
    <n v="559"/>
    <n v="408"/>
    <n v="1892867.2841657216"/>
    <n v="199432.98236095349"/>
    <n v="3.8949824970828471"/>
    <s v="Running Shoes"/>
    <x v="3"/>
    <s v="Fashion"/>
    <s v="Fashion"/>
    <s v="Fashion"/>
    <n v="45"/>
    <s v="Fashion"/>
    <m/>
    <n v="2023"/>
    <n v="2"/>
    <n v="19"/>
    <n v="1"/>
    <s v="Weekday"/>
    <m/>
    <m/>
  </r>
  <r>
    <s v="WEB-9631"/>
    <x v="614"/>
    <s v="Riya Gupta"/>
    <x v="3"/>
    <x v="0"/>
    <x v="0"/>
    <n v="2"/>
    <n v="1892.94"/>
    <x v="0"/>
    <x v="0"/>
    <n v="4"/>
    <n v="3785.88"/>
    <m/>
    <m/>
    <m/>
    <m/>
    <m/>
    <m/>
    <s v="Completed"/>
    <s v="Yes"/>
    <s v="No"/>
    <m/>
    <n v="619"/>
    <n v="468"/>
    <n v="1463424.4009529033"/>
    <n v="118285.78776560788"/>
    <n v="3.8140589569160999"/>
    <s v="Water Bottle"/>
    <x v="0"/>
    <s v="Home &amp; Kitchen"/>
    <s v="Home &amp; Kitchen"/>
    <s v="Home &amp; Kitchen"/>
    <n v="2"/>
    <s v="Home &amp; Kitchen"/>
    <m/>
    <n v="2024"/>
    <n v="9"/>
    <n v="1"/>
    <n v="1"/>
    <s v="Weekend"/>
    <m/>
    <m/>
  </r>
  <r>
    <s v="WEB-5122"/>
    <x v="644"/>
    <s v="Aditya Sharma"/>
    <x v="0"/>
    <x v="2"/>
    <x v="2"/>
    <n v="2"/>
    <n v="515.38"/>
    <x v="0"/>
    <x v="0"/>
    <n v="4"/>
    <n v="1030.76"/>
    <m/>
    <m/>
    <m/>
    <m/>
    <m/>
    <m/>
    <s v="Completed"/>
    <s v="Yes"/>
    <s v="No"/>
    <m/>
    <n v="590"/>
    <n v="451"/>
    <n v="594714.6477588166"/>
    <n v="60882.938065984097"/>
    <n v="3.804733727810651"/>
    <s v="Cookbook"/>
    <x v="2"/>
    <s v="Books"/>
    <s v="Books"/>
    <s v="Books"/>
    <n v="4"/>
    <s v="Books"/>
    <m/>
    <n v="2024"/>
    <n v="11"/>
    <n v="26"/>
    <n v="3"/>
    <s v="Weekday"/>
    <m/>
    <m/>
  </r>
  <r>
    <s v="WEB-6248"/>
    <x v="547"/>
    <s v="Ananya Kapoor"/>
    <x v="5"/>
    <x v="0"/>
    <x v="5"/>
    <n v="2"/>
    <n v="1899.86"/>
    <x v="1"/>
    <x v="0"/>
    <n v="5"/>
    <n v="3799.72"/>
    <m/>
    <m/>
    <m/>
    <m/>
    <m/>
    <m/>
    <s v="Completed"/>
    <s v="Yes"/>
    <s v="No"/>
    <m/>
    <n v="559"/>
    <n v="408"/>
    <n v="1463424.4009529033"/>
    <n v="118285.78776560788"/>
    <n v="3.8140589569160999"/>
    <s v="Storage Box"/>
    <x v="0"/>
    <s v="Home &amp; Kitchen"/>
    <s v="Home &amp; Kitchen"/>
    <s v="Home &amp; Kitchen"/>
    <n v="8"/>
    <s v="Home &amp; Kitchen"/>
    <m/>
    <n v="2025"/>
    <n v="2"/>
    <n v="2"/>
    <n v="1"/>
    <s v="Weekday"/>
    <m/>
    <m/>
  </r>
  <r>
    <s v="WEB-6707"/>
    <x v="210"/>
    <s v="Neha Das"/>
    <x v="0"/>
    <x v="1"/>
    <x v="11"/>
    <n v="2"/>
    <n v="453.51"/>
    <x v="2"/>
    <x v="0"/>
    <n v="5"/>
    <n v="907.02"/>
    <m/>
    <m/>
    <m/>
    <m/>
    <m/>
    <m/>
    <s v="Completed"/>
    <s v="No"/>
    <s v="No"/>
    <m/>
    <n v="590"/>
    <n v="451"/>
    <n v="2759712.3299794244"/>
    <n v="330643.50635802455"/>
    <n v="3.8641711229946525"/>
    <s v="Smart Watch"/>
    <x v="1"/>
    <s v="Electronics"/>
    <s v="Electronics"/>
    <s v="Electronics"/>
    <n v="17"/>
    <s v="Electronics"/>
    <m/>
    <n v="2024"/>
    <n v="7"/>
    <n v="13"/>
    <n v="7"/>
    <s v="Weekday"/>
    <m/>
    <m/>
  </r>
  <r>
    <s v="WEB-9145"/>
    <x v="491"/>
    <s v="Rohan Malhotra"/>
    <x v="5"/>
    <x v="4"/>
    <x v="24"/>
    <n v="1"/>
    <n v="196.89"/>
    <x v="3"/>
    <x v="0"/>
    <n v="4"/>
    <n v="196.89"/>
    <m/>
    <m/>
    <m/>
    <m/>
    <m/>
    <m/>
    <s v="Completed"/>
    <s v="No"/>
    <s v="No"/>
    <m/>
    <n v="559"/>
    <n v="408"/>
    <n v="1098537.4901531704"/>
    <n v="96724.388030634553"/>
    <n v="3.9001122334455669"/>
    <s v="Face Cream"/>
    <x v="4"/>
    <s v="Beauty"/>
    <s v="Beauty"/>
    <s v="Beauty"/>
    <n v="80"/>
    <s v="Beauty"/>
    <m/>
    <n v="2024"/>
    <n v="10"/>
    <n v="15"/>
    <n v="3"/>
    <s v="Weekday"/>
    <m/>
    <m/>
  </r>
  <r>
    <s v="WEB-6241"/>
    <x v="281"/>
    <s v="Vivaan Nair"/>
    <x v="7"/>
    <x v="2"/>
    <x v="14"/>
    <n v="1"/>
    <n v="281.83"/>
    <x v="1"/>
    <x v="0"/>
    <n v="2"/>
    <n v="281.83"/>
    <m/>
    <m/>
    <m/>
    <m/>
    <m/>
    <m/>
    <s v="Completed"/>
    <s v="No"/>
    <s v="No"/>
    <m/>
    <n v="567"/>
    <n v="440"/>
    <n v="594714.6477588166"/>
    <n v="60882.938065984097"/>
    <n v="3.804733727810651"/>
    <s v="Notebook Set"/>
    <x v="2"/>
    <s v="Books"/>
    <s v="Books"/>
    <s v="Books"/>
    <n v="20"/>
    <s v="Books"/>
    <m/>
    <n v="2023"/>
    <n v="1"/>
    <n v="18"/>
    <n v="4"/>
    <s v="Weekday"/>
    <m/>
    <m/>
  </r>
  <r>
    <s v="WEB-5414"/>
    <x v="62"/>
    <s v="Kavya Patel"/>
    <x v="5"/>
    <x v="1"/>
    <x v="9"/>
    <n v="1"/>
    <n v="2546.7800000000002"/>
    <x v="2"/>
    <x v="0"/>
    <n v="5"/>
    <n v="2546.7800000000002"/>
    <m/>
    <m/>
    <m/>
    <m/>
    <m/>
    <m/>
    <s v="Completed"/>
    <s v="Yes"/>
    <s v="No"/>
    <m/>
    <n v="559"/>
    <n v="408"/>
    <n v="2759712.3299794244"/>
    <n v="330643.50635802455"/>
    <n v="3.8641711229946525"/>
    <s v="Usb Cable"/>
    <x v="1"/>
    <s v="Electronics"/>
    <s v="Electronics"/>
    <s v="Electronics"/>
    <n v="13"/>
    <s v="Electronics"/>
    <m/>
    <n v="2024"/>
    <n v="11"/>
    <n v="30"/>
    <n v="7"/>
    <s v="Weekday"/>
    <m/>
    <m/>
  </r>
  <r>
    <s v="WEB-7331"/>
    <x v="874"/>
    <s v="Rohan Singh"/>
    <x v="0"/>
    <x v="4"/>
    <x v="24"/>
    <n v="1"/>
    <n v="1243.69"/>
    <x v="0"/>
    <x v="0"/>
    <n v="2"/>
    <n v="1243.69"/>
    <m/>
    <m/>
    <m/>
    <m/>
    <m/>
    <m/>
    <s v="Completed"/>
    <s v="Yes"/>
    <s v="No"/>
    <m/>
    <n v="590"/>
    <n v="451"/>
    <n v="1098537.4901531704"/>
    <n v="96724.388030634553"/>
    <n v="3.9001122334455669"/>
    <s v="Face Cream"/>
    <x v="4"/>
    <s v="Beauty"/>
    <s v="Beauty"/>
    <s v="Beauty"/>
    <n v="80"/>
    <s v="Beauty"/>
    <m/>
    <n v="2025"/>
    <n v="3"/>
    <n v="10"/>
    <n v="2"/>
    <s v="Weekday"/>
    <m/>
    <m/>
  </r>
  <r>
    <s v="WEB-5689"/>
    <x v="384"/>
    <s v="Meera Verma"/>
    <x v="1"/>
    <x v="1"/>
    <x v="11"/>
    <n v="1"/>
    <n v="1304.47"/>
    <x v="1"/>
    <x v="0"/>
    <n v="4"/>
    <n v="1304.47"/>
    <m/>
    <m/>
    <m/>
    <m/>
    <m/>
    <m/>
    <s v="Completed"/>
    <s v="Yes"/>
    <s v="No"/>
    <m/>
    <n v="595"/>
    <n v="444"/>
    <n v="2759712.3299794244"/>
    <n v="330643.50635802455"/>
    <n v="3.8641711229946525"/>
    <s v="Smart Watch"/>
    <x v="1"/>
    <s v="Electronics"/>
    <s v="Electronics"/>
    <s v="Electronics"/>
    <n v="17"/>
    <s v="Electronics"/>
    <m/>
    <n v="2023"/>
    <n v="11"/>
    <n v="5"/>
    <n v="1"/>
    <s v="Weekday"/>
    <m/>
    <m/>
  </r>
  <r>
    <s v="WEB-7667"/>
    <x v="212"/>
    <s v="Aditya Patel"/>
    <x v="2"/>
    <x v="1"/>
    <x v="9"/>
    <n v="1"/>
    <n v="1475.35"/>
    <x v="0"/>
    <x v="0"/>
    <n v="4"/>
    <n v="1475.35"/>
    <m/>
    <m/>
    <m/>
    <m/>
    <m/>
    <m/>
    <s v="Completed"/>
    <s v="Yes"/>
    <s v="No"/>
    <m/>
    <n v="589"/>
    <n v="426"/>
    <n v="2759712.3299794244"/>
    <n v="330643.50635802455"/>
    <n v="3.8641711229946525"/>
    <s v="Usb Cable"/>
    <x v="1"/>
    <s v="Electronics"/>
    <s v="Electronics"/>
    <s v="Electronics"/>
    <n v="13"/>
    <s v="Electronics"/>
    <m/>
    <n v="2023"/>
    <n v="11"/>
    <n v="27"/>
    <n v="2"/>
    <s v="Weekday"/>
    <m/>
    <m/>
  </r>
  <r>
    <s v="WEB-6150"/>
    <x v="633"/>
    <s v="Karan Chatterjee"/>
    <x v="4"/>
    <x v="1"/>
    <x v="8"/>
    <n v="1"/>
    <n v="3169.3"/>
    <x v="0"/>
    <x v="3"/>
    <n v="2"/>
    <n v="3169.3"/>
    <m/>
    <m/>
    <m/>
    <m/>
    <m/>
    <m/>
    <s v="Lost Sale"/>
    <s v="No"/>
    <s v="Yes"/>
    <m/>
    <n v="573"/>
    <n v="450"/>
    <n v="2759712.3299794244"/>
    <n v="330643.50635802455"/>
    <n v="3.8641711229946525"/>
    <s v="Wireless Earbuds"/>
    <x v="1"/>
    <s v="Electronics"/>
    <s v="Electronics"/>
    <s v="Electronics"/>
    <n v="12"/>
    <s v="Electronics"/>
    <m/>
    <n v="2024"/>
    <n v="8"/>
    <n v="16"/>
    <n v="6"/>
    <s v="Weekday"/>
    <m/>
    <m/>
  </r>
  <r>
    <s v="WEB-8354"/>
    <x v="234"/>
    <s v="Vikram Sharma"/>
    <x v="1"/>
    <x v="3"/>
    <x v="3"/>
    <n v="1"/>
    <n v="1618.31"/>
    <x v="2"/>
    <x v="0"/>
    <n v="5"/>
    <n v="1618.31"/>
    <m/>
    <m/>
    <m/>
    <m/>
    <m/>
    <m/>
    <s v="Completed"/>
    <s v="Yes"/>
    <s v="No"/>
    <m/>
    <n v="595"/>
    <n v="444"/>
    <n v="1892867.2841657216"/>
    <n v="199432.98236095349"/>
    <n v="3.8949824970828471"/>
    <s v="Denim Jeans"/>
    <x v="3"/>
    <s v="Fashion"/>
    <s v="Fashion"/>
    <s v="Fashion"/>
    <n v="6"/>
    <s v="Fashion"/>
    <m/>
    <n v="2023"/>
    <n v="12"/>
    <n v="7"/>
    <n v="5"/>
    <s v="Weekend"/>
    <m/>
    <m/>
  </r>
  <r>
    <s v="WEB-6165"/>
    <x v="569"/>
    <s v="Sanjay Menon"/>
    <x v="7"/>
    <x v="0"/>
    <x v="23"/>
    <n v="3"/>
    <n v="1019.67"/>
    <x v="2"/>
    <x v="0"/>
    <n v="5"/>
    <n v="3059.0099999999998"/>
    <m/>
    <m/>
    <m/>
    <m/>
    <m/>
    <m/>
    <s v="Completed"/>
    <s v="Yes"/>
    <s v="No"/>
    <m/>
    <n v="567"/>
    <n v="440"/>
    <n v="1463424.4009529033"/>
    <n v="118285.78776560788"/>
    <n v="3.8140589569160999"/>
    <s v="Led Bulb Pack"/>
    <x v="0"/>
    <s v="Home &amp; Kitchen"/>
    <s v="Home &amp; Kitchen"/>
    <s v="Home &amp; Kitchen"/>
    <n v="76"/>
    <s v="Home &amp; Kitchen"/>
    <m/>
    <n v="2024"/>
    <n v="2"/>
    <n v="7"/>
    <n v="4"/>
    <s v="Weekend"/>
    <m/>
    <m/>
  </r>
  <r>
    <s v="WEB-5679"/>
    <x v="704"/>
    <s v="Aditya Patel"/>
    <x v="6"/>
    <x v="2"/>
    <x v="14"/>
    <n v="1"/>
    <n v="603.32000000000005"/>
    <x v="4"/>
    <x v="0"/>
    <m/>
    <n v="603.32000000000005"/>
    <m/>
    <m/>
    <m/>
    <m/>
    <m/>
    <m/>
    <s v="Completed"/>
    <s v="No"/>
    <s v="No"/>
    <m/>
    <n v="558"/>
    <n v="430"/>
    <n v="594714.6477588166"/>
    <n v="60882.938065984097"/>
    <n v="3.804733727810651"/>
    <s v="Notebook Set"/>
    <x v="2"/>
    <s v="Books"/>
    <s v="Books"/>
    <s v="Books"/>
    <n v="20"/>
    <s v="Books"/>
    <m/>
    <n v="2023"/>
    <n v="9"/>
    <n v="28"/>
    <n v="5"/>
    <s v="Weekday"/>
    <m/>
    <m/>
  </r>
  <r>
    <s v="WEB-7066"/>
    <x v="696"/>
    <s v="Aarav Reddy"/>
    <x v="3"/>
    <x v="1"/>
    <x v="11"/>
    <n v="1"/>
    <n v="1923.1627263374514"/>
    <x v="3"/>
    <x v="1"/>
    <n v="4"/>
    <n v="1923.1627263374514"/>
    <m/>
    <m/>
    <m/>
    <m/>
    <m/>
    <m/>
    <s v="Pending"/>
    <s v="No"/>
    <s v="Yes"/>
    <m/>
    <n v="619"/>
    <n v="468"/>
    <n v="2759712.3299794244"/>
    <n v="330643.50635802455"/>
    <n v="3.8641711229946525"/>
    <s v="Smart Watch"/>
    <x v="1"/>
    <s v="Electronics"/>
    <s v="Electronics"/>
    <s v="Electronics"/>
    <n v="17"/>
    <s v="Electronics"/>
    <m/>
    <n v="2023"/>
    <n v="3"/>
    <n v="16"/>
    <n v="5"/>
    <s v="Weekday"/>
    <m/>
    <m/>
  </r>
  <r>
    <s v="WEB-5936"/>
    <x v="407"/>
    <s v="Meera Nair"/>
    <x v="2"/>
    <x v="0"/>
    <x v="23"/>
    <n v="2"/>
    <n v="1979.31"/>
    <x v="0"/>
    <x v="0"/>
    <n v="5"/>
    <n v="3958.62"/>
    <m/>
    <m/>
    <m/>
    <m/>
    <m/>
    <m/>
    <s v="Completed"/>
    <s v="Yes"/>
    <s v="No"/>
    <m/>
    <n v="589"/>
    <n v="426"/>
    <n v="1463424.4009529033"/>
    <n v="118285.78776560788"/>
    <n v="3.8140589569160999"/>
    <s v="Led Bulb Pack"/>
    <x v="0"/>
    <s v="Home &amp; Kitchen"/>
    <s v="Home &amp; Kitchen"/>
    <s v="Home &amp; Kitchen"/>
    <n v="76"/>
    <s v="Home &amp; Kitchen"/>
    <m/>
    <n v="2024"/>
    <n v="5"/>
    <n v="26"/>
    <n v="1"/>
    <s v="Weekday"/>
    <m/>
    <m/>
  </r>
  <r>
    <s v="WEB-7156"/>
    <x v="376"/>
    <s v="Aarav Sharma"/>
    <x v="1"/>
    <x v="2"/>
    <x v="14"/>
    <n v="2"/>
    <n v="375.18"/>
    <x v="4"/>
    <x v="0"/>
    <n v="3"/>
    <n v="750.36"/>
    <m/>
    <m/>
    <m/>
    <m/>
    <m/>
    <m/>
    <s v="Completed"/>
    <s v="No"/>
    <s v="No"/>
    <m/>
    <n v="595"/>
    <n v="444"/>
    <n v="594714.6477588166"/>
    <n v="60882.938065984097"/>
    <n v="3.804733727810651"/>
    <s v="Notebook Set"/>
    <x v="2"/>
    <s v="Books"/>
    <s v="Books"/>
    <s v="Books"/>
    <n v="20"/>
    <s v="Books"/>
    <m/>
    <n v="2024"/>
    <n v="7"/>
    <n v="16"/>
    <n v="3"/>
    <s v="Weekday"/>
    <m/>
    <m/>
  </r>
  <r>
    <s v="WEB-5111"/>
    <x v="778"/>
    <s v="Vivaan Iyer"/>
    <x v="6"/>
    <x v="1"/>
    <x v="8"/>
    <n v="1"/>
    <n v="2463.94"/>
    <x v="1"/>
    <x v="0"/>
    <n v="4"/>
    <n v="2463.94"/>
    <m/>
    <m/>
    <m/>
    <m/>
    <m/>
    <m/>
    <s v="Completed"/>
    <s v="Yes"/>
    <s v="No"/>
    <m/>
    <n v="558"/>
    <n v="430"/>
    <n v="2759712.3299794244"/>
    <n v="330643.50635802455"/>
    <n v="3.8641711229946525"/>
    <s v="Wireless Earbuds"/>
    <x v="1"/>
    <s v="Electronics"/>
    <s v="Electronics"/>
    <s v="Electronics"/>
    <n v="12"/>
    <s v="Electronics"/>
    <m/>
    <n v="2023"/>
    <n v="2"/>
    <n v="24"/>
    <n v="6"/>
    <s v="Weekday"/>
    <m/>
    <m/>
  </r>
  <r>
    <s v="WEB-7018"/>
    <x v="686"/>
    <s v="Simran Sharma"/>
    <x v="6"/>
    <x v="4"/>
    <x v="22"/>
    <n v="2"/>
    <n v="846.61"/>
    <x v="4"/>
    <x v="0"/>
    <n v="5"/>
    <n v="1693.22"/>
    <m/>
    <m/>
    <m/>
    <m/>
    <m/>
    <m/>
    <s v="Completed"/>
    <s v="Yes"/>
    <s v="No"/>
    <m/>
    <n v="558"/>
    <n v="430"/>
    <n v="1098537.4901531704"/>
    <n v="96724.388030634553"/>
    <n v="3.9001122334455669"/>
    <s v="Hair Oil"/>
    <x v="4"/>
    <s v="Beauty"/>
    <s v="Beauty"/>
    <s v="Beauty"/>
    <n v="70"/>
    <s v="Beauty"/>
    <m/>
    <n v="2024"/>
    <n v="6"/>
    <n v="27"/>
    <n v="5"/>
    <s v="Weekday"/>
    <m/>
    <m/>
  </r>
  <r>
    <s v="WEB-7896"/>
    <x v="822"/>
    <s v="Ananya Khan"/>
    <x v="4"/>
    <x v="3"/>
    <x v="20"/>
    <n v="2"/>
    <n v="2098.88"/>
    <x v="1"/>
    <x v="0"/>
    <n v="5"/>
    <n v="4197.76"/>
    <m/>
    <m/>
    <m/>
    <m/>
    <m/>
    <m/>
    <s v="Completed"/>
    <s v="Yes"/>
    <s v="No"/>
    <m/>
    <n v="573"/>
    <n v="450"/>
    <n v="1892867.2841657216"/>
    <n v="199432.98236095349"/>
    <n v="3.8949824970828471"/>
    <s v="Men'S T-Shirt"/>
    <x v="3"/>
    <s v="Fashion"/>
    <s v="Fashion"/>
    <s v="Fashion"/>
    <n v="55"/>
    <s v="Fashion"/>
    <m/>
    <n v="2023"/>
    <n v="1"/>
    <n v="12"/>
    <n v="5"/>
    <s v="Weekday"/>
    <m/>
    <m/>
  </r>
  <r>
    <s v="WEB-7950"/>
    <x v="356"/>
    <s v="Aditya Patel"/>
    <x v="5"/>
    <x v="3"/>
    <x v="3"/>
    <n v="2"/>
    <n v="1564.35"/>
    <x v="0"/>
    <x v="2"/>
    <n v="2"/>
    <n v="3128.7"/>
    <m/>
    <m/>
    <m/>
    <m/>
    <m/>
    <m/>
    <s v="Completed"/>
    <s v="No"/>
    <s v="No"/>
    <m/>
    <n v="559"/>
    <n v="408"/>
    <n v="1892867.2841657216"/>
    <n v="199432.98236095349"/>
    <n v="3.8949824970828471"/>
    <s v="Denim Jeans"/>
    <x v="3"/>
    <s v="Fashion"/>
    <s v="Fashion"/>
    <s v="Fashion"/>
    <n v="6"/>
    <s v="Fashion"/>
    <m/>
    <n v="2024"/>
    <n v="12"/>
    <n v="31"/>
    <n v="3"/>
    <s v="Weekday"/>
    <m/>
    <m/>
  </r>
  <r>
    <s v="WEB-9481"/>
    <x v="422"/>
    <s v="Vivaan Nair"/>
    <x v="0"/>
    <x v="2"/>
    <x v="13"/>
    <n v="3"/>
    <n v="610.03"/>
    <x v="1"/>
    <x v="0"/>
    <n v="5"/>
    <n v="1830.09"/>
    <m/>
    <m/>
    <m/>
    <m/>
    <m/>
    <m/>
    <s v="Completed"/>
    <s v="Yes"/>
    <s v="No"/>
    <m/>
    <n v="590"/>
    <n v="451"/>
    <n v="594714.6477588166"/>
    <n v="60882.938065984097"/>
    <n v="3.804733727810651"/>
    <s v="Self-Help Book"/>
    <x v="2"/>
    <s v="Books"/>
    <s v="Books"/>
    <s v="Books"/>
    <n v="19"/>
    <s v="Books"/>
    <m/>
    <n v="2023"/>
    <n v="8"/>
    <n v="23"/>
    <n v="4"/>
    <s v="Weekday"/>
    <m/>
    <m/>
  </r>
  <r>
    <s v="WEB-6958"/>
    <x v="226"/>
    <s v="Karan Singh"/>
    <x v="7"/>
    <x v="4"/>
    <x v="24"/>
    <n v="1"/>
    <n v="517.54"/>
    <x v="2"/>
    <x v="0"/>
    <n v="5"/>
    <n v="517.54"/>
    <m/>
    <m/>
    <m/>
    <m/>
    <m/>
    <m/>
    <s v="Completed"/>
    <s v="No"/>
    <s v="No"/>
    <m/>
    <n v="567"/>
    <n v="440"/>
    <n v="1098537.4901531704"/>
    <n v="96724.388030634553"/>
    <n v="3.9001122334455669"/>
    <s v="Face Cream"/>
    <x v="4"/>
    <s v="Beauty"/>
    <s v="Beauty"/>
    <s v="Beauty"/>
    <n v="80"/>
    <s v="Beauty"/>
    <m/>
    <n v="2023"/>
    <n v="11"/>
    <n v="18"/>
    <n v="7"/>
    <s v="Weekday"/>
    <m/>
    <m/>
  </r>
  <r>
    <s v="WEB-6127"/>
    <x v="786"/>
    <s v="Ishaan Bose"/>
    <x v="1"/>
    <x v="3"/>
    <x v="19"/>
    <n v="1"/>
    <n v="472.3"/>
    <x v="2"/>
    <x v="0"/>
    <n v="3"/>
    <n v="472.3"/>
    <m/>
    <m/>
    <m/>
    <m/>
    <m/>
    <m/>
    <s v="Completed"/>
    <s v="No"/>
    <s v="No"/>
    <m/>
    <n v="595"/>
    <n v="444"/>
    <n v="1892867.2841657216"/>
    <n v="199432.98236095349"/>
    <n v="3.8949824970828471"/>
    <s v="Sunglasses"/>
    <x v="3"/>
    <s v="Fashion"/>
    <s v="Fashion"/>
    <s v="Fashion"/>
    <n v="53"/>
    <s v="Fashion"/>
    <m/>
    <n v="2024"/>
    <n v="9"/>
    <n v="24"/>
    <n v="3"/>
    <s v="Weekday"/>
    <m/>
    <m/>
  </r>
  <r>
    <s v="WEB-7160"/>
    <x v="752"/>
    <s v="Vikram Sharma"/>
    <x v="5"/>
    <x v="0"/>
    <x v="0"/>
    <n v="2"/>
    <n v="603.32000000000005"/>
    <x v="3"/>
    <x v="0"/>
    <n v="3"/>
    <n v="1206.6400000000001"/>
    <m/>
    <m/>
    <m/>
    <m/>
    <m/>
    <m/>
    <s v="Completed"/>
    <s v="Yes"/>
    <s v="No"/>
    <m/>
    <n v="559"/>
    <n v="408"/>
    <n v="1463424.4009529033"/>
    <n v="118285.78776560788"/>
    <n v="3.8140589569160999"/>
    <s v="Water Bottle"/>
    <x v="0"/>
    <s v="Home &amp; Kitchen"/>
    <s v="Home &amp; Kitchen"/>
    <s v="Home &amp; Kitchen"/>
    <n v="2"/>
    <s v="Home &amp; Kitchen"/>
    <m/>
    <n v="2024"/>
    <n v="5"/>
    <n v="31"/>
    <n v="6"/>
    <s v="Weekday"/>
    <m/>
    <m/>
  </r>
  <r>
    <s v="WEB-6124"/>
    <x v="794"/>
    <s v="Tanya Malhotra"/>
    <x v="7"/>
    <x v="3"/>
    <x v="10"/>
    <n v="1"/>
    <n v="2194.4299999999998"/>
    <x v="4"/>
    <x v="0"/>
    <n v="3"/>
    <n v="2194.4299999999998"/>
    <m/>
    <m/>
    <m/>
    <m/>
    <m/>
    <m/>
    <s v="Completed"/>
    <s v="Yes"/>
    <s v="No"/>
    <m/>
    <n v="567"/>
    <n v="440"/>
    <n v="1892867.2841657216"/>
    <n v="199432.98236095349"/>
    <n v="3.8949824970828471"/>
    <s v="Women'S Kurti"/>
    <x v="3"/>
    <s v="Fashion"/>
    <s v="Fashion"/>
    <s v="Fashion"/>
    <n v="15"/>
    <s v="Fashion"/>
    <m/>
    <n v="2024"/>
    <n v="7"/>
    <n v="30"/>
    <n v="3"/>
    <s v="Weekday"/>
    <m/>
    <m/>
  </r>
  <r>
    <s v="WEB-9109"/>
    <x v="31"/>
    <s v="Ishaan Gupta"/>
    <x v="4"/>
    <x v="2"/>
    <x v="13"/>
    <n v="2"/>
    <n v="455.82"/>
    <x v="2"/>
    <x v="1"/>
    <n v="4"/>
    <n v="911.64"/>
    <m/>
    <m/>
    <m/>
    <m/>
    <m/>
    <m/>
    <s v="Pending"/>
    <s v="No"/>
    <s v="Yes"/>
    <m/>
    <n v="573"/>
    <n v="450"/>
    <n v="594714.6477588166"/>
    <n v="60882.938065984097"/>
    <n v="3.804733727810651"/>
    <s v="Self-Help Book"/>
    <x v="2"/>
    <s v="Books"/>
    <s v="Books"/>
    <s v="Books"/>
    <n v="19"/>
    <s v="Books"/>
    <m/>
    <n v="2023"/>
    <n v="4"/>
    <n v="19"/>
    <n v="4"/>
    <s v="Weekday"/>
    <m/>
    <m/>
  </r>
  <r>
    <s v="WEB-6806"/>
    <x v="700"/>
    <s v="Tanya Menon"/>
    <x v="3"/>
    <x v="0"/>
    <x v="0"/>
    <n v="2"/>
    <n v="491.79"/>
    <x v="4"/>
    <x v="0"/>
    <n v="5"/>
    <n v="983.58"/>
    <m/>
    <m/>
    <m/>
    <m/>
    <m/>
    <m/>
    <s v="Completed"/>
    <s v="No"/>
    <s v="No"/>
    <m/>
    <n v="619"/>
    <n v="468"/>
    <n v="1463424.4009529033"/>
    <n v="118285.78776560788"/>
    <n v="3.8140589569160999"/>
    <s v="Water Bottle"/>
    <x v="0"/>
    <s v="Home &amp; Kitchen"/>
    <s v="Home &amp; Kitchen"/>
    <s v="Home &amp; Kitchen"/>
    <n v="2"/>
    <s v="Home &amp; Kitchen"/>
    <m/>
    <n v="2024"/>
    <n v="7"/>
    <n v="2"/>
    <n v="3"/>
    <s v="Weekday"/>
    <m/>
    <m/>
  </r>
  <r>
    <s v="WEB-5404"/>
    <x v="171"/>
    <s v="Tanya Malhotra"/>
    <x v="1"/>
    <x v="4"/>
    <x v="12"/>
    <n v="2"/>
    <n v="135.72"/>
    <x v="2"/>
    <x v="3"/>
    <n v="5"/>
    <n v="271.44"/>
    <m/>
    <m/>
    <m/>
    <m/>
    <m/>
    <m/>
    <s v="Lost Sale"/>
    <s v="No"/>
    <s v="Yes"/>
    <m/>
    <n v="595"/>
    <n v="444"/>
    <n v="1098537.4901531704"/>
    <n v="96724.388030634553"/>
    <n v="3.9001122334455669"/>
    <s v="Perfume 50Ml"/>
    <x v="4"/>
    <s v="Beauty"/>
    <s v="Beauty"/>
    <s v="Beauty"/>
    <n v="18"/>
    <s v="Beauty"/>
    <m/>
    <n v="2025"/>
    <n v="6"/>
    <n v="14"/>
    <n v="7"/>
    <s v="Weekday"/>
    <m/>
    <m/>
  </r>
  <r>
    <s v="WEB-9628"/>
    <x v="325"/>
    <s v="Diya Sharma"/>
    <x v="3"/>
    <x v="4"/>
    <x v="6"/>
    <n v="3"/>
    <n v="331.49"/>
    <x v="3"/>
    <x v="0"/>
    <n v="3"/>
    <n v="994.47"/>
    <m/>
    <m/>
    <m/>
    <m/>
    <m/>
    <m/>
    <s v="Completed"/>
    <s v="No"/>
    <s v="No"/>
    <m/>
    <n v="619"/>
    <n v="468"/>
    <n v="1098537.4901531704"/>
    <n v="96724.388030634553"/>
    <n v="3.9001122334455669"/>
    <s v="Lipstick"/>
    <x v="4"/>
    <s v="Beauty"/>
    <s v="Beauty"/>
    <s v="Beauty"/>
    <n v="10"/>
    <s v="Beauty"/>
    <m/>
    <n v="2024"/>
    <n v="12"/>
    <n v="12"/>
    <n v="5"/>
    <s v="Weekday"/>
    <m/>
    <m/>
  </r>
  <r>
    <s v="WEB-7642"/>
    <x v="620"/>
    <s v="Sanjay Singh"/>
    <x v="7"/>
    <x v="4"/>
    <x v="22"/>
    <n v="1"/>
    <n v="777.8"/>
    <x v="1"/>
    <x v="0"/>
    <m/>
    <n v="777.8"/>
    <m/>
    <m/>
    <m/>
    <m/>
    <m/>
    <m/>
    <s v="Completed"/>
    <s v="No"/>
    <s v="No"/>
    <m/>
    <n v="567"/>
    <n v="440"/>
    <n v="1098537.4901531704"/>
    <n v="96724.388030634553"/>
    <n v="3.9001122334455669"/>
    <s v="Hair Oil"/>
    <x v="4"/>
    <s v="Beauty"/>
    <s v="Beauty"/>
    <s v="Beauty"/>
    <n v="70"/>
    <s v="Beauty"/>
    <m/>
    <n v="2024"/>
    <n v="4"/>
    <n v="16"/>
    <n v="3"/>
    <s v="Weekday"/>
    <m/>
    <m/>
  </r>
  <r>
    <s v="WEB-8741"/>
    <x v="691"/>
    <s v="Aditya Gupta"/>
    <x v="7"/>
    <x v="3"/>
    <x v="17"/>
    <n v="1"/>
    <n v="2351.1"/>
    <x v="3"/>
    <x v="0"/>
    <n v="5"/>
    <n v="2351.1"/>
    <m/>
    <m/>
    <m/>
    <m/>
    <m/>
    <m/>
    <s v="Completed"/>
    <s v="Yes"/>
    <s v="No"/>
    <m/>
    <n v="567"/>
    <n v="440"/>
    <n v="1892867.2841657216"/>
    <n v="199432.98236095349"/>
    <n v="3.8949824970828471"/>
    <s v="Running Shoes"/>
    <x v="3"/>
    <s v="Fashion"/>
    <s v="Fashion"/>
    <s v="Fashion"/>
    <n v="45"/>
    <s v="Fashion"/>
    <m/>
    <n v="2025"/>
    <n v="5"/>
    <n v="12"/>
    <n v="2"/>
    <s v="Weekday"/>
    <m/>
    <m/>
  </r>
  <r>
    <s v="WEB-7583"/>
    <x v="715"/>
    <s v="Pooja Nair"/>
    <x v="6"/>
    <x v="1"/>
    <x v="8"/>
    <n v="1"/>
    <n v="580.26"/>
    <x v="4"/>
    <x v="0"/>
    <n v="4"/>
    <n v="580.26"/>
    <m/>
    <m/>
    <m/>
    <m/>
    <m/>
    <m/>
    <s v="Completed"/>
    <s v="No"/>
    <s v="No"/>
    <m/>
    <n v="558"/>
    <n v="430"/>
    <n v="2759712.3299794244"/>
    <n v="330643.50635802455"/>
    <n v="3.8641711229946525"/>
    <s v="Wireless Earbuds"/>
    <x v="1"/>
    <s v="Electronics"/>
    <s v="Electronics"/>
    <s v="Electronics"/>
    <n v="12"/>
    <s v="Electronics"/>
    <m/>
    <n v="2023"/>
    <n v="4"/>
    <n v="28"/>
    <n v="6"/>
    <s v="Weekday"/>
    <m/>
    <m/>
  </r>
  <r>
    <s v="WEB-5611"/>
    <x v="576"/>
    <s v="Karan Singh"/>
    <x v="0"/>
    <x v="0"/>
    <x v="23"/>
    <n v="3"/>
    <n v="1984.07"/>
    <x v="4"/>
    <x v="1"/>
    <n v="4"/>
    <n v="5952.21"/>
    <m/>
    <m/>
    <m/>
    <m/>
    <m/>
    <m/>
    <s v="Pending"/>
    <s v="No"/>
    <s v="Yes"/>
    <m/>
    <n v="590"/>
    <n v="451"/>
    <n v="1463424.4009529033"/>
    <n v="118285.78776560788"/>
    <n v="3.8140589569160999"/>
    <s v="Led Bulb Pack"/>
    <x v="0"/>
    <s v="Home &amp; Kitchen"/>
    <s v="Home &amp; Kitchen"/>
    <s v="Home &amp; Kitchen"/>
    <n v="76"/>
    <s v="Home &amp; Kitchen"/>
    <m/>
    <n v="2024"/>
    <n v="2"/>
    <n v="24"/>
    <n v="7"/>
    <s v="Weekday"/>
    <m/>
    <m/>
  </r>
  <r>
    <s v="WEB-7972"/>
    <x v="685"/>
    <s v="Meera Das"/>
    <x v="5"/>
    <x v="1"/>
    <x v="8"/>
    <n v="1"/>
    <n v="2010.05"/>
    <x v="4"/>
    <x v="0"/>
    <n v="5"/>
    <n v="2010.05"/>
    <m/>
    <m/>
    <m/>
    <m/>
    <m/>
    <m/>
    <s v="Completed"/>
    <s v="Yes"/>
    <s v="No"/>
    <m/>
    <n v="559"/>
    <n v="408"/>
    <n v="2759712.3299794244"/>
    <n v="330643.50635802455"/>
    <n v="3.8641711229946525"/>
    <s v="Wireless Earbuds"/>
    <x v="1"/>
    <s v="Electronics"/>
    <s v="Electronics"/>
    <s v="Electronics"/>
    <n v="12"/>
    <s v="Electronics"/>
    <m/>
    <n v="2023"/>
    <n v="5"/>
    <n v="28"/>
    <n v="1"/>
    <s v="Weekday"/>
    <m/>
    <m/>
  </r>
  <r>
    <s v="WEB-7874"/>
    <x v="782"/>
    <s v="Riya Rao"/>
    <x v="0"/>
    <x v="3"/>
    <x v="10"/>
    <n v="1"/>
    <n v="696.07"/>
    <x v="2"/>
    <x v="1"/>
    <n v="2"/>
    <n v="696.07"/>
    <m/>
    <m/>
    <m/>
    <m/>
    <m/>
    <m/>
    <s v="Pending"/>
    <s v="No"/>
    <s v="Yes"/>
    <m/>
    <n v="590"/>
    <n v="451"/>
    <n v="1892867.2841657216"/>
    <n v="199432.98236095349"/>
    <n v="3.8949824970828471"/>
    <s v="Women'S Kurti"/>
    <x v="3"/>
    <s v="Fashion"/>
    <s v="Fashion"/>
    <s v="Fashion"/>
    <n v="15"/>
    <s v="Fashion"/>
    <m/>
    <n v="2023"/>
    <n v="2"/>
    <n v="23"/>
    <n v="5"/>
    <s v="Weekday"/>
    <m/>
    <m/>
  </r>
  <r>
    <s v="WEB-5825"/>
    <x v="489"/>
    <s v="Tanya Kumar"/>
    <x v="6"/>
    <x v="1"/>
    <x v="8"/>
    <n v="1"/>
    <n v="2578.8000000000002"/>
    <x v="1"/>
    <x v="0"/>
    <n v="4"/>
    <n v="2578.8000000000002"/>
    <m/>
    <m/>
    <m/>
    <m/>
    <m/>
    <m/>
    <s v="Completed"/>
    <s v="Yes"/>
    <s v="No"/>
    <m/>
    <n v="558"/>
    <n v="430"/>
    <n v="2759712.3299794244"/>
    <n v="330643.50635802455"/>
    <n v="3.8641711229946525"/>
    <s v="Wireless Earbuds"/>
    <x v="1"/>
    <s v="Electronics"/>
    <s v="Electronics"/>
    <s v="Electronics"/>
    <n v="12"/>
    <s v="Electronics"/>
    <m/>
    <n v="2024"/>
    <n v="12"/>
    <n v="25"/>
    <n v="4"/>
    <s v="Weekday"/>
    <m/>
    <m/>
  </r>
  <r>
    <s v="WEB-6952"/>
    <x v="484"/>
    <s v="Sanjay Das"/>
    <x v="8"/>
    <x v="4"/>
    <x v="6"/>
    <n v="2"/>
    <n v="1169.49"/>
    <x v="2"/>
    <x v="0"/>
    <n v="5"/>
    <n v="2338.98"/>
    <m/>
    <m/>
    <m/>
    <m/>
    <m/>
    <m/>
    <s v="Completed"/>
    <s v="Yes"/>
    <s v="No"/>
    <m/>
    <n v="50"/>
    <n v="37"/>
    <n v="1098537.4901531704"/>
    <n v="96724.388030634553"/>
    <n v="3.9001122334455669"/>
    <s v="Lipstick"/>
    <x v="4"/>
    <s v="Beauty"/>
    <s v="Beauty"/>
    <s v="Beauty"/>
    <n v="10"/>
    <s v="Beauty"/>
    <m/>
    <n v="2023"/>
    <n v="8"/>
    <n v="28"/>
    <n v="2"/>
    <s v="Weekday"/>
    <m/>
    <m/>
  </r>
  <r>
    <s v="WEB-5155"/>
    <x v="579"/>
    <s v="Rahul Pillai"/>
    <x v="5"/>
    <x v="3"/>
    <x v="10"/>
    <n v="1"/>
    <n v="364.89"/>
    <x v="4"/>
    <x v="3"/>
    <n v="5"/>
    <n v="364.89"/>
    <m/>
    <m/>
    <m/>
    <m/>
    <m/>
    <m/>
    <s v="Lost Sale"/>
    <s v="No"/>
    <s v="Yes"/>
    <m/>
    <n v="559"/>
    <n v="408"/>
    <n v="1892867.2841657216"/>
    <n v="199432.98236095349"/>
    <n v="3.8949824970828471"/>
    <s v="Women'S Kurti"/>
    <x v="3"/>
    <s v="Fashion"/>
    <s v="Fashion"/>
    <s v="Fashion"/>
    <n v="15"/>
    <s v="Fashion"/>
    <m/>
    <n v="2023"/>
    <n v="12"/>
    <n v="3"/>
    <n v="1"/>
    <s v="Weekday"/>
    <m/>
    <m/>
  </r>
  <r>
    <s v="WEB-8865"/>
    <x v="771"/>
    <s v="Rohan Mehta"/>
    <x v="2"/>
    <x v="3"/>
    <x v="17"/>
    <n v="2"/>
    <n v="1990.8"/>
    <x v="1"/>
    <x v="0"/>
    <n v="5"/>
    <n v="3981.6"/>
    <m/>
    <m/>
    <m/>
    <m/>
    <m/>
    <m/>
    <s v="Completed"/>
    <s v="Yes"/>
    <s v="No"/>
    <m/>
    <n v="589"/>
    <n v="426"/>
    <n v="1892867.2841657216"/>
    <n v="199432.98236095349"/>
    <n v="3.8949824970828471"/>
    <s v="Running Shoes"/>
    <x v="3"/>
    <s v="Fashion"/>
    <s v="Fashion"/>
    <s v="Fashion"/>
    <n v="45"/>
    <s v="Fashion"/>
    <m/>
    <n v="2025"/>
    <n v="2"/>
    <n v="10"/>
    <n v="2"/>
    <s v="Weekday"/>
    <m/>
    <m/>
  </r>
  <r>
    <s v="WEB-5160"/>
    <x v="710"/>
    <s v="Ishaan Reddy"/>
    <x v="0"/>
    <x v="0"/>
    <x v="4"/>
    <n v="1"/>
    <n v="243.43"/>
    <x v="2"/>
    <x v="2"/>
    <m/>
    <n v="243.43"/>
    <m/>
    <m/>
    <m/>
    <m/>
    <m/>
    <m/>
    <s v="Completed"/>
    <s v="No"/>
    <s v="No"/>
    <m/>
    <n v="590"/>
    <n v="451"/>
    <n v="1463424.4009529033"/>
    <n v="118285.78776560788"/>
    <n v="3.8140589569160999"/>
    <s v="Non-Stick Pan"/>
    <x v="0"/>
    <s v="Home &amp; Kitchen"/>
    <s v="Home &amp; Kitchen"/>
    <s v="Home &amp; Kitchen"/>
    <n v="7"/>
    <s v="Home &amp; Kitchen"/>
    <m/>
    <n v="2023"/>
    <n v="4"/>
    <n v="23"/>
    <n v="1"/>
    <s v="Weekday"/>
    <m/>
    <m/>
  </r>
  <r>
    <s v="WEB-8692"/>
    <x v="288"/>
    <s v="Aarav Singh"/>
    <x v="7"/>
    <x v="4"/>
    <x v="12"/>
    <n v="2"/>
    <n v="472.35"/>
    <x v="1"/>
    <x v="0"/>
    <n v="3"/>
    <n v="944.7"/>
    <m/>
    <m/>
    <m/>
    <m/>
    <m/>
    <m/>
    <s v="Completed"/>
    <s v="No"/>
    <s v="No"/>
    <m/>
    <n v="567"/>
    <n v="440"/>
    <n v="1098537.4901531704"/>
    <n v="96724.388030634553"/>
    <n v="3.9001122334455669"/>
    <s v="Perfume 50Ml"/>
    <x v="4"/>
    <s v="Beauty"/>
    <s v="Beauty"/>
    <s v="Beauty"/>
    <n v="18"/>
    <s v="Beauty"/>
    <m/>
    <n v="2023"/>
    <n v="6"/>
    <n v="1"/>
    <n v="5"/>
    <s v="Weekend"/>
    <m/>
    <m/>
  </r>
  <r>
    <s v="WEB-7829"/>
    <x v="647"/>
    <s v="Aditya Nair"/>
    <x v="1"/>
    <x v="1"/>
    <x v="8"/>
    <n v="1"/>
    <n v="1656.09"/>
    <x v="1"/>
    <x v="0"/>
    <n v="5"/>
    <n v="1656.09"/>
    <m/>
    <m/>
    <m/>
    <m/>
    <m/>
    <m/>
    <s v="Completed"/>
    <s v="Yes"/>
    <s v="No"/>
    <m/>
    <n v="595"/>
    <n v="444"/>
    <n v="2759712.3299794244"/>
    <n v="330643.50635802455"/>
    <n v="3.8641711229946525"/>
    <s v="Wireless Earbuds"/>
    <x v="1"/>
    <s v="Electronics"/>
    <s v="Electronics"/>
    <s v="Electronics"/>
    <n v="12"/>
    <s v="Electronics"/>
    <m/>
    <n v="2025"/>
    <n v="2"/>
    <n v="16"/>
    <n v="1"/>
    <s v="Weekday"/>
    <m/>
    <m/>
  </r>
  <r>
    <s v="WEB-6609"/>
    <x v="386"/>
    <s v="Diya Das"/>
    <x v="4"/>
    <x v="1"/>
    <x v="18"/>
    <n v="3"/>
    <n v="326.95"/>
    <x v="1"/>
    <x v="1"/>
    <n v="3"/>
    <n v="980.84999999999991"/>
    <m/>
    <m/>
    <m/>
    <m/>
    <m/>
    <m/>
    <s v="Pending"/>
    <s v="No"/>
    <s v="Yes"/>
    <m/>
    <n v="573"/>
    <n v="450"/>
    <n v="2759712.3299794244"/>
    <n v="330643.50635802455"/>
    <n v="3.8641711229946525"/>
    <s v="Bluetooth Speaker"/>
    <x v="1"/>
    <s v="Electronics"/>
    <s v="Electronics"/>
    <s v="Electronics"/>
    <n v="48"/>
    <s v="Electronics"/>
    <m/>
    <n v="2023"/>
    <n v="4"/>
    <n v="20"/>
    <n v="5"/>
    <s v="Weekday"/>
    <m/>
    <m/>
  </r>
  <r>
    <s v="WEB-9427"/>
    <x v="354"/>
    <s v="Karan Mehta"/>
    <x v="5"/>
    <x v="1"/>
    <x v="9"/>
    <n v="3"/>
    <n v="2959.36"/>
    <x v="0"/>
    <x v="0"/>
    <n v="3"/>
    <n v="8878.08"/>
    <m/>
    <m/>
    <m/>
    <m/>
    <m/>
    <m/>
    <s v="Completed"/>
    <s v="Yes"/>
    <s v="No"/>
    <m/>
    <n v="559"/>
    <n v="408"/>
    <n v="2759712.3299794244"/>
    <n v="330643.50635802455"/>
    <n v="3.8641711229946525"/>
    <s v="Usb Cable"/>
    <x v="1"/>
    <s v="Electronics"/>
    <s v="Electronics"/>
    <s v="Electronics"/>
    <n v="13"/>
    <s v="Electronics"/>
    <m/>
    <n v="2024"/>
    <n v="9"/>
    <n v="22"/>
    <n v="1"/>
    <s v="Weekday"/>
    <m/>
    <m/>
  </r>
  <r>
    <s v="WEB-6933"/>
    <x v="184"/>
    <s v="Ishaan Khan"/>
    <x v="3"/>
    <x v="1"/>
    <x v="9"/>
    <n v="1"/>
    <n v="1027.1600000000001"/>
    <x v="2"/>
    <x v="2"/>
    <n v="5"/>
    <n v="1027.1600000000001"/>
    <m/>
    <m/>
    <m/>
    <m/>
    <m/>
    <m/>
    <s v="Completed"/>
    <s v="No"/>
    <s v="No"/>
    <m/>
    <n v="619"/>
    <n v="468"/>
    <n v="2759712.3299794244"/>
    <n v="330643.50635802455"/>
    <n v="3.8641711229946525"/>
    <s v="Usb Cable"/>
    <x v="1"/>
    <s v="Electronics"/>
    <s v="Electronics"/>
    <s v="Electronics"/>
    <n v="13"/>
    <s v="Electronics"/>
    <m/>
    <n v="2023"/>
    <n v="11"/>
    <n v="1"/>
    <n v="4"/>
    <s v="Weekend"/>
    <m/>
    <m/>
  </r>
  <r>
    <s v="WEB-5720"/>
    <x v="315"/>
    <s v="Diya Reddy"/>
    <x v="0"/>
    <x v="3"/>
    <x v="19"/>
    <n v="1"/>
    <n v="598.65"/>
    <x v="4"/>
    <x v="0"/>
    <n v="5"/>
    <n v="598.65"/>
    <m/>
    <m/>
    <m/>
    <m/>
    <m/>
    <m/>
    <s v="Completed"/>
    <s v="No"/>
    <s v="No"/>
    <m/>
    <n v="590"/>
    <n v="451"/>
    <n v="1892867.2841657216"/>
    <n v="199432.98236095349"/>
    <n v="3.8949824970828471"/>
    <s v="Sunglasses"/>
    <x v="3"/>
    <s v="Fashion"/>
    <s v="Fashion"/>
    <s v="Fashion"/>
    <n v="53"/>
    <s v="Fashion"/>
    <m/>
    <n v="2024"/>
    <n v="2"/>
    <n v="26"/>
    <n v="2"/>
    <s v="Weekday"/>
    <m/>
    <m/>
  </r>
  <r>
    <s v="WEB-9527"/>
    <x v="331"/>
    <s v="Ishaan Verma"/>
    <x v="3"/>
    <x v="1"/>
    <x v="18"/>
    <n v="1"/>
    <n v="2103.4499999999998"/>
    <x v="1"/>
    <x v="1"/>
    <n v="5"/>
    <n v="2103.4499999999998"/>
    <m/>
    <m/>
    <m/>
    <m/>
    <m/>
    <m/>
    <s v="Pending"/>
    <s v="No"/>
    <s v="Yes"/>
    <m/>
    <n v="619"/>
    <n v="468"/>
    <n v="2759712.3299794244"/>
    <n v="330643.50635802455"/>
    <n v="3.8641711229946525"/>
    <s v="Bluetooth Speaker"/>
    <x v="1"/>
    <s v="Electronics"/>
    <s v="Electronics"/>
    <s v="Electronics"/>
    <n v="48"/>
    <s v="Electronics"/>
    <m/>
    <n v="2024"/>
    <n v="2"/>
    <n v="21"/>
    <n v="4"/>
    <s v="Weekday"/>
    <m/>
    <m/>
  </r>
  <r>
    <s v="WEB-7614"/>
    <x v="892"/>
    <s v="Ananya Pillai"/>
    <x v="3"/>
    <x v="1"/>
    <x v="18"/>
    <n v="1"/>
    <n v="1923.1627263374514"/>
    <x v="5"/>
    <x v="0"/>
    <n v="1"/>
    <n v="1923.1627263374514"/>
    <m/>
    <m/>
    <m/>
    <m/>
    <m/>
    <m/>
    <s v="Completed"/>
    <s v="Yes"/>
    <s v="No"/>
    <m/>
    <n v="619"/>
    <n v="468"/>
    <n v="2759712.3299794244"/>
    <n v="330643.50635802455"/>
    <n v="3.8641711229946525"/>
    <s v="Bluetooth Speaker"/>
    <x v="1"/>
    <s v="Electronics"/>
    <s v="Electronics"/>
    <s v="Electronics"/>
    <n v="48"/>
    <s v="Electronics"/>
    <m/>
    <n v="2024"/>
    <n v="6"/>
    <n v="17"/>
    <n v="2"/>
    <s v="Weekday"/>
    <m/>
    <m/>
  </r>
  <r>
    <s v="WEB-5613"/>
    <x v="781"/>
    <s v="Rahul Bose"/>
    <x v="6"/>
    <x v="0"/>
    <x v="23"/>
    <n v="1"/>
    <n v="969.01"/>
    <x v="0"/>
    <x v="0"/>
    <n v="4"/>
    <n v="969.01"/>
    <m/>
    <m/>
    <m/>
    <m/>
    <m/>
    <m/>
    <s v="Completed"/>
    <s v="No"/>
    <s v="No"/>
    <m/>
    <n v="558"/>
    <n v="430"/>
    <n v="1463424.4009529033"/>
    <n v="118285.78776560788"/>
    <n v="3.8140589569160999"/>
    <s v="Led Bulb Pack"/>
    <x v="0"/>
    <s v="Home &amp; Kitchen"/>
    <s v="Home &amp; Kitchen"/>
    <s v="Home &amp; Kitchen"/>
    <n v="76"/>
    <s v="Home &amp; Kitchen"/>
    <m/>
    <n v="2025"/>
    <n v="5"/>
    <n v="30"/>
    <n v="6"/>
    <s v="Weekday"/>
    <m/>
    <m/>
  </r>
  <r>
    <s v="WEB-7233"/>
    <x v="893"/>
    <s v="Neha Gupta"/>
    <x v="7"/>
    <x v="1"/>
    <x v="18"/>
    <n v="2"/>
    <n v="2629.99"/>
    <x v="2"/>
    <x v="0"/>
    <n v="2"/>
    <n v="5259.98"/>
    <m/>
    <m/>
    <m/>
    <m/>
    <m/>
    <m/>
    <s v="Completed"/>
    <s v="Yes"/>
    <s v="No"/>
    <m/>
    <n v="567"/>
    <n v="440"/>
    <n v="2759712.3299794244"/>
    <n v="330643.50635802455"/>
    <n v="3.8641711229946525"/>
    <s v="Bluetooth Speaker"/>
    <x v="1"/>
    <s v="Electronics"/>
    <s v="Electronics"/>
    <s v="Electronics"/>
    <n v="48"/>
    <s v="Electronics"/>
    <m/>
    <n v="2023"/>
    <n v="10"/>
    <n v="24"/>
    <n v="3"/>
    <s v="Weekday"/>
    <m/>
    <m/>
  </r>
  <r>
    <s v="WEB-8592"/>
    <x v="800"/>
    <s v="Rahul Joshi"/>
    <x v="3"/>
    <x v="0"/>
    <x v="0"/>
    <n v="1"/>
    <n v="796"/>
    <x v="0"/>
    <x v="0"/>
    <n v="4"/>
    <n v="796"/>
    <m/>
    <m/>
    <m/>
    <m/>
    <m/>
    <m/>
    <s v="Completed"/>
    <s v="No"/>
    <s v="No"/>
    <m/>
    <n v="619"/>
    <n v="468"/>
    <n v="1463424.4009529033"/>
    <n v="118285.78776560788"/>
    <n v="3.8140589569160999"/>
    <s v="Water Bottle"/>
    <x v="0"/>
    <s v="Home &amp; Kitchen"/>
    <s v="Home &amp; Kitchen"/>
    <s v="Home &amp; Kitchen"/>
    <n v="2"/>
    <s v="Home &amp; Kitchen"/>
    <m/>
    <n v="2024"/>
    <n v="11"/>
    <n v="18"/>
    <n v="2"/>
    <s v="Weekday"/>
    <m/>
    <m/>
  </r>
  <r>
    <s v="WEB-9088"/>
    <x v="361"/>
    <s v="Vikram Singh"/>
    <x v="4"/>
    <x v="3"/>
    <x v="20"/>
    <n v="1"/>
    <n v="273.52"/>
    <x v="0"/>
    <x v="3"/>
    <n v="5"/>
    <n v="273.52"/>
    <m/>
    <m/>
    <m/>
    <m/>
    <m/>
    <m/>
    <s v="Lost Sale"/>
    <s v="No"/>
    <s v="Yes"/>
    <m/>
    <n v="573"/>
    <n v="450"/>
    <n v="1892867.2841657216"/>
    <n v="199432.98236095349"/>
    <n v="3.8949824970828471"/>
    <s v="Men'S T-Shirt"/>
    <x v="3"/>
    <s v="Fashion"/>
    <s v="Fashion"/>
    <s v="Fashion"/>
    <n v="55"/>
    <s v="Fashion"/>
    <m/>
    <n v="2023"/>
    <n v="4"/>
    <n v="10"/>
    <n v="2"/>
    <s v="Weekday"/>
    <m/>
    <m/>
  </r>
  <r>
    <s v="WEB-9300"/>
    <x v="568"/>
    <s v="Diya Sharma"/>
    <x v="2"/>
    <x v="2"/>
    <x v="2"/>
    <n v="1"/>
    <n v="218.17"/>
    <x v="0"/>
    <x v="2"/>
    <n v="4"/>
    <n v="218.17"/>
    <m/>
    <m/>
    <m/>
    <m/>
    <m/>
    <m/>
    <s v="Completed"/>
    <s v="No"/>
    <s v="No"/>
    <m/>
    <n v="589"/>
    <n v="426"/>
    <n v="594714.6477588166"/>
    <n v="60882.938065984097"/>
    <n v="3.804733727810651"/>
    <s v="Cookbook"/>
    <x v="2"/>
    <s v="Books"/>
    <s v="Books"/>
    <s v="Books"/>
    <n v="4"/>
    <s v="Books"/>
    <m/>
    <n v="2025"/>
    <n v="3"/>
    <n v="17"/>
    <n v="2"/>
    <s v="Weekday"/>
    <m/>
    <m/>
  </r>
  <r>
    <s v="WEB-8355"/>
    <x v="657"/>
    <s v="Vikram Singh"/>
    <x v="1"/>
    <x v="2"/>
    <x v="2"/>
    <n v="3"/>
    <n v="473.22"/>
    <x v="1"/>
    <x v="0"/>
    <n v="5"/>
    <n v="1419.66"/>
    <m/>
    <m/>
    <m/>
    <m/>
    <m/>
    <m/>
    <s v="Completed"/>
    <s v="Yes"/>
    <s v="No"/>
    <m/>
    <n v="595"/>
    <n v="444"/>
    <n v="594714.6477588166"/>
    <n v="60882.938065984097"/>
    <n v="3.804733727810651"/>
    <s v="Cookbook"/>
    <x v="2"/>
    <s v="Books"/>
    <s v="Books"/>
    <s v="Books"/>
    <n v="4"/>
    <s v="Books"/>
    <m/>
    <n v="2024"/>
    <n v="1"/>
    <n v="1"/>
    <n v="2"/>
    <s v="Weekend"/>
    <m/>
    <m/>
  </r>
  <r>
    <s v="WEB-6318"/>
    <x v="351"/>
    <s v="Diya Menon"/>
    <x v="4"/>
    <x v="4"/>
    <x v="12"/>
    <n v="3"/>
    <n v="681.54"/>
    <x v="4"/>
    <x v="0"/>
    <n v="1"/>
    <n v="2044.62"/>
    <m/>
    <m/>
    <m/>
    <m/>
    <m/>
    <m/>
    <s v="Completed"/>
    <s v="Yes"/>
    <s v="No"/>
    <m/>
    <n v="573"/>
    <n v="450"/>
    <n v="1098537.4901531704"/>
    <n v="96724.388030634553"/>
    <n v="3.9001122334455669"/>
    <s v="Perfume 50Ml"/>
    <x v="4"/>
    <s v="Beauty"/>
    <s v="Beauty"/>
    <s v="Beauty"/>
    <n v="18"/>
    <s v="Beauty"/>
    <m/>
    <n v="2024"/>
    <n v="11"/>
    <n v="23"/>
    <n v="7"/>
    <s v="Weekday"/>
    <m/>
    <m/>
  </r>
  <r>
    <s v="WEB-5403"/>
    <x v="43"/>
    <s v="Ishaan Rao"/>
    <x v="0"/>
    <x v="1"/>
    <x v="1"/>
    <n v="1"/>
    <n v="3392.64"/>
    <x v="1"/>
    <x v="0"/>
    <n v="1"/>
    <n v="3392.64"/>
    <m/>
    <m/>
    <m/>
    <m/>
    <m/>
    <m/>
    <s v="Completed"/>
    <s v="Yes"/>
    <s v="No"/>
    <m/>
    <n v="590"/>
    <n v="451"/>
    <n v="2759712.3299794244"/>
    <n v="330643.50635802455"/>
    <n v="3.8641711229946525"/>
    <s v="Power Bank 10000Mah"/>
    <x v="1"/>
    <s v="Electronics"/>
    <s v="Electronics"/>
    <s v="Electronics"/>
    <n v="3"/>
    <s v="Electronics"/>
    <m/>
    <n v="2023"/>
    <n v="12"/>
    <n v="5"/>
    <n v="3"/>
    <s v="Weekday"/>
    <m/>
    <m/>
  </r>
  <r>
    <s v="WEB-6322"/>
    <x v="444"/>
    <s v="Rahul Gupta"/>
    <x v="0"/>
    <x v="3"/>
    <x v="20"/>
    <n v="2"/>
    <n v="375.22"/>
    <x v="4"/>
    <x v="0"/>
    <n v="5"/>
    <n v="750.44"/>
    <m/>
    <m/>
    <m/>
    <m/>
    <m/>
    <m/>
    <s v="Completed"/>
    <s v="No"/>
    <s v="No"/>
    <m/>
    <n v="590"/>
    <n v="451"/>
    <n v="1892867.2841657216"/>
    <n v="199432.98236095349"/>
    <n v="3.8949824970828471"/>
    <s v="Men'S T-Shirt"/>
    <x v="3"/>
    <s v="Fashion"/>
    <s v="Fashion"/>
    <s v="Fashion"/>
    <n v="55"/>
    <s v="Fashion"/>
    <m/>
    <n v="2025"/>
    <n v="1"/>
    <n v="21"/>
    <n v="3"/>
    <s v="Weekday"/>
    <m/>
    <m/>
  </r>
  <r>
    <s v="WEB-6152"/>
    <x v="792"/>
    <s v="Aditya Nair"/>
    <x v="4"/>
    <x v="2"/>
    <x v="14"/>
    <n v="3"/>
    <n v="580.73"/>
    <x v="0"/>
    <x v="0"/>
    <n v="3"/>
    <n v="1742.19"/>
    <m/>
    <m/>
    <m/>
    <m/>
    <m/>
    <m/>
    <s v="Completed"/>
    <s v="Yes"/>
    <s v="No"/>
    <m/>
    <n v="573"/>
    <n v="450"/>
    <n v="594714.6477588166"/>
    <n v="60882.938065984097"/>
    <n v="3.804733727810651"/>
    <s v="Notebook Set"/>
    <x v="2"/>
    <s v="Books"/>
    <s v="Books"/>
    <s v="Books"/>
    <n v="20"/>
    <s v="Books"/>
    <m/>
    <n v="2023"/>
    <n v="2"/>
    <n v="18"/>
    <n v="7"/>
    <s v="Weekday"/>
    <m/>
    <m/>
  </r>
  <r>
    <s v="WEB-7270"/>
    <x v="8"/>
    <s v="Karan Joshi"/>
    <x v="6"/>
    <x v="1"/>
    <x v="18"/>
    <n v="1"/>
    <n v="2338.9"/>
    <x v="0"/>
    <x v="0"/>
    <n v="4"/>
    <n v="2338.9"/>
    <m/>
    <m/>
    <m/>
    <m/>
    <m/>
    <m/>
    <s v="Completed"/>
    <s v="Yes"/>
    <s v="No"/>
    <m/>
    <n v="558"/>
    <n v="430"/>
    <n v="2759712.3299794244"/>
    <n v="330643.50635802455"/>
    <n v="3.8641711229946525"/>
    <s v="Bluetooth Speaker"/>
    <x v="1"/>
    <s v="Electronics"/>
    <s v="Electronics"/>
    <s v="Electronics"/>
    <n v="48"/>
    <s v="Electronics"/>
    <m/>
    <n v="2025"/>
    <n v="1"/>
    <n v="31"/>
    <n v="6"/>
    <s v="Weekday"/>
    <m/>
    <m/>
  </r>
  <r>
    <s v="WEB-5831"/>
    <x v="812"/>
    <s v="Neha Malhotra"/>
    <x v="1"/>
    <x v="0"/>
    <x v="4"/>
    <n v="1"/>
    <n v="1955.07"/>
    <x v="1"/>
    <x v="3"/>
    <n v="3"/>
    <n v="1955.07"/>
    <m/>
    <m/>
    <m/>
    <m/>
    <m/>
    <m/>
    <s v="Lost Sale"/>
    <s v="No"/>
    <s v="Yes"/>
    <m/>
    <n v="595"/>
    <n v="444"/>
    <n v="1463424.4009529033"/>
    <n v="118285.78776560788"/>
    <n v="3.8140589569160999"/>
    <s v="Non-Stick Pan"/>
    <x v="0"/>
    <s v="Home &amp; Kitchen"/>
    <s v="Home &amp; Kitchen"/>
    <s v="Home &amp; Kitchen"/>
    <n v="7"/>
    <s v="Home &amp; Kitchen"/>
    <m/>
    <n v="2025"/>
    <n v="1"/>
    <n v="12"/>
    <n v="1"/>
    <s v="Weekday"/>
    <m/>
    <m/>
  </r>
  <r>
    <s v="WEB-8356"/>
    <x v="43"/>
    <s v="Riya Reddy"/>
    <x v="3"/>
    <x v="0"/>
    <x v="5"/>
    <n v="2"/>
    <n v="411.75"/>
    <x v="4"/>
    <x v="0"/>
    <n v="4"/>
    <n v="823.5"/>
    <m/>
    <m/>
    <m/>
    <m/>
    <m/>
    <m/>
    <s v="Completed"/>
    <s v="No"/>
    <s v="No"/>
    <m/>
    <n v="619"/>
    <n v="468"/>
    <n v="1463424.4009529033"/>
    <n v="118285.78776560788"/>
    <n v="3.8140589569160999"/>
    <s v="Storage Box"/>
    <x v="0"/>
    <s v="Home &amp; Kitchen"/>
    <s v="Home &amp; Kitchen"/>
    <s v="Home &amp; Kitchen"/>
    <n v="8"/>
    <s v="Home &amp; Kitchen"/>
    <m/>
    <n v="2023"/>
    <n v="12"/>
    <n v="5"/>
    <n v="3"/>
    <s v="Weekday"/>
    <m/>
    <m/>
  </r>
  <r>
    <s v="WEB-9673"/>
    <x v="138"/>
    <s v="Aarav Mehta"/>
    <x v="5"/>
    <x v="4"/>
    <x v="22"/>
    <n v="2"/>
    <n v="339.68"/>
    <x v="3"/>
    <x v="0"/>
    <n v="5"/>
    <n v="679.36"/>
    <m/>
    <m/>
    <m/>
    <m/>
    <m/>
    <m/>
    <s v="Completed"/>
    <s v="No"/>
    <s v="No"/>
    <m/>
    <n v="559"/>
    <n v="408"/>
    <n v="1098537.4901531704"/>
    <n v="96724.388030634553"/>
    <n v="3.9001122334455669"/>
    <s v="Hair Oil"/>
    <x v="4"/>
    <s v="Beauty"/>
    <s v="Beauty"/>
    <s v="Beauty"/>
    <n v="70"/>
    <s v="Beauty"/>
    <m/>
    <n v="2025"/>
    <n v="5"/>
    <n v="10"/>
    <n v="7"/>
    <s v="Weekday"/>
    <m/>
    <m/>
  </r>
  <r>
    <s v="WEB-8650"/>
    <x v="294"/>
    <s v="Ananya Iyer"/>
    <x v="0"/>
    <x v="1"/>
    <x v="8"/>
    <n v="2"/>
    <n v="442.35"/>
    <x v="3"/>
    <x v="0"/>
    <n v="4"/>
    <n v="884.7"/>
    <m/>
    <m/>
    <m/>
    <m/>
    <m/>
    <m/>
    <s v="Completed"/>
    <s v="No"/>
    <s v="No"/>
    <m/>
    <n v="590"/>
    <n v="451"/>
    <n v="2759712.3299794244"/>
    <n v="330643.50635802455"/>
    <n v="3.8641711229946525"/>
    <s v="Wireless Earbuds"/>
    <x v="1"/>
    <s v="Electronics"/>
    <s v="Electronics"/>
    <s v="Electronics"/>
    <n v="12"/>
    <s v="Electronics"/>
    <m/>
    <n v="2023"/>
    <n v="8"/>
    <n v="15"/>
    <n v="3"/>
    <s v="Weekday"/>
    <m/>
    <m/>
  </r>
  <r>
    <s v="WEB-9378"/>
    <x v="157"/>
    <s v="Ishaan Bose"/>
    <x v="5"/>
    <x v="3"/>
    <x v="20"/>
    <n v="2"/>
    <n v="2100.37"/>
    <x v="3"/>
    <x v="0"/>
    <n v="5"/>
    <n v="4200.74"/>
    <m/>
    <m/>
    <m/>
    <m/>
    <m/>
    <m/>
    <s v="Completed"/>
    <s v="Yes"/>
    <s v="No"/>
    <m/>
    <n v="559"/>
    <n v="408"/>
    <n v="1892867.2841657216"/>
    <n v="199432.98236095349"/>
    <n v="3.8949824970828471"/>
    <s v="Men'S T-Shirt"/>
    <x v="3"/>
    <s v="Fashion"/>
    <s v="Fashion"/>
    <s v="Fashion"/>
    <n v="55"/>
    <s v="Fashion"/>
    <m/>
    <n v="2024"/>
    <n v="7"/>
    <n v="1"/>
    <n v="2"/>
    <s v="Weekend"/>
    <m/>
    <m/>
  </r>
  <r>
    <s v="WEB-9126"/>
    <x v="829"/>
    <s v="Rahul Kumar"/>
    <x v="3"/>
    <x v="2"/>
    <x v="15"/>
    <n v="1"/>
    <n v="481.06"/>
    <x v="1"/>
    <x v="0"/>
    <n v="2"/>
    <n v="481.06"/>
    <m/>
    <m/>
    <m/>
    <m/>
    <m/>
    <m/>
    <s v="Completed"/>
    <s v="No"/>
    <s v="No"/>
    <m/>
    <n v="619"/>
    <n v="468"/>
    <n v="594714.6477588166"/>
    <n v="60882.938065984097"/>
    <n v="3.804733727810651"/>
    <s v="Kids Story Book"/>
    <x v="2"/>
    <s v="Books"/>
    <s v="Books"/>
    <s v="Books"/>
    <n v="23"/>
    <s v="Books"/>
    <m/>
    <n v="2025"/>
    <n v="4"/>
    <n v="9"/>
    <n v="4"/>
    <s v="Weekday"/>
    <m/>
    <m/>
  </r>
  <r>
    <s v="WEB-5289"/>
    <x v="292"/>
    <s v="Arjun Singh"/>
    <x v="7"/>
    <x v="1"/>
    <x v="8"/>
    <n v="2"/>
    <n v="1423.65"/>
    <x v="2"/>
    <x v="2"/>
    <n v="3"/>
    <n v="2847.3"/>
    <m/>
    <m/>
    <m/>
    <m/>
    <m/>
    <m/>
    <s v="Completed"/>
    <s v="No"/>
    <s v="No"/>
    <m/>
    <n v="567"/>
    <n v="440"/>
    <n v="2759712.3299794244"/>
    <n v="330643.50635802455"/>
    <n v="3.8641711229946525"/>
    <s v="Wireless Earbuds"/>
    <x v="1"/>
    <s v="Electronics"/>
    <s v="Electronics"/>
    <s v="Electronics"/>
    <n v="12"/>
    <s v="Electronics"/>
    <m/>
    <n v="2023"/>
    <n v="5"/>
    <n v="9"/>
    <n v="3"/>
    <s v="Weekday"/>
    <m/>
    <m/>
  </r>
  <r>
    <s v="WEB-6275"/>
    <x v="506"/>
    <s v="Ananya Malhotra"/>
    <x v="0"/>
    <x v="3"/>
    <x v="10"/>
    <n v="2"/>
    <n v="948.26"/>
    <x v="4"/>
    <x v="1"/>
    <n v="5"/>
    <n v="1896.52"/>
    <m/>
    <m/>
    <m/>
    <m/>
    <m/>
    <m/>
    <s v="Pending"/>
    <s v="No"/>
    <s v="Yes"/>
    <m/>
    <n v="590"/>
    <n v="451"/>
    <n v="1892867.2841657216"/>
    <n v="199432.98236095349"/>
    <n v="3.8949824970828471"/>
    <s v="Women'S Kurti"/>
    <x v="3"/>
    <s v="Fashion"/>
    <s v="Fashion"/>
    <s v="Fashion"/>
    <n v="15"/>
    <s v="Fashion"/>
    <m/>
    <n v="2024"/>
    <n v="10"/>
    <n v="4"/>
    <n v="6"/>
    <s v="Weekday"/>
    <m/>
    <m/>
  </r>
  <r>
    <s v="WEB-7369"/>
    <x v="442"/>
    <s v="Neha Khan"/>
    <x v="2"/>
    <x v="0"/>
    <x v="16"/>
    <n v="1"/>
    <n v="1670.49"/>
    <x v="4"/>
    <x v="0"/>
    <n v="4"/>
    <n v="1670.49"/>
    <m/>
    <m/>
    <m/>
    <m/>
    <m/>
    <m/>
    <s v="Completed"/>
    <s v="Yes"/>
    <s v="No"/>
    <m/>
    <n v="589"/>
    <n v="426"/>
    <n v="1463424.4009529033"/>
    <n v="118285.78776560788"/>
    <n v="3.8140589569160999"/>
    <s v="Table Lamp"/>
    <x v="0"/>
    <s v="Home &amp; Kitchen"/>
    <s v="Home &amp; Kitchen"/>
    <s v="Home &amp; Kitchen"/>
    <n v="32"/>
    <s v="Home &amp; Kitchen"/>
    <m/>
    <n v="2024"/>
    <n v="11"/>
    <n v="13"/>
    <n v="4"/>
    <s v="Weekday"/>
    <m/>
    <m/>
  </r>
  <r>
    <s v="WEB-9375"/>
    <x v="73"/>
    <s v="Sanjay Menon"/>
    <x v="4"/>
    <x v="0"/>
    <x v="16"/>
    <n v="1"/>
    <n v="1927.5"/>
    <x v="4"/>
    <x v="0"/>
    <n v="4"/>
    <n v="1927.5"/>
    <m/>
    <m/>
    <m/>
    <m/>
    <m/>
    <m/>
    <s v="Completed"/>
    <s v="Yes"/>
    <s v="No"/>
    <m/>
    <n v="573"/>
    <n v="450"/>
    <n v="1463424.4009529033"/>
    <n v="118285.78776560788"/>
    <n v="3.8140589569160999"/>
    <s v="Table Lamp"/>
    <x v="0"/>
    <s v="Home &amp; Kitchen"/>
    <s v="Home &amp; Kitchen"/>
    <s v="Home &amp; Kitchen"/>
    <n v="32"/>
    <s v="Home &amp; Kitchen"/>
    <m/>
    <n v="2023"/>
    <n v="11"/>
    <n v="12"/>
    <n v="1"/>
    <s v="Weekday"/>
    <m/>
    <m/>
  </r>
  <r>
    <s v="WEB-9697"/>
    <x v="104"/>
    <s v="Vikram Bose"/>
    <x v="8"/>
    <x v="4"/>
    <x v="24"/>
    <n v="1"/>
    <n v="1328.85"/>
    <x v="0"/>
    <x v="3"/>
    <n v="5"/>
    <n v="1328.85"/>
    <m/>
    <m/>
    <m/>
    <m/>
    <m/>
    <m/>
    <s v="Lost Sale"/>
    <s v="No"/>
    <s v="Yes"/>
    <m/>
    <n v="50"/>
    <n v="37"/>
    <n v="1098537.4901531704"/>
    <n v="96724.388030634553"/>
    <n v="3.9001122334455669"/>
    <s v="Face Cream"/>
    <x v="4"/>
    <s v="Beauty"/>
    <s v="Beauty"/>
    <s v="Beauty"/>
    <n v="80"/>
    <s v="Beauty"/>
    <m/>
    <n v="2025"/>
    <n v="3"/>
    <n v="18"/>
    <n v="3"/>
    <s v="Weekday"/>
    <m/>
    <m/>
  </r>
  <r>
    <s v="WEB-6388"/>
    <x v="710"/>
    <s v="Karan Pillai"/>
    <x v="8"/>
    <x v="3"/>
    <x v="3"/>
    <n v="3"/>
    <n v="595.42999999999995"/>
    <x v="0"/>
    <x v="0"/>
    <n v="5"/>
    <n v="1786.29"/>
    <m/>
    <m/>
    <m/>
    <m/>
    <m/>
    <m/>
    <s v="Completed"/>
    <s v="Yes"/>
    <s v="No"/>
    <m/>
    <n v="50"/>
    <n v="37"/>
    <n v="1892867.2841657216"/>
    <n v="199432.98236095349"/>
    <n v="3.8949824970828471"/>
    <s v="Denim Jeans"/>
    <x v="3"/>
    <s v="Fashion"/>
    <s v="Fashion"/>
    <s v="Fashion"/>
    <n v="6"/>
    <s v="Fashion"/>
    <m/>
    <n v="2023"/>
    <n v="4"/>
    <n v="23"/>
    <n v="1"/>
    <s v="Weekday"/>
    <m/>
    <m/>
  </r>
  <r>
    <s v="WEB-9482"/>
    <x v="193"/>
    <s v="Kavya Sharma"/>
    <x v="1"/>
    <x v="2"/>
    <x v="15"/>
    <n v="1"/>
    <n v="495.77"/>
    <x v="2"/>
    <x v="0"/>
    <n v="4"/>
    <n v="495.77"/>
    <m/>
    <m/>
    <m/>
    <m/>
    <m/>
    <m/>
    <s v="Completed"/>
    <s v="No"/>
    <s v="No"/>
    <m/>
    <n v="595"/>
    <n v="444"/>
    <n v="594714.6477588166"/>
    <n v="60882.938065984097"/>
    <n v="3.804733727810651"/>
    <s v="Kids Story Book"/>
    <x v="2"/>
    <s v="Books"/>
    <s v="Books"/>
    <s v="Books"/>
    <n v="23"/>
    <s v="Books"/>
    <m/>
    <n v="2024"/>
    <n v="3"/>
    <n v="29"/>
    <n v="6"/>
    <s v="Weekday"/>
    <m/>
    <m/>
  </r>
  <r>
    <s v="WEB-7573"/>
    <x v="684"/>
    <s v="Arjun Sharma"/>
    <x v="5"/>
    <x v="4"/>
    <x v="24"/>
    <n v="1"/>
    <n v="805.38"/>
    <x v="4"/>
    <x v="1"/>
    <n v="5"/>
    <n v="805.38"/>
    <m/>
    <m/>
    <m/>
    <m/>
    <m/>
    <m/>
    <s v="Pending"/>
    <s v="No"/>
    <s v="Yes"/>
    <m/>
    <n v="559"/>
    <n v="408"/>
    <n v="1098537.4901531704"/>
    <n v="96724.388030634553"/>
    <n v="3.9001122334455669"/>
    <s v="Face Cream"/>
    <x v="4"/>
    <s v="Beauty"/>
    <s v="Beauty"/>
    <s v="Beauty"/>
    <n v="80"/>
    <s v="Beauty"/>
    <m/>
    <n v="2025"/>
    <n v="1"/>
    <n v="7"/>
    <n v="3"/>
    <s v="Weekend"/>
    <m/>
    <m/>
  </r>
  <r>
    <s v="WEB-5109"/>
    <x v="61"/>
    <s v="Karan Patel"/>
    <x v="1"/>
    <x v="0"/>
    <x v="5"/>
    <n v="2"/>
    <n v="1062.6600000000001"/>
    <x v="0"/>
    <x v="3"/>
    <n v="4"/>
    <n v="2125.3200000000002"/>
    <m/>
    <m/>
    <m/>
    <m/>
    <m/>
    <m/>
    <s v="Lost Sale"/>
    <s v="No"/>
    <s v="Yes"/>
    <m/>
    <n v="595"/>
    <n v="444"/>
    <n v="1463424.4009529033"/>
    <n v="118285.78776560788"/>
    <n v="3.8140589569160999"/>
    <s v="Storage Box"/>
    <x v="0"/>
    <s v="Home &amp; Kitchen"/>
    <s v="Home &amp; Kitchen"/>
    <s v="Home &amp; Kitchen"/>
    <n v="8"/>
    <s v="Home &amp; Kitchen"/>
    <m/>
    <n v="2023"/>
    <n v="4"/>
    <n v="14"/>
    <n v="6"/>
    <s v="Weekday"/>
    <m/>
    <m/>
  </r>
  <r>
    <s v="WEB-5619"/>
    <x v="387"/>
    <s v="Kavya Patel"/>
    <x v="5"/>
    <x v="1"/>
    <x v="9"/>
    <n v="1"/>
    <n v="1298.42"/>
    <x v="1"/>
    <x v="1"/>
    <n v="4"/>
    <n v="1298.42"/>
    <m/>
    <m/>
    <m/>
    <m/>
    <m/>
    <m/>
    <s v="Pending"/>
    <s v="No"/>
    <s v="Yes"/>
    <m/>
    <n v="559"/>
    <n v="408"/>
    <n v="2759712.3299794244"/>
    <n v="330643.50635802455"/>
    <n v="3.8641711229946525"/>
    <s v="Usb Cable"/>
    <x v="1"/>
    <s v="Electronics"/>
    <s v="Electronics"/>
    <s v="Electronics"/>
    <n v="13"/>
    <s v="Electronics"/>
    <m/>
    <n v="2023"/>
    <n v="9"/>
    <n v="16"/>
    <n v="7"/>
    <s v="Weekday"/>
    <m/>
    <m/>
  </r>
  <r>
    <s v="WEB-9172"/>
    <x v="74"/>
    <s v="Meera Singh"/>
    <x v="5"/>
    <x v="3"/>
    <x v="19"/>
    <n v="1"/>
    <n v="2179.96"/>
    <x v="0"/>
    <x v="0"/>
    <n v="1"/>
    <n v="2179.96"/>
    <m/>
    <m/>
    <m/>
    <m/>
    <m/>
    <m/>
    <s v="Completed"/>
    <s v="Yes"/>
    <s v="No"/>
    <m/>
    <n v="559"/>
    <n v="408"/>
    <n v="1892867.2841657216"/>
    <n v="199432.98236095349"/>
    <n v="3.8949824970828471"/>
    <s v="Sunglasses"/>
    <x v="3"/>
    <s v="Fashion"/>
    <s v="Fashion"/>
    <s v="Fashion"/>
    <n v="53"/>
    <s v="Fashion"/>
    <m/>
    <n v="2025"/>
    <n v="3"/>
    <n v="3"/>
    <n v="2"/>
    <s v="Weekday"/>
    <m/>
    <m/>
  </r>
  <r>
    <s v="WEB-8696"/>
    <x v="71"/>
    <s v="Rahul Kumar"/>
    <x v="5"/>
    <x v="2"/>
    <x v="14"/>
    <n v="1"/>
    <n v="659.55"/>
    <x v="4"/>
    <x v="0"/>
    <n v="4"/>
    <n v="659.55"/>
    <m/>
    <m/>
    <m/>
    <m/>
    <m/>
    <m/>
    <s v="Completed"/>
    <s v="No"/>
    <s v="No"/>
    <m/>
    <n v="559"/>
    <n v="408"/>
    <n v="594714.6477588166"/>
    <n v="60882.938065984097"/>
    <n v="3.804733727810651"/>
    <s v="Notebook Set"/>
    <x v="2"/>
    <s v="Books"/>
    <s v="Books"/>
    <s v="Books"/>
    <n v="20"/>
    <s v="Books"/>
    <m/>
    <n v="2024"/>
    <n v="12"/>
    <n v="7"/>
    <n v="7"/>
    <s v="Weekend"/>
    <m/>
    <m/>
  </r>
  <r>
    <s v="WEB-5498"/>
    <x v="891"/>
    <s v="Pooja Verma"/>
    <x v="0"/>
    <x v="3"/>
    <x v="10"/>
    <n v="1"/>
    <n v="911.02"/>
    <x v="4"/>
    <x v="1"/>
    <n v="4"/>
    <n v="911.02"/>
    <m/>
    <m/>
    <m/>
    <m/>
    <m/>
    <m/>
    <s v="Pending"/>
    <s v="No"/>
    <s v="Yes"/>
    <m/>
    <n v="590"/>
    <n v="451"/>
    <n v="1892867.2841657216"/>
    <n v="199432.98236095349"/>
    <n v="3.8949824970828471"/>
    <s v="Women'S Kurti"/>
    <x v="3"/>
    <s v="Fashion"/>
    <s v="Fashion"/>
    <s v="Fashion"/>
    <n v="15"/>
    <s v="Fashion"/>
    <m/>
    <n v="2025"/>
    <n v="2"/>
    <n v="17"/>
    <n v="2"/>
    <s v="Weekday"/>
    <m/>
    <m/>
  </r>
  <r>
    <s v="WEB-7460"/>
    <x v="603"/>
    <s v="Neha Das"/>
    <x v="1"/>
    <x v="4"/>
    <x v="24"/>
    <n v="1"/>
    <n v="812.67"/>
    <x v="0"/>
    <x v="0"/>
    <n v="3"/>
    <n v="812.67"/>
    <m/>
    <m/>
    <m/>
    <m/>
    <m/>
    <m/>
    <s v="Completed"/>
    <s v="No"/>
    <s v="No"/>
    <m/>
    <n v="595"/>
    <n v="444"/>
    <n v="1098537.4901531704"/>
    <n v="96724.388030634553"/>
    <n v="3.9001122334455669"/>
    <s v="Face Cream"/>
    <x v="4"/>
    <s v="Beauty"/>
    <s v="Beauty"/>
    <s v="Beauty"/>
    <n v="80"/>
    <s v="Beauty"/>
    <m/>
    <n v="2024"/>
    <n v="7"/>
    <n v="14"/>
    <n v="1"/>
    <s v="Weekday"/>
    <m/>
    <m/>
  </r>
  <r>
    <s v="WEB-9143"/>
    <x v="526"/>
    <s v="Rahul Bose"/>
    <x v="7"/>
    <x v="3"/>
    <x v="19"/>
    <n v="1"/>
    <n v="1040.0999999999999"/>
    <x v="0"/>
    <x v="0"/>
    <n v="5"/>
    <n v="1040.0999999999999"/>
    <m/>
    <m/>
    <m/>
    <m/>
    <m/>
    <m/>
    <s v="Completed"/>
    <s v="Yes"/>
    <s v="No"/>
    <m/>
    <n v="567"/>
    <n v="440"/>
    <n v="1892867.2841657216"/>
    <n v="199432.98236095349"/>
    <n v="3.8949824970828471"/>
    <s v="Sunglasses"/>
    <x v="3"/>
    <s v="Fashion"/>
    <s v="Fashion"/>
    <s v="Fashion"/>
    <n v="53"/>
    <s v="Fashion"/>
    <m/>
    <n v="2023"/>
    <n v="1"/>
    <n v="1"/>
    <n v="1"/>
    <s v="Weekend"/>
    <m/>
    <m/>
  </r>
  <r>
    <s v="WEB-8475"/>
    <x v="810"/>
    <s v="Tanya Sharma"/>
    <x v="0"/>
    <x v="4"/>
    <x v="6"/>
    <n v="1"/>
    <n v="249.99"/>
    <x v="5"/>
    <x v="0"/>
    <n v="2"/>
    <n v="249.99"/>
    <m/>
    <m/>
    <m/>
    <m/>
    <m/>
    <m/>
    <s v="Completed"/>
    <s v="No"/>
    <s v="No"/>
    <m/>
    <n v="590"/>
    <n v="451"/>
    <n v="1098537.4901531704"/>
    <n v="96724.388030634553"/>
    <n v="3.9001122334455669"/>
    <s v="Lipstick"/>
    <x v="4"/>
    <s v="Beauty"/>
    <s v="Beauty"/>
    <s v="Beauty"/>
    <n v="10"/>
    <s v="Beauty"/>
    <m/>
    <n v="2025"/>
    <n v="5"/>
    <n v="24"/>
    <n v="7"/>
    <s v="Weekday"/>
    <m/>
    <m/>
  </r>
  <r>
    <s v="WEB-7992"/>
    <x v="302"/>
    <s v="Vikram Rao"/>
    <x v="2"/>
    <x v="1"/>
    <x v="9"/>
    <n v="1"/>
    <n v="3439.01"/>
    <x v="3"/>
    <x v="0"/>
    <n v="5"/>
    <n v="3439.01"/>
    <m/>
    <m/>
    <m/>
    <m/>
    <m/>
    <m/>
    <s v="Completed"/>
    <s v="Yes"/>
    <s v="No"/>
    <m/>
    <n v="589"/>
    <n v="426"/>
    <n v="2759712.3299794244"/>
    <n v="330643.50635802455"/>
    <n v="3.8641711229946525"/>
    <s v="Usb Cable"/>
    <x v="1"/>
    <s v="Electronics"/>
    <s v="Electronics"/>
    <s v="Electronics"/>
    <n v="13"/>
    <s v="Electronics"/>
    <m/>
    <n v="2024"/>
    <n v="4"/>
    <n v="18"/>
    <n v="5"/>
    <s v="Weekday"/>
    <m/>
    <m/>
  </r>
  <r>
    <s v="WEB-7413"/>
    <x v="166"/>
    <s v="Ishaan Bose"/>
    <x v="5"/>
    <x v="0"/>
    <x v="23"/>
    <n v="2"/>
    <n v="1531.48"/>
    <x v="3"/>
    <x v="2"/>
    <n v="2"/>
    <n v="3062.96"/>
    <m/>
    <m/>
    <m/>
    <m/>
    <m/>
    <m/>
    <s v="Completed"/>
    <s v="No"/>
    <s v="No"/>
    <m/>
    <n v="559"/>
    <n v="408"/>
    <n v="1463424.4009529033"/>
    <n v="118285.78776560788"/>
    <n v="3.8140589569160999"/>
    <s v="Led Bulb Pack"/>
    <x v="0"/>
    <s v="Home &amp; Kitchen"/>
    <s v="Home &amp; Kitchen"/>
    <s v="Home &amp; Kitchen"/>
    <n v="76"/>
    <s v="Home &amp; Kitchen"/>
    <m/>
    <n v="2023"/>
    <n v="7"/>
    <n v="4"/>
    <n v="3"/>
    <s v="Weekday"/>
    <m/>
    <m/>
  </r>
  <r>
    <s v="WEB-8384"/>
    <x v="329"/>
    <s v="Neha Chatterjee"/>
    <x v="0"/>
    <x v="0"/>
    <x v="5"/>
    <n v="2"/>
    <n v="1237.2"/>
    <x v="0"/>
    <x v="0"/>
    <n v="5"/>
    <n v="2474.4"/>
    <m/>
    <m/>
    <m/>
    <m/>
    <m/>
    <m/>
    <s v="Completed"/>
    <s v="Yes"/>
    <s v="No"/>
    <m/>
    <n v="590"/>
    <n v="451"/>
    <n v="1463424.4009529033"/>
    <n v="118285.78776560788"/>
    <n v="3.8140589569160999"/>
    <s v="Storage Box"/>
    <x v="0"/>
    <s v="Home &amp; Kitchen"/>
    <s v="Home &amp; Kitchen"/>
    <s v="Home &amp; Kitchen"/>
    <n v="8"/>
    <s v="Home &amp; Kitchen"/>
    <m/>
    <n v="2023"/>
    <n v="12"/>
    <n v="16"/>
    <n v="7"/>
    <s v="Weekday"/>
    <m/>
    <m/>
  </r>
  <r>
    <s v="WEB-9185"/>
    <x v="49"/>
    <s v="Pooja Nair"/>
    <x v="7"/>
    <x v="0"/>
    <x v="5"/>
    <n v="2"/>
    <n v="1340.62"/>
    <x v="1"/>
    <x v="0"/>
    <n v="4"/>
    <n v="2681.24"/>
    <m/>
    <m/>
    <m/>
    <m/>
    <m/>
    <m/>
    <s v="Completed"/>
    <s v="Yes"/>
    <s v="No"/>
    <m/>
    <n v="567"/>
    <n v="440"/>
    <n v="1463424.4009529033"/>
    <n v="118285.78776560788"/>
    <n v="3.8140589569160999"/>
    <s v="Storage Box"/>
    <x v="0"/>
    <s v="Home &amp; Kitchen"/>
    <s v="Home &amp; Kitchen"/>
    <s v="Home &amp; Kitchen"/>
    <n v="8"/>
    <s v="Home &amp; Kitchen"/>
    <m/>
    <n v="2025"/>
    <n v="6"/>
    <n v="9"/>
    <n v="2"/>
    <s v="Weekday"/>
    <m/>
    <m/>
  </r>
  <r>
    <s v="WEB-5189"/>
    <x v="599"/>
    <s v="Karan Verma"/>
    <x v="8"/>
    <x v="1"/>
    <x v="18"/>
    <n v="1"/>
    <n v="2596.15"/>
    <x v="4"/>
    <x v="0"/>
    <n v="5"/>
    <n v="2596.15"/>
    <m/>
    <m/>
    <m/>
    <m/>
    <m/>
    <m/>
    <s v="Completed"/>
    <s v="Yes"/>
    <s v="No"/>
    <m/>
    <n v="50"/>
    <n v="37"/>
    <n v="2759712.3299794244"/>
    <n v="330643.50635802455"/>
    <n v="3.8641711229946525"/>
    <s v="Bluetooth Speaker"/>
    <x v="1"/>
    <s v="Electronics"/>
    <s v="Electronics"/>
    <s v="Electronics"/>
    <n v="48"/>
    <s v="Electronics"/>
    <m/>
    <n v="2024"/>
    <n v="10"/>
    <n v="9"/>
    <n v="4"/>
    <s v="Weekday"/>
    <m/>
    <m/>
  </r>
  <r>
    <s v="WEB-8261"/>
    <x v="339"/>
    <s v="Meera Das"/>
    <x v="3"/>
    <x v="2"/>
    <x v="15"/>
    <n v="1"/>
    <n v="614.44000000000005"/>
    <x v="3"/>
    <x v="0"/>
    <n v="4"/>
    <n v="614.44000000000005"/>
    <m/>
    <m/>
    <m/>
    <m/>
    <m/>
    <m/>
    <s v="Completed"/>
    <s v="No"/>
    <s v="No"/>
    <m/>
    <n v="619"/>
    <n v="468"/>
    <n v="594714.6477588166"/>
    <n v="60882.938065984097"/>
    <n v="3.804733727810651"/>
    <s v="Kids Story Book"/>
    <x v="2"/>
    <s v="Books"/>
    <s v="Books"/>
    <s v="Books"/>
    <n v="23"/>
    <s v="Books"/>
    <m/>
    <n v="2024"/>
    <n v="8"/>
    <n v="31"/>
    <n v="7"/>
    <s v="Weekday"/>
    <m/>
    <m/>
  </r>
  <r>
    <s v="WEB-7377"/>
    <x v="685"/>
    <s v="Neha Gupta"/>
    <x v="5"/>
    <x v="1"/>
    <x v="1"/>
    <n v="2"/>
    <n v="3058.7"/>
    <x v="0"/>
    <x v="1"/>
    <n v="3"/>
    <n v="6117.4"/>
    <m/>
    <m/>
    <m/>
    <m/>
    <m/>
    <m/>
    <s v="Pending"/>
    <s v="No"/>
    <s v="Yes"/>
    <m/>
    <n v="559"/>
    <n v="408"/>
    <n v="2759712.3299794244"/>
    <n v="330643.50635802455"/>
    <n v="3.8641711229946525"/>
    <s v="Power Bank 10000Mah"/>
    <x v="1"/>
    <s v="Electronics"/>
    <s v="Electronics"/>
    <s v="Electronics"/>
    <n v="3"/>
    <s v="Electronics"/>
    <m/>
    <n v="2023"/>
    <n v="5"/>
    <n v="28"/>
    <n v="1"/>
    <s v="Weekday"/>
    <m/>
    <m/>
  </r>
  <r>
    <s v="WEB-7015"/>
    <x v="249"/>
    <s v="Riya Malhotra"/>
    <x v="4"/>
    <x v="3"/>
    <x v="3"/>
    <n v="1"/>
    <n v="1025.49"/>
    <x v="2"/>
    <x v="0"/>
    <n v="3"/>
    <n v="1025.49"/>
    <m/>
    <m/>
    <m/>
    <m/>
    <m/>
    <m/>
    <s v="Completed"/>
    <s v="Yes"/>
    <s v="No"/>
    <m/>
    <n v="573"/>
    <n v="450"/>
    <n v="1892867.2841657216"/>
    <n v="199432.98236095349"/>
    <n v="3.8949824970828471"/>
    <s v="Denim Jeans"/>
    <x v="3"/>
    <s v="Fashion"/>
    <s v="Fashion"/>
    <s v="Fashion"/>
    <n v="6"/>
    <s v="Fashion"/>
    <m/>
    <n v="2024"/>
    <n v="6"/>
    <n v="25"/>
    <n v="3"/>
    <s v="Weekday"/>
    <m/>
    <m/>
  </r>
  <r>
    <s v="WEB-7495"/>
    <x v="145"/>
    <s v="Aarav Singh"/>
    <x v="4"/>
    <x v="4"/>
    <x v="12"/>
    <n v="2"/>
    <n v="1099.43"/>
    <x v="2"/>
    <x v="0"/>
    <n v="5"/>
    <n v="2198.86"/>
    <m/>
    <m/>
    <m/>
    <m/>
    <m/>
    <m/>
    <s v="Completed"/>
    <s v="Yes"/>
    <s v="No"/>
    <m/>
    <n v="573"/>
    <n v="450"/>
    <n v="1098537.4901531704"/>
    <n v="96724.388030634553"/>
    <n v="3.9001122334455669"/>
    <s v="Perfume 50Ml"/>
    <x v="4"/>
    <s v="Beauty"/>
    <s v="Beauty"/>
    <s v="Beauty"/>
    <n v="18"/>
    <s v="Beauty"/>
    <m/>
    <n v="2025"/>
    <n v="2"/>
    <n v="9"/>
    <n v="1"/>
    <s v="Weekday"/>
    <m/>
    <m/>
  </r>
  <r>
    <s v="WEB-6479"/>
    <x v="219"/>
    <s v="Aarav Khan"/>
    <x v="0"/>
    <x v="3"/>
    <x v="20"/>
    <n v="1"/>
    <n v="1284.1199999999999"/>
    <x v="3"/>
    <x v="0"/>
    <n v="5"/>
    <n v="1284.1199999999999"/>
    <m/>
    <m/>
    <m/>
    <m/>
    <m/>
    <m/>
    <s v="Completed"/>
    <s v="Yes"/>
    <s v="No"/>
    <m/>
    <n v="590"/>
    <n v="451"/>
    <n v="1892867.2841657216"/>
    <n v="199432.98236095349"/>
    <n v="3.8949824970828471"/>
    <s v="Men'S T-Shirt"/>
    <x v="3"/>
    <s v="Fashion"/>
    <s v="Fashion"/>
    <s v="Fashion"/>
    <n v="55"/>
    <s v="Fashion"/>
    <m/>
    <n v="2024"/>
    <n v="12"/>
    <n v="21"/>
    <n v="7"/>
    <s v="Weekday"/>
    <m/>
    <m/>
  </r>
  <r>
    <s v="WEB-6960"/>
    <x v="494"/>
    <s v="Kavya Das"/>
    <x v="2"/>
    <x v="0"/>
    <x v="0"/>
    <n v="1"/>
    <n v="1651.32"/>
    <x v="1"/>
    <x v="1"/>
    <n v="3"/>
    <n v="1651.32"/>
    <m/>
    <m/>
    <m/>
    <m/>
    <m/>
    <m/>
    <s v="Pending"/>
    <s v="No"/>
    <s v="Yes"/>
    <m/>
    <n v="589"/>
    <n v="426"/>
    <n v="1463424.4009529033"/>
    <n v="118285.78776560788"/>
    <n v="3.8140589569160999"/>
    <s v="Water Bottle"/>
    <x v="0"/>
    <s v="Home &amp; Kitchen"/>
    <s v="Home &amp; Kitchen"/>
    <s v="Home &amp; Kitchen"/>
    <n v="2"/>
    <s v="Home &amp; Kitchen"/>
    <m/>
    <n v="2023"/>
    <n v="7"/>
    <n v="19"/>
    <n v="4"/>
    <s v="Weekday"/>
    <m/>
    <m/>
  </r>
  <r>
    <s v="WEB-5604"/>
    <x v="185"/>
    <s v="Diya Das"/>
    <x v="2"/>
    <x v="2"/>
    <x v="13"/>
    <n v="1"/>
    <n v="537.42999999999995"/>
    <x v="3"/>
    <x v="1"/>
    <n v="4"/>
    <n v="537.42999999999995"/>
    <m/>
    <m/>
    <m/>
    <m/>
    <m/>
    <m/>
    <s v="Pending"/>
    <s v="No"/>
    <s v="Yes"/>
    <m/>
    <n v="589"/>
    <n v="426"/>
    <n v="594714.6477588166"/>
    <n v="60882.938065984097"/>
    <n v="3.804733727810651"/>
    <s v="Self-Help Book"/>
    <x v="2"/>
    <s v="Books"/>
    <s v="Books"/>
    <s v="Books"/>
    <n v="19"/>
    <s v="Books"/>
    <m/>
    <n v="2025"/>
    <n v="2"/>
    <n v="26"/>
    <n v="4"/>
    <s v="Weekday"/>
    <m/>
    <m/>
  </r>
  <r>
    <s v="WEB-8302"/>
    <x v="768"/>
    <s v="Saanvi Singh"/>
    <x v="2"/>
    <x v="1"/>
    <x v="18"/>
    <n v="2"/>
    <n v="1923.1627263374514"/>
    <x v="3"/>
    <x v="3"/>
    <n v="5"/>
    <n v="3846.3254526749029"/>
    <m/>
    <m/>
    <m/>
    <m/>
    <m/>
    <m/>
    <s v="Lost Sale"/>
    <s v="No"/>
    <s v="Yes"/>
    <m/>
    <n v="589"/>
    <n v="426"/>
    <n v="2759712.3299794244"/>
    <n v="330643.50635802455"/>
    <n v="3.8641711229946525"/>
    <s v="Bluetooth Speaker"/>
    <x v="1"/>
    <s v="Electronics"/>
    <s v="Electronics"/>
    <s v="Electronics"/>
    <n v="48"/>
    <s v="Electronics"/>
    <m/>
    <n v="2023"/>
    <n v="2"/>
    <n v="7"/>
    <n v="3"/>
    <s v="Weekend"/>
    <m/>
    <m/>
  </r>
  <r>
    <s v="WEB-5281"/>
    <x v="100"/>
    <s v="Karan Khan"/>
    <x v="0"/>
    <x v="4"/>
    <x v="12"/>
    <n v="1"/>
    <n v="910.43"/>
    <x v="1"/>
    <x v="0"/>
    <n v="4"/>
    <n v="910.43"/>
    <m/>
    <m/>
    <m/>
    <m/>
    <m/>
    <m/>
    <s v="Completed"/>
    <s v="No"/>
    <s v="No"/>
    <m/>
    <n v="590"/>
    <n v="451"/>
    <n v="1098537.4901531704"/>
    <n v="96724.388030634553"/>
    <n v="3.9001122334455669"/>
    <s v="Perfume 50Ml"/>
    <x v="4"/>
    <s v="Beauty"/>
    <s v="Beauty"/>
    <s v="Beauty"/>
    <n v="18"/>
    <s v="Beauty"/>
    <m/>
    <n v="2023"/>
    <n v="1"/>
    <n v="8"/>
    <n v="1"/>
    <s v="Weekday"/>
    <m/>
    <m/>
  </r>
  <r>
    <s v="WEB-7849"/>
    <x v="403"/>
    <s v="Neha Malhotra"/>
    <x v="2"/>
    <x v="1"/>
    <x v="8"/>
    <n v="1"/>
    <n v="1071.43"/>
    <x v="3"/>
    <x v="0"/>
    <n v="3"/>
    <n v="1071.43"/>
    <m/>
    <m/>
    <m/>
    <m/>
    <m/>
    <m/>
    <s v="Completed"/>
    <s v="Yes"/>
    <s v="No"/>
    <m/>
    <n v="589"/>
    <n v="426"/>
    <n v="2759712.3299794244"/>
    <n v="330643.50635802455"/>
    <n v="3.8641711229946525"/>
    <s v="Wireless Earbuds"/>
    <x v="1"/>
    <s v="Electronics"/>
    <s v="Electronics"/>
    <s v="Electronics"/>
    <n v="12"/>
    <s v="Electronics"/>
    <m/>
    <n v="2023"/>
    <n v="10"/>
    <n v="3"/>
    <n v="3"/>
    <s v="Weekday"/>
    <m/>
    <m/>
  </r>
  <r>
    <s v="WEB-7232"/>
    <x v="435"/>
    <s v="Kavya Khan"/>
    <x v="6"/>
    <x v="4"/>
    <x v="6"/>
    <n v="2"/>
    <n v="395.72"/>
    <x v="0"/>
    <x v="3"/>
    <n v="5"/>
    <n v="791.44"/>
    <m/>
    <m/>
    <m/>
    <m/>
    <m/>
    <m/>
    <s v="Lost Sale"/>
    <s v="No"/>
    <s v="Yes"/>
    <m/>
    <n v="558"/>
    <n v="430"/>
    <n v="1098537.4901531704"/>
    <n v="96724.388030634553"/>
    <n v="3.9001122334455669"/>
    <s v="Lipstick"/>
    <x v="4"/>
    <s v="Beauty"/>
    <s v="Beauty"/>
    <s v="Beauty"/>
    <n v="10"/>
    <s v="Beauty"/>
    <m/>
    <n v="2023"/>
    <n v="5"/>
    <n v="25"/>
    <n v="5"/>
    <s v="Weekday"/>
    <m/>
    <m/>
  </r>
  <r>
    <s v="WEB-6767"/>
    <x v="127"/>
    <s v="Karan Iyer"/>
    <x v="2"/>
    <x v="0"/>
    <x v="0"/>
    <n v="3"/>
    <n v="1451.4"/>
    <x v="3"/>
    <x v="0"/>
    <n v="4"/>
    <n v="4354.2000000000007"/>
    <m/>
    <m/>
    <m/>
    <m/>
    <m/>
    <m/>
    <s v="Completed"/>
    <s v="Yes"/>
    <s v="No"/>
    <m/>
    <n v="589"/>
    <n v="426"/>
    <n v="1463424.4009529033"/>
    <n v="118285.78776560788"/>
    <n v="3.8140589569160999"/>
    <s v="Water Bottle"/>
    <x v="0"/>
    <s v="Home &amp; Kitchen"/>
    <s v="Home &amp; Kitchen"/>
    <s v="Home &amp; Kitchen"/>
    <n v="2"/>
    <s v="Home &amp; Kitchen"/>
    <m/>
    <n v="2023"/>
    <n v="12"/>
    <n v="13"/>
    <n v="4"/>
    <s v="Weekday"/>
    <m/>
    <m/>
  </r>
  <r>
    <s v="WEB-5481"/>
    <x v="576"/>
    <s v="Aditya Kumar"/>
    <x v="5"/>
    <x v="1"/>
    <x v="9"/>
    <n v="2"/>
    <n v="835.22"/>
    <x v="2"/>
    <x v="0"/>
    <n v="4"/>
    <n v="1670.44"/>
    <m/>
    <m/>
    <m/>
    <m/>
    <m/>
    <m/>
    <s v="Completed"/>
    <s v="Yes"/>
    <s v="No"/>
    <m/>
    <n v="559"/>
    <n v="408"/>
    <n v="2759712.3299794244"/>
    <n v="330643.50635802455"/>
    <n v="3.8641711229946525"/>
    <s v="Usb Cable"/>
    <x v="1"/>
    <s v="Electronics"/>
    <s v="Electronics"/>
    <s v="Electronics"/>
    <n v="13"/>
    <s v="Electronics"/>
    <m/>
    <n v="2024"/>
    <n v="2"/>
    <n v="24"/>
    <n v="7"/>
    <s v="Weekday"/>
    <m/>
    <m/>
  </r>
  <r>
    <s v="WEB-7399"/>
    <x v="442"/>
    <s v="Aditya Singh"/>
    <x v="6"/>
    <x v="4"/>
    <x v="24"/>
    <n v="1"/>
    <n v="648.49"/>
    <x v="0"/>
    <x v="0"/>
    <n v="4"/>
    <n v="648.49"/>
    <m/>
    <m/>
    <m/>
    <m/>
    <m/>
    <m/>
    <s v="Completed"/>
    <s v="No"/>
    <s v="No"/>
    <m/>
    <n v="558"/>
    <n v="430"/>
    <n v="1098537.4901531704"/>
    <n v="96724.388030634553"/>
    <n v="3.9001122334455669"/>
    <s v="Face Cream"/>
    <x v="4"/>
    <s v="Beauty"/>
    <s v="Beauty"/>
    <s v="Beauty"/>
    <n v="80"/>
    <s v="Beauty"/>
    <m/>
    <n v="2024"/>
    <n v="11"/>
    <n v="13"/>
    <n v="4"/>
    <s v="Weekday"/>
    <m/>
    <m/>
  </r>
  <r>
    <s v="WEB-6536"/>
    <x v="825"/>
    <s v="Aditya Nair"/>
    <x v="0"/>
    <x v="1"/>
    <x v="1"/>
    <n v="1"/>
    <n v="2850.39"/>
    <x v="3"/>
    <x v="2"/>
    <n v="2"/>
    <n v="2850.39"/>
    <m/>
    <m/>
    <m/>
    <m/>
    <m/>
    <m/>
    <s v="Completed"/>
    <s v="No"/>
    <s v="No"/>
    <m/>
    <n v="590"/>
    <n v="451"/>
    <n v="2759712.3299794244"/>
    <n v="330643.50635802455"/>
    <n v="3.8641711229946525"/>
    <s v="Power Bank 10000Mah"/>
    <x v="1"/>
    <s v="Electronics"/>
    <s v="Electronics"/>
    <s v="Electronics"/>
    <n v="3"/>
    <s v="Electronics"/>
    <m/>
    <n v="2025"/>
    <n v="5"/>
    <n v="15"/>
    <n v="5"/>
    <s v="Weekday"/>
    <m/>
    <m/>
  </r>
  <r>
    <s v="WEB-7771"/>
    <x v="316"/>
    <s v="Simran Joshi"/>
    <x v="5"/>
    <x v="1"/>
    <x v="9"/>
    <n v="1"/>
    <n v="1043.31"/>
    <x v="2"/>
    <x v="1"/>
    <m/>
    <n v="1043.31"/>
    <m/>
    <m/>
    <m/>
    <m/>
    <m/>
    <m/>
    <s v="Pending"/>
    <s v="No"/>
    <s v="Yes"/>
    <m/>
    <n v="559"/>
    <n v="408"/>
    <n v="2759712.3299794244"/>
    <n v="330643.50635802455"/>
    <n v="3.8641711229946525"/>
    <s v="Usb Cable"/>
    <x v="1"/>
    <s v="Electronics"/>
    <s v="Electronics"/>
    <s v="Electronics"/>
    <n v="13"/>
    <s v="Electronics"/>
    <m/>
    <n v="2025"/>
    <n v="1"/>
    <n v="1"/>
    <n v="4"/>
    <s v="Weekend"/>
    <m/>
    <m/>
  </r>
  <r>
    <s v="WEB-6581"/>
    <x v="133"/>
    <s v="Riya Bose"/>
    <x v="1"/>
    <x v="4"/>
    <x v="6"/>
    <n v="2"/>
    <n v="444.92"/>
    <x v="3"/>
    <x v="0"/>
    <n v="4"/>
    <n v="889.84"/>
    <m/>
    <m/>
    <m/>
    <m/>
    <m/>
    <m/>
    <s v="Completed"/>
    <s v="No"/>
    <s v="No"/>
    <m/>
    <n v="595"/>
    <n v="444"/>
    <n v="1098537.4901531704"/>
    <n v="96724.388030634553"/>
    <n v="3.9001122334455669"/>
    <s v="Lipstick"/>
    <x v="4"/>
    <s v="Beauty"/>
    <s v="Beauty"/>
    <s v="Beauty"/>
    <n v="10"/>
    <s v="Beauty"/>
    <m/>
    <n v="2025"/>
    <n v="6"/>
    <n v="21"/>
    <n v="7"/>
    <s v="Weekday"/>
    <m/>
    <m/>
  </r>
  <r>
    <s v="WEB-5942"/>
    <x v="65"/>
    <s v="Meera Rao"/>
    <x v="7"/>
    <x v="4"/>
    <x v="6"/>
    <n v="1"/>
    <n v="1083.6500000000001"/>
    <x v="4"/>
    <x v="0"/>
    <n v="3"/>
    <n v="1083.6500000000001"/>
    <m/>
    <m/>
    <m/>
    <m/>
    <m/>
    <m/>
    <s v="Completed"/>
    <s v="Yes"/>
    <s v="No"/>
    <m/>
    <n v="567"/>
    <n v="440"/>
    <n v="1098537.4901531704"/>
    <n v="96724.388030634553"/>
    <n v="3.9001122334455669"/>
    <s v="Lipstick"/>
    <x v="4"/>
    <s v="Beauty"/>
    <s v="Beauty"/>
    <s v="Beauty"/>
    <n v="10"/>
    <s v="Beauty"/>
    <m/>
    <n v="2024"/>
    <n v="10"/>
    <n v="16"/>
    <n v="4"/>
    <s v="Weekday"/>
    <m/>
    <m/>
  </r>
  <r>
    <s v="WEB-7207"/>
    <x v="15"/>
    <s v="Ishaan Verma"/>
    <x v="7"/>
    <x v="0"/>
    <x v="4"/>
    <n v="1"/>
    <n v="532.53"/>
    <x v="3"/>
    <x v="0"/>
    <n v="3"/>
    <n v="532.53"/>
    <m/>
    <m/>
    <m/>
    <m/>
    <m/>
    <m/>
    <s v="Completed"/>
    <s v="No"/>
    <s v="No"/>
    <m/>
    <n v="567"/>
    <n v="440"/>
    <n v="1463424.4009529033"/>
    <n v="118285.78776560788"/>
    <n v="3.8140589569160999"/>
    <s v="Non-Stick Pan"/>
    <x v="0"/>
    <s v="Home &amp; Kitchen"/>
    <s v="Home &amp; Kitchen"/>
    <s v="Home &amp; Kitchen"/>
    <n v="7"/>
    <s v="Home &amp; Kitchen"/>
    <m/>
    <n v="2025"/>
    <n v="2"/>
    <n v="13"/>
    <n v="5"/>
    <s v="Weekday"/>
    <m/>
    <m/>
  </r>
  <r>
    <s v="WEB-9123"/>
    <x v="884"/>
    <s v="Simran Reddy"/>
    <x v="0"/>
    <x v="0"/>
    <x v="23"/>
    <n v="1"/>
    <n v="1013.27"/>
    <x v="3"/>
    <x v="0"/>
    <n v="5"/>
    <n v="1013.27"/>
    <m/>
    <m/>
    <m/>
    <m/>
    <m/>
    <m/>
    <s v="Completed"/>
    <s v="Yes"/>
    <s v="No"/>
    <m/>
    <n v="590"/>
    <n v="451"/>
    <n v="1463424.4009529033"/>
    <n v="118285.78776560788"/>
    <n v="3.8140589569160999"/>
    <s v="Led Bulb Pack"/>
    <x v="0"/>
    <s v="Home &amp; Kitchen"/>
    <s v="Home &amp; Kitchen"/>
    <s v="Home &amp; Kitchen"/>
    <n v="76"/>
    <s v="Home &amp; Kitchen"/>
    <m/>
    <n v="2024"/>
    <n v="2"/>
    <n v="28"/>
    <n v="4"/>
    <s v="Weekday"/>
    <m/>
    <m/>
  </r>
  <r>
    <s v="WEB-5752"/>
    <x v="700"/>
    <s v="Vikram Khan"/>
    <x v="7"/>
    <x v="1"/>
    <x v="18"/>
    <n v="2"/>
    <n v="1699.92"/>
    <x v="3"/>
    <x v="0"/>
    <n v="3"/>
    <n v="3399.84"/>
    <m/>
    <m/>
    <m/>
    <m/>
    <m/>
    <m/>
    <s v="Completed"/>
    <s v="Yes"/>
    <s v="No"/>
    <m/>
    <n v="567"/>
    <n v="440"/>
    <n v="2759712.3299794244"/>
    <n v="330643.50635802455"/>
    <n v="3.8641711229946525"/>
    <s v="Bluetooth Speaker"/>
    <x v="1"/>
    <s v="Electronics"/>
    <s v="Electronics"/>
    <s v="Electronics"/>
    <n v="48"/>
    <s v="Electronics"/>
    <m/>
    <n v="2024"/>
    <n v="7"/>
    <n v="2"/>
    <n v="3"/>
    <s v="Weekday"/>
    <m/>
    <m/>
  </r>
  <r>
    <s v="WEB-7795"/>
    <x v="885"/>
    <s v="Tanya Joshi"/>
    <x v="5"/>
    <x v="2"/>
    <x v="13"/>
    <n v="1"/>
    <n v="417.28"/>
    <x v="3"/>
    <x v="1"/>
    <n v="5"/>
    <n v="417.28"/>
    <m/>
    <m/>
    <m/>
    <m/>
    <m/>
    <m/>
    <s v="Pending"/>
    <s v="No"/>
    <s v="Yes"/>
    <m/>
    <n v="559"/>
    <n v="408"/>
    <n v="594714.6477588166"/>
    <n v="60882.938065984097"/>
    <n v="3.804733727810651"/>
    <s v="Self-Help Book"/>
    <x v="2"/>
    <s v="Books"/>
    <s v="Books"/>
    <s v="Books"/>
    <n v="19"/>
    <s v="Books"/>
    <m/>
    <n v="2023"/>
    <n v="7"/>
    <n v="15"/>
    <n v="7"/>
    <s v="Weekday"/>
    <m/>
    <m/>
  </r>
  <r>
    <s v="WEB-6898"/>
    <x v="811"/>
    <s v="Pooja Gupta"/>
    <x v="5"/>
    <x v="3"/>
    <x v="3"/>
    <n v="2"/>
    <n v="2032.94"/>
    <x v="3"/>
    <x v="0"/>
    <n v="4"/>
    <n v="4065.88"/>
    <m/>
    <m/>
    <m/>
    <m/>
    <m/>
    <m/>
    <s v="Completed"/>
    <s v="Yes"/>
    <s v="No"/>
    <m/>
    <n v="559"/>
    <n v="408"/>
    <n v="1892867.2841657216"/>
    <n v="199432.98236095349"/>
    <n v="3.8949824970828471"/>
    <s v="Denim Jeans"/>
    <x v="3"/>
    <s v="Fashion"/>
    <s v="Fashion"/>
    <s v="Fashion"/>
    <n v="6"/>
    <s v="Fashion"/>
    <m/>
    <n v="2024"/>
    <n v="12"/>
    <n v="9"/>
    <n v="2"/>
    <s v="Weekday"/>
    <m/>
    <m/>
  </r>
  <r>
    <s v="WEB-5496"/>
    <x v="728"/>
    <s v="Aarav Kapoor"/>
    <x v="6"/>
    <x v="3"/>
    <x v="17"/>
    <n v="2"/>
    <n v="2428.54"/>
    <x v="0"/>
    <x v="2"/>
    <n v="3"/>
    <n v="4857.08"/>
    <m/>
    <m/>
    <m/>
    <m/>
    <m/>
    <m/>
    <s v="Completed"/>
    <s v="No"/>
    <s v="No"/>
    <m/>
    <n v="558"/>
    <n v="430"/>
    <n v="1892867.2841657216"/>
    <n v="199432.98236095349"/>
    <n v="3.8949824970828471"/>
    <s v="Running Shoes"/>
    <x v="3"/>
    <s v="Fashion"/>
    <s v="Fashion"/>
    <s v="Fashion"/>
    <n v="45"/>
    <s v="Fashion"/>
    <m/>
    <n v="2023"/>
    <n v="1"/>
    <n v="26"/>
    <n v="5"/>
    <s v="Weekday"/>
    <m/>
    <m/>
  </r>
  <r>
    <s v="WEB-8419"/>
    <x v="158"/>
    <s v="Saanvi Joshi"/>
    <x v="2"/>
    <x v="0"/>
    <x v="0"/>
    <n v="1"/>
    <n v="881.3"/>
    <x v="4"/>
    <x v="0"/>
    <n v="4"/>
    <n v="881.3"/>
    <m/>
    <m/>
    <m/>
    <m/>
    <m/>
    <m/>
    <s v="Completed"/>
    <s v="No"/>
    <s v="No"/>
    <m/>
    <n v="589"/>
    <n v="426"/>
    <n v="1463424.4009529033"/>
    <n v="118285.78776560788"/>
    <n v="3.8140589569160999"/>
    <s v="Water Bottle"/>
    <x v="0"/>
    <s v="Home &amp; Kitchen"/>
    <s v="Home &amp; Kitchen"/>
    <s v="Home &amp; Kitchen"/>
    <n v="2"/>
    <s v="Home &amp; Kitchen"/>
    <m/>
    <n v="2024"/>
    <n v="2"/>
    <n v="19"/>
    <n v="2"/>
    <s v="Weekday"/>
    <m/>
    <m/>
  </r>
  <r>
    <s v="WEB-6135"/>
    <x v="79"/>
    <s v="Tanya Kumar"/>
    <x v="0"/>
    <x v="1"/>
    <x v="11"/>
    <n v="1"/>
    <n v="729.21"/>
    <x v="0"/>
    <x v="0"/>
    <n v="5"/>
    <n v="729.21"/>
    <m/>
    <m/>
    <m/>
    <m/>
    <m/>
    <m/>
    <s v="Completed"/>
    <s v="No"/>
    <s v="No"/>
    <m/>
    <n v="590"/>
    <n v="451"/>
    <n v="2759712.3299794244"/>
    <n v="330643.50635802455"/>
    <n v="3.8641711229946525"/>
    <s v="Smart Watch"/>
    <x v="1"/>
    <s v="Electronics"/>
    <s v="Electronics"/>
    <s v="Electronics"/>
    <n v="17"/>
    <s v="Electronics"/>
    <m/>
    <n v="2023"/>
    <n v="3"/>
    <n v="28"/>
    <n v="3"/>
    <s v="Weekday"/>
    <m/>
    <m/>
  </r>
  <r>
    <s v="WEB-5167"/>
    <x v="833"/>
    <s v="Ananya Khan"/>
    <x v="0"/>
    <x v="0"/>
    <x v="5"/>
    <n v="1"/>
    <n v="170.5"/>
    <x v="2"/>
    <x v="0"/>
    <m/>
    <n v="170.5"/>
    <m/>
    <m/>
    <m/>
    <m/>
    <m/>
    <m/>
    <s v="Completed"/>
    <s v="No"/>
    <s v="No"/>
    <m/>
    <n v="590"/>
    <n v="451"/>
    <n v="1463424.4009529033"/>
    <n v="118285.78776560788"/>
    <n v="3.8140589569160999"/>
    <s v="Storage Box"/>
    <x v="0"/>
    <s v="Home &amp; Kitchen"/>
    <s v="Home &amp; Kitchen"/>
    <s v="Home &amp; Kitchen"/>
    <n v="8"/>
    <s v="Home &amp; Kitchen"/>
    <m/>
    <n v="2024"/>
    <n v="4"/>
    <n v="4"/>
    <n v="5"/>
    <s v="Weekday"/>
    <m/>
    <m/>
  </r>
  <r>
    <s v="WEB-8702"/>
    <x v="189"/>
    <s v="Ishaan Verma"/>
    <x v="1"/>
    <x v="2"/>
    <x v="13"/>
    <n v="3"/>
    <n v="234.49"/>
    <x v="3"/>
    <x v="0"/>
    <n v="3"/>
    <n v="703.47"/>
    <m/>
    <m/>
    <m/>
    <m/>
    <m/>
    <m/>
    <s v="Completed"/>
    <s v="No"/>
    <s v="No"/>
    <m/>
    <n v="595"/>
    <n v="444"/>
    <n v="594714.6477588166"/>
    <n v="60882.938065984097"/>
    <n v="3.804733727810651"/>
    <s v="Self-Help Book"/>
    <x v="2"/>
    <s v="Books"/>
    <s v="Books"/>
    <s v="Books"/>
    <n v="19"/>
    <s v="Books"/>
    <m/>
    <n v="2024"/>
    <n v="6"/>
    <n v="2"/>
    <n v="1"/>
    <s v="Weekday"/>
    <m/>
    <m/>
  </r>
  <r>
    <s v="WEB-7977"/>
    <x v="855"/>
    <s v="Rohan Kapoor"/>
    <x v="7"/>
    <x v="3"/>
    <x v="3"/>
    <n v="2"/>
    <n v="1571.6"/>
    <x v="2"/>
    <x v="0"/>
    <n v="5"/>
    <n v="3143.2"/>
    <m/>
    <m/>
    <m/>
    <m/>
    <m/>
    <m/>
    <s v="Completed"/>
    <s v="Yes"/>
    <s v="No"/>
    <m/>
    <n v="567"/>
    <n v="440"/>
    <n v="1892867.2841657216"/>
    <n v="199432.98236095349"/>
    <n v="3.8949824970828471"/>
    <s v="Denim Jeans"/>
    <x v="3"/>
    <s v="Fashion"/>
    <s v="Fashion"/>
    <s v="Fashion"/>
    <n v="6"/>
    <s v="Fashion"/>
    <m/>
    <n v="2025"/>
    <n v="4"/>
    <n v="27"/>
    <n v="1"/>
    <s v="Weekday"/>
    <m/>
    <m/>
  </r>
  <r>
    <s v="WEB-8069"/>
    <x v="423"/>
    <s v="Tanya Menon"/>
    <x v="6"/>
    <x v="0"/>
    <x v="16"/>
    <n v="3"/>
    <n v="817.81"/>
    <x v="3"/>
    <x v="0"/>
    <n v="5"/>
    <n v="2453.4299999999998"/>
    <m/>
    <m/>
    <m/>
    <m/>
    <m/>
    <m/>
    <s v="Completed"/>
    <s v="Yes"/>
    <s v="No"/>
    <m/>
    <n v="558"/>
    <n v="430"/>
    <n v="1463424.4009529033"/>
    <n v="118285.78776560788"/>
    <n v="3.8140589569160999"/>
    <s v="Table Lamp"/>
    <x v="0"/>
    <s v="Home &amp; Kitchen"/>
    <s v="Home &amp; Kitchen"/>
    <s v="Home &amp; Kitchen"/>
    <n v="32"/>
    <s v="Home &amp; Kitchen"/>
    <m/>
    <n v="2024"/>
    <n v="4"/>
    <n v="5"/>
    <n v="6"/>
    <s v="Weekday"/>
    <m/>
    <m/>
  </r>
  <r>
    <s v="WEB-6161"/>
    <x v="535"/>
    <s v="Vivaan Nair"/>
    <x v="3"/>
    <x v="2"/>
    <x v="14"/>
    <n v="1"/>
    <n v="273.42"/>
    <x v="0"/>
    <x v="0"/>
    <n v="3"/>
    <n v="273.42"/>
    <m/>
    <m/>
    <m/>
    <m/>
    <m/>
    <m/>
    <s v="Completed"/>
    <s v="No"/>
    <s v="No"/>
    <m/>
    <n v="619"/>
    <n v="468"/>
    <n v="594714.6477588166"/>
    <n v="60882.938065984097"/>
    <n v="3.804733727810651"/>
    <s v="Notebook Set"/>
    <x v="2"/>
    <s v="Books"/>
    <s v="Books"/>
    <s v="Books"/>
    <n v="20"/>
    <s v="Books"/>
    <m/>
    <n v="2024"/>
    <n v="5"/>
    <n v="15"/>
    <n v="4"/>
    <s v="Weekday"/>
    <m/>
    <m/>
  </r>
  <r>
    <s v="WEB-8763"/>
    <x v="602"/>
    <s v="Vivaan Patel"/>
    <x v="1"/>
    <x v="0"/>
    <x v="5"/>
    <n v="2"/>
    <n v="717.68"/>
    <x v="2"/>
    <x v="3"/>
    <n v="4"/>
    <n v="1435.36"/>
    <m/>
    <m/>
    <m/>
    <m/>
    <m/>
    <m/>
    <s v="Lost Sale"/>
    <s v="No"/>
    <s v="Yes"/>
    <m/>
    <n v="595"/>
    <n v="444"/>
    <n v="1463424.4009529033"/>
    <n v="118285.78776560788"/>
    <n v="3.8140589569160999"/>
    <s v="Storage Box"/>
    <x v="0"/>
    <s v="Home &amp; Kitchen"/>
    <s v="Home &amp; Kitchen"/>
    <s v="Home &amp; Kitchen"/>
    <n v="8"/>
    <s v="Home &amp; Kitchen"/>
    <m/>
    <n v="2025"/>
    <n v="1"/>
    <n v="20"/>
    <n v="2"/>
    <s v="Weekday"/>
    <m/>
    <m/>
  </r>
  <r>
    <s v="WEB-5955"/>
    <x v="768"/>
    <s v="Neha Gupta"/>
    <x v="7"/>
    <x v="1"/>
    <x v="8"/>
    <n v="1"/>
    <n v="3014.32"/>
    <x v="2"/>
    <x v="0"/>
    <n v="4"/>
    <n v="3014.32"/>
    <m/>
    <m/>
    <m/>
    <m/>
    <m/>
    <m/>
    <s v="Completed"/>
    <s v="Yes"/>
    <s v="No"/>
    <m/>
    <n v="567"/>
    <n v="440"/>
    <n v="2759712.3299794244"/>
    <n v="330643.50635802455"/>
    <n v="3.8641711229946525"/>
    <s v="Wireless Earbuds"/>
    <x v="1"/>
    <s v="Electronics"/>
    <s v="Electronics"/>
    <s v="Electronics"/>
    <n v="12"/>
    <s v="Electronics"/>
    <m/>
    <n v="2023"/>
    <n v="2"/>
    <n v="7"/>
    <n v="3"/>
    <s v="Weekend"/>
    <m/>
    <m/>
  </r>
  <r>
    <s v="WEB-7625"/>
    <x v="323"/>
    <s v="Meera Iyer"/>
    <x v="2"/>
    <x v="0"/>
    <x v="4"/>
    <n v="1"/>
    <n v="1159.42"/>
    <x v="3"/>
    <x v="2"/>
    <n v="4"/>
    <n v="1159.42"/>
    <m/>
    <m/>
    <m/>
    <m/>
    <m/>
    <m/>
    <s v="Completed"/>
    <s v="No"/>
    <s v="No"/>
    <m/>
    <n v="589"/>
    <n v="426"/>
    <n v="1463424.4009529033"/>
    <n v="118285.78776560788"/>
    <n v="3.8140589569160999"/>
    <s v="Non-Stick Pan"/>
    <x v="0"/>
    <s v="Home &amp; Kitchen"/>
    <s v="Home &amp; Kitchen"/>
    <s v="Home &amp; Kitchen"/>
    <n v="7"/>
    <s v="Home &amp; Kitchen"/>
    <m/>
    <n v="2024"/>
    <n v="4"/>
    <n v="23"/>
    <n v="3"/>
    <s v="Weekday"/>
    <m/>
    <m/>
  </r>
  <r>
    <s v="WEB-6143"/>
    <x v="306"/>
    <s v="Aarav Gupta"/>
    <x v="4"/>
    <x v="4"/>
    <x v="12"/>
    <n v="1"/>
    <n v="1177.96"/>
    <x v="2"/>
    <x v="0"/>
    <n v="4"/>
    <n v="1177.96"/>
    <m/>
    <m/>
    <m/>
    <m/>
    <m/>
    <m/>
    <s v="Completed"/>
    <s v="Yes"/>
    <s v="No"/>
    <m/>
    <n v="573"/>
    <n v="450"/>
    <n v="1098537.4901531704"/>
    <n v="96724.388030634553"/>
    <n v="3.9001122334455669"/>
    <s v="Perfume 50Ml"/>
    <x v="4"/>
    <s v="Beauty"/>
    <s v="Beauty"/>
    <s v="Beauty"/>
    <n v="18"/>
    <s v="Beauty"/>
    <m/>
    <n v="2024"/>
    <n v="5"/>
    <n v="27"/>
    <n v="2"/>
    <s v="Weekday"/>
    <m/>
    <m/>
  </r>
  <r>
    <s v="WEB-5748"/>
    <x v="520"/>
    <s v="Sanjay Khan"/>
    <x v="3"/>
    <x v="0"/>
    <x v="16"/>
    <n v="2"/>
    <n v="1406.83"/>
    <x v="2"/>
    <x v="1"/>
    <n v="2"/>
    <n v="2813.66"/>
    <m/>
    <m/>
    <m/>
    <m/>
    <m/>
    <m/>
    <s v="Pending"/>
    <s v="No"/>
    <s v="Yes"/>
    <m/>
    <n v="619"/>
    <n v="468"/>
    <n v="1463424.4009529033"/>
    <n v="118285.78776560788"/>
    <n v="3.8140589569160999"/>
    <s v="Table Lamp"/>
    <x v="0"/>
    <s v="Home &amp; Kitchen"/>
    <s v="Home &amp; Kitchen"/>
    <s v="Home &amp; Kitchen"/>
    <n v="32"/>
    <s v="Home &amp; Kitchen"/>
    <m/>
    <n v="2023"/>
    <n v="3"/>
    <n v="9"/>
    <n v="5"/>
    <s v="Weekday"/>
    <m/>
    <m/>
  </r>
  <r>
    <s v="WEB-9488"/>
    <x v="27"/>
    <s v="Rohan Patel"/>
    <x v="3"/>
    <x v="4"/>
    <x v="21"/>
    <n v="1"/>
    <n v="824.19"/>
    <x v="0"/>
    <x v="0"/>
    <n v="4"/>
    <n v="824.19"/>
    <m/>
    <m/>
    <m/>
    <m/>
    <m/>
    <m/>
    <s v="Completed"/>
    <s v="No"/>
    <s v="No"/>
    <m/>
    <n v="619"/>
    <n v="468"/>
    <n v="1098537.4901531704"/>
    <n v="96724.388030634553"/>
    <n v="3.9001122334455669"/>
    <s v="Shampoo 200Ml"/>
    <x v="4"/>
    <s v="Beauty"/>
    <s v="Beauty"/>
    <s v="Beauty"/>
    <n v="64"/>
    <s v="Beauty"/>
    <m/>
    <n v="2023"/>
    <n v="11"/>
    <n v="21"/>
    <n v="3"/>
    <s v="Weekday"/>
    <m/>
    <m/>
  </r>
  <r>
    <s v="WEB-7423"/>
    <x v="213"/>
    <s v="Karan Kumar"/>
    <x v="1"/>
    <x v="1"/>
    <x v="9"/>
    <n v="2"/>
    <n v="2488.02"/>
    <x v="4"/>
    <x v="2"/>
    <n v="3"/>
    <n v="4976.04"/>
    <m/>
    <m/>
    <m/>
    <m/>
    <m/>
    <m/>
    <s v="Completed"/>
    <s v="No"/>
    <s v="No"/>
    <m/>
    <n v="595"/>
    <n v="444"/>
    <n v="2759712.3299794244"/>
    <n v="330643.50635802455"/>
    <n v="3.8641711229946525"/>
    <s v="Usb Cable"/>
    <x v="1"/>
    <s v="Electronics"/>
    <s v="Electronics"/>
    <s v="Electronics"/>
    <n v="13"/>
    <s v="Electronics"/>
    <m/>
    <n v="2023"/>
    <n v="11"/>
    <n v="15"/>
    <n v="4"/>
    <s v="Weekday"/>
    <m/>
    <m/>
  </r>
  <r>
    <s v="WEB-9534"/>
    <x v="873"/>
    <s v="Ananya Iyer"/>
    <x v="6"/>
    <x v="2"/>
    <x v="13"/>
    <n v="1"/>
    <n v="798.52"/>
    <x v="0"/>
    <x v="0"/>
    <n v="2"/>
    <n v="798.52"/>
    <m/>
    <m/>
    <m/>
    <m/>
    <m/>
    <m/>
    <s v="Completed"/>
    <s v="No"/>
    <s v="No"/>
    <m/>
    <n v="558"/>
    <n v="430"/>
    <n v="594714.6477588166"/>
    <n v="60882.938065984097"/>
    <n v="3.804733727810651"/>
    <s v="Self-Help Book"/>
    <x v="2"/>
    <s v="Books"/>
    <s v="Books"/>
    <s v="Books"/>
    <n v="19"/>
    <s v="Books"/>
    <m/>
    <n v="2023"/>
    <n v="2"/>
    <n v="13"/>
    <n v="2"/>
    <s v="Weekday"/>
    <m/>
    <m/>
  </r>
  <r>
    <s v="WEB-8279"/>
    <x v="50"/>
    <s v="Kavya Reddy"/>
    <x v="0"/>
    <x v="2"/>
    <x v="7"/>
    <n v="2"/>
    <n v="487.32"/>
    <x v="4"/>
    <x v="0"/>
    <n v="5"/>
    <n v="974.64"/>
    <m/>
    <m/>
    <m/>
    <m/>
    <m/>
    <m/>
    <s v="Completed"/>
    <s v="No"/>
    <s v="No"/>
    <m/>
    <n v="590"/>
    <n v="451"/>
    <n v="594714.6477588166"/>
    <n v="60882.938065984097"/>
    <n v="3.804733727810651"/>
    <s v="Fiction Novel"/>
    <x v="2"/>
    <s v="Books"/>
    <s v="Books"/>
    <s v="Books"/>
    <n v="11"/>
    <s v="Books"/>
    <m/>
    <n v="2023"/>
    <n v="10"/>
    <n v="30"/>
    <n v="2"/>
    <s v="Weekday"/>
    <m/>
    <m/>
  </r>
  <r>
    <s v="WEB-6051"/>
    <x v="788"/>
    <s v="Karan Chatterjee"/>
    <x v="0"/>
    <x v="3"/>
    <x v="17"/>
    <n v="1"/>
    <n v="2210.14"/>
    <x v="4"/>
    <x v="0"/>
    <n v="2"/>
    <n v="2210.14"/>
    <m/>
    <m/>
    <m/>
    <m/>
    <m/>
    <m/>
    <s v="Completed"/>
    <s v="Yes"/>
    <s v="No"/>
    <m/>
    <n v="590"/>
    <n v="451"/>
    <n v="1892867.2841657216"/>
    <n v="199432.98236095349"/>
    <n v="3.8949824970828471"/>
    <s v="Running Shoes"/>
    <x v="3"/>
    <s v="Fashion"/>
    <s v="Fashion"/>
    <s v="Fashion"/>
    <n v="45"/>
    <s v="Fashion"/>
    <m/>
    <n v="2023"/>
    <n v="8"/>
    <n v="22"/>
    <n v="3"/>
    <s v="Weekday"/>
    <m/>
    <m/>
  </r>
  <r>
    <s v="WEB-8464"/>
    <x v="332"/>
    <s v="Aditya Patel"/>
    <x v="7"/>
    <x v="4"/>
    <x v="6"/>
    <n v="2"/>
    <n v="1294.32"/>
    <x v="1"/>
    <x v="0"/>
    <n v="5"/>
    <n v="2588.64"/>
    <m/>
    <m/>
    <m/>
    <m/>
    <m/>
    <m/>
    <s v="Completed"/>
    <s v="Yes"/>
    <s v="No"/>
    <m/>
    <n v="567"/>
    <n v="440"/>
    <n v="1098537.4901531704"/>
    <n v="96724.388030634553"/>
    <n v="3.9001122334455669"/>
    <s v="Lipstick"/>
    <x v="4"/>
    <s v="Beauty"/>
    <s v="Beauty"/>
    <s v="Beauty"/>
    <n v="10"/>
    <s v="Beauty"/>
    <m/>
    <n v="2024"/>
    <n v="12"/>
    <n v="3"/>
    <n v="3"/>
    <s v="Weekday"/>
    <m/>
    <m/>
  </r>
  <r>
    <s v="WEB-7869"/>
    <x v="623"/>
    <s v="Vivaan Verma"/>
    <x v="2"/>
    <x v="4"/>
    <x v="24"/>
    <n v="1"/>
    <n v="1434.18"/>
    <x v="4"/>
    <x v="0"/>
    <n v="4"/>
    <n v="1434.18"/>
    <m/>
    <m/>
    <m/>
    <m/>
    <m/>
    <m/>
    <s v="Completed"/>
    <s v="Yes"/>
    <s v="No"/>
    <m/>
    <n v="589"/>
    <n v="426"/>
    <n v="1098537.4901531704"/>
    <n v="96724.388030634553"/>
    <n v="3.9001122334455669"/>
    <s v="Face Cream"/>
    <x v="4"/>
    <s v="Beauty"/>
    <s v="Beauty"/>
    <s v="Beauty"/>
    <n v="80"/>
    <s v="Beauty"/>
    <m/>
    <n v="2023"/>
    <n v="2"/>
    <n v="28"/>
    <n v="3"/>
    <s v="Weekday"/>
    <m/>
    <m/>
  </r>
  <r>
    <s v="WEB-9643"/>
    <x v="737"/>
    <s v="Tanya Malhotra"/>
    <x v="2"/>
    <x v="0"/>
    <x v="5"/>
    <n v="1"/>
    <n v="514.17999999999995"/>
    <x v="1"/>
    <x v="0"/>
    <n v="2"/>
    <n v="514.17999999999995"/>
    <m/>
    <m/>
    <m/>
    <m/>
    <m/>
    <m/>
    <s v="Completed"/>
    <s v="No"/>
    <s v="No"/>
    <m/>
    <n v="589"/>
    <n v="426"/>
    <n v="1463424.4009529033"/>
    <n v="118285.78776560788"/>
    <n v="3.8140589569160999"/>
    <s v="Storage Box"/>
    <x v="0"/>
    <s v="Home &amp; Kitchen"/>
    <s v="Home &amp; Kitchen"/>
    <s v="Home &amp; Kitchen"/>
    <n v="8"/>
    <s v="Home &amp; Kitchen"/>
    <m/>
    <n v="2023"/>
    <n v="11"/>
    <n v="6"/>
    <n v="2"/>
    <s v="Weekday"/>
    <m/>
    <m/>
  </r>
  <r>
    <s v="WEB-7030"/>
    <x v="310"/>
    <s v="Rohan Patel"/>
    <x v="1"/>
    <x v="3"/>
    <x v="10"/>
    <n v="2"/>
    <n v="1797.95"/>
    <x v="3"/>
    <x v="0"/>
    <n v="4"/>
    <n v="3595.9"/>
    <m/>
    <m/>
    <m/>
    <m/>
    <m/>
    <m/>
    <s v="Completed"/>
    <s v="Yes"/>
    <s v="No"/>
    <m/>
    <n v="595"/>
    <n v="444"/>
    <n v="1892867.2841657216"/>
    <n v="199432.98236095349"/>
    <n v="3.8949824970828471"/>
    <s v="Women'S Kurti"/>
    <x v="3"/>
    <s v="Fashion"/>
    <s v="Fashion"/>
    <s v="Fashion"/>
    <n v="15"/>
    <s v="Fashion"/>
    <m/>
    <n v="2025"/>
    <n v="1"/>
    <n v="10"/>
    <n v="6"/>
    <s v="Weekday"/>
    <m/>
    <m/>
  </r>
  <r>
    <s v="WEB-9337"/>
    <x v="636"/>
    <s v="Ishaan Pillai"/>
    <x v="4"/>
    <x v="4"/>
    <x v="21"/>
    <n v="3"/>
    <n v="729.17"/>
    <x v="3"/>
    <x v="2"/>
    <n v="4"/>
    <n v="2187.5099999999998"/>
    <m/>
    <m/>
    <m/>
    <m/>
    <m/>
    <m/>
    <s v="Completed"/>
    <s v="No"/>
    <s v="No"/>
    <m/>
    <n v="573"/>
    <n v="450"/>
    <n v="1098537.4901531704"/>
    <n v="96724.388030634553"/>
    <n v="3.9001122334455669"/>
    <s v="Shampoo 200Ml"/>
    <x v="4"/>
    <s v="Beauty"/>
    <s v="Beauty"/>
    <s v="Beauty"/>
    <n v="64"/>
    <s v="Beauty"/>
    <m/>
    <n v="2023"/>
    <n v="3"/>
    <n v="27"/>
    <n v="2"/>
    <s v="Weekday"/>
    <m/>
    <m/>
  </r>
  <r>
    <s v="WEB-7810"/>
    <x v="90"/>
    <s v="Rohan Malhotra"/>
    <x v="3"/>
    <x v="0"/>
    <x v="16"/>
    <n v="2"/>
    <n v="1178.6300000000001"/>
    <x v="3"/>
    <x v="0"/>
    <n v="5"/>
    <n v="2357.2600000000002"/>
    <m/>
    <m/>
    <m/>
    <m/>
    <m/>
    <m/>
    <s v="Completed"/>
    <s v="Yes"/>
    <s v="No"/>
    <m/>
    <n v="619"/>
    <n v="468"/>
    <n v="1463424.4009529033"/>
    <n v="118285.78776560788"/>
    <n v="3.8140589569160999"/>
    <s v="Table Lamp"/>
    <x v="0"/>
    <s v="Home &amp; Kitchen"/>
    <s v="Home &amp; Kitchen"/>
    <s v="Home &amp; Kitchen"/>
    <n v="32"/>
    <s v="Home &amp; Kitchen"/>
    <m/>
    <n v="2024"/>
    <n v="9"/>
    <n v="2"/>
    <n v="2"/>
    <s v="Weekday"/>
    <m/>
    <m/>
  </r>
  <r>
    <s v="WEB-5685"/>
    <x v="159"/>
    <s v="Meera Menon"/>
    <x v="1"/>
    <x v="2"/>
    <x v="2"/>
    <n v="3"/>
    <n v="305.68"/>
    <x v="0"/>
    <x v="3"/>
    <m/>
    <n v="917.04"/>
    <m/>
    <m/>
    <m/>
    <m/>
    <m/>
    <m/>
    <s v="Lost Sale"/>
    <s v="No"/>
    <s v="Yes"/>
    <m/>
    <n v="595"/>
    <n v="444"/>
    <n v="594714.6477588166"/>
    <n v="60882.938065984097"/>
    <n v="3.804733727810651"/>
    <s v="Cookbook"/>
    <x v="2"/>
    <s v="Books"/>
    <s v="Books"/>
    <s v="Books"/>
    <n v="4"/>
    <s v="Books"/>
    <m/>
    <n v="2025"/>
    <n v="2"/>
    <n v="28"/>
    <n v="6"/>
    <s v="Weekday"/>
    <m/>
    <m/>
  </r>
  <r>
    <s v="WEB-6956"/>
    <x v="135"/>
    <s v="Vivaan Chatterjee"/>
    <x v="1"/>
    <x v="3"/>
    <x v="17"/>
    <n v="1"/>
    <n v="759.08"/>
    <x v="3"/>
    <x v="0"/>
    <m/>
    <n v="759.08"/>
    <m/>
    <m/>
    <m/>
    <m/>
    <m/>
    <m/>
    <s v="Completed"/>
    <s v="No"/>
    <s v="No"/>
    <m/>
    <n v="595"/>
    <n v="444"/>
    <n v="1892867.2841657216"/>
    <n v="199432.98236095349"/>
    <n v="3.8949824970828471"/>
    <s v="Running Shoes"/>
    <x v="3"/>
    <s v="Fashion"/>
    <s v="Fashion"/>
    <s v="Fashion"/>
    <n v="45"/>
    <s v="Fashion"/>
    <m/>
    <n v="2023"/>
    <n v="12"/>
    <n v="4"/>
    <n v="2"/>
    <s v="Weekday"/>
    <m/>
    <m/>
  </r>
  <r>
    <s v="WEB-6916"/>
    <x v="569"/>
    <s v="Diya Rao"/>
    <x v="0"/>
    <x v="2"/>
    <x v="2"/>
    <n v="1"/>
    <n v="418.18"/>
    <x v="4"/>
    <x v="0"/>
    <n v="3"/>
    <n v="418.18"/>
    <m/>
    <m/>
    <m/>
    <m/>
    <m/>
    <m/>
    <s v="Completed"/>
    <s v="No"/>
    <s v="No"/>
    <m/>
    <n v="590"/>
    <n v="451"/>
    <n v="594714.6477588166"/>
    <n v="60882.938065984097"/>
    <n v="3.804733727810651"/>
    <s v="Cookbook"/>
    <x v="2"/>
    <s v="Books"/>
    <s v="Books"/>
    <s v="Books"/>
    <n v="4"/>
    <s v="Books"/>
    <m/>
    <n v="2024"/>
    <n v="2"/>
    <n v="7"/>
    <n v="4"/>
    <s v="Weekend"/>
    <m/>
    <m/>
  </r>
  <r>
    <s v="WEB-5047"/>
    <x v="488"/>
    <s v="Ishaan Rao"/>
    <x v="3"/>
    <x v="2"/>
    <x v="7"/>
    <n v="1"/>
    <n v="253.32"/>
    <x v="4"/>
    <x v="0"/>
    <n v="4"/>
    <n v="253.32"/>
    <m/>
    <m/>
    <m/>
    <m/>
    <m/>
    <m/>
    <s v="Completed"/>
    <s v="No"/>
    <s v="No"/>
    <m/>
    <n v="619"/>
    <n v="468"/>
    <n v="594714.6477588166"/>
    <n v="60882.938065984097"/>
    <n v="3.804733727810651"/>
    <s v="Fiction Novel"/>
    <x v="2"/>
    <s v="Books"/>
    <s v="Books"/>
    <s v="Books"/>
    <n v="11"/>
    <s v="Books"/>
    <m/>
    <n v="2024"/>
    <n v="11"/>
    <n v="6"/>
    <n v="4"/>
    <s v="Weekday"/>
    <m/>
    <m/>
  </r>
  <r>
    <s v="WEB-7189"/>
    <x v="431"/>
    <s v="Vikram Singh"/>
    <x v="7"/>
    <x v="3"/>
    <x v="20"/>
    <n v="1"/>
    <n v="373.34"/>
    <x v="2"/>
    <x v="0"/>
    <n v="5"/>
    <n v="373.34"/>
    <m/>
    <m/>
    <m/>
    <m/>
    <m/>
    <m/>
    <s v="Completed"/>
    <s v="No"/>
    <s v="No"/>
    <m/>
    <n v="567"/>
    <n v="440"/>
    <n v="1892867.2841657216"/>
    <n v="199432.98236095349"/>
    <n v="3.8949824970828471"/>
    <s v="Men'S T-Shirt"/>
    <x v="3"/>
    <s v="Fashion"/>
    <s v="Fashion"/>
    <s v="Fashion"/>
    <n v="55"/>
    <s v="Fashion"/>
    <m/>
    <n v="2024"/>
    <n v="4"/>
    <n v="29"/>
    <n v="2"/>
    <s v="Weekday"/>
    <m/>
    <m/>
  </r>
  <r>
    <s v="WEB-9013"/>
    <x v="404"/>
    <s v="Ananya Menon"/>
    <x v="4"/>
    <x v="4"/>
    <x v="6"/>
    <n v="1"/>
    <n v="996.97"/>
    <x v="0"/>
    <x v="0"/>
    <n v="3"/>
    <n v="996.97"/>
    <m/>
    <m/>
    <m/>
    <m/>
    <m/>
    <m/>
    <s v="Completed"/>
    <s v="No"/>
    <s v="No"/>
    <m/>
    <n v="573"/>
    <n v="450"/>
    <n v="1098537.4901531704"/>
    <n v="96724.388030634553"/>
    <n v="3.9001122334455669"/>
    <s v="Lipstick"/>
    <x v="4"/>
    <s v="Beauty"/>
    <s v="Beauty"/>
    <s v="Beauty"/>
    <n v="10"/>
    <s v="Beauty"/>
    <m/>
    <n v="2023"/>
    <n v="10"/>
    <n v="2"/>
    <n v="2"/>
    <s v="Weekday"/>
    <m/>
    <m/>
  </r>
  <r>
    <s v="WEB-5866"/>
    <x v="380"/>
    <s v="Vikram Singh"/>
    <x v="1"/>
    <x v="1"/>
    <x v="11"/>
    <n v="1"/>
    <n v="2892.68"/>
    <x v="2"/>
    <x v="2"/>
    <m/>
    <n v="2892.68"/>
    <m/>
    <m/>
    <m/>
    <m/>
    <m/>
    <m/>
    <s v="Completed"/>
    <s v="No"/>
    <s v="No"/>
    <m/>
    <n v="595"/>
    <n v="444"/>
    <n v="2759712.3299794244"/>
    <n v="330643.50635802455"/>
    <n v="3.8641711229946525"/>
    <s v="Smart Watch"/>
    <x v="1"/>
    <s v="Electronics"/>
    <s v="Electronics"/>
    <s v="Electronics"/>
    <n v="17"/>
    <s v="Electronics"/>
    <m/>
    <n v="2024"/>
    <n v="11"/>
    <n v="4"/>
    <n v="2"/>
    <s v="Weekday"/>
    <m/>
    <m/>
  </r>
  <r>
    <s v="WEB-5954"/>
    <x v="86"/>
    <s v="Saanvi Gupta"/>
    <x v="2"/>
    <x v="0"/>
    <x v="4"/>
    <n v="2"/>
    <n v="1536.3"/>
    <x v="4"/>
    <x v="0"/>
    <n v="2"/>
    <n v="3072.6"/>
    <m/>
    <m/>
    <m/>
    <m/>
    <m/>
    <m/>
    <s v="Completed"/>
    <s v="Yes"/>
    <s v="No"/>
    <m/>
    <n v="589"/>
    <n v="426"/>
    <n v="1463424.4009529033"/>
    <n v="118285.78776560788"/>
    <n v="3.8140589569160999"/>
    <s v="Non-Stick Pan"/>
    <x v="0"/>
    <s v="Home &amp; Kitchen"/>
    <s v="Home &amp; Kitchen"/>
    <s v="Home &amp; Kitchen"/>
    <n v="7"/>
    <s v="Home &amp; Kitchen"/>
    <m/>
    <n v="2023"/>
    <n v="2"/>
    <n v="19"/>
    <n v="1"/>
    <s v="Weekday"/>
    <m/>
    <m/>
  </r>
  <r>
    <s v="WEB-9657"/>
    <x v="51"/>
    <s v="Rahul Nair"/>
    <x v="4"/>
    <x v="4"/>
    <x v="21"/>
    <n v="2"/>
    <n v="1034.29"/>
    <x v="2"/>
    <x v="0"/>
    <n v="4"/>
    <n v="2068.58"/>
    <m/>
    <m/>
    <m/>
    <m/>
    <m/>
    <m/>
    <s v="Completed"/>
    <s v="Yes"/>
    <s v="No"/>
    <m/>
    <n v="573"/>
    <n v="450"/>
    <n v="1098537.4901531704"/>
    <n v="96724.388030634553"/>
    <n v="3.9001122334455669"/>
    <s v="Shampoo 200Ml"/>
    <x v="4"/>
    <s v="Beauty"/>
    <s v="Beauty"/>
    <s v="Beauty"/>
    <n v="64"/>
    <s v="Beauty"/>
    <m/>
    <n v="2023"/>
    <n v="12"/>
    <n v="26"/>
    <n v="3"/>
    <s v="Weekday"/>
    <m/>
    <m/>
  </r>
  <r>
    <s v="WEB-6274"/>
    <x v="280"/>
    <s v="Simran Pillai"/>
    <x v="2"/>
    <x v="1"/>
    <x v="9"/>
    <n v="1"/>
    <n v="688.93"/>
    <x v="0"/>
    <x v="0"/>
    <n v="2"/>
    <n v="688.93"/>
    <m/>
    <m/>
    <m/>
    <m/>
    <m/>
    <m/>
    <s v="Completed"/>
    <s v="No"/>
    <s v="No"/>
    <m/>
    <n v="589"/>
    <n v="426"/>
    <n v="2759712.3299794244"/>
    <n v="330643.50635802455"/>
    <n v="3.8641711229946525"/>
    <s v="Usb Cable"/>
    <x v="1"/>
    <s v="Electronics"/>
    <s v="Electronics"/>
    <s v="Electronics"/>
    <n v="13"/>
    <s v="Electronics"/>
    <m/>
    <n v="2023"/>
    <n v="11"/>
    <n v="14"/>
    <n v="3"/>
    <s v="Weekday"/>
    <m/>
    <m/>
  </r>
  <r>
    <s v="WEB-6945"/>
    <x v="293"/>
    <s v="Aditya Menon"/>
    <x v="0"/>
    <x v="1"/>
    <x v="8"/>
    <n v="1"/>
    <n v="2007.63"/>
    <x v="3"/>
    <x v="0"/>
    <n v="1"/>
    <n v="2007.63"/>
    <m/>
    <m/>
    <m/>
    <m/>
    <m/>
    <m/>
    <s v="Completed"/>
    <s v="Yes"/>
    <s v="No"/>
    <m/>
    <n v="590"/>
    <n v="451"/>
    <n v="2759712.3299794244"/>
    <n v="330643.50635802455"/>
    <n v="3.8641711229946525"/>
    <s v="Wireless Earbuds"/>
    <x v="1"/>
    <s v="Electronics"/>
    <s v="Electronics"/>
    <s v="Electronics"/>
    <n v="12"/>
    <s v="Electronics"/>
    <m/>
    <n v="2023"/>
    <n v="11"/>
    <n v="30"/>
    <n v="5"/>
    <s v="Weekday"/>
    <m/>
    <m/>
  </r>
  <r>
    <s v="WEB-6735"/>
    <x v="333"/>
    <s v="Ishaan Menon"/>
    <x v="6"/>
    <x v="1"/>
    <x v="1"/>
    <n v="1"/>
    <n v="1636.36"/>
    <x v="4"/>
    <x v="0"/>
    <n v="4"/>
    <n v="1636.36"/>
    <m/>
    <m/>
    <m/>
    <m/>
    <m/>
    <m/>
    <s v="Completed"/>
    <s v="Yes"/>
    <s v="No"/>
    <m/>
    <n v="558"/>
    <n v="430"/>
    <n v="2759712.3299794244"/>
    <n v="330643.50635802455"/>
    <n v="3.8641711229946525"/>
    <s v="Power Bank 10000Mah"/>
    <x v="1"/>
    <s v="Electronics"/>
    <s v="Electronics"/>
    <s v="Electronics"/>
    <n v="3"/>
    <s v="Electronics"/>
    <m/>
    <n v="2023"/>
    <n v="1"/>
    <n v="2"/>
    <n v="2"/>
    <s v="Weekday"/>
    <m/>
    <m/>
  </r>
  <r>
    <s v="WEB-6755"/>
    <x v="268"/>
    <s v="Rohan Singh"/>
    <x v="6"/>
    <x v="4"/>
    <x v="21"/>
    <n v="1"/>
    <n v="300.16000000000003"/>
    <x v="1"/>
    <x v="0"/>
    <n v="5"/>
    <n v="300.16000000000003"/>
    <m/>
    <m/>
    <m/>
    <m/>
    <m/>
    <m/>
    <s v="Completed"/>
    <s v="No"/>
    <s v="No"/>
    <m/>
    <n v="558"/>
    <n v="430"/>
    <n v="1098537.4901531704"/>
    <n v="96724.388030634553"/>
    <n v="3.9001122334455669"/>
    <s v="Shampoo 200Ml"/>
    <x v="4"/>
    <s v="Beauty"/>
    <s v="Beauty"/>
    <s v="Beauty"/>
    <n v="64"/>
    <s v="Beauty"/>
    <m/>
    <n v="2024"/>
    <n v="6"/>
    <n v="9"/>
    <n v="1"/>
    <s v="Weekday"/>
    <m/>
    <m/>
  </r>
  <r>
    <s v="WEB-7599"/>
    <x v="591"/>
    <s v="Kavya Chatterjee"/>
    <x v="0"/>
    <x v="4"/>
    <x v="21"/>
    <n v="1"/>
    <n v="1412.54"/>
    <x v="1"/>
    <x v="0"/>
    <n v="5"/>
    <n v="1412.54"/>
    <m/>
    <m/>
    <m/>
    <m/>
    <m/>
    <m/>
    <s v="Completed"/>
    <s v="Yes"/>
    <s v="No"/>
    <m/>
    <n v="590"/>
    <n v="451"/>
    <n v="1098537.4901531704"/>
    <n v="96724.388030634553"/>
    <n v="3.9001122334455669"/>
    <s v="Shampoo 200Ml"/>
    <x v="4"/>
    <s v="Beauty"/>
    <s v="Beauty"/>
    <s v="Beauty"/>
    <n v="64"/>
    <s v="Beauty"/>
    <m/>
    <n v="2024"/>
    <n v="9"/>
    <n v="10"/>
    <n v="3"/>
    <s v="Weekday"/>
    <m/>
    <m/>
  </r>
  <r>
    <s v="WEB-6828"/>
    <x v="673"/>
    <s v="Simran Joshi"/>
    <x v="7"/>
    <x v="3"/>
    <x v="10"/>
    <n v="1"/>
    <n v="1868.81"/>
    <x v="3"/>
    <x v="0"/>
    <n v="5"/>
    <n v="1868.81"/>
    <m/>
    <m/>
    <m/>
    <m/>
    <m/>
    <m/>
    <s v="Completed"/>
    <s v="Yes"/>
    <s v="No"/>
    <m/>
    <n v="567"/>
    <n v="440"/>
    <n v="1892867.2841657216"/>
    <n v="199432.98236095349"/>
    <n v="3.8949824970828471"/>
    <s v="Women'S Kurti"/>
    <x v="3"/>
    <s v="Fashion"/>
    <s v="Fashion"/>
    <s v="Fashion"/>
    <n v="15"/>
    <s v="Fashion"/>
    <m/>
    <n v="2024"/>
    <n v="4"/>
    <n v="27"/>
    <n v="7"/>
    <s v="Weekday"/>
    <m/>
    <m/>
  </r>
  <r>
    <s v="WEB-8089"/>
    <x v="387"/>
    <s v="Aarav Pillai"/>
    <x v="0"/>
    <x v="1"/>
    <x v="18"/>
    <n v="1"/>
    <n v="1235.05"/>
    <x v="2"/>
    <x v="0"/>
    <n v="5"/>
    <n v="1235.05"/>
    <m/>
    <m/>
    <m/>
    <m/>
    <m/>
    <m/>
    <s v="Completed"/>
    <s v="Yes"/>
    <s v="No"/>
    <m/>
    <n v="590"/>
    <n v="451"/>
    <n v="2759712.3299794244"/>
    <n v="330643.50635802455"/>
    <n v="3.8641711229946525"/>
    <s v="Bluetooth Speaker"/>
    <x v="1"/>
    <s v="Electronics"/>
    <s v="Electronics"/>
    <s v="Electronics"/>
    <n v="48"/>
    <s v="Electronics"/>
    <m/>
    <n v="2023"/>
    <n v="9"/>
    <n v="16"/>
    <n v="7"/>
    <s v="Weekday"/>
    <m/>
    <m/>
  </r>
  <r>
    <s v="WEB-7101"/>
    <x v="660"/>
    <s v="Ananya Kapoor"/>
    <x v="3"/>
    <x v="1"/>
    <x v="9"/>
    <n v="1"/>
    <n v="648.78"/>
    <x v="1"/>
    <x v="0"/>
    <n v="4"/>
    <n v="648.78"/>
    <m/>
    <m/>
    <m/>
    <m/>
    <m/>
    <m/>
    <s v="Completed"/>
    <s v="No"/>
    <s v="No"/>
    <m/>
    <n v="619"/>
    <n v="468"/>
    <n v="2759712.3299794244"/>
    <n v="330643.50635802455"/>
    <n v="3.8641711229946525"/>
    <s v="Usb Cable"/>
    <x v="1"/>
    <s v="Electronics"/>
    <s v="Electronics"/>
    <s v="Electronics"/>
    <n v="13"/>
    <s v="Electronics"/>
    <m/>
    <n v="2024"/>
    <n v="4"/>
    <n v="14"/>
    <n v="1"/>
    <s v="Weekday"/>
    <m/>
    <m/>
  </r>
  <r>
    <s v="WEB-5264"/>
    <x v="803"/>
    <s v="Saanvi Gupta"/>
    <x v="2"/>
    <x v="1"/>
    <x v="1"/>
    <n v="2"/>
    <n v="1549.14"/>
    <x v="4"/>
    <x v="0"/>
    <n v="4"/>
    <n v="3098.28"/>
    <m/>
    <m/>
    <m/>
    <m/>
    <m/>
    <m/>
    <s v="Completed"/>
    <s v="Yes"/>
    <s v="No"/>
    <m/>
    <n v="589"/>
    <n v="426"/>
    <n v="2759712.3299794244"/>
    <n v="330643.50635802455"/>
    <n v="3.8641711229946525"/>
    <s v="Power Bank 10000Mah"/>
    <x v="1"/>
    <s v="Electronics"/>
    <s v="Electronics"/>
    <s v="Electronics"/>
    <n v="3"/>
    <s v="Electronics"/>
    <m/>
    <n v="2024"/>
    <n v="3"/>
    <n v="18"/>
    <n v="2"/>
    <s v="Weekday"/>
    <m/>
    <m/>
  </r>
  <r>
    <s v="WEB-9049"/>
    <x v="892"/>
    <s v="Tanya Sharma"/>
    <x v="1"/>
    <x v="1"/>
    <x v="11"/>
    <n v="1"/>
    <n v="1976.28"/>
    <x v="2"/>
    <x v="0"/>
    <n v="4"/>
    <n v="1976.28"/>
    <m/>
    <m/>
    <m/>
    <m/>
    <m/>
    <m/>
    <s v="Completed"/>
    <s v="Yes"/>
    <s v="No"/>
    <m/>
    <n v="595"/>
    <n v="444"/>
    <n v="2759712.3299794244"/>
    <n v="330643.50635802455"/>
    <n v="3.8641711229946525"/>
    <s v="Smart Watch"/>
    <x v="1"/>
    <s v="Electronics"/>
    <s v="Electronics"/>
    <s v="Electronics"/>
    <n v="17"/>
    <s v="Electronics"/>
    <m/>
    <n v="2024"/>
    <n v="6"/>
    <n v="17"/>
    <n v="2"/>
    <s v="Weekday"/>
    <m/>
    <m/>
  </r>
  <r>
    <s v="WEB-8219"/>
    <x v="499"/>
    <s v="Diya Sharma"/>
    <x v="2"/>
    <x v="0"/>
    <x v="16"/>
    <n v="1"/>
    <n v="1555.01"/>
    <x v="0"/>
    <x v="3"/>
    <n v="4"/>
    <n v="1555.01"/>
    <m/>
    <m/>
    <m/>
    <m/>
    <m/>
    <m/>
    <s v="Lost Sale"/>
    <s v="No"/>
    <s v="Yes"/>
    <m/>
    <n v="589"/>
    <n v="426"/>
    <n v="1463424.4009529033"/>
    <n v="118285.78776560788"/>
    <n v="3.8140589569160999"/>
    <s v="Table Lamp"/>
    <x v="0"/>
    <s v="Home &amp; Kitchen"/>
    <s v="Home &amp; Kitchen"/>
    <s v="Home &amp; Kitchen"/>
    <n v="32"/>
    <s v="Home &amp; Kitchen"/>
    <m/>
    <n v="2025"/>
    <n v="4"/>
    <n v="23"/>
    <n v="4"/>
    <s v="Weekday"/>
    <m/>
    <m/>
  </r>
  <r>
    <s v="WEB-6656"/>
    <x v="730"/>
    <s v="Arjun Gupta"/>
    <x v="4"/>
    <x v="0"/>
    <x v="16"/>
    <n v="1"/>
    <n v="1664.19"/>
    <x v="2"/>
    <x v="0"/>
    <n v="4"/>
    <n v="1664.19"/>
    <m/>
    <m/>
    <m/>
    <m/>
    <m/>
    <m/>
    <s v="Completed"/>
    <s v="Yes"/>
    <s v="No"/>
    <m/>
    <n v="573"/>
    <n v="450"/>
    <n v="1463424.4009529033"/>
    <n v="118285.78776560788"/>
    <n v="3.8140589569160999"/>
    <s v="Table Lamp"/>
    <x v="0"/>
    <s v="Home &amp; Kitchen"/>
    <s v="Home &amp; Kitchen"/>
    <s v="Home &amp; Kitchen"/>
    <n v="32"/>
    <s v="Home &amp; Kitchen"/>
    <m/>
    <n v="2023"/>
    <n v="1"/>
    <n v="27"/>
    <n v="6"/>
    <s v="Weekday"/>
    <m/>
    <m/>
  </r>
  <r>
    <s v="WEB-7656"/>
    <x v="536"/>
    <s v="Diya Gupta"/>
    <x v="3"/>
    <x v="0"/>
    <x v="0"/>
    <n v="1"/>
    <n v="728.4"/>
    <x v="3"/>
    <x v="0"/>
    <n v="2"/>
    <n v="728.4"/>
    <m/>
    <m/>
    <m/>
    <m/>
    <m/>
    <m/>
    <s v="Completed"/>
    <s v="No"/>
    <s v="No"/>
    <m/>
    <n v="619"/>
    <n v="468"/>
    <n v="1463424.4009529033"/>
    <n v="118285.78776560788"/>
    <n v="3.8140589569160999"/>
    <s v="Water Bottle"/>
    <x v="0"/>
    <s v="Home &amp; Kitchen"/>
    <s v="Home &amp; Kitchen"/>
    <s v="Home &amp; Kitchen"/>
    <n v="2"/>
    <s v="Home &amp; Kitchen"/>
    <m/>
    <n v="2025"/>
    <n v="1"/>
    <n v="6"/>
    <n v="2"/>
    <s v="Weekday"/>
    <m/>
    <m/>
  </r>
  <r>
    <s v="WEB-7498"/>
    <x v="245"/>
    <s v="Arjun Singh"/>
    <x v="3"/>
    <x v="0"/>
    <x v="16"/>
    <n v="2"/>
    <n v="1043.1600000000001"/>
    <x v="3"/>
    <x v="0"/>
    <n v="5"/>
    <n v="2086.3200000000002"/>
    <m/>
    <m/>
    <m/>
    <m/>
    <m/>
    <m/>
    <s v="Completed"/>
    <s v="Yes"/>
    <s v="No"/>
    <m/>
    <n v="619"/>
    <n v="468"/>
    <n v="1463424.4009529033"/>
    <n v="118285.78776560788"/>
    <n v="3.8140589569160999"/>
    <s v="Table Lamp"/>
    <x v="0"/>
    <s v="Home &amp; Kitchen"/>
    <s v="Home &amp; Kitchen"/>
    <s v="Home &amp; Kitchen"/>
    <n v="32"/>
    <s v="Home &amp; Kitchen"/>
    <m/>
    <n v="2024"/>
    <n v="12"/>
    <n v="13"/>
    <n v="6"/>
    <s v="Weekday"/>
    <m/>
    <m/>
  </r>
  <r>
    <s v="WEB-8690"/>
    <x v="391"/>
    <s v="Simran Sharma"/>
    <x v="5"/>
    <x v="4"/>
    <x v="24"/>
    <n v="2"/>
    <n v="1080.1199999999999"/>
    <x v="4"/>
    <x v="0"/>
    <n v="5"/>
    <n v="2160.2399999999998"/>
    <m/>
    <m/>
    <m/>
    <m/>
    <m/>
    <m/>
    <s v="Completed"/>
    <s v="Yes"/>
    <s v="No"/>
    <m/>
    <n v="559"/>
    <n v="408"/>
    <n v="1098537.4901531704"/>
    <n v="96724.388030634553"/>
    <n v="3.9001122334455669"/>
    <s v="Face Cream"/>
    <x v="4"/>
    <s v="Beauty"/>
    <s v="Beauty"/>
    <s v="Beauty"/>
    <n v="80"/>
    <s v="Beauty"/>
    <m/>
    <n v="2023"/>
    <n v="1"/>
    <n v="16"/>
    <n v="2"/>
    <s v="Weekday"/>
    <m/>
    <m/>
  </r>
  <r>
    <s v="WEB-8553"/>
    <x v="698"/>
    <s v="Arjun Joshi"/>
    <x v="1"/>
    <x v="2"/>
    <x v="15"/>
    <n v="1"/>
    <n v="153.31"/>
    <x v="2"/>
    <x v="0"/>
    <n v="3"/>
    <n v="153.31"/>
    <m/>
    <m/>
    <m/>
    <m/>
    <m/>
    <m/>
    <s v="Completed"/>
    <s v="No"/>
    <s v="No"/>
    <m/>
    <n v="595"/>
    <n v="444"/>
    <n v="594714.6477588166"/>
    <n v="60882.938065984097"/>
    <n v="3.804733727810651"/>
    <s v="Kids Story Book"/>
    <x v="2"/>
    <s v="Books"/>
    <s v="Books"/>
    <s v="Books"/>
    <n v="23"/>
    <s v="Books"/>
    <m/>
    <n v="2024"/>
    <n v="11"/>
    <n v="7"/>
    <n v="5"/>
    <s v="Weekend"/>
    <m/>
    <m/>
  </r>
  <r>
    <s v="WEB-5558"/>
    <x v="226"/>
    <s v="Riya Menon"/>
    <x v="2"/>
    <x v="3"/>
    <x v="20"/>
    <n v="2"/>
    <n v="2076.1999999999998"/>
    <x v="4"/>
    <x v="0"/>
    <n v="4"/>
    <n v="4152.3999999999996"/>
    <m/>
    <m/>
    <m/>
    <m/>
    <m/>
    <m/>
    <s v="Completed"/>
    <s v="Yes"/>
    <s v="No"/>
    <m/>
    <n v="589"/>
    <n v="426"/>
    <n v="1892867.2841657216"/>
    <n v="199432.98236095349"/>
    <n v="3.8949824970828471"/>
    <s v="Men'S T-Shirt"/>
    <x v="3"/>
    <s v="Fashion"/>
    <s v="Fashion"/>
    <s v="Fashion"/>
    <n v="55"/>
    <s v="Fashion"/>
    <m/>
    <n v="2023"/>
    <n v="11"/>
    <n v="18"/>
    <n v="7"/>
    <s v="Weekday"/>
    <m/>
    <m/>
  </r>
  <r>
    <s v="WEB-5340"/>
    <x v="644"/>
    <s v="Aarav Bose"/>
    <x v="0"/>
    <x v="0"/>
    <x v="16"/>
    <n v="1"/>
    <n v="1269"/>
    <x v="1"/>
    <x v="0"/>
    <n v="5"/>
    <n v="1269"/>
    <m/>
    <m/>
    <m/>
    <m/>
    <m/>
    <m/>
    <s v="Completed"/>
    <s v="Yes"/>
    <s v="No"/>
    <m/>
    <n v="590"/>
    <n v="451"/>
    <n v="1463424.4009529033"/>
    <n v="118285.78776560788"/>
    <n v="3.8140589569160999"/>
    <s v="Table Lamp"/>
    <x v="0"/>
    <s v="Home &amp; Kitchen"/>
    <s v="Home &amp; Kitchen"/>
    <s v="Home &amp; Kitchen"/>
    <n v="32"/>
    <s v="Home &amp; Kitchen"/>
    <m/>
    <n v="2024"/>
    <n v="11"/>
    <n v="26"/>
    <n v="3"/>
    <s v="Weekday"/>
    <m/>
    <m/>
  </r>
  <r>
    <s v="WEB-7137"/>
    <x v="150"/>
    <s v="Aarav Kumar"/>
    <x v="1"/>
    <x v="0"/>
    <x v="0"/>
    <n v="1"/>
    <n v="1180.3599999999999"/>
    <x v="1"/>
    <x v="0"/>
    <n v="3"/>
    <n v="1180.3599999999999"/>
    <m/>
    <m/>
    <m/>
    <m/>
    <m/>
    <m/>
    <s v="Completed"/>
    <s v="Yes"/>
    <s v="No"/>
    <m/>
    <n v="595"/>
    <n v="444"/>
    <n v="1463424.4009529033"/>
    <n v="118285.78776560788"/>
    <n v="3.8140589569160999"/>
    <s v="Water Bottle"/>
    <x v="0"/>
    <s v="Home &amp; Kitchen"/>
    <s v="Home &amp; Kitchen"/>
    <s v="Home &amp; Kitchen"/>
    <n v="2"/>
    <s v="Home &amp; Kitchen"/>
    <m/>
    <n v="2025"/>
    <n v="6"/>
    <n v="12"/>
    <n v="5"/>
    <s v="Weekday"/>
    <m/>
    <m/>
  </r>
  <r>
    <s v="WEB-6663"/>
    <x v="796"/>
    <s v="Meera Verma"/>
    <x v="2"/>
    <x v="4"/>
    <x v="6"/>
    <n v="2"/>
    <n v="1451.29"/>
    <x v="1"/>
    <x v="0"/>
    <n v="4"/>
    <n v="2902.58"/>
    <m/>
    <m/>
    <m/>
    <m/>
    <m/>
    <m/>
    <s v="Completed"/>
    <s v="Yes"/>
    <s v="No"/>
    <m/>
    <n v="589"/>
    <n v="426"/>
    <n v="1098537.4901531704"/>
    <n v="96724.388030634553"/>
    <n v="3.9001122334455669"/>
    <s v="Lipstick"/>
    <x v="4"/>
    <s v="Beauty"/>
    <s v="Beauty"/>
    <s v="Beauty"/>
    <n v="10"/>
    <s v="Beauty"/>
    <m/>
    <n v="2023"/>
    <n v="3"/>
    <n v="8"/>
    <n v="4"/>
    <s v="Weekday"/>
    <m/>
    <m/>
  </r>
  <r>
    <s v="WEB-6485"/>
    <x v="724"/>
    <s v="Rohan Khan"/>
    <x v="6"/>
    <x v="2"/>
    <x v="14"/>
    <n v="3"/>
    <n v="126.93"/>
    <x v="4"/>
    <x v="3"/>
    <n v="4"/>
    <n v="380.79"/>
    <m/>
    <m/>
    <m/>
    <m/>
    <m/>
    <m/>
    <s v="Lost Sale"/>
    <s v="No"/>
    <s v="Yes"/>
    <m/>
    <n v="558"/>
    <n v="430"/>
    <n v="594714.6477588166"/>
    <n v="60882.938065984097"/>
    <n v="3.804733727810651"/>
    <s v="Notebook Set"/>
    <x v="2"/>
    <s v="Books"/>
    <s v="Books"/>
    <s v="Books"/>
    <n v="20"/>
    <s v="Books"/>
    <m/>
    <n v="2023"/>
    <n v="3"/>
    <n v="25"/>
    <n v="7"/>
    <s v="Weekday"/>
    <m/>
    <m/>
  </r>
  <r>
    <s v="WEB-8433"/>
    <x v="28"/>
    <s v="Ananya Chatterjee"/>
    <x v="7"/>
    <x v="3"/>
    <x v="17"/>
    <n v="1"/>
    <n v="2351.0100000000002"/>
    <x v="1"/>
    <x v="0"/>
    <n v="4"/>
    <n v="2351.0100000000002"/>
    <m/>
    <m/>
    <m/>
    <m/>
    <m/>
    <m/>
    <s v="Completed"/>
    <s v="Yes"/>
    <s v="No"/>
    <m/>
    <n v="567"/>
    <n v="440"/>
    <n v="1892867.2841657216"/>
    <n v="199432.98236095349"/>
    <n v="3.8949824970828471"/>
    <s v="Running Shoes"/>
    <x v="3"/>
    <s v="Fashion"/>
    <s v="Fashion"/>
    <s v="Fashion"/>
    <n v="45"/>
    <s v="Fashion"/>
    <m/>
    <n v="2024"/>
    <n v="3"/>
    <n v="25"/>
    <n v="2"/>
    <s v="Weekday"/>
    <m/>
    <m/>
  </r>
  <r>
    <s v="WEB-8979"/>
    <x v="624"/>
    <s v="Saanvi Rao"/>
    <x v="7"/>
    <x v="3"/>
    <x v="20"/>
    <n v="1"/>
    <n v="1465.66"/>
    <x v="0"/>
    <x v="2"/>
    <n v="4"/>
    <n v="1465.66"/>
    <m/>
    <m/>
    <m/>
    <m/>
    <m/>
    <m/>
    <s v="Completed"/>
    <s v="No"/>
    <s v="No"/>
    <m/>
    <n v="567"/>
    <n v="440"/>
    <n v="1892867.2841657216"/>
    <n v="199432.98236095349"/>
    <n v="3.8949824970828471"/>
    <s v="Men'S T-Shirt"/>
    <x v="3"/>
    <s v="Fashion"/>
    <s v="Fashion"/>
    <s v="Fashion"/>
    <n v="55"/>
    <s v="Fashion"/>
    <m/>
    <n v="2023"/>
    <n v="6"/>
    <n v="2"/>
    <n v="6"/>
    <s v="Weekday"/>
    <m/>
    <m/>
  </r>
  <r>
    <s v="WEB-5733"/>
    <x v="466"/>
    <s v="Saanvi Iyer"/>
    <x v="7"/>
    <x v="0"/>
    <x v="4"/>
    <n v="1"/>
    <n v="660.57"/>
    <x v="3"/>
    <x v="0"/>
    <n v="4"/>
    <n v="660.57"/>
    <m/>
    <m/>
    <m/>
    <m/>
    <m/>
    <m/>
    <s v="Completed"/>
    <s v="No"/>
    <s v="No"/>
    <m/>
    <n v="567"/>
    <n v="440"/>
    <n v="1463424.4009529033"/>
    <n v="118285.78776560788"/>
    <n v="3.8140589569160999"/>
    <s v="Non-Stick Pan"/>
    <x v="0"/>
    <s v="Home &amp; Kitchen"/>
    <s v="Home &amp; Kitchen"/>
    <s v="Home &amp; Kitchen"/>
    <n v="7"/>
    <s v="Home &amp; Kitchen"/>
    <m/>
    <n v="2024"/>
    <n v="5"/>
    <n v="8"/>
    <n v="4"/>
    <s v="Weekday"/>
    <m/>
    <m/>
  </r>
  <r>
    <s v="WEB-8941"/>
    <x v="269"/>
    <s v="Vikram Pillai"/>
    <x v="3"/>
    <x v="4"/>
    <x v="24"/>
    <n v="2"/>
    <n v="189.51"/>
    <x v="0"/>
    <x v="0"/>
    <n v="5"/>
    <n v="379.02"/>
    <m/>
    <m/>
    <m/>
    <m/>
    <m/>
    <m/>
    <s v="Completed"/>
    <s v="No"/>
    <s v="No"/>
    <m/>
    <n v="619"/>
    <n v="468"/>
    <n v="1098537.4901531704"/>
    <n v="96724.388030634553"/>
    <n v="3.9001122334455669"/>
    <s v="Face Cream"/>
    <x v="4"/>
    <s v="Beauty"/>
    <s v="Beauty"/>
    <s v="Beauty"/>
    <n v="80"/>
    <s v="Beauty"/>
    <m/>
    <n v="2024"/>
    <n v="6"/>
    <n v="16"/>
    <n v="1"/>
    <s v="Weekday"/>
    <m/>
    <m/>
  </r>
  <r>
    <s v="WEB-5339"/>
    <x v="145"/>
    <s v="Ishaan Rao"/>
    <x v="1"/>
    <x v="4"/>
    <x v="12"/>
    <n v="1"/>
    <n v="627.36"/>
    <x v="4"/>
    <x v="0"/>
    <n v="4"/>
    <n v="627.36"/>
    <m/>
    <m/>
    <m/>
    <m/>
    <m/>
    <m/>
    <s v="Completed"/>
    <s v="No"/>
    <s v="No"/>
    <m/>
    <n v="595"/>
    <n v="444"/>
    <n v="1098537.4901531704"/>
    <n v="96724.388030634553"/>
    <n v="3.9001122334455669"/>
    <s v="Perfume 50Ml"/>
    <x v="4"/>
    <s v="Beauty"/>
    <s v="Beauty"/>
    <s v="Beauty"/>
    <n v="18"/>
    <s v="Beauty"/>
    <m/>
    <n v="2025"/>
    <n v="2"/>
    <n v="9"/>
    <n v="1"/>
    <s v="Weekday"/>
    <m/>
    <m/>
  </r>
  <r>
    <s v="WEB-6636"/>
    <x v="165"/>
    <s v="Neha Verma"/>
    <x v="3"/>
    <x v="0"/>
    <x v="16"/>
    <n v="1"/>
    <n v="756.31"/>
    <x v="1"/>
    <x v="0"/>
    <n v="4"/>
    <n v="756.31"/>
    <m/>
    <m/>
    <m/>
    <m/>
    <m/>
    <m/>
    <s v="Completed"/>
    <s v="No"/>
    <s v="No"/>
    <m/>
    <n v="619"/>
    <n v="468"/>
    <n v="1463424.4009529033"/>
    <n v="118285.78776560788"/>
    <n v="3.8140589569160999"/>
    <s v="Table Lamp"/>
    <x v="0"/>
    <s v="Home &amp; Kitchen"/>
    <s v="Home &amp; Kitchen"/>
    <s v="Home &amp; Kitchen"/>
    <n v="32"/>
    <s v="Home &amp; Kitchen"/>
    <m/>
    <n v="2024"/>
    <n v="12"/>
    <n v="23"/>
    <n v="2"/>
    <s v="Weekday"/>
    <m/>
    <m/>
  </r>
  <r>
    <s v="WEB-9036"/>
    <x v="378"/>
    <s v="Pooja Verma"/>
    <x v="3"/>
    <x v="4"/>
    <x v="6"/>
    <n v="1"/>
    <n v="737.96"/>
    <x v="1"/>
    <x v="0"/>
    <n v="4"/>
    <n v="737.96"/>
    <m/>
    <m/>
    <m/>
    <m/>
    <m/>
    <m/>
    <s v="Completed"/>
    <s v="No"/>
    <s v="No"/>
    <m/>
    <n v="619"/>
    <n v="468"/>
    <n v="1098537.4901531704"/>
    <n v="96724.388030634553"/>
    <n v="3.9001122334455669"/>
    <s v="Lipstick"/>
    <x v="4"/>
    <s v="Beauty"/>
    <s v="Beauty"/>
    <s v="Beauty"/>
    <n v="10"/>
    <s v="Beauty"/>
    <m/>
    <n v="2023"/>
    <n v="10"/>
    <n v="12"/>
    <n v="5"/>
    <s v="Weekday"/>
    <m/>
    <m/>
  </r>
  <r>
    <s v="WEB-5431"/>
    <x v="815"/>
    <s v="Riya Menon"/>
    <x v="3"/>
    <x v="1"/>
    <x v="11"/>
    <n v="1"/>
    <n v="1467"/>
    <x v="3"/>
    <x v="0"/>
    <n v="3"/>
    <n v="1467"/>
    <m/>
    <m/>
    <m/>
    <m/>
    <m/>
    <m/>
    <s v="Completed"/>
    <s v="Yes"/>
    <s v="No"/>
    <m/>
    <n v="619"/>
    <n v="468"/>
    <n v="2759712.3299794244"/>
    <n v="330643.50635802455"/>
    <n v="3.8641711229946525"/>
    <s v="Smart Watch"/>
    <x v="1"/>
    <s v="Electronics"/>
    <s v="Electronics"/>
    <s v="Electronics"/>
    <n v="17"/>
    <s v="Electronics"/>
    <m/>
    <n v="2024"/>
    <n v="7"/>
    <n v="19"/>
    <n v="6"/>
    <s v="Weekday"/>
    <m/>
    <m/>
  </r>
  <r>
    <s v="WEB-6297"/>
    <x v="28"/>
    <s v="Sanjay Patel"/>
    <x v="6"/>
    <x v="2"/>
    <x v="15"/>
    <n v="2"/>
    <n v="777.01"/>
    <x v="3"/>
    <x v="0"/>
    <n v="4"/>
    <n v="1554.02"/>
    <m/>
    <m/>
    <m/>
    <m/>
    <m/>
    <m/>
    <s v="Completed"/>
    <s v="Yes"/>
    <s v="No"/>
    <m/>
    <n v="558"/>
    <n v="430"/>
    <n v="594714.6477588166"/>
    <n v="60882.938065984097"/>
    <n v="3.804733727810651"/>
    <s v="Kids Story Book"/>
    <x v="2"/>
    <s v="Books"/>
    <s v="Books"/>
    <s v="Books"/>
    <n v="23"/>
    <s v="Books"/>
    <m/>
    <n v="2024"/>
    <n v="3"/>
    <n v="25"/>
    <n v="2"/>
    <s v="Weekday"/>
    <m/>
    <m/>
  </r>
  <r>
    <s v="WEB-5883"/>
    <x v="492"/>
    <s v="Vikram Kumar"/>
    <x v="3"/>
    <x v="4"/>
    <x v="24"/>
    <n v="1"/>
    <n v="1216.96"/>
    <x v="4"/>
    <x v="0"/>
    <n v="5"/>
    <n v="1216.96"/>
    <m/>
    <m/>
    <m/>
    <m/>
    <m/>
    <m/>
    <s v="Completed"/>
    <s v="Yes"/>
    <s v="No"/>
    <m/>
    <n v="619"/>
    <n v="468"/>
    <n v="1098537.4901531704"/>
    <n v="96724.388030634553"/>
    <n v="3.9001122334455669"/>
    <s v="Face Cream"/>
    <x v="4"/>
    <s v="Beauty"/>
    <s v="Beauty"/>
    <s v="Beauty"/>
    <n v="80"/>
    <s v="Beauty"/>
    <m/>
    <n v="2023"/>
    <n v="4"/>
    <n v="18"/>
    <n v="3"/>
    <s v="Weekday"/>
    <m/>
    <m/>
  </r>
  <r>
    <s v="WEB-7515"/>
    <x v="842"/>
    <s v="Simran Chatterjee"/>
    <x v="7"/>
    <x v="2"/>
    <x v="13"/>
    <n v="1"/>
    <n v="787.53"/>
    <x v="1"/>
    <x v="2"/>
    <n v="3"/>
    <n v="787.53"/>
    <m/>
    <m/>
    <m/>
    <m/>
    <m/>
    <m/>
    <s v="Completed"/>
    <s v="No"/>
    <s v="No"/>
    <m/>
    <n v="567"/>
    <n v="440"/>
    <n v="594714.6477588166"/>
    <n v="60882.938065984097"/>
    <n v="3.804733727810651"/>
    <s v="Self-Help Book"/>
    <x v="2"/>
    <s v="Books"/>
    <s v="Books"/>
    <s v="Books"/>
    <n v="19"/>
    <s v="Books"/>
    <m/>
    <n v="2025"/>
    <n v="4"/>
    <n v="29"/>
    <n v="3"/>
    <s v="Weekday"/>
    <m/>
    <m/>
  </r>
  <r>
    <s v="WEB-5525"/>
    <x v="766"/>
    <s v="Rahul Menon"/>
    <x v="1"/>
    <x v="0"/>
    <x v="5"/>
    <n v="2"/>
    <n v="1329.74"/>
    <x v="2"/>
    <x v="0"/>
    <n v="4"/>
    <n v="2659.48"/>
    <m/>
    <m/>
    <m/>
    <m/>
    <m/>
    <m/>
    <s v="Completed"/>
    <s v="Yes"/>
    <s v="No"/>
    <m/>
    <n v="595"/>
    <n v="444"/>
    <n v="1463424.4009529033"/>
    <n v="118285.78776560788"/>
    <n v="3.8140589569160999"/>
    <s v="Storage Box"/>
    <x v="0"/>
    <s v="Home &amp; Kitchen"/>
    <s v="Home &amp; Kitchen"/>
    <s v="Home &amp; Kitchen"/>
    <n v="8"/>
    <s v="Home &amp; Kitchen"/>
    <m/>
    <n v="2023"/>
    <n v="4"/>
    <n v="13"/>
    <n v="5"/>
    <s v="Weekday"/>
    <m/>
    <m/>
  </r>
  <r>
    <s v="WEB-5095"/>
    <x v="417"/>
    <s v="Vivaan Rao"/>
    <x v="6"/>
    <x v="3"/>
    <x v="10"/>
    <n v="2"/>
    <n v="1639.23"/>
    <x v="0"/>
    <x v="0"/>
    <n v="3"/>
    <n v="3278.46"/>
    <m/>
    <m/>
    <m/>
    <m/>
    <m/>
    <m/>
    <s v="Completed"/>
    <s v="Yes"/>
    <s v="No"/>
    <m/>
    <n v="558"/>
    <n v="430"/>
    <n v="1892867.2841657216"/>
    <n v="199432.98236095349"/>
    <n v="3.8949824970828471"/>
    <s v="Women'S Kurti"/>
    <x v="3"/>
    <s v="Fashion"/>
    <s v="Fashion"/>
    <s v="Fashion"/>
    <n v="15"/>
    <s v="Fashion"/>
    <m/>
    <n v="2023"/>
    <n v="11"/>
    <n v="19"/>
    <n v="1"/>
    <s v="Weekday"/>
    <m/>
    <m/>
  </r>
  <r>
    <s v="WEB-9380"/>
    <x v="296"/>
    <s v="Diya Chatterjee"/>
    <x v="6"/>
    <x v="3"/>
    <x v="17"/>
    <n v="1"/>
    <n v="1080.48"/>
    <x v="3"/>
    <x v="1"/>
    <m/>
    <n v="1080.48"/>
    <m/>
    <m/>
    <m/>
    <m/>
    <m/>
    <m/>
    <s v="Pending"/>
    <s v="No"/>
    <s v="Yes"/>
    <m/>
    <n v="558"/>
    <n v="430"/>
    <n v="1892867.2841657216"/>
    <n v="199432.98236095349"/>
    <n v="3.8949824970828471"/>
    <s v="Running Shoes"/>
    <x v="3"/>
    <s v="Fashion"/>
    <s v="Fashion"/>
    <s v="Fashion"/>
    <n v="45"/>
    <s v="Fashion"/>
    <m/>
    <n v="2025"/>
    <n v="1"/>
    <n v="24"/>
    <n v="6"/>
    <s v="Weekday"/>
    <m/>
    <m/>
  </r>
  <r>
    <s v="WEB-5429"/>
    <x v="478"/>
    <s v="Vikram Bose"/>
    <x v="6"/>
    <x v="2"/>
    <x v="14"/>
    <n v="1"/>
    <n v="632.55999999999995"/>
    <x v="3"/>
    <x v="0"/>
    <m/>
    <n v="632.55999999999995"/>
    <m/>
    <m/>
    <m/>
    <m/>
    <m/>
    <m/>
    <s v="Completed"/>
    <s v="No"/>
    <s v="No"/>
    <m/>
    <n v="558"/>
    <n v="430"/>
    <n v="594714.6477588166"/>
    <n v="60882.938065984097"/>
    <n v="3.804733727810651"/>
    <s v="Notebook Set"/>
    <x v="2"/>
    <s v="Books"/>
    <s v="Books"/>
    <s v="Books"/>
    <n v="20"/>
    <s v="Books"/>
    <m/>
    <n v="2023"/>
    <n v="7"/>
    <n v="23"/>
    <n v="1"/>
    <s v="Weekday"/>
    <m/>
    <m/>
  </r>
  <r>
    <s v="WEB-5617"/>
    <x v="222"/>
    <s v="Sanjay Iyer"/>
    <x v="6"/>
    <x v="2"/>
    <x v="15"/>
    <n v="2"/>
    <n v="551.71"/>
    <x v="4"/>
    <x v="0"/>
    <n v="3"/>
    <n v="1103.42"/>
    <m/>
    <m/>
    <m/>
    <m/>
    <m/>
    <m/>
    <s v="Completed"/>
    <s v="Yes"/>
    <s v="No"/>
    <m/>
    <n v="558"/>
    <n v="430"/>
    <n v="594714.6477588166"/>
    <n v="60882.938065984097"/>
    <n v="3.804733727810651"/>
    <s v="Kids Story Book"/>
    <x v="2"/>
    <s v="Books"/>
    <s v="Books"/>
    <s v="Books"/>
    <n v="23"/>
    <s v="Books"/>
    <m/>
    <n v="2024"/>
    <n v="1"/>
    <n v="19"/>
    <n v="6"/>
    <s v="Weekday"/>
    <m/>
    <m/>
  </r>
  <r>
    <s v="WEB-8853"/>
    <x v="204"/>
    <s v="Arjun Sharma"/>
    <x v="4"/>
    <x v="4"/>
    <x v="24"/>
    <n v="1"/>
    <n v="148.41"/>
    <x v="1"/>
    <x v="0"/>
    <n v="5"/>
    <n v="148.41"/>
    <m/>
    <m/>
    <m/>
    <m/>
    <m/>
    <m/>
    <s v="Completed"/>
    <s v="No"/>
    <s v="No"/>
    <m/>
    <n v="573"/>
    <n v="450"/>
    <n v="1098537.4901531704"/>
    <n v="96724.388030634553"/>
    <n v="3.9001122334455669"/>
    <s v="Face Cream"/>
    <x v="4"/>
    <s v="Beauty"/>
    <s v="Beauty"/>
    <s v="Beauty"/>
    <n v="80"/>
    <s v="Beauty"/>
    <m/>
    <n v="2024"/>
    <n v="2"/>
    <n v="4"/>
    <n v="1"/>
    <s v="Weekday"/>
    <m/>
    <m/>
  </r>
  <r>
    <s v="WEB-7907"/>
    <x v="398"/>
    <s v="Saanvi Rao"/>
    <x v="1"/>
    <x v="3"/>
    <x v="19"/>
    <n v="2"/>
    <n v="2267.17"/>
    <x v="4"/>
    <x v="0"/>
    <n v="5"/>
    <n v="4534.34"/>
    <m/>
    <m/>
    <m/>
    <m/>
    <m/>
    <m/>
    <s v="Completed"/>
    <s v="Yes"/>
    <s v="No"/>
    <m/>
    <n v="595"/>
    <n v="444"/>
    <n v="1892867.2841657216"/>
    <n v="199432.98236095349"/>
    <n v="3.8949824970828471"/>
    <s v="Sunglasses"/>
    <x v="3"/>
    <s v="Fashion"/>
    <s v="Fashion"/>
    <s v="Fashion"/>
    <n v="53"/>
    <s v="Fashion"/>
    <m/>
    <n v="2024"/>
    <n v="6"/>
    <n v="26"/>
    <n v="4"/>
    <s v="Weekday"/>
    <m/>
    <m/>
  </r>
  <r>
    <s v="WEB-7363"/>
    <x v="876"/>
    <s v="Rahul Joshi"/>
    <x v="0"/>
    <x v="4"/>
    <x v="22"/>
    <n v="1"/>
    <n v="1475.42"/>
    <x v="2"/>
    <x v="0"/>
    <n v="2"/>
    <n v="1475.42"/>
    <m/>
    <m/>
    <m/>
    <m/>
    <m/>
    <m/>
    <s v="Completed"/>
    <s v="Yes"/>
    <s v="No"/>
    <m/>
    <n v="590"/>
    <n v="451"/>
    <n v="1098537.4901531704"/>
    <n v="96724.388030634553"/>
    <n v="3.9001122334455669"/>
    <s v="Hair Oil"/>
    <x v="4"/>
    <s v="Beauty"/>
    <s v="Beauty"/>
    <s v="Beauty"/>
    <n v="70"/>
    <s v="Beauty"/>
    <m/>
    <n v="2023"/>
    <n v="2"/>
    <n v="4"/>
    <n v="7"/>
    <s v="Weekday"/>
    <m/>
    <m/>
  </r>
  <r>
    <s v="WEB-9346"/>
    <x v="821"/>
    <s v="Arjun Kumar"/>
    <x v="4"/>
    <x v="1"/>
    <x v="1"/>
    <n v="1"/>
    <n v="3127.13"/>
    <x v="0"/>
    <x v="0"/>
    <n v="5"/>
    <n v="3127.13"/>
    <m/>
    <m/>
    <m/>
    <m/>
    <m/>
    <m/>
    <s v="Completed"/>
    <s v="Yes"/>
    <s v="No"/>
    <m/>
    <n v="573"/>
    <n v="450"/>
    <n v="2759712.3299794244"/>
    <n v="330643.50635802455"/>
    <n v="3.8641711229946525"/>
    <s v="Power Bank 10000Mah"/>
    <x v="1"/>
    <s v="Electronics"/>
    <s v="Electronics"/>
    <s v="Electronics"/>
    <n v="3"/>
    <s v="Electronics"/>
    <m/>
    <n v="2024"/>
    <n v="7"/>
    <n v="8"/>
    <n v="2"/>
    <s v="Weekday"/>
    <m/>
    <m/>
  </r>
  <r>
    <s v="WEB-6572"/>
    <x v="604"/>
    <s v="Diya Joshi"/>
    <x v="6"/>
    <x v="2"/>
    <x v="15"/>
    <n v="2"/>
    <n v="132.66"/>
    <x v="0"/>
    <x v="0"/>
    <n v="2"/>
    <n v="265.32"/>
    <m/>
    <m/>
    <m/>
    <m/>
    <m/>
    <m/>
    <s v="Completed"/>
    <s v="No"/>
    <s v="No"/>
    <m/>
    <n v="558"/>
    <n v="430"/>
    <n v="594714.6477588166"/>
    <n v="60882.938065984097"/>
    <n v="3.804733727810651"/>
    <s v="Kids Story Book"/>
    <x v="2"/>
    <s v="Books"/>
    <s v="Books"/>
    <s v="Books"/>
    <n v="23"/>
    <s v="Books"/>
    <m/>
    <n v="2024"/>
    <n v="12"/>
    <n v="28"/>
    <n v="7"/>
    <s v="Weekday"/>
    <m/>
    <m/>
  </r>
  <r>
    <s v="WEB-9682"/>
    <x v="324"/>
    <s v="Riya Gupta"/>
    <x v="0"/>
    <x v="1"/>
    <x v="1"/>
    <n v="1"/>
    <n v="3260.76"/>
    <x v="1"/>
    <x v="2"/>
    <n v="2"/>
    <n v="3260.76"/>
    <m/>
    <m/>
    <m/>
    <m/>
    <m/>
    <m/>
    <s v="Completed"/>
    <s v="No"/>
    <s v="No"/>
    <m/>
    <n v="590"/>
    <n v="451"/>
    <n v="2759712.3299794244"/>
    <n v="330643.50635802455"/>
    <n v="3.8641711229946525"/>
    <s v="Power Bank 10000Mah"/>
    <x v="1"/>
    <s v="Electronics"/>
    <s v="Electronics"/>
    <s v="Electronics"/>
    <n v="3"/>
    <s v="Electronics"/>
    <m/>
    <n v="2023"/>
    <n v="4"/>
    <n v="16"/>
    <n v="1"/>
    <s v="Weekday"/>
    <m/>
    <m/>
  </r>
  <r>
    <s v="WEB-9097"/>
    <x v="736"/>
    <s v="Vikram Chatterjee"/>
    <x v="4"/>
    <x v="3"/>
    <x v="3"/>
    <n v="2"/>
    <n v="380.72"/>
    <x v="4"/>
    <x v="0"/>
    <m/>
    <n v="761.44"/>
    <m/>
    <m/>
    <m/>
    <m/>
    <m/>
    <m/>
    <s v="Completed"/>
    <s v="No"/>
    <s v="No"/>
    <m/>
    <n v="573"/>
    <n v="450"/>
    <n v="1892867.2841657216"/>
    <n v="199432.98236095349"/>
    <n v="3.8949824970828471"/>
    <s v="Denim Jeans"/>
    <x v="3"/>
    <s v="Fashion"/>
    <s v="Fashion"/>
    <s v="Fashion"/>
    <n v="6"/>
    <s v="Fashion"/>
    <m/>
    <n v="2025"/>
    <n v="2"/>
    <n v="4"/>
    <n v="3"/>
    <s v="Weekday"/>
    <m/>
    <m/>
  </r>
  <r>
    <s v="WEB-8594"/>
    <x v="425"/>
    <s v="Meera Khan"/>
    <x v="4"/>
    <x v="4"/>
    <x v="12"/>
    <n v="2"/>
    <n v="576.99"/>
    <x v="4"/>
    <x v="0"/>
    <n v="5"/>
    <n v="1153.98"/>
    <m/>
    <m/>
    <m/>
    <m/>
    <m/>
    <m/>
    <s v="Completed"/>
    <s v="Yes"/>
    <s v="No"/>
    <m/>
    <n v="573"/>
    <n v="450"/>
    <n v="1098537.4901531704"/>
    <n v="96724.388030634553"/>
    <n v="3.9001122334455669"/>
    <s v="Perfume 50Ml"/>
    <x v="4"/>
    <s v="Beauty"/>
    <s v="Beauty"/>
    <s v="Beauty"/>
    <n v="18"/>
    <s v="Beauty"/>
    <m/>
    <n v="2025"/>
    <n v="2"/>
    <n v="22"/>
    <n v="7"/>
    <s v="Weekday"/>
    <m/>
    <m/>
  </r>
  <r>
    <s v="WEB-6036"/>
    <x v="487"/>
    <s v="Vikram Reddy"/>
    <x v="4"/>
    <x v="1"/>
    <x v="1"/>
    <n v="2"/>
    <n v="1967.42"/>
    <x v="1"/>
    <x v="0"/>
    <n v="5"/>
    <n v="3934.84"/>
    <m/>
    <m/>
    <m/>
    <m/>
    <m/>
    <m/>
    <s v="Completed"/>
    <s v="Yes"/>
    <s v="No"/>
    <m/>
    <n v="573"/>
    <n v="450"/>
    <n v="2759712.3299794244"/>
    <n v="330643.50635802455"/>
    <n v="3.8641711229946525"/>
    <s v="Power Bank 10000Mah"/>
    <x v="1"/>
    <s v="Electronics"/>
    <s v="Electronics"/>
    <s v="Electronics"/>
    <n v="3"/>
    <s v="Electronics"/>
    <m/>
    <n v="2023"/>
    <n v="10"/>
    <n v="21"/>
    <n v="7"/>
    <s v="Weekday"/>
    <m/>
    <m/>
  </r>
  <r>
    <s v="WEB-5702"/>
    <x v="669"/>
    <s v="Pooja Joshi"/>
    <x v="2"/>
    <x v="2"/>
    <x v="2"/>
    <n v="1"/>
    <n v="612.94000000000005"/>
    <x v="0"/>
    <x v="0"/>
    <n v="4"/>
    <n v="612.94000000000005"/>
    <m/>
    <m/>
    <m/>
    <m/>
    <m/>
    <m/>
    <s v="Completed"/>
    <s v="No"/>
    <s v="No"/>
    <m/>
    <n v="589"/>
    <n v="426"/>
    <n v="594714.6477588166"/>
    <n v="60882.938065984097"/>
    <n v="3.804733727810651"/>
    <s v="Cookbook"/>
    <x v="2"/>
    <s v="Books"/>
    <s v="Books"/>
    <s v="Books"/>
    <n v="4"/>
    <s v="Books"/>
    <m/>
    <n v="2025"/>
    <n v="5"/>
    <n v="22"/>
    <n v="5"/>
    <s v="Weekday"/>
    <m/>
    <m/>
  </r>
  <r>
    <s v="WEB-8365"/>
    <x v="666"/>
    <s v="Ananya Joshi"/>
    <x v="4"/>
    <x v="1"/>
    <x v="11"/>
    <n v="1"/>
    <n v="655.09"/>
    <x v="3"/>
    <x v="0"/>
    <n v="2"/>
    <n v="655.09"/>
    <m/>
    <m/>
    <m/>
    <m/>
    <m/>
    <m/>
    <s v="Completed"/>
    <s v="No"/>
    <s v="No"/>
    <m/>
    <n v="573"/>
    <n v="450"/>
    <n v="2759712.3299794244"/>
    <n v="330643.50635802455"/>
    <n v="3.8641711229946525"/>
    <s v="Smart Watch"/>
    <x v="1"/>
    <s v="Electronics"/>
    <s v="Electronics"/>
    <s v="Electronics"/>
    <n v="17"/>
    <s v="Electronics"/>
    <m/>
    <n v="2023"/>
    <n v="4"/>
    <n v="21"/>
    <n v="6"/>
    <s v="Weekday"/>
    <m/>
    <m/>
  </r>
  <r>
    <s v="WEB-9504"/>
    <x v="270"/>
    <s v="Saanvi Malhotra"/>
    <x v="5"/>
    <x v="4"/>
    <x v="6"/>
    <n v="1"/>
    <n v="675.79"/>
    <x v="4"/>
    <x v="0"/>
    <n v="4"/>
    <n v="675.79"/>
    <m/>
    <m/>
    <m/>
    <m/>
    <m/>
    <m/>
    <s v="Completed"/>
    <s v="No"/>
    <s v="No"/>
    <m/>
    <n v="559"/>
    <n v="408"/>
    <n v="1098537.4901531704"/>
    <n v="96724.388030634553"/>
    <n v="3.9001122334455669"/>
    <s v="Lipstick"/>
    <x v="4"/>
    <s v="Beauty"/>
    <s v="Beauty"/>
    <s v="Beauty"/>
    <n v="10"/>
    <s v="Beauty"/>
    <m/>
    <n v="2023"/>
    <n v="12"/>
    <n v="24"/>
    <n v="1"/>
    <s v="Weekday"/>
    <m/>
    <m/>
  </r>
  <r>
    <s v="WEB-5972"/>
    <x v="628"/>
    <s v="Ananya Sharma"/>
    <x v="2"/>
    <x v="2"/>
    <x v="7"/>
    <n v="2"/>
    <n v="354.31"/>
    <x v="4"/>
    <x v="0"/>
    <n v="3"/>
    <n v="708.62"/>
    <m/>
    <m/>
    <m/>
    <m/>
    <m/>
    <m/>
    <s v="Completed"/>
    <s v="No"/>
    <s v="No"/>
    <m/>
    <n v="589"/>
    <n v="426"/>
    <n v="594714.6477588166"/>
    <n v="60882.938065984097"/>
    <n v="3.804733727810651"/>
    <s v="Fiction Novel"/>
    <x v="2"/>
    <s v="Books"/>
    <s v="Books"/>
    <s v="Books"/>
    <n v="11"/>
    <s v="Books"/>
    <m/>
    <n v="2023"/>
    <n v="10"/>
    <n v="17"/>
    <n v="3"/>
    <s v="Weekday"/>
    <m/>
    <m/>
  </r>
  <r>
    <s v="WEB-9364"/>
    <x v="267"/>
    <s v="Rohan Khan"/>
    <x v="6"/>
    <x v="2"/>
    <x v="2"/>
    <n v="1"/>
    <n v="494.26"/>
    <x v="4"/>
    <x v="0"/>
    <n v="5"/>
    <n v="494.26"/>
    <m/>
    <m/>
    <m/>
    <m/>
    <m/>
    <m/>
    <s v="Completed"/>
    <s v="No"/>
    <s v="No"/>
    <m/>
    <n v="558"/>
    <n v="430"/>
    <n v="594714.6477588166"/>
    <n v="60882.938065984097"/>
    <n v="3.804733727810651"/>
    <s v="Cookbook"/>
    <x v="2"/>
    <s v="Books"/>
    <s v="Books"/>
    <s v="Books"/>
    <n v="4"/>
    <s v="Books"/>
    <m/>
    <n v="2025"/>
    <n v="3"/>
    <n v="31"/>
    <n v="2"/>
    <s v="Weekday"/>
    <m/>
    <m/>
  </r>
  <r>
    <s v="WEB-8329"/>
    <x v="881"/>
    <s v="Arjun Iyer"/>
    <x v="0"/>
    <x v="3"/>
    <x v="3"/>
    <n v="2"/>
    <n v="1917.03"/>
    <x v="0"/>
    <x v="0"/>
    <n v="3"/>
    <n v="3834.06"/>
    <m/>
    <m/>
    <m/>
    <m/>
    <m/>
    <m/>
    <s v="Completed"/>
    <s v="Yes"/>
    <s v="No"/>
    <m/>
    <n v="590"/>
    <n v="451"/>
    <n v="1892867.2841657216"/>
    <n v="199432.98236095349"/>
    <n v="3.8949824970828471"/>
    <s v="Denim Jeans"/>
    <x v="3"/>
    <s v="Fashion"/>
    <s v="Fashion"/>
    <s v="Fashion"/>
    <n v="6"/>
    <s v="Fashion"/>
    <m/>
    <n v="2025"/>
    <n v="6"/>
    <n v="11"/>
    <n v="4"/>
    <s v="Weekday"/>
    <m/>
    <m/>
  </r>
  <r>
    <s v="WEB-5016"/>
    <x v="357"/>
    <s v="Simran Reddy"/>
    <x v="0"/>
    <x v="4"/>
    <x v="21"/>
    <n v="1"/>
    <n v="425.26"/>
    <x v="2"/>
    <x v="0"/>
    <n v="4"/>
    <n v="425.26"/>
    <m/>
    <m/>
    <m/>
    <m/>
    <m/>
    <m/>
    <s v="Completed"/>
    <s v="No"/>
    <s v="No"/>
    <m/>
    <n v="590"/>
    <n v="451"/>
    <n v="1098537.4901531704"/>
    <n v="96724.388030634553"/>
    <n v="3.9001122334455669"/>
    <s v="Shampoo 200Ml"/>
    <x v="4"/>
    <s v="Beauty"/>
    <s v="Beauty"/>
    <s v="Beauty"/>
    <n v="64"/>
    <s v="Beauty"/>
    <m/>
    <n v="2024"/>
    <n v="8"/>
    <n v="4"/>
    <n v="1"/>
    <s v="Weekday"/>
    <m/>
    <m/>
  </r>
  <r>
    <s v="WEB-5317"/>
    <x v="409"/>
    <s v="Neha Singh"/>
    <x v="1"/>
    <x v="1"/>
    <x v="8"/>
    <n v="1"/>
    <n v="2611.89"/>
    <x v="1"/>
    <x v="0"/>
    <n v="3"/>
    <n v="2611.89"/>
    <m/>
    <m/>
    <m/>
    <m/>
    <m/>
    <m/>
    <s v="Completed"/>
    <s v="Yes"/>
    <s v="No"/>
    <m/>
    <n v="595"/>
    <n v="444"/>
    <n v="2759712.3299794244"/>
    <n v="330643.50635802455"/>
    <n v="3.8641711229946525"/>
    <s v="Wireless Earbuds"/>
    <x v="1"/>
    <s v="Electronics"/>
    <s v="Electronics"/>
    <s v="Electronics"/>
    <n v="12"/>
    <s v="Electronics"/>
    <m/>
    <n v="2025"/>
    <n v="6"/>
    <n v="8"/>
    <n v="1"/>
    <s v="Weekday"/>
    <m/>
    <m/>
  </r>
  <r>
    <s v="WEB-6081"/>
    <x v="763"/>
    <s v="Ananya Gupta"/>
    <x v="0"/>
    <x v="4"/>
    <x v="24"/>
    <n v="1"/>
    <n v="696.85"/>
    <x v="3"/>
    <x v="0"/>
    <n v="4"/>
    <n v="696.85"/>
    <m/>
    <m/>
    <m/>
    <m/>
    <m/>
    <m/>
    <s v="Completed"/>
    <s v="No"/>
    <s v="No"/>
    <m/>
    <n v="590"/>
    <n v="451"/>
    <n v="1098537.4901531704"/>
    <n v="96724.388030634553"/>
    <n v="3.9001122334455669"/>
    <s v="Face Cream"/>
    <x v="4"/>
    <s v="Beauty"/>
    <s v="Beauty"/>
    <s v="Beauty"/>
    <n v="80"/>
    <s v="Beauty"/>
    <m/>
    <n v="2023"/>
    <n v="9"/>
    <n v="13"/>
    <n v="4"/>
    <s v="Weekday"/>
    <m/>
    <m/>
  </r>
  <r>
    <s v="WEB-6823"/>
    <x v="349"/>
    <s v="Arjun Chatterjee"/>
    <x v="4"/>
    <x v="4"/>
    <x v="6"/>
    <n v="2"/>
    <n v="469.62"/>
    <x v="1"/>
    <x v="0"/>
    <n v="5"/>
    <n v="939.24"/>
    <m/>
    <m/>
    <m/>
    <m/>
    <m/>
    <m/>
    <s v="Completed"/>
    <s v="No"/>
    <s v="No"/>
    <m/>
    <n v="573"/>
    <n v="450"/>
    <n v="1098537.4901531704"/>
    <n v="96724.388030634553"/>
    <n v="3.9001122334455669"/>
    <s v="Lipstick"/>
    <x v="4"/>
    <s v="Beauty"/>
    <s v="Beauty"/>
    <s v="Beauty"/>
    <n v="10"/>
    <s v="Beauty"/>
    <m/>
    <n v="2023"/>
    <n v="3"/>
    <n v="21"/>
    <n v="3"/>
    <s v="Weekday"/>
    <m/>
    <m/>
  </r>
  <r>
    <s v="WEB-7218"/>
    <x v="318"/>
    <s v="Rahul Mehta"/>
    <x v="4"/>
    <x v="0"/>
    <x v="16"/>
    <n v="1"/>
    <n v="227.51"/>
    <x v="2"/>
    <x v="2"/>
    <n v="5"/>
    <n v="227.51"/>
    <m/>
    <m/>
    <m/>
    <m/>
    <m/>
    <m/>
    <s v="Completed"/>
    <s v="No"/>
    <s v="No"/>
    <m/>
    <n v="573"/>
    <n v="450"/>
    <n v="1463424.4009529033"/>
    <n v="118285.78776560788"/>
    <n v="3.8140589569160999"/>
    <s v="Table Lamp"/>
    <x v="0"/>
    <s v="Home &amp; Kitchen"/>
    <s v="Home &amp; Kitchen"/>
    <s v="Home &amp; Kitchen"/>
    <n v="32"/>
    <s v="Home &amp; Kitchen"/>
    <m/>
    <n v="2023"/>
    <n v="10"/>
    <n v="22"/>
    <n v="1"/>
    <s v="Weekday"/>
    <m/>
    <m/>
  </r>
  <r>
    <s v="WEB-6793"/>
    <x v="409"/>
    <s v="Kavya Khan"/>
    <x v="0"/>
    <x v="1"/>
    <x v="1"/>
    <n v="1"/>
    <n v="399.87"/>
    <x v="1"/>
    <x v="1"/>
    <n v="4"/>
    <n v="399.87"/>
    <m/>
    <m/>
    <m/>
    <m/>
    <m/>
    <m/>
    <s v="Pending"/>
    <s v="No"/>
    <s v="Yes"/>
    <m/>
    <n v="590"/>
    <n v="451"/>
    <n v="2759712.3299794244"/>
    <n v="330643.50635802455"/>
    <n v="3.8641711229946525"/>
    <s v="Power Bank 10000Mah"/>
    <x v="1"/>
    <s v="Electronics"/>
    <s v="Electronics"/>
    <s v="Electronics"/>
    <n v="3"/>
    <s v="Electronics"/>
    <m/>
    <n v="2025"/>
    <n v="6"/>
    <n v="8"/>
    <n v="1"/>
    <s v="Weekday"/>
    <m/>
    <m/>
  </r>
  <r>
    <s v="WEB-7111"/>
    <x v="54"/>
    <s v="Karan Iyer"/>
    <x v="0"/>
    <x v="4"/>
    <x v="21"/>
    <n v="3"/>
    <n v="462.15"/>
    <x v="1"/>
    <x v="2"/>
    <n v="5"/>
    <n v="1386.4499999999998"/>
    <m/>
    <m/>
    <m/>
    <m/>
    <m/>
    <m/>
    <s v="Completed"/>
    <s v="No"/>
    <s v="No"/>
    <m/>
    <n v="590"/>
    <n v="451"/>
    <n v="1098537.4901531704"/>
    <n v="96724.388030634553"/>
    <n v="3.9001122334455669"/>
    <s v="Shampoo 200Ml"/>
    <x v="4"/>
    <s v="Beauty"/>
    <s v="Beauty"/>
    <s v="Beauty"/>
    <n v="64"/>
    <s v="Beauty"/>
    <m/>
    <n v="2025"/>
    <n v="5"/>
    <n v="3"/>
    <n v="7"/>
    <s v="Weekday"/>
    <m/>
    <m/>
  </r>
  <r>
    <s v="WEB-8177"/>
    <x v="232"/>
    <s v="Vivaan Kumar"/>
    <x v="4"/>
    <x v="1"/>
    <x v="1"/>
    <n v="2"/>
    <n v="2290.1799999999998"/>
    <x v="3"/>
    <x v="3"/>
    <n v="5"/>
    <n v="4580.3599999999997"/>
    <m/>
    <m/>
    <m/>
    <m/>
    <m/>
    <m/>
    <s v="Lost Sale"/>
    <s v="No"/>
    <s v="Yes"/>
    <m/>
    <n v="573"/>
    <n v="450"/>
    <n v="2759712.3299794244"/>
    <n v="330643.50635802455"/>
    <n v="3.8641711229946525"/>
    <s v="Power Bank 10000Mah"/>
    <x v="1"/>
    <s v="Electronics"/>
    <s v="Electronics"/>
    <s v="Electronics"/>
    <n v="3"/>
    <s v="Electronics"/>
    <m/>
    <n v="2023"/>
    <n v="6"/>
    <n v="20"/>
    <n v="3"/>
    <s v="Weekday"/>
    <m/>
    <m/>
  </r>
  <r>
    <s v="WEB-6670"/>
    <x v="396"/>
    <s v="Meera Pillai"/>
    <x v="5"/>
    <x v="0"/>
    <x v="4"/>
    <n v="2"/>
    <n v="1062.1300000000001"/>
    <x v="1"/>
    <x v="1"/>
    <n v="5"/>
    <n v="2124.2600000000002"/>
    <m/>
    <m/>
    <m/>
    <m/>
    <m/>
    <m/>
    <s v="Pending"/>
    <s v="No"/>
    <s v="Yes"/>
    <m/>
    <n v="559"/>
    <n v="408"/>
    <n v="1463424.4009529033"/>
    <n v="118285.78776560788"/>
    <n v="3.8140589569160999"/>
    <s v="Non-Stick Pan"/>
    <x v="0"/>
    <s v="Home &amp; Kitchen"/>
    <s v="Home &amp; Kitchen"/>
    <s v="Home &amp; Kitchen"/>
    <n v="7"/>
    <s v="Home &amp; Kitchen"/>
    <m/>
    <n v="2023"/>
    <n v="2"/>
    <n v="12"/>
    <n v="1"/>
    <s v="Weekday"/>
    <m/>
    <m/>
  </r>
  <r>
    <s v="WEB-6959"/>
    <x v="529"/>
    <s v="Kavya Khan"/>
    <x v="2"/>
    <x v="0"/>
    <x v="4"/>
    <n v="1"/>
    <n v="1616.2"/>
    <x v="1"/>
    <x v="0"/>
    <n v="5"/>
    <n v="1616.2"/>
    <m/>
    <m/>
    <m/>
    <m/>
    <m/>
    <m/>
    <s v="Completed"/>
    <s v="Yes"/>
    <s v="No"/>
    <m/>
    <n v="589"/>
    <n v="426"/>
    <n v="1463424.4009529033"/>
    <n v="118285.78776560788"/>
    <n v="3.8140589569160999"/>
    <s v="Non-Stick Pan"/>
    <x v="0"/>
    <s v="Home &amp; Kitchen"/>
    <s v="Home &amp; Kitchen"/>
    <s v="Home &amp; Kitchen"/>
    <n v="7"/>
    <s v="Home &amp; Kitchen"/>
    <m/>
    <n v="2024"/>
    <n v="5"/>
    <n v="20"/>
    <n v="2"/>
    <s v="Weekday"/>
    <m/>
    <m/>
  </r>
  <r>
    <s v="WEB-5006"/>
    <x v="21"/>
    <s v="Simran Menon"/>
    <x v="3"/>
    <x v="2"/>
    <x v="15"/>
    <n v="1"/>
    <n v="454.4"/>
    <x v="3"/>
    <x v="0"/>
    <n v="5"/>
    <n v="454.4"/>
    <m/>
    <m/>
    <m/>
    <m/>
    <m/>
    <m/>
    <s v="Completed"/>
    <s v="No"/>
    <s v="No"/>
    <m/>
    <n v="619"/>
    <n v="468"/>
    <n v="594714.6477588166"/>
    <n v="60882.938065984097"/>
    <n v="3.804733727810651"/>
    <s v="Kids Story Book"/>
    <x v="2"/>
    <s v="Books"/>
    <s v="Books"/>
    <s v="Books"/>
    <n v="23"/>
    <s v="Books"/>
    <m/>
    <n v="2024"/>
    <n v="7"/>
    <n v="4"/>
    <n v="5"/>
    <s v="Weekday"/>
    <m/>
    <m/>
  </r>
  <r>
    <s v="WEB-9245"/>
    <x v="388"/>
    <s v="Rohan Bose"/>
    <x v="4"/>
    <x v="2"/>
    <x v="7"/>
    <n v="1"/>
    <n v="292.19"/>
    <x v="3"/>
    <x v="0"/>
    <n v="4"/>
    <n v="292.19"/>
    <m/>
    <m/>
    <m/>
    <m/>
    <m/>
    <m/>
    <s v="Completed"/>
    <s v="No"/>
    <s v="No"/>
    <m/>
    <n v="573"/>
    <n v="450"/>
    <n v="594714.6477588166"/>
    <n v="60882.938065984097"/>
    <n v="3.804733727810651"/>
    <s v="Fiction Novel"/>
    <x v="2"/>
    <s v="Books"/>
    <s v="Books"/>
    <s v="Books"/>
    <n v="11"/>
    <s v="Books"/>
    <m/>
    <n v="2023"/>
    <n v="2"/>
    <n v="20"/>
    <n v="2"/>
    <s v="Weekday"/>
    <m/>
    <m/>
  </r>
  <r>
    <s v="WEB-5762"/>
    <x v="825"/>
    <s v="Pooja Pillai"/>
    <x v="6"/>
    <x v="1"/>
    <x v="18"/>
    <n v="1"/>
    <n v="1162.48"/>
    <x v="3"/>
    <x v="0"/>
    <n v="4"/>
    <n v="1162.48"/>
    <m/>
    <m/>
    <m/>
    <m/>
    <m/>
    <m/>
    <s v="Completed"/>
    <s v="Yes"/>
    <s v="No"/>
    <m/>
    <n v="558"/>
    <n v="430"/>
    <n v="2759712.3299794244"/>
    <n v="330643.50635802455"/>
    <n v="3.8641711229946525"/>
    <s v="Bluetooth Speaker"/>
    <x v="1"/>
    <s v="Electronics"/>
    <s v="Electronics"/>
    <s v="Electronics"/>
    <n v="48"/>
    <s v="Electronics"/>
    <m/>
    <n v="2025"/>
    <n v="5"/>
    <n v="15"/>
    <n v="5"/>
    <s v="Weekday"/>
    <m/>
    <m/>
  </r>
  <r>
    <s v="WEB-6280"/>
    <x v="902"/>
    <s v="Neha Khan"/>
    <x v="0"/>
    <x v="4"/>
    <x v="12"/>
    <n v="3"/>
    <n v="307.06"/>
    <x v="4"/>
    <x v="0"/>
    <n v="4"/>
    <n v="921.18000000000006"/>
    <m/>
    <m/>
    <m/>
    <m/>
    <m/>
    <m/>
    <s v="Completed"/>
    <s v="No"/>
    <s v="No"/>
    <m/>
    <n v="590"/>
    <n v="451"/>
    <n v="1098537.4901531704"/>
    <n v="96724.388030634553"/>
    <n v="3.9001122334455669"/>
    <s v="Perfume 50Ml"/>
    <x v="4"/>
    <s v="Beauty"/>
    <s v="Beauty"/>
    <s v="Beauty"/>
    <n v="18"/>
    <s v="Beauty"/>
    <m/>
    <n v="2024"/>
    <n v="7"/>
    <n v="18"/>
    <n v="5"/>
    <s v="Weekday"/>
    <m/>
    <m/>
  </r>
  <r>
    <s v="WEB-8956"/>
    <x v="106"/>
    <s v="Arjun Sharma"/>
    <x v="5"/>
    <x v="0"/>
    <x v="23"/>
    <n v="3"/>
    <n v="883.19"/>
    <x v="4"/>
    <x v="2"/>
    <n v="3"/>
    <n v="2649.57"/>
    <m/>
    <m/>
    <m/>
    <m/>
    <m/>
    <m/>
    <s v="Completed"/>
    <s v="No"/>
    <s v="No"/>
    <m/>
    <n v="559"/>
    <n v="408"/>
    <n v="1463424.4009529033"/>
    <n v="118285.78776560788"/>
    <n v="3.8140589569160999"/>
    <s v="Led Bulb Pack"/>
    <x v="0"/>
    <s v="Home &amp; Kitchen"/>
    <s v="Home &amp; Kitchen"/>
    <s v="Home &amp; Kitchen"/>
    <n v="76"/>
    <s v="Home &amp; Kitchen"/>
    <m/>
    <n v="2025"/>
    <n v="4"/>
    <n v="2"/>
    <n v="4"/>
    <s v="Weekday"/>
    <m/>
    <m/>
  </r>
  <r>
    <s v="WEB-6339"/>
    <x v="619"/>
    <s v="Saanvi Joshi"/>
    <x v="6"/>
    <x v="3"/>
    <x v="19"/>
    <n v="1"/>
    <n v="1833.41"/>
    <x v="3"/>
    <x v="1"/>
    <n v="5"/>
    <n v="1833.41"/>
    <m/>
    <m/>
    <m/>
    <m/>
    <m/>
    <m/>
    <s v="Pending"/>
    <s v="No"/>
    <s v="Yes"/>
    <m/>
    <n v="558"/>
    <n v="430"/>
    <n v="1892867.2841657216"/>
    <n v="199432.98236095349"/>
    <n v="3.8949824970828471"/>
    <s v="Sunglasses"/>
    <x v="3"/>
    <s v="Fashion"/>
    <s v="Fashion"/>
    <s v="Fashion"/>
    <n v="53"/>
    <s v="Fashion"/>
    <m/>
    <n v="2023"/>
    <n v="11"/>
    <n v="17"/>
    <n v="6"/>
    <s v="Weekday"/>
    <m/>
    <m/>
  </r>
  <r>
    <s v="WEB-6594"/>
    <x v="403"/>
    <s v="Tanya Pillai"/>
    <x v="6"/>
    <x v="0"/>
    <x v="5"/>
    <n v="1"/>
    <n v="852.22"/>
    <x v="1"/>
    <x v="0"/>
    <m/>
    <n v="852.22"/>
    <m/>
    <m/>
    <m/>
    <m/>
    <m/>
    <m/>
    <s v="Completed"/>
    <s v="No"/>
    <s v="No"/>
    <m/>
    <n v="558"/>
    <n v="430"/>
    <n v="1463424.4009529033"/>
    <n v="118285.78776560788"/>
    <n v="3.8140589569160999"/>
    <s v="Storage Box"/>
    <x v="0"/>
    <s v="Home &amp; Kitchen"/>
    <s v="Home &amp; Kitchen"/>
    <s v="Home &amp; Kitchen"/>
    <n v="8"/>
    <s v="Home &amp; Kitchen"/>
    <m/>
    <n v="2023"/>
    <n v="10"/>
    <n v="3"/>
    <n v="3"/>
    <s v="Weekday"/>
    <m/>
    <m/>
  </r>
  <r>
    <s v="WEB-8784"/>
    <x v="234"/>
    <s v="Vivaan Verma"/>
    <x v="1"/>
    <x v="2"/>
    <x v="14"/>
    <n v="1"/>
    <n v="274.48"/>
    <x v="3"/>
    <x v="0"/>
    <n v="4"/>
    <n v="274.48"/>
    <m/>
    <m/>
    <m/>
    <m/>
    <m/>
    <m/>
    <s v="Completed"/>
    <s v="No"/>
    <s v="No"/>
    <m/>
    <n v="595"/>
    <n v="444"/>
    <n v="594714.6477588166"/>
    <n v="60882.938065984097"/>
    <n v="3.804733727810651"/>
    <s v="Notebook Set"/>
    <x v="2"/>
    <s v="Books"/>
    <s v="Books"/>
    <s v="Books"/>
    <n v="20"/>
    <s v="Books"/>
    <m/>
    <n v="2023"/>
    <n v="12"/>
    <n v="7"/>
    <n v="5"/>
    <s v="Weekend"/>
    <m/>
    <m/>
  </r>
  <r>
    <s v="WEB-6556"/>
    <x v="77"/>
    <s v="Ishaan Chatterjee"/>
    <x v="6"/>
    <x v="4"/>
    <x v="21"/>
    <n v="1"/>
    <n v="1468.37"/>
    <x v="1"/>
    <x v="0"/>
    <n v="1"/>
    <n v="1468.37"/>
    <m/>
    <m/>
    <m/>
    <m/>
    <m/>
    <m/>
    <s v="Completed"/>
    <s v="Yes"/>
    <s v="No"/>
    <m/>
    <n v="558"/>
    <n v="430"/>
    <n v="1098537.4901531704"/>
    <n v="96724.388030634553"/>
    <n v="3.9001122334455669"/>
    <s v="Shampoo 200Ml"/>
    <x v="4"/>
    <s v="Beauty"/>
    <s v="Beauty"/>
    <s v="Beauty"/>
    <n v="64"/>
    <s v="Beauty"/>
    <m/>
    <n v="2024"/>
    <n v="9"/>
    <n v="28"/>
    <n v="7"/>
    <s v="Weekday"/>
    <m/>
    <m/>
  </r>
  <r>
    <s v="WEB-8231"/>
    <x v="544"/>
    <s v="Simran Kapoor"/>
    <x v="5"/>
    <x v="2"/>
    <x v="15"/>
    <n v="1"/>
    <n v="119.56"/>
    <x v="0"/>
    <x v="2"/>
    <m/>
    <n v="119.56"/>
    <m/>
    <m/>
    <m/>
    <m/>
    <m/>
    <m/>
    <s v="Completed"/>
    <s v="No"/>
    <s v="No"/>
    <m/>
    <n v="559"/>
    <n v="408"/>
    <n v="594714.6477588166"/>
    <n v="60882.938065984097"/>
    <n v="3.804733727810651"/>
    <s v="Kids Story Book"/>
    <x v="2"/>
    <s v="Books"/>
    <s v="Books"/>
    <s v="Books"/>
    <n v="23"/>
    <s v="Books"/>
    <m/>
    <n v="2023"/>
    <n v="10"/>
    <n v="27"/>
    <n v="6"/>
    <s v="Weekday"/>
    <m/>
    <m/>
  </r>
  <r>
    <s v="WEB-7836"/>
    <x v="724"/>
    <s v="Arjun Chatterjee"/>
    <x v="7"/>
    <x v="2"/>
    <x v="7"/>
    <n v="2"/>
    <n v="537.49"/>
    <x v="0"/>
    <x v="0"/>
    <n v="5"/>
    <n v="1074.98"/>
    <m/>
    <m/>
    <m/>
    <m/>
    <m/>
    <m/>
    <s v="Completed"/>
    <s v="Yes"/>
    <s v="No"/>
    <m/>
    <n v="567"/>
    <n v="440"/>
    <n v="594714.6477588166"/>
    <n v="60882.938065984097"/>
    <n v="3.804733727810651"/>
    <s v="Fiction Novel"/>
    <x v="2"/>
    <s v="Books"/>
    <s v="Books"/>
    <s v="Books"/>
    <n v="11"/>
    <s v="Books"/>
    <m/>
    <n v="2023"/>
    <n v="3"/>
    <n v="25"/>
    <n v="7"/>
    <s v="Weekday"/>
    <m/>
    <m/>
  </r>
  <r>
    <s v="WEB-8039"/>
    <x v="775"/>
    <s v="Rohan Patel"/>
    <x v="6"/>
    <x v="2"/>
    <x v="2"/>
    <n v="2"/>
    <n v="286.18"/>
    <x v="0"/>
    <x v="2"/>
    <n v="4"/>
    <n v="572.36"/>
    <m/>
    <m/>
    <m/>
    <m/>
    <m/>
    <m/>
    <s v="Completed"/>
    <s v="No"/>
    <s v="No"/>
    <m/>
    <n v="558"/>
    <n v="430"/>
    <n v="594714.6477588166"/>
    <n v="60882.938065984097"/>
    <n v="3.804733727810651"/>
    <s v="Cookbook"/>
    <x v="2"/>
    <s v="Books"/>
    <s v="Books"/>
    <s v="Books"/>
    <n v="4"/>
    <s v="Books"/>
    <m/>
    <n v="2024"/>
    <n v="9"/>
    <n v="14"/>
    <n v="7"/>
    <s v="Weekday"/>
    <m/>
    <m/>
  </r>
  <r>
    <s v="WEB-9674"/>
    <x v="663"/>
    <s v="Vikram Patel"/>
    <x v="4"/>
    <x v="2"/>
    <x v="15"/>
    <n v="1"/>
    <n v="248.75"/>
    <x v="1"/>
    <x v="0"/>
    <n v="4"/>
    <n v="248.75"/>
    <m/>
    <m/>
    <m/>
    <m/>
    <m/>
    <m/>
    <s v="Completed"/>
    <s v="No"/>
    <s v="No"/>
    <m/>
    <n v="573"/>
    <n v="450"/>
    <n v="594714.6477588166"/>
    <n v="60882.938065984097"/>
    <n v="3.804733727810651"/>
    <s v="Kids Story Book"/>
    <x v="2"/>
    <s v="Books"/>
    <s v="Books"/>
    <s v="Books"/>
    <n v="23"/>
    <s v="Books"/>
    <m/>
    <n v="2023"/>
    <n v="3"/>
    <n v="15"/>
    <n v="4"/>
    <s v="Weekday"/>
    <m/>
    <m/>
  </r>
  <r>
    <s v="WEB-6633"/>
    <x v="112"/>
    <s v="Ananya Malhotra"/>
    <x v="4"/>
    <x v="3"/>
    <x v="17"/>
    <n v="2"/>
    <n v="1023.05"/>
    <x v="2"/>
    <x v="0"/>
    <n v="4"/>
    <n v="2046.1"/>
    <m/>
    <m/>
    <m/>
    <m/>
    <m/>
    <m/>
    <s v="Completed"/>
    <s v="Yes"/>
    <s v="No"/>
    <m/>
    <n v="573"/>
    <n v="450"/>
    <n v="1892867.2841657216"/>
    <n v="199432.98236095349"/>
    <n v="3.8949824970828471"/>
    <s v="Running Shoes"/>
    <x v="3"/>
    <s v="Fashion"/>
    <s v="Fashion"/>
    <s v="Fashion"/>
    <n v="45"/>
    <s v="Fashion"/>
    <m/>
    <n v="2023"/>
    <n v="5"/>
    <n v="5"/>
    <n v="6"/>
    <s v="Weekday"/>
    <m/>
    <m/>
  </r>
  <r>
    <s v="WEB-9074"/>
    <x v="406"/>
    <s v="Rohan Gupta"/>
    <x v="1"/>
    <x v="2"/>
    <x v="7"/>
    <n v="1"/>
    <n v="462.45"/>
    <x v="2"/>
    <x v="0"/>
    <n v="5"/>
    <n v="462.45"/>
    <m/>
    <m/>
    <m/>
    <m/>
    <m/>
    <m/>
    <s v="Completed"/>
    <s v="No"/>
    <s v="No"/>
    <m/>
    <n v="595"/>
    <n v="444"/>
    <n v="594714.6477588166"/>
    <n v="60882.938065984097"/>
    <n v="3.804733727810651"/>
    <s v="Fiction Novel"/>
    <x v="2"/>
    <s v="Books"/>
    <s v="Books"/>
    <s v="Books"/>
    <n v="11"/>
    <s v="Books"/>
    <m/>
    <n v="2025"/>
    <n v="3"/>
    <n v="26"/>
    <n v="4"/>
    <s v="Weekday"/>
    <m/>
    <m/>
  </r>
  <r>
    <s v="WEB-6024"/>
    <x v="640"/>
    <s v="Vikram Singh"/>
    <x v="7"/>
    <x v="4"/>
    <x v="24"/>
    <n v="1"/>
    <n v="166.74"/>
    <x v="1"/>
    <x v="0"/>
    <n v="3"/>
    <n v="166.74"/>
    <m/>
    <m/>
    <m/>
    <m/>
    <m/>
    <m/>
    <s v="Completed"/>
    <s v="No"/>
    <s v="No"/>
    <m/>
    <n v="567"/>
    <n v="440"/>
    <n v="1098537.4901531704"/>
    <n v="96724.388030634553"/>
    <n v="3.9001122334455669"/>
    <s v="Face Cream"/>
    <x v="4"/>
    <s v="Beauty"/>
    <s v="Beauty"/>
    <s v="Beauty"/>
    <n v="80"/>
    <s v="Beauty"/>
    <m/>
    <n v="2023"/>
    <n v="10"/>
    <n v="6"/>
    <n v="6"/>
    <s v="Weekday"/>
    <m/>
    <m/>
  </r>
  <r>
    <s v="WEB-8538"/>
    <x v="424"/>
    <s v="Rahul Singh"/>
    <x v="3"/>
    <x v="2"/>
    <x v="14"/>
    <n v="3"/>
    <n v="333.71"/>
    <x v="4"/>
    <x v="0"/>
    <n v="4"/>
    <n v="1001.1299999999999"/>
    <m/>
    <m/>
    <m/>
    <m/>
    <m/>
    <m/>
    <s v="Completed"/>
    <s v="Yes"/>
    <s v="No"/>
    <m/>
    <n v="619"/>
    <n v="468"/>
    <n v="594714.6477588166"/>
    <n v="60882.938065984097"/>
    <n v="3.804733727810651"/>
    <s v="Notebook Set"/>
    <x v="2"/>
    <s v="Books"/>
    <s v="Books"/>
    <s v="Books"/>
    <n v="20"/>
    <s v="Books"/>
    <m/>
    <n v="2023"/>
    <n v="10"/>
    <n v="7"/>
    <n v="7"/>
    <s v="Weekend"/>
    <m/>
    <m/>
  </r>
  <r>
    <s v="WEB-9615"/>
    <x v="353"/>
    <s v="Karan Khan"/>
    <x v="2"/>
    <x v="2"/>
    <x v="2"/>
    <n v="2"/>
    <n v="450.26903299203627"/>
    <x v="1"/>
    <x v="0"/>
    <n v="3"/>
    <n v="900.53806598407255"/>
    <m/>
    <m/>
    <m/>
    <m/>
    <m/>
    <m/>
    <s v="Completed"/>
    <s v="No"/>
    <s v="No"/>
    <m/>
    <n v="589"/>
    <n v="426"/>
    <n v="594714.6477588166"/>
    <n v="60882.938065984097"/>
    <n v="3.804733727810651"/>
    <s v="Cookbook"/>
    <x v="2"/>
    <s v="Books"/>
    <s v="Books"/>
    <s v="Books"/>
    <n v="4"/>
    <s v="Books"/>
    <m/>
    <n v="2023"/>
    <n v="9"/>
    <n v="10"/>
    <n v="1"/>
    <s v="Weekday"/>
    <m/>
    <m/>
  </r>
  <r>
    <s v="WEB-5671"/>
    <x v="241"/>
    <s v="Saanvi Sharma"/>
    <x v="0"/>
    <x v="1"/>
    <x v="18"/>
    <n v="1"/>
    <n v="1438.15"/>
    <x v="4"/>
    <x v="3"/>
    <n v="5"/>
    <n v="1438.15"/>
    <m/>
    <m/>
    <m/>
    <m/>
    <m/>
    <m/>
    <s v="Lost Sale"/>
    <s v="No"/>
    <s v="Yes"/>
    <m/>
    <n v="590"/>
    <n v="451"/>
    <n v="2759712.3299794244"/>
    <n v="330643.50635802455"/>
    <n v="3.8641711229946525"/>
    <s v="Bluetooth Speaker"/>
    <x v="1"/>
    <s v="Electronics"/>
    <s v="Electronics"/>
    <s v="Electronics"/>
    <n v="48"/>
    <s v="Electronics"/>
    <m/>
    <n v="2023"/>
    <n v="10"/>
    <n v="18"/>
    <n v="4"/>
    <s v="Weekday"/>
    <m/>
    <m/>
  </r>
  <r>
    <s v="WEB-8310"/>
    <x v="384"/>
    <s v="Kavya Patel"/>
    <x v="7"/>
    <x v="0"/>
    <x v="4"/>
    <n v="2"/>
    <n v="1381.72"/>
    <x v="3"/>
    <x v="0"/>
    <n v="2"/>
    <n v="2763.44"/>
    <m/>
    <m/>
    <m/>
    <m/>
    <m/>
    <m/>
    <s v="Completed"/>
    <s v="Yes"/>
    <s v="No"/>
    <m/>
    <n v="567"/>
    <n v="440"/>
    <n v="1463424.4009529033"/>
    <n v="118285.78776560788"/>
    <n v="3.8140589569160999"/>
    <s v="Non-Stick Pan"/>
    <x v="0"/>
    <s v="Home &amp; Kitchen"/>
    <s v="Home &amp; Kitchen"/>
    <s v="Home &amp; Kitchen"/>
    <n v="7"/>
    <s v="Home &amp; Kitchen"/>
    <m/>
    <n v="2023"/>
    <n v="11"/>
    <n v="5"/>
    <n v="1"/>
    <s v="Weekday"/>
    <m/>
    <m/>
  </r>
  <r>
    <s v="WEB-9676"/>
    <x v="424"/>
    <s v="Ishaan Singh"/>
    <x v="0"/>
    <x v="0"/>
    <x v="23"/>
    <n v="1"/>
    <n v="1109.3800000000001"/>
    <x v="2"/>
    <x v="0"/>
    <n v="1"/>
    <n v="1109.3800000000001"/>
    <m/>
    <m/>
    <m/>
    <m/>
    <m/>
    <m/>
    <s v="Completed"/>
    <s v="Yes"/>
    <s v="No"/>
    <m/>
    <n v="590"/>
    <n v="451"/>
    <n v="1463424.4009529033"/>
    <n v="118285.78776560788"/>
    <n v="3.8140589569160999"/>
    <s v="Led Bulb Pack"/>
    <x v="0"/>
    <s v="Home &amp; Kitchen"/>
    <s v="Home &amp; Kitchen"/>
    <s v="Home &amp; Kitchen"/>
    <n v="76"/>
    <s v="Home &amp; Kitchen"/>
    <m/>
    <n v="2023"/>
    <n v="10"/>
    <n v="7"/>
    <n v="7"/>
    <s v="Weekend"/>
    <m/>
    <m/>
  </r>
  <r>
    <s v="WEB-7680"/>
    <x v="393"/>
    <s v="Pooja Nair"/>
    <x v="1"/>
    <x v="4"/>
    <x v="24"/>
    <n v="1"/>
    <n v="1070.92"/>
    <x v="0"/>
    <x v="0"/>
    <n v="5"/>
    <n v="1070.92"/>
    <m/>
    <m/>
    <m/>
    <m/>
    <m/>
    <m/>
    <s v="Completed"/>
    <s v="Yes"/>
    <s v="No"/>
    <m/>
    <n v="595"/>
    <n v="444"/>
    <n v="1098537.4901531704"/>
    <n v="96724.388030634553"/>
    <n v="3.9001122334455669"/>
    <s v="Face Cream"/>
    <x v="4"/>
    <s v="Beauty"/>
    <s v="Beauty"/>
    <s v="Beauty"/>
    <n v="80"/>
    <s v="Beauty"/>
    <m/>
    <n v="2024"/>
    <n v="5"/>
    <n v="6"/>
    <n v="2"/>
    <s v="Weekday"/>
    <m/>
    <m/>
  </r>
  <r>
    <s v="WEB-6397"/>
    <x v="54"/>
    <s v="Diya Nair"/>
    <x v="0"/>
    <x v="4"/>
    <x v="6"/>
    <n v="1"/>
    <n v="545.9"/>
    <x v="4"/>
    <x v="0"/>
    <n v="5"/>
    <n v="545.9"/>
    <m/>
    <m/>
    <m/>
    <m/>
    <m/>
    <m/>
    <s v="Completed"/>
    <s v="No"/>
    <s v="No"/>
    <m/>
    <n v="590"/>
    <n v="451"/>
    <n v="1098537.4901531704"/>
    <n v="96724.388030634553"/>
    <n v="3.9001122334455669"/>
    <s v="Lipstick"/>
    <x v="4"/>
    <s v="Beauty"/>
    <s v="Beauty"/>
    <s v="Beauty"/>
    <n v="10"/>
    <s v="Beauty"/>
    <m/>
    <n v="2025"/>
    <n v="5"/>
    <n v="3"/>
    <n v="7"/>
    <s v="Weekday"/>
    <m/>
    <m/>
  </r>
  <r>
    <s v="WEB-5460"/>
    <x v="86"/>
    <s v="Kavya Chatterjee"/>
    <x v="4"/>
    <x v="0"/>
    <x v="5"/>
    <n v="1"/>
    <n v="979.45"/>
    <x v="4"/>
    <x v="0"/>
    <n v="2"/>
    <n v="979.45"/>
    <m/>
    <m/>
    <m/>
    <m/>
    <m/>
    <m/>
    <s v="Completed"/>
    <s v="No"/>
    <s v="No"/>
    <m/>
    <n v="573"/>
    <n v="450"/>
    <n v="1463424.4009529033"/>
    <n v="118285.78776560788"/>
    <n v="3.8140589569160999"/>
    <s v="Storage Box"/>
    <x v="0"/>
    <s v="Home &amp; Kitchen"/>
    <s v="Home &amp; Kitchen"/>
    <s v="Home &amp; Kitchen"/>
    <n v="8"/>
    <s v="Home &amp; Kitchen"/>
    <m/>
    <n v="2023"/>
    <n v="2"/>
    <n v="19"/>
    <n v="1"/>
    <s v="Weekday"/>
    <m/>
    <m/>
  </r>
  <r>
    <s v="WEB-6694"/>
    <x v="522"/>
    <s v="Ananya Das"/>
    <x v="2"/>
    <x v="3"/>
    <x v="17"/>
    <n v="1"/>
    <n v="878.74"/>
    <x v="3"/>
    <x v="0"/>
    <n v="2"/>
    <n v="878.74"/>
    <m/>
    <m/>
    <m/>
    <m/>
    <m/>
    <m/>
    <s v="Completed"/>
    <s v="No"/>
    <s v="No"/>
    <m/>
    <n v="589"/>
    <n v="426"/>
    <n v="1892867.2841657216"/>
    <n v="199432.98236095349"/>
    <n v="3.8949824970828471"/>
    <s v="Running Shoes"/>
    <x v="3"/>
    <s v="Fashion"/>
    <s v="Fashion"/>
    <s v="Fashion"/>
    <n v="45"/>
    <s v="Fashion"/>
    <m/>
    <n v="2024"/>
    <n v="12"/>
    <n v="11"/>
    <n v="4"/>
    <s v="Weekday"/>
    <m/>
    <m/>
  </r>
  <r>
    <s v="WEB-6824"/>
    <x v="312"/>
    <s v="Diya Mehta"/>
    <x v="5"/>
    <x v="4"/>
    <x v="21"/>
    <n v="1"/>
    <n v="260.95"/>
    <x v="1"/>
    <x v="0"/>
    <n v="4"/>
    <n v="260.95"/>
    <m/>
    <m/>
    <m/>
    <m/>
    <m/>
    <m/>
    <s v="Completed"/>
    <s v="No"/>
    <s v="No"/>
    <m/>
    <n v="559"/>
    <n v="408"/>
    <n v="1098537.4901531704"/>
    <n v="96724.388030634553"/>
    <n v="3.9001122334455669"/>
    <s v="Shampoo 200Ml"/>
    <x v="4"/>
    <s v="Beauty"/>
    <s v="Beauty"/>
    <s v="Beauty"/>
    <n v="64"/>
    <s v="Beauty"/>
    <m/>
    <n v="2023"/>
    <n v="7"/>
    <n v="27"/>
    <n v="5"/>
    <s v="Weekday"/>
    <m/>
    <m/>
  </r>
  <r>
    <s v="WEB-8121"/>
    <x v="467"/>
    <s v="Vikram Rao"/>
    <x v="2"/>
    <x v="2"/>
    <x v="7"/>
    <n v="1"/>
    <n v="793.58"/>
    <x v="3"/>
    <x v="0"/>
    <n v="1"/>
    <n v="793.58"/>
    <m/>
    <m/>
    <m/>
    <m/>
    <m/>
    <m/>
    <s v="Completed"/>
    <s v="No"/>
    <s v="No"/>
    <m/>
    <n v="589"/>
    <n v="426"/>
    <n v="594714.6477588166"/>
    <n v="60882.938065984097"/>
    <n v="3.804733727810651"/>
    <s v="Fiction Novel"/>
    <x v="2"/>
    <s v="Books"/>
    <s v="Books"/>
    <s v="Books"/>
    <n v="11"/>
    <s v="Books"/>
    <m/>
    <n v="2023"/>
    <n v="8"/>
    <n v="7"/>
    <n v="2"/>
    <s v="Weekend"/>
    <m/>
    <m/>
  </r>
  <r>
    <s v="WEB-7152"/>
    <x v="598"/>
    <s v="Aditya Gupta"/>
    <x v="7"/>
    <x v="3"/>
    <x v="19"/>
    <n v="1"/>
    <n v="1645.35"/>
    <x v="3"/>
    <x v="0"/>
    <n v="5"/>
    <n v="1645.35"/>
    <m/>
    <m/>
    <m/>
    <m/>
    <m/>
    <m/>
    <s v="Completed"/>
    <s v="Yes"/>
    <s v="No"/>
    <m/>
    <n v="567"/>
    <n v="440"/>
    <n v="1892867.2841657216"/>
    <n v="199432.98236095349"/>
    <n v="3.8949824970828471"/>
    <s v="Sunglasses"/>
    <x v="3"/>
    <s v="Fashion"/>
    <s v="Fashion"/>
    <s v="Fashion"/>
    <n v="53"/>
    <s v="Fashion"/>
    <m/>
    <n v="2023"/>
    <n v="8"/>
    <n v="9"/>
    <n v="4"/>
    <s v="Weekday"/>
    <m/>
    <m/>
  </r>
  <r>
    <s v="WEB-5369"/>
    <x v="894"/>
    <s v="Ananya Joshi"/>
    <x v="5"/>
    <x v="3"/>
    <x v="17"/>
    <n v="2"/>
    <n v="1486.46"/>
    <x v="2"/>
    <x v="0"/>
    <n v="5"/>
    <n v="2972.92"/>
    <m/>
    <m/>
    <m/>
    <m/>
    <m/>
    <m/>
    <s v="Completed"/>
    <s v="Yes"/>
    <s v="No"/>
    <m/>
    <n v="559"/>
    <n v="408"/>
    <n v="1892867.2841657216"/>
    <n v="199432.98236095349"/>
    <n v="3.8949824970828471"/>
    <s v="Running Shoes"/>
    <x v="3"/>
    <s v="Fashion"/>
    <s v="Fashion"/>
    <s v="Fashion"/>
    <n v="45"/>
    <s v="Fashion"/>
    <m/>
    <n v="2023"/>
    <n v="6"/>
    <n v="28"/>
    <n v="4"/>
    <s v="Weekday"/>
    <m/>
    <m/>
  </r>
  <r>
    <s v="WEB-9608"/>
    <x v="629"/>
    <s v="Rohan Singh"/>
    <x v="3"/>
    <x v="2"/>
    <x v="13"/>
    <n v="3"/>
    <n v="788.73"/>
    <x v="3"/>
    <x v="0"/>
    <n v="5"/>
    <n v="2366.19"/>
    <m/>
    <m/>
    <m/>
    <m/>
    <m/>
    <m/>
    <s v="Completed"/>
    <s v="Yes"/>
    <s v="No"/>
    <m/>
    <n v="619"/>
    <n v="468"/>
    <n v="594714.6477588166"/>
    <n v="60882.938065984097"/>
    <n v="3.804733727810651"/>
    <s v="Self-Help Book"/>
    <x v="2"/>
    <s v="Books"/>
    <s v="Books"/>
    <s v="Books"/>
    <n v="19"/>
    <s v="Books"/>
    <m/>
    <n v="2023"/>
    <n v="8"/>
    <n v="3"/>
    <n v="5"/>
    <s v="Weekday"/>
    <m/>
    <m/>
  </r>
  <r>
    <s v="WEB-6418"/>
    <x v="94"/>
    <s v="Diya Mehta"/>
    <x v="6"/>
    <x v="2"/>
    <x v="7"/>
    <n v="2"/>
    <n v="541.78"/>
    <x v="0"/>
    <x v="0"/>
    <n v="2"/>
    <n v="1083.56"/>
    <m/>
    <m/>
    <m/>
    <m/>
    <m/>
    <m/>
    <s v="Completed"/>
    <s v="Yes"/>
    <s v="No"/>
    <m/>
    <n v="558"/>
    <n v="430"/>
    <n v="594714.6477588166"/>
    <n v="60882.938065984097"/>
    <n v="3.804733727810651"/>
    <s v="Fiction Novel"/>
    <x v="2"/>
    <s v="Books"/>
    <s v="Books"/>
    <s v="Books"/>
    <n v="11"/>
    <s v="Books"/>
    <m/>
    <n v="2024"/>
    <n v="8"/>
    <n v="2"/>
    <n v="6"/>
    <s v="Weekday"/>
    <m/>
    <m/>
  </r>
  <r>
    <s v="WEB-8160"/>
    <x v="816"/>
    <s v="Ishaan Singh"/>
    <x v="7"/>
    <x v="4"/>
    <x v="6"/>
    <n v="2"/>
    <n v="489.91"/>
    <x v="2"/>
    <x v="0"/>
    <n v="4"/>
    <n v="979.82"/>
    <m/>
    <m/>
    <m/>
    <m/>
    <m/>
    <m/>
    <s v="Completed"/>
    <s v="No"/>
    <s v="No"/>
    <m/>
    <n v="567"/>
    <n v="440"/>
    <n v="1098537.4901531704"/>
    <n v="96724.388030634553"/>
    <n v="3.9001122334455669"/>
    <s v="Lipstick"/>
    <x v="4"/>
    <s v="Beauty"/>
    <s v="Beauty"/>
    <s v="Beauty"/>
    <n v="10"/>
    <s v="Beauty"/>
    <m/>
    <n v="2023"/>
    <n v="7"/>
    <n v="21"/>
    <n v="6"/>
    <s v="Weekday"/>
    <m/>
    <m/>
  </r>
  <r>
    <s v="WEB-7768"/>
    <x v="7"/>
    <s v="Tanya Reddy"/>
    <x v="3"/>
    <x v="3"/>
    <x v="3"/>
    <n v="1"/>
    <n v="1590.95"/>
    <x v="0"/>
    <x v="3"/>
    <n v="4"/>
    <n v="1590.95"/>
    <m/>
    <m/>
    <m/>
    <m/>
    <m/>
    <m/>
    <s v="Lost Sale"/>
    <s v="No"/>
    <s v="Yes"/>
    <m/>
    <n v="619"/>
    <n v="468"/>
    <n v="1892867.2841657216"/>
    <n v="199432.98236095349"/>
    <n v="3.8949824970828471"/>
    <s v="Denim Jeans"/>
    <x v="3"/>
    <s v="Fashion"/>
    <s v="Fashion"/>
    <s v="Fashion"/>
    <n v="6"/>
    <s v="Fashion"/>
    <m/>
    <n v="2024"/>
    <n v="11"/>
    <n v="27"/>
    <n v="4"/>
    <s v="Weekday"/>
    <m/>
    <m/>
  </r>
  <r>
    <s v="WEB-8901"/>
    <x v="367"/>
    <s v="Diya Joshi"/>
    <x v="3"/>
    <x v="3"/>
    <x v="20"/>
    <n v="2"/>
    <n v="1638.02"/>
    <x v="1"/>
    <x v="3"/>
    <n v="4"/>
    <n v="3276.04"/>
    <m/>
    <m/>
    <m/>
    <m/>
    <m/>
    <m/>
    <s v="Lost Sale"/>
    <s v="No"/>
    <s v="Yes"/>
    <m/>
    <n v="619"/>
    <n v="468"/>
    <n v="1892867.2841657216"/>
    <n v="199432.98236095349"/>
    <n v="3.8949824970828471"/>
    <s v="Men'S T-Shirt"/>
    <x v="3"/>
    <s v="Fashion"/>
    <s v="Fashion"/>
    <s v="Fashion"/>
    <n v="55"/>
    <s v="Fashion"/>
    <m/>
    <n v="2025"/>
    <n v="1"/>
    <n v="15"/>
    <n v="4"/>
    <s v="Weekday"/>
    <m/>
    <m/>
  </r>
  <r>
    <s v="WEB-9500"/>
    <x v="886"/>
    <s v="Saanvi Patel"/>
    <x v="6"/>
    <x v="0"/>
    <x v="16"/>
    <n v="1"/>
    <n v="1177.71"/>
    <x v="4"/>
    <x v="0"/>
    <n v="3"/>
    <n v="1177.71"/>
    <m/>
    <m/>
    <m/>
    <m/>
    <m/>
    <m/>
    <s v="Completed"/>
    <s v="Yes"/>
    <s v="No"/>
    <m/>
    <n v="558"/>
    <n v="430"/>
    <n v="1463424.4009529033"/>
    <n v="118285.78776560788"/>
    <n v="3.8140589569160999"/>
    <s v="Table Lamp"/>
    <x v="0"/>
    <s v="Home &amp; Kitchen"/>
    <s v="Home &amp; Kitchen"/>
    <s v="Home &amp; Kitchen"/>
    <n v="32"/>
    <s v="Home &amp; Kitchen"/>
    <m/>
    <n v="2024"/>
    <n v="8"/>
    <n v="19"/>
    <n v="2"/>
    <s v="Weekday"/>
    <m/>
    <m/>
  </r>
  <r>
    <s v="WEB-9142"/>
    <x v="363"/>
    <s v="Diya Gupta"/>
    <x v="7"/>
    <x v="1"/>
    <x v="11"/>
    <n v="1"/>
    <n v="3016.32"/>
    <x v="4"/>
    <x v="0"/>
    <n v="3"/>
    <n v="3016.32"/>
    <m/>
    <m/>
    <m/>
    <m/>
    <m/>
    <m/>
    <s v="Completed"/>
    <s v="Yes"/>
    <s v="No"/>
    <m/>
    <n v="567"/>
    <n v="440"/>
    <n v="2759712.3299794244"/>
    <n v="330643.50635802455"/>
    <n v="3.8641711229946525"/>
    <s v="Smart Watch"/>
    <x v="1"/>
    <s v="Electronics"/>
    <s v="Electronics"/>
    <s v="Electronics"/>
    <n v="17"/>
    <s v="Electronics"/>
    <m/>
    <n v="2023"/>
    <n v="4"/>
    <n v="26"/>
    <n v="4"/>
    <s v="Weekday"/>
    <m/>
    <m/>
  </r>
  <r>
    <s v="WEB-6164"/>
    <x v="800"/>
    <s v="Vikram Sharma"/>
    <x v="6"/>
    <x v="0"/>
    <x v="4"/>
    <n v="1"/>
    <n v="156.76"/>
    <x v="4"/>
    <x v="3"/>
    <n v="3"/>
    <n v="156.76"/>
    <m/>
    <m/>
    <m/>
    <m/>
    <m/>
    <m/>
    <s v="Lost Sale"/>
    <s v="No"/>
    <s v="Yes"/>
    <m/>
    <n v="558"/>
    <n v="430"/>
    <n v="1463424.4009529033"/>
    <n v="118285.78776560788"/>
    <n v="3.8140589569160999"/>
    <s v="Non-Stick Pan"/>
    <x v="0"/>
    <s v="Home &amp; Kitchen"/>
    <s v="Home &amp; Kitchen"/>
    <s v="Home &amp; Kitchen"/>
    <n v="7"/>
    <s v="Home &amp; Kitchen"/>
    <m/>
    <n v="2024"/>
    <n v="11"/>
    <n v="18"/>
    <n v="2"/>
    <s v="Weekday"/>
    <m/>
    <m/>
  </r>
  <r>
    <s v="WEB-6721"/>
    <x v="442"/>
    <s v="Riya Menon"/>
    <x v="7"/>
    <x v="1"/>
    <x v="8"/>
    <n v="2"/>
    <n v="650.57000000000005"/>
    <x v="4"/>
    <x v="3"/>
    <n v="4"/>
    <n v="1301.1400000000001"/>
    <m/>
    <m/>
    <m/>
    <m/>
    <m/>
    <m/>
    <s v="Lost Sale"/>
    <s v="No"/>
    <s v="Yes"/>
    <m/>
    <n v="567"/>
    <n v="440"/>
    <n v="2759712.3299794244"/>
    <n v="330643.50635802455"/>
    <n v="3.8641711229946525"/>
    <s v="Wireless Earbuds"/>
    <x v="1"/>
    <s v="Electronics"/>
    <s v="Electronics"/>
    <s v="Electronics"/>
    <n v="12"/>
    <s v="Electronics"/>
    <m/>
    <n v="2024"/>
    <n v="11"/>
    <n v="13"/>
    <n v="4"/>
    <s v="Weekday"/>
    <m/>
    <m/>
  </r>
  <r>
    <s v="WEB-5033"/>
    <x v="251"/>
    <s v="Vikram Khan"/>
    <x v="5"/>
    <x v="0"/>
    <x v="5"/>
    <n v="1"/>
    <n v="1101.04"/>
    <x v="1"/>
    <x v="0"/>
    <n v="4"/>
    <n v="1101.04"/>
    <m/>
    <m/>
    <m/>
    <m/>
    <m/>
    <m/>
    <s v="Completed"/>
    <s v="Yes"/>
    <s v="No"/>
    <m/>
    <n v="559"/>
    <n v="408"/>
    <n v="1463424.4009529033"/>
    <n v="118285.78776560788"/>
    <n v="3.8140589569160999"/>
    <s v="Storage Box"/>
    <x v="0"/>
    <s v="Home &amp; Kitchen"/>
    <s v="Home &amp; Kitchen"/>
    <s v="Home &amp; Kitchen"/>
    <n v="8"/>
    <s v="Home &amp; Kitchen"/>
    <m/>
    <n v="2024"/>
    <n v="2"/>
    <n v="3"/>
    <n v="7"/>
    <s v="Weekday"/>
    <m/>
    <m/>
  </r>
  <r>
    <s v="WEB-7808"/>
    <x v="625"/>
    <s v="Simran Joshi"/>
    <x v="3"/>
    <x v="1"/>
    <x v="18"/>
    <n v="3"/>
    <n v="941.13"/>
    <x v="2"/>
    <x v="0"/>
    <n v="3"/>
    <n v="2823.39"/>
    <m/>
    <m/>
    <m/>
    <m/>
    <m/>
    <m/>
    <s v="Completed"/>
    <s v="Yes"/>
    <s v="No"/>
    <m/>
    <n v="619"/>
    <n v="468"/>
    <n v="2759712.3299794244"/>
    <n v="330643.50635802455"/>
    <n v="3.8641711229946525"/>
    <s v="Bluetooth Speaker"/>
    <x v="1"/>
    <s v="Electronics"/>
    <s v="Electronics"/>
    <s v="Electronics"/>
    <n v="48"/>
    <s v="Electronics"/>
    <m/>
    <n v="2023"/>
    <n v="10"/>
    <n v="10"/>
    <n v="3"/>
    <s v="Weekday"/>
    <m/>
    <m/>
  </r>
  <r>
    <s v="WEB-7100"/>
    <x v="455"/>
    <s v="Vikram Rao"/>
    <x v="0"/>
    <x v="0"/>
    <x v="4"/>
    <n v="2"/>
    <n v="1905.42"/>
    <x v="4"/>
    <x v="0"/>
    <n v="1"/>
    <n v="3810.84"/>
    <m/>
    <m/>
    <m/>
    <m/>
    <m/>
    <m/>
    <s v="Completed"/>
    <s v="Yes"/>
    <s v="No"/>
    <m/>
    <n v="590"/>
    <n v="451"/>
    <n v="1463424.4009529033"/>
    <n v="118285.78776560788"/>
    <n v="3.8140589569160999"/>
    <s v="Non-Stick Pan"/>
    <x v="0"/>
    <s v="Home &amp; Kitchen"/>
    <s v="Home &amp; Kitchen"/>
    <s v="Home &amp; Kitchen"/>
    <n v="7"/>
    <s v="Home &amp; Kitchen"/>
    <m/>
    <n v="2024"/>
    <n v="1"/>
    <n v="27"/>
    <n v="7"/>
    <s v="Weekday"/>
    <m/>
    <m/>
  </r>
  <r>
    <s v="WEB-8290"/>
    <x v="184"/>
    <s v="Tanya Mehta"/>
    <x v="3"/>
    <x v="1"/>
    <x v="1"/>
    <n v="1"/>
    <n v="2704.78"/>
    <x v="2"/>
    <x v="0"/>
    <n v="3"/>
    <n v="2704.78"/>
    <m/>
    <m/>
    <m/>
    <m/>
    <m/>
    <m/>
    <s v="Completed"/>
    <s v="Yes"/>
    <s v="No"/>
    <m/>
    <n v="619"/>
    <n v="468"/>
    <n v="2759712.3299794244"/>
    <n v="330643.50635802455"/>
    <n v="3.8641711229946525"/>
    <s v="Power Bank 10000Mah"/>
    <x v="1"/>
    <s v="Electronics"/>
    <s v="Electronics"/>
    <s v="Electronics"/>
    <n v="3"/>
    <s v="Electronics"/>
    <m/>
    <n v="2023"/>
    <n v="11"/>
    <n v="1"/>
    <n v="4"/>
    <s v="Weekend"/>
    <m/>
    <m/>
  </r>
  <r>
    <s v="WEB-9217"/>
    <x v="274"/>
    <s v="Arjun Singh"/>
    <x v="4"/>
    <x v="2"/>
    <x v="14"/>
    <n v="2"/>
    <n v="112.79"/>
    <x v="3"/>
    <x v="0"/>
    <n v="4"/>
    <n v="225.58"/>
    <m/>
    <m/>
    <m/>
    <m/>
    <m/>
    <m/>
    <s v="Completed"/>
    <s v="No"/>
    <s v="No"/>
    <m/>
    <n v="573"/>
    <n v="450"/>
    <n v="594714.6477588166"/>
    <n v="60882.938065984097"/>
    <n v="3.804733727810651"/>
    <s v="Notebook Set"/>
    <x v="2"/>
    <s v="Books"/>
    <s v="Books"/>
    <s v="Books"/>
    <n v="20"/>
    <s v="Books"/>
    <m/>
    <n v="2023"/>
    <n v="10"/>
    <n v="20"/>
    <n v="6"/>
    <s v="Weekday"/>
    <m/>
    <m/>
  </r>
  <r>
    <s v="WEB-7779"/>
    <x v="516"/>
    <s v="Vivaan Iyer"/>
    <x v="6"/>
    <x v="4"/>
    <x v="22"/>
    <n v="1"/>
    <n v="1476.4"/>
    <x v="0"/>
    <x v="2"/>
    <n v="4"/>
    <n v="1476.4"/>
    <m/>
    <m/>
    <m/>
    <m/>
    <m/>
    <m/>
    <s v="Completed"/>
    <s v="No"/>
    <s v="No"/>
    <m/>
    <n v="558"/>
    <n v="430"/>
    <n v="1098537.4901531704"/>
    <n v="96724.388030634553"/>
    <n v="3.9001122334455669"/>
    <s v="Hair Oil"/>
    <x v="4"/>
    <s v="Beauty"/>
    <s v="Beauty"/>
    <s v="Beauty"/>
    <n v="70"/>
    <s v="Beauty"/>
    <m/>
    <n v="2024"/>
    <n v="8"/>
    <n v="10"/>
    <n v="7"/>
    <s v="Weekday"/>
    <m/>
    <m/>
  </r>
  <r>
    <s v="WEB-7532"/>
    <x v="889"/>
    <s v="Aditya Khan"/>
    <x v="6"/>
    <x v="1"/>
    <x v="18"/>
    <n v="2"/>
    <n v="688.36"/>
    <x v="4"/>
    <x v="0"/>
    <n v="5"/>
    <n v="1376.72"/>
    <m/>
    <m/>
    <m/>
    <m/>
    <m/>
    <m/>
    <s v="Completed"/>
    <s v="Yes"/>
    <s v="No"/>
    <m/>
    <n v="558"/>
    <n v="430"/>
    <n v="2759712.3299794244"/>
    <n v="330643.50635802455"/>
    <n v="3.8641711229946525"/>
    <s v="Bluetooth Speaker"/>
    <x v="1"/>
    <s v="Electronics"/>
    <s v="Electronics"/>
    <s v="Electronics"/>
    <n v="48"/>
    <s v="Electronics"/>
    <m/>
    <n v="2023"/>
    <n v="4"/>
    <n v="17"/>
    <n v="2"/>
    <s v="Weekday"/>
    <m/>
    <m/>
  </r>
  <r>
    <s v="WEB-9617"/>
    <x v="659"/>
    <s v="Kavya Patel"/>
    <x v="3"/>
    <x v="1"/>
    <x v="18"/>
    <n v="2"/>
    <n v="365.35"/>
    <x v="4"/>
    <x v="0"/>
    <n v="5"/>
    <n v="730.7"/>
    <m/>
    <m/>
    <m/>
    <m/>
    <m/>
    <m/>
    <s v="Completed"/>
    <s v="No"/>
    <s v="No"/>
    <m/>
    <n v="619"/>
    <n v="468"/>
    <n v="2759712.3299794244"/>
    <n v="330643.50635802455"/>
    <n v="3.8641711229946525"/>
    <s v="Bluetooth Speaker"/>
    <x v="1"/>
    <s v="Electronics"/>
    <s v="Electronics"/>
    <s v="Electronics"/>
    <n v="48"/>
    <s v="Electronics"/>
    <m/>
    <n v="2025"/>
    <n v="3"/>
    <n v="30"/>
    <n v="1"/>
    <s v="Weekday"/>
    <m/>
    <m/>
  </r>
  <r>
    <s v="WEB-5677"/>
    <x v="719"/>
    <s v="Arjun Rao"/>
    <x v="7"/>
    <x v="1"/>
    <x v="18"/>
    <n v="1"/>
    <n v="1884.64"/>
    <x v="3"/>
    <x v="0"/>
    <n v="3"/>
    <n v="1884.64"/>
    <m/>
    <m/>
    <m/>
    <m/>
    <m/>
    <m/>
    <s v="Completed"/>
    <s v="Yes"/>
    <s v="No"/>
    <m/>
    <n v="567"/>
    <n v="440"/>
    <n v="2759712.3299794244"/>
    <n v="330643.50635802455"/>
    <n v="3.8641711229946525"/>
    <s v="Bluetooth Speaker"/>
    <x v="1"/>
    <s v="Electronics"/>
    <s v="Electronics"/>
    <s v="Electronics"/>
    <n v="48"/>
    <s v="Electronics"/>
    <m/>
    <n v="2025"/>
    <n v="3"/>
    <n v="8"/>
    <n v="7"/>
    <s v="Weekday"/>
    <m/>
    <m/>
  </r>
  <r>
    <s v="WEB-8220"/>
    <x v="259"/>
    <s v="Ishaan Verma"/>
    <x v="3"/>
    <x v="2"/>
    <x v="13"/>
    <n v="3"/>
    <n v="542.59"/>
    <x v="0"/>
    <x v="0"/>
    <n v="3"/>
    <n v="1627.77"/>
    <m/>
    <m/>
    <m/>
    <m/>
    <m/>
    <m/>
    <s v="Completed"/>
    <s v="Yes"/>
    <s v="No"/>
    <m/>
    <n v="619"/>
    <n v="468"/>
    <n v="594714.6477588166"/>
    <n v="60882.938065984097"/>
    <n v="3.804733727810651"/>
    <s v="Self-Help Book"/>
    <x v="2"/>
    <s v="Books"/>
    <s v="Books"/>
    <s v="Books"/>
    <n v="19"/>
    <s v="Books"/>
    <m/>
    <n v="2023"/>
    <n v="1"/>
    <n v="6"/>
    <n v="6"/>
    <s v="Weekday"/>
    <m/>
    <m/>
  </r>
  <r>
    <s v="WEB-7062"/>
    <x v="191"/>
    <s v="Karan Reddy"/>
    <x v="5"/>
    <x v="3"/>
    <x v="19"/>
    <n v="2"/>
    <n v="755.9"/>
    <x v="1"/>
    <x v="0"/>
    <n v="5"/>
    <n v="1511.8"/>
    <m/>
    <m/>
    <m/>
    <m/>
    <m/>
    <m/>
    <s v="Completed"/>
    <s v="Yes"/>
    <s v="No"/>
    <m/>
    <n v="559"/>
    <n v="408"/>
    <n v="1892867.2841657216"/>
    <n v="199432.98236095349"/>
    <n v="3.8949824970828471"/>
    <s v="Sunglasses"/>
    <x v="3"/>
    <s v="Fashion"/>
    <s v="Fashion"/>
    <s v="Fashion"/>
    <n v="53"/>
    <s v="Fashion"/>
    <m/>
    <n v="2025"/>
    <n v="1"/>
    <n v="30"/>
    <n v="5"/>
    <s v="Weekday"/>
    <m/>
    <m/>
  </r>
  <r>
    <s v="WEB-9265"/>
    <x v="733"/>
    <s v="Kavya Chatterjee"/>
    <x v="7"/>
    <x v="4"/>
    <x v="24"/>
    <n v="2"/>
    <n v="1130.73"/>
    <x v="2"/>
    <x v="0"/>
    <n v="4"/>
    <n v="2261.46"/>
    <m/>
    <m/>
    <m/>
    <m/>
    <m/>
    <m/>
    <s v="Completed"/>
    <s v="Yes"/>
    <s v="No"/>
    <m/>
    <n v="567"/>
    <n v="440"/>
    <n v="1098537.4901531704"/>
    <n v="96724.388030634553"/>
    <n v="3.9001122334455669"/>
    <s v="Face Cream"/>
    <x v="4"/>
    <s v="Beauty"/>
    <s v="Beauty"/>
    <s v="Beauty"/>
    <n v="80"/>
    <s v="Beauty"/>
    <m/>
    <n v="2023"/>
    <n v="12"/>
    <n v="2"/>
    <n v="7"/>
    <s v="Weekday"/>
    <m/>
    <m/>
  </r>
  <r>
    <s v="WEB-6593"/>
    <x v="465"/>
    <s v="Vikram Mehta"/>
    <x v="4"/>
    <x v="0"/>
    <x v="23"/>
    <n v="2"/>
    <n v="494.24"/>
    <x v="3"/>
    <x v="0"/>
    <n v="4"/>
    <n v="988.48"/>
    <m/>
    <m/>
    <m/>
    <m/>
    <m/>
    <m/>
    <s v="Completed"/>
    <s v="No"/>
    <s v="No"/>
    <m/>
    <n v="573"/>
    <n v="450"/>
    <n v="1463424.4009529033"/>
    <n v="118285.78776560788"/>
    <n v="3.8140589569160999"/>
    <s v="Led Bulb Pack"/>
    <x v="0"/>
    <s v="Home &amp; Kitchen"/>
    <s v="Home &amp; Kitchen"/>
    <s v="Home &amp; Kitchen"/>
    <n v="76"/>
    <s v="Home &amp; Kitchen"/>
    <m/>
    <n v="2023"/>
    <n v="8"/>
    <n v="30"/>
    <n v="4"/>
    <s v="Weekday"/>
    <m/>
    <m/>
  </r>
  <r>
    <s v="WEB-8661"/>
    <x v="699"/>
    <s v="Rohan Joshi"/>
    <x v="5"/>
    <x v="0"/>
    <x v="23"/>
    <n v="3"/>
    <n v="398.86"/>
    <x v="4"/>
    <x v="3"/>
    <n v="4"/>
    <n v="1196.58"/>
    <m/>
    <m/>
    <m/>
    <m/>
    <m/>
    <m/>
    <s v="Lost Sale"/>
    <s v="No"/>
    <s v="Yes"/>
    <m/>
    <n v="559"/>
    <n v="408"/>
    <n v="1463424.4009529033"/>
    <n v="118285.78776560788"/>
    <n v="3.8140589569160999"/>
    <s v="Led Bulb Pack"/>
    <x v="0"/>
    <s v="Home &amp; Kitchen"/>
    <s v="Home &amp; Kitchen"/>
    <s v="Home &amp; Kitchen"/>
    <n v="76"/>
    <s v="Home &amp; Kitchen"/>
    <m/>
    <n v="2023"/>
    <n v="5"/>
    <n v="10"/>
    <n v="4"/>
    <s v="Weekday"/>
    <m/>
    <m/>
  </r>
  <r>
    <s v="WEB-5676"/>
    <x v="865"/>
    <s v="Ishaan Das"/>
    <x v="6"/>
    <x v="0"/>
    <x v="5"/>
    <n v="2"/>
    <n v="164.36"/>
    <x v="2"/>
    <x v="0"/>
    <n v="5"/>
    <n v="328.72"/>
    <m/>
    <m/>
    <m/>
    <m/>
    <m/>
    <m/>
    <s v="Completed"/>
    <s v="No"/>
    <s v="No"/>
    <m/>
    <n v="558"/>
    <n v="430"/>
    <n v="1463424.4009529033"/>
    <n v="118285.78776560788"/>
    <n v="3.8140589569160999"/>
    <s v="Storage Box"/>
    <x v="0"/>
    <s v="Home &amp; Kitchen"/>
    <s v="Home &amp; Kitchen"/>
    <s v="Home &amp; Kitchen"/>
    <n v="8"/>
    <s v="Home &amp; Kitchen"/>
    <m/>
    <n v="2024"/>
    <n v="3"/>
    <n v="14"/>
    <n v="5"/>
    <s v="Weekday"/>
    <m/>
    <m/>
  </r>
  <r>
    <s v="WEB-5964"/>
    <x v="325"/>
    <s v="Rahul Kumar"/>
    <x v="7"/>
    <x v="3"/>
    <x v="17"/>
    <n v="1"/>
    <n v="1531.19"/>
    <x v="2"/>
    <x v="0"/>
    <n v="5"/>
    <n v="1531.19"/>
    <m/>
    <m/>
    <m/>
    <m/>
    <m/>
    <m/>
    <s v="Completed"/>
    <s v="Yes"/>
    <s v="No"/>
    <m/>
    <n v="567"/>
    <n v="440"/>
    <n v="1892867.2841657216"/>
    <n v="199432.98236095349"/>
    <n v="3.8949824970828471"/>
    <s v="Running Shoes"/>
    <x v="3"/>
    <s v="Fashion"/>
    <s v="Fashion"/>
    <s v="Fashion"/>
    <n v="45"/>
    <s v="Fashion"/>
    <m/>
    <n v="2024"/>
    <n v="12"/>
    <n v="12"/>
    <n v="5"/>
    <s v="Weekday"/>
    <m/>
    <m/>
  </r>
  <r>
    <s v="WEB-8514"/>
    <x v="776"/>
    <s v="Simran Gupta"/>
    <x v="1"/>
    <x v="1"/>
    <x v="9"/>
    <n v="1"/>
    <n v="3212.38"/>
    <x v="0"/>
    <x v="0"/>
    <n v="5"/>
    <n v="3212.38"/>
    <m/>
    <m/>
    <m/>
    <m/>
    <m/>
    <m/>
    <s v="Completed"/>
    <s v="Yes"/>
    <s v="No"/>
    <m/>
    <n v="595"/>
    <n v="444"/>
    <n v="2759712.3299794244"/>
    <n v="330643.50635802455"/>
    <n v="3.8641711229946525"/>
    <s v="Usb Cable"/>
    <x v="1"/>
    <s v="Electronics"/>
    <s v="Electronics"/>
    <s v="Electronics"/>
    <n v="13"/>
    <s v="Electronics"/>
    <m/>
    <n v="2024"/>
    <n v="5"/>
    <n v="24"/>
    <n v="6"/>
    <s v="Weekday"/>
    <m/>
    <m/>
  </r>
  <r>
    <s v="WEB-6557"/>
    <x v="188"/>
    <s v="Karan Verma"/>
    <x v="0"/>
    <x v="2"/>
    <x v="14"/>
    <n v="1"/>
    <n v="437.92"/>
    <x v="3"/>
    <x v="0"/>
    <n v="4"/>
    <n v="437.92"/>
    <m/>
    <m/>
    <m/>
    <m/>
    <m/>
    <m/>
    <s v="Completed"/>
    <s v="No"/>
    <s v="No"/>
    <m/>
    <n v="590"/>
    <n v="451"/>
    <n v="594714.6477588166"/>
    <n v="60882.938065984097"/>
    <n v="3.804733727810651"/>
    <s v="Notebook Set"/>
    <x v="2"/>
    <s v="Books"/>
    <s v="Books"/>
    <s v="Books"/>
    <n v="20"/>
    <s v="Books"/>
    <m/>
    <n v="2024"/>
    <n v="4"/>
    <n v="2"/>
    <n v="3"/>
    <s v="Weekday"/>
    <m/>
    <m/>
  </r>
  <r>
    <s v="WEB-7417"/>
    <x v="633"/>
    <s v="Kavya Patel"/>
    <x v="2"/>
    <x v="1"/>
    <x v="11"/>
    <n v="3"/>
    <n v="457.35"/>
    <x v="1"/>
    <x v="1"/>
    <n v="3"/>
    <n v="1372.0500000000002"/>
    <m/>
    <m/>
    <m/>
    <m/>
    <m/>
    <m/>
    <s v="Pending"/>
    <s v="No"/>
    <s v="Yes"/>
    <m/>
    <n v="589"/>
    <n v="426"/>
    <n v="2759712.3299794244"/>
    <n v="330643.50635802455"/>
    <n v="3.8641711229946525"/>
    <s v="Smart Watch"/>
    <x v="1"/>
    <s v="Electronics"/>
    <s v="Electronics"/>
    <s v="Electronics"/>
    <n v="17"/>
    <s v="Electronics"/>
    <m/>
    <n v="2024"/>
    <n v="8"/>
    <n v="16"/>
    <n v="6"/>
    <s v="Weekday"/>
    <m/>
    <m/>
  </r>
  <r>
    <s v="WEB-5944"/>
    <x v="858"/>
    <s v="Ananya Sharma"/>
    <x v="5"/>
    <x v="2"/>
    <x v="13"/>
    <n v="1"/>
    <n v="515.34"/>
    <x v="3"/>
    <x v="0"/>
    <m/>
    <n v="515.34"/>
    <m/>
    <m/>
    <m/>
    <m/>
    <m/>
    <m/>
    <s v="Completed"/>
    <s v="No"/>
    <s v="No"/>
    <m/>
    <n v="559"/>
    <n v="408"/>
    <n v="594714.6477588166"/>
    <n v="60882.938065984097"/>
    <n v="3.804733727810651"/>
    <s v="Self-Help Book"/>
    <x v="2"/>
    <s v="Books"/>
    <s v="Books"/>
    <s v="Books"/>
    <n v="19"/>
    <s v="Books"/>
    <m/>
    <n v="2024"/>
    <n v="3"/>
    <n v="21"/>
    <n v="5"/>
    <s v="Weekday"/>
    <m/>
    <m/>
  </r>
  <r>
    <s v="WEB-7787"/>
    <x v="231"/>
    <s v="Simran Menon"/>
    <x v="1"/>
    <x v="4"/>
    <x v="24"/>
    <n v="1"/>
    <n v="1327.75"/>
    <x v="0"/>
    <x v="0"/>
    <n v="4"/>
    <n v="1327.75"/>
    <m/>
    <m/>
    <m/>
    <m/>
    <m/>
    <m/>
    <s v="Completed"/>
    <s v="Yes"/>
    <s v="No"/>
    <m/>
    <n v="595"/>
    <n v="444"/>
    <n v="1098537.4901531704"/>
    <n v="96724.388030634553"/>
    <n v="3.9001122334455669"/>
    <s v="Face Cream"/>
    <x v="4"/>
    <s v="Beauty"/>
    <s v="Beauty"/>
    <s v="Beauty"/>
    <n v="80"/>
    <s v="Beauty"/>
    <m/>
    <n v="2023"/>
    <n v="12"/>
    <n v="8"/>
    <n v="6"/>
    <s v="Weekday"/>
    <m/>
    <m/>
  </r>
  <r>
    <s v="WEB-8745"/>
    <x v="38"/>
    <s v="Simran Gupta"/>
    <x v="1"/>
    <x v="4"/>
    <x v="24"/>
    <n v="1"/>
    <n v="560.94000000000005"/>
    <x v="3"/>
    <x v="3"/>
    <n v="5"/>
    <n v="560.94000000000005"/>
    <m/>
    <m/>
    <m/>
    <m/>
    <m/>
    <m/>
    <s v="Lost Sale"/>
    <s v="No"/>
    <s v="Yes"/>
    <m/>
    <n v="595"/>
    <n v="444"/>
    <n v="1098537.4901531704"/>
    <n v="96724.388030634553"/>
    <n v="3.9001122334455669"/>
    <s v="Face Cream"/>
    <x v="4"/>
    <s v="Beauty"/>
    <s v="Beauty"/>
    <s v="Beauty"/>
    <n v="80"/>
    <s v="Beauty"/>
    <m/>
    <n v="2023"/>
    <n v="5"/>
    <n v="15"/>
    <n v="2"/>
    <s v="Weekday"/>
    <m/>
    <m/>
  </r>
  <r>
    <s v="WEB-7527"/>
    <x v="357"/>
    <s v="Ishaan Malhotra"/>
    <x v="0"/>
    <x v="3"/>
    <x v="20"/>
    <n v="2"/>
    <n v="1705.79"/>
    <x v="3"/>
    <x v="0"/>
    <n v="2"/>
    <n v="3411.58"/>
    <m/>
    <m/>
    <m/>
    <m/>
    <m/>
    <m/>
    <s v="Completed"/>
    <s v="Yes"/>
    <s v="No"/>
    <m/>
    <n v="590"/>
    <n v="451"/>
    <n v="1892867.2841657216"/>
    <n v="199432.98236095349"/>
    <n v="3.8949824970828471"/>
    <s v="Men'S T-Shirt"/>
    <x v="3"/>
    <s v="Fashion"/>
    <s v="Fashion"/>
    <s v="Fashion"/>
    <n v="55"/>
    <s v="Fashion"/>
    <m/>
    <n v="2024"/>
    <n v="8"/>
    <n v="4"/>
    <n v="1"/>
    <s v="Weekday"/>
    <m/>
    <m/>
  </r>
  <r>
    <s v="WEB-9022"/>
    <x v="183"/>
    <s v="Aditya Menon"/>
    <x v="6"/>
    <x v="1"/>
    <x v="11"/>
    <n v="1"/>
    <n v="1253.24"/>
    <x v="5"/>
    <x v="0"/>
    <n v="5"/>
    <n v="1253.24"/>
    <m/>
    <m/>
    <m/>
    <m/>
    <m/>
    <m/>
    <s v="Completed"/>
    <s v="Yes"/>
    <s v="No"/>
    <m/>
    <n v="558"/>
    <n v="430"/>
    <n v="2759712.3299794244"/>
    <n v="330643.50635802455"/>
    <n v="3.8641711229946525"/>
    <s v="Smart Watch"/>
    <x v="1"/>
    <s v="Electronics"/>
    <s v="Electronics"/>
    <s v="Electronics"/>
    <n v="17"/>
    <s v="Electronics"/>
    <m/>
    <n v="2024"/>
    <n v="9"/>
    <n v="17"/>
    <n v="3"/>
    <s v="Weekday"/>
    <m/>
    <m/>
  </r>
  <r>
    <s v="WEB-7632"/>
    <x v="637"/>
    <s v="Tanya Verma"/>
    <x v="7"/>
    <x v="3"/>
    <x v="20"/>
    <n v="1"/>
    <n v="2315.44"/>
    <x v="4"/>
    <x v="0"/>
    <n v="1"/>
    <n v="2315.44"/>
    <m/>
    <m/>
    <m/>
    <m/>
    <m/>
    <m/>
    <s v="Completed"/>
    <s v="Yes"/>
    <s v="No"/>
    <m/>
    <n v="567"/>
    <n v="440"/>
    <n v="1892867.2841657216"/>
    <n v="199432.98236095349"/>
    <n v="3.8949824970828471"/>
    <s v="Men'S T-Shirt"/>
    <x v="3"/>
    <s v="Fashion"/>
    <s v="Fashion"/>
    <s v="Fashion"/>
    <n v="55"/>
    <s v="Fashion"/>
    <m/>
    <n v="2024"/>
    <n v="3"/>
    <n v="22"/>
    <n v="6"/>
    <s v="Weekday"/>
    <m/>
    <m/>
  </r>
  <r>
    <s v="WEB-8595"/>
    <x v="530"/>
    <s v="Meera Mehta"/>
    <x v="7"/>
    <x v="3"/>
    <x v="20"/>
    <n v="2"/>
    <n v="1476.94"/>
    <x v="4"/>
    <x v="0"/>
    <n v="1"/>
    <n v="2953.88"/>
    <m/>
    <m/>
    <m/>
    <m/>
    <m/>
    <m/>
    <s v="Completed"/>
    <s v="Yes"/>
    <s v="No"/>
    <m/>
    <n v="567"/>
    <n v="440"/>
    <n v="1892867.2841657216"/>
    <n v="199432.98236095349"/>
    <n v="3.8949824970828471"/>
    <s v="Men'S T-Shirt"/>
    <x v="3"/>
    <s v="Fashion"/>
    <s v="Fashion"/>
    <s v="Fashion"/>
    <n v="55"/>
    <s v="Fashion"/>
    <m/>
    <n v="2023"/>
    <n v="12"/>
    <n v="9"/>
    <n v="7"/>
    <s v="Weekday"/>
    <m/>
    <m/>
  </r>
  <r>
    <s v="WEB-6117"/>
    <x v="481"/>
    <s v="Diya Iyer"/>
    <x v="4"/>
    <x v="3"/>
    <x v="17"/>
    <n v="2"/>
    <n v="898.29"/>
    <x v="4"/>
    <x v="1"/>
    <n v="4"/>
    <n v="1796.58"/>
    <m/>
    <m/>
    <m/>
    <m/>
    <m/>
    <m/>
    <s v="Pending"/>
    <s v="No"/>
    <s v="Yes"/>
    <m/>
    <n v="573"/>
    <n v="450"/>
    <n v="1892867.2841657216"/>
    <n v="199432.98236095349"/>
    <n v="3.8949824970828471"/>
    <s v="Running Shoes"/>
    <x v="3"/>
    <s v="Fashion"/>
    <s v="Fashion"/>
    <s v="Fashion"/>
    <n v="45"/>
    <s v="Fashion"/>
    <m/>
    <n v="2025"/>
    <n v="4"/>
    <n v="13"/>
    <n v="1"/>
    <s v="Weekday"/>
    <m/>
    <m/>
  </r>
  <r>
    <s v="WEB-8619"/>
    <x v="40"/>
    <s v="Riya Gupta"/>
    <x v="6"/>
    <x v="0"/>
    <x v="4"/>
    <n v="1"/>
    <n v="1600.48"/>
    <x v="4"/>
    <x v="1"/>
    <m/>
    <n v="1600.48"/>
    <m/>
    <m/>
    <m/>
    <m/>
    <m/>
    <m/>
    <s v="Pending"/>
    <s v="No"/>
    <s v="Yes"/>
    <m/>
    <n v="558"/>
    <n v="430"/>
    <n v="1463424.4009529033"/>
    <n v="118285.78776560788"/>
    <n v="3.8140589569160999"/>
    <s v="Non-Stick Pan"/>
    <x v="0"/>
    <s v="Home &amp; Kitchen"/>
    <s v="Home &amp; Kitchen"/>
    <s v="Home &amp; Kitchen"/>
    <n v="7"/>
    <s v="Home &amp; Kitchen"/>
    <m/>
    <n v="2024"/>
    <n v="10"/>
    <n v="6"/>
    <n v="1"/>
    <s v="Weekday"/>
    <m/>
    <m/>
  </r>
  <r>
    <s v="WEB-7108"/>
    <x v="329"/>
    <s v="Neha Chatterjee"/>
    <x v="4"/>
    <x v="1"/>
    <x v="11"/>
    <n v="1"/>
    <n v="2344.61"/>
    <x v="3"/>
    <x v="0"/>
    <n v="5"/>
    <n v="2344.61"/>
    <m/>
    <m/>
    <m/>
    <m/>
    <m/>
    <m/>
    <s v="Completed"/>
    <s v="Yes"/>
    <s v="No"/>
    <m/>
    <n v="573"/>
    <n v="450"/>
    <n v="2759712.3299794244"/>
    <n v="330643.50635802455"/>
    <n v="3.8641711229946525"/>
    <s v="Smart Watch"/>
    <x v="1"/>
    <s v="Electronics"/>
    <s v="Electronics"/>
    <s v="Electronics"/>
    <n v="17"/>
    <s v="Electronics"/>
    <m/>
    <n v="2023"/>
    <n v="12"/>
    <n v="16"/>
    <n v="7"/>
    <s v="Weekday"/>
    <m/>
    <m/>
  </r>
  <r>
    <s v="WEB-8317"/>
    <x v="299"/>
    <s v="Vivaan Pillai"/>
    <x v="5"/>
    <x v="0"/>
    <x v="4"/>
    <n v="2"/>
    <n v="211.71"/>
    <x v="3"/>
    <x v="0"/>
    <n v="5"/>
    <n v="423.42"/>
    <m/>
    <m/>
    <m/>
    <m/>
    <m/>
    <m/>
    <s v="Completed"/>
    <s v="No"/>
    <s v="No"/>
    <m/>
    <n v="559"/>
    <n v="408"/>
    <n v="1463424.4009529033"/>
    <n v="118285.78776560788"/>
    <n v="3.8140589569160999"/>
    <s v="Non-Stick Pan"/>
    <x v="0"/>
    <s v="Home &amp; Kitchen"/>
    <s v="Home &amp; Kitchen"/>
    <s v="Home &amp; Kitchen"/>
    <n v="7"/>
    <s v="Home &amp; Kitchen"/>
    <m/>
    <n v="2023"/>
    <n v="12"/>
    <n v="15"/>
    <n v="6"/>
    <s v="Weekday"/>
    <m/>
    <m/>
  </r>
  <r>
    <s v="WEB-7706"/>
    <x v="581"/>
    <s v="Ishaan Sharma"/>
    <x v="3"/>
    <x v="1"/>
    <x v="9"/>
    <n v="3"/>
    <n v="2730.6"/>
    <x v="1"/>
    <x v="0"/>
    <n v="5"/>
    <n v="8191.7999999999993"/>
    <m/>
    <m/>
    <m/>
    <m/>
    <m/>
    <m/>
    <s v="Completed"/>
    <s v="Yes"/>
    <s v="No"/>
    <m/>
    <n v="619"/>
    <n v="468"/>
    <n v="2759712.3299794244"/>
    <n v="330643.50635802455"/>
    <n v="3.8641711229946525"/>
    <s v="Usb Cable"/>
    <x v="1"/>
    <s v="Electronics"/>
    <s v="Electronics"/>
    <s v="Electronics"/>
    <n v="13"/>
    <s v="Electronics"/>
    <m/>
    <n v="2025"/>
    <n v="5"/>
    <n v="7"/>
    <n v="4"/>
    <s v="Weekend"/>
    <m/>
    <m/>
  </r>
  <r>
    <s v="WEB-5794"/>
    <x v="784"/>
    <s v="Saanvi Malhotra"/>
    <x v="5"/>
    <x v="3"/>
    <x v="19"/>
    <n v="1"/>
    <n v="2136.36"/>
    <x v="2"/>
    <x v="0"/>
    <n v="4"/>
    <n v="2136.36"/>
    <m/>
    <m/>
    <m/>
    <m/>
    <m/>
    <m/>
    <s v="Completed"/>
    <s v="Yes"/>
    <s v="No"/>
    <m/>
    <n v="559"/>
    <n v="408"/>
    <n v="1892867.2841657216"/>
    <n v="199432.98236095349"/>
    <n v="3.8949824970828471"/>
    <s v="Sunglasses"/>
    <x v="3"/>
    <s v="Fashion"/>
    <s v="Fashion"/>
    <s v="Fashion"/>
    <n v="53"/>
    <s v="Fashion"/>
    <m/>
    <n v="2023"/>
    <n v="4"/>
    <n v="2"/>
    <n v="1"/>
    <s v="Weekday"/>
    <m/>
    <m/>
  </r>
  <r>
    <s v="WEB-8558"/>
    <x v="688"/>
    <s v="Meera Kumar"/>
    <x v="5"/>
    <x v="0"/>
    <x v="4"/>
    <n v="1"/>
    <n v="1053.93"/>
    <x v="2"/>
    <x v="0"/>
    <n v="4"/>
    <n v="1053.93"/>
    <m/>
    <m/>
    <m/>
    <m/>
    <m/>
    <m/>
    <s v="Completed"/>
    <s v="Yes"/>
    <s v="No"/>
    <m/>
    <n v="559"/>
    <n v="408"/>
    <n v="1463424.4009529033"/>
    <n v="118285.78776560788"/>
    <n v="3.8140589569160999"/>
    <s v="Non-Stick Pan"/>
    <x v="0"/>
    <s v="Home &amp; Kitchen"/>
    <s v="Home &amp; Kitchen"/>
    <s v="Home &amp; Kitchen"/>
    <n v="7"/>
    <s v="Home &amp; Kitchen"/>
    <m/>
    <n v="2024"/>
    <n v="4"/>
    <n v="10"/>
    <n v="4"/>
    <s v="Weekday"/>
    <m/>
    <m/>
  </r>
  <r>
    <s v="WEB-8899"/>
    <x v="391"/>
    <s v="Aditya Singh"/>
    <x v="8"/>
    <x v="1"/>
    <x v="18"/>
    <n v="1"/>
    <n v="2996.37"/>
    <x v="2"/>
    <x v="2"/>
    <n v="3"/>
    <n v="2996.37"/>
    <m/>
    <m/>
    <m/>
    <m/>
    <m/>
    <m/>
    <s v="Completed"/>
    <s v="No"/>
    <s v="No"/>
    <m/>
    <n v="50"/>
    <n v="37"/>
    <n v="2759712.3299794244"/>
    <n v="330643.50635802455"/>
    <n v="3.8641711229946525"/>
    <s v="Bluetooth Speaker"/>
    <x v="1"/>
    <s v="Electronics"/>
    <s v="Electronics"/>
    <s v="Electronics"/>
    <n v="48"/>
    <s v="Electronics"/>
    <m/>
    <n v="2023"/>
    <n v="1"/>
    <n v="16"/>
    <n v="2"/>
    <s v="Weekday"/>
    <m/>
    <m/>
  </r>
  <r>
    <s v="WEB-6499"/>
    <x v="347"/>
    <s v="Diya Kumar"/>
    <x v="6"/>
    <x v="0"/>
    <x v="23"/>
    <n v="3"/>
    <n v="347.65"/>
    <x v="3"/>
    <x v="1"/>
    <n v="3"/>
    <n v="1042.9499999999998"/>
    <m/>
    <m/>
    <m/>
    <m/>
    <m/>
    <m/>
    <s v="Pending"/>
    <s v="No"/>
    <s v="Yes"/>
    <m/>
    <n v="558"/>
    <n v="430"/>
    <n v="1463424.4009529033"/>
    <n v="118285.78776560788"/>
    <n v="3.8140589569160999"/>
    <s v="Led Bulb Pack"/>
    <x v="0"/>
    <s v="Home &amp; Kitchen"/>
    <s v="Home &amp; Kitchen"/>
    <s v="Home &amp; Kitchen"/>
    <n v="76"/>
    <s v="Home &amp; Kitchen"/>
    <m/>
    <n v="2024"/>
    <n v="10"/>
    <n v="20"/>
    <n v="1"/>
    <s v="Weekday"/>
    <m/>
    <m/>
  </r>
  <r>
    <s v="WEB-9583"/>
    <x v="1"/>
    <s v="Neha Rao"/>
    <x v="1"/>
    <x v="0"/>
    <x v="0"/>
    <n v="1"/>
    <n v="1602.57"/>
    <x v="0"/>
    <x v="3"/>
    <n v="5"/>
    <n v="1602.57"/>
    <m/>
    <m/>
    <m/>
    <m/>
    <m/>
    <m/>
    <s v="Lost Sale"/>
    <s v="No"/>
    <s v="Yes"/>
    <m/>
    <n v="595"/>
    <n v="444"/>
    <n v="1463424.4009529033"/>
    <n v="118285.78776560788"/>
    <n v="3.8140589569160999"/>
    <s v="Water Bottle"/>
    <x v="0"/>
    <s v="Home &amp; Kitchen"/>
    <s v="Home &amp; Kitchen"/>
    <s v="Home &amp; Kitchen"/>
    <n v="2"/>
    <s v="Home &amp; Kitchen"/>
    <m/>
    <n v="2024"/>
    <n v="9"/>
    <n v="11"/>
    <n v="4"/>
    <s v="Weekday"/>
    <m/>
    <m/>
  </r>
  <r>
    <s v="WEB-7333"/>
    <x v="582"/>
    <s v="Rohan Mehta"/>
    <x v="5"/>
    <x v="1"/>
    <x v="8"/>
    <n v="2"/>
    <n v="1923.1627263374514"/>
    <x v="1"/>
    <x v="3"/>
    <n v="4"/>
    <n v="3846.3254526749029"/>
    <m/>
    <m/>
    <m/>
    <m/>
    <m/>
    <m/>
    <s v="Lost Sale"/>
    <s v="No"/>
    <s v="Yes"/>
    <m/>
    <n v="559"/>
    <n v="408"/>
    <n v="2759712.3299794244"/>
    <n v="330643.50635802455"/>
    <n v="3.8641711229946525"/>
    <s v="Wireless Earbuds"/>
    <x v="1"/>
    <s v="Electronics"/>
    <s v="Electronics"/>
    <s v="Electronics"/>
    <n v="12"/>
    <s v="Electronics"/>
    <m/>
    <n v="2025"/>
    <n v="6"/>
    <n v="26"/>
    <n v="5"/>
    <s v="Weekday"/>
    <m/>
    <m/>
  </r>
  <r>
    <s v="WEB-5184"/>
    <x v="412"/>
    <s v="Karan Bose"/>
    <x v="7"/>
    <x v="4"/>
    <x v="6"/>
    <n v="1"/>
    <n v="1143.49"/>
    <x v="0"/>
    <x v="0"/>
    <n v="5"/>
    <n v="1143.49"/>
    <m/>
    <m/>
    <m/>
    <m/>
    <m/>
    <m/>
    <s v="Completed"/>
    <s v="Yes"/>
    <s v="No"/>
    <m/>
    <n v="567"/>
    <n v="440"/>
    <n v="1098537.4901531704"/>
    <n v="96724.388030634553"/>
    <n v="3.9001122334455669"/>
    <s v="Lipstick"/>
    <x v="4"/>
    <s v="Beauty"/>
    <s v="Beauty"/>
    <s v="Beauty"/>
    <n v="10"/>
    <s v="Beauty"/>
    <m/>
    <n v="2024"/>
    <n v="12"/>
    <n v="30"/>
    <n v="2"/>
    <s v="Weekday"/>
    <m/>
    <m/>
  </r>
  <r>
    <s v="WEB-8869"/>
    <x v="127"/>
    <s v="Aarav Nair"/>
    <x v="3"/>
    <x v="0"/>
    <x v="4"/>
    <n v="1"/>
    <n v="963.38"/>
    <x v="3"/>
    <x v="0"/>
    <n v="4"/>
    <n v="963.38"/>
    <m/>
    <m/>
    <m/>
    <m/>
    <m/>
    <m/>
    <s v="Completed"/>
    <s v="No"/>
    <s v="No"/>
    <m/>
    <n v="619"/>
    <n v="468"/>
    <n v="1463424.4009529033"/>
    <n v="118285.78776560788"/>
    <n v="3.8140589569160999"/>
    <s v="Non-Stick Pan"/>
    <x v="0"/>
    <s v="Home &amp; Kitchen"/>
    <s v="Home &amp; Kitchen"/>
    <s v="Home &amp; Kitchen"/>
    <n v="7"/>
    <s v="Home &amp; Kitchen"/>
    <m/>
    <n v="2023"/>
    <n v="12"/>
    <n v="13"/>
    <n v="4"/>
    <s v="Weekday"/>
    <m/>
    <m/>
  </r>
  <r>
    <s v="WEB-6454"/>
    <x v="270"/>
    <s v="Aditya Gupta"/>
    <x v="1"/>
    <x v="0"/>
    <x v="23"/>
    <n v="1"/>
    <n v="1607.31"/>
    <x v="4"/>
    <x v="0"/>
    <n v="3"/>
    <n v="1607.31"/>
    <m/>
    <m/>
    <m/>
    <m/>
    <m/>
    <m/>
    <s v="Completed"/>
    <s v="Yes"/>
    <s v="No"/>
    <m/>
    <n v="595"/>
    <n v="444"/>
    <n v="1463424.4009529033"/>
    <n v="118285.78776560788"/>
    <n v="3.8140589569160999"/>
    <s v="Led Bulb Pack"/>
    <x v="0"/>
    <s v="Home &amp; Kitchen"/>
    <s v="Home &amp; Kitchen"/>
    <s v="Home &amp; Kitchen"/>
    <n v="76"/>
    <s v="Home &amp; Kitchen"/>
    <m/>
    <n v="2023"/>
    <n v="12"/>
    <n v="24"/>
    <n v="1"/>
    <s v="Weekday"/>
    <m/>
    <m/>
  </r>
  <r>
    <s v="WEB-7721"/>
    <x v="625"/>
    <s v="Tanya Bose"/>
    <x v="7"/>
    <x v="2"/>
    <x v="7"/>
    <n v="2"/>
    <n v="447.21"/>
    <x v="1"/>
    <x v="0"/>
    <m/>
    <n v="894.42"/>
    <m/>
    <m/>
    <m/>
    <m/>
    <m/>
    <m/>
    <s v="Completed"/>
    <s v="No"/>
    <s v="No"/>
    <m/>
    <n v="567"/>
    <n v="440"/>
    <n v="594714.6477588166"/>
    <n v="60882.938065984097"/>
    <n v="3.804733727810651"/>
    <s v="Fiction Novel"/>
    <x v="2"/>
    <s v="Books"/>
    <s v="Books"/>
    <s v="Books"/>
    <n v="11"/>
    <s v="Books"/>
    <m/>
    <n v="2023"/>
    <n v="10"/>
    <n v="10"/>
    <n v="3"/>
    <s v="Weekday"/>
    <m/>
    <m/>
  </r>
  <r>
    <s v="WEB-8724"/>
    <x v="148"/>
    <s v="Saanvi Malhotra"/>
    <x v="2"/>
    <x v="3"/>
    <x v="19"/>
    <n v="1"/>
    <n v="1419.824472190694"/>
    <x v="0"/>
    <x v="0"/>
    <n v="3"/>
    <n v="1419.824472190694"/>
    <m/>
    <m/>
    <m/>
    <m/>
    <m/>
    <m/>
    <s v="Completed"/>
    <s v="Yes"/>
    <s v="No"/>
    <m/>
    <n v="589"/>
    <n v="426"/>
    <n v="1892867.2841657216"/>
    <n v="199432.98236095349"/>
    <n v="3.8949824970828471"/>
    <s v="Sunglasses"/>
    <x v="3"/>
    <s v="Fashion"/>
    <s v="Fashion"/>
    <s v="Fashion"/>
    <n v="53"/>
    <s v="Fashion"/>
    <m/>
    <n v="2024"/>
    <n v="1"/>
    <n v="26"/>
    <n v="6"/>
    <s v="Weekday"/>
    <m/>
    <m/>
  </r>
  <r>
    <s v="WEB-7915"/>
    <x v="683"/>
    <s v="Arjun Nair"/>
    <x v="5"/>
    <x v="0"/>
    <x v="4"/>
    <n v="1"/>
    <n v="956.38"/>
    <x v="0"/>
    <x v="1"/>
    <n v="3"/>
    <n v="956.38"/>
    <m/>
    <m/>
    <m/>
    <m/>
    <m/>
    <m/>
    <s v="Pending"/>
    <s v="No"/>
    <s v="Yes"/>
    <m/>
    <n v="559"/>
    <n v="408"/>
    <n v="1463424.4009529033"/>
    <n v="118285.78776560788"/>
    <n v="3.8140589569160999"/>
    <s v="Non-Stick Pan"/>
    <x v="0"/>
    <s v="Home &amp; Kitchen"/>
    <s v="Home &amp; Kitchen"/>
    <s v="Home &amp; Kitchen"/>
    <n v="7"/>
    <s v="Home &amp; Kitchen"/>
    <m/>
    <n v="2024"/>
    <n v="1"/>
    <n v="8"/>
    <n v="2"/>
    <s v="Weekday"/>
    <m/>
    <m/>
  </r>
  <r>
    <s v="WEB-6843"/>
    <x v="773"/>
    <s v="Diya Mehta"/>
    <x v="4"/>
    <x v="0"/>
    <x v="4"/>
    <n v="2"/>
    <n v="1422.38"/>
    <x v="3"/>
    <x v="0"/>
    <n v="4"/>
    <n v="2844.76"/>
    <m/>
    <m/>
    <m/>
    <m/>
    <m/>
    <m/>
    <s v="Completed"/>
    <s v="Yes"/>
    <s v="No"/>
    <m/>
    <n v="573"/>
    <n v="450"/>
    <n v="1463424.4009529033"/>
    <n v="118285.78776560788"/>
    <n v="3.8140589569160999"/>
    <s v="Non-Stick Pan"/>
    <x v="0"/>
    <s v="Home &amp; Kitchen"/>
    <s v="Home &amp; Kitchen"/>
    <s v="Home &amp; Kitchen"/>
    <n v="7"/>
    <s v="Home &amp; Kitchen"/>
    <m/>
    <n v="2025"/>
    <n v="5"/>
    <n v="19"/>
    <n v="2"/>
    <s v="Weekday"/>
    <m/>
    <m/>
  </r>
  <r>
    <s v="WEB-5476"/>
    <x v="384"/>
    <s v="Arjun Menon"/>
    <x v="2"/>
    <x v="4"/>
    <x v="12"/>
    <n v="1"/>
    <n v="1037.27"/>
    <x v="1"/>
    <x v="0"/>
    <n v="1"/>
    <n v="1037.27"/>
    <m/>
    <m/>
    <m/>
    <m/>
    <m/>
    <m/>
    <s v="Completed"/>
    <s v="Yes"/>
    <s v="No"/>
    <m/>
    <n v="589"/>
    <n v="426"/>
    <n v="1098537.4901531704"/>
    <n v="96724.388030634553"/>
    <n v="3.9001122334455669"/>
    <s v="Perfume 50Ml"/>
    <x v="4"/>
    <s v="Beauty"/>
    <s v="Beauty"/>
    <s v="Beauty"/>
    <n v="18"/>
    <s v="Beauty"/>
    <m/>
    <n v="2023"/>
    <n v="11"/>
    <n v="5"/>
    <n v="1"/>
    <s v="Weekday"/>
    <m/>
    <m/>
  </r>
  <r>
    <s v="WEB-9235"/>
    <x v="12"/>
    <s v="Vikram Rao"/>
    <x v="1"/>
    <x v="4"/>
    <x v="22"/>
    <n v="1"/>
    <n v="415.7"/>
    <x v="2"/>
    <x v="1"/>
    <n v="5"/>
    <n v="415.7"/>
    <m/>
    <m/>
    <m/>
    <m/>
    <m/>
    <m/>
    <s v="Pending"/>
    <s v="No"/>
    <s v="Yes"/>
    <m/>
    <n v="595"/>
    <n v="444"/>
    <n v="1098537.4901531704"/>
    <n v="96724.388030634553"/>
    <n v="3.9001122334455669"/>
    <s v="Hair Oil"/>
    <x v="4"/>
    <s v="Beauty"/>
    <s v="Beauty"/>
    <s v="Beauty"/>
    <n v="70"/>
    <s v="Beauty"/>
    <m/>
    <n v="2023"/>
    <n v="3"/>
    <n v="7"/>
    <n v="3"/>
    <s v="Weekend"/>
    <m/>
    <m/>
  </r>
  <r>
    <s v="WEB-9394"/>
    <x v="334"/>
    <s v="Pooja Das"/>
    <x v="2"/>
    <x v="4"/>
    <x v="12"/>
    <n v="1"/>
    <n v="542.44000000000005"/>
    <x v="0"/>
    <x v="0"/>
    <n v="5"/>
    <n v="542.44000000000005"/>
    <m/>
    <m/>
    <m/>
    <m/>
    <m/>
    <m/>
    <s v="Completed"/>
    <s v="No"/>
    <s v="No"/>
    <m/>
    <n v="589"/>
    <n v="426"/>
    <n v="1098537.4901531704"/>
    <n v="96724.388030634553"/>
    <n v="3.9001122334455669"/>
    <s v="Perfume 50Ml"/>
    <x v="4"/>
    <s v="Beauty"/>
    <s v="Beauty"/>
    <s v="Beauty"/>
    <n v="18"/>
    <s v="Beauty"/>
    <m/>
    <n v="2024"/>
    <n v="8"/>
    <n v="14"/>
    <n v="4"/>
    <s v="Weekday"/>
    <m/>
    <m/>
  </r>
  <r>
    <s v="WEB-6980"/>
    <x v="685"/>
    <s v="Simran Malhotra"/>
    <x v="6"/>
    <x v="2"/>
    <x v="2"/>
    <n v="1"/>
    <n v="610.29"/>
    <x v="0"/>
    <x v="0"/>
    <n v="3"/>
    <n v="610.29"/>
    <m/>
    <m/>
    <m/>
    <m/>
    <m/>
    <m/>
    <s v="Completed"/>
    <s v="No"/>
    <s v="No"/>
    <m/>
    <n v="558"/>
    <n v="430"/>
    <n v="594714.6477588166"/>
    <n v="60882.938065984097"/>
    <n v="3.804733727810651"/>
    <s v="Cookbook"/>
    <x v="2"/>
    <s v="Books"/>
    <s v="Books"/>
    <s v="Books"/>
    <n v="4"/>
    <s v="Books"/>
    <m/>
    <n v="2023"/>
    <n v="5"/>
    <n v="28"/>
    <n v="1"/>
    <s v="Weekday"/>
    <m/>
    <m/>
  </r>
  <r>
    <s v="WEB-8933"/>
    <x v="526"/>
    <s v="Ananya Sharma"/>
    <x v="1"/>
    <x v="3"/>
    <x v="3"/>
    <n v="1"/>
    <n v="2252.14"/>
    <x v="0"/>
    <x v="2"/>
    <n v="3"/>
    <n v="2252.14"/>
    <m/>
    <m/>
    <m/>
    <m/>
    <m/>
    <m/>
    <s v="Completed"/>
    <s v="No"/>
    <s v="No"/>
    <m/>
    <n v="595"/>
    <n v="444"/>
    <n v="1892867.2841657216"/>
    <n v="199432.98236095349"/>
    <n v="3.8949824970828471"/>
    <s v="Denim Jeans"/>
    <x v="3"/>
    <s v="Fashion"/>
    <s v="Fashion"/>
    <s v="Fashion"/>
    <n v="6"/>
    <s v="Fashion"/>
    <m/>
    <n v="2023"/>
    <n v="1"/>
    <n v="1"/>
    <n v="1"/>
    <s v="Weekend"/>
    <m/>
    <m/>
  </r>
  <r>
    <s v="WEB-7723"/>
    <x v="417"/>
    <s v="Vikram Das"/>
    <x v="0"/>
    <x v="3"/>
    <x v="20"/>
    <n v="2"/>
    <n v="274.87"/>
    <x v="1"/>
    <x v="0"/>
    <n v="5"/>
    <n v="549.74"/>
    <m/>
    <m/>
    <m/>
    <m/>
    <m/>
    <m/>
    <s v="Completed"/>
    <s v="No"/>
    <s v="No"/>
    <m/>
    <n v="590"/>
    <n v="451"/>
    <n v="1892867.2841657216"/>
    <n v="199432.98236095349"/>
    <n v="3.8949824970828471"/>
    <s v="Men'S T-Shirt"/>
    <x v="3"/>
    <s v="Fashion"/>
    <s v="Fashion"/>
    <s v="Fashion"/>
    <n v="55"/>
    <s v="Fashion"/>
    <m/>
    <n v="2023"/>
    <n v="11"/>
    <n v="19"/>
    <n v="1"/>
    <s v="Weekday"/>
    <m/>
    <m/>
  </r>
  <r>
    <s v="WEB-7879"/>
    <x v="804"/>
    <s v="Rahul Singh"/>
    <x v="4"/>
    <x v="0"/>
    <x v="5"/>
    <n v="2"/>
    <n v="1672.46"/>
    <x v="3"/>
    <x v="0"/>
    <n v="3"/>
    <n v="3344.92"/>
    <m/>
    <m/>
    <m/>
    <m/>
    <m/>
    <m/>
    <s v="Completed"/>
    <s v="Yes"/>
    <s v="No"/>
    <m/>
    <n v="573"/>
    <n v="450"/>
    <n v="1463424.4009529033"/>
    <n v="118285.78776560788"/>
    <n v="3.8140589569160999"/>
    <s v="Storage Box"/>
    <x v="0"/>
    <s v="Home &amp; Kitchen"/>
    <s v="Home &amp; Kitchen"/>
    <s v="Home &amp; Kitchen"/>
    <n v="8"/>
    <s v="Home &amp; Kitchen"/>
    <m/>
    <n v="2024"/>
    <n v="2"/>
    <n v="17"/>
    <n v="7"/>
    <s v="Weekday"/>
    <m/>
    <m/>
  </r>
  <r>
    <s v="WEB-9695"/>
    <x v="377"/>
    <s v="Ananya Sharma"/>
    <x v="6"/>
    <x v="4"/>
    <x v="21"/>
    <n v="1"/>
    <n v="1154.94"/>
    <x v="3"/>
    <x v="0"/>
    <n v="4"/>
    <n v="1154.94"/>
    <m/>
    <m/>
    <m/>
    <m/>
    <m/>
    <m/>
    <s v="Completed"/>
    <s v="Yes"/>
    <s v="No"/>
    <m/>
    <n v="558"/>
    <n v="430"/>
    <n v="1098537.4901531704"/>
    <n v="96724.388030634553"/>
    <n v="3.9001122334455669"/>
    <s v="Shampoo 200Ml"/>
    <x v="4"/>
    <s v="Beauty"/>
    <s v="Beauty"/>
    <s v="Beauty"/>
    <n v="64"/>
    <s v="Beauty"/>
    <m/>
    <n v="2025"/>
    <n v="4"/>
    <n v="22"/>
    <n v="3"/>
    <s v="Weekday"/>
    <m/>
    <m/>
  </r>
  <r>
    <s v="WEB-5680"/>
    <x v="271"/>
    <s v="Vikram Mehta"/>
    <x v="5"/>
    <x v="1"/>
    <x v="11"/>
    <n v="1"/>
    <n v="1836.7"/>
    <x v="2"/>
    <x v="3"/>
    <n v="5"/>
    <n v="1836.7"/>
    <m/>
    <m/>
    <m/>
    <m/>
    <m/>
    <m/>
    <s v="Lost Sale"/>
    <s v="No"/>
    <s v="Yes"/>
    <m/>
    <n v="559"/>
    <n v="408"/>
    <n v="2759712.3299794244"/>
    <n v="330643.50635802455"/>
    <n v="3.8641711229946525"/>
    <s v="Smart Watch"/>
    <x v="1"/>
    <s v="Electronics"/>
    <s v="Electronics"/>
    <s v="Electronics"/>
    <n v="17"/>
    <s v="Electronics"/>
    <m/>
    <n v="2023"/>
    <n v="8"/>
    <n v="11"/>
    <n v="6"/>
    <s v="Weekday"/>
    <m/>
    <m/>
  </r>
  <r>
    <s v="WEB-8077"/>
    <x v="144"/>
    <s v="Karan Singh"/>
    <x v="7"/>
    <x v="3"/>
    <x v="10"/>
    <n v="2"/>
    <n v="1882.39"/>
    <x v="2"/>
    <x v="0"/>
    <n v="4"/>
    <n v="3764.78"/>
    <m/>
    <m/>
    <m/>
    <m/>
    <m/>
    <m/>
    <s v="Completed"/>
    <s v="Yes"/>
    <s v="No"/>
    <m/>
    <n v="567"/>
    <n v="440"/>
    <n v="1892867.2841657216"/>
    <n v="199432.98236095349"/>
    <n v="3.8949824970828471"/>
    <s v="Women'S Kurti"/>
    <x v="3"/>
    <s v="Fashion"/>
    <s v="Fashion"/>
    <s v="Fashion"/>
    <n v="15"/>
    <s v="Fashion"/>
    <m/>
    <n v="2023"/>
    <n v="12"/>
    <n v="10"/>
    <n v="1"/>
    <s v="Weekday"/>
    <m/>
    <m/>
  </r>
  <r>
    <s v="WEB-8691"/>
    <x v="405"/>
    <s v="Meera Rao"/>
    <x v="2"/>
    <x v="3"/>
    <x v="20"/>
    <n v="1"/>
    <n v="1482.82"/>
    <x v="0"/>
    <x v="0"/>
    <n v="4"/>
    <n v="1482.82"/>
    <m/>
    <m/>
    <m/>
    <m/>
    <m/>
    <m/>
    <s v="Completed"/>
    <s v="Yes"/>
    <s v="No"/>
    <m/>
    <n v="589"/>
    <n v="426"/>
    <n v="1892867.2841657216"/>
    <n v="199432.98236095349"/>
    <n v="3.8949824970828471"/>
    <s v="Men'S T-Shirt"/>
    <x v="3"/>
    <s v="Fashion"/>
    <s v="Fashion"/>
    <s v="Fashion"/>
    <n v="55"/>
    <s v="Fashion"/>
    <m/>
    <n v="2024"/>
    <n v="9"/>
    <n v="3"/>
    <n v="3"/>
    <s v="Weekday"/>
    <m/>
    <m/>
  </r>
  <r>
    <s v="WEB-6490"/>
    <x v="260"/>
    <s v="Pooja Das"/>
    <x v="5"/>
    <x v="4"/>
    <x v="21"/>
    <n v="3"/>
    <n v="279.47000000000003"/>
    <x v="3"/>
    <x v="0"/>
    <n v="2"/>
    <n v="838.41000000000008"/>
    <m/>
    <m/>
    <m/>
    <m/>
    <m/>
    <m/>
    <s v="Completed"/>
    <s v="No"/>
    <s v="No"/>
    <m/>
    <n v="559"/>
    <n v="408"/>
    <n v="1098537.4901531704"/>
    <n v="96724.388030634553"/>
    <n v="3.9001122334455669"/>
    <s v="Shampoo 200Ml"/>
    <x v="4"/>
    <s v="Beauty"/>
    <s v="Beauty"/>
    <s v="Beauty"/>
    <n v="64"/>
    <s v="Beauty"/>
    <m/>
    <n v="2024"/>
    <n v="3"/>
    <n v="17"/>
    <n v="1"/>
    <s v="Weekday"/>
    <m/>
    <m/>
  </r>
  <r>
    <s v="WEB-8668"/>
    <x v="456"/>
    <s v="Ishaan Rao"/>
    <x v="1"/>
    <x v="3"/>
    <x v="10"/>
    <n v="2"/>
    <n v="2209.46"/>
    <x v="1"/>
    <x v="2"/>
    <n v="4"/>
    <n v="4418.92"/>
    <m/>
    <m/>
    <m/>
    <m/>
    <m/>
    <m/>
    <s v="Completed"/>
    <s v="No"/>
    <s v="No"/>
    <m/>
    <n v="595"/>
    <n v="444"/>
    <n v="1892867.2841657216"/>
    <n v="199432.98236095349"/>
    <n v="3.8949824970828471"/>
    <s v="Women'S Kurti"/>
    <x v="3"/>
    <s v="Fashion"/>
    <s v="Fashion"/>
    <s v="Fashion"/>
    <n v="15"/>
    <s v="Fashion"/>
    <m/>
    <n v="2024"/>
    <n v="8"/>
    <n v="23"/>
    <n v="6"/>
    <s v="Weekday"/>
    <m/>
    <m/>
  </r>
  <r>
    <s v="WEB-6740"/>
    <x v="768"/>
    <s v="Vikram Kumar"/>
    <x v="7"/>
    <x v="3"/>
    <x v="17"/>
    <n v="3"/>
    <n v="2315.4699999999998"/>
    <x v="1"/>
    <x v="0"/>
    <n v="5"/>
    <n v="6946.41"/>
    <m/>
    <m/>
    <m/>
    <m/>
    <m/>
    <m/>
    <s v="Completed"/>
    <s v="Yes"/>
    <s v="No"/>
    <m/>
    <n v="567"/>
    <n v="440"/>
    <n v="1892867.2841657216"/>
    <n v="199432.98236095349"/>
    <n v="3.8949824970828471"/>
    <s v="Running Shoes"/>
    <x v="3"/>
    <s v="Fashion"/>
    <s v="Fashion"/>
    <s v="Fashion"/>
    <n v="45"/>
    <s v="Fashion"/>
    <m/>
    <n v="2023"/>
    <n v="2"/>
    <n v="7"/>
    <n v="3"/>
    <s v="Weekend"/>
    <m/>
    <m/>
  </r>
  <r>
    <s v="WEB-5215"/>
    <x v="490"/>
    <s v="Pooja Malhotra"/>
    <x v="5"/>
    <x v="1"/>
    <x v="18"/>
    <n v="1"/>
    <n v="1872.96"/>
    <x v="0"/>
    <x v="0"/>
    <n v="3"/>
    <n v="1872.96"/>
    <m/>
    <m/>
    <m/>
    <m/>
    <m/>
    <m/>
    <s v="Completed"/>
    <s v="Yes"/>
    <s v="No"/>
    <m/>
    <n v="559"/>
    <n v="408"/>
    <n v="2759712.3299794244"/>
    <n v="330643.50635802455"/>
    <n v="3.8641711229946525"/>
    <s v="Bluetooth Speaker"/>
    <x v="1"/>
    <s v="Electronics"/>
    <s v="Electronics"/>
    <s v="Electronics"/>
    <n v="48"/>
    <s v="Electronics"/>
    <m/>
    <n v="2024"/>
    <n v="7"/>
    <n v="24"/>
    <n v="4"/>
    <s v="Weekday"/>
    <m/>
    <m/>
  </r>
  <r>
    <s v="WEB-7401"/>
    <x v="142"/>
    <s v="Meera Reddy"/>
    <x v="6"/>
    <x v="4"/>
    <x v="12"/>
    <n v="2"/>
    <n v="1134.8599999999999"/>
    <x v="2"/>
    <x v="0"/>
    <n v="4"/>
    <n v="2269.7199999999998"/>
    <m/>
    <m/>
    <m/>
    <m/>
    <m/>
    <m/>
    <s v="Completed"/>
    <s v="Yes"/>
    <s v="No"/>
    <m/>
    <n v="558"/>
    <n v="430"/>
    <n v="1098537.4901531704"/>
    <n v="96724.388030634553"/>
    <n v="3.9001122334455669"/>
    <s v="Perfume 50Ml"/>
    <x v="4"/>
    <s v="Beauty"/>
    <s v="Beauty"/>
    <s v="Beauty"/>
    <n v="18"/>
    <s v="Beauty"/>
    <m/>
    <n v="2023"/>
    <n v="12"/>
    <n v="18"/>
    <n v="2"/>
    <s v="Weekday"/>
    <m/>
    <m/>
  </r>
  <r>
    <s v="WEB-5963"/>
    <x v="712"/>
    <s v="Vivaan Malhotra"/>
    <x v="2"/>
    <x v="1"/>
    <x v="18"/>
    <n v="2"/>
    <n v="1685.85"/>
    <x v="1"/>
    <x v="0"/>
    <n v="4"/>
    <n v="3371.7"/>
    <m/>
    <m/>
    <m/>
    <m/>
    <m/>
    <m/>
    <s v="Completed"/>
    <s v="Yes"/>
    <s v="No"/>
    <m/>
    <n v="589"/>
    <n v="426"/>
    <n v="2759712.3299794244"/>
    <n v="330643.50635802455"/>
    <n v="3.8641711229946525"/>
    <s v="Bluetooth Speaker"/>
    <x v="1"/>
    <s v="Electronics"/>
    <s v="Electronics"/>
    <s v="Electronics"/>
    <n v="48"/>
    <s v="Electronics"/>
    <m/>
    <n v="2025"/>
    <n v="2"/>
    <n v="19"/>
    <n v="4"/>
    <s v="Weekday"/>
    <m/>
    <m/>
  </r>
  <r>
    <s v="WEB-8118"/>
    <x v="821"/>
    <s v="Riya Menon"/>
    <x v="2"/>
    <x v="3"/>
    <x v="20"/>
    <n v="1"/>
    <n v="611.96"/>
    <x v="4"/>
    <x v="0"/>
    <n v="3"/>
    <n v="611.96"/>
    <m/>
    <m/>
    <m/>
    <m/>
    <m/>
    <m/>
    <s v="Completed"/>
    <s v="No"/>
    <s v="No"/>
    <m/>
    <n v="589"/>
    <n v="426"/>
    <n v="1892867.2841657216"/>
    <n v="199432.98236095349"/>
    <n v="3.8949824970828471"/>
    <s v="Men'S T-Shirt"/>
    <x v="3"/>
    <s v="Fashion"/>
    <s v="Fashion"/>
    <s v="Fashion"/>
    <n v="55"/>
    <s v="Fashion"/>
    <m/>
    <n v="2024"/>
    <n v="7"/>
    <n v="8"/>
    <n v="2"/>
    <s v="Weekday"/>
    <m/>
    <m/>
  </r>
  <r>
    <s v="WEB-6787"/>
    <x v="654"/>
    <s v="Pooja Nair"/>
    <x v="0"/>
    <x v="3"/>
    <x v="3"/>
    <n v="2"/>
    <n v="806.01"/>
    <x v="2"/>
    <x v="3"/>
    <m/>
    <n v="1612.02"/>
    <m/>
    <m/>
    <m/>
    <m/>
    <m/>
    <m/>
    <s v="Lost Sale"/>
    <s v="No"/>
    <s v="Yes"/>
    <m/>
    <n v="590"/>
    <n v="451"/>
    <n v="1892867.2841657216"/>
    <n v="199432.98236095349"/>
    <n v="3.8949824970828471"/>
    <s v="Denim Jeans"/>
    <x v="3"/>
    <s v="Fashion"/>
    <s v="Fashion"/>
    <s v="Fashion"/>
    <n v="6"/>
    <s v="Fashion"/>
    <m/>
    <n v="2023"/>
    <n v="12"/>
    <n v="27"/>
    <n v="4"/>
    <s v="Weekday"/>
    <m/>
    <m/>
  </r>
  <r>
    <s v="WEB-8770"/>
    <x v="394"/>
    <s v="Vikram Menon"/>
    <x v="0"/>
    <x v="1"/>
    <x v="1"/>
    <n v="1"/>
    <n v="984.84"/>
    <x v="2"/>
    <x v="0"/>
    <n v="5"/>
    <n v="984.84"/>
    <m/>
    <m/>
    <m/>
    <m/>
    <m/>
    <m/>
    <s v="Completed"/>
    <s v="No"/>
    <s v="No"/>
    <m/>
    <n v="590"/>
    <n v="451"/>
    <n v="2759712.3299794244"/>
    <n v="330643.50635802455"/>
    <n v="3.8641711229946525"/>
    <s v="Power Bank 10000Mah"/>
    <x v="1"/>
    <s v="Electronics"/>
    <s v="Electronics"/>
    <s v="Electronics"/>
    <n v="3"/>
    <s v="Electronics"/>
    <m/>
    <n v="2023"/>
    <n v="5"/>
    <n v="27"/>
    <n v="7"/>
    <s v="Weekday"/>
    <m/>
    <m/>
  </r>
  <r>
    <s v="WEB-6832"/>
    <x v="330"/>
    <s v="Sanjay Sharma"/>
    <x v="6"/>
    <x v="1"/>
    <x v="11"/>
    <n v="1"/>
    <n v="3288.61"/>
    <x v="4"/>
    <x v="0"/>
    <n v="5"/>
    <n v="3288.61"/>
    <m/>
    <m/>
    <m/>
    <m/>
    <m/>
    <m/>
    <s v="Completed"/>
    <s v="Yes"/>
    <s v="No"/>
    <m/>
    <n v="558"/>
    <n v="430"/>
    <n v="2759712.3299794244"/>
    <n v="330643.50635802455"/>
    <n v="3.8641711229946525"/>
    <s v="Smart Watch"/>
    <x v="1"/>
    <s v="Electronics"/>
    <s v="Electronics"/>
    <s v="Electronics"/>
    <n v="17"/>
    <s v="Electronics"/>
    <m/>
    <n v="2024"/>
    <n v="2"/>
    <n v="10"/>
    <n v="7"/>
    <s v="Weekday"/>
    <m/>
    <m/>
  </r>
  <r>
    <s v="WEB-5110"/>
    <x v="95"/>
    <s v="Pooja Pillai"/>
    <x v="1"/>
    <x v="1"/>
    <x v="18"/>
    <n v="2"/>
    <n v="2952.22"/>
    <x v="2"/>
    <x v="1"/>
    <n v="2"/>
    <n v="5904.44"/>
    <m/>
    <m/>
    <m/>
    <m/>
    <m/>
    <m/>
    <s v="Pending"/>
    <s v="No"/>
    <s v="Yes"/>
    <m/>
    <n v="595"/>
    <n v="444"/>
    <n v="2759712.3299794244"/>
    <n v="330643.50635802455"/>
    <n v="3.8641711229946525"/>
    <s v="Bluetooth Speaker"/>
    <x v="1"/>
    <s v="Electronics"/>
    <s v="Electronics"/>
    <s v="Electronics"/>
    <n v="48"/>
    <s v="Electronics"/>
    <m/>
    <n v="2023"/>
    <n v="8"/>
    <n v="4"/>
    <n v="6"/>
    <s v="Weekday"/>
    <m/>
    <m/>
  </r>
  <r>
    <s v="WEB-8916"/>
    <x v="553"/>
    <s v="Saanvi Das"/>
    <x v="1"/>
    <x v="3"/>
    <x v="3"/>
    <n v="3"/>
    <n v="917.17"/>
    <x v="2"/>
    <x v="0"/>
    <m/>
    <n v="2751.5099999999998"/>
    <m/>
    <m/>
    <m/>
    <m/>
    <m/>
    <m/>
    <s v="Completed"/>
    <s v="Yes"/>
    <s v="No"/>
    <m/>
    <n v="595"/>
    <n v="444"/>
    <n v="1892867.2841657216"/>
    <n v="199432.98236095349"/>
    <n v="3.8949824970828471"/>
    <s v="Denim Jeans"/>
    <x v="3"/>
    <s v="Fashion"/>
    <s v="Fashion"/>
    <s v="Fashion"/>
    <n v="6"/>
    <s v="Fashion"/>
    <m/>
    <n v="2023"/>
    <n v="7"/>
    <n v="7"/>
    <n v="6"/>
    <s v="Weekend"/>
    <m/>
    <m/>
  </r>
  <r>
    <s v="WEB-9195"/>
    <x v="344"/>
    <s v="Sanjay Das"/>
    <x v="1"/>
    <x v="4"/>
    <x v="22"/>
    <n v="1"/>
    <n v="639.9"/>
    <x v="4"/>
    <x v="0"/>
    <n v="5"/>
    <n v="639.9"/>
    <m/>
    <m/>
    <m/>
    <m/>
    <m/>
    <m/>
    <s v="Completed"/>
    <s v="No"/>
    <s v="No"/>
    <m/>
    <n v="595"/>
    <n v="444"/>
    <n v="1098537.4901531704"/>
    <n v="96724.388030634553"/>
    <n v="3.9001122334455669"/>
    <s v="Hair Oil"/>
    <x v="4"/>
    <s v="Beauty"/>
    <s v="Beauty"/>
    <s v="Beauty"/>
    <n v="70"/>
    <s v="Beauty"/>
    <m/>
    <n v="2024"/>
    <n v="10"/>
    <n v="5"/>
    <n v="7"/>
    <s v="Weekday"/>
    <m/>
    <m/>
  </r>
  <r>
    <s v="WEB-6137"/>
    <x v="790"/>
    <s v="Arjun Sharma"/>
    <x v="6"/>
    <x v="2"/>
    <x v="7"/>
    <n v="1"/>
    <n v="314.3"/>
    <x v="4"/>
    <x v="0"/>
    <n v="5"/>
    <n v="314.3"/>
    <m/>
    <m/>
    <m/>
    <m/>
    <m/>
    <m/>
    <s v="Completed"/>
    <s v="No"/>
    <s v="No"/>
    <m/>
    <n v="558"/>
    <n v="430"/>
    <n v="594714.6477588166"/>
    <n v="60882.938065984097"/>
    <n v="3.804733727810651"/>
    <s v="Fiction Novel"/>
    <x v="2"/>
    <s v="Books"/>
    <s v="Books"/>
    <s v="Books"/>
    <n v="11"/>
    <s v="Books"/>
    <m/>
    <n v="2023"/>
    <n v="1"/>
    <n v="25"/>
    <n v="4"/>
    <s v="Weekday"/>
    <m/>
    <m/>
  </r>
  <r>
    <s v="WEB-8497"/>
    <x v="475"/>
    <s v="Rohan Mehta"/>
    <x v="4"/>
    <x v="4"/>
    <x v="21"/>
    <n v="2"/>
    <n v="324.39"/>
    <x v="2"/>
    <x v="0"/>
    <n v="5"/>
    <n v="648.78"/>
    <m/>
    <m/>
    <m/>
    <m/>
    <m/>
    <m/>
    <s v="Completed"/>
    <s v="No"/>
    <s v="No"/>
    <m/>
    <n v="573"/>
    <n v="450"/>
    <n v="1098537.4901531704"/>
    <n v="96724.388030634553"/>
    <n v="3.9001122334455669"/>
    <s v="Shampoo 200Ml"/>
    <x v="4"/>
    <s v="Beauty"/>
    <s v="Beauty"/>
    <s v="Beauty"/>
    <n v="64"/>
    <s v="Beauty"/>
    <m/>
    <n v="2024"/>
    <n v="4"/>
    <n v="15"/>
    <n v="2"/>
    <s v="Weekday"/>
    <m/>
    <m/>
  </r>
  <r>
    <s v="WEB-5285"/>
    <x v="410"/>
    <s v="Aditya Joshi"/>
    <x v="2"/>
    <x v="1"/>
    <x v="1"/>
    <n v="3"/>
    <n v="1328.36"/>
    <x v="3"/>
    <x v="1"/>
    <n v="4"/>
    <n v="3985.08"/>
    <m/>
    <m/>
    <m/>
    <m/>
    <m/>
    <m/>
    <s v="Pending"/>
    <s v="No"/>
    <s v="Yes"/>
    <m/>
    <n v="589"/>
    <n v="426"/>
    <n v="2759712.3299794244"/>
    <n v="330643.50635802455"/>
    <n v="3.8641711229946525"/>
    <s v="Power Bank 10000Mah"/>
    <x v="1"/>
    <s v="Electronics"/>
    <s v="Electronics"/>
    <s v="Electronics"/>
    <n v="3"/>
    <s v="Electronics"/>
    <m/>
    <n v="2025"/>
    <n v="6"/>
    <n v="28"/>
    <n v="7"/>
    <s v="Weekday"/>
    <m/>
    <m/>
  </r>
  <r>
    <s v="WEB-6845"/>
    <x v="530"/>
    <s v="Sanjay Joshi"/>
    <x v="6"/>
    <x v="0"/>
    <x v="0"/>
    <n v="1"/>
    <n v="1711.73"/>
    <x v="1"/>
    <x v="0"/>
    <n v="4"/>
    <n v="1711.73"/>
    <m/>
    <m/>
    <m/>
    <m/>
    <m/>
    <m/>
    <s v="Completed"/>
    <s v="Yes"/>
    <s v="No"/>
    <m/>
    <n v="558"/>
    <n v="430"/>
    <n v="1463424.4009529033"/>
    <n v="118285.78776560788"/>
    <n v="3.8140589569160999"/>
    <s v="Water Bottle"/>
    <x v="0"/>
    <s v="Home &amp; Kitchen"/>
    <s v="Home &amp; Kitchen"/>
    <s v="Home &amp; Kitchen"/>
    <n v="2"/>
    <s v="Home &amp; Kitchen"/>
    <m/>
    <n v="2023"/>
    <n v="12"/>
    <n v="9"/>
    <n v="7"/>
    <s v="Weekday"/>
    <m/>
    <m/>
  </r>
  <r>
    <s v="WEB-5143"/>
    <x v="441"/>
    <s v="Arjun Menon"/>
    <x v="2"/>
    <x v="0"/>
    <x v="23"/>
    <n v="1"/>
    <n v="202.56"/>
    <x v="1"/>
    <x v="2"/>
    <n v="3"/>
    <n v="202.56"/>
    <m/>
    <m/>
    <m/>
    <m/>
    <m/>
    <m/>
    <s v="Completed"/>
    <s v="No"/>
    <s v="No"/>
    <m/>
    <n v="589"/>
    <n v="426"/>
    <n v="1463424.4009529033"/>
    <n v="118285.78776560788"/>
    <n v="3.8140589569160999"/>
    <s v="Led Bulb Pack"/>
    <x v="0"/>
    <s v="Home &amp; Kitchen"/>
    <s v="Home &amp; Kitchen"/>
    <s v="Home &amp; Kitchen"/>
    <n v="76"/>
    <s v="Home &amp; Kitchen"/>
    <m/>
    <n v="2023"/>
    <n v="6"/>
    <n v="17"/>
    <n v="7"/>
    <s v="Weekday"/>
    <m/>
    <m/>
  </r>
  <r>
    <s v="WEB-9422"/>
    <x v="455"/>
    <s v="Sanjay Das"/>
    <x v="7"/>
    <x v="2"/>
    <x v="14"/>
    <n v="2"/>
    <n v="164.67"/>
    <x v="3"/>
    <x v="0"/>
    <n v="5"/>
    <n v="329.34"/>
    <m/>
    <m/>
    <m/>
    <m/>
    <m/>
    <m/>
    <s v="Completed"/>
    <s v="No"/>
    <s v="No"/>
    <m/>
    <n v="567"/>
    <n v="440"/>
    <n v="594714.6477588166"/>
    <n v="60882.938065984097"/>
    <n v="3.804733727810651"/>
    <s v="Notebook Set"/>
    <x v="2"/>
    <s v="Books"/>
    <s v="Books"/>
    <s v="Books"/>
    <n v="20"/>
    <s v="Books"/>
    <m/>
    <n v="2024"/>
    <n v="1"/>
    <n v="27"/>
    <n v="7"/>
    <s v="Weekday"/>
    <m/>
    <m/>
  </r>
  <r>
    <s v="WEB-6429"/>
    <x v="800"/>
    <s v="Neha Rao"/>
    <x v="3"/>
    <x v="0"/>
    <x v="0"/>
    <n v="1"/>
    <n v="1351.27"/>
    <x v="0"/>
    <x v="0"/>
    <n v="4"/>
    <n v="1351.27"/>
    <m/>
    <m/>
    <m/>
    <m/>
    <m/>
    <m/>
    <s v="Completed"/>
    <s v="Yes"/>
    <s v="No"/>
    <m/>
    <n v="619"/>
    <n v="468"/>
    <n v="1463424.4009529033"/>
    <n v="118285.78776560788"/>
    <n v="3.8140589569160999"/>
    <s v="Water Bottle"/>
    <x v="0"/>
    <s v="Home &amp; Kitchen"/>
    <s v="Home &amp; Kitchen"/>
    <s v="Home &amp; Kitchen"/>
    <n v="2"/>
    <s v="Home &amp; Kitchen"/>
    <m/>
    <n v="2024"/>
    <n v="11"/>
    <n v="18"/>
    <n v="2"/>
    <s v="Weekday"/>
    <m/>
    <m/>
  </r>
  <r>
    <s v="WEB-5916"/>
    <x v="469"/>
    <s v="Karan Malhotra"/>
    <x v="1"/>
    <x v="2"/>
    <x v="2"/>
    <n v="1"/>
    <n v="197.79"/>
    <x v="4"/>
    <x v="0"/>
    <n v="4"/>
    <n v="197.79"/>
    <m/>
    <m/>
    <m/>
    <m/>
    <m/>
    <m/>
    <s v="Completed"/>
    <s v="No"/>
    <s v="No"/>
    <m/>
    <n v="595"/>
    <n v="444"/>
    <n v="594714.6477588166"/>
    <n v="60882.938065984097"/>
    <n v="3.804733727810651"/>
    <s v="Cookbook"/>
    <x v="2"/>
    <s v="Books"/>
    <s v="Books"/>
    <s v="Books"/>
    <n v="4"/>
    <s v="Books"/>
    <m/>
    <n v="2023"/>
    <n v="10"/>
    <n v="25"/>
    <n v="4"/>
    <s v="Weekday"/>
    <m/>
    <m/>
  </r>
  <r>
    <s v="WEB-5248"/>
    <x v="736"/>
    <s v="Riya Patel"/>
    <x v="4"/>
    <x v="2"/>
    <x v="2"/>
    <n v="1"/>
    <n v="601.89"/>
    <x v="2"/>
    <x v="0"/>
    <n v="5"/>
    <n v="601.89"/>
    <m/>
    <m/>
    <m/>
    <m/>
    <m/>
    <m/>
    <s v="Completed"/>
    <s v="No"/>
    <s v="No"/>
    <m/>
    <n v="573"/>
    <n v="450"/>
    <n v="594714.6477588166"/>
    <n v="60882.938065984097"/>
    <n v="3.804733727810651"/>
    <s v="Cookbook"/>
    <x v="2"/>
    <s v="Books"/>
    <s v="Books"/>
    <s v="Books"/>
    <n v="4"/>
    <s v="Books"/>
    <m/>
    <n v="2025"/>
    <n v="2"/>
    <n v="4"/>
    <n v="3"/>
    <s v="Weekday"/>
    <m/>
    <m/>
  </r>
  <r>
    <s v="WEB-7712"/>
    <x v="487"/>
    <s v="Sanjay Patel"/>
    <x v="5"/>
    <x v="0"/>
    <x v="23"/>
    <n v="1"/>
    <n v="1204.08"/>
    <x v="3"/>
    <x v="0"/>
    <n v="4"/>
    <n v="1204.08"/>
    <m/>
    <m/>
    <m/>
    <m/>
    <m/>
    <m/>
    <s v="Completed"/>
    <s v="Yes"/>
    <s v="No"/>
    <m/>
    <n v="559"/>
    <n v="408"/>
    <n v="1463424.4009529033"/>
    <n v="118285.78776560788"/>
    <n v="3.8140589569160999"/>
    <s v="Led Bulb Pack"/>
    <x v="0"/>
    <s v="Home &amp; Kitchen"/>
    <s v="Home &amp; Kitchen"/>
    <s v="Home &amp; Kitchen"/>
    <n v="76"/>
    <s v="Home &amp; Kitchen"/>
    <m/>
    <n v="2023"/>
    <n v="10"/>
    <n v="21"/>
    <n v="7"/>
    <s v="Weekday"/>
    <m/>
    <m/>
  </r>
  <r>
    <s v="WEB-8385"/>
    <x v="747"/>
    <s v="Kavya Pillai"/>
    <x v="1"/>
    <x v="3"/>
    <x v="3"/>
    <n v="2"/>
    <n v="689.53"/>
    <x v="4"/>
    <x v="0"/>
    <n v="4"/>
    <n v="1379.06"/>
    <m/>
    <m/>
    <m/>
    <m/>
    <m/>
    <m/>
    <s v="Completed"/>
    <s v="Yes"/>
    <s v="No"/>
    <m/>
    <n v="595"/>
    <n v="444"/>
    <n v="1892867.2841657216"/>
    <n v="199432.98236095349"/>
    <n v="3.8949824970828471"/>
    <s v="Denim Jeans"/>
    <x v="3"/>
    <s v="Fashion"/>
    <s v="Fashion"/>
    <s v="Fashion"/>
    <n v="6"/>
    <s v="Fashion"/>
    <m/>
    <n v="2024"/>
    <n v="7"/>
    <n v="31"/>
    <n v="4"/>
    <s v="Weekday"/>
    <m/>
    <m/>
  </r>
  <r>
    <s v="WEB-6258"/>
    <x v="420"/>
    <s v="Ishaan Menon"/>
    <x v="7"/>
    <x v="2"/>
    <x v="7"/>
    <n v="3"/>
    <n v="463.52"/>
    <x v="2"/>
    <x v="2"/>
    <n v="3"/>
    <n v="1390.56"/>
    <m/>
    <m/>
    <m/>
    <m/>
    <m/>
    <m/>
    <s v="Completed"/>
    <s v="No"/>
    <s v="No"/>
    <m/>
    <n v="567"/>
    <n v="440"/>
    <n v="594714.6477588166"/>
    <n v="60882.938065984097"/>
    <n v="3.804733727810651"/>
    <s v="Fiction Novel"/>
    <x v="2"/>
    <s v="Books"/>
    <s v="Books"/>
    <s v="Books"/>
    <n v="11"/>
    <s v="Books"/>
    <m/>
    <n v="2024"/>
    <n v="8"/>
    <n v="26"/>
    <n v="2"/>
    <s v="Weekday"/>
    <m/>
    <m/>
  </r>
  <r>
    <s v="WEB-8570"/>
    <x v="289"/>
    <s v="Meera Menon"/>
    <x v="4"/>
    <x v="2"/>
    <x v="2"/>
    <n v="1"/>
    <n v="200.69"/>
    <x v="3"/>
    <x v="3"/>
    <n v="2"/>
    <n v="200.69"/>
    <m/>
    <m/>
    <m/>
    <m/>
    <m/>
    <m/>
    <s v="Lost Sale"/>
    <s v="No"/>
    <s v="Yes"/>
    <m/>
    <n v="573"/>
    <n v="450"/>
    <n v="594714.6477588166"/>
    <n v="60882.938065984097"/>
    <n v="3.804733727810651"/>
    <s v="Cookbook"/>
    <x v="2"/>
    <s v="Books"/>
    <s v="Books"/>
    <s v="Books"/>
    <n v="4"/>
    <s v="Books"/>
    <m/>
    <n v="2025"/>
    <n v="6"/>
    <n v="19"/>
    <n v="5"/>
    <s v="Weekday"/>
    <m/>
    <m/>
  </r>
  <r>
    <s v="WEB-7410"/>
    <x v="226"/>
    <s v="Riya Joshi"/>
    <x v="7"/>
    <x v="3"/>
    <x v="20"/>
    <n v="2"/>
    <n v="477.53"/>
    <x v="0"/>
    <x v="0"/>
    <n v="3"/>
    <n v="955.06"/>
    <m/>
    <m/>
    <m/>
    <m/>
    <m/>
    <m/>
    <s v="Completed"/>
    <s v="No"/>
    <s v="No"/>
    <m/>
    <n v="567"/>
    <n v="440"/>
    <n v="1892867.2841657216"/>
    <n v="199432.98236095349"/>
    <n v="3.8949824970828471"/>
    <s v="Men'S T-Shirt"/>
    <x v="3"/>
    <s v="Fashion"/>
    <s v="Fashion"/>
    <s v="Fashion"/>
    <n v="55"/>
    <s v="Fashion"/>
    <m/>
    <n v="2023"/>
    <n v="11"/>
    <n v="18"/>
    <n v="7"/>
    <s v="Weekday"/>
    <m/>
    <m/>
  </r>
  <r>
    <s v="WEB-6888"/>
    <x v="621"/>
    <s v="Vikram Das"/>
    <x v="2"/>
    <x v="3"/>
    <x v="3"/>
    <n v="1"/>
    <n v="2290.96"/>
    <x v="2"/>
    <x v="3"/>
    <n v="3"/>
    <n v="2290.96"/>
    <m/>
    <m/>
    <m/>
    <m/>
    <m/>
    <m/>
    <s v="Lost Sale"/>
    <s v="No"/>
    <s v="Yes"/>
    <m/>
    <n v="589"/>
    <n v="426"/>
    <n v="1892867.2841657216"/>
    <n v="199432.98236095349"/>
    <n v="3.8949824970828471"/>
    <s v="Denim Jeans"/>
    <x v="3"/>
    <s v="Fashion"/>
    <s v="Fashion"/>
    <s v="Fashion"/>
    <n v="6"/>
    <s v="Fashion"/>
    <m/>
    <n v="2024"/>
    <n v="9"/>
    <n v="25"/>
    <n v="4"/>
    <s v="Weekday"/>
    <m/>
    <m/>
  </r>
  <r>
    <s v="WEB-5838"/>
    <x v="321"/>
    <s v="Aditya Joshi"/>
    <x v="2"/>
    <x v="3"/>
    <x v="20"/>
    <n v="3"/>
    <n v="1537.87"/>
    <x v="4"/>
    <x v="0"/>
    <n v="4"/>
    <n v="4613.6099999999997"/>
    <m/>
    <m/>
    <m/>
    <m/>
    <m/>
    <m/>
    <s v="Completed"/>
    <s v="Yes"/>
    <s v="No"/>
    <m/>
    <n v="589"/>
    <n v="426"/>
    <n v="1892867.2841657216"/>
    <n v="199432.98236095349"/>
    <n v="3.8949824970828471"/>
    <s v="Men'S T-Shirt"/>
    <x v="3"/>
    <s v="Fashion"/>
    <s v="Fashion"/>
    <s v="Fashion"/>
    <n v="55"/>
    <s v="Fashion"/>
    <m/>
    <n v="2023"/>
    <n v="5"/>
    <n v="13"/>
    <n v="7"/>
    <s v="Weekday"/>
    <m/>
    <m/>
  </r>
  <r>
    <s v="WEB-9092"/>
    <x v="461"/>
    <s v="Karan Kumar"/>
    <x v="2"/>
    <x v="1"/>
    <x v="18"/>
    <n v="1"/>
    <n v="3483.78"/>
    <x v="3"/>
    <x v="0"/>
    <n v="5"/>
    <n v="3483.78"/>
    <m/>
    <m/>
    <m/>
    <m/>
    <m/>
    <m/>
    <s v="Completed"/>
    <s v="Yes"/>
    <s v="No"/>
    <m/>
    <n v="589"/>
    <n v="426"/>
    <n v="2759712.3299794244"/>
    <n v="330643.50635802455"/>
    <n v="3.8641711229946525"/>
    <s v="Bluetooth Speaker"/>
    <x v="1"/>
    <s v="Electronics"/>
    <s v="Electronics"/>
    <s v="Electronics"/>
    <n v="48"/>
    <s v="Electronics"/>
    <m/>
    <n v="2023"/>
    <n v="8"/>
    <n v="13"/>
    <n v="1"/>
    <s v="Weekday"/>
    <m/>
    <m/>
  </r>
  <r>
    <s v="WEB-5380"/>
    <x v="400"/>
    <s v="Riya Malhotra"/>
    <x v="2"/>
    <x v="0"/>
    <x v="23"/>
    <n v="1"/>
    <n v="623.13"/>
    <x v="3"/>
    <x v="3"/>
    <n v="5"/>
    <n v="623.13"/>
    <m/>
    <m/>
    <m/>
    <m/>
    <m/>
    <m/>
    <s v="Lost Sale"/>
    <s v="No"/>
    <s v="Yes"/>
    <m/>
    <n v="589"/>
    <n v="426"/>
    <n v="1463424.4009529033"/>
    <n v="118285.78776560788"/>
    <n v="3.8140589569160999"/>
    <s v="Led Bulb Pack"/>
    <x v="0"/>
    <s v="Home &amp; Kitchen"/>
    <s v="Home &amp; Kitchen"/>
    <s v="Home &amp; Kitchen"/>
    <n v="76"/>
    <s v="Home &amp; Kitchen"/>
    <m/>
    <n v="2024"/>
    <n v="6"/>
    <n v="14"/>
    <n v="6"/>
    <s v="Weekday"/>
    <m/>
    <m/>
  </r>
  <r>
    <s v="WEB-6562"/>
    <x v="19"/>
    <s v="Tanya Bose"/>
    <x v="2"/>
    <x v="0"/>
    <x v="23"/>
    <n v="2"/>
    <n v="1666.98"/>
    <x v="1"/>
    <x v="0"/>
    <n v="4"/>
    <n v="3333.96"/>
    <m/>
    <m/>
    <m/>
    <m/>
    <m/>
    <m/>
    <s v="Completed"/>
    <s v="Yes"/>
    <s v="No"/>
    <m/>
    <n v="589"/>
    <n v="426"/>
    <n v="1463424.4009529033"/>
    <n v="118285.78776560788"/>
    <n v="3.8140589569160999"/>
    <s v="Led Bulb Pack"/>
    <x v="0"/>
    <s v="Home &amp; Kitchen"/>
    <s v="Home &amp; Kitchen"/>
    <s v="Home &amp; Kitchen"/>
    <n v="76"/>
    <s v="Home &amp; Kitchen"/>
    <m/>
    <n v="2023"/>
    <n v="1"/>
    <n v="22"/>
    <n v="1"/>
    <s v="Weekday"/>
    <m/>
    <m/>
  </r>
  <r>
    <s v="WEB-6328"/>
    <x v="204"/>
    <s v="Vivaan Kumar"/>
    <x v="3"/>
    <x v="0"/>
    <x v="16"/>
    <n v="3"/>
    <n v="568.80999999999995"/>
    <x v="2"/>
    <x v="0"/>
    <n v="4"/>
    <n v="1706.4299999999998"/>
    <m/>
    <m/>
    <m/>
    <m/>
    <m/>
    <m/>
    <s v="Completed"/>
    <s v="Yes"/>
    <s v="No"/>
    <m/>
    <n v="619"/>
    <n v="468"/>
    <n v="1463424.4009529033"/>
    <n v="118285.78776560788"/>
    <n v="3.8140589569160999"/>
    <s v="Table Lamp"/>
    <x v="0"/>
    <s v="Home &amp; Kitchen"/>
    <s v="Home &amp; Kitchen"/>
    <s v="Home &amp; Kitchen"/>
    <n v="32"/>
    <s v="Home &amp; Kitchen"/>
    <m/>
    <n v="2024"/>
    <n v="2"/>
    <n v="4"/>
    <n v="1"/>
    <s v="Weekday"/>
    <m/>
    <m/>
  </r>
  <r>
    <s v="WEB-7665"/>
    <x v="226"/>
    <s v="Riya Rao"/>
    <x v="1"/>
    <x v="0"/>
    <x v="23"/>
    <n v="1"/>
    <n v="560.26"/>
    <x v="0"/>
    <x v="0"/>
    <n v="4"/>
    <n v="560.26"/>
    <m/>
    <m/>
    <m/>
    <m/>
    <m/>
    <m/>
    <s v="Completed"/>
    <s v="No"/>
    <s v="No"/>
    <m/>
    <n v="595"/>
    <n v="444"/>
    <n v="1463424.4009529033"/>
    <n v="118285.78776560788"/>
    <n v="3.8140589569160999"/>
    <s v="Led Bulb Pack"/>
    <x v="0"/>
    <s v="Home &amp; Kitchen"/>
    <s v="Home &amp; Kitchen"/>
    <s v="Home &amp; Kitchen"/>
    <n v="76"/>
    <s v="Home &amp; Kitchen"/>
    <m/>
    <n v="2023"/>
    <n v="11"/>
    <n v="18"/>
    <n v="7"/>
    <s v="Weekday"/>
    <m/>
    <m/>
  </r>
  <r>
    <s v="WEB-5601"/>
    <x v="256"/>
    <s v="Arjun Iyer"/>
    <x v="1"/>
    <x v="2"/>
    <x v="2"/>
    <n v="1"/>
    <n v="375.48"/>
    <x v="3"/>
    <x v="0"/>
    <n v="4"/>
    <n v="375.48"/>
    <m/>
    <m/>
    <m/>
    <m/>
    <m/>
    <m/>
    <s v="Completed"/>
    <s v="No"/>
    <s v="No"/>
    <m/>
    <n v="595"/>
    <n v="444"/>
    <n v="594714.6477588166"/>
    <n v="60882.938065984097"/>
    <n v="3.804733727810651"/>
    <s v="Cookbook"/>
    <x v="2"/>
    <s v="Books"/>
    <s v="Books"/>
    <s v="Books"/>
    <n v="4"/>
    <s v="Books"/>
    <m/>
    <n v="2025"/>
    <n v="4"/>
    <n v="8"/>
    <n v="3"/>
    <s v="Weekday"/>
    <m/>
    <m/>
  </r>
  <r>
    <s v="WEB-5744"/>
    <x v="217"/>
    <s v="Riya Joshi"/>
    <x v="0"/>
    <x v="2"/>
    <x v="13"/>
    <n v="1"/>
    <n v="186.33"/>
    <x v="2"/>
    <x v="2"/>
    <n v="4"/>
    <n v="186.33"/>
    <m/>
    <m/>
    <m/>
    <m/>
    <m/>
    <m/>
    <s v="Completed"/>
    <s v="No"/>
    <s v="No"/>
    <m/>
    <n v="590"/>
    <n v="451"/>
    <n v="594714.6477588166"/>
    <n v="60882.938065984097"/>
    <n v="3.804733727810651"/>
    <s v="Self-Help Book"/>
    <x v="2"/>
    <s v="Books"/>
    <s v="Books"/>
    <s v="Books"/>
    <n v="19"/>
    <s v="Books"/>
    <m/>
    <n v="2025"/>
    <n v="6"/>
    <n v="1"/>
    <n v="1"/>
    <s v="Weekend"/>
    <m/>
    <m/>
  </r>
  <r>
    <s v="WEB-5730"/>
    <x v="332"/>
    <s v="Aditya Menon"/>
    <x v="7"/>
    <x v="4"/>
    <x v="22"/>
    <n v="1"/>
    <n v="264.88"/>
    <x v="4"/>
    <x v="0"/>
    <n v="3"/>
    <n v="264.88"/>
    <m/>
    <m/>
    <m/>
    <m/>
    <m/>
    <m/>
    <s v="Completed"/>
    <s v="No"/>
    <s v="No"/>
    <m/>
    <n v="567"/>
    <n v="440"/>
    <n v="1098537.4901531704"/>
    <n v="96724.388030634553"/>
    <n v="3.9001122334455669"/>
    <s v="Hair Oil"/>
    <x v="4"/>
    <s v="Beauty"/>
    <s v="Beauty"/>
    <s v="Beauty"/>
    <n v="70"/>
    <s v="Beauty"/>
    <m/>
    <n v="2024"/>
    <n v="12"/>
    <n v="3"/>
    <n v="3"/>
    <s v="Weekday"/>
    <m/>
    <m/>
  </r>
  <r>
    <s v="WEB-6807"/>
    <x v="287"/>
    <s v="Karan Rao"/>
    <x v="1"/>
    <x v="1"/>
    <x v="9"/>
    <n v="1"/>
    <n v="3180.98"/>
    <x v="4"/>
    <x v="0"/>
    <n v="4"/>
    <n v="3180.98"/>
    <m/>
    <m/>
    <m/>
    <m/>
    <m/>
    <m/>
    <s v="Completed"/>
    <s v="Yes"/>
    <s v="No"/>
    <m/>
    <n v="595"/>
    <n v="444"/>
    <n v="2759712.3299794244"/>
    <n v="330643.50635802455"/>
    <n v="3.8641711229946525"/>
    <s v="Usb Cable"/>
    <x v="1"/>
    <s v="Electronics"/>
    <s v="Electronics"/>
    <s v="Electronics"/>
    <n v="13"/>
    <s v="Electronics"/>
    <m/>
    <n v="2025"/>
    <n v="5"/>
    <n v="1"/>
    <n v="5"/>
    <s v="Weekend"/>
    <m/>
    <m/>
  </r>
  <r>
    <s v="WEB-5666"/>
    <x v="762"/>
    <s v="Aarav Das"/>
    <x v="0"/>
    <x v="4"/>
    <x v="22"/>
    <n v="1"/>
    <n v="761.52"/>
    <x v="3"/>
    <x v="0"/>
    <n v="4"/>
    <n v="761.52"/>
    <m/>
    <m/>
    <m/>
    <m/>
    <m/>
    <m/>
    <s v="Completed"/>
    <s v="No"/>
    <s v="No"/>
    <m/>
    <n v="590"/>
    <n v="451"/>
    <n v="1098537.4901531704"/>
    <n v="96724.388030634553"/>
    <n v="3.9001122334455669"/>
    <s v="Hair Oil"/>
    <x v="4"/>
    <s v="Beauty"/>
    <s v="Beauty"/>
    <s v="Beauty"/>
    <n v="70"/>
    <s v="Beauty"/>
    <m/>
    <n v="2024"/>
    <n v="11"/>
    <n v="24"/>
    <n v="1"/>
    <s v="Weekday"/>
    <m/>
    <m/>
  </r>
  <r>
    <s v="WEB-6450"/>
    <x v="215"/>
    <s v="Ishaan Reddy"/>
    <x v="2"/>
    <x v="2"/>
    <x v="2"/>
    <n v="2"/>
    <n v="423.97"/>
    <x v="2"/>
    <x v="0"/>
    <n v="5"/>
    <n v="847.94"/>
    <m/>
    <m/>
    <m/>
    <m/>
    <m/>
    <m/>
    <s v="Completed"/>
    <s v="No"/>
    <s v="No"/>
    <m/>
    <n v="589"/>
    <n v="426"/>
    <n v="594714.6477588166"/>
    <n v="60882.938065984097"/>
    <n v="3.804733727810651"/>
    <s v="Cookbook"/>
    <x v="2"/>
    <s v="Books"/>
    <s v="Books"/>
    <s v="Books"/>
    <n v="4"/>
    <s v="Books"/>
    <m/>
    <n v="2023"/>
    <n v="5"/>
    <n v="2"/>
    <n v="3"/>
    <s v="Weekday"/>
    <m/>
    <m/>
  </r>
  <r>
    <s v="WEB-5347"/>
    <x v="737"/>
    <s v="Ananya Bose"/>
    <x v="0"/>
    <x v="2"/>
    <x v="15"/>
    <n v="2"/>
    <n v="295.31"/>
    <x v="1"/>
    <x v="3"/>
    <n v="4"/>
    <n v="590.62"/>
    <m/>
    <m/>
    <m/>
    <m/>
    <m/>
    <m/>
    <s v="Lost Sale"/>
    <s v="No"/>
    <s v="Yes"/>
    <m/>
    <n v="590"/>
    <n v="451"/>
    <n v="594714.6477588166"/>
    <n v="60882.938065984097"/>
    <n v="3.804733727810651"/>
    <s v="Kids Story Book"/>
    <x v="2"/>
    <s v="Books"/>
    <s v="Books"/>
    <s v="Books"/>
    <n v="23"/>
    <s v="Books"/>
    <m/>
    <n v="2023"/>
    <n v="11"/>
    <n v="6"/>
    <n v="2"/>
    <s v="Weekday"/>
    <m/>
    <m/>
  </r>
  <r>
    <s v="WEB-6779"/>
    <x v="800"/>
    <s v="Vikram Rao"/>
    <x v="4"/>
    <x v="0"/>
    <x v="16"/>
    <n v="1"/>
    <n v="1693.33"/>
    <x v="0"/>
    <x v="0"/>
    <n v="5"/>
    <n v="1693.33"/>
    <m/>
    <m/>
    <m/>
    <m/>
    <m/>
    <m/>
    <s v="Completed"/>
    <s v="Yes"/>
    <s v="No"/>
    <m/>
    <n v="573"/>
    <n v="450"/>
    <n v="1463424.4009529033"/>
    <n v="118285.78776560788"/>
    <n v="3.8140589569160999"/>
    <s v="Table Lamp"/>
    <x v="0"/>
    <s v="Home &amp; Kitchen"/>
    <s v="Home &amp; Kitchen"/>
    <s v="Home &amp; Kitchen"/>
    <n v="32"/>
    <s v="Home &amp; Kitchen"/>
    <m/>
    <n v="2024"/>
    <n v="11"/>
    <n v="18"/>
    <n v="2"/>
    <s v="Weekday"/>
    <m/>
    <m/>
  </r>
  <r>
    <s v="WEB-5786"/>
    <x v="73"/>
    <s v="Simran Bose"/>
    <x v="3"/>
    <x v="4"/>
    <x v="24"/>
    <n v="1"/>
    <n v="241.68"/>
    <x v="4"/>
    <x v="0"/>
    <n v="5"/>
    <n v="241.68"/>
    <m/>
    <m/>
    <m/>
    <m/>
    <m/>
    <m/>
    <s v="Completed"/>
    <s v="No"/>
    <s v="No"/>
    <m/>
    <n v="619"/>
    <n v="468"/>
    <n v="1098537.4901531704"/>
    <n v="96724.388030634553"/>
    <n v="3.9001122334455669"/>
    <s v="Face Cream"/>
    <x v="4"/>
    <s v="Beauty"/>
    <s v="Beauty"/>
    <s v="Beauty"/>
    <n v="80"/>
    <s v="Beauty"/>
    <m/>
    <n v="2023"/>
    <n v="11"/>
    <n v="12"/>
    <n v="1"/>
    <s v="Weekday"/>
    <m/>
    <m/>
  </r>
  <r>
    <s v="WEB-8603"/>
    <x v="831"/>
    <s v="Meera Bose"/>
    <x v="5"/>
    <x v="2"/>
    <x v="15"/>
    <n v="1"/>
    <n v="323.26"/>
    <x v="2"/>
    <x v="0"/>
    <m/>
    <n v="323.26"/>
    <m/>
    <m/>
    <m/>
    <m/>
    <m/>
    <m/>
    <s v="Completed"/>
    <s v="No"/>
    <s v="No"/>
    <m/>
    <n v="559"/>
    <n v="408"/>
    <n v="594714.6477588166"/>
    <n v="60882.938065984097"/>
    <n v="3.804733727810651"/>
    <s v="Kids Story Book"/>
    <x v="2"/>
    <s v="Books"/>
    <s v="Books"/>
    <s v="Books"/>
    <n v="23"/>
    <s v="Books"/>
    <m/>
    <n v="2025"/>
    <n v="4"/>
    <n v="30"/>
    <n v="4"/>
    <s v="Weekday"/>
    <m/>
    <m/>
  </r>
  <r>
    <s v="WEB-8254"/>
    <x v="640"/>
    <s v="Neha Chatterjee"/>
    <x v="4"/>
    <x v="4"/>
    <x v="24"/>
    <n v="2"/>
    <n v="169.8"/>
    <x v="1"/>
    <x v="0"/>
    <n v="4"/>
    <n v="339.6"/>
    <m/>
    <m/>
    <m/>
    <m/>
    <m/>
    <m/>
    <s v="Completed"/>
    <s v="No"/>
    <s v="No"/>
    <m/>
    <n v="573"/>
    <n v="450"/>
    <n v="1098537.4901531704"/>
    <n v="96724.388030634553"/>
    <n v="3.9001122334455669"/>
    <s v="Face Cream"/>
    <x v="4"/>
    <s v="Beauty"/>
    <s v="Beauty"/>
    <s v="Beauty"/>
    <n v="80"/>
    <s v="Beauty"/>
    <m/>
    <n v="2023"/>
    <n v="10"/>
    <n v="6"/>
    <n v="6"/>
    <s v="Weekday"/>
    <m/>
    <m/>
  </r>
  <r>
    <s v="WEB-7561"/>
    <x v="103"/>
    <s v="Neha Chatterjee"/>
    <x v="2"/>
    <x v="4"/>
    <x v="6"/>
    <n v="1"/>
    <n v="262.94"/>
    <x v="0"/>
    <x v="0"/>
    <n v="5"/>
    <n v="262.94"/>
    <m/>
    <m/>
    <m/>
    <m/>
    <m/>
    <m/>
    <s v="Completed"/>
    <s v="No"/>
    <s v="No"/>
    <m/>
    <n v="589"/>
    <n v="426"/>
    <n v="1098537.4901531704"/>
    <n v="96724.388030634553"/>
    <n v="3.9001122334455669"/>
    <s v="Lipstick"/>
    <x v="4"/>
    <s v="Beauty"/>
    <s v="Beauty"/>
    <s v="Beauty"/>
    <n v="10"/>
    <s v="Beauty"/>
    <m/>
    <n v="2023"/>
    <n v="9"/>
    <n v="12"/>
    <n v="3"/>
    <s v="Weekday"/>
    <m/>
    <m/>
  </r>
  <r>
    <s v="WEB-7789"/>
    <x v="631"/>
    <s v="Sanjay Kumar"/>
    <x v="6"/>
    <x v="0"/>
    <x v="23"/>
    <n v="1"/>
    <n v="639.36"/>
    <x v="2"/>
    <x v="0"/>
    <n v="3"/>
    <n v="639.36"/>
    <m/>
    <m/>
    <m/>
    <m/>
    <m/>
    <m/>
    <s v="Completed"/>
    <s v="No"/>
    <s v="No"/>
    <m/>
    <n v="558"/>
    <n v="430"/>
    <n v="1463424.4009529033"/>
    <n v="118285.78776560788"/>
    <n v="3.8140589569160999"/>
    <s v="Led Bulb Pack"/>
    <x v="0"/>
    <s v="Home &amp; Kitchen"/>
    <s v="Home &amp; Kitchen"/>
    <s v="Home &amp; Kitchen"/>
    <n v="76"/>
    <s v="Home &amp; Kitchen"/>
    <m/>
    <n v="2023"/>
    <n v="4"/>
    <n v="4"/>
    <n v="3"/>
    <s v="Weekday"/>
    <m/>
    <m/>
  </r>
  <r>
    <s v="WEB-6504"/>
    <x v="181"/>
    <s v="Aarav Singh"/>
    <x v="8"/>
    <x v="1"/>
    <x v="9"/>
    <n v="1"/>
    <n v="1295.72"/>
    <x v="0"/>
    <x v="0"/>
    <n v="3"/>
    <n v="1295.72"/>
    <m/>
    <m/>
    <m/>
    <m/>
    <m/>
    <m/>
    <s v="Completed"/>
    <s v="Yes"/>
    <s v="No"/>
    <m/>
    <n v="50"/>
    <n v="37"/>
    <n v="2759712.3299794244"/>
    <n v="330643.50635802455"/>
    <n v="3.8641711229946525"/>
    <s v="Usb Cable"/>
    <x v="1"/>
    <s v="Electronics"/>
    <s v="Electronics"/>
    <s v="Electronics"/>
    <n v="13"/>
    <s v="Electronics"/>
    <m/>
    <n v="2024"/>
    <n v="2"/>
    <n v="16"/>
    <n v="6"/>
    <s v="Weekday"/>
    <m/>
    <m/>
  </r>
  <r>
    <s v="WEB-6637"/>
    <x v="492"/>
    <s v="Karan Bose"/>
    <x v="6"/>
    <x v="0"/>
    <x v="4"/>
    <n v="2"/>
    <n v="461.18"/>
    <x v="3"/>
    <x v="0"/>
    <n v="2"/>
    <n v="922.36"/>
    <m/>
    <m/>
    <m/>
    <m/>
    <m/>
    <m/>
    <s v="Completed"/>
    <s v="No"/>
    <s v="No"/>
    <m/>
    <n v="558"/>
    <n v="430"/>
    <n v="1463424.4009529033"/>
    <n v="118285.78776560788"/>
    <n v="3.8140589569160999"/>
    <s v="Non-Stick Pan"/>
    <x v="0"/>
    <s v="Home &amp; Kitchen"/>
    <s v="Home &amp; Kitchen"/>
    <s v="Home &amp; Kitchen"/>
    <n v="7"/>
    <s v="Home &amp; Kitchen"/>
    <m/>
    <n v="2023"/>
    <n v="4"/>
    <n v="18"/>
    <n v="3"/>
    <s v="Weekday"/>
    <m/>
    <m/>
  </r>
  <r>
    <s v="WEB-7776"/>
    <x v="704"/>
    <s v="Diya Mehta"/>
    <x v="2"/>
    <x v="4"/>
    <x v="12"/>
    <n v="1"/>
    <n v="665.62"/>
    <x v="0"/>
    <x v="3"/>
    <m/>
    <n v="665.62"/>
    <m/>
    <m/>
    <m/>
    <m/>
    <m/>
    <m/>
    <s v="Lost Sale"/>
    <s v="No"/>
    <s v="Yes"/>
    <m/>
    <n v="589"/>
    <n v="426"/>
    <n v="1098537.4901531704"/>
    <n v="96724.388030634553"/>
    <n v="3.9001122334455669"/>
    <s v="Perfume 50Ml"/>
    <x v="4"/>
    <s v="Beauty"/>
    <s v="Beauty"/>
    <s v="Beauty"/>
    <n v="18"/>
    <s v="Beauty"/>
    <m/>
    <n v="2023"/>
    <n v="9"/>
    <n v="28"/>
    <n v="5"/>
    <s v="Weekday"/>
    <m/>
    <m/>
  </r>
  <r>
    <s v="WEB-5331"/>
    <x v="432"/>
    <s v="Ananya Kapoor"/>
    <x v="8"/>
    <x v="4"/>
    <x v="6"/>
    <n v="2"/>
    <n v="724.48"/>
    <x v="0"/>
    <x v="0"/>
    <n v="5"/>
    <n v="1448.96"/>
    <m/>
    <m/>
    <m/>
    <m/>
    <m/>
    <m/>
    <s v="Completed"/>
    <s v="Yes"/>
    <s v="No"/>
    <m/>
    <n v="50"/>
    <n v="37"/>
    <n v="1098537.4901531704"/>
    <n v="96724.388030634553"/>
    <n v="3.9001122334455669"/>
    <s v="Lipstick"/>
    <x v="4"/>
    <s v="Beauty"/>
    <s v="Beauty"/>
    <s v="Beauty"/>
    <n v="10"/>
    <s v="Beauty"/>
    <m/>
    <n v="2023"/>
    <n v="11"/>
    <n v="4"/>
    <n v="7"/>
    <s v="Weekday"/>
    <m/>
    <m/>
  </r>
  <r>
    <s v="WEB-6879"/>
    <x v="834"/>
    <s v="Aditya Sharma"/>
    <x v="6"/>
    <x v="3"/>
    <x v="20"/>
    <n v="2"/>
    <n v="1357.11"/>
    <x v="0"/>
    <x v="0"/>
    <n v="4"/>
    <n v="2714.22"/>
    <m/>
    <m/>
    <m/>
    <m/>
    <m/>
    <m/>
    <s v="Completed"/>
    <s v="Yes"/>
    <s v="No"/>
    <m/>
    <n v="558"/>
    <n v="430"/>
    <n v="1892867.2841657216"/>
    <n v="199432.98236095349"/>
    <n v="3.8949824970828471"/>
    <s v="Men'S T-Shirt"/>
    <x v="3"/>
    <s v="Fashion"/>
    <s v="Fashion"/>
    <s v="Fashion"/>
    <n v="55"/>
    <s v="Fashion"/>
    <m/>
    <n v="2023"/>
    <n v="3"/>
    <n v="14"/>
    <n v="3"/>
    <s v="Weekday"/>
    <m/>
    <m/>
  </r>
  <r>
    <s v="WEB-8083"/>
    <x v="903"/>
    <s v="Aarav Gupta"/>
    <x v="5"/>
    <x v="1"/>
    <x v="9"/>
    <n v="1"/>
    <n v="1301.3599999999999"/>
    <x v="4"/>
    <x v="0"/>
    <n v="4"/>
    <n v="1301.3599999999999"/>
    <m/>
    <m/>
    <m/>
    <m/>
    <m/>
    <m/>
    <s v="Completed"/>
    <s v="Yes"/>
    <s v="No"/>
    <m/>
    <n v="559"/>
    <n v="408"/>
    <n v="2759712.3299794244"/>
    <n v="330643.50635802455"/>
    <n v="3.8641711229946525"/>
    <s v="Usb Cable"/>
    <x v="1"/>
    <s v="Electronics"/>
    <s v="Electronics"/>
    <s v="Electronics"/>
    <n v="13"/>
    <s v="Electronics"/>
    <m/>
    <n v="2023"/>
    <n v="9"/>
    <n v="2"/>
    <n v="7"/>
    <s v="Weekday"/>
    <m/>
    <m/>
  </r>
  <r>
    <s v="WEB-8911"/>
    <x v="852"/>
    <s v="Karan Nair"/>
    <x v="1"/>
    <x v="4"/>
    <x v="21"/>
    <n v="3"/>
    <n v="1371.45"/>
    <x v="3"/>
    <x v="0"/>
    <n v="4"/>
    <n v="4114.3500000000004"/>
    <m/>
    <m/>
    <m/>
    <m/>
    <m/>
    <m/>
    <s v="Completed"/>
    <s v="Yes"/>
    <s v="No"/>
    <m/>
    <n v="595"/>
    <n v="444"/>
    <n v="1098537.4901531704"/>
    <n v="96724.388030634553"/>
    <n v="3.9001122334455669"/>
    <s v="Shampoo 200Ml"/>
    <x v="4"/>
    <s v="Beauty"/>
    <s v="Beauty"/>
    <s v="Beauty"/>
    <n v="64"/>
    <s v="Beauty"/>
    <m/>
    <n v="2024"/>
    <n v="3"/>
    <n v="19"/>
    <n v="3"/>
    <s v="Weekday"/>
    <m/>
    <m/>
  </r>
  <r>
    <s v="WEB-7486"/>
    <x v="399"/>
    <s v="Simran Malhotra"/>
    <x v="2"/>
    <x v="0"/>
    <x v="23"/>
    <n v="2"/>
    <n v="827.88"/>
    <x v="4"/>
    <x v="0"/>
    <n v="5"/>
    <n v="1655.76"/>
    <m/>
    <m/>
    <m/>
    <m/>
    <m/>
    <m/>
    <s v="Completed"/>
    <s v="Yes"/>
    <s v="No"/>
    <m/>
    <n v="589"/>
    <n v="426"/>
    <n v="1463424.4009529033"/>
    <n v="118285.78776560788"/>
    <n v="3.8140589569160999"/>
    <s v="Led Bulb Pack"/>
    <x v="0"/>
    <s v="Home &amp; Kitchen"/>
    <s v="Home &amp; Kitchen"/>
    <s v="Home &amp; Kitchen"/>
    <n v="76"/>
    <s v="Home &amp; Kitchen"/>
    <m/>
    <n v="2024"/>
    <n v="1"/>
    <n v="2"/>
    <n v="3"/>
    <s v="Weekday"/>
    <m/>
    <m/>
  </r>
  <r>
    <s v="WEB-7868"/>
    <x v="877"/>
    <s v="Aditya Malhotra"/>
    <x v="6"/>
    <x v="3"/>
    <x v="20"/>
    <n v="1"/>
    <n v="1558.03"/>
    <x v="0"/>
    <x v="0"/>
    <n v="4"/>
    <n v="1558.03"/>
    <m/>
    <m/>
    <m/>
    <m/>
    <m/>
    <m/>
    <s v="Completed"/>
    <s v="Yes"/>
    <s v="No"/>
    <m/>
    <n v="558"/>
    <n v="430"/>
    <n v="1892867.2841657216"/>
    <n v="199432.98236095349"/>
    <n v="3.8949824970828471"/>
    <s v="Men'S T-Shirt"/>
    <x v="3"/>
    <s v="Fashion"/>
    <s v="Fashion"/>
    <s v="Fashion"/>
    <n v="55"/>
    <s v="Fashion"/>
    <m/>
    <n v="2023"/>
    <n v="8"/>
    <n v="27"/>
    <n v="1"/>
    <s v="Weekday"/>
    <m/>
    <m/>
  </r>
  <r>
    <s v="WEB-7412"/>
    <x v="682"/>
    <s v="Meera Iyer"/>
    <x v="4"/>
    <x v="1"/>
    <x v="8"/>
    <n v="1"/>
    <n v="1571.58"/>
    <x v="4"/>
    <x v="0"/>
    <n v="3"/>
    <n v="1571.58"/>
    <m/>
    <m/>
    <m/>
    <m/>
    <m/>
    <m/>
    <s v="Completed"/>
    <s v="Yes"/>
    <s v="No"/>
    <m/>
    <n v="573"/>
    <n v="450"/>
    <n v="2759712.3299794244"/>
    <n v="330643.50635802455"/>
    <n v="3.8641711229946525"/>
    <s v="Wireless Earbuds"/>
    <x v="1"/>
    <s v="Electronics"/>
    <s v="Electronics"/>
    <s v="Electronics"/>
    <n v="12"/>
    <s v="Electronics"/>
    <m/>
    <n v="2023"/>
    <n v="10"/>
    <n v="31"/>
    <n v="3"/>
    <s v="Weekday"/>
    <m/>
    <m/>
  </r>
  <r>
    <s v="WEB-9312"/>
    <x v="126"/>
    <s v="Tanya Kapoor"/>
    <x v="7"/>
    <x v="2"/>
    <x v="14"/>
    <n v="1"/>
    <n v="405.9"/>
    <x v="4"/>
    <x v="0"/>
    <n v="1"/>
    <n v="405.9"/>
    <m/>
    <m/>
    <m/>
    <m/>
    <m/>
    <m/>
    <s v="Completed"/>
    <s v="No"/>
    <s v="No"/>
    <m/>
    <n v="567"/>
    <n v="440"/>
    <n v="594714.6477588166"/>
    <n v="60882.938065984097"/>
    <n v="3.804733727810651"/>
    <s v="Notebook Set"/>
    <x v="2"/>
    <s v="Books"/>
    <s v="Books"/>
    <s v="Books"/>
    <n v="20"/>
    <s v="Books"/>
    <m/>
    <n v="2023"/>
    <n v="3"/>
    <n v="17"/>
    <n v="6"/>
    <s v="Weekday"/>
    <m/>
    <m/>
  </r>
  <r>
    <s v="WEB-6247"/>
    <x v="752"/>
    <s v="Tanya Reddy"/>
    <x v="0"/>
    <x v="0"/>
    <x v="23"/>
    <n v="1"/>
    <n v="1068.9477656078857"/>
    <x v="4"/>
    <x v="0"/>
    <n v="5"/>
    <n v="1068.9477656078857"/>
    <m/>
    <m/>
    <m/>
    <m/>
    <m/>
    <m/>
    <s v="Completed"/>
    <s v="Yes"/>
    <s v="No"/>
    <m/>
    <n v="590"/>
    <n v="451"/>
    <n v="1463424.4009529033"/>
    <n v="118285.78776560788"/>
    <n v="3.8140589569160999"/>
    <s v="Led Bulb Pack"/>
    <x v="0"/>
    <s v="Home &amp; Kitchen"/>
    <s v="Home &amp; Kitchen"/>
    <s v="Home &amp; Kitchen"/>
    <n v="76"/>
    <s v="Home &amp; Kitchen"/>
    <m/>
    <n v="2024"/>
    <n v="5"/>
    <n v="31"/>
    <n v="6"/>
    <s v="Weekday"/>
    <m/>
    <m/>
  </r>
  <r>
    <s v="WEB-5892"/>
    <x v="354"/>
    <s v="Aditya Kapoor"/>
    <x v="5"/>
    <x v="0"/>
    <x v="4"/>
    <n v="2"/>
    <n v="1730.85"/>
    <x v="0"/>
    <x v="0"/>
    <n v="5"/>
    <n v="3461.7"/>
    <m/>
    <m/>
    <m/>
    <m/>
    <m/>
    <m/>
    <s v="Completed"/>
    <s v="Yes"/>
    <s v="No"/>
    <m/>
    <n v="559"/>
    <n v="408"/>
    <n v="1463424.4009529033"/>
    <n v="118285.78776560788"/>
    <n v="3.8140589569160999"/>
    <s v="Non-Stick Pan"/>
    <x v="0"/>
    <s v="Home &amp; Kitchen"/>
    <s v="Home &amp; Kitchen"/>
    <s v="Home &amp; Kitchen"/>
    <n v="7"/>
    <s v="Home &amp; Kitchen"/>
    <m/>
    <n v="2024"/>
    <n v="9"/>
    <n v="22"/>
    <n v="1"/>
    <s v="Weekday"/>
    <m/>
    <m/>
  </r>
  <r>
    <s v="WEB-6382"/>
    <x v="241"/>
    <s v="Karan Pillai"/>
    <x v="3"/>
    <x v="0"/>
    <x v="0"/>
    <n v="2"/>
    <n v="773.1"/>
    <x v="0"/>
    <x v="0"/>
    <n v="4"/>
    <n v="1546.2"/>
    <m/>
    <m/>
    <m/>
    <m/>
    <m/>
    <m/>
    <s v="Completed"/>
    <s v="Yes"/>
    <s v="No"/>
    <m/>
    <n v="619"/>
    <n v="468"/>
    <n v="1463424.4009529033"/>
    <n v="118285.78776560788"/>
    <n v="3.8140589569160999"/>
    <s v="Water Bottle"/>
    <x v="0"/>
    <s v="Home &amp; Kitchen"/>
    <s v="Home &amp; Kitchen"/>
    <s v="Home &amp; Kitchen"/>
    <n v="2"/>
    <s v="Home &amp; Kitchen"/>
    <m/>
    <n v="2023"/>
    <n v="10"/>
    <n v="18"/>
    <n v="4"/>
    <s v="Weekday"/>
    <m/>
    <m/>
  </r>
  <r>
    <s v="WEB-9475"/>
    <x v="218"/>
    <s v="Neha Joshi"/>
    <x v="2"/>
    <x v="2"/>
    <x v="14"/>
    <n v="1"/>
    <n v="540.44000000000005"/>
    <x v="0"/>
    <x v="0"/>
    <n v="5"/>
    <n v="540.44000000000005"/>
    <m/>
    <m/>
    <m/>
    <m/>
    <m/>
    <m/>
    <s v="Completed"/>
    <s v="No"/>
    <s v="No"/>
    <m/>
    <n v="589"/>
    <n v="426"/>
    <n v="594714.6477588166"/>
    <n v="60882.938065984097"/>
    <n v="3.804733727810651"/>
    <s v="Notebook Set"/>
    <x v="2"/>
    <s v="Books"/>
    <s v="Books"/>
    <s v="Books"/>
    <n v="20"/>
    <s v="Books"/>
    <m/>
    <n v="2025"/>
    <n v="3"/>
    <n v="23"/>
    <n v="1"/>
    <s v="Weekday"/>
    <m/>
    <m/>
  </r>
  <r>
    <s v="WEB-5546"/>
    <x v="322"/>
    <s v="Diya Kumar"/>
    <x v="3"/>
    <x v="4"/>
    <x v="21"/>
    <n v="2"/>
    <n v="149.77000000000001"/>
    <x v="2"/>
    <x v="0"/>
    <n v="1"/>
    <n v="299.54000000000002"/>
    <m/>
    <m/>
    <m/>
    <m/>
    <m/>
    <m/>
    <s v="Completed"/>
    <s v="No"/>
    <s v="No"/>
    <m/>
    <n v="619"/>
    <n v="468"/>
    <n v="1098537.4901531704"/>
    <n v="96724.388030634553"/>
    <n v="3.9001122334455669"/>
    <s v="Shampoo 200Ml"/>
    <x v="4"/>
    <s v="Beauty"/>
    <s v="Beauty"/>
    <s v="Beauty"/>
    <n v="64"/>
    <s v="Beauty"/>
    <m/>
    <n v="2023"/>
    <n v="2"/>
    <n v="2"/>
    <n v="5"/>
    <s v="Weekday"/>
    <m/>
    <m/>
  </r>
  <r>
    <s v="WEB-7389"/>
    <x v="454"/>
    <s v="Aarav Verma"/>
    <x v="7"/>
    <x v="2"/>
    <x v="15"/>
    <n v="2"/>
    <n v="651.29999999999995"/>
    <x v="0"/>
    <x v="1"/>
    <n v="1"/>
    <n v="1302.5999999999999"/>
    <m/>
    <m/>
    <m/>
    <m/>
    <m/>
    <m/>
    <s v="Pending"/>
    <s v="No"/>
    <s v="Yes"/>
    <m/>
    <n v="567"/>
    <n v="440"/>
    <n v="594714.6477588166"/>
    <n v="60882.938065984097"/>
    <n v="3.804733727810651"/>
    <s v="Kids Story Book"/>
    <x v="2"/>
    <s v="Books"/>
    <s v="Books"/>
    <s v="Books"/>
    <n v="23"/>
    <s v="Books"/>
    <m/>
    <n v="2024"/>
    <n v="6"/>
    <n v="24"/>
    <n v="2"/>
    <s v="Weekday"/>
    <m/>
    <m/>
  </r>
  <r>
    <s v="WEB-5041"/>
    <x v="568"/>
    <s v="Rohan Sharma"/>
    <x v="6"/>
    <x v="0"/>
    <x v="0"/>
    <n v="1"/>
    <n v="1120.29"/>
    <x v="3"/>
    <x v="0"/>
    <n v="3"/>
    <n v="1120.29"/>
    <m/>
    <m/>
    <m/>
    <m/>
    <m/>
    <m/>
    <s v="Completed"/>
    <s v="Yes"/>
    <s v="No"/>
    <m/>
    <n v="558"/>
    <n v="430"/>
    <n v="1463424.4009529033"/>
    <n v="118285.78776560788"/>
    <n v="3.8140589569160999"/>
    <s v="Water Bottle"/>
    <x v="0"/>
    <s v="Home &amp; Kitchen"/>
    <s v="Home &amp; Kitchen"/>
    <s v="Home &amp; Kitchen"/>
    <n v="2"/>
    <s v="Home &amp; Kitchen"/>
    <m/>
    <n v="2025"/>
    <n v="3"/>
    <n v="17"/>
    <n v="2"/>
    <s v="Weekday"/>
    <m/>
    <m/>
  </r>
  <r>
    <s v="WEB-6277"/>
    <x v="225"/>
    <s v="Simran Menon"/>
    <x v="1"/>
    <x v="4"/>
    <x v="21"/>
    <n v="1"/>
    <n v="664.44"/>
    <x v="3"/>
    <x v="0"/>
    <n v="3"/>
    <n v="664.44"/>
    <m/>
    <m/>
    <m/>
    <m/>
    <m/>
    <m/>
    <s v="Completed"/>
    <s v="No"/>
    <s v="No"/>
    <m/>
    <n v="595"/>
    <n v="444"/>
    <n v="1098537.4901531704"/>
    <n v="96724.388030634553"/>
    <n v="3.9001122334455669"/>
    <s v="Shampoo 200Ml"/>
    <x v="4"/>
    <s v="Beauty"/>
    <s v="Beauty"/>
    <s v="Beauty"/>
    <n v="64"/>
    <s v="Beauty"/>
    <m/>
    <n v="2024"/>
    <n v="6"/>
    <n v="13"/>
    <n v="5"/>
    <s v="Weekday"/>
    <m/>
    <m/>
  </r>
  <r>
    <s v="WEB-6747"/>
    <x v="659"/>
    <s v="Saanvi Rao"/>
    <x v="1"/>
    <x v="4"/>
    <x v="21"/>
    <n v="1"/>
    <n v="1210.07"/>
    <x v="2"/>
    <x v="3"/>
    <n v="5"/>
    <n v="1210.07"/>
    <m/>
    <m/>
    <m/>
    <m/>
    <m/>
    <m/>
    <s v="Lost Sale"/>
    <s v="No"/>
    <s v="Yes"/>
    <m/>
    <n v="595"/>
    <n v="444"/>
    <n v="1098537.4901531704"/>
    <n v="96724.388030634553"/>
    <n v="3.9001122334455669"/>
    <s v="Shampoo 200Ml"/>
    <x v="4"/>
    <s v="Beauty"/>
    <s v="Beauty"/>
    <s v="Beauty"/>
    <n v="64"/>
    <s v="Beauty"/>
    <m/>
    <n v="2025"/>
    <n v="3"/>
    <n v="30"/>
    <n v="1"/>
    <s v="Weekday"/>
    <m/>
    <m/>
  </r>
  <r>
    <s v="WEB-6392"/>
    <x v="132"/>
    <s v="Rohan Mehta"/>
    <x v="5"/>
    <x v="3"/>
    <x v="19"/>
    <n v="2"/>
    <n v="846.94"/>
    <x v="1"/>
    <x v="0"/>
    <n v="1"/>
    <n v="1693.88"/>
    <m/>
    <m/>
    <m/>
    <m/>
    <m/>
    <m/>
    <s v="Completed"/>
    <s v="Yes"/>
    <s v="No"/>
    <m/>
    <n v="559"/>
    <n v="408"/>
    <n v="1892867.2841657216"/>
    <n v="199432.98236095349"/>
    <n v="3.8949824970828471"/>
    <s v="Sunglasses"/>
    <x v="3"/>
    <s v="Fashion"/>
    <s v="Fashion"/>
    <s v="Fashion"/>
    <n v="53"/>
    <s v="Fashion"/>
    <m/>
    <n v="2025"/>
    <n v="3"/>
    <n v="24"/>
    <n v="2"/>
    <s v="Weekday"/>
    <m/>
    <m/>
  </r>
  <r>
    <s v="WEB-5308"/>
    <x v="406"/>
    <s v="Aarav Reddy"/>
    <x v="5"/>
    <x v="1"/>
    <x v="1"/>
    <n v="1"/>
    <n v="2478.94"/>
    <x v="3"/>
    <x v="0"/>
    <n v="5"/>
    <n v="2478.94"/>
    <m/>
    <m/>
    <m/>
    <m/>
    <m/>
    <m/>
    <s v="Completed"/>
    <s v="Yes"/>
    <s v="No"/>
    <m/>
    <n v="559"/>
    <n v="408"/>
    <n v="2759712.3299794244"/>
    <n v="330643.50635802455"/>
    <n v="3.8641711229946525"/>
    <s v="Power Bank 10000Mah"/>
    <x v="1"/>
    <s v="Electronics"/>
    <s v="Electronics"/>
    <s v="Electronics"/>
    <n v="3"/>
    <s v="Electronics"/>
    <m/>
    <n v="2025"/>
    <n v="3"/>
    <n v="26"/>
    <n v="4"/>
    <s v="Weekday"/>
    <m/>
    <m/>
  </r>
  <r>
    <s v="WEB-6465"/>
    <x v="792"/>
    <s v="Neha Kapoor"/>
    <x v="7"/>
    <x v="2"/>
    <x v="13"/>
    <n v="1"/>
    <n v="520.82000000000005"/>
    <x v="0"/>
    <x v="0"/>
    <n v="2"/>
    <n v="520.82000000000005"/>
    <m/>
    <m/>
    <m/>
    <m/>
    <m/>
    <m/>
    <s v="Completed"/>
    <s v="No"/>
    <s v="No"/>
    <m/>
    <n v="567"/>
    <n v="440"/>
    <n v="594714.6477588166"/>
    <n v="60882.938065984097"/>
    <n v="3.804733727810651"/>
    <s v="Self-Help Book"/>
    <x v="2"/>
    <s v="Books"/>
    <s v="Books"/>
    <s v="Books"/>
    <n v="19"/>
    <s v="Books"/>
    <m/>
    <n v="2023"/>
    <n v="2"/>
    <n v="18"/>
    <n v="7"/>
    <s v="Weekday"/>
    <m/>
    <m/>
  </r>
  <r>
    <s v="WEB-6293"/>
    <x v="794"/>
    <s v="Arjun Sharma"/>
    <x v="3"/>
    <x v="1"/>
    <x v="8"/>
    <n v="1"/>
    <n v="367.39"/>
    <x v="2"/>
    <x v="0"/>
    <n v="5"/>
    <n v="367.39"/>
    <m/>
    <m/>
    <m/>
    <m/>
    <m/>
    <m/>
    <s v="Completed"/>
    <s v="No"/>
    <s v="No"/>
    <m/>
    <n v="619"/>
    <n v="468"/>
    <n v="2759712.3299794244"/>
    <n v="330643.50635802455"/>
    <n v="3.8641711229946525"/>
    <s v="Wireless Earbuds"/>
    <x v="1"/>
    <s v="Electronics"/>
    <s v="Electronics"/>
    <s v="Electronics"/>
    <n v="12"/>
    <s v="Electronics"/>
    <m/>
    <n v="2024"/>
    <n v="7"/>
    <n v="30"/>
    <n v="3"/>
    <s v="Weekday"/>
    <m/>
    <m/>
  </r>
  <r>
    <s v="WEB-6432"/>
    <x v="112"/>
    <s v="Arjun Menon"/>
    <x v="4"/>
    <x v="4"/>
    <x v="12"/>
    <n v="1"/>
    <n v="867.83"/>
    <x v="1"/>
    <x v="0"/>
    <n v="5"/>
    <n v="867.83"/>
    <m/>
    <m/>
    <m/>
    <m/>
    <m/>
    <m/>
    <s v="Completed"/>
    <s v="No"/>
    <s v="No"/>
    <m/>
    <n v="573"/>
    <n v="450"/>
    <n v="1098537.4901531704"/>
    <n v="96724.388030634553"/>
    <n v="3.9001122334455669"/>
    <s v="Perfume 50Ml"/>
    <x v="4"/>
    <s v="Beauty"/>
    <s v="Beauty"/>
    <s v="Beauty"/>
    <n v="18"/>
    <s v="Beauty"/>
    <m/>
    <n v="2023"/>
    <n v="5"/>
    <n v="5"/>
    <n v="6"/>
    <s v="Weekday"/>
    <m/>
    <m/>
  </r>
  <r>
    <s v="WEB-7873"/>
    <x v="142"/>
    <s v="Ananya Sharma"/>
    <x v="0"/>
    <x v="3"/>
    <x v="19"/>
    <n v="1"/>
    <n v="1708.99"/>
    <x v="4"/>
    <x v="0"/>
    <n v="4"/>
    <n v="1708.99"/>
    <m/>
    <m/>
    <m/>
    <m/>
    <m/>
    <m/>
    <s v="Completed"/>
    <s v="Yes"/>
    <s v="No"/>
    <m/>
    <n v="590"/>
    <n v="451"/>
    <n v="1892867.2841657216"/>
    <n v="199432.98236095349"/>
    <n v="3.8949824970828471"/>
    <s v="Sunglasses"/>
    <x v="3"/>
    <s v="Fashion"/>
    <s v="Fashion"/>
    <s v="Fashion"/>
    <n v="53"/>
    <s v="Fashion"/>
    <m/>
    <n v="2023"/>
    <n v="12"/>
    <n v="18"/>
    <n v="2"/>
    <s v="Weekday"/>
    <m/>
    <m/>
  </r>
  <r>
    <s v="WEB-6325"/>
    <x v="679"/>
    <s v="Riya Malhotra"/>
    <x v="2"/>
    <x v="2"/>
    <x v="13"/>
    <n v="1"/>
    <n v="523.14"/>
    <x v="4"/>
    <x v="1"/>
    <n v="5"/>
    <n v="523.14"/>
    <m/>
    <m/>
    <m/>
    <m/>
    <m/>
    <m/>
    <s v="Pending"/>
    <s v="No"/>
    <s v="Yes"/>
    <m/>
    <n v="589"/>
    <n v="426"/>
    <n v="594714.6477588166"/>
    <n v="60882.938065984097"/>
    <n v="3.804733727810651"/>
    <s v="Self-Help Book"/>
    <x v="2"/>
    <s v="Books"/>
    <s v="Books"/>
    <s v="Books"/>
    <n v="19"/>
    <s v="Books"/>
    <m/>
    <n v="2024"/>
    <n v="11"/>
    <n v="5"/>
    <n v="3"/>
    <s v="Weekday"/>
    <m/>
    <m/>
  </r>
  <r>
    <s v="WEB-6134"/>
    <x v="699"/>
    <s v="Karan Iyer"/>
    <x v="2"/>
    <x v="4"/>
    <x v="22"/>
    <n v="1"/>
    <n v="409.55"/>
    <x v="3"/>
    <x v="1"/>
    <n v="5"/>
    <n v="409.55"/>
    <m/>
    <m/>
    <m/>
    <m/>
    <m/>
    <m/>
    <s v="Pending"/>
    <s v="No"/>
    <s v="Yes"/>
    <m/>
    <n v="589"/>
    <n v="426"/>
    <n v="1098537.4901531704"/>
    <n v="96724.388030634553"/>
    <n v="3.9001122334455669"/>
    <s v="Hair Oil"/>
    <x v="4"/>
    <s v="Beauty"/>
    <s v="Beauty"/>
    <s v="Beauty"/>
    <n v="70"/>
    <s v="Beauty"/>
    <m/>
    <n v="2023"/>
    <n v="5"/>
    <n v="10"/>
    <n v="4"/>
    <s v="Weekday"/>
    <m/>
    <m/>
  </r>
  <r>
    <s v="WEB-7755"/>
    <x v="27"/>
    <s v="Simran Reddy"/>
    <x v="4"/>
    <x v="1"/>
    <x v="8"/>
    <n v="1"/>
    <n v="2000.04"/>
    <x v="4"/>
    <x v="3"/>
    <n v="4"/>
    <n v="2000.04"/>
    <m/>
    <m/>
    <m/>
    <m/>
    <m/>
    <m/>
    <s v="Lost Sale"/>
    <s v="No"/>
    <s v="Yes"/>
    <m/>
    <n v="573"/>
    <n v="450"/>
    <n v="2759712.3299794244"/>
    <n v="330643.50635802455"/>
    <n v="3.8641711229946525"/>
    <s v="Wireless Earbuds"/>
    <x v="1"/>
    <s v="Electronics"/>
    <s v="Electronics"/>
    <s v="Electronics"/>
    <n v="12"/>
    <s v="Electronics"/>
    <m/>
    <n v="2023"/>
    <n v="11"/>
    <n v="21"/>
    <n v="3"/>
    <s v="Weekday"/>
    <m/>
    <m/>
  </r>
  <r>
    <s v="WEB-7169"/>
    <x v="12"/>
    <s v="Meera Kapoor"/>
    <x v="4"/>
    <x v="1"/>
    <x v="9"/>
    <n v="2"/>
    <n v="1827.29"/>
    <x v="2"/>
    <x v="0"/>
    <n v="3"/>
    <n v="3654.58"/>
    <m/>
    <m/>
    <m/>
    <m/>
    <m/>
    <m/>
    <s v="Completed"/>
    <s v="Yes"/>
    <s v="No"/>
    <m/>
    <n v="573"/>
    <n v="450"/>
    <n v="2759712.3299794244"/>
    <n v="330643.50635802455"/>
    <n v="3.8641711229946525"/>
    <s v="Usb Cable"/>
    <x v="1"/>
    <s v="Electronics"/>
    <s v="Electronics"/>
    <s v="Electronics"/>
    <n v="13"/>
    <s v="Electronics"/>
    <m/>
    <n v="2023"/>
    <n v="3"/>
    <n v="7"/>
    <n v="3"/>
    <s v="Weekend"/>
    <m/>
    <m/>
  </r>
  <r>
    <s v="WEB-5012"/>
    <x v="74"/>
    <s v="Ishaan Khan"/>
    <x v="6"/>
    <x v="1"/>
    <x v="9"/>
    <n v="3"/>
    <n v="1061.76"/>
    <x v="2"/>
    <x v="0"/>
    <n v="4"/>
    <n v="3185.2799999999997"/>
    <m/>
    <m/>
    <m/>
    <m/>
    <m/>
    <m/>
    <s v="Completed"/>
    <s v="Yes"/>
    <s v="No"/>
    <m/>
    <n v="558"/>
    <n v="430"/>
    <n v="2759712.3299794244"/>
    <n v="330643.50635802455"/>
    <n v="3.8641711229946525"/>
    <s v="Usb Cable"/>
    <x v="1"/>
    <s v="Electronics"/>
    <s v="Electronics"/>
    <s v="Electronics"/>
    <n v="13"/>
    <s v="Electronics"/>
    <m/>
    <n v="2025"/>
    <n v="3"/>
    <n v="3"/>
    <n v="2"/>
    <s v="Weekday"/>
    <m/>
    <m/>
  </r>
  <r>
    <s v="WEB-5060"/>
    <x v="409"/>
    <s v="Aarav Menon"/>
    <x v="0"/>
    <x v="2"/>
    <x v="13"/>
    <n v="2"/>
    <n v="352.13"/>
    <x v="0"/>
    <x v="2"/>
    <n v="3"/>
    <n v="704.26"/>
    <m/>
    <m/>
    <m/>
    <m/>
    <m/>
    <m/>
    <s v="Completed"/>
    <s v="No"/>
    <s v="No"/>
    <m/>
    <n v="590"/>
    <n v="451"/>
    <n v="594714.6477588166"/>
    <n v="60882.938065984097"/>
    <n v="3.804733727810651"/>
    <s v="Self-Help Book"/>
    <x v="2"/>
    <s v="Books"/>
    <s v="Books"/>
    <s v="Books"/>
    <n v="19"/>
    <s v="Books"/>
    <m/>
    <n v="2025"/>
    <n v="6"/>
    <n v="8"/>
    <n v="1"/>
    <s v="Weekday"/>
    <m/>
    <m/>
  </r>
  <r>
    <s v="WEB-5229"/>
    <x v="693"/>
    <s v="Rohan Chatterjee"/>
    <x v="4"/>
    <x v="1"/>
    <x v="1"/>
    <n v="1"/>
    <n v="910.94"/>
    <x v="2"/>
    <x v="0"/>
    <n v="4"/>
    <n v="910.94"/>
    <m/>
    <m/>
    <m/>
    <m/>
    <m/>
    <m/>
    <s v="Completed"/>
    <s v="No"/>
    <s v="No"/>
    <m/>
    <n v="573"/>
    <n v="450"/>
    <n v="2759712.3299794244"/>
    <n v="330643.50635802455"/>
    <n v="3.8641711229946525"/>
    <s v="Power Bank 10000Mah"/>
    <x v="1"/>
    <s v="Electronics"/>
    <s v="Electronics"/>
    <s v="Electronics"/>
    <n v="3"/>
    <s v="Electronics"/>
    <m/>
    <n v="2023"/>
    <n v="5"/>
    <n v="23"/>
    <n v="3"/>
    <s v="Weekday"/>
    <m/>
    <m/>
  </r>
  <r>
    <s v="WEB-7584"/>
    <x v="114"/>
    <s v="Ananya Sharma"/>
    <x v="7"/>
    <x v="0"/>
    <x v="5"/>
    <n v="2"/>
    <n v="452.64"/>
    <x v="2"/>
    <x v="2"/>
    <n v="3"/>
    <n v="905.28"/>
    <m/>
    <m/>
    <m/>
    <m/>
    <m/>
    <m/>
    <s v="Completed"/>
    <s v="No"/>
    <s v="No"/>
    <m/>
    <n v="567"/>
    <n v="440"/>
    <n v="1463424.4009529033"/>
    <n v="118285.78776560788"/>
    <n v="3.8140589569160999"/>
    <s v="Storage Box"/>
    <x v="0"/>
    <s v="Home &amp; Kitchen"/>
    <s v="Home &amp; Kitchen"/>
    <s v="Home &amp; Kitchen"/>
    <n v="8"/>
    <s v="Home &amp; Kitchen"/>
    <m/>
    <n v="2024"/>
    <n v="1"/>
    <n v="6"/>
    <n v="7"/>
    <s v="Weekday"/>
    <m/>
    <m/>
  </r>
  <r>
    <s v="WEB-7147"/>
    <x v="494"/>
    <s v="Aditya Iyer"/>
    <x v="2"/>
    <x v="4"/>
    <x v="12"/>
    <n v="1"/>
    <n v="445.19"/>
    <x v="4"/>
    <x v="3"/>
    <n v="2"/>
    <n v="445.19"/>
    <m/>
    <m/>
    <m/>
    <m/>
    <m/>
    <m/>
    <s v="Lost Sale"/>
    <s v="No"/>
    <s v="Yes"/>
    <m/>
    <n v="589"/>
    <n v="426"/>
    <n v="1098537.4901531704"/>
    <n v="96724.388030634553"/>
    <n v="3.9001122334455669"/>
    <s v="Perfume 50Ml"/>
    <x v="4"/>
    <s v="Beauty"/>
    <s v="Beauty"/>
    <s v="Beauty"/>
    <n v="18"/>
    <s v="Beauty"/>
    <m/>
    <n v="2023"/>
    <n v="7"/>
    <n v="19"/>
    <n v="4"/>
    <s v="Weekday"/>
    <m/>
    <m/>
  </r>
  <r>
    <s v="WEB-8107"/>
    <x v="721"/>
    <s v="Simran Bose"/>
    <x v="3"/>
    <x v="0"/>
    <x v="16"/>
    <n v="1"/>
    <n v="866.99"/>
    <x v="1"/>
    <x v="0"/>
    <m/>
    <n v="866.99"/>
    <m/>
    <m/>
    <m/>
    <m/>
    <m/>
    <m/>
    <s v="Completed"/>
    <s v="No"/>
    <s v="No"/>
    <m/>
    <n v="619"/>
    <n v="468"/>
    <n v="1463424.4009529033"/>
    <n v="118285.78776560788"/>
    <n v="3.8140589569160999"/>
    <s v="Table Lamp"/>
    <x v="0"/>
    <s v="Home &amp; Kitchen"/>
    <s v="Home &amp; Kitchen"/>
    <s v="Home &amp; Kitchen"/>
    <n v="32"/>
    <s v="Home &amp; Kitchen"/>
    <m/>
    <n v="2023"/>
    <n v="10"/>
    <n v="4"/>
    <n v="4"/>
    <s v="Weekday"/>
    <m/>
    <m/>
  </r>
  <r>
    <s v="WEB-8934"/>
    <x v="470"/>
    <s v="Aditya Kapoor"/>
    <x v="5"/>
    <x v="0"/>
    <x v="23"/>
    <n v="1"/>
    <n v="1800.92"/>
    <x v="3"/>
    <x v="0"/>
    <n v="3"/>
    <n v="1800.92"/>
    <m/>
    <m/>
    <m/>
    <m/>
    <m/>
    <m/>
    <s v="Completed"/>
    <s v="Yes"/>
    <s v="No"/>
    <m/>
    <n v="559"/>
    <n v="408"/>
    <n v="1463424.4009529033"/>
    <n v="118285.78776560788"/>
    <n v="3.8140589569160999"/>
    <s v="Led Bulb Pack"/>
    <x v="0"/>
    <s v="Home &amp; Kitchen"/>
    <s v="Home &amp; Kitchen"/>
    <s v="Home &amp; Kitchen"/>
    <n v="76"/>
    <s v="Home &amp; Kitchen"/>
    <m/>
    <n v="2025"/>
    <n v="6"/>
    <n v="6"/>
    <n v="6"/>
    <s v="Weekday"/>
    <m/>
    <m/>
  </r>
  <r>
    <s v="WEB-9468"/>
    <x v="604"/>
    <s v="Pooja Bose"/>
    <x v="3"/>
    <x v="4"/>
    <x v="24"/>
    <n v="2"/>
    <n v="289.11"/>
    <x v="1"/>
    <x v="1"/>
    <n v="3"/>
    <n v="578.22"/>
    <m/>
    <m/>
    <m/>
    <m/>
    <m/>
    <m/>
    <s v="Pending"/>
    <s v="No"/>
    <s v="Yes"/>
    <m/>
    <n v="619"/>
    <n v="468"/>
    <n v="1098537.4901531704"/>
    <n v="96724.388030634553"/>
    <n v="3.9001122334455669"/>
    <s v="Face Cream"/>
    <x v="4"/>
    <s v="Beauty"/>
    <s v="Beauty"/>
    <s v="Beauty"/>
    <n v="80"/>
    <s v="Beauty"/>
    <m/>
    <n v="2024"/>
    <n v="12"/>
    <n v="28"/>
    <n v="7"/>
    <s v="Weekday"/>
    <m/>
    <m/>
  </r>
  <r>
    <s v="WEB-9072"/>
    <x v="269"/>
    <s v="Karan Kapoor"/>
    <x v="3"/>
    <x v="0"/>
    <x v="23"/>
    <n v="1"/>
    <n v="1667.22"/>
    <x v="2"/>
    <x v="0"/>
    <n v="3"/>
    <n v="1667.22"/>
    <m/>
    <m/>
    <m/>
    <m/>
    <m/>
    <m/>
    <s v="Completed"/>
    <s v="Yes"/>
    <s v="No"/>
    <m/>
    <n v="619"/>
    <n v="468"/>
    <n v="1463424.4009529033"/>
    <n v="118285.78776560788"/>
    <n v="3.8140589569160999"/>
    <s v="Led Bulb Pack"/>
    <x v="0"/>
    <s v="Home &amp; Kitchen"/>
    <s v="Home &amp; Kitchen"/>
    <s v="Home &amp; Kitchen"/>
    <n v="76"/>
    <s v="Home &amp; Kitchen"/>
    <m/>
    <n v="2024"/>
    <n v="6"/>
    <n v="16"/>
    <n v="1"/>
    <s v="Weekday"/>
    <m/>
    <m/>
  </r>
  <r>
    <s v="WEB-5772"/>
    <x v="794"/>
    <s v="Vikram Sharma"/>
    <x v="1"/>
    <x v="2"/>
    <x v="2"/>
    <n v="1"/>
    <n v="359.21"/>
    <x v="0"/>
    <x v="2"/>
    <n v="5"/>
    <n v="359.21"/>
    <m/>
    <m/>
    <m/>
    <m/>
    <m/>
    <m/>
    <s v="Completed"/>
    <s v="No"/>
    <s v="No"/>
    <m/>
    <n v="595"/>
    <n v="444"/>
    <n v="594714.6477588166"/>
    <n v="60882.938065984097"/>
    <n v="3.804733727810651"/>
    <s v="Cookbook"/>
    <x v="2"/>
    <s v="Books"/>
    <s v="Books"/>
    <s v="Books"/>
    <n v="4"/>
    <s v="Books"/>
    <m/>
    <n v="2024"/>
    <n v="7"/>
    <n v="30"/>
    <n v="3"/>
    <s v="Weekday"/>
    <m/>
    <m/>
  </r>
  <r>
    <s v="WEB-7348"/>
    <x v="898"/>
    <s v="Vikram Das"/>
    <x v="1"/>
    <x v="1"/>
    <x v="9"/>
    <n v="2"/>
    <n v="1766.49"/>
    <x v="2"/>
    <x v="1"/>
    <n v="4"/>
    <n v="3532.98"/>
    <m/>
    <m/>
    <m/>
    <m/>
    <m/>
    <m/>
    <s v="Pending"/>
    <s v="No"/>
    <s v="Yes"/>
    <m/>
    <n v="595"/>
    <n v="444"/>
    <n v="2759712.3299794244"/>
    <n v="330643.50635802455"/>
    <n v="3.8641711229946525"/>
    <s v="Usb Cable"/>
    <x v="1"/>
    <s v="Electronics"/>
    <s v="Electronics"/>
    <s v="Electronics"/>
    <n v="13"/>
    <s v="Electronics"/>
    <m/>
    <n v="2023"/>
    <n v="5"/>
    <n v="12"/>
    <n v="6"/>
    <s v="Weekday"/>
    <m/>
    <m/>
  </r>
  <r>
    <s v="WEB-7127"/>
    <x v="550"/>
    <s v="Rohan Singh"/>
    <x v="1"/>
    <x v="3"/>
    <x v="20"/>
    <n v="3"/>
    <n v="1902.87"/>
    <x v="3"/>
    <x v="0"/>
    <n v="3"/>
    <n v="5708.61"/>
    <m/>
    <m/>
    <m/>
    <m/>
    <m/>
    <m/>
    <s v="Completed"/>
    <s v="Yes"/>
    <s v="No"/>
    <m/>
    <n v="595"/>
    <n v="444"/>
    <n v="1892867.2841657216"/>
    <n v="199432.98236095349"/>
    <n v="3.8949824970828471"/>
    <s v="Men'S T-Shirt"/>
    <x v="3"/>
    <s v="Fashion"/>
    <s v="Fashion"/>
    <s v="Fashion"/>
    <n v="55"/>
    <s v="Fashion"/>
    <m/>
    <n v="2023"/>
    <n v="6"/>
    <n v="7"/>
    <n v="4"/>
    <s v="Weekend"/>
    <m/>
    <m/>
  </r>
  <r>
    <s v="WEB-7969"/>
    <x v="110"/>
    <s v="Ananya Das"/>
    <x v="7"/>
    <x v="4"/>
    <x v="6"/>
    <n v="1"/>
    <n v="1013.32"/>
    <x v="1"/>
    <x v="0"/>
    <n v="3"/>
    <n v="1013.32"/>
    <m/>
    <m/>
    <m/>
    <m/>
    <m/>
    <m/>
    <s v="Completed"/>
    <s v="Yes"/>
    <s v="No"/>
    <m/>
    <n v="567"/>
    <n v="440"/>
    <n v="1098537.4901531704"/>
    <n v="96724.388030634553"/>
    <n v="3.9001122334455669"/>
    <s v="Lipstick"/>
    <x v="4"/>
    <s v="Beauty"/>
    <s v="Beauty"/>
    <s v="Beauty"/>
    <n v="10"/>
    <s v="Beauty"/>
    <m/>
    <n v="2025"/>
    <n v="2"/>
    <n v="6"/>
    <n v="5"/>
    <s v="Weekday"/>
    <m/>
    <m/>
  </r>
  <r>
    <s v="WEB-8229"/>
    <x v="59"/>
    <s v="Simran Malhotra"/>
    <x v="1"/>
    <x v="1"/>
    <x v="18"/>
    <n v="1"/>
    <n v="1291.03"/>
    <x v="3"/>
    <x v="0"/>
    <n v="5"/>
    <n v="1291.03"/>
    <m/>
    <m/>
    <m/>
    <m/>
    <m/>
    <m/>
    <s v="Completed"/>
    <s v="Yes"/>
    <s v="No"/>
    <m/>
    <n v="595"/>
    <n v="444"/>
    <n v="2759712.3299794244"/>
    <n v="330643.50635802455"/>
    <n v="3.8641711229946525"/>
    <s v="Bluetooth Speaker"/>
    <x v="1"/>
    <s v="Electronics"/>
    <s v="Electronics"/>
    <s v="Electronics"/>
    <n v="48"/>
    <s v="Electronics"/>
    <m/>
    <n v="2025"/>
    <n v="1"/>
    <n v="26"/>
    <n v="1"/>
    <s v="Weekday"/>
    <m/>
    <m/>
  </r>
  <r>
    <s v="WEB-8828"/>
    <x v="130"/>
    <s v="Tanya Kumar"/>
    <x v="7"/>
    <x v="4"/>
    <x v="21"/>
    <n v="1"/>
    <n v="673.16"/>
    <x v="3"/>
    <x v="1"/>
    <n v="4"/>
    <n v="673.16"/>
    <m/>
    <m/>
    <m/>
    <m/>
    <m/>
    <m/>
    <s v="Pending"/>
    <s v="No"/>
    <s v="Yes"/>
    <m/>
    <n v="567"/>
    <n v="440"/>
    <n v="1098537.4901531704"/>
    <n v="96724.388030634553"/>
    <n v="3.9001122334455669"/>
    <s v="Shampoo 200Ml"/>
    <x v="4"/>
    <s v="Beauty"/>
    <s v="Beauty"/>
    <s v="Beauty"/>
    <n v="64"/>
    <s v="Beauty"/>
    <m/>
    <n v="2023"/>
    <n v="1"/>
    <n v="14"/>
    <n v="7"/>
    <s v="Weekday"/>
    <m/>
    <m/>
  </r>
  <r>
    <s v="WEB-5802"/>
    <x v="485"/>
    <s v="Sanjay Iyer"/>
    <x v="3"/>
    <x v="3"/>
    <x v="20"/>
    <n v="1"/>
    <n v="2307.13"/>
    <x v="1"/>
    <x v="0"/>
    <n v="1"/>
    <n v="2307.13"/>
    <m/>
    <m/>
    <m/>
    <m/>
    <m/>
    <m/>
    <s v="Completed"/>
    <s v="Yes"/>
    <s v="No"/>
    <m/>
    <n v="619"/>
    <n v="468"/>
    <n v="1892867.2841657216"/>
    <n v="199432.98236095349"/>
    <n v="3.8949824970828471"/>
    <s v="Men'S T-Shirt"/>
    <x v="3"/>
    <s v="Fashion"/>
    <s v="Fashion"/>
    <s v="Fashion"/>
    <n v="55"/>
    <s v="Fashion"/>
    <m/>
    <n v="2024"/>
    <n v="12"/>
    <n v="20"/>
    <n v="6"/>
    <s v="Weekday"/>
    <m/>
    <m/>
  </r>
  <r>
    <s v="WEB-5181"/>
    <x v="716"/>
    <s v="Pooja Singh"/>
    <x v="0"/>
    <x v="0"/>
    <x v="0"/>
    <n v="1"/>
    <n v="1905.99"/>
    <x v="1"/>
    <x v="0"/>
    <n v="4"/>
    <n v="1905.99"/>
    <m/>
    <m/>
    <m/>
    <m/>
    <m/>
    <m/>
    <s v="Completed"/>
    <s v="Yes"/>
    <s v="No"/>
    <m/>
    <n v="590"/>
    <n v="451"/>
    <n v="1463424.4009529033"/>
    <n v="118285.78776560788"/>
    <n v="3.8140589569160999"/>
    <s v="Water Bottle"/>
    <x v="0"/>
    <s v="Home &amp; Kitchen"/>
    <s v="Home &amp; Kitchen"/>
    <s v="Home &amp; Kitchen"/>
    <n v="2"/>
    <s v="Home &amp; Kitchen"/>
    <m/>
    <n v="2023"/>
    <n v="7"/>
    <n v="1"/>
    <n v="7"/>
    <s v="Weekend"/>
    <m/>
    <m/>
  </r>
  <r>
    <s v="WEB-8297"/>
    <x v="64"/>
    <s v="Karan Bose"/>
    <x v="6"/>
    <x v="1"/>
    <x v="8"/>
    <n v="3"/>
    <n v="1079.33"/>
    <x v="0"/>
    <x v="0"/>
    <m/>
    <n v="3237.99"/>
    <m/>
    <m/>
    <m/>
    <m/>
    <m/>
    <m/>
    <s v="Completed"/>
    <s v="Yes"/>
    <s v="No"/>
    <m/>
    <n v="558"/>
    <n v="430"/>
    <n v="2759712.3299794244"/>
    <n v="330643.50635802455"/>
    <n v="3.8641711229946525"/>
    <s v="Wireless Earbuds"/>
    <x v="1"/>
    <s v="Electronics"/>
    <s v="Electronics"/>
    <s v="Electronics"/>
    <n v="12"/>
    <s v="Electronics"/>
    <m/>
    <n v="2023"/>
    <n v="11"/>
    <n v="10"/>
    <n v="6"/>
    <s v="Weekday"/>
    <m/>
    <m/>
  </r>
  <r>
    <s v="WEB-8227"/>
    <x v="207"/>
    <s v="Rohan Khan"/>
    <x v="1"/>
    <x v="2"/>
    <x v="15"/>
    <n v="1"/>
    <n v="668.85"/>
    <x v="0"/>
    <x v="0"/>
    <n v="4"/>
    <n v="668.85"/>
    <m/>
    <m/>
    <m/>
    <m/>
    <m/>
    <m/>
    <s v="Completed"/>
    <s v="No"/>
    <s v="No"/>
    <m/>
    <n v="595"/>
    <n v="444"/>
    <n v="594714.6477588166"/>
    <n v="60882.938065984097"/>
    <n v="3.804733727810651"/>
    <s v="Kids Story Book"/>
    <x v="2"/>
    <s v="Books"/>
    <s v="Books"/>
    <s v="Books"/>
    <n v="23"/>
    <s v="Books"/>
    <m/>
    <n v="2024"/>
    <n v="3"/>
    <n v="15"/>
    <n v="6"/>
    <s v="Weekday"/>
    <m/>
    <m/>
  </r>
  <r>
    <s v="WEB-6708"/>
    <x v="249"/>
    <s v="Sanjay Nair"/>
    <x v="2"/>
    <x v="2"/>
    <x v="13"/>
    <n v="1"/>
    <n v="491.84"/>
    <x v="0"/>
    <x v="0"/>
    <n v="4"/>
    <n v="491.84"/>
    <m/>
    <m/>
    <m/>
    <m/>
    <m/>
    <m/>
    <s v="Completed"/>
    <s v="No"/>
    <s v="No"/>
    <m/>
    <n v="589"/>
    <n v="426"/>
    <n v="594714.6477588166"/>
    <n v="60882.938065984097"/>
    <n v="3.804733727810651"/>
    <s v="Self-Help Book"/>
    <x v="2"/>
    <s v="Books"/>
    <s v="Books"/>
    <s v="Books"/>
    <n v="19"/>
    <s v="Books"/>
    <m/>
    <n v="2024"/>
    <n v="6"/>
    <n v="25"/>
    <n v="3"/>
    <s v="Weekday"/>
    <m/>
    <m/>
  </r>
  <r>
    <s v="WEB-5120"/>
    <x v="789"/>
    <s v="Sanjay Reddy"/>
    <x v="5"/>
    <x v="0"/>
    <x v="23"/>
    <n v="1"/>
    <n v="982.27"/>
    <x v="4"/>
    <x v="0"/>
    <n v="3"/>
    <n v="982.27"/>
    <m/>
    <m/>
    <m/>
    <m/>
    <m/>
    <m/>
    <s v="Completed"/>
    <s v="No"/>
    <s v="No"/>
    <m/>
    <n v="559"/>
    <n v="408"/>
    <n v="1463424.4009529033"/>
    <n v="118285.78776560788"/>
    <n v="3.8140589569160999"/>
    <s v="Led Bulb Pack"/>
    <x v="0"/>
    <s v="Home &amp; Kitchen"/>
    <s v="Home &amp; Kitchen"/>
    <s v="Home &amp; Kitchen"/>
    <n v="76"/>
    <s v="Home &amp; Kitchen"/>
    <m/>
    <n v="2024"/>
    <n v="10"/>
    <n v="24"/>
    <n v="5"/>
    <s v="Weekday"/>
    <m/>
    <m/>
  </r>
  <r>
    <s v="WEB-8371"/>
    <x v="332"/>
    <s v="Riya Chatterjee"/>
    <x v="6"/>
    <x v="3"/>
    <x v="19"/>
    <n v="1"/>
    <n v="2336.4299999999998"/>
    <x v="2"/>
    <x v="3"/>
    <n v="4"/>
    <n v="2336.4299999999998"/>
    <m/>
    <m/>
    <m/>
    <m/>
    <m/>
    <m/>
    <s v="Lost Sale"/>
    <s v="No"/>
    <s v="Yes"/>
    <m/>
    <n v="558"/>
    <n v="430"/>
    <n v="1892867.2841657216"/>
    <n v="199432.98236095349"/>
    <n v="3.8949824970828471"/>
    <s v="Sunglasses"/>
    <x v="3"/>
    <s v="Fashion"/>
    <s v="Fashion"/>
    <s v="Fashion"/>
    <n v="53"/>
    <s v="Fashion"/>
    <m/>
    <n v="2024"/>
    <n v="12"/>
    <n v="3"/>
    <n v="3"/>
    <s v="Weekday"/>
    <m/>
    <m/>
  </r>
  <r>
    <s v="WEB-6535"/>
    <x v="817"/>
    <s v="Ishaan Menon"/>
    <x v="7"/>
    <x v="0"/>
    <x v="23"/>
    <n v="2"/>
    <n v="1147.07"/>
    <x v="2"/>
    <x v="0"/>
    <n v="5"/>
    <n v="2294.14"/>
    <m/>
    <m/>
    <m/>
    <m/>
    <m/>
    <m/>
    <s v="Completed"/>
    <s v="Yes"/>
    <s v="No"/>
    <m/>
    <n v="567"/>
    <n v="440"/>
    <n v="1463424.4009529033"/>
    <n v="118285.78776560788"/>
    <n v="3.8140589569160999"/>
    <s v="Led Bulb Pack"/>
    <x v="0"/>
    <s v="Home &amp; Kitchen"/>
    <s v="Home &amp; Kitchen"/>
    <s v="Home &amp; Kitchen"/>
    <n v="76"/>
    <s v="Home &amp; Kitchen"/>
    <m/>
    <n v="2025"/>
    <n v="5"/>
    <n v="21"/>
    <n v="4"/>
    <s v="Weekday"/>
    <m/>
    <m/>
  </r>
  <r>
    <s v="WEB-5798"/>
    <x v="766"/>
    <s v="Sanjay Singh"/>
    <x v="1"/>
    <x v="0"/>
    <x v="23"/>
    <n v="3"/>
    <n v="1392.35"/>
    <x v="0"/>
    <x v="0"/>
    <n v="3"/>
    <n v="4177.0499999999993"/>
    <m/>
    <m/>
    <m/>
    <m/>
    <m/>
    <m/>
    <s v="Completed"/>
    <s v="Yes"/>
    <s v="No"/>
    <m/>
    <n v="595"/>
    <n v="444"/>
    <n v="1463424.4009529033"/>
    <n v="118285.78776560788"/>
    <n v="3.8140589569160999"/>
    <s v="Led Bulb Pack"/>
    <x v="0"/>
    <s v="Home &amp; Kitchen"/>
    <s v="Home &amp; Kitchen"/>
    <s v="Home &amp; Kitchen"/>
    <n v="76"/>
    <s v="Home &amp; Kitchen"/>
    <m/>
    <n v="2023"/>
    <n v="4"/>
    <n v="13"/>
    <n v="5"/>
    <s v="Weekday"/>
    <m/>
    <m/>
  </r>
  <r>
    <s v="WEB-7559"/>
    <x v="27"/>
    <s v="Pooja Verma"/>
    <x v="7"/>
    <x v="0"/>
    <x v="5"/>
    <n v="1"/>
    <n v="915.52"/>
    <x v="0"/>
    <x v="0"/>
    <n v="5"/>
    <n v="915.52"/>
    <m/>
    <m/>
    <m/>
    <m/>
    <m/>
    <m/>
    <s v="Completed"/>
    <s v="No"/>
    <s v="No"/>
    <m/>
    <n v="567"/>
    <n v="440"/>
    <n v="1463424.4009529033"/>
    <n v="118285.78776560788"/>
    <n v="3.8140589569160999"/>
    <s v="Storage Box"/>
    <x v="0"/>
    <s v="Home &amp; Kitchen"/>
    <s v="Home &amp; Kitchen"/>
    <s v="Home &amp; Kitchen"/>
    <n v="8"/>
    <s v="Home &amp; Kitchen"/>
    <m/>
    <n v="2023"/>
    <n v="11"/>
    <n v="21"/>
    <n v="3"/>
    <s v="Weekday"/>
    <m/>
    <m/>
  </r>
  <r>
    <s v="WEB-5908"/>
    <x v="258"/>
    <s v="Ishaan Chatterjee"/>
    <x v="7"/>
    <x v="0"/>
    <x v="4"/>
    <n v="1"/>
    <n v="1026.07"/>
    <x v="1"/>
    <x v="0"/>
    <n v="4"/>
    <n v="1026.07"/>
    <m/>
    <m/>
    <m/>
    <m/>
    <m/>
    <m/>
    <s v="Completed"/>
    <s v="Yes"/>
    <s v="No"/>
    <m/>
    <n v="567"/>
    <n v="440"/>
    <n v="1463424.4009529033"/>
    <n v="118285.78776560788"/>
    <n v="3.8140589569160999"/>
    <s v="Non-Stick Pan"/>
    <x v="0"/>
    <s v="Home &amp; Kitchen"/>
    <s v="Home &amp; Kitchen"/>
    <s v="Home &amp; Kitchen"/>
    <n v="7"/>
    <s v="Home &amp; Kitchen"/>
    <m/>
    <n v="2023"/>
    <n v="3"/>
    <n v="18"/>
    <n v="7"/>
    <s v="Weekday"/>
    <m/>
    <m/>
  </r>
  <r>
    <s v="WEB-8436"/>
    <x v="871"/>
    <s v="Saanvi Gupta"/>
    <x v="6"/>
    <x v="2"/>
    <x v="7"/>
    <n v="1"/>
    <n v="294.25"/>
    <x v="2"/>
    <x v="0"/>
    <n v="4"/>
    <n v="294.25"/>
    <m/>
    <m/>
    <m/>
    <m/>
    <m/>
    <m/>
    <s v="Completed"/>
    <s v="No"/>
    <s v="No"/>
    <m/>
    <n v="558"/>
    <n v="430"/>
    <n v="594714.6477588166"/>
    <n v="60882.938065984097"/>
    <n v="3.804733727810651"/>
    <s v="Fiction Novel"/>
    <x v="2"/>
    <s v="Books"/>
    <s v="Books"/>
    <s v="Books"/>
    <n v="11"/>
    <s v="Books"/>
    <m/>
    <n v="2024"/>
    <n v="4"/>
    <n v="21"/>
    <n v="1"/>
    <s v="Weekday"/>
    <m/>
    <m/>
  </r>
  <r>
    <s v="WEB-8174"/>
    <x v="353"/>
    <s v="Aditya Malhotra"/>
    <x v="1"/>
    <x v="2"/>
    <x v="2"/>
    <n v="1"/>
    <n v="268.02"/>
    <x v="3"/>
    <x v="0"/>
    <n v="5"/>
    <n v="268.02"/>
    <m/>
    <m/>
    <m/>
    <m/>
    <m/>
    <m/>
    <s v="Completed"/>
    <s v="No"/>
    <s v="No"/>
    <m/>
    <n v="595"/>
    <n v="444"/>
    <n v="594714.6477588166"/>
    <n v="60882.938065984097"/>
    <n v="3.804733727810651"/>
    <s v="Cookbook"/>
    <x v="2"/>
    <s v="Books"/>
    <s v="Books"/>
    <s v="Books"/>
    <n v="4"/>
    <s v="Books"/>
    <m/>
    <n v="2023"/>
    <n v="9"/>
    <n v="10"/>
    <n v="1"/>
    <s v="Weekday"/>
    <m/>
    <m/>
  </r>
  <r>
    <s v="WEB-9490"/>
    <x v="245"/>
    <s v="Kavya Das"/>
    <x v="7"/>
    <x v="1"/>
    <x v="18"/>
    <n v="1"/>
    <n v="2286.7399999999998"/>
    <x v="2"/>
    <x v="0"/>
    <n v="5"/>
    <n v="2286.7399999999998"/>
    <m/>
    <m/>
    <m/>
    <m/>
    <m/>
    <m/>
    <s v="Completed"/>
    <s v="Yes"/>
    <s v="No"/>
    <m/>
    <n v="567"/>
    <n v="440"/>
    <n v="2759712.3299794244"/>
    <n v="330643.50635802455"/>
    <n v="3.8641711229946525"/>
    <s v="Bluetooth Speaker"/>
    <x v="1"/>
    <s v="Electronics"/>
    <s v="Electronics"/>
    <s v="Electronics"/>
    <n v="48"/>
    <s v="Electronics"/>
    <m/>
    <n v="2024"/>
    <n v="12"/>
    <n v="13"/>
    <n v="6"/>
    <s v="Weekday"/>
    <m/>
    <m/>
  </r>
  <r>
    <s v="WEB-9302"/>
    <x v="254"/>
    <s v="Saanvi Iyer"/>
    <x v="4"/>
    <x v="0"/>
    <x v="5"/>
    <n v="1"/>
    <n v="781.88"/>
    <x v="3"/>
    <x v="1"/>
    <n v="3"/>
    <n v="781.88"/>
    <m/>
    <m/>
    <m/>
    <m/>
    <m/>
    <m/>
    <s v="Pending"/>
    <s v="No"/>
    <s v="Yes"/>
    <m/>
    <n v="573"/>
    <n v="450"/>
    <n v="1463424.4009529033"/>
    <n v="118285.78776560788"/>
    <n v="3.8140589569160999"/>
    <s v="Storage Box"/>
    <x v="0"/>
    <s v="Home &amp; Kitchen"/>
    <s v="Home &amp; Kitchen"/>
    <s v="Home &amp; Kitchen"/>
    <n v="8"/>
    <s v="Home &amp; Kitchen"/>
    <m/>
    <n v="2025"/>
    <n v="2"/>
    <n v="20"/>
    <n v="5"/>
    <s v="Weekday"/>
    <m/>
    <m/>
  </r>
  <r>
    <s v="WEB-7329"/>
    <x v="352"/>
    <s v="Sanjay Das"/>
    <x v="4"/>
    <x v="0"/>
    <x v="16"/>
    <n v="2"/>
    <n v="1405.18"/>
    <x v="0"/>
    <x v="0"/>
    <n v="5"/>
    <n v="2810.36"/>
    <m/>
    <m/>
    <m/>
    <m/>
    <m/>
    <m/>
    <s v="Completed"/>
    <s v="Yes"/>
    <s v="No"/>
    <m/>
    <n v="573"/>
    <n v="450"/>
    <n v="1463424.4009529033"/>
    <n v="118285.78776560788"/>
    <n v="3.8140589569160999"/>
    <s v="Table Lamp"/>
    <x v="0"/>
    <s v="Home &amp; Kitchen"/>
    <s v="Home &amp; Kitchen"/>
    <s v="Home &amp; Kitchen"/>
    <n v="32"/>
    <s v="Home &amp; Kitchen"/>
    <m/>
    <n v="2025"/>
    <n v="6"/>
    <n v="13"/>
    <n v="6"/>
    <s v="Weekday"/>
    <m/>
    <m/>
  </r>
  <r>
    <s v="WEB-8170"/>
    <x v="84"/>
    <s v="Meera Menon"/>
    <x v="4"/>
    <x v="1"/>
    <x v="18"/>
    <n v="1"/>
    <n v="397.66"/>
    <x v="2"/>
    <x v="2"/>
    <n v="4"/>
    <n v="397.66"/>
    <m/>
    <m/>
    <m/>
    <m/>
    <m/>
    <m/>
    <s v="Completed"/>
    <s v="No"/>
    <s v="No"/>
    <m/>
    <n v="573"/>
    <n v="450"/>
    <n v="2759712.3299794244"/>
    <n v="330643.50635802455"/>
    <n v="3.8641711229946525"/>
    <s v="Bluetooth Speaker"/>
    <x v="1"/>
    <s v="Electronics"/>
    <s v="Electronics"/>
    <s v="Electronics"/>
    <n v="48"/>
    <s v="Electronics"/>
    <m/>
    <n v="2023"/>
    <n v="6"/>
    <n v="5"/>
    <n v="2"/>
    <s v="Weekday"/>
    <m/>
    <m/>
  </r>
  <r>
    <s v="WEB-5711"/>
    <x v="733"/>
    <s v="Karan Bose"/>
    <x v="7"/>
    <x v="2"/>
    <x v="2"/>
    <n v="1"/>
    <n v="776.7"/>
    <x v="2"/>
    <x v="0"/>
    <n v="3"/>
    <n v="776.7"/>
    <m/>
    <m/>
    <m/>
    <m/>
    <m/>
    <m/>
    <s v="Completed"/>
    <s v="No"/>
    <s v="No"/>
    <m/>
    <n v="567"/>
    <n v="440"/>
    <n v="594714.6477588166"/>
    <n v="60882.938065984097"/>
    <n v="3.804733727810651"/>
    <s v="Cookbook"/>
    <x v="2"/>
    <s v="Books"/>
    <s v="Books"/>
    <s v="Books"/>
    <n v="4"/>
    <s v="Books"/>
    <m/>
    <n v="2023"/>
    <n v="12"/>
    <n v="2"/>
    <n v="7"/>
    <s v="Weekday"/>
    <m/>
    <m/>
  </r>
  <r>
    <s v="WEB-9433"/>
    <x v="627"/>
    <s v="Sanjay Kumar"/>
    <x v="1"/>
    <x v="4"/>
    <x v="12"/>
    <n v="1"/>
    <n v="1492.1"/>
    <x v="2"/>
    <x v="0"/>
    <n v="5"/>
    <n v="1492.1"/>
    <m/>
    <m/>
    <m/>
    <m/>
    <m/>
    <m/>
    <s v="Completed"/>
    <s v="Yes"/>
    <s v="No"/>
    <m/>
    <n v="595"/>
    <n v="444"/>
    <n v="1098537.4901531704"/>
    <n v="96724.388030634553"/>
    <n v="3.9001122334455669"/>
    <s v="Perfume 50Ml"/>
    <x v="4"/>
    <s v="Beauty"/>
    <s v="Beauty"/>
    <s v="Beauty"/>
    <n v="18"/>
    <s v="Beauty"/>
    <m/>
    <n v="2024"/>
    <n v="11"/>
    <n v="22"/>
    <n v="6"/>
    <s v="Weekday"/>
    <m/>
    <m/>
  </r>
  <r>
    <s v="WEB-6372"/>
    <x v="15"/>
    <s v="Vikram Bose"/>
    <x v="3"/>
    <x v="0"/>
    <x v="23"/>
    <n v="1"/>
    <n v="1017.89"/>
    <x v="2"/>
    <x v="0"/>
    <n v="3"/>
    <n v="1017.89"/>
    <m/>
    <m/>
    <m/>
    <m/>
    <m/>
    <m/>
    <s v="Completed"/>
    <s v="Yes"/>
    <s v="No"/>
    <m/>
    <n v="619"/>
    <n v="468"/>
    <n v="1463424.4009529033"/>
    <n v="118285.78776560788"/>
    <n v="3.8140589569160999"/>
    <s v="Led Bulb Pack"/>
    <x v="0"/>
    <s v="Home &amp; Kitchen"/>
    <s v="Home &amp; Kitchen"/>
    <s v="Home &amp; Kitchen"/>
    <n v="76"/>
    <s v="Home &amp; Kitchen"/>
    <m/>
    <n v="2025"/>
    <n v="2"/>
    <n v="13"/>
    <n v="5"/>
    <s v="Weekday"/>
    <m/>
    <m/>
  </r>
  <r>
    <s v="WEB-6837"/>
    <x v="196"/>
    <s v="Pooja Rao"/>
    <x v="4"/>
    <x v="4"/>
    <x v="12"/>
    <n v="1"/>
    <n v="748.29"/>
    <x v="1"/>
    <x v="0"/>
    <n v="4"/>
    <n v="748.29"/>
    <m/>
    <m/>
    <m/>
    <m/>
    <m/>
    <m/>
    <s v="Completed"/>
    <s v="No"/>
    <s v="No"/>
    <m/>
    <n v="573"/>
    <n v="450"/>
    <n v="1098537.4901531704"/>
    <n v="96724.388030634553"/>
    <n v="3.9001122334455669"/>
    <s v="Perfume 50Ml"/>
    <x v="4"/>
    <s v="Beauty"/>
    <s v="Beauty"/>
    <s v="Beauty"/>
    <n v="18"/>
    <s v="Beauty"/>
    <m/>
    <n v="2024"/>
    <n v="11"/>
    <n v="16"/>
    <n v="7"/>
    <s v="Weekday"/>
    <m/>
    <m/>
  </r>
  <r>
    <s v="WEB-8128"/>
    <x v="566"/>
    <s v="Meera Reddy"/>
    <x v="5"/>
    <x v="3"/>
    <x v="20"/>
    <n v="1"/>
    <n v="1992.37"/>
    <x v="0"/>
    <x v="0"/>
    <n v="3"/>
    <n v="1992.37"/>
    <m/>
    <m/>
    <m/>
    <m/>
    <m/>
    <m/>
    <s v="Completed"/>
    <s v="Yes"/>
    <s v="No"/>
    <m/>
    <n v="559"/>
    <n v="408"/>
    <n v="1892867.2841657216"/>
    <n v="199432.98236095349"/>
    <n v="3.8949824970828471"/>
    <s v="Men'S T-Shirt"/>
    <x v="3"/>
    <s v="Fashion"/>
    <s v="Fashion"/>
    <s v="Fashion"/>
    <n v="55"/>
    <s v="Fashion"/>
    <m/>
    <n v="2024"/>
    <n v="9"/>
    <n v="15"/>
    <n v="1"/>
    <s v="Weekday"/>
    <m/>
    <m/>
  </r>
  <r>
    <s v="WEB-7431"/>
    <x v="850"/>
    <s v="Ananya Kumar"/>
    <x v="3"/>
    <x v="3"/>
    <x v="19"/>
    <n v="2"/>
    <n v="1037.8499999999999"/>
    <x v="2"/>
    <x v="0"/>
    <n v="3"/>
    <n v="2075.6999999999998"/>
    <m/>
    <m/>
    <m/>
    <m/>
    <m/>
    <m/>
    <s v="Completed"/>
    <s v="Yes"/>
    <s v="No"/>
    <m/>
    <n v="619"/>
    <n v="468"/>
    <n v="1892867.2841657216"/>
    <n v="199432.98236095349"/>
    <n v="3.8949824970828471"/>
    <s v="Sunglasses"/>
    <x v="3"/>
    <s v="Fashion"/>
    <s v="Fashion"/>
    <s v="Fashion"/>
    <n v="53"/>
    <s v="Fashion"/>
    <m/>
    <n v="2023"/>
    <n v="5"/>
    <n v="31"/>
    <n v="4"/>
    <s v="Weekday"/>
    <m/>
    <m/>
  </r>
  <r>
    <s v="WEB-8134"/>
    <x v="62"/>
    <s v="Aarav Sharma"/>
    <x v="0"/>
    <x v="3"/>
    <x v="3"/>
    <n v="1"/>
    <n v="1873.52"/>
    <x v="0"/>
    <x v="1"/>
    <n v="4"/>
    <n v="1873.52"/>
    <m/>
    <m/>
    <m/>
    <m/>
    <m/>
    <m/>
    <s v="Pending"/>
    <s v="No"/>
    <s v="Yes"/>
    <m/>
    <n v="590"/>
    <n v="451"/>
    <n v="1892867.2841657216"/>
    <n v="199432.98236095349"/>
    <n v="3.8949824970828471"/>
    <s v="Denim Jeans"/>
    <x v="3"/>
    <s v="Fashion"/>
    <s v="Fashion"/>
    <s v="Fashion"/>
    <n v="6"/>
    <s v="Fashion"/>
    <m/>
    <n v="2024"/>
    <n v="11"/>
    <n v="30"/>
    <n v="7"/>
    <s v="Weekday"/>
    <m/>
    <m/>
  </r>
  <r>
    <s v="WEB-7708"/>
    <x v="260"/>
    <s v="Aarav Kapoor"/>
    <x v="7"/>
    <x v="2"/>
    <x v="15"/>
    <n v="3"/>
    <n v="472.22"/>
    <x v="2"/>
    <x v="3"/>
    <n v="5"/>
    <n v="1416.66"/>
    <m/>
    <m/>
    <m/>
    <m/>
    <m/>
    <m/>
    <s v="Lost Sale"/>
    <s v="No"/>
    <s v="Yes"/>
    <m/>
    <n v="567"/>
    <n v="440"/>
    <n v="594714.6477588166"/>
    <n v="60882.938065984097"/>
    <n v="3.804733727810651"/>
    <s v="Kids Story Book"/>
    <x v="2"/>
    <s v="Books"/>
    <s v="Books"/>
    <s v="Books"/>
    <n v="23"/>
    <s v="Books"/>
    <m/>
    <n v="2024"/>
    <n v="3"/>
    <n v="17"/>
    <n v="1"/>
    <s v="Weekday"/>
    <m/>
    <m/>
  </r>
  <r>
    <s v="WEB-8390"/>
    <x v="431"/>
    <s v="Ananya Das"/>
    <x v="6"/>
    <x v="3"/>
    <x v="17"/>
    <n v="1"/>
    <n v="759.46"/>
    <x v="3"/>
    <x v="0"/>
    <n v="5"/>
    <n v="759.46"/>
    <m/>
    <m/>
    <m/>
    <m/>
    <m/>
    <m/>
    <s v="Completed"/>
    <s v="No"/>
    <s v="No"/>
    <m/>
    <n v="558"/>
    <n v="430"/>
    <n v="1892867.2841657216"/>
    <n v="199432.98236095349"/>
    <n v="3.8949824970828471"/>
    <s v="Running Shoes"/>
    <x v="3"/>
    <s v="Fashion"/>
    <s v="Fashion"/>
    <s v="Fashion"/>
    <n v="45"/>
    <s v="Fashion"/>
    <m/>
    <n v="2024"/>
    <n v="4"/>
    <n v="29"/>
    <n v="2"/>
    <s v="Weekday"/>
    <m/>
    <m/>
  </r>
  <r>
    <s v="WEB-6384"/>
    <x v="297"/>
    <s v="Aarav Bose"/>
    <x v="3"/>
    <x v="1"/>
    <x v="1"/>
    <n v="2"/>
    <n v="3476.62"/>
    <x v="3"/>
    <x v="0"/>
    <n v="3"/>
    <n v="6953.24"/>
    <m/>
    <m/>
    <m/>
    <m/>
    <m/>
    <m/>
    <s v="Completed"/>
    <s v="Yes"/>
    <s v="No"/>
    <m/>
    <n v="619"/>
    <n v="468"/>
    <n v="2759712.3299794244"/>
    <n v="330643.50635802455"/>
    <n v="3.8641711229946525"/>
    <s v="Power Bank 10000Mah"/>
    <x v="1"/>
    <s v="Electronics"/>
    <s v="Electronics"/>
    <s v="Electronics"/>
    <n v="3"/>
    <s v="Electronics"/>
    <m/>
    <n v="2025"/>
    <n v="1"/>
    <n v="9"/>
    <n v="5"/>
    <s v="Weekday"/>
    <m/>
    <m/>
  </r>
  <r>
    <s v="WEB-6304"/>
    <x v="759"/>
    <s v="Kavya Kumar"/>
    <x v="7"/>
    <x v="2"/>
    <x v="13"/>
    <n v="1"/>
    <n v="450.26903299203627"/>
    <x v="4"/>
    <x v="0"/>
    <n v="4"/>
    <n v="450.26903299203627"/>
    <m/>
    <m/>
    <m/>
    <m/>
    <m/>
    <m/>
    <s v="Completed"/>
    <s v="No"/>
    <s v="No"/>
    <m/>
    <n v="567"/>
    <n v="440"/>
    <n v="594714.6477588166"/>
    <n v="60882.938065984097"/>
    <n v="3.804733727810651"/>
    <s v="Self-Help Book"/>
    <x v="2"/>
    <s v="Books"/>
    <s v="Books"/>
    <s v="Books"/>
    <n v="19"/>
    <s v="Books"/>
    <m/>
    <n v="2025"/>
    <n v="4"/>
    <n v="6"/>
    <n v="1"/>
    <s v="Weekday"/>
    <m/>
    <m/>
  </r>
  <r>
    <s v="WEB-5606"/>
    <x v="489"/>
    <s v="Aarav Khan"/>
    <x v="0"/>
    <x v="3"/>
    <x v="20"/>
    <n v="2"/>
    <n v="2123.15"/>
    <x v="3"/>
    <x v="0"/>
    <n v="4"/>
    <n v="4246.3"/>
    <m/>
    <m/>
    <m/>
    <m/>
    <m/>
    <m/>
    <s v="Completed"/>
    <s v="Yes"/>
    <s v="No"/>
    <m/>
    <n v="590"/>
    <n v="451"/>
    <n v="1892867.2841657216"/>
    <n v="199432.98236095349"/>
    <n v="3.8949824970828471"/>
    <s v="Men'S T-Shirt"/>
    <x v="3"/>
    <s v="Fashion"/>
    <s v="Fashion"/>
    <s v="Fashion"/>
    <n v="55"/>
    <s v="Fashion"/>
    <m/>
    <n v="2024"/>
    <n v="12"/>
    <n v="25"/>
    <n v="4"/>
    <s v="Weekday"/>
    <m/>
    <m/>
  </r>
  <r>
    <s v="WEB-9348"/>
    <x v="550"/>
    <s v="Rahul Menon"/>
    <x v="4"/>
    <x v="2"/>
    <x v="15"/>
    <n v="2"/>
    <n v="251.13"/>
    <x v="2"/>
    <x v="0"/>
    <n v="4"/>
    <n v="502.26"/>
    <m/>
    <m/>
    <m/>
    <m/>
    <m/>
    <m/>
    <s v="Completed"/>
    <s v="No"/>
    <s v="No"/>
    <m/>
    <n v="573"/>
    <n v="450"/>
    <n v="594714.6477588166"/>
    <n v="60882.938065984097"/>
    <n v="3.804733727810651"/>
    <s v="Kids Story Book"/>
    <x v="2"/>
    <s v="Books"/>
    <s v="Books"/>
    <s v="Books"/>
    <n v="23"/>
    <s v="Books"/>
    <m/>
    <n v="2023"/>
    <n v="6"/>
    <n v="7"/>
    <n v="4"/>
    <s v="Weekend"/>
    <m/>
    <m/>
  </r>
  <r>
    <s v="WEB-6769"/>
    <x v="733"/>
    <s v="Karan Bose"/>
    <x v="1"/>
    <x v="2"/>
    <x v="14"/>
    <n v="2"/>
    <n v="121"/>
    <x v="1"/>
    <x v="0"/>
    <n v="3"/>
    <n v="242"/>
    <m/>
    <m/>
    <m/>
    <m/>
    <m/>
    <m/>
    <s v="Completed"/>
    <s v="No"/>
    <s v="No"/>
    <m/>
    <n v="595"/>
    <n v="444"/>
    <n v="594714.6477588166"/>
    <n v="60882.938065984097"/>
    <n v="3.804733727810651"/>
    <s v="Notebook Set"/>
    <x v="2"/>
    <s v="Books"/>
    <s v="Books"/>
    <s v="Books"/>
    <n v="20"/>
    <s v="Books"/>
    <m/>
    <n v="2023"/>
    <n v="12"/>
    <n v="2"/>
    <n v="7"/>
    <s v="Weekday"/>
    <m/>
    <m/>
  </r>
  <r>
    <s v="WEB-7658"/>
    <x v="873"/>
    <s v="Tanya Verma"/>
    <x v="1"/>
    <x v="4"/>
    <x v="12"/>
    <n v="1"/>
    <n v="835.96"/>
    <x v="3"/>
    <x v="1"/>
    <n v="4"/>
    <n v="835.96"/>
    <m/>
    <m/>
    <m/>
    <m/>
    <m/>
    <m/>
    <s v="Pending"/>
    <s v="No"/>
    <s v="Yes"/>
    <m/>
    <n v="595"/>
    <n v="444"/>
    <n v="1098537.4901531704"/>
    <n v="96724.388030634553"/>
    <n v="3.9001122334455669"/>
    <s v="Perfume 50Ml"/>
    <x v="4"/>
    <s v="Beauty"/>
    <s v="Beauty"/>
    <s v="Beauty"/>
    <n v="18"/>
    <s v="Beauty"/>
    <m/>
    <n v="2023"/>
    <n v="2"/>
    <n v="13"/>
    <n v="2"/>
    <s v="Weekday"/>
    <m/>
    <m/>
  </r>
  <r>
    <s v="WEB-5436"/>
    <x v="343"/>
    <s v="Tanya Kapoor"/>
    <x v="7"/>
    <x v="4"/>
    <x v="12"/>
    <n v="2"/>
    <n v="707.11"/>
    <x v="1"/>
    <x v="0"/>
    <n v="1"/>
    <n v="1414.22"/>
    <m/>
    <m/>
    <m/>
    <m/>
    <m/>
    <m/>
    <s v="Completed"/>
    <s v="Yes"/>
    <s v="No"/>
    <m/>
    <n v="567"/>
    <n v="440"/>
    <n v="1098537.4901531704"/>
    <n v="96724.388030634553"/>
    <n v="3.9001122334455669"/>
    <s v="Perfume 50Ml"/>
    <x v="4"/>
    <s v="Beauty"/>
    <s v="Beauty"/>
    <s v="Beauty"/>
    <n v="18"/>
    <s v="Beauty"/>
    <m/>
    <n v="2025"/>
    <n v="5"/>
    <n v="28"/>
    <n v="4"/>
    <s v="Weekday"/>
    <m/>
    <m/>
  </r>
  <r>
    <s v="WEB-6426"/>
    <x v="509"/>
    <s v="Riya Patel"/>
    <x v="4"/>
    <x v="3"/>
    <x v="19"/>
    <n v="1"/>
    <n v="2309.0700000000002"/>
    <x v="2"/>
    <x v="0"/>
    <n v="5"/>
    <n v="2309.0700000000002"/>
    <m/>
    <m/>
    <m/>
    <m/>
    <m/>
    <m/>
    <s v="Completed"/>
    <s v="Yes"/>
    <s v="No"/>
    <m/>
    <n v="573"/>
    <n v="450"/>
    <n v="1892867.2841657216"/>
    <n v="199432.98236095349"/>
    <n v="3.8949824970828471"/>
    <s v="Sunglasses"/>
    <x v="3"/>
    <s v="Fashion"/>
    <s v="Fashion"/>
    <s v="Fashion"/>
    <n v="53"/>
    <s v="Fashion"/>
    <m/>
    <n v="2025"/>
    <n v="1"/>
    <n v="8"/>
    <n v="4"/>
    <s v="Weekday"/>
    <m/>
    <m/>
  </r>
  <r>
    <s v="WEB-6242"/>
    <x v="904"/>
    <s v="Ishaan Khan"/>
    <x v="3"/>
    <x v="2"/>
    <x v="13"/>
    <n v="1"/>
    <n v="588.36"/>
    <x v="1"/>
    <x v="0"/>
    <n v="4"/>
    <n v="588.36"/>
    <m/>
    <m/>
    <m/>
    <m/>
    <m/>
    <m/>
    <s v="Completed"/>
    <s v="No"/>
    <s v="No"/>
    <m/>
    <n v="619"/>
    <n v="468"/>
    <n v="594714.6477588166"/>
    <n v="60882.938065984097"/>
    <n v="3.804733727810651"/>
    <s v="Self-Help Book"/>
    <x v="2"/>
    <s v="Books"/>
    <s v="Books"/>
    <s v="Books"/>
    <n v="19"/>
    <s v="Books"/>
    <m/>
    <n v="2024"/>
    <n v="1"/>
    <n v="9"/>
    <n v="3"/>
    <s v="Weekday"/>
    <m/>
    <m/>
  </r>
  <r>
    <s v="WEB-7258"/>
    <x v="346"/>
    <s v="Aditya Singh"/>
    <x v="7"/>
    <x v="2"/>
    <x v="7"/>
    <n v="1"/>
    <n v="393.57"/>
    <x v="0"/>
    <x v="0"/>
    <n v="5"/>
    <n v="393.57"/>
    <m/>
    <m/>
    <m/>
    <m/>
    <m/>
    <m/>
    <s v="Completed"/>
    <s v="No"/>
    <s v="No"/>
    <m/>
    <n v="567"/>
    <n v="440"/>
    <n v="594714.6477588166"/>
    <n v="60882.938065984097"/>
    <n v="3.804733727810651"/>
    <s v="Fiction Novel"/>
    <x v="2"/>
    <s v="Books"/>
    <s v="Books"/>
    <s v="Books"/>
    <n v="11"/>
    <s v="Books"/>
    <m/>
    <n v="2023"/>
    <n v="12"/>
    <n v="1"/>
    <n v="6"/>
    <s v="Weekend"/>
    <m/>
    <m/>
  </r>
  <r>
    <s v="WEB-9063"/>
    <x v="894"/>
    <s v="Kavya Malhotra"/>
    <x v="3"/>
    <x v="2"/>
    <x v="14"/>
    <n v="3"/>
    <n v="584.48"/>
    <x v="3"/>
    <x v="0"/>
    <n v="3"/>
    <n v="1753.44"/>
    <m/>
    <m/>
    <m/>
    <m/>
    <m/>
    <m/>
    <s v="Completed"/>
    <s v="Yes"/>
    <s v="No"/>
    <m/>
    <n v="619"/>
    <n v="468"/>
    <n v="594714.6477588166"/>
    <n v="60882.938065984097"/>
    <n v="3.804733727810651"/>
    <s v="Notebook Set"/>
    <x v="2"/>
    <s v="Books"/>
    <s v="Books"/>
    <s v="Books"/>
    <n v="20"/>
    <s v="Books"/>
    <m/>
    <n v="2023"/>
    <n v="6"/>
    <n v="28"/>
    <n v="4"/>
    <s v="Weekday"/>
    <m/>
    <m/>
  </r>
  <r>
    <s v="WEB-7151"/>
    <x v="105"/>
    <s v="Pooja Das"/>
    <x v="1"/>
    <x v="2"/>
    <x v="15"/>
    <n v="1"/>
    <n v="425.82"/>
    <x v="0"/>
    <x v="1"/>
    <n v="4"/>
    <n v="425.82"/>
    <m/>
    <m/>
    <m/>
    <m/>
    <m/>
    <m/>
    <s v="Pending"/>
    <s v="No"/>
    <s v="Yes"/>
    <m/>
    <n v="595"/>
    <n v="444"/>
    <n v="594714.6477588166"/>
    <n v="60882.938065984097"/>
    <n v="3.804733727810651"/>
    <s v="Kids Story Book"/>
    <x v="2"/>
    <s v="Books"/>
    <s v="Books"/>
    <s v="Books"/>
    <n v="23"/>
    <s v="Books"/>
    <m/>
    <n v="2025"/>
    <n v="4"/>
    <n v="12"/>
    <n v="7"/>
    <s v="Weekday"/>
    <m/>
    <m/>
  </r>
  <r>
    <s v="WEB-9505"/>
    <x v="682"/>
    <s v="Neha Malhotra"/>
    <x v="1"/>
    <x v="0"/>
    <x v="16"/>
    <n v="2"/>
    <n v="171.88"/>
    <x v="2"/>
    <x v="2"/>
    <n v="4"/>
    <n v="343.76"/>
    <m/>
    <m/>
    <m/>
    <m/>
    <m/>
    <m/>
    <s v="Completed"/>
    <s v="No"/>
    <s v="No"/>
    <m/>
    <n v="595"/>
    <n v="444"/>
    <n v="1463424.4009529033"/>
    <n v="118285.78776560788"/>
    <n v="3.8140589569160999"/>
    <s v="Table Lamp"/>
    <x v="0"/>
    <s v="Home &amp; Kitchen"/>
    <s v="Home &amp; Kitchen"/>
    <s v="Home &amp; Kitchen"/>
    <n v="32"/>
    <s v="Home &amp; Kitchen"/>
    <m/>
    <n v="2023"/>
    <n v="10"/>
    <n v="31"/>
    <n v="3"/>
    <s v="Weekday"/>
    <m/>
    <m/>
  </r>
  <r>
    <s v="WEB-9349"/>
    <x v="340"/>
    <s v="Kavya Menon"/>
    <x v="0"/>
    <x v="1"/>
    <x v="9"/>
    <n v="2"/>
    <n v="441.11"/>
    <x v="4"/>
    <x v="0"/>
    <n v="4"/>
    <n v="882.22"/>
    <m/>
    <m/>
    <m/>
    <m/>
    <m/>
    <m/>
    <s v="Completed"/>
    <s v="No"/>
    <s v="No"/>
    <m/>
    <n v="590"/>
    <n v="451"/>
    <n v="2759712.3299794244"/>
    <n v="330643.50635802455"/>
    <n v="3.8641711229946525"/>
    <s v="Usb Cable"/>
    <x v="1"/>
    <s v="Electronics"/>
    <s v="Electronics"/>
    <s v="Electronics"/>
    <n v="13"/>
    <s v="Electronics"/>
    <m/>
    <n v="2025"/>
    <n v="1"/>
    <n v="4"/>
    <n v="7"/>
    <s v="Weekday"/>
    <m/>
    <m/>
  </r>
  <r>
    <s v="WEB-7098"/>
    <x v="39"/>
    <s v="Tanya Das"/>
    <x v="3"/>
    <x v="0"/>
    <x v="16"/>
    <n v="2"/>
    <n v="1502.06"/>
    <x v="3"/>
    <x v="0"/>
    <n v="5"/>
    <n v="3004.12"/>
    <m/>
    <m/>
    <m/>
    <m/>
    <m/>
    <m/>
    <s v="Completed"/>
    <s v="Yes"/>
    <s v="No"/>
    <m/>
    <n v="619"/>
    <n v="468"/>
    <n v="1463424.4009529033"/>
    <n v="118285.78776560788"/>
    <n v="3.8140589569160999"/>
    <s v="Table Lamp"/>
    <x v="0"/>
    <s v="Home &amp; Kitchen"/>
    <s v="Home &amp; Kitchen"/>
    <s v="Home &amp; Kitchen"/>
    <n v="32"/>
    <s v="Home &amp; Kitchen"/>
    <m/>
    <n v="2023"/>
    <n v="11"/>
    <n v="23"/>
    <n v="5"/>
    <s v="Weekday"/>
    <m/>
    <m/>
  </r>
  <r>
    <s v="WEB-7136"/>
    <x v="371"/>
    <s v="Neha Singh"/>
    <x v="1"/>
    <x v="1"/>
    <x v="18"/>
    <n v="1"/>
    <n v="1971.12"/>
    <x v="2"/>
    <x v="0"/>
    <n v="3"/>
    <n v="1971.12"/>
    <m/>
    <m/>
    <m/>
    <m/>
    <m/>
    <m/>
    <s v="Completed"/>
    <s v="Yes"/>
    <s v="No"/>
    <m/>
    <n v="595"/>
    <n v="444"/>
    <n v="2759712.3299794244"/>
    <n v="330643.50635802455"/>
    <n v="3.8641711229946525"/>
    <s v="Bluetooth Speaker"/>
    <x v="1"/>
    <s v="Electronics"/>
    <s v="Electronics"/>
    <s v="Electronics"/>
    <n v="48"/>
    <s v="Electronics"/>
    <m/>
    <n v="2023"/>
    <n v="3"/>
    <n v="24"/>
    <n v="6"/>
    <s v="Weekday"/>
    <m/>
    <m/>
  </r>
  <r>
    <s v="WEB-5990"/>
    <x v="29"/>
    <s v="Ishaan Chatterjee"/>
    <x v="2"/>
    <x v="1"/>
    <x v="11"/>
    <n v="1"/>
    <n v="3303.84"/>
    <x v="1"/>
    <x v="3"/>
    <n v="1"/>
    <n v="3303.84"/>
    <m/>
    <m/>
    <m/>
    <m/>
    <m/>
    <m/>
    <s v="Lost Sale"/>
    <s v="No"/>
    <s v="Yes"/>
    <m/>
    <n v="589"/>
    <n v="426"/>
    <n v="2759712.3299794244"/>
    <n v="330643.50635802455"/>
    <n v="3.8641711229946525"/>
    <s v="Smart Watch"/>
    <x v="1"/>
    <s v="Electronics"/>
    <s v="Electronics"/>
    <s v="Electronics"/>
    <n v="17"/>
    <s v="Electronics"/>
    <m/>
    <n v="2025"/>
    <n v="2"/>
    <n v="21"/>
    <n v="6"/>
    <s v="Weekday"/>
    <m/>
    <m/>
  </r>
  <r>
    <s v="WEB-5350"/>
    <x v="827"/>
    <s v="Karan Verma"/>
    <x v="4"/>
    <x v="3"/>
    <x v="10"/>
    <n v="1"/>
    <n v="1558.27"/>
    <x v="1"/>
    <x v="3"/>
    <n v="5"/>
    <n v="1558.27"/>
    <m/>
    <m/>
    <m/>
    <m/>
    <m/>
    <m/>
    <s v="Lost Sale"/>
    <s v="No"/>
    <s v="Yes"/>
    <m/>
    <n v="573"/>
    <n v="450"/>
    <n v="1892867.2841657216"/>
    <n v="199432.98236095349"/>
    <n v="3.8949824970828471"/>
    <s v="Women'S Kurti"/>
    <x v="3"/>
    <s v="Fashion"/>
    <s v="Fashion"/>
    <s v="Fashion"/>
    <n v="15"/>
    <s v="Fashion"/>
    <m/>
    <n v="2024"/>
    <n v="8"/>
    <n v="1"/>
    <n v="5"/>
    <s v="Weekend"/>
    <m/>
    <m/>
  </r>
  <r>
    <s v="WEB-6570"/>
    <x v="532"/>
    <s v="Meera Verma"/>
    <x v="7"/>
    <x v="0"/>
    <x v="23"/>
    <n v="1"/>
    <n v="1017.49"/>
    <x v="4"/>
    <x v="0"/>
    <n v="5"/>
    <n v="1017.49"/>
    <m/>
    <m/>
    <m/>
    <m/>
    <m/>
    <m/>
    <s v="Completed"/>
    <s v="Yes"/>
    <s v="No"/>
    <m/>
    <n v="567"/>
    <n v="440"/>
    <n v="1463424.4009529033"/>
    <n v="118285.78776560788"/>
    <n v="3.8140589569160999"/>
    <s v="Led Bulb Pack"/>
    <x v="0"/>
    <s v="Home &amp; Kitchen"/>
    <s v="Home &amp; Kitchen"/>
    <s v="Home &amp; Kitchen"/>
    <n v="76"/>
    <s v="Home &amp; Kitchen"/>
    <m/>
    <n v="2024"/>
    <n v="4"/>
    <n v="12"/>
    <n v="6"/>
    <s v="Weekday"/>
    <m/>
    <m/>
  </r>
  <r>
    <s v="WEB-8211"/>
    <x v="829"/>
    <s v="Vivaan Malhotra"/>
    <x v="7"/>
    <x v="3"/>
    <x v="17"/>
    <n v="2"/>
    <n v="1114.29"/>
    <x v="1"/>
    <x v="0"/>
    <n v="5"/>
    <n v="2228.58"/>
    <m/>
    <m/>
    <m/>
    <m/>
    <m/>
    <m/>
    <s v="Completed"/>
    <s v="Yes"/>
    <s v="No"/>
    <m/>
    <n v="567"/>
    <n v="440"/>
    <n v="1892867.2841657216"/>
    <n v="199432.98236095349"/>
    <n v="3.8949824970828471"/>
    <s v="Running Shoes"/>
    <x v="3"/>
    <s v="Fashion"/>
    <s v="Fashion"/>
    <s v="Fashion"/>
    <n v="45"/>
    <s v="Fashion"/>
    <m/>
    <n v="2025"/>
    <n v="4"/>
    <n v="9"/>
    <n v="4"/>
    <s v="Weekday"/>
    <m/>
    <m/>
  </r>
  <r>
    <s v="WEB-7216"/>
    <x v="567"/>
    <s v="Sanjay Malhotra"/>
    <x v="5"/>
    <x v="1"/>
    <x v="11"/>
    <n v="1"/>
    <n v="690.78"/>
    <x v="1"/>
    <x v="1"/>
    <n v="1"/>
    <n v="690.78"/>
    <m/>
    <m/>
    <m/>
    <m/>
    <m/>
    <m/>
    <s v="Pending"/>
    <s v="No"/>
    <s v="Yes"/>
    <m/>
    <n v="559"/>
    <n v="408"/>
    <n v="2759712.3299794244"/>
    <n v="330643.50635802455"/>
    <n v="3.8641711229946525"/>
    <s v="Smart Watch"/>
    <x v="1"/>
    <s v="Electronics"/>
    <s v="Electronics"/>
    <s v="Electronics"/>
    <n v="17"/>
    <s v="Electronics"/>
    <m/>
    <n v="2025"/>
    <n v="5"/>
    <n v="5"/>
    <n v="2"/>
    <s v="Weekday"/>
    <m/>
    <m/>
  </r>
  <r>
    <s v="WEB-5326"/>
    <x v="548"/>
    <s v="Arjun Singh"/>
    <x v="4"/>
    <x v="4"/>
    <x v="24"/>
    <n v="2"/>
    <n v="1340.57"/>
    <x v="4"/>
    <x v="0"/>
    <n v="4"/>
    <n v="2681.14"/>
    <m/>
    <m/>
    <m/>
    <m/>
    <m/>
    <m/>
    <s v="Completed"/>
    <s v="Yes"/>
    <s v="No"/>
    <m/>
    <n v="573"/>
    <n v="450"/>
    <n v="1098537.4901531704"/>
    <n v="96724.388030634553"/>
    <n v="3.9001122334455669"/>
    <s v="Face Cream"/>
    <x v="4"/>
    <s v="Beauty"/>
    <s v="Beauty"/>
    <s v="Beauty"/>
    <n v="80"/>
    <s v="Beauty"/>
    <m/>
    <n v="2024"/>
    <n v="1"/>
    <n v="17"/>
    <n v="4"/>
    <s v="Weekday"/>
    <m/>
    <m/>
  </r>
  <r>
    <s v="WEB-8910"/>
    <x v="644"/>
    <s v="Saanvi Nair"/>
    <x v="3"/>
    <x v="4"/>
    <x v="24"/>
    <n v="2"/>
    <n v="284.61"/>
    <x v="4"/>
    <x v="0"/>
    <n v="4"/>
    <n v="569.22"/>
    <m/>
    <m/>
    <m/>
    <m/>
    <m/>
    <m/>
    <s v="Completed"/>
    <s v="No"/>
    <s v="No"/>
    <m/>
    <n v="619"/>
    <n v="468"/>
    <n v="1098537.4901531704"/>
    <n v="96724.388030634553"/>
    <n v="3.9001122334455669"/>
    <s v="Face Cream"/>
    <x v="4"/>
    <s v="Beauty"/>
    <s v="Beauty"/>
    <s v="Beauty"/>
    <n v="80"/>
    <s v="Beauty"/>
    <m/>
    <n v="2024"/>
    <n v="11"/>
    <n v="26"/>
    <n v="3"/>
    <s v="Weekday"/>
    <m/>
    <m/>
  </r>
  <r>
    <s v="WEB-6850"/>
    <x v="850"/>
    <s v="Vivaan Joshi"/>
    <x v="0"/>
    <x v="1"/>
    <x v="1"/>
    <n v="1"/>
    <n v="2395.5300000000002"/>
    <x v="3"/>
    <x v="0"/>
    <n v="3"/>
    <n v="2395.5300000000002"/>
    <m/>
    <m/>
    <m/>
    <m/>
    <m/>
    <m/>
    <s v="Completed"/>
    <s v="Yes"/>
    <s v="No"/>
    <m/>
    <n v="590"/>
    <n v="451"/>
    <n v="2759712.3299794244"/>
    <n v="330643.50635802455"/>
    <n v="3.8641711229946525"/>
    <s v="Power Bank 10000Mah"/>
    <x v="1"/>
    <s v="Electronics"/>
    <s v="Electronics"/>
    <s v="Electronics"/>
    <n v="3"/>
    <s v="Electronics"/>
    <m/>
    <n v="2023"/>
    <n v="5"/>
    <n v="31"/>
    <n v="4"/>
    <s v="Weekday"/>
    <m/>
    <m/>
  </r>
  <r>
    <s v="WEB-7796"/>
    <x v="685"/>
    <s v="Aarav Kumar"/>
    <x v="2"/>
    <x v="1"/>
    <x v="1"/>
    <n v="1"/>
    <n v="1435.6"/>
    <x v="4"/>
    <x v="2"/>
    <n v="5"/>
    <n v="1435.6"/>
    <m/>
    <m/>
    <m/>
    <m/>
    <m/>
    <m/>
    <s v="Completed"/>
    <s v="No"/>
    <s v="No"/>
    <m/>
    <n v="589"/>
    <n v="426"/>
    <n v="2759712.3299794244"/>
    <n v="330643.50635802455"/>
    <n v="3.8641711229946525"/>
    <s v="Power Bank 10000Mah"/>
    <x v="1"/>
    <s v="Electronics"/>
    <s v="Electronics"/>
    <s v="Electronics"/>
    <n v="3"/>
    <s v="Electronics"/>
    <m/>
    <n v="2023"/>
    <n v="5"/>
    <n v="28"/>
    <n v="1"/>
    <s v="Weekday"/>
    <m/>
    <m/>
  </r>
  <r>
    <s v="WEB-8028"/>
    <x v="846"/>
    <s v="Tanya Joshi"/>
    <x v="7"/>
    <x v="0"/>
    <x v="16"/>
    <n v="2"/>
    <n v="1085.82"/>
    <x v="0"/>
    <x v="2"/>
    <n v="4"/>
    <n v="2171.64"/>
    <m/>
    <m/>
    <m/>
    <m/>
    <m/>
    <m/>
    <s v="Completed"/>
    <s v="No"/>
    <s v="No"/>
    <m/>
    <n v="567"/>
    <n v="440"/>
    <n v="1463424.4009529033"/>
    <n v="118285.78776560788"/>
    <n v="3.8140589569160999"/>
    <s v="Table Lamp"/>
    <x v="0"/>
    <s v="Home &amp; Kitchen"/>
    <s v="Home &amp; Kitchen"/>
    <s v="Home &amp; Kitchen"/>
    <n v="32"/>
    <s v="Home &amp; Kitchen"/>
    <m/>
    <n v="2024"/>
    <n v="9"/>
    <n v="13"/>
    <n v="6"/>
    <s v="Weekday"/>
    <m/>
    <m/>
  </r>
  <r>
    <s v="WEB-5206"/>
    <x v="435"/>
    <s v="Pooja Rao"/>
    <x v="4"/>
    <x v="0"/>
    <x v="5"/>
    <n v="2"/>
    <n v="1549.35"/>
    <x v="1"/>
    <x v="0"/>
    <n v="3"/>
    <n v="3098.7"/>
    <m/>
    <m/>
    <m/>
    <m/>
    <m/>
    <m/>
    <s v="Completed"/>
    <s v="Yes"/>
    <s v="No"/>
    <m/>
    <n v="573"/>
    <n v="450"/>
    <n v="1463424.4009529033"/>
    <n v="118285.78776560788"/>
    <n v="3.8140589569160999"/>
    <s v="Storage Box"/>
    <x v="0"/>
    <s v="Home &amp; Kitchen"/>
    <s v="Home &amp; Kitchen"/>
    <s v="Home &amp; Kitchen"/>
    <n v="8"/>
    <s v="Home &amp; Kitchen"/>
    <m/>
    <n v="2023"/>
    <n v="5"/>
    <n v="25"/>
    <n v="5"/>
    <s v="Weekday"/>
    <m/>
    <m/>
  </r>
  <r>
    <s v="WEB-9055"/>
    <x v="579"/>
    <s v="Vivaan Joshi"/>
    <x v="3"/>
    <x v="2"/>
    <x v="7"/>
    <n v="1"/>
    <n v="226.21"/>
    <x v="1"/>
    <x v="0"/>
    <m/>
    <n v="226.21"/>
    <m/>
    <m/>
    <m/>
    <m/>
    <m/>
    <m/>
    <s v="Completed"/>
    <s v="No"/>
    <s v="No"/>
    <m/>
    <n v="619"/>
    <n v="468"/>
    <n v="594714.6477588166"/>
    <n v="60882.938065984097"/>
    <n v="3.804733727810651"/>
    <s v="Fiction Novel"/>
    <x v="2"/>
    <s v="Books"/>
    <s v="Books"/>
    <s v="Books"/>
    <n v="11"/>
    <s v="Books"/>
    <m/>
    <n v="2023"/>
    <n v="12"/>
    <n v="3"/>
    <n v="1"/>
    <s v="Weekday"/>
    <m/>
    <m/>
  </r>
  <r>
    <s v="WEB-8289"/>
    <x v="774"/>
    <s v="Arjun Singh"/>
    <x v="2"/>
    <x v="4"/>
    <x v="21"/>
    <n v="1"/>
    <n v="1016.77"/>
    <x v="3"/>
    <x v="3"/>
    <n v="4"/>
    <n v="1016.77"/>
    <m/>
    <m/>
    <m/>
    <m/>
    <m/>
    <m/>
    <s v="Lost Sale"/>
    <s v="No"/>
    <s v="Yes"/>
    <m/>
    <n v="589"/>
    <n v="426"/>
    <n v="1098537.4901531704"/>
    <n v="96724.388030634553"/>
    <n v="3.9001122334455669"/>
    <s v="Shampoo 200Ml"/>
    <x v="4"/>
    <s v="Beauty"/>
    <s v="Beauty"/>
    <s v="Beauty"/>
    <n v="64"/>
    <s v="Beauty"/>
    <m/>
    <n v="2023"/>
    <n v="1"/>
    <n v="31"/>
    <n v="3"/>
    <s v="Weekday"/>
    <m/>
    <m/>
  </r>
  <r>
    <s v="WEB-6472"/>
    <x v="52"/>
    <s v="Kavya Sharma"/>
    <x v="0"/>
    <x v="2"/>
    <x v="7"/>
    <n v="1"/>
    <n v="706.27"/>
    <x v="3"/>
    <x v="1"/>
    <n v="4"/>
    <n v="706.27"/>
    <m/>
    <m/>
    <m/>
    <m/>
    <m/>
    <m/>
    <s v="Pending"/>
    <s v="No"/>
    <s v="Yes"/>
    <m/>
    <n v="590"/>
    <n v="451"/>
    <n v="594714.6477588166"/>
    <n v="60882.938065984097"/>
    <n v="3.804733727810651"/>
    <s v="Fiction Novel"/>
    <x v="2"/>
    <s v="Books"/>
    <s v="Books"/>
    <s v="Books"/>
    <n v="11"/>
    <s v="Books"/>
    <m/>
    <n v="2023"/>
    <n v="2"/>
    <n v="17"/>
    <n v="6"/>
    <s v="Weekday"/>
    <m/>
    <m/>
  </r>
  <r>
    <s v="WEB-9304"/>
    <x v="329"/>
    <s v="Sanjay Rao"/>
    <x v="5"/>
    <x v="0"/>
    <x v="16"/>
    <n v="3"/>
    <n v="1156.1500000000001"/>
    <x v="1"/>
    <x v="0"/>
    <n v="4"/>
    <n v="3468.4500000000003"/>
    <m/>
    <m/>
    <m/>
    <m/>
    <m/>
    <m/>
    <s v="Completed"/>
    <s v="Yes"/>
    <s v="No"/>
    <m/>
    <n v="559"/>
    <n v="408"/>
    <n v="1463424.4009529033"/>
    <n v="118285.78776560788"/>
    <n v="3.8140589569160999"/>
    <s v="Table Lamp"/>
    <x v="0"/>
    <s v="Home &amp; Kitchen"/>
    <s v="Home &amp; Kitchen"/>
    <s v="Home &amp; Kitchen"/>
    <n v="32"/>
    <s v="Home &amp; Kitchen"/>
    <m/>
    <n v="2023"/>
    <n v="12"/>
    <n v="16"/>
    <n v="7"/>
    <s v="Weekday"/>
    <m/>
    <m/>
  </r>
  <r>
    <s v="WEB-7096"/>
    <x v="151"/>
    <s v="Aditya Verma"/>
    <x v="5"/>
    <x v="3"/>
    <x v="17"/>
    <n v="1"/>
    <n v="986.98"/>
    <x v="4"/>
    <x v="0"/>
    <n v="4"/>
    <n v="986.98"/>
    <m/>
    <m/>
    <m/>
    <m/>
    <m/>
    <m/>
    <s v="Completed"/>
    <s v="No"/>
    <s v="No"/>
    <m/>
    <n v="559"/>
    <n v="408"/>
    <n v="1892867.2841657216"/>
    <n v="199432.98236095349"/>
    <n v="3.8949824970828471"/>
    <s v="Running Shoes"/>
    <x v="3"/>
    <s v="Fashion"/>
    <s v="Fashion"/>
    <s v="Fashion"/>
    <n v="45"/>
    <s v="Fashion"/>
    <m/>
    <n v="2024"/>
    <n v="2"/>
    <n v="29"/>
    <n v="5"/>
    <s v="Weekday"/>
    <m/>
    <m/>
  </r>
  <r>
    <s v="WEB-8153"/>
    <x v="796"/>
    <s v="Vikram Kumar"/>
    <x v="5"/>
    <x v="2"/>
    <x v="2"/>
    <n v="3"/>
    <n v="338.79"/>
    <x v="2"/>
    <x v="3"/>
    <n v="4"/>
    <n v="1016.3700000000001"/>
    <m/>
    <m/>
    <m/>
    <m/>
    <m/>
    <m/>
    <s v="Lost Sale"/>
    <s v="No"/>
    <s v="Yes"/>
    <m/>
    <n v="559"/>
    <n v="408"/>
    <n v="594714.6477588166"/>
    <n v="60882.938065984097"/>
    <n v="3.804733727810651"/>
    <s v="Cookbook"/>
    <x v="2"/>
    <s v="Books"/>
    <s v="Books"/>
    <s v="Books"/>
    <n v="4"/>
    <s v="Books"/>
    <m/>
    <n v="2023"/>
    <n v="3"/>
    <n v="8"/>
    <n v="4"/>
    <s v="Weekday"/>
    <m/>
    <m/>
  </r>
  <r>
    <s v="WEB-5337"/>
    <x v="570"/>
    <s v="Kavya Malhotra"/>
    <x v="2"/>
    <x v="0"/>
    <x v="0"/>
    <n v="2"/>
    <n v="1302.27"/>
    <x v="4"/>
    <x v="0"/>
    <n v="1"/>
    <n v="2604.54"/>
    <m/>
    <m/>
    <m/>
    <m/>
    <m/>
    <m/>
    <s v="Completed"/>
    <s v="Yes"/>
    <s v="No"/>
    <m/>
    <n v="589"/>
    <n v="426"/>
    <n v="1463424.4009529033"/>
    <n v="118285.78776560788"/>
    <n v="3.8140589569160999"/>
    <s v="Water Bottle"/>
    <x v="0"/>
    <s v="Home &amp; Kitchen"/>
    <s v="Home &amp; Kitchen"/>
    <s v="Home &amp; Kitchen"/>
    <n v="2"/>
    <s v="Home &amp; Kitchen"/>
    <m/>
    <n v="2024"/>
    <n v="5"/>
    <n v="11"/>
    <n v="7"/>
    <s v="Weekday"/>
    <m/>
    <m/>
  </r>
  <r>
    <s v="WEB-8577"/>
    <x v="238"/>
    <s v="Rahul Singh"/>
    <x v="7"/>
    <x v="1"/>
    <x v="8"/>
    <n v="2"/>
    <n v="1241.67"/>
    <x v="3"/>
    <x v="1"/>
    <n v="4"/>
    <n v="2483.34"/>
    <m/>
    <m/>
    <m/>
    <m/>
    <m/>
    <m/>
    <s v="Pending"/>
    <s v="No"/>
    <s v="Yes"/>
    <m/>
    <n v="567"/>
    <n v="440"/>
    <n v="2759712.3299794244"/>
    <n v="330643.50635802455"/>
    <n v="3.8641711229946525"/>
    <s v="Wireless Earbuds"/>
    <x v="1"/>
    <s v="Electronics"/>
    <s v="Electronics"/>
    <s v="Electronics"/>
    <n v="12"/>
    <s v="Electronics"/>
    <m/>
    <n v="2024"/>
    <n v="5"/>
    <n v="9"/>
    <n v="5"/>
    <s v="Weekday"/>
    <m/>
    <m/>
  </r>
  <r>
    <s v="WEB-8073"/>
    <x v="228"/>
    <s v="Ananya Rao"/>
    <x v="3"/>
    <x v="1"/>
    <x v="11"/>
    <n v="1"/>
    <n v="708.37"/>
    <x v="2"/>
    <x v="3"/>
    <n v="5"/>
    <n v="708.37"/>
    <m/>
    <m/>
    <m/>
    <m/>
    <m/>
    <m/>
    <s v="Lost Sale"/>
    <s v="No"/>
    <s v="Yes"/>
    <m/>
    <n v="619"/>
    <n v="468"/>
    <n v="2759712.3299794244"/>
    <n v="330643.50635802455"/>
    <n v="3.8641711229946525"/>
    <s v="Smart Watch"/>
    <x v="1"/>
    <s v="Electronics"/>
    <s v="Electronics"/>
    <s v="Electronics"/>
    <n v="17"/>
    <s v="Electronics"/>
    <m/>
    <n v="2024"/>
    <n v="12"/>
    <n v="26"/>
    <n v="5"/>
    <s v="Weekday"/>
    <m/>
    <m/>
  </r>
  <r>
    <s v="WEB-8505"/>
    <x v="216"/>
    <s v="Rahul Joshi"/>
    <x v="2"/>
    <x v="0"/>
    <x v="23"/>
    <n v="1"/>
    <n v="1181.6099999999999"/>
    <x v="3"/>
    <x v="0"/>
    <n v="4"/>
    <n v="1181.6099999999999"/>
    <m/>
    <m/>
    <m/>
    <m/>
    <m/>
    <m/>
    <s v="Completed"/>
    <s v="Yes"/>
    <s v="No"/>
    <m/>
    <n v="589"/>
    <n v="426"/>
    <n v="1463424.4009529033"/>
    <n v="118285.78776560788"/>
    <n v="3.8140589569160999"/>
    <s v="Led Bulb Pack"/>
    <x v="0"/>
    <s v="Home &amp; Kitchen"/>
    <s v="Home &amp; Kitchen"/>
    <s v="Home &amp; Kitchen"/>
    <n v="76"/>
    <s v="Home &amp; Kitchen"/>
    <m/>
    <n v="2023"/>
    <n v="12"/>
    <n v="31"/>
    <n v="1"/>
    <s v="Weekday"/>
    <m/>
    <m/>
  </r>
  <r>
    <s v="WEB-8998"/>
    <x v="809"/>
    <s v="Diya Malhotra"/>
    <x v="1"/>
    <x v="0"/>
    <x v="4"/>
    <n v="1"/>
    <n v="1490.44"/>
    <x v="2"/>
    <x v="0"/>
    <n v="5"/>
    <n v="1490.44"/>
    <m/>
    <m/>
    <m/>
    <m/>
    <m/>
    <m/>
    <s v="Completed"/>
    <s v="Yes"/>
    <s v="No"/>
    <m/>
    <n v="595"/>
    <n v="444"/>
    <n v="1463424.4009529033"/>
    <n v="118285.78776560788"/>
    <n v="3.8140589569160999"/>
    <s v="Non-Stick Pan"/>
    <x v="0"/>
    <s v="Home &amp; Kitchen"/>
    <s v="Home &amp; Kitchen"/>
    <s v="Home &amp; Kitchen"/>
    <n v="7"/>
    <s v="Home &amp; Kitchen"/>
    <m/>
    <n v="2024"/>
    <n v="3"/>
    <n v="1"/>
    <n v="6"/>
    <s v="Weekend"/>
    <m/>
    <m/>
  </r>
  <r>
    <s v="WEB-6957"/>
    <x v="263"/>
    <s v="Rahul Kumar"/>
    <x v="3"/>
    <x v="0"/>
    <x v="16"/>
    <n v="1"/>
    <n v="189.5"/>
    <x v="4"/>
    <x v="3"/>
    <n v="3"/>
    <n v="189.5"/>
    <m/>
    <m/>
    <m/>
    <m/>
    <m/>
    <m/>
    <s v="Lost Sale"/>
    <s v="No"/>
    <s v="Yes"/>
    <m/>
    <n v="619"/>
    <n v="468"/>
    <n v="1463424.4009529033"/>
    <n v="118285.78776560788"/>
    <n v="3.8140589569160999"/>
    <s v="Table Lamp"/>
    <x v="0"/>
    <s v="Home &amp; Kitchen"/>
    <s v="Home &amp; Kitchen"/>
    <s v="Home &amp; Kitchen"/>
    <n v="32"/>
    <s v="Home &amp; Kitchen"/>
    <m/>
    <n v="2025"/>
    <n v="4"/>
    <n v="20"/>
    <n v="1"/>
    <s v="Weekday"/>
    <m/>
    <m/>
  </r>
  <r>
    <s v="WEB-8032"/>
    <x v="282"/>
    <s v="Diya Malhotra"/>
    <x v="0"/>
    <x v="1"/>
    <x v="18"/>
    <n v="3"/>
    <n v="1606.9"/>
    <x v="0"/>
    <x v="0"/>
    <n v="2"/>
    <n v="4820.7000000000007"/>
    <m/>
    <m/>
    <m/>
    <m/>
    <m/>
    <m/>
    <s v="Completed"/>
    <s v="Yes"/>
    <s v="No"/>
    <m/>
    <n v="590"/>
    <n v="451"/>
    <n v="2759712.3299794244"/>
    <n v="330643.50635802455"/>
    <n v="3.8641711229946525"/>
    <s v="Bluetooth Speaker"/>
    <x v="1"/>
    <s v="Electronics"/>
    <s v="Electronics"/>
    <s v="Electronics"/>
    <n v="48"/>
    <s v="Electronics"/>
    <m/>
    <n v="2025"/>
    <n v="5"/>
    <n v="20"/>
    <n v="3"/>
    <s v="Weekday"/>
    <m/>
    <m/>
  </r>
  <r>
    <s v="WEB-5258"/>
    <x v="210"/>
    <s v="Ishaan Pillai"/>
    <x v="5"/>
    <x v="4"/>
    <x v="24"/>
    <n v="1"/>
    <n v="536.08000000000004"/>
    <x v="4"/>
    <x v="0"/>
    <n v="3"/>
    <n v="536.08000000000004"/>
    <m/>
    <m/>
    <m/>
    <m/>
    <m/>
    <m/>
    <s v="Completed"/>
    <s v="No"/>
    <s v="No"/>
    <m/>
    <n v="559"/>
    <n v="408"/>
    <n v="1098537.4901531704"/>
    <n v="96724.388030634553"/>
    <n v="3.9001122334455669"/>
    <s v="Face Cream"/>
    <x v="4"/>
    <s v="Beauty"/>
    <s v="Beauty"/>
    <s v="Beauty"/>
    <n v="80"/>
    <s v="Beauty"/>
    <m/>
    <n v="2024"/>
    <n v="7"/>
    <n v="13"/>
    <n v="7"/>
    <s v="Weekday"/>
    <m/>
    <m/>
  </r>
  <r>
    <s v="WEB-6369"/>
    <x v="75"/>
    <s v="Ananya Pillai"/>
    <x v="3"/>
    <x v="3"/>
    <x v="19"/>
    <n v="1"/>
    <n v="992.55"/>
    <x v="4"/>
    <x v="0"/>
    <n v="4"/>
    <n v="992.55"/>
    <m/>
    <m/>
    <m/>
    <m/>
    <m/>
    <m/>
    <s v="Completed"/>
    <s v="No"/>
    <s v="No"/>
    <m/>
    <n v="619"/>
    <n v="468"/>
    <n v="1892867.2841657216"/>
    <n v="199432.98236095349"/>
    <n v="3.8949824970828471"/>
    <s v="Sunglasses"/>
    <x v="3"/>
    <s v="Fashion"/>
    <s v="Fashion"/>
    <s v="Fashion"/>
    <n v="53"/>
    <s v="Fashion"/>
    <m/>
    <n v="2025"/>
    <n v="4"/>
    <n v="5"/>
    <n v="7"/>
    <s v="Weekday"/>
    <m/>
    <m/>
  </r>
  <r>
    <s v="WEB-6281"/>
    <x v="156"/>
    <s v="Neha Gupta"/>
    <x v="5"/>
    <x v="4"/>
    <x v="12"/>
    <n v="1"/>
    <n v="995.32"/>
    <x v="1"/>
    <x v="0"/>
    <n v="2"/>
    <n v="995.32"/>
    <m/>
    <m/>
    <m/>
    <m/>
    <m/>
    <m/>
    <s v="Completed"/>
    <s v="No"/>
    <s v="No"/>
    <m/>
    <n v="559"/>
    <n v="408"/>
    <n v="1098537.4901531704"/>
    <n v="96724.388030634553"/>
    <n v="3.9001122334455669"/>
    <s v="Perfume 50Ml"/>
    <x v="4"/>
    <s v="Beauty"/>
    <s v="Beauty"/>
    <s v="Beauty"/>
    <n v="18"/>
    <s v="Beauty"/>
    <m/>
    <n v="2024"/>
    <n v="4"/>
    <n v="22"/>
    <n v="2"/>
    <s v="Weekday"/>
    <m/>
    <m/>
  </r>
  <r>
    <s v="WEB-6000"/>
    <x v="488"/>
    <s v="Vikram Sharma"/>
    <x v="6"/>
    <x v="0"/>
    <x v="5"/>
    <n v="1"/>
    <n v="374.73"/>
    <x v="4"/>
    <x v="2"/>
    <n v="5"/>
    <n v="374.73"/>
    <m/>
    <m/>
    <m/>
    <m/>
    <m/>
    <m/>
    <s v="Completed"/>
    <s v="No"/>
    <s v="No"/>
    <m/>
    <n v="558"/>
    <n v="430"/>
    <n v="1463424.4009529033"/>
    <n v="118285.78776560788"/>
    <n v="3.8140589569160999"/>
    <s v="Storage Box"/>
    <x v="0"/>
    <s v="Home &amp; Kitchen"/>
    <s v="Home &amp; Kitchen"/>
    <s v="Home &amp; Kitchen"/>
    <n v="8"/>
    <s v="Home &amp; Kitchen"/>
    <m/>
    <n v="2024"/>
    <n v="11"/>
    <n v="6"/>
    <n v="4"/>
    <s v="Weekday"/>
    <m/>
    <m/>
  </r>
  <r>
    <s v="WEB-5536"/>
    <x v="176"/>
    <s v="Vikram Menon"/>
    <x v="0"/>
    <x v="3"/>
    <x v="20"/>
    <n v="1"/>
    <n v="709.2"/>
    <x v="3"/>
    <x v="0"/>
    <n v="5"/>
    <n v="709.2"/>
    <m/>
    <m/>
    <m/>
    <m/>
    <m/>
    <m/>
    <s v="Completed"/>
    <s v="No"/>
    <s v="No"/>
    <m/>
    <n v="590"/>
    <n v="451"/>
    <n v="1892867.2841657216"/>
    <n v="199432.98236095349"/>
    <n v="3.8949824970828471"/>
    <s v="Men'S T-Shirt"/>
    <x v="3"/>
    <s v="Fashion"/>
    <s v="Fashion"/>
    <s v="Fashion"/>
    <n v="55"/>
    <s v="Fashion"/>
    <m/>
    <n v="2024"/>
    <n v="8"/>
    <n v="29"/>
    <n v="5"/>
    <s v="Weekday"/>
    <m/>
    <m/>
  </r>
  <r>
    <s v="WEB-8008"/>
    <x v="57"/>
    <s v="Arjun Menon"/>
    <x v="6"/>
    <x v="4"/>
    <x v="6"/>
    <n v="1"/>
    <n v="346.95"/>
    <x v="2"/>
    <x v="0"/>
    <n v="4"/>
    <n v="346.95"/>
    <m/>
    <m/>
    <m/>
    <m/>
    <m/>
    <m/>
    <s v="Completed"/>
    <s v="No"/>
    <s v="No"/>
    <m/>
    <n v="558"/>
    <n v="430"/>
    <n v="1098537.4901531704"/>
    <n v="96724.388030634553"/>
    <n v="3.9001122334455669"/>
    <s v="Lipstick"/>
    <x v="4"/>
    <s v="Beauty"/>
    <s v="Beauty"/>
    <s v="Beauty"/>
    <n v="10"/>
    <s v="Beauty"/>
    <m/>
    <n v="2024"/>
    <n v="7"/>
    <n v="20"/>
    <n v="7"/>
    <s v="Weekday"/>
    <m/>
    <m/>
  </r>
  <r>
    <s v="WEB-5001"/>
    <x v="300"/>
    <s v="Vikram Pillai"/>
    <x v="0"/>
    <x v="2"/>
    <x v="15"/>
    <n v="2"/>
    <n v="740.77"/>
    <x v="4"/>
    <x v="2"/>
    <n v="3"/>
    <n v="1481.54"/>
    <m/>
    <m/>
    <m/>
    <m/>
    <m/>
    <m/>
    <s v="Completed"/>
    <s v="No"/>
    <s v="No"/>
    <m/>
    <n v="590"/>
    <n v="451"/>
    <n v="594714.6477588166"/>
    <n v="60882.938065984097"/>
    <n v="3.804733727810651"/>
    <s v="Kids Story Book"/>
    <x v="2"/>
    <s v="Books"/>
    <s v="Books"/>
    <s v="Books"/>
    <n v="23"/>
    <s v="Books"/>
    <m/>
    <n v="2023"/>
    <n v="7"/>
    <n v="8"/>
    <n v="7"/>
    <s v="Weekday"/>
    <m/>
    <m/>
  </r>
  <r>
    <s v="WEB-7345"/>
    <x v="813"/>
    <s v="Kavya Das"/>
    <x v="4"/>
    <x v="4"/>
    <x v="22"/>
    <n v="1"/>
    <n v="1086.98"/>
    <x v="3"/>
    <x v="0"/>
    <n v="1"/>
    <n v="1086.98"/>
    <m/>
    <m/>
    <m/>
    <m/>
    <m/>
    <m/>
    <s v="Completed"/>
    <s v="Yes"/>
    <s v="No"/>
    <m/>
    <n v="573"/>
    <n v="450"/>
    <n v="1098537.4901531704"/>
    <n v="96724.388030634553"/>
    <n v="3.9001122334455669"/>
    <s v="Hair Oil"/>
    <x v="4"/>
    <s v="Beauty"/>
    <s v="Beauty"/>
    <s v="Beauty"/>
    <n v="70"/>
    <s v="Beauty"/>
    <m/>
    <n v="2024"/>
    <n v="1"/>
    <n v="25"/>
    <n v="5"/>
    <s v="Weekday"/>
    <m/>
    <m/>
  </r>
  <r>
    <s v="WEB-9650"/>
    <x v="674"/>
    <s v="Kavya Iyer"/>
    <x v="6"/>
    <x v="3"/>
    <x v="10"/>
    <n v="1"/>
    <n v="1234.45"/>
    <x v="1"/>
    <x v="0"/>
    <n v="4"/>
    <n v="1234.45"/>
    <m/>
    <m/>
    <m/>
    <m/>
    <m/>
    <m/>
    <s v="Completed"/>
    <s v="Yes"/>
    <s v="No"/>
    <m/>
    <n v="558"/>
    <n v="430"/>
    <n v="1892867.2841657216"/>
    <n v="199432.98236095349"/>
    <n v="3.8949824970828471"/>
    <s v="Women'S Kurti"/>
    <x v="3"/>
    <s v="Fashion"/>
    <s v="Fashion"/>
    <s v="Fashion"/>
    <n v="15"/>
    <s v="Fashion"/>
    <m/>
    <n v="2024"/>
    <n v="5"/>
    <n v="4"/>
    <n v="7"/>
    <s v="Weekday"/>
    <m/>
    <m/>
  </r>
  <r>
    <s v="WEB-5441"/>
    <x v="785"/>
    <s v="Simran Chatterjee"/>
    <x v="0"/>
    <x v="4"/>
    <x v="21"/>
    <n v="2"/>
    <n v="1175.4000000000001"/>
    <x v="0"/>
    <x v="0"/>
    <n v="4"/>
    <n v="2350.8000000000002"/>
    <m/>
    <m/>
    <m/>
    <m/>
    <m/>
    <m/>
    <s v="Completed"/>
    <s v="Yes"/>
    <s v="No"/>
    <m/>
    <n v="590"/>
    <n v="451"/>
    <n v="1098537.4901531704"/>
    <n v="96724.388030634553"/>
    <n v="3.9001122334455669"/>
    <s v="Shampoo 200Ml"/>
    <x v="4"/>
    <s v="Beauty"/>
    <s v="Beauty"/>
    <s v="Beauty"/>
    <n v="64"/>
    <s v="Beauty"/>
    <m/>
    <n v="2024"/>
    <n v="10"/>
    <n v="25"/>
    <n v="6"/>
    <s v="Weekday"/>
    <m/>
    <m/>
  </r>
  <r>
    <s v="WEB-5973"/>
    <x v="320"/>
    <s v="Aditya Singh"/>
    <x v="0"/>
    <x v="1"/>
    <x v="18"/>
    <n v="1"/>
    <n v="2123.61"/>
    <x v="4"/>
    <x v="2"/>
    <n v="4"/>
    <n v="2123.61"/>
    <m/>
    <m/>
    <m/>
    <m/>
    <m/>
    <m/>
    <s v="Completed"/>
    <s v="No"/>
    <s v="No"/>
    <m/>
    <n v="590"/>
    <n v="451"/>
    <n v="2759712.3299794244"/>
    <n v="330643.50635802455"/>
    <n v="3.8641711229946525"/>
    <s v="Bluetooth Speaker"/>
    <x v="1"/>
    <s v="Electronics"/>
    <s v="Electronics"/>
    <s v="Electronics"/>
    <n v="48"/>
    <s v="Electronics"/>
    <m/>
    <n v="2024"/>
    <n v="8"/>
    <n v="22"/>
    <n v="5"/>
    <s v="Weekday"/>
    <m/>
    <m/>
  </r>
  <r>
    <s v="WEB-5909"/>
    <x v="538"/>
    <s v="Aditya Kumar"/>
    <x v="2"/>
    <x v="1"/>
    <x v="9"/>
    <n v="2"/>
    <n v="2504.85"/>
    <x v="3"/>
    <x v="0"/>
    <n v="4"/>
    <n v="5009.7"/>
    <m/>
    <m/>
    <m/>
    <m/>
    <m/>
    <m/>
    <s v="Completed"/>
    <s v="Yes"/>
    <s v="No"/>
    <m/>
    <n v="589"/>
    <n v="426"/>
    <n v="2759712.3299794244"/>
    <n v="330643.50635802455"/>
    <n v="3.8641711229946525"/>
    <s v="Usb Cable"/>
    <x v="1"/>
    <s v="Electronics"/>
    <s v="Electronics"/>
    <s v="Electronics"/>
    <n v="13"/>
    <s v="Electronics"/>
    <m/>
    <n v="2024"/>
    <n v="6"/>
    <n v="3"/>
    <n v="2"/>
    <s v="Weekday"/>
    <m/>
    <m/>
  </r>
  <r>
    <s v="WEB-7617"/>
    <x v="450"/>
    <s v="Rahul Mehta"/>
    <x v="3"/>
    <x v="0"/>
    <x v="0"/>
    <n v="1"/>
    <n v="1958.54"/>
    <x v="2"/>
    <x v="2"/>
    <n v="4"/>
    <n v="1958.54"/>
    <m/>
    <m/>
    <m/>
    <m/>
    <m/>
    <m/>
    <s v="Completed"/>
    <s v="No"/>
    <s v="No"/>
    <m/>
    <n v="619"/>
    <n v="468"/>
    <n v="1463424.4009529033"/>
    <n v="118285.78776560788"/>
    <n v="3.8140589569160999"/>
    <s v="Water Bottle"/>
    <x v="0"/>
    <s v="Home &amp; Kitchen"/>
    <s v="Home &amp; Kitchen"/>
    <s v="Home &amp; Kitchen"/>
    <n v="2"/>
    <s v="Home &amp; Kitchen"/>
    <m/>
    <n v="2023"/>
    <n v="11"/>
    <n v="11"/>
    <n v="7"/>
    <s v="Weekday"/>
    <m/>
    <m/>
  </r>
  <r>
    <s v="WEB-7464"/>
    <x v="800"/>
    <s v="Vikram Sharma"/>
    <x v="5"/>
    <x v="2"/>
    <x v="13"/>
    <n v="2"/>
    <n v="383.11"/>
    <x v="1"/>
    <x v="0"/>
    <n v="3"/>
    <n v="766.22"/>
    <m/>
    <m/>
    <m/>
    <m/>
    <m/>
    <m/>
    <s v="Completed"/>
    <s v="No"/>
    <s v="No"/>
    <m/>
    <n v="559"/>
    <n v="408"/>
    <n v="594714.6477588166"/>
    <n v="60882.938065984097"/>
    <n v="3.804733727810651"/>
    <s v="Self-Help Book"/>
    <x v="2"/>
    <s v="Books"/>
    <s v="Books"/>
    <s v="Books"/>
    <n v="19"/>
    <s v="Books"/>
    <m/>
    <n v="2024"/>
    <n v="11"/>
    <n v="18"/>
    <n v="2"/>
    <s v="Weekday"/>
    <m/>
    <m/>
  </r>
  <r>
    <s v="WEB-6751"/>
    <x v="375"/>
    <s v="Karan Reddy"/>
    <x v="0"/>
    <x v="2"/>
    <x v="13"/>
    <n v="2"/>
    <n v="599.79"/>
    <x v="2"/>
    <x v="0"/>
    <n v="4"/>
    <n v="1199.58"/>
    <m/>
    <m/>
    <m/>
    <m/>
    <m/>
    <m/>
    <s v="Completed"/>
    <s v="Yes"/>
    <s v="No"/>
    <m/>
    <n v="590"/>
    <n v="451"/>
    <n v="594714.6477588166"/>
    <n v="60882.938065984097"/>
    <n v="3.804733727810651"/>
    <s v="Self-Help Book"/>
    <x v="2"/>
    <s v="Books"/>
    <s v="Books"/>
    <s v="Books"/>
    <n v="19"/>
    <s v="Books"/>
    <m/>
    <n v="2024"/>
    <n v="11"/>
    <n v="9"/>
    <n v="7"/>
    <s v="Weekday"/>
    <m/>
    <m/>
  </r>
  <r>
    <s v="WEB-8652"/>
    <x v="785"/>
    <s v="Rohan Nair"/>
    <x v="6"/>
    <x v="0"/>
    <x v="16"/>
    <n v="2"/>
    <n v="393.45"/>
    <x v="4"/>
    <x v="0"/>
    <n v="1"/>
    <n v="786.9"/>
    <m/>
    <m/>
    <m/>
    <m/>
    <m/>
    <m/>
    <s v="Completed"/>
    <s v="No"/>
    <s v="No"/>
    <m/>
    <n v="558"/>
    <n v="430"/>
    <n v="1463424.4009529033"/>
    <n v="118285.78776560788"/>
    <n v="3.8140589569160999"/>
    <s v="Table Lamp"/>
    <x v="0"/>
    <s v="Home &amp; Kitchen"/>
    <s v="Home &amp; Kitchen"/>
    <s v="Home &amp; Kitchen"/>
    <n v="32"/>
    <s v="Home &amp; Kitchen"/>
    <m/>
    <n v="2024"/>
    <n v="10"/>
    <n v="25"/>
    <n v="6"/>
    <s v="Weekday"/>
    <m/>
    <m/>
  </r>
  <r>
    <s v="WEB-9642"/>
    <x v="466"/>
    <s v="Diya Kumar"/>
    <x v="1"/>
    <x v="4"/>
    <x v="12"/>
    <n v="1"/>
    <n v="1378.27"/>
    <x v="0"/>
    <x v="0"/>
    <n v="4"/>
    <n v="1378.27"/>
    <m/>
    <m/>
    <m/>
    <m/>
    <m/>
    <m/>
    <s v="Completed"/>
    <s v="Yes"/>
    <s v="No"/>
    <m/>
    <n v="595"/>
    <n v="444"/>
    <n v="1098537.4901531704"/>
    <n v="96724.388030634553"/>
    <n v="3.9001122334455669"/>
    <s v="Perfume 50Ml"/>
    <x v="4"/>
    <s v="Beauty"/>
    <s v="Beauty"/>
    <s v="Beauty"/>
    <n v="18"/>
    <s v="Beauty"/>
    <m/>
    <n v="2024"/>
    <n v="5"/>
    <n v="8"/>
    <n v="4"/>
    <s v="Weekday"/>
    <m/>
    <m/>
  </r>
  <r>
    <s v="WEB-9247"/>
    <x v="340"/>
    <s v="Aditya Singh"/>
    <x v="2"/>
    <x v="4"/>
    <x v="24"/>
    <n v="2"/>
    <n v="577.51"/>
    <x v="5"/>
    <x v="3"/>
    <n v="3"/>
    <n v="1155.02"/>
    <m/>
    <m/>
    <m/>
    <m/>
    <m/>
    <m/>
    <s v="Lost Sale"/>
    <s v="No"/>
    <s v="Yes"/>
    <m/>
    <n v="589"/>
    <n v="426"/>
    <n v="1098537.4901531704"/>
    <n v="96724.388030634553"/>
    <n v="3.9001122334455669"/>
    <s v="Face Cream"/>
    <x v="4"/>
    <s v="Beauty"/>
    <s v="Beauty"/>
    <s v="Beauty"/>
    <n v="80"/>
    <s v="Beauty"/>
    <m/>
    <n v="2025"/>
    <n v="1"/>
    <n v="4"/>
    <n v="7"/>
    <s v="Weekday"/>
    <m/>
    <m/>
  </r>
  <r>
    <s v="WEB-6494"/>
    <x v="88"/>
    <s v="Rahul Sharma"/>
    <x v="2"/>
    <x v="4"/>
    <x v="24"/>
    <n v="1"/>
    <n v="249.97"/>
    <x v="1"/>
    <x v="0"/>
    <n v="3"/>
    <n v="249.97"/>
    <m/>
    <m/>
    <m/>
    <m/>
    <m/>
    <m/>
    <s v="Completed"/>
    <s v="No"/>
    <s v="No"/>
    <m/>
    <n v="589"/>
    <n v="426"/>
    <n v="1098537.4901531704"/>
    <n v="96724.388030634553"/>
    <n v="3.9001122334455669"/>
    <s v="Face Cream"/>
    <x v="4"/>
    <s v="Beauty"/>
    <s v="Beauty"/>
    <s v="Beauty"/>
    <n v="80"/>
    <s v="Beauty"/>
    <m/>
    <n v="2024"/>
    <n v="11"/>
    <n v="10"/>
    <n v="1"/>
    <s v="Weekday"/>
    <m/>
    <m/>
  </r>
  <r>
    <s v="WEB-6502"/>
    <x v="804"/>
    <s v="Meera Gupta"/>
    <x v="4"/>
    <x v="1"/>
    <x v="8"/>
    <n v="1"/>
    <n v="1160.68"/>
    <x v="0"/>
    <x v="0"/>
    <n v="5"/>
    <n v="1160.68"/>
    <m/>
    <m/>
    <m/>
    <m/>
    <m/>
    <m/>
    <s v="Completed"/>
    <s v="Yes"/>
    <s v="No"/>
    <m/>
    <n v="573"/>
    <n v="450"/>
    <n v="2759712.3299794244"/>
    <n v="330643.50635802455"/>
    <n v="3.8641711229946525"/>
    <s v="Wireless Earbuds"/>
    <x v="1"/>
    <s v="Electronics"/>
    <s v="Electronics"/>
    <s v="Electronics"/>
    <n v="12"/>
    <s v="Electronics"/>
    <m/>
    <n v="2024"/>
    <n v="2"/>
    <n v="17"/>
    <n v="7"/>
    <s v="Weekday"/>
    <m/>
    <m/>
  </r>
  <r>
    <s v="WEB-6092"/>
    <x v="880"/>
    <s v="Aditya Nair"/>
    <x v="0"/>
    <x v="2"/>
    <x v="13"/>
    <n v="1"/>
    <n v="647.82000000000005"/>
    <x v="1"/>
    <x v="0"/>
    <n v="5"/>
    <n v="647.82000000000005"/>
    <m/>
    <m/>
    <m/>
    <m/>
    <m/>
    <m/>
    <s v="Completed"/>
    <s v="No"/>
    <s v="No"/>
    <m/>
    <n v="590"/>
    <n v="451"/>
    <n v="594714.6477588166"/>
    <n v="60882.938065984097"/>
    <n v="3.804733727810651"/>
    <s v="Self-Help Book"/>
    <x v="2"/>
    <s v="Books"/>
    <s v="Books"/>
    <s v="Books"/>
    <n v="19"/>
    <s v="Books"/>
    <m/>
    <n v="2023"/>
    <n v="5"/>
    <n v="22"/>
    <n v="2"/>
    <s v="Weekday"/>
    <m/>
    <m/>
  </r>
  <r>
    <s v="WEB-7662"/>
    <x v="857"/>
    <s v="Rohan Khan"/>
    <x v="3"/>
    <x v="3"/>
    <x v="3"/>
    <n v="1"/>
    <n v="2401.11"/>
    <x v="1"/>
    <x v="0"/>
    <n v="4"/>
    <n v="2401.11"/>
    <m/>
    <m/>
    <m/>
    <m/>
    <m/>
    <m/>
    <s v="Completed"/>
    <s v="Yes"/>
    <s v="No"/>
    <m/>
    <n v="619"/>
    <n v="468"/>
    <n v="1892867.2841657216"/>
    <n v="199432.98236095349"/>
    <n v="3.8949824970828471"/>
    <s v="Denim Jeans"/>
    <x v="3"/>
    <s v="Fashion"/>
    <s v="Fashion"/>
    <s v="Fashion"/>
    <n v="6"/>
    <s v="Fashion"/>
    <m/>
    <n v="2023"/>
    <n v="10"/>
    <n v="5"/>
    <n v="5"/>
    <s v="Weekday"/>
    <m/>
    <m/>
  </r>
  <r>
    <s v="WEB-7916"/>
    <x v="317"/>
    <s v="Tanya Kumar"/>
    <x v="0"/>
    <x v="0"/>
    <x v="0"/>
    <n v="2"/>
    <n v="1690.55"/>
    <x v="2"/>
    <x v="0"/>
    <n v="5"/>
    <n v="3381.1"/>
    <m/>
    <m/>
    <m/>
    <m/>
    <m/>
    <m/>
    <s v="Completed"/>
    <s v="Yes"/>
    <s v="No"/>
    <m/>
    <n v="590"/>
    <n v="451"/>
    <n v="1463424.4009529033"/>
    <n v="118285.78776560788"/>
    <n v="3.8140589569160999"/>
    <s v="Water Bottle"/>
    <x v="0"/>
    <s v="Home &amp; Kitchen"/>
    <s v="Home &amp; Kitchen"/>
    <s v="Home &amp; Kitchen"/>
    <n v="2"/>
    <s v="Home &amp; Kitchen"/>
    <m/>
    <n v="2023"/>
    <n v="1"/>
    <n v="15"/>
    <n v="1"/>
    <s v="Weekday"/>
    <m/>
    <m/>
  </r>
  <r>
    <s v="WEB-6431"/>
    <x v="59"/>
    <s v="Diya Rao"/>
    <x v="1"/>
    <x v="4"/>
    <x v="24"/>
    <n v="2"/>
    <n v="772.22"/>
    <x v="2"/>
    <x v="3"/>
    <n v="5"/>
    <n v="1544.44"/>
    <m/>
    <m/>
    <m/>
    <m/>
    <m/>
    <m/>
    <s v="Lost Sale"/>
    <s v="No"/>
    <s v="Yes"/>
    <m/>
    <n v="595"/>
    <n v="444"/>
    <n v="1098537.4901531704"/>
    <n v="96724.388030634553"/>
    <n v="3.9001122334455669"/>
    <s v="Face Cream"/>
    <x v="4"/>
    <s v="Beauty"/>
    <s v="Beauty"/>
    <s v="Beauty"/>
    <n v="80"/>
    <s v="Beauty"/>
    <m/>
    <n v="2025"/>
    <n v="1"/>
    <n v="26"/>
    <n v="1"/>
    <s v="Weekday"/>
    <m/>
    <m/>
  </r>
  <r>
    <s v="WEB-8987"/>
    <x v="32"/>
    <s v="Vivaan Verma"/>
    <x v="1"/>
    <x v="4"/>
    <x v="24"/>
    <n v="3"/>
    <n v="799.71"/>
    <x v="0"/>
    <x v="0"/>
    <n v="5"/>
    <n v="2399.13"/>
    <m/>
    <m/>
    <m/>
    <m/>
    <m/>
    <m/>
    <s v="Completed"/>
    <s v="Yes"/>
    <s v="No"/>
    <m/>
    <n v="595"/>
    <n v="444"/>
    <n v="1098537.4901531704"/>
    <n v="96724.388030634553"/>
    <n v="3.9001122334455669"/>
    <s v="Face Cream"/>
    <x v="4"/>
    <s v="Beauty"/>
    <s v="Beauty"/>
    <s v="Beauty"/>
    <n v="80"/>
    <s v="Beauty"/>
    <m/>
    <n v="2023"/>
    <n v="4"/>
    <n v="8"/>
    <n v="7"/>
    <s v="Weekday"/>
    <m/>
    <m/>
  </r>
  <r>
    <s v="WEB-8722"/>
    <x v="833"/>
    <s v="Karan Nair"/>
    <x v="7"/>
    <x v="2"/>
    <x v="2"/>
    <n v="1"/>
    <n v="164.71"/>
    <x v="3"/>
    <x v="0"/>
    <n v="4"/>
    <n v="164.71"/>
    <m/>
    <m/>
    <m/>
    <m/>
    <m/>
    <m/>
    <s v="Completed"/>
    <s v="No"/>
    <s v="No"/>
    <m/>
    <n v="567"/>
    <n v="440"/>
    <n v="594714.6477588166"/>
    <n v="60882.938065984097"/>
    <n v="3.804733727810651"/>
    <s v="Cookbook"/>
    <x v="2"/>
    <s v="Books"/>
    <s v="Books"/>
    <s v="Books"/>
    <n v="4"/>
    <s v="Books"/>
    <m/>
    <n v="2024"/>
    <n v="4"/>
    <n v="4"/>
    <n v="5"/>
    <s v="Weekday"/>
    <m/>
    <m/>
  </r>
  <r>
    <s v="WEB-8208"/>
    <x v="420"/>
    <s v="Sanjay Rao"/>
    <x v="2"/>
    <x v="3"/>
    <x v="20"/>
    <n v="1"/>
    <n v="2227.35"/>
    <x v="3"/>
    <x v="3"/>
    <n v="4"/>
    <n v="2227.35"/>
    <m/>
    <m/>
    <m/>
    <m/>
    <m/>
    <m/>
    <s v="Lost Sale"/>
    <s v="No"/>
    <s v="Yes"/>
    <m/>
    <n v="589"/>
    <n v="426"/>
    <n v="1892867.2841657216"/>
    <n v="199432.98236095349"/>
    <n v="3.8949824970828471"/>
    <s v="Men'S T-Shirt"/>
    <x v="3"/>
    <s v="Fashion"/>
    <s v="Fashion"/>
    <s v="Fashion"/>
    <n v="55"/>
    <s v="Fashion"/>
    <m/>
    <n v="2024"/>
    <n v="8"/>
    <n v="26"/>
    <n v="2"/>
    <s v="Weekday"/>
    <m/>
    <m/>
  </r>
  <r>
    <s v="WEB-6262"/>
    <x v="838"/>
    <s v="Rahul Joshi"/>
    <x v="5"/>
    <x v="3"/>
    <x v="20"/>
    <n v="2"/>
    <n v="1003"/>
    <x v="3"/>
    <x v="3"/>
    <n v="5"/>
    <n v="2006"/>
    <m/>
    <m/>
    <m/>
    <m/>
    <m/>
    <m/>
    <s v="Lost Sale"/>
    <s v="No"/>
    <s v="Yes"/>
    <m/>
    <n v="559"/>
    <n v="408"/>
    <n v="1892867.2841657216"/>
    <n v="199432.98236095349"/>
    <n v="3.8949824970828471"/>
    <s v="Men'S T-Shirt"/>
    <x v="3"/>
    <s v="Fashion"/>
    <s v="Fashion"/>
    <s v="Fashion"/>
    <n v="55"/>
    <s v="Fashion"/>
    <m/>
    <n v="2024"/>
    <n v="3"/>
    <n v="13"/>
    <n v="4"/>
    <s v="Weekday"/>
    <m/>
    <m/>
  </r>
  <r>
    <s v="WEB-7592"/>
    <x v="206"/>
    <s v="Ishaan Iyer"/>
    <x v="6"/>
    <x v="3"/>
    <x v="3"/>
    <n v="1"/>
    <n v="2021.29"/>
    <x v="2"/>
    <x v="0"/>
    <n v="4"/>
    <n v="2021.29"/>
    <m/>
    <m/>
    <m/>
    <m/>
    <m/>
    <m/>
    <s v="Completed"/>
    <s v="Yes"/>
    <s v="No"/>
    <m/>
    <n v="558"/>
    <n v="430"/>
    <n v="1892867.2841657216"/>
    <n v="199432.98236095349"/>
    <n v="3.8949824970828471"/>
    <s v="Denim Jeans"/>
    <x v="3"/>
    <s v="Fashion"/>
    <s v="Fashion"/>
    <s v="Fashion"/>
    <n v="6"/>
    <s v="Fashion"/>
    <m/>
    <n v="2024"/>
    <n v="12"/>
    <n v="1"/>
    <n v="1"/>
    <s v="Weekend"/>
    <m/>
    <m/>
  </r>
  <r>
    <s v="WEB-9280"/>
    <x v="746"/>
    <s v="Meera Bose"/>
    <x v="3"/>
    <x v="3"/>
    <x v="17"/>
    <n v="1"/>
    <n v="712.28"/>
    <x v="0"/>
    <x v="0"/>
    <n v="5"/>
    <n v="712.28"/>
    <m/>
    <m/>
    <m/>
    <m/>
    <m/>
    <m/>
    <s v="Completed"/>
    <s v="No"/>
    <s v="No"/>
    <m/>
    <n v="619"/>
    <n v="468"/>
    <n v="1892867.2841657216"/>
    <n v="199432.98236095349"/>
    <n v="3.8949824970828471"/>
    <s v="Running Shoes"/>
    <x v="3"/>
    <s v="Fashion"/>
    <s v="Fashion"/>
    <s v="Fashion"/>
    <n v="45"/>
    <s v="Fashion"/>
    <m/>
    <n v="2023"/>
    <n v="10"/>
    <n v="1"/>
    <n v="1"/>
    <s v="Weekend"/>
    <m/>
    <m/>
  </r>
  <r>
    <s v="WEB-7819"/>
    <x v="480"/>
    <s v="Aditya Nair"/>
    <x v="6"/>
    <x v="2"/>
    <x v="7"/>
    <n v="1"/>
    <n v="612.25"/>
    <x v="1"/>
    <x v="0"/>
    <n v="3"/>
    <n v="612.25"/>
    <m/>
    <m/>
    <m/>
    <m/>
    <m/>
    <m/>
    <s v="Completed"/>
    <s v="No"/>
    <s v="No"/>
    <m/>
    <n v="558"/>
    <n v="430"/>
    <n v="594714.6477588166"/>
    <n v="60882.938065984097"/>
    <n v="3.804733727810651"/>
    <s v="Fiction Novel"/>
    <x v="2"/>
    <s v="Books"/>
    <s v="Books"/>
    <s v="Books"/>
    <n v="11"/>
    <s v="Books"/>
    <m/>
    <n v="2023"/>
    <n v="1"/>
    <n v="4"/>
    <n v="4"/>
    <s v="Weekday"/>
    <m/>
    <m/>
  </r>
  <r>
    <s v="WEB-5556"/>
    <x v="352"/>
    <s v="Pooja Bose"/>
    <x v="1"/>
    <x v="3"/>
    <x v="19"/>
    <n v="2"/>
    <n v="803.66"/>
    <x v="4"/>
    <x v="1"/>
    <n v="2"/>
    <n v="1607.32"/>
    <m/>
    <m/>
    <m/>
    <m/>
    <m/>
    <m/>
    <s v="Pending"/>
    <s v="No"/>
    <s v="Yes"/>
    <m/>
    <n v="595"/>
    <n v="444"/>
    <n v="1892867.2841657216"/>
    <n v="199432.98236095349"/>
    <n v="3.8949824970828471"/>
    <s v="Sunglasses"/>
    <x v="3"/>
    <s v="Fashion"/>
    <s v="Fashion"/>
    <s v="Fashion"/>
    <n v="53"/>
    <s v="Fashion"/>
    <m/>
    <n v="2025"/>
    <n v="6"/>
    <n v="13"/>
    <n v="6"/>
    <s v="Weekday"/>
    <m/>
    <m/>
  </r>
  <r>
    <s v="WEB-9225"/>
    <x v="297"/>
    <s v="Ananya Khan"/>
    <x v="1"/>
    <x v="4"/>
    <x v="21"/>
    <n v="1"/>
    <n v="1312.97"/>
    <x v="1"/>
    <x v="0"/>
    <n v="4"/>
    <n v="1312.97"/>
    <m/>
    <m/>
    <m/>
    <m/>
    <m/>
    <m/>
    <s v="Completed"/>
    <s v="Yes"/>
    <s v="No"/>
    <m/>
    <n v="595"/>
    <n v="444"/>
    <n v="1098537.4901531704"/>
    <n v="96724.388030634553"/>
    <n v="3.9001122334455669"/>
    <s v="Shampoo 200Ml"/>
    <x v="4"/>
    <s v="Beauty"/>
    <s v="Beauty"/>
    <s v="Beauty"/>
    <n v="64"/>
    <s v="Beauty"/>
    <m/>
    <n v="2025"/>
    <n v="1"/>
    <n v="9"/>
    <n v="5"/>
    <s v="Weekday"/>
    <m/>
    <m/>
  </r>
  <r>
    <s v="WEB-8366"/>
    <x v="99"/>
    <s v="Saanvi Iyer"/>
    <x v="0"/>
    <x v="0"/>
    <x v="23"/>
    <n v="1"/>
    <n v="1394.77"/>
    <x v="3"/>
    <x v="0"/>
    <n v="3"/>
    <n v="1394.77"/>
    <m/>
    <m/>
    <m/>
    <m/>
    <m/>
    <m/>
    <s v="Completed"/>
    <s v="Yes"/>
    <s v="No"/>
    <m/>
    <n v="590"/>
    <n v="451"/>
    <n v="1463424.4009529033"/>
    <n v="118285.78776560788"/>
    <n v="3.8140589569160999"/>
    <s v="Led Bulb Pack"/>
    <x v="0"/>
    <s v="Home &amp; Kitchen"/>
    <s v="Home &amp; Kitchen"/>
    <s v="Home &amp; Kitchen"/>
    <n v="76"/>
    <s v="Home &amp; Kitchen"/>
    <m/>
    <n v="2024"/>
    <n v="7"/>
    <n v="11"/>
    <n v="5"/>
    <s v="Weekday"/>
    <m/>
    <m/>
  </r>
  <r>
    <s v="WEB-8580"/>
    <x v="676"/>
    <s v="Rahul Bose"/>
    <x v="7"/>
    <x v="4"/>
    <x v="21"/>
    <n v="1"/>
    <n v="863.39"/>
    <x v="3"/>
    <x v="2"/>
    <n v="4"/>
    <n v="863.39"/>
    <m/>
    <m/>
    <m/>
    <m/>
    <m/>
    <m/>
    <s v="Completed"/>
    <s v="No"/>
    <s v="No"/>
    <m/>
    <n v="567"/>
    <n v="440"/>
    <n v="1098537.4901531704"/>
    <n v="96724.388030634553"/>
    <n v="3.9001122334455669"/>
    <s v="Shampoo 200Ml"/>
    <x v="4"/>
    <s v="Beauty"/>
    <s v="Beauty"/>
    <s v="Beauty"/>
    <n v="64"/>
    <s v="Beauty"/>
    <m/>
    <n v="2025"/>
    <n v="4"/>
    <n v="16"/>
    <n v="4"/>
    <s v="Weekday"/>
    <m/>
    <m/>
  </r>
  <r>
    <s v="WEB-8027"/>
    <x v="154"/>
    <s v="Neha Kumar"/>
    <x v="6"/>
    <x v="4"/>
    <x v="21"/>
    <n v="2"/>
    <n v="798.50450765864298"/>
    <x v="2"/>
    <x v="0"/>
    <n v="5"/>
    <n v="1597.009015317286"/>
    <m/>
    <m/>
    <m/>
    <m/>
    <m/>
    <m/>
    <s v="Completed"/>
    <s v="Yes"/>
    <s v="No"/>
    <m/>
    <n v="558"/>
    <n v="430"/>
    <n v="1098537.4901531704"/>
    <n v="96724.388030634553"/>
    <n v="3.9001122334455669"/>
    <s v="Shampoo 200Ml"/>
    <x v="4"/>
    <s v="Beauty"/>
    <s v="Beauty"/>
    <s v="Beauty"/>
    <n v="64"/>
    <s v="Beauty"/>
    <m/>
    <n v="2023"/>
    <n v="6"/>
    <n v="4"/>
    <n v="1"/>
    <s v="Weekday"/>
    <m/>
    <m/>
  </r>
  <r>
    <s v="WEB-8267"/>
    <x v="564"/>
    <s v="Ananya Khan"/>
    <x v="4"/>
    <x v="1"/>
    <x v="18"/>
    <n v="1"/>
    <n v="2529.19"/>
    <x v="1"/>
    <x v="2"/>
    <n v="1"/>
    <n v="2529.19"/>
    <m/>
    <m/>
    <m/>
    <m/>
    <m/>
    <m/>
    <s v="Completed"/>
    <s v="No"/>
    <s v="No"/>
    <m/>
    <n v="573"/>
    <n v="450"/>
    <n v="2759712.3299794244"/>
    <n v="330643.50635802455"/>
    <n v="3.8641711229946525"/>
    <s v="Bluetooth Speaker"/>
    <x v="1"/>
    <s v="Electronics"/>
    <s v="Electronics"/>
    <s v="Electronics"/>
    <n v="48"/>
    <s v="Electronics"/>
    <m/>
    <n v="2024"/>
    <n v="9"/>
    <n v="26"/>
    <n v="5"/>
    <s v="Weekday"/>
    <m/>
    <m/>
  </r>
  <r>
    <s v="WEB-6736"/>
    <x v="449"/>
    <s v="Rahul Bose"/>
    <x v="3"/>
    <x v="2"/>
    <x v="13"/>
    <n v="1"/>
    <n v="648.20000000000005"/>
    <x v="2"/>
    <x v="0"/>
    <n v="4"/>
    <n v="648.20000000000005"/>
    <m/>
    <m/>
    <m/>
    <m/>
    <m/>
    <m/>
    <s v="Completed"/>
    <s v="No"/>
    <s v="No"/>
    <m/>
    <n v="619"/>
    <n v="468"/>
    <n v="594714.6477588166"/>
    <n v="60882.938065984097"/>
    <n v="3.804733727810651"/>
    <s v="Self-Help Book"/>
    <x v="2"/>
    <s v="Books"/>
    <s v="Books"/>
    <s v="Books"/>
    <n v="19"/>
    <s v="Books"/>
    <m/>
    <n v="2024"/>
    <n v="6"/>
    <n v="10"/>
    <n v="2"/>
    <s v="Weekday"/>
    <m/>
    <m/>
  </r>
  <r>
    <s v="WEB-7351"/>
    <x v="311"/>
    <s v="Aditya Sharma"/>
    <x v="6"/>
    <x v="2"/>
    <x v="14"/>
    <n v="1"/>
    <n v="586.73"/>
    <x v="3"/>
    <x v="0"/>
    <n v="5"/>
    <n v="586.73"/>
    <m/>
    <m/>
    <m/>
    <m/>
    <m/>
    <m/>
    <s v="Completed"/>
    <s v="No"/>
    <s v="No"/>
    <m/>
    <n v="558"/>
    <n v="430"/>
    <n v="594714.6477588166"/>
    <n v="60882.938065984097"/>
    <n v="3.804733727810651"/>
    <s v="Notebook Set"/>
    <x v="2"/>
    <s v="Books"/>
    <s v="Books"/>
    <s v="Books"/>
    <n v="20"/>
    <s v="Books"/>
    <m/>
    <n v="2023"/>
    <n v="4"/>
    <n v="7"/>
    <n v="6"/>
    <s v="Weekend"/>
    <m/>
    <m/>
  </r>
  <r>
    <s v="WEB-8860"/>
    <x v="640"/>
    <s v="Meera Das"/>
    <x v="2"/>
    <x v="3"/>
    <x v="3"/>
    <n v="1"/>
    <n v="1174.58"/>
    <x v="1"/>
    <x v="0"/>
    <n v="2"/>
    <n v="1174.58"/>
    <m/>
    <m/>
    <m/>
    <m/>
    <m/>
    <m/>
    <s v="Completed"/>
    <s v="Yes"/>
    <s v="No"/>
    <m/>
    <n v="589"/>
    <n v="426"/>
    <n v="1892867.2841657216"/>
    <n v="199432.98236095349"/>
    <n v="3.8949824970828471"/>
    <s v="Denim Jeans"/>
    <x v="3"/>
    <s v="Fashion"/>
    <s v="Fashion"/>
    <s v="Fashion"/>
    <n v="6"/>
    <s v="Fashion"/>
    <m/>
    <n v="2023"/>
    <n v="10"/>
    <n v="6"/>
    <n v="6"/>
    <s v="Weekday"/>
    <m/>
    <m/>
  </r>
  <r>
    <s v="WEB-6917"/>
    <x v="512"/>
    <s v="Rohan Gupta"/>
    <x v="3"/>
    <x v="4"/>
    <x v="12"/>
    <n v="1"/>
    <n v="1398.58"/>
    <x v="4"/>
    <x v="1"/>
    <n v="3"/>
    <n v="1398.58"/>
    <m/>
    <m/>
    <m/>
    <m/>
    <m/>
    <m/>
    <s v="Pending"/>
    <s v="No"/>
    <s v="Yes"/>
    <m/>
    <n v="619"/>
    <n v="468"/>
    <n v="1098537.4901531704"/>
    <n v="96724.388030634553"/>
    <n v="3.9001122334455669"/>
    <s v="Perfume 50Ml"/>
    <x v="4"/>
    <s v="Beauty"/>
    <s v="Beauty"/>
    <s v="Beauty"/>
    <n v="18"/>
    <s v="Beauty"/>
    <m/>
    <n v="2023"/>
    <n v="7"/>
    <n v="28"/>
    <n v="6"/>
    <s v="Weekday"/>
    <m/>
    <m/>
  </r>
  <r>
    <s v="WEB-7112"/>
    <x v="63"/>
    <s v="Aarav Singh"/>
    <x v="6"/>
    <x v="2"/>
    <x v="13"/>
    <n v="1"/>
    <n v="431.67"/>
    <x v="3"/>
    <x v="0"/>
    <m/>
    <n v="431.67"/>
    <m/>
    <m/>
    <m/>
    <m/>
    <m/>
    <m/>
    <s v="Completed"/>
    <s v="No"/>
    <s v="No"/>
    <m/>
    <n v="558"/>
    <n v="430"/>
    <n v="594714.6477588166"/>
    <n v="60882.938065984097"/>
    <n v="3.804733727810651"/>
    <s v="Self-Help Book"/>
    <x v="2"/>
    <s v="Books"/>
    <s v="Books"/>
    <s v="Books"/>
    <n v="19"/>
    <s v="Books"/>
    <m/>
    <n v="2024"/>
    <n v="5"/>
    <n v="13"/>
    <n v="2"/>
    <s v="Weekday"/>
    <m/>
    <m/>
  </r>
  <r>
    <s v="WEB-9223"/>
    <x v="378"/>
    <s v="Karan Iyer"/>
    <x v="8"/>
    <x v="1"/>
    <x v="8"/>
    <n v="2"/>
    <n v="494.88"/>
    <x v="1"/>
    <x v="0"/>
    <n v="5"/>
    <n v="989.76"/>
    <m/>
    <m/>
    <m/>
    <m/>
    <m/>
    <m/>
    <s v="Completed"/>
    <s v="No"/>
    <s v="No"/>
    <m/>
    <n v="50"/>
    <n v="37"/>
    <n v="2759712.3299794244"/>
    <n v="330643.50635802455"/>
    <n v="3.8641711229946525"/>
    <s v="Wireless Earbuds"/>
    <x v="1"/>
    <s v="Electronics"/>
    <s v="Electronics"/>
    <s v="Electronics"/>
    <n v="12"/>
    <s v="Electronics"/>
    <m/>
    <n v="2023"/>
    <n v="10"/>
    <n v="12"/>
    <n v="5"/>
    <s v="Weekday"/>
    <m/>
    <m/>
  </r>
  <r>
    <s v="WEB-6777"/>
    <x v="551"/>
    <s v="Sanjay Chatterjee"/>
    <x v="4"/>
    <x v="2"/>
    <x v="15"/>
    <n v="1"/>
    <n v="212.94"/>
    <x v="4"/>
    <x v="0"/>
    <n v="3"/>
    <n v="212.94"/>
    <m/>
    <m/>
    <m/>
    <m/>
    <m/>
    <m/>
    <s v="Completed"/>
    <s v="No"/>
    <s v="No"/>
    <m/>
    <n v="573"/>
    <n v="450"/>
    <n v="594714.6477588166"/>
    <n v="60882.938065984097"/>
    <n v="3.804733727810651"/>
    <s v="Kids Story Book"/>
    <x v="2"/>
    <s v="Books"/>
    <s v="Books"/>
    <s v="Books"/>
    <n v="23"/>
    <s v="Books"/>
    <m/>
    <n v="2025"/>
    <n v="6"/>
    <n v="3"/>
    <n v="3"/>
    <s v="Weekday"/>
    <m/>
    <m/>
  </r>
  <r>
    <s v="WEB-6907"/>
    <x v="698"/>
    <s v="Aarav Reddy"/>
    <x v="6"/>
    <x v="1"/>
    <x v="1"/>
    <n v="1"/>
    <n v="1485.32"/>
    <x v="0"/>
    <x v="0"/>
    <n v="2"/>
    <n v="1485.32"/>
    <m/>
    <m/>
    <m/>
    <m/>
    <m/>
    <m/>
    <s v="Completed"/>
    <s v="Yes"/>
    <s v="No"/>
    <m/>
    <n v="558"/>
    <n v="430"/>
    <n v="2759712.3299794244"/>
    <n v="330643.50635802455"/>
    <n v="3.8641711229946525"/>
    <s v="Power Bank 10000Mah"/>
    <x v="1"/>
    <s v="Electronics"/>
    <s v="Electronics"/>
    <s v="Electronics"/>
    <n v="3"/>
    <s v="Electronics"/>
    <m/>
    <n v="2024"/>
    <n v="11"/>
    <n v="7"/>
    <n v="5"/>
    <s v="Weekend"/>
    <m/>
    <m/>
  </r>
  <r>
    <s v="WEB-6183"/>
    <x v="660"/>
    <s v="Sanjay Singh"/>
    <x v="6"/>
    <x v="1"/>
    <x v="8"/>
    <n v="2"/>
    <n v="926.23"/>
    <x v="2"/>
    <x v="0"/>
    <m/>
    <n v="1852.46"/>
    <m/>
    <m/>
    <m/>
    <m/>
    <m/>
    <m/>
    <s v="Completed"/>
    <s v="Yes"/>
    <s v="No"/>
    <m/>
    <n v="558"/>
    <n v="430"/>
    <n v="2759712.3299794244"/>
    <n v="330643.50635802455"/>
    <n v="3.8641711229946525"/>
    <s v="Wireless Earbuds"/>
    <x v="1"/>
    <s v="Electronics"/>
    <s v="Electronics"/>
    <s v="Electronics"/>
    <n v="12"/>
    <s v="Electronics"/>
    <m/>
    <n v="2024"/>
    <n v="4"/>
    <n v="14"/>
    <n v="1"/>
    <s v="Weekday"/>
    <m/>
    <m/>
  </r>
  <r>
    <s v="WEB-8325"/>
    <x v="717"/>
    <s v="Rohan Sharma"/>
    <x v="0"/>
    <x v="4"/>
    <x v="22"/>
    <n v="1"/>
    <n v="686.52"/>
    <x v="4"/>
    <x v="0"/>
    <n v="2"/>
    <n v="686.52"/>
    <m/>
    <m/>
    <m/>
    <m/>
    <m/>
    <m/>
    <s v="Completed"/>
    <s v="No"/>
    <s v="No"/>
    <m/>
    <n v="590"/>
    <n v="451"/>
    <n v="1098537.4901531704"/>
    <n v="96724.388030634553"/>
    <n v="3.9001122334455669"/>
    <s v="Hair Oil"/>
    <x v="4"/>
    <s v="Beauty"/>
    <s v="Beauty"/>
    <s v="Beauty"/>
    <n v="70"/>
    <s v="Beauty"/>
    <m/>
    <n v="2023"/>
    <n v="7"/>
    <n v="14"/>
    <n v="6"/>
    <s v="Weekday"/>
    <m/>
    <m/>
  </r>
  <r>
    <s v="WEB-9259"/>
    <x v="603"/>
    <s v="Diya Gupta"/>
    <x v="7"/>
    <x v="0"/>
    <x v="4"/>
    <n v="2"/>
    <n v="1895.74"/>
    <x v="0"/>
    <x v="0"/>
    <n v="4"/>
    <n v="3791.48"/>
    <m/>
    <m/>
    <m/>
    <m/>
    <m/>
    <m/>
    <s v="Completed"/>
    <s v="Yes"/>
    <s v="No"/>
    <m/>
    <n v="567"/>
    <n v="440"/>
    <n v="1463424.4009529033"/>
    <n v="118285.78776560788"/>
    <n v="3.8140589569160999"/>
    <s v="Non-Stick Pan"/>
    <x v="0"/>
    <s v="Home &amp; Kitchen"/>
    <s v="Home &amp; Kitchen"/>
    <s v="Home &amp; Kitchen"/>
    <n v="7"/>
    <s v="Home &amp; Kitchen"/>
    <m/>
    <n v="2024"/>
    <n v="7"/>
    <n v="14"/>
    <n v="1"/>
    <s v="Weekday"/>
    <m/>
    <m/>
  </r>
  <r>
    <s v="WEB-7155"/>
    <x v="525"/>
    <s v="Vivaan Rao"/>
    <x v="0"/>
    <x v="1"/>
    <x v="11"/>
    <n v="1"/>
    <n v="1555.72"/>
    <x v="2"/>
    <x v="0"/>
    <n v="5"/>
    <n v="1555.72"/>
    <m/>
    <m/>
    <m/>
    <m/>
    <m/>
    <m/>
    <s v="Completed"/>
    <s v="Yes"/>
    <s v="No"/>
    <m/>
    <n v="590"/>
    <n v="451"/>
    <n v="2759712.3299794244"/>
    <n v="330643.50635802455"/>
    <n v="3.8641711229946525"/>
    <s v="Smart Watch"/>
    <x v="1"/>
    <s v="Electronics"/>
    <s v="Electronics"/>
    <s v="Electronics"/>
    <n v="17"/>
    <s v="Electronics"/>
    <m/>
    <n v="2024"/>
    <n v="2"/>
    <n v="13"/>
    <n v="3"/>
    <s v="Weekday"/>
    <m/>
    <m/>
  </r>
  <r>
    <s v="WEB-8447"/>
    <x v="317"/>
    <s v="Vikram Singh"/>
    <x v="2"/>
    <x v="1"/>
    <x v="18"/>
    <n v="2"/>
    <n v="1567.59"/>
    <x v="3"/>
    <x v="0"/>
    <n v="3"/>
    <n v="3135.18"/>
    <m/>
    <m/>
    <m/>
    <m/>
    <m/>
    <m/>
    <s v="Completed"/>
    <s v="Yes"/>
    <s v="No"/>
    <m/>
    <n v="589"/>
    <n v="426"/>
    <n v="2759712.3299794244"/>
    <n v="330643.50635802455"/>
    <n v="3.8641711229946525"/>
    <s v="Bluetooth Speaker"/>
    <x v="1"/>
    <s v="Electronics"/>
    <s v="Electronics"/>
    <s v="Electronics"/>
    <n v="48"/>
    <s v="Electronics"/>
    <m/>
    <n v="2023"/>
    <n v="1"/>
    <n v="15"/>
    <n v="1"/>
    <s v="Weekday"/>
    <m/>
    <m/>
  </r>
  <r>
    <s v="WEB-6648"/>
    <x v="720"/>
    <s v="Neha Pillai"/>
    <x v="3"/>
    <x v="1"/>
    <x v="1"/>
    <n v="1"/>
    <n v="1191.02"/>
    <x v="1"/>
    <x v="0"/>
    <n v="2"/>
    <n v="1191.02"/>
    <m/>
    <m/>
    <m/>
    <m/>
    <m/>
    <m/>
    <s v="Completed"/>
    <s v="Yes"/>
    <s v="No"/>
    <m/>
    <n v="619"/>
    <n v="468"/>
    <n v="2759712.3299794244"/>
    <n v="330643.50635802455"/>
    <n v="3.8641711229946525"/>
    <s v="Power Bank 10000Mah"/>
    <x v="1"/>
    <s v="Electronics"/>
    <s v="Electronics"/>
    <s v="Electronics"/>
    <n v="3"/>
    <s v="Electronics"/>
    <m/>
    <n v="2025"/>
    <n v="1"/>
    <n v="3"/>
    <n v="6"/>
    <s v="Weekday"/>
    <m/>
    <m/>
  </r>
  <r>
    <s v="WEB-6232"/>
    <x v="781"/>
    <s v="Rahul Menon"/>
    <x v="1"/>
    <x v="2"/>
    <x v="13"/>
    <n v="3"/>
    <n v="655.59"/>
    <x v="4"/>
    <x v="0"/>
    <n v="4"/>
    <n v="1966.77"/>
    <m/>
    <m/>
    <m/>
    <m/>
    <m/>
    <m/>
    <s v="Completed"/>
    <s v="Yes"/>
    <s v="No"/>
    <m/>
    <n v="595"/>
    <n v="444"/>
    <n v="594714.6477588166"/>
    <n v="60882.938065984097"/>
    <n v="3.804733727810651"/>
    <s v="Self-Help Book"/>
    <x v="2"/>
    <s v="Books"/>
    <s v="Books"/>
    <s v="Books"/>
    <n v="19"/>
    <s v="Books"/>
    <m/>
    <n v="2025"/>
    <n v="5"/>
    <n v="30"/>
    <n v="6"/>
    <s v="Weekday"/>
    <m/>
    <m/>
  </r>
  <r>
    <s v="WEB-9361"/>
    <x v="216"/>
    <s v="Meera Chatterjee"/>
    <x v="2"/>
    <x v="4"/>
    <x v="12"/>
    <n v="1"/>
    <n v="469.1"/>
    <x v="4"/>
    <x v="1"/>
    <n v="5"/>
    <n v="469.1"/>
    <m/>
    <m/>
    <m/>
    <m/>
    <m/>
    <m/>
    <s v="Pending"/>
    <s v="No"/>
    <s v="Yes"/>
    <m/>
    <n v="589"/>
    <n v="426"/>
    <n v="1098537.4901531704"/>
    <n v="96724.388030634553"/>
    <n v="3.9001122334455669"/>
    <s v="Perfume 50Ml"/>
    <x v="4"/>
    <s v="Beauty"/>
    <s v="Beauty"/>
    <s v="Beauty"/>
    <n v="18"/>
    <s v="Beauty"/>
    <m/>
    <n v="2023"/>
    <n v="12"/>
    <n v="31"/>
    <n v="1"/>
    <s v="Weekday"/>
    <m/>
    <m/>
  </r>
  <r>
    <s v="WEB-7379"/>
    <x v="508"/>
    <s v="Diya Reddy"/>
    <x v="4"/>
    <x v="2"/>
    <x v="7"/>
    <n v="3"/>
    <n v="182.81"/>
    <x v="1"/>
    <x v="2"/>
    <n v="5"/>
    <n v="548.43000000000006"/>
    <m/>
    <m/>
    <m/>
    <m/>
    <m/>
    <m/>
    <s v="Completed"/>
    <s v="No"/>
    <s v="No"/>
    <m/>
    <n v="573"/>
    <n v="450"/>
    <n v="594714.6477588166"/>
    <n v="60882.938065984097"/>
    <n v="3.804733727810651"/>
    <s v="Fiction Novel"/>
    <x v="2"/>
    <s v="Books"/>
    <s v="Books"/>
    <s v="Books"/>
    <n v="11"/>
    <s v="Books"/>
    <m/>
    <n v="2023"/>
    <n v="8"/>
    <n v="31"/>
    <n v="5"/>
    <s v="Weekday"/>
    <m/>
    <m/>
  </r>
  <r>
    <s v="WEB-8834"/>
    <x v="843"/>
    <s v="Aditya Sharma"/>
    <x v="3"/>
    <x v="1"/>
    <x v="18"/>
    <n v="2"/>
    <n v="789.19"/>
    <x v="0"/>
    <x v="3"/>
    <m/>
    <n v="1578.38"/>
    <m/>
    <m/>
    <m/>
    <m/>
    <m/>
    <m/>
    <s v="Lost Sale"/>
    <s v="No"/>
    <s v="Yes"/>
    <m/>
    <n v="619"/>
    <n v="468"/>
    <n v="2759712.3299794244"/>
    <n v="330643.50635802455"/>
    <n v="3.8641711229946525"/>
    <s v="Bluetooth Speaker"/>
    <x v="1"/>
    <s v="Electronics"/>
    <s v="Electronics"/>
    <s v="Electronics"/>
    <n v="48"/>
    <s v="Electronics"/>
    <m/>
    <n v="2023"/>
    <n v="6"/>
    <n v="15"/>
    <n v="5"/>
    <s v="Weekday"/>
    <m/>
    <m/>
  </r>
  <r>
    <s v="WEB-7748"/>
    <x v="775"/>
    <s v="Simran Joshi"/>
    <x v="5"/>
    <x v="0"/>
    <x v="0"/>
    <n v="1"/>
    <n v="916.91"/>
    <x v="0"/>
    <x v="0"/>
    <n v="1"/>
    <n v="916.91"/>
    <m/>
    <m/>
    <m/>
    <m/>
    <m/>
    <m/>
    <s v="Completed"/>
    <s v="No"/>
    <s v="No"/>
    <m/>
    <n v="559"/>
    <n v="408"/>
    <n v="1463424.4009529033"/>
    <n v="118285.78776560788"/>
    <n v="3.8140589569160999"/>
    <s v="Water Bottle"/>
    <x v="0"/>
    <s v="Home &amp; Kitchen"/>
    <s v="Home &amp; Kitchen"/>
    <s v="Home &amp; Kitchen"/>
    <n v="2"/>
    <s v="Home &amp; Kitchen"/>
    <m/>
    <n v="2024"/>
    <n v="9"/>
    <n v="14"/>
    <n v="7"/>
    <s v="Weekday"/>
    <m/>
    <m/>
  </r>
  <r>
    <s v="WEB-5826"/>
    <x v="862"/>
    <s v="Saanvi Kumar"/>
    <x v="3"/>
    <x v="3"/>
    <x v="20"/>
    <n v="1"/>
    <n v="2037.38"/>
    <x v="4"/>
    <x v="0"/>
    <n v="4"/>
    <n v="2037.38"/>
    <m/>
    <m/>
    <m/>
    <m/>
    <m/>
    <m/>
    <s v="Completed"/>
    <s v="Yes"/>
    <s v="No"/>
    <m/>
    <n v="619"/>
    <n v="468"/>
    <n v="1892867.2841657216"/>
    <n v="199432.98236095349"/>
    <n v="3.8949824970828471"/>
    <s v="Men'S T-Shirt"/>
    <x v="3"/>
    <s v="Fashion"/>
    <s v="Fashion"/>
    <s v="Fashion"/>
    <n v="55"/>
    <s v="Fashion"/>
    <m/>
    <n v="2025"/>
    <n v="6"/>
    <n v="4"/>
    <n v="4"/>
    <s v="Weekday"/>
    <m/>
    <m/>
  </r>
  <r>
    <s v="WEB-9672"/>
    <x v="749"/>
    <s v="Riya Gupta"/>
    <x v="3"/>
    <x v="4"/>
    <x v="24"/>
    <n v="2"/>
    <n v="1459.86"/>
    <x v="3"/>
    <x v="2"/>
    <n v="4"/>
    <n v="2919.72"/>
    <m/>
    <m/>
    <m/>
    <m/>
    <m/>
    <m/>
    <s v="Completed"/>
    <s v="No"/>
    <s v="No"/>
    <m/>
    <n v="619"/>
    <n v="468"/>
    <n v="1098537.4901531704"/>
    <n v="96724.388030634553"/>
    <n v="3.9001122334455669"/>
    <s v="Face Cream"/>
    <x v="4"/>
    <s v="Beauty"/>
    <s v="Beauty"/>
    <s v="Beauty"/>
    <n v="80"/>
    <s v="Beauty"/>
    <m/>
    <n v="2024"/>
    <n v="9"/>
    <n v="12"/>
    <n v="5"/>
    <s v="Weekday"/>
    <m/>
    <m/>
  </r>
  <r>
    <s v="WEB-5516"/>
    <x v="416"/>
    <s v="Kavya Sharma"/>
    <x v="2"/>
    <x v="4"/>
    <x v="24"/>
    <n v="2"/>
    <n v="1085.46"/>
    <x v="4"/>
    <x v="0"/>
    <n v="5"/>
    <n v="2170.92"/>
    <m/>
    <m/>
    <m/>
    <m/>
    <m/>
    <m/>
    <s v="Completed"/>
    <s v="Yes"/>
    <s v="No"/>
    <m/>
    <n v="589"/>
    <n v="426"/>
    <n v="1098537.4901531704"/>
    <n v="96724.388030634553"/>
    <n v="3.9001122334455669"/>
    <s v="Face Cream"/>
    <x v="4"/>
    <s v="Beauty"/>
    <s v="Beauty"/>
    <s v="Beauty"/>
    <n v="80"/>
    <s v="Beauty"/>
    <m/>
    <n v="2023"/>
    <n v="1"/>
    <n v="11"/>
    <n v="4"/>
    <s v="Weekday"/>
    <m/>
    <m/>
  </r>
  <r>
    <s v="WEB-5764"/>
    <x v="641"/>
    <s v="Neha Patel"/>
    <x v="3"/>
    <x v="2"/>
    <x v="15"/>
    <n v="1"/>
    <n v="416.29"/>
    <x v="3"/>
    <x v="1"/>
    <n v="5"/>
    <n v="416.29"/>
    <m/>
    <m/>
    <m/>
    <m/>
    <m/>
    <m/>
    <s v="Pending"/>
    <s v="No"/>
    <s v="Yes"/>
    <m/>
    <n v="619"/>
    <n v="468"/>
    <n v="594714.6477588166"/>
    <n v="60882.938065984097"/>
    <n v="3.804733727810651"/>
    <s v="Kids Story Book"/>
    <x v="2"/>
    <s v="Books"/>
    <s v="Books"/>
    <s v="Books"/>
    <n v="23"/>
    <s v="Books"/>
    <m/>
    <n v="2023"/>
    <n v="3"/>
    <n v="22"/>
    <n v="4"/>
    <s v="Weekday"/>
    <m/>
    <m/>
  </r>
  <r>
    <s v="WEB-6287"/>
    <x v="844"/>
    <s v="Tanya Joshi"/>
    <x v="1"/>
    <x v="3"/>
    <x v="3"/>
    <n v="1"/>
    <n v="1613.57"/>
    <x v="0"/>
    <x v="0"/>
    <n v="5"/>
    <n v="1613.57"/>
    <m/>
    <m/>
    <m/>
    <m/>
    <m/>
    <m/>
    <s v="Completed"/>
    <s v="Yes"/>
    <s v="No"/>
    <m/>
    <n v="595"/>
    <n v="444"/>
    <n v="1892867.2841657216"/>
    <n v="199432.98236095349"/>
    <n v="3.8949824970828471"/>
    <s v="Denim Jeans"/>
    <x v="3"/>
    <s v="Fashion"/>
    <s v="Fashion"/>
    <s v="Fashion"/>
    <n v="6"/>
    <s v="Fashion"/>
    <m/>
    <n v="2023"/>
    <n v="4"/>
    <n v="12"/>
    <n v="4"/>
    <s v="Weekday"/>
    <m/>
    <m/>
  </r>
  <r>
    <s v="WEB-9493"/>
    <x v="328"/>
    <s v="Rahul Menon"/>
    <x v="7"/>
    <x v="3"/>
    <x v="3"/>
    <n v="1"/>
    <n v="2427.86"/>
    <x v="3"/>
    <x v="0"/>
    <n v="3"/>
    <n v="2427.86"/>
    <m/>
    <m/>
    <m/>
    <m/>
    <m/>
    <m/>
    <s v="Completed"/>
    <s v="Yes"/>
    <s v="No"/>
    <m/>
    <n v="567"/>
    <n v="440"/>
    <n v="1892867.2841657216"/>
    <n v="199432.98236095349"/>
    <n v="3.8949824970828471"/>
    <s v="Denim Jeans"/>
    <x v="3"/>
    <s v="Fashion"/>
    <s v="Fashion"/>
    <s v="Fashion"/>
    <n v="6"/>
    <s v="Fashion"/>
    <m/>
    <n v="2023"/>
    <n v="12"/>
    <n v="25"/>
    <n v="2"/>
    <s v="Weekday"/>
    <m/>
    <m/>
  </r>
  <r>
    <s v="WEB-7575"/>
    <x v="787"/>
    <s v="Meera Mehta"/>
    <x v="0"/>
    <x v="0"/>
    <x v="0"/>
    <n v="1"/>
    <n v="1548.45"/>
    <x v="4"/>
    <x v="0"/>
    <n v="4"/>
    <n v="1548.45"/>
    <m/>
    <m/>
    <m/>
    <m/>
    <m/>
    <m/>
    <s v="Completed"/>
    <s v="Yes"/>
    <s v="No"/>
    <m/>
    <n v="590"/>
    <n v="451"/>
    <n v="1463424.4009529033"/>
    <n v="118285.78776560788"/>
    <n v="3.8140589569160999"/>
    <s v="Water Bottle"/>
    <x v="0"/>
    <s v="Home &amp; Kitchen"/>
    <s v="Home &amp; Kitchen"/>
    <s v="Home &amp; Kitchen"/>
    <n v="2"/>
    <s v="Home &amp; Kitchen"/>
    <m/>
    <n v="2023"/>
    <n v="5"/>
    <n v="14"/>
    <n v="1"/>
    <s v="Weekday"/>
    <m/>
    <m/>
  </r>
  <r>
    <s v="WEB-6996"/>
    <x v="36"/>
    <s v="Ananya Menon"/>
    <x v="3"/>
    <x v="3"/>
    <x v="17"/>
    <n v="1"/>
    <n v="1318.95"/>
    <x v="3"/>
    <x v="0"/>
    <n v="4"/>
    <n v="1318.95"/>
    <m/>
    <m/>
    <m/>
    <m/>
    <m/>
    <m/>
    <s v="Completed"/>
    <s v="Yes"/>
    <s v="No"/>
    <m/>
    <n v="619"/>
    <n v="468"/>
    <n v="1892867.2841657216"/>
    <n v="199432.98236095349"/>
    <n v="3.8949824970828471"/>
    <s v="Running Shoes"/>
    <x v="3"/>
    <s v="Fashion"/>
    <s v="Fashion"/>
    <s v="Fashion"/>
    <n v="45"/>
    <s v="Fashion"/>
    <m/>
    <n v="2024"/>
    <n v="8"/>
    <n v="17"/>
    <n v="7"/>
    <s v="Weekday"/>
    <m/>
    <m/>
  </r>
  <r>
    <s v="WEB-5045"/>
    <x v="216"/>
    <s v="Sanjay Reddy"/>
    <x v="2"/>
    <x v="0"/>
    <x v="23"/>
    <n v="1"/>
    <n v="380.84"/>
    <x v="1"/>
    <x v="0"/>
    <n v="5"/>
    <n v="380.84"/>
    <m/>
    <m/>
    <m/>
    <m/>
    <m/>
    <m/>
    <s v="Completed"/>
    <s v="No"/>
    <s v="No"/>
    <m/>
    <n v="589"/>
    <n v="426"/>
    <n v="1463424.4009529033"/>
    <n v="118285.78776560788"/>
    <n v="3.8140589569160999"/>
    <s v="Led Bulb Pack"/>
    <x v="0"/>
    <s v="Home &amp; Kitchen"/>
    <s v="Home &amp; Kitchen"/>
    <s v="Home &amp; Kitchen"/>
    <n v="76"/>
    <s v="Home &amp; Kitchen"/>
    <m/>
    <n v="2023"/>
    <n v="12"/>
    <n v="31"/>
    <n v="1"/>
    <s v="Weekday"/>
    <m/>
    <m/>
  </r>
  <r>
    <s v="WEB-6037"/>
    <x v="759"/>
    <s v="Pooja Malhotra"/>
    <x v="2"/>
    <x v="2"/>
    <x v="7"/>
    <n v="1"/>
    <n v="371.11"/>
    <x v="3"/>
    <x v="2"/>
    <n v="4"/>
    <n v="371.11"/>
    <m/>
    <m/>
    <m/>
    <m/>
    <m/>
    <m/>
    <s v="Completed"/>
    <s v="No"/>
    <s v="No"/>
    <m/>
    <n v="589"/>
    <n v="426"/>
    <n v="594714.6477588166"/>
    <n v="60882.938065984097"/>
    <n v="3.804733727810651"/>
    <s v="Fiction Novel"/>
    <x v="2"/>
    <s v="Books"/>
    <s v="Books"/>
    <s v="Books"/>
    <n v="11"/>
    <s v="Books"/>
    <m/>
    <n v="2025"/>
    <n v="4"/>
    <n v="6"/>
    <n v="1"/>
    <s v="Weekday"/>
    <m/>
    <m/>
  </r>
  <r>
    <s v="WEB-6025"/>
    <x v="68"/>
    <s v="Saanvi Das"/>
    <x v="6"/>
    <x v="2"/>
    <x v="7"/>
    <n v="1"/>
    <n v="174.24"/>
    <x v="4"/>
    <x v="0"/>
    <n v="4"/>
    <n v="174.24"/>
    <m/>
    <m/>
    <m/>
    <m/>
    <m/>
    <m/>
    <s v="Completed"/>
    <s v="No"/>
    <s v="No"/>
    <m/>
    <n v="558"/>
    <n v="430"/>
    <n v="594714.6477588166"/>
    <n v="60882.938065984097"/>
    <n v="3.804733727810651"/>
    <s v="Fiction Novel"/>
    <x v="2"/>
    <s v="Books"/>
    <s v="Books"/>
    <s v="Books"/>
    <n v="11"/>
    <s v="Books"/>
    <m/>
    <n v="2023"/>
    <n v="6"/>
    <n v="24"/>
    <n v="7"/>
    <s v="Weekday"/>
    <m/>
    <m/>
  </r>
  <r>
    <s v="WEB-7135"/>
    <x v="333"/>
    <s v="Kavya Chatterjee"/>
    <x v="7"/>
    <x v="2"/>
    <x v="15"/>
    <n v="2"/>
    <n v="510.7"/>
    <x v="2"/>
    <x v="0"/>
    <n v="4"/>
    <n v="1021.4"/>
    <m/>
    <m/>
    <m/>
    <m/>
    <m/>
    <m/>
    <s v="Completed"/>
    <s v="Yes"/>
    <s v="No"/>
    <m/>
    <n v="567"/>
    <n v="440"/>
    <n v="594714.6477588166"/>
    <n v="60882.938065984097"/>
    <n v="3.804733727810651"/>
    <s v="Kids Story Book"/>
    <x v="2"/>
    <s v="Books"/>
    <s v="Books"/>
    <s v="Books"/>
    <n v="23"/>
    <s v="Books"/>
    <m/>
    <n v="2023"/>
    <n v="1"/>
    <n v="2"/>
    <n v="2"/>
    <s v="Weekday"/>
    <m/>
    <m/>
  </r>
  <r>
    <s v="WEB-6383"/>
    <x v="124"/>
    <s v="Diya Iyer"/>
    <x v="6"/>
    <x v="1"/>
    <x v="8"/>
    <n v="1"/>
    <n v="1747.36"/>
    <x v="2"/>
    <x v="0"/>
    <n v="4"/>
    <n v="1747.36"/>
    <m/>
    <m/>
    <m/>
    <m/>
    <m/>
    <m/>
    <s v="Completed"/>
    <s v="Yes"/>
    <s v="No"/>
    <m/>
    <n v="558"/>
    <n v="430"/>
    <n v="2759712.3299794244"/>
    <n v="330643.50635802455"/>
    <n v="3.8641711229946525"/>
    <s v="Wireless Earbuds"/>
    <x v="1"/>
    <s v="Electronics"/>
    <s v="Electronics"/>
    <s v="Electronics"/>
    <n v="12"/>
    <s v="Electronics"/>
    <m/>
    <n v="2023"/>
    <n v="8"/>
    <n v="21"/>
    <n v="2"/>
    <s v="Weekday"/>
    <m/>
    <m/>
  </r>
  <r>
    <s v="WEB-5500"/>
    <x v="206"/>
    <s v="Saanvi Reddy"/>
    <x v="7"/>
    <x v="4"/>
    <x v="21"/>
    <n v="1"/>
    <n v="1397.71"/>
    <x v="3"/>
    <x v="0"/>
    <n v="5"/>
    <n v="1397.71"/>
    <m/>
    <m/>
    <m/>
    <m/>
    <m/>
    <m/>
    <s v="Completed"/>
    <s v="Yes"/>
    <s v="No"/>
    <m/>
    <n v="567"/>
    <n v="440"/>
    <n v="1098537.4901531704"/>
    <n v="96724.388030634553"/>
    <n v="3.9001122334455669"/>
    <s v="Shampoo 200Ml"/>
    <x v="4"/>
    <s v="Beauty"/>
    <s v="Beauty"/>
    <s v="Beauty"/>
    <n v="64"/>
    <s v="Beauty"/>
    <m/>
    <n v="2024"/>
    <n v="12"/>
    <n v="1"/>
    <n v="1"/>
    <s v="Weekend"/>
    <m/>
    <m/>
  </r>
  <r>
    <s v="WEB-5573"/>
    <x v="664"/>
    <s v="Ishaan Khan"/>
    <x v="2"/>
    <x v="0"/>
    <x v="0"/>
    <n v="1"/>
    <n v="1715.16"/>
    <x v="4"/>
    <x v="0"/>
    <n v="5"/>
    <n v="1715.16"/>
    <m/>
    <m/>
    <m/>
    <m/>
    <m/>
    <m/>
    <s v="Completed"/>
    <s v="Yes"/>
    <s v="No"/>
    <m/>
    <n v="589"/>
    <n v="426"/>
    <n v="1463424.4009529033"/>
    <n v="118285.78776560788"/>
    <n v="3.8140589569160999"/>
    <s v="Water Bottle"/>
    <x v="0"/>
    <s v="Home &amp; Kitchen"/>
    <s v="Home &amp; Kitchen"/>
    <s v="Home &amp; Kitchen"/>
    <n v="2"/>
    <s v="Home &amp; Kitchen"/>
    <m/>
    <n v="2024"/>
    <n v="5"/>
    <n v="10"/>
    <n v="6"/>
    <s v="Weekday"/>
    <m/>
    <m/>
  </r>
  <r>
    <s v="WEB-8683"/>
    <x v="57"/>
    <s v="Meera Khan"/>
    <x v="3"/>
    <x v="4"/>
    <x v="22"/>
    <n v="3"/>
    <n v="1046.8699999999999"/>
    <x v="4"/>
    <x v="0"/>
    <n v="2"/>
    <n v="3140.6099999999997"/>
    <m/>
    <m/>
    <m/>
    <m/>
    <m/>
    <m/>
    <s v="Completed"/>
    <s v="Yes"/>
    <s v="No"/>
    <m/>
    <n v="619"/>
    <n v="468"/>
    <n v="1098537.4901531704"/>
    <n v="96724.388030634553"/>
    <n v="3.9001122334455669"/>
    <s v="Hair Oil"/>
    <x v="4"/>
    <s v="Beauty"/>
    <s v="Beauty"/>
    <s v="Beauty"/>
    <n v="70"/>
    <s v="Beauty"/>
    <m/>
    <n v="2024"/>
    <n v="7"/>
    <n v="20"/>
    <n v="7"/>
    <s v="Weekday"/>
    <m/>
    <m/>
  </r>
  <r>
    <s v="WEB-9577"/>
    <x v="262"/>
    <s v="Sanjay Gupta"/>
    <x v="3"/>
    <x v="4"/>
    <x v="24"/>
    <n v="1"/>
    <n v="1477.5"/>
    <x v="1"/>
    <x v="0"/>
    <n v="1"/>
    <n v="1477.5"/>
    <m/>
    <m/>
    <m/>
    <m/>
    <m/>
    <m/>
    <s v="Completed"/>
    <s v="Yes"/>
    <s v="No"/>
    <m/>
    <n v="619"/>
    <n v="468"/>
    <n v="1098537.4901531704"/>
    <n v="96724.388030634553"/>
    <n v="3.9001122334455669"/>
    <s v="Face Cream"/>
    <x v="4"/>
    <s v="Beauty"/>
    <s v="Beauty"/>
    <s v="Beauty"/>
    <n v="80"/>
    <s v="Beauty"/>
    <m/>
    <n v="2024"/>
    <n v="11"/>
    <n v="20"/>
    <n v="4"/>
    <s v="Weekday"/>
    <m/>
    <m/>
  </r>
  <r>
    <s v="WEB-9692"/>
    <x v="266"/>
    <s v="Rahul Verma"/>
    <x v="8"/>
    <x v="0"/>
    <x v="5"/>
    <n v="1"/>
    <n v="680.21"/>
    <x v="4"/>
    <x v="1"/>
    <n v="3"/>
    <n v="680.21"/>
    <m/>
    <m/>
    <m/>
    <m/>
    <m/>
    <m/>
    <s v="Pending"/>
    <s v="No"/>
    <s v="Yes"/>
    <m/>
    <n v="50"/>
    <n v="37"/>
    <n v="1463424.4009529033"/>
    <n v="118285.78776560788"/>
    <n v="3.8140589569160999"/>
    <s v="Storage Box"/>
    <x v="0"/>
    <s v="Home &amp; Kitchen"/>
    <s v="Home &amp; Kitchen"/>
    <s v="Home &amp; Kitchen"/>
    <n v="8"/>
    <s v="Home &amp; Kitchen"/>
    <m/>
    <n v="2024"/>
    <n v="5"/>
    <n v="28"/>
    <n v="3"/>
    <s v="Weekday"/>
    <m/>
    <m/>
  </r>
  <r>
    <s v="WEB-5443"/>
    <x v="335"/>
    <s v="Pooja Gupta"/>
    <x v="0"/>
    <x v="0"/>
    <x v="0"/>
    <n v="1"/>
    <n v="1068.9477656078857"/>
    <x v="0"/>
    <x v="0"/>
    <m/>
    <n v="1068.9477656078857"/>
    <m/>
    <m/>
    <m/>
    <m/>
    <m/>
    <m/>
    <s v="Completed"/>
    <s v="Yes"/>
    <s v="No"/>
    <m/>
    <n v="590"/>
    <n v="451"/>
    <n v="1463424.4009529033"/>
    <n v="118285.78776560788"/>
    <n v="3.8140589569160999"/>
    <s v="Water Bottle"/>
    <x v="0"/>
    <s v="Home &amp; Kitchen"/>
    <s v="Home &amp; Kitchen"/>
    <s v="Home &amp; Kitchen"/>
    <n v="2"/>
    <s v="Home &amp; Kitchen"/>
    <m/>
    <n v="2025"/>
    <n v="4"/>
    <n v="7"/>
    <n v="2"/>
    <s v="Weekend"/>
    <m/>
    <m/>
  </r>
  <r>
    <s v="WEB-5466"/>
    <x v="358"/>
    <s v="Aarav Nair"/>
    <x v="2"/>
    <x v="1"/>
    <x v="11"/>
    <n v="2"/>
    <n v="2028.22"/>
    <x v="3"/>
    <x v="0"/>
    <n v="3"/>
    <n v="4056.44"/>
    <m/>
    <m/>
    <m/>
    <m/>
    <m/>
    <m/>
    <s v="Completed"/>
    <s v="Yes"/>
    <s v="No"/>
    <m/>
    <n v="589"/>
    <n v="426"/>
    <n v="2759712.3299794244"/>
    <n v="330643.50635802455"/>
    <n v="3.8641711229946525"/>
    <s v="Smart Watch"/>
    <x v="1"/>
    <s v="Electronics"/>
    <s v="Electronics"/>
    <s v="Electronics"/>
    <n v="17"/>
    <s v="Electronics"/>
    <m/>
    <n v="2023"/>
    <n v="12"/>
    <n v="21"/>
    <n v="5"/>
    <s v="Weekday"/>
    <m/>
    <m/>
  </r>
  <r>
    <s v="WEB-9257"/>
    <x v="778"/>
    <s v="Kavya Iyer"/>
    <x v="4"/>
    <x v="1"/>
    <x v="9"/>
    <n v="2"/>
    <n v="1948.45"/>
    <x v="4"/>
    <x v="0"/>
    <n v="4"/>
    <n v="3896.9"/>
    <m/>
    <m/>
    <m/>
    <m/>
    <m/>
    <m/>
    <s v="Completed"/>
    <s v="Yes"/>
    <s v="No"/>
    <m/>
    <n v="573"/>
    <n v="450"/>
    <n v="2759712.3299794244"/>
    <n v="330643.50635802455"/>
    <n v="3.8641711229946525"/>
    <s v="Usb Cable"/>
    <x v="1"/>
    <s v="Electronics"/>
    <s v="Electronics"/>
    <s v="Electronics"/>
    <n v="13"/>
    <s v="Electronics"/>
    <m/>
    <n v="2023"/>
    <n v="2"/>
    <n v="24"/>
    <n v="6"/>
    <s v="Weekday"/>
    <m/>
    <m/>
  </r>
  <r>
    <s v="WEB-8947"/>
    <x v="464"/>
    <s v="Diya Gupta"/>
    <x v="5"/>
    <x v="3"/>
    <x v="3"/>
    <n v="1"/>
    <n v="1880.55"/>
    <x v="4"/>
    <x v="1"/>
    <m/>
    <n v="1880.55"/>
    <m/>
    <m/>
    <m/>
    <m/>
    <m/>
    <m/>
    <s v="Pending"/>
    <s v="No"/>
    <s v="Yes"/>
    <m/>
    <n v="559"/>
    <n v="408"/>
    <n v="1892867.2841657216"/>
    <n v="199432.98236095349"/>
    <n v="3.8949824970828471"/>
    <s v="Denim Jeans"/>
    <x v="3"/>
    <s v="Fashion"/>
    <s v="Fashion"/>
    <s v="Fashion"/>
    <n v="6"/>
    <s v="Fashion"/>
    <m/>
    <n v="2024"/>
    <n v="6"/>
    <n v="28"/>
    <n v="6"/>
    <s v="Weekday"/>
    <m/>
    <m/>
  </r>
  <r>
    <s v="WEB-5903"/>
    <x v="95"/>
    <s v="Rohan Khan"/>
    <x v="4"/>
    <x v="1"/>
    <x v="18"/>
    <n v="1"/>
    <n v="2597.35"/>
    <x v="4"/>
    <x v="0"/>
    <n v="4"/>
    <n v="2597.35"/>
    <m/>
    <m/>
    <m/>
    <m/>
    <m/>
    <m/>
    <s v="Completed"/>
    <s v="Yes"/>
    <s v="No"/>
    <m/>
    <n v="573"/>
    <n v="450"/>
    <n v="2759712.3299794244"/>
    <n v="330643.50635802455"/>
    <n v="3.8641711229946525"/>
    <s v="Bluetooth Speaker"/>
    <x v="1"/>
    <s v="Electronics"/>
    <s v="Electronics"/>
    <s v="Electronics"/>
    <n v="48"/>
    <s v="Electronics"/>
    <m/>
    <n v="2023"/>
    <n v="8"/>
    <n v="4"/>
    <n v="6"/>
    <s v="Weekday"/>
    <m/>
    <m/>
  </r>
  <r>
    <s v="WEB-9518"/>
    <x v="300"/>
    <s v="Pooja Rao"/>
    <x v="5"/>
    <x v="0"/>
    <x v="5"/>
    <n v="1"/>
    <n v="764.05"/>
    <x v="3"/>
    <x v="0"/>
    <n v="5"/>
    <n v="764.05"/>
    <m/>
    <m/>
    <m/>
    <m/>
    <m/>
    <m/>
    <s v="Completed"/>
    <s v="No"/>
    <s v="No"/>
    <m/>
    <n v="559"/>
    <n v="408"/>
    <n v="1463424.4009529033"/>
    <n v="118285.78776560788"/>
    <n v="3.8140589569160999"/>
    <s v="Storage Box"/>
    <x v="0"/>
    <s v="Home &amp; Kitchen"/>
    <s v="Home &amp; Kitchen"/>
    <s v="Home &amp; Kitchen"/>
    <n v="8"/>
    <s v="Home &amp; Kitchen"/>
    <m/>
    <n v="2023"/>
    <n v="7"/>
    <n v="8"/>
    <n v="7"/>
    <s v="Weekday"/>
    <m/>
    <m/>
  </r>
  <r>
    <s v="WEB-6950"/>
    <x v="7"/>
    <s v="Diya Das"/>
    <x v="2"/>
    <x v="4"/>
    <x v="22"/>
    <n v="1"/>
    <n v="493.92"/>
    <x v="4"/>
    <x v="1"/>
    <n v="2"/>
    <n v="493.92"/>
    <m/>
    <m/>
    <m/>
    <m/>
    <m/>
    <m/>
    <s v="Pending"/>
    <s v="No"/>
    <s v="Yes"/>
    <m/>
    <n v="589"/>
    <n v="426"/>
    <n v="1098537.4901531704"/>
    <n v="96724.388030634553"/>
    <n v="3.9001122334455669"/>
    <s v="Hair Oil"/>
    <x v="4"/>
    <s v="Beauty"/>
    <s v="Beauty"/>
    <s v="Beauty"/>
    <n v="70"/>
    <s v="Beauty"/>
    <m/>
    <n v="2024"/>
    <n v="11"/>
    <n v="27"/>
    <n v="4"/>
    <s v="Weekday"/>
    <m/>
    <m/>
  </r>
  <r>
    <s v="WEB-6066"/>
    <x v="625"/>
    <s v="Arjun Menon"/>
    <x v="6"/>
    <x v="1"/>
    <x v="8"/>
    <n v="1"/>
    <n v="3139.37"/>
    <x v="1"/>
    <x v="1"/>
    <n v="3"/>
    <n v="3139.37"/>
    <m/>
    <m/>
    <m/>
    <m/>
    <m/>
    <m/>
    <s v="Pending"/>
    <s v="No"/>
    <s v="Yes"/>
    <m/>
    <n v="558"/>
    <n v="430"/>
    <n v="2759712.3299794244"/>
    <n v="330643.50635802455"/>
    <n v="3.8641711229946525"/>
    <s v="Wireless Earbuds"/>
    <x v="1"/>
    <s v="Electronics"/>
    <s v="Electronics"/>
    <s v="Electronics"/>
    <n v="12"/>
    <s v="Electronics"/>
    <m/>
    <n v="2023"/>
    <n v="10"/>
    <n v="10"/>
    <n v="3"/>
    <s v="Weekday"/>
    <m/>
    <m/>
  </r>
  <r>
    <s v="WEB-7563"/>
    <x v="650"/>
    <s v="Karan Patel"/>
    <x v="4"/>
    <x v="4"/>
    <x v="24"/>
    <n v="3"/>
    <n v="316.99"/>
    <x v="1"/>
    <x v="0"/>
    <n v="4"/>
    <n v="950.97"/>
    <m/>
    <m/>
    <m/>
    <m/>
    <m/>
    <m/>
    <s v="Completed"/>
    <s v="No"/>
    <s v="No"/>
    <m/>
    <n v="573"/>
    <n v="450"/>
    <n v="1098537.4901531704"/>
    <n v="96724.388030634553"/>
    <n v="3.9001122334455669"/>
    <s v="Face Cream"/>
    <x v="4"/>
    <s v="Beauty"/>
    <s v="Beauty"/>
    <s v="Beauty"/>
    <n v="80"/>
    <s v="Beauty"/>
    <m/>
    <n v="2023"/>
    <n v="9"/>
    <n v="30"/>
    <n v="7"/>
    <s v="Weekday"/>
    <m/>
    <m/>
  </r>
  <r>
    <s v="WEB-6200"/>
    <x v="72"/>
    <s v="Pooja Malhotra"/>
    <x v="0"/>
    <x v="3"/>
    <x v="17"/>
    <n v="2"/>
    <n v="1214.96"/>
    <x v="4"/>
    <x v="1"/>
    <n v="2"/>
    <n v="2429.92"/>
    <m/>
    <m/>
    <m/>
    <m/>
    <m/>
    <m/>
    <s v="Pending"/>
    <s v="No"/>
    <s v="Yes"/>
    <m/>
    <n v="590"/>
    <n v="451"/>
    <n v="1892867.2841657216"/>
    <n v="199432.98236095349"/>
    <n v="3.8949824970828471"/>
    <s v="Running Shoes"/>
    <x v="3"/>
    <s v="Fashion"/>
    <s v="Fashion"/>
    <s v="Fashion"/>
    <n v="45"/>
    <s v="Fashion"/>
    <m/>
    <n v="2023"/>
    <n v="12"/>
    <n v="19"/>
    <n v="3"/>
    <s v="Weekday"/>
    <m/>
    <m/>
  </r>
  <r>
    <s v="WEB-8712"/>
    <x v="442"/>
    <s v="Karan Verma"/>
    <x v="0"/>
    <x v="1"/>
    <x v="8"/>
    <n v="1"/>
    <n v="2937.27"/>
    <x v="0"/>
    <x v="0"/>
    <n v="5"/>
    <n v="2937.27"/>
    <m/>
    <m/>
    <m/>
    <m/>
    <m/>
    <m/>
    <s v="Completed"/>
    <s v="Yes"/>
    <s v="No"/>
    <m/>
    <n v="590"/>
    <n v="451"/>
    <n v="2759712.3299794244"/>
    <n v="330643.50635802455"/>
    <n v="3.8641711229946525"/>
    <s v="Wireless Earbuds"/>
    <x v="1"/>
    <s v="Electronics"/>
    <s v="Electronics"/>
    <s v="Electronics"/>
    <n v="12"/>
    <s v="Electronics"/>
    <m/>
    <n v="2024"/>
    <n v="11"/>
    <n v="13"/>
    <n v="4"/>
    <s v="Weekday"/>
    <m/>
    <m/>
  </r>
  <r>
    <s v="WEB-7562"/>
    <x v="546"/>
    <s v="Meera Bose"/>
    <x v="6"/>
    <x v="4"/>
    <x v="6"/>
    <n v="2"/>
    <n v="127.33"/>
    <x v="0"/>
    <x v="0"/>
    <n v="5"/>
    <n v="254.66"/>
    <m/>
    <m/>
    <m/>
    <m/>
    <m/>
    <m/>
    <s v="Completed"/>
    <s v="No"/>
    <s v="No"/>
    <m/>
    <n v="558"/>
    <n v="430"/>
    <n v="1098537.4901531704"/>
    <n v="96724.388030634553"/>
    <n v="3.9001122334455669"/>
    <s v="Lipstick"/>
    <x v="4"/>
    <s v="Beauty"/>
    <s v="Beauty"/>
    <s v="Beauty"/>
    <n v="10"/>
    <s v="Beauty"/>
    <m/>
    <n v="2025"/>
    <n v="4"/>
    <n v="24"/>
    <n v="5"/>
    <s v="Weekday"/>
    <m/>
    <m/>
  </r>
  <r>
    <s v="WEB-7983"/>
    <x v="263"/>
    <s v="Riya Bose"/>
    <x v="3"/>
    <x v="4"/>
    <x v="12"/>
    <n v="2"/>
    <n v="1368.61"/>
    <x v="0"/>
    <x v="0"/>
    <n v="4"/>
    <n v="2737.22"/>
    <m/>
    <m/>
    <m/>
    <m/>
    <m/>
    <m/>
    <s v="Completed"/>
    <s v="Yes"/>
    <s v="No"/>
    <m/>
    <n v="619"/>
    <n v="468"/>
    <n v="1098537.4901531704"/>
    <n v="96724.388030634553"/>
    <n v="3.9001122334455669"/>
    <s v="Perfume 50Ml"/>
    <x v="4"/>
    <s v="Beauty"/>
    <s v="Beauty"/>
    <s v="Beauty"/>
    <n v="18"/>
    <s v="Beauty"/>
    <m/>
    <n v="2025"/>
    <n v="4"/>
    <n v="20"/>
    <n v="1"/>
    <s v="Weekday"/>
    <m/>
    <m/>
  </r>
  <r>
    <s v="WEB-7054"/>
    <x v="799"/>
    <s v="Diya Sharma"/>
    <x v="6"/>
    <x v="3"/>
    <x v="17"/>
    <n v="3"/>
    <n v="1556.22"/>
    <x v="3"/>
    <x v="0"/>
    <n v="3"/>
    <n v="4668.66"/>
    <m/>
    <m/>
    <m/>
    <m/>
    <m/>
    <m/>
    <s v="Completed"/>
    <s v="Yes"/>
    <s v="No"/>
    <m/>
    <n v="558"/>
    <n v="430"/>
    <n v="1892867.2841657216"/>
    <n v="199432.98236095349"/>
    <n v="3.8949824970828471"/>
    <s v="Running Shoes"/>
    <x v="3"/>
    <s v="Fashion"/>
    <s v="Fashion"/>
    <s v="Fashion"/>
    <n v="45"/>
    <s v="Fashion"/>
    <m/>
    <n v="2023"/>
    <n v="5"/>
    <n v="30"/>
    <n v="3"/>
    <s v="Weekday"/>
    <m/>
    <m/>
  </r>
  <r>
    <s v="WEB-8434"/>
    <x v="116"/>
    <s v="Rahul Gupta"/>
    <x v="0"/>
    <x v="0"/>
    <x v="23"/>
    <n v="2"/>
    <n v="1707.86"/>
    <x v="5"/>
    <x v="0"/>
    <n v="5"/>
    <n v="3415.72"/>
    <m/>
    <m/>
    <m/>
    <m/>
    <m/>
    <m/>
    <s v="Completed"/>
    <s v="Yes"/>
    <s v="No"/>
    <m/>
    <n v="590"/>
    <n v="451"/>
    <n v="1463424.4009529033"/>
    <n v="118285.78776560788"/>
    <n v="3.8140589569160999"/>
    <s v="Led Bulb Pack"/>
    <x v="0"/>
    <s v="Home &amp; Kitchen"/>
    <s v="Home &amp; Kitchen"/>
    <s v="Home &amp; Kitchen"/>
    <n v="76"/>
    <s v="Home &amp; Kitchen"/>
    <m/>
    <n v="2024"/>
    <n v="2"/>
    <n v="15"/>
    <n v="5"/>
    <s v="Weekday"/>
    <m/>
    <m/>
  </r>
  <r>
    <s v="WEB-5421"/>
    <x v="343"/>
    <s v="Saanvi Malhotra"/>
    <x v="7"/>
    <x v="3"/>
    <x v="10"/>
    <n v="2"/>
    <n v="1563.11"/>
    <x v="0"/>
    <x v="0"/>
    <n v="3"/>
    <n v="3126.22"/>
    <m/>
    <m/>
    <m/>
    <m/>
    <m/>
    <m/>
    <s v="Completed"/>
    <s v="Yes"/>
    <s v="No"/>
    <m/>
    <n v="567"/>
    <n v="440"/>
    <n v="1892867.2841657216"/>
    <n v="199432.98236095349"/>
    <n v="3.8949824970828471"/>
    <s v="Women'S Kurti"/>
    <x v="3"/>
    <s v="Fashion"/>
    <s v="Fashion"/>
    <s v="Fashion"/>
    <n v="15"/>
    <s v="Fashion"/>
    <m/>
    <n v="2025"/>
    <n v="5"/>
    <n v="28"/>
    <n v="4"/>
    <s v="Weekday"/>
    <m/>
    <m/>
  </r>
  <r>
    <s v="WEB-8146"/>
    <x v="547"/>
    <s v="Diya Kumar"/>
    <x v="7"/>
    <x v="0"/>
    <x v="4"/>
    <n v="2"/>
    <n v="1155.8499999999999"/>
    <x v="4"/>
    <x v="0"/>
    <n v="4"/>
    <n v="2311.6999999999998"/>
    <m/>
    <m/>
    <m/>
    <m/>
    <m/>
    <m/>
    <s v="Completed"/>
    <s v="Yes"/>
    <s v="No"/>
    <m/>
    <n v="567"/>
    <n v="440"/>
    <n v="1463424.4009529033"/>
    <n v="118285.78776560788"/>
    <n v="3.8140589569160999"/>
    <s v="Non-Stick Pan"/>
    <x v="0"/>
    <s v="Home &amp; Kitchen"/>
    <s v="Home &amp; Kitchen"/>
    <s v="Home &amp; Kitchen"/>
    <n v="7"/>
    <s v="Home &amp; Kitchen"/>
    <m/>
    <n v="2025"/>
    <n v="2"/>
    <n v="2"/>
    <n v="1"/>
    <s v="Weekday"/>
    <m/>
    <m/>
  </r>
  <r>
    <s v="WEB-6880"/>
    <x v="694"/>
    <s v="Vikram Mehta"/>
    <x v="2"/>
    <x v="1"/>
    <x v="8"/>
    <n v="1"/>
    <n v="2099.8000000000002"/>
    <x v="2"/>
    <x v="1"/>
    <n v="4"/>
    <n v="2099.8000000000002"/>
    <m/>
    <m/>
    <m/>
    <m/>
    <m/>
    <m/>
    <s v="Pending"/>
    <s v="No"/>
    <s v="Yes"/>
    <m/>
    <n v="589"/>
    <n v="426"/>
    <n v="2759712.3299794244"/>
    <n v="330643.50635802455"/>
    <n v="3.8641711229946525"/>
    <s v="Wireless Earbuds"/>
    <x v="1"/>
    <s v="Electronics"/>
    <s v="Electronics"/>
    <s v="Electronics"/>
    <n v="12"/>
    <s v="Electronics"/>
    <m/>
    <n v="2025"/>
    <n v="3"/>
    <n v="1"/>
    <n v="7"/>
    <s v="Weekend"/>
    <m/>
    <m/>
  </r>
  <r>
    <s v="WEB-8771"/>
    <x v="827"/>
    <s v="Saanvi Bose"/>
    <x v="6"/>
    <x v="3"/>
    <x v="20"/>
    <n v="2"/>
    <n v="415.25"/>
    <x v="4"/>
    <x v="1"/>
    <n v="5"/>
    <n v="830.5"/>
    <m/>
    <m/>
    <m/>
    <m/>
    <m/>
    <m/>
    <s v="Pending"/>
    <s v="No"/>
    <s v="Yes"/>
    <m/>
    <n v="558"/>
    <n v="430"/>
    <n v="1892867.2841657216"/>
    <n v="199432.98236095349"/>
    <n v="3.8949824970828471"/>
    <s v="Men'S T-Shirt"/>
    <x v="3"/>
    <s v="Fashion"/>
    <s v="Fashion"/>
    <s v="Fashion"/>
    <n v="55"/>
    <s v="Fashion"/>
    <m/>
    <n v="2024"/>
    <n v="8"/>
    <n v="1"/>
    <n v="5"/>
    <s v="Weekend"/>
    <m/>
    <m/>
  </r>
  <r>
    <s v="WEB-6365"/>
    <x v="341"/>
    <s v="Ishaan Reddy"/>
    <x v="2"/>
    <x v="0"/>
    <x v="0"/>
    <n v="1"/>
    <n v="693.26"/>
    <x v="2"/>
    <x v="0"/>
    <n v="5"/>
    <n v="693.26"/>
    <m/>
    <m/>
    <m/>
    <m/>
    <m/>
    <m/>
    <s v="Completed"/>
    <s v="No"/>
    <s v="No"/>
    <m/>
    <n v="589"/>
    <n v="426"/>
    <n v="1463424.4009529033"/>
    <n v="118285.78776560788"/>
    <n v="3.8140589569160999"/>
    <s v="Water Bottle"/>
    <x v="0"/>
    <s v="Home &amp; Kitchen"/>
    <s v="Home &amp; Kitchen"/>
    <s v="Home &amp; Kitchen"/>
    <n v="2"/>
    <s v="Home &amp; Kitchen"/>
    <m/>
    <n v="2024"/>
    <n v="12"/>
    <n v="6"/>
    <n v="6"/>
    <s v="Weekday"/>
    <m/>
    <m/>
  </r>
  <r>
    <s v="WEB-5977"/>
    <x v="820"/>
    <s v="Ananya Malhotra"/>
    <x v="4"/>
    <x v="3"/>
    <x v="3"/>
    <n v="1"/>
    <n v="1249.0999999999999"/>
    <x v="1"/>
    <x v="0"/>
    <n v="3"/>
    <n v="1249.0999999999999"/>
    <m/>
    <m/>
    <m/>
    <m/>
    <m/>
    <m/>
    <s v="Completed"/>
    <s v="Yes"/>
    <s v="No"/>
    <m/>
    <n v="573"/>
    <n v="450"/>
    <n v="1892867.2841657216"/>
    <n v="199432.98236095349"/>
    <n v="3.8949824970828471"/>
    <s v="Denim Jeans"/>
    <x v="3"/>
    <s v="Fashion"/>
    <s v="Fashion"/>
    <s v="Fashion"/>
    <n v="6"/>
    <s v="Fashion"/>
    <m/>
    <n v="2024"/>
    <n v="10"/>
    <n v="30"/>
    <n v="4"/>
    <s v="Weekday"/>
    <m/>
    <m/>
  </r>
  <r>
    <s v="WEB-5354"/>
    <x v="340"/>
    <s v="Meera Bose"/>
    <x v="6"/>
    <x v="3"/>
    <x v="10"/>
    <n v="1"/>
    <n v="256.39999999999998"/>
    <x v="4"/>
    <x v="0"/>
    <n v="3"/>
    <n v="256.39999999999998"/>
    <m/>
    <m/>
    <m/>
    <m/>
    <m/>
    <m/>
    <s v="Completed"/>
    <s v="No"/>
    <s v="No"/>
    <m/>
    <n v="558"/>
    <n v="430"/>
    <n v="1892867.2841657216"/>
    <n v="199432.98236095349"/>
    <n v="3.8949824970828471"/>
    <s v="Women'S Kurti"/>
    <x v="3"/>
    <s v="Fashion"/>
    <s v="Fashion"/>
    <s v="Fashion"/>
    <n v="15"/>
    <s v="Fashion"/>
    <m/>
    <n v="2025"/>
    <n v="1"/>
    <n v="4"/>
    <n v="7"/>
    <s v="Weekday"/>
    <m/>
    <m/>
  </r>
  <r>
    <s v="WEB-7106"/>
    <x v="375"/>
    <s v="Tanya Kumar"/>
    <x v="7"/>
    <x v="4"/>
    <x v="22"/>
    <n v="1"/>
    <n v="741.17"/>
    <x v="0"/>
    <x v="2"/>
    <n v="5"/>
    <n v="741.17"/>
    <m/>
    <m/>
    <m/>
    <m/>
    <m/>
    <m/>
    <s v="Completed"/>
    <s v="No"/>
    <s v="No"/>
    <m/>
    <n v="567"/>
    <n v="440"/>
    <n v="1098537.4901531704"/>
    <n v="96724.388030634553"/>
    <n v="3.9001122334455669"/>
    <s v="Hair Oil"/>
    <x v="4"/>
    <s v="Beauty"/>
    <s v="Beauty"/>
    <s v="Beauty"/>
    <n v="70"/>
    <s v="Beauty"/>
    <m/>
    <n v="2024"/>
    <n v="11"/>
    <n v="9"/>
    <n v="7"/>
    <s v="Weekday"/>
    <m/>
    <m/>
  </r>
  <r>
    <s v="WEB-9686"/>
    <x v="727"/>
    <s v="Diya Patel"/>
    <x v="7"/>
    <x v="4"/>
    <x v="22"/>
    <n v="1"/>
    <n v="217.66"/>
    <x v="3"/>
    <x v="0"/>
    <n v="5"/>
    <n v="217.66"/>
    <m/>
    <m/>
    <m/>
    <m/>
    <m/>
    <m/>
    <s v="Completed"/>
    <s v="No"/>
    <s v="No"/>
    <m/>
    <n v="567"/>
    <n v="440"/>
    <n v="1098537.4901531704"/>
    <n v="96724.388030634553"/>
    <n v="3.9001122334455669"/>
    <s v="Hair Oil"/>
    <x v="4"/>
    <s v="Beauty"/>
    <s v="Beauty"/>
    <s v="Beauty"/>
    <n v="70"/>
    <s v="Beauty"/>
    <m/>
    <n v="2025"/>
    <n v="5"/>
    <n v="23"/>
    <n v="6"/>
    <s v="Weekday"/>
    <m/>
    <m/>
  </r>
  <r>
    <s v="WEB-5542"/>
    <x v="490"/>
    <s v="Aarav Sharma"/>
    <x v="1"/>
    <x v="1"/>
    <x v="11"/>
    <n v="1"/>
    <n v="951.57"/>
    <x v="1"/>
    <x v="1"/>
    <n v="2"/>
    <n v="951.57"/>
    <m/>
    <m/>
    <m/>
    <m/>
    <m/>
    <m/>
    <s v="Pending"/>
    <s v="No"/>
    <s v="Yes"/>
    <m/>
    <n v="595"/>
    <n v="444"/>
    <n v="2759712.3299794244"/>
    <n v="330643.50635802455"/>
    <n v="3.8641711229946525"/>
    <s v="Smart Watch"/>
    <x v="1"/>
    <s v="Electronics"/>
    <s v="Electronics"/>
    <s v="Electronics"/>
    <n v="17"/>
    <s v="Electronics"/>
    <m/>
    <n v="2024"/>
    <n v="7"/>
    <n v="24"/>
    <n v="4"/>
    <s v="Weekday"/>
    <m/>
    <m/>
  </r>
  <r>
    <s v="WEB-6132"/>
    <x v="863"/>
    <s v="Diya Malhotra"/>
    <x v="6"/>
    <x v="0"/>
    <x v="4"/>
    <n v="1"/>
    <n v="999.24"/>
    <x v="4"/>
    <x v="0"/>
    <n v="3"/>
    <n v="999.24"/>
    <m/>
    <m/>
    <m/>
    <m/>
    <m/>
    <m/>
    <s v="Completed"/>
    <s v="No"/>
    <s v="No"/>
    <m/>
    <n v="558"/>
    <n v="430"/>
    <n v="1463424.4009529033"/>
    <n v="118285.78776560788"/>
    <n v="3.8140589569160999"/>
    <s v="Non-Stick Pan"/>
    <x v="0"/>
    <s v="Home &amp; Kitchen"/>
    <s v="Home &amp; Kitchen"/>
    <s v="Home &amp; Kitchen"/>
    <n v="7"/>
    <s v="Home &amp; Kitchen"/>
    <m/>
    <n v="2023"/>
    <n v="7"/>
    <n v="17"/>
    <n v="2"/>
    <s v="Weekday"/>
    <m/>
    <m/>
  </r>
  <r>
    <s v="WEB-6932"/>
    <x v="733"/>
    <s v="Tanya Malhotra"/>
    <x v="6"/>
    <x v="4"/>
    <x v="12"/>
    <n v="1"/>
    <n v="1350.51"/>
    <x v="2"/>
    <x v="0"/>
    <n v="4"/>
    <n v="1350.51"/>
    <m/>
    <m/>
    <m/>
    <m/>
    <m/>
    <m/>
    <s v="Completed"/>
    <s v="Yes"/>
    <s v="No"/>
    <m/>
    <n v="558"/>
    <n v="430"/>
    <n v="1098537.4901531704"/>
    <n v="96724.388030634553"/>
    <n v="3.9001122334455669"/>
    <s v="Perfume 50Ml"/>
    <x v="4"/>
    <s v="Beauty"/>
    <s v="Beauty"/>
    <s v="Beauty"/>
    <n v="18"/>
    <s v="Beauty"/>
    <m/>
    <n v="2023"/>
    <n v="12"/>
    <n v="2"/>
    <n v="7"/>
    <s v="Weekday"/>
    <m/>
    <m/>
  </r>
  <r>
    <s v="WEB-8416"/>
    <x v="47"/>
    <s v="Tanya Kapoor"/>
    <x v="5"/>
    <x v="3"/>
    <x v="3"/>
    <n v="1"/>
    <n v="463.95"/>
    <x v="0"/>
    <x v="0"/>
    <m/>
    <n v="463.95"/>
    <m/>
    <m/>
    <m/>
    <m/>
    <m/>
    <m/>
    <s v="Completed"/>
    <s v="No"/>
    <s v="No"/>
    <m/>
    <n v="559"/>
    <n v="408"/>
    <n v="1892867.2841657216"/>
    <n v="199432.98236095349"/>
    <n v="3.8949824970828471"/>
    <s v="Denim Jeans"/>
    <x v="3"/>
    <s v="Fashion"/>
    <s v="Fashion"/>
    <s v="Fashion"/>
    <n v="6"/>
    <s v="Fashion"/>
    <m/>
    <n v="2023"/>
    <n v="11"/>
    <n v="9"/>
    <n v="5"/>
    <s v="Weekday"/>
    <m/>
    <m/>
  </r>
  <r>
    <s v="WEB-9215"/>
    <x v="490"/>
    <s v="Saanvi Das"/>
    <x v="5"/>
    <x v="1"/>
    <x v="9"/>
    <n v="1"/>
    <n v="2290.5700000000002"/>
    <x v="2"/>
    <x v="2"/>
    <n v="4"/>
    <n v="2290.5700000000002"/>
    <m/>
    <m/>
    <m/>
    <m/>
    <m/>
    <m/>
    <s v="Completed"/>
    <s v="No"/>
    <s v="No"/>
    <m/>
    <n v="559"/>
    <n v="408"/>
    <n v="2759712.3299794244"/>
    <n v="330643.50635802455"/>
    <n v="3.8641711229946525"/>
    <s v="Usb Cable"/>
    <x v="1"/>
    <s v="Electronics"/>
    <s v="Electronics"/>
    <s v="Electronics"/>
    <n v="13"/>
    <s v="Electronics"/>
    <m/>
    <n v="2024"/>
    <n v="7"/>
    <n v="24"/>
    <n v="4"/>
    <s v="Weekday"/>
    <m/>
    <m/>
  </r>
  <r>
    <s v="WEB-5391"/>
    <x v="891"/>
    <s v="Riya Gupta"/>
    <x v="0"/>
    <x v="3"/>
    <x v="19"/>
    <n v="1"/>
    <n v="423.29"/>
    <x v="2"/>
    <x v="0"/>
    <n v="5"/>
    <n v="423.29"/>
    <m/>
    <m/>
    <m/>
    <m/>
    <m/>
    <m/>
    <s v="Completed"/>
    <s v="No"/>
    <s v="No"/>
    <m/>
    <n v="590"/>
    <n v="451"/>
    <n v="1892867.2841657216"/>
    <n v="199432.98236095349"/>
    <n v="3.8949824970828471"/>
    <s v="Sunglasses"/>
    <x v="3"/>
    <s v="Fashion"/>
    <s v="Fashion"/>
    <s v="Fashion"/>
    <n v="53"/>
    <s v="Fashion"/>
    <m/>
    <n v="2025"/>
    <n v="2"/>
    <n v="17"/>
    <n v="2"/>
    <s v="Weekday"/>
    <m/>
    <m/>
  </r>
  <r>
    <s v="WEB-8408"/>
    <x v="511"/>
    <s v="Saanvi Iyer"/>
    <x v="3"/>
    <x v="1"/>
    <x v="18"/>
    <n v="1"/>
    <n v="3414.61"/>
    <x v="3"/>
    <x v="0"/>
    <n v="5"/>
    <n v="3414.61"/>
    <m/>
    <m/>
    <m/>
    <m/>
    <m/>
    <m/>
    <s v="Completed"/>
    <s v="Yes"/>
    <s v="No"/>
    <m/>
    <n v="619"/>
    <n v="468"/>
    <n v="2759712.3299794244"/>
    <n v="330643.50635802455"/>
    <n v="3.8641711229946525"/>
    <s v="Bluetooth Speaker"/>
    <x v="1"/>
    <s v="Electronics"/>
    <s v="Electronics"/>
    <s v="Electronics"/>
    <n v="48"/>
    <s v="Electronics"/>
    <m/>
    <n v="2023"/>
    <n v="5"/>
    <n v="20"/>
    <n v="7"/>
    <s v="Weekday"/>
    <m/>
    <m/>
  </r>
  <r>
    <s v="WEB-5486"/>
    <x v="828"/>
    <s v="Aarav Menon"/>
    <x v="2"/>
    <x v="4"/>
    <x v="21"/>
    <n v="2"/>
    <n v="1425.38"/>
    <x v="3"/>
    <x v="0"/>
    <n v="5"/>
    <n v="2850.76"/>
    <m/>
    <m/>
    <m/>
    <m/>
    <m/>
    <m/>
    <s v="Completed"/>
    <s v="Yes"/>
    <s v="No"/>
    <m/>
    <n v="589"/>
    <n v="426"/>
    <n v="1098537.4901531704"/>
    <n v="96724.388030634553"/>
    <n v="3.9001122334455669"/>
    <s v="Shampoo 200Ml"/>
    <x v="4"/>
    <s v="Beauty"/>
    <s v="Beauty"/>
    <s v="Beauty"/>
    <n v="64"/>
    <s v="Beauty"/>
    <m/>
    <n v="2025"/>
    <n v="1"/>
    <n v="23"/>
    <n v="5"/>
    <s v="Weekday"/>
    <m/>
    <m/>
  </r>
  <r>
    <s v="WEB-6864"/>
    <x v="223"/>
    <s v="Neha Kapoor"/>
    <x v="7"/>
    <x v="3"/>
    <x v="10"/>
    <n v="1"/>
    <n v="2308.86"/>
    <x v="2"/>
    <x v="0"/>
    <n v="4"/>
    <n v="2308.86"/>
    <m/>
    <m/>
    <m/>
    <m/>
    <m/>
    <m/>
    <s v="Completed"/>
    <s v="Yes"/>
    <s v="No"/>
    <m/>
    <n v="567"/>
    <n v="440"/>
    <n v="1892867.2841657216"/>
    <n v="199432.98236095349"/>
    <n v="3.8949824970828471"/>
    <s v="Women'S Kurti"/>
    <x v="3"/>
    <s v="Fashion"/>
    <s v="Fashion"/>
    <s v="Fashion"/>
    <n v="15"/>
    <s v="Fashion"/>
    <m/>
    <n v="2024"/>
    <n v="5"/>
    <n v="12"/>
    <n v="1"/>
    <s v="Weekday"/>
    <m/>
    <m/>
  </r>
  <r>
    <s v="WEB-5898"/>
    <x v="196"/>
    <s v="Aarav Sharma"/>
    <x v="5"/>
    <x v="0"/>
    <x v="23"/>
    <n v="1"/>
    <n v="1892.06"/>
    <x v="4"/>
    <x v="0"/>
    <n v="4"/>
    <n v="1892.06"/>
    <m/>
    <m/>
    <m/>
    <m/>
    <m/>
    <m/>
    <s v="Completed"/>
    <s v="Yes"/>
    <s v="No"/>
    <m/>
    <n v="559"/>
    <n v="408"/>
    <n v="1463424.4009529033"/>
    <n v="118285.78776560788"/>
    <n v="3.8140589569160999"/>
    <s v="Led Bulb Pack"/>
    <x v="0"/>
    <s v="Home &amp; Kitchen"/>
    <s v="Home &amp; Kitchen"/>
    <s v="Home &amp; Kitchen"/>
    <n v="76"/>
    <s v="Home &amp; Kitchen"/>
    <m/>
    <n v="2024"/>
    <n v="11"/>
    <n v="16"/>
    <n v="7"/>
    <s v="Weekday"/>
    <m/>
    <m/>
  </r>
  <r>
    <s v="WEB-8496"/>
    <x v="780"/>
    <s v="Kavya Kapoor"/>
    <x v="0"/>
    <x v="1"/>
    <x v="8"/>
    <n v="1"/>
    <n v="3124.07"/>
    <x v="0"/>
    <x v="0"/>
    <n v="4"/>
    <n v="3124.07"/>
    <m/>
    <m/>
    <m/>
    <m/>
    <m/>
    <m/>
    <s v="Completed"/>
    <s v="Yes"/>
    <s v="No"/>
    <m/>
    <n v="590"/>
    <n v="451"/>
    <n v="2759712.3299794244"/>
    <n v="330643.50635802455"/>
    <n v="3.8641711229946525"/>
    <s v="Wireless Earbuds"/>
    <x v="1"/>
    <s v="Electronics"/>
    <s v="Electronics"/>
    <s v="Electronics"/>
    <n v="12"/>
    <s v="Electronics"/>
    <m/>
    <n v="2024"/>
    <n v="10"/>
    <n v="29"/>
    <n v="3"/>
    <s v="Weekday"/>
    <m/>
    <m/>
  </r>
  <r>
    <s v="WEB-5355"/>
    <x v="249"/>
    <s v="Rahul Malhotra"/>
    <x v="4"/>
    <x v="3"/>
    <x v="20"/>
    <n v="2"/>
    <n v="1816.47"/>
    <x v="3"/>
    <x v="1"/>
    <n v="1"/>
    <n v="3632.94"/>
    <m/>
    <m/>
    <m/>
    <m/>
    <m/>
    <m/>
    <s v="Pending"/>
    <s v="No"/>
    <s v="Yes"/>
    <m/>
    <n v="573"/>
    <n v="450"/>
    <n v="1892867.2841657216"/>
    <n v="199432.98236095349"/>
    <n v="3.8949824970828471"/>
    <s v="Men'S T-Shirt"/>
    <x v="3"/>
    <s v="Fashion"/>
    <s v="Fashion"/>
    <s v="Fashion"/>
    <n v="55"/>
    <s v="Fashion"/>
    <m/>
    <n v="2024"/>
    <n v="6"/>
    <n v="25"/>
    <n v="3"/>
    <s v="Weekday"/>
    <m/>
    <m/>
  </r>
  <r>
    <s v="WEB-6466"/>
    <x v="701"/>
    <s v="Meera Rao"/>
    <x v="1"/>
    <x v="0"/>
    <x v="23"/>
    <n v="3"/>
    <n v="1038.05"/>
    <x v="2"/>
    <x v="0"/>
    <n v="5"/>
    <n v="3114.1499999999996"/>
    <m/>
    <m/>
    <m/>
    <m/>
    <m/>
    <m/>
    <s v="Completed"/>
    <s v="Yes"/>
    <s v="No"/>
    <m/>
    <n v="595"/>
    <n v="444"/>
    <n v="1463424.4009529033"/>
    <n v="118285.78776560788"/>
    <n v="3.8140589569160999"/>
    <s v="Led Bulb Pack"/>
    <x v="0"/>
    <s v="Home &amp; Kitchen"/>
    <s v="Home &amp; Kitchen"/>
    <s v="Home &amp; Kitchen"/>
    <n v="76"/>
    <s v="Home &amp; Kitchen"/>
    <m/>
    <n v="2024"/>
    <n v="2"/>
    <n v="14"/>
    <n v="4"/>
    <s v="Weekday"/>
    <m/>
    <m/>
  </r>
  <r>
    <s v="WEB-8264"/>
    <x v="679"/>
    <s v="Aarav Malhotra"/>
    <x v="7"/>
    <x v="3"/>
    <x v="19"/>
    <n v="3"/>
    <n v="681.55"/>
    <x v="4"/>
    <x v="0"/>
    <n v="3"/>
    <n v="2044.6499999999999"/>
    <m/>
    <m/>
    <m/>
    <m/>
    <m/>
    <m/>
    <s v="Completed"/>
    <s v="Yes"/>
    <s v="No"/>
    <m/>
    <n v="567"/>
    <n v="440"/>
    <n v="1892867.2841657216"/>
    <n v="199432.98236095349"/>
    <n v="3.8949824970828471"/>
    <s v="Sunglasses"/>
    <x v="3"/>
    <s v="Fashion"/>
    <s v="Fashion"/>
    <s v="Fashion"/>
    <n v="53"/>
    <s v="Fashion"/>
    <m/>
    <n v="2024"/>
    <n v="11"/>
    <n v="5"/>
    <n v="3"/>
    <s v="Weekday"/>
    <m/>
    <m/>
  </r>
  <r>
    <s v="WEB-6878"/>
    <x v="364"/>
    <s v="Karan Joshi"/>
    <x v="6"/>
    <x v="2"/>
    <x v="13"/>
    <n v="1"/>
    <n v="612"/>
    <x v="2"/>
    <x v="3"/>
    <n v="5"/>
    <n v="612"/>
    <m/>
    <m/>
    <m/>
    <m/>
    <m/>
    <m/>
    <s v="Lost Sale"/>
    <s v="No"/>
    <s v="Yes"/>
    <m/>
    <n v="558"/>
    <n v="430"/>
    <n v="594714.6477588166"/>
    <n v="60882.938065984097"/>
    <n v="3.804733727810651"/>
    <s v="Self-Help Book"/>
    <x v="2"/>
    <s v="Books"/>
    <s v="Books"/>
    <s v="Books"/>
    <n v="19"/>
    <s v="Books"/>
    <m/>
    <n v="2023"/>
    <n v="6"/>
    <n v="8"/>
    <n v="5"/>
    <s v="Weekday"/>
    <m/>
    <m/>
  </r>
  <r>
    <s v="WEB-9379"/>
    <x v="554"/>
    <s v="Meera Verma"/>
    <x v="6"/>
    <x v="1"/>
    <x v="18"/>
    <n v="3"/>
    <n v="1668.73"/>
    <x v="0"/>
    <x v="0"/>
    <n v="4"/>
    <n v="5006.1900000000005"/>
    <m/>
    <m/>
    <m/>
    <m/>
    <m/>
    <m/>
    <s v="Completed"/>
    <s v="Yes"/>
    <s v="No"/>
    <m/>
    <n v="558"/>
    <n v="430"/>
    <n v="2759712.3299794244"/>
    <n v="330643.50635802455"/>
    <n v="3.8641711229946525"/>
    <s v="Bluetooth Speaker"/>
    <x v="1"/>
    <s v="Electronics"/>
    <s v="Electronics"/>
    <s v="Electronics"/>
    <n v="48"/>
    <s v="Electronics"/>
    <m/>
    <n v="2023"/>
    <n v="11"/>
    <n v="22"/>
    <n v="4"/>
    <s v="Weekday"/>
    <m/>
    <m/>
  </r>
  <r>
    <s v="WEB-8431"/>
    <x v="762"/>
    <s v="Tanya Das"/>
    <x v="7"/>
    <x v="0"/>
    <x v="0"/>
    <n v="1"/>
    <n v="1434.79"/>
    <x v="4"/>
    <x v="3"/>
    <n v="4"/>
    <n v="1434.79"/>
    <m/>
    <m/>
    <m/>
    <m/>
    <m/>
    <m/>
    <s v="Lost Sale"/>
    <s v="No"/>
    <s v="Yes"/>
    <m/>
    <n v="567"/>
    <n v="440"/>
    <n v="1463424.4009529033"/>
    <n v="118285.78776560788"/>
    <n v="3.8140589569160999"/>
    <s v="Water Bottle"/>
    <x v="0"/>
    <s v="Home &amp; Kitchen"/>
    <s v="Home &amp; Kitchen"/>
    <s v="Home &amp; Kitchen"/>
    <n v="2"/>
    <s v="Home &amp; Kitchen"/>
    <m/>
    <n v="2024"/>
    <n v="11"/>
    <n v="24"/>
    <n v="1"/>
    <s v="Weekday"/>
    <m/>
    <m/>
  </r>
  <r>
    <s v="WEB-5243"/>
    <x v="370"/>
    <s v="Saanvi Gupta"/>
    <x v="2"/>
    <x v="0"/>
    <x v="16"/>
    <n v="1"/>
    <n v="1263.99"/>
    <x v="1"/>
    <x v="3"/>
    <m/>
    <n v="1263.99"/>
    <m/>
    <m/>
    <m/>
    <m/>
    <m/>
    <m/>
    <s v="Lost Sale"/>
    <s v="No"/>
    <s v="Yes"/>
    <m/>
    <n v="589"/>
    <n v="426"/>
    <n v="1463424.4009529033"/>
    <n v="118285.78776560788"/>
    <n v="3.8140589569160999"/>
    <s v="Table Lamp"/>
    <x v="0"/>
    <s v="Home &amp; Kitchen"/>
    <s v="Home &amp; Kitchen"/>
    <s v="Home &amp; Kitchen"/>
    <n v="32"/>
    <s v="Home &amp; Kitchen"/>
    <m/>
    <n v="2024"/>
    <n v="12"/>
    <n v="22"/>
    <n v="1"/>
    <s v="Weekday"/>
    <m/>
    <m/>
  </r>
  <r>
    <s v="WEB-7848"/>
    <x v="448"/>
    <s v="Tanya Joshi"/>
    <x v="7"/>
    <x v="4"/>
    <x v="21"/>
    <n v="1"/>
    <n v="1228.23"/>
    <x v="1"/>
    <x v="0"/>
    <n v="3"/>
    <n v="1228.23"/>
    <m/>
    <m/>
    <m/>
    <m/>
    <m/>
    <m/>
    <s v="Completed"/>
    <s v="Yes"/>
    <s v="No"/>
    <m/>
    <n v="567"/>
    <n v="440"/>
    <n v="1098537.4901531704"/>
    <n v="96724.388030634553"/>
    <n v="3.9001122334455669"/>
    <s v="Shampoo 200Ml"/>
    <x v="4"/>
    <s v="Beauty"/>
    <s v="Beauty"/>
    <s v="Beauty"/>
    <n v="64"/>
    <s v="Beauty"/>
    <m/>
    <n v="2024"/>
    <n v="7"/>
    <n v="26"/>
    <n v="6"/>
    <s v="Weekday"/>
    <m/>
    <m/>
  </r>
  <r>
    <s v="WEB-7756"/>
    <x v="651"/>
    <s v="Meera Nair"/>
    <x v="3"/>
    <x v="0"/>
    <x v="16"/>
    <n v="2"/>
    <n v="997.49"/>
    <x v="1"/>
    <x v="0"/>
    <n v="4"/>
    <n v="1994.98"/>
    <m/>
    <m/>
    <m/>
    <m/>
    <m/>
    <m/>
    <s v="Completed"/>
    <s v="Yes"/>
    <s v="No"/>
    <m/>
    <n v="619"/>
    <n v="468"/>
    <n v="1463424.4009529033"/>
    <n v="118285.78776560788"/>
    <n v="3.8140589569160999"/>
    <s v="Table Lamp"/>
    <x v="0"/>
    <s v="Home &amp; Kitchen"/>
    <s v="Home &amp; Kitchen"/>
    <s v="Home &amp; Kitchen"/>
    <n v="32"/>
    <s v="Home &amp; Kitchen"/>
    <m/>
    <n v="2025"/>
    <n v="2"/>
    <n v="25"/>
    <n v="3"/>
    <s v="Weekday"/>
    <m/>
    <m/>
  </r>
  <r>
    <s v="WEB-7764"/>
    <x v="624"/>
    <s v="Tanya Menon"/>
    <x v="5"/>
    <x v="3"/>
    <x v="17"/>
    <n v="1"/>
    <n v="2333.8000000000002"/>
    <x v="1"/>
    <x v="3"/>
    <n v="5"/>
    <n v="2333.8000000000002"/>
    <m/>
    <m/>
    <m/>
    <m/>
    <m/>
    <m/>
    <s v="Lost Sale"/>
    <s v="No"/>
    <s v="Yes"/>
    <m/>
    <n v="559"/>
    <n v="408"/>
    <n v="1892867.2841657216"/>
    <n v="199432.98236095349"/>
    <n v="3.8949824970828471"/>
    <s v="Running Shoes"/>
    <x v="3"/>
    <s v="Fashion"/>
    <s v="Fashion"/>
    <s v="Fashion"/>
    <n v="45"/>
    <s v="Fashion"/>
    <m/>
    <n v="2023"/>
    <n v="6"/>
    <n v="2"/>
    <n v="6"/>
    <s v="Weekday"/>
    <m/>
    <m/>
  </r>
  <r>
    <s v="WEB-9368"/>
    <x v="478"/>
    <s v="Riya Gupta"/>
    <x v="7"/>
    <x v="3"/>
    <x v="10"/>
    <n v="1"/>
    <n v="1403.18"/>
    <x v="1"/>
    <x v="0"/>
    <m/>
    <n v="1403.18"/>
    <m/>
    <m/>
    <m/>
    <m/>
    <m/>
    <m/>
    <s v="Completed"/>
    <s v="Yes"/>
    <s v="No"/>
    <m/>
    <n v="567"/>
    <n v="440"/>
    <n v="1892867.2841657216"/>
    <n v="199432.98236095349"/>
    <n v="3.8949824970828471"/>
    <s v="Women'S Kurti"/>
    <x v="3"/>
    <s v="Fashion"/>
    <s v="Fashion"/>
    <s v="Fashion"/>
    <n v="15"/>
    <s v="Fashion"/>
    <m/>
    <n v="2023"/>
    <n v="7"/>
    <n v="23"/>
    <n v="1"/>
    <s v="Weekday"/>
    <m/>
    <m/>
  </r>
  <r>
    <s v="WEB-8328"/>
    <x v="19"/>
    <s v="Aarav Verma"/>
    <x v="0"/>
    <x v="4"/>
    <x v="21"/>
    <n v="3"/>
    <n v="688.73"/>
    <x v="1"/>
    <x v="0"/>
    <n v="5"/>
    <n v="2066.19"/>
    <m/>
    <m/>
    <m/>
    <m/>
    <m/>
    <m/>
    <s v="Completed"/>
    <s v="Yes"/>
    <s v="No"/>
    <m/>
    <n v="590"/>
    <n v="451"/>
    <n v="1098537.4901531704"/>
    <n v="96724.388030634553"/>
    <n v="3.9001122334455669"/>
    <s v="Shampoo 200Ml"/>
    <x v="4"/>
    <s v="Beauty"/>
    <s v="Beauty"/>
    <s v="Beauty"/>
    <n v="64"/>
    <s v="Beauty"/>
    <m/>
    <n v="2023"/>
    <n v="1"/>
    <n v="22"/>
    <n v="1"/>
    <s v="Weekday"/>
    <m/>
    <m/>
  </r>
  <r>
    <s v="WEB-5146"/>
    <x v="761"/>
    <s v="Arjun Rao"/>
    <x v="2"/>
    <x v="3"/>
    <x v="20"/>
    <n v="1"/>
    <n v="335.29"/>
    <x v="2"/>
    <x v="0"/>
    <n v="5"/>
    <n v="335.29"/>
    <m/>
    <m/>
    <m/>
    <m/>
    <m/>
    <m/>
    <s v="Completed"/>
    <s v="No"/>
    <s v="No"/>
    <m/>
    <n v="589"/>
    <n v="426"/>
    <n v="1892867.2841657216"/>
    <n v="199432.98236095349"/>
    <n v="3.8949824970828471"/>
    <s v="Men'S T-Shirt"/>
    <x v="3"/>
    <s v="Fashion"/>
    <s v="Fashion"/>
    <s v="Fashion"/>
    <n v="55"/>
    <s v="Fashion"/>
    <m/>
    <n v="2024"/>
    <n v="9"/>
    <n v="6"/>
    <n v="6"/>
    <s v="Weekday"/>
    <m/>
    <m/>
  </r>
  <r>
    <s v="WEB-8042"/>
    <x v="68"/>
    <s v="Rahul Menon"/>
    <x v="7"/>
    <x v="1"/>
    <x v="8"/>
    <n v="1"/>
    <n v="2362.35"/>
    <x v="4"/>
    <x v="0"/>
    <n v="3"/>
    <n v="2362.35"/>
    <m/>
    <m/>
    <m/>
    <m/>
    <m/>
    <m/>
    <s v="Completed"/>
    <s v="Yes"/>
    <s v="No"/>
    <m/>
    <n v="567"/>
    <n v="440"/>
    <n v="2759712.3299794244"/>
    <n v="330643.50635802455"/>
    <n v="3.8641711229946525"/>
    <s v="Wireless Earbuds"/>
    <x v="1"/>
    <s v="Electronics"/>
    <s v="Electronics"/>
    <s v="Electronics"/>
    <n v="12"/>
    <s v="Electronics"/>
    <m/>
    <n v="2023"/>
    <n v="6"/>
    <n v="24"/>
    <n v="7"/>
    <s v="Weekday"/>
    <m/>
    <m/>
  </r>
  <r>
    <s v="WEB-6215"/>
    <x v="442"/>
    <s v="Diya Das"/>
    <x v="5"/>
    <x v="3"/>
    <x v="3"/>
    <n v="2"/>
    <n v="1438.51"/>
    <x v="1"/>
    <x v="0"/>
    <n v="4"/>
    <n v="2877.02"/>
    <m/>
    <m/>
    <m/>
    <m/>
    <m/>
    <m/>
    <s v="Completed"/>
    <s v="Yes"/>
    <s v="No"/>
    <m/>
    <n v="559"/>
    <n v="408"/>
    <n v="1892867.2841657216"/>
    <n v="199432.98236095349"/>
    <n v="3.8949824970828471"/>
    <s v="Denim Jeans"/>
    <x v="3"/>
    <s v="Fashion"/>
    <s v="Fashion"/>
    <s v="Fashion"/>
    <n v="6"/>
    <s v="Fashion"/>
    <m/>
    <n v="2024"/>
    <n v="11"/>
    <n v="13"/>
    <n v="4"/>
    <s v="Weekday"/>
    <m/>
    <m/>
  </r>
  <r>
    <s v="WEB-9347"/>
    <x v="121"/>
    <s v="Ishaan Malhotra"/>
    <x v="2"/>
    <x v="1"/>
    <x v="9"/>
    <n v="3"/>
    <n v="3252.53"/>
    <x v="3"/>
    <x v="3"/>
    <n v="5"/>
    <n v="9757.59"/>
    <m/>
    <m/>
    <m/>
    <m/>
    <m/>
    <m/>
    <s v="Lost Sale"/>
    <s v="No"/>
    <s v="Yes"/>
    <m/>
    <n v="589"/>
    <n v="426"/>
    <n v="2759712.3299794244"/>
    <n v="330643.50635802455"/>
    <n v="3.8641711229946525"/>
    <s v="Usb Cable"/>
    <x v="1"/>
    <s v="Electronics"/>
    <s v="Electronics"/>
    <s v="Electronics"/>
    <n v="13"/>
    <s v="Electronics"/>
    <m/>
    <n v="2025"/>
    <n v="2"/>
    <n v="23"/>
    <n v="1"/>
    <s v="Weekday"/>
    <m/>
    <m/>
  </r>
  <r>
    <s v="WEB-6099"/>
    <x v="240"/>
    <s v="Kavya Iyer"/>
    <x v="2"/>
    <x v="3"/>
    <x v="17"/>
    <n v="1"/>
    <n v="1087.58"/>
    <x v="0"/>
    <x v="0"/>
    <n v="1"/>
    <n v="1087.58"/>
    <m/>
    <m/>
    <m/>
    <m/>
    <m/>
    <m/>
    <s v="Completed"/>
    <s v="Yes"/>
    <s v="No"/>
    <m/>
    <n v="589"/>
    <n v="426"/>
    <n v="1892867.2841657216"/>
    <n v="199432.98236095349"/>
    <n v="3.8949824970828471"/>
    <s v="Running Shoes"/>
    <x v="3"/>
    <s v="Fashion"/>
    <s v="Fashion"/>
    <s v="Fashion"/>
    <n v="45"/>
    <s v="Fashion"/>
    <m/>
    <n v="2024"/>
    <n v="1"/>
    <n v="7"/>
    <n v="1"/>
    <s v="Weekend"/>
    <m/>
    <m/>
  </r>
  <r>
    <s v="WEB-5276"/>
    <x v="825"/>
    <s v="Rohan Sharma"/>
    <x v="4"/>
    <x v="2"/>
    <x v="2"/>
    <n v="1"/>
    <n v="568.82000000000005"/>
    <x v="1"/>
    <x v="0"/>
    <n v="5"/>
    <n v="568.82000000000005"/>
    <m/>
    <m/>
    <m/>
    <m/>
    <m/>
    <m/>
    <s v="Completed"/>
    <s v="No"/>
    <s v="No"/>
    <m/>
    <n v="573"/>
    <n v="450"/>
    <n v="594714.6477588166"/>
    <n v="60882.938065984097"/>
    <n v="3.804733727810651"/>
    <s v="Cookbook"/>
    <x v="2"/>
    <s v="Books"/>
    <s v="Books"/>
    <s v="Books"/>
    <n v="4"/>
    <s v="Books"/>
    <m/>
    <n v="2025"/>
    <n v="5"/>
    <n v="15"/>
    <n v="5"/>
    <s v="Weekday"/>
    <m/>
    <m/>
  </r>
  <r>
    <s v="WEB-7591"/>
    <x v="545"/>
    <s v="Ishaan Joshi"/>
    <x v="3"/>
    <x v="0"/>
    <x v="23"/>
    <n v="3"/>
    <n v="1660.18"/>
    <x v="1"/>
    <x v="1"/>
    <n v="4"/>
    <n v="4980.54"/>
    <m/>
    <m/>
    <m/>
    <m/>
    <m/>
    <m/>
    <s v="Pending"/>
    <s v="No"/>
    <s v="Yes"/>
    <m/>
    <n v="619"/>
    <n v="468"/>
    <n v="1463424.4009529033"/>
    <n v="118285.78776560788"/>
    <n v="3.8140589569160999"/>
    <s v="Led Bulb Pack"/>
    <x v="0"/>
    <s v="Home &amp; Kitchen"/>
    <s v="Home &amp; Kitchen"/>
    <s v="Home &amp; Kitchen"/>
    <n v="76"/>
    <s v="Home &amp; Kitchen"/>
    <m/>
    <n v="2023"/>
    <n v="11"/>
    <n v="3"/>
    <n v="6"/>
    <s v="Weekday"/>
    <m/>
    <m/>
  </r>
  <r>
    <s v="WEB-9689"/>
    <x v="722"/>
    <s v="Arjun Chatterjee"/>
    <x v="1"/>
    <x v="0"/>
    <x v="4"/>
    <n v="1"/>
    <n v="936.12"/>
    <x v="3"/>
    <x v="0"/>
    <n v="3"/>
    <n v="936.12"/>
    <m/>
    <m/>
    <m/>
    <m/>
    <m/>
    <m/>
    <s v="Completed"/>
    <s v="No"/>
    <s v="No"/>
    <m/>
    <n v="595"/>
    <n v="444"/>
    <n v="1463424.4009529033"/>
    <n v="118285.78776560788"/>
    <n v="3.8140589569160999"/>
    <s v="Non-Stick Pan"/>
    <x v="0"/>
    <s v="Home &amp; Kitchen"/>
    <s v="Home &amp; Kitchen"/>
    <s v="Home &amp; Kitchen"/>
    <n v="7"/>
    <s v="Home &amp; Kitchen"/>
    <m/>
    <n v="2023"/>
    <n v="3"/>
    <n v="19"/>
    <n v="1"/>
    <s v="Weekday"/>
    <m/>
    <m/>
  </r>
  <r>
    <s v="WEB-5009"/>
    <x v="341"/>
    <s v="Meera Rao"/>
    <x v="3"/>
    <x v="3"/>
    <x v="17"/>
    <n v="1"/>
    <n v="1931.79"/>
    <x v="1"/>
    <x v="0"/>
    <n v="3"/>
    <n v="1931.79"/>
    <m/>
    <m/>
    <m/>
    <m/>
    <m/>
    <m/>
    <s v="Completed"/>
    <s v="Yes"/>
    <s v="No"/>
    <m/>
    <n v="619"/>
    <n v="468"/>
    <n v="1892867.2841657216"/>
    <n v="199432.98236095349"/>
    <n v="3.8949824970828471"/>
    <s v="Running Shoes"/>
    <x v="3"/>
    <s v="Fashion"/>
    <s v="Fashion"/>
    <s v="Fashion"/>
    <n v="45"/>
    <s v="Fashion"/>
    <m/>
    <n v="2024"/>
    <n v="12"/>
    <n v="6"/>
    <n v="6"/>
    <s v="Weekday"/>
    <m/>
    <m/>
  </r>
  <r>
    <s v="WEB-6798"/>
    <x v="88"/>
    <s v="Ananya Bose"/>
    <x v="7"/>
    <x v="4"/>
    <x v="24"/>
    <n v="1"/>
    <n v="521.22"/>
    <x v="0"/>
    <x v="0"/>
    <n v="4"/>
    <n v="521.22"/>
    <m/>
    <m/>
    <m/>
    <m/>
    <m/>
    <m/>
    <s v="Completed"/>
    <s v="No"/>
    <s v="No"/>
    <m/>
    <n v="567"/>
    <n v="440"/>
    <n v="1098537.4901531704"/>
    <n v="96724.388030634553"/>
    <n v="3.9001122334455669"/>
    <s v="Face Cream"/>
    <x v="4"/>
    <s v="Beauty"/>
    <s v="Beauty"/>
    <s v="Beauty"/>
    <n v="80"/>
    <s v="Beauty"/>
    <m/>
    <n v="2024"/>
    <n v="11"/>
    <n v="10"/>
    <n v="1"/>
    <s v="Weekday"/>
    <m/>
    <m/>
  </r>
  <r>
    <s v="WEB-6716"/>
    <x v="361"/>
    <s v="Saanvi Malhotra"/>
    <x v="3"/>
    <x v="2"/>
    <x v="14"/>
    <n v="1"/>
    <n v="786.48"/>
    <x v="4"/>
    <x v="0"/>
    <n v="4"/>
    <n v="786.48"/>
    <m/>
    <m/>
    <m/>
    <m/>
    <m/>
    <m/>
    <s v="Completed"/>
    <s v="No"/>
    <s v="No"/>
    <m/>
    <n v="619"/>
    <n v="468"/>
    <n v="594714.6477588166"/>
    <n v="60882.938065984097"/>
    <n v="3.804733727810651"/>
    <s v="Notebook Set"/>
    <x v="2"/>
    <s v="Books"/>
    <s v="Books"/>
    <s v="Books"/>
    <n v="20"/>
    <s v="Books"/>
    <m/>
    <n v="2023"/>
    <n v="4"/>
    <n v="10"/>
    <n v="2"/>
    <s v="Weekday"/>
    <m/>
    <m/>
  </r>
  <r>
    <s v="WEB-8081"/>
    <x v="103"/>
    <s v="Diya Malhotra"/>
    <x v="1"/>
    <x v="4"/>
    <x v="22"/>
    <n v="1"/>
    <n v="596.91999999999996"/>
    <x v="2"/>
    <x v="3"/>
    <n v="5"/>
    <n v="596.91999999999996"/>
    <m/>
    <m/>
    <m/>
    <m/>
    <m/>
    <m/>
    <s v="Lost Sale"/>
    <s v="No"/>
    <s v="Yes"/>
    <m/>
    <n v="595"/>
    <n v="444"/>
    <n v="1098537.4901531704"/>
    <n v="96724.388030634553"/>
    <n v="3.9001122334455669"/>
    <s v="Hair Oil"/>
    <x v="4"/>
    <s v="Beauty"/>
    <s v="Beauty"/>
    <s v="Beauty"/>
    <n v="70"/>
    <s v="Beauty"/>
    <m/>
    <n v="2023"/>
    <n v="9"/>
    <n v="12"/>
    <n v="3"/>
    <s v="Weekday"/>
    <m/>
    <m/>
  </r>
  <r>
    <s v="WEB-6881"/>
    <x v="406"/>
    <s v="Simran Khan"/>
    <x v="3"/>
    <x v="4"/>
    <x v="24"/>
    <n v="3"/>
    <n v="454.72"/>
    <x v="4"/>
    <x v="3"/>
    <n v="5"/>
    <n v="1364.16"/>
    <m/>
    <m/>
    <m/>
    <m/>
    <m/>
    <m/>
    <s v="Lost Sale"/>
    <s v="No"/>
    <s v="Yes"/>
    <m/>
    <n v="619"/>
    <n v="468"/>
    <n v="1098537.4901531704"/>
    <n v="96724.388030634553"/>
    <n v="3.9001122334455669"/>
    <s v="Face Cream"/>
    <x v="4"/>
    <s v="Beauty"/>
    <s v="Beauty"/>
    <s v="Beauty"/>
    <n v="80"/>
    <s v="Beauty"/>
    <m/>
    <n v="2025"/>
    <n v="3"/>
    <n v="26"/>
    <n v="4"/>
    <s v="Weekday"/>
    <m/>
    <m/>
  </r>
  <r>
    <s v="WEB-8618"/>
    <x v="464"/>
    <s v="Rahul Mehta"/>
    <x v="3"/>
    <x v="1"/>
    <x v="18"/>
    <n v="1"/>
    <n v="342.58"/>
    <x v="3"/>
    <x v="0"/>
    <n v="5"/>
    <n v="342.58"/>
    <m/>
    <m/>
    <m/>
    <m/>
    <m/>
    <m/>
    <s v="Completed"/>
    <s v="No"/>
    <s v="No"/>
    <m/>
    <n v="619"/>
    <n v="468"/>
    <n v="2759712.3299794244"/>
    <n v="330643.50635802455"/>
    <n v="3.8641711229946525"/>
    <s v="Bluetooth Speaker"/>
    <x v="1"/>
    <s v="Electronics"/>
    <s v="Electronics"/>
    <s v="Electronics"/>
    <n v="48"/>
    <s v="Electronics"/>
    <m/>
    <n v="2024"/>
    <n v="6"/>
    <n v="28"/>
    <n v="6"/>
    <s v="Weekday"/>
    <m/>
    <m/>
  </r>
  <r>
    <s v="WEB-8966"/>
    <x v="651"/>
    <s v="Vivaan Iyer"/>
    <x v="3"/>
    <x v="3"/>
    <x v="10"/>
    <n v="1"/>
    <n v="1624.51"/>
    <x v="3"/>
    <x v="2"/>
    <n v="5"/>
    <n v="1624.51"/>
    <m/>
    <m/>
    <m/>
    <m/>
    <m/>
    <m/>
    <s v="Completed"/>
    <s v="No"/>
    <s v="No"/>
    <m/>
    <n v="619"/>
    <n v="468"/>
    <n v="1892867.2841657216"/>
    <n v="199432.98236095349"/>
    <n v="3.8949824970828471"/>
    <s v="Women'S Kurti"/>
    <x v="3"/>
    <s v="Fashion"/>
    <s v="Fashion"/>
    <s v="Fashion"/>
    <n v="15"/>
    <s v="Fashion"/>
    <m/>
    <n v="2025"/>
    <n v="2"/>
    <n v="25"/>
    <n v="3"/>
    <s v="Weekday"/>
    <m/>
    <m/>
  </r>
  <r>
    <s v="WEB-6732"/>
    <x v="44"/>
    <s v="Vikram Singh"/>
    <x v="0"/>
    <x v="2"/>
    <x v="15"/>
    <n v="1"/>
    <n v="463.56"/>
    <x v="3"/>
    <x v="0"/>
    <n v="5"/>
    <n v="463.56"/>
    <m/>
    <m/>
    <m/>
    <m/>
    <m/>
    <m/>
    <s v="Completed"/>
    <s v="No"/>
    <s v="No"/>
    <m/>
    <n v="590"/>
    <n v="451"/>
    <n v="594714.6477588166"/>
    <n v="60882.938065984097"/>
    <n v="3.804733727810651"/>
    <s v="Kids Story Book"/>
    <x v="2"/>
    <s v="Books"/>
    <s v="Books"/>
    <s v="Books"/>
    <n v="23"/>
    <s v="Books"/>
    <m/>
    <n v="2024"/>
    <n v="7"/>
    <n v="7"/>
    <n v="1"/>
    <s v="Weekend"/>
    <m/>
    <m/>
  </r>
  <r>
    <s v="WEB-9455"/>
    <x v="799"/>
    <s v="Rahul Gupta"/>
    <x v="7"/>
    <x v="1"/>
    <x v="11"/>
    <n v="1"/>
    <n v="402.14"/>
    <x v="1"/>
    <x v="0"/>
    <n v="3"/>
    <n v="402.14"/>
    <m/>
    <m/>
    <m/>
    <m/>
    <m/>
    <m/>
    <s v="Completed"/>
    <s v="No"/>
    <s v="No"/>
    <m/>
    <n v="567"/>
    <n v="440"/>
    <n v="2759712.3299794244"/>
    <n v="330643.50635802455"/>
    <n v="3.8641711229946525"/>
    <s v="Smart Watch"/>
    <x v="1"/>
    <s v="Electronics"/>
    <s v="Electronics"/>
    <s v="Electronics"/>
    <n v="17"/>
    <s v="Electronics"/>
    <m/>
    <n v="2023"/>
    <n v="5"/>
    <n v="30"/>
    <n v="3"/>
    <s v="Weekday"/>
    <m/>
    <m/>
  </r>
  <r>
    <s v="WEB-8882"/>
    <x v="837"/>
    <s v="Ananya Sharma"/>
    <x v="4"/>
    <x v="2"/>
    <x v="14"/>
    <n v="1"/>
    <n v="240.68"/>
    <x v="2"/>
    <x v="0"/>
    <n v="4"/>
    <n v="240.68"/>
    <m/>
    <m/>
    <m/>
    <m/>
    <m/>
    <m/>
    <s v="Completed"/>
    <s v="No"/>
    <s v="No"/>
    <m/>
    <n v="573"/>
    <n v="450"/>
    <n v="594714.6477588166"/>
    <n v="60882.938065984097"/>
    <n v="3.804733727810651"/>
    <s v="Notebook Set"/>
    <x v="2"/>
    <s v="Books"/>
    <s v="Books"/>
    <s v="Books"/>
    <n v="20"/>
    <s v="Books"/>
    <m/>
    <n v="2024"/>
    <n v="2"/>
    <n v="9"/>
    <n v="6"/>
    <s v="Weekday"/>
    <m/>
    <m/>
  </r>
  <r>
    <s v="WEB-8819"/>
    <x v="237"/>
    <s v="Diya Chatterjee"/>
    <x v="4"/>
    <x v="3"/>
    <x v="17"/>
    <n v="1"/>
    <n v="643.20000000000005"/>
    <x v="3"/>
    <x v="3"/>
    <n v="3"/>
    <n v="643.20000000000005"/>
    <m/>
    <m/>
    <m/>
    <m/>
    <m/>
    <m/>
    <s v="Lost Sale"/>
    <s v="No"/>
    <s v="Yes"/>
    <m/>
    <n v="573"/>
    <n v="450"/>
    <n v="1892867.2841657216"/>
    <n v="199432.98236095349"/>
    <n v="3.8949824970828471"/>
    <s v="Running Shoes"/>
    <x v="3"/>
    <s v="Fashion"/>
    <s v="Fashion"/>
    <s v="Fashion"/>
    <n v="45"/>
    <s v="Fashion"/>
    <m/>
    <n v="2023"/>
    <n v="1"/>
    <n v="10"/>
    <n v="3"/>
    <s v="Weekday"/>
    <m/>
    <m/>
  </r>
  <r>
    <s v="WEB-5338"/>
    <x v="759"/>
    <s v="Diya Joshi"/>
    <x v="1"/>
    <x v="0"/>
    <x v="4"/>
    <n v="1"/>
    <n v="433.79"/>
    <x v="1"/>
    <x v="0"/>
    <n v="1"/>
    <n v="433.79"/>
    <m/>
    <m/>
    <m/>
    <m/>
    <m/>
    <m/>
    <s v="Completed"/>
    <s v="No"/>
    <s v="No"/>
    <m/>
    <n v="595"/>
    <n v="444"/>
    <n v="1463424.4009529033"/>
    <n v="118285.78776560788"/>
    <n v="3.8140589569160999"/>
    <s v="Non-Stick Pan"/>
    <x v="0"/>
    <s v="Home &amp; Kitchen"/>
    <s v="Home &amp; Kitchen"/>
    <s v="Home &amp; Kitchen"/>
    <n v="7"/>
    <s v="Home &amp; Kitchen"/>
    <m/>
    <n v="2025"/>
    <n v="4"/>
    <n v="6"/>
    <n v="1"/>
    <s v="Weekday"/>
    <m/>
    <m/>
  </r>
  <r>
    <s v="WEB-9613"/>
    <x v="482"/>
    <s v="Ananya Gupta"/>
    <x v="3"/>
    <x v="3"/>
    <x v="17"/>
    <n v="1"/>
    <n v="2334.5500000000002"/>
    <x v="1"/>
    <x v="0"/>
    <n v="4"/>
    <n v="2334.5500000000002"/>
    <m/>
    <m/>
    <m/>
    <m/>
    <m/>
    <m/>
    <s v="Completed"/>
    <s v="Yes"/>
    <s v="No"/>
    <m/>
    <n v="619"/>
    <n v="468"/>
    <n v="1892867.2841657216"/>
    <n v="199432.98236095349"/>
    <n v="3.8949824970828471"/>
    <s v="Running Shoes"/>
    <x v="3"/>
    <s v="Fashion"/>
    <s v="Fashion"/>
    <s v="Fashion"/>
    <n v="45"/>
    <s v="Fashion"/>
    <m/>
    <n v="2024"/>
    <n v="5"/>
    <n v="29"/>
    <n v="4"/>
    <s v="Weekday"/>
    <m/>
    <m/>
  </r>
  <r>
    <s v="WEB-5633"/>
    <x v="171"/>
    <s v="Saanvi Singh"/>
    <x v="3"/>
    <x v="4"/>
    <x v="6"/>
    <n v="1"/>
    <n v="546.70000000000005"/>
    <x v="0"/>
    <x v="0"/>
    <n v="5"/>
    <n v="546.70000000000005"/>
    <m/>
    <m/>
    <m/>
    <m/>
    <m/>
    <m/>
    <s v="Completed"/>
    <s v="No"/>
    <s v="No"/>
    <m/>
    <n v="619"/>
    <n v="468"/>
    <n v="1098537.4901531704"/>
    <n v="96724.388030634553"/>
    <n v="3.9001122334455669"/>
    <s v="Lipstick"/>
    <x v="4"/>
    <s v="Beauty"/>
    <s v="Beauty"/>
    <s v="Beauty"/>
    <n v="10"/>
    <s v="Beauty"/>
    <m/>
    <n v="2025"/>
    <n v="6"/>
    <n v="14"/>
    <n v="7"/>
    <s v="Weekday"/>
    <m/>
    <m/>
  </r>
  <r>
    <s v="WEB-7697"/>
    <x v="462"/>
    <s v="Aarav Kapoor"/>
    <x v="6"/>
    <x v="1"/>
    <x v="9"/>
    <n v="2"/>
    <n v="2118.75"/>
    <x v="0"/>
    <x v="0"/>
    <n v="4"/>
    <n v="4237.5"/>
    <m/>
    <m/>
    <m/>
    <m/>
    <m/>
    <m/>
    <s v="Completed"/>
    <s v="Yes"/>
    <s v="No"/>
    <m/>
    <n v="558"/>
    <n v="430"/>
    <n v="2759712.3299794244"/>
    <n v="330643.50635802455"/>
    <n v="3.8641711229946525"/>
    <s v="Usb Cable"/>
    <x v="1"/>
    <s v="Electronics"/>
    <s v="Electronics"/>
    <s v="Electronics"/>
    <n v="13"/>
    <s v="Electronics"/>
    <m/>
    <n v="2024"/>
    <n v="11"/>
    <n v="3"/>
    <n v="1"/>
    <s v="Weekday"/>
    <m/>
    <m/>
  </r>
  <r>
    <s v="WEB-5853"/>
    <x v="113"/>
    <s v="Simran Pillai"/>
    <x v="0"/>
    <x v="0"/>
    <x v="0"/>
    <n v="2"/>
    <n v="1877.9"/>
    <x v="2"/>
    <x v="0"/>
    <m/>
    <n v="3755.8"/>
    <m/>
    <m/>
    <m/>
    <m/>
    <m/>
    <m/>
    <s v="Completed"/>
    <s v="Yes"/>
    <s v="No"/>
    <m/>
    <n v="590"/>
    <n v="451"/>
    <n v="1463424.4009529033"/>
    <n v="118285.78776560788"/>
    <n v="3.8140589569160999"/>
    <s v="Water Bottle"/>
    <x v="0"/>
    <s v="Home &amp; Kitchen"/>
    <s v="Home &amp; Kitchen"/>
    <s v="Home &amp; Kitchen"/>
    <n v="2"/>
    <s v="Home &amp; Kitchen"/>
    <m/>
    <n v="2024"/>
    <n v="6"/>
    <n v="1"/>
    <n v="7"/>
    <s v="Weekend"/>
    <m/>
    <m/>
  </r>
  <r>
    <s v="WEB-8096"/>
    <x v="380"/>
    <s v="Diya Kumar"/>
    <x v="5"/>
    <x v="1"/>
    <x v="1"/>
    <n v="1"/>
    <n v="1394.45"/>
    <x v="3"/>
    <x v="0"/>
    <n v="1"/>
    <n v="1394.45"/>
    <m/>
    <m/>
    <m/>
    <m/>
    <m/>
    <m/>
    <s v="Completed"/>
    <s v="Yes"/>
    <s v="No"/>
    <m/>
    <n v="559"/>
    <n v="408"/>
    <n v="2759712.3299794244"/>
    <n v="330643.50635802455"/>
    <n v="3.8641711229946525"/>
    <s v="Power Bank 10000Mah"/>
    <x v="1"/>
    <s v="Electronics"/>
    <s v="Electronics"/>
    <s v="Electronics"/>
    <n v="3"/>
    <s v="Electronics"/>
    <m/>
    <n v="2024"/>
    <n v="11"/>
    <n v="4"/>
    <n v="2"/>
    <s v="Weekday"/>
    <m/>
    <m/>
  </r>
  <r>
    <s v="WEB-5746"/>
    <x v="571"/>
    <s v="Riya Menon"/>
    <x v="4"/>
    <x v="4"/>
    <x v="12"/>
    <n v="1"/>
    <n v="131.47"/>
    <x v="1"/>
    <x v="1"/>
    <n v="4"/>
    <n v="131.47"/>
    <m/>
    <m/>
    <m/>
    <m/>
    <m/>
    <m/>
    <s v="Pending"/>
    <s v="No"/>
    <s v="Yes"/>
    <m/>
    <n v="573"/>
    <n v="450"/>
    <n v="1098537.4901531704"/>
    <n v="96724.388030634553"/>
    <n v="3.9001122334455669"/>
    <s v="Perfume 50Ml"/>
    <x v="4"/>
    <s v="Beauty"/>
    <s v="Beauty"/>
    <s v="Beauty"/>
    <n v="18"/>
    <s v="Beauty"/>
    <m/>
    <n v="2023"/>
    <n v="7"/>
    <n v="2"/>
    <n v="1"/>
    <s v="Weekday"/>
    <m/>
    <m/>
  </r>
  <r>
    <s v="WEB-8801"/>
    <x v="871"/>
    <s v="Kavya Iyer"/>
    <x v="6"/>
    <x v="0"/>
    <x v="5"/>
    <n v="3"/>
    <n v="845.11"/>
    <x v="2"/>
    <x v="0"/>
    <n v="2"/>
    <n v="2535.33"/>
    <m/>
    <m/>
    <m/>
    <m/>
    <m/>
    <m/>
    <s v="Completed"/>
    <s v="Yes"/>
    <s v="No"/>
    <m/>
    <n v="558"/>
    <n v="430"/>
    <n v="1463424.4009529033"/>
    <n v="118285.78776560788"/>
    <n v="3.8140589569160999"/>
    <s v="Storage Box"/>
    <x v="0"/>
    <s v="Home &amp; Kitchen"/>
    <s v="Home &amp; Kitchen"/>
    <s v="Home &amp; Kitchen"/>
    <n v="8"/>
    <s v="Home &amp; Kitchen"/>
    <m/>
    <n v="2024"/>
    <n v="4"/>
    <n v="21"/>
    <n v="1"/>
    <s v="Weekday"/>
    <m/>
    <m/>
  </r>
  <r>
    <s v="WEB-9292"/>
    <x v="143"/>
    <s v="Saanvi Rao"/>
    <x v="5"/>
    <x v="1"/>
    <x v="11"/>
    <n v="1"/>
    <n v="3303.77"/>
    <x v="1"/>
    <x v="3"/>
    <n v="4"/>
    <n v="3303.77"/>
    <m/>
    <m/>
    <m/>
    <m/>
    <m/>
    <m/>
    <s v="Lost Sale"/>
    <s v="No"/>
    <s v="Yes"/>
    <m/>
    <n v="559"/>
    <n v="408"/>
    <n v="2759712.3299794244"/>
    <n v="330643.50635802455"/>
    <n v="3.8641711229946525"/>
    <s v="Smart Watch"/>
    <x v="1"/>
    <s v="Electronics"/>
    <s v="Electronics"/>
    <s v="Electronics"/>
    <n v="17"/>
    <s v="Electronics"/>
    <m/>
    <n v="2023"/>
    <n v="5"/>
    <n v="8"/>
    <n v="2"/>
    <s v="Weekday"/>
    <m/>
    <m/>
  </r>
  <r>
    <s v="WEB-7752"/>
    <x v="98"/>
    <s v="Rahul Rao"/>
    <x v="1"/>
    <x v="1"/>
    <x v="11"/>
    <n v="2"/>
    <n v="2743.96"/>
    <x v="1"/>
    <x v="0"/>
    <n v="5"/>
    <n v="5487.92"/>
    <m/>
    <m/>
    <m/>
    <m/>
    <m/>
    <m/>
    <s v="Completed"/>
    <s v="Yes"/>
    <s v="No"/>
    <m/>
    <n v="595"/>
    <n v="444"/>
    <n v="2759712.3299794244"/>
    <n v="330643.50635802455"/>
    <n v="3.8641711229946525"/>
    <s v="Smart Watch"/>
    <x v="1"/>
    <s v="Electronics"/>
    <s v="Electronics"/>
    <s v="Electronics"/>
    <n v="17"/>
    <s v="Electronics"/>
    <m/>
    <n v="2025"/>
    <n v="2"/>
    <n v="3"/>
    <n v="2"/>
    <s v="Weekday"/>
    <m/>
    <m/>
  </r>
  <r>
    <s v="WEB-6758"/>
    <x v="195"/>
    <s v="Tanya Patel"/>
    <x v="2"/>
    <x v="4"/>
    <x v="6"/>
    <n v="1"/>
    <n v="755.18"/>
    <x v="1"/>
    <x v="1"/>
    <n v="4"/>
    <n v="755.18"/>
    <m/>
    <m/>
    <m/>
    <m/>
    <m/>
    <m/>
    <s v="Pending"/>
    <s v="No"/>
    <s v="Yes"/>
    <m/>
    <n v="589"/>
    <n v="426"/>
    <n v="1098537.4901531704"/>
    <n v="96724.388030634553"/>
    <n v="3.9001122334455669"/>
    <s v="Lipstick"/>
    <x v="4"/>
    <s v="Beauty"/>
    <s v="Beauty"/>
    <s v="Beauty"/>
    <n v="10"/>
    <s v="Beauty"/>
    <m/>
    <n v="2023"/>
    <n v="7"/>
    <n v="5"/>
    <n v="4"/>
    <s v="Weekday"/>
    <m/>
    <m/>
  </r>
  <r>
    <s v="WEB-7610"/>
    <x v="604"/>
    <s v="Kavya Kumar"/>
    <x v="7"/>
    <x v="3"/>
    <x v="20"/>
    <n v="2"/>
    <n v="755.9"/>
    <x v="1"/>
    <x v="0"/>
    <n v="1"/>
    <n v="1511.8"/>
    <m/>
    <m/>
    <m/>
    <m/>
    <m/>
    <m/>
    <s v="Completed"/>
    <s v="Yes"/>
    <s v="No"/>
    <m/>
    <n v="567"/>
    <n v="440"/>
    <n v="1892867.2841657216"/>
    <n v="199432.98236095349"/>
    <n v="3.8949824970828471"/>
    <s v="Men'S T-Shirt"/>
    <x v="3"/>
    <s v="Fashion"/>
    <s v="Fashion"/>
    <s v="Fashion"/>
    <n v="55"/>
    <s v="Fashion"/>
    <m/>
    <n v="2024"/>
    <n v="12"/>
    <n v="28"/>
    <n v="7"/>
    <s v="Weekday"/>
    <m/>
    <m/>
  </r>
  <r>
    <s v="WEB-7387"/>
    <x v="189"/>
    <s v="Ishaan Menon"/>
    <x v="1"/>
    <x v="3"/>
    <x v="10"/>
    <n v="1"/>
    <n v="404.14"/>
    <x v="4"/>
    <x v="0"/>
    <n v="4"/>
    <n v="404.14"/>
    <m/>
    <m/>
    <m/>
    <m/>
    <m/>
    <m/>
    <s v="Completed"/>
    <s v="No"/>
    <s v="No"/>
    <m/>
    <n v="595"/>
    <n v="444"/>
    <n v="1892867.2841657216"/>
    <n v="199432.98236095349"/>
    <n v="3.8949824970828471"/>
    <s v="Women'S Kurti"/>
    <x v="3"/>
    <s v="Fashion"/>
    <s v="Fashion"/>
    <s v="Fashion"/>
    <n v="15"/>
    <s v="Fashion"/>
    <m/>
    <n v="2024"/>
    <n v="6"/>
    <n v="2"/>
    <n v="1"/>
    <s v="Weekday"/>
    <m/>
    <m/>
  </r>
  <r>
    <s v="WEB-8750"/>
    <x v="268"/>
    <s v="Neha Chatterjee"/>
    <x v="6"/>
    <x v="4"/>
    <x v="24"/>
    <n v="2"/>
    <n v="1375.99"/>
    <x v="0"/>
    <x v="0"/>
    <m/>
    <n v="2751.98"/>
    <m/>
    <m/>
    <m/>
    <m/>
    <m/>
    <m/>
    <s v="Completed"/>
    <s v="Yes"/>
    <s v="No"/>
    <m/>
    <n v="558"/>
    <n v="430"/>
    <n v="1098537.4901531704"/>
    <n v="96724.388030634553"/>
    <n v="3.9001122334455669"/>
    <s v="Face Cream"/>
    <x v="4"/>
    <s v="Beauty"/>
    <s v="Beauty"/>
    <s v="Beauty"/>
    <n v="80"/>
    <s v="Beauty"/>
    <m/>
    <n v="2024"/>
    <n v="6"/>
    <n v="9"/>
    <n v="1"/>
    <s v="Weekday"/>
    <m/>
    <m/>
  </r>
  <r>
    <s v="WEB-8896"/>
    <x v="269"/>
    <s v="Ishaan Reddy"/>
    <x v="6"/>
    <x v="3"/>
    <x v="3"/>
    <n v="3"/>
    <n v="439.53"/>
    <x v="4"/>
    <x v="1"/>
    <n v="4"/>
    <n v="1318.59"/>
    <m/>
    <m/>
    <m/>
    <m/>
    <m/>
    <m/>
    <s v="Pending"/>
    <s v="No"/>
    <s v="Yes"/>
    <m/>
    <n v="558"/>
    <n v="430"/>
    <n v="1892867.2841657216"/>
    <n v="199432.98236095349"/>
    <n v="3.8949824970828471"/>
    <s v="Denim Jeans"/>
    <x v="3"/>
    <s v="Fashion"/>
    <s v="Fashion"/>
    <s v="Fashion"/>
    <n v="6"/>
    <s v="Fashion"/>
    <m/>
    <n v="2024"/>
    <n v="6"/>
    <n v="16"/>
    <n v="1"/>
    <s v="Weekday"/>
    <m/>
    <m/>
  </r>
  <r>
    <s v="WEB-8442"/>
    <x v="647"/>
    <s v="Aarav Malhotra"/>
    <x v="2"/>
    <x v="1"/>
    <x v="18"/>
    <n v="1"/>
    <n v="492.22"/>
    <x v="0"/>
    <x v="0"/>
    <n v="4"/>
    <n v="492.22"/>
    <m/>
    <m/>
    <m/>
    <m/>
    <m/>
    <m/>
    <s v="Completed"/>
    <s v="No"/>
    <s v="No"/>
    <m/>
    <n v="589"/>
    <n v="426"/>
    <n v="2759712.3299794244"/>
    <n v="330643.50635802455"/>
    <n v="3.8641711229946525"/>
    <s v="Bluetooth Speaker"/>
    <x v="1"/>
    <s v="Electronics"/>
    <s v="Electronics"/>
    <s v="Electronics"/>
    <n v="48"/>
    <s v="Electronics"/>
    <m/>
    <n v="2025"/>
    <n v="2"/>
    <n v="16"/>
    <n v="1"/>
    <s v="Weekday"/>
    <m/>
    <m/>
  </r>
  <r>
    <s v="WEB-9360"/>
    <x v="47"/>
    <s v="Aarav Iyer"/>
    <x v="5"/>
    <x v="3"/>
    <x v="17"/>
    <n v="1"/>
    <n v="1648.13"/>
    <x v="3"/>
    <x v="1"/>
    <n v="4"/>
    <n v="1648.13"/>
    <m/>
    <m/>
    <m/>
    <m/>
    <m/>
    <m/>
    <s v="Pending"/>
    <s v="No"/>
    <s v="Yes"/>
    <m/>
    <n v="559"/>
    <n v="408"/>
    <n v="1892867.2841657216"/>
    <n v="199432.98236095349"/>
    <n v="3.8949824970828471"/>
    <s v="Running Shoes"/>
    <x v="3"/>
    <s v="Fashion"/>
    <s v="Fashion"/>
    <s v="Fashion"/>
    <n v="45"/>
    <s v="Fashion"/>
    <m/>
    <n v="2023"/>
    <n v="11"/>
    <n v="9"/>
    <n v="5"/>
    <s v="Weekday"/>
    <m/>
    <m/>
  </r>
  <r>
    <s v="WEB-7366"/>
    <x v="294"/>
    <s v="Sanjay Malhotra"/>
    <x v="4"/>
    <x v="3"/>
    <x v="3"/>
    <n v="1"/>
    <n v="1553.17"/>
    <x v="4"/>
    <x v="0"/>
    <n v="4"/>
    <n v="1553.17"/>
    <m/>
    <m/>
    <m/>
    <m/>
    <m/>
    <m/>
    <s v="Completed"/>
    <s v="Yes"/>
    <s v="No"/>
    <m/>
    <n v="573"/>
    <n v="450"/>
    <n v="1892867.2841657216"/>
    <n v="199432.98236095349"/>
    <n v="3.8949824970828471"/>
    <s v="Denim Jeans"/>
    <x v="3"/>
    <s v="Fashion"/>
    <s v="Fashion"/>
    <s v="Fashion"/>
    <n v="6"/>
    <s v="Fashion"/>
    <m/>
    <n v="2023"/>
    <n v="8"/>
    <n v="15"/>
    <n v="3"/>
    <s v="Weekday"/>
    <m/>
    <m/>
  </r>
  <r>
    <s v="WEB-5917"/>
    <x v="296"/>
    <s v="Tanya Mehta"/>
    <x v="6"/>
    <x v="2"/>
    <x v="7"/>
    <n v="2"/>
    <n v="289.72000000000003"/>
    <x v="3"/>
    <x v="3"/>
    <n v="4"/>
    <n v="579.44000000000005"/>
    <m/>
    <m/>
    <m/>
    <m/>
    <m/>
    <m/>
    <s v="Lost Sale"/>
    <s v="No"/>
    <s v="Yes"/>
    <m/>
    <n v="558"/>
    <n v="430"/>
    <n v="594714.6477588166"/>
    <n v="60882.938065984097"/>
    <n v="3.804733727810651"/>
    <s v="Fiction Novel"/>
    <x v="2"/>
    <s v="Books"/>
    <s v="Books"/>
    <s v="Books"/>
    <n v="11"/>
    <s v="Books"/>
    <m/>
    <n v="2025"/>
    <n v="1"/>
    <n v="24"/>
    <n v="6"/>
    <s v="Weekday"/>
    <m/>
    <m/>
  </r>
  <r>
    <s v="WEB-9495"/>
    <x v="723"/>
    <s v="Rohan Menon"/>
    <x v="4"/>
    <x v="1"/>
    <x v="8"/>
    <n v="2"/>
    <n v="1666.21"/>
    <x v="3"/>
    <x v="0"/>
    <n v="5"/>
    <n v="3332.42"/>
    <m/>
    <m/>
    <m/>
    <m/>
    <m/>
    <m/>
    <s v="Completed"/>
    <s v="Yes"/>
    <s v="No"/>
    <m/>
    <n v="573"/>
    <n v="450"/>
    <n v="2759712.3299794244"/>
    <n v="330643.50635802455"/>
    <n v="3.8641711229946525"/>
    <s v="Wireless Earbuds"/>
    <x v="1"/>
    <s v="Electronics"/>
    <s v="Electronics"/>
    <s v="Electronics"/>
    <n v="12"/>
    <s v="Electronics"/>
    <m/>
    <n v="2024"/>
    <n v="1"/>
    <n v="28"/>
    <n v="1"/>
    <s v="Weekday"/>
    <m/>
    <m/>
  </r>
  <r>
    <s v="WEB-8994"/>
    <x v="313"/>
    <s v="Neha Joshi"/>
    <x v="1"/>
    <x v="2"/>
    <x v="7"/>
    <n v="2"/>
    <n v="570.42999999999995"/>
    <x v="0"/>
    <x v="0"/>
    <n v="4"/>
    <n v="1140.8599999999999"/>
    <m/>
    <m/>
    <m/>
    <m/>
    <m/>
    <m/>
    <s v="Completed"/>
    <s v="Yes"/>
    <s v="No"/>
    <m/>
    <n v="595"/>
    <n v="444"/>
    <n v="594714.6477588166"/>
    <n v="60882.938065984097"/>
    <n v="3.804733727810651"/>
    <s v="Fiction Novel"/>
    <x v="2"/>
    <s v="Books"/>
    <s v="Books"/>
    <s v="Books"/>
    <n v="11"/>
    <s v="Books"/>
    <m/>
    <n v="2025"/>
    <n v="6"/>
    <n v="17"/>
    <n v="3"/>
    <s v="Weekday"/>
    <m/>
    <m/>
  </r>
  <r>
    <s v="WEB-9568"/>
    <x v="64"/>
    <s v="Vivaan Kapoor"/>
    <x v="0"/>
    <x v="4"/>
    <x v="12"/>
    <n v="2"/>
    <n v="597.66"/>
    <x v="1"/>
    <x v="0"/>
    <n v="5"/>
    <n v="1195.32"/>
    <m/>
    <m/>
    <m/>
    <m/>
    <m/>
    <m/>
    <s v="Completed"/>
    <s v="Yes"/>
    <s v="No"/>
    <m/>
    <n v="590"/>
    <n v="451"/>
    <n v="1098537.4901531704"/>
    <n v="96724.388030634553"/>
    <n v="3.9001122334455669"/>
    <s v="Perfume 50Ml"/>
    <x v="4"/>
    <s v="Beauty"/>
    <s v="Beauty"/>
    <s v="Beauty"/>
    <n v="18"/>
    <s v="Beauty"/>
    <m/>
    <n v="2023"/>
    <n v="11"/>
    <n v="10"/>
    <n v="6"/>
    <s v="Weekday"/>
    <m/>
    <m/>
  </r>
  <r>
    <s v="WEB-7841"/>
    <x v="130"/>
    <s v="Karan Nair"/>
    <x v="7"/>
    <x v="4"/>
    <x v="24"/>
    <n v="3"/>
    <n v="284.58"/>
    <x v="4"/>
    <x v="0"/>
    <n v="3"/>
    <n v="853.74"/>
    <m/>
    <m/>
    <m/>
    <m/>
    <m/>
    <m/>
    <s v="Completed"/>
    <s v="No"/>
    <s v="No"/>
    <m/>
    <n v="567"/>
    <n v="440"/>
    <n v="1098537.4901531704"/>
    <n v="96724.388030634553"/>
    <n v="3.9001122334455669"/>
    <s v="Face Cream"/>
    <x v="4"/>
    <s v="Beauty"/>
    <s v="Beauty"/>
    <s v="Beauty"/>
    <n v="80"/>
    <s v="Beauty"/>
    <m/>
    <n v="2023"/>
    <n v="1"/>
    <n v="14"/>
    <n v="7"/>
    <s v="Weekday"/>
    <m/>
    <m/>
  </r>
  <r>
    <s v="WEB-7178"/>
    <x v="395"/>
    <s v="Ishaan Patel"/>
    <x v="5"/>
    <x v="2"/>
    <x v="15"/>
    <n v="1"/>
    <n v="202.39"/>
    <x v="2"/>
    <x v="2"/>
    <n v="5"/>
    <n v="202.39"/>
    <m/>
    <m/>
    <m/>
    <m/>
    <m/>
    <m/>
    <s v="Completed"/>
    <s v="No"/>
    <s v="No"/>
    <m/>
    <n v="559"/>
    <n v="408"/>
    <n v="594714.6477588166"/>
    <n v="60882.938065984097"/>
    <n v="3.804733727810651"/>
    <s v="Kids Story Book"/>
    <x v="2"/>
    <s v="Books"/>
    <s v="Books"/>
    <s v="Books"/>
    <n v="23"/>
    <s v="Books"/>
    <m/>
    <n v="2024"/>
    <n v="4"/>
    <n v="13"/>
    <n v="7"/>
    <s v="Weekday"/>
    <m/>
    <m/>
  </r>
  <r>
    <s v="WEB-6992"/>
    <x v="687"/>
    <s v="Simran Gupta"/>
    <x v="3"/>
    <x v="3"/>
    <x v="10"/>
    <n v="1"/>
    <n v="2186.37"/>
    <x v="1"/>
    <x v="0"/>
    <n v="3"/>
    <n v="2186.37"/>
    <m/>
    <m/>
    <m/>
    <m/>
    <m/>
    <m/>
    <s v="Completed"/>
    <s v="Yes"/>
    <s v="No"/>
    <m/>
    <n v="619"/>
    <n v="468"/>
    <n v="1892867.2841657216"/>
    <n v="199432.98236095349"/>
    <n v="3.8949824970828471"/>
    <s v="Women'S Kurti"/>
    <x v="3"/>
    <s v="Fashion"/>
    <s v="Fashion"/>
    <s v="Fashion"/>
    <n v="15"/>
    <s v="Fashion"/>
    <m/>
    <n v="2025"/>
    <n v="6"/>
    <n v="25"/>
    <n v="4"/>
    <s v="Weekday"/>
    <m/>
    <m/>
  </r>
  <r>
    <s v="WEB-9222"/>
    <x v="43"/>
    <s v="Aarav Pillai"/>
    <x v="7"/>
    <x v="2"/>
    <x v="2"/>
    <n v="2"/>
    <n v="706.4"/>
    <x v="4"/>
    <x v="3"/>
    <n v="4"/>
    <n v="1412.8"/>
    <m/>
    <m/>
    <m/>
    <m/>
    <m/>
    <m/>
    <s v="Lost Sale"/>
    <s v="No"/>
    <s v="Yes"/>
    <m/>
    <n v="567"/>
    <n v="440"/>
    <n v="594714.6477588166"/>
    <n v="60882.938065984097"/>
    <n v="3.804733727810651"/>
    <s v="Cookbook"/>
    <x v="2"/>
    <s v="Books"/>
    <s v="Books"/>
    <s v="Books"/>
    <n v="4"/>
    <s v="Books"/>
    <m/>
    <n v="2023"/>
    <n v="12"/>
    <n v="5"/>
    <n v="3"/>
    <s v="Weekday"/>
    <m/>
    <m/>
  </r>
  <r>
    <s v="WEB-5193"/>
    <x v="371"/>
    <s v="Vikram Das"/>
    <x v="5"/>
    <x v="1"/>
    <x v="1"/>
    <n v="2"/>
    <n v="1471.54"/>
    <x v="4"/>
    <x v="0"/>
    <n v="4"/>
    <n v="2943.08"/>
    <m/>
    <m/>
    <m/>
    <m/>
    <m/>
    <m/>
    <s v="Completed"/>
    <s v="Yes"/>
    <s v="No"/>
    <m/>
    <n v="559"/>
    <n v="408"/>
    <n v="2759712.3299794244"/>
    <n v="330643.50635802455"/>
    <n v="3.8641711229946525"/>
    <s v="Power Bank 10000Mah"/>
    <x v="1"/>
    <s v="Electronics"/>
    <s v="Electronics"/>
    <s v="Electronics"/>
    <n v="3"/>
    <s v="Electronics"/>
    <m/>
    <n v="2023"/>
    <n v="3"/>
    <n v="24"/>
    <n v="6"/>
    <s v="Weekday"/>
    <m/>
    <m/>
  </r>
  <r>
    <s v="WEB-8110"/>
    <x v="439"/>
    <s v="Riya Nair"/>
    <x v="0"/>
    <x v="1"/>
    <x v="18"/>
    <n v="2"/>
    <n v="978.26"/>
    <x v="3"/>
    <x v="0"/>
    <n v="5"/>
    <n v="1956.52"/>
    <m/>
    <m/>
    <m/>
    <m/>
    <m/>
    <m/>
    <s v="Completed"/>
    <s v="Yes"/>
    <s v="No"/>
    <m/>
    <n v="590"/>
    <n v="451"/>
    <n v="2759712.3299794244"/>
    <n v="330643.50635802455"/>
    <n v="3.8641711229946525"/>
    <s v="Bluetooth Speaker"/>
    <x v="1"/>
    <s v="Electronics"/>
    <s v="Electronics"/>
    <s v="Electronics"/>
    <n v="48"/>
    <s v="Electronics"/>
    <m/>
    <n v="2023"/>
    <n v="9"/>
    <n v="24"/>
    <n v="1"/>
    <s v="Weekday"/>
    <m/>
    <m/>
  </r>
  <r>
    <s v="WEB-7393"/>
    <x v="326"/>
    <s v="Ishaan Pillai"/>
    <x v="0"/>
    <x v="2"/>
    <x v="14"/>
    <n v="1"/>
    <n v="159.91"/>
    <x v="1"/>
    <x v="2"/>
    <n v="4"/>
    <n v="159.91"/>
    <m/>
    <m/>
    <m/>
    <m/>
    <m/>
    <m/>
    <s v="Completed"/>
    <s v="No"/>
    <s v="No"/>
    <m/>
    <n v="590"/>
    <n v="451"/>
    <n v="594714.6477588166"/>
    <n v="60882.938065984097"/>
    <n v="3.804733727810651"/>
    <s v="Notebook Set"/>
    <x v="2"/>
    <s v="Books"/>
    <s v="Books"/>
    <s v="Books"/>
    <n v="20"/>
    <s v="Books"/>
    <m/>
    <n v="2024"/>
    <n v="7"/>
    <n v="12"/>
    <n v="6"/>
    <s v="Weekday"/>
    <m/>
    <m/>
  </r>
  <r>
    <s v="WEB-8405"/>
    <x v="598"/>
    <s v="Ishaan Bose"/>
    <x v="2"/>
    <x v="3"/>
    <x v="19"/>
    <n v="2"/>
    <n v="970.04"/>
    <x v="3"/>
    <x v="0"/>
    <n v="3"/>
    <n v="1940.08"/>
    <m/>
    <m/>
    <m/>
    <m/>
    <m/>
    <m/>
    <s v="Completed"/>
    <s v="Yes"/>
    <s v="No"/>
    <m/>
    <n v="589"/>
    <n v="426"/>
    <n v="1892867.2841657216"/>
    <n v="199432.98236095349"/>
    <n v="3.8949824970828471"/>
    <s v="Sunglasses"/>
    <x v="3"/>
    <s v="Fashion"/>
    <s v="Fashion"/>
    <s v="Fashion"/>
    <n v="53"/>
    <s v="Fashion"/>
    <m/>
    <n v="2023"/>
    <n v="8"/>
    <n v="9"/>
    <n v="4"/>
    <s v="Weekday"/>
    <m/>
    <m/>
  </r>
  <r>
    <s v="WEB-5425"/>
    <x v="32"/>
    <s v="Riya Menon"/>
    <x v="4"/>
    <x v="2"/>
    <x v="14"/>
    <n v="2"/>
    <n v="557.1"/>
    <x v="0"/>
    <x v="0"/>
    <n v="4"/>
    <n v="1114.2"/>
    <m/>
    <m/>
    <m/>
    <m/>
    <m/>
    <m/>
    <s v="Completed"/>
    <s v="Yes"/>
    <s v="No"/>
    <m/>
    <n v="573"/>
    <n v="450"/>
    <n v="594714.6477588166"/>
    <n v="60882.938065984097"/>
    <n v="3.804733727810651"/>
    <s v="Notebook Set"/>
    <x v="2"/>
    <s v="Books"/>
    <s v="Books"/>
    <s v="Books"/>
    <n v="20"/>
    <s v="Books"/>
    <m/>
    <n v="2023"/>
    <n v="4"/>
    <n v="8"/>
    <n v="7"/>
    <s v="Weekday"/>
    <m/>
    <m/>
  </r>
  <r>
    <s v="WEB-5967"/>
    <x v="0"/>
    <s v="Pooja Bose"/>
    <x v="1"/>
    <x v="3"/>
    <x v="20"/>
    <n v="1"/>
    <n v="2050.4899999999998"/>
    <x v="4"/>
    <x v="1"/>
    <n v="3"/>
    <n v="2050.4899999999998"/>
    <m/>
    <m/>
    <m/>
    <m/>
    <m/>
    <m/>
    <s v="Pending"/>
    <s v="No"/>
    <s v="Yes"/>
    <m/>
    <n v="595"/>
    <n v="444"/>
    <n v="1892867.2841657216"/>
    <n v="199432.98236095349"/>
    <n v="3.8949824970828471"/>
    <s v="Men'S T-Shirt"/>
    <x v="3"/>
    <s v="Fashion"/>
    <s v="Fashion"/>
    <s v="Fashion"/>
    <n v="55"/>
    <s v="Fashion"/>
    <m/>
    <n v="2024"/>
    <n v="2"/>
    <n v="18"/>
    <n v="1"/>
    <s v="Weekday"/>
    <m/>
    <m/>
  </r>
  <r>
    <s v="WEB-5435"/>
    <x v="852"/>
    <s v="Saanvi Rao"/>
    <x v="3"/>
    <x v="4"/>
    <x v="22"/>
    <n v="3"/>
    <n v="1396.82"/>
    <x v="2"/>
    <x v="0"/>
    <n v="4"/>
    <n v="4190.46"/>
    <m/>
    <m/>
    <m/>
    <m/>
    <m/>
    <m/>
    <s v="Completed"/>
    <s v="Yes"/>
    <s v="No"/>
    <m/>
    <n v="619"/>
    <n v="468"/>
    <n v="1098537.4901531704"/>
    <n v="96724.388030634553"/>
    <n v="3.9001122334455669"/>
    <s v="Hair Oil"/>
    <x v="4"/>
    <s v="Beauty"/>
    <s v="Beauty"/>
    <s v="Beauty"/>
    <n v="70"/>
    <s v="Beauty"/>
    <m/>
    <n v="2024"/>
    <n v="3"/>
    <n v="19"/>
    <n v="3"/>
    <s v="Weekday"/>
    <m/>
    <m/>
  </r>
  <r>
    <s v="WEB-6162"/>
    <x v="671"/>
    <s v="Meera Das"/>
    <x v="6"/>
    <x v="2"/>
    <x v="2"/>
    <n v="1"/>
    <n v="382.53"/>
    <x v="2"/>
    <x v="0"/>
    <n v="4"/>
    <n v="382.53"/>
    <m/>
    <m/>
    <m/>
    <m/>
    <m/>
    <m/>
    <s v="Completed"/>
    <s v="No"/>
    <s v="No"/>
    <m/>
    <n v="558"/>
    <n v="430"/>
    <n v="594714.6477588166"/>
    <n v="60882.938065984097"/>
    <n v="3.804733727810651"/>
    <s v="Cookbook"/>
    <x v="2"/>
    <s v="Books"/>
    <s v="Books"/>
    <s v="Books"/>
    <n v="4"/>
    <s v="Books"/>
    <m/>
    <n v="2023"/>
    <n v="9"/>
    <n v="29"/>
    <n v="6"/>
    <s v="Weekday"/>
    <m/>
    <m/>
  </r>
  <r>
    <s v="WEB-9623"/>
    <x v="884"/>
    <s v="Vikram Sharma"/>
    <x v="0"/>
    <x v="4"/>
    <x v="22"/>
    <n v="2"/>
    <n v="100.61"/>
    <x v="1"/>
    <x v="0"/>
    <n v="5"/>
    <n v="201.22"/>
    <m/>
    <m/>
    <m/>
    <m/>
    <m/>
    <m/>
    <s v="Completed"/>
    <s v="No"/>
    <s v="No"/>
    <m/>
    <n v="590"/>
    <n v="451"/>
    <n v="1098537.4901531704"/>
    <n v="96724.388030634553"/>
    <n v="3.9001122334455669"/>
    <s v="Hair Oil"/>
    <x v="4"/>
    <s v="Beauty"/>
    <s v="Beauty"/>
    <s v="Beauty"/>
    <n v="70"/>
    <s v="Beauty"/>
    <m/>
    <n v="2024"/>
    <n v="2"/>
    <n v="28"/>
    <n v="4"/>
    <s v="Weekday"/>
    <m/>
    <m/>
  </r>
  <r>
    <s v="WEB-7231"/>
    <x v="474"/>
    <s v="Riya Reddy"/>
    <x v="7"/>
    <x v="3"/>
    <x v="17"/>
    <n v="1"/>
    <n v="1428.95"/>
    <x v="1"/>
    <x v="0"/>
    <n v="5"/>
    <n v="1428.95"/>
    <m/>
    <m/>
    <m/>
    <m/>
    <m/>
    <m/>
    <s v="Completed"/>
    <s v="Yes"/>
    <s v="No"/>
    <m/>
    <n v="567"/>
    <n v="440"/>
    <n v="1892867.2841657216"/>
    <n v="199432.98236095349"/>
    <n v="3.8949824970828471"/>
    <s v="Running Shoes"/>
    <x v="3"/>
    <s v="Fashion"/>
    <s v="Fashion"/>
    <s v="Fashion"/>
    <n v="45"/>
    <s v="Fashion"/>
    <m/>
    <n v="2023"/>
    <n v="11"/>
    <n v="13"/>
    <n v="2"/>
    <s v="Weekday"/>
    <m/>
    <m/>
  </r>
  <r>
    <s v="WEB-9374"/>
    <x v="600"/>
    <s v="Saanvi Patel"/>
    <x v="3"/>
    <x v="2"/>
    <x v="13"/>
    <n v="1"/>
    <n v="271.41000000000003"/>
    <x v="2"/>
    <x v="0"/>
    <n v="5"/>
    <n v="271.41000000000003"/>
    <m/>
    <m/>
    <m/>
    <m/>
    <m/>
    <m/>
    <s v="Completed"/>
    <s v="No"/>
    <s v="No"/>
    <m/>
    <n v="619"/>
    <n v="468"/>
    <n v="594714.6477588166"/>
    <n v="60882.938065984097"/>
    <n v="3.804733727810651"/>
    <s v="Self-Help Book"/>
    <x v="2"/>
    <s v="Books"/>
    <s v="Books"/>
    <s v="Books"/>
    <n v="19"/>
    <s v="Books"/>
    <m/>
    <n v="2023"/>
    <n v="12"/>
    <n v="28"/>
    <n v="5"/>
    <s v="Weekday"/>
    <m/>
    <m/>
  </r>
  <r>
    <s v="WEB-7851"/>
    <x v="333"/>
    <s v="Sanjay Patel"/>
    <x v="7"/>
    <x v="3"/>
    <x v="10"/>
    <n v="1"/>
    <n v="837.88"/>
    <x v="2"/>
    <x v="0"/>
    <m/>
    <n v="837.88"/>
    <m/>
    <m/>
    <m/>
    <m/>
    <m/>
    <m/>
    <s v="Completed"/>
    <s v="No"/>
    <s v="No"/>
    <m/>
    <n v="567"/>
    <n v="440"/>
    <n v="1892867.2841657216"/>
    <n v="199432.98236095349"/>
    <n v="3.8949824970828471"/>
    <s v="Women'S Kurti"/>
    <x v="3"/>
    <s v="Fashion"/>
    <s v="Fashion"/>
    <s v="Fashion"/>
    <n v="15"/>
    <s v="Fashion"/>
    <m/>
    <n v="2023"/>
    <n v="1"/>
    <n v="2"/>
    <n v="2"/>
    <s v="Weekday"/>
    <m/>
    <m/>
  </r>
  <r>
    <s v="WEB-9047"/>
    <x v="64"/>
    <s v="Neha Joshi"/>
    <x v="7"/>
    <x v="2"/>
    <x v="13"/>
    <n v="1"/>
    <n v="204.79"/>
    <x v="2"/>
    <x v="0"/>
    <n v="2"/>
    <n v="204.79"/>
    <m/>
    <m/>
    <m/>
    <m/>
    <m/>
    <m/>
    <s v="Completed"/>
    <s v="No"/>
    <s v="No"/>
    <m/>
    <n v="567"/>
    <n v="440"/>
    <n v="594714.6477588166"/>
    <n v="60882.938065984097"/>
    <n v="3.804733727810651"/>
    <s v="Self-Help Book"/>
    <x v="2"/>
    <s v="Books"/>
    <s v="Books"/>
    <s v="Books"/>
    <n v="19"/>
    <s v="Books"/>
    <m/>
    <n v="2023"/>
    <n v="11"/>
    <n v="10"/>
    <n v="6"/>
    <s v="Weekday"/>
    <m/>
    <m/>
  </r>
  <r>
    <s v="WEB-8567"/>
    <x v="770"/>
    <s v="Vivaan Malhotra"/>
    <x v="5"/>
    <x v="3"/>
    <x v="3"/>
    <n v="1"/>
    <n v="1497.45"/>
    <x v="2"/>
    <x v="3"/>
    <n v="5"/>
    <n v="1497.45"/>
    <m/>
    <m/>
    <m/>
    <m/>
    <m/>
    <m/>
    <s v="Lost Sale"/>
    <s v="No"/>
    <s v="Yes"/>
    <m/>
    <n v="559"/>
    <n v="408"/>
    <n v="1892867.2841657216"/>
    <n v="199432.98236095349"/>
    <n v="3.8949824970828471"/>
    <s v="Denim Jeans"/>
    <x v="3"/>
    <s v="Fashion"/>
    <s v="Fashion"/>
    <s v="Fashion"/>
    <n v="6"/>
    <s v="Fashion"/>
    <m/>
    <n v="2025"/>
    <n v="5"/>
    <n v="11"/>
    <n v="1"/>
    <s v="Weekday"/>
    <m/>
    <m/>
  </r>
  <r>
    <s v="WEB-7138"/>
    <x v="875"/>
    <s v="Saanvi Patel"/>
    <x v="4"/>
    <x v="4"/>
    <x v="6"/>
    <n v="1"/>
    <n v="715.73"/>
    <x v="0"/>
    <x v="3"/>
    <n v="4"/>
    <n v="715.73"/>
    <m/>
    <m/>
    <m/>
    <m/>
    <m/>
    <m/>
    <s v="Lost Sale"/>
    <s v="No"/>
    <s v="Yes"/>
    <m/>
    <n v="573"/>
    <n v="450"/>
    <n v="1098537.4901531704"/>
    <n v="96724.388030634553"/>
    <n v="3.9001122334455669"/>
    <s v="Lipstick"/>
    <x v="4"/>
    <s v="Beauty"/>
    <s v="Beauty"/>
    <s v="Beauty"/>
    <n v="10"/>
    <s v="Beauty"/>
    <m/>
    <n v="2023"/>
    <n v="7"/>
    <n v="26"/>
    <n v="4"/>
    <s v="Weekday"/>
    <m/>
    <m/>
  </r>
  <r>
    <s v="WEB-8209"/>
    <x v="293"/>
    <s v="Arjun Kumar"/>
    <x v="7"/>
    <x v="0"/>
    <x v="4"/>
    <n v="1"/>
    <n v="158.79"/>
    <x v="0"/>
    <x v="1"/>
    <n v="5"/>
    <n v="158.79"/>
    <m/>
    <m/>
    <m/>
    <m/>
    <m/>
    <m/>
    <s v="Pending"/>
    <s v="No"/>
    <s v="Yes"/>
    <m/>
    <n v="567"/>
    <n v="440"/>
    <n v="1463424.4009529033"/>
    <n v="118285.78776560788"/>
    <n v="3.8140589569160999"/>
    <s v="Non-Stick Pan"/>
    <x v="0"/>
    <s v="Home &amp; Kitchen"/>
    <s v="Home &amp; Kitchen"/>
    <s v="Home &amp; Kitchen"/>
    <n v="7"/>
    <s v="Home &amp; Kitchen"/>
    <m/>
    <n v="2023"/>
    <n v="11"/>
    <n v="30"/>
    <n v="5"/>
    <s v="Weekday"/>
    <m/>
    <m/>
  </r>
  <r>
    <s v="WEB-6393"/>
    <x v="460"/>
    <s v="Ananya Joshi"/>
    <x v="3"/>
    <x v="2"/>
    <x v="15"/>
    <n v="1"/>
    <n v="671.98"/>
    <x v="1"/>
    <x v="1"/>
    <n v="5"/>
    <n v="671.98"/>
    <m/>
    <m/>
    <m/>
    <m/>
    <m/>
    <m/>
    <s v="Pending"/>
    <s v="No"/>
    <s v="Yes"/>
    <m/>
    <n v="619"/>
    <n v="468"/>
    <n v="594714.6477588166"/>
    <n v="60882.938065984097"/>
    <n v="3.804733727810651"/>
    <s v="Kids Story Book"/>
    <x v="2"/>
    <s v="Books"/>
    <s v="Books"/>
    <s v="Books"/>
    <n v="23"/>
    <s v="Books"/>
    <m/>
    <n v="2023"/>
    <n v="5"/>
    <n v="4"/>
    <n v="5"/>
    <s v="Weekday"/>
    <m/>
    <m/>
  </r>
  <r>
    <s v="WEB-5301"/>
    <x v="31"/>
    <s v="Aditya Nair"/>
    <x v="6"/>
    <x v="3"/>
    <x v="17"/>
    <n v="1"/>
    <n v="1509.6"/>
    <x v="2"/>
    <x v="0"/>
    <n v="5"/>
    <n v="1509.6"/>
    <m/>
    <m/>
    <m/>
    <m/>
    <m/>
    <m/>
    <s v="Completed"/>
    <s v="Yes"/>
    <s v="No"/>
    <m/>
    <n v="558"/>
    <n v="430"/>
    <n v="1892867.2841657216"/>
    <n v="199432.98236095349"/>
    <n v="3.8949824970828471"/>
    <s v="Running Shoes"/>
    <x v="3"/>
    <s v="Fashion"/>
    <s v="Fashion"/>
    <s v="Fashion"/>
    <n v="45"/>
    <s v="Fashion"/>
    <m/>
    <n v="2023"/>
    <n v="4"/>
    <n v="19"/>
    <n v="4"/>
    <s v="Weekday"/>
    <m/>
    <m/>
  </r>
  <r>
    <s v="WEB-6216"/>
    <x v="877"/>
    <s v="Kavya Khan"/>
    <x v="2"/>
    <x v="0"/>
    <x v="4"/>
    <n v="1"/>
    <n v="1571.1"/>
    <x v="4"/>
    <x v="0"/>
    <n v="1"/>
    <n v="1571.1"/>
    <m/>
    <m/>
    <m/>
    <m/>
    <m/>
    <m/>
    <s v="Completed"/>
    <s v="Yes"/>
    <s v="No"/>
    <m/>
    <n v="589"/>
    <n v="426"/>
    <n v="1463424.4009529033"/>
    <n v="118285.78776560788"/>
    <n v="3.8140589569160999"/>
    <s v="Non-Stick Pan"/>
    <x v="0"/>
    <s v="Home &amp; Kitchen"/>
    <s v="Home &amp; Kitchen"/>
    <s v="Home &amp; Kitchen"/>
    <n v="7"/>
    <s v="Home &amp; Kitchen"/>
    <m/>
    <n v="2023"/>
    <n v="8"/>
    <n v="27"/>
    <n v="1"/>
    <s v="Weekday"/>
    <m/>
    <m/>
  </r>
  <r>
    <s v="WEB-6235"/>
    <x v="389"/>
    <s v="Saanvi Patel"/>
    <x v="4"/>
    <x v="4"/>
    <x v="22"/>
    <n v="1"/>
    <n v="1063.17"/>
    <x v="2"/>
    <x v="0"/>
    <n v="4"/>
    <n v="1063.17"/>
    <m/>
    <m/>
    <m/>
    <m/>
    <m/>
    <m/>
    <s v="Completed"/>
    <s v="Yes"/>
    <s v="No"/>
    <m/>
    <n v="573"/>
    <n v="450"/>
    <n v="1098537.4901531704"/>
    <n v="96724.388030634553"/>
    <n v="3.9001122334455669"/>
    <s v="Hair Oil"/>
    <x v="4"/>
    <s v="Beauty"/>
    <s v="Beauty"/>
    <s v="Beauty"/>
    <n v="70"/>
    <s v="Beauty"/>
    <m/>
    <n v="2023"/>
    <n v="7"/>
    <n v="20"/>
    <n v="5"/>
    <s v="Weekday"/>
    <m/>
    <m/>
  </r>
  <r>
    <s v="WEB-7833"/>
    <x v="346"/>
    <s v="Ananya Das"/>
    <x v="1"/>
    <x v="4"/>
    <x v="22"/>
    <n v="1"/>
    <n v="1013.6"/>
    <x v="0"/>
    <x v="0"/>
    <n v="4"/>
    <n v="1013.6"/>
    <m/>
    <m/>
    <m/>
    <m/>
    <m/>
    <m/>
    <s v="Completed"/>
    <s v="Yes"/>
    <s v="No"/>
    <m/>
    <n v="595"/>
    <n v="444"/>
    <n v="1098537.4901531704"/>
    <n v="96724.388030634553"/>
    <n v="3.9001122334455669"/>
    <s v="Hair Oil"/>
    <x v="4"/>
    <s v="Beauty"/>
    <s v="Beauty"/>
    <s v="Beauty"/>
    <n v="70"/>
    <s v="Beauty"/>
    <m/>
    <n v="2023"/>
    <n v="12"/>
    <n v="1"/>
    <n v="6"/>
    <s v="Weekend"/>
    <m/>
    <m/>
  </r>
  <r>
    <s v="WEB-5134"/>
    <x v="628"/>
    <s v="Karan Joshi"/>
    <x v="3"/>
    <x v="1"/>
    <x v="8"/>
    <n v="2"/>
    <n v="2303.08"/>
    <x v="4"/>
    <x v="0"/>
    <n v="2"/>
    <n v="4606.16"/>
    <m/>
    <m/>
    <m/>
    <m/>
    <m/>
    <m/>
    <s v="Completed"/>
    <s v="Yes"/>
    <s v="No"/>
    <m/>
    <n v="619"/>
    <n v="468"/>
    <n v="2759712.3299794244"/>
    <n v="330643.50635802455"/>
    <n v="3.8641711229946525"/>
    <s v="Wireless Earbuds"/>
    <x v="1"/>
    <s v="Electronics"/>
    <s v="Electronics"/>
    <s v="Electronics"/>
    <n v="12"/>
    <s v="Electronics"/>
    <m/>
    <n v="2023"/>
    <n v="10"/>
    <n v="17"/>
    <n v="3"/>
    <s v="Weekday"/>
    <m/>
    <m/>
  </r>
  <r>
    <s v="WEB-8501"/>
    <x v="274"/>
    <s v="Diya Sharma"/>
    <x v="2"/>
    <x v="1"/>
    <x v="8"/>
    <n v="1"/>
    <n v="1787.29"/>
    <x v="2"/>
    <x v="0"/>
    <n v="4"/>
    <n v="1787.29"/>
    <m/>
    <m/>
    <m/>
    <m/>
    <m/>
    <m/>
    <s v="Completed"/>
    <s v="Yes"/>
    <s v="No"/>
    <m/>
    <n v="589"/>
    <n v="426"/>
    <n v="2759712.3299794244"/>
    <n v="330643.50635802455"/>
    <n v="3.8641711229946525"/>
    <s v="Wireless Earbuds"/>
    <x v="1"/>
    <s v="Electronics"/>
    <s v="Electronics"/>
    <s v="Electronics"/>
    <n v="12"/>
    <s v="Electronics"/>
    <m/>
    <n v="2023"/>
    <n v="10"/>
    <n v="20"/>
    <n v="6"/>
    <s v="Weekday"/>
    <m/>
    <m/>
  </r>
  <r>
    <s v="WEB-5738"/>
    <x v="590"/>
    <s v="Ananya Malhotra"/>
    <x v="6"/>
    <x v="3"/>
    <x v="10"/>
    <n v="1"/>
    <n v="1669.65"/>
    <x v="1"/>
    <x v="0"/>
    <n v="4"/>
    <n v="1669.65"/>
    <m/>
    <m/>
    <m/>
    <m/>
    <m/>
    <m/>
    <s v="Completed"/>
    <s v="Yes"/>
    <s v="No"/>
    <m/>
    <n v="558"/>
    <n v="430"/>
    <n v="1892867.2841657216"/>
    <n v="199432.98236095349"/>
    <n v="3.8949824970828471"/>
    <s v="Women'S Kurti"/>
    <x v="3"/>
    <s v="Fashion"/>
    <s v="Fashion"/>
    <s v="Fashion"/>
    <n v="15"/>
    <s v="Fashion"/>
    <m/>
    <n v="2024"/>
    <n v="1"/>
    <n v="31"/>
    <n v="4"/>
    <s v="Weekday"/>
    <m/>
    <m/>
  </r>
  <r>
    <s v="WEB-8012"/>
    <x v="221"/>
    <s v="Sanjay Das"/>
    <x v="0"/>
    <x v="3"/>
    <x v="19"/>
    <n v="2"/>
    <n v="1192.76"/>
    <x v="2"/>
    <x v="0"/>
    <n v="1"/>
    <n v="2385.52"/>
    <m/>
    <m/>
    <m/>
    <m/>
    <m/>
    <m/>
    <s v="Completed"/>
    <s v="Yes"/>
    <s v="No"/>
    <m/>
    <n v="590"/>
    <n v="451"/>
    <n v="1892867.2841657216"/>
    <n v="199432.98236095349"/>
    <n v="3.8949824970828471"/>
    <s v="Sunglasses"/>
    <x v="3"/>
    <s v="Fashion"/>
    <s v="Fashion"/>
    <s v="Fashion"/>
    <n v="53"/>
    <s v="Fashion"/>
    <m/>
    <n v="2023"/>
    <n v="10"/>
    <n v="11"/>
    <n v="4"/>
    <s v="Weekday"/>
    <m/>
    <m/>
  </r>
  <r>
    <s v="WEB-7252"/>
    <x v="262"/>
    <s v="Karan Iyer"/>
    <x v="7"/>
    <x v="0"/>
    <x v="0"/>
    <n v="1"/>
    <n v="1861.4"/>
    <x v="1"/>
    <x v="0"/>
    <n v="3"/>
    <n v="1861.4"/>
    <m/>
    <m/>
    <m/>
    <m/>
    <m/>
    <m/>
    <s v="Completed"/>
    <s v="Yes"/>
    <s v="No"/>
    <m/>
    <n v="567"/>
    <n v="440"/>
    <n v="1463424.4009529033"/>
    <n v="118285.78776560788"/>
    <n v="3.8140589569160999"/>
    <s v="Water Bottle"/>
    <x v="0"/>
    <s v="Home &amp; Kitchen"/>
    <s v="Home &amp; Kitchen"/>
    <s v="Home &amp; Kitchen"/>
    <n v="2"/>
    <s v="Home &amp; Kitchen"/>
    <m/>
    <n v="2024"/>
    <n v="11"/>
    <n v="20"/>
    <n v="4"/>
    <s v="Weekday"/>
    <m/>
    <m/>
  </r>
  <r>
    <s v="WEB-7882"/>
    <x v="144"/>
    <s v="Rahul Menon"/>
    <x v="3"/>
    <x v="2"/>
    <x v="15"/>
    <n v="1"/>
    <n v="415.96"/>
    <x v="2"/>
    <x v="0"/>
    <n v="5"/>
    <n v="415.96"/>
    <m/>
    <m/>
    <m/>
    <m/>
    <m/>
    <m/>
    <s v="Completed"/>
    <s v="No"/>
    <s v="No"/>
    <m/>
    <n v="619"/>
    <n v="468"/>
    <n v="594714.6477588166"/>
    <n v="60882.938065984097"/>
    <n v="3.804733727810651"/>
    <s v="Kids Story Book"/>
    <x v="2"/>
    <s v="Books"/>
    <s v="Books"/>
    <s v="Books"/>
    <n v="23"/>
    <s v="Books"/>
    <m/>
    <n v="2023"/>
    <n v="12"/>
    <n v="10"/>
    <n v="1"/>
    <s v="Weekday"/>
    <m/>
    <m/>
  </r>
  <r>
    <s v="WEB-6101"/>
    <x v="313"/>
    <s v="Saanvi Kapoor"/>
    <x v="4"/>
    <x v="4"/>
    <x v="6"/>
    <n v="1"/>
    <n v="633.69000000000005"/>
    <x v="0"/>
    <x v="0"/>
    <n v="3"/>
    <n v="633.69000000000005"/>
    <m/>
    <m/>
    <m/>
    <m/>
    <m/>
    <m/>
    <s v="Completed"/>
    <s v="No"/>
    <s v="No"/>
    <m/>
    <n v="573"/>
    <n v="450"/>
    <n v="1098537.4901531704"/>
    <n v="96724.388030634553"/>
    <n v="3.9001122334455669"/>
    <s v="Lipstick"/>
    <x v="4"/>
    <s v="Beauty"/>
    <s v="Beauty"/>
    <s v="Beauty"/>
    <n v="10"/>
    <s v="Beauty"/>
    <m/>
    <n v="2025"/>
    <n v="6"/>
    <n v="17"/>
    <n v="3"/>
    <s v="Weekday"/>
    <m/>
    <m/>
  </r>
  <r>
    <s v="WEB-7244"/>
    <x v="536"/>
    <s v="Sanjay Joshi"/>
    <x v="2"/>
    <x v="2"/>
    <x v="7"/>
    <n v="1"/>
    <n v="505.71"/>
    <x v="0"/>
    <x v="1"/>
    <m/>
    <n v="505.71"/>
    <m/>
    <m/>
    <m/>
    <m/>
    <m/>
    <m/>
    <s v="Pending"/>
    <s v="No"/>
    <s v="Yes"/>
    <m/>
    <n v="589"/>
    <n v="426"/>
    <n v="594714.6477588166"/>
    <n v="60882.938065984097"/>
    <n v="3.804733727810651"/>
    <s v="Fiction Novel"/>
    <x v="2"/>
    <s v="Books"/>
    <s v="Books"/>
    <s v="Books"/>
    <n v="11"/>
    <s v="Books"/>
    <m/>
    <n v="2025"/>
    <n v="1"/>
    <n v="6"/>
    <n v="2"/>
    <s v="Weekday"/>
    <m/>
    <m/>
  </r>
  <r>
    <s v="WEB-9032"/>
    <x v="829"/>
    <s v="Karan Nair"/>
    <x v="3"/>
    <x v="4"/>
    <x v="22"/>
    <n v="1"/>
    <n v="577.22"/>
    <x v="4"/>
    <x v="0"/>
    <n v="4"/>
    <n v="577.22"/>
    <m/>
    <m/>
    <m/>
    <m/>
    <m/>
    <m/>
    <s v="Completed"/>
    <s v="No"/>
    <s v="No"/>
    <m/>
    <n v="619"/>
    <n v="468"/>
    <n v="1098537.4901531704"/>
    <n v="96724.388030634553"/>
    <n v="3.9001122334455669"/>
    <s v="Hair Oil"/>
    <x v="4"/>
    <s v="Beauty"/>
    <s v="Beauty"/>
    <s v="Beauty"/>
    <n v="70"/>
    <s v="Beauty"/>
    <m/>
    <n v="2025"/>
    <n v="4"/>
    <n v="9"/>
    <n v="4"/>
    <s v="Weekday"/>
    <m/>
    <m/>
  </r>
  <r>
    <s v="WEB-8591"/>
    <x v="683"/>
    <s v="Sanjay Mehta"/>
    <x v="0"/>
    <x v="2"/>
    <x v="7"/>
    <n v="3"/>
    <n v="225.79"/>
    <x v="2"/>
    <x v="1"/>
    <n v="3"/>
    <n v="677.37"/>
    <m/>
    <m/>
    <m/>
    <m/>
    <m/>
    <m/>
    <s v="Pending"/>
    <s v="No"/>
    <s v="Yes"/>
    <m/>
    <n v="590"/>
    <n v="451"/>
    <n v="594714.6477588166"/>
    <n v="60882.938065984097"/>
    <n v="3.804733727810651"/>
    <s v="Fiction Novel"/>
    <x v="2"/>
    <s v="Books"/>
    <s v="Books"/>
    <s v="Books"/>
    <n v="11"/>
    <s v="Books"/>
    <m/>
    <n v="2024"/>
    <n v="1"/>
    <n v="8"/>
    <n v="2"/>
    <s v="Weekday"/>
    <m/>
    <m/>
  </r>
  <r>
    <s v="WEB-7962"/>
    <x v="218"/>
    <s v="Sanjay Gupta"/>
    <x v="7"/>
    <x v="1"/>
    <x v="1"/>
    <n v="1"/>
    <n v="1358.46"/>
    <x v="3"/>
    <x v="2"/>
    <n v="4"/>
    <n v="1358.46"/>
    <m/>
    <m/>
    <m/>
    <m/>
    <m/>
    <m/>
    <s v="Completed"/>
    <s v="No"/>
    <s v="No"/>
    <m/>
    <n v="567"/>
    <n v="440"/>
    <n v="2759712.3299794244"/>
    <n v="330643.50635802455"/>
    <n v="3.8641711229946525"/>
    <s v="Power Bank 10000Mah"/>
    <x v="1"/>
    <s v="Electronics"/>
    <s v="Electronics"/>
    <s v="Electronics"/>
    <n v="3"/>
    <s v="Electronics"/>
    <m/>
    <n v="2025"/>
    <n v="3"/>
    <n v="23"/>
    <n v="1"/>
    <s v="Weekday"/>
    <m/>
    <m/>
  </r>
  <r>
    <s v="WEB-8181"/>
    <x v="555"/>
    <s v="Simran Khan"/>
    <x v="6"/>
    <x v="1"/>
    <x v="18"/>
    <n v="1"/>
    <n v="1261.56"/>
    <x v="0"/>
    <x v="0"/>
    <n v="5"/>
    <n v="1261.56"/>
    <m/>
    <m/>
    <m/>
    <m/>
    <m/>
    <m/>
    <s v="Completed"/>
    <s v="Yes"/>
    <s v="No"/>
    <m/>
    <n v="558"/>
    <n v="430"/>
    <n v="2759712.3299794244"/>
    <n v="330643.50635802455"/>
    <n v="3.8641711229946525"/>
    <s v="Bluetooth Speaker"/>
    <x v="1"/>
    <s v="Electronics"/>
    <s v="Electronics"/>
    <s v="Electronics"/>
    <n v="48"/>
    <s v="Electronics"/>
    <m/>
    <n v="2023"/>
    <n v="2"/>
    <n v="11"/>
    <n v="7"/>
    <s v="Weekday"/>
    <m/>
    <m/>
  </r>
  <r>
    <s v="WEB-7381"/>
    <x v="258"/>
    <s v="Sanjay Iyer"/>
    <x v="3"/>
    <x v="3"/>
    <x v="10"/>
    <n v="1"/>
    <n v="566.39"/>
    <x v="4"/>
    <x v="3"/>
    <n v="5"/>
    <n v="566.39"/>
    <m/>
    <m/>
    <m/>
    <m/>
    <m/>
    <m/>
    <s v="Lost Sale"/>
    <s v="No"/>
    <s v="Yes"/>
    <m/>
    <n v="619"/>
    <n v="468"/>
    <n v="1892867.2841657216"/>
    <n v="199432.98236095349"/>
    <n v="3.8949824970828471"/>
    <s v="Women'S Kurti"/>
    <x v="3"/>
    <s v="Fashion"/>
    <s v="Fashion"/>
    <s v="Fashion"/>
    <n v="15"/>
    <s v="Fashion"/>
    <m/>
    <n v="2023"/>
    <n v="3"/>
    <n v="18"/>
    <n v="7"/>
    <s v="Weekday"/>
    <m/>
    <m/>
  </r>
  <r>
    <s v="WEB-9509"/>
    <x v="595"/>
    <s v="Kavya Kapoor"/>
    <x v="6"/>
    <x v="4"/>
    <x v="22"/>
    <n v="1"/>
    <n v="1341.39"/>
    <x v="2"/>
    <x v="0"/>
    <n v="4"/>
    <n v="1341.39"/>
    <m/>
    <m/>
    <m/>
    <m/>
    <m/>
    <m/>
    <s v="Completed"/>
    <s v="Yes"/>
    <s v="No"/>
    <m/>
    <n v="558"/>
    <n v="430"/>
    <n v="1098537.4901531704"/>
    <n v="96724.388030634553"/>
    <n v="3.9001122334455669"/>
    <s v="Hair Oil"/>
    <x v="4"/>
    <s v="Beauty"/>
    <s v="Beauty"/>
    <s v="Beauty"/>
    <n v="70"/>
    <s v="Beauty"/>
    <m/>
    <n v="2025"/>
    <n v="6"/>
    <n v="16"/>
    <n v="2"/>
    <s v="Weekday"/>
    <m/>
    <m/>
  </r>
  <r>
    <s v="WEB-6930"/>
    <x v="169"/>
    <s v="Sanjay Mehta"/>
    <x v="4"/>
    <x v="2"/>
    <x v="7"/>
    <n v="1"/>
    <n v="687.7"/>
    <x v="2"/>
    <x v="3"/>
    <n v="3"/>
    <n v="687.7"/>
    <m/>
    <m/>
    <m/>
    <m/>
    <m/>
    <m/>
    <s v="Lost Sale"/>
    <s v="No"/>
    <s v="Yes"/>
    <m/>
    <n v="573"/>
    <n v="450"/>
    <n v="594714.6477588166"/>
    <n v="60882.938065984097"/>
    <n v="3.804733727810651"/>
    <s v="Fiction Novel"/>
    <x v="2"/>
    <s v="Books"/>
    <s v="Books"/>
    <s v="Books"/>
    <n v="11"/>
    <s v="Books"/>
    <m/>
    <n v="2023"/>
    <n v="5"/>
    <n v="3"/>
    <n v="4"/>
    <s v="Weekday"/>
    <m/>
    <m/>
  </r>
  <r>
    <s v="WEB-6347"/>
    <x v="620"/>
    <s v="Sanjay Patel"/>
    <x v="7"/>
    <x v="1"/>
    <x v="18"/>
    <n v="1"/>
    <n v="1346.06"/>
    <x v="0"/>
    <x v="0"/>
    <n v="4"/>
    <n v="1346.06"/>
    <m/>
    <m/>
    <m/>
    <m/>
    <m/>
    <m/>
    <s v="Completed"/>
    <s v="Yes"/>
    <s v="No"/>
    <m/>
    <n v="567"/>
    <n v="440"/>
    <n v="2759712.3299794244"/>
    <n v="330643.50635802455"/>
    <n v="3.8641711229946525"/>
    <s v="Bluetooth Speaker"/>
    <x v="1"/>
    <s v="Electronics"/>
    <s v="Electronics"/>
    <s v="Electronics"/>
    <n v="48"/>
    <s v="Electronics"/>
    <m/>
    <n v="2024"/>
    <n v="4"/>
    <n v="16"/>
    <n v="3"/>
    <s v="Weekday"/>
    <m/>
    <m/>
  </r>
  <r>
    <s v="WEB-5185"/>
    <x v="428"/>
    <s v="Saanvi Gupta"/>
    <x v="1"/>
    <x v="1"/>
    <x v="8"/>
    <n v="1"/>
    <n v="708.41"/>
    <x v="2"/>
    <x v="3"/>
    <n v="5"/>
    <n v="708.41"/>
    <m/>
    <m/>
    <m/>
    <m/>
    <m/>
    <m/>
    <s v="Lost Sale"/>
    <s v="No"/>
    <s v="Yes"/>
    <m/>
    <n v="595"/>
    <n v="444"/>
    <n v="2759712.3299794244"/>
    <n v="330643.50635802455"/>
    <n v="3.8641711229946525"/>
    <s v="Wireless Earbuds"/>
    <x v="1"/>
    <s v="Electronics"/>
    <s v="Electronics"/>
    <s v="Electronics"/>
    <n v="12"/>
    <s v="Electronics"/>
    <m/>
    <n v="2025"/>
    <n v="4"/>
    <n v="17"/>
    <n v="5"/>
    <s v="Weekday"/>
    <m/>
    <m/>
  </r>
  <r>
    <s v="WEB-9654"/>
    <x v="433"/>
    <s v="Rohan Bose"/>
    <x v="0"/>
    <x v="2"/>
    <x v="7"/>
    <n v="2"/>
    <n v="683.09"/>
    <x v="2"/>
    <x v="0"/>
    <n v="4"/>
    <n v="1366.18"/>
    <m/>
    <m/>
    <m/>
    <m/>
    <m/>
    <m/>
    <s v="Completed"/>
    <s v="Yes"/>
    <s v="No"/>
    <m/>
    <n v="590"/>
    <n v="451"/>
    <n v="594714.6477588166"/>
    <n v="60882.938065984097"/>
    <n v="3.804733727810651"/>
    <s v="Fiction Novel"/>
    <x v="2"/>
    <s v="Books"/>
    <s v="Books"/>
    <s v="Books"/>
    <n v="11"/>
    <s v="Books"/>
    <m/>
    <n v="2023"/>
    <n v="5"/>
    <n v="11"/>
    <n v="5"/>
    <s v="Weekday"/>
    <m/>
    <m/>
  </r>
  <r>
    <s v="WEB-6174"/>
    <x v="608"/>
    <s v="Pooja Das"/>
    <x v="4"/>
    <x v="2"/>
    <x v="14"/>
    <n v="1"/>
    <n v="757.91"/>
    <x v="0"/>
    <x v="1"/>
    <n v="4"/>
    <n v="757.91"/>
    <m/>
    <m/>
    <m/>
    <m/>
    <m/>
    <m/>
    <s v="Pending"/>
    <s v="No"/>
    <s v="Yes"/>
    <m/>
    <n v="573"/>
    <n v="450"/>
    <n v="594714.6477588166"/>
    <n v="60882.938065984097"/>
    <n v="3.804733727810651"/>
    <s v="Notebook Set"/>
    <x v="2"/>
    <s v="Books"/>
    <s v="Books"/>
    <s v="Books"/>
    <n v="20"/>
    <s v="Books"/>
    <m/>
    <n v="2023"/>
    <n v="3"/>
    <n v="4"/>
    <n v="7"/>
    <s v="Weekday"/>
    <m/>
    <m/>
  </r>
  <r>
    <s v="WEB-7803"/>
    <x v="425"/>
    <s v="Ishaan Iyer"/>
    <x v="2"/>
    <x v="0"/>
    <x v="16"/>
    <n v="2"/>
    <n v="338.46"/>
    <x v="1"/>
    <x v="0"/>
    <n v="5"/>
    <n v="676.92"/>
    <m/>
    <m/>
    <m/>
    <m/>
    <m/>
    <m/>
    <s v="Completed"/>
    <s v="No"/>
    <s v="No"/>
    <m/>
    <n v="589"/>
    <n v="426"/>
    <n v="1463424.4009529033"/>
    <n v="118285.78776560788"/>
    <n v="3.8140589569160999"/>
    <s v="Table Lamp"/>
    <x v="0"/>
    <s v="Home &amp; Kitchen"/>
    <s v="Home &amp; Kitchen"/>
    <s v="Home &amp; Kitchen"/>
    <n v="32"/>
    <s v="Home &amp; Kitchen"/>
    <m/>
    <n v="2025"/>
    <n v="2"/>
    <n v="22"/>
    <n v="7"/>
    <s v="Weekday"/>
    <m/>
    <m/>
  </r>
  <r>
    <s v="WEB-8108"/>
    <x v="6"/>
    <s v="Vivaan Menon"/>
    <x v="1"/>
    <x v="3"/>
    <x v="19"/>
    <n v="1"/>
    <n v="384.32"/>
    <x v="1"/>
    <x v="0"/>
    <n v="4"/>
    <n v="384.32"/>
    <m/>
    <m/>
    <m/>
    <m/>
    <m/>
    <m/>
    <s v="Completed"/>
    <s v="No"/>
    <s v="No"/>
    <m/>
    <n v="595"/>
    <n v="444"/>
    <n v="1892867.2841657216"/>
    <n v="199432.98236095349"/>
    <n v="3.8949824970828471"/>
    <s v="Sunglasses"/>
    <x v="3"/>
    <s v="Fashion"/>
    <s v="Fashion"/>
    <s v="Fashion"/>
    <n v="53"/>
    <s v="Fashion"/>
    <m/>
    <n v="2023"/>
    <n v="3"/>
    <n v="3"/>
    <n v="6"/>
    <s v="Weekday"/>
    <m/>
    <m/>
  </r>
  <r>
    <s v="WEB-8079"/>
    <x v="840"/>
    <s v="Aditya Pillai"/>
    <x v="2"/>
    <x v="1"/>
    <x v="9"/>
    <n v="1"/>
    <n v="1432.79"/>
    <x v="1"/>
    <x v="0"/>
    <n v="5"/>
    <n v="1432.79"/>
    <m/>
    <m/>
    <m/>
    <m/>
    <m/>
    <m/>
    <s v="Completed"/>
    <s v="Yes"/>
    <s v="No"/>
    <m/>
    <n v="589"/>
    <n v="426"/>
    <n v="2759712.3299794244"/>
    <n v="330643.50635802455"/>
    <n v="3.8641711229946525"/>
    <s v="Usb Cable"/>
    <x v="1"/>
    <s v="Electronics"/>
    <s v="Electronics"/>
    <s v="Electronics"/>
    <n v="13"/>
    <s v="Electronics"/>
    <m/>
    <n v="2024"/>
    <n v="10"/>
    <n v="17"/>
    <n v="5"/>
    <s v="Weekday"/>
    <m/>
    <m/>
  </r>
  <r>
    <s v="WEB-8172"/>
    <x v="159"/>
    <s v="Aarav Bose"/>
    <x v="7"/>
    <x v="1"/>
    <x v="1"/>
    <n v="1"/>
    <n v="2046.07"/>
    <x v="0"/>
    <x v="3"/>
    <n v="4"/>
    <n v="2046.07"/>
    <m/>
    <m/>
    <m/>
    <m/>
    <m/>
    <m/>
    <s v="Lost Sale"/>
    <s v="No"/>
    <s v="Yes"/>
    <m/>
    <n v="567"/>
    <n v="440"/>
    <n v="2759712.3299794244"/>
    <n v="330643.50635802455"/>
    <n v="3.8641711229946525"/>
    <s v="Power Bank 10000Mah"/>
    <x v="1"/>
    <s v="Electronics"/>
    <s v="Electronics"/>
    <s v="Electronics"/>
    <n v="3"/>
    <s v="Electronics"/>
    <m/>
    <n v="2025"/>
    <n v="2"/>
    <n v="28"/>
    <n v="6"/>
    <s v="Weekday"/>
    <m/>
    <m/>
  </r>
  <r>
    <s v="WEB-9171"/>
    <x v="182"/>
    <s v="Aarav Singh"/>
    <x v="2"/>
    <x v="4"/>
    <x v="24"/>
    <n v="1"/>
    <n v="627.27"/>
    <x v="2"/>
    <x v="0"/>
    <n v="3"/>
    <n v="627.27"/>
    <m/>
    <m/>
    <m/>
    <m/>
    <m/>
    <m/>
    <s v="Completed"/>
    <s v="No"/>
    <s v="No"/>
    <m/>
    <n v="589"/>
    <n v="426"/>
    <n v="1098537.4901531704"/>
    <n v="96724.388030634553"/>
    <n v="3.9001122334455669"/>
    <s v="Face Cream"/>
    <x v="4"/>
    <s v="Beauty"/>
    <s v="Beauty"/>
    <s v="Beauty"/>
    <n v="80"/>
    <s v="Beauty"/>
    <m/>
    <n v="2024"/>
    <n v="2"/>
    <n v="1"/>
    <n v="5"/>
    <s v="Weekend"/>
    <m/>
    <m/>
  </r>
  <r>
    <s v="WEB-5292"/>
    <x v="685"/>
    <s v="Rahul Menon"/>
    <x v="2"/>
    <x v="0"/>
    <x v="23"/>
    <n v="1"/>
    <n v="643.47"/>
    <x v="3"/>
    <x v="0"/>
    <n v="4"/>
    <n v="643.47"/>
    <m/>
    <m/>
    <m/>
    <m/>
    <m/>
    <m/>
    <s v="Completed"/>
    <s v="No"/>
    <s v="No"/>
    <m/>
    <n v="589"/>
    <n v="426"/>
    <n v="1463424.4009529033"/>
    <n v="118285.78776560788"/>
    <n v="3.8140589569160999"/>
    <s v="Led Bulb Pack"/>
    <x v="0"/>
    <s v="Home &amp; Kitchen"/>
    <s v="Home &amp; Kitchen"/>
    <s v="Home &amp; Kitchen"/>
    <n v="76"/>
    <s v="Home &amp; Kitchen"/>
    <m/>
    <n v="2023"/>
    <n v="5"/>
    <n v="28"/>
    <n v="1"/>
    <s v="Weekday"/>
    <m/>
    <m/>
  </r>
  <r>
    <s v="WEB-8280"/>
    <x v="760"/>
    <s v="Vikram Pillai"/>
    <x v="7"/>
    <x v="2"/>
    <x v="2"/>
    <n v="1"/>
    <n v="337.92"/>
    <x v="3"/>
    <x v="1"/>
    <n v="4"/>
    <n v="337.92"/>
    <m/>
    <m/>
    <m/>
    <m/>
    <m/>
    <m/>
    <s v="Pending"/>
    <s v="No"/>
    <s v="Yes"/>
    <m/>
    <n v="567"/>
    <n v="440"/>
    <n v="594714.6477588166"/>
    <n v="60882.938065984097"/>
    <n v="3.804733727810651"/>
    <s v="Cookbook"/>
    <x v="2"/>
    <s v="Books"/>
    <s v="Books"/>
    <s v="Books"/>
    <n v="4"/>
    <s v="Books"/>
    <m/>
    <n v="2024"/>
    <n v="6"/>
    <n v="11"/>
    <n v="3"/>
    <s v="Weekday"/>
    <m/>
    <m/>
  </r>
  <r>
    <s v="WEB-5793"/>
    <x v="845"/>
    <s v="Pooja Rao"/>
    <x v="4"/>
    <x v="0"/>
    <x v="4"/>
    <n v="2"/>
    <n v="1078.8499999999999"/>
    <x v="2"/>
    <x v="0"/>
    <n v="4"/>
    <n v="2157.6999999999998"/>
    <m/>
    <m/>
    <m/>
    <m/>
    <m/>
    <m/>
    <s v="Completed"/>
    <s v="Yes"/>
    <s v="No"/>
    <m/>
    <n v="573"/>
    <n v="450"/>
    <n v="1463424.4009529033"/>
    <n v="118285.78776560788"/>
    <n v="3.8140589569160999"/>
    <s v="Non-Stick Pan"/>
    <x v="0"/>
    <s v="Home &amp; Kitchen"/>
    <s v="Home &amp; Kitchen"/>
    <s v="Home &amp; Kitchen"/>
    <n v="7"/>
    <s v="Home &amp; Kitchen"/>
    <m/>
    <n v="2024"/>
    <n v="2"/>
    <n v="23"/>
    <n v="6"/>
    <s v="Weekday"/>
    <m/>
    <m/>
  </r>
  <r>
    <s v="WEB-9681"/>
    <x v="295"/>
    <s v="Vivaan Kapoor"/>
    <x v="0"/>
    <x v="4"/>
    <x v="24"/>
    <n v="1"/>
    <n v="1366.42"/>
    <x v="0"/>
    <x v="0"/>
    <n v="2"/>
    <n v="1366.42"/>
    <m/>
    <m/>
    <m/>
    <m/>
    <m/>
    <m/>
    <s v="Completed"/>
    <s v="Yes"/>
    <s v="No"/>
    <m/>
    <n v="590"/>
    <n v="451"/>
    <n v="1098537.4901531704"/>
    <n v="96724.388030634553"/>
    <n v="3.9001122334455669"/>
    <s v="Face Cream"/>
    <x v="4"/>
    <s v="Beauty"/>
    <s v="Beauty"/>
    <s v="Beauty"/>
    <n v="80"/>
    <s v="Beauty"/>
    <m/>
    <n v="2025"/>
    <n v="1"/>
    <n v="25"/>
    <n v="7"/>
    <s v="Weekday"/>
    <m/>
    <m/>
  </r>
  <r>
    <s v="WEB-8018"/>
    <x v="349"/>
    <s v="Karan Joshi"/>
    <x v="2"/>
    <x v="2"/>
    <x v="15"/>
    <n v="2"/>
    <n v="175.19"/>
    <x v="0"/>
    <x v="0"/>
    <n v="5"/>
    <n v="350.38"/>
    <m/>
    <m/>
    <m/>
    <m/>
    <m/>
    <m/>
    <s v="Completed"/>
    <s v="No"/>
    <s v="No"/>
    <m/>
    <n v="589"/>
    <n v="426"/>
    <n v="594714.6477588166"/>
    <n v="60882.938065984097"/>
    <n v="3.804733727810651"/>
    <s v="Kids Story Book"/>
    <x v="2"/>
    <s v="Books"/>
    <s v="Books"/>
    <s v="Books"/>
    <n v="23"/>
    <s v="Books"/>
    <m/>
    <n v="2023"/>
    <n v="3"/>
    <n v="21"/>
    <n v="3"/>
    <s v="Weekday"/>
    <m/>
    <m/>
  </r>
  <r>
    <s v="WEB-5557"/>
    <x v="429"/>
    <s v="Ananya Sharma"/>
    <x v="6"/>
    <x v="1"/>
    <x v="18"/>
    <n v="1"/>
    <n v="2351.9499999999998"/>
    <x v="3"/>
    <x v="0"/>
    <n v="2"/>
    <n v="2351.9499999999998"/>
    <m/>
    <m/>
    <m/>
    <m/>
    <m/>
    <m/>
    <s v="Completed"/>
    <s v="Yes"/>
    <s v="No"/>
    <m/>
    <n v="558"/>
    <n v="430"/>
    <n v="2759712.3299794244"/>
    <n v="330643.50635802455"/>
    <n v="3.8641711229946525"/>
    <s v="Bluetooth Speaker"/>
    <x v="1"/>
    <s v="Electronics"/>
    <s v="Electronics"/>
    <s v="Electronics"/>
    <n v="48"/>
    <s v="Electronics"/>
    <m/>
    <n v="2023"/>
    <n v="1"/>
    <n v="9"/>
    <n v="2"/>
    <s v="Weekday"/>
    <m/>
    <m/>
  </r>
  <r>
    <s v="WEB-6462"/>
    <x v="594"/>
    <s v="Karan Singh"/>
    <x v="6"/>
    <x v="1"/>
    <x v="1"/>
    <n v="1"/>
    <n v="3495.38"/>
    <x v="0"/>
    <x v="3"/>
    <n v="1"/>
    <n v="3495.38"/>
    <m/>
    <m/>
    <m/>
    <m/>
    <m/>
    <m/>
    <s v="Lost Sale"/>
    <s v="No"/>
    <s v="Yes"/>
    <m/>
    <n v="558"/>
    <n v="430"/>
    <n v="2759712.3299794244"/>
    <n v="330643.50635802455"/>
    <n v="3.8641711229946525"/>
    <s v="Power Bank 10000Mah"/>
    <x v="1"/>
    <s v="Electronics"/>
    <s v="Electronics"/>
    <s v="Electronics"/>
    <n v="3"/>
    <s v="Electronics"/>
    <m/>
    <n v="2024"/>
    <n v="8"/>
    <n v="3"/>
    <n v="7"/>
    <s v="Weekday"/>
    <m/>
    <m/>
  </r>
  <r>
    <s v="WEB-5643"/>
    <x v="605"/>
    <s v="Rohan Khan"/>
    <x v="4"/>
    <x v="1"/>
    <x v="1"/>
    <n v="1"/>
    <n v="3030.49"/>
    <x v="4"/>
    <x v="0"/>
    <m/>
    <n v="3030.49"/>
    <m/>
    <m/>
    <m/>
    <m/>
    <m/>
    <m/>
    <s v="Completed"/>
    <s v="Yes"/>
    <s v="No"/>
    <m/>
    <n v="573"/>
    <n v="450"/>
    <n v="2759712.3299794244"/>
    <n v="330643.50635802455"/>
    <n v="3.8641711229946525"/>
    <s v="Power Bank 10000Mah"/>
    <x v="1"/>
    <s v="Electronics"/>
    <s v="Electronics"/>
    <s v="Electronics"/>
    <n v="3"/>
    <s v="Electronics"/>
    <m/>
    <n v="2023"/>
    <n v="10"/>
    <n v="29"/>
    <n v="1"/>
    <s v="Weekday"/>
    <m/>
    <m/>
  </r>
  <r>
    <s v="WEB-8182"/>
    <x v="114"/>
    <s v="Ananya Iyer"/>
    <x v="0"/>
    <x v="1"/>
    <x v="18"/>
    <n v="2"/>
    <n v="2374.75"/>
    <x v="4"/>
    <x v="0"/>
    <n v="3"/>
    <n v="4749.5"/>
    <m/>
    <m/>
    <m/>
    <m/>
    <m/>
    <m/>
    <s v="Completed"/>
    <s v="Yes"/>
    <s v="No"/>
    <m/>
    <n v="590"/>
    <n v="451"/>
    <n v="2759712.3299794244"/>
    <n v="330643.50635802455"/>
    <n v="3.8641711229946525"/>
    <s v="Bluetooth Speaker"/>
    <x v="1"/>
    <s v="Electronics"/>
    <s v="Electronics"/>
    <s v="Electronics"/>
    <n v="48"/>
    <s v="Electronics"/>
    <m/>
    <n v="2024"/>
    <n v="1"/>
    <n v="6"/>
    <n v="7"/>
    <s v="Weekday"/>
    <m/>
    <m/>
  </r>
  <r>
    <s v="WEB-5021"/>
    <x v="256"/>
    <s v="Aditya Khan"/>
    <x v="7"/>
    <x v="2"/>
    <x v="15"/>
    <n v="2"/>
    <n v="359.05"/>
    <x v="3"/>
    <x v="0"/>
    <n v="3"/>
    <n v="718.1"/>
    <m/>
    <m/>
    <m/>
    <m/>
    <m/>
    <m/>
    <s v="Completed"/>
    <s v="No"/>
    <s v="No"/>
    <m/>
    <n v="567"/>
    <n v="440"/>
    <n v="594714.6477588166"/>
    <n v="60882.938065984097"/>
    <n v="3.804733727810651"/>
    <s v="Kids Story Book"/>
    <x v="2"/>
    <s v="Books"/>
    <s v="Books"/>
    <s v="Books"/>
    <n v="23"/>
    <s v="Books"/>
    <m/>
    <n v="2025"/>
    <n v="4"/>
    <n v="8"/>
    <n v="3"/>
    <s v="Weekday"/>
    <m/>
    <m/>
  </r>
  <r>
    <s v="WEB-6269"/>
    <x v="719"/>
    <s v="Tanya Kumar"/>
    <x v="4"/>
    <x v="2"/>
    <x v="2"/>
    <n v="1"/>
    <n v="658.27"/>
    <x v="0"/>
    <x v="3"/>
    <n v="5"/>
    <n v="658.27"/>
    <m/>
    <m/>
    <m/>
    <m/>
    <m/>
    <m/>
    <s v="Lost Sale"/>
    <s v="No"/>
    <s v="Yes"/>
    <m/>
    <n v="573"/>
    <n v="450"/>
    <n v="594714.6477588166"/>
    <n v="60882.938065984097"/>
    <n v="3.804733727810651"/>
    <s v="Cookbook"/>
    <x v="2"/>
    <s v="Books"/>
    <s v="Books"/>
    <s v="Books"/>
    <n v="4"/>
    <s v="Books"/>
    <m/>
    <n v="2025"/>
    <n v="3"/>
    <n v="8"/>
    <n v="7"/>
    <s v="Weekday"/>
    <m/>
    <m/>
  </r>
  <r>
    <s v="WEB-7514"/>
    <x v="370"/>
    <s v="Vikram Menon"/>
    <x v="4"/>
    <x v="2"/>
    <x v="14"/>
    <n v="1"/>
    <n v="436.11"/>
    <x v="2"/>
    <x v="0"/>
    <n v="1"/>
    <n v="436.11"/>
    <m/>
    <m/>
    <m/>
    <m/>
    <m/>
    <m/>
    <s v="Completed"/>
    <s v="No"/>
    <s v="No"/>
    <m/>
    <n v="573"/>
    <n v="450"/>
    <n v="594714.6477588166"/>
    <n v="60882.938065984097"/>
    <n v="3.804733727810651"/>
    <s v="Notebook Set"/>
    <x v="2"/>
    <s v="Books"/>
    <s v="Books"/>
    <s v="Books"/>
    <n v="20"/>
    <s v="Books"/>
    <m/>
    <n v="2024"/>
    <n v="12"/>
    <n v="22"/>
    <n v="1"/>
    <s v="Weekday"/>
    <m/>
    <m/>
  </r>
  <r>
    <s v="WEB-7978"/>
    <x v="257"/>
    <s v="Aarav Reddy"/>
    <x v="2"/>
    <x v="0"/>
    <x v="16"/>
    <n v="1"/>
    <n v="1050.82"/>
    <x v="2"/>
    <x v="0"/>
    <n v="4"/>
    <n v="1050.82"/>
    <m/>
    <m/>
    <m/>
    <m/>
    <m/>
    <m/>
    <s v="Completed"/>
    <s v="Yes"/>
    <s v="No"/>
    <m/>
    <n v="589"/>
    <n v="426"/>
    <n v="1463424.4009529033"/>
    <n v="118285.78776560788"/>
    <n v="3.8140589569160999"/>
    <s v="Table Lamp"/>
    <x v="0"/>
    <s v="Home &amp; Kitchen"/>
    <s v="Home &amp; Kitchen"/>
    <s v="Home &amp; Kitchen"/>
    <n v="32"/>
    <s v="Home &amp; Kitchen"/>
    <m/>
    <n v="2024"/>
    <n v="1"/>
    <n v="13"/>
    <n v="7"/>
    <s v="Weekday"/>
    <m/>
    <m/>
  </r>
  <r>
    <s v="WEB-9684"/>
    <x v="871"/>
    <s v="Rahul Gupta"/>
    <x v="4"/>
    <x v="0"/>
    <x v="4"/>
    <n v="1"/>
    <n v="1428.46"/>
    <x v="3"/>
    <x v="0"/>
    <n v="5"/>
    <n v="1428.46"/>
    <m/>
    <m/>
    <m/>
    <m/>
    <m/>
    <m/>
    <s v="Completed"/>
    <s v="Yes"/>
    <s v="No"/>
    <m/>
    <n v="573"/>
    <n v="450"/>
    <n v="1463424.4009529033"/>
    <n v="118285.78776560788"/>
    <n v="3.8140589569160999"/>
    <s v="Non-Stick Pan"/>
    <x v="0"/>
    <s v="Home &amp; Kitchen"/>
    <s v="Home &amp; Kitchen"/>
    <s v="Home &amp; Kitchen"/>
    <n v="7"/>
    <s v="Home &amp; Kitchen"/>
    <m/>
    <n v="2024"/>
    <n v="4"/>
    <n v="21"/>
    <n v="1"/>
    <s v="Weekday"/>
    <m/>
    <m/>
  </r>
  <r>
    <s v="WEB-8319"/>
    <x v="533"/>
    <s v="Pooja Das"/>
    <x v="2"/>
    <x v="0"/>
    <x v="23"/>
    <n v="1"/>
    <n v="342.62"/>
    <x v="1"/>
    <x v="0"/>
    <n v="4"/>
    <n v="342.62"/>
    <m/>
    <m/>
    <m/>
    <m/>
    <m/>
    <m/>
    <s v="Completed"/>
    <s v="No"/>
    <s v="No"/>
    <m/>
    <n v="589"/>
    <n v="426"/>
    <n v="1463424.4009529033"/>
    <n v="118285.78776560788"/>
    <n v="3.8140589569160999"/>
    <s v="Led Bulb Pack"/>
    <x v="0"/>
    <s v="Home &amp; Kitchen"/>
    <s v="Home &amp; Kitchen"/>
    <s v="Home &amp; Kitchen"/>
    <n v="76"/>
    <s v="Home &amp; Kitchen"/>
    <m/>
    <n v="2023"/>
    <n v="6"/>
    <n v="26"/>
    <n v="2"/>
    <s v="Weekday"/>
    <m/>
    <m/>
  </r>
  <r>
    <s v="WEB-9152"/>
    <x v="715"/>
    <s v="Rohan Bose"/>
    <x v="6"/>
    <x v="3"/>
    <x v="10"/>
    <n v="3"/>
    <n v="2249.5"/>
    <x v="2"/>
    <x v="3"/>
    <n v="4"/>
    <n v="6748.5"/>
    <m/>
    <m/>
    <m/>
    <m/>
    <m/>
    <m/>
    <s v="Lost Sale"/>
    <s v="No"/>
    <s v="Yes"/>
    <m/>
    <n v="558"/>
    <n v="430"/>
    <n v="1892867.2841657216"/>
    <n v="199432.98236095349"/>
    <n v="3.8949824970828471"/>
    <s v="Women'S Kurti"/>
    <x v="3"/>
    <s v="Fashion"/>
    <s v="Fashion"/>
    <s v="Fashion"/>
    <n v="15"/>
    <s v="Fashion"/>
    <m/>
    <n v="2023"/>
    <n v="4"/>
    <n v="28"/>
    <n v="6"/>
    <s v="Weekday"/>
    <m/>
    <m/>
  </r>
  <r>
    <s v="WEB-5266"/>
    <x v="814"/>
    <s v="Karan Rao"/>
    <x v="3"/>
    <x v="0"/>
    <x v="0"/>
    <n v="2"/>
    <n v="697.94"/>
    <x v="3"/>
    <x v="2"/>
    <n v="4"/>
    <n v="1395.88"/>
    <m/>
    <m/>
    <m/>
    <m/>
    <m/>
    <m/>
    <s v="Completed"/>
    <s v="No"/>
    <s v="No"/>
    <m/>
    <n v="619"/>
    <n v="468"/>
    <n v="1463424.4009529033"/>
    <n v="118285.78776560788"/>
    <n v="3.8140589569160999"/>
    <s v="Water Bottle"/>
    <x v="0"/>
    <s v="Home &amp; Kitchen"/>
    <s v="Home &amp; Kitchen"/>
    <s v="Home &amp; Kitchen"/>
    <n v="2"/>
    <s v="Home &amp; Kitchen"/>
    <m/>
    <n v="2024"/>
    <n v="7"/>
    <n v="23"/>
    <n v="3"/>
    <s v="Weekday"/>
    <m/>
    <m/>
  </r>
  <r>
    <s v="WEB-8124"/>
    <x v="684"/>
    <s v="Riya Reddy"/>
    <x v="5"/>
    <x v="2"/>
    <x v="7"/>
    <n v="1"/>
    <n v="394.82"/>
    <x v="1"/>
    <x v="0"/>
    <n v="4"/>
    <n v="394.82"/>
    <m/>
    <m/>
    <m/>
    <m/>
    <m/>
    <m/>
    <s v="Completed"/>
    <s v="No"/>
    <s v="No"/>
    <m/>
    <n v="559"/>
    <n v="408"/>
    <n v="594714.6477588166"/>
    <n v="60882.938065984097"/>
    <n v="3.804733727810651"/>
    <s v="Fiction Novel"/>
    <x v="2"/>
    <s v="Books"/>
    <s v="Books"/>
    <s v="Books"/>
    <n v="11"/>
    <s v="Books"/>
    <m/>
    <n v="2025"/>
    <n v="1"/>
    <n v="7"/>
    <n v="3"/>
    <s v="Weekend"/>
    <m/>
    <m/>
  </r>
  <r>
    <s v="WEB-7853"/>
    <x v="788"/>
    <s v="Saanvi Sharma"/>
    <x v="5"/>
    <x v="2"/>
    <x v="15"/>
    <n v="1"/>
    <n v="447.23"/>
    <x v="1"/>
    <x v="0"/>
    <n v="4"/>
    <n v="447.23"/>
    <m/>
    <m/>
    <m/>
    <m/>
    <m/>
    <m/>
    <s v="Completed"/>
    <s v="No"/>
    <s v="No"/>
    <m/>
    <n v="559"/>
    <n v="408"/>
    <n v="594714.6477588166"/>
    <n v="60882.938065984097"/>
    <n v="3.804733727810651"/>
    <s v="Kids Story Book"/>
    <x v="2"/>
    <s v="Books"/>
    <s v="Books"/>
    <s v="Books"/>
    <n v="23"/>
    <s v="Books"/>
    <m/>
    <n v="2023"/>
    <n v="8"/>
    <n v="22"/>
    <n v="3"/>
    <s v="Weekday"/>
    <m/>
    <m/>
  </r>
  <r>
    <s v="WEB-6884"/>
    <x v="619"/>
    <s v="Rohan Singh"/>
    <x v="7"/>
    <x v="1"/>
    <x v="9"/>
    <n v="2"/>
    <n v="1833.16"/>
    <x v="3"/>
    <x v="3"/>
    <n v="5"/>
    <n v="3666.32"/>
    <m/>
    <m/>
    <m/>
    <m/>
    <m/>
    <m/>
    <s v="Lost Sale"/>
    <s v="No"/>
    <s v="Yes"/>
    <m/>
    <n v="567"/>
    <n v="440"/>
    <n v="2759712.3299794244"/>
    <n v="330643.50635802455"/>
    <n v="3.8641711229946525"/>
    <s v="Usb Cable"/>
    <x v="1"/>
    <s v="Electronics"/>
    <s v="Electronics"/>
    <s v="Electronics"/>
    <n v="13"/>
    <s v="Electronics"/>
    <m/>
    <n v="2023"/>
    <n v="11"/>
    <n v="17"/>
    <n v="6"/>
    <s v="Weekday"/>
    <m/>
    <m/>
  </r>
  <r>
    <s v="WEB-7982"/>
    <x v="646"/>
    <s v="Arjun Verma"/>
    <x v="7"/>
    <x v="1"/>
    <x v="18"/>
    <n v="1"/>
    <n v="2941.68"/>
    <x v="2"/>
    <x v="0"/>
    <n v="3"/>
    <n v="2941.68"/>
    <m/>
    <m/>
    <m/>
    <m/>
    <m/>
    <m/>
    <s v="Completed"/>
    <s v="Yes"/>
    <s v="No"/>
    <m/>
    <n v="567"/>
    <n v="440"/>
    <n v="2759712.3299794244"/>
    <n v="330643.50635802455"/>
    <n v="3.8641711229946525"/>
    <s v="Bluetooth Speaker"/>
    <x v="1"/>
    <s v="Electronics"/>
    <s v="Electronics"/>
    <s v="Electronics"/>
    <n v="48"/>
    <s v="Electronics"/>
    <m/>
    <n v="2025"/>
    <n v="5"/>
    <n v="25"/>
    <n v="1"/>
    <s v="Weekday"/>
    <m/>
    <m/>
  </r>
  <r>
    <s v="WEB-5083"/>
    <x v="286"/>
    <s v="Ishaan Khan"/>
    <x v="4"/>
    <x v="3"/>
    <x v="17"/>
    <n v="1"/>
    <n v="2209.73"/>
    <x v="2"/>
    <x v="0"/>
    <n v="5"/>
    <n v="2209.73"/>
    <m/>
    <m/>
    <m/>
    <m/>
    <m/>
    <m/>
    <s v="Completed"/>
    <s v="Yes"/>
    <s v="No"/>
    <m/>
    <n v="573"/>
    <n v="450"/>
    <n v="1892867.2841657216"/>
    <n v="199432.98236095349"/>
    <n v="3.8949824970828471"/>
    <s v="Running Shoes"/>
    <x v="3"/>
    <s v="Fashion"/>
    <s v="Fashion"/>
    <s v="Fashion"/>
    <n v="45"/>
    <s v="Fashion"/>
    <m/>
    <n v="2023"/>
    <n v="8"/>
    <n v="18"/>
    <n v="6"/>
    <s v="Weekday"/>
    <m/>
    <m/>
  </r>
  <r>
    <s v="WEB-5232"/>
    <x v="329"/>
    <s v="Meera Bose"/>
    <x v="3"/>
    <x v="0"/>
    <x v="4"/>
    <n v="1"/>
    <n v="826.15"/>
    <x v="0"/>
    <x v="0"/>
    <m/>
    <n v="826.15"/>
    <m/>
    <m/>
    <m/>
    <m/>
    <m/>
    <m/>
    <s v="Completed"/>
    <s v="No"/>
    <s v="No"/>
    <m/>
    <n v="619"/>
    <n v="468"/>
    <n v="1463424.4009529033"/>
    <n v="118285.78776560788"/>
    <n v="3.8140589569160999"/>
    <s v="Non-Stick Pan"/>
    <x v="0"/>
    <s v="Home &amp; Kitchen"/>
    <s v="Home &amp; Kitchen"/>
    <s v="Home &amp; Kitchen"/>
    <n v="7"/>
    <s v="Home &amp; Kitchen"/>
    <m/>
    <n v="2023"/>
    <n v="12"/>
    <n v="16"/>
    <n v="7"/>
    <s v="Weekday"/>
    <m/>
    <m/>
  </r>
  <r>
    <s v="WEB-5756"/>
    <x v="65"/>
    <s v="Rohan Malhotra"/>
    <x v="1"/>
    <x v="3"/>
    <x v="19"/>
    <n v="2"/>
    <n v="406.39"/>
    <x v="0"/>
    <x v="0"/>
    <n v="3"/>
    <n v="812.78"/>
    <m/>
    <m/>
    <m/>
    <m/>
    <m/>
    <m/>
    <s v="Completed"/>
    <s v="No"/>
    <s v="No"/>
    <m/>
    <n v="595"/>
    <n v="444"/>
    <n v="1892867.2841657216"/>
    <n v="199432.98236095349"/>
    <n v="3.8949824970828471"/>
    <s v="Sunglasses"/>
    <x v="3"/>
    <s v="Fashion"/>
    <s v="Fashion"/>
    <s v="Fashion"/>
    <n v="53"/>
    <s v="Fashion"/>
    <m/>
    <n v="2024"/>
    <n v="10"/>
    <n v="16"/>
    <n v="4"/>
    <s v="Weekday"/>
    <m/>
    <m/>
  </r>
  <r>
    <s v="WEB-5106"/>
    <x v="704"/>
    <s v="Vikram Sharma"/>
    <x v="3"/>
    <x v="3"/>
    <x v="3"/>
    <n v="3"/>
    <n v="2498.54"/>
    <x v="3"/>
    <x v="0"/>
    <n v="4"/>
    <n v="7495.62"/>
    <m/>
    <m/>
    <m/>
    <m/>
    <m/>
    <m/>
    <s v="Completed"/>
    <s v="Yes"/>
    <s v="No"/>
    <m/>
    <n v="619"/>
    <n v="468"/>
    <n v="1892867.2841657216"/>
    <n v="199432.98236095349"/>
    <n v="3.8949824970828471"/>
    <s v="Denim Jeans"/>
    <x v="3"/>
    <s v="Fashion"/>
    <s v="Fashion"/>
    <s v="Fashion"/>
    <n v="6"/>
    <s v="Fashion"/>
    <m/>
    <n v="2023"/>
    <n v="9"/>
    <n v="28"/>
    <n v="5"/>
    <s v="Weekday"/>
    <m/>
    <m/>
  </r>
  <r>
    <s v="WEB-5268"/>
    <x v="673"/>
    <s v="Ananya Das"/>
    <x v="4"/>
    <x v="4"/>
    <x v="21"/>
    <n v="2"/>
    <n v="1173.3599999999999"/>
    <x v="4"/>
    <x v="0"/>
    <n v="4"/>
    <n v="2346.7199999999998"/>
    <m/>
    <m/>
    <m/>
    <m/>
    <m/>
    <m/>
    <s v="Completed"/>
    <s v="Yes"/>
    <s v="No"/>
    <m/>
    <n v="573"/>
    <n v="450"/>
    <n v="1098537.4901531704"/>
    <n v="96724.388030634553"/>
    <n v="3.9001122334455669"/>
    <s v="Shampoo 200Ml"/>
    <x v="4"/>
    <s v="Beauty"/>
    <s v="Beauty"/>
    <s v="Beauty"/>
    <n v="64"/>
    <s v="Beauty"/>
    <m/>
    <n v="2024"/>
    <n v="4"/>
    <n v="27"/>
    <n v="7"/>
    <s v="Weekday"/>
    <m/>
    <m/>
  </r>
  <r>
    <s v="WEB-9062"/>
    <x v="627"/>
    <s v="Rahul Chatterjee"/>
    <x v="2"/>
    <x v="3"/>
    <x v="19"/>
    <n v="1"/>
    <n v="2079.9699999999998"/>
    <x v="4"/>
    <x v="0"/>
    <n v="4"/>
    <n v="2079.9699999999998"/>
    <m/>
    <m/>
    <m/>
    <m/>
    <m/>
    <m/>
    <s v="Completed"/>
    <s v="Yes"/>
    <s v="No"/>
    <m/>
    <n v="589"/>
    <n v="426"/>
    <n v="1892867.2841657216"/>
    <n v="199432.98236095349"/>
    <n v="3.8949824970828471"/>
    <s v="Sunglasses"/>
    <x v="3"/>
    <s v="Fashion"/>
    <s v="Fashion"/>
    <s v="Fashion"/>
    <n v="53"/>
    <s v="Fashion"/>
    <m/>
    <n v="2024"/>
    <n v="11"/>
    <n v="22"/>
    <n v="6"/>
    <s v="Weekday"/>
    <m/>
    <m/>
  </r>
  <r>
    <s v="WEB-6391"/>
    <x v="576"/>
    <s v="Pooja Singh"/>
    <x v="0"/>
    <x v="2"/>
    <x v="14"/>
    <n v="1"/>
    <n v="603.47"/>
    <x v="3"/>
    <x v="0"/>
    <n v="5"/>
    <n v="603.47"/>
    <m/>
    <m/>
    <m/>
    <m/>
    <m/>
    <m/>
    <s v="Completed"/>
    <s v="No"/>
    <s v="No"/>
    <m/>
    <n v="590"/>
    <n v="451"/>
    <n v="594714.6477588166"/>
    <n v="60882.938065984097"/>
    <n v="3.804733727810651"/>
    <s v="Notebook Set"/>
    <x v="2"/>
    <s v="Books"/>
    <s v="Books"/>
    <s v="Books"/>
    <n v="20"/>
    <s v="Books"/>
    <m/>
    <n v="2024"/>
    <n v="2"/>
    <n v="24"/>
    <n v="7"/>
    <s v="Weekday"/>
    <m/>
    <m/>
  </r>
  <r>
    <s v="WEB-7909"/>
    <x v="277"/>
    <s v="Diya Nair"/>
    <x v="2"/>
    <x v="1"/>
    <x v="11"/>
    <n v="1"/>
    <n v="1232.73"/>
    <x v="2"/>
    <x v="0"/>
    <n v="4"/>
    <n v="1232.73"/>
    <m/>
    <m/>
    <m/>
    <m/>
    <m/>
    <m/>
    <s v="Completed"/>
    <s v="Yes"/>
    <s v="No"/>
    <m/>
    <n v="589"/>
    <n v="426"/>
    <n v="2759712.3299794244"/>
    <n v="330643.50635802455"/>
    <n v="3.8641711229946525"/>
    <s v="Smart Watch"/>
    <x v="1"/>
    <s v="Electronics"/>
    <s v="Electronics"/>
    <s v="Electronics"/>
    <n v="17"/>
    <s v="Electronics"/>
    <m/>
    <n v="2023"/>
    <n v="7"/>
    <n v="11"/>
    <n v="3"/>
    <s v="Weekday"/>
    <m/>
    <m/>
  </r>
  <r>
    <s v="WEB-8897"/>
    <x v="715"/>
    <s v="Simran Bose"/>
    <x v="2"/>
    <x v="3"/>
    <x v="17"/>
    <n v="1"/>
    <n v="1667.87"/>
    <x v="3"/>
    <x v="0"/>
    <m/>
    <n v="1667.87"/>
    <m/>
    <m/>
    <m/>
    <m/>
    <m/>
    <m/>
    <s v="Completed"/>
    <s v="Yes"/>
    <s v="No"/>
    <m/>
    <n v="589"/>
    <n v="426"/>
    <n v="1892867.2841657216"/>
    <n v="199432.98236095349"/>
    <n v="3.8949824970828471"/>
    <s v="Running Shoes"/>
    <x v="3"/>
    <s v="Fashion"/>
    <s v="Fashion"/>
    <s v="Fashion"/>
    <n v="45"/>
    <s v="Fashion"/>
    <m/>
    <n v="2023"/>
    <n v="4"/>
    <n v="28"/>
    <n v="6"/>
    <s v="Weekday"/>
    <m/>
    <m/>
  </r>
  <r>
    <s v="WEB-6516"/>
    <x v="851"/>
    <s v="Simran Nair"/>
    <x v="4"/>
    <x v="3"/>
    <x v="19"/>
    <n v="1"/>
    <n v="795.51"/>
    <x v="4"/>
    <x v="0"/>
    <n v="5"/>
    <n v="795.51"/>
    <m/>
    <m/>
    <m/>
    <m/>
    <m/>
    <m/>
    <s v="Completed"/>
    <s v="No"/>
    <s v="No"/>
    <m/>
    <n v="573"/>
    <n v="450"/>
    <n v="1892867.2841657216"/>
    <n v="199432.98236095349"/>
    <n v="3.8949824970828471"/>
    <s v="Sunglasses"/>
    <x v="3"/>
    <s v="Fashion"/>
    <s v="Fashion"/>
    <s v="Fashion"/>
    <n v="53"/>
    <s v="Fashion"/>
    <m/>
    <n v="2023"/>
    <n v="4"/>
    <n v="3"/>
    <n v="2"/>
    <s v="Weekday"/>
    <m/>
    <m/>
  </r>
  <r>
    <s v="WEB-9480"/>
    <x v="706"/>
    <s v="Kavya Das"/>
    <x v="7"/>
    <x v="0"/>
    <x v="16"/>
    <n v="3"/>
    <n v="716.66"/>
    <x v="0"/>
    <x v="0"/>
    <m/>
    <n v="2149.98"/>
    <m/>
    <m/>
    <m/>
    <m/>
    <m/>
    <m/>
    <s v="Completed"/>
    <s v="Yes"/>
    <s v="No"/>
    <m/>
    <n v="567"/>
    <n v="440"/>
    <n v="1463424.4009529033"/>
    <n v="118285.78776560788"/>
    <n v="3.8140589569160999"/>
    <s v="Table Lamp"/>
    <x v="0"/>
    <s v="Home &amp; Kitchen"/>
    <s v="Home &amp; Kitchen"/>
    <s v="Home &amp; Kitchen"/>
    <n v="32"/>
    <s v="Home &amp; Kitchen"/>
    <m/>
    <n v="2024"/>
    <n v="7"/>
    <n v="21"/>
    <n v="1"/>
    <s v="Weekday"/>
    <m/>
    <m/>
  </r>
  <r>
    <s v="WEB-5135"/>
    <x v="431"/>
    <s v="Vikram Sharma"/>
    <x v="1"/>
    <x v="3"/>
    <x v="19"/>
    <n v="2"/>
    <n v="2447.56"/>
    <x v="3"/>
    <x v="0"/>
    <n v="4"/>
    <n v="4895.12"/>
    <m/>
    <m/>
    <m/>
    <m/>
    <m/>
    <m/>
    <s v="Completed"/>
    <s v="Yes"/>
    <s v="No"/>
    <m/>
    <n v="595"/>
    <n v="444"/>
    <n v="1892867.2841657216"/>
    <n v="199432.98236095349"/>
    <n v="3.8949824970828471"/>
    <s v="Sunglasses"/>
    <x v="3"/>
    <s v="Fashion"/>
    <s v="Fashion"/>
    <s v="Fashion"/>
    <n v="53"/>
    <s v="Fashion"/>
    <m/>
    <n v="2024"/>
    <n v="4"/>
    <n v="29"/>
    <n v="2"/>
    <s v="Weekday"/>
    <m/>
    <m/>
  </r>
  <r>
    <s v="WEB-5665"/>
    <x v="300"/>
    <s v="Arjun Verma"/>
    <x v="2"/>
    <x v="3"/>
    <x v="19"/>
    <n v="1"/>
    <n v="2249.6999999999998"/>
    <x v="1"/>
    <x v="0"/>
    <n v="5"/>
    <n v="2249.6999999999998"/>
    <m/>
    <m/>
    <m/>
    <m/>
    <m/>
    <m/>
    <s v="Completed"/>
    <s v="Yes"/>
    <s v="No"/>
    <m/>
    <n v="589"/>
    <n v="426"/>
    <n v="1892867.2841657216"/>
    <n v="199432.98236095349"/>
    <n v="3.8949824970828471"/>
    <s v="Sunglasses"/>
    <x v="3"/>
    <s v="Fashion"/>
    <s v="Fashion"/>
    <s v="Fashion"/>
    <n v="53"/>
    <s v="Fashion"/>
    <m/>
    <n v="2023"/>
    <n v="7"/>
    <n v="8"/>
    <n v="7"/>
    <s v="Weekday"/>
    <m/>
    <m/>
  </r>
  <r>
    <s v="WEB-8430"/>
    <x v="372"/>
    <s v="Karan Rao"/>
    <x v="1"/>
    <x v="2"/>
    <x v="15"/>
    <n v="1"/>
    <n v="417.74"/>
    <x v="1"/>
    <x v="0"/>
    <n v="3"/>
    <n v="417.74"/>
    <m/>
    <m/>
    <m/>
    <m/>
    <m/>
    <m/>
    <s v="Completed"/>
    <s v="No"/>
    <s v="No"/>
    <m/>
    <n v="595"/>
    <n v="444"/>
    <n v="594714.6477588166"/>
    <n v="60882.938065984097"/>
    <n v="3.804733727810651"/>
    <s v="Kids Story Book"/>
    <x v="2"/>
    <s v="Books"/>
    <s v="Books"/>
    <s v="Books"/>
    <n v="23"/>
    <s v="Books"/>
    <m/>
    <n v="2025"/>
    <n v="4"/>
    <n v="19"/>
    <n v="7"/>
    <s v="Weekday"/>
    <m/>
    <m/>
  </r>
  <r>
    <s v="WEB-5062"/>
    <x v="195"/>
    <s v="Aditya Joshi"/>
    <x v="1"/>
    <x v="2"/>
    <x v="14"/>
    <n v="1"/>
    <n v="763.27"/>
    <x v="4"/>
    <x v="0"/>
    <m/>
    <n v="763.27"/>
    <m/>
    <m/>
    <m/>
    <m/>
    <m/>
    <m/>
    <s v="Completed"/>
    <s v="No"/>
    <s v="No"/>
    <m/>
    <n v="595"/>
    <n v="444"/>
    <n v="594714.6477588166"/>
    <n v="60882.938065984097"/>
    <n v="3.804733727810651"/>
    <s v="Notebook Set"/>
    <x v="2"/>
    <s v="Books"/>
    <s v="Books"/>
    <s v="Books"/>
    <n v="20"/>
    <s v="Books"/>
    <m/>
    <n v="2023"/>
    <n v="7"/>
    <n v="5"/>
    <n v="4"/>
    <s v="Weekday"/>
    <m/>
    <m/>
  </r>
  <r>
    <s v="WEB-6668"/>
    <x v="76"/>
    <s v="Tanya Pillai"/>
    <x v="3"/>
    <x v="4"/>
    <x v="21"/>
    <n v="2"/>
    <n v="1391.77"/>
    <x v="3"/>
    <x v="0"/>
    <m/>
    <n v="2783.54"/>
    <m/>
    <m/>
    <m/>
    <m/>
    <m/>
    <m/>
    <s v="Completed"/>
    <s v="Yes"/>
    <s v="No"/>
    <m/>
    <n v="619"/>
    <n v="468"/>
    <n v="1098537.4901531704"/>
    <n v="96724.388030634553"/>
    <n v="3.9001122334455669"/>
    <s v="Shampoo 200Ml"/>
    <x v="4"/>
    <s v="Beauty"/>
    <s v="Beauty"/>
    <s v="Beauty"/>
    <n v="64"/>
    <s v="Beauty"/>
    <m/>
    <n v="2023"/>
    <n v="6"/>
    <n v="18"/>
    <n v="1"/>
    <s v="Weekday"/>
    <m/>
    <m/>
  </r>
  <r>
    <s v="WEB-8837"/>
    <x v="553"/>
    <s v="Aarav Bose"/>
    <x v="2"/>
    <x v="0"/>
    <x v="4"/>
    <n v="2"/>
    <n v="888.4"/>
    <x v="4"/>
    <x v="3"/>
    <n v="4"/>
    <n v="1776.8"/>
    <m/>
    <m/>
    <m/>
    <m/>
    <m/>
    <m/>
    <s v="Lost Sale"/>
    <s v="No"/>
    <s v="Yes"/>
    <m/>
    <n v="589"/>
    <n v="426"/>
    <n v="1463424.4009529033"/>
    <n v="118285.78776560788"/>
    <n v="3.8140589569160999"/>
    <s v="Non-Stick Pan"/>
    <x v="0"/>
    <s v="Home &amp; Kitchen"/>
    <s v="Home &amp; Kitchen"/>
    <s v="Home &amp; Kitchen"/>
    <n v="7"/>
    <s v="Home &amp; Kitchen"/>
    <m/>
    <n v="2023"/>
    <n v="7"/>
    <n v="7"/>
    <n v="6"/>
    <s v="Weekend"/>
    <m/>
    <m/>
  </r>
  <r>
    <s v="WEB-7631"/>
    <x v="199"/>
    <s v="Pooja Nair"/>
    <x v="3"/>
    <x v="4"/>
    <x v="12"/>
    <n v="1"/>
    <n v="950.92"/>
    <x v="1"/>
    <x v="0"/>
    <n v="5"/>
    <n v="950.92"/>
    <m/>
    <m/>
    <m/>
    <m/>
    <m/>
    <m/>
    <s v="Completed"/>
    <s v="No"/>
    <s v="No"/>
    <m/>
    <n v="619"/>
    <n v="468"/>
    <n v="1098537.4901531704"/>
    <n v="96724.388030634553"/>
    <n v="3.9001122334455669"/>
    <s v="Perfume 50Ml"/>
    <x v="4"/>
    <s v="Beauty"/>
    <s v="Beauty"/>
    <s v="Beauty"/>
    <n v="18"/>
    <s v="Beauty"/>
    <m/>
    <n v="2024"/>
    <n v="5"/>
    <n v="23"/>
    <n v="5"/>
    <s v="Weekday"/>
    <m/>
    <m/>
  </r>
  <r>
    <s v="WEB-7285"/>
    <x v="167"/>
    <s v="Riya Menon"/>
    <x v="3"/>
    <x v="2"/>
    <x v="7"/>
    <n v="2"/>
    <n v="235.41"/>
    <x v="0"/>
    <x v="0"/>
    <n v="1"/>
    <n v="470.82"/>
    <m/>
    <m/>
    <m/>
    <m/>
    <m/>
    <m/>
    <s v="Completed"/>
    <s v="No"/>
    <s v="No"/>
    <m/>
    <n v="619"/>
    <n v="468"/>
    <n v="594714.6477588166"/>
    <n v="60882.938065984097"/>
    <n v="3.804733727810651"/>
    <s v="Fiction Novel"/>
    <x v="2"/>
    <s v="Books"/>
    <s v="Books"/>
    <s v="Books"/>
    <n v="11"/>
    <s v="Books"/>
    <m/>
    <n v="2024"/>
    <n v="5"/>
    <n v="30"/>
    <n v="5"/>
    <s v="Weekday"/>
    <m/>
    <m/>
  </r>
  <r>
    <s v="WEB-6218"/>
    <x v="731"/>
    <s v="Ananya Gupta"/>
    <x v="4"/>
    <x v="2"/>
    <x v="2"/>
    <n v="2"/>
    <n v="481.79"/>
    <x v="0"/>
    <x v="0"/>
    <n v="5"/>
    <n v="963.58"/>
    <m/>
    <m/>
    <m/>
    <m/>
    <m/>
    <m/>
    <s v="Completed"/>
    <s v="No"/>
    <s v="No"/>
    <m/>
    <n v="573"/>
    <n v="450"/>
    <n v="594714.6477588166"/>
    <n v="60882.938065984097"/>
    <n v="3.804733727810651"/>
    <s v="Cookbook"/>
    <x v="2"/>
    <s v="Books"/>
    <s v="Books"/>
    <s v="Books"/>
    <n v="4"/>
    <s v="Books"/>
    <m/>
    <n v="2025"/>
    <n v="3"/>
    <n v="21"/>
    <n v="6"/>
    <s v="Weekday"/>
    <m/>
    <m/>
  </r>
  <r>
    <s v="WEB-8386"/>
    <x v="145"/>
    <s v="Neha Malhotra"/>
    <x v="1"/>
    <x v="0"/>
    <x v="16"/>
    <n v="1"/>
    <n v="1761.66"/>
    <x v="2"/>
    <x v="0"/>
    <n v="1"/>
    <n v="1761.66"/>
    <m/>
    <m/>
    <m/>
    <m/>
    <m/>
    <m/>
    <s v="Completed"/>
    <s v="Yes"/>
    <s v="No"/>
    <m/>
    <n v="595"/>
    <n v="444"/>
    <n v="1463424.4009529033"/>
    <n v="118285.78776560788"/>
    <n v="3.8140589569160999"/>
    <s v="Table Lamp"/>
    <x v="0"/>
    <s v="Home &amp; Kitchen"/>
    <s v="Home &amp; Kitchen"/>
    <s v="Home &amp; Kitchen"/>
    <n v="32"/>
    <s v="Home &amp; Kitchen"/>
    <m/>
    <n v="2025"/>
    <n v="2"/>
    <n v="9"/>
    <n v="1"/>
    <s v="Weekday"/>
    <m/>
    <m/>
  </r>
  <r>
    <s v="WEB-7016"/>
    <x v="257"/>
    <s v="Kavya Iyer"/>
    <x v="3"/>
    <x v="2"/>
    <x v="14"/>
    <n v="3"/>
    <n v="275.95999999999998"/>
    <x v="3"/>
    <x v="0"/>
    <n v="3"/>
    <n v="827.87999999999988"/>
    <m/>
    <m/>
    <m/>
    <m/>
    <m/>
    <m/>
    <s v="Completed"/>
    <s v="No"/>
    <s v="No"/>
    <m/>
    <n v="619"/>
    <n v="468"/>
    <n v="594714.6477588166"/>
    <n v="60882.938065984097"/>
    <n v="3.804733727810651"/>
    <s v="Notebook Set"/>
    <x v="2"/>
    <s v="Books"/>
    <s v="Books"/>
    <s v="Books"/>
    <n v="20"/>
    <s v="Books"/>
    <m/>
    <n v="2024"/>
    <n v="1"/>
    <n v="13"/>
    <n v="7"/>
    <s v="Weekday"/>
    <m/>
    <m/>
  </r>
  <r>
    <s v="WEB-7785"/>
    <x v="731"/>
    <s v="Karan Patel"/>
    <x v="4"/>
    <x v="3"/>
    <x v="10"/>
    <n v="1"/>
    <n v="1419.824472190694"/>
    <x v="1"/>
    <x v="1"/>
    <m/>
    <n v="1419.824472190694"/>
    <m/>
    <m/>
    <m/>
    <m/>
    <m/>
    <m/>
    <s v="Pending"/>
    <s v="No"/>
    <s v="Yes"/>
    <m/>
    <n v="573"/>
    <n v="450"/>
    <n v="1892867.2841657216"/>
    <n v="199432.98236095349"/>
    <n v="3.8949824970828471"/>
    <s v="Women'S Kurti"/>
    <x v="3"/>
    <s v="Fashion"/>
    <s v="Fashion"/>
    <s v="Fashion"/>
    <n v="15"/>
    <s v="Fashion"/>
    <m/>
    <n v="2025"/>
    <n v="3"/>
    <n v="21"/>
    <n v="6"/>
    <s v="Weekday"/>
    <m/>
    <m/>
  </r>
  <r>
    <s v="WEB-9124"/>
    <x v="859"/>
    <s v="Arjun Rao"/>
    <x v="3"/>
    <x v="4"/>
    <x v="6"/>
    <n v="2"/>
    <n v="310.36"/>
    <x v="2"/>
    <x v="0"/>
    <n v="5"/>
    <n v="620.72"/>
    <m/>
    <m/>
    <m/>
    <m/>
    <m/>
    <m/>
    <s v="Completed"/>
    <s v="No"/>
    <s v="No"/>
    <m/>
    <n v="619"/>
    <n v="468"/>
    <n v="1098537.4901531704"/>
    <n v="96724.388030634553"/>
    <n v="3.9001122334455669"/>
    <s v="Lipstick"/>
    <x v="4"/>
    <s v="Beauty"/>
    <s v="Beauty"/>
    <s v="Beauty"/>
    <n v="10"/>
    <s v="Beauty"/>
    <m/>
    <n v="2023"/>
    <n v="7"/>
    <n v="22"/>
    <n v="7"/>
    <s v="Weekday"/>
    <m/>
    <m/>
  </r>
  <r>
    <s v="WEB-7799"/>
    <x v="328"/>
    <s v="Ananya Khan"/>
    <x v="4"/>
    <x v="2"/>
    <x v="13"/>
    <n v="1"/>
    <n v="348.83"/>
    <x v="2"/>
    <x v="1"/>
    <n v="1"/>
    <n v="348.83"/>
    <m/>
    <m/>
    <m/>
    <m/>
    <m/>
    <m/>
    <s v="Pending"/>
    <s v="No"/>
    <s v="Yes"/>
    <m/>
    <n v="573"/>
    <n v="450"/>
    <n v="594714.6477588166"/>
    <n v="60882.938065984097"/>
    <n v="3.804733727810651"/>
    <s v="Self-Help Book"/>
    <x v="2"/>
    <s v="Books"/>
    <s v="Books"/>
    <s v="Books"/>
    <n v="19"/>
    <s v="Books"/>
    <m/>
    <n v="2023"/>
    <n v="12"/>
    <n v="25"/>
    <n v="2"/>
    <s v="Weekday"/>
    <m/>
    <m/>
  </r>
  <r>
    <s v="WEB-6052"/>
    <x v="673"/>
    <s v="Rohan Sharma"/>
    <x v="3"/>
    <x v="3"/>
    <x v="19"/>
    <n v="1"/>
    <n v="1079.43"/>
    <x v="2"/>
    <x v="0"/>
    <n v="5"/>
    <n v="1079.43"/>
    <m/>
    <m/>
    <m/>
    <m/>
    <m/>
    <m/>
    <s v="Completed"/>
    <s v="Yes"/>
    <s v="No"/>
    <m/>
    <n v="619"/>
    <n v="468"/>
    <n v="1892867.2841657216"/>
    <n v="199432.98236095349"/>
    <n v="3.8949824970828471"/>
    <s v="Sunglasses"/>
    <x v="3"/>
    <s v="Fashion"/>
    <s v="Fashion"/>
    <s v="Fashion"/>
    <n v="53"/>
    <s v="Fashion"/>
    <m/>
    <n v="2024"/>
    <n v="4"/>
    <n v="27"/>
    <n v="7"/>
    <s v="Weekday"/>
    <m/>
    <m/>
  </r>
  <r>
    <s v="WEB-8043"/>
    <x v="784"/>
    <s v="Pooja Bose"/>
    <x v="6"/>
    <x v="3"/>
    <x v="17"/>
    <n v="2"/>
    <n v="468.02"/>
    <x v="0"/>
    <x v="0"/>
    <n v="4"/>
    <n v="936.04"/>
    <m/>
    <m/>
    <m/>
    <m/>
    <m/>
    <m/>
    <s v="Completed"/>
    <s v="No"/>
    <s v="No"/>
    <m/>
    <n v="558"/>
    <n v="430"/>
    <n v="1892867.2841657216"/>
    <n v="199432.98236095349"/>
    <n v="3.8949824970828471"/>
    <s v="Running Shoes"/>
    <x v="3"/>
    <s v="Fashion"/>
    <s v="Fashion"/>
    <s v="Fashion"/>
    <n v="45"/>
    <s v="Fashion"/>
    <m/>
    <n v="2023"/>
    <n v="4"/>
    <n v="2"/>
    <n v="1"/>
    <s v="Weekday"/>
    <m/>
    <m/>
  </r>
  <r>
    <s v="WEB-8912"/>
    <x v="503"/>
    <s v="Sanjay Patel"/>
    <x v="3"/>
    <x v="1"/>
    <x v="1"/>
    <n v="1"/>
    <n v="907.95"/>
    <x v="0"/>
    <x v="0"/>
    <n v="2"/>
    <n v="907.95"/>
    <m/>
    <m/>
    <m/>
    <m/>
    <m/>
    <m/>
    <s v="Completed"/>
    <s v="No"/>
    <s v="No"/>
    <m/>
    <n v="619"/>
    <n v="468"/>
    <n v="2759712.3299794244"/>
    <n v="330643.50635802455"/>
    <n v="3.8641711229946525"/>
    <s v="Power Bank 10000Mah"/>
    <x v="1"/>
    <s v="Electronics"/>
    <s v="Electronics"/>
    <s v="Electronics"/>
    <n v="3"/>
    <s v="Electronics"/>
    <m/>
    <n v="2024"/>
    <n v="1"/>
    <n v="18"/>
    <n v="5"/>
    <s v="Weekday"/>
    <m/>
    <m/>
  </r>
  <r>
    <s v="WEB-7871"/>
    <x v="744"/>
    <s v="Ishaan Iyer"/>
    <x v="0"/>
    <x v="0"/>
    <x v="23"/>
    <n v="2"/>
    <n v="1755.74"/>
    <x v="4"/>
    <x v="0"/>
    <n v="5"/>
    <n v="3511.48"/>
    <m/>
    <m/>
    <m/>
    <m/>
    <m/>
    <m/>
    <s v="Completed"/>
    <s v="Yes"/>
    <s v="No"/>
    <m/>
    <n v="590"/>
    <n v="451"/>
    <n v="1463424.4009529033"/>
    <n v="118285.78776560788"/>
    <n v="3.8140589569160999"/>
    <s v="Led Bulb Pack"/>
    <x v="0"/>
    <s v="Home &amp; Kitchen"/>
    <s v="Home &amp; Kitchen"/>
    <s v="Home &amp; Kitchen"/>
    <n v="76"/>
    <s v="Home &amp; Kitchen"/>
    <m/>
    <n v="2023"/>
    <n v="7"/>
    <n v="13"/>
    <n v="5"/>
    <s v="Weekday"/>
    <m/>
    <m/>
  </r>
  <r>
    <s v="WEB-7828"/>
    <x v="844"/>
    <s v="Kavya Pillai"/>
    <x v="7"/>
    <x v="1"/>
    <x v="1"/>
    <n v="1"/>
    <n v="2199.8000000000002"/>
    <x v="1"/>
    <x v="2"/>
    <n v="4"/>
    <n v="2199.8000000000002"/>
    <m/>
    <m/>
    <m/>
    <m/>
    <m/>
    <m/>
    <s v="Completed"/>
    <s v="No"/>
    <s v="No"/>
    <m/>
    <n v="567"/>
    <n v="440"/>
    <n v="2759712.3299794244"/>
    <n v="330643.50635802455"/>
    <n v="3.8641711229946525"/>
    <s v="Power Bank 10000Mah"/>
    <x v="1"/>
    <s v="Electronics"/>
    <s v="Electronics"/>
    <s v="Electronics"/>
    <n v="3"/>
    <s v="Electronics"/>
    <m/>
    <n v="2023"/>
    <n v="4"/>
    <n v="12"/>
    <n v="4"/>
    <s v="Weekday"/>
    <m/>
    <m/>
  </r>
  <r>
    <s v="WEB-8443"/>
    <x v="401"/>
    <s v="Meera Menon"/>
    <x v="1"/>
    <x v="2"/>
    <x v="13"/>
    <n v="1"/>
    <n v="450.26903299203627"/>
    <x v="3"/>
    <x v="0"/>
    <n v="5"/>
    <n v="450.26903299203627"/>
    <m/>
    <m/>
    <m/>
    <m/>
    <m/>
    <m/>
    <s v="Completed"/>
    <s v="No"/>
    <s v="No"/>
    <m/>
    <n v="595"/>
    <n v="444"/>
    <n v="594714.6477588166"/>
    <n v="60882.938065984097"/>
    <n v="3.804733727810651"/>
    <s v="Self-Help Book"/>
    <x v="2"/>
    <s v="Books"/>
    <s v="Books"/>
    <s v="Books"/>
    <n v="19"/>
    <s v="Books"/>
    <m/>
    <n v="2023"/>
    <n v="9"/>
    <n v="1"/>
    <n v="6"/>
    <s v="Weekend"/>
    <m/>
    <m/>
  </r>
  <r>
    <s v="WEB-7603"/>
    <x v="632"/>
    <s v="Vivaan Patel"/>
    <x v="5"/>
    <x v="0"/>
    <x v="0"/>
    <n v="3"/>
    <n v="1357.1"/>
    <x v="1"/>
    <x v="0"/>
    <n v="5"/>
    <n v="4071.2999999999997"/>
    <m/>
    <m/>
    <m/>
    <m/>
    <m/>
    <m/>
    <s v="Completed"/>
    <s v="Yes"/>
    <s v="No"/>
    <m/>
    <n v="559"/>
    <n v="408"/>
    <n v="1463424.4009529033"/>
    <n v="118285.78776560788"/>
    <n v="3.8140589569160999"/>
    <s v="Water Bottle"/>
    <x v="0"/>
    <s v="Home &amp; Kitchen"/>
    <s v="Home &amp; Kitchen"/>
    <s v="Home &amp; Kitchen"/>
    <n v="2"/>
    <s v="Home &amp; Kitchen"/>
    <m/>
    <n v="2023"/>
    <n v="10"/>
    <n v="19"/>
    <n v="5"/>
    <s v="Weekday"/>
    <m/>
    <m/>
  </r>
  <r>
    <s v="WEB-7220"/>
    <x v="1"/>
    <s v="Karan Bose"/>
    <x v="1"/>
    <x v="0"/>
    <x v="23"/>
    <n v="2"/>
    <n v="1265.05"/>
    <x v="2"/>
    <x v="0"/>
    <n v="4"/>
    <n v="2530.1"/>
    <m/>
    <m/>
    <m/>
    <m/>
    <m/>
    <m/>
    <s v="Completed"/>
    <s v="Yes"/>
    <s v="No"/>
    <m/>
    <n v="595"/>
    <n v="444"/>
    <n v="1463424.4009529033"/>
    <n v="118285.78776560788"/>
    <n v="3.8140589569160999"/>
    <s v="Led Bulb Pack"/>
    <x v="0"/>
    <s v="Home &amp; Kitchen"/>
    <s v="Home &amp; Kitchen"/>
    <s v="Home &amp; Kitchen"/>
    <n v="76"/>
    <s v="Home &amp; Kitchen"/>
    <m/>
    <n v="2024"/>
    <n v="9"/>
    <n v="11"/>
    <n v="4"/>
    <s v="Weekday"/>
    <m/>
    <m/>
  </r>
  <r>
    <s v="WEB-5240"/>
    <x v="579"/>
    <s v="Karan Kumar"/>
    <x v="2"/>
    <x v="1"/>
    <x v="18"/>
    <n v="1"/>
    <n v="3079.15"/>
    <x v="2"/>
    <x v="0"/>
    <n v="3"/>
    <n v="3079.15"/>
    <m/>
    <m/>
    <m/>
    <m/>
    <m/>
    <m/>
    <s v="Completed"/>
    <s v="Yes"/>
    <s v="No"/>
    <m/>
    <n v="589"/>
    <n v="426"/>
    <n v="2759712.3299794244"/>
    <n v="330643.50635802455"/>
    <n v="3.8641711229946525"/>
    <s v="Bluetooth Speaker"/>
    <x v="1"/>
    <s v="Electronics"/>
    <s v="Electronics"/>
    <s v="Electronics"/>
    <n v="48"/>
    <s v="Electronics"/>
    <m/>
    <n v="2023"/>
    <n v="12"/>
    <n v="3"/>
    <n v="1"/>
    <s v="Weekday"/>
    <m/>
    <m/>
  </r>
  <r>
    <s v="WEB-5688"/>
    <x v="80"/>
    <s v="Sanjay Mehta"/>
    <x v="6"/>
    <x v="1"/>
    <x v="1"/>
    <n v="3"/>
    <n v="1775.36"/>
    <x v="3"/>
    <x v="0"/>
    <n v="4"/>
    <n v="5326.08"/>
    <m/>
    <m/>
    <m/>
    <m/>
    <m/>
    <m/>
    <s v="Completed"/>
    <s v="Yes"/>
    <s v="No"/>
    <m/>
    <n v="558"/>
    <n v="430"/>
    <n v="2759712.3299794244"/>
    <n v="330643.50635802455"/>
    <n v="3.8641711229946525"/>
    <s v="Power Bank 10000Mah"/>
    <x v="1"/>
    <s v="Electronics"/>
    <s v="Electronics"/>
    <s v="Electronics"/>
    <n v="3"/>
    <s v="Electronics"/>
    <m/>
    <n v="2025"/>
    <n v="4"/>
    <n v="3"/>
    <n v="5"/>
    <s v="Weekday"/>
    <m/>
    <m/>
  </r>
  <r>
    <s v="WEB-8358"/>
    <x v="210"/>
    <s v="Rahul Bose"/>
    <x v="4"/>
    <x v="0"/>
    <x v="5"/>
    <n v="3"/>
    <n v="167.91"/>
    <x v="3"/>
    <x v="0"/>
    <n v="4"/>
    <n v="503.73"/>
    <m/>
    <m/>
    <m/>
    <m/>
    <m/>
    <m/>
    <s v="Completed"/>
    <s v="No"/>
    <s v="No"/>
    <m/>
    <n v="573"/>
    <n v="450"/>
    <n v="1463424.4009529033"/>
    <n v="118285.78776560788"/>
    <n v="3.8140589569160999"/>
    <s v="Storage Box"/>
    <x v="0"/>
    <s v="Home &amp; Kitchen"/>
    <s v="Home &amp; Kitchen"/>
    <s v="Home &amp; Kitchen"/>
    <n v="8"/>
    <s v="Home &amp; Kitchen"/>
    <m/>
    <n v="2024"/>
    <n v="7"/>
    <n v="13"/>
    <n v="7"/>
    <s v="Weekday"/>
    <m/>
    <m/>
  </r>
  <r>
    <s v="WEB-5212"/>
    <x v="136"/>
    <s v="Karan Kapoor"/>
    <x v="4"/>
    <x v="3"/>
    <x v="20"/>
    <n v="1"/>
    <n v="326.56"/>
    <x v="4"/>
    <x v="0"/>
    <n v="4"/>
    <n v="326.56"/>
    <m/>
    <m/>
    <m/>
    <m/>
    <m/>
    <m/>
    <s v="Completed"/>
    <s v="No"/>
    <s v="No"/>
    <m/>
    <n v="573"/>
    <n v="450"/>
    <n v="1892867.2841657216"/>
    <n v="199432.98236095349"/>
    <n v="3.8949824970828471"/>
    <s v="Men'S T-Shirt"/>
    <x v="3"/>
    <s v="Fashion"/>
    <s v="Fashion"/>
    <s v="Fashion"/>
    <n v="55"/>
    <s v="Fashion"/>
    <m/>
    <n v="2023"/>
    <n v="9"/>
    <n v="11"/>
    <n v="2"/>
    <s v="Weekday"/>
    <m/>
    <m/>
  </r>
  <r>
    <s v="WEB-7684"/>
    <x v="494"/>
    <s v="Ananya Gupta"/>
    <x v="6"/>
    <x v="2"/>
    <x v="13"/>
    <n v="2"/>
    <n v="680.7"/>
    <x v="2"/>
    <x v="0"/>
    <n v="2"/>
    <n v="1361.4"/>
    <m/>
    <m/>
    <m/>
    <m/>
    <m/>
    <m/>
    <s v="Completed"/>
    <s v="Yes"/>
    <s v="No"/>
    <m/>
    <n v="558"/>
    <n v="430"/>
    <n v="594714.6477588166"/>
    <n v="60882.938065984097"/>
    <n v="3.804733727810651"/>
    <s v="Self-Help Book"/>
    <x v="2"/>
    <s v="Books"/>
    <s v="Books"/>
    <s v="Books"/>
    <n v="19"/>
    <s v="Books"/>
    <m/>
    <n v="2023"/>
    <n v="7"/>
    <n v="19"/>
    <n v="4"/>
    <s v="Weekday"/>
    <m/>
    <m/>
  </r>
  <r>
    <s v="WEB-8936"/>
    <x v="390"/>
    <s v="Karan Malhotra"/>
    <x v="5"/>
    <x v="0"/>
    <x v="23"/>
    <n v="3"/>
    <n v="979.49"/>
    <x v="1"/>
    <x v="0"/>
    <m/>
    <n v="2938.4700000000003"/>
    <m/>
    <m/>
    <m/>
    <m/>
    <m/>
    <m/>
    <s v="Completed"/>
    <s v="Yes"/>
    <s v="No"/>
    <m/>
    <n v="559"/>
    <n v="408"/>
    <n v="1463424.4009529033"/>
    <n v="118285.78776560788"/>
    <n v="3.8140589569160999"/>
    <s v="Led Bulb Pack"/>
    <x v="0"/>
    <s v="Home &amp; Kitchen"/>
    <s v="Home &amp; Kitchen"/>
    <s v="Home &amp; Kitchen"/>
    <n v="76"/>
    <s v="Home &amp; Kitchen"/>
    <m/>
    <n v="2023"/>
    <n v="10"/>
    <n v="16"/>
    <n v="2"/>
    <s v="Weekday"/>
    <m/>
    <m/>
  </r>
  <r>
    <s v="WEB-7034"/>
    <x v="264"/>
    <s v="Karan Khan"/>
    <x v="3"/>
    <x v="1"/>
    <x v="11"/>
    <n v="1"/>
    <n v="2966.42"/>
    <x v="1"/>
    <x v="0"/>
    <n v="1"/>
    <n v="2966.42"/>
    <m/>
    <m/>
    <m/>
    <m/>
    <m/>
    <m/>
    <s v="Completed"/>
    <s v="Yes"/>
    <s v="No"/>
    <m/>
    <n v="619"/>
    <n v="468"/>
    <n v="2759712.3299794244"/>
    <n v="330643.50635802455"/>
    <n v="3.8641711229946525"/>
    <s v="Smart Watch"/>
    <x v="1"/>
    <s v="Electronics"/>
    <s v="Electronics"/>
    <s v="Electronics"/>
    <n v="17"/>
    <s v="Electronics"/>
    <m/>
    <n v="2024"/>
    <n v="3"/>
    <n v="3"/>
    <n v="1"/>
    <s v="Weekday"/>
    <m/>
    <m/>
  </r>
  <r>
    <s v="WEB-5303"/>
    <x v="477"/>
    <s v="Aditya Kapoor"/>
    <x v="3"/>
    <x v="3"/>
    <x v="10"/>
    <n v="2"/>
    <n v="429.94"/>
    <x v="1"/>
    <x v="0"/>
    <n v="5"/>
    <n v="859.88"/>
    <m/>
    <m/>
    <m/>
    <m/>
    <m/>
    <m/>
    <s v="Completed"/>
    <s v="No"/>
    <s v="No"/>
    <m/>
    <n v="619"/>
    <n v="468"/>
    <n v="1892867.2841657216"/>
    <n v="199432.98236095349"/>
    <n v="3.8949824970828471"/>
    <s v="Women'S Kurti"/>
    <x v="3"/>
    <s v="Fashion"/>
    <s v="Fashion"/>
    <s v="Fashion"/>
    <n v="15"/>
    <s v="Fashion"/>
    <m/>
    <n v="2024"/>
    <n v="3"/>
    <n v="12"/>
    <n v="3"/>
    <s v="Weekday"/>
    <m/>
    <m/>
  </r>
  <r>
    <s v="WEB-5442"/>
    <x v="489"/>
    <s v="Ananya Joshi"/>
    <x v="2"/>
    <x v="1"/>
    <x v="8"/>
    <n v="2"/>
    <n v="670.11"/>
    <x v="4"/>
    <x v="1"/>
    <n v="1"/>
    <n v="1340.22"/>
    <m/>
    <m/>
    <m/>
    <m/>
    <m/>
    <m/>
    <s v="Pending"/>
    <s v="No"/>
    <s v="Yes"/>
    <m/>
    <n v="589"/>
    <n v="426"/>
    <n v="2759712.3299794244"/>
    <n v="330643.50635802455"/>
    <n v="3.8641711229946525"/>
    <s v="Wireless Earbuds"/>
    <x v="1"/>
    <s v="Electronics"/>
    <s v="Electronics"/>
    <s v="Electronics"/>
    <n v="12"/>
    <s v="Electronics"/>
    <m/>
    <n v="2024"/>
    <n v="12"/>
    <n v="25"/>
    <n v="4"/>
    <s v="Weekday"/>
    <m/>
    <m/>
  </r>
  <r>
    <s v="WEB-5180"/>
    <x v="475"/>
    <s v="Meera Kumar"/>
    <x v="1"/>
    <x v="0"/>
    <x v="5"/>
    <n v="2"/>
    <n v="961.73"/>
    <x v="4"/>
    <x v="1"/>
    <n v="2"/>
    <n v="1923.46"/>
    <m/>
    <m/>
    <m/>
    <m/>
    <m/>
    <m/>
    <s v="Pending"/>
    <s v="No"/>
    <s v="Yes"/>
    <m/>
    <n v="595"/>
    <n v="444"/>
    <n v="1463424.4009529033"/>
    <n v="118285.78776560788"/>
    <n v="3.8140589569160999"/>
    <s v="Storage Box"/>
    <x v="0"/>
    <s v="Home &amp; Kitchen"/>
    <s v="Home &amp; Kitchen"/>
    <s v="Home &amp; Kitchen"/>
    <n v="8"/>
    <s v="Home &amp; Kitchen"/>
    <m/>
    <n v="2024"/>
    <n v="4"/>
    <n v="15"/>
    <n v="2"/>
    <s v="Weekday"/>
    <m/>
    <m/>
  </r>
  <r>
    <s v="WEB-9536"/>
    <x v="511"/>
    <s v="Tanya Khan"/>
    <x v="5"/>
    <x v="0"/>
    <x v="4"/>
    <n v="2"/>
    <n v="343.18"/>
    <x v="0"/>
    <x v="0"/>
    <n v="4"/>
    <n v="686.36"/>
    <m/>
    <m/>
    <m/>
    <m/>
    <m/>
    <m/>
    <s v="Completed"/>
    <s v="No"/>
    <s v="No"/>
    <m/>
    <n v="559"/>
    <n v="408"/>
    <n v="1463424.4009529033"/>
    <n v="118285.78776560788"/>
    <n v="3.8140589569160999"/>
    <s v="Non-Stick Pan"/>
    <x v="0"/>
    <s v="Home &amp; Kitchen"/>
    <s v="Home &amp; Kitchen"/>
    <s v="Home &amp; Kitchen"/>
    <n v="7"/>
    <s v="Home &amp; Kitchen"/>
    <m/>
    <n v="2023"/>
    <n v="5"/>
    <n v="20"/>
    <n v="7"/>
    <s v="Weekday"/>
    <m/>
    <m/>
  </r>
  <r>
    <s v="WEB-5914"/>
    <x v="622"/>
    <s v="Vikram Reddy"/>
    <x v="4"/>
    <x v="3"/>
    <x v="3"/>
    <n v="1"/>
    <n v="2009.95"/>
    <x v="1"/>
    <x v="0"/>
    <n v="5"/>
    <n v="2009.95"/>
    <m/>
    <m/>
    <m/>
    <m/>
    <m/>
    <m/>
    <s v="Completed"/>
    <s v="Yes"/>
    <s v="No"/>
    <m/>
    <n v="573"/>
    <n v="450"/>
    <n v="1892867.2841657216"/>
    <n v="199432.98236095349"/>
    <n v="3.8949824970828471"/>
    <s v="Denim Jeans"/>
    <x v="3"/>
    <s v="Fashion"/>
    <s v="Fashion"/>
    <s v="Fashion"/>
    <n v="6"/>
    <s v="Fashion"/>
    <m/>
    <n v="2024"/>
    <n v="9"/>
    <n v="16"/>
    <n v="2"/>
    <s v="Weekday"/>
    <m/>
    <m/>
  </r>
  <r>
    <s v="WEB-6041"/>
    <x v="511"/>
    <s v="Sanjay Menon"/>
    <x v="5"/>
    <x v="2"/>
    <x v="15"/>
    <n v="1"/>
    <n v="223.1"/>
    <x v="3"/>
    <x v="0"/>
    <n v="5"/>
    <n v="223.1"/>
    <m/>
    <m/>
    <m/>
    <m/>
    <m/>
    <m/>
    <s v="Completed"/>
    <s v="No"/>
    <s v="No"/>
    <m/>
    <n v="559"/>
    <n v="408"/>
    <n v="594714.6477588166"/>
    <n v="60882.938065984097"/>
    <n v="3.804733727810651"/>
    <s v="Kids Story Book"/>
    <x v="2"/>
    <s v="Books"/>
    <s v="Books"/>
    <s v="Books"/>
    <n v="23"/>
    <s v="Books"/>
    <m/>
    <n v="2023"/>
    <n v="5"/>
    <n v="20"/>
    <n v="7"/>
    <s v="Weekday"/>
    <m/>
    <m/>
  </r>
  <r>
    <s v="WEB-6986"/>
    <x v="581"/>
    <s v="Riya Gupta"/>
    <x v="7"/>
    <x v="0"/>
    <x v="5"/>
    <n v="1"/>
    <n v="1630.62"/>
    <x v="4"/>
    <x v="0"/>
    <n v="5"/>
    <n v="1630.62"/>
    <m/>
    <m/>
    <m/>
    <m/>
    <m/>
    <m/>
    <s v="Completed"/>
    <s v="Yes"/>
    <s v="No"/>
    <m/>
    <n v="567"/>
    <n v="440"/>
    <n v="1463424.4009529033"/>
    <n v="118285.78776560788"/>
    <n v="3.8140589569160999"/>
    <s v="Storage Box"/>
    <x v="0"/>
    <s v="Home &amp; Kitchen"/>
    <s v="Home &amp; Kitchen"/>
    <s v="Home &amp; Kitchen"/>
    <n v="8"/>
    <s v="Home &amp; Kitchen"/>
    <m/>
    <n v="2025"/>
    <n v="5"/>
    <n v="7"/>
    <n v="4"/>
    <s v="Weekend"/>
    <m/>
    <m/>
  </r>
  <r>
    <s v="WEB-8506"/>
    <x v="33"/>
    <s v="Meera Nair"/>
    <x v="3"/>
    <x v="0"/>
    <x v="5"/>
    <n v="1"/>
    <n v="441.01"/>
    <x v="1"/>
    <x v="2"/>
    <n v="4"/>
    <n v="441.01"/>
    <m/>
    <m/>
    <m/>
    <m/>
    <m/>
    <m/>
    <s v="Completed"/>
    <s v="No"/>
    <s v="No"/>
    <m/>
    <n v="619"/>
    <n v="468"/>
    <n v="1463424.4009529033"/>
    <n v="118285.78776560788"/>
    <n v="3.8140589569160999"/>
    <s v="Storage Box"/>
    <x v="0"/>
    <s v="Home &amp; Kitchen"/>
    <s v="Home &amp; Kitchen"/>
    <s v="Home &amp; Kitchen"/>
    <n v="8"/>
    <s v="Home &amp; Kitchen"/>
    <m/>
    <n v="2024"/>
    <n v="12"/>
    <n v="16"/>
    <n v="2"/>
    <s v="Weekday"/>
    <m/>
    <m/>
  </r>
  <r>
    <s v="WEB-9388"/>
    <x v="616"/>
    <s v="Vivaan Chatterjee"/>
    <x v="3"/>
    <x v="2"/>
    <x v="7"/>
    <n v="2"/>
    <n v="752.85"/>
    <x v="3"/>
    <x v="0"/>
    <n v="5"/>
    <n v="1505.7"/>
    <m/>
    <m/>
    <m/>
    <m/>
    <m/>
    <m/>
    <s v="Completed"/>
    <s v="Yes"/>
    <s v="No"/>
    <m/>
    <n v="619"/>
    <n v="468"/>
    <n v="594714.6477588166"/>
    <n v="60882.938065984097"/>
    <n v="3.804733727810651"/>
    <s v="Fiction Novel"/>
    <x v="2"/>
    <s v="Books"/>
    <s v="Books"/>
    <s v="Books"/>
    <n v="11"/>
    <s v="Books"/>
    <m/>
    <n v="2023"/>
    <n v="9"/>
    <n v="21"/>
    <n v="5"/>
    <s v="Weekday"/>
    <m/>
    <m/>
  </r>
  <r>
    <s v="WEB-8487"/>
    <x v="397"/>
    <s v="Kavya Menon"/>
    <x v="4"/>
    <x v="2"/>
    <x v="15"/>
    <n v="1"/>
    <n v="306.93"/>
    <x v="3"/>
    <x v="0"/>
    <n v="4"/>
    <n v="306.93"/>
    <m/>
    <m/>
    <m/>
    <m/>
    <m/>
    <m/>
    <s v="Completed"/>
    <s v="No"/>
    <s v="No"/>
    <m/>
    <n v="573"/>
    <n v="450"/>
    <n v="594714.6477588166"/>
    <n v="60882.938065984097"/>
    <n v="3.804733727810651"/>
    <s v="Kids Story Book"/>
    <x v="2"/>
    <s v="Books"/>
    <s v="Books"/>
    <s v="Books"/>
    <n v="23"/>
    <s v="Books"/>
    <m/>
    <n v="2023"/>
    <n v="2"/>
    <n v="16"/>
    <n v="5"/>
    <s v="Weekday"/>
    <m/>
    <m/>
  </r>
  <r>
    <s v="WEB-7499"/>
    <x v="29"/>
    <s v="Sanjay Gupta"/>
    <x v="0"/>
    <x v="1"/>
    <x v="11"/>
    <n v="1"/>
    <n v="2840.19"/>
    <x v="4"/>
    <x v="0"/>
    <n v="3"/>
    <n v="2840.19"/>
    <m/>
    <m/>
    <m/>
    <m/>
    <m/>
    <m/>
    <s v="Completed"/>
    <s v="Yes"/>
    <s v="No"/>
    <m/>
    <n v="590"/>
    <n v="451"/>
    <n v="2759712.3299794244"/>
    <n v="330643.50635802455"/>
    <n v="3.8641711229946525"/>
    <s v="Smart Watch"/>
    <x v="1"/>
    <s v="Electronics"/>
    <s v="Electronics"/>
    <s v="Electronics"/>
    <n v="17"/>
    <s v="Electronics"/>
    <m/>
    <n v="2025"/>
    <n v="2"/>
    <n v="21"/>
    <n v="6"/>
    <s v="Weekday"/>
    <m/>
    <m/>
  </r>
  <r>
    <s v="WEB-6166"/>
    <x v="694"/>
    <s v="Diya Mehta"/>
    <x v="3"/>
    <x v="0"/>
    <x v="23"/>
    <n v="2"/>
    <n v="1551.91"/>
    <x v="1"/>
    <x v="2"/>
    <n v="5"/>
    <n v="3103.82"/>
    <m/>
    <m/>
    <m/>
    <m/>
    <m/>
    <m/>
    <s v="Completed"/>
    <s v="No"/>
    <s v="No"/>
    <m/>
    <n v="619"/>
    <n v="468"/>
    <n v="1463424.4009529033"/>
    <n v="118285.78776560788"/>
    <n v="3.8140589569160999"/>
    <s v="Led Bulb Pack"/>
    <x v="0"/>
    <s v="Home &amp; Kitchen"/>
    <s v="Home &amp; Kitchen"/>
    <s v="Home &amp; Kitchen"/>
    <n v="76"/>
    <s v="Home &amp; Kitchen"/>
    <m/>
    <n v="2025"/>
    <n v="3"/>
    <n v="1"/>
    <n v="7"/>
    <s v="Weekend"/>
    <m/>
    <m/>
  </r>
  <r>
    <s v="WEB-7881"/>
    <x v="302"/>
    <s v="Arjun Nair"/>
    <x v="1"/>
    <x v="0"/>
    <x v="0"/>
    <n v="2"/>
    <n v="712.35"/>
    <x v="3"/>
    <x v="0"/>
    <n v="5"/>
    <n v="1424.7"/>
    <m/>
    <m/>
    <m/>
    <m/>
    <m/>
    <m/>
    <s v="Completed"/>
    <s v="Yes"/>
    <s v="No"/>
    <m/>
    <n v="595"/>
    <n v="444"/>
    <n v="1463424.4009529033"/>
    <n v="118285.78776560788"/>
    <n v="3.8140589569160999"/>
    <s v="Water Bottle"/>
    <x v="0"/>
    <s v="Home &amp; Kitchen"/>
    <s v="Home &amp; Kitchen"/>
    <s v="Home &amp; Kitchen"/>
    <n v="2"/>
    <s v="Home &amp; Kitchen"/>
    <m/>
    <n v="2024"/>
    <n v="4"/>
    <n v="18"/>
    <n v="5"/>
    <s v="Weekday"/>
    <m/>
    <m/>
  </r>
  <r>
    <s v="WEB-5919"/>
    <x v="635"/>
    <s v="Ishaan Sharma"/>
    <x v="4"/>
    <x v="2"/>
    <x v="13"/>
    <n v="1"/>
    <n v="552.28"/>
    <x v="1"/>
    <x v="0"/>
    <n v="4"/>
    <n v="552.28"/>
    <m/>
    <m/>
    <m/>
    <m/>
    <m/>
    <m/>
    <s v="Completed"/>
    <s v="No"/>
    <s v="No"/>
    <m/>
    <n v="573"/>
    <n v="450"/>
    <n v="594714.6477588166"/>
    <n v="60882.938065984097"/>
    <n v="3.804733727810651"/>
    <s v="Self-Help Book"/>
    <x v="2"/>
    <s v="Books"/>
    <s v="Books"/>
    <s v="Books"/>
    <n v="19"/>
    <s v="Books"/>
    <m/>
    <n v="2024"/>
    <n v="8"/>
    <n v="24"/>
    <n v="7"/>
    <s v="Weekday"/>
    <m/>
    <m/>
  </r>
  <r>
    <s v="WEB-7453"/>
    <x v="127"/>
    <s v="Rahul Gupta"/>
    <x v="1"/>
    <x v="3"/>
    <x v="20"/>
    <n v="1"/>
    <n v="1455.56"/>
    <x v="4"/>
    <x v="0"/>
    <n v="5"/>
    <n v="1455.56"/>
    <m/>
    <m/>
    <m/>
    <m/>
    <m/>
    <m/>
    <s v="Completed"/>
    <s v="Yes"/>
    <s v="No"/>
    <m/>
    <n v="595"/>
    <n v="444"/>
    <n v="1892867.2841657216"/>
    <n v="199432.98236095349"/>
    <n v="3.8949824970828471"/>
    <s v="Men'S T-Shirt"/>
    <x v="3"/>
    <s v="Fashion"/>
    <s v="Fashion"/>
    <s v="Fashion"/>
    <n v="55"/>
    <s v="Fashion"/>
    <m/>
    <n v="2023"/>
    <n v="12"/>
    <n v="13"/>
    <n v="4"/>
    <s v="Weekday"/>
    <m/>
    <m/>
  </r>
  <r>
    <s v="WEB-6931"/>
    <x v="284"/>
    <s v="Tanya Sharma"/>
    <x v="0"/>
    <x v="3"/>
    <x v="3"/>
    <n v="2"/>
    <n v="2068.3200000000002"/>
    <x v="2"/>
    <x v="1"/>
    <n v="5"/>
    <n v="4136.6400000000003"/>
    <m/>
    <m/>
    <m/>
    <m/>
    <m/>
    <m/>
    <s v="Pending"/>
    <s v="No"/>
    <s v="Yes"/>
    <m/>
    <n v="590"/>
    <n v="451"/>
    <n v="1892867.2841657216"/>
    <n v="199432.98236095349"/>
    <n v="3.8949824970828471"/>
    <s v="Denim Jeans"/>
    <x v="3"/>
    <s v="Fashion"/>
    <s v="Fashion"/>
    <s v="Fashion"/>
    <n v="6"/>
    <s v="Fashion"/>
    <m/>
    <n v="2024"/>
    <n v="5"/>
    <n v="21"/>
    <n v="3"/>
    <s v="Weekday"/>
    <m/>
    <m/>
  </r>
  <r>
    <s v="WEB-7758"/>
    <x v="721"/>
    <s v="Diya Das"/>
    <x v="6"/>
    <x v="4"/>
    <x v="21"/>
    <n v="2"/>
    <n v="610.71"/>
    <x v="0"/>
    <x v="0"/>
    <n v="4"/>
    <n v="1221.42"/>
    <m/>
    <m/>
    <m/>
    <m/>
    <m/>
    <m/>
    <s v="Completed"/>
    <s v="Yes"/>
    <s v="No"/>
    <m/>
    <n v="558"/>
    <n v="430"/>
    <n v="1098537.4901531704"/>
    <n v="96724.388030634553"/>
    <n v="3.9001122334455669"/>
    <s v="Shampoo 200Ml"/>
    <x v="4"/>
    <s v="Beauty"/>
    <s v="Beauty"/>
    <s v="Beauty"/>
    <n v="64"/>
    <s v="Beauty"/>
    <m/>
    <n v="2023"/>
    <n v="10"/>
    <n v="4"/>
    <n v="4"/>
    <s v="Weekday"/>
    <m/>
    <m/>
  </r>
  <r>
    <s v="WEB-5399"/>
    <x v="479"/>
    <s v="Aarav Iyer"/>
    <x v="3"/>
    <x v="1"/>
    <x v="18"/>
    <n v="2"/>
    <n v="3289.44"/>
    <x v="3"/>
    <x v="1"/>
    <n v="3"/>
    <n v="6578.88"/>
    <m/>
    <m/>
    <m/>
    <m/>
    <m/>
    <m/>
    <s v="Pending"/>
    <s v="No"/>
    <s v="Yes"/>
    <m/>
    <n v="619"/>
    <n v="468"/>
    <n v="2759712.3299794244"/>
    <n v="330643.50635802455"/>
    <n v="3.8641711229946525"/>
    <s v="Bluetooth Speaker"/>
    <x v="1"/>
    <s v="Electronics"/>
    <s v="Electronics"/>
    <s v="Electronics"/>
    <n v="48"/>
    <s v="Electronics"/>
    <m/>
    <n v="2023"/>
    <n v="7"/>
    <n v="29"/>
    <n v="7"/>
    <s v="Weekday"/>
    <m/>
    <m/>
  </r>
  <r>
    <s v="WEB-5610"/>
    <x v="626"/>
    <s v="Ishaan Singh"/>
    <x v="0"/>
    <x v="4"/>
    <x v="24"/>
    <n v="1"/>
    <n v="1406.6"/>
    <x v="1"/>
    <x v="1"/>
    <n v="2"/>
    <n v="1406.6"/>
    <m/>
    <m/>
    <m/>
    <m/>
    <m/>
    <m/>
    <s v="Pending"/>
    <s v="No"/>
    <s v="Yes"/>
    <m/>
    <n v="590"/>
    <n v="451"/>
    <n v="1098537.4901531704"/>
    <n v="96724.388030634553"/>
    <n v="3.9001122334455669"/>
    <s v="Face Cream"/>
    <x v="4"/>
    <s v="Beauty"/>
    <s v="Beauty"/>
    <s v="Beauty"/>
    <n v="80"/>
    <s v="Beauty"/>
    <m/>
    <n v="2023"/>
    <n v="7"/>
    <n v="3"/>
    <n v="2"/>
    <s v="Weekday"/>
    <m/>
    <m/>
  </r>
  <r>
    <s v="WEB-6855"/>
    <x v="752"/>
    <s v="Arjun Chatterjee"/>
    <x v="6"/>
    <x v="1"/>
    <x v="18"/>
    <n v="1"/>
    <n v="2535.91"/>
    <x v="4"/>
    <x v="0"/>
    <n v="4"/>
    <n v="2535.91"/>
    <m/>
    <m/>
    <m/>
    <m/>
    <m/>
    <m/>
    <s v="Completed"/>
    <s v="Yes"/>
    <s v="No"/>
    <m/>
    <n v="558"/>
    <n v="430"/>
    <n v="2759712.3299794244"/>
    <n v="330643.50635802455"/>
    <n v="3.8641711229946525"/>
    <s v="Bluetooth Speaker"/>
    <x v="1"/>
    <s v="Electronics"/>
    <s v="Electronics"/>
    <s v="Electronics"/>
    <n v="48"/>
    <s v="Electronics"/>
    <m/>
    <n v="2024"/>
    <n v="5"/>
    <n v="31"/>
    <n v="6"/>
    <s v="Weekday"/>
    <m/>
    <m/>
  </r>
  <r>
    <s v="WEB-5809"/>
    <x v="656"/>
    <s v="Aarav Das"/>
    <x v="5"/>
    <x v="4"/>
    <x v="6"/>
    <n v="1"/>
    <n v="457.16"/>
    <x v="1"/>
    <x v="0"/>
    <n v="5"/>
    <n v="457.16"/>
    <m/>
    <m/>
    <m/>
    <m/>
    <m/>
    <m/>
    <s v="Completed"/>
    <s v="No"/>
    <s v="No"/>
    <m/>
    <n v="559"/>
    <n v="408"/>
    <n v="1098537.4901531704"/>
    <n v="96724.388030634553"/>
    <n v="3.9001122334455669"/>
    <s v="Lipstick"/>
    <x v="4"/>
    <s v="Beauty"/>
    <s v="Beauty"/>
    <s v="Beauty"/>
    <n v="10"/>
    <s v="Beauty"/>
    <m/>
    <n v="2025"/>
    <n v="5"/>
    <n v="27"/>
    <n v="3"/>
    <s v="Weekday"/>
    <m/>
    <m/>
  </r>
  <r>
    <s v="WEB-6040"/>
    <x v="767"/>
    <s v="Aditya Reddy"/>
    <x v="0"/>
    <x v="1"/>
    <x v="8"/>
    <n v="2"/>
    <n v="810.08"/>
    <x v="4"/>
    <x v="0"/>
    <m/>
    <n v="1620.16"/>
    <m/>
    <m/>
    <m/>
    <m/>
    <m/>
    <m/>
    <s v="Completed"/>
    <s v="Yes"/>
    <s v="No"/>
    <m/>
    <n v="590"/>
    <n v="451"/>
    <n v="2759712.3299794244"/>
    <n v="330643.50635802455"/>
    <n v="3.8641711229946525"/>
    <s v="Wireless Earbuds"/>
    <x v="1"/>
    <s v="Electronics"/>
    <s v="Electronics"/>
    <s v="Electronics"/>
    <n v="12"/>
    <s v="Electronics"/>
    <m/>
    <n v="2024"/>
    <n v="8"/>
    <n v="21"/>
    <n v="4"/>
    <s v="Weekday"/>
    <m/>
    <m/>
  </r>
  <r>
    <s v="WEB-9024"/>
    <x v="761"/>
    <s v="Tanya Khan"/>
    <x v="2"/>
    <x v="4"/>
    <x v="12"/>
    <n v="2"/>
    <n v="1000.83"/>
    <x v="2"/>
    <x v="0"/>
    <m/>
    <n v="2001.66"/>
    <m/>
    <m/>
    <m/>
    <m/>
    <m/>
    <m/>
    <s v="Completed"/>
    <s v="Yes"/>
    <s v="No"/>
    <m/>
    <n v="589"/>
    <n v="426"/>
    <n v="1098537.4901531704"/>
    <n v="96724.388030634553"/>
    <n v="3.9001122334455669"/>
    <s v="Perfume 50Ml"/>
    <x v="4"/>
    <s v="Beauty"/>
    <s v="Beauty"/>
    <s v="Beauty"/>
    <n v="18"/>
    <s v="Beauty"/>
    <m/>
    <n v="2024"/>
    <n v="9"/>
    <n v="6"/>
    <n v="6"/>
    <s v="Weekday"/>
    <m/>
    <m/>
  </r>
  <r>
    <s v="WEB-7206"/>
    <x v="538"/>
    <s v="Saanvi Singh"/>
    <x v="0"/>
    <x v="1"/>
    <x v="9"/>
    <n v="2"/>
    <n v="3083.87"/>
    <x v="4"/>
    <x v="0"/>
    <n v="5"/>
    <n v="6167.74"/>
    <m/>
    <m/>
    <m/>
    <m/>
    <m/>
    <m/>
    <s v="Completed"/>
    <s v="Yes"/>
    <s v="No"/>
    <m/>
    <n v="590"/>
    <n v="451"/>
    <n v="2759712.3299794244"/>
    <n v="330643.50635802455"/>
    <n v="3.8641711229946525"/>
    <s v="Usb Cable"/>
    <x v="1"/>
    <s v="Electronics"/>
    <s v="Electronics"/>
    <s v="Electronics"/>
    <n v="13"/>
    <s v="Electronics"/>
    <m/>
    <n v="2024"/>
    <n v="6"/>
    <n v="3"/>
    <n v="2"/>
    <s v="Weekday"/>
    <m/>
    <m/>
  </r>
  <r>
    <s v="WEB-7505"/>
    <x v="219"/>
    <s v="Sanjay Patel"/>
    <x v="1"/>
    <x v="3"/>
    <x v="17"/>
    <n v="1"/>
    <n v="2114.6"/>
    <x v="1"/>
    <x v="3"/>
    <n v="1"/>
    <n v="2114.6"/>
    <m/>
    <m/>
    <m/>
    <m/>
    <m/>
    <m/>
    <s v="Lost Sale"/>
    <s v="No"/>
    <s v="Yes"/>
    <m/>
    <n v="595"/>
    <n v="444"/>
    <n v="1892867.2841657216"/>
    <n v="199432.98236095349"/>
    <n v="3.8949824970828471"/>
    <s v="Running Shoes"/>
    <x v="3"/>
    <s v="Fashion"/>
    <s v="Fashion"/>
    <s v="Fashion"/>
    <n v="45"/>
    <s v="Fashion"/>
    <m/>
    <n v="2024"/>
    <n v="12"/>
    <n v="21"/>
    <n v="7"/>
    <s v="Weekday"/>
    <m/>
    <m/>
  </r>
  <r>
    <s v="WEB-8541"/>
    <x v="552"/>
    <s v="Kavya Sharma"/>
    <x v="4"/>
    <x v="4"/>
    <x v="24"/>
    <n v="1"/>
    <n v="188.99"/>
    <x v="4"/>
    <x v="0"/>
    <n v="5"/>
    <n v="188.99"/>
    <m/>
    <m/>
    <m/>
    <m/>
    <m/>
    <m/>
    <s v="Completed"/>
    <s v="No"/>
    <s v="No"/>
    <m/>
    <n v="573"/>
    <n v="450"/>
    <n v="1098537.4901531704"/>
    <n v="96724.388030634553"/>
    <n v="3.9001122334455669"/>
    <s v="Face Cream"/>
    <x v="4"/>
    <s v="Beauty"/>
    <s v="Beauty"/>
    <s v="Beauty"/>
    <n v="80"/>
    <s v="Beauty"/>
    <m/>
    <n v="2023"/>
    <n v="6"/>
    <n v="12"/>
    <n v="2"/>
    <s v="Weekday"/>
    <m/>
    <m/>
  </r>
  <r>
    <s v="WEB-7253"/>
    <x v="780"/>
    <s v="Sanjay Mehta"/>
    <x v="1"/>
    <x v="4"/>
    <x v="22"/>
    <n v="2"/>
    <n v="643.88"/>
    <x v="0"/>
    <x v="0"/>
    <n v="3"/>
    <n v="1287.76"/>
    <m/>
    <m/>
    <m/>
    <m/>
    <m/>
    <m/>
    <s v="Completed"/>
    <s v="Yes"/>
    <s v="No"/>
    <m/>
    <n v="595"/>
    <n v="444"/>
    <n v="1098537.4901531704"/>
    <n v="96724.388030634553"/>
    <n v="3.9001122334455669"/>
    <s v="Hair Oil"/>
    <x v="4"/>
    <s v="Beauty"/>
    <s v="Beauty"/>
    <s v="Beauty"/>
    <n v="70"/>
    <s v="Beauty"/>
    <m/>
    <n v="2024"/>
    <n v="10"/>
    <n v="29"/>
    <n v="3"/>
    <s v="Weekday"/>
    <m/>
    <m/>
  </r>
  <r>
    <s v="WEB-6925"/>
    <x v="399"/>
    <s v="Pooja Verma"/>
    <x v="2"/>
    <x v="4"/>
    <x v="24"/>
    <n v="1"/>
    <n v="850.52"/>
    <x v="1"/>
    <x v="0"/>
    <n v="5"/>
    <n v="850.52"/>
    <m/>
    <m/>
    <m/>
    <m/>
    <m/>
    <m/>
    <s v="Completed"/>
    <s v="No"/>
    <s v="No"/>
    <m/>
    <n v="589"/>
    <n v="426"/>
    <n v="1098537.4901531704"/>
    <n v="96724.388030634553"/>
    <n v="3.9001122334455669"/>
    <s v="Face Cream"/>
    <x v="4"/>
    <s v="Beauty"/>
    <s v="Beauty"/>
    <s v="Beauty"/>
    <n v="80"/>
    <s v="Beauty"/>
    <m/>
    <n v="2024"/>
    <n v="1"/>
    <n v="2"/>
    <n v="3"/>
    <s v="Weekday"/>
    <m/>
    <m/>
  </r>
  <r>
    <s v="WEB-7677"/>
    <x v="117"/>
    <s v="Tanya Das"/>
    <x v="3"/>
    <x v="0"/>
    <x v="23"/>
    <n v="1"/>
    <n v="1871.75"/>
    <x v="3"/>
    <x v="2"/>
    <n v="5"/>
    <n v="1871.75"/>
    <m/>
    <m/>
    <m/>
    <m/>
    <m/>
    <m/>
    <s v="Completed"/>
    <s v="No"/>
    <s v="No"/>
    <m/>
    <n v="619"/>
    <n v="468"/>
    <n v="1463424.4009529033"/>
    <n v="118285.78776560788"/>
    <n v="3.8140589569160999"/>
    <s v="Led Bulb Pack"/>
    <x v="0"/>
    <s v="Home &amp; Kitchen"/>
    <s v="Home &amp; Kitchen"/>
    <s v="Home &amp; Kitchen"/>
    <n v="76"/>
    <s v="Home &amp; Kitchen"/>
    <m/>
    <n v="2024"/>
    <n v="4"/>
    <n v="24"/>
    <n v="4"/>
    <s v="Weekday"/>
    <m/>
    <m/>
  </r>
  <r>
    <s v="WEB-7894"/>
    <x v="162"/>
    <s v="Simran Malhotra"/>
    <x v="6"/>
    <x v="0"/>
    <x v="23"/>
    <n v="1"/>
    <n v="1876.9"/>
    <x v="1"/>
    <x v="0"/>
    <n v="4"/>
    <n v="1876.9"/>
    <m/>
    <m/>
    <m/>
    <m/>
    <m/>
    <m/>
    <s v="Completed"/>
    <s v="Yes"/>
    <s v="No"/>
    <m/>
    <n v="558"/>
    <n v="430"/>
    <n v="1463424.4009529033"/>
    <n v="118285.78776560788"/>
    <n v="3.8140589569160999"/>
    <s v="Led Bulb Pack"/>
    <x v="0"/>
    <s v="Home &amp; Kitchen"/>
    <s v="Home &amp; Kitchen"/>
    <s v="Home &amp; Kitchen"/>
    <n v="76"/>
    <s v="Home &amp; Kitchen"/>
    <m/>
    <n v="2025"/>
    <n v="1"/>
    <n v="29"/>
    <n v="4"/>
    <s v="Weekday"/>
    <m/>
    <m/>
  </r>
  <r>
    <s v="WEB-6072"/>
    <x v="20"/>
    <s v="Diya Mehta"/>
    <x v="6"/>
    <x v="1"/>
    <x v="8"/>
    <n v="2"/>
    <n v="3207.2"/>
    <x v="1"/>
    <x v="0"/>
    <n v="5"/>
    <n v="6414.4"/>
    <m/>
    <m/>
    <m/>
    <m/>
    <m/>
    <m/>
    <s v="Completed"/>
    <s v="Yes"/>
    <s v="No"/>
    <m/>
    <n v="558"/>
    <n v="430"/>
    <n v="2759712.3299794244"/>
    <n v="330643.50635802455"/>
    <n v="3.8641711229946525"/>
    <s v="Wireless Earbuds"/>
    <x v="1"/>
    <s v="Electronics"/>
    <s v="Electronics"/>
    <s v="Electronics"/>
    <n v="12"/>
    <s v="Electronics"/>
    <m/>
    <n v="2023"/>
    <n v="12"/>
    <n v="17"/>
    <n v="1"/>
    <s v="Weekday"/>
    <m/>
    <m/>
  </r>
  <r>
    <s v="WEB-6713"/>
    <x v="90"/>
    <s v="Rahul Das"/>
    <x v="6"/>
    <x v="3"/>
    <x v="10"/>
    <n v="1"/>
    <n v="2186.54"/>
    <x v="0"/>
    <x v="2"/>
    <n v="4"/>
    <n v="2186.54"/>
    <m/>
    <m/>
    <m/>
    <m/>
    <m/>
    <m/>
    <s v="Completed"/>
    <s v="No"/>
    <s v="No"/>
    <m/>
    <n v="558"/>
    <n v="430"/>
    <n v="1892867.2841657216"/>
    <n v="199432.98236095349"/>
    <n v="3.8949824970828471"/>
    <s v="Women'S Kurti"/>
    <x v="3"/>
    <s v="Fashion"/>
    <s v="Fashion"/>
    <s v="Fashion"/>
    <n v="15"/>
    <s v="Fashion"/>
    <m/>
    <n v="2024"/>
    <n v="9"/>
    <n v="2"/>
    <n v="2"/>
    <s v="Weekday"/>
    <m/>
    <m/>
  </r>
  <r>
    <s v="WEB-7105"/>
    <x v="267"/>
    <s v="Ananya Gupta"/>
    <x v="2"/>
    <x v="4"/>
    <x v="12"/>
    <n v="2"/>
    <n v="1491.59"/>
    <x v="1"/>
    <x v="0"/>
    <n v="4"/>
    <n v="2983.18"/>
    <m/>
    <m/>
    <m/>
    <m/>
    <m/>
    <m/>
    <s v="Completed"/>
    <s v="Yes"/>
    <s v="No"/>
    <m/>
    <n v="589"/>
    <n v="426"/>
    <n v="1098537.4901531704"/>
    <n v="96724.388030634553"/>
    <n v="3.9001122334455669"/>
    <s v="Perfume 50Ml"/>
    <x v="4"/>
    <s v="Beauty"/>
    <s v="Beauty"/>
    <s v="Beauty"/>
    <n v="18"/>
    <s v="Beauty"/>
    <m/>
    <n v="2025"/>
    <n v="3"/>
    <n v="31"/>
    <n v="2"/>
    <s v="Weekday"/>
    <m/>
    <m/>
  </r>
  <r>
    <s v="WEB-8604"/>
    <x v="85"/>
    <s v="Diya Mehta"/>
    <x v="4"/>
    <x v="4"/>
    <x v="12"/>
    <n v="1"/>
    <n v="798.50450765864298"/>
    <x v="4"/>
    <x v="0"/>
    <n v="5"/>
    <n v="798.50450765864298"/>
    <m/>
    <m/>
    <m/>
    <m/>
    <m/>
    <m/>
    <s v="Completed"/>
    <s v="No"/>
    <s v="No"/>
    <m/>
    <n v="573"/>
    <n v="450"/>
    <n v="1098537.4901531704"/>
    <n v="96724.388030634553"/>
    <n v="3.9001122334455669"/>
    <s v="Perfume 50Ml"/>
    <x v="4"/>
    <s v="Beauty"/>
    <s v="Beauty"/>
    <s v="Beauty"/>
    <n v="18"/>
    <s v="Beauty"/>
    <m/>
    <n v="2024"/>
    <n v="1"/>
    <n v="24"/>
    <n v="4"/>
    <s v="Weekday"/>
    <m/>
    <m/>
  </r>
  <r>
    <s v="WEB-5099"/>
    <x v="1"/>
    <s v="Ananya Kapoor"/>
    <x v="6"/>
    <x v="1"/>
    <x v="8"/>
    <n v="3"/>
    <n v="3393.22"/>
    <x v="1"/>
    <x v="0"/>
    <n v="5"/>
    <n v="10179.66"/>
    <m/>
    <m/>
    <m/>
    <m/>
    <m/>
    <m/>
    <s v="Completed"/>
    <s v="Yes"/>
    <s v="No"/>
    <m/>
    <n v="558"/>
    <n v="430"/>
    <n v="2759712.3299794244"/>
    <n v="330643.50635802455"/>
    <n v="3.8641711229946525"/>
    <s v="Wireless Earbuds"/>
    <x v="1"/>
    <s v="Electronics"/>
    <s v="Electronics"/>
    <s v="Electronics"/>
    <n v="12"/>
    <s v="Electronics"/>
    <m/>
    <n v="2024"/>
    <n v="9"/>
    <n v="11"/>
    <n v="4"/>
    <s v="Weekday"/>
    <m/>
    <m/>
  </r>
  <r>
    <s v="WEB-9464"/>
    <x v="374"/>
    <s v="Saanvi Kumar"/>
    <x v="2"/>
    <x v="1"/>
    <x v="9"/>
    <n v="2"/>
    <n v="2314.84"/>
    <x v="3"/>
    <x v="1"/>
    <n v="3"/>
    <n v="4629.68"/>
    <m/>
    <m/>
    <m/>
    <m/>
    <m/>
    <m/>
    <s v="Pending"/>
    <s v="No"/>
    <s v="Yes"/>
    <m/>
    <n v="589"/>
    <n v="426"/>
    <n v="2759712.3299794244"/>
    <n v="330643.50635802455"/>
    <n v="3.8641711229946525"/>
    <s v="Usb Cable"/>
    <x v="1"/>
    <s v="Electronics"/>
    <s v="Electronics"/>
    <s v="Electronics"/>
    <n v="13"/>
    <s v="Electronics"/>
    <m/>
    <n v="2023"/>
    <n v="1"/>
    <n v="17"/>
    <n v="3"/>
    <s v="Weekday"/>
    <m/>
    <m/>
  </r>
  <r>
    <s v="WEB-7750"/>
    <x v="441"/>
    <s v="Saanvi Singh"/>
    <x v="6"/>
    <x v="1"/>
    <x v="1"/>
    <n v="1"/>
    <n v="2966.57"/>
    <x v="3"/>
    <x v="0"/>
    <n v="3"/>
    <n v="2966.57"/>
    <m/>
    <m/>
    <m/>
    <m/>
    <m/>
    <m/>
    <s v="Completed"/>
    <s v="Yes"/>
    <s v="No"/>
    <m/>
    <n v="558"/>
    <n v="430"/>
    <n v="2759712.3299794244"/>
    <n v="330643.50635802455"/>
    <n v="3.8641711229946525"/>
    <s v="Power Bank 10000Mah"/>
    <x v="1"/>
    <s v="Electronics"/>
    <s v="Electronics"/>
    <s v="Electronics"/>
    <n v="3"/>
    <s v="Electronics"/>
    <m/>
    <n v="2023"/>
    <n v="6"/>
    <n v="17"/>
    <n v="7"/>
    <s v="Weekday"/>
    <m/>
    <m/>
  </r>
  <r>
    <s v="WEB-7930"/>
    <x v="812"/>
    <s v="Pooja Singh"/>
    <x v="3"/>
    <x v="1"/>
    <x v="1"/>
    <n v="1"/>
    <n v="2607.2199999999998"/>
    <x v="4"/>
    <x v="0"/>
    <n v="4"/>
    <n v="2607.2199999999998"/>
    <m/>
    <m/>
    <m/>
    <m/>
    <m/>
    <m/>
    <s v="Completed"/>
    <s v="Yes"/>
    <s v="No"/>
    <m/>
    <n v="619"/>
    <n v="468"/>
    <n v="2759712.3299794244"/>
    <n v="330643.50635802455"/>
    <n v="3.8641711229946525"/>
    <s v="Power Bank 10000Mah"/>
    <x v="1"/>
    <s v="Electronics"/>
    <s v="Electronics"/>
    <s v="Electronics"/>
    <n v="3"/>
    <s v="Electronics"/>
    <m/>
    <n v="2025"/>
    <n v="1"/>
    <n v="12"/>
    <n v="1"/>
    <s v="Weekday"/>
    <m/>
    <m/>
  </r>
  <r>
    <s v="WEB-6366"/>
    <x v="703"/>
    <s v="Simran Sharma"/>
    <x v="4"/>
    <x v="1"/>
    <x v="8"/>
    <n v="2"/>
    <n v="2115.2800000000002"/>
    <x v="4"/>
    <x v="3"/>
    <n v="5"/>
    <n v="4230.5600000000004"/>
    <m/>
    <m/>
    <m/>
    <m/>
    <m/>
    <m/>
    <s v="Lost Sale"/>
    <s v="No"/>
    <s v="Yes"/>
    <m/>
    <n v="573"/>
    <n v="450"/>
    <n v="2759712.3299794244"/>
    <n v="330643.50635802455"/>
    <n v="3.8641711229946525"/>
    <s v="Wireless Earbuds"/>
    <x v="1"/>
    <s v="Electronics"/>
    <s v="Electronics"/>
    <s v="Electronics"/>
    <n v="12"/>
    <s v="Electronics"/>
    <m/>
    <n v="2023"/>
    <n v="8"/>
    <n v="6"/>
    <n v="1"/>
    <s v="Weekday"/>
    <m/>
    <m/>
  </r>
  <r>
    <s v="WEB-6503"/>
    <x v="301"/>
    <s v="Diya Reddy"/>
    <x v="1"/>
    <x v="2"/>
    <x v="15"/>
    <n v="1"/>
    <n v="572.15"/>
    <x v="1"/>
    <x v="0"/>
    <n v="3"/>
    <n v="572.15"/>
    <m/>
    <m/>
    <m/>
    <m/>
    <m/>
    <m/>
    <s v="Completed"/>
    <s v="No"/>
    <s v="No"/>
    <m/>
    <n v="595"/>
    <n v="444"/>
    <n v="594714.6477588166"/>
    <n v="60882.938065984097"/>
    <n v="3.804733727810651"/>
    <s v="Kids Story Book"/>
    <x v="2"/>
    <s v="Books"/>
    <s v="Books"/>
    <s v="Books"/>
    <n v="23"/>
    <s v="Books"/>
    <m/>
    <n v="2025"/>
    <n v="5"/>
    <n v="18"/>
    <n v="1"/>
    <s v="Weekday"/>
    <m/>
    <m/>
  </r>
  <r>
    <s v="WEB-7782"/>
    <x v="205"/>
    <s v="Arjun Nair"/>
    <x v="5"/>
    <x v="0"/>
    <x v="16"/>
    <n v="2"/>
    <n v="528.13"/>
    <x v="0"/>
    <x v="0"/>
    <n v="4"/>
    <n v="1056.26"/>
    <m/>
    <m/>
    <m/>
    <m/>
    <m/>
    <m/>
    <s v="Completed"/>
    <s v="Yes"/>
    <s v="No"/>
    <m/>
    <n v="559"/>
    <n v="408"/>
    <n v="1463424.4009529033"/>
    <n v="118285.78776560788"/>
    <n v="3.8140589569160999"/>
    <s v="Table Lamp"/>
    <x v="0"/>
    <s v="Home &amp; Kitchen"/>
    <s v="Home &amp; Kitchen"/>
    <s v="Home &amp; Kitchen"/>
    <n v="32"/>
    <s v="Home &amp; Kitchen"/>
    <m/>
    <n v="2024"/>
    <n v="4"/>
    <n v="3"/>
    <n v="4"/>
    <s v="Weekday"/>
    <m/>
    <m/>
  </r>
  <r>
    <s v="WEB-8742"/>
    <x v="162"/>
    <s v="Tanya Joshi"/>
    <x v="1"/>
    <x v="3"/>
    <x v="20"/>
    <n v="3"/>
    <n v="1699.82"/>
    <x v="3"/>
    <x v="0"/>
    <n v="5"/>
    <n v="5099.46"/>
    <m/>
    <m/>
    <m/>
    <m/>
    <m/>
    <m/>
    <s v="Completed"/>
    <s v="Yes"/>
    <s v="No"/>
    <m/>
    <n v="595"/>
    <n v="444"/>
    <n v="1892867.2841657216"/>
    <n v="199432.98236095349"/>
    <n v="3.8949824970828471"/>
    <s v="Men'S T-Shirt"/>
    <x v="3"/>
    <s v="Fashion"/>
    <s v="Fashion"/>
    <s v="Fashion"/>
    <n v="55"/>
    <s v="Fashion"/>
    <m/>
    <n v="2025"/>
    <n v="1"/>
    <n v="29"/>
    <n v="4"/>
    <s v="Weekday"/>
    <m/>
    <m/>
  </r>
  <r>
    <s v="WEB-5390"/>
    <x v="423"/>
    <s v="Karan Reddy"/>
    <x v="1"/>
    <x v="0"/>
    <x v="0"/>
    <n v="1"/>
    <n v="329.82"/>
    <x v="2"/>
    <x v="2"/>
    <n v="4"/>
    <n v="329.82"/>
    <m/>
    <m/>
    <m/>
    <m/>
    <m/>
    <m/>
    <s v="Completed"/>
    <s v="No"/>
    <s v="No"/>
    <m/>
    <n v="595"/>
    <n v="444"/>
    <n v="1463424.4009529033"/>
    <n v="118285.78776560788"/>
    <n v="3.8140589569160999"/>
    <s v="Water Bottle"/>
    <x v="0"/>
    <s v="Home &amp; Kitchen"/>
    <s v="Home &amp; Kitchen"/>
    <s v="Home &amp; Kitchen"/>
    <n v="2"/>
    <s v="Home &amp; Kitchen"/>
    <m/>
    <n v="2024"/>
    <n v="4"/>
    <n v="5"/>
    <n v="6"/>
    <s v="Weekday"/>
    <m/>
    <m/>
  </r>
  <r>
    <s v="WEB-7975"/>
    <x v="672"/>
    <s v="Saanvi Rao"/>
    <x v="7"/>
    <x v="0"/>
    <x v="23"/>
    <n v="1"/>
    <n v="882.02"/>
    <x v="1"/>
    <x v="0"/>
    <n v="4"/>
    <n v="882.02"/>
    <m/>
    <m/>
    <m/>
    <m/>
    <m/>
    <m/>
    <s v="Completed"/>
    <s v="No"/>
    <s v="No"/>
    <m/>
    <n v="567"/>
    <n v="440"/>
    <n v="1463424.4009529033"/>
    <n v="118285.78776560788"/>
    <n v="3.8140589569160999"/>
    <s v="Led Bulb Pack"/>
    <x v="0"/>
    <s v="Home &amp; Kitchen"/>
    <s v="Home &amp; Kitchen"/>
    <s v="Home &amp; Kitchen"/>
    <n v="76"/>
    <s v="Home &amp; Kitchen"/>
    <m/>
    <n v="2024"/>
    <n v="4"/>
    <n v="11"/>
    <n v="5"/>
    <s v="Weekday"/>
    <m/>
    <m/>
  </r>
  <r>
    <s v="WEB-5999"/>
    <x v="579"/>
    <s v="Diya Kumar"/>
    <x v="0"/>
    <x v="4"/>
    <x v="22"/>
    <n v="1"/>
    <n v="1114.4000000000001"/>
    <x v="0"/>
    <x v="1"/>
    <n v="4"/>
    <n v="1114.4000000000001"/>
    <m/>
    <m/>
    <m/>
    <m/>
    <m/>
    <m/>
    <s v="Pending"/>
    <s v="No"/>
    <s v="Yes"/>
    <m/>
    <n v="590"/>
    <n v="451"/>
    <n v="1098537.4901531704"/>
    <n v="96724.388030634553"/>
    <n v="3.9001122334455669"/>
    <s v="Hair Oil"/>
    <x v="4"/>
    <s v="Beauty"/>
    <s v="Beauty"/>
    <s v="Beauty"/>
    <n v="70"/>
    <s v="Beauty"/>
    <m/>
    <n v="2023"/>
    <n v="12"/>
    <n v="3"/>
    <n v="1"/>
    <s v="Weekday"/>
    <m/>
    <m/>
  </r>
  <r>
    <s v="WEB-8584"/>
    <x v="867"/>
    <s v="Ishaan Singh"/>
    <x v="0"/>
    <x v="1"/>
    <x v="8"/>
    <n v="1"/>
    <n v="602.57000000000005"/>
    <x v="4"/>
    <x v="0"/>
    <n v="5"/>
    <n v="602.57000000000005"/>
    <m/>
    <m/>
    <m/>
    <m/>
    <m/>
    <m/>
    <s v="Completed"/>
    <s v="No"/>
    <s v="No"/>
    <m/>
    <n v="590"/>
    <n v="451"/>
    <n v="2759712.3299794244"/>
    <n v="330643.50635802455"/>
    <n v="3.8641711229946525"/>
    <s v="Wireless Earbuds"/>
    <x v="1"/>
    <s v="Electronics"/>
    <s v="Electronics"/>
    <s v="Electronics"/>
    <n v="12"/>
    <s v="Electronics"/>
    <m/>
    <n v="2024"/>
    <n v="1"/>
    <n v="23"/>
    <n v="3"/>
    <s v="Weekday"/>
    <m/>
    <m/>
  </r>
  <r>
    <s v="WEB-5854"/>
    <x v="564"/>
    <s v="Vikram Bose"/>
    <x v="3"/>
    <x v="4"/>
    <x v="12"/>
    <n v="2"/>
    <n v="429.4"/>
    <x v="4"/>
    <x v="1"/>
    <n v="4"/>
    <n v="858.8"/>
    <m/>
    <m/>
    <m/>
    <m/>
    <m/>
    <m/>
    <s v="Pending"/>
    <s v="No"/>
    <s v="Yes"/>
    <m/>
    <n v="619"/>
    <n v="468"/>
    <n v="1098537.4901531704"/>
    <n v="96724.388030634553"/>
    <n v="3.9001122334455669"/>
    <s v="Perfume 50Ml"/>
    <x v="4"/>
    <s v="Beauty"/>
    <s v="Beauty"/>
    <s v="Beauty"/>
    <n v="18"/>
    <s v="Beauty"/>
    <m/>
    <n v="2024"/>
    <n v="9"/>
    <n v="26"/>
    <n v="5"/>
    <s v="Weekday"/>
    <m/>
    <m/>
  </r>
  <r>
    <s v="WEB-8054"/>
    <x v="627"/>
    <s v="Simran Verma"/>
    <x v="2"/>
    <x v="4"/>
    <x v="21"/>
    <n v="1"/>
    <n v="1258.23"/>
    <x v="3"/>
    <x v="1"/>
    <n v="5"/>
    <n v="1258.23"/>
    <m/>
    <m/>
    <m/>
    <m/>
    <m/>
    <m/>
    <s v="Pending"/>
    <s v="No"/>
    <s v="Yes"/>
    <m/>
    <n v="589"/>
    <n v="426"/>
    <n v="1098537.4901531704"/>
    <n v="96724.388030634553"/>
    <n v="3.9001122334455669"/>
    <s v="Shampoo 200Ml"/>
    <x v="4"/>
    <s v="Beauty"/>
    <s v="Beauty"/>
    <s v="Beauty"/>
    <n v="64"/>
    <s v="Beauty"/>
    <m/>
    <n v="2024"/>
    <n v="11"/>
    <n v="22"/>
    <n v="6"/>
    <s v="Weekday"/>
    <m/>
    <m/>
  </r>
  <r>
    <s v="WEB-8188"/>
    <x v="528"/>
    <s v="Riya Chatterjee"/>
    <x v="5"/>
    <x v="0"/>
    <x v="5"/>
    <n v="1"/>
    <n v="193.72"/>
    <x v="2"/>
    <x v="0"/>
    <n v="4"/>
    <n v="193.72"/>
    <m/>
    <m/>
    <m/>
    <m/>
    <m/>
    <m/>
    <s v="Completed"/>
    <s v="No"/>
    <s v="No"/>
    <m/>
    <n v="559"/>
    <n v="408"/>
    <n v="1463424.4009529033"/>
    <n v="118285.78776560788"/>
    <n v="3.8140589569160999"/>
    <s v="Storage Box"/>
    <x v="0"/>
    <s v="Home &amp; Kitchen"/>
    <s v="Home &amp; Kitchen"/>
    <s v="Home &amp; Kitchen"/>
    <n v="8"/>
    <s v="Home &amp; Kitchen"/>
    <m/>
    <n v="2025"/>
    <n v="3"/>
    <n v="13"/>
    <n v="5"/>
    <s v="Weekday"/>
    <m/>
    <m/>
  </r>
  <r>
    <s v="WEB-6068"/>
    <x v="601"/>
    <s v="Ishaan Malhotra"/>
    <x v="3"/>
    <x v="4"/>
    <x v="22"/>
    <n v="1"/>
    <n v="313.17"/>
    <x v="4"/>
    <x v="3"/>
    <n v="5"/>
    <n v="313.17"/>
    <m/>
    <m/>
    <m/>
    <m/>
    <m/>
    <m/>
    <s v="Lost Sale"/>
    <s v="No"/>
    <s v="Yes"/>
    <m/>
    <n v="619"/>
    <n v="468"/>
    <n v="1098537.4901531704"/>
    <n v="96724.388030634553"/>
    <n v="3.9001122334455669"/>
    <s v="Hair Oil"/>
    <x v="4"/>
    <s v="Beauty"/>
    <s v="Beauty"/>
    <s v="Beauty"/>
    <n v="70"/>
    <s v="Beauty"/>
    <m/>
    <n v="2023"/>
    <n v="11"/>
    <n v="8"/>
    <n v="4"/>
    <s v="Weekday"/>
    <m/>
    <m/>
  </r>
  <r>
    <s v="WEB-7238"/>
    <x v="745"/>
    <s v="Tanya Joshi"/>
    <x v="4"/>
    <x v="2"/>
    <x v="15"/>
    <n v="1"/>
    <n v="294.45"/>
    <x v="0"/>
    <x v="0"/>
    <n v="2"/>
    <n v="294.45"/>
    <m/>
    <m/>
    <m/>
    <m/>
    <m/>
    <m/>
    <s v="Completed"/>
    <s v="No"/>
    <s v="No"/>
    <m/>
    <n v="573"/>
    <n v="450"/>
    <n v="594714.6477588166"/>
    <n v="60882.938065984097"/>
    <n v="3.804733727810651"/>
    <s v="Kids Story Book"/>
    <x v="2"/>
    <s v="Books"/>
    <s v="Books"/>
    <s v="Books"/>
    <n v="23"/>
    <s v="Books"/>
    <m/>
    <n v="2025"/>
    <n v="3"/>
    <n v="9"/>
    <n v="1"/>
    <s v="Weekday"/>
    <m/>
    <m/>
  </r>
  <r>
    <s v="WEB-8339"/>
    <x v="298"/>
    <s v="Rahul Bose"/>
    <x v="7"/>
    <x v="0"/>
    <x v="0"/>
    <n v="1"/>
    <n v="229.99"/>
    <x v="3"/>
    <x v="1"/>
    <n v="4"/>
    <n v="229.99"/>
    <m/>
    <m/>
    <m/>
    <m/>
    <m/>
    <m/>
    <s v="Pending"/>
    <s v="No"/>
    <s v="Yes"/>
    <m/>
    <n v="567"/>
    <n v="440"/>
    <n v="1463424.4009529033"/>
    <n v="118285.78776560788"/>
    <n v="3.8140589569160999"/>
    <s v="Water Bottle"/>
    <x v="0"/>
    <s v="Home &amp; Kitchen"/>
    <s v="Home &amp; Kitchen"/>
    <s v="Home &amp; Kitchen"/>
    <n v="2"/>
    <s v="Home &amp; Kitchen"/>
    <m/>
    <n v="2024"/>
    <n v="11"/>
    <n v="29"/>
    <n v="6"/>
    <s v="Weekday"/>
    <m/>
    <m/>
  </r>
  <r>
    <s v="WEB-7234"/>
    <x v="127"/>
    <s v="Neha Das"/>
    <x v="3"/>
    <x v="0"/>
    <x v="5"/>
    <n v="1"/>
    <n v="1309.8"/>
    <x v="4"/>
    <x v="0"/>
    <n v="5"/>
    <n v="1309.8"/>
    <m/>
    <m/>
    <m/>
    <m/>
    <m/>
    <m/>
    <s v="Completed"/>
    <s v="Yes"/>
    <s v="No"/>
    <m/>
    <n v="619"/>
    <n v="468"/>
    <n v="1463424.4009529033"/>
    <n v="118285.78776560788"/>
    <n v="3.8140589569160999"/>
    <s v="Storage Box"/>
    <x v="0"/>
    <s v="Home &amp; Kitchen"/>
    <s v="Home &amp; Kitchen"/>
    <s v="Home &amp; Kitchen"/>
    <n v="8"/>
    <s v="Home &amp; Kitchen"/>
    <m/>
    <n v="2023"/>
    <n v="12"/>
    <n v="13"/>
    <n v="4"/>
    <s v="Weekday"/>
    <m/>
    <m/>
  </r>
  <r>
    <s v="WEB-7281"/>
    <x v="307"/>
    <s v="Saanvi Gupta"/>
    <x v="5"/>
    <x v="4"/>
    <x v="21"/>
    <n v="2"/>
    <n v="1312.69"/>
    <x v="2"/>
    <x v="0"/>
    <n v="5"/>
    <n v="2625.38"/>
    <m/>
    <m/>
    <m/>
    <m/>
    <m/>
    <m/>
    <s v="Completed"/>
    <s v="Yes"/>
    <s v="No"/>
    <m/>
    <n v="559"/>
    <n v="408"/>
    <n v="1098537.4901531704"/>
    <n v="96724.388030634553"/>
    <n v="3.9001122334455669"/>
    <s v="Shampoo 200Ml"/>
    <x v="4"/>
    <s v="Beauty"/>
    <s v="Beauty"/>
    <s v="Beauty"/>
    <n v="64"/>
    <s v="Beauty"/>
    <m/>
    <n v="2023"/>
    <n v="10"/>
    <n v="8"/>
    <n v="1"/>
    <s v="Weekday"/>
    <m/>
    <m/>
  </r>
  <r>
    <s v="WEB-9031"/>
    <x v="292"/>
    <s v="Aditya Rao"/>
    <x v="2"/>
    <x v="2"/>
    <x v="7"/>
    <n v="2"/>
    <n v="739.12"/>
    <x v="4"/>
    <x v="0"/>
    <n v="5"/>
    <n v="1478.24"/>
    <m/>
    <m/>
    <m/>
    <m/>
    <m/>
    <m/>
    <s v="Completed"/>
    <s v="Yes"/>
    <s v="No"/>
    <m/>
    <n v="589"/>
    <n v="426"/>
    <n v="594714.6477588166"/>
    <n v="60882.938065984097"/>
    <n v="3.804733727810651"/>
    <s v="Fiction Novel"/>
    <x v="2"/>
    <s v="Books"/>
    <s v="Books"/>
    <s v="Books"/>
    <n v="11"/>
    <s v="Books"/>
    <m/>
    <n v="2023"/>
    <n v="5"/>
    <n v="9"/>
    <n v="3"/>
    <s v="Weekday"/>
    <m/>
    <m/>
  </r>
  <r>
    <s v="WEB-6742"/>
    <x v="743"/>
    <s v="Meera Iyer"/>
    <x v="6"/>
    <x v="2"/>
    <x v="14"/>
    <n v="1"/>
    <n v="395.47"/>
    <x v="1"/>
    <x v="0"/>
    <n v="4"/>
    <n v="395.47"/>
    <m/>
    <m/>
    <m/>
    <m/>
    <m/>
    <m/>
    <s v="Completed"/>
    <s v="No"/>
    <s v="No"/>
    <m/>
    <n v="558"/>
    <n v="430"/>
    <n v="594714.6477588166"/>
    <n v="60882.938065984097"/>
    <n v="3.804733727810651"/>
    <s v="Notebook Set"/>
    <x v="2"/>
    <s v="Books"/>
    <s v="Books"/>
    <s v="Books"/>
    <n v="20"/>
    <s v="Books"/>
    <m/>
    <n v="2023"/>
    <n v="9"/>
    <n v="6"/>
    <n v="4"/>
    <s v="Weekday"/>
    <m/>
    <m/>
  </r>
  <r>
    <s v="WEB-7612"/>
    <x v="817"/>
    <s v="Vikram Reddy"/>
    <x v="4"/>
    <x v="1"/>
    <x v="18"/>
    <n v="1"/>
    <n v="1556.49"/>
    <x v="3"/>
    <x v="0"/>
    <n v="3"/>
    <n v="1556.49"/>
    <m/>
    <m/>
    <m/>
    <m/>
    <m/>
    <m/>
    <s v="Completed"/>
    <s v="Yes"/>
    <s v="No"/>
    <m/>
    <n v="573"/>
    <n v="450"/>
    <n v="2759712.3299794244"/>
    <n v="330643.50635802455"/>
    <n v="3.8641711229946525"/>
    <s v="Bluetooth Speaker"/>
    <x v="1"/>
    <s v="Electronics"/>
    <s v="Electronics"/>
    <s v="Electronics"/>
    <n v="48"/>
    <s v="Electronics"/>
    <m/>
    <n v="2025"/>
    <n v="5"/>
    <n v="21"/>
    <n v="4"/>
    <s v="Weekday"/>
    <m/>
    <m/>
  </r>
  <r>
    <s v="WEB-7905"/>
    <x v="655"/>
    <s v="Diya Malhotra"/>
    <x v="2"/>
    <x v="2"/>
    <x v="15"/>
    <n v="2"/>
    <n v="614.23"/>
    <x v="2"/>
    <x v="3"/>
    <n v="5"/>
    <n v="1228.46"/>
    <m/>
    <m/>
    <m/>
    <m/>
    <m/>
    <m/>
    <s v="Lost Sale"/>
    <s v="No"/>
    <s v="Yes"/>
    <m/>
    <n v="589"/>
    <n v="426"/>
    <n v="594714.6477588166"/>
    <n v="60882.938065984097"/>
    <n v="3.804733727810651"/>
    <s v="Kids Story Book"/>
    <x v="2"/>
    <s v="Books"/>
    <s v="Books"/>
    <s v="Books"/>
    <n v="23"/>
    <s v="Books"/>
    <m/>
    <n v="2024"/>
    <n v="1"/>
    <n v="30"/>
    <n v="3"/>
    <s v="Weekday"/>
    <m/>
    <m/>
  </r>
  <r>
    <s v="WEB-5133"/>
    <x v="190"/>
    <s v="Rahul Bose"/>
    <x v="6"/>
    <x v="4"/>
    <x v="21"/>
    <n v="1"/>
    <n v="841.14"/>
    <x v="4"/>
    <x v="0"/>
    <n v="3"/>
    <n v="841.14"/>
    <m/>
    <m/>
    <m/>
    <m/>
    <m/>
    <m/>
    <s v="Completed"/>
    <s v="No"/>
    <s v="No"/>
    <m/>
    <n v="558"/>
    <n v="430"/>
    <n v="1098537.4901531704"/>
    <n v="96724.388030634553"/>
    <n v="3.9001122334455669"/>
    <s v="Shampoo 200Ml"/>
    <x v="4"/>
    <s v="Beauty"/>
    <s v="Beauty"/>
    <s v="Beauty"/>
    <n v="64"/>
    <s v="Beauty"/>
    <m/>
    <n v="2023"/>
    <n v="3"/>
    <n v="5"/>
    <n v="1"/>
    <s v="Weekday"/>
    <m/>
    <m/>
  </r>
  <r>
    <s v="WEB-9231"/>
    <x v="667"/>
    <s v="Ananya Malhotra"/>
    <x v="7"/>
    <x v="4"/>
    <x v="24"/>
    <n v="1"/>
    <n v="817.88"/>
    <x v="4"/>
    <x v="0"/>
    <m/>
    <n v="817.88"/>
    <m/>
    <m/>
    <m/>
    <m/>
    <m/>
    <m/>
    <s v="Completed"/>
    <s v="No"/>
    <s v="No"/>
    <m/>
    <n v="567"/>
    <n v="440"/>
    <n v="1098537.4901531704"/>
    <n v="96724.388030634553"/>
    <n v="3.9001122334455669"/>
    <s v="Face Cream"/>
    <x v="4"/>
    <s v="Beauty"/>
    <s v="Beauty"/>
    <s v="Beauty"/>
    <n v="80"/>
    <s v="Beauty"/>
    <m/>
    <n v="2024"/>
    <n v="5"/>
    <n v="18"/>
    <n v="7"/>
    <s v="Weekday"/>
    <m/>
    <m/>
  </r>
  <r>
    <s v="WEB-7222"/>
    <x v="66"/>
    <s v="Meera Nair"/>
    <x v="2"/>
    <x v="0"/>
    <x v="4"/>
    <n v="2"/>
    <n v="1314.54"/>
    <x v="4"/>
    <x v="0"/>
    <n v="4"/>
    <n v="2629.08"/>
    <m/>
    <m/>
    <m/>
    <m/>
    <m/>
    <m/>
    <s v="Completed"/>
    <s v="Yes"/>
    <s v="No"/>
    <m/>
    <n v="589"/>
    <n v="426"/>
    <n v="1463424.4009529033"/>
    <n v="118285.78776560788"/>
    <n v="3.8140589569160999"/>
    <s v="Non-Stick Pan"/>
    <x v="0"/>
    <s v="Home &amp; Kitchen"/>
    <s v="Home &amp; Kitchen"/>
    <s v="Home &amp; Kitchen"/>
    <n v="7"/>
    <s v="Home &amp; Kitchen"/>
    <m/>
    <n v="2023"/>
    <n v="6"/>
    <n v="11"/>
    <n v="1"/>
    <s v="Weekday"/>
    <m/>
    <m/>
  </r>
  <r>
    <s v="WEB-8844"/>
    <x v="627"/>
    <s v="Diya Chatterjee"/>
    <x v="1"/>
    <x v="4"/>
    <x v="24"/>
    <n v="1"/>
    <n v="223.3"/>
    <x v="3"/>
    <x v="0"/>
    <n v="3"/>
    <n v="223.3"/>
    <m/>
    <m/>
    <m/>
    <m/>
    <m/>
    <m/>
    <s v="Completed"/>
    <s v="No"/>
    <s v="No"/>
    <m/>
    <n v="595"/>
    <n v="444"/>
    <n v="1098537.4901531704"/>
    <n v="96724.388030634553"/>
    <n v="3.9001122334455669"/>
    <s v="Face Cream"/>
    <x v="4"/>
    <s v="Beauty"/>
    <s v="Beauty"/>
    <s v="Beauty"/>
    <n v="80"/>
    <s v="Beauty"/>
    <m/>
    <n v="2024"/>
    <n v="11"/>
    <n v="22"/>
    <n v="6"/>
    <s v="Weekday"/>
    <m/>
    <m/>
  </r>
  <r>
    <s v="WEB-7130"/>
    <x v="220"/>
    <s v="Karan Chatterjee"/>
    <x v="4"/>
    <x v="2"/>
    <x v="15"/>
    <n v="1"/>
    <n v="652.92999999999995"/>
    <x v="4"/>
    <x v="0"/>
    <n v="4"/>
    <n v="652.92999999999995"/>
    <m/>
    <m/>
    <m/>
    <m/>
    <m/>
    <m/>
    <s v="Completed"/>
    <s v="No"/>
    <s v="No"/>
    <m/>
    <n v="573"/>
    <n v="450"/>
    <n v="594714.6477588166"/>
    <n v="60882.938065984097"/>
    <n v="3.804733727810651"/>
    <s v="Kids Story Book"/>
    <x v="2"/>
    <s v="Books"/>
    <s v="Books"/>
    <s v="Books"/>
    <n v="23"/>
    <s v="Books"/>
    <m/>
    <n v="2023"/>
    <n v="6"/>
    <n v="13"/>
    <n v="3"/>
    <s v="Weekday"/>
    <m/>
    <m/>
  </r>
  <r>
    <s v="WEB-5843"/>
    <x v="196"/>
    <s v="Meera Mehta"/>
    <x v="7"/>
    <x v="3"/>
    <x v="19"/>
    <n v="1"/>
    <n v="1823.74"/>
    <x v="0"/>
    <x v="0"/>
    <n v="5"/>
    <n v="1823.74"/>
    <m/>
    <m/>
    <m/>
    <m/>
    <m/>
    <m/>
    <s v="Completed"/>
    <s v="Yes"/>
    <s v="No"/>
    <m/>
    <n v="567"/>
    <n v="440"/>
    <n v="1892867.2841657216"/>
    <n v="199432.98236095349"/>
    <n v="3.8949824970828471"/>
    <s v="Sunglasses"/>
    <x v="3"/>
    <s v="Fashion"/>
    <s v="Fashion"/>
    <s v="Fashion"/>
    <n v="53"/>
    <s v="Fashion"/>
    <m/>
    <n v="2024"/>
    <n v="11"/>
    <n v="16"/>
    <n v="7"/>
    <s v="Weekday"/>
    <m/>
    <m/>
  </r>
  <r>
    <s v="WEB-6199"/>
    <x v="691"/>
    <s v="Kavya Patel"/>
    <x v="2"/>
    <x v="0"/>
    <x v="0"/>
    <n v="1"/>
    <n v="614.42999999999995"/>
    <x v="1"/>
    <x v="0"/>
    <n v="4"/>
    <n v="614.42999999999995"/>
    <m/>
    <m/>
    <m/>
    <m/>
    <m/>
    <m/>
    <s v="Completed"/>
    <s v="No"/>
    <s v="No"/>
    <m/>
    <n v="589"/>
    <n v="426"/>
    <n v="1463424.4009529033"/>
    <n v="118285.78776560788"/>
    <n v="3.8140589569160999"/>
    <s v="Water Bottle"/>
    <x v="0"/>
    <s v="Home &amp; Kitchen"/>
    <s v="Home &amp; Kitchen"/>
    <s v="Home &amp; Kitchen"/>
    <n v="2"/>
    <s v="Home &amp; Kitchen"/>
    <m/>
    <n v="2025"/>
    <n v="5"/>
    <n v="12"/>
    <n v="2"/>
    <s v="Weekday"/>
    <m/>
    <m/>
  </r>
  <r>
    <s v="WEB-7979"/>
    <x v="101"/>
    <s v="Kavya Pillai"/>
    <x v="7"/>
    <x v="1"/>
    <x v="11"/>
    <n v="2"/>
    <n v="866.88"/>
    <x v="1"/>
    <x v="0"/>
    <n v="5"/>
    <n v="1733.76"/>
    <m/>
    <m/>
    <m/>
    <m/>
    <m/>
    <m/>
    <s v="Completed"/>
    <s v="Yes"/>
    <s v="No"/>
    <m/>
    <n v="567"/>
    <n v="440"/>
    <n v="2759712.3299794244"/>
    <n v="330643.50635802455"/>
    <n v="3.8641711229946525"/>
    <s v="Smart Watch"/>
    <x v="1"/>
    <s v="Electronics"/>
    <s v="Electronics"/>
    <s v="Electronics"/>
    <n v="17"/>
    <s v="Electronics"/>
    <m/>
    <n v="2024"/>
    <n v="12"/>
    <n v="18"/>
    <n v="4"/>
    <s v="Weekday"/>
    <m/>
    <m/>
  </r>
  <r>
    <s v="WEB-6097"/>
    <x v="424"/>
    <s v="Rohan Chatterjee"/>
    <x v="4"/>
    <x v="3"/>
    <x v="3"/>
    <n v="1"/>
    <n v="1414.26"/>
    <x v="2"/>
    <x v="0"/>
    <n v="3"/>
    <n v="1414.26"/>
    <m/>
    <m/>
    <m/>
    <m/>
    <m/>
    <m/>
    <s v="Completed"/>
    <s v="Yes"/>
    <s v="No"/>
    <m/>
    <n v="573"/>
    <n v="450"/>
    <n v="1892867.2841657216"/>
    <n v="199432.98236095349"/>
    <n v="3.8949824970828471"/>
    <s v="Denim Jeans"/>
    <x v="3"/>
    <s v="Fashion"/>
    <s v="Fashion"/>
    <s v="Fashion"/>
    <n v="6"/>
    <s v="Fashion"/>
    <m/>
    <n v="2023"/>
    <n v="10"/>
    <n v="7"/>
    <n v="7"/>
    <s v="Weekend"/>
    <m/>
    <m/>
  </r>
  <r>
    <s v="WEB-5195"/>
    <x v="367"/>
    <s v="Aarav Reddy"/>
    <x v="2"/>
    <x v="2"/>
    <x v="7"/>
    <n v="1"/>
    <n v="422.22"/>
    <x v="3"/>
    <x v="0"/>
    <n v="1"/>
    <n v="422.22"/>
    <m/>
    <m/>
    <m/>
    <m/>
    <m/>
    <m/>
    <s v="Completed"/>
    <s v="No"/>
    <s v="No"/>
    <m/>
    <n v="589"/>
    <n v="426"/>
    <n v="594714.6477588166"/>
    <n v="60882.938065984097"/>
    <n v="3.804733727810651"/>
    <s v="Fiction Novel"/>
    <x v="2"/>
    <s v="Books"/>
    <s v="Books"/>
    <s v="Books"/>
    <n v="11"/>
    <s v="Books"/>
    <m/>
    <n v="2025"/>
    <n v="1"/>
    <n v="15"/>
    <n v="4"/>
    <s v="Weekday"/>
    <m/>
    <m/>
  </r>
  <r>
    <s v="WEB-6309"/>
    <x v="645"/>
    <s v="Kavya Reddy"/>
    <x v="7"/>
    <x v="3"/>
    <x v="10"/>
    <n v="1"/>
    <n v="563.4"/>
    <x v="2"/>
    <x v="2"/>
    <n v="3"/>
    <n v="563.4"/>
    <m/>
    <m/>
    <m/>
    <m/>
    <m/>
    <m/>
    <s v="Completed"/>
    <s v="No"/>
    <s v="No"/>
    <m/>
    <n v="567"/>
    <n v="440"/>
    <n v="1892867.2841657216"/>
    <n v="199432.98236095349"/>
    <n v="3.8949824970828471"/>
    <s v="Women'S Kurti"/>
    <x v="3"/>
    <s v="Fashion"/>
    <s v="Fashion"/>
    <s v="Fashion"/>
    <n v="15"/>
    <s v="Fashion"/>
    <m/>
    <n v="2023"/>
    <n v="1"/>
    <n v="3"/>
    <n v="3"/>
    <s v="Weekday"/>
    <m/>
    <m/>
  </r>
  <r>
    <s v="WEB-6695"/>
    <x v="853"/>
    <s v="Vikram Khan"/>
    <x v="3"/>
    <x v="0"/>
    <x v="5"/>
    <n v="2"/>
    <n v="1145.07"/>
    <x v="1"/>
    <x v="0"/>
    <n v="4"/>
    <n v="2290.14"/>
    <m/>
    <m/>
    <m/>
    <m/>
    <m/>
    <m/>
    <s v="Completed"/>
    <s v="Yes"/>
    <s v="No"/>
    <m/>
    <n v="619"/>
    <n v="468"/>
    <n v="1463424.4009529033"/>
    <n v="118285.78776560788"/>
    <n v="3.8140589569160999"/>
    <s v="Storage Box"/>
    <x v="0"/>
    <s v="Home &amp; Kitchen"/>
    <s v="Home &amp; Kitchen"/>
    <s v="Home &amp; Kitchen"/>
    <n v="8"/>
    <s v="Home &amp; Kitchen"/>
    <m/>
    <n v="2024"/>
    <n v="6"/>
    <n v="29"/>
    <n v="7"/>
    <s v="Weekday"/>
    <m/>
    <m/>
  </r>
  <r>
    <s v="WEB-6018"/>
    <x v="483"/>
    <s v="Ananya Sharma"/>
    <x v="7"/>
    <x v="4"/>
    <x v="12"/>
    <n v="1"/>
    <n v="1109.74"/>
    <x v="1"/>
    <x v="0"/>
    <n v="5"/>
    <n v="1109.74"/>
    <m/>
    <m/>
    <m/>
    <m/>
    <m/>
    <m/>
    <s v="Completed"/>
    <s v="Yes"/>
    <s v="No"/>
    <m/>
    <n v="567"/>
    <n v="440"/>
    <n v="1098537.4901531704"/>
    <n v="96724.388030634553"/>
    <n v="3.9001122334455669"/>
    <s v="Perfume 50Ml"/>
    <x v="4"/>
    <s v="Beauty"/>
    <s v="Beauty"/>
    <s v="Beauty"/>
    <n v="18"/>
    <s v="Beauty"/>
    <m/>
    <n v="2024"/>
    <n v="1"/>
    <n v="15"/>
    <n v="2"/>
    <s v="Weekday"/>
    <m/>
    <m/>
  </r>
  <r>
    <s v="WEB-9538"/>
    <x v="843"/>
    <s v="Vikram Kumar"/>
    <x v="7"/>
    <x v="3"/>
    <x v="3"/>
    <n v="1"/>
    <n v="1907.99"/>
    <x v="1"/>
    <x v="0"/>
    <n v="3"/>
    <n v="1907.99"/>
    <m/>
    <m/>
    <m/>
    <m/>
    <m/>
    <m/>
    <s v="Completed"/>
    <s v="Yes"/>
    <s v="No"/>
    <m/>
    <n v="567"/>
    <n v="440"/>
    <n v="1892867.2841657216"/>
    <n v="199432.98236095349"/>
    <n v="3.8949824970828471"/>
    <s v="Denim Jeans"/>
    <x v="3"/>
    <s v="Fashion"/>
    <s v="Fashion"/>
    <s v="Fashion"/>
    <n v="6"/>
    <s v="Fashion"/>
    <m/>
    <n v="2023"/>
    <n v="6"/>
    <n v="15"/>
    <n v="5"/>
    <s v="Weekday"/>
    <m/>
    <m/>
  </r>
  <r>
    <s v="WEB-5319"/>
    <x v="545"/>
    <s v="Aditya Reddy"/>
    <x v="6"/>
    <x v="3"/>
    <x v="17"/>
    <n v="1"/>
    <n v="862.01"/>
    <x v="1"/>
    <x v="3"/>
    <n v="5"/>
    <n v="862.01"/>
    <m/>
    <m/>
    <m/>
    <m/>
    <m/>
    <m/>
    <s v="Lost Sale"/>
    <s v="No"/>
    <s v="Yes"/>
    <m/>
    <n v="558"/>
    <n v="430"/>
    <n v="1892867.2841657216"/>
    <n v="199432.98236095349"/>
    <n v="3.8949824970828471"/>
    <s v="Running Shoes"/>
    <x v="3"/>
    <s v="Fashion"/>
    <s v="Fashion"/>
    <s v="Fashion"/>
    <n v="45"/>
    <s v="Fashion"/>
    <m/>
    <n v="2023"/>
    <n v="11"/>
    <n v="3"/>
    <n v="6"/>
    <s v="Weekday"/>
    <m/>
    <m/>
  </r>
  <r>
    <s v="WEB-8951"/>
    <x v="52"/>
    <s v="Diya Rao"/>
    <x v="4"/>
    <x v="3"/>
    <x v="20"/>
    <n v="1"/>
    <n v="523.16999999999996"/>
    <x v="4"/>
    <x v="0"/>
    <n v="5"/>
    <n v="523.16999999999996"/>
    <m/>
    <m/>
    <m/>
    <m/>
    <m/>
    <m/>
    <s v="Completed"/>
    <s v="No"/>
    <s v="No"/>
    <m/>
    <n v="573"/>
    <n v="450"/>
    <n v="1892867.2841657216"/>
    <n v="199432.98236095349"/>
    <n v="3.8949824970828471"/>
    <s v="Men'S T-Shirt"/>
    <x v="3"/>
    <s v="Fashion"/>
    <s v="Fashion"/>
    <s v="Fashion"/>
    <n v="55"/>
    <s v="Fashion"/>
    <m/>
    <n v="2023"/>
    <n v="2"/>
    <n v="17"/>
    <n v="6"/>
    <s v="Weekday"/>
    <m/>
    <m/>
  </r>
  <r>
    <s v="WEB-6683"/>
    <x v="815"/>
    <s v="Neha Verma"/>
    <x v="0"/>
    <x v="0"/>
    <x v="4"/>
    <n v="1"/>
    <n v="267.04000000000002"/>
    <x v="4"/>
    <x v="1"/>
    <n v="4"/>
    <n v="267.04000000000002"/>
    <m/>
    <m/>
    <m/>
    <m/>
    <m/>
    <m/>
    <s v="Pending"/>
    <s v="No"/>
    <s v="Yes"/>
    <m/>
    <n v="590"/>
    <n v="451"/>
    <n v="1463424.4009529033"/>
    <n v="118285.78776560788"/>
    <n v="3.8140589569160999"/>
    <s v="Non-Stick Pan"/>
    <x v="0"/>
    <s v="Home &amp; Kitchen"/>
    <s v="Home &amp; Kitchen"/>
    <s v="Home &amp; Kitchen"/>
    <n v="7"/>
    <s v="Home &amp; Kitchen"/>
    <m/>
    <n v="2024"/>
    <n v="7"/>
    <n v="19"/>
    <n v="6"/>
    <s v="Weekday"/>
    <m/>
    <m/>
  </r>
  <r>
    <s v="WEB-7040"/>
    <x v="57"/>
    <s v="Riya Bose"/>
    <x v="2"/>
    <x v="3"/>
    <x v="20"/>
    <n v="1"/>
    <n v="405.9"/>
    <x v="1"/>
    <x v="0"/>
    <n v="4"/>
    <n v="405.9"/>
    <m/>
    <m/>
    <m/>
    <m/>
    <m/>
    <m/>
    <s v="Completed"/>
    <s v="No"/>
    <s v="No"/>
    <m/>
    <n v="589"/>
    <n v="426"/>
    <n v="1892867.2841657216"/>
    <n v="199432.98236095349"/>
    <n v="3.8949824970828471"/>
    <s v="Men'S T-Shirt"/>
    <x v="3"/>
    <s v="Fashion"/>
    <s v="Fashion"/>
    <s v="Fashion"/>
    <n v="55"/>
    <s v="Fashion"/>
    <m/>
    <n v="2024"/>
    <n v="7"/>
    <n v="20"/>
    <n v="7"/>
    <s v="Weekday"/>
    <m/>
    <m/>
  </r>
  <r>
    <s v="WEB-5132"/>
    <x v="696"/>
    <s v="Rohan Kapoor"/>
    <x v="1"/>
    <x v="1"/>
    <x v="11"/>
    <n v="1"/>
    <n v="3112.82"/>
    <x v="1"/>
    <x v="0"/>
    <n v="5"/>
    <n v="3112.82"/>
    <m/>
    <m/>
    <m/>
    <m/>
    <m/>
    <m/>
    <s v="Completed"/>
    <s v="Yes"/>
    <s v="No"/>
    <m/>
    <n v="595"/>
    <n v="444"/>
    <n v="2759712.3299794244"/>
    <n v="330643.50635802455"/>
    <n v="3.8641711229946525"/>
    <s v="Smart Watch"/>
    <x v="1"/>
    <s v="Electronics"/>
    <s v="Electronics"/>
    <s v="Electronics"/>
    <n v="17"/>
    <s v="Electronics"/>
    <m/>
    <n v="2023"/>
    <n v="3"/>
    <n v="16"/>
    <n v="5"/>
    <s v="Weekday"/>
    <m/>
    <m/>
  </r>
  <r>
    <s v="WEB-5191"/>
    <x v="488"/>
    <s v="Kavya Khan"/>
    <x v="4"/>
    <x v="1"/>
    <x v="9"/>
    <n v="2"/>
    <n v="1766.47"/>
    <x v="1"/>
    <x v="0"/>
    <n v="2"/>
    <n v="3532.94"/>
    <m/>
    <m/>
    <m/>
    <m/>
    <m/>
    <m/>
    <s v="Completed"/>
    <s v="Yes"/>
    <s v="No"/>
    <m/>
    <n v="573"/>
    <n v="450"/>
    <n v="2759712.3299794244"/>
    <n v="330643.50635802455"/>
    <n v="3.8641711229946525"/>
    <s v="Usb Cable"/>
    <x v="1"/>
    <s v="Electronics"/>
    <s v="Electronics"/>
    <s v="Electronics"/>
    <n v="13"/>
    <s v="Electronics"/>
    <m/>
    <n v="2024"/>
    <n v="11"/>
    <n v="6"/>
    <n v="4"/>
    <s v="Weekday"/>
    <m/>
    <m/>
  </r>
  <r>
    <s v="WEB-6283"/>
    <x v="334"/>
    <s v="Ishaan Joshi"/>
    <x v="6"/>
    <x v="3"/>
    <x v="10"/>
    <n v="1"/>
    <n v="326.97000000000003"/>
    <x v="1"/>
    <x v="0"/>
    <n v="4"/>
    <n v="326.97000000000003"/>
    <m/>
    <m/>
    <m/>
    <m/>
    <m/>
    <m/>
    <s v="Completed"/>
    <s v="No"/>
    <s v="No"/>
    <m/>
    <n v="558"/>
    <n v="430"/>
    <n v="1892867.2841657216"/>
    <n v="199432.98236095349"/>
    <n v="3.8949824970828471"/>
    <s v="Women'S Kurti"/>
    <x v="3"/>
    <s v="Fashion"/>
    <s v="Fashion"/>
    <s v="Fashion"/>
    <n v="15"/>
    <s v="Fashion"/>
    <m/>
    <n v="2024"/>
    <n v="8"/>
    <n v="14"/>
    <n v="4"/>
    <s v="Weekday"/>
    <m/>
    <m/>
  </r>
  <r>
    <s v="WEB-5897"/>
    <x v="44"/>
    <s v="Ishaan Patel"/>
    <x v="4"/>
    <x v="1"/>
    <x v="8"/>
    <n v="1"/>
    <n v="1128.7"/>
    <x v="1"/>
    <x v="0"/>
    <n v="4"/>
    <n v="1128.7"/>
    <m/>
    <m/>
    <m/>
    <m/>
    <m/>
    <m/>
    <s v="Completed"/>
    <s v="Yes"/>
    <s v="No"/>
    <m/>
    <n v="573"/>
    <n v="450"/>
    <n v="2759712.3299794244"/>
    <n v="330643.50635802455"/>
    <n v="3.8641711229946525"/>
    <s v="Wireless Earbuds"/>
    <x v="1"/>
    <s v="Electronics"/>
    <s v="Electronics"/>
    <s v="Electronics"/>
    <n v="12"/>
    <s v="Electronics"/>
    <m/>
    <n v="2024"/>
    <n v="7"/>
    <n v="7"/>
    <n v="1"/>
    <s v="Weekend"/>
    <m/>
    <m/>
  </r>
  <r>
    <s v="WEB-6999"/>
    <x v="127"/>
    <s v="Vikram Mehta"/>
    <x v="4"/>
    <x v="1"/>
    <x v="11"/>
    <n v="2"/>
    <n v="2702.07"/>
    <x v="1"/>
    <x v="2"/>
    <n v="5"/>
    <n v="5404.14"/>
    <m/>
    <m/>
    <m/>
    <m/>
    <m/>
    <m/>
    <s v="Completed"/>
    <s v="No"/>
    <s v="No"/>
    <m/>
    <n v="573"/>
    <n v="450"/>
    <n v="2759712.3299794244"/>
    <n v="330643.50635802455"/>
    <n v="3.8641711229946525"/>
    <s v="Smart Watch"/>
    <x v="1"/>
    <s v="Electronics"/>
    <s v="Electronics"/>
    <s v="Electronics"/>
    <n v="17"/>
    <s v="Electronics"/>
    <m/>
    <n v="2023"/>
    <n v="12"/>
    <n v="13"/>
    <n v="4"/>
    <s v="Weekday"/>
    <m/>
    <m/>
  </r>
  <r>
    <s v="WEB-5497"/>
    <x v="19"/>
    <s v="Neha Mehta"/>
    <x v="5"/>
    <x v="0"/>
    <x v="0"/>
    <n v="1"/>
    <n v="1190.73"/>
    <x v="2"/>
    <x v="3"/>
    <n v="3"/>
    <n v="1190.73"/>
    <m/>
    <m/>
    <m/>
    <m/>
    <m/>
    <m/>
    <s v="Lost Sale"/>
    <s v="No"/>
    <s v="Yes"/>
    <m/>
    <n v="559"/>
    <n v="408"/>
    <n v="1463424.4009529033"/>
    <n v="118285.78776560788"/>
    <n v="3.8140589569160999"/>
    <s v="Water Bottle"/>
    <x v="0"/>
    <s v="Home &amp; Kitchen"/>
    <s v="Home &amp; Kitchen"/>
    <s v="Home &amp; Kitchen"/>
    <n v="2"/>
    <s v="Home &amp; Kitchen"/>
    <m/>
    <n v="2023"/>
    <n v="1"/>
    <n v="22"/>
    <n v="1"/>
    <s v="Weekday"/>
    <m/>
    <m/>
  </r>
  <r>
    <s v="WEB-6764"/>
    <x v="125"/>
    <s v="Tanya Khan"/>
    <x v="1"/>
    <x v="1"/>
    <x v="9"/>
    <n v="1"/>
    <n v="1087.01"/>
    <x v="2"/>
    <x v="0"/>
    <n v="5"/>
    <n v="1087.01"/>
    <m/>
    <m/>
    <m/>
    <m/>
    <m/>
    <m/>
    <s v="Completed"/>
    <s v="Yes"/>
    <s v="No"/>
    <m/>
    <n v="595"/>
    <n v="444"/>
    <n v="2759712.3299794244"/>
    <n v="330643.50635802455"/>
    <n v="3.8641711229946525"/>
    <s v="Usb Cable"/>
    <x v="1"/>
    <s v="Electronics"/>
    <s v="Electronics"/>
    <s v="Electronics"/>
    <n v="13"/>
    <s v="Electronics"/>
    <m/>
    <n v="2023"/>
    <n v="12"/>
    <n v="23"/>
    <n v="7"/>
    <s v="Weekday"/>
    <m/>
    <m/>
  </r>
  <r>
    <s v="WEB-6198"/>
    <x v="511"/>
    <s v="Simran Chatterjee"/>
    <x v="3"/>
    <x v="3"/>
    <x v="19"/>
    <n v="1"/>
    <n v="1550.92"/>
    <x v="3"/>
    <x v="0"/>
    <n v="4"/>
    <n v="1550.92"/>
    <m/>
    <m/>
    <m/>
    <m/>
    <m/>
    <m/>
    <s v="Completed"/>
    <s v="Yes"/>
    <s v="No"/>
    <m/>
    <n v="619"/>
    <n v="468"/>
    <n v="1892867.2841657216"/>
    <n v="199432.98236095349"/>
    <n v="3.8949824970828471"/>
    <s v="Sunglasses"/>
    <x v="3"/>
    <s v="Fashion"/>
    <s v="Fashion"/>
    <s v="Fashion"/>
    <n v="53"/>
    <s v="Fashion"/>
    <m/>
    <n v="2023"/>
    <n v="5"/>
    <n v="20"/>
    <n v="7"/>
    <s v="Weekday"/>
    <m/>
    <m/>
  </r>
  <r>
    <s v="WEB-6389"/>
    <x v="472"/>
    <s v="Ishaan Patel"/>
    <x v="3"/>
    <x v="1"/>
    <x v="8"/>
    <n v="1"/>
    <n v="2287.86"/>
    <x v="0"/>
    <x v="0"/>
    <n v="2"/>
    <n v="2287.86"/>
    <m/>
    <m/>
    <m/>
    <m/>
    <m/>
    <m/>
    <s v="Completed"/>
    <s v="Yes"/>
    <s v="No"/>
    <m/>
    <n v="619"/>
    <n v="468"/>
    <n v="2759712.3299794244"/>
    <n v="330643.50635802455"/>
    <n v="3.8641711229946525"/>
    <s v="Wireless Earbuds"/>
    <x v="1"/>
    <s v="Electronics"/>
    <s v="Electronics"/>
    <s v="Electronics"/>
    <n v="12"/>
    <s v="Electronics"/>
    <m/>
    <n v="2025"/>
    <n v="2"/>
    <n v="24"/>
    <n v="2"/>
    <s v="Weekday"/>
    <m/>
    <m/>
  </r>
  <r>
    <s v="WEB-5397"/>
    <x v="569"/>
    <s v="Sanjay Singh"/>
    <x v="4"/>
    <x v="2"/>
    <x v="15"/>
    <n v="2"/>
    <n v="327.94"/>
    <x v="3"/>
    <x v="0"/>
    <n v="4"/>
    <n v="655.88"/>
    <m/>
    <m/>
    <m/>
    <m/>
    <m/>
    <m/>
    <s v="Completed"/>
    <s v="No"/>
    <s v="No"/>
    <m/>
    <n v="573"/>
    <n v="450"/>
    <n v="594714.6477588166"/>
    <n v="60882.938065984097"/>
    <n v="3.804733727810651"/>
    <s v="Kids Story Book"/>
    <x v="2"/>
    <s v="Books"/>
    <s v="Books"/>
    <s v="Books"/>
    <n v="23"/>
    <s v="Books"/>
    <m/>
    <n v="2024"/>
    <n v="2"/>
    <n v="7"/>
    <n v="4"/>
    <s v="Weekend"/>
    <m/>
    <m/>
  </r>
  <r>
    <s v="WEB-7064"/>
    <x v="670"/>
    <s v="Neha Das"/>
    <x v="0"/>
    <x v="1"/>
    <x v="11"/>
    <n v="1"/>
    <n v="1495.34"/>
    <x v="1"/>
    <x v="0"/>
    <n v="4"/>
    <n v="1495.34"/>
    <m/>
    <m/>
    <m/>
    <m/>
    <m/>
    <m/>
    <s v="Completed"/>
    <s v="Yes"/>
    <s v="No"/>
    <m/>
    <n v="590"/>
    <n v="451"/>
    <n v="2759712.3299794244"/>
    <n v="330643.50635802455"/>
    <n v="3.8641711229946525"/>
    <s v="Smart Watch"/>
    <x v="1"/>
    <s v="Electronics"/>
    <s v="Electronics"/>
    <s v="Electronics"/>
    <n v="17"/>
    <s v="Electronics"/>
    <m/>
    <n v="2024"/>
    <n v="9"/>
    <n v="20"/>
    <n v="6"/>
    <s v="Weekday"/>
    <m/>
    <m/>
  </r>
  <r>
    <s v="WEB-6571"/>
    <x v="51"/>
    <s v="Vikram Das"/>
    <x v="4"/>
    <x v="2"/>
    <x v="13"/>
    <n v="1"/>
    <n v="756.03"/>
    <x v="0"/>
    <x v="2"/>
    <n v="4"/>
    <n v="756.03"/>
    <m/>
    <m/>
    <m/>
    <m/>
    <m/>
    <m/>
    <s v="Completed"/>
    <s v="No"/>
    <s v="No"/>
    <m/>
    <n v="573"/>
    <n v="450"/>
    <n v="594714.6477588166"/>
    <n v="60882.938065984097"/>
    <n v="3.804733727810651"/>
    <s v="Self-Help Book"/>
    <x v="2"/>
    <s v="Books"/>
    <s v="Books"/>
    <s v="Books"/>
    <n v="19"/>
    <s v="Books"/>
    <m/>
    <n v="2023"/>
    <n v="12"/>
    <n v="26"/>
    <n v="3"/>
    <s v="Weekday"/>
    <m/>
    <m/>
  </r>
  <r>
    <s v="WEB-6310"/>
    <x v="755"/>
    <s v="Simran Pillai"/>
    <x v="4"/>
    <x v="4"/>
    <x v="6"/>
    <n v="2"/>
    <n v="1304.5999999999999"/>
    <x v="1"/>
    <x v="0"/>
    <n v="5"/>
    <n v="2609.1999999999998"/>
    <m/>
    <m/>
    <m/>
    <m/>
    <m/>
    <m/>
    <s v="Completed"/>
    <s v="Yes"/>
    <s v="No"/>
    <m/>
    <n v="573"/>
    <n v="450"/>
    <n v="1098537.4901531704"/>
    <n v="96724.388030634553"/>
    <n v="3.9001122334455669"/>
    <s v="Lipstick"/>
    <x v="4"/>
    <s v="Beauty"/>
    <s v="Beauty"/>
    <s v="Beauty"/>
    <n v="10"/>
    <s v="Beauty"/>
    <m/>
    <n v="2023"/>
    <n v="8"/>
    <n v="5"/>
    <n v="7"/>
    <s v="Weekday"/>
    <m/>
    <m/>
  </r>
  <r>
    <s v="WEB-6133"/>
    <x v="209"/>
    <s v="Diya Joshi"/>
    <x v="0"/>
    <x v="4"/>
    <x v="6"/>
    <n v="1"/>
    <n v="676.54"/>
    <x v="4"/>
    <x v="1"/>
    <n v="1"/>
    <n v="676.54"/>
    <m/>
    <m/>
    <m/>
    <m/>
    <m/>
    <m/>
    <s v="Pending"/>
    <s v="No"/>
    <s v="Yes"/>
    <m/>
    <n v="590"/>
    <n v="451"/>
    <n v="1098537.4901531704"/>
    <n v="96724.388030634553"/>
    <n v="3.9001122334455669"/>
    <s v="Lipstick"/>
    <x v="4"/>
    <s v="Beauty"/>
    <s v="Beauty"/>
    <s v="Beauty"/>
    <n v="10"/>
    <s v="Beauty"/>
    <m/>
    <n v="2023"/>
    <n v="6"/>
    <n v="27"/>
    <n v="3"/>
    <s v="Weekday"/>
    <m/>
    <m/>
  </r>
  <r>
    <s v="WEB-9666"/>
    <x v="54"/>
    <s v="Aarav Menon"/>
    <x v="1"/>
    <x v="1"/>
    <x v="9"/>
    <n v="1"/>
    <n v="1923.1627263374514"/>
    <x v="3"/>
    <x v="0"/>
    <n v="5"/>
    <n v="1923.1627263374514"/>
    <m/>
    <m/>
    <m/>
    <m/>
    <m/>
    <m/>
    <s v="Completed"/>
    <s v="Yes"/>
    <s v="No"/>
    <m/>
    <n v="595"/>
    <n v="444"/>
    <n v="2759712.3299794244"/>
    <n v="330643.50635802455"/>
    <n v="3.8641711229946525"/>
    <s v="Usb Cable"/>
    <x v="1"/>
    <s v="Electronics"/>
    <s v="Electronics"/>
    <s v="Electronics"/>
    <n v="13"/>
    <s v="Electronics"/>
    <m/>
    <n v="2025"/>
    <n v="5"/>
    <n v="3"/>
    <n v="7"/>
    <s v="Weekday"/>
    <m/>
    <m/>
  </r>
  <r>
    <s v="WEB-5400"/>
    <x v="151"/>
    <s v="Aditya Rao"/>
    <x v="3"/>
    <x v="0"/>
    <x v="23"/>
    <n v="1"/>
    <n v="163.92"/>
    <x v="1"/>
    <x v="0"/>
    <n v="3"/>
    <n v="163.92"/>
    <m/>
    <m/>
    <m/>
    <m/>
    <m/>
    <m/>
    <s v="Completed"/>
    <s v="No"/>
    <s v="No"/>
    <m/>
    <n v="619"/>
    <n v="468"/>
    <n v="1463424.4009529033"/>
    <n v="118285.78776560788"/>
    <n v="3.8140589569160999"/>
    <s v="Led Bulb Pack"/>
    <x v="0"/>
    <s v="Home &amp; Kitchen"/>
    <s v="Home &amp; Kitchen"/>
    <s v="Home &amp; Kitchen"/>
    <n v="76"/>
    <s v="Home &amp; Kitchen"/>
    <m/>
    <n v="2024"/>
    <n v="2"/>
    <n v="29"/>
    <n v="5"/>
    <s v="Weekday"/>
    <m/>
    <m/>
  </r>
  <r>
    <s v="WEB-7013"/>
    <x v="433"/>
    <s v="Neha Patel"/>
    <x v="0"/>
    <x v="3"/>
    <x v="3"/>
    <n v="2"/>
    <n v="882.65"/>
    <x v="1"/>
    <x v="1"/>
    <n v="3"/>
    <n v="1765.3"/>
    <m/>
    <m/>
    <m/>
    <m/>
    <m/>
    <m/>
    <s v="Pending"/>
    <s v="No"/>
    <s v="Yes"/>
    <m/>
    <n v="590"/>
    <n v="451"/>
    <n v="1892867.2841657216"/>
    <n v="199432.98236095349"/>
    <n v="3.8949824970828471"/>
    <s v="Denim Jeans"/>
    <x v="3"/>
    <s v="Fashion"/>
    <s v="Fashion"/>
    <s v="Fashion"/>
    <n v="6"/>
    <s v="Fashion"/>
    <m/>
    <n v="2023"/>
    <n v="5"/>
    <n v="11"/>
    <n v="5"/>
    <s v="Weekday"/>
    <m/>
    <m/>
  </r>
  <r>
    <s v="WEB-6976"/>
    <x v="246"/>
    <s v="Simran Iyer"/>
    <x v="3"/>
    <x v="3"/>
    <x v="3"/>
    <n v="2"/>
    <n v="803.14"/>
    <x v="2"/>
    <x v="3"/>
    <n v="2"/>
    <n v="1606.28"/>
    <m/>
    <m/>
    <m/>
    <m/>
    <m/>
    <m/>
    <s v="Lost Sale"/>
    <s v="No"/>
    <s v="Yes"/>
    <m/>
    <n v="619"/>
    <n v="468"/>
    <n v="1892867.2841657216"/>
    <n v="199432.98236095349"/>
    <n v="3.8949824970828471"/>
    <s v="Denim Jeans"/>
    <x v="3"/>
    <s v="Fashion"/>
    <s v="Fashion"/>
    <s v="Fashion"/>
    <n v="6"/>
    <s v="Fashion"/>
    <m/>
    <n v="2024"/>
    <n v="6"/>
    <n v="7"/>
    <n v="6"/>
    <s v="Weekend"/>
    <m/>
    <m/>
  </r>
  <r>
    <s v="WEB-6774"/>
    <x v="349"/>
    <s v="Meera Bose"/>
    <x v="6"/>
    <x v="4"/>
    <x v="6"/>
    <n v="3"/>
    <n v="468.12"/>
    <x v="3"/>
    <x v="0"/>
    <n v="4"/>
    <n v="1404.3600000000001"/>
    <m/>
    <m/>
    <m/>
    <m/>
    <m/>
    <m/>
    <s v="Completed"/>
    <s v="Yes"/>
    <s v="No"/>
    <m/>
    <n v="558"/>
    <n v="430"/>
    <n v="1098537.4901531704"/>
    <n v="96724.388030634553"/>
    <n v="3.9001122334455669"/>
    <s v="Lipstick"/>
    <x v="4"/>
    <s v="Beauty"/>
    <s v="Beauty"/>
    <s v="Beauty"/>
    <n v="10"/>
    <s v="Beauty"/>
    <m/>
    <n v="2023"/>
    <n v="3"/>
    <n v="21"/>
    <n v="3"/>
    <s v="Weekday"/>
    <m/>
    <m/>
  </r>
  <r>
    <s v="WEB-6346"/>
    <x v="553"/>
    <s v="Vivaan Nair"/>
    <x v="2"/>
    <x v="3"/>
    <x v="19"/>
    <n v="1"/>
    <n v="1908"/>
    <x v="4"/>
    <x v="0"/>
    <n v="5"/>
    <n v="1908"/>
    <m/>
    <m/>
    <m/>
    <m/>
    <m/>
    <m/>
    <s v="Completed"/>
    <s v="Yes"/>
    <s v="No"/>
    <m/>
    <n v="589"/>
    <n v="426"/>
    <n v="1892867.2841657216"/>
    <n v="199432.98236095349"/>
    <n v="3.8949824970828471"/>
    <s v="Sunglasses"/>
    <x v="3"/>
    <s v="Fashion"/>
    <s v="Fashion"/>
    <s v="Fashion"/>
    <n v="53"/>
    <s v="Fashion"/>
    <m/>
    <n v="2023"/>
    <n v="7"/>
    <n v="7"/>
    <n v="6"/>
    <s v="Weeken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B94594-31A5-4F21-A05E-0FC753EB2D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Month">
  <location ref="A6:B19" firstHeaderRow="1" firstDataRow="1" firstDataCol="1"/>
  <pivotFields count="41">
    <pivotField dataField="1"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axis="axisRow" showAll="0">
      <items count="13">
        <item x="5"/>
        <item x="0"/>
        <item x="4"/>
        <item x="7"/>
        <item x="6"/>
        <item x="11"/>
        <item x="2"/>
        <item x="9"/>
        <item x="1"/>
        <item x="8"/>
        <item x="3"/>
        <item x="10"/>
        <item t="default"/>
      </items>
    </pivotField>
    <pivotField showAll="0"/>
    <pivotField showAll="0"/>
    <pivotField showAll="0"/>
    <pivotField showAll="0"/>
  </pivotFields>
  <rowFields count="1">
    <field x="36"/>
  </rowFields>
  <rowItems count="13">
    <i>
      <x/>
    </i>
    <i>
      <x v="1"/>
    </i>
    <i>
      <x v="2"/>
    </i>
    <i>
      <x v="3"/>
    </i>
    <i>
      <x v="4"/>
    </i>
    <i>
      <x v="5"/>
    </i>
    <i>
      <x v="6"/>
    </i>
    <i>
      <x v="7"/>
    </i>
    <i>
      <x v="8"/>
    </i>
    <i>
      <x v="9"/>
    </i>
    <i>
      <x v="10"/>
    </i>
    <i>
      <x v="11"/>
    </i>
    <i t="grand">
      <x/>
    </i>
  </rowItems>
  <colItems count="1">
    <i/>
  </colItems>
  <dataFields count="1">
    <dataField name="Order Count" fld="0" subtotal="count" baseField="0" baseItem="0"/>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12B1A7-1090-4A14-BA9A-7C81BFB7BC0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9" rowHeaderCaption="Product Category">
  <location ref="A4:B10" firstHeaderRow="1" firstDataRow="1" firstDataCol="1"/>
  <pivotFields count="45">
    <pivotField showAll="0"/>
    <pivotField numFmtId="164" showAll="0">
      <items count="906">
        <item x="526"/>
        <item x="333"/>
        <item x="645"/>
        <item x="480"/>
        <item x="798"/>
        <item x="259"/>
        <item x="661"/>
        <item x="100"/>
        <item x="429"/>
        <item x="237"/>
        <item x="416"/>
        <item x="822"/>
        <item x="638"/>
        <item x="130"/>
        <item x="317"/>
        <item x="391"/>
        <item x="374"/>
        <item x="281"/>
        <item x="303"/>
        <item x="830"/>
        <item x="252"/>
        <item x="19"/>
        <item x="725"/>
        <item x="230"/>
        <item x="790"/>
        <item x="728"/>
        <item x="730"/>
        <item x="436"/>
        <item x="290"/>
        <item x="769"/>
        <item x="774"/>
        <item x="336"/>
        <item x="322"/>
        <item x="848"/>
        <item x="876"/>
        <item x="808"/>
        <item x="411"/>
        <item x="768"/>
        <item x="751"/>
        <item x="272"/>
        <item x="523"/>
        <item x="555"/>
        <item x="396"/>
        <item x="873"/>
        <item x="527"/>
        <item x="304"/>
        <item x="397"/>
        <item x="52"/>
        <item x="792"/>
        <item x="86"/>
        <item x="388"/>
        <item x="832"/>
        <item x="192"/>
        <item x="782"/>
        <item x="778"/>
        <item x="168"/>
        <item x="46"/>
        <item x="750"/>
        <item x="623"/>
        <item x="129"/>
        <item x="542"/>
        <item x="6"/>
        <item x="608"/>
        <item x="190"/>
        <item x="606"/>
        <item x="12"/>
        <item x="796"/>
        <item x="520"/>
        <item x="537"/>
        <item x="426"/>
        <item x="583"/>
        <item x="45"/>
        <item x="834"/>
        <item x="663"/>
        <item x="696"/>
        <item x="126"/>
        <item x="258"/>
        <item x="722"/>
        <item x="349"/>
        <item x="641"/>
        <item x="517"/>
        <item x="371"/>
        <item x="724"/>
        <item x="734"/>
        <item x="636"/>
        <item x="79"/>
        <item x="742"/>
        <item x="93"/>
        <item x="493"/>
        <item x="612"/>
        <item x="784"/>
        <item x="851"/>
        <item x="631"/>
        <item x="402"/>
        <item x="152"/>
        <item x="311"/>
        <item x="32"/>
        <item x="726"/>
        <item x="361"/>
        <item x="587"/>
        <item x="844"/>
        <item x="766"/>
        <item x="61"/>
        <item x="34"/>
        <item x="324"/>
        <item x="889"/>
        <item x="492"/>
        <item x="31"/>
        <item x="386"/>
        <item x="666"/>
        <item x="473"/>
        <item x="710"/>
        <item x="35"/>
        <item x="653"/>
        <item x="363"/>
        <item x="543"/>
        <item x="715"/>
        <item x="791"/>
        <item x="56"/>
        <item x="111"/>
        <item x="215"/>
        <item x="169"/>
        <item x="460"/>
        <item x="112"/>
        <item x="83"/>
        <item x="11"/>
        <item x="143"/>
        <item x="292"/>
        <item x="699"/>
        <item x="433"/>
        <item x="898"/>
        <item x="321"/>
        <item x="787"/>
        <item x="38"/>
        <item x="560"/>
        <item x="373"/>
        <item x="48"/>
        <item x="368"/>
        <item x="511"/>
        <item x="502"/>
        <item x="880"/>
        <item x="693"/>
        <item x="575"/>
        <item x="435"/>
        <item x="764"/>
        <item x="394"/>
        <item x="685"/>
        <item x="677"/>
        <item x="799"/>
        <item x="850"/>
        <item x="288"/>
        <item x="624"/>
        <item x="160"/>
        <item x="154"/>
        <item x="84"/>
        <item x="446"/>
        <item x="550"/>
        <item x="364"/>
        <item x="895"/>
        <item x="239"/>
        <item x="66"/>
        <item x="552"/>
        <item x="220"/>
        <item x="748"/>
        <item x="843"/>
        <item x="524"/>
        <item x="441"/>
        <item x="76"/>
        <item x="415"/>
        <item x="232"/>
        <item x="839"/>
        <item x="741"/>
        <item x="501"/>
        <item x="68"/>
        <item x="451"/>
        <item x="533"/>
        <item x="209"/>
        <item x="894"/>
        <item x="899"/>
        <item x="615"/>
        <item x="716"/>
        <item x="571"/>
        <item x="626"/>
        <item x="166"/>
        <item x="195"/>
        <item x="497"/>
        <item x="553"/>
        <item x="300"/>
        <item x="41"/>
        <item x="888"/>
        <item x="277"/>
        <item x="164"/>
        <item x="744"/>
        <item x="717"/>
        <item x="885"/>
        <item x="177"/>
        <item x="863"/>
        <item x="609"/>
        <item x="494"/>
        <item x="389"/>
        <item x="816"/>
        <item x="859"/>
        <item x="478"/>
        <item x="381"/>
        <item x="634"/>
        <item x="875"/>
        <item x="312"/>
        <item x="512"/>
        <item x="479"/>
        <item x="200"/>
        <item x="2"/>
        <item x="765"/>
        <item x="629"/>
        <item x="95"/>
        <item x="755"/>
        <item x="703"/>
        <item x="467"/>
        <item x="109"/>
        <item x="598"/>
        <item x="860"/>
        <item x="271"/>
        <item x="338"/>
        <item x="461"/>
        <item x="562"/>
        <item x="294"/>
        <item x="819"/>
        <item x="705"/>
        <item x="286"/>
        <item x="678"/>
        <item x="276"/>
        <item x="124"/>
        <item x="788"/>
        <item x="422"/>
        <item x="413"/>
        <item x="224"/>
        <item x="187"/>
        <item x="877"/>
        <item x="484"/>
        <item x="847"/>
        <item x="465"/>
        <item x="508"/>
        <item x="401"/>
        <item x="903"/>
        <item x="115"/>
        <item x="291"/>
        <item x="854"/>
        <item x="743"/>
        <item x="541"/>
        <item x="692"/>
        <item x="278"/>
        <item x="353"/>
        <item x="136"/>
        <item x="103"/>
        <item x="763"/>
        <item x="202"/>
        <item x="387"/>
        <item x="198"/>
        <item x="253"/>
        <item x="42"/>
        <item x="131"/>
        <item x="616"/>
        <item x="161"/>
        <item x="818"/>
        <item x="439"/>
        <item x="879"/>
        <item x="108"/>
        <item x="273"/>
        <item x="704"/>
        <item x="671"/>
        <item x="650"/>
        <item x="746"/>
        <item x="404"/>
        <item x="403"/>
        <item x="721"/>
        <item x="857"/>
        <item x="640"/>
        <item x="424"/>
        <item x="307"/>
        <item x="515"/>
        <item x="625"/>
        <item x="221"/>
        <item x="378"/>
        <item x="521"/>
        <item x="92"/>
        <item x="173"/>
        <item x="390"/>
        <item x="628"/>
        <item x="241"/>
        <item x="632"/>
        <item x="274"/>
        <item x="487"/>
        <item x="318"/>
        <item x="350"/>
        <item x="893"/>
        <item x="469"/>
        <item x="123"/>
        <item x="544"/>
        <item x="584"/>
        <item x="605"/>
        <item x="50"/>
        <item x="682"/>
        <item x="184"/>
        <item x="463"/>
        <item x="545"/>
        <item x="432"/>
        <item x="384"/>
        <item x="737"/>
        <item x="9"/>
        <item x="601"/>
        <item x="47"/>
        <item x="64"/>
        <item x="450"/>
        <item x="73"/>
        <item x="474"/>
        <item x="280"/>
        <item x="213"/>
        <item x="366"/>
        <item x="619"/>
        <item x="226"/>
        <item x="417"/>
        <item x="147"/>
        <item x="27"/>
        <item x="554"/>
        <item x="39"/>
        <item x="22"/>
        <item x="134"/>
        <item x="514"/>
        <item x="212"/>
        <item x="309"/>
        <item x="718"/>
        <item x="293"/>
        <item x="346"/>
        <item x="733"/>
        <item x="579"/>
        <item x="135"/>
        <item x="43"/>
        <item x="392"/>
        <item x="234"/>
        <item x="231"/>
        <item x="530"/>
        <item x="144"/>
        <item x="708"/>
        <item x="580"/>
        <item x="127"/>
        <item x="248"/>
        <item x="299"/>
        <item x="329"/>
        <item x="20"/>
        <item x="142"/>
        <item x="72"/>
        <item x="805"/>
        <item x="358"/>
        <item x="243"/>
        <item x="125"/>
        <item x="270"/>
        <item x="328"/>
        <item x="51"/>
        <item x="654"/>
        <item x="600"/>
        <item x="572"/>
        <item x="476"/>
        <item x="216"/>
        <item x="657"/>
        <item x="399"/>
        <item x="648"/>
        <item x="797"/>
        <item x="856"/>
        <item x="114"/>
        <item x="240"/>
        <item x="683"/>
        <item x="904"/>
        <item x="285"/>
        <item x="549"/>
        <item x="379"/>
        <item x="257"/>
        <item x="841"/>
        <item x="483"/>
        <item x="878"/>
        <item x="548"/>
        <item x="503"/>
        <item x="222"/>
        <item x="574"/>
        <item x="695"/>
        <item x="437"/>
        <item x="867"/>
        <item x="85"/>
        <item x="813"/>
        <item x="148"/>
        <item x="455"/>
        <item x="723"/>
        <item x="869"/>
        <item x="655"/>
        <item x="590"/>
        <item x="182"/>
        <item x="753"/>
        <item x="251"/>
        <item x="204"/>
        <item x="3"/>
        <item x="882"/>
        <item x="569"/>
        <item x="498"/>
        <item x="837"/>
        <item x="330"/>
        <item x="244"/>
        <item x="452"/>
        <item x="525"/>
        <item x="701"/>
        <item x="116"/>
        <item x="181"/>
        <item x="804"/>
        <item x="0"/>
        <item x="158"/>
        <item x="806"/>
        <item x="331"/>
        <item x="365"/>
        <item x="845"/>
        <item x="576"/>
        <item x="180"/>
        <item x="315"/>
        <item x="118"/>
        <item x="884"/>
        <item x="151"/>
        <item x="809"/>
        <item x="78"/>
        <item x="264"/>
        <item x="23"/>
        <item x="675"/>
        <item x="890"/>
        <item x="518"/>
        <item x="866"/>
        <item x="577"/>
        <item x="578"/>
        <item x="849"/>
        <item x="477"/>
        <item x="838"/>
        <item x="865"/>
        <item x="207"/>
        <item x="658"/>
        <item x="260"/>
        <item x="803"/>
        <item x="852"/>
        <item x="486"/>
        <item x="858"/>
        <item x="637"/>
        <item x="430"/>
        <item x="82"/>
        <item x="28"/>
        <item x="900"/>
        <item x="342"/>
        <item x="5"/>
        <item x="193"/>
        <item x="510"/>
        <item x="630"/>
        <item x="149"/>
        <item x="188"/>
        <item x="205"/>
        <item x="833"/>
        <item x="423"/>
        <item x="801"/>
        <item x="146"/>
        <item x="26"/>
        <item x="690"/>
        <item x="688"/>
        <item x="672"/>
        <item x="532"/>
        <item x="395"/>
        <item x="660"/>
        <item x="475"/>
        <item x="620"/>
        <item x="793"/>
        <item x="302"/>
        <item x="597"/>
        <item x="642"/>
        <item x="871"/>
        <item x="156"/>
        <item x="323"/>
        <item x="117"/>
        <item x="471"/>
        <item x="495"/>
        <item x="673"/>
        <item x="91"/>
        <item x="431"/>
        <item x="13"/>
        <item x="453"/>
        <item x="457"/>
        <item x="443"/>
        <item x="674"/>
        <item x="639"/>
        <item x="393"/>
        <item x="861"/>
        <item x="466"/>
        <item x="238"/>
        <item x="664"/>
        <item x="570"/>
        <item x="223"/>
        <item x="63"/>
        <item x="593"/>
        <item x="535"/>
        <item x="565"/>
        <item x="434"/>
        <item x="667"/>
        <item x="55"/>
        <item x="529"/>
        <item x="284"/>
        <item x="214"/>
        <item x="199"/>
        <item x="776"/>
        <item x="122"/>
        <item x="407"/>
        <item x="306"/>
        <item x="266"/>
        <item x="482"/>
        <item x="167"/>
        <item x="752"/>
        <item x="113"/>
        <item x="189"/>
        <item x="538"/>
        <item x="709"/>
        <item x="242"/>
        <item x="246"/>
        <item x="201"/>
        <item x="268"/>
        <item x="449"/>
        <item x="760"/>
        <item x="500"/>
        <item x="225"/>
        <item x="400"/>
        <item x="596"/>
        <item x="269"/>
        <item x="892"/>
        <item x="261"/>
        <item x="89"/>
        <item x="897"/>
        <item x="643"/>
        <item x="194"/>
        <item x="458"/>
        <item x="454"/>
        <item x="249"/>
        <item x="398"/>
        <item x="686"/>
        <item x="464"/>
        <item x="853"/>
        <item x="58"/>
        <item x="157"/>
        <item x="700"/>
        <item x="314"/>
        <item x="21"/>
        <item x="779"/>
        <item x="97"/>
        <item x="44"/>
        <item x="821"/>
        <item x="872"/>
        <item x="714"/>
        <item x="99"/>
        <item x="326"/>
        <item x="210"/>
        <item x="603"/>
        <item x="563"/>
        <item x="376"/>
        <item x="362"/>
        <item x="902"/>
        <item x="815"/>
        <item x="57"/>
        <item x="706"/>
        <item x="505"/>
        <item x="814"/>
        <item x="490"/>
        <item x="887"/>
        <item x="448"/>
        <item x="835"/>
        <item x="607"/>
        <item x="504"/>
        <item x="794"/>
        <item x="747"/>
        <item x="827"/>
        <item x="94"/>
        <item x="594"/>
        <item x="357"/>
        <item x="319"/>
        <item x="468"/>
        <item x="617"/>
        <item x="427"/>
        <item x="697"/>
        <item x="516"/>
        <item x="255"/>
        <item x="18"/>
        <item x="589"/>
        <item x="334"/>
        <item x="24"/>
        <item x="633"/>
        <item x="36"/>
        <item x="823"/>
        <item x="886"/>
        <item x="67"/>
        <item x="767"/>
        <item x="320"/>
        <item x="456"/>
        <item x="635"/>
        <item x="707"/>
        <item x="420"/>
        <item x="81"/>
        <item x="414"/>
        <item x="176"/>
        <item x="795"/>
        <item x="339"/>
        <item x="614"/>
        <item x="90"/>
        <item x="405"/>
        <item x="337"/>
        <item x="355"/>
        <item x="761"/>
        <item x="60"/>
        <item x="681"/>
        <item x="16"/>
        <item x="591"/>
        <item x="1"/>
        <item x="749"/>
        <item x="846"/>
        <item x="775"/>
        <item x="566"/>
        <item x="622"/>
        <item x="183"/>
        <item x="140"/>
        <item x="348"/>
        <item x="670"/>
        <item x="585"/>
        <item x="354"/>
        <item x="137"/>
        <item x="786"/>
        <item x="621"/>
        <item x="564"/>
        <item x="186"/>
        <item x="77"/>
        <item x="211"/>
        <item x="70"/>
        <item x="896"/>
        <item x="247"/>
        <item x="506"/>
        <item x="344"/>
        <item x="40"/>
        <item x="826"/>
        <item x="592"/>
        <item x="599"/>
        <item x="586"/>
        <item x="128"/>
        <item x="573"/>
        <item x="557"/>
        <item x="758"/>
        <item x="491"/>
        <item x="65"/>
        <item x="840"/>
        <item x="14"/>
        <item x="419"/>
        <item x="347"/>
        <item x="868"/>
        <item x="883"/>
        <item x="836"/>
        <item x="789"/>
        <item x="785"/>
        <item x="558"/>
        <item x="531"/>
        <item x="864"/>
        <item x="780"/>
        <item x="820"/>
        <item x="649"/>
        <item x="618"/>
        <item x="4"/>
        <item x="462"/>
        <item x="380"/>
        <item x="679"/>
        <item x="488"/>
        <item x="698"/>
        <item x="445"/>
        <item x="375"/>
        <item x="88"/>
        <item x="308"/>
        <item x="30"/>
        <item x="442"/>
        <item x="901"/>
        <item x="802"/>
        <item x="196"/>
        <item x="588"/>
        <item x="800"/>
        <item x="107"/>
        <item x="262"/>
        <item x="250"/>
        <item x="627"/>
        <item x="351"/>
        <item x="762"/>
        <item x="519"/>
        <item x="644"/>
        <item x="7"/>
        <item x="662"/>
        <item x="298"/>
        <item x="62"/>
        <item x="206"/>
        <item x="69"/>
        <item x="332"/>
        <item x="53"/>
        <item x="610"/>
        <item x="341"/>
        <item x="71"/>
        <item x="179"/>
        <item x="811"/>
        <item x="345"/>
        <item x="522"/>
        <item x="325"/>
        <item x="245"/>
        <item x="438"/>
        <item x="561"/>
        <item x="33"/>
        <item x="275"/>
        <item x="101"/>
        <item x="175"/>
        <item x="485"/>
        <item x="219"/>
        <item x="370"/>
        <item x="165"/>
        <item x="153"/>
        <item x="489"/>
        <item x="228"/>
        <item x="155"/>
        <item x="604"/>
        <item x="170"/>
        <item x="412"/>
        <item x="356"/>
        <item x="316"/>
        <item x="777"/>
        <item x="720"/>
        <item x="340"/>
        <item x="283"/>
        <item x="536"/>
        <item x="684"/>
        <item x="509"/>
        <item x="297"/>
        <item x="310"/>
        <item x="359"/>
        <item x="812"/>
        <item x="10"/>
        <item x="279"/>
        <item x="367"/>
        <item x="459"/>
        <item x="305"/>
        <item x="783"/>
        <item x="602"/>
        <item x="444"/>
        <item x="772"/>
        <item x="828"/>
        <item x="296"/>
        <item x="295"/>
        <item x="59"/>
        <item x="807"/>
        <item x="172"/>
        <item x="162"/>
        <item x="191"/>
        <item x="8"/>
        <item x="383"/>
        <item x="547"/>
        <item x="98"/>
        <item x="736"/>
        <item x="25"/>
        <item x="110"/>
        <item x="665"/>
        <item x="754"/>
        <item x="145"/>
        <item x="771"/>
        <item x="738"/>
        <item x="421"/>
        <item x="15"/>
        <item x="408"/>
        <item x="757"/>
        <item x="647"/>
        <item x="891"/>
        <item x="712"/>
        <item x="254"/>
        <item x="29"/>
        <item x="425"/>
        <item x="121"/>
        <item x="472"/>
        <item x="651"/>
        <item x="185"/>
        <item x="756"/>
        <item x="159"/>
        <item x="694"/>
        <item x="652"/>
        <item x="74"/>
        <item x="87"/>
        <item x="507"/>
        <item x="824"/>
        <item x="735"/>
        <item x="719"/>
        <item x="745"/>
        <item x="874"/>
        <item x="611"/>
        <item x="418"/>
        <item x="528"/>
        <item x="740"/>
        <item x="556"/>
        <item x="729"/>
        <item x="568"/>
        <item x="104"/>
        <item x="540"/>
        <item x="102"/>
        <item x="731"/>
        <item x="513"/>
        <item x="218"/>
        <item x="132"/>
        <item x="233"/>
        <item x="406"/>
        <item x="203"/>
        <item x="689"/>
        <item x="496"/>
        <item x="659"/>
        <item x="267"/>
        <item x="141"/>
        <item x="106"/>
        <item x="80"/>
        <item x="197"/>
        <item x="75"/>
        <item x="759"/>
        <item x="335"/>
        <item x="256"/>
        <item x="829"/>
        <item x="539"/>
        <item x="17"/>
        <item x="105"/>
        <item x="481"/>
        <item x="385"/>
        <item x="713"/>
        <item x="676"/>
        <item x="428"/>
        <item x="139"/>
        <item x="372"/>
        <item x="263"/>
        <item x="174"/>
        <item x="377"/>
        <item x="499"/>
        <item x="546"/>
        <item x="163"/>
        <item x="360"/>
        <item x="855"/>
        <item x="265"/>
        <item x="842"/>
        <item x="831"/>
        <item x="287"/>
        <item x="447"/>
        <item x="54"/>
        <item x="668"/>
        <item x="567"/>
        <item x="559"/>
        <item x="581"/>
        <item x="702"/>
        <item x="119"/>
        <item x="138"/>
        <item x="770"/>
        <item x="691"/>
        <item x="236"/>
        <item x="732"/>
        <item x="825"/>
        <item x="440"/>
        <item x="382"/>
        <item x="301"/>
        <item x="773"/>
        <item x="282"/>
        <item x="817"/>
        <item x="669"/>
        <item x="727"/>
        <item x="810"/>
        <item x="646"/>
        <item x="120"/>
        <item x="656"/>
        <item x="343"/>
        <item x="369"/>
        <item x="781"/>
        <item x="327"/>
        <item x="217"/>
        <item x="208"/>
        <item x="551"/>
        <item x="862"/>
        <item x="96"/>
        <item x="470"/>
        <item x="229"/>
        <item x="409"/>
        <item x="49"/>
        <item x="613"/>
        <item x="881"/>
        <item x="150"/>
        <item x="352"/>
        <item x="171"/>
        <item x="235"/>
        <item x="595"/>
        <item x="313"/>
        <item x="534"/>
        <item x="289"/>
        <item x="178"/>
        <item x="133"/>
        <item x="227"/>
        <item x="711"/>
        <item x="687"/>
        <item x="582"/>
        <item x="680"/>
        <item x="410"/>
        <item x="37"/>
        <item x="870"/>
        <item x="739"/>
        <item t="default"/>
      </items>
    </pivotField>
    <pivotField showAll="0"/>
    <pivotField showAll="0">
      <items count="10">
        <item x="2"/>
        <item x="7"/>
        <item x="6"/>
        <item x="4"/>
        <item x="5"/>
        <item x="0"/>
        <item x="3"/>
        <item x="8"/>
        <item x="1"/>
        <item t="default"/>
      </items>
    </pivotField>
    <pivotField axis="axisRow" showAll="0">
      <items count="6">
        <item x="4"/>
        <item x="2"/>
        <item x="1"/>
        <item x="3"/>
        <item x="0"/>
        <item t="default"/>
      </items>
    </pivotField>
    <pivotField showAll="0"/>
    <pivotField showAll="0"/>
    <pivotField showAll="0"/>
    <pivotField showAll="0">
      <items count="7">
        <item x="2"/>
        <item x="1"/>
        <item x="0"/>
        <item x="3"/>
        <item x="5"/>
        <item x="4"/>
        <item t="default"/>
      </items>
    </pivotField>
    <pivotField showAll="0">
      <items count="9">
        <item m="1" x="6"/>
        <item m="1" x="4"/>
        <item m="1" x="5"/>
        <item m="1" x="7"/>
        <item x="3"/>
        <item x="0"/>
        <item x="1"/>
        <item x="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1"/>
    </i>
    <i>
      <x v="2"/>
    </i>
    <i>
      <x v="3"/>
    </i>
    <i>
      <x v="4"/>
    </i>
    <i t="grand">
      <x/>
    </i>
  </rowItems>
  <colItems count="1">
    <i/>
  </colItems>
  <dataFields count="1">
    <dataField name="Total Sales" fld="11" baseField="0" baseItem="0" numFmtId="165"/>
  </dataFields>
  <formats count="1">
    <format dxfId="20">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4" count="5">
              <x v="0"/>
              <x v="1"/>
              <x v="2"/>
              <x v="3"/>
              <x v="4"/>
            </reference>
          </references>
        </pivotArea>
      </pivotAreas>
    </conditionalFormat>
  </conditionalFormats>
  <chartFormats count="2">
    <chartFormat chart="86" format="2" series="1">
      <pivotArea type="data" outline="0" fieldPosition="0">
        <references count="1">
          <reference field="4294967294" count="1" selected="0">
            <x v="0"/>
          </reference>
        </references>
      </pivotArea>
    </chartFormat>
    <chartFormat chart="8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9D7BDD-E763-46D0-92C5-10B0C6B39FF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ity">
  <location ref="A4:B14" firstHeaderRow="1" firstDataRow="1" firstDataCol="1"/>
  <pivotFields count="45">
    <pivotField dataField="1" showAll="0"/>
    <pivotField numFmtId="164" showAll="0">
      <items count="906">
        <item x="526"/>
        <item x="333"/>
        <item x="645"/>
        <item x="480"/>
        <item x="798"/>
        <item x="259"/>
        <item x="661"/>
        <item x="100"/>
        <item x="429"/>
        <item x="237"/>
        <item x="416"/>
        <item x="822"/>
        <item x="638"/>
        <item x="130"/>
        <item x="317"/>
        <item x="391"/>
        <item x="374"/>
        <item x="281"/>
        <item x="303"/>
        <item x="830"/>
        <item x="252"/>
        <item x="19"/>
        <item x="725"/>
        <item x="230"/>
        <item x="790"/>
        <item x="728"/>
        <item x="730"/>
        <item x="436"/>
        <item x="290"/>
        <item x="769"/>
        <item x="774"/>
        <item x="336"/>
        <item x="322"/>
        <item x="848"/>
        <item x="876"/>
        <item x="808"/>
        <item x="411"/>
        <item x="768"/>
        <item x="751"/>
        <item x="272"/>
        <item x="523"/>
        <item x="555"/>
        <item x="396"/>
        <item x="873"/>
        <item x="527"/>
        <item x="304"/>
        <item x="397"/>
        <item x="52"/>
        <item x="792"/>
        <item x="86"/>
        <item x="388"/>
        <item x="832"/>
        <item x="192"/>
        <item x="782"/>
        <item x="778"/>
        <item x="168"/>
        <item x="46"/>
        <item x="750"/>
        <item x="623"/>
        <item x="129"/>
        <item x="542"/>
        <item x="6"/>
        <item x="608"/>
        <item x="190"/>
        <item x="606"/>
        <item x="12"/>
        <item x="796"/>
        <item x="520"/>
        <item x="537"/>
        <item x="426"/>
        <item x="583"/>
        <item x="45"/>
        <item x="834"/>
        <item x="663"/>
        <item x="696"/>
        <item x="126"/>
        <item x="258"/>
        <item x="722"/>
        <item x="349"/>
        <item x="641"/>
        <item x="517"/>
        <item x="371"/>
        <item x="724"/>
        <item x="734"/>
        <item x="636"/>
        <item x="79"/>
        <item x="742"/>
        <item x="93"/>
        <item x="493"/>
        <item x="612"/>
        <item x="784"/>
        <item x="851"/>
        <item x="631"/>
        <item x="402"/>
        <item x="152"/>
        <item x="311"/>
        <item x="32"/>
        <item x="726"/>
        <item x="361"/>
        <item x="587"/>
        <item x="844"/>
        <item x="766"/>
        <item x="61"/>
        <item x="34"/>
        <item x="324"/>
        <item x="889"/>
        <item x="492"/>
        <item x="31"/>
        <item x="386"/>
        <item x="666"/>
        <item x="473"/>
        <item x="710"/>
        <item x="35"/>
        <item x="653"/>
        <item x="363"/>
        <item x="543"/>
        <item x="715"/>
        <item x="791"/>
        <item x="56"/>
        <item x="111"/>
        <item x="215"/>
        <item x="169"/>
        <item x="460"/>
        <item x="112"/>
        <item x="83"/>
        <item x="11"/>
        <item x="143"/>
        <item x="292"/>
        <item x="699"/>
        <item x="433"/>
        <item x="898"/>
        <item x="321"/>
        <item x="787"/>
        <item x="38"/>
        <item x="560"/>
        <item x="373"/>
        <item x="48"/>
        <item x="368"/>
        <item x="511"/>
        <item x="502"/>
        <item x="880"/>
        <item x="693"/>
        <item x="575"/>
        <item x="435"/>
        <item x="764"/>
        <item x="394"/>
        <item x="685"/>
        <item x="677"/>
        <item x="799"/>
        <item x="850"/>
        <item x="288"/>
        <item x="624"/>
        <item x="160"/>
        <item x="154"/>
        <item x="84"/>
        <item x="446"/>
        <item x="550"/>
        <item x="364"/>
        <item x="895"/>
        <item x="239"/>
        <item x="66"/>
        <item x="552"/>
        <item x="220"/>
        <item x="748"/>
        <item x="843"/>
        <item x="524"/>
        <item x="441"/>
        <item x="76"/>
        <item x="415"/>
        <item x="232"/>
        <item x="839"/>
        <item x="741"/>
        <item x="501"/>
        <item x="68"/>
        <item x="451"/>
        <item x="533"/>
        <item x="209"/>
        <item x="894"/>
        <item x="899"/>
        <item x="615"/>
        <item x="716"/>
        <item x="571"/>
        <item x="626"/>
        <item x="166"/>
        <item x="195"/>
        <item x="497"/>
        <item x="553"/>
        <item x="300"/>
        <item x="41"/>
        <item x="888"/>
        <item x="277"/>
        <item x="164"/>
        <item x="744"/>
        <item x="717"/>
        <item x="885"/>
        <item x="177"/>
        <item x="863"/>
        <item x="609"/>
        <item x="494"/>
        <item x="389"/>
        <item x="816"/>
        <item x="859"/>
        <item x="478"/>
        <item x="381"/>
        <item x="634"/>
        <item x="875"/>
        <item x="312"/>
        <item x="512"/>
        <item x="479"/>
        <item x="200"/>
        <item x="2"/>
        <item x="765"/>
        <item x="629"/>
        <item x="95"/>
        <item x="755"/>
        <item x="703"/>
        <item x="467"/>
        <item x="109"/>
        <item x="598"/>
        <item x="860"/>
        <item x="271"/>
        <item x="338"/>
        <item x="461"/>
        <item x="562"/>
        <item x="294"/>
        <item x="819"/>
        <item x="705"/>
        <item x="286"/>
        <item x="678"/>
        <item x="276"/>
        <item x="124"/>
        <item x="788"/>
        <item x="422"/>
        <item x="413"/>
        <item x="224"/>
        <item x="187"/>
        <item x="877"/>
        <item x="484"/>
        <item x="847"/>
        <item x="465"/>
        <item x="508"/>
        <item x="401"/>
        <item x="903"/>
        <item x="115"/>
        <item x="291"/>
        <item x="854"/>
        <item x="743"/>
        <item x="541"/>
        <item x="692"/>
        <item x="278"/>
        <item x="353"/>
        <item x="136"/>
        <item x="103"/>
        <item x="763"/>
        <item x="202"/>
        <item x="387"/>
        <item x="198"/>
        <item x="253"/>
        <item x="42"/>
        <item x="131"/>
        <item x="616"/>
        <item x="161"/>
        <item x="818"/>
        <item x="439"/>
        <item x="879"/>
        <item x="108"/>
        <item x="273"/>
        <item x="704"/>
        <item x="671"/>
        <item x="650"/>
        <item x="746"/>
        <item x="404"/>
        <item x="403"/>
        <item x="721"/>
        <item x="857"/>
        <item x="640"/>
        <item x="424"/>
        <item x="307"/>
        <item x="515"/>
        <item x="625"/>
        <item x="221"/>
        <item x="378"/>
        <item x="521"/>
        <item x="92"/>
        <item x="173"/>
        <item x="390"/>
        <item x="628"/>
        <item x="241"/>
        <item x="632"/>
        <item x="274"/>
        <item x="487"/>
        <item x="318"/>
        <item x="350"/>
        <item x="893"/>
        <item x="469"/>
        <item x="123"/>
        <item x="544"/>
        <item x="584"/>
        <item x="605"/>
        <item x="50"/>
        <item x="682"/>
        <item x="184"/>
        <item x="463"/>
        <item x="545"/>
        <item x="432"/>
        <item x="384"/>
        <item x="737"/>
        <item x="9"/>
        <item x="601"/>
        <item x="47"/>
        <item x="64"/>
        <item x="450"/>
        <item x="73"/>
        <item x="474"/>
        <item x="280"/>
        <item x="213"/>
        <item x="366"/>
        <item x="619"/>
        <item x="226"/>
        <item x="417"/>
        <item x="147"/>
        <item x="27"/>
        <item x="554"/>
        <item x="39"/>
        <item x="22"/>
        <item x="134"/>
        <item x="514"/>
        <item x="212"/>
        <item x="309"/>
        <item x="718"/>
        <item x="293"/>
        <item x="346"/>
        <item x="733"/>
        <item x="579"/>
        <item x="135"/>
        <item x="43"/>
        <item x="392"/>
        <item x="234"/>
        <item x="231"/>
        <item x="530"/>
        <item x="144"/>
        <item x="708"/>
        <item x="580"/>
        <item x="127"/>
        <item x="248"/>
        <item x="299"/>
        <item x="329"/>
        <item x="20"/>
        <item x="142"/>
        <item x="72"/>
        <item x="805"/>
        <item x="358"/>
        <item x="243"/>
        <item x="125"/>
        <item x="270"/>
        <item x="328"/>
        <item x="51"/>
        <item x="654"/>
        <item x="600"/>
        <item x="572"/>
        <item x="476"/>
        <item x="216"/>
        <item x="657"/>
        <item x="399"/>
        <item x="648"/>
        <item x="797"/>
        <item x="856"/>
        <item x="114"/>
        <item x="240"/>
        <item x="683"/>
        <item x="904"/>
        <item x="285"/>
        <item x="549"/>
        <item x="379"/>
        <item x="257"/>
        <item x="841"/>
        <item x="483"/>
        <item x="878"/>
        <item x="548"/>
        <item x="503"/>
        <item x="222"/>
        <item x="574"/>
        <item x="695"/>
        <item x="437"/>
        <item x="867"/>
        <item x="85"/>
        <item x="813"/>
        <item x="148"/>
        <item x="455"/>
        <item x="723"/>
        <item x="869"/>
        <item x="655"/>
        <item x="590"/>
        <item x="182"/>
        <item x="753"/>
        <item x="251"/>
        <item x="204"/>
        <item x="3"/>
        <item x="882"/>
        <item x="569"/>
        <item x="498"/>
        <item x="837"/>
        <item x="330"/>
        <item x="244"/>
        <item x="452"/>
        <item x="525"/>
        <item x="701"/>
        <item x="116"/>
        <item x="181"/>
        <item x="804"/>
        <item x="0"/>
        <item x="158"/>
        <item x="806"/>
        <item x="331"/>
        <item x="365"/>
        <item x="845"/>
        <item x="576"/>
        <item x="180"/>
        <item x="315"/>
        <item x="118"/>
        <item x="884"/>
        <item x="151"/>
        <item x="809"/>
        <item x="78"/>
        <item x="264"/>
        <item x="23"/>
        <item x="675"/>
        <item x="890"/>
        <item x="518"/>
        <item x="866"/>
        <item x="577"/>
        <item x="578"/>
        <item x="849"/>
        <item x="477"/>
        <item x="838"/>
        <item x="865"/>
        <item x="207"/>
        <item x="658"/>
        <item x="260"/>
        <item x="803"/>
        <item x="852"/>
        <item x="486"/>
        <item x="858"/>
        <item x="637"/>
        <item x="430"/>
        <item x="82"/>
        <item x="28"/>
        <item x="900"/>
        <item x="342"/>
        <item x="5"/>
        <item x="193"/>
        <item x="510"/>
        <item x="630"/>
        <item x="149"/>
        <item x="188"/>
        <item x="205"/>
        <item x="833"/>
        <item x="423"/>
        <item x="801"/>
        <item x="146"/>
        <item x="26"/>
        <item x="690"/>
        <item x="688"/>
        <item x="672"/>
        <item x="532"/>
        <item x="395"/>
        <item x="660"/>
        <item x="475"/>
        <item x="620"/>
        <item x="793"/>
        <item x="302"/>
        <item x="597"/>
        <item x="642"/>
        <item x="871"/>
        <item x="156"/>
        <item x="323"/>
        <item x="117"/>
        <item x="471"/>
        <item x="495"/>
        <item x="673"/>
        <item x="91"/>
        <item x="431"/>
        <item x="13"/>
        <item x="453"/>
        <item x="457"/>
        <item x="443"/>
        <item x="674"/>
        <item x="639"/>
        <item x="393"/>
        <item x="861"/>
        <item x="466"/>
        <item x="238"/>
        <item x="664"/>
        <item x="570"/>
        <item x="223"/>
        <item x="63"/>
        <item x="593"/>
        <item x="535"/>
        <item x="565"/>
        <item x="434"/>
        <item x="667"/>
        <item x="55"/>
        <item x="529"/>
        <item x="284"/>
        <item x="214"/>
        <item x="199"/>
        <item x="776"/>
        <item x="122"/>
        <item x="407"/>
        <item x="306"/>
        <item x="266"/>
        <item x="482"/>
        <item x="167"/>
        <item x="752"/>
        <item x="113"/>
        <item x="189"/>
        <item x="538"/>
        <item x="709"/>
        <item x="242"/>
        <item x="246"/>
        <item x="201"/>
        <item x="268"/>
        <item x="449"/>
        <item x="760"/>
        <item x="500"/>
        <item x="225"/>
        <item x="400"/>
        <item x="596"/>
        <item x="269"/>
        <item x="892"/>
        <item x="261"/>
        <item x="89"/>
        <item x="897"/>
        <item x="643"/>
        <item x="194"/>
        <item x="458"/>
        <item x="454"/>
        <item x="249"/>
        <item x="398"/>
        <item x="686"/>
        <item x="464"/>
        <item x="853"/>
        <item x="58"/>
        <item x="157"/>
        <item x="700"/>
        <item x="314"/>
        <item x="21"/>
        <item x="779"/>
        <item x="97"/>
        <item x="44"/>
        <item x="821"/>
        <item x="872"/>
        <item x="714"/>
        <item x="99"/>
        <item x="326"/>
        <item x="210"/>
        <item x="603"/>
        <item x="563"/>
        <item x="376"/>
        <item x="362"/>
        <item x="902"/>
        <item x="815"/>
        <item x="57"/>
        <item x="706"/>
        <item x="505"/>
        <item x="814"/>
        <item x="490"/>
        <item x="887"/>
        <item x="448"/>
        <item x="835"/>
        <item x="607"/>
        <item x="504"/>
        <item x="794"/>
        <item x="747"/>
        <item x="827"/>
        <item x="94"/>
        <item x="594"/>
        <item x="357"/>
        <item x="319"/>
        <item x="468"/>
        <item x="617"/>
        <item x="427"/>
        <item x="697"/>
        <item x="516"/>
        <item x="255"/>
        <item x="18"/>
        <item x="589"/>
        <item x="334"/>
        <item x="24"/>
        <item x="633"/>
        <item x="36"/>
        <item x="823"/>
        <item x="886"/>
        <item x="67"/>
        <item x="767"/>
        <item x="320"/>
        <item x="456"/>
        <item x="635"/>
        <item x="707"/>
        <item x="420"/>
        <item x="81"/>
        <item x="414"/>
        <item x="176"/>
        <item x="795"/>
        <item x="339"/>
        <item x="614"/>
        <item x="90"/>
        <item x="405"/>
        <item x="337"/>
        <item x="355"/>
        <item x="761"/>
        <item x="60"/>
        <item x="681"/>
        <item x="16"/>
        <item x="591"/>
        <item x="1"/>
        <item x="749"/>
        <item x="846"/>
        <item x="775"/>
        <item x="566"/>
        <item x="622"/>
        <item x="183"/>
        <item x="140"/>
        <item x="348"/>
        <item x="670"/>
        <item x="585"/>
        <item x="354"/>
        <item x="137"/>
        <item x="786"/>
        <item x="621"/>
        <item x="564"/>
        <item x="186"/>
        <item x="77"/>
        <item x="211"/>
        <item x="70"/>
        <item x="896"/>
        <item x="247"/>
        <item x="506"/>
        <item x="344"/>
        <item x="40"/>
        <item x="826"/>
        <item x="592"/>
        <item x="599"/>
        <item x="586"/>
        <item x="128"/>
        <item x="573"/>
        <item x="557"/>
        <item x="758"/>
        <item x="491"/>
        <item x="65"/>
        <item x="840"/>
        <item x="14"/>
        <item x="419"/>
        <item x="347"/>
        <item x="868"/>
        <item x="883"/>
        <item x="836"/>
        <item x="789"/>
        <item x="785"/>
        <item x="558"/>
        <item x="531"/>
        <item x="864"/>
        <item x="780"/>
        <item x="820"/>
        <item x="649"/>
        <item x="618"/>
        <item x="4"/>
        <item x="462"/>
        <item x="380"/>
        <item x="679"/>
        <item x="488"/>
        <item x="698"/>
        <item x="445"/>
        <item x="375"/>
        <item x="88"/>
        <item x="308"/>
        <item x="30"/>
        <item x="442"/>
        <item x="901"/>
        <item x="802"/>
        <item x="196"/>
        <item x="588"/>
        <item x="800"/>
        <item x="107"/>
        <item x="262"/>
        <item x="250"/>
        <item x="627"/>
        <item x="351"/>
        <item x="762"/>
        <item x="519"/>
        <item x="644"/>
        <item x="7"/>
        <item x="662"/>
        <item x="298"/>
        <item x="62"/>
        <item x="206"/>
        <item x="69"/>
        <item x="332"/>
        <item x="53"/>
        <item x="610"/>
        <item x="341"/>
        <item x="71"/>
        <item x="179"/>
        <item x="811"/>
        <item x="345"/>
        <item x="522"/>
        <item x="325"/>
        <item x="245"/>
        <item x="438"/>
        <item x="561"/>
        <item x="33"/>
        <item x="275"/>
        <item x="101"/>
        <item x="175"/>
        <item x="485"/>
        <item x="219"/>
        <item x="370"/>
        <item x="165"/>
        <item x="153"/>
        <item x="489"/>
        <item x="228"/>
        <item x="155"/>
        <item x="604"/>
        <item x="170"/>
        <item x="412"/>
        <item x="356"/>
        <item x="316"/>
        <item x="777"/>
        <item x="720"/>
        <item x="340"/>
        <item x="283"/>
        <item x="536"/>
        <item x="684"/>
        <item x="509"/>
        <item x="297"/>
        <item x="310"/>
        <item x="359"/>
        <item x="812"/>
        <item x="10"/>
        <item x="279"/>
        <item x="367"/>
        <item x="459"/>
        <item x="305"/>
        <item x="783"/>
        <item x="602"/>
        <item x="444"/>
        <item x="772"/>
        <item x="828"/>
        <item x="296"/>
        <item x="295"/>
        <item x="59"/>
        <item x="807"/>
        <item x="172"/>
        <item x="162"/>
        <item x="191"/>
        <item x="8"/>
        <item x="383"/>
        <item x="547"/>
        <item x="98"/>
        <item x="736"/>
        <item x="25"/>
        <item x="110"/>
        <item x="665"/>
        <item x="754"/>
        <item x="145"/>
        <item x="771"/>
        <item x="738"/>
        <item x="421"/>
        <item x="15"/>
        <item x="408"/>
        <item x="757"/>
        <item x="647"/>
        <item x="891"/>
        <item x="712"/>
        <item x="254"/>
        <item x="29"/>
        <item x="425"/>
        <item x="121"/>
        <item x="472"/>
        <item x="651"/>
        <item x="185"/>
        <item x="756"/>
        <item x="159"/>
        <item x="694"/>
        <item x="652"/>
        <item x="74"/>
        <item x="87"/>
        <item x="507"/>
        <item x="824"/>
        <item x="735"/>
        <item x="719"/>
        <item x="745"/>
        <item x="874"/>
        <item x="611"/>
        <item x="418"/>
        <item x="528"/>
        <item x="740"/>
        <item x="556"/>
        <item x="729"/>
        <item x="568"/>
        <item x="104"/>
        <item x="540"/>
        <item x="102"/>
        <item x="731"/>
        <item x="513"/>
        <item x="218"/>
        <item x="132"/>
        <item x="233"/>
        <item x="406"/>
        <item x="203"/>
        <item x="689"/>
        <item x="496"/>
        <item x="659"/>
        <item x="267"/>
        <item x="141"/>
        <item x="106"/>
        <item x="80"/>
        <item x="197"/>
        <item x="75"/>
        <item x="759"/>
        <item x="335"/>
        <item x="256"/>
        <item x="829"/>
        <item x="539"/>
        <item x="17"/>
        <item x="105"/>
        <item x="481"/>
        <item x="385"/>
        <item x="713"/>
        <item x="676"/>
        <item x="428"/>
        <item x="139"/>
        <item x="372"/>
        <item x="263"/>
        <item x="174"/>
        <item x="377"/>
        <item x="499"/>
        <item x="546"/>
        <item x="163"/>
        <item x="360"/>
        <item x="855"/>
        <item x="265"/>
        <item x="842"/>
        <item x="831"/>
        <item x="287"/>
        <item x="447"/>
        <item x="54"/>
        <item x="668"/>
        <item x="567"/>
        <item x="559"/>
        <item x="581"/>
        <item x="702"/>
        <item x="119"/>
        <item x="138"/>
        <item x="770"/>
        <item x="691"/>
        <item x="236"/>
        <item x="732"/>
        <item x="825"/>
        <item x="440"/>
        <item x="382"/>
        <item x="301"/>
        <item x="773"/>
        <item x="282"/>
        <item x="817"/>
        <item x="669"/>
        <item x="727"/>
        <item x="810"/>
        <item x="646"/>
        <item x="120"/>
        <item x="656"/>
        <item x="343"/>
        <item x="369"/>
        <item x="781"/>
        <item x="327"/>
        <item x="217"/>
        <item x="208"/>
        <item x="551"/>
        <item x="862"/>
        <item x="96"/>
        <item x="470"/>
        <item x="229"/>
        <item x="409"/>
        <item x="49"/>
        <item x="613"/>
        <item x="881"/>
        <item x="150"/>
        <item x="352"/>
        <item x="171"/>
        <item x="235"/>
        <item x="595"/>
        <item x="313"/>
        <item x="534"/>
        <item x="289"/>
        <item x="178"/>
        <item x="133"/>
        <item x="227"/>
        <item x="711"/>
        <item x="687"/>
        <item x="582"/>
        <item x="680"/>
        <item x="410"/>
        <item x="37"/>
        <item x="870"/>
        <item x="739"/>
        <item t="default"/>
      </items>
    </pivotField>
    <pivotField showAll="0"/>
    <pivotField axis="axisRow" showAll="0">
      <items count="10">
        <item x="2"/>
        <item x="7"/>
        <item x="6"/>
        <item x="4"/>
        <item x="5"/>
        <item x="0"/>
        <item x="3"/>
        <item x="8"/>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0">
    <i>
      <x/>
    </i>
    <i>
      <x v="1"/>
    </i>
    <i>
      <x v="2"/>
    </i>
    <i>
      <x v="3"/>
    </i>
    <i>
      <x v="4"/>
    </i>
    <i>
      <x v="5"/>
    </i>
    <i>
      <x v="6"/>
    </i>
    <i>
      <x v="7"/>
    </i>
    <i>
      <x v="8"/>
    </i>
    <i t="grand">
      <x/>
    </i>
  </rowItems>
  <colItems count="1">
    <i/>
  </colItems>
  <dataFields count="1">
    <dataField name="Order Count" fld="0" subtotal="count" baseField="0" baseItem="0"/>
  </dataFields>
  <chartFormats count="2">
    <chartFormat chart="9" format="3"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9B7E33-0994-4ADF-B925-61D2E64096A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Delivery Status">
  <location ref="A4:B9" firstHeaderRow="1" firstDataRow="1" firstDataCol="1"/>
  <pivotFields count="45">
    <pivotField dataField="1" showAll="0"/>
    <pivotField numFmtId="164" showAll="0">
      <items count="906">
        <item x="526"/>
        <item x="333"/>
        <item x="645"/>
        <item x="480"/>
        <item x="798"/>
        <item x="259"/>
        <item x="661"/>
        <item x="100"/>
        <item x="429"/>
        <item x="237"/>
        <item x="416"/>
        <item x="822"/>
        <item x="638"/>
        <item x="130"/>
        <item x="317"/>
        <item x="391"/>
        <item x="374"/>
        <item x="281"/>
        <item x="303"/>
        <item x="830"/>
        <item x="252"/>
        <item x="19"/>
        <item x="725"/>
        <item x="230"/>
        <item x="790"/>
        <item x="728"/>
        <item x="730"/>
        <item x="436"/>
        <item x="290"/>
        <item x="769"/>
        <item x="774"/>
        <item x="336"/>
        <item x="322"/>
        <item x="848"/>
        <item x="876"/>
        <item x="808"/>
        <item x="411"/>
        <item x="768"/>
        <item x="751"/>
        <item x="272"/>
        <item x="523"/>
        <item x="555"/>
        <item x="396"/>
        <item x="873"/>
        <item x="527"/>
        <item x="304"/>
        <item x="397"/>
        <item x="52"/>
        <item x="792"/>
        <item x="86"/>
        <item x="388"/>
        <item x="832"/>
        <item x="192"/>
        <item x="782"/>
        <item x="778"/>
        <item x="168"/>
        <item x="46"/>
        <item x="750"/>
        <item x="623"/>
        <item x="129"/>
        <item x="542"/>
        <item x="6"/>
        <item x="608"/>
        <item x="190"/>
        <item x="606"/>
        <item x="12"/>
        <item x="796"/>
        <item x="520"/>
        <item x="537"/>
        <item x="426"/>
        <item x="583"/>
        <item x="45"/>
        <item x="834"/>
        <item x="663"/>
        <item x="696"/>
        <item x="126"/>
        <item x="258"/>
        <item x="722"/>
        <item x="349"/>
        <item x="641"/>
        <item x="517"/>
        <item x="371"/>
        <item x="724"/>
        <item x="734"/>
        <item x="636"/>
        <item x="79"/>
        <item x="742"/>
        <item x="93"/>
        <item x="493"/>
        <item x="612"/>
        <item x="784"/>
        <item x="851"/>
        <item x="631"/>
        <item x="402"/>
        <item x="152"/>
        <item x="311"/>
        <item x="32"/>
        <item x="726"/>
        <item x="361"/>
        <item x="587"/>
        <item x="844"/>
        <item x="766"/>
        <item x="61"/>
        <item x="34"/>
        <item x="324"/>
        <item x="889"/>
        <item x="492"/>
        <item x="31"/>
        <item x="386"/>
        <item x="666"/>
        <item x="473"/>
        <item x="710"/>
        <item x="35"/>
        <item x="653"/>
        <item x="363"/>
        <item x="543"/>
        <item x="715"/>
        <item x="791"/>
        <item x="56"/>
        <item x="111"/>
        <item x="215"/>
        <item x="169"/>
        <item x="460"/>
        <item x="112"/>
        <item x="83"/>
        <item x="11"/>
        <item x="143"/>
        <item x="292"/>
        <item x="699"/>
        <item x="433"/>
        <item x="898"/>
        <item x="321"/>
        <item x="787"/>
        <item x="38"/>
        <item x="560"/>
        <item x="373"/>
        <item x="48"/>
        <item x="368"/>
        <item x="511"/>
        <item x="502"/>
        <item x="880"/>
        <item x="693"/>
        <item x="575"/>
        <item x="435"/>
        <item x="764"/>
        <item x="394"/>
        <item x="685"/>
        <item x="677"/>
        <item x="799"/>
        <item x="850"/>
        <item x="288"/>
        <item x="624"/>
        <item x="160"/>
        <item x="154"/>
        <item x="84"/>
        <item x="446"/>
        <item x="550"/>
        <item x="364"/>
        <item x="895"/>
        <item x="239"/>
        <item x="66"/>
        <item x="552"/>
        <item x="220"/>
        <item x="748"/>
        <item x="843"/>
        <item x="524"/>
        <item x="441"/>
        <item x="76"/>
        <item x="415"/>
        <item x="232"/>
        <item x="839"/>
        <item x="741"/>
        <item x="501"/>
        <item x="68"/>
        <item x="451"/>
        <item x="533"/>
        <item x="209"/>
        <item x="894"/>
        <item x="899"/>
        <item x="615"/>
        <item x="716"/>
        <item x="571"/>
        <item x="626"/>
        <item x="166"/>
        <item x="195"/>
        <item x="497"/>
        <item x="553"/>
        <item x="300"/>
        <item x="41"/>
        <item x="888"/>
        <item x="277"/>
        <item x="164"/>
        <item x="744"/>
        <item x="717"/>
        <item x="885"/>
        <item x="177"/>
        <item x="863"/>
        <item x="609"/>
        <item x="494"/>
        <item x="389"/>
        <item x="816"/>
        <item x="859"/>
        <item x="478"/>
        <item x="381"/>
        <item x="634"/>
        <item x="875"/>
        <item x="312"/>
        <item x="512"/>
        <item x="479"/>
        <item x="200"/>
        <item x="2"/>
        <item x="765"/>
        <item x="629"/>
        <item x="95"/>
        <item x="755"/>
        <item x="703"/>
        <item x="467"/>
        <item x="109"/>
        <item x="598"/>
        <item x="860"/>
        <item x="271"/>
        <item x="338"/>
        <item x="461"/>
        <item x="562"/>
        <item x="294"/>
        <item x="819"/>
        <item x="705"/>
        <item x="286"/>
        <item x="678"/>
        <item x="276"/>
        <item x="124"/>
        <item x="788"/>
        <item x="422"/>
        <item x="413"/>
        <item x="224"/>
        <item x="187"/>
        <item x="877"/>
        <item x="484"/>
        <item x="847"/>
        <item x="465"/>
        <item x="508"/>
        <item x="401"/>
        <item x="903"/>
        <item x="115"/>
        <item x="291"/>
        <item x="854"/>
        <item x="743"/>
        <item x="541"/>
        <item x="692"/>
        <item x="278"/>
        <item x="353"/>
        <item x="136"/>
        <item x="103"/>
        <item x="763"/>
        <item x="202"/>
        <item x="387"/>
        <item x="198"/>
        <item x="253"/>
        <item x="42"/>
        <item x="131"/>
        <item x="616"/>
        <item x="161"/>
        <item x="818"/>
        <item x="439"/>
        <item x="879"/>
        <item x="108"/>
        <item x="273"/>
        <item x="704"/>
        <item x="671"/>
        <item x="650"/>
        <item x="746"/>
        <item x="404"/>
        <item x="403"/>
        <item x="721"/>
        <item x="857"/>
        <item x="640"/>
        <item x="424"/>
        <item x="307"/>
        <item x="515"/>
        <item x="625"/>
        <item x="221"/>
        <item x="378"/>
        <item x="521"/>
        <item x="92"/>
        <item x="173"/>
        <item x="390"/>
        <item x="628"/>
        <item x="241"/>
        <item x="632"/>
        <item x="274"/>
        <item x="487"/>
        <item x="318"/>
        <item x="350"/>
        <item x="893"/>
        <item x="469"/>
        <item x="123"/>
        <item x="544"/>
        <item x="584"/>
        <item x="605"/>
        <item x="50"/>
        <item x="682"/>
        <item x="184"/>
        <item x="463"/>
        <item x="545"/>
        <item x="432"/>
        <item x="384"/>
        <item x="737"/>
        <item x="9"/>
        <item x="601"/>
        <item x="47"/>
        <item x="64"/>
        <item x="450"/>
        <item x="73"/>
        <item x="474"/>
        <item x="280"/>
        <item x="213"/>
        <item x="366"/>
        <item x="619"/>
        <item x="226"/>
        <item x="417"/>
        <item x="147"/>
        <item x="27"/>
        <item x="554"/>
        <item x="39"/>
        <item x="22"/>
        <item x="134"/>
        <item x="514"/>
        <item x="212"/>
        <item x="309"/>
        <item x="718"/>
        <item x="293"/>
        <item x="346"/>
        <item x="733"/>
        <item x="579"/>
        <item x="135"/>
        <item x="43"/>
        <item x="392"/>
        <item x="234"/>
        <item x="231"/>
        <item x="530"/>
        <item x="144"/>
        <item x="708"/>
        <item x="580"/>
        <item x="127"/>
        <item x="248"/>
        <item x="299"/>
        <item x="329"/>
        <item x="20"/>
        <item x="142"/>
        <item x="72"/>
        <item x="805"/>
        <item x="358"/>
        <item x="243"/>
        <item x="125"/>
        <item x="270"/>
        <item x="328"/>
        <item x="51"/>
        <item x="654"/>
        <item x="600"/>
        <item x="572"/>
        <item x="476"/>
        <item x="216"/>
        <item x="657"/>
        <item x="399"/>
        <item x="648"/>
        <item x="797"/>
        <item x="856"/>
        <item x="114"/>
        <item x="240"/>
        <item x="683"/>
        <item x="904"/>
        <item x="285"/>
        <item x="549"/>
        <item x="379"/>
        <item x="257"/>
        <item x="841"/>
        <item x="483"/>
        <item x="878"/>
        <item x="548"/>
        <item x="503"/>
        <item x="222"/>
        <item x="574"/>
        <item x="695"/>
        <item x="437"/>
        <item x="867"/>
        <item x="85"/>
        <item x="813"/>
        <item x="148"/>
        <item x="455"/>
        <item x="723"/>
        <item x="869"/>
        <item x="655"/>
        <item x="590"/>
        <item x="182"/>
        <item x="753"/>
        <item x="251"/>
        <item x="204"/>
        <item x="3"/>
        <item x="882"/>
        <item x="569"/>
        <item x="498"/>
        <item x="837"/>
        <item x="330"/>
        <item x="244"/>
        <item x="452"/>
        <item x="525"/>
        <item x="701"/>
        <item x="116"/>
        <item x="181"/>
        <item x="804"/>
        <item x="0"/>
        <item x="158"/>
        <item x="806"/>
        <item x="331"/>
        <item x="365"/>
        <item x="845"/>
        <item x="576"/>
        <item x="180"/>
        <item x="315"/>
        <item x="118"/>
        <item x="884"/>
        <item x="151"/>
        <item x="809"/>
        <item x="78"/>
        <item x="264"/>
        <item x="23"/>
        <item x="675"/>
        <item x="890"/>
        <item x="518"/>
        <item x="866"/>
        <item x="577"/>
        <item x="578"/>
        <item x="849"/>
        <item x="477"/>
        <item x="838"/>
        <item x="865"/>
        <item x="207"/>
        <item x="658"/>
        <item x="260"/>
        <item x="803"/>
        <item x="852"/>
        <item x="486"/>
        <item x="858"/>
        <item x="637"/>
        <item x="430"/>
        <item x="82"/>
        <item x="28"/>
        <item x="900"/>
        <item x="342"/>
        <item x="5"/>
        <item x="193"/>
        <item x="510"/>
        <item x="630"/>
        <item x="149"/>
        <item x="188"/>
        <item x="205"/>
        <item x="833"/>
        <item x="423"/>
        <item x="801"/>
        <item x="146"/>
        <item x="26"/>
        <item x="690"/>
        <item x="688"/>
        <item x="672"/>
        <item x="532"/>
        <item x="395"/>
        <item x="660"/>
        <item x="475"/>
        <item x="620"/>
        <item x="793"/>
        <item x="302"/>
        <item x="597"/>
        <item x="642"/>
        <item x="871"/>
        <item x="156"/>
        <item x="323"/>
        <item x="117"/>
        <item x="471"/>
        <item x="495"/>
        <item x="673"/>
        <item x="91"/>
        <item x="431"/>
        <item x="13"/>
        <item x="453"/>
        <item x="457"/>
        <item x="443"/>
        <item x="674"/>
        <item x="639"/>
        <item x="393"/>
        <item x="861"/>
        <item x="466"/>
        <item x="238"/>
        <item x="664"/>
        <item x="570"/>
        <item x="223"/>
        <item x="63"/>
        <item x="593"/>
        <item x="535"/>
        <item x="565"/>
        <item x="434"/>
        <item x="667"/>
        <item x="55"/>
        <item x="529"/>
        <item x="284"/>
        <item x="214"/>
        <item x="199"/>
        <item x="776"/>
        <item x="122"/>
        <item x="407"/>
        <item x="306"/>
        <item x="266"/>
        <item x="482"/>
        <item x="167"/>
        <item x="752"/>
        <item x="113"/>
        <item x="189"/>
        <item x="538"/>
        <item x="709"/>
        <item x="242"/>
        <item x="246"/>
        <item x="201"/>
        <item x="268"/>
        <item x="449"/>
        <item x="760"/>
        <item x="500"/>
        <item x="225"/>
        <item x="400"/>
        <item x="596"/>
        <item x="269"/>
        <item x="892"/>
        <item x="261"/>
        <item x="89"/>
        <item x="897"/>
        <item x="643"/>
        <item x="194"/>
        <item x="458"/>
        <item x="454"/>
        <item x="249"/>
        <item x="398"/>
        <item x="686"/>
        <item x="464"/>
        <item x="853"/>
        <item x="58"/>
        <item x="157"/>
        <item x="700"/>
        <item x="314"/>
        <item x="21"/>
        <item x="779"/>
        <item x="97"/>
        <item x="44"/>
        <item x="821"/>
        <item x="872"/>
        <item x="714"/>
        <item x="99"/>
        <item x="326"/>
        <item x="210"/>
        <item x="603"/>
        <item x="563"/>
        <item x="376"/>
        <item x="362"/>
        <item x="902"/>
        <item x="815"/>
        <item x="57"/>
        <item x="706"/>
        <item x="505"/>
        <item x="814"/>
        <item x="490"/>
        <item x="887"/>
        <item x="448"/>
        <item x="835"/>
        <item x="607"/>
        <item x="504"/>
        <item x="794"/>
        <item x="747"/>
        <item x="827"/>
        <item x="94"/>
        <item x="594"/>
        <item x="357"/>
        <item x="319"/>
        <item x="468"/>
        <item x="617"/>
        <item x="427"/>
        <item x="697"/>
        <item x="516"/>
        <item x="255"/>
        <item x="18"/>
        <item x="589"/>
        <item x="334"/>
        <item x="24"/>
        <item x="633"/>
        <item x="36"/>
        <item x="823"/>
        <item x="886"/>
        <item x="67"/>
        <item x="767"/>
        <item x="320"/>
        <item x="456"/>
        <item x="635"/>
        <item x="707"/>
        <item x="420"/>
        <item x="81"/>
        <item x="414"/>
        <item x="176"/>
        <item x="795"/>
        <item x="339"/>
        <item x="614"/>
        <item x="90"/>
        <item x="405"/>
        <item x="337"/>
        <item x="355"/>
        <item x="761"/>
        <item x="60"/>
        <item x="681"/>
        <item x="16"/>
        <item x="591"/>
        <item x="1"/>
        <item x="749"/>
        <item x="846"/>
        <item x="775"/>
        <item x="566"/>
        <item x="622"/>
        <item x="183"/>
        <item x="140"/>
        <item x="348"/>
        <item x="670"/>
        <item x="585"/>
        <item x="354"/>
        <item x="137"/>
        <item x="786"/>
        <item x="621"/>
        <item x="564"/>
        <item x="186"/>
        <item x="77"/>
        <item x="211"/>
        <item x="70"/>
        <item x="896"/>
        <item x="247"/>
        <item x="506"/>
        <item x="344"/>
        <item x="40"/>
        <item x="826"/>
        <item x="592"/>
        <item x="599"/>
        <item x="586"/>
        <item x="128"/>
        <item x="573"/>
        <item x="557"/>
        <item x="758"/>
        <item x="491"/>
        <item x="65"/>
        <item x="840"/>
        <item x="14"/>
        <item x="419"/>
        <item x="347"/>
        <item x="868"/>
        <item x="883"/>
        <item x="836"/>
        <item x="789"/>
        <item x="785"/>
        <item x="558"/>
        <item x="531"/>
        <item x="864"/>
        <item x="780"/>
        <item x="820"/>
        <item x="649"/>
        <item x="618"/>
        <item x="4"/>
        <item x="462"/>
        <item x="380"/>
        <item x="679"/>
        <item x="488"/>
        <item x="698"/>
        <item x="445"/>
        <item x="375"/>
        <item x="88"/>
        <item x="308"/>
        <item x="30"/>
        <item x="442"/>
        <item x="901"/>
        <item x="802"/>
        <item x="196"/>
        <item x="588"/>
        <item x="800"/>
        <item x="107"/>
        <item x="262"/>
        <item x="250"/>
        <item x="627"/>
        <item x="351"/>
        <item x="762"/>
        <item x="519"/>
        <item x="644"/>
        <item x="7"/>
        <item x="662"/>
        <item x="298"/>
        <item x="62"/>
        <item x="206"/>
        <item x="69"/>
        <item x="332"/>
        <item x="53"/>
        <item x="610"/>
        <item x="341"/>
        <item x="71"/>
        <item x="179"/>
        <item x="811"/>
        <item x="345"/>
        <item x="522"/>
        <item x="325"/>
        <item x="245"/>
        <item x="438"/>
        <item x="561"/>
        <item x="33"/>
        <item x="275"/>
        <item x="101"/>
        <item x="175"/>
        <item x="485"/>
        <item x="219"/>
        <item x="370"/>
        <item x="165"/>
        <item x="153"/>
        <item x="489"/>
        <item x="228"/>
        <item x="155"/>
        <item x="604"/>
        <item x="170"/>
        <item x="412"/>
        <item x="356"/>
        <item x="316"/>
        <item x="777"/>
        <item x="720"/>
        <item x="340"/>
        <item x="283"/>
        <item x="536"/>
        <item x="684"/>
        <item x="509"/>
        <item x="297"/>
        <item x="310"/>
        <item x="359"/>
        <item x="812"/>
        <item x="10"/>
        <item x="279"/>
        <item x="367"/>
        <item x="459"/>
        <item x="305"/>
        <item x="783"/>
        <item x="602"/>
        <item x="444"/>
        <item x="772"/>
        <item x="828"/>
        <item x="296"/>
        <item x="295"/>
        <item x="59"/>
        <item x="807"/>
        <item x="172"/>
        <item x="162"/>
        <item x="191"/>
        <item x="8"/>
        <item x="383"/>
        <item x="547"/>
        <item x="98"/>
        <item x="736"/>
        <item x="25"/>
        <item x="110"/>
        <item x="665"/>
        <item x="754"/>
        <item x="145"/>
        <item x="771"/>
        <item x="738"/>
        <item x="421"/>
        <item x="15"/>
        <item x="408"/>
        <item x="757"/>
        <item x="647"/>
        <item x="891"/>
        <item x="712"/>
        <item x="254"/>
        <item x="29"/>
        <item x="425"/>
        <item x="121"/>
        <item x="472"/>
        <item x="651"/>
        <item x="185"/>
        <item x="756"/>
        <item x="159"/>
        <item x="694"/>
        <item x="652"/>
        <item x="74"/>
        <item x="87"/>
        <item x="507"/>
        <item x="824"/>
        <item x="735"/>
        <item x="719"/>
        <item x="745"/>
        <item x="874"/>
        <item x="611"/>
        <item x="418"/>
        <item x="528"/>
        <item x="740"/>
        <item x="556"/>
        <item x="729"/>
        <item x="568"/>
        <item x="104"/>
        <item x="540"/>
        <item x="102"/>
        <item x="731"/>
        <item x="513"/>
        <item x="218"/>
        <item x="132"/>
        <item x="233"/>
        <item x="406"/>
        <item x="203"/>
        <item x="689"/>
        <item x="496"/>
        <item x="659"/>
        <item x="267"/>
        <item x="141"/>
        <item x="106"/>
        <item x="80"/>
        <item x="197"/>
        <item x="75"/>
        <item x="759"/>
        <item x="335"/>
        <item x="256"/>
        <item x="829"/>
        <item x="539"/>
        <item x="17"/>
        <item x="105"/>
        <item x="481"/>
        <item x="385"/>
        <item x="713"/>
        <item x="676"/>
        <item x="428"/>
        <item x="139"/>
        <item x="372"/>
        <item x="263"/>
        <item x="174"/>
        <item x="377"/>
        <item x="499"/>
        <item x="546"/>
        <item x="163"/>
        <item x="360"/>
        <item x="855"/>
        <item x="265"/>
        <item x="842"/>
        <item x="831"/>
        <item x="287"/>
        <item x="447"/>
        <item x="54"/>
        <item x="668"/>
        <item x="567"/>
        <item x="559"/>
        <item x="581"/>
        <item x="702"/>
        <item x="119"/>
        <item x="138"/>
        <item x="770"/>
        <item x="691"/>
        <item x="236"/>
        <item x="732"/>
        <item x="825"/>
        <item x="440"/>
        <item x="382"/>
        <item x="301"/>
        <item x="773"/>
        <item x="282"/>
        <item x="817"/>
        <item x="669"/>
        <item x="727"/>
        <item x="810"/>
        <item x="646"/>
        <item x="120"/>
        <item x="656"/>
        <item x="343"/>
        <item x="369"/>
        <item x="781"/>
        <item x="327"/>
        <item x="217"/>
        <item x="208"/>
        <item x="551"/>
        <item x="862"/>
        <item x="96"/>
        <item x="470"/>
        <item x="229"/>
        <item x="409"/>
        <item x="49"/>
        <item x="613"/>
        <item x="881"/>
        <item x="150"/>
        <item x="352"/>
        <item x="171"/>
        <item x="235"/>
        <item x="595"/>
        <item x="313"/>
        <item x="534"/>
        <item x="289"/>
        <item x="178"/>
        <item x="133"/>
        <item x="227"/>
        <item x="711"/>
        <item x="687"/>
        <item x="582"/>
        <item x="680"/>
        <item x="410"/>
        <item x="37"/>
        <item x="870"/>
        <item x="739"/>
        <item t="default"/>
      </items>
    </pivotField>
    <pivotField showAll="0"/>
    <pivotField showAll="0"/>
    <pivotField showAll="0"/>
    <pivotField showAll="0"/>
    <pivotField showAll="0"/>
    <pivotField showAll="0"/>
    <pivotField showAll="0"/>
    <pivotField axis="axisRow" showAll="0">
      <items count="9">
        <item m="1" x="6"/>
        <item m="1" x="4"/>
        <item m="1" x="5"/>
        <item m="1" x="7"/>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5">
    <i>
      <x v="4"/>
    </i>
    <i>
      <x v="5"/>
    </i>
    <i>
      <x v="6"/>
    </i>
    <i>
      <x v="7"/>
    </i>
    <i t="grand">
      <x/>
    </i>
  </rowItems>
  <colItems count="1">
    <i/>
  </colItems>
  <dataFields count="1">
    <dataField name="Order Count" fld="0" subtotal="count" baseField="0" baseItem="0"/>
  </dataFields>
  <chartFormats count="10">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9" count="1" selected="0">
            <x v="4"/>
          </reference>
        </references>
      </pivotArea>
    </chartFormat>
    <chartFormat chart="17" format="8">
      <pivotArea type="data" outline="0" fieldPosition="0">
        <references count="2">
          <reference field="4294967294" count="1" selected="0">
            <x v="0"/>
          </reference>
          <reference field="9" count="1" selected="0">
            <x v="5"/>
          </reference>
        </references>
      </pivotArea>
    </chartFormat>
    <chartFormat chart="17" format="9">
      <pivotArea type="data" outline="0" fieldPosition="0">
        <references count="2">
          <reference field="4294967294" count="1" selected="0">
            <x v="0"/>
          </reference>
          <reference field="9" count="1" selected="0">
            <x v="6"/>
          </reference>
        </references>
      </pivotArea>
    </chartFormat>
    <chartFormat chart="17" format="10">
      <pivotArea type="data" outline="0" fieldPosition="0">
        <references count="2">
          <reference field="4294967294" count="1" selected="0">
            <x v="0"/>
          </reference>
          <reference field="9" count="1" selected="0">
            <x v="7"/>
          </reference>
        </references>
      </pivotArea>
    </chartFormat>
    <chartFormat chart="19" format="16" series="1">
      <pivotArea type="data" outline="0" fieldPosition="0">
        <references count="1">
          <reference field="4294967294" count="1" selected="0">
            <x v="0"/>
          </reference>
        </references>
      </pivotArea>
    </chartFormat>
    <chartFormat chart="19" format="17">
      <pivotArea type="data" outline="0" fieldPosition="0">
        <references count="2">
          <reference field="4294967294" count="1" selected="0">
            <x v="0"/>
          </reference>
          <reference field="9" count="1" selected="0">
            <x v="4"/>
          </reference>
        </references>
      </pivotArea>
    </chartFormat>
    <chartFormat chart="19" format="18">
      <pivotArea type="data" outline="0" fieldPosition="0">
        <references count="2">
          <reference field="4294967294" count="1" selected="0">
            <x v="0"/>
          </reference>
          <reference field="9" count="1" selected="0">
            <x v="5"/>
          </reference>
        </references>
      </pivotArea>
    </chartFormat>
    <chartFormat chart="19" format="19">
      <pivotArea type="data" outline="0" fieldPosition="0">
        <references count="2">
          <reference field="4294967294" count="1" selected="0">
            <x v="0"/>
          </reference>
          <reference field="9" count="1" selected="0">
            <x v="6"/>
          </reference>
        </references>
      </pivotArea>
    </chartFormat>
    <chartFormat chart="19" format="20">
      <pivotArea type="data" outline="0" fieldPosition="0">
        <references count="2">
          <reference field="4294967294" count="1" selected="0">
            <x v="0"/>
          </reference>
          <reference field="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B67D53-85C6-45F1-827C-80BC01C2818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Month">
  <location ref="A4:B17" firstHeaderRow="1" firstDataRow="1" firstDataCol="1"/>
  <pivotFields count="45">
    <pivotField showAll="0"/>
    <pivotField numFmtId="164" showAll="0">
      <items count="906">
        <item x="526"/>
        <item x="333"/>
        <item x="645"/>
        <item x="480"/>
        <item x="798"/>
        <item x="259"/>
        <item x="661"/>
        <item x="100"/>
        <item x="429"/>
        <item x="237"/>
        <item x="416"/>
        <item x="822"/>
        <item x="638"/>
        <item x="130"/>
        <item x="317"/>
        <item x="391"/>
        <item x="374"/>
        <item x="281"/>
        <item x="303"/>
        <item x="830"/>
        <item x="252"/>
        <item x="19"/>
        <item x="725"/>
        <item x="230"/>
        <item x="790"/>
        <item x="728"/>
        <item x="730"/>
        <item x="436"/>
        <item x="290"/>
        <item x="769"/>
        <item x="774"/>
        <item x="336"/>
        <item x="322"/>
        <item x="848"/>
        <item x="876"/>
        <item x="808"/>
        <item x="411"/>
        <item x="768"/>
        <item x="751"/>
        <item x="272"/>
        <item x="523"/>
        <item x="555"/>
        <item x="396"/>
        <item x="873"/>
        <item x="527"/>
        <item x="304"/>
        <item x="397"/>
        <item x="52"/>
        <item x="792"/>
        <item x="86"/>
        <item x="388"/>
        <item x="832"/>
        <item x="192"/>
        <item x="782"/>
        <item x="778"/>
        <item x="168"/>
        <item x="46"/>
        <item x="750"/>
        <item x="623"/>
        <item x="129"/>
        <item x="542"/>
        <item x="6"/>
        <item x="608"/>
        <item x="190"/>
        <item x="606"/>
        <item x="12"/>
        <item x="796"/>
        <item x="520"/>
        <item x="537"/>
        <item x="426"/>
        <item x="583"/>
        <item x="45"/>
        <item x="834"/>
        <item x="663"/>
        <item x="696"/>
        <item x="126"/>
        <item x="258"/>
        <item x="722"/>
        <item x="349"/>
        <item x="641"/>
        <item x="517"/>
        <item x="371"/>
        <item x="724"/>
        <item x="734"/>
        <item x="636"/>
        <item x="79"/>
        <item x="742"/>
        <item x="93"/>
        <item x="493"/>
        <item x="612"/>
        <item x="784"/>
        <item x="851"/>
        <item x="631"/>
        <item x="402"/>
        <item x="152"/>
        <item x="311"/>
        <item x="32"/>
        <item x="726"/>
        <item x="361"/>
        <item x="587"/>
        <item x="844"/>
        <item x="766"/>
        <item x="61"/>
        <item x="34"/>
        <item x="324"/>
        <item x="889"/>
        <item x="492"/>
        <item x="31"/>
        <item x="386"/>
        <item x="666"/>
        <item x="473"/>
        <item x="710"/>
        <item x="35"/>
        <item x="653"/>
        <item x="363"/>
        <item x="543"/>
        <item x="715"/>
        <item x="791"/>
        <item x="56"/>
        <item x="111"/>
        <item x="215"/>
        <item x="169"/>
        <item x="460"/>
        <item x="112"/>
        <item x="83"/>
        <item x="11"/>
        <item x="143"/>
        <item x="292"/>
        <item x="699"/>
        <item x="433"/>
        <item x="898"/>
        <item x="321"/>
        <item x="787"/>
        <item x="38"/>
        <item x="560"/>
        <item x="373"/>
        <item x="48"/>
        <item x="368"/>
        <item x="511"/>
        <item x="502"/>
        <item x="880"/>
        <item x="693"/>
        <item x="575"/>
        <item x="435"/>
        <item x="764"/>
        <item x="394"/>
        <item x="685"/>
        <item x="677"/>
        <item x="799"/>
        <item x="850"/>
        <item x="288"/>
        <item x="624"/>
        <item x="160"/>
        <item x="154"/>
        <item x="84"/>
        <item x="446"/>
        <item x="550"/>
        <item x="364"/>
        <item x="895"/>
        <item x="239"/>
        <item x="66"/>
        <item x="552"/>
        <item x="220"/>
        <item x="748"/>
        <item x="843"/>
        <item x="524"/>
        <item x="441"/>
        <item x="76"/>
        <item x="415"/>
        <item x="232"/>
        <item x="839"/>
        <item x="741"/>
        <item x="501"/>
        <item x="68"/>
        <item x="451"/>
        <item x="533"/>
        <item x="209"/>
        <item x="894"/>
        <item x="899"/>
        <item x="615"/>
        <item x="716"/>
        <item x="571"/>
        <item x="626"/>
        <item x="166"/>
        <item x="195"/>
        <item x="497"/>
        <item x="553"/>
        <item x="300"/>
        <item x="41"/>
        <item x="888"/>
        <item x="277"/>
        <item x="164"/>
        <item x="744"/>
        <item x="717"/>
        <item x="885"/>
        <item x="177"/>
        <item x="863"/>
        <item x="609"/>
        <item x="494"/>
        <item x="389"/>
        <item x="816"/>
        <item x="859"/>
        <item x="478"/>
        <item x="381"/>
        <item x="634"/>
        <item x="875"/>
        <item x="312"/>
        <item x="512"/>
        <item x="479"/>
        <item x="200"/>
        <item x="2"/>
        <item x="765"/>
        <item x="629"/>
        <item x="95"/>
        <item x="755"/>
        <item x="703"/>
        <item x="467"/>
        <item x="109"/>
        <item x="598"/>
        <item x="860"/>
        <item x="271"/>
        <item x="338"/>
        <item x="461"/>
        <item x="562"/>
        <item x="294"/>
        <item x="819"/>
        <item x="705"/>
        <item x="286"/>
        <item x="678"/>
        <item x="276"/>
        <item x="124"/>
        <item x="788"/>
        <item x="422"/>
        <item x="413"/>
        <item x="224"/>
        <item x="187"/>
        <item x="877"/>
        <item x="484"/>
        <item x="847"/>
        <item x="465"/>
        <item x="508"/>
        <item x="401"/>
        <item x="903"/>
        <item x="115"/>
        <item x="291"/>
        <item x="854"/>
        <item x="743"/>
        <item x="541"/>
        <item x="692"/>
        <item x="278"/>
        <item x="353"/>
        <item x="136"/>
        <item x="103"/>
        <item x="763"/>
        <item x="202"/>
        <item x="387"/>
        <item x="198"/>
        <item x="253"/>
        <item x="42"/>
        <item x="131"/>
        <item x="616"/>
        <item x="161"/>
        <item x="818"/>
        <item x="439"/>
        <item x="879"/>
        <item x="108"/>
        <item x="273"/>
        <item x="704"/>
        <item x="671"/>
        <item x="650"/>
        <item x="746"/>
        <item x="404"/>
        <item x="403"/>
        <item x="721"/>
        <item x="857"/>
        <item x="640"/>
        <item x="424"/>
        <item x="307"/>
        <item x="515"/>
        <item x="625"/>
        <item x="221"/>
        <item x="378"/>
        <item x="521"/>
        <item x="92"/>
        <item x="173"/>
        <item x="390"/>
        <item x="628"/>
        <item x="241"/>
        <item x="632"/>
        <item x="274"/>
        <item x="487"/>
        <item x="318"/>
        <item x="350"/>
        <item x="893"/>
        <item x="469"/>
        <item x="123"/>
        <item x="544"/>
        <item x="584"/>
        <item x="605"/>
        <item x="50"/>
        <item x="682"/>
        <item x="184"/>
        <item x="463"/>
        <item x="545"/>
        <item x="432"/>
        <item x="384"/>
        <item x="737"/>
        <item x="9"/>
        <item x="601"/>
        <item x="47"/>
        <item x="64"/>
        <item x="450"/>
        <item x="73"/>
        <item x="474"/>
        <item x="280"/>
        <item x="213"/>
        <item x="366"/>
        <item x="619"/>
        <item x="226"/>
        <item x="417"/>
        <item x="147"/>
        <item x="27"/>
        <item x="554"/>
        <item x="39"/>
        <item x="22"/>
        <item x="134"/>
        <item x="514"/>
        <item x="212"/>
        <item x="309"/>
        <item x="718"/>
        <item x="293"/>
        <item x="346"/>
        <item x="733"/>
        <item x="579"/>
        <item x="135"/>
        <item x="43"/>
        <item x="392"/>
        <item x="234"/>
        <item x="231"/>
        <item x="530"/>
        <item x="144"/>
        <item x="708"/>
        <item x="580"/>
        <item x="127"/>
        <item x="248"/>
        <item x="299"/>
        <item x="329"/>
        <item x="20"/>
        <item x="142"/>
        <item x="72"/>
        <item x="805"/>
        <item x="358"/>
        <item x="243"/>
        <item x="125"/>
        <item x="270"/>
        <item x="328"/>
        <item x="51"/>
        <item x="654"/>
        <item x="600"/>
        <item x="572"/>
        <item x="476"/>
        <item x="216"/>
        <item x="657"/>
        <item x="399"/>
        <item x="648"/>
        <item x="797"/>
        <item x="856"/>
        <item x="114"/>
        <item x="240"/>
        <item x="683"/>
        <item x="904"/>
        <item x="285"/>
        <item x="549"/>
        <item x="379"/>
        <item x="257"/>
        <item x="841"/>
        <item x="483"/>
        <item x="878"/>
        <item x="548"/>
        <item x="503"/>
        <item x="222"/>
        <item x="574"/>
        <item x="695"/>
        <item x="437"/>
        <item x="867"/>
        <item x="85"/>
        <item x="813"/>
        <item x="148"/>
        <item x="455"/>
        <item x="723"/>
        <item x="869"/>
        <item x="655"/>
        <item x="590"/>
        <item x="182"/>
        <item x="753"/>
        <item x="251"/>
        <item x="204"/>
        <item x="3"/>
        <item x="882"/>
        <item x="569"/>
        <item x="498"/>
        <item x="837"/>
        <item x="330"/>
        <item x="244"/>
        <item x="452"/>
        <item x="525"/>
        <item x="701"/>
        <item x="116"/>
        <item x="181"/>
        <item x="804"/>
        <item x="0"/>
        <item x="158"/>
        <item x="806"/>
        <item x="331"/>
        <item x="365"/>
        <item x="845"/>
        <item x="576"/>
        <item x="180"/>
        <item x="315"/>
        <item x="118"/>
        <item x="884"/>
        <item x="151"/>
        <item x="809"/>
        <item x="78"/>
        <item x="264"/>
        <item x="23"/>
        <item x="675"/>
        <item x="890"/>
        <item x="518"/>
        <item x="866"/>
        <item x="577"/>
        <item x="578"/>
        <item x="849"/>
        <item x="477"/>
        <item x="838"/>
        <item x="865"/>
        <item x="207"/>
        <item x="658"/>
        <item x="260"/>
        <item x="803"/>
        <item x="852"/>
        <item x="486"/>
        <item x="858"/>
        <item x="637"/>
        <item x="430"/>
        <item x="82"/>
        <item x="28"/>
        <item x="900"/>
        <item x="342"/>
        <item x="5"/>
        <item x="193"/>
        <item x="510"/>
        <item x="630"/>
        <item x="149"/>
        <item x="188"/>
        <item x="205"/>
        <item x="833"/>
        <item x="423"/>
        <item x="801"/>
        <item x="146"/>
        <item x="26"/>
        <item x="690"/>
        <item x="688"/>
        <item x="672"/>
        <item x="532"/>
        <item x="395"/>
        <item x="660"/>
        <item x="475"/>
        <item x="620"/>
        <item x="793"/>
        <item x="302"/>
        <item x="597"/>
        <item x="642"/>
        <item x="871"/>
        <item x="156"/>
        <item x="323"/>
        <item x="117"/>
        <item x="471"/>
        <item x="495"/>
        <item x="673"/>
        <item x="91"/>
        <item x="431"/>
        <item x="13"/>
        <item x="453"/>
        <item x="457"/>
        <item x="443"/>
        <item x="674"/>
        <item x="639"/>
        <item x="393"/>
        <item x="861"/>
        <item x="466"/>
        <item x="238"/>
        <item x="664"/>
        <item x="570"/>
        <item x="223"/>
        <item x="63"/>
        <item x="593"/>
        <item x="535"/>
        <item x="565"/>
        <item x="434"/>
        <item x="667"/>
        <item x="55"/>
        <item x="529"/>
        <item x="284"/>
        <item x="214"/>
        <item x="199"/>
        <item x="776"/>
        <item x="122"/>
        <item x="407"/>
        <item x="306"/>
        <item x="266"/>
        <item x="482"/>
        <item x="167"/>
        <item x="752"/>
        <item x="113"/>
        <item x="189"/>
        <item x="538"/>
        <item x="709"/>
        <item x="242"/>
        <item x="246"/>
        <item x="201"/>
        <item x="268"/>
        <item x="449"/>
        <item x="760"/>
        <item x="500"/>
        <item x="225"/>
        <item x="400"/>
        <item x="596"/>
        <item x="269"/>
        <item x="892"/>
        <item x="261"/>
        <item x="89"/>
        <item x="897"/>
        <item x="643"/>
        <item x="194"/>
        <item x="458"/>
        <item x="454"/>
        <item x="249"/>
        <item x="398"/>
        <item x="686"/>
        <item x="464"/>
        <item x="853"/>
        <item x="58"/>
        <item x="157"/>
        <item x="700"/>
        <item x="314"/>
        <item x="21"/>
        <item x="779"/>
        <item x="97"/>
        <item x="44"/>
        <item x="821"/>
        <item x="872"/>
        <item x="714"/>
        <item x="99"/>
        <item x="326"/>
        <item x="210"/>
        <item x="603"/>
        <item x="563"/>
        <item x="376"/>
        <item x="362"/>
        <item x="902"/>
        <item x="815"/>
        <item x="57"/>
        <item x="706"/>
        <item x="505"/>
        <item x="814"/>
        <item x="490"/>
        <item x="887"/>
        <item x="448"/>
        <item x="835"/>
        <item x="607"/>
        <item x="504"/>
        <item x="794"/>
        <item x="747"/>
        <item x="827"/>
        <item x="94"/>
        <item x="594"/>
        <item x="357"/>
        <item x="319"/>
        <item x="468"/>
        <item x="617"/>
        <item x="427"/>
        <item x="697"/>
        <item x="516"/>
        <item x="255"/>
        <item x="18"/>
        <item x="589"/>
        <item x="334"/>
        <item x="24"/>
        <item x="633"/>
        <item x="36"/>
        <item x="823"/>
        <item x="886"/>
        <item x="67"/>
        <item x="767"/>
        <item x="320"/>
        <item x="456"/>
        <item x="635"/>
        <item x="707"/>
        <item x="420"/>
        <item x="81"/>
        <item x="414"/>
        <item x="176"/>
        <item x="795"/>
        <item x="339"/>
        <item x="614"/>
        <item x="90"/>
        <item x="405"/>
        <item x="337"/>
        <item x="355"/>
        <item x="761"/>
        <item x="60"/>
        <item x="681"/>
        <item x="16"/>
        <item x="591"/>
        <item x="1"/>
        <item x="749"/>
        <item x="846"/>
        <item x="775"/>
        <item x="566"/>
        <item x="622"/>
        <item x="183"/>
        <item x="140"/>
        <item x="348"/>
        <item x="670"/>
        <item x="585"/>
        <item x="354"/>
        <item x="137"/>
        <item x="786"/>
        <item x="621"/>
        <item x="564"/>
        <item x="186"/>
        <item x="77"/>
        <item x="211"/>
        <item x="70"/>
        <item x="896"/>
        <item x="247"/>
        <item x="506"/>
        <item x="344"/>
        <item x="40"/>
        <item x="826"/>
        <item x="592"/>
        <item x="599"/>
        <item x="586"/>
        <item x="128"/>
        <item x="573"/>
        <item x="557"/>
        <item x="758"/>
        <item x="491"/>
        <item x="65"/>
        <item x="840"/>
        <item x="14"/>
        <item x="419"/>
        <item x="347"/>
        <item x="868"/>
        <item x="883"/>
        <item x="836"/>
        <item x="789"/>
        <item x="785"/>
        <item x="558"/>
        <item x="531"/>
        <item x="864"/>
        <item x="780"/>
        <item x="820"/>
        <item x="649"/>
        <item x="618"/>
        <item x="4"/>
        <item x="462"/>
        <item x="380"/>
        <item x="679"/>
        <item x="488"/>
        <item x="698"/>
        <item x="445"/>
        <item x="375"/>
        <item x="88"/>
        <item x="308"/>
        <item x="30"/>
        <item x="442"/>
        <item x="901"/>
        <item x="802"/>
        <item x="196"/>
        <item x="588"/>
        <item x="800"/>
        <item x="107"/>
        <item x="262"/>
        <item x="250"/>
        <item x="627"/>
        <item x="351"/>
        <item x="762"/>
        <item x="519"/>
        <item x="644"/>
        <item x="7"/>
        <item x="662"/>
        <item x="298"/>
        <item x="62"/>
        <item x="206"/>
        <item x="69"/>
        <item x="332"/>
        <item x="53"/>
        <item x="610"/>
        <item x="341"/>
        <item x="71"/>
        <item x="179"/>
        <item x="811"/>
        <item x="345"/>
        <item x="522"/>
        <item x="325"/>
        <item x="245"/>
        <item x="438"/>
        <item x="561"/>
        <item x="33"/>
        <item x="275"/>
        <item x="101"/>
        <item x="175"/>
        <item x="485"/>
        <item x="219"/>
        <item x="370"/>
        <item x="165"/>
        <item x="153"/>
        <item x="489"/>
        <item x="228"/>
        <item x="155"/>
        <item x="604"/>
        <item x="170"/>
        <item x="412"/>
        <item x="356"/>
        <item x="316"/>
        <item x="777"/>
        <item x="720"/>
        <item x="340"/>
        <item x="283"/>
        <item x="536"/>
        <item x="684"/>
        <item x="509"/>
        <item x="297"/>
        <item x="310"/>
        <item x="359"/>
        <item x="812"/>
        <item x="10"/>
        <item x="279"/>
        <item x="367"/>
        <item x="459"/>
        <item x="305"/>
        <item x="783"/>
        <item x="602"/>
        <item x="444"/>
        <item x="772"/>
        <item x="828"/>
        <item x="296"/>
        <item x="295"/>
        <item x="59"/>
        <item x="807"/>
        <item x="172"/>
        <item x="162"/>
        <item x="191"/>
        <item x="8"/>
        <item x="383"/>
        <item x="547"/>
        <item x="98"/>
        <item x="736"/>
        <item x="25"/>
        <item x="110"/>
        <item x="665"/>
        <item x="754"/>
        <item x="145"/>
        <item x="771"/>
        <item x="738"/>
        <item x="421"/>
        <item x="15"/>
        <item x="408"/>
        <item x="757"/>
        <item x="647"/>
        <item x="891"/>
        <item x="712"/>
        <item x="254"/>
        <item x="29"/>
        <item x="425"/>
        <item x="121"/>
        <item x="472"/>
        <item x="651"/>
        <item x="185"/>
        <item x="756"/>
        <item x="159"/>
        <item x="694"/>
        <item x="652"/>
        <item x="74"/>
        <item x="87"/>
        <item x="507"/>
        <item x="824"/>
        <item x="735"/>
        <item x="719"/>
        <item x="745"/>
        <item x="874"/>
        <item x="611"/>
        <item x="418"/>
        <item x="528"/>
        <item x="740"/>
        <item x="556"/>
        <item x="729"/>
        <item x="568"/>
        <item x="104"/>
        <item x="540"/>
        <item x="102"/>
        <item x="731"/>
        <item x="513"/>
        <item x="218"/>
        <item x="132"/>
        <item x="233"/>
        <item x="406"/>
        <item x="203"/>
        <item x="689"/>
        <item x="496"/>
        <item x="659"/>
        <item x="267"/>
        <item x="141"/>
        <item x="106"/>
        <item x="80"/>
        <item x="197"/>
        <item x="75"/>
        <item x="759"/>
        <item x="335"/>
        <item x="256"/>
        <item x="829"/>
        <item x="539"/>
        <item x="17"/>
        <item x="105"/>
        <item x="481"/>
        <item x="385"/>
        <item x="713"/>
        <item x="676"/>
        <item x="428"/>
        <item x="139"/>
        <item x="372"/>
        <item x="263"/>
        <item x="174"/>
        <item x="377"/>
        <item x="499"/>
        <item x="546"/>
        <item x="163"/>
        <item x="360"/>
        <item x="855"/>
        <item x="265"/>
        <item x="842"/>
        <item x="831"/>
        <item x="287"/>
        <item x="447"/>
        <item x="54"/>
        <item x="668"/>
        <item x="567"/>
        <item x="559"/>
        <item x="581"/>
        <item x="702"/>
        <item x="119"/>
        <item x="138"/>
        <item x="770"/>
        <item x="691"/>
        <item x="236"/>
        <item x="732"/>
        <item x="825"/>
        <item x="440"/>
        <item x="382"/>
        <item x="301"/>
        <item x="773"/>
        <item x="282"/>
        <item x="817"/>
        <item x="669"/>
        <item x="727"/>
        <item x="810"/>
        <item x="646"/>
        <item x="120"/>
        <item x="656"/>
        <item x="343"/>
        <item x="369"/>
        <item x="781"/>
        <item x="327"/>
        <item x="217"/>
        <item x="208"/>
        <item x="551"/>
        <item x="862"/>
        <item x="96"/>
        <item x="470"/>
        <item x="229"/>
        <item x="409"/>
        <item x="49"/>
        <item x="613"/>
        <item x="881"/>
        <item x="150"/>
        <item x="352"/>
        <item x="171"/>
        <item x="235"/>
        <item x="595"/>
        <item x="313"/>
        <item x="534"/>
        <item x="289"/>
        <item x="178"/>
        <item x="133"/>
        <item x="227"/>
        <item x="711"/>
        <item x="687"/>
        <item x="582"/>
        <item x="680"/>
        <item x="410"/>
        <item x="37"/>
        <item x="870"/>
        <item x="73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2"/>
  </rowFields>
  <rowItems count="13">
    <i>
      <x v="1"/>
    </i>
    <i>
      <x v="2"/>
    </i>
    <i>
      <x v="3"/>
    </i>
    <i>
      <x v="4"/>
    </i>
    <i>
      <x v="5"/>
    </i>
    <i>
      <x v="6"/>
    </i>
    <i>
      <x v="7"/>
    </i>
    <i>
      <x v="8"/>
    </i>
    <i>
      <x v="9"/>
    </i>
    <i>
      <x v="10"/>
    </i>
    <i>
      <x v="11"/>
    </i>
    <i>
      <x v="12"/>
    </i>
    <i t="grand">
      <x/>
    </i>
  </rowItems>
  <colItems count="1">
    <i/>
  </colItems>
  <dataFields count="1">
    <dataField name="Total Sales" fld="11" baseField="0" baseItem="0" numFmtId="165"/>
  </dataFields>
  <formats count="1">
    <format dxfId="19">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D6107A-7586-426D-852A-45886264A2D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A4:B10" firstHeaderRow="1" firstDataRow="1" firstDataCol="1"/>
  <pivotFields count="45">
    <pivotField showAll="0"/>
    <pivotField numFmtId="164" showAll="0">
      <items count="906">
        <item x="526"/>
        <item x="333"/>
        <item x="645"/>
        <item x="480"/>
        <item x="798"/>
        <item x="259"/>
        <item x="661"/>
        <item x="100"/>
        <item x="429"/>
        <item x="237"/>
        <item x="416"/>
        <item x="822"/>
        <item x="638"/>
        <item x="130"/>
        <item x="317"/>
        <item x="391"/>
        <item x="374"/>
        <item x="281"/>
        <item x="303"/>
        <item x="830"/>
        <item x="252"/>
        <item x="19"/>
        <item x="725"/>
        <item x="230"/>
        <item x="790"/>
        <item x="728"/>
        <item x="730"/>
        <item x="436"/>
        <item x="290"/>
        <item x="769"/>
        <item x="774"/>
        <item x="336"/>
        <item x="322"/>
        <item x="848"/>
        <item x="876"/>
        <item x="808"/>
        <item x="411"/>
        <item x="768"/>
        <item x="751"/>
        <item x="272"/>
        <item x="523"/>
        <item x="555"/>
        <item x="396"/>
        <item x="873"/>
        <item x="527"/>
        <item x="304"/>
        <item x="397"/>
        <item x="52"/>
        <item x="792"/>
        <item x="86"/>
        <item x="388"/>
        <item x="832"/>
        <item x="192"/>
        <item x="782"/>
        <item x="778"/>
        <item x="168"/>
        <item x="46"/>
        <item x="750"/>
        <item x="623"/>
        <item x="129"/>
        <item x="542"/>
        <item x="6"/>
        <item x="608"/>
        <item x="190"/>
        <item x="606"/>
        <item x="12"/>
        <item x="796"/>
        <item x="520"/>
        <item x="537"/>
        <item x="426"/>
        <item x="583"/>
        <item x="45"/>
        <item x="834"/>
        <item x="663"/>
        <item x="696"/>
        <item x="126"/>
        <item x="258"/>
        <item x="722"/>
        <item x="349"/>
        <item x="641"/>
        <item x="517"/>
        <item x="371"/>
        <item x="724"/>
        <item x="734"/>
        <item x="636"/>
        <item x="79"/>
        <item x="742"/>
        <item x="93"/>
        <item x="493"/>
        <item x="612"/>
        <item x="784"/>
        <item x="851"/>
        <item x="631"/>
        <item x="402"/>
        <item x="152"/>
        <item x="311"/>
        <item x="32"/>
        <item x="726"/>
        <item x="361"/>
        <item x="587"/>
        <item x="844"/>
        <item x="766"/>
        <item x="61"/>
        <item x="34"/>
        <item x="324"/>
        <item x="889"/>
        <item x="492"/>
        <item x="31"/>
        <item x="386"/>
        <item x="666"/>
        <item x="473"/>
        <item x="710"/>
        <item x="35"/>
        <item x="653"/>
        <item x="363"/>
        <item x="543"/>
        <item x="715"/>
        <item x="791"/>
        <item x="56"/>
        <item x="111"/>
        <item x="215"/>
        <item x="169"/>
        <item x="460"/>
        <item x="112"/>
        <item x="83"/>
        <item x="11"/>
        <item x="143"/>
        <item x="292"/>
        <item x="699"/>
        <item x="433"/>
        <item x="898"/>
        <item x="321"/>
        <item x="787"/>
        <item x="38"/>
        <item x="560"/>
        <item x="373"/>
        <item x="48"/>
        <item x="368"/>
        <item x="511"/>
        <item x="502"/>
        <item x="880"/>
        <item x="693"/>
        <item x="575"/>
        <item x="435"/>
        <item x="764"/>
        <item x="394"/>
        <item x="685"/>
        <item x="677"/>
        <item x="799"/>
        <item x="850"/>
        <item x="288"/>
        <item x="624"/>
        <item x="160"/>
        <item x="154"/>
        <item x="84"/>
        <item x="446"/>
        <item x="550"/>
        <item x="364"/>
        <item x="895"/>
        <item x="239"/>
        <item x="66"/>
        <item x="552"/>
        <item x="220"/>
        <item x="748"/>
        <item x="843"/>
        <item x="524"/>
        <item x="441"/>
        <item x="76"/>
        <item x="415"/>
        <item x="232"/>
        <item x="839"/>
        <item x="741"/>
        <item x="501"/>
        <item x="68"/>
        <item x="451"/>
        <item x="533"/>
        <item x="209"/>
        <item x="894"/>
        <item x="899"/>
        <item x="615"/>
        <item x="716"/>
        <item x="571"/>
        <item x="626"/>
        <item x="166"/>
        <item x="195"/>
        <item x="497"/>
        <item x="553"/>
        <item x="300"/>
        <item x="41"/>
        <item x="888"/>
        <item x="277"/>
        <item x="164"/>
        <item x="744"/>
        <item x="717"/>
        <item x="885"/>
        <item x="177"/>
        <item x="863"/>
        <item x="609"/>
        <item x="494"/>
        <item x="389"/>
        <item x="816"/>
        <item x="859"/>
        <item x="478"/>
        <item x="381"/>
        <item x="634"/>
        <item x="875"/>
        <item x="312"/>
        <item x="512"/>
        <item x="479"/>
        <item x="200"/>
        <item x="2"/>
        <item x="765"/>
        <item x="629"/>
        <item x="95"/>
        <item x="755"/>
        <item x="703"/>
        <item x="467"/>
        <item x="109"/>
        <item x="598"/>
        <item x="860"/>
        <item x="271"/>
        <item x="338"/>
        <item x="461"/>
        <item x="562"/>
        <item x="294"/>
        <item x="819"/>
        <item x="705"/>
        <item x="286"/>
        <item x="678"/>
        <item x="276"/>
        <item x="124"/>
        <item x="788"/>
        <item x="422"/>
        <item x="413"/>
        <item x="224"/>
        <item x="187"/>
        <item x="877"/>
        <item x="484"/>
        <item x="847"/>
        <item x="465"/>
        <item x="508"/>
        <item x="401"/>
        <item x="903"/>
        <item x="115"/>
        <item x="291"/>
        <item x="854"/>
        <item x="743"/>
        <item x="541"/>
        <item x="692"/>
        <item x="278"/>
        <item x="353"/>
        <item x="136"/>
        <item x="103"/>
        <item x="763"/>
        <item x="202"/>
        <item x="387"/>
        <item x="198"/>
        <item x="253"/>
        <item x="42"/>
        <item x="131"/>
        <item x="616"/>
        <item x="161"/>
        <item x="818"/>
        <item x="439"/>
        <item x="879"/>
        <item x="108"/>
        <item x="273"/>
        <item x="704"/>
        <item x="671"/>
        <item x="650"/>
        <item x="746"/>
        <item x="404"/>
        <item x="403"/>
        <item x="721"/>
        <item x="857"/>
        <item x="640"/>
        <item x="424"/>
        <item x="307"/>
        <item x="515"/>
        <item x="625"/>
        <item x="221"/>
        <item x="378"/>
        <item x="521"/>
        <item x="92"/>
        <item x="173"/>
        <item x="390"/>
        <item x="628"/>
        <item x="241"/>
        <item x="632"/>
        <item x="274"/>
        <item x="487"/>
        <item x="318"/>
        <item x="350"/>
        <item x="893"/>
        <item x="469"/>
        <item x="123"/>
        <item x="544"/>
        <item x="584"/>
        <item x="605"/>
        <item x="50"/>
        <item x="682"/>
        <item x="184"/>
        <item x="463"/>
        <item x="545"/>
        <item x="432"/>
        <item x="384"/>
        <item x="737"/>
        <item x="9"/>
        <item x="601"/>
        <item x="47"/>
        <item x="64"/>
        <item x="450"/>
        <item x="73"/>
        <item x="474"/>
        <item x="280"/>
        <item x="213"/>
        <item x="366"/>
        <item x="619"/>
        <item x="226"/>
        <item x="417"/>
        <item x="147"/>
        <item x="27"/>
        <item x="554"/>
        <item x="39"/>
        <item x="22"/>
        <item x="134"/>
        <item x="514"/>
        <item x="212"/>
        <item x="309"/>
        <item x="718"/>
        <item x="293"/>
        <item x="346"/>
        <item x="733"/>
        <item x="579"/>
        <item x="135"/>
        <item x="43"/>
        <item x="392"/>
        <item x="234"/>
        <item x="231"/>
        <item x="530"/>
        <item x="144"/>
        <item x="708"/>
        <item x="580"/>
        <item x="127"/>
        <item x="248"/>
        <item x="299"/>
        <item x="329"/>
        <item x="20"/>
        <item x="142"/>
        <item x="72"/>
        <item x="805"/>
        <item x="358"/>
        <item x="243"/>
        <item x="125"/>
        <item x="270"/>
        <item x="328"/>
        <item x="51"/>
        <item x="654"/>
        <item x="600"/>
        <item x="572"/>
        <item x="476"/>
        <item x="216"/>
        <item x="657"/>
        <item x="399"/>
        <item x="648"/>
        <item x="797"/>
        <item x="856"/>
        <item x="114"/>
        <item x="240"/>
        <item x="683"/>
        <item x="904"/>
        <item x="285"/>
        <item x="549"/>
        <item x="379"/>
        <item x="257"/>
        <item x="841"/>
        <item x="483"/>
        <item x="878"/>
        <item x="548"/>
        <item x="503"/>
        <item x="222"/>
        <item x="574"/>
        <item x="695"/>
        <item x="437"/>
        <item x="867"/>
        <item x="85"/>
        <item x="813"/>
        <item x="148"/>
        <item x="455"/>
        <item x="723"/>
        <item x="869"/>
        <item x="655"/>
        <item x="590"/>
        <item x="182"/>
        <item x="753"/>
        <item x="251"/>
        <item x="204"/>
        <item x="3"/>
        <item x="882"/>
        <item x="569"/>
        <item x="498"/>
        <item x="837"/>
        <item x="330"/>
        <item x="244"/>
        <item x="452"/>
        <item x="525"/>
        <item x="701"/>
        <item x="116"/>
        <item x="181"/>
        <item x="804"/>
        <item x="0"/>
        <item x="158"/>
        <item x="806"/>
        <item x="331"/>
        <item x="365"/>
        <item x="845"/>
        <item x="576"/>
        <item x="180"/>
        <item x="315"/>
        <item x="118"/>
        <item x="884"/>
        <item x="151"/>
        <item x="809"/>
        <item x="78"/>
        <item x="264"/>
        <item x="23"/>
        <item x="675"/>
        <item x="890"/>
        <item x="518"/>
        <item x="866"/>
        <item x="577"/>
        <item x="578"/>
        <item x="849"/>
        <item x="477"/>
        <item x="838"/>
        <item x="865"/>
        <item x="207"/>
        <item x="658"/>
        <item x="260"/>
        <item x="803"/>
        <item x="852"/>
        <item x="486"/>
        <item x="858"/>
        <item x="637"/>
        <item x="430"/>
        <item x="82"/>
        <item x="28"/>
        <item x="900"/>
        <item x="342"/>
        <item x="5"/>
        <item x="193"/>
        <item x="510"/>
        <item x="630"/>
        <item x="149"/>
        <item x="188"/>
        <item x="205"/>
        <item x="833"/>
        <item x="423"/>
        <item x="801"/>
        <item x="146"/>
        <item x="26"/>
        <item x="690"/>
        <item x="688"/>
        <item x="672"/>
        <item x="532"/>
        <item x="395"/>
        <item x="660"/>
        <item x="475"/>
        <item x="620"/>
        <item x="793"/>
        <item x="302"/>
        <item x="597"/>
        <item x="642"/>
        <item x="871"/>
        <item x="156"/>
        <item x="323"/>
        <item x="117"/>
        <item x="471"/>
        <item x="495"/>
        <item x="673"/>
        <item x="91"/>
        <item x="431"/>
        <item x="13"/>
        <item x="453"/>
        <item x="457"/>
        <item x="443"/>
        <item x="674"/>
        <item x="639"/>
        <item x="393"/>
        <item x="861"/>
        <item x="466"/>
        <item x="238"/>
        <item x="664"/>
        <item x="570"/>
        <item x="223"/>
        <item x="63"/>
        <item x="593"/>
        <item x="535"/>
        <item x="565"/>
        <item x="434"/>
        <item x="667"/>
        <item x="55"/>
        <item x="529"/>
        <item x="284"/>
        <item x="214"/>
        <item x="199"/>
        <item x="776"/>
        <item x="122"/>
        <item x="407"/>
        <item x="306"/>
        <item x="266"/>
        <item x="482"/>
        <item x="167"/>
        <item x="752"/>
        <item x="113"/>
        <item x="189"/>
        <item x="538"/>
        <item x="709"/>
        <item x="242"/>
        <item x="246"/>
        <item x="201"/>
        <item x="268"/>
        <item x="449"/>
        <item x="760"/>
        <item x="500"/>
        <item x="225"/>
        <item x="400"/>
        <item x="596"/>
        <item x="269"/>
        <item x="892"/>
        <item x="261"/>
        <item x="89"/>
        <item x="897"/>
        <item x="643"/>
        <item x="194"/>
        <item x="458"/>
        <item x="454"/>
        <item x="249"/>
        <item x="398"/>
        <item x="686"/>
        <item x="464"/>
        <item x="853"/>
        <item x="58"/>
        <item x="157"/>
        <item x="700"/>
        <item x="314"/>
        <item x="21"/>
        <item x="779"/>
        <item x="97"/>
        <item x="44"/>
        <item x="821"/>
        <item x="872"/>
        <item x="714"/>
        <item x="99"/>
        <item x="326"/>
        <item x="210"/>
        <item x="603"/>
        <item x="563"/>
        <item x="376"/>
        <item x="362"/>
        <item x="902"/>
        <item x="815"/>
        <item x="57"/>
        <item x="706"/>
        <item x="505"/>
        <item x="814"/>
        <item x="490"/>
        <item x="887"/>
        <item x="448"/>
        <item x="835"/>
        <item x="607"/>
        <item x="504"/>
        <item x="794"/>
        <item x="747"/>
        <item x="827"/>
        <item x="94"/>
        <item x="594"/>
        <item x="357"/>
        <item x="319"/>
        <item x="468"/>
        <item x="617"/>
        <item x="427"/>
        <item x="697"/>
        <item x="516"/>
        <item x="255"/>
        <item x="18"/>
        <item x="589"/>
        <item x="334"/>
        <item x="24"/>
        <item x="633"/>
        <item x="36"/>
        <item x="823"/>
        <item x="886"/>
        <item x="67"/>
        <item x="767"/>
        <item x="320"/>
        <item x="456"/>
        <item x="635"/>
        <item x="707"/>
        <item x="420"/>
        <item x="81"/>
        <item x="414"/>
        <item x="176"/>
        <item x="795"/>
        <item x="339"/>
        <item x="614"/>
        <item x="90"/>
        <item x="405"/>
        <item x="337"/>
        <item x="355"/>
        <item x="761"/>
        <item x="60"/>
        <item x="681"/>
        <item x="16"/>
        <item x="591"/>
        <item x="1"/>
        <item x="749"/>
        <item x="846"/>
        <item x="775"/>
        <item x="566"/>
        <item x="622"/>
        <item x="183"/>
        <item x="140"/>
        <item x="348"/>
        <item x="670"/>
        <item x="585"/>
        <item x="354"/>
        <item x="137"/>
        <item x="786"/>
        <item x="621"/>
        <item x="564"/>
        <item x="186"/>
        <item x="77"/>
        <item x="211"/>
        <item x="70"/>
        <item x="896"/>
        <item x="247"/>
        <item x="506"/>
        <item x="344"/>
        <item x="40"/>
        <item x="826"/>
        <item x="592"/>
        <item x="599"/>
        <item x="586"/>
        <item x="128"/>
        <item x="573"/>
        <item x="557"/>
        <item x="758"/>
        <item x="491"/>
        <item x="65"/>
        <item x="840"/>
        <item x="14"/>
        <item x="419"/>
        <item x="347"/>
        <item x="868"/>
        <item x="883"/>
        <item x="836"/>
        <item x="789"/>
        <item x="785"/>
        <item x="558"/>
        <item x="531"/>
        <item x="864"/>
        <item x="780"/>
        <item x="820"/>
        <item x="649"/>
        <item x="618"/>
        <item x="4"/>
        <item x="462"/>
        <item x="380"/>
        <item x="679"/>
        <item x="488"/>
        <item x="698"/>
        <item x="445"/>
        <item x="375"/>
        <item x="88"/>
        <item x="308"/>
        <item x="30"/>
        <item x="442"/>
        <item x="901"/>
        <item x="802"/>
        <item x="196"/>
        <item x="588"/>
        <item x="800"/>
        <item x="107"/>
        <item x="262"/>
        <item x="250"/>
        <item x="627"/>
        <item x="351"/>
        <item x="762"/>
        <item x="519"/>
        <item x="644"/>
        <item x="7"/>
        <item x="662"/>
        <item x="298"/>
        <item x="62"/>
        <item x="206"/>
        <item x="69"/>
        <item x="332"/>
        <item x="53"/>
        <item x="610"/>
        <item x="341"/>
        <item x="71"/>
        <item x="179"/>
        <item x="811"/>
        <item x="345"/>
        <item x="522"/>
        <item x="325"/>
        <item x="245"/>
        <item x="438"/>
        <item x="561"/>
        <item x="33"/>
        <item x="275"/>
        <item x="101"/>
        <item x="175"/>
        <item x="485"/>
        <item x="219"/>
        <item x="370"/>
        <item x="165"/>
        <item x="153"/>
        <item x="489"/>
        <item x="228"/>
        <item x="155"/>
        <item x="604"/>
        <item x="170"/>
        <item x="412"/>
        <item x="356"/>
        <item x="316"/>
        <item x="777"/>
        <item x="720"/>
        <item x="340"/>
        <item x="283"/>
        <item x="536"/>
        <item x="684"/>
        <item x="509"/>
        <item x="297"/>
        <item x="310"/>
        <item x="359"/>
        <item x="812"/>
        <item x="10"/>
        <item x="279"/>
        <item x="367"/>
        <item x="459"/>
        <item x="305"/>
        <item x="783"/>
        <item x="602"/>
        <item x="444"/>
        <item x="772"/>
        <item x="828"/>
        <item x="296"/>
        <item x="295"/>
        <item x="59"/>
        <item x="807"/>
        <item x="172"/>
        <item x="162"/>
        <item x="191"/>
        <item x="8"/>
        <item x="383"/>
        <item x="547"/>
        <item x="98"/>
        <item x="736"/>
        <item x="25"/>
        <item x="110"/>
        <item x="665"/>
        <item x="754"/>
        <item x="145"/>
        <item x="771"/>
        <item x="738"/>
        <item x="421"/>
        <item x="15"/>
        <item x="408"/>
        <item x="757"/>
        <item x="647"/>
        <item x="891"/>
        <item x="712"/>
        <item x="254"/>
        <item x="29"/>
        <item x="425"/>
        <item x="121"/>
        <item x="472"/>
        <item x="651"/>
        <item x="185"/>
        <item x="756"/>
        <item x="159"/>
        <item x="694"/>
        <item x="652"/>
        <item x="74"/>
        <item x="87"/>
        <item x="507"/>
        <item x="824"/>
        <item x="735"/>
        <item x="719"/>
        <item x="745"/>
        <item x="874"/>
        <item x="611"/>
        <item x="418"/>
        <item x="528"/>
        <item x="740"/>
        <item x="556"/>
        <item x="729"/>
        <item x="568"/>
        <item x="104"/>
        <item x="540"/>
        <item x="102"/>
        <item x="731"/>
        <item x="513"/>
        <item x="218"/>
        <item x="132"/>
        <item x="233"/>
        <item x="406"/>
        <item x="203"/>
        <item x="689"/>
        <item x="496"/>
        <item x="659"/>
        <item x="267"/>
        <item x="141"/>
        <item x="106"/>
        <item x="80"/>
        <item x="197"/>
        <item x="75"/>
        <item x="759"/>
        <item x="335"/>
        <item x="256"/>
        <item x="829"/>
        <item x="539"/>
        <item x="17"/>
        <item x="105"/>
        <item x="481"/>
        <item x="385"/>
        <item x="713"/>
        <item x="676"/>
        <item x="428"/>
        <item x="139"/>
        <item x="372"/>
        <item x="263"/>
        <item x="174"/>
        <item x="377"/>
        <item x="499"/>
        <item x="546"/>
        <item x="163"/>
        <item x="360"/>
        <item x="855"/>
        <item x="265"/>
        <item x="842"/>
        <item x="831"/>
        <item x="287"/>
        <item x="447"/>
        <item x="54"/>
        <item x="668"/>
        <item x="567"/>
        <item x="559"/>
        <item x="581"/>
        <item x="702"/>
        <item x="119"/>
        <item x="138"/>
        <item x="770"/>
        <item x="691"/>
        <item x="236"/>
        <item x="732"/>
        <item x="825"/>
        <item x="440"/>
        <item x="382"/>
        <item x="301"/>
        <item x="773"/>
        <item x="282"/>
        <item x="817"/>
        <item x="669"/>
        <item x="727"/>
        <item x="810"/>
        <item x="646"/>
        <item x="120"/>
        <item x="656"/>
        <item x="343"/>
        <item x="369"/>
        <item x="781"/>
        <item x="327"/>
        <item x="217"/>
        <item x="208"/>
        <item x="551"/>
        <item x="862"/>
        <item x="96"/>
        <item x="470"/>
        <item x="229"/>
        <item x="409"/>
        <item x="49"/>
        <item x="613"/>
        <item x="881"/>
        <item x="150"/>
        <item x="352"/>
        <item x="171"/>
        <item x="235"/>
        <item x="595"/>
        <item x="313"/>
        <item x="534"/>
        <item x="289"/>
        <item x="178"/>
        <item x="133"/>
        <item x="227"/>
        <item x="711"/>
        <item x="687"/>
        <item x="582"/>
        <item x="680"/>
        <item x="410"/>
        <item x="37"/>
        <item x="870"/>
        <item x="739"/>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axis="axisRow" showAll="0">
      <items count="6">
        <item x="4"/>
        <item x="2"/>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8"/>
  </rowFields>
  <rowItems count="6">
    <i>
      <x/>
    </i>
    <i>
      <x v="1"/>
    </i>
    <i>
      <x v="2"/>
    </i>
    <i>
      <x v="3"/>
    </i>
    <i>
      <x v="4"/>
    </i>
    <i t="grand">
      <x/>
    </i>
  </rowItems>
  <colItems count="1">
    <i/>
  </colItems>
  <dataFields count="1">
    <dataField name="Average Rating" fld="10" subtotal="average" baseField="28" baseItem="0"/>
  </dataFields>
  <formats count="2">
    <format dxfId="18">
      <pivotArea collapsedLevelsAreSubtotals="1" fieldPosition="0">
        <references count="1">
          <reference field="28" count="0"/>
        </references>
      </pivotArea>
    </format>
    <format dxfId="1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47276B-427D-48F9-A29C-5ACF6534E02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A4:B10" firstHeaderRow="1" firstDataRow="1" firstDataCol="1"/>
  <pivotFields count="45">
    <pivotField showAll="0"/>
    <pivotField numFmtId="164" showAll="0">
      <items count="906">
        <item x="526"/>
        <item x="333"/>
        <item x="645"/>
        <item x="480"/>
        <item x="798"/>
        <item x="259"/>
        <item x="661"/>
        <item x="100"/>
        <item x="429"/>
        <item x="237"/>
        <item x="416"/>
        <item x="822"/>
        <item x="638"/>
        <item x="130"/>
        <item x="317"/>
        <item x="391"/>
        <item x="374"/>
        <item x="281"/>
        <item x="303"/>
        <item x="830"/>
        <item x="252"/>
        <item x="19"/>
        <item x="725"/>
        <item x="230"/>
        <item x="790"/>
        <item x="728"/>
        <item x="730"/>
        <item x="436"/>
        <item x="290"/>
        <item x="769"/>
        <item x="774"/>
        <item x="336"/>
        <item x="322"/>
        <item x="848"/>
        <item x="876"/>
        <item x="808"/>
        <item x="411"/>
        <item x="768"/>
        <item x="751"/>
        <item x="272"/>
        <item x="523"/>
        <item x="555"/>
        <item x="396"/>
        <item x="873"/>
        <item x="527"/>
        <item x="304"/>
        <item x="397"/>
        <item x="52"/>
        <item x="792"/>
        <item x="86"/>
        <item x="388"/>
        <item x="832"/>
        <item x="192"/>
        <item x="782"/>
        <item x="778"/>
        <item x="168"/>
        <item x="46"/>
        <item x="750"/>
        <item x="623"/>
        <item x="129"/>
        <item x="542"/>
        <item x="6"/>
        <item x="608"/>
        <item x="190"/>
        <item x="606"/>
        <item x="12"/>
        <item x="796"/>
        <item x="520"/>
        <item x="537"/>
        <item x="426"/>
        <item x="583"/>
        <item x="45"/>
        <item x="834"/>
        <item x="663"/>
        <item x="696"/>
        <item x="126"/>
        <item x="258"/>
        <item x="722"/>
        <item x="349"/>
        <item x="641"/>
        <item x="517"/>
        <item x="371"/>
        <item x="724"/>
        <item x="734"/>
        <item x="636"/>
        <item x="79"/>
        <item x="742"/>
        <item x="93"/>
        <item x="493"/>
        <item x="612"/>
        <item x="784"/>
        <item x="851"/>
        <item x="631"/>
        <item x="402"/>
        <item x="152"/>
        <item x="311"/>
        <item x="32"/>
        <item x="726"/>
        <item x="361"/>
        <item x="587"/>
        <item x="844"/>
        <item x="766"/>
        <item x="61"/>
        <item x="34"/>
        <item x="324"/>
        <item x="889"/>
        <item x="492"/>
        <item x="31"/>
        <item x="386"/>
        <item x="666"/>
        <item x="473"/>
        <item x="710"/>
        <item x="35"/>
        <item x="653"/>
        <item x="363"/>
        <item x="543"/>
        <item x="715"/>
        <item x="791"/>
        <item x="56"/>
        <item x="111"/>
        <item x="215"/>
        <item x="169"/>
        <item x="460"/>
        <item x="112"/>
        <item x="83"/>
        <item x="11"/>
        <item x="143"/>
        <item x="292"/>
        <item x="699"/>
        <item x="433"/>
        <item x="898"/>
        <item x="321"/>
        <item x="787"/>
        <item x="38"/>
        <item x="560"/>
        <item x="373"/>
        <item x="48"/>
        <item x="368"/>
        <item x="511"/>
        <item x="502"/>
        <item x="880"/>
        <item x="693"/>
        <item x="575"/>
        <item x="435"/>
        <item x="764"/>
        <item x="394"/>
        <item x="685"/>
        <item x="677"/>
        <item x="799"/>
        <item x="850"/>
        <item x="288"/>
        <item x="624"/>
        <item x="160"/>
        <item x="154"/>
        <item x="84"/>
        <item x="446"/>
        <item x="550"/>
        <item x="364"/>
        <item x="895"/>
        <item x="239"/>
        <item x="66"/>
        <item x="552"/>
        <item x="220"/>
        <item x="748"/>
        <item x="843"/>
        <item x="524"/>
        <item x="441"/>
        <item x="76"/>
        <item x="415"/>
        <item x="232"/>
        <item x="839"/>
        <item x="741"/>
        <item x="501"/>
        <item x="68"/>
        <item x="451"/>
        <item x="533"/>
        <item x="209"/>
        <item x="894"/>
        <item x="899"/>
        <item x="615"/>
        <item x="716"/>
        <item x="571"/>
        <item x="626"/>
        <item x="166"/>
        <item x="195"/>
        <item x="497"/>
        <item x="553"/>
        <item x="300"/>
        <item x="41"/>
        <item x="888"/>
        <item x="277"/>
        <item x="164"/>
        <item x="744"/>
        <item x="717"/>
        <item x="885"/>
        <item x="177"/>
        <item x="863"/>
        <item x="609"/>
        <item x="494"/>
        <item x="389"/>
        <item x="816"/>
        <item x="859"/>
        <item x="478"/>
        <item x="381"/>
        <item x="634"/>
        <item x="875"/>
        <item x="312"/>
        <item x="512"/>
        <item x="479"/>
        <item x="200"/>
        <item x="2"/>
        <item x="765"/>
        <item x="629"/>
        <item x="95"/>
        <item x="755"/>
        <item x="703"/>
        <item x="467"/>
        <item x="109"/>
        <item x="598"/>
        <item x="860"/>
        <item x="271"/>
        <item x="338"/>
        <item x="461"/>
        <item x="562"/>
        <item x="294"/>
        <item x="819"/>
        <item x="705"/>
        <item x="286"/>
        <item x="678"/>
        <item x="276"/>
        <item x="124"/>
        <item x="788"/>
        <item x="422"/>
        <item x="413"/>
        <item x="224"/>
        <item x="187"/>
        <item x="877"/>
        <item x="484"/>
        <item x="847"/>
        <item x="465"/>
        <item x="508"/>
        <item x="401"/>
        <item x="903"/>
        <item x="115"/>
        <item x="291"/>
        <item x="854"/>
        <item x="743"/>
        <item x="541"/>
        <item x="692"/>
        <item x="278"/>
        <item x="353"/>
        <item x="136"/>
        <item x="103"/>
        <item x="763"/>
        <item x="202"/>
        <item x="387"/>
        <item x="198"/>
        <item x="253"/>
        <item x="42"/>
        <item x="131"/>
        <item x="616"/>
        <item x="161"/>
        <item x="818"/>
        <item x="439"/>
        <item x="879"/>
        <item x="108"/>
        <item x="273"/>
        <item x="704"/>
        <item x="671"/>
        <item x="650"/>
        <item x="746"/>
        <item x="404"/>
        <item x="403"/>
        <item x="721"/>
        <item x="857"/>
        <item x="640"/>
        <item x="424"/>
        <item x="307"/>
        <item x="515"/>
        <item x="625"/>
        <item x="221"/>
        <item x="378"/>
        <item x="521"/>
        <item x="92"/>
        <item x="173"/>
        <item x="390"/>
        <item x="628"/>
        <item x="241"/>
        <item x="632"/>
        <item x="274"/>
        <item x="487"/>
        <item x="318"/>
        <item x="350"/>
        <item x="893"/>
        <item x="469"/>
        <item x="123"/>
        <item x="544"/>
        <item x="584"/>
        <item x="605"/>
        <item x="50"/>
        <item x="682"/>
        <item x="184"/>
        <item x="463"/>
        <item x="545"/>
        <item x="432"/>
        <item x="384"/>
        <item x="737"/>
        <item x="9"/>
        <item x="601"/>
        <item x="47"/>
        <item x="64"/>
        <item x="450"/>
        <item x="73"/>
        <item x="474"/>
        <item x="280"/>
        <item x="213"/>
        <item x="366"/>
        <item x="619"/>
        <item x="226"/>
        <item x="417"/>
        <item x="147"/>
        <item x="27"/>
        <item x="554"/>
        <item x="39"/>
        <item x="22"/>
        <item x="134"/>
        <item x="514"/>
        <item x="212"/>
        <item x="309"/>
        <item x="718"/>
        <item x="293"/>
        <item x="346"/>
        <item x="733"/>
        <item x="579"/>
        <item x="135"/>
        <item x="43"/>
        <item x="392"/>
        <item x="234"/>
        <item x="231"/>
        <item x="530"/>
        <item x="144"/>
        <item x="708"/>
        <item x="580"/>
        <item x="127"/>
        <item x="248"/>
        <item x="299"/>
        <item x="329"/>
        <item x="20"/>
        <item x="142"/>
        <item x="72"/>
        <item x="805"/>
        <item x="358"/>
        <item x="243"/>
        <item x="125"/>
        <item x="270"/>
        <item x="328"/>
        <item x="51"/>
        <item x="654"/>
        <item x="600"/>
        <item x="572"/>
        <item x="476"/>
        <item x="216"/>
        <item x="657"/>
        <item x="399"/>
        <item x="648"/>
        <item x="797"/>
        <item x="856"/>
        <item x="114"/>
        <item x="240"/>
        <item x="683"/>
        <item x="904"/>
        <item x="285"/>
        <item x="549"/>
        <item x="379"/>
        <item x="257"/>
        <item x="841"/>
        <item x="483"/>
        <item x="878"/>
        <item x="548"/>
        <item x="503"/>
        <item x="222"/>
        <item x="574"/>
        <item x="695"/>
        <item x="437"/>
        <item x="867"/>
        <item x="85"/>
        <item x="813"/>
        <item x="148"/>
        <item x="455"/>
        <item x="723"/>
        <item x="869"/>
        <item x="655"/>
        <item x="590"/>
        <item x="182"/>
        <item x="753"/>
        <item x="251"/>
        <item x="204"/>
        <item x="3"/>
        <item x="882"/>
        <item x="569"/>
        <item x="498"/>
        <item x="837"/>
        <item x="330"/>
        <item x="244"/>
        <item x="452"/>
        <item x="525"/>
        <item x="701"/>
        <item x="116"/>
        <item x="181"/>
        <item x="804"/>
        <item x="0"/>
        <item x="158"/>
        <item x="806"/>
        <item x="331"/>
        <item x="365"/>
        <item x="845"/>
        <item x="576"/>
        <item x="180"/>
        <item x="315"/>
        <item x="118"/>
        <item x="884"/>
        <item x="151"/>
        <item x="809"/>
        <item x="78"/>
        <item x="264"/>
        <item x="23"/>
        <item x="675"/>
        <item x="890"/>
        <item x="518"/>
        <item x="866"/>
        <item x="577"/>
        <item x="578"/>
        <item x="849"/>
        <item x="477"/>
        <item x="838"/>
        <item x="865"/>
        <item x="207"/>
        <item x="658"/>
        <item x="260"/>
        <item x="803"/>
        <item x="852"/>
        <item x="486"/>
        <item x="858"/>
        <item x="637"/>
        <item x="430"/>
        <item x="82"/>
        <item x="28"/>
        <item x="900"/>
        <item x="342"/>
        <item x="5"/>
        <item x="193"/>
        <item x="510"/>
        <item x="630"/>
        <item x="149"/>
        <item x="188"/>
        <item x="205"/>
        <item x="833"/>
        <item x="423"/>
        <item x="801"/>
        <item x="146"/>
        <item x="26"/>
        <item x="690"/>
        <item x="688"/>
        <item x="672"/>
        <item x="532"/>
        <item x="395"/>
        <item x="660"/>
        <item x="475"/>
        <item x="620"/>
        <item x="793"/>
        <item x="302"/>
        <item x="597"/>
        <item x="642"/>
        <item x="871"/>
        <item x="156"/>
        <item x="323"/>
        <item x="117"/>
        <item x="471"/>
        <item x="495"/>
        <item x="673"/>
        <item x="91"/>
        <item x="431"/>
        <item x="13"/>
        <item x="453"/>
        <item x="457"/>
        <item x="443"/>
        <item x="674"/>
        <item x="639"/>
        <item x="393"/>
        <item x="861"/>
        <item x="466"/>
        <item x="238"/>
        <item x="664"/>
        <item x="570"/>
        <item x="223"/>
        <item x="63"/>
        <item x="593"/>
        <item x="535"/>
        <item x="565"/>
        <item x="434"/>
        <item x="667"/>
        <item x="55"/>
        <item x="529"/>
        <item x="284"/>
        <item x="214"/>
        <item x="199"/>
        <item x="776"/>
        <item x="122"/>
        <item x="407"/>
        <item x="306"/>
        <item x="266"/>
        <item x="482"/>
        <item x="167"/>
        <item x="752"/>
        <item x="113"/>
        <item x="189"/>
        <item x="538"/>
        <item x="709"/>
        <item x="242"/>
        <item x="246"/>
        <item x="201"/>
        <item x="268"/>
        <item x="449"/>
        <item x="760"/>
        <item x="500"/>
        <item x="225"/>
        <item x="400"/>
        <item x="596"/>
        <item x="269"/>
        <item x="892"/>
        <item x="261"/>
        <item x="89"/>
        <item x="897"/>
        <item x="643"/>
        <item x="194"/>
        <item x="458"/>
        <item x="454"/>
        <item x="249"/>
        <item x="398"/>
        <item x="686"/>
        <item x="464"/>
        <item x="853"/>
        <item x="58"/>
        <item x="157"/>
        <item x="700"/>
        <item x="314"/>
        <item x="21"/>
        <item x="779"/>
        <item x="97"/>
        <item x="44"/>
        <item x="821"/>
        <item x="872"/>
        <item x="714"/>
        <item x="99"/>
        <item x="326"/>
        <item x="210"/>
        <item x="603"/>
        <item x="563"/>
        <item x="376"/>
        <item x="362"/>
        <item x="902"/>
        <item x="815"/>
        <item x="57"/>
        <item x="706"/>
        <item x="505"/>
        <item x="814"/>
        <item x="490"/>
        <item x="887"/>
        <item x="448"/>
        <item x="835"/>
        <item x="607"/>
        <item x="504"/>
        <item x="794"/>
        <item x="747"/>
        <item x="827"/>
        <item x="94"/>
        <item x="594"/>
        <item x="357"/>
        <item x="319"/>
        <item x="468"/>
        <item x="617"/>
        <item x="427"/>
        <item x="697"/>
        <item x="516"/>
        <item x="255"/>
        <item x="18"/>
        <item x="589"/>
        <item x="334"/>
        <item x="24"/>
        <item x="633"/>
        <item x="36"/>
        <item x="823"/>
        <item x="886"/>
        <item x="67"/>
        <item x="767"/>
        <item x="320"/>
        <item x="456"/>
        <item x="635"/>
        <item x="707"/>
        <item x="420"/>
        <item x="81"/>
        <item x="414"/>
        <item x="176"/>
        <item x="795"/>
        <item x="339"/>
        <item x="614"/>
        <item x="90"/>
        <item x="405"/>
        <item x="337"/>
        <item x="355"/>
        <item x="761"/>
        <item x="60"/>
        <item x="681"/>
        <item x="16"/>
        <item x="591"/>
        <item x="1"/>
        <item x="749"/>
        <item x="846"/>
        <item x="775"/>
        <item x="566"/>
        <item x="622"/>
        <item x="183"/>
        <item x="140"/>
        <item x="348"/>
        <item x="670"/>
        <item x="585"/>
        <item x="354"/>
        <item x="137"/>
        <item x="786"/>
        <item x="621"/>
        <item x="564"/>
        <item x="186"/>
        <item x="77"/>
        <item x="211"/>
        <item x="70"/>
        <item x="896"/>
        <item x="247"/>
        <item x="506"/>
        <item x="344"/>
        <item x="40"/>
        <item x="826"/>
        <item x="592"/>
        <item x="599"/>
        <item x="586"/>
        <item x="128"/>
        <item x="573"/>
        <item x="557"/>
        <item x="758"/>
        <item x="491"/>
        <item x="65"/>
        <item x="840"/>
        <item x="14"/>
        <item x="419"/>
        <item x="347"/>
        <item x="868"/>
        <item x="883"/>
        <item x="836"/>
        <item x="789"/>
        <item x="785"/>
        <item x="558"/>
        <item x="531"/>
        <item x="864"/>
        <item x="780"/>
        <item x="820"/>
        <item x="649"/>
        <item x="618"/>
        <item x="4"/>
        <item x="462"/>
        <item x="380"/>
        <item x="679"/>
        <item x="488"/>
        <item x="698"/>
        <item x="445"/>
        <item x="375"/>
        <item x="88"/>
        <item x="308"/>
        <item x="30"/>
        <item x="442"/>
        <item x="901"/>
        <item x="802"/>
        <item x="196"/>
        <item x="588"/>
        <item x="800"/>
        <item x="107"/>
        <item x="262"/>
        <item x="250"/>
        <item x="627"/>
        <item x="351"/>
        <item x="762"/>
        <item x="519"/>
        <item x="644"/>
        <item x="7"/>
        <item x="662"/>
        <item x="298"/>
        <item x="62"/>
        <item x="206"/>
        <item x="69"/>
        <item x="332"/>
        <item x="53"/>
        <item x="610"/>
        <item x="341"/>
        <item x="71"/>
        <item x="179"/>
        <item x="811"/>
        <item x="345"/>
        <item x="522"/>
        <item x="325"/>
        <item x="245"/>
        <item x="438"/>
        <item x="561"/>
        <item x="33"/>
        <item x="275"/>
        <item x="101"/>
        <item x="175"/>
        <item x="485"/>
        <item x="219"/>
        <item x="370"/>
        <item x="165"/>
        <item x="153"/>
        <item x="489"/>
        <item x="228"/>
        <item x="155"/>
        <item x="604"/>
        <item x="170"/>
        <item x="412"/>
        <item x="356"/>
        <item x="316"/>
        <item x="777"/>
        <item x="720"/>
        <item x="340"/>
        <item x="283"/>
        <item x="536"/>
        <item x="684"/>
        <item x="509"/>
        <item x="297"/>
        <item x="310"/>
        <item x="359"/>
        <item x="812"/>
        <item x="10"/>
        <item x="279"/>
        <item x="367"/>
        <item x="459"/>
        <item x="305"/>
        <item x="783"/>
        <item x="602"/>
        <item x="444"/>
        <item x="772"/>
        <item x="828"/>
        <item x="296"/>
        <item x="295"/>
        <item x="59"/>
        <item x="807"/>
        <item x="172"/>
        <item x="162"/>
        <item x="191"/>
        <item x="8"/>
        <item x="383"/>
        <item x="547"/>
        <item x="98"/>
        <item x="736"/>
        <item x="25"/>
        <item x="110"/>
        <item x="665"/>
        <item x="754"/>
        <item x="145"/>
        <item x="771"/>
        <item x="738"/>
        <item x="421"/>
        <item x="15"/>
        <item x="408"/>
        <item x="757"/>
        <item x="647"/>
        <item x="891"/>
        <item x="712"/>
        <item x="254"/>
        <item x="29"/>
        <item x="425"/>
        <item x="121"/>
        <item x="472"/>
        <item x="651"/>
        <item x="185"/>
        <item x="756"/>
        <item x="159"/>
        <item x="694"/>
        <item x="652"/>
        <item x="74"/>
        <item x="87"/>
        <item x="507"/>
        <item x="824"/>
        <item x="735"/>
        <item x="719"/>
        <item x="745"/>
        <item x="874"/>
        <item x="611"/>
        <item x="418"/>
        <item x="528"/>
        <item x="740"/>
        <item x="556"/>
        <item x="729"/>
        <item x="568"/>
        <item x="104"/>
        <item x="540"/>
        <item x="102"/>
        <item x="731"/>
        <item x="513"/>
        <item x="218"/>
        <item x="132"/>
        <item x="233"/>
        <item x="406"/>
        <item x="203"/>
        <item x="689"/>
        <item x="496"/>
        <item x="659"/>
        <item x="267"/>
        <item x="141"/>
        <item x="106"/>
        <item x="80"/>
        <item x="197"/>
        <item x="75"/>
        <item x="759"/>
        <item x="335"/>
        <item x="256"/>
        <item x="829"/>
        <item x="539"/>
        <item x="17"/>
        <item x="105"/>
        <item x="481"/>
        <item x="385"/>
        <item x="713"/>
        <item x="676"/>
        <item x="428"/>
        <item x="139"/>
        <item x="372"/>
        <item x="263"/>
        <item x="174"/>
        <item x="377"/>
        <item x="499"/>
        <item x="546"/>
        <item x="163"/>
        <item x="360"/>
        <item x="855"/>
        <item x="265"/>
        <item x="842"/>
        <item x="831"/>
        <item x="287"/>
        <item x="447"/>
        <item x="54"/>
        <item x="668"/>
        <item x="567"/>
        <item x="559"/>
        <item x="581"/>
        <item x="702"/>
        <item x="119"/>
        <item x="138"/>
        <item x="770"/>
        <item x="691"/>
        <item x="236"/>
        <item x="732"/>
        <item x="825"/>
        <item x="440"/>
        <item x="382"/>
        <item x="301"/>
        <item x="773"/>
        <item x="282"/>
        <item x="817"/>
        <item x="669"/>
        <item x="727"/>
        <item x="810"/>
        <item x="646"/>
        <item x="120"/>
        <item x="656"/>
        <item x="343"/>
        <item x="369"/>
        <item x="781"/>
        <item x="327"/>
        <item x="217"/>
        <item x="208"/>
        <item x="551"/>
        <item x="862"/>
        <item x="96"/>
        <item x="470"/>
        <item x="229"/>
        <item x="409"/>
        <item x="49"/>
        <item x="613"/>
        <item x="881"/>
        <item x="150"/>
        <item x="352"/>
        <item x="171"/>
        <item x="235"/>
        <item x="595"/>
        <item x="313"/>
        <item x="534"/>
        <item x="289"/>
        <item x="178"/>
        <item x="133"/>
        <item x="227"/>
        <item x="711"/>
        <item x="687"/>
        <item x="582"/>
        <item x="680"/>
        <item x="410"/>
        <item x="37"/>
        <item x="870"/>
        <item x="739"/>
        <item t="default"/>
      </items>
    </pivotField>
    <pivotField showAll="0"/>
    <pivotField showAll="0"/>
    <pivotField showAll="0"/>
    <pivotField axis="axisRow" showAll="0" measureFilter="1" sortType="descending">
      <items count="26">
        <item x="18"/>
        <item x="2"/>
        <item x="3"/>
        <item x="24"/>
        <item x="7"/>
        <item x="22"/>
        <item x="15"/>
        <item x="23"/>
        <item x="6"/>
        <item x="20"/>
        <item x="4"/>
        <item x="14"/>
        <item x="12"/>
        <item x="1"/>
        <item x="17"/>
        <item x="13"/>
        <item x="21"/>
        <item x="11"/>
        <item x="5"/>
        <item x="19"/>
        <item x="16"/>
        <item x="9"/>
        <item x="0"/>
        <item x="8"/>
        <item x="1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5"/>
  </rowFields>
  <rowItems count="6">
    <i>
      <x v="13"/>
    </i>
    <i>
      <x v="15"/>
    </i>
    <i>
      <x v="3"/>
    </i>
    <i>
      <x v="21"/>
    </i>
    <i>
      <x v="9"/>
    </i>
    <i t="grand">
      <x/>
    </i>
  </rowItems>
  <colItems count="1">
    <i/>
  </colItems>
  <dataFields count="1">
    <dataField name="Total Quantity Sold" fld="6" baseField="0" baseItem="0"/>
  </dataField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C5D8C0-10A9-4A92-AA6A-C25D03E23345}"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ayment Method">
  <location ref="A4:B11" firstHeaderRow="1" firstDataRow="1" firstDataCol="1"/>
  <pivotFields count="45">
    <pivotField showAll="0"/>
    <pivotField numFmtId="164" showAll="0">
      <items count="906">
        <item x="526"/>
        <item x="333"/>
        <item x="645"/>
        <item x="480"/>
        <item x="798"/>
        <item x="259"/>
        <item x="661"/>
        <item x="100"/>
        <item x="429"/>
        <item x="237"/>
        <item x="416"/>
        <item x="822"/>
        <item x="638"/>
        <item x="130"/>
        <item x="317"/>
        <item x="391"/>
        <item x="374"/>
        <item x="281"/>
        <item x="303"/>
        <item x="830"/>
        <item x="252"/>
        <item x="19"/>
        <item x="725"/>
        <item x="230"/>
        <item x="790"/>
        <item x="728"/>
        <item x="730"/>
        <item x="436"/>
        <item x="290"/>
        <item x="769"/>
        <item x="774"/>
        <item x="336"/>
        <item x="322"/>
        <item x="848"/>
        <item x="876"/>
        <item x="808"/>
        <item x="411"/>
        <item x="768"/>
        <item x="751"/>
        <item x="272"/>
        <item x="523"/>
        <item x="555"/>
        <item x="396"/>
        <item x="873"/>
        <item x="527"/>
        <item x="304"/>
        <item x="397"/>
        <item x="52"/>
        <item x="792"/>
        <item x="86"/>
        <item x="388"/>
        <item x="832"/>
        <item x="192"/>
        <item x="782"/>
        <item x="778"/>
        <item x="168"/>
        <item x="46"/>
        <item x="750"/>
        <item x="623"/>
        <item x="129"/>
        <item x="542"/>
        <item x="6"/>
        <item x="608"/>
        <item x="190"/>
        <item x="606"/>
        <item x="12"/>
        <item x="796"/>
        <item x="520"/>
        <item x="537"/>
        <item x="426"/>
        <item x="583"/>
        <item x="45"/>
        <item x="834"/>
        <item x="663"/>
        <item x="696"/>
        <item x="126"/>
        <item x="258"/>
        <item x="722"/>
        <item x="349"/>
        <item x="641"/>
        <item x="517"/>
        <item x="371"/>
        <item x="724"/>
        <item x="734"/>
        <item x="636"/>
        <item x="79"/>
        <item x="742"/>
        <item x="93"/>
        <item x="493"/>
        <item x="612"/>
        <item x="784"/>
        <item x="851"/>
        <item x="631"/>
        <item x="402"/>
        <item x="152"/>
        <item x="311"/>
        <item x="32"/>
        <item x="726"/>
        <item x="361"/>
        <item x="587"/>
        <item x="844"/>
        <item x="766"/>
        <item x="61"/>
        <item x="34"/>
        <item x="324"/>
        <item x="889"/>
        <item x="492"/>
        <item x="31"/>
        <item x="386"/>
        <item x="666"/>
        <item x="473"/>
        <item x="710"/>
        <item x="35"/>
        <item x="653"/>
        <item x="363"/>
        <item x="543"/>
        <item x="715"/>
        <item x="791"/>
        <item x="56"/>
        <item x="111"/>
        <item x="215"/>
        <item x="169"/>
        <item x="460"/>
        <item x="112"/>
        <item x="83"/>
        <item x="11"/>
        <item x="143"/>
        <item x="292"/>
        <item x="699"/>
        <item x="433"/>
        <item x="898"/>
        <item x="321"/>
        <item x="787"/>
        <item x="38"/>
        <item x="560"/>
        <item x="373"/>
        <item x="48"/>
        <item x="368"/>
        <item x="511"/>
        <item x="502"/>
        <item x="880"/>
        <item x="693"/>
        <item x="575"/>
        <item x="435"/>
        <item x="764"/>
        <item x="394"/>
        <item x="685"/>
        <item x="677"/>
        <item x="799"/>
        <item x="850"/>
        <item x="288"/>
        <item x="624"/>
        <item x="160"/>
        <item x="154"/>
        <item x="84"/>
        <item x="446"/>
        <item x="550"/>
        <item x="364"/>
        <item x="895"/>
        <item x="239"/>
        <item x="66"/>
        <item x="552"/>
        <item x="220"/>
        <item x="748"/>
        <item x="843"/>
        <item x="524"/>
        <item x="441"/>
        <item x="76"/>
        <item x="415"/>
        <item x="232"/>
        <item x="839"/>
        <item x="741"/>
        <item x="501"/>
        <item x="68"/>
        <item x="451"/>
        <item x="533"/>
        <item x="209"/>
        <item x="894"/>
        <item x="899"/>
        <item x="615"/>
        <item x="716"/>
        <item x="571"/>
        <item x="626"/>
        <item x="166"/>
        <item x="195"/>
        <item x="497"/>
        <item x="553"/>
        <item x="300"/>
        <item x="41"/>
        <item x="888"/>
        <item x="277"/>
        <item x="164"/>
        <item x="744"/>
        <item x="717"/>
        <item x="885"/>
        <item x="177"/>
        <item x="863"/>
        <item x="609"/>
        <item x="494"/>
        <item x="389"/>
        <item x="816"/>
        <item x="859"/>
        <item x="478"/>
        <item x="381"/>
        <item x="634"/>
        <item x="875"/>
        <item x="312"/>
        <item x="512"/>
        <item x="479"/>
        <item x="200"/>
        <item x="2"/>
        <item x="765"/>
        <item x="629"/>
        <item x="95"/>
        <item x="755"/>
        <item x="703"/>
        <item x="467"/>
        <item x="109"/>
        <item x="598"/>
        <item x="860"/>
        <item x="271"/>
        <item x="338"/>
        <item x="461"/>
        <item x="562"/>
        <item x="294"/>
        <item x="819"/>
        <item x="705"/>
        <item x="286"/>
        <item x="678"/>
        <item x="276"/>
        <item x="124"/>
        <item x="788"/>
        <item x="422"/>
        <item x="413"/>
        <item x="224"/>
        <item x="187"/>
        <item x="877"/>
        <item x="484"/>
        <item x="847"/>
        <item x="465"/>
        <item x="508"/>
        <item x="401"/>
        <item x="903"/>
        <item x="115"/>
        <item x="291"/>
        <item x="854"/>
        <item x="743"/>
        <item x="541"/>
        <item x="692"/>
        <item x="278"/>
        <item x="353"/>
        <item x="136"/>
        <item x="103"/>
        <item x="763"/>
        <item x="202"/>
        <item x="387"/>
        <item x="198"/>
        <item x="253"/>
        <item x="42"/>
        <item x="131"/>
        <item x="616"/>
        <item x="161"/>
        <item x="818"/>
        <item x="439"/>
        <item x="879"/>
        <item x="108"/>
        <item x="273"/>
        <item x="704"/>
        <item x="671"/>
        <item x="650"/>
        <item x="746"/>
        <item x="404"/>
        <item x="403"/>
        <item x="721"/>
        <item x="857"/>
        <item x="640"/>
        <item x="424"/>
        <item x="307"/>
        <item x="515"/>
        <item x="625"/>
        <item x="221"/>
        <item x="378"/>
        <item x="521"/>
        <item x="92"/>
        <item x="173"/>
        <item x="390"/>
        <item x="628"/>
        <item x="241"/>
        <item x="632"/>
        <item x="274"/>
        <item x="487"/>
        <item x="318"/>
        <item x="350"/>
        <item x="893"/>
        <item x="469"/>
        <item x="123"/>
        <item x="544"/>
        <item x="584"/>
        <item x="605"/>
        <item x="50"/>
        <item x="682"/>
        <item x="184"/>
        <item x="463"/>
        <item x="545"/>
        <item x="432"/>
        <item x="384"/>
        <item x="737"/>
        <item x="9"/>
        <item x="601"/>
        <item x="47"/>
        <item x="64"/>
        <item x="450"/>
        <item x="73"/>
        <item x="474"/>
        <item x="280"/>
        <item x="213"/>
        <item x="366"/>
        <item x="619"/>
        <item x="226"/>
        <item x="417"/>
        <item x="147"/>
        <item x="27"/>
        <item x="554"/>
        <item x="39"/>
        <item x="22"/>
        <item x="134"/>
        <item x="514"/>
        <item x="212"/>
        <item x="309"/>
        <item x="718"/>
        <item x="293"/>
        <item x="346"/>
        <item x="733"/>
        <item x="579"/>
        <item x="135"/>
        <item x="43"/>
        <item x="392"/>
        <item x="234"/>
        <item x="231"/>
        <item x="530"/>
        <item x="144"/>
        <item x="708"/>
        <item x="580"/>
        <item x="127"/>
        <item x="248"/>
        <item x="299"/>
        <item x="329"/>
        <item x="20"/>
        <item x="142"/>
        <item x="72"/>
        <item x="805"/>
        <item x="358"/>
        <item x="243"/>
        <item x="125"/>
        <item x="270"/>
        <item x="328"/>
        <item x="51"/>
        <item x="654"/>
        <item x="600"/>
        <item x="572"/>
        <item x="476"/>
        <item x="216"/>
        <item x="657"/>
        <item x="399"/>
        <item x="648"/>
        <item x="797"/>
        <item x="856"/>
        <item x="114"/>
        <item x="240"/>
        <item x="683"/>
        <item x="904"/>
        <item x="285"/>
        <item x="549"/>
        <item x="379"/>
        <item x="257"/>
        <item x="841"/>
        <item x="483"/>
        <item x="878"/>
        <item x="548"/>
        <item x="503"/>
        <item x="222"/>
        <item x="574"/>
        <item x="695"/>
        <item x="437"/>
        <item x="867"/>
        <item x="85"/>
        <item x="813"/>
        <item x="148"/>
        <item x="455"/>
        <item x="723"/>
        <item x="869"/>
        <item x="655"/>
        <item x="590"/>
        <item x="182"/>
        <item x="753"/>
        <item x="251"/>
        <item x="204"/>
        <item x="3"/>
        <item x="882"/>
        <item x="569"/>
        <item x="498"/>
        <item x="837"/>
        <item x="330"/>
        <item x="244"/>
        <item x="452"/>
        <item x="525"/>
        <item x="701"/>
        <item x="116"/>
        <item x="181"/>
        <item x="804"/>
        <item x="0"/>
        <item x="158"/>
        <item x="806"/>
        <item x="331"/>
        <item x="365"/>
        <item x="845"/>
        <item x="576"/>
        <item x="180"/>
        <item x="315"/>
        <item x="118"/>
        <item x="884"/>
        <item x="151"/>
        <item x="809"/>
        <item x="78"/>
        <item x="264"/>
        <item x="23"/>
        <item x="675"/>
        <item x="890"/>
        <item x="518"/>
        <item x="866"/>
        <item x="577"/>
        <item x="578"/>
        <item x="849"/>
        <item x="477"/>
        <item x="838"/>
        <item x="865"/>
        <item x="207"/>
        <item x="658"/>
        <item x="260"/>
        <item x="803"/>
        <item x="852"/>
        <item x="486"/>
        <item x="858"/>
        <item x="637"/>
        <item x="430"/>
        <item x="82"/>
        <item x="28"/>
        <item x="900"/>
        <item x="342"/>
        <item x="5"/>
        <item x="193"/>
        <item x="510"/>
        <item x="630"/>
        <item x="149"/>
        <item x="188"/>
        <item x="205"/>
        <item x="833"/>
        <item x="423"/>
        <item x="801"/>
        <item x="146"/>
        <item x="26"/>
        <item x="690"/>
        <item x="688"/>
        <item x="672"/>
        <item x="532"/>
        <item x="395"/>
        <item x="660"/>
        <item x="475"/>
        <item x="620"/>
        <item x="793"/>
        <item x="302"/>
        <item x="597"/>
        <item x="642"/>
        <item x="871"/>
        <item x="156"/>
        <item x="323"/>
        <item x="117"/>
        <item x="471"/>
        <item x="495"/>
        <item x="673"/>
        <item x="91"/>
        <item x="431"/>
        <item x="13"/>
        <item x="453"/>
        <item x="457"/>
        <item x="443"/>
        <item x="674"/>
        <item x="639"/>
        <item x="393"/>
        <item x="861"/>
        <item x="466"/>
        <item x="238"/>
        <item x="664"/>
        <item x="570"/>
        <item x="223"/>
        <item x="63"/>
        <item x="593"/>
        <item x="535"/>
        <item x="565"/>
        <item x="434"/>
        <item x="667"/>
        <item x="55"/>
        <item x="529"/>
        <item x="284"/>
        <item x="214"/>
        <item x="199"/>
        <item x="776"/>
        <item x="122"/>
        <item x="407"/>
        <item x="306"/>
        <item x="266"/>
        <item x="482"/>
        <item x="167"/>
        <item x="752"/>
        <item x="113"/>
        <item x="189"/>
        <item x="538"/>
        <item x="709"/>
        <item x="242"/>
        <item x="246"/>
        <item x="201"/>
        <item x="268"/>
        <item x="449"/>
        <item x="760"/>
        <item x="500"/>
        <item x="225"/>
        <item x="400"/>
        <item x="596"/>
        <item x="269"/>
        <item x="892"/>
        <item x="261"/>
        <item x="89"/>
        <item x="897"/>
        <item x="643"/>
        <item x="194"/>
        <item x="458"/>
        <item x="454"/>
        <item x="249"/>
        <item x="398"/>
        <item x="686"/>
        <item x="464"/>
        <item x="853"/>
        <item x="58"/>
        <item x="157"/>
        <item x="700"/>
        <item x="314"/>
        <item x="21"/>
        <item x="779"/>
        <item x="97"/>
        <item x="44"/>
        <item x="821"/>
        <item x="872"/>
        <item x="714"/>
        <item x="99"/>
        <item x="326"/>
        <item x="210"/>
        <item x="603"/>
        <item x="563"/>
        <item x="376"/>
        <item x="362"/>
        <item x="902"/>
        <item x="815"/>
        <item x="57"/>
        <item x="706"/>
        <item x="505"/>
        <item x="814"/>
        <item x="490"/>
        <item x="887"/>
        <item x="448"/>
        <item x="835"/>
        <item x="607"/>
        <item x="504"/>
        <item x="794"/>
        <item x="747"/>
        <item x="827"/>
        <item x="94"/>
        <item x="594"/>
        <item x="357"/>
        <item x="319"/>
        <item x="468"/>
        <item x="617"/>
        <item x="427"/>
        <item x="697"/>
        <item x="516"/>
        <item x="255"/>
        <item x="18"/>
        <item x="589"/>
        <item x="334"/>
        <item x="24"/>
        <item x="633"/>
        <item x="36"/>
        <item x="823"/>
        <item x="886"/>
        <item x="67"/>
        <item x="767"/>
        <item x="320"/>
        <item x="456"/>
        <item x="635"/>
        <item x="707"/>
        <item x="420"/>
        <item x="81"/>
        <item x="414"/>
        <item x="176"/>
        <item x="795"/>
        <item x="339"/>
        <item x="614"/>
        <item x="90"/>
        <item x="405"/>
        <item x="337"/>
        <item x="355"/>
        <item x="761"/>
        <item x="60"/>
        <item x="681"/>
        <item x="16"/>
        <item x="591"/>
        <item x="1"/>
        <item x="749"/>
        <item x="846"/>
        <item x="775"/>
        <item x="566"/>
        <item x="622"/>
        <item x="183"/>
        <item x="140"/>
        <item x="348"/>
        <item x="670"/>
        <item x="585"/>
        <item x="354"/>
        <item x="137"/>
        <item x="786"/>
        <item x="621"/>
        <item x="564"/>
        <item x="186"/>
        <item x="77"/>
        <item x="211"/>
        <item x="70"/>
        <item x="896"/>
        <item x="247"/>
        <item x="506"/>
        <item x="344"/>
        <item x="40"/>
        <item x="826"/>
        <item x="592"/>
        <item x="599"/>
        <item x="586"/>
        <item x="128"/>
        <item x="573"/>
        <item x="557"/>
        <item x="758"/>
        <item x="491"/>
        <item x="65"/>
        <item x="840"/>
        <item x="14"/>
        <item x="419"/>
        <item x="347"/>
        <item x="868"/>
        <item x="883"/>
        <item x="836"/>
        <item x="789"/>
        <item x="785"/>
        <item x="558"/>
        <item x="531"/>
        <item x="864"/>
        <item x="780"/>
        <item x="820"/>
        <item x="649"/>
        <item x="618"/>
        <item x="4"/>
        <item x="462"/>
        <item x="380"/>
        <item x="679"/>
        <item x="488"/>
        <item x="698"/>
        <item x="445"/>
        <item x="375"/>
        <item x="88"/>
        <item x="308"/>
        <item x="30"/>
        <item x="442"/>
        <item x="901"/>
        <item x="802"/>
        <item x="196"/>
        <item x="588"/>
        <item x="800"/>
        <item x="107"/>
        <item x="262"/>
        <item x="250"/>
        <item x="627"/>
        <item x="351"/>
        <item x="762"/>
        <item x="519"/>
        <item x="644"/>
        <item x="7"/>
        <item x="662"/>
        <item x="298"/>
        <item x="62"/>
        <item x="206"/>
        <item x="69"/>
        <item x="332"/>
        <item x="53"/>
        <item x="610"/>
        <item x="341"/>
        <item x="71"/>
        <item x="179"/>
        <item x="811"/>
        <item x="345"/>
        <item x="522"/>
        <item x="325"/>
        <item x="245"/>
        <item x="438"/>
        <item x="561"/>
        <item x="33"/>
        <item x="275"/>
        <item x="101"/>
        <item x="175"/>
        <item x="485"/>
        <item x="219"/>
        <item x="370"/>
        <item x="165"/>
        <item x="153"/>
        <item x="489"/>
        <item x="228"/>
        <item x="155"/>
        <item x="604"/>
        <item x="170"/>
        <item x="412"/>
        <item x="356"/>
        <item x="316"/>
        <item x="777"/>
        <item x="720"/>
        <item x="340"/>
        <item x="283"/>
        <item x="536"/>
        <item x="684"/>
        <item x="509"/>
        <item x="297"/>
        <item x="310"/>
        <item x="359"/>
        <item x="812"/>
        <item x="10"/>
        <item x="279"/>
        <item x="367"/>
        <item x="459"/>
        <item x="305"/>
        <item x="783"/>
        <item x="602"/>
        <item x="444"/>
        <item x="772"/>
        <item x="828"/>
        <item x="296"/>
        <item x="295"/>
        <item x="59"/>
        <item x="807"/>
        <item x="172"/>
        <item x="162"/>
        <item x="191"/>
        <item x="8"/>
        <item x="383"/>
        <item x="547"/>
        <item x="98"/>
        <item x="736"/>
        <item x="25"/>
        <item x="110"/>
        <item x="665"/>
        <item x="754"/>
        <item x="145"/>
        <item x="771"/>
        <item x="738"/>
        <item x="421"/>
        <item x="15"/>
        <item x="408"/>
        <item x="757"/>
        <item x="647"/>
        <item x="891"/>
        <item x="712"/>
        <item x="254"/>
        <item x="29"/>
        <item x="425"/>
        <item x="121"/>
        <item x="472"/>
        <item x="651"/>
        <item x="185"/>
        <item x="756"/>
        <item x="159"/>
        <item x="694"/>
        <item x="652"/>
        <item x="74"/>
        <item x="87"/>
        <item x="507"/>
        <item x="824"/>
        <item x="735"/>
        <item x="719"/>
        <item x="745"/>
        <item x="874"/>
        <item x="611"/>
        <item x="418"/>
        <item x="528"/>
        <item x="740"/>
        <item x="556"/>
        <item x="729"/>
        <item x="568"/>
        <item x="104"/>
        <item x="540"/>
        <item x="102"/>
        <item x="731"/>
        <item x="513"/>
        <item x="218"/>
        <item x="132"/>
        <item x="233"/>
        <item x="406"/>
        <item x="203"/>
        <item x="689"/>
        <item x="496"/>
        <item x="659"/>
        <item x="267"/>
        <item x="141"/>
        <item x="106"/>
        <item x="80"/>
        <item x="197"/>
        <item x="75"/>
        <item x="759"/>
        <item x="335"/>
        <item x="256"/>
        <item x="829"/>
        <item x="539"/>
        <item x="17"/>
        <item x="105"/>
        <item x="481"/>
        <item x="385"/>
        <item x="713"/>
        <item x="676"/>
        <item x="428"/>
        <item x="139"/>
        <item x="372"/>
        <item x="263"/>
        <item x="174"/>
        <item x="377"/>
        <item x="499"/>
        <item x="546"/>
        <item x="163"/>
        <item x="360"/>
        <item x="855"/>
        <item x="265"/>
        <item x="842"/>
        <item x="831"/>
        <item x="287"/>
        <item x="447"/>
        <item x="54"/>
        <item x="668"/>
        <item x="567"/>
        <item x="559"/>
        <item x="581"/>
        <item x="702"/>
        <item x="119"/>
        <item x="138"/>
        <item x="770"/>
        <item x="691"/>
        <item x="236"/>
        <item x="732"/>
        <item x="825"/>
        <item x="440"/>
        <item x="382"/>
        <item x="301"/>
        <item x="773"/>
        <item x="282"/>
        <item x="817"/>
        <item x="669"/>
        <item x="727"/>
        <item x="810"/>
        <item x="646"/>
        <item x="120"/>
        <item x="656"/>
        <item x="343"/>
        <item x="369"/>
        <item x="781"/>
        <item x="327"/>
        <item x="217"/>
        <item x="208"/>
        <item x="551"/>
        <item x="862"/>
        <item x="96"/>
        <item x="470"/>
        <item x="229"/>
        <item x="409"/>
        <item x="49"/>
        <item x="613"/>
        <item x="881"/>
        <item x="150"/>
        <item x="352"/>
        <item x="171"/>
        <item x="235"/>
        <item x="595"/>
        <item x="313"/>
        <item x="534"/>
        <item x="289"/>
        <item x="178"/>
        <item x="133"/>
        <item x="227"/>
        <item x="711"/>
        <item x="687"/>
        <item x="582"/>
        <item x="680"/>
        <item x="410"/>
        <item x="37"/>
        <item x="870"/>
        <item x="739"/>
        <item t="default"/>
      </items>
    </pivotField>
    <pivotField showAll="0"/>
    <pivotField showAll="0"/>
    <pivotField showAll="0"/>
    <pivotField showAll="0"/>
    <pivotField showAll="0"/>
    <pivotField showAll="0"/>
    <pivotField axis="axisRow" showAll="0">
      <items count="7">
        <item x="2"/>
        <item x="1"/>
        <item x="0"/>
        <item x="3"/>
        <item x="5"/>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8"/>
  </rowFields>
  <rowItems count="7">
    <i>
      <x/>
    </i>
    <i>
      <x v="1"/>
    </i>
    <i>
      <x v="2"/>
    </i>
    <i>
      <x v="3"/>
    </i>
    <i>
      <x v="4"/>
    </i>
    <i>
      <x v="5"/>
    </i>
    <i t="grand">
      <x/>
    </i>
  </rowItems>
  <colItems count="1">
    <i/>
  </colItems>
  <dataFields count="1">
    <dataField name="Sum of Sales" fld="11" baseField="0" baseItem="0" numFmtId="165"/>
  </dataFields>
  <formats count="1">
    <format dxfId="16">
      <pivotArea outline="0" collapsedLevelsAreSubtotals="1" fieldPosition="0"/>
    </format>
  </formats>
  <chartFormats count="7">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8" count="1" selected="0">
            <x v="0"/>
          </reference>
        </references>
      </pivotArea>
    </chartFormat>
    <chartFormat chart="9" format="10">
      <pivotArea type="data" outline="0" fieldPosition="0">
        <references count="2">
          <reference field="4294967294" count="1" selected="0">
            <x v="0"/>
          </reference>
          <reference field="8" count="1" selected="0">
            <x v="1"/>
          </reference>
        </references>
      </pivotArea>
    </chartFormat>
    <chartFormat chart="9" format="11">
      <pivotArea type="data" outline="0" fieldPosition="0">
        <references count="2">
          <reference field="4294967294" count="1" selected="0">
            <x v="0"/>
          </reference>
          <reference field="8" count="1" selected="0">
            <x v="2"/>
          </reference>
        </references>
      </pivotArea>
    </chartFormat>
    <chartFormat chart="9" format="12">
      <pivotArea type="data" outline="0" fieldPosition="0">
        <references count="2">
          <reference field="4294967294" count="1" selected="0">
            <x v="0"/>
          </reference>
          <reference field="8" count="1" selected="0">
            <x v="3"/>
          </reference>
        </references>
      </pivotArea>
    </chartFormat>
    <chartFormat chart="9" format="13">
      <pivotArea type="data" outline="0" fieldPosition="0">
        <references count="2">
          <reference field="4294967294" count="1" selected="0">
            <x v="0"/>
          </reference>
          <reference field="8" count="1" selected="0">
            <x v="4"/>
          </reference>
        </references>
      </pivotArea>
    </chartFormat>
    <chartFormat chart="9" format="14">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B1611D-5C76-4D05-AFBC-252774038A2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A6:C12" firstHeaderRow="0" firstDataRow="1" firstDataCol="1"/>
  <pivotFields count="3">
    <pivotField dataField="1" subtotalTop="0" showAll="0" defaultSubtotal="0"/>
    <pivotField axis="axisRow" allDrilled="1" showAll="0" dataSourceSort="1" defaultAttributeDrillState="1">
      <items count="6">
        <item x="0"/>
        <item x="1"/>
        <item x="2"/>
        <item x="3"/>
        <item x="4"/>
        <item t="default"/>
      </items>
    </pivotField>
    <pivotField dataField="1" subtotalTop="0" showAll="0" defaultSubtotal="0"/>
  </pivotFields>
  <rowFields count="1">
    <field x="1"/>
  </rowFields>
  <rowItems count="6">
    <i>
      <x/>
    </i>
    <i>
      <x v="1"/>
    </i>
    <i>
      <x v="2"/>
    </i>
    <i>
      <x v="3"/>
    </i>
    <i>
      <x v="4"/>
    </i>
    <i t="grand">
      <x/>
    </i>
  </rowItems>
  <colFields count="1">
    <field x="-2"/>
  </colFields>
  <colItems count="2">
    <i>
      <x/>
    </i>
    <i i="1">
      <x v="1"/>
    </i>
  </colItems>
  <dataFields count="2">
    <dataField name="Order Count" fld="0" subtotal="count" baseField="0" baseItem="0"/>
    <dataField name="Cancellation/Return Rate" fld="2" subtotal="average" baseField="1" baseItem="0" numFmtId="10"/>
  </dataFields>
  <formats count="1">
    <format dxfId="15">
      <pivotArea outline="0" collapsedLevelsAreSubtotals="1" fieldPosition="0">
        <references count="1">
          <reference field="4294967294" count="1" selected="0">
            <x v="1"/>
          </reference>
        </references>
      </pivotArea>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Order Count"/>
    <pivotHierarchy dragToData="1"/>
    <pivotHierarchy dragToData="1" caption="Cancellation/Return Rate"/>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_Shopping_Orders!$A$1:$AQ$47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8AFDCD2-6E02-45BA-87D6-5AB6FEDA5F8F}" sourceName="Product_Category">
  <pivotTables>
    <pivotTable tabId="4" name="PivotTable1"/>
  </pivotTables>
  <data>
    <tabular pivotCacheId="1757831688">
      <items count="5">
        <i x="4" s="1"/>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3BFC777-8174-44BE-8EF7-0B558D18BFCA}" sourceName="City">
  <pivotTables>
    <pivotTable tabId="4" name="PivotTable1"/>
  </pivotTables>
  <data>
    <tabular pivotCacheId="1757831688">
      <items count="9">
        <i x="2" s="1"/>
        <i x="7" s="1"/>
        <i x="6" s="1"/>
        <i x="4" s="1"/>
        <i x="5" s="1"/>
        <i x="0" s="1"/>
        <i x="3" s="1"/>
        <i x="8"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DB97F795-BE78-4B37-B5FA-FB54CFE5D4C9}" sourceName="Delivery_Status">
  <pivotTables>
    <pivotTable tabId="4" name="PivotTable1"/>
  </pivotTables>
  <data>
    <tabular pivotCacheId="1757831688" showMissing="0">
      <items count="8">
        <i x="3" s="1"/>
        <i x="0" s="1"/>
        <i x="1" s="1"/>
        <i x="2" s="1"/>
        <i x="6" s="1" nd="1"/>
        <i x="4" s="1" nd="1"/>
        <i x="5" s="1" nd="1"/>
        <i x="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16ADDFA-0626-42C1-BBF9-B194ED9F1DAE}" sourceName="Payment_Method">
  <pivotTables>
    <pivotTable tabId="4" name="PivotTable1"/>
  </pivotTables>
  <data>
    <tabular pivotCacheId="1757831688">
      <items count="6">
        <i x="2" s="1"/>
        <i x="1" s="1"/>
        <i x="0" s="1"/>
        <i x="3"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E5BAE6F8-C3FF-400D-A490-AF263579899C}" cache="Slicer_Product_Category" caption="Product_Category" rowHeight="241300"/>
  <slicer name="City" xr10:uid="{BB5208B2-76BB-4120-8612-9422C655DD9D}" cache="Slicer_City" caption="City" rowHeight="241300"/>
  <slicer name="Delivery_Status" xr10:uid="{36A290BF-EA72-473F-92E2-56A72161FE1D}" cache="Slicer_Delivery_Status" caption="Delivery_Status" rowHeight="241300"/>
  <slicer name="Payment_Method" xr10:uid="{07048603-45BD-4A16-BD96-FE89168663B3}" cache="Slicer_Payment_Method" caption="Payment_Metho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4701"/>
  <sheetViews>
    <sheetView tabSelected="1" zoomScaleNormal="100" workbookViewId="0">
      <pane ySplit="1" topLeftCell="A2" activePane="bottomLeft" state="frozen"/>
      <selection pane="bottomLeft" activeCell="D17" sqref="D17"/>
    </sheetView>
  </sheetViews>
  <sheetFormatPr defaultRowHeight="14.5" x14ac:dyDescent="0.35"/>
  <cols>
    <col min="1" max="1" width="19.90625" customWidth="1"/>
    <col min="2" max="2" width="16.08984375" customWidth="1"/>
    <col min="3" max="3" width="17.6328125" style="5" customWidth="1"/>
    <col min="4" max="4" width="24.54296875" customWidth="1"/>
    <col min="5" max="5" width="18.1796875" customWidth="1"/>
    <col min="6" max="6" width="23.54296875" customWidth="1"/>
    <col min="7" max="7" width="20" customWidth="1"/>
    <col min="8" max="8" width="16.26953125" customWidth="1"/>
    <col min="9" max="9" width="12.08984375" customWidth="1"/>
    <col min="10" max="10" width="23.26953125" customWidth="1"/>
    <col min="11" max="11" width="19.6328125" customWidth="1"/>
    <col min="12" max="12" width="26.36328125" customWidth="1"/>
    <col min="13" max="13" width="20.1796875" customWidth="1"/>
    <col min="14" max="14" width="26" customWidth="1"/>
    <col min="15" max="15" width="20.26953125" customWidth="1"/>
    <col min="16" max="16" width="15.26953125" customWidth="1"/>
    <col min="17" max="17" width="13.54296875" customWidth="1"/>
    <col min="18" max="18" width="12.54296875" customWidth="1"/>
    <col min="19" max="19" width="21.08984375" customWidth="1"/>
    <col min="20" max="20" width="13.453125" customWidth="1"/>
    <col min="21" max="21" width="12" customWidth="1"/>
    <col min="22" max="22" width="11.08984375" customWidth="1"/>
    <col min="23" max="23" width="15.81640625" customWidth="1"/>
    <col min="24" max="24" width="16.26953125" customWidth="1"/>
    <col min="25" max="25" width="16.54296875" customWidth="1"/>
    <col min="26" max="26" width="15.7265625" customWidth="1"/>
    <col min="27" max="27" width="13.90625" customWidth="1"/>
    <col min="28" max="28" width="18.7265625" customWidth="1"/>
    <col min="29" max="29" width="20.26953125" customWidth="1"/>
    <col min="30" max="30" width="23.26953125" customWidth="1"/>
    <col min="31" max="31" width="20.26953125" customWidth="1"/>
    <col min="32" max="32" width="18.08984375" customWidth="1"/>
    <col min="33" max="33" width="16.6328125" customWidth="1"/>
    <col min="34" max="34" width="13.81640625" customWidth="1"/>
    <col min="35" max="35" width="22.36328125" customWidth="1"/>
    <col min="36" max="36" width="17.81640625" customWidth="1"/>
    <col min="37" max="37" width="14.7265625" customWidth="1"/>
    <col min="38" max="38" width="14.6328125" customWidth="1"/>
    <col min="39" max="39" width="10.54296875" customWidth="1"/>
    <col min="40" max="40" width="16" customWidth="1"/>
    <col min="41" max="41" width="24.54296875" customWidth="1"/>
    <col min="42" max="42" width="31.7265625" customWidth="1"/>
    <col min="43" max="43" width="22" customWidth="1"/>
    <col min="44" max="44" width="29.6328125" customWidth="1"/>
    <col min="45" max="45" width="21.08984375" customWidth="1"/>
    <col min="46" max="46" width="14.26953125" customWidth="1"/>
  </cols>
  <sheetData>
    <row r="1" spans="1:46" x14ac:dyDescent="0.35">
      <c r="A1" s="1" t="s">
        <v>5270</v>
      </c>
      <c r="B1" s="1" t="s">
        <v>0</v>
      </c>
      <c r="C1" s="3" t="s">
        <v>1</v>
      </c>
      <c r="D1" s="1" t="s">
        <v>2</v>
      </c>
      <c r="E1" s="1" t="s">
        <v>3</v>
      </c>
      <c r="F1" s="1" t="s">
        <v>4</v>
      </c>
      <c r="G1" s="1" t="s">
        <v>5</v>
      </c>
      <c r="H1" s="1" t="s">
        <v>6</v>
      </c>
      <c r="I1" s="1" t="s">
        <v>7</v>
      </c>
      <c r="J1" s="1" t="s">
        <v>8</v>
      </c>
      <c r="K1" s="1" t="s">
        <v>9</v>
      </c>
      <c r="L1" s="1" t="s">
        <v>10</v>
      </c>
      <c r="M1" s="1" t="s">
        <v>5057</v>
      </c>
      <c r="N1" s="1" t="s">
        <v>5058</v>
      </c>
      <c r="O1" s="1" t="s">
        <v>5059</v>
      </c>
      <c r="P1" s="1" t="s">
        <v>5060</v>
      </c>
      <c r="Q1" s="1" t="s">
        <v>5061</v>
      </c>
      <c r="R1" s="1" t="s">
        <v>5063</v>
      </c>
      <c r="S1" s="1" t="s">
        <v>5062</v>
      </c>
      <c r="T1" s="1" t="s">
        <v>5064</v>
      </c>
      <c r="U1" s="1" t="s">
        <v>5065</v>
      </c>
      <c r="V1" s="1" t="s">
        <v>5066</v>
      </c>
      <c r="W1" s="1" t="s">
        <v>5067</v>
      </c>
      <c r="X1" s="1" t="s">
        <v>5068</v>
      </c>
      <c r="Y1" s="1" t="s">
        <v>5069</v>
      </c>
      <c r="Z1" s="1" t="s">
        <v>5070</v>
      </c>
      <c r="AA1" s="16" t="s">
        <v>5121</v>
      </c>
      <c r="AB1" s="1" t="s">
        <v>5071</v>
      </c>
      <c r="AC1" s="1" t="s">
        <v>5073</v>
      </c>
      <c r="AD1" s="1" t="s">
        <v>5074</v>
      </c>
      <c r="AE1" s="1" t="s">
        <v>5072</v>
      </c>
      <c r="AF1" s="1" t="s">
        <v>5075</v>
      </c>
      <c r="AG1" s="1" t="s">
        <v>5076</v>
      </c>
      <c r="AH1" s="1" t="s">
        <v>5078</v>
      </c>
      <c r="AI1" s="1" t="s">
        <v>5077</v>
      </c>
      <c r="AJ1" s="1" t="s">
        <v>5079</v>
      </c>
      <c r="AK1" s="1" t="s">
        <v>5080</v>
      </c>
      <c r="AL1" s="1" t="s">
        <v>5081</v>
      </c>
      <c r="AM1" s="1" t="s">
        <v>5082</v>
      </c>
      <c r="AN1" s="1" t="s">
        <v>5083</v>
      </c>
      <c r="AO1" s="1" t="s">
        <v>5084</v>
      </c>
      <c r="AP1" s="1" t="s">
        <v>5085</v>
      </c>
      <c r="AQ1" s="16" t="s">
        <v>5093</v>
      </c>
      <c r="AR1" s="16" t="s">
        <v>5125</v>
      </c>
    </row>
    <row r="2" spans="1:46" x14ac:dyDescent="0.35">
      <c r="A2" t="str">
        <f>"CUST"&amp;TEXT(ROW()-1,"0000")</f>
        <v>CUST0001</v>
      </c>
      <c r="B2" s="2" t="s">
        <v>11</v>
      </c>
      <c r="C2" s="4">
        <v>45340</v>
      </c>
      <c r="D2" s="2" t="s">
        <v>12</v>
      </c>
      <c r="E2" t="s">
        <v>5048</v>
      </c>
      <c r="F2" s="2" t="s">
        <v>13</v>
      </c>
      <c r="G2" s="2" t="s">
        <v>14</v>
      </c>
      <c r="H2" s="2">
        <v>1</v>
      </c>
      <c r="I2" s="19">
        <v>1267.79</v>
      </c>
      <c r="J2" s="2" t="s">
        <v>15</v>
      </c>
      <c r="K2" s="2" t="s">
        <v>16</v>
      </c>
      <c r="L2" s="2">
        <v>3</v>
      </c>
      <c r="M2" s="18">
        <f>H2*I2</f>
        <v>1267.79</v>
      </c>
      <c r="N2" s="18">
        <f>SUM(M2:M4701)</f>
        <v>7809256.1530100545</v>
      </c>
      <c r="O2" s="18">
        <f>AVERAGE(I2:I4701)</f>
        <v>1145.5104812480381</v>
      </c>
      <c r="P2" s="18">
        <f>MIN(I2:I4701)</f>
        <v>99.3</v>
      </c>
      <c r="Q2" s="18">
        <f>MAX(I2:I4701)</f>
        <v>3497.23</v>
      </c>
      <c r="R2">
        <f>COUNT(I2:I4701)</f>
        <v>4700</v>
      </c>
      <c r="S2">
        <f>COUNTA(B2:B4701)</f>
        <v>4700</v>
      </c>
      <c r="T2" t="str">
        <f>IF(K2="Cancelled","Lost Sale",IF(K2="Pending","Pending","Completed"))</f>
        <v>Completed</v>
      </c>
      <c r="U2" t="str">
        <f>IF(AND(K2="Delivered",M2&gt;1000),"Yes","No")</f>
        <v>Yes</v>
      </c>
      <c r="V2" t="str">
        <f>IF(OR(K2="Cancelled",K2="Pending"),"Yes","No")</f>
        <v>No</v>
      </c>
      <c r="W2" t="str">
        <f>IFERROR(VLOOKUP("Test Product",$AC$2:$AD$54,2,FALSE),"Not Found")</f>
        <v>Not Found</v>
      </c>
      <c r="X2">
        <f>COUNTIF($E$2:$E$4701,E2)</f>
        <v>590</v>
      </c>
      <c r="Y2">
        <f>COUNTIFS($E$2:$E$4701,E2,$K$2:$K$4701,"Delivered")</f>
        <v>451</v>
      </c>
      <c r="Z2" s="18">
        <f>SUMIF($F$2:$F$4701,F2,$M$2:$M$4701)</f>
        <v>1463424.4009529033</v>
      </c>
      <c r="AA2" s="18">
        <f>SUMIFS($M$2:$M$4701,$F$2:$F$4701,F2,$K$2:$K$4701,"Pending")</f>
        <v>118285.78776560788</v>
      </c>
      <c r="AB2" s="17">
        <f>AVERAGEIF($F$2:$F$4701,F2,$L$2:$L$4701)</f>
        <v>3.8140589569160999</v>
      </c>
      <c r="AC2" s="2" t="s">
        <v>14</v>
      </c>
      <c r="AD2" s="2" t="s">
        <v>13</v>
      </c>
      <c r="AE2" t="str">
        <f>VLOOKUP(G2,$AC$2:$AD$4738,2,FALSE)</f>
        <v>Home &amp; Kitchen</v>
      </c>
      <c r="AF2" t="str">
        <f>_xlfn.XLOOKUP(G2,AC:AC,AD:AD)</f>
        <v>Home &amp; Kitchen</v>
      </c>
      <c r="AG2" t="str" cm="1">
        <f t="array" ref="AG2">INDEX(AD:AD,ROW())</f>
        <v>Home &amp; Kitchen</v>
      </c>
      <c r="AH2">
        <f t="shared" ref="AH2:AH8" si="0">MATCH(G2,AC:AC,0)</f>
        <v>2</v>
      </c>
      <c r="AI2" t="str">
        <f>INDEX(AD:AD,MATCH(G2,AC:AC,0))</f>
        <v>Home &amp; Kitchen</v>
      </c>
      <c r="AJ2" s="6">
        <f ca="1">TODAY()</f>
        <v>46281</v>
      </c>
      <c r="AK2">
        <f>YEAR(C2)</f>
        <v>2024</v>
      </c>
      <c r="AL2">
        <f>MONTH(C2)</f>
        <v>2</v>
      </c>
      <c r="AM2">
        <f>DAY(C2)</f>
        <v>18</v>
      </c>
      <c r="AN2">
        <f>WEEKDAY(C2)</f>
        <v>1</v>
      </c>
      <c r="AO2" t="str">
        <f>IF(WEEKDAY(C2,2)&gt;5,"Weekend","Weekday")</f>
        <v>Weekend</v>
      </c>
      <c r="AP2">
        <f>COUNTIF(AO2:AO4738,"Weekend")</f>
        <v>1507</v>
      </c>
      <c r="AQ2">
        <f>COUNTIF(K2:K4738,"Cancelled")</f>
        <v>357</v>
      </c>
      <c r="AR2" s="20">
        <f>IF(OR(K2="Cancelled",K2="Returned"),1,0)</f>
        <v>0</v>
      </c>
      <c r="AS2" s="2"/>
      <c r="AT2" s="44"/>
    </row>
    <row r="3" spans="1:46" x14ac:dyDescent="0.35">
      <c r="A3" t="str">
        <f t="shared" ref="A3:A66" si="1">"CUST"&amp;TEXT(ROW()-1,"0000")</f>
        <v>CUST0002</v>
      </c>
      <c r="B3" s="2" t="s">
        <v>17</v>
      </c>
      <c r="C3" s="4">
        <v>45546</v>
      </c>
      <c r="D3" s="2" t="s">
        <v>18</v>
      </c>
      <c r="E3" t="s">
        <v>5048</v>
      </c>
      <c r="F3" s="2" t="s">
        <v>19</v>
      </c>
      <c r="G3" s="2" t="s">
        <v>5039</v>
      </c>
      <c r="H3" s="2">
        <v>3</v>
      </c>
      <c r="I3" s="19">
        <v>1072.3399999999999</v>
      </c>
      <c r="J3" s="2" t="s">
        <v>20</v>
      </c>
      <c r="K3" s="2" t="s">
        <v>16</v>
      </c>
      <c r="L3" s="2">
        <v>5</v>
      </c>
      <c r="M3" s="18">
        <f t="shared" ref="M3:M66" si="2">H3*I3</f>
        <v>3217.0199999999995</v>
      </c>
      <c r="T3" t="str">
        <f t="shared" ref="T3:T66" si="3">IF(K3="Cancelled","Lost Sale",IF(K3="Pending","Pending","Completed"))</f>
        <v>Completed</v>
      </c>
      <c r="U3" t="str">
        <f t="shared" ref="U3:U66" si="4">IF(AND(K3="Delivered",M3&gt;1000),"Yes","No")</f>
        <v>Yes</v>
      </c>
      <c r="V3" t="str">
        <f t="shared" ref="V3:V66" si="5">IF(OR(K3="Cancelled",K3="Pending"),"Yes","No")</f>
        <v>No</v>
      </c>
      <c r="X3">
        <f>COUNTIF($E$2:$E$4701,E3)</f>
        <v>590</v>
      </c>
      <c r="Y3">
        <f t="shared" ref="Y3:Y66" si="6">COUNTIFS($E$2:$E$4701,E3,$K$2:$K$4701,"Delivered")</f>
        <v>451</v>
      </c>
      <c r="Z3" s="18">
        <f t="shared" ref="Z3:Z66" si="7">SUMIF($F$2:$F$4701,F3,$M$2:$M$4701)</f>
        <v>2759712.3299794244</v>
      </c>
      <c r="AA3" s="18">
        <f t="shared" ref="AA3:AA66" si="8">SUMIFS($M$2:$M$4701,$F$2:$F$4701,F3,$K$2:$K$4701,"Pending")</f>
        <v>330643.50635802455</v>
      </c>
      <c r="AB3" s="17">
        <f>AVERAGEIF($F$2:$F$4701,F3,$L$2:$L$4701)</f>
        <v>3.8641711229946525</v>
      </c>
      <c r="AC3" s="2" t="s">
        <v>5039</v>
      </c>
      <c r="AD3" s="2" t="s">
        <v>19</v>
      </c>
      <c r="AE3" t="str">
        <f t="shared" ref="AE3:AE66" si="9">VLOOKUP(G3,$AC$2:$AD$4738,2,FALSE)</f>
        <v>Electronics</v>
      </c>
      <c r="AF3" t="str">
        <f t="shared" ref="AF3:AF66" si="10">_xlfn.XLOOKUP(G3,AC:AC,AD:AD)</f>
        <v>Electronics</v>
      </c>
      <c r="AG3" t="str" cm="1">
        <f t="array" ref="AG3">INDEX(AD:AD,ROW())</f>
        <v>Electronics</v>
      </c>
      <c r="AH3">
        <f t="shared" si="0"/>
        <v>3</v>
      </c>
      <c r="AI3" t="str">
        <f t="shared" ref="AI3:AI66" si="11">INDEX(AD:AD,MATCH(G3,AC:AC,0))</f>
        <v>Electronics</v>
      </c>
      <c r="AJ3" s="7">
        <f ca="1">NOW()</f>
        <v>46281.858515509259</v>
      </c>
      <c r="AK3">
        <f t="shared" ref="AK3:AK66" si="12">YEAR(C3)</f>
        <v>2024</v>
      </c>
      <c r="AL3">
        <f t="shared" ref="AL3:AL66" si="13">MONTH(C3)</f>
        <v>9</v>
      </c>
      <c r="AM3">
        <f t="shared" ref="AM3:AM66" si="14">DAY(C3)</f>
        <v>11</v>
      </c>
      <c r="AN3">
        <f t="shared" ref="AN3:AN66" si="15">WEEKDAY(C3)</f>
        <v>4</v>
      </c>
      <c r="AO3" t="str">
        <f t="shared" ref="AO3:AO66" si="16">IF(WEEKDAY(C3,2)&gt;5,"Weekend","Weekday")</f>
        <v>Weekday</v>
      </c>
      <c r="AP3" s="8">
        <f>COUNTA(B2:B4738)</f>
        <v>4700</v>
      </c>
      <c r="AQ3" s="15">
        <f>COUNTIF(K2:K4738,"Cancelled")/COUNTA(B2:B4738)</f>
        <v>7.5957446808510645E-2</v>
      </c>
      <c r="AR3" s="20">
        <f t="shared" ref="AR3:AR66" si="17">IF(OR(K3="Cancelled",K3="Returned"),1,0)</f>
        <v>0</v>
      </c>
      <c r="AS3" s="2"/>
      <c r="AT3" s="44"/>
    </row>
    <row r="4" spans="1:46" x14ac:dyDescent="0.35">
      <c r="A4" t="str">
        <f t="shared" si="1"/>
        <v>CUST0003</v>
      </c>
      <c r="B4" s="2" t="s">
        <v>21</v>
      </c>
      <c r="C4" s="4">
        <v>45138</v>
      </c>
      <c r="D4" s="2" t="s">
        <v>22</v>
      </c>
      <c r="E4" t="s">
        <v>5049</v>
      </c>
      <c r="F4" s="2" t="s">
        <v>23</v>
      </c>
      <c r="G4" s="2" t="s">
        <v>24</v>
      </c>
      <c r="H4" s="2">
        <v>1</v>
      </c>
      <c r="I4" s="19">
        <v>611.35</v>
      </c>
      <c r="J4" s="2" t="s">
        <v>5046</v>
      </c>
      <c r="K4" s="2" t="s">
        <v>16</v>
      </c>
      <c r="L4" s="2">
        <v>5</v>
      </c>
      <c r="M4" s="18">
        <f t="shared" si="2"/>
        <v>611.35</v>
      </c>
      <c r="T4" t="str">
        <f t="shared" si="3"/>
        <v>Completed</v>
      </c>
      <c r="U4" t="str">
        <f t="shared" si="4"/>
        <v>No</v>
      </c>
      <c r="V4" t="str">
        <f t="shared" si="5"/>
        <v>No</v>
      </c>
      <c r="X4">
        <f t="shared" ref="X4:X66" si="18">COUNTIF($E$2:$E$4701,E4)</f>
        <v>595</v>
      </c>
      <c r="Y4">
        <f t="shared" si="6"/>
        <v>444</v>
      </c>
      <c r="Z4" s="18">
        <f t="shared" si="7"/>
        <v>594714.6477588166</v>
      </c>
      <c r="AA4" s="18">
        <f t="shared" si="8"/>
        <v>60882.938065984097</v>
      </c>
      <c r="AB4" s="17">
        <f t="shared" ref="AB4:AB66" si="19">AVERAGEIF($F$2:$F$4701,F4,$L$2:$L$4701)</f>
        <v>3.804733727810651</v>
      </c>
      <c r="AC4" s="2" t="s">
        <v>24</v>
      </c>
      <c r="AD4" s="2" t="s">
        <v>23</v>
      </c>
      <c r="AE4" t="str">
        <f t="shared" si="9"/>
        <v>Books</v>
      </c>
      <c r="AF4" t="str">
        <f t="shared" si="10"/>
        <v>Books</v>
      </c>
      <c r="AG4" t="str" cm="1">
        <f t="array" ref="AG4">INDEX(AD:AD,ROW())</f>
        <v>Books</v>
      </c>
      <c r="AH4">
        <f t="shared" si="0"/>
        <v>4</v>
      </c>
      <c r="AI4" t="str">
        <f t="shared" si="11"/>
        <v>Books</v>
      </c>
      <c r="AK4">
        <f t="shared" si="12"/>
        <v>2023</v>
      </c>
      <c r="AL4">
        <f t="shared" si="13"/>
        <v>7</v>
      </c>
      <c r="AM4">
        <f t="shared" si="14"/>
        <v>31</v>
      </c>
      <c r="AN4">
        <f t="shared" si="15"/>
        <v>2</v>
      </c>
      <c r="AO4" t="str">
        <f t="shared" si="16"/>
        <v>Weekday</v>
      </c>
      <c r="AP4" s="15">
        <f>COUNTIF(AO2:AO4701,"Weekend")/COUNTA(AO2:AO4701)</f>
        <v>0.32063829787234044</v>
      </c>
      <c r="AR4" s="20">
        <f t="shared" si="17"/>
        <v>0</v>
      </c>
      <c r="AS4" s="2"/>
      <c r="AT4" s="44"/>
    </row>
    <row r="5" spans="1:46" x14ac:dyDescent="0.35">
      <c r="A5" t="str">
        <f t="shared" si="1"/>
        <v>CUST0004</v>
      </c>
      <c r="B5" s="2" t="s">
        <v>25</v>
      </c>
      <c r="C5" s="4">
        <v>45327</v>
      </c>
      <c r="D5" s="2" t="s">
        <v>26</v>
      </c>
      <c r="E5" t="s">
        <v>5050</v>
      </c>
      <c r="F5" s="2" t="s">
        <v>19</v>
      </c>
      <c r="G5" s="2" t="s">
        <v>5039</v>
      </c>
      <c r="H5" s="2">
        <v>1</v>
      </c>
      <c r="I5" s="19">
        <v>935.46</v>
      </c>
      <c r="J5" s="2" t="s">
        <v>5046</v>
      </c>
      <c r="K5" s="2" t="s">
        <v>16</v>
      </c>
      <c r="L5" s="2">
        <v>4</v>
      </c>
      <c r="M5" s="18">
        <f t="shared" si="2"/>
        <v>935.46</v>
      </c>
      <c r="T5" t="str">
        <f t="shared" si="3"/>
        <v>Completed</v>
      </c>
      <c r="U5" t="str">
        <f t="shared" si="4"/>
        <v>No</v>
      </c>
      <c r="V5" t="str">
        <f t="shared" si="5"/>
        <v>No</v>
      </c>
      <c r="X5">
        <f t="shared" si="18"/>
        <v>589</v>
      </c>
      <c r="Y5">
        <f t="shared" si="6"/>
        <v>426</v>
      </c>
      <c r="Z5" s="18">
        <f t="shared" si="7"/>
        <v>2759712.3299794244</v>
      </c>
      <c r="AA5" s="18">
        <f t="shared" si="8"/>
        <v>330643.50635802455</v>
      </c>
      <c r="AB5" s="17">
        <f t="shared" si="19"/>
        <v>3.8641711229946525</v>
      </c>
      <c r="AC5" s="2" t="s">
        <v>5039</v>
      </c>
      <c r="AD5" s="2" t="s">
        <v>19</v>
      </c>
      <c r="AE5" t="str">
        <f t="shared" si="9"/>
        <v>Electronics</v>
      </c>
      <c r="AF5" t="str">
        <f t="shared" si="10"/>
        <v>Electronics</v>
      </c>
      <c r="AG5" t="str" cm="1">
        <f t="array" ref="AG5">INDEX(AD:AD,ROW())</f>
        <v>Electronics</v>
      </c>
      <c r="AH5">
        <f t="shared" si="0"/>
        <v>3</v>
      </c>
      <c r="AI5" t="str">
        <f t="shared" si="11"/>
        <v>Electronics</v>
      </c>
      <c r="AK5">
        <f t="shared" si="12"/>
        <v>2024</v>
      </c>
      <c r="AL5">
        <f t="shared" si="13"/>
        <v>2</v>
      </c>
      <c r="AM5">
        <f t="shared" si="14"/>
        <v>5</v>
      </c>
      <c r="AN5">
        <f t="shared" si="15"/>
        <v>2</v>
      </c>
      <c r="AO5" t="str">
        <f t="shared" si="16"/>
        <v>Weekday</v>
      </c>
      <c r="AR5" s="20">
        <f t="shared" si="17"/>
        <v>0</v>
      </c>
      <c r="AS5" s="2"/>
      <c r="AT5" s="44"/>
    </row>
    <row r="6" spans="1:46" x14ac:dyDescent="0.35">
      <c r="A6" t="str">
        <f t="shared" si="1"/>
        <v>CUST0005</v>
      </c>
      <c r="B6" s="2" t="s">
        <v>27</v>
      </c>
      <c r="C6" s="4">
        <v>45598</v>
      </c>
      <c r="D6" s="2" t="s">
        <v>28</v>
      </c>
      <c r="E6" t="s">
        <v>5051</v>
      </c>
      <c r="F6" s="2" t="s">
        <v>29</v>
      </c>
      <c r="G6" s="2" t="s">
        <v>30</v>
      </c>
      <c r="H6" s="2">
        <v>2</v>
      </c>
      <c r="I6" s="19">
        <v>1292.02</v>
      </c>
      <c r="J6" s="2" t="s">
        <v>20</v>
      </c>
      <c r="K6" s="2" t="s">
        <v>31</v>
      </c>
      <c r="L6" s="2">
        <v>4</v>
      </c>
      <c r="M6" s="18">
        <f t="shared" si="2"/>
        <v>2584.04</v>
      </c>
      <c r="T6" t="str">
        <f t="shared" si="3"/>
        <v>Pending</v>
      </c>
      <c r="U6" t="str">
        <f t="shared" si="4"/>
        <v>No</v>
      </c>
      <c r="V6" t="str">
        <f t="shared" si="5"/>
        <v>Yes</v>
      </c>
      <c r="X6">
        <f t="shared" si="18"/>
        <v>619</v>
      </c>
      <c r="Y6">
        <f t="shared" si="6"/>
        <v>468</v>
      </c>
      <c r="Z6" s="18">
        <f t="shared" si="7"/>
        <v>1892867.2841657216</v>
      </c>
      <c r="AA6" s="18">
        <f t="shared" si="8"/>
        <v>199432.98236095349</v>
      </c>
      <c r="AB6" s="17">
        <f t="shared" si="19"/>
        <v>3.8949824970828471</v>
      </c>
      <c r="AC6" s="2" t="s">
        <v>30</v>
      </c>
      <c r="AD6" s="2" t="s">
        <v>29</v>
      </c>
      <c r="AE6" t="str">
        <f t="shared" si="9"/>
        <v>Fashion</v>
      </c>
      <c r="AF6" t="str">
        <f t="shared" si="10"/>
        <v>Fashion</v>
      </c>
      <c r="AG6" t="str" cm="1">
        <f t="array" ref="AG6">INDEX(AD:AD,ROW())</f>
        <v>Fashion</v>
      </c>
      <c r="AH6">
        <f t="shared" si="0"/>
        <v>6</v>
      </c>
      <c r="AI6" t="str">
        <f t="shared" si="11"/>
        <v>Fashion</v>
      </c>
      <c r="AK6">
        <f t="shared" si="12"/>
        <v>2024</v>
      </c>
      <c r="AL6">
        <f t="shared" si="13"/>
        <v>11</v>
      </c>
      <c r="AM6">
        <f t="shared" si="14"/>
        <v>2</v>
      </c>
      <c r="AN6">
        <f t="shared" si="15"/>
        <v>7</v>
      </c>
      <c r="AO6" t="str">
        <f t="shared" si="16"/>
        <v>Weekend</v>
      </c>
      <c r="AR6" s="20">
        <f t="shared" si="17"/>
        <v>0</v>
      </c>
      <c r="AS6" s="2"/>
      <c r="AT6" s="44"/>
    </row>
    <row r="7" spans="1:46" x14ac:dyDescent="0.35">
      <c r="A7" t="str">
        <f t="shared" si="1"/>
        <v>CUST0006</v>
      </c>
      <c r="B7" s="2" t="s">
        <v>32</v>
      </c>
      <c r="C7" s="4">
        <v>45379</v>
      </c>
      <c r="D7" s="2" t="s">
        <v>33</v>
      </c>
      <c r="E7" t="s">
        <v>5049</v>
      </c>
      <c r="F7" s="2" t="s">
        <v>13</v>
      </c>
      <c r="G7" s="2" t="s">
        <v>34</v>
      </c>
      <c r="H7" s="2">
        <v>2</v>
      </c>
      <c r="I7" s="19">
        <v>1976.94</v>
      </c>
      <c r="J7" s="2" t="s">
        <v>20</v>
      </c>
      <c r="K7" s="2" t="s">
        <v>16</v>
      </c>
      <c r="L7" s="2">
        <v>1</v>
      </c>
      <c r="M7" s="18">
        <f t="shared" si="2"/>
        <v>3953.88</v>
      </c>
      <c r="T7" t="str">
        <f t="shared" si="3"/>
        <v>Completed</v>
      </c>
      <c r="U7" t="str">
        <f t="shared" si="4"/>
        <v>Yes</v>
      </c>
      <c r="V7" t="str">
        <f t="shared" si="5"/>
        <v>No</v>
      </c>
      <c r="X7">
        <f t="shared" si="18"/>
        <v>595</v>
      </c>
      <c r="Y7">
        <f t="shared" si="6"/>
        <v>444</v>
      </c>
      <c r="Z7" s="18">
        <f t="shared" si="7"/>
        <v>1463424.4009529033</v>
      </c>
      <c r="AA7" s="18">
        <f t="shared" si="8"/>
        <v>118285.78776560788</v>
      </c>
      <c r="AB7" s="17">
        <f t="shared" si="19"/>
        <v>3.8140589569160999</v>
      </c>
      <c r="AC7" s="2" t="s">
        <v>34</v>
      </c>
      <c r="AD7" s="2" t="s">
        <v>13</v>
      </c>
      <c r="AE7" t="str">
        <f t="shared" si="9"/>
        <v>Home &amp; Kitchen</v>
      </c>
      <c r="AF7" t="str">
        <f t="shared" si="10"/>
        <v>Home &amp; Kitchen</v>
      </c>
      <c r="AG7" t="str" cm="1">
        <f t="array" ref="AG7">INDEX(AD:AD,ROW())</f>
        <v>Home &amp; Kitchen</v>
      </c>
      <c r="AH7">
        <f t="shared" si="0"/>
        <v>7</v>
      </c>
      <c r="AI7" t="str">
        <f t="shared" si="11"/>
        <v>Home &amp; Kitchen</v>
      </c>
      <c r="AK7">
        <f t="shared" si="12"/>
        <v>2024</v>
      </c>
      <c r="AL7">
        <f t="shared" si="13"/>
        <v>3</v>
      </c>
      <c r="AM7">
        <f t="shared" si="14"/>
        <v>28</v>
      </c>
      <c r="AN7">
        <f t="shared" si="15"/>
        <v>5</v>
      </c>
      <c r="AO7" t="str">
        <f t="shared" si="16"/>
        <v>Weekday</v>
      </c>
      <c r="AR7" s="20">
        <f t="shared" si="17"/>
        <v>0</v>
      </c>
      <c r="AS7" s="2"/>
      <c r="AT7" s="44"/>
    </row>
    <row r="8" spans="1:46" x14ac:dyDescent="0.35">
      <c r="A8" t="str">
        <f t="shared" si="1"/>
        <v>CUST0007</v>
      </c>
      <c r="B8" s="2" t="s">
        <v>35</v>
      </c>
      <c r="C8" s="4">
        <v>44988</v>
      </c>
      <c r="D8" s="2" t="s">
        <v>36</v>
      </c>
      <c r="E8" t="s">
        <v>5052</v>
      </c>
      <c r="F8" s="2" t="s">
        <v>13</v>
      </c>
      <c r="G8" s="2" t="s">
        <v>37</v>
      </c>
      <c r="H8" s="2">
        <v>1</v>
      </c>
      <c r="I8" s="19">
        <v>873.94</v>
      </c>
      <c r="J8" s="2" t="s">
        <v>15</v>
      </c>
      <c r="K8" s="2" t="s">
        <v>16</v>
      </c>
      <c r="L8" s="2">
        <v>3</v>
      </c>
      <c r="M8" s="18">
        <f t="shared" si="2"/>
        <v>873.94</v>
      </c>
      <c r="T8" t="str">
        <f t="shared" si="3"/>
        <v>Completed</v>
      </c>
      <c r="U8" t="str">
        <f t="shared" si="4"/>
        <v>No</v>
      </c>
      <c r="V8" t="str">
        <f t="shared" si="5"/>
        <v>No</v>
      </c>
      <c r="X8">
        <f t="shared" si="18"/>
        <v>573</v>
      </c>
      <c r="Y8">
        <f t="shared" si="6"/>
        <v>450</v>
      </c>
      <c r="Z8" s="18">
        <f t="shared" si="7"/>
        <v>1463424.4009529033</v>
      </c>
      <c r="AA8" s="18">
        <f t="shared" si="8"/>
        <v>118285.78776560788</v>
      </c>
      <c r="AB8" s="17">
        <f t="shared" si="19"/>
        <v>3.8140589569160999</v>
      </c>
      <c r="AC8" s="2" t="s">
        <v>37</v>
      </c>
      <c r="AD8" s="2" t="s">
        <v>13</v>
      </c>
      <c r="AE8" t="str">
        <f t="shared" si="9"/>
        <v>Home &amp; Kitchen</v>
      </c>
      <c r="AF8" t="str">
        <f t="shared" si="10"/>
        <v>Home &amp; Kitchen</v>
      </c>
      <c r="AG8" t="str" cm="1">
        <f t="array" ref="AG8">INDEX(AD:AD,ROW())</f>
        <v>Home &amp; Kitchen</v>
      </c>
      <c r="AH8">
        <f t="shared" si="0"/>
        <v>8</v>
      </c>
      <c r="AI8" t="str">
        <f t="shared" si="11"/>
        <v>Home &amp; Kitchen</v>
      </c>
      <c r="AK8">
        <f t="shared" si="12"/>
        <v>2023</v>
      </c>
      <c r="AL8">
        <f t="shared" si="13"/>
        <v>3</v>
      </c>
      <c r="AM8">
        <f t="shared" si="14"/>
        <v>3</v>
      </c>
      <c r="AN8">
        <f t="shared" si="15"/>
        <v>6</v>
      </c>
      <c r="AO8" t="str">
        <f t="shared" si="16"/>
        <v>Weekday</v>
      </c>
      <c r="AR8" s="20">
        <f t="shared" si="17"/>
        <v>0</v>
      </c>
      <c r="AS8" s="2"/>
      <c r="AT8" s="44"/>
    </row>
    <row r="9" spans="1:46" x14ac:dyDescent="0.35">
      <c r="A9" t="str">
        <f t="shared" si="1"/>
        <v>CUST0008</v>
      </c>
      <c r="B9" s="2" t="s">
        <v>38</v>
      </c>
      <c r="C9" s="4">
        <v>45623</v>
      </c>
      <c r="D9" s="2" t="s">
        <v>39</v>
      </c>
      <c r="E9" t="s">
        <v>5052</v>
      </c>
      <c r="F9" s="2" t="s">
        <v>29</v>
      </c>
      <c r="G9" s="2" t="s">
        <v>30</v>
      </c>
      <c r="H9" s="2">
        <v>2</v>
      </c>
      <c r="I9" s="19">
        <v>294.39</v>
      </c>
      <c r="J9" s="2" t="s">
        <v>20</v>
      </c>
      <c r="K9" s="2" t="s">
        <v>16</v>
      </c>
      <c r="L9" s="2">
        <v>5</v>
      </c>
      <c r="M9" s="18">
        <f t="shared" si="2"/>
        <v>588.78</v>
      </c>
      <c r="T9" t="str">
        <f t="shared" si="3"/>
        <v>Completed</v>
      </c>
      <c r="U9" t="str">
        <f t="shared" si="4"/>
        <v>No</v>
      </c>
      <c r="V9" t="str">
        <f t="shared" si="5"/>
        <v>No</v>
      </c>
      <c r="X9">
        <f t="shared" si="18"/>
        <v>573</v>
      </c>
      <c r="Y9">
        <f t="shared" si="6"/>
        <v>450</v>
      </c>
      <c r="Z9" s="18">
        <f t="shared" si="7"/>
        <v>1892867.2841657216</v>
      </c>
      <c r="AA9" s="18">
        <f t="shared" si="8"/>
        <v>199432.98236095349</v>
      </c>
      <c r="AB9" s="17">
        <f t="shared" si="19"/>
        <v>3.8949824970828471</v>
      </c>
      <c r="AC9" s="2" t="s">
        <v>30</v>
      </c>
      <c r="AD9" s="2" t="s">
        <v>29</v>
      </c>
      <c r="AE9" t="str">
        <f t="shared" si="9"/>
        <v>Fashion</v>
      </c>
      <c r="AF9" t="str">
        <f t="shared" si="10"/>
        <v>Fashion</v>
      </c>
      <c r="AG9" t="str" cm="1">
        <f t="array" ref="AG9">INDEX(AD:AD,ROW())</f>
        <v>Fashion</v>
      </c>
      <c r="AH9">
        <f t="shared" ref="AH9:AH72" si="20">MATCH(G9,AC:AC,0)</f>
        <v>6</v>
      </c>
      <c r="AI9" t="str">
        <f t="shared" si="11"/>
        <v>Fashion</v>
      </c>
      <c r="AK9">
        <f t="shared" si="12"/>
        <v>2024</v>
      </c>
      <c r="AL9">
        <f t="shared" si="13"/>
        <v>11</v>
      </c>
      <c r="AM9">
        <f t="shared" si="14"/>
        <v>27</v>
      </c>
      <c r="AN9">
        <f t="shared" si="15"/>
        <v>4</v>
      </c>
      <c r="AO9" t="str">
        <f t="shared" si="16"/>
        <v>Weekday</v>
      </c>
      <c r="AR9" s="20">
        <f t="shared" si="17"/>
        <v>0</v>
      </c>
      <c r="AS9" s="2"/>
      <c r="AT9" s="44"/>
    </row>
    <row r="10" spans="1:46" x14ac:dyDescent="0.35">
      <c r="A10" t="str">
        <f t="shared" si="1"/>
        <v>CUST0009</v>
      </c>
      <c r="B10" s="2" t="s">
        <v>40</v>
      </c>
      <c r="C10" s="4">
        <v>45688</v>
      </c>
      <c r="D10" s="2" t="s">
        <v>41</v>
      </c>
      <c r="E10" t="s">
        <v>5052</v>
      </c>
      <c r="F10" s="2" t="s">
        <v>42</v>
      </c>
      <c r="G10" s="2" t="s">
        <v>43</v>
      </c>
      <c r="H10" s="2">
        <v>3</v>
      </c>
      <c r="I10" s="19">
        <v>668.16</v>
      </c>
      <c r="J10" s="2" t="s">
        <v>20</v>
      </c>
      <c r="K10" s="2" t="s">
        <v>31</v>
      </c>
      <c r="L10" s="2">
        <v>3</v>
      </c>
      <c r="M10" s="18">
        <f t="shared" si="2"/>
        <v>2004.48</v>
      </c>
      <c r="T10" t="str">
        <f t="shared" si="3"/>
        <v>Pending</v>
      </c>
      <c r="U10" t="str">
        <f t="shared" si="4"/>
        <v>No</v>
      </c>
      <c r="V10" t="str">
        <f t="shared" si="5"/>
        <v>Yes</v>
      </c>
      <c r="X10">
        <f>COUNTIF($E$2:$E$4701,E10)</f>
        <v>573</v>
      </c>
      <c r="Y10">
        <f t="shared" si="6"/>
        <v>450</v>
      </c>
      <c r="Z10" s="18">
        <f t="shared" si="7"/>
        <v>1098537.4901531704</v>
      </c>
      <c r="AA10" s="18">
        <f t="shared" si="8"/>
        <v>96724.388030634553</v>
      </c>
      <c r="AB10" s="17">
        <f t="shared" si="19"/>
        <v>3.9001122334455669</v>
      </c>
      <c r="AC10" s="2" t="s">
        <v>43</v>
      </c>
      <c r="AD10" s="2" t="s">
        <v>42</v>
      </c>
      <c r="AE10" t="str">
        <f t="shared" si="9"/>
        <v>Beauty</v>
      </c>
      <c r="AF10" t="str">
        <f t="shared" si="10"/>
        <v>Beauty</v>
      </c>
      <c r="AG10" t="str" cm="1">
        <f t="array" ref="AG10">INDEX(AD:AD,ROW())</f>
        <v>Beauty</v>
      </c>
      <c r="AH10">
        <f t="shared" si="20"/>
        <v>10</v>
      </c>
      <c r="AI10" t="str">
        <f t="shared" si="11"/>
        <v>Beauty</v>
      </c>
      <c r="AK10">
        <f t="shared" si="12"/>
        <v>2025</v>
      </c>
      <c r="AL10">
        <f t="shared" si="13"/>
        <v>1</v>
      </c>
      <c r="AM10">
        <f t="shared" si="14"/>
        <v>31</v>
      </c>
      <c r="AN10">
        <f t="shared" si="15"/>
        <v>6</v>
      </c>
      <c r="AO10" t="str">
        <f t="shared" si="16"/>
        <v>Weekday</v>
      </c>
      <c r="AR10" s="20">
        <f t="shared" si="17"/>
        <v>0</v>
      </c>
      <c r="AS10" s="2"/>
      <c r="AT10" s="44"/>
    </row>
    <row r="11" spans="1:46" x14ac:dyDescent="0.35">
      <c r="A11" t="str">
        <f t="shared" si="1"/>
        <v>CUST0010</v>
      </c>
      <c r="B11" s="2" t="s">
        <v>44</v>
      </c>
      <c r="C11" s="4">
        <v>45237</v>
      </c>
      <c r="D11" s="2" t="s">
        <v>45</v>
      </c>
      <c r="E11" t="s">
        <v>5053</v>
      </c>
      <c r="F11" s="2" t="s">
        <v>23</v>
      </c>
      <c r="G11" s="2" t="s">
        <v>46</v>
      </c>
      <c r="H11" s="2">
        <v>2</v>
      </c>
      <c r="I11" s="19">
        <v>356.29</v>
      </c>
      <c r="J11" s="2" t="s">
        <v>15</v>
      </c>
      <c r="K11" s="2" t="s">
        <v>16</v>
      </c>
      <c r="L11" s="2">
        <v>3</v>
      </c>
      <c r="M11" s="18">
        <f t="shared" si="2"/>
        <v>712.58</v>
      </c>
      <c r="T11" t="str">
        <f t="shared" si="3"/>
        <v>Completed</v>
      </c>
      <c r="U11" t="str">
        <f t="shared" si="4"/>
        <v>No</v>
      </c>
      <c r="V11" t="str">
        <f t="shared" si="5"/>
        <v>No</v>
      </c>
      <c r="X11">
        <f>COUNTIF($E$2:$E$4701,E11)</f>
        <v>559</v>
      </c>
      <c r="Y11">
        <f t="shared" si="6"/>
        <v>408</v>
      </c>
      <c r="Z11" s="18">
        <f t="shared" si="7"/>
        <v>594714.6477588166</v>
      </c>
      <c r="AA11" s="18">
        <f t="shared" si="8"/>
        <v>60882.938065984097</v>
      </c>
      <c r="AB11" s="17">
        <f t="shared" si="19"/>
        <v>3.804733727810651</v>
      </c>
      <c r="AC11" s="2" t="s">
        <v>46</v>
      </c>
      <c r="AD11" s="2" t="s">
        <v>23</v>
      </c>
      <c r="AE11" t="str">
        <f t="shared" si="9"/>
        <v>Books</v>
      </c>
      <c r="AF11" t="str">
        <f t="shared" si="10"/>
        <v>Books</v>
      </c>
      <c r="AG11" t="str" cm="1">
        <f t="array" ref="AG11">INDEX(AD:AD,ROW())</f>
        <v>Books</v>
      </c>
      <c r="AH11">
        <f t="shared" si="20"/>
        <v>11</v>
      </c>
      <c r="AI11" t="str">
        <f t="shared" si="11"/>
        <v>Books</v>
      </c>
      <c r="AK11">
        <f t="shared" si="12"/>
        <v>2023</v>
      </c>
      <c r="AL11">
        <f t="shared" si="13"/>
        <v>11</v>
      </c>
      <c r="AM11">
        <f t="shared" si="14"/>
        <v>7</v>
      </c>
      <c r="AN11">
        <f t="shared" si="15"/>
        <v>3</v>
      </c>
      <c r="AO11" t="str">
        <f t="shared" si="16"/>
        <v>Weekday</v>
      </c>
      <c r="AR11" s="20">
        <f t="shared" si="17"/>
        <v>0</v>
      </c>
      <c r="AS11" s="2"/>
      <c r="AT11" s="44"/>
    </row>
    <row r="12" spans="1:46" x14ac:dyDescent="0.35">
      <c r="A12" t="str">
        <f t="shared" si="1"/>
        <v>CUST0011</v>
      </c>
      <c r="B12" s="2" t="s">
        <v>47</v>
      </c>
      <c r="C12" s="4">
        <v>45670</v>
      </c>
      <c r="D12" s="2" t="s">
        <v>48</v>
      </c>
      <c r="E12" t="s">
        <v>5053</v>
      </c>
      <c r="F12" s="2" t="s">
        <v>19</v>
      </c>
      <c r="G12" s="2" t="s">
        <v>49</v>
      </c>
      <c r="H12" s="2">
        <v>2</v>
      </c>
      <c r="I12" s="19">
        <v>3434.59</v>
      </c>
      <c r="J12" s="2" t="s">
        <v>50</v>
      </c>
      <c r="K12" s="2" t="s">
        <v>16</v>
      </c>
      <c r="L12" s="2">
        <v>4</v>
      </c>
      <c r="M12" s="18">
        <f t="shared" si="2"/>
        <v>6869.18</v>
      </c>
      <c r="T12" t="str">
        <f t="shared" si="3"/>
        <v>Completed</v>
      </c>
      <c r="U12" t="str">
        <f t="shared" si="4"/>
        <v>Yes</v>
      </c>
      <c r="V12" t="str">
        <f t="shared" si="5"/>
        <v>No</v>
      </c>
      <c r="X12">
        <f>COUNTIF($E$2:$E$4701,E12)</f>
        <v>559</v>
      </c>
      <c r="Y12">
        <f t="shared" si="6"/>
        <v>408</v>
      </c>
      <c r="Z12" s="18">
        <f t="shared" si="7"/>
        <v>2759712.3299794244</v>
      </c>
      <c r="AA12" s="18">
        <f t="shared" si="8"/>
        <v>330643.50635802455</v>
      </c>
      <c r="AB12" s="17">
        <f t="shared" si="19"/>
        <v>3.8641711229946525</v>
      </c>
      <c r="AC12" s="2" t="s">
        <v>49</v>
      </c>
      <c r="AD12" s="2" t="s">
        <v>19</v>
      </c>
      <c r="AE12" t="str">
        <f t="shared" si="9"/>
        <v>Electronics</v>
      </c>
      <c r="AF12" t="str">
        <f t="shared" si="10"/>
        <v>Electronics</v>
      </c>
      <c r="AG12" t="str" cm="1">
        <f t="array" ref="AG12">INDEX(AD:AD,ROW())</f>
        <v>Electronics</v>
      </c>
      <c r="AH12">
        <f t="shared" si="20"/>
        <v>12</v>
      </c>
      <c r="AI12" t="str">
        <f t="shared" si="11"/>
        <v>Electronics</v>
      </c>
      <c r="AK12">
        <f t="shared" si="12"/>
        <v>2025</v>
      </c>
      <c r="AL12">
        <f t="shared" si="13"/>
        <v>1</v>
      </c>
      <c r="AM12">
        <f t="shared" si="14"/>
        <v>13</v>
      </c>
      <c r="AN12">
        <f t="shared" si="15"/>
        <v>2</v>
      </c>
      <c r="AO12" t="str">
        <f t="shared" si="16"/>
        <v>Weekday</v>
      </c>
      <c r="AR12" s="20">
        <f t="shared" si="17"/>
        <v>0</v>
      </c>
      <c r="AS12" s="2"/>
      <c r="AT12" s="44"/>
    </row>
    <row r="13" spans="1:46" x14ac:dyDescent="0.35">
      <c r="A13" t="str">
        <f t="shared" si="1"/>
        <v>CUST0012</v>
      </c>
      <c r="B13" s="2" t="s">
        <v>51</v>
      </c>
      <c r="C13" s="4">
        <v>45053</v>
      </c>
      <c r="D13" s="2" t="s">
        <v>52</v>
      </c>
      <c r="E13" t="s">
        <v>5050</v>
      </c>
      <c r="F13" s="2" t="s">
        <v>19</v>
      </c>
      <c r="G13" s="2" t="s">
        <v>5040</v>
      </c>
      <c r="H13" s="2">
        <v>1</v>
      </c>
      <c r="I13" s="19">
        <v>3215.12</v>
      </c>
      <c r="J13" s="2" t="s">
        <v>20</v>
      </c>
      <c r="K13" s="2" t="s">
        <v>31</v>
      </c>
      <c r="L13" s="2">
        <v>5</v>
      </c>
      <c r="M13" s="18">
        <f t="shared" si="2"/>
        <v>3215.12</v>
      </c>
      <c r="T13" t="str">
        <f t="shared" si="3"/>
        <v>Pending</v>
      </c>
      <c r="U13" t="str">
        <f t="shared" si="4"/>
        <v>No</v>
      </c>
      <c r="V13" t="str">
        <f t="shared" si="5"/>
        <v>Yes</v>
      </c>
      <c r="X13">
        <f t="shared" si="18"/>
        <v>589</v>
      </c>
      <c r="Y13">
        <f t="shared" si="6"/>
        <v>426</v>
      </c>
      <c r="Z13" s="18">
        <f t="shared" si="7"/>
        <v>2759712.3299794244</v>
      </c>
      <c r="AA13" s="18">
        <f t="shared" si="8"/>
        <v>330643.50635802455</v>
      </c>
      <c r="AB13" s="17">
        <f t="shared" si="19"/>
        <v>3.8641711229946525</v>
      </c>
      <c r="AC13" s="2" t="s">
        <v>5040</v>
      </c>
      <c r="AD13" s="2" t="s">
        <v>19</v>
      </c>
      <c r="AE13" t="str">
        <f t="shared" si="9"/>
        <v>Electronics</v>
      </c>
      <c r="AF13" t="str">
        <f t="shared" si="10"/>
        <v>Electronics</v>
      </c>
      <c r="AG13" t="str" cm="1">
        <f t="array" ref="AG13">INDEX(AD:AD,ROW())</f>
        <v>Electronics</v>
      </c>
      <c r="AH13">
        <f t="shared" si="20"/>
        <v>13</v>
      </c>
      <c r="AI13" t="str">
        <f t="shared" si="11"/>
        <v>Electronics</v>
      </c>
      <c r="AK13">
        <f t="shared" si="12"/>
        <v>2023</v>
      </c>
      <c r="AL13">
        <f t="shared" si="13"/>
        <v>5</v>
      </c>
      <c r="AM13">
        <f t="shared" si="14"/>
        <v>7</v>
      </c>
      <c r="AN13">
        <f t="shared" si="15"/>
        <v>1</v>
      </c>
      <c r="AO13" t="str">
        <f t="shared" si="16"/>
        <v>Weekend</v>
      </c>
      <c r="AR13" s="20">
        <f t="shared" si="17"/>
        <v>0</v>
      </c>
      <c r="AS13" s="2"/>
      <c r="AT13" s="44"/>
    </row>
    <row r="14" spans="1:46" x14ac:dyDescent="0.35">
      <c r="A14" t="str">
        <f t="shared" si="1"/>
        <v>CUST0013</v>
      </c>
      <c r="B14" s="2" t="s">
        <v>53</v>
      </c>
      <c r="C14" s="4">
        <v>44992</v>
      </c>
      <c r="D14" s="2" t="s">
        <v>54</v>
      </c>
      <c r="E14" t="s">
        <v>5054</v>
      </c>
      <c r="F14" s="2" t="s">
        <v>13</v>
      </c>
      <c r="G14" s="2" t="s">
        <v>37</v>
      </c>
      <c r="H14" s="2">
        <v>1</v>
      </c>
      <c r="I14" s="19">
        <v>1258.81</v>
      </c>
      <c r="J14" s="2" t="s">
        <v>20</v>
      </c>
      <c r="K14" s="2" t="s">
        <v>16</v>
      </c>
      <c r="L14" s="2">
        <v>3</v>
      </c>
      <c r="M14" s="18">
        <f t="shared" si="2"/>
        <v>1258.81</v>
      </c>
      <c r="T14" t="str">
        <f t="shared" si="3"/>
        <v>Completed</v>
      </c>
      <c r="U14" t="str">
        <f t="shared" si="4"/>
        <v>Yes</v>
      </c>
      <c r="V14" t="str">
        <f t="shared" si="5"/>
        <v>No</v>
      </c>
      <c r="X14">
        <f t="shared" si="18"/>
        <v>558</v>
      </c>
      <c r="Y14">
        <f t="shared" si="6"/>
        <v>430</v>
      </c>
      <c r="Z14" s="18">
        <f t="shared" si="7"/>
        <v>1463424.4009529033</v>
      </c>
      <c r="AA14" s="18">
        <f t="shared" si="8"/>
        <v>118285.78776560788</v>
      </c>
      <c r="AB14" s="17">
        <f t="shared" si="19"/>
        <v>3.8140589569160999</v>
      </c>
      <c r="AC14" s="2" t="s">
        <v>37</v>
      </c>
      <c r="AD14" s="2" t="s">
        <v>13</v>
      </c>
      <c r="AE14" t="str">
        <f t="shared" si="9"/>
        <v>Home &amp; Kitchen</v>
      </c>
      <c r="AF14" t="str">
        <f t="shared" si="10"/>
        <v>Home &amp; Kitchen</v>
      </c>
      <c r="AG14" t="str" cm="1">
        <f t="array" ref="AG14">INDEX(AD:AD,ROW())</f>
        <v>Home &amp; Kitchen</v>
      </c>
      <c r="AH14">
        <f t="shared" si="20"/>
        <v>8</v>
      </c>
      <c r="AI14" t="str">
        <f t="shared" si="11"/>
        <v>Home &amp; Kitchen</v>
      </c>
      <c r="AK14">
        <f t="shared" si="12"/>
        <v>2023</v>
      </c>
      <c r="AL14">
        <f t="shared" si="13"/>
        <v>3</v>
      </c>
      <c r="AM14">
        <f t="shared" si="14"/>
        <v>7</v>
      </c>
      <c r="AN14">
        <f t="shared" si="15"/>
        <v>3</v>
      </c>
      <c r="AO14" t="str">
        <f t="shared" si="16"/>
        <v>Weekday</v>
      </c>
      <c r="AR14" s="20">
        <f t="shared" si="17"/>
        <v>0</v>
      </c>
      <c r="AS14" s="2"/>
      <c r="AT14" s="44"/>
    </row>
    <row r="15" spans="1:46" x14ac:dyDescent="0.35">
      <c r="A15" t="str">
        <f t="shared" si="1"/>
        <v>CUST0014</v>
      </c>
      <c r="B15" s="2" t="s">
        <v>55</v>
      </c>
      <c r="C15" s="4">
        <v>45412</v>
      </c>
      <c r="D15" s="2" t="s">
        <v>56</v>
      </c>
      <c r="E15" t="s">
        <v>5050</v>
      </c>
      <c r="F15" s="2" t="s">
        <v>29</v>
      </c>
      <c r="G15" s="2" t="s">
        <v>5041</v>
      </c>
      <c r="H15" s="2">
        <v>1</v>
      </c>
      <c r="I15" s="19">
        <v>1344.19</v>
      </c>
      <c r="J15" s="2" t="s">
        <v>5047</v>
      </c>
      <c r="K15" s="2" t="s">
        <v>31</v>
      </c>
      <c r="L15" s="2">
        <v>5</v>
      </c>
      <c r="M15" s="18">
        <f t="shared" si="2"/>
        <v>1344.19</v>
      </c>
      <c r="T15" t="str">
        <f t="shared" si="3"/>
        <v>Pending</v>
      </c>
      <c r="U15" t="str">
        <f t="shared" si="4"/>
        <v>No</v>
      </c>
      <c r="V15" t="str">
        <f t="shared" si="5"/>
        <v>Yes</v>
      </c>
      <c r="X15">
        <f t="shared" si="18"/>
        <v>589</v>
      </c>
      <c r="Y15">
        <f t="shared" si="6"/>
        <v>426</v>
      </c>
      <c r="Z15" s="18">
        <f t="shared" si="7"/>
        <v>1892867.2841657216</v>
      </c>
      <c r="AA15" s="18">
        <f t="shared" si="8"/>
        <v>199432.98236095349</v>
      </c>
      <c r="AB15" s="17">
        <f t="shared" si="19"/>
        <v>3.8949824970828471</v>
      </c>
      <c r="AC15" s="2" t="s">
        <v>5041</v>
      </c>
      <c r="AD15" s="2" t="s">
        <v>29</v>
      </c>
      <c r="AE15" t="str">
        <f t="shared" si="9"/>
        <v>Fashion</v>
      </c>
      <c r="AF15" t="str">
        <f t="shared" si="10"/>
        <v>Fashion</v>
      </c>
      <c r="AG15" t="str" cm="1">
        <f t="array" ref="AG15">INDEX(AD:AD,ROW())</f>
        <v>Fashion</v>
      </c>
      <c r="AH15">
        <f t="shared" si="20"/>
        <v>15</v>
      </c>
      <c r="AI15" t="str">
        <f t="shared" si="11"/>
        <v>Fashion</v>
      </c>
      <c r="AK15">
        <f t="shared" si="12"/>
        <v>2024</v>
      </c>
      <c r="AL15">
        <f t="shared" si="13"/>
        <v>4</v>
      </c>
      <c r="AM15">
        <f t="shared" si="14"/>
        <v>30</v>
      </c>
      <c r="AN15">
        <f t="shared" si="15"/>
        <v>3</v>
      </c>
      <c r="AO15" t="str">
        <f t="shared" si="16"/>
        <v>Weekday</v>
      </c>
      <c r="AR15" s="20">
        <f t="shared" si="17"/>
        <v>0</v>
      </c>
      <c r="AS15" s="2"/>
      <c r="AT15" s="44"/>
    </row>
    <row r="16" spans="1:46" x14ac:dyDescent="0.35">
      <c r="A16" t="str">
        <f t="shared" si="1"/>
        <v>CUST0015</v>
      </c>
      <c r="B16" s="2" t="s">
        <v>57</v>
      </c>
      <c r="C16" s="4">
        <v>45583</v>
      </c>
      <c r="D16" s="2" t="s">
        <v>367</v>
      </c>
      <c r="E16" t="s">
        <v>5050</v>
      </c>
      <c r="F16" s="2" t="s">
        <v>42</v>
      </c>
      <c r="G16" s="2" t="s">
        <v>43</v>
      </c>
      <c r="H16" s="2">
        <v>1</v>
      </c>
      <c r="I16" s="19">
        <v>422.91</v>
      </c>
      <c r="J16" s="2" t="s">
        <v>50</v>
      </c>
      <c r="K16" s="2" t="s">
        <v>16</v>
      </c>
      <c r="L16" s="2">
        <v>4</v>
      </c>
      <c r="M16" s="18">
        <f t="shared" si="2"/>
        <v>422.91</v>
      </c>
      <c r="T16" t="str">
        <f t="shared" si="3"/>
        <v>Completed</v>
      </c>
      <c r="U16" t="str">
        <f t="shared" si="4"/>
        <v>No</v>
      </c>
      <c r="V16" t="str">
        <f t="shared" si="5"/>
        <v>No</v>
      </c>
      <c r="X16">
        <f t="shared" si="18"/>
        <v>589</v>
      </c>
      <c r="Y16">
        <f t="shared" si="6"/>
        <v>426</v>
      </c>
      <c r="Z16" s="18">
        <f t="shared" si="7"/>
        <v>1098537.4901531704</v>
      </c>
      <c r="AA16" s="18">
        <f t="shared" si="8"/>
        <v>96724.388030634553</v>
      </c>
      <c r="AB16" s="17">
        <f t="shared" si="19"/>
        <v>3.9001122334455669</v>
      </c>
      <c r="AC16" s="2" t="s">
        <v>43</v>
      </c>
      <c r="AD16" s="2" t="s">
        <v>42</v>
      </c>
      <c r="AE16" t="str">
        <f t="shared" si="9"/>
        <v>Beauty</v>
      </c>
      <c r="AF16" t="str">
        <f t="shared" si="10"/>
        <v>Beauty</v>
      </c>
      <c r="AG16" t="str" cm="1">
        <f t="array" ref="AG16">INDEX(AD:AD,ROW())</f>
        <v>Beauty</v>
      </c>
      <c r="AH16">
        <f t="shared" si="20"/>
        <v>10</v>
      </c>
      <c r="AI16" t="str">
        <f t="shared" si="11"/>
        <v>Beauty</v>
      </c>
      <c r="AK16">
        <f t="shared" si="12"/>
        <v>2024</v>
      </c>
      <c r="AL16">
        <f t="shared" si="13"/>
        <v>10</v>
      </c>
      <c r="AM16">
        <f t="shared" si="14"/>
        <v>18</v>
      </c>
      <c r="AN16">
        <f t="shared" si="15"/>
        <v>6</v>
      </c>
      <c r="AO16" t="str">
        <f t="shared" si="16"/>
        <v>Weekday</v>
      </c>
      <c r="AR16" s="20">
        <f t="shared" si="17"/>
        <v>0</v>
      </c>
      <c r="AS16" s="2"/>
      <c r="AT16" s="44"/>
    </row>
    <row r="17" spans="1:46" x14ac:dyDescent="0.35">
      <c r="A17" t="str">
        <f t="shared" si="1"/>
        <v>CUST0016</v>
      </c>
      <c r="B17" s="2" t="s">
        <v>58</v>
      </c>
      <c r="C17" s="4">
        <v>45701</v>
      </c>
      <c r="D17" s="2" t="s">
        <v>59</v>
      </c>
      <c r="E17" t="s">
        <v>5054</v>
      </c>
      <c r="F17" s="2" t="s">
        <v>19</v>
      </c>
      <c r="G17" s="2" t="s">
        <v>60</v>
      </c>
      <c r="H17" s="2">
        <v>3</v>
      </c>
      <c r="I17" s="19">
        <v>3386.93</v>
      </c>
      <c r="J17" s="2" t="s">
        <v>5046</v>
      </c>
      <c r="K17" s="2" t="s">
        <v>16</v>
      </c>
      <c r="L17" s="2">
        <v>2</v>
      </c>
      <c r="M17" s="18">
        <f t="shared" si="2"/>
        <v>10160.789999999999</v>
      </c>
      <c r="T17" t="str">
        <f t="shared" si="3"/>
        <v>Completed</v>
      </c>
      <c r="U17" t="str">
        <f t="shared" si="4"/>
        <v>Yes</v>
      </c>
      <c r="V17" t="str">
        <f t="shared" si="5"/>
        <v>No</v>
      </c>
      <c r="X17">
        <f t="shared" si="18"/>
        <v>558</v>
      </c>
      <c r="Y17">
        <f t="shared" si="6"/>
        <v>430</v>
      </c>
      <c r="Z17" s="18">
        <f t="shared" si="7"/>
        <v>2759712.3299794244</v>
      </c>
      <c r="AA17" s="18">
        <f t="shared" si="8"/>
        <v>330643.50635802455</v>
      </c>
      <c r="AB17" s="17">
        <f t="shared" si="19"/>
        <v>3.8641711229946525</v>
      </c>
      <c r="AC17" s="2" t="s">
        <v>60</v>
      </c>
      <c r="AD17" s="2" t="s">
        <v>19</v>
      </c>
      <c r="AE17" t="str">
        <f t="shared" si="9"/>
        <v>Electronics</v>
      </c>
      <c r="AF17" t="str">
        <f t="shared" si="10"/>
        <v>Electronics</v>
      </c>
      <c r="AG17" t="str" cm="1">
        <f t="array" ref="AG17">INDEX(AD:AD,ROW())</f>
        <v>Electronics</v>
      </c>
      <c r="AH17">
        <f t="shared" si="20"/>
        <v>17</v>
      </c>
      <c r="AI17" t="str">
        <f t="shared" si="11"/>
        <v>Electronics</v>
      </c>
      <c r="AK17">
        <f t="shared" si="12"/>
        <v>2025</v>
      </c>
      <c r="AL17">
        <f t="shared" si="13"/>
        <v>2</v>
      </c>
      <c r="AM17">
        <f t="shared" si="14"/>
        <v>13</v>
      </c>
      <c r="AN17">
        <f t="shared" si="15"/>
        <v>5</v>
      </c>
      <c r="AO17" t="str">
        <f t="shared" si="16"/>
        <v>Weekday</v>
      </c>
      <c r="AR17" s="20">
        <f t="shared" si="17"/>
        <v>0</v>
      </c>
      <c r="AS17" s="2"/>
      <c r="AT17" s="44"/>
    </row>
    <row r="18" spans="1:46" x14ac:dyDescent="0.35">
      <c r="A18" t="str">
        <f t="shared" si="1"/>
        <v>CUST0017</v>
      </c>
      <c r="B18" s="33" t="s">
        <v>61</v>
      </c>
      <c r="C18" s="4">
        <v>45544</v>
      </c>
      <c r="D18" s="2" t="s">
        <v>62</v>
      </c>
      <c r="E18" t="s">
        <v>5053</v>
      </c>
      <c r="F18" s="2" t="s">
        <v>42</v>
      </c>
      <c r="G18" s="2" t="s">
        <v>5042</v>
      </c>
      <c r="H18" s="2">
        <v>1</v>
      </c>
      <c r="I18" s="19">
        <v>798.50450765864298</v>
      </c>
      <c r="J18" s="2" t="s">
        <v>50</v>
      </c>
      <c r="K18" s="2" t="s">
        <v>16</v>
      </c>
      <c r="L18" s="2">
        <v>3</v>
      </c>
      <c r="M18" s="18">
        <f t="shared" si="2"/>
        <v>798.50450765864298</v>
      </c>
      <c r="T18" t="str">
        <f t="shared" si="3"/>
        <v>Completed</v>
      </c>
      <c r="U18" t="str">
        <f t="shared" si="4"/>
        <v>No</v>
      </c>
      <c r="V18" t="str">
        <f t="shared" si="5"/>
        <v>No</v>
      </c>
      <c r="X18">
        <f t="shared" si="18"/>
        <v>559</v>
      </c>
      <c r="Y18">
        <f t="shared" si="6"/>
        <v>408</v>
      </c>
      <c r="Z18" s="18">
        <f t="shared" si="7"/>
        <v>1098537.4901531704</v>
      </c>
      <c r="AA18" s="18">
        <f t="shared" si="8"/>
        <v>96724.388030634553</v>
      </c>
      <c r="AB18" s="17">
        <f t="shared" si="19"/>
        <v>3.9001122334455669</v>
      </c>
      <c r="AC18" s="2" t="s">
        <v>5042</v>
      </c>
      <c r="AD18" s="2" t="s">
        <v>42</v>
      </c>
      <c r="AE18" t="str">
        <f t="shared" si="9"/>
        <v>Beauty</v>
      </c>
      <c r="AF18" t="str">
        <f t="shared" si="10"/>
        <v>Beauty</v>
      </c>
      <c r="AG18" t="str" cm="1">
        <f t="array" ref="AG18">INDEX(AD:AD,ROW())</f>
        <v>Beauty</v>
      </c>
      <c r="AH18">
        <f t="shared" si="20"/>
        <v>18</v>
      </c>
      <c r="AI18" t="str">
        <f t="shared" si="11"/>
        <v>Beauty</v>
      </c>
      <c r="AK18">
        <f t="shared" si="12"/>
        <v>2024</v>
      </c>
      <c r="AL18">
        <f t="shared" si="13"/>
        <v>9</v>
      </c>
      <c r="AM18">
        <f t="shared" si="14"/>
        <v>9</v>
      </c>
      <c r="AN18">
        <f t="shared" si="15"/>
        <v>2</v>
      </c>
      <c r="AO18" t="str">
        <f t="shared" si="16"/>
        <v>Weekday</v>
      </c>
      <c r="AR18" s="20">
        <f t="shared" si="17"/>
        <v>0</v>
      </c>
      <c r="AS18" s="2"/>
      <c r="AT18" s="44"/>
    </row>
    <row r="19" spans="1:46" x14ac:dyDescent="0.35">
      <c r="A19" t="str">
        <f t="shared" si="1"/>
        <v>CUST0018</v>
      </c>
      <c r="B19" s="2" t="s">
        <v>63</v>
      </c>
      <c r="C19" s="4">
        <v>45758</v>
      </c>
      <c r="D19" s="2" t="s">
        <v>64</v>
      </c>
      <c r="E19" t="s">
        <v>5052</v>
      </c>
      <c r="F19" s="2" t="s">
        <v>23</v>
      </c>
      <c r="G19" s="2" t="s">
        <v>65</v>
      </c>
      <c r="H19" s="2">
        <v>1</v>
      </c>
      <c r="I19" s="19">
        <v>450.26903299203627</v>
      </c>
      <c r="J19" s="2" t="s">
        <v>5046</v>
      </c>
      <c r="K19" s="2" t="s">
        <v>16</v>
      </c>
      <c r="L19" s="2">
        <v>5</v>
      </c>
      <c r="M19" s="18">
        <f t="shared" si="2"/>
        <v>450.26903299203627</v>
      </c>
      <c r="T19" t="str">
        <f t="shared" si="3"/>
        <v>Completed</v>
      </c>
      <c r="U19" t="str">
        <f t="shared" si="4"/>
        <v>No</v>
      </c>
      <c r="V19" t="str">
        <f t="shared" si="5"/>
        <v>No</v>
      </c>
      <c r="X19">
        <f t="shared" si="18"/>
        <v>573</v>
      </c>
      <c r="Y19">
        <f t="shared" si="6"/>
        <v>450</v>
      </c>
      <c r="Z19" s="18">
        <f t="shared" si="7"/>
        <v>594714.6477588166</v>
      </c>
      <c r="AA19" s="18">
        <f t="shared" si="8"/>
        <v>60882.938065984097</v>
      </c>
      <c r="AB19" s="17">
        <f t="shared" si="19"/>
        <v>3.804733727810651</v>
      </c>
      <c r="AC19" s="2" t="s">
        <v>65</v>
      </c>
      <c r="AD19" s="2" t="s">
        <v>23</v>
      </c>
      <c r="AE19" t="str">
        <f t="shared" si="9"/>
        <v>Books</v>
      </c>
      <c r="AF19" t="str">
        <f t="shared" si="10"/>
        <v>Books</v>
      </c>
      <c r="AG19" t="str" cm="1">
        <f t="array" ref="AG19">INDEX(AD:AD,ROW())</f>
        <v>Books</v>
      </c>
      <c r="AH19">
        <f t="shared" si="20"/>
        <v>19</v>
      </c>
      <c r="AI19" t="str">
        <f t="shared" si="11"/>
        <v>Books</v>
      </c>
      <c r="AK19">
        <f t="shared" si="12"/>
        <v>2025</v>
      </c>
      <c r="AL19">
        <f t="shared" si="13"/>
        <v>4</v>
      </c>
      <c r="AM19">
        <f t="shared" si="14"/>
        <v>11</v>
      </c>
      <c r="AN19">
        <f t="shared" si="15"/>
        <v>6</v>
      </c>
      <c r="AO19" t="str">
        <f t="shared" si="16"/>
        <v>Weekday</v>
      </c>
      <c r="AR19" s="20">
        <f t="shared" si="17"/>
        <v>0</v>
      </c>
      <c r="AS19" s="2"/>
      <c r="AT19" s="44"/>
    </row>
    <row r="20" spans="1:46" x14ac:dyDescent="0.35">
      <c r="A20" t="str">
        <f t="shared" si="1"/>
        <v>CUST0019</v>
      </c>
      <c r="B20" s="2" t="s">
        <v>66</v>
      </c>
      <c r="C20" s="4">
        <v>45516</v>
      </c>
      <c r="D20" s="2" t="s">
        <v>67</v>
      </c>
      <c r="E20" t="s">
        <v>5050</v>
      </c>
      <c r="F20" s="2" t="s">
        <v>23</v>
      </c>
      <c r="G20" s="2" t="s">
        <v>68</v>
      </c>
      <c r="H20" s="2">
        <v>2</v>
      </c>
      <c r="I20" s="19">
        <v>799.45</v>
      </c>
      <c r="J20" s="2" t="s">
        <v>50</v>
      </c>
      <c r="K20" s="2" t="s">
        <v>16</v>
      </c>
      <c r="L20" s="2">
        <v>4</v>
      </c>
      <c r="M20" s="18">
        <f t="shared" si="2"/>
        <v>1598.9</v>
      </c>
      <c r="T20" t="str">
        <f t="shared" si="3"/>
        <v>Completed</v>
      </c>
      <c r="U20" t="str">
        <f t="shared" si="4"/>
        <v>Yes</v>
      </c>
      <c r="V20" t="str">
        <f t="shared" si="5"/>
        <v>No</v>
      </c>
      <c r="X20">
        <f t="shared" si="18"/>
        <v>589</v>
      </c>
      <c r="Y20">
        <f t="shared" si="6"/>
        <v>426</v>
      </c>
      <c r="Z20" s="18">
        <f t="shared" si="7"/>
        <v>594714.6477588166</v>
      </c>
      <c r="AA20" s="18">
        <f t="shared" si="8"/>
        <v>60882.938065984097</v>
      </c>
      <c r="AB20" s="17">
        <f t="shared" si="19"/>
        <v>3.804733727810651</v>
      </c>
      <c r="AC20" s="2" t="s">
        <v>68</v>
      </c>
      <c r="AD20" s="2" t="s">
        <v>23</v>
      </c>
      <c r="AE20" t="str">
        <f t="shared" si="9"/>
        <v>Books</v>
      </c>
      <c r="AF20" t="str">
        <f t="shared" si="10"/>
        <v>Books</v>
      </c>
      <c r="AG20" t="str" cm="1">
        <f t="array" ref="AG20">INDEX(AD:AD,ROW())</f>
        <v>Books</v>
      </c>
      <c r="AH20">
        <f t="shared" si="20"/>
        <v>20</v>
      </c>
      <c r="AI20" t="str">
        <f t="shared" si="11"/>
        <v>Books</v>
      </c>
      <c r="AK20">
        <f t="shared" si="12"/>
        <v>2024</v>
      </c>
      <c r="AL20">
        <f t="shared" si="13"/>
        <v>8</v>
      </c>
      <c r="AM20">
        <f t="shared" si="14"/>
        <v>12</v>
      </c>
      <c r="AN20">
        <f t="shared" si="15"/>
        <v>2</v>
      </c>
      <c r="AO20" t="str">
        <f t="shared" si="16"/>
        <v>Weekday</v>
      </c>
      <c r="AR20" s="20">
        <f t="shared" si="17"/>
        <v>0</v>
      </c>
      <c r="AS20" s="2"/>
      <c r="AT20" s="44"/>
    </row>
    <row r="21" spans="1:46" x14ac:dyDescent="0.35">
      <c r="A21" t="str">
        <f t="shared" si="1"/>
        <v>CUST0020</v>
      </c>
      <c r="B21" s="2" t="s">
        <v>69</v>
      </c>
      <c r="C21" s="4">
        <v>44948</v>
      </c>
      <c r="D21" s="2" t="s">
        <v>70</v>
      </c>
      <c r="E21" t="s">
        <v>5049</v>
      </c>
      <c r="F21" s="2" t="s">
        <v>29</v>
      </c>
      <c r="G21" s="2" t="s">
        <v>30</v>
      </c>
      <c r="H21" s="2">
        <v>1</v>
      </c>
      <c r="I21" s="19">
        <v>934.14</v>
      </c>
      <c r="J21" s="2" t="s">
        <v>5047</v>
      </c>
      <c r="K21" s="2" t="s">
        <v>16</v>
      </c>
      <c r="L21" s="2">
        <v>5</v>
      </c>
      <c r="M21" s="18">
        <f t="shared" si="2"/>
        <v>934.14</v>
      </c>
      <c r="T21" t="str">
        <f t="shared" si="3"/>
        <v>Completed</v>
      </c>
      <c r="U21" t="str">
        <f t="shared" si="4"/>
        <v>No</v>
      </c>
      <c r="V21" t="str">
        <f t="shared" si="5"/>
        <v>No</v>
      </c>
      <c r="X21">
        <f t="shared" si="18"/>
        <v>595</v>
      </c>
      <c r="Y21">
        <f t="shared" si="6"/>
        <v>444</v>
      </c>
      <c r="Z21" s="18">
        <f t="shared" si="7"/>
        <v>1892867.2841657216</v>
      </c>
      <c r="AA21" s="18">
        <f t="shared" si="8"/>
        <v>199432.98236095349</v>
      </c>
      <c r="AB21" s="17">
        <f t="shared" si="19"/>
        <v>3.8949824970828471</v>
      </c>
      <c r="AC21" s="2" t="s">
        <v>30</v>
      </c>
      <c r="AD21" s="2" t="s">
        <v>29</v>
      </c>
      <c r="AE21" t="str">
        <f t="shared" si="9"/>
        <v>Fashion</v>
      </c>
      <c r="AF21" t="str">
        <f t="shared" si="10"/>
        <v>Fashion</v>
      </c>
      <c r="AG21" t="str" cm="1">
        <f t="array" ref="AG21">INDEX(AD:AD,ROW())</f>
        <v>Fashion</v>
      </c>
      <c r="AH21">
        <f t="shared" si="20"/>
        <v>6</v>
      </c>
      <c r="AI21" t="str">
        <f t="shared" si="11"/>
        <v>Fashion</v>
      </c>
      <c r="AK21">
        <f t="shared" si="12"/>
        <v>2023</v>
      </c>
      <c r="AL21">
        <f t="shared" si="13"/>
        <v>1</v>
      </c>
      <c r="AM21">
        <f t="shared" si="14"/>
        <v>22</v>
      </c>
      <c r="AN21">
        <f t="shared" si="15"/>
        <v>1</v>
      </c>
      <c r="AO21" t="str">
        <f t="shared" si="16"/>
        <v>Weekend</v>
      </c>
      <c r="AR21" s="20">
        <f t="shared" si="17"/>
        <v>0</v>
      </c>
      <c r="AS21" s="2"/>
      <c r="AT21" s="44"/>
    </row>
    <row r="22" spans="1:46" x14ac:dyDescent="0.35">
      <c r="A22" t="str">
        <f t="shared" si="1"/>
        <v>CUST0021</v>
      </c>
      <c r="B22" s="2" t="s">
        <v>71</v>
      </c>
      <c r="C22" s="4">
        <v>45277</v>
      </c>
      <c r="D22" s="2" t="s">
        <v>72</v>
      </c>
      <c r="E22" t="s">
        <v>5050</v>
      </c>
      <c r="F22" s="2" t="s">
        <v>23</v>
      </c>
      <c r="G22" s="2" t="s">
        <v>24</v>
      </c>
      <c r="H22" s="2">
        <v>1</v>
      </c>
      <c r="I22" s="19">
        <v>327.31</v>
      </c>
      <c r="J22" s="2" t="s">
        <v>50</v>
      </c>
      <c r="K22" s="2" t="s">
        <v>16</v>
      </c>
      <c r="L22" s="2">
        <v>4</v>
      </c>
      <c r="M22" s="18">
        <f t="shared" si="2"/>
        <v>327.31</v>
      </c>
      <c r="T22" t="str">
        <f t="shared" si="3"/>
        <v>Completed</v>
      </c>
      <c r="U22" t="str">
        <f t="shared" si="4"/>
        <v>No</v>
      </c>
      <c r="V22" t="str">
        <f t="shared" si="5"/>
        <v>No</v>
      </c>
      <c r="X22">
        <f t="shared" si="18"/>
        <v>589</v>
      </c>
      <c r="Y22">
        <f t="shared" si="6"/>
        <v>426</v>
      </c>
      <c r="Z22" s="18">
        <f t="shared" si="7"/>
        <v>594714.6477588166</v>
      </c>
      <c r="AA22" s="18">
        <f t="shared" si="8"/>
        <v>60882.938065984097</v>
      </c>
      <c r="AB22" s="17">
        <f t="shared" si="19"/>
        <v>3.804733727810651</v>
      </c>
      <c r="AC22" s="2" t="s">
        <v>24</v>
      </c>
      <c r="AD22" s="2" t="s">
        <v>23</v>
      </c>
      <c r="AE22" t="str">
        <f t="shared" si="9"/>
        <v>Books</v>
      </c>
      <c r="AF22" t="str">
        <f t="shared" si="10"/>
        <v>Books</v>
      </c>
      <c r="AG22" t="str" cm="1">
        <f t="array" ref="AG22">INDEX(AD:AD,ROW())</f>
        <v>Books</v>
      </c>
      <c r="AH22">
        <f t="shared" si="20"/>
        <v>4</v>
      </c>
      <c r="AI22" t="str">
        <f t="shared" si="11"/>
        <v>Books</v>
      </c>
      <c r="AK22">
        <f t="shared" si="12"/>
        <v>2023</v>
      </c>
      <c r="AL22">
        <f t="shared" si="13"/>
        <v>12</v>
      </c>
      <c r="AM22">
        <f t="shared" si="14"/>
        <v>17</v>
      </c>
      <c r="AN22">
        <f t="shared" si="15"/>
        <v>1</v>
      </c>
      <c r="AO22" t="str">
        <f t="shared" si="16"/>
        <v>Weekend</v>
      </c>
      <c r="AR22" s="20">
        <f t="shared" si="17"/>
        <v>0</v>
      </c>
      <c r="AS22" s="2"/>
      <c r="AT22" s="44"/>
    </row>
    <row r="23" spans="1:46" x14ac:dyDescent="0.35">
      <c r="A23" t="str">
        <f t="shared" si="1"/>
        <v>CUST0022</v>
      </c>
      <c r="B23" s="2" t="s">
        <v>73</v>
      </c>
      <c r="C23" s="4">
        <v>45477</v>
      </c>
      <c r="D23" s="2" t="s">
        <v>74</v>
      </c>
      <c r="E23" t="s">
        <v>5051</v>
      </c>
      <c r="F23" s="2" t="s">
        <v>23</v>
      </c>
      <c r="G23" s="2" t="s">
        <v>75</v>
      </c>
      <c r="H23" s="2">
        <v>1</v>
      </c>
      <c r="I23" s="19">
        <v>697.03</v>
      </c>
      <c r="J23" s="2" t="s">
        <v>20</v>
      </c>
      <c r="K23" s="2" t="s">
        <v>76</v>
      </c>
      <c r="L23" s="2">
        <v>4</v>
      </c>
      <c r="M23" s="18">
        <f t="shared" si="2"/>
        <v>697.03</v>
      </c>
      <c r="T23" t="str">
        <f t="shared" si="3"/>
        <v>Completed</v>
      </c>
      <c r="U23" t="str">
        <f t="shared" si="4"/>
        <v>No</v>
      </c>
      <c r="V23" t="str">
        <f t="shared" si="5"/>
        <v>No</v>
      </c>
      <c r="X23">
        <f t="shared" si="18"/>
        <v>619</v>
      </c>
      <c r="Y23">
        <f t="shared" si="6"/>
        <v>468</v>
      </c>
      <c r="Z23" s="18">
        <f t="shared" si="7"/>
        <v>594714.6477588166</v>
      </c>
      <c r="AA23" s="18">
        <f t="shared" si="8"/>
        <v>60882.938065984097</v>
      </c>
      <c r="AB23" s="17">
        <f t="shared" si="19"/>
        <v>3.804733727810651</v>
      </c>
      <c r="AC23" s="2" t="s">
        <v>75</v>
      </c>
      <c r="AD23" s="2" t="s">
        <v>23</v>
      </c>
      <c r="AE23" t="str">
        <f t="shared" si="9"/>
        <v>Books</v>
      </c>
      <c r="AF23" t="str">
        <f t="shared" si="10"/>
        <v>Books</v>
      </c>
      <c r="AG23" t="str" cm="1">
        <f t="array" ref="AG23">INDEX(AD:AD,ROW())</f>
        <v>Books</v>
      </c>
      <c r="AH23">
        <f t="shared" si="20"/>
        <v>23</v>
      </c>
      <c r="AI23" t="str">
        <f t="shared" si="11"/>
        <v>Books</v>
      </c>
      <c r="AK23">
        <f t="shared" si="12"/>
        <v>2024</v>
      </c>
      <c r="AL23">
        <f t="shared" si="13"/>
        <v>7</v>
      </c>
      <c r="AM23">
        <f t="shared" si="14"/>
        <v>4</v>
      </c>
      <c r="AN23">
        <f t="shared" si="15"/>
        <v>5</v>
      </c>
      <c r="AO23" t="str">
        <f t="shared" si="16"/>
        <v>Weekday</v>
      </c>
      <c r="AR23" s="20">
        <f t="shared" si="17"/>
        <v>1</v>
      </c>
      <c r="AS23" s="2"/>
      <c r="AT23" s="44"/>
    </row>
    <row r="24" spans="1:46" x14ac:dyDescent="0.35">
      <c r="A24" t="str">
        <f t="shared" si="1"/>
        <v>CUST0023</v>
      </c>
      <c r="B24" s="2" t="s">
        <v>77</v>
      </c>
      <c r="C24" s="4">
        <v>45254</v>
      </c>
      <c r="D24" s="2" t="s">
        <v>78</v>
      </c>
      <c r="E24" t="s">
        <v>5050</v>
      </c>
      <c r="F24" s="2" t="s">
        <v>42</v>
      </c>
      <c r="G24" s="2" t="s">
        <v>43</v>
      </c>
      <c r="H24" s="2">
        <v>1</v>
      </c>
      <c r="I24" s="19">
        <v>1141.4100000000001</v>
      </c>
      <c r="J24" s="2" t="s">
        <v>20</v>
      </c>
      <c r="K24" s="2" t="s">
        <v>16</v>
      </c>
      <c r="L24" s="2">
        <v>4</v>
      </c>
      <c r="M24" s="18">
        <f t="shared" si="2"/>
        <v>1141.4100000000001</v>
      </c>
      <c r="T24" t="str">
        <f t="shared" si="3"/>
        <v>Completed</v>
      </c>
      <c r="U24" t="str">
        <f t="shared" si="4"/>
        <v>Yes</v>
      </c>
      <c r="V24" t="str">
        <f t="shared" si="5"/>
        <v>No</v>
      </c>
      <c r="X24">
        <f t="shared" si="18"/>
        <v>589</v>
      </c>
      <c r="Y24">
        <f t="shared" si="6"/>
        <v>426</v>
      </c>
      <c r="Z24" s="18">
        <f t="shared" si="7"/>
        <v>1098537.4901531704</v>
      </c>
      <c r="AA24" s="18">
        <f t="shared" si="8"/>
        <v>96724.388030634553</v>
      </c>
      <c r="AB24" s="17">
        <f t="shared" si="19"/>
        <v>3.9001122334455669</v>
      </c>
      <c r="AC24" s="2" t="s">
        <v>43</v>
      </c>
      <c r="AD24" s="2" t="s">
        <v>42</v>
      </c>
      <c r="AE24" t="str">
        <f t="shared" si="9"/>
        <v>Beauty</v>
      </c>
      <c r="AF24" t="str">
        <f t="shared" si="10"/>
        <v>Beauty</v>
      </c>
      <c r="AG24" t="str" cm="1">
        <f t="array" ref="AG24">INDEX(AD:AD,ROW())</f>
        <v>Beauty</v>
      </c>
      <c r="AH24">
        <f t="shared" si="20"/>
        <v>10</v>
      </c>
      <c r="AI24" t="str">
        <f t="shared" si="11"/>
        <v>Beauty</v>
      </c>
      <c r="AK24">
        <f t="shared" si="12"/>
        <v>2023</v>
      </c>
      <c r="AL24">
        <f t="shared" si="13"/>
        <v>11</v>
      </c>
      <c r="AM24">
        <f t="shared" si="14"/>
        <v>24</v>
      </c>
      <c r="AN24">
        <f t="shared" si="15"/>
        <v>6</v>
      </c>
      <c r="AO24" t="str">
        <f t="shared" si="16"/>
        <v>Weekday</v>
      </c>
      <c r="AR24" s="20">
        <f t="shared" si="17"/>
        <v>0</v>
      </c>
      <c r="AS24" s="2"/>
      <c r="AT24" s="44"/>
    </row>
    <row r="25" spans="1:46" x14ac:dyDescent="0.35">
      <c r="A25" t="str">
        <f t="shared" si="1"/>
        <v>CUST0024</v>
      </c>
      <c r="B25" s="2" t="s">
        <v>79</v>
      </c>
      <c r="C25" s="4">
        <v>45355</v>
      </c>
      <c r="D25" s="2" t="s">
        <v>80</v>
      </c>
      <c r="E25" t="s">
        <v>5052</v>
      </c>
      <c r="F25" s="2" t="s">
        <v>23</v>
      </c>
      <c r="G25" s="2" t="s">
        <v>46</v>
      </c>
      <c r="H25" s="2">
        <v>2</v>
      </c>
      <c r="I25" s="19">
        <v>559.91</v>
      </c>
      <c r="J25" s="2" t="s">
        <v>20</v>
      </c>
      <c r="K25" s="2" t="s">
        <v>16</v>
      </c>
      <c r="L25" s="2">
        <v>5</v>
      </c>
      <c r="M25" s="18">
        <f t="shared" si="2"/>
        <v>1119.82</v>
      </c>
      <c r="T25" t="str">
        <f t="shared" si="3"/>
        <v>Completed</v>
      </c>
      <c r="U25" t="str">
        <f t="shared" si="4"/>
        <v>Yes</v>
      </c>
      <c r="V25" t="str">
        <f t="shared" si="5"/>
        <v>No</v>
      </c>
      <c r="X25">
        <f t="shared" si="18"/>
        <v>573</v>
      </c>
      <c r="Y25">
        <f t="shared" si="6"/>
        <v>450</v>
      </c>
      <c r="Z25" s="18">
        <f t="shared" si="7"/>
        <v>594714.6477588166</v>
      </c>
      <c r="AA25" s="18">
        <f t="shared" si="8"/>
        <v>60882.938065984097</v>
      </c>
      <c r="AB25" s="17">
        <f t="shared" si="19"/>
        <v>3.804733727810651</v>
      </c>
      <c r="AC25" s="2" t="s">
        <v>46</v>
      </c>
      <c r="AD25" s="2" t="s">
        <v>23</v>
      </c>
      <c r="AE25" t="str">
        <f t="shared" si="9"/>
        <v>Books</v>
      </c>
      <c r="AF25" t="str">
        <f t="shared" si="10"/>
        <v>Books</v>
      </c>
      <c r="AG25" t="str" cm="1">
        <f t="array" ref="AG25">INDEX(AD:AD,ROW())</f>
        <v>Books</v>
      </c>
      <c r="AH25">
        <f t="shared" si="20"/>
        <v>11</v>
      </c>
      <c r="AI25" t="str">
        <f t="shared" si="11"/>
        <v>Books</v>
      </c>
      <c r="AK25">
        <f t="shared" si="12"/>
        <v>2024</v>
      </c>
      <c r="AL25">
        <f t="shared" si="13"/>
        <v>3</v>
      </c>
      <c r="AM25">
        <f t="shared" si="14"/>
        <v>4</v>
      </c>
      <c r="AN25">
        <f t="shared" si="15"/>
        <v>2</v>
      </c>
      <c r="AO25" t="str">
        <f t="shared" si="16"/>
        <v>Weekday</v>
      </c>
      <c r="AR25" s="20">
        <f t="shared" si="17"/>
        <v>0</v>
      </c>
      <c r="AS25" s="2"/>
      <c r="AT25" s="44"/>
    </row>
    <row r="26" spans="1:46" x14ac:dyDescent="0.35">
      <c r="A26" t="str">
        <f t="shared" si="1"/>
        <v>CUST0025</v>
      </c>
      <c r="B26" s="2" t="s">
        <v>81</v>
      </c>
      <c r="C26" s="4">
        <v>45519</v>
      </c>
      <c r="D26" s="2" t="s">
        <v>82</v>
      </c>
      <c r="E26" t="s">
        <v>5053</v>
      </c>
      <c r="F26" s="2" t="s">
        <v>19</v>
      </c>
      <c r="G26" s="2" t="s">
        <v>5040</v>
      </c>
      <c r="H26" s="2">
        <v>1</v>
      </c>
      <c r="I26" s="19">
        <v>3441.87</v>
      </c>
      <c r="J26" s="2" t="s">
        <v>15</v>
      </c>
      <c r="K26" s="2" t="s">
        <v>31</v>
      </c>
      <c r="L26" s="2">
        <v>3</v>
      </c>
      <c r="M26" s="18">
        <f t="shared" si="2"/>
        <v>3441.87</v>
      </c>
      <c r="T26" t="str">
        <f t="shared" si="3"/>
        <v>Pending</v>
      </c>
      <c r="U26" t="str">
        <f t="shared" si="4"/>
        <v>No</v>
      </c>
      <c r="V26" t="str">
        <f t="shared" si="5"/>
        <v>Yes</v>
      </c>
      <c r="X26">
        <f t="shared" si="18"/>
        <v>559</v>
      </c>
      <c r="Y26">
        <f t="shared" si="6"/>
        <v>408</v>
      </c>
      <c r="Z26" s="18">
        <f t="shared" si="7"/>
        <v>2759712.3299794244</v>
      </c>
      <c r="AA26" s="18">
        <f t="shared" si="8"/>
        <v>330643.50635802455</v>
      </c>
      <c r="AB26" s="17">
        <f t="shared" si="19"/>
        <v>3.8641711229946525</v>
      </c>
      <c r="AC26" s="2" t="s">
        <v>5040</v>
      </c>
      <c r="AD26" s="2" t="s">
        <v>19</v>
      </c>
      <c r="AE26" t="str">
        <f t="shared" si="9"/>
        <v>Electronics</v>
      </c>
      <c r="AF26" t="str">
        <f t="shared" si="10"/>
        <v>Electronics</v>
      </c>
      <c r="AG26" t="str" cm="1">
        <f t="array" ref="AG26">INDEX(AD:AD,ROW())</f>
        <v>Electronics</v>
      </c>
      <c r="AH26">
        <f t="shared" si="20"/>
        <v>13</v>
      </c>
      <c r="AI26" t="str">
        <f t="shared" si="11"/>
        <v>Electronics</v>
      </c>
      <c r="AK26">
        <f t="shared" si="12"/>
        <v>2024</v>
      </c>
      <c r="AL26">
        <f t="shared" si="13"/>
        <v>8</v>
      </c>
      <c r="AM26">
        <f t="shared" si="14"/>
        <v>15</v>
      </c>
      <c r="AN26">
        <f t="shared" si="15"/>
        <v>5</v>
      </c>
      <c r="AO26" t="str">
        <f t="shared" si="16"/>
        <v>Weekday</v>
      </c>
      <c r="AR26" s="20">
        <f t="shared" si="17"/>
        <v>0</v>
      </c>
      <c r="AS26" s="2"/>
      <c r="AT26" s="44"/>
    </row>
    <row r="27" spans="1:46" x14ac:dyDescent="0.35">
      <c r="A27" t="str">
        <f t="shared" si="1"/>
        <v>CUST0026</v>
      </c>
      <c r="B27" s="2" t="s">
        <v>83</v>
      </c>
      <c r="C27" s="4">
        <v>45693</v>
      </c>
      <c r="D27" s="2" t="s">
        <v>84</v>
      </c>
      <c r="E27" t="s">
        <v>5050</v>
      </c>
      <c r="F27" s="2" t="s">
        <v>42</v>
      </c>
      <c r="G27" s="2" t="s">
        <v>5042</v>
      </c>
      <c r="H27" s="2">
        <v>1</v>
      </c>
      <c r="I27" s="19">
        <v>381.84</v>
      </c>
      <c r="J27" s="2" t="s">
        <v>50</v>
      </c>
      <c r="K27" s="2" t="s">
        <v>16</v>
      </c>
      <c r="L27" s="2">
        <v>4</v>
      </c>
      <c r="M27" s="18">
        <f t="shared" si="2"/>
        <v>381.84</v>
      </c>
      <c r="T27" t="str">
        <f t="shared" si="3"/>
        <v>Completed</v>
      </c>
      <c r="U27" t="str">
        <f t="shared" si="4"/>
        <v>No</v>
      </c>
      <c r="V27" t="str">
        <f t="shared" si="5"/>
        <v>No</v>
      </c>
      <c r="X27">
        <f t="shared" si="18"/>
        <v>589</v>
      </c>
      <c r="Y27">
        <f t="shared" si="6"/>
        <v>426</v>
      </c>
      <c r="Z27" s="18">
        <f t="shared" si="7"/>
        <v>1098537.4901531704</v>
      </c>
      <c r="AA27" s="18">
        <f t="shared" si="8"/>
        <v>96724.388030634553</v>
      </c>
      <c r="AB27" s="17">
        <f t="shared" si="19"/>
        <v>3.9001122334455669</v>
      </c>
      <c r="AC27" s="2" t="s">
        <v>5042</v>
      </c>
      <c r="AD27" s="2" t="s">
        <v>42</v>
      </c>
      <c r="AE27" t="str">
        <f t="shared" si="9"/>
        <v>Beauty</v>
      </c>
      <c r="AF27" t="str">
        <f t="shared" si="10"/>
        <v>Beauty</v>
      </c>
      <c r="AG27" t="str" cm="1">
        <f t="array" ref="AG27">INDEX(AD:AD,ROW())</f>
        <v>Beauty</v>
      </c>
      <c r="AH27">
        <f t="shared" si="20"/>
        <v>18</v>
      </c>
      <c r="AI27" t="str">
        <f t="shared" si="11"/>
        <v>Beauty</v>
      </c>
      <c r="AK27">
        <f t="shared" si="12"/>
        <v>2025</v>
      </c>
      <c r="AL27">
        <f t="shared" si="13"/>
        <v>2</v>
      </c>
      <c r="AM27">
        <f t="shared" si="14"/>
        <v>5</v>
      </c>
      <c r="AN27">
        <f t="shared" si="15"/>
        <v>4</v>
      </c>
      <c r="AO27" t="str">
        <f t="shared" si="16"/>
        <v>Weekday</v>
      </c>
      <c r="AR27" s="20">
        <f t="shared" si="17"/>
        <v>0</v>
      </c>
      <c r="AT27" s="44"/>
    </row>
    <row r="28" spans="1:46" x14ac:dyDescent="0.35">
      <c r="A28" t="str">
        <f t="shared" si="1"/>
        <v>CUST0027</v>
      </c>
      <c r="B28" s="2" t="s">
        <v>85</v>
      </c>
      <c r="C28" s="4">
        <v>45390</v>
      </c>
      <c r="D28" s="2" t="s">
        <v>86</v>
      </c>
      <c r="E28" t="s">
        <v>5051</v>
      </c>
      <c r="F28" s="2" t="s">
        <v>19</v>
      </c>
      <c r="G28" s="2" t="s">
        <v>60</v>
      </c>
      <c r="H28" s="2">
        <v>2</v>
      </c>
      <c r="I28" s="19">
        <v>1560.51</v>
      </c>
      <c r="J28" s="2" t="s">
        <v>15</v>
      </c>
      <c r="K28" s="2" t="s">
        <v>76</v>
      </c>
      <c r="L28" s="31"/>
      <c r="M28" s="18">
        <f t="shared" si="2"/>
        <v>3121.02</v>
      </c>
      <c r="T28" t="str">
        <f t="shared" si="3"/>
        <v>Completed</v>
      </c>
      <c r="U28" t="str">
        <f t="shared" si="4"/>
        <v>No</v>
      </c>
      <c r="V28" t="str">
        <f t="shared" si="5"/>
        <v>No</v>
      </c>
      <c r="X28">
        <f t="shared" si="18"/>
        <v>619</v>
      </c>
      <c r="Y28">
        <f t="shared" si="6"/>
        <v>468</v>
      </c>
      <c r="Z28" s="18">
        <f t="shared" si="7"/>
        <v>2759712.3299794244</v>
      </c>
      <c r="AA28" s="18">
        <f t="shared" si="8"/>
        <v>330643.50635802455</v>
      </c>
      <c r="AB28" s="17">
        <f t="shared" si="19"/>
        <v>3.8641711229946525</v>
      </c>
      <c r="AC28" s="2" t="s">
        <v>60</v>
      </c>
      <c r="AD28" s="2" t="s">
        <v>19</v>
      </c>
      <c r="AE28" t="str">
        <f t="shared" si="9"/>
        <v>Electronics</v>
      </c>
      <c r="AF28" t="str">
        <f t="shared" si="10"/>
        <v>Electronics</v>
      </c>
      <c r="AG28" t="str" cm="1">
        <f t="array" ref="AG28">INDEX(AD:AD,ROW())</f>
        <v>Electronics</v>
      </c>
      <c r="AH28">
        <f t="shared" si="20"/>
        <v>17</v>
      </c>
      <c r="AI28" t="str">
        <f t="shared" si="11"/>
        <v>Electronics</v>
      </c>
      <c r="AK28">
        <f t="shared" si="12"/>
        <v>2024</v>
      </c>
      <c r="AL28">
        <f t="shared" si="13"/>
        <v>4</v>
      </c>
      <c r="AM28">
        <f t="shared" si="14"/>
        <v>8</v>
      </c>
      <c r="AN28">
        <f t="shared" si="15"/>
        <v>2</v>
      </c>
      <c r="AO28" t="str">
        <f t="shared" si="16"/>
        <v>Weekday</v>
      </c>
      <c r="AR28" s="20">
        <f t="shared" si="17"/>
        <v>1</v>
      </c>
    </row>
    <row r="29" spans="1:46" x14ac:dyDescent="0.35">
      <c r="A29" t="str">
        <f t="shared" si="1"/>
        <v>CUST0028</v>
      </c>
      <c r="B29" s="2" t="s">
        <v>87</v>
      </c>
      <c r="C29" s="4">
        <v>45251</v>
      </c>
      <c r="D29" s="2" t="s">
        <v>88</v>
      </c>
      <c r="E29" t="s">
        <v>5054</v>
      </c>
      <c r="F29" s="2" t="s">
        <v>23</v>
      </c>
      <c r="G29" s="2" t="s">
        <v>46</v>
      </c>
      <c r="H29" s="2">
        <v>1</v>
      </c>
      <c r="I29" s="19">
        <v>649.91</v>
      </c>
      <c r="J29" s="2" t="s">
        <v>50</v>
      </c>
      <c r="K29" s="2" t="s">
        <v>31</v>
      </c>
      <c r="L29" s="2">
        <v>5</v>
      </c>
      <c r="M29" s="18">
        <f t="shared" si="2"/>
        <v>649.91</v>
      </c>
      <c r="T29" t="str">
        <f t="shared" si="3"/>
        <v>Pending</v>
      </c>
      <c r="U29" t="str">
        <f t="shared" si="4"/>
        <v>No</v>
      </c>
      <c r="V29" t="str">
        <f t="shared" si="5"/>
        <v>Yes</v>
      </c>
      <c r="X29">
        <f t="shared" si="18"/>
        <v>558</v>
      </c>
      <c r="Y29">
        <f t="shared" si="6"/>
        <v>430</v>
      </c>
      <c r="Z29" s="18">
        <f t="shared" si="7"/>
        <v>594714.6477588166</v>
      </c>
      <c r="AA29" s="18">
        <f t="shared" si="8"/>
        <v>60882.938065984097</v>
      </c>
      <c r="AB29" s="17">
        <f t="shared" si="19"/>
        <v>3.804733727810651</v>
      </c>
      <c r="AC29" s="2" t="s">
        <v>46</v>
      </c>
      <c r="AD29" s="2" t="s">
        <v>23</v>
      </c>
      <c r="AE29" t="str">
        <f t="shared" si="9"/>
        <v>Books</v>
      </c>
      <c r="AF29" t="str">
        <f t="shared" si="10"/>
        <v>Books</v>
      </c>
      <c r="AG29" t="str" cm="1">
        <f t="array" ref="AG29">INDEX(AD:AD,ROW())</f>
        <v>Books</v>
      </c>
      <c r="AH29">
        <f t="shared" si="20"/>
        <v>11</v>
      </c>
      <c r="AI29" t="str">
        <f t="shared" si="11"/>
        <v>Books</v>
      </c>
      <c r="AK29">
        <f t="shared" si="12"/>
        <v>2023</v>
      </c>
      <c r="AL29">
        <f t="shared" si="13"/>
        <v>11</v>
      </c>
      <c r="AM29">
        <f t="shared" si="14"/>
        <v>21</v>
      </c>
      <c r="AN29">
        <f t="shared" si="15"/>
        <v>3</v>
      </c>
      <c r="AO29" t="str">
        <f t="shared" si="16"/>
        <v>Weekday</v>
      </c>
      <c r="AR29" s="20">
        <f t="shared" si="17"/>
        <v>0</v>
      </c>
    </row>
    <row r="30" spans="1:46" x14ac:dyDescent="0.35">
      <c r="A30" t="str">
        <f t="shared" si="1"/>
        <v>CUST0029</v>
      </c>
      <c r="B30" s="2" t="s">
        <v>89</v>
      </c>
      <c r="C30" s="4">
        <v>45376</v>
      </c>
      <c r="D30" s="2" t="s">
        <v>90</v>
      </c>
      <c r="E30" t="s">
        <v>5052</v>
      </c>
      <c r="F30" s="2" t="s">
        <v>19</v>
      </c>
      <c r="G30" s="2" t="s">
        <v>5040</v>
      </c>
      <c r="H30" s="2">
        <v>1</v>
      </c>
      <c r="I30" s="19">
        <v>966.08</v>
      </c>
      <c r="J30" s="2" t="s">
        <v>20</v>
      </c>
      <c r="K30" s="2" t="s">
        <v>31</v>
      </c>
      <c r="L30" s="31"/>
      <c r="M30" s="18">
        <f t="shared" si="2"/>
        <v>966.08</v>
      </c>
      <c r="T30" t="str">
        <f t="shared" si="3"/>
        <v>Pending</v>
      </c>
      <c r="U30" t="str">
        <f t="shared" si="4"/>
        <v>No</v>
      </c>
      <c r="V30" t="str">
        <f t="shared" si="5"/>
        <v>Yes</v>
      </c>
      <c r="X30">
        <f t="shared" si="18"/>
        <v>573</v>
      </c>
      <c r="Y30">
        <f t="shared" si="6"/>
        <v>450</v>
      </c>
      <c r="Z30" s="18">
        <f t="shared" si="7"/>
        <v>2759712.3299794244</v>
      </c>
      <c r="AA30" s="18">
        <f t="shared" si="8"/>
        <v>330643.50635802455</v>
      </c>
      <c r="AB30" s="17">
        <f t="shared" si="19"/>
        <v>3.8641711229946525</v>
      </c>
      <c r="AC30" s="2" t="s">
        <v>5040</v>
      </c>
      <c r="AD30" s="2" t="s">
        <v>19</v>
      </c>
      <c r="AE30" t="str">
        <f t="shared" si="9"/>
        <v>Electronics</v>
      </c>
      <c r="AF30" t="str">
        <f t="shared" si="10"/>
        <v>Electronics</v>
      </c>
      <c r="AG30" t="str" cm="1">
        <f t="array" ref="AG30">INDEX(AD:AD,ROW())</f>
        <v>Electronics</v>
      </c>
      <c r="AH30">
        <f t="shared" si="20"/>
        <v>13</v>
      </c>
      <c r="AI30" t="str">
        <f t="shared" si="11"/>
        <v>Electronics</v>
      </c>
      <c r="AK30">
        <f t="shared" si="12"/>
        <v>2024</v>
      </c>
      <c r="AL30">
        <f t="shared" si="13"/>
        <v>3</v>
      </c>
      <c r="AM30">
        <f t="shared" si="14"/>
        <v>25</v>
      </c>
      <c r="AN30">
        <f t="shared" si="15"/>
        <v>2</v>
      </c>
      <c r="AO30" t="str">
        <f t="shared" si="16"/>
        <v>Weekday</v>
      </c>
      <c r="AR30" s="20">
        <f t="shared" si="17"/>
        <v>0</v>
      </c>
    </row>
    <row r="31" spans="1:46" x14ac:dyDescent="0.35">
      <c r="A31" t="str">
        <f t="shared" si="1"/>
        <v>CUST0030</v>
      </c>
      <c r="B31" s="2" t="s">
        <v>91</v>
      </c>
      <c r="C31" s="4">
        <v>45709</v>
      </c>
      <c r="D31" s="2" t="s">
        <v>92</v>
      </c>
      <c r="E31" t="s">
        <v>5053</v>
      </c>
      <c r="F31" s="2" t="s">
        <v>19</v>
      </c>
      <c r="G31" s="2" t="s">
        <v>60</v>
      </c>
      <c r="H31" s="2">
        <v>1</v>
      </c>
      <c r="I31" s="19">
        <v>1238.32</v>
      </c>
      <c r="J31" s="2" t="s">
        <v>5047</v>
      </c>
      <c r="K31" s="2" t="s">
        <v>16</v>
      </c>
      <c r="L31" s="2">
        <v>4</v>
      </c>
      <c r="M31" s="18">
        <f t="shared" si="2"/>
        <v>1238.32</v>
      </c>
      <c r="T31" t="str">
        <f t="shared" si="3"/>
        <v>Completed</v>
      </c>
      <c r="U31" t="str">
        <f t="shared" si="4"/>
        <v>Yes</v>
      </c>
      <c r="V31" t="str">
        <f t="shared" si="5"/>
        <v>No</v>
      </c>
      <c r="X31">
        <f t="shared" si="18"/>
        <v>559</v>
      </c>
      <c r="Y31">
        <f t="shared" si="6"/>
        <v>408</v>
      </c>
      <c r="Z31" s="18">
        <f t="shared" si="7"/>
        <v>2759712.3299794244</v>
      </c>
      <c r="AA31" s="18">
        <f t="shared" si="8"/>
        <v>330643.50635802455</v>
      </c>
      <c r="AB31" s="17">
        <f t="shared" si="19"/>
        <v>3.8641711229946525</v>
      </c>
      <c r="AC31" s="2" t="s">
        <v>60</v>
      </c>
      <c r="AD31" s="2" t="s">
        <v>19</v>
      </c>
      <c r="AE31" t="str">
        <f t="shared" si="9"/>
        <v>Electronics</v>
      </c>
      <c r="AF31" t="str">
        <f t="shared" si="10"/>
        <v>Electronics</v>
      </c>
      <c r="AG31" t="str" cm="1">
        <f t="array" ref="AG31">INDEX(AD:AD,ROW())</f>
        <v>Electronics</v>
      </c>
      <c r="AH31">
        <f t="shared" si="20"/>
        <v>17</v>
      </c>
      <c r="AI31" t="str">
        <f t="shared" si="11"/>
        <v>Electronics</v>
      </c>
      <c r="AK31">
        <f t="shared" si="12"/>
        <v>2025</v>
      </c>
      <c r="AL31">
        <f t="shared" si="13"/>
        <v>2</v>
      </c>
      <c r="AM31">
        <f t="shared" si="14"/>
        <v>21</v>
      </c>
      <c r="AN31">
        <f t="shared" si="15"/>
        <v>6</v>
      </c>
      <c r="AO31" t="str">
        <f t="shared" si="16"/>
        <v>Weekday</v>
      </c>
      <c r="AR31" s="20">
        <f t="shared" si="17"/>
        <v>0</v>
      </c>
    </row>
    <row r="32" spans="1:46" x14ac:dyDescent="0.35">
      <c r="A32" t="str">
        <f t="shared" si="1"/>
        <v>CUST0031</v>
      </c>
      <c r="B32" s="2" t="s">
        <v>93</v>
      </c>
      <c r="C32" s="4">
        <v>45608</v>
      </c>
      <c r="D32" s="2" t="s">
        <v>94</v>
      </c>
      <c r="E32" t="s">
        <v>5053</v>
      </c>
      <c r="F32" s="2" t="s">
        <v>13</v>
      </c>
      <c r="G32" s="2" t="s">
        <v>95</v>
      </c>
      <c r="H32" s="2">
        <v>1</v>
      </c>
      <c r="I32" s="19">
        <v>302.99</v>
      </c>
      <c r="J32" s="2" t="s">
        <v>15</v>
      </c>
      <c r="K32" s="2" t="s">
        <v>16</v>
      </c>
      <c r="L32" s="2">
        <v>4</v>
      </c>
      <c r="M32" s="18">
        <f t="shared" si="2"/>
        <v>302.99</v>
      </c>
      <c r="T32" t="str">
        <f t="shared" si="3"/>
        <v>Completed</v>
      </c>
      <c r="U32" t="str">
        <f t="shared" si="4"/>
        <v>No</v>
      </c>
      <c r="V32" t="str">
        <f t="shared" si="5"/>
        <v>No</v>
      </c>
      <c r="X32">
        <f t="shared" si="18"/>
        <v>559</v>
      </c>
      <c r="Y32">
        <f t="shared" si="6"/>
        <v>408</v>
      </c>
      <c r="Z32" s="18">
        <f t="shared" si="7"/>
        <v>1463424.4009529033</v>
      </c>
      <c r="AA32" s="18">
        <f t="shared" si="8"/>
        <v>118285.78776560788</v>
      </c>
      <c r="AB32" s="17">
        <f t="shared" si="19"/>
        <v>3.8140589569160999</v>
      </c>
      <c r="AC32" s="2" t="s">
        <v>95</v>
      </c>
      <c r="AD32" s="2" t="s">
        <v>13</v>
      </c>
      <c r="AE32" t="str">
        <f t="shared" si="9"/>
        <v>Home &amp; Kitchen</v>
      </c>
      <c r="AF32" t="str">
        <f t="shared" si="10"/>
        <v>Home &amp; Kitchen</v>
      </c>
      <c r="AG32" t="str" cm="1">
        <f t="array" ref="AG32">INDEX(AD:AD,ROW())</f>
        <v>Home &amp; Kitchen</v>
      </c>
      <c r="AH32">
        <f t="shared" si="20"/>
        <v>32</v>
      </c>
      <c r="AI32" t="str">
        <f t="shared" si="11"/>
        <v>Home &amp; Kitchen</v>
      </c>
      <c r="AK32">
        <f t="shared" si="12"/>
        <v>2024</v>
      </c>
      <c r="AL32">
        <f t="shared" si="13"/>
        <v>11</v>
      </c>
      <c r="AM32">
        <f t="shared" si="14"/>
        <v>12</v>
      </c>
      <c r="AN32">
        <f t="shared" si="15"/>
        <v>3</v>
      </c>
      <c r="AO32" t="str">
        <f t="shared" si="16"/>
        <v>Weekday</v>
      </c>
      <c r="AR32" s="20">
        <f t="shared" si="17"/>
        <v>0</v>
      </c>
    </row>
    <row r="33" spans="1:44" x14ac:dyDescent="0.35">
      <c r="A33" t="str">
        <f t="shared" si="1"/>
        <v>CUST0032</v>
      </c>
      <c r="B33" s="2" t="s">
        <v>96</v>
      </c>
      <c r="C33" s="4">
        <v>45035</v>
      </c>
      <c r="D33" s="2" t="s">
        <v>97</v>
      </c>
      <c r="E33" t="s">
        <v>5050</v>
      </c>
      <c r="F33" s="2" t="s">
        <v>19</v>
      </c>
      <c r="G33" s="2" t="s">
        <v>5040</v>
      </c>
      <c r="H33" s="2">
        <v>1</v>
      </c>
      <c r="I33" s="19">
        <v>3408.92</v>
      </c>
      <c r="J33" s="2" t="s">
        <v>5046</v>
      </c>
      <c r="K33" s="2" t="s">
        <v>16</v>
      </c>
      <c r="L33" s="2">
        <v>3</v>
      </c>
      <c r="M33" s="18">
        <f t="shared" si="2"/>
        <v>3408.92</v>
      </c>
      <c r="T33" t="str">
        <f t="shared" si="3"/>
        <v>Completed</v>
      </c>
      <c r="U33" t="str">
        <f t="shared" si="4"/>
        <v>Yes</v>
      </c>
      <c r="V33" t="str">
        <f t="shared" si="5"/>
        <v>No</v>
      </c>
      <c r="X33">
        <f t="shared" si="18"/>
        <v>589</v>
      </c>
      <c r="Y33">
        <f t="shared" si="6"/>
        <v>426</v>
      </c>
      <c r="Z33" s="18">
        <f t="shared" si="7"/>
        <v>2759712.3299794244</v>
      </c>
      <c r="AA33" s="18">
        <f t="shared" si="8"/>
        <v>330643.50635802455</v>
      </c>
      <c r="AB33" s="17">
        <f t="shared" si="19"/>
        <v>3.8641711229946525</v>
      </c>
      <c r="AC33" s="2" t="s">
        <v>5040</v>
      </c>
      <c r="AD33" s="2" t="s">
        <v>19</v>
      </c>
      <c r="AE33" t="str">
        <f t="shared" si="9"/>
        <v>Electronics</v>
      </c>
      <c r="AF33" t="str">
        <f t="shared" si="10"/>
        <v>Electronics</v>
      </c>
      <c r="AG33" t="str" cm="1">
        <f t="array" ref="AG33">INDEX(AD:AD,ROW())</f>
        <v>Electronics</v>
      </c>
      <c r="AH33">
        <f t="shared" si="20"/>
        <v>13</v>
      </c>
      <c r="AI33" t="str">
        <f t="shared" si="11"/>
        <v>Electronics</v>
      </c>
      <c r="AK33">
        <f t="shared" si="12"/>
        <v>2023</v>
      </c>
      <c r="AL33">
        <f t="shared" si="13"/>
        <v>4</v>
      </c>
      <c r="AM33">
        <f t="shared" si="14"/>
        <v>19</v>
      </c>
      <c r="AN33">
        <f t="shared" si="15"/>
        <v>4</v>
      </c>
      <c r="AO33" t="str">
        <f t="shared" si="16"/>
        <v>Weekday</v>
      </c>
      <c r="AR33" s="20">
        <f t="shared" si="17"/>
        <v>0</v>
      </c>
    </row>
    <row r="34" spans="1:44" x14ac:dyDescent="0.35">
      <c r="A34" t="str">
        <f t="shared" si="1"/>
        <v>CUST0033</v>
      </c>
      <c r="B34" s="2" t="s">
        <v>98</v>
      </c>
      <c r="C34" s="4">
        <v>45024</v>
      </c>
      <c r="D34" s="2" t="s">
        <v>99</v>
      </c>
      <c r="E34" t="s">
        <v>5052</v>
      </c>
      <c r="F34" s="2" t="s">
        <v>23</v>
      </c>
      <c r="G34" s="2" t="s">
        <v>46</v>
      </c>
      <c r="H34" s="2">
        <v>1</v>
      </c>
      <c r="I34" s="19">
        <v>122.88</v>
      </c>
      <c r="J34" s="2" t="s">
        <v>50</v>
      </c>
      <c r="K34" s="2" t="s">
        <v>16</v>
      </c>
      <c r="L34" s="2">
        <v>5</v>
      </c>
      <c r="M34" s="18">
        <f t="shared" si="2"/>
        <v>122.88</v>
      </c>
      <c r="T34" t="str">
        <f t="shared" si="3"/>
        <v>Completed</v>
      </c>
      <c r="U34" t="str">
        <f t="shared" si="4"/>
        <v>No</v>
      </c>
      <c r="V34" t="str">
        <f t="shared" si="5"/>
        <v>No</v>
      </c>
      <c r="X34">
        <f t="shared" si="18"/>
        <v>573</v>
      </c>
      <c r="Y34">
        <f t="shared" si="6"/>
        <v>450</v>
      </c>
      <c r="Z34" s="18">
        <f t="shared" si="7"/>
        <v>594714.6477588166</v>
      </c>
      <c r="AA34" s="18">
        <f t="shared" si="8"/>
        <v>60882.938065984097</v>
      </c>
      <c r="AB34" s="17">
        <f t="shared" si="19"/>
        <v>3.804733727810651</v>
      </c>
      <c r="AC34" s="2" t="s">
        <v>46</v>
      </c>
      <c r="AD34" s="2" t="s">
        <v>23</v>
      </c>
      <c r="AE34" t="str">
        <f t="shared" si="9"/>
        <v>Books</v>
      </c>
      <c r="AF34" t="str">
        <f t="shared" si="10"/>
        <v>Books</v>
      </c>
      <c r="AG34" t="str" cm="1">
        <f t="array" ref="AG34">INDEX(AD:AD,ROW())</f>
        <v>Books</v>
      </c>
      <c r="AH34">
        <f t="shared" si="20"/>
        <v>11</v>
      </c>
      <c r="AI34" t="str">
        <f t="shared" si="11"/>
        <v>Books</v>
      </c>
      <c r="AK34">
        <f t="shared" si="12"/>
        <v>2023</v>
      </c>
      <c r="AL34">
        <f t="shared" si="13"/>
        <v>4</v>
      </c>
      <c r="AM34">
        <f t="shared" si="14"/>
        <v>8</v>
      </c>
      <c r="AN34">
        <f t="shared" si="15"/>
        <v>7</v>
      </c>
      <c r="AO34" t="str">
        <f t="shared" si="16"/>
        <v>Weekend</v>
      </c>
      <c r="AR34" s="20">
        <f t="shared" si="17"/>
        <v>0</v>
      </c>
    </row>
    <row r="35" spans="1:44" x14ac:dyDescent="0.35">
      <c r="A35" t="str">
        <f t="shared" si="1"/>
        <v>CUST0034</v>
      </c>
      <c r="B35" s="2" t="s">
        <v>100</v>
      </c>
      <c r="C35" s="4">
        <v>45642</v>
      </c>
      <c r="D35" s="2" t="s">
        <v>36</v>
      </c>
      <c r="E35" t="s">
        <v>5054</v>
      </c>
      <c r="F35" s="2" t="s">
        <v>29</v>
      </c>
      <c r="G35" s="2" t="s">
        <v>30</v>
      </c>
      <c r="H35" s="2">
        <v>1</v>
      </c>
      <c r="I35" s="19">
        <v>1186.28</v>
      </c>
      <c r="J35" s="2" t="s">
        <v>50</v>
      </c>
      <c r="K35" s="2" t="s">
        <v>16</v>
      </c>
      <c r="L35" s="2">
        <v>4</v>
      </c>
      <c r="M35" s="18">
        <f t="shared" si="2"/>
        <v>1186.28</v>
      </c>
      <c r="T35" t="str">
        <f t="shared" si="3"/>
        <v>Completed</v>
      </c>
      <c r="U35" t="str">
        <f t="shared" si="4"/>
        <v>Yes</v>
      </c>
      <c r="V35" t="str">
        <f t="shared" si="5"/>
        <v>No</v>
      </c>
      <c r="X35">
        <f t="shared" si="18"/>
        <v>558</v>
      </c>
      <c r="Y35">
        <f t="shared" si="6"/>
        <v>430</v>
      </c>
      <c r="Z35" s="18">
        <f t="shared" si="7"/>
        <v>1892867.2841657216</v>
      </c>
      <c r="AA35" s="18">
        <f t="shared" si="8"/>
        <v>199432.98236095349</v>
      </c>
      <c r="AB35" s="17">
        <f t="shared" si="19"/>
        <v>3.8949824970828471</v>
      </c>
      <c r="AC35" s="2" t="s">
        <v>30</v>
      </c>
      <c r="AD35" s="2" t="s">
        <v>29</v>
      </c>
      <c r="AE35" t="str">
        <f t="shared" si="9"/>
        <v>Fashion</v>
      </c>
      <c r="AF35" t="str">
        <f t="shared" si="10"/>
        <v>Fashion</v>
      </c>
      <c r="AG35" t="str" cm="1">
        <f t="array" ref="AG35">INDEX(AD:AD,ROW())</f>
        <v>Fashion</v>
      </c>
      <c r="AH35">
        <f t="shared" si="20"/>
        <v>6</v>
      </c>
      <c r="AI35" t="str">
        <f t="shared" si="11"/>
        <v>Fashion</v>
      </c>
      <c r="AK35">
        <f t="shared" si="12"/>
        <v>2024</v>
      </c>
      <c r="AL35">
        <f t="shared" si="13"/>
        <v>12</v>
      </c>
      <c r="AM35">
        <f t="shared" si="14"/>
        <v>16</v>
      </c>
      <c r="AN35">
        <f t="shared" si="15"/>
        <v>2</v>
      </c>
      <c r="AO35" t="str">
        <f t="shared" si="16"/>
        <v>Weekday</v>
      </c>
      <c r="AR35" s="20">
        <f t="shared" si="17"/>
        <v>0</v>
      </c>
    </row>
    <row r="36" spans="1:44" x14ac:dyDescent="0.35">
      <c r="A36" t="str">
        <f t="shared" si="1"/>
        <v>CUST0035</v>
      </c>
      <c r="B36" s="2" t="s">
        <v>101</v>
      </c>
      <c r="C36" s="4">
        <v>45277</v>
      </c>
      <c r="D36" s="2" t="s">
        <v>102</v>
      </c>
      <c r="E36" t="s">
        <v>5053</v>
      </c>
      <c r="F36" s="2" t="s">
        <v>19</v>
      </c>
      <c r="G36" s="2" t="s">
        <v>5040</v>
      </c>
      <c r="H36" s="2">
        <v>1</v>
      </c>
      <c r="I36" s="19">
        <v>1045.3399999999999</v>
      </c>
      <c r="J36" s="2" t="s">
        <v>5046</v>
      </c>
      <c r="K36" s="2" t="s">
        <v>103</v>
      </c>
      <c r="L36" s="2">
        <v>5</v>
      </c>
      <c r="M36" s="18">
        <f t="shared" si="2"/>
        <v>1045.3399999999999</v>
      </c>
      <c r="T36" t="str">
        <f t="shared" si="3"/>
        <v>Lost Sale</v>
      </c>
      <c r="U36" t="str">
        <f t="shared" si="4"/>
        <v>No</v>
      </c>
      <c r="V36" t="str">
        <f t="shared" si="5"/>
        <v>Yes</v>
      </c>
      <c r="X36">
        <f t="shared" si="18"/>
        <v>559</v>
      </c>
      <c r="Y36">
        <f t="shared" si="6"/>
        <v>408</v>
      </c>
      <c r="Z36" s="18">
        <f t="shared" si="7"/>
        <v>2759712.3299794244</v>
      </c>
      <c r="AA36" s="18">
        <f t="shared" si="8"/>
        <v>330643.50635802455</v>
      </c>
      <c r="AB36" s="17">
        <f t="shared" si="19"/>
        <v>3.8641711229946525</v>
      </c>
      <c r="AC36" s="2" t="s">
        <v>5040</v>
      </c>
      <c r="AD36" s="2" t="s">
        <v>19</v>
      </c>
      <c r="AE36" t="str">
        <f t="shared" si="9"/>
        <v>Electronics</v>
      </c>
      <c r="AF36" t="str">
        <f t="shared" si="10"/>
        <v>Electronics</v>
      </c>
      <c r="AG36" t="str" cm="1">
        <f t="array" ref="AG36">INDEX(AD:AD,ROW())</f>
        <v>Electronics</v>
      </c>
      <c r="AH36">
        <f t="shared" si="20"/>
        <v>13</v>
      </c>
      <c r="AI36" t="str">
        <f t="shared" si="11"/>
        <v>Electronics</v>
      </c>
      <c r="AK36">
        <f t="shared" si="12"/>
        <v>2023</v>
      </c>
      <c r="AL36">
        <f t="shared" si="13"/>
        <v>12</v>
      </c>
      <c r="AM36">
        <f t="shared" si="14"/>
        <v>17</v>
      </c>
      <c r="AN36">
        <f t="shared" si="15"/>
        <v>1</v>
      </c>
      <c r="AO36" t="str">
        <f t="shared" si="16"/>
        <v>Weekend</v>
      </c>
      <c r="AR36" s="20">
        <f t="shared" si="17"/>
        <v>1</v>
      </c>
    </row>
    <row r="37" spans="1:44" x14ac:dyDescent="0.35">
      <c r="A37" t="str">
        <f t="shared" si="1"/>
        <v>CUST0036</v>
      </c>
      <c r="B37" s="2" t="s">
        <v>104</v>
      </c>
      <c r="C37" s="4">
        <v>45031</v>
      </c>
      <c r="D37" s="2" t="s">
        <v>105</v>
      </c>
      <c r="E37" t="s">
        <v>5053</v>
      </c>
      <c r="F37" s="2" t="s">
        <v>42</v>
      </c>
      <c r="G37" s="2" t="s">
        <v>5042</v>
      </c>
      <c r="H37" s="2">
        <v>1</v>
      </c>
      <c r="I37" s="19">
        <v>1235.79</v>
      </c>
      <c r="J37" s="2" t="s">
        <v>50</v>
      </c>
      <c r="K37" s="2" t="s">
        <v>16</v>
      </c>
      <c r="L37" s="2">
        <v>2</v>
      </c>
      <c r="M37" s="18">
        <f t="shared" si="2"/>
        <v>1235.79</v>
      </c>
      <c r="T37" t="str">
        <f t="shared" si="3"/>
        <v>Completed</v>
      </c>
      <c r="U37" t="str">
        <f t="shared" si="4"/>
        <v>Yes</v>
      </c>
      <c r="V37" t="str">
        <f t="shared" si="5"/>
        <v>No</v>
      </c>
      <c r="X37">
        <f t="shared" si="18"/>
        <v>559</v>
      </c>
      <c r="Y37">
        <f t="shared" si="6"/>
        <v>408</v>
      </c>
      <c r="Z37" s="18">
        <f t="shared" si="7"/>
        <v>1098537.4901531704</v>
      </c>
      <c r="AA37" s="18">
        <f t="shared" si="8"/>
        <v>96724.388030634553</v>
      </c>
      <c r="AB37" s="17">
        <f t="shared" si="19"/>
        <v>3.9001122334455669</v>
      </c>
      <c r="AC37" s="2" t="s">
        <v>5042</v>
      </c>
      <c r="AD37" s="2" t="s">
        <v>42</v>
      </c>
      <c r="AE37" t="str">
        <f t="shared" si="9"/>
        <v>Beauty</v>
      </c>
      <c r="AF37" t="str">
        <f t="shared" si="10"/>
        <v>Beauty</v>
      </c>
      <c r="AG37" t="str" cm="1">
        <f t="array" ref="AG37">INDEX(AD:AD,ROW())</f>
        <v>Beauty</v>
      </c>
      <c r="AH37">
        <f t="shared" si="20"/>
        <v>18</v>
      </c>
      <c r="AI37" t="str">
        <f t="shared" si="11"/>
        <v>Beauty</v>
      </c>
      <c r="AK37">
        <f t="shared" si="12"/>
        <v>2023</v>
      </c>
      <c r="AL37">
        <f t="shared" si="13"/>
        <v>4</v>
      </c>
      <c r="AM37">
        <f t="shared" si="14"/>
        <v>15</v>
      </c>
      <c r="AN37">
        <f t="shared" si="15"/>
        <v>7</v>
      </c>
      <c r="AO37" t="str">
        <f t="shared" si="16"/>
        <v>Weekend</v>
      </c>
      <c r="AR37" s="20">
        <f t="shared" si="17"/>
        <v>0</v>
      </c>
    </row>
    <row r="38" spans="1:44" x14ac:dyDescent="0.35">
      <c r="A38" t="str">
        <f t="shared" si="1"/>
        <v>CUST0037</v>
      </c>
      <c r="B38" s="2" t="s">
        <v>106</v>
      </c>
      <c r="C38" s="4">
        <v>45040</v>
      </c>
      <c r="D38" s="2" t="s">
        <v>107</v>
      </c>
      <c r="E38" t="s">
        <v>5054</v>
      </c>
      <c r="F38" s="2" t="s">
        <v>19</v>
      </c>
      <c r="G38" s="2" t="s">
        <v>5039</v>
      </c>
      <c r="H38" s="2">
        <v>2</v>
      </c>
      <c r="I38" s="19">
        <v>966.74</v>
      </c>
      <c r="J38" s="2" t="s">
        <v>50</v>
      </c>
      <c r="K38" s="2" t="s">
        <v>16</v>
      </c>
      <c r="L38" s="2">
        <v>5</v>
      </c>
      <c r="M38" s="18">
        <f t="shared" si="2"/>
        <v>1933.48</v>
      </c>
      <c r="T38" t="str">
        <f t="shared" si="3"/>
        <v>Completed</v>
      </c>
      <c r="U38" t="str">
        <f t="shared" si="4"/>
        <v>Yes</v>
      </c>
      <c r="V38" t="str">
        <f t="shared" si="5"/>
        <v>No</v>
      </c>
      <c r="X38">
        <f t="shared" si="18"/>
        <v>558</v>
      </c>
      <c r="Y38">
        <f t="shared" si="6"/>
        <v>430</v>
      </c>
      <c r="Z38" s="18">
        <f t="shared" si="7"/>
        <v>2759712.3299794244</v>
      </c>
      <c r="AA38" s="18">
        <f t="shared" si="8"/>
        <v>330643.50635802455</v>
      </c>
      <c r="AB38" s="17">
        <f t="shared" si="19"/>
        <v>3.8641711229946525</v>
      </c>
      <c r="AC38" s="2" t="s">
        <v>5039</v>
      </c>
      <c r="AD38" s="2" t="s">
        <v>19</v>
      </c>
      <c r="AE38" t="str">
        <f t="shared" si="9"/>
        <v>Electronics</v>
      </c>
      <c r="AF38" t="str">
        <f t="shared" si="10"/>
        <v>Electronics</v>
      </c>
      <c r="AG38" t="str" cm="1">
        <f t="array" ref="AG38">INDEX(AD:AD,ROW())</f>
        <v>Electronics</v>
      </c>
      <c r="AH38">
        <f t="shared" si="20"/>
        <v>3</v>
      </c>
      <c r="AI38" t="str">
        <f t="shared" si="11"/>
        <v>Electronics</v>
      </c>
      <c r="AK38">
        <f t="shared" si="12"/>
        <v>2023</v>
      </c>
      <c r="AL38">
        <f t="shared" si="13"/>
        <v>4</v>
      </c>
      <c r="AM38">
        <f t="shared" si="14"/>
        <v>24</v>
      </c>
      <c r="AN38">
        <f t="shared" si="15"/>
        <v>2</v>
      </c>
      <c r="AO38" t="str">
        <f t="shared" si="16"/>
        <v>Weekday</v>
      </c>
      <c r="AR38" s="20">
        <f t="shared" si="17"/>
        <v>0</v>
      </c>
    </row>
    <row r="39" spans="1:44" x14ac:dyDescent="0.35">
      <c r="A39" t="str">
        <f t="shared" si="1"/>
        <v>CUST0038</v>
      </c>
      <c r="B39" s="2" t="s">
        <v>108</v>
      </c>
      <c r="C39" s="4">
        <v>45521</v>
      </c>
      <c r="D39" s="2" t="s">
        <v>82</v>
      </c>
      <c r="E39" t="s">
        <v>5048</v>
      </c>
      <c r="F39" s="2" t="s">
        <v>23</v>
      </c>
      <c r="G39" s="2" t="s">
        <v>75</v>
      </c>
      <c r="H39" s="2">
        <v>1</v>
      </c>
      <c r="I39" s="19">
        <v>377.79</v>
      </c>
      <c r="J39" s="2" t="s">
        <v>15</v>
      </c>
      <c r="K39" s="2" t="s">
        <v>16</v>
      </c>
      <c r="L39" s="2">
        <v>2</v>
      </c>
      <c r="M39" s="18">
        <f t="shared" si="2"/>
        <v>377.79</v>
      </c>
      <c r="T39" t="str">
        <f t="shared" si="3"/>
        <v>Completed</v>
      </c>
      <c r="U39" t="str">
        <f t="shared" si="4"/>
        <v>No</v>
      </c>
      <c r="V39" t="str">
        <f t="shared" si="5"/>
        <v>No</v>
      </c>
      <c r="X39">
        <f t="shared" si="18"/>
        <v>590</v>
      </c>
      <c r="Y39">
        <f t="shared" si="6"/>
        <v>451</v>
      </c>
      <c r="Z39" s="18">
        <f t="shared" si="7"/>
        <v>594714.6477588166</v>
      </c>
      <c r="AA39" s="18">
        <f t="shared" si="8"/>
        <v>60882.938065984097</v>
      </c>
      <c r="AB39" s="17">
        <f t="shared" si="19"/>
        <v>3.804733727810651</v>
      </c>
      <c r="AC39" s="2" t="s">
        <v>75</v>
      </c>
      <c r="AD39" s="2" t="s">
        <v>23</v>
      </c>
      <c r="AE39" t="str">
        <f t="shared" si="9"/>
        <v>Books</v>
      </c>
      <c r="AF39" t="str">
        <f t="shared" si="10"/>
        <v>Books</v>
      </c>
      <c r="AG39" t="str" cm="1">
        <f t="array" ref="AG39">INDEX(AD:AD,ROW())</f>
        <v>Books</v>
      </c>
      <c r="AH39">
        <f t="shared" si="20"/>
        <v>23</v>
      </c>
      <c r="AI39" t="str">
        <f t="shared" si="11"/>
        <v>Books</v>
      </c>
      <c r="AK39">
        <f t="shared" si="12"/>
        <v>2024</v>
      </c>
      <c r="AL39">
        <f t="shared" si="13"/>
        <v>8</v>
      </c>
      <c r="AM39">
        <f t="shared" si="14"/>
        <v>17</v>
      </c>
      <c r="AN39">
        <f t="shared" si="15"/>
        <v>7</v>
      </c>
      <c r="AO39" t="str">
        <f t="shared" si="16"/>
        <v>Weekend</v>
      </c>
      <c r="AR39" s="20">
        <f t="shared" si="17"/>
        <v>0</v>
      </c>
    </row>
    <row r="40" spans="1:44" x14ac:dyDescent="0.35">
      <c r="A40" t="str">
        <f t="shared" si="1"/>
        <v>CUST0039</v>
      </c>
      <c r="B40" s="2" t="s">
        <v>109</v>
      </c>
      <c r="C40" s="4">
        <v>45837</v>
      </c>
      <c r="D40" s="2" t="s">
        <v>110</v>
      </c>
      <c r="E40" t="s">
        <v>5050</v>
      </c>
      <c r="F40" s="2" t="s">
        <v>42</v>
      </c>
      <c r="G40" s="2" t="s">
        <v>5042</v>
      </c>
      <c r="H40" s="2">
        <v>1</v>
      </c>
      <c r="I40" s="19">
        <v>430.2</v>
      </c>
      <c r="J40" s="2" t="s">
        <v>20</v>
      </c>
      <c r="K40" s="2" t="s">
        <v>16</v>
      </c>
      <c r="L40" s="2">
        <v>5</v>
      </c>
      <c r="M40" s="18">
        <f t="shared" si="2"/>
        <v>430.2</v>
      </c>
      <c r="T40" t="str">
        <f t="shared" si="3"/>
        <v>Completed</v>
      </c>
      <c r="U40" t="str">
        <f t="shared" si="4"/>
        <v>No</v>
      </c>
      <c r="V40" t="str">
        <f t="shared" si="5"/>
        <v>No</v>
      </c>
      <c r="X40">
        <f t="shared" si="18"/>
        <v>589</v>
      </c>
      <c r="Y40">
        <f t="shared" si="6"/>
        <v>426</v>
      </c>
      <c r="Z40" s="18">
        <f t="shared" si="7"/>
        <v>1098537.4901531704</v>
      </c>
      <c r="AA40" s="18">
        <f t="shared" si="8"/>
        <v>96724.388030634553</v>
      </c>
      <c r="AB40" s="17">
        <f t="shared" si="19"/>
        <v>3.9001122334455669</v>
      </c>
      <c r="AC40" s="2" t="s">
        <v>5042</v>
      </c>
      <c r="AD40" s="2" t="s">
        <v>42</v>
      </c>
      <c r="AE40" t="str">
        <f t="shared" si="9"/>
        <v>Beauty</v>
      </c>
      <c r="AF40" t="str">
        <f t="shared" si="10"/>
        <v>Beauty</v>
      </c>
      <c r="AG40" t="str" cm="1">
        <f t="array" ref="AG40">INDEX(AD:AD,ROW())</f>
        <v>Beauty</v>
      </c>
      <c r="AH40">
        <f t="shared" si="20"/>
        <v>18</v>
      </c>
      <c r="AI40" t="str">
        <f t="shared" si="11"/>
        <v>Beauty</v>
      </c>
      <c r="AK40">
        <f t="shared" si="12"/>
        <v>2025</v>
      </c>
      <c r="AL40">
        <f t="shared" si="13"/>
        <v>6</v>
      </c>
      <c r="AM40">
        <f t="shared" si="14"/>
        <v>29</v>
      </c>
      <c r="AN40">
        <f t="shared" si="15"/>
        <v>1</v>
      </c>
      <c r="AO40" t="str">
        <f t="shared" si="16"/>
        <v>Weekend</v>
      </c>
      <c r="AR40" s="20">
        <f t="shared" si="17"/>
        <v>0</v>
      </c>
    </row>
    <row r="41" spans="1:44" x14ac:dyDescent="0.35">
      <c r="A41" t="str">
        <f t="shared" si="1"/>
        <v>CUST0040</v>
      </c>
      <c r="B41" s="2" t="s">
        <v>111</v>
      </c>
      <c r="C41" s="4">
        <v>45061</v>
      </c>
      <c r="D41" s="2" t="s">
        <v>112</v>
      </c>
      <c r="E41" t="s">
        <v>5055</v>
      </c>
      <c r="F41" s="2" t="s">
        <v>23</v>
      </c>
      <c r="G41" s="2" t="s">
        <v>68</v>
      </c>
      <c r="H41" s="2">
        <v>1</v>
      </c>
      <c r="I41" s="19">
        <v>432.02</v>
      </c>
      <c r="J41" s="2" t="s">
        <v>5046</v>
      </c>
      <c r="K41" s="2" t="s">
        <v>16</v>
      </c>
      <c r="L41" s="2">
        <v>3</v>
      </c>
      <c r="M41" s="18">
        <f t="shared" si="2"/>
        <v>432.02</v>
      </c>
      <c r="T41" t="str">
        <f t="shared" si="3"/>
        <v>Completed</v>
      </c>
      <c r="U41" t="str">
        <f t="shared" si="4"/>
        <v>No</v>
      </c>
      <c r="V41" t="str">
        <f t="shared" si="5"/>
        <v>No</v>
      </c>
      <c r="X41">
        <f t="shared" si="18"/>
        <v>567</v>
      </c>
      <c r="Y41">
        <f t="shared" si="6"/>
        <v>440</v>
      </c>
      <c r="Z41" s="18">
        <f t="shared" si="7"/>
        <v>594714.6477588166</v>
      </c>
      <c r="AA41" s="18">
        <f t="shared" si="8"/>
        <v>60882.938065984097</v>
      </c>
      <c r="AB41" s="17">
        <f t="shared" si="19"/>
        <v>3.804733727810651</v>
      </c>
      <c r="AC41" s="2" t="s">
        <v>68</v>
      </c>
      <c r="AD41" s="2" t="s">
        <v>23</v>
      </c>
      <c r="AE41" t="str">
        <f t="shared" si="9"/>
        <v>Books</v>
      </c>
      <c r="AF41" t="str">
        <f t="shared" si="10"/>
        <v>Books</v>
      </c>
      <c r="AG41" t="str" cm="1">
        <f t="array" ref="AG41">INDEX(AD:AD,ROW())</f>
        <v>Books</v>
      </c>
      <c r="AH41">
        <f t="shared" si="20"/>
        <v>20</v>
      </c>
      <c r="AI41" t="str">
        <f t="shared" si="11"/>
        <v>Books</v>
      </c>
      <c r="AK41">
        <f t="shared" si="12"/>
        <v>2023</v>
      </c>
      <c r="AL41">
        <f t="shared" si="13"/>
        <v>5</v>
      </c>
      <c r="AM41">
        <f t="shared" si="14"/>
        <v>15</v>
      </c>
      <c r="AN41">
        <f t="shared" si="15"/>
        <v>2</v>
      </c>
      <c r="AO41" t="str">
        <f t="shared" si="16"/>
        <v>Weekday</v>
      </c>
      <c r="AR41" s="20">
        <f t="shared" si="17"/>
        <v>0</v>
      </c>
    </row>
    <row r="42" spans="1:44" x14ac:dyDescent="0.35">
      <c r="A42" t="str">
        <f t="shared" si="1"/>
        <v>CUST0041</v>
      </c>
      <c r="B42" s="2" t="s">
        <v>113</v>
      </c>
      <c r="C42" s="4">
        <v>45253</v>
      </c>
      <c r="D42" s="2" t="s">
        <v>114</v>
      </c>
      <c r="E42" t="s">
        <v>5049</v>
      </c>
      <c r="F42" s="2" t="s">
        <v>23</v>
      </c>
      <c r="G42" s="2" t="s">
        <v>24</v>
      </c>
      <c r="H42" s="2">
        <v>1</v>
      </c>
      <c r="I42" s="19">
        <v>706.38</v>
      </c>
      <c r="J42" s="2" t="s">
        <v>5046</v>
      </c>
      <c r="K42" s="2" t="s">
        <v>103</v>
      </c>
      <c r="L42" s="2">
        <v>5</v>
      </c>
      <c r="M42" s="18">
        <f t="shared" si="2"/>
        <v>706.38</v>
      </c>
      <c r="T42" t="str">
        <f t="shared" si="3"/>
        <v>Lost Sale</v>
      </c>
      <c r="U42" t="str">
        <f t="shared" si="4"/>
        <v>No</v>
      </c>
      <c r="V42" t="str">
        <f t="shared" si="5"/>
        <v>Yes</v>
      </c>
      <c r="X42">
        <f t="shared" si="18"/>
        <v>595</v>
      </c>
      <c r="Y42">
        <f t="shared" si="6"/>
        <v>444</v>
      </c>
      <c r="Z42" s="18">
        <f t="shared" si="7"/>
        <v>594714.6477588166</v>
      </c>
      <c r="AA42" s="18">
        <f t="shared" si="8"/>
        <v>60882.938065984097</v>
      </c>
      <c r="AB42" s="17">
        <f t="shared" si="19"/>
        <v>3.804733727810651</v>
      </c>
      <c r="AC42" s="2" t="s">
        <v>24</v>
      </c>
      <c r="AD42" s="2" t="s">
        <v>23</v>
      </c>
      <c r="AE42" t="str">
        <f t="shared" si="9"/>
        <v>Books</v>
      </c>
      <c r="AF42" t="str">
        <f t="shared" si="10"/>
        <v>Books</v>
      </c>
      <c r="AG42" t="str" cm="1">
        <f t="array" ref="AG42">INDEX(AD:AD,ROW())</f>
        <v>Books</v>
      </c>
      <c r="AH42">
        <f t="shared" si="20"/>
        <v>4</v>
      </c>
      <c r="AI42" t="str">
        <f t="shared" si="11"/>
        <v>Books</v>
      </c>
      <c r="AK42">
        <f t="shared" si="12"/>
        <v>2023</v>
      </c>
      <c r="AL42">
        <f t="shared" si="13"/>
        <v>11</v>
      </c>
      <c r="AM42">
        <f t="shared" si="14"/>
        <v>23</v>
      </c>
      <c r="AN42">
        <f t="shared" si="15"/>
        <v>5</v>
      </c>
      <c r="AO42" t="str">
        <f t="shared" si="16"/>
        <v>Weekday</v>
      </c>
      <c r="AR42" s="20">
        <f t="shared" si="17"/>
        <v>1</v>
      </c>
    </row>
    <row r="43" spans="1:44" x14ac:dyDescent="0.35">
      <c r="A43" t="str">
        <f t="shared" si="1"/>
        <v>CUST0042</v>
      </c>
      <c r="B43" s="2" t="s">
        <v>115</v>
      </c>
      <c r="C43" s="4">
        <v>45571</v>
      </c>
      <c r="D43" s="2" t="s">
        <v>116</v>
      </c>
      <c r="E43" t="s">
        <v>5050</v>
      </c>
      <c r="F43" s="2" t="s">
        <v>29</v>
      </c>
      <c r="G43" s="2" t="s">
        <v>5041</v>
      </c>
      <c r="H43" s="2">
        <v>2</v>
      </c>
      <c r="I43" s="19">
        <v>1317.63</v>
      </c>
      <c r="J43" s="2" t="s">
        <v>5047</v>
      </c>
      <c r="K43" s="2" t="s">
        <v>16</v>
      </c>
      <c r="L43" s="2">
        <v>4</v>
      </c>
      <c r="M43" s="18">
        <f t="shared" si="2"/>
        <v>2635.26</v>
      </c>
      <c r="T43" t="str">
        <f t="shared" si="3"/>
        <v>Completed</v>
      </c>
      <c r="U43" t="str">
        <f t="shared" si="4"/>
        <v>Yes</v>
      </c>
      <c r="V43" t="str">
        <f t="shared" si="5"/>
        <v>No</v>
      </c>
      <c r="X43">
        <f t="shared" si="18"/>
        <v>589</v>
      </c>
      <c r="Y43">
        <f t="shared" si="6"/>
        <v>426</v>
      </c>
      <c r="Z43" s="18">
        <f t="shared" si="7"/>
        <v>1892867.2841657216</v>
      </c>
      <c r="AA43" s="18">
        <f t="shared" si="8"/>
        <v>199432.98236095349</v>
      </c>
      <c r="AB43" s="17">
        <f t="shared" si="19"/>
        <v>3.8949824970828471</v>
      </c>
      <c r="AC43" s="2" t="s">
        <v>5041</v>
      </c>
      <c r="AD43" s="2" t="s">
        <v>29</v>
      </c>
      <c r="AE43" t="str">
        <f t="shared" si="9"/>
        <v>Fashion</v>
      </c>
      <c r="AF43" t="str">
        <f t="shared" si="10"/>
        <v>Fashion</v>
      </c>
      <c r="AG43" t="str" cm="1">
        <f t="array" ref="AG43">INDEX(AD:AD,ROW())</f>
        <v>Fashion</v>
      </c>
      <c r="AH43">
        <f t="shared" si="20"/>
        <v>15</v>
      </c>
      <c r="AI43" t="str">
        <f t="shared" si="11"/>
        <v>Fashion</v>
      </c>
      <c r="AK43">
        <f t="shared" si="12"/>
        <v>2024</v>
      </c>
      <c r="AL43">
        <f t="shared" si="13"/>
        <v>10</v>
      </c>
      <c r="AM43">
        <f t="shared" si="14"/>
        <v>6</v>
      </c>
      <c r="AN43">
        <f t="shared" si="15"/>
        <v>1</v>
      </c>
      <c r="AO43" t="str">
        <f t="shared" si="16"/>
        <v>Weekend</v>
      </c>
      <c r="AR43" s="20">
        <f t="shared" si="17"/>
        <v>0</v>
      </c>
    </row>
    <row r="44" spans="1:44" x14ac:dyDescent="0.35">
      <c r="A44" t="str">
        <f t="shared" si="1"/>
        <v>CUST0043</v>
      </c>
      <c r="B44" s="2" t="s">
        <v>117</v>
      </c>
      <c r="C44" s="4">
        <v>45116</v>
      </c>
      <c r="D44" s="2" t="s">
        <v>118</v>
      </c>
      <c r="E44" t="s">
        <v>5054</v>
      </c>
      <c r="F44" s="2" t="s">
        <v>42</v>
      </c>
      <c r="G44" s="2" t="s">
        <v>5042</v>
      </c>
      <c r="H44" s="2">
        <v>2</v>
      </c>
      <c r="I44" s="19">
        <v>710</v>
      </c>
      <c r="J44" s="2" t="s">
        <v>5046</v>
      </c>
      <c r="K44" s="2" t="s">
        <v>16</v>
      </c>
      <c r="L44" s="2">
        <v>5</v>
      </c>
      <c r="M44" s="18">
        <f t="shared" si="2"/>
        <v>1420</v>
      </c>
      <c r="T44" t="str">
        <f t="shared" si="3"/>
        <v>Completed</v>
      </c>
      <c r="U44" t="str">
        <f t="shared" si="4"/>
        <v>Yes</v>
      </c>
      <c r="V44" t="str">
        <f t="shared" si="5"/>
        <v>No</v>
      </c>
      <c r="X44">
        <f t="shared" si="18"/>
        <v>558</v>
      </c>
      <c r="Y44">
        <f t="shared" si="6"/>
        <v>430</v>
      </c>
      <c r="Z44" s="18">
        <f t="shared" si="7"/>
        <v>1098537.4901531704</v>
      </c>
      <c r="AA44" s="18">
        <f t="shared" si="8"/>
        <v>96724.388030634553</v>
      </c>
      <c r="AB44" s="17">
        <f t="shared" si="19"/>
        <v>3.9001122334455669</v>
      </c>
      <c r="AC44" s="2" t="s">
        <v>5042</v>
      </c>
      <c r="AD44" s="2" t="s">
        <v>42</v>
      </c>
      <c r="AE44" t="str">
        <f t="shared" si="9"/>
        <v>Beauty</v>
      </c>
      <c r="AF44" t="str">
        <f t="shared" si="10"/>
        <v>Beauty</v>
      </c>
      <c r="AG44" t="str" cm="1">
        <f t="array" ref="AG44">INDEX(AD:AD,ROW())</f>
        <v>Beauty</v>
      </c>
      <c r="AH44">
        <f t="shared" si="20"/>
        <v>18</v>
      </c>
      <c r="AI44" t="str">
        <f t="shared" si="11"/>
        <v>Beauty</v>
      </c>
      <c r="AK44">
        <f t="shared" si="12"/>
        <v>2023</v>
      </c>
      <c r="AL44">
        <f t="shared" si="13"/>
        <v>7</v>
      </c>
      <c r="AM44">
        <f t="shared" si="14"/>
        <v>9</v>
      </c>
      <c r="AN44">
        <f t="shared" si="15"/>
        <v>1</v>
      </c>
      <c r="AO44" t="str">
        <f t="shared" si="16"/>
        <v>Weekend</v>
      </c>
      <c r="AR44" s="20">
        <f t="shared" si="17"/>
        <v>0</v>
      </c>
    </row>
    <row r="45" spans="1:44" x14ac:dyDescent="0.35">
      <c r="A45" t="str">
        <f t="shared" si="1"/>
        <v>CUST0044</v>
      </c>
      <c r="B45" s="2" t="s">
        <v>119</v>
      </c>
      <c r="C45" s="4">
        <v>45188</v>
      </c>
      <c r="D45" s="2" t="s">
        <v>120</v>
      </c>
      <c r="E45" t="s">
        <v>5052</v>
      </c>
      <c r="F45" s="2" t="s">
        <v>29</v>
      </c>
      <c r="G45" s="2" t="s">
        <v>121</v>
      </c>
      <c r="H45" s="2">
        <v>1</v>
      </c>
      <c r="I45" s="19">
        <v>607.88</v>
      </c>
      <c r="J45" s="2" t="s">
        <v>50</v>
      </c>
      <c r="K45" s="2" t="s">
        <v>16</v>
      </c>
      <c r="L45" s="2">
        <v>4</v>
      </c>
      <c r="M45" s="18">
        <f t="shared" si="2"/>
        <v>607.88</v>
      </c>
      <c r="T45" t="str">
        <f t="shared" si="3"/>
        <v>Completed</v>
      </c>
      <c r="U45" t="str">
        <f t="shared" si="4"/>
        <v>No</v>
      </c>
      <c r="V45" t="str">
        <f t="shared" si="5"/>
        <v>No</v>
      </c>
      <c r="X45">
        <f t="shared" si="18"/>
        <v>573</v>
      </c>
      <c r="Y45">
        <f t="shared" si="6"/>
        <v>450</v>
      </c>
      <c r="Z45" s="18">
        <f t="shared" si="7"/>
        <v>1892867.2841657216</v>
      </c>
      <c r="AA45" s="18">
        <f t="shared" si="8"/>
        <v>199432.98236095349</v>
      </c>
      <c r="AB45" s="17">
        <f t="shared" si="19"/>
        <v>3.8949824970828471</v>
      </c>
      <c r="AC45" s="2" t="s">
        <v>121</v>
      </c>
      <c r="AD45" s="2" t="s">
        <v>29</v>
      </c>
      <c r="AE45" t="str">
        <f t="shared" si="9"/>
        <v>Fashion</v>
      </c>
      <c r="AF45" t="str">
        <f t="shared" si="10"/>
        <v>Fashion</v>
      </c>
      <c r="AG45" t="str" cm="1">
        <f t="array" ref="AG45">INDEX(AD:AD,ROW())</f>
        <v>Fashion</v>
      </c>
      <c r="AH45">
        <f t="shared" si="20"/>
        <v>45</v>
      </c>
      <c r="AI45" t="str">
        <f t="shared" si="11"/>
        <v>Fashion</v>
      </c>
      <c r="AK45">
        <f t="shared" si="12"/>
        <v>2023</v>
      </c>
      <c r="AL45">
        <f t="shared" si="13"/>
        <v>9</v>
      </c>
      <c r="AM45">
        <f t="shared" si="14"/>
        <v>19</v>
      </c>
      <c r="AN45">
        <f t="shared" si="15"/>
        <v>3</v>
      </c>
      <c r="AO45" t="str">
        <f t="shared" si="16"/>
        <v>Weekday</v>
      </c>
      <c r="AR45" s="20">
        <f t="shared" si="17"/>
        <v>0</v>
      </c>
    </row>
    <row r="46" spans="1:44" x14ac:dyDescent="0.35">
      <c r="A46" t="str">
        <f t="shared" si="1"/>
        <v>CUST0045</v>
      </c>
      <c r="B46" s="2" t="s">
        <v>122</v>
      </c>
      <c r="C46" s="4">
        <v>45265</v>
      </c>
      <c r="D46" s="2" t="s">
        <v>123</v>
      </c>
      <c r="E46" t="s">
        <v>5053</v>
      </c>
      <c r="F46" s="2" t="s">
        <v>19</v>
      </c>
      <c r="G46" s="2" t="s">
        <v>49</v>
      </c>
      <c r="H46" s="2">
        <v>2</v>
      </c>
      <c r="I46" s="19">
        <v>2034.16</v>
      </c>
      <c r="J46" s="2" t="s">
        <v>5046</v>
      </c>
      <c r="K46" s="2" t="s">
        <v>103</v>
      </c>
      <c r="L46" s="2">
        <v>5</v>
      </c>
      <c r="M46" s="18">
        <f t="shared" si="2"/>
        <v>4068.32</v>
      </c>
      <c r="T46" t="str">
        <f t="shared" si="3"/>
        <v>Lost Sale</v>
      </c>
      <c r="U46" t="str">
        <f t="shared" si="4"/>
        <v>No</v>
      </c>
      <c r="V46" t="str">
        <f t="shared" si="5"/>
        <v>Yes</v>
      </c>
      <c r="X46">
        <f t="shared" si="18"/>
        <v>559</v>
      </c>
      <c r="Y46">
        <f t="shared" si="6"/>
        <v>408</v>
      </c>
      <c r="Z46" s="18">
        <f t="shared" si="7"/>
        <v>2759712.3299794244</v>
      </c>
      <c r="AA46" s="18">
        <f t="shared" si="8"/>
        <v>330643.50635802455</v>
      </c>
      <c r="AB46" s="17">
        <f t="shared" si="19"/>
        <v>3.8641711229946525</v>
      </c>
      <c r="AC46" s="2" t="s">
        <v>49</v>
      </c>
      <c r="AD46" s="2" t="s">
        <v>19</v>
      </c>
      <c r="AE46" t="str">
        <f t="shared" si="9"/>
        <v>Electronics</v>
      </c>
      <c r="AF46" t="str">
        <f t="shared" si="10"/>
        <v>Electronics</v>
      </c>
      <c r="AG46" t="str" cm="1">
        <f t="array" ref="AG46">INDEX(AD:AD,ROW())</f>
        <v>Electronics</v>
      </c>
      <c r="AH46">
        <f t="shared" si="20"/>
        <v>12</v>
      </c>
      <c r="AI46" t="str">
        <f t="shared" si="11"/>
        <v>Electronics</v>
      </c>
      <c r="AK46">
        <f t="shared" si="12"/>
        <v>2023</v>
      </c>
      <c r="AL46">
        <f t="shared" si="13"/>
        <v>12</v>
      </c>
      <c r="AM46">
        <f t="shared" si="14"/>
        <v>5</v>
      </c>
      <c r="AN46">
        <f t="shared" si="15"/>
        <v>3</v>
      </c>
      <c r="AO46" t="str">
        <f t="shared" si="16"/>
        <v>Weekday</v>
      </c>
      <c r="AR46" s="20">
        <f t="shared" si="17"/>
        <v>1</v>
      </c>
    </row>
    <row r="47" spans="1:44" x14ac:dyDescent="0.35">
      <c r="A47" t="str">
        <f t="shared" si="1"/>
        <v>CUST0046</v>
      </c>
      <c r="B47" s="2" t="s">
        <v>124</v>
      </c>
      <c r="C47" s="4">
        <v>45480</v>
      </c>
      <c r="D47" s="2" t="s">
        <v>125</v>
      </c>
      <c r="E47" t="s">
        <v>5048</v>
      </c>
      <c r="F47" s="2" t="s">
        <v>29</v>
      </c>
      <c r="G47" s="2" t="s">
        <v>121</v>
      </c>
      <c r="H47" s="2">
        <v>1</v>
      </c>
      <c r="I47" s="19">
        <v>2355.31</v>
      </c>
      <c r="J47" s="2" t="s">
        <v>20</v>
      </c>
      <c r="K47" s="2" t="s">
        <v>16</v>
      </c>
      <c r="L47" s="2">
        <v>1</v>
      </c>
      <c r="M47" s="18">
        <f t="shared" si="2"/>
        <v>2355.31</v>
      </c>
      <c r="T47" t="str">
        <f t="shared" si="3"/>
        <v>Completed</v>
      </c>
      <c r="U47" t="str">
        <f t="shared" si="4"/>
        <v>Yes</v>
      </c>
      <c r="V47" t="str">
        <f t="shared" si="5"/>
        <v>No</v>
      </c>
      <c r="X47">
        <f t="shared" si="18"/>
        <v>590</v>
      </c>
      <c r="Y47">
        <f t="shared" si="6"/>
        <v>451</v>
      </c>
      <c r="Z47" s="18">
        <f t="shared" si="7"/>
        <v>1892867.2841657216</v>
      </c>
      <c r="AA47" s="18">
        <f t="shared" si="8"/>
        <v>199432.98236095349</v>
      </c>
      <c r="AB47" s="17">
        <f t="shared" si="19"/>
        <v>3.8949824970828471</v>
      </c>
      <c r="AC47" s="2" t="s">
        <v>121</v>
      </c>
      <c r="AD47" s="2" t="s">
        <v>29</v>
      </c>
      <c r="AE47" t="str">
        <f t="shared" si="9"/>
        <v>Fashion</v>
      </c>
      <c r="AF47" t="str">
        <f t="shared" si="10"/>
        <v>Fashion</v>
      </c>
      <c r="AG47" t="str" cm="1">
        <f t="array" ref="AG47">INDEX(AD:AD,ROW())</f>
        <v>Fashion</v>
      </c>
      <c r="AH47">
        <f t="shared" si="20"/>
        <v>45</v>
      </c>
      <c r="AI47" t="str">
        <f t="shared" si="11"/>
        <v>Fashion</v>
      </c>
      <c r="AK47">
        <f t="shared" si="12"/>
        <v>2024</v>
      </c>
      <c r="AL47">
        <f t="shared" si="13"/>
        <v>7</v>
      </c>
      <c r="AM47">
        <f t="shared" si="14"/>
        <v>7</v>
      </c>
      <c r="AN47">
        <f t="shared" si="15"/>
        <v>1</v>
      </c>
      <c r="AO47" t="str">
        <f t="shared" si="16"/>
        <v>Weekend</v>
      </c>
      <c r="AR47" s="20">
        <f t="shared" si="17"/>
        <v>0</v>
      </c>
    </row>
    <row r="48" spans="1:44" x14ac:dyDescent="0.35">
      <c r="A48" t="str">
        <f t="shared" si="1"/>
        <v>CUST0047</v>
      </c>
      <c r="B48" s="2" t="s">
        <v>126</v>
      </c>
      <c r="C48" s="4">
        <v>44998</v>
      </c>
      <c r="D48" s="2" t="s">
        <v>127</v>
      </c>
      <c r="E48" t="s">
        <v>5051</v>
      </c>
      <c r="F48" s="2" t="s">
        <v>19</v>
      </c>
      <c r="G48" s="2" t="s">
        <v>128</v>
      </c>
      <c r="H48" s="2">
        <v>3</v>
      </c>
      <c r="I48" s="19">
        <v>3229.33</v>
      </c>
      <c r="J48" s="2" t="s">
        <v>50</v>
      </c>
      <c r="K48" s="2" t="s">
        <v>16</v>
      </c>
      <c r="L48" s="2">
        <v>3</v>
      </c>
      <c r="M48" s="18">
        <f t="shared" si="2"/>
        <v>9687.99</v>
      </c>
      <c r="T48" t="str">
        <f t="shared" si="3"/>
        <v>Completed</v>
      </c>
      <c r="U48" t="str">
        <f t="shared" si="4"/>
        <v>Yes</v>
      </c>
      <c r="V48" t="str">
        <f t="shared" si="5"/>
        <v>No</v>
      </c>
      <c r="X48">
        <f t="shared" si="18"/>
        <v>619</v>
      </c>
      <c r="Y48">
        <f t="shared" si="6"/>
        <v>468</v>
      </c>
      <c r="Z48" s="18">
        <f t="shared" si="7"/>
        <v>2759712.3299794244</v>
      </c>
      <c r="AA48" s="18">
        <f t="shared" si="8"/>
        <v>330643.50635802455</v>
      </c>
      <c r="AB48" s="17">
        <f t="shared" si="19"/>
        <v>3.8641711229946525</v>
      </c>
      <c r="AC48" s="2" t="s">
        <v>128</v>
      </c>
      <c r="AD48" s="2" t="s">
        <v>19</v>
      </c>
      <c r="AE48" t="str">
        <f t="shared" si="9"/>
        <v>Electronics</v>
      </c>
      <c r="AF48" t="str">
        <f t="shared" si="10"/>
        <v>Electronics</v>
      </c>
      <c r="AG48" t="str" cm="1">
        <f t="array" ref="AG48">INDEX(AD:AD,ROW())</f>
        <v>Electronics</v>
      </c>
      <c r="AH48">
        <f t="shared" si="20"/>
        <v>48</v>
      </c>
      <c r="AI48" t="str">
        <f t="shared" si="11"/>
        <v>Electronics</v>
      </c>
      <c r="AK48">
        <f t="shared" si="12"/>
        <v>2023</v>
      </c>
      <c r="AL48">
        <f t="shared" si="13"/>
        <v>3</v>
      </c>
      <c r="AM48">
        <f t="shared" si="14"/>
        <v>13</v>
      </c>
      <c r="AN48">
        <f t="shared" si="15"/>
        <v>2</v>
      </c>
      <c r="AO48" t="str">
        <f t="shared" si="16"/>
        <v>Weekday</v>
      </c>
      <c r="AR48" s="20">
        <f t="shared" si="17"/>
        <v>0</v>
      </c>
    </row>
    <row r="49" spans="1:44" x14ac:dyDescent="0.35">
      <c r="A49" t="str">
        <f t="shared" si="1"/>
        <v>CUST0048</v>
      </c>
      <c r="B49" s="2" t="s">
        <v>129</v>
      </c>
      <c r="C49" s="4">
        <v>44983</v>
      </c>
      <c r="D49" s="2" t="s">
        <v>67</v>
      </c>
      <c r="E49" t="s">
        <v>5048</v>
      </c>
      <c r="F49" s="2" t="s">
        <v>13</v>
      </c>
      <c r="G49" s="2" t="s">
        <v>95</v>
      </c>
      <c r="H49" s="2">
        <v>1</v>
      </c>
      <c r="I49" s="19">
        <v>1871.21</v>
      </c>
      <c r="J49" s="2" t="s">
        <v>15</v>
      </c>
      <c r="K49" s="2" t="s">
        <v>16</v>
      </c>
      <c r="L49" s="31"/>
      <c r="M49" s="18">
        <f t="shared" si="2"/>
        <v>1871.21</v>
      </c>
      <c r="T49" t="str">
        <f t="shared" si="3"/>
        <v>Completed</v>
      </c>
      <c r="U49" t="str">
        <f t="shared" si="4"/>
        <v>Yes</v>
      </c>
      <c r="V49" t="str">
        <f t="shared" si="5"/>
        <v>No</v>
      </c>
      <c r="X49">
        <f t="shared" si="18"/>
        <v>590</v>
      </c>
      <c r="Y49">
        <f t="shared" si="6"/>
        <v>451</v>
      </c>
      <c r="Z49" s="18">
        <f t="shared" si="7"/>
        <v>1463424.4009529033</v>
      </c>
      <c r="AA49" s="18">
        <f t="shared" si="8"/>
        <v>118285.78776560788</v>
      </c>
      <c r="AB49" s="17">
        <f t="shared" si="19"/>
        <v>3.8140589569160999</v>
      </c>
      <c r="AC49" s="2" t="s">
        <v>95</v>
      </c>
      <c r="AD49" s="2" t="s">
        <v>13</v>
      </c>
      <c r="AE49" t="str">
        <f t="shared" si="9"/>
        <v>Home &amp; Kitchen</v>
      </c>
      <c r="AF49" t="str">
        <f t="shared" si="10"/>
        <v>Home &amp; Kitchen</v>
      </c>
      <c r="AG49" t="str" cm="1">
        <f t="array" ref="AG49">INDEX(AD:AD,ROW())</f>
        <v>Home &amp; Kitchen</v>
      </c>
      <c r="AH49">
        <f t="shared" si="20"/>
        <v>32</v>
      </c>
      <c r="AI49" t="str">
        <f t="shared" si="11"/>
        <v>Home &amp; Kitchen</v>
      </c>
      <c r="AK49">
        <f t="shared" si="12"/>
        <v>2023</v>
      </c>
      <c r="AL49">
        <f t="shared" si="13"/>
        <v>2</v>
      </c>
      <c r="AM49">
        <f t="shared" si="14"/>
        <v>26</v>
      </c>
      <c r="AN49">
        <f t="shared" si="15"/>
        <v>1</v>
      </c>
      <c r="AO49" t="str">
        <f t="shared" si="16"/>
        <v>Weekend</v>
      </c>
      <c r="AR49" s="20">
        <f t="shared" si="17"/>
        <v>0</v>
      </c>
    </row>
    <row r="50" spans="1:44" x14ac:dyDescent="0.35">
      <c r="A50" t="str">
        <f t="shared" si="1"/>
        <v>CUST0049</v>
      </c>
      <c r="B50" s="2" t="s">
        <v>130</v>
      </c>
      <c r="C50" s="4">
        <v>45239</v>
      </c>
      <c r="D50" s="2" t="s">
        <v>131</v>
      </c>
      <c r="E50" t="s">
        <v>5049</v>
      </c>
      <c r="F50" s="2" t="s">
        <v>23</v>
      </c>
      <c r="G50" s="2" t="s">
        <v>24</v>
      </c>
      <c r="H50" s="2">
        <v>3</v>
      </c>
      <c r="I50" s="19">
        <v>274.97000000000003</v>
      </c>
      <c r="J50" s="2" t="s">
        <v>20</v>
      </c>
      <c r="K50" s="2" t="s">
        <v>103</v>
      </c>
      <c r="L50" s="2">
        <v>5</v>
      </c>
      <c r="M50" s="18">
        <f t="shared" si="2"/>
        <v>824.91000000000008</v>
      </c>
      <c r="T50" t="str">
        <f t="shared" si="3"/>
        <v>Lost Sale</v>
      </c>
      <c r="U50" t="str">
        <f t="shared" si="4"/>
        <v>No</v>
      </c>
      <c r="V50" t="str">
        <f t="shared" si="5"/>
        <v>Yes</v>
      </c>
      <c r="X50">
        <f t="shared" si="18"/>
        <v>595</v>
      </c>
      <c r="Y50">
        <f t="shared" si="6"/>
        <v>444</v>
      </c>
      <c r="Z50" s="18">
        <f t="shared" si="7"/>
        <v>594714.6477588166</v>
      </c>
      <c r="AA50" s="18">
        <f t="shared" si="8"/>
        <v>60882.938065984097</v>
      </c>
      <c r="AB50" s="17">
        <f t="shared" si="19"/>
        <v>3.804733727810651</v>
      </c>
      <c r="AC50" s="2" t="s">
        <v>24</v>
      </c>
      <c r="AD50" s="2" t="s">
        <v>23</v>
      </c>
      <c r="AE50" t="str">
        <f t="shared" si="9"/>
        <v>Books</v>
      </c>
      <c r="AF50" t="str">
        <f t="shared" si="10"/>
        <v>Books</v>
      </c>
      <c r="AG50" t="str" cm="1">
        <f t="array" ref="AG50">INDEX(AD:AD,ROW())</f>
        <v>Books</v>
      </c>
      <c r="AH50">
        <f t="shared" si="20"/>
        <v>4</v>
      </c>
      <c r="AI50" t="str">
        <f t="shared" si="11"/>
        <v>Books</v>
      </c>
      <c r="AK50">
        <f t="shared" si="12"/>
        <v>2023</v>
      </c>
      <c r="AL50">
        <f t="shared" si="13"/>
        <v>11</v>
      </c>
      <c r="AM50">
        <f t="shared" si="14"/>
        <v>9</v>
      </c>
      <c r="AN50">
        <f t="shared" si="15"/>
        <v>5</v>
      </c>
      <c r="AO50" t="str">
        <f t="shared" si="16"/>
        <v>Weekday</v>
      </c>
      <c r="AR50" s="20">
        <f t="shared" si="17"/>
        <v>1</v>
      </c>
    </row>
    <row r="51" spans="1:44" x14ac:dyDescent="0.35">
      <c r="A51" t="str">
        <f t="shared" si="1"/>
        <v>CUST0050</v>
      </c>
      <c r="B51" s="2" t="s">
        <v>132</v>
      </c>
      <c r="C51" s="4">
        <v>45064</v>
      </c>
      <c r="D51" s="2" t="s">
        <v>133</v>
      </c>
      <c r="E51" t="s">
        <v>5052</v>
      </c>
      <c r="F51" s="2" t="s">
        <v>19</v>
      </c>
      <c r="G51" s="2" t="s">
        <v>128</v>
      </c>
      <c r="H51" s="2">
        <v>2</v>
      </c>
      <c r="I51" s="19">
        <v>1209.67</v>
      </c>
      <c r="J51" s="2" t="s">
        <v>20</v>
      </c>
      <c r="K51" s="2" t="s">
        <v>16</v>
      </c>
      <c r="L51" s="31"/>
      <c r="M51" s="18">
        <f t="shared" si="2"/>
        <v>2419.34</v>
      </c>
      <c r="T51" t="str">
        <f t="shared" si="3"/>
        <v>Completed</v>
      </c>
      <c r="U51" t="str">
        <f t="shared" si="4"/>
        <v>Yes</v>
      </c>
      <c r="V51" t="str">
        <f t="shared" si="5"/>
        <v>No</v>
      </c>
      <c r="X51">
        <f t="shared" si="18"/>
        <v>573</v>
      </c>
      <c r="Y51">
        <f t="shared" si="6"/>
        <v>450</v>
      </c>
      <c r="Z51" s="18">
        <f t="shared" si="7"/>
        <v>2759712.3299794244</v>
      </c>
      <c r="AA51" s="18">
        <f t="shared" si="8"/>
        <v>330643.50635802455</v>
      </c>
      <c r="AB51" s="17">
        <f t="shared" si="19"/>
        <v>3.8641711229946525</v>
      </c>
      <c r="AC51" s="2" t="s">
        <v>128</v>
      </c>
      <c r="AD51" s="2" t="s">
        <v>19</v>
      </c>
      <c r="AE51" t="str">
        <f t="shared" si="9"/>
        <v>Electronics</v>
      </c>
      <c r="AF51" t="str">
        <f t="shared" si="10"/>
        <v>Electronics</v>
      </c>
      <c r="AG51" t="str" cm="1">
        <f t="array" ref="AG51">INDEX(AD:AD,ROW())</f>
        <v>Electronics</v>
      </c>
      <c r="AH51">
        <f t="shared" si="20"/>
        <v>48</v>
      </c>
      <c r="AI51" t="str">
        <f t="shared" si="11"/>
        <v>Electronics</v>
      </c>
      <c r="AK51">
        <f t="shared" si="12"/>
        <v>2023</v>
      </c>
      <c r="AL51">
        <f t="shared" si="13"/>
        <v>5</v>
      </c>
      <c r="AM51">
        <f t="shared" si="14"/>
        <v>18</v>
      </c>
      <c r="AN51">
        <f t="shared" si="15"/>
        <v>5</v>
      </c>
      <c r="AO51" t="str">
        <f t="shared" si="16"/>
        <v>Weekday</v>
      </c>
      <c r="AR51" s="20">
        <f t="shared" si="17"/>
        <v>0</v>
      </c>
    </row>
    <row r="52" spans="1:44" x14ac:dyDescent="0.35">
      <c r="A52" t="str">
        <f t="shared" si="1"/>
        <v>CUST0051</v>
      </c>
      <c r="B52" s="2" t="s">
        <v>134</v>
      </c>
      <c r="C52" s="4">
        <v>45355</v>
      </c>
      <c r="D52" s="2" t="s">
        <v>135</v>
      </c>
      <c r="E52" t="s">
        <v>5054</v>
      </c>
      <c r="F52" s="2" t="s">
        <v>23</v>
      </c>
      <c r="G52" s="2" t="s">
        <v>46</v>
      </c>
      <c r="H52" s="2">
        <v>1</v>
      </c>
      <c r="I52" s="19">
        <v>451.32</v>
      </c>
      <c r="J52" s="2" t="s">
        <v>50</v>
      </c>
      <c r="K52" s="2" t="s">
        <v>16</v>
      </c>
      <c r="L52" s="2">
        <v>5</v>
      </c>
      <c r="M52" s="18">
        <f t="shared" si="2"/>
        <v>451.32</v>
      </c>
      <c r="T52" t="str">
        <f t="shared" si="3"/>
        <v>Completed</v>
      </c>
      <c r="U52" t="str">
        <f t="shared" si="4"/>
        <v>No</v>
      </c>
      <c r="V52" t="str">
        <f t="shared" si="5"/>
        <v>No</v>
      </c>
      <c r="X52">
        <f t="shared" si="18"/>
        <v>558</v>
      </c>
      <c r="Y52">
        <f t="shared" si="6"/>
        <v>430</v>
      </c>
      <c r="Z52" s="18">
        <f t="shared" si="7"/>
        <v>594714.6477588166</v>
      </c>
      <c r="AA52" s="18">
        <f t="shared" si="8"/>
        <v>60882.938065984097</v>
      </c>
      <c r="AB52" s="17">
        <f t="shared" si="19"/>
        <v>3.804733727810651</v>
      </c>
      <c r="AC52" s="2" t="s">
        <v>46</v>
      </c>
      <c r="AD52" s="2" t="s">
        <v>23</v>
      </c>
      <c r="AE52" t="str">
        <f t="shared" si="9"/>
        <v>Books</v>
      </c>
      <c r="AF52" t="str">
        <f t="shared" si="10"/>
        <v>Books</v>
      </c>
      <c r="AG52" t="str" cm="1">
        <f t="array" ref="AG52">INDEX(AD:AD,ROW())</f>
        <v>Books</v>
      </c>
      <c r="AH52">
        <f t="shared" si="20"/>
        <v>11</v>
      </c>
      <c r="AI52" t="str">
        <f t="shared" si="11"/>
        <v>Books</v>
      </c>
      <c r="AK52">
        <f t="shared" si="12"/>
        <v>2024</v>
      </c>
      <c r="AL52">
        <f t="shared" si="13"/>
        <v>3</v>
      </c>
      <c r="AM52">
        <f t="shared" si="14"/>
        <v>4</v>
      </c>
      <c r="AN52">
        <f t="shared" si="15"/>
        <v>2</v>
      </c>
      <c r="AO52" t="str">
        <f t="shared" si="16"/>
        <v>Weekday</v>
      </c>
      <c r="AR52" s="20">
        <f t="shared" si="17"/>
        <v>0</v>
      </c>
    </row>
    <row r="53" spans="1:44" x14ac:dyDescent="0.35">
      <c r="A53" t="str">
        <f t="shared" si="1"/>
        <v>CUST0052</v>
      </c>
      <c r="B53" s="2" t="s">
        <v>136</v>
      </c>
      <c r="C53" s="4">
        <v>45817</v>
      </c>
      <c r="D53" s="2" t="s">
        <v>137</v>
      </c>
      <c r="E53" t="s">
        <v>5048</v>
      </c>
      <c r="F53" s="2" t="s">
        <v>29</v>
      </c>
      <c r="G53" s="2" t="s">
        <v>138</v>
      </c>
      <c r="H53" s="2">
        <v>1</v>
      </c>
      <c r="I53" s="19">
        <v>1743.75</v>
      </c>
      <c r="J53" s="2" t="s">
        <v>50</v>
      </c>
      <c r="K53" s="2" t="s">
        <v>76</v>
      </c>
      <c r="L53" s="2">
        <v>5</v>
      </c>
      <c r="M53" s="18">
        <f t="shared" si="2"/>
        <v>1743.75</v>
      </c>
      <c r="T53" t="str">
        <f t="shared" si="3"/>
        <v>Completed</v>
      </c>
      <c r="U53" t="str">
        <f t="shared" si="4"/>
        <v>No</v>
      </c>
      <c r="V53" t="str">
        <f t="shared" si="5"/>
        <v>No</v>
      </c>
      <c r="X53">
        <f t="shared" si="18"/>
        <v>590</v>
      </c>
      <c r="Y53">
        <f t="shared" si="6"/>
        <v>451</v>
      </c>
      <c r="Z53" s="18">
        <f t="shared" si="7"/>
        <v>1892867.2841657216</v>
      </c>
      <c r="AA53" s="18">
        <f t="shared" si="8"/>
        <v>199432.98236095349</v>
      </c>
      <c r="AB53" s="17">
        <f t="shared" si="19"/>
        <v>3.8949824970828471</v>
      </c>
      <c r="AC53" s="2" t="s">
        <v>138</v>
      </c>
      <c r="AD53" s="2" t="s">
        <v>29</v>
      </c>
      <c r="AE53" t="str">
        <f t="shared" si="9"/>
        <v>Fashion</v>
      </c>
      <c r="AF53" t="str">
        <f t="shared" si="10"/>
        <v>Fashion</v>
      </c>
      <c r="AG53" t="str" cm="1">
        <f t="array" ref="AG53">INDEX(AD:AD,ROW())</f>
        <v>Fashion</v>
      </c>
      <c r="AH53">
        <f t="shared" si="20"/>
        <v>53</v>
      </c>
      <c r="AI53" t="str">
        <f t="shared" si="11"/>
        <v>Fashion</v>
      </c>
      <c r="AK53">
        <f t="shared" si="12"/>
        <v>2025</v>
      </c>
      <c r="AL53">
        <f t="shared" si="13"/>
        <v>6</v>
      </c>
      <c r="AM53">
        <f t="shared" si="14"/>
        <v>9</v>
      </c>
      <c r="AN53">
        <f t="shared" si="15"/>
        <v>2</v>
      </c>
      <c r="AO53" t="str">
        <f t="shared" si="16"/>
        <v>Weekday</v>
      </c>
      <c r="AR53" s="20">
        <f t="shared" si="17"/>
        <v>1</v>
      </c>
    </row>
    <row r="54" spans="1:44" x14ac:dyDescent="0.35">
      <c r="A54" t="str">
        <f t="shared" si="1"/>
        <v>CUST0053</v>
      </c>
      <c r="B54" s="2" t="s">
        <v>139</v>
      </c>
      <c r="C54" s="4">
        <v>45229</v>
      </c>
      <c r="D54" s="2" t="s">
        <v>140</v>
      </c>
      <c r="E54" t="s">
        <v>5048</v>
      </c>
      <c r="F54" s="2" t="s">
        <v>13</v>
      </c>
      <c r="G54" s="2" t="s">
        <v>95</v>
      </c>
      <c r="H54" s="2">
        <v>1</v>
      </c>
      <c r="I54" s="19">
        <v>723.22</v>
      </c>
      <c r="J54" s="2" t="s">
        <v>20</v>
      </c>
      <c r="K54" s="2" t="s">
        <v>76</v>
      </c>
      <c r="L54" s="2">
        <v>4</v>
      </c>
      <c r="M54" s="18">
        <f t="shared" si="2"/>
        <v>723.22</v>
      </c>
      <c r="T54" t="str">
        <f t="shared" si="3"/>
        <v>Completed</v>
      </c>
      <c r="U54" t="str">
        <f t="shared" si="4"/>
        <v>No</v>
      </c>
      <c r="V54" t="str">
        <f t="shared" si="5"/>
        <v>No</v>
      </c>
      <c r="X54">
        <f t="shared" si="18"/>
        <v>590</v>
      </c>
      <c r="Y54">
        <f t="shared" si="6"/>
        <v>451</v>
      </c>
      <c r="Z54" s="18">
        <f t="shared" si="7"/>
        <v>1463424.4009529033</v>
      </c>
      <c r="AA54" s="18">
        <f t="shared" si="8"/>
        <v>118285.78776560788</v>
      </c>
      <c r="AB54" s="17">
        <f t="shared" si="19"/>
        <v>3.8140589569160999</v>
      </c>
      <c r="AC54" s="2" t="s">
        <v>95</v>
      </c>
      <c r="AD54" s="2" t="s">
        <v>13</v>
      </c>
      <c r="AE54" t="str">
        <f t="shared" si="9"/>
        <v>Home &amp; Kitchen</v>
      </c>
      <c r="AF54" t="str">
        <f t="shared" si="10"/>
        <v>Home &amp; Kitchen</v>
      </c>
      <c r="AG54" t="str" cm="1">
        <f t="array" ref="AG54">INDEX(AD:AD,ROW())</f>
        <v>Home &amp; Kitchen</v>
      </c>
      <c r="AH54">
        <f t="shared" si="20"/>
        <v>32</v>
      </c>
      <c r="AI54" t="str">
        <f t="shared" si="11"/>
        <v>Home &amp; Kitchen</v>
      </c>
      <c r="AK54">
        <f t="shared" si="12"/>
        <v>2023</v>
      </c>
      <c r="AL54">
        <f t="shared" si="13"/>
        <v>10</v>
      </c>
      <c r="AM54">
        <f t="shared" si="14"/>
        <v>30</v>
      </c>
      <c r="AN54">
        <f t="shared" si="15"/>
        <v>2</v>
      </c>
      <c r="AO54" t="str">
        <f t="shared" si="16"/>
        <v>Weekday</v>
      </c>
      <c r="AR54" s="20">
        <f t="shared" si="17"/>
        <v>1</v>
      </c>
    </row>
    <row r="55" spans="1:44" x14ac:dyDescent="0.35">
      <c r="A55" t="str">
        <f t="shared" si="1"/>
        <v>CUST0054</v>
      </c>
      <c r="B55" s="2" t="s">
        <v>141</v>
      </c>
      <c r="C55" s="4">
        <v>45286</v>
      </c>
      <c r="D55" s="2" t="s">
        <v>142</v>
      </c>
      <c r="E55" t="s">
        <v>5052</v>
      </c>
      <c r="F55" s="2" t="s">
        <v>29</v>
      </c>
      <c r="G55" s="2" t="s">
        <v>5043</v>
      </c>
      <c r="H55" s="2">
        <v>1</v>
      </c>
      <c r="I55" s="19">
        <v>2314.0700000000002</v>
      </c>
      <c r="J55" s="2" t="s">
        <v>5046</v>
      </c>
      <c r="K55" s="2" t="s">
        <v>16</v>
      </c>
      <c r="L55" s="2">
        <v>5</v>
      </c>
      <c r="M55" s="18">
        <f t="shared" si="2"/>
        <v>2314.0700000000002</v>
      </c>
      <c r="T55" t="str">
        <f t="shared" si="3"/>
        <v>Completed</v>
      </c>
      <c r="U55" t="str">
        <f t="shared" si="4"/>
        <v>Yes</v>
      </c>
      <c r="V55" t="str">
        <f t="shared" si="5"/>
        <v>No</v>
      </c>
      <c r="X55">
        <f t="shared" si="18"/>
        <v>573</v>
      </c>
      <c r="Y55">
        <f t="shared" si="6"/>
        <v>450</v>
      </c>
      <c r="Z55" s="18">
        <f t="shared" si="7"/>
        <v>1892867.2841657216</v>
      </c>
      <c r="AA55" s="18">
        <f t="shared" si="8"/>
        <v>199432.98236095349</v>
      </c>
      <c r="AB55" s="17">
        <f t="shared" si="19"/>
        <v>3.8949824970828471</v>
      </c>
      <c r="AC55" s="2" t="s">
        <v>5043</v>
      </c>
      <c r="AD55" s="2" t="s">
        <v>29</v>
      </c>
      <c r="AE55" t="str">
        <f t="shared" si="9"/>
        <v>Fashion</v>
      </c>
      <c r="AF55" t="str">
        <f t="shared" si="10"/>
        <v>Fashion</v>
      </c>
      <c r="AG55" t="str" cm="1">
        <f t="array" ref="AG55">INDEX(AD:AD,ROW())</f>
        <v>Fashion</v>
      </c>
      <c r="AH55">
        <f t="shared" si="20"/>
        <v>55</v>
      </c>
      <c r="AI55" t="str">
        <f t="shared" si="11"/>
        <v>Fashion</v>
      </c>
      <c r="AK55">
        <f t="shared" si="12"/>
        <v>2023</v>
      </c>
      <c r="AL55">
        <f t="shared" si="13"/>
        <v>12</v>
      </c>
      <c r="AM55">
        <f t="shared" si="14"/>
        <v>26</v>
      </c>
      <c r="AN55">
        <f t="shared" si="15"/>
        <v>3</v>
      </c>
      <c r="AO55" t="str">
        <f t="shared" si="16"/>
        <v>Weekday</v>
      </c>
      <c r="AR55" s="20">
        <f t="shared" si="17"/>
        <v>0</v>
      </c>
    </row>
    <row r="56" spans="1:44" x14ac:dyDescent="0.35">
      <c r="A56" t="str">
        <f t="shared" si="1"/>
        <v>CUST0055</v>
      </c>
      <c r="B56" s="2" t="s">
        <v>143</v>
      </c>
      <c r="C56" s="4">
        <v>45516</v>
      </c>
      <c r="D56" s="2" t="s">
        <v>144</v>
      </c>
      <c r="E56" t="s">
        <v>5049</v>
      </c>
      <c r="F56" s="2" t="s">
        <v>13</v>
      </c>
      <c r="G56" s="2" t="s">
        <v>95</v>
      </c>
      <c r="H56" s="2">
        <v>1</v>
      </c>
      <c r="I56" s="19">
        <v>1058.93</v>
      </c>
      <c r="J56" s="2" t="s">
        <v>15</v>
      </c>
      <c r="K56" s="2" t="s">
        <v>16</v>
      </c>
      <c r="L56" s="2">
        <v>3</v>
      </c>
      <c r="M56" s="18">
        <f t="shared" si="2"/>
        <v>1058.93</v>
      </c>
      <c r="T56" t="str">
        <f t="shared" si="3"/>
        <v>Completed</v>
      </c>
      <c r="U56" t="str">
        <f t="shared" si="4"/>
        <v>Yes</v>
      </c>
      <c r="V56" t="str">
        <f t="shared" si="5"/>
        <v>No</v>
      </c>
      <c r="X56">
        <f t="shared" si="18"/>
        <v>595</v>
      </c>
      <c r="Y56">
        <f t="shared" si="6"/>
        <v>444</v>
      </c>
      <c r="Z56" s="18">
        <f t="shared" si="7"/>
        <v>1463424.4009529033</v>
      </c>
      <c r="AA56" s="18">
        <f t="shared" si="8"/>
        <v>118285.78776560788</v>
      </c>
      <c r="AB56" s="17">
        <f t="shared" si="19"/>
        <v>3.8140589569160999</v>
      </c>
      <c r="AC56" s="2" t="s">
        <v>95</v>
      </c>
      <c r="AD56" s="2" t="s">
        <v>13</v>
      </c>
      <c r="AE56" t="str">
        <f t="shared" si="9"/>
        <v>Home &amp; Kitchen</v>
      </c>
      <c r="AF56" t="str">
        <f t="shared" si="10"/>
        <v>Home &amp; Kitchen</v>
      </c>
      <c r="AG56" t="str" cm="1">
        <f t="array" ref="AG56">INDEX(AD:AD,ROW())</f>
        <v>Home &amp; Kitchen</v>
      </c>
      <c r="AH56">
        <f t="shared" si="20"/>
        <v>32</v>
      </c>
      <c r="AI56" t="str">
        <f t="shared" si="11"/>
        <v>Home &amp; Kitchen</v>
      </c>
      <c r="AK56">
        <f t="shared" si="12"/>
        <v>2024</v>
      </c>
      <c r="AL56">
        <f t="shared" si="13"/>
        <v>8</v>
      </c>
      <c r="AM56">
        <f t="shared" si="14"/>
        <v>12</v>
      </c>
      <c r="AN56">
        <f t="shared" si="15"/>
        <v>2</v>
      </c>
      <c r="AO56" t="str">
        <f t="shared" si="16"/>
        <v>Weekday</v>
      </c>
      <c r="AR56" s="20">
        <f t="shared" si="17"/>
        <v>0</v>
      </c>
    </row>
    <row r="57" spans="1:44" x14ac:dyDescent="0.35">
      <c r="A57" t="str">
        <f t="shared" si="1"/>
        <v>CUST0056</v>
      </c>
      <c r="B57" s="2" t="s">
        <v>145</v>
      </c>
      <c r="C57" s="4">
        <v>44974</v>
      </c>
      <c r="D57" s="2" t="s">
        <v>146</v>
      </c>
      <c r="E57" t="s">
        <v>5052</v>
      </c>
      <c r="F57" s="2" t="s">
        <v>13</v>
      </c>
      <c r="G57" s="2" t="s">
        <v>37</v>
      </c>
      <c r="H57" s="2">
        <v>1</v>
      </c>
      <c r="I57" s="19">
        <v>1734.31</v>
      </c>
      <c r="J57" s="2" t="s">
        <v>5047</v>
      </c>
      <c r="K57" s="2" t="s">
        <v>16</v>
      </c>
      <c r="L57" s="2">
        <v>4</v>
      </c>
      <c r="M57" s="18">
        <f t="shared" si="2"/>
        <v>1734.31</v>
      </c>
      <c r="T57" t="str">
        <f t="shared" si="3"/>
        <v>Completed</v>
      </c>
      <c r="U57" t="str">
        <f t="shared" si="4"/>
        <v>Yes</v>
      </c>
      <c r="V57" t="str">
        <f t="shared" si="5"/>
        <v>No</v>
      </c>
      <c r="X57">
        <f t="shared" si="18"/>
        <v>573</v>
      </c>
      <c r="Y57">
        <f t="shared" si="6"/>
        <v>450</v>
      </c>
      <c r="Z57" s="18">
        <f t="shared" si="7"/>
        <v>1463424.4009529033</v>
      </c>
      <c r="AA57" s="18">
        <f t="shared" si="8"/>
        <v>118285.78776560788</v>
      </c>
      <c r="AB57" s="17">
        <f t="shared" si="19"/>
        <v>3.8140589569160999</v>
      </c>
      <c r="AC57" s="2" t="s">
        <v>37</v>
      </c>
      <c r="AD57" s="2" t="s">
        <v>13</v>
      </c>
      <c r="AE57" t="str">
        <f t="shared" si="9"/>
        <v>Home &amp; Kitchen</v>
      </c>
      <c r="AF57" t="str">
        <f t="shared" si="10"/>
        <v>Home &amp; Kitchen</v>
      </c>
      <c r="AG57" t="str" cm="1">
        <f t="array" ref="AG57">INDEX(AD:AD,ROW())</f>
        <v>Home &amp; Kitchen</v>
      </c>
      <c r="AH57">
        <f t="shared" si="20"/>
        <v>8</v>
      </c>
      <c r="AI57" t="str">
        <f t="shared" si="11"/>
        <v>Home &amp; Kitchen</v>
      </c>
      <c r="AK57">
        <f t="shared" si="12"/>
        <v>2023</v>
      </c>
      <c r="AL57">
        <f t="shared" si="13"/>
        <v>2</v>
      </c>
      <c r="AM57">
        <f t="shared" si="14"/>
        <v>17</v>
      </c>
      <c r="AN57">
        <f t="shared" si="15"/>
        <v>6</v>
      </c>
      <c r="AO57" t="str">
        <f t="shared" si="16"/>
        <v>Weekday</v>
      </c>
      <c r="AR57" s="20">
        <f t="shared" si="17"/>
        <v>0</v>
      </c>
    </row>
    <row r="58" spans="1:44" x14ac:dyDescent="0.35">
      <c r="A58" t="str">
        <f t="shared" si="1"/>
        <v>CUST0057</v>
      </c>
      <c r="B58" s="2" t="s">
        <v>147</v>
      </c>
      <c r="C58" s="4">
        <v>45630</v>
      </c>
      <c r="D58" s="2" t="s">
        <v>148</v>
      </c>
      <c r="E58" t="s">
        <v>5051</v>
      </c>
      <c r="F58" s="2" t="s">
        <v>23</v>
      </c>
      <c r="G58" s="2" t="s">
        <v>75</v>
      </c>
      <c r="H58" s="2">
        <v>1</v>
      </c>
      <c r="I58" s="19">
        <v>386.46</v>
      </c>
      <c r="J58" s="2" t="s">
        <v>5046</v>
      </c>
      <c r="K58" s="2" t="s">
        <v>16</v>
      </c>
      <c r="L58" s="2">
        <v>4</v>
      </c>
      <c r="M58" s="18">
        <f t="shared" si="2"/>
        <v>386.46</v>
      </c>
      <c r="T58" t="str">
        <f t="shared" si="3"/>
        <v>Completed</v>
      </c>
      <c r="U58" t="str">
        <f t="shared" si="4"/>
        <v>No</v>
      </c>
      <c r="V58" t="str">
        <f t="shared" si="5"/>
        <v>No</v>
      </c>
      <c r="X58">
        <f t="shared" si="18"/>
        <v>619</v>
      </c>
      <c r="Y58">
        <f t="shared" si="6"/>
        <v>468</v>
      </c>
      <c r="Z58" s="18">
        <f t="shared" si="7"/>
        <v>594714.6477588166</v>
      </c>
      <c r="AA58" s="18">
        <f t="shared" si="8"/>
        <v>60882.938065984097</v>
      </c>
      <c r="AB58" s="17">
        <f t="shared" si="19"/>
        <v>3.804733727810651</v>
      </c>
      <c r="AC58" s="2" t="s">
        <v>75</v>
      </c>
      <c r="AD58" s="2" t="s">
        <v>23</v>
      </c>
      <c r="AE58" t="str">
        <f t="shared" si="9"/>
        <v>Books</v>
      </c>
      <c r="AF58" t="str">
        <f t="shared" si="10"/>
        <v>Books</v>
      </c>
      <c r="AG58" t="str" cm="1">
        <f t="array" ref="AG58">INDEX(AD:AD,ROW())</f>
        <v>Books</v>
      </c>
      <c r="AH58">
        <f t="shared" si="20"/>
        <v>23</v>
      </c>
      <c r="AI58" t="str">
        <f t="shared" si="11"/>
        <v>Books</v>
      </c>
      <c r="AK58">
        <f t="shared" si="12"/>
        <v>2024</v>
      </c>
      <c r="AL58">
        <f t="shared" si="13"/>
        <v>12</v>
      </c>
      <c r="AM58">
        <f t="shared" si="14"/>
        <v>4</v>
      </c>
      <c r="AN58">
        <f t="shared" si="15"/>
        <v>4</v>
      </c>
      <c r="AO58" t="str">
        <f t="shared" si="16"/>
        <v>Weekday</v>
      </c>
      <c r="AR58" s="20">
        <f t="shared" si="17"/>
        <v>0</v>
      </c>
    </row>
    <row r="59" spans="1:44" x14ac:dyDescent="0.35">
      <c r="A59" t="str">
        <f t="shared" si="1"/>
        <v>CUST0058</v>
      </c>
      <c r="B59" s="2" t="s">
        <v>149</v>
      </c>
      <c r="C59" s="4">
        <v>45780</v>
      </c>
      <c r="D59" s="2" t="s">
        <v>150</v>
      </c>
      <c r="E59" t="s">
        <v>5053</v>
      </c>
      <c r="F59" s="2" t="s">
        <v>29</v>
      </c>
      <c r="G59" s="2" t="s">
        <v>5041</v>
      </c>
      <c r="H59" s="2">
        <v>1</v>
      </c>
      <c r="I59" s="19">
        <v>2457.71</v>
      </c>
      <c r="J59" s="2" t="s">
        <v>15</v>
      </c>
      <c r="K59" s="2" t="s">
        <v>16</v>
      </c>
      <c r="L59" s="2">
        <v>4</v>
      </c>
      <c r="M59" s="18">
        <f t="shared" si="2"/>
        <v>2457.71</v>
      </c>
      <c r="T59" t="str">
        <f t="shared" si="3"/>
        <v>Completed</v>
      </c>
      <c r="U59" t="str">
        <f t="shared" si="4"/>
        <v>Yes</v>
      </c>
      <c r="V59" t="str">
        <f t="shared" si="5"/>
        <v>No</v>
      </c>
      <c r="X59">
        <f t="shared" si="18"/>
        <v>559</v>
      </c>
      <c r="Y59">
        <f t="shared" si="6"/>
        <v>408</v>
      </c>
      <c r="Z59" s="18">
        <f t="shared" si="7"/>
        <v>1892867.2841657216</v>
      </c>
      <c r="AA59" s="18">
        <f t="shared" si="8"/>
        <v>199432.98236095349</v>
      </c>
      <c r="AB59" s="17">
        <f t="shared" si="19"/>
        <v>3.8949824970828471</v>
      </c>
      <c r="AC59" s="2" t="s">
        <v>5041</v>
      </c>
      <c r="AD59" s="2" t="s">
        <v>29</v>
      </c>
      <c r="AE59" t="str">
        <f t="shared" si="9"/>
        <v>Fashion</v>
      </c>
      <c r="AF59" t="str">
        <f t="shared" si="10"/>
        <v>Fashion</v>
      </c>
      <c r="AG59" t="str" cm="1">
        <f t="array" ref="AG59">INDEX(AD:AD,ROW())</f>
        <v>Fashion</v>
      </c>
      <c r="AH59">
        <f t="shared" si="20"/>
        <v>15</v>
      </c>
      <c r="AI59" t="str">
        <f t="shared" si="11"/>
        <v>Fashion</v>
      </c>
      <c r="AK59">
        <f t="shared" si="12"/>
        <v>2025</v>
      </c>
      <c r="AL59">
        <f t="shared" si="13"/>
        <v>5</v>
      </c>
      <c r="AM59">
        <f t="shared" si="14"/>
        <v>3</v>
      </c>
      <c r="AN59">
        <f t="shared" si="15"/>
        <v>7</v>
      </c>
      <c r="AO59" t="str">
        <f t="shared" si="16"/>
        <v>Weekend</v>
      </c>
      <c r="AR59" s="20">
        <f t="shared" si="17"/>
        <v>0</v>
      </c>
    </row>
    <row r="60" spans="1:44" x14ac:dyDescent="0.35">
      <c r="A60" t="str">
        <f t="shared" si="1"/>
        <v>CUST0059</v>
      </c>
      <c r="B60" s="2" t="s">
        <v>151</v>
      </c>
      <c r="C60" s="4">
        <v>45431</v>
      </c>
      <c r="D60" s="2" t="s">
        <v>152</v>
      </c>
      <c r="E60" t="s">
        <v>5055</v>
      </c>
      <c r="F60" s="2" t="s">
        <v>13</v>
      </c>
      <c r="G60" s="2" t="s">
        <v>95</v>
      </c>
      <c r="H60" s="2">
        <v>1</v>
      </c>
      <c r="I60" s="19">
        <v>464.83</v>
      </c>
      <c r="J60" s="2" t="s">
        <v>50</v>
      </c>
      <c r="K60" s="2" t="s">
        <v>16</v>
      </c>
      <c r="L60" s="2">
        <v>4</v>
      </c>
      <c r="M60" s="18">
        <f t="shared" si="2"/>
        <v>464.83</v>
      </c>
      <c r="T60" t="str">
        <f t="shared" si="3"/>
        <v>Completed</v>
      </c>
      <c r="U60" t="str">
        <f t="shared" si="4"/>
        <v>No</v>
      </c>
      <c r="V60" t="str">
        <f t="shared" si="5"/>
        <v>No</v>
      </c>
      <c r="X60">
        <f t="shared" si="18"/>
        <v>567</v>
      </c>
      <c r="Y60">
        <f t="shared" si="6"/>
        <v>440</v>
      </c>
      <c r="Z60" s="18">
        <f t="shared" si="7"/>
        <v>1463424.4009529033</v>
      </c>
      <c r="AA60" s="18">
        <f t="shared" si="8"/>
        <v>118285.78776560788</v>
      </c>
      <c r="AB60" s="17">
        <f t="shared" si="19"/>
        <v>3.8140589569160999</v>
      </c>
      <c r="AC60" s="2" t="s">
        <v>95</v>
      </c>
      <c r="AD60" s="2" t="s">
        <v>13</v>
      </c>
      <c r="AE60" t="str">
        <f t="shared" si="9"/>
        <v>Home &amp; Kitchen</v>
      </c>
      <c r="AF60" t="str">
        <f t="shared" si="10"/>
        <v>Home &amp; Kitchen</v>
      </c>
      <c r="AG60" t="str" cm="1">
        <f t="array" ref="AG60">INDEX(AD:AD,ROW())</f>
        <v>Home &amp; Kitchen</v>
      </c>
      <c r="AH60">
        <f t="shared" si="20"/>
        <v>32</v>
      </c>
      <c r="AI60" t="str">
        <f t="shared" si="11"/>
        <v>Home &amp; Kitchen</v>
      </c>
      <c r="AK60">
        <f t="shared" si="12"/>
        <v>2024</v>
      </c>
      <c r="AL60">
        <f t="shared" si="13"/>
        <v>5</v>
      </c>
      <c r="AM60">
        <f t="shared" si="14"/>
        <v>19</v>
      </c>
      <c r="AN60">
        <f t="shared" si="15"/>
        <v>1</v>
      </c>
      <c r="AO60" t="str">
        <f t="shared" si="16"/>
        <v>Weekend</v>
      </c>
      <c r="AR60" s="20">
        <f t="shared" si="17"/>
        <v>0</v>
      </c>
    </row>
    <row r="61" spans="1:44" x14ac:dyDescent="0.35">
      <c r="A61" t="str">
        <f t="shared" si="1"/>
        <v>CUST0060</v>
      </c>
      <c r="B61" s="2" t="s">
        <v>153</v>
      </c>
      <c r="C61" s="4">
        <v>45046</v>
      </c>
      <c r="D61" s="2" t="s">
        <v>154</v>
      </c>
      <c r="E61" t="s">
        <v>5051</v>
      </c>
      <c r="F61" s="2" t="s">
        <v>13</v>
      </c>
      <c r="G61" s="2" t="s">
        <v>95</v>
      </c>
      <c r="H61" s="2">
        <v>2</v>
      </c>
      <c r="I61" s="19">
        <v>1924.98</v>
      </c>
      <c r="J61" s="2" t="s">
        <v>5046</v>
      </c>
      <c r="K61" s="2" t="s">
        <v>16</v>
      </c>
      <c r="L61" s="2">
        <v>4</v>
      </c>
      <c r="M61" s="18">
        <f t="shared" si="2"/>
        <v>3849.96</v>
      </c>
      <c r="T61" t="str">
        <f t="shared" si="3"/>
        <v>Completed</v>
      </c>
      <c r="U61" t="str">
        <f t="shared" si="4"/>
        <v>Yes</v>
      </c>
      <c r="V61" t="str">
        <f t="shared" si="5"/>
        <v>No</v>
      </c>
      <c r="X61">
        <f t="shared" si="18"/>
        <v>619</v>
      </c>
      <c r="Y61">
        <f t="shared" si="6"/>
        <v>468</v>
      </c>
      <c r="Z61" s="18">
        <f t="shared" si="7"/>
        <v>1463424.4009529033</v>
      </c>
      <c r="AA61" s="18">
        <f t="shared" si="8"/>
        <v>118285.78776560788</v>
      </c>
      <c r="AB61" s="17">
        <f t="shared" si="19"/>
        <v>3.8140589569160999</v>
      </c>
      <c r="AC61" s="2" t="s">
        <v>95</v>
      </c>
      <c r="AD61" s="2" t="s">
        <v>13</v>
      </c>
      <c r="AE61" t="str">
        <f t="shared" si="9"/>
        <v>Home &amp; Kitchen</v>
      </c>
      <c r="AF61" t="str">
        <f t="shared" si="10"/>
        <v>Home &amp; Kitchen</v>
      </c>
      <c r="AG61" t="str" cm="1">
        <f t="array" ref="AG61">INDEX(AD:AD,ROW())</f>
        <v>Home &amp; Kitchen</v>
      </c>
      <c r="AH61">
        <f t="shared" si="20"/>
        <v>32</v>
      </c>
      <c r="AI61" t="str">
        <f t="shared" si="11"/>
        <v>Home &amp; Kitchen</v>
      </c>
      <c r="AK61">
        <f t="shared" si="12"/>
        <v>2023</v>
      </c>
      <c r="AL61">
        <f t="shared" si="13"/>
        <v>4</v>
      </c>
      <c r="AM61">
        <f t="shared" si="14"/>
        <v>30</v>
      </c>
      <c r="AN61">
        <f t="shared" si="15"/>
        <v>1</v>
      </c>
      <c r="AO61" t="str">
        <f t="shared" si="16"/>
        <v>Weekend</v>
      </c>
      <c r="AR61" s="20">
        <f t="shared" si="17"/>
        <v>0</v>
      </c>
    </row>
    <row r="62" spans="1:44" x14ac:dyDescent="0.35">
      <c r="A62" t="str">
        <f t="shared" si="1"/>
        <v>CUST0061</v>
      </c>
      <c r="B62" s="2" t="s">
        <v>155</v>
      </c>
      <c r="C62" s="4">
        <v>45493</v>
      </c>
      <c r="D62" s="2" t="s">
        <v>156</v>
      </c>
      <c r="E62" t="s">
        <v>5054</v>
      </c>
      <c r="F62" s="2" t="s">
        <v>19</v>
      </c>
      <c r="G62" s="2" t="s">
        <v>5040</v>
      </c>
      <c r="H62" s="2">
        <v>1</v>
      </c>
      <c r="I62" s="19">
        <v>1388.1</v>
      </c>
      <c r="J62" s="2" t="s">
        <v>5047</v>
      </c>
      <c r="K62" s="2" t="s">
        <v>16</v>
      </c>
      <c r="L62" s="2">
        <v>3</v>
      </c>
      <c r="M62" s="18">
        <f t="shared" si="2"/>
        <v>1388.1</v>
      </c>
      <c r="T62" t="str">
        <f t="shared" si="3"/>
        <v>Completed</v>
      </c>
      <c r="U62" t="str">
        <f t="shared" si="4"/>
        <v>Yes</v>
      </c>
      <c r="V62" t="str">
        <f t="shared" si="5"/>
        <v>No</v>
      </c>
      <c r="X62">
        <f t="shared" si="18"/>
        <v>558</v>
      </c>
      <c r="Y62">
        <f t="shared" si="6"/>
        <v>430</v>
      </c>
      <c r="Z62" s="18">
        <f t="shared" si="7"/>
        <v>2759712.3299794244</v>
      </c>
      <c r="AA62" s="18">
        <f t="shared" si="8"/>
        <v>330643.50635802455</v>
      </c>
      <c r="AB62" s="17">
        <f t="shared" si="19"/>
        <v>3.8641711229946525</v>
      </c>
      <c r="AC62" s="2" t="s">
        <v>5040</v>
      </c>
      <c r="AD62" s="2" t="s">
        <v>19</v>
      </c>
      <c r="AE62" t="str">
        <f t="shared" si="9"/>
        <v>Electronics</v>
      </c>
      <c r="AF62" t="str">
        <f t="shared" si="10"/>
        <v>Electronics</v>
      </c>
      <c r="AG62" t="str" cm="1">
        <f t="array" ref="AG62">INDEX(AD:AD,ROW())</f>
        <v>Electronics</v>
      </c>
      <c r="AH62">
        <f t="shared" si="20"/>
        <v>13</v>
      </c>
      <c r="AI62" t="str">
        <f t="shared" si="11"/>
        <v>Electronics</v>
      </c>
      <c r="AK62">
        <f t="shared" si="12"/>
        <v>2024</v>
      </c>
      <c r="AL62">
        <f t="shared" si="13"/>
        <v>7</v>
      </c>
      <c r="AM62">
        <f t="shared" si="14"/>
        <v>20</v>
      </c>
      <c r="AN62">
        <f t="shared" si="15"/>
        <v>7</v>
      </c>
      <c r="AO62" t="str">
        <f t="shared" si="16"/>
        <v>Weekend</v>
      </c>
      <c r="AR62" s="20">
        <f t="shared" si="17"/>
        <v>0</v>
      </c>
    </row>
    <row r="63" spans="1:44" x14ac:dyDescent="0.35">
      <c r="A63" t="str">
        <f t="shared" si="1"/>
        <v>CUST0062</v>
      </c>
      <c r="B63" s="2" t="s">
        <v>157</v>
      </c>
      <c r="C63" s="4">
        <v>45473</v>
      </c>
      <c r="D63" s="2" t="s">
        <v>158</v>
      </c>
      <c r="E63" t="s">
        <v>5049</v>
      </c>
      <c r="F63" s="2" t="s">
        <v>13</v>
      </c>
      <c r="G63" s="2" t="s">
        <v>95</v>
      </c>
      <c r="H63" s="2">
        <v>1</v>
      </c>
      <c r="I63" s="19">
        <v>264.72000000000003</v>
      </c>
      <c r="J63" s="2" t="s">
        <v>5047</v>
      </c>
      <c r="K63" s="2" t="s">
        <v>16</v>
      </c>
      <c r="L63" s="2">
        <v>3</v>
      </c>
      <c r="M63" s="18">
        <f t="shared" si="2"/>
        <v>264.72000000000003</v>
      </c>
      <c r="T63" t="str">
        <f t="shared" si="3"/>
        <v>Completed</v>
      </c>
      <c r="U63" t="str">
        <f t="shared" si="4"/>
        <v>No</v>
      </c>
      <c r="V63" t="str">
        <f t="shared" si="5"/>
        <v>No</v>
      </c>
      <c r="X63">
        <f t="shared" si="18"/>
        <v>595</v>
      </c>
      <c r="Y63">
        <f t="shared" si="6"/>
        <v>444</v>
      </c>
      <c r="Z63" s="18">
        <f t="shared" si="7"/>
        <v>1463424.4009529033</v>
      </c>
      <c r="AA63" s="18">
        <f t="shared" si="8"/>
        <v>118285.78776560788</v>
      </c>
      <c r="AB63" s="17">
        <f t="shared" si="19"/>
        <v>3.8140589569160999</v>
      </c>
      <c r="AC63" s="2" t="s">
        <v>95</v>
      </c>
      <c r="AD63" s="2" t="s">
        <v>13</v>
      </c>
      <c r="AE63" t="str">
        <f t="shared" si="9"/>
        <v>Home &amp; Kitchen</v>
      </c>
      <c r="AF63" t="str">
        <f t="shared" si="10"/>
        <v>Home &amp; Kitchen</v>
      </c>
      <c r="AG63" t="str" cm="1">
        <f t="array" ref="AG63">INDEX(AD:AD,ROW())</f>
        <v>Home &amp; Kitchen</v>
      </c>
      <c r="AH63">
        <f t="shared" si="20"/>
        <v>32</v>
      </c>
      <c r="AI63" t="str">
        <f t="shared" si="11"/>
        <v>Home &amp; Kitchen</v>
      </c>
      <c r="AK63">
        <f t="shared" si="12"/>
        <v>2024</v>
      </c>
      <c r="AL63">
        <f t="shared" si="13"/>
        <v>6</v>
      </c>
      <c r="AM63">
        <f t="shared" si="14"/>
        <v>30</v>
      </c>
      <c r="AN63">
        <f t="shared" si="15"/>
        <v>1</v>
      </c>
      <c r="AO63" t="str">
        <f t="shared" si="16"/>
        <v>Weekend</v>
      </c>
      <c r="AR63" s="20">
        <f t="shared" si="17"/>
        <v>0</v>
      </c>
    </row>
    <row r="64" spans="1:44" x14ac:dyDescent="0.35">
      <c r="A64" t="str">
        <f t="shared" si="1"/>
        <v>CUST0063</v>
      </c>
      <c r="B64" s="2" t="s">
        <v>159</v>
      </c>
      <c r="C64" s="4">
        <v>45683</v>
      </c>
      <c r="D64" s="2" t="s">
        <v>84</v>
      </c>
      <c r="E64" t="s">
        <v>5053</v>
      </c>
      <c r="F64" s="2" t="s">
        <v>42</v>
      </c>
      <c r="G64" s="2" t="s">
        <v>5044</v>
      </c>
      <c r="H64" s="2">
        <v>1</v>
      </c>
      <c r="I64" s="19">
        <v>1095.22</v>
      </c>
      <c r="J64" s="2" t="s">
        <v>20</v>
      </c>
      <c r="K64" s="2" t="s">
        <v>31</v>
      </c>
      <c r="L64" s="2">
        <v>4</v>
      </c>
      <c r="M64" s="18">
        <f t="shared" si="2"/>
        <v>1095.22</v>
      </c>
      <c r="T64" t="str">
        <f t="shared" si="3"/>
        <v>Pending</v>
      </c>
      <c r="U64" t="str">
        <f t="shared" si="4"/>
        <v>No</v>
      </c>
      <c r="V64" t="str">
        <f t="shared" si="5"/>
        <v>Yes</v>
      </c>
      <c r="X64">
        <f t="shared" si="18"/>
        <v>559</v>
      </c>
      <c r="Y64">
        <f t="shared" si="6"/>
        <v>408</v>
      </c>
      <c r="Z64" s="18">
        <f t="shared" si="7"/>
        <v>1098537.4901531704</v>
      </c>
      <c r="AA64" s="18">
        <f t="shared" si="8"/>
        <v>96724.388030634553</v>
      </c>
      <c r="AB64" s="17">
        <f t="shared" si="19"/>
        <v>3.9001122334455669</v>
      </c>
      <c r="AC64" s="2" t="s">
        <v>5044</v>
      </c>
      <c r="AD64" s="2" t="s">
        <v>42</v>
      </c>
      <c r="AE64" t="str">
        <f t="shared" si="9"/>
        <v>Beauty</v>
      </c>
      <c r="AF64" t="str">
        <f t="shared" si="10"/>
        <v>Beauty</v>
      </c>
      <c r="AG64" t="str" cm="1">
        <f t="array" ref="AG64">INDEX(AD:AD,ROW())</f>
        <v>Beauty</v>
      </c>
      <c r="AH64">
        <f t="shared" si="20"/>
        <v>64</v>
      </c>
      <c r="AI64" t="str">
        <f t="shared" si="11"/>
        <v>Beauty</v>
      </c>
      <c r="AK64">
        <f t="shared" si="12"/>
        <v>2025</v>
      </c>
      <c r="AL64">
        <f t="shared" si="13"/>
        <v>1</v>
      </c>
      <c r="AM64">
        <f t="shared" si="14"/>
        <v>26</v>
      </c>
      <c r="AN64">
        <f t="shared" si="15"/>
        <v>1</v>
      </c>
      <c r="AO64" t="str">
        <f t="shared" si="16"/>
        <v>Weekend</v>
      </c>
      <c r="AR64" s="20">
        <f t="shared" si="17"/>
        <v>0</v>
      </c>
    </row>
    <row r="65" spans="1:44" x14ac:dyDescent="0.35">
      <c r="A65" t="str">
        <f t="shared" si="1"/>
        <v>CUST0064</v>
      </c>
      <c r="B65" s="2" t="s">
        <v>160</v>
      </c>
      <c r="C65" s="4">
        <v>45542</v>
      </c>
      <c r="D65" s="2" t="s">
        <v>161</v>
      </c>
      <c r="E65" t="s">
        <v>5053</v>
      </c>
      <c r="F65" s="2" t="s">
        <v>13</v>
      </c>
      <c r="G65" s="2" t="s">
        <v>34</v>
      </c>
      <c r="H65" s="2">
        <v>1</v>
      </c>
      <c r="I65" s="19">
        <v>1054.6400000000001</v>
      </c>
      <c r="J65" s="2" t="s">
        <v>5046</v>
      </c>
      <c r="K65" s="2" t="s">
        <v>31</v>
      </c>
      <c r="L65" s="2">
        <v>4</v>
      </c>
      <c r="M65" s="18">
        <f t="shared" si="2"/>
        <v>1054.6400000000001</v>
      </c>
      <c r="T65" t="str">
        <f t="shared" si="3"/>
        <v>Pending</v>
      </c>
      <c r="U65" t="str">
        <f t="shared" si="4"/>
        <v>No</v>
      </c>
      <c r="V65" t="str">
        <f t="shared" si="5"/>
        <v>Yes</v>
      </c>
      <c r="X65">
        <f t="shared" si="18"/>
        <v>559</v>
      </c>
      <c r="Y65">
        <f t="shared" si="6"/>
        <v>408</v>
      </c>
      <c r="Z65" s="18">
        <f t="shared" si="7"/>
        <v>1463424.4009529033</v>
      </c>
      <c r="AA65" s="18">
        <f t="shared" si="8"/>
        <v>118285.78776560788</v>
      </c>
      <c r="AB65" s="17">
        <f t="shared" si="19"/>
        <v>3.8140589569160999</v>
      </c>
      <c r="AC65" s="2" t="s">
        <v>34</v>
      </c>
      <c r="AD65" s="2" t="s">
        <v>13</v>
      </c>
      <c r="AE65" t="str">
        <f t="shared" si="9"/>
        <v>Home &amp; Kitchen</v>
      </c>
      <c r="AF65" t="str">
        <f t="shared" si="10"/>
        <v>Home &amp; Kitchen</v>
      </c>
      <c r="AG65" t="str" cm="1">
        <f t="array" ref="AG65">INDEX(AD:AD,ROW())</f>
        <v>Home &amp; Kitchen</v>
      </c>
      <c r="AH65">
        <f t="shared" si="20"/>
        <v>7</v>
      </c>
      <c r="AI65" t="str">
        <f t="shared" si="11"/>
        <v>Home &amp; Kitchen</v>
      </c>
      <c r="AK65">
        <f t="shared" si="12"/>
        <v>2024</v>
      </c>
      <c r="AL65">
        <f t="shared" si="13"/>
        <v>9</v>
      </c>
      <c r="AM65">
        <f t="shared" si="14"/>
        <v>7</v>
      </c>
      <c r="AN65">
        <f t="shared" si="15"/>
        <v>7</v>
      </c>
      <c r="AO65" t="str">
        <f t="shared" si="16"/>
        <v>Weekend</v>
      </c>
      <c r="AR65" s="20">
        <f t="shared" si="17"/>
        <v>0</v>
      </c>
    </row>
    <row r="66" spans="1:44" x14ac:dyDescent="0.35">
      <c r="A66" t="str">
        <f t="shared" si="1"/>
        <v>CUST0065</v>
      </c>
      <c r="B66" s="2" t="s">
        <v>162</v>
      </c>
      <c r="C66" s="4">
        <v>45030</v>
      </c>
      <c r="D66" s="2" t="s">
        <v>92</v>
      </c>
      <c r="E66" t="s">
        <v>5049</v>
      </c>
      <c r="F66" s="2" t="s">
        <v>19</v>
      </c>
      <c r="G66" s="2" t="s">
        <v>5040</v>
      </c>
      <c r="H66" s="2">
        <v>1</v>
      </c>
      <c r="I66" s="19">
        <v>3023.57</v>
      </c>
      <c r="J66" s="2" t="s">
        <v>15</v>
      </c>
      <c r="K66" s="2" t="s">
        <v>16</v>
      </c>
      <c r="L66" s="2">
        <v>5</v>
      </c>
      <c r="M66" s="18">
        <f t="shared" si="2"/>
        <v>3023.57</v>
      </c>
      <c r="T66" t="str">
        <f t="shared" si="3"/>
        <v>Completed</v>
      </c>
      <c r="U66" t="str">
        <f t="shared" si="4"/>
        <v>Yes</v>
      </c>
      <c r="V66" t="str">
        <f t="shared" si="5"/>
        <v>No</v>
      </c>
      <c r="X66">
        <f t="shared" si="18"/>
        <v>595</v>
      </c>
      <c r="Y66">
        <f t="shared" si="6"/>
        <v>444</v>
      </c>
      <c r="Z66" s="18">
        <f t="shared" si="7"/>
        <v>2759712.3299794244</v>
      </c>
      <c r="AA66" s="18">
        <f t="shared" si="8"/>
        <v>330643.50635802455</v>
      </c>
      <c r="AB66" s="17">
        <f t="shared" si="19"/>
        <v>3.8641711229946525</v>
      </c>
      <c r="AC66" s="2" t="s">
        <v>5040</v>
      </c>
      <c r="AD66" s="2" t="s">
        <v>19</v>
      </c>
      <c r="AE66" t="str">
        <f t="shared" si="9"/>
        <v>Electronics</v>
      </c>
      <c r="AF66" t="str">
        <f t="shared" si="10"/>
        <v>Electronics</v>
      </c>
      <c r="AG66" t="str" cm="1">
        <f t="array" ref="AG66">INDEX(AD:AD,ROW())</f>
        <v>Electronics</v>
      </c>
      <c r="AH66">
        <f t="shared" si="20"/>
        <v>13</v>
      </c>
      <c r="AI66" t="str">
        <f t="shared" si="11"/>
        <v>Electronics</v>
      </c>
      <c r="AK66">
        <f t="shared" si="12"/>
        <v>2023</v>
      </c>
      <c r="AL66">
        <f t="shared" si="13"/>
        <v>4</v>
      </c>
      <c r="AM66">
        <f t="shared" si="14"/>
        <v>14</v>
      </c>
      <c r="AN66">
        <f t="shared" si="15"/>
        <v>6</v>
      </c>
      <c r="AO66" t="str">
        <f t="shared" si="16"/>
        <v>Weekday</v>
      </c>
      <c r="AR66" s="20">
        <f t="shared" si="17"/>
        <v>0</v>
      </c>
    </row>
    <row r="67" spans="1:44" x14ac:dyDescent="0.35">
      <c r="A67" t="str">
        <f t="shared" ref="A67:A130" si="21">"CUST"&amp;TEXT(ROW()-1,"0000")</f>
        <v>CUST0066</v>
      </c>
      <c r="B67" s="2" t="s">
        <v>163</v>
      </c>
      <c r="C67" s="4">
        <v>45626</v>
      </c>
      <c r="D67" s="2" t="s">
        <v>164</v>
      </c>
      <c r="E67" t="s">
        <v>5048</v>
      </c>
      <c r="F67" s="2" t="s">
        <v>19</v>
      </c>
      <c r="G67" s="2" t="s">
        <v>49</v>
      </c>
      <c r="H67" s="2">
        <v>1</v>
      </c>
      <c r="I67" s="19">
        <v>2602.31</v>
      </c>
      <c r="J67" s="2" t="s">
        <v>50</v>
      </c>
      <c r="K67" s="2" t="s">
        <v>76</v>
      </c>
      <c r="L67" s="2">
        <v>5</v>
      </c>
      <c r="M67" s="18">
        <f t="shared" ref="M67:M130" si="22">H67*I67</f>
        <v>2602.31</v>
      </c>
      <c r="T67" t="str">
        <f t="shared" ref="T67:T130" si="23">IF(K67="Cancelled","Lost Sale",IF(K67="Pending","Pending","Completed"))</f>
        <v>Completed</v>
      </c>
      <c r="U67" t="str">
        <f t="shared" ref="U67:U130" si="24">IF(AND(K67="Delivered",M67&gt;1000),"Yes","No")</f>
        <v>No</v>
      </c>
      <c r="V67" t="str">
        <f t="shared" ref="V67:V130" si="25">IF(OR(K67="Cancelled",K67="Pending"),"Yes","No")</f>
        <v>No</v>
      </c>
      <c r="X67">
        <f t="shared" ref="X67:X130" si="26">COUNTIF($E$2:$E$4701,E67)</f>
        <v>590</v>
      </c>
      <c r="Y67">
        <f t="shared" ref="Y67:Y130" si="27">COUNTIFS($E$2:$E$4701,E67,$K$2:$K$4701,"Delivered")</f>
        <v>451</v>
      </c>
      <c r="Z67" s="18">
        <f t="shared" ref="Z67:Z130" si="28">SUMIF($F$2:$F$4701,F67,$M$2:$M$4701)</f>
        <v>2759712.3299794244</v>
      </c>
      <c r="AA67" s="18">
        <f t="shared" ref="AA67:AA130" si="29">SUMIFS($M$2:$M$4701,$F$2:$F$4701,F67,$K$2:$K$4701,"Pending")</f>
        <v>330643.50635802455</v>
      </c>
      <c r="AB67" s="17">
        <f t="shared" ref="AB67:AB130" si="30">AVERAGEIF($F$2:$F$4701,F67,$L$2:$L$4701)</f>
        <v>3.8641711229946525</v>
      </c>
      <c r="AC67" s="2" t="s">
        <v>49</v>
      </c>
      <c r="AD67" s="2" t="s">
        <v>19</v>
      </c>
      <c r="AE67" t="str">
        <f t="shared" ref="AE67:AE130" si="31">VLOOKUP(G67,$AC$2:$AD$4738,2,FALSE)</f>
        <v>Electronics</v>
      </c>
      <c r="AF67" t="str">
        <f t="shared" ref="AF67:AF130" si="32">_xlfn.XLOOKUP(G67,AC:AC,AD:AD)</f>
        <v>Electronics</v>
      </c>
      <c r="AG67" t="str" cm="1">
        <f t="array" ref="AG67">INDEX(AD:AD,ROW())</f>
        <v>Electronics</v>
      </c>
      <c r="AH67">
        <f t="shared" si="20"/>
        <v>12</v>
      </c>
      <c r="AI67" t="str">
        <f t="shared" ref="AI67:AI130" si="33">INDEX(AD:AD,MATCH(G67,AC:AC,0))</f>
        <v>Electronics</v>
      </c>
      <c r="AK67">
        <f t="shared" ref="AK67:AK130" si="34">YEAR(C67)</f>
        <v>2024</v>
      </c>
      <c r="AL67">
        <f t="shared" ref="AL67:AL130" si="35">MONTH(C67)</f>
        <v>11</v>
      </c>
      <c r="AM67">
        <f t="shared" ref="AM67:AM130" si="36">DAY(C67)</f>
        <v>30</v>
      </c>
      <c r="AN67">
        <f t="shared" ref="AN67:AN130" si="37">WEEKDAY(C67)</f>
        <v>7</v>
      </c>
      <c r="AO67" t="str">
        <f t="shared" ref="AO67:AO130" si="38">IF(WEEKDAY(C67,2)&gt;5,"Weekend","Weekday")</f>
        <v>Weekend</v>
      </c>
      <c r="AR67" s="20">
        <f t="shared" ref="AR67:AR130" si="39">IF(OR(K67="Cancelled",K67="Returned"),1,0)</f>
        <v>1</v>
      </c>
    </row>
    <row r="68" spans="1:44" x14ac:dyDescent="0.35">
      <c r="A68" t="str">
        <f t="shared" si="21"/>
        <v>CUST0067</v>
      </c>
      <c r="B68" s="2" t="s">
        <v>165</v>
      </c>
      <c r="C68" s="4">
        <v>45425</v>
      </c>
      <c r="D68" s="2" t="s">
        <v>166</v>
      </c>
      <c r="E68" t="s">
        <v>5050</v>
      </c>
      <c r="F68" s="2" t="s">
        <v>23</v>
      </c>
      <c r="G68" s="2" t="s">
        <v>65</v>
      </c>
      <c r="H68" s="2">
        <v>2</v>
      </c>
      <c r="I68" s="19">
        <v>497.84</v>
      </c>
      <c r="J68" s="2" t="s">
        <v>5046</v>
      </c>
      <c r="K68" s="2" t="s">
        <v>76</v>
      </c>
      <c r="L68" s="2">
        <v>5</v>
      </c>
      <c r="M68" s="18">
        <f t="shared" si="22"/>
        <v>995.68</v>
      </c>
      <c r="T68" t="str">
        <f t="shared" si="23"/>
        <v>Completed</v>
      </c>
      <c r="U68" t="str">
        <f t="shared" si="24"/>
        <v>No</v>
      </c>
      <c r="V68" t="str">
        <f t="shared" si="25"/>
        <v>No</v>
      </c>
      <c r="X68">
        <f t="shared" si="26"/>
        <v>589</v>
      </c>
      <c r="Y68">
        <f t="shared" si="27"/>
        <v>426</v>
      </c>
      <c r="Z68" s="18">
        <f t="shared" si="28"/>
        <v>594714.6477588166</v>
      </c>
      <c r="AA68" s="18">
        <f t="shared" si="29"/>
        <v>60882.938065984097</v>
      </c>
      <c r="AB68" s="17">
        <f t="shared" si="30"/>
        <v>3.804733727810651</v>
      </c>
      <c r="AC68" s="2" t="s">
        <v>65</v>
      </c>
      <c r="AD68" s="2" t="s">
        <v>23</v>
      </c>
      <c r="AE68" t="str">
        <f t="shared" si="31"/>
        <v>Books</v>
      </c>
      <c r="AF68" t="str">
        <f t="shared" si="32"/>
        <v>Books</v>
      </c>
      <c r="AG68" t="str" cm="1">
        <f t="array" ref="AG68">INDEX(AD:AD,ROW())</f>
        <v>Books</v>
      </c>
      <c r="AH68">
        <f t="shared" si="20"/>
        <v>19</v>
      </c>
      <c r="AI68" t="str">
        <f t="shared" si="33"/>
        <v>Books</v>
      </c>
      <c r="AK68">
        <f t="shared" si="34"/>
        <v>2024</v>
      </c>
      <c r="AL68">
        <f t="shared" si="35"/>
        <v>5</v>
      </c>
      <c r="AM68">
        <f t="shared" si="36"/>
        <v>13</v>
      </c>
      <c r="AN68">
        <f t="shared" si="37"/>
        <v>2</v>
      </c>
      <c r="AO68" t="str">
        <f t="shared" si="38"/>
        <v>Weekday</v>
      </c>
      <c r="AR68" s="20">
        <f t="shared" si="39"/>
        <v>1</v>
      </c>
    </row>
    <row r="69" spans="1:44" x14ac:dyDescent="0.35">
      <c r="A69" t="str">
        <f t="shared" si="21"/>
        <v>CUST0068</v>
      </c>
      <c r="B69" s="2" t="s">
        <v>167</v>
      </c>
      <c r="C69" s="4">
        <v>45240</v>
      </c>
      <c r="D69" s="2" t="s">
        <v>72</v>
      </c>
      <c r="E69" t="s">
        <v>5049</v>
      </c>
      <c r="F69" s="2" t="s">
        <v>29</v>
      </c>
      <c r="G69" s="2" t="s">
        <v>121</v>
      </c>
      <c r="H69" s="2">
        <v>1</v>
      </c>
      <c r="I69" s="19">
        <v>1133.8800000000001</v>
      </c>
      <c r="J69" s="2" t="s">
        <v>20</v>
      </c>
      <c r="K69" s="2" t="s">
        <v>16</v>
      </c>
      <c r="L69" s="2">
        <v>2</v>
      </c>
      <c r="M69" s="18">
        <f t="shared" si="22"/>
        <v>1133.8800000000001</v>
      </c>
      <c r="T69" t="str">
        <f t="shared" si="23"/>
        <v>Completed</v>
      </c>
      <c r="U69" t="str">
        <f t="shared" si="24"/>
        <v>Yes</v>
      </c>
      <c r="V69" t="str">
        <f t="shared" si="25"/>
        <v>No</v>
      </c>
      <c r="X69">
        <f t="shared" si="26"/>
        <v>595</v>
      </c>
      <c r="Y69">
        <f t="shared" si="27"/>
        <v>444</v>
      </c>
      <c r="Z69" s="18">
        <f t="shared" si="28"/>
        <v>1892867.2841657216</v>
      </c>
      <c r="AA69" s="18">
        <f t="shared" si="29"/>
        <v>199432.98236095349</v>
      </c>
      <c r="AB69" s="17">
        <f t="shared" si="30"/>
        <v>3.8949824970828471</v>
      </c>
      <c r="AC69" s="2" t="s">
        <v>121</v>
      </c>
      <c r="AD69" s="2" t="s">
        <v>29</v>
      </c>
      <c r="AE69" t="str">
        <f t="shared" si="31"/>
        <v>Fashion</v>
      </c>
      <c r="AF69" t="str">
        <f t="shared" si="32"/>
        <v>Fashion</v>
      </c>
      <c r="AG69" t="str" cm="1">
        <f t="array" ref="AG69">INDEX(AD:AD,ROW())</f>
        <v>Fashion</v>
      </c>
      <c r="AH69">
        <f t="shared" si="20"/>
        <v>45</v>
      </c>
      <c r="AI69" t="str">
        <f t="shared" si="33"/>
        <v>Fashion</v>
      </c>
      <c r="AK69">
        <f t="shared" si="34"/>
        <v>2023</v>
      </c>
      <c r="AL69">
        <f t="shared" si="35"/>
        <v>11</v>
      </c>
      <c r="AM69">
        <f t="shared" si="36"/>
        <v>10</v>
      </c>
      <c r="AN69">
        <f t="shared" si="37"/>
        <v>6</v>
      </c>
      <c r="AO69" t="str">
        <f t="shared" si="38"/>
        <v>Weekday</v>
      </c>
      <c r="AR69" s="20">
        <f t="shared" si="39"/>
        <v>0</v>
      </c>
    </row>
    <row r="70" spans="1:44" x14ac:dyDescent="0.35">
      <c r="A70" t="str">
        <f t="shared" si="21"/>
        <v>CUST0069</v>
      </c>
      <c r="B70" s="2" t="s">
        <v>168</v>
      </c>
      <c r="C70" s="4">
        <v>45581</v>
      </c>
      <c r="D70" s="2" t="s">
        <v>169</v>
      </c>
      <c r="E70" t="s">
        <v>5054</v>
      </c>
      <c r="F70" s="2" t="s">
        <v>42</v>
      </c>
      <c r="G70" s="2" t="s">
        <v>170</v>
      </c>
      <c r="H70" s="2">
        <v>1</v>
      </c>
      <c r="I70" s="19">
        <v>316.77</v>
      </c>
      <c r="J70" s="2" t="s">
        <v>5046</v>
      </c>
      <c r="K70" s="2" t="s">
        <v>16</v>
      </c>
      <c r="L70" s="2">
        <v>2</v>
      </c>
      <c r="M70" s="18">
        <f t="shared" si="22"/>
        <v>316.77</v>
      </c>
      <c r="T70" t="str">
        <f t="shared" si="23"/>
        <v>Completed</v>
      </c>
      <c r="U70" t="str">
        <f t="shared" si="24"/>
        <v>No</v>
      </c>
      <c r="V70" t="str">
        <f t="shared" si="25"/>
        <v>No</v>
      </c>
      <c r="X70">
        <f t="shared" si="26"/>
        <v>558</v>
      </c>
      <c r="Y70">
        <f t="shared" si="27"/>
        <v>430</v>
      </c>
      <c r="Z70" s="18">
        <f t="shared" si="28"/>
        <v>1098537.4901531704</v>
      </c>
      <c r="AA70" s="18">
        <f t="shared" si="29"/>
        <v>96724.388030634553</v>
      </c>
      <c r="AB70" s="17">
        <f t="shared" si="30"/>
        <v>3.9001122334455669</v>
      </c>
      <c r="AC70" s="2" t="s">
        <v>170</v>
      </c>
      <c r="AD70" s="2" t="s">
        <v>42</v>
      </c>
      <c r="AE70" t="str">
        <f t="shared" si="31"/>
        <v>Beauty</v>
      </c>
      <c r="AF70" t="str">
        <f t="shared" si="32"/>
        <v>Beauty</v>
      </c>
      <c r="AG70" t="str" cm="1">
        <f t="array" ref="AG70">INDEX(AD:AD,ROW())</f>
        <v>Beauty</v>
      </c>
      <c r="AH70">
        <f t="shared" si="20"/>
        <v>70</v>
      </c>
      <c r="AI70" t="str">
        <f t="shared" si="33"/>
        <v>Beauty</v>
      </c>
      <c r="AK70">
        <f t="shared" si="34"/>
        <v>2024</v>
      </c>
      <c r="AL70">
        <f t="shared" si="35"/>
        <v>10</v>
      </c>
      <c r="AM70">
        <f t="shared" si="36"/>
        <v>16</v>
      </c>
      <c r="AN70">
        <f t="shared" si="37"/>
        <v>4</v>
      </c>
      <c r="AO70" t="str">
        <f t="shared" si="38"/>
        <v>Weekday</v>
      </c>
      <c r="AR70" s="20">
        <f t="shared" si="39"/>
        <v>0</v>
      </c>
    </row>
    <row r="71" spans="1:44" x14ac:dyDescent="0.35">
      <c r="A71" t="str">
        <f t="shared" si="21"/>
        <v>CUST0070</v>
      </c>
      <c r="B71" s="2" t="s">
        <v>171</v>
      </c>
      <c r="C71" s="4">
        <v>45088</v>
      </c>
      <c r="D71" s="2" t="s">
        <v>172</v>
      </c>
      <c r="E71" t="s">
        <v>5054</v>
      </c>
      <c r="F71" s="2" t="s">
        <v>19</v>
      </c>
      <c r="G71" s="2" t="s">
        <v>5040</v>
      </c>
      <c r="H71" s="2">
        <v>3</v>
      </c>
      <c r="I71" s="19">
        <v>1044.31</v>
      </c>
      <c r="J71" s="2" t="s">
        <v>5047</v>
      </c>
      <c r="K71" s="2" t="s">
        <v>16</v>
      </c>
      <c r="L71" s="2">
        <v>5</v>
      </c>
      <c r="M71" s="18">
        <f t="shared" si="22"/>
        <v>3132.93</v>
      </c>
      <c r="T71" t="str">
        <f t="shared" si="23"/>
        <v>Completed</v>
      </c>
      <c r="U71" t="str">
        <f t="shared" si="24"/>
        <v>Yes</v>
      </c>
      <c r="V71" t="str">
        <f t="shared" si="25"/>
        <v>No</v>
      </c>
      <c r="X71">
        <f t="shared" si="26"/>
        <v>558</v>
      </c>
      <c r="Y71">
        <f t="shared" si="27"/>
        <v>430</v>
      </c>
      <c r="Z71" s="18">
        <f t="shared" si="28"/>
        <v>2759712.3299794244</v>
      </c>
      <c r="AA71" s="18">
        <f t="shared" si="29"/>
        <v>330643.50635802455</v>
      </c>
      <c r="AB71" s="17">
        <f t="shared" si="30"/>
        <v>3.8641711229946525</v>
      </c>
      <c r="AC71" s="2" t="s">
        <v>5040</v>
      </c>
      <c r="AD71" s="2" t="s">
        <v>19</v>
      </c>
      <c r="AE71" t="str">
        <f t="shared" si="31"/>
        <v>Electronics</v>
      </c>
      <c r="AF71" t="str">
        <f t="shared" si="32"/>
        <v>Electronics</v>
      </c>
      <c r="AG71" t="str" cm="1">
        <f t="array" ref="AG71">INDEX(AD:AD,ROW())</f>
        <v>Electronics</v>
      </c>
      <c r="AH71">
        <f t="shared" si="20"/>
        <v>13</v>
      </c>
      <c r="AI71" t="str">
        <f t="shared" si="33"/>
        <v>Electronics</v>
      </c>
      <c r="AK71">
        <f t="shared" si="34"/>
        <v>2023</v>
      </c>
      <c r="AL71">
        <f t="shared" si="35"/>
        <v>6</v>
      </c>
      <c r="AM71">
        <f t="shared" si="36"/>
        <v>11</v>
      </c>
      <c r="AN71">
        <f t="shared" si="37"/>
        <v>1</v>
      </c>
      <c r="AO71" t="str">
        <f t="shared" si="38"/>
        <v>Weekend</v>
      </c>
      <c r="AR71" s="20">
        <f t="shared" si="39"/>
        <v>0</v>
      </c>
    </row>
    <row r="72" spans="1:44" x14ac:dyDescent="0.35">
      <c r="A72" t="str">
        <f t="shared" si="21"/>
        <v>CUST0071</v>
      </c>
      <c r="B72" s="2" t="s">
        <v>173</v>
      </c>
      <c r="C72" s="4">
        <v>45524</v>
      </c>
      <c r="D72" s="2" t="s">
        <v>174</v>
      </c>
      <c r="E72" t="s">
        <v>5055</v>
      </c>
      <c r="F72" s="2" t="s">
        <v>19</v>
      </c>
      <c r="G72" s="2" t="s">
        <v>60</v>
      </c>
      <c r="H72" s="2">
        <v>1</v>
      </c>
      <c r="I72" s="19">
        <v>1216.68</v>
      </c>
      <c r="J72" s="2" t="s">
        <v>5046</v>
      </c>
      <c r="K72" s="2" t="s">
        <v>16</v>
      </c>
      <c r="L72" s="2">
        <v>5</v>
      </c>
      <c r="M72" s="18">
        <f t="shared" si="22"/>
        <v>1216.68</v>
      </c>
      <c r="T72" t="str">
        <f t="shared" si="23"/>
        <v>Completed</v>
      </c>
      <c r="U72" t="str">
        <f t="shared" si="24"/>
        <v>Yes</v>
      </c>
      <c r="V72" t="str">
        <f t="shared" si="25"/>
        <v>No</v>
      </c>
      <c r="X72">
        <f t="shared" si="26"/>
        <v>567</v>
      </c>
      <c r="Y72">
        <f t="shared" si="27"/>
        <v>440</v>
      </c>
      <c r="Z72" s="18">
        <f t="shared" si="28"/>
        <v>2759712.3299794244</v>
      </c>
      <c r="AA72" s="18">
        <f t="shared" si="29"/>
        <v>330643.50635802455</v>
      </c>
      <c r="AB72" s="17">
        <f t="shared" si="30"/>
        <v>3.8641711229946525</v>
      </c>
      <c r="AC72" s="2" t="s">
        <v>60</v>
      </c>
      <c r="AD72" s="2" t="s">
        <v>19</v>
      </c>
      <c r="AE72" t="str">
        <f t="shared" si="31"/>
        <v>Electronics</v>
      </c>
      <c r="AF72" t="str">
        <f t="shared" si="32"/>
        <v>Electronics</v>
      </c>
      <c r="AG72" t="str" cm="1">
        <f t="array" ref="AG72">INDEX(AD:AD,ROW())</f>
        <v>Electronics</v>
      </c>
      <c r="AH72">
        <f t="shared" si="20"/>
        <v>17</v>
      </c>
      <c r="AI72" t="str">
        <f t="shared" si="33"/>
        <v>Electronics</v>
      </c>
      <c r="AK72">
        <f t="shared" si="34"/>
        <v>2024</v>
      </c>
      <c r="AL72">
        <f t="shared" si="35"/>
        <v>8</v>
      </c>
      <c r="AM72">
        <f t="shared" si="36"/>
        <v>20</v>
      </c>
      <c r="AN72">
        <f t="shared" si="37"/>
        <v>3</v>
      </c>
      <c r="AO72" t="str">
        <f t="shared" si="38"/>
        <v>Weekday</v>
      </c>
      <c r="AR72" s="20">
        <f t="shared" si="39"/>
        <v>0</v>
      </c>
    </row>
    <row r="73" spans="1:44" x14ac:dyDescent="0.35">
      <c r="A73" t="str">
        <f t="shared" si="21"/>
        <v>CUST0072</v>
      </c>
      <c r="B73" s="2" t="s">
        <v>175</v>
      </c>
      <c r="C73" s="4">
        <v>45101</v>
      </c>
      <c r="D73" s="2" t="s">
        <v>102</v>
      </c>
      <c r="E73" t="s">
        <v>5051</v>
      </c>
      <c r="F73" s="2" t="s">
        <v>23</v>
      </c>
      <c r="G73" s="2" t="s">
        <v>68</v>
      </c>
      <c r="H73" s="2">
        <v>1</v>
      </c>
      <c r="I73" s="19">
        <v>731.83</v>
      </c>
      <c r="J73" s="2" t="s">
        <v>5046</v>
      </c>
      <c r="K73" s="2" t="s">
        <v>16</v>
      </c>
      <c r="L73" s="2">
        <v>5</v>
      </c>
      <c r="M73" s="18">
        <f t="shared" si="22"/>
        <v>731.83</v>
      </c>
      <c r="T73" t="str">
        <f t="shared" si="23"/>
        <v>Completed</v>
      </c>
      <c r="U73" t="str">
        <f t="shared" si="24"/>
        <v>No</v>
      </c>
      <c r="V73" t="str">
        <f t="shared" si="25"/>
        <v>No</v>
      </c>
      <c r="X73">
        <f t="shared" si="26"/>
        <v>619</v>
      </c>
      <c r="Y73">
        <f t="shared" si="27"/>
        <v>468</v>
      </c>
      <c r="Z73" s="18">
        <f t="shared" si="28"/>
        <v>594714.6477588166</v>
      </c>
      <c r="AA73" s="18">
        <f t="shared" si="29"/>
        <v>60882.938065984097</v>
      </c>
      <c r="AB73" s="17">
        <f t="shared" si="30"/>
        <v>3.804733727810651</v>
      </c>
      <c r="AC73" s="2" t="s">
        <v>68</v>
      </c>
      <c r="AD73" s="2" t="s">
        <v>23</v>
      </c>
      <c r="AE73" t="str">
        <f t="shared" si="31"/>
        <v>Books</v>
      </c>
      <c r="AF73" t="str">
        <f t="shared" si="32"/>
        <v>Books</v>
      </c>
      <c r="AG73" t="str" cm="1">
        <f t="array" ref="AG73">INDEX(AD:AD,ROW())</f>
        <v>Books</v>
      </c>
      <c r="AH73">
        <f t="shared" ref="AH73:AH136" si="40">MATCH(G73,AC:AC,0)</f>
        <v>20</v>
      </c>
      <c r="AI73" t="str">
        <f t="shared" si="33"/>
        <v>Books</v>
      </c>
      <c r="AK73">
        <f t="shared" si="34"/>
        <v>2023</v>
      </c>
      <c r="AL73">
        <f t="shared" si="35"/>
        <v>6</v>
      </c>
      <c r="AM73">
        <f t="shared" si="36"/>
        <v>24</v>
      </c>
      <c r="AN73">
        <f t="shared" si="37"/>
        <v>7</v>
      </c>
      <c r="AO73" t="str">
        <f t="shared" si="38"/>
        <v>Weekend</v>
      </c>
      <c r="AR73" s="20">
        <f t="shared" si="39"/>
        <v>0</v>
      </c>
    </row>
    <row r="74" spans="1:44" x14ac:dyDescent="0.35">
      <c r="A74" t="str">
        <f t="shared" si="21"/>
        <v>CUST0073</v>
      </c>
      <c r="B74" s="2" t="s">
        <v>176</v>
      </c>
      <c r="C74" s="4">
        <v>45628</v>
      </c>
      <c r="D74" s="2" t="s">
        <v>172</v>
      </c>
      <c r="E74" t="s">
        <v>5055</v>
      </c>
      <c r="F74" s="2" t="s">
        <v>42</v>
      </c>
      <c r="G74" s="2" t="s">
        <v>5042</v>
      </c>
      <c r="H74" s="2">
        <v>1</v>
      </c>
      <c r="I74" s="19">
        <v>217.36</v>
      </c>
      <c r="J74" s="2" t="s">
        <v>5046</v>
      </c>
      <c r="K74" s="2" t="s">
        <v>16</v>
      </c>
      <c r="L74" s="2">
        <v>5</v>
      </c>
      <c r="M74" s="18">
        <f t="shared" si="22"/>
        <v>217.36</v>
      </c>
      <c r="T74" t="str">
        <f t="shared" si="23"/>
        <v>Completed</v>
      </c>
      <c r="U74" t="str">
        <f t="shared" si="24"/>
        <v>No</v>
      </c>
      <c r="V74" t="str">
        <f t="shared" si="25"/>
        <v>No</v>
      </c>
      <c r="X74">
        <f t="shared" si="26"/>
        <v>567</v>
      </c>
      <c r="Y74">
        <f t="shared" si="27"/>
        <v>440</v>
      </c>
      <c r="Z74" s="18">
        <f t="shared" si="28"/>
        <v>1098537.4901531704</v>
      </c>
      <c r="AA74" s="18">
        <f t="shared" si="29"/>
        <v>96724.388030634553</v>
      </c>
      <c r="AB74" s="17">
        <f t="shared" si="30"/>
        <v>3.9001122334455669</v>
      </c>
      <c r="AC74" s="2" t="s">
        <v>5042</v>
      </c>
      <c r="AD74" s="2" t="s">
        <v>42</v>
      </c>
      <c r="AE74" t="str">
        <f t="shared" si="31"/>
        <v>Beauty</v>
      </c>
      <c r="AF74" t="str">
        <f t="shared" si="32"/>
        <v>Beauty</v>
      </c>
      <c r="AG74" t="str" cm="1">
        <f t="array" ref="AG74">INDEX(AD:AD,ROW())</f>
        <v>Beauty</v>
      </c>
      <c r="AH74">
        <f t="shared" si="40"/>
        <v>18</v>
      </c>
      <c r="AI74" t="str">
        <f t="shared" si="33"/>
        <v>Beauty</v>
      </c>
      <c r="AK74">
        <f t="shared" si="34"/>
        <v>2024</v>
      </c>
      <c r="AL74">
        <f t="shared" si="35"/>
        <v>12</v>
      </c>
      <c r="AM74">
        <f t="shared" si="36"/>
        <v>2</v>
      </c>
      <c r="AN74">
        <f t="shared" si="37"/>
        <v>2</v>
      </c>
      <c r="AO74" t="str">
        <f t="shared" si="38"/>
        <v>Weekday</v>
      </c>
      <c r="AR74" s="20">
        <f t="shared" si="39"/>
        <v>0</v>
      </c>
    </row>
    <row r="75" spans="1:44" x14ac:dyDescent="0.35">
      <c r="A75" t="str">
        <f t="shared" si="21"/>
        <v>CUST0074</v>
      </c>
      <c r="B75" s="2" t="s">
        <v>177</v>
      </c>
      <c r="C75" s="4">
        <v>45565</v>
      </c>
      <c r="D75" s="2" t="s">
        <v>178</v>
      </c>
      <c r="E75" t="s">
        <v>5050</v>
      </c>
      <c r="F75" s="2" t="s">
        <v>29</v>
      </c>
      <c r="G75" s="2" t="s">
        <v>5043</v>
      </c>
      <c r="H75" s="2">
        <v>3</v>
      </c>
      <c r="I75" s="19">
        <v>1381.77</v>
      </c>
      <c r="J75" s="2" t="s">
        <v>5046</v>
      </c>
      <c r="K75" s="2" t="s">
        <v>16</v>
      </c>
      <c r="L75" s="2">
        <v>5</v>
      </c>
      <c r="M75" s="18">
        <f t="shared" si="22"/>
        <v>4145.3099999999995</v>
      </c>
      <c r="T75" t="str">
        <f t="shared" si="23"/>
        <v>Completed</v>
      </c>
      <c r="U75" t="str">
        <f t="shared" si="24"/>
        <v>Yes</v>
      </c>
      <c r="V75" t="str">
        <f t="shared" si="25"/>
        <v>No</v>
      </c>
      <c r="X75">
        <f t="shared" si="26"/>
        <v>589</v>
      </c>
      <c r="Y75">
        <f t="shared" si="27"/>
        <v>426</v>
      </c>
      <c r="Z75" s="18">
        <f t="shared" si="28"/>
        <v>1892867.2841657216</v>
      </c>
      <c r="AA75" s="18">
        <f t="shared" si="29"/>
        <v>199432.98236095349</v>
      </c>
      <c r="AB75" s="17">
        <f t="shared" si="30"/>
        <v>3.8949824970828471</v>
      </c>
      <c r="AC75" s="2" t="s">
        <v>5043</v>
      </c>
      <c r="AD75" s="2" t="s">
        <v>29</v>
      </c>
      <c r="AE75" t="str">
        <f t="shared" si="31"/>
        <v>Fashion</v>
      </c>
      <c r="AF75" t="str">
        <f t="shared" si="32"/>
        <v>Fashion</v>
      </c>
      <c r="AG75" t="str" cm="1">
        <f t="array" ref="AG75">INDEX(AD:AD,ROW())</f>
        <v>Fashion</v>
      </c>
      <c r="AH75">
        <f t="shared" si="40"/>
        <v>55</v>
      </c>
      <c r="AI75" t="str">
        <f t="shared" si="33"/>
        <v>Fashion</v>
      </c>
      <c r="AK75">
        <f t="shared" si="34"/>
        <v>2024</v>
      </c>
      <c r="AL75">
        <f t="shared" si="35"/>
        <v>9</v>
      </c>
      <c r="AM75">
        <f t="shared" si="36"/>
        <v>30</v>
      </c>
      <c r="AN75">
        <f t="shared" si="37"/>
        <v>2</v>
      </c>
      <c r="AO75" t="str">
        <f t="shared" si="38"/>
        <v>Weekday</v>
      </c>
      <c r="AR75" s="20">
        <f t="shared" si="39"/>
        <v>0</v>
      </c>
    </row>
    <row r="76" spans="1:44" x14ac:dyDescent="0.35">
      <c r="A76" t="str">
        <f t="shared" si="21"/>
        <v>CUST0075</v>
      </c>
      <c r="B76" s="2" t="s">
        <v>179</v>
      </c>
      <c r="C76" s="4">
        <v>45633</v>
      </c>
      <c r="D76" s="2" t="s">
        <v>180</v>
      </c>
      <c r="E76" t="s">
        <v>5049</v>
      </c>
      <c r="F76" s="2" t="s">
        <v>13</v>
      </c>
      <c r="G76" s="2" t="s">
        <v>5045</v>
      </c>
      <c r="H76" s="2">
        <v>1</v>
      </c>
      <c r="I76" s="19">
        <v>1774.32</v>
      </c>
      <c r="J76" s="2" t="s">
        <v>5046</v>
      </c>
      <c r="K76" s="2" t="s">
        <v>16</v>
      </c>
      <c r="L76" s="2">
        <v>4</v>
      </c>
      <c r="M76" s="18">
        <f t="shared" si="22"/>
        <v>1774.32</v>
      </c>
      <c r="T76" t="str">
        <f t="shared" si="23"/>
        <v>Completed</v>
      </c>
      <c r="U76" t="str">
        <f t="shared" si="24"/>
        <v>Yes</v>
      </c>
      <c r="V76" t="str">
        <f t="shared" si="25"/>
        <v>No</v>
      </c>
      <c r="X76">
        <f t="shared" si="26"/>
        <v>595</v>
      </c>
      <c r="Y76">
        <f t="shared" si="27"/>
        <v>444</v>
      </c>
      <c r="Z76" s="18">
        <f t="shared" si="28"/>
        <v>1463424.4009529033</v>
      </c>
      <c r="AA76" s="18">
        <f t="shared" si="29"/>
        <v>118285.78776560788</v>
      </c>
      <c r="AB76" s="17">
        <f t="shared" si="30"/>
        <v>3.8140589569160999</v>
      </c>
      <c r="AC76" s="2" t="s">
        <v>5045</v>
      </c>
      <c r="AD76" s="2" t="s">
        <v>13</v>
      </c>
      <c r="AE76" t="str">
        <f t="shared" si="31"/>
        <v>Home &amp; Kitchen</v>
      </c>
      <c r="AF76" t="str">
        <f t="shared" si="32"/>
        <v>Home &amp; Kitchen</v>
      </c>
      <c r="AG76" t="str" cm="1">
        <f t="array" ref="AG76">INDEX(AD:AD,ROW())</f>
        <v>Home &amp; Kitchen</v>
      </c>
      <c r="AH76">
        <f t="shared" si="40"/>
        <v>76</v>
      </c>
      <c r="AI76" t="str">
        <f t="shared" si="33"/>
        <v>Home &amp; Kitchen</v>
      </c>
      <c r="AK76">
        <f t="shared" si="34"/>
        <v>2024</v>
      </c>
      <c r="AL76">
        <f t="shared" si="35"/>
        <v>12</v>
      </c>
      <c r="AM76">
        <f t="shared" si="36"/>
        <v>7</v>
      </c>
      <c r="AN76">
        <f t="shared" si="37"/>
        <v>7</v>
      </c>
      <c r="AO76" t="str">
        <f t="shared" si="38"/>
        <v>Weekend</v>
      </c>
      <c r="AR76" s="20">
        <f t="shared" si="39"/>
        <v>0</v>
      </c>
    </row>
    <row r="77" spans="1:44" x14ac:dyDescent="0.35">
      <c r="A77" t="str">
        <f t="shared" si="21"/>
        <v>CUST0076</v>
      </c>
      <c r="B77" s="2" t="s">
        <v>181</v>
      </c>
      <c r="C77" s="4">
        <v>45279</v>
      </c>
      <c r="D77" s="2" t="s">
        <v>182</v>
      </c>
      <c r="E77" t="s">
        <v>5053</v>
      </c>
      <c r="F77" s="2" t="s">
        <v>19</v>
      </c>
      <c r="G77" s="2" t="s">
        <v>128</v>
      </c>
      <c r="H77" s="2">
        <v>1</v>
      </c>
      <c r="I77" s="19">
        <v>3310.04</v>
      </c>
      <c r="J77" s="2" t="s">
        <v>20</v>
      </c>
      <c r="K77" s="2" t="s">
        <v>16</v>
      </c>
      <c r="L77" s="2">
        <v>5</v>
      </c>
      <c r="M77" s="18">
        <f t="shared" si="22"/>
        <v>3310.04</v>
      </c>
      <c r="T77" t="str">
        <f t="shared" si="23"/>
        <v>Completed</v>
      </c>
      <c r="U77" t="str">
        <f t="shared" si="24"/>
        <v>Yes</v>
      </c>
      <c r="V77" t="str">
        <f t="shared" si="25"/>
        <v>No</v>
      </c>
      <c r="X77">
        <f t="shared" si="26"/>
        <v>559</v>
      </c>
      <c r="Y77">
        <f t="shared" si="27"/>
        <v>408</v>
      </c>
      <c r="Z77" s="18">
        <f t="shared" si="28"/>
        <v>2759712.3299794244</v>
      </c>
      <c r="AA77" s="18">
        <f t="shared" si="29"/>
        <v>330643.50635802455</v>
      </c>
      <c r="AB77" s="17">
        <f t="shared" si="30"/>
        <v>3.8641711229946525</v>
      </c>
      <c r="AC77" s="2" t="s">
        <v>128</v>
      </c>
      <c r="AD77" s="2" t="s">
        <v>19</v>
      </c>
      <c r="AE77" t="str">
        <f t="shared" si="31"/>
        <v>Electronics</v>
      </c>
      <c r="AF77" t="str">
        <f t="shared" si="32"/>
        <v>Electronics</v>
      </c>
      <c r="AG77" t="str" cm="1">
        <f t="array" ref="AG77">INDEX(AD:AD,ROW())</f>
        <v>Electronics</v>
      </c>
      <c r="AH77">
        <f t="shared" si="40"/>
        <v>48</v>
      </c>
      <c r="AI77" t="str">
        <f t="shared" si="33"/>
        <v>Electronics</v>
      </c>
      <c r="AK77">
        <f t="shared" si="34"/>
        <v>2023</v>
      </c>
      <c r="AL77">
        <f t="shared" si="35"/>
        <v>12</v>
      </c>
      <c r="AM77">
        <f t="shared" si="36"/>
        <v>19</v>
      </c>
      <c r="AN77">
        <f t="shared" si="37"/>
        <v>3</v>
      </c>
      <c r="AO77" t="str">
        <f t="shared" si="38"/>
        <v>Weekday</v>
      </c>
      <c r="AR77" s="20">
        <f t="shared" si="39"/>
        <v>0</v>
      </c>
    </row>
    <row r="78" spans="1:44" x14ac:dyDescent="0.35">
      <c r="A78" t="str">
        <f t="shared" si="21"/>
        <v>CUST0077</v>
      </c>
      <c r="B78" s="2" t="s">
        <v>183</v>
      </c>
      <c r="C78" s="4">
        <v>45242</v>
      </c>
      <c r="D78" s="2" t="s">
        <v>184</v>
      </c>
      <c r="E78" t="s">
        <v>5048</v>
      </c>
      <c r="F78" s="2" t="s">
        <v>29</v>
      </c>
      <c r="G78" s="2" t="s">
        <v>5041</v>
      </c>
      <c r="H78" s="2">
        <v>1</v>
      </c>
      <c r="I78" s="19">
        <v>1580.66</v>
      </c>
      <c r="J78" s="2" t="s">
        <v>15</v>
      </c>
      <c r="K78" s="2" t="s">
        <v>16</v>
      </c>
      <c r="L78" s="31"/>
      <c r="M78" s="18">
        <f t="shared" si="22"/>
        <v>1580.66</v>
      </c>
      <c r="T78" t="str">
        <f t="shared" si="23"/>
        <v>Completed</v>
      </c>
      <c r="U78" t="str">
        <f t="shared" si="24"/>
        <v>Yes</v>
      </c>
      <c r="V78" t="str">
        <f t="shared" si="25"/>
        <v>No</v>
      </c>
      <c r="X78">
        <f t="shared" si="26"/>
        <v>590</v>
      </c>
      <c r="Y78">
        <f t="shared" si="27"/>
        <v>451</v>
      </c>
      <c r="Z78" s="18">
        <f t="shared" si="28"/>
        <v>1892867.2841657216</v>
      </c>
      <c r="AA78" s="18">
        <f t="shared" si="29"/>
        <v>199432.98236095349</v>
      </c>
      <c r="AB78" s="17">
        <f t="shared" si="30"/>
        <v>3.8949824970828471</v>
      </c>
      <c r="AC78" s="2" t="s">
        <v>5041</v>
      </c>
      <c r="AD78" s="2" t="s">
        <v>29</v>
      </c>
      <c r="AE78" t="str">
        <f t="shared" si="31"/>
        <v>Fashion</v>
      </c>
      <c r="AF78" t="str">
        <f t="shared" si="32"/>
        <v>Fashion</v>
      </c>
      <c r="AG78" t="str" cm="1">
        <f t="array" ref="AG78">INDEX(AD:AD,ROW())</f>
        <v>Fashion</v>
      </c>
      <c r="AH78">
        <f t="shared" si="40"/>
        <v>15</v>
      </c>
      <c r="AI78" t="str">
        <f t="shared" si="33"/>
        <v>Fashion</v>
      </c>
      <c r="AK78">
        <f t="shared" si="34"/>
        <v>2023</v>
      </c>
      <c r="AL78">
        <f t="shared" si="35"/>
        <v>11</v>
      </c>
      <c r="AM78">
        <f t="shared" si="36"/>
        <v>12</v>
      </c>
      <c r="AN78">
        <f t="shared" si="37"/>
        <v>1</v>
      </c>
      <c r="AO78" t="str">
        <f t="shared" si="38"/>
        <v>Weekend</v>
      </c>
      <c r="AR78" s="20">
        <f t="shared" si="39"/>
        <v>0</v>
      </c>
    </row>
    <row r="79" spans="1:44" x14ac:dyDescent="0.35">
      <c r="A79" t="str">
        <f t="shared" si="21"/>
        <v>CUST0078</v>
      </c>
      <c r="B79" s="2" t="s">
        <v>185</v>
      </c>
      <c r="C79" s="4">
        <v>45719</v>
      </c>
      <c r="D79" s="2" t="s">
        <v>186</v>
      </c>
      <c r="E79" t="s">
        <v>5053</v>
      </c>
      <c r="F79" s="2" t="s">
        <v>19</v>
      </c>
      <c r="G79" s="2" t="s">
        <v>5039</v>
      </c>
      <c r="H79" s="2">
        <v>3</v>
      </c>
      <c r="I79" s="19">
        <v>1038.07</v>
      </c>
      <c r="J79" s="2" t="s">
        <v>15</v>
      </c>
      <c r="K79" s="2" t="s">
        <v>103</v>
      </c>
      <c r="L79" s="2">
        <v>3</v>
      </c>
      <c r="M79" s="18">
        <f t="shared" si="22"/>
        <v>3114.21</v>
      </c>
      <c r="T79" t="str">
        <f t="shared" si="23"/>
        <v>Lost Sale</v>
      </c>
      <c r="U79" t="str">
        <f t="shared" si="24"/>
        <v>No</v>
      </c>
      <c r="V79" t="str">
        <f t="shared" si="25"/>
        <v>Yes</v>
      </c>
      <c r="X79">
        <f t="shared" si="26"/>
        <v>559</v>
      </c>
      <c r="Y79">
        <f t="shared" si="27"/>
        <v>408</v>
      </c>
      <c r="Z79" s="18">
        <f t="shared" si="28"/>
        <v>2759712.3299794244</v>
      </c>
      <c r="AA79" s="18">
        <f t="shared" si="29"/>
        <v>330643.50635802455</v>
      </c>
      <c r="AB79" s="17">
        <f t="shared" si="30"/>
        <v>3.8641711229946525</v>
      </c>
      <c r="AC79" s="2" t="s">
        <v>5039</v>
      </c>
      <c r="AD79" s="2" t="s">
        <v>19</v>
      </c>
      <c r="AE79" t="str">
        <f t="shared" si="31"/>
        <v>Electronics</v>
      </c>
      <c r="AF79" t="str">
        <f t="shared" si="32"/>
        <v>Electronics</v>
      </c>
      <c r="AG79" t="str" cm="1">
        <f t="array" ref="AG79">INDEX(AD:AD,ROW())</f>
        <v>Electronics</v>
      </c>
      <c r="AH79">
        <f t="shared" si="40"/>
        <v>3</v>
      </c>
      <c r="AI79" t="str">
        <f t="shared" si="33"/>
        <v>Electronics</v>
      </c>
      <c r="AK79">
        <f t="shared" si="34"/>
        <v>2025</v>
      </c>
      <c r="AL79">
        <f t="shared" si="35"/>
        <v>3</v>
      </c>
      <c r="AM79">
        <f t="shared" si="36"/>
        <v>3</v>
      </c>
      <c r="AN79">
        <f t="shared" si="37"/>
        <v>2</v>
      </c>
      <c r="AO79" t="str">
        <f t="shared" si="38"/>
        <v>Weekday</v>
      </c>
      <c r="AR79" s="20">
        <f t="shared" si="39"/>
        <v>1</v>
      </c>
    </row>
    <row r="80" spans="1:44" x14ac:dyDescent="0.35">
      <c r="A80" t="str">
        <f t="shared" si="21"/>
        <v>CUST0079</v>
      </c>
      <c r="B80" s="2" t="s">
        <v>187</v>
      </c>
      <c r="C80" s="4">
        <v>45752</v>
      </c>
      <c r="D80" s="2" t="s">
        <v>519</v>
      </c>
      <c r="E80" t="s">
        <v>5052</v>
      </c>
      <c r="F80" s="2" t="s">
        <v>42</v>
      </c>
      <c r="G80" s="2" t="s">
        <v>188</v>
      </c>
      <c r="H80" s="2">
        <v>2</v>
      </c>
      <c r="I80" s="19">
        <v>688.07</v>
      </c>
      <c r="J80" s="2" t="s">
        <v>15</v>
      </c>
      <c r="K80" s="2" t="s">
        <v>16</v>
      </c>
      <c r="L80" s="2">
        <v>5</v>
      </c>
      <c r="M80" s="18">
        <f t="shared" si="22"/>
        <v>1376.14</v>
      </c>
      <c r="T80" t="str">
        <f t="shared" si="23"/>
        <v>Completed</v>
      </c>
      <c r="U80" t="str">
        <f t="shared" si="24"/>
        <v>Yes</v>
      </c>
      <c r="V80" t="str">
        <f t="shared" si="25"/>
        <v>No</v>
      </c>
      <c r="X80">
        <f t="shared" si="26"/>
        <v>573</v>
      </c>
      <c r="Y80">
        <f t="shared" si="27"/>
        <v>450</v>
      </c>
      <c r="Z80" s="18">
        <f t="shared" si="28"/>
        <v>1098537.4901531704</v>
      </c>
      <c r="AA80" s="18">
        <f t="shared" si="29"/>
        <v>96724.388030634553</v>
      </c>
      <c r="AB80" s="17">
        <f t="shared" si="30"/>
        <v>3.9001122334455669</v>
      </c>
      <c r="AC80" s="2" t="s">
        <v>188</v>
      </c>
      <c r="AD80" s="2" t="s">
        <v>42</v>
      </c>
      <c r="AE80" t="str">
        <f t="shared" si="31"/>
        <v>Beauty</v>
      </c>
      <c r="AF80" t="str">
        <f t="shared" si="32"/>
        <v>Beauty</v>
      </c>
      <c r="AG80" t="str" cm="1">
        <f t="array" ref="AG80">INDEX(AD:AD,ROW())</f>
        <v>Beauty</v>
      </c>
      <c r="AH80">
        <f t="shared" si="40"/>
        <v>80</v>
      </c>
      <c r="AI80" t="str">
        <f t="shared" si="33"/>
        <v>Beauty</v>
      </c>
      <c r="AK80">
        <f t="shared" si="34"/>
        <v>2025</v>
      </c>
      <c r="AL80">
        <f t="shared" si="35"/>
        <v>4</v>
      </c>
      <c r="AM80">
        <f t="shared" si="36"/>
        <v>5</v>
      </c>
      <c r="AN80">
        <f t="shared" si="37"/>
        <v>7</v>
      </c>
      <c r="AO80" t="str">
        <f t="shared" si="38"/>
        <v>Weekend</v>
      </c>
      <c r="AR80" s="20">
        <f t="shared" si="39"/>
        <v>0</v>
      </c>
    </row>
    <row r="81" spans="1:44" x14ac:dyDescent="0.35">
      <c r="A81" t="str">
        <f t="shared" si="21"/>
        <v>CUST0080</v>
      </c>
      <c r="B81" s="2" t="s">
        <v>189</v>
      </c>
      <c r="C81" s="4">
        <v>45095</v>
      </c>
      <c r="D81" s="2" t="s">
        <v>190</v>
      </c>
      <c r="E81" t="s">
        <v>5053</v>
      </c>
      <c r="F81" s="2" t="s">
        <v>23</v>
      </c>
      <c r="G81" s="2" t="s">
        <v>46</v>
      </c>
      <c r="H81" s="2">
        <v>2</v>
      </c>
      <c r="I81" s="19">
        <v>435.79</v>
      </c>
      <c r="J81" s="2" t="s">
        <v>5047</v>
      </c>
      <c r="K81" s="2" t="s">
        <v>16</v>
      </c>
      <c r="L81" s="2">
        <v>3</v>
      </c>
      <c r="M81" s="18">
        <f t="shared" si="22"/>
        <v>871.58</v>
      </c>
      <c r="T81" t="str">
        <f t="shared" si="23"/>
        <v>Completed</v>
      </c>
      <c r="U81" t="str">
        <f t="shared" si="24"/>
        <v>No</v>
      </c>
      <c r="V81" t="str">
        <f t="shared" si="25"/>
        <v>No</v>
      </c>
      <c r="X81">
        <f t="shared" si="26"/>
        <v>559</v>
      </c>
      <c r="Y81">
        <f t="shared" si="27"/>
        <v>408</v>
      </c>
      <c r="Z81" s="18">
        <f t="shared" si="28"/>
        <v>594714.6477588166</v>
      </c>
      <c r="AA81" s="18">
        <f t="shared" si="29"/>
        <v>60882.938065984097</v>
      </c>
      <c r="AB81" s="17">
        <f t="shared" si="30"/>
        <v>3.804733727810651</v>
      </c>
      <c r="AC81" s="2" t="s">
        <v>46</v>
      </c>
      <c r="AD81" s="2" t="s">
        <v>23</v>
      </c>
      <c r="AE81" t="str">
        <f t="shared" si="31"/>
        <v>Books</v>
      </c>
      <c r="AF81" t="str">
        <f t="shared" si="32"/>
        <v>Books</v>
      </c>
      <c r="AG81" t="str" cm="1">
        <f t="array" ref="AG81">INDEX(AD:AD,ROW())</f>
        <v>Books</v>
      </c>
      <c r="AH81">
        <f t="shared" si="40"/>
        <v>11</v>
      </c>
      <c r="AI81" t="str">
        <f t="shared" si="33"/>
        <v>Books</v>
      </c>
      <c r="AK81">
        <f t="shared" si="34"/>
        <v>2023</v>
      </c>
      <c r="AL81">
        <f t="shared" si="35"/>
        <v>6</v>
      </c>
      <c r="AM81">
        <f t="shared" si="36"/>
        <v>18</v>
      </c>
      <c r="AN81">
        <f t="shared" si="37"/>
        <v>1</v>
      </c>
      <c r="AO81" t="str">
        <f t="shared" si="38"/>
        <v>Weekend</v>
      </c>
      <c r="AR81" s="20">
        <f t="shared" si="39"/>
        <v>0</v>
      </c>
    </row>
    <row r="82" spans="1:44" x14ac:dyDescent="0.35">
      <c r="A82" t="str">
        <f t="shared" si="21"/>
        <v>CUST0081</v>
      </c>
      <c r="B82" s="2" t="s">
        <v>191</v>
      </c>
      <c r="C82" s="4">
        <v>45563</v>
      </c>
      <c r="D82" s="2" t="s">
        <v>78</v>
      </c>
      <c r="E82" t="s">
        <v>5051</v>
      </c>
      <c r="F82" s="2" t="s">
        <v>13</v>
      </c>
      <c r="G82" s="2" t="s">
        <v>95</v>
      </c>
      <c r="H82" s="2">
        <v>1</v>
      </c>
      <c r="I82" s="19">
        <v>247.21</v>
      </c>
      <c r="J82" s="2" t="s">
        <v>5046</v>
      </c>
      <c r="K82" s="2" t="s">
        <v>16</v>
      </c>
      <c r="L82" s="2">
        <v>3</v>
      </c>
      <c r="M82" s="18">
        <f t="shared" si="22"/>
        <v>247.21</v>
      </c>
      <c r="T82" t="str">
        <f t="shared" si="23"/>
        <v>Completed</v>
      </c>
      <c r="U82" t="str">
        <f t="shared" si="24"/>
        <v>No</v>
      </c>
      <c r="V82" t="str">
        <f t="shared" si="25"/>
        <v>No</v>
      </c>
      <c r="X82">
        <f t="shared" si="26"/>
        <v>619</v>
      </c>
      <c r="Y82">
        <f t="shared" si="27"/>
        <v>468</v>
      </c>
      <c r="Z82" s="18">
        <f t="shared" si="28"/>
        <v>1463424.4009529033</v>
      </c>
      <c r="AA82" s="18">
        <f t="shared" si="29"/>
        <v>118285.78776560788</v>
      </c>
      <c r="AB82" s="17">
        <f t="shared" si="30"/>
        <v>3.8140589569160999</v>
      </c>
      <c r="AC82" s="2" t="s">
        <v>95</v>
      </c>
      <c r="AD82" s="2" t="s">
        <v>13</v>
      </c>
      <c r="AE82" t="str">
        <f t="shared" si="31"/>
        <v>Home &amp; Kitchen</v>
      </c>
      <c r="AF82" t="str">
        <f t="shared" si="32"/>
        <v>Home &amp; Kitchen</v>
      </c>
      <c r="AG82" t="str" cm="1">
        <f t="array" ref="AG82">INDEX(AD:AD,ROW())</f>
        <v>Home &amp; Kitchen</v>
      </c>
      <c r="AH82">
        <f t="shared" si="40"/>
        <v>32</v>
      </c>
      <c r="AI82" t="str">
        <f t="shared" si="33"/>
        <v>Home &amp; Kitchen</v>
      </c>
      <c r="AK82">
        <f t="shared" si="34"/>
        <v>2024</v>
      </c>
      <c r="AL82">
        <f t="shared" si="35"/>
        <v>9</v>
      </c>
      <c r="AM82">
        <f t="shared" si="36"/>
        <v>28</v>
      </c>
      <c r="AN82">
        <f t="shared" si="37"/>
        <v>7</v>
      </c>
      <c r="AO82" t="str">
        <f t="shared" si="38"/>
        <v>Weekend</v>
      </c>
      <c r="AR82" s="20">
        <f t="shared" si="39"/>
        <v>0</v>
      </c>
    </row>
    <row r="83" spans="1:44" x14ac:dyDescent="0.35">
      <c r="A83" t="str">
        <f t="shared" si="21"/>
        <v>CUST0082</v>
      </c>
      <c r="B83" s="2" t="s">
        <v>192</v>
      </c>
      <c r="C83" s="4">
        <v>45353</v>
      </c>
      <c r="D83" s="2" t="s">
        <v>90</v>
      </c>
      <c r="E83" t="s">
        <v>5056</v>
      </c>
      <c r="F83" s="2" t="s">
        <v>23</v>
      </c>
      <c r="G83" s="2" t="s">
        <v>68</v>
      </c>
      <c r="H83" s="2">
        <v>1</v>
      </c>
      <c r="I83" s="19">
        <v>577.13</v>
      </c>
      <c r="J83" s="2" t="s">
        <v>5046</v>
      </c>
      <c r="K83" s="2" t="s">
        <v>31</v>
      </c>
      <c r="L83" s="2">
        <v>4</v>
      </c>
      <c r="M83" s="18">
        <f t="shared" si="22"/>
        <v>577.13</v>
      </c>
      <c r="T83" t="str">
        <f t="shared" si="23"/>
        <v>Pending</v>
      </c>
      <c r="U83" t="str">
        <f t="shared" si="24"/>
        <v>No</v>
      </c>
      <c r="V83" t="str">
        <f t="shared" si="25"/>
        <v>Yes</v>
      </c>
      <c r="X83">
        <f t="shared" si="26"/>
        <v>50</v>
      </c>
      <c r="Y83">
        <f t="shared" si="27"/>
        <v>37</v>
      </c>
      <c r="Z83" s="18">
        <f t="shared" si="28"/>
        <v>594714.6477588166</v>
      </c>
      <c r="AA83" s="18">
        <f t="shared" si="29"/>
        <v>60882.938065984097</v>
      </c>
      <c r="AB83" s="17">
        <f t="shared" si="30"/>
        <v>3.804733727810651</v>
      </c>
      <c r="AC83" s="2" t="s">
        <v>68</v>
      </c>
      <c r="AD83" s="2" t="s">
        <v>23</v>
      </c>
      <c r="AE83" t="str">
        <f t="shared" si="31"/>
        <v>Books</v>
      </c>
      <c r="AF83" t="str">
        <f t="shared" si="32"/>
        <v>Books</v>
      </c>
      <c r="AG83" t="str" cm="1">
        <f t="array" ref="AG83">INDEX(AD:AD,ROW())</f>
        <v>Books</v>
      </c>
      <c r="AH83">
        <f t="shared" si="40"/>
        <v>20</v>
      </c>
      <c r="AI83" t="str">
        <f t="shared" si="33"/>
        <v>Books</v>
      </c>
      <c r="AK83">
        <f t="shared" si="34"/>
        <v>2024</v>
      </c>
      <c r="AL83">
        <f t="shared" si="35"/>
        <v>3</v>
      </c>
      <c r="AM83">
        <f t="shared" si="36"/>
        <v>2</v>
      </c>
      <c r="AN83">
        <f t="shared" si="37"/>
        <v>7</v>
      </c>
      <c r="AO83" t="str">
        <f t="shared" si="38"/>
        <v>Weekend</v>
      </c>
      <c r="AR83" s="20">
        <f t="shared" si="39"/>
        <v>0</v>
      </c>
    </row>
    <row r="84" spans="1:44" x14ac:dyDescent="0.35">
      <c r="A84" t="str">
        <f t="shared" si="21"/>
        <v>CUST0083</v>
      </c>
      <c r="B84" s="2" t="s">
        <v>193</v>
      </c>
      <c r="C84" s="4">
        <v>45013</v>
      </c>
      <c r="D84" s="2" t="s">
        <v>135</v>
      </c>
      <c r="E84" t="s">
        <v>5049</v>
      </c>
      <c r="F84" s="2" t="s">
        <v>42</v>
      </c>
      <c r="G84" s="2" t="s">
        <v>5044</v>
      </c>
      <c r="H84" s="2">
        <v>1</v>
      </c>
      <c r="I84" s="19">
        <v>770.12</v>
      </c>
      <c r="J84" s="2" t="s">
        <v>5047</v>
      </c>
      <c r="K84" s="2" t="s">
        <v>16</v>
      </c>
      <c r="L84" s="2">
        <v>5</v>
      </c>
      <c r="M84" s="18">
        <f t="shared" si="22"/>
        <v>770.12</v>
      </c>
      <c r="T84" t="str">
        <f t="shared" si="23"/>
        <v>Completed</v>
      </c>
      <c r="U84" t="str">
        <f t="shared" si="24"/>
        <v>No</v>
      </c>
      <c r="V84" t="str">
        <f t="shared" si="25"/>
        <v>No</v>
      </c>
      <c r="X84">
        <f t="shared" si="26"/>
        <v>595</v>
      </c>
      <c r="Y84">
        <f t="shared" si="27"/>
        <v>444</v>
      </c>
      <c r="Z84" s="18">
        <f t="shared" si="28"/>
        <v>1098537.4901531704</v>
      </c>
      <c r="AA84" s="18">
        <f t="shared" si="29"/>
        <v>96724.388030634553</v>
      </c>
      <c r="AB84" s="17">
        <f t="shared" si="30"/>
        <v>3.9001122334455669</v>
      </c>
      <c r="AC84" s="2" t="s">
        <v>5044</v>
      </c>
      <c r="AD84" s="2" t="s">
        <v>42</v>
      </c>
      <c r="AE84" t="str">
        <f t="shared" si="31"/>
        <v>Beauty</v>
      </c>
      <c r="AF84" t="str">
        <f t="shared" si="32"/>
        <v>Beauty</v>
      </c>
      <c r="AG84" t="str" cm="1">
        <f t="array" ref="AG84">INDEX(AD:AD,ROW())</f>
        <v>Beauty</v>
      </c>
      <c r="AH84">
        <f t="shared" si="40"/>
        <v>64</v>
      </c>
      <c r="AI84" t="str">
        <f t="shared" si="33"/>
        <v>Beauty</v>
      </c>
      <c r="AK84">
        <f t="shared" si="34"/>
        <v>2023</v>
      </c>
      <c r="AL84">
        <f t="shared" si="35"/>
        <v>3</v>
      </c>
      <c r="AM84">
        <f t="shared" si="36"/>
        <v>28</v>
      </c>
      <c r="AN84">
        <f t="shared" si="37"/>
        <v>3</v>
      </c>
      <c r="AO84" t="str">
        <f t="shared" si="38"/>
        <v>Weekday</v>
      </c>
      <c r="AR84" s="20">
        <f t="shared" si="39"/>
        <v>0</v>
      </c>
    </row>
    <row r="85" spans="1:44" x14ac:dyDescent="0.35">
      <c r="A85" t="str">
        <f t="shared" si="21"/>
        <v>CUST0084</v>
      </c>
      <c r="B85" s="2" t="s">
        <v>194</v>
      </c>
      <c r="C85" s="4">
        <v>45750</v>
      </c>
      <c r="D85" s="2" t="s">
        <v>195</v>
      </c>
      <c r="E85" t="s">
        <v>5054</v>
      </c>
      <c r="F85" s="2" t="s">
        <v>13</v>
      </c>
      <c r="G85" s="2" t="s">
        <v>95</v>
      </c>
      <c r="H85" s="2">
        <v>2</v>
      </c>
      <c r="I85" s="19">
        <v>570.54</v>
      </c>
      <c r="J85" s="2" t="s">
        <v>20</v>
      </c>
      <c r="K85" s="2" t="s">
        <v>16</v>
      </c>
      <c r="L85" s="2">
        <v>4</v>
      </c>
      <c r="M85" s="18">
        <f t="shared" si="22"/>
        <v>1141.08</v>
      </c>
      <c r="T85" t="str">
        <f t="shared" si="23"/>
        <v>Completed</v>
      </c>
      <c r="U85" t="str">
        <f t="shared" si="24"/>
        <v>Yes</v>
      </c>
      <c r="V85" t="str">
        <f t="shared" si="25"/>
        <v>No</v>
      </c>
      <c r="X85">
        <f t="shared" si="26"/>
        <v>558</v>
      </c>
      <c r="Y85">
        <f t="shared" si="27"/>
        <v>430</v>
      </c>
      <c r="Z85" s="18">
        <f t="shared" si="28"/>
        <v>1463424.4009529033</v>
      </c>
      <c r="AA85" s="18">
        <f t="shared" si="29"/>
        <v>118285.78776560788</v>
      </c>
      <c r="AB85" s="17">
        <f t="shared" si="30"/>
        <v>3.8140589569160999</v>
      </c>
      <c r="AC85" s="2" t="s">
        <v>95</v>
      </c>
      <c r="AD85" s="2" t="s">
        <v>13</v>
      </c>
      <c r="AE85" t="str">
        <f t="shared" si="31"/>
        <v>Home &amp; Kitchen</v>
      </c>
      <c r="AF85" t="str">
        <f t="shared" si="32"/>
        <v>Home &amp; Kitchen</v>
      </c>
      <c r="AG85" t="str" cm="1">
        <f t="array" ref="AG85">INDEX(AD:AD,ROW())</f>
        <v>Home &amp; Kitchen</v>
      </c>
      <c r="AH85">
        <f t="shared" si="40"/>
        <v>32</v>
      </c>
      <c r="AI85" t="str">
        <f t="shared" si="33"/>
        <v>Home &amp; Kitchen</v>
      </c>
      <c r="AK85">
        <f t="shared" si="34"/>
        <v>2025</v>
      </c>
      <c r="AL85">
        <f t="shared" si="35"/>
        <v>4</v>
      </c>
      <c r="AM85">
        <f t="shared" si="36"/>
        <v>3</v>
      </c>
      <c r="AN85">
        <f t="shared" si="37"/>
        <v>5</v>
      </c>
      <c r="AO85" t="str">
        <f t="shared" si="38"/>
        <v>Weekday</v>
      </c>
      <c r="AR85" s="20">
        <f t="shared" si="39"/>
        <v>0</v>
      </c>
    </row>
    <row r="86" spans="1:44" x14ac:dyDescent="0.35">
      <c r="A86" t="str">
        <f t="shared" si="21"/>
        <v>CUST0085</v>
      </c>
      <c r="B86" s="2" t="s">
        <v>196</v>
      </c>
      <c r="C86" s="4">
        <v>45531</v>
      </c>
      <c r="D86" s="2" t="s">
        <v>78</v>
      </c>
      <c r="E86" t="s">
        <v>5050</v>
      </c>
      <c r="F86" s="2" t="s">
        <v>23</v>
      </c>
      <c r="G86" s="2" t="s">
        <v>24</v>
      </c>
      <c r="H86" s="2">
        <v>1</v>
      </c>
      <c r="I86" s="19">
        <v>394.45</v>
      </c>
      <c r="J86" s="2" t="s">
        <v>50</v>
      </c>
      <c r="K86" s="2" t="s">
        <v>103</v>
      </c>
      <c r="L86" s="2">
        <v>4</v>
      </c>
      <c r="M86" s="18">
        <f t="shared" si="22"/>
        <v>394.45</v>
      </c>
      <c r="T86" t="str">
        <f t="shared" si="23"/>
        <v>Lost Sale</v>
      </c>
      <c r="U86" t="str">
        <f t="shared" si="24"/>
        <v>No</v>
      </c>
      <c r="V86" t="str">
        <f t="shared" si="25"/>
        <v>Yes</v>
      </c>
      <c r="X86">
        <f t="shared" si="26"/>
        <v>589</v>
      </c>
      <c r="Y86">
        <f t="shared" si="27"/>
        <v>426</v>
      </c>
      <c r="Z86" s="18">
        <f t="shared" si="28"/>
        <v>594714.6477588166</v>
      </c>
      <c r="AA86" s="18">
        <f t="shared" si="29"/>
        <v>60882.938065984097</v>
      </c>
      <c r="AB86" s="17">
        <f t="shared" si="30"/>
        <v>3.804733727810651</v>
      </c>
      <c r="AC86" s="2" t="s">
        <v>24</v>
      </c>
      <c r="AD86" s="2" t="s">
        <v>23</v>
      </c>
      <c r="AE86" t="str">
        <f t="shared" si="31"/>
        <v>Books</v>
      </c>
      <c r="AF86" t="str">
        <f t="shared" si="32"/>
        <v>Books</v>
      </c>
      <c r="AG86" t="str" cm="1">
        <f t="array" ref="AG86">INDEX(AD:AD,ROW())</f>
        <v>Books</v>
      </c>
      <c r="AH86">
        <f t="shared" si="40"/>
        <v>4</v>
      </c>
      <c r="AI86" t="str">
        <f t="shared" si="33"/>
        <v>Books</v>
      </c>
      <c r="AK86">
        <f t="shared" si="34"/>
        <v>2024</v>
      </c>
      <c r="AL86">
        <f t="shared" si="35"/>
        <v>8</v>
      </c>
      <c r="AM86">
        <f t="shared" si="36"/>
        <v>27</v>
      </c>
      <c r="AN86">
        <f t="shared" si="37"/>
        <v>3</v>
      </c>
      <c r="AO86" t="str">
        <f t="shared" si="38"/>
        <v>Weekday</v>
      </c>
      <c r="AR86" s="20">
        <f t="shared" si="39"/>
        <v>1</v>
      </c>
    </row>
    <row r="87" spans="1:44" x14ac:dyDescent="0.35">
      <c r="A87" t="str">
        <f t="shared" si="21"/>
        <v>CUST0086</v>
      </c>
      <c r="B87" s="2" t="s">
        <v>197</v>
      </c>
      <c r="C87" s="4">
        <v>45375</v>
      </c>
      <c r="D87" s="2" t="s">
        <v>198</v>
      </c>
      <c r="E87" t="s">
        <v>5053</v>
      </c>
      <c r="F87" s="2" t="s">
        <v>42</v>
      </c>
      <c r="G87" s="2" t="s">
        <v>5042</v>
      </c>
      <c r="H87" s="2">
        <v>1</v>
      </c>
      <c r="I87" s="19">
        <v>1347.02</v>
      </c>
      <c r="J87" s="2" t="s">
        <v>20</v>
      </c>
      <c r="K87" s="2" t="s">
        <v>16</v>
      </c>
      <c r="L87" s="2">
        <v>5</v>
      </c>
      <c r="M87" s="18">
        <f t="shared" si="22"/>
        <v>1347.02</v>
      </c>
      <c r="T87" t="str">
        <f t="shared" si="23"/>
        <v>Completed</v>
      </c>
      <c r="U87" t="str">
        <f t="shared" si="24"/>
        <v>Yes</v>
      </c>
      <c r="V87" t="str">
        <f t="shared" si="25"/>
        <v>No</v>
      </c>
      <c r="X87">
        <f t="shared" si="26"/>
        <v>559</v>
      </c>
      <c r="Y87">
        <f t="shared" si="27"/>
        <v>408</v>
      </c>
      <c r="Z87" s="18">
        <f t="shared" si="28"/>
        <v>1098537.4901531704</v>
      </c>
      <c r="AA87" s="18">
        <f t="shared" si="29"/>
        <v>96724.388030634553</v>
      </c>
      <c r="AB87" s="17">
        <f t="shared" si="30"/>
        <v>3.9001122334455669</v>
      </c>
      <c r="AC87" s="2" t="s">
        <v>5042</v>
      </c>
      <c r="AD87" s="2" t="s">
        <v>42</v>
      </c>
      <c r="AE87" t="str">
        <f t="shared" si="31"/>
        <v>Beauty</v>
      </c>
      <c r="AF87" t="str">
        <f t="shared" si="32"/>
        <v>Beauty</v>
      </c>
      <c r="AG87" t="str" cm="1">
        <f t="array" ref="AG87">INDEX(AD:AD,ROW())</f>
        <v>Beauty</v>
      </c>
      <c r="AH87">
        <f t="shared" si="40"/>
        <v>18</v>
      </c>
      <c r="AI87" t="str">
        <f t="shared" si="33"/>
        <v>Beauty</v>
      </c>
      <c r="AK87">
        <f t="shared" si="34"/>
        <v>2024</v>
      </c>
      <c r="AL87">
        <f t="shared" si="35"/>
        <v>3</v>
      </c>
      <c r="AM87">
        <f t="shared" si="36"/>
        <v>24</v>
      </c>
      <c r="AN87">
        <f t="shared" si="37"/>
        <v>1</v>
      </c>
      <c r="AO87" t="str">
        <f t="shared" si="38"/>
        <v>Weekend</v>
      </c>
      <c r="AR87" s="20">
        <f t="shared" si="39"/>
        <v>0</v>
      </c>
    </row>
    <row r="88" spans="1:44" x14ac:dyDescent="0.35">
      <c r="A88" t="str">
        <f t="shared" si="21"/>
        <v>CUST0087</v>
      </c>
      <c r="B88" s="2" t="s">
        <v>199</v>
      </c>
      <c r="C88" s="4">
        <v>45052</v>
      </c>
      <c r="D88" s="2" t="s">
        <v>200</v>
      </c>
      <c r="E88" t="s">
        <v>5048</v>
      </c>
      <c r="F88" s="2" t="s">
        <v>23</v>
      </c>
      <c r="G88" s="2" t="s">
        <v>75</v>
      </c>
      <c r="H88" s="2">
        <v>1</v>
      </c>
      <c r="I88" s="19">
        <v>366.95</v>
      </c>
      <c r="J88" s="2" t="s">
        <v>15</v>
      </c>
      <c r="K88" s="2" t="s">
        <v>103</v>
      </c>
      <c r="L88" s="2">
        <v>4</v>
      </c>
      <c r="M88" s="18">
        <f t="shared" si="22"/>
        <v>366.95</v>
      </c>
      <c r="T88" t="str">
        <f t="shared" si="23"/>
        <v>Lost Sale</v>
      </c>
      <c r="U88" t="str">
        <f t="shared" si="24"/>
        <v>No</v>
      </c>
      <c r="V88" t="str">
        <f t="shared" si="25"/>
        <v>Yes</v>
      </c>
      <c r="X88">
        <f t="shared" si="26"/>
        <v>590</v>
      </c>
      <c r="Y88">
        <f t="shared" si="27"/>
        <v>451</v>
      </c>
      <c r="Z88" s="18">
        <f t="shared" si="28"/>
        <v>594714.6477588166</v>
      </c>
      <c r="AA88" s="18">
        <f t="shared" si="29"/>
        <v>60882.938065984097</v>
      </c>
      <c r="AB88" s="17">
        <f t="shared" si="30"/>
        <v>3.804733727810651</v>
      </c>
      <c r="AC88" s="2" t="s">
        <v>75</v>
      </c>
      <c r="AD88" s="2" t="s">
        <v>23</v>
      </c>
      <c r="AE88" t="str">
        <f t="shared" si="31"/>
        <v>Books</v>
      </c>
      <c r="AF88" t="str">
        <f t="shared" si="32"/>
        <v>Books</v>
      </c>
      <c r="AG88" t="str" cm="1">
        <f t="array" ref="AG88">INDEX(AD:AD,ROW())</f>
        <v>Books</v>
      </c>
      <c r="AH88">
        <f t="shared" si="40"/>
        <v>23</v>
      </c>
      <c r="AI88" t="str">
        <f t="shared" si="33"/>
        <v>Books</v>
      </c>
      <c r="AK88">
        <f t="shared" si="34"/>
        <v>2023</v>
      </c>
      <c r="AL88">
        <f t="shared" si="35"/>
        <v>5</v>
      </c>
      <c r="AM88">
        <f t="shared" si="36"/>
        <v>6</v>
      </c>
      <c r="AN88">
        <f t="shared" si="37"/>
        <v>7</v>
      </c>
      <c r="AO88" t="str">
        <f t="shared" si="38"/>
        <v>Weekend</v>
      </c>
      <c r="AR88" s="20">
        <f t="shared" si="39"/>
        <v>1</v>
      </c>
    </row>
    <row r="89" spans="1:44" x14ac:dyDescent="0.35">
      <c r="A89" t="str">
        <f t="shared" si="21"/>
        <v>CUST0088</v>
      </c>
      <c r="B89" s="2" t="s">
        <v>201</v>
      </c>
      <c r="C89" s="4">
        <v>45082</v>
      </c>
      <c r="D89" s="2" t="s">
        <v>45</v>
      </c>
      <c r="E89" t="s">
        <v>5051</v>
      </c>
      <c r="F89" s="2" t="s">
        <v>42</v>
      </c>
      <c r="G89" s="2" t="s">
        <v>43</v>
      </c>
      <c r="H89" s="2">
        <v>1</v>
      </c>
      <c r="I89" s="19">
        <v>1484.43</v>
      </c>
      <c r="J89" s="2" t="s">
        <v>50</v>
      </c>
      <c r="K89" s="2" t="s">
        <v>16</v>
      </c>
      <c r="L89" s="2">
        <v>5</v>
      </c>
      <c r="M89" s="18">
        <f t="shared" si="22"/>
        <v>1484.43</v>
      </c>
      <c r="T89" t="str">
        <f t="shared" si="23"/>
        <v>Completed</v>
      </c>
      <c r="U89" t="str">
        <f t="shared" si="24"/>
        <v>Yes</v>
      </c>
      <c r="V89" t="str">
        <f t="shared" si="25"/>
        <v>No</v>
      </c>
      <c r="X89">
        <f t="shared" si="26"/>
        <v>619</v>
      </c>
      <c r="Y89">
        <f t="shared" si="27"/>
        <v>468</v>
      </c>
      <c r="Z89" s="18">
        <f t="shared" si="28"/>
        <v>1098537.4901531704</v>
      </c>
      <c r="AA89" s="18">
        <f t="shared" si="29"/>
        <v>96724.388030634553</v>
      </c>
      <c r="AB89" s="17">
        <f t="shared" si="30"/>
        <v>3.9001122334455669</v>
      </c>
      <c r="AC89" s="2" t="s">
        <v>43</v>
      </c>
      <c r="AD89" s="2" t="s">
        <v>42</v>
      </c>
      <c r="AE89" t="str">
        <f t="shared" si="31"/>
        <v>Beauty</v>
      </c>
      <c r="AF89" t="str">
        <f t="shared" si="32"/>
        <v>Beauty</v>
      </c>
      <c r="AG89" t="str" cm="1">
        <f t="array" ref="AG89">INDEX(AD:AD,ROW())</f>
        <v>Beauty</v>
      </c>
      <c r="AH89">
        <f t="shared" si="40"/>
        <v>10</v>
      </c>
      <c r="AI89" t="str">
        <f t="shared" si="33"/>
        <v>Beauty</v>
      </c>
      <c r="AK89">
        <f t="shared" si="34"/>
        <v>2023</v>
      </c>
      <c r="AL89">
        <f t="shared" si="35"/>
        <v>6</v>
      </c>
      <c r="AM89">
        <f t="shared" si="36"/>
        <v>5</v>
      </c>
      <c r="AN89">
        <f t="shared" si="37"/>
        <v>2</v>
      </c>
      <c r="AO89" t="str">
        <f t="shared" si="38"/>
        <v>Weekday</v>
      </c>
      <c r="AR89" s="20">
        <f t="shared" si="39"/>
        <v>0</v>
      </c>
    </row>
    <row r="90" spans="1:44" x14ac:dyDescent="0.35">
      <c r="A90" t="str">
        <f t="shared" si="21"/>
        <v>CUST0089</v>
      </c>
      <c r="B90" s="2" t="s">
        <v>202</v>
      </c>
      <c r="C90" s="4">
        <v>45315</v>
      </c>
      <c r="D90" s="2" t="s">
        <v>203</v>
      </c>
      <c r="E90" t="s">
        <v>5048</v>
      </c>
      <c r="F90" s="2" t="s">
        <v>19</v>
      </c>
      <c r="G90" s="2" t="s">
        <v>49</v>
      </c>
      <c r="H90" s="2">
        <v>1</v>
      </c>
      <c r="I90" s="19">
        <v>2402.66</v>
      </c>
      <c r="J90" s="2" t="s">
        <v>20</v>
      </c>
      <c r="K90" s="2" t="s">
        <v>31</v>
      </c>
      <c r="L90" s="2">
        <v>5</v>
      </c>
      <c r="M90" s="18">
        <f t="shared" si="22"/>
        <v>2402.66</v>
      </c>
      <c r="T90" t="str">
        <f t="shared" si="23"/>
        <v>Pending</v>
      </c>
      <c r="U90" t="str">
        <f t="shared" si="24"/>
        <v>No</v>
      </c>
      <c r="V90" t="str">
        <f t="shared" si="25"/>
        <v>Yes</v>
      </c>
      <c r="X90">
        <f t="shared" si="26"/>
        <v>590</v>
      </c>
      <c r="Y90">
        <f t="shared" si="27"/>
        <v>451</v>
      </c>
      <c r="Z90" s="18">
        <f t="shared" si="28"/>
        <v>2759712.3299794244</v>
      </c>
      <c r="AA90" s="18">
        <f t="shared" si="29"/>
        <v>330643.50635802455</v>
      </c>
      <c r="AB90" s="17">
        <f t="shared" si="30"/>
        <v>3.8641711229946525</v>
      </c>
      <c r="AC90" s="2" t="s">
        <v>49</v>
      </c>
      <c r="AD90" s="2" t="s">
        <v>19</v>
      </c>
      <c r="AE90" t="str">
        <f t="shared" si="31"/>
        <v>Electronics</v>
      </c>
      <c r="AF90" t="str">
        <f t="shared" si="32"/>
        <v>Electronics</v>
      </c>
      <c r="AG90" t="str" cm="1">
        <f t="array" ref="AG90">INDEX(AD:AD,ROW())</f>
        <v>Electronics</v>
      </c>
      <c r="AH90">
        <f t="shared" si="40"/>
        <v>12</v>
      </c>
      <c r="AI90" t="str">
        <f t="shared" si="33"/>
        <v>Electronics</v>
      </c>
      <c r="AK90">
        <f t="shared" si="34"/>
        <v>2024</v>
      </c>
      <c r="AL90">
        <f t="shared" si="35"/>
        <v>1</v>
      </c>
      <c r="AM90">
        <f t="shared" si="36"/>
        <v>24</v>
      </c>
      <c r="AN90">
        <f t="shared" si="37"/>
        <v>4</v>
      </c>
      <c r="AO90" t="str">
        <f t="shared" si="38"/>
        <v>Weekday</v>
      </c>
      <c r="AR90" s="20">
        <f t="shared" si="39"/>
        <v>0</v>
      </c>
    </row>
    <row r="91" spans="1:44" x14ac:dyDescent="0.35">
      <c r="A91" t="str">
        <f t="shared" si="21"/>
        <v>CUST0090</v>
      </c>
      <c r="B91" s="2" t="s">
        <v>204</v>
      </c>
      <c r="C91" s="4">
        <v>44976</v>
      </c>
      <c r="D91" s="2" t="s">
        <v>205</v>
      </c>
      <c r="E91" t="s">
        <v>5055</v>
      </c>
      <c r="F91" s="2" t="s">
        <v>29</v>
      </c>
      <c r="G91" s="2" t="s">
        <v>138</v>
      </c>
      <c r="H91" s="2">
        <v>1</v>
      </c>
      <c r="I91" s="19">
        <v>2321.98</v>
      </c>
      <c r="J91" s="2" t="s">
        <v>20</v>
      </c>
      <c r="K91" s="2" t="s">
        <v>76</v>
      </c>
      <c r="L91" s="2">
        <v>4</v>
      </c>
      <c r="M91" s="18">
        <f t="shared" si="22"/>
        <v>2321.98</v>
      </c>
      <c r="T91" t="str">
        <f t="shared" si="23"/>
        <v>Completed</v>
      </c>
      <c r="U91" t="str">
        <f t="shared" si="24"/>
        <v>No</v>
      </c>
      <c r="V91" t="str">
        <f t="shared" si="25"/>
        <v>No</v>
      </c>
      <c r="X91">
        <f t="shared" si="26"/>
        <v>567</v>
      </c>
      <c r="Y91">
        <f t="shared" si="27"/>
        <v>440</v>
      </c>
      <c r="Z91" s="18">
        <f t="shared" si="28"/>
        <v>1892867.2841657216</v>
      </c>
      <c r="AA91" s="18">
        <f t="shared" si="29"/>
        <v>199432.98236095349</v>
      </c>
      <c r="AB91" s="17">
        <f t="shared" si="30"/>
        <v>3.8949824970828471</v>
      </c>
      <c r="AC91" s="2" t="s">
        <v>138</v>
      </c>
      <c r="AD91" s="2" t="s">
        <v>29</v>
      </c>
      <c r="AE91" t="str">
        <f t="shared" si="31"/>
        <v>Fashion</v>
      </c>
      <c r="AF91" t="str">
        <f t="shared" si="32"/>
        <v>Fashion</v>
      </c>
      <c r="AG91" t="str" cm="1">
        <f t="array" ref="AG91">INDEX(AD:AD,ROW())</f>
        <v>Fashion</v>
      </c>
      <c r="AH91">
        <f t="shared" si="40"/>
        <v>53</v>
      </c>
      <c r="AI91" t="str">
        <f t="shared" si="33"/>
        <v>Fashion</v>
      </c>
      <c r="AK91">
        <f t="shared" si="34"/>
        <v>2023</v>
      </c>
      <c r="AL91">
        <f t="shared" si="35"/>
        <v>2</v>
      </c>
      <c r="AM91">
        <f t="shared" si="36"/>
        <v>19</v>
      </c>
      <c r="AN91">
        <f t="shared" si="37"/>
        <v>1</v>
      </c>
      <c r="AO91" t="str">
        <f t="shared" si="38"/>
        <v>Weekend</v>
      </c>
      <c r="AR91" s="20">
        <f t="shared" si="39"/>
        <v>1</v>
      </c>
    </row>
    <row r="92" spans="1:44" x14ac:dyDescent="0.35">
      <c r="A92" t="str">
        <f t="shared" si="21"/>
        <v>CUST0091</v>
      </c>
      <c r="B92" s="2" t="s">
        <v>206</v>
      </c>
      <c r="C92" s="4">
        <v>45720</v>
      </c>
      <c r="D92" s="2" t="s">
        <v>207</v>
      </c>
      <c r="E92" t="s">
        <v>5053</v>
      </c>
      <c r="F92" s="2" t="s">
        <v>29</v>
      </c>
      <c r="G92" s="2" t="s">
        <v>121</v>
      </c>
      <c r="H92" s="2">
        <v>3</v>
      </c>
      <c r="I92" s="19">
        <v>290.58</v>
      </c>
      <c r="J92" s="2" t="s">
        <v>20</v>
      </c>
      <c r="K92" s="2" t="s">
        <v>103</v>
      </c>
      <c r="L92" s="2">
        <v>4</v>
      </c>
      <c r="M92" s="18">
        <f t="shared" si="22"/>
        <v>871.74</v>
      </c>
      <c r="T92" t="str">
        <f t="shared" si="23"/>
        <v>Lost Sale</v>
      </c>
      <c r="U92" t="str">
        <f t="shared" si="24"/>
        <v>No</v>
      </c>
      <c r="V92" t="str">
        <f t="shared" si="25"/>
        <v>Yes</v>
      </c>
      <c r="X92">
        <f t="shared" si="26"/>
        <v>559</v>
      </c>
      <c r="Y92">
        <f t="shared" si="27"/>
        <v>408</v>
      </c>
      <c r="Z92" s="18">
        <f t="shared" si="28"/>
        <v>1892867.2841657216</v>
      </c>
      <c r="AA92" s="18">
        <f t="shared" si="29"/>
        <v>199432.98236095349</v>
      </c>
      <c r="AB92" s="17">
        <f t="shared" si="30"/>
        <v>3.8949824970828471</v>
      </c>
      <c r="AC92" s="2" t="s">
        <v>121</v>
      </c>
      <c r="AD92" s="2" t="s">
        <v>29</v>
      </c>
      <c r="AE92" t="str">
        <f t="shared" si="31"/>
        <v>Fashion</v>
      </c>
      <c r="AF92" t="str">
        <f t="shared" si="32"/>
        <v>Fashion</v>
      </c>
      <c r="AG92" t="str" cm="1">
        <f t="array" ref="AG92">INDEX(AD:AD,ROW())</f>
        <v>Fashion</v>
      </c>
      <c r="AH92">
        <f t="shared" si="40"/>
        <v>45</v>
      </c>
      <c r="AI92" t="str">
        <f t="shared" si="33"/>
        <v>Fashion</v>
      </c>
      <c r="AK92">
        <f t="shared" si="34"/>
        <v>2025</v>
      </c>
      <c r="AL92">
        <f t="shared" si="35"/>
        <v>3</v>
      </c>
      <c r="AM92">
        <f t="shared" si="36"/>
        <v>4</v>
      </c>
      <c r="AN92">
        <f t="shared" si="37"/>
        <v>3</v>
      </c>
      <c r="AO92" t="str">
        <f t="shared" si="38"/>
        <v>Weekday</v>
      </c>
      <c r="AR92" s="20">
        <f t="shared" si="39"/>
        <v>1</v>
      </c>
    </row>
    <row r="93" spans="1:44" x14ac:dyDescent="0.35">
      <c r="A93" t="str">
        <f t="shared" si="21"/>
        <v>CUST0092</v>
      </c>
      <c r="B93" s="2" t="s">
        <v>208</v>
      </c>
      <c r="C93" s="4">
        <v>45606</v>
      </c>
      <c r="D93" s="2" t="s">
        <v>209</v>
      </c>
      <c r="E93" t="s">
        <v>5051</v>
      </c>
      <c r="F93" s="2" t="s">
        <v>23</v>
      </c>
      <c r="G93" s="2" t="s">
        <v>46</v>
      </c>
      <c r="H93" s="2">
        <v>1</v>
      </c>
      <c r="I93" s="19">
        <v>692.84</v>
      </c>
      <c r="J93" s="2" t="s">
        <v>15</v>
      </c>
      <c r="K93" s="2" t="s">
        <v>31</v>
      </c>
      <c r="L93" s="2">
        <v>1</v>
      </c>
      <c r="M93" s="18">
        <f t="shared" si="22"/>
        <v>692.84</v>
      </c>
      <c r="T93" t="str">
        <f t="shared" si="23"/>
        <v>Pending</v>
      </c>
      <c r="U93" t="str">
        <f t="shared" si="24"/>
        <v>No</v>
      </c>
      <c r="V93" t="str">
        <f t="shared" si="25"/>
        <v>Yes</v>
      </c>
      <c r="X93">
        <f t="shared" si="26"/>
        <v>619</v>
      </c>
      <c r="Y93">
        <f t="shared" si="27"/>
        <v>468</v>
      </c>
      <c r="Z93" s="18">
        <f t="shared" si="28"/>
        <v>594714.6477588166</v>
      </c>
      <c r="AA93" s="18">
        <f t="shared" si="29"/>
        <v>60882.938065984097</v>
      </c>
      <c r="AB93" s="17">
        <f t="shared" si="30"/>
        <v>3.804733727810651</v>
      </c>
      <c r="AC93" s="2" t="s">
        <v>46</v>
      </c>
      <c r="AD93" s="2" t="s">
        <v>23</v>
      </c>
      <c r="AE93" t="str">
        <f t="shared" si="31"/>
        <v>Books</v>
      </c>
      <c r="AF93" t="str">
        <f t="shared" si="32"/>
        <v>Books</v>
      </c>
      <c r="AG93" t="str" cm="1">
        <f t="array" ref="AG93">INDEX(AD:AD,ROW())</f>
        <v>Books</v>
      </c>
      <c r="AH93">
        <f t="shared" si="40"/>
        <v>11</v>
      </c>
      <c r="AI93" t="str">
        <f t="shared" si="33"/>
        <v>Books</v>
      </c>
      <c r="AK93">
        <f t="shared" si="34"/>
        <v>2024</v>
      </c>
      <c r="AL93">
        <f t="shared" si="35"/>
        <v>11</v>
      </c>
      <c r="AM93">
        <f t="shared" si="36"/>
        <v>10</v>
      </c>
      <c r="AN93">
        <f t="shared" si="37"/>
        <v>1</v>
      </c>
      <c r="AO93" t="str">
        <f t="shared" si="38"/>
        <v>Weekend</v>
      </c>
      <c r="AR93" s="20">
        <f t="shared" si="39"/>
        <v>0</v>
      </c>
    </row>
    <row r="94" spans="1:44" x14ac:dyDescent="0.35">
      <c r="A94" t="str">
        <f t="shared" si="21"/>
        <v>CUST0093</v>
      </c>
      <c r="B94" s="2" t="s">
        <v>210</v>
      </c>
      <c r="C94" s="4">
        <v>45462</v>
      </c>
      <c r="D94" s="2" t="s">
        <v>211</v>
      </c>
      <c r="E94" t="s">
        <v>5048</v>
      </c>
      <c r="F94" s="2" t="s">
        <v>23</v>
      </c>
      <c r="G94" s="2" t="s">
        <v>46</v>
      </c>
      <c r="H94" s="2">
        <v>1</v>
      </c>
      <c r="I94" s="19">
        <v>139.93</v>
      </c>
      <c r="J94" s="2" t="s">
        <v>20</v>
      </c>
      <c r="K94" s="2" t="s">
        <v>16</v>
      </c>
      <c r="L94" s="2">
        <v>4</v>
      </c>
      <c r="M94" s="18">
        <f t="shared" si="22"/>
        <v>139.93</v>
      </c>
      <c r="T94" t="str">
        <f t="shared" si="23"/>
        <v>Completed</v>
      </c>
      <c r="U94" t="str">
        <f t="shared" si="24"/>
        <v>No</v>
      </c>
      <c r="V94" t="str">
        <f t="shared" si="25"/>
        <v>No</v>
      </c>
      <c r="X94">
        <f t="shared" si="26"/>
        <v>590</v>
      </c>
      <c r="Y94">
        <f t="shared" si="27"/>
        <v>451</v>
      </c>
      <c r="Z94" s="18">
        <f t="shared" si="28"/>
        <v>594714.6477588166</v>
      </c>
      <c r="AA94" s="18">
        <f t="shared" si="29"/>
        <v>60882.938065984097</v>
      </c>
      <c r="AB94" s="17">
        <f t="shared" si="30"/>
        <v>3.804733727810651</v>
      </c>
      <c r="AC94" s="2" t="s">
        <v>46</v>
      </c>
      <c r="AD94" s="2" t="s">
        <v>23</v>
      </c>
      <c r="AE94" t="str">
        <f t="shared" si="31"/>
        <v>Books</v>
      </c>
      <c r="AF94" t="str">
        <f t="shared" si="32"/>
        <v>Books</v>
      </c>
      <c r="AG94" t="str" cm="1">
        <f t="array" ref="AG94">INDEX(AD:AD,ROW())</f>
        <v>Books</v>
      </c>
      <c r="AH94">
        <f t="shared" si="40"/>
        <v>11</v>
      </c>
      <c r="AI94" t="str">
        <f t="shared" si="33"/>
        <v>Books</v>
      </c>
      <c r="AK94">
        <f t="shared" si="34"/>
        <v>2024</v>
      </c>
      <c r="AL94">
        <f t="shared" si="35"/>
        <v>6</v>
      </c>
      <c r="AM94">
        <f t="shared" si="36"/>
        <v>19</v>
      </c>
      <c r="AN94">
        <f t="shared" si="37"/>
        <v>4</v>
      </c>
      <c r="AO94" t="str">
        <f t="shared" si="38"/>
        <v>Weekday</v>
      </c>
      <c r="AR94" s="20">
        <f t="shared" si="39"/>
        <v>0</v>
      </c>
    </row>
    <row r="95" spans="1:44" x14ac:dyDescent="0.35">
      <c r="A95" t="str">
        <f t="shared" si="21"/>
        <v>CUST0094</v>
      </c>
      <c r="B95" s="2" t="s">
        <v>212</v>
      </c>
      <c r="C95" s="4">
        <v>45537</v>
      </c>
      <c r="D95" s="2" t="s">
        <v>86</v>
      </c>
      <c r="E95" t="s">
        <v>5052</v>
      </c>
      <c r="F95" s="2" t="s">
        <v>23</v>
      </c>
      <c r="G95" s="2" t="s">
        <v>65</v>
      </c>
      <c r="H95" s="2">
        <v>1</v>
      </c>
      <c r="I95" s="19">
        <v>685.01</v>
      </c>
      <c r="J95" s="2" t="s">
        <v>50</v>
      </c>
      <c r="K95" s="2" t="s">
        <v>16</v>
      </c>
      <c r="L95" s="2">
        <v>4</v>
      </c>
      <c r="M95" s="18">
        <f t="shared" si="22"/>
        <v>685.01</v>
      </c>
      <c r="T95" t="str">
        <f t="shared" si="23"/>
        <v>Completed</v>
      </c>
      <c r="U95" t="str">
        <f t="shared" si="24"/>
        <v>No</v>
      </c>
      <c r="V95" t="str">
        <f t="shared" si="25"/>
        <v>No</v>
      </c>
      <c r="X95">
        <f t="shared" si="26"/>
        <v>573</v>
      </c>
      <c r="Y95">
        <f t="shared" si="27"/>
        <v>450</v>
      </c>
      <c r="Z95" s="18">
        <f t="shared" si="28"/>
        <v>594714.6477588166</v>
      </c>
      <c r="AA95" s="18">
        <f t="shared" si="29"/>
        <v>60882.938065984097</v>
      </c>
      <c r="AB95" s="17">
        <f t="shared" si="30"/>
        <v>3.804733727810651</v>
      </c>
      <c r="AC95" s="2" t="s">
        <v>65</v>
      </c>
      <c r="AD95" s="2" t="s">
        <v>23</v>
      </c>
      <c r="AE95" t="str">
        <f t="shared" si="31"/>
        <v>Books</v>
      </c>
      <c r="AF95" t="str">
        <f t="shared" si="32"/>
        <v>Books</v>
      </c>
      <c r="AG95" t="str" cm="1">
        <f t="array" ref="AG95">INDEX(AD:AD,ROW())</f>
        <v>Books</v>
      </c>
      <c r="AH95">
        <f t="shared" si="40"/>
        <v>19</v>
      </c>
      <c r="AI95" t="str">
        <f t="shared" si="33"/>
        <v>Books</v>
      </c>
      <c r="AK95">
        <f t="shared" si="34"/>
        <v>2024</v>
      </c>
      <c r="AL95">
        <f t="shared" si="35"/>
        <v>9</v>
      </c>
      <c r="AM95">
        <f t="shared" si="36"/>
        <v>2</v>
      </c>
      <c r="AN95">
        <f t="shared" si="37"/>
        <v>2</v>
      </c>
      <c r="AO95" t="str">
        <f t="shared" si="38"/>
        <v>Weekday</v>
      </c>
      <c r="AR95" s="20">
        <f t="shared" si="39"/>
        <v>0</v>
      </c>
    </row>
    <row r="96" spans="1:44" x14ac:dyDescent="0.35">
      <c r="A96" t="str">
        <f t="shared" si="21"/>
        <v>CUST0095</v>
      </c>
      <c r="B96" s="2" t="s">
        <v>213</v>
      </c>
      <c r="C96" s="4">
        <v>45410</v>
      </c>
      <c r="D96" s="2" t="s">
        <v>214</v>
      </c>
      <c r="E96" t="s">
        <v>5048</v>
      </c>
      <c r="F96" s="2" t="s">
        <v>19</v>
      </c>
      <c r="G96" s="2" t="s">
        <v>5039</v>
      </c>
      <c r="H96" s="2">
        <v>2</v>
      </c>
      <c r="I96" s="19">
        <v>2879.2</v>
      </c>
      <c r="J96" s="2" t="s">
        <v>5046</v>
      </c>
      <c r="K96" s="2" t="s">
        <v>16</v>
      </c>
      <c r="L96" s="2">
        <v>1</v>
      </c>
      <c r="M96" s="18">
        <f t="shared" si="22"/>
        <v>5758.4</v>
      </c>
      <c r="T96" t="str">
        <f t="shared" si="23"/>
        <v>Completed</v>
      </c>
      <c r="U96" t="str">
        <f t="shared" si="24"/>
        <v>Yes</v>
      </c>
      <c r="V96" t="str">
        <f t="shared" si="25"/>
        <v>No</v>
      </c>
      <c r="X96">
        <f t="shared" si="26"/>
        <v>590</v>
      </c>
      <c r="Y96">
        <f t="shared" si="27"/>
        <v>451</v>
      </c>
      <c r="Z96" s="18">
        <f t="shared" si="28"/>
        <v>2759712.3299794244</v>
      </c>
      <c r="AA96" s="18">
        <f t="shared" si="29"/>
        <v>330643.50635802455</v>
      </c>
      <c r="AB96" s="17">
        <f t="shared" si="30"/>
        <v>3.8641711229946525</v>
      </c>
      <c r="AC96" s="2" t="s">
        <v>5039</v>
      </c>
      <c r="AD96" s="2" t="s">
        <v>19</v>
      </c>
      <c r="AE96" t="str">
        <f t="shared" si="31"/>
        <v>Electronics</v>
      </c>
      <c r="AF96" t="str">
        <f t="shared" si="32"/>
        <v>Electronics</v>
      </c>
      <c r="AG96" t="str" cm="1">
        <f t="array" ref="AG96">INDEX(AD:AD,ROW())</f>
        <v>Electronics</v>
      </c>
      <c r="AH96">
        <f t="shared" si="40"/>
        <v>3</v>
      </c>
      <c r="AI96" t="str">
        <f t="shared" si="33"/>
        <v>Electronics</v>
      </c>
      <c r="AK96">
        <f t="shared" si="34"/>
        <v>2024</v>
      </c>
      <c r="AL96">
        <f t="shared" si="35"/>
        <v>4</v>
      </c>
      <c r="AM96">
        <f t="shared" si="36"/>
        <v>28</v>
      </c>
      <c r="AN96">
        <f t="shared" si="37"/>
        <v>1</v>
      </c>
      <c r="AO96" t="str">
        <f t="shared" si="38"/>
        <v>Weekend</v>
      </c>
      <c r="AR96" s="20">
        <f t="shared" si="39"/>
        <v>0</v>
      </c>
    </row>
    <row r="97" spans="1:44" x14ac:dyDescent="0.35">
      <c r="A97" t="str">
        <f t="shared" si="21"/>
        <v>CUST0096</v>
      </c>
      <c r="B97" s="2" t="s">
        <v>215</v>
      </c>
      <c r="C97" s="4">
        <v>45213</v>
      </c>
      <c r="D97" s="2" t="s">
        <v>142</v>
      </c>
      <c r="E97" t="s">
        <v>5054</v>
      </c>
      <c r="F97" s="2" t="s">
        <v>29</v>
      </c>
      <c r="G97" s="2" t="s">
        <v>121</v>
      </c>
      <c r="H97" s="2">
        <v>1</v>
      </c>
      <c r="I97" s="19">
        <v>542.16</v>
      </c>
      <c r="J97" s="2" t="s">
        <v>50</v>
      </c>
      <c r="K97" s="2" t="s">
        <v>16</v>
      </c>
      <c r="L97" s="2">
        <v>4</v>
      </c>
      <c r="M97" s="18">
        <f t="shared" si="22"/>
        <v>542.16</v>
      </c>
      <c r="T97" t="str">
        <f t="shared" si="23"/>
        <v>Completed</v>
      </c>
      <c r="U97" t="str">
        <f t="shared" si="24"/>
        <v>No</v>
      </c>
      <c r="V97" t="str">
        <f t="shared" si="25"/>
        <v>No</v>
      </c>
      <c r="X97">
        <f t="shared" si="26"/>
        <v>558</v>
      </c>
      <c r="Y97">
        <f t="shared" si="27"/>
        <v>430</v>
      </c>
      <c r="Z97" s="18">
        <f t="shared" si="28"/>
        <v>1892867.2841657216</v>
      </c>
      <c r="AA97" s="18">
        <f t="shared" si="29"/>
        <v>199432.98236095349</v>
      </c>
      <c r="AB97" s="17">
        <f t="shared" si="30"/>
        <v>3.8949824970828471</v>
      </c>
      <c r="AC97" s="2" t="s">
        <v>121</v>
      </c>
      <c r="AD97" s="2" t="s">
        <v>29</v>
      </c>
      <c r="AE97" t="str">
        <f t="shared" si="31"/>
        <v>Fashion</v>
      </c>
      <c r="AF97" t="str">
        <f t="shared" si="32"/>
        <v>Fashion</v>
      </c>
      <c r="AG97" t="str" cm="1">
        <f t="array" ref="AG97">INDEX(AD:AD,ROW())</f>
        <v>Fashion</v>
      </c>
      <c r="AH97">
        <f t="shared" si="40"/>
        <v>45</v>
      </c>
      <c r="AI97" t="str">
        <f t="shared" si="33"/>
        <v>Fashion</v>
      </c>
      <c r="AK97">
        <f t="shared" si="34"/>
        <v>2023</v>
      </c>
      <c r="AL97">
        <f t="shared" si="35"/>
        <v>10</v>
      </c>
      <c r="AM97">
        <f t="shared" si="36"/>
        <v>14</v>
      </c>
      <c r="AN97">
        <f t="shared" si="37"/>
        <v>7</v>
      </c>
      <c r="AO97" t="str">
        <f t="shared" si="38"/>
        <v>Weekend</v>
      </c>
      <c r="AR97" s="20">
        <f t="shared" si="39"/>
        <v>0</v>
      </c>
    </row>
    <row r="98" spans="1:44" x14ac:dyDescent="0.35">
      <c r="A98" t="str">
        <f t="shared" si="21"/>
        <v>CUST0097</v>
      </c>
      <c r="B98" s="2" t="s">
        <v>216</v>
      </c>
      <c r="C98" s="4">
        <v>45015</v>
      </c>
      <c r="D98" s="2" t="s">
        <v>217</v>
      </c>
      <c r="E98" t="s">
        <v>5054</v>
      </c>
      <c r="F98" s="2" t="s">
        <v>13</v>
      </c>
      <c r="G98" s="2" t="s">
        <v>95</v>
      </c>
      <c r="H98" s="2">
        <v>1</v>
      </c>
      <c r="I98" s="19">
        <v>848.06</v>
      </c>
      <c r="J98" s="2" t="s">
        <v>20</v>
      </c>
      <c r="K98" s="2" t="s">
        <v>16</v>
      </c>
      <c r="L98" s="2">
        <v>5</v>
      </c>
      <c r="M98" s="18">
        <f t="shared" si="22"/>
        <v>848.06</v>
      </c>
      <c r="T98" t="str">
        <f t="shared" si="23"/>
        <v>Completed</v>
      </c>
      <c r="U98" t="str">
        <f t="shared" si="24"/>
        <v>No</v>
      </c>
      <c r="V98" t="str">
        <f t="shared" si="25"/>
        <v>No</v>
      </c>
      <c r="X98">
        <f t="shared" si="26"/>
        <v>558</v>
      </c>
      <c r="Y98">
        <f t="shared" si="27"/>
        <v>430</v>
      </c>
      <c r="Z98" s="18">
        <f t="shared" si="28"/>
        <v>1463424.4009529033</v>
      </c>
      <c r="AA98" s="18">
        <f t="shared" si="29"/>
        <v>118285.78776560788</v>
      </c>
      <c r="AB98" s="17">
        <f t="shared" si="30"/>
        <v>3.8140589569160999</v>
      </c>
      <c r="AC98" s="2" t="s">
        <v>95</v>
      </c>
      <c r="AD98" s="2" t="s">
        <v>13</v>
      </c>
      <c r="AE98" t="str">
        <f t="shared" si="31"/>
        <v>Home &amp; Kitchen</v>
      </c>
      <c r="AF98" t="str">
        <f t="shared" si="32"/>
        <v>Home &amp; Kitchen</v>
      </c>
      <c r="AG98" t="str" cm="1">
        <f t="array" ref="AG98">INDEX(AD:AD,ROW())</f>
        <v>Home &amp; Kitchen</v>
      </c>
      <c r="AH98">
        <f t="shared" si="40"/>
        <v>32</v>
      </c>
      <c r="AI98" t="str">
        <f t="shared" si="33"/>
        <v>Home &amp; Kitchen</v>
      </c>
      <c r="AK98">
        <f t="shared" si="34"/>
        <v>2023</v>
      </c>
      <c r="AL98">
        <f t="shared" si="35"/>
        <v>3</v>
      </c>
      <c r="AM98">
        <f t="shared" si="36"/>
        <v>30</v>
      </c>
      <c r="AN98">
        <f t="shared" si="37"/>
        <v>5</v>
      </c>
      <c r="AO98" t="str">
        <f t="shared" si="38"/>
        <v>Weekday</v>
      </c>
      <c r="AR98" s="20">
        <f t="shared" si="39"/>
        <v>0</v>
      </c>
    </row>
    <row r="99" spans="1:44" x14ac:dyDescent="0.35">
      <c r="A99" t="str">
        <f t="shared" si="21"/>
        <v>CUST0098</v>
      </c>
      <c r="B99" s="2" t="s">
        <v>218</v>
      </c>
      <c r="C99" s="4">
        <v>45506</v>
      </c>
      <c r="D99" s="2" t="s">
        <v>219</v>
      </c>
      <c r="E99" t="s">
        <v>5050</v>
      </c>
      <c r="F99" s="2" t="s">
        <v>19</v>
      </c>
      <c r="G99" s="2" t="s">
        <v>5039</v>
      </c>
      <c r="H99" s="2">
        <v>1</v>
      </c>
      <c r="I99" s="19">
        <v>721.39</v>
      </c>
      <c r="J99" s="2" t="s">
        <v>20</v>
      </c>
      <c r="K99" s="2" t="s">
        <v>16</v>
      </c>
      <c r="L99" s="2">
        <v>5</v>
      </c>
      <c r="M99" s="18">
        <f t="shared" si="22"/>
        <v>721.39</v>
      </c>
      <c r="T99" t="str">
        <f t="shared" si="23"/>
        <v>Completed</v>
      </c>
      <c r="U99" t="str">
        <f t="shared" si="24"/>
        <v>No</v>
      </c>
      <c r="V99" t="str">
        <f t="shared" si="25"/>
        <v>No</v>
      </c>
      <c r="X99">
        <f t="shared" si="26"/>
        <v>589</v>
      </c>
      <c r="Y99">
        <f t="shared" si="27"/>
        <v>426</v>
      </c>
      <c r="Z99" s="18">
        <f t="shared" si="28"/>
        <v>2759712.3299794244</v>
      </c>
      <c r="AA99" s="18">
        <f t="shared" si="29"/>
        <v>330643.50635802455</v>
      </c>
      <c r="AB99" s="17">
        <f t="shared" si="30"/>
        <v>3.8641711229946525</v>
      </c>
      <c r="AC99" s="2" t="s">
        <v>5039</v>
      </c>
      <c r="AD99" s="2" t="s">
        <v>19</v>
      </c>
      <c r="AE99" t="str">
        <f t="shared" si="31"/>
        <v>Electronics</v>
      </c>
      <c r="AF99" t="str">
        <f t="shared" si="32"/>
        <v>Electronics</v>
      </c>
      <c r="AG99" t="str" cm="1">
        <f t="array" ref="AG99">INDEX(AD:AD,ROW())</f>
        <v>Electronics</v>
      </c>
      <c r="AH99">
        <f t="shared" si="40"/>
        <v>3</v>
      </c>
      <c r="AI99" t="str">
        <f t="shared" si="33"/>
        <v>Electronics</v>
      </c>
      <c r="AK99">
        <f t="shared" si="34"/>
        <v>2024</v>
      </c>
      <c r="AL99">
        <f t="shared" si="35"/>
        <v>8</v>
      </c>
      <c r="AM99">
        <f t="shared" si="36"/>
        <v>2</v>
      </c>
      <c r="AN99">
        <f t="shared" si="37"/>
        <v>6</v>
      </c>
      <c r="AO99" t="str">
        <f t="shared" si="38"/>
        <v>Weekday</v>
      </c>
      <c r="AR99" s="20">
        <f t="shared" si="39"/>
        <v>0</v>
      </c>
    </row>
    <row r="100" spans="1:44" x14ac:dyDescent="0.35">
      <c r="A100" t="str">
        <f t="shared" si="21"/>
        <v>CUST0099</v>
      </c>
      <c r="B100" s="2" t="s">
        <v>220</v>
      </c>
      <c r="C100" s="4">
        <v>45410</v>
      </c>
      <c r="D100" s="2" t="s">
        <v>150</v>
      </c>
      <c r="E100" t="s">
        <v>5051</v>
      </c>
      <c r="F100" s="2" t="s">
        <v>13</v>
      </c>
      <c r="G100" s="2" t="s">
        <v>5045</v>
      </c>
      <c r="H100" s="2">
        <v>1</v>
      </c>
      <c r="I100" s="19">
        <v>1291.28</v>
      </c>
      <c r="J100" s="2" t="s">
        <v>5047</v>
      </c>
      <c r="K100" s="2" t="s">
        <v>16</v>
      </c>
      <c r="L100" s="2">
        <v>5</v>
      </c>
      <c r="M100" s="18">
        <f t="shared" si="22"/>
        <v>1291.28</v>
      </c>
      <c r="T100" t="str">
        <f t="shared" si="23"/>
        <v>Completed</v>
      </c>
      <c r="U100" t="str">
        <f t="shared" si="24"/>
        <v>Yes</v>
      </c>
      <c r="V100" t="str">
        <f t="shared" si="25"/>
        <v>No</v>
      </c>
      <c r="X100">
        <f t="shared" si="26"/>
        <v>619</v>
      </c>
      <c r="Y100">
        <f t="shared" si="27"/>
        <v>468</v>
      </c>
      <c r="Z100" s="18">
        <f t="shared" si="28"/>
        <v>1463424.4009529033</v>
      </c>
      <c r="AA100" s="18">
        <f t="shared" si="29"/>
        <v>118285.78776560788</v>
      </c>
      <c r="AB100" s="17">
        <f t="shared" si="30"/>
        <v>3.8140589569160999</v>
      </c>
      <c r="AC100" s="2" t="s">
        <v>5045</v>
      </c>
      <c r="AD100" s="2" t="s">
        <v>13</v>
      </c>
      <c r="AE100" t="str">
        <f t="shared" si="31"/>
        <v>Home &amp; Kitchen</v>
      </c>
      <c r="AF100" t="str">
        <f t="shared" si="32"/>
        <v>Home &amp; Kitchen</v>
      </c>
      <c r="AG100" t="str" cm="1">
        <f t="array" ref="AG100">INDEX(AD:AD,ROW())</f>
        <v>Home &amp; Kitchen</v>
      </c>
      <c r="AH100">
        <f t="shared" si="40"/>
        <v>76</v>
      </c>
      <c r="AI100" t="str">
        <f t="shared" si="33"/>
        <v>Home &amp; Kitchen</v>
      </c>
      <c r="AK100">
        <f t="shared" si="34"/>
        <v>2024</v>
      </c>
      <c r="AL100">
        <f t="shared" si="35"/>
        <v>4</v>
      </c>
      <c r="AM100">
        <f t="shared" si="36"/>
        <v>28</v>
      </c>
      <c r="AN100">
        <f t="shared" si="37"/>
        <v>1</v>
      </c>
      <c r="AO100" t="str">
        <f t="shared" si="38"/>
        <v>Weekend</v>
      </c>
      <c r="AR100" s="20">
        <f t="shared" si="39"/>
        <v>0</v>
      </c>
    </row>
    <row r="101" spans="1:44" x14ac:dyDescent="0.35">
      <c r="A101" t="str">
        <f t="shared" si="21"/>
        <v>CUST0100</v>
      </c>
      <c r="B101" s="2" t="s">
        <v>221</v>
      </c>
      <c r="C101" s="4">
        <v>45142</v>
      </c>
      <c r="D101" s="2" t="s">
        <v>222</v>
      </c>
      <c r="E101" t="s">
        <v>5053</v>
      </c>
      <c r="F101" s="2" t="s">
        <v>23</v>
      </c>
      <c r="G101" s="2" t="s">
        <v>75</v>
      </c>
      <c r="H101" s="2">
        <v>1</v>
      </c>
      <c r="I101" s="19">
        <v>641.52</v>
      </c>
      <c r="J101" s="2" t="s">
        <v>5046</v>
      </c>
      <c r="K101" s="2" t="s">
        <v>16</v>
      </c>
      <c r="L101" s="2">
        <v>5</v>
      </c>
      <c r="M101" s="18">
        <f t="shared" si="22"/>
        <v>641.52</v>
      </c>
      <c r="T101" t="str">
        <f t="shared" si="23"/>
        <v>Completed</v>
      </c>
      <c r="U101" t="str">
        <f t="shared" si="24"/>
        <v>No</v>
      </c>
      <c r="V101" t="str">
        <f t="shared" si="25"/>
        <v>No</v>
      </c>
      <c r="X101">
        <f t="shared" si="26"/>
        <v>559</v>
      </c>
      <c r="Y101">
        <f t="shared" si="27"/>
        <v>408</v>
      </c>
      <c r="Z101" s="18">
        <f t="shared" si="28"/>
        <v>594714.6477588166</v>
      </c>
      <c r="AA101" s="18">
        <f t="shared" si="29"/>
        <v>60882.938065984097</v>
      </c>
      <c r="AB101" s="17">
        <f t="shared" si="30"/>
        <v>3.804733727810651</v>
      </c>
      <c r="AC101" s="2" t="s">
        <v>75</v>
      </c>
      <c r="AD101" s="2" t="s">
        <v>23</v>
      </c>
      <c r="AE101" t="str">
        <f t="shared" si="31"/>
        <v>Books</v>
      </c>
      <c r="AF101" t="str">
        <f t="shared" si="32"/>
        <v>Books</v>
      </c>
      <c r="AG101" t="str" cm="1">
        <f t="array" ref="AG101">INDEX(AD:AD,ROW())</f>
        <v>Books</v>
      </c>
      <c r="AH101">
        <f t="shared" si="40"/>
        <v>23</v>
      </c>
      <c r="AI101" t="str">
        <f t="shared" si="33"/>
        <v>Books</v>
      </c>
      <c r="AK101">
        <f t="shared" si="34"/>
        <v>2023</v>
      </c>
      <c r="AL101">
        <f t="shared" si="35"/>
        <v>8</v>
      </c>
      <c r="AM101">
        <f t="shared" si="36"/>
        <v>4</v>
      </c>
      <c r="AN101">
        <f t="shared" si="37"/>
        <v>6</v>
      </c>
      <c r="AO101" t="str">
        <f t="shared" si="38"/>
        <v>Weekday</v>
      </c>
      <c r="AR101" s="20">
        <f t="shared" si="39"/>
        <v>0</v>
      </c>
    </row>
    <row r="102" spans="1:44" x14ac:dyDescent="0.35">
      <c r="A102" t="str">
        <f t="shared" si="21"/>
        <v>CUST0101</v>
      </c>
      <c r="B102" s="2" t="s">
        <v>223</v>
      </c>
      <c r="C102" s="4">
        <v>45813</v>
      </c>
      <c r="D102" s="2" t="s">
        <v>154</v>
      </c>
      <c r="E102" t="s">
        <v>5050</v>
      </c>
      <c r="F102" s="2" t="s">
        <v>42</v>
      </c>
      <c r="G102" s="2" t="s">
        <v>5042</v>
      </c>
      <c r="H102" s="2">
        <v>1</v>
      </c>
      <c r="I102" s="19">
        <v>495.87</v>
      </c>
      <c r="J102" s="2" t="s">
        <v>5047</v>
      </c>
      <c r="K102" s="2" t="s">
        <v>16</v>
      </c>
      <c r="L102" s="2">
        <v>4</v>
      </c>
      <c r="M102" s="18">
        <f t="shared" si="22"/>
        <v>495.87</v>
      </c>
      <c r="T102" t="str">
        <f t="shared" si="23"/>
        <v>Completed</v>
      </c>
      <c r="U102" t="str">
        <f t="shared" si="24"/>
        <v>No</v>
      </c>
      <c r="V102" t="str">
        <f t="shared" si="25"/>
        <v>No</v>
      </c>
      <c r="X102">
        <f t="shared" si="26"/>
        <v>589</v>
      </c>
      <c r="Y102">
        <f t="shared" si="27"/>
        <v>426</v>
      </c>
      <c r="Z102" s="18">
        <f t="shared" si="28"/>
        <v>1098537.4901531704</v>
      </c>
      <c r="AA102" s="18">
        <f t="shared" si="29"/>
        <v>96724.388030634553</v>
      </c>
      <c r="AB102" s="17">
        <f t="shared" si="30"/>
        <v>3.9001122334455669</v>
      </c>
      <c r="AC102" s="2" t="s">
        <v>5042</v>
      </c>
      <c r="AD102" s="2" t="s">
        <v>42</v>
      </c>
      <c r="AE102" t="str">
        <f t="shared" si="31"/>
        <v>Beauty</v>
      </c>
      <c r="AF102" t="str">
        <f t="shared" si="32"/>
        <v>Beauty</v>
      </c>
      <c r="AG102" t="str" cm="1">
        <f t="array" ref="AG102">INDEX(AD:AD,ROW())</f>
        <v>Beauty</v>
      </c>
      <c r="AH102">
        <f t="shared" si="40"/>
        <v>18</v>
      </c>
      <c r="AI102" t="str">
        <f t="shared" si="33"/>
        <v>Beauty</v>
      </c>
      <c r="AK102">
        <f t="shared" si="34"/>
        <v>2025</v>
      </c>
      <c r="AL102">
        <f t="shared" si="35"/>
        <v>6</v>
      </c>
      <c r="AM102">
        <f t="shared" si="36"/>
        <v>5</v>
      </c>
      <c r="AN102">
        <f t="shared" si="37"/>
        <v>5</v>
      </c>
      <c r="AO102" t="str">
        <f t="shared" si="38"/>
        <v>Weekday</v>
      </c>
      <c r="AR102" s="20">
        <f t="shared" si="39"/>
        <v>0</v>
      </c>
    </row>
    <row r="103" spans="1:44" x14ac:dyDescent="0.35">
      <c r="A103" t="str">
        <f t="shared" si="21"/>
        <v>CUST0102</v>
      </c>
      <c r="B103" s="2" t="s">
        <v>224</v>
      </c>
      <c r="C103" s="4">
        <v>45479</v>
      </c>
      <c r="D103" s="2" t="s">
        <v>225</v>
      </c>
      <c r="E103" t="s">
        <v>5051</v>
      </c>
      <c r="F103" s="2" t="s">
        <v>23</v>
      </c>
      <c r="G103" s="2" t="s">
        <v>46</v>
      </c>
      <c r="H103" s="2">
        <v>1</v>
      </c>
      <c r="I103" s="19">
        <v>537.99</v>
      </c>
      <c r="J103" s="2" t="s">
        <v>5047</v>
      </c>
      <c r="K103" s="2" t="s">
        <v>16</v>
      </c>
      <c r="L103" s="2">
        <v>5</v>
      </c>
      <c r="M103" s="18">
        <f t="shared" si="22"/>
        <v>537.99</v>
      </c>
      <c r="T103" t="str">
        <f t="shared" si="23"/>
        <v>Completed</v>
      </c>
      <c r="U103" t="str">
        <f t="shared" si="24"/>
        <v>No</v>
      </c>
      <c r="V103" t="str">
        <f t="shared" si="25"/>
        <v>No</v>
      </c>
      <c r="X103">
        <f t="shared" si="26"/>
        <v>619</v>
      </c>
      <c r="Y103">
        <f t="shared" si="27"/>
        <v>468</v>
      </c>
      <c r="Z103" s="18">
        <f t="shared" si="28"/>
        <v>594714.6477588166</v>
      </c>
      <c r="AA103" s="18">
        <f t="shared" si="29"/>
        <v>60882.938065984097</v>
      </c>
      <c r="AB103" s="17">
        <f t="shared" si="30"/>
        <v>3.804733727810651</v>
      </c>
      <c r="AC103" s="2" t="s">
        <v>46</v>
      </c>
      <c r="AD103" s="2" t="s">
        <v>23</v>
      </c>
      <c r="AE103" t="str">
        <f t="shared" si="31"/>
        <v>Books</v>
      </c>
      <c r="AF103" t="str">
        <f t="shared" si="32"/>
        <v>Books</v>
      </c>
      <c r="AG103" t="str" cm="1">
        <f t="array" ref="AG103">INDEX(AD:AD,ROW())</f>
        <v>Books</v>
      </c>
      <c r="AH103">
        <f t="shared" si="40"/>
        <v>11</v>
      </c>
      <c r="AI103" t="str">
        <f t="shared" si="33"/>
        <v>Books</v>
      </c>
      <c r="AK103">
        <f t="shared" si="34"/>
        <v>2024</v>
      </c>
      <c r="AL103">
        <f t="shared" si="35"/>
        <v>7</v>
      </c>
      <c r="AM103">
        <f t="shared" si="36"/>
        <v>6</v>
      </c>
      <c r="AN103">
        <f t="shared" si="37"/>
        <v>7</v>
      </c>
      <c r="AO103" t="str">
        <f t="shared" si="38"/>
        <v>Weekend</v>
      </c>
      <c r="AR103" s="20">
        <f t="shared" si="39"/>
        <v>0</v>
      </c>
    </row>
    <row r="104" spans="1:44" x14ac:dyDescent="0.35">
      <c r="A104" t="str">
        <f t="shared" si="21"/>
        <v>CUST0103</v>
      </c>
      <c r="B104" s="2" t="s">
        <v>226</v>
      </c>
      <c r="C104" s="4">
        <v>45691</v>
      </c>
      <c r="D104" s="2" t="s">
        <v>161</v>
      </c>
      <c r="E104" t="s">
        <v>5049</v>
      </c>
      <c r="F104" s="2" t="s">
        <v>19</v>
      </c>
      <c r="G104" s="2" t="s">
        <v>60</v>
      </c>
      <c r="H104" s="2">
        <v>1</v>
      </c>
      <c r="I104" s="19">
        <v>1683.92</v>
      </c>
      <c r="J104" s="2" t="s">
        <v>5047</v>
      </c>
      <c r="K104" s="2" t="s">
        <v>16</v>
      </c>
      <c r="L104" s="2">
        <v>4</v>
      </c>
      <c r="M104" s="18">
        <f t="shared" si="22"/>
        <v>1683.92</v>
      </c>
      <c r="T104" t="str">
        <f t="shared" si="23"/>
        <v>Completed</v>
      </c>
      <c r="U104" t="str">
        <f t="shared" si="24"/>
        <v>Yes</v>
      </c>
      <c r="V104" t="str">
        <f t="shared" si="25"/>
        <v>No</v>
      </c>
      <c r="X104">
        <f t="shared" si="26"/>
        <v>595</v>
      </c>
      <c r="Y104">
        <f t="shared" si="27"/>
        <v>444</v>
      </c>
      <c r="Z104" s="18">
        <f t="shared" si="28"/>
        <v>2759712.3299794244</v>
      </c>
      <c r="AA104" s="18">
        <f t="shared" si="29"/>
        <v>330643.50635802455</v>
      </c>
      <c r="AB104" s="17">
        <f t="shared" si="30"/>
        <v>3.8641711229946525</v>
      </c>
      <c r="AC104" s="2" t="s">
        <v>60</v>
      </c>
      <c r="AD104" s="2" t="s">
        <v>19</v>
      </c>
      <c r="AE104" t="str">
        <f t="shared" si="31"/>
        <v>Electronics</v>
      </c>
      <c r="AF104" t="str">
        <f t="shared" si="32"/>
        <v>Electronics</v>
      </c>
      <c r="AG104" t="str" cm="1">
        <f t="array" ref="AG104">INDEX(AD:AD,ROW())</f>
        <v>Electronics</v>
      </c>
      <c r="AH104">
        <f t="shared" si="40"/>
        <v>17</v>
      </c>
      <c r="AI104" t="str">
        <f t="shared" si="33"/>
        <v>Electronics</v>
      </c>
      <c r="AK104">
        <f t="shared" si="34"/>
        <v>2025</v>
      </c>
      <c r="AL104">
        <f t="shared" si="35"/>
        <v>2</v>
      </c>
      <c r="AM104">
        <f t="shared" si="36"/>
        <v>3</v>
      </c>
      <c r="AN104">
        <f t="shared" si="37"/>
        <v>2</v>
      </c>
      <c r="AO104" t="str">
        <f t="shared" si="38"/>
        <v>Weekday</v>
      </c>
      <c r="AR104" s="20">
        <f t="shared" si="39"/>
        <v>0</v>
      </c>
    </row>
    <row r="105" spans="1:44" x14ac:dyDescent="0.35">
      <c r="A105" t="str">
        <f t="shared" si="21"/>
        <v>CUST0104</v>
      </c>
      <c r="B105" s="2" t="s">
        <v>227</v>
      </c>
      <c r="C105" s="4">
        <v>45242</v>
      </c>
      <c r="D105" s="2" t="s">
        <v>228</v>
      </c>
      <c r="E105" t="s">
        <v>5050</v>
      </c>
      <c r="F105" s="2" t="s">
        <v>29</v>
      </c>
      <c r="G105" s="2" t="s">
        <v>5041</v>
      </c>
      <c r="H105" s="2">
        <v>1</v>
      </c>
      <c r="I105" s="19">
        <v>1703.55</v>
      </c>
      <c r="J105" s="2" t="s">
        <v>15</v>
      </c>
      <c r="K105" s="2" t="s">
        <v>16</v>
      </c>
      <c r="L105" s="2">
        <v>3</v>
      </c>
      <c r="M105" s="18">
        <f t="shared" si="22"/>
        <v>1703.55</v>
      </c>
      <c r="T105" t="str">
        <f t="shared" si="23"/>
        <v>Completed</v>
      </c>
      <c r="U105" t="str">
        <f t="shared" si="24"/>
        <v>Yes</v>
      </c>
      <c r="V105" t="str">
        <f t="shared" si="25"/>
        <v>No</v>
      </c>
      <c r="X105">
        <f t="shared" si="26"/>
        <v>589</v>
      </c>
      <c r="Y105">
        <f t="shared" si="27"/>
        <v>426</v>
      </c>
      <c r="Z105" s="18">
        <f t="shared" si="28"/>
        <v>1892867.2841657216</v>
      </c>
      <c r="AA105" s="18">
        <f t="shared" si="29"/>
        <v>199432.98236095349</v>
      </c>
      <c r="AB105" s="17">
        <f t="shared" si="30"/>
        <v>3.8949824970828471</v>
      </c>
      <c r="AC105" s="2" t="s">
        <v>5041</v>
      </c>
      <c r="AD105" s="2" t="s">
        <v>29</v>
      </c>
      <c r="AE105" t="str">
        <f t="shared" si="31"/>
        <v>Fashion</v>
      </c>
      <c r="AF105" t="str">
        <f t="shared" si="32"/>
        <v>Fashion</v>
      </c>
      <c r="AG105" t="str" cm="1">
        <f t="array" ref="AG105">INDEX(AD:AD,ROW())</f>
        <v>Fashion</v>
      </c>
      <c r="AH105">
        <f t="shared" si="40"/>
        <v>15</v>
      </c>
      <c r="AI105" t="str">
        <f t="shared" si="33"/>
        <v>Fashion</v>
      </c>
      <c r="AK105">
        <f t="shared" si="34"/>
        <v>2023</v>
      </c>
      <c r="AL105">
        <f t="shared" si="35"/>
        <v>11</v>
      </c>
      <c r="AM105">
        <f t="shared" si="36"/>
        <v>12</v>
      </c>
      <c r="AN105">
        <f t="shared" si="37"/>
        <v>1</v>
      </c>
      <c r="AO105" t="str">
        <f t="shared" si="38"/>
        <v>Weekend</v>
      </c>
      <c r="AR105" s="20">
        <f t="shared" si="39"/>
        <v>0</v>
      </c>
    </row>
    <row r="106" spans="1:44" x14ac:dyDescent="0.35">
      <c r="A106" t="str">
        <f t="shared" si="21"/>
        <v>CUST0105</v>
      </c>
      <c r="B106" s="2" t="s">
        <v>229</v>
      </c>
      <c r="C106" s="4">
        <v>45082</v>
      </c>
      <c r="D106" s="2" t="s">
        <v>230</v>
      </c>
      <c r="E106" t="s">
        <v>5048</v>
      </c>
      <c r="F106" s="2" t="s">
        <v>23</v>
      </c>
      <c r="G106" s="2" t="s">
        <v>68</v>
      </c>
      <c r="H106" s="2">
        <v>2</v>
      </c>
      <c r="I106" s="19">
        <v>314.02</v>
      </c>
      <c r="J106" s="2" t="s">
        <v>5047</v>
      </c>
      <c r="K106" s="2" t="s">
        <v>16</v>
      </c>
      <c r="L106" s="2">
        <v>5</v>
      </c>
      <c r="M106" s="18">
        <f t="shared" si="22"/>
        <v>628.04</v>
      </c>
      <c r="T106" t="str">
        <f t="shared" si="23"/>
        <v>Completed</v>
      </c>
      <c r="U106" t="str">
        <f t="shared" si="24"/>
        <v>No</v>
      </c>
      <c r="V106" t="str">
        <f t="shared" si="25"/>
        <v>No</v>
      </c>
      <c r="X106">
        <f t="shared" si="26"/>
        <v>590</v>
      </c>
      <c r="Y106">
        <f t="shared" si="27"/>
        <v>451</v>
      </c>
      <c r="Z106" s="18">
        <f t="shared" si="28"/>
        <v>594714.6477588166</v>
      </c>
      <c r="AA106" s="18">
        <f t="shared" si="29"/>
        <v>60882.938065984097</v>
      </c>
      <c r="AB106" s="17">
        <f t="shared" si="30"/>
        <v>3.804733727810651</v>
      </c>
      <c r="AC106" s="2" t="s">
        <v>68</v>
      </c>
      <c r="AD106" s="2" t="s">
        <v>23</v>
      </c>
      <c r="AE106" t="str">
        <f t="shared" si="31"/>
        <v>Books</v>
      </c>
      <c r="AF106" t="str">
        <f t="shared" si="32"/>
        <v>Books</v>
      </c>
      <c r="AG106" t="str" cm="1">
        <f t="array" ref="AG106">INDEX(AD:AD,ROW())</f>
        <v>Books</v>
      </c>
      <c r="AH106">
        <f t="shared" si="40"/>
        <v>20</v>
      </c>
      <c r="AI106" t="str">
        <f t="shared" si="33"/>
        <v>Books</v>
      </c>
      <c r="AK106">
        <f t="shared" si="34"/>
        <v>2023</v>
      </c>
      <c r="AL106">
        <f t="shared" si="35"/>
        <v>6</v>
      </c>
      <c r="AM106">
        <f t="shared" si="36"/>
        <v>5</v>
      </c>
      <c r="AN106">
        <f t="shared" si="37"/>
        <v>2</v>
      </c>
      <c r="AO106" t="str">
        <f t="shared" si="38"/>
        <v>Weekday</v>
      </c>
      <c r="AR106" s="20">
        <f t="shared" si="39"/>
        <v>0</v>
      </c>
    </row>
    <row r="107" spans="1:44" x14ac:dyDescent="0.35">
      <c r="A107" t="str">
        <f t="shared" si="21"/>
        <v>CUST0106</v>
      </c>
      <c r="B107" s="2" t="s">
        <v>231</v>
      </c>
      <c r="C107" s="4">
        <v>45626</v>
      </c>
      <c r="D107" s="2" t="s">
        <v>232</v>
      </c>
      <c r="E107" t="s">
        <v>5053</v>
      </c>
      <c r="F107" s="2" t="s">
        <v>23</v>
      </c>
      <c r="G107" s="2" t="s">
        <v>24</v>
      </c>
      <c r="H107" s="2">
        <v>1</v>
      </c>
      <c r="I107" s="19">
        <v>565.87</v>
      </c>
      <c r="J107" s="2" t="s">
        <v>50</v>
      </c>
      <c r="K107" s="2" t="s">
        <v>16</v>
      </c>
      <c r="L107" s="2">
        <v>5</v>
      </c>
      <c r="M107" s="18">
        <f t="shared" si="22"/>
        <v>565.87</v>
      </c>
      <c r="T107" t="str">
        <f t="shared" si="23"/>
        <v>Completed</v>
      </c>
      <c r="U107" t="str">
        <f t="shared" si="24"/>
        <v>No</v>
      </c>
      <c r="V107" t="str">
        <f t="shared" si="25"/>
        <v>No</v>
      </c>
      <c r="X107">
        <f t="shared" si="26"/>
        <v>559</v>
      </c>
      <c r="Y107">
        <f t="shared" si="27"/>
        <v>408</v>
      </c>
      <c r="Z107" s="18">
        <f t="shared" si="28"/>
        <v>594714.6477588166</v>
      </c>
      <c r="AA107" s="18">
        <f t="shared" si="29"/>
        <v>60882.938065984097</v>
      </c>
      <c r="AB107" s="17">
        <f t="shared" si="30"/>
        <v>3.804733727810651</v>
      </c>
      <c r="AC107" s="2" t="s">
        <v>24</v>
      </c>
      <c r="AD107" s="2" t="s">
        <v>23</v>
      </c>
      <c r="AE107" t="str">
        <f t="shared" si="31"/>
        <v>Books</v>
      </c>
      <c r="AF107" t="str">
        <f t="shared" si="32"/>
        <v>Books</v>
      </c>
      <c r="AG107" t="str" cm="1">
        <f t="array" ref="AG107">INDEX(AD:AD,ROW())</f>
        <v>Books</v>
      </c>
      <c r="AH107">
        <f t="shared" si="40"/>
        <v>4</v>
      </c>
      <c r="AI107" t="str">
        <f t="shared" si="33"/>
        <v>Books</v>
      </c>
      <c r="AK107">
        <f t="shared" si="34"/>
        <v>2024</v>
      </c>
      <c r="AL107">
        <f t="shared" si="35"/>
        <v>11</v>
      </c>
      <c r="AM107">
        <f t="shared" si="36"/>
        <v>30</v>
      </c>
      <c r="AN107">
        <f t="shared" si="37"/>
        <v>7</v>
      </c>
      <c r="AO107" t="str">
        <f t="shared" si="38"/>
        <v>Weekend</v>
      </c>
      <c r="AR107" s="20">
        <f t="shared" si="39"/>
        <v>0</v>
      </c>
    </row>
    <row r="108" spans="1:44" x14ac:dyDescent="0.35">
      <c r="A108" t="str">
        <f t="shared" si="21"/>
        <v>CUST0107</v>
      </c>
      <c r="B108" s="2" t="s">
        <v>233</v>
      </c>
      <c r="C108" s="4">
        <v>45484</v>
      </c>
      <c r="D108" s="2" t="s">
        <v>166</v>
      </c>
      <c r="E108" t="s">
        <v>5051</v>
      </c>
      <c r="F108" s="2" t="s">
        <v>23</v>
      </c>
      <c r="G108" s="2" t="s">
        <v>75</v>
      </c>
      <c r="H108" s="2">
        <v>1</v>
      </c>
      <c r="I108" s="19">
        <v>676.13</v>
      </c>
      <c r="J108" s="2" t="s">
        <v>20</v>
      </c>
      <c r="K108" s="2" t="s">
        <v>16</v>
      </c>
      <c r="L108" s="2">
        <v>5</v>
      </c>
      <c r="M108" s="18">
        <f t="shared" si="22"/>
        <v>676.13</v>
      </c>
      <c r="T108" t="str">
        <f t="shared" si="23"/>
        <v>Completed</v>
      </c>
      <c r="U108" t="str">
        <f t="shared" si="24"/>
        <v>No</v>
      </c>
      <c r="V108" t="str">
        <f t="shared" si="25"/>
        <v>No</v>
      </c>
      <c r="X108">
        <f t="shared" si="26"/>
        <v>619</v>
      </c>
      <c r="Y108">
        <f t="shared" si="27"/>
        <v>468</v>
      </c>
      <c r="Z108" s="18">
        <f t="shared" si="28"/>
        <v>594714.6477588166</v>
      </c>
      <c r="AA108" s="18">
        <f t="shared" si="29"/>
        <v>60882.938065984097</v>
      </c>
      <c r="AB108" s="17">
        <f t="shared" si="30"/>
        <v>3.804733727810651</v>
      </c>
      <c r="AC108" s="2" t="s">
        <v>75</v>
      </c>
      <c r="AD108" s="2" t="s">
        <v>23</v>
      </c>
      <c r="AE108" t="str">
        <f t="shared" si="31"/>
        <v>Books</v>
      </c>
      <c r="AF108" t="str">
        <f t="shared" si="32"/>
        <v>Books</v>
      </c>
      <c r="AG108" t="str" cm="1">
        <f t="array" ref="AG108">INDEX(AD:AD,ROW())</f>
        <v>Books</v>
      </c>
      <c r="AH108">
        <f t="shared" si="40"/>
        <v>23</v>
      </c>
      <c r="AI108" t="str">
        <f t="shared" si="33"/>
        <v>Books</v>
      </c>
      <c r="AK108">
        <f t="shared" si="34"/>
        <v>2024</v>
      </c>
      <c r="AL108">
        <f t="shared" si="35"/>
        <v>7</v>
      </c>
      <c r="AM108">
        <f t="shared" si="36"/>
        <v>11</v>
      </c>
      <c r="AN108">
        <f t="shared" si="37"/>
        <v>5</v>
      </c>
      <c r="AO108" t="str">
        <f t="shared" si="38"/>
        <v>Weekday</v>
      </c>
      <c r="AR108" s="20">
        <f t="shared" si="39"/>
        <v>0</v>
      </c>
    </row>
    <row r="109" spans="1:44" x14ac:dyDescent="0.35">
      <c r="A109" t="str">
        <f t="shared" si="21"/>
        <v>CUST0108</v>
      </c>
      <c r="B109" s="2" t="s">
        <v>234</v>
      </c>
      <c r="C109" s="4">
        <v>44934</v>
      </c>
      <c r="D109" s="2" t="s">
        <v>235</v>
      </c>
      <c r="E109" t="s">
        <v>5049</v>
      </c>
      <c r="F109" s="2" t="s">
        <v>23</v>
      </c>
      <c r="G109" s="2" t="s">
        <v>46</v>
      </c>
      <c r="H109" s="2">
        <v>1</v>
      </c>
      <c r="I109" s="19">
        <v>608.87</v>
      </c>
      <c r="J109" s="2" t="s">
        <v>5046</v>
      </c>
      <c r="K109" s="2" t="s">
        <v>16</v>
      </c>
      <c r="L109" s="2">
        <v>4</v>
      </c>
      <c r="M109" s="18">
        <f t="shared" si="22"/>
        <v>608.87</v>
      </c>
      <c r="T109" t="str">
        <f t="shared" si="23"/>
        <v>Completed</v>
      </c>
      <c r="U109" t="str">
        <f t="shared" si="24"/>
        <v>No</v>
      </c>
      <c r="V109" t="str">
        <f t="shared" si="25"/>
        <v>No</v>
      </c>
      <c r="X109">
        <f t="shared" si="26"/>
        <v>595</v>
      </c>
      <c r="Y109">
        <f t="shared" si="27"/>
        <v>444</v>
      </c>
      <c r="Z109" s="18">
        <f t="shared" si="28"/>
        <v>594714.6477588166</v>
      </c>
      <c r="AA109" s="18">
        <f t="shared" si="29"/>
        <v>60882.938065984097</v>
      </c>
      <c r="AB109" s="17">
        <f t="shared" si="30"/>
        <v>3.804733727810651</v>
      </c>
      <c r="AC109" s="2" t="s">
        <v>46</v>
      </c>
      <c r="AD109" s="2" t="s">
        <v>23</v>
      </c>
      <c r="AE109" t="str">
        <f t="shared" si="31"/>
        <v>Books</v>
      </c>
      <c r="AF109" t="str">
        <f t="shared" si="32"/>
        <v>Books</v>
      </c>
      <c r="AG109" t="str" cm="1">
        <f t="array" ref="AG109">INDEX(AD:AD,ROW())</f>
        <v>Books</v>
      </c>
      <c r="AH109">
        <f t="shared" si="40"/>
        <v>11</v>
      </c>
      <c r="AI109" t="str">
        <f t="shared" si="33"/>
        <v>Books</v>
      </c>
      <c r="AK109">
        <f t="shared" si="34"/>
        <v>2023</v>
      </c>
      <c r="AL109">
        <f t="shared" si="35"/>
        <v>1</v>
      </c>
      <c r="AM109">
        <f t="shared" si="36"/>
        <v>8</v>
      </c>
      <c r="AN109">
        <f t="shared" si="37"/>
        <v>1</v>
      </c>
      <c r="AO109" t="str">
        <f t="shared" si="38"/>
        <v>Weekend</v>
      </c>
      <c r="AR109" s="20">
        <f t="shared" si="39"/>
        <v>0</v>
      </c>
    </row>
    <row r="110" spans="1:44" x14ac:dyDescent="0.35">
      <c r="A110" t="str">
        <f t="shared" si="21"/>
        <v>CUST0109</v>
      </c>
      <c r="B110" s="2" t="s">
        <v>236</v>
      </c>
      <c r="C110" s="4">
        <v>45644</v>
      </c>
      <c r="D110" s="2" t="s">
        <v>207</v>
      </c>
      <c r="E110" t="s">
        <v>5053</v>
      </c>
      <c r="F110" s="2" t="s">
        <v>13</v>
      </c>
      <c r="G110" s="2" t="s">
        <v>5045</v>
      </c>
      <c r="H110" s="2">
        <v>3</v>
      </c>
      <c r="I110" s="19">
        <v>1006.37</v>
      </c>
      <c r="J110" s="2" t="s">
        <v>50</v>
      </c>
      <c r="K110" s="2" t="s">
        <v>16</v>
      </c>
      <c r="L110" s="2">
        <v>3</v>
      </c>
      <c r="M110" s="18">
        <f t="shared" si="22"/>
        <v>3019.11</v>
      </c>
      <c r="T110" t="str">
        <f t="shared" si="23"/>
        <v>Completed</v>
      </c>
      <c r="U110" t="str">
        <f t="shared" si="24"/>
        <v>Yes</v>
      </c>
      <c r="V110" t="str">
        <f t="shared" si="25"/>
        <v>No</v>
      </c>
      <c r="X110">
        <f t="shared" si="26"/>
        <v>559</v>
      </c>
      <c r="Y110">
        <f t="shared" si="27"/>
        <v>408</v>
      </c>
      <c r="Z110" s="18">
        <f t="shared" si="28"/>
        <v>1463424.4009529033</v>
      </c>
      <c r="AA110" s="18">
        <f t="shared" si="29"/>
        <v>118285.78776560788</v>
      </c>
      <c r="AB110" s="17">
        <f t="shared" si="30"/>
        <v>3.8140589569160999</v>
      </c>
      <c r="AC110" s="2" t="s">
        <v>5045</v>
      </c>
      <c r="AD110" s="2" t="s">
        <v>13</v>
      </c>
      <c r="AE110" t="str">
        <f t="shared" si="31"/>
        <v>Home &amp; Kitchen</v>
      </c>
      <c r="AF110" t="str">
        <f t="shared" si="32"/>
        <v>Home &amp; Kitchen</v>
      </c>
      <c r="AG110" t="str" cm="1">
        <f t="array" ref="AG110">INDEX(AD:AD,ROW())</f>
        <v>Home &amp; Kitchen</v>
      </c>
      <c r="AH110">
        <f t="shared" si="40"/>
        <v>76</v>
      </c>
      <c r="AI110" t="str">
        <f t="shared" si="33"/>
        <v>Home &amp; Kitchen</v>
      </c>
      <c r="AK110">
        <f t="shared" si="34"/>
        <v>2024</v>
      </c>
      <c r="AL110">
        <f t="shared" si="35"/>
        <v>12</v>
      </c>
      <c r="AM110">
        <f t="shared" si="36"/>
        <v>18</v>
      </c>
      <c r="AN110">
        <f t="shared" si="37"/>
        <v>4</v>
      </c>
      <c r="AO110" t="str">
        <f t="shared" si="38"/>
        <v>Weekday</v>
      </c>
      <c r="AR110" s="20">
        <f t="shared" si="39"/>
        <v>0</v>
      </c>
    </row>
    <row r="111" spans="1:44" x14ac:dyDescent="0.35">
      <c r="A111" t="str">
        <f t="shared" si="21"/>
        <v>CUST0110</v>
      </c>
      <c r="B111" s="2" t="s">
        <v>237</v>
      </c>
      <c r="C111" s="4">
        <v>45736</v>
      </c>
      <c r="D111" s="2" t="s">
        <v>238</v>
      </c>
      <c r="E111" t="s">
        <v>5051</v>
      </c>
      <c r="F111" s="2" t="s">
        <v>23</v>
      </c>
      <c r="G111" s="2" t="s">
        <v>65</v>
      </c>
      <c r="H111" s="2">
        <v>1</v>
      </c>
      <c r="I111" s="19">
        <v>769.28</v>
      </c>
      <c r="J111" s="2" t="s">
        <v>50</v>
      </c>
      <c r="K111" s="2" t="s">
        <v>16</v>
      </c>
      <c r="L111" s="2">
        <v>4</v>
      </c>
      <c r="M111" s="18">
        <f t="shared" si="22"/>
        <v>769.28</v>
      </c>
      <c r="T111" t="str">
        <f t="shared" si="23"/>
        <v>Completed</v>
      </c>
      <c r="U111" t="str">
        <f t="shared" si="24"/>
        <v>No</v>
      </c>
      <c r="V111" t="str">
        <f t="shared" si="25"/>
        <v>No</v>
      </c>
      <c r="X111">
        <f t="shared" si="26"/>
        <v>619</v>
      </c>
      <c r="Y111">
        <f t="shared" si="27"/>
        <v>468</v>
      </c>
      <c r="Z111" s="18">
        <f t="shared" si="28"/>
        <v>594714.6477588166</v>
      </c>
      <c r="AA111" s="18">
        <f t="shared" si="29"/>
        <v>60882.938065984097</v>
      </c>
      <c r="AB111" s="17">
        <f t="shared" si="30"/>
        <v>3.804733727810651</v>
      </c>
      <c r="AC111" s="2" t="s">
        <v>65</v>
      </c>
      <c r="AD111" s="2" t="s">
        <v>23</v>
      </c>
      <c r="AE111" t="str">
        <f t="shared" si="31"/>
        <v>Books</v>
      </c>
      <c r="AF111" t="str">
        <f t="shared" si="32"/>
        <v>Books</v>
      </c>
      <c r="AG111" t="str" cm="1">
        <f t="array" ref="AG111">INDEX(AD:AD,ROW())</f>
        <v>Books</v>
      </c>
      <c r="AH111">
        <f t="shared" si="40"/>
        <v>19</v>
      </c>
      <c r="AI111" t="str">
        <f t="shared" si="33"/>
        <v>Books</v>
      </c>
      <c r="AK111">
        <f t="shared" si="34"/>
        <v>2025</v>
      </c>
      <c r="AL111">
        <f t="shared" si="35"/>
        <v>3</v>
      </c>
      <c r="AM111">
        <f t="shared" si="36"/>
        <v>20</v>
      </c>
      <c r="AN111">
        <f t="shared" si="37"/>
        <v>5</v>
      </c>
      <c r="AO111" t="str">
        <f t="shared" si="38"/>
        <v>Weekday</v>
      </c>
      <c r="AR111" s="20">
        <f t="shared" si="39"/>
        <v>0</v>
      </c>
    </row>
    <row r="112" spans="1:44" x14ac:dyDescent="0.35">
      <c r="A112" t="str">
        <f t="shared" si="21"/>
        <v>CUST0111</v>
      </c>
      <c r="B112" s="2" t="s">
        <v>239</v>
      </c>
      <c r="C112" s="4">
        <v>45181</v>
      </c>
      <c r="D112" s="2" t="s">
        <v>240</v>
      </c>
      <c r="E112" t="s">
        <v>5051</v>
      </c>
      <c r="F112" s="2" t="s">
        <v>29</v>
      </c>
      <c r="G112" s="2" t="s">
        <v>30</v>
      </c>
      <c r="H112" s="2">
        <v>1</v>
      </c>
      <c r="I112" s="19">
        <v>779.55</v>
      </c>
      <c r="J112" s="2" t="s">
        <v>5046</v>
      </c>
      <c r="K112" s="2" t="s">
        <v>76</v>
      </c>
      <c r="L112" s="2">
        <v>2</v>
      </c>
      <c r="M112" s="18">
        <f t="shared" si="22"/>
        <v>779.55</v>
      </c>
      <c r="T112" t="str">
        <f t="shared" si="23"/>
        <v>Completed</v>
      </c>
      <c r="U112" t="str">
        <f t="shared" si="24"/>
        <v>No</v>
      </c>
      <c r="V112" t="str">
        <f t="shared" si="25"/>
        <v>No</v>
      </c>
      <c r="X112">
        <f t="shared" si="26"/>
        <v>619</v>
      </c>
      <c r="Y112">
        <f t="shared" si="27"/>
        <v>468</v>
      </c>
      <c r="Z112" s="18">
        <f t="shared" si="28"/>
        <v>1892867.2841657216</v>
      </c>
      <c r="AA112" s="18">
        <f t="shared" si="29"/>
        <v>199432.98236095349</v>
      </c>
      <c r="AB112" s="17">
        <f t="shared" si="30"/>
        <v>3.8949824970828471</v>
      </c>
      <c r="AC112" s="2" t="s">
        <v>30</v>
      </c>
      <c r="AD112" s="2" t="s">
        <v>29</v>
      </c>
      <c r="AE112" t="str">
        <f t="shared" si="31"/>
        <v>Fashion</v>
      </c>
      <c r="AF112" t="str">
        <f t="shared" si="32"/>
        <v>Fashion</v>
      </c>
      <c r="AG112" t="str" cm="1">
        <f t="array" ref="AG112">INDEX(AD:AD,ROW())</f>
        <v>Fashion</v>
      </c>
      <c r="AH112">
        <f t="shared" si="40"/>
        <v>6</v>
      </c>
      <c r="AI112" t="str">
        <f t="shared" si="33"/>
        <v>Fashion</v>
      </c>
      <c r="AK112">
        <f t="shared" si="34"/>
        <v>2023</v>
      </c>
      <c r="AL112">
        <f t="shared" si="35"/>
        <v>9</v>
      </c>
      <c r="AM112">
        <f t="shared" si="36"/>
        <v>12</v>
      </c>
      <c r="AN112">
        <f t="shared" si="37"/>
        <v>3</v>
      </c>
      <c r="AO112" t="str">
        <f t="shared" si="38"/>
        <v>Weekday</v>
      </c>
      <c r="AR112" s="20">
        <f t="shared" si="39"/>
        <v>1</v>
      </c>
    </row>
    <row r="113" spans="1:44" x14ac:dyDescent="0.35">
      <c r="A113" t="str">
        <f t="shared" si="21"/>
        <v>CUST0112</v>
      </c>
      <c r="B113" s="2" t="s">
        <v>241</v>
      </c>
      <c r="C113" s="4">
        <v>45734</v>
      </c>
      <c r="D113" s="2" t="s">
        <v>242</v>
      </c>
      <c r="E113" t="s">
        <v>5055</v>
      </c>
      <c r="F113" s="2" t="s">
        <v>42</v>
      </c>
      <c r="G113" s="2" t="s">
        <v>5042</v>
      </c>
      <c r="H113" s="2">
        <v>1</v>
      </c>
      <c r="I113" s="19">
        <v>406.37</v>
      </c>
      <c r="J113" s="2" t="s">
        <v>20</v>
      </c>
      <c r="K113" s="2" t="s">
        <v>76</v>
      </c>
      <c r="L113" s="2">
        <v>4</v>
      </c>
      <c r="M113" s="18">
        <f t="shared" si="22"/>
        <v>406.37</v>
      </c>
      <c r="T113" t="str">
        <f t="shared" si="23"/>
        <v>Completed</v>
      </c>
      <c r="U113" t="str">
        <f t="shared" si="24"/>
        <v>No</v>
      </c>
      <c r="V113" t="str">
        <f t="shared" si="25"/>
        <v>No</v>
      </c>
      <c r="X113">
        <f t="shared" si="26"/>
        <v>567</v>
      </c>
      <c r="Y113">
        <f t="shared" si="27"/>
        <v>440</v>
      </c>
      <c r="Z113" s="18">
        <f t="shared" si="28"/>
        <v>1098537.4901531704</v>
      </c>
      <c r="AA113" s="18">
        <f t="shared" si="29"/>
        <v>96724.388030634553</v>
      </c>
      <c r="AB113" s="17">
        <f t="shared" si="30"/>
        <v>3.9001122334455669</v>
      </c>
      <c r="AC113" s="2" t="s">
        <v>5042</v>
      </c>
      <c r="AD113" s="2" t="s">
        <v>42</v>
      </c>
      <c r="AE113" t="str">
        <f t="shared" si="31"/>
        <v>Beauty</v>
      </c>
      <c r="AF113" t="str">
        <f t="shared" si="32"/>
        <v>Beauty</v>
      </c>
      <c r="AG113" t="str" cm="1">
        <f t="array" ref="AG113">INDEX(AD:AD,ROW())</f>
        <v>Beauty</v>
      </c>
      <c r="AH113">
        <f t="shared" si="40"/>
        <v>18</v>
      </c>
      <c r="AI113" t="str">
        <f t="shared" si="33"/>
        <v>Beauty</v>
      </c>
      <c r="AK113">
        <f t="shared" si="34"/>
        <v>2025</v>
      </c>
      <c r="AL113">
        <f t="shared" si="35"/>
        <v>3</v>
      </c>
      <c r="AM113">
        <f t="shared" si="36"/>
        <v>18</v>
      </c>
      <c r="AN113">
        <f t="shared" si="37"/>
        <v>3</v>
      </c>
      <c r="AO113" t="str">
        <f t="shared" si="38"/>
        <v>Weekday</v>
      </c>
      <c r="AR113" s="20">
        <f t="shared" si="39"/>
        <v>1</v>
      </c>
    </row>
    <row r="114" spans="1:44" x14ac:dyDescent="0.35">
      <c r="A114" t="str">
        <f t="shared" si="21"/>
        <v>CUST0113</v>
      </c>
      <c r="B114" s="2" t="s">
        <v>243</v>
      </c>
      <c r="C114" s="4">
        <v>45759</v>
      </c>
      <c r="D114" s="2" t="s">
        <v>244</v>
      </c>
      <c r="E114" t="s">
        <v>5048</v>
      </c>
      <c r="F114" s="2" t="s">
        <v>29</v>
      </c>
      <c r="G114" s="2" t="s">
        <v>138</v>
      </c>
      <c r="H114" s="2">
        <v>1</v>
      </c>
      <c r="I114" s="19">
        <v>1164.76</v>
      </c>
      <c r="J114" s="2" t="s">
        <v>15</v>
      </c>
      <c r="K114" s="2" t="s">
        <v>16</v>
      </c>
      <c r="L114" s="2">
        <v>4</v>
      </c>
      <c r="M114" s="18">
        <f t="shared" si="22"/>
        <v>1164.76</v>
      </c>
      <c r="T114" t="str">
        <f t="shared" si="23"/>
        <v>Completed</v>
      </c>
      <c r="U114" t="str">
        <f t="shared" si="24"/>
        <v>Yes</v>
      </c>
      <c r="V114" t="str">
        <f t="shared" si="25"/>
        <v>No</v>
      </c>
      <c r="X114">
        <f t="shared" si="26"/>
        <v>590</v>
      </c>
      <c r="Y114">
        <f t="shared" si="27"/>
        <v>451</v>
      </c>
      <c r="Z114" s="18">
        <f t="shared" si="28"/>
        <v>1892867.2841657216</v>
      </c>
      <c r="AA114" s="18">
        <f t="shared" si="29"/>
        <v>199432.98236095349</v>
      </c>
      <c r="AB114" s="17">
        <f t="shared" si="30"/>
        <v>3.8949824970828471</v>
      </c>
      <c r="AC114" s="2" t="s">
        <v>138</v>
      </c>
      <c r="AD114" s="2" t="s">
        <v>29</v>
      </c>
      <c r="AE114" t="str">
        <f t="shared" si="31"/>
        <v>Fashion</v>
      </c>
      <c r="AF114" t="str">
        <f t="shared" si="32"/>
        <v>Fashion</v>
      </c>
      <c r="AG114" t="str" cm="1">
        <f t="array" ref="AG114">INDEX(AD:AD,ROW())</f>
        <v>Fashion</v>
      </c>
      <c r="AH114">
        <f t="shared" si="40"/>
        <v>53</v>
      </c>
      <c r="AI114" t="str">
        <f t="shared" si="33"/>
        <v>Fashion</v>
      </c>
      <c r="AK114">
        <f t="shared" si="34"/>
        <v>2025</v>
      </c>
      <c r="AL114">
        <f t="shared" si="35"/>
        <v>4</v>
      </c>
      <c r="AM114">
        <f t="shared" si="36"/>
        <v>12</v>
      </c>
      <c r="AN114">
        <f t="shared" si="37"/>
        <v>7</v>
      </c>
      <c r="AO114" t="str">
        <f t="shared" si="38"/>
        <v>Weekend</v>
      </c>
      <c r="AR114" s="20">
        <f t="shared" si="39"/>
        <v>0</v>
      </c>
    </row>
    <row r="115" spans="1:44" x14ac:dyDescent="0.35">
      <c r="A115" t="str">
        <f t="shared" si="21"/>
        <v>CUST0114</v>
      </c>
      <c r="B115" s="2" t="s">
        <v>245</v>
      </c>
      <c r="C115" s="4">
        <v>45606</v>
      </c>
      <c r="D115" s="2" t="s">
        <v>246</v>
      </c>
      <c r="E115" t="s">
        <v>5050</v>
      </c>
      <c r="F115" s="2" t="s">
        <v>13</v>
      </c>
      <c r="G115" s="2" t="s">
        <v>14</v>
      </c>
      <c r="H115" s="2">
        <v>2</v>
      </c>
      <c r="I115" s="19">
        <v>256.57</v>
      </c>
      <c r="J115" s="2" t="s">
        <v>20</v>
      </c>
      <c r="K115" s="2" t="s">
        <v>76</v>
      </c>
      <c r="L115" s="2">
        <v>5</v>
      </c>
      <c r="M115" s="18">
        <f t="shared" si="22"/>
        <v>513.14</v>
      </c>
      <c r="T115" t="str">
        <f t="shared" si="23"/>
        <v>Completed</v>
      </c>
      <c r="U115" t="str">
        <f t="shared" si="24"/>
        <v>No</v>
      </c>
      <c r="V115" t="str">
        <f t="shared" si="25"/>
        <v>No</v>
      </c>
      <c r="X115">
        <f t="shared" si="26"/>
        <v>589</v>
      </c>
      <c r="Y115">
        <f t="shared" si="27"/>
        <v>426</v>
      </c>
      <c r="Z115" s="18">
        <f t="shared" si="28"/>
        <v>1463424.4009529033</v>
      </c>
      <c r="AA115" s="18">
        <f t="shared" si="29"/>
        <v>118285.78776560788</v>
      </c>
      <c r="AB115" s="17">
        <f t="shared" si="30"/>
        <v>3.8140589569160999</v>
      </c>
      <c r="AC115" s="2" t="s">
        <v>14</v>
      </c>
      <c r="AD115" s="2" t="s">
        <v>13</v>
      </c>
      <c r="AE115" t="str">
        <f t="shared" si="31"/>
        <v>Home &amp; Kitchen</v>
      </c>
      <c r="AF115" t="str">
        <f t="shared" si="32"/>
        <v>Home &amp; Kitchen</v>
      </c>
      <c r="AG115" t="str" cm="1">
        <f t="array" ref="AG115">INDEX(AD:AD,ROW())</f>
        <v>Home &amp; Kitchen</v>
      </c>
      <c r="AH115">
        <f t="shared" si="40"/>
        <v>2</v>
      </c>
      <c r="AI115" t="str">
        <f t="shared" si="33"/>
        <v>Home &amp; Kitchen</v>
      </c>
      <c r="AK115">
        <f t="shared" si="34"/>
        <v>2024</v>
      </c>
      <c r="AL115">
        <f t="shared" si="35"/>
        <v>11</v>
      </c>
      <c r="AM115">
        <f t="shared" si="36"/>
        <v>10</v>
      </c>
      <c r="AN115">
        <f t="shared" si="37"/>
        <v>1</v>
      </c>
      <c r="AO115" t="str">
        <f t="shared" si="38"/>
        <v>Weekend</v>
      </c>
      <c r="AR115" s="20">
        <f t="shared" si="39"/>
        <v>1</v>
      </c>
    </row>
    <row r="116" spans="1:44" x14ac:dyDescent="0.35">
      <c r="A116" t="str">
        <f t="shared" si="21"/>
        <v>CUST0115</v>
      </c>
      <c r="B116" s="2" t="s">
        <v>247</v>
      </c>
      <c r="C116" s="4">
        <v>45749</v>
      </c>
      <c r="D116" s="2" t="s">
        <v>59</v>
      </c>
      <c r="E116" t="s">
        <v>5054</v>
      </c>
      <c r="F116" s="2" t="s">
        <v>42</v>
      </c>
      <c r="G116" s="2" t="s">
        <v>5044</v>
      </c>
      <c r="H116" s="2">
        <v>1</v>
      </c>
      <c r="I116" s="19">
        <v>880.6</v>
      </c>
      <c r="J116" s="2" t="s">
        <v>5047</v>
      </c>
      <c r="K116" s="2" t="s">
        <v>16</v>
      </c>
      <c r="L116" s="2">
        <v>5</v>
      </c>
      <c r="M116" s="18">
        <f t="shared" si="22"/>
        <v>880.6</v>
      </c>
      <c r="T116" t="str">
        <f t="shared" si="23"/>
        <v>Completed</v>
      </c>
      <c r="U116" t="str">
        <f t="shared" si="24"/>
        <v>No</v>
      </c>
      <c r="V116" t="str">
        <f t="shared" si="25"/>
        <v>No</v>
      </c>
      <c r="X116">
        <f t="shared" si="26"/>
        <v>558</v>
      </c>
      <c r="Y116">
        <f t="shared" si="27"/>
        <v>430</v>
      </c>
      <c r="Z116" s="18">
        <f t="shared" si="28"/>
        <v>1098537.4901531704</v>
      </c>
      <c r="AA116" s="18">
        <f t="shared" si="29"/>
        <v>96724.388030634553</v>
      </c>
      <c r="AB116" s="17">
        <f t="shared" si="30"/>
        <v>3.9001122334455669</v>
      </c>
      <c r="AC116" s="2" t="s">
        <v>5044</v>
      </c>
      <c r="AD116" s="2" t="s">
        <v>42</v>
      </c>
      <c r="AE116" t="str">
        <f t="shared" si="31"/>
        <v>Beauty</v>
      </c>
      <c r="AF116" t="str">
        <f t="shared" si="32"/>
        <v>Beauty</v>
      </c>
      <c r="AG116" t="str" cm="1">
        <f t="array" ref="AG116">INDEX(AD:AD,ROW())</f>
        <v>Beauty</v>
      </c>
      <c r="AH116">
        <f t="shared" si="40"/>
        <v>64</v>
      </c>
      <c r="AI116" t="str">
        <f t="shared" si="33"/>
        <v>Beauty</v>
      </c>
      <c r="AK116">
        <f t="shared" si="34"/>
        <v>2025</v>
      </c>
      <c r="AL116">
        <f t="shared" si="35"/>
        <v>4</v>
      </c>
      <c r="AM116">
        <f t="shared" si="36"/>
        <v>2</v>
      </c>
      <c r="AN116">
        <f t="shared" si="37"/>
        <v>4</v>
      </c>
      <c r="AO116" t="str">
        <f t="shared" si="38"/>
        <v>Weekday</v>
      </c>
      <c r="AR116" s="20">
        <f t="shared" si="39"/>
        <v>0</v>
      </c>
    </row>
    <row r="117" spans="1:44" x14ac:dyDescent="0.35">
      <c r="A117" t="str">
        <f t="shared" si="21"/>
        <v>CUST0116</v>
      </c>
      <c r="B117" s="2" t="s">
        <v>248</v>
      </c>
      <c r="C117" s="4">
        <v>45615</v>
      </c>
      <c r="D117" s="2" t="s">
        <v>211</v>
      </c>
      <c r="E117" t="s">
        <v>5048</v>
      </c>
      <c r="F117" s="2" t="s">
        <v>19</v>
      </c>
      <c r="G117" s="2" t="s">
        <v>5040</v>
      </c>
      <c r="H117" s="2">
        <v>1</v>
      </c>
      <c r="I117" s="19">
        <v>1923.1627263374514</v>
      </c>
      <c r="J117" s="2" t="s">
        <v>50</v>
      </c>
      <c r="K117" s="2" t="s">
        <v>31</v>
      </c>
      <c r="L117" s="2">
        <v>5</v>
      </c>
      <c r="M117" s="18">
        <f t="shared" si="22"/>
        <v>1923.1627263374514</v>
      </c>
      <c r="T117" t="str">
        <f t="shared" si="23"/>
        <v>Pending</v>
      </c>
      <c r="U117" t="str">
        <f t="shared" si="24"/>
        <v>No</v>
      </c>
      <c r="V117" t="str">
        <f t="shared" si="25"/>
        <v>Yes</v>
      </c>
      <c r="X117">
        <f t="shared" si="26"/>
        <v>590</v>
      </c>
      <c r="Y117">
        <f t="shared" si="27"/>
        <v>451</v>
      </c>
      <c r="Z117" s="18">
        <f t="shared" si="28"/>
        <v>2759712.3299794244</v>
      </c>
      <c r="AA117" s="18">
        <f t="shared" si="29"/>
        <v>330643.50635802455</v>
      </c>
      <c r="AB117" s="17">
        <f t="shared" si="30"/>
        <v>3.8641711229946525</v>
      </c>
      <c r="AC117" s="2" t="s">
        <v>5040</v>
      </c>
      <c r="AD117" s="2" t="s">
        <v>19</v>
      </c>
      <c r="AE117" t="str">
        <f t="shared" si="31"/>
        <v>Electronics</v>
      </c>
      <c r="AF117" t="str">
        <f t="shared" si="32"/>
        <v>Electronics</v>
      </c>
      <c r="AG117" t="str" cm="1">
        <f t="array" ref="AG117">INDEX(AD:AD,ROW())</f>
        <v>Electronics</v>
      </c>
      <c r="AH117">
        <f t="shared" si="40"/>
        <v>13</v>
      </c>
      <c r="AI117" t="str">
        <f t="shared" si="33"/>
        <v>Electronics</v>
      </c>
      <c r="AK117">
        <f t="shared" si="34"/>
        <v>2024</v>
      </c>
      <c r="AL117">
        <f t="shared" si="35"/>
        <v>11</v>
      </c>
      <c r="AM117">
        <f t="shared" si="36"/>
        <v>19</v>
      </c>
      <c r="AN117">
        <f t="shared" si="37"/>
        <v>3</v>
      </c>
      <c r="AO117" t="str">
        <f t="shared" si="38"/>
        <v>Weekday</v>
      </c>
      <c r="AR117" s="20">
        <f t="shared" si="39"/>
        <v>0</v>
      </c>
    </row>
    <row r="118" spans="1:44" x14ac:dyDescent="0.35">
      <c r="A118" t="str">
        <f t="shared" si="21"/>
        <v>CUST0117</v>
      </c>
      <c r="B118" s="2" t="s">
        <v>249</v>
      </c>
      <c r="C118" s="4">
        <v>45195</v>
      </c>
      <c r="D118" s="2" t="s">
        <v>250</v>
      </c>
      <c r="E118" t="s">
        <v>5051</v>
      </c>
      <c r="F118" s="2" t="s">
        <v>13</v>
      </c>
      <c r="G118" s="2" t="s">
        <v>34</v>
      </c>
      <c r="H118" s="2">
        <v>1</v>
      </c>
      <c r="I118" s="19">
        <v>1896.07</v>
      </c>
      <c r="J118" s="2" t="s">
        <v>20</v>
      </c>
      <c r="K118" s="2" t="s">
        <v>76</v>
      </c>
      <c r="L118" s="2">
        <v>3</v>
      </c>
      <c r="M118" s="18">
        <f t="shared" si="22"/>
        <v>1896.07</v>
      </c>
      <c r="T118" t="str">
        <f t="shared" si="23"/>
        <v>Completed</v>
      </c>
      <c r="U118" t="str">
        <f t="shared" si="24"/>
        <v>No</v>
      </c>
      <c r="V118" t="str">
        <f t="shared" si="25"/>
        <v>No</v>
      </c>
      <c r="X118">
        <f t="shared" si="26"/>
        <v>619</v>
      </c>
      <c r="Y118">
        <f t="shared" si="27"/>
        <v>468</v>
      </c>
      <c r="Z118" s="18">
        <f t="shared" si="28"/>
        <v>1463424.4009529033</v>
      </c>
      <c r="AA118" s="18">
        <f t="shared" si="29"/>
        <v>118285.78776560788</v>
      </c>
      <c r="AB118" s="17">
        <f t="shared" si="30"/>
        <v>3.8140589569160999</v>
      </c>
      <c r="AC118" s="2" t="s">
        <v>34</v>
      </c>
      <c r="AD118" s="2" t="s">
        <v>13</v>
      </c>
      <c r="AE118" t="str">
        <f t="shared" si="31"/>
        <v>Home &amp; Kitchen</v>
      </c>
      <c r="AF118" t="str">
        <f t="shared" si="32"/>
        <v>Home &amp; Kitchen</v>
      </c>
      <c r="AG118" t="str" cm="1">
        <f t="array" ref="AG118">INDEX(AD:AD,ROW())</f>
        <v>Home &amp; Kitchen</v>
      </c>
      <c r="AH118">
        <f t="shared" si="40"/>
        <v>7</v>
      </c>
      <c r="AI118" t="str">
        <f t="shared" si="33"/>
        <v>Home &amp; Kitchen</v>
      </c>
      <c r="AK118">
        <f t="shared" si="34"/>
        <v>2023</v>
      </c>
      <c r="AL118">
        <f t="shared" si="35"/>
        <v>9</v>
      </c>
      <c r="AM118">
        <f t="shared" si="36"/>
        <v>26</v>
      </c>
      <c r="AN118">
        <f t="shared" si="37"/>
        <v>3</v>
      </c>
      <c r="AO118" t="str">
        <f t="shared" si="38"/>
        <v>Weekday</v>
      </c>
      <c r="AR118" s="20">
        <f t="shared" si="39"/>
        <v>1</v>
      </c>
    </row>
    <row r="119" spans="1:44" x14ac:dyDescent="0.35">
      <c r="A119" t="str">
        <f t="shared" si="21"/>
        <v>CUST0118</v>
      </c>
      <c r="B119" s="2" t="s">
        <v>251</v>
      </c>
      <c r="C119" s="4">
        <v>45146</v>
      </c>
      <c r="D119" s="2" t="s">
        <v>64</v>
      </c>
      <c r="E119" t="s">
        <v>5049</v>
      </c>
      <c r="F119" s="2" t="s">
        <v>19</v>
      </c>
      <c r="G119" s="2" t="s">
        <v>49</v>
      </c>
      <c r="H119" s="2">
        <v>1</v>
      </c>
      <c r="I119" s="19">
        <v>3268.79</v>
      </c>
      <c r="J119" s="2" t="s">
        <v>5046</v>
      </c>
      <c r="K119" s="2" t="s">
        <v>76</v>
      </c>
      <c r="L119" s="2">
        <v>5</v>
      </c>
      <c r="M119" s="18">
        <f t="shared" si="22"/>
        <v>3268.79</v>
      </c>
      <c r="T119" t="str">
        <f t="shared" si="23"/>
        <v>Completed</v>
      </c>
      <c r="U119" t="str">
        <f t="shared" si="24"/>
        <v>No</v>
      </c>
      <c r="V119" t="str">
        <f t="shared" si="25"/>
        <v>No</v>
      </c>
      <c r="X119">
        <f t="shared" si="26"/>
        <v>595</v>
      </c>
      <c r="Y119">
        <f t="shared" si="27"/>
        <v>444</v>
      </c>
      <c r="Z119" s="18">
        <f t="shared" si="28"/>
        <v>2759712.3299794244</v>
      </c>
      <c r="AA119" s="18">
        <f t="shared" si="29"/>
        <v>330643.50635802455</v>
      </c>
      <c r="AB119" s="17">
        <f t="shared" si="30"/>
        <v>3.8641711229946525</v>
      </c>
      <c r="AC119" s="2" t="s">
        <v>49</v>
      </c>
      <c r="AD119" s="2" t="s">
        <v>19</v>
      </c>
      <c r="AE119" t="str">
        <f t="shared" si="31"/>
        <v>Electronics</v>
      </c>
      <c r="AF119" t="str">
        <f t="shared" si="32"/>
        <v>Electronics</v>
      </c>
      <c r="AG119" t="str" cm="1">
        <f t="array" ref="AG119">INDEX(AD:AD,ROW())</f>
        <v>Electronics</v>
      </c>
      <c r="AH119">
        <f t="shared" si="40"/>
        <v>12</v>
      </c>
      <c r="AI119" t="str">
        <f t="shared" si="33"/>
        <v>Electronics</v>
      </c>
      <c r="AK119">
        <f t="shared" si="34"/>
        <v>2023</v>
      </c>
      <c r="AL119">
        <f t="shared" si="35"/>
        <v>8</v>
      </c>
      <c r="AM119">
        <f t="shared" si="36"/>
        <v>8</v>
      </c>
      <c r="AN119">
        <f t="shared" si="37"/>
        <v>3</v>
      </c>
      <c r="AO119" t="str">
        <f t="shared" si="38"/>
        <v>Weekday</v>
      </c>
      <c r="AR119" s="20">
        <f t="shared" si="39"/>
        <v>1</v>
      </c>
    </row>
    <row r="120" spans="1:44" x14ac:dyDescent="0.35">
      <c r="A120" t="str">
        <f t="shared" si="21"/>
        <v>CUST0119</v>
      </c>
      <c r="B120" s="2" t="s">
        <v>252</v>
      </c>
      <c r="C120" s="4">
        <v>45694</v>
      </c>
      <c r="D120" s="2" t="s">
        <v>253</v>
      </c>
      <c r="E120" t="s">
        <v>5049</v>
      </c>
      <c r="F120" s="2" t="s">
        <v>29</v>
      </c>
      <c r="G120" s="2" t="s">
        <v>30</v>
      </c>
      <c r="H120" s="2">
        <v>1</v>
      </c>
      <c r="I120" s="19">
        <v>2255.61</v>
      </c>
      <c r="J120" s="2" t="s">
        <v>15</v>
      </c>
      <c r="K120" s="2" t="s">
        <v>103</v>
      </c>
      <c r="L120" s="2">
        <v>5</v>
      </c>
      <c r="M120" s="18">
        <f t="shared" si="22"/>
        <v>2255.61</v>
      </c>
      <c r="T120" t="str">
        <f t="shared" si="23"/>
        <v>Lost Sale</v>
      </c>
      <c r="U120" t="str">
        <f t="shared" si="24"/>
        <v>No</v>
      </c>
      <c r="V120" t="str">
        <f t="shared" si="25"/>
        <v>Yes</v>
      </c>
      <c r="X120">
        <f t="shared" si="26"/>
        <v>595</v>
      </c>
      <c r="Y120">
        <f t="shared" si="27"/>
        <v>444</v>
      </c>
      <c r="Z120" s="18">
        <f t="shared" si="28"/>
        <v>1892867.2841657216</v>
      </c>
      <c r="AA120" s="18">
        <f t="shared" si="29"/>
        <v>199432.98236095349</v>
      </c>
      <c r="AB120" s="17">
        <f t="shared" si="30"/>
        <v>3.8949824970828471</v>
      </c>
      <c r="AC120" s="2" t="s">
        <v>30</v>
      </c>
      <c r="AD120" s="2" t="s">
        <v>29</v>
      </c>
      <c r="AE120" t="str">
        <f t="shared" si="31"/>
        <v>Fashion</v>
      </c>
      <c r="AF120" t="str">
        <f t="shared" si="32"/>
        <v>Fashion</v>
      </c>
      <c r="AG120" t="str" cm="1">
        <f t="array" ref="AG120">INDEX(AD:AD,ROW())</f>
        <v>Fashion</v>
      </c>
      <c r="AH120">
        <f t="shared" si="40"/>
        <v>6</v>
      </c>
      <c r="AI120" t="str">
        <f t="shared" si="33"/>
        <v>Fashion</v>
      </c>
      <c r="AK120">
        <f t="shared" si="34"/>
        <v>2025</v>
      </c>
      <c r="AL120">
        <f t="shared" si="35"/>
        <v>2</v>
      </c>
      <c r="AM120">
        <f t="shared" si="36"/>
        <v>6</v>
      </c>
      <c r="AN120">
        <f t="shared" si="37"/>
        <v>5</v>
      </c>
      <c r="AO120" t="str">
        <f t="shared" si="38"/>
        <v>Weekday</v>
      </c>
      <c r="AR120" s="20">
        <f t="shared" si="39"/>
        <v>1</v>
      </c>
    </row>
    <row r="121" spans="1:44" x14ac:dyDescent="0.35">
      <c r="A121" t="str">
        <f t="shared" si="21"/>
        <v>CUST0120</v>
      </c>
      <c r="B121" s="2" t="s">
        <v>254</v>
      </c>
      <c r="C121" s="4">
        <v>45047</v>
      </c>
      <c r="D121" s="2" t="s">
        <v>203</v>
      </c>
      <c r="E121" t="s">
        <v>5054</v>
      </c>
      <c r="F121" s="2" t="s">
        <v>13</v>
      </c>
      <c r="G121" s="2" t="s">
        <v>95</v>
      </c>
      <c r="H121" s="2">
        <v>1</v>
      </c>
      <c r="I121" s="19">
        <v>1068.9477656078857</v>
      </c>
      <c r="J121" s="2" t="s">
        <v>5046</v>
      </c>
      <c r="K121" s="2" t="s">
        <v>16</v>
      </c>
      <c r="L121" s="2">
        <v>5</v>
      </c>
      <c r="M121" s="18">
        <f t="shared" si="22"/>
        <v>1068.9477656078857</v>
      </c>
      <c r="T121" t="str">
        <f t="shared" si="23"/>
        <v>Completed</v>
      </c>
      <c r="U121" t="str">
        <f t="shared" si="24"/>
        <v>Yes</v>
      </c>
      <c r="V121" t="str">
        <f t="shared" si="25"/>
        <v>No</v>
      </c>
      <c r="X121">
        <f t="shared" si="26"/>
        <v>558</v>
      </c>
      <c r="Y121">
        <f t="shared" si="27"/>
        <v>430</v>
      </c>
      <c r="Z121" s="18">
        <f t="shared" si="28"/>
        <v>1463424.4009529033</v>
      </c>
      <c r="AA121" s="18">
        <f t="shared" si="29"/>
        <v>118285.78776560788</v>
      </c>
      <c r="AB121" s="17">
        <f t="shared" si="30"/>
        <v>3.8140589569160999</v>
      </c>
      <c r="AC121" s="2" t="s">
        <v>95</v>
      </c>
      <c r="AD121" s="2" t="s">
        <v>13</v>
      </c>
      <c r="AE121" t="str">
        <f t="shared" si="31"/>
        <v>Home &amp; Kitchen</v>
      </c>
      <c r="AF121" t="str">
        <f t="shared" si="32"/>
        <v>Home &amp; Kitchen</v>
      </c>
      <c r="AG121" t="str" cm="1">
        <f t="array" ref="AG121">INDEX(AD:AD,ROW())</f>
        <v>Home &amp; Kitchen</v>
      </c>
      <c r="AH121">
        <f t="shared" si="40"/>
        <v>32</v>
      </c>
      <c r="AI121" t="str">
        <f t="shared" si="33"/>
        <v>Home &amp; Kitchen</v>
      </c>
      <c r="AK121">
        <f t="shared" si="34"/>
        <v>2023</v>
      </c>
      <c r="AL121">
        <f t="shared" si="35"/>
        <v>5</v>
      </c>
      <c r="AM121">
        <f t="shared" si="36"/>
        <v>1</v>
      </c>
      <c r="AN121">
        <f t="shared" si="37"/>
        <v>2</v>
      </c>
      <c r="AO121" t="str">
        <f t="shared" si="38"/>
        <v>Weekday</v>
      </c>
      <c r="AR121" s="20">
        <f t="shared" si="39"/>
        <v>0</v>
      </c>
    </row>
    <row r="122" spans="1:44" x14ac:dyDescent="0.35">
      <c r="A122" t="str">
        <f t="shared" si="21"/>
        <v>CUST0121</v>
      </c>
      <c r="B122" s="2" t="s">
        <v>255</v>
      </c>
      <c r="C122" s="4">
        <v>45051</v>
      </c>
      <c r="D122" s="2" t="s">
        <v>256</v>
      </c>
      <c r="E122" t="s">
        <v>5055</v>
      </c>
      <c r="F122" s="2" t="s">
        <v>42</v>
      </c>
      <c r="G122" s="2" t="s">
        <v>5044</v>
      </c>
      <c r="H122" s="2">
        <v>2</v>
      </c>
      <c r="I122" s="19">
        <v>313.17</v>
      </c>
      <c r="J122" s="2" t="s">
        <v>20</v>
      </c>
      <c r="K122" s="2" t="s">
        <v>16</v>
      </c>
      <c r="L122" s="2">
        <v>1</v>
      </c>
      <c r="M122" s="18">
        <f t="shared" si="22"/>
        <v>626.34</v>
      </c>
      <c r="T122" t="str">
        <f t="shared" si="23"/>
        <v>Completed</v>
      </c>
      <c r="U122" t="str">
        <f t="shared" si="24"/>
        <v>No</v>
      </c>
      <c r="V122" t="str">
        <f t="shared" si="25"/>
        <v>No</v>
      </c>
      <c r="X122">
        <f t="shared" si="26"/>
        <v>567</v>
      </c>
      <c r="Y122">
        <f t="shared" si="27"/>
        <v>440</v>
      </c>
      <c r="Z122" s="18">
        <f t="shared" si="28"/>
        <v>1098537.4901531704</v>
      </c>
      <c r="AA122" s="18">
        <f t="shared" si="29"/>
        <v>96724.388030634553</v>
      </c>
      <c r="AB122" s="17">
        <f t="shared" si="30"/>
        <v>3.9001122334455669</v>
      </c>
      <c r="AC122" s="2" t="s">
        <v>5044</v>
      </c>
      <c r="AD122" s="2" t="s">
        <v>42</v>
      </c>
      <c r="AE122" t="str">
        <f t="shared" si="31"/>
        <v>Beauty</v>
      </c>
      <c r="AF122" t="str">
        <f t="shared" si="32"/>
        <v>Beauty</v>
      </c>
      <c r="AG122" t="str" cm="1">
        <f t="array" ref="AG122">INDEX(AD:AD,ROW())</f>
        <v>Beauty</v>
      </c>
      <c r="AH122">
        <f t="shared" si="40"/>
        <v>64</v>
      </c>
      <c r="AI122" t="str">
        <f t="shared" si="33"/>
        <v>Beauty</v>
      </c>
      <c r="AK122">
        <f t="shared" si="34"/>
        <v>2023</v>
      </c>
      <c r="AL122">
        <f t="shared" si="35"/>
        <v>5</v>
      </c>
      <c r="AM122">
        <f t="shared" si="36"/>
        <v>5</v>
      </c>
      <c r="AN122">
        <f t="shared" si="37"/>
        <v>6</v>
      </c>
      <c r="AO122" t="str">
        <f t="shared" si="38"/>
        <v>Weekday</v>
      </c>
      <c r="AR122" s="20">
        <f t="shared" si="39"/>
        <v>0</v>
      </c>
    </row>
    <row r="123" spans="1:44" x14ac:dyDescent="0.35">
      <c r="A123" t="str">
        <f t="shared" si="21"/>
        <v>CUST0122</v>
      </c>
      <c r="B123" s="2" t="s">
        <v>257</v>
      </c>
      <c r="C123" s="4">
        <v>45444</v>
      </c>
      <c r="D123" s="2" t="s">
        <v>102</v>
      </c>
      <c r="E123" t="s">
        <v>5049</v>
      </c>
      <c r="F123" s="2" t="s">
        <v>29</v>
      </c>
      <c r="G123" s="2" t="s">
        <v>5043</v>
      </c>
      <c r="H123" s="2">
        <v>2</v>
      </c>
      <c r="I123" s="19">
        <v>1727.37</v>
      </c>
      <c r="J123" s="2" t="s">
        <v>15</v>
      </c>
      <c r="K123" s="2" t="s">
        <v>16</v>
      </c>
      <c r="L123" s="2">
        <v>5</v>
      </c>
      <c r="M123" s="18">
        <f t="shared" si="22"/>
        <v>3454.74</v>
      </c>
      <c r="T123" t="str">
        <f t="shared" si="23"/>
        <v>Completed</v>
      </c>
      <c r="U123" t="str">
        <f t="shared" si="24"/>
        <v>Yes</v>
      </c>
      <c r="V123" t="str">
        <f t="shared" si="25"/>
        <v>No</v>
      </c>
      <c r="X123">
        <f t="shared" si="26"/>
        <v>595</v>
      </c>
      <c r="Y123">
        <f t="shared" si="27"/>
        <v>444</v>
      </c>
      <c r="Z123" s="18">
        <f t="shared" si="28"/>
        <v>1892867.2841657216</v>
      </c>
      <c r="AA123" s="18">
        <f t="shared" si="29"/>
        <v>199432.98236095349</v>
      </c>
      <c r="AB123" s="17">
        <f t="shared" si="30"/>
        <v>3.8949824970828471</v>
      </c>
      <c r="AC123" s="2" t="s">
        <v>5043</v>
      </c>
      <c r="AD123" s="2" t="s">
        <v>29</v>
      </c>
      <c r="AE123" t="str">
        <f t="shared" si="31"/>
        <v>Fashion</v>
      </c>
      <c r="AF123" t="str">
        <f t="shared" si="32"/>
        <v>Fashion</v>
      </c>
      <c r="AG123" t="str" cm="1">
        <f t="array" ref="AG123">INDEX(AD:AD,ROW())</f>
        <v>Fashion</v>
      </c>
      <c r="AH123">
        <f t="shared" si="40"/>
        <v>55</v>
      </c>
      <c r="AI123" t="str">
        <f t="shared" si="33"/>
        <v>Fashion</v>
      </c>
      <c r="AK123">
        <f t="shared" si="34"/>
        <v>2024</v>
      </c>
      <c r="AL123">
        <f t="shared" si="35"/>
        <v>6</v>
      </c>
      <c r="AM123">
        <f t="shared" si="36"/>
        <v>1</v>
      </c>
      <c r="AN123">
        <f t="shared" si="37"/>
        <v>7</v>
      </c>
      <c r="AO123" t="str">
        <f t="shared" si="38"/>
        <v>Weekend</v>
      </c>
      <c r="AR123" s="20">
        <f t="shared" si="39"/>
        <v>0</v>
      </c>
    </row>
    <row r="124" spans="1:44" x14ac:dyDescent="0.35">
      <c r="A124" t="str">
        <f t="shared" si="21"/>
        <v>CUST0123</v>
      </c>
      <c r="B124" s="2" t="s">
        <v>258</v>
      </c>
      <c r="C124" s="4">
        <v>45297</v>
      </c>
      <c r="D124" s="2" t="s">
        <v>259</v>
      </c>
      <c r="E124" t="s">
        <v>5048</v>
      </c>
      <c r="F124" s="2" t="s">
        <v>13</v>
      </c>
      <c r="G124" s="2" t="s">
        <v>34</v>
      </c>
      <c r="H124" s="2">
        <v>1</v>
      </c>
      <c r="I124" s="19">
        <v>391.74</v>
      </c>
      <c r="J124" s="2" t="s">
        <v>5046</v>
      </c>
      <c r="K124" s="2" t="s">
        <v>16</v>
      </c>
      <c r="L124" s="2">
        <v>1</v>
      </c>
      <c r="M124" s="18">
        <f t="shared" si="22"/>
        <v>391.74</v>
      </c>
      <c r="T124" t="str">
        <f t="shared" si="23"/>
        <v>Completed</v>
      </c>
      <c r="U124" t="str">
        <f t="shared" si="24"/>
        <v>No</v>
      </c>
      <c r="V124" t="str">
        <f t="shared" si="25"/>
        <v>No</v>
      </c>
      <c r="X124">
        <f t="shared" si="26"/>
        <v>590</v>
      </c>
      <c r="Y124">
        <f t="shared" si="27"/>
        <v>451</v>
      </c>
      <c r="Z124" s="18">
        <f t="shared" si="28"/>
        <v>1463424.4009529033</v>
      </c>
      <c r="AA124" s="18">
        <f t="shared" si="29"/>
        <v>118285.78776560788</v>
      </c>
      <c r="AB124" s="17">
        <f t="shared" si="30"/>
        <v>3.8140589569160999</v>
      </c>
      <c r="AC124" s="2" t="s">
        <v>34</v>
      </c>
      <c r="AD124" s="2" t="s">
        <v>13</v>
      </c>
      <c r="AE124" t="str">
        <f t="shared" si="31"/>
        <v>Home &amp; Kitchen</v>
      </c>
      <c r="AF124" t="str">
        <f t="shared" si="32"/>
        <v>Home &amp; Kitchen</v>
      </c>
      <c r="AG124" t="str" cm="1">
        <f t="array" ref="AG124">INDEX(AD:AD,ROW())</f>
        <v>Home &amp; Kitchen</v>
      </c>
      <c r="AH124">
        <f t="shared" si="40"/>
        <v>7</v>
      </c>
      <c r="AI124" t="str">
        <f t="shared" si="33"/>
        <v>Home &amp; Kitchen</v>
      </c>
      <c r="AK124">
        <f t="shared" si="34"/>
        <v>2024</v>
      </c>
      <c r="AL124">
        <f t="shared" si="35"/>
        <v>1</v>
      </c>
      <c r="AM124">
        <f t="shared" si="36"/>
        <v>6</v>
      </c>
      <c r="AN124">
        <f t="shared" si="37"/>
        <v>7</v>
      </c>
      <c r="AO124" t="str">
        <f t="shared" si="38"/>
        <v>Weekend</v>
      </c>
      <c r="AR124" s="20">
        <f t="shared" si="39"/>
        <v>0</v>
      </c>
    </row>
    <row r="125" spans="1:44" x14ac:dyDescent="0.35">
      <c r="A125" t="str">
        <f t="shared" si="21"/>
        <v>CUST0124</v>
      </c>
      <c r="B125" s="2" t="s">
        <v>260</v>
      </c>
      <c r="C125" s="4">
        <v>45172</v>
      </c>
      <c r="D125" s="2" t="s">
        <v>261</v>
      </c>
      <c r="E125" t="s">
        <v>5048</v>
      </c>
      <c r="F125" s="2" t="s">
        <v>23</v>
      </c>
      <c r="G125" s="2" t="s">
        <v>24</v>
      </c>
      <c r="H125" s="2">
        <v>1</v>
      </c>
      <c r="I125" s="19">
        <v>613.88</v>
      </c>
      <c r="J125" s="2" t="s">
        <v>5046</v>
      </c>
      <c r="K125" s="2" t="s">
        <v>16</v>
      </c>
      <c r="L125" s="2">
        <v>4</v>
      </c>
      <c r="M125" s="18">
        <f t="shared" si="22"/>
        <v>613.88</v>
      </c>
      <c r="T125" t="str">
        <f t="shared" si="23"/>
        <v>Completed</v>
      </c>
      <c r="U125" t="str">
        <f t="shared" si="24"/>
        <v>No</v>
      </c>
      <c r="V125" t="str">
        <f t="shared" si="25"/>
        <v>No</v>
      </c>
      <c r="X125">
        <f t="shared" si="26"/>
        <v>590</v>
      </c>
      <c r="Y125">
        <f t="shared" si="27"/>
        <v>451</v>
      </c>
      <c r="Z125" s="18">
        <f t="shared" si="28"/>
        <v>594714.6477588166</v>
      </c>
      <c r="AA125" s="18">
        <f t="shared" si="29"/>
        <v>60882.938065984097</v>
      </c>
      <c r="AB125" s="17">
        <f t="shared" si="30"/>
        <v>3.804733727810651</v>
      </c>
      <c r="AC125" s="2" t="s">
        <v>24</v>
      </c>
      <c r="AD125" s="2" t="s">
        <v>23</v>
      </c>
      <c r="AE125" t="str">
        <f t="shared" si="31"/>
        <v>Books</v>
      </c>
      <c r="AF125" t="str">
        <f t="shared" si="32"/>
        <v>Books</v>
      </c>
      <c r="AG125" t="str" cm="1">
        <f t="array" ref="AG125">INDEX(AD:AD,ROW())</f>
        <v>Books</v>
      </c>
      <c r="AH125">
        <f t="shared" si="40"/>
        <v>4</v>
      </c>
      <c r="AI125" t="str">
        <f t="shared" si="33"/>
        <v>Books</v>
      </c>
      <c r="AK125">
        <f t="shared" si="34"/>
        <v>2023</v>
      </c>
      <c r="AL125">
        <f t="shared" si="35"/>
        <v>9</v>
      </c>
      <c r="AM125">
        <f t="shared" si="36"/>
        <v>3</v>
      </c>
      <c r="AN125">
        <f t="shared" si="37"/>
        <v>1</v>
      </c>
      <c r="AO125" t="str">
        <f t="shared" si="38"/>
        <v>Weekend</v>
      </c>
      <c r="AR125" s="20">
        <f t="shared" si="39"/>
        <v>0</v>
      </c>
    </row>
    <row r="126" spans="1:44" x14ac:dyDescent="0.35">
      <c r="A126" t="str">
        <f t="shared" si="21"/>
        <v>CUST0125</v>
      </c>
      <c r="B126" s="2" t="s">
        <v>262</v>
      </c>
      <c r="C126" s="4">
        <v>45337</v>
      </c>
      <c r="D126" s="2" t="s">
        <v>263</v>
      </c>
      <c r="E126" t="s">
        <v>5048</v>
      </c>
      <c r="F126" s="2" t="s">
        <v>29</v>
      </c>
      <c r="G126" s="2" t="s">
        <v>138</v>
      </c>
      <c r="H126" s="2">
        <v>1</v>
      </c>
      <c r="I126" s="19">
        <v>1930.23</v>
      </c>
      <c r="J126" s="2" t="s">
        <v>50</v>
      </c>
      <c r="K126" s="2" t="s">
        <v>31</v>
      </c>
      <c r="L126" s="2">
        <v>5</v>
      </c>
      <c r="M126" s="18">
        <f t="shared" si="22"/>
        <v>1930.23</v>
      </c>
      <c r="T126" t="str">
        <f t="shared" si="23"/>
        <v>Pending</v>
      </c>
      <c r="U126" t="str">
        <f t="shared" si="24"/>
        <v>No</v>
      </c>
      <c r="V126" t="str">
        <f t="shared" si="25"/>
        <v>Yes</v>
      </c>
      <c r="X126">
        <f t="shared" si="26"/>
        <v>590</v>
      </c>
      <c r="Y126">
        <f t="shared" si="27"/>
        <v>451</v>
      </c>
      <c r="Z126" s="18">
        <f t="shared" si="28"/>
        <v>1892867.2841657216</v>
      </c>
      <c r="AA126" s="18">
        <f t="shared" si="29"/>
        <v>199432.98236095349</v>
      </c>
      <c r="AB126" s="17">
        <f t="shared" si="30"/>
        <v>3.8949824970828471</v>
      </c>
      <c r="AC126" s="2" t="s">
        <v>138</v>
      </c>
      <c r="AD126" s="2" t="s">
        <v>29</v>
      </c>
      <c r="AE126" t="str">
        <f t="shared" si="31"/>
        <v>Fashion</v>
      </c>
      <c r="AF126" t="str">
        <f t="shared" si="32"/>
        <v>Fashion</v>
      </c>
      <c r="AG126" t="str" cm="1">
        <f t="array" ref="AG126">INDEX(AD:AD,ROW())</f>
        <v>Fashion</v>
      </c>
      <c r="AH126">
        <f t="shared" si="40"/>
        <v>53</v>
      </c>
      <c r="AI126" t="str">
        <f t="shared" si="33"/>
        <v>Fashion</v>
      </c>
      <c r="AK126">
        <f t="shared" si="34"/>
        <v>2024</v>
      </c>
      <c r="AL126">
        <f t="shared" si="35"/>
        <v>2</v>
      </c>
      <c r="AM126">
        <f t="shared" si="36"/>
        <v>15</v>
      </c>
      <c r="AN126">
        <f t="shared" si="37"/>
        <v>5</v>
      </c>
      <c r="AO126" t="str">
        <f t="shared" si="38"/>
        <v>Weekday</v>
      </c>
      <c r="AR126" s="20">
        <f t="shared" si="39"/>
        <v>0</v>
      </c>
    </row>
    <row r="127" spans="1:44" x14ac:dyDescent="0.35">
      <c r="A127" t="str">
        <f t="shared" si="21"/>
        <v>CUST0126</v>
      </c>
      <c r="B127" s="2" t="s">
        <v>264</v>
      </c>
      <c r="C127" s="4">
        <v>45375</v>
      </c>
      <c r="D127" s="2" t="s">
        <v>70</v>
      </c>
      <c r="E127" t="s">
        <v>5048</v>
      </c>
      <c r="F127" s="2" t="s">
        <v>23</v>
      </c>
      <c r="G127" s="2" t="s">
        <v>65</v>
      </c>
      <c r="H127" s="2">
        <v>1</v>
      </c>
      <c r="I127" s="19">
        <v>266.7</v>
      </c>
      <c r="J127" s="2" t="s">
        <v>5046</v>
      </c>
      <c r="K127" s="2" t="s">
        <v>16</v>
      </c>
      <c r="L127" s="2">
        <v>1</v>
      </c>
      <c r="M127" s="18">
        <f t="shared" si="22"/>
        <v>266.7</v>
      </c>
      <c r="T127" t="str">
        <f t="shared" si="23"/>
        <v>Completed</v>
      </c>
      <c r="U127" t="str">
        <f t="shared" si="24"/>
        <v>No</v>
      </c>
      <c r="V127" t="str">
        <f t="shared" si="25"/>
        <v>No</v>
      </c>
      <c r="X127">
        <f t="shared" si="26"/>
        <v>590</v>
      </c>
      <c r="Y127">
        <f t="shared" si="27"/>
        <v>451</v>
      </c>
      <c r="Z127" s="18">
        <f t="shared" si="28"/>
        <v>594714.6477588166</v>
      </c>
      <c r="AA127" s="18">
        <f t="shared" si="29"/>
        <v>60882.938065984097</v>
      </c>
      <c r="AB127" s="17">
        <f t="shared" si="30"/>
        <v>3.804733727810651</v>
      </c>
      <c r="AC127" s="2" t="s">
        <v>65</v>
      </c>
      <c r="AD127" s="2" t="s">
        <v>23</v>
      </c>
      <c r="AE127" t="str">
        <f t="shared" si="31"/>
        <v>Books</v>
      </c>
      <c r="AF127" t="str">
        <f t="shared" si="32"/>
        <v>Books</v>
      </c>
      <c r="AG127" t="str" cm="1">
        <f t="array" ref="AG127">INDEX(AD:AD,ROW())</f>
        <v>Books</v>
      </c>
      <c r="AH127">
        <f t="shared" si="40"/>
        <v>19</v>
      </c>
      <c r="AI127" t="str">
        <f t="shared" si="33"/>
        <v>Books</v>
      </c>
      <c r="AK127">
        <f t="shared" si="34"/>
        <v>2024</v>
      </c>
      <c r="AL127">
        <f t="shared" si="35"/>
        <v>3</v>
      </c>
      <c r="AM127">
        <f t="shared" si="36"/>
        <v>24</v>
      </c>
      <c r="AN127">
        <f t="shared" si="37"/>
        <v>1</v>
      </c>
      <c r="AO127" t="str">
        <f t="shared" si="38"/>
        <v>Weekend</v>
      </c>
      <c r="AR127" s="20">
        <f t="shared" si="39"/>
        <v>0</v>
      </c>
    </row>
    <row r="128" spans="1:44" x14ac:dyDescent="0.35">
      <c r="A128" t="str">
        <f t="shared" si="21"/>
        <v>CUST0127</v>
      </c>
      <c r="B128" s="2" t="s">
        <v>265</v>
      </c>
      <c r="C128" s="4">
        <v>45406</v>
      </c>
      <c r="D128" s="2" t="s">
        <v>266</v>
      </c>
      <c r="E128" t="s">
        <v>5052</v>
      </c>
      <c r="F128" s="2" t="s">
        <v>29</v>
      </c>
      <c r="G128" s="2" t="s">
        <v>30</v>
      </c>
      <c r="H128" s="2">
        <v>1</v>
      </c>
      <c r="I128" s="19">
        <v>1516.88</v>
      </c>
      <c r="J128" s="2" t="s">
        <v>50</v>
      </c>
      <c r="K128" s="2" t="s">
        <v>16</v>
      </c>
      <c r="L128" s="2">
        <v>4</v>
      </c>
      <c r="M128" s="18">
        <f t="shared" si="22"/>
        <v>1516.88</v>
      </c>
      <c r="T128" t="str">
        <f t="shared" si="23"/>
        <v>Completed</v>
      </c>
      <c r="U128" t="str">
        <f t="shared" si="24"/>
        <v>Yes</v>
      </c>
      <c r="V128" t="str">
        <f t="shared" si="25"/>
        <v>No</v>
      </c>
      <c r="X128">
        <f t="shared" si="26"/>
        <v>573</v>
      </c>
      <c r="Y128">
        <f t="shared" si="27"/>
        <v>450</v>
      </c>
      <c r="Z128" s="18">
        <f t="shared" si="28"/>
        <v>1892867.2841657216</v>
      </c>
      <c r="AA128" s="18">
        <f t="shared" si="29"/>
        <v>199432.98236095349</v>
      </c>
      <c r="AB128" s="17">
        <f t="shared" si="30"/>
        <v>3.8949824970828471</v>
      </c>
      <c r="AC128" s="2" t="s">
        <v>30</v>
      </c>
      <c r="AD128" s="2" t="s">
        <v>29</v>
      </c>
      <c r="AE128" t="str">
        <f t="shared" si="31"/>
        <v>Fashion</v>
      </c>
      <c r="AF128" t="str">
        <f t="shared" si="32"/>
        <v>Fashion</v>
      </c>
      <c r="AG128" t="str" cm="1">
        <f t="array" ref="AG128">INDEX(AD:AD,ROW())</f>
        <v>Fashion</v>
      </c>
      <c r="AH128">
        <f t="shared" si="40"/>
        <v>6</v>
      </c>
      <c r="AI128" t="str">
        <f t="shared" si="33"/>
        <v>Fashion</v>
      </c>
      <c r="AK128">
        <f t="shared" si="34"/>
        <v>2024</v>
      </c>
      <c r="AL128">
        <f t="shared" si="35"/>
        <v>4</v>
      </c>
      <c r="AM128">
        <f t="shared" si="36"/>
        <v>24</v>
      </c>
      <c r="AN128">
        <f t="shared" si="37"/>
        <v>4</v>
      </c>
      <c r="AO128" t="str">
        <f t="shared" si="38"/>
        <v>Weekday</v>
      </c>
      <c r="AR128" s="20">
        <f t="shared" si="39"/>
        <v>0</v>
      </c>
    </row>
    <row r="129" spans="1:44" x14ac:dyDescent="0.35">
      <c r="A129" t="str">
        <f t="shared" si="21"/>
        <v>CUST0128</v>
      </c>
      <c r="B129" s="2" t="s">
        <v>267</v>
      </c>
      <c r="C129" s="4">
        <v>45349</v>
      </c>
      <c r="D129" s="2" t="s">
        <v>110</v>
      </c>
      <c r="E129" t="s">
        <v>5051</v>
      </c>
      <c r="F129" s="2" t="s">
        <v>13</v>
      </c>
      <c r="G129" s="2" t="s">
        <v>34</v>
      </c>
      <c r="H129" s="2">
        <v>1</v>
      </c>
      <c r="I129" s="19">
        <v>1457.14</v>
      </c>
      <c r="J129" s="2" t="s">
        <v>15</v>
      </c>
      <c r="K129" s="2" t="s">
        <v>103</v>
      </c>
      <c r="L129" s="31"/>
      <c r="M129" s="18">
        <f t="shared" si="22"/>
        <v>1457.14</v>
      </c>
      <c r="T129" t="str">
        <f t="shared" si="23"/>
        <v>Lost Sale</v>
      </c>
      <c r="U129" t="str">
        <f t="shared" si="24"/>
        <v>No</v>
      </c>
      <c r="V129" t="str">
        <f t="shared" si="25"/>
        <v>Yes</v>
      </c>
      <c r="X129">
        <f t="shared" si="26"/>
        <v>619</v>
      </c>
      <c r="Y129">
        <f t="shared" si="27"/>
        <v>468</v>
      </c>
      <c r="Z129" s="18">
        <f t="shared" si="28"/>
        <v>1463424.4009529033</v>
      </c>
      <c r="AA129" s="18">
        <f t="shared" si="29"/>
        <v>118285.78776560788</v>
      </c>
      <c r="AB129" s="17">
        <f t="shared" si="30"/>
        <v>3.8140589569160999</v>
      </c>
      <c r="AC129" s="2" t="s">
        <v>34</v>
      </c>
      <c r="AD129" s="2" t="s">
        <v>13</v>
      </c>
      <c r="AE129" t="str">
        <f t="shared" si="31"/>
        <v>Home &amp; Kitchen</v>
      </c>
      <c r="AF129" t="str">
        <f t="shared" si="32"/>
        <v>Home &amp; Kitchen</v>
      </c>
      <c r="AG129" t="str" cm="1">
        <f t="array" ref="AG129">INDEX(AD:AD,ROW())</f>
        <v>Home &amp; Kitchen</v>
      </c>
      <c r="AH129">
        <f t="shared" si="40"/>
        <v>7</v>
      </c>
      <c r="AI129" t="str">
        <f t="shared" si="33"/>
        <v>Home &amp; Kitchen</v>
      </c>
      <c r="AK129">
        <f t="shared" si="34"/>
        <v>2024</v>
      </c>
      <c r="AL129">
        <f t="shared" si="35"/>
        <v>2</v>
      </c>
      <c r="AM129">
        <f t="shared" si="36"/>
        <v>27</v>
      </c>
      <c r="AN129">
        <f t="shared" si="37"/>
        <v>3</v>
      </c>
      <c r="AO129" t="str">
        <f t="shared" si="38"/>
        <v>Weekday</v>
      </c>
      <c r="AR129" s="20">
        <f t="shared" si="39"/>
        <v>1</v>
      </c>
    </row>
    <row r="130" spans="1:44" x14ac:dyDescent="0.35">
      <c r="A130" t="str">
        <f t="shared" si="21"/>
        <v>CUST0129</v>
      </c>
      <c r="B130" s="2" t="s">
        <v>268</v>
      </c>
      <c r="C130" s="4">
        <v>45786</v>
      </c>
      <c r="D130" s="2" t="s">
        <v>269</v>
      </c>
      <c r="E130" t="s">
        <v>5054</v>
      </c>
      <c r="F130" s="2" t="s">
        <v>19</v>
      </c>
      <c r="G130" s="2" t="s">
        <v>5040</v>
      </c>
      <c r="H130" s="2">
        <v>1</v>
      </c>
      <c r="I130" s="19">
        <v>2075.46</v>
      </c>
      <c r="J130" s="2" t="s">
        <v>15</v>
      </c>
      <c r="K130" s="2" t="s">
        <v>16</v>
      </c>
      <c r="L130" s="2">
        <v>5</v>
      </c>
      <c r="M130" s="18">
        <f t="shared" si="22"/>
        <v>2075.46</v>
      </c>
      <c r="T130" t="str">
        <f t="shared" si="23"/>
        <v>Completed</v>
      </c>
      <c r="U130" t="str">
        <f t="shared" si="24"/>
        <v>Yes</v>
      </c>
      <c r="V130" t="str">
        <f t="shared" si="25"/>
        <v>No</v>
      </c>
      <c r="X130">
        <f t="shared" si="26"/>
        <v>558</v>
      </c>
      <c r="Y130">
        <f t="shared" si="27"/>
        <v>430</v>
      </c>
      <c r="Z130" s="18">
        <f t="shared" si="28"/>
        <v>2759712.3299794244</v>
      </c>
      <c r="AA130" s="18">
        <f t="shared" si="29"/>
        <v>330643.50635802455</v>
      </c>
      <c r="AB130" s="17">
        <f t="shared" si="30"/>
        <v>3.8641711229946525</v>
      </c>
      <c r="AC130" s="2" t="s">
        <v>5040</v>
      </c>
      <c r="AD130" s="2" t="s">
        <v>19</v>
      </c>
      <c r="AE130" t="str">
        <f t="shared" si="31"/>
        <v>Electronics</v>
      </c>
      <c r="AF130" t="str">
        <f t="shared" si="32"/>
        <v>Electronics</v>
      </c>
      <c r="AG130" t="str" cm="1">
        <f t="array" ref="AG130">INDEX(AD:AD,ROW())</f>
        <v>Electronics</v>
      </c>
      <c r="AH130">
        <f t="shared" si="40"/>
        <v>13</v>
      </c>
      <c r="AI130" t="str">
        <f t="shared" si="33"/>
        <v>Electronics</v>
      </c>
      <c r="AK130">
        <f t="shared" si="34"/>
        <v>2025</v>
      </c>
      <c r="AL130">
        <f t="shared" si="35"/>
        <v>5</v>
      </c>
      <c r="AM130">
        <f t="shared" si="36"/>
        <v>9</v>
      </c>
      <c r="AN130">
        <f t="shared" si="37"/>
        <v>6</v>
      </c>
      <c r="AO130" t="str">
        <f t="shared" si="38"/>
        <v>Weekday</v>
      </c>
      <c r="AR130" s="20">
        <f t="shared" si="39"/>
        <v>0</v>
      </c>
    </row>
    <row r="131" spans="1:44" x14ac:dyDescent="0.35">
      <c r="A131" t="str">
        <f t="shared" ref="A131:A194" si="41">"CUST"&amp;TEXT(ROW()-1,"0000")</f>
        <v>CUST0130</v>
      </c>
      <c r="B131" s="2" t="s">
        <v>270</v>
      </c>
      <c r="C131" s="4">
        <v>45803</v>
      </c>
      <c r="D131" s="2" t="s">
        <v>271</v>
      </c>
      <c r="E131" t="s">
        <v>5056</v>
      </c>
      <c r="F131" s="2" t="s">
        <v>13</v>
      </c>
      <c r="G131" s="2" t="s">
        <v>95</v>
      </c>
      <c r="H131" s="2">
        <v>3</v>
      </c>
      <c r="I131" s="19">
        <v>1091.8399999999999</v>
      </c>
      <c r="J131" s="2" t="s">
        <v>5046</v>
      </c>
      <c r="K131" s="2" t="s">
        <v>16</v>
      </c>
      <c r="L131" s="2">
        <v>3</v>
      </c>
      <c r="M131" s="18">
        <f t="shared" ref="M131:M194" si="42">H131*I131</f>
        <v>3275.5199999999995</v>
      </c>
      <c r="T131" t="str">
        <f t="shared" ref="T131:T194" si="43">IF(K131="Cancelled","Lost Sale",IF(K131="Pending","Pending","Completed"))</f>
        <v>Completed</v>
      </c>
      <c r="U131" t="str">
        <f t="shared" ref="U131:U194" si="44">IF(AND(K131="Delivered",M131&gt;1000),"Yes","No")</f>
        <v>Yes</v>
      </c>
      <c r="V131" t="str">
        <f t="shared" ref="V131:V194" si="45">IF(OR(K131="Cancelled",K131="Pending"),"Yes","No")</f>
        <v>No</v>
      </c>
      <c r="X131">
        <f t="shared" ref="X131:X194" si="46">COUNTIF($E$2:$E$4701,E131)</f>
        <v>50</v>
      </c>
      <c r="Y131">
        <f t="shared" ref="Y131:Y194" si="47">COUNTIFS($E$2:$E$4701,E131,$K$2:$K$4701,"Delivered")</f>
        <v>37</v>
      </c>
      <c r="Z131" s="18">
        <f t="shared" ref="Z131:Z194" si="48">SUMIF($F$2:$F$4701,F131,$M$2:$M$4701)</f>
        <v>1463424.4009529033</v>
      </c>
      <c r="AA131" s="18">
        <f t="shared" ref="AA131:AA194" si="49">SUMIFS($M$2:$M$4701,$F$2:$F$4701,F131,$K$2:$K$4701,"Pending")</f>
        <v>118285.78776560788</v>
      </c>
      <c r="AB131" s="17">
        <f t="shared" ref="AB131:AB194" si="50">AVERAGEIF($F$2:$F$4701,F131,$L$2:$L$4701)</f>
        <v>3.8140589569160999</v>
      </c>
      <c r="AC131" s="2" t="s">
        <v>95</v>
      </c>
      <c r="AD131" s="2" t="s">
        <v>13</v>
      </c>
      <c r="AE131" t="str">
        <f t="shared" ref="AE131:AE194" si="51">VLOOKUP(G131,$AC$2:$AD$4738,2,FALSE)</f>
        <v>Home &amp; Kitchen</v>
      </c>
      <c r="AF131" t="str">
        <f t="shared" ref="AF131:AF194" si="52">_xlfn.XLOOKUP(G131,AC:AC,AD:AD)</f>
        <v>Home &amp; Kitchen</v>
      </c>
      <c r="AG131" t="str" cm="1">
        <f t="array" ref="AG131">INDEX(AD:AD,ROW())</f>
        <v>Home &amp; Kitchen</v>
      </c>
      <c r="AH131">
        <f t="shared" si="40"/>
        <v>32</v>
      </c>
      <c r="AI131" t="str">
        <f t="shared" ref="AI131:AI194" si="53">INDEX(AD:AD,MATCH(G131,AC:AC,0))</f>
        <v>Home &amp; Kitchen</v>
      </c>
      <c r="AK131">
        <f t="shared" ref="AK131:AK194" si="54">YEAR(C131)</f>
        <v>2025</v>
      </c>
      <c r="AL131">
        <f t="shared" ref="AL131:AL194" si="55">MONTH(C131)</f>
        <v>5</v>
      </c>
      <c r="AM131">
        <f t="shared" ref="AM131:AM194" si="56">DAY(C131)</f>
        <v>26</v>
      </c>
      <c r="AN131">
        <f t="shared" ref="AN131:AN194" si="57">WEEKDAY(C131)</f>
        <v>2</v>
      </c>
      <c r="AO131" t="str">
        <f t="shared" ref="AO131:AO194" si="58">IF(WEEKDAY(C131,2)&gt;5,"Weekend","Weekday")</f>
        <v>Weekday</v>
      </c>
      <c r="AR131" s="20">
        <f t="shared" ref="AR131:AR194" si="59">IF(OR(K131="Cancelled",K131="Returned"),1,0)</f>
        <v>0</v>
      </c>
    </row>
    <row r="132" spans="1:44" x14ac:dyDescent="0.35">
      <c r="A132" t="str">
        <f t="shared" si="41"/>
        <v>CUST0131</v>
      </c>
      <c r="B132" s="2" t="s">
        <v>272</v>
      </c>
      <c r="C132" s="4">
        <v>45711</v>
      </c>
      <c r="D132" s="2" t="s">
        <v>273</v>
      </c>
      <c r="E132" t="s">
        <v>5055</v>
      </c>
      <c r="F132" s="2" t="s">
        <v>23</v>
      </c>
      <c r="G132" s="2" t="s">
        <v>75</v>
      </c>
      <c r="H132" s="2">
        <v>1</v>
      </c>
      <c r="I132" s="19">
        <v>639.29999999999995</v>
      </c>
      <c r="J132" s="2" t="s">
        <v>15</v>
      </c>
      <c r="K132" s="2" t="s">
        <v>16</v>
      </c>
      <c r="L132" s="31"/>
      <c r="M132" s="18">
        <f t="shared" si="42"/>
        <v>639.29999999999995</v>
      </c>
      <c r="T132" t="str">
        <f t="shared" si="43"/>
        <v>Completed</v>
      </c>
      <c r="U132" t="str">
        <f t="shared" si="44"/>
        <v>No</v>
      </c>
      <c r="V132" t="str">
        <f t="shared" si="45"/>
        <v>No</v>
      </c>
      <c r="X132">
        <f t="shared" si="46"/>
        <v>567</v>
      </c>
      <c r="Y132">
        <f t="shared" si="47"/>
        <v>440</v>
      </c>
      <c r="Z132" s="18">
        <f t="shared" si="48"/>
        <v>594714.6477588166</v>
      </c>
      <c r="AA132" s="18">
        <f t="shared" si="49"/>
        <v>60882.938065984097</v>
      </c>
      <c r="AB132" s="17">
        <f t="shared" si="50"/>
        <v>3.804733727810651</v>
      </c>
      <c r="AC132" s="2" t="s">
        <v>75</v>
      </c>
      <c r="AD132" s="2" t="s">
        <v>23</v>
      </c>
      <c r="AE132" t="str">
        <f t="shared" si="51"/>
        <v>Books</v>
      </c>
      <c r="AF132" t="str">
        <f t="shared" si="52"/>
        <v>Books</v>
      </c>
      <c r="AG132" t="str" cm="1">
        <f t="array" ref="AG132">INDEX(AD:AD,ROW())</f>
        <v>Books</v>
      </c>
      <c r="AH132">
        <f t="shared" si="40"/>
        <v>23</v>
      </c>
      <c r="AI132" t="str">
        <f t="shared" si="53"/>
        <v>Books</v>
      </c>
      <c r="AK132">
        <f t="shared" si="54"/>
        <v>2025</v>
      </c>
      <c r="AL132">
        <f t="shared" si="55"/>
        <v>2</v>
      </c>
      <c r="AM132">
        <f t="shared" si="56"/>
        <v>23</v>
      </c>
      <c r="AN132">
        <f t="shared" si="57"/>
        <v>1</v>
      </c>
      <c r="AO132" t="str">
        <f t="shared" si="58"/>
        <v>Weekend</v>
      </c>
      <c r="AR132" s="20">
        <f t="shared" si="59"/>
        <v>0</v>
      </c>
    </row>
    <row r="133" spans="1:44" x14ac:dyDescent="0.35">
      <c r="A133" t="str">
        <f t="shared" si="41"/>
        <v>CUST0132</v>
      </c>
      <c r="B133" s="2" t="s">
        <v>274</v>
      </c>
      <c r="C133" s="4">
        <v>45437</v>
      </c>
      <c r="D133" s="2" t="s">
        <v>275</v>
      </c>
      <c r="E133" t="s">
        <v>5048</v>
      </c>
      <c r="F133" s="2" t="s">
        <v>23</v>
      </c>
      <c r="G133" s="2" t="s">
        <v>65</v>
      </c>
      <c r="H133" s="2">
        <v>2</v>
      </c>
      <c r="I133" s="19">
        <v>347.92</v>
      </c>
      <c r="J133" s="2" t="s">
        <v>15</v>
      </c>
      <c r="K133" s="2" t="s">
        <v>31</v>
      </c>
      <c r="L133" s="2">
        <v>4</v>
      </c>
      <c r="M133" s="18">
        <f t="shared" si="42"/>
        <v>695.84</v>
      </c>
      <c r="T133" t="str">
        <f t="shared" si="43"/>
        <v>Pending</v>
      </c>
      <c r="U133" t="str">
        <f t="shared" si="44"/>
        <v>No</v>
      </c>
      <c r="V133" t="str">
        <f t="shared" si="45"/>
        <v>Yes</v>
      </c>
      <c r="X133">
        <f t="shared" si="46"/>
        <v>590</v>
      </c>
      <c r="Y133">
        <f t="shared" si="47"/>
        <v>451</v>
      </c>
      <c r="Z133" s="18">
        <f t="shared" si="48"/>
        <v>594714.6477588166</v>
      </c>
      <c r="AA133" s="18">
        <f t="shared" si="49"/>
        <v>60882.938065984097</v>
      </c>
      <c r="AB133" s="17">
        <f t="shared" si="50"/>
        <v>3.804733727810651</v>
      </c>
      <c r="AC133" s="2" t="s">
        <v>65</v>
      </c>
      <c r="AD133" s="2" t="s">
        <v>23</v>
      </c>
      <c r="AE133" t="str">
        <f t="shared" si="51"/>
        <v>Books</v>
      </c>
      <c r="AF133" t="str">
        <f t="shared" si="52"/>
        <v>Books</v>
      </c>
      <c r="AG133" t="str" cm="1">
        <f t="array" ref="AG133">INDEX(AD:AD,ROW())</f>
        <v>Books</v>
      </c>
      <c r="AH133">
        <f t="shared" si="40"/>
        <v>19</v>
      </c>
      <c r="AI133" t="str">
        <f t="shared" si="53"/>
        <v>Books</v>
      </c>
      <c r="AK133">
        <f t="shared" si="54"/>
        <v>2024</v>
      </c>
      <c r="AL133">
        <f t="shared" si="55"/>
        <v>5</v>
      </c>
      <c r="AM133">
        <f t="shared" si="56"/>
        <v>25</v>
      </c>
      <c r="AN133">
        <f t="shared" si="57"/>
        <v>7</v>
      </c>
      <c r="AO133" t="str">
        <f t="shared" si="58"/>
        <v>Weekend</v>
      </c>
      <c r="AR133" s="20">
        <f t="shared" si="59"/>
        <v>0</v>
      </c>
    </row>
    <row r="134" spans="1:44" x14ac:dyDescent="0.35">
      <c r="A134" t="str">
        <f t="shared" si="41"/>
        <v>CUST0133</v>
      </c>
      <c r="B134" s="2" t="s">
        <v>276</v>
      </c>
      <c r="C134" s="4">
        <v>45225</v>
      </c>
      <c r="D134" s="2" t="s">
        <v>33</v>
      </c>
      <c r="E134" t="s">
        <v>5052</v>
      </c>
      <c r="F134" s="2" t="s">
        <v>13</v>
      </c>
      <c r="G134" s="2" t="s">
        <v>14</v>
      </c>
      <c r="H134" s="2">
        <v>1</v>
      </c>
      <c r="I134" s="19">
        <v>1949.52</v>
      </c>
      <c r="J134" s="2" t="s">
        <v>15</v>
      </c>
      <c r="K134" s="2" t="s">
        <v>16</v>
      </c>
      <c r="L134" s="2">
        <v>5</v>
      </c>
      <c r="M134" s="18">
        <f t="shared" si="42"/>
        <v>1949.52</v>
      </c>
      <c r="T134" t="str">
        <f t="shared" si="43"/>
        <v>Completed</v>
      </c>
      <c r="U134" t="str">
        <f t="shared" si="44"/>
        <v>Yes</v>
      </c>
      <c r="V134" t="str">
        <f t="shared" si="45"/>
        <v>No</v>
      </c>
      <c r="X134">
        <f t="shared" si="46"/>
        <v>573</v>
      </c>
      <c r="Y134">
        <f t="shared" si="47"/>
        <v>450</v>
      </c>
      <c r="Z134" s="18">
        <f t="shared" si="48"/>
        <v>1463424.4009529033</v>
      </c>
      <c r="AA134" s="18">
        <f t="shared" si="49"/>
        <v>118285.78776560788</v>
      </c>
      <c r="AB134" s="17">
        <f t="shared" si="50"/>
        <v>3.8140589569160999</v>
      </c>
      <c r="AC134" s="2" t="s">
        <v>14</v>
      </c>
      <c r="AD134" s="2" t="s">
        <v>13</v>
      </c>
      <c r="AE134" t="str">
        <f t="shared" si="51"/>
        <v>Home &amp; Kitchen</v>
      </c>
      <c r="AF134" t="str">
        <f t="shared" si="52"/>
        <v>Home &amp; Kitchen</v>
      </c>
      <c r="AG134" t="str" cm="1">
        <f t="array" ref="AG134">INDEX(AD:AD,ROW())</f>
        <v>Home &amp; Kitchen</v>
      </c>
      <c r="AH134">
        <f t="shared" si="40"/>
        <v>2</v>
      </c>
      <c r="AI134" t="str">
        <f t="shared" si="53"/>
        <v>Home &amp; Kitchen</v>
      </c>
      <c r="AK134">
        <f t="shared" si="54"/>
        <v>2023</v>
      </c>
      <c r="AL134">
        <f t="shared" si="55"/>
        <v>10</v>
      </c>
      <c r="AM134">
        <f t="shared" si="56"/>
        <v>26</v>
      </c>
      <c r="AN134">
        <f t="shared" si="57"/>
        <v>5</v>
      </c>
      <c r="AO134" t="str">
        <f t="shared" si="58"/>
        <v>Weekday</v>
      </c>
      <c r="AR134" s="20">
        <f t="shared" si="59"/>
        <v>0</v>
      </c>
    </row>
    <row r="135" spans="1:44" x14ac:dyDescent="0.35">
      <c r="A135" t="str">
        <f t="shared" si="41"/>
        <v>CUST0134</v>
      </c>
      <c r="B135" s="2" t="s">
        <v>277</v>
      </c>
      <c r="C135" s="4">
        <v>45159</v>
      </c>
      <c r="D135" s="2" t="s">
        <v>273</v>
      </c>
      <c r="E135" t="s">
        <v>5050</v>
      </c>
      <c r="F135" s="2" t="s">
        <v>42</v>
      </c>
      <c r="G135" s="2" t="s">
        <v>188</v>
      </c>
      <c r="H135" s="2">
        <v>1</v>
      </c>
      <c r="I135" s="19">
        <v>789.45</v>
      </c>
      <c r="J135" s="2" t="s">
        <v>5046</v>
      </c>
      <c r="K135" s="2" t="s">
        <v>16</v>
      </c>
      <c r="L135" s="2">
        <v>2</v>
      </c>
      <c r="M135" s="18">
        <f t="shared" si="42"/>
        <v>789.45</v>
      </c>
      <c r="T135" t="str">
        <f t="shared" si="43"/>
        <v>Completed</v>
      </c>
      <c r="U135" t="str">
        <f t="shared" si="44"/>
        <v>No</v>
      </c>
      <c r="V135" t="str">
        <f t="shared" si="45"/>
        <v>No</v>
      </c>
      <c r="X135">
        <f t="shared" si="46"/>
        <v>589</v>
      </c>
      <c r="Y135">
        <f t="shared" si="47"/>
        <v>426</v>
      </c>
      <c r="Z135" s="18">
        <f t="shared" si="48"/>
        <v>1098537.4901531704</v>
      </c>
      <c r="AA135" s="18">
        <f t="shared" si="49"/>
        <v>96724.388030634553</v>
      </c>
      <c r="AB135" s="17">
        <f t="shared" si="50"/>
        <v>3.9001122334455669</v>
      </c>
      <c r="AC135" s="2" t="s">
        <v>188</v>
      </c>
      <c r="AD135" s="2" t="s">
        <v>42</v>
      </c>
      <c r="AE135" t="str">
        <f t="shared" si="51"/>
        <v>Beauty</v>
      </c>
      <c r="AF135" t="str">
        <f t="shared" si="52"/>
        <v>Beauty</v>
      </c>
      <c r="AG135" t="str" cm="1">
        <f t="array" ref="AG135">INDEX(AD:AD,ROW())</f>
        <v>Beauty</v>
      </c>
      <c r="AH135">
        <f t="shared" si="40"/>
        <v>80</v>
      </c>
      <c r="AI135" t="str">
        <f t="shared" si="53"/>
        <v>Beauty</v>
      </c>
      <c r="AK135">
        <f t="shared" si="54"/>
        <v>2023</v>
      </c>
      <c r="AL135">
        <f t="shared" si="55"/>
        <v>8</v>
      </c>
      <c r="AM135">
        <f t="shared" si="56"/>
        <v>21</v>
      </c>
      <c r="AN135">
        <f t="shared" si="57"/>
        <v>2</v>
      </c>
      <c r="AO135" t="str">
        <f t="shared" si="58"/>
        <v>Weekday</v>
      </c>
      <c r="AR135" s="20">
        <f t="shared" si="59"/>
        <v>0</v>
      </c>
    </row>
    <row r="136" spans="1:44" x14ac:dyDescent="0.35">
      <c r="A136" t="str">
        <f t="shared" si="41"/>
        <v>CUST0135</v>
      </c>
      <c r="B136" s="2" t="s">
        <v>278</v>
      </c>
      <c r="C136" s="4">
        <v>45283</v>
      </c>
      <c r="D136" s="2" t="s">
        <v>146</v>
      </c>
      <c r="E136" t="s">
        <v>5049</v>
      </c>
      <c r="F136" s="2" t="s">
        <v>13</v>
      </c>
      <c r="G136" s="2" t="s">
        <v>34</v>
      </c>
      <c r="H136" s="2">
        <v>1</v>
      </c>
      <c r="I136" s="19">
        <v>1729.63</v>
      </c>
      <c r="J136" s="2" t="s">
        <v>50</v>
      </c>
      <c r="K136" s="2" t="s">
        <v>16</v>
      </c>
      <c r="L136" s="2">
        <v>2</v>
      </c>
      <c r="M136" s="18">
        <f t="shared" si="42"/>
        <v>1729.63</v>
      </c>
      <c r="T136" t="str">
        <f t="shared" si="43"/>
        <v>Completed</v>
      </c>
      <c r="U136" t="str">
        <f t="shared" si="44"/>
        <v>Yes</v>
      </c>
      <c r="V136" t="str">
        <f t="shared" si="45"/>
        <v>No</v>
      </c>
      <c r="X136">
        <f t="shared" si="46"/>
        <v>595</v>
      </c>
      <c r="Y136">
        <f t="shared" si="47"/>
        <v>444</v>
      </c>
      <c r="Z136" s="18">
        <f t="shared" si="48"/>
        <v>1463424.4009529033</v>
      </c>
      <c r="AA136" s="18">
        <f t="shared" si="49"/>
        <v>118285.78776560788</v>
      </c>
      <c r="AB136" s="17">
        <f t="shared" si="50"/>
        <v>3.8140589569160999</v>
      </c>
      <c r="AC136" s="2" t="s">
        <v>34</v>
      </c>
      <c r="AD136" s="2" t="s">
        <v>13</v>
      </c>
      <c r="AE136" t="str">
        <f t="shared" si="51"/>
        <v>Home &amp; Kitchen</v>
      </c>
      <c r="AF136" t="str">
        <f t="shared" si="52"/>
        <v>Home &amp; Kitchen</v>
      </c>
      <c r="AG136" t="str" cm="1">
        <f t="array" ref="AG136">INDEX(AD:AD,ROW())</f>
        <v>Home &amp; Kitchen</v>
      </c>
      <c r="AH136">
        <f t="shared" si="40"/>
        <v>7</v>
      </c>
      <c r="AI136" t="str">
        <f t="shared" si="53"/>
        <v>Home &amp; Kitchen</v>
      </c>
      <c r="AK136">
        <f t="shared" si="54"/>
        <v>2023</v>
      </c>
      <c r="AL136">
        <f t="shared" si="55"/>
        <v>12</v>
      </c>
      <c r="AM136">
        <f t="shared" si="56"/>
        <v>23</v>
      </c>
      <c r="AN136">
        <f t="shared" si="57"/>
        <v>7</v>
      </c>
      <c r="AO136" t="str">
        <f t="shared" si="58"/>
        <v>Weekend</v>
      </c>
      <c r="AR136" s="20">
        <f t="shared" si="59"/>
        <v>0</v>
      </c>
    </row>
    <row r="137" spans="1:44" x14ac:dyDescent="0.35">
      <c r="A137" t="str">
        <f t="shared" si="41"/>
        <v>CUST0136</v>
      </c>
      <c r="B137" s="2" t="s">
        <v>279</v>
      </c>
      <c r="C137" s="4">
        <v>45002</v>
      </c>
      <c r="D137" s="2" t="s">
        <v>280</v>
      </c>
      <c r="E137" t="s">
        <v>5053</v>
      </c>
      <c r="F137" s="2" t="s">
        <v>42</v>
      </c>
      <c r="G137" s="2" t="s">
        <v>5042</v>
      </c>
      <c r="H137" s="2">
        <v>1</v>
      </c>
      <c r="I137" s="19">
        <v>107.78</v>
      </c>
      <c r="J137" s="2" t="s">
        <v>50</v>
      </c>
      <c r="K137" s="2" t="s">
        <v>16</v>
      </c>
      <c r="L137" s="2">
        <v>1</v>
      </c>
      <c r="M137" s="18">
        <f t="shared" si="42"/>
        <v>107.78</v>
      </c>
      <c r="T137" t="str">
        <f t="shared" si="43"/>
        <v>Completed</v>
      </c>
      <c r="U137" t="str">
        <f t="shared" si="44"/>
        <v>No</v>
      </c>
      <c r="V137" t="str">
        <f t="shared" si="45"/>
        <v>No</v>
      </c>
      <c r="X137">
        <f t="shared" si="46"/>
        <v>559</v>
      </c>
      <c r="Y137">
        <f t="shared" si="47"/>
        <v>408</v>
      </c>
      <c r="Z137" s="18">
        <f t="shared" si="48"/>
        <v>1098537.4901531704</v>
      </c>
      <c r="AA137" s="18">
        <f t="shared" si="49"/>
        <v>96724.388030634553</v>
      </c>
      <c r="AB137" s="17">
        <f t="shared" si="50"/>
        <v>3.9001122334455669</v>
      </c>
      <c r="AC137" s="2" t="s">
        <v>5042</v>
      </c>
      <c r="AD137" s="2" t="s">
        <v>42</v>
      </c>
      <c r="AE137" t="str">
        <f t="shared" si="51"/>
        <v>Beauty</v>
      </c>
      <c r="AF137" t="str">
        <f t="shared" si="52"/>
        <v>Beauty</v>
      </c>
      <c r="AG137" t="str" cm="1">
        <f t="array" ref="AG137">INDEX(AD:AD,ROW())</f>
        <v>Beauty</v>
      </c>
      <c r="AH137">
        <f t="shared" ref="AH137:AH200" si="60">MATCH(G137,AC:AC,0)</f>
        <v>18</v>
      </c>
      <c r="AI137" t="str">
        <f t="shared" si="53"/>
        <v>Beauty</v>
      </c>
      <c r="AK137">
        <f t="shared" si="54"/>
        <v>2023</v>
      </c>
      <c r="AL137">
        <f t="shared" si="55"/>
        <v>3</v>
      </c>
      <c r="AM137">
        <f t="shared" si="56"/>
        <v>17</v>
      </c>
      <c r="AN137">
        <f t="shared" si="57"/>
        <v>6</v>
      </c>
      <c r="AO137" t="str">
        <f t="shared" si="58"/>
        <v>Weekday</v>
      </c>
      <c r="AR137" s="20">
        <f t="shared" si="59"/>
        <v>0</v>
      </c>
    </row>
    <row r="138" spans="1:44" x14ac:dyDescent="0.35">
      <c r="A138" t="str">
        <f t="shared" si="41"/>
        <v>CUST0137</v>
      </c>
      <c r="B138" s="2" t="s">
        <v>281</v>
      </c>
      <c r="C138" s="4">
        <v>45273</v>
      </c>
      <c r="D138" s="2" t="s">
        <v>78</v>
      </c>
      <c r="E138" t="s">
        <v>5048</v>
      </c>
      <c r="F138" s="2" t="s">
        <v>19</v>
      </c>
      <c r="G138" s="2" t="s">
        <v>5039</v>
      </c>
      <c r="H138" s="2">
        <v>1</v>
      </c>
      <c r="I138" s="19">
        <v>2015.45</v>
      </c>
      <c r="J138" s="2" t="s">
        <v>20</v>
      </c>
      <c r="K138" s="2" t="s">
        <v>16</v>
      </c>
      <c r="L138" s="2">
        <v>3</v>
      </c>
      <c r="M138" s="18">
        <f t="shared" si="42"/>
        <v>2015.45</v>
      </c>
      <c r="T138" t="str">
        <f t="shared" si="43"/>
        <v>Completed</v>
      </c>
      <c r="U138" t="str">
        <f t="shared" si="44"/>
        <v>Yes</v>
      </c>
      <c r="V138" t="str">
        <f t="shared" si="45"/>
        <v>No</v>
      </c>
      <c r="X138">
        <f t="shared" si="46"/>
        <v>590</v>
      </c>
      <c r="Y138">
        <f t="shared" si="47"/>
        <v>451</v>
      </c>
      <c r="Z138" s="18">
        <f t="shared" si="48"/>
        <v>2759712.3299794244</v>
      </c>
      <c r="AA138" s="18">
        <f t="shared" si="49"/>
        <v>330643.50635802455</v>
      </c>
      <c r="AB138" s="17">
        <f t="shared" si="50"/>
        <v>3.8641711229946525</v>
      </c>
      <c r="AC138" s="2" t="s">
        <v>5039</v>
      </c>
      <c r="AD138" s="2" t="s">
        <v>19</v>
      </c>
      <c r="AE138" t="str">
        <f t="shared" si="51"/>
        <v>Electronics</v>
      </c>
      <c r="AF138" t="str">
        <f t="shared" si="52"/>
        <v>Electronics</v>
      </c>
      <c r="AG138" t="str" cm="1">
        <f t="array" ref="AG138">INDEX(AD:AD,ROW())</f>
        <v>Electronics</v>
      </c>
      <c r="AH138">
        <f t="shared" si="60"/>
        <v>3</v>
      </c>
      <c r="AI138" t="str">
        <f t="shared" si="53"/>
        <v>Electronics</v>
      </c>
      <c r="AK138">
        <f t="shared" si="54"/>
        <v>2023</v>
      </c>
      <c r="AL138">
        <f t="shared" si="55"/>
        <v>12</v>
      </c>
      <c r="AM138">
        <f t="shared" si="56"/>
        <v>13</v>
      </c>
      <c r="AN138">
        <f t="shared" si="57"/>
        <v>4</v>
      </c>
      <c r="AO138" t="str">
        <f t="shared" si="58"/>
        <v>Weekday</v>
      </c>
      <c r="AR138" s="20">
        <f t="shared" si="59"/>
        <v>0</v>
      </c>
    </row>
    <row r="139" spans="1:44" x14ac:dyDescent="0.35">
      <c r="A139" t="str">
        <f t="shared" si="41"/>
        <v>CUST0138</v>
      </c>
      <c r="B139" s="2" t="s">
        <v>282</v>
      </c>
      <c r="C139" s="4">
        <v>45576</v>
      </c>
      <c r="D139" s="2" t="s">
        <v>283</v>
      </c>
      <c r="E139" t="s">
        <v>5049</v>
      </c>
      <c r="F139" s="2" t="s">
        <v>13</v>
      </c>
      <c r="G139" s="2" t="s">
        <v>34</v>
      </c>
      <c r="H139" s="2">
        <v>1</v>
      </c>
      <c r="I139" s="19">
        <v>159.05000000000001</v>
      </c>
      <c r="J139" s="2" t="s">
        <v>50</v>
      </c>
      <c r="K139" s="2" t="s">
        <v>16</v>
      </c>
      <c r="L139" s="2">
        <v>3</v>
      </c>
      <c r="M139" s="18">
        <f t="shared" si="42"/>
        <v>159.05000000000001</v>
      </c>
      <c r="T139" t="str">
        <f t="shared" si="43"/>
        <v>Completed</v>
      </c>
      <c r="U139" t="str">
        <f t="shared" si="44"/>
        <v>No</v>
      </c>
      <c r="V139" t="str">
        <f t="shared" si="45"/>
        <v>No</v>
      </c>
      <c r="X139">
        <f t="shared" si="46"/>
        <v>595</v>
      </c>
      <c r="Y139">
        <f t="shared" si="47"/>
        <v>444</v>
      </c>
      <c r="Z139" s="18">
        <f t="shared" si="48"/>
        <v>1463424.4009529033</v>
      </c>
      <c r="AA139" s="18">
        <f t="shared" si="49"/>
        <v>118285.78776560788</v>
      </c>
      <c r="AB139" s="17">
        <f t="shared" si="50"/>
        <v>3.8140589569160999</v>
      </c>
      <c r="AC139" s="2" t="s">
        <v>34</v>
      </c>
      <c r="AD139" s="2" t="s">
        <v>13</v>
      </c>
      <c r="AE139" t="str">
        <f t="shared" si="51"/>
        <v>Home &amp; Kitchen</v>
      </c>
      <c r="AF139" t="str">
        <f t="shared" si="52"/>
        <v>Home &amp; Kitchen</v>
      </c>
      <c r="AG139" t="str" cm="1">
        <f t="array" ref="AG139">INDEX(AD:AD,ROW())</f>
        <v>Home &amp; Kitchen</v>
      </c>
      <c r="AH139">
        <f t="shared" si="60"/>
        <v>7</v>
      </c>
      <c r="AI139" t="str">
        <f t="shared" si="53"/>
        <v>Home &amp; Kitchen</v>
      </c>
      <c r="AK139">
        <f t="shared" si="54"/>
        <v>2024</v>
      </c>
      <c r="AL139">
        <f t="shared" si="55"/>
        <v>10</v>
      </c>
      <c r="AM139">
        <f t="shared" si="56"/>
        <v>11</v>
      </c>
      <c r="AN139">
        <f t="shared" si="57"/>
        <v>6</v>
      </c>
      <c r="AO139" t="str">
        <f t="shared" si="58"/>
        <v>Weekday</v>
      </c>
      <c r="AR139" s="20">
        <f t="shared" si="59"/>
        <v>0</v>
      </c>
    </row>
    <row r="140" spans="1:44" x14ac:dyDescent="0.35">
      <c r="A140" t="str">
        <f t="shared" si="41"/>
        <v>CUST0139</v>
      </c>
      <c r="B140" s="2" t="s">
        <v>284</v>
      </c>
      <c r="C140" s="4">
        <v>44986</v>
      </c>
      <c r="D140" s="2" t="s">
        <v>285</v>
      </c>
      <c r="E140" t="s">
        <v>5054</v>
      </c>
      <c r="F140" s="2" t="s">
        <v>29</v>
      </c>
      <c r="G140" s="2" t="s">
        <v>138</v>
      </c>
      <c r="H140" s="2">
        <v>1</v>
      </c>
      <c r="I140" s="19">
        <v>552.74</v>
      </c>
      <c r="J140" s="2" t="s">
        <v>20</v>
      </c>
      <c r="K140" s="2" t="s">
        <v>16</v>
      </c>
      <c r="L140" s="2">
        <v>4</v>
      </c>
      <c r="M140" s="18">
        <f t="shared" si="42"/>
        <v>552.74</v>
      </c>
      <c r="T140" t="str">
        <f t="shared" si="43"/>
        <v>Completed</v>
      </c>
      <c r="U140" t="str">
        <f t="shared" si="44"/>
        <v>No</v>
      </c>
      <c r="V140" t="str">
        <f t="shared" si="45"/>
        <v>No</v>
      </c>
      <c r="X140">
        <f t="shared" si="46"/>
        <v>558</v>
      </c>
      <c r="Y140">
        <f t="shared" si="47"/>
        <v>430</v>
      </c>
      <c r="Z140" s="18">
        <f t="shared" si="48"/>
        <v>1892867.2841657216</v>
      </c>
      <c r="AA140" s="18">
        <f t="shared" si="49"/>
        <v>199432.98236095349</v>
      </c>
      <c r="AB140" s="17">
        <f t="shared" si="50"/>
        <v>3.8949824970828471</v>
      </c>
      <c r="AC140" s="2" t="s">
        <v>138</v>
      </c>
      <c r="AD140" s="2" t="s">
        <v>29</v>
      </c>
      <c r="AE140" t="str">
        <f t="shared" si="51"/>
        <v>Fashion</v>
      </c>
      <c r="AF140" t="str">
        <f t="shared" si="52"/>
        <v>Fashion</v>
      </c>
      <c r="AG140" t="str" cm="1">
        <f t="array" ref="AG140">INDEX(AD:AD,ROW())</f>
        <v>Fashion</v>
      </c>
      <c r="AH140">
        <f t="shared" si="60"/>
        <v>53</v>
      </c>
      <c r="AI140" t="str">
        <f t="shared" si="53"/>
        <v>Fashion</v>
      </c>
      <c r="AK140">
        <f t="shared" si="54"/>
        <v>2023</v>
      </c>
      <c r="AL140">
        <f t="shared" si="55"/>
        <v>3</v>
      </c>
      <c r="AM140">
        <f t="shared" si="56"/>
        <v>1</v>
      </c>
      <c r="AN140">
        <f t="shared" si="57"/>
        <v>4</v>
      </c>
      <c r="AO140" t="str">
        <f t="shared" si="58"/>
        <v>Weekday</v>
      </c>
      <c r="AR140" s="20">
        <f t="shared" si="59"/>
        <v>0</v>
      </c>
    </row>
    <row r="141" spans="1:44" x14ac:dyDescent="0.35">
      <c r="A141" t="str">
        <f t="shared" si="41"/>
        <v>CUST0140</v>
      </c>
      <c r="B141" s="2" t="s">
        <v>286</v>
      </c>
      <c r="C141" s="4">
        <v>44940</v>
      </c>
      <c r="D141" s="2" t="s">
        <v>287</v>
      </c>
      <c r="E141" t="s">
        <v>5052</v>
      </c>
      <c r="F141" s="2" t="s">
        <v>29</v>
      </c>
      <c r="G141" s="2" t="s">
        <v>5041</v>
      </c>
      <c r="H141" s="2">
        <v>1</v>
      </c>
      <c r="I141" s="19">
        <v>1919.72</v>
      </c>
      <c r="J141" s="2" t="s">
        <v>20</v>
      </c>
      <c r="K141" s="2" t="s">
        <v>16</v>
      </c>
      <c r="L141" s="2">
        <v>1</v>
      </c>
      <c r="M141" s="18">
        <f t="shared" si="42"/>
        <v>1919.72</v>
      </c>
      <c r="T141" t="str">
        <f t="shared" si="43"/>
        <v>Completed</v>
      </c>
      <c r="U141" t="str">
        <f t="shared" si="44"/>
        <v>Yes</v>
      </c>
      <c r="V141" t="str">
        <f t="shared" si="45"/>
        <v>No</v>
      </c>
      <c r="X141">
        <f t="shared" si="46"/>
        <v>573</v>
      </c>
      <c r="Y141">
        <f t="shared" si="47"/>
        <v>450</v>
      </c>
      <c r="Z141" s="18">
        <f t="shared" si="48"/>
        <v>1892867.2841657216</v>
      </c>
      <c r="AA141" s="18">
        <f t="shared" si="49"/>
        <v>199432.98236095349</v>
      </c>
      <c r="AB141" s="17">
        <f t="shared" si="50"/>
        <v>3.8949824970828471</v>
      </c>
      <c r="AC141" s="2" t="s">
        <v>5041</v>
      </c>
      <c r="AD141" s="2" t="s">
        <v>29</v>
      </c>
      <c r="AE141" t="str">
        <f t="shared" si="51"/>
        <v>Fashion</v>
      </c>
      <c r="AF141" t="str">
        <f t="shared" si="52"/>
        <v>Fashion</v>
      </c>
      <c r="AG141" t="str" cm="1">
        <f t="array" ref="AG141">INDEX(AD:AD,ROW())</f>
        <v>Fashion</v>
      </c>
      <c r="AH141">
        <f t="shared" si="60"/>
        <v>15</v>
      </c>
      <c r="AI141" t="str">
        <f t="shared" si="53"/>
        <v>Fashion</v>
      </c>
      <c r="AK141">
        <f t="shared" si="54"/>
        <v>2023</v>
      </c>
      <c r="AL141">
        <f t="shared" si="55"/>
        <v>1</v>
      </c>
      <c r="AM141">
        <f t="shared" si="56"/>
        <v>14</v>
      </c>
      <c r="AN141">
        <f t="shared" si="57"/>
        <v>7</v>
      </c>
      <c r="AO141" t="str">
        <f t="shared" si="58"/>
        <v>Weekend</v>
      </c>
      <c r="AR141" s="20">
        <f t="shared" si="59"/>
        <v>0</v>
      </c>
    </row>
    <row r="142" spans="1:44" x14ac:dyDescent="0.35">
      <c r="A142" t="str">
        <f t="shared" si="41"/>
        <v>CUST0141</v>
      </c>
      <c r="B142" s="2" t="s">
        <v>288</v>
      </c>
      <c r="C142" s="4">
        <v>45189</v>
      </c>
      <c r="D142" s="2" t="s">
        <v>72</v>
      </c>
      <c r="E142" t="s">
        <v>5049</v>
      </c>
      <c r="F142" s="2" t="s">
        <v>13</v>
      </c>
      <c r="G142" s="2" t="s">
        <v>34</v>
      </c>
      <c r="H142" s="2">
        <v>3</v>
      </c>
      <c r="I142" s="19">
        <v>1598.54</v>
      </c>
      <c r="J142" s="2" t="s">
        <v>50</v>
      </c>
      <c r="K142" s="2" t="s">
        <v>16</v>
      </c>
      <c r="L142" s="2">
        <v>3</v>
      </c>
      <c r="M142" s="18">
        <f t="shared" si="42"/>
        <v>4795.62</v>
      </c>
      <c r="T142" t="str">
        <f t="shared" si="43"/>
        <v>Completed</v>
      </c>
      <c r="U142" t="str">
        <f t="shared" si="44"/>
        <v>Yes</v>
      </c>
      <c r="V142" t="str">
        <f t="shared" si="45"/>
        <v>No</v>
      </c>
      <c r="X142">
        <f t="shared" si="46"/>
        <v>595</v>
      </c>
      <c r="Y142">
        <f t="shared" si="47"/>
        <v>444</v>
      </c>
      <c r="Z142" s="18">
        <f t="shared" si="48"/>
        <v>1463424.4009529033</v>
      </c>
      <c r="AA142" s="18">
        <f t="shared" si="49"/>
        <v>118285.78776560788</v>
      </c>
      <c r="AB142" s="17">
        <f t="shared" si="50"/>
        <v>3.8140589569160999</v>
      </c>
      <c r="AC142" s="2" t="s">
        <v>34</v>
      </c>
      <c r="AD142" s="2" t="s">
        <v>13</v>
      </c>
      <c r="AE142" t="str">
        <f t="shared" si="51"/>
        <v>Home &amp; Kitchen</v>
      </c>
      <c r="AF142" t="str">
        <f t="shared" si="52"/>
        <v>Home &amp; Kitchen</v>
      </c>
      <c r="AG142" t="str" cm="1">
        <f t="array" ref="AG142">INDEX(AD:AD,ROW())</f>
        <v>Home &amp; Kitchen</v>
      </c>
      <c r="AH142">
        <f t="shared" si="60"/>
        <v>7</v>
      </c>
      <c r="AI142" t="str">
        <f t="shared" si="53"/>
        <v>Home &amp; Kitchen</v>
      </c>
      <c r="AK142">
        <f t="shared" si="54"/>
        <v>2023</v>
      </c>
      <c r="AL142">
        <f t="shared" si="55"/>
        <v>9</v>
      </c>
      <c r="AM142">
        <f t="shared" si="56"/>
        <v>20</v>
      </c>
      <c r="AN142">
        <f t="shared" si="57"/>
        <v>4</v>
      </c>
      <c r="AO142" t="str">
        <f t="shared" si="58"/>
        <v>Weekday</v>
      </c>
      <c r="AR142" s="20">
        <f t="shared" si="59"/>
        <v>0</v>
      </c>
    </row>
    <row r="143" spans="1:44" x14ac:dyDescent="0.35">
      <c r="A143" t="str">
        <f t="shared" si="41"/>
        <v>CUST0142</v>
      </c>
      <c r="B143" s="2" t="s">
        <v>289</v>
      </c>
      <c r="C143" s="4">
        <v>45239</v>
      </c>
      <c r="D143" s="2" t="s">
        <v>290</v>
      </c>
      <c r="E143" t="s">
        <v>5055</v>
      </c>
      <c r="F143" s="2" t="s">
        <v>19</v>
      </c>
      <c r="G143" s="2" t="s">
        <v>128</v>
      </c>
      <c r="H143" s="2">
        <v>1</v>
      </c>
      <c r="I143" s="19">
        <v>2301.5</v>
      </c>
      <c r="J143" s="2" t="s">
        <v>5047</v>
      </c>
      <c r="K143" s="2" t="s">
        <v>16</v>
      </c>
      <c r="L143" s="2">
        <v>3</v>
      </c>
      <c r="M143" s="18">
        <f t="shared" si="42"/>
        <v>2301.5</v>
      </c>
      <c r="T143" t="str">
        <f t="shared" si="43"/>
        <v>Completed</v>
      </c>
      <c r="U143" t="str">
        <f t="shared" si="44"/>
        <v>Yes</v>
      </c>
      <c r="V143" t="str">
        <f t="shared" si="45"/>
        <v>No</v>
      </c>
      <c r="X143">
        <f t="shared" si="46"/>
        <v>567</v>
      </c>
      <c r="Y143">
        <f t="shared" si="47"/>
        <v>440</v>
      </c>
      <c r="Z143" s="18">
        <f t="shared" si="48"/>
        <v>2759712.3299794244</v>
      </c>
      <c r="AA143" s="18">
        <f t="shared" si="49"/>
        <v>330643.50635802455</v>
      </c>
      <c r="AB143" s="17">
        <f t="shared" si="50"/>
        <v>3.8641711229946525</v>
      </c>
      <c r="AC143" s="2" t="s">
        <v>128</v>
      </c>
      <c r="AD143" s="2" t="s">
        <v>19</v>
      </c>
      <c r="AE143" t="str">
        <f t="shared" si="51"/>
        <v>Electronics</v>
      </c>
      <c r="AF143" t="str">
        <f t="shared" si="52"/>
        <v>Electronics</v>
      </c>
      <c r="AG143" t="str" cm="1">
        <f t="array" ref="AG143">INDEX(AD:AD,ROW())</f>
        <v>Electronics</v>
      </c>
      <c r="AH143">
        <f t="shared" si="60"/>
        <v>48</v>
      </c>
      <c r="AI143" t="str">
        <f t="shared" si="53"/>
        <v>Electronics</v>
      </c>
      <c r="AK143">
        <f t="shared" si="54"/>
        <v>2023</v>
      </c>
      <c r="AL143">
        <f t="shared" si="55"/>
        <v>11</v>
      </c>
      <c r="AM143">
        <f t="shared" si="56"/>
        <v>9</v>
      </c>
      <c r="AN143">
        <f t="shared" si="57"/>
        <v>5</v>
      </c>
      <c r="AO143" t="str">
        <f t="shared" si="58"/>
        <v>Weekday</v>
      </c>
      <c r="AR143" s="20">
        <f t="shared" si="59"/>
        <v>0</v>
      </c>
    </row>
    <row r="144" spans="1:44" x14ac:dyDescent="0.35">
      <c r="A144" t="str">
        <f t="shared" si="41"/>
        <v>CUST0143</v>
      </c>
      <c r="B144" s="2" t="s">
        <v>291</v>
      </c>
      <c r="C144" s="4">
        <v>45740</v>
      </c>
      <c r="D144" s="2" t="s">
        <v>292</v>
      </c>
      <c r="E144" t="s">
        <v>5049</v>
      </c>
      <c r="F144" s="2" t="s">
        <v>13</v>
      </c>
      <c r="G144" s="2" t="s">
        <v>37</v>
      </c>
      <c r="H144" s="2">
        <v>1</v>
      </c>
      <c r="I144" s="19">
        <v>1265.3699999999999</v>
      </c>
      <c r="J144" s="2" t="s">
        <v>5046</v>
      </c>
      <c r="K144" s="2" t="s">
        <v>16</v>
      </c>
      <c r="L144" s="2">
        <v>5</v>
      </c>
      <c r="M144" s="18">
        <f t="shared" si="42"/>
        <v>1265.3699999999999</v>
      </c>
      <c r="T144" t="str">
        <f t="shared" si="43"/>
        <v>Completed</v>
      </c>
      <c r="U144" t="str">
        <f t="shared" si="44"/>
        <v>Yes</v>
      </c>
      <c r="V144" t="str">
        <f t="shared" si="45"/>
        <v>No</v>
      </c>
      <c r="X144">
        <f t="shared" si="46"/>
        <v>595</v>
      </c>
      <c r="Y144">
        <f t="shared" si="47"/>
        <v>444</v>
      </c>
      <c r="Z144" s="18">
        <f t="shared" si="48"/>
        <v>1463424.4009529033</v>
      </c>
      <c r="AA144" s="18">
        <f t="shared" si="49"/>
        <v>118285.78776560788</v>
      </c>
      <c r="AB144" s="17">
        <f t="shared" si="50"/>
        <v>3.8140589569160999</v>
      </c>
      <c r="AC144" s="2" t="s">
        <v>37</v>
      </c>
      <c r="AD144" s="2" t="s">
        <v>13</v>
      </c>
      <c r="AE144" t="str">
        <f t="shared" si="51"/>
        <v>Home &amp; Kitchen</v>
      </c>
      <c r="AF144" t="str">
        <f t="shared" si="52"/>
        <v>Home &amp; Kitchen</v>
      </c>
      <c r="AG144" t="str" cm="1">
        <f t="array" ref="AG144">INDEX(AD:AD,ROW())</f>
        <v>Home &amp; Kitchen</v>
      </c>
      <c r="AH144">
        <f t="shared" si="60"/>
        <v>8</v>
      </c>
      <c r="AI144" t="str">
        <f t="shared" si="53"/>
        <v>Home &amp; Kitchen</v>
      </c>
      <c r="AK144">
        <f t="shared" si="54"/>
        <v>2025</v>
      </c>
      <c r="AL144">
        <f t="shared" si="55"/>
        <v>3</v>
      </c>
      <c r="AM144">
        <f t="shared" si="56"/>
        <v>24</v>
      </c>
      <c r="AN144">
        <f t="shared" si="57"/>
        <v>2</v>
      </c>
      <c r="AO144" t="str">
        <f t="shared" si="58"/>
        <v>Weekday</v>
      </c>
      <c r="AR144" s="20">
        <f t="shared" si="59"/>
        <v>0</v>
      </c>
    </row>
    <row r="145" spans="1:44" x14ac:dyDescent="0.35">
      <c r="A145" t="str">
        <f t="shared" si="41"/>
        <v>CUST0144</v>
      </c>
      <c r="B145" s="2" t="s">
        <v>293</v>
      </c>
      <c r="C145" s="4">
        <v>45138</v>
      </c>
      <c r="D145" s="2" t="s">
        <v>294</v>
      </c>
      <c r="E145" t="s">
        <v>5050</v>
      </c>
      <c r="F145" s="2" t="s">
        <v>29</v>
      </c>
      <c r="G145" s="2" t="s">
        <v>5043</v>
      </c>
      <c r="H145" s="2">
        <v>1</v>
      </c>
      <c r="I145" s="19">
        <v>1419.824472190694</v>
      </c>
      <c r="J145" s="2" t="s">
        <v>5046</v>
      </c>
      <c r="K145" s="2" t="s">
        <v>16</v>
      </c>
      <c r="L145" s="2">
        <v>3</v>
      </c>
      <c r="M145" s="18">
        <f t="shared" si="42"/>
        <v>1419.824472190694</v>
      </c>
      <c r="T145" t="str">
        <f t="shared" si="43"/>
        <v>Completed</v>
      </c>
      <c r="U145" t="str">
        <f t="shared" si="44"/>
        <v>Yes</v>
      </c>
      <c r="V145" t="str">
        <f t="shared" si="45"/>
        <v>No</v>
      </c>
      <c r="X145">
        <f t="shared" si="46"/>
        <v>589</v>
      </c>
      <c r="Y145">
        <f t="shared" si="47"/>
        <v>426</v>
      </c>
      <c r="Z145" s="18">
        <f t="shared" si="48"/>
        <v>1892867.2841657216</v>
      </c>
      <c r="AA145" s="18">
        <f t="shared" si="49"/>
        <v>199432.98236095349</v>
      </c>
      <c r="AB145" s="17">
        <f t="shared" si="50"/>
        <v>3.8949824970828471</v>
      </c>
      <c r="AC145" s="2" t="s">
        <v>5043</v>
      </c>
      <c r="AD145" s="2" t="s">
        <v>29</v>
      </c>
      <c r="AE145" t="str">
        <f t="shared" si="51"/>
        <v>Fashion</v>
      </c>
      <c r="AF145" t="str">
        <f t="shared" si="52"/>
        <v>Fashion</v>
      </c>
      <c r="AG145" t="str" cm="1">
        <f t="array" ref="AG145">INDEX(AD:AD,ROW())</f>
        <v>Fashion</v>
      </c>
      <c r="AH145">
        <f t="shared" si="60"/>
        <v>55</v>
      </c>
      <c r="AI145" t="str">
        <f t="shared" si="53"/>
        <v>Fashion</v>
      </c>
      <c r="AK145">
        <f t="shared" si="54"/>
        <v>2023</v>
      </c>
      <c r="AL145">
        <f t="shared" si="55"/>
        <v>7</v>
      </c>
      <c r="AM145">
        <f t="shared" si="56"/>
        <v>31</v>
      </c>
      <c r="AN145">
        <f t="shared" si="57"/>
        <v>2</v>
      </c>
      <c r="AO145" t="str">
        <f t="shared" si="58"/>
        <v>Weekday</v>
      </c>
      <c r="AR145" s="20">
        <f t="shared" si="59"/>
        <v>0</v>
      </c>
    </row>
    <row r="146" spans="1:44" x14ac:dyDescent="0.35">
      <c r="A146" t="str">
        <f t="shared" si="41"/>
        <v>CUST0145</v>
      </c>
      <c r="B146" s="2" t="s">
        <v>295</v>
      </c>
      <c r="C146" s="4">
        <v>45829</v>
      </c>
      <c r="D146" s="2" t="s">
        <v>296</v>
      </c>
      <c r="E146" t="s">
        <v>5050</v>
      </c>
      <c r="F146" s="2" t="s">
        <v>13</v>
      </c>
      <c r="G146" s="2" t="s">
        <v>95</v>
      </c>
      <c r="H146" s="2">
        <v>1</v>
      </c>
      <c r="I146" s="19">
        <v>937.32</v>
      </c>
      <c r="J146" s="2" t="s">
        <v>50</v>
      </c>
      <c r="K146" s="2" t="s">
        <v>76</v>
      </c>
      <c r="L146" s="2">
        <v>4</v>
      </c>
      <c r="M146" s="18">
        <f t="shared" si="42"/>
        <v>937.32</v>
      </c>
      <c r="T146" t="str">
        <f t="shared" si="43"/>
        <v>Completed</v>
      </c>
      <c r="U146" t="str">
        <f t="shared" si="44"/>
        <v>No</v>
      </c>
      <c r="V146" t="str">
        <f t="shared" si="45"/>
        <v>No</v>
      </c>
      <c r="X146">
        <f t="shared" si="46"/>
        <v>589</v>
      </c>
      <c r="Y146">
        <f t="shared" si="47"/>
        <v>426</v>
      </c>
      <c r="Z146" s="18">
        <f t="shared" si="48"/>
        <v>1463424.4009529033</v>
      </c>
      <c r="AA146" s="18">
        <f t="shared" si="49"/>
        <v>118285.78776560788</v>
      </c>
      <c r="AB146" s="17">
        <f t="shared" si="50"/>
        <v>3.8140589569160999</v>
      </c>
      <c r="AC146" s="2" t="s">
        <v>95</v>
      </c>
      <c r="AD146" s="2" t="s">
        <v>13</v>
      </c>
      <c r="AE146" t="str">
        <f t="shared" si="51"/>
        <v>Home &amp; Kitchen</v>
      </c>
      <c r="AF146" t="str">
        <f t="shared" si="52"/>
        <v>Home &amp; Kitchen</v>
      </c>
      <c r="AG146" t="str" cm="1">
        <f t="array" ref="AG146">INDEX(AD:AD,ROW())</f>
        <v>Home &amp; Kitchen</v>
      </c>
      <c r="AH146">
        <f t="shared" si="60"/>
        <v>32</v>
      </c>
      <c r="AI146" t="str">
        <f t="shared" si="53"/>
        <v>Home &amp; Kitchen</v>
      </c>
      <c r="AK146">
        <f t="shared" si="54"/>
        <v>2025</v>
      </c>
      <c r="AL146">
        <f t="shared" si="55"/>
        <v>6</v>
      </c>
      <c r="AM146">
        <f t="shared" si="56"/>
        <v>21</v>
      </c>
      <c r="AN146">
        <f t="shared" si="57"/>
        <v>7</v>
      </c>
      <c r="AO146" t="str">
        <f t="shared" si="58"/>
        <v>Weekend</v>
      </c>
      <c r="AR146" s="20">
        <f t="shared" si="59"/>
        <v>1</v>
      </c>
    </row>
    <row r="147" spans="1:44" x14ac:dyDescent="0.35">
      <c r="A147" t="str">
        <f t="shared" si="41"/>
        <v>CUST0146</v>
      </c>
      <c r="B147" s="2" t="s">
        <v>297</v>
      </c>
      <c r="C147" s="4">
        <v>45255</v>
      </c>
      <c r="D147" s="2" t="s">
        <v>52</v>
      </c>
      <c r="E147" t="s">
        <v>5050</v>
      </c>
      <c r="F147" s="2" t="s">
        <v>19</v>
      </c>
      <c r="G147" s="2" t="s">
        <v>5040</v>
      </c>
      <c r="H147" s="2">
        <v>1</v>
      </c>
      <c r="I147" s="19">
        <v>1044.72</v>
      </c>
      <c r="J147" s="2" t="s">
        <v>5047</v>
      </c>
      <c r="K147" s="2" t="s">
        <v>16</v>
      </c>
      <c r="L147" s="2">
        <v>4</v>
      </c>
      <c r="M147" s="18">
        <f t="shared" si="42"/>
        <v>1044.72</v>
      </c>
      <c r="T147" t="str">
        <f t="shared" si="43"/>
        <v>Completed</v>
      </c>
      <c r="U147" t="str">
        <f t="shared" si="44"/>
        <v>Yes</v>
      </c>
      <c r="V147" t="str">
        <f t="shared" si="45"/>
        <v>No</v>
      </c>
      <c r="X147">
        <f t="shared" si="46"/>
        <v>589</v>
      </c>
      <c r="Y147">
        <f t="shared" si="47"/>
        <v>426</v>
      </c>
      <c r="Z147" s="18">
        <f t="shared" si="48"/>
        <v>2759712.3299794244</v>
      </c>
      <c r="AA147" s="18">
        <f t="shared" si="49"/>
        <v>330643.50635802455</v>
      </c>
      <c r="AB147" s="17">
        <f t="shared" si="50"/>
        <v>3.8641711229946525</v>
      </c>
      <c r="AC147" s="2" t="s">
        <v>5040</v>
      </c>
      <c r="AD147" s="2" t="s">
        <v>19</v>
      </c>
      <c r="AE147" t="str">
        <f t="shared" si="51"/>
        <v>Electronics</v>
      </c>
      <c r="AF147" t="str">
        <f t="shared" si="52"/>
        <v>Electronics</v>
      </c>
      <c r="AG147" t="str" cm="1">
        <f t="array" ref="AG147">INDEX(AD:AD,ROW())</f>
        <v>Electronics</v>
      </c>
      <c r="AH147">
        <f t="shared" si="60"/>
        <v>13</v>
      </c>
      <c r="AI147" t="str">
        <f t="shared" si="53"/>
        <v>Electronics</v>
      </c>
      <c r="AK147">
        <f t="shared" si="54"/>
        <v>2023</v>
      </c>
      <c r="AL147">
        <f t="shared" si="55"/>
        <v>11</v>
      </c>
      <c r="AM147">
        <f t="shared" si="56"/>
        <v>25</v>
      </c>
      <c r="AN147">
        <f t="shared" si="57"/>
        <v>7</v>
      </c>
      <c r="AO147" t="str">
        <f t="shared" si="58"/>
        <v>Weekend</v>
      </c>
      <c r="AR147" s="20">
        <f t="shared" si="59"/>
        <v>0</v>
      </c>
    </row>
    <row r="148" spans="1:44" x14ac:dyDescent="0.35">
      <c r="A148" t="str">
        <f t="shared" si="41"/>
        <v>CUST0147</v>
      </c>
      <c r="B148" s="2" t="s">
        <v>298</v>
      </c>
      <c r="C148" s="4">
        <v>45264</v>
      </c>
      <c r="D148" s="2" t="s">
        <v>299</v>
      </c>
      <c r="E148" t="s">
        <v>5051</v>
      </c>
      <c r="F148" s="2" t="s">
        <v>42</v>
      </c>
      <c r="G148" s="2" t="s">
        <v>170</v>
      </c>
      <c r="H148" s="2">
        <v>1</v>
      </c>
      <c r="I148" s="19">
        <v>720.11</v>
      </c>
      <c r="J148" s="2" t="s">
        <v>5038</v>
      </c>
      <c r="K148" s="2" t="s">
        <v>16</v>
      </c>
      <c r="L148" s="2">
        <v>4</v>
      </c>
      <c r="M148" s="18">
        <f t="shared" si="42"/>
        <v>720.11</v>
      </c>
      <c r="T148" t="str">
        <f t="shared" si="43"/>
        <v>Completed</v>
      </c>
      <c r="U148" t="str">
        <f t="shared" si="44"/>
        <v>No</v>
      </c>
      <c r="V148" t="str">
        <f t="shared" si="45"/>
        <v>No</v>
      </c>
      <c r="X148">
        <f t="shared" si="46"/>
        <v>619</v>
      </c>
      <c r="Y148">
        <f t="shared" si="47"/>
        <v>468</v>
      </c>
      <c r="Z148" s="18">
        <f t="shared" si="48"/>
        <v>1098537.4901531704</v>
      </c>
      <c r="AA148" s="18">
        <f t="shared" si="49"/>
        <v>96724.388030634553</v>
      </c>
      <c r="AB148" s="17">
        <f t="shared" si="50"/>
        <v>3.9001122334455669</v>
      </c>
      <c r="AC148" s="2" t="s">
        <v>170</v>
      </c>
      <c r="AD148" s="2" t="s">
        <v>42</v>
      </c>
      <c r="AE148" t="str">
        <f t="shared" si="51"/>
        <v>Beauty</v>
      </c>
      <c r="AF148" t="str">
        <f t="shared" si="52"/>
        <v>Beauty</v>
      </c>
      <c r="AG148" t="str" cm="1">
        <f t="array" ref="AG148">INDEX(AD:AD,ROW())</f>
        <v>Beauty</v>
      </c>
      <c r="AH148">
        <f t="shared" si="60"/>
        <v>70</v>
      </c>
      <c r="AI148" t="str">
        <f t="shared" si="53"/>
        <v>Beauty</v>
      </c>
      <c r="AK148">
        <f t="shared" si="54"/>
        <v>2023</v>
      </c>
      <c r="AL148">
        <f t="shared" si="55"/>
        <v>12</v>
      </c>
      <c r="AM148">
        <f t="shared" si="56"/>
        <v>4</v>
      </c>
      <c r="AN148">
        <f t="shared" si="57"/>
        <v>2</v>
      </c>
      <c r="AO148" t="str">
        <f t="shared" si="58"/>
        <v>Weekday</v>
      </c>
      <c r="AR148" s="20">
        <f t="shared" si="59"/>
        <v>0</v>
      </c>
    </row>
    <row r="149" spans="1:44" x14ac:dyDescent="0.35">
      <c r="A149" t="str">
        <f t="shared" si="41"/>
        <v>CUST0148</v>
      </c>
      <c r="B149" s="2" t="s">
        <v>300</v>
      </c>
      <c r="C149" s="4">
        <v>45759</v>
      </c>
      <c r="D149" s="2" t="s">
        <v>39</v>
      </c>
      <c r="E149" t="s">
        <v>5054</v>
      </c>
      <c r="F149" s="2" t="s">
        <v>19</v>
      </c>
      <c r="G149" s="2" t="s">
        <v>5040</v>
      </c>
      <c r="H149" s="2">
        <v>1</v>
      </c>
      <c r="I149" s="19">
        <v>1042.06</v>
      </c>
      <c r="J149" s="2" t="s">
        <v>50</v>
      </c>
      <c r="K149" s="2" t="s">
        <v>16</v>
      </c>
      <c r="L149" s="2">
        <v>1</v>
      </c>
      <c r="M149" s="18">
        <f t="shared" si="42"/>
        <v>1042.06</v>
      </c>
      <c r="T149" t="str">
        <f t="shared" si="43"/>
        <v>Completed</v>
      </c>
      <c r="U149" t="str">
        <f t="shared" si="44"/>
        <v>Yes</v>
      </c>
      <c r="V149" t="str">
        <f t="shared" si="45"/>
        <v>No</v>
      </c>
      <c r="X149">
        <f t="shared" si="46"/>
        <v>558</v>
      </c>
      <c r="Y149">
        <f t="shared" si="47"/>
        <v>430</v>
      </c>
      <c r="Z149" s="18">
        <f t="shared" si="48"/>
        <v>2759712.3299794244</v>
      </c>
      <c r="AA149" s="18">
        <f t="shared" si="49"/>
        <v>330643.50635802455</v>
      </c>
      <c r="AB149" s="17">
        <f t="shared" si="50"/>
        <v>3.8641711229946525</v>
      </c>
      <c r="AC149" s="2" t="s">
        <v>5040</v>
      </c>
      <c r="AD149" s="2" t="s">
        <v>19</v>
      </c>
      <c r="AE149" t="str">
        <f t="shared" si="51"/>
        <v>Electronics</v>
      </c>
      <c r="AF149" t="str">
        <f t="shared" si="52"/>
        <v>Electronics</v>
      </c>
      <c r="AG149" t="str" cm="1">
        <f t="array" ref="AG149">INDEX(AD:AD,ROW())</f>
        <v>Electronics</v>
      </c>
      <c r="AH149">
        <f t="shared" si="60"/>
        <v>13</v>
      </c>
      <c r="AI149" t="str">
        <f t="shared" si="53"/>
        <v>Electronics</v>
      </c>
      <c r="AK149">
        <f t="shared" si="54"/>
        <v>2025</v>
      </c>
      <c r="AL149">
        <f t="shared" si="55"/>
        <v>4</v>
      </c>
      <c r="AM149">
        <f t="shared" si="56"/>
        <v>12</v>
      </c>
      <c r="AN149">
        <f t="shared" si="57"/>
        <v>7</v>
      </c>
      <c r="AO149" t="str">
        <f t="shared" si="58"/>
        <v>Weekend</v>
      </c>
      <c r="AR149" s="20">
        <f t="shared" si="59"/>
        <v>0</v>
      </c>
    </row>
    <row r="150" spans="1:44" x14ac:dyDescent="0.35">
      <c r="A150" t="str">
        <f t="shared" si="41"/>
        <v>CUST0149</v>
      </c>
      <c r="B150" s="2" t="s">
        <v>301</v>
      </c>
      <c r="C150" s="4">
        <v>45030</v>
      </c>
      <c r="D150" s="2" t="s">
        <v>302</v>
      </c>
      <c r="E150" t="s">
        <v>5050</v>
      </c>
      <c r="F150" s="2" t="s">
        <v>29</v>
      </c>
      <c r="G150" s="2" t="s">
        <v>5041</v>
      </c>
      <c r="H150" s="2">
        <v>2</v>
      </c>
      <c r="I150" s="19">
        <v>285.93</v>
      </c>
      <c r="J150" s="2" t="s">
        <v>5046</v>
      </c>
      <c r="K150" s="2" t="s">
        <v>16</v>
      </c>
      <c r="L150" s="2">
        <v>5</v>
      </c>
      <c r="M150" s="18">
        <f t="shared" si="42"/>
        <v>571.86</v>
      </c>
      <c r="T150" t="str">
        <f t="shared" si="43"/>
        <v>Completed</v>
      </c>
      <c r="U150" t="str">
        <f t="shared" si="44"/>
        <v>No</v>
      </c>
      <c r="V150" t="str">
        <f t="shared" si="45"/>
        <v>No</v>
      </c>
      <c r="X150">
        <f t="shared" si="46"/>
        <v>589</v>
      </c>
      <c r="Y150">
        <f t="shared" si="47"/>
        <v>426</v>
      </c>
      <c r="Z150" s="18">
        <f t="shared" si="48"/>
        <v>1892867.2841657216</v>
      </c>
      <c r="AA150" s="18">
        <f t="shared" si="49"/>
        <v>199432.98236095349</v>
      </c>
      <c r="AB150" s="17">
        <f t="shared" si="50"/>
        <v>3.8949824970828471</v>
      </c>
      <c r="AC150" s="2" t="s">
        <v>5041</v>
      </c>
      <c r="AD150" s="2" t="s">
        <v>29</v>
      </c>
      <c r="AE150" t="str">
        <f t="shared" si="51"/>
        <v>Fashion</v>
      </c>
      <c r="AF150" t="str">
        <f t="shared" si="52"/>
        <v>Fashion</v>
      </c>
      <c r="AG150" t="str" cm="1">
        <f t="array" ref="AG150">INDEX(AD:AD,ROW())</f>
        <v>Fashion</v>
      </c>
      <c r="AH150">
        <f t="shared" si="60"/>
        <v>15</v>
      </c>
      <c r="AI150" t="str">
        <f t="shared" si="53"/>
        <v>Fashion</v>
      </c>
      <c r="AK150">
        <f t="shared" si="54"/>
        <v>2023</v>
      </c>
      <c r="AL150">
        <f t="shared" si="55"/>
        <v>4</v>
      </c>
      <c r="AM150">
        <f t="shared" si="56"/>
        <v>14</v>
      </c>
      <c r="AN150">
        <f t="shared" si="57"/>
        <v>6</v>
      </c>
      <c r="AO150" t="str">
        <f t="shared" si="58"/>
        <v>Weekday</v>
      </c>
      <c r="AR150" s="20">
        <f t="shared" si="59"/>
        <v>0</v>
      </c>
    </row>
    <row r="151" spans="1:44" x14ac:dyDescent="0.35">
      <c r="A151" t="str">
        <f t="shared" si="41"/>
        <v>CUST0150</v>
      </c>
      <c r="B151" s="2" t="s">
        <v>303</v>
      </c>
      <c r="C151" s="4">
        <v>45180</v>
      </c>
      <c r="D151" s="2" t="s">
        <v>304</v>
      </c>
      <c r="E151" t="s">
        <v>5052</v>
      </c>
      <c r="F151" s="2" t="s">
        <v>23</v>
      </c>
      <c r="G151" s="2" t="s">
        <v>65</v>
      </c>
      <c r="H151" s="2">
        <v>1</v>
      </c>
      <c r="I151" s="19">
        <v>121.81</v>
      </c>
      <c r="J151" s="2" t="s">
        <v>5047</v>
      </c>
      <c r="K151" s="2" t="s">
        <v>16</v>
      </c>
      <c r="L151" s="2">
        <v>4</v>
      </c>
      <c r="M151" s="18">
        <f t="shared" si="42"/>
        <v>121.81</v>
      </c>
      <c r="T151" t="str">
        <f t="shared" si="43"/>
        <v>Completed</v>
      </c>
      <c r="U151" t="str">
        <f t="shared" si="44"/>
        <v>No</v>
      </c>
      <c r="V151" t="str">
        <f t="shared" si="45"/>
        <v>No</v>
      </c>
      <c r="X151">
        <f t="shared" si="46"/>
        <v>573</v>
      </c>
      <c r="Y151">
        <f t="shared" si="47"/>
        <v>450</v>
      </c>
      <c r="Z151" s="18">
        <f t="shared" si="48"/>
        <v>594714.6477588166</v>
      </c>
      <c r="AA151" s="18">
        <f t="shared" si="49"/>
        <v>60882.938065984097</v>
      </c>
      <c r="AB151" s="17">
        <f t="shared" si="50"/>
        <v>3.804733727810651</v>
      </c>
      <c r="AC151" s="2" t="s">
        <v>65</v>
      </c>
      <c r="AD151" s="2" t="s">
        <v>23</v>
      </c>
      <c r="AE151" t="str">
        <f t="shared" si="51"/>
        <v>Books</v>
      </c>
      <c r="AF151" t="str">
        <f t="shared" si="52"/>
        <v>Books</v>
      </c>
      <c r="AG151" t="str" cm="1">
        <f t="array" ref="AG151">INDEX(AD:AD,ROW())</f>
        <v>Books</v>
      </c>
      <c r="AH151">
        <f t="shared" si="60"/>
        <v>19</v>
      </c>
      <c r="AI151" t="str">
        <f t="shared" si="53"/>
        <v>Books</v>
      </c>
      <c r="AK151">
        <f t="shared" si="54"/>
        <v>2023</v>
      </c>
      <c r="AL151">
        <f t="shared" si="55"/>
        <v>9</v>
      </c>
      <c r="AM151">
        <f t="shared" si="56"/>
        <v>11</v>
      </c>
      <c r="AN151">
        <f t="shared" si="57"/>
        <v>2</v>
      </c>
      <c r="AO151" t="str">
        <f t="shared" si="58"/>
        <v>Weekday</v>
      </c>
      <c r="AR151" s="20">
        <f t="shared" si="59"/>
        <v>0</v>
      </c>
    </row>
    <row r="152" spans="1:44" x14ac:dyDescent="0.35">
      <c r="A152" t="str">
        <f t="shared" si="41"/>
        <v>CUST0151</v>
      </c>
      <c r="B152" s="2" t="s">
        <v>305</v>
      </c>
      <c r="C152" s="4">
        <v>45558</v>
      </c>
      <c r="D152" s="2" t="s">
        <v>306</v>
      </c>
      <c r="E152" t="s">
        <v>5052</v>
      </c>
      <c r="F152" s="2" t="s">
        <v>42</v>
      </c>
      <c r="G152" s="2" t="s">
        <v>5042</v>
      </c>
      <c r="H152" s="2">
        <v>3</v>
      </c>
      <c r="I152" s="19">
        <v>1282.54</v>
      </c>
      <c r="J152" s="2" t="s">
        <v>15</v>
      </c>
      <c r="K152" s="2" t="s">
        <v>103</v>
      </c>
      <c r="L152" s="2">
        <v>4</v>
      </c>
      <c r="M152" s="18">
        <f t="shared" si="42"/>
        <v>3847.62</v>
      </c>
      <c r="T152" t="str">
        <f t="shared" si="43"/>
        <v>Lost Sale</v>
      </c>
      <c r="U152" t="str">
        <f t="shared" si="44"/>
        <v>No</v>
      </c>
      <c r="V152" t="str">
        <f t="shared" si="45"/>
        <v>Yes</v>
      </c>
      <c r="X152">
        <f t="shared" si="46"/>
        <v>573</v>
      </c>
      <c r="Y152">
        <f t="shared" si="47"/>
        <v>450</v>
      </c>
      <c r="Z152" s="18">
        <f t="shared" si="48"/>
        <v>1098537.4901531704</v>
      </c>
      <c r="AA152" s="18">
        <f t="shared" si="49"/>
        <v>96724.388030634553</v>
      </c>
      <c r="AB152" s="17">
        <f t="shared" si="50"/>
        <v>3.9001122334455669</v>
      </c>
      <c r="AC152" s="2" t="s">
        <v>5042</v>
      </c>
      <c r="AD152" s="2" t="s">
        <v>42</v>
      </c>
      <c r="AE152" t="str">
        <f t="shared" si="51"/>
        <v>Beauty</v>
      </c>
      <c r="AF152" t="str">
        <f t="shared" si="52"/>
        <v>Beauty</v>
      </c>
      <c r="AG152" t="str" cm="1">
        <f t="array" ref="AG152">INDEX(AD:AD,ROW())</f>
        <v>Beauty</v>
      </c>
      <c r="AH152">
        <f t="shared" si="60"/>
        <v>18</v>
      </c>
      <c r="AI152" t="str">
        <f t="shared" si="53"/>
        <v>Beauty</v>
      </c>
      <c r="AK152">
        <f t="shared" si="54"/>
        <v>2024</v>
      </c>
      <c r="AL152">
        <f t="shared" si="55"/>
        <v>9</v>
      </c>
      <c r="AM152">
        <f t="shared" si="56"/>
        <v>23</v>
      </c>
      <c r="AN152">
        <f t="shared" si="57"/>
        <v>2</v>
      </c>
      <c r="AO152" t="str">
        <f t="shared" si="58"/>
        <v>Weekday</v>
      </c>
      <c r="AR152" s="20">
        <f t="shared" si="59"/>
        <v>1</v>
      </c>
    </row>
    <row r="153" spans="1:44" x14ac:dyDescent="0.35">
      <c r="A153" t="str">
        <f t="shared" si="41"/>
        <v>CUST0152</v>
      </c>
      <c r="B153" s="2" t="s">
        <v>307</v>
      </c>
      <c r="C153" s="4">
        <v>45780</v>
      </c>
      <c r="D153" s="2" t="s">
        <v>308</v>
      </c>
      <c r="E153" t="s">
        <v>5052</v>
      </c>
      <c r="F153" s="2" t="s">
        <v>29</v>
      </c>
      <c r="G153" s="2" t="s">
        <v>121</v>
      </c>
      <c r="H153" s="2">
        <v>2</v>
      </c>
      <c r="I153" s="19">
        <v>2066.7399999999998</v>
      </c>
      <c r="J153" s="2" t="s">
        <v>5047</v>
      </c>
      <c r="K153" s="2" t="s">
        <v>16</v>
      </c>
      <c r="L153" s="2">
        <v>4</v>
      </c>
      <c r="M153" s="18">
        <f t="shared" si="42"/>
        <v>4133.4799999999996</v>
      </c>
      <c r="T153" t="str">
        <f t="shared" si="43"/>
        <v>Completed</v>
      </c>
      <c r="U153" t="str">
        <f t="shared" si="44"/>
        <v>Yes</v>
      </c>
      <c r="V153" t="str">
        <f t="shared" si="45"/>
        <v>No</v>
      </c>
      <c r="X153">
        <f t="shared" si="46"/>
        <v>573</v>
      </c>
      <c r="Y153">
        <f t="shared" si="47"/>
        <v>450</v>
      </c>
      <c r="Z153" s="18">
        <f t="shared" si="48"/>
        <v>1892867.2841657216</v>
      </c>
      <c r="AA153" s="18">
        <f t="shared" si="49"/>
        <v>199432.98236095349</v>
      </c>
      <c r="AB153" s="17">
        <f t="shared" si="50"/>
        <v>3.8949824970828471</v>
      </c>
      <c r="AC153" s="2" t="s">
        <v>121</v>
      </c>
      <c r="AD153" s="2" t="s">
        <v>29</v>
      </c>
      <c r="AE153" t="str">
        <f t="shared" si="51"/>
        <v>Fashion</v>
      </c>
      <c r="AF153" t="str">
        <f t="shared" si="52"/>
        <v>Fashion</v>
      </c>
      <c r="AG153" t="str" cm="1">
        <f t="array" ref="AG153">INDEX(AD:AD,ROW())</f>
        <v>Fashion</v>
      </c>
      <c r="AH153">
        <f t="shared" si="60"/>
        <v>45</v>
      </c>
      <c r="AI153" t="str">
        <f t="shared" si="53"/>
        <v>Fashion</v>
      </c>
      <c r="AK153">
        <f t="shared" si="54"/>
        <v>2025</v>
      </c>
      <c r="AL153">
        <f t="shared" si="55"/>
        <v>5</v>
      </c>
      <c r="AM153">
        <f t="shared" si="56"/>
        <v>3</v>
      </c>
      <c r="AN153">
        <f t="shared" si="57"/>
        <v>7</v>
      </c>
      <c r="AO153" t="str">
        <f t="shared" si="58"/>
        <v>Weekend</v>
      </c>
      <c r="AR153" s="20">
        <f t="shared" si="59"/>
        <v>0</v>
      </c>
    </row>
    <row r="154" spans="1:44" x14ac:dyDescent="0.35">
      <c r="A154" t="str">
        <f t="shared" si="41"/>
        <v>CUST0153</v>
      </c>
      <c r="B154" s="2" t="s">
        <v>309</v>
      </c>
      <c r="C154" s="4">
        <v>45229</v>
      </c>
      <c r="D154" s="2" t="s">
        <v>178</v>
      </c>
      <c r="E154" t="s">
        <v>5051</v>
      </c>
      <c r="F154" s="2" t="s">
        <v>29</v>
      </c>
      <c r="G154" s="2" t="s">
        <v>138</v>
      </c>
      <c r="H154" s="2">
        <v>1</v>
      </c>
      <c r="I154" s="19">
        <v>2022.97</v>
      </c>
      <c r="J154" s="2" t="s">
        <v>5046</v>
      </c>
      <c r="K154" s="2" t="s">
        <v>16</v>
      </c>
      <c r="L154" s="2">
        <v>5</v>
      </c>
      <c r="M154" s="18">
        <f t="shared" si="42"/>
        <v>2022.97</v>
      </c>
      <c r="T154" t="str">
        <f t="shared" si="43"/>
        <v>Completed</v>
      </c>
      <c r="U154" t="str">
        <f t="shared" si="44"/>
        <v>Yes</v>
      </c>
      <c r="V154" t="str">
        <f t="shared" si="45"/>
        <v>No</v>
      </c>
      <c r="X154">
        <f t="shared" si="46"/>
        <v>619</v>
      </c>
      <c r="Y154">
        <f t="shared" si="47"/>
        <v>468</v>
      </c>
      <c r="Z154" s="18">
        <f t="shared" si="48"/>
        <v>1892867.2841657216</v>
      </c>
      <c r="AA154" s="18">
        <f t="shared" si="49"/>
        <v>199432.98236095349</v>
      </c>
      <c r="AB154" s="17">
        <f t="shared" si="50"/>
        <v>3.8949824970828471</v>
      </c>
      <c r="AC154" s="2" t="s">
        <v>138</v>
      </c>
      <c r="AD154" s="2" t="s">
        <v>29</v>
      </c>
      <c r="AE154" t="str">
        <f t="shared" si="51"/>
        <v>Fashion</v>
      </c>
      <c r="AF154" t="str">
        <f t="shared" si="52"/>
        <v>Fashion</v>
      </c>
      <c r="AG154" t="str" cm="1">
        <f t="array" ref="AG154">INDEX(AD:AD,ROW())</f>
        <v>Fashion</v>
      </c>
      <c r="AH154">
        <f t="shared" si="60"/>
        <v>53</v>
      </c>
      <c r="AI154" t="str">
        <f t="shared" si="53"/>
        <v>Fashion</v>
      </c>
      <c r="AK154">
        <f t="shared" si="54"/>
        <v>2023</v>
      </c>
      <c r="AL154">
        <f t="shared" si="55"/>
        <v>10</v>
      </c>
      <c r="AM154">
        <f t="shared" si="56"/>
        <v>30</v>
      </c>
      <c r="AN154">
        <f t="shared" si="57"/>
        <v>2</v>
      </c>
      <c r="AO154" t="str">
        <f t="shared" si="58"/>
        <v>Weekday</v>
      </c>
      <c r="AR154" s="20">
        <f t="shared" si="59"/>
        <v>0</v>
      </c>
    </row>
    <row r="155" spans="1:44" x14ac:dyDescent="0.35">
      <c r="A155" t="str">
        <f t="shared" si="41"/>
        <v>CUST0154</v>
      </c>
      <c r="B155" s="2" t="s">
        <v>310</v>
      </c>
      <c r="C155" s="4">
        <v>45787</v>
      </c>
      <c r="D155" s="2" t="s">
        <v>116</v>
      </c>
      <c r="E155" t="s">
        <v>5052</v>
      </c>
      <c r="F155" s="2" t="s">
        <v>19</v>
      </c>
      <c r="G155" s="2" t="s">
        <v>60</v>
      </c>
      <c r="H155" s="2">
        <v>2</v>
      </c>
      <c r="I155" s="19">
        <v>2029.12</v>
      </c>
      <c r="J155" s="2" t="s">
        <v>20</v>
      </c>
      <c r="K155" s="2" t="s">
        <v>16</v>
      </c>
      <c r="L155" s="2">
        <v>5</v>
      </c>
      <c r="M155" s="18">
        <f t="shared" si="42"/>
        <v>4058.24</v>
      </c>
      <c r="T155" t="str">
        <f t="shared" si="43"/>
        <v>Completed</v>
      </c>
      <c r="U155" t="str">
        <f t="shared" si="44"/>
        <v>Yes</v>
      </c>
      <c r="V155" t="str">
        <f t="shared" si="45"/>
        <v>No</v>
      </c>
      <c r="X155">
        <f t="shared" si="46"/>
        <v>573</v>
      </c>
      <c r="Y155">
        <f t="shared" si="47"/>
        <v>450</v>
      </c>
      <c r="Z155" s="18">
        <f t="shared" si="48"/>
        <v>2759712.3299794244</v>
      </c>
      <c r="AA155" s="18">
        <f t="shared" si="49"/>
        <v>330643.50635802455</v>
      </c>
      <c r="AB155" s="17">
        <f t="shared" si="50"/>
        <v>3.8641711229946525</v>
      </c>
      <c r="AC155" s="2" t="s">
        <v>60</v>
      </c>
      <c r="AD155" s="2" t="s">
        <v>19</v>
      </c>
      <c r="AE155" t="str">
        <f t="shared" si="51"/>
        <v>Electronics</v>
      </c>
      <c r="AF155" t="str">
        <f t="shared" si="52"/>
        <v>Electronics</v>
      </c>
      <c r="AG155" t="str" cm="1">
        <f t="array" ref="AG155">INDEX(AD:AD,ROW())</f>
        <v>Electronics</v>
      </c>
      <c r="AH155">
        <f t="shared" si="60"/>
        <v>17</v>
      </c>
      <c r="AI155" t="str">
        <f t="shared" si="53"/>
        <v>Electronics</v>
      </c>
      <c r="AK155">
        <f t="shared" si="54"/>
        <v>2025</v>
      </c>
      <c r="AL155">
        <f t="shared" si="55"/>
        <v>5</v>
      </c>
      <c r="AM155">
        <f t="shared" si="56"/>
        <v>10</v>
      </c>
      <c r="AN155">
        <f t="shared" si="57"/>
        <v>7</v>
      </c>
      <c r="AO155" t="str">
        <f t="shared" si="58"/>
        <v>Weekend</v>
      </c>
      <c r="AR155" s="20">
        <f t="shared" si="59"/>
        <v>0</v>
      </c>
    </row>
    <row r="156" spans="1:44" x14ac:dyDescent="0.35">
      <c r="A156" t="str">
        <f t="shared" si="41"/>
        <v>CUST0155</v>
      </c>
      <c r="B156" s="2" t="s">
        <v>311</v>
      </c>
      <c r="C156" s="4">
        <v>45670</v>
      </c>
      <c r="D156" s="2" t="s">
        <v>312</v>
      </c>
      <c r="E156" t="s">
        <v>5051</v>
      </c>
      <c r="F156" s="2" t="s">
        <v>19</v>
      </c>
      <c r="G156" s="2" t="s">
        <v>49</v>
      </c>
      <c r="H156" s="2">
        <v>1</v>
      </c>
      <c r="I156" s="19">
        <v>1650.73</v>
      </c>
      <c r="J156" s="2" t="s">
        <v>5047</v>
      </c>
      <c r="K156" s="2" t="s">
        <v>16</v>
      </c>
      <c r="L156" s="2">
        <v>4</v>
      </c>
      <c r="M156" s="18">
        <f t="shared" si="42"/>
        <v>1650.73</v>
      </c>
      <c r="T156" t="str">
        <f t="shared" si="43"/>
        <v>Completed</v>
      </c>
      <c r="U156" t="str">
        <f t="shared" si="44"/>
        <v>Yes</v>
      </c>
      <c r="V156" t="str">
        <f t="shared" si="45"/>
        <v>No</v>
      </c>
      <c r="X156">
        <f t="shared" si="46"/>
        <v>619</v>
      </c>
      <c r="Y156">
        <f t="shared" si="47"/>
        <v>468</v>
      </c>
      <c r="Z156" s="18">
        <f t="shared" si="48"/>
        <v>2759712.3299794244</v>
      </c>
      <c r="AA156" s="18">
        <f t="shared" si="49"/>
        <v>330643.50635802455</v>
      </c>
      <c r="AB156" s="17">
        <f t="shared" si="50"/>
        <v>3.8641711229946525</v>
      </c>
      <c r="AC156" s="2" t="s">
        <v>49</v>
      </c>
      <c r="AD156" s="2" t="s">
        <v>19</v>
      </c>
      <c r="AE156" t="str">
        <f t="shared" si="51"/>
        <v>Electronics</v>
      </c>
      <c r="AF156" t="str">
        <f t="shared" si="52"/>
        <v>Electronics</v>
      </c>
      <c r="AG156" t="str" cm="1">
        <f t="array" ref="AG156">INDEX(AD:AD,ROW())</f>
        <v>Electronics</v>
      </c>
      <c r="AH156">
        <f t="shared" si="60"/>
        <v>12</v>
      </c>
      <c r="AI156" t="str">
        <f t="shared" si="53"/>
        <v>Electronics</v>
      </c>
      <c r="AK156">
        <f t="shared" si="54"/>
        <v>2025</v>
      </c>
      <c r="AL156">
        <f t="shared" si="55"/>
        <v>1</v>
      </c>
      <c r="AM156">
        <f t="shared" si="56"/>
        <v>13</v>
      </c>
      <c r="AN156">
        <f t="shared" si="57"/>
        <v>2</v>
      </c>
      <c r="AO156" t="str">
        <f t="shared" si="58"/>
        <v>Weekday</v>
      </c>
      <c r="AR156" s="20">
        <f t="shared" si="59"/>
        <v>0</v>
      </c>
    </row>
    <row r="157" spans="1:44" x14ac:dyDescent="0.35">
      <c r="A157" t="str">
        <f t="shared" si="41"/>
        <v>CUST0156</v>
      </c>
      <c r="B157" s="2" t="s">
        <v>313</v>
      </c>
      <c r="C157" s="4">
        <v>45253</v>
      </c>
      <c r="D157" s="2" t="s">
        <v>314</v>
      </c>
      <c r="E157" t="s">
        <v>5055</v>
      </c>
      <c r="F157" s="2" t="s">
        <v>29</v>
      </c>
      <c r="G157" s="2" t="s">
        <v>121</v>
      </c>
      <c r="H157" s="2">
        <v>2</v>
      </c>
      <c r="I157" s="19">
        <v>1062.8699999999999</v>
      </c>
      <c r="J157" s="2" t="s">
        <v>15</v>
      </c>
      <c r="K157" s="2" t="s">
        <v>16</v>
      </c>
      <c r="L157" s="2">
        <v>3</v>
      </c>
      <c r="M157" s="18">
        <f t="shared" si="42"/>
        <v>2125.7399999999998</v>
      </c>
      <c r="T157" t="str">
        <f t="shared" si="43"/>
        <v>Completed</v>
      </c>
      <c r="U157" t="str">
        <f t="shared" si="44"/>
        <v>Yes</v>
      </c>
      <c r="V157" t="str">
        <f t="shared" si="45"/>
        <v>No</v>
      </c>
      <c r="X157">
        <f t="shared" si="46"/>
        <v>567</v>
      </c>
      <c r="Y157">
        <f t="shared" si="47"/>
        <v>440</v>
      </c>
      <c r="Z157" s="18">
        <f t="shared" si="48"/>
        <v>1892867.2841657216</v>
      </c>
      <c r="AA157" s="18">
        <f t="shared" si="49"/>
        <v>199432.98236095349</v>
      </c>
      <c r="AB157" s="17">
        <f t="shared" si="50"/>
        <v>3.8949824970828471</v>
      </c>
      <c r="AC157" s="2" t="s">
        <v>121</v>
      </c>
      <c r="AD157" s="2" t="s">
        <v>29</v>
      </c>
      <c r="AE157" t="str">
        <f t="shared" si="51"/>
        <v>Fashion</v>
      </c>
      <c r="AF157" t="str">
        <f t="shared" si="52"/>
        <v>Fashion</v>
      </c>
      <c r="AG157" t="str" cm="1">
        <f t="array" ref="AG157">INDEX(AD:AD,ROW())</f>
        <v>Fashion</v>
      </c>
      <c r="AH157">
        <f t="shared" si="60"/>
        <v>45</v>
      </c>
      <c r="AI157" t="str">
        <f t="shared" si="53"/>
        <v>Fashion</v>
      </c>
      <c r="AK157">
        <f t="shared" si="54"/>
        <v>2023</v>
      </c>
      <c r="AL157">
        <f t="shared" si="55"/>
        <v>11</v>
      </c>
      <c r="AM157">
        <f t="shared" si="56"/>
        <v>23</v>
      </c>
      <c r="AN157">
        <f t="shared" si="57"/>
        <v>5</v>
      </c>
      <c r="AO157" t="str">
        <f t="shared" si="58"/>
        <v>Weekday</v>
      </c>
      <c r="AR157" s="20">
        <f t="shared" si="59"/>
        <v>0</v>
      </c>
    </row>
    <row r="158" spans="1:44" x14ac:dyDescent="0.35">
      <c r="A158" t="str">
        <f t="shared" si="41"/>
        <v>CUST0157</v>
      </c>
      <c r="B158" s="2" t="s">
        <v>315</v>
      </c>
      <c r="C158" s="4">
        <v>45765</v>
      </c>
      <c r="D158" s="2" t="s">
        <v>198</v>
      </c>
      <c r="E158" t="s">
        <v>5050</v>
      </c>
      <c r="F158" s="2" t="s">
        <v>42</v>
      </c>
      <c r="G158" s="2" t="s">
        <v>43</v>
      </c>
      <c r="H158" s="2">
        <v>1</v>
      </c>
      <c r="I158" s="19">
        <v>1207.99</v>
      </c>
      <c r="J158" s="2" t="s">
        <v>5047</v>
      </c>
      <c r="K158" s="2" t="s">
        <v>103</v>
      </c>
      <c r="L158" s="2">
        <v>3</v>
      </c>
      <c r="M158" s="18">
        <f t="shared" si="42"/>
        <v>1207.99</v>
      </c>
      <c r="T158" t="str">
        <f t="shared" si="43"/>
        <v>Lost Sale</v>
      </c>
      <c r="U158" t="str">
        <f t="shared" si="44"/>
        <v>No</v>
      </c>
      <c r="V158" t="str">
        <f t="shared" si="45"/>
        <v>Yes</v>
      </c>
      <c r="X158">
        <f t="shared" si="46"/>
        <v>589</v>
      </c>
      <c r="Y158">
        <f t="shared" si="47"/>
        <v>426</v>
      </c>
      <c r="Z158" s="18">
        <f t="shared" si="48"/>
        <v>1098537.4901531704</v>
      </c>
      <c r="AA158" s="18">
        <f t="shared" si="49"/>
        <v>96724.388030634553</v>
      </c>
      <c r="AB158" s="17">
        <f t="shared" si="50"/>
        <v>3.9001122334455669</v>
      </c>
      <c r="AC158" s="2" t="s">
        <v>43</v>
      </c>
      <c r="AD158" s="2" t="s">
        <v>42</v>
      </c>
      <c r="AE158" t="str">
        <f t="shared" si="51"/>
        <v>Beauty</v>
      </c>
      <c r="AF158" t="str">
        <f t="shared" si="52"/>
        <v>Beauty</v>
      </c>
      <c r="AG158" t="str" cm="1">
        <f t="array" ref="AG158">INDEX(AD:AD,ROW())</f>
        <v>Beauty</v>
      </c>
      <c r="AH158">
        <f t="shared" si="60"/>
        <v>10</v>
      </c>
      <c r="AI158" t="str">
        <f t="shared" si="53"/>
        <v>Beauty</v>
      </c>
      <c r="AK158">
        <f t="shared" si="54"/>
        <v>2025</v>
      </c>
      <c r="AL158">
        <f t="shared" si="55"/>
        <v>4</v>
      </c>
      <c r="AM158">
        <f t="shared" si="56"/>
        <v>18</v>
      </c>
      <c r="AN158">
        <f t="shared" si="57"/>
        <v>6</v>
      </c>
      <c r="AO158" t="str">
        <f t="shared" si="58"/>
        <v>Weekday</v>
      </c>
      <c r="AR158" s="20">
        <f t="shared" si="59"/>
        <v>1</v>
      </c>
    </row>
    <row r="159" spans="1:44" x14ac:dyDescent="0.35">
      <c r="A159" t="str">
        <f t="shared" si="41"/>
        <v>CUST0158</v>
      </c>
      <c r="B159" s="2" t="s">
        <v>316</v>
      </c>
      <c r="C159" s="4">
        <v>45553</v>
      </c>
      <c r="D159" s="2" t="s">
        <v>317</v>
      </c>
      <c r="E159" t="s">
        <v>5051</v>
      </c>
      <c r="F159" s="2" t="s">
        <v>23</v>
      </c>
      <c r="G159" s="2" t="s">
        <v>46</v>
      </c>
      <c r="H159" s="2">
        <v>1</v>
      </c>
      <c r="I159" s="19">
        <v>749.01</v>
      </c>
      <c r="J159" s="2" t="s">
        <v>15</v>
      </c>
      <c r="K159" s="2" t="s">
        <v>16</v>
      </c>
      <c r="L159" s="2">
        <v>3</v>
      </c>
      <c r="M159" s="18">
        <f t="shared" si="42"/>
        <v>749.01</v>
      </c>
      <c r="T159" t="str">
        <f t="shared" si="43"/>
        <v>Completed</v>
      </c>
      <c r="U159" t="str">
        <f t="shared" si="44"/>
        <v>No</v>
      </c>
      <c r="V159" t="str">
        <f t="shared" si="45"/>
        <v>No</v>
      </c>
      <c r="X159">
        <f t="shared" si="46"/>
        <v>619</v>
      </c>
      <c r="Y159">
        <f t="shared" si="47"/>
        <v>468</v>
      </c>
      <c r="Z159" s="18">
        <f t="shared" si="48"/>
        <v>594714.6477588166</v>
      </c>
      <c r="AA159" s="18">
        <f t="shared" si="49"/>
        <v>60882.938065984097</v>
      </c>
      <c r="AB159" s="17">
        <f t="shared" si="50"/>
        <v>3.804733727810651</v>
      </c>
      <c r="AC159" s="2" t="s">
        <v>46</v>
      </c>
      <c r="AD159" s="2" t="s">
        <v>23</v>
      </c>
      <c r="AE159" t="str">
        <f t="shared" si="51"/>
        <v>Books</v>
      </c>
      <c r="AF159" t="str">
        <f t="shared" si="52"/>
        <v>Books</v>
      </c>
      <c r="AG159" t="str" cm="1">
        <f t="array" ref="AG159">INDEX(AD:AD,ROW())</f>
        <v>Books</v>
      </c>
      <c r="AH159">
        <f t="shared" si="60"/>
        <v>11</v>
      </c>
      <c r="AI159" t="str">
        <f t="shared" si="53"/>
        <v>Books</v>
      </c>
      <c r="AK159">
        <f t="shared" si="54"/>
        <v>2024</v>
      </c>
      <c r="AL159">
        <f t="shared" si="55"/>
        <v>9</v>
      </c>
      <c r="AM159">
        <f t="shared" si="56"/>
        <v>18</v>
      </c>
      <c r="AN159">
        <f t="shared" si="57"/>
        <v>4</v>
      </c>
      <c r="AO159" t="str">
        <f t="shared" si="58"/>
        <v>Weekday</v>
      </c>
      <c r="AR159" s="20">
        <f t="shared" si="59"/>
        <v>0</v>
      </c>
    </row>
    <row r="160" spans="1:44" x14ac:dyDescent="0.35">
      <c r="A160" t="str">
        <f t="shared" si="41"/>
        <v>CUST0159</v>
      </c>
      <c r="B160" s="2" t="s">
        <v>318</v>
      </c>
      <c r="C160" s="4">
        <v>45748</v>
      </c>
      <c r="D160" s="2" t="s">
        <v>112</v>
      </c>
      <c r="E160" t="s">
        <v>5052</v>
      </c>
      <c r="F160" s="2" t="s">
        <v>42</v>
      </c>
      <c r="G160" s="2" t="s">
        <v>5044</v>
      </c>
      <c r="H160" s="2">
        <v>1</v>
      </c>
      <c r="I160" s="19">
        <v>561.22</v>
      </c>
      <c r="J160" s="2" t="s">
        <v>5047</v>
      </c>
      <c r="K160" s="2" t="s">
        <v>16</v>
      </c>
      <c r="L160" s="2">
        <v>3</v>
      </c>
      <c r="M160" s="18">
        <f t="shared" si="42"/>
        <v>561.22</v>
      </c>
      <c r="T160" t="str">
        <f t="shared" si="43"/>
        <v>Completed</v>
      </c>
      <c r="U160" t="str">
        <f t="shared" si="44"/>
        <v>No</v>
      </c>
      <c r="V160" t="str">
        <f t="shared" si="45"/>
        <v>No</v>
      </c>
      <c r="X160">
        <f t="shared" si="46"/>
        <v>573</v>
      </c>
      <c r="Y160">
        <f t="shared" si="47"/>
        <v>450</v>
      </c>
      <c r="Z160" s="18">
        <f t="shared" si="48"/>
        <v>1098537.4901531704</v>
      </c>
      <c r="AA160" s="18">
        <f t="shared" si="49"/>
        <v>96724.388030634553</v>
      </c>
      <c r="AB160" s="17">
        <f t="shared" si="50"/>
        <v>3.9001122334455669</v>
      </c>
      <c r="AC160" s="2" t="s">
        <v>5044</v>
      </c>
      <c r="AD160" s="2" t="s">
        <v>42</v>
      </c>
      <c r="AE160" t="str">
        <f t="shared" si="51"/>
        <v>Beauty</v>
      </c>
      <c r="AF160" t="str">
        <f t="shared" si="52"/>
        <v>Beauty</v>
      </c>
      <c r="AG160" t="str" cm="1">
        <f t="array" ref="AG160">INDEX(AD:AD,ROW())</f>
        <v>Beauty</v>
      </c>
      <c r="AH160">
        <f t="shared" si="60"/>
        <v>64</v>
      </c>
      <c r="AI160" t="str">
        <f t="shared" si="53"/>
        <v>Beauty</v>
      </c>
      <c r="AK160">
        <f t="shared" si="54"/>
        <v>2025</v>
      </c>
      <c r="AL160">
        <f t="shared" si="55"/>
        <v>4</v>
      </c>
      <c r="AM160">
        <f t="shared" si="56"/>
        <v>1</v>
      </c>
      <c r="AN160">
        <f t="shared" si="57"/>
        <v>3</v>
      </c>
      <c r="AO160" t="str">
        <f t="shared" si="58"/>
        <v>Weekday</v>
      </c>
      <c r="AR160" s="20">
        <f t="shared" si="59"/>
        <v>0</v>
      </c>
    </row>
    <row r="161" spans="1:44" x14ac:dyDescent="0.35">
      <c r="A161" t="str">
        <f t="shared" si="41"/>
        <v>CUST0160</v>
      </c>
      <c r="B161" s="2" t="s">
        <v>319</v>
      </c>
      <c r="C161" s="4">
        <v>45278</v>
      </c>
      <c r="D161" s="2" t="s">
        <v>302</v>
      </c>
      <c r="E161" t="s">
        <v>5050</v>
      </c>
      <c r="F161" s="2" t="s">
        <v>23</v>
      </c>
      <c r="G161" s="2" t="s">
        <v>75</v>
      </c>
      <c r="H161" s="2">
        <v>1</v>
      </c>
      <c r="I161" s="19">
        <v>235.3</v>
      </c>
      <c r="J161" s="2" t="s">
        <v>5047</v>
      </c>
      <c r="K161" s="2" t="s">
        <v>16</v>
      </c>
      <c r="L161" s="2">
        <v>3</v>
      </c>
      <c r="M161" s="18">
        <f t="shared" si="42"/>
        <v>235.3</v>
      </c>
      <c r="T161" t="str">
        <f t="shared" si="43"/>
        <v>Completed</v>
      </c>
      <c r="U161" t="str">
        <f t="shared" si="44"/>
        <v>No</v>
      </c>
      <c r="V161" t="str">
        <f t="shared" si="45"/>
        <v>No</v>
      </c>
      <c r="X161">
        <f t="shared" si="46"/>
        <v>589</v>
      </c>
      <c r="Y161">
        <f t="shared" si="47"/>
        <v>426</v>
      </c>
      <c r="Z161" s="18">
        <f t="shared" si="48"/>
        <v>594714.6477588166</v>
      </c>
      <c r="AA161" s="18">
        <f t="shared" si="49"/>
        <v>60882.938065984097</v>
      </c>
      <c r="AB161" s="17">
        <f t="shared" si="50"/>
        <v>3.804733727810651</v>
      </c>
      <c r="AC161" s="2" t="s">
        <v>75</v>
      </c>
      <c r="AD161" s="2" t="s">
        <v>23</v>
      </c>
      <c r="AE161" t="str">
        <f t="shared" si="51"/>
        <v>Books</v>
      </c>
      <c r="AF161" t="str">
        <f t="shared" si="52"/>
        <v>Books</v>
      </c>
      <c r="AG161" t="str" cm="1">
        <f t="array" ref="AG161">INDEX(AD:AD,ROW())</f>
        <v>Books</v>
      </c>
      <c r="AH161">
        <f t="shared" si="60"/>
        <v>23</v>
      </c>
      <c r="AI161" t="str">
        <f t="shared" si="53"/>
        <v>Books</v>
      </c>
      <c r="AK161">
        <f t="shared" si="54"/>
        <v>2023</v>
      </c>
      <c r="AL161">
        <f t="shared" si="55"/>
        <v>12</v>
      </c>
      <c r="AM161">
        <f t="shared" si="56"/>
        <v>18</v>
      </c>
      <c r="AN161">
        <f t="shared" si="57"/>
        <v>2</v>
      </c>
      <c r="AO161" t="str">
        <f t="shared" si="58"/>
        <v>Weekday</v>
      </c>
      <c r="AR161" s="20">
        <f t="shared" si="59"/>
        <v>0</v>
      </c>
    </row>
    <row r="162" spans="1:44" x14ac:dyDescent="0.35">
      <c r="A162" t="str">
        <f t="shared" si="41"/>
        <v>CUST0161</v>
      </c>
      <c r="B162" s="2" t="s">
        <v>320</v>
      </c>
      <c r="C162" s="4">
        <v>45054</v>
      </c>
      <c r="D162" s="2" t="s">
        <v>283</v>
      </c>
      <c r="E162" t="s">
        <v>5052</v>
      </c>
      <c r="F162" s="2" t="s">
        <v>29</v>
      </c>
      <c r="G162" s="2" t="s">
        <v>5041</v>
      </c>
      <c r="H162" s="2">
        <v>1</v>
      </c>
      <c r="I162" s="19">
        <v>785.81</v>
      </c>
      <c r="J162" s="2" t="s">
        <v>5047</v>
      </c>
      <c r="K162" s="2" t="s">
        <v>16</v>
      </c>
      <c r="L162" s="2">
        <v>4</v>
      </c>
      <c r="M162" s="18">
        <f t="shared" si="42"/>
        <v>785.81</v>
      </c>
      <c r="T162" t="str">
        <f t="shared" si="43"/>
        <v>Completed</v>
      </c>
      <c r="U162" t="str">
        <f t="shared" si="44"/>
        <v>No</v>
      </c>
      <c r="V162" t="str">
        <f t="shared" si="45"/>
        <v>No</v>
      </c>
      <c r="X162">
        <f t="shared" si="46"/>
        <v>573</v>
      </c>
      <c r="Y162">
        <f t="shared" si="47"/>
        <v>450</v>
      </c>
      <c r="Z162" s="18">
        <f t="shared" si="48"/>
        <v>1892867.2841657216</v>
      </c>
      <c r="AA162" s="18">
        <f t="shared" si="49"/>
        <v>199432.98236095349</v>
      </c>
      <c r="AB162" s="17">
        <f t="shared" si="50"/>
        <v>3.8949824970828471</v>
      </c>
      <c r="AC162" s="2" t="s">
        <v>5041</v>
      </c>
      <c r="AD162" s="2" t="s">
        <v>29</v>
      </c>
      <c r="AE162" t="str">
        <f t="shared" si="51"/>
        <v>Fashion</v>
      </c>
      <c r="AF162" t="str">
        <f t="shared" si="52"/>
        <v>Fashion</v>
      </c>
      <c r="AG162" t="str" cm="1">
        <f t="array" ref="AG162">INDEX(AD:AD,ROW())</f>
        <v>Fashion</v>
      </c>
      <c r="AH162">
        <f t="shared" si="60"/>
        <v>15</v>
      </c>
      <c r="AI162" t="str">
        <f t="shared" si="53"/>
        <v>Fashion</v>
      </c>
      <c r="AK162">
        <f t="shared" si="54"/>
        <v>2023</v>
      </c>
      <c r="AL162">
        <f t="shared" si="55"/>
        <v>5</v>
      </c>
      <c r="AM162">
        <f t="shared" si="56"/>
        <v>8</v>
      </c>
      <c r="AN162">
        <f t="shared" si="57"/>
        <v>2</v>
      </c>
      <c r="AO162" t="str">
        <f t="shared" si="58"/>
        <v>Weekday</v>
      </c>
      <c r="AR162" s="20">
        <f t="shared" si="59"/>
        <v>0</v>
      </c>
    </row>
    <row r="163" spans="1:44" x14ac:dyDescent="0.35">
      <c r="A163" t="str">
        <f t="shared" si="41"/>
        <v>CUST0162</v>
      </c>
      <c r="B163" s="2" t="s">
        <v>321</v>
      </c>
      <c r="C163" s="4">
        <v>45270</v>
      </c>
      <c r="D163" s="2" t="s">
        <v>314</v>
      </c>
      <c r="E163" t="s">
        <v>5049</v>
      </c>
      <c r="F163" s="2" t="s">
        <v>19</v>
      </c>
      <c r="G163" s="2" t="s">
        <v>5039</v>
      </c>
      <c r="H163" s="2">
        <v>2</v>
      </c>
      <c r="I163" s="19">
        <v>1917.92</v>
      </c>
      <c r="J163" s="2" t="s">
        <v>20</v>
      </c>
      <c r="K163" s="2" t="s">
        <v>16</v>
      </c>
      <c r="L163" s="2">
        <v>4</v>
      </c>
      <c r="M163" s="18">
        <f t="shared" si="42"/>
        <v>3835.84</v>
      </c>
      <c r="T163" t="str">
        <f t="shared" si="43"/>
        <v>Completed</v>
      </c>
      <c r="U163" t="str">
        <f t="shared" si="44"/>
        <v>Yes</v>
      </c>
      <c r="V163" t="str">
        <f t="shared" si="45"/>
        <v>No</v>
      </c>
      <c r="X163">
        <f t="shared" si="46"/>
        <v>595</v>
      </c>
      <c r="Y163">
        <f t="shared" si="47"/>
        <v>444</v>
      </c>
      <c r="Z163" s="18">
        <f t="shared" si="48"/>
        <v>2759712.3299794244</v>
      </c>
      <c r="AA163" s="18">
        <f t="shared" si="49"/>
        <v>330643.50635802455</v>
      </c>
      <c r="AB163" s="17">
        <f t="shared" si="50"/>
        <v>3.8641711229946525</v>
      </c>
      <c r="AC163" s="2" t="s">
        <v>5039</v>
      </c>
      <c r="AD163" s="2" t="s">
        <v>19</v>
      </c>
      <c r="AE163" t="str">
        <f t="shared" si="51"/>
        <v>Electronics</v>
      </c>
      <c r="AF163" t="str">
        <f t="shared" si="52"/>
        <v>Electronics</v>
      </c>
      <c r="AG163" t="str" cm="1">
        <f t="array" ref="AG163">INDEX(AD:AD,ROW())</f>
        <v>Electronics</v>
      </c>
      <c r="AH163">
        <f t="shared" si="60"/>
        <v>3</v>
      </c>
      <c r="AI163" t="str">
        <f t="shared" si="53"/>
        <v>Electronics</v>
      </c>
      <c r="AK163">
        <f t="shared" si="54"/>
        <v>2023</v>
      </c>
      <c r="AL163">
        <f t="shared" si="55"/>
        <v>12</v>
      </c>
      <c r="AM163">
        <f t="shared" si="56"/>
        <v>10</v>
      </c>
      <c r="AN163">
        <f t="shared" si="57"/>
        <v>1</v>
      </c>
      <c r="AO163" t="str">
        <f t="shared" si="58"/>
        <v>Weekend</v>
      </c>
      <c r="AR163" s="20">
        <f t="shared" si="59"/>
        <v>0</v>
      </c>
    </row>
    <row r="164" spans="1:44" x14ac:dyDescent="0.35">
      <c r="A164" t="str">
        <f t="shared" si="41"/>
        <v>CUST0163</v>
      </c>
      <c r="B164" s="2" t="s">
        <v>322</v>
      </c>
      <c r="C164" s="4">
        <v>45697</v>
      </c>
      <c r="D164" s="2" t="s">
        <v>323</v>
      </c>
      <c r="E164" t="s">
        <v>5052</v>
      </c>
      <c r="F164" s="2" t="s">
        <v>42</v>
      </c>
      <c r="G164" s="2" t="s">
        <v>5044</v>
      </c>
      <c r="H164" s="2">
        <v>2</v>
      </c>
      <c r="I164" s="19">
        <v>1093.51</v>
      </c>
      <c r="J164" s="2" t="s">
        <v>50</v>
      </c>
      <c r="K164" s="2" t="s">
        <v>16</v>
      </c>
      <c r="L164" s="2">
        <v>4</v>
      </c>
      <c r="M164" s="18">
        <f t="shared" si="42"/>
        <v>2187.02</v>
      </c>
      <c r="T164" t="str">
        <f t="shared" si="43"/>
        <v>Completed</v>
      </c>
      <c r="U164" t="str">
        <f t="shared" si="44"/>
        <v>Yes</v>
      </c>
      <c r="V164" t="str">
        <f t="shared" si="45"/>
        <v>No</v>
      </c>
      <c r="X164">
        <f t="shared" si="46"/>
        <v>573</v>
      </c>
      <c r="Y164">
        <f t="shared" si="47"/>
        <v>450</v>
      </c>
      <c r="Z164" s="18">
        <f t="shared" si="48"/>
        <v>1098537.4901531704</v>
      </c>
      <c r="AA164" s="18">
        <f t="shared" si="49"/>
        <v>96724.388030634553</v>
      </c>
      <c r="AB164" s="17">
        <f t="shared" si="50"/>
        <v>3.9001122334455669</v>
      </c>
      <c r="AC164" s="2" t="s">
        <v>5044</v>
      </c>
      <c r="AD164" s="2" t="s">
        <v>42</v>
      </c>
      <c r="AE164" t="str">
        <f t="shared" si="51"/>
        <v>Beauty</v>
      </c>
      <c r="AF164" t="str">
        <f t="shared" si="52"/>
        <v>Beauty</v>
      </c>
      <c r="AG164" t="str" cm="1">
        <f t="array" ref="AG164">INDEX(AD:AD,ROW())</f>
        <v>Beauty</v>
      </c>
      <c r="AH164">
        <f t="shared" si="60"/>
        <v>64</v>
      </c>
      <c r="AI164" t="str">
        <f t="shared" si="53"/>
        <v>Beauty</v>
      </c>
      <c r="AK164">
        <f t="shared" si="54"/>
        <v>2025</v>
      </c>
      <c r="AL164">
        <f t="shared" si="55"/>
        <v>2</v>
      </c>
      <c r="AM164">
        <f t="shared" si="56"/>
        <v>9</v>
      </c>
      <c r="AN164">
        <f t="shared" si="57"/>
        <v>1</v>
      </c>
      <c r="AO164" t="str">
        <f t="shared" si="58"/>
        <v>Weekend</v>
      </c>
      <c r="AR164" s="20">
        <f t="shared" si="59"/>
        <v>0</v>
      </c>
    </row>
    <row r="165" spans="1:44" x14ac:dyDescent="0.35">
      <c r="A165" t="str">
        <f t="shared" si="41"/>
        <v>CUST0164</v>
      </c>
      <c r="B165" s="2" t="s">
        <v>324</v>
      </c>
      <c r="C165" s="4">
        <v>45480</v>
      </c>
      <c r="D165" s="2" t="s">
        <v>325</v>
      </c>
      <c r="E165" t="s">
        <v>5049</v>
      </c>
      <c r="F165" s="2" t="s">
        <v>19</v>
      </c>
      <c r="G165" s="2" t="s">
        <v>5039</v>
      </c>
      <c r="H165" s="2">
        <v>1</v>
      </c>
      <c r="I165" s="19">
        <v>2949.37</v>
      </c>
      <c r="J165" s="2" t="s">
        <v>5046</v>
      </c>
      <c r="K165" s="2" t="s">
        <v>16</v>
      </c>
      <c r="L165" s="2">
        <v>1</v>
      </c>
      <c r="M165" s="18">
        <f t="shared" si="42"/>
        <v>2949.37</v>
      </c>
      <c r="T165" t="str">
        <f t="shared" si="43"/>
        <v>Completed</v>
      </c>
      <c r="U165" t="str">
        <f t="shared" si="44"/>
        <v>Yes</v>
      </c>
      <c r="V165" t="str">
        <f t="shared" si="45"/>
        <v>No</v>
      </c>
      <c r="X165">
        <f t="shared" si="46"/>
        <v>595</v>
      </c>
      <c r="Y165">
        <f t="shared" si="47"/>
        <v>444</v>
      </c>
      <c r="Z165" s="18">
        <f t="shared" si="48"/>
        <v>2759712.3299794244</v>
      </c>
      <c r="AA165" s="18">
        <f t="shared" si="49"/>
        <v>330643.50635802455</v>
      </c>
      <c r="AB165" s="17">
        <f t="shared" si="50"/>
        <v>3.8641711229946525</v>
      </c>
      <c r="AC165" s="2" t="s">
        <v>5039</v>
      </c>
      <c r="AD165" s="2" t="s">
        <v>19</v>
      </c>
      <c r="AE165" t="str">
        <f t="shared" si="51"/>
        <v>Electronics</v>
      </c>
      <c r="AF165" t="str">
        <f t="shared" si="52"/>
        <v>Electronics</v>
      </c>
      <c r="AG165" t="str" cm="1">
        <f t="array" ref="AG165">INDEX(AD:AD,ROW())</f>
        <v>Electronics</v>
      </c>
      <c r="AH165">
        <f t="shared" si="60"/>
        <v>3</v>
      </c>
      <c r="AI165" t="str">
        <f t="shared" si="53"/>
        <v>Electronics</v>
      </c>
      <c r="AK165">
        <f t="shared" si="54"/>
        <v>2024</v>
      </c>
      <c r="AL165">
        <f t="shared" si="55"/>
        <v>7</v>
      </c>
      <c r="AM165">
        <f t="shared" si="56"/>
        <v>7</v>
      </c>
      <c r="AN165">
        <f t="shared" si="57"/>
        <v>1</v>
      </c>
      <c r="AO165" t="str">
        <f t="shared" si="58"/>
        <v>Weekend</v>
      </c>
      <c r="AR165" s="20">
        <f t="shared" si="59"/>
        <v>0</v>
      </c>
    </row>
    <row r="166" spans="1:44" x14ac:dyDescent="0.35">
      <c r="A166" t="str">
        <f t="shared" si="41"/>
        <v>CUST0165</v>
      </c>
      <c r="B166" s="2" t="s">
        <v>326</v>
      </c>
      <c r="C166" s="4">
        <v>45389</v>
      </c>
      <c r="D166" s="2" t="s">
        <v>327</v>
      </c>
      <c r="E166" t="s">
        <v>5053</v>
      </c>
      <c r="F166" s="2" t="s">
        <v>19</v>
      </c>
      <c r="G166" s="2" t="s">
        <v>60</v>
      </c>
      <c r="H166" s="2">
        <v>1</v>
      </c>
      <c r="I166" s="19">
        <v>3114.18</v>
      </c>
      <c r="J166" s="2" t="s">
        <v>50</v>
      </c>
      <c r="K166" s="2" t="s">
        <v>16</v>
      </c>
      <c r="L166" s="2">
        <v>3</v>
      </c>
      <c r="M166" s="18">
        <f t="shared" si="42"/>
        <v>3114.18</v>
      </c>
      <c r="T166" t="str">
        <f t="shared" si="43"/>
        <v>Completed</v>
      </c>
      <c r="U166" t="str">
        <f t="shared" si="44"/>
        <v>Yes</v>
      </c>
      <c r="V166" t="str">
        <f t="shared" si="45"/>
        <v>No</v>
      </c>
      <c r="X166">
        <f t="shared" si="46"/>
        <v>559</v>
      </c>
      <c r="Y166">
        <f t="shared" si="47"/>
        <v>408</v>
      </c>
      <c r="Z166" s="18">
        <f t="shared" si="48"/>
        <v>2759712.3299794244</v>
      </c>
      <c r="AA166" s="18">
        <f t="shared" si="49"/>
        <v>330643.50635802455</v>
      </c>
      <c r="AB166" s="17">
        <f t="shared" si="50"/>
        <v>3.8641711229946525</v>
      </c>
      <c r="AC166" s="2" t="s">
        <v>60</v>
      </c>
      <c r="AD166" s="2" t="s">
        <v>19</v>
      </c>
      <c r="AE166" t="str">
        <f t="shared" si="51"/>
        <v>Electronics</v>
      </c>
      <c r="AF166" t="str">
        <f t="shared" si="52"/>
        <v>Electronics</v>
      </c>
      <c r="AG166" t="str" cm="1">
        <f t="array" ref="AG166">INDEX(AD:AD,ROW())</f>
        <v>Electronics</v>
      </c>
      <c r="AH166">
        <f t="shared" si="60"/>
        <v>17</v>
      </c>
      <c r="AI166" t="str">
        <f t="shared" si="53"/>
        <v>Electronics</v>
      </c>
      <c r="AK166">
        <f t="shared" si="54"/>
        <v>2024</v>
      </c>
      <c r="AL166">
        <f t="shared" si="55"/>
        <v>4</v>
      </c>
      <c r="AM166">
        <f t="shared" si="56"/>
        <v>7</v>
      </c>
      <c r="AN166">
        <f t="shared" si="57"/>
        <v>1</v>
      </c>
      <c r="AO166" t="str">
        <f t="shared" si="58"/>
        <v>Weekend</v>
      </c>
      <c r="AR166" s="20">
        <f t="shared" si="59"/>
        <v>0</v>
      </c>
    </row>
    <row r="167" spans="1:44" x14ac:dyDescent="0.35">
      <c r="A167" t="str">
        <f t="shared" si="41"/>
        <v>CUST0166</v>
      </c>
      <c r="B167" s="2" t="s">
        <v>328</v>
      </c>
      <c r="C167" s="4">
        <v>45786</v>
      </c>
      <c r="D167" s="2" t="s">
        <v>329</v>
      </c>
      <c r="E167" t="s">
        <v>5054</v>
      </c>
      <c r="F167" s="2" t="s">
        <v>13</v>
      </c>
      <c r="G167" s="2" t="s">
        <v>37</v>
      </c>
      <c r="H167" s="2">
        <v>2</v>
      </c>
      <c r="I167" s="19">
        <v>874.03</v>
      </c>
      <c r="J167" s="2" t="s">
        <v>5046</v>
      </c>
      <c r="K167" s="2" t="s">
        <v>16</v>
      </c>
      <c r="L167" s="2">
        <v>5</v>
      </c>
      <c r="M167" s="18">
        <f t="shared" si="42"/>
        <v>1748.06</v>
      </c>
      <c r="T167" t="str">
        <f t="shared" si="43"/>
        <v>Completed</v>
      </c>
      <c r="U167" t="str">
        <f t="shared" si="44"/>
        <v>Yes</v>
      </c>
      <c r="V167" t="str">
        <f t="shared" si="45"/>
        <v>No</v>
      </c>
      <c r="X167">
        <f t="shared" si="46"/>
        <v>558</v>
      </c>
      <c r="Y167">
        <f t="shared" si="47"/>
        <v>430</v>
      </c>
      <c r="Z167" s="18">
        <f t="shared" si="48"/>
        <v>1463424.4009529033</v>
      </c>
      <c r="AA167" s="18">
        <f t="shared" si="49"/>
        <v>118285.78776560788</v>
      </c>
      <c r="AB167" s="17">
        <f t="shared" si="50"/>
        <v>3.8140589569160999</v>
      </c>
      <c r="AC167" s="2" t="s">
        <v>37</v>
      </c>
      <c r="AD167" s="2" t="s">
        <v>13</v>
      </c>
      <c r="AE167" t="str">
        <f t="shared" si="51"/>
        <v>Home &amp; Kitchen</v>
      </c>
      <c r="AF167" t="str">
        <f t="shared" si="52"/>
        <v>Home &amp; Kitchen</v>
      </c>
      <c r="AG167" t="str" cm="1">
        <f t="array" ref="AG167">INDEX(AD:AD,ROW())</f>
        <v>Home &amp; Kitchen</v>
      </c>
      <c r="AH167">
        <f t="shared" si="60"/>
        <v>8</v>
      </c>
      <c r="AI167" t="str">
        <f t="shared" si="53"/>
        <v>Home &amp; Kitchen</v>
      </c>
      <c r="AK167">
        <f t="shared" si="54"/>
        <v>2025</v>
      </c>
      <c r="AL167">
        <f t="shared" si="55"/>
        <v>5</v>
      </c>
      <c r="AM167">
        <f t="shared" si="56"/>
        <v>9</v>
      </c>
      <c r="AN167">
        <f t="shared" si="57"/>
        <v>6</v>
      </c>
      <c r="AO167" t="str">
        <f t="shared" si="58"/>
        <v>Weekday</v>
      </c>
      <c r="AR167" s="20">
        <f t="shared" si="59"/>
        <v>0</v>
      </c>
    </row>
    <row r="168" spans="1:44" x14ac:dyDescent="0.35">
      <c r="A168" t="str">
        <f t="shared" si="41"/>
        <v>CUST0167</v>
      </c>
      <c r="B168" s="2" t="s">
        <v>330</v>
      </c>
      <c r="C168" s="4">
        <v>45250</v>
      </c>
      <c r="D168" s="2" t="s">
        <v>331</v>
      </c>
      <c r="E168" t="s">
        <v>5056</v>
      </c>
      <c r="F168" s="2" t="s">
        <v>42</v>
      </c>
      <c r="G168" s="2" t="s">
        <v>188</v>
      </c>
      <c r="H168" s="2">
        <v>3</v>
      </c>
      <c r="I168" s="19">
        <v>659.68</v>
      </c>
      <c r="J168" s="2" t="s">
        <v>20</v>
      </c>
      <c r="K168" s="2" t="s">
        <v>76</v>
      </c>
      <c r="L168" s="2">
        <v>5</v>
      </c>
      <c r="M168" s="18">
        <f t="shared" si="42"/>
        <v>1979.04</v>
      </c>
      <c r="T168" t="str">
        <f t="shared" si="43"/>
        <v>Completed</v>
      </c>
      <c r="U168" t="str">
        <f t="shared" si="44"/>
        <v>No</v>
      </c>
      <c r="V168" t="str">
        <f t="shared" si="45"/>
        <v>No</v>
      </c>
      <c r="X168">
        <f t="shared" si="46"/>
        <v>50</v>
      </c>
      <c r="Y168">
        <f t="shared" si="47"/>
        <v>37</v>
      </c>
      <c r="Z168" s="18">
        <f t="shared" si="48"/>
        <v>1098537.4901531704</v>
      </c>
      <c r="AA168" s="18">
        <f t="shared" si="49"/>
        <v>96724.388030634553</v>
      </c>
      <c r="AB168" s="17">
        <f t="shared" si="50"/>
        <v>3.9001122334455669</v>
      </c>
      <c r="AC168" s="2" t="s">
        <v>188</v>
      </c>
      <c r="AD168" s="2" t="s">
        <v>42</v>
      </c>
      <c r="AE168" t="str">
        <f t="shared" si="51"/>
        <v>Beauty</v>
      </c>
      <c r="AF168" t="str">
        <f t="shared" si="52"/>
        <v>Beauty</v>
      </c>
      <c r="AG168" t="str" cm="1">
        <f t="array" ref="AG168">INDEX(AD:AD,ROW())</f>
        <v>Beauty</v>
      </c>
      <c r="AH168">
        <f t="shared" si="60"/>
        <v>80</v>
      </c>
      <c r="AI168" t="str">
        <f t="shared" si="53"/>
        <v>Beauty</v>
      </c>
      <c r="AK168">
        <f t="shared" si="54"/>
        <v>2023</v>
      </c>
      <c r="AL168">
        <f t="shared" si="55"/>
        <v>11</v>
      </c>
      <c r="AM168">
        <f t="shared" si="56"/>
        <v>20</v>
      </c>
      <c r="AN168">
        <f t="shared" si="57"/>
        <v>2</v>
      </c>
      <c r="AO168" t="str">
        <f t="shared" si="58"/>
        <v>Weekday</v>
      </c>
      <c r="AR168" s="20">
        <f t="shared" si="59"/>
        <v>1</v>
      </c>
    </row>
    <row r="169" spans="1:44" x14ac:dyDescent="0.35">
      <c r="A169" t="str">
        <f t="shared" si="41"/>
        <v>CUST0168</v>
      </c>
      <c r="B169" s="2" t="s">
        <v>332</v>
      </c>
      <c r="C169" s="4">
        <v>45317</v>
      </c>
      <c r="D169" s="2" t="s">
        <v>333</v>
      </c>
      <c r="E169" t="s">
        <v>5049</v>
      </c>
      <c r="F169" s="2" t="s">
        <v>42</v>
      </c>
      <c r="G169" s="2" t="s">
        <v>170</v>
      </c>
      <c r="H169" s="2">
        <v>1</v>
      </c>
      <c r="I169" s="19">
        <v>1234.05</v>
      </c>
      <c r="J169" s="2" t="s">
        <v>5047</v>
      </c>
      <c r="K169" s="2" t="s">
        <v>103</v>
      </c>
      <c r="L169" s="2">
        <v>5</v>
      </c>
      <c r="M169" s="18">
        <f t="shared" si="42"/>
        <v>1234.05</v>
      </c>
      <c r="T169" t="str">
        <f t="shared" si="43"/>
        <v>Lost Sale</v>
      </c>
      <c r="U169" t="str">
        <f t="shared" si="44"/>
        <v>No</v>
      </c>
      <c r="V169" t="str">
        <f t="shared" si="45"/>
        <v>Yes</v>
      </c>
      <c r="X169">
        <f t="shared" si="46"/>
        <v>595</v>
      </c>
      <c r="Y169">
        <f t="shared" si="47"/>
        <v>444</v>
      </c>
      <c r="Z169" s="18">
        <f t="shared" si="48"/>
        <v>1098537.4901531704</v>
      </c>
      <c r="AA169" s="18">
        <f t="shared" si="49"/>
        <v>96724.388030634553</v>
      </c>
      <c r="AB169" s="17">
        <f t="shared" si="50"/>
        <v>3.9001122334455669</v>
      </c>
      <c r="AC169" s="2" t="s">
        <v>170</v>
      </c>
      <c r="AD169" s="2" t="s">
        <v>42</v>
      </c>
      <c r="AE169" t="str">
        <f t="shared" si="51"/>
        <v>Beauty</v>
      </c>
      <c r="AF169" t="str">
        <f t="shared" si="52"/>
        <v>Beauty</v>
      </c>
      <c r="AG169" t="str" cm="1">
        <f t="array" ref="AG169">INDEX(AD:AD,ROW())</f>
        <v>Beauty</v>
      </c>
      <c r="AH169">
        <f t="shared" si="60"/>
        <v>70</v>
      </c>
      <c r="AI169" t="str">
        <f t="shared" si="53"/>
        <v>Beauty</v>
      </c>
      <c r="AK169">
        <f t="shared" si="54"/>
        <v>2024</v>
      </c>
      <c r="AL169">
        <f t="shared" si="55"/>
        <v>1</v>
      </c>
      <c r="AM169">
        <f t="shared" si="56"/>
        <v>26</v>
      </c>
      <c r="AN169">
        <f t="shared" si="57"/>
        <v>6</v>
      </c>
      <c r="AO169" t="str">
        <f t="shared" si="58"/>
        <v>Weekday</v>
      </c>
      <c r="AR169" s="20">
        <f t="shared" si="59"/>
        <v>1</v>
      </c>
    </row>
    <row r="170" spans="1:44" x14ac:dyDescent="0.35">
      <c r="A170" t="str">
        <f t="shared" si="41"/>
        <v>CUST0169</v>
      </c>
      <c r="B170" s="2" t="s">
        <v>334</v>
      </c>
      <c r="C170" s="4">
        <v>45383</v>
      </c>
      <c r="D170" s="2" t="s">
        <v>287</v>
      </c>
      <c r="E170" t="s">
        <v>5054</v>
      </c>
      <c r="F170" s="2" t="s">
        <v>19</v>
      </c>
      <c r="G170" s="2" t="s">
        <v>5040</v>
      </c>
      <c r="H170" s="2">
        <v>1</v>
      </c>
      <c r="I170" s="19">
        <v>740.37</v>
      </c>
      <c r="J170" s="2" t="s">
        <v>5046</v>
      </c>
      <c r="K170" s="2" t="s">
        <v>16</v>
      </c>
      <c r="L170" s="2">
        <v>5</v>
      </c>
      <c r="M170" s="18">
        <f t="shared" si="42"/>
        <v>740.37</v>
      </c>
      <c r="T170" t="str">
        <f t="shared" si="43"/>
        <v>Completed</v>
      </c>
      <c r="U170" t="str">
        <f t="shared" si="44"/>
        <v>No</v>
      </c>
      <c r="V170" t="str">
        <f t="shared" si="45"/>
        <v>No</v>
      </c>
      <c r="X170">
        <f t="shared" si="46"/>
        <v>558</v>
      </c>
      <c r="Y170">
        <f t="shared" si="47"/>
        <v>430</v>
      </c>
      <c r="Z170" s="18">
        <f t="shared" si="48"/>
        <v>2759712.3299794244</v>
      </c>
      <c r="AA170" s="18">
        <f t="shared" si="49"/>
        <v>330643.50635802455</v>
      </c>
      <c r="AB170" s="17">
        <f t="shared" si="50"/>
        <v>3.8641711229946525</v>
      </c>
      <c r="AC170" s="2" t="s">
        <v>5040</v>
      </c>
      <c r="AD170" s="2" t="s">
        <v>19</v>
      </c>
      <c r="AE170" t="str">
        <f t="shared" si="51"/>
        <v>Electronics</v>
      </c>
      <c r="AF170" t="str">
        <f t="shared" si="52"/>
        <v>Electronics</v>
      </c>
      <c r="AG170" t="str" cm="1">
        <f t="array" ref="AG170">INDEX(AD:AD,ROW())</f>
        <v>Electronics</v>
      </c>
      <c r="AH170">
        <f t="shared" si="60"/>
        <v>13</v>
      </c>
      <c r="AI170" t="str">
        <f t="shared" si="53"/>
        <v>Electronics</v>
      </c>
      <c r="AK170">
        <f t="shared" si="54"/>
        <v>2024</v>
      </c>
      <c r="AL170">
        <f t="shared" si="55"/>
        <v>4</v>
      </c>
      <c r="AM170">
        <f t="shared" si="56"/>
        <v>1</v>
      </c>
      <c r="AN170">
        <f t="shared" si="57"/>
        <v>2</v>
      </c>
      <c r="AO170" t="str">
        <f t="shared" si="58"/>
        <v>Weekday</v>
      </c>
      <c r="AR170" s="20">
        <f t="shared" si="59"/>
        <v>0</v>
      </c>
    </row>
    <row r="171" spans="1:44" x14ac:dyDescent="0.35">
      <c r="A171" t="str">
        <f t="shared" si="41"/>
        <v>CUST0170</v>
      </c>
      <c r="B171" s="2" t="s">
        <v>335</v>
      </c>
      <c r="C171" s="4">
        <v>45820</v>
      </c>
      <c r="D171" s="2" t="s">
        <v>302</v>
      </c>
      <c r="E171" t="s">
        <v>5053</v>
      </c>
      <c r="F171" s="2" t="s">
        <v>29</v>
      </c>
      <c r="G171" s="2" t="s">
        <v>138</v>
      </c>
      <c r="H171" s="2">
        <v>1</v>
      </c>
      <c r="I171" s="19">
        <v>1471.62</v>
      </c>
      <c r="J171" s="2" t="s">
        <v>5046</v>
      </c>
      <c r="K171" s="2" t="s">
        <v>16</v>
      </c>
      <c r="L171" s="2">
        <v>2</v>
      </c>
      <c r="M171" s="18">
        <f t="shared" si="42"/>
        <v>1471.62</v>
      </c>
      <c r="T171" t="str">
        <f t="shared" si="43"/>
        <v>Completed</v>
      </c>
      <c r="U171" t="str">
        <f t="shared" si="44"/>
        <v>Yes</v>
      </c>
      <c r="V171" t="str">
        <f t="shared" si="45"/>
        <v>No</v>
      </c>
      <c r="X171">
        <f t="shared" si="46"/>
        <v>559</v>
      </c>
      <c r="Y171">
        <f t="shared" si="47"/>
        <v>408</v>
      </c>
      <c r="Z171" s="18">
        <f t="shared" si="48"/>
        <v>1892867.2841657216</v>
      </c>
      <c r="AA171" s="18">
        <f t="shared" si="49"/>
        <v>199432.98236095349</v>
      </c>
      <c r="AB171" s="17">
        <f t="shared" si="50"/>
        <v>3.8949824970828471</v>
      </c>
      <c r="AC171" s="2" t="s">
        <v>138</v>
      </c>
      <c r="AD171" s="2" t="s">
        <v>29</v>
      </c>
      <c r="AE171" t="str">
        <f t="shared" si="51"/>
        <v>Fashion</v>
      </c>
      <c r="AF171" t="str">
        <f t="shared" si="52"/>
        <v>Fashion</v>
      </c>
      <c r="AG171" t="str" cm="1">
        <f t="array" ref="AG171">INDEX(AD:AD,ROW())</f>
        <v>Fashion</v>
      </c>
      <c r="AH171">
        <f t="shared" si="60"/>
        <v>53</v>
      </c>
      <c r="AI171" t="str">
        <f t="shared" si="53"/>
        <v>Fashion</v>
      </c>
      <c r="AK171">
        <f t="shared" si="54"/>
        <v>2025</v>
      </c>
      <c r="AL171">
        <f t="shared" si="55"/>
        <v>6</v>
      </c>
      <c r="AM171">
        <f t="shared" si="56"/>
        <v>12</v>
      </c>
      <c r="AN171">
        <f t="shared" si="57"/>
        <v>5</v>
      </c>
      <c r="AO171" t="str">
        <f t="shared" si="58"/>
        <v>Weekday</v>
      </c>
      <c r="AR171" s="20">
        <f t="shared" si="59"/>
        <v>0</v>
      </c>
    </row>
    <row r="172" spans="1:44" x14ac:dyDescent="0.35">
      <c r="A172" t="str">
        <f t="shared" si="41"/>
        <v>CUST0171</v>
      </c>
      <c r="B172" s="2" t="s">
        <v>336</v>
      </c>
      <c r="C172" s="4">
        <v>45351</v>
      </c>
      <c r="D172" s="2" t="s">
        <v>133</v>
      </c>
      <c r="E172" t="s">
        <v>5052</v>
      </c>
      <c r="F172" s="2" t="s">
        <v>42</v>
      </c>
      <c r="G172" s="2" t="s">
        <v>43</v>
      </c>
      <c r="H172" s="2">
        <v>2</v>
      </c>
      <c r="I172" s="19">
        <v>238.72</v>
      </c>
      <c r="J172" s="2" t="s">
        <v>20</v>
      </c>
      <c r="K172" s="2" t="s">
        <v>16</v>
      </c>
      <c r="L172" s="2">
        <v>4</v>
      </c>
      <c r="M172" s="18">
        <f t="shared" si="42"/>
        <v>477.44</v>
      </c>
      <c r="T172" t="str">
        <f t="shared" si="43"/>
        <v>Completed</v>
      </c>
      <c r="U172" t="str">
        <f t="shared" si="44"/>
        <v>No</v>
      </c>
      <c r="V172" t="str">
        <f t="shared" si="45"/>
        <v>No</v>
      </c>
      <c r="X172">
        <f t="shared" si="46"/>
        <v>573</v>
      </c>
      <c r="Y172">
        <f t="shared" si="47"/>
        <v>450</v>
      </c>
      <c r="Z172" s="18">
        <f t="shared" si="48"/>
        <v>1098537.4901531704</v>
      </c>
      <c r="AA172" s="18">
        <f t="shared" si="49"/>
        <v>96724.388030634553</v>
      </c>
      <c r="AB172" s="17">
        <f t="shared" si="50"/>
        <v>3.9001122334455669</v>
      </c>
      <c r="AC172" s="2" t="s">
        <v>43</v>
      </c>
      <c r="AD172" s="2" t="s">
        <v>42</v>
      </c>
      <c r="AE172" t="str">
        <f t="shared" si="51"/>
        <v>Beauty</v>
      </c>
      <c r="AF172" t="str">
        <f t="shared" si="52"/>
        <v>Beauty</v>
      </c>
      <c r="AG172" t="str" cm="1">
        <f t="array" ref="AG172">INDEX(AD:AD,ROW())</f>
        <v>Beauty</v>
      </c>
      <c r="AH172">
        <f t="shared" si="60"/>
        <v>10</v>
      </c>
      <c r="AI172" t="str">
        <f t="shared" si="53"/>
        <v>Beauty</v>
      </c>
      <c r="AK172">
        <f t="shared" si="54"/>
        <v>2024</v>
      </c>
      <c r="AL172">
        <f t="shared" si="55"/>
        <v>2</v>
      </c>
      <c r="AM172">
        <f t="shared" si="56"/>
        <v>29</v>
      </c>
      <c r="AN172">
        <f t="shared" si="57"/>
        <v>5</v>
      </c>
      <c r="AO172" t="str">
        <f t="shared" si="58"/>
        <v>Weekday</v>
      </c>
      <c r="AR172" s="20">
        <f t="shared" si="59"/>
        <v>0</v>
      </c>
    </row>
    <row r="173" spans="1:44" x14ac:dyDescent="0.35">
      <c r="A173" t="str">
        <f t="shared" si="41"/>
        <v>CUST0172</v>
      </c>
      <c r="B173" s="2" t="s">
        <v>337</v>
      </c>
      <c r="C173" s="4">
        <v>45022</v>
      </c>
      <c r="D173" s="2" t="s">
        <v>338</v>
      </c>
      <c r="E173" t="s">
        <v>5054</v>
      </c>
      <c r="F173" s="2" t="s">
        <v>13</v>
      </c>
      <c r="G173" s="2" t="s">
        <v>37</v>
      </c>
      <c r="H173" s="2">
        <v>1</v>
      </c>
      <c r="I173" s="19">
        <v>665.46</v>
      </c>
      <c r="J173" s="2" t="s">
        <v>5046</v>
      </c>
      <c r="K173" s="2" t="s">
        <v>103</v>
      </c>
      <c r="L173" s="2">
        <v>5</v>
      </c>
      <c r="M173" s="18">
        <f t="shared" si="42"/>
        <v>665.46</v>
      </c>
      <c r="T173" t="str">
        <f t="shared" si="43"/>
        <v>Lost Sale</v>
      </c>
      <c r="U173" t="str">
        <f t="shared" si="44"/>
        <v>No</v>
      </c>
      <c r="V173" t="str">
        <f t="shared" si="45"/>
        <v>Yes</v>
      </c>
      <c r="X173">
        <f t="shared" si="46"/>
        <v>558</v>
      </c>
      <c r="Y173">
        <f t="shared" si="47"/>
        <v>430</v>
      </c>
      <c r="Z173" s="18">
        <f t="shared" si="48"/>
        <v>1463424.4009529033</v>
      </c>
      <c r="AA173" s="18">
        <f t="shared" si="49"/>
        <v>118285.78776560788</v>
      </c>
      <c r="AB173" s="17">
        <f t="shared" si="50"/>
        <v>3.8140589569160999</v>
      </c>
      <c r="AC173" s="2" t="s">
        <v>37</v>
      </c>
      <c r="AD173" s="2" t="s">
        <v>13</v>
      </c>
      <c r="AE173" t="str">
        <f t="shared" si="51"/>
        <v>Home &amp; Kitchen</v>
      </c>
      <c r="AF173" t="str">
        <f t="shared" si="52"/>
        <v>Home &amp; Kitchen</v>
      </c>
      <c r="AG173" t="str" cm="1">
        <f t="array" ref="AG173">INDEX(AD:AD,ROW())</f>
        <v>Home &amp; Kitchen</v>
      </c>
      <c r="AH173">
        <f t="shared" si="60"/>
        <v>8</v>
      </c>
      <c r="AI173" t="str">
        <f t="shared" si="53"/>
        <v>Home &amp; Kitchen</v>
      </c>
      <c r="AK173">
        <f t="shared" si="54"/>
        <v>2023</v>
      </c>
      <c r="AL173">
        <f t="shared" si="55"/>
        <v>4</v>
      </c>
      <c r="AM173">
        <f t="shared" si="56"/>
        <v>6</v>
      </c>
      <c r="AN173">
        <f t="shared" si="57"/>
        <v>5</v>
      </c>
      <c r="AO173" t="str">
        <f t="shared" si="58"/>
        <v>Weekday</v>
      </c>
      <c r="AR173" s="20">
        <f t="shared" si="59"/>
        <v>1</v>
      </c>
    </row>
    <row r="174" spans="1:44" x14ac:dyDescent="0.35">
      <c r="A174" t="str">
        <f t="shared" si="41"/>
        <v>CUST0173</v>
      </c>
      <c r="B174" s="2" t="s">
        <v>339</v>
      </c>
      <c r="C174" s="4">
        <v>45650</v>
      </c>
      <c r="D174" s="2" t="s">
        <v>340</v>
      </c>
      <c r="E174" t="s">
        <v>5054</v>
      </c>
      <c r="F174" s="2" t="s">
        <v>29</v>
      </c>
      <c r="G174" s="2" t="s">
        <v>5043</v>
      </c>
      <c r="H174" s="2">
        <v>1</v>
      </c>
      <c r="I174" s="19">
        <v>450.69</v>
      </c>
      <c r="J174" s="2" t="s">
        <v>15</v>
      </c>
      <c r="K174" s="2" t="s">
        <v>16</v>
      </c>
      <c r="L174" s="2">
        <v>4</v>
      </c>
      <c r="M174" s="18">
        <f t="shared" si="42"/>
        <v>450.69</v>
      </c>
      <c r="T174" t="str">
        <f t="shared" si="43"/>
        <v>Completed</v>
      </c>
      <c r="U174" t="str">
        <f t="shared" si="44"/>
        <v>No</v>
      </c>
      <c r="V174" t="str">
        <f t="shared" si="45"/>
        <v>No</v>
      </c>
      <c r="X174">
        <f t="shared" si="46"/>
        <v>558</v>
      </c>
      <c r="Y174">
        <f t="shared" si="47"/>
        <v>430</v>
      </c>
      <c r="Z174" s="18">
        <f t="shared" si="48"/>
        <v>1892867.2841657216</v>
      </c>
      <c r="AA174" s="18">
        <f t="shared" si="49"/>
        <v>199432.98236095349</v>
      </c>
      <c r="AB174" s="17">
        <f t="shared" si="50"/>
        <v>3.8949824970828471</v>
      </c>
      <c r="AC174" s="2" t="s">
        <v>5043</v>
      </c>
      <c r="AD174" s="2" t="s">
        <v>29</v>
      </c>
      <c r="AE174" t="str">
        <f t="shared" si="51"/>
        <v>Fashion</v>
      </c>
      <c r="AF174" t="str">
        <f t="shared" si="52"/>
        <v>Fashion</v>
      </c>
      <c r="AG174" t="str" cm="1">
        <f t="array" ref="AG174">INDEX(AD:AD,ROW())</f>
        <v>Fashion</v>
      </c>
      <c r="AH174">
        <f t="shared" si="60"/>
        <v>55</v>
      </c>
      <c r="AI174" t="str">
        <f t="shared" si="53"/>
        <v>Fashion</v>
      </c>
      <c r="AK174">
        <f t="shared" si="54"/>
        <v>2024</v>
      </c>
      <c r="AL174">
        <f t="shared" si="55"/>
        <v>12</v>
      </c>
      <c r="AM174">
        <f t="shared" si="56"/>
        <v>24</v>
      </c>
      <c r="AN174">
        <f t="shared" si="57"/>
        <v>3</v>
      </c>
      <c r="AO174" t="str">
        <f t="shared" si="58"/>
        <v>Weekday</v>
      </c>
      <c r="AR174" s="20">
        <f t="shared" si="59"/>
        <v>0</v>
      </c>
    </row>
    <row r="175" spans="1:44" x14ac:dyDescent="0.35">
      <c r="A175" t="str">
        <f t="shared" si="41"/>
        <v>CUST0174</v>
      </c>
      <c r="B175" s="2" t="s">
        <v>341</v>
      </c>
      <c r="C175" s="4">
        <v>45081</v>
      </c>
      <c r="D175" s="2" t="s">
        <v>342</v>
      </c>
      <c r="E175" t="s">
        <v>5049</v>
      </c>
      <c r="F175" s="2" t="s">
        <v>23</v>
      </c>
      <c r="G175" s="2" t="s">
        <v>24</v>
      </c>
      <c r="H175" s="2">
        <v>2</v>
      </c>
      <c r="I175" s="19">
        <v>165.2</v>
      </c>
      <c r="J175" s="2" t="s">
        <v>20</v>
      </c>
      <c r="K175" s="2" t="s">
        <v>16</v>
      </c>
      <c r="L175" s="2">
        <v>4</v>
      </c>
      <c r="M175" s="18">
        <f t="shared" si="42"/>
        <v>330.4</v>
      </c>
      <c r="T175" t="str">
        <f t="shared" si="43"/>
        <v>Completed</v>
      </c>
      <c r="U175" t="str">
        <f t="shared" si="44"/>
        <v>No</v>
      </c>
      <c r="V175" t="str">
        <f t="shared" si="45"/>
        <v>No</v>
      </c>
      <c r="X175">
        <f t="shared" si="46"/>
        <v>595</v>
      </c>
      <c r="Y175">
        <f t="shared" si="47"/>
        <v>444</v>
      </c>
      <c r="Z175" s="18">
        <f t="shared" si="48"/>
        <v>594714.6477588166</v>
      </c>
      <c r="AA175" s="18">
        <f t="shared" si="49"/>
        <v>60882.938065984097</v>
      </c>
      <c r="AB175" s="17">
        <f t="shared" si="50"/>
        <v>3.804733727810651</v>
      </c>
      <c r="AC175" s="2" t="s">
        <v>24</v>
      </c>
      <c r="AD175" s="2" t="s">
        <v>23</v>
      </c>
      <c r="AE175" t="str">
        <f t="shared" si="51"/>
        <v>Books</v>
      </c>
      <c r="AF175" t="str">
        <f t="shared" si="52"/>
        <v>Books</v>
      </c>
      <c r="AG175" t="str" cm="1">
        <f t="array" ref="AG175">INDEX(AD:AD,ROW())</f>
        <v>Books</v>
      </c>
      <c r="AH175">
        <f t="shared" si="60"/>
        <v>4</v>
      </c>
      <c r="AI175" t="str">
        <f t="shared" si="53"/>
        <v>Books</v>
      </c>
      <c r="AK175">
        <f t="shared" si="54"/>
        <v>2023</v>
      </c>
      <c r="AL175">
        <f t="shared" si="55"/>
        <v>6</v>
      </c>
      <c r="AM175">
        <f t="shared" si="56"/>
        <v>4</v>
      </c>
      <c r="AN175">
        <f t="shared" si="57"/>
        <v>1</v>
      </c>
      <c r="AO175" t="str">
        <f t="shared" si="58"/>
        <v>Weekend</v>
      </c>
      <c r="AR175" s="20">
        <f t="shared" si="59"/>
        <v>0</v>
      </c>
    </row>
    <row r="176" spans="1:44" x14ac:dyDescent="0.35">
      <c r="A176" t="str">
        <f t="shared" si="41"/>
        <v>CUST0175</v>
      </c>
      <c r="B176" s="2" t="s">
        <v>343</v>
      </c>
      <c r="C176" s="4">
        <v>45653</v>
      </c>
      <c r="D176" s="2" t="s">
        <v>344</v>
      </c>
      <c r="E176" t="s">
        <v>5054</v>
      </c>
      <c r="F176" s="2" t="s">
        <v>19</v>
      </c>
      <c r="G176" s="2" t="s">
        <v>128</v>
      </c>
      <c r="H176" s="2">
        <v>2</v>
      </c>
      <c r="I176" s="19">
        <v>2599.0500000000002</v>
      </c>
      <c r="J176" s="2" t="s">
        <v>50</v>
      </c>
      <c r="K176" s="2" t="s">
        <v>16</v>
      </c>
      <c r="L176" s="2">
        <v>3</v>
      </c>
      <c r="M176" s="18">
        <f t="shared" si="42"/>
        <v>5198.1000000000004</v>
      </c>
      <c r="T176" t="str">
        <f t="shared" si="43"/>
        <v>Completed</v>
      </c>
      <c r="U176" t="str">
        <f t="shared" si="44"/>
        <v>Yes</v>
      </c>
      <c r="V176" t="str">
        <f t="shared" si="45"/>
        <v>No</v>
      </c>
      <c r="X176">
        <f t="shared" si="46"/>
        <v>558</v>
      </c>
      <c r="Y176">
        <f t="shared" si="47"/>
        <v>430</v>
      </c>
      <c r="Z176" s="18">
        <f t="shared" si="48"/>
        <v>2759712.3299794244</v>
      </c>
      <c r="AA176" s="18">
        <f t="shared" si="49"/>
        <v>330643.50635802455</v>
      </c>
      <c r="AB176" s="17">
        <f t="shared" si="50"/>
        <v>3.8641711229946525</v>
      </c>
      <c r="AC176" s="2" t="s">
        <v>128</v>
      </c>
      <c r="AD176" s="2" t="s">
        <v>19</v>
      </c>
      <c r="AE176" t="str">
        <f t="shared" si="51"/>
        <v>Electronics</v>
      </c>
      <c r="AF176" t="str">
        <f t="shared" si="52"/>
        <v>Electronics</v>
      </c>
      <c r="AG176" t="str" cm="1">
        <f t="array" ref="AG176">INDEX(AD:AD,ROW())</f>
        <v>Electronics</v>
      </c>
      <c r="AH176">
        <f t="shared" si="60"/>
        <v>48</v>
      </c>
      <c r="AI176" t="str">
        <f t="shared" si="53"/>
        <v>Electronics</v>
      </c>
      <c r="AK176">
        <f t="shared" si="54"/>
        <v>2024</v>
      </c>
      <c r="AL176">
        <f t="shared" si="55"/>
        <v>12</v>
      </c>
      <c r="AM176">
        <f t="shared" si="56"/>
        <v>27</v>
      </c>
      <c r="AN176">
        <f t="shared" si="57"/>
        <v>6</v>
      </c>
      <c r="AO176" t="str">
        <f t="shared" si="58"/>
        <v>Weekday</v>
      </c>
      <c r="AR176" s="20">
        <f t="shared" si="59"/>
        <v>0</v>
      </c>
    </row>
    <row r="177" spans="1:44" x14ac:dyDescent="0.35">
      <c r="A177" t="str">
        <f t="shared" si="41"/>
        <v>CUST0176</v>
      </c>
      <c r="B177" s="2" t="s">
        <v>345</v>
      </c>
      <c r="C177" s="4">
        <v>45404</v>
      </c>
      <c r="D177" s="2" t="s">
        <v>271</v>
      </c>
      <c r="E177" t="s">
        <v>5048</v>
      </c>
      <c r="F177" s="2" t="s">
        <v>29</v>
      </c>
      <c r="G177" s="2" t="s">
        <v>5043</v>
      </c>
      <c r="H177" s="2">
        <v>1</v>
      </c>
      <c r="I177" s="19">
        <v>398.88</v>
      </c>
      <c r="J177" s="2" t="s">
        <v>50</v>
      </c>
      <c r="K177" s="2" t="s">
        <v>103</v>
      </c>
      <c r="L177" s="31"/>
      <c r="M177" s="18">
        <f t="shared" si="42"/>
        <v>398.88</v>
      </c>
      <c r="T177" t="str">
        <f t="shared" si="43"/>
        <v>Lost Sale</v>
      </c>
      <c r="U177" t="str">
        <f t="shared" si="44"/>
        <v>No</v>
      </c>
      <c r="V177" t="str">
        <f t="shared" si="45"/>
        <v>Yes</v>
      </c>
      <c r="X177">
        <f t="shared" si="46"/>
        <v>590</v>
      </c>
      <c r="Y177">
        <f t="shared" si="47"/>
        <v>451</v>
      </c>
      <c r="Z177" s="18">
        <f t="shared" si="48"/>
        <v>1892867.2841657216</v>
      </c>
      <c r="AA177" s="18">
        <f t="shared" si="49"/>
        <v>199432.98236095349</v>
      </c>
      <c r="AB177" s="17">
        <f t="shared" si="50"/>
        <v>3.8949824970828471</v>
      </c>
      <c r="AC177" s="2" t="s">
        <v>5043</v>
      </c>
      <c r="AD177" s="2" t="s">
        <v>29</v>
      </c>
      <c r="AE177" t="str">
        <f t="shared" si="51"/>
        <v>Fashion</v>
      </c>
      <c r="AF177" t="str">
        <f t="shared" si="52"/>
        <v>Fashion</v>
      </c>
      <c r="AG177" t="str" cm="1">
        <f t="array" ref="AG177">INDEX(AD:AD,ROW())</f>
        <v>Fashion</v>
      </c>
      <c r="AH177">
        <f t="shared" si="60"/>
        <v>55</v>
      </c>
      <c r="AI177" t="str">
        <f t="shared" si="53"/>
        <v>Fashion</v>
      </c>
      <c r="AK177">
        <f t="shared" si="54"/>
        <v>2024</v>
      </c>
      <c r="AL177">
        <f t="shared" si="55"/>
        <v>4</v>
      </c>
      <c r="AM177">
        <f t="shared" si="56"/>
        <v>22</v>
      </c>
      <c r="AN177">
        <f t="shared" si="57"/>
        <v>2</v>
      </c>
      <c r="AO177" t="str">
        <f t="shared" si="58"/>
        <v>Weekday</v>
      </c>
      <c r="AR177" s="20">
        <f t="shared" si="59"/>
        <v>1</v>
      </c>
    </row>
    <row r="178" spans="1:44" x14ac:dyDescent="0.35">
      <c r="A178" t="str">
        <f t="shared" si="41"/>
        <v>CUST0177</v>
      </c>
      <c r="B178" s="2" t="s">
        <v>346</v>
      </c>
      <c r="C178" s="4">
        <v>45474</v>
      </c>
      <c r="D178" s="2" t="s">
        <v>198</v>
      </c>
      <c r="E178" t="s">
        <v>5049</v>
      </c>
      <c r="F178" s="2" t="s">
        <v>29</v>
      </c>
      <c r="G178" s="2" t="s">
        <v>5043</v>
      </c>
      <c r="H178" s="2">
        <v>1</v>
      </c>
      <c r="I178" s="19">
        <v>1819.99</v>
      </c>
      <c r="J178" s="2" t="s">
        <v>15</v>
      </c>
      <c r="K178" s="2" t="s">
        <v>16</v>
      </c>
      <c r="L178" s="2">
        <v>5</v>
      </c>
      <c r="M178" s="18">
        <f t="shared" si="42"/>
        <v>1819.99</v>
      </c>
      <c r="T178" t="str">
        <f t="shared" si="43"/>
        <v>Completed</v>
      </c>
      <c r="U178" t="str">
        <f t="shared" si="44"/>
        <v>Yes</v>
      </c>
      <c r="V178" t="str">
        <f t="shared" si="45"/>
        <v>No</v>
      </c>
      <c r="X178">
        <f t="shared" si="46"/>
        <v>595</v>
      </c>
      <c r="Y178">
        <f t="shared" si="47"/>
        <v>444</v>
      </c>
      <c r="Z178" s="18">
        <f t="shared" si="48"/>
        <v>1892867.2841657216</v>
      </c>
      <c r="AA178" s="18">
        <f t="shared" si="49"/>
        <v>199432.98236095349</v>
      </c>
      <c r="AB178" s="17">
        <f t="shared" si="50"/>
        <v>3.8949824970828471</v>
      </c>
      <c r="AC178" s="2" t="s">
        <v>5043</v>
      </c>
      <c r="AD178" s="2" t="s">
        <v>29</v>
      </c>
      <c r="AE178" t="str">
        <f t="shared" si="51"/>
        <v>Fashion</v>
      </c>
      <c r="AF178" t="str">
        <f t="shared" si="52"/>
        <v>Fashion</v>
      </c>
      <c r="AG178" t="str" cm="1">
        <f t="array" ref="AG178">INDEX(AD:AD,ROW())</f>
        <v>Fashion</v>
      </c>
      <c r="AH178">
        <f t="shared" si="60"/>
        <v>55</v>
      </c>
      <c r="AI178" t="str">
        <f t="shared" si="53"/>
        <v>Fashion</v>
      </c>
      <c r="AK178">
        <f t="shared" si="54"/>
        <v>2024</v>
      </c>
      <c r="AL178">
        <f t="shared" si="55"/>
        <v>7</v>
      </c>
      <c r="AM178">
        <f t="shared" si="56"/>
        <v>1</v>
      </c>
      <c r="AN178">
        <f t="shared" si="57"/>
        <v>2</v>
      </c>
      <c r="AO178" t="str">
        <f t="shared" si="58"/>
        <v>Weekday</v>
      </c>
      <c r="AR178" s="20">
        <f t="shared" si="59"/>
        <v>0</v>
      </c>
    </row>
    <row r="179" spans="1:44" x14ac:dyDescent="0.35">
      <c r="A179" t="str">
        <f t="shared" si="41"/>
        <v>CUST0178</v>
      </c>
      <c r="B179" s="2" t="s">
        <v>347</v>
      </c>
      <c r="C179" s="4">
        <v>45341</v>
      </c>
      <c r="D179" s="2" t="s">
        <v>148</v>
      </c>
      <c r="E179" t="s">
        <v>5050</v>
      </c>
      <c r="F179" s="2" t="s">
        <v>13</v>
      </c>
      <c r="G179" s="2" t="s">
        <v>95</v>
      </c>
      <c r="H179" s="2">
        <v>3</v>
      </c>
      <c r="I179" s="19">
        <v>211.02</v>
      </c>
      <c r="J179" s="2" t="s">
        <v>50</v>
      </c>
      <c r="K179" s="2" t="s">
        <v>103</v>
      </c>
      <c r="L179" s="2">
        <v>4</v>
      </c>
      <c r="M179" s="18">
        <f t="shared" si="42"/>
        <v>633.06000000000006</v>
      </c>
      <c r="T179" t="str">
        <f t="shared" si="43"/>
        <v>Lost Sale</v>
      </c>
      <c r="U179" t="str">
        <f t="shared" si="44"/>
        <v>No</v>
      </c>
      <c r="V179" t="str">
        <f t="shared" si="45"/>
        <v>Yes</v>
      </c>
      <c r="X179">
        <f t="shared" si="46"/>
        <v>589</v>
      </c>
      <c r="Y179">
        <f t="shared" si="47"/>
        <v>426</v>
      </c>
      <c r="Z179" s="18">
        <f t="shared" si="48"/>
        <v>1463424.4009529033</v>
      </c>
      <c r="AA179" s="18">
        <f t="shared" si="49"/>
        <v>118285.78776560788</v>
      </c>
      <c r="AB179" s="17">
        <f t="shared" si="50"/>
        <v>3.8140589569160999</v>
      </c>
      <c r="AC179" s="2" t="s">
        <v>95</v>
      </c>
      <c r="AD179" s="2" t="s">
        <v>13</v>
      </c>
      <c r="AE179" t="str">
        <f t="shared" si="51"/>
        <v>Home &amp; Kitchen</v>
      </c>
      <c r="AF179" t="str">
        <f t="shared" si="52"/>
        <v>Home &amp; Kitchen</v>
      </c>
      <c r="AG179" t="str" cm="1">
        <f t="array" ref="AG179">INDEX(AD:AD,ROW())</f>
        <v>Home &amp; Kitchen</v>
      </c>
      <c r="AH179">
        <f t="shared" si="60"/>
        <v>32</v>
      </c>
      <c r="AI179" t="str">
        <f t="shared" si="53"/>
        <v>Home &amp; Kitchen</v>
      </c>
      <c r="AK179">
        <f t="shared" si="54"/>
        <v>2024</v>
      </c>
      <c r="AL179">
        <f t="shared" si="55"/>
        <v>2</v>
      </c>
      <c r="AM179">
        <f t="shared" si="56"/>
        <v>19</v>
      </c>
      <c r="AN179">
        <f t="shared" si="57"/>
        <v>2</v>
      </c>
      <c r="AO179" t="str">
        <f t="shared" si="58"/>
        <v>Weekday</v>
      </c>
      <c r="AR179" s="20">
        <f t="shared" si="59"/>
        <v>1</v>
      </c>
    </row>
    <row r="180" spans="1:44" x14ac:dyDescent="0.35">
      <c r="A180" t="str">
        <f t="shared" si="41"/>
        <v>CUST0179</v>
      </c>
      <c r="B180" s="2" t="s">
        <v>348</v>
      </c>
      <c r="C180" s="4">
        <v>45716</v>
      </c>
      <c r="D180" s="2" t="s">
        <v>325</v>
      </c>
      <c r="E180" t="s">
        <v>5050</v>
      </c>
      <c r="F180" s="2" t="s">
        <v>13</v>
      </c>
      <c r="G180" s="2" t="s">
        <v>5045</v>
      </c>
      <c r="H180" s="2">
        <v>3</v>
      </c>
      <c r="I180" s="19">
        <v>1617.2</v>
      </c>
      <c r="J180" s="2" t="s">
        <v>5038</v>
      </c>
      <c r="K180" s="2" t="s">
        <v>16</v>
      </c>
      <c r="L180" s="2">
        <v>4</v>
      </c>
      <c r="M180" s="18">
        <f t="shared" si="42"/>
        <v>4851.6000000000004</v>
      </c>
      <c r="T180" t="str">
        <f t="shared" si="43"/>
        <v>Completed</v>
      </c>
      <c r="U180" t="str">
        <f t="shared" si="44"/>
        <v>Yes</v>
      </c>
      <c r="V180" t="str">
        <f t="shared" si="45"/>
        <v>No</v>
      </c>
      <c r="X180">
        <f t="shared" si="46"/>
        <v>589</v>
      </c>
      <c r="Y180">
        <f t="shared" si="47"/>
        <v>426</v>
      </c>
      <c r="Z180" s="18">
        <f t="shared" si="48"/>
        <v>1463424.4009529033</v>
      </c>
      <c r="AA180" s="18">
        <f t="shared" si="49"/>
        <v>118285.78776560788</v>
      </c>
      <c r="AB180" s="17">
        <f t="shared" si="50"/>
        <v>3.8140589569160999</v>
      </c>
      <c r="AC180" s="2" t="s">
        <v>5045</v>
      </c>
      <c r="AD180" s="2" t="s">
        <v>13</v>
      </c>
      <c r="AE180" t="str">
        <f t="shared" si="51"/>
        <v>Home &amp; Kitchen</v>
      </c>
      <c r="AF180" t="str">
        <f t="shared" si="52"/>
        <v>Home &amp; Kitchen</v>
      </c>
      <c r="AG180" t="str" cm="1">
        <f t="array" ref="AG180">INDEX(AD:AD,ROW())</f>
        <v>Home &amp; Kitchen</v>
      </c>
      <c r="AH180">
        <f t="shared" si="60"/>
        <v>76</v>
      </c>
      <c r="AI180" t="str">
        <f t="shared" si="53"/>
        <v>Home &amp; Kitchen</v>
      </c>
      <c r="AK180">
        <f t="shared" si="54"/>
        <v>2025</v>
      </c>
      <c r="AL180">
        <f t="shared" si="55"/>
        <v>2</v>
      </c>
      <c r="AM180">
        <f t="shared" si="56"/>
        <v>28</v>
      </c>
      <c r="AN180">
        <f t="shared" si="57"/>
        <v>6</v>
      </c>
      <c r="AO180" t="str">
        <f t="shared" si="58"/>
        <v>Weekday</v>
      </c>
      <c r="AR180" s="20">
        <f t="shared" si="59"/>
        <v>0</v>
      </c>
    </row>
    <row r="181" spans="1:44" x14ac:dyDescent="0.35">
      <c r="A181" t="str">
        <f t="shared" si="41"/>
        <v>CUST0180</v>
      </c>
      <c r="B181" s="2" t="s">
        <v>349</v>
      </c>
      <c r="C181" s="4">
        <v>45626</v>
      </c>
      <c r="D181" s="2" t="s">
        <v>112</v>
      </c>
      <c r="E181" t="s">
        <v>5053</v>
      </c>
      <c r="F181" s="2" t="s">
        <v>23</v>
      </c>
      <c r="G181" s="2" t="s">
        <v>24</v>
      </c>
      <c r="H181" s="2">
        <v>2</v>
      </c>
      <c r="I181" s="19">
        <v>476.43</v>
      </c>
      <c r="J181" s="2" t="s">
        <v>20</v>
      </c>
      <c r="K181" s="2" t="s">
        <v>16</v>
      </c>
      <c r="L181" s="2">
        <v>4</v>
      </c>
      <c r="M181" s="18">
        <f t="shared" si="42"/>
        <v>952.86</v>
      </c>
      <c r="T181" t="str">
        <f t="shared" si="43"/>
        <v>Completed</v>
      </c>
      <c r="U181" t="str">
        <f t="shared" si="44"/>
        <v>No</v>
      </c>
      <c r="V181" t="str">
        <f t="shared" si="45"/>
        <v>No</v>
      </c>
      <c r="X181">
        <f t="shared" si="46"/>
        <v>559</v>
      </c>
      <c r="Y181">
        <f t="shared" si="47"/>
        <v>408</v>
      </c>
      <c r="Z181" s="18">
        <f t="shared" si="48"/>
        <v>594714.6477588166</v>
      </c>
      <c r="AA181" s="18">
        <f t="shared" si="49"/>
        <v>60882.938065984097</v>
      </c>
      <c r="AB181" s="17">
        <f t="shared" si="50"/>
        <v>3.804733727810651</v>
      </c>
      <c r="AC181" s="2" t="s">
        <v>24</v>
      </c>
      <c r="AD181" s="2" t="s">
        <v>23</v>
      </c>
      <c r="AE181" t="str">
        <f t="shared" si="51"/>
        <v>Books</v>
      </c>
      <c r="AF181" t="str">
        <f t="shared" si="52"/>
        <v>Books</v>
      </c>
      <c r="AG181" t="str" cm="1">
        <f t="array" ref="AG181">INDEX(AD:AD,ROW())</f>
        <v>Books</v>
      </c>
      <c r="AH181">
        <f t="shared" si="60"/>
        <v>4</v>
      </c>
      <c r="AI181" t="str">
        <f t="shared" si="53"/>
        <v>Books</v>
      </c>
      <c r="AK181">
        <f t="shared" si="54"/>
        <v>2024</v>
      </c>
      <c r="AL181">
        <f t="shared" si="55"/>
        <v>11</v>
      </c>
      <c r="AM181">
        <f t="shared" si="56"/>
        <v>30</v>
      </c>
      <c r="AN181">
        <f t="shared" si="57"/>
        <v>7</v>
      </c>
      <c r="AO181" t="str">
        <f t="shared" si="58"/>
        <v>Weekend</v>
      </c>
      <c r="AR181" s="20">
        <f t="shared" si="59"/>
        <v>0</v>
      </c>
    </row>
    <row r="182" spans="1:44" x14ac:dyDescent="0.35">
      <c r="A182" t="str">
        <f t="shared" si="41"/>
        <v>CUST0181</v>
      </c>
      <c r="B182" s="2" t="s">
        <v>350</v>
      </c>
      <c r="C182" s="4">
        <v>45080</v>
      </c>
      <c r="D182" s="2" t="s">
        <v>271</v>
      </c>
      <c r="E182" t="s">
        <v>5051</v>
      </c>
      <c r="F182" s="2" t="s">
        <v>13</v>
      </c>
      <c r="G182" s="2" t="s">
        <v>5045</v>
      </c>
      <c r="H182" s="2">
        <v>1</v>
      </c>
      <c r="I182" s="19">
        <v>343.76</v>
      </c>
      <c r="J182" s="2" t="s">
        <v>15</v>
      </c>
      <c r="K182" s="2" t="s">
        <v>31</v>
      </c>
      <c r="L182" s="31"/>
      <c r="M182" s="18">
        <f t="shared" si="42"/>
        <v>343.76</v>
      </c>
      <c r="T182" t="str">
        <f t="shared" si="43"/>
        <v>Pending</v>
      </c>
      <c r="U182" t="str">
        <f t="shared" si="44"/>
        <v>No</v>
      </c>
      <c r="V182" t="str">
        <f t="shared" si="45"/>
        <v>Yes</v>
      </c>
      <c r="X182">
        <f t="shared" si="46"/>
        <v>619</v>
      </c>
      <c r="Y182">
        <f t="shared" si="47"/>
        <v>468</v>
      </c>
      <c r="Z182" s="18">
        <f t="shared" si="48"/>
        <v>1463424.4009529033</v>
      </c>
      <c r="AA182" s="18">
        <f t="shared" si="49"/>
        <v>118285.78776560788</v>
      </c>
      <c r="AB182" s="17">
        <f t="shared" si="50"/>
        <v>3.8140589569160999</v>
      </c>
      <c r="AC182" s="2" t="s">
        <v>5045</v>
      </c>
      <c r="AD182" s="2" t="s">
        <v>13</v>
      </c>
      <c r="AE182" t="str">
        <f t="shared" si="51"/>
        <v>Home &amp; Kitchen</v>
      </c>
      <c r="AF182" t="str">
        <f t="shared" si="52"/>
        <v>Home &amp; Kitchen</v>
      </c>
      <c r="AG182" t="str" cm="1">
        <f t="array" ref="AG182">INDEX(AD:AD,ROW())</f>
        <v>Home &amp; Kitchen</v>
      </c>
      <c r="AH182">
        <f t="shared" si="60"/>
        <v>76</v>
      </c>
      <c r="AI182" t="str">
        <f t="shared" si="53"/>
        <v>Home &amp; Kitchen</v>
      </c>
      <c r="AK182">
        <f t="shared" si="54"/>
        <v>2023</v>
      </c>
      <c r="AL182">
        <f t="shared" si="55"/>
        <v>6</v>
      </c>
      <c r="AM182">
        <f t="shared" si="56"/>
        <v>3</v>
      </c>
      <c r="AN182">
        <f t="shared" si="57"/>
        <v>7</v>
      </c>
      <c r="AO182" t="str">
        <f t="shared" si="58"/>
        <v>Weekend</v>
      </c>
      <c r="AR182" s="20">
        <f t="shared" si="59"/>
        <v>0</v>
      </c>
    </row>
    <row r="183" spans="1:44" x14ac:dyDescent="0.35">
      <c r="A183" t="str">
        <f t="shared" si="41"/>
        <v>CUST0182</v>
      </c>
      <c r="B183" s="2" t="s">
        <v>351</v>
      </c>
      <c r="C183" s="4">
        <v>45191</v>
      </c>
      <c r="D183" s="2" t="s">
        <v>84</v>
      </c>
      <c r="E183" t="s">
        <v>5052</v>
      </c>
      <c r="F183" s="2" t="s">
        <v>13</v>
      </c>
      <c r="G183" s="2" t="s">
        <v>37</v>
      </c>
      <c r="H183" s="2">
        <v>3</v>
      </c>
      <c r="I183" s="19">
        <v>1297.48</v>
      </c>
      <c r="J183" s="2" t="s">
        <v>5047</v>
      </c>
      <c r="K183" s="2" t="s">
        <v>16</v>
      </c>
      <c r="L183" s="2">
        <v>4</v>
      </c>
      <c r="M183" s="18">
        <f t="shared" si="42"/>
        <v>3892.44</v>
      </c>
      <c r="T183" t="str">
        <f t="shared" si="43"/>
        <v>Completed</v>
      </c>
      <c r="U183" t="str">
        <f t="shared" si="44"/>
        <v>Yes</v>
      </c>
      <c r="V183" t="str">
        <f t="shared" si="45"/>
        <v>No</v>
      </c>
      <c r="X183">
        <f t="shared" si="46"/>
        <v>573</v>
      </c>
      <c r="Y183">
        <f t="shared" si="47"/>
        <v>450</v>
      </c>
      <c r="Z183" s="18">
        <f t="shared" si="48"/>
        <v>1463424.4009529033</v>
      </c>
      <c r="AA183" s="18">
        <f t="shared" si="49"/>
        <v>118285.78776560788</v>
      </c>
      <c r="AB183" s="17">
        <f t="shared" si="50"/>
        <v>3.8140589569160999</v>
      </c>
      <c r="AC183" s="2" t="s">
        <v>37</v>
      </c>
      <c r="AD183" s="2" t="s">
        <v>13</v>
      </c>
      <c r="AE183" t="str">
        <f t="shared" si="51"/>
        <v>Home &amp; Kitchen</v>
      </c>
      <c r="AF183" t="str">
        <f t="shared" si="52"/>
        <v>Home &amp; Kitchen</v>
      </c>
      <c r="AG183" t="str" cm="1">
        <f t="array" ref="AG183">INDEX(AD:AD,ROW())</f>
        <v>Home &amp; Kitchen</v>
      </c>
      <c r="AH183">
        <f t="shared" si="60"/>
        <v>8</v>
      </c>
      <c r="AI183" t="str">
        <f t="shared" si="53"/>
        <v>Home &amp; Kitchen</v>
      </c>
      <c r="AK183">
        <f t="shared" si="54"/>
        <v>2023</v>
      </c>
      <c r="AL183">
        <f t="shared" si="55"/>
        <v>9</v>
      </c>
      <c r="AM183">
        <f t="shared" si="56"/>
        <v>22</v>
      </c>
      <c r="AN183">
        <f t="shared" si="57"/>
        <v>6</v>
      </c>
      <c r="AO183" t="str">
        <f t="shared" si="58"/>
        <v>Weekday</v>
      </c>
      <c r="AR183" s="20">
        <f t="shared" si="59"/>
        <v>0</v>
      </c>
    </row>
    <row r="184" spans="1:44" x14ac:dyDescent="0.35">
      <c r="A184" t="str">
        <f t="shared" si="41"/>
        <v>CUST0183</v>
      </c>
      <c r="B184" s="2" t="s">
        <v>352</v>
      </c>
      <c r="C184" s="4">
        <v>45686</v>
      </c>
      <c r="D184" s="2" t="s">
        <v>353</v>
      </c>
      <c r="E184" t="s">
        <v>5051</v>
      </c>
      <c r="F184" s="2" t="s">
        <v>19</v>
      </c>
      <c r="G184" s="2" t="s">
        <v>128</v>
      </c>
      <c r="H184" s="2">
        <v>1</v>
      </c>
      <c r="I184" s="19">
        <v>920.5</v>
      </c>
      <c r="J184" s="2" t="s">
        <v>5046</v>
      </c>
      <c r="K184" s="2" t="s">
        <v>31</v>
      </c>
      <c r="L184" s="2">
        <v>2</v>
      </c>
      <c r="M184" s="18">
        <f t="shared" si="42"/>
        <v>920.5</v>
      </c>
      <c r="T184" t="str">
        <f t="shared" si="43"/>
        <v>Pending</v>
      </c>
      <c r="U184" t="str">
        <f t="shared" si="44"/>
        <v>No</v>
      </c>
      <c r="V184" t="str">
        <f t="shared" si="45"/>
        <v>Yes</v>
      </c>
      <c r="X184">
        <f t="shared" si="46"/>
        <v>619</v>
      </c>
      <c r="Y184">
        <f t="shared" si="47"/>
        <v>468</v>
      </c>
      <c r="Z184" s="18">
        <f t="shared" si="48"/>
        <v>2759712.3299794244</v>
      </c>
      <c r="AA184" s="18">
        <f t="shared" si="49"/>
        <v>330643.50635802455</v>
      </c>
      <c r="AB184" s="17">
        <f t="shared" si="50"/>
        <v>3.8641711229946525</v>
      </c>
      <c r="AC184" s="2" t="s">
        <v>128</v>
      </c>
      <c r="AD184" s="2" t="s">
        <v>19</v>
      </c>
      <c r="AE184" t="str">
        <f t="shared" si="51"/>
        <v>Electronics</v>
      </c>
      <c r="AF184" t="str">
        <f t="shared" si="52"/>
        <v>Electronics</v>
      </c>
      <c r="AG184" t="str" cm="1">
        <f t="array" ref="AG184">INDEX(AD:AD,ROW())</f>
        <v>Electronics</v>
      </c>
      <c r="AH184">
        <f t="shared" si="60"/>
        <v>48</v>
      </c>
      <c r="AI184" t="str">
        <f t="shared" si="53"/>
        <v>Electronics</v>
      </c>
      <c r="AK184">
        <f t="shared" si="54"/>
        <v>2025</v>
      </c>
      <c r="AL184">
        <f t="shared" si="55"/>
        <v>1</v>
      </c>
      <c r="AM184">
        <f t="shared" si="56"/>
        <v>29</v>
      </c>
      <c r="AN184">
        <f t="shared" si="57"/>
        <v>4</v>
      </c>
      <c r="AO184" t="str">
        <f t="shared" si="58"/>
        <v>Weekday</v>
      </c>
      <c r="AR184" s="20">
        <f t="shared" si="59"/>
        <v>0</v>
      </c>
    </row>
    <row r="185" spans="1:44" x14ac:dyDescent="0.35">
      <c r="A185" t="str">
        <f t="shared" si="41"/>
        <v>CUST0184</v>
      </c>
      <c r="B185" s="2" t="s">
        <v>354</v>
      </c>
      <c r="C185" s="4">
        <v>45772</v>
      </c>
      <c r="D185" s="2" t="s">
        <v>355</v>
      </c>
      <c r="E185" t="s">
        <v>5052</v>
      </c>
      <c r="F185" s="2" t="s">
        <v>42</v>
      </c>
      <c r="G185" s="2" t="s">
        <v>5044</v>
      </c>
      <c r="H185" s="2">
        <v>2</v>
      </c>
      <c r="I185" s="19">
        <v>559.83000000000004</v>
      </c>
      <c r="J185" s="2" t="s">
        <v>50</v>
      </c>
      <c r="K185" s="2" t="s">
        <v>16</v>
      </c>
      <c r="L185" s="2">
        <v>3</v>
      </c>
      <c r="M185" s="18">
        <f t="shared" si="42"/>
        <v>1119.6600000000001</v>
      </c>
      <c r="T185" t="str">
        <f t="shared" si="43"/>
        <v>Completed</v>
      </c>
      <c r="U185" t="str">
        <f t="shared" si="44"/>
        <v>Yes</v>
      </c>
      <c r="V185" t="str">
        <f t="shared" si="45"/>
        <v>No</v>
      </c>
      <c r="X185">
        <f t="shared" si="46"/>
        <v>573</v>
      </c>
      <c r="Y185">
        <f t="shared" si="47"/>
        <v>450</v>
      </c>
      <c r="Z185" s="18">
        <f t="shared" si="48"/>
        <v>1098537.4901531704</v>
      </c>
      <c r="AA185" s="18">
        <f t="shared" si="49"/>
        <v>96724.388030634553</v>
      </c>
      <c r="AB185" s="17">
        <f t="shared" si="50"/>
        <v>3.9001122334455669</v>
      </c>
      <c r="AC185" s="2" t="s">
        <v>5044</v>
      </c>
      <c r="AD185" s="2" t="s">
        <v>42</v>
      </c>
      <c r="AE185" t="str">
        <f t="shared" si="51"/>
        <v>Beauty</v>
      </c>
      <c r="AF185" t="str">
        <f t="shared" si="52"/>
        <v>Beauty</v>
      </c>
      <c r="AG185" t="str" cm="1">
        <f t="array" ref="AG185">INDEX(AD:AD,ROW())</f>
        <v>Beauty</v>
      </c>
      <c r="AH185">
        <f t="shared" si="60"/>
        <v>64</v>
      </c>
      <c r="AI185" t="str">
        <f t="shared" si="53"/>
        <v>Beauty</v>
      </c>
      <c r="AK185">
        <f t="shared" si="54"/>
        <v>2025</v>
      </c>
      <c r="AL185">
        <f t="shared" si="55"/>
        <v>4</v>
      </c>
      <c r="AM185">
        <f t="shared" si="56"/>
        <v>25</v>
      </c>
      <c r="AN185">
        <f t="shared" si="57"/>
        <v>6</v>
      </c>
      <c r="AO185" t="str">
        <f t="shared" si="58"/>
        <v>Weekday</v>
      </c>
      <c r="AR185" s="20">
        <f t="shared" si="59"/>
        <v>0</v>
      </c>
    </row>
    <row r="186" spans="1:44" x14ac:dyDescent="0.35">
      <c r="A186" t="str">
        <f t="shared" si="41"/>
        <v>CUST0185</v>
      </c>
      <c r="B186" s="2" t="s">
        <v>356</v>
      </c>
      <c r="C186" s="4">
        <v>45119</v>
      </c>
      <c r="D186" s="2" t="s">
        <v>357</v>
      </c>
      <c r="E186" t="s">
        <v>5049</v>
      </c>
      <c r="F186" s="2" t="s">
        <v>13</v>
      </c>
      <c r="G186" s="2" t="s">
        <v>5045</v>
      </c>
      <c r="H186" s="2">
        <v>2</v>
      </c>
      <c r="I186" s="19">
        <v>898.2</v>
      </c>
      <c r="J186" s="2" t="s">
        <v>5046</v>
      </c>
      <c r="K186" s="2" t="s">
        <v>16</v>
      </c>
      <c r="L186" s="31"/>
      <c r="M186" s="18">
        <f t="shared" si="42"/>
        <v>1796.4</v>
      </c>
      <c r="T186" t="str">
        <f t="shared" si="43"/>
        <v>Completed</v>
      </c>
      <c r="U186" t="str">
        <f t="shared" si="44"/>
        <v>Yes</v>
      </c>
      <c r="V186" t="str">
        <f t="shared" si="45"/>
        <v>No</v>
      </c>
      <c r="X186">
        <f t="shared" si="46"/>
        <v>595</v>
      </c>
      <c r="Y186">
        <f t="shared" si="47"/>
        <v>444</v>
      </c>
      <c r="Z186" s="18">
        <f t="shared" si="48"/>
        <v>1463424.4009529033</v>
      </c>
      <c r="AA186" s="18">
        <f t="shared" si="49"/>
        <v>118285.78776560788</v>
      </c>
      <c r="AB186" s="17">
        <f t="shared" si="50"/>
        <v>3.8140589569160999</v>
      </c>
      <c r="AC186" s="2" t="s">
        <v>5045</v>
      </c>
      <c r="AD186" s="2" t="s">
        <v>13</v>
      </c>
      <c r="AE186" t="str">
        <f t="shared" si="51"/>
        <v>Home &amp; Kitchen</v>
      </c>
      <c r="AF186" t="str">
        <f t="shared" si="52"/>
        <v>Home &amp; Kitchen</v>
      </c>
      <c r="AG186" t="str" cm="1">
        <f t="array" ref="AG186">INDEX(AD:AD,ROW())</f>
        <v>Home &amp; Kitchen</v>
      </c>
      <c r="AH186">
        <f t="shared" si="60"/>
        <v>76</v>
      </c>
      <c r="AI186" t="str">
        <f t="shared" si="53"/>
        <v>Home &amp; Kitchen</v>
      </c>
      <c r="AK186">
        <f t="shared" si="54"/>
        <v>2023</v>
      </c>
      <c r="AL186">
        <f t="shared" si="55"/>
        <v>7</v>
      </c>
      <c r="AM186">
        <f t="shared" si="56"/>
        <v>12</v>
      </c>
      <c r="AN186">
        <f t="shared" si="57"/>
        <v>4</v>
      </c>
      <c r="AO186" t="str">
        <f t="shared" si="58"/>
        <v>Weekday</v>
      </c>
      <c r="AR186" s="20">
        <f t="shared" si="59"/>
        <v>0</v>
      </c>
    </row>
    <row r="187" spans="1:44" x14ac:dyDescent="0.35">
      <c r="A187" t="str">
        <f t="shared" si="41"/>
        <v>CUST0186</v>
      </c>
      <c r="B187" s="2" t="s">
        <v>358</v>
      </c>
      <c r="C187" s="4">
        <v>45649</v>
      </c>
      <c r="D187" s="2" t="s">
        <v>359</v>
      </c>
      <c r="E187" t="s">
        <v>5050</v>
      </c>
      <c r="F187" s="2" t="s">
        <v>19</v>
      </c>
      <c r="G187" s="2" t="s">
        <v>5039</v>
      </c>
      <c r="H187" s="2">
        <v>1</v>
      </c>
      <c r="I187" s="19">
        <v>1199.51</v>
      </c>
      <c r="J187" s="2" t="s">
        <v>15</v>
      </c>
      <c r="K187" s="2" t="s">
        <v>16</v>
      </c>
      <c r="L187" s="2">
        <v>5</v>
      </c>
      <c r="M187" s="18">
        <f t="shared" si="42"/>
        <v>1199.51</v>
      </c>
      <c r="T187" t="str">
        <f t="shared" si="43"/>
        <v>Completed</v>
      </c>
      <c r="U187" t="str">
        <f t="shared" si="44"/>
        <v>Yes</v>
      </c>
      <c r="V187" t="str">
        <f t="shared" si="45"/>
        <v>No</v>
      </c>
      <c r="X187">
        <f t="shared" si="46"/>
        <v>589</v>
      </c>
      <c r="Y187">
        <f t="shared" si="47"/>
        <v>426</v>
      </c>
      <c r="Z187" s="18">
        <f t="shared" si="48"/>
        <v>2759712.3299794244</v>
      </c>
      <c r="AA187" s="18">
        <f t="shared" si="49"/>
        <v>330643.50635802455</v>
      </c>
      <c r="AB187" s="17">
        <f t="shared" si="50"/>
        <v>3.8641711229946525</v>
      </c>
      <c r="AC187" s="2" t="s">
        <v>5039</v>
      </c>
      <c r="AD187" s="2" t="s">
        <v>19</v>
      </c>
      <c r="AE187" t="str">
        <f t="shared" si="51"/>
        <v>Electronics</v>
      </c>
      <c r="AF187" t="str">
        <f t="shared" si="52"/>
        <v>Electronics</v>
      </c>
      <c r="AG187" t="str" cm="1">
        <f t="array" ref="AG187">INDEX(AD:AD,ROW())</f>
        <v>Electronics</v>
      </c>
      <c r="AH187">
        <f t="shared" si="60"/>
        <v>3</v>
      </c>
      <c r="AI187" t="str">
        <f t="shared" si="53"/>
        <v>Electronics</v>
      </c>
      <c r="AK187">
        <f t="shared" si="54"/>
        <v>2024</v>
      </c>
      <c r="AL187">
        <f t="shared" si="55"/>
        <v>12</v>
      </c>
      <c r="AM187">
        <f t="shared" si="56"/>
        <v>23</v>
      </c>
      <c r="AN187">
        <f t="shared" si="57"/>
        <v>2</v>
      </c>
      <c r="AO187" t="str">
        <f t="shared" si="58"/>
        <v>Weekday</v>
      </c>
      <c r="AR187" s="20">
        <f t="shared" si="59"/>
        <v>0</v>
      </c>
    </row>
    <row r="188" spans="1:44" x14ac:dyDescent="0.35">
      <c r="A188" t="str">
        <f t="shared" si="41"/>
        <v>CUST0187</v>
      </c>
      <c r="B188" s="2" t="s">
        <v>360</v>
      </c>
      <c r="C188" s="4">
        <v>45111</v>
      </c>
      <c r="D188" s="2" t="s">
        <v>361</v>
      </c>
      <c r="E188" t="s">
        <v>5054</v>
      </c>
      <c r="F188" s="2" t="s">
        <v>29</v>
      </c>
      <c r="G188" s="2" t="s">
        <v>5043</v>
      </c>
      <c r="H188" s="2">
        <v>1</v>
      </c>
      <c r="I188" s="19">
        <v>1780.45</v>
      </c>
      <c r="J188" s="2" t="s">
        <v>5047</v>
      </c>
      <c r="K188" s="2" t="s">
        <v>16</v>
      </c>
      <c r="L188" s="2">
        <v>4</v>
      </c>
      <c r="M188" s="18">
        <f t="shared" si="42"/>
        <v>1780.45</v>
      </c>
      <c r="T188" t="str">
        <f t="shared" si="43"/>
        <v>Completed</v>
      </c>
      <c r="U188" t="str">
        <f t="shared" si="44"/>
        <v>Yes</v>
      </c>
      <c r="V188" t="str">
        <f t="shared" si="45"/>
        <v>No</v>
      </c>
      <c r="X188">
        <f t="shared" si="46"/>
        <v>558</v>
      </c>
      <c r="Y188">
        <f t="shared" si="47"/>
        <v>430</v>
      </c>
      <c r="Z188" s="18">
        <f t="shared" si="48"/>
        <v>1892867.2841657216</v>
      </c>
      <c r="AA188" s="18">
        <f t="shared" si="49"/>
        <v>199432.98236095349</v>
      </c>
      <c r="AB188" s="17">
        <f t="shared" si="50"/>
        <v>3.8949824970828471</v>
      </c>
      <c r="AC188" s="2" t="s">
        <v>5043</v>
      </c>
      <c r="AD188" s="2" t="s">
        <v>29</v>
      </c>
      <c r="AE188" t="str">
        <f t="shared" si="51"/>
        <v>Fashion</v>
      </c>
      <c r="AF188" t="str">
        <f t="shared" si="52"/>
        <v>Fashion</v>
      </c>
      <c r="AG188" t="str" cm="1">
        <f t="array" ref="AG188">INDEX(AD:AD,ROW())</f>
        <v>Fashion</v>
      </c>
      <c r="AH188">
        <f t="shared" si="60"/>
        <v>55</v>
      </c>
      <c r="AI188" t="str">
        <f t="shared" si="53"/>
        <v>Fashion</v>
      </c>
      <c r="AK188">
        <f t="shared" si="54"/>
        <v>2023</v>
      </c>
      <c r="AL188">
        <f t="shared" si="55"/>
        <v>7</v>
      </c>
      <c r="AM188">
        <f t="shared" si="56"/>
        <v>4</v>
      </c>
      <c r="AN188">
        <f t="shared" si="57"/>
        <v>3</v>
      </c>
      <c r="AO188" t="str">
        <f t="shared" si="58"/>
        <v>Weekday</v>
      </c>
      <c r="AR188" s="20">
        <f t="shared" si="59"/>
        <v>0</v>
      </c>
    </row>
    <row r="189" spans="1:44" x14ac:dyDescent="0.35">
      <c r="A189" t="str">
        <f t="shared" si="41"/>
        <v>CUST0188</v>
      </c>
      <c r="B189" s="2" t="s">
        <v>362</v>
      </c>
      <c r="C189" s="4">
        <v>45442</v>
      </c>
      <c r="D189" s="2" t="s">
        <v>363</v>
      </c>
      <c r="E189" t="s">
        <v>5055</v>
      </c>
      <c r="F189" s="2" t="s">
        <v>42</v>
      </c>
      <c r="G189" s="2" t="s">
        <v>43</v>
      </c>
      <c r="H189" s="2">
        <v>2</v>
      </c>
      <c r="I189" s="19">
        <v>663.82</v>
      </c>
      <c r="J189" s="2" t="s">
        <v>20</v>
      </c>
      <c r="K189" s="2" t="s">
        <v>16</v>
      </c>
      <c r="L189" s="2">
        <v>3</v>
      </c>
      <c r="M189" s="18">
        <f t="shared" si="42"/>
        <v>1327.64</v>
      </c>
      <c r="T189" t="str">
        <f t="shared" si="43"/>
        <v>Completed</v>
      </c>
      <c r="U189" t="str">
        <f t="shared" si="44"/>
        <v>Yes</v>
      </c>
      <c r="V189" t="str">
        <f t="shared" si="45"/>
        <v>No</v>
      </c>
      <c r="X189">
        <f t="shared" si="46"/>
        <v>567</v>
      </c>
      <c r="Y189">
        <f t="shared" si="47"/>
        <v>440</v>
      </c>
      <c r="Z189" s="18">
        <f t="shared" si="48"/>
        <v>1098537.4901531704</v>
      </c>
      <c r="AA189" s="18">
        <f t="shared" si="49"/>
        <v>96724.388030634553</v>
      </c>
      <c r="AB189" s="17">
        <f t="shared" si="50"/>
        <v>3.9001122334455669</v>
      </c>
      <c r="AC189" s="2" t="s">
        <v>43</v>
      </c>
      <c r="AD189" s="2" t="s">
        <v>42</v>
      </c>
      <c r="AE189" t="str">
        <f t="shared" si="51"/>
        <v>Beauty</v>
      </c>
      <c r="AF189" t="str">
        <f t="shared" si="52"/>
        <v>Beauty</v>
      </c>
      <c r="AG189" t="str" cm="1">
        <f t="array" ref="AG189">INDEX(AD:AD,ROW())</f>
        <v>Beauty</v>
      </c>
      <c r="AH189">
        <f t="shared" si="60"/>
        <v>10</v>
      </c>
      <c r="AI189" t="str">
        <f t="shared" si="53"/>
        <v>Beauty</v>
      </c>
      <c r="AK189">
        <f t="shared" si="54"/>
        <v>2024</v>
      </c>
      <c r="AL189">
        <f t="shared" si="55"/>
        <v>5</v>
      </c>
      <c r="AM189">
        <f t="shared" si="56"/>
        <v>30</v>
      </c>
      <c r="AN189">
        <f t="shared" si="57"/>
        <v>5</v>
      </c>
      <c r="AO189" t="str">
        <f t="shared" si="58"/>
        <v>Weekday</v>
      </c>
      <c r="AR189" s="20">
        <f t="shared" si="59"/>
        <v>0</v>
      </c>
    </row>
    <row r="190" spans="1:44" x14ac:dyDescent="0.35">
      <c r="A190" t="str">
        <f t="shared" si="41"/>
        <v>CUST0189</v>
      </c>
      <c r="B190" s="2" t="s">
        <v>364</v>
      </c>
      <c r="C190" s="4">
        <v>44982</v>
      </c>
      <c r="D190" s="2" t="s">
        <v>174</v>
      </c>
      <c r="E190" t="s">
        <v>5054</v>
      </c>
      <c r="F190" s="2" t="s">
        <v>29</v>
      </c>
      <c r="G190" s="2" t="s">
        <v>121</v>
      </c>
      <c r="H190" s="2">
        <v>1</v>
      </c>
      <c r="I190" s="19">
        <v>835.6</v>
      </c>
      <c r="J190" s="2" t="s">
        <v>15</v>
      </c>
      <c r="K190" s="2" t="s">
        <v>31</v>
      </c>
      <c r="L190" s="2">
        <v>4</v>
      </c>
      <c r="M190" s="18">
        <f t="shared" si="42"/>
        <v>835.6</v>
      </c>
      <c r="T190" t="str">
        <f t="shared" si="43"/>
        <v>Pending</v>
      </c>
      <c r="U190" t="str">
        <f t="shared" si="44"/>
        <v>No</v>
      </c>
      <c r="V190" t="str">
        <f t="shared" si="45"/>
        <v>Yes</v>
      </c>
      <c r="X190">
        <f t="shared" si="46"/>
        <v>558</v>
      </c>
      <c r="Y190">
        <f t="shared" si="47"/>
        <v>430</v>
      </c>
      <c r="Z190" s="18">
        <f t="shared" si="48"/>
        <v>1892867.2841657216</v>
      </c>
      <c r="AA190" s="18">
        <f t="shared" si="49"/>
        <v>199432.98236095349</v>
      </c>
      <c r="AB190" s="17">
        <f t="shared" si="50"/>
        <v>3.8949824970828471</v>
      </c>
      <c r="AC190" s="2" t="s">
        <v>121</v>
      </c>
      <c r="AD190" s="2" t="s">
        <v>29</v>
      </c>
      <c r="AE190" t="str">
        <f t="shared" si="51"/>
        <v>Fashion</v>
      </c>
      <c r="AF190" t="str">
        <f t="shared" si="52"/>
        <v>Fashion</v>
      </c>
      <c r="AG190" t="str" cm="1">
        <f t="array" ref="AG190">INDEX(AD:AD,ROW())</f>
        <v>Fashion</v>
      </c>
      <c r="AH190">
        <f t="shared" si="60"/>
        <v>45</v>
      </c>
      <c r="AI190" t="str">
        <f t="shared" si="53"/>
        <v>Fashion</v>
      </c>
      <c r="AK190">
        <f t="shared" si="54"/>
        <v>2023</v>
      </c>
      <c r="AL190">
        <f t="shared" si="55"/>
        <v>2</v>
      </c>
      <c r="AM190">
        <f t="shared" si="56"/>
        <v>25</v>
      </c>
      <c r="AN190">
        <f t="shared" si="57"/>
        <v>7</v>
      </c>
      <c r="AO190" t="str">
        <f t="shared" si="58"/>
        <v>Weekend</v>
      </c>
      <c r="AR190" s="20">
        <f t="shared" si="59"/>
        <v>0</v>
      </c>
    </row>
    <row r="191" spans="1:44" x14ac:dyDescent="0.35">
      <c r="A191" t="str">
        <f t="shared" si="41"/>
        <v>CUST0190</v>
      </c>
      <c r="B191" s="2" t="s">
        <v>365</v>
      </c>
      <c r="C191" s="4">
        <v>45049</v>
      </c>
      <c r="D191" s="2" t="s">
        <v>363</v>
      </c>
      <c r="E191" t="s">
        <v>5048</v>
      </c>
      <c r="F191" s="2" t="s">
        <v>19</v>
      </c>
      <c r="G191" s="2" t="s">
        <v>5039</v>
      </c>
      <c r="H191" s="2">
        <v>2</v>
      </c>
      <c r="I191" s="19">
        <v>1650.79</v>
      </c>
      <c r="J191" s="2" t="s">
        <v>50</v>
      </c>
      <c r="K191" s="2" t="s">
        <v>16</v>
      </c>
      <c r="L191" s="2">
        <v>2</v>
      </c>
      <c r="M191" s="18">
        <f t="shared" si="42"/>
        <v>3301.58</v>
      </c>
      <c r="T191" t="str">
        <f t="shared" si="43"/>
        <v>Completed</v>
      </c>
      <c r="U191" t="str">
        <f t="shared" si="44"/>
        <v>Yes</v>
      </c>
      <c r="V191" t="str">
        <f t="shared" si="45"/>
        <v>No</v>
      </c>
      <c r="X191">
        <f t="shared" si="46"/>
        <v>590</v>
      </c>
      <c r="Y191">
        <f t="shared" si="47"/>
        <v>451</v>
      </c>
      <c r="Z191" s="18">
        <f t="shared" si="48"/>
        <v>2759712.3299794244</v>
      </c>
      <c r="AA191" s="18">
        <f t="shared" si="49"/>
        <v>330643.50635802455</v>
      </c>
      <c r="AB191" s="17">
        <f t="shared" si="50"/>
        <v>3.8641711229946525</v>
      </c>
      <c r="AC191" s="2" t="s">
        <v>5039</v>
      </c>
      <c r="AD191" s="2" t="s">
        <v>19</v>
      </c>
      <c r="AE191" t="str">
        <f t="shared" si="51"/>
        <v>Electronics</v>
      </c>
      <c r="AF191" t="str">
        <f t="shared" si="52"/>
        <v>Electronics</v>
      </c>
      <c r="AG191" t="str" cm="1">
        <f t="array" ref="AG191">INDEX(AD:AD,ROW())</f>
        <v>Electronics</v>
      </c>
      <c r="AH191">
        <f t="shared" si="60"/>
        <v>3</v>
      </c>
      <c r="AI191" t="str">
        <f t="shared" si="53"/>
        <v>Electronics</v>
      </c>
      <c r="AK191">
        <f t="shared" si="54"/>
        <v>2023</v>
      </c>
      <c r="AL191">
        <f t="shared" si="55"/>
        <v>5</v>
      </c>
      <c r="AM191">
        <f t="shared" si="56"/>
        <v>3</v>
      </c>
      <c r="AN191">
        <f t="shared" si="57"/>
        <v>4</v>
      </c>
      <c r="AO191" t="str">
        <f t="shared" si="58"/>
        <v>Weekday</v>
      </c>
      <c r="AR191" s="20">
        <f t="shared" si="59"/>
        <v>0</v>
      </c>
    </row>
    <row r="192" spans="1:44" x14ac:dyDescent="0.35">
      <c r="A192" t="str">
        <f t="shared" si="41"/>
        <v>CUST0191</v>
      </c>
      <c r="B192" s="2" t="s">
        <v>366</v>
      </c>
      <c r="C192" s="4">
        <v>45655</v>
      </c>
      <c r="D192" s="2" t="s">
        <v>367</v>
      </c>
      <c r="E192" t="s">
        <v>5055</v>
      </c>
      <c r="F192" s="2" t="s">
        <v>23</v>
      </c>
      <c r="G192" s="2" t="s">
        <v>75</v>
      </c>
      <c r="H192" s="2">
        <v>3</v>
      </c>
      <c r="I192" s="19">
        <v>613.23</v>
      </c>
      <c r="J192" s="2" t="s">
        <v>5047</v>
      </c>
      <c r="K192" s="2" t="s">
        <v>16</v>
      </c>
      <c r="L192" s="2">
        <v>5</v>
      </c>
      <c r="M192" s="18">
        <f t="shared" si="42"/>
        <v>1839.69</v>
      </c>
      <c r="T192" t="str">
        <f t="shared" si="43"/>
        <v>Completed</v>
      </c>
      <c r="U192" t="str">
        <f t="shared" si="44"/>
        <v>Yes</v>
      </c>
      <c r="V192" t="str">
        <f t="shared" si="45"/>
        <v>No</v>
      </c>
      <c r="X192">
        <f t="shared" si="46"/>
        <v>567</v>
      </c>
      <c r="Y192">
        <f t="shared" si="47"/>
        <v>440</v>
      </c>
      <c r="Z192" s="18">
        <f t="shared" si="48"/>
        <v>594714.6477588166</v>
      </c>
      <c r="AA192" s="18">
        <f t="shared" si="49"/>
        <v>60882.938065984097</v>
      </c>
      <c r="AB192" s="17">
        <f t="shared" si="50"/>
        <v>3.804733727810651</v>
      </c>
      <c r="AC192" s="2" t="s">
        <v>75</v>
      </c>
      <c r="AD192" s="2" t="s">
        <v>23</v>
      </c>
      <c r="AE192" t="str">
        <f t="shared" si="51"/>
        <v>Books</v>
      </c>
      <c r="AF192" t="str">
        <f t="shared" si="52"/>
        <v>Books</v>
      </c>
      <c r="AG192" t="str" cm="1">
        <f t="array" ref="AG192">INDEX(AD:AD,ROW())</f>
        <v>Books</v>
      </c>
      <c r="AH192">
        <f t="shared" si="60"/>
        <v>23</v>
      </c>
      <c r="AI192" t="str">
        <f t="shared" si="53"/>
        <v>Books</v>
      </c>
      <c r="AK192">
        <f t="shared" si="54"/>
        <v>2024</v>
      </c>
      <c r="AL192">
        <f t="shared" si="55"/>
        <v>12</v>
      </c>
      <c r="AM192">
        <f t="shared" si="56"/>
        <v>29</v>
      </c>
      <c r="AN192">
        <f t="shared" si="57"/>
        <v>1</v>
      </c>
      <c r="AO192" t="str">
        <f t="shared" si="58"/>
        <v>Weekend</v>
      </c>
      <c r="AR192" s="20">
        <f t="shared" si="59"/>
        <v>0</v>
      </c>
    </row>
    <row r="193" spans="1:44" x14ac:dyDescent="0.35">
      <c r="A193" t="str">
        <f t="shared" si="41"/>
        <v>CUST0192</v>
      </c>
      <c r="B193" s="2" t="s">
        <v>368</v>
      </c>
      <c r="C193" s="4">
        <v>45822</v>
      </c>
      <c r="D193" s="2" t="s">
        <v>250</v>
      </c>
      <c r="E193" t="s">
        <v>5054</v>
      </c>
      <c r="F193" s="2" t="s">
        <v>19</v>
      </c>
      <c r="G193" s="2" t="s">
        <v>5039</v>
      </c>
      <c r="H193" s="2">
        <v>3</v>
      </c>
      <c r="I193" s="19">
        <v>3110.26</v>
      </c>
      <c r="J193" s="2" t="s">
        <v>5047</v>
      </c>
      <c r="K193" s="2" t="s">
        <v>76</v>
      </c>
      <c r="L193" s="2">
        <v>5</v>
      </c>
      <c r="M193" s="18">
        <f t="shared" si="42"/>
        <v>9330.7800000000007</v>
      </c>
      <c r="T193" t="str">
        <f t="shared" si="43"/>
        <v>Completed</v>
      </c>
      <c r="U193" t="str">
        <f t="shared" si="44"/>
        <v>No</v>
      </c>
      <c r="V193" t="str">
        <f t="shared" si="45"/>
        <v>No</v>
      </c>
      <c r="X193">
        <f t="shared" si="46"/>
        <v>558</v>
      </c>
      <c r="Y193">
        <f t="shared" si="47"/>
        <v>430</v>
      </c>
      <c r="Z193" s="18">
        <f t="shared" si="48"/>
        <v>2759712.3299794244</v>
      </c>
      <c r="AA193" s="18">
        <f t="shared" si="49"/>
        <v>330643.50635802455</v>
      </c>
      <c r="AB193" s="17">
        <f t="shared" si="50"/>
        <v>3.8641711229946525</v>
      </c>
      <c r="AC193" s="2" t="s">
        <v>5039</v>
      </c>
      <c r="AD193" s="2" t="s">
        <v>19</v>
      </c>
      <c r="AE193" t="str">
        <f t="shared" si="51"/>
        <v>Electronics</v>
      </c>
      <c r="AF193" t="str">
        <f t="shared" si="52"/>
        <v>Electronics</v>
      </c>
      <c r="AG193" t="str" cm="1">
        <f t="array" ref="AG193">INDEX(AD:AD,ROW())</f>
        <v>Electronics</v>
      </c>
      <c r="AH193">
        <f t="shared" si="60"/>
        <v>3</v>
      </c>
      <c r="AI193" t="str">
        <f t="shared" si="53"/>
        <v>Electronics</v>
      </c>
      <c r="AK193">
        <f t="shared" si="54"/>
        <v>2025</v>
      </c>
      <c r="AL193">
        <f t="shared" si="55"/>
        <v>6</v>
      </c>
      <c r="AM193">
        <f t="shared" si="56"/>
        <v>14</v>
      </c>
      <c r="AN193">
        <f t="shared" si="57"/>
        <v>7</v>
      </c>
      <c r="AO193" t="str">
        <f t="shared" si="58"/>
        <v>Weekend</v>
      </c>
      <c r="AR193" s="20">
        <f t="shared" si="59"/>
        <v>1</v>
      </c>
    </row>
    <row r="194" spans="1:44" x14ac:dyDescent="0.35">
      <c r="A194" t="str">
        <f t="shared" si="41"/>
        <v>CUST0193</v>
      </c>
      <c r="B194" s="2" t="s">
        <v>369</v>
      </c>
      <c r="C194" s="4">
        <v>45685</v>
      </c>
      <c r="D194" s="2" t="s">
        <v>370</v>
      </c>
      <c r="E194" t="s">
        <v>5048</v>
      </c>
      <c r="F194" s="2" t="s">
        <v>42</v>
      </c>
      <c r="G194" s="2" t="s">
        <v>43</v>
      </c>
      <c r="H194" s="2">
        <v>1</v>
      </c>
      <c r="I194" s="19">
        <v>480.46</v>
      </c>
      <c r="J194" s="2" t="s">
        <v>5046</v>
      </c>
      <c r="K194" s="2" t="s">
        <v>16</v>
      </c>
      <c r="L194" s="2">
        <v>5</v>
      </c>
      <c r="M194" s="18">
        <f t="shared" si="42"/>
        <v>480.46</v>
      </c>
      <c r="T194" t="str">
        <f t="shared" si="43"/>
        <v>Completed</v>
      </c>
      <c r="U194" t="str">
        <f t="shared" si="44"/>
        <v>No</v>
      </c>
      <c r="V194" t="str">
        <f t="shared" si="45"/>
        <v>No</v>
      </c>
      <c r="X194">
        <f t="shared" si="46"/>
        <v>590</v>
      </c>
      <c r="Y194">
        <f t="shared" si="47"/>
        <v>451</v>
      </c>
      <c r="Z194" s="18">
        <f t="shared" si="48"/>
        <v>1098537.4901531704</v>
      </c>
      <c r="AA194" s="18">
        <f t="shared" si="49"/>
        <v>96724.388030634553</v>
      </c>
      <c r="AB194" s="17">
        <f t="shared" si="50"/>
        <v>3.9001122334455669</v>
      </c>
      <c r="AC194" s="2" t="s">
        <v>43</v>
      </c>
      <c r="AD194" s="2" t="s">
        <v>42</v>
      </c>
      <c r="AE194" t="str">
        <f t="shared" si="51"/>
        <v>Beauty</v>
      </c>
      <c r="AF194" t="str">
        <f t="shared" si="52"/>
        <v>Beauty</v>
      </c>
      <c r="AG194" t="str" cm="1">
        <f t="array" ref="AG194">INDEX(AD:AD,ROW())</f>
        <v>Beauty</v>
      </c>
      <c r="AH194">
        <f t="shared" si="60"/>
        <v>10</v>
      </c>
      <c r="AI194" t="str">
        <f t="shared" si="53"/>
        <v>Beauty</v>
      </c>
      <c r="AK194">
        <f t="shared" si="54"/>
        <v>2025</v>
      </c>
      <c r="AL194">
        <f t="shared" si="55"/>
        <v>1</v>
      </c>
      <c r="AM194">
        <f t="shared" si="56"/>
        <v>28</v>
      </c>
      <c r="AN194">
        <f t="shared" si="57"/>
        <v>3</v>
      </c>
      <c r="AO194" t="str">
        <f t="shared" si="58"/>
        <v>Weekday</v>
      </c>
      <c r="AR194" s="20">
        <f t="shared" si="59"/>
        <v>0</v>
      </c>
    </row>
    <row r="195" spans="1:44" x14ac:dyDescent="0.35">
      <c r="A195" t="str">
        <f t="shared" ref="A195:A258" si="61">"CUST"&amp;TEXT(ROW()-1,"0000")</f>
        <v>CUST0194</v>
      </c>
      <c r="B195" s="2" t="s">
        <v>371</v>
      </c>
      <c r="C195" s="4">
        <v>44992</v>
      </c>
      <c r="D195" s="2" t="s">
        <v>102</v>
      </c>
      <c r="E195" t="s">
        <v>5052</v>
      </c>
      <c r="F195" s="2" t="s">
        <v>42</v>
      </c>
      <c r="G195" s="2" t="s">
        <v>43</v>
      </c>
      <c r="H195" s="2">
        <v>2</v>
      </c>
      <c r="I195" s="19">
        <v>805.92</v>
      </c>
      <c r="J195" s="2" t="s">
        <v>20</v>
      </c>
      <c r="K195" s="2" t="s">
        <v>16</v>
      </c>
      <c r="L195" s="2">
        <v>4</v>
      </c>
      <c r="M195" s="18">
        <f t="shared" ref="M195:M258" si="62">H195*I195</f>
        <v>1611.84</v>
      </c>
      <c r="T195" t="str">
        <f t="shared" ref="T195:T258" si="63">IF(K195="Cancelled","Lost Sale",IF(K195="Pending","Pending","Completed"))</f>
        <v>Completed</v>
      </c>
      <c r="U195" t="str">
        <f t="shared" ref="U195:U258" si="64">IF(AND(K195="Delivered",M195&gt;1000),"Yes","No")</f>
        <v>Yes</v>
      </c>
      <c r="V195" t="str">
        <f t="shared" ref="V195:V258" si="65">IF(OR(K195="Cancelled",K195="Pending"),"Yes","No")</f>
        <v>No</v>
      </c>
      <c r="X195">
        <f t="shared" ref="X195:X258" si="66">COUNTIF($E$2:$E$4701,E195)</f>
        <v>573</v>
      </c>
      <c r="Y195">
        <f t="shared" ref="Y195:Y258" si="67">COUNTIFS($E$2:$E$4701,E195,$K$2:$K$4701,"Delivered")</f>
        <v>450</v>
      </c>
      <c r="Z195" s="18">
        <f t="shared" ref="Z195:Z258" si="68">SUMIF($F$2:$F$4701,F195,$M$2:$M$4701)</f>
        <v>1098537.4901531704</v>
      </c>
      <c r="AA195" s="18">
        <f t="shared" ref="AA195:AA258" si="69">SUMIFS($M$2:$M$4701,$F$2:$F$4701,F195,$K$2:$K$4701,"Pending")</f>
        <v>96724.388030634553</v>
      </c>
      <c r="AB195" s="17">
        <f t="shared" ref="AB195:AB258" si="70">AVERAGEIF($F$2:$F$4701,F195,$L$2:$L$4701)</f>
        <v>3.9001122334455669</v>
      </c>
      <c r="AC195" s="2" t="s">
        <v>43</v>
      </c>
      <c r="AD195" s="2" t="s">
        <v>42</v>
      </c>
      <c r="AE195" t="str">
        <f t="shared" ref="AE195:AE258" si="71">VLOOKUP(G195,$AC$2:$AD$4738,2,FALSE)</f>
        <v>Beauty</v>
      </c>
      <c r="AF195" t="str">
        <f t="shared" ref="AF195:AF258" si="72">_xlfn.XLOOKUP(G195,AC:AC,AD:AD)</f>
        <v>Beauty</v>
      </c>
      <c r="AG195" t="str" cm="1">
        <f t="array" ref="AG195">INDEX(AD:AD,ROW())</f>
        <v>Beauty</v>
      </c>
      <c r="AH195">
        <f t="shared" si="60"/>
        <v>10</v>
      </c>
      <c r="AI195" t="str">
        <f t="shared" ref="AI195:AI258" si="73">INDEX(AD:AD,MATCH(G195,AC:AC,0))</f>
        <v>Beauty</v>
      </c>
      <c r="AK195">
        <f t="shared" ref="AK195:AK258" si="74">YEAR(C195)</f>
        <v>2023</v>
      </c>
      <c r="AL195">
        <f t="shared" ref="AL195:AL258" si="75">MONTH(C195)</f>
        <v>3</v>
      </c>
      <c r="AM195">
        <f t="shared" ref="AM195:AM258" si="76">DAY(C195)</f>
        <v>7</v>
      </c>
      <c r="AN195">
        <f t="shared" ref="AN195:AN258" si="77">WEEKDAY(C195)</f>
        <v>3</v>
      </c>
      <c r="AO195" t="str">
        <f t="shared" ref="AO195:AO258" si="78">IF(WEEKDAY(C195,2)&gt;5,"Weekend","Weekday")</f>
        <v>Weekday</v>
      </c>
      <c r="AR195" s="20">
        <f t="shared" ref="AR195:AR258" si="79">IF(OR(K195="Cancelled",K195="Returned"),1,0)</f>
        <v>0</v>
      </c>
    </row>
    <row r="196" spans="1:44" x14ac:dyDescent="0.35">
      <c r="A196" t="str">
        <f t="shared" si="61"/>
        <v>CUST0195</v>
      </c>
      <c r="B196" s="2" t="s">
        <v>372</v>
      </c>
      <c r="C196" s="4">
        <v>45351</v>
      </c>
      <c r="D196" s="2" t="s">
        <v>259</v>
      </c>
      <c r="E196" t="s">
        <v>5052</v>
      </c>
      <c r="F196" s="2" t="s">
        <v>29</v>
      </c>
      <c r="G196" s="2" t="s">
        <v>121</v>
      </c>
      <c r="H196" s="2">
        <v>1</v>
      </c>
      <c r="I196" s="19">
        <v>398.37</v>
      </c>
      <c r="J196" s="2" t="s">
        <v>50</v>
      </c>
      <c r="K196" s="2" t="s">
        <v>16</v>
      </c>
      <c r="L196" s="2">
        <v>4</v>
      </c>
      <c r="M196" s="18">
        <f t="shared" si="62"/>
        <v>398.37</v>
      </c>
      <c r="T196" t="str">
        <f t="shared" si="63"/>
        <v>Completed</v>
      </c>
      <c r="U196" t="str">
        <f t="shared" si="64"/>
        <v>No</v>
      </c>
      <c r="V196" t="str">
        <f t="shared" si="65"/>
        <v>No</v>
      </c>
      <c r="X196">
        <f t="shared" si="66"/>
        <v>573</v>
      </c>
      <c r="Y196">
        <f t="shared" si="67"/>
        <v>450</v>
      </c>
      <c r="Z196" s="18">
        <f t="shared" si="68"/>
        <v>1892867.2841657216</v>
      </c>
      <c r="AA196" s="18">
        <f t="shared" si="69"/>
        <v>199432.98236095349</v>
      </c>
      <c r="AB196" s="17">
        <f t="shared" si="70"/>
        <v>3.8949824970828471</v>
      </c>
      <c r="AC196" s="2" t="s">
        <v>121</v>
      </c>
      <c r="AD196" s="2" t="s">
        <v>29</v>
      </c>
      <c r="AE196" t="str">
        <f t="shared" si="71"/>
        <v>Fashion</v>
      </c>
      <c r="AF196" t="str">
        <f t="shared" si="72"/>
        <v>Fashion</v>
      </c>
      <c r="AG196" t="str" cm="1">
        <f t="array" ref="AG196">INDEX(AD:AD,ROW())</f>
        <v>Fashion</v>
      </c>
      <c r="AH196">
        <f t="shared" si="60"/>
        <v>45</v>
      </c>
      <c r="AI196" t="str">
        <f t="shared" si="73"/>
        <v>Fashion</v>
      </c>
      <c r="AK196">
        <f t="shared" si="74"/>
        <v>2024</v>
      </c>
      <c r="AL196">
        <f t="shared" si="75"/>
        <v>2</v>
      </c>
      <c r="AM196">
        <f t="shared" si="76"/>
        <v>29</v>
      </c>
      <c r="AN196">
        <f t="shared" si="77"/>
        <v>5</v>
      </c>
      <c r="AO196" t="str">
        <f t="shared" si="78"/>
        <v>Weekday</v>
      </c>
      <c r="AR196" s="20">
        <f t="shared" si="79"/>
        <v>0</v>
      </c>
    </row>
    <row r="197" spans="1:44" x14ac:dyDescent="0.35">
      <c r="A197" t="str">
        <f t="shared" si="61"/>
        <v>CUST0196</v>
      </c>
      <c r="B197" s="2" t="s">
        <v>373</v>
      </c>
      <c r="C197" s="4">
        <v>45214</v>
      </c>
      <c r="D197" s="2" t="s">
        <v>374</v>
      </c>
      <c r="E197" t="s">
        <v>5051</v>
      </c>
      <c r="F197" s="2" t="s">
        <v>13</v>
      </c>
      <c r="G197" s="2" t="s">
        <v>5045</v>
      </c>
      <c r="H197" s="2">
        <v>1</v>
      </c>
      <c r="I197" s="19">
        <v>1114.92</v>
      </c>
      <c r="J197" s="2" t="s">
        <v>15</v>
      </c>
      <c r="K197" s="2" t="s">
        <v>16</v>
      </c>
      <c r="L197" s="2">
        <v>4</v>
      </c>
      <c r="M197" s="18">
        <f t="shared" si="62"/>
        <v>1114.92</v>
      </c>
      <c r="T197" t="str">
        <f t="shared" si="63"/>
        <v>Completed</v>
      </c>
      <c r="U197" t="str">
        <f t="shared" si="64"/>
        <v>Yes</v>
      </c>
      <c r="V197" t="str">
        <f t="shared" si="65"/>
        <v>No</v>
      </c>
      <c r="X197">
        <f t="shared" si="66"/>
        <v>619</v>
      </c>
      <c r="Y197">
        <f t="shared" si="67"/>
        <v>468</v>
      </c>
      <c r="Z197" s="18">
        <f t="shared" si="68"/>
        <v>1463424.4009529033</v>
      </c>
      <c r="AA197" s="18">
        <f t="shared" si="69"/>
        <v>118285.78776560788</v>
      </c>
      <c r="AB197" s="17">
        <f t="shared" si="70"/>
        <v>3.8140589569160999</v>
      </c>
      <c r="AC197" s="2" t="s">
        <v>5045</v>
      </c>
      <c r="AD197" s="2" t="s">
        <v>13</v>
      </c>
      <c r="AE197" t="str">
        <f t="shared" si="71"/>
        <v>Home &amp; Kitchen</v>
      </c>
      <c r="AF197" t="str">
        <f t="shared" si="72"/>
        <v>Home &amp; Kitchen</v>
      </c>
      <c r="AG197" t="str" cm="1">
        <f t="array" ref="AG197">INDEX(AD:AD,ROW())</f>
        <v>Home &amp; Kitchen</v>
      </c>
      <c r="AH197">
        <f t="shared" si="60"/>
        <v>76</v>
      </c>
      <c r="AI197" t="str">
        <f t="shared" si="73"/>
        <v>Home &amp; Kitchen</v>
      </c>
      <c r="AK197">
        <f t="shared" si="74"/>
        <v>2023</v>
      </c>
      <c r="AL197">
        <f t="shared" si="75"/>
        <v>10</v>
      </c>
      <c r="AM197">
        <f t="shared" si="76"/>
        <v>15</v>
      </c>
      <c r="AN197">
        <f t="shared" si="77"/>
        <v>1</v>
      </c>
      <c r="AO197" t="str">
        <f t="shared" si="78"/>
        <v>Weekend</v>
      </c>
      <c r="AR197" s="20">
        <f t="shared" si="79"/>
        <v>0</v>
      </c>
    </row>
    <row r="198" spans="1:44" x14ac:dyDescent="0.35">
      <c r="A198" t="str">
        <f t="shared" si="61"/>
        <v>CUST0197</v>
      </c>
      <c r="B198" s="2" t="s">
        <v>375</v>
      </c>
      <c r="C198" s="4">
        <v>45768</v>
      </c>
      <c r="D198" s="2" t="s">
        <v>353</v>
      </c>
      <c r="E198" t="s">
        <v>5048</v>
      </c>
      <c r="F198" s="2" t="s">
        <v>13</v>
      </c>
      <c r="G198" s="2" t="s">
        <v>95</v>
      </c>
      <c r="H198" s="2">
        <v>1</v>
      </c>
      <c r="I198" s="19">
        <v>791.47</v>
      </c>
      <c r="J198" s="2" t="s">
        <v>5047</v>
      </c>
      <c r="K198" s="2" t="s">
        <v>16</v>
      </c>
      <c r="L198" s="2">
        <v>4</v>
      </c>
      <c r="M198" s="18">
        <f t="shared" si="62"/>
        <v>791.47</v>
      </c>
      <c r="T198" t="str">
        <f t="shared" si="63"/>
        <v>Completed</v>
      </c>
      <c r="U198" t="str">
        <f t="shared" si="64"/>
        <v>No</v>
      </c>
      <c r="V198" t="str">
        <f t="shared" si="65"/>
        <v>No</v>
      </c>
      <c r="X198">
        <f t="shared" si="66"/>
        <v>590</v>
      </c>
      <c r="Y198">
        <f t="shared" si="67"/>
        <v>451</v>
      </c>
      <c r="Z198" s="18">
        <f t="shared" si="68"/>
        <v>1463424.4009529033</v>
      </c>
      <c r="AA198" s="18">
        <f t="shared" si="69"/>
        <v>118285.78776560788</v>
      </c>
      <c r="AB198" s="17">
        <f t="shared" si="70"/>
        <v>3.8140589569160999</v>
      </c>
      <c r="AC198" s="2" t="s">
        <v>95</v>
      </c>
      <c r="AD198" s="2" t="s">
        <v>13</v>
      </c>
      <c r="AE198" t="str">
        <f t="shared" si="71"/>
        <v>Home &amp; Kitchen</v>
      </c>
      <c r="AF198" t="str">
        <f t="shared" si="72"/>
        <v>Home &amp; Kitchen</v>
      </c>
      <c r="AG198" t="str" cm="1">
        <f t="array" ref="AG198">INDEX(AD:AD,ROW())</f>
        <v>Home &amp; Kitchen</v>
      </c>
      <c r="AH198">
        <f t="shared" si="60"/>
        <v>32</v>
      </c>
      <c r="AI198" t="str">
        <f t="shared" si="73"/>
        <v>Home &amp; Kitchen</v>
      </c>
      <c r="AK198">
        <f t="shared" si="74"/>
        <v>2025</v>
      </c>
      <c r="AL198">
        <f t="shared" si="75"/>
        <v>4</v>
      </c>
      <c r="AM198">
        <f t="shared" si="76"/>
        <v>21</v>
      </c>
      <c r="AN198">
        <f t="shared" si="77"/>
        <v>2</v>
      </c>
      <c r="AO198" t="str">
        <f t="shared" si="78"/>
        <v>Weekday</v>
      </c>
      <c r="AR198" s="20">
        <f t="shared" si="79"/>
        <v>0</v>
      </c>
    </row>
    <row r="199" spans="1:44" x14ac:dyDescent="0.35">
      <c r="A199" t="str">
        <f t="shared" si="61"/>
        <v>CUST0198</v>
      </c>
      <c r="B199" s="2" t="s">
        <v>376</v>
      </c>
      <c r="C199" s="4">
        <v>45645</v>
      </c>
      <c r="D199" s="2" t="s">
        <v>377</v>
      </c>
      <c r="E199" t="s">
        <v>5055</v>
      </c>
      <c r="F199" s="2" t="s">
        <v>23</v>
      </c>
      <c r="G199" s="2" t="s">
        <v>68</v>
      </c>
      <c r="H199" s="2">
        <v>1</v>
      </c>
      <c r="I199" s="19">
        <v>730.9</v>
      </c>
      <c r="J199" s="2" t="s">
        <v>20</v>
      </c>
      <c r="K199" s="2" t="s">
        <v>16</v>
      </c>
      <c r="L199" s="2">
        <v>5</v>
      </c>
      <c r="M199" s="18">
        <f t="shared" si="62"/>
        <v>730.9</v>
      </c>
      <c r="T199" t="str">
        <f t="shared" si="63"/>
        <v>Completed</v>
      </c>
      <c r="U199" t="str">
        <f t="shared" si="64"/>
        <v>No</v>
      </c>
      <c r="V199" t="str">
        <f t="shared" si="65"/>
        <v>No</v>
      </c>
      <c r="X199">
        <f t="shared" si="66"/>
        <v>567</v>
      </c>
      <c r="Y199">
        <f t="shared" si="67"/>
        <v>440</v>
      </c>
      <c r="Z199" s="18">
        <f t="shared" si="68"/>
        <v>594714.6477588166</v>
      </c>
      <c r="AA199" s="18">
        <f t="shared" si="69"/>
        <v>60882.938065984097</v>
      </c>
      <c r="AB199" s="17">
        <f t="shared" si="70"/>
        <v>3.804733727810651</v>
      </c>
      <c r="AC199" s="2" t="s">
        <v>68</v>
      </c>
      <c r="AD199" s="2" t="s">
        <v>23</v>
      </c>
      <c r="AE199" t="str">
        <f t="shared" si="71"/>
        <v>Books</v>
      </c>
      <c r="AF199" t="str">
        <f t="shared" si="72"/>
        <v>Books</v>
      </c>
      <c r="AG199" t="str" cm="1">
        <f t="array" ref="AG199">INDEX(AD:AD,ROW())</f>
        <v>Books</v>
      </c>
      <c r="AH199">
        <f t="shared" si="60"/>
        <v>20</v>
      </c>
      <c r="AI199" t="str">
        <f t="shared" si="73"/>
        <v>Books</v>
      </c>
      <c r="AK199">
        <f t="shared" si="74"/>
        <v>2024</v>
      </c>
      <c r="AL199">
        <f t="shared" si="75"/>
        <v>12</v>
      </c>
      <c r="AM199">
        <f t="shared" si="76"/>
        <v>19</v>
      </c>
      <c r="AN199">
        <f t="shared" si="77"/>
        <v>5</v>
      </c>
      <c r="AO199" t="str">
        <f t="shared" si="78"/>
        <v>Weekday</v>
      </c>
      <c r="AR199" s="20">
        <f t="shared" si="79"/>
        <v>0</v>
      </c>
    </row>
    <row r="200" spans="1:44" x14ac:dyDescent="0.35">
      <c r="A200" t="str">
        <f t="shared" si="61"/>
        <v>CUST0199</v>
      </c>
      <c r="B200" s="2" t="s">
        <v>378</v>
      </c>
      <c r="C200" s="4">
        <v>45533</v>
      </c>
      <c r="D200" s="2" t="s">
        <v>110</v>
      </c>
      <c r="E200" t="s">
        <v>5055</v>
      </c>
      <c r="F200" s="2" t="s">
        <v>19</v>
      </c>
      <c r="G200" s="2" t="s">
        <v>60</v>
      </c>
      <c r="H200" s="2">
        <v>1</v>
      </c>
      <c r="I200" s="19">
        <v>687.96</v>
      </c>
      <c r="J200" s="2" t="s">
        <v>50</v>
      </c>
      <c r="K200" s="2" t="s">
        <v>16</v>
      </c>
      <c r="L200" s="2">
        <v>5</v>
      </c>
      <c r="M200" s="18">
        <f t="shared" si="62"/>
        <v>687.96</v>
      </c>
      <c r="T200" t="str">
        <f t="shared" si="63"/>
        <v>Completed</v>
      </c>
      <c r="U200" t="str">
        <f t="shared" si="64"/>
        <v>No</v>
      </c>
      <c r="V200" t="str">
        <f t="shared" si="65"/>
        <v>No</v>
      </c>
      <c r="X200">
        <f t="shared" si="66"/>
        <v>567</v>
      </c>
      <c r="Y200">
        <f t="shared" si="67"/>
        <v>440</v>
      </c>
      <c r="Z200" s="18">
        <f t="shared" si="68"/>
        <v>2759712.3299794244</v>
      </c>
      <c r="AA200" s="18">
        <f t="shared" si="69"/>
        <v>330643.50635802455</v>
      </c>
      <c r="AB200" s="17">
        <f t="shared" si="70"/>
        <v>3.8641711229946525</v>
      </c>
      <c r="AC200" s="2" t="s">
        <v>60</v>
      </c>
      <c r="AD200" s="2" t="s">
        <v>19</v>
      </c>
      <c r="AE200" t="str">
        <f t="shared" si="71"/>
        <v>Electronics</v>
      </c>
      <c r="AF200" t="str">
        <f t="shared" si="72"/>
        <v>Electronics</v>
      </c>
      <c r="AG200" t="str" cm="1">
        <f t="array" ref="AG200">INDEX(AD:AD,ROW())</f>
        <v>Electronics</v>
      </c>
      <c r="AH200">
        <f t="shared" si="60"/>
        <v>17</v>
      </c>
      <c r="AI200" t="str">
        <f t="shared" si="73"/>
        <v>Electronics</v>
      </c>
      <c r="AK200">
        <f t="shared" si="74"/>
        <v>2024</v>
      </c>
      <c r="AL200">
        <f t="shared" si="75"/>
        <v>8</v>
      </c>
      <c r="AM200">
        <f t="shared" si="76"/>
        <v>29</v>
      </c>
      <c r="AN200">
        <f t="shared" si="77"/>
        <v>5</v>
      </c>
      <c r="AO200" t="str">
        <f t="shared" si="78"/>
        <v>Weekday</v>
      </c>
      <c r="AR200" s="20">
        <f t="shared" si="79"/>
        <v>0</v>
      </c>
    </row>
    <row r="201" spans="1:44" x14ac:dyDescent="0.35">
      <c r="A201" t="str">
        <f t="shared" si="61"/>
        <v>CUST0200</v>
      </c>
      <c r="B201" s="2" t="s">
        <v>379</v>
      </c>
      <c r="C201" s="4">
        <v>45123</v>
      </c>
      <c r="D201" s="2" t="s">
        <v>380</v>
      </c>
      <c r="E201" t="s">
        <v>5054</v>
      </c>
      <c r="F201" s="2" t="s">
        <v>42</v>
      </c>
      <c r="G201" s="2" t="s">
        <v>43</v>
      </c>
      <c r="H201" s="2">
        <v>2</v>
      </c>
      <c r="I201" s="19">
        <v>630.79</v>
      </c>
      <c r="J201" s="2" t="s">
        <v>50</v>
      </c>
      <c r="K201" s="2" t="s">
        <v>16</v>
      </c>
      <c r="L201" s="2">
        <v>5</v>
      </c>
      <c r="M201" s="18">
        <f t="shared" si="62"/>
        <v>1261.58</v>
      </c>
      <c r="T201" t="str">
        <f t="shared" si="63"/>
        <v>Completed</v>
      </c>
      <c r="U201" t="str">
        <f t="shared" si="64"/>
        <v>Yes</v>
      </c>
      <c r="V201" t="str">
        <f t="shared" si="65"/>
        <v>No</v>
      </c>
      <c r="X201">
        <f t="shared" si="66"/>
        <v>558</v>
      </c>
      <c r="Y201">
        <f t="shared" si="67"/>
        <v>430</v>
      </c>
      <c r="Z201" s="18">
        <f t="shared" si="68"/>
        <v>1098537.4901531704</v>
      </c>
      <c r="AA201" s="18">
        <f t="shared" si="69"/>
        <v>96724.388030634553</v>
      </c>
      <c r="AB201" s="17">
        <f t="shared" si="70"/>
        <v>3.9001122334455669</v>
      </c>
      <c r="AC201" s="2" t="s">
        <v>43</v>
      </c>
      <c r="AD201" s="2" t="s">
        <v>42</v>
      </c>
      <c r="AE201" t="str">
        <f t="shared" si="71"/>
        <v>Beauty</v>
      </c>
      <c r="AF201" t="str">
        <f t="shared" si="72"/>
        <v>Beauty</v>
      </c>
      <c r="AG201" t="str" cm="1">
        <f t="array" ref="AG201">INDEX(AD:AD,ROW())</f>
        <v>Beauty</v>
      </c>
      <c r="AH201">
        <f t="shared" ref="AH201:AH264" si="80">MATCH(G201,AC:AC,0)</f>
        <v>10</v>
      </c>
      <c r="AI201" t="str">
        <f t="shared" si="73"/>
        <v>Beauty</v>
      </c>
      <c r="AK201">
        <f t="shared" si="74"/>
        <v>2023</v>
      </c>
      <c r="AL201">
        <f t="shared" si="75"/>
        <v>7</v>
      </c>
      <c r="AM201">
        <f t="shared" si="76"/>
        <v>16</v>
      </c>
      <c r="AN201">
        <f t="shared" si="77"/>
        <v>1</v>
      </c>
      <c r="AO201" t="str">
        <f t="shared" si="78"/>
        <v>Weekend</v>
      </c>
      <c r="AR201" s="20">
        <f t="shared" si="79"/>
        <v>0</v>
      </c>
    </row>
    <row r="202" spans="1:44" x14ac:dyDescent="0.35">
      <c r="A202" t="str">
        <f t="shared" si="61"/>
        <v>CUST0201</v>
      </c>
      <c r="B202" s="2" t="s">
        <v>381</v>
      </c>
      <c r="C202" s="4">
        <v>45828</v>
      </c>
      <c r="D202" s="2" t="s">
        <v>382</v>
      </c>
      <c r="E202" t="s">
        <v>5053</v>
      </c>
      <c r="F202" s="2" t="s">
        <v>19</v>
      </c>
      <c r="G202" s="2" t="s">
        <v>5039</v>
      </c>
      <c r="H202" s="2">
        <v>1</v>
      </c>
      <c r="I202" s="19">
        <v>1645.1</v>
      </c>
      <c r="J202" s="2" t="s">
        <v>5046</v>
      </c>
      <c r="K202" s="2" t="s">
        <v>76</v>
      </c>
      <c r="L202" s="2">
        <v>4</v>
      </c>
      <c r="M202" s="18">
        <f t="shared" si="62"/>
        <v>1645.1</v>
      </c>
      <c r="T202" t="str">
        <f t="shared" si="63"/>
        <v>Completed</v>
      </c>
      <c r="U202" t="str">
        <f t="shared" si="64"/>
        <v>No</v>
      </c>
      <c r="V202" t="str">
        <f t="shared" si="65"/>
        <v>No</v>
      </c>
      <c r="X202">
        <f t="shared" si="66"/>
        <v>559</v>
      </c>
      <c r="Y202">
        <f t="shared" si="67"/>
        <v>408</v>
      </c>
      <c r="Z202" s="18">
        <f t="shared" si="68"/>
        <v>2759712.3299794244</v>
      </c>
      <c r="AA202" s="18">
        <f t="shared" si="69"/>
        <v>330643.50635802455</v>
      </c>
      <c r="AB202" s="17">
        <f t="shared" si="70"/>
        <v>3.8641711229946525</v>
      </c>
      <c r="AC202" s="2" t="s">
        <v>5039</v>
      </c>
      <c r="AD202" s="2" t="s">
        <v>19</v>
      </c>
      <c r="AE202" t="str">
        <f t="shared" si="71"/>
        <v>Electronics</v>
      </c>
      <c r="AF202" t="str">
        <f t="shared" si="72"/>
        <v>Electronics</v>
      </c>
      <c r="AG202" t="str" cm="1">
        <f t="array" ref="AG202">INDEX(AD:AD,ROW())</f>
        <v>Electronics</v>
      </c>
      <c r="AH202">
        <f t="shared" si="80"/>
        <v>3</v>
      </c>
      <c r="AI202" t="str">
        <f t="shared" si="73"/>
        <v>Electronics</v>
      </c>
      <c r="AK202">
        <f t="shared" si="74"/>
        <v>2025</v>
      </c>
      <c r="AL202">
        <f t="shared" si="75"/>
        <v>6</v>
      </c>
      <c r="AM202">
        <f t="shared" si="76"/>
        <v>20</v>
      </c>
      <c r="AN202">
        <f t="shared" si="77"/>
        <v>6</v>
      </c>
      <c r="AO202" t="str">
        <f t="shared" si="78"/>
        <v>Weekday</v>
      </c>
      <c r="AR202" s="20">
        <f t="shared" si="79"/>
        <v>1</v>
      </c>
    </row>
    <row r="203" spans="1:44" x14ac:dyDescent="0.35">
      <c r="A203" t="str">
        <f t="shared" si="61"/>
        <v>CUST0202</v>
      </c>
      <c r="B203" s="2" t="s">
        <v>383</v>
      </c>
      <c r="C203" s="4">
        <v>45634</v>
      </c>
      <c r="D203" s="2" t="s">
        <v>361</v>
      </c>
      <c r="E203" t="s">
        <v>5051</v>
      </c>
      <c r="F203" s="2" t="s">
        <v>13</v>
      </c>
      <c r="G203" s="2" t="s">
        <v>5045</v>
      </c>
      <c r="H203" s="2">
        <v>1</v>
      </c>
      <c r="I203" s="19">
        <v>260.13</v>
      </c>
      <c r="J203" s="2" t="s">
        <v>20</v>
      </c>
      <c r="K203" s="2" t="s">
        <v>103</v>
      </c>
      <c r="L203" s="2">
        <v>5</v>
      </c>
      <c r="M203" s="18">
        <f t="shared" si="62"/>
        <v>260.13</v>
      </c>
      <c r="T203" t="str">
        <f t="shared" si="63"/>
        <v>Lost Sale</v>
      </c>
      <c r="U203" t="str">
        <f t="shared" si="64"/>
        <v>No</v>
      </c>
      <c r="V203" t="str">
        <f t="shared" si="65"/>
        <v>Yes</v>
      </c>
      <c r="X203">
        <f t="shared" si="66"/>
        <v>619</v>
      </c>
      <c r="Y203">
        <f t="shared" si="67"/>
        <v>468</v>
      </c>
      <c r="Z203" s="18">
        <f t="shared" si="68"/>
        <v>1463424.4009529033</v>
      </c>
      <c r="AA203" s="18">
        <f t="shared" si="69"/>
        <v>118285.78776560788</v>
      </c>
      <c r="AB203" s="17">
        <f t="shared" si="70"/>
        <v>3.8140589569160999</v>
      </c>
      <c r="AC203" s="2" t="s">
        <v>5045</v>
      </c>
      <c r="AD203" s="2" t="s">
        <v>13</v>
      </c>
      <c r="AE203" t="str">
        <f t="shared" si="71"/>
        <v>Home &amp; Kitchen</v>
      </c>
      <c r="AF203" t="str">
        <f t="shared" si="72"/>
        <v>Home &amp; Kitchen</v>
      </c>
      <c r="AG203" t="str" cm="1">
        <f t="array" ref="AG203">INDEX(AD:AD,ROW())</f>
        <v>Home &amp; Kitchen</v>
      </c>
      <c r="AH203">
        <f t="shared" si="80"/>
        <v>76</v>
      </c>
      <c r="AI203" t="str">
        <f t="shared" si="73"/>
        <v>Home &amp; Kitchen</v>
      </c>
      <c r="AK203">
        <f t="shared" si="74"/>
        <v>2024</v>
      </c>
      <c r="AL203">
        <f t="shared" si="75"/>
        <v>12</v>
      </c>
      <c r="AM203">
        <f t="shared" si="76"/>
        <v>8</v>
      </c>
      <c r="AN203">
        <f t="shared" si="77"/>
        <v>1</v>
      </c>
      <c r="AO203" t="str">
        <f t="shared" si="78"/>
        <v>Weekend</v>
      </c>
      <c r="AR203" s="20">
        <f t="shared" si="79"/>
        <v>1</v>
      </c>
    </row>
    <row r="204" spans="1:44" x14ac:dyDescent="0.35">
      <c r="A204" t="str">
        <f t="shared" si="61"/>
        <v>CUST0203</v>
      </c>
      <c r="B204" s="2" t="s">
        <v>384</v>
      </c>
      <c r="C204" s="4">
        <v>45347</v>
      </c>
      <c r="D204" s="2" t="s">
        <v>385</v>
      </c>
      <c r="E204" t="s">
        <v>5048</v>
      </c>
      <c r="F204" s="2" t="s">
        <v>23</v>
      </c>
      <c r="G204" s="2" t="s">
        <v>68</v>
      </c>
      <c r="H204" s="2">
        <v>1</v>
      </c>
      <c r="I204" s="19">
        <v>700.65</v>
      </c>
      <c r="J204" s="2" t="s">
        <v>15</v>
      </c>
      <c r="K204" s="2" t="s">
        <v>16</v>
      </c>
      <c r="L204" s="2">
        <v>4</v>
      </c>
      <c r="M204" s="18">
        <f t="shared" si="62"/>
        <v>700.65</v>
      </c>
      <c r="T204" t="str">
        <f t="shared" si="63"/>
        <v>Completed</v>
      </c>
      <c r="U204" t="str">
        <f t="shared" si="64"/>
        <v>No</v>
      </c>
      <c r="V204" t="str">
        <f t="shared" si="65"/>
        <v>No</v>
      </c>
      <c r="X204">
        <f t="shared" si="66"/>
        <v>590</v>
      </c>
      <c r="Y204">
        <f t="shared" si="67"/>
        <v>451</v>
      </c>
      <c r="Z204" s="18">
        <f t="shared" si="68"/>
        <v>594714.6477588166</v>
      </c>
      <c r="AA204" s="18">
        <f t="shared" si="69"/>
        <v>60882.938065984097</v>
      </c>
      <c r="AB204" s="17">
        <f t="shared" si="70"/>
        <v>3.804733727810651</v>
      </c>
      <c r="AC204" s="2" t="s">
        <v>68</v>
      </c>
      <c r="AD204" s="2" t="s">
        <v>23</v>
      </c>
      <c r="AE204" t="str">
        <f t="shared" si="71"/>
        <v>Books</v>
      </c>
      <c r="AF204" t="str">
        <f t="shared" si="72"/>
        <v>Books</v>
      </c>
      <c r="AG204" t="str" cm="1">
        <f t="array" ref="AG204">INDEX(AD:AD,ROW())</f>
        <v>Books</v>
      </c>
      <c r="AH204">
        <f t="shared" si="80"/>
        <v>20</v>
      </c>
      <c r="AI204" t="str">
        <f t="shared" si="73"/>
        <v>Books</v>
      </c>
      <c r="AK204">
        <f t="shared" si="74"/>
        <v>2024</v>
      </c>
      <c r="AL204">
        <f t="shared" si="75"/>
        <v>2</v>
      </c>
      <c r="AM204">
        <f t="shared" si="76"/>
        <v>25</v>
      </c>
      <c r="AN204">
        <f t="shared" si="77"/>
        <v>1</v>
      </c>
      <c r="AO204" t="str">
        <f t="shared" si="78"/>
        <v>Weekend</v>
      </c>
      <c r="AR204" s="20">
        <f t="shared" si="79"/>
        <v>0</v>
      </c>
    </row>
    <row r="205" spans="1:44" x14ac:dyDescent="0.35">
      <c r="A205" t="str">
        <f t="shared" si="61"/>
        <v>CUST0204</v>
      </c>
      <c r="B205" s="2" t="s">
        <v>386</v>
      </c>
      <c r="C205" s="4">
        <v>45338</v>
      </c>
      <c r="D205" s="2" t="s">
        <v>387</v>
      </c>
      <c r="E205" t="s">
        <v>5054</v>
      </c>
      <c r="F205" s="2" t="s">
        <v>42</v>
      </c>
      <c r="G205" s="2" t="s">
        <v>170</v>
      </c>
      <c r="H205" s="2">
        <v>2</v>
      </c>
      <c r="I205" s="19">
        <v>422.54</v>
      </c>
      <c r="J205" s="2" t="s">
        <v>20</v>
      </c>
      <c r="K205" s="2" t="s">
        <v>16</v>
      </c>
      <c r="L205" s="2">
        <v>4</v>
      </c>
      <c r="M205" s="18">
        <f t="shared" si="62"/>
        <v>845.08</v>
      </c>
      <c r="T205" t="str">
        <f t="shared" si="63"/>
        <v>Completed</v>
      </c>
      <c r="U205" t="str">
        <f t="shared" si="64"/>
        <v>No</v>
      </c>
      <c r="V205" t="str">
        <f t="shared" si="65"/>
        <v>No</v>
      </c>
      <c r="X205">
        <f t="shared" si="66"/>
        <v>558</v>
      </c>
      <c r="Y205">
        <f t="shared" si="67"/>
        <v>430</v>
      </c>
      <c r="Z205" s="18">
        <f t="shared" si="68"/>
        <v>1098537.4901531704</v>
      </c>
      <c r="AA205" s="18">
        <f t="shared" si="69"/>
        <v>96724.388030634553</v>
      </c>
      <c r="AB205" s="17">
        <f t="shared" si="70"/>
        <v>3.9001122334455669</v>
      </c>
      <c r="AC205" s="2" t="s">
        <v>170</v>
      </c>
      <c r="AD205" s="2" t="s">
        <v>42</v>
      </c>
      <c r="AE205" t="str">
        <f t="shared" si="71"/>
        <v>Beauty</v>
      </c>
      <c r="AF205" t="str">
        <f t="shared" si="72"/>
        <v>Beauty</v>
      </c>
      <c r="AG205" t="str" cm="1">
        <f t="array" ref="AG205">INDEX(AD:AD,ROW())</f>
        <v>Beauty</v>
      </c>
      <c r="AH205">
        <f t="shared" si="80"/>
        <v>70</v>
      </c>
      <c r="AI205" t="str">
        <f t="shared" si="73"/>
        <v>Beauty</v>
      </c>
      <c r="AK205">
        <f t="shared" si="74"/>
        <v>2024</v>
      </c>
      <c r="AL205">
        <f t="shared" si="75"/>
        <v>2</v>
      </c>
      <c r="AM205">
        <f t="shared" si="76"/>
        <v>16</v>
      </c>
      <c r="AN205">
        <f t="shared" si="77"/>
        <v>6</v>
      </c>
      <c r="AO205" t="str">
        <f t="shared" si="78"/>
        <v>Weekday</v>
      </c>
      <c r="AR205" s="20">
        <f t="shared" si="79"/>
        <v>0</v>
      </c>
    </row>
    <row r="206" spans="1:44" x14ac:dyDescent="0.35">
      <c r="A206" t="str">
        <f t="shared" si="61"/>
        <v>CUST0205</v>
      </c>
      <c r="B206" s="2" t="s">
        <v>388</v>
      </c>
      <c r="C206" s="4">
        <v>45323</v>
      </c>
      <c r="D206" s="2" t="s">
        <v>33</v>
      </c>
      <c r="E206" t="s">
        <v>5048</v>
      </c>
      <c r="F206" s="2" t="s">
        <v>13</v>
      </c>
      <c r="G206" s="2" t="s">
        <v>5045</v>
      </c>
      <c r="H206" s="2">
        <v>3</v>
      </c>
      <c r="I206" s="19">
        <v>188.2</v>
      </c>
      <c r="J206" s="2" t="s">
        <v>5047</v>
      </c>
      <c r="K206" s="2" t="s">
        <v>16</v>
      </c>
      <c r="L206" s="2">
        <v>4</v>
      </c>
      <c r="M206" s="18">
        <f t="shared" si="62"/>
        <v>564.59999999999991</v>
      </c>
      <c r="T206" t="str">
        <f t="shared" si="63"/>
        <v>Completed</v>
      </c>
      <c r="U206" t="str">
        <f t="shared" si="64"/>
        <v>No</v>
      </c>
      <c r="V206" t="str">
        <f t="shared" si="65"/>
        <v>No</v>
      </c>
      <c r="X206">
        <f t="shared" si="66"/>
        <v>590</v>
      </c>
      <c r="Y206">
        <f t="shared" si="67"/>
        <v>451</v>
      </c>
      <c r="Z206" s="18">
        <f t="shared" si="68"/>
        <v>1463424.4009529033</v>
      </c>
      <c r="AA206" s="18">
        <f t="shared" si="69"/>
        <v>118285.78776560788</v>
      </c>
      <c r="AB206" s="17">
        <f t="shared" si="70"/>
        <v>3.8140589569160999</v>
      </c>
      <c r="AC206" s="2" t="s">
        <v>5045</v>
      </c>
      <c r="AD206" s="2" t="s">
        <v>13</v>
      </c>
      <c r="AE206" t="str">
        <f t="shared" si="71"/>
        <v>Home &amp; Kitchen</v>
      </c>
      <c r="AF206" t="str">
        <f t="shared" si="72"/>
        <v>Home &amp; Kitchen</v>
      </c>
      <c r="AG206" t="str" cm="1">
        <f t="array" ref="AG206">INDEX(AD:AD,ROW())</f>
        <v>Home &amp; Kitchen</v>
      </c>
      <c r="AH206">
        <f t="shared" si="80"/>
        <v>76</v>
      </c>
      <c r="AI206" t="str">
        <f t="shared" si="73"/>
        <v>Home &amp; Kitchen</v>
      </c>
      <c r="AK206">
        <f t="shared" si="74"/>
        <v>2024</v>
      </c>
      <c r="AL206">
        <f t="shared" si="75"/>
        <v>2</v>
      </c>
      <c r="AM206">
        <f t="shared" si="76"/>
        <v>1</v>
      </c>
      <c r="AN206">
        <f t="shared" si="77"/>
        <v>5</v>
      </c>
      <c r="AO206" t="str">
        <f t="shared" si="78"/>
        <v>Weekday</v>
      </c>
      <c r="AR206" s="20">
        <f t="shared" si="79"/>
        <v>0</v>
      </c>
    </row>
    <row r="207" spans="1:44" x14ac:dyDescent="0.35">
      <c r="A207" t="str">
        <f t="shared" si="61"/>
        <v>CUST0206</v>
      </c>
      <c r="B207" s="2" t="s">
        <v>389</v>
      </c>
      <c r="C207" s="4">
        <v>45552</v>
      </c>
      <c r="D207" s="2" t="s">
        <v>390</v>
      </c>
      <c r="E207" t="s">
        <v>5051</v>
      </c>
      <c r="F207" s="2" t="s">
        <v>19</v>
      </c>
      <c r="G207" s="2" t="s">
        <v>5040</v>
      </c>
      <c r="H207" s="2">
        <v>1</v>
      </c>
      <c r="I207" s="19">
        <v>3026.42</v>
      </c>
      <c r="J207" s="2" t="s">
        <v>20</v>
      </c>
      <c r="K207" s="2" t="s">
        <v>16</v>
      </c>
      <c r="L207" s="2">
        <v>5</v>
      </c>
      <c r="M207" s="18">
        <f t="shared" si="62"/>
        <v>3026.42</v>
      </c>
      <c r="T207" t="str">
        <f t="shared" si="63"/>
        <v>Completed</v>
      </c>
      <c r="U207" t="str">
        <f t="shared" si="64"/>
        <v>Yes</v>
      </c>
      <c r="V207" t="str">
        <f t="shared" si="65"/>
        <v>No</v>
      </c>
      <c r="X207">
        <f t="shared" si="66"/>
        <v>619</v>
      </c>
      <c r="Y207">
        <f t="shared" si="67"/>
        <v>468</v>
      </c>
      <c r="Z207" s="18">
        <f t="shared" si="68"/>
        <v>2759712.3299794244</v>
      </c>
      <c r="AA207" s="18">
        <f t="shared" si="69"/>
        <v>330643.50635802455</v>
      </c>
      <c r="AB207" s="17">
        <f t="shared" si="70"/>
        <v>3.8641711229946525</v>
      </c>
      <c r="AC207" s="2" t="s">
        <v>5040</v>
      </c>
      <c r="AD207" s="2" t="s">
        <v>19</v>
      </c>
      <c r="AE207" t="str">
        <f t="shared" si="71"/>
        <v>Electronics</v>
      </c>
      <c r="AF207" t="str">
        <f t="shared" si="72"/>
        <v>Electronics</v>
      </c>
      <c r="AG207" t="str" cm="1">
        <f t="array" ref="AG207">INDEX(AD:AD,ROW())</f>
        <v>Electronics</v>
      </c>
      <c r="AH207">
        <f t="shared" si="80"/>
        <v>13</v>
      </c>
      <c r="AI207" t="str">
        <f t="shared" si="73"/>
        <v>Electronics</v>
      </c>
      <c r="AK207">
        <f t="shared" si="74"/>
        <v>2024</v>
      </c>
      <c r="AL207">
        <f t="shared" si="75"/>
        <v>9</v>
      </c>
      <c r="AM207">
        <f t="shared" si="76"/>
        <v>17</v>
      </c>
      <c r="AN207">
        <f t="shared" si="77"/>
        <v>3</v>
      </c>
      <c r="AO207" t="str">
        <f t="shared" si="78"/>
        <v>Weekday</v>
      </c>
      <c r="AR207" s="20">
        <f t="shared" si="79"/>
        <v>0</v>
      </c>
    </row>
    <row r="208" spans="1:44" x14ac:dyDescent="0.35">
      <c r="A208" t="str">
        <f t="shared" si="61"/>
        <v>CUST0207</v>
      </c>
      <c r="B208" s="2" t="s">
        <v>391</v>
      </c>
      <c r="C208" s="4">
        <v>45231</v>
      </c>
      <c r="D208" s="2" t="s">
        <v>120</v>
      </c>
      <c r="E208" t="s">
        <v>5050</v>
      </c>
      <c r="F208" s="2" t="s">
        <v>42</v>
      </c>
      <c r="G208" s="2" t="s">
        <v>188</v>
      </c>
      <c r="H208" s="2">
        <v>1</v>
      </c>
      <c r="I208" s="19">
        <v>1405.64</v>
      </c>
      <c r="J208" s="2" t="s">
        <v>5047</v>
      </c>
      <c r="K208" s="2" t="s">
        <v>16</v>
      </c>
      <c r="L208" s="2">
        <v>4</v>
      </c>
      <c r="M208" s="18">
        <f t="shared" si="62"/>
        <v>1405.64</v>
      </c>
      <c r="T208" t="str">
        <f t="shared" si="63"/>
        <v>Completed</v>
      </c>
      <c r="U208" t="str">
        <f t="shared" si="64"/>
        <v>Yes</v>
      </c>
      <c r="V208" t="str">
        <f t="shared" si="65"/>
        <v>No</v>
      </c>
      <c r="X208">
        <f t="shared" si="66"/>
        <v>589</v>
      </c>
      <c r="Y208">
        <f t="shared" si="67"/>
        <v>426</v>
      </c>
      <c r="Z208" s="18">
        <f t="shared" si="68"/>
        <v>1098537.4901531704</v>
      </c>
      <c r="AA208" s="18">
        <f t="shared" si="69"/>
        <v>96724.388030634553</v>
      </c>
      <c r="AB208" s="17">
        <f t="shared" si="70"/>
        <v>3.9001122334455669</v>
      </c>
      <c r="AC208" s="2" t="s">
        <v>188</v>
      </c>
      <c r="AD208" s="2" t="s">
        <v>42</v>
      </c>
      <c r="AE208" t="str">
        <f t="shared" si="71"/>
        <v>Beauty</v>
      </c>
      <c r="AF208" t="str">
        <f t="shared" si="72"/>
        <v>Beauty</v>
      </c>
      <c r="AG208" t="str" cm="1">
        <f t="array" ref="AG208">INDEX(AD:AD,ROW())</f>
        <v>Beauty</v>
      </c>
      <c r="AH208">
        <f t="shared" si="80"/>
        <v>80</v>
      </c>
      <c r="AI208" t="str">
        <f t="shared" si="73"/>
        <v>Beauty</v>
      </c>
      <c r="AK208">
        <f t="shared" si="74"/>
        <v>2023</v>
      </c>
      <c r="AL208">
        <f t="shared" si="75"/>
        <v>11</v>
      </c>
      <c r="AM208">
        <f t="shared" si="76"/>
        <v>1</v>
      </c>
      <c r="AN208">
        <f t="shared" si="77"/>
        <v>4</v>
      </c>
      <c r="AO208" t="str">
        <f t="shared" si="78"/>
        <v>Weekday</v>
      </c>
      <c r="AR208" s="20">
        <f t="shared" si="79"/>
        <v>0</v>
      </c>
    </row>
    <row r="209" spans="1:44" x14ac:dyDescent="0.35">
      <c r="A209" t="str">
        <f t="shared" si="61"/>
        <v>CUST0208</v>
      </c>
      <c r="B209" s="2" t="s">
        <v>392</v>
      </c>
      <c r="C209" s="4">
        <v>45714</v>
      </c>
      <c r="D209" s="2" t="s">
        <v>112</v>
      </c>
      <c r="E209" t="s">
        <v>5054</v>
      </c>
      <c r="F209" s="2" t="s">
        <v>19</v>
      </c>
      <c r="G209" s="2" t="s">
        <v>128</v>
      </c>
      <c r="H209" s="2">
        <v>3</v>
      </c>
      <c r="I209" s="19">
        <v>2634.04</v>
      </c>
      <c r="J209" s="2" t="s">
        <v>20</v>
      </c>
      <c r="K209" s="2" t="s">
        <v>16</v>
      </c>
      <c r="L209" s="2">
        <v>1</v>
      </c>
      <c r="M209" s="18">
        <f t="shared" si="62"/>
        <v>7902.12</v>
      </c>
      <c r="T209" t="str">
        <f t="shared" si="63"/>
        <v>Completed</v>
      </c>
      <c r="U209" t="str">
        <f t="shared" si="64"/>
        <v>Yes</v>
      </c>
      <c r="V209" t="str">
        <f t="shared" si="65"/>
        <v>No</v>
      </c>
      <c r="X209">
        <f t="shared" si="66"/>
        <v>558</v>
      </c>
      <c r="Y209">
        <f t="shared" si="67"/>
        <v>430</v>
      </c>
      <c r="Z209" s="18">
        <f t="shared" si="68"/>
        <v>2759712.3299794244</v>
      </c>
      <c r="AA209" s="18">
        <f t="shared" si="69"/>
        <v>330643.50635802455</v>
      </c>
      <c r="AB209" s="17">
        <f t="shared" si="70"/>
        <v>3.8641711229946525</v>
      </c>
      <c r="AC209" s="2" t="s">
        <v>128</v>
      </c>
      <c r="AD209" s="2" t="s">
        <v>19</v>
      </c>
      <c r="AE209" t="str">
        <f t="shared" si="71"/>
        <v>Electronics</v>
      </c>
      <c r="AF209" t="str">
        <f t="shared" si="72"/>
        <v>Electronics</v>
      </c>
      <c r="AG209" t="str" cm="1">
        <f t="array" ref="AG209">INDEX(AD:AD,ROW())</f>
        <v>Electronics</v>
      </c>
      <c r="AH209">
        <f t="shared" si="80"/>
        <v>48</v>
      </c>
      <c r="AI209" t="str">
        <f t="shared" si="73"/>
        <v>Electronics</v>
      </c>
      <c r="AK209">
        <f t="shared" si="74"/>
        <v>2025</v>
      </c>
      <c r="AL209">
        <f t="shared" si="75"/>
        <v>2</v>
      </c>
      <c r="AM209">
        <f t="shared" si="76"/>
        <v>26</v>
      </c>
      <c r="AN209">
        <f t="shared" si="77"/>
        <v>4</v>
      </c>
      <c r="AO209" t="str">
        <f t="shared" si="78"/>
        <v>Weekday</v>
      </c>
      <c r="AR209" s="20">
        <f t="shared" si="79"/>
        <v>0</v>
      </c>
    </row>
    <row r="210" spans="1:44" x14ac:dyDescent="0.35">
      <c r="A210" t="str">
        <f t="shared" si="61"/>
        <v>CUST0209</v>
      </c>
      <c r="B210" s="2" t="s">
        <v>393</v>
      </c>
      <c r="C210" s="4">
        <v>45562</v>
      </c>
      <c r="D210" s="2" t="s">
        <v>394</v>
      </c>
      <c r="E210" t="s">
        <v>5055</v>
      </c>
      <c r="F210" s="2" t="s">
        <v>13</v>
      </c>
      <c r="G210" s="2" t="s">
        <v>37</v>
      </c>
      <c r="H210" s="2">
        <v>1</v>
      </c>
      <c r="I210" s="19">
        <v>615.99</v>
      </c>
      <c r="J210" s="2" t="s">
        <v>5047</v>
      </c>
      <c r="K210" s="2" t="s">
        <v>16</v>
      </c>
      <c r="L210" s="2">
        <v>4</v>
      </c>
      <c r="M210" s="18">
        <f t="shared" si="62"/>
        <v>615.99</v>
      </c>
      <c r="T210" t="str">
        <f t="shared" si="63"/>
        <v>Completed</v>
      </c>
      <c r="U210" t="str">
        <f t="shared" si="64"/>
        <v>No</v>
      </c>
      <c r="V210" t="str">
        <f t="shared" si="65"/>
        <v>No</v>
      </c>
      <c r="X210">
        <f t="shared" si="66"/>
        <v>567</v>
      </c>
      <c r="Y210">
        <f t="shared" si="67"/>
        <v>440</v>
      </c>
      <c r="Z210" s="18">
        <f t="shared" si="68"/>
        <v>1463424.4009529033</v>
      </c>
      <c r="AA210" s="18">
        <f t="shared" si="69"/>
        <v>118285.78776560788</v>
      </c>
      <c r="AB210" s="17">
        <f t="shared" si="70"/>
        <v>3.8140589569160999</v>
      </c>
      <c r="AC210" s="2" t="s">
        <v>37</v>
      </c>
      <c r="AD210" s="2" t="s">
        <v>13</v>
      </c>
      <c r="AE210" t="str">
        <f t="shared" si="71"/>
        <v>Home &amp; Kitchen</v>
      </c>
      <c r="AF210" t="str">
        <f t="shared" si="72"/>
        <v>Home &amp; Kitchen</v>
      </c>
      <c r="AG210" t="str" cm="1">
        <f t="array" ref="AG210">INDEX(AD:AD,ROW())</f>
        <v>Home &amp; Kitchen</v>
      </c>
      <c r="AH210">
        <f t="shared" si="80"/>
        <v>8</v>
      </c>
      <c r="AI210" t="str">
        <f t="shared" si="73"/>
        <v>Home &amp; Kitchen</v>
      </c>
      <c r="AK210">
        <f t="shared" si="74"/>
        <v>2024</v>
      </c>
      <c r="AL210">
        <f t="shared" si="75"/>
        <v>9</v>
      </c>
      <c r="AM210">
        <f t="shared" si="76"/>
        <v>27</v>
      </c>
      <c r="AN210">
        <f t="shared" si="77"/>
        <v>6</v>
      </c>
      <c r="AO210" t="str">
        <f t="shared" si="78"/>
        <v>Weekday</v>
      </c>
      <c r="AR210" s="20">
        <f t="shared" si="79"/>
        <v>0</v>
      </c>
    </row>
    <row r="211" spans="1:44" x14ac:dyDescent="0.35">
      <c r="A211" t="str">
        <f t="shared" si="61"/>
        <v>CUST0210</v>
      </c>
      <c r="B211" s="2" t="s">
        <v>395</v>
      </c>
      <c r="C211" s="4">
        <v>45164</v>
      </c>
      <c r="D211" s="2" t="s">
        <v>396</v>
      </c>
      <c r="E211" t="s">
        <v>5054</v>
      </c>
      <c r="F211" s="2" t="s">
        <v>29</v>
      </c>
      <c r="G211" s="2" t="s">
        <v>121</v>
      </c>
      <c r="H211" s="2">
        <v>2</v>
      </c>
      <c r="I211" s="19">
        <v>1639.23</v>
      </c>
      <c r="J211" s="2" t="s">
        <v>20</v>
      </c>
      <c r="K211" s="2" t="s">
        <v>16</v>
      </c>
      <c r="L211" s="2">
        <v>5</v>
      </c>
      <c r="M211" s="18">
        <f t="shared" si="62"/>
        <v>3278.46</v>
      </c>
      <c r="T211" t="str">
        <f t="shared" si="63"/>
        <v>Completed</v>
      </c>
      <c r="U211" t="str">
        <f t="shared" si="64"/>
        <v>Yes</v>
      </c>
      <c r="V211" t="str">
        <f t="shared" si="65"/>
        <v>No</v>
      </c>
      <c r="X211">
        <f t="shared" si="66"/>
        <v>558</v>
      </c>
      <c r="Y211">
        <f t="shared" si="67"/>
        <v>430</v>
      </c>
      <c r="Z211" s="18">
        <f t="shared" si="68"/>
        <v>1892867.2841657216</v>
      </c>
      <c r="AA211" s="18">
        <f t="shared" si="69"/>
        <v>199432.98236095349</v>
      </c>
      <c r="AB211" s="17">
        <f t="shared" si="70"/>
        <v>3.8949824970828471</v>
      </c>
      <c r="AC211" s="2" t="s">
        <v>121</v>
      </c>
      <c r="AD211" s="2" t="s">
        <v>29</v>
      </c>
      <c r="AE211" t="str">
        <f t="shared" si="71"/>
        <v>Fashion</v>
      </c>
      <c r="AF211" t="str">
        <f t="shared" si="72"/>
        <v>Fashion</v>
      </c>
      <c r="AG211" t="str" cm="1">
        <f t="array" ref="AG211">INDEX(AD:AD,ROW())</f>
        <v>Fashion</v>
      </c>
      <c r="AH211">
        <f t="shared" si="80"/>
        <v>45</v>
      </c>
      <c r="AI211" t="str">
        <f t="shared" si="73"/>
        <v>Fashion</v>
      </c>
      <c r="AK211">
        <f t="shared" si="74"/>
        <v>2023</v>
      </c>
      <c r="AL211">
        <f t="shared" si="75"/>
        <v>8</v>
      </c>
      <c r="AM211">
        <f t="shared" si="76"/>
        <v>26</v>
      </c>
      <c r="AN211">
        <f t="shared" si="77"/>
        <v>7</v>
      </c>
      <c r="AO211" t="str">
        <f t="shared" si="78"/>
        <v>Weekend</v>
      </c>
      <c r="AR211" s="20">
        <f t="shared" si="79"/>
        <v>0</v>
      </c>
    </row>
    <row r="212" spans="1:44" x14ac:dyDescent="0.35">
      <c r="A212" t="str">
        <f t="shared" si="61"/>
        <v>CUST0211</v>
      </c>
      <c r="B212" s="2" t="s">
        <v>397</v>
      </c>
      <c r="C212" s="4">
        <v>45425</v>
      </c>
      <c r="D212" s="2" t="s">
        <v>398</v>
      </c>
      <c r="E212" t="s">
        <v>5051</v>
      </c>
      <c r="F212" s="2" t="s">
        <v>19</v>
      </c>
      <c r="G212" s="2" t="s">
        <v>60</v>
      </c>
      <c r="H212" s="2">
        <v>1</v>
      </c>
      <c r="I212" s="19">
        <v>3212.65</v>
      </c>
      <c r="J212" s="2" t="s">
        <v>20</v>
      </c>
      <c r="K212" s="2" t="s">
        <v>16</v>
      </c>
      <c r="L212" s="2">
        <v>5</v>
      </c>
      <c r="M212" s="18">
        <f t="shared" si="62"/>
        <v>3212.65</v>
      </c>
      <c r="T212" t="str">
        <f t="shared" si="63"/>
        <v>Completed</v>
      </c>
      <c r="U212" t="str">
        <f t="shared" si="64"/>
        <v>Yes</v>
      </c>
      <c r="V212" t="str">
        <f t="shared" si="65"/>
        <v>No</v>
      </c>
      <c r="X212">
        <f t="shared" si="66"/>
        <v>619</v>
      </c>
      <c r="Y212">
        <f t="shared" si="67"/>
        <v>468</v>
      </c>
      <c r="Z212" s="18">
        <f t="shared" si="68"/>
        <v>2759712.3299794244</v>
      </c>
      <c r="AA212" s="18">
        <f t="shared" si="69"/>
        <v>330643.50635802455</v>
      </c>
      <c r="AB212" s="17">
        <f t="shared" si="70"/>
        <v>3.8641711229946525</v>
      </c>
      <c r="AC212" s="2" t="s">
        <v>60</v>
      </c>
      <c r="AD212" s="2" t="s">
        <v>19</v>
      </c>
      <c r="AE212" t="str">
        <f t="shared" si="71"/>
        <v>Electronics</v>
      </c>
      <c r="AF212" t="str">
        <f t="shared" si="72"/>
        <v>Electronics</v>
      </c>
      <c r="AG212" t="str" cm="1">
        <f t="array" ref="AG212">INDEX(AD:AD,ROW())</f>
        <v>Electronics</v>
      </c>
      <c r="AH212">
        <f t="shared" si="80"/>
        <v>17</v>
      </c>
      <c r="AI212" t="str">
        <f t="shared" si="73"/>
        <v>Electronics</v>
      </c>
      <c r="AK212">
        <f t="shared" si="74"/>
        <v>2024</v>
      </c>
      <c r="AL212">
        <f t="shared" si="75"/>
        <v>5</v>
      </c>
      <c r="AM212">
        <f t="shared" si="76"/>
        <v>13</v>
      </c>
      <c r="AN212">
        <f t="shared" si="77"/>
        <v>2</v>
      </c>
      <c r="AO212" t="str">
        <f t="shared" si="78"/>
        <v>Weekday</v>
      </c>
      <c r="AR212" s="20">
        <f t="shared" si="79"/>
        <v>0</v>
      </c>
    </row>
    <row r="213" spans="1:44" x14ac:dyDescent="0.35">
      <c r="A213" t="str">
        <f t="shared" si="61"/>
        <v>CUST0212</v>
      </c>
      <c r="B213" s="2" t="s">
        <v>399</v>
      </c>
      <c r="C213" s="4">
        <v>45384</v>
      </c>
      <c r="D213" s="2" t="s">
        <v>400</v>
      </c>
      <c r="E213" t="s">
        <v>5052</v>
      </c>
      <c r="F213" s="2" t="s">
        <v>29</v>
      </c>
      <c r="G213" s="2" t="s">
        <v>30</v>
      </c>
      <c r="H213" s="2">
        <v>1</v>
      </c>
      <c r="I213" s="19">
        <v>1838.85</v>
      </c>
      <c r="J213" s="2" t="s">
        <v>15</v>
      </c>
      <c r="K213" s="2" t="s">
        <v>16</v>
      </c>
      <c r="L213" s="2">
        <v>3</v>
      </c>
      <c r="M213" s="18">
        <f t="shared" si="62"/>
        <v>1838.85</v>
      </c>
      <c r="T213" t="str">
        <f t="shared" si="63"/>
        <v>Completed</v>
      </c>
      <c r="U213" t="str">
        <f t="shared" si="64"/>
        <v>Yes</v>
      </c>
      <c r="V213" t="str">
        <f t="shared" si="65"/>
        <v>No</v>
      </c>
      <c r="X213">
        <f t="shared" si="66"/>
        <v>573</v>
      </c>
      <c r="Y213">
        <f t="shared" si="67"/>
        <v>450</v>
      </c>
      <c r="Z213" s="18">
        <f t="shared" si="68"/>
        <v>1892867.2841657216</v>
      </c>
      <c r="AA213" s="18">
        <f t="shared" si="69"/>
        <v>199432.98236095349</v>
      </c>
      <c r="AB213" s="17">
        <f t="shared" si="70"/>
        <v>3.8949824970828471</v>
      </c>
      <c r="AC213" s="2" t="s">
        <v>30</v>
      </c>
      <c r="AD213" s="2" t="s">
        <v>29</v>
      </c>
      <c r="AE213" t="str">
        <f t="shared" si="71"/>
        <v>Fashion</v>
      </c>
      <c r="AF213" t="str">
        <f t="shared" si="72"/>
        <v>Fashion</v>
      </c>
      <c r="AG213" t="str" cm="1">
        <f t="array" ref="AG213">INDEX(AD:AD,ROW())</f>
        <v>Fashion</v>
      </c>
      <c r="AH213">
        <f t="shared" si="80"/>
        <v>6</v>
      </c>
      <c r="AI213" t="str">
        <f t="shared" si="73"/>
        <v>Fashion</v>
      </c>
      <c r="AK213">
        <f t="shared" si="74"/>
        <v>2024</v>
      </c>
      <c r="AL213">
        <f t="shared" si="75"/>
        <v>4</v>
      </c>
      <c r="AM213">
        <f t="shared" si="76"/>
        <v>2</v>
      </c>
      <c r="AN213">
        <f t="shared" si="77"/>
        <v>3</v>
      </c>
      <c r="AO213" t="str">
        <f t="shared" si="78"/>
        <v>Weekday</v>
      </c>
      <c r="AR213" s="20">
        <f t="shared" si="79"/>
        <v>0</v>
      </c>
    </row>
    <row r="214" spans="1:44" x14ac:dyDescent="0.35">
      <c r="A214" t="str">
        <f t="shared" si="61"/>
        <v>CUST0213</v>
      </c>
      <c r="B214" s="2" t="s">
        <v>401</v>
      </c>
      <c r="C214" s="4">
        <v>45406</v>
      </c>
      <c r="D214" s="2" t="s">
        <v>184</v>
      </c>
      <c r="E214" t="s">
        <v>5055</v>
      </c>
      <c r="F214" s="2" t="s">
        <v>19</v>
      </c>
      <c r="G214" s="2" t="s">
        <v>60</v>
      </c>
      <c r="H214" s="2">
        <v>1</v>
      </c>
      <c r="I214" s="19">
        <v>1759.61</v>
      </c>
      <c r="J214" s="2" t="s">
        <v>5047</v>
      </c>
      <c r="K214" s="2" t="s">
        <v>16</v>
      </c>
      <c r="L214" s="2">
        <v>5</v>
      </c>
      <c r="M214" s="18">
        <f t="shared" si="62"/>
        <v>1759.61</v>
      </c>
      <c r="T214" t="str">
        <f t="shared" si="63"/>
        <v>Completed</v>
      </c>
      <c r="U214" t="str">
        <f t="shared" si="64"/>
        <v>Yes</v>
      </c>
      <c r="V214" t="str">
        <f t="shared" si="65"/>
        <v>No</v>
      </c>
      <c r="X214">
        <f t="shared" si="66"/>
        <v>567</v>
      </c>
      <c r="Y214">
        <f t="shared" si="67"/>
        <v>440</v>
      </c>
      <c r="Z214" s="18">
        <f t="shared" si="68"/>
        <v>2759712.3299794244</v>
      </c>
      <c r="AA214" s="18">
        <f t="shared" si="69"/>
        <v>330643.50635802455</v>
      </c>
      <c r="AB214" s="17">
        <f t="shared" si="70"/>
        <v>3.8641711229946525</v>
      </c>
      <c r="AC214" s="2" t="s">
        <v>60</v>
      </c>
      <c r="AD214" s="2" t="s">
        <v>19</v>
      </c>
      <c r="AE214" t="str">
        <f t="shared" si="71"/>
        <v>Electronics</v>
      </c>
      <c r="AF214" t="str">
        <f t="shared" si="72"/>
        <v>Electronics</v>
      </c>
      <c r="AG214" t="str" cm="1">
        <f t="array" ref="AG214">INDEX(AD:AD,ROW())</f>
        <v>Electronics</v>
      </c>
      <c r="AH214">
        <f t="shared" si="80"/>
        <v>17</v>
      </c>
      <c r="AI214" t="str">
        <f t="shared" si="73"/>
        <v>Electronics</v>
      </c>
      <c r="AK214">
        <f t="shared" si="74"/>
        <v>2024</v>
      </c>
      <c r="AL214">
        <f t="shared" si="75"/>
        <v>4</v>
      </c>
      <c r="AM214">
        <f t="shared" si="76"/>
        <v>24</v>
      </c>
      <c r="AN214">
        <f t="shared" si="77"/>
        <v>4</v>
      </c>
      <c r="AO214" t="str">
        <f t="shared" si="78"/>
        <v>Weekday</v>
      </c>
      <c r="AR214" s="20">
        <f t="shared" si="79"/>
        <v>0</v>
      </c>
    </row>
    <row r="215" spans="1:44" x14ac:dyDescent="0.35">
      <c r="A215" t="str">
        <f t="shared" si="61"/>
        <v>CUST0214</v>
      </c>
      <c r="B215" s="2" t="s">
        <v>402</v>
      </c>
      <c r="C215" s="4">
        <v>45445</v>
      </c>
      <c r="D215" s="2" t="s">
        <v>26</v>
      </c>
      <c r="E215" t="s">
        <v>5049</v>
      </c>
      <c r="F215" s="2" t="s">
        <v>13</v>
      </c>
      <c r="G215" s="2" t="s">
        <v>14</v>
      </c>
      <c r="H215" s="2">
        <v>2</v>
      </c>
      <c r="I215" s="19">
        <v>454.15</v>
      </c>
      <c r="J215" s="2" t="s">
        <v>5047</v>
      </c>
      <c r="K215" s="2" t="s">
        <v>76</v>
      </c>
      <c r="L215" s="2">
        <v>5</v>
      </c>
      <c r="M215" s="18">
        <f t="shared" si="62"/>
        <v>908.3</v>
      </c>
      <c r="T215" t="str">
        <f t="shared" si="63"/>
        <v>Completed</v>
      </c>
      <c r="U215" t="str">
        <f t="shared" si="64"/>
        <v>No</v>
      </c>
      <c r="V215" t="str">
        <f t="shared" si="65"/>
        <v>No</v>
      </c>
      <c r="X215">
        <f t="shared" si="66"/>
        <v>595</v>
      </c>
      <c r="Y215">
        <f t="shared" si="67"/>
        <v>444</v>
      </c>
      <c r="Z215" s="18">
        <f t="shared" si="68"/>
        <v>1463424.4009529033</v>
      </c>
      <c r="AA215" s="18">
        <f t="shared" si="69"/>
        <v>118285.78776560788</v>
      </c>
      <c r="AB215" s="17">
        <f t="shared" si="70"/>
        <v>3.8140589569160999</v>
      </c>
      <c r="AC215" s="2" t="s">
        <v>14</v>
      </c>
      <c r="AD215" s="2" t="s">
        <v>13</v>
      </c>
      <c r="AE215" t="str">
        <f t="shared" si="71"/>
        <v>Home &amp; Kitchen</v>
      </c>
      <c r="AF215" t="str">
        <f t="shared" si="72"/>
        <v>Home &amp; Kitchen</v>
      </c>
      <c r="AG215" t="str" cm="1">
        <f t="array" ref="AG215">INDEX(AD:AD,ROW())</f>
        <v>Home &amp; Kitchen</v>
      </c>
      <c r="AH215">
        <f t="shared" si="80"/>
        <v>2</v>
      </c>
      <c r="AI215" t="str">
        <f t="shared" si="73"/>
        <v>Home &amp; Kitchen</v>
      </c>
      <c r="AK215">
        <f t="shared" si="74"/>
        <v>2024</v>
      </c>
      <c r="AL215">
        <f t="shared" si="75"/>
        <v>6</v>
      </c>
      <c r="AM215">
        <f t="shared" si="76"/>
        <v>2</v>
      </c>
      <c r="AN215">
        <f t="shared" si="77"/>
        <v>1</v>
      </c>
      <c r="AO215" t="str">
        <f t="shared" si="78"/>
        <v>Weekend</v>
      </c>
      <c r="AR215" s="20">
        <f t="shared" si="79"/>
        <v>1</v>
      </c>
    </row>
    <row r="216" spans="1:44" x14ac:dyDescent="0.35">
      <c r="A216" t="str">
        <f t="shared" si="61"/>
        <v>CUST0215</v>
      </c>
      <c r="B216" s="2" t="s">
        <v>403</v>
      </c>
      <c r="C216" s="4">
        <v>45533</v>
      </c>
      <c r="D216" s="2" t="s">
        <v>404</v>
      </c>
      <c r="E216" t="s">
        <v>5049</v>
      </c>
      <c r="F216" s="2" t="s">
        <v>19</v>
      </c>
      <c r="G216" s="2" t="s">
        <v>60</v>
      </c>
      <c r="H216" s="2">
        <v>2</v>
      </c>
      <c r="I216" s="19">
        <v>1452.3</v>
      </c>
      <c r="J216" s="2" t="s">
        <v>15</v>
      </c>
      <c r="K216" s="2" t="s">
        <v>16</v>
      </c>
      <c r="L216" s="2">
        <v>1</v>
      </c>
      <c r="M216" s="18">
        <f t="shared" si="62"/>
        <v>2904.6</v>
      </c>
      <c r="T216" t="str">
        <f t="shared" si="63"/>
        <v>Completed</v>
      </c>
      <c r="U216" t="str">
        <f t="shared" si="64"/>
        <v>Yes</v>
      </c>
      <c r="V216" t="str">
        <f t="shared" si="65"/>
        <v>No</v>
      </c>
      <c r="X216">
        <f t="shared" si="66"/>
        <v>595</v>
      </c>
      <c r="Y216">
        <f t="shared" si="67"/>
        <v>444</v>
      </c>
      <c r="Z216" s="18">
        <f t="shared" si="68"/>
        <v>2759712.3299794244</v>
      </c>
      <c r="AA216" s="18">
        <f t="shared" si="69"/>
        <v>330643.50635802455</v>
      </c>
      <c r="AB216" s="17">
        <f t="shared" si="70"/>
        <v>3.8641711229946525</v>
      </c>
      <c r="AC216" s="2" t="s">
        <v>60</v>
      </c>
      <c r="AD216" s="2" t="s">
        <v>19</v>
      </c>
      <c r="AE216" t="str">
        <f t="shared" si="71"/>
        <v>Electronics</v>
      </c>
      <c r="AF216" t="str">
        <f t="shared" si="72"/>
        <v>Electronics</v>
      </c>
      <c r="AG216" t="str" cm="1">
        <f t="array" ref="AG216">INDEX(AD:AD,ROW())</f>
        <v>Electronics</v>
      </c>
      <c r="AH216">
        <f t="shared" si="80"/>
        <v>17</v>
      </c>
      <c r="AI216" t="str">
        <f t="shared" si="73"/>
        <v>Electronics</v>
      </c>
      <c r="AK216">
        <f t="shared" si="74"/>
        <v>2024</v>
      </c>
      <c r="AL216">
        <f t="shared" si="75"/>
        <v>8</v>
      </c>
      <c r="AM216">
        <f t="shared" si="76"/>
        <v>29</v>
      </c>
      <c r="AN216">
        <f t="shared" si="77"/>
        <v>5</v>
      </c>
      <c r="AO216" t="str">
        <f t="shared" si="78"/>
        <v>Weekday</v>
      </c>
      <c r="AR216" s="20">
        <f t="shared" si="79"/>
        <v>0</v>
      </c>
    </row>
    <row r="217" spans="1:44" x14ac:dyDescent="0.35">
      <c r="A217" t="str">
        <f t="shared" si="61"/>
        <v>CUST0216</v>
      </c>
      <c r="B217" s="2" t="s">
        <v>405</v>
      </c>
      <c r="C217" s="4">
        <v>44990</v>
      </c>
      <c r="D217" s="2" t="s">
        <v>131</v>
      </c>
      <c r="E217" t="s">
        <v>5053</v>
      </c>
      <c r="F217" s="2" t="s">
        <v>42</v>
      </c>
      <c r="G217" s="2" t="s">
        <v>188</v>
      </c>
      <c r="H217" s="2">
        <v>2</v>
      </c>
      <c r="I217" s="19">
        <v>631.37</v>
      </c>
      <c r="J217" s="2" t="s">
        <v>5047</v>
      </c>
      <c r="K217" s="2" t="s">
        <v>16</v>
      </c>
      <c r="L217" s="2">
        <v>4</v>
      </c>
      <c r="M217" s="18">
        <f t="shared" si="62"/>
        <v>1262.74</v>
      </c>
      <c r="T217" t="str">
        <f t="shared" si="63"/>
        <v>Completed</v>
      </c>
      <c r="U217" t="str">
        <f t="shared" si="64"/>
        <v>Yes</v>
      </c>
      <c r="V217" t="str">
        <f t="shared" si="65"/>
        <v>No</v>
      </c>
      <c r="X217">
        <f t="shared" si="66"/>
        <v>559</v>
      </c>
      <c r="Y217">
        <f t="shared" si="67"/>
        <v>408</v>
      </c>
      <c r="Z217" s="18">
        <f t="shared" si="68"/>
        <v>1098537.4901531704</v>
      </c>
      <c r="AA217" s="18">
        <f t="shared" si="69"/>
        <v>96724.388030634553</v>
      </c>
      <c r="AB217" s="17">
        <f t="shared" si="70"/>
        <v>3.9001122334455669</v>
      </c>
      <c r="AC217" s="2" t="s">
        <v>188</v>
      </c>
      <c r="AD217" s="2" t="s">
        <v>42</v>
      </c>
      <c r="AE217" t="str">
        <f t="shared" si="71"/>
        <v>Beauty</v>
      </c>
      <c r="AF217" t="str">
        <f t="shared" si="72"/>
        <v>Beauty</v>
      </c>
      <c r="AG217" t="str" cm="1">
        <f t="array" ref="AG217">INDEX(AD:AD,ROW())</f>
        <v>Beauty</v>
      </c>
      <c r="AH217">
        <f t="shared" si="80"/>
        <v>80</v>
      </c>
      <c r="AI217" t="str">
        <f t="shared" si="73"/>
        <v>Beauty</v>
      </c>
      <c r="AK217">
        <f t="shared" si="74"/>
        <v>2023</v>
      </c>
      <c r="AL217">
        <f t="shared" si="75"/>
        <v>3</v>
      </c>
      <c r="AM217">
        <f t="shared" si="76"/>
        <v>5</v>
      </c>
      <c r="AN217">
        <f t="shared" si="77"/>
        <v>1</v>
      </c>
      <c r="AO217" t="str">
        <f t="shared" si="78"/>
        <v>Weekend</v>
      </c>
      <c r="AR217" s="20">
        <f t="shared" si="79"/>
        <v>0</v>
      </c>
    </row>
    <row r="218" spans="1:44" x14ac:dyDescent="0.35">
      <c r="A218" t="str">
        <f t="shared" si="61"/>
        <v>CUST0217</v>
      </c>
      <c r="B218" s="2" t="s">
        <v>406</v>
      </c>
      <c r="C218" s="4">
        <v>45082</v>
      </c>
      <c r="D218" s="2" t="s">
        <v>407</v>
      </c>
      <c r="E218" t="s">
        <v>5055</v>
      </c>
      <c r="F218" s="2" t="s">
        <v>13</v>
      </c>
      <c r="G218" s="2" t="s">
        <v>34</v>
      </c>
      <c r="H218" s="2">
        <v>1</v>
      </c>
      <c r="I218" s="19">
        <v>588.74</v>
      </c>
      <c r="J218" s="2" t="s">
        <v>50</v>
      </c>
      <c r="K218" s="2" t="s">
        <v>16</v>
      </c>
      <c r="L218" s="2">
        <v>4</v>
      </c>
      <c r="M218" s="18">
        <f t="shared" si="62"/>
        <v>588.74</v>
      </c>
      <c r="T218" t="str">
        <f t="shared" si="63"/>
        <v>Completed</v>
      </c>
      <c r="U218" t="str">
        <f t="shared" si="64"/>
        <v>No</v>
      </c>
      <c r="V218" t="str">
        <f t="shared" si="65"/>
        <v>No</v>
      </c>
      <c r="X218">
        <f t="shared" si="66"/>
        <v>567</v>
      </c>
      <c r="Y218">
        <f t="shared" si="67"/>
        <v>440</v>
      </c>
      <c r="Z218" s="18">
        <f t="shared" si="68"/>
        <v>1463424.4009529033</v>
      </c>
      <c r="AA218" s="18">
        <f t="shared" si="69"/>
        <v>118285.78776560788</v>
      </c>
      <c r="AB218" s="17">
        <f t="shared" si="70"/>
        <v>3.8140589569160999</v>
      </c>
      <c r="AC218" s="2" t="s">
        <v>34</v>
      </c>
      <c r="AD218" s="2" t="s">
        <v>13</v>
      </c>
      <c r="AE218" t="str">
        <f t="shared" si="71"/>
        <v>Home &amp; Kitchen</v>
      </c>
      <c r="AF218" t="str">
        <f t="shared" si="72"/>
        <v>Home &amp; Kitchen</v>
      </c>
      <c r="AG218" t="str" cm="1">
        <f t="array" ref="AG218">INDEX(AD:AD,ROW())</f>
        <v>Home &amp; Kitchen</v>
      </c>
      <c r="AH218">
        <f t="shared" si="80"/>
        <v>7</v>
      </c>
      <c r="AI218" t="str">
        <f t="shared" si="73"/>
        <v>Home &amp; Kitchen</v>
      </c>
      <c r="AK218">
        <f t="shared" si="74"/>
        <v>2023</v>
      </c>
      <c r="AL218">
        <f t="shared" si="75"/>
        <v>6</v>
      </c>
      <c r="AM218">
        <f t="shared" si="76"/>
        <v>5</v>
      </c>
      <c r="AN218">
        <f t="shared" si="77"/>
        <v>2</v>
      </c>
      <c r="AO218" t="str">
        <f t="shared" si="78"/>
        <v>Weekday</v>
      </c>
      <c r="AR218" s="20">
        <f t="shared" si="79"/>
        <v>0</v>
      </c>
    </row>
    <row r="219" spans="1:44" x14ac:dyDescent="0.35">
      <c r="A219" t="str">
        <f t="shared" si="61"/>
        <v>CUST0218</v>
      </c>
      <c r="B219" s="2" t="s">
        <v>408</v>
      </c>
      <c r="C219" s="4">
        <v>45687</v>
      </c>
      <c r="D219" s="2" t="s">
        <v>74</v>
      </c>
      <c r="E219" t="s">
        <v>5052</v>
      </c>
      <c r="F219" s="2" t="s">
        <v>19</v>
      </c>
      <c r="G219" s="2" t="s">
        <v>5040</v>
      </c>
      <c r="H219" s="2">
        <v>3</v>
      </c>
      <c r="I219" s="19">
        <v>2240.34</v>
      </c>
      <c r="J219" s="2" t="s">
        <v>50</v>
      </c>
      <c r="K219" s="2" t="s">
        <v>16</v>
      </c>
      <c r="L219" s="2">
        <v>2</v>
      </c>
      <c r="M219" s="18">
        <f t="shared" si="62"/>
        <v>6721.02</v>
      </c>
      <c r="T219" t="str">
        <f t="shared" si="63"/>
        <v>Completed</v>
      </c>
      <c r="U219" t="str">
        <f t="shared" si="64"/>
        <v>Yes</v>
      </c>
      <c r="V219" t="str">
        <f t="shared" si="65"/>
        <v>No</v>
      </c>
      <c r="X219">
        <f t="shared" si="66"/>
        <v>573</v>
      </c>
      <c r="Y219">
        <f t="shared" si="67"/>
        <v>450</v>
      </c>
      <c r="Z219" s="18">
        <f t="shared" si="68"/>
        <v>2759712.3299794244</v>
      </c>
      <c r="AA219" s="18">
        <f t="shared" si="69"/>
        <v>330643.50635802455</v>
      </c>
      <c r="AB219" s="17">
        <f t="shared" si="70"/>
        <v>3.8641711229946525</v>
      </c>
      <c r="AC219" s="2" t="s">
        <v>5040</v>
      </c>
      <c r="AD219" s="2" t="s">
        <v>19</v>
      </c>
      <c r="AE219" t="str">
        <f t="shared" si="71"/>
        <v>Electronics</v>
      </c>
      <c r="AF219" t="str">
        <f t="shared" si="72"/>
        <v>Electronics</v>
      </c>
      <c r="AG219" t="str" cm="1">
        <f t="array" ref="AG219">INDEX(AD:AD,ROW())</f>
        <v>Electronics</v>
      </c>
      <c r="AH219">
        <f t="shared" si="80"/>
        <v>13</v>
      </c>
      <c r="AI219" t="str">
        <f t="shared" si="73"/>
        <v>Electronics</v>
      </c>
      <c r="AK219">
        <f t="shared" si="74"/>
        <v>2025</v>
      </c>
      <c r="AL219">
        <f t="shared" si="75"/>
        <v>1</v>
      </c>
      <c r="AM219">
        <f t="shared" si="76"/>
        <v>30</v>
      </c>
      <c r="AN219">
        <f t="shared" si="77"/>
        <v>5</v>
      </c>
      <c r="AO219" t="str">
        <f t="shared" si="78"/>
        <v>Weekday</v>
      </c>
      <c r="AR219" s="20">
        <f t="shared" si="79"/>
        <v>0</v>
      </c>
    </row>
    <row r="220" spans="1:44" x14ac:dyDescent="0.35">
      <c r="A220" t="str">
        <f t="shared" si="61"/>
        <v>CUST0219</v>
      </c>
      <c r="B220" s="2" t="s">
        <v>409</v>
      </c>
      <c r="C220" s="4">
        <v>44979</v>
      </c>
      <c r="D220" s="2" t="s">
        <v>70</v>
      </c>
      <c r="E220" t="s">
        <v>5048</v>
      </c>
      <c r="F220" s="2" t="s">
        <v>29</v>
      </c>
      <c r="G220" s="2" t="s">
        <v>121</v>
      </c>
      <c r="H220" s="2">
        <v>1</v>
      </c>
      <c r="I220" s="19">
        <v>742.34</v>
      </c>
      <c r="J220" s="2" t="s">
        <v>15</v>
      </c>
      <c r="K220" s="2" t="s">
        <v>103</v>
      </c>
      <c r="L220" s="2">
        <v>4</v>
      </c>
      <c r="M220" s="18">
        <f t="shared" si="62"/>
        <v>742.34</v>
      </c>
      <c r="T220" t="str">
        <f t="shared" si="63"/>
        <v>Lost Sale</v>
      </c>
      <c r="U220" t="str">
        <f t="shared" si="64"/>
        <v>No</v>
      </c>
      <c r="V220" t="str">
        <f t="shared" si="65"/>
        <v>Yes</v>
      </c>
      <c r="X220">
        <f t="shared" si="66"/>
        <v>590</v>
      </c>
      <c r="Y220">
        <f t="shared" si="67"/>
        <v>451</v>
      </c>
      <c r="Z220" s="18">
        <f t="shared" si="68"/>
        <v>1892867.2841657216</v>
      </c>
      <c r="AA220" s="18">
        <f t="shared" si="69"/>
        <v>199432.98236095349</v>
      </c>
      <c r="AB220" s="17">
        <f t="shared" si="70"/>
        <v>3.8949824970828471</v>
      </c>
      <c r="AC220" s="2" t="s">
        <v>121</v>
      </c>
      <c r="AD220" s="2" t="s">
        <v>29</v>
      </c>
      <c r="AE220" t="str">
        <f t="shared" si="71"/>
        <v>Fashion</v>
      </c>
      <c r="AF220" t="str">
        <f t="shared" si="72"/>
        <v>Fashion</v>
      </c>
      <c r="AG220" t="str" cm="1">
        <f t="array" ref="AG220">INDEX(AD:AD,ROW())</f>
        <v>Fashion</v>
      </c>
      <c r="AH220">
        <f t="shared" si="80"/>
        <v>45</v>
      </c>
      <c r="AI220" t="str">
        <f t="shared" si="73"/>
        <v>Fashion</v>
      </c>
      <c r="AK220">
        <f t="shared" si="74"/>
        <v>2023</v>
      </c>
      <c r="AL220">
        <f t="shared" si="75"/>
        <v>2</v>
      </c>
      <c r="AM220">
        <f t="shared" si="76"/>
        <v>22</v>
      </c>
      <c r="AN220">
        <f t="shared" si="77"/>
        <v>4</v>
      </c>
      <c r="AO220" t="str">
        <f t="shared" si="78"/>
        <v>Weekday</v>
      </c>
      <c r="AR220" s="20">
        <f t="shared" si="79"/>
        <v>1</v>
      </c>
    </row>
    <row r="221" spans="1:44" x14ac:dyDescent="0.35">
      <c r="A221" t="str">
        <f t="shared" si="61"/>
        <v>CUST0220</v>
      </c>
      <c r="B221" s="2" t="s">
        <v>410</v>
      </c>
      <c r="C221" s="4">
        <v>45380</v>
      </c>
      <c r="D221" s="2" t="s">
        <v>411</v>
      </c>
      <c r="E221" t="s">
        <v>5052</v>
      </c>
      <c r="F221" s="2" t="s">
        <v>23</v>
      </c>
      <c r="G221" s="2" t="s">
        <v>24</v>
      </c>
      <c r="H221" s="2">
        <v>1</v>
      </c>
      <c r="I221" s="19">
        <v>770.15</v>
      </c>
      <c r="J221" s="2" t="s">
        <v>20</v>
      </c>
      <c r="K221" s="2" t="s">
        <v>76</v>
      </c>
      <c r="L221" s="2">
        <v>3</v>
      </c>
      <c r="M221" s="18">
        <f t="shared" si="62"/>
        <v>770.15</v>
      </c>
      <c r="T221" t="str">
        <f t="shared" si="63"/>
        <v>Completed</v>
      </c>
      <c r="U221" t="str">
        <f t="shared" si="64"/>
        <v>No</v>
      </c>
      <c r="V221" t="str">
        <f t="shared" si="65"/>
        <v>No</v>
      </c>
      <c r="X221">
        <f t="shared" si="66"/>
        <v>573</v>
      </c>
      <c r="Y221">
        <f t="shared" si="67"/>
        <v>450</v>
      </c>
      <c r="Z221" s="18">
        <f t="shared" si="68"/>
        <v>594714.6477588166</v>
      </c>
      <c r="AA221" s="18">
        <f t="shared" si="69"/>
        <v>60882.938065984097</v>
      </c>
      <c r="AB221" s="17">
        <f t="shared" si="70"/>
        <v>3.804733727810651</v>
      </c>
      <c r="AC221" s="2" t="s">
        <v>24</v>
      </c>
      <c r="AD221" s="2" t="s">
        <v>23</v>
      </c>
      <c r="AE221" t="str">
        <f t="shared" si="71"/>
        <v>Books</v>
      </c>
      <c r="AF221" t="str">
        <f t="shared" si="72"/>
        <v>Books</v>
      </c>
      <c r="AG221" t="str" cm="1">
        <f t="array" ref="AG221">INDEX(AD:AD,ROW())</f>
        <v>Books</v>
      </c>
      <c r="AH221">
        <f t="shared" si="80"/>
        <v>4</v>
      </c>
      <c r="AI221" t="str">
        <f t="shared" si="73"/>
        <v>Books</v>
      </c>
      <c r="AK221">
        <f t="shared" si="74"/>
        <v>2024</v>
      </c>
      <c r="AL221">
        <f t="shared" si="75"/>
        <v>3</v>
      </c>
      <c r="AM221">
        <f t="shared" si="76"/>
        <v>29</v>
      </c>
      <c r="AN221">
        <f t="shared" si="77"/>
        <v>6</v>
      </c>
      <c r="AO221" t="str">
        <f t="shared" si="78"/>
        <v>Weekday</v>
      </c>
      <c r="AR221" s="20">
        <f t="shared" si="79"/>
        <v>1</v>
      </c>
    </row>
    <row r="222" spans="1:44" x14ac:dyDescent="0.35">
      <c r="A222" t="str">
        <f t="shared" si="61"/>
        <v>CUST0221</v>
      </c>
      <c r="B222" s="2" t="s">
        <v>412</v>
      </c>
      <c r="C222" s="4">
        <v>45465</v>
      </c>
      <c r="D222" s="2" t="s">
        <v>86</v>
      </c>
      <c r="E222" t="s">
        <v>5049</v>
      </c>
      <c r="F222" s="2" t="s">
        <v>13</v>
      </c>
      <c r="G222" s="2" t="s">
        <v>5045</v>
      </c>
      <c r="H222" s="2">
        <v>2</v>
      </c>
      <c r="I222" s="19">
        <v>1636.72</v>
      </c>
      <c r="J222" s="2" t="s">
        <v>5046</v>
      </c>
      <c r="K222" s="2" t="s">
        <v>16</v>
      </c>
      <c r="L222" s="2">
        <v>2</v>
      </c>
      <c r="M222" s="18">
        <f t="shared" si="62"/>
        <v>3273.44</v>
      </c>
      <c r="T222" t="str">
        <f t="shared" si="63"/>
        <v>Completed</v>
      </c>
      <c r="U222" t="str">
        <f t="shared" si="64"/>
        <v>Yes</v>
      </c>
      <c r="V222" t="str">
        <f t="shared" si="65"/>
        <v>No</v>
      </c>
      <c r="X222">
        <f t="shared" si="66"/>
        <v>595</v>
      </c>
      <c r="Y222">
        <f t="shared" si="67"/>
        <v>444</v>
      </c>
      <c r="Z222" s="18">
        <f t="shared" si="68"/>
        <v>1463424.4009529033</v>
      </c>
      <c r="AA222" s="18">
        <f t="shared" si="69"/>
        <v>118285.78776560788</v>
      </c>
      <c r="AB222" s="17">
        <f t="shared" si="70"/>
        <v>3.8140589569160999</v>
      </c>
      <c r="AC222" s="2" t="s">
        <v>5045</v>
      </c>
      <c r="AD222" s="2" t="s">
        <v>13</v>
      </c>
      <c r="AE222" t="str">
        <f t="shared" si="71"/>
        <v>Home &amp; Kitchen</v>
      </c>
      <c r="AF222" t="str">
        <f t="shared" si="72"/>
        <v>Home &amp; Kitchen</v>
      </c>
      <c r="AG222" t="str" cm="1">
        <f t="array" ref="AG222">INDEX(AD:AD,ROW())</f>
        <v>Home &amp; Kitchen</v>
      </c>
      <c r="AH222">
        <f t="shared" si="80"/>
        <v>76</v>
      </c>
      <c r="AI222" t="str">
        <f t="shared" si="73"/>
        <v>Home &amp; Kitchen</v>
      </c>
      <c r="AK222">
        <f t="shared" si="74"/>
        <v>2024</v>
      </c>
      <c r="AL222">
        <f t="shared" si="75"/>
        <v>6</v>
      </c>
      <c r="AM222">
        <f t="shared" si="76"/>
        <v>22</v>
      </c>
      <c r="AN222">
        <f t="shared" si="77"/>
        <v>7</v>
      </c>
      <c r="AO222" t="str">
        <f t="shared" si="78"/>
        <v>Weekend</v>
      </c>
      <c r="AR222" s="20">
        <f t="shared" si="79"/>
        <v>0</v>
      </c>
    </row>
    <row r="223" spans="1:44" x14ac:dyDescent="0.35">
      <c r="A223" t="str">
        <f t="shared" si="61"/>
        <v>CUST0222</v>
      </c>
      <c r="B223" s="2" t="s">
        <v>413</v>
      </c>
      <c r="C223" s="4">
        <v>44992</v>
      </c>
      <c r="D223" s="2" t="s">
        <v>125</v>
      </c>
      <c r="E223" t="s">
        <v>5055</v>
      </c>
      <c r="F223" s="2" t="s">
        <v>29</v>
      </c>
      <c r="G223" s="2" t="s">
        <v>121</v>
      </c>
      <c r="H223" s="2">
        <v>1</v>
      </c>
      <c r="I223" s="19">
        <v>297.55</v>
      </c>
      <c r="J223" s="2" t="s">
        <v>15</v>
      </c>
      <c r="K223" s="2" t="s">
        <v>16</v>
      </c>
      <c r="L223" s="2">
        <v>3</v>
      </c>
      <c r="M223" s="18">
        <f t="shared" si="62"/>
        <v>297.55</v>
      </c>
      <c r="T223" t="str">
        <f t="shared" si="63"/>
        <v>Completed</v>
      </c>
      <c r="U223" t="str">
        <f t="shared" si="64"/>
        <v>No</v>
      </c>
      <c r="V223" t="str">
        <f t="shared" si="65"/>
        <v>No</v>
      </c>
      <c r="X223">
        <f t="shared" si="66"/>
        <v>567</v>
      </c>
      <c r="Y223">
        <f t="shared" si="67"/>
        <v>440</v>
      </c>
      <c r="Z223" s="18">
        <f t="shared" si="68"/>
        <v>1892867.2841657216</v>
      </c>
      <c r="AA223" s="18">
        <f t="shared" si="69"/>
        <v>199432.98236095349</v>
      </c>
      <c r="AB223" s="17">
        <f t="shared" si="70"/>
        <v>3.8949824970828471</v>
      </c>
      <c r="AC223" s="2" t="s">
        <v>121</v>
      </c>
      <c r="AD223" s="2" t="s">
        <v>29</v>
      </c>
      <c r="AE223" t="str">
        <f t="shared" si="71"/>
        <v>Fashion</v>
      </c>
      <c r="AF223" t="str">
        <f t="shared" si="72"/>
        <v>Fashion</v>
      </c>
      <c r="AG223" t="str" cm="1">
        <f t="array" ref="AG223">INDEX(AD:AD,ROW())</f>
        <v>Fashion</v>
      </c>
      <c r="AH223">
        <f t="shared" si="80"/>
        <v>45</v>
      </c>
      <c r="AI223" t="str">
        <f t="shared" si="73"/>
        <v>Fashion</v>
      </c>
      <c r="AK223">
        <f t="shared" si="74"/>
        <v>2023</v>
      </c>
      <c r="AL223">
        <f t="shared" si="75"/>
        <v>3</v>
      </c>
      <c r="AM223">
        <f t="shared" si="76"/>
        <v>7</v>
      </c>
      <c r="AN223">
        <f t="shared" si="77"/>
        <v>3</v>
      </c>
      <c r="AO223" t="str">
        <f t="shared" si="78"/>
        <v>Weekday</v>
      </c>
      <c r="AR223" s="20">
        <f t="shared" si="79"/>
        <v>0</v>
      </c>
    </row>
    <row r="224" spans="1:44" x14ac:dyDescent="0.35">
      <c r="A224" t="str">
        <f t="shared" si="61"/>
        <v>CUST0223</v>
      </c>
      <c r="B224" s="2" t="s">
        <v>414</v>
      </c>
      <c r="C224" s="4">
        <v>45112</v>
      </c>
      <c r="D224" s="2" t="s">
        <v>415</v>
      </c>
      <c r="E224" t="s">
        <v>5050</v>
      </c>
      <c r="F224" s="2" t="s">
        <v>29</v>
      </c>
      <c r="G224" s="2" t="s">
        <v>30</v>
      </c>
      <c r="H224" s="2">
        <v>1</v>
      </c>
      <c r="I224" s="19">
        <v>352.41</v>
      </c>
      <c r="J224" s="2" t="s">
        <v>20</v>
      </c>
      <c r="K224" s="2" t="s">
        <v>16</v>
      </c>
      <c r="L224" s="2">
        <v>5</v>
      </c>
      <c r="M224" s="18">
        <f t="shared" si="62"/>
        <v>352.41</v>
      </c>
      <c r="T224" t="str">
        <f t="shared" si="63"/>
        <v>Completed</v>
      </c>
      <c r="U224" t="str">
        <f t="shared" si="64"/>
        <v>No</v>
      </c>
      <c r="V224" t="str">
        <f t="shared" si="65"/>
        <v>No</v>
      </c>
      <c r="X224">
        <f t="shared" si="66"/>
        <v>589</v>
      </c>
      <c r="Y224">
        <f t="shared" si="67"/>
        <v>426</v>
      </c>
      <c r="Z224" s="18">
        <f t="shared" si="68"/>
        <v>1892867.2841657216</v>
      </c>
      <c r="AA224" s="18">
        <f t="shared" si="69"/>
        <v>199432.98236095349</v>
      </c>
      <c r="AB224" s="17">
        <f t="shared" si="70"/>
        <v>3.8949824970828471</v>
      </c>
      <c r="AC224" s="2" t="s">
        <v>30</v>
      </c>
      <c r="AD224" s="2" t="s">
        <v>29</v>
      </c>
      <c r="AE224" t="str">
        <f t="shared" si="71"/>
        <v>Fashion</v>
      </c>
      <c r="AF224" t="str">
        <f t="shared" si="72"/>
        <v>Fashion</v>
      </c>
      <c r="AG224" t="str" cm="1">
        <f t="array" ref="AG224">INDEX(AD:AD,ROW())</f>
        <v>Fashion</v>
      </c>
      <c r="AH224">
        <f t="shared" si="80"/>
        <v>6</v>
      </c>
      <c r="AI224" t="str">
        <f t="shared" si="73"/>
        <v>Fashion</v>
      </c>
      <c r="AK224">
        <f t="shared" si="74"/>
        <v>2023</v>
      </c>
      <c r="AL224">
        <f t="shared" si="75"/>
        <v>7</v>
      </c>
      <c r="AM224">
        <f t="shared" si="76"/>
        <v>5</v>
      </c>
      <c r="AN224">
        <f t="shared" si="77"/>
        <v>4</v>
      </c>
      <c r="AO224" t="str">
        <f t="shared" si="78"/>
        <v>Weekday</v>
      </c>
      <c r="AR224" s="20">
        <f t="shared" si="79"/>
        <v>0</v>
      </c>
    </row>
    <row r="225" spans="1:44" x14ac:dyDescent="0.35">
      <c r="A225" t="str">
        <f t="shared" si="61"/>
        <v>CUST0224</v>
      </c>
      <c r="B225" s="2" t="s">
        <v>416</v>
      </c>
      <c r="C225" s="4">
        <v>45612</v>
      </c>
      <c r="D225" s="2" t="s">
        <v>417</v>
      </c>
      <c r="E225" t="s">
        <v>5051</v>
      </c>
      <c r="F225" s="2" t="s">
        <v>29</v>
      </c>
      <c r="G225" s="2" t="s">
        <v>30</v>
      </c>
      <c r="H225" s="2">
        <v>2</v>
      </c>
      <c r="I225" s="19">
        <v>943.08</v>
      </c>
      <c r="J225" s="2" t="s">
        <v>5046</v>
      </c>
      <c r="K225" s="2" t="s">
        <v>16</v>
      </c>
      <c r="L225" s="2">
        <v>4</v>
      </c>
      <c r="M225" s="18">
        <f t="shared" si="62"/>
        <v>1886.16</v>
      </c>
      <c r="T225" t="str">
        <f t="shared" si="63"/>
        <v>Completed</v>
      </c>
      <c r="U225" t="str">
        <f t="shared" si="64"/>
        <v>Yes</v>
      </c>
      <c r="V225" t="str">
        <f t="shared" si="65"/>
        <v>No</v>
      </c>
      <c r="X225">
        <f t="shared" si="66"/>
        <v>619</v>
      </c>
      <c r="Y225">
        <f t="shared" si="67"/>
        <v>468</v>
      </c>
      <c r="Z225" s="18">
        <f t="shared" si="68"/>
        <v>1892867.2841657216</v>
      </c>
      <c r="AA225" s="18">
        <f t="shared" si="69"/>
        <v>199432.98236095349</v>
      </c>
      <c r="AB225" s="17">
        <f t="shared" si="70"/>
        <v>3.8949824970828471</v>
      </c>
      <c r="AC225" s="2" t="s">
        <v>30</v>
      </c>
      <c r="AD225" s="2" t="s">
        <v>29</v>
      </c>
      <c r="AE225" t="str">
        <f t="shared" si="71"/>
        <v>Fashion</v>
      </c>
      <c r="AF225" t="str">
        <f t="shared" si="72"/>
        <v>Fashion</v>
      </c>
      <c r="AG225" t="str" cm="1">
        <f t="array" ref="AG225">INDEX(AD:AD,ROW())</f>
        <v>Fashion</v>
      </c>
      <c r="AH225">
        <f t="shared" si="80"/>
        <v>6</v>
      </c>
      <c r="AI225" t="str">
        <f t="shared" si="73"/>
        <v>Fashion</v>
      </c>
      <c r="AK225">
        <f t="shared" si="74"/>
        <v>2024</v>
      </c>
      <c r="AL225">
        <f t="shared" si="75"/>
        <v>11</v>
      </c>
      <c r="AM225">
        <f t="shared" si="76"/>
        <v>16</v>
      </c>
      <c r="AN225">
        <f t="shared" si="77"/>
        <v>7</v>
      </c>
      <c r="AO225" t="str">
        <f t="shared" si="78"/>
        <v>Weekend</v>
      </c>
      <c r="AR225" s="20">
        <f t="shared" si="79"/>
        <v>0</v>
      </c>
    </row>
    <row r="226" spans="1:44" x14ac:dyDescent="0.35">
      <c r="A226" t="str">
        <f t="shared" si="61"/>
        <v>CUST0225</v>
      </c>
      <c r="B226" s="2" t="s">
        <v>418</v>
      </c>
      <c r="C226" s="4">
        <v>45598</v>
      </c>
      <c r="D226" s="2" t="s">
        <v>419</v>
      </c>
      <c r="E226" t="s">
        <v>5055</v>
      </c>
      <c r="F226" s="2" t="s">
        <v>19</v>
      </c>
      <c r="G226" s="2" t="s">
        <v>60</v>
      </c>
      <c r="H226" s="2">
        <v>1</v>
      </c>
      <c r="I226" s="19">
        <v>1080.3499999999999</v>
      </c>
      <c r="J226" s="2" t="s">
        <v>20</v>
      </c>
      <c r="K226" s="2" t="s">
        <v>16</v>
      </c>
      <c r="L226" s="2">
        <v>4</v>
      </c>
      <c r="M226" s="18">
        <f t="shared" si="62"/>
        <v>1080.3499999999999</v>
      </c>
      <c r="T226" t="str">
        <f t="shared" si="63"/>
        <v>Completed</v>
      </c>
      <c r="U226" t="str">
        <f t="shared" si="64"/>
        <v>Yes</v>
      </c>
      <c r="V226" t="str">
        <f t="shared" si="65"/>
        <v>No</v>
      </c>
      <c r="X226">
        <f t="shared" si="66"/>
        <v>567</v>
      </c>
      <c r="Y226">
        <f t="shared" si="67"/>
        <v>440</v>
      </c>
      <c r="Z226" s="18">
        <f t="shared" si="68"/>
        <v>2759712.3299794244</v>
      </c>
      <c r="AA226" s="18">
        <f t="shared" si="69"/>
        <v>330643.50635802455</v>
      </c>
      <c r="AB226" s="17">
        <f t="shared" si="70"/>
        <v>3.8641711229946525</v>
      </c>
      <c r="AC226" s="2" t="s">
        <v>60</v>
      </c>
      <c r="AD226" s="2" t="s">
        <v>19</v>
      </c>
      <c r="AE226" t="str">
        <f t="shared" si="71"/>
        <v>Electronics</v>
      </c>
      <c r="AF226" t="str">
        <f t="shared" si="72"/>
        <v>Electronics</v>
      </c>
      <c r="AG226" t="str" cm="1">
        <f t="array" ref="AG226">INDEX(AD:AD,ROW())</f>
        <v>Electronics</v>
      </c>
      <c r="AH226">
        <f t="shared" si="80"/>
        <v>17</v>
      </c>
      <c r="AI226" t="str">
        <f t="shared" si="73"/>
        <v>Electronics</v>
      </c>
      <c r="AK226">
        <f t="shared" si="74"/>
        <v>2024</v>
      </c>
      <c r="AL226">
        <f t="shared" si="75"/>
        <v>11</v>
      </c>
      <c r="AM226">
        <f t="shared" si="76"/>
        <v>2</v>
      </c>
      <c r="AN226">
        <f t="shared" si="77"/>
        <v>7</v>
      </c>
      <c r="AO226" t="str">
        <f t="shared" si="78"/>
        <v>Weekend</v>
      </c>
      <c r="AR226" s="20">
        <f t="shared" si="79"/>
        <v>0</v>
      </c>
    </row>
    <row r="227" spans="1:44" x14ac:dyDescent="0.35">
      <c r="A227" t="str">
        <f t="shared" si="61"/>
        <v>CUST0226</v>
      </c>
      <c r="B227" s="2" t="s">
        <v>420</v>
      </c>
      <c r="C227" s="4">
        <v>45751</v>
      </c>
      <c r="D227" s="2" t="s">
        <v>421</v>
      </c>
      <c r="E227" t="s">
        <v>5049</v>
      </c>
      <c r="F227" s="2" t="s">
        <v>42</v>
      </c>
      <c r="G227" s="2" t="s">
        <v>188</v>
      </c>
      <c r="H227" s="2">
        <v>1</v>
      </c>
      <c r="I227" s="19">
        <v>880.87</v>
      </c>
      <c r="J227" s="2" t="s">
        <v>5046</v>
      </c>
      <c r="K227" s="2" t="s">
        <v>76</v>
      </c>
      <c r="L227" s="2">
        <v>4</v>
      </c>
      <c r="M227" s="18">
        <f t="shared" si="62"/>
        <v>880.87</v>
      </c>
      <c r="T227" t="str">
        <f t="shared" si="63"/>
        <v>Completed</v>
      </c>
      <c r="U227" t="str">
        <f t="shared" si="64"/>
        <v>No</v>
      </c>
      <c r="V227" t="str">
        <f t="shared" si="65"/>
        <v>No</v>
      </c>
      <c r="X227">
        <f t="shared" si="66"/>
        <v>595</v>
      </c>
      <c r="Y227">
        <f t="shared" si="67"/>
        <v>444</v>
      </c>
      <c r="Z227" s="18">
        <f t="shared" si="68"/>
        <v>1098537.4901531704</v>
      </c>
      <c r="AA227" s="18">
        <f t="shared" si="69"/>
        <v>96724.388030634553</v>
      </c>
      <c r="AB227" s="17">
        <f t="shared" si="70"/>
        <v>3.9001122334455669</v>
      </c>
      <c r="AC227" s="2" t="s">
        <v>188</v>
      </c>
      <c r="AD227" s="2" t="s">
        <v>42</v>
      </c>
      <c r="AE227" t="str">
        <f t="shared" si="71"/>
        <v>Beauty</v>
      </c>
      <c r="AF227" t="str">
        <f t="shared" si="72"/>
        <v>Beauty</v>
      </c>
      <c r="AG227" t="str" cm="1">
        <f t="array" ref="AG227">INDEX(AD:AD,ROW())</f>
        <v>Beauty</v>
      </c>
      <c r="AH227">
        <f t="shared" si="80"/>
        <v>80</v>
      </c>
      <c r="AI227" t="str">
        <f t="shared" si="73"/>
        <v>Beauty</v>
      </c>
      <c r="AK227">
        <f t="shared" si="74"/>
        <v>2025</v>
      </c>
      <c r="AL227">
        <f t="shared" si="75"/>
        <v>4</v>
      </c>
      <c r="AM227">
        <f t="shared" si="76"/>
        <v>4</v>
      </c>
      <c r="AN227">
        <f t="shared" si="77"/>
        <v>6</v>
      </c>
      <c r="AO227" t="str">
        <f t="shared" si="78"/>
        <v>Weekday</v>
      </c>
      <c r="AR227" s="20">
        <f t="shared" si="79"/>
        <v>1</v>
      </c>
    </row>
    <row r="228" spans="1:44" x14ac:dyDescent="0.35">
      <c r="A228" t="str">
        <f t="shared" si="61"/>
        <v>CUST0227</v>
      </c>
      <c r="B228" s="2" t="s">
        <v>422</v>
      </c>
      <c r="C228" s="4">
        <v>45186</v>
      </c>
      <c r="D228" s="2" t="s">
        <v>198</v>
      </c>
      <c r="E228" t="s">
        <v>5051</v>
      </c>
      <c r="F228" s="2" t="s">
        <v>19</v>
      </c>
      <c r="G228" s="2" t="s">
        <v>5039</v>
      </c>
      <c r="H228" s="2">
        <v>1</v>
      </c>
      <c r="I228" s="19">
        <v>2477.84</v>
      </c>
      <c r="J228" s="2" t="s">
        <v>20</v>
      </c>
      <c r="K228" s="2" t="s">
        <v>16</v>
      </c>
      <c r="L228" s="2">
        <v>5</v>
      </c>
      <c r="M228" s="18">
        <f t="shared" si="62"/>
        <v>2477.84</v>
      </c>
      <c r="T228" t="str">
        <f t="shared" si="63"/>
        <v>Completed</v>
      </c>
      <c r="U228" t="str">
        <f t="shared" si="64"/>
        <v>Yes</v>
      </c>
      <c r="V228" t="str">
        <f t="shared" si="65"/>
        <v>No</v>
      </c>
      <c r="X228">
        <f t="shared" si="66"/>
        <v>619</v>
      </c>
      <c r="Y228">
        <f t="shared" si="67"/>
        <v>468</v>
      </c>
      <c r="Z228" s="18">
        <f t="shared" si="68"/>
        <v>2759712.3299794244</v>
      </c>
      <c r="AA228" s="18">
        <f t="shared" si="69"/>
        <v>330643.50635802455</v>
      </c>
      <c r="AB228" s="17">
        <f t="shared" si="70"/>
        <v>3.8641711229946525</v>
      </c>
      <c r="AC228" s="2" t="s">
        <v>5039</v>
      </c>
      <c r="AD228" s="2" t="s">
        <v>19</v>
      </c>
      <c r="AE228" t="str">
        <f t="shared" si="71"/>
        <v>Electronics</v>
      </c>
      <c r="AF228" t="str">
        <f t="shared" si="72"/>
        <v>Electronics</v>
      </c>
      <c r="AG228" t="str" cm="1">
        <f t="array" ref="AG228">INDEX(AD:AD,ROW())</f>
        <v>Electronics</v>
      </c>
      <c r="AH228">
        <f t="shared" si="80"/>
        <v>3</v>
      </c>
      <c r="AI228" t="str">
        <f t="shared" si="73"/>
        <v>Electronics</v>
      </c>
      <c r="AK228">
        <f t="shared" si="74"/>
        <v>2023</v>
      </c>
      <c r="AL228">
        <f t="shared" si="75"/>
        <v>9</v>
      </c>
      <c r="AM228">
        <f t="shared" si="76"/>
        <v>17</v>
      </c>
      <c r="AN228">
        <f t="shared" si="77"/>
        <v>1</v>
      </c>
      <c r="AO228" t="str">
        <f t="shared" si="78"/>
        <v>Weekend</v>
      </c>
      <c r="AR228" s="20">
        <f t="shared" si="79"/>
        <v>0</v>
      </c>
    </row>
    <row r="229" spans="1:44" x14ac:dyDescent="0.35">
      <c r="A229" t="str">
        <f t="shared" si="61"/>
        <v>CUST0228</v>
      </c>
      <c r="B229" s="2" t="s">
        <v>423</v>
      </c>
      <c r="C229" s="4">
        <v>45051</v>
      </c>
      <c r="D229" s="2" t="s">
        <v>22</v>
      </c>
      <c r="E229" t="s">
        <v>5049</v>
      </c>
      <c r="F229" s="2" t="s">
        <v>42</v>
      </c>
      <c r="G229" s="2" t="s">
        <v>5042</v>
      </c>
      <c r="H229" s="2">
        <v>1</v>
      </c>
      <c r="I229" s="19">
        <v>107.35</v>
      </c>
      <c r="J229" s="2" t="s">
        <v>5046</v>
      </c>
      <c r="K229" s="2" t="s">
        <v>16</v>
      </c>
      <c r="L229" s="2">
        <v>4</v>
      </c>
      <c r="M229" s="18">
        <f t="shared" si="62"/>
        <v>107.35</v>
      </c>
      <c r="T229" t="str">
        <f t="shared" si="63"/>
        <v>Completed</v>
      </c>
      <c r="U229" t="str">
        <f t="shared" si="64"/>
        <v>No</v>
      </c>
      <c r="V229" t="str">
        <f t="shared" si="65"/>
        <v>No</v>
      </c>
      <c r="X229">
        <f t="shared" si="66"/>
        <v>595</v>
      </c>
      <c r="Y229">
        <f t="shared" si="67"/>
        <v>444</v>
      </c>
      <c r="Z229" s="18">
        <f t="shared" si="68"/>
        <v>1098537.4901531704</v>
      </c>
      <c r="AA229" s="18">
        <f t="shared" si="69"/>
        <v>96724.388030634553</v>
      </c>
      <c r="AB229" s="17">
        <f t="shared" si="70"/>
        <v>3.9001122334455669</v>
      </c>
      <c r="AC229" s="2" t="s">
        <v>5042</v>
      </c>
      <c r="AD229" s="2" t="s">
        <v>42</v>
      </c>
      <c r="AE229" t="str">
        <f t="shared" si="71"/>
        <v>Beauty</v>
      </c>
      <c r="AF229" t="str">
        <f t="shared" si="72"/>
        <v>Beauty</v>
      </c>
      <c r="AG229" t="str" cm="1">
        <f t="array" ref="AG229">INDEX(AD:AD,ROW())</f>
        <v>Beauty</v>
      </c>
      <c r="AH229">
        <f t="shared" si="80"/>
        <v>18</v>
      </c>
      <c r="AI229" t="str">
        <f t="shared" si="73"/>
        <v>Beauty</v>
      </c>
      <c r="AK229">
        <f t="shared" si="74"/>
        <v>2023</v>
      </c>
      <c r="AL229">
        <f t="shared" si="75"/>
        <v>5</v>
      </c>
      <c r="AM229">
        <f t="shared" si="76"/>
        <v>5</v>
      </c>
      <c r="AN229">
        <f t="shared" si="77"/>
        <v>6</v>
      </c>
      <c r="AO229" t="str">
        <f t="shared" si="78"/>
        <v>Weekday</v>
      </c>
      <c r="AR229" s="20">
        <f t="shared" si="79"/>
        <v>0</v>
      </c>
    </row>
    <row r="230" spans="1:44" x14ac:dyDescent="0.35">
      <c r="A230" t="str">
        <f t="shared" si="61"/>
        <v>CUST0229</v>
      </c>
      <c r="B230" s="2" t="s">
        <v>424</v>
      </c>
      <c r="C230" s="4">
        <v>45277</v>
      </c>
      <c r="D230" s="2" t="s">
        <v>425</v>
      </c>
      <c r="E230" t="s">
        <v>5049</v>
      </c>
      <c r="F230" s="2" t="s">
        <v>42</v>
      </c>
      <c r="G230" s="2" t="s">
        <v>43</v>
      </c>
      <c r="H230" s="2">
        <v>1</v>
      </c>
      <c r="I230" s="19">
        <v>1496.6</v>
      </c>
      <c r="J230" s="2" t="s">
        <v>5047</v>
      </c>
      <c r="K230" s="2" t="s">
        <v>16</v>
      </c>
      <c r="L230" s="2">
        <v>1</v>
      </c>
      <c r="M230" s="18">
        <f t="shared" si="62"/>
        <v>1496.6</v>
      </c>
      <c r="T230" t="str">
        <f t="shared" si="63"/>
        <v>Completed</v>
      </c>
      <c r="U230" t="str">
        <f t="shared" si="64"/>
        <v>Yes</v>
      </c>
      <c r="V230" t="str">
        <f t="shared" si="65"/>
        <v>No</v>
      </c>
      <c r="X230">
        <f t="shared" si="66"/>
        <v>595</v>
      </c>
      <c r="Y230">
        <f t="shared" si="67"/>
        <v>444</v>
      </c>
      <c r="Z230" s="18">
        <f t="shared" si="68"/>
        <v>1098537.4901531704</v>
      </c>
      <c r="AA230" s="18">
        <f t="shared" si="69"/>
        <v>96724.388030634553</v>
      </c>
      <c r="AB230" s="17">
        <f t="shared" si="70"/>
        <v>3.9001122334455669</v>
      </c>
      <c r="AC230" s="2" t="s">
        <v>43</v>
      </c>
      <c r="AD230" s="2" t="s">
        <v>42</v>
      </c>
      <c r="AE230" t="str">
        <f t="shared" si="71"/>
        <v>Beauty</v>
      </c>
      <c r="AF230" t="str">
        <f t="shared" si="72"/>
        <v>Beauty</v>
      </c>
      <c r="AG230" t="str" cm="1">
        <f t="array" ref="AG230">INDEX(AD:AD,ROW())</f>
        <v>Beauty</v>
      </c>
      <c r="AH230">
        <f t="shared" si="80"/>
        <v>10</v>
      </c>
      <c r="AI230" t="str">
        <f t="shared" si="73"/>
        <v>Beauty</v>
      </c>
      <c r="AK230">
        <f t="shared" si="74"/>
        <v>2023</v>
      </c>
      <c r="AL230">
        <f t="shared" si="75"/>
        <v>12</v>
      </c>
      <c r="AM230">
        <f t="shared" si="76"/>
        <v>17</v>
      </c>
      <c r="AN230">
        <f t="shared" si="77"/>
        <v>1</v>
      </c>
      <c r="AO230" t="str">
        <f t="shared" si="78"/>
        <v>Weekend</v>
      </c>
      <c r="AR230" s="20">
        <f t="shared" si="79"/>
        <v>0</v>
      </c>
    </row>
    <row r="231" spans="1:44" x14ac:dyDescent="0.35">
      <c r="A231" t="str">
        <f t="shared" si="61"/>
        <v>CUST0230</v>
      </c>
      <c r="B231" s="2" t="s">
        <v>426</v>
      </c>
      <c r="C231" s="4">
        <v>45435</v>
      </c>
      <c r="D231" s="2" t="s">
        <v>394</v>
      </c>
      <c r="E231" t="s">
        <v>5049</v>
      </c>
      <c r="F231" s="2" t="s">
        <v>29</v>
      </c>
      <c r="G231" s="2" t="s">
        <v>5043</v>
      </c>
      <c r="H231" s="2">
        <v>1</v>
      </c>
      <c r="I231" s="19">
        <v>310.68</v>
      </c>
      <c r="J231" s="2" t="s">
        <v>15</v>
      </c>
      <c r="K231" s="2" t="s">
        <v>16</v>
      </c>
      <c r="L231" s="2">
        <v>4</v>
      </c>
      <c r="M231" s="18">
        <f t="shared" si="62"/>
        <v>310.68</v>
      </c>
      <c r="T231" t="str">
        <f t="shared" si="63"/>
        <v>Completed</v>
      </c>
      <c r="U231" t="str">
        <f t="shared" si="64"/>
        <v>No</v>
      </c>
      <c r="V231" t="str">
        <f t="shared" si="65"/>
        <v>No</v>
      </c>
      <c r="X231">
        <f t="shared" si="66"/>
        <v>595</v>
      </c>
      <c r="Y231">
        <f t="shared" si="67"/>
        <v>444</v>
      </c>
      <c r="Z231" s="18">
        <f t="shared" si="68"/>
        <v>1892867.2841657216</v>
      </c>
      <c r="AA231" s="18">
        <f t="shared" si="69"/>
        <v>199432.98236095349</v>
      </c>
      <c r="AB231" s="17">
        <f t="shared" si="70"/>
        <v>3.8949824970828471</v>
      </c>
      <c r="AC231" s="2" t="s">
        <v>5043</v>
      </c>
      <c r="AD231" s="2" t="s">
        <v>29</v>
      </c>
      <c r="AE231" t="str">
        <f t="shared" si="71"/>
        <v>Fashion</v>
      </c>
      <c r="AF231" t="str">
        <f t="shared" si="72"/>
        <v>Fashion</v>
      </c>
      <c r="AG231" t="str" cm="1">
        <f t="array" ref="AG231">INDEX(AD:AD,ROW())</f>
        <v>Fashion</v>
      </c>
      <c r="AH231">
        <f t="shared" si="80"/>
        <v>55</v>
      </c>
      <c r="AI231" t="str">
        <f t="shared" si="73"/>
        <v>Fashion</v>
      </c>
      <c r="AK231">
        <f t="shared" si="74"/>
        <v>2024</v>
      </c>
      <c r="AL231">
        <f t="shared" si="75"/>
        <v>5</v>
      </c>
      <c r="AM231">
        <f t="shared" si="76"/>
        <v>23</v>
      </c>
      <c r="AN231">
        <f t="shared" si="77"/>
        <v>5</v>
      </c>
      <c r="AO231" t="str">
        <f t="shared" si="78"/>
        <v>Weekday</v>
      </c>
      <c r="AR231" s="20">
        <f t="shared" si="79"/>
        <v>0</v>
      </c>
    </row>
    <row r="232" spans="1:44" x14ac:dyDescent="0.35">
      <c r="A232" t="str">
        <f t="shared" si="61"/>
        <v>CUST0231</v>
      </c>
      <c r="B232" s="2" t="s">
        <v>427</v>
      </c>
      <c r="C232" s="4">
        <v>45655</v>
      </c>
      <c r="D232" s="2" t="s">
        <v>99</v>
      </c>
      <c r="E232" t="s">
        <v>5049</v>
      </c>
      <c r="F232" s="2" t="s">
        <v>42</v>
      </c>
      <c r="G232" s="2" t="s">
        <v>170</v>
      </c>
      <c r="H232" s="2">
        <v>3</v>
      </c>
      <c r="I232" s="19">
        <v>1166.99</v>
      </c>
      <c r="J232" s="2" t="s">
        <v>15</v>
      </c>
      <c r="K232" s="2" t="s">
        <v>16</v>
      </c>
      <c r="L232" s="31"/>
      <c r="M232" s="18">
        <f t="shared" si="62"/>
        <v>3500.9700000000003</v>
      </c>
      <c r="T232" t="str">
        <f t="shared" si="63"/>
        <v>Completed</v>
      </c>
      <c r="U232" t="str">
        <f t="shared" si="64"/>
        <v>Yes</v>
      </c>
      <c r="V232" t="str">
        <f t="shared" si="65"/>
        <v>No</v>
      </c>
      <c r="X232">
        <f t="shared" si="66"/>
        <v>595</v>
      </c>
      <c r="Y232">
        <f t="shared" si="67"/>
        <v>444</v>
      </c>
      <c r="Z232" s="18">
        <f t="shared" si="68"/>
        <v>1098537.4901531704</v>
      </c>
      <c r="AA232" s="18">
        <f t="shared" si="69"/>
        <v>96724.388030634553</v>
      </c>
      <c r="AB232" s="17">
        <f t="shared" si="70"/>
        <v>3.9001122334455669</v>
      </c>
      <c r="AC232" s="2" t="s">
        <v>170</v>
      </c>
      <c r="AD232" s="2" t="s">
        <v>42</v>
      </c>
      <c r="AE232" t="str">
        <f t="shared" si="71"/>
        <v>Beauty</v>
      </c>
      <c r="AF232" t="str">
        <f t="shared" si="72"/>
        <v>Beauty</v>
      </c>
      <c r="AG232" t="str" cm="1">
        <f t="array" ref="AG232">INDEX(AD:AD,ROW())</f>
        <v>Beauty</v>
      </c>
      <c r="AH232">
        <f t="shared" si="80"/>
        <v>70</v>
      </c>
      <c r="AI232" t="str">
        <f t="shared" si="73"/>
        <v>Beauty</v>
      </c>
      <c r="AK232">
        <f t="shared" si="74"/>
        <v>2024</v>
      </c>
      <c r="AL232">
        <f t="shared" si="75"/>
        <v>12</v>
      </c>
      <c r="AM232">
        <f t="shared" si="76"/>
        <v>29</v>
      </c>
      <c r="AN232">
        <f t="shared" si="77"/>
        <v>1</v>
      </c>
      <c r="AO232" t="str">
        <f t="shared" si="78"/>
        <v>Weekend</v>
      </c>
      <c r="AR232" s="20">
        <f t="shared" si="79"/>
        <v>0</v>
      </c>
    </row>
    <row r="233" spans="1:44" x14ac:dyDescent="0.35">
      <c r="A233" t="str">
        <f t="shared" si="61"/>
        <v>CUST0232</v>
      </c>
      <c r="B233" s="2" t="s">
        <v>428</v>
      </c>
      <c r="C233" s="4">
        <v>45225</v>
      </c>
      <c r="D233" s="2" t="s">
        <v>429</v>
      </c>
      <c r="E233" t="s">
        <v>5053</v>
      </c>
      <c r="F233" s="2" t="s">
        <v>42</v>
      </c>
      <c r="G233" s="2" t="s">
        <v>5042</v>
      </c>
      <c r="H233" s="2">
        <v>2</v>
      </c>
      <c r="I233" s="19">
        <v>240.89</v>
      </c>
      <c r="J233" s="2" t="s">
        <v>20</v>
      </c>
      <c r="K233" s="2" t="s">
        <v>16</v>
      </c>
      <c r="L233" s="2">
        <v>4</v>
      </c>
      <c r="M233" s="18">
        <f t="shared" si="62"/>
        <v>481.78</v>
      </c>
      <c r="T233" t="str">
        <f t="shared" si="63"/>
        <v>Completed</v>
      </c>
      <c r="U233" t="str">
        <f t="shared" si="64"/>
        <v>No</v>
      </c>
      <c r="V233" t="str">
        <f t="shared" si="65"/>
        <v>No</v>
      </c>
      <c r="X233">
        <f t="shared" si="66"/>
        <v>559</v>
      </c>
      <c r="Y233">
        <f t="shared" si="67"/>
        <v>408</v>
      </c>
      <c r="Z233" s="18">
        <f t="shared" si="68"/>
        <v>1098537.4901531704</v>
      </c>
      <c r="AA233" s="18">
        <f t="shared" si="69"/>
        <v>96724.388030634553</v>
      </c>
      <c r="AB233" s="17">
        <f t="shared" si="70"/>
        <v>3.9001122334455669</v>
      </c>
      <c r="AC233" s="2" t="s">
        <v>5042</v>
      </c>
      <c r="AD233" s="2" t="s">
        <v>42</v>
      </c>
      <c r="AE233" t="str">
        <f t="shared" si="71"/>
        <v>Beauty</v>
      </c>
      <c r="AF233" t="str">
        <f t="shared" si="72"/>
        <v>Beauty</v>
      </c>
      <c r="AG233" t="str" cm="1">
        <f t="array" ref="AG233">INDEX(AD:AD,ROW())</f>
        <v>Beauty</v>
      </c>
      <c r="AH233">
        <f t="shared" si="80"/>
        <v>18</v>
      </c>
      <c r="AI233" t="str">
        <f t="shared" si="73"/>
        <v>Beauty</v>
      </c>
      <c r="AK233">
        <f t="shared" si="74"/>
        <v>2023</v>
      </c>
      <c r="AL233">
        <f t="shared" si="75"/>
        <v>10</v>
      </c>
      <c r="AM233">
        <f t="shared" si="76"/>
        <v>26</v>
      </c>
      <c r="AN233">
        <f t="shared" si="77"/>
        <v>5</v>
      </c>
      <c r="AO233" t="str">
        <f t="shared" si="78"/>
        <v>Weekday</v>
      </c>
      <c r="AR233" s="20">
        <f t="shared" si="79"/>
        <v>0</v>
      </c>
    </row>
    <row r="234" spans="1:44" x14ac:dyDescent="0.35">
      <c r="A234" t="str">
        <f t="shared" si="61"/>
        <v>CUST0233</v>
      </c>
      <c r="B234" s="2" t="s">
        <v>430</v>
      </c>
      <c r="C234" s="4">
        <v>45137</v>
      </c>
      <c r="D234" s="2" t="s">
        <v>431</v>
      </c>
      <c r="E234" t="s">
        <v>5050</v>
      </c>
      <c r="F234" s="2" t="s">
        <v>23</v>
      </c>
      <c r="G234" s="2" t="s">
        <v>75</v>
      </c>
      <c r="H234" s="2">
        <v>1</v>
      </c>
      <c r="I234" s="19">
        <v>277.8</v>
      </c>
      <c r="J234" s="2" t="s">
        <v>20</v>
      </c>
      <c r="K234" s="2" t="s">
        <v>16</v>
      </c>
      <c r="L234" s="2">
        <v>3</v>
      </c>
      <c r="M234" s="18">
        <f t="shared" si="62"/>
        <v>277.8</v>
      </c>
      <c r="T234" t="str">
        <f t="shared" si="63"/>
        <v>Completed</v>
      </c>
      <c r="U234" t="str">
        <f t="shared" si="64"/>
        <v>No</v>
      </c>
      <c r="V234" t="str">
        <f t="shared" si="65"/>
        <v>No</v>
      </c>
      <c r="X234">
        <f t="shared" si="66"/>
        <v>589</v>
      </c>
      <c r="Y234">
        <f t="shared" si="67"/>
        <v>426</v>
      </c>
      <c r="Z234" s="18">
        <f t="shared" si="68"/>
        <v>594714.6477588166</v>
      </c>
      <c r="AA234" s="18">
        <f t="shared" si="69"/>
        <v>60882.938065984097</v>
      </c>
      <c r="AB234" s="17">
        <f t="shared" si="70"/>
        <v>3.804733727810651</v>
      </c>
      <c r="AC234" s="2" t="s">
        <v>75</v>
      </c>
      <c r="AD234" s="2" t="s">
        <v>23</v>
      </c>
      <c r="AE234" t="str">
        <f t="shared" si="71"/>
        <v>Books</v>
      </c>
      <c r="AF234" t="str">
        <f t="shared" si="72"/>
        <v>Books</v>
      </c>
      <c r="AG234" t="str" cm="1">
        <f t="array" ref="AG234">INDEX(AD:AD,ROW())</f>
        <v>Books</v>
      </c>
      <c r="AH234">
        <f t="shared" si="80"/>
        <v>23</v>
      </c>
      <c r="AI234" t="str">
        <f t="shared" si="73"/>
        <v>Books</v>
      </c>
      <c r="AK234">
        <f t="shared" si="74"/>
        <v>2023</v>
      </c>
      <c r="AL234">
        <f t="shared" si="75"/>
        <v>7</v>
      </c>
      <c r="AM234">
        <f t="shared" si="76"/>
        <v>30</v>
      </c>
      <c r="AN234">
        <f t="shared" si="77"/>
        <v>1</v>
      </c>
      <c r="AO234" t="str">
        <f t="shared" si="78"/>
        <v>Weekend</v>
      </c>
      <c r="AR234" s="20">
        <f t="shared" si="79"/>
        <v>0</v>
      </c>
    </row>
    <row r="235" spans="1:44" x14ac:dyDescent="0.35">
      <c r="A235" t="str">
        <f t="shared" si="61"/>
        <v>CUST0234</v>
      </c>
      <c r="B235" s="2" t="s">
        <v>432</v>
      </c>
      <c r="C235" s="4">
        <v>45451</v>
      </c>
      <c r="D235" s="2" t="s">
        <v>433</v>
      </c>
      <c r="E235" t="s">
        <v>5049</v>
      </c>
      <c r="F235" s="2" t="s">
        <v>29</v>
      </c>
      <c r="G235" s="2" t="s">
        <v>30</v>
      </c>
      <c r="H235" s="2">
        <v>1</v>
      </c>
      <c r="I235" s="19">
        <v>696.64</v>
      </c>
      <c r="J235" s="2" t="s">
        <v>50</v>
      </c>
      <c r="K235" s="2" t="s">
        <v>31</v>
      </c>
      <c r="L235" s="2">
        <v>4</v>
      </c>
      <c r="M235" s="18">
        <f t="shared" si="62"/>
        <v>696.64</v>
      </c>
      <c r="T235" t="str">
        <f t="shared" si="63"/>
        <v>Pending</v>
      </c>
      <c r="U235" t="str">
        <f t="shared" si="64"/>
        <v>No</v>
      </c>
      <c r="V235" t="str">
        <f t="shared" si="65"/>
        <v>Yes</v>
      </c>
      <c r="X235">
        <f t="shared" si="66"/>
        <v>595</v>
      </c>
      <c r="Y235">
        <f t="shared" si="67"/>
        <v>444</v>
      </c>
      <c r="Z235" s="18">
        <f t="shared" si="68"/>
        <v>1892867.2841657216</v>
      </c>
      <c r="AA235" s="18">
        <f t="shared" si="69"/>
        <v>199432.98236095349</v>
      </c>
      <c r="AB235" s="17">
        <f t="shared" si="70"/>
        <v>3.8949824970828471</v>
      </c>
      <c r="AC235" s="2" t="s">
        <v>30</v>
      </c>
      <c r="AD235" s="2" t="s">
        <v>29</v>
      </c>
      <c r="AE235" t="str">
        <f t="shared" si="71"/>
        <v>Fashion</v>
      </c>
      <c r="AF235" t="str">
        <f t="shared" si="72"/>
        <v>Fashion</v>
      </c>
      <c r="AG235" t="str" cm="1">
        <f t="array" ref="AG235">INDEX(AD:AD,ROW())</f>
        <v>Fashion</v>
      </c>
      <c r="AH235">
        <f t="shared" si="80"/>
        <v>6</v>
      </c>
      <c r="AI235" t="str">
        <f t="shared" si="73"/>
        <v>Fashion</v>
      </c>
      <c r="AK235">
        <f t="shared" si="74"/>
        <v>2024</v>
      </c>
      <c r="AL235">
        <f t="shared" si="75"/>
        <v>6</v>
      </c>
      <c r="AM235">
        <f t="shared" si="76"/>
        <v>8</v>
      </c>
      <c r="AN235">
        <f t="shared" si="77"/>
        <v>7</v>
      </c>
      <c r="AO235" t="str">
        <f t="shared" si="78"/>
        <v>Weekend</v>
      </c>
      <c r="AR235" s="20">
        <f t="shared" si="79"/>
        <v>0</v>
      </c>
    </row>
    <row r="236" spans="1:44" x14ac:dyDescent="0.35">
      <c r="A236" t="str">
        <f t="shared" si="61"/>
        <v>CUST0235</v>
      </c>
      <c r="B236" s="2" t="s">
        <v>434</v>
      </c>
      <c r="C236" s="4">
        <v>45225</v>
      </c>
      <c r="D236" s="2" t="s">
        <v>435</v>
      </c>
      <c r="E236" t="s">
        <v>5050</v>
      </c>
      <c r="F236" s="2" t="s">
        <v>19</v>
      </c>
      <c r="G236" s="2" t="s">
        <v>5040</v>
      </c>
      <c r="H236" s="2">
        <v>2</v>
      </c>
      <c r="I236" s="19">
        <v>1867.83</v>
      </c>
      <c r="J236" s="2" t="s">
        <v>5046</v>
      </c>
      <c r="K236" s="2" t="s">
        <v>16</v>
      </c>
      <c r="L236" s="2">
        <v>5</v>
      </c>
      <c r="M236" s="18">
        <f t="shared" si="62"/>
        <v>3735.66</v>
      </c>
      <c r="T236" t="str">
        <f t="shared" si="63"/>
        <v>Completed</v>
      </c>
      <c r="U236" t="str">
        <f t="shared" si="64"/>
        <v>Yes</v>
      </c>
      <c r="V236" t="str">
        <f t="shared" si="65"/>
        <v>No</v>
      </c>
      <c r="X236">
        <f t="shared" si="66"/>
        <v>589</v>
      </c>
      <c r="Y236">
        <f t="shared" si="67"/>
        <v>426</v>
      </c>
      <c r="Z236" s="18">
        <f t="shared" si="68"/>
        <v>2759712.3299794244</v>
      </c>
      <c r="AA236" s="18">
        <f t="shared" si="69"/>
        <v>330643.50635802455</v>
      </c>
      <c r="AB236" s="17">
        <f t="shared" si="70"/>
        <v>3.8641711229946525</v>
      </c>
      <c r="AC236" s="2" t="s">
        <v>5040</v>
      </c>
      <c r="AD236" s="2" t="s">
        <v>19</v>
      </c>
      <c r="AE236" t="str">
        <f t="shared" si="71"/>
        <v>Electronics</v>
      </c>
      <c r="AF236" t="str">
        <f t="shared" si="72"/>
        <v>Electronics</v>
      </c>
      <c r="AG236" t="str" cm="1">
        <f t="array" ref="AG236">INDEX(AD:AD,ROW())</f>
        <v>Electronics</v>
      </c>
      <c r="AH236">
        <f t="shared" si="80"/>
        <v>13</v>
      </c>
      <c r="AI236" t="str">
        <f t="shared" si="73"/>
        <v>Electronics</v>
      </c>
      <c r="AK236">
        <f t="shared" si="74"/>
        <v>2023</v>
      </c>
      <c r="AL236">
        <f t="shared" si="75"/>
        <v>10</v>
      </c>
      <c r="AM236">
        <f t="shared" si="76"/>
        <v>26</v>
      </c>
      <c r="AN236">
        <f t="shared" si="77"/>
        <v>5</v>
      </c>
      <c r="AO236" t="str">
        <f t="shared" si="78"/>
        <v>Weekday</v>
      </c>
      <c r="AR236" s="20">
        <f t="shared" si="79"/>
        <v>0</v>
      </c>
    </row>
    <row r="237" spans="1:44" x14ac:dyDescent="0.35">
      <c r="A237" t="str">
        <f t="shared" si="61"/>
        <v>CUST0236</v>
      </c>
      <c r="B237" s="2" t="s">
        <v>436</v>
      </c>
      <c r="C237" s="4">
        <v>45184</v>
      </c>
      <c r="D237" s="2" t="s">
        <v>437</v>
      </c>
      <c r="E237" t="s">
        <v>5052</v>
      </c>
      <c r="F237" s="2" t="s">
        <v>13</v>
      </c>
      <c r="G237" s="2" t="s">
        <v>34</v>
      </c>
      <c r="H237" s="2">
        <v>2</v>
      </c>
      <c r="I237" s="19">
        <v>810.73</v>
      </c>
      <c r="J237" s="2" t="s">
        <v>5047</v>
      </c>
      <c r="K237" s="2" t="s">
        <v>31</v>
      </c>
      <c r="L237" s="2">
        <v>4</v>
      </c>
      <c r="M237" s="18">
        <f t="shared" si="62"/>
        <v>1621.46</v>
      </c>
      <c r="T237" t="str">
        <f t="shared" si="63"/>
        <v>Pending</v>
      </c>
      <c r="U237" t="str">
        <f t="shared" si="64"/>
        <v>No</v>
      </c>
      <c r="V237" t="str">
        <f t="shared" si="65"/>
        <v>Yes</v>
      </c>
      <c r="X237">
        <f t="shared" si="66"/>
        <v>573</v>
      </c>
      <c r="Y237">
        <f t="shared" si="67"/>
        <v>450</v>
      </c>
      <c r="Z237" s="18">
        <f t="shared" si="68"/>
        <v>1463424.4009529033</v>
      </c>
      <c r="AA237" s="18">
        <f t="shared" si="69"/>
        <v>118285.78776560788</v>
      </c>
      <c r="AB237" s="17">
        <f t="shared" si="70"/>
        <v>3.8140589569160999</v>
      </c>
      <c r="AC237" s="2" t="s">
        <v>34</v>
      </c>
      <c r="AD237" s="2" t="s">
        <v>13</v>
      </c>
      <c r="AE237" t="str">
        <f t="shared" si="71"/>
        <v>Home &amp; Kitchen</v>
      </c>
      <c r="AF237" t="str">
        <f t="shared" si="72"/>
        <v>Home &amp; Kitchen</v>
      </c>
      <c r="AG237" t="str" cm="1">
        <f t="array" ref="AG237">INDEX(AD:AD,ROW())</f>
        <v>Home &amp; Kitchen</v>
      </c>
      <c r="AH237">
        <f t="shared" si="80"/>
        <v>7</v>
      </c>
      <c r="AI237" t="str">
        <f t="shared" si="73"/>
        <v>Home &amp; Kitchen</v>
      </c>
      <c r="AK237">
        <f t="shared" si="74"/>
        <v>2023</v>
      </c>
      <c r="AL237">
        <f t="shared" si="75"/>
        <v>9</v>
      </c>
      <c r="AM237">
        <f t="shared" si="76"/>
        <v>15</v>
      </c>
      <c r="AN237">
        <f t="shared" si="77"/>
        <v>6</v>
      </c>
      <c r="AO237" t="str">
        <f t="shared" si="78"/>
        <v>Weekday</v>
      </c>
      <c r="AR237" s="20">
        <f t="shared" si="79"/>
        <v>0</v>
      </c>
    </row>
    <row r="238" spans="1:44" x14ac:dyDescent="0.35">
      <c r="A238" t="str">
        <f t="shared" si="61"/>
        <v>CUST0237</v>
      </c>
      <c r="B238" s="2" t="s">
        <v>438</v>
      </c>
      <c r="C238" s="4">
        <v>45743</v>
      </c>
      <c r="D238" s="2" t="s">
        <v>439</v>
      </c>
      <c r="E238" t="s">
        <v>5053</v>
      </c>
      <c r="F238" s="2" t="s">
        <v>13</v>
      </c>
      <c r="G238" s="2" t="s">
        <v>14</v>
      </c>
      <c r="H238" s="2">
        <v>1</v>
      </c>
      <c r="I238" s="19">
        <v>638.82000000000005</v>
      </c>
      <c r="J238" s="2" t="s">
        <v>15</v>
      </c>
      <c r="K238" s="2" t="s">
        <v>31</v>
      </c>
      <c r="L238" s="2">
        <v>4</v>
      </c>
      <c r="M238" s="18">
        <f t="shared" si="62"/>
        <v>638.82000000000005</v>
      </c>
      <c r="T238" t="str">
        <f t="shared" si="63"/>
        <v>Pending</v>
      </c>
      <c r="U238" t="str">
        <f t="shared" si="64"/>
        <v>No</v>
      </c>
      <c r="V238" t="str">
        <f t="shared" si="65"/>
        <v>Yes</v>
      </c>
      <c r="X238">
        <f t="shared" si="66"/>
        <v>559</v>
      </c>
      <c r="Y238">
        <f t="shared" si="67"/>
        <v>408</v>
      </c>
      <c r="Z238" s="18">
        <f t="shared" si="68"/>
        <v>1463424.4009529033</v>
      </c>
      <c r="AA238" s="18">
        <f t="shared" si="69"/>
        <v>118285.78776560788</v>
      </c>
      <c r="AB238" s="17">
        <f t="shared" si="70"/>
        <v>3.8140589569160999</v>
      </c>
      <c r="AC238" s="2" t="s">
        <v>14</v>
      </c>
      <c r="AD238" s="2" t="s">
        <v>13</v>
      </c>
      <c r="AE238" t="str">
        <f t="shared" si="71"/>
        <v>Home &amp; Kitchen</v>
      </c>
      <c r="AF238" t="str">
        <f t="shared" si="72"/>
        <v>Home &amp; Kitchen</v>
      </c>
      <c r="AG238" t="str" cm="1">
        <f t="array" ref="AG238">INDEX(AD:AD,ROW())</f>
        <v>Home &amp; Kitchen</v>
      </c>
      <c r="AH238">
        <f t="shared" si="80"/>
        <v>2</v>
      </c>
      <c r="AI238" t="str">
        <f t="shared" si="73"/>
        <v>Home &amp; Kitchen</v>
      </c>
      <c r="AK238">
        <f t="shared" si="74"/>
        <v>2025</v>
      </c>
      <c r="AL238">
        <f t="shared" si="75"/>
        <v>3</v>
      </c>
      <c r="AM238">
        <f t="shared" si="76"/>
        <v>27</v>
      </c>
      <c r="AN238">
        <f t="shared" si="77"/>
        <v>5</v>
      </c>
      <c r="AO238" t="str">
        <f t="shared" si="78"/>
        <v>Weekday</v>
      </c>
      <c r="AR238" s="20">
        <f t="shared" si="79"/>
        <v>0</v>
      </c>
    </row>
    <row r="239" spans="1:44" x14ac:dyDescent="0.35">
      <c r="A239" t="str">
        <f t="shared" si="61"/>
        <v>CUST0238</v>
      </c>
      <c r="B239" s="2" t="s">
        <v>440</v>
      </c>
      <c r="C239" s="4">
        <v>45237</v>
      </c>
      <c r="D239" s="2" t="s">
        <v>214</v>
      </c>
      <c r="E239" t="s">
        <v>5051</v>
      </c>
      <c r="F239" s="2" t="s">
        <v>19</v>
      </c>
      <c r="G239" s="2" t="s">
        <v>5039</v>
      </c>
      <c r="H239" s="2">
        <v>2</v>
      </c>
      <c r="I239" s="19">
        <v>703.65</v>
      </c>
      <c r="J239" s="2" t="s">
        <v>15</v>
      </c>
      <c r="K239" s="2" t="s">
        <v>16</v>
      </c>
      <c r="L239" s="2">
        <v>3</v>
      </c>
      <c r="M239" s="18">
        <f t="shared" si="62"/>
        <v>1407.3</v>
      </c>
      <c r="T239" t="str">
        <f t="shared" si="63"/>
        <v>Completed</v>
      </c>
      <c r="U239" t="str">
        <f t="shared" si="64"/>
        <v>Yes</v>
      </c>
      <c r="V239" t="str">
        <f t="shared" si="65"/>
        <v>No</v>
      </c>
      <c r="X239">
        <f t="shared" si="66"/>
        <v>619</v>
      </c>
      <c r="Y239">
        <f t="shared" si="67"/>
        <v>468</v>
      </c>
      <c r="Z239" s="18">
        <f t="shared" si="68"/>
        <v>2759712.3299794244</v>
      </c>
      <c r="AA239" s="18">
        <f t="shared" si="69"/>
        <v>330643.50635802455</v>
      </c>
      <c r="AB239" s="17">
        <f t="shared" si="70"/>
        <v>3.8641711229946525</v>
      </c>
      <c r="AC239" s="2" t="s">
        <v>5039</v>
      </c>
      <c r="AD239" s="2" t="s">
        <v>19</v>
      </c>
      <c r="AE239" t="str">
        <f t="shared" si="71"/>
        <v>Electronics</v>
      </c>
      <c r="AF239" t="str">
        <f t="shared" si="72"/>
        <v>Electronics</v>
      </c>
      <c r="AG239" t="str" cm="1">
        <f t="array" ref="AG239">INDEX(AD:AD,ROW())</f>
        <v>Electronics</v>
      </c>
      <c r="AH239">
        <f t="shared" si="80"/>
        <v>3</v>
      </c>
      <c r="AI239" t="str">
        <f t="shared" si="73"/>
        <v>Electronics</v>
      </c>
      <c r="AK239">
        <f t="shared" si="74"/>
        <v>2023</v>
      </c>
      <c r="AL239">
        <f t="shared" si="75"/>
        <v>11</v>
      </c>
      <c r="AM239">
        <f t="shared" si="76"/>
        <v>7</v>
      </c>
      <c r="AN239">
        <f t="shared" si="77"/>
        <v>3</v>
      </c>
      <c r="AO239" t="str">
        <f t="shared" si="78"/>
        <v>Weekday</v>
      </c>
      <c r="AR239" s="20">
        <f t="shared" si="79"/>
        <v>0</v>
      </c>
    </row>
    <row r="240" spans="1:44" x14ac:dyDescent="0.35">
      <c r="A240" t="str">
        <f t="shared" si="61"/>
        <v>CUST0239</v>
      </c>
      <c r="B240" s="2" t="s">
        <v>441</v>
      </c>
      <c r="C240" s="4">
        <v>45326</v>
      </c>
      <c r="D240" s="2" t="s">
        <v>398</v>
      </c>
      <c r="E240" t="s">
        <v>5052</v>
      </c>
      <c r="F240" s="2" t="s">
        <v>29</v>
      </c>
      <c r="G240" s="2" t="s">
        <v>30</v>
      </c>
      <c r="H240" s="2">
        <v>3</v>
      </c>
      <c r="I240" s="19">
        <v>652.6</v>
      </c>
      <c r="J240" s="2" t="s">
        <v>20</v>
      </c>
      <c r="K240" s="2" t="s">
        <v>16</v>
      </c>
      <c r="L240" s="2">
        <v>4</v>
      </c>
      <c r="M240" s="18">
        <f t="shared" si="62"/>
        <v>1957.8000000000002</v>
      </c>
      <c r="T240" t="str">
        <f t="shared" si="63"/>
        <v>Completed</v>
      </c>
      <c r="U240" t="str">
        <f t="shared" si="64"/>
        <v>Yes</v>
      </c>
      <c r="V240" t="str">
        <f t="shared" si="65"/>
        <v>No</v>
      </c>
      <c r="X240">
        <f t="shared" si="66"/>
        <v>573</v>
      </c>
      <c r="Y240">
        <f t="shared" si="67"/>
        <v>450</v>
      </c>
      <c r="Z240" s="18">
        <f t="shared" si="68"/>
        <v>1892867.2841657216</v>
      </c>
      <c r="AA240" s="18">
        <f t="shared" si="69"/>
        <v>199432.98236095349</v>
      </c>
      <c r="AB240" s="17">
        <f t="shared" si="70"/>
        <v>3.8949824970828471</v>
      </c>
      <c r="AC240" s="2" t="s">
        <v>30</v>
      </c>
      <c r="AD240" s="2" t="s">
        <v>29</v>
      </c>
      <c r="AE240" t="str">
        <f t="shared" si="71"/>
        <v>Fashion</v>
      </c>
      <c r="AF240" t="str">
        <f t="shared" si="72"/>
        <v>Fashion</v>
      </c>
      <c r="AG240" t="str" cm="1">
        <f t="array" ref="AG240">INDEX(AD:AD,ROW())</f>
        <v>Fashion</v>
      </c>
      <c r="AH240">
        <f t="shared" si="80"/>
        <v>6</v>
      </c>
      <c r="AI240" t="str">
        <f t="shared" si="73"/>
        <v>Fashion</v>
      </c>
      <c r="AK240">
        <f t="shared" si="74"/>
        <v>2024</v>
      </c>
      <c r="AL240">
        <f t="shared" si="75"/>
        <v>2</v>
      </c>
      <c r="AM240">
        <f t="shared" si="76"/>
        <v>4</v>
      </c>
      <c r="AN240">
        <f t="shared" si="77"/>
        <v>1</v>
      </c>
      <c r="AO240" t="str">
        <f t="shared" si="78"/>
        <v>Weekend</v>
      </c>
      <c r="AR240" s="20">
        <f t="shared" si="79"/>
        <v>0</v>
      </c>
    </row>
    <row r="241" spans="1:44" x14ac:dyDescent="0.35">
      <c r="A241" t="str">
        <f t="shared" si="61"/>
        <v>CUST0240</v>
      </c>
      <c r="B241" s="2" t="s">
        <v>442</v>
      </c>
      <c r="C241" s="4">
        <v>45385</v>
      </c>
      <c r="D241" s="2" t="s">
        <v>443</v>
      </c>
      <c r="E241" t="s">
        <v>5055</v>
      </c>
      <c r="F241" s="2" t="s">
        <v>19</v>
      </c>
      <c r="G241" s="2" t="s">
        <v>128</v>
      </c>
      <c r="H241" s="2">
        <v>1</v>
      </c>
      <c r="I241" s="19">
        <v>2715.18</v>
      </c>
      <c r="J241" s="2" t="s">
        <v>50</v>
      </c>
      <c r="K241" s="2" t="s">
        <v>16</v>
      </c>
      <c r="L241" s="2">
        <v>5</v>
      </c>
      <c r="M241" s="18">
        <f t="shared" si="62"/>
        <v>2715.18</v>
      </c>
      <c r="T241" t="str">
        <f t="shared" si="63"/>
        <v>Completed</v>
      </c>
      <c r="U241" t="str">
        <f t="shared" si="64"/>
        <v>Yes</v>
      </c>
      <c r="V241" t="str">
        <f t="shared" si="65"/>
        <v>No</v>
      </c>
      <c r="X241">
        <f t="shared" si="66"/>
        <v>567</v>
      </c>
      <c r="Y241">
        <f t="shared" si="67"/>
        <v>440</v>
      </c>
      <c r="Z241" s="18">
        <f t="shared" si="68"/>
        <v>2759712.3299794244</v>
      </c>
      <c r="AA241" s="18">
        <f t="shared" si="69"/>
        <v>330643.50635802455</v>
      </c>
      <c r="AB241" s="17">
        <f t="shared" si="70"/>
        <v>3.8641711229946525</v>
      </c>
      <c r="AC241" s="2" t="s">
        <v>128</v>
      </c>
      <c r="AD241" s="2" t="s">
        <v>19</v>
      </c>
      <c r="AE241" t="str">
        <f t="shared" si="71"/>
        <v>Electronics</v>
      </c>
      <c r="AF241" t="str">
        <f t="shared" si="72"/>
        <v>Electronics</v>
      </c>
      <c r="AG241" t="str" cm="1">
        <f t="array" ref="AG241">INDEX(AD:AD,ROW())</f>
        <v>Electronics</v>
      </c>
      <c r="AH241">
        <f t="shared" si="80"/>
        <v>48</v>
      </c>
      <c r="AI241" t="str">
        <f t="shared" si="73"/>
        <v>Electronics</v>
      </c>
      <c r="AK241">
        <f t="shared" si="74"/>
        <v>2024</v>
      </c>
      <c r="AL241">
        <f t="shared" si="75"/>
        <v>4</v>
      </c>
      <c r="AM241">
        <f t="shared" si="76"/>
        <v>3</v>
      </c>
      <c r="AN241">
        <f t="shared" si="77"/>
        <v>4</v>
      </c>
      <c r="AO241" t="str">
        <f t="shared" si="78"/>
        <v>Weekday</v>
      </c>
      <c r="AR241" s="20">
        <f t="shared" si="79"/>
        <v>0</v>
      </c>
    </row>
    <row r="242" spans="1:44" x14ac:dyDescent="0.35">
      <c r="A242" t="str">
        <f t="shared" si="61"/>
        <v>CUST0241</v>
      </c>
      <c r="B242" s="2" t="s">
        <v>444</v>
      </c>
      <c r="C242" s="4">
        <v>45180</v>
      </c>
      <c r="D242" s="2" t="s">
        <v>445</v>
      </c>
      <c r="E242" t="s">
        <v>5054</v>
      </c>
      <c r="F242" s="2" t="s">
        <v>42</v>
      </c>
      <c r="G242" s="2" t="s">
        <v>5044</v>
      </c>
      <c r="H242" s="2">
        <v>1</v>
      </c>
      <c r="I242" s="19">
        <v>586.99</v>
      </c>
      <c r="J242" s="2" t="s">
        <v>15</v>
      </c>
      <c r="K242" s="2" t="s">
        <v>16</v>
      </c>
      <c r="L242" s="2">
        <v>4</v>
      </c>
      <c r="M242" s="18">
        <f t="shared" si="62"/>
        <v>586.99</v>
      </c>
      <c r="T242" t="str">
        <f t="shared" si="63"/>
        <v>Completed</v>
      </c>
      <c r="U242" t="str">
        <f t="shared" si="64"/>
        <v>No</v>
      </c>
      <c r="V242" t="str">
        <f t="shared" si="65"/>
        <v>No</v>
      </c>
      <c r="X242">
        <f t="shared" si="66"/>
        <v>558</v>
      </c>
      <c r="Y242">
        <f t="shared" si="67"/>
        <v>430</v>
      </c>
      <c r="Z242" s="18">
        <f t="shared" si="68"/>
        <v>1098537.4901531704</v>
      </c>
      <c r="AA242" s="18">
        <f t="shared" si="69"/>
        <v>96724.388030634553</v>
      </c>
      <c r="AB242" s="17">
        <f t="shared" si="70"/>
        <v>3.9001122334455669</v>
      </c>
      <c r="AC242" s="2" t="s">
        <v>5044</v>
      </c>
      <c r="AD242" s="2" t="s">
        <v>42</v>
      </c>
      <c r="AE242" t="str">
        <f t="shared" si="71"/>
        <v>Beauty</v>
      </c>
      <c r="AF242" t="str">
        <f t="shared" si="72"/>
        <v>Beauty</v>
      </c>
      <c r="AG242" t="str" cm="1">
        <f t="array" ref="AG242">INDEX(AD:AD,ROW())</f>
        <v>Beauty</v>
      </c>
      <c r="AH242">
        <f t="shared" si="80"/>
        <v>64</v>
      </c>
      <c r="AI242" t="str">
        <f t="shared" si="73"/>
        <v>Beauty</v>
      </c>
      <c r="AK242">
        <f t="shared" si="74"/>
        <v>2023</v>
      </c>
      <c r="AL242">
        <f t="shared" si="75"/>
        <v>9</v>
      </c>
      <c r="AM242">
        <f t="shared" si="76"/>
        <v>11</v>
      </c>
      <c r="AN242">
        <f t="shared" si="77"/>
        <v>2</v>
      </c>
      <c r="AO242" t="str">
        <f t="shared" si="78"/>
        <v>Weekday</v>
      </c>
      <c r="AR242" s="20">
        <f t="shared" si="79"/>
        <v>0</v>
      </c>
    </row>
    <row r="243" spans="1:44" x14ac:dyDescent="0.35">
      <c r="A243" t="str">
        <f t="shared" si="61"/>
        <v>CUST0242</v>
      </c>
      <c r="B243" s="2" t="s">
        <v>446</v>
      </c>
      <c r="C243" s="4">
        <v>45627</v>
      </c>
      <c r="D243" s="2" t="s">
        <v>186</v>
      </c>
      <c r="E243" t="s">
        <v>5054</v>
      </c>
      <c r="F243" s="2" t="s">
        <v>42</v>
      </c>
      <c r="G243" s="2" t="s">
        <v>5042</v>
      </c>
      <c r="H243" s="2">
        <v>1</v>
      </c>
      <c r="I243" s="19">
        <v>534.66999999999996</v>
      </c>
      <c r="J243" s="2" t="s">
        <v>50</v>
      </c>
      <c r="K243" s="2" t="s">
        <v>16</v>
      </c>
      <c r="L243" s="2">
        <v>4</v>
      </c>
      <c r="M243" s="18">
        <f t="shared" si="62"/>
        <v>534.66999999999996</v>
      </c>
      <c r="T243" t="str">
        <f t="shared" si="63"/>
        <v>Completed</v>
      </c>
      <c r="U243" t="str">
        <f t="shared" si="64"/>
        <v>No</v>
      </c>
      <c r="V243" t="str">
        <f t="shared" si="65"/>
        <v>No</v>
      </c>
      <c r="X243">
        <f t="shared" si="66"/>
        <v>558</v>
      </c>
      <c r="Y243">
        <f t="shared" si="67"/>
        <v>430</v>
      </c>
      <c r="Z243" s="18">
        <f t="shared" si="68"/>
        <v>1098537.4901531704</v>
      </c>
      <c r="AA243" s="18">
        <f t="shared" si="69"/>
        <v>96724.388030634553</v>
      </c>
      <c r="AB243" s="17">
        <f t="shared" si="70"/>
        <v>3.9001122334455669</v>
      </c>
      <c r="AC243" s="2" t="s">
        <v>5042</v>
      </c>
      <c r="AD243" s="2" t="s">
        <v>42</v>
      </c>
      <c r="AE243" t="str">
        <f t="shared" si="71"/>
        <v>Beauty</v>
      </c>
      <c r="AF243" t="str">
        <f t="shared" si="72"/>
        <v>Beauty</v>
      </c>
      <c r="AG243" t="str" cm="1">
        <f t="array" ref="AG243">INDEX(AD:AD,ROW())</f>
        <v>Beauty</v>
      </c>
      <c r="AH243">
        <f t="shared" si="80"/>
        <v>18</v>
      </c>
      <c r="AI243" t="str">
        <f t="shared" si="73"/>
        <v>Beauty</v>
      </c>
      <c r="AK243">
        <f t="shared" si="74"/>
        <v>2024</v>
      </c>
      <c r="AL243">
        <f t="shared" si="75"/>
        <v>12</v>
      </c>
      <c r="AM243">
        <f t="shared" si="76"/>
        <v>1</v>
      </c>
      <c r="AN243">
        <f t="shared" si="77"/>
        <v>1</v>
      </c>
      <c r="AO243" t="str">
        <f t="shared" si="78"/>
        <v>Weekend</v>
      </c>
      <c r="AR243" s="20">
        <f t="shared" si="79"/>
        <v>0</v>
      </c>
    </row>
    <row r="244" spans="1:44" x14ac:dyDescent="0.35">
      <c r="A244" t="str">
        <f t="shared" si="61"/>
        <v>CUST0243</v>
      </c>
      <c r="B244" s="2" t="s">
        <v>447</v>
      </c>
      <c r="C244" s="4">
        <v>44948</v>
      </c>
      <c r="D244" s="2" t="s">
        <v>205</v>
      </c>
      <c r="E244" t="s">
        <v>5051</v>
      </c>
      <c r="F244" s="2" t="s">
        <v>19</v>
      </c>
      <c r="G244" s="2" t="s">
        <v>49</v>
      </c>
      <c r="H244" s="2">
        <v>1</v>
      </c>
      <c r="I244" s="19">
        <v>1798.68</v>
      </c>
      <c r="J244" s="2" t="s">
        <v>50</v>
      </c>
      <c r="K244" s="2" t="s">
        <v>16</v>
      </c>
      <c r="L244" s="2">
        <v>3</v>
      </c>
      <c r="M244" s="18">
        <f t="shared" si="62"/>
        <v>1798.68</v>
      </c>
      <c r="T244" t="str">
        <f t="shared" si="63"/>
        <v>Completed</v>
      </c>
      <c r="U244" t="str">
        <f t="shared" si="64"/>
        <v>Yes</v>
      </c>
      <c r="V244" t="str">
        <f t="shared" si="65"/>
        <v>No</v>
      </c>
      <c r="X244">
        <f t="shared" si="66"/>
        <v>619</v>
      </c>
      <c r="Y244">
        <f t="shared" si="67"/>
        <v>468</v>
      </c>
      <c r="Z244" s="18">
        <f t="shared" si="68"/>
        <v>2759712.3299794244</v>
      </c>
      <c r="AA244" s="18">
        <f t="shared" si="69"/>
        <v>330643.50635802455</v>
      </c>
      <c r="AB244" s="17">
        <f t="shared" si="70"/>
        <v>3.8641711229946525</v>
      </c>
      <c r="AC244" s="2" t="s">
        <v>49</v>
      </c>
      <c r="AD244" s="2" t="s">
        <v>19</v>
      </c>
      <c r="AE244" t="str">
        <f t="shared" si="71"/>
        <v>Electronics</v>
      </c>
      <c r="AF244" t="str">
        <f t="shared" si="72"/>
        <v>Electronics</v>
      </c>
      <c r="AG244" t="str" cm="1">
        <f t="array" ref="AG244">INDEX(AD:AD,ROW())</f>
        <v>Electronics</v>
      </c>
      <c r="AH244">
        <f t="shared" si="80"/>
        <v>12</v>
      </c>
      <c r="AI244" t="str">
        <f t="shared" si="73"/>
        <v>Electronics</v>
      </c>
      <c r="AK244">
        <f t="shared" si="74"/>
        <v>2023</v>
      </c>
      <c r="AL244">
        <f t="shared" si="75"/>
        <v>1</v>
      </c>
      <c r="AM244">
        <f t="shared" si="76"/>
        <v>22</v>
      </c>
      <c r="AN244">
        <f t="shared" si="77"/>
        <v>1</v>
      </c>
      <c r="AO244" t="str">
        <f t="shared" si="78"/>
        <v>Weekend</v>
      </c>
      <c r="AR244" s="20">
        <f t="shared" si="79"/>
        <v>0</v>
      </c>
    </row>
    <row r="245" spans="1:44" x14ac:dyDescent="0.35">
      <c r="A245" t="str">
        <f t="shared" si="61"/>
        <v>CUST0244</v>
      </c>
      <c r="B245" s="2" t="s">
        <v>448</v>
      </c>
      <c r="C245" s="4">
        <v>45366</v>
      </c>
      <c r="D245" s="2" t="s">
        <v>449</v>
      </c>
      <c r="E245" t="s">
        <v>5053</v>
      </c>
      <c r="F245" s="2" t="s">
        <v>23</v>
      </c>
      <c r="G245" s="2" t="s">
        <v>75</v>
      </c>
      <c r="H245" s="2">
        <v>1</v>
      </c>
      <c r="I245" s="19">
        <v>650.6</v>
      </c>
      <c r="J245" s="2" t="s">
        <v>5046</v>
      </c>
      <c r="K245" s="2" t="s">
        <v>16</v>
      </c>
      <c r="L245" s="2">
        <v>4</v>
      </c>
      <c r="M245" s="18">
        <f t="shared" si="62"/>
        <v>650.6</v>
      </c>
      <c r="T245" t="str">
        <f t="shared" si="63"/>
        <v>Completed</v>
      </c>
      <c r="U245" t="str">
        <f t="shared" si="64"/>
        <v>No</v>
      </c>
      <c r="V245" t="str">
        <f t="shared" si="65"/>
        <v>No</v>
      </c>
      <c r="X245">
        <f t="shared" si="66"/>
        <v>559</v>
      </c>
      <c r="Y245">
        <f t="shared" si="67"/>
        <v>408</v>
      </c>
      <c r="Z245" s="18">
        <f t="shared" si="68"/>
        <v>594714.6477588166</v>
      </c>
      <c r="AA245" s="18">
        <f t="shared" si="69"/>
        <v>60882.938065984097</v>
      </c>
      <c r="AB245" s="17">
        <f t="shared" si="70"/>
        <v>3.804733727810651</v>
      </c>
      <c r="AC245" s="2" t="s">
        <v>75</v>
      </c>
      <c r="AD245" s="2" t="s">
        <v>23</v>
      </c>
      <c r="AE245" t="str">
        <f t="shared" si="71"/>
        <v>Books</v>
      </c>
      <c r="AF245" t="str">
        <f t="shared" si="72"/>
        <v>Books</v>
      </c>
      <c r="AG245" t="str" cm="1">
        <f t="array" ref="AG245">INDEX(AD:AD,ROW())</f>
        <v>Books</v>
      </c>
      <c r="AH245">
        <f t="shared" si="80"/>
        <v>23</v>
      </c>
      <c r="AI245" t="str">
        <f t="shared" si="73"/>
        <v>Books</v>
      </c>
      <c r="AK245">
        <f t="shared" si="74"/>
        <v>2024</v>
      </c>
      <c r="AL245">
        <f t="shared" si="75"/>
        <v>3</v>
      </c>
      <c r="AM245">
        <f t="shared" si="76"/>
        <v>15</v>
      </c>
      <c r="AN245">
        <f t="shared" si="77"/>
        <v>6</v>
      </c>
      <c r="AO245" t="str">
        <f t="shared" si="78"/>
        <v>Weekday</v>
      </c>
      <c r="AR245" s="20">
        <f t="shared" si="79"/>
        <v>0</v>
      </c>
    </row>
    <row r="246" spans="1:44" x14ac:dyDescent="0.35">
      <c r="A246" t="str">
        <f t="shared" si="61"/>
        <v>CUST0245</v>
      </c>
      <c r="B246" s="2" t="s">
        <v>450</v>
      </c>
      <c r="C246" s="4">
        <v>45810</v>
      </c>
      <c r="D246" s="2" t="s">
        <v>246</v>
      </c>
      <c r="E246" t="s">
        <v>5054</v>
      </c>
      <c r="F246" s="2" t="s">
        <v>13</v>
      </c>
      <c r="G246" s="2" t="s">
        <v>34</v>
      </c>
      <c r="H246" s="2">
        <v>1</v>
      </c>
      <c r="I246" s="19">
        <v>1287.43</v>
      </c>
      <c r="J246" s="2" t="s">
        <v>5046</v>
      </c>
      <c r="K246" s="2" t="s">
        <v>16</v>
      </c>
      <c r="L246" s="2">
        <v>3</v>
      </c>
      <c r="M246" s="18">
        <f t="shared" si="62"/>
        <v>1287.43</v>
      </c>
      <c r="T246" t="str">
        <f t="shared" si="63"/>
        <v>Completed</v>
      </c>
      <c r="U246" t="str">
        <f t="shared" si="64"/>
        <v>Yes</v>
      </c>
      <c r="V246" t="str">
        <f t="shared" si="65"/>
        <v>No</v>
      </c>
      <c r="X246">
        <f t="shared" si="66"/>
        <v>558</v>
      </c>
      <c r="Y246">
        <f t="shared" si="67"/>
        <v>430</v>
      </c>
      <c r="Z246" s="18">
        <f t="shared" si="68"/>
        <v>1463424.4009529033</v>
      </c>
      <c r="AA246" s="18">
        <f t="shared" si="69"/>
        <v>118285.78776560788</v>
      </c>
      <c r="AB246" s="17">
        <f t="shared" si="70"/>
        <v>3.8140589569160999</v>
      </c>
      <c r="AC246" s="2" t="s">
        <v>34</v>
      </c>
      <c r="AD246" s="2" t="s">
        <v>13</v>
      </c>
      <c r="AE246" t="str">
        <f t="shared" si="71"/>
        <v>Home &amp; Kitchen</v>
      </c>
      <c r="AF246" t="str">
        <f t="shared" si="72"/>
        <v>Home &amp; Kitchen</v>
      </c>
      <c r="AG246" t="str" cm="1">
        <f t="array" ref="AG246">INDEX(AD:AD,ROW())</f>
        <v>Home &amp; Kitchen</v>
      </c>
      <c r="AH246">
        <f t="shared" si="80"/>
        <v>7</v>
      </c>
      <c r="AI246" t="str">
        <f t="shared" si="73"/>
        <v>Home &amp; Kitchen</v>
      </c>
      <c r="AK246">
        <f t="shared" si="74"/>
        <v>2025</v>
      </c>
      <c r="AL246">
        <f t="shared" si="75"/>
        <v>6</v>
      </c>
      <c r="AM246">
        <f t="shared" si="76"/>
        <v>2</v>
      </c>
      <c r="AN246">
        <f t="shared" si="77"/>
        <v>2</v>
      </c>
      <c r="AO246" t="str">
        <f t="shared" si="78"/>
        <v>Weekday</v>
      </c>
      <c r="AR246" s="20">
        <f t="shared" si="79"/>
        <v>0</v>
      </c>
    </row>
    <row r="247" spans="1:44" x14ac:dyDescent="0.35">
      <c r="A247" t="str">
        <f t="shared" si="61"/>
        <v>CUST0246</v>
      </c>
      <c r="B247" s="2" t="s">
        <v>451</v>
      </c>
      <c r="C247" s="4">
        <v>45279</v>
      </c>
      <c r="D247" s="2" t="s">
        <v>174</v>
      </c>
      <c r="E247" t="s">
        <v>5055</v>
      </c>
      <c r="F247" s="2" t="s">
        <v>29</v>
      </c>
      <c r="G247" s="2" t="s">
        <v>30</v>
      </c>
      <c r="H247" s="2">
        <v>2</v>
      </c>
      <c r="I247" s="19">
        <v>911.28</v>
      </c>
      <c r="J247" s="2" t="s">
        <v>20</v>
      </c>
      <c r="K247" s="2" t="s">
        <v>16</v>
      </c>
      <c r="L247" s="31"/>
      <c r="M247" s="18">
        <f t="shared" si="62"/>
        <v>1822.56</v>
      </c>
      <c r="T247" t="str">
        <f t="shared" si="63"/>
        <v>Completed</v>
      </c>
      <c r="U247" t="str">
        <f t="shared" si="64"/>
        <v>Yes</v>
      </c>
      <c r="V247" t="str">
        <f t="shared" si="65"/>
        <v>No</v>
      </c>
      <c r="X247">
        <f t="shared" si="66"/>
        <v>567</v>
      </c>
      <c r="Y247">
        <f t="shared" si="67"/>
        <v>440</v>
      </c>
      <c r="Z247" s="18">
        <f t="shared" si="68"/>
        <v>1892867.2841657216</v>
      </c>
      <c r="AA247" s="18">
        <f t="shared" si="69"/>
        <v>199432.98236095349</v>
      </c>
      <c r="AB247" s="17">
        <f t="shared" si="70"/>
        <v>3.8949824970828471</v>
      </c>
      <c r="AC247" s="2" t="s">
        <v>30</v>
      </c>
      <c r="AD247" s="2" t="s">
        <v>29</v>
      </c>
      <c r="AE247" t="str">
        <f t="shared" si="71"/>
        <v>Fashion</v>
      </c>
      <c r="AF247" t="str">
        <f t="shared" si="72"/>
        <v>Fashion</v>
      </c>
      <c r="AG247" t="str" cm="1">
        <f t="array" ref="AG247">INDEX(AD:AD,ROW())</f>
        <v>Fashion</v>
      </c>
      <c r="AH247">
        <f t="shared" si="80"/>
        <v>6</v>
      </c>
      <c r="AI247" t="str">
        <f t="shared" si="73"/>
        <v>Fashion</v>
      </c>
      <c r="AK247">
        <f t="shared" si="74"/>
        <v>2023</v>
      </c>
      <c r="AL247">
        <f t="shared" si="75"/>
        <v>12</v>
      </c>
      <c r="AM247">
        <f t="shared" si="76"/>
        <v>19</v>
      </c>
      <c r="AN247">
        <f t="shared" si="77"/>
        <v>3</v>
      </c>
      <c r="AO247" t="str">
        <f t="shared" si="78"/>
        <v>Weekday</v>
      </c>
      <c r="AR247" s="20">
        <f t="shared" si="79"/>
        <v>0</v>
      </c>
    </row>
    <row r="248" spans="1:44" x14ac:dyDescent="0.35">
      <c r="A248" t="str">
        <f t="shared" si="61"/>
        <v>CUST0247</v>
      </c>
      <c r="B248" s="2" t="s">
        <v>452</v>
      </c>
      <c r="C248" s="4">
        <v>44986</v>
      </c>
      <c r="D248" s="2" t="s">
        <v>82</v>
      </c>
      <c r="E248" t="s">
        <v>5052</v>
      </c>
      <c r="F248" s="2" t="s">
        <v>29</v>
      </c>
      <c r="G248" s="2" t="s">
        <v>5043</v>
      </c>
      <c r="H248" s="2">
        <v>2</v>
      </c>
      <c r="I248" s="19">
        <v>2336.2800000000002</v>
      </c>
      <c r="J248" s="2" t="s">
        <v>15</v>
      </c>
      <c r="K248" s="2" t="s">
        <v>16</v>
      </c>
      <c r="L248" s="2">
        <v>5</v>
      </c>
      <c r="M248" s="18">
        <f t="shared" si="62"/>
        <v>4672.5600000000004</v>
      </c>
      <c r="T248" t="str">
        <f t="shared" si="63"/>
        <v>Completed</v>
      </c>
      <c r="U248" t="str">
        <f t="shared" si="64"/>
        <v>Yes</v>
      </c>
      <c r="V248" t="str">
        <f t="shared" si="65"/>
        <v>No</v>
      </c>
      <c r="X248">
        <f t="shared" si="66"/>
        <v>573</v>
      </c>
      <c r="Y248">
        <f t="shared" si="67"/>
        <v>450</v>
      </c>
      <c r="Z248" s="18">
        <f t="shared" si="68"/>
        <v>1892867.2841657216</v>
      </c>
      <c r="AA248" s="18">
        <f t="shared" si="69"/>
        <v>199432.98236095349</v>
      </c>
      <c r="AB248" s="17">
        <f t="shared" si="70"/>
        <v>3.8949824970828471</v>
      </c>
      <c r="AC248" s="2" t="s">
        <v>5043</v>
      </c>
      <c r="AD248" s="2" t="s">
        <v>29</v>
      </c>
      <c r="AE248" t="str">
        <f t="shared" si="71"/>
        <v>Fashion</v>
      </c>
      <c r="AF248" t="str">
        <f t="shared" si="72"/>
        <v>Fashion</v>
      </c>
      <c r="AG248" t="str" cm="1">
        <f t="array" ref="AG248">INDEX(AD:AD,ROW())</f>
        <v>Fashion</v>
      </c>
      <c r="AH248">
        <f t="shared" si="80"/>
        <v>55</v>
      </c>
      <c r="AI248" t="str">
        <f t="shared" si="73"/>
        <v>Fashion</v>
      </c>
      <c r="AK248">
        <f t="shared" si="74"/>
        <v>2023</v>
      </c>
      <c r="AL248">
        <f t="shared" si="75"/>
        <v>3</v>
      </c>
      <c r="AM248">
        <f t="shared" si="76"/>
        <v>1</v>
      </c>
      <c r="AN248">
        <f t="shared" si="77"/>
        <v>4</v>
      </c>
      <c r="AO248" t="str">
        <f t="shared" si="78"/>
        <v>Weekday</v>
      </c>
      <c r="AR248" s="20">
        <f t="shared" si="79"/>
        <v>0</v>
      </c>
    </row>
    <row r="249" spans="1:44" x14ac:dyDescent="0.35">
      <c r="A249" t="str">
        <f t="shared" si="61"/>
        <v>CUST0248</v>
      </c>
      <c r="B249" s="2" t="s">
        <v>453</v>
      </c>
      <c r="C249" s="4">
        <v>45104</v>
      </c>
      <c r="D249" s="2" t="s">
        <v>454</v>
      </c>
      <c r="E249" t="s">
        <v>5048</v>
      </c>
      <c r="F249" s="2" t="s">
        <v>23</v>
      </c>
      <c r="G249" s="2" t="s">
        <v>65</v>
      </c>
      <c r="H249" s="2">
        <v>1</v>
      </c>
      <c r="I249" s="19">
        <v>543.07000000000005</v>
      </c>
      <c r="J249" s="2" t="s">
        <v>50</v>
      </c>
      <c r="K249" s="2" t="s">
        <v>16</v>
      </c>
      <c r="L249" s="31"/>
      <c r="M249" s="18">
        <f t="shared" si="62"/>
        <v>543.07000000000005</v>
      </c>
      <c r="T249" t="str">
        <f t="shared" si="63"/>
        <v>Completed</v>
      </c>
      <c r="U249" t="str">
        <f t="shared" si="64"/>
        <v>No</v>
      </c>
      <c r="V249" t="str">
        <f t="shared" si="65"/>
        <v>No</v>
      </c>
      <c r="X249">
        <f t="shared" si="66"/>
        <v>590</v>
      </c>
      <c r="Y249">
        <f t="shared" si="67"/>
        <v>451</v>
      </c>
      <c r="Z249" s="18">
        <f t="shared" si="68"/>
        <v>594714.6477588166</v>
      </c>
      <c r="AA249" s="18">
        <f t="shared" si="69"/>
        <v>60882.938065984097</v>
      </c>
      <c r="AB249" s="17">
        <f t="shared" si="70"/>
        <v>3.804733727810651</v>
      </c>
      <c r="AC249" s="2" t="s">
        <v>65</v>
      </c>
      <c r="AD249" s="2" t="s">
        <v>23</v>
      </c>
      <c r="AE249" t="str">
        <f t="shared" si="71"/>
        <v>Books</v>
      </c>
      <c r="AF249" t="str">
        <f t="shared" si="72"/>
        <v>Books</v>
      </c>
      <c r="AG249" t="str" cm="1">
        <f t="array" ref="AG249">INDEX(AD:AD,ROW())</f>
        <v>Books</v>
      </c>
      <c r="AH249">
        <f t="shared" si="80"/>
        <v>19</v>
      </c>
      <c r="AI249" t="str">
        <f t="shared" si="73"/>
        <v>Books</v>
      </c>
      <c r="AK249">
        <f t="shared" si="74"/>
        <v>2023</v>
      </c>
      <c r="AL249">
        <f t="shared" si="75"/>
        <v>6</v>
      </c>
      <c r="AM249">
        <f t="shared" si="76"/>
        <v>27</v>
      </c>
      <c r="AN249">
        <f t="shared" si="77"/>
        <v>3</v>
      </c>
      <c r="AO249" t="str">
        <f t="shared" si="78"/>
        <v>Weekday</v>
      </c>
      <c r="AR249" s="20">
        <f t="shared" si="79"/>
        <v>0</v>
      </c>
    </row>
    <row r="250" spans="1:44" x14ac:dyDescent="0.35">
      <c r="A250" t="str">
        <f t="shared" si="61"/>
        <v>CUST0249</v>
      </c>
      <c r="B250" s="2" t="s">
        <v>455</v>
      </c>
      <c r="C250" s="4">
        <v>45486</v>
      </c>
      <c r="D250" s="2" t="s">
        <v>269</v>
      </c>
      <c r="E250" t="s">
        <v>5050</v>
      </c>
      <c r="F250" s="2" t="s">
        <v>23</v>
      </c>
      <c r="G250" s="2" t="s">
        <v>65</v>
      </c>
      <c r="H250" s="2">
        <v>2</v>
      </c>
      <c r="I250" s="19">
        <v>771.2</v>
      </c>
      <c r="J250" s="2" t="s">
        <v>5046</v>
      </c>
      <c r="K250" s="2" t="s">
        <v>76</v>
      </c>
      <c r="L250" s="2">
        <v>5</v>
      </c>
      <c r="M250" s="18">
        <f t="shared" si="62"/>
        <v>1542.4</v>
      </c>
      <c r="T250" t="str">
        <f t="shared" si="63"/>
        <v>Completed</v>
      </c>
      <c r="U250" t="str">
        <f t="shared" si="64"/>
        <v>No</v>
      </c>
      <c r="V250" t="str">
        <f t="shared" si="65"/>
        <v>No</v>
      </c>
      <c r="X250">
        <f t="shared" si="66"/>
        <v>589</v>
      </c>
      <c r="Y250">
        <f t="shared" si="67"/>
        <v>426</v>
      </c>
      <c r="Z250" s="18">
        <f t="shared" si="68"/>
        <v>594714.6477588166</v>
      </c>
      <c r="AA250" s="18">
        <f t="shared" si="69"/>
        <v>60882.938065984097</v>
      </c>
      <c r="AB250" s="17">
        <f t="shared" si="70"/>
        <v>3.804733727810651</v>
      </c>
      <c r="AC250" s="2" t="s">
        <v>65</v>
      </c>
      <c r="AD250" s="2" t="s">
        <v>23</v>
      </c>
      <c r="AE250" t="str">
        <f t="shared" si="71"/>
        <v>Books</v>
      </c>
      <c r="AF250" t="str">
        <f t="shared" si="72"/>
        <v>Books</v>
      </c>
      <c r="AG250" t="str" cm="1">
        <f t="array" ref="AG250">INDEX(AD:AD,ROW())</f>
        <v>Books</v>
      </c>
      <c r="AH250">
        <f t="shared" si="80"/>
        <v>19</v>
      </c>
      <c r="AI250" t="str">
        <f t="shared" si="73"/>
        <v>Books</v>
      </c>
      <c r="AK250">
        <f t="shared" si="74"/>
        <v>2024</v>
      </c>
      <c r="AL250">
        <f t="shared" si="75"/>
        <v>7</v>
      </c>
      <c r="AM250">
        <f t="shared" si="76"/>
        <v>13</v>
      </c>
      <c r="AN250">
        <f t="shared" si="77"/>
        <v>7</v>
      </c>
      <c r="AO250" t="str">
        <f t="shared" si="78"/>
        <v>Weekend</v>
      </c>
      <c r="AR250" s="20">
        <f t="shared" si="79"/>
        <v>1</v>
      </c>
    </row>
    <row r="251" spans="1:44" x14ac:dyDescent="0.35">
      <c r="A251" t="str">
        <f t="shared" si="61"/>
        <v>CUST0250</v>
      </c>
      <c r="B251" s="2" t="s">
        <v>456</v>
      </c>
      <c r="C251" s="4">
        <v>45516</v>
      </c>
      <c r="D251" s="2" t="s">
        <v>88</v>
      </c>
      <c r="E251" t="s">
        <v>5048</v>
      </c>
      <c r="F251" s="2" t="s">
        <v>29</v>
      </c>
      <c r="G251" s="2" t="s">
        <v>138</v>
      </c>
      <c r="H251" s="2">
        <v>1</v>
      </c>
      <c r="I251" s="19">
        <v>266.91000000000003</v>
      </c>
      <c r="J251" s="2" t="s">
        <v>15</v>
      </c>
      <c r="K251" s="2" t="s">
        <v>16</v>
      </c>
      <c r="L251" s="31"/>
      <c r="M251" s="18">
        <f t="shared" si="62"/>
        <v>266.91000000000003</v>
      </c>
      <c r="T251" t="str">
        <f t="shared" si="63"/>
        <v>Completed</v>
      </c>
      <c r="U251" t="str">
        <f t="shared" si="64"/>
        <v>No</v>
      </c>
      <c r="V251" t="str">
        <f t="shared" si="65"/>
        <v>No</v>
      </c>
      <c r="X251">
        <f t="shared" si="66"/>
        <v>590</v>
      </c>
      <c r="Y251">
        <f t="shared" si="67"/>
        <v>451</v>
      </c>
      <c r="Z251" s="18">
        <f t="shared" si="68"/>
        <v>1892867.2841657216</v>
      </c>
      <c r="AA251" s="18">
        <f t="shared" si="69"/>
        <v>199432.98236095349</v>
      </c>
      <c r="AB251" s="17">
        <f t="shared" si="70"/>
        <v>3.8949824970828471</v>
      </c>
      <c r="AC251" s="2" t="s">
        <v>138</v>
      </c>
      <c r="AD251" s="2" t="s">
        <v>29</v>
      </c>
      <c r="AE251" t="str">
        <f t="shared" si="71"/>
        <v>Fashion</v>
      </c>
      <c r="AF251" t="str">
        <f t="shared" si="72"/>
        <v>Fashion</v>
      </c>
      <c r="AG251" t="str" cm="1">
        <f t="array" ref="AG251">INDEX(AD:AD,ROW())</f>
        <v>Fashion</v>
      </c>
      <c r="AH251">
        <f t="shared" si="80"/>
        <v>53</v>
      </c>
      <c r="AI251" t="str">
        <f t="shared" si="73"/>
        <v>Fashion</v>
      </c>
      <c r="AK251">
        <f t="shared" si="74"/>
        <v>2024</v>
      </c>
      <c r="AL251">
        <f t="shared" si="75"/>
        <v>8</v>
      </c>
      <c r="AM251">
        <f t="shared" si="76"/>
        <v>12</v>
      </c>
      <c r="AN251">
        <f t="shared" si="77"/>
        <v>2</v>
      </c>
      <c r="AO251" t="str">
        <f t="shared" si="78"/>
        <v>Weekday</v>
      </c>
      <c r="AR251" s="20">
        <f t="shared" si="79"/>
        <v>0</v>
      </c>
    </row>
    <row r="252" spans="1:44" x14ac:dyDescent="0.35">
      <c r="A252" t="str">
        <f t="shared" si="61"/>
        <v>CUST0251</v>
      </c>
      <c r="B252" s="2" t="s">
        <v>457</v>
      </c>
      <c r="C252" s="4">
        <v>45542</v>
      </c>
      <c r="D252" s="2" t="s">
        <v>33</v>
      </c>
      <c r="E252" t="s">
        <v>5048</v>
      </c>
      <c r="F252" s="2" t="s">
        <v>42</v>
      </c>
      <c r="G252" s="2" t="s">
        <v>43</v>
      </c>
      <c r="H252" s="2">
        <v>1</v>
      </c>
      <c r="I252" s="19">
        <v>1256.43</v>
      </c>
      <c r="J252" s="2" t="s">
        <v>5046</v>
      </c>
      <c r="K252" s="2" t="s">
        <v>16</v>
      </c>
      <c r="L252" s="2">
        <v>5</v>
      </c>
      <c r="M252" s="18">
        <f t="shared" si="62"/>
        <v>1256.43</v>
      </c>
      <c r="T252" t="str">
        <f t="shared" si="63"/>
        <v>Completed</v>
      </c>
      <c r="U252" t="str">
        <f t="shared" si="64"/>
        <v>Yes</v>
      </c>
      <c r="V252" t="str">
        <f t="shared" si="65"/>
        <v>No</v>
      </c>
      <c r="X252">
        <f t="shared" si="66"/>
        <v>590</v>
      </c>
      <c r="Y252">
        <f t="shared" si="67"/>
        <v>451</v>
      </c>
      <c r="Z252" s="18">
        <f t="shared" si="68"/>
        <v>1098537.4901531704</v>
      </c>
      <c r="AA252" s="18">
        <f t="shared" si="69"/>
        <v>96724.388030634553</v>
      </c>
      <c r="AB252" s="17">
        <f t="shared" si="70"/>
        <v>3.9001122334455669</v>
      </c>
      <c r="AC252" s="2" t="s">
        <v>43</v>
      </c>
      <c r="AD252" s="2" t="s">
        <v>42</v>
      </c>
      <c r="AE252" t="str">
        <f t="shared" si="71"/>
        <v>Beauty</v>
      </c>
      <c r="AF252" t="str">
        <f t="shared" si="72"/>
        <v>Beauty</v>
      </c>
      <c r="AG252" t="str" cm="1">
        <f t="array" ref="AG252">INDEX(AD:AD,ROW())</f>
        <v>Beauty</v>
      </c>
      <c r="AH252">
        <f t="shared" si="80"/>
        <v>10</v>
      </c>
      <c r="AI252" t="str">
        <f t="shared" si="73"/>
        <v>Beauty</v>
      </c>
      <c r="AK252">
        <f t="shared" si="74"/>
        <v>2024</v>
      </c>
      <c r="AL252">
        <f t="shared" si="75"/>
        <v>9</v>
      </c>
      <c r="AM252">
        <f t="shared" si="76"/>
        <v>7</v>
      </c>
      <c r="AN252">
        <f t="shared" si="77"/>
        <v>7</v>
      </c>
      <c r="AO252" t="str">
        <f t="shared" si="78"/>
        <v>Weekend</v>
      </c>
      <c r="AR252" s="20">
        <f t="shared" si="79"/>
        <v>0</v>
      </c>
    </row>
    <row r="253" spans="1:44" x14ac:dyDescent="0.35">
      <c r="A253" t="str">
        <f t="shared" si="61"/>
        <v>CUST0252</v>
      </c>
      <c r="B253" s="2" t="s">
        <v>458</v>
      </c>
      <c r="C253" s="4">
        <v>45564</v>
      </c>
      <c r="D253" s="2" t="s">
        <v>28</v>
      </c>
      <c r="E253" t="s">
        <v>5053</v>
      </c>
      <c r="F253" s="2" t="s">
        <v>19</v>
      </c>
      <c r="G253" s="2" t="s">
        <v>128</v>
      </c>
      <c r="H253" s="2">
        <v>2</v>
      </c>
      <c r="I253" s="19">
        <v>3283.11</v>
      </c>
      <c r="J253" s="2" t="s">
        <v>5047</v>
      </c>
      <c r="K253" s="2" t="s">
        <v>16</v>
      </c>
      <c r="L253" s="2">
        <v>3</v>
      </c>
      <c r="M253" s="18">
        <f t="shared" si="62"/>
        <v>6566.22</v>
      </c>
      <c r="T253" t="str">
        <f t="shared" si="63"/>
        <v>Completed</v>
      </c>
      <c r="U253" t="str">
        <f t="shared" si="64"/>
        <v>Yes</v>
      </c>
      <c r="V253" t="str">
        <f t="shared" si="65"/>
        <v>No</v>
      </c>
      <c r="X253">
        <f t="shared" si="66"/>
        <v>559</v>
      </c>
      <c r="Y253">
        <f t="shared" si="67"/>
        <v>408</v>
      </c>
      <c r="Z253" s="18">
        <f t="shared" si="68"/>
        <v>2759712.3299794244</v>
      </c>
      <c r="AA253" s="18">
        <f t="shared" si="69"/>
        <v>330643.50635802455</v>
      </c>
      <c r="AB253" s="17">
        <f t="shared" si="70"/>
        <v>3.8641711229946525</v>
      </c>
      <c r="AC253" s="2" t="s">
        <v>128</v>
      </c>
      <c r="AD253" s="2" t="s">
        <v>19</v>
      </c>
      <c r="AE253" t="str">
        <f t="shared" si="71"/>
        <v>Electronics</v>
      </c>
      <c r="AF253" t="str">
        <f t="shared" si="72"/>
        <v>Electronics</v>
      </c>
      <c r="AG253" t="str" cm="1">
        <f t="array" ref="AG253">INDEX(AD:AD,ROW())</f>
        <v>Electronics</v>
      </c>
      <c r="AH253">
        <f t="shared" si="80"/>
        <v>48</v>
      </c>
      <c r="AI253" t="str">
        <f t="shared" si="73"/>
        <v>Electronics</v>
      </c>
      <c r="AK253">
        <f t="shared" si="74"/>
        <v>2024</v>
      </c>
      <c r="AL253">
        <f t="shared" si="75"/>
        <v>9</v>
      </c>
      <c r="AM253">
        <f t="shared" si="76"/>
        <v>29</v>
      </c>
      <c r="AN253">
        <f t="shared" si="77"/>
        <v>1</v>
      </c>
      <c r="AO253" t="str">
        <f t="shared" si="78"/>
        <v>Weekend</v>
      </c>
      <c r="AR253" s="20">
        <f t="shared" si="79"/>
        <v>0</v>
      </c>
    </row>
    <row r="254" spans="1:44" x14ac:dyDescent="0.35">
      <c r="A254" t="str">
        <f t="shared" si="61"/>
        <v>CUST0253</v>
      </c>
      <c r="B254" s="2" t="s">
        <v>459</v>
      </c>
      <c r="C254" s="4">
        <v>45598</v>
      </c>
      <c r="D254" s="2" t="s">
        <v>460</v>
      </c>
      <c r="E254" t="s">
        <v>5049</v>
      </c>
      <c r="F254" s="2" t="s">
        <v>42</v>
      </c>
      <c r="G254" s="2" t="s">
        <v>170</v>
      </c>
      <c r="H254" s="2">
        <v>1</v>
      </c>
      <c r="I254" s="19">
        <v>348.86</v>
      </c>
      <c r="J254" s="2" t="s">
        <v>5047</v>
      </c>
      <c r="K254" s="2" t="s">
        <v>31</v>
      </c>
      <c r="L254" s="2">
        <v>4</v>
      </c>
      <c r="M254" s="18">
        <f t="shared" si="62"/>
        <v>348.86</v>
      </c>
      <c r="T254" t="str">
        <f t="shared" si="63"/>
        <v>Pending</v>
      </c>
      <c r="U254" t="str">
        <f t="shared" si="64"/>
        <v>No</v>
      </c>
      <c r="V254" t="str">
        <f t="shared" si="65"/>
        <v>Yes</v>
      </c>
      <c r="X254">
        <f t="shared" si="66"/>
        <v>595</v>
      </c>
      <c r="Y254">
        <f t="shared" si="67"/>
        <v>444</v>
      </c>
      <c r="Z254" s="18">
        <f t="shared" si="68"/>
        <v>1098537.4901531704</v>
      </c>
      <c r="AA254" s="18">
        <f t="shared" si="69"/>
        <v>96724.388030634553</v>
      </c>
      <c r="AB254" s="17">
        <f t="shared" si="70"/>
        <v>3.9001122334455669</v>
      </c>
      <c r="AC254" s="2" t="s">
        <v>170</v>
      </c>
      <c r="AD254" s="2" t="s">
        <v>42</v>
      </c>
      <c r="AE254" t="str">
        <f t="shared" si="71"/>
        <v>Beauty</v>
      </c>
      <c r="AF254" t="str">
        <f t="shared" si="72"/>
        <v>Beauty</v>
      </c>
      <c r="AG254" t="str" cm="1">
        <f t="array" ref="AG254">INDEX(AD:AD,ROW())</f>
        <v>Beauty</v>
      </c>
      <c r="AH254">
        <f t="shared" si="80"/>
        <v>70</v>
      </c>
      <c r="AI254" t="str">
        <f t="shared" si="73"/>
        <v>Beauty</v>
      </c>
      <c r="AK254">
        <f t="shared" si="74"/>
        <v>2024</v>
      </c>
      <c r="AL254">
        <f t="shared" si="75"/>
        <v>11</v>
      </c>
      <c r="AM254">
        <f t="shared" si="76"/>
        <v>2</v>
      </c>
      <c r="AN254">
        <f t="shared" si="77"/>
        <v>7</v>
      </c>
      <c r="AO254" t="str">
        <f t="shared" si="78"/>
        <v>Weekend</v>
      </c>
      <c r="AR254" s="20">
        <f t="shared" si="79"/>
        <v>0</v>
      </c>
    </row>
    <row r="255" spans="1:44" x14ac:dyDescent="0.35">
      <c r="A255" t="str">
        <f t="shared" si="61"/>
        <v>CUST0254</v>
      </c>
      <c r="B255" s="2" t="s">
        <v>461</v>
      </c>
      <c r="C255" s="4">
        <v>45444</v>
      </c>
      <c r="D255" s="2" t="s">
        <v>462</v>
      </c>
      <c r="E255" t="s">
        <v>5050</v>
      </c>
      <c r="F255" s="2" t="s">
        <v>29</v>
      </c>
      <c r="G255" s="2" t="s">
        <v>5041</v>
      </c>
      <c r="H255" s="2">
        <v>2</v>
      </c>
      <c r="I255" s="19">
        <v>2378.06</v>
      </c>
      <c r="J255" s="2" t="s">
        <v>50</v>
      </c>
      <c r="K255" s="2" t="s">
        <v>16</v>
      </c>
      <c r="L255" s="2">
        <v>5</v>
      </c>
      <c r="M255" s="18">
        <f t="shared" si="62"/>
        <v>4756.12</v>
      </c>
      <c r="T255" t="str">
        <f t="shared" si="63"/>
        <v>Completed</v>
      </c>
      <c r="U255" t="str">
        <f t="shared" si="64"/>
        <v>Yes</v>
      </c>
      <c r="V255" t="str">
        <f t="shared" si="65"/>
        <v>No</v>
      </c>
      <c r="X255">
        <f t="shared" si="66"/>
        <v>589</v>
      </c>
      <c r="Y255">
        <f t="shared" si="67"/>
        <v>426</v>
      </c>
      <c r="Z255" s="18">
        <f t="shared" si="68"/>
        <v>1892867.2841657216</v>
      </c>
      <c r="AA255" s="18">
        <f t="shared" si="69"/>
        <v>199432.98236095349</v>
      </c>
      <c r="AB255" s="17">
        <f t="shared" si="70"/>
        <v>3.8949824970828471</v>
      </c>
      <c r="AC255" s="2" t="s">
        <v>5041</v>
      </c>
      <c r="AD255" s="2" t="s">
        <v>29</v>
      </c>
      <c r="AE255" t="str">
        <f t="shared" si="71"/>
        <v>Fashion</v>
      </c>
      <c r="AF255" t="str">
        <f t="shared" si="72"/>
        <v>Fashion</v>
      </c>
      <c r="AG255" t="str" cm="1">
        <f t="array" ref="AG255">INDEX(AD:AD,ROW())</f>
        <v>Fashion</v>
      </c>
      <c r="AH255">
        <f t="shared" si="80"/>
        <v>15</v>
      </c>
      <c r="AI255" t="str">
        <f t="shared" si="73"/>
        <v>Fashion</v>
      </c>
      <c r="AK255">
        <f t="shared" si="74"/>
        <v>2024</v>
      </c>
      <c r="AL255">
        <f t="shared" si="75"/>
        <v>6</v>
      </c>
      <c r="AM255">
        <f t="shared" si="76"/>
        <v>1</v>
      </c>
      <c r="AN255">
        <f t="shared" si="77"/>
        <v>7</v>
      </c>
      <c r="AO255" t="str">
        <f t="shared" si="78"/>
        <v>Weekend</v>
      </c>
      <c r="AR255" s="20">
        <f t="shared" si="79"/>
        <v>0</v>
      </c>
    </row>
    <row r="256" spans="1:44" x14ac:dyDescent="0.35">
      <c r="A256" t="str">
        <f t="shared" si="61"/>
        <v>CUST0255</v>
      </c>
      <c r="B256" s="2" t="s">
        <v>463</v>
      </c>
      <c r="C256" s="4">
        <v>45257</v>
      </c>
      <c r="D256" s="2" t="s">
        <v>144</v>
      </c>
      <c r="E256" t="s">
        <v>5053</v>
      </c>
      <c r="F256" s="2" t="s">
        <v>29</v>
      </c>
      <c r="G256" s="2" t="s">
        <v>121</v>
      </c>
      <c r="H256" s="2">
        <v>1</v>
      </c>
      <c r="I256" s="19">
        <v>2440.23</v>
      </c>
      <c r="J256" s="2" t="s">
        <v>15</v>
      </c>
      <c r="K256" s="2" t="s">
        <v>16</v>
      </c>
      <c r="L256" s="2">
        <v>4</v>
      </c>
      <c r="M256" s="18">
        <f t="shared" si="62"/>
        <v>2440.23</v>
      </c>
      <c r="T256" t="str">
        <f t="shared" si="63"/>
        <v>Completed</v>
      </c>
      <c r="U256" t="str">
        <f t="shared" si="64"/>
        <v>Yes</v>
      </c>
      <c r="V256" t="str">
        <f t="shared" si="65"/>
        <v>No</v>
      </c>
      <c r="X256">
        <f t="shared" si="66"/>
        <v>559</v>
      </c>
      <c r="Y256">
        <f t="shared" si="67"/>
        <v>408</v>
      </c>
      <c r="Z256" s="18">
        <f t="shared" si="68"/>
        <v>1892867.2841657216</v>
      </c>
      <c r="AA256" s="18">
        <f t="shared" si="69"/>
        <v>199432.98236095349</v>
      </c>
      <c r="AB256" s="17">
        <f t="shared" si="70"/>
        <v>3.8949824970828471</v>
      </c>
      <c r="AC256" s="2" t="s">
        <v>121</v>
      </c>
      <c r="AD256" s="2" t="s">
        <v>29</v>
      </c>
      <c r="AE256" t="str">
        <f t="shared" si="71"/>
        <v>Fashion</v>
      </c>
      <c r="AF256" t="str">
        <f t="shared" si="72"/>
        <v>Fashion</v>
      </c>
      <c r="AG256" t="str" cm="1">
        <f t="array" ref="AG256">INDEX(AD:AD,ROW())</f>
        <v>Fashion</v>
      </c>
      <c r="AH256">
        <f t="shared" si="80"/>
        <v>45</v>
      </c>
      <c r="AI256" t="str">
        <f t="shared" si="73"/>
        <v>Fashion</v>
      </c>
      <c r="AK256">
        <f t="shared" si="74"/>
        <v>2023</v>
      </c>
      <c r="AL256">
        <f t="shared" si="75"/>
        <v>11</v>
      </c>
      <c r="AM256">
        <f t="shared" si="76"/>
        <v>27</v>
      </c>
      <c r="AN256">
        <f t="shared" si="77"/>
        <v>2</v>
      </c>
      <c r="AO256" t="str">
        <f t="shared" si="78"/>
        <v>Weekday</v>
      </c>
      <c r="AR256" s="20">
        <f t="shared" si="79"/>
        <v>0</v>
      </c>
    </row>
    <row r="257" spans="1:44" x14ac:dyDescent="0.35">
      <c r="A257" t="str">
        <f t="shared" si="61"/>
        <v>CUST0256</v>
      </c>
      <c r="B257" s="2" t="s">
        <v>464</v>
      </c>
      <c r="C257" s="4">
        <v>45353</v>
      </c>
      <c r="D257" s="2" t="s">
        <v>64</v>
      </c>
      <c r="E257" t="s">
        <v>5050</v>
      </c>
      <c r="F257" s="2" t="s">
        <v>42</v>
      </c>
      <c r="G257" s="2" t="s">
        <v>43</v>
      </c>
      <c r="H257" s="2">
        <v>2</v>
      </c>
      <c r="I257" s="19">
        <v>639.1</v>
      </c>
      <c r="J257" s="2" t="s">
        <v>15</v>
      </c>
      <c r="K257" s="2" t="s">
        <v>16</v>
      </c>
      <c r="L257" s="2">
        <v>4</v>
      </c>
      <c r="M257" s="18">
        <f t="shared" si="62"/>
        <v>1278.2</v>
      </c>
      <c r="T257" t="str">
        <f t="shared" si="63"/>
        <v>Completed</v>
      </c>
      <c r="U257" t="str">
        <f t="shared" si="64"/>
        <v>Yes</v>
      </c>
      <c r="V257" t="str">
        <f t="shared" si="65"/>
        <v>No</v>
      </c>
      <c r="X257">
        <f t="shared" si="66"/>
        <v>589</v>
      </c>
      <c r="Y257">
        <f t="shared" si="67"/>
        <v>426</v>
      </c>
      <c r="Z257" s="18">
        <f t="shared" si="68"/>
        <v>1098537.4901531704</v>
      </c>
      <c r="AA257" s="18">
        <f t="shared" si="69"/>
        <v>96724.388030634553</v>
      </c>
      <c r="AB257" s="17">
        <f t="shared" si="70"/>
        <v>3.9001122334455669</v>
      </c>
      <c r="AC257" s="2" t="s">
        <v>43</v>
      </c>
      <c r="AD257" s="2" t="s">
        <v>42</v>
      </c>
      <c r="AE257" t="str">
        <f t="shared" si="71"/>
        <v>Beauty</v>
      </c>
      <c r="AF257" t="str">
        <f t="shared" si="72"/>
        <v>Beauty</v>
      </c>
      <c r="AG257" t="str" cm="1">
        <f t="array" ref="AG257">INDEX(AD:AD,ROW())</f>
        <v>Beauty</v>
      </c>
      <c r="AH257">
        <f t="shared" si="80"/>
        <v>10</v>
      </c>
      <c r="AI257" t="str">
        <f t="shared" si="73"/>
        <v>Beauty</v>
      </c>
      <c r="AK257">
        <f t="shared" si="74"/>
        <v>2024</v>
      </c>
      <c r="AL257">
        <f t="shared" si="75"/>
        <v>3</v>
      </c>
      <c r="AM257">
        <f t="shared" si="76"/>
        <v>2</v>
      </c>
      <c r="AN257">
        <f t="shared" si="77"/>
        <v>7</v>
      </c>
      <c r="AO257" t="str">
        <f t="shared" si="78"/>
        <v>Weekend</v>
      </c>
      <c r="AR257" s="20">
        <f t="shared" si="79"/>
        <v>0</v>
      </c>
    </row>
    <row r="258" spans="1:44" x14ac:dyDescent="0.35">
      <c r="A258" t="str">
        <f t="shared" si="61"/>
        <v>CUST0257</v>
      </c>
      <c r="B258" s="2" t="s">
        <v>465</v>
      </c>
      <c r="C258" s="4">
        <v>45245</v>
      </c>
      <c r="D258" s="2" t="s">
        <v>466</v>
      </c>
      <c r="E258" t="s">
        <v>5050</v>
      </c>
      <c r="F258" s="2" t="s">
        <v>19</v>
      </c>
      <c r="G258" s="2" t="s">
        <v>5039</v>
      </c>
      <c r="H258" s="2">
        <v>1</v>
      </c>
      <c r="I258" s="19">
        <v>844.92</v>
      </c>
      <c r="J258" s="2" t="s">
        <v>20</v>
      </c>
      <c r="K258" s="2" t="s">
        <v>16</v>
      </c>
      <c r="L258" s="2">
        <v>3</v>
      </c>
      <c r="M258" s="18">
        <f t="shared" si="62"/>
        <v>844.92</v>
      </c>
      <c r="T258" t="str">
        <f t="shared" si="63"/>
        <v>Completed</v>
      </c>
      <c r="U258" t="str">
        <f t="shared" si="64"/>
        <v>No</v>
      </c>
      <c r="V258" t="str">
        <f t="shared" si="65"/>
        <v>No</v>
      </c>
      <c r="X258">
        <f t="shared" si="66"/>
        <v>589</v>
      </c>
      <c r="Y258">
        <f t="shared" si="67"/>
        <v>426</v>
      </c>
      <c r="Z258" s="18">
        <f t="shared" si="68"/>
        <v>2759712.3299794244</v>
      </c>
      <c r="AA258" s="18">
        <f t="shared" si="69"/>
        <v>330643.50635802455</v>
      </c>
      <c r="AB258" s="17">
        <f t="shared" si="70"/>
        <v>3.8641711229946525</v>
      </c>
      <c r="AC258" s="2" t="s">
        <v>5039</v>
      </c>
      <c r="AD258" s="2" t="s">
        <v>19</v>
      </c>
      <c r="AE258" t="str">
        <f t="shared" si="71"/>
        <v>Electronics</v>
      </c>
      <c r="AF258" t="str">
        <f t="shared" si="72"/>
        <v>Electronics</v>
      </c>
      <c r="AG258" t="str" cm="1">
        <f t="array" ref="AG258">INDEX(AD:AD,ROW())</f>
        <v>Electronics</v>
      </c>
      <c r="AH258">
        <f t="shared" si="80"/>
        <v>3</v>
      </c>
      <c r="AI258" t="str">
        <f t="shared" si="73"/>
        <v>Electronics</v>
      </c>
      <c r="AK258">
        <f t="shared" si="74"/>
        <v>2023</v>
      </c>
      <c r="AL258">
        <f t="shared" si="75"/>
        <v>11</v>
      </c>
      <c r="AM258">
        <f t="shared" si="76"/>
        <v>15</v>
      </c>
      <c r="AN258">
        <f t="shared" si="77"/>
        <v>4</v>
      </c>
      <c r="AO258" t="str">
        <f t="shared" si="78"/>
        <v>Weekday</v>
      </c>
      <c r="AR258" s="20">
        <f t="shared" si="79"/>
        <v>0</v>
      </c>
    </row>
    <row r="259" spans="1:44" x14ac:dyDescent="0.35">
      <c r="A259" t="str">
        <f t="shared" ref="A259:A322" si="81">"CUST"&amp;TEXT(ROW()-1,"0000")</f>
        <v>CUST0258</v>
      </c>
      <c r="B259" s="2" t="s">
        <v>467</v>
      </c>
      <c r="C259" s="4">
        <v>45434</v>
      </c>
      <c r="D259" s="2" t="s">
        <v>261</v>
      </c>
      <c r="E259" t="s">
        <v>5048</v>
      </c>
      <c r="F259" s="2" t="s">
        <v>29</v>
      </c>
      <c r="G259" s="2" t="s">
        <v>5041</v>
      </c>
      <c r="H259" s="2">
        <v>1</v>
      </c>
      <c r="I259" s="19">
        <v>1285.7</v>
      </c>
      <c r="J259" s="2" t="s">
        <v>50</v>
      </c>
      <c r="K259" s="2" t="s">
        <v>31</v>
      </c>
      <c r="L259" s="2">
        <v>3</v>
      </c>
      <c r="M259" s="18">
        <f t="shared" ref="M259:M322" si="82">H259*I259</f>
        <v>1285.7</v>
      </c>
      <c r="T259" t="str">
        <f t="shared" ref="T259:T322" si="83">IF(K259="Cancelled","Lost Sale",IF(K259="Pending","Pending","Completed"))</f>
        <v>Pending</v>
      </c>
      <c r="U259" t="str">
        <f t="shared" ref="U259:U322" si="84">IF(AND(K259="Delivered",M259&gt;1000),"Yes","No")</f>
        <v>No</v>
      </c>
      <c r="V259" t="str">
        <f t="shared" ref="V259:V322" si="85">IF(OR(K259="Cancelled",K259="Pending"),"Yes","No")</f>
        <v>Yes</v>
      </c>
      <c r="X259">
        <f t="shared" ref="X259:X322" si="86">COUNTIF($E$2:$E$4701,E259)</f>
        <v>590</v>
      </c>
      <c r="Y259">
        <f t="shared" ref="Y259:Y322" si="87">COUNTIFS($E$2:$E$4701,E259,$K$2:$K$4701,"Delivered")</f>
        <v>451</v>
      </c>
      <c r="Z259" s="18">
        <f t="shared" ref="Z259:Z322" si="88">SUMIF($F$2:$F$4701,F259,$M$2:$M$4701)</f>
        <v>1892867.2841657216</v>
      </c>
      <c r="AA259" s="18">
        <f t="shared" ref="AA259:AA322" si="89">SUMIFS($M$2:$M$4701,$F$2:$F$4701,F259,$K$2:$K$4701,"Pending")</f>
        <v>199432.98236095349</v>
      </c>
      <c r="AB259" s="17">
        <f t="shared" ref="AB259:AB322" si="90">AVERAGEIF($F$2:$F$4701,F259,$L$2:$L$4701)</f>
        <v>3.8949824970828471</v>
      </c>
      <c r="AC259" s="2" t="s">
        <v>5041</v>
      </c>
      <c r="AD259" s="2" t="s">
        <v>29</v>
      </c>
      <c r="AE259" t="str">
        <f t="shared" ref="AE259:AE322" si="91">VLOOKUP(G259,$AC$2:$AD$4738,2,FALSE)</f>
        <v>Fashion</v>
      </c>
      <c r="AF259" t="str">
        <f t="shared" ref="AF259:AF322" si="92">_xlfn.XLOOKUP(G259,AC:AC,AD:AD)</f>
        <v>Fashion</v>
      </c>
      <c r="AG259" t="str" cm="1">
        <f t="array" ref="AG259">INDEX(AD:AD,ROW())</f>
        <v>Fashion</v>
      </c>
      <c r="AH259">
        <f t="shared" si="80"/>
        <v>15</v>
      </c>
      <c r="AI259" t="str">
        <f t="shared" ref="AI259:AI322" si="93">INDEX(AD:AD,MATCH(G259,AC:AC,0))</f>
        <v>Fashion</v>
      </c>
      <c r="AK259">
        <f t="shared" ref="AK259:AK322" si="94">YEAR(C259)</f>
        <v>2024</v>
      </c>
      <c r="AL259">
        <f t="shared" ref="AL259:AL322" si="95">MONTH(C259)</f>
        <v>5</v>
      </c>
      <c r="AM259">
        <f t="shared" ref="AM259:AM322" si="96">DAY(C259)</f>
        <v>22</v>
      </c>
      <c r="AN259">
        <f t="shared" ref="AN259:AN322" si="97">WEEKDAY(C259)</f>
        <v>4</v>
      </c>
      <c r="AO259" t="str">
        <f t="shared" ref="AO259:AO322" si="98">IF(WEEKDAY(C259,2)&gt;5,"Weekend","Weekday")</f>
        <v>Weekday</v>
      </c>
      <c r="AR259" s="20">
        <f t="shared" ref="AR259:AR322" si="99">IF(OR(K259="Cancelled",K259="Returned"),1,0)</f>
        <v>0</v>
      </c>
    </row>
    <row r="260" spans="1:44" x14ac:dyDescent="0.35">
      <c r="A260" t="str">
        <f t="shared" si="81"/>
        <v>CUST0259</v>
      </c>
      <c r="B260" s="2" t="s">
        <v>468</v>
      </c>
      <c r="C260" s="4">
        <v>45048</v>
      </c>
      <c r="D260" s="2" t="s">
        <v>469</v>
      </c>
      <c r="E260" t="s">
        <v>5054</v>
      </c>
      <c r="F260" s="2" t="s">
        <v>29</v>
      </c>
      <c r="G260" s="2" t="s">
        <v>5043</v>
      </c>
      <c r="H260" s="2">
        <v>1</v>
      </c>
      <c r="I260" s="19">
        <v>679.12</v>
      </c>
      <c r="J260" s="2" t="s">
        <v>5046</v>
      </c>
      <c r="K260" s="2" t="s">
        <v>16</v>
      </c>
      <c r="L260" s="2">
        <v>4</v>
      </c>
      <c r="M260" s="18">
        <f t="shared" si="82"/>
        <v>679.12</v>
      </c>
      <c r="T260" t="str">
        <f t="shared" si="83"/>
        <v>Completed</v>
      </c>
      <c r="U260" t="str">
        <f t="shared" si="84"/>
        <v>No</v>
      </c>
      <c r="V260" t="str">
        <f t="shared" si="85"/>
        <v>No</v>
      </c>
      <c r="X260">
        <f t="shared" si="86"/>
        <v>558</v>
      </c>
      <c r="Y260">
        <f t="shared" si="87"/>
        <v>430</v>
      </c>
      <c r="Z260" s="18">
        <f t="shared" si="88"/>
        <v>1892867.2841657216</v>
      </c>
      <c r="AA260" s="18">
        <f t="shared" si="89"/>
        <v>199432.98236095349</v>
      </c>
      <c r="AB260" s="17">
        <f t="shared" si="90"/>
        <v>3.8949824970828471</v>
      </c>
      <c r="AC260" s="2" t="s">
        <v>5043</v>
      </c>
      <c r="AD260" s="2" t="s">
        <v>29</v>
      </c>
      <c r="AE260" t="str">
        <f t="shared" si="91"/>
        <v>Fashion</v>
      </c>
      <c r="AF260" t="str">
        <f t="shared" si="92"/>
        <v>Fashion</v>
      </c>
      <c r="AG260" t="str" cm="1">
        <f t="array" ref="AG260">INDEX(AD:AD,ROW())</f>
        <v>Fashion</v>
      </c>
      <c r="AH260">
        <f t="shared" si="80"/>
        <v>55</v>
      </c>
      <c r="AI260" t="str">
        <f t="shared" si="93"/>
        <v>Fashion</v>
      </c>
      <c r="AK260">
        <f t="shared" si="94"/>
        <v>2023</v>
      </c>
      <c r="AL260">
        <f t="shared" si="95"/>
        <v>5</v>
      </c>
      <c r="AM260">
        <f t="shared" si="96"/>
        <v>2</v>
      </c>
      <c r="AN260">
        <f t="shared" si="97"/>
        <v>3</v>
      </c>
      <c r="AO260" t="str">
        <f t="shared" si="98"/>
        <v>Weekday</v>
      </c>
      <c r="AR260" s="20">
        <f t="shared" si="99"/>
        <v>0</v>
      </c>
    </row>
    <row r="261" spans="1:44" x14ac:dyDescent="0.35">
      <c r="A261" t="str">
        <f t="shared" si="81"/>
        <v>CUST0260</v>
      </c>
      <c r="B261" s="2" t="s">
        <v>470</v>
      </c>
      <c r="C261" s="4">
        <v>45434</v>
      </c>
      <c r="D261" s="2" t="s">
        <v>407</v>
      </c>
      <c r="E261" t="s">
        <v>5048</v>
      </c>
      <c r="F261" s="2" t="s">
        <v>13</v>
      </c>
      <c r="G261" s="2" t="s">
        <v>34</v>
      </c>
      <c r="H261" s="2">
        <v>1</v>
      </c>
      <c r="I261" s="19">
        <v>1438.15</v>
      </c>
      <c r="J261" s="2" t="s">
        <v>50</v>
      </c>
      <c r="K261" s="2" t="s">
        <v>16</v>
      </c>
      <c r="L261" s="2">
        <v>5</v>
      </c>
      <c r="M261" s="18">
        <f t="shared" si="82"/>
        <v>1438.15</v>
      </c>
      <c r="T261" t="str">
        <f t="shared" si="83"/>
        <v>Completed</v>
      </c>
      <c r="U261" t="str">
        <f t="shared" si="84"/>
        <v>Yes</v>
      </c>
      <c r="V261" t="str">
        <f t="shared" si="85"/>
        <v>No</v>
      </c>
      <c r="X261">
        <f t="shared" si="86"/>
        <v>590</v>
      </c>
      <c r="Y261">
        <f t="shared" si="87"/>
        <v>451</v>
      </c>
      <c r="Z261" s="18">
        <f t="shared" si="88"/>
        <v>1463424.4009529033</v>
      </c>
      <c r="AA261" s="18">
        <f t="shared" si="89"/>
        <v>118285.78776560788</v>
      </c>
      <c r="AB261" s="17">
        <f t="shared" si="90"/>
        <v>3.8140589569160999</v>
      </c>
      <c r="AC261" s="2" t="s">
        <v>34</v>
      </c>
      <c r="AD261" s="2" t="s">
        <v>13</v>
      </c>
      <c r="AE261" t="str">
        <f t="shared" si="91"/>
        <v>Home &amp; Kitchen</v>
      </c>
      <c r="AF261" t="str">
        <f t="shared" si="92"/>
        <v>Home &amp; Kitchen</v>
      </c>
      <c r="AG261" t="str" cm="1">
        <f t="array" ref="AG261">INDEX(AD:AD,ROW())</f>
        <v>Home &amp; Kitchen</v>
      </c>
      <c r="AH261">
        <f t="shared" si="80"/>
        <v>7</v>
      </c>
      <c r="AI261" t="str">
        <f t="shared" si="93"/>
        <v>Home &amp; Kitchen</v>
      </c>
      <c r="AK261">
        <f t="shared" si="94"/>
        <v>2024</v>
      </c>
      <c r="AL261">
        <f t="shared" si="95"/>
        <v>5</v>
      </c>
      <c r="AM261">
        <f t="shared" si="96"/>
        <v>22</v>
      </c>
      <c r="AN261">
        <f t="shared" si="97"/>
        <v>4</v>
      </c>
      <c r="AO261" t="str">
        <f t="shared" si="98"/>
        <v>Weekday</v>
      </c>
      <c r="AR261" s="20">
        <f t="shared" si="99"/>
        <v>0</v>
      </c>
    </row>
    <row r="262" spans="1:44" x14ac:dyDescent="0.35">
      <c r="A262" t="str">
        <f t="shared" si="81"/>
        <v>CUST0261</v>
      </c>
      <c r="B262" s="2" t="s">
        <v>471</v>
      </c>
      <c r="C262" s="4">
        <v>45291</v>
      </c>
      <c r="D262" s="2" t="s">
        <v>394</v>
      </c>
      <c r="E262" t="s">
        <v>5051</v>
      </c>
      <c r="F262" s="2" t="s">
        <v>19</v>
      </c>
      <c r="G262" s="2" t="s">
        <v>49</v>
      </c>
      <c r="H262" s="2">
        <v>2</v>
      </c>
      <c r="I262" s="19">
        <v>2757.15</v>
      </c>
      <c r="J262" s="2" t="s">
        <v>5047</v>
      </c>
      <c r="K262" s="2" t="s">
        <v>16</v>
      </c>
      <c r="L262" s="2">
        <v>3</v>
      </c>
      <c r="M262" s="18">
        <f t="shared" si="82"/>
        <v>5514.3</v>
      </c>
      <c r="T262" t="str">
        <f t="shared" si="83"/>
        <v>Completed</v>
      </c>
      <c r="U262" t="str">
        <f t="shared" si="84"/>
        <v>Yes</v>
      </c>
      <c r="V262" t="str">
        <f t="shared" si="85"/>
        <v>No</v>
      </c>
      <c r="X262">
        <f t="shared" si="86"/>
        <v>619</v>
      </c>
      <c r="Y262">
        <f t="shared" si="87"/>
        <v>468</v>
      </c>
      <c r="Z262" s="18">
        <f t="shared" si="88"/>
        <v>2759712.3299794244</v>
      </c>
      <c r="AA262" s="18">
        <f t="shared" si="89"/>
        <v>330643.50635802455</v>
      </c>
      <c r="AB262" s="17">
        <f t="shared" si="90"/>
        <v>3.8641711229946525</v>
      </c>
      <c r="AC262" s="2" t="s">
        <v>49</v>
      </c>
      <c r="AD262" s="2" t="s">
        <v>19</v>
      </c>
      <c r="AE262" t="str">
        <f t="shared" si="91"/>
        <v>Electronics</v>
      </c>
      <c r="AF262" t="str">
        <f t="shared" si="92"/>
        <v>Electronics</v>
      </c>
      <c r="AG262" t="str" cm="1">
        <f t="array" ref="AG262">INDEX(AD:AD,ROW())</f>
        <v>Electronics</v>
      </c>
      <c r="AH262">
        <f t="shared" si="80"/>
        <v>12</v>
      </c>
      <c r="AI262" t="str">
        <f t="shared" si="93"/>
        <v>Electronics</v>
      </c>
      <c r="AK262">
        <f t="shared" si="94"/>
        <v>2023</v>
      </c>
      <c r="AL262">
        <f t="shared" si="95"/>
        <v>12</v>
      </c>
      <c r="AM262">
        <f t="shared" si="96"/>
        <v>31</v>
      </c>
      <c r="AN262">
        <f t="shared" si="97"/>
        <v>1</v>
      </c>
      <c r="AO262" t="str">
        <f t="shared" si="98"/>
        <v>Weekend</v>
      </c>
      <c r="AR262" s="20">
        <f t="shared" si="99"/>
        <v>0</v>
      </c>
    </row>
    <row r="263" spans="1:44" x14ac:dyDescent="0.35">
      <c r="A263" t="str">
        <f t="shared" si="81"/>
        <v>CUST0262</v>
      </c>
      <c r="B263" s="2" t="s">
        <v>472</v>
      </c>
      <c r="C263" s="4">
        <v>45809</v>
      </c>
      <c r="D263" s="2" t="s">
        <v>387</v>
      </c>
      <c r="E263" t="s">
        <v>5054</v>
      </c>
      <c r="F263" s="2" t="s">
        <v>29</v>
      </c>
      <c r="G263" s="2" t="s">
        <v>121</v>
      </c>
      <c r="H263" s="2">
        <v>1</v>
      </c>
      <c r="I263" s="19">
        <v>1950.93</v>
      </c>
      <c r="J263" s="2" t="s">
        <v>20</v>
      </c>
      <c r="K263" s="2" t="s">
        <v>16</v>
      </c>
      <c r="L263" s="2">
        <v>5</v>
      </c>
      <c r="M263" s="18">
        <f t="shared" si="82"/>
        <v>1950.93</v>
      </c>
      <c r="T263" t="str">
        <f t="shared" si="83"/>
        <v>Completed</v>
      </c>
      <c r="U263" t="str">
        <f t="shared" si="84"/>
        <v>Yes</v>
      </c>
      <c r="V263" t="str">
        <f t="shared" si="85"/>
        <v>No</v>
      </c>
      <c r="X263">
        <f t="shared" si="86"/>
        <v>558</v>
      </c>
      <c r="Y263">
        <f t="shared" si="87"/>
        <v>430</v>
      </c>
      <c r="Z263" s="18">
        <f t="shared" si="88"/>
        <v>1892867.2841657216</v>
      </c>
      <c r="AA263" s="18">
        <f t="shared" si="89"/>
        <v>199432.98236095349</v>
      </c>
      <c r="AB263" s="17">
        <f t="shared" si="90"/>
        <v>3.8949824970828471</v>
      </c>
      <c r="AC263" s="2" t="s">
        <v>121</v>
      </c>
      <c r="AD263" s="2" t="s">
        <v>29</v>
      </c>
      <c r="AE263" t="str">
        <f t="shared" si="91"/>
        <v>Fashion</v>
      </c>
      <c r="AF263" t="str">
        <f t="shared" si="92"/>
        <v>Fashion</v>
      </c>
      <c r="AG263" t="str" cm="1">
        <f t="array" ref="AG263">INDEX(AD:AD,ROW())</f>
        <v>Fashion</v>
      </c>
      <c r="AH263">
        <f t="shared" si="80"/>
        <v>45</v>
      </c>
      <c r="AI263" t="str">
        <f t="shared" si="93"/>
        <v>Fashion</v>
      </c>
      <c r="AK263">
        <f t="shared" si="94"/>
        <v>2025</v>
      </c>
      <c r="AL263">
        <f t="shared" si="95"/>
        <v>6</v>
      </c>
      <c r="AM263">
        <f t="shared" si="96"/>
        <v>1</v>
      </c>
      <c r="AN263">
        <f t="shared" si="97"/>
        <v>1</v>
      </c>
      <c r="AO263" t="str">
        <f t="shared" si="98"/>
        <v>Weekend</v>
      </c>
      <c r="AR263" s="20">
        <f t="shared" si="99"/>
        <v>0</v>
      </c>
    </row>
    <row r="264" spans="1:44" x14ac:dyDescent="0.35">
      <c r="A264" t="str">
        <f t="shared" si="81"/>
        <v>CUST0263</v>
      </c>
      <c r="B264" s="2" t="s">
        <v>473</v>
      </c>
      <c r="C264" s="4">
        <v>45739</v>
      </c>
      <c r="D264" s="2" t="s">
        <v>390</v>
      </c>
      <c r="E264" t="s">
        <v>5049</v>
      </c>
      <c r="F264" s="2" t="s">
        <v>19</v>
      </c>
      <c r="G264" s="2" t="s">
        <v>49</v>
      </c>
      <c r="H264" s="2">
        <v>2</v>
      </c>
      <c r="I264" s="19">
        <v>1600.91</v>
      </c>
      <c r="J264" s="2" t="s">
        <v>5047</v>
      </c>
      <c r="K264" s="2" t="s">
        <v>16</v>
      </c>
      <c r="L264" s="2">
        <v>5</v>
      </c>
      <c r="M264" s="18">
        <f t="shared" si="82"/>
        <v>3201.82</v>
      </c>
      <c r="T264" t="str">
        <f t="shared" si="83"/>
        <v>Completed</v>
      </c>
      <c r="U264" t="str">
        <f t="shared" si="84"/>
        <v>Yes</v>
      </c>
      <c r="V264" t="str">
        <f t="shared" si="85"/>
        <v>No</v>
      </c>
      <c r="X264">
        <f t="shared" si="86"/>
        <v>595</v>
      </c>
      <c r="Y264">
        <f t="shared" si="87"/>
        <v>444</v>
      </c>
      <c r="Z264" s="18">
        <f t="shared" si="88"/>
        <v>2759712.3299794244</v>
      </c>
      <c r="AA264" s="18">
        <f t="shared" si="89"/>
        <v>330643.50635802455</v>
      </c>
      <c r="AB264" s="17">
        <f t="shared" si="90"/>
        <v>3.8641711229946525</v>
      </c>
      <c r="AC264" s="2" t="s">
        <v>49</v>
      </c>
      <c r="AD264" s="2" t="s">
        <v>19</v>
      </c>
      <c r="AE264" t="str">
        <f t="shared" si="91"/>
        <v>Electronics</v>
      </c>
      <c r="AF264" t="str">
        <f t="shared" si="92"/>
        <v>Electronics</v>
      </c>
      <c r="AG264" t="str" cm="1">
        <f t="array" ref="AG264">INDEX(AD:AD,ROW())</f>
        <v>Electronics</v>
      </c>
      <c r="AH264">
        <f t="shared" si="80"/>
        <v>12</v>
      </c>
      <c r="AI264" t="str">
        <f t="shared" si="93"/>
        <v>Electronics</v>
      </c>
      <c r="AK264">
        <f t="shared" si="94"/>
        <v>2025</v>
      </c>
      <c r="AL264">
        <f t="shared" si="95"/>
        <v>3</v>
      </c>
      <c r="AM264">
        <f t="shared" si="96"/>
        <v>23</v>
      </c>
      <c r="AN264">
        <f t="shared" si="97"/>
        <v>1</v>
      </c>
      <c r="AO264" t="str">
        <f t="shared" si="98"/>
        <v>Weekend</v>
      </c>
      <c r="AR264" s="20">
        <f t="shared" si="99"/>
        <v>0</v>
      </c>
    </row>
    <row r="265" spans="1:44" x14ac:dyDescent="0.35">
      <c r="A265" t="str">
        <f t="shared" si="81"/>
        <v>CUST0264</v>
      </c>
      <c r="B265" s="2" t="s">
        <v>474</v>
      </c>
      <c r="C265" s="4">
        <v>45647</v>
      </c>
      <c r="D265" s="2" t="s">
        <v>84</v>
      </c>
      <c r="E265" t="s">
        <v>5050</v>
      </c>
      <c r="F265" s="2" t="s">
        <v>23</v>
      </c>
      <c r="G265" s="2" t="s">
        <v>75</v>
      </c>
      <c r="H265" s="2">
        <v>2</v>
      </c>
      <c r="I265" s="19">
        <v>400.12</v>
      </c>
      <c r="J265" s="2" t="s">
        <v>5046</v>
      </c>
      <c r="K265" s="2" t="s">
        <v>76</v>
      </c>
      <c r="L265" s="2">
        <v>3</v>
      </c>
      <c r="M265" s="18">
        <f t="shared" si="82"/>
        <v>800.24</v>
      </c>
      <c r="T265" t="str">
        <f t="shared" si="83"/>
        <v>Completed</v>
      </c>
      <c r="U265" t="str">
        <f t="shared" si="84"/>
        <v>No</v>
      </c>
      <c r="V265" t="str">
        <f t="shared" si="85"/>
        <v>No</v>
      </c>
      <c r="X265">
        <f t="shared" si="86"/>
        <v>589</v>
      </c>
      <c r="Y265">
        <f t="shared" si="87"/>
        <v>426</v>
      </c>
      <c r="Z265" s="18">
        <f t="shared" si="88"/>
        <v>594714.6477588166</v>
      </c>
      <c r="AA265" s="18">
        <f t="shared" si="89"/>
        <v>60882.938065984097</v>
      </c>
      <c r="AB265" s="17">
        <f t="shared" si="90"/>
        <v>3.804733727810651</v>
      </c>
      <c r="AC265" s="2" t="s">
        <v>75</v>
      </c>
      <c r="AD265" s="2" t="s">
        <v>23</v>
      </c>
      <c r="AE265" t="str">
        <f t="shared" si="91"/>
        <v>Books</v>
      </c>
      <c r="AF265" t="str">
        <f t="shared" si="92"/>
        <v>Books</v>
      </c>
      <c r="AG265" t="str" cm="1">
        <f t="array" ref="AG265">INDEX(AD:AD,ROW())</f>
        <v>Books</v>
      </c>
      <c r="AH265">
        <f t="shared" ref="AH265:AH328" si="100">MATCH(G265,AC:AC,0)</f>
        <v>23</v>
      </c>
      <c r="AI265" t="str">
        <f t="shared" si="93"/>
        <v>Books</v>
      </c>
      <c r="AK265">
        <f t="shared" si="94"/>
        <v>2024</v>
      </c>
      <c r="AL265">
        <f t="shared" si="95"/>
        <v>12</v>
      </c>
      <c r="AM265">
        <f t="shared" si="96"/>
        <v>21</v>
      </c>
      <c r="AN265">
        <f t="shared" si="97"/>
        <v>7</v>
      </c>
      <c r="AO265" t="str">
        <f t="shared" si="98"/>
        <v>Weekend</v>
      </c>
      <c r="AR265" s="20">
        <f t="shared" si="99"/>
        <v>1</v>
      </c>
    </row>
    <row r="266" spans="1:44" x14ac:dyDescent="0.35">
      <c r="A266" t="str">
        <f t="shared" si="81"/>
        <v>CUST0265</v>
      </c>
      <c r="B266" s="2" t="s">
        <v>475</v>
      </c>
      <c r="C266" s="4">
        <v>45090</v>
      </c>
      <c r="D266" s="2" t="s">
        <v>476</v>
      </c>
      <c r="E266" t="s">
        <v>5054</v>
      </c>
      <c r="F266" s="2" t="s">
        <v>29</v>
      </c>
      <c r="G266" s="2" t="s">
        <v>5041</v>
      </c>
      <c r="H266" s="2">
        <v>1</v>
      </c>
      <c r="I266" s="19">
        <v>945</v>
      </c>
      <c r="J266" s="2" t="s">
        <v>20</v>
      </c>
      <c r="K266" s="2" t="s">
        <v>103</v>
      </c>
      <c r="L266" s="2">
        <v>5</v>
      </c>
      <c r="M266" s="18">
        <f t="shared" si="82"/>
        <v>945</v>
      </c>
      <c r="T266" t="str">
        <f t="shared" si="83"/>
        <v>Lost Sale</v>
      </c>
      <c r="U266" t="str">
        <f t="shared" si="84"/>
        <v>No</v>
      </c>
      <c r="V266" t="str">
        <f t="shared" si="85"/>
        <v>Yes</v>
      </c>
      <c r="X266">
        <f t="shared" si="86"/>
        <v>558</v>
      </c>
      <c r="Y266">
        <f t="shared" si="87"/>
        <v>430</v>
      </c>
      <c r="Z266" s="18">
        <f t="shared" si="88"/>
        <v>1892867.2841657216</v>
      </c>
      <c r="AA266" s="18">
        <f t="shared" si="89"/>
        <v>199432.98236095349</v>
      </c>
      <c r="AB266" s="17">
        <f t="shared" si="90"/>
        <v>3.8949824970828471</v>
      </c>
      <c r="AC266" s="2" t="s">
        <v>5041</v>
      </c>
      <c r="AD266" s="2" t="s">
        <v>29</v>
      </c>
      <c r="AE266" t="str">
        <f t="shared" si="91"/>
        <v>Fashion</v>
      </c>
      <c r="AF266" t="str">
        <f t="shared" si="92"/>
        <v>Fashion</v>
      </c>
      <c r="AG266" t="str" cm="1">
        <f t="array" ref="AG266">INDEX(AD:AD,ROW())</f>
        <v>Fashion</v>
      </c>
      <c r="AH266">
        <f t="shared" si="100"/>
        <v>15</v>
      </c>
      <c r="AI266" t="str">
        <f t="shared" si="93"/>
        <v>Fashion</v>
      </c>
      <c r="AK266">
        <f t="shared" si="94"/>
        <v>2023</v>
      </c>
      <c r="AL266">
        <f t="shared" si="95"/>
        <v>6</v>
      </c>
      <c r="AM266">
        <f t="shared" si="96"/>
        <v>13</v>
      </c>
      <c r="AN266">
        <f t="shared" si="97"/>
        <v>3</v>
      </c>
      <c r="AO266" t="str">
        <f t="shared" si="98"/>
        <v>Weekday</v>
      </c>
      <c r="AR266" s="20">
        <f t="shared" si="99"/>
        <v>1</v>
      </c>
    </row>
    <row r="267" spans="1:44" x14ac:dyDescent="0.35">
      <c r="A267" t="str">
        <f t="shared" si="81"/>
        <v>CUST0266</v>
      </c>
      <c r="B267" s="2" t="s">
        <v>477</v>
      </c>
      <c r="C267" s="4">
        <v>45425</v>
      </c>
      <c r="D267" s="2" t="s">
        <v>478</v>
      </c>
      <c r="E267" t="s">
        <v>5054</v>
      </c>
      <c r="F267" s="2" t="s">
        <v>42</v>
      </c>
      <c r="G267" s="2" t="s">
        <v>5042</v>
      </c>
      <c r="H267" s="2">
        <v>2</v>
      </c>
      <c r="I267" s="19">
        <v>1048.08</v>
      </c>
      <c r="J267" s="2" t="s">
        <v>15</v>
      </c>
      <c r="K267" s="2" t="s">
        <v>16</v>
      </c>
      <c r="L267" s="2">
        <v>4</v>
      </c>
      <c r="M267" s="18">
        <f t="shared" si="82"/>
        <v>2096.16</v>
      </c>
      <c r="T267" t="str">
        <f t="shared" si="83"/>
        <v>Completed</v>
      </c>
      <c r="U267" t="str">
        <f t="shared" si="84"/>
        <v>Yes</v>
      </c>
      <c r="V267" t="str">
        <f t="shared" si="85"/>
        <v>No</v>
      </c>
      <c r="X267">
        <f t="shared" si="86"/>
        <v>558</v>
      </c>
      <c r="Y267">
        <f t="shared" si="87"/>
        <v>430</v>
      </c>
      <c r="Z267" s="18">
        <f t="shared" si="88"/>
        <v>1098537.4901531704</v>
      </c>
      <c r="AA267" s="18">
        <f t="shared" si="89"/>
        <v>96724.388030634553</v>
      </c>
      <c r="AB267" s="17">
        <f t="shared" si="90"/>
        <v>3.9001122334455669</v>
      </c>
      <c r="AC267" s="2" t="s">
        <v>5042</v>
      </c>
      <c r="AD267" s="2" t="s">
        <v>42</v>
      </c>
      <c r="AE267" t="str">
        <f t="shared" si="91"/>
        <v>Beauty</v>
      </c>
      <c r="AF267" t="str">
        <f t="shared" si="92"/>
        <v>Beauty</v>
      </c>
      <c r="AG267" t="str" cm="1">
        <f t="array" ref="AG267">INDEX(AD:AD,ROW())</f>
        <v>Beauty</v>
      </c>
      <c r="AH267">
        <f t="shared" si="100"/>
        <v>18</v>
      </c>
      <c r="AI267" t="str">
        <f t="shared" si="93"/>
        <v>Beauty</v>
      </c>
      <c r="AK267">
        <f t="shared" si="94"/>
        <v>2024</v>
      </c>
      <c r="AL267">
        <f t="shared" si="95"/>
        <v>5</v>
      </c>
      <c r="AM267">
        <f t="shared" si="96"/>
        <v>13</v>
      </c>
      <c r="AN267">
        <f t="shared" si="97"/>
        <v>2</v>
      </c>
      <c r="AO267" t="str">
        <f t="shared" si="98"/>
        <v>Weekday</v>
      </c>
      <c r="AR267" s="20">
        <f t="shared" si="99"/>
        <v>0</v>
      </c>
    </row>
    <row r="268" spans="1:44" x14ac:dyDescent="0.35">
      <c r="A268" t="str">
        <f t="shared" si="81"/>
        <v>CUST0267</v>
      </c>
      <c r="B268" s="2" t="s">
        <v>479</v>
      </c>
      <c r="C268" s="4">
        <v>45210</v>
      </c>
      <c r="D268" s="2" t="s">
        <v>67</v>
      </c>
      <c r="E268" t="s">
        <v>5055</v>
      </c>
      <c r="F268" s="2" t="s">
        <v>23</v>
      </c>
      <c r="G268" s="2" t="s">
        <v>46</v>
      </c>
      <c r="H268" s="2">
        <v>2</v>
      </c>
      <c r="I268" s="19">
        <v>607.59</v>
      </c>
      <c r="J268" s="2" t="s">
        <v>50</v>
      </c>
      <c r="K268" s="2" t="s">
        <v>16</v>
      </c>
      <c r="L268" s="2">
        <v>3</v>
      </c>
      <c r="M268" s="18">
        <f t="shared" si="82"/>
        <v>1215.18</v>
      </c>
      <c r="T268" t="str">
        <f t="shared" si="83"/>
        <v>Completed</v>
      </c>
      <c r="U268" t="str">
        <f t="shared" si="84"/>
        <v>Yes</v>
      </c>
      <c r="V268" t="str">
        <f t="shared" si="85"/>
        <v>No</v>
      </c>
      <c r="X268">
        <f t="shared" si="86"/>
        <v>567</v>
      </c>
      <c r="Y268">
        <f t="shared" si="87"/>
        <v>440</v>
      </c>
      <c r="Z268" s="18">
        <f t="shared" si="88"/>
        <v>594714.6477588166</v>
      </c>
      <c r="AA268" s="18">
        <f t="shared" si="89"/>
        <v>60882.938065984097</v>
      </c>
      <c r="AB268" s="17">
        <f t="shared" si="90"/>
        <v>3.804733727810651</v>
      </c>
      <c r="AC268" s="2" t="s">
        <v>46</v>
      </c>
      <c r="AD268" s="2" t="s">
        <v>23</v>
      </c>
      <c r="AE268" t="str">
        <f t="shared" si="91"/>
        <v>Books</v>
      </c>
      <c r="AF268" t="str">
        <f t="shared" si="92"/>
        <v>Books</v>
      </c>
      <c r="AG268" t="str" cm="1">
        <f t="array" ref="AG268">INDEX(AD:AD,ROW())</f>
        <v>Books</v>
      </c>
      <c r="AH268">
        <f t="shared" si="100"/>
        <v>11</v>
      </c>
      <c r="AI268" t="str">
        <f t="shared" si="93"/>
        <v>Books</v>
      </c>
      <c r="AK268">
        <f t="shared" si="94"/>
        <v>2023</v>
      </c>
      <c r="AL268">
        <f t="shared" si="95"/>
        <v>10</v>
      </c>
      <c r="AM268">
        <f t="shared" si="96"/>
        <v>11</v>
      </c>
      <c r="AN268">
        <f t="shared" si="97"/>
        <v>4</v>
      </c>
      <c r="AO268" t="str">
        <f t="shared" si="98"/>
        <v>Weekday</v>
      </c>
      <c r="AR268" s="20">
        <f t="shared" si="99"/>
        <v>0</v>
      </c>
    </row>
    <row r="269" spans="1:44" x14ac:dyDescent="0.35">
      <c r="A269" t="str">
        <f t="shared" si="81"/>
        <v>CUST0268</v>
      </c>
      <c r="B269" s="2" t="s">
        <v>480</v>
      </c>
      <c r="C269" s="4">
        <v>45310</v>
      </c>
      <c r="D269" s="2" t="s">
        <v>481</v>
      </c>
      <c r="E269" t="s">
        <v>5054</v>
      </c>
      <c r="F269" s="2" t="s">
        <v>29</v>
      </c>
      <c r="G269" s="2" t="s">
        <v>30</v>
      </c>
      <c r="H269" s="2">
        <v>1</v>
      </c>
      <c r="I269" s="19">
        <v>1367.91</v>
      </c>
      <c r="J269" s="2" t="s">
        <v>15</v>
      </c>
      <c r="K269" s="2" t="s">
        <v>16</v>
      </c>
      <c r="L269" s="2">
        <v>5</v>
      </c>
      <c r="M269" s="18">
        <f t="shared" si="82"/>
        <v>1367.91</v>
      </c>
      <c r="T269" t="str">
        <f t="shared" si="83"/>
        <v>Completed</v>
      </c>
      <c r="U269" t="str">
        <f t="shared" si="84"/>
        <v>Yes</v>
      </c>
      <c r="V269" t="str">
        <f t="shared" si="85"/>
        <v>No</v>
      </c>
      <c r="X269">
        <f t="shared" si="86"/>
        <v>558</v>
      </c>
      <c r="Y269">
        <f t="shared" si="87"/>
        <v>430</v>
      </c>
      <c r="Z269" s="18">
        <f t="shared" si="88"/>
        <v>1892867.2841657216</v>
      </c>
      <c r="AA269" s="18">
        <f t="shared" si="89"/>
        <v>199432.98236095349</v>
      </c>
      <c r="AB269" s="17">
        <f t="shared" si="90"/>
        <v>3.8949824970828471</v>
      </c>
      <c r="AC269" s="2" t="s">
        <v>30</v>
      </c>
      <c r="AD269" s="2" t="s">
        <v>29</v>
      </c>
      <c r="AE269" t="str">
        <f t="shared" si="91"/>
        <v>Fashion</v>
      </c>
      <c r="AF269" t="str">
        <f t="shared" si="92"/>
        <v>Fashion</v>
      </c>
      <c r="AG269" t="str" cm="1">
        <f t="array" ref="AG269">INDEX(AD:AD,ROW())</f>
        <v>Fashion</v>
      </c>
      <c r="AH269">
        <f t="shared" si="100"/>
        <v>6</v>
      </c>
      <c r="AI269" t="str">
        <f t="shared" si="93"/>
        <v>Fashion</v>
      </c>
      <c r="AK269">
        <f t="shared" si="94"/>
        <v>2024</v>
      </c>
      <c r="AL269">
        <f t="shared" si="95"/>
        <v>1</v>
      </c>
      <c r="AM269">
        <f t="shared" si="96"/>
        <v>19</v>
      </c>
      <c r="AN269">
        <f t="shared" si="97"/>
        <v>6</v>
      </c>
      <c r="AO269" t="str">
        <f t="shared" si="98"/>
        <v>Weekday</v>
      </c>
      <c r="AR269" s="20">
        <f t="shared" si="99"/>
        <v>0</v>
      </c>
    </row>
    <row r="270" spans="1:44" x14ac:dyDescent="0.35">
      <c r="A270" t="str">
        <f t="shared" si="81"/>
        <v>CUST0269</v>
      </c>
      <c r="B270" s="2" t="s">
        <v>482</v>
      </c>
      <c r="C270" s="4">
        <v>45424</v>
      </c>
      <c r="D270" s="2" t="s">
        <v>483</v>
      </c>
      <c r="E270" t="s">
        <v>5048</v>
      </c>
      <c r="F270" s="2" t="s">
        <v>42</v>
      </c>
      <c r="G270" s="2" t="s">
        <v>43</v>
      </c>
      <c r="H270" s="2">
        <v>1</v>
      </c>
      <c r="I270" s="19">
        <v>1010.44</v>
      </c>
      <c r="J270" s="2" t="s">
        <v>5047</v>
      </c>
      <c r="K270" s="2" t="s">
        <v>16</v>
      </c>
      <c r="L270" s="2">
        <v>4</v>
      </c>
      <c r="M270" s="18">
        <f t="shared" si="82"/>
        <v>1010.44</v>
      </c>
      <c r="T270" t="str">
        <f t="shared" si="83"/>
        <v>Completed</v>
      </c>
      <c r="U270" t="str">
        <f t="shared" si="84"/>
        <v>Yes</v>
      </c>
      <c r="V270" t="str">
        <f t="shared" si="85"/>
        <v>No</v>
      </c>
      <c r="X270">
        <f t="shared" si="86"/>
        <v>590</v>
      </c>
      <c r="Y270">
        <f t="shared" si="87"/>
        <v>451</v>
      </c>
      <c r="Z270" s="18">
        <f t="shared" si="88"/>
        <v>1098537.4901531704</v>
      </c>
      <c r="AA270" s="18">
        <f t="shared" si="89"/>
        <v>96724.388030634553</v>
      </c>
      <c r="AB270" s="17">
        <f t="shared" si="90"/>
        <v>3.9001122334455669</v>
      </c>
      <c r="AC270" s="2" t="s">
        <v>43</v>
      </c>
      <c r="AD270" s="2" t="s">
        <v>42</v>
      </c>
      <c r="AE270" t="str">
        <f t="shared" si="91"/>
        <v>Beauty</v>
      </c>
      <c r="AF270" t="str">
        <f t="shared" si="92"/>
        <v>Beauty</v>
      </c>
      <c r="AG270" t="str" cm="1">
        <f t="array" ref="AG270">INDEX(AD:AD,ROW())</f>
        <v>Beauty</v>
      </c>
      <c r="AH270">
        <f t="shared" si="100"/>
        <v>10</v>
      </c>
      <c r="AI270" t="str">
        <f t="shared" si="93"/>
        <v>Beauty</v>
      </c>
      <c r="AK270">
        <f t="shared" si="94"/>
        <v>2024</v>
      </c>
      <c r="AL270">
        <f t="shared" si="95"/>
        <v>5</v>
      </c>
      <c r="AM270">
        <f t="shared" si="96"/>
        <v>12</v>
      </c>
      <c r="AN270">
        <f t="shared" si="97"/>
        <v>1</v>
      </c>
      <c r="AO270" t="str">
        <f t="shared" si="98"/>
        <v>Weekend</v>
      </c>
      <c r="AR270" s="20">
        <f t="shared" si="99"/>
        <v>0</v>
      </c>
    </row>
    <row r="271" spans="1:44" x14ac:dyDescent="0.35">
      <c r="A271" t="str">
        <f t="shared" si="81"/>
        <v>CUST0270</v>
      </c>
      <c r="B271" s="2" t="s">
        <v>484</v>
      </c>
      <c r="C271" s="4">
        <v>45683</v>
      </c>
      <c r="D271" s="2" t="s">
        <v>317</v>
      </c>
      <c r="E271" t="s">
        <v>5055</v>
      </c>
      <c r="F271" s="2" t="s">
        <v>23</v>
      </c>
      <c r="G271" s="2" t="s">
        <v>75</v>
      </c>
      <c r="H271" s="2">
        <v>3</v>
      </c>
      <c r="I271" s="19">
        <v>360.79</v>
      </c>
      <c r="J271" s="2" t="s">
        <v>15</v>
      </c>
      <c r="K271" s="2" t="s">
        <v>103</v>
      </c>
      <c r="L271" s="2">
        <v>5</v>
      </c>
      <c r="M271" s="18">
        <f t="shared" si="82"/>
        <v>1082.3700000000001</v>
      </c>
      <c r="T271" t="str">
        <f t="shared" si="83"/>
        <v>Lost Sale</v>
      </c>
      <c r="U271" t="str">
        <f t="shared" si="84"/>
        <v>No</v>
      </c>
      <c r="V271" t="str">
        <f t="shared" si="85"/>
        <v>Yes</v>
      </c>
      <c r="X271">
        <f t="shared" si="86"/>
        <v>567</v>
      </c>
      <c r="Y271">
        <f t="shared" si="87"/>
        <v>440</v>
      </c>
      <c r="Z271" s="18">
        <f t="shared" si="88"/>
        <v>594714.6477588166</v>
      </c>
      <c r="AA271" s="18">
        <f t="shared" si="89"/>
        <v>60882.938065984097</v>
      </c>
      <c r="AB271" s="17">
        <f t="shared" si="90"/>
        <v>3.804733727810651</v>
      </c>
      <c r="AC271" s="2" t="s">
        <v>75</v>
      </c>
      <c r="AD271" s="2" t="s">
        <v>23</v>
      </c>
      <c r="AE271" t="str">
        <f t="shared" si="91"/>
        <v>Books</v>
      </c>
      <c r="AF271" t="str">
        <f t="shared" si="92"/>
        <v>Books</v>
      </c>
      <c r="AG271" t="str" cm="1">
        <f t="array" ref="AG271">INDEX(AD:AD,ROW())</f>
        <v>Books</v>
      </c>
      <c r="AH271">
        <f t="shared" si="100"/>
        <v>23</v>
      </c>
      <c r="AI271" t="str">
        <f t="shared" si="93"/>
        <v>Books</v>
      </c>
      <c r="AK271">
        <f t="shared" si="94"/>
        <v>2025</v>
      </c>
      <c r="AL271">
        <f t="shared" si="95"/>
        <v>1</v>
      </c>
      <c r="AM271">
        <f t="shared" si="96"/>
        <v>26</v>
      </c>
      <c r="AN271">
        <f t="shared" si="97"/>
        <v>1</v>
      </c>
      <c r="AO271" t="str">
        <f t="shared" si="98"/>
        <v>Weekend</v>
      </c>
      <c r="AR271" s="20">
        <f t="shared" si="99"/>
        <v>1</v>
      </c>
    </row>
    <row r="272" spans="1:44" x14ac:dyDescent="0.35">
      <c r="A272" t="str">
        <f t="shared" si="81"/>
        <v>CUST0271</v>
      </c>
      <c r="B272" s="2" t="s">
        <v>485</v>
      </c>
      <c r="C272" s="4">
        <v>45163</v>
      </c>
      <c r="D272" s="2" t="s">
        <v>174</v>
      </c>
      <c r="E272" t="s">
        <v>5056</v>
      </c>
      <c r="F272" s="2" t="s">
        <v>13</v>
      </c>
      <c r="G272" s="2" t="s">
        <v>95</v>
      </c>
      <c r="H272" s="2">
        <v>1</v>
      </c>
      <c r="I272" s="19">
        <v>1815.49</v>
      </c>
      <c r="J272" s="2" t="s">
        <v>5047</v>
      </c>
      <c r="K272" s="2" t="s">
        <v>16</v>
      </c>
      <c r="L272" s="2">
        <v>2</v>
      </c>
      <c r="M272" s="18">
        <f t="shared" si="82"/>
        <v>1815.49</v>
      </c>
      <c r="T272" t="str">
        <f t="shared" si="83"/>
        <v>Completed</v>
      </c>
      <c r="U272" t="str">
        <f t="shared" si="84"/>
        <v>Yes</v>
      </c>
      <c r="V272" t="str">
        <f t="shared" si="85"/>
        <v>No</v>
      </c>
      <c r="X272">
        <f t="shared" si="86"/>
        <v>50</v>
      </c>
      <c r="Y272">
        <f t="shared" si="87"/>
        <v>37</v>
      </c>
      <c r="Z272" s="18">
        <f t="shared" si="88"/>
        <v>1463424.4009529033</v>
      </c>
      <c r="AA272" s="18">
        <f t="shared" si="89"/>
        <v>118285.78776560788</v>
      </c>
      <c r="AB272" s="17">
        <f t="shared" si="90"/>
        <v>3.8140589569160999</v>
      </c>
      <c r="AC272" s="2" t="s">
        <v>95</v>
      </c>
      <c r="AD272" s="2" t="s">
        <v>13</v>
      </c>
      <c r="AE272" t="str">
        <f t="shared" si="91"/>
        <v>Home &amp; Kitchen</v>
      </c>
      <c r="AF272" t="str">
        <f t="shared" si="92"/>
        <v>Home &amp; Kitchen</v>
      </c>
      <c r="AG272" t="str" cm="1">
        <f t="array" ref="AG272">INDEX(AD:AD,ROW())</f>
        <v>Home &amp; Kitchen</v>
      </c>
      <c r="AH272">
        <f t="shared" si="100"/>
        <v>32</v>
      </c>
      <c r="AI272" t="str">
        <f t="shared" si="93"/>
        <v>Home &amp; Kitchen</v>
      </c>
      <c r="AK272">
        <f t="shared" si="94"/>
        <v>2023</v>
      </c>
      <c r="AL272">
        <f t="shared" si="95"/>
        <v>8</v>
      </c>
      <c r="AM272">
        <f t="shared" si="96"/>
        <v>25</v>
      </c>
      <c r="AN272">
        <f t="shared" si="97"/>
        <v>6</v>
      </c>
      <c r="AO272" t="str">
        <f t="shared" si="98"/>
        <v>Weekday</v>
      </c>
      <c r="AR272" s="20">
        <f t="shared" si="99"/>
        <v>0</v>
      </c>
    </row>
    <row r="273" spans="1:44" x14ac:dyDescent="0.35">
      <c r="A273" t="str">
        <f t="shared" si="81"/>
        <v>CUST0272</v>
      </c>
      <c r="B273" s="2" t="s">
        <v>486</v>
      </c>
      <c r="C273" s="4">
        <v>45456</v>
      </c>
      <c r="D273" s="2" t="s">
        <v>207</v>
      </c>
      <c r="E273" t="s">
        <v>5050</v>
      </c>
      <c r="F273" s="2" t="s">
        <v>13</v>
      </c>
      <c r="G273" s="2" t="s">
        <v>14</v>
      </c>
      <c r="H273" s="2">
        <v>1</v>
      </c>
      <c r="I273" s="19">
        <v>1110.01</v>
      </c>
      <c r="J273" s="2" t="s">
        <v>15</v>
      </c>
      <c r="K273" s="2" t="s">
        <v>31</v>
      </c>
      <c r="L273" s="2">
        <v>3</v>
      </c>
      <c r="M273" s="18">
        <f t="shared" si="82"/>
        <v>1110.01</v>
      </c>
      <c r="T273" t="str">
        <f t="shared" si="83"/>
        <v>Pending</v>
      </c>
      <c r="U273" t="str">
        <f t="shared" si="84"/>
        <v>No</v>
      </c>
      <c r="V273" t="str">
        <f t="shared" si="85"/>
        <v>Yes</v>
      </c>
      <c r="X273">
        <f t="shared" si="86"/>
        <v>589</v>
      </c>
      <c r="Y273">
        <f t="shared" si="87"/>
        <v>426</v>
      </c>
      <c r="Z273" s="18">
        <f t="shared" si="88"/>
        <v>1463424.4009529033</v>
      </c>
      <c r="AA273" s="18">
        <f t="shared" si="89"/>
        <v>118285.78776560788</v>
      </c>
      <c r="AB273" s="17">
        <f t="shared" si="90"/>
        <v>3.8140589569160999</v>
      </c>
      <c r="AC273" s="2" t="s">
        <v>14</v>
      </c>
      <c r="AD273" s="2" t="s">
        <v>13</v>
      </c>
      <c r="AE273" t="str">
        <f t="shared" si="91"/>
        <v>Home &amp; Kitchen</v>
      </c>
      <c r="AF273" t="str">
        <f t="shared" si="92"/>
        <v>Home &amp; Kitchen</v>
      </c>
      <c r="AG273" t="str" cm="1">
        <f t="array" ref="AG273">INDEX(AD:AD,ROW())</f>
        <v>Home &amp; Kitchen</v>
      </c>
      <c r="AH273">
        <f t="shared" si="100"/>
        <v>2</v>
      </c>
      <c r="AI273" t="str">
        <f t="shared" si="93"/>
        <v>Home &amp; Kitchen</v>
      </c>
      <c r="AK273">
        <f t="shared" si="94"/>
        <v>2024</v>
      </c>
      <c r="AL273">
        <f t="shared" si="95"/>
        <v>6</v>
      </c>
      <c r="AM273">
        <f t="shared" si="96"/>
        <v>13</v>
      </c>
      <c r="AN273">
        <f t="shared" si="97"/>
        <v>5</v>
      </c>
      <c r="AO273" t="str">
        <f t="shared" si="98"/>
        <v>Weekday</v>
      </c>
      <c r="AR273" s="20">
        <f t="shared" si="99"/>
        <v>0</v>
      </c>
    </row>
    <row r="274" spans="1:44" x14ac:dyDescent="0.35">
      <c r="A274" t="str">
        <f t="shared" si="81"/>
        <v>CUST0273</v>
      </c>
      <c r="B274" s="2" t="s">
        <v>487</v>
      </c>
      <c r="C274" s="4">
        <v>45248</v>
      </c>
      <c r="D274" s="2" t="s">
        <v>180</v>
      </c>
      <c r="E274" t="s">
        <v>5051</v>
      </c>
      <c r="F274" s="2" t="s">
        <v>13</v>
      </c>
      <c r="G274" s="2" t="s">
        <v>37</v>
      </c>
      <c r="H274" s="2">
        <v>1</v>
      </c>
      <c r="I274" s="19">
        <v>1062.56</v>
      </c>
      <c r="J274" s="2" t="s">
        <v>20</v>
      </c>
      <c r="K274" s="2" t="s">
        <v>16</v>
      </c>
      <c r="L274" s="2">
        <v>4</v>
      </c>
      <c r="M274" s="18">
        <f t="shared" si="82"/>
        <v>1062.56</v>
      </c>
      <c r="T274" t="str">
        <f t="shared" si="83"/>
        <v>Completed</v>
      </c>
      <c r="U274" t="str">
        <f t="shared" si="84"/>
        <v>Yes</v>
      </c>
      <c r="V274" t="str">
        <f t="shared" si="85"/>
        <v>No</v>
      </c>
      <c r="X274">
        <f t="shared" si="86"/>
        <v>619</v>
      </c>
      <c r="Y274">
        <f t="shared" si="87"/>
        <v>468</v>
      </c>
      <c r="Z274" s="18">
        <f t="shared" si="88"/>
        <v>1463424.4009529033</v>
      </c>
      <c r="AA274" s="18">
        <f t="shared" si="89"/>
        <v>118285.78776560788</v>
      </c>
      <c r="AB274" s="17">
        <f t="shared" si="90"/>
        <v>3.8140589569160999</v>
      </c>
      <c r="AC274" s="2" t="s">
        <v>37</v>
      </c>
      <c r="AD274" s="2" t="s">
        <v>13</v>
      </c>
      <c r="AE274" t="str">
        <f t="shared" si="91"/>
        <v>Home &amp; Kitchen</v>
      </c>
      <c r="AF274" t="str">
        <f t="shared" si="92"/>
        <v>Home &amp; Kitchen</v>
      </c>
      <c r="AG274" t="str" cm="1">
        <f t="array" ref="AG274">INDEX(AD:AD,ROW())</f>
        <v>Home &amp; Kitchen</v>
      </c>
      <c r="AH274">
        <f t="shared" si="100"/>
        <v>8</v>
      </c>
      <c r="AI274" t="str">
        <f t="shared" si="93"/>
        <v>Home &amp; Kitchen</v>
      </c>
      <c r="AK274">
        <f t="shared" si="94"/>
        <v>2023</v>
      </c>
      <c r="AL274">
        <f t="shared" si="95"/>
        <v>11</v>
      </c>
      <c r="AM274">
        <f t="shared" si="96"/>
        <v>18</v>
      </c>
      <c r="AN274">
        <f t="shared" si="97"/>
        <v>7</v>
      </c>
      <c r="AO274" t="str">
        <f t="shared" si="98"/>
        <v>Weekend</v>
      </c>
      <c r="AR274" s="20">
        <f t="shared" si="99"/>
        <v>0</v>
      </c>
    </row>
    <row r="275" spans="1:44" x14ac:dyDescent="0.35">
      <c r="A275" t="str">
        <f t="shared" si="81"/>
        <v>CUST0274</v>
      </c>
      <c r="B275" s="2" t="s">
        <v>488</v>
      </c>
      <c r="C275" s="4">
        <v>45831</v>
      </c>
      <c r="D275" s="2" t="s">
        <v>228</v>
      </c>
      <c r="E275" t="s">
        <v>5053</v>
      </c>
      <c r="F275" s="2" t="s">
        <v>19</v>
      </c>
      <c r="G275" s="2" t="s">
        <v>49</v>
      </c>
      <c r="H275" s="2">
        <v>1</v>
      </c>
      <c r="I275" s="19">
        <v>1244.8</v>
      </c>
      <c r="J275" s="2" t="s">
        <v>15</v>
      </c>
      <c r="K275" s="2" t="s">
        <v>16</v>
      </c>
      <c r="L275" s="2">
        <v>5</v>
      </c>
      <c r="M275" s="18">
        <f t="shared" si="82"/>
        <v>1244.8</v>
      </c>
      <c r="T275" t="str">
        <f t="shared" si="83"/>
        <v>Completed</v>
      </c>
      <c r="U275" t="str">
        <f t="shared" si="84"/>
        <v>Yes</v>
      </c>
      <c r="V275" t="str">
        <f t="shared" si="85"/>
        <v>No</v>
      </c>
      <c r="X275">
        <f t="shared" si="86"/>
        <v>559</v>
      </c>
      <c r="Y275">
        <f t="shared" si="87"/>
        <v>408</v>
      </c>
      <c r="Z275" s="18">
        <f t="shared" si="88"/>
        <v>2759712.3299794244</v>
      </c>
      <c r="AA275" s="18">
        <f t="shared" si="89"/>
        <v>330643.50635802455</v>
      </c>
      <c r="AB275" s="17">
        <f t="shared" si="90"/>
        <v>3.8641711229946525</v>
      </c>
      <c r="AC275" s="2" t="s">
        <v>49</v>
      </c>
      <c r="AD275" s="2" t="s">
        <v>19</v>
      </c>
      <c r="AE275" t="str">
        <f t="shared" si="91"/>
        <v>Electronics</v>
      </c>
      <c r="AF275" t="str">
        <f t="shared" si="92"/>
        <v>Electronics</v>
      </c>
      <c r="AG275" t="str" cm="1">
        <f t="array" ref="AG275">INDEX(AD:AD,ROW())</f>
        <v>Electronics</v>
      </c>
      <c r="AH275">
        <f t="shared" si="100"/>
        <v>12</v>
      </c>
      <c r="AI275" t="str">
        <f t="shared" si="93"/>
        <v>Electronics</v>
      </c>
      <c r="AK275">
        <f t="shared" si="94"/>
        <v>2025</v>
      </c>
      <c r="AL275">
        <f t="shared" si="95"/>
        <v>6</v>
      </c>
      <c r="AM275">
        <f t="shared" si="96"/>
        <v>23</v>
      </c>
      <c r="AN275">
        <f t="shared" si="97"/>
        <v>2</v>
      </c>
      <c r="AO275" t="str">
        <f t="shared" si="98"/>
        <v>Weekday</v>
      </c>
      <c r="AR275" s="20">
        <f t="shared" si="99"/>
        <v>0</v>
      </c>
    </row>
    <row r="276" spans="1:44" x14ac:dyDescent="0.35">
      <c r="A276" t="str">
        <f t="shared" si="81"/>
        <v>CUST0275</v>
      </c>
      <c r="B276" s="2" t="s">
        <v>489</v>
      </c>
      <c r="C276" s="4">
        <v>45652</v>
      </c>
      <c r="D276" s="2" t="s">
        <v>490</v>
      </c>
      <c r="E276" t="s">
        <v>5050</v>
      </c>
      <c r="F276" s="2" t="s">
        <v>42</v>
      </c>
      <c r="G276" s="2" t="s">
        <v>43</v>
      </c>
      <c r="H276" s="2">
        <v>1</v>
      </c>
      <c r="I276" s="19">
        <v>114.67</v>
      </c>
      <c r="J276" s="2" t="s">
        <v>5047</v>
      </c>
      <c r="K276" s="2" t="s">
        <v>16</v>
      </c>
      <c r="L276" s="2">
        <v>5</v>
      </c>
      <c r="M276" s="18">
        <f t="shared" si="82"/>
        <v>114.67</v>
      </c>
      <c r="T276" t="str">
        <f t="shared" si="83"/>
        <v>Completed</v>
      </c>
      <c r="U276" t="str">
        <f t="shared" si="84"/>
        <v>No</v>
      </c>
      <c r="V276" t="str">
        <f t="shared" si="85"/>
        <v>No</v>
      </c>
      <c r="X276">
        <f t="shared" si="86"/>
        <v>589</v>
      </c>
      <c r="Y276">
        <f t="shared" si="87"/>
        <v>426</v>
      </c>
      <c r="Z276" s="18">
        <f t="shared" si="88"/>
        <v>1098537.4901531704</v>
      </c>
      <c r="AA276" s="18">
        <f t="shared" si="89"/>
        <v>96724.388030634553</v>
      </c>
      <c r="AB276" s="17">
        <f t="shared" si="90"/>
        <v>3.9001122334455669</v>
      </c>
      <c r="AC276" s="2" t="s">
        <v>43</v>
      </c>
      <c r="AD276" s="2" t="s">
        <v>42</v>
      </c>
      <c r="AE276" t="str">
        <f t="shared" si="91"/>
        <v>Beauty</v>
      </c>
      <c r="AF276" t="str">
        <f t="shared" si="92"/>
        <v>Beauty</v>
      </c>
      <c r="AG276" t="str" cm="1">
        <f t="array" ref="AG276">INDEX(AD:AD,ROW())</f>
        <v>Beauty</v>
      </c>
      <c r="AH276">
        <f t="shared" si="100"/>
        <v>10</v>
      </c>
      <c r="AI276" t="str">
        <f t="shared" si="93"/>
        <v>Beauty</v>
      </c>
      <c r="AK276">
        <f t="shared" si="94"/>
        <v>2024</v>
      </c>
      <c r="AL276">
        <f t="shared" si="95"/>
        <v>12</v>
      </c>
      <c r="AM276">
        <f t="shared" si="96"/>
        <v>26</v>
      </c>
      <c r="AN276">
        <f t="shared" si="97"/>
        <v>5</v>
      </c>
      <c r="AO276" t="str">
        <f t="shared" si="98"/>
        <v>Weekday</v>
      </c>
      <c r="AR276" s="20">
        <f t="shared" si="99"/>
        <v>0</v>
      </c>
    </row>
    <row r="277" spans="1:44" x14ac:dyDescent="0.35">
      <c r="A277" t="str">
        <f t="shared" si="81"/>
        <v>CUST0276</v>
      </c>
      <c r="B277" s="2" t="s">
        <v>491</v>
      </c>
      <c r="C277" s="4">
        <v>45815</v>
      </c>
      <c r="D277" s="2" t="s">
        <v>12</v>
      </c>
      <c r="E277" t="s">
        <v>5055</v>
      </c>
      <c r="F277" s="2" t="s">
        <v>13</v>
      </c>
      <c r="G277" s="2" t="s">
        <v>34</v>
      </c>
      <c r="H277" s="2">
        <v>2</v>
      </c>
      <c r="I277" s="19">
        <v>241.47</v>
      </c>
      <c r="J277" s="2" t="s">
        <v>15</v>
      </c>
      <c r="K277" s="2" t="s">
        <v>16</v>
      </c>
      <c r="L277" s="2">
        <v>4</v>
      </c>
      <c r="M277" s="18">
        <f t="shared" si="82"/>
        <v>482.94</v>
      </c>
      <c r="T277" t="str">
        <f t="shared" si="83"/>
        <v>Completed</v>
      </c>
      <c r="U277" t="str">
        <f t="shared" si="84"/>
        <v>No</v>
      </c>
      <c r="V277" t="str">
        <f t="shared" si="85"/>
        <v>No</v>
      </c>
      <c r="X277">
        <f t="shared" si="86"/>
        <v>567</v>
      </c>
      <c r="Y277">
        <f t="shared" si="87"/>
        <v>440</v>
      </c>
      <c r="Z277" s="18">
        <f t="shared" si="88"/>
        <v>1463424.4009529033</v>
      </c>
      <c r="AA277" s="18">
        <f t="shared" si="89"/>
        <v>118285.78776560788</v>
      </c>
      <c r="AB277" s="17">
        <f t="shared" si="90"/>
        <v>3.8140589569160999</v>
      </c>
      <c r="AC277" s="2" t="s">
        <v>34</v>
      </c>
      <c r="AD277" s="2" t="s">
        <v>13</v>
      </c>
      <c r="AE277" t="str">
        <f t="shared" si="91"/>
        <v>Home &amp; Kitchen</v>
      </c>
      <c r="AF277" t="str">
        <f t="shared" si="92"/>
        <v>Home &amp; Kitchen</v>
      </c>
      <c r="AG277" t="str" cm="1">
        <f t="array" ref="AG277">INDEX(AD:AD,ROW())</f>
        <v>Home &amp; Kitchen</v>
      </c>
      <c r="AH277">
        <f t="shared" si="100"/>
        <v>7</v>
      </c>
      <c r="AI277" t="str">
        <f t="shared" si="93"/>
        <v>Home &amp; Kitchen</v>
      </c>
      <c r="AK277">
        <f t="shared" si="94"/>
        <v>2025</v>
      </c>
      <c r="AL277">
        <f t="shared" si="95"/>
        <v>6</v>
      </c>
      <c r="AM277">
        <f t="shared" si="96"/>
        <v>7</v>
      </c>
      <c r="AN277">
        <f t="shared" si="97"/>
        <v>7</v>
      </c>
      <c r="AO277" t="str">
        <f t="shared" si="98"/>
        <v>Weekend</v>
      </c>
      <c r="AR277" s="20">
        <f t="shared" si="99"/>
        <v>0</v>
      </c>
    </row>
    <row r="278" spans="1:44" x14ac:dyDescent="0.35">
      <c r="A278" t="str">
        <f t="shared" si="81"/>
        <v>CUST0277</v>
      </c>
      <c r="B278" s="2" t="s">
        <v>492</v>
      </c>
      <c r="C278" s="4">
        <v>45479</v>
      </c>
      <c r="D278" s="2" t="s">
        <v>22</v>
      </c>
      <c r="E278" t="s">
        <v>5053</v>
      </c>
      <c r="F278" s="2" t="s">
        <v>42</v>
      </c>
      <c r="G278" s="2" t="s">
        <v>43</v>
      </c>
      <c r="H278" s="2">
        <v>1</v>
      </c>
      <c r="I278" s="19">
        <v>292.07</v>
      </c>
      <c r="J278" s="2" t="s">
        <v>5047</v>
      </c>
      <c r="K278" s="2" t="s">
        <v>16</v>
      </c>
      <c r="L278" s="2">
        <v>3</v>
      </c>
      <c r="M278" s="18">
        <f t="shared" si="82"/>
        <v>292.07</v>
      </c>
      <c r="T278" t="str">
        <f t="shared" si="83"/>
        <v>Completed</v>
      </c>
      <c r="U278" t="str">
        <f t="shared" si="84"/>
        <v>No</v>
      </c>
      <c r="V278" t="str">
        <f t="shared" si="85"/>
        <v>No</v>
      </c>
      <c r="X278">
        <f t="shared" si="86"/>
        <v>559</v>
      </c>
      <c r="Y278">
        <f t="shared" si="87"/>
        <v>408</v>
      </c>
      <c r="Z278" s="18">
        <f t="shared" si="88"/>
        <v>1098537.4901531704</v>
      </c>
      <c r="AA278" s="18">
        <f t="shared" si="89"/>
        <v>96724.388030634553</v>
      </c>
      <c r="AB278" s="17">
        <f t="shared" si="90"/>
        <v>3.9001122334455669</v>
      </c>
      <c r="AC278" s="2" t="s">
        <v>43</v>
      </c>
      <c r="AD278" s="2" t="s">
        <v>42</v>
      </c>
      <c r="AE278" t="str">
        <f t="shared" si="91"/>
        <v>Beauty</v>
      </c>
      <c r="AF278" t="str">
        <f t="shared" si="92"/>
        <v>Beauty</v>
      </c>
      <c r="AG278" t="str" cm="1">
        <f t="array" ref="AG278">INDEX(AD:AD,ROW())</f>
        <v>Beauty</v>
      </c>
      <c r="AH278">
        <f t="shared" si="100"/>
        <v>10</v>
      </c>
      <c r="AI278" t="str">
        <f t="shared" si="93"/>
        <v>Beauty</v>
      </c>
      <c r="AK278">
        <f t="shared" si="94"/>
        <v>2024</v>
      </c>
      <c r="AL278">
        <f t="shared" si="95"/>
        <v>7</v>
      </c>
      <c r="AM278">
        <f t="shared" si="96"/>
        <v>6</v>
      </c>
      <c r="AN278">
        <f t="shared" si="97"/>
        <v>7</v>
      </c>
      <c r="AO278" t="str">
        <f t="shared" si="98"/>
        <v>Weekend</v>
      </c>
      <c r="AR278" s="20">
        <f t="shared" si="99"/>
        <v>0</v>
      </c>
    </row>
    <row r="279" spans="1:44" x14ac:dyDescent="0.35">
      <c r="A279" t="str">
        <f t="shared" si="81"/>
        <v>CUST0278</v>
      </c>
      <c r="B279" s="2" t="s">
        <v>493</v>
      </c>
      <c r="C279" s="4">
        <v>45291</v>
      </c>
      <c r="D279" s="2" t="s">
        <v>460</v>
      </c>
      <c r="E279" t="s">
        <v>5049</v>
      </c>
      <c r="F279" s="2" t="s">
        <v>13</v>
      </c>
      <c r="G279" s="2" t="s">
        <v>37</v>
      </c>
      <c r="H279" s="2">
        <v>2</v>
      </c>
      <c r="I279" s="19">
        <v>1326.44</v>
      </c>
      <c r="J279" s="2" t="s">
        <v>50</v>
      </c>
      <c r="K279" s="2" t="s">
        <v>16</v>
      </c>
      <c r="L279" s="2">
        <v>2</v>
      </c>
      <c r="M279" s="18">
        <f t="shared" si="82"/>
        <v>2652.88</v>
      </c>
      <c r="T279" t="str">
        <f t="shared" si="83"/>
        <v>Completed</v>
      </c>
      <c r="U279" t="str">
        <f t="shared" si="84"/>
        <v>Yes</v>
      </c>
      <c r="V279" t="str">
        <f t="shared" si="85"/>
        <v>No</v>
      </c>
      <c r="X279">
        <f t="shared" si="86"/>
        <v>595</v>
      </c>
      <c r="Y279">
        <f t="shared" si="87"/>
        <v>444</v>
      </c>
      <c r="Z279" s="18">
        <f t="shared" si="88"/>
        <v>1463424.4009529033</v>
      </c>
      <c r="AA279" s="18">
        <f t="shared" si="89"/>
        <v>118285.78776560788</v>
      </c>
      <c r="AB279" s="17">
        <f t="shared" si="90"/>
        <v>3.8140589569160999</v>
      </c>
      <c r="AC279" s="2" t="s">
        <v>37</v>
      </c>
      <c r="AD279" s="2" t="s">
        <v>13</v>
      </c>
      <c r="AE279" t="str">
        <f t="shared" si="91"/>
        <v>Home &amp; Kitchen</v>
      </c>
      <c r="AF279" t="str">
        <f t="shared" si="92"/>
        <v>Home &amp; Kitchen</v>
      </c>
      <c r="AG279" t="str" cm="1">
        <f t="array" ref="AG279">INDEX(AD:AD,ROW())</f>
        <v>Home &amp; Kitchen</v>
      </c>
      <c r="AH279">
        <f t="shared" si="100"/>
        <v>8</v>
      </c>
      <c r="AI279" t="str">
        <f t="shared" si="93"/>
        <v>Home &amp; Kitchen</v>
      </c>
      <c r="AK279">
        <f t="shared" si="94"/>
        <v>2023</v>
      </c>
      <c r="AL279">
        <f t="shared" si="95"/>
        <v>12</v>
      </c>
      <c r="AM279">
        <f t="shared" si="96"/>
        <v>31</v>
      </c>
      <c r="AN279">
        <f t="shared" si="97"/>
        <v>1</v>
      </c>
      <c r="AO279" t="str">
        <f t="shared" si="98"/>
        <v>Weekend</v>
      </c>
      <c r="AR279" s="20">
        <f t="shared" si="99"/>
        <v>0</v>
      </c>
    </row>
    <row r="280" spans="1:44" x14ac:dyDescent="0.35">
      <c r="A280" t="str">
        <f t="shared" si="81"/>
        <v>CUST0279</v>
      </c>
      <c r="B280" s="2" t="s">
        <v>494</v>
      </c>
      <c r="C280" s="4">
        <v>44950</v>
      </c>
      <c r="D280" s="2" t="s">
        <v>814</v>
      </c>
      <c r="E280" t="s">
        <v>5050</v>
      </c>
      <c r="F280" s="2" t="s">
        <v>13</v>
      </c>
      <c r="G280" s="2" t="s">
        <v>95</v>
      </c>
      <c r="H280" s="2">
        <v>1</v>
      </c>
      <c r="I280" s="19">
        <v>1805.68</v>
      </c>
      <c r="J280" s="2" t="s">
        <v>5046</v>
      </c>
      <c r="K280" s="2" t="s">
        <v>16</v>
      </c>
      <c r="L280" s="2">
        <v>4</v>
      </c>
      <c r="M280" s="18">
        <f t="shared" si="82"/>
        <v>1805.68</v>
      </c>
      <c r="T280" t="str">
        <f t="shared" si="83"/>
        <v>Completed</v>
      </c>
      <c r="U280" t="str">
        <f t="shared" si="84"/>
        <v>Yes</v>
      </c>
      <c r="V280" t="str">
        <f t="shared" si="85"/>
        <v>No</v>
      </c>
      <c r="X280">
        <f t="shared" si="86"/>
        <v>589</v>
      </c>
      <c r="Y280">
        <f t="shared" si="87"/>
        <v>426</v>
      </c>
      <c r="Z280" s="18">
        <f t="shared" si="88"/>
        <v>1463424.4009529033</v>
      </c>
      <c r="AA280" s="18">
        <f t="shared" si="89"/>
        <v>118285.78776560788</v>
      </c>
      <c r="AB280" s="17">
        <f t="shared" si="90"/>
        <v>3.8140589569160999</v>
      </c>
      <c r="AC280" s="2" t="s">
        <v>95</v>
      </c>
      <c r="AD280" s="2" t="s">
        <v>13</v>
      </c>
      <c r="AE280" t="str">
        <f t="shared" si="91"/>
        <v>Home &amp; Kitchen</v>
      </c>
      <c r="AF280" t="str">
        <f t="shared" si="92"/>
        <v>Home &amp; Kitchen</v>
      </c>
      <c r="AG280" t="str" cm="1">
        <f t="array" ref="AG280">INDEX(AD:AD,ROW())</f>
        <v>Home &amp; Kitchen</v>
      </c>
      <c r="AH280">
        <f t="shared" si="100"/>
        <v>32</v>
      </c>
      <c r="AI280" t="str">
        <f t="shared" si="93"/>
        <v>Home &amp; Kitchen</v>
      </c>
      <c r="AK280">
        <f t="shared" si="94"/>
        <v>2023</v>
      </c>
      <c r="AL280">
        <f t="shared" si="95"/>
        <v>1</v>
      </c>
      <c r="AM280">
        <f t="shared" si="96"/>
        <v>24</v>
      </c>
      <c r="AN280">
        <f t="shared" si="97"/>
        <v>3</v>
      </c>
      <c r="AO280" t="str">
        <f t="shared" si="98"/>
        <v>Weekday</v>
      </c>
      <c r="AR280" s="20">
        <f t="shared" si="99"/>
        <v>0</v>
      </c>
    </row>
    <row r="281" spans="1:44" x14ac:dyDescent="0.35">
      <c r="A281" t="str">
        <f t="shared" si="81"/>
        <v>CUST0280</v>
      </c>
      <c r="B281" s="2" t="s">
        <v>495</v>
      </c>
      <c r="C281" s="4">
        <v>45268</v>
      </c>
      <c r="D281" s="2" t="s">
        <v>146</v>
      </c>
      <c r="E281" t="s">
        <v>5048</v>
      </c>
      <c r="F281" s="2" t="s">
        <v>29</v>
      </c>
      <c r="G281" s="2" t="s">
        <v>121</v>
      </c>
      <c r="H281" s="2">
        <v>1</v>
      </c>
      <c r="I281" s="19">
        <v>1299.71</v>
      </c>
      <c r="J281" s="2" t="s">
        <v>5046</v>
      </c>
      <c r="K281" s="2" t="s">
        <v>16</v>
      </c>
      <c r="L281" s="2">
        <v>5</v>
      </c>
      <c r="M281" s="18">
        <f t="shared" si="82"/>
        <v>1299.71</v>
      </c>
      <c r="T281" t="str">
        <f t="shared" si="83"/>
        <v>Completed</v>
      </c>
      <c r="U281" t="str">
        <f t="shared" si="84"/>
        <v>Yes</v>
      </c>
      <c r="V281" t="str">
        <f t="shared" si="85"/>
        <v>No</v>
      </c>
      <c r="X281">
        <f t="shared" si="86"/>
        <v>590</v>
      </c>
      <c r="Y281">
        <f t="shared" si="87"/>
        <v>451</v>
      </c>
      <c r="Z281" s="18">
        <f t="shared" si="88"/>
        <v>1892867.2841657216</v>
      </c>
      <c r="AA281" s="18">
        <f t="shared" si="89"/>
        <v>199432.98236095349</v>
      </c>
      <c r="AB281" s="17">
        <f t="shared" si="90"/>
        <v>3.8949824970828471</v>
      </c>
      <c r="AC281" s="2" t="s">
        <v>121</v>
      </c>
      <c r="AD281" s="2" t="s">
        <v>29</v>
      </c>
      <c r="AE281" t="str">
        <f t="shared" si="91"/>
        <v>Fashion</v>
      </c>
      <c r="AF281" t="str">
        <f t="shared" si="92"/>
        <v>Fashion</v>
      </c>
      <c r="AG281" t="str" cm="1">
        <f t="array" ref="AG281">INDEX(AD:AD,ROW())</f>
        <v>Fashion</v>
      </c>
      <c r="AH281">
        <f t="shared" si="100"/>
        <v>45</v>
      </c>
      <c r="AI281" t="str">
        <f t="shared" si="93"/>
        <v>Fashion</v>
      </c>
      <c r="AK281">
        <f t="shared" si="94"/>
        <v>2023</v>
      </c>
      <c r="AL281">
        <f t="shared" si="95"/>
        <v>12</v>
      </c>
      <c r="AM281">
        <f t="shared" si="96"/>
        <v>8</v>
      </c>
      <c r="AN281">
        <f t="shared" si="97"/>
        <v>6</v>
      </c>
      <c r="AO281" t="str">
        <f t="shared" si="98"/>
        <v>Weekday</v>
      </c>
      <c r="AR281" s="20">
        <f t="shared" si="99"/>
        <v>0</v>
      </c>
    </row>
    <row r="282" spans="1:44" x14ac:dyDescent="0.35">
      <c r="A282" t="str">
        <f t="shared" si="81"/>
        <v>CUST0281</v>
      </c>
      <c r="B282" s="2" t="s">
        <v>496</v>
      </c>
      <c r="C282" s="4">
        <v>45097</v>
      </c>
      <c r="D282" s="2" t="s">
        <v>497</v>
      </c>
      <c r="E282" t="s">
        <v>5052</v>
      </c>
      <c r="F282" s="2" t="s">
        <v>29</v>
      </c>
      <c r="G282" s="2" t="s">
        <v>30</v>
      </c>
      <c r="H282" s="2">
        <v>1</v>
      </c>
      <c r="I282" s="19">
        <v>271.13</v>
      </c>
      <c r="J282" s="2" t="s">
        <v>5046</v>
      </c>
      <c r="K282" s="2" t="s">
        <v>16</v>
      </c>
      <c r="L282" s="2">
        <v>4</v>
      </c>
      <c r="M282" s="18">
        <f t="shared" si="82"/>
        <v>271.13</v>
      </c>
      <c r="T282" t="str">
        <f t="shared" si="83"/>
        <v>Completed</v>
      </c>
      <c r="U282" t="str">
        <f t="shared" si="84"/>
        <v>No</v>
      </c>
      <c r="V282" t="str">
        <f t="shared" si="85"/>
        <v>No</v>
      </c>
      <c r="X282">
        <f t="shared" si="86"/>
        <v>573</v>
      </c>
      <c r="Y282">
        <f t="shared" si="87"/>
        <v>450</v>
      </c>
      <c r="Z282" s="18">
        <f t="shared" si="88"/>
        <v>1892867.2841657216</v>
      </c>
      <c r="AA282" s="18">
        <f t="shared" si="89"/>
        <v>199432.98236095349</v>
      </c>
      <c r="AB282" s="17">
        <f t="shared" si="90"/>
        <v>3.8949824970828471</v>
      </c>
      <c r="AC282" s="2" t="s">
        <v>30</v>
      </c>
      <c r="AD282" s="2" t="s">
        <v>29</v>
      </c>
      <c r="AE282" t="str">
        <f t="shared" si="91"/>
        <v>Fashion</v>
      </c>
      <c r="AF282" t="str">
        <f t="shared" si="92"/>
        <v>Fashion</v>
      </c>
      <c r="AG282" t="str" cm="1">
        <f t="array" ref="AG282">INDEX(AD:AD,ROW())</f>
        <v>Fashion</v>
      </c>
      <c r="AH282">
        <f t="shared" si="100"/>
        <v>6</v>
      </c>
      <c r="AI282" t="str">
        <f t="shared" si="93"/>
        <v>Fashion</v>
      </c>
      <c r="AK282">
        <f t="shared" si="94"/>
        <v>2023</v>
      </c>
      <c r="AL282">
        <f t="shared" si="95"/>
        <v>6</v>
      </c>
      <c r="AM282">
        <f t="shared" si="96"/>
        <v>20</v>
      </c>
      <c r="AN282">
        <f t="shared" si="97"/>
        <v>3</v>
      </c>
      <c r="AO282" t="str">
        <f t="shared" si="98"/>
        <v>Weekday</v>
      </c>
      <c r="AR282" s="20">
        <f t="shared" si="99"/>
        <v>0</v>
      </c>
    </row>
    <row r="283" spans="1:44" x14ac:dyDescent="0.35">
      <c r="A283" t="str">
        <f t="shared" si="81"/>
        <v>CUST0282</v>
      </c>
      <c r="B283" s="2" t="s">
        <v>498</v>
      </c>
      <c r="C283" s="4">
        <v>45741</v>
      </c>
      <c r="D283" s="2" t="s">
        <v>499</v>
      </c>
      <c r="E283" t="s">
        <v>5051</v>
      </c>
      <c r="F283" s="2" t="s">
        <v>42</v>
      </c>
      <c r="G283" s="2" t="s">
        <v>5042</v>
      </c>
      <c r="H283" s="2">
        <v>2</v>
      </c>
      <c r="I283" s="19">
        <v>1254.58</v>
      </c>
      <c r="J283" s="2" t="s">
        <v>15</v>
      </c>
      <c r="K283" s="2" t="s">
        <v>16</v>
      </c>
      <c r="L283" s="31"/>
      <c r="M283" s="18">
        <f t="shared" si="82"/>
        <v>2509.16</v>
      </c>
      <c r="T283" t="str">
        <f t="shared" si="83"/>
        <v>Completed</v>
      </c>
      <c r="U283" t="str">
        <f t="shared" si="84"/>
        <v>Yes</v>
      </c>
      <c r="V283" t="str">
        <f t="shared" si="85"/>
        <v>No</v>
      </c>
      <c r="X283">
        <f t="shared" si="86"/>
        <v>619</v>
      </c>
      <c r="Y283">
        <f t="shared" si="87"/>
        <v>468</v>
      </c>
      <c r="Z283" s="18">
        <f t="shared" si="88"/>
        <v>1098537.4901531704</v>
      </c>
      <c r="AA283" s="18">
        <f t="shared" si="89"/>
        <v>96724.388030634553</v>
      </c>
      <c r="AB283" s="17">
        <f t="shared" si="90"/>
        <v>3.9001122334455669</v>
      </c>
      <c r="AC283" s="2" t="s">
        <v>5042</v>
      </c>
      <c r="AD283" s="2" t="s">
        <v>42</v>
      </c>
      <c r="AE283" t="str">
        <f t="shared" si="91"/>
        <v>Beauty</v>
      </c>
      <c r="AF283" t="str">
        <f t="shared" si="92"/>
        <v>Beauty</v>
      </c>
      <c r="AG283" t="str" cm="1">
        <f t="array" ref="AG283">INDEX(AD:AD,ROW())</f>
        <v>Beauty</v>
      </c>
      <c r="AH283">
        <f t="shared" si="100"/>
        <v>18</v>
      </c>
      <c r="AI283" t="str">
        <f t="shared" si="93"/>
        <v>Beauty</v>
      </c>
      <c r="AK283">
        <f t="shared" si="94"/>
        <v>2025</v>
      </c>
      <c r="AL283">
        <f t="shared" si="95"/>
        <v>3</v>
      </c>
      <c r="AM283">
        <f t="shared" si="96"/>
        <v>25</v>
      </c>
      <c r="AN283">
        <f t="shared" si="97"/>
        <v>3</v>
      </c>
      <c r="AO283" t="str">
        <f t="shared" si="98"/>
        <v>Weekday</v>
      </c>
      <c r="AR283" s="20">
        <f t="shared" si="99"/>
        <v>0</v>
      </c>
    </row>
    <row r="284" spans="1:44" x14ac:dyDescent="0.35">
      <c r="A284" t="str">
        <f t="shared" si="81"/>
        <v>CUST0283</v>
      </c>
      <c r="B284" s="2" t="s">
        <v>500</v>
      </c>
      <c r="C284" s="4">
        <v>45267</v>
      </c>
      <c r="D284" s="2" t="s">
        <v>501</v>
      </c>
      <c r="E284" t="s">
        <v>5048</v>
      </c>
      <c r="F284" s="2" t="s">
        <v>42</v>
      </c>
      <c r="G284" s="2" t="s">
        <v>5042</v>
      </c>
      <c r="H284" s="2">
        <v>1</v>
      </c>
      <c r="I284" s="19">
        <v>1399.87</v>
      </c>
      <c r="J284" s="2" t="s">
        <v>5047</v>
      </c>
      <c r="K284" s="2" t="s">
        <v>16</v>
      </c>
      <c r="L284" s="2">
        <v>5</v>
      </c>
      <c r="M284" s="18">
        <f t="shared" si="82"/>
        <v>1399.87</v>
      </c>
      <c r="T284" t="str">
        <f t="shared" si="83"/>
        <v>Completed</v>
      </c>
      <c r="U284" t="str">
        <f t="shared" si="84"/>
        <v>Yes</v>
      </c>
      <c r="V284" t="str">
        <f t="shared" si="85"/>
        <v>No</v>
      </c>
      <c r="X284">
        <f t="shared" si="86"/>
        <v>590</v>
      </c>
      <c r="Y284">
        <f t="shared" si="87"/>
        <v>451</v>
      </c>
      <c r="Z284" s="18">
        <f t="shared" si="88"/>
        <v>1098537.4901531704</v>
      </c>
      <c r="AA284" s="18">
        <f t="shared" si="89"/>
        <v>96724.388030634553</v>
      </c>
      <c r="AB284" s="17">
        <f t="shared" si="90"/>
        <v>3.9001122334455669</v>
      </c>
      <c r="AC284" s="2" t="s">
        <v>5042</v>
      </c>
      <c r="AD284" s="2" t="s">
        <v>42</v>
      </c>
      <c r="AE284" t="str">
        <f t="shared" si="91"/>
        <v>Beauty</v>
      </c>
      <c r="AF284" t="str">
        <f t="shared" si="92"/>
        <v>Beauty</v>
      </c>
      <c r="AG284" t="str" cm="1">
        <f t="array" ref="AG284">INDEX(AD:AD,ROW())</f>
        <v>Beauty</v>
      </c>
      <c r="AH284">
        <f t="shared" si="100"/>
        <v>18</v>
      </c>
      <c r="AI284" t="str">
        <f t="shared" si="93"/>
        <v>Beauty</v>
      </c>
      <c r="AK284">
        <f t="shared" si="94"/>
        <v>2023</v>
      </c>
      <c r="AL284">
        <f t="shared" si="95"/>
        <v>12</v>
      </c>
      <c r="AM284">
        <f t="shared" si="96"/>
        <v>7</v>
      </c>
      <c r="AN284">
        <f t="shared" si="97"/>
        <v>5</v>
      </c>
      <c r="AO284" t="str">
        <f t="shared" si="98"/>
        <v>Weekday</v>
      </c>
      <c r="AR284" s="20">
        <f t="shared" si="99"/>
        <v>0</v>
      </c>
    </row>
    <row r="285" spans="1:44" x14ac:dyDescent="0.35">
      <c r="A285" t="str">
        <f t="shared" si="81"/>
        <v>CUST0284</v>
      </c>
      <c r="B285" s="2" t="s">
        <v>502</v>
      </c>
      <c r="C285" s="4">
        <v>45823</v>
      </c>
      <c r="D285" s="2" t="s">
        <v>45</v>
      </c>
      <c r="E285" t="s">
        <v>5054</v>
      </c>
      <c r="F285" s="2" t="s">
        <v>23</v>
      </c>
      <c r="G285" s="2" t="s">
        <v>75</v>
      </c>
      <c r="H285" s="2">
        <v>1</v>
      </c>
      <c r="I285" s="19">
        <v>212.04</v>
      </c>
      <c r="J285" s="2" t="s">
        <v>5046</v>
      </c>
      <c r="K285" s="2" t="s">
        <v>16</v>
      </c>
      <c r="L285" s="2">
        <v>3</v>
      </c>
      <c r="M285" s="18">
        <f t="shared" si="82"/>
        <v>212.04</v>
      </c>
      <c r="T285" t="str">
        <f t="shared" si="83"/>
        <v>Completed</v>
      </c>
      <c r="U285" t="str">
        <f t="shared" si="84"/>
        <v>No</v>
      </c>
      <c r="V285" t="str">
        <f t="shared" si="85"/>
        <v>No</v>
      </c>
      <c r="X285">
        <f t="shared" si="86"/>
        <v>558</v>
      </c>
      <c r="Y285">
        <f t="shared" si="87"/>
        <v>430</v>
      </c>
      <c r="Z285" s="18">
        <f t="shared" si="88"/>
        <v>594714.6477588166</v>
      </c>
      <c r="AA285" s="18">
        <f t="shared" si="89"/>
        <v>60882.938065984097</v>
      </c>
      <c r="AB285" s="17">
        <f t="shared" si="90"/>
        <v>3.804733727810651</v>
      </c>
      <c r="AC285" s="2" t="s">
        <v>75</v>
      </c>
      <c r="AD285" s="2" t="s">
        <v>23</v>
      </c>
      <c r="AE285" t="str">
        <f t="shared" si="91"/>
        <v>Books</v>
      </c>
      <c r="AF285" t="str">
        <f t="shared" si="92"/>
        <v>Books</v>
      </c>
      <c r="AG285" t="str" cm="1">
        <f t="array" ref="AG285">INDEX(AD:AD,ROW())</f>
        <v>Books</v>
      </c>
      <c r="AH285">
        <f t="shared" si="100"/>
        <v>23</v>
      </c>
      <c r="AI285" t="str">
        <f t="shared" si="93"/>
        <v>Books</v>
      </c>
      <c r="AK285">
        <f t="shared" si="94"/>
        <v>2025</v>
      </c>
      <c r="AL285">
        <f t="shared" si="95"/>
        <v>6</v>
      </c>
      <c r="AM285">
        <f t="shared" si="96"/>
        <v>15</v>
      </c>
      <c r="AN285">
        <f t="shared" si="97"/>
        <v>1</v>
      </c>
      <c r="AO285" t="str">
        <f t="shared" si="98"/>
        <v>Weekend</v>
      </c>
      <c r="AR285" s="20">
        <f t="shared" si="99"/>
        <v>0</v>
      </c>
    </row>
    <row r="286" spans="1:44" x14ac:dyDescent="0.35">
      <c r="A286" t="str">
        <f t="shared" si="81"/>
        <v>CUST0285</v>
      </c>
      <c r="B286" s="2" t="s">
        <v>503</v>
      </c>
      <c r="C286" s="4">
        <v>45790</v>
      </c>
      <c r="D286" s="2" t="s">
        <v>12</v>
      </c>
      <c r="E286" t="s">
        <v>5053</v>
      </c>
      <c r="F286" s="2" t="s">
        <v>19</v>
      </c>
      <c r="G286" s="2" t="s">
        <v>5039</v>
      </c>
      <c r="H286" s="2">
        <v>2</v>
      </c>
      <c r="I286" s="19">
        <v>1849.06</v>
      </c>
      <c r="J286" s="2" t="s">
        <v>20</v>
      </c>
      <c r="K286" s="2" t="s">
        <v>16</v>
      </c>
      <c r="L286" s="2">
        <v>5</v>
      </c>
      <c r="M286" s="18">
        <f t="shared" si="82"/>
        <v>3698.12</v>
      </c>
      <c r="T286" t="str">
        <f t="shared" si="83"/>
        <v>Completed</v>
      </c>
      <c r="U286" t="str">
        <f t="shared" si="84"/>
        <v>Yes</v>
      </c>
      <c r="V286" t="str">
        <f t="shared" si="85"/>
        <v>No</v>
      </c>
      <c r="X286">
        <f t="shared" si="86"/>
        <v>559</v>
      </c>
      <c r="Y286">
        <f t="shared" si="87"/>
        <v>408</v>
      </c>
      <c r="Z286" s="18">
        <f t="shared" si="88"/>
        <v>2759712.3299794244</v>
      </c>
      <c r="AA286" s="18">
        <f t="shared" si="89"/>
        <v>330643.50635802455</v>
      </c>
      <c r="AB286" s="17">
        <f t="shared" si="90"/>
        <v>3.8641711229946525</v>
      </c>
      <c r="AC286" s="2" t="s">
        <v>5039</v>
      </c>
      <c r="AD286" s="2" t="s">
        <v>19</v>
      </c>
      <c r="AE286" t="str">
        <f t="shared" si="91"/>
        <v>Electronics</v>
      </c>
      <c r="AF286" t="str">
        <f t="shared" si="92"/>
        <v>Electronics</v>
      </c>
      <c r="AG286" t="str" cm="1">
        <f t="array" ref="AG286">INDEX(AD:AD,ROW())</f>
        <v>Electronics</v>
      </c>
      <c r="AH286">
        <f t="shared" si="100"/>
        <v>3</v>
      </c>
      <c r="AI286" t="str">
        <f t="shared" si="93"/>
        <v>Electronics</v>
      </c>
      <c r="AK286">
        <f t="shared" si="94"/>
        <v>2025</v>
      </c>
      <c r="AL286">
        <f t="shared" si="95"/>
        <v>5</v>
      </c>
      <c r="AM286">
        <f t="shared" si="96"/>
        <v>13</v>
      </c>
      <c r="AN286">
        <f t="shared" si="97"/>
        <v>3</v>
      </c>
      <c r="AO286" t="str">
        <f t="shared" si="98"/>
        <v>Weekday</v>
      </c>
      <c r="AR286" s="20">
        <f t="shared" si="99"/>
        <v>0</v>
      </c>
    </row>
    <row r="287" spans="1:44" x14ac:dyDescent="0.35">
      <c r="A287" t="str">
        <f t="shared" si="81"/>
        <v>CUST0286</v>
      </c>
      <c r="B287" s="2" t="s">
        <v>504</v>
      </c>
      <c r="C287" s="4">
        <v>44936</v>
      </c>
      <c r="D287" s="2" t="s">
        <v>54</v>
      </c>
      <c r="E287" t="s">
        <v>5052</v>
      </c>
      <c r="F287" s="2" t="s">
        <v>13</v>
      </c>
      <c r="G287" s="2" t="s">
        <v>95</v>
      </c>
      <c r="H287" s="2">
        <v>1</v>
      </c>
      <c r="I287" s="19">
        <v>967.54</v>
      </c>
      <c r="J287" s="2" t="s">
        <v>15</v>
      </c>
      <c r="K287" s="2" t="s">
        <v>16</v>
      </c>
      <c r="L287" s="2">
        <v>4</v>
      </c>
      <c r="M287" s="18">
        <f t="shared" si="82"/>
        <v>967.54</v>
      </c>
      <c r="T287" t="str">
        <f t="shared" si="83"/>
        <v>Completed</v>
      </c>
      <c r="U287" t="str">
        <f t="shared" si="84"/>
        <v>No</v>
      </c>
      <c r="V287" t="str">
        <f t="shared" si="85"/>
        <v>No</v>
      </c>
      <c r="X287">
        <f t="shared" si="86"/>
        <v>573</v>
      </c>
      <c r="Y287">
        <f t="shared" si="87"/>
        <v>450</v>
      </c>
      <c r="Z287" s="18">
        <f t="shared" si="88"/>
        <v>1463424.4009529033</v>
      </c>
      <c r="AA287" s="18">
        <f t="shared" si="89"/>
        <v>118285.78776560788</v>
      </c>
      <c r="AB287" s="17">
        <f t="shared" si="90"/>
        <v>3.8140589569160999</v>
      </c>
      <c r="AC287" s="2" t="s">
        <v>95</v>
      </c>
      <c r="AD287" s="2" t="s">
        <v>13</v>
      </c>
      <c r="AE287" t="str">
        <f t="shared" si="91"/>
        <v>Home &amp; Kitchen</v>
      </c>
      <c r="AF287" t="str">
        <f t="shared" si="92"/>
        <v>Home &amp; Kitchen</v>
      </c>
      <c r="AG287" t="str" cm="1">
        <f t="array" ref="AG287">INDEX(AD:AD,ROW())</f>
        <v>Home &amp; Kitchen</v>
      </c>
      <c r="AH287">
        <f t="shared" si="100"/>
        <v>32</v>
      </c>
      <c r="AI287" t="str">
        <f t="shared" si="93"/>
        <v>Home &amp; Kitchen</v>
      </c>
      <c r="AK287">
        <f t="shared" si="94"/>
        <v>2023</v>
      </c>
      <c r="AL287">
        <f t="shared" si="95"/>
        <v>1</v>
      </c>
      <c r="AM287">
        <f t="shared" si="96"/>
        <v>10</v>
      </c>
      <c r="AN287">
        <f t="shared" si="97"/>
        <v>3</v>
      </c>
      <c r="AO287" t="str">
        <f t="shared" si="98"/>
        <v>Weekday</v>
      </c>
      <c r="AR287" s="20">
        <f t="shared" si="99"/>
        <v>0</v>
      </c>
    </row>
    <row r="288" spans="1:44" x14ac:dyDescent="0.35">
      <c r="A288" t="str">
        <f t="shared" si="81"/>
        <v>CUST0287</v>
      </c>
      <c r="B288" s="2" t="s">
        <v>505</v>
      </c>
      <c r="C288" s="4">
        <v>45421</v>
      </c>
      <c r="D288" s="2" t="s">
        <v>407</v>
      </c>
      <c r="E288" t="s">
        <v>5050</v>
      </c>
      <c r="F288" s="2" t="s">
        <v>42</v>
      </c>
      <c r="G288" s="2" t="s">
        <v>5042</v>
      </c>
      <c r="H288" s="2">
        <v>1</v>
      </c>
      <c r="I288" s="19">
        <v>1213.8800000000001</v>
      </c>
      <c r="J288" s="2" t="s">
        <v>20</v>
      </c>
      <c r="K288" s="2" t="s">
        <v>16</v>
      </c>
      <c r="L288" s="2">
        <v>5</v>
      </c>
      <c r="M288" s="18">
        <f t="shared" si="82"/>
        <v>1213.8800000000001</v>
      </c>
      <c r="T288" t="str">
        <f t="shared" si="83"/>
        <v>Completed</v>
      </c>
      <c r="U288" t="str">
        <f t="shared" si="84"/>
        <v>Yes</v>
      </c>
      <c r="V288" t="str">
        <f t="shared" si="85"/>
        <v>No</v>
      </c>
      <c r="X288">
        <f t="shared" si="86"/>
        <v>589</v>
      </c>
      <c r="Y288">
        <f t="shared" si="87"/>
        <v>426</v>
      </c>
      <c r="Z288" s="18">
        <f t="shared" si="88"/>
        <v>1098537.4901531704</v>
      </c>
      <c r="AA288" s="18">
        <f t="shared" si="89"/>
        <v>96724.388030634553</v>
      </c>
      <c r="AB288" s="17">
        <f t="shared" si="90"/>
        <v>3.9001122334455669</v>
      </c>
      <c r="AC288" s="2" t="s">
        <v>5042</v>
      </c>
      <c r="AD288" s="2" t="s">
        <v>42</v>
      </c>
      <c r="AE288" t="str">
        <f t="shared" si="91"/>
        <v>Beauty</v>
      </c>
      <c r="AF288" t="str">
        <f t="shared" si="92"/>
        <v>Beauty</v>
      </c>
      <c r="AG288" t="str" cm="1">
        <f t="array" ref="AG288">INDEX(AD:AD,ROW())</f>
        <v>Beauty</v>
      </c>
      <c r="AH288">
        <f t="shared" si="100"/>
        <v>18</v>
      </c>
      <c r="AI288" t="str">
        <f t="shared" si="93"/>
        <v>Beauty</v>
      </c>
      <c r="AK288">
        <f t="shared" si="94"/>
        <v>2024</v>
      </c>
      <c r="AL288">
        <f t="shared" si="95"/>
        <v>5</v>
      </c>
      <c r="AM288">
        <f t="shared" si="96"/>
        <v>9</v>
      </c>
      <c r="AN288">
        <f t="shared" si="97"/>
        <v>5</v>
      </c>
      <c r="AO288" t="str">
        <f t="shared" si="98"/>
        <v>Weekday</v>
      </c>
      <c r="AR288" s="20">
        <f t="shared" si="99"/>
        <v>0</v>
      </c>
    </row>
    <row r="289" spans="1:44" x14ac:dyDescent="0.35">
      <c r="A289" t="str">
        <f t="shared" si="81"/>
        <v>CUST0288</v>
      </c>
      <c r="B289" s="2" t="s">
        <v>506</v>
      </c>
      <c r="C289" s="4">
        <v>45087</v>
      </c>
      <c r="D289" s="2" t="s">
        <v>507</v>
      </c>
      <c r="E289" t="s">
        <v>5048</v>
      </c>
      <c r="F289" s="2" t="s">
        <v>13</v>
      </c>
      <c r="G289" s="2" t="s">
        <v>37</v>
      </c>
      <c r="H289" s="2">
        <v>1</v>
      </c>
      <c r="I289" s="19">
        <v>214.49</v>
      </c>
      <c r="J289" s="2" t="s">
        <v>20</v>
      </c>
      <c r="K289" s="2" t="s">
        <v>16</v>
      </c>
      <c r="L289" s="2">
        <v>5</v>
      </c>
      <c r="M289" s="18">
        <f t="shared" si="82"/>
        <v>214.49</v>
      </c>
      <c r="T289" t="str">
        <f t="shared" si="83"/>
        <v>Completed</v>
      </c>
      <c r="U289" t="str">
        <f t="shared" si="84"/>
        <v>No</v>
      </c>
      <c r="V289" t="str">
        <f t="shared" si="85"/>
        <v>No</v>
      </c>
      <c r="X289">
        <f t="shared" si="86"/>
        <v>590</v>
      </c>
      <c r="Y289">
        <f t="shared" si="87"/>
        <v>451</v>
      </c>
      <c r="Z289" s="18">
        <f t="shared" si="88"/>
        <v>1463424.4009529033</v>
      </c>
      <c r="AA289" s="18">
        <f t="shared" si="89"/>
        <v>118285.78776560788</v>
      </c>
      <c r="AB289" s="17">
        <f t="shared" si="90"/>
        <v>3.8140589569160999</v>
      </c>
      <c r="AC289" s="2" t="s">
        <v>37</v>
      </c>
      <c r="AD289" s="2" t="s">
        <v>13</v>
      </c>
      <c r="AE289" t="str">
        <f t="shared" si="91"/>
        <v>Home &amp; Kitchen</v>
      </c>
      <c r="AF289" t="str">
        <f t="shared" si="92"/>
        <v>Home &amp; Kitchen</v>
      </c>
      <c r="AG289" t="str" cm="1">
        <f t="array" ref="AG289">INDEX(AD:AD,ROW())</f>
        <v>Home &amp; Kitchen</v>
      </c>
      <c r="AH289">
        <f t="shared" si="100"/>
        <v>8</v>
      </c>
      <c r="AI289" t="str">
        <f t="shared" si="93"/>
        <v>Home &amp; Kitchen</v>
      </c>
      <c r="AK289">
        <f t="shared" si="94"/>
        <v>2023</v>
      </c>
      <c r="AL289">
        <f t="shared" si="95"/>
        <v>6</v>
      </c>
      <c r="AM289">
        <f t="shared" si="96"/>
        <v>10</v>
      </c>
      <c r="AN289">
        <f t="shared" si="97"/>
        <v>7</v>
      </c>
      <c r="AO289" t="str">
        <f t="shared" si="98"/>
        <v>Weekend</v>
      </c>
      <c r="AR289" s="20">
        <f t="shared" si="99"/>
        <v>0</v>
      </c>
    </row>
    <row r="290" spans="1:44" x14ac:dyDescent="0.35">
      <c r="A290" t="str">
        <f t="shared" si="81"/>
        <v>CUST0289</v>
      </c>
      <c r="B290" s="2" t="s">
        <v>508</v>
      </c>
      <c r="C290" s="4">
        <v>45298</v>
      </c>
      <c r="D290" s="2" t="s">
        <v>78</v>
      </c>
      <c r="E290" t="s">
        <v>5053</v>
      </c>
      <c r="F290" s="2" t="s">
        <v>42</v>
      </c>
      <c r="G290" s="2" t="s">
        <v>188</v>
      </c>
      <c r="H290" s="2">
        <v>1</v>
      </c>
      <c r="I290" s="19">
        <v>144.85</v>
      </c>
      <c r="J290" s="2" t="s">
        <v>5047</v>
      </c>
      <c r="K290" s="2" t="s">
        <v>103</v>
      </c>
      <c r="L290" s="2">
        <v>3</v>
      </c>
      <c r="M290" s="18">
        <f t="shared" si="82"/>
        <v>144.85</v>
      </c>
      <c r="T290" t="str">
        <f t="shared" si="83"/>
        <v>Lost Sale</v>
      </c>
      <c r="U290" t="str">
        <f t="shared" si="84"/>
        <v>No</v>
      </c>
      <c r="V290" t="str">
        <f t="shared" si="85"/>
        <v>Yes</v>
      </c>
      <c r="X290">
        <f t="shared" si="86"/>
        <v>559</v>
      </c>
      <c r="Y290">
        <f t="shared" si="87"/>
        <v>408</v>
      </c>
      <c r="Z290" s="18">
        <f t="shared" si="88"/>
        <v>1098537.4901531704</v>
      </c>
      <c r="AA290" s="18">
        <f t="shared" si="89"/>
        <v>96724.388030634553</v>
      </c>
      <c r="AB290" s="17">
        <f t="shared" si="90"/>
        <v>3.9001122334455669</v>
      </c>
      <c r="AC290" s="2" t="s">
        <v>188</v>
      </c>
      <c r="AD290" s="2" t="s">
        <v>42</v>
      </c>
      <c r="AE290" t="str">
        <f t="shared" si="91"/>
        <v>Beauty</v>
      </c>
      <c r="AF290" t="str">
        <f t="shared" si="92"/>
        <v>Beauty</v>
      </c>
      <c r="AG290" t="str" cm="1">
        <f t="array" ref="AG290">INDEX(AD:AD,ROW())</f>
        <v>Beauty</v>
      </c>
      <c r="AH290">
        <f t="shared" si="100"/>
        <v>80</v>
      </c>
      <c r="AI290" t="str">
        <f t="shared" si="93"/>
        <v>Beauty</v>
      </c>
      <c r="AK290">
        <f t="shared" si="94"/>
        <v>2024</v>
      </c>
      <c r="AL290">
        <f t="shared" si="95"/>
        <v>1</v>
      </c>
      <c r="AM290">
        <f t="shared" si="96"/>
        <v>7</v>
      </c>
      <c r="AN290">
        <f t="shared" si="97"/>
        <v>1</v>
      </c>
      <c r="AO290" t="str">
        <f t="shared" si="98"/>
        <v>Weekend</v>
      </c>
      <c r="AR290" s="20">
        <f t="shared" si="99"/>
        <v>1</v>
      </c>
    </row>
    <row r="291" spans="1:44" x14ac:dyDescent="0.35">
      <c r="A291" t="str">
        <f t="shared" si="81"/>
        <v>CUST0290</v>
      </c>
      <c r="B291" s="2" t="s">
        <v>509</v>
      </c>
      <c r="C291" s="4">
        <v>45217</v>
      </c>
      <c r="D291" s="2" t="s">
        <v>186</v>
      </c>
      <c r="E291" t="s">
        <v>5048</v>
      </c>
      <c r="F291" s="2" t="s">
        <v>29</v>
      </c>
      <c r="G291" s="2" t="s">
        <v>138</v>
      </c>
      <c r="H291" s="2">
        <v>1</v>
      </c>
      <c r="I291" s="19">
        <v>1602.51</v>
      </c>
      <c r="J291" s="2" t="s">
        <v>50</v>
      </c>
      <c r="K291" s="2" t="s">
        <v>16</v>
      </c>
      <c r="L291" s="2">
        <v>4</v>
      </c>
      <c r="M291" s="18">
        <f t="shared" si="82"/>
        <v>1602.51</v>
      </c>
      <c r="T291" t="str">
        <f t="shared" si="83"/>
        <v>Completed</v>
      </c>
      <c r="U291" t="str">
        <f t="shared" si="84"/>
        <v>Yes</v>
      </c>
      <c r="V291" t="str">
        <f t="shared" si="85"/>
        <v>No</v>
      </c>
      <c r="X291">
        <f t="shared" si="86"/>
        <v>590</v>
      </c>
      <c r="Y291">
        <f t="shared" si="87"/>
        <v>451</v>
      </c>
      <c r="Z291" s="18">
        <f t="shared" si="88"/>
        <v>1892867.2841657216</v>
      </c>
      <c r="AA291" s="18">
        <f t="shared" si="89"/>
        <v>199432.98236095349</v>
      </c>
      <c r="AB291" s="17">
        <f t="shared" si="90"/>
        <v>3.8949824970828471</v>
      </c>
      <c r="AC291" s="2" t="s">
        <v>138</v>
      </c>
      <c r="AD291" s="2" t="s">
        <v>29</v>
      </c>
      <c r="AE291" t="str">
        <f t="shared" si="91"/>
        <v>Fashion</v>
      </c>
      <c r="AF291" t="str">
        <f t="shared" si="92"/>
        <v>Fashion</v>
      </c>
      <c r="AG291" t="str" cm="1">
        <f t="array" ref="AG291">INDEX(AD:AD,ROW())</f>
        <v>Fashion</v>
      </c>
      <c r="AH291">
        <f t="shared" si="100"/>
        <v>53</v>
      </c>
      <c r="AI291" t="str">
        <f t="shared" si="93"/>
        <v>Fashion</v>
      </c>
      <c r="AK291">
        <f t="shared" si="94"/>
        <v>2023</v>
      </c>
      <c r="AL291">
        <f t="shared" si="95"/>
        <v>10</v>
      </c>
      <c r="AM291">
        <f t="shared" si="96"/>
        <v>18</v>
      </c>
      <c r="AN291">
        <f t="shared" si="97"/>
        <v>4</v>
      </c>
      <c r="AO291" t="str">
        <f t="shared" si="98"/>
        <v>Weekday</v>
      </c>
      <c r="AR291" s="20">
        <f t="shared" si="99"/>
        <v>0</v>
      </c>
    </row>
    <row r="292" spans="1:44" x14ac:dyDescent="0.35">
      <c r="A292" t="str">
        <f t="shared" si="81"/>
        <v>CUST0291</v>
      </c>
      <c r="B292" s="2" t="s">
        <v>510</v>
      </c>
      <c r="C292" s="4">
        <v>45449</v>
      </c>
      <c r="D292" s="2" t="s">
        <v>624</v>
      </c>
      <c r="E292" t="s">
        <v>5049</v>
      </c>
      <c r="F292" s="2" t="s">
        <v>42</v>
      </c>
      <c r="G292" s="2" t="s">
        <v>43</v>
      </c>
      <c r="H292" s="2">
        <v>1</v>
      </c>
      <c r="I292" s="19">
        <v>1082.99</v>
      </c>
      <c r="J292" s="2" t="s">
        <v>5047</v>
      </c>
      <c r="K292" s="2" t="s">
        <v>103</v>
      </c>
      <c r="L292" s="31"/>
      <c r="M292" s="18">
        <f t="shared" si="82"/>
        <v>1082.99</v>
      </c>
      <c r="T292" t="str">
        <f t="shared" si="83"/>
        <v>Lost Sale</v>
      </c>
      <c r="U292" t="str">
        <f t="shared" si="84"/>
        <v>No</v>
      </c>
      <c r="V292" t="str">
        <f t="shared" si="85"/>
        <v>Yes</v>
      </c>
      <c r="X292">
        <f t="shared" si="86"/>
        <v>595</v>
      </c>
      <c r="Y292">
        <f t="shared" si="87"/>
        <v>444</v>
      </c>
      <c r="Z292" s="18">
        <f t="shared" si="88"/>
        <v>1098537.4901531704</v>
      </c>
      <c r="AA292" s="18">
        <f t="shared" si="89"/>
        <v>96724.388030634553</v>
      </c>
      <c r="AB292" s="17">
        <f t="shared" si="90"/>
        <v>3.9001122334455669</v>
      </c>
      <c r="AC292" s="2" t="s">
        <v>43</v>
      </c>
      <c r="AD292" s="2" t="s">
        <v>42</v>
      </c>
      <c r="AE292" t="str">
        <f t="shared" si="91"/>
        <v>Beauty</v>
      </c>
      <c r="AF292" t="str">
        <f t="shared" si="92"/>
        <v>Beauty</v>
      </c>
      <c r="AG292" t="str" cm="1">
        <f t="array" ref="AG292">INDEX(AD:AD,ROW())</f>
        <v>Beauty</v>
      </c>
      <c r="AH292">
        <f t="shared" si="100"/>
        <v>10</v>
      </c>
      <c r="AI292" t="str">
        <f t="shared" si="93"/>
        <v>Beauty</v>
      </c>
      <c r="AK292">
        <f t="shared" si="94"/>
        <v>2024</v>
      </c>
      <c r="AL292">
        <f t="shared" si="95"/>
        <v>6</v>
      </c>
      <c r="AM292">
        <f t="shared" si="96"/>
        <v>6</v>
      </c>
      <c r="AN292">
        <f t="shared" si="97"/>
        <v>5</v>
      </c>
      <c r="AO292" t="str">
        <f t="shared" si="98"/>
        <v>Weekday</v>
      </c>
      <c r="AR292" s="20">
        <f t="shared" si="99"/>
        <v>1</v>
      </c>
    </row>
    <row r="293" spans="1:44" x14ac:dyDescent="0.35">
      <c r="A293" t="str">
        <f t="shared" si="81"/>
        <v>CUST0292</v>
      </c>
      <c r="B293" s="2" t="s">
        <v>511</v>
      </c>
      <c r="C293" s="4">
        <v>45649</v>
      </c>
      <c r="D293" s="2" t="s">
        <v>33</v>
      </c>
      <c r="E293" t="s">
        <v>5048</v>
      </c>
      <c r="F293" s="2" t="s">
        <v>19</v>
      </c>
      <c r="G293" s="2" t="s">
        <v>60</v>
      </c>
      <c r="H293" s="2">
        <v>2</v>
      </c>
      <c r="I293" s="19">
        <v>3491.39</v>
      </c>
      <c r="J293" s="2" t="s">
        <v>5047</v>
      </c>
      <c r="K293" s="2" t="s">
        <v>16</v>
      </c>
      <c r="L293" s="2">
        <v>4</v>
      </c>
      <c r="M293" s="18">
        <f t="shared" si="82"/>
        <v>6982.78</v>
      </c>
      <c r="T293" t="str">
        <f t="shared" si="83"/>
        <v>Completed</v>
      </c>
      <c r="U293" t="str">
        <f t="shared" si="84"/>
        <v>Yes</v>
      </c>
      <c r="V293" t="str">
        <f t="shared" si="85"/>
        <v>No</v>
      </c>
      <c r="X293">
        <f t="shared" si="86"/>
        <v>590</v>
      </c>
      <c r="Y293">
        <f t="shared" si="87"/>
        <v>451</v>
      </c>
      <c r="Z293" s="18">
        <f t="shared" si="88"/>
        <v>2759712.3299794244</v>
      </c>
      <c r="AA293" s="18">
        <f t="shared" si="89"/>
        <v>330643.50635802455</v>
      </c>
      <c r="AB293" s="17">
        <f t="shared" si="90"/>
        <v>3.8641711229946525</v>
      </c>
      <c r="AC293" s="2" t="s">
        <v>60</v>
      </c>
      <c r="AD293" s="2" t="s">
        <v>19</v>
      </c>
      <c r="AE293" t="str">
        <f t="shared" si="91"/>
        <v>Electronics</v>
      </c>
      <c r="AF293" t="str">
        <f t="shared" si="92"/>
        <v>Electronics</v>
      </c>
      <c r="AG293" t="str" cm="1">
        <f t="array" ref="AG293">INDEX(AD:AD,ROW())</f>
        <v>Electronics</v>
      </c>
      <c r="AH293">
        <f t="shared" si="100"/>
        <v>17</v>
      </c>
      <c r="AI293" t="str">
        <f t="shared" si="93"/>
        <v>Electronics</v>
      </c>
      <c r="AK293">
        <f t="shared" si="94"/>
        <v>2024</v>
      </c>
      <c r="AL293">
        <f t="shared" si="95"/>
        <v>12</v>
      </c>
      <c r="AM293">
        <f t="shared" si="96"/>
        <v>23</v>
      </c>
      <c r="AN293">
        <f t="shared" si="97"/>
        <v>2</v>
      </c>
      <c r="AO293" t="str">
        <f t="shared" si="98"/>
        <v>Weekday</v>
      </c>
      <c r="AR293" s="20">
        <f t="shared" si="99"/>
        <v>0</v>
      </c>
    </row>
    <row r="294" spans="1:44" x14ac:dyDescent="0.35">
      <c r="A294" t="str">
        <f t="shared" si="81"/>
        <v>CUST0293</v>
      </c>
      <c r="B294" s="2" t="s">
        <v>512</v>
      </c>
      <c r="C294" s="4">
        <v>45282</v>
      </c>
      <c r="D294" s="2" t="s">
        <v>466</v>
      </c>
      <c r="E294" t="s">
        <v>5048</v>
      </c>
      <c r="F294" s="2" t="s">
        <v>13</v>
      </c>
      <c r="G294" s="2" t="s">
        <v>14</v>
      </c>
      <c r="H294" s="2">
        <v>1</v>
      </c>
      <c r="I294" s="19">
        <v>1602.17</v>
      </c>
      <c r="J294" s="2" t="s">
        <v>5047</v>
      </c>
      <c r="K294" s="2" t="s">
        <v>16</v>
      </c>
      <c r="L294" s="2">
        <v>3</v>
      </c>
      <c r="M294" s="18">
        <f t="shared" si="82"/>
        <v>1602.17</v>
      </c>
      <c r="T294" t="str">
        <f t="shared" si="83"/>
        <v>Completed</v>
      </c>
      <c r="U294" t="str">
        <f t="shared" si="84"/>
        <v>Yes</v>
      </c>
      <c r="V294" t="str">
        <f t="shared" si="85"/>
        <v>No</v>
      </c>
      <c r="X294">
        <f t="shared" si="86"/>
        <v>590</v>
      </c>
      <c r="Y294">
        <f t="shared" si="87"/>
        <v>451</v>
      </c>
      <c r="Z294" s="18">
        <f t="shared" si="88"/>
        <v>1463424.4009529033</v>
      </c>
      <c r="AA294" s="18">
        <f t="shared" si="89"/>
        <v>118285.78776560788</v>
      </c>
      <c r="AB294" s="17">
        <f t="shared" si="90"/>
        <v>3.8140589569160999</v>
      </c>
      <c r="AC294" s="2" t="s">
        <v>14</v>
      </c>
      <c r="AD294" s="2" t="s">
        <v>13</v>
      </c>
      <c r="AE294" t="str">
        <f t="shared" si="91"/>
        <v>Home &amp; Kitchen</v>
      </c>
      <c r="AF294" t="str">
        <f t="shared" si="92"/>
        <v>Home &amp; Kitchen</v>
      </c>
      <c r="AG294" t="str" cm="1">
        <f t="array" ref="AG294">INDEX(AD:AD,ROW())</f>
        <v>Home &amp; Kitchen</v>
      </c>
      <c r="AH294">
        <f t="shared" si="100"/>
        <v>2</v>
      </c>
      <c r="AI294" t="str">
        <f t="shared" si="93"/>
        <v>Home &amp; Kitchen</v>
      </c>
      <c r="AK294">
        <f t="shared" si="94"/>
        <v>2023</v>
      </c>
      <c r="AL294">
        <f t="shared" si="95"/>
        <v>12</v>
      </c>
      <c r="AM294">
        <f t="shared" si="96"/>
        <v>22</v>
      </c>
      <c r="AN294">
        <f t="shared" si="97"/>
        <v>6</v>
      </c>
      <c r="AO294" t="str">
        <f t="shared" si="98"/>
        <v>Weekday</v>
      </c>
      <c r="AR294" s="20">
        <f t="shared" si="99"/>
        <v>0</v>
      </c>
    </row>
    <row r="295" spans="1:44" x14ac:dyDescent="0.35">
      <c r="A295" t="str">
        <f t="shared" si="81"/>
        <v>CUST0294</v>
      </c>
      <c r="B295" s="2" t="s">
        <v>513</v>
      </c>
      <c r="C295" s="4">
        <v>45333</v>
      </c>
      <c r="D295" s="2" t="s">
        <v>514</v>
      </c>
      <c r="E295" t="s">
        <v>5054</v>
      </c>
      <c r="F295" s="2" t="s">
        <v>19</v>
      </c>
      <c r="G295" s="2" t="s">
        <v>60</v>
      </c>
      <c r="H295" s="2">
        <v>2</v>
      </c>
      <c r="I295" s="19">
        <v>2770.45</v>
      </c>
      <c r="J295" s="2" t="s">
        <v>5047</v>
      </c>
      <c r="K295" s="2" t="s">
        <v>31</v>
      </c>
      <c r="L295" s="2">
        <v>2</v>
      </c>
      <c r="M295" s="18">
        <f t="shared" si="82"/>
        <v>5540.9</v>
      </c>
      <c r="T295" t="str">
        <f t="shared" si="83"/>
        <v>Pending</v>
      </c>
      <c r="U295" t="str">
        <f t="shared" si="84"/>
        <v>No</v>
      </c>
      <c r="V295" t="str">
        <f t="shared" si="85"/>
        <v>Yes</v>
      </c>
      <c r="X295">
        <f t="shared" si="86"/>
        <v>558</v>
      </c>
      <c r="Y295">
        <f t="shared" si="87"/>
        <v>430</v>
      </c>
      <c r="Z295" s="18">
        <f t="shared" si="88"/>
        <v>2759712.3299794244</v>
      </c>
      <c r="AA295" s="18">
        <f t="shared" si="89"/>
        <v>330643.50635802455</v>
      </c>
      <c r="AB295" s="17">
        <f t="shared" si="90"/>
        <v>3.8641711229946525</v>
      </c>
      <c r="AC295" s="2" t="s">
        <v>60</v>
      </c>
      <c r="AD295" s="2" t="s">
        <v>19</v>
      </c>
      <c r="AE295" t="str">
        <f t="shared" si="91"/>
        <v>Electronics</v>
      </c>
      <c r="AF295" t="str">
        <f t="shared" si="92"/>
        <v>Electronics</v>
      </c>
      <c r="AG295" t="str" cm="1">
        <f t="array" ref="AG295">INDEX(AD:AD,ROW())</f>
        <v>Electronics</v>
      </c>
      <c r="AH295">
        <f t="shared" si="100"/>
        <v>17</v>
      </c>
      <c r="AI295" t="str">
        <f t="shared" si="93"/>
        <v>Electronics</v>
      </c>
      <c r="AK295">
        <f t="shared" si="94"/>
        <v>2024</v>
      </c>
      <c r="AL295">
        <f t="shared" si="95"/>
        <v>2</v>
      </c>
      <c r="AM295">
        <f t="shared" si="96"/>
        <v>11</v>
      </c>
      <c r="AN295">
        <f t="shared" si="97"/>
        <v>1</v>
      </c>
      <c r="AO295" t="str">
        <f t="shared" si="98"/>
        <v>Weekend</v>
      </c>
      <c r="AR295" s="20">
        <f t="shared" si="99"/>
        <v>0</v>
      </c>
    </row>
    <row r="296" spans="1:44" x14ac:dyDescent="0.35">
      <c r="A296" t="str">
        <f t="shared" si="81"/>
        <v>CUST0295</v>
      </c>
      <c r="B296" s="2" t="s">
        <v>515</v>
      </c>
      <c r="C296" s="4">
        <v>45639</v>
      </c>
      <c r="D296" s="2" t="s">
        <v>516</v>
      </c>
      <c r="E296" t="s">
        <v>5055</v>
      </c>
      <c r="F296" s="2" t="s">
        <v>13</v>
      </c>
      <c r="G296" s="2" t="s">
        <v>95</v>
      </c>
      <c r="H296" s="2">
        <v>1</v>
      </c>
      <c r="I296" s="19">
        <v>1488.86</v>
      </c>
      <c r="J296" s="2" t="s">
        <v>5046</v>
      </c>
      <c r="K296" s="2" t="s">
        <v>16</v>
      </c>
      <c r="L296" s="2">
        <v>5</v>
      </c>
      <c r="M296" s="18">
        <f t="shared" si="82"/>
        <v>1488.86</v>
      </c>
      <c r="T296" t="str">
        <f t="shared" si="83"/>
        <v>Completed</v>
      </c>
      <c r="U296" t="str">
        <f t="shared" si="84"/>
        <v>Yes</v>
      </c>
      <c r="V296" t="str">
        <f t="shared" si="85"/>
        <v>No</v>
      </c>
      <c r="X296">
        <f t="shared" si="86"/>
        <v>567</v>
      </c>
      <c r="Y296">
        <f t="shared" si="87"/>
        <v>440</v>
      </c>
      <c r="Z296" s="18">
        <f t="shared" si="88"/>
        <v>1463424.4009529033</v>
      </c>
      <c r="AA296" s="18">
        <f t="shared" si="89"/>
        <v>118285.78776560788</v>
      </c>
      <c r="AB296" s="17">
        <f t="shared" si="90"/>
        <v>3.8140589569160999</v>
      </c>
      <c r="AC296" s="2" t="s">
        <v>95</v>
      </c>
      <c r="AD296" s="2" t="s">
        <v>13</v>
      </c>
      <c r="AE296" t="str">
        <f t="shared" si="91"/>
        <v>Home &amp; Kitchen</v>
      </c>
      <c r="AF296" t="str">
        <f t="shared" si="92"/>
        <v>Home &amp; Kitchen</v>
      </c>
      <c r="AG296" t="str" cm="1">
        <f t="array" ref="AG296">INDEX(AD:AD,ROW())</f>
        <v>Home &amp; Kitchen</v>
      </c>
      <c r="AH296">
        <f t="shared" si="100"/>
        <v>32</v>
      </c>
      <c r="AI296" t="str">
        <f t="shared" si="93"/>
        <v>Home &amp; Kitchen</v>
      </c>
      <c r="AK296">
        <f t="shared" si="94"/>
        <v>2024</v>
      </c>
      <c r="AL296">
        <f t="shared" si="95"/>
        <v>12</v>
      </c>
      <c r="AM296">
        <f t="shared" si="96"/>
        <v>13</v>
      </c>
      <c r="AN296">
        <f t="shared" si="97"/>
        <v>6</v>
      </c>
      <c r="AO296" t="str">
        <f t="shared" si="98"/>
        <v>Weekday</v>
      </c>
      <c r="AR296" s="20">
        <f t="shared" si="99"/>
        <v>0</v>
      </c>
    </row>
    <row r="297" spans="1:44" x14ac:dyDescent="0.35">
      <c r="A297" t="str">
        <f t="shared" si="81"/>
        <v>CUST0296</v>
      </c>
      <c r="B297" s="2" t="s">
        <v>517</v>
      </c>
      <c r="C297" s="4">
        <v>45450</v>
      </c>
      <c r="D297" s="2" t="s">
        <v>679</v>
      </c>
      <c r="E297" t="s">
        <v>5049</v>
      </c>
      <c r="F297" s="2" t="s">
        <v>42</v>
      </c>
      <c r="G297" s="2" t="s">
        <v>170</v>
      </c>
      <c r="H297" s="2">
        <v>1</v>
      </c>
      <c r="I297" s="19">
        <v>539.67999999999995</v>
      </c>
      <c r="J297" s="2" t="s">
        <v>15</v>
      </c>
      <c r="K297" s="2" t="s">
        <v>16</v>
      </c>
      <c r="L297" s="2">
        <v>4</v>
      </c>
      <c r="M297" s="18">
        <f t="shared" si="82"/>
        <v>539.67999999999995</v>
      </c>
      <c r="T297" t="str">
        <f t="shared" si="83"/>
        <v>Completed</v>
      </c>
      <c r="U297" t="str">
        <f t="shared" si="84"/>
        <v>No</v>
      </c>
      <c r="V297" t="str">
        <f t="shared" si="85"/>
        <v>No</v>
      </c>
      <c r="X297">
        <f t="shared" si="86"/>
        <v>595</v>
      </c>
      <c r="Y297">
        <f t="shared" si="87"/>
        <v>444</v>
      </c>
      <c r="Z297" s="18">
        <f t="shared" si="88"/>
        <v>1098537.4901531704</v>
      </c>
      <c r="AA297" s="18">
        <f t="shared" si="89"/>
        <v>96724.388030634553</v>
      </c>
      <c r="AB297" s="17">
        <f t="shared" si="90"/>
        <v>3.9001122334455669</v>
      </c>
      <c r="AC297" s="2" t="s">
        <v>170</v>
      </c>
      <c r="AD297" s="2" t="s">
        <v>42</v>
      </c>
      <c r="AE297" t="str">
        <f t="shared" si="91"/>
        <v>Beauty</v>
      </c>
      <c r="AF297" t="str">
        <f t="shared" si="92"/>
        <v>Beauty</v>
      </c>
      <c r="AG297" t="str" cm="1">
        <f t="array" ref="AG297">INDEX(AD:AD,ROW())</f>
        <v>Beauty</v>
      </c>
      <c r="AH297">
        <f t="shared" si="100"/>
        <v>70</v>
      </c>
      <c r="AI297" t="str">
        <f t="shared" si="93"/>
        <v>Beauty</v>
      </c>
      <c r="AK297">
        <f t="shared" si="94"/>
        <v>2024</v>
      </c>
      <c r="AL297">
        <f t="shared" si="95"/>
        <v>6</v>
      </c>
      <c r="AM297">
        <f t="shared" si="96"/>
        <v>7</v>
      </c>
      <c r="AN297">
        <f t="shared" si="97"/>
        <v>6</v>
      </c>
      <c r="AO297" t="str">
        <f t="shared" si="98"/>
        <v>Weekday</v>
      </c>
      <c r="AR297" s="20">
        <f t="shared" si="99"/>
        <v>0</v>
      </c>
    </row>
    <row r="298" spans="1:44" x14ac:dyDescent="0.35">
      <c r="A298" t="str">
        <f t="shared" si="81"/>
        <v>CUST0297</v>
      </c>
      <c r="B298" s="2" t="s">
        <v>518</v>
      </c>
      <c r="C298" s="4">
        <v>45567</v>
      </c>
      <c r="D298" s="2" t="s">
        <v>519</v>
      </c>
      <c r="E298" t="s">
        <v>5050</v>
      </c>
      <c r="F298" s="2" t="s">
        <v>29</v>
      </c>
      <c r="G298" s="2" t="s">
        <v>30</v>
      </c>
      <c r="H298" s="2">
        <v>3</v>
      </c>
      <c r="I298" s="19">
        <v>447.66</v>
      </c>
      <c r="J298" s="2" t="s">
        <v>15</v>
      </c>
      <c r="K298" s="2" t="s">
        <v>16</v>
      </c>
      <c r="L298" s="2">
        <v>5</v>
      </c>
      <c r="M298" s="18">
        <f t="shared" si="82"/>
        <v>1342.98</v>
      </c>
      <c r="T298" t="str">
        <f t="shared" si="83"/>
        <v>Completed</v>
      </c>
      <c r="U298" t="str">
        <f t="shared" si="84"/>
        <v>Yes</v>
      </c>
      <c r="V298" t="str">
        <f t="shared" si="85"/>
        <v>No</v>
      </c>
      <c r="X298">
        <f t="shared" si="86"/>
        <v>589</v>
      </c>
      <c r="Y298">
        <f t="shared" si="87"/>
        <v>426</v>
      </c>
      <c r="Z298" s="18">
        <f t="shared" si="88"/>
        <v>1892867.2841657216</v>
      </c>
      <c r="AA298" s="18">
        <f t="shared" si="89"/>
        <v>199432.98236095349</v>
      </c>
      <c r="AB298" s="17">
        <f t="shared" si="90"/>
        <v>3.8949824970828471</v>
      </c>
      <c r="AC298" s="2" t="s">
        <v>30</v>
      </c>
      <c r="AD298" s="2" t="s">
        <v>29</v>
      </c>
      <c r="AE298" t="str">
        <f t="shared" si="91"/>
        <v>Fashion</v>
      </c>
      <c r="AF298" t="str">
        <f t="shared" si="92"/>
        <v>Fashion</v>
      </c>
      <c r="AG298" t="str" cm="1">
        <f t="array" ref="AG298">INDEX(AD:AD,ROW())</f>
        <v>Fashion</v>
      </c>
      <c r="AH298">
        <f t="shared" si="100"/>
        <v>6</v>
      </c>
      <c r="AI298" t="str">
        <f t="shared" si="93"/>
        <v>Fashion</v>
      </c>
      <c r="AK298">
        <f t="shared" si="94"/>
        <v>2024</v>
      </c>
      <c r="AL298">
        <f t="shared" si="95"/>
        <v>10</v>
      </c>
      <c r="AM298">
        <f t="shared" si="96"/>
        <v>2</v>
      </c>
      <c r="AN298">
        <f t="shared" si="97"/>
        <v>4</v>
      </c>
      <c r="AO298" t="str">
        <f t="shared" si="98"/>
        <v>Weekday</v>
      </c>
      <c r="AR298" s="20">
        <f t="shared" si="99"/>
        <v>0</v>
      </c>
    </row>
    <row r="299" spans="1:44" x14ac:dyDescent="0.35">
      <c r="A299" t="str">
        <f t="shared" si="81"/>
        <v>CUST0298</v>
      </c>
      <c r="B299" s="2" t="s">
        <v>520</v>
      </c>
      <c r="C299" s="4">
        <v>45274</v>
      </c>
      <c r="D299" s="2" t="s">
        <v>200</v>
      </c>
      <c r="E299" t="s">
        <v>5052</v>
      </c>
      <c r="F299" s="2" t="s">
        <v>23</v>
      </c>
      <c r="G299" s="2" t="s">
        <v>68</v>
      </c>
      <c r="H299" s="2">
        <v>2</v>
      </c>
      <c r="I299" s="19">
        <v>555.85</v>
      </c>
      <c r="J299" s="2" t="s">
        <v>5046</v>
      </c>
      <c r="K299" s="2" t="s">
        <v>16</v>
      </c>
      <c r="L299" s="2">
        <v>4</v>
      </c>
      <c r="M299" s="18">
        <f t="shared" si="82"/>
        <v>1111.7</v>
      </c>
      <c r="T299" t="str">
        <f t="shared" si="83"/>
        <v>Completed</v>
      </c>
      <c r="U299" t="str">
        <f t="shared" si="84"/>
        <v>Yes</v>
      </c>
      <c r="V299" t="str">
        <f t="shared" si="85"/>
        <v>No</v>
      </c>
      <c r="X299">
        <f t="shared" si="86"/>
        <v>573</v>
      </c>
      <c r="Y299">
        <f t="shared" si="87"/>
        <v>450</v>
      </c>
      <c r="Z299" s="18">
        <f t="shared" si="88"/>
        <v>594714.6477588166</v>
      </c>
      <c r="AA299" s="18">
        <f t="shared" si="89"/>
        <v>60882.938065984097</v>
      </c>
      <c r="AB299" s="17">
        <f t="shared" si="90"/>
        <v>3.804733727810651</v>
      </c>
      <c r="AC299" s="2" t="s">
        <v>68</v>
      </c>
      <c r="AD299" s="2" t="s">
        <v>23</v>
      </c>
      <c r="AE299" t="str">
        <f t="shared" si="91"/>
        <v>Books</v>
      </c>
      <c r="AF299" t="str">
        <f t="shared" si="92"/>
        <v>Books</v>
      </c>
      <c r="AG299" t="str" cm="1">
        <f t="array" ref="AG299">INDEX(AD:AD,ROW())</f>
        <v>Books</v>
      </c>
      <c r="AH299">
        <f t="shared" si="100"/>
        <v>20</v>
      </c>
      <c r="AI299" t="str">
        <f t="shared" si="93"/>
        <v>Books</v>
      </c>
      <c r="AK299">
        <f t="shared" si="94"/>
        <v>2023</v>
      </c>
      <c r="AL299">
        <f t="shared" si="95"/>
        <v>12</v>
      </c>
      <c r="AM299">
        <f t="shared" si="96"/>
        <v>14</v>
      </c>
      <c r="AN299">
        <f t="shared" si="97"/>
        <v>5</v>
      </c>
      <c r="AO299" t="str">
        <f t="shared" si="98"/>
        <v>Weekday</v>
      </c>
      <c r="AR299" s="20">
        <f t="shared" si="99"/>
        <v>0</v>
      </c>
    </row>
    <row r="300" spans="1:44" x14ac:dyDescent="0.35">
      <c r="A300" t="str">
        <f t="shared" si="81"/>
        <v>CUST0299</v>
      </c>
      <c r="B300" s="2" t="s">
        <v>521</v>
      </c>
      <c r="C300" s="4">
        <v>45468</v>
      </c>
      <c r="D300" s="2" t="s">
        <v>522</v>
      </c>
      <c r="E300" t="s">
        <v>5053</v>
      </c>
      <c r="F300" s="2" t="s">
        <v>19</v>
      </c>
      <c r="G300" s="2" t="s">
        <v>5040</v>
      </c>
      <c r="H300" s="2">
        <v>3</v>
      </c>
      <c r="I300" s="19">
        <v>2120.44</v>
      </c>
      <c r="J300" s="2" t="s">
        <v>5047</v>
      </c>
      <c r="K300" s="2" t="s">
        <v>16</v>
      </c>
      <c r="L300" s="2">
        <v>5</v>
      </c>
      <c r="M300" s="18">
        <f t="shared" si="82"/>
        <v>6361.32</v>
      </c>
      <c r="T300" t="str">
        <f t="shared" si="83"/>
        <v>Completed</v>
      </c>
      <c r="U300" t="str">
        <f t="shared" si="84"/>
        <v>Yes</v>
      </c>
      <c r="V300" t="str">
        <f t="shared" si="85"/>
        <v>No</v>
      </c>
      <c r="X300">
        <f t="shared" si="86"/>
        <v>559</v>
      </c>
      <c r="Y300">
        <f t="shared" si="87"/>
        <v>408</v>
      </c>
      <c r="Z300" s="18">
        <f t="shared" si="88"/>
        <v>2759712.3299794244</v>
      </c>
      <c r="AA300" s="18">
        <f t="shared" si="89"/>
        <v>330643.50635802455</v>
      </c>
      <c r="AB300" s="17">
        <f t="shared" si="90"/>
        <v>3.8641711229946525</v>
      </c>
      <c r="AC300" s="2" t="s">
        <v>5040</v>
      </c>
      <c r="AD300" s="2" t="s">
        <v>19</v>
      </c>
      <c r="AE300" t="str">
        <f t="shared" si="91"/>
        <v>Electronics</v>
      </c>
      <c r="AF300" t="str">
        <f t="shared" si="92"/>
        <v>Electronics</v>
      </c>
      <c r="AG300" t="str" cm="1">
        <f t="array" ref="AG300">INDEX(AD:AD,ROW())</f>
        <v>Electronics</v>
      </c>
      <c r="AH300">
        <f t="shared" si="100"/>
        <v>13</v>
      </c>
      <c r="AI300" t="str">
        <f t="shared" si="93"/>
        <v>Electronics</v>
      </c>
      <c r="AK300">
        <f t="shared" si="94"/>
        <v>2024</v>
      </c>
      <c r="AL300">
        <f t="shared" si="95"/>
        <v>6</v>
      </c>
      <c r="AM300">
        <f t="shared" si="96"/>
        <v>25</v>
      </c>
      <c r="AN300">
        <f t="shared" si="97"/>
        <v>3</v>
      </c>
      <c r="AO300" t="str">
        <f t="shared" si="98"/>
        <v>Weekday</v>
      </c>
      <c r="AR300" s="20">
        <f t="shared" si="99"/>
        <v>0</v>
      </c>
    </row>
    <row r="301" spans="1:44" x14ac:dyDescent="0.35">
      <c r="A301" t="str">
        <f t="shared" si="81"/>
        <v>CUST0300</v>
      </c>
      <c r="B301" s="2" t="s">
        <v>523</v>
      </c>
      <c r="C301" s="4">
        <v>45617</v>
      </c>
      <c r="D301" s="2" t="s">
        <v>524</v>
      </c>
      <c r="E301" t="s">
        <v>5054</v>
      </c>
      <c r="F301" s="2" t="s">
        <v>23</v>
      </c>
      <c r="G301" s="2" t="s">
        <v>46</v>
      </c>
      <c r="H301" s="2">
        <v>1</v>
      </c>
      <c r="I301" s="19">
        <v>614.32000000000005</v>
      </c>
      <c r="J301" s="2" t="s">
        <v>20</v>
      </c>
      <c r="K301" s="2" t="s">
        <v>31</v>
      </c>
      <c r="L301" s="2">
        <v>3</v>
      </c>
      <c r="M301" s="18">
        <f t="shared" si="82"/>
        <v>614.32000000000005</v>
      </c>
      <c r="T301" t="str">
        <f t="shared" si="83"/>
        <v>Pending</v>
      </c>
      <c r="U301" t="str">
        <f t="shared" si="84"/>
        <v>No</v>
      </c>
      <c r="V301" t="str">
        <f t="shared" si="85"/>
        <v>Yes</v>
      </c>
      <c r="X301">
        <f t="shared" si="86"/>
        <v>558</v>
      </c>
      <c r="Y301">
        <f t="shared" si="87"/>
        <v>430</v>
      </c>
      <c r="Z301" s="18">
        <f t="shared" si="88"/>
        <v>594714.6477588166</v>
      </c>
      <c r="AA301" s="18">
        <f t="shared" si="89"/>
        <v>60882.938065984097</v>
      </c>
      <c r="AB301" s="17">
        <f t="shared" si="90"/>
        <v>3.804733727810651</v>
      </c>
      <c r="AC301" s="2" t="s">
        <v>46</v>
      </c>
      <c r="AD301" s="2" t="s">
        <v>23</v>
      </c>
      <c r="AE301" t="str">
        <f t="shared" si="91"/>
        <v>Books</v>
      </c>
      <c r="AF301" t="str">
        <f t="shared" si="92"/>
        <v>Books</v>
      </c>
      <c r="AG301" t="str" cm="1">
        <f t="array" ref="AG301">INDEX(AD:AD,ROW())</f>
        <v>Books</v>
      </c>
      <c r="AH301">
        <f t="shared" si="100"/>
        <v>11</v>
      </c>
      <c r="AI301" t="str">
        <f t="shared" si="93"/>
        <v>Books</v>
      </c>
      <c r="AK301">
        <f t="shared" si="94"/>
        <v>2024</v>
      </c>
      <c r="AL301">
        <f t="shared" si="95"/>
        <v>11</v>
      </c>
      <c r="AM301">
        <f t="shared" si="96"/>
        <v>21</v>
      </c>
      <c r="AN301">
        <f t="shared" si="97"/>
        <v>5</v>
      </c>
      <c r="AO301" t="str">
        <f t="shared" si="98"/>
        <v>Weekday</v>
      </c>
      <c r="AR301" s="20">
        <f t="shared" si="99"/>
        <v>0</v>
      </c>
    </row>
    <row r="302" spans="1:44" x14ac:dyDescent="0.35">
      <c r="A302" t="str">
        <f t="shared" si="81"/>
        <v>CUST0301</v>
      </c>
      <c r="B302" s="2" t="s">
        <v>525</v>
      </c>
      <c r="C302" s="4">
        <v>45225</v>
      </c>
      <c r="D302" s="2" t="s">
        <v>78</v>
      </c>
      <c r="E302" t="s">
        <v>5051</v>
      </c>
      <c r="F302" s="2" t="s">
        <v>42</v>
      </c>
      <c r="G302" s="2" t="s">
        <v>43</v>
      </c>
      <c r="H302" s="2">
        <v>2</v>
      </c>
      <c r="I302" s="19">
        <v>1326.09</v>
      </c>
      <c r="J302" s="2" t="s">
        <v>5046</v>
      </c>
      <c r="K302" s="2" t="s">
        <v>16</v>
      </c>
      <c r="L302" s="2">
        <v>5</v>
      </c>
      <c r="M302" s="18">
        <f t="shared" si="82"/>
        <v>2652.18</v>
      </c>
      <c r="T302" t="str">
        <f t="shared" si="83"/>
        <v>Completed</v>
      </c>
      <c r="U302" t="str">
        <f t="shared" si="84"/>
        <v>Yes</v>
      </c>
      <c r="V302" t="str">
        <f t="shared" si="85"/>
        <v>No</v>
      </c>
      <c r="X302">
        <f t="shared" si="86"/>
        <v>619</v>
      </c>
      <c r="Y302">
        <f t="shared" si="87"/>
        <v>468</v>
      </c>
      <c r="Z302" s="18">
        <f t="shared" si="88"/>
        <v>1098537.4901531704</v>
      </c>
      <c r="AA302" s="18">
        <f t="shared" si="89"/>
        <v>96724.388030634553</v>
      </c>
      <c r="AB302" s="17">
        <f t="shared" si="90"/>
        <v>3.9001122334455669</v>
      </c>
      <c r="AC302" s="2" t="s">
        <v>43</v>
      </c>
      <c r="AD302" s="2" t="s">
        <v>42</v>
      </c>
      <c r="AE302" t="str">
        <f t="shared" si="91"/>
        <v>Beauty</v>
      </c>
      <c r="AF302" t="str">
        <f t="shared" si="92"/>
        <v>Beauty</v>
      </c>
      <c r="AG302" t="str" cm="1">
        <f t="array" ref="AG302">INDEX(AD:AD,ROW())</f>
        <v>Beauty</v>
      </c>
      <c r="AH302">
        <f t="shared" si="100"/>
        <v>10</v>
      </c>
      <c r="AI302" t="str">
        <f t="shared" si="93"/>
        <v>Beauty</v>
      </c>
      <c r="AK302">
        <f t="shared" si="94"/>
        <v>2023</v>
      </c>
      <c r="AL302">
        <f t="shared" si="95"/>
        <v>10</v>
      </c>
      <c r="AM302">
        <f t="shared" si="96"/>
        <v>26</v>
      </c>
      <c r="AN302">
        <f t="shared" si="97"/>
        <v>5</v>
      </c>
      <c r="AO302" t="str">
        <f t="shared" si="98"/>
        <v>Weekday</v>
      </c>
      <c r="AR302" s="20">
        <f t="shared" si="99"/>
        <v>0</v>
      </c>
    </row>
    <row r="303" spans="1:44" x14ac:dyDescent="0.35">
      <c r="A303" t="str">
        <f t="shared" si="81"/>
        <v>CUST0302</v>
      </c>
      <c r="B303" s="2" t="s">
        <v>526</v>
      </c>
      <c r="C303" s="4">
        <v>45634</v>
      </c>
      <c r="D303" s="2" t="s">
        <v>527</v>
      </c>
      <c r="E303" t="s">
        <v>5050</v>
      </c>
      <c r="F303" s="2" t="s">
        <v>42</v>
      </c>
      <c r="G303" s="2" t="s">
        <v>5042</v>
      </c>
      <c r="H303" s="2">
        <v>1</v>
      </c>
      <c r="I303" s="19">
        <v>1295.24</v>
      </c>
      <c r="J303" s="2" t="s">
        <v>5047</v>
      </c>
      <c r="K303" s="2" t="s">
        <v>16</v>
      </c>
      <c r="L303" s="2">
        <v>5</v>
      </c>
      <c r="M303" s="18">
        <f t="shared" si="82"/>
        <v>1295.24</v>
      </c>
      <c r="T303" t="str">
        <f t="shared" si="83"/>
        <v>Completed</v>
      </c>
      <c r="U303" t="str">
        <f t="shared" si="84"/>
        <v>Yes</v>
      </c>
      <c r="V303" t="str">
        <f t="shared" si="85"/>
        <v>No</v>
      </c>
      <c r="X303">
        <f t="shared" si="86"/>
        <v>589</v>
      </c>
      <c r="Y303">
        <f t="shared" si="87"/>
        <v>426</v>
      </c>
      <c r="Z303" s="18">
        <f t="shared" si="88"/>
        <v>1098537.4901531704</v>
      </c>
      <c r="AA303" s="18">
        <f t="shared" si="89"/>
        <v>96724.388030634553</v>
      </c>
      <c r="AB303" s="17">
        <f t="shared" si="90"/>
        <v>3.9001122334455669</v>
      </c>
      <c r="AC303" s="2" t="s">
        <v>5042</v>
      </c>
      <c r="AD303" s="2" t="s">
        <v>42</v>
      </c>
      <c r="AE303" t="str">
        <f t="shared" si="91"/>
        <v>Beauty</v>
      </c>
      <c r="AF303" t="str">
        <f t="shared" si="92"/>
        <v>Beauty</v>
      </c>
      <c r="AG303" t="str" cm="1">
        <f t="array" ref="AG303">INDEX(AD:AD,ROW())</f>
        <v>Beauty</v>
      </c>
      <c r="AH303">
        <f t="shared" si="100"/>
        <v>18</v>
      </c>
      <c r="AI303" t="str">
        <f t="shared" si="93"/>
        <v>Beauty</v>
      </c>
      <c r="AK303">
        <f t="shared" si="94"/>
        <v>2024</v>
      </c>
      <c r="AL303">
        <f t="shared" si="95"/>
        <v>12</v>
      </c>
      <c r="AM303">
        <f t="shared" si="96"/>
        <v>8</v>
      </c>
      <c r="AN303">
        <f t="shared" si="97"/>
        <v>1</v>
      </c>
      <c r="AO303" t="str">
        <f t="shared" si="98"/>
        <v>Weekend</v>
      </c>
      <c r="AR303" s="20">
        <f t="shared" si="99"/>
        <v>0</v>
      </c>
    </row>
    <row r="304" spans="1:44" x14ac:dyDescent="0.35">
      <c r="A304" t="str">
        <f t="shared" si="81"/>
        <v>CUST0303</v>
      </c>
      <c r="B304" s="2" t="s">
        <v>528</v>
      </c>
      <c r="C304" s="4">
        <v>45325</v>
      </c>
      <c r="D304" s="2" t="s">
        <v>52</v>
      </c>
      <c r="E304" t="s">
        <v>5052</v>
      </c>
      <c r="F304" s="2" t="s">
        <v>19</v>
      </c>
      <c r="G304" s="2" t="s">
        <v>60</v>
      </c>
      <c r="H304" s="2">
        <v>1</v>
      </c>
      <c r="I304" s="19">
        <v>2457.3200000000002</v>
      </c>
      <c r="J304" s="2" t="s">
        <v>15</v>
      </c>
      <c r="K304" s="2" t="s">
        <v>16</v>
      </c>
      <c r="L304" s="2">
        <v>5</v>
      </c>
      <c r="M304" s="18">
        <f t="shared" si="82"/>
        <v>2457.3200000000002</v>
      </c>
      <c r="T304" t="str">
        <f t="shared" si="83"/>
        <v>Completed</v>
      </c>
      <c r="U304" t="str">
        <f t="shared" si="84"/>
        <v>Yes</v>
      </c>
      <c r="V304" t="str">
        <f t="shared" si="85"/>
        <v>No</v>
      </c>
      <c r="X304">
        <f t="shared" si="86"/>
        <v>573</v>
      </c>
      <c r="Y304">
        <f t="shared" si="87"/>
        <v>450</v>
      </c>
      <c r="Z304" s="18">
        <f t="shared" si="88"/>
        <v>2759712.3299794244</v>
      </c>
      <c r="AA304" s="18">
        <f t="shared" si="89"/>
        <v>330643.50635802455</v>
      </c>
      <c r="AB304" s="17">
        <f t="shared" si="90"/>
        <v>3.8641711229946525</v>
      </c>
      <c r="AC304" s="2" t="s">
        <v>60</v>
      </c>
      <c r="AD304" s="2" t="s">
        <v>19</v>
      </c>
      <c r="AE304" t="str">
        <f t="shared" si="91"/>
        <v>Electronics</v>
      </c>
      <c r="AF304" t="str">
        <f t="shared" si="92"/>
        <v>Electronics</v>
      </c>
      <c r="AG304" t="str" cm="1">
        <f t="array" ref="AG304">INDEX(AD:AD,ROW())</f>
        <v>Electronics</v>
      </c>
      <c r="AH304">
        <f t="shared" si="100"/>
        <v>17</v>
      </c>
      <c r="AI304" t="str">
        <f t="shared" si="93"/>
        <v>Electronics</v>
      </c>
      <c r="AK304">
        <f t="shared" si="94"/>
        <v>2024</v>
      </c>
      <c r="AL304">
        <f t="shared" si="95"/>
        <v>2</v>
      </c>
      <c r="AM304">
        <f t="shared" si="96"/>
        <v>3</v>
      </c>
      <c r="AN304">
        <f t="shared" si="97"/>
        <v>7</v>
      </c>
      <c r="AO304" t="str">
        <f t="shared" si="98"/>
        <v>Weekend</v>
      </c>
      <c r="AR304" s="20">
        <f t="shared" si="99"/>
        <v>0</v>
      </c>
    </row>
    <row r="305" spans="1:44" x14ac:dyDescent="0.35">
      <c r="A305" t="str">
        <f t="shared" si="81"/>
        <v>CUST0304</v>
      </c>
      <c r="B305" s="2" t="s">
        <v>529</v>
      </c>
      <c r="C305" s="4">
        <v>45533</v>
      </c>
      <c r="D305" s="2" t="s">
        <v>530</v>
      </c>
      <c r="E305" t="s">
        <v>5051</v>
      </c>
      <c r="F305" s="2" t="s">
        <v>19</v>
      </c>
      <c r="G305" s="2" t="s">
        <v>5040</v>
      </c>
      <c r="H305" s="2">
        <v>2</v>
      </c>
      <c r="I305" s="19">
        <v>1009.86</v>
      </c>
      <c r="J305" s="2" t="s">
        <v>5046</v>
      </c>
      <c r="K305" s="2" t="s">
        <v>16</v>
      </c>
      <c r="L305" s="2">
        <v>5</v>
      </c>
      <c r="M305" s="18">
        <f t="shared" si="82"/>
        <v>2019.72</v>
      </c>
      <c r="T305" t="str">
        <f t="shared" si="83"/>
        <v>Completed</v>
      </c>
      <c r="U305" t="str">
        <f t="shared" si="84"/>
        <v>Yes</v>
      </c>
      <c r="V305" t="str">
        <f t="shared" si="85"/>
        <v>No</v>
      </c>
      <c r="X305">
        <f t="shared" si="86"/>
        <v>619</v>
      </c>
      <c r="Y305">
        <f t="shared" si="87"/>
        <v>468</v>
      </c>
      <c r="Z305" s="18">
        <f t="shared" si="88"/>
        <v>2759712.3299794244</v>
      </c>
      <c r="AA305" s="18">
        <f t="shared" si="89"/>
        <v>330643.50635802455</v>
      </c>
      <c r="AB305" s="17">
        <f t="shared" si="90"/>
        <v>3.8641711229946525</v>
      </c>
      <c r="AC305" s="2" t="s">
        <v>5040</v>
      </c>
      <c r="AD305" s="2" t="s">
        <v>19</v>
      </c>
      <c r="AE305" t="str">
        <f t="shared" si="91"/>
        <v>Electronics</v>
      </c>
      <c r="AF305" t="str">
        <f t="shared" si="92"/>
        <v>Electronics</v>
      </c>
      <c r="AG305" t="str" cm="1">
        <f t="array" ref="AG305">INDEX(AD:AD,ROW())</f>
        <v>Electronics</v>
      </c>
      <c r="AH305">
        <f t="shared" si="100"/>
        <v>13</v>
      </c>
      <c r="AI305" t="str">
        <f t="shared" si="93"/>
        <v>Electronics</v>
      </c>
      <c r="AK305">
        <f t="shared" si="94"/>
        <v>2024</v>
      </c>
      <c r="AL305">
        <f t="shared" si="95"/>
        <v>8</v>
      </c>
      <c r="AM305">
        <f t="shared" si="96"/>
        <v>29</v>
      </c>
      <c r="AN305">
        <f t="shared" si="97"/>
        <v>5</v>
      </c>
      <c r="AO305" t="str">
        <f t="shared" si="98"/>
        <v>Weekday</v>
      </c>
      <c r="AR305" s="20">
        <f t="shared" si="99"/>
        <v>0</v>
      </c>
    </row>
    <row r="306" spans="1:44" x14ac:dyDescent="0.35">
      <c r="A306" t="str">
        <f t="shared" si="81"/>
        <v>CUST0305</v>
      </c>
      <c r="B306" s="2" t="s">
        <v>531</v>
      </c>
      <c r="C306" s="4">
        <v>44947</v>
      </c>
      <c r="D306" s="2" t="s">
        <v>532</v>
      </c>
      <c r="E306" t="s">
        <v>5051</v>
      </c>
      <c r="F306" s="2" t="s">
        <v>42</v>
      </c>
      <c r="G306" s="2" t="s">
        <v>170</v>
      </c>
      <c r="H306" s="2">
        <v>3</v>
      </c>
      <c r="I306" s="19">
        <v>429.37</v>
      </c>
      <c r="J306" s="2" t="s">
        <v>5046</v>
      </c>
      <c r="K306" s="2" t="s">
        <v>16</v>
      </c>
      <c r="L306" s="2">
        <v>2</v>
      </c>
      <c r="M306" s="18">
        <f t="shared" si="82"/>
        <v>1288.1100000000001</v>
      </c>
      <c r="T306" t="str">
        <f t="shared" si="83"/>
        <v>Completed</v>
      </c>
      <c r="U306" t="str">
        <f t="shared" si="84"/>
        <v>Yes</v>
      </c>
      <c r="V306" t="str">
        <f t="shared" si="85"/>
        <v>No</v>
      </c>
      <c r="X306">
        <f t="shared" si="86"/>
        <v>619</v>
      </c>
      <c r="Y306">
        <f t="shared" si="87"/>
        <v>468</v>
      </c>
      <c r="Z306" s="18">
        <f t="shared" si="88"/>
        <v>1098537.4901531704</v>
      </c>
      <c r="AA306" s="18">
        <f t="shared" si="89"/>
        <v>96724.388030634553</v>
      </c>
      <c r="AB306" s="17">
        <f t="shared" si="90"/>
        <v>3.9001122334455669</v>
      </c>
      <c r="AC306" s="2" t="s">
        <v>170</v>
      </c>
      <c r="AD306" s="2" t="s">
        <v>42</v>
      </c>
      <c r="AE306" t="str">
        <f t="shared" si="91"/>
        <v>Beauty</v>
      </c>
      <c r="AF306" t="str">
        <f t="shared" si="92"/>
        <v>Beauty</v>
      </c>
      <c r="AG306" t="str" cm="1">
        <f t="array" ref="AG306">INDEX(AD:AD,ROW())</f>
        <v>Beauty</v>
      </c>
      <c r="AH306">
        <f t="shared" si="100"/>
        <v>70</v>
      </c>
      <c r="AI306" t="str">
        <f t="shared" si="93"/>
        <v>Beauty</v>
      </c>
      <c r="AK306">
        <f t="shared" si="94"/>
        <v>2023</v>
      </c>
      <c r="AL306">
        <f t="shared" si="95"/>
        <v>1</v>
      </c>
      <c r="AM306">
        <f t="shared" si="96"/>
        <v>21</v>
      </c>
      <c r="AN306">
        <f t="shared" si="97"/>
        <v>7</v>
      </c>
      <c r="AO306" t="str">
        <f t="shared" si="98"/>
        <v>Weekend</v>
      </c>
      <c r="AR306" s="20">
        <f t="shared" si="99"/>
        <v>0</v>
      </c>
    </row>
    <row r="307" spans="1:44" x14ac:dyDescent="0.35">
      <c r="A307" t="str">
        <f t="shared" si="81"/>
        <v>CUST0306</v>
      </c>
      <c r="B307" s="2" t="s">
        <v>533</v>
      </c>
      <c r="C307" s="4">
        <v>45187</v>
      </c>
      <c r="D307" s="2" t="s">
        <v>534</v>
      </c>
      <c r="E307" t="s">
        <v>5055</v>
      </c>
      <c r="F307" s="2" t="s">
        <v>42</v>
      </c>
      <c r="G307" s="2" t="s">
        <v>188</v>
      </c>
      <c r="H307" s="2">
        <v>3</v>
      </c>
      <c r="I307" s="19">
        <v>798.50450765864298</v>
      </c>
      <c r="J307" s="2" t="s">
        <v>5047</v>
      </c>
      <c r="K307" s="2" t="s">
        <v>31</v>
      </c>
      <c r="L307" s="2">
        <v>5</v>
      </c>
      <c r="M307" s="18">
        <f t="shared" si="82"/>
        <v>2395.5135229759289</v>
      </c>
      <c r="T307" t="str">
        <f t="shared" si="83"/>
        <v>Pending</v>
      </c>
      <c r="U307" t="str">
        <f t="shared" si="84"/>
        <v>No</v>
      </c>
      <c r="V307" t="str">
        <f t="shared" si="85"/>
        <v>Yes</v>
      </c>
      <c r="X307">
        <f t="shared" si="86"/>
        <v>567</v>
      </c>
      <c r="Y307">
        <f t="shared" si="87"/>
        <v>440</v>
      </c>
      <c r="Z307" s="18">
        <f t="shared" si="88"/>
        <v>1098537.4901531704</v>
      </c>
      <c r="AA307" s="18">
        <f t="shared" si="89"/>
        <v>96724.388030634553</v>
      </c>
      <c r="AB307" s="17">
        <f t="shared" si="90"/>
        <v>3.9001122334455669</v>
      </c>
      <c r="AC307" s="2" t="s">
        <v>188</v>
      </c>
      <c r="AD307" s="2" t="s">
        <v>42</v>
      </c>
      <c r="AE307" t="str">
        <f t="shared" si="91"/>
        <v>Beauty</v>
      </c>
      <c r="AF307" t="str">
        <f t="shared" si="92"/>
        <v>Beauty</v>
      </c>
      <c r="AG307" t="str" cm="1">
        <f t="array" ref="AG307">INDEX(AD:AD,ROW())</f>
        <v>Beauty</v>
      </c>
      <c r="AH307">
        <f t="shared" si="100"/>
        <v>80</v>
      </c>
      <c r="AI307" t="str">
        <f t="shared" si="93"/>
        <v>Beauty</v>
      </c>
      <c r="AK307">
        <f t="shared" si="94"/>
        <v>2023</v>
      </c>
      <c r="AL307">
        <f t="shared" si="95"/>
        <v>9</v>
      </c>
      <c r="AM307">
        <f t="shared" si="96"/>
        <v>18</v>
      </c>
      <c r="AN307">
        <f t="shared" si="97"/>
        <v>2</v>
      </c>
      <c r="AO307" t="str">
        <f t="shared" si="98"/>
        <v>Weekday</v>
      </c>
      <c r="AR307" s="20">
        <f t="shared" si="99"/>
        <v>0</v>
      </c>
    </row>
    <row r="308" spans="1:44" x14ac:dyDescent="0.35">
      <c r="A308" t="str">
        <f t="shared" si="81"/>
        <v>CUST0307</v>
      </c>
      <c r="B308" s="2" t="s">
        <v>535</v>
      </c>
      <c r="C308" s="4">
        <v>45708</v>
      </c>
      <c r="D308" s="2" t="s">
        <v>331</v>
      </c>
      <c r="E308" t="s">
        <v>5054</v>
      </c>
      <c r="F308" s="2" t="s">
        <v>23</v>
      </c>
      <c r="G308" s="2" t="s">
        <v>65</v>
      </c>
      <c r="H308" s="2">
        <v>2</v>
      </c>
      <c r="I308" s="19">
        <v>270.54000000000002</v>
      </c>
      <c r="J308" s="2" t="s">
        <v>50</v>
      </c>
      <c r="K308" s="2" t="s">
        <v>31</v>
      </c>
      <c r="L308" s="2">
        <v>4</v>
      </c>
      <c r="M308" s="18">
        <f t="shared" si="82"/>
        <v>541.08000000000004</v>
      </c>
      <c r="T308" t="str">
        <f t="shared" si="83"/>
        <v>Pending</v>
      </c>
      <c r="U308" t="str">
        <f t="shared" si="84"/>
        <v>No</v>
      </c>
      <c r="V308" t="str">
        <f t="shared" si="85"/>
        <v>Yes</v>
      </c>
      <c r="X308">
        <f t="shared" si="86"/>
        <v>558</v>
      </c>
      <c r="Y308">
        <f t="shared" si="87"/>
        <v>430</v>
      </c>
      <c r="Z308" s="18">
        <f t="shared" si="88"/>
        <v>594714.6477588166</v>
      </c>
      <c r="AA308" s="18">
        <f t="shared" si="89"/>
        <v>60882.938065984097</v>
      </c>
      <c r="AB308" s="17">
        <f t="shared" si="90"/>
        <v>3.804733727810651</v>
      </c>
      <c r="AC308" s="2" t="s">
        <v>65</v>
      </c>
      <c r="AD308" s="2" t="s">
        <v>23</v>
      </c>
      <c r="AE308" t="str">
        <f t="shared" si="91"/>
        <v>Books</v>
      </c>
      <c r="AF308" t="str">
        <f t="shared" si="92"/>
        <v>Books</v>
      </c>
      <c r="AG308" t="str" cm="1">
        <f t="array" ref="AG308">INDEX(AD:AD,ROW())</f>
        <v>Books</v>
      </c>
      <c r="AH308">
        <f t="shared" si="100"/>
        <v>19</v>
      </c>
      <c r="AI308" t="str">
        <f t="shared" si="93"/>
        <v>Books</v>
      </c>
      <c r="AK308">
        <f t="shared" si="94"/>
        <v>2025</v>
      </c>
      <c r="AL308">
        <f t="shared" si="95"/>
        <v>2</v>
      </c>
      <c r="AM308">
        <f t="shared" si="96"/>
        <v>20</v>
      </c>
      <c r="AN308">
        <f t="shared" si="97"/>
        <v>5</v>
      </c>
      <c r="AO308" t="str">
        <f t="shared" si="98"/>
        <v>Weekday</v>
      </c>
      <c r="AR308" s="20">
        <f t="shared" si="99"/>
        <v>0</v>
      </c>
    </row>
    <row r="309" spans="1:44" x14ac:dyDescent="0.35">
      <c r="A309" t="str">
        <f t="shared" si="81"/>
        <v>CUST0308</v>
      </c>
      <c r="B309" s="2" t="s">
        <v>536</v>
      </c>
      <c r="C309" s="4">
        <v>45515</v>
      </c>
      <c r="D309" s="2" t="s">
        <v>537</v>
      </c>
      <c r="E309" t="s">
        <v>5049</v>
      </c>
      <c r="F309" s="2" t="s">
        <v>13</v>
      </c>
      <c r="G309" s="2" t="s">
        <v>34</v>
      </c>
      <c r="H309" s="2">
        <v>1</v>
      </c>
      <c r="I309" s="19">
        <v>1148.74</v>
      </c>
      <c r="J309" s="2" t="s">
        <v>20</v>
      </c>
      <c r="K309" s="2" t="s">
        <v>103</v>
      </c>
      <c r="L309" s="2">
        <v>2</v>
      </c>
      <c r="M309" s="18">
        <f t="shared" si="82"/>
        <v>1148.74</v>
      </c>
      <c r="T309" t="str">
        <f t="shared" si="83"/>
        <v>Lost Sale</v>
      </c>
      <c r="U309" t="str">
        <f t="shared" si="84"/>
        <v>No</v>
      </c>
      <c r="V309" t="str">
        <f t="shared" si="85"/>
        <v>Yes</v>
      </c>
      <c r="X309">
        <f t="shared" si="86"/>
        <v>595</v>
      </c>
      <c r="Y309">
        <f t="shared" si="87"/>
        <v>444</v>
      </c>
      <c r="Z309" s="18">
        <f t="shared" si="88"/>
        <v>1463424.4009529033</v>
      </c>
      <c r="AA309" s="18">
        <f t="shared" si="89"/>
        <v>118285.78776560788</v>
      </c>
      <c r="AB309" s="17">
        <f t="shared" si="90"/>
        <v>3.8140589569160999</v>
      </c>
      <c r="AC309" s="2" t="s">
        <v>34</v>
      </c>
      <c r="AD309" s="2" t="s">
        <v>13</v>
      </c>
      <c r="AE309" t="str">
        <f t="shared" si="91"/>
        <v>Home &amp; Kitchen</v>
      </c>
      <c r="AF309" t="str">
        <f t="shared" si="92"/>
        <v>Home &amp; Kitchen</v>
      </c>
      <c r="AG309" t="str" cm="1">
        <f t="array" ref="AG309">INDEX(AD:AD,ROW())</f>
        <v>Home &amp; Kitchen</v>
      </c>
      <c r="AH309">
        <f t="shared" si="100"/>
        <v>7</v>
      </c>
      <c r="AI309" t="str">
        <f t="shared" si="93"/>
        <v>Home &amp; Kitchen</v>
      </c>
      <c r="AK309">
        <f t="shared" si="94"/>
        <v>2024</v>
      </c>
      <c r="AL309">
        <f t="shared" si="95"/>
        <v>8</v>
      </c>
      <c r="AM309">
        <f t="shared" si="96"/>
        <v>11</v>
      </c>
      <c r="AN309">
        <f t="shared" si="97"/>
        <v>1</v>
      </c>
      <c r="AO309" t="str">
        <f t="shared" si="98"/>
        <v>Weekend</v>
      </c>
      <c r="AR309" s="20">
        <f t="shared" si="99"/>
        <v>1</v>
      </c>
    </row>
    <row r="310" spans="1:44" x14ac:dyDescent="0.35">
      <c r="A310" t="str">
        <f t="shared" si="81"/>
        <v>CUST0309</v>
      </c>
      <c r="B310" s="2" t="s">
        <v>538</v>
      </c>
      <c r="C310" s="4">
        <v>45755</v>
      </c>
      <c r="D310" s="2" t="s">
        <v>539</v>
      </c>
      <c r="E310" t="s">
        <v>5054</v>
      </c>
      <c r="F310" s="2" t="s">
        <v>42</v>
      </c>
      <c r="G310" s="2" t="s">
        <v>5044</v>
      </c>
      <c r="H310" s="2">
        <v>1</v>
      </c>
      <c r="I310" s="19">
        <v>682.17</v>
      </c>
      <c r="J310" s="2" t="s">
        <v>5046</v>
      </c>
      <c r="K310" s="2" t="s">
        <v>16</v>
      </c>
      <c r="L310" s="2">
        <v>5</v>
      </c>
      <c r="M310" s="18">
        <f t="shared" si="82"/>
        <v>682.17</v>
      </c>
      <c r="T310" t="str">
        <f t="shared" si="83"/>
        <v>Completed</v>
      </c>
      <c r="U310" t="str">
        <f t="shared" si="84"/>
        <v>No</v>
      </c>
      <c r="V310" t="str">
        <f t="shared" si="85"/>
        <v>No</v>
      </c>
      <c r="X310">
        <f t="shared" si="86"/>
        <v>558</v>
      </c>
      <c r="Y310">
        <f t="shared" si="87"/>
        <v>430</v>
      </c>
      <c r="Z310" s="18">
        <f t="shared" si="88"/>
        <v>1098537.4901531704</v>
      </c>
      <c r="AA310" s="18">
        <f t="shared" si="89"/>
        <v>96724.388030634553</v>
      </c>
      <c r="AB310" s="17">
        <f t="shared" si="90"/>
        <v>3.9001122334455669</v>
      </c>
      <c r="AC310" s="2" t="s">
        <v>5044</v>
      </c>
      <c r="AD310" s="2" t="s">
        <v>42</v>
      </c>
      <c r="AE310" t="str">
        <f t="shared" si="91"/>
        <v>Beauty</v>
      </c>
      <c r="AF310" t="str">
        <f t="shared" si="92"/>
        <v>Beauty</v>
      </c>
      <c r="AG310" t="str" cm="1">
        <f t="array" ref="AG310">INDEX(AD:AD,ROW())</f>
        <v>Beauty</v>
      </c>
      <c r="AH310">
        <f t="shared" si="100"/>
        <v>64</v>
      </c>
      <c r="AI310" t="str">
        <f t="shared" si="93"/>
        <v>Beauty</v>
      </c>
      <c r="AK310">
        <f t="shared" si="94"/>
        <v>2025</v>
      </c>
      <c r="AL310">
        <f t="shared" si="95"/>
        <v>4</v>
      </c>
      <c r="AM310">
        <f t="shared" si="96"/>
        <v>8</v>
      </c>
      <c r="AN310">
        <f t="shared" si="97"/>
        <v>3</v>
      </c>
      <c r="AO310" t="str">
        <f t="shared" si="98"/>
        <v>Weekday</v>
      </c>
      <c r="AR310" s="20">
        <f t="shared" si="99"/>
        <v>0</v>
      </c>
    </row>
    <row r="311" spans="1:44" x14ac:dyDescent="0.35">
      <c r="A311" t="str">
        <f t="shared" si="81"/>
        <v>CUST0310</v>
      </c>
      <c r="B311" s="2" t="s">
        <v>540</v>
      </c>
      <c r="C311" s="4">
        <v>45759</v>
      </c>
      <c r="D311" s="2" t="s">
        <v>541</v>
      </c>
      <c r="E311" t="s">
        <v>5052</v>
      </c>
      <c r="F311" s="2" t="s">
        <v>23</v>
      </c>
      <c r="G311" s="2" t="s">
        <v>24</v>
      </c>
      <c r="H311" s="2">
        <v>1</v>
      </c>
      <c r="I311" s="19">
        <v>235.09</v>
      </c>
      <c r="J311" s="2" t="s">
        <v>5047</v>
      </c>
      <c r="K311" s="2" t="s">
        <v>16</v>
      </c>
      <c r="L311" s="2">
        <v>2</v>
      </c>
      <c r="M311" s="18">
        <f t="shared" si="82"/>
        <v>235.09</v>
      </c>
      <c r="T311" t="str">
        <f t="shared" si="83"/>
        <v>Completed</v>
      </c>
      <c r="U311" t="str">
        <f t="shared" si="84"/>
        <v>No</v>
      </c>
      <c r="V311" t="str">
        <f t="shared" si="85"/>
        <v>No</v>
      </c>
      <c r="X311">
        <f t="shared" si="86"/>
        <v>573</v>
      </c>
      <c r="Y311">
        <f t="shared" si="87"/>
        <v>450</v>
      </c>
      <c r="Z311" s="18">
        <f t="shared" si="88"/>
        <v>594714.6477588166</v>
      </c>
      <c r="AA311" s="18">
        <f t="shared" si="89"/>
        <v>60882.938065984097</v>
      </c>
      <c r="AB311" s="17">
        <f t="shared" si="90"/>
        <v>3.804733727810651</v>
      </c>
      <c r="AC311" s="2" t="s">
        <v>24</v>
      </c>
      <c r="AD311" s="2" t="s">
        <v>23</v>
      </c>
      <c r="AE311" t="str">
        <f t="shared" si="91"/>
        <v>Books</v>
      </c>
      <c r="AF311" t="str">
        <f t="shared" si="92"/>
        <v>Books</v>
      </c>
      <c r="AG311" t="str" cm="1">
        <f t="array" ref="AG311">INDEX(AD:AD,ROW())</f>
        <v>Books</v>
      </c>
      <c r="AH311">
        <f t="shared" si="100"/>
        <v>4</v>
      </c>
      <c r="AI311" t="str">
        <f t="shared" si="93"/>
        <v>Books</v>
      </c>
      <c r="AK311">
        <f t="shared" si="94"/>
        <v>2025</v>
      </c>
      <c r="AL311">
        <f t="shared" si="95"/>
        <v>4</v>
      </c>
      <c r="AM311">
        <f t="shared" si="96"/>
        <v>12</v>
      </c>
      <c r="AN311">
        <f t="shared" si="97"/>
        <v>7</v>
      </c>
      <c r="AO311" t="str">
        <f t="shared" si="98"/>
        <v>Weekend</v>
      </c>
      <c r="AR311" s="20">
        <f t="shared" si="99"/>
        <v>0</v>
      </c>
    </row>
    <row r="312" spans="1:44" x14ac:dyDescent="0.35">
      <c r="A312" t="str">
        <f t="shared" si="81"/>
        <v>CUST0311</v>
      </c>
      <c r="B312" s="2" t="s">
        <v>542</v>
      </c>
      <c r="C312" s="4">
        <v>45304</v>
      </c>
      <c r="D312" s="2" t="s">
        <v>107</v>
      </c>
      <c r="E312" t="s">
        <v>5051</v>
      </c>
      <c r="F312" s="2" t="s">
        <v>13</v>
      </c>
      <c r="G312" s="2" t="s">
        <v>5045</v>
      </c>
      <c r="H312" s="2">
        <v>1</v>
      </c>
      <c r="I312" s="19">
        <v>867.34</v>
      </c>
      <c r="J312" s="2" t="s">
        <v>5046</v>
      </c>
      <c r="K312" s="2" t="s">
        <v>16</v>
      </c>
      <c r="L312" s="31"/>
      <c r="M312" s="18">
        <f t="shared" si="82"/>
        <v>867.34</v>
      </c>
      <c r="T312" t="str">
        <f t="shared" si="83"/>
        <v>Completed</v>
      </c>
      <c r="U312" t="str">
        <f t="shared" si="84"/>
        <v>No</v>
      </c>
      <c r="V312" t="str">
        <f t="shared" si="85"/>
        <v>No</v>
      </c>
      <c r="X312">
        <f t="shared" si="86"/>
        <v>619</v>
      </c>
      <c r="Y312">
        <f t="shared" si="87"/>
        <v>468</v>
      </c>
      <c r="Z312" s="18">
        <f t="shared" si="88"/>
        <v>1463424.4009529033</v>
      </c>
      <c r="AA312" s="18">
        <f t="shared" si="89"/>
        <v>118285.78776560788</v>
      </c>
      <c r="AB312" s="17">
        <f t="shared" si="90"/>
        <v>3.8140589569160999</v>
      </c>
      <c r="AC312" s="2" t="s">
        <v>5045</v>
      </c>
      <c r="AD312" s="2" t="s">
        <v>13</v>
      </c>
      <c r="AE312" t="str">
        <f t="shared" si="91"/>
        <v>Home &amp; Kitchen</v>
      </c>
      <c r="AF312" t="str">
        <f t="shared" si="92"/>
        <v>Home &amp; Kitchen</v>
      </c>
      <c r="AG312" t="str" cm="1">
        <f t="array" ref="AG312">INDEX(AD:AD,ROW())</f>
        <v>Home &amp; Kitchen</v>
      </c>
      <c r="AH312">
        <f t="shared" si="100"/>
        <v>76</v>
      </c>
      <c r="AI312" t="str">
        <f t="shared" si="93"/>
        <v>Home &amp; Kitchen</v>
      </c>
      <c r="AK312">
        <f t="shared" si="94"/>
        <v>2024</v>
      </c>
      <c r="AL312">
        <f t="shared" si="95"/>
        <v>1</v>
      </c>
      <c r="AM312">
        <f t="shared" si="96"/>
        <v>13</v>
      </c>
      <c r="AN312">
        <f t="shared" si="97"/>
        <v>7</v>
      </c>
      <c r="AO312" t="str">
        <f t="shared" si="98"/>
        <v>Weekend</v>
      </c>
      <c r="AR312" s="20">
        <f t="shared" si="99"/>
        <v>0</v>
      </c>
    </row>
    <row r="313" spans="1:44" x14ac:dyDescent="0.35">
      <c r="A313" t="str">
        <f t="shared" si="81"/>
        <v>CUST0312</v>
      </c>
      <c r="B313" s="2" t="s">
        <v>543</v>
      </c>
      <c r="C313" s="4">
        <v>45279</v>
      </c>
      <c r="D313" s="2" t="s">
        <v>544</v>
      </c>
      <c r="E313" t="s">
        <v>5055</v>
      </c>
      <c r="F313" s="2" t="s">
        <v>19</v>
      </c>
      <c r="G313" s="2" t="s">
        <v>5040</v>
      </c>
      <c r="H313" s="2">
        <v>1</v>
      </c>
      <c r="I313" s="19">
        <v>2216.31</v>
      </c>
      <c r="J313" s="2" t="s">
        <v>50</v>
      </c>
      <c r="K313" s="2" t="s">
        <v>16</v>
      </c>
      <c r="L313" s="2">
        <v>4</v>
      </c>
      <c r="M313" s="18">
        <f t="shared" si="82"/>
        <v>2216.31</v>
      </c>
      <c r="T313" t="str">
        <f t="shared" si="83"/>
        <v>Completed</v>
      </c>
      <c r="U313" t="str">
        <f t="shared" si="84"/>
        <v>Yes</v>
      </c>
      <c r="V313" t="str">
        <f t="shared" si="85"/>
        <v>No</v>
      </c>
      <c r="X313">
        <f t="shared" si="86"/>
        <v>567</v>
      </c>
      <c r="Y313">
        <f t="shared" si="87"/>
        <v>440</v>
      </c>
      <c r="Z313" s="18">
        <f t="shared" si="88"/>
        <v>2759712.3299794244</v>
      </c>
      <c r="AA313" s="18">
        <f t="shared" si="89"/>
        <v>330643.50635802455</v>
      </c>
      <c r="AB313" s="17">
        <f t="shared" si="90"/>
        <v>3.8641711229946525</v>
      </c>
      <c r="AC313" s="2" t="s">
        <v>5040</v>
      </c>
      <c r="AD313" s="2" t="s">
        <v>19</v>
      </c>
      <c r="AE313" t="str">
        <f t="shared" si="91"/>
        <v>Electronics</v>
      </c>
      <c r="AF313" t="str">
        <f t="shared" si="92"/>
        <v>Electronics</v>
      </c>
      <c r="AG313" t="str" cm="1">
        <f t="array" ref="AG313">INDEX(AD:AD,ROW())</f>
        <v>Electronics</v>
      </c>
      <c r="AH313">
        <f t="shared" si="100"/>
        <v>13</v>
      </c>
      <c r="AI313" t="str">
        <f t="shared" si="93"/>
        <v>Electronics</v>
      </c>
      <c r="AK313">
        <f t="shared" si="94"/>
        <v>2023</v>
      </c>
      <c r="AL313">
        <f t="shared" si="95"/>
        <v>12</v>
      </c>
      <c r="AM313">
        <f t="shared" si="96"/>
        <v>19</v>
      </c>
      <c r="AN313">
        <f t="shared" si="97"/>
        <v>3</v>
      </c>
      <c r="AO313" t="str">
        <f t="shared" si="98"/>
        <v>Weekday</v>
      </c>
      <c r="AR313" s="20">
        <f t="shared" si="99"/>
        <v>0</v>
      </c>
    </row>
    <row r="314" spans="1:44" x14ac:dyDescent="0.35">
      <c r="A314" t="str">
        <f t="shared" si="81"/>
        <v>CUST0313</v>
      </c>
      <c r="B314" s="2" t="s">
        <v>545</v>
      </c>
      <c r="C314" s="4">
        <v>45003</v>
      </c>
      <c r="D314" s="2" t="s">
        <v>331</v>
      </c>
      <c r="E314" t="s">
        <v>5054</v>
      </c>
      <c r="F314" s="2" t="s">
        <v>19</v>
      </c>
      <c r="G314" s="2" t="s">
        <v>5040</v>
      </c>
      <c r="H314" s="2">
        <v>1</v>
      </c>
      <c r="I314" s="19">
        <v>331.92</v>
      </c>
      <c r="J314" s="2" t="s">
        <v>5046</v>
      </c>
      <c r="K314" s="2" t="s">
        <v>16</v>
      </c>
      <c r="L314" s="2">
        <v>5</v>
      </c>
      <c r="M314" s="18">
        <f t="shared" si="82"/>
        <v>331.92</v>
      </c>
      <c r="T314" t="str">
        <f t="shared" si="83"/>
        <v>Completed</v>
      </c>
      <c r="U314" t="str">
        <f t="shared" si="84"/>
        <v>No</v>
      </c>
      <c r="V314" t="str">
        <f t="shared" si="85"/>
        <v>No</v>
      </c>
      <c r="X314">
        <f t="shared" si="86"/>
        <v>558</v>
      </c>
      <c r="Y314">
        <f t="shared" si="87"/>
        <v>430</v>
      </c>
      <c r="Z314" s="18">
        <f t="shared" si="88"/>
        <v>2759712.3299794244</v>
      </c>
      <c r="AA314" s="18">
        <f t="shared" si="89"/>
        <v>330643.50635802455</v>
      </c>
      <c r="AB314" s="17">
        <f t="shared" si="90"/>
        <v>3.8641711229946525</v>
      </c>
      <c r="AC314" s="2" t="s">
        <v>5040</v>
      </c>
      <c r="AD314" s="2" t="s">
        <v>19</v>
      </c>
      <c r="AE314" t="str">
        <f t="shared" si="91"/>
        <v>Electronics</v>
      </c>
      <c r="AF314" t="str">
        <f t="shared" si="92"/>
        <v>Electronics</v>
      </c>
      <c r="AG314" t="str" cm="1">
        <f t="array" ref="AG314">INDEX(AD:AD,ROW())</f>
        <v>Electronics</v>
      </c>
      <c r="AH314">
        <f t="shared" si="100"/>
        <v>13</v>
      </c>
      <c r="AI314" t="str">
        <f t="shared" si="93"/>
        <v>Electronics</v>
      </c>
      <c r="AK314">
        <f t="shared" si="94"/>
        <v>2023</v>
      </c>
      <c r="AL314">
        <f t="shared" si="95"/>
        <v>3</v>
      </c>
      <c r="AM314">
        <f t="shared" si="96"/>
        <v>18</v>
      </c>
      <c r="AN314">
        <f t="shared" si="97"/>
        <v>7</v>
      </c>
      <c r="AO314" t="str">
        <f t="shared" si="98"/>
        <v>Weekend</v>
      </c>
      <c r="AR314" s="20">
        <f t="shared" si="99"/>
        <v>0</v>
      </c>
    </row>
    <row r="315" spans="1:44" x14ac:dyDescent="0.35">
      <c r="A315" t="str">
        <f t="shared" si="81"/>
        <v>CUST0314</v>
      </c>
      <c r="B315" s="2" t="s">
        <v>546</v>
      </c>
      <c r="C315" s="4">
        <v>44932</v>
      </c>
      <c r="D315" s="2" t="s">
        <v>547</v>
      </c>
      <c r="E315" t="s">
        <v>5048</v>
      </c>
      <c r="F315" s="2" t="s">
        <v>19</v>
      </c>
      <c r="G315" s="2" t="s">
        <v>128</v>
      </c>
      <c r="H315" s="2">
        <v>2</v>
      </c>
      <c r="I315" s="19">
        <v>1869.74</v>
      </c>
      <c r="J315" s="2" t="s">
        <v>20</v>
      </c>
      <c r="K315" s="2" t="s">
        <v>16</v>
      </c>
      <c r="L315" s="2">
        <v>4</v>
      </c>
      <c r="M315" s="18">
        <f t="shared" si="82"/>
        <v>3739.48</v>
      </c>
      <c r="T315" t="str">
        <f t="shared" si="83"/>
        <v>Completed</v>
      </c>
      <c r="U315" t="str">
        <f t="shared" si="84"/>
        <v>Yes</v>
      </c>
      <c r="V315" t="str">
        <f t="shared" si="85"/>
        <v>No</v>
      </c>
      <c r="X315">
        <f t="shared" si="86"/>
        <v>590</v>
      </c>
      <c r="Y315">
        <f t="shared" si="87"/>
        <v>451</v>
      </c>
      <c r="Z315" s="18">
        <f t="shared" si="88"/>
        <v>2759712.3299794244</v>
      </c>
      <c r="AA315" s="18">
        <f t="shared" si="89"/>
        <v>330643.50635802455</v>
      </c>
      <c r="AB315" s="17">
        <f t="shared" si="90"/>
        <v>3.8641711229946525</v>
      </c>
      <c r="AC315" s="2" t="s">
        <v>128</v>
      </c>
      <c r="AD315" s="2" t="s">
        <v>19</v>
      </c>
      <c r="AE315" t="str">
        <f t="shared" si="91"/>
        <v>Electronics</v>
      </c>
      <c r="AF315" t="str">
        <f t="shared" si="92"/>
        <v>Electronics</v>
      </c>
      <c r="AG315" t="str" cm="1">
        <f t="array" ref="AG315">INDEX(AD:AD,ROW())</f>
        <v>Electronics</v>
      </c>
      <c r="AH315">
        <f t="shared" si="100"/>
        <v>48</v>
      </c>
      <c r="AI315" t="str">
        <f t="shared" si="93"/>
        <v>Electronics</v>
      </c>
      <c r="AK315">
        <f t="shared" si="94"/>
        <v>2023</v>
      </c>
      <c r="AL315">
        <f t="shared" si="95"/>
        <v>1</v>
      </c>
      <c r="AM315">
        <f t="shared" si="96"/>
        <v>6</v>
      </c>
      <c r="AN315">
        <f t="shared" si="97"/>
        <v>6</v>
      </c>
      <c r="AO315" t="str">
        <f t="shared" si="98"/>
        <v>Weekday</v>
      </c>
      <c r="AR315" s="20">
        <f t="shared" si="99"/>
        <v>0</v>
      </c>
    </row>
    <row r="316" spans="1:44" x14ac:dyDescent="0.35">
      <c r="A316" t="str">
        <f t="shared" si="81"/>
        <v>CUST0315</v>
      </c>
      <c r="B316" s="2" t="s">
        <v>548</v>
      </c>
      <c r="C316" s="4">
        <v>45024</v>
      </c>
      <c r="D316" s="2" t="s">
        <v>152</v>
      </c>
      <c r="E316" t="s">
        <v>5053</v>
      </c>
      <c r="F316" s="2" t="s">
        <v>29</v>
      </c>
      <c r="G316" s="2" t="s">
        <v>138</v>
      </c>
      <c r="H316" s="2">
        <v>3</v>
      </c>
      <c r="I316" s="19">
        <v>2451.6799999999998</v>
      </c>
      <c r="J316" s="2" t="s">
        <v>20</v>
      </c>
      <c r="K316" s="2" t="s">
        <v>16</v>
      </c>
      <c r="L316" s="2">
        <v>5</v>
      </c>
      <c r="M316" s="18">
        <f t="shared" si="82"/>
        <v>7355.0399999999991</v>
      </c>
      <c r="T316" t="str">
        <f t="shared" si="83"/>
        <v>Completed</v>
      </c>
      <c r="U316" t="str">
        <f t="shared" si="84"/>
        <v>Yes</v>
      </c>
      <c r="V316" t="str">
        <f t="shared" si="85"/>
        <v>No</v>
      </c>
      <c r="X316">
        <f t="shared" si="86"/>
        <v>559</v>
      </c>
      <c r="Y316">
        <f t="shared" si="87"/>
        <v>408</v>
      </c>
      <c r="Z316" s="18">
        <f t="shared" si="88"/>
        <v>1892867.2841657216</v>
      </c>
      <c r="AA316" s="18">
        <f t="shared" si="89"/>
        <v>199432.98236095349</v>
      </c>
      <c r="AB316" s="17">
        <f t="shared" si="90"/>
        <v>3.8949824970828471</v>
      </c>
      <c r="AC316" s="2" t="s">
        <v>138</v>
      </c>
      <c r="AD316" s="2" t="s">
        <v>29</v>
      </c>
      <c r="AE316" t="str">
        <f t="shared" si="91"/>
        <v>Fashion</v>
      </c>
      <c r="AF316" t="str">
        <f t="shared" si="92"/>
        <v>Fashion</v>
      </c>
      <c r="AG316" t="str" cm="1">
        <f t="array" ref="AG316">INDEX(AD:AD,ROW())</f>
        <v>Fashion</v>
      </c>
      <c r="AH316">
        <f t="shared" si="100"/>
        <v>53</v>
      </c>
      <c r="AI316" t="str">
        <f t="shared" si="93"/>
        <v>Fashion</v>
      </c>
      <c r="AK316">
        <f t="shared" si="94"/>
        <v>2023</v>
      </c>
      <c r="AL316">
        <f t="shared" si="95"/>
        <v>4</v>
      </c>
      <c r="AM316">
        <f t="shared" si="96"/>
        <v>8</v>
      </c>
      <c r="AN316">
        <f t="shared" si="97"/>
        <v>7</v>
      </c>
      <c r="AO316" t="str">
        <f t="shared" si="98"/>
        <v>Weekend</v>
      </c>
      <c r="AR316" s="20">
        <f t="shared" si="99"/>
        <v>0</v>
      </c>
    </row>
    <row r="317" spans="1:44" x14ac:dyDescent="0.35">
      <c r="A317" t="str">
        <f t="shared" si="81"/>
        <v>CUST0316</v>
      </c>
      <c r="B317" s="2" t="s">
        <v>549</v>
      </c>
      <c r="C317" s="4">
        <v>45368</v>
      </c>
      <c r="D317" s="2" t="s">
        <v>550</v>
      </c>
      <c r="E317" t="s">
        <v>5053</v>
      </c>
      <c r="F317" s="2" t="s">
        <v>19</v>
      </c>
      <c r="G317" s="2" t="s">
        <v>60</v>
      </c>
      <c r="H317" s="2">
        <v>1</v>
      </c>
      <c r="I317" s="19">
        <v>2834.66</v>
      </c>
      <c r="J317" s="2" t="s">
        <v>5046</v>
      </c>
      <c r="K317" s="2" t="s">
        <v>16</v>
      </c>
      <c r="L317" s="2">
        <v>4</v>
      </c>
      <c r="M317" s="18">
        <f t="shared" si="82"/>
        <v>2834.66</v>
      </c>
      <c r="T317" t="str">
        <f t="shared" si="83"/>
        <v>Completed</v>
      </c>
      <c r="U317" t="str">
        <f t="shared" si="84"/>
        <v>Yes</v>
      </c>
      <c r="V317" t="str">
        <f t="shared" si="85"/>
        <v>No</v>
      </c>
      <c r="X317">
        <f t="shared" si="86"/>
        <v>559</v>
      </c>
      <c r="Y317">
        <f t="shared" si="87"/>
        <v>408</v>
      </c>
      <c r="Z317" s="18">
        <f t="shared" si="88"/>
        <v>2759712.3299794244</v>
      </c>
      <c r="AA317" s="18">
        <f t="shared" si="89"/>
        <v>330643.50635802455</v>
      </c>
      <c r="AB317" s="17">
        <f t="shared" si="90"/>
        <v>3.8641711229946525</v>
      </c>
      <c r="AC317" s="2" t="s">
        <v>60</v>
      </c>
      <c r="AD317" s="2" t="s">
        <v>19</v>
      </c>
      <c r="AE317" t="str">
        <f t="shared" si="91"/>
        <v>Electronics</v>
      </c>
      <c r="AF317" t="str">
        <f t="shared" si="92"/>
        <v>Electronics</v>
      </c>
      <c r="AG317" t="str" cm="1">
        <f t="array" ref="AG317">INDEX(AD:AD,ROW())</f>
        <v>Electronics</v>
      </c>
      <c r="AH317">
        <f t="shared" si="100"/>
        <v>17</v>
      </c>
      <c r="AI317" t="str">
        <f t="shared" si="93"/>
        <v>Electronics</v>
      </c>
      <c r="AK317">
        <f t="shared" si="94"/>
        <v>2024</v>
      </c>
      <c r="AL317">
        <f t="shared" si="95"/>
        <v>3</v>
      </c>
      <c r="AM317">
        <f t="shared" si="96"/>
        <v>17</v>
      </c>
      <c r="AN317">
        <f t="shared" si="97"/>
        <v>1</v>
      </c>
      <c r="AO317" t="str">
        <f t="shared" si="98"/>
        <v>Weekend</v>
      </c>
      <c r="AR317" s="20">
        <f t="shared" si="99"/>
        <v>0</v>
      </c>
    </row>
    <row r="318" spans="1:44" x14ac:dyDescent="0.35">
      <c r="A318" t="str">
        <f t="shared" si="81"/>
        <v>CUST0317</v>
      </c>
      <c r="B318" s="2" t="s">
        <v>551</v>
      </c>
      <c r="C318" s="4">
        <v>45461</v>
      </c>
      <c r="D318" s="2" t="s">
        <v>56</v>
      </c>
      <c r="E318" t="s">
        <v>5051</v>
      </c>
      <c r="F318" s="2" t="s">
        <v>23</v>
      </c>
      <c r="G318" s="2" t="s">
        <v>65</v>
      </c>
      <c r="H318" s="2">
        <v>2</v>
      </c>
      <c r="I318" s="19">
        <v>607.41999999999996</v>
      </c>
      <c r="J318" s="2" t="s">
        <v>15</v>
      </c>
      <c r="K318" s="2" t="s">
        <v>16</v>
      </c>
      <c r="L318" s="31"/>
      <c r="M318" s="18">
        <f t="shared" si="82"/>
        <v>1214.8399999999999</v>
      </c>
      <c r="T318" t="str">
        <f t="shared" si="83"/>
        <v>Completed</v>
      </c>
      <c r="U318" t="str">
        <f t="shared" si="84"/>
        <v>Yes</v>
      </c>
      <c r="V318" t="str">
        <f t="shared" si="85"/>
        <v>No</v>
      </c>
      <c r="X318">
        <f t="shared" si="86"/>
        <v>619</v>
      </c>
      <c r="Y318">
        <f t="shared" si="87"/>
        <v>468</v>
      </c>
      <c r="Z318" s="18">
        <f t="shared" si="88"/>
        <v>594714.6477588166</v>
      </c>
      <c r="AA318" s="18">
        <f t="shared" si="89"/>
        <v>60882.938065984097</v>
      </c>
      <c r="AB318" s="17">
        <f t="shared" si="90"/>
        <v>3.804733727810651</v>
      </c>
      <c r="AC318" s="2" t="s">
        <v>65</v>
      </c>
      <c r="AD318" s="2" t="s">
        <v>23</v>
      </c>
      <c r="AE318" t="str">
        <f t="shared" si="91"/>
        <v>Books</v>
      </c>
      <c r="AF318" t="str">
        <f t="shared" si="92"/>
        <v>Books</v>
      </c>
      <c r="AG318" t="str" cm="1">
        <f t="array" ref="AG318">INDEX(AD:AD,ROW())</f>
        <v>Books</v>
      </c>
      <c r="AH318">
        <f t="shared" si="100"/>
        <v>19</v>
      </c>
      <c r="AI318" t="str">
        <f t="shared" si="93"/>
        <v>Books</v>
      </c>
      <c r="AK318">
        <f t="shared" si="94"/>
        <v>2024</v>
      </c>
      <c r="AL318">
        <f t="shared" si="95"/>
        <v>6</v>
      </c>
      <c r="AM318">
        <f t="shared" si="96"/>
        <v>18</v>
      </c>
      <c r="AN318">
        <f t="shared" si="97"/>
        <v>3</v>
      </c>
      <c r="AO318" t="str">
        <f t="shared" si="98"/>
        <v>Weekday</v>
      </c>
      <c r="AR318" s="20">
        <f t="shared" si="99"/>
        <v>0</v>
      </c>
    </row>
    <row r="319" spans="1:44" x14ac:dyDescent="0.35">
      <c r="A319" t="str">
        <f t="shared" si="81"/>
        <v>CUST0318</v>
      </c>
      <c r="B319" s="2" t="s">
        <v>552</v>
      </c>
      <c r="C319" s="4">
        <v>45616</v>
      </c>
      <c r="D319" s="2" t="s">
        <v>253</v>
      </c>
      <c r="E319" t="s">
        <v>5049</v>
      </c>
      <c r="F319" s="2" t="s">
        <v>23</v>
      </c>
      <c r="G319" s="2" t="s">
        <v>24</v>
      </c>
      <c r="H319" s="2">
        <v>1</v>
      </c>
      <c r="I319" s="19">
        <v>106.1</v>
      </c>
      <c r="J319" s="2" t="s">
        <v>5046</v>
      </c>
      <c r="K319" s="2" t="s">
        <v>16</v>
      </c>
      <c r="L319" s="2">
        <v>5</v>
      </c>
      <c r="M319" s="18">
        <f t="shared" si="82"/>
        <v>106.1</v>
      </c>
      <c r="T319" t="str">
        <f t="shared" si="83"/>
        <v>Completed</v>
      </c>
      <c r="U319" t="str">
        <f t="shared" si="84"/>
        <v>No</v>
      </c>
      <c r="V319" t="str">
        <f t="shared" si="85"/>
        <v>No</v>
      </c>
      <c r="X319">
        <f t="shared" si="86"/>
        <v>595</v>
      </c>
      <c r="Y319">
        <f t="shared" si="87"/>
        <v>444</v>
      </c>
      <c r="Z319" s="18">
        <f t="shared" si="88"/>
        <v>594714.6477588166</v>
      </c>
      <c r="AA319" s="18">
        <f t="shared" si="89"/>
        <v>60882.938065984097</v>
      </c>
      <c r="AB319" s="17">
        <f t="shared" si="90"/>
        <v>3.804733727810651</v>
      </c>
      <c r="AC319" s="2" t="s">
        <v>24</v>
      </c>
      <c r="AD319" s="2" t="s">
        <v>23</v>
      </c>
      <c r="AE319" t="str">
        <f t="shared" si="91"/>
        <v>Books</v>
      </c>
      <c r="AF319" t="str">
        <f t="shared" si="92"/>
        <v>Books</v>
      </c>
      <c r="AG319" t="str" cm="1">
        <f t="array" ref="AG319">INDEX(AD:AD,ROW())</f>
        <v>Books</v>
      </c>
      <c r="AH319">
        <f t="shared" si="100"/>
        <v>4</v>
      </c>
      <c r="AI319" t="str">
        <f t="shared" si="93"/>
        <v>Books</v>
      </c>
      <c r="AK319">
        <f t="shared" si="94"/>
        <v>2024</v>
      </c>
      <c r="AL319">
        <f t="shared" si="95"/>
        <v>11</v>
      </c>
      <c r="AM319">
        <f t="shared" si="96"/>
        <v>20</v>
      </c>
      <c r="AN319">
        <f t="shared" si="97"/>
        <v>4</v>
      </c>
      <c r="AO319" t="str">
        <f t="shared" si="98"/>
        <v>Weekday</v>
      </c>
      <c r="AR319" s="20">
        <f t="shared" si="99"/>
        <v>0</v>
      </c>
    </row>
    <row r="320" spans="1:44" x14ac:dyDescent="0.35">
      <c r="A320" t="str">
        <f t="shared" si="81"/>
        <v>CUST0319</v>
      </c>
      <c r="B320" s="2" t="s">
        <v>553</v>
      </c>
      <c r="C320" s="4">
        <v>45639</v>
      </c>
      <c r="D320" s="2" t="s">
        <v>178</v>
      </c>
      <c r="E320" t="s">
        <v>5050</v>
      </c>
      <c r="F320" s="2" t="s">
        <v>13</v>
      </c>
      <c r="G320" s="2" t="s">
        <v>34</v>
      </c>
      <c r="H320" s="2">
        <v>2</v>
      </c>
      <c r="I320" s="19">
        <v>219.7</v>
      </c>
      <c r="J320" s="2" t="s">
        <v>50</v>
      </c>
      <c r="K320" s="2" t="s">
        <v>31</v>
      </c>
      <c r="L320" s="2">
        <v>4</v>
      </c>
      <c r="M320" s="18">
        <f t="shared" si="82"/>
        <v>439.4</v>
      </c>
      <c r="T320" t="str">
        <f t="shared" si="83"/>
        <v>Pending</v>
      </c>
      <c r="U320" t="str">
        <f t="shared" si="84"/>
        <v>No</v>
      </c>
      <c r="V320" t="str">
        <f t="shared" si="85"/>
        <v>Yes</v>
      </c>
      <c r="X320">
        <f t="shared" si="86"/>
        <v>589</v>
      </c>
      <c r="Y320">
        <f t="shared" si="87"/>
        <v>426</v>
      </c>
      <c r="Z320" s="18">
        <f t="shared" si="88"/>
        <v>1463424.4009529033</v>
      </c>
      <c r="AA320" s="18">
        <f t="shared" si="89"/>
        <v>118285.78776560788</v>
      </c>
      <c r="AB320" s="17">
        <f t="shared" si="90"/>
        <v>3.8140589569160999</v>
      </c>
      <c r="AC320" s="2" t="s">
        <v>34</v>
      </c>
      <c r="AD320" s="2" t="s">
        <v>13</v>
      </c>
      <c r="AE320" t="str">
        <f t="shared" si="91"/>
        <v>Home &amp; Kitchen</v>
      </c>
      <c r="AF320" t="str">
        <f t="shared" si="92"/>
        <v>Home &amp; Kitchen</v>
      </c>
      <c r="AG320" t="str" cm="1">
        <f t="array" ref="AG320">INDEX(AD:AD,ROW())</f>
        <v>Home &amp; Kitchen</v>
      </c>
      <c r="AH320">
        <f t="shared" si="100"/>
        <v>7</v>
      </c>
      <c r="AI320" t="str">
        <f t="shared" si="93"/>
        <v>Home &amp; Kitchen</v>
      </c>
      <c r="AK320">
        <f t="shared" si="94"/>
        <v>2024</v>
      </c>
      <c r="AL320">
        <f t="shared" si="95"/>
        <v>12</v>
      </c>
      <c r="AM320">
        <f t="shared" si="96"/>
        <v>13</v>
      </c>
      <c r="AN320">
        <f t="shared" si="97"/>
        <v>6</v>
      </c>
      <c r="AO320" t="str">
        <f t="shared" si="98"/>
        <v>Weekday</v>
      </c>
      <c r="AR320" s="20">
        <f t="shared" si="99"/>
        <v>0</v>
      </c>
    </row>
    <row r="321" spans="1:44" x14ac:dyDescent="0.35">
      <c r="A321" t="str">
        <f t="shared" si="81"/>
        <v>CUST0320</v>
      </c>
      <c r="B321" s="2" t="s">
        <v>554</v>
      </c>
      <c r="C321" s="4">
        <v>45767</v>
      </c>
      <c r="D321" s="2" t="s">
        <v>28</v>
      </c>
      <c r="E321" t="s">
        <v>5051</v>
      </c>
      <c r="F321" s="2" t="s">
        <v>19</v>
      </c>
      <c r="G321" s="2" t="s">
        <v>60</v>
      </c>
      <c r="H321" s="2">
        <v>1</v>
      </c>
      <c r="I321" s="19">
        <v>2637.73</v>
      </c>
      <c r="J321" s="2" t="s">
        <v>5046</v>
      </c>
      <c r="K321" s="2" t="s">
        <v>16</v>
      </c>
      <c r="L321" s="2">
        <v>5</v>
      </c>
      <c r="M321" s="18">
        <f t="shared" si="82"/>
        <v>2637.73</v>
      </c>
      <c r="T321" t="str">
        <f t="shared" si="83"/>
        <v>Completed</v>
      </c>
      <c r="U321" t="str">
        <f t="shared" si="84"/>
        <v>Yes</v>
      </c>
      <c r="V321" t="str">
        <f t="shared" si="85"/>
        <v>No</v>
      </c>
      <c r="X321">
        <f t="shared" si="86"/>
        <v>619</v>
      </c>
      <c r="Y321">
        <f t="shared" si="87"/>
        <v>468</v>
      </c>
      <c r="Z321" s="18">
        <f t="shared" si="88"/>
        <v>2759712.3299794244</v>
      </c>
      <c r="AA321" s="18">
        <f t="shared" si="89"/>
        <v>330643.50635802455</v>
      </c>
      <c r="AB321" s="17">
        <f t="shared" si="90"/>
        <v>3.8641711229946525</v>
      </c>
      <c r="AC321" s="2" t="s">
        <v>60</v>
      </c>
      <c r="AD321" s="2" t="s">
        <v>19</v>
      </c>
      <c r="AE321" t="str">
        <f t="shared" si="91"/>
        <v>Electronics</v>
      </c>
      <c r="AF321" t="str">
        <f t="shared" si="92"/>
        <v>Electronics</v>
      </c>
      <c r="AG321" t="str" cm="1">
        <f t="array" ref="AG321">INDEX(AD:AD,ROW())</f>
        <v>Electronics</v>
      </c>
      <c r="AH321">
        <f t="shared" si="100"/>
        <v>17</v>
      </c>
      <c r="AI321" t="str">
        <f t="shared" si="93"/>
        <v>Electronics</v>
      </c>
      <c r="AK321">
        <f t="shared" si="94"/>
        <v>2025</v>
      </c>
      <c r="AL321">
        <f t="shared" si="95"/>
        <v>4</v>
      </c>
      <c r="AM321">
        <f t="shared" si="96"/>
        <v>20</v>
      </c>
      <c r="AN321">
        <f t="shared" si="97"/>
        <v>1</v>
      </c>
      <c r="AO321" t="str">
        <f t="shared" si="98"/>
        <v>Weekend</v>
      </c>
      <c r="AR321" s="20">
        <f t="shared" si="99"/>
        <v>0</v>
      </c>
    </row>
    <row r="322" spans="1:44" x14ac:dyDescent="0.35">
      <c r="A322" t="str">
        <f t="shared" si="81"/>
        <v>CUST0321</v>
      </c>
      <c r="B322" s="2" t="s">
        <v>555</v>
      </c>
      <c r="C322" s="4">
        <v>45354</v>
      </c>
      <c r="D322" s="2" t="s">
        <v>556</v>
      </c>
      <c r="E322" t="s">
        <v>5052</v>
      </c>
      <c r="F322" s="2" t="s">
        <v>29</v>
      </c>
      <c r="G322" s="2" t="s">
        <v>5043</v>
      </c>
      <c r="H322" s="2">
        <v>3</v>
      </c>
      <c r="I322" s="19">
        <v>1229.58</v>
      </c>
      <c r="J322" s="2" t="s">
        <v>5046</v>
      </c>
      <c r="K322" s="2" t="s">
        <v>31</v>
      </c>
      <c r="L322" s="2">
        <v>4</v>
      </c>
      <c r="M322" s="18">
        <f t="shared" si="82"/>
        <v>3688.74</v>
      </c>
      <c r="T322" t="str">
        <f t="shared" si="83"/>
        <v>Pending</v>
      </c>
      <c r="U322" t="str">
        <f t="shared" si="84"/>
        <v>No</v>
      </c>
      <c r="V322" t="str">
        <f t="shared" si="85"/>
        <v>Yes</v>
      </c>
      <c r="X322">
        <f t="shared" si="86"/>
        <v>573</v>
      </c>
      <c r="Y322">
        <f t="shared" si="87"/>
        <v>450</v>
      </c>
      <c r="Z322" s="18">
        <f t="shared" si="88"/>
        <v>1892867.2841657216</v>
      </c>
      <c r="AA322" s="18">
        <f t="shared" si="89"/>
        <v>199432.98236095349</v>
      </c>
      <c r="AB322" s="17">
        <f t="shared" si="90"/>
        <v>3.8949824970828471</v>
      </c>
      <c r="AC322" s="2" t="s">
        <v>5043</v>
      </c>
      <c r="AD322" s="2" t="s">
        <v>29</v>
      </c>
      <c r="AE322" t="str">
        <f t="shared" si="91"/>
        <v>Fashion</v>
      </c>
      <c r="AF322" t="str">
        <f t="shared" si="92"/>
        <v>Fashion</v>
      </c>
      <c r="AG322" t="str" cm="1">
        <f t="array" ref="AG322">INDEX(AD:AD,ROW())</f>
        <v>Fashion</v>
      </c>
      <c r="AH322">
        <f t="shared" si="100"/>
        <v>55</v>
      </c>
      <c r="AI322" t="str">
        <f t="shared" si="93"/>
        <v>Fashion</v>
      </c>
      <c r="AK322">
        <f t="shared" si="94"/>
        <v>2024</v>
      </c>
      <c r="AL322">
        <f t="shared" si="95"/>
        <v>3</v>
      </c>
      <c r="AM322">
        <f t="shared" si="96"/>
        <v>3</v>
      </c>
      <c r="AN322">
        <f t="shared" si="97"/>
        <v>1</v>
      </c>
      <c r="AO322" t="str">
        <f t="shared" si="98"/>
        <v>Weekend</v>
      </c>
      <c r="AR322" s="20">
        <f t="shared" si="99"/>
        <v>0</v>
      </c>
    </row>
    <row r="323" spans="1:44" x14ac:dyDescent="0.35">
      <c r="A323" t="str">
        <f t="shared" ref="A323:A386" si="101">"CUST"&amp;TEXT(ROW()-1,"0000")</f>
        <v>CUST0322</v>
      </c>
      <c r="B323" s="2" t="s">
        <v>557</v>
      </c>
      <c r="C323" s="4">
        <v>45090</v>
      </c>
      <c r="D323" s="2" t="s">
        <v>302</v>
      </c>
      <c r="E323" t="s">
        <v>5054</v>
      </c>
      <c r="F323" s="2" t="s">
        <v>19</v>
      </c>
      <c r="G323" s="2" t="s">
        <v>5039</v>
      </c>
      <c r="H323" s="2">
        <v>2</v>
      </c>
      <c r="I323" s="19">
        <v>2587.39</v>
      </c>
      <c r="J323" s="2" t="s">
        <v>5047</v>
      </c>
      <c r="K323" s="2" t="s">
        <v>31</v>
      </c>
      <c r="L323" s="2">
        <v>4</v>
      </c>
      <c r="M323" s="18">
        <f t="shared" ref="M323:M386" si="102">H323*I323</f>
        <v>5174.78</v>
      </c>
      <c r="T323" t="str">
        <f t="shared" ref="T323:T386" si="103">IF(K323="Cancelled","Lost Sale",IF(K323="Pending","Pending","Completed"))</f>
        <v>Pending</v>
      </c>
      <c r="U323" t="str">
        <f t="shared" ref="U323:U386" si="104">IF(AND(K323="Delivered",M323&gt;1000),"Yes","No")</f>
        <v>No</v>
      </c>
      <c r="V323" t="str">
        <f t="shared" ref="V323:V386" si="105">IF(OR(K323="Cancelled",K323="Pending"),"Yes","No")</f>
        <v>Yes</v>
      </c>
      <c r="X323">
        <f t="shared" ref="X323:X386" si="106">COUNTIF($E$2:$E$4701,E323)</f>
        <v>558</v>
      </c>
      <c r="Y323">
        <f t="shared" ref="Y323:Y386" si="107">COUNTIFS($E$2:$E$4701,E323,$K$2:$K$4701,"Delivered")</f>
        <v>430</v>
      </c>
      <c r="Z323" s="18">
        <f t="shared" ref="Z323:Z386" si="108">SUMIF($F$2:$F$4701,F323,$M$2:$M$4701)</f>
        <v>2759712.3299794244</v>
      </c>
      <c r="AA323" s="18">
        <f t="shared" ref="AA323:AA386" si="109">SUMIFS($M$2:$M$4701,$F$2:$F$4701,F323,$K$2:$K$4701,"Pending")</f>
        <v>330643.50635802455</v>
      </c>
      <c r="AB323" s="17">
        <f t="shared" ref="AB323:AB386" si="110">AVERAGEIF($F$2:$F$4701,F323,$L$2:$L$4701)</f>
        <v>3.8641711229946525</v>
      </c>
      <c r="AC323" s="2" t="s">
        <v>5039</v>
      </c>
      <c r="AD323" s="2" t="s">
        <v>19</v>
      </c>
      <c r="AE323" t="str">
        <f t="shared" ref="AE323:AE386" si="111">VLOOKUP(G323,$AC$2:$AD$4738,2,FALSE)</f>
        <v>Electronics</v>
      </c>
      <c r="AF323" t="str">
        <f t="shared" ref="AF323:AF386" si="112">_xlfn.XLOOKUP(G323,AC:AC,AD:AD)</f>
        <v>Electronics</v>
      </c>
      <c r="AG323" t="str" cm="1">
        <f t="array" ref="AG323">INDEX(AD:AD,ROW())</f>
        <v>Electronics</v>
      </c>
      <c r="AH323">
        <f t="shared" si="100"/>
        <v>3</v>
      </c>
      <c r="AI323" t="str">
        <f t="shared" ref="AI323:AI386" si="113">INDEX(AD:AD,MATCH(G323,AC:AC,0))</f>
        <v>Electronics</v>
      </c>
      <c r="AK323">
        <f t="shared" ref="AK323:AK386" si="114">YEAR(C323)</f>
        <v>2023</v>
      </c>
      <c r="AL323">
        <f t="shared" ref="AL323:AL386" si="115">MONTH(C323)</f>
        <v>6</v>
      </c>
      <c r="AM323">
        <f t="shared" ref="AM323:AM386" si="116">DAY(C323)</f>
        <v>13</v>
      </c>
      <c r="AN323">
        <f t="shared" ref="AN323:AN386" si="117">WEEKDAY(C323)</f>
        <v>3</v>
      </c>
      <c r="AO323" t="str">
        <f t="shared" ref="AO323:AO386" si="118">IF(WEEKDAY(C323,2)&gt;5,"Weekend","Weekday")</f>
        <v>Weekday</v>
      </c>
      <c r="AR323" s="20">
        <f t="shared" ref="AR323:AR386" si="119">IF(OR(K323="Cancelled",K323="Returned"),1,0)</f>
        <v>0</v>
      </c>
    </row>
    <row r="324" spans="1:44" x14ac:dyDescent="0.35">
      <c r="A324" t="str">
        <f t="shared" si="101"/>
        <v>CUST0323</v>
      </c>
      <c r="B324" s="2" t="s">
        <v>558</v>
      </c>
      <c r="C324" s="4">
        <v>45623</v>
      </c>
      <c r="D324" s="2" t="s">
        <v>559</v>
      </c>
      <c r="E324" t="s">
        <v>5049</v>
      </c>
      <c r="F324" s="2" t="s">
        <v>42</v>
      </c>
      <c r="G324" s="2" t="s">
        <v>43</v>
      </c>
      <c r="H324" s="2">
        <v>1</v>
      </c>
      <c r="I324" s="19">
        <v>1092.22</v>
      </c>
      <c r="J324" s="2" t="s">
        <v>20</v>
      </c>
      <c r="K324" s="2" t="s">
        <v>16</v>
      </c>
      <c r="L324" s="2">
        <v>2</v>
      </c>
      <c r="M324" s="18">
        <f t="shared" si="102"/>
        <v>1092.22</v>
      </c>
      <c r="T324" t="str">
        <f t="shared" si="103"/>
        <v>Completed</v>
      </c>
      <c r="U324" t="str">
        <f t="shared" si="104"/>
        <v>Yes</v>
      </c>
      <c r="V324" t="str">
        <f t="shared" si="105"/>
        <v>No</v>
      </c>
      <c r="X324">
        <f t="shared" si="106"/>
        <v>595</v>
      </c>
      <c r="Y324">
        <f t="shared" si="107"/>
        <v>444</v>
      </c>
      <c r="Z324" s="18">
        <f t="shared" si="108"/>
        <v>1098537.4901531704</v>
      </c>
      <c r="AA324" s="18">
        <f t="shared" si="109"/>
        <v>96724.388030634553</v>
      </c>
      <c r="AB324" s="17">
        <f t="shared" si="110"/>
        <v>3.9001122334455669</v>
      </c>
      <c r="AC324" s="2" t="s">
        <v>43</v>
      </c>
      <c r="AD324" s="2" t="s">
        <v>42</v>
      </c>
      <c r="AE324" t="str">
        <f t="shared" si="111"/>
        <v>Beauty</v>
      </c>
      <c r="AF324" t="str">
        <f t="shared" si="112"/>
        <v>Beauty</v>
      </c>
      <c r="AG324" t="str" cm="1">
        <f t="array" ref="AG324">INDEX(AD:AD,ROW())</f>
        <v>Beauty</v>
      </c>
      <c r="AH324">
        <f t="shared" si="100"/>
        <v>10</v>
      </c>
      <c r="AI324" t="str">
        <f t="shared" si="113"/>
        <v>Beauty</v>
      </c>
      <c r="AK324">
        <f t="shared" si="114"/>
        <v>2024</v>
      </c>
      <c r="AL324">
        <f t="shared" si="115"/>
        <v>11</v>
      </c>
      <c r="AM324">
        <f t="shared" si="116"/>
        <v>27</v>
      </c>
      <c r="AN324">
        <f t="shared" si="117"/>
        <v>4</v>
      </c>
      <c r="AO324" t="str">
        <f t="shared" si="118"/>
        <v>Weekday</v>
      </c>
      <c r="AR324" s="20">
        <f t="shared" si="119"/>
        <v>0</v>
      </c>
    </row>
    <row r="325" spans="1:44" x14ac:dyDescent="0.35">
      <c r="A325" t="str">
        <f t="shared" si="101"/>
        <v>CUST0324</v>
      </c>
      <c r="B325" s="2" t="s">
        <v>560</v>
      </c>
      <c r="C325" s="4">
        <v>45775</v>
      </c>
      <c r="D325" s="2" t="s">
        <v>353</v>
      </c>
      <c r="E325" t="s">
        <v>5049</v>
      </c>
      <c r="F325" s="2" t="s">
        <v>23</v>
      </c>
      <c r="G325" s="2" t="s">
        <v>24</v>
      </c>
      <c r="H325" s="2">
        <v>1</v>
      </c>
      <c r="I325" s="19">
        <v>450.73</v>
      </c>
      <c r="J325" s="2" t="s">
        <v>50</v>
      </c>
      <c r="K325" s="2" t="s">
        <v>31</v>
      </c>
      <c r="L325" s="2">
        <v>4</v>
      </c>
      <c r="M325" s="18">
        <f t="shared" si="102"/>
        <v>450.73</v>
      </c>
      <c r="T325" t="str">
        <f t="shared" si="103"/>
        <v>Pending</v>
      </c>
      <c r="U325" t="str">
        <f t="shared" si="104"/>
        <v>No</v>
      </c>
      <c r="V325" t="str">
        <f t="shared" si="105"/>
        <v>Yes</v>
      </c>
      <c r="X325">
        <f t="shared" si="106"/>
        <v>595</v>
      </c>
      <c r="Y325">
        <f t="shared" si="107"/>
        <v>444</v>
      </c>
      <c r="Z325" s="18">
        <f t="shared" si="108"/>
        <v>594714.6477588166</v>
      </c>
      <c r="AA325" s="18">
        <f t="shared" si="109"/>
        <v>60882.938065984097</v>
      </c>
      <c r="AB325" s="17">
        <f t="shared" si="110"/>
        <v>3.804733727810651</v>
      </c>
      <c r="AC325" s="2" t="s">
        <v>24</v>
      </c>
      <c r="AD325" s="2" t="s">
        <v>23</v>
      </c>
      <c r="AE325" t="str">
        <f t="shared" si="111"/>
        <v>Books</v>
      </c>
      <c r="AF325" t="str">
        <f t="shared" si="112"/>
        <v>Books</v>
      </c>
      <c r="AG325" t="str" cm="1">
        <f t="array" ref="AG325">INDEX(AD:AD,ROW())</f>
        <v>Books</v>
      </c>
      <c r="AH325">
        <f t="shared" si="100"/>
        <v>4</v>
      </c>
      <c r="AI325" t="str">
        <f t="shared" si="113"/>
        <v>Books</v>
      </c>
      <c r="AK325">
        <f t="shared" si="114"/>
        <v>2025</v>
      </c>
      <c r="AL325">
        <f t="shared" si="115"/>
        <v>4</v>
      </c>
      <c r="AM325">
        <f t="shared" si="116"/>
        <v>28</v>
      </c>
      <c r="AN325">
        <f t="shared" si="117"/>
        <v>2</v>
      </c>
      <c r="AO325" t="str">
        <f t="shared" si="118"/>
        <v>Weekday</v>
      </c>
      <c r="AR325" s="20">
        <f t="shared" si="119"/>
        <v>0</v>
      </c>
    </row>
    <row r="326" spans="1:44" x14ac:dyDescent="0.35">
      <c r="A326" t="str">
        <f t="shared" si="101"/>
        <v>CUST0325</v>
      </c>
      <c r="B326" s="2" t="s">
        <v>561</v>
      </c>
      <c r="C326" s="4">
        <v>45440</v>
      </c>
      <c r="D326" s="2" t="s">
        <v>178</v>
      </c>
      <c r="E326" t="s">
        <v>5052</v>
      </c>
      <c r="F326" s="2" t="s">
        <v>42</v>
      </c>
      <c r="G326" s="2" t="s">
        <v>188</v>
      </c>
      <c r="H326" s="2">
        <v>1</v>
      </c>
      <c r="I326" s="19">
        <v>798.50450765864298</v>
      </c>
      <c r="J326" s="2" t="s">
        <v>15</v>
      </c>
      <c r="K326" s="2" t="s">
        <v>31</v>
      </c>
      <c r="L326" s="2">
        <v>4</v>
      </c>
      <c r="M326" s="18">
        <f t="shared" si="102"/>
        <v>798.50450765864298</v>
      </c>
      <c r="T326" t="str">
        <f t="shared" si="103"/>
        <v>Pending</v>
      </c>
      <c r="U326" t="str">
        <f t="shared" si="104"/>
        <v>No</v>
      </c>
      <c r="V326" t="str">
        <f t="shared" si="105"/>
        <v>Yes</v>
      </c>
      <c r="X326">
        <f t="shared" si="106"/>
        <v>573</v>
      </c>
      <c r="Y326">
        <f t="shared" si="107"/>
        <v>450</v>
      </c>
      <c r="Z326" s="18">
        <f t="shared" si="108"/>
        <v>1098537.4901531704</v>
      </c>
      <c r="AA326" s="18">
        <f t="shared" si="109"/>
        <v>96724.388030634553</v>
      </c>
      <c r="AB326" s="17">
        <f t="shared" si="110"/>
        <v>3.9001122334455669</v>
      </c>
      <c r="AC326" s="2" t="s">
        <v>188</v>
      </c>
      <c r="AD326" s="2" t="s">
        <v>42</v>
      </c>
      <c r="AE326" t="str">
        <f t="shared" si="111"/>
        <v>Beauty</v>
      </c>
      <c r="AF326" t="str">
        <f t="shared" si="112"/>
        <v>Beauty</v>
      </c>
      <c r="AG326" t="str" cm="1">
        <f t="array" ref="AG326">INDEX(AD:AD,ROW())</f>
        <v>Beauty</v>
      </c>
      <c r="AH326">
        <f t="shared" si="100"/>
        <v>80</v>
      </c>
      <c r="AI326" t="str">
        <f t="shared" si="113"/>
        <v>Beauty</v>
      </c>
      <c r="AK326">
        <f t="shared" si="114"/>
        <v>2024</v>
      </c>
      <c r="AL326">
        <f t="shared" si="115"/>
        <v>5</v>
      </c>
      <c r="AM326">
        <f t="shared" si="116"/>
        <v>28</v>
      </c>
      <c r="AN326">
        <f t="shared" si="117"/>
        <v>3</v>
      </c>
      <c r="AO326" t="str">
        <f t="shared" si="118"/>
        <v>Weekday</v>
      </c>
      <c r="AR326" s="20">
        <f t="shared" si="119"/>
        <v>0</v>
      </c>
    </row>
    <row r="327" spans="1:44" x14ac:dyDescent="0.35">
      <c r="A327" t="str">
        <f t="shared" si="101"/>
        <v>CUST0326</v>
      </c>
      <c r="B327" s="2" t="s">
        <v>562</v>
      </c>
      <c r="C327" s="4">
        <v>45747</v>
      </c>
      <c r="D327" s="2" t="s">
        <v>133</v>
      </c>
      <c r="E327" t="s">
        <v>5055</v>
      </c>
      <c r="F327" s="2" t="s">
        <v>19</v>
      </c>
      <c r="G327" s="2" t="s">
        <v>5039</v>
      </c>
      <c r="H327" s="2">
        <v>1</v>
      </c>
      <c r="I327" s="19">
        <v>1640.82</v>
      </c>
      <c r="J327" s="2" t="s">
        <v>50</v>
      </c>
      <c r="K327" s="2" t="s">
        <v>16</v>
      </c>
      <c r="L327" s="2">
        <v>2</v>
      </c>
      <c r="M327" s="18">
        <f t="shared" si="102"/>
        <v>1640.82</v>
      </c>
      <c r="T327" t="str">
        <f t="shared" si="103"/>
        <v>Completed</v>
      </c>
      <c r="U327" t="str">
        <f t="shared" si="104"/>
        <v>Yes</v>
      </c>
      <c r="V327" t="str">
        <f t="shared" si="105"/>
        <v>No</v>
      </c>
      <c r="X327">
        <f t="shared" si="106"/>
        <v>567</v>
      </c>
      <c r="Y327">
        <f t="shared" si="107"/>
        <v>440</v>
      </c>
      <c r="Z327" s="18">
        <f t="shared" si="108"/>
        <v>2759712.3299794244</v>
      </c>
      <c r="AA327" s="18">
        <f t="shared" si="109"/>
        <v>330643.50635802455</v>
      </c>
      <c r="AB327" s="17">
        <f t="shared" si="110"/>
        <v>3.8641711229946525</v>
      </c>
      <c r="AC327" s="2" t="s">
        <v>5039</v>
      </c>
      <c r="AD327" s="2" t="s">
        <v>19</v>
      </c>
      <c r="AE327" t="str">
        <f t="shared" si="111"/>
        <v>Electronics</v>
      </c>
      <c r="AF327" t="str">
        <f t="shared" si="112"/>
        <v>Electronics</v>
      </c>
      <c r="AG327" t="str" cm="1">
        <f t="array" ref="AG327">INDEX(AD:AD,ROW())</f>
        <v>Electronics</v>
      </c>
      <c r="AH327">
        <f t="shared" si="100"/>
        <v>3</v>
      </c>
      <c r="AI327" t="str">
        <f t="shared" si="113"/>
        <v>Electronics</v>
      </c>
      <c r="AK327">
        <f t="shared" si="114"/>
        <v>2025</v>
      </c>
      <c r="AL327">
        <f t="shared" si="115"/>
        <v>3</v>
      </c>
      <c r="AM327">
        <f t="shared" si="116"/>
        <v>31</v>
      </c>
      <c r="AN327">
        <f t="shared" si="117"/>
        <v>2</v>
      </c>
      <c r="AO327" t="str">
        <f t="shared" si="118"/>
        <v>Weekday</v>
      </c>
      <c r="AR327" s="20">
        <f t="shared" si="119"/>
        <v>0</v>
      </c>
    </row>
    <row r="328" spans="1:44" x14ac:dyDescent="0.35">
      <c r="A328" t="str">
        <f t="shared" si="101"/>
        <v>CUST0327</v>
      </c>
      <c r="B328" s="2" t="s">
        <v>563</v>
      </c>
      <c r="C328" s="4">
        <v>45452</v>
      </c>
      <c r="D328" s="2" t="s">
        <v>564</v>
      </c>
      <c r="E328" t="s">
        <v>5052</v>
      </c>
      <c r="F328" s="2" t="s">
        <v>13</v>
      </c>
      <c r="G328" s="2" t="s">
        <v>37</v>
      </c>
      <c r="H328" s="2">
        <v>1</v>
      </c>
      <c r="I328" s="19">
        <v>887.03</v>
      </c>
      <c r="J328" s="2" t="s">
        <v>20</v>
      </c>
      <c r="K328" s="2" t="s">
        <v>103</v>
      </c>
      <c r="L328" s="2">
        <v>5</v>
      </c>
      <c r="M328" s="18">
        <f t="shared" si="102"/>
        <v>887.03</v>
      </c>
      <c r="T328" t="str">
        <f t="shared" si="103"/>
        <v>Lost Sale</v>
      </c>
      <c r="U328" t="str">
        <f t="shared" si="104"/>
        <v>No</v>
      </c>
      <c r="V328" t="str">
        <f t="shared" si="105"/>
        <v>Yes</v>
      </c>
      <c r="X328">
        <f t="shared" si="106"/>
        <v>573</v>
      </c>
      <c r="Y328">
        <f t="shared" si="107"/>
        <v>450</v>
      </c>
      <c r="Z328" s="18">
        <f t="shared" si="108"/>
        <v>1463424.4009529033</v>
      </c>
      <c r="AA328" s="18">
        <f t="shared" si="109"/>
        <v>118285.78776560788</v>
      </c>
      <c r="AB328" s="17">
        <f t="shared" si="110"/>
        <v>3.8140589569160999</v>
      </c>
      <c r="AC328" s="2" t="s">
        <v>37</v>
      </c>
      <c r="AD328" s="2" t="s">
        <v>13</v>
      </c>
      <c r="AE328" t="str">
        <f t="shared" si="111"/>
        <v>Home &amp; Kitchen</v>
      </c>
      <c r="AF328" t="str">
        <f t="shared" si="112"/>
        <v>Home &amp; Kitchen</v>
      </c>
      <c r="AG328" t="str" cm="1">
        <f t="array" ref="AG328">INDEX(AD:AD,ROW())</f>
        <v>Home &amp; Kitchen</v>
      </c>
      <c r="AH328">
        <f t="shared" si="100"/>
        <v>8</v>
      </c>
      <c r="AI328" t="str">
        <f t="shared" si="113"/>
        <v>Home &amp; Kitchen</v>
      </c>
      <c r="AK328">
        <f t="shared" si="114"/>
        <v>2024</v>
      </c>
      <c r="AL328">
        <f t="shared" si="115"/>
        <v>6</v>
      </c>
      <c r="AM328">
        <f t="shared" si="116"/>
        <v>9</v>
      </c>
      <c r="AN328">
        <f t="shared" si="117"/>
        <v>1</v>
      </c>
      <c r="AO328" t="str">
        <f t="shared" si="118"/>
        <v>Weekend</v>
      </c>
      <c r="AR328" s="20">
        <f t="shared" si="119"/>
        <v>1</v>
      </c>
    </row>
    <row r="329" spans="1:44" x14ac:dyDescent="0.35">
      <c r="A329" t="str">
        <f t="shared" si="101"/>
        <v>CUST0328</v>
      </c>
      <c r="B329" s="2" t="s">
        <v>565</v>
      </c>
      <c r="C329" s="4">
        <v>45459</v>
      </c>
      <c r="D329" s="2" t="s">
        <v>566</v>
      </c>
      <c r="E329" t="s">
        <v>5048</v>
      </c>
      <c r="F329" s="2" t="s">
        <v>19</v>
      </c>
      <c r="G329" s="2" t="s">
        <v>128</v>
      </c>
      <c r="H329" s="2">
        <v>1</v>
      </c>
      <c r="I329" s="19">
        <v>735.41</v>
      </c>
      <c r="J329" s="2" t="s">
        <v>15</v>
      </c>
      <c r="K329" s="2" t="s">
        <v>103</v>
      </c>
      <c r="L329" s="2">
        <v>3</v>
      </c>
      <c r="M329" s="18">
        <f t="shared" si="102"/>
        <v>735.41</v>
      </c>
      <c r="T329" t="str">
        <f t="shared" si="103"/>
        <v>Lost Sale</v>
      </c>
      <c r="U329" t="str">
        <f t="shared" si="104"/>
        <v>No</v>
      </c>
      <c r="V329" t="str">
        <f t="shared" si="105"/>
        <v>Yes</v>
      </c>
      <c r="X329">
        <f t="shared" si="106"/>
        <v>590</v>
      </c>
      <c r="Y329">
        <f t="shared" si="107"/>
        <v>451</v>
      </c>
      <c r="Z329" s="18">
        <f t="shared" si="108"/>
        <v>2759712.3299794244</v>
      </c>
      <c r="AA329" s="18">
        <f t="shared" si="109"/>
        <v>330643.50635802455</v>
      </c>
      <c r="AB329" s="17">
        <f t="shared" si="110"/>
        <v>3.8641711229946525</v>
      </c>
      <c r="AC329" s="2" t="s">
        <v>128</v>
      </c>
      <c r="AD329" s="2" t="s">
        <v>19</v>
      </c>
      <c r="AE329" t="str">
        <f t="shared" si="111"/>
        <v>Electronics</v>
      </c>
      <c r="AF329" t="str">
        <f t="shared" si="112"/>
        <v>Electronics</v>
      </c>
      <c r="AG329" t="str" cm="1">
        <f t="array" ref="AG329">INDEX(AD:AD,ROW())</f>
        <v>Electronics</v>
      </c>
      <c r="AH329">
        <f t="shared" ref="AH329:AH392" si="120">MATCH(G329,AC:AC,0)</f>
        <v>48</v>
      </c>
      <c r="AI329" t="str">
        <f t="shared" si="113"/>
        <v>Electronics</v>
      </c>
      <c r="AK329">
        <f t="shared" si="114"/>
        <v>2024</v>
      </c>
      <c r="AL329">
        <f t="shared" si="115"/>
        <v>6</v>
      </c>
      <c r="AM329">
        <f t="shared" si="116"/>
        <v>16</v>
      </c>
      <c r="AN329">
        <f t="shared" si="117"/>
        <v>1</v>
      </c>
      <c r="AO329" t="str">
        <f t="shared" si="118"/>
        <v>Weekend</v>
      </c>
      <c r="AR329" s="20">
        <f t="shared" si="119"/>
        <v>1</v>
      </c>
    </row>
    <row r="330" spans="1:44" x14ac:dyDescent="0.35">
      <c r="A330" t="str">
        <f t="shared" si="101"/>
        <v>CUST0329</v>
      </c>
      <c r="B330" s="2" t="s">
        <v>567</v>
      </c>
      <c r="C330" s="4">
        <v>45284</v>
      </c>
      <c r="D330" s="2" t="s">
        <v>433</v>
      </c>
      <c r="E330" t="s">
        <v>5048</v>
      </c>
      <c r="F330" s="2" t="s">
        <v>23</v>
      </c>
      <c r="G330" s="2" t="s">
        <v>65</v>
      </c>
      <c r="H330" s="2">
        <v>1</v>
      </c>
      <c r="I330" s="19">
        <v>158.09</v>
      </c>
      <c r="J330" s="2" t="s">
        <v>5047</v>
      </c>
      <c r="K330" s="2" t="s">
        <v>16</v>
      </c>
      <c r="L330" s="2">
        <v>4</v>
      </c>
      <c r="M330" s="18">
        <f t="shared" si="102"/>
        <v>158.09</v>
      </c>
      <c r="T330" t="str">
        <f t="shared" si="103"/>
        <v>Completed</v>
      </c>
      <c r="U330" t="str">
        <f t="shared" si="104"/>
        <v>No</v>
      </c>
      <c r="V330" t="str">
        <f t="shared" si="105"/>
        <v>No</v>
      </c>
      <c r="X330">
        <f t="shared" si="106"/>
        <v>590</v>
      </c>
      <c r="Y330">
        <f t="shared" si="107"/>
        <v>451</v>
      </c>
      <c r="Z330" s="18">
        <f t="shared" si="108"/>
        <v>594714.6477588166</v>
      </c>
      <c r="AA330" s="18">
        <f t="shared" si="109"/>
        <v>60882.938065984097</v>
      </c>
      <c r="AB330" s="17">
        <f t="shared" si="110"/>
        <v>3.804733727810651</v>
      </c>
      <c r="AC330" s="2" t="s">
        <v>65</v>
      </c>
      <c r="AD330" s="2" t="s">
        <v>23</v>
      </c>
      <c r="AE330" t="str">
        <f t="shared" si="111"/>
        <v>Books</v>
      </c>
      <c r="AF330" t="str">
        <f t="shared" si="112"/>
        <v>Books</v>
      </c>
      <c r="AG330" t="str" cm="1">
        <f t="array" ref="AG330">INDEX(AD:AD,ROW())</f>
        <v>Books</v>
      </c>
      <c r="AH330">
        <f t="shared" si="120"/>
        <v>19</v>
      </c>
      <c r="AI330" t="str">
        <f t="shared" si="113"/>
        <v>Books</v>
      </c>
      <c r="AK330">
        <f t="shared" si="114"/>
        <v>2023</v>
      </c>
      <c r="AL330">
        <f t="shared" si="115"/>
        <v>12</v>
      </c>
      <c r="AM330">
        <f t="shared" si="116"/>
        <v>24</v>
      </c>
      <c r="AN330">
        <f t="shared" si="117"/>
        <v>1</v>
      </c>
      <c r="AO330" t="str">
        <f t="shared" si="118"/>
        <v>Weekend</v>
      </c>
      <c r="AR330" s="20">
        <f t="shared" si="119"/>
        <v>0</v>
      </c>
    </row>
    <row r="331" spans="1:44" x14ac:dyDescent="0.35">
      <c r="A331" t="str">
        <f t="shared" si="101"/>
        <v>CUST0330</v>
      </c>
      <c r="B331" s="2" t="s">
        <v>568</v>
      </c>
      <c r="C331" s="4">
        <v>45149</v>
      </c>
      <c r="D331" s="2" t="s">
        <v>507</v>
      </c>
      <c r="E331" t="s">
        <v>5048</v>
      </c>
      <c r="F331" s="2" t="s">
        <v>23</v>
      </c>
      <c r="G331" s="2" t="s">
        <v>46</v>
      </c>
      <c r="H331" s="2">
        <v>1</v>
      </c>
      <c r="I331" s="19">
        <v>170.81</v>
      </c>
      <c r="J331" s="2" t="s">
        <v>20</v>
      </c>
      <c r="K331" s="2" t="s">
        <v>16</v>
      </c>
      <c r="L331" s="2">
        <v>3</v>
      </c>
      <c r="M331" s="18">
        <f t="shared" si="102"/>
        <v>170.81</v>
      </c>
      <c r="T331" t="str">
        <f t="shared" si="103"/>
        <v>Completed</v>
      </c>
      <c r="U331" t="str">
        <f t="shared" si="104"/>
        <v>No</v>
      </c>
      <c r="V331" t="str">
        <f t="shared" si="105"/>
        <v>No</v>
      </c>
      <c r="X331">
        <f t="shared" si="106"/>
        <v>590</v>
      </c>
      <c r="Y331">
        <f t="shared" si="107"/>
        <v>451</v>
      </c>
      <c r="Z331" s="18">
        <f t="shared" si="108"/>
        <v>594714.6477588166</v>
      </c>
      <c r="AA331" s="18">
        <f t="shared" si="109"/>
        <v>60882.938065984097</v>
      </c>
      <c r="AB331" s="17">
        <f t="shared" si="110"/>
        <v>3.804733727810651</v>
      </c>
      <c r="AC331" s="2" t="s">
        <v>46</v>
      </c>
      <c r="AD331" s="2" t="s">
        <v>23</v>
      </c>
      <c r="AE331" t="str">
        <f t="shared" si="111"/>
        <v>Books</v>
      </c>
      <c r="AF331" t="str">
        <f t="shared" si="112"/>
        <v>Books</v>
      </c>
      <c r="AG331" t="str" cm="1">
        <f t="array" ref="AG331">INDEX(AD:AD,ROW())</f>
        <v>Books</v>
      </c>
      <c r="AH331">
        <f t="shared" si="120"/>
        <v>11</v>
      </c>
      <c r="AI331" t="str">
        <f t="shared" si="113"/>
        <v>Books</v>
      </c>
      <c r="AK331">
        <f t="shared" si="114"/>
        <v>2023</v>
      </c>
      <c r="AL331">
        <f t="shared" si="115"/>
        <v>8</v>
      </c>
      <c r="AM331">
        <f t="shared" si="116"/>
        <v>11</v>
      </c>
      <c r="AN331">
        <f t="shared" si="117"/>
        <v>6</v>
      </c>
      <c r="AO331" t="str">
        <f t="shared" si="118"/>
        <v>Weekday</v>
      </c>
      <c r="AR331" s="20">
        <f t="shared" si="119"/>
        <v>0</v>
      </c>
    </row>
    <row r="332" spans="1:44" x14ac:dyDescent="0.35">
      <c r="A332" t="str">
        <f t="shared" si="101"/>
        <v>CUST0331</v>
      </c>
      <c r="B332" s="2" t="s">
        <v>569</v>
      </c>
      <c r="C332" s="4">
        <v>44966</v>
      </c>
      <c r="D332" s="2" t="s">
        <v>127</v>
      </c>
      <c r="E332" t="s">
        <v>5054</v>
      </c>
      <c r="F332" s="2" t="s">
        <v>42</v>
      </c>
      <c r="G332" s="2" t="s">
        <v>5044</v>
      </c>
      <c r="H332" s="2">
        <v>2</v>
      </c>
      <c r="I332" s="19">
        <v>836.72</v>
      </c>
      <c r="J332" s="2" t="s">
        <v>50</v>
      </c>
      <c r="K332" s="2" t="s">
        <v>103</v>
      </c>
      <c r="L332" s="31"/>
      <c r="M332" s="18">
        <f t="shared" si="102"/>
        <v>1673.44</v>
      </c>
      <c r="T332" t="str">
        <f t="shared" si="103"/>
        <v>Lost Sale</v>
      </c>
      <c r="U332" t="str">
        <f t="shared" si="104"/>
        <v>No</v>
      </c>
      <c r="V332" t="str">
        <f t="shared" si="105"/>
        <v>Yes</v>
      </c>
      <c r="X332">
        <f t="shared" si="106"/>
        <v>558</v>
      </c>
      <c r="Y332">
        <f t="shared" si="107"/>
        <v>430</v>
      </c>
      <c r="Z332" s="18">
        <f t="shared" si="108"/>
        <v>1098537.4901531704</v>
      </c>
      <c r="AA332" s="18">
        <f t="shared" si="109"/>
        <v>96724.388030634553</v>
      </c>
      <c r="AB332" s="17">
        <f t="shared" si="110"/>
        <v>3.9001122334455669</v>
      </c>
      <c r="AC332" s="2" t="s">
        <v>5044</v>
      </c>
      <c r="AD332" s="2" t="s">
        <v>42</v>
      </c>
      <c r="AE332" t="str">
        <f t="shared" si="111"/>
        <v>Beauty</v>
      </c>
      <c r="AF332" t="str">
        <f t="shared" si="112"/>
        <v>Beauty</v>
      </c>
      <c r="AG332" t="str" cm="1">
        <f t="array" ref="AG332">INDEX(AD:AD,ROW())</f>
        <v>Beauty</v>
      </c>
      <c r="AH332">
        <f t="shared" si="120"/>
        <v>64</v>
      </c>
      <c r="AI332" t="str">
        <f t="shared" si="113"/>
        <v>Beauty</v>
      </c>
      <c r="AK332">
        <f t="shared" si="114"/>
        <v>2023</v>
      </c>
      <c r="AL332">
        <f t="shared" si="115"/>
        <v>2</v>
      </c>
      <c r="AM332">
        <f t="shared" si="116"/>
        <v>9</v>
      </c>
      <c r="AN332">
        <f t="shared" si="117"/>
        <v>5</v>
      </c>
      <c r="AO332" t="str">
        <f t="shared" si="118"/>
        <v>Weekday</v>
      </c>
      <c r="AR332" s="20">
        <f t="shared" si="119"/>
        <v>1</v>
      </c>
    </row>
    <row r="333" spans="1:44" x14ac:dyDescent="0.35">
      <c r="A333" t="str">
        <f t="shared" si="101"/>
        <v>CUST0332</v>
      </c>
      <c r="B333" s="2" t="s">
        <v>570</v>
      </c>
      <c r="C333" s="4">
        <v>45196</v>
      </c>
      <c r="D333" s="2" t="s">
        <v>256</v>
      </c>
      <c r="E333" t="s">
        <v>5053</v>
      </c>
      <c r="F333" s="2" t="s">
        <v>42</v>
      </c>
      <c r="G333" s="2" t="s">
        <v>43</v>
      </c>
      <c r="H333" s="2">
        <v>2</v>
      </c>
      <c r="I333" s="19">
        <v>1152.1600000000001</v>
      </c>
      <c r="J333" s="2" t="s">
        <v>5046</v>
      </c>
      <c r="K333" s="2" t="s">
        <v>16</v>
      </c>
      <c r="L333" s="2">
        <v>5</v>
      </c>
      <c r="M333" s="18">
        <f t="shared" si="102"/>
        <v>2304.3200000000002</v>
      </c>
      <c r="T333" t="str">
        <f t="shared" si="103"/>
        <v>Completed</v>
      </c>
      <c r="U333" t="str">
        <f t="shared" si="104"/>
        <v>Yes</v>
      </c>
      <c r="V333" t="str">
        <f t="shared" si="105"/>
        <v>No</v>
      </c>
      <c r="X333">
        <f t="shared" si="106"/>
        <v>559</v>
      </c>
      <c r="Y333">
        <f t="shared" si="107"/>
        <v>408</v>
      </c>
      <c r="Z333" s="18">
        <f t="shared" si="108"/>
        <v>1098537.4901531704</v>
      </c>
      <c r="AA333" s="18">
        <f t="shared" si="109"/>
        <v>96724.388030634553</v>
      </c>
      <c r="AB333" s="17">
        <f t="shared" si="110"/>
        <v>3.9001122334455669</v>
      </c>
      <c r="AC333" s="2" t="s">
        <v>43</v>
      </c>
      <c r="AD333" s="2" t="s">
        <v>42</v>
      </c>
      <c r="AE333" t="str">
        <f t="shared" si="111"/>
        <v>Beauty</v>
      </c>
      <c r="AF333" t="str">
        <f t="shared" si="112"/>
        <v>Beauty</v>
      </c>
      <c r="AG333" t="str" cm="1">
        <f t="array" ref="AG333">INDEX(AD:AD,ROW())</f>
        <v>Beauty</v>
      </c>
      <c r="AH333">
        <f t="shared" si="120"/>
        <v>10</v>
      </c>
      <c r="AI333" t="str">
        <f t="shared" si="113"/>
        <v>Beauty</v>
      </c>
      <c r="AK333">
        <f t="shared" si="114"/>
        <v>2023</v>
      </c>
      <c r="AL333">
        <f t="shared" si="115"/>
        <v>9</v>
      </c>
      <c r="AM333">
        <f t="shared" si="116"/>
        <v>27</v>
      </c>
      <c r="AN333">
        <f t="shared" si="117"/>
        <v>4</v>
      </c>
      <c r="AO333" t="str">
        <f t="shared" si="118"/>
        <v>Weekday</v>
      </c>
      <c r="AR333" s="20">
        <f t="shared" si="119"/>
        <v>0</v>
      </c>
    </row>
    <row r="334" spans="1:44" x14ac:dyDescent="0.35">
      <c r="A334" t="str">
        <f t="shared" si="101"/>
        <v>CUST0333</v>
      </c>
      <c r="B334" s="2" t="s">
        <v>571</v>
      </c>
      <c r="C334" s="4">
        <v>45219</v>
      </c>
      <c r="D334" s="2" t="s">
        <v>572</v>
      </c>
      <c r="E334" t="s">
        <v>5052</v>
      </c>
      <c r="F334" s="2" t="s">
        <v>42</v>
      </c>
      <c r="G334" s="2" t="s">
        <v>5042</v>
      </c>
      <c r="H334" s="2">
        <v>1</v>
      </c>
      <c r="I334" s="19">
        <v>1233.72</v>
      </c>
      <c r="J334" s="2" t="s">
        <v>5047</v>
      </c>
      <c r="K334" s="2" t="s">
        <v>16</v>
      </c>
      <c r="L334" s="2">
        <v>5</v>
      </c>
      <c r="M334" s="18">
        <f t="shared" si="102"/>
        <v>1233.72</v>
      </c>
      <c r="T334" t="str">
        <f t="shared" si="103"/>
        <v>Completed</v>
      </c>
      <c r="U334" t="str">
        <f t="shared" si="104"/>
        <v>Yes</v>
      </c>
      <c r="V334" t="str">
        <f t="shared" si="105"/>
        <v>No</v>
      </c>
      <c r="X334">
        <f t="shared" si="106"/>
        <v>573</v>
      </c>
      <c r="Y334">
        <f t="shared" si="107"/>
        <v>450</v>
      </c>
      <c r="Z334" s="18">
        <f t="shared" si="108"/>
        <v>1098537.4901531704</v>
      </c>
      <c r="AA334" s="18">
        <f t="shared" si="109"/>
        <v>96724.388030634553</v>
      </c>
      <c r="AB334" s="17">
        <f t="shared" si="110"/>
        <v>3.9001122334455669</v>
      </c>
      <c r="AC334" s="2" t="s">
        <v>5042</v>
      </c>
      <c r="AD334" s="2" t="s">
        <v>42</v>
      </c>
      <c r="AE334" t="str">
        <f t="shared" si="111"/>
        <v>Beauty</v>
      </c>
      <c r="AF334" t="str">
        <f t="shared" si="112"/>
        <v>Beauty</v>
      </c>
      <c r="AG334" t="str" cm="1">
        <f t="array" ref="AG334">INDEX(AD:AD,ROW())</f>
        <v>Beauty</v>
      </c>
      <c r="AH334">
        <f t="shared" si="120"/>
        <v>18</v>
      </c>
      <c r="AI334" t="str">
        <f t="shared" si="113"/>
        <v>Beauty</v>
      </c>
      <c r="AK334">
        <f t="shared" si="114"/>
        <v>2023</v>
      </c>
      <c r="AL334">
        <f t="shared" si="115"/>
        <v>10</v>
      </c>
      <c r="AM334">
        <f t="shared" si="116"/>
        <v>20</v>
      </c>
      <c r="AN334">
        <f t="shared" si="117"/>
        <v>6</v>
      </c>
      <c r="AO334" t="str">
        <f t="shared" si="118"/>
        <v>Weekday</v>
      </c>
      <c r="AR334" s="20">
        <f t="shared" si="119"/>
        <v>0</v>
      </c>
    </row>
    <row r="335" spans="1:44" x14ac:dyDescent="0.35">
      <c r="A335" t="str">
        <f t="shared" si="101"/>
        <v>CUST0334</v>
      </c>
      <c r="B335" s="2" t="s">
        <v>573</v>
      </c>
      <c r="C335" s="4">
        <v>45643</v>
      </c>
      <c r="D335" s="2" t="s">
        <v>415</v>
      </c>
      <c r="E335" t="s">
        <v>5050</v>
      </c>
      <c r="F335" s="2" t="s">
        <v>13</v>
      </c>
      <c r="G335" s="2" t="s">
        <v>34</v>
      </c>
      <c r="H335" s="2">
        <v>1</v>
      </c>
      <c r="I335" s="19">
        <v>1916.1</v>
      </c>
      <c r="J335" s="2" t="s">
        <v>5047</v>
      </c>
      <c r="K335" s="2" t="s">
        <v>16</v>
      </c>
      <c r="L335" s="2">
        <v>4</v>
      </c>
      <c r="M335" s="18">
        <f t="shared" si="102"/>
        <v>1916.1</v>
      </c>
      <c r="T335" t="str">
        <f t="shared" si="103"/>
        <v>Completed</v>
      </c>
      <c r="U335" t="str">
        <f t="shared" si="104"/>
        <v>Yes</v>
      </c>
      <c r="V335" t="str">
        <f t="shared" si="105"/>
        <v>No</v>
      </c>
      <c r="X335">
        <f t="shared" si="106"/>
        <v>589</v>
      </c>
      <c r="Y335">
        <f t="shared" si="107"/>
        <v>426</v>
      </c>
      <c r="Z335" s="18">
        <f t="shared" si="108"/>
        <v>1463424.4009529033</v>
      </c>
      <c r="AA335" s="18">
        <f t="shared" si="109"/>
        <v>118285.78776560788</v>
      </c>
      <c r="AB335" s="17">
        <f t="shared" si="110"/>
        <v>3.8140589569160999</v>
      </c>
      <c r="AC335" s="2" t="s">
        <v>34</v>
      </c>
      <c r="AD335" s="2" t="s">
        <v>13</v>
      </c>
      <c r="AE335" t="str">
        <f t="shared" si="111"/>
        <v>Home &amp; Kitchen</v>
      </c>
      <c r="AF335" t="str">
        <f t="shared" si="112"/>
        <v>Home &amp; Kitchen</v>
      </c>
      <c r="AG335" t="str" cm="1">
        <f t="array" ref="AG335">INDEX(AD:AD,ROW())</f>
        <v>Home &amp; Kitchen</v>
      </c>
      <c r="AH335">
        <f t="shared" si="120"/>
        <v>7</v>
      </c>
      <c r="AI335" t="str">
        <f t="shared" si="113"/>
        <v>Home &amp; Kitchen</v>
      </c>
      <c r="AK335">
        <f t="shared" si="114"/>
        <v>2024</v>
      </c>
      <c r="AL335">
        <f t="shared" si="115"/>
        <v>12</v>
      </c>
      <c r="AM335">
        <f t="shared" si="116"/>
        <v>17</v>
      </c>
      <c r="AN335">
        <f t="shared" si="117"/>
        <v>3</v>
      </c>
      <c r="AO335" t="str">
        <f t="shared" si="118"/>
        <v>Weekday</v>
      </c>
      <c r="AR335" s="20">
        <f t="shared" si="119"/>
        <v>0</v>
      </c>
    </row>
    <row r="336" spans="1:44" x14ac:dyDescent="0.35">
      <c r="A336" t="str">
        <f t="shared" si="101"/>
        <v>CUST0335</v>
      </c>
      <c r="B336" s="2" t="s">
        <v>574</v>
      </c>
      <c r="C336" s="4">
        <v>45158</v>
      </c>
      <c r="D336" s="2" t="s">
        <v>575</v>
      </c>
      <c r="E336" t="s">
        <v>5054</v>
      </c>
      <c r="F336" s="2" t="s">
        <v>13</v>
      </c>
      <c r="G336" s="2" t="s">
        <v>37</v>
      </c>
      <c r="H336" s="2">
        <v>2</v>
      </c>
      <c r="I336" s="19">
        <v>1912.31</v>
      </c>
      <c r="J336" s="2" t="s">
        <v>5047</v>
      </c>
      <c r="K336" s="2" t="s">
        <v>16</v>
      </c>
      <c r="L336" s="2">
        <v>2</v>
      </c>
      <c r="M336" s="18">
        <f t="shared" si="102"/>
        <v>3824.62</v>
      </c>
      <c r="T336" t="str">
        <f t="shared" si="103"/>
        <v>Completed</v>
      </c>
      <c r="U336" t="str">
        <f t="shared" si="104"/>
        <v>Yes</v>
      </c>
      <c r="V336" t="str">
        <f t="shared" si="105"/>
        <v>No</v>
      </c>
      <c r="X336">
        <f t="shared" si="106"/>
        <v>558</v>
      </c>
      <c r="Y336">
        <f t="shared" si="107"/>
        <v>430</v>
      </c>
      <c r="Z336" s="18">
        <f t="shared" si="108"/>
        <v>1463424.4009529033</v>
      </c>
      <c r="AA336" s="18">
        <f t="shared" si="109"/>
        <v>118285.78776560788</v>
      </c>
      <c r="AB336" s="17">
        <f t="shared" si="110"/>
        <v>3.8140589569160999</v>
      </c>
      <c r="AC336" s="2" t="s">
        <v>37</v>
      </c>
      <c r="AD336" s="2" t="s">
        <v>13</v>
      </c>
      <c r="AE336" t="str">
        <f t="shared" si="111"/>
        <v>Home &amp; Kitchen</v>
      </c>
      <c r="AF336" t="str">
        <f t="shared" si="112"/>
        <v>Home &amp; Kitchen</v>
      </c>
      <c r="AG336" t="str" cm="1">
        <f t="array" ref="AG336">INDEX(AD:AD,ROW())</f>
        <v>Home &amp; Kitchen</v>
      </c>
      <c r="AH336">
        <f t="shared" si="120"/>
        <v>8</v>
      </c>
      <c r="AI336" t="str">
        <f t="shared" si="113"/>
        <v>Home &amp; Kitchen</v>
      </c>
      <c r="AK336">
        <f t="shared" si="114"/>
        <v>2023</v>
      </c>
      <c r="AL336">
        <f t="shared" si="115"/>
        <v>8</v>
      </c>
      <c r="AM336">
        <f t="shared" si="116"/>
        <v>20</v>
      </c>
      <c r="AN336">
        <f t="shared" si="117"/>
        <v>1</v>
      </c>
      <c r="AO336" t="str">
        <f t="shared" si="118"/>
        <v>Weekend</v>
      </c>
      <c r="AR336" s="20">
        <f t="shared" si="119"/>
        <v>0</v>
      </c>
    </row>
    <row r="337" spans="1:44" x14ac:dyDescent="0.35">
      <c r="A337" t="str">
        <f t="shared" si="101"/>
        <v>CUST0336</v>
      </c>
      <c r="B337" s="2" t="s">
        <v>576</v>
      </c>
      <c r="C337" s="4">
        <v>45118</v>
      </c>
      <c r="D337" s="2" t="s">
        <v>577</v>
      </c>
      <c r="E337" t="s">
        <v>5052</v>
      </c>
      <c r="F337" s="2" t="s">
        <v>29</v>
      </c>
      <c r="G337" s="2" t="s">
        <v>138</v>
      </c>
      <c r="H337" s="2">
        <v>1</v>
      </c>
      <c r="I337" s="19">
        <v>1217.76</v>
      </c>
      <c r="J337" s="2" t="s">
        <v>5046</v>
      </c>
      <c r="K337" s="2" t="s">
        <v>16</v>
      </c>
      <c r="L337" s="2">
        <v>4</v>
      </c>
      <c r="M337" s="18">
        <f t="shared" si="102"/>
        <v>1217.76</v>
      </c>
      <c r="T337" t="str">
        <f t="shared" si="103"/>
        <v>Completed</v>
      </c>
      <c r="U337" t="str">
        <f t="shared" si="104"/>
        <v>Yes</v>
      </c>
      <c r="V337" t="str">
        <f t="shared" si="105"/>
        <v>No</v>
      </c>
      <c r="X337">
        <f t="shared" si="106"/>
        <v>573</v>
      </c>
      <c r="Y337">
        <f t="shared" si="107"/>
        <v>450</v>
      </c>
      <c r="Z337" s="18">
        <f t="shared" si="108"/>
        <v>1892867.2841657216</v>
      </c>
      <c r="AA337" s="18">
        <f t="shared" si="109"/>
        <v>199432.98236095349</v>
      </c>
      <c r="AB337" s="17">
        <f t="shared" si="110"/>
        <v>3.8949824970828471</v>
      </c>
      <c r="AC337" s="2" t="s">
        <v>138</v>
      </c>
      <c r="AD337" s="2" t="s">
        <v>29</v>
      </c>
      <c r="AE337" t="str">
        <f t="shared" si="111"/>
        <v>Fashion</v>
      </c>
      <c r="AF337" t="str">
        <f t="shared" si="112"/>
        <v>Fashion</v>
      </c>
      <c r="AG337" t="str" cm="1">
        <f t="array" ref="AG337">INDEX(AD:AD,ROW())</f>
        <v>Fashion</v>
      </c>
      <c r="AH337">
        <f t="shared" si="120"/>
        <v>53</v>
      </c>
      <c r="AI337" t="str">
        <f t="shared" si="113"/>
        <v>Fashion</v>
      </c>
      <c r="AK337">
        <f t="shared" si="114"/>
        <v>2023</v>
      </c>
      <c r="AL337">
        <f t="shared" si="115"/>
        <v>7</v>
      </c>
      <c r="AM337">
        <f t="shared" si="116"/>
        <v>11</v>
      </c>
      <c r="AN337">
        <f t="shared" si="117"/>
        <v>3</v>
      </c>
      <c r="AO337" t="str">
        <f t="shared" si="118"/>
        <v>Weekday</v>
      </c>
      <c r="AR337" s="20">
        <f t="shared" si="119"/>
        <v>0</v>
      </c>
    </row>
    <row r="338" spans="1:44" x14ac:dyDescent="0.35">
      <c r="A338" t="str">
        <f t="shared" si="101"/>
        <v>CUST0337</v>
      </c>
      <c r="B338" s="2" t="s">
        <v>578</v>
      </c>
      <c r="C338" s="4">
        <v>45178</v>
      </c>
      <c r="D338" s="2" t="s">
        <v>246</v>
      </c>
      <c r="E338" t="s">
        <v>5049</v>
      </c>
      <c r="F338" s="2" t="s">
        <v>23</v>
      </c>
      <c r="G338" s="2" t="s">
        <v>65</v>
      </c>
      <c r="H338" s="2">
        <v>1</v>
      </c>
      <c r="I338" s="19">
        <v>457.93</v>
      </c>
      <c r="J338" s="2" t="s">
        <v>20</v>
      </c>
      <c r="K338" s="2" t="s">
        <v>103</v>
      </c>
      <c r="L338" s="2">
        <v>5</v>
      </c>
      <c r="M338" s="18">
        <f t="shared" si="102"/>
        <v>457.93</v>
      </c>
      <c r="T338" t="str">
        <f t="shared" si="103"/>
        <v>Lost Sale</v>
      </c>
      <c r="U338" t="str">
        <f t="shared" si="104"/>
        <v>No</v>
      </c>
      <c r="V338" t="str">
        <f t="shared" si="105"/>
        <v>Yes</v>
      </c>
      <c r="X338">
        <f t="shared" si="106"/>
        <v>595</v>
      </c>
      <c r="Y338">
        <f t="shared" si="107"/>
        <v>444</v>
      </c>
      <c r="Z338" s="18">
        <f t="shared" si="108"/>
        <v>594714.6477588166</v>
      </c>
      <c r="AA338" s="18">
        <f t="shared" si="109"/>
        <v>60882.938065984097</v>
      </c>
      <c r="AB338" s="17">
        <f t="shared" si="110"/>
        <v>3.804733727810651</v>
      </c>
      <c r="AC338" s="2" t="s">
        <v>65</v>
      </c>
      <c r="AD338" s="2" t="s">
        <v>23</v>
      </c>
      <c r="AE338" t="str">
        <f t="shared" si="111"/>
        <v>Books</v>
      </c>
      <c r="AF338" t="str">
        <f t="shared" si="112"/>
        <v>Books</v>
      </c>
      <c r="AG338" t="str" cm="1">
        <f t="array" ref="AG338">INDEX(AD:AD,ROW())</f>
        <v>Books</v>
      </c>
      <c r="AH338">
        <f t="shared" si="120"/>
        <v>19</v>
      </c>
      <c r="AI338" t="str">
        <f t="shared" si="113"/>
        <v>Books</v>
      </c>
      <c r="AK338">
        <f t="shared" si="114"/>
        <v>2023</v>
      </c>
      <c r="AL338">
        <f t="shared" si="115"/>
        <v>9</v>
      </c>
      <c r="AM338">
        <f t="shared" si="116"/>
        <v>9</v>
      </c>
      <c r="AN338">
        <f t="shared" si="117"/>
        <v>7</v>
      </c>
      <c r="AO338" t="str">
        <f t="shared" si="118"/>
        <v>Weekend</v>
      </c>
      <c r="AR338" s="20">
        <f t="shared" si="119"/>
        <v>1</v>
      </c>
    </row>
    <row r="339" spans="1:44" x14ac:dyDescent="0.35">
      <c r="A339" t="str">
        <f t="shared" si="101"/>
        <v>CUST0338</v>
      </c>
      <c r="B339" s="2" t="s">
        <v>579</v>
      </c>
      <c r="C339" s="4">
        <v>45671</v>
      </c>
      <c r="D339" s="2" t="s">
        <v>539</v>
      </c>
      <c r="E339" t="s">
        <v>5053</v>
      </c>
      <c r="F339" s="2" t="s">
        <v>23</v>
      </c>
      <c r="G339" s="2" t="s">
        <v>46</v>
      </c>
      <c r="H339" s="2">
        <v>1</v>
      </c>
      <c r="I339" s="19">
        <v>468.94</v>
      </c>
      <c r="J339" s="2" t="s">
        <v>5047</v>
      </c>
      <c r="K339" s="2" t="s">
        <v>31</v>
      </c>
      <c r="L339" s="2">
        <v>4</v>
      </c>
      <c r="M339" s="18">
        <f t="shared" si="102"/>
        <v>468.94</v>
      </c>
      <c r="T339" t="str">
        <f t="shared" si="103"/>
        <v>Pending</v>
      </c>
      <c r="U339" t="str">
        <f t="shared" si="104"/>
        <v>No</v>
      </c>
      <c r="V339" t="str">
        <f t="shared" si="105"/>
        <v>Yes</v>
      </c>
      <c r="X339">
        <f t="shared" si="106"/>
        <v>559</v>
      </c>
      <c r="Y339">
        <f t="shared" si="107"/>
        <v>408</v>
      </c>
      <c r="Z339" s="18">
        <f t="shared" si="108"/>
        <v>594714.6477588166</v>
      </c>
      <c r="AA339" s="18">
        <f t="shared" si="109"/>
        <v>60882.938065984097</v>
      </c>
      <c r="AB339" s="17">
        <f t="shared" si="110"/>
        <v>3.804733727810651</v>
      </c>
      <c r="AC339" s="2" t="s">
        <v>46</v>
      </c>
      <c r="AD339" s="2" t="s">
        <v>23</v>
      </c>
      <c r="AE339" t="str">
        <f t="shared" si="111"/>
        <v>Books</v>
      </c>
      <c r="AF339" t="str">
        <f t="shared" si="112"/>
        <v>Books</v>
      </c>
      <c r="AG339" t="str" cm="1">
        <f t="array" ref="AG339">INDEX(AD:AD,ROW())</f>
        <v>Books</v>
      </c>
      <c r="AH339">
        <f t="shared" si="120"/>
        <v>11</v>
      </c>
      <c r="AI339" t="str">
        <f t="shared" si="113"/>
        <v>Books</v>
      </c>
      <c r="AK339">
        <f t="shared" si="114"/>
        <v>2025</v>
      </c>
      <c r="AL339">
        <f t="shared" si="115"/>
        <v>1</v>
      </c>
      <c r="AM339">
        <f t="shared" si="116"/>
        <v>14</v>
      </c>
      <c r="AN339">
        <f t="shared" si="117"/>
        <v>3</v>
      </c>
      <c r="AO339" t="str">
        <f t="shared" si="118"/>
        <v>Weekday</v>
      </c>
      <c r="AR339" s="20">
        <f t="shared" si="119"/>
        <v>0</v>
      </c>
    </row>
    <row r="340" spans="1:44" x14ac:dyDescent="0.35">
      <c r="A340" t="str">
        <f t="shared" si="101"/>
        <v>CUST0339</v>
      </c>
      <c r="B340" s="2" t="s">
        <v>580</v>
      </c>
      <c r="C340" s="4">
        <v>45244</v>
      </c>
      <c r="D340" s="2" t="s">
        <v>357</v>
      </c>
      <c r="E340" t="s">
        <v>5053</v>
      </c>
      <c r="F340" s="2" t="s">
        <v>13</v>
      </c>
      <c r="G340" s="2" t="s">
        <v>14</v>
      </c>
      <c r="H340" s="2">
        <v>1</v>
      </c>
      <c r="I340" s="19">
        <v>1068.9477656078857</v>
      </c>
      <c r="J340" s="2" t="s">
        <v>15</v>
      </c>
      <c r="K340" s="2" t="s">
        <v>16</v>
      </c>
      <c r="L340" s="2">
        <v>5</v>
      </c>
      <c r="M340" s="18">
        <f t="shared" si="102"/>
        <v>1068.9477656078857</v>
      </c>
      <c r="T340" t="str">
        <f t="shared" si="103"/>
        <v>Completed</v>
      </c>
      <c r="U340" t="str">
        <f t="shared" si="104"/>
        <v>Yes</v>
      </c>
      <c r="V340" t="str">
        <f t="shared" si="105"/>
        <v>No</v>
      </c>
      <c r="X340">
        <f t="shared" si="106"/>
        <v>559</v>
      </c>
      <c r="Y340">
        <f t="shared" si="107"/>
        <v>408</v>
      </c>
      <c r="Z340" s="18">
        <f t="shared" si="108"/>
        <v>1463424.4009529033</v>
      </c>
      <c r="AA340" s="18">
        <f t="shared" si="109"/>
        <v>118285.78776560788</v>
      </c>
      <c r="AB340" s="17">
        <f t="shared" si="110"/>
        <v>3.8140589569160999</v>
      </c>
      <c r="AC340" s="2" t="s">
        <v>14</v>
      </c>
      <c r="AD340" s="2" t="s">
        <v>13</v>
      </c>
      <c r="AE340" t="str">
        <f t="shared" si="111"/>
        <v>Home &amp; Kitchen</v>
      </c>
      <c r="AF340" t="str">
        <f t="shared" si="112"/>
        <v>Home &amp; Kitchen</v>
      </c>
      <c r="AG340" t="str" cm="1">
        <f t="array" ref="AG340">INDEX(AD:AD,ROW())</f>
        <v>Home &amp; Kitchen</v>
      </c>
      <c r="AH340">
        <f t="shared" si="120"/>
        <v>2</v>
      </c>
      <c r="AI340" t="str">
        <f t="shared" si="113"/>
        <v>Home &amp; Kitchen</v>
      </c>
      <c r="AK340">
        <f t="shared" si="114"/>
        <v>2023</v>
      </c>
      <c r="AL340">
        <f t="shared" si="115"/>
        <v>11</v>
      </c>
      <c r="AM340">
        <f t="shared" si="116"/>
        <v>14</v>
      </c>
      <c r="AN340">
        <f t="shared" si="117"/>
        <v>3</v>
      </c>
      <c r="AO340" t="str">
        <f t="shared" si="118"/>
        <v>Weekday</v>
      </c>
      <c r="AR340" s="20">
        <f t="shared" si="119"/>
        <v>0</v>
      </c>
    </row>
    <row r="341" spans="1:44" x14ac:dyDescent="0.35">
      <c r="A341" t="str">
        <f t="shared" si="101"/>
        <v>CUST0340</v>
      </c>
      <c r="B341" s="2" t="s">
        <v>581</v>
      </c>
      <c r="C341" s="4">
        <v>44944</v>
      </c>
      <c r="D341" s="2" t="s">
        <v>404</v>
      </c>
      <c r="E341" t="s">
        <v>5049</v>
      </c>
      <c r="F341" s="2" t="s">
        <v>42</v>
      </c>
      <c r="G341" s="2" t="s">
        <v>170</v>
      </c>
      <c r="H341" s="2">
        <v>2</v>
      </c>
      <c r="I341" s="19">
        <v>1421.26</v>
      </c>
      <c r="J341" s="2" t="s">
        <v>50</v>
      </c>
      <c r="K341" s="2" t="s">
        <v>16</v>
      </c>
      <c r="L341" s="2">
        <v>2</v>
      </c>
      <c r="M341" s="18">
        <f t="shared" si="102"/>
        <v>2842.52</v>
      </c>
      <c r="T341" t="str">
        <f t="shared" si="103"/>
        <v>Completed</v>
      </c>
      <c r="U341" t="str">
        <f t="shared" si="104"/>
        <v>Yes</v>
      </c>
      <c r="V341" t="str">
        <f t="shared" si="105"/>
        <v>No</v>
      </c>
      <c r="X341">
        <f t="shared" si="106"/>
        <v>595</v>
      </c>
      <c r="Y341">
        <f t="shared" si="107"/>
        <v>444</v>
      </c>
      <c r="Z341" s="18">
        <f t="shared" si="108"/>
        <v>1098537.4901531704</v>
      </c>
      <c r="AA341" s="18">
        <f t="shared" si="109"/>
        <v>96724.388030634553</v>
      </c>
      <c r="AB341" s="17">
        <f t="shared" si="110"/>
        <v>3.9001122334455669</v>
      </c>
      <c r="AC341" s="2" t="s">
        <v>170</v>
      </c>
      <c r="AD341" s="2" t="s">
        <v>42</v>
      </c>
      <c r="AE341" t="str">
        <f t="shared" si="111"/>
        <v>Beauty</v>
      </c>
      <c r="AF341" t="str">
        <f t="shared" si="112"/>
        <v>Beauty</v>
      </c>
      <c r="AG341" t="str" cm="1">
        <f t="array" ref="AG341">INDEX(AD:AD,ROW())</f>
        <v>Beauty</v>
      </c>
      <c r="AH341">
        <f t="shared" si="120"/>
        <v>70</v>
      </c>
      <c r="AI341" t="str">
        <f t="shared" si="113"/>
        <v>Beauty</v>
      </c>
      <c r="AK341">
        <f t="shared" si="114"/>
        <v>2023</v>
      </c>
      <c r="AL341">
        <f t="shared" si="115"/>
        <v>1</v>
      </c>
      <c r="AM341">
        <f t="shared" si="116"/>
        <v>18</v>
      </c>
      <c r="AN341">
        <f t="shared" si="117"/>
        <v>4</v>
      </c>
      <c r="AO341" t="str">
        <f t="shared" si="118"/>
        <v>Weekday</v>
      </c>
      <c r="AR341" s="20">
        <f t="shared" si="119"/>
        <v>0</v>
      </c>
    </row>
    <row r="342" spans="1:44" x14ac:dyDescent="0.35">
      <c r="A342" t="str">
        <f t="shared" si="101"/>
        <v>CUST0341</v>
      </c>
      <c r="B342" s="2" t="s">
        <v>582</v>
      </c>
      <c r="C342" s="4">
        <v>45797</v>
      </c>
      <c r="D342" s="2" t="s">
        <v>583</v>
      </c>
      <c r="E342" t="s">
        <v>5048</v>
      </c>
      <c r="F342" s="2" t="s">
        <v>13</v>
      </c>
      <c r="G342" s="2" t="s">
        <v>5045</v>
      </c>
      <c r="H342" s="2">
        <v>3</v>
      </c>
      <c r="I342" s="19">
        <v>1484.45</v>
      </c>
      <c r="J342" s="2" t="s">
        <v>5046</v>
      </c>
      <c r="K342" s="2" t="s">
        <v>16</v>
      </c>
      <c r="L342" s="2">
        <v>5</v>
      </c>
      <c r="M342" s="18">
        <f t="shared" si="102"/>
        <v>4453.3500000000004</v>
      </c>
      <c r="T342" t="str">
        <f t="shared" si="103"/>
        <v>Completed</v>
      </c>
      <c r="U342" t="str">
        <f t="shared" si="104"/>
        <v>Yes</v>
      </c>
      <c r="V342" t="str">
        <f t="shared" si="105"/>
        <v>No</v>
      </c>
      <c r="X342">
        <f t="shared" si="106"/>
        <v>590</v>
      </c>
      <c r="Y342">
        <f t="shared" si="107"/>
        <v>451</v>
      </c>
      <c r="Z342" s="18">
        <f t="shared" si="108"/>
        <v>1463424.4009529033</v>
      </c>
      <c r="AA342" s="18">
        <f t="shared" si="109"/>
        <v>118285.78776560788</v>
      </c>
      <c r="AB342" s="17">
        <f t="shared" si="110"/>
        <v>3.8140589569160999</v>
      </c>
      <c r="AC342" s="2" t="s">
        <v>5045</v>
      </c>
      <c r="AD342" s="2" t="s">
        <v>13</v>
      </c>
      <c r="AE342" t="str">
        <f t="shared" si="111"/>
        <v>Home &amp; Kitchen</v>
      </c>
      <c r="AF342" t="str">
        <f t="shared" si="112"/>
        <v>Home &amp; Kitchen</v>
      </c>
      <c r="AG342" t="str" cm="1">
        <f t="array" ref="AG342">INDEX(AD:AD,ROW())</f>
        <v>Home &amp; Kitchen</v>
      </c>
      <c r="AH342">
        <f t="shared" si="120"/>
        <v>76</v>
      </c>
      <c r="AI342" t="str">
        <f t="shared" si="113"/>
        <v>Home &amp; Kitchen</v>
      </c>
      <c r="AK342">
        <f t="shared" si="114"/>
        <v>2025</v>
      </c>
      <c r="AL342">
        <f t="shared" si="115"/>
        <v>5</v>
      </c>
      <c r="AM342">
        <f t="shared" si="116"/>
        <v>20</v>
      </c>
      <c r="AN342">
        <f t="shared" si="117"/>
        <v>3</v>
      </c>
      <c r="AO342" t="str">
        <f t="shared" si="118"/>
        <v>Weekday</v>
      </c>
      <c r="AR342" s="20">
        <f t="shared" si="119"/>
        <v>0</v>
      </c>
    </row>
    <row r="343" spans="1:44" x14ac:dyDescent="0.35">
      <c r="A343" t="str">
        <f t="shared" si="101"/>
        <v>CUST0342</v>
      </c>
      <c r="B343" s="2" t="s">
        <v>584</v>
      </c>
      <c r="C343" s="4">
        <v>45516</v>
      </c>
      <c r="D343" s="2" t="s">
        <v>56</v>
      </c>
      <c r="E343" t="s">
        <v>5053</v>
      </c>
      <c r="F343" s="2" t="s">
        <v>19</v>
      </c>
      <c r="G343" s="2" t="s">
        <v>49</v>
      </c>
      <c r="H343" s="2">
        <v>1</v>
      </c>
      <c r="I343" s="19">
        <v>788.28</v>
      </c>
      <c r="J343" s="2" t="s">
        <v>15</v>
      </c>
      <c r="K343" s="2" t="s">
        <v>16</v>
      </c>
      <c r="L343" s="2">
        <v>4</v>
      </c>
      <c r="M343" s="18">
        <f t="shared" si="102"/>
        <v>788.28</v>
      </c>
      <c r="T343" t="str">
        <f t="shared" si="103"/>
        <v>Completed</v>
      </c>
      <c r="U343" t="str">
        <f t="shared" si="104"/>
        <v>No</v>
      </c>
      <c r="V343" t="str">
        <f t="shared" si="105"/>
        <v>No</v>
      </c>
      <c r="X343">
        <f t="shared" si="106"/>
        <v>559</v>
      </c>
      <c r="Y343">
        <f t="shared" si="107"/>
        <v>408</v>
      </c>
      <c r="Z343" s="18">
        <f t="shared" si="108"/>
        <v>2759712.3299794244</v>
      </c>
      <c r="AA343" s="18">
        <f t="shared" si="109"/>
        <v>330643.50635802455</v>
      </c>
      <c r="AB343" s="17">
        <f t="shared" si="110"/>
        <v>3.8641711229946525</v>
      </c>
      <c r="AC343" s="2" t="s">
        <v>49</v>
      </c>
      <c r="AD343" s="2" t="s">
        <v>19</v>
      </c>
      <c r="AE343" t="str">
        <f t="shared" si="111"/>
        <v>Electronics</v>
      </c>
      <c r="AF343" t="str">
        <f t="shared" si="112"/>
        <v>Electronics</v>
      </c>
      <c r="AG343" t="str" cm="1">
        <f t="array" ref="AG343">INDEX(AD:AD,ROW())</f>
        <v>Electronics</v>
      </c>
      <c r="AH343">
        <f t="shared" si="120"/>
        <v>12</v>
      </c>
      <c r="AI343" t="str">
        <f t="shared" si="113"/>
        <v>Electronics</v>
      </c>
      <c r="AK343">
        <f t="shared" si="114"/>
        <v>2024</v>
      </c>
      <c r="AL343">
        <f t="shared" si="115"/>
        <v>8</v>
      </c>
      <c r="AM343">
        <f t="shared" si="116"/>
        <v>12</v>
      </c>
      <c r="AN343">
        <f t="shared" si="117"/>
        <v>2</v>
      </c>
      <c r="AO343" t="str">
        <f t="shared" si="118"/>
        <v>Weekday</v>
      </c>
      <c r="AR343" s="20">
        <f t="shared" si="119"/>
        <v>0</v>
      </c>
    </row>
    <row r="344" spans="1:44" x14ac:dyDescent="0.35">
      <c r="A344" t="str">
        <f t="shared" si="101"/>
        <v>CUST0343</v>
      </c>
      <c r="B344" s="2" t="s">
        <v>585</v>
      </c>
      <c r="C344" s="4">
        <v>45231</v>
      </c>
      <c r="D344" s="2" t="s">
        <v>172</v>
      </c>
      <c r="E344" t="s">
        <v>5053</v>
      </c>
      <c r="F344" s="2" t="s">
        <v>19</v>
      </c>
      <c r="G344" s="2" t="s">
        <v>5040</v>
      </c>
      <c r="H344" s="2">
        <v>1</v>
      </c>
      <c r="I344" s="19">
        <v>1473.42</v>
      </c>
      <c r="J344" s="2" t="s">
        <v>5046</v>
      </c>
      <c r="K344" s="2" t="s">
        <v>16</v>
      </c>
      <c r="L344" s="2">
        <v>4</v>
      </c>
      <c r="M344" s="18">
        <f t="shared" si="102"/>
        <v>1473.42</v>
      </c>
      <c r="T344" t="str">
        <f t="shared" si="103"/>
        <v>Completed</v>
      </c>
      <c r="U344" t="str">
        <f t="shared" si="104"/>
        <v>Yes</v>
      </c>
      <c r="V344" t="str">
        <f t="shared" si="105"/>
        <v>No</v>
      </c>
      <c r="X344">
        <f t="shared" si="106"/>
        <v>559</v>
      </c>
      <c r="Y344">
        <f t="shared" si="107"/>
        <v>408</v>
      </c>
      <c r="Z344" s="18">
        <f t="shared" si="108"/>
        <v>2759712.3299794244</v>
      </c>
      <c r="AA344" s="18">
        <f t="shared" si="109"/>
        <v>330643.50635802455</v>
      </c>
      <c r="AB344" s="17">
        <f t="shared" si="110"/>
        <v>3.8641711229946525</v>
      </c>
      <c r="AC344" s="2" t="s">
        <v>5040</v>
      </c>
      <c r="AD344" s="2" t="s">
        <v>19</v>
      </c>
      <c r="AE344" t="str">
        <f t="shared" si="111"/>
        <v>Electronics</v>
      </c>
      <c r="AF344" t="str">
        <f t="shared" si="112"/>
        <v>Electronics</v>
      </c>
      <c r="AG344" t="str" cm="1">
        <f t="array" ref="AG344">INDEX(AD:AD,ROW())</f>
        <v>Electronics</v>
      </c>
      <c r="AH344">
        <f t="shared" si="120"/>
        <v>13</v>
      </c>
      <c r="AI344" t="str">
        <f t="shared" si="113"/>
        <v>Electronics</v>
      </c>
      <c r="AK344">
        <f t="shared" si="114"/>
        <v>2023</v>
      </c>
      <c r="AL344">
        <f t="shared" si="115"/>
        <v>11</v>
      </c>
      <c r="AM344">
        <f t="shared" si="116"/>
        <v>1</v>
      </c>
      <c r="AN344">
        <f t="shared" si="117"/>
        <v>4</v>
      </c>
      <c r="AO344" t="str">
        <f t="shared" si="118"/>
        <v>Weekday</v>
      </c>
      <c r="AR344" s="20">
        <f t="shared" si="119"/>
        <v>0</v>
      </c>
    </row>
    <row r="345" spans="1:44" x14ac:dyDescent="0.35">
      <c r="A345" t="str">
        <f t="shared" si="101"/>
        <v>CUST0344</v>
      </c>
      <c r="B345" s="2" t="s">
        <v>586</v>
      </c>
      <c r="C345" s="4">
        <v>45662</v>
      </c>
      <c r="D345" s="2" t="s">
        <v>353</v>
      </c>
      <c r="E345" t="s">
        <v>5053</v>
      </c>
      <c r="F345" s="2" t="s">
        <v>23</v>
      </c>
      <c r="G345" s="2" t="s">
        <v>75</v>
      </c>
      <c r="H345" s="2">
        <v>2</v>
      </c>
      <c r="I345" s="19">
        <v>718.31</v>
      </c>
      <c r="J345" s="2" t="s">
        <v>15</v>
      </c>
      <c r="K345" s="2" t="s">
        <v>76</v>
      </c>
      <c r="L345" s="2">
        <v>5</v>
      </c>
      <c r="M345" s="18">
        <f t="shared" si="102"/>
        <v>1436.62</v>
      </c>
      <c r="T345" t="str">
        <f t="shared" si="103"/>
        <v>Completed</v>
      </c>
      <c r="U345" t="str">
        <f t="shared" si="104"/>
        <v>No</v>
      </c>
      <c r="V345" t="str">
        <f t="shared" si="105"/>
        <v>No</v>
      </c>
      <c r="X345">
        <f t="shared" si="106"/>
        <v>559</v>
      </c>
      <c r="Y345">
        <f t="shared" si="107"/>
        <v>408</v>
      </c>
      <c r="Z345" s="18">
        <f t="shared" si="108"/>
        <v>594714.6477588166</v>
      </c>
      <c r="AA345" s="18">
        <f t="shared" si="109"/>
        <v>60882.938065984097</v>
      </c>
      <c r="AB345" s="17">
        <f t="shared" si="110"/>
        <v>3.804733727810651</v>
      </c>
      <c r="AC345" s="2" t="s">
        <v>75</v>
      </c>
      <c r="AD345" s="2" t="s">
        <v>23</v>
      </c>
      <c r="AE345" t="str">
        <f t="shared" si="111"/>
        <v>Books</v>
      </c>
      <c r="AF345" t="str">
        <f t="shared" si="112"/>
        <v>Books</v>
      </c>
      <c r="AG345" t="str" cm="1">
        <f t="array" ref="AG345">INDEX(AD:AD,ROW())</f>
        <v>Books</v>
      </c>
      <c r="AH345">
        <f t="shared" si="120"/>
        <v>23</v>
      </c>
      <c r="AI345" t="str">
        <f t="shared" si="113"/>
        <v>Books</v>
      </c>
      <c r="AK345">
        <f t="shared" si="114"/>
        <v>2025</v>
      </c>
      <c r="AL345">
        <f t="shared" si="115"/>
        <v>1</v>
      </c>
      <c r="AM345">
        <f t="shared" si="116"/>
        <v>5</v>
      </c>
      <c r="AN345">
        <f t="shared" si="117"/>
        <v>1</v>
      </c>
      <c r="AO345" t="str">
        <f t="shared" si="118"/>
        <v>Weekend</v>
      </c>
      <c r="AR345" s="20">
        <f t="shared" si="119"/>
        <v>1</v>
      </c>
    </row>
    <row r="346" spans="1:44" x14ac:dyDescent="0.35">
      <c r="A346" t="str">
        <f t="shared" si="101"/>
        <v>CUST0345</v>
      </c>
      <c r="B346" s="2" t="s">
        <v>587</v>
      </c>
      <c r="C346" s="4">
        <v>45433</v>
      </c>
      <c r="D346" s="2" t="s">
        <v>112</v>
      </c>
      <c r="E346" t="s">
        <v>5049</v>
      </c>
      <c r="F346" s="2" t="s">
        <v>23</v>
      </c>
      <c r="G346" s="2" t="s">
        <v>75</v>
      </c>
      <c r="H346" s="2">
        <v>3</v>
      </c>
      <c r="I346" s="19">
        <v>704.16</v>
      </c>
      <c r="J346" s="2" t="s">
        <v>20</v>
      </c>
      <c r="K346" s="2" t="s">
        <v>76</v>
      </c>
      <c r="L346" s="2">
        <v>4</v>
      </c>
      <c r="M346" s="18">
        <f t="shared" si="102"/>
        <v>2112.48</v>
      </c>
      <c r="T346" t="str">
        <f t="shared" si="103"/>
        <v>Completed</v>
      </c>
      <c r="U346" t="str">
        <f t="shared" si="104"/>
        <v>No</v>
      </c>
      <c r="V346" t="str">
        <f t="shared" si="105"/>
        <v>No</v>
      </c>
      <c r="X346">
        <f t="shared" si="106"/>
        <v>595</v>
      </c>
      <c r="Y346">
        <f t="shared" si="107"/>
        <v>444</v>
      </c>
      <c r="Z346" s="18">
        <f t="shared" si="108"/>
        <v>594714.6477588166</v>
      </c>
      <c r="AA346" s="18">
        <f t="shared" si="109"/>
        <v>60882.938065984097</v>
      </c>
      <c r="AB346" s="17">
        <f t="shared" si="110"/>
        <v>3.804733727810651</v>
      </c>
      <c r="AC346" s="2" t="s">
        <v>75</v>
      </c>
      <c r="AD346" s="2" t="s">
        <v>23</v>
      </c>
      <c r="AE346" t="str">
        <f t="shared" si="111"/>
        <v>Books</v>
      </c>
      <c r="AF346" t="str">
        <f t="shared" si="112"/>
        <v>Books</v>
      </c>
      <c r="AG346" t="str" cm="1">
        <f t="array" ref="AG346">INDEX(AD:AD,ROW())</f>
        <v>Books</v>
      </c>
      <c r="AH346">
        <f t="shared" si="120"/>
        <v>23</v>
      </c>
      <c r="AI346" t="str">
        <f t="shared" si="113"/>
        <v>Books</v>
      </c>
      <c r="AK346">
        <f t="shared" si="114"/>
        <v>2024</v>
      </c>
      <c r="AL346">
        <f t="shared" si="115"/>
        <v>5</v>
      </c>
      <c r="AM346">
        <f t="shared" si="116"/>
        <v>21</v>
      </c>
      <c r="AN346">
        <f t="shared" si="117"/>
        <v>3</v>
      </c>
      <c r="AO346" t="str">
        <f t="shared" si="118"/>
        <v>Weekday</v>
      </c>
      <c r="AR346" s="20">
        <f t="shared" si="119"/>
        <v>1</v>
      </c>
    </row>
    <row r="347" spans="1:44" x14ac:dyDescent="0.35">
      <c r="A347" t="str">
        <f t="shared" si="101"/>
        <v>CUST0346</v>
      </c>
      <c r="B347" s="2" t="s">
        <v>588</v>
      </c>
      <c r="C347" s="4">
        <v>45273</v>
      </c>
      <c r="D347" s="2" t="s">
        <v>407</v>
      </c>
      <c r="E347" t="s">
        <v>5053</v>
      </c>
      <c r="F347" s="2" t="s">
        <v>29</v>
      </c>
      <c r="G347" s="2" t="s">
        <v>5043</v>
      </c>
      <c r="H347" s="2">
        <v>2</v>
      </c>
      <c r="I347" s="19">
        <v>1461.67</v>
      </c>
      <c r="J347" s="2" t="s">
        <v>15</v>
      </c>
      <c r="K347" s="2" t="s">
        <v>16</v>
      </c>
      <c r="L347" s="2">
        <v>5</v>
      </c>
      <c r="M347" s="18">
        <f t="shared" si="102"/>
        <v>2923.34</v>
      </c>
      <c r="T347" t="str">
        <f t="shared" si="103"/>
        <v>Completed</v>
      </c>
      <c r="U347" t="str">
        <f t="shared" si="104"/>
        <v>Yes</v>
      </c>
      <c r="V347" t="str">
        <f t="shared" si="105"/>
        <v>No</v>
      </c>
      <c r="X347">
        <f t="shared" si="106"/>
        <v>559</v>
      </c>
      <c r="Y347">
        <f t="shared" si="107"/>
        <v>408</v>
      </c>
      <c r="Z347" s="18">
        <f t="shared" si="108"/>
        <v>1892867.2841657216</v>
      </c>
      <c r="AA347" s="18">
        <f t="shared" si="109"/>
        <v>199432.98236095349</v>
      </c>
      <c r="AB347" s="17">
        <f t="shared" si="110"/>
        <v>3.8949824970828471</v>
      </c>
      <c r="AC347" s="2" t="s">
        <v>5043</v>
      </c>
      <c r="AD347" s="2" t="s">
        <v>29</v>
      </c>
      <c r="AE347" t="str">
        <f t="shared" si="111"/>
        <v>Fashion</v>
      </c>
      <c r="AF347" t="str">
        <f t="shared" si="112"/>
        <v>Fashion</v>
      </c>
      <c r="AG347" t="str" cm="1">
        <f t="array" ref="AG347">INDEX(AD:AD,ROW())</f>
        <v>Fashion</v>
      </c>
      <c r="AH347">
        <f t="shared" si="120"/>
        <v>55</v>
      </c>
      <c r="AI347" t="str">
        <f t="shared" si="113"/>
        <v>Fashion</v>
      </c>
      <c r="AK347">
        <f t="shared" si="114"/>
        <v>2023</v>
      </c>
      <c r="AL347">
        <f t="shared" si="115"/>
        <v>12</v>
      </c>
      <c r="AM347">
        <f t="shared" si="116"/>
        <v>13</v>
      </c>
      <c r="AN347">
        <f t="shared" si="117"/>
        <v>4</v>
      </c>
      <c r="AO347" t="str">
        <f t="shared" si="118"/>
        <v>Weekday</v>
      </c>
      <c r="AR347" s="20">
        <f t="shared" si="119"/>
        <v>0</v>
      </c>
    </row>
    <row r="348" spans="1:44" x14ac:dyDescent="0.35">
      <c r="A348" t="str">
        <f t="shared" si="101"/>
        <v>CUST0347</v>
      </c>
      <c r="B348" s="2" t="s">
        <v>589</v>
      </c>
      <c r="C348" s="4">
        <v>45301</v>
      </c>
      <c r="D348" s="2" t="s">
        <v>590</v>
      </c>
      <c r="E348" t="s">
        <v>5053</v>
      </c>
      <c r="F348" s="2" t="s">
        <v>29</v>
      </c>
      <c r="G348" s="2" t="s">
        <v>5043</v>
      </c>
      <c r="H348" s="2">
        <v>1</v>
      </c>
      <c r="I348" s="19">
        <v>367.3</v>
      </c>
      <c r="J348" s="2" t="s">
        <v>5047</v>
      </c>
      <c r="K348" s="2" t="s">
        <v>16</v>
      </c>
      <c r="L348" s="31"/>
      <c r="M348" s="18">
        <f t="shared" si="102"/>
        <v>367.3</v>
      </c>
      <c r="T348" t="str">
        <f t="shared" si="103"/>
        <v>Completed</v>
      </c>
      <c r="U348" t="str">
        <f t="shared" si="104"/>
        <v>No</v>
      </c>
      <c r="V348" t="str">
        <f t="shared" si="105"/>
        <v>No</v>
      </c>
      <c r="X348">
        <f t="shared" si="106"/>
        <v>559</v>
      </c>
      <c r="Y348">
        <f t="shared" si="107"/>
        <v>408</v>
      </c>
      <c r="Z348" s="18">
        <f t="shared" si="108"/>
        <v>1892867.2841657216</v>
      </c>
      <c r="AA348" s="18">
        <f t="shared" si="109"/>
        <v>199432.98236095349</v>
      </c>
      <c r="AB348" s="17">
        <f t="shared" si="110"/>
        <v>3.8949824970828471</v>
      </c>
      <c r="AC348" s="2" t="s">
        <v>5043</v>
      </c>
      <c r="AD348" s="2" t="s">
        <v>29</v>
      </c>
      <c r="AE348" t="str">
        <f t="shared" si="111"/>
        <v>Fashion</v>
      </c>
      <c r="AF348" t="str">
        <f t="shared" si="112"/>
        <v>Fashion</v>
      </c>
      <c r="AG348" t="str" cm="1">
        <f t="array" ref="AG348">INDEX(AD:AD,ROW())</f>
        <v>Fashion</v>
      </c>
      <c r="AH348">
        <f t="shared" si="120"/>
        <v>55</v>
      </c>
      <c r="AI348" t="str">
        <f t="shared" si="113"/>
        <v>Fashion</v>
      </c>
      <c r="AK348">
        <f t="shared" si="114"/>
        <v>2024</v>
      </c>
      <c r="AL348">
        <f t="shared" si="115"/>
        <v>1</v>
      </c>
      <c r="AM348">
        <f t="shared" si="116"/>
        <v>10</v>
      </c>
      <c r="AN348">
        <f t="shared" si="117"/>
        <v>4</v>
      </c>
      <c r="AO348" t="str">
        <f t="shared" si="118"/>
        <v>Weekday</v>
      </c>
      <c r="AR348" s="20">
        <f t="shared" si="119"/>
        <v>0</v>
      </c>
    </row>
    <row r="349" spans="1:44" x14ac:dyDescent="0.35">
      <c r="A349" t="str">
        <f t="shared" si="101"/>
        <v>CUST0348</v>
      </c>
      <c r="B349" s="2" t="s">
        <v>591</v>
      </c>
      <c r="C349" s="4">
        <v>45156</v>
      </c>
      <c r="D349" s="2" t="s">
        <v>592</v>
      </c>
      <c r="E349" t="s">
        <v>5048</v>
      </c>
      <c r="F349" s="2" t="s">
        <v>13</v>
      </c>
      <c r="G349" s="2" t="s">
        <v>34</v>
      </c>
      <c r="H349" s="2">
        <v>1</v>
      </c>
      <c r="I349" s="19">
        <v>1628.17</v>
      </c>
      <c r="J349" s="2" t="s">
        <v>15</v>
      </c>
      <c r="K349" s="2" t="s">
        <v>16</v>
      </c>
      <c r="L349" s="2">
        <v>4</v>
      </c>
      <c r="M349" s="18">
        <f t="shared" si="102"/>
        <v>1628.17</v>
      </c>
      <c r="T349" t="str">
        <f t="shared" si="103"/>
        <v>Completed</v>
      </c>
      <c r="U349" t="str">
        <f t="shared" si="104"/>
        <v>Yes</v>
      </c>
      <c r="V349" t="str">
        <f t="shared" si="105"/>
        <v>No</v>
      </c>
      <c r="X349">
        <f t="shared" si="106"/>
        <v>590</v>
      </c>
      <c r="Y349">
        <f t="shared" si="107"/>
        <v>451</v>
      </c>
      <c r="Z349" s="18">
        <f t="shared" si="108"/>
        <v>1463424.4009529033</v>
      </c>
      <c r="AA349" s="18">
        <f t="shared" si="109"/>
        <v>118285.78776560788</v>
      </c>
      <c r="AB349" s="17">
        <f t="shared" si="110"/>
        <v>3.8140589569160999</v>
      </c>
      <c r="AC349" s="2" t="s">
        <v>34</v>
      </c>
      <c r="AD349" s="2" t="s">
        <v>13</v>
      </c>
      <c r="AE349" t="str">
        <f t="shared" si="111"/>
        <v>Home &amp; Kitchen</v>
      </c>
      <c r="AF349" t="str">
        <f t="shared" si="112"/>
        <v>Home &amp; Kitchen</v>
      </c>
      <c r="AG349" t="str" cm="1">
        <f t="array" ref="AG349">INDEX(AD:AD,ROW())</f>
        <v>Home &amp; Kitchen</v>
      </c>
      <c r="AH349">
        <f t="shared" si="120"/>
        <v>7</v>
      </c>
      <c r="AI349" t="str">
        <f t="shared" si="113"/>
        <v>Home &amp; Kitchen</v>
      </c>
      <c r="AK349">
        <f t="shared" si="114"/>
        <v>2023</v>
      </c>
      <c r="AL349">
        <f t="shared" si="115"/>
        <v>8</v>
      </c>
      <c r="AM349">
        <f t="shared" si="116"/>
        <v>18</v>
      </c>
      <c r="AN349">
        <f t="shared" si="117"/>
        <v>6</v>
      </c>
      <c r="AO349" t="str">
        <f t="shared" si="118"/>
        <v>Weekday</v>
      </c>
      <c r="AR349" s="20">
        <f t="shared" si="119"/>
        <v>0</v>
      </c>
    </row>
    <row r="350" spans="1:44" x14ac:dyDescent="0.35">
      <c r="A350" t="str">
        <f t="shared" si="101"/>
        <v>CUST0349</v>
      </c>
      <c r="B350" s="2" t="s">
        <v>593</v>
      </c>
      <c r="C350" s="4">
        <v>45778</v>
      </c>
      <c r="D350" s="2" t="s">
        <v>152</v>
      </c>
      <c r="E350" t="s">
        <v>5055</v>
      </c>
      <c r="F350" s="2" t="s">
        <v>13</v>
      </c>
      <c r="G350" s="2" t="s">
        <v>14</v>
      </c>
      <c r="H350" s="2">
        <v>1</v>
      </c>
      <c r="I350" s="19">
        <v>967.54</v>
      </c>
      <c r="J350" s="2" t="s">
        <v>5046</v>
      </c>
      <c r="K350" s="2" t="s">
        <v>16</v>
      </c>
      <c r="L350" s="2">
        <v>3</v>
      </c>
      <c r="M350" s="18">
        <f t="shared" si="102"/>
        <v>967.54</v>
      </c>
      <c r="T350" t="str">
        <f t="shared" si="103"/>
        <v>Completed</v>
      </c>
      <c r="U350" t="str">
        <f t="shared" si="104"/>
        <v>No</v>
      </c>
      <c r="V350" t="str">
        <f t="shared" si="105"/>
        <v>No</v>
      </c>
      <c r="X350">
        <f t="shared" si="106"/>
        <v>567</v>
      </c>
      <c r="Y350">
        <f t="shared" si="107"/>
        <v>440</v>
      </c>
      <c r="Z350" s="18">
        <f t="shared" si="108"/>
        <v>1463424.4009529033</v>
      </c>
      <c r="AA350" s="18">
        <f t="shared" si="109"/>
        <v>118285.78776560788</v>
      </c>
      <c r="AB350" s="17">
        <f t="shared" si="110"/>
        <v>3.8140589569160999</v>
      </c>
      <c r="AC350" s="2" t="s">
        <v>14</v>
      </c>
      <c r="AD350" s="2" t="s">
        <v>13</v>
      </c>
      <c r="AE350" t="str">
        <f t="shared" si="111"/>
        <v>Home &amp; Kitchen</v>
      </c>
      <c r="AF350" t="str">
        <f t="shared" si="112"/>
        <v>Home &amp; Kitchen</v>
      </c>
      <c r="AG350" t="str" cm="1">
        <f t="array" ref="AG350">INDEX(AD:AD,ROW())</f>
        <v>Home &amp; Kitchen</v>
      </c>
      <c r="AH350">
        <f t="shared" si="120"/>
        <v>2</v>
      </c>
      <c r="AI350" t="str">
        <f t="shared" si="113"/>
        <v>Home &amp; Kitchen</v>
      </c>
      <c r="AK350">
        <f t="shared" si="114"/>
        <v>2025</v>
      </c>
      <c r="AL350">
        <f t="shared" si="115"/>
        <v>5</v>
      </c>
      <c r="AM350">
        <f t="shared" si="116"/>
        <v>1</v>
      </c>
      <c r="AN350">
        <f t="shared" si="117"/>
        <v>5</v>
      </c>
      <c r="AO350" t="str">
        <f t="shared" si="118"/>
        <v>Weekday</v>
      </c>
      <c r="AR350" s="20">
        <f t="shared" si="119"/>
        <v>0</v>
      </c>
    </row>
    <row r="351" spans="1:44" x14ac:dyDescent="0.35">
      <c r="A351" t="str">
        <f t="shared" si="101"/>
        <v>CUST0350</v>
      </c>
      <c r="B351" s="2" t="s">
        <v>594</v>
      </c>
      <c r="C351" s="4">
        <v>45333</v>
      </c>
      <c r="D351" s="2" t="s">
        <v>174</v>
      </c>
      <c r="E351" t="s">
        <v>5053</v>
      </c>
      <c r="F351" s="2" t="s">
        <v>29</v>
      </c>
      <c r="G351" s="2" t="s">
        <v>30</v>
      </c>
      <c r="H351" s="2">
        <v>1</v>
      </c>
      <c r="I351" s="19">
        <v>868.37</v>
      </c>
      <c r="J351" s="2" t="s">
        <v>15</v>
      </c>
      <c r="K351" s="2" t="s">
        <v>31</v>
      </c>
      <c r="L351" s="2">
        <v>2</v>
      </c>
      <c r="M351" s="18">
        <f t="shared" si="102"/>
        <v>868.37</v>
      </c>
      <c r="T351" t="str">
        <f t="shared" si="103"/>
        <v>Pending</v>
      </c>
      <c r="U351" t="str">
        <f t="shared" si="104"/>
        <v>No</v>
      </c>
      <c r="V351" t="str">
        <f t="shared" si="105"/>
        <v>Yes</v>
      </c>
      <c r="X351">
        <f t="shared" si="106"/>
        <v>559</v>
      </c>
      <c r="Y351">
        <f t="shared" si="107"/>
        <v>408</v>
      </c>
      <c r="Z351" s="18">
        <f t="shared" si="108"/>
        <v>1892867.2841657216</v>
      </c>
      <c r="AA351" s="18">
        <f t="shared" si="109"/>
        <v>199432.98236095349</v>
      </c>
      <c r="AB351" s="17">
        <f t="shared" si="110"/>
        <v>3.8949824970828471</v>
      </c>
      <c r="AC351" s="2" t="s">
        <v>30</v>
      </c>
      <c r="AD351" s="2" t="s">
        <v>29</v>
      </c>
      <c r="AE351" t="str">
        <f t="shared" si="111"/>
        <v>Fashion</v>
      </c>
      <c r="AF351" t="str">
        <f t="shared" si="112"/>
        <v>Fashion</v>
      </c>
      <c r="AG351" t="str" cm="1">
        <f t="array" ref="AG351">INDEX(AD:AD,ROW())</f>
        <v>Fashion</v>
      </c>
      <c r="AH351">
        <f t="shared" si="120"/>
        <v>6</v>
      </c>
      <c r="AI351" t="str">
        <f t="shared" si="113"/>
        <v>Fashion</v>
      </c>
      <c r="AK351">
        <f t="shared" si="114"/>
        <v>2024</v>
      </c>
      <c r="AL351">
        <f t="shared" si="115"/>
        <v>2</v>
      </c>
      <c r="AM351">
        <f t="shared" si="116"/>
        <v>11</v>
      </c>
      <c r="AN351">
        <f t="shared" si="117"/>
        <v>1</v>
      </c>
      <c r="AO351" t="str">
        <f t="shared" si="118"/>
        <v>Weekend</v>
      </c>
      <c r="AR351" s="20">
        <f t="shared" si="119"/>
        <v>0</v>
      </c>
    </row>
    <row r="352" spans="1:44" x14ac:dyDescent="0.35">
      <c r="A352" t="str">
        <f t="shared" si="101"/>
        <v>CUST0351</v>
      </c>
      <c r="B352" s="2" t="s">
        <v>595</v>
      </c>
      <c r="C352" s="4">
        <v>45474</v>
      </c>
      <c r="D352" s="2" t="s">
        <v>70</v>
      </c>
      <c r="E352" t="s">
        <v>5051</v>
      </c>
      <c r="F352" s="2" t="s">
        <v>23</v>
      </c>
      <c r="G352" s="2" t="s">
        <v>24</v>
      </c>
      <c r="H352" s="2">
        <v>2</v>
      </c>
      <c r="I352" s="19">
        <v>204.24</v>
      </c>
      <c r="J352" s="2" t="s">
        <v>20</v>
      </c>
      <c r="K352" s="2" t="s">
        <v>31</v>
      </c>
      <c r="L352" s="2">
        <v>4</v>
      </c>
      <c r="M352" s="18">
        <f t="shared" si="102"/>
        <v>408.48</v>
      </c>
      <c r="T352" t="str">
        <f t="shared" si="103"/>
        <v>Pending</v>
      </c>
      <c r="U352" t="str">
        <f t="shared" si="104"/>
        <v>No</v>
      </c>
      <c r="V352" t="str">
        <f t="shared" si="105"/>
        <v>Yes</v>
      </c>
      <c r="X352">
        <f t="shared" si="106"/>
        <v>619</v>
      </c>
      <c r="Y352">
        <f t="shared" si="107"/>
        <v>468</v>
      </c>
      <c r="Z352" s="18">
        <f t="shared" si="108"/>
        <v>594714.6477588166</v>
      </c>
      <c r="AA352" s="18">
        <f t="shared" si="109"/>
        <v>60882.938065984097</v>
      </c>
      <c r="AB352" s="17">
        <f t="shared" si="110"/>
        <v>3.804733727810651</v>
      </c>
      <c r="AC352" s="2" t="s">
        <v>24</v>
      </c>
      <c r="AD352" s="2" t="s">
        <v>23</v>
      </c>
      <c r="AE352" t="str">
        <f t="shared" si="111"/>
        <v>Books</v>
      </c>
      <c r="AF352" t="str">
        <f t="shared" si="112"/>
        <v>Books</v>
      </c>
      <c r="AG352" t="str" cm="1">
        <f t="array" ref="AG352">INDEX(AD:AD,ROW())</f>
        <v>Books</v>
      </c>
      <c r="AH352">
        <f t="shared" si="120"/>
        <v>4</v>
      </c>
      <c r="AI352" t="str">
        <f t="shared" si="113"/>
        <v>Books</v>
      </c>
      <c r="AK352">
        <f t="shared" si="114"/>
        <v>2024</v>
      </c>
      <c r="AL352">
        <f t="shared" si="115"/>
        <v>7</v>
      </c>
      <c r="AM352">
        <f t="shared" si="116"/>
        <v>1</v>
      </c>
      <c r="AN352">
        <f t="shared" si="117"/>
        <v>2</v>
      </c>
      <c r="AO352" t="str">
        <f t="shared" si="118"/>
        <v>Weekday</v>
      </c>
      <c r="AR352" s="20">
        <f t="shared" si="119"/>
        <v>0</v>
      </c>
    </row>
    <row r="353" spans="1:44" x14ac:dyDescent="0.35">
      <c r="A353" t="str">
        <f t="shared" si="101"/>
        <v>CUST0352</v>
      </c>
      <c r="B353" s="2" t="s">
        <v>596</v>
      </c>
      <c r="C353" s="4">
        <v>45078</v>
      </c>
      <c r="D353" s="2" t="s">
        <v>583</v>
      </c>
      <c r="E353" t="s">
        <v>5049</v>
      </c>
      <c r="F353" s="2" t="s">
        <v>23</v>
      </c>
      <c r="G353" s="2" t="s">
        <v>75</v>
      </c>
      <c r="H353" s="2">
        <v>1</v>
      </c>
      <c r="I353" s="19">
        <v>718.24</v>
      </c>
      <c r="J353" s="2" t="s">
        <v>50</v>
      </c>
      <c r="K353" s="2" t="s">
        <v>16</v>
      </c>
      <c r="L353" s="2">
        <v>3</v>
      </c>
      <c r="M353" s="18">
        <f t="shared" si="102"/>
        <v>718.24</v>
      </c>
      <c r="T353" t="str">
        <f t="shared" si="103"/>
        <v>Completed</v>
      </c>
      <c r="U353" t="str">
        <f t="shared" si="104"/>
        <v>No</v>
      </c>
      <c r="V353" t="str">
        <f t="shared" si="105"/>
        <v>No</v>
      </c>
      <c r="X353">
        <f t="shared" si="106"/>
        <v>595</v>
      </c>
      <c r="Y353">
        <f t="shared" si="107"/>
        <v>444</v>
      </c>
      <c r="Z353" s="18">
        <f t="shared" si="108"/>
        <v>594714.6477588166</v>
      </c>
      <c r="AA353" s="18">
        <f t="shared" si="109"/>
        <v>60882.938065984097</v>
      </c>
      <c r="AB353" s="17">
        <f t="shared" si="110"/>
        <v>3.804733727810651</v>
      </c>
      <c r="AC353" s="2" t="s">
        <v>75</v>
      </c>
      <c r="AD353" s="2" t="s">
        <v>23</v>
      </c>
      <c r="AE353" t="str">
        <f t="shared" si="111"/>
        <v>Books</v>
      </c>
      <c r="AF353" t="str">
        <f t="shared" si="112"/>
        <v>Books</v>
      </c>
      <c r="AG353" t="str" cm="1">
        <f t="array" ref="AG353">INDEX(AD:AD,ROW())</f>
        <v>Books</v>
      </c>
      <c r="AH353">
        <f t="shared" si="120"/>
        <v>23</v>
      </c>
      <c r="AI353" t="str">
        <f t="shared" si="113"/>
        <v>Books</v>
      </c>
      <c r="AK353">
        <f t="shared" si="114"/>
        <v>2023</v>
      </c>
      <c r="AL353">
        <f t="shared" si="115"/>
        <v>6</v>
      </c>
      <c r="AM353">
        <f t="shared" si="116"/>
        <v>1</v>
      </c>
      <c r="AN353">
        <f t="shared" si="117"/>
        <v>5</v>
      </c>
      <c r="AO353" t="str">
        <f t="shared" si="118"/>
        <v>Weekday</v>
      </c>
      <c r="AR353" s="20">
        <f t="shared" si="119"/>
        <v>0</v>
      </c>
    </row>
    <row r="354" spans="1:44" x14ac:dyDescent="0.35">
      <c r="A354" t="str">
        <f t="shared" si="101"/>
        <v>CUST0353</v>
      </c>
      <c r="B354" s="2" t="s">
        <v>597</v>
      </c>
      <c r="C354" s="4">
        <v>45778</v>
      </c>
      <c r="D354" s="2" t="s">
        <v>598</v>
      </c>
      <c r="E354" t="s">
        <v>5050</v>
      </c>
      <c r="F354" s="2" t="s">
        <v>19</v>
      </c>
      <c r="G354" s="2" t="s">
        <v>49</v>
      </c>
      <c r="H354" s="2">
        <v>2</v>
      </c>
      <c r="I354" s="19">
        <v>1554.72</v>
      </c>
      <c r="J354" s="2" t="s">
        <v>20</v>
      </c>
      <c r="K354" s="2" t="s">
        <v>31</v>
      </c>
      <c r="L354" s="2">
        <v>4</v>
      </c>
      <c r="M354" s="18">
        <f t="shared" si="102"/>
        <v>3109.44</v>
      </c>
      <c r="T354" t="str">
        <f t="shared" si="103"/>
        <v>Pending</v>
      </c>
      <c r="U354" t="str">
        <f t="shared" si="104"/>
        <v>No</v>
      </c>
      <c r="V354" t="str">
        <f t="shared" si="105"/>
        <v>Yes</v>
      </c>
      <c r="X354">
        <f t="shared" si="106"/>
        <v>589</v>
      </c>
      <c r="Y354">
        <f t="shared" si="107"/>
        <v>426</v>
      </c>
      <c r="Z354" s="18">
        <f t="shared" si="108"/>
        <v>2759712.3299794244</v>
      </c>
      <c r="AA354" s="18">
        <f t="shared" si="109"/>
        <v>330643.50635802455</v>
      </c>
      <c r="AB354" s="17">
        <f t="shared" si="110"/>
        <v>3.8641711229946525</v>
      </c>
      <c r="AC354" s="2" t="s">
        <v>49</v>
      </c>
      <c r="AD354" s="2" t="s">
        <v>19</v>
      </c>
      <c r="AE354" t="str">
        <f t="shared" si="111"/>
        <v>Electronics</v>
      </c>
      <c r="AF354" t="str">
        <f t="shared" si="112"/>
        <v>Electronics</v>
      </c>
      <c r="AG354" t="str" cm="1">
        <f t="array" ref="AG354">INDEX(AD:AD,ROW())</f>
        <v>Electronics</v>
      </c>
      <c r="AH354">
        <f t="shared" si="120"/>
        <v>12</v>
      </c>
      <c r="AI354" t="str">
        <f t="shared" si="113"/>
        <v>Electronics</v>
      </c>
      <c r="AK354">
        <f t="shared" si="114"/>
        <v>2025</v>
      </c>
      <c r="AL354">
        <f t="shared" si="115"/>
        <v>5</v>
      </c>
      <c r="AM354">
        <f t="shared" si="116"/>
        <v>1</v>
      </c>
      <c r="AN354">
        <f t="shared" si="117"/>
        <v>5</v>
      </c>
      <c r="AO354" t="str">
        <f t="shared" si="118"/>
        <v>Weekday</v>
      </c>
      <c r="AR354" s="20">
        <f t="shared" si="119"/>
        <v>0</v>
      </c>
    </row>
    <row r="355" spans="1:44" x14ac:dyDescent="0.35">
      <c r="A355" t="str">
        <f t="shared" si="101"/>
        <v>CUST0354</v>
      </c>
      <c r="B355" s="2" t="s">
        <v>599</v>
      </c>
      <c r="C355" s="4">
        <v>45827</v>
      </c>
      <c r="D355" s="2" t="s">
        <v>306</v>
      </c>
      <c r="E355" t="s">
        <v>5055</v>
      </c>
      <c r="F355" s="2" t="s">
        <v>23</v>
      </c>
      <c r="G355" s="2" t="s">
        <v>65</v>
      </c>
      <c r="H355" s="2">
        <v>1</v>
      </c>
      <c r="I355" s="19">
        <v>127.14</v>
      </c>
      <c r="J355" s="2" t="s">
        <v>5047</v>
      </c>
      <c r="K355" s="2" t="s">
        <v>31</v>
      </c>
      <c r="L355" s="2">
        <v>2</v>
      </c>
      <c r="M355" s="18">
        <f t="shared" si="102"/>
        <v>127.14</v>
      </c>
      <c r="T355" t="str">
        <f t="shared" si="103"/>
        <v>Pending</v>
      </c>
      <c r="U355" t="str">
        <f t="shared" si="104"/>
        <v>No</v>
      </c>
      <c r="V355" t="str">
        <f t="shared" si="105"/>
        <v>Yes</v>
      </c>
      <c r="X355">
        <f t="shared" si="106"/>
        <v>567</v>
      </c>
      <c r="Y355">
        <f t="shared" si="107"/>
        <v>440</v>
      </c>
      <c r="Z355" s="18">
        <f t="shared" si="108"/>
        <v>594714.6477588166</v>
      </c>
      <c r="AA355" s="18">
        <f t="shared" si="109"/>
        <v>60882.938065984097</v>
      </c>
      <c r="AB355" s="17">
        <f t="shared" si="110"/>
        <v>3.804733727810651</v>
      </c>
      <c r="AC355" s="2" t="s">
        <v>65</v>
      </c>
      <c r="AD355" s="2" t="s">
        <v>23</v>
      </c>
      <c r="AE355" t="str">
        <f t="shared" si="111"/>
        <v>Books</v>
      </c>
      <c r="AF355" t="str">
        <f t="shared" si="112"/>
        <v>Books</v>
      </c>
      <c r="AG355" t="str" cm="1">
        <f t="array" ref="AG355">INDEX(AD:AD,ROW())</f>
        <v>Books</v>
      </c>
      <c r="AH355">
        <f t="shared" si="120"/>
        <v>19</v>
      </c>
      <c r="AI355" t="str">
        <f t="shared" si="113"/>
        <v>Books</v>
      </c>
      <c r="AK355">
        <f t="shared" si="114"/>
        <v>2025</v>
      </c>
      <c r="AL355">
        <f t="shared" si="115"/>
        <v>6</v>
      </c>
      <c r="AM355">
        <f t="shared" si="116"/>
        <v>19</v>
      </c>
      <c r="AN355">
        <f t="shared" si="117"/>
        <v>5</v>
      </c>
      <c r="AO355" t="str">
        <f t="shared" si="118"/>
        <v>Weekday</v>
      </c>
      <c r="AR355" s="20">
        <f t="shared" si="119"/>
        <v>0</v>
      </c>
    </row>
    <row r="356" spans="1:44" x14ac:dyDescent="0.35">
      <c r="A356" t="str">
        <f t="shared" si="101"/>
        <v>CUST0355</v>
      </c>
      <c r="B356" s="2" t="s">
        <v>600</v>
      </c>
      <c r="C356" s="4">
        <v>45146</v>
      </c>
      <c r="D356" s="2" t="s">
        <v>601</v>
      </c>
      <c r="E356" t="s">
        <v>5054</v>
      </c>
      <c r="F356" s="2" t="s">
        <v>23</v>
      </c>
      <c r="G356" s="2" t="s">
        <v>65</v>
      </c>
      <c r="H356" s="2">
        <v>1</v>
      </c>
      <c r="I356" s="19">
        <v>791.37</v>
      </c>
      <c r="J356" s="2" t="s">
        <v>20</v>
      </c>
      <c r="K356" s="2" t="s">
        <v>16</v>
      </c>
      <c r="L356" s="2">
        <v>4</v>
      </c>
      <c r="M356" s="18">
        <f t="shared" si="102"/>
        <v>791.37</v>
      </c>
      <c r="T356" t="str">
        <f t="shared" si="103"/>
        <v>Completed</v>
      </c>
      <c r="U356" t="str">
        <f t="shared" si="104"/>
        <v>No</v>
      </c>
      <c r="V356" t="str">
        <f t="shared" si="105"/>
        <v>No</v>
      </c>
      <c r="X356">
        <f t="shared" si="106"/>
        <v>558</v>
      </c>
      <c r="Y356">
        <f t="shared" si="107"/>
        <v>430</v>
      </c>
      <c r="Z356" s="18">
        <f t="shared" si="108"/>
        <v>594714.6477588166</v>
      </c>
      <c r="AA356" s="18">
        <f t="shared" si="109"/>
        <v>60882.938065984097</v>
      </c>
      <c r="AB356" s="17">
        <f t="shared" si="110"/>
        <v>3.804733727810651</v>
      </c>
      <c r="AC356" s="2" t="s">
        <v>65</v>
      </c>
      <c r="AD356" s="2" t="s">
        <v>23</v>
      </c>
      <c r="AE356" t="str">
        <f t="shared" si="111"/>
        <v>Books</v>
      </c>
      <c r="AF356" t="str">
        <f t="shared" si="112"/>
        <v>Books</v>
      </c>
      <c r="AG356" t="str" cm="1">
        <f t="array" ref="AG356">INDEX(AD:AD,ROW())</f>
        <v>Books</v>
      </c>
      <c r="AH356">
        <f t="shared" si="120"/>
        <v>19</v>
      </c>
      <c r="AI356" t="str">
        <f t="shared" si="113"/>
        <v>Books</v>
      </c>
      <c r="AK356">
        <f t="shared" si="114"/>
        <v>2023</v>
      </c>
      <c r="AL356">
        <f t="shared" si="115"/>
        <v>8</v>
      </c>
      <c r="AM356">
        <f t="shared" si="116"/>
        <v>8</v>
      </c>
      <c r="AN356">
        <f t="shared" si="117"/>
        <v>3</v>
      </c>
      <c r="AO356" t="str">
        <f t="shared" si="118"/>
        <v>Weekday</v>
      </c>
      <c r="AR356" s="20">
        <f t="shared" si="119"/>
        <v>0</v>
      </c>
    </row>
    <row r="357" spans="1:44" x14ac:dyDescent="0.35">
      <c r="A357" t="str">
        <f t="shared" si="101"/>
        <v>CUST0356</v>
      </c>
      <c r="B357" s="2" t="s">
        <v>602</v>
      </c>
      <c r="C357" s="4">
        <v>44955</v>
      </c>
      <c r="D357" s="2" t="s">
        <v>363</v>
      </c>
      <c r="E357" t="s">
        <v>5049</v>
      </c>
      <c r="F357" s="2" t="s">
        <v>29</v>
      </c>
      <c r="G357" s="2" t="s">
        <v>138</v>
      </c>
      <c r="H357" s="2">
        <v>1</v>
      </c>
      <c r="I357" s="19">
        <v>871.2</v>
      </c>
      <c r="J357" s="2" t="s">
        <v>5047</v>
      </c>
      <c r="K357" s="2" t="s">
        <v>16</v>
      </c>
      <c r="L357" s="2">
        <v>4</v>
      </c>
      <c r="M357" s="18">
        <f t="shared" si="102"/>
        <v>871.2</v>
      </c>
      <c r="T357" t="str">
        <f t="shared" si="103"/>
        <v>Completed</v>
      </c>
      <c r="U357" t="str">
        <f t="shared" si="104"/>
        <v>No</v>
      </c>
      <c r="V357" t="str">
        <f t="shared" si="105"/>
        <v>No</v>
      </c>
      <c r="X357">
        <f t="shared" si="106"/>
        <v>595</v>
      </c>
      <c r="Y357">
        <f t="shared" si="107"/>
        <v>444</v>
      </c>
      <c r="Z357" s="18">
        <f t="shared" si="108"/>
        <v>1892867.2841657216</v>
      </c>
      <c r="AA357" s="18">
        <f t="shared" si="109"/>
        <v>199432.98236095349</v>
      </c>
      <c r="AB357" s="17">
        <f t="shared" si="110"/>
        <v>3.8949824970828471</v>
      </c>
      <c r="AC357" s="2" t="s">
        <v>138</v>
      </c>
      <c r="AD357" s="2" t="s">
        <v>29</v>
      </c>
      <c r="AE357" t="str">
        <f t="shared" si="111"/>
        <v>Fashion</v>
      </c>
      <c r="AF357" t="str">
        <f t="shared" si="112"/>
        <v>Fashion</v>
      </c>
      <c r="AG357" t="str" cm="1">
        <f t="array" ref="AG357">INDEX(AD:AD,ROW())</f>
        <v>Fashion</v>
      </c>
      <c r="AH357">
        <f t="shared" si="120"/>
        <v>53</v>
      </c>
      <c r="AI357" t="str">
        <f t="shared" si="113"/>
        <v>Fashion</v>
      </c>
      <c r="AK357">
        <f t="shared" si="114"/>
        <v>2023</v>
      </c>
      <c r="AL357">
        <f t="shared" si="115"/>
        <v>1</v>
      </c>
      <c r="AM357">
        <f t="shared" si="116"/>
        <v>29</v>
      </c>
      <c r="AN357">
        <f t="shared" si="117"/>
        <v>1</v>
      </c>
      <c r="AO357" t="str">
        <f t="shared" si="118"/>
        <v>Weekend</v>
      </c>
      <c r="AR357" s="20">
        <f t="shared" si="119"/>
        <v>0</v>
      </c>
    </row>
    <row r="358" spans="1:44" x14ac:dyDescent="0.35">
      <c r="A358" t="str">
        <f t="shared" si="101"/>
        <v>CUST0357</v>
      </c>
      <c r="B358" s="2" t="s">
        <v>603</v>
      </c>
      <c r="C358" s="4">
        <v>45173</v>
      </c>
      <c r="D358" s="2" t="s">
        <v>604</v>
      </c>
      <c r="E358" t="s">
        <v>5049</v>
      </c>
      <c r="F358" s="2" t="s">
        <v>19</v>
      </c>
      <c r="G358" s="2" t="s">
        <v>60</v>
      </c>
      <c r="H358" s="2">
        <v>2</v>
      </c>
      <c r="I358" s="19">
        <v>2313.5100000000002</v>
      </c>
      <c r="J358" s="2" t="s">
        <v>20</v>
      </c>
      <c r="K358" s="2" t="s">
        <v>16</v>
      </c>
      <c r="L358" s="2">
        <v>5</v>
      </c>
      <c r="M358" s="18">
        <f t="shared" si="102"/>
        <v>4627.0200000000004</v>
      </c>
      <c r="T358" t="str">
        <f t="shared" si="103"/>
        <v>Completed</v>
      </c>
      <c r="U358" t="str">
        <f t="shared" si="104"/>
        <v>Yes</v>
      </c>
      <c r="V358" t="str">
        <f t="shared" si="105"/>
        <v>No</v>
      </c>
      <c r="X358">
        <f t="shared" si="106"/>
        <v>595</v>
      </c>
      <c r="Y358">
        <f t="shared" si="107"/>
        <v>444</v>
      </c>
      <c r="Z358" s="18">
        <f t="shared" si="108"/>
        <v>2759712.3299794244</v>
      </c>
      <c r="AA358" s="18">
        <f t="shared" si="109"/>
        <v>330643.50635802455</v>
      </c>
      <c r="AB358" s="17">
        <f t="shared" si="110"/>
        <v>3.8641711229946525</v>
      </c>
      <c r="AC358" s="2" t="s">
        <v>60</v>
      </c>
      <c r="AD358" s="2" t="s">
        <v>19</v>
      </c>
      <c r="AE358" t="str">
        <f t="shared" si="111"/>
        <v>Electronics</v>
      </c>
      <c r="AF358" t="str">
        <f t="shared" si="112"/>
        <v>Electronics</v>
      </c>
      <c r="AG358" t="str" cm="1">
        <f t="array" ref="AG358">INDEX(AD:AD,ROW())</f>
        <v>Electronics</v>
      </c>
      <c r="AH358">
        <f t="shared" si="120"/>
        <v>17</v>
      </c>
      <c r="AI358" t="str">
        <f t="shared" si="113"/>
        <v>Electronics</v>
      </c>
      <c r="AK358">
        <f t="shared" si="114"/>
        <v>2023</v>
      </c>
      <c r="AL358">
        <f t="shared" si="115"/>
        <v>9</v>
      </c>
      <c r="AM358">
        <f t="shared" si="116"/>
        <v>4</v>
      </c>
      <c r="AN358">
        <f t="shared" si="117"/>
        <v>2</v>
      </c>
      <c r="AO358" t="str">
        <f t="shared" si="118"/>
        <v>Weekday</v>
      </c>
      <c r="AR358" s="20">
        <f t="shared" si="119"/>
        <v>0</v>
      </c>
    </row>
    <row r="359" spans="1:44" x14ac:dyDescent="0.35">
      <c r="A359" t="str">
        <f t="shared" si="101"/>
        <v>CUST0358</v>
      </c>
      <c r="B359" s="2" t="s">
        <v>605</v>
      </c>
      <c r="C359" s="4">
        <v>45055</v>
      </c>
      <c r="D359" s="2" t="s">
        <v>152</v>
      </c>
      <c r="E359" t="s">
        <v>5050</v>
      </c>
      <c r="F359" s="2" t="s">
        <v>29</v>
      </c>
      <c r="G359" s="2" t="s">
        <v>121</v>
      </c>
      <c r="H359" s="2">
        <v>1</v>
      </c>
      <c r="I359" s="19">
        <v>1718.34</v>
      </c>
      <c r="J359" s="2" t="s">
        <v>5047</v>
      </c>
      <c r="K359" s="2" t="s">
        <v>16</v>
      </c>
      <c r="L359" s="2">
        <v>4</v>
      </c>
      <c r="M359" s="18">
        <f t="shared" si="102"/>
        <v>1718.34</v>
      </c>
      <c r="T359" t="str">
        <f t="shared" si="103"/>
        <v>Completed</v>
      </c>
      <c r="U359" t="str">
        <f t="shared" si="104"/>
        <v>Yes</v>
      </c>
      <c r="V359" t="str">
        <f t="shared" si="105"/>
        <v>No</v>
      </c>
      <c r="X359">
        <f t="shared" si="106"/>
        <v>589</v>
      </c>
      <c r="Y359">
        <f t="shared" si="107"/>
        <v>426</v>
      </c>
      <c r="Z359" s="18">
        <f t="shared" si="108"/>
        <v>1892867.2841657216</v>
      </c>
      <c r="AA359" s="18">
        <f t="shared" si="109"/>
        <v>199432.98236095349</v>
      </c>
      <c r="AB359" s="17">
        <f t="shared" si="110"/>
        <v>3.8949824970828471</v>
      </c>
      <c r="AC359" s="2" t="s">
        <v>121</v>
      </c>
      <c r="AD359" s="2" t="s">
        <v>29</v>
      </c>
      <c r="AE359" t="str">
        <f t="shared" si="111"/>
        <v>Fashion</v>
      </c>
      <c r="AF359" t="str">
        <f t="shared" si="112"/>
        <v>Fashion</v>
      </c>
      <c r="AG359" t="str" cm="1">
        <f t="array" ref="AG359">INDEX(AD:AD,ROW())</f>
        <v>Fashion</v>
      </c>
      <c r="AH359">
        <f t="shared" si="120"/>
        <v>45</v>
      </c>
      <c r="AI359" t="str">
        <f t="shared" si="113"/>
        <v>Fashion</v>
      </c>
      <c r="AK359">
        <f t="shared" si="114"/>
        <v>2023</v>
      </c>
      <c r="AL359">
        <f t="shared" si="115"/>
        <v>5</v>
      </c>
      <c r="AM359">
        <f t="shared" si="116"/>
        <v>9</v>
      </c>
      <c r="AN359">
        <f t="shared" si="117"/>
        <v>3</v>
      </c>
      <c r="AO359" t="str">
        <f t="shared" si="118"/>
        <v>Weekday</v>
      </c>
      <c r="AR359" s="20">
        <f t="shared" si="119"/>
        <v>0</v>
      </c>
    </row>
    <row r="360" spans="1:44" x14ac:dyDescent="0.35">
      <c r="A360" t="str">
        <f t="shared" si="101"/>
        <v>CUST0359</v>
      </c>
      <c r="B360" s="2" t="s">
        <v>606</v>
      </c>
      <c r="C360" s="4">
        <v>45260</v>
      </c>
      <c r="D360" s="2" t="s">
        <v>338</v>
      </c>
      <c r="E360" t="s">
        <v>5048</v>
      </c>
      <c r="F360" s="2" t="s">
        <v>42</v>
      </c>
      <c r="G360" s="2" t="s">
        <v>43</v>
      </c>
      <c r="H360" s="2">
        <v>3</v>
      </c>
      <c r="I360" s="19">
        <v>110.29</v>
      </c>
      <c r="J360" s="2" t="s">
        <v>20</v>
      </c>
      <c r="K360" s="2" t="s">
        <v>16</v>
      </c>
      <c r="L360" s="2">
        <v>4</v>
      </c>
      <c r="M360" s="18">
        <f t="shared" si="102"/>
        <v>330.87</v>
      </c>
      <c r="T360" t="str">
        <f t="shared" si="103"/>
        <v>Completed</v>
      </c>
      <c r="U360" t="str">
        <f t="shared" si="104"/>
        <v>No</v>
      </c>
      <c r="V360" t="str">
        <f t="shared" si="105"/>
        <v>No</v>
      </c>
      <c r="X360">
        <f t="shared" si="106"/>
        <v>590</v>
      </c>
      <c r="Y360">
        <f t="shared" si="107"/>
        <v>451</v>
      </c>
      <c r="Z360" s="18">
        <f t="shared" si="108"/>
        <v>1098537.4901531704</v>
      </c>
      <c r="AA360" s="18">
        <f t="shared" si="109"/>
        <v>96724.388030634553</v>
      </c>
      <c r="AB360" s="17">
        <f t="shared" si="110"/>
        <v>3.9001122334455669</v>
      </c>
      <c r="AC360" s="2" t="s">
        <v>43</v>
      </c>
      <c r="AD360" s="2" t="s">
        <v>42</v>
      </c>
      <c r="AE360" t="str">
        <f t="shared" si="111"/>
        <v>Beauty</v>
      </c>
      <c r="AF360" t="str">
        <f t="shared" si="112"/>
        <v>Beauty</v>
      </c>
      <c r="AG360" t="str" cm="1">
        <f t="array" ref="AG360">INDEX(AD:AD,ROW())</f>
        <v>Beauty</v>
      </c>
      <c r="AH360">
        <f t="shared" si="120"/>
        <v>10</v>
      </c>
      <c r="AI360" t="str">
        <f t="shared" si="113"/>
        <v>Beauty</v>
      </c>
      <c r="AK360">
        <f t="shared" si="114"/>
        <v>2023</v>
      </c>
      <c r="AL360">
        <f t="shared" si="115"/>
        <v>11</v>
      </c>
      <c r="AM360">
        <f t="shared" si="116"/>
        <v>30</v>
      </c>
      <c r="AN360">
        <f t="shared" si="117"/>
        <v>5</v>
      </c>
      <c r="AO360" t="str">
        <f t="shared" si="118"/>
        <v>Weekday</v>
      </c>
      <c r="AR360" s="20">
        <f t="shared" si="119"/>
        <v>0</v>
      </c>
    </row>
    <row r="361" spans="1:44" x14ac:dyDescent="0.35">
      <c r="A361" t="str">
        <f t="shared" si="101"/>
        <v>CUST0360</v>
      </c>
      <c r="B361" s="2" t="s">
        <v>607</v>
      </c>
      <c r="C361" s="4">
        <v>45153</v>
      </c>
      <c r="D361" s="2" t="s">
        <v>608</v>
      </c>
      <c r="E361" t="s">
        <v>5049</v>
      </c>
      <c r="F361" s="2" t="s">
        <v>29</v>
      </c>
      <c r="G361" s="2" t="s">
        <v>121</v>
      </c>
      <c r="H361" s="2">
        <v>1</v>
      </c>
      <c r="I361" s="19">
        <v>1419.824472190694</v>
      </c>
      <c r="J361" s="2" t="s">
        <v>20</v>
      </c>
      <c r="K361" s="2" t="s">
        <v>16</v>
      </c>
      <c r="L361" s="2">
        <v>4</v>
      </c>
      <c r="M361" s="18">
        <f t="shared" si="102"/>
        <v>1419.824472190694</v>
      </c>
      <c r="T361" t="str">
        <f t="shared" si="103"/>
        <v>Completed</v>
      </c>
      <c r="U361" t="str">
        <f t="shared" si="104"/>
        <v>Yes</v>
      </c>
      <c r="V361" t="str">
        <f t="shared" si="105"/>
        <v>No</v>
      </c>
      <c r="X361">
        <f t="shared" si="106"/>
        <v>595</v>
      </c>
      <c r="Y361">
        <f t="shared" si="107"/>
        <v>444</v>
      </c>
      <c r="Z361" s="18">
        <f t="shared" si="108"/>
        <v>1892867.2841657216</v>
      </c>
      <c r="AA361" s="18">
        <f t="shared" si="109"/>
        <v>199432.98236095349</v>
      </c>
      <c r="AB361" s="17">
        <f t="shared" si="110"/>
        <v>3.8949824970828471</v>
      </c>
      <c r="AC361" s="2" t="s">
        <v>121</v>
      </c>
      <c r="AD361" s="2" t="s">
        <v>29</v>
      </c>
      <c r="AE361" t="str">
        <f t="shared" si="111"/>
        <v>Fashion</v>
      </c>
      <c r="AF361" t="str">
        <f t="shared" si="112"/>
        <v>Fashion</v>
      </c>
      <c r="AG361" t="str" cm="1">
        <f t="array" ref="AG361">INDEX(AD:AD,ROW())</f>
        <v>Fashion</v>
      </c>
      <c r="AH361">
        <f t="shared" si="120"/>
        <v>45</v>
      </c>
      <c r="AI361" t="str">
        <f t="shared" si="113"/>
        <v>Fashion</v>
      </c>
      <c r="AK361">
        <f t="shared" si="114"/>
        <v>2023</v>
      </c>
      <c r="AL361">
        <f t="shared" si="115"/>
        <v>8</v>
      </c>
      <c r="AM361">
        <f t="shared" si="116"/>
        <v>15</v>
      </c>
      <c r="AN361">
        <f t="shared" si="117"/>
        <v>3</v>
      </c>
      <c r="AO361" t="str">
        <f t="shared" si="118"/>
        <v>Weekday</v>
      </c>
      <c r="AR361" s="20">
        <f t="shared" si="119"/>
        <v>0</v>
      </c>
    </row>
    <row r="362" spans="1:44" x14ac:dyDescent="0.35">
      <c r="A362" t="str">
        <f t="shared" si="101"/>
        <v>CUST0361</v>
      </c>
      <c r="B362" s="2" t="s">
        <v>609</v>
      </c>
      <c r="C362" s="4">
        <v>45682</v>
      </c>
      <c r="D362" s="2" t="s">
        <v>244</v>
      </c>
      <c r="E362" t="s">
        <v>5055</v>
      </c>
      <c r="F362" s="2" t="s">
        <v>13</v>
      </c>
      <c r="G362" s="2" t="s">
        <v>37</v>
      </c>
      <c r="H362" s="2">
        <v>2</v>
      </c>
      <c r="I362" s="19">
        <v>1080.73</v>
      </c>
      <c r="J362" s="2" t="s">
        <v>50</v>
      </c>
      <c r="K362" s="2" t="s">
        <v>16</v>
      </c>
      <c r="L362" s="31"/>
      <c r="M362" s="18">
        <f t="shared" si="102"/>
        <v>2161.46</v>
      </c>
      <c r="T362" t="str">
        <f t="shared" si="103"/>
        <v>Completed</v>
      </c>
      <c r="U362" t="str">
        <f t="shared" si="104"/>
        <v>Yes</v>
      </c>
      <c r="V362" t="str">
        <f t="shared" si="105"/>
        <v>No</v>
      </c>
      <c r="X362">
        <f t="shared" si="106"/>
        <v>567</v>
      </c>
      <c r="Y362">
        <f t="shared" si="107"/>
        <v>440</v>
      </c>
      <c r="Z362" s="18">
        <f t="shared" si="108"/>
        <v>1463424.4009529033</v>
      </c>
      <c r="AA362" s="18">
        <f t="shared" si="109"/>
        <v>118285.78776560788</v>
      </c>
      <c r="AB362" s="17">
        <f t="shared" si="110"/>
        <v>3.8140589569160999</v>
      </c>
      <c r="AC362" s="2" t="s">
        <v>37</v>
      </c>
      <c r="AD362" s="2" t="s">
        <v>13</v>
      </c>
      <c r="AE362" t="str">
        <f t="shared" si="111"/>
        <v>Home &amp; Kitchen</v>
      </c>
      <c r="AF362" t="str">
        <f t="shared" si="112"/>
        <v>Home &amp; Kitchen</v>
      </c>
      <c r="AG362" t="str" cm="1">
        <f t="array" ref="AG362">INDEX(AD:AD,ROW())</f>
        <v>Home &amp; Kitchen</v>
      </c>
      <c r="AH362">
        <f t="shared" si="120"/>
        <v>8</v>
      </c>
      <c r="AI362" t="str">
        <f t="shared" si="113"/>
        <v>Home &amp; Kitchen</v>
      </c>
      <c r="AK362">
        <f t="shared" si="114"/>
        <v>2025</v>
      </c>
      <c r="AL362">
        <f t="shared" si="115"/>
        <v>1</v>
      </c>
      <c r="AM362">
        <f t="shared" si="116"/>
        <v>25</v>
      </c>
      <c r="AN362">
        <f t="shared" si="117"/>
        <v>7</v>
      </c>
      <c r="AO362" t="str">
        <f t="shared" si="118"/>
        <v>Weekend</v>
      </c>
      <c r="AR362" s="20">
        <f t="shared" si="119"/>
        <v>0</v>
      </c>
    </row>
    <row r="363" spans="1:44" x14ac:dyDescent="0.35">
      <c r="A363" t="str">
        <f t="shared" si="101"/>
        <v>CUST0362</v>
      </c>
      <c r="B363" s="2" t="s">
        <v>610</v>
      </c>
      <c r="C363" s="4">
        <v>45681</v>
      </c>
      <c r="D363" s="2" t="s">
        <v>611</v>
      </c>
      <c r="E363" t="s">
        <v>5050</v>
      </c>
      <c r="F363" s="2" t="s">
        <v>19</v>
      </c>
      <c r="G363" s="2" t="s">
        <v>128</v>
      </c>
      <c r="H363" s="2">
        <v>1</v>
      </c>
      <c r="I363" s="19">
        <v>2407.81</v>
      </c>
      <c r="J363" s="2" t="s">
        <v>20</v>
      </c>
      <c r="K363" s="2" t="s">
        <v>76</v>
      </c>
      <c r="L363" s="2">
        <v>1</v>
      </c>
      <c r="M363" s="18">
        <f t="shared" si="102"/>
        <v>2407.81</v>
      </c>
      <c r="T363" t="str">
        <f t="shared" si="103"/>
        <v>Completed</v>
      </c>
      <c r="U363" t="str">
        <f t="shared" si="104"/>
        <v>No</v>
      </c>
      <c r="V363" t="str">
        <f t="shared" si="105"/>
        <v>No</v>
      </c>
      <c r="X363">
        <f t="shared" si="106"/>
        <v>589</v>
      </c>
      <c r="Y363">
        <f t="shared" si="107"/>
        <v>426</v>
      </c>
      <c r="Z363" s="18">
        <f t="shared" si="108"/>
        <v>2759712.3299794244</v>
      </c>
      <c r="AA363" s="18">
        <f t="shared" si="109"/>
        <v>330643.50635802455</v>
      </c>
      <c r="AB363" s="17">
        <f t="shared" si="110"/>
        <v>3.8641711229946525</v>
      </c>
      <c r="AC363" s="2" t="s">
        <v>128</v>
      </c>
      <c r="AD363" s="2" t="s">
        <v>19</v>
      </c>
      <c r="AE363" t="str">
        <f t="shared" si="111"/>
        <v>Electronics</v>
      </c>
      <c r="AF363" t="str">
        <f t="shared" si="112"/>
        <v>Electronics</v>
      </c>
      <c r="AG363" t="str" cm="1">
        <f t="array" ref="AG363">INDEX(AD:AD,ROW())</f>
        <v>Electronics</v>
      </c>
      <c r="AH363">
        <f t="shared" si="120"/>
        <v>48</v>
      </c>
      <c r="AI363" t="str">
        <f t="shared" si="113"/>
        <v>Electronics</v>
      </c>
      <c r="AK363">
        <f t="shared" si="114"/>
        <v>2025</v>
      </c>
      <c r="AL363">
        <f t="shared" si="115"/>
        <v>1</v>
      </c>
      <c r="AM363">
        <f t="shared" si="116"/>
        <v>24</v>
      </c>
      <c r="AN363">
        <f t="shared" si="117"/>
        <v>6</v>
      </c>
      <c r="AO363" t="str">
        <f t="shared" si="118"/>
        <v>Weekday</v>
      </c>
      <c r="AR363" s="20">
        <f t="shared" si="119"/>
        <v>1</v>
      </c>
    </row>
    <row r="364" spans="1:44" x14ac:dyDescent="0.35">
      <c r="A364" t="str">
        <f t="shared" si="101"/>
        <v>CUST0363</v>
      </c>
      <c r="B364" s="2" t="s">
        <v>612</v>
      </c>
      <c r="C364" s="4">
        <v>45571</v>
      </c>
      <c r="D364" s="2" t="s">
        <v>613</v>
      </c>
      <c r="E364" t="s">
        <v>5052</v>
      </c>
      <c r="F364" s="2" t="s">
        <v>42</v>
      </c>
      <c r="G364" s="2" t="s">
        <v>5044</v>
      </c>
      <c r="H364" s="2">
        <v>1</v>
      </c>
      <c r="I364" s="19">
        <v>667.45</v>
      </c>
      <c r="J364" s="2" t="s">
        <v>5046</v>
      </c>
      <c r="K364" s="2" t="s">
        <v>31</v>
      </c>
      <c r="L364" s="2">
        <v>4</v>
      </c>
      <c r="M364" s="18">
        <f t="shared" si="102"/>
        <v>667.45</v>
      </c>
      <c r="T364" t="str">
        <f t="shared" si="103"/>
        <v>Pending</v>
      </c>
      <c r="U364" t="str">
        <f t="shared" si="104"/>
        <v>No</v>
      </c>
      <c r="V364" t="str">
        <f t="shared" si="105"/>
        <v>Yes</v>
      </c>
      <c r="X364">
        <f t="shared" si="106"/>
        <v>573</v>
      </c>
      <c r="Y364">
        <f t="shared" si="107"/>
        <v>450</v>
      </c>
      <c r="Z364" s="18">
        <f t="shared" si="108"/>
        <v>1098537.4901531704</v>
      </c>
      <c r="AA364" s="18">
        <f t="shared" si="109"/>
        <v>96724.388030634553</v>
      </c>
      <c r="AB364" s="17">
        <f t="shared" si="110"/>
        <v>3.9001122334455669</v>
      </c>
      <c r="AC364" s="2" t="s">
        <v>5044</v>
      </c>
      <c r="AD364" s="2" t="s">
        <v>42</v>
      </c>
      <c r="AE364" t="str">
        <f t="shared" si="111"/>
        <v>Beauty</v>
      </c>
      <c r="AF364" t="str">
        <f t="shared" si="112"/>
        <v>Beauty</v>
      </c>
      <c r="AG364" t="str" cm="1">
        <f t="array" ref="AG364">INDEX(AD:AD,ROW())</f>
        <v>Beauty</v>
      </c>
      <c r="AH364">
        <f t="shared" si="120"/>
        <v>64</v>
      </c>
      <c r="AI364" t="str">
        <f t="shared" si="113"/>
        <v>Beauty</v>
      </c>
      <c r="AK364">
        <f t="shared" si="114"/>
        <v>2024</v>
      </c>
      <c r="AL364">
        <f t="shared" si="115"/>
        <v>10</v>
      </c>
      <c r="AM364">
        <f t="shared" si="116"/>
        <v>6</v>
      </c>
      <c r="AN364">
        <f t="shared" si="117"/>
        <v>1</v>
      </c>
      <c r="AO364" t="str">
        <f t="shared" si="118"/>
        <v>Weekend</v>
      </c>
      <c r="AR364" s="20">
        <f t="shared" si="119"/>
        <v>0</v>
      </c>
    </row>
    <row r="365" spans="1:44" x14ac:dyDescent="0.35">
      <c r="A365" t="str">
        <f t="shared" si="101"/>
        <v>CUST0364</v>
      </c>
      <c r="B365" s="2" t="s">
        <v>614</v>
      </c>
      <c r="C365" s="4">
        <v>45666</v>
      </c>
      <c r="D365" s="2" t="s">
        <v>394</v>
      </c>
      <c r="E365" t="s">
        <v>5050</v>
      </c>
      <c r="F365" s="2" t="s">
        <v>19</v>
      </c>
      <c r="G365" s="2" t="s">
        <v>5039</v>
      </c>
      <c r="H365" s="2">
        <v>1</v>
      </c>
      <c r="I365" s="19">
        <v>2459.4699999999998</v>
      </c>
      <c r="J365" s="2" t="s">
        <v>15</v>
      </c>
      <c r="K365" s="2" t="s">
        <v>16</v>
      </c>
      <c r="L365" s="2">
        <v>5</v>
      </c>
      <c r="M365" s="18">
        <f t="shared" si="102"/>
        <v>2459.4699999999998</v>
      </c>
      <c r="T365" t="str">
        <f t="shared" si="103"/>
        <v>Completed</v>
      </c>
      <c r="U365" t="str">
        <f t="shared" si="104"/>
        <v>Yes</v>
      </c>
      <c r="V365" t="str">
        <f t="shared" si="105"/>
        <v>No</v>
      </c>
      <c r="X365">
        <f t="shared" si="106"/>
        <v>589</v>
      </c>
      <c r="Y365">
        <f t="shared" si="107"/>
        <v>426</v>
      </c>
      <c r="Z365" s="18">
        <f t="shared" si="108"/>
        <v>2759712.3299794244</v>
      </c>
      <c r="AA365" s="18">
        <f t="shared" si="109"/>
        <v>330643.50635802455</v>
      </c>
      <c r="AB365" s="17">
        <f t="shared" si="110"/>
        <v>3.8641711229946525</v>
      </c>
      <c r="AC365" s="2" t="s">
        <v>5039</v>
      </c>
      <c r="AD365" s="2" t="s">
        <v>19</v>
      </c>
      <c r="AE365" t="str">
        <f t="shared" si="111"/>
        <v>Electronics</v>
      </c>
      <c r="AF365" t="str">
        <f t="shared" si="112"/>
        <v>Electronics</v>
      </c>
      <c r="AG365" t="str" cm="1">
        <f t="array" ref="AG365">INDEX(AD:AD,ROW())</f>
        <v>Electronics</v>
      </c>
      <c r="AH365">
        <f t="shared" si="120"/>
        <v>3</v>
      </c>
      <c r="AI365" t="str">
        <f t="shared" si="113"/>
        <v>Electronics</v>
      </c>
      <c r="AK365">
        <f t="shared" si="114"/>
        <v>2025</v>
      </c>
      <c r="AL365">
        <f t="shared" si="115"/>
        <v>1</v>
      </c>
      <c r="AM365">
        <f t="shared" si="116"/>
        <v>9</v>
      </c>
      <c r="AN365">
        <f t="shared" si="117"/>
        <v>5</v>
      </c>
      <c r="AO365" t="str">
        <f t="shared" si="118"/>
        <v>Weekday</v>
      </c>
      <c r="AR365" s="20">
        <f t="shared" si="119"/>
        <v>0</v>
      </c>
    </row>
    <row r="366" spans="1:44" x14ac:dyDescent="0.35">
      <c r="A366" t="str">
        <f t="shared" si="101"/>
        <v>CUST0365</v>
      </c>
      <c r="B366" s="2" t="s">
        <v>615</v>
      </c>
      <c r="C366" s="4">
        <v>45767</v>
      </c>
      <c r="D366" s="2" t="s">
        <v>137</v>
      </c>
      <c r="E366" t="s">
        <v>5051</v>
      </c>
      <c r="F366" s="2" t="s">
        <v>23</v>
      </c>
      <c r="G366" s="2" t="s">
        <v>24</v>
      </c>
      <c r="H366" s="2">
        <v>1</v>
      </c>
      <c r="I366" s="19">
        <v>450.26903299203627</v>
      </c>
      <c r="J366" s="2" t="s">
        <v>50</v>
      </c>
      <c r="K366" s="2" t="s">
        <v>31</v>
      </c>
      <c r="L366" s="2">
        <v>4</v>
      </c>
      <c r="M366" s="18">
        <f t="shared" si="102"/>
        <v>450.26903299203627</v>
      </c>
      <c r="T366" t="str">
        <f t="shared" si="103"/>
        <v>Pending</v>
      </c>
      <c r="U366" t="str">
        <f t="shared" si="104"/>
        <v>No</v>
      </c>
      <c r="V366" t="str">
        <f t="shared" si="105"/>
        <v>Yes</v>
      </c>
      <c r="X366">
        <f t="shared" si="106"/>
        <v>619</v>
      </c>
      <c r="Y366">
        <f t="shared" si="107"/>
        <v>468</v>
      </c>
      <c r="Z366" s="18">
        <f t="shared" si="108"/>
        <v>594714.6477588166</v>
      </c>
      <c r="AA366" s="18">
        <f t="shared" si="109"/>
        <v>60882.938065984097</v>
      </c>
      <c r="AB366" s="17">
        <f t="shared" si="110"/>
        <v>3.804733727810651</v>
      </c>
      <c r="AC366" s="2" t="s">
        <v>24</v>
      </c>
      <c r="AD366" s="2" t="s">
        <v>23</v>
      </c>
      <c r="AE366" t="str">
        <f t="shared" si="111"/>
        <v>Books</v>
      </c>
      <c r="AF366" t="str">
        <f t="shared" si="112"/>
        <v>Books</v>
      </c>
      <c r="AG366" t="str" cm="1">
        <f t="array" ref="AG366">INDEX(AD:AD,ROW())</f>
        <v>Books</v>
      </c>
      <c r="AH366">
        <f t="shared" si="120"/>
        <v>4</v>
      </c>
      <c r="AI366" t="str">
        <f t="shared" si="113"/>
        <v>Books</v>
      </c>
      <c r="AK366">
        <f t="shared" si="114"/>
        <v>2025</v>
      </c>
      <c r="AL366">
        <f t="shared" si="115"/>
        <v>4</v>
      </c>
      <c r="AM366">
        <f t="shared" si="116"/>
        <v>20</v>
      </c>
      <c r="AN366">
        <f t="shared" si="117"/>
        <v>1</v>
      </c>
      <c r="AO366" t="str">
        <f t="shared" si="118"/>
        <v>Weekend</v>
      </c>
      <c r="AR366" s="20">
        <f t="shared" si="119"/>
        <v>0</v>
      </c>
    </row>
    <row r="367" spans="1:44" x14ac:dyDescent="0.35">
      <c r="A367" t="str">
        <f t="shared" si="101"/>
        <v>CUST0366</v>
      </c>
      <c r="B367" s="2" t="s">
        <v>616</v>
      </c>
      <c r="C367" s="4">
        <v>45625</v>
      </c>
      <c r="D367" s="2" t="s">
        <v>355</v>
      </c>
      <c r="E367" t="s">
        <v>5050</v>
      </c>
      <c r="F367" s="2" t="s">
        <v>23</v>
      </c>
      <c r="G367" s="2" t="s">
        <v>68</v>
      </c>
      <c r="H367" s="2">
        <v>1</v>
      </c>
      <c r="I367" s="19">
        <v>217.25</v>
      </c>
      <c r="J367" s="2" t="s">
        <v>5046</v>
      </c>
      <c r="K367" s="2" t="s">
        <v>16</v>
      </c>
      <c r="L367" s="2">
        <v>5</v>
      </c>
      <c r="M367" s="18">
        <f t="shared" si="102"/>
        <v>217.25</v>
      </c>
      <c r="T367" t="str">
        <f t="shared" si="103"/>
        <v>Completed</v>
      </c>
      <c r="U367" t="str">
        <f t="shared" si="104"/>
        <v>No</v>
      </c>
      <c r="V367" t="str">
        <f t="shared" si="105"/>
        <v>No</v>
      </c>
      <c r="X367">
        <f t="shared" si="106"/>
        <v>589</v>
      </c>
      <c r="Y367">
        <f t="shared" si="107"/>
        <v>426</v>
      </c>
      <c r="Z367" s="18">
        <f t="shared" si="108"/>
        <v>594714.6477588166</v>
      </c>
      <c r="AA367" s="18">
        <f t="shared" si="109"/>
        <v>60882.938065984097</v>
      </c>
      <c r="AB367" s="17">
        <f t="shared" si="110"/>
        <v>3.804733727810651</v>
      </c>
      <c r="AC367" s="2" t="s">
        <v>68</v>
      </c>
      <c r="AD367" s="2" t="s">
        <v>23</v>
      </c>
      <c r="AE367" t="str">
        <f t="shared" si="111"/>
        <v>Books</v>
      </c>
      <c r="AF367" t="str">
        <f t="shared" si="112"/>
        <v>Books</v>
      </c>
      <c r="AG367" t="str" cm="1">
        <f t="array" ref="AG367">INDEX(AD:AD,ROW())</f>
        <v>Books</v>
      </c>
      <c r="AH367">
        <f t="shared" si="120"/>
        <v>20</v>
      </c>
      <c r="AI367" t="str">
        <f t="shared" si="113"/>
        <v>Books</v>
      </c>
      <c r="AK367">
        <f t="shared" si="114"/>
        <v>2024</v>
      </c>
      <c r="AL367">
        <f t="shared" si="115"/>
        <v>11</v>
      </c>
      <c r="AM367">
        <f t="shared" si="116"/>
        <v>29</v>
      </c>
      <c r="AN367">
        <f t="shared" si="117"/>
        <v>6</v>
      </c>
      <c r="AO367" t="str">
        <f t="shared" si="118"/>
        <v>Weekday</v>
      </c>
      <c r="AR367" s="20">
        <f t="shared" si="119"/>
        <v>0</v>
      </c>
    </row>
    <row r="368" spans="1:44" x14ac:dyDescent="0.35">
      <c r="A368" t="str">
        <f t="shared" si="101"/>
        <v>CUST0367</v>
      </c>
      <c r="B368" s="2" t="s">
        <v>617</v>
      </c>
      <c r="C368" s="4">
        <v>45275</v>
      </c>
      <c r="D368" s="2" t="s">
        <v>45</v>
      </c>
      <c r="E368" t="s">
        <v>5052</v>
      </c>
      <c r="F368" s="2" t="s">
        <v>13</v>
      </c>
      <c r="G368" s="2" t="s">
        <v>95</v>
      </c>
      <c r="H368" s="2">
        <v>1</v>
      </c>
      <c r="I368" s="19">
        <v>1938.83</v>
      </c>
      <c r="J368" s="2" t="s">
        <v>50</v>
      </c>
      <c r="K368" s="2" t="s">
        <v>16</v>
      </c>
      <c r="L368" s="2">
        <v>1</v>
      </c>
      <c r="M368" s="18">
        <f t="shared" si="102"/>
        <v>1938.83</v>
      </c>
      <c r="T368" t="str">
        <f t="shared" si="103"/>
        <v>Completed</v>
      </c>
      <c r="U368" t="str">
        <f t="shared" si="104"/>
        <v>Yes</v>
      </c>
      <c r="V368" t="str">
        <f t="shared" si="105"/>
        <v>No</v>
      </c>
      <c r="X368">
        <f t="shared" si="106"/>
        <v>573</v>
      </c>
      <c r="Y368">
        <f t="shared" si="107"/>
        <v>450</v>
      </c>
      <c r="Z368" s="18">
        <f t="shared" si="108"/>
        <v>1463424.4009529033</v>
      </c>
      <c r="AA368" s="18">
        <f t="shared" si="109"/>
        <v>118285.78776560788</v>
      </c>
      <c r="AB368" s="17">
        <f t="shared" si="110"/>
        <v>3.8140589569160999</v>
      </c>
      <c r="AC368" s="2" t="s">
        <v>95</v>
      </c>
      <c r="AD368" s="2" t="s">
        <v>13</v>
      </c>
      <c r="AE368" t="str">
        <f t="shared" si="111"/>
        <v>Home &amp; Kitchen</v>
      </c>
      <c r="AF368" t="str">
        <f t="shared" si="112"/>
        <v>Home &amp; Kitchen</v>
      </c>
      <c r="AG368" t="str" cm="1">
        <f t="array" ref="AG368">INDEX(AD:AD,ROW())</f>
        <v>Home &amp; Kitchen</v>
      </c>
      <c r="AH368">
        <f t="shared" si="120"/>
        <v>32</v>
      </c>
      <c r="AI368" t="str">
        <f t="shared" si="113"/>
        <v>Home &amp; Kitchen</v>
      </c>
      <c r="AK368">
        <f t="shared" si="114"/>
        <v>2023</v>
      </c>
      <c r="AL368">
        <f t="shared" si="115"/>
        <v>12</v>
      </c>
      <c r="AM368">
        <f t="shared" si="116"/>
        <v>15</v>
      </c>
      <c r="AN368">
        <f t="shared" si="117"/>
        <v>6</v>
      </c>
      <c r="AO368" t="str">
        <f t="shared" si="118"/>
        <v>Weekday</v>
      </c>
      <c r="AR368" s="20">
        <f t="shared" si="119"/>
        <v>0</v>
      </c>
    </row>
    <row r="369" spans="1:44" x14ac:dyDescent="0.35">
      <c r="A369" t="str">
        <f t="shared" si="101"/>
        <v>CUST0368</v>
      </c>
      <c r="B369" s="2" t="s">
        <v>618</v>
      </c>
      <c r="C369" s="4">
        <v>45521</v>
      </c>
      <c r="D369" s="2" t="s">
        <v>92</v>
      </c>
      <c r="E369" t="s">
        <v>5049</v>
      </c>
      <c r="F369" s="2" t="s">
        <v>23</v>
      </c>
      <c r="G369" s="2" t="s">
        <v>75</v>
      </c>
      <c r="H369" s="2">
        <v>2</v>
      </c>
      <c r="I369" s="19">
        <v>201.87</v>
      </c>
      <c r="J369" s="2" t="s">
        <v>50</v>
      </c>
      <c r="K369" s="2" t="s">
        <v>16</v>
      </c>
      <c r="L369" s="31"/>
      <c r="M369" s="18">
        <f t="shared" si="102"/>
        <v>403.74</v>
      </c>
      <c r="T369" t="str">
        <f t="shared" si="103"/>
        <v>Completed</v>
      </c>
      <c r="U369" t="str">
        <f t="shared" si="104"/>
        <v>No</v>
      </c>
      <c r="V369" t="str">
        <f t="shared" si="105"/>
        <v>No</v>
      </c>
      <c r="X369">
        <f t="shared" si="106"/>
        <v>595</v>
      </c>
      <c r="Y369">
        <f t="shared" si="107"/>
        <v>444</v>
      </c>
      <c r="Z369" s="18">
        <f t="shared" si="108"/>
        <v>594714.6477588166</v>
      </c>
      <c r="AA369" s="18">
        <f t="shared" si="109"/>
        <v>60882.938065984097</v>
      </c>
      <c r="AB369" s="17">
        <f t="shared" si="110"/>
        <v>3.804733727810651</v>
      </c>
      <c r="AC369" s="2" t="s">
        <v>75</v>
      </c>
      <c r="AD369" s="2" t="s">
        <v>23</v>
      </c>
      <c r="AE369" t="str">
        <f t="shared" si="111"/>
        <v>Books</v>
      </c>
      <c r="AF369" t="str">
        <f t="shared" si="112"/>
        <v>Books</v>
      </c>
      <c r="AG369" t="str" cm="1">
        <f t="array" ref="AG369">INDEX(AD:AD,ROW())</f>
        <v>Books</v>
      </c>
      <c r="AH369">
        <f t="shared" si="120"/>
        <v>23</v>
      </c>
      <c r="AI369" t="str">
        <f t="shared" si="113"/>
        <v>Books</v>
      </c>
      <c r="AK369">
        <f t="shared" si="114"/>
        <v>2024</v>
      </c>
      <c r="AL369">
        <f t="shared" si="115"/>
        <v>8</v>
      </c>
      <c r="AM369">
        <f t="shared" si="116"/>
        <v>17</v>
      </c>
      <c r="AN369">
        <f t="shared" si="117"/>
        <v>7</v>
      </c>
      <c r="AO369" t="str">
        <f t="shared" si="118"/>
        <v>Weekend</v>
      </c>
      <c r="AR369" s="20">
        <f t="shared" si="119"/>
        <v>0</v>
      </c>
    </row>
    <row r="370" spans="1:44" x14ac:dyDescent="0.35">
      <c r="A370" t="str">
        <f t="shared" si="101"/>
        <v>CUST0369</v>
      </c>
      <c r="B370" s="2" t="s">
        <v>619</v>
      </c>
      <c r="C370" s="4">
        <v>45115</v>
      </c>
      <c r="D370" s="2" t="s">
        <v>253</v>
      </c>
      <c r="E370" t="s">
        <v>5048</v>
      </c>
      <c r="F370" s="2" t="s">
        <v>13</v>
      </c>
      <c r="G370" s="2" t="s">
        <v>14</v>
      </c>
      <c r="H370" s="2">
        <v>1</v>
      </c>
      <c r="I370" s="19">
        <v>1941.78</v>
      </c>
      <c r="J370" s="2" t="s">
        <v>5046</v>
      </c>
      <c r="K370" s="2" t="s">
        <v>16</v>
      </c>
      <c r="L370" s="2">
        <v>4</v>
      </c>
      <c r="M370" s="18">
        <f t="shared" si="102"/>
        <v>1941.78</v>
      </c>
      <c r="T370" t="str">
        <f t="shared" si="103"/>
        <v>Completed</v>
      </c>
      <c r="U370" t="str">
        <f t="shared" si="104"/>
        <v>Yes</v>
      </c>
      <c r="V370" t="str">
        <f t="shared" si="105"/>
        <v>No</v>
      </c>
      <c r="X370">
        <f t="shared" si="106"/>
        <v>590</v>
      </c>
      <c r="Y370">
        <f t="shared" si="107"/>
        <v>451</v>
      </c>
      <c r="Z370" s="18">
        <f t="shared" si="108"/>
        <v>1463424.4009529033</v>
      </c>
      <c r="AA370" s="18">
        <f t="shared" si="109"/>
        <v>118285.78776560788</v>
      </c>
      <c r="AB370" s="17">
        <f t="shared" si="110"/>
        <v>3.8140589569160999</v>
      </c>
      <c r="AC370" s="2" t="s">
        <v>14</v>
      </c>
      <c r="AD370" s="2" t="s">
        <v>13</v>
      </c>
      <c r="AE370" t="str">
        <f t="shared" si="111"/>
        <v>Home &amp; Kitchen</v>
      </c>
      <c r="AF370" t="str">
        <f t="shared" si="112"/>
        <v>Home &amp; Kitchen</v>
      </c>
      <c r="AG370" t="str" cm="1">
        <f t="array" ref="AG370">INDEX(AD:AD,ROW())</f>
        <v>Home &amp; Kitchen</v>
      </c>
      <c r="AH370">
        <f t="shared" si="120"/>
        <v>2</v>
      </c>
      <c r="AI370" t="str">
        <f t="shared" si="113"/>
        <v>Home &amp; Kitchen</v>
      </c>
      <c r="AK370">
        <f t="shared" si="114"/>
        <v>2023</v>
      </c>
      <c r="AL370">
        <f t="shared" si="115"/>
        <v>7</v>
      </c>
      <c r="AM370">
        <f t="shared" si="116"/>
        <v>8</v>
      </c>
      <c r="AN370">
        <f t="shared" si="117"/>
        <v>7</v>
      </c>
      <c r="AO370" t="str">
        <f t="shared" si="118"/>
        <v>Weekend</v>
      </c>
      <c r="AR370" s="20">
        <f t="shared" si="119"/>
        <v>0</v>
      </c>
    </row>
    <row r="371" spans="1:44" x14ac:dyDescent="0.35">
      <c r="A371" t="str">
        <f t="shared" si="101"/>
        <v>CUST0370</v>
      </c>
      <c r="B371" s="2" t="s">
        <v>620</v>
      </c>
      <c r="C371" s="4">
        <v>45795</v>
      </c>
      <c r="D371" s="2" t="s">
        <v>415</v>
      </c>
      <c r="E371" t="s">
        <v>5048</v>
      </c>
      <c r="F371" s="2" t="s">
        <v>23</v>
      </c>
      <c r="G371" s="2" t="s">
        <v>46</v>
      </c>
      <c r="H371" s="2">
        <v>1</v>
      </c>
      <c r="I371" s="19">
        <v>231.34</v>
      </c>
      <c r="J371" s="2" t="s">
        <v>5047</v>
      </c>
      <c r="K371" s="2" t="s">
        <v>16</v>
      </c>
      <c r="L371" s="2">
        <v>5</v>
      </c>
      <c r="M371" s="18">
        <f t="shared" si="102"/>
        <v>231.34</v>
      </c>
      <c r="T371" t="str">
        <f t="shared" si="103"/>
        <v>Completed</v>
      </c>
      <c r="U371" t="str">
        <f t="shared" si="104"/>
        <v>No</v>
      </c>
      <c r="V371" t="str">
        <f t="shared" si="105"/>
        <v>No</v>
      </c>
      <c r="X371">
        <f t="shared" si="106"/>
        <v>590</v>
      </c>
      <c r="Y371">
        <f t="shared" si="107"/>
        <v>451</v>
      </c>
      <c r="Z371" s="18">
        <f t="shared" si="108"/>
        <v>594714.6477588166</v>
      </c>
      <c r="AA371" s="18">
        <f t="shared" si="109"/>
        <v>60882.938065984097</v>
      </c>
      <c r="AB371" s="17">
        <f t="shared" si="110"/>
        <v>3.804733727810651</v>
      </c>
      <c r="AC371" s="2" t="s">
        <v>46</v>
      </c>
      <c r="AD371" s="2" t="s">
        <v>23</v>
      </c>
      <c r="AE371" t="str">
        <f t="shared" si="111"/>
        <v>Books</v>
      </c>
      <c r="AF371" t="str">
        <f t="shared" si="112"/>
        <v>Books</v>
      </c>
      <c r="AG371" t="str" cm="1">
        <f t="array" ref="AG371">INDEX(AD:AD,ROW())</f>
        <v>Books</v>
      </c>
      <c r="AH371">
        <f t="shared" si="120"/>
        <v>11</v>
      </c>
      <c r="AI371" t="str">
        <f t="shared" si="113"/>
        <v>Books</v>
      </c>
      <c r="AK371">
        <f t="shared" si="114"/>
        <v>2025</v>
      </c>
      <c r="AL371">
        <f t="shared" si="115"/>
        <v>5</v>
      </c>
      <c r="AM371">
        <f t="shared" si="116"/>
        <v>18</v>
      </c>
      <c r="AN371">
        <f t="shared" si="117"/>
        <v>1</v>
      </c>
      <c r="AO371" t="str">
        <f t="shared" si="118"/>
        <v>Weekend</v>
      </c>
      <c r="AR371" s="20">
        <f t="shared" si="119"/>
        <v>0</v>
      </c>
    </row>
    <row r="372" spans="1:44" x14ac:dyDescent="0.35">
      <c r="A372" t="str">
        <f t="shared" si="101"/>
        <v>CUST0371</v>
      </c>
      <c r="B372" s="2" t="s">
        <v>621</v>
      </c>
      <c r="C372" s="4">
        <v>45400</v>
      </c>
      <c r="D372" s="2" t="s">
        <v>407</v>
      </c>
      <c r="E372" t="s">
        <v>5055</v>
      </c>
      <c r="F372" s="2" t="s">
        <v>19</v>
      </c>
      <c r="G372" s="2" t="s">
        <v>60</v>
      </c>
      <c r="H372" s="2">
        <v>1</v>
      </c>
      <c r="I372" s="19">
        <v>1013.5</v>
      </c>
      <c r="J372" s="2" t="s">
        <v>50</v>
      </c>
      <c r="K372" s="2" t="s">
        <v>16</v>
      </c>
      <c r="L372" s="2">
        <v>5</v>
      </c>
      <c r="M372" s="18">
        <f t="shared" si="102"/>
        <v>1013.5</v>
      </c>
      <c r="T372" t="str">
        <f t="shared" si="103"/>
        <v>Completed</v>
      </c>
      <c r="U372" t="str">
        <f t="shared" si="104"/>
        <v>Yes</v>
      </c>
      <c r="V372" t="str">
        <f t="shared" si="105"/>
        <v>No</v>
      </c>
      <c r="X372">
        <f t="shared" si="106"/>
        <v>567</v>
      </c>
      <c r="Y372">
        <f t="shared" si="107"/>
        <v>440</v>
      </c>
      <c r="Z372" s="18">
        <f t="shared" si="108"/>
        <v>2759712.3299794244</v>
      </c>
      <c r="AA372" s="18">
        <f t="shared" si="109"/>
        <v>330643.50635802455</v>
      </c>
      <c r="AB372" s="17">
        <f t="shared" si="110"/>
        <v>3.8641711229946525</v>
      </c>
      <c r="AC372" s="2" t="s">
        <v>60</v>
      </c>
      <c r="AD372" s="2" t="s">
        <v>19</v>
      </c>
      <c r="AE372" t="str">
        <f t="shared" si="111"/>
        <v>Electronics</v>
      </c>
      <c r="AF372" t="str">
        <f t="shared" si="112"/>
        <v>Electronics</v>
      </c>
      <c r="AG372" t="str" cm="1">
        <f t="array" ref="AG372">INDEX(AD:AD,ROW())</f>
        <v>Electronics</v>
      </c>
      <c r="AH372">
        <f t="shared" si="120"/>
        <v>17</v>
      </c>
      <c r="AI372" t="str">
        <f t="shared" si="113"/>
        <v>Electronics</v>
      </c>
      <c r="AK372">
        <f t="shared" si="114"/>
        <v>2024</v>
      </c>
      <c r="AL372">
        <f t="shared" si="115"/>
        <v>4</v>
      </c>
      <c r="AM372">
        <f t="shared" si="116"/>
        <v>18</v>
      </c>
      <c r="AN372">
        <f t="shared" si="117"/>
        <v>5</v>
      </c>
      <c r="AO372" t="str">
        <f t="shared" si="118"/>
        <v>Weekday</v>
      </c>
      <c r="AR372" s="20">
        <f t="shared" si="119"/>
        <v>0</v>
      </c>
    </row>
    <row r="373" spans="1:44" x14ac:dyDescent="0.35">
      <c r="A373" t="str">
        <f t="shared" si="101"/>
        <v>CUST0372</v>
      </c>
      <c r="B373" s="2" t="s">
        <v>622</v>
      </c>
      <c r="C373" s="4">
        <v>45479</v>
      </c>
      <c r="D373" s="2" t="s">
        <v>516</v>
      </c>
      <c r="E373" t="s">
        <v>5052</v>
      </c>
      <c r="F373" s="2" t="s">
        <v>13</v>
      </c>
      <c r="G373" s="2" t="s">
        <v>5045</v>
      </c>
      <c r="H373" s="2">
        <v>3</v>
      </c>
      <c r="I373" s="19">
        <v>533.49</v>
      </c>
      <c r="J373" s="2" t="s">
        <v>20</v>
      </c>
      <c r="K373" s="2" t="s">
        <v>103</v>
      </c>
      <c r="L373" s="2">
        <v>3</v>
      </c>
      <c r="M373" s="18">
        <f t="shared" si="102"/>
        <v>1600.47</v>
      </c>
      <c r="T373" t="str">
        <f t="shared" si="103"/>
        <v>Lost Sale</v>
      </c>
      <c r="U373" t="str">
        <f t="shared" si="104"/>
        <v>No</v>
      </c>
      <c r="V373" t="str">
        <f t="shared" si="105"/>
        <v>Yes</v>
      </c>
      <c r="X373">
        <f t="shared" si="106"/>
        <v>573</v>
      </c>
      <c r="Y373">
        <f t="shared" si="107"/>
        <v>450</v>
      </c>
      <c r="Z373" s="18">
        <f t="shared" si="108"/>
        <v>1463424.4009529033</v>
      </c>
      <c r="AA373" s="18">
        <f t="shared" si="109"/>
        <v>118285.78776560788</v>
      </c>
      <c r="AB373" s="17">
        <f t="shared" si="110"/>
        <v>3.8140589569160999</v>
      </c>
      <c r="AC373" s="2" t="s">
        <v>5045</v>
      </c>
      <c r="AD373" s="2" t="s">
        <v>13</v>
      </c>
      <c r="AE373" t="str">
        <f t="shared" si="111"/>
        <v>Home &amp; Kitchen</v>
      </c>
      <c r="AF373" t="str">
        <f t="shared" si="112"/>
        <v>Home &amp; Kitchen</v>
      </c>
      <c r="AG373" t="str" cm="1">
        <f t="array" ref="AG373">INDEX(AD:AD,ROW())</f>
        <v>Home &amp; Kitchen</v>
      </c>
      <c r="AH373">
        <f t="shared" si="120"/>
        <v>76</v>
      </c>
      <c r="AI373" t="str">
        <f t="shared" si="113"/>
        <v>Home &amp; Kitchen</v>
      </c>
      <c r="AK373">
        <f t="shared" si="114"/>
        <v>2024</v>
      </c>
      <c r="AL373">
        <f t="shared" si="115"/>
        <v>7</v>
      </c>
      <c r="AM373">
        <f t="shared" si="116"/>
        <v>6</v>
      </c>
      <c r="AN373">
        <f t="shared" si="117"/>
        <v>7</v>
      </c>
      <c r="AO373" t="str">
        <f t="shared" si="118"/>
        <v>Weekend</v>
      </c>
      <c r="AR373" s="20">
        <f t="shared" si="119"/>
        <v>1</v>
      </c>
    </row>
    <row r="374" spans="1:44" x14ac:dyDescent="0.35">
      <c r="A374" t="str">
        <f t="shared" si="101"/>
        <v>CUST0373</v>
      </c>
      <c r="B374" s="2" t="s">
        <v>623</v>
      </c>
      <c r="C374" s="4">
        <v>44945</v>
      </c>
      <c r="D374" s="2" t="s">
        <v>624</v>
      </c>
      <c r="E374" t="s">
        <v>5055</v>
      </c>
      <c r="F374" s="2" t="s">
        <v>13</v>
      </c>
      <c r="G374" s="2" t="s">
        <v>14</v>
      </c>
      <c r="H374" s="2">
        <v>1</v>
      </c>
      <c r="I374" s="19">
        <v>468.87</v>
      </c>
      <c r="J374" s="2" t="s">
        <v>50</v>
      </c>
      <c r="K374" s="2" t="s">
        <v>16</v>
      </c>
      <c r="L374" s="2">
        <v>5</v>
      </c>
      <c r="M374" s="18">
        <f t="shared" si="102"/>
        <v>468.87</v>
      </c>
      <c r="T374" t="str">
        <f t="shared" si="103"/>
        <v>Completed</v>
      </c>
      <c r="U374" t="str">
        <f t="shared" si="104"/>
        <v>No</v>
      </c>
      <c r="V374" t="str">
        <f t="shared" si="105"/>
        <v>No</v>
      </c>
      <c r="X374">
        <f t="shared" si="106"/>
        <v>567</v>
      </c>
      <c r="Y374">
        <f t="shared" si="107"/>
        <v>440</v>
      </c>
      <c r="Z374" s="18">
        <f t="shared" si="108"/>
        <v>1463424.4009529033</v>
      </c>
      <c r="AA374" s="18">
        <f t="shared" si="109"/>
        <v>118285.78776560788</v>
      </c>
      <c r="AB374" s="17">
        <f t="shared" si="110"/>
        <v>3.8140589569160999</v>
      </c>
      <c r="AC374" s="2" t="s">
        <v>14</v>
      </c>
      <c r="AD374" s="2" t="s">
        <v>13</v>
      </c>
      <c r="AE374" t="str">
        <f t="shared" si="111"/>
        <v>Home &amp; Kitchen</v>
      </c>
      <c r="AF374" t="str">
        <f t="shared" si="112"/>
        <v>Home &amp; Kitchen</v>
      </c>
      <c r="AG374" t="str" cm="1">
        <f t="array" ref="AG374">INDEX(AD:AD,ROW())</f>
        <v>Home &amp; Kitchen</v>
      </c>
      <c r="AH374">
        <f t="shared" si="120"/>
        <v>2</v>
      </c>
      <c r="AI374" t="str">
        <f t="shared" si="113"/>
        <v>Home &amp; Kitchen</v>
      </c>
      <c r="AK374">
        <f t="shared" si="114"/>
        <v>2023</v>
      </c>
      <c r="AL374">
        <f t="shared" si="115"/>
        <v>1</v>
      </c>
      <c r="AM374">
        <f t="shared" si="116"/>
        <v>19</v>
      </c>
      <c r="AN374">
        <f t="shared" si="117"/>
        <v>5</v>
      </c>
      <c r="AO374" t="str">
        <f t="shared" si="118"/>
        <v>Weekday</v>
      </c>
      <c r="AR374" s="20">
        <f t="shared" si="119"/>
        <v>0</v>
      </c>
    </row>
    <row r="375" spans="1:44" x14ac:dyDescent="0.35">
      <c r="A375" t="str">
        <f t="shared" si="101"/>
        <v>CUST0374</v>
      </c>
      <c r="B375" s="2" t="s">
        <v>625</v>
      </c>
      <c r="C375" s="4">
        <v>45264</v>
      </c>
      <c r="D375" s="2" t="s">
        <v>626</v>
      </c>
      <c r="E375" t="s">
        <v>5051</v>
      </c>
      <c r="F375" s="2" t="s">
        <v>42</v>
      </c>
      <c r="G375" s="2" t="s">
        <v>188</v>
      </c>
      <c r="H375" s="2">
        <v>1</v>
      </c>
      <c r="I375" s="19">
        <v>1286.32</v>
      </c>
      <c r="J375" s="2" t="s">
        <v>20</v>
      </c>
      <c r="K375" s="2" t="s">
        <v>16</v>
      </c>
      <c r="L375" s="2">
        <v>5</v>
      </c>
      <c r="M375" s="18">
        <f t="shared" si="102"/>
        <v>1286.32</v>
      </c>
      <c r="T375" t="str">
        <f t="shared" si="103"/>
        <v>Completed</v>
      </c>
      <c r="U375" t="str">
        <f t="shared" si="104"/>
        <v>Yes</v>
      </c>
      <c r="V375" t="str">
        <f t="shared" si="105"/>
        <v>No</v>
      </c>
      <c r="X375">
        <f t="shared" si="106"/>
        <v>619</v>
      </c>
      <c r="Y375">
        <f t="shared" si="107"/>
        <v>468</v>
      </c>
      <c r="Z375" s="18">
        <f t="shared" si="108"/>
        <v>1098537.4901531704</v>
      </c>
      <c r="AA375" s="18">
        <f t="shared" si="109"/>
        <v>96724.388030634553</v>
      </c>
      <c r="AB375" s="17">
        <f t="shared" si="110"/>
        <v>3.9001122334455669</v>
      </c>
      <c r="AC375" s="2" t="s">
        <v>188</v>
      </c>
      <c r="AD375" s="2" t="s">
        <v>42</v>
      </c>
      <c r="AE375" t="str">
        <f t="shared" si="111"/>
        <v>Beauty</v>
      </c>
      <c r="AF375" t="str">
        <f t="shared" si="112"/>
        <v>Beauty</v>
      </c>
      <c r="AG375" t="str" cm="1">
        <f t="array" ref="AG375">INDEX(AD:AD,ROW())</f>
        <v>Beauty</v>
      </c>
      <c r="AH375">
        <f t="shared" si="120"/>
        <v>80</v>
      </c>
      <c r="AI375" t="str">
        <f t="shared" si="113"/>
        <v>Beauty</v>
      </c>
      <c r="AK375">
        <f t="shared" si="114"/>
        <v>2023</v>
      </c>
      <c r="AL375">
        <f t="shared" si="115"/>
        <v>12</v>
      </c>
      <c r="AM375">
        <f t="shared" si="116"/>
        <v>4</v>
      </c>
      <c r="AN375">
        <f t="shared" si="117"/>
        <v>2</v>
      </c>
      <c r="AO375" t="str">
        <f t="shared" si="118"/>
        <v>Weekday</v>
      </c>
      <c r="AR375" s="20">
        <f t="shared" si="119"/>
        <v>0</v>
      </c>
    </row>
    <row r="376" spans="1:44" x14ac:dyDescent="0.35">
      <c r="A376" t="str">
        <f t="shared" si="101"/>
        <v>CUST0375</v>
      </c>
      <c r="B376" s="2" t="s">
        <v>627</v>
      </c>
      <c r="C376" s="4">
        <v>45383</v>
      </c>
      <c r="D376" s="2" t="s">
        <v>445</v>
      </c>
      <c r="E376" t="s">
        <v>5049</v>
      </c>
      <c r="F376" s="2" t="s">
        <v>29</v>
      </c>
      <c r="G376" s="2" t="s">
        <v>121</v>
      </c>
      <c r="H376" s="2">
        <v>1</v>
      </c>
      <c r="I376" s="19">
        <v>732.54</v>
      </c>
      <c r="J376" s="2" t="s">
        <v>50</v>
      </c>
      <c r="K376" s="2" t="s">
        <v>16</v>
      </c>
      <c r="L376" s="2">
        <v>4</v>
      </c>
      <c r="M376" s="18">
        <f t="shared" si="102"/>
        <v>732.54</v>
      </c>
      <c r="T376" t="str">
        <f t="shared" si="103"/>
        <v>Completed</v>
      </c>
      <c r="U376" t="str">
        <f t="shared" si="104"/>
        <v>No</v>
      </c>
      <c r="V376" t="str">
        <f t="shared" si="105"/>
        <v>No</v>
      </c>
      <c r="X376">
        <f t="shared" si="106"/>
        <v>595</v>
      </c>
      <c r="Y376">
        <f t="shared" si="107"/>
        <v>444</v>
      </c>
      <c r="Z376" s="18">
        <f t="shared" si="108"/>
        <v>1892867.2841657216</v>
      </c>
      <c r="AA376" s="18">
        <f t="shared" si="109"/>
        <v>199432.98236095349</v>
      </c>
      <c r="AB376" s="17">
        <f t="shared" si="110"/>
        <v>3.8949824970828471</v>
      </c>
      <c r="AC376" s="2" t="s">
        <v>121</v>
      </c>
      <c r="AD376" s="2" t="s">
        <v>29</v>
      </c>
      <c r="AE376" t="str">
        <f t="shared" si="111"/>
        <v>Fashion</v>
      </c>
      <c r="AF376" t="str">
        <f t="shared" si="112"/>
        <v>Fashion</v>
      </c>
      <c r="AG376" t="str" cm="1">
        <f t="array" ref="AG376">INDEX(AD:AD,ROW())</f>
        <v>Fashion</v>
      </c>
      <c r="AH376">
        <f t="shared" si="120"/>
        <v>45</v>
      </c>
      <c r="AI376" t="str">
        <f t="shared" si="113"/>
        <v>Fashion</v>
      </c>
      <c r="AK376">
        <f t="shared" si="114"/>
        <v>2024</v>
      </c>
      <c r="AL376">
        <f t="shared" si="115"/>
        <v>4</v>
      </c>
      <c r="AM376">
        <f t="shared" si="116"/>
        <v>1</v>
      </c>
      <c r="AN376">
        <f t="shared" si="117"/>
        <v>2</v>
      </c>
      <c r="AO376" t="str">
        <f t="shared" si="118"/>
        <v>Weekday</v>
      </c>
      <c r="AR376" s="20">
        <f t="shared" si="119"/>
        <v>0</v>
      </c>
    </row>
    <row r="377" spans="1:44" x14ac:dyDescent="0.35">
      <c r="A377" t="str">
        <f t="shared" si="101"/>
        <v>CUST0376</v>
      </c>
      <c r="B377" s="2" t="s">
        <v>628</v>
      </c>
      <c r="C377" s="4">
        <v>44972</v>
      </c>
      <c r="D377" s="2" t="s">
        <v>222</v>
      </c>
      <c r="E377" t="s">
        <v>5050</v>
      </c>
      <c r="F377" s="2" t="s">
        <v>23</v>
      </c>
      <c r="G377" s="2" t="s">
        <v>65</v>
      </c>
      <c r="H377" s="2">
        <v>2</v>
      </c>
      <c r="I377" s="19">
        <v>430.95</v>
      </c>
      <c r="J377" s="2" t="s">
        <v>5046</v>
      </c>
      <c r="K377" s="2" t="s">
        <v>76</v>
      </c>
      <c r="L377" s="2">
        <v>4</v>
      </c>
      <c r="M377" s="18">
        <f t="shared" si="102"/>
        <v>861.9</v>
      </c>
      <c r="T377" t="str">
        <f t="shared" si="103"/>
        <v>Completed</v>
      </c>
      <c r="U377" t="str">
        <f t="shared" si="104"/>
        <v>No</v>
      </c>
      <c r="V377" t="str">
        <f t="shared" si="105"/>
        <v>No</v>
      </c>
      <c r="X377">
        <f t="shared" si="106"/>
        <v>589</v>
      </c>
      <c r="Y377">
        <f t="shared" si="107"/>
        <v>426</v>
      </c>
      <c r="Z377" s="18">
        <f t="shared" si="108"/>
        <v>594714.6477588166</v>
      </c>
      <c r="AA377" s="18">
        <f t="shared" si="109"/>
        <v>60882.938065984097</v>
      </c>
      <c r="AB377" s="17">
        <f t="shared" si="110"/>
        <v>3.804733727810651</v>
      </c>
      <c r="AC377" s="2" t="s">
        <v>65</v>
      </c>
      <c r="AD377" s="2" t="s">
        <v>23</v>
      </c>
      <c r="AE377" t="str">
        <f t="shared" si="111"/>
        <v>Books</v>
      </c>
      <c r="AF377" t="str">
        <f t="shared" si="112"/>
        <v>Books</v>
      </c>
      <c r="AG377" t="str" cm="1">
        <f t="array" ref="AG377">INDEX(AD:AD,ROW())</f>
        <v>Books</v>
      </c>
      <c r="AH377">
        <f t="shared" si="120"/>
        <v>19</v>
      </c>
      <c r="AI377" t="str">
        <f t="shared" si="113"/>
        <v>Books</v>
      </c>
      <c r="AK377">
        <f t="shared" si="114"/>
        <v>2023</v>
      </c>
      <c r="AL377">
        <f t="shared" si="115"/>
        <v>2</v>
      </c>
      <c r="AM377">
        <f t="shared" si="116"/>
        <v>15</v>
      </c>
      <c r="AN377">
        <f t="shared" si="117"/>
        <v>4</v>
      </c>
      <c r="AO377" t="str">
        <f t="shared" si="118"/>
        <v>Weekday</v>
      </c>
      <c r="AR377" s="20">
        <f t="shared" si="119"/>
        <v>1</v>
      </c>
    </row>
    <row r="378" spans="1:44" x14ac:dyDescent="0.35">
      <c r="A378" t="str">
        <f t="shared" si="101"/>
        <v>CUST0377</v>
      </c>
      <c r="B378" s="2" t="s">
        <v>629</v>
      </c>
      <c r="C378" s="4">
        <v>45301</v>
      </c>
      <c r="D378" s="2" t="s">
        <v>435</v>
      </c>
      <c r="E378" t="s">
        <v>5050</v>
      </c>
      <c r="F378" s="2" t="s">
        <v>19</v>
      </c>
      <c r="G378" s="2" t="s">
        <v>49</v>
      </c>
      <c r="H378" s="2">
        <v>1</v>
      </c>
      <c r="I378" s="19">
        <v>1289.19</v>
      </c>
      <c r="J378" s="2" t="s">
        <v>15</v>
      </c>
      <c r="K378" s="2" t="s">
        <v>16</v>
      </c>
      <c r="L378" s="2">
        <v>4</v>
      </c>
      <c r="M378" s="18">
        <f t="shared" si="102"/>
        <v>1289.19</v>
      </c>
      <c r="T378" t="str">
        <f t="shared" si="103"/>
        <v>Completed</v>
      </c>
      <c r="U378" t="str">
        <f t="shared" si="104"/>
        <v>Yes</v>
      </c>
      <c r="V378" t="str">
        <f t="shared" si="105"/>
        <v>No</v>
      </c>
      <c r="X378">
        <f t="shared" si="106"/>
        <v>589</v>
      </c>
      <c r="Y378">
        <f t="shared" si="107"/>
        <v>426</v>
      </c>
      <c r="Z378" s="18">
        <f t="shared" si="108"/>
        <v>2759712.3299794244</v>
      </c>
      <c r="AA378" s="18">
        <f t="shared" si="109"/>
        <v>330643.50635802455</v>
      </c>
      <c r="AB378" s="17">
        <f t="shared" si="110"/>
        <v>3.8641711229946525</v>
      </c>
      <c r="AC378" s="2" t="s">
        <v>49</v>
      </c>
      <c r="AD378" s="2" t="s">
        <v>19</v>
      </c>
      <c r="AE378" t="str">
        <f t="shared" si="111"/>
        <v>Electronics</v>
      </c>
      <c r="AF378" t="str">
        <f t="shared" si="112"/>
        <v>Electronics</v>
      </c>
      <c r="AG378" t="str" cm="1">
        <f t="array" ref="AG378">INDEX(AD:AD,ROW())</f>
        <v>Electronics</v>
      </c>
      <c r="AH378">
        <f t="shared" si="120"/>
        <v>12</v>
      </c>
      <c r="AI378" t="str">
        <f t="shared" si="113"/>
        <v>Electronics</v>
      </c>
      <c r="AK378">
        <f t="shared" si="114"/>
        <v>2024</v>
      </c>
      <c r="AL378">
        <f t="shared" si="115"/>
        <v>1</v>
      </c>
      <c r="AM378">
        <f t="shared" si="116"/>
        <v>10</v>
      </c>
      <c r="AN378">
        <f t="shared" si="117"/>
        <v>4</v>
      </c>
      <c r="AO378" t="str">
        <f t="shared" si="118"/>
        <v>Weekday</v>
      </c>
      <c r="AR378" s="20">
        <f t="shared" si="119"/>
        <v>0</v>
      </c>
    </row>
    <row r="379" spans="1:44" x14ac:dyDescent="0.35">
      <c r="A379" t="str">
        <f t="shared" si="101"/>
        <v>CUST0378</v>
      </c>
      <c r="B379" s="2" t="s">
        <v>630</v>
      </c>
      <c r="C379" s="4">
        <v>45674</v>
      </c>
      <c r="D379" s="2" t="s">
        <v>84</v>
      </c>
      <c r="E379" t="s">
        <v>5048</v>
      </c>
      <c r="F379" s="2" t="s">
        <v>19</v>
      </c>
      <c r="G379" s="2" t="s">
        <v>49</v>
      </c>
      <c r="H379" s="2">
        <v>1</v>
      </c>
      <c r="I379" s="19">
        <v>2665.11</v>
      </c>
      <c r="J379" s="2" t="s">
        <v>50</v>
      </c>
      <c r="K379" s="2" t="s">
        <v>16</v>
      </c>
      <c r="L379" s="2">
        <v>3</v>
      </c>
      <c r="M379" s="18">
        <f t="shared" si="102"/>
        <v>2665.11</v>
      </c>
      <c r="T379" t="str">
        <f t="shared" si="103"/>
        <v>Completed</v>
      </c>
      <c r="U379" t="str">
        <f t="shared" si="104"/>
        <v>Yes</v>
      </c>
      <c r="V379" t="str">
        <f t="shared" si="105"/>
        <v>No</v>
      </c>
      <c r="X379">
        <f t="shared" si="106"/>
        <v>590</v>
      </c>
      <c r="Y379">
        <f t="shared" si="107"/>
        <v>451</v>
      </c>
      <c r="Z379" s="18">
        <f t="shared" si="108"/>
        <v>2759712.3299794244</v>
      </c>
      <c r="AA379" s="18">
        <f t="shared" si="109"/>
        <v>330643.50635802455</v>
      </c>
      <c r="AB379" s="17">
        <f t="shared" si="110"/>
        <v>3.8641711229946525</v>
      </c>
      <c r="AC379" s="2" t="s">
        <v>49</v>
      </c>
      <c r="AD379" s="2" t="s">
        <v>19</v>
      </c>
      <c r="AE379" t="str">
        <f t="shared" si="111"/>
        <v>Electronics</v>
      </c>
      <c r="AF379" t="str">
        <f t="shared" si="112"/>
        <v>Electronics</v>
      </c>
      <c r="AG379" t="str" cm="1">
        <f t="array" ref="AG379">INDEX(AD:AD,ROW())</f>
        <v>Electronics</v>
      </c>
      <c r="AH379">
        <f t="shared" si="120"/>
        <v>12</v>
      </c>
      <c r="AI379" t="str">
        <f t="shared" si="113"/>
        <v>Electronics</v>
      </c>
      <c r="AK379">
        <f t="shared" si="114"/>
        <v>2025</v>
      </c>
      <c r="AL379">
        <f t="shared" si="115"/>
        <v>1</v>
      </c>
      <c r="AM379">
        <f t="shared" si="116"/>
        <v>17</v>
      </c>
      <c r="AN379">
        <f t="shared" si="117"/>
        <v>6</v>
      </c>
      <c r="AO379" t="str">
        <f t="shared" si="118"/>
        <v>Weekday</v>
      </c>
      <c r="AR379" s="20">
        <f t="shared" si="119"/>
        <v>0</v>
      </c>
    </row>
    <row r="380" spans="1:44" x14ac:dyDescent="0.35">
      <c r="A380" t="str">
        <f t="shared" si="101"/>
        <v>CUST0379</v>
      </c>
      <c r="B380" s="2" t="s">
        <v>631</v>
      </c>
      <c r="C380" s="4">
        <v>45439</v>
      </c>
      <c r="D380" s="2" t="s">
        <v>632</v>
      </c>
      <c r="E380" t="s">
        <v>5055</v>
      </c>
      <c r="F380" s="2" t="s">
        <v>19</v>
      </c>
      <c r="G380" s="2" t="s">
        <v>49</v>
      </c>
      <c r="H380" s="2">
        <v>1</v>
      </c>
      <c r="I380" s="19">
        <v>2240.3000000000002</v>
      </c>
      <c r="J380" s="2" t="s">
        <v>15</v>
      </c>
      <c r="K380" s="2" t="s">
        <v>16</v>
      </c>
      <c r="L380" s="2">
        <v>5</v>
      </c>
      <c r="M380" s="18">
        <f t="shared" si="102"/>
        <v>2240.3000000000002</v>
      </c>
      <c r="T380" t="str">
        <f t="shared" si="103"/>
        <v>Completed</v>
      </c>
      <c r="U380" t="str">
        <f t="shared" si="104"/>
        <v>Yes</v>
      </c>
      <c r="V380" t="str">
        <f t="shared" si="105"/>
        <v>No</v>
      </c>
      <c r="X380">
        <f t="shared" si="106"/>
        <v>567</v>
      </c>
      <c r="Y380">
        <f t="shared" si="107"/>
        <v>440</v>
      </c>
      <c r="Z380" s="18">
        <f t="shared" si="108"/>
        <v>2759712.3299794244</v>
      </c>
      <c r="AA380" s="18">
        <f t="shared" si="109"/>
        <v>330643.50635802455</v>
      </c>
      <c r="AB380" s="17">
        <f t="shared" si="110"/>
        <v>3.8641711229946525</v>
      </c>
      <c r="AC380" s="2" t="s">
        <v>49</v>
      </c>
      <c r="AD380" s="2" t="s">
        <v>19</v>
      </c>
      <c r="AE380" t="str">
        <f t="shared" si="111"/>
        <v>Electronics</v>
      </c>
      <c r="AF380" t="str">
        <f t="shared" si="112"/>
        <v>Electronics</v>
      </c>
      <c r="AG380" t="str" cm="1">
        <f t="array" ref="AG380">INDEX(AD:AD,ROW())</f>
        <v>Electronics</v>
      </c>
      <c r="AH380">
        <f t="shared" si="120"/>
        <v>12</v>
      </c>
      <c r="AI380" t="str">
        <f t="shared" si="113"/>
        <v>Electronics</v>
      </c>
      <c r="AK380">
        <f t="shared" si="114"/>
        <v>2024</v>
      </c>
      <c r="AL380">
        <f t="shared" si="115"/>
        <v>5</v>
      </c>
      <c r="AM380">
        <f t="shared" si="116"/>
        <v>27</v>
      </c>
      <c r="AN380">
        <f t="shared" si="117"/>
        <v>2</v>
      </c>
      <c r="AO380" t="str">
        <f t="shared" si="118"/>
        <v>Weekday</v>
      </c>
      <c r="AR380" s="20">
        <f t="shared" si="119"/>
        <v>0</v>
      </c>
    </row>
    <row r="381" spans="1:44" x14ac:dyDescent="0.35">
      <c r="A381" t="str">
        <f t="shared" si="101"/>
        <v>CUST0380</v>
      </c>
      <c r="B381" s="2" t="s">
        <v>633</v>
      </c>
      <c r="C381" s="4">
        <v>45052</v>
      </c>
      <c r="D381" s="2" t="s">
        <v>207</v>
      </c>
      <c r="E381" t="s">
        <v>5054</v>
      </c>
      <c r="F381" s="2" t="s">
        <v>42</v>
      </c>
      <c r="G381" s="2" t="s">
        <v>5044</v>
      </c>
      <c r="H381" s="2">
        <v>1</v>
      </c>
      <c r="I381" s="19">
        <v>1437.91</v>
      </c>
      <c r="J381" s="2" t="s">
        <v>15</v>
      </c>
      <c r="K381" s="2" t="s">
        <v>16</v>
      </c>
      <c r="L381" s="2">
        <v>3</v>
      </c>
      <c r="M381" s="18">
        <f t="shared" si="102"/>
        <v>1437.91</v>
      </c>
      <c r="T381" t="str">
        <f t="shared" si="103"/>
        <v>Completed</v>
      </c>
      <c r="U381" t="str">
        <f t="shared" si="104"/>
        <v>Yes</v>
      </c>
      <c r="V381" t="str">
        <f t="shared" si="105"/>
        <v>No</v>
      </c>
      <c r="X381">
        <f t="shared" si="106"/>
        <v>558</v>
      </c>
      <c r="Y381">
        <f t="shared" si="107"/>
        <v>430</v>
      </c>
      <c r="Z381" s="18">
        <f t="shared" si="108"/>
        <v>1098537.4901531704</v>
      </c>
      <c r="AA381" s="18">
        <f t="shared" si="109"/>
        <v>96724.388030634553</v>
      </c>
      <c r="AB381" s="17">
        <f t="shared" si="110"/>
        <v>3.9001122334455669</v>
      </c>
      <c r="AC381" s="2" t="s">
        <v>5044</v>
      </c>
      <c r="AD381" s="2" t="s">
        <v>42</v>
      </c>
      <c r="AE381" t="str">
        <f t="shared" si="111"/>
        <v>Beauty</v>
      </c>
      <c r="AF381" t="str">
        <f t="shared" si="112"/>
        <v>Beauty</v>
      </c>
      <c r="AG381" t="str" cm="1">
        <f t="array" ref="AG381">INDEX(AD:AD,ROW())</f>
        <v>Beauty</v>
      </c>
      <c r="AH381">
        <f t="shared" si="120"/>
        <v>64</v>
      </c>
      <c r="AI381" t="str">
        <f t="shared" si="113"/>
        <v>Beauty</v>
      </c>
      <c r="AK381">
        <f t="shared" si="114"/>
        <v>2023</v>
      </c>
      <c r="AL381">
        <f t="shared" si="115"/>
        <v>5</v>
      </c>
      <c r="AM381">
        <f t="shared" si="116"/>
        <v>6</v>
      </c>
      <c r="AN381">
        <f t="shared" si="117"/>
        <v>7</v>
      </c>
      <c r="AO381" t="str">
        <f t="shared" si="118"/>
        <v>Weekend</v>
      </c>
      <c r="AR381" s="20">
        <f t="shared" si="119"/>
        <v>0</v>
      </c>
    </row>
    <row r="382" spans="1:44" x14ac:dyDescent="0.35">
      <c r="A382" t="str">
        <f t="shared" si="101"/>
        <v>CUST0381</v>
      </c>
      <c r="B382" s="2" t="s">
        <v>634</v>
      </c>
      <c r="C382" s="4">
        <v>45207</v>
      </c>
      <c r="D382" s="2" t="s">
        <v>635</v>
      </c>
      <c r="E382" t="s">
        <v>5055</v>
      </c>
      <c r="F382" s="2" t="s">
        <v>13</v>
      </c>
      <c r="G382" s="2" t="s">
        <v>34</v>
      </c>
      <c r="H382" s="2">
        <v>1</v>
      </c>
      <c r="I382" s="19">
        <v>196.84</v>
      </c>
      <c r="J382" s="2" t="s">
        <v>5047</v>
      </c>
      <c r="K382" s="2" t="s">
        <v>16</v>
      </c>
      <c r="L382" s="31"/>
      <c r="M382" s="18">
        <f t="shared" si="102"/>
        <v>196.84</v>
      </c>
      <c r="T382" t="str">
        <f t="shared" si="103"/>
        <v>Completed</v>
      </c>
      <c r="U382" t="str">
        <f t="shared" si="104"/>
        <v>No</v>
      </c>
      <c r="V382" t="str">
        <f t="shared" si="105"/>
        <v>No</v>
      </c>
      <c r="X382">
        <f t="shared" si="106"/>
        <v>567</v>
      </c>
      <c r="Y382">
        <f t="shared" si="107"/>
        <v>440</v>
      </c>
      <c r="Z382" s="18">
        <f t="shared" si="108"/>
        <v>1463424.4009529033</v>
      </c>
      <c r="AA382" s="18">
        <f t="shared" si="109"/>
        <v>118285.78776560788</v>
      </c>
      <c r="AB382" s="17">
        <f t="shared" si="110"/>
        <v>3.8140589569160999</v>
      </c>
      <c r="AC382" s="2" t="s">
        <v>34</v>
      </c>
      <c r="AD382" s="2" t="s">
        <v>13</v>
      </c>
      <c r="AE382" t="str">
        <f t="shared" si="111"/>
        <v>Home &amp; Kitchen</v>
      </c>
      <c r="AF382" t="str">
        <f t="shared" si="112"/>
        <v>Home &amp; Kitchen</v>
      </c>
      <c r="AG382" t="str" cm="1">
        <f t="array" ref="AG382">INDEX(AD:AD,ROW())</f>
        <v>Home &amp; Kitchen</v>
      </c>
      <c r="AH382">
        <f t="shared" si="120"/>
        <v>7</v>
      </c>
      <c r="AI382" t="str">
        <f t="shared" si="113"/>
        <v>Home &amp; Kitchen</v>
      </c>
      <c r="AK382">
        <f t="shared" si="114"/>
        <v>2023</v>
      </c>
      <c r="AL382">
        <f t="shared" si="115"/>
        <v>10</v>
      </c>
      <c r="AM382">
        <f t="shared" si="116"/>
        <v>8</v>
      </c>
      <c r="AN382">
        <f t="shared" si="117"/>
        <v>1</v>
      </c>
      <c r="AO382" t="str">
        <f t="shared" si="118"/>
        <v>Weekend</v>
      </c>
      <c r="AR382" s="20">
        <f t="shared" si="119"/>
        <v>0</v>
      </c>
    </row>
    <row r="383" spans="1:44" x14ac:dyDescent="0.35">
      <c r="A383" t="str">
        <f t="shared" si="101"/>
        <v>CUST0382</v>
      </c>
      <c r="B383" s="2" t="s">
        <v>636</v>
      </c>
      <c r="C383" s="4">
        <v>45607</v>
      </c>
      <c r="D383" s="2" t="s">
        <v>120</v>
      </c>
      <c r="E383" t="s">
        <v>5053</v>
      </c>
      <c r="F383" s="2" t="s">
        <v>19</v>
      </c>
      <c r="G383" s="2" t="s">
        <v>60</v>
      </c>
      <c r="H383" s="2">
        <v>2</v>
      </c>
      <c r="I383" s="19">
        <v>1988.94</v>
      </c>
      <c r="J383" s="2" t="s">
        <v>5046</v>
      </c>
      <c r="K383" s="2" t="s">
        <v>16</v>
      </c>
      <c r="L383" s="2">
        <v>2</v>
      </c>
      <c r="M383" s="18">
        <f t="shared" si="102"/>
        <v>3977.88</v>
      </c>
      <c r="T383" t="str">
        <f t="shared" si="103"/>
        <v>Completed</v>
      </c>
      <c r="U383" t="str">
        <f t="shared" si="104"/>
        <v>Yes</v>
      </c>
      <c r="V383" t="str">
        <f t="shared" si="105"/>
        <v>No</v>
      </c>
      <c r="X383">
        <f t="shared" si="106"/>
        <v>559</v>
      </c>
      <c r="Y383">
        <f t="shared" si="107"/>
        <v>408</v>
      </c>
      <c r="Z383" s="18">
        <f t="shared" si="108"/>
        <v>2759712.3299794244</v>
      </c>
      <c r="AA383" s="18">
        <f t="shared" si="109"/>
        <v>330643.50635802455</v>
      </c>
      <c r="AB383" s="17">
        <f t="shared" si="110"/>
        <v>3.8641711229946525</v>
      </c>
      <c r="AC383" s="2" t="s">
        <v>60</v>
      </c>
      <c r="AD383" s="2" t="s">
        <v>19</v>
      </c>
      <c r="AE383" t="str">
        <f t="shared" si="111"/>
        <v>Electronics</v>
      </c>
      <c r="AF383" t="str">
        <f t="shared" si="112"/>
        <v>Electronics</v>
      </c>
      <c r="AG383" t="str" cm="1">
        <f t="array" ref="AG383">INDEX(AD:AD,ROW())</f>
        <v>Electronics</v>
      </c>
      <c r="AH383">
        <f t="shared" si="120"/>
        <v>17</v>
      </c>
      <c r="AI383" t="str">
        <f t="shared" si="113"/>
        <v>Electronics</v>
      </c>
      <c r="AK383">
        <f t="shared" si="114"/>
        <v>2024</v>
      </c>
      <c r="AL383">
        <f t="shared" si="115"/>
        <v>11</v>
      </c>
      <c r="AM383">
        <f t="shared" si="116"/>
        <v>11</v>
      </c>
      <c r="AN383">
        <f t="shared" si="117"/>
        <v>2</v>
      </c>
      <c r="AO383" t="str">
        <f t="shared" si="118"/>
        <v>Weekday</v>
      </c>
      <c r="AR383" s="20">
        <f t="shared" si="119"/>
        <v>0</v>
      </c>
    </row>
    <row r="384" spans="1:44" x14ac:dyDescent="0.35">
      <c r="A384" t="str">
        <f t="shared" si="101"/>
        <v>CUST0383</v>
      </c>
      <c r="B384" s="2" t="s">
        <v>637</v>
      </c>
      <c r="C384" s="4">
        <v>45258</v>
      </c>
      <c r="D384" s="2" t="s">
        <v>114</v>
      </c>
      <c r="E384" t="s">
        <v>5050</v>
      </c>
      <c r="F384" s="2" t="s">
        <v>13</v>
      </c>
      <c r="G384" s="2" t="s">
        <v>37</v>
      </c>
      <c r="H384" s="2">
        <v>1</v>
      </c>
      <c r="I384" s="19">
        <v>194.38</v>
      </c>
      <c r="J384" s="2" t="s">
        <v>5047</v>
      </c>
      <c r="K384" s="2" t="s">
        <v>103</v>
      </c>
      <c r="L384" s="2">
        <v>4</v>
      </c>
      <c r="M384" s="18">
        <f t="shared" si="102"/>
        <v>194.38</v>
      </c>
      <c r="T384" t="str">
        <f t="shared" si="103"/>
        <v>Lost Sale</v>
      </c>
      <c r="U384" t="str">
        <f t="shared" si="104"/>
        <v>No</v>
      </c>
      <c r="V384" t="str">
        <f t="shared" si="105"/>
        <v>Yes</v>
      </c>
      <c r="X384">
        <f t="shared" si="106"/>
        <v>589</v>
      </c>
      <c r="Y384">
        <f t="shared" si="107"/>
        <v>426</v>
      </c>
      <c r="Z384" s="18">
        <f t="shared" si="108"/>
        <v>1463424.4009529033</v>
      </c>
      <c r="AA384" s="18">
        <f t="shared" si="109"/>
        <v>118285.78776560788</v>
      </c>
      <c r="AB384" s="17">
        <f t="shared" si="110"/>
        <v>3.8140589569160999</v>
      </c>
      <c r="AC384" s="2" t="s">
        <v>37</v>
      </c>
      <c r="AD384" s="2" t="s">
        <v>13</v>
      </c>
      <c r="AE384" t="str">
        <f t="shared" si="111"/>
        <v>Home &amp; Kitchen</v>
      </c>
      <c r="AF384" t="str">
        <f t="shared" si="112"/>
        <v>Home &amp; Kitchen</v>
      </c>
      <c r="AG384" t="str" cm="1">
        <f t="array" ref="AG384">INDEX(AD:AD,ROW())</f>
        <v>Home &amp; Kitchen</v>
      </c>
      <c r="AH384">
        <f t="shared" si="120"/>
        <v>8</v>
      </c>
      <c r="AI384" t="str">
        <f t="shared" si="113"/>
        <v>Home &amp; Kitchen</v>
      </c>
      <c r="AK384">
        <f t="shared" si="114"/>
        <v>2023</v>
      </c>
      <c r="AL384">
        <f t="shared" si="115"/>
        <v>11</v>
      </c>
      <c r="AM384">
        <f t="shared" si="116"/>
        <v>28</v>
      </c>
      <c r="AN384">
        <f t="shared" si="117"/>
        <v>3</v>
      </c>
      <c r="AO384" t="str">
        <f t="shared" si="118"/>
        <v>Weekday</v>
      </c>
      <c r="AR384" s="20">
        <f t="shared" si="119"/>
        <v>1</v>
      </c>
    </row>
    <row r="385" spans="1:44" x14ac:dyDescent="0.35">
      <c r="A385" t="str">
        <f t="shared" si="101"/>
        <v>CUST0384</v>
      </c>
      <c r="B385" s="2" t="s">
        <v>638</v>
      </c>
      <c r="C385" s="4">
        <v>45667</v>
      </c>
      <c r="D385" s="2" t="s">
        <v>639</v>
      </c>
      <c r="E385" t="s">
        <v>5050</v>
      </c>
      <c r="F385" s="2" t="s">
        <v>42</v>
      </c>
      <c r="G385" s="2" t="s">
        <v>170</v>
      </c>
      <c r="H385" s="2">
        <v>1</v>
      </c>
      <c r="I385" s="19">
        <v>1398.72</v>
      </c>
      <c r="J385" s="2" t="s">
        <v>5047</v>
      </c>
      <c r="K385" s="2" t="s">
        <v>16</v>
      </c>
      <c r="L385" s="2">
        <v>3</v>
      </c>
      <c r="M385" s="18">
        <f t="shared" si="102"/>
        <v>1398.72</v>
      </c>
      <c r="T385" t="str">
        <f t="shared" si="103"/>
        <v>Completed</v>
      </c>
      <c r="U385" t="str">
        <f t="shared" si="104"/>
        <v>Yes</v>
      </c>
      <c r="V385" t="str">
        <f t="shared" si="105"/>
        <v>No</v>
      </c>
      <c r="X385">
        <f t="shared" si="106"/>
        <v>589</v>
      </c>
      <c r="Y385">
        <f t="shared" si="107"/>
        <v>426</v>
      </c>
      <c r="Z385" s="18">
        <f t="shared" si="108"/>
        <v>1098537.4901531704</v>
      </c>
      <c r="AA385" s="18">
        <f t="shared" si="109"/>
        <v>96724.388030634553</v>
      </c>
      <c r="AB385" s="17">
        <f t="shared" si="110"/>
        <v>3.9001122334455669</v>
      </c>
      <c r="AC385" s="2" t="s">
        <v>170</v>
      </c>
      <c r="AD385" s="2" t="s">
        <v>42</v>
      </c>
      <c r="AE385" t="str">
        <f t="shared" si="111"/>
        <v>Beauty</v>
      </c>
      <c r="AF385" t="str">
        <f t="shared" si="112"/>
        <v>Beauty</v>
      </c>
      <c r="AG385" t="str" cm="1">
        <f t="array" ref="AG385">INDEX(AD:AD,ROW())</f>
        <v>Beauty</v>
      </c>
      <c r="AH385">
        <f t="shared" si="120"/>
        <v>70</v>
      </c>
      <c r="AI385" t="str">
        <f t="shared" si="113"/>
        <v>Beauty</v>
      </c>
      <c r="AK385">
        <f t="shared" si="114"/>
        <v>2025</v>
      </c>
      <c r="AL385">
        <f t="shared" si="115"/>
        <v>1</v>
      </c>
      <c r="AM385">
        <f t="shared" si="116"/>
        <v>10</v>
      </c>
      <c r="AN385">
        <f t="shared" si="117"/>
        <v>6</v>
      </c>
      <c r="AO385" t="str">
        <f t="shared" si="118"/>
        <v>Weekday</v>
      </c>
      <c r="AR385" s="20">
        <f t="shared" si="119"/>
        <v>0</v>
      </c>
    </row>
    <row r="386" spans="1:44" x14ac:dyDescent="0.35">
      <c r="A386" t="str">
        <f t="shared" si="101"/>
        <v>CUST0385</v>
      </c>
      <c r="B386" s="2" t="s">
        <v>640</v>
      </c>
      <c r="C386" s="4">
        <v>45097</v>
      </c>
      <c r="D386" s="2" t="s">
        <v>641</v>
      </c>
      <c r="E386" t="s">
        <v>5048</v>
      </c>
      <c r="F386" s="2" t="s">
        <v>13</v>
      </c>
      <c r="G386" s="2" t="s">
        <v>14</v>
      </c>
      <c r="H386" s="2">
        <v>1</v>
      </c>
      <c r="I386" s="19">
        <v>1418.75</v>
      </c>
      <c r="J386" s="2" t="s">
        <v>5046</v>
      </c>
      <c r="K386" s="2" t="s">
        <v>16</v>
      </c>
      <c r="L386" s="2">
        <v>3</v>
      </c>
      <c r="M386" s="18">
        <f t="shared" si="102"/>
        <v>1418.75</v>
      </c>
      <c r="T386" t="str">
        <f t="shared" si="103"/>
        <v>Completed</v>
      </c>
      <c r="U386" t="str">
        <f t="shared" si="104"/>
        <v>Yes</v>
      </c>
      <c r="V386" t="str">
        <f t="shared" si="105"/>
        <v>No</v>
      </c>
      <c r="X386">
        <f t="shared" si="106"/>
        <v>590</v>
      </c>
      <c r="Y386">
        <f t="shared" si="107"/>
        <v>451</v>
      </c>
      <c r="Z386" s="18">
        <f t="shared" si="108"/>
        <v>1463424.4009529033</v>
      </c>
      <c r="AA386" s="18">
        <f t="shared" si="109"/>
        <v>118285.78776560788</v>
      </c>
      <c r="AB386" s="17">
        <f t="shared" si="110"/>
        <v>3.8140589569160999</v>
      </c>
      <c r="AC386" s="2" t="s">
        <v>14</v>
      </c>
      <c r="AD386" s="2" t="s">
        <v>13</v>
      </c>
      <c r="AE386" t="str">
        <f t="shared" si="111"/>
        <v>Home &amp; Kitchen</v>
      </c>
      <c r="AF386" t="str">
        <f t="shared" si="112"/>
        <v>Home &amp; Kitchen</v>
      </c>
      <c r="AG386" t="str" cm="1">
        <f t="array" ref="AG386">INDEX(AD:AD,ROW())</f>
        <v>Home &amp; Kitchen</v>
      </c>
      <c r="AH386">
        <f t="shared" si="120"/>
        <v>2</v>
      </c>
      <c r="AI386" t="str">
        <f t="shared" si="113"/>
        <v>Home &amp; Kitchen</v>
      </c>
      <c r="AK386">
        <f t="shared" si="114"/>
        <v>2023</v>
      </c>
      <c r="AL386">
        <f t="shared" si="115"/>
        <v>6</v>
      </c>
      <c r="AM386">
        <f t="shared" si="116"/>
        <v>20</v>
      </c>
      <c r="AN386">
        <f t="shared" si="117"/>
        <v>3</v>
      </c>
      <c r="AO386" t="str">
        <f t="shared" si="118"/>
        <v>Weekday</v>
      </c>
      <c r="AR386" s="20">
        <f t="shared" si="119"/>
        <v>0</v>
      </c>
    </row>
    <row r="387" spans="1:44" x14ac:dyDescent="0.35">
      <c r="A387" t="str">
        <f t="shared" ref="A387:A450" si="121">"CUST"&amp;TEXT(ROW()-1,"0000")</f>
        <v>CUST0386</v>
      </c>
      <c r="B387" s="2" t="s">
        <v>642</v>
      </c>
      <c r="C387" s="4">
        <v>45023</v>
      </c>
      <c r="D387" s="2" t="s">
        <v>643</v>
      </c>
      <c r="E387" t="s">
        <v>5051</v>
      </c>
      <c r="F387" s="2" t="s">
        <v>13</v>
      </c>
      <c r="G387" s="2" t="s">
        <v>5045</v>
      </c>
      <c r="H387" s="2">
        <v>1</v>
      </c>
      <c r="I387" s="19">
        <v>1020.92</v>
      </c>
      <c r="J387" s="2" t="s">
        <v>15</v>
      </c>
      <c r="K387" s="2" t="s">
        <v>16</v>
      </c>
      <c r="L387" s="2">
        <v>5</v>
      </c>
      <c r="M387" s="18">
        <f t="shared" ref="M387:M450" si="122">H387*I387</f>
        <v>1020.92</v>
      </c>
      <c r="T387" t="str">
        <f t="shared" ref="T387:T450" si="123">IF(K387="Cancelled","Lost Sale",IF(K387="Pending","Pending","Completed"))</f>
        <v>Completed</v>
      </c>
      <c r="U387" t="str">
        <f t="shared" ref="U387:U450" si="124">IF(AND(K387="Delivered",M387&gt;1000),"Yes","No")</f>
        <v>Yes</v>
      </c>
      <c r="V387" t="str">
        <f t="shared" ref="V387:V450" si="125">IF(OR(K387="Cancelled",K387="Pending"),"Yes","No")</f>
        <v>No</v>
      </c>
      <c r="X387">
        <f t="shared" ref="X387:X450" si="126">COUNTIF($E$2:$E$4701,E387)</f>
        <v>619</v>
      </c>
      <c r="Y387">
        <f t="shared" ref="Y387:Y450" si="127">COUNTIFS($E$2:$E$4701,E387,$K$2:$K$4701,"Delivered")</f>
        <v>468</v>
      </c>
      <c r="Z387" s="18">
        <f t="shared" ref="Z387:Z450" si="128">SUMIF($F$2:$F$4701,F387,$M$2:$M$4701)</f>
        <v>1463424.4009529033</v>
      </c>
      <c r="AA387" s="18">
        <f t="shared" ref="AA387:AA450" si="129">SUMIFS($M$2:$M$4701,$F$2:$F$4701,F387,$K$2:$K$4701,"Pending")</f>
        <v>118285.78776560788</v>
      </c>
      <c r="AB387" s="17">
        <f t="shared" ref="AB387:AB450" si="130">AVERAGEIF($F$2:$F$4701,F387,$L$2:$L$4701)</f>
        <v>3.8140589569160999</v>
      </c>
      <c r="AC387" s="2" t="s">
        <v>5045</v>
      </c>
      <c r="AD387" s="2" t="s">
        <v>13</v>
      </c>
      <c r="AE387" t="str">
        <f t="shared" ref="AE387:AE450" si="131">VLOOKUP(G387,$AC$2:$AD$4738,2,FALSE)</f>
        <v>Home &amp; Kitchen</v>
      </c>
      <c r="AF387" t="str">
        <f t="shared" ref="AF387:AF450" si="132">_xlfn.XLOOKUP(G387,AC:AC,AD:AD)</f>
        <v>Home &amp; Kitchen</v>
      </c>
      <c r="AG387" t="str" cm="1">
        <f t="array" ref="AG387">INDEX(AD:AD,ROW())</f>
        <v>Home &amp; Kitchen</v>
      </c>
      <c r="AH387">
        <f t="shared" si="120"/>
        <v>76</v>
      </c>
      <c r="AI387" t="str">
        <f t="shared" ref="AI387:AI450" si="133">INDEX(AD:AD,MATCH(G387,AC:AC,0))</f>
        <v>Home &amp; Kitchen</v>
      </c>
      <c r="AK387">
        <f t="shared" ref="AK387:AK450" si="134">YEAR(C387)</f>
        <v>2023</v>
      </c>
      <c r="AL387">
        <f t="shared" ref="AL387:AL450" si="135">MONTH(C387)</f>
        <v>4</v>
      </c>
      <c r="AM387">
        <f t="shared" ref="AM387:AM450" si="136">DAY(C387)</f>
        <v>7</v>
      </c>
      <c r="AN387">
        <f t="shared" ref="AN387:AN450" si="137">WEEKDAY(C387)</f>
        <v>6</v>
      </c>
      <c r="AO387" t="str">
        <f t="shared" ref="AO387:AO450" si="138">IF(WEEKDAY(C387,2)&gt;5,"Weekend","Weekday")</f>
        <v>Weekday</v>
      </c>
      <c r="AR387" s="20">
        <f t="shared" ref="AR387:AR450" si="139">IF(OR(K387="Cancelled",K387="Returned"),1,0)</f>
        <v>0</v>
      </c>
    </row>
    <row r="388" spans="1:44" x14ac:dyDescent="0.35">
      <c r="A388" t="str">
        <f t="shared" si="121"/>
        <v>CUST0387</v>
      </c>
      <c r="B388" s="2" t="s">
        <v>644</v>
      </c>
      <c r="C388" s="4">
        <v>45134</v>
      </c>
      <c r="D388" s="2" t="s">
        <v>154</v>
      </c>
      <c r="E388" t="s">
        <v>5053</v>
      </c>
      <c r="F388" s="2" t="s">
        <v>42</v>
      </c>
      <c r="G388" s="2" t="s">
        <v>43</v>
      </c>
      <c r="H388" s="2">
        <v>1</v>
      </c>
      <c r="I388" s="19">
        <v>855.51</v>
      </c>
      <c r="J388" s="2" t="s">
        <v>5047</v>
      </c>
      <c r="K388" s="2" t="s">
        <v>16</v>
      </c>
      <c r="L388" s="2">
        <v>4</v>
      </c>
      <c r="M388" s="18">
        <f t="shared" si="122"/>
        <v>855.51</v>
      </c>
      <c r="T388" t="str">
        <f t="shared" si="123"/>
        <v>Completed</v>
      </c>
      <c r="U388" t="str">
        <f t="shared" si="124"/>
        <v>No</v>
      </c>
      <c r="V388" t="str">
        <f t="shared" si="125"/>
        <v>No</v>
      </c>
      <c r="X388">
        <f t="shared" si="126"/>
        <v>559</v>
      </c>
      <c r="Y388">
        <f t="shared" si="127"/>
        <v>408</v>
      </c>
      <c r="Z388" s="18">
        <f t="shared" si="128"/>
        <v>1098537.4901531704</v>
      </c>
      <c r="AA388" s="18">
        <f t="shared" si="129"/>
        <v>96724.388030634553</v>
      </c>
      <c r="AB388" s="17">
        <f t="shared" si="130"/>
        <v>3.9001122334455669</v>
      </c>
      <c r="AC388" s="2" t="s">
        <v>43</v>
      </c>
      <c r="AD388" s="2" t="s">
        <v>42</v>
      </c>
      <c r="AE388" t="str">
        <f t="shared" si="131"/>
        <v>Beauty</v>
      </c>
      <c r="AF388" t="str">
        <f t="shared" si="132"/>
        <v>Beauty</v>
      </c>
      <c r="AG388" t="str" cm="1">
        <f t="array" ref="AG388">INDEX(AD:AD,ROW())</f>
        <v>Beauty</v>
      </c>
      <c r="AH388">
        <f t="shared" si="120"/>
        <v>10</v>
      </c>
      <c r="AI388" t="str">
        <f t="shared" si="133"/>
        <v>Beauty</v>
      </c>
      <c r="AK388">
        <f t="shared" si="134"/>
        <v>2023</v>
      </c>
      <c r="AL388">
        <f t="shared" si="135"/>
        <v>7</v>
      </c>
      <c r="AM388">
        <f t="shared" si="136"/>
        <v>27</v>
      </c>
      <c r="AN388">
        <f t="shared" si="137"/>
        <v>5</v>
      </c>
      <c r="AO388" t="str">
        <f t="shared" si="138"/>
        <v>Weekday</v>
      </c>
      <c r="AR388" s="20">
        <f t="shared" si="139"/>
        <v>0</v>
      </c>
    </row>
    <row r="389" spans="1:44" x14ac:dyDescent="0.35">
      <c r="A389" t="str">
        <f t="shared" si="121"/>
        <v>CUST0388</v>
      </c>
      <c r="B389" s="2" t="s">
        <v>645</v>
      </c>
      <c r="C389" s="4">
        <v>45278</v>
      </c>
      <c r="D389" s="2" t="s">
        <v>646</v>
      </c>
      <c r="E389" t="s">
        <v>5052</v>
      </c>
      <c r="F389" s="2" t="s">
        <v>13</v>
      </c>
      <c r="G389" s="2" t="s">
        <v>5045</v>
      </c>
      <c r="H389" s="2">
        <v>2</v>
      </c>
      <c r="I389" s="19">
        <v>897.74</v>
      </c>
      <c r="J389" s="2" t="s">
        <v>50</v>
      </c>
      <c r="K389" s="2" t="s">
        <v>16</v>
      </c>
      <c r="L389" s="31"/>
      <c r="M389" s="18">
        <f t="shared" si="122"/>
        <v>1795.48</v>
      </c>
      <c r="T389" t="str">
        <f t="shared" si="123"/>
        <v>Completed</v>
      </c>
      <c r="U389" t="str">
        <f t="shared" si="124"/>
        <v>Yes</v>
      </c>
      <c r="V389" t="str">
        <f t="shared" si="125"/>
        <v>No</v>
      </c>
      <c r="X389">
        <f t="shared" si="126"/>
        <v>573</v>
      </c>
      <c r="Y389">
        <f t="shared" si="127"/>
        <v>450</v>
      </c>
      <c r="Z389" s="18">
        <f t="shared" si="128"/>
        <v>1463424.4009529033</v>
      </c>
      <c r="AA389" s="18">
        <f t="shared" si="129"/>
        <v>118285.78776560788</v>
      </c>
      <c r="AB389" s="17">
        <f t="shared" si="130"/>
        <v>3.8140589569160999</v>
      </c>
      <c r="AC389" s="2" t="s">
        <v>5045</v>
      </c>
      <c r="AD389" s="2" t="s">
        <v>13</v>
      </c>
      <c r="AE389" t="str">
        <f t="shared" si="131"/>
        <v>Home &amp; Kitchen</v>
      </c>
      <c r="AF389" t="str">
        <f t="shared" si="132"/>
        <v>Home &amp; Kitchen</v>
      </c>
      <c r="AG389" t="str" cm="1">
        <f t="array" ref="AG389">INDEX(AD:AD,ROW())</f>
        <v>Home &amp; Kitchen</v>
      </c>
      <c r="AH389">
        <f t="shared" si="120"/>
        <v>76</v>
      </c>
      <c r="AI389" t="str">
        <f t="shared" si="133"/>
        <v>Home &amp; Kitchen</v>
      </c>
      <c r="AK389">
        <f t="shared" si="134"/>
        <v>2023</v>
      </c>
      <c r="AL389">
        <f t="shared" si="135"/>
        <v>12</v>
      </c>
      <c r="AM389">
        <f t="shared" si="136"/>
        <v>18</v>
      </c>
      <c r="AN389">
        <f t="shared" si="137"/>
        <v>2</v>
      </c>
      <c r="AO389" t="str">
        <f t="shared" si="138"/>
        <v>Weekday</v>
      </c>
      <c r="AR389" s="20">
        <f t="shared" si="139"/>
        <v>0</v>
      </c>
    </row>
    <row r="390" spans="1:44" x14ac:dyDescent="0.35">
      <c r="A390" t="str">
        <f t="shared" si="121"/>
        <v>CUST0389</v>
      </c>
      <c r="B390" s="2" t="s">
        <v>647</v>
      </c>
      <c r="C390" s="4">
        <v>45825</v>
      </c>
      <c r="D390" s="2" t="s">
        <v>174</v>
      </c>
      <c r="E390" t="s">
        <v>5050</v>
      </c>
      <c r="F390" s="2" t="s">
        <v>29</v>
      </c>
      <c r="G390" s="2" t="s">
        <v>121</v>
      </c>
      <c r="H390" s="2">
        <v>1</v>
      </c>
      <c r="I390" s="19">
        <v>948.2</v>
      </c>
      <c r="J390" s="2" t="s">
        <v>20</v>
      </c>
      <c r="K390" s="2" t="s">
        <v>16</v>
      </c>
      <c r="L390" s="2">
        <v>4</v>
      </c>
      <c r="M390" s="18">
        <f t="shared" si="122"/>
        <v>948.2</v>
      </c>
      <c r="T390" t="str">
        <f t="shared" si="123"/>
        <v>Completed</v>
      </c>
      <c r="U390" t="str">
        <f t="shared" si="124"/>
        <v>No</v>
      </c>
      <c r="V390" t="str">
        <f t="shared" si="125"/>
        <v>No</v>
      </c>
      <c r="X390">
        <f t="shared" si="126"/>
        <v>589</v>
      </c>
      <c r="Y390">
        <f t="shared" si="127"/>
        <v>426</v>
      </c>
      <c r="Z390" s="18">
        <f t="shared" si="128"/>
        <v>1892867.2841657216</v>
      </c>
      <c r="AA390" s="18">
        <f t="shared" si="129"/>
        <v>199432.98236095349</v>
      </c>
      <c r="AB390" s="17">
        <f t="shared" si="130"/>
        <v>3.8949824970828471</v>
      </c>
      <c r="AC390" s="2" t="s">
        <v>121</v>
      </c>
      <c r="AD390" s="2" t="s">
        <v>29</v>
      </c>
      <c r="AE390" t="str">
        <f t="shared" si="131"/>
        <v>Fashion</v>
      </c>
      <c r="AF390" t="str">
        <f t="shared" si="132"/>
        <v>Fashion</v>
      </c>
      <c r="AG390" t="str" cm="1">
        <f t="array" ref="AG390">INDEX(AD:AD,ROW())</f>
        <v>Fashion</v>
      </c>
      <c r="AH390">
        <f t="shared" si="120"/>
        <v>45</v>
      </c>
      <c r="AI390" t="str">
        <f t="shared" si="133"/>
        <v>Fashion</v>
      </c>
      <c r="AK390">
        <f t="shared" si="134"/>
        <v>2025</v>
      </c>
      <c r="AL390">
        <f t="shared" si="135"/>
        <v>6</v>
      </c>
      <c r="AM390">
        <f t="shared" si="136"/>
        <v>17</v>
      </c>
      <c r="AN390">
        <f t="shared" si="137"/>
        <v>3</v>
      </c>
      <c r="AO390" t="str">
        <f t="shared" si="138"/>
        <v>Weekday</v>
      </c>
      <c r="AR390" s="20">
        <f t="shared" si="139"/>
        <v>0</v>
      </c>
    </row>
    <row r="391" spans="1:44" x14ac:dyDescent="0.35">
      <c r="A391" t="str">
        <f t="shared" si="121"/>
        <v>CUST0390</v>
      </c>
      <c r="B391" s="2" t="s">
        <v>648</v>
      </c>
      <c r="C391" s="4">
        <v>45476</v>
      </c>
      <c r="D391" s="2" t="s">
        <v>649</v>
      </c>
      <c r="E391" t="s">
        <v>5054</v>
      </c>
      <c r="F391" s="2" t="s">
        <v>42</v>
      </c>
      <c r="G391" s="2" t="s">
        <v>170</v>
      </c>
      <c r="H391" s="2">
        <v>1</v>
      </c>
      <c r="I391" s="19">
        <v>985.24</v>
      </c>
      <c r="J391" s="2" t="s">
        <v>50</v>
      </c>
      <c r="K391" s="2" t="s">
        <v>103</v>
      </c>
      <c r="L391" s="2">
        <v>5</v>
      </c>
      <c r="M391" s="18">
        <f t="shared" si="122"/>
        <v>985.24</v>
      </c>
      <c r="T391" t="str">
        <f t="shared" si="123"/>
        <v>Lost Sale</v>
      </c>
      <c r="U391" t="str">
        <f t="shared" si="124"/>
        <v>No</v>
      </c>
      <c r="V391" t="str">
        <f t="shared" si="125"/>
        <v>Yes</v>
      </c>
      <c r="X391">
        <f t="shared" si="126"/>
        <v>558</v>
      </c>
      <c r="Y391">
        <f t="shared" si="127"/>
        <v>430</v>
      </c>
      <c r="Z391" s="18">
        <f t="shared" si="128"/>
        <v>1098537.4901531704</v>
      </c>
      <c r="AA391" s="18">
        <f t="shared" si="129"/>
        <v>96724.388030634553</v>
      </c>
      <c r="AB391" s="17">
        <f t="shared" si="130"/>
        <v>3.9001122334455669</v>
      </c>
      <c r="AC391" s="2" t="s">
        <v>170</v>
      </c>
      <c r="AD391" s="2" t="s">
        <v>42</v>
      </c>
      <c r="AE391" t="str">
        <f t="shared" si="131"/>
        <v>Beauty</v>
      </c>
      <c r="AF391" t="str">
        <f t="shared" si="132"/>
        <v>Beauty</v>
      </c>
      <c r="AG391" t="str" cm="1">
        <f t="array" ref="AG391">INDEX(AD:AD,ROW())</f>
        <v>Beauty</v>
      </c>
      <c r="AH391">
        <f t="shared" si="120"/>
        <v>70</v>
      </c>
      <c r="AI391" t="str">
        <f t="shared" si="133"/>
        <v>Beauty</v>
      </c>
      <c r="AK391">
        <f t="shared" si="134"/>
        <v>2024</v>
      </c>
      <c r="AL391">
        <f t="shared" si="135"/>
        <v>7</v>
      </c>
      <c r="AM391">
        <f t="shared" si="136"/>
        <v>3</v>
      </c>
      <c r="AN391">
        <f t="shared" si="137"/>
        <v>4</v>
      </c>
      <c r="AO391" t="str">
        <f t="shared" si="138"/>
        <v>Weekday</v>
      </c>
      <c r="AR391" s="20">
        <f t="shared" si="139"/>
        <v>1</v>
      </c>
    </row>
    <row r="392" spans="1:44" x14ac:dyDescent="0.35">
      <c r="A392" t="str">
        <f t="shared" si="121"/>
        <v>CUST0391</v>
      </c>
      <c r="B392" s="2" t="s">
        <v>650</v>
      </c>
      <c r="C392" s="4">
        <v>45172</v>
      </c>
      <c r="D392" s="2" t="s">
        <v>209</v>
      </c>
      <c r="E392" t="s">
        <v>5055</v>
      </c>
      <c r="F392" s="2" t="s">
        <v>23</v>
      </c>
      <c r="G392" s="2" t="s">
        <v>68</v>
      </c>
      <c r="H392" s="2">
        <v>1</v>
      </c>
      <c r="I392" s="19">
        <v>317.44</v>
      </c>
      <c r="J392" s="2" t="s">
        <v>50</v>
      </c>
      <c r="K392" s="2" t="s">
        <v>16</v>
      </c>
      <c r="L392" s="2">
        <v>5</v>
      </c>
      <c r="M392" s="18">
        <f t="shared" si="122"/>
        <v>317.44</v>
      </c>
      <c r="T392" t="str">
        <f t="shared" si="123"/>
        <v>Completed</v>
      </c>
      <c r="U392" t="str">
        <f t="shared" si="124"/>
        <v>No</v>
      </c>
      <c r="V392" t="str">
        <f t="shared" si="125"/>
        <v>No</v>
      </c>
      <c r="X392">
        <f t="shared" si="126"/>
        <v>567</v>
      </c>
      <c r="Y392">
        <f t="shared" si="127"/>
        <v>440</v>
      </c>
      <c r="Z392" s="18">
        <f t="shared" si="128"/>
        <v>594714.6477588166</v>
      </c>
      <c r="AA392" s="18">
        <f t="shared" si="129"/>
        <v>60882.938065984097</v>
      </c>
      <c r="AB392" s="17">
        <f t="shared" si="130"/>
        <v>3.804733727810651</v>
      </c>
      <c r="AC392" s="2" t="s">
        <v>68</v>
      </c>
      <c r="AD392" s="2" t="s">
        <v>23</v>
      </c>
      <c r="AE392" t="str">
        <f t="shared" si="131"/>
        <v>Books</v>
      </c>
      <c r="AF392" t="str">
        <f t="shared" si="132"/>
        <v>Books</v>
      </c>
      <c r="AG392" t="str" cm="1">
        <f t="array" ref="AG392">INDEX(AD:AD,ROW())</f>
        <v>Books</v>
      </c>
      <c r="AH392">
        <f t="shared" si="120"/>
        <v>20</v>
      </c>
      <c r="AI392" t="str">
        <f t="shared" si="133"/>
        <v>Books</v>
      </c>
      <c r="AK392">
        <f t="shared" si="134"/>
        <v>2023</v>
      </c>
      <c r="AL392">
        <f t="shared" si="135"/>
        <v>9</v>
      </c>
      <c r="AM392">
        <f t="shared" si="136"/>
        <v>3</v>
      </c>
      <c r="AN392">
        <f t="shared" si="137"/>
        <v>1</v>
      </c>
      <c r="AO392" t="str">
        <f t="shared" si="138"/>
        <v>Weekend</v>
      </c>
      <c r="AR392" s="20">
        <f t="shared" si="139"/>
        <v>0</v>
      </c>
    </row>
    <row r="393" spans="1:44" x14ac:dyDescent="0.35">
      <c r="A393" t="str">
        <f t="shared" si="121"/>
        <v>CUST0392</v>
      </c>
      <c r="B393" s="2" t="s">
        <v>651</v>
      </c>
      <c r="C393" s="4">
        <v>45348</v>
      </c>
      <c r="D393" s="2" t="s">
        <v>261</v>
      </c>
      <c r="E393" t="s">
        <v>5050</v>
      </c>
      <c r="F393" s="2" t="s">
        <v>19</v>
      </c>
      <c r="G393" s="2" t="s">
        <v>5040</v>
      </c>
      <c r="H393" s="2">
        <v>1</v>
      </c>
      <c r="I393" s="19">
        <v>389.44</v>
      </c>
      <c r="J393" s="2" t="s">
        <v>15</v>
      </c>
      <c r="K393" s="2" t="s">
        <v>16</v>
      </c>
      <c r="L393" s="2">
        <v>3</v>
      </c>
      <c r="M393" s="18">
        <f t="shared" si="122"/>
        <v>389.44</v>
      </c>
      <c r="T393" t="str">
        <f t="shared" si="123"/>
        <v>Completed</v>
      </c>
      <c r="U393" t="str">
        <f t="shared" si="124"/>
        <v>No</v>
      </c>
      <c r="V393" t="str">
        <f t="shared" si="125"/>
        <v>No</v>
      </c>
      <c r="X393">
        <f t="shared" si="126"/>
        <v>589</v>
      </c>
      <c r="Y393">
        <f t="shared" si="127"/>
        <v>426</v>
      </c>
      <c r="Z393" s="18">
        <f t="shared" si="128"/>
        <v>2759712.3299794244</v>
      </c>
      <c r="AA393" s="18">
        <f t="shared" si="129"/>
        <v>330643.50635802455</v>
      </c>
      <c r="AB393" s="17">
        <f t="shared" si="130"/>
        <v>3.8641711229946525</v>
      </c>
      <c r="AC393" s="2" t="s">
        <v>5040</v>
      </c>
      <c r="AD393" s="2" t="s">
        <v>19</v>
      </c>
      <c r="AE393" t="str">
        <f t="shared" si="131"/>
        <v>Electronics</v>
      </c>
      <c r="AF393" t="str">
        <f t="shared" si="132"/>
        <v>Electronics</v>
      </c>
      <c r="AG393" t="str" cm="1">
        <f t="array" ref="AG393">INDEX(AD:AD,ROW())</f>
        <v>Electronics</v>
      </c>
      <c r="AH393">
        <f t="shared" ref="AH393:AH456" si="140">MATCH(G393,AC:AC,0)</f>
        <v>13</v>
      </c>
      <c r="AI393" t="str">
        <f t="shared" si="133"/>
        <v>Electronics</v>
      </c>
      <c r="AK393">
        <f t="shared" si="134"/>
        <v>2024</v>
      </c>
      <c r="AL393">
        <f t="shared" si="135"/>
        <v>2</v>
      </c>
      <c r="AM393">
        <f t="shared" si="136"/>
        <v>26</v>
      </c>
      <c r="AN393">
        <f t="shared" si="137"/>
        <v>2</v>
      </c>
      <c r="AO393" t="str">
        <f t="shared" si="138"/>
        <v>Weekday</v>
      </c>
      <c r="AR393" s="20">
        <f t="shared" si="139"/>
        <v>0</v>
      </c>
    </row>
    <row r="394" spans="1:44" x14ac:dyDescent="0.35">
      <c r="A394" t="str">
        <f t="shared" si="121"/>
        <v>CUST0393</v>
      </c>
      <c r="B394" s="2" t="s">
        <v>652</v>
      </c>
      <c r="C394" s="4">
        <v>45658</v>
      </c>
      <c r="D394" s="2" t="s">
        <v>530</v>
      </c>
      <c r="E394" t="s">
        <v>5048</v>
      </c>
      <c r="F394" s="2" t="s">
        <v>29</v>
      </c>
      <c r="G394" s="2" t="s">
        <v>138</v>
      </c>
      <c r="H394" s="2">
        <v>1</v>
      </c>
      <c r="I394" s="19">
        <v>1961.3</v>
      </c>
      <c r="J394" s="2" t="s">
        <v>15</v>
      </c>
      <c r="K394" s="2" t="s">
        <v>16</v>
      </c>
      <c r="L394" s="2">
        <v>5</v>
      </c>
      <c r="M394" s="18">
        <f t="shared" si="122"/>
        <v>1961.3</v>
      </c>
      <c r="T394" t="str">
        <f t="shared" si="123"/>
        <v>Completed</v>
      </c>
      <c r="U394" t="str">
        <f t="shared" si="124"/>
        <v>Yes</v>
      </c>
      <c r="V394" t="str">
        <f t="shared" si="125"/>
        <v>No</v>
      </c>
      <c r="X394">
        <f t="shared" si="126"/>
        <v>590</v>
      </c>
      <c r="Y394">
        <f t="shared" si="127"/>
        <v>451</v>
      </c>
      <c r="Z394" s="18">
        <f t="shared" si="128"/>
        <v>1892867.2841657216</v>
      </c>
      <c r="AA394" s="18">
        <f t="shared" si="129"/>
        <v>199432.98236095349</v>
      </c>
      <c r="AB394" s="17">
        <f t="shared" si="130"/>
        <v>3.8949824970828471</v>
      </c>
      <c r="AC394" s="2" t="s">
        <v>138</v>
      </c>
      <c r="AD394" s="2" t="s">
        <v>29</v>
      </c>
      <c r="AE394" t="str">
        <f t="shared" si="131"/>
        <v>Fashion</v>
      </c>
      <c r="AF394" t="str">
        <f t="shared" si="132"/>
        <v>Fashion</v>
      </c>
      <c r="AG394" t="str" cm="1">
        <f t="array" ref="AG394">INDEX(AD:AD,ROW())</f>
        <v>Fashion</v>
      </c>
      <c r="AH394">
        <f t="shared" si="140"/>
        <v>53</v>
      </c>
      <c r="AI394" t="str">
        <f t="shared" si="133"/>
        <v>Fashion</v>
      </c>
      <c r="AK394">
        <f t="shared" si="134"/>
        <v>2025</v>
      </c>
      <c r="AL394">
        <f t="shared" si="135"/>
        <v>1</v>
      </c>
      <c r="AM394">
        <f t="shared" si="136"/>
        <v>1</v>
      </c>
      <c r="AN394">
        <f t="shared" si="137"/>
        <v>4</v>
      </c>
      <c r="AO394" t="str">
        <f t="shared" si="138"/>
        <v>Weekday</v>
      </c>
      <c r="AR394" s="20">
        <f t="shared" si="139"/>
        <v>0</v>
      </c>
    </row>
    <row r="395" spans="1:44" x14ac:dyDescent="0.35">
      <c r="A395" t="str">
        <f t="shared" si="121"/>
        <v>CUST0394</v>
      </c>
      <c r="B395" s="2" t="s">
        <v>653</v>
      </c>
      <c r="C395" s="4">
        <v>44941</v>
      </c>
      <c r="D395" s="2" t="s">
        <v>501</v>
      </c>
      <c r="E395" t="s">
        <v>5048</v>
      </c>
      <c r="F395" s="2" t="s">
        <v>29</v>
      </c>
      <c r="G395" s="2" t="s">
        <v>5043</v>
      </c>
      <c r="H395" s="2">
        <v>1</v>
      </c>
      <c r="I395" s="19">
        <v>558.28</v>
      </c>
      <c r="J395" s="2" t="s">
        <v>5047</v>
      </c>
      <c r="K395" s="2" t="s">
        <v>76</v>
      </c>
      <c r="L395" s="2">
        <v>5</v>
      </c>
      <c r="M395" s="18">
        <f t="shared" si="122"/>
        <v>558.28</v>
      </c>
      <c r="T395" t="str">
        <f t="shared" si="123"/>
        <v>Completed</v>
      </c>
      <c r="U395" t="str">
        <f t="shared" si="124"/>
        <v>No</v>
      </c>
      <c r="V395" t="str">
        <f t="shared" si="125"/>
        <v>No</v>
      </c>
      <c r="X395">
        <f t="shared" si="126"/>
        <v>590</v>
      </c>
      <c r="Y395">
        <f t="shared" si="127"/>
        <v>451</v>
      </c>
      <c r="Z395" s="18">
        <f t="shared" si="128"/>
        <v>1892867.2841657216</v>
      </c>
      <c r="AA395" s="18">
        <f t="shared" si="129"/>
        <v>199432.98236095349</v>
      </c>
      <c r="AB395" s="17">
        <f t="shared" si="130"/>
        <v>3.8949824970828471</v>
      </c>
      <c r="AC395" s="2" t="s">
        <v>5043</v>
      </c>
      <c r="AD395" s="2" t="s">
        <v>29</v>
      </c>
      <c r="AE395" t="str">
        <f t="shared" si="131"/>
        <v>Fashion</v>
      </c>
      <c r="AF395" t="str">
        <f t="shared" si="132"/>
        <v>Fashion</v>
      </c>
      <c r="AG395" t="str" cm="1">
        <f t="array" ref="AG395">INDEX(AD:AD,ROW())</f>
        <v>Fashion</v>
      </c>
      <c r="AH395">
        <f t="shared" si="140"/>
        <v>55</v>
      </c>
      <c r="AI395" t="str">
        <f t="shared" si="133"/>
        <v>Fashion</v>
      </c>
      <c r="AK395">
        <f t="shared" si="134"/>
        <v>2023</v>
      </c>
      <c r="AL395">
        <f t="shared" si="135"/>
        <v>1</v>
      </c>
      <c r="AM395">
        <f t="shared" si="136"/>
        <v>15</v>
      </c>
      <c r="AN395">
        <f t="shared" si="137"/>
        <v>1</v>
      </c>
      <c r="AO395" t="str">
        <f t="shared" si="138"/>
        <v>Weekend</v>
      </c>
      <c r="AR395" s="20">
        <f t="shared" si="139"/>
        <v>1</v>
      </c>
    </row>
    <row r="396" spans="1:44" x14ac:dyDescent="0.35">
      <c r="A396" t="str">
        <f t="shared" si="121"/>
        <v>CUST0395</v>
      </c>
      <c r="B396" s="2" t="s">
        <v>654</v>
      </c>
      <c r="C396" s="4">
        <v>45567</v>
      </c>
      <c r="D396" s="2" t="s">
        <v>649</v>
      </c>
      <c r="E396" t="s">
        <v>5053</v>
      </c>
      <c r="F396" s="2" t="s">
        <v>13</v>
      </c>
      <c r="G396" s="2" t="s">
        <v>34</v>
      </c>
      <c r="H396" s="2">
        <v>2</v>
      </c>
      <c r="I396" s="19">
        <v>499.39</v>
      </c>
      <c r="J396" s="2" t="s">
        <v>5047</v>
      </c>
      <c r="K396" s="2" t="s">
        <v>16</v>
      </c>
      <c r="L396" s="2">
        <v>5</v>
      </c>
      <c r="M396" s="18">
        <f t="shared" si="122"/>
        <v>998.78</v>
      </c>
      <c r="T396" t="str">
        <f t="shared" si="123"/>
        <v>Completed</v>
      </c>
      <c r="U396" t="str">
        <f t="shared" si="124"/>
        <v>No</v>
      </c>
      <c r="V396" t="str">
        <f t="shared" si="125"/>
        <v>No</v>
      </c>
      <c r="X396">
        <f t="shared" si="126"/>
        <v>559</v>
      </c>
      <c r="Y396">
        <f t="shared" si="127"/>
        <v>408</v>
      </c>
      <c r="Z396" s="18">
        <f t="shared" si="128"/>
        <v>1463424.4009529033</v>
      </c>
      <c r="AA396" s="18">
        <f t="shared" si="129"/>
        <v>118285.78776560788</v>
      </c>
      <c r="AB396" s="17">
        <f t="shared" si="130"/>
        <v>3.8140589569160999</v>
      </c>
      <c r="AC396" s="2" t="s">
        <v>34</v>
      </c>
      <c r="AD396" s="2" t="s">
        <v>13</v>
      </c>
      <c r="AE396" t="str">
        <f t="shared" si="131"/>
        <v>Home &amp; Kitchen</v>
      </c>
      <c r="AF396" t="str">
        <f t="shared" si="132"/>
        <v>Home &amp; Kitchen</v>
      </c>
      <c r="AG396" t="str" cm="1">
        <f t="array" ref="AG396">INDEX(AD:AD,ROW())</f>
        <v>Home &amp; Kitchen</v>
      </c>
      <c r="AH396">
        <f t="shared" si="140"/>
        <v>7</v>
      </c>
      <c r="AI396" t="str">
        <f t="shared" si="133"/>
        <v>Home &amp; Kitchen</v>
      </c>
      <c r="AK396">
        <f t="shared" si="134"/>
        <v>2024</v>
      </c>
      <c r="AL396">
        <f t="shared" si="135"/>
        <v>10</v>
      </c>
      <c r="AM396">
        <f t="shared" si="136"/>
        <v>2</v>
      </c>
      <c r="AN396">
        <f t="shared" si="137"/>
        <v>4</v>
      </c>
      <c r="AO396" t="str">
        <f t="shared" si="138"/>
        <v>Weekday</v>
      </c>
      <c r="AR396" s="20">
        <f t="shared" si="139"/>
        <v>0</v>
      </c>
    </row>
    <row r="397" spans="1:44" x14ac:dyDescent="0.35">
      <c r="A397" t="str">
        <f t="shared" si="121"/>
        <v>CUST0396</v>
      </c>
      <c r="B397" s="2" t="s">
        <v>655</v>
      </c>
      <c r="C397" s="4">
        <v>45221</v>
      </c>
      <c r="D397" s="2" t="s">
        <v>161</v>
      </c>
      <c r="E397" t="s">
        <v>5055</v>
      </c>
      <c r="F397" s="2" t="s">
        <v>23</v>
      </c>
      <c r="G397" s="2" t="s">
        <v>46</v>
      </c>
      <c r="H397" s="2">
        <v>2</v>
      </c>
      <c r="I397" s="19">
        <v>782.83</v>
      </c>
      <c r="J397" s="2" t="s">
        <v>15</v>
      </c>
      <c r="K397" s="2" t="s">
        <v>31</v>
      </c>
      <c r="L397" s="2">
        <v>4</v>
      </c>
      <c r="M397" s="18">
        <f t="shared" si="122"/>
        <v>1565.66</v>
      </c>
      <c r="T397" t="str">
        <f t="shared" si="123"/>
        <v>Pending</v>
      </c>
      <c r="U397" t="str">
        <f t="shared" si="124"/>
        <v>No</v>
      </c>
      <c r="V397" t="str">
        <f t="shared" si="125"/>
        <v>Yes</v>
      </c>
      <c r="X397">
        <f t="shared" si="126"/>
        <v>567</v>
      </c>
      <c r="Y397">
        <f t="shared" si="127"/>
        <v>440</v>
      </c>
      <c r="Z397" s="18">
        <f t="shared" si="128"/>
        <v>594714.6477588166</v>
      </c>
      <c r="AA397" s="18">
        <f t="shared" si="129"/>
        <v>60882.938065984097</v>
      </c>
      <c r="AB397" s="17">
        <f t="shared" si="130"/>
        <v>3.804733727810651</v>
      </c>
      <c r="AC397" s="2" t="s">
        <v>46</v>
      </c>
      <c r="AD397" s="2" t="s">
        <v>23</v>
      </c>
      <c r="AE397" t="str">
        <f t="shared" si="131"/>
        <v>Books</v>
      </c>
      <c r="AF397" t="str">
        <f t="shared" si="132"/>
        <v>Books</v>
      </c>
      <c r="AG397" t="str" cm="1">
        <f t="array" ref="AG397">INDEX(AD:AD,ROW())</f>
        <v>Books</v>
      </c>
      <c r="AH397">
        <f t="shared" si="140"/>
        <v>11</v>
      </c>
      <c r="AI397" t="str">
        <f t="shared" si="133"/>
        <v>Books</v>
      </c>
      <c r="AK397">
        <f t="shared" si="134"/>
        <v>2023</v>
      </c>
      <c r="AL397">
        <f t="shared" si="135"/>
        <v>10</v>
      </c>
      <c r="AM397">
        <f t="shared" si="136"/>
        <v>22</v>
      </c>
      <c r="AN397">
        <f t="shared" si="137"/>
        <v>1</v>
      </c>
      <c r="AO397" t="str">
        <f t="shared" si="138"/>
        <v>Weekend</v>
      </c>
      <c r="AR397" s="20">
        <f t="shared" si="139"/>
        <v>0</v>
      </c>
    </row>
    <row r="398" spans="1:44" x14ac:dyDescent="0.35">
      <c r="A398" t="str">
        <f t="shared" si="121"/>
        <v>CUST0397</v>
      </c>
      <c r="B398" s="2" t="s">
        <v>656</v>
      </c>
      <c r="C398" s="4">
        <v>45509</v>
      </c>
      <c r="D398" s="2" t="s">
        <v>577</v>
      </c>
      <c r="E398" t="s">
        <v>5049</v>
      </c>
      <c r="F398" s="2" t="s">
        <v>42</v>
      </c>
      <c r="G398" s="2" t="s">
        <v>5044</v>
      </c>
      <c r="H398" s="2">
        <v>1</v>
      </c>
      <c r="I398" s="19">
        <v>1008.36</v>
      </c>
      <c r="J398" s="2" t="s">
        <v>15</v>
      </c>
      <c r="K398" s="2" t="s">
        <v>16</v>
      </c>
      <c r="L398" s="2">
        <v>4</v>
      </c>
      <c r="M398" s="18">
        <f t="shared" si="122"/>
        <v>1008.36</v>
      </c>
      <c r="T398" t="str">
        <f t="shared" si="123"/>
        <v>Completed</v>
      </c>
      <c r="U398" t="str">
        <f t="shared" si="124"/>
        <v>Yes</v>
      </c>
      <c r="V398" t="str">
        <f t="shared" si="125"/>
        <v>No</v>
      </c>
      <c r="X398">
        <f t="shared" si="126"/>
        <v>595</v>
      </c>
      <c r="Y398">
        <f t="shared" si="127"/>
        <v>444</v>
      </c>
      <c r="Z398" s="18">
        <f t="shared" si="128"/>
        <v>1098537.4901531704</v>
      </c>
      <c r="AA398" s="18">
        <f t="shared" si="129"/>
        <v>96724.388030634553</v>
      </c>
      <c r="AB398" s="17">
        <f t="shared" si="130"/>
        <v>3.9001122334455669</v>
      </c>
      <c r="AC398" s="2" t="s">
        <v>5044</v>
      </c>
      <c r="AD398" s="2" t="s">
        <v>42</v>
      </c>
      <c r="AE398" t="str">
        <f t="shared" si="131"/>
        <v>Beauty</v>
      </c>
      <c r="AF398" t="str">
        <f t="shared" si="132"/>
        <v>Beauty</v>
      </c>
      <c r="AG398" t="str" cm="1">
        <f t="array" ref="AG398">INDEX(AD:AD,ROW())</f>
        <v>Beauty</v>
      </c>
      <c r="AH398">
        <f t="shared" si="140"/>
        <v>64</v>
      </c>
      <c r="AI398" t="str">
        <f t="shared" si="133"/>
        <v>Beauty</v>
      </c>
      <c r="AK398">
        <f t="shared" si="134"/>
        <v>2024</v>
      </c>
      <c r="AL398">
        <f t="shared" si="135"/>
        <v>8</v>
      </c>
      <c r="AM398">
        <f t="shared" si="136"/>
        <v>5</v>
      </c>
      <c r="AN398">
        <f t="shared" si="137"/>
        <v>2</v>
      </c>
      <c r="AO398" t="str">
        <f t="shared" si="138"/>
        <v>Weekday</v>
      </c>
      <c r="AR398" s="20">
        <f t="shared" si="139"/>
        <v>0</v>
      </c>
    </row>
    <row r="399" spans="1:44" x14ac:dyDescent="0.35">
      <c r="A399" t="str">
        <f t="shared" si="121"/>
        <v>CUST0398</v>
      </c>
      <c r="B399" s="2" t="s">
        <v>657</v>
      </c>
      <c r="C399" s="4">
        <v>45526</v>
      </c>
      <c r="D399" s="2" t="s">
        <v>658</v>
      </c>
      <c r="E399" t="s">
        <v>5055</v>
      </c>
      <c r="F399" s="2" t="s">
        <v>13</v>
      </c>
      <c r="G399" s="2" t="s">
        <v>37</v>
      </c>
      <c r="H399" s="2">
        <v>1</v>
      </c>
      <c r="I399" s="19">
        <v>553.07000000000005</v>
      </c>
      <c r="J399" s="2" t="s">
        <v>5046</v>
      </c>
      <c r="K399" s="2" t="s">
        <v>16</v>
      </c>
      <c r="L399" s="2">
        <v>4</v>
      </c>
      <c r="M399" s="18">
        <f t="shared" si="122"/>
        <v>553.07000000000005</v>
      </c>
      <c r="T399" t="str">
        <f t="shared" si="123"/>
        <v>Completed</v>
      </c>
      <c r="U399" t="str">
        <f t="shared" si="124"/>
        <v>No</v>
      </c>
      <c r="V399" t="str">
        <f t="shared" si="125"/>
        <v>No</v>
      </c>
      <c r="X399">
        <f t="shared" si="126"/>
        <v>567</v>
      </c>
      <c r="Y399">
        <f t="shared" si="127"/>
        <v>440</v>
      </c>
      <c r="Z399" s="18">
        <f t="shared" si="128"/>
        <v>1463424.4009529033</v>
      </c>
      <c r="AA399" s="18">
        <f t="shared" si="129"/>
        <v>118285.78776560788</v>
      </c>
      <c r="AB399" s="17">
        <f t="shared" si="130"/>
        <v>3.8140589569160999</v>
      </c>
      <c r="AC399" s="2" t="s">
        <v>37</v>
      </c>
      <c r="AD399" s="2" t="s">
        <v>13</v>
      </c>
      <c r="AE399" t="str">
        <f t="shared" si="131"/>
        <v>Home &amp; Kitchen</v>
      </c>
      <c r="AF399" t="str">
        <f t="shared" si="132"/>
        <v>Home &amp; Kitchen</v>
      </c>
      <c r="AG399" t="str" cm="1">
        <f t="array" ref="AG399">INDEX(AD:AD,ROW())</f>
        <v>Home &amp; Kitchen</v>
      </c>
      <c r="AH399">
        <f t="shared" si="140"/>
        <v>8</v>
      </c>
      <c r="AI399" t="str">
        <f t="shared" si="133"/>
        <v>Home &amp; Kitchen</v>
      </c>
      <c r="AK399">
        <f t="shared" si="134"/>
        <v>2024</v>
      </c>
      <c r="AL399">
        <f t="shared" si="135"/>
        <v>8</v>
      </c>
      <c r="AM399">
        <f t="shared" si="136"/>
        <v>22</v>
      </c>
      <c r="AN399">
        <f t="shared" si="137"/>
        <v>5</v>
      </c>
      <c r="AO399" t="str">
        <f t="shared" si="138"/>
        <v>Weekday</v>
      </c>
      <c r="AR399" s="20">
        <f t="shared" si="139"/>
        <v>0</v>
      </c>
    </row>
    <row r="400" spans="1:44" x14ac:dyDescent="0.35">
      <c r="A400" t="str">
        <f t="shared" si="121"/>
        <v>CUST0399</v>
      </c>
      <c r="B400" s="2" t="s">
        <v>659</v>
      </c>
      <c r="C400" s="4">
        <v>45059</v>
      </c>
      <c r="D400" s="2" t="s">
        <v>660</v>
      </c>
      <c r="E400" t="s">
        <v>5056</v>
      </c>
      <c r="F400" s="2" t="s">
        <v>13</v>
      </c>
      <c r="G400" s="2" t="s">
        <v>5045</v>
      </c>
      <c r="H400" s="2">
        <v>2</v>
      </c>
      <c r="I400" s="19">
        <v>759.23</v>
      </c>
      <c r="J400" s="2" t="s">
        <v>5047</v>
      </c>
      <c r="K400" s="2" t="s">
        <v>31</v>
      </c>
      <c r="L400" s="2">
        <v>5</v>
      </c>
      <c r="M400" s="18">
        <f t="shared" si="122"/>
        <v>1518.46</v>
      </c>
      <c r="T400" t="str">
        <f t="shared" si="123"/>
        <v>Pending</v>
      </c>
      <c r="U400" t="str">
        <f t="shared" si="124"/>
        <v>No</v>
      </c>
      <c r="V400" t="str">
        <f t="shared" si="125"/>
        <v>Yes</v>
      </c>
      <c r="X400">
        <f t="shared" si="126"/>
        <v>50</v>
      </c>
      <c r="Y400">
        <f t="shared" si="127"/>
        <v>37</v>
      </c>
      <c r="Z400" s="18">
        <f t="shared" si="128"/>
        <v>1463424.4009529033</v>
      </c>
      <c r="AA400" s="18">
        <f t="shared" si="129"/>
        <v>118285.78776560788</v>
      </c>
      <c r="AB400" s="17">
        <f t="shared" si="130"/>
        <v>3.8140589569160999</v>
      </c>
      <c r="AC400" s="2" t="s">
        <v>5045</v>
      </c>
      <c r="AD400" s="2" t="s">
        <v>13</v>
      </c>
      <c r="AE400" t="str">
        <f t="shared" si="131"/>
        <v>Home &amp; Kitchen</v>
      </c>
      <c r="AF400" t="str">
        <f t="shared" si="132"/>
        <v>Home &amp; Kitchen</v>
      </c>
      <c r="AG400" t="str" cm="1">
        <f t="array" ref="AG400">INDEX(AD:AD,ROW())</f>
        <v>Home &amp; Kitchen</v>
      </c>
      <c r="AH400">
        <f t="shared" si="140"/>
        <v>76</v>
      </c>
      <c r="AI400" t="str">
        <f t="shared" si="133"/>
        <v>Home &amp; Kitchen</v>
      </c>
      <c r="AK400">
        <f t="shared" si="134"/>
        <v>2023</v>
      </c>
      <c r="AL400">
        <f t="shared" si="135"/>
        <v>5</v>
      </c>
      <c r="AM400">
        <f t="shared" si="136"/>
        <v>13</v>
      </c>
      <c r="AN400">
        <f t="shared" si="137"/>
        <v>7</v>
      </c>
      <c r="AO400" t="str">
        <f t="shared" si="138"/>
        <v>Weekend</v>
      </c>
      <c r="AR400" s="20">
        <f t="shared" si="139"/>
        <v>0</v>
      </c>
    </row>
    <row r="401" spans="1:44" x14ac:dyDescent="0.35">
      <c r="A401" t="str">
        <f t="shared" si="121"/>
        <v>CUST0400</v>
      </c>
      <c r="B401" s="2" t="s">
        <v>661</v>
      </c>
      <c r="C401" s="4">
        <v>44959</v>
      </c>
      <c r="D401" s="2" t="s">
        <v>572</v>
      </c>
      <c r="E401" t="s">
        <v>5050</v>
      </c>
      <c r="F401" s="2" t="s">
        <v>19</v>
      </c>
      <c r="G401" s="2" t="s">
        <v>128</v>
      </c>
      <c r="H401" s="2">
        <v>1</v>
      </c>
      <c r="I401" s="19">
        <v>2361.9499999999998</v>
      </c>
      <c r="J401" s="2" t="s">
        <v>5046</v>
      </c>
      <c r="K401" s="2" t="s">
        <v>16</v>
      </c>
      <c r="L401" s="2">
        <v>2</v>
      </c>
      <c r="M401" s="18">
        <f t="shared" si="122"/>
        <v>2361.9499999999998</v>
      </c>
      <c r="T401" t="str">
        <f t="shared" si="123"/>
        <v>Completed</v>
      </c>
      <c r="U401" t="str">
        <f t="shared" si="124"/>
        <v>Yes</v>
      </c>
      <c r="V401" t="str">
        <f t="shared" si="125"/>
        <v>No</v>
      </c>
      <c r="X401">
        <f t="shared" si="126"/>
        <v>589</v>
      </c>
      <c r="Y401">
        <f t="shared" si="127"/>
        <v>426</v>
      </c>
      <c r="Z401" s="18">
        <f t="shared" si="128"/>
        <v>2759712.3299794244</v>
      </c>
      <c r="AA401" s="18">
        <f t="shared" si="129"/>
        <v>330643.50635802455</v>
      </c>
      <c r="AB401" s="17">
        <f t="shared" si="130"/>
        <v>3.8641711229946525</v>
      </c>
      <c r="AC401" s="2" t="s">
        <v>128</v>
      </c>
      <c r="AD401" s="2" t="s">
        <v>19</v>
      </c>
      <c r="AE401" t="str">
        <f t="shared" si="131"/>
        <v>Electronics</v>
      </c>
      <c r="AF401" t="str">
        <f t="shared" si="132"/>
        <v>Electronics</v>
      </c>
      <c r="AG401" t="str" cm="1">
        <f t="array" ref="AG401">INDEX(AD:AD,ROW())</f>
        <v>Electronics</v>
      </c>
      <c r="AH401">
        <f t="shared" si="140"/>
        <v>48</v>
      </c>
      <c r="AI401" t="str">
        <f t="shared" si="133"/>
        <v>Electronics</v>
      </c>
      <c r="AK401">
        <f t="shared" si="134"/>
        <v>2023</v>
      </c>
      <c r="AL401">
        <f t="shared" si="135"/>
        <v>2</v>
      </c>
      <c r="AM401">
        <f t="shared" si="136"/>
        <v>2</v>
      </c>
      <c r="AN401">
        <f t="shared" si="137"/>
        <v>5</v>
      </c>
      <c r="AO401" t="str">
        <f t="shared" si="138"/>
        <v>Weekday</v>
      </c>
      <c r="AR401" s="20">
        <f t="shared" si="139"/>
        <v>0</v>
      </c>
    </row>
    <row r="402" spans="1:44" x14ac:dyDescent="0.35">
      <c r="A402" t="str">
        <f t="shared" si="121"/>
        <v>CUST0401</v>
      </c>
      <c r="B402" s="2" t="s">
        <v>662</v>
      </c>
      <c r="C402" s="4">
        <v>45598</v>
      </c>
      <c r="D402" s="2" t="s">
        <v>357</v>
      </c>
      <c r="E402" t="s">
        <v>5053</v>
      </c>
      <c r="F402" s="2" t="s">
        <v>19</v>
      </c>
      <c r="G402" s="2" t="s">
        <v>128</v>
      </c>
      <c r="H402" s="2">
        <v>1</v>
      </c>
      <c r="I402" s="19">
        <v>1603.68</v>
      </c>
      <c r="J402" s="2" t="s">
        <v>5046</v>
      </c>
      <c r="K402" s="2" t="s">
        <v>16</v>
      </c>
      <c r="L402" s="2">
        <v>3</v>
      </c>
      <c r="M402" s="18">
        <f t="shared" si="122"/>
        <v>1603.68</v>
      </c>
      <c r="T402" t="str">
        <f t="shared" si="123"/>
        <v>Completed</v>
      </c>
      <c r="U402" t="str">
        <f t="shared" si="124"/>
        <v>Yes</v>
      </c>
      <c r="V402" t="str">
        <f t="shared" si="125"/>
        <v>No</v>
      </c>
      <c r="X402">
        <f t="shared" si="126"/>
        <v>559</v>
      </c>
      <c r="Y402">
        <f t="shared" si="127"/>
        <v>408</v>
      </c>
      <c r="Z402" s="18">
        <f t="shared" si="128"/>
        <v>2759712.3299794244</v>
      </c>
      <c r="AA402" s="18">
        <f t="shared" si="129"/>
        <v>330643.50635802455</v>
      </c>
      <c r="AB402" s="17">
        <f t="shared" si="130"/>
        <v>3.8641711229946525</v>
      </c>
      <c r="AC402" s="2" t="s">
        <v>128</v>
      </c>
      <c r="AD402" s="2" t="s">
        <v>19</v>
      </c>
      <c r="AE402" t="str">
        <f t="shared" si="131"/>
        <v>Electronics</v>
      </c>
      <c r="AF402" t="str">
        <f t="shared" si="132"/>
        <v>Electronics</v>
      </c>
      <c r="AG402" t="str" cm="1">
        <f t="array" ref="AG402">INDEX(AD:AD,ROW())</f>
        <v>Electronics</v>
      </c>
      <c r="AH402">
        <f t="shared" si="140"/>
        <v>48</v>
      </c>
      <c r="AI402" t="str">
        <f t="shared" si="133"/>
        <v>Electronics</v>
      </c>
      <c r="AK402">
        <f t="shared" si="134"/>
        <v>2024</v>
      </c>
      <c r="AL402">
        <f t="shared" si="135"/>
        <v>11</v>
      </c>
      <c r="AM402">
        <f t="shared" si="136"/>
        <v>2</v>
      </c>
      <c r="AN402">
        <f t="shared" si="137"/>
        <v>7</v>
      </c>
      <c r="AO402" t="str">
        <f t="shared" si="138"/>
        <v>Weekend</v>
      </c>
      <c r="AR402" s="20">
        <f t="shared" si="139"/>
        <v>0</v>
      </c>
    </row>
    <row r="403" spans="1:44" x14ac:dyDescent="0.35">
      <c r="A403" t="str">
        <f t="shared" si="121"/>
        <v>CUST0402</v>
      </c>
      <c r="B403" s="2" t="s">
        <v>663</v>
      </c>
      <c r="C403" s="4">
        <v>45542</v>
      </c>
      <c r="D403" s="2" t="s">
        <v>664</v>
      </c>
      <c r="E403" t="s">
        <v>5052</v>
      </c>
      <c r="F403" s="2" t="s">
        <v>13</v>
      </c>
      <c r="G403" s="2" t="s">
        <v>5045</v>
      </c>
      <c r="H403" s="2">
        <v>1</v>
      </c>
      <c r="I403" s="19">
        <v>1013.79</v>
      </c>
      <c r="J403" s="2" t="s">
        <v>15</v>
      </c>
      <c r="K403" s="2" t="s">
        <v>16</v>
      </c>
      <c r="L403" s="2">
        <v>3</v>
      </c>
      <c r="M403" s="18">
        <f t="shared" si="122"/>
        <v>1013.79</v>
      </c>
      <c r="T403" t="str">
        <f t="shared" si="123"/>
        <v>Completed</v>
      </c>
      <c r="U403" t="str">
        <f t="shared" si="124"/>
        <v>Yes</v>
      </c>
      <c r="V403" t="str">
        <f t="shared" si="125"/>
        <v>No</v>
      </c>
      <c r="X403">
        <f t="shared" si="126"/>
        <v>573</v>
      </c>
      <c r="Y403">
        <f t="shared" si="127"/>
        <v>450</v>
      </c>
      <c r="Z403" s="18">
        <f t="shared" si="128"/>
        <v>1463424.4009529033</v>
      </c>
      <c r="AA403" s="18">
        <f t="shared" si="129"/>
        <v>118285.78776560788</v>
      </c>
      <c r="AB403" s="17">
        <f t="shared" si="130"/>
        <v>3.8140589569160999</v>
      </c>
      <c r="AC403" s="2" t="s">
        <v>5045</v>
      </c>
      <c r="AD403" s="2" t="s">
        <v>13</v>
      </c>
      <c r="AE403" t="str">
        <f t="shared" si="131"/>
        <v>Home &amp; Kitchen</v>
      </c>
      <c r="AF403" t="str">
        <f t="shared" si="132"/>
        <v>Home &amp; Kitchen</v>
      </c>
      <c r="AG403" t="str" cm="1">
        <f t="array" ref="AG403">INDEX(AD:AD,ROW())</f>
        <v>Home &amp; Kitchen</v>
      </c>
      <c r="AH403">
        <f t="shared" si="140"/>
        <v>76</v>
      </c>
      <c r="AI403" t="str">
        <f t="shared" si="133"/>
        <v>Home &amp; Kitchen</v>
      </c>
      <c r="AK403">
        <f t="shared" si="134"/>
        <v>2024</v>
      </c>
      <c r="AL403">
        <f t="shared" si="135"/>
        <v>9</v>
      </c>
      <c r="AM403">
        <f t="shared" si="136"/>
        <v>7</v>
      </c>
      <c r="AN403">
        <f t="shared" si="137"/>
        <v>7</v>
      </c>
      <c r="AO403" t="str">
        <f t="shared" si="138"/>
        <v>Weekend</v>
      </c>
      <c r="AR403" s="20">
        <f t="shared" si="139"/>
        <v>0</v>
      </c>
    </row>
    <row r="404" spans="1:44" x14ac:dyDescent="0.35">
      <c r="A404" t="str">
        <f t="shared" si="121"/>
        <v>CUST0403</v>
      </c>
      <c r="B404" s="2" t="s">
        <v>665</v>
      </c>
      <c r="C404" s="4">
        <v>45405</v>
      </c>
      <c r="D404" s="2" t="s">
        <v>140</v>
      </c>
      <c r="E404" t="s">
        <v>5051</v>
      </c>
      <c r="F404" s="2" t="s">
        <v>23</v>
      </c>
      <c r="G404" s="2" t="s">
        <v>75</v>
      </c>
      <c r="H404" s="2">
        <v>1</v>
      </c>
      <c r="I404" s="19">
        <v>693.81</v>
      </c>
      <c r="J404" s="2" t="s">
        <v>50</v>
      </c>
      <c r="K404" s="2" t="s">
        <v>16</v>
      </c>
      <c r="L404" s="2">
        <v>4</v>
      </c>
      <c r="M404" s="18">
        <f t="shared" si="122"/>
        <v>693.81</v>
      </c>
      <c r="T404" t="str">
        <f t="shared" si="123"/>
        <v>Completed</v>
      </c>
      <c r="U404" t="str">
        <f t="shared" si="124"/>
        <v>No</v>
      </c>
      <c r="V404" t="str">
        <f t="shared" si="125"/>
        <v>No</v>
      </c>
      <c r="X404">
        <f t="shared" si="126"/>
        <v>619</v>
      </c>
      <c r="Y404">
        <f t="shared" si="127"/>
        <v>468</v>
      </c>
      <c r="Z404" s="18">
        <f t="shared" si="128"/>
        <v>594714.6477588166</v>
      </c>
      <c r="AA404" s="18">
        <f t="shared" si="129"/>
        <v>60882.938065984097</v>
      </c>
      <c r="AB404" s="17">
        <f t="shared" si="130"/>
        <v>3.804733727810651</v>
      </c>
      <c r="AC404" s="2" t="s">
        <v>75</v>
      </c>
      <c r="AD404" s="2" t="s">
        <v>23</v>
      </c>
      <c r="AE404" t="str">
        <f t="shared" si="131"/>
        <v>Books</v>
      </c>
      <c r="AF404" t="str">
        <f t="shared" si="132"/>
        <v>Books</v>
      </c>
      <c r="AG404" t="str" cm="1">
        <f t="array" ref="AG404">INDEX(AD:AD,ROW())</f>
        <v>Books</v>
      </c>
      <c r="AH404">
        <f t="shared" si="140"/>
        <v>23</v>
      </c>
      <c r="AI404" t="str">
        <f t="shared" si="133"/>
        <v>Books</v>
      </c>
      <c r="AK404">
        <f t="shared" si="134"/>
        <v>2024</v>
      </c>
      <c r="AL404">
        <f t="shared" si="135"/>
        <v>4</v>
      </c>
      <c r="AM404">
        <f t="shared" si="136"/>
        <v>23</v>
      </c>
      <c r="AN404">
        <f t="shared" si="137"/>
        <v>3</v>
      </c>
      <c r="AO404" t="str">
        <f t="shared" si="138"/>
        <v>Weekday</v>
      </c>
      <c r="AR404" s="20">
        <f t="shared" si="139"/>
        <v>0</v>
      </c>
    </row>
    <row r="405" spans="1:44" x14ac:dyDescent="0.35">
      <c r="A405" t="str">
        <f t="shared" si="121"/>
        <v>CUST0404</v>
      </c>
      <c r="B405" s="2" t="s">
        <v>666</v>
      </c>
      <c r="C405" s="4">
        <v>45032</v>
      </c>
      <c r="D405" s="2" t="s">
        <v>667</v>
      </c>
      <c r="E405" t="s">
        <v>5052</v>
      </c>
      <c r="F405" s="2" t="s">
        <v>29</v>
      </c>
      <c r="G405" s="2" t="s">
        <v>5043</v>
      </c>
      <c r="H405" s="2">
        <v>1</v>
      </c>
      <c r="I405" s="19">
        <v>718.87</v>
      </c>
      <c r="J405" s="2" t="s">
        <v>5046</v>
      </c>
      <c r="K405" s="2" t="s">
        <v>16</v>
      </c>
      <c r="L405" s="2">
        <v>4</v>
      </c>
      <c r="M405" s="18">
        <f t="shared" si="122"/>
        <v>718.87</v>
      </c>
      <c r="T405" t="str">
        <f t="shared" si="123"/>
        <v>Completed</v>
      </c>
      <c r="U405" t="str">
        <f t="shared" si="124"/>
        <v>No</v>
      </c>
      <c r="V405" t="str">
        <f t="shared" si="125"/>
        <v>No</v>
      </c>
      <c r="X405">
        <f t="shared" si="126"/>
        <v>573</v>
      </c>
      <c r="Y405">
        <f t="shared" si="127"/>
        <v>450</v>
      </c>
      <c r="Z405" s="18">
        <f t="shared" si="128"/>
        <v>1892867.2841657216</v>
      </c>
      <c r="AA405" s="18">
        <f t="shared" si="129"/>
        <v>199432.98236095349</v>
      </c>
      <c r="AB405" s="17">
        <f t="shared" si="130"/>
        <v>3.8949824970828471</v>
      </c>
      <c r="AC405" s="2" t="s">
        <v>5043</v>
      </c>
      <c r="AD405" s="2" t="s">
        <v>29</v>
      </c>
      <c r="AE405" t="str">
        <f t="shared" si="131"/>
        <v>Fashion</v>
      </c>
      <c r="AF405" t="str">
        <f t="shared" si="132"/>
        <v>Fashion</v>
      </c>
      <c r="AG405" t="str" cm="1">
        <f t="array" ref="AG405">INDEX(AD:AD,ROW())</f>
        <v>Fashion</v>
      </c>
      <c r="AH405">
        <f t="shared" si="140"/>
        <v>55</v>
      </c>
      <c r="AI405" t="str">
        <f t="shared" si="133"/>
        <v>Fashion</v>
      </c>
      <c r="AK405">
        <f t="shared" si="134"/>
        <v>2023</v>
      </c>
      <c r="AL405">
        <f t="shared" si="135"/>
        <v>4</v>
      </c>
      <c r="AM405">
        <f t="shared" si="136"/>
        <v>16</v>
      </c>
      <c r="AN405">
        <f t="shared" si="137"/>
        <v>1</v>
      </c>
      <c r="AO405" t="str">
        <f t="shared" si="138"/>
        <v>Weekend</v>
      </c>
      <c r="AR405" s="20">
        <f t="shared" si="139"/>
        <v>0</v>
      </c>
    </row>
    <row r="406" spans="1:44" x14ac:dyDescent="0.35">
      <c r="A406" t="str">
        <f t="shared" si="121"/>
        <v>CUST0405</v>
      </c>
      <c r="B406" s="2" t="s">
        <v>668</v>
      </c>
      <c r="C406" s="4">
        <v>45638</v>
      </c>
      <c r="D406" s="2" t="s">
        <v>476</v>
      </c>
      <c r="E406" t="s">
        <v>5051</v>
      </c>
      <c r="F406" s="2" t="s">
        <v>42</v>
      </c>
      <c r="G406" s="2" t="s">
        <v>5044</v>
      </c>
      <c r="H406" s="2">
        <v>2</v>
      </c>
      <c r="I406" s="19">
        <v>1240.1400000000001</v>
      </c>
      <c r="J406" s="2" t="s">
        <v>5046</v>
      </c>
      <c r="K406" s="2" t="s">
        <v>16</v>
      </c>
      <c r="L406" s="2">
        <v>4</v>
      </c>
      <c r="M406" s="18">
        <f t="shared" si="122"/>
        <v>2480.2800000000002</v>
      </c>
      <c r="T406" t="str">
        <f t="shared" si="123"/>
        <v>Completed</v>
      </c>
      <c r="U406" t="str">
        <f t="shared" si="124"/>
        <v>Yes</v>
      </c>
      <c r="V406" t="str">
        <f t="shared" si="125"/>
        <v>No</v>
      </c>
      <c r="X406">
        <f t="shared" si="126"/>
        <v>619</v>
      </c>
      <c r="Y406">
        <f t="shared" si="127"/>
        <v>468</v>
      </c>
      <c r="Z406" s="18">
        <f t="shared" si="128"/>
        <v>1098537.4901531704</v>
      </c>
      <c r="AA406" s="18">
        <f t="shared" si="129"/>
        <v>96724.388030634553</v>
      </c>
      <c r="AB406" s="17">
        <f t="shared" si="130"/>
        <v>3.9001122334455669</v>
      </c>
      <c r="AC406" s="2" t="s">
        <v>5044</v>
      </c>
      <c r="AD406" s="2" t="s">
        <v>42</v>
      </c>
      <c r="AE406" t="str">
        <f t="shared" si="131"/>
        <v>Beauty</v>
      </c>
      <c r="AF406" t="str">
        <f t="shared" si="132"/>
        <v>Beauty</v>
      </c>
      <c r="AG406" t="str" cm="1">
        <f t="array" ref="AG406">INDEX(AD:AD,ROW())</f>
        <v>Beauty</v>
      </c>
      <c r="AH406">
        <f t="shared" si="140"/>
        <v>64</v>
      </c>
      <c r="AI406" t="str">
        <f t="shared" si="133"/>
        <v>Beauty</v>
      </c>
      <c r="AK406">
        <f t="shared" si="134"/>
        <v>2024</v>
      </c>
      <c r="AL406">
        <f t="shared" si="135"/>
        <v>12</v>
      </c>
      <c r="AM406">
        <f t="shared" si="136"/>
        <v>12</v>
      </c>
      <c r="AN406">
        <f t="shared" si="137"/>
        <v>5</v>
      </c>
      <c r="AO406" t="str">
        <f t="shared" si="138"/>
        <v>Weekday</v>
      </c>
      <c r="AR406" s="20">
        <f t="shared" si="139"/>
        <v>0</v>
      </c>
    </row>
    <row r="407" spans="1:44" x14ac:dyDescent="0.35">
      <c r="A407" t="str">
        <f t="shared" si="121"/>
        <v>CUST0406</v>
      </c>
      <c r="B407" s="2" t="s">
        <v>669</v>
      </c>
      <c r="C407" s="4">
        <v>45485</v>
      </c>
      <c r="D407" s="2" t="s">
        <v>572</v>
      </c>
      <c r="E407" t="s">
        <v>5053</v>
      </c>
      <c r="F407" s="2" t="s">
        <v>42</v>
      </c>
      <c r="G407" s="2" t="s">
        <v>188</v>
      </c>
      <c r="H407" s="2">
        <v>1</v>
      </c>
      <c r="I407" s="19">
        <v>503.87</v>
      </c>
      <c r="J407" s="2" t="s">
        <v>20</v>
      </c>
      <c r="K407" s="2" t="s">
        <v>31</v>
      </c>
      <c r="L407" s="2">
        <v>5</v>
      </c>
      <c r="M407" s="18">
        <f t="shared" si="122"/>
        <v>503.87</v>
      </c>
      <c r="T407" t="str">
        <f t="shared" si="123"/>
        <v>Pending</v>
      </c>
      <c r="U407" t="str">
        <f t="shared" si="124"/>
        <v>No</v>
      </c>
      <c r="V407" t="str">
        <f t="shared" si="125"/>
        <v>Yes</v>
      </c>
      <c r="X407">
        <f t="shared" si="126"/>
        <v>559</v>
      </c>
      <c r="Y407">
        <f t="shared" si="127"/>
        <v>408</v>
      </c>
      <c r="Z407" s="18">
        <f t="shared" si="128"/>
        <v>1098537.4901531704</v>
      </c>
      <c r="AA407" s="18">
        <f t="shared" si="129"/>
        <v>96724.388030634553</v>
      </c>
      <c r="AB407" s="17">
        <f t="shared" si="130"/>
        <v>3.9001122334455669</v>
      </c>
      <c r="AC407" s="2" t="s">
        <v>188</v>
      </c>
      <c r="AD407" s="2" t="s">
        <v>42</v>
      </c>
      <c r="AE407" t="str">
        <f t="shared" si="131"/>
        <v>Beauty</v>
      </c>
      <c r="AF407" t="str">
        <f t="shared" si="132"/>
        <v>Beauty</v>
      </c>
      <c r="AG407" t="str" cm="1">
        <f t="array" ref="AG407">INDEX(AD:AD,ROW())</f>
        <v>Beauty</v>
      </c>
      <c r="AH407">
        <f t="shared" si="140"/>
        <v>80</v>
      </c>
      <c r="AI407" t="str">
        <f t="shared" si="133"/>
        <v>Beauty</v>
      </c>
      <c r="AK407">
        <f t="shared" si="134"/>
        <v>2024</v>
      </c>
      <c r="AL407">
        <f t="shared" si="135"/>
        <v>7</v>
      </c>
      <c r="AM407">
        <f t="shared" si="136"/>
        <v>12</v>
      </c>
      <c r="AN407">
        <f t="shared" si="137"/>
        <v>6</v>
      </c>
      <c r="AO407" t="str">
        <f t="shared" si="138"/>
        <v>Weekday</v>
      </c>
      <c r="AR407" s="20">
        <f t="shared" si="139"/>
        <v>0</v>
      </c>
    </row>
    <row r="408" spans="1:44" x14ac:dyDescent="0.35">
      <c r="A408" t="str">
        <f t="shared" si="121"/>
        <v>CUST0407</v>
      </c>
      <c r="B408" s="2" t="s">
        <v>670</v>
      </c>
      <c r="C408" s="4">
        <v>45268</v>
      </c>
      <c r="D408" s="2" t="s">
        <v>522</v>
      </c>
      <c r="E408" t="s">
        <v>5051</v>
      </c>
      <c r="F408" s="2" t="s">
        <v>19</v>
      </c>
      <c r="G408" s="2" t="s">
        <v>49</v>
      </c>
      <c r="H408" s="2">
        <v>1</v>
      </c>
      <c r="I408" s="19">
        <v>1160.98</v>
      </c>
      <c r="J408" s="2" t="s">
        <v>5046</v>
      </c>
      <c r="K408" s="2" t="s">
        <v>16</v>
      </c>
      <c r="L408" s="31"/>
      <c r="M408" s="18">
        <f t="shared" si="122"/>
        <v>1160.98</v>
      </c>
      <c r="T408" t="str">
        <f t="shared" si="123"/>
        <v>Completed</v>
      </c>
      <c r="U408" t="str">
        <f t="shared" si="124"/>
        <v>Yes</v>
      </c>
      <c r="V408" t="str">
        <f t="shared" si="125"/>
        <v>No</v>
      </c>
      <c r="X408">
        <f t="shared" si="126"/>
        <v>619</v>
      </c>
      <c r="Y408">
        <f t="shared" si="127"/>
        <v>468</v>
      </c>
      <c r="Z408" s="18">
        <f t="shared" si="128"/>
        <v>2759712.3299794244</v>
      </c>
      <c r="AA408" s="18">
        <f t="shared" si="129"/>
        <v>330643.50635802455</v>
      </c>
      <c r="AB408" s="17">
        <f t="shared" si="130"/>
        <v>3.8641711229946525</v>
      </c>
      <c r="AC408" s="2" t="s">
        <v>49</v>
      </c>
      <c r="AD408" s="2" t="s">
        <v>19</v>
      </c>
      <c r="AE408" t="str">
        <f t="shared" si="131"/>
        <v>Electronics</v>
      </c>
      <c r="AF408" t="str">
        <f t="shared" si="132"/>
        <v>Electronics</v>
      </c>
      <c r="AG408" t="str" cm="1">
        <f t="array" ref="AG408">INDEX(AD:AD,ROW())</f>
        <v>Electronics</v>
      </c>
      <c r="AH408">
        <f t="shared" si="140"/>
        <v>12</v>
      </c>
      <c r="AI408" t="str">
        <f t="shared" si="133"/>
        <v>Electronics</v>
      </c>
      <c r="AK408">
        <f t="shared" si="134"/>
        <v>2023</v>
      </c>
      <c r="AL408">
        <f t="shared" si="135"/>
        <v>12</v>
      </c>
      <c r="AM408">
        <f t="shared" si="136"/>
        <v>8</v>
      </c>
      <c r="AN408">
        <f t="shared" si="137"/>
        <v>6</v>
      </c>
      <c r="AO408" t="str">
        <f t="shared" si="138"/>
        <v>Weekday</v>
      </c>
      <c r="AR408" s="20">
        <f t="shared" si="139"/>
        <v>0</v>
      </c>
    </row>
    <row r="409" spans="1:44" x14ac:dyDescent="0.35">
      <c r="A409" t="str">
        <f t="shared" si="121"/>
        <v>CUST0408</v>
      </c>
      <c r="B409" s="2" t="s">
        <v>671</v>
      </c>
      <c r="C409" s="4">
        <v>45687</v>
      </c>
      <c r="D409" s="2" t="s">
        <v>219</v>
      </c>
      <c r="E409" t="s">
        <v>5052</v>
      </c>
      <c r="F409" s="2" t="s">
        <v>19</v>
      </c>
      <c r="G409" s="2" t="s">
        <v>5039</v>
      </c>
      <c r="H409" s="2">
        <v>1</v>
      </c>
      <c r="I409" s="19">
        <v>2748.05</v>
      </c>
      <c r="J409" s="2" t="s">
        <v>15</v>
      </c>
      <c r="K409" s="2" t="s">
        <v>16</v>
      </c>
      <c r="L409" s="2">
        <v>3</v>
      </c>
      <c r="M409" s="18">
        <f t="shared" si="122"/>
        <v>2748.05</v>
      </c>
      <c r="T409" t="str">
        <f t="shared" si="123"/>
        <v>Completed</v>
      </c>
      <c r="U409" t="str">
        <f t="shared" si="124"/>
        <v>Yes</v>
      </c>
      <c r="V409" t="str">
        <f t="shared" si="125"/>
        <v>No</v>
      </c>
      <c r="X409">
        <f t="shared" si="126"/>
        <v>573</v>
      </c>
      <c r="Y409">
        <f t="shared" si="127"/>
        <v>450</v>
      </c>
      <c r="Z409" s="18">
        <f t="shared" si="128"/>
        <v>2759712.3299794244</v>
      </c>
      <c r="AA409" s="18">
        <f t="shared" si="129"/>
        <v>330643.50635802455</v>
      </c>
      <c r="AB409" s="17">
        <f t="shared" si="130"/>
        <v>3.8641711229946525</v>
      </c>
      <c r="AC409" s="2" t="s">
        <v>5039</v>
      </c>
      <c r="AD409" s="2" t="s">
        <v>19</v>
      </c>
      <c r="AE409" t="str">
        <f t="shared" si="131"/>
        <v>Electronics</v>
      </c>
      <c r="AF409" t="str">
        <f t="shared" si="132"/>
        <v>Electronics</v>
      </c>
      <c r="AG409" t="str" cm="1">
        <f t="array" ref="AG409">INDEX(AD:AD,ROW())</f>
        <v>Electronics</v>
      </c>
      <c r="AH409">
        <f t="shared" si="140"/>
        <v>3</v>
      </c>
      <c r="AI409" t="str">
        <f t="shared" si="133"/>
        <v>Electronics</v>
      </c>
      <c r="AK409">
        <f t="shared" si="134"/>
        <v>2025</v>
      </c>
      <c r="AL409">
        <f t="shared" si="135"/>
        <v>1</v>
      </c>
      <c r="AM409">
        <f t="shared" si="136"/>
        <v>30</v>
      </c>
      <c r="AN409">
        <f t="shared" si="137"/>
        <v>5</v>
      </c>
      <c r="AO409" t="str">
        <f t="shared" si="138"/>
        <v>Weekday</v>
      </c>
      <c r="AR409" s="20">
        <f t="shared" si="139"/>
        <v>0</v>
      </c>
    </row>
    <row r="410" spans="1:44" x14ac:dyDescent="0.35">
      <c r="A410" t="str">
        <f t="shared" si="121"/>
        <v>CUST0409</v>
      </c>
      <c r="B410" s="2" t="s">
        <v>672</v>
      </c>
      <c r="C410" s="4">
        <v>45709</v>
      </c>
      <c r="D410" s="2" t="s">
        <v>431</v>
      </c>
      <c r="E410" t="s">
        <v>5050</v>
      </c>
      <c r="F410" s="2" t="s">
        <v>29</v>
      </c>
      <c r="G410" s="2" t="s">
        <v>121</v>
      </c>
      <c r="H410" s="2">
        <v>1</v>
      </c>
      <c r="I410" s="19">
        <v>862.42</v>
      </c>
      <c r="J410" s="2" t="s">
        <v>5047</v>
      </c>
      <c r="K410" s="2" t="s">
        <v>16</v>
      </c>
      <c r="L410" s="2">
        <v>3</v>
      </c>
      <c r="M410" s="18">
        <f t="shared" si="122"/>
        <v>862.42</v>
      </c>
      <c r="T410" t="str">
        <f t="shared" si="123"/>
        <v>Completed</v>
      </c>
      <c r="U410" t="str">
        <f t="shared" si="124"/>
        <v>No</v>
      </c>
      <c r="V410" t="str">
        <f t="shared" si="125"/>
        <v>No</v>
      </c>
      <c r="X410">
        <f t="shared" si="126"/>
        <v>589</v>
      </c>
      <c r="Y410">
        <f t="shared" si="127"/>
        <v>426</v>
      </c>
      <c r="Z410" s="18">
        <f t="shared" si="128"/>
        <v>1892867.2841657216</v>
      </c>
      <c r="AA410" s="18">
        <f t="shared" si="129"/>
        <v>199432.98236095349</v>
      </c>
      <c r="AB410" s="17">
        <f t="shared" si="130"/>
        <v>3.8949824970828471</v>
      </c>
      <c r="AC410" s="2" t="s">
        <v>121</v>
      </c>
      <c r="AD410" s="2" t="s">
        <v>29</v>
      </c>
      <c r="AE410" t="str">
        <f t="shared" si="131"/>
        <v>Fashion</v>
      </c>
      <c r="AF410" t="str">
        <f t="shared" si="132"/>
        <v>Fashion</v>
      </c>
      <c r="AG410" t="str" cm="1">
        <f t="array" ref="AG410">INDEX(AD:AD,ROW())</f>
        <v>Fashion</v>
      </c>
      <c r="AH410">
        <f t="shared" si="140"/>
        <v>45</v>
      </c>
      <c r="AI410" t="str">
        <f t="shared" si="133"/>
        <v>Fashion</v>
      </c>
      <c r="AK410">
        <f t="shared" si="134"/>
        <v>2025</v>
      </c>
      <c r="AL410">
        <f t="shared" si="135"/>
        <v>2</v>
      </c>
      <c r="AM410">
        <f t="shared" si="136"/>
        <v>21</v>
      </c>
      <c r="AN410">
        <f t="shared" si="137"/>
        <v>6</v>
      </c>
      <c r="AO410" t="str">
        <f t="shared" si="138"/>
        <v>Weekday</v>
      </c>
      <c r="AR410" s="20">
        <f t="shared" si="139"/>
        <v>0</v>
      </c>
    </row>
    <row r="411" spans="1:44" x14ac:dyDescent="0.35">
      <c r="A411" t="str">
        <f t="shared" si="121"/>
        <v>CUST0410</v>
      </c>
      <c r="B411" s="2" t="s">
        <v>673</v>
      </c>
      <c r="C411" s="4">
        <v>45667</v>
      </c>
      <c r="D411" s="2" t="s">
        <v>59</v>
      </c>
      <c r="E411" t="s">
        <v>5054</v>
      </c>
      <c r="F411" s="2" t="s">
        <v>29</v>
      </c>
      <c r="G411" s="2" t="s">
        <v>138</v>
      </c>
      <c r="H411" s="2">
        <v>1</v>
      </c>
      <c r="I411" s="19">
        <v>1412.12</v>
      </c>
      <c r="J411" s="2" t="s">
        <v>50</v>
      </c>
      <c r="K411" s="2" t="s">
        <v>16</v>
      </c>
      <c r="L411" s="2">
        <v>5</v>
      </c>
      <c r="M411" s="18">
        <f t="shared" si="122"/>
        <v>1412.12</v>
      </c>
      <c r="T411" t="str">
        <f t="shared" si="123"/>
        <v>Completed</v>
      </c>
      <c r="U411" t="str">
        <f t="shared" si="124"/>
        <v>Yes</v>
      </c>
      <c r="V411" t="str">
        <f t="shared" si="125"/>
        <v>No</v>
      </c>
      <c r="X411">
        <f t="shared" si="126"/>
        <v>558</v>
      </c>
      <c r="Y411">
        <f t="shared" si="127"/>
        <v>430</v>
      </c>
      <c r="Z411" s="18">
        <f t="shared" si="128"/>
        <v>1892867.2841657216</v>
      </c>
      <c r="AA411" s="18">
        <f t="shared" si="129"/>
        <v>199432.98236095349</v>
      </c>
      <c r="AB411" s="17">
        <f t="shared" si="130"/>
        <v>3.8949824970828471</v>
      </c>
      <c r="AC411" s="2" t="s">
        <v>138</v>
      </c>
      <c r="AD411" s="2" t="s">
        <v>29</v>
      </c>
      <c r="AE411" t="str">
        <f t="shared" si="131"/>
        <v>Fashion</v>
      </c>
      <c r="AF411" t="str">
        <f t="shared" si="132"/>
        <v>Fashion</v>
      </c>
      <c r="AG411" t="str" cm="1">
        <f t="array" ref="AG411">INDEX(AD:AD,ROW())</f>
        <v>Fashion</v>
      </c>
      <c r="AH411">
        <f t="shared" si="140"/>
        <v>53</v>
      </c>
      <c r="AI411" t="str">
        <f t="shared" si="133"/>
        <v>Fashion</v>
      </c>
      <c r="AK411">
        <f t="shared" si="134"/>
        <v>2025</v>
      </c>
      <c r="AL411">
        <f t="shared" si="135"/>
        <v>1</v>
      </c>
      <c r="AM411">
        <f t="shared" si="136"/>
        <v>10</v>
      </c>
      <c r="AN411">
        <f t="shared" si="137"/>
        <v>6</v>
      </c>
      <c r="AO411" t="str">
        <f t="shared" si="138"/>
        <v>Weekday</v>
      </c>
      <c r="AR411" s="20">
        <f t="shared" si="139"/>
        <v>0</v>
      </c>
    </row>
    <row r="412" spans="1:44" x14ac:dyDescent="0.35">
      <c r="A412" t="str">
        <f t="shared" si="121"/>
        <v>CUST0411</v>
      </c>
      <c r="B412" s="2" t="s">
        <v>674</v>
      </c>
      <c r="C412" s="4">
        <v>45653</v>
      </c>
      <c r="D412" s="2" t="s">
        <v>675</v>
      </c>
      <c r="E412" t="s">
        <v>5051</v>
      </c>
      <c r="F412" s="2" t="s">
        <v>29</v>
      </c>
      <c r="G412" s="2" t="s">
        <v>5041</v>
      </c>
      <c r="H412" s="2">
        <v>2</v>
      </c>
      <c r="I412" s="19">
        <v>1474.9</v>
      </c>
      <c r="J412" s="2" t="s">
        <v>5046</v>
      </c>
      <c r="K412" s="2" t="s">
        <v>16</v>
      </c>
      <c r="L412" s="2">
        <v>5</v>
      </c>
      <c r="M412" s="18">
        <f t="shared" si="122"/>
        <v>2949.8</v>
      </c>
      <c r="T412" t="str">
        <f t="shared" si="123"/>
        <v>Completed</v>
      </c>
      <c r="U412" t="str">
        <f t="shared" si="124"/>
        <v>Yes</v>
      </c>
      <c r="V412" t="str">
        <f t="shared" si="125"/>
        <v>No</v>
      </c>
      <c r="X412">
        <f t="shared" si="126"/>
        <v>619</v>
      </c>
      <c r="Y412">
        <f t="shared" si="127"/>
        <v>468</v>
      </c>
      <c r="Z412" s="18">
        <f t="shared" si="128"/>
        <v>1892867.2841657216</v>
      </c>
      <c r="AA412" s="18">
        <f t="shared" si="129"/>
        <v>199432.98236095349</v>
      </c>
      <c r="AB412" s="17">
        <f t="shared" si="130"/>
        <v>3.8949824970828471</v>
      </c>
      <c r="AC412" s="2" t="s">
        <v>5041</v>
      </c>
      <c r="AD412" s="2" t="s">
        <v>29</v>
      </c>
      <c r="AE412" t="str">
        <f t="shared" si="131"/>
        <v>Fashion</v>
      </c>
      <c r="AF412" t="str">
        <f t="shared" si="132"/>
        <v>Fashion</v>
      </c>
      <c r="AG412" t="str" cm="1">
        <f t="array" ref="AG412">INDEX(AD:AD,ROW())</f>
        <v>Fashion</v>
      </c>
      <c r="AH412">
        <f t="shared" si="140"/>
        <v>15</v>
      </c>
      <c r="AI412" t="str">
        <f t="shared" si="133"/>
        <v>Fashion</v>
      </c>
      <c r="AK412">
        <f t="shared" si="134"/>
        <v>2024</v>
      </c>
      <c r="AL412">
        <f t="shared" si="135"/>
        <v>12</v>
      </c>
      <c r="AM412">
        <f t="shared" si="136"/>
        <v>27</v>
      </c>
      <c r="AN412">
        <f t="shared" si="137"/>
        <v>6</v>
      </c>
      <c r="AO412" t="str">
        <f t="shared" si="138"/>
        <v>Weekday</v>
      </c>
      <c r="AR412" s="20">
        <f t="shared" si="139"/>
        <v>0</v>
      </c>
    </row>
    <row r="413" spans="1:44" x14ac:dyDescent="0.35">
      <c r="A413" t="str">
        <f t="shared" si="121"/>
        <v>CUST0412</v>
      </c>
      <c r="B413" s="2" t="s">
        <v>676</v>
      </c>
      <c r="C413" s="4">
        <v>45743</v>
      </c>
      <c r="D413" s="2" t="s">
        <v>677</v>
      </c>
      <c r="E413" t="s">
        <v>5048</v>
      </c>
      <c r="F413" s="2" t="s">
        <v>13</v>
      </c>
      <c r="G413" s="2" t="s">
        <v>37</v>
      </c>
      <c r="H413" s="2">
        <v>1</v>
      </c>
      <c r="I413" s="19">
        <v>1446</v>
      </c>
      <c r="J413" s="2" t="s">
        <v>15</v>
      </c>
      <c r="K413" s="2" t="s">
        <v>31</v>
      </c>
      <c r="L413" s="2">
        <v>4</v>
      </c>
      <c r="M413" s="18">
        <f t="shared" si="122"/>
        <v>1446</v>
      </c>
      <c r="T413" t="str">
        <f t="shared" si="123"/>
        <v>Pending</v>
      </c>
      <c r="U413" t="str">
        <f t="shared" si="124"/>
        <v>No</v>
      </c>
      <c r="V413" t="str">
        <f t="shared" si="125"/>
        <v>Yes</v>
      </c>
      <c r="X413">
        <f t="shared" si="126"/>
        <v>590</v>
      </c>
      <c r="Y413">
        <f t="shared" si="127"/>
        <v>451</v>
      </c>
      <c r="Z413" s="18">
        <f t="shared" si="128"/>
        <v>1463424.4009529033</v>
      </c>
      <c r="AA413" s="18">
        <f t="shared" si="129"/>
        <v>118285.78776560788</v>
      </c>
      <c r="AB413" s="17">
        <f t="shared" si="130"/>
        <v>3.8140589569160999</v>
      </c>
      <c r="AC413" s="2" t="s">
        <v>37</v>
      </c>
      <c r="AD413" s="2" t="s">
        <v>13</v>
      </c>
      <c r="AE413" t="str">
        <f t="shared" si="131"/>
        <v>Home &amp; Kitchen</v>
      </c>
      <c r="AF413" t="str">
        <f t="shared" si="132"/>
        <v>Home &amp; Kitchen</v>
      </c>
      <c r="AG413" t="str" cm="1">
        <f t="array" ref="AG413">INDEX(AD:AD,ROW())</f>
        <v>Home &amp; Kitchen</v>
      </c>
      <c r="AH413">
        <f t="shared" si="140"/>
        <v>8</v>
      </c>
      <c r="AI413" t="str">
        <f t="shared" si="133"/>
        <v>Home &amp; Kitchen</v>
      </c>
      <c r="AK413">
        <f t="shared" si="134"/>
        <v>2025</v>
      </c>
      <c r="AL413">
        <f t="shared" si="135"/>
        <v>3</v>
      </c>
      <c r="AM413">
        <f t="shared" si="136"/>
        <v>27</v>
      </c>
      <c r="AN413">
        <f t="shared" si="137"/>
        <v>5</v>
      </c>
      <c r="AO413" t="str">
        <f t="shared" si="138"/>
        <v>Weekday</v>
      </c>
      <c r="AR413" s="20">
        <f t="shared" si="139"/>
        <v>0</v>
      </c>
    </row>
    <row r="414" spans="1:44" x14ac:dyDescent="0.35">
      <c r="A414" t="str">
        <f t="shared" si="121"/>
        <v>CUST0413</v>
      </c>
      <c r="B414" s="2" t="s">
        <v>678</v>
      </c>
      <c r="C414" s="4">
        <v>45808</v>
      </c>
      <c r="D414" s="2" t="s">
        <v>679</v>
      </c>
      <c r="E414" t="s">
        <v>5056</v>
      </c>
      <c r="F414" s="2" t="s">
        <v>13</v>
      </c>
      <c r="G414" s="2" t="s">
        <v>14</v>
      </c>
      <c r="H414" s="2">
        <v>1</v>
      </c>
      <c r="I414" s="19">
        <v>1497.69</v>
      </c>
      <c r="J414" s="2" t="s">
        <v>50</v>
      </c>
      <c r="K414" s="2" t="s">
        <v>16</v>
      </c>
      <c r="L414" s="2">
        <v>5</v>
      </c>
      <c r="M414" s="18">
        <f t="shared" si="122"/>
        <v>1497.69</v>
      </c>
      <c r="T414" t="str">
        <f t="shared" si="123"/>
        <v>Completed</v>
      </c>
      <c r="U414" t="str">
        <f t="shared" si="124"/>
        <v>Yes</v>
      </c>
      <c r="V414" t="str">
        <f t="shared" si="125"/>
        <v>No</v>
      </c>
      <c r="X414">
        <f t="shared" si="126"/>
        <v>50</v>
      </c>
      <c r="Y414">
        <f t="shared" si="127"/>
        <v>37</v>
      </c>
      <c r="Z414" s="18">
        <f t="shared" si="128"/>
        <v>1463424.4009529033</v>
      </c>
      <c r="AA414" s="18">
        <f t="shared" si="129"/>
        <v>118285.78776560788</v>
      </c>
      <c r="AB414" s="17">
        <f t="shared" si="130"/>
        <v>3.8140589569160999</v>
      </c>
      <c r="AC414" s="2" t="s">
        <v>14</v>
      </c>
      <c r="AD414" s="2" t="s">
        <v>13</v>
      </c>
      <c r="AE414" t="str">
        <f t="shared" si="131"/>
        <v>Home &amp; Kitchen</v>
      </c>
      <c r="AF414" t="str">
        <f t="shared" si="132"/>
        <v>Home &amp; Kitchen</v>
      </c>
      <c r="AG414" t="str" cm="1">
        <f t="array" ref="AG414">INDEX(AD:AD,ROW())</f>
        <v>Home &amp; Kitchen</v>
      </c>
      <c r="AH414">
        <f t="shared" si="140"/>
        <v>2</v>
      </c>
      <c r="AI414" t="str">
        <f t="shared" si="133"/>
        <v>Home &amp; Kitchen</v>
      </c>
      <c r="AK414">
        <f t="shared" si="134"/>
        <v>2025</v>
      </c>
      <c r="AL414">
        <f t="shared" si="135"/>
        <v>5</v>
      </c>
      <c r="AM414">
        <f t="shared" si="136"/>
        <v>31</v>
      </c>
      <c r="AN414">
        <f t="shared" si="137"/>
        <v>7</v>
      </c>
      <c r="AO414" t="str">
        <f t="shared" si="138"/>
        <v>Weekend</v>
      </c>
      <c r="AR414" s="20">
        <f t="shared" si="139"/>
        <v>0</v>
      </c>
    </row>
    <row r="415" spans="1:44" x14ac:dyDescent="0.35">
      <c r="A415" t="str">
        <f t="shared" si="121"/>
        <v>CUST0414</v>
      </c>
      <c r="B415" s="2" t="s">
        <v>680</v>
      </c>
      <c r="C415" s="4">
        <v>45264</v>
      </c>
      <c r="D415" s="2" t="s">
        <v>211</v>
      </c>
      <c r="E415" t="s">
        <v>5049</v>
      </c>
      <c r="F415" s="2" t="s">
        <v>42</v>
      </c>
      <c r="G415" s="2" t="s">
        <v>43</v>
      </c>
      <c r="H415" s="2">
        <v>2</v>
      </c>
      <c r="I415" s="19">
        <v>469.97</v>
      </c>
      <c r="J415" s="2" t="s">
        <v>5047</v>
      </c>
      <c r="K415" s="2" t="s">
        <v>16</v>
      </c>
      <c r="L415" s="2">
        <v>4</v>
      </c>
      <c r="M415" s="18">
        <f t="shared" si="122"/>
        <v>939.94</v>
      </c>
      <c r="T415" t="str">
        <f t="shared" si="123"/>
        <v>Completed</v>
      </c>
      <c r="U415" t="str">
        <f t="shared" si="124"/>
        <v>No</v>
      </c>
      <c r="V415" t="str">
        <f t="shared" si="125"/>
        <v>No</v>
      </c>
      <c r="X415">
        <f t="shared" si="126"/>
        <v>595</v>
      </c>
      <c r="Y415">
        <f t="shared" si="127"/>
        <v>444</v>
      </c>
      <c r="Z415" s="18">
        <f t="shared" si="128"/>
        <v>1098537.4901531704</v>
      </c>
      <c r="AA415" s="18">
        <f t="shared" si="129"/>
        <v>96724.388030634553</v>
      </c>
      <c r="AB415" s="17">
        <f t="shared" si="130"/>
        <v>3.9001122334455669</v>
      </c>
      <c r="AC415" s="2" t="s">
        <v>43</v>
      </c>
      <c r="AD415" s="2" t="s">
        <v>42</v>
      </c>
      <c r="AE415" t="str">
        <f t="shared" si="131"/>
        <v>Beauty</v>
      </c>
      <c r="AF415" t="str">
        <f t="shared" si="132"/>
        <v>Beauty</v>
      </c>
      <c r="AG415" t="str" cm="1">
        <f t="array" ref="AG415">INDEX(AD:AD,ROW())</f>
        <v>Beauty</v>
      </c>
      <c r="AH415">
        <f t="shared" si="140"/>
        <v>10</v>
      </c>
      <c r="AI415" t="str">
        <f t="shared" si="133"/>
        <v>Beauty</v>
      </c>
      <c r="AK415">
        <f t="shared" si="134"/>
        <v>2023</v>
      </c>
      <c r="AL415">
        <f t="shared" si="135"/>
        <v>12</v>
      </c>
      <c r="AM415">
        <f t="shared" si="136"/>
        <v>4</v>
      </c>
      <c r="AN415">
        <f t="shared" si="137"/>
        <v>2</v>
      </c>
      <c r="AO415" t="str">
        <f t="shared" si="138"/>
        <v>Weekday</v>
      </c>
      <c r="AR415" s="20">
        <f t="shared" si="139"/>
        <v>0</v>
      </c>
    </row>
    <row r="416" spans="1:44" x14ac:dyDescent="0.35">
      <c r="A416" t="str">
        <f t="shared" si="121"/>
        <v>CUST0415</v>
      </c>
      <c r="B416" s="2" t="s">
        <v>681</v>
      </c>
      <c r="C416" s="4">
        <v>45285</v>
      </c>
      <c r="D416" s="2" t="s">
        <v>140</v>
      </c>
      <c r="E416" t="s">
        <v>5052</v>
      </c>
      <c r="F416" s="2" t="s">
        <v>19</v>
      </c>
      <c r="G416" s="2" t="s">
        <v>5039</v>
      </c>
      <c r="H416" s="2">
        <v>2</v>
      </c>
      <c r="I416" s="19">
        <v>1585.64</v>
      </c>
      <c r="J416" s="2" t="s">
        <v>50</v>
      </c>
      <c r="K416" s="2" t="s">
        <v>16</v>
      </c>
      <c r="L416" s="2">
        <v>3</v>
      </c>
      <c r="M416" s="18">
        <f t="shared" si="122"/>
        <v>3171.28</v>
      </c>
      <c r="T416" t="str">
        <f t="shared" si="123"/>
        <v>Completed</v>
      </c>
      <c r="U416" t="str">
        <f t="shared" si="124"/>
        <v>Yes</v>
      </c>
      <c r="V416" t="str">
        <f t="shared" si="125"/>
        <v>No</v>
      </c>
      <c r="X416">
        <f t="shared" si="126"/>
        <v>573</v>
      </c>
      <c r="Y416">
        <f t="shared" si="127"/>
        <v>450</v>
      </c>
      <c r="Z416" s="18">
        <f t="shared" si="128"/>
        <v>2759712.3299794244</v>
      </c>
      <c r="AA416" s="18">
        <f t="shared" si="129"/>
        <v>330643.50635802455</v>
      </c>
      <c r="AB416" s="17">
        <f t="shared" si="130"/>
        <v>3.8641711229946525</v>
      </c>
      <c r="AC416" s="2" t="s">
        <v>5039</v>
      </c>
      <c r="AD416" s="2" t="s">
        <v>19</v>
      </c>
      <c r="AE416" t="str">
        <f t="shared" si="131"/>
        <v>Electronics</v>
      </c>
      <c r="AF416" t="str">
        <f t="shared" si="132"/>
        <v>Electronics</v>
      </c>
      <c r="AG416" t="str" cm="1">
        <f t="array" ref="AG416">INDEX(AD:AD,ROW())</f>
        <v>Electronics</v>
      </c>
      <c r="AH416">
        <f t="shared" si="140"/>
        <v>3</v>
      </c>
      <c r="AI416" t="str">
        <f t="shared" si="133"/>
        <v>Electronics</v>
      </c>
      <c r="AK416">
        <f t="shared" si="134"/>
        <v>2023</v>
      </c>
      <c r="AL416">
        <f t="shared" si="135"/>
        <v>12</v>
      </c>
      <c r="AM416">
        <f t="shared" si="136"/>
        <v>25</v>
      </c>
      <c r="AN416">
        <f t="shared" si="137"/>
        <v>2</v>
      </c>
      <c r="AO416" t="str">
        <f t="shared" si="138"/>
        <v>Weekday</v>
      </c>
      <c r="AR416" s="20">
        <f t="shared" si="139"/>
        <v>0</v>
      </c>
    </row>
    <row r="417" spans="1:44" x14ac:dyDescent="0.35">
      <c r="A417" t="str">
        <f t="shared" si="121"/>
        <v>CUST0416</v>
      </c>
      <c r="B417" s="2" t="s">
        <v>682</v>
      </c>
      <c r="C417" s="4">
        <v>45024</v>
      </c>
      <c r="D417" s="2" t="s">
        <v>140</v>
      </c>
      <c r="E417" t="s">
        <v>5048</v>
      </c>
      <c r="F417" s="2" t="s">
        <v>23</v>
      </c>
      <c r="G417" s="2" t="s">
        <v>68</v>
      </c>
      <c r="H417" s="2">
        <v>1</v>
      </c>
      <c r="I417" s="19">
        <v>533.74</v>
      </c>
      <c r="J417" s="2" t="s">
        <v>5046</v>
      </c>
      <c r="K417" s="2" t="s">
        <v>16</v>
      </c>
      <c r="L417" s="2">
        <v>4</v>
      </c>
      <c r="M417" s="18">
        <f t="shared" si="122"/>
        <v>533.74</v>
      </c>
      <c r="T417" t="str">
        <f t="shared" si="123"/>
        <v>Completed</v>
      </c>
      <c r="U417" t="str">
        <f t="shared" si="124"/>
        <v>No</v>
      </c>
      <c r="V417" t="str">
        <f t="shared" si="125"/>
        <v>No</v>
      </c>
      <c r="X417">
        <f t="shared" si="126"/>
        <v>590</v>
      </c>
      <c r="Y417">
        <f t="shared" si="127"/>
        <v>451</v>
      </c>
      <c r="Z417" s="18">
        <f t="shared" si="128"/>
        <v>594714.6477588166</v>
      </c>
      <c r="AA417" s="18">
        <f t="shared" si="129"/>
        <v>60882.938065984097</v>
      </c>
      <c r="AB417" s="17">
        <f t="shared" si="130"/>
        <v>3.804733727810651</v>
      </c>
      <c r="AC417" s="2" t="s">
        <v>68</v>
      </c>
      <c r="AD417" s="2" t="s">
        <v>23</v>
      </c>
      <c r="AE417" t="str">
        <f t="shared" si="131"/>
        <v>Books</v>
      </c>
      <c r="AF417" t="str">
        <f t="shared" si="132"/>
        <v>Books</v>
      </c>
      <c r="AG417" t="str" cm="1">
        <f t="array" ref="AG417">INDEX(AD:AD,ROW())</f>
        <v>Books</v>
      </c>
      <c r="AH417">
        <f t="shared" si="140"/>
        <v>20</v>
      </c>
      <c r="AI417" t="str">
        <f t="shared" si="133"/>
        <v>Books</v>
      </c>
      <c r="AK417">
        <f t="shared" si="134"/>
        <v>2023</v>
      </c>
      <c r="AL417">
        <f t="shared" si="135"/>
        <v>4</v>
      </c>
      <c r="AM417">
        <f t="shared" si="136"/>
        <v>8</v>
      </c>
      <c r="AN417">
        <f t="shared" si="137"/>
        <v>7</v>
      </c>
      <c r="AO417" t="str">
        <f t="shared" si="138"/>
        <v>Weekend</v>
      </c>
      <c r="AR417" s="20">
        <f t="shared" si="139"/>
        <v>0</v>
      </c>
    </row>
    <row r="418" spans="1:44" x14ac:dyDescent="0.35">
      <c r="A418" t="str">
        <f t="shared" si="121"/>
        <v>CUST0417</v>
      </c>
      <c r="B418" s="2" t="s">
        <v>683</v>
      </c>
      <c r="C418" s="4">
        <v>45276</v>
      </c>
      <c r="D418" s="2" t="s">
        <v>228</v>
      </c>
      <c r="E418" t="s">
        <v>5054</v>
      </c>
      <c r="F418" s="2" t="s">
        <v>13</v>
      </c>
      <c r="G418" s="2" t="s">
        <v>95</v>
      </c>
      <c r="H418" s="2">
        <v>2</v>
      </c>
      <c r="I418" s="19">
        <v>1137.45</v>
      </c>
      <c r="J418" s="2" t="s">
        <v>5047</v>
      </c>
      <c r="K418" s="2" t="s">
        <v>16</v>
      </c>
      <c r="L418" s="2">
        <v>5</v>
      </c>
      <c r="M418" s="18">
        <f t="shared" si="122"/>
        <v>2274.9</v>
      </c>
      <c r="T418" t="str">
        <f t="shared" si="123"/>
        <v>Completed</v>
      </c>
      <c r="U418" t="str">
        <f t="shared" si="124"/>
        <v>Yes</v>
      </c>
      <c r="V418" t="str">
        <f t="shared" si="125"/>
        <v>No</v>
      </c>
      <c r="X418">
        <f t="shared" si="126"/>
        <v>558</v>
      </c>
      <c r="Y418">
        <f t="shared" si="127"/>
        <v>430</v>
      </c>
      <c r="Z418" s="18">
        <f t="shared" si="128"/>
        <v>1463424.4009529033</v>
      </c>
      <c r="AA418" s="18">
        <f t="shared" si="129"/>
        <v>118285.78776560788</v>
      </c>
      <c r="AB418" s="17">
        <f t="shared" si="130"/>
        <v>3.8140589569160999</v>
      </c>
      <c r="AC418" s="2" t="s">
        <v>95</v>
      </c>
      <c r="AD418" s="2" t="s">
        <v>13</v>
      </c>
      <c r="AE418" t="str">
        <f t="shared" si="131"/>
        <v>Home &amp; Kitchen</v>
      </c>
      <c r="AF418" t="str">
        <f t="shared" si="132"/>
        <v>Home &amp; Kitchen</v>
      </c>
      <c r="AG418" t="str" cm="1">
        <f t="array" ref="AG418">INDEX(AD:AD,ROW())</f>
        <v>Home &amp; Kitchen</v>
      </c>
      <c r="AH418">
        <f t="shared" si="140"/>
        <v>32</v>
      </c>
      <c r="AI418" t="str">
        <f t="shared" si="133"/>
        <v>Home &amp; Kitchen</v>
      </c>
      <c r="AK418">
        <f t="shared" si="134"/>
        <v>2023</v>
      </c>
      <c r="AL418">
        <f t="shared" si="135"/>
        <v>12</v>
      </c>
      <c r="AM418">
        <f t="shared" si="136"/>
        <v>16</v>
      </c>
      <c r="AN418">
        <f t="shared" si="137"/>
        <v>7</v>
      </c>
      <c r="AO418" t="str">
        <f t="shared" si="138"/>
        <v>Weekend</v>
      </c>
      <c r="AR418" s="20">
        <f t="shared" si="139"/>
        <v>0</v>
      </c>
    </row>
    <row r="419" spans="1:44" x14ac:dyDescent="0.35">
      <c r="A419" t="str">
        <f t="shared" si="121"/>
        <v>CUST0418</v>
      </c>
      <c r="B419" s="2" t="s">
        <v>684</v>
      </c>
      <c r="C419" s="4">
        <v>45332</v>
      </c>
      <c r="D419" s="2" t="s">
        <v>144</v>
      </c>
      <c r="E419" t="s">
        <v>5048</v>
      </c>
      <c r="F419" s="2" t="s">
        <v>13</v>
      </c>
      <c r="G419" s="2" t="s">
        <v>14</v>
      </c>
      <c r="H419" s="2">
        <v>2</v>
      </c>
      <c r="I419" s="19">
        <v>192.54</v>
      </c>
      <c r="J419" s="2" t="s">
        <v>5047</v>
      </c>
      <c r="K419" s="2" t="s">
        <v>16</v>
      </c>
      <c r="L419" s="2">
        <v>2</v>
      </c>
      <c r="M419" s="18">
        <f t="shared" si="122"/>
        <v>385.08</v>
      </c>
      <c r="T419" t="str">
        <f t="shared" si="123"/>
        <v>Completed</v>
      </c>
      <c r="U419" t="str">
        <f t="shared" si="124"/>
        <v>No</v>
      </c>
      <c r="V419" t="str">
        <f t="shared" si="125"/>
        <v>No</v>
      </c>
      <c r="X419">
        <f t="shared" si="126"/>
        <v>590</v>
      </c>
      <c r="Y419">
        <f t="shared" si="127"/>
        <v>451</v>
      </c>
      <c r="Z419" s="18">
        <f t="shared" si="128"/>
        <v>1463424.4009529033</v>
      </c>
      <c r="AA419" s="18">
        <f t="shared" si="129"/>
        <v>118285.78776560788</v>
      </c>
      <c r="AB419" s="17">
        <f t="shared" si="130"/>
        <v>3.8140589569160999</v>
      </c>
      <c r="AC419" s="2" t="s">
        <v>14</v>
      </c>
      <c r="AD419" s="2" t="s">
        <v>13</v>
      </c>
      <c r="AE419" t="str">
        <f t="shared" si="131"/>
        <v>Home &amp; Kitchen</v>
      </c>
      <c r="AF419" t="str">
        <f t="shared" si="132"/>
        <v>Home &amp; Kitchen</v>
      </c>
      <c r="AG419" t="str" cm="1">
        <f t="array" ref="AG419">INDEX(AD:AD,ROW())</f>
        <v>Home &amp; Kitchen</v>
      </c>
      <c r="AH419">
        <f t="shared" si="140"/>
        <v>2</v>
      </c>
      <c r="AI419" t="str">
        <f t="shared" si="133"/>
        <v>Home &amp; Kitchen</v>
      </c>
      <c r="AK419">
        <f t="shared" si="134"/>
        <v>2024</v>
      </c>
      <c r="AL419">
        <f t="shared" si="135"/>
        <v>2</v>
      </c>
      <c r="AM419">
        <f t="shared" si="136"/>
        <v>10</v>
      </c>
      <c r="AN419">
        <f t="shared" si="137"/>
        <v>7</v>
      </c>
      <c r="AO419" t="str">
        <f t="shared" si="138"/>
        <v>Weekend</v>
      </c>
      <c r="AR419" s="20">
        <f t="shared" si="139"/>
        <v>0</v>
      </c>
    </row>
    <row r="420" spans="1:44" x14ac:dyDescent="0.35">
      <c r="A420" t="str">
        <f t="shared" si="121"/>
        <v>CUST0419</v>
      </c>
      <c r="B420" s="2" t="s">
        <v>685</v>
      </c>
      <c r="C420" s="4">
        <v>45030</v>
      </c>
      <c r="D420" s="2" t="s">
        <v>547</v>
      </c>
      <c r="E420" t="s">
        <v>5054</v>
      </c>
      <c r="F420" s="2" t="s">
        <v>23</v>
      </c>
      <c r="G420" s="2" t="s">
        <v>75</v>
      </c>
      <c r="H420" s="2">
        <v>2</v>
      </c>
      <c r="I420" s="19">
        <v>721.44</v>
      </c>
      <c r="J420" s="2" t="s">
        <v>20</v>
      </c>
      <c r="K420" s="2" t="s">
        <v>31</v>
      </c>
      <c r="L420" s="2">
        <v>5</v>
      </c>
      <c r="M420" s="18">
        <f t="shared" si="122"/>
        <v>1442.88</v>
      </c>
      <c r="T420" t="str">
        <f t="shared" si="123"/>
        <v>Pending</v>
      </c>
      <c r="U420" t="str">
        <f t="shared" si="124"/>
        <v>No</v>
      </c>
      <c r="V420" t="str">
        <f t="shared" si="125"/>
        <v>Yes</v>
      </c>
      <c r="X420">
        <f t="shared" si="126"/>
        <v>558</v>
      </c>
      <c r="Y420">
        <f t="shared" si="127"/>
        <v>430</v>
      </c>
      <c r="Z420" s="18">
        <f t="shared" si="128"/>
        <v>594714.6477588166</v>
      </c>
      <c r="AA420" s="18">
        <f t="shared" si="129"/>
        <v>60882.938065984097</v>
      </c>
      <c r="AB420" s="17">
        <f t="shared" si="130"/>
        <v>3.804733727810651</v>
      </c>
      <c r="AC420" s="2" t="s">
        <v>75</v>
      </c>
      <c r="AD420" s="2" t="s">
        <v>23</v>
      </c>
      <c r="AE420" t="str">
        <f t="shared" si="131"/>
        <v>Books</v>
      </c>
      <c r="AF420" t="str">
        <f t="shared" si="132"/>
        <v>Books</v>
      </c>
      <c r="AG420" t="str" cm="1">
        <f t="array" ref="AG420">INDEX(AD:AD,ROW())</f>
        <v>Books</v>
      </c>
      <c r="AH420">
        <f t="shared" si="140"/>
        <v>23</v>
      </c>
      <c r="AI420" t="str">
        <f t="shared" si="133"/>
        <v>Books</v>
      </c>
      <c r="AK420">
        <f t="shared" si="134"/>
        <v>2023</v>
      </c>
      <c r="AL420">
        <f t="shared" si="135"/>
        <v>4</v>
      </c>
      <c r="AM420">
        <f t="shared" si="136"/>
        <v>14</v>
      </c>
      <c r="AN420">
        <f t="shared" si="137"/>
        <v>6</v>
      </c>
      <c r="AO420" t="str">
        <f t="shared" si="138"/>
        <v>Weekday</v>
      </c>
      <c r="AR420" s="20">
        <f t="shared" si="139"/>
        <v>0</v>
      </c>
    </row>
    <row r="421" spans="1:44" x14ac:dyDescent="0.35">
      <c r="A421" t="str">
        <f t="shared" si="121"/>
        <v>CUST0420</v>
      </c>
      <c r="B421" s="2" t="s">
        <v>686</v>
      </c>
      <c r="C421" s="4">
        <v>45343</v>
      </c>
      <c r="D421" s="2" t="s">
        <v>527</v>
      </c>
      <c r="E421" t="s">
        <v>5051</v>
      </c>
      <c r="F421" s="2" t="s">
        <v>13</v>
      </c>
      <c r="G421" s="2" t="s">
        <v>95</v>
      </c>
      <c r="H421" s="2">
        <v>1</v>
      </c>
      <c r="I421" s="19">
        <v>1377.52</v>
      </c>
      <c r="J421" s="2" t="s">
        <v>50</v>
      </c>
      <c r="K421" s="2" t="s">
        <v>16</v>
      </c>
      <c r="L421" s="2">
        <v>5</v>
      </c>
      <c r="M421" s="18">
        <f t="shared" si="122"/>
        <v>1377.52</v>
      </c>
      <c r="T421" t="str">
        <f t="shared" si="123"/>
        <v>Completed</v>
      </c>
      <c r="U421" t="str">
        <f t="shared" si="124"/>
        <v>Yes</v>
      </c>
      <c r="V421" t="str">
        <f t="shared" si="125"/>
        <v>No</v>
      </c>
      <c r="X421">
        <f t="shared" si="126"/>
        <v>619</v>
      </c>
      <c r="Y421">
        <f t="shared" si="127"/>
        <v>468</v>
      </c>
      <c r="Z421" s="18">
        <f t="shared" si="128"/>
        <v>1463424.4009529033</v>
      </c>
      <c r="AA421" s="18">
        <f t="shared" si="129"/>
        <v>118285.78776560788</v>
      </c>
      <c r="AB421" s="17">
        <f t="shared" si="130"/>
        <v>3.8140589569160999</v>
      </c>
      <c r="AC421" s="2" t="s">
        <v>95</v>
      </c>
      <c r="AD421" s="2" t="s">
        <v>13</v>
      </c>
      <c r="AE421" t="str">
        <f t="shared" si="131"/>
        <v>Home &amp; Kitchen</v>
      </c>
      <c r="AF421" t="str">
        <f t="shared" si="132"/>
        <v>Home &amp; Kitchen</v>
      </c>
      <c r="AG421" t="str" cm="1">
        <f t="array" ref="AG421">INDEX(AD:AD,ROW())</f>
        <v>Home &amp; Kitchen</v>
      </c>
      <c r="AH421">
        <f t="shared" si="140"/>
        <v>32</v>
      </c>
      <c r="AI421" t="str">
        <f t="shared" si="133"/>
        <v>Home &amp; Kitchen</v>
      </c>
      <c r="AK421">
        <f t="shared" si="134"/>
        <v>2024</v>
      </c>
      <c r="AL421">
        <f t="shared" si="135"/>
        <v>2</v>
      </c>
      <c r="AM421">
        <f t="shared" si="136"/>
        <v>21</v>
      </c>
      <c r="AN421">
        <f t="shared" si="137"/>
        <v>4</v>
      </c>
      <c r="AO421" t="str">
        <f t="shared" si="138"/>
        <v>Weekday</v>
      </c>
      <c r="AR421" s="20">
        <f t="shared" si="139"/>
        <v>0</v>
      </c>
    </row>
    <row r="422" spans="1:44" x14ac:dyDescent="0.35">
      <c r="A422" t="str">
        <f t="shared" si="121"/>
        <v>CUST0421</v>
      </c>
      <c r="B422" s="2" t="s">
        <v>687</v>
      </c>
      <c r="C422" s="4">
        <v>45629</v>
      </c>
      <c r="D422" s="2" t="s">
        <v>688</v>
      </c>
      <c r="E422" t="s">
        <v>5054</v>
      </c>
      <c r="F422" s="2" t="s">
        <v>19</v>
      </c>
      <c r="G422" s="2" t="s">
        <v>128</v>
      </c>
      <c r="H422" s="2">
        <v>1</v>
      </c>
      <c r="I422" s="19">
        <v>840.17</v>
      </c>
      <c r="J422" s="2" t="s">
        <v>5046</v>
      </c>
      <c r="K422" s="2" t="s">
        <v>103</v>
      </c>
      <c r="L422" s="2">
        <v>4</v>
      </c>
      <c r="M422" s="18">
        <f t="shared" si="122"/>
        <v>840.17</v>
      </c>
      <c r="T422" t="str">
        <f t="shared" si="123"/>
        <v>Lost Sale</v>
      </c>
      <c r="U422" t="str">
        <f t="shared" si="124"/>
        <v>No</v>
      </c>
      <c r="V422" t="str">
        <f t="shared" si="125"/>
        <v>Yes</v>
      </c>
      <c r="X422">
        <f t="shared" si="126"/>
        <v>558</v>
      </c>
      <c r="Y422">
        <f t="shared" si="127"/>
        <v>430</v>
      </c>
      <c r="Z422" s="18">
        <f t="shared" si="128"/>
        <v>2759712.3299794244</v>
      </c>
      <c r="AA422" s="18">
        <f t="shared" si="129"/>
        <v>330643.50635802455</v>
      </c>
      <c r="AB422" s="17">
        <f t="shared" si="130"/>
        <v>3.8641711229946525</v>
      </c>
      <c r="AC422" s="2" t="s">
        <v>128</v>
      </c>
      <c r="AD422" s="2" t="s">
        <v>19</v>
      </c>
      <c r="AE422" t="str">
        <f t="shared" si="131"/>
        <v>Electronics</v>
      </c>
      <c r="AF422" t="str">
        <f t="shared" si="132"/>
        <v>Electronics</v>
      </c>
      <c r="AG422" t="str" cm="1">
        <f t="array" ref="AG422">INDEX(AD:AD,ROW())</f>
        <v>Electronics</v>
      </c>
      <c r="AH422">
        <f t="shared" si="140"/>
        <v>48</v>
      </c>
      <c r="AI422" t="str">
        <f t="shared" si="133"/>
        <v>Electronics</v>
      </c>
      <c r="AK422">
        <f t="shared" si="134"/>
        <v>2024</v>
      </c>
      <c r="AL422">
        <f t="shared" si="135"/>
        <v>12</v>
      </c>
      <c r="AM422">
        <f t="shared" si="136"/>
        <v>3</v>
      </c>
      <c r="AN422">
        <f t="shared" si="137"/>
        <v>3</v>
      </c>
      <c r="AO422" t="str">
        <f t="shared" si="138"/>
        <v>Weekday</v>
      </c>
      <c r="AR422" s="20">
        <f t="shared" si="139"/>
        <v>1</v>
      </c>
    </row>
    <row r="423" spans="1:44" x14ac:dyDescent="0.35">
      <c r="A423" t="str">
        <f t="shared" si="121"/>
        <v>CUST0422</v>
      </c>
      <c r="B423" s="2" t="s">
        <v>689</v>
      </c>
      <c r="C423" s="4">
        <v>44928</v>
      </c>
      <c r="D423" s="2" t="s">
        <v>421</v>
      </c>
      <c r="E423" t="s">
        <v>5050</v>
      </c>
      <c r="F423" s="2" t="s">
        <v>29</v>
      </c>
      <c r="G423" s="2" t="s">
        <v>5041</v>
      </c>
      <c r="H423" s="2">
        <v>3</v>
      </c>
      <c r="I423" s="19">
        <v>1208.04</v>
      </c>
      <c r="J423" s="2" t="s">
        <v>5046</v>
      </c>
      <c r="K423" s="2" t="s">
        <v>16</v>
      </c>
      <c r="L423" s="2">
        <v>4</v>
      </c>
      <c r="M423" s="18">
        <f t="shared" si="122"/>
        <v>3624.12</v>
      </c>
      <c r="T423" t="str">
        <f t="shared" si="123"/>
        <v>Completed</v>
      </c>
      <c r="U423" t="str">
        <f t="shared" si="124"/>
        <v>Yes</v>
      </c>
      <c r="V423" t="str">
        <f t="shared" si="125"/>
        <v>No</v>
      </c>
      <c r="X423">
        <f t="shared" si="126"/>
        <v>589</v>
      </c>
      <c r="Y423">
        <f t="shared" si="127"/>
        <v>426</v>
      </c>
      <c r="Z423" s="18">
        <f t="shared" si="128"/>
        <v>1892867.2841657216</v>
      </c>
      <c r="AA423" s="18">
        <f t="shared" si="129"/>
        <v>199432.98236095349</v>
      </c>
      <c r="AB423" s="17">
        <f t="shared" si="130"/>
        <v>3.8949824970828471</v>
      </c>
      <c r="AC423" s="2" t="s">
        <v>5041</v>
      </c>
      <c r="AD423" s="2" t="s">
        <v>29</v>
      </c>
      <c r="AE423" t="str">
        <f t="shared" si="131"/>
        <v>Fashion</v>
      </c>
      <c r="AF423" t="str">
        <f t="shared" si="132"/>
        <v>Fashion</v>
      </c>
      <c r="AG423" t="str" cm="1">
        <f t="array" ref="AG423">INDEX(AD:AD,ROW())</f>
        <v>Fashion</v>
      </c>
      <c r="AH423">
        <f t="shared" si="140"/>
        <v>15</v>
      </c>
      <c r="AI423" t="str">
        <f t="shared" si="133"/>
        <v>Fashion</v>
      </c>
      <c r="AK423">
        <f t="shared" si="134"/>
        <v>2023</v>
      </c>
      <c r="AL423">
        <f t="shared" si="135"/>
        <v>1</v>
      </c>
      <c r="AM423">
        <f t="shared" si="136"/>
        <v>2</v>
      </c>
      <c r="AN423">
        <f t="shared" si="137"/>
        <v>2</v>
      </c>
      <c r="AO423" t="str">
        <f t="shared" si="138"/>
        <v>Weekday</v>
      </c>
      <c r="AR423" s="20">
        <f t="shared" si="139"/>
        <v>0</v>
      </c>
    </row>
    <row r="424" spans="1:44" x14ac:dyDescent="0.35">
      <c r="A424" t="str">
        <f t="shared" si="121"/>
        <v>CUST0423</v>
      </c>
      <c r="B424" s="2" t="s">
        <v>690</v>
      </c>
      <c r="C424" s="4">
        <v>45518</v>
      </c>
      <c r="D424" s="2" t="s">
        <v>691</v>
      </c>
      <c r="E424" t="s">
        <v>5051</v>
      </c>
      <c r="F424" s="2" t="s">
        <v>13</v>
      </c>
      <c r="G424" s="2" t="s">
        <v>14</v>
      </c>
      <c r="H424" s="2">
        <v>1</v>
      </c>
      <c r="I424" s="19">
        <v>1664.87</v>
      </c>
      <c r="J424" s="2" t="s">
        <v>5047</v>
      </c>
      <c r="K424" s="2" t="s">
        <v>16</v>
      </c>
      <c r="L424" s="2">
        <v>5</v>
      </c>
      <c r="M424" s="18">
        <f t="shared" si="122"/>
        <v>1664.87</v>
      </c>
      <c r="T424" t="str">
        <f t="shared" si="123"/>
        <v>Completed</v>
      </c>
      <c r="U424" t="str">
        <f t="shared" si="124"/>
        <v>Yes</v>
      </c>
      <c r="V424" t="str">
        <f t="shared" si="125"/>
        <v>No</v>
      </c>
      <c r="X424">
        <f t="shared" si="126"/>
        <v>619</v>
      </c>
      <c r="Y424">
        <f t="shared" si="127"/>
        <v>468</v>
      </c>
      <c r="Z424" s="18">
        <f t="shared" si="128"/>
        <v>1463424.4009529033</v>
      </c>
      <c r="AA424" s="18">
        <f t="shared" si="129"/>
        <v>118285.78776560788</v>
      </c>
      <c r="AB424" s="17">
        <f t="shared" si="130"/>
        <v>3.8140589569160999</v>
      </c>
      <c r="AC424" s="2" t="s">
        <v>14</v>
      </c>
      <c r="AD424" s="2" t="s">
        <v>13</v>
      </c>
      <c r="AE424" t="str">
        <f t="shared" si="131"/>
        <v>Home &amp; Kitchen</v>
      </c>
      <c r="AF424" t="str">
        <f t="shared" si="132"/>
        <v>Home &amp; Kitchen</v>
      </c>
      <c r="AG424" t="str" cm="1">
        <f t="array" ref="AG424">INDEX(AD:AD,ROW())</f>
        <v>Home &amp; Kitchen</v>
      </c>
      <c r="AH424">
        <f t="shared" si="140"/>
        <v>2</v>
      </c>
      <c r="AI424" t="str">
        <f t="shared" si="133"/>
        <v>Home &amp; Kitchen</v>
      </c>
      <c r="AK424">
        <f t="shared" si="134"/>
        <v>2024</v>
      </c>
      <c r="AL424">
        <f t="shared" si="135"/>
        <v>8</v>
      </c>
      <c r="AM424">
        <f t="shared" si="136"/>
        <v>14</v>
      </c>
      <c r="AN424">
        <f t="shared" si="137"/>
        <v>4</v>
      </c>
      <c r="AO424" t="str">
        <f t="shared" si="138"/>
        <v>Weekday</v>
      </c>
      <c r="AR424" s="20">
        <f t="shared" si="139"/>
        <v>0</v>
      </c>
    </row>
    <row r="425" spans="1:44" x14ac:dyDescent="0.35">
      <c r="A425" t="str">
        <f t="shared" si="121"/>
        <v>CUST0424</v>
      </c>
      <c r="B425" s="2" t="s">
        <v>692</v>
      </c>
      <c r="C425" s="4">
        <v>45348</v>
      </c>
      <c r="D425" s="2" t="s">
        <v>598</v>
      </c>
      <c r="E425" t="s">
        <v>5049</v>
      </c>
      <c r="F425" s="2" t="s">
        <v>42</v>
      </c>
      <c r="G425" s="2" t="s">
        <v>5044</v>
      </c>
      <c r="H425" s="2">
        <v>1</v>
      </c>
      <c r="I425" s="19">
        <v>666.29</v>
      </c>
      <c r="J425" s="2" t="s">
        <v>20</v>
      </c>
      <c r="K425" s="2" t="s">
        <v>16</v>
      </c>
      <c r="L425" s="2">
        <v>2</v>
      </c>
      <c r="M425" s="18">
        <f t="shared" si="122"/>
        <v>666.29</v>
      </c>
      <c r="T425" t="str">
        <f t="shared" si="123"/>
        <v>Completed</v>
      </c>
      <c r="U425" t="str">
        <f t="shared" si="124"/>
        <v>No</v>
      </c>
      <c r="V425" t="str">
        <f t="shared" si="125"/>
        <v>No</v>
      </c>
      <c r="X425">
        <f t="shared" si="126"/>
        <v>595</v>
      </c>
      <c r="Y425">
        <f t="shared" si="127"/>
        <v>444</v>
      </c>
      <c r="Z425" s="18">
        <f t="shared" si="128"/>
        <v>1098537.4901531704</v>
      </c>
      <c r="AA425" s="18">
        <f t="shared" si="129"/>
        <v>96724.388030634553</v>
      </c>
      <c r="AB425" s="17">
        <f t="shared" si="130"/>
        <v>3.9001122334455669</v>
      </c>
      <c r="AC425" s="2" t="s">
        <v>5044</v>
      </c>
      <c r="AD425" s="2" t="s">
        <v>42</v>
      </c>
      <c r="AE425" t="str">
        <f t="shared" si="131"/>
        <v>Beauty</v>
      </c>
      <c r="AF425" t="str">
        <f t="shared" si="132"/>
        <v>Beauty</v>
      </c>
      <c r="AG425" t="str" cm="1">
        <f t="array" ref="AG425">INDEX(AD:AD,ROW())</f>
        <v>Beauty</v>
      </c>
      <c r="AH425">
        <f t="shared" si="140"/>
        <v>64</v>
      </c>
      <c r="AI425" t="str">
        <f t="shared" si="133"/>
        <v>Beauty</v>
      </c>
      <c r="AK425">
        <f t="shared" si="134"/>
        <v>2024</v>
      </c>
      <c r="AL425">
        <f t="shared" si="135"/>
        <v>2</v>
      </c>
      <c r="AM425">
        <f t="shared" si="136"/>
        <v>26</v>
      </c>
      <c r="AN425">
        <f t="shared" si="137"/>
        <v>2</v>
      </c>
      <c r="AO425" t="str">
        <f t="shared" si="138"/>
        <v>Weekday</v>
      </c>
      <c r="AR425" s="20">
        <f t="shared" si="139"/>
        <v>0</v>
      </c>
    </row>
    <row r="426" spans="1:44" x14ac:dyDescent="0.35">
      <c r="A426" t="str">
        <f t="shared" si="121"/>
        <v>CUST0425</v>
      </c>
      <c r="B426" s="2" t="s">
        <v>693</v>
      </c>
      <c r="C426" s="4">
        <v>45748</v>
      </c>
      <c r="D426" s="2" t="s">
        <v>380</v>
      </c>
      <c r="E426" t="s">
        <v>5048</v>
      </c>
      <c r="F426" s="2" t="s">
        <v>13</v>
      </c>
      <c r="G426" s="2" t="s">
        <v>5045</v>
      </c>
      <c r="H426" s="2">
        <v>1</v>
      </c>
      <c r="I426" s="19">
        <v>152.4</v>
      </c>
      <c r="J426" s="2" t="s">
        <v>5047</v>
      </c>
      <c r="K426" s="2" t="s">
        <v>16</v>
      </c>
      <c r="L426" s="2">
        <v>5</v>
      </c>
      <c r="M426" s="18">
        <f t="shared" si="122"/>
        <v>152.4</v>
      </c>
      <c r="T426" t="str">
        <f t="shared" si="123"/>
        <v>Completed</v>
      </c>
      <c r="U426" t="str">
        <f t="shared" si="124"/>
        <v>No</v>
      </c>
      <c r="V426" t="str">
        <f t="shared" si="125"/>
        <v>No</v>
      </c>
      <c r="X426">
        <f t="shared" si="126"/>
        <v>590</v>
      </c>
      <c r="Y426">
        <f t="shared" si="127"/>
        <v>451</v>
      </c>
      <c r="Z426" s="18">
        <f t="shared" si="128"/>
        <v>1463424.4009529033</v>
      </c>
      <c r="AA426" s="18">
        <f t="shared" si="129"/>
        <v>118285.78776560788</v>
      </c>
      <c r="AB426" s="17">
        <f t="shared" si="130"/>
        <v>3.8140589569160999</v>
      </c>
      <c r="AC426" s="2" t="s">
        <v>5045</v>
      </c>
      <c r="AD426" s="2" t="s">
        <v>13</v>
      </c>
      <c r="AE426" t="str">
        <f t="shared" si="131"/>
        <v>Home &amp; Kitchen</v>
      </c>
      <c r="AF426" t="str">
        <f t="shared" si="132"/>
        <v>Home &amp; Kitchen</v>
      </c>
      <c r="AG426" t="str" cm="1">
        <f t="array" ref="AG426">INDEX(AD:AD,ROW())</f>
        <v>Home &amp; Kitchen</v>
      </c>
      <c r="AH426">
        <f t="shared" si="140"/>
        <v>76</v>
      </c>
      <c r="AI426" t="str">
        <f t="shared" si="133"/>
        <v>Home &amp; Kitchen</v>
      </c>
      <c r="AK426">
        <f t="shared" si="134"/>
        <v>2025</v>
      </c>
      <c r="AL426">
        <f t="shared" si="135"/>
        <v>4</v>
      </c>
      <c r="AM426">
        <f t="shared" si="136"/>
        <v>1</v>
      </c>
      <c r="AN426">
        <f t="shared" si="137"/>
        <v>3</v>
      </c>
      <c r="AO426" t="str">
        <f t="shared" si="138"/>
        <v>Weekday</v>
      </c>
      <c r="AR426" s="20">
        <f t="shared" si="139"/>
        <v>0</v>
      </c>
    </row>
    <row r="427" spans="1:44" x14ac:dyDescent="0.35">
      <c r="A427" t="str">
        <f t="shared" si="121"/>
        <v>CUST0426</v>
      </c>
      <c r="B427" s="2" t="s">
        <v>694</v>
      </c>
      <c r="C427" s="4">
        <v>45630</v>
      </c>
      <c r="D427" s="2" t="s">
        <v>207</v>
      </c>
      <c r="E427" t="s">
        <v>5055</v>
      </c>
      <c r="F427" s="2" t="s">
        <v>23</v>
      </c>
      <c r="G427" s="2" t="s">
        <v>65</v>
      </c>
      <c r="H427" s="2">
        <v>1</v>
      </c>
      <c r="I427" s="19">
        <v>263.93</v>
      </c>
      <c r="J427" s="2" t="s">
        <v>5046</v>
      </c>
      <c r="K427" s="2" t="s">
        <v>16</v>
      </c>
      <c r="L427" s="2">
        <v>4</v>
      </c>
      <c r="M427" s="18">
        <f t="shared" si="122"/>
        <v>263.93</v>
      </c>
      <c r="T427" t="str">
        <f t="shared" si="123"/>
        <v>Completed</v>
      </c>
      <c r="U427" t="str">
        <f t="shared" si="124"/>
        <v>No</v>
      </c>
      <c r="V427" t="str">
        <f t="shared" si="125"/>
        <v>No</v>
      </c>
      <c r="X427">
        <f t="shared" si="126"/>
        <v>567</v>
      </c>
      <c r="Y427">
        <f t="shared" si="127"/>
        <v>440</v>
      </c>
      <c r="Z427" s="18">
        <f t="shared" si="128"/>
        <v>594714.6477588166</v>
      </c>
      <c r="AA427" s="18">
        <f t="shared" si="129"/>
        <v>60882.938065984097</v>
      </c>
      <c r="AB427" s="17">
        <f t="shared" si="130"/>
        <v>3.804733727810651</v>
      </c>
      <c r="AC427" s="2" t="s">
        <v>65</v>
      </c>
      <c r="AD427" s="2" t="s">
        <v>23</v>
      </c>
      <c r="AE427" t="str">
        <f t="shared" si="131"/>
        <v>Books</v>
      </c>
      <c r="AF427" t="str">
        <f t="shared" si="132"/>
        <v>Books</v>
      </c>
      <c r="AG427" t="str" cm="1">
        <f t="array" ref="AG427">INDEX(AD:AD,ROW())</f>
        <v>Books</v>
      </c>
      <c r="AH427">
        <f t="shared" si="140"/>
        <v>19</v>
      </c>
      <c r="AI427" t="str">
        <f t="shared" si="133"/>
        <v>Books</v>
      </c>
      <c r="AK427">
        <f t="shared" si="134"/>
        <v>2024</v>
      </c>
      <c r="AL427">
        <f t="shared" si="135"/>
        <v>12</v>
      </c>
      <c r="AM427">
        <f t="shared" si="136"/>
        <v>4</v>
      </c>
      <c r="AN427">
        <f t="shared" si="137"/>
        <v>4</v>
      </c>
      <c r="AO427" t="str">
        <f t="shared" si="138"/>
        <v>Weekday</v>
      </c>
      <c r="AR427" s="20">
        <f t="shared" si="139"/>
        <v>0</v>
      </c>
    </row>
    <row r="428" spans="1:44" x14ac:dyDescent="0.35">
      <c r="A428" t="str">
        <f t="shared" si="121"/>
        <v>CUST0427</v>
      </c>
      <c r="B428" s="2" t="s">
        <v>695</v>
      </c>
      <c r="C428" s="4">
        <v>45754</v>
      </c>
      <c r="D428" s="2" t="s">
        <v>135</v>
      </c>
      <c r="E428" t="s">
        <v>5050</v>
      </c>
      <c r="F428" s="2" t="s">
        <v>23</v>
      </c>
      <c r="G428" s="2" t="s">
        <v>75</v>
      </c>
      <c r="H428" s="2">
        <v>2</v>
      </c>
      <c r="I428" s="19">
        <v>105.39</v>
      </c>
      <c r="J428" s="2" t="s">
        <v>50</v>
      </c>
      <c r="K428" s="2" t="s">
        <v>16</v>
      </c>
      <c r="L428" s="2">
        <v>4</v>
      </c>
      <c r="M428" s="18">
        <f t="shared" si="122"/>
        <v>210.78</v>
      </c>
      <c r="T428" t="str">
        <f t="shared" si="123"/>
        <v>Completed</v>
      </c>
      <c r="U428" t="str">
        <f t="shared" si="124"/>
        <v>No</v>
      </c>
      <c r="V428" t="str">
        <f t="shared" si="125"/>
        <v>No</v>
      </c>
      <c r="X428">
        <f t="shared" si="126"/>
        <v>589</v>
      </c>
      <c r="Y428">
        <f t="shared" si="127"/>
        <v>426</v>
      </c>
      <c r="Z428" s="18">
        <f t="shared" si="128"/>
        <v>594714.6477588166</v>
      </c>
      <c r="AA428" s="18">
        <f t="shared" si="129"/>
        <v>60882.938065984097</v>
      </c>
      <c r="AB428" s="17">
        <f t="shared" si="130"/>
        <v>3.804733727810651</v>
      </c>
      <c r="AC428" s="2" t="s">
        <v>75</v>
      </c>
      <c r="AD428" s="2" t="s">
        <v>23</v>
      </c>
      <c r="AE428" t="str">
        <f t="shared" si="131"/>
        <v>Books</v>
      </c>
      <c r="AF428" t="str">
        <f t="shared" si="132"/>
        <v>Books</v>
      </c>
      <c r="AG428" t="str" cm="1">
        <f t="array" ref="AG428">INDEX(AD:AD,ROW())</f>
        <v>Books</v>
      </c>
      <c r="AH428">
        <f t="shared" si="140"/>
        <v>23</v>
      </c>
      <c r="AI428" t="str">
        <f t="shared" si="133"/>
        <v>Books</v>
      </c>
      <c r="AK428">
        <f t="shared" si="134"/>
        <v>2025</v>
      </c>
      <c r="AL428">
        <f t="shared" si="135"/>
        <v>4</v>
      </c>
      <c r="AM428">
        <f t="shared" si="136"/>
        <v>7</v>
      </c>
      <c r="AN428">
        <f t="shared" si="137"/>
        <v>2</v>
      </c>
      <c r="AO428" t="str">
        <f t="shared" si="138"/>
        <v>Weekday</v>
      </c>
      <c r="AR428" s="20">
        <f t="shared" si="139"/>
        <v>0</v>
      </c>
    </row>
    <row r="429" spans="1:44" x14ac:dyDescent="0.35">
      <c r="A429" t="str">
        <f t="shared" si="121"/>
        <v>CUST0428</v>
      </c>
      <c r="B429" s="2" t="s">
        <v>696</v>
      </c>
      <c r="C429" s="4">
        <v>44958</v>
      </c>
      <c r="D429" s="2" t="s">
        <v>530</v>
      </c>
      <c r="E429" t="s">
        <v>5049</v>
      </c>
      <c r="F429" s="2" t="s">
        <v>42</v>
      </c>
      <c r="G429" s="2" t="s">
        <v>43</v>
      </c>
      <c r="H429" s="2">
        <v>1</v>
      </c>
      <c r="I429" s="19">
        <v>1052.68</v>
      </c>
      <c r="J429" s="2" t="s">
        <v>5046</v>
      </c>
      <c r="K429" s="2" t="s">
        <v>16</v>
      </c>
      <c r="L429" s="31"/>
      <c r="M429" s="18">
        <f t="shared" si="122"/>
        <v>1052.68</v>
      </c>
      <c r="T429" t="str">
        <f t="shared" si="123"/>
        <v>Completed</v>
      </c>
      <c r="U429" t="str">
        <f t="shared" si="124"/>
        <v>Yes</v>
      </c>
      <c r="V429" t="str">
        <f t="shared" si="125"/>
        <v>No</v>
      </c>
      <c r="X429">
        <f t="shared" si="126"/>
        <v>595</v>
      </c>
      <c r="Y429">
        <f t="shared" si="127"/>
        <v>444</v>
      </c>
      <c r="Z429" s="18">
        <f t="shared" si="128"/>
        <v>1098537.4901531704</v>
      </c>
      <c r="AA429" s="18">
        <f t="shared" si="129"/>
        <v>96724.388030634553</v>
      </c>
      <c r="AB429" s="17">
        <f t="shared" si="130"/>
        <v>3.9001122334455669</v>
      </c>
      <c r="AC429" s="2" t="s">
        <v>43</v>
      </c>
      <c r="AD429" s="2" t="s">
        <v>42</v>
      </c>
      <c r="AE429" t="str">
        <f t="shared" si="131"/>
        <v>Beauty</v>
      </c>
      <c r="AF429" t="str">
        <f t="shared" si="132"/>
        <v>Beauty</v>
      </c>
      <c r="AG429" t="str" cm="1">
        <f t="array" ref="AG429">INDEX(AD:AD,ROW())</f>
        <v>Beauty</v>
      </c>
      <c r="AH429">
        <f t="shared" si="140"/>
        <v>10</v>
      </c>
      <c r="AI429" t="str">
        <f t="shared" si="133"/>
        <v>Beauty</v>
      </c>
      <c r="AK429">
        <f t="shared" si="134"/>
        <v>2023</v>
      </c>
      <c r="AL429">
        <f t="shared" si="135"/>
        <v>2</v>
      </c>
      <c r="AM429">
        <f t="shared" si="136"/>
        <v>1</v>
      </c>
      <c r="AN429">
        <f t="shared" si="137"/>
        <v>4</v>
      </c>
      <c r="AO429" t="str">
        <f t="shared" si="138"/>
        <v>Weekday</v>
      </c>
      <c r="AR429" s="20">
        <f t="shared" si="139"/>
        <v>0</v>
      </c>
    </row>
    <row r="430" spans="1:44" x14ac:dyDescent="0.35">
      <c r="A430" t="str">
        <f t="shared" si="121"/>
        <v>CUST0429</v>
      </c>
      <c r="B430" s="2" t="s">
        <v>697</v>
      </c>
      <c r="C430" s="4">
        <v>45813</v>
      </c>
      <c r="D430" s="2" t="s">
        <v>698</v>
      </c>
      <c r="E430" t="s">
        <v>5049</v>
      </c>
      <c r="F430" s="2" t="s">
        <v>42</v>
      </c>
      <c r="G430" s="2" t="s">
        <v>5044</v>
      </c>
      <c r="H430" s="2">
        <v>2</v>
      </c>
      <c r="I430" s="19">
        <v>283.62</v>
      </c>
      <c r="J430" s="2" t="s">
        <v>20</v>
      </c>
      <c r="K430" s="2" t="s">
        <v>16</v>
      </c>
      <c r="L430" s="2">
        <v>4</v>
      </c>
      <c r="M430" s="18">
        <f t="shared" si="122"/>
        <v>567.24</v>
      </c>
      <c r="T430" t="str">
        <f t="shared" si="123"/>
        <v>Completed</v>
      </c>
      <c r="U430" t="str">
        <f t="shared" si="124"/>
        <v>No</v>
      </c>
      <c r="V430" t="str">
        <f t="shared" si="125"/>
        <v>No</v>
      </c>
      <c r="X430">
        <f t="shared" si="126"/>
        <v>595</v>
      </c>
      <c r="Y430">
        <f t="shared" si="127"/>
        <v>444</v>
      </c>
      <c r="Z430" s="18">
        <f t="shared" si="128"/>
        <v>1098537.4901531704</v>
      </c>
      <c r="AA430" s="18">
        <f t="shared" si="129"/>
        <v>96724.388030634553</v>
      </c>
      <c r="AB430" s="17">
        <f t="shared" si="130"/>
        <v>3.9001122334455669</v>
      </c>
      <c r="AC430" s="2" t="s">
        <v>5044</v>
      </c>
      <c r="AD430" s="2" t="s">
        <v>42</v>
      </c>
      <c r="AE430" t="str">
        <f t="shared" si="131"/>
        <v>Beauty</v>
      </c>
      <c r="AF430" t="str">
        <f t="shared" si="132"/>
        <v>Beauty</v>
      </c>
      <c r="AG430" t="str" cm="1">
        <f t="array" ref="AG430">INDEX(AD:AD,ROW())</f>
        <v>Beauty</v>
      </c>
      <c r="AH430">
        <f t="shared" si="140"/>
        <v>64</v>
      </c>
      <c r="AI430" t="str">
        <f t="shared" si="133"/>
        <v>Beauty</v>
      </c>
      <c r="AK430">
        <f t="shared" si="134"/>
        <v>2025</v>
      </c>
      <c r="AL430">
        <f t="shared" si="135"/>
        <v>6</v>
      </c>
      <c r="AM430">
        <f t="shared" si="136"/>
        <v>5</v>
      </c>
      <c r="AN430">
        <f t="shared" si="137"/>
        <v>5</v>
      </c>
      <c r="AO430" t="str">
        <f t="shared" si="138"/>
        <v>Weekday</v>
      </c>
      <c r="AR430" s="20">
        <f t="shared" si="139"/>
        <v>0</v>
      </c>
    </row>
    <row r="431" spans="1:44" x14ac:dyDescent="0.35">
      <c r="A431" t="str">
        <f t="shared" si="121"/>
        <v>CUST0430</v>
      </c>
      <c r="B431" s="2" t="s">
        <v>699</v>
      </c>
      <c r="C431" s="4">
        <v>44958</v>
      </c>
      <c r="D431" s="2" t="s">
        <v>39</v>
      </c>
      <c r="E431" t="s">
        <v>5053</v>
      </c>
      <c r="F431" s="2" t="s">
        <v>13</v>
      </c>
      <c r="G431" s="2" t="s">
        <v>34</v>
      </c>
      <c r="H431" s="2">
        <v>1</v>
      </c>
      <c r="I431" s="19">
        <v>794.98</v>
      </c>
      <c r="J431" s="2" t="s">
        <v>15</v>
      </c>
      <c r="K431" s="2" t="s">
        <v>16</v>
      </c>
      <c r="L431" s="2">
        <v>5</v>
      </c>
      <c r="M431" s="18">
        <f t="shared" si="122"/>
        <v>794.98</v>
      </c>
      <c r="T431" t="str">
        <f t="shared" si="123"/>
        <v>Completed</v>
      </c>
      <c r="U431" t="str">
        <f t="shared" si="124"/>
        <v>No</v>
      </c>
      <c r="V431" t="str">
        <f t="shared" si="125"/>
        <v>No</v>
      </c>
      <c r="X431">
        <f t="shared" si="126"/>
        <v>559</v>
      </c>
      <c r="Y431">
        <f t="shared" si="127"/>
        <v>408</v>
      </c>
      <c r="Z431" s="18">
        <f t="shared" si="128"/>
        <v>1463424.4009529033</v>
      </c>
      <c r="AA431" s="18">
        <f t="shared" si="129"/>
        <v>118285.78776560788</v>
      </c>
      <c r="AB431" s="17">
        <f t="shared" si="130"/>
        <v>3.8140589569160999</v>
      </c>
      <c r="AC431" s="2" t="s">
        <v>34</v>
      </c>
      <c r="AD431" s="2" t="s">
        <v>13</v>
      </c>
      <c r="AE431" t="str">
        <f t="shared" si="131"/>
        <v>Home &amp; Kitchen</v>
      </c>
      <c r="AF431" t="str">
        <f t="shared" si="132"/>
        <v>Home &amp; Kitchen</v>
      </c>
      <c r="AG431" t="str" cm="1">
        <f t="array" ref="AG431">INDEX(AD:AD,ROW())</f>
        <v>Home &amp; Kitchen</v>
      </c>
      <c r="AH431">
        <f t="shared" si="140"/>
        <v>7</v>
      </c>
      <c r="AI431" t="str">
        <f t="shared" si="133"/>
        <v>Home &amp; Kitchen</v>
      </c>
      <c r="AK431">
        <f t="shared" si="134"/>
        <v>2023</v>
      </c>
      <c r="AL431">
        <f t="shared" si="135"/>
        <v>2</v>
      </c>
      <c r="AM431">
        <f t="shared" si="136"/>
        <v>1</v>
      </c>
      <c r="AN431">
        <f t="shared" si="137"/>
        <v>4</v>
      </c>
      <c r="AO431" t="str">
        <f t="shared" si="138"/>
        <v>Weekday</v>
      </c>
      <c r="AR431" s="20">
        <f t="shared" si="139"/>
        <v>0</v>
      </c>
    </row>
    <row r="432" spans="1:44" x14ac:dyDescent="0.35">
      <c r="A432" t="str">
        <f t="shared" si="121"/>
        <v>CUST0431</v>
      </c>
      <c r="B432" s="2" t="s">
        <v>700</v>
      </c>
      <c r="C432" s="4">
        <v>45539</v>
      </c>
      <c r="D432" s="2" t="s">
        <v>110</v>
      </c>
      <c r="E432" t="s">
        <v>5051</v>
      </c>
      <c r="F432" s="2" t="s">
        <v>19</v>
      </c>
      <c r="G432" s="2" t="s">
        <v>5040</v>
      </c>
      <c r="H432" s="2">
        <v>1</v>
      </c>
      <c r="I432" s="19">
        <v>2936.3</v>
      </c>
      <c r="J432" s="2" t="s">
        <v>15</v>
      </c>
      <c r="K432" s="2" t="s">
        <v>16</v>
      </c>
      <c r="L432" s="2">
        <v>5</v>
      </c>
      <c r="M432" s="18">
        <f t="shared" si="122"/>
        <v>2936.3</v>
      </c>
      <c r="T432" t="str">
        <f t="shared" si="123"/>
        <v>Completed</v>
      </c>
      <c r="U432" t="str">
        <f t="shared" si="124"/>
        <v>Yes</v>
      </c>
      <c r="V432" t="str">
        <f t="shared" si="125"/>
        <v>No</v>
      </c>
      <c r="X432">
        <f t="shared" si="126"/>
        <v>619</v>
      </c>
      <c r="Y432">
        <f t="shared" si="127"/>
        <v>468</v>
      </c>
      <c r="Z432" s="18">
        <f t="shared" si="128"/>
        <v>2759712.3299794244</v>
      </c>
      <c r="AA432" s="18">
        <f t="shared" si="129"/>
        <v>330643.50635802455</v>
      </c>
      <c r="AB432" s="17">
        <f t="shared" si="130"/>
        <v>3.8641711229946525</v>
      </c>
      <c r="AC432" s="2" t="s">
        <v>5040</v>
      </c>
      <c r="AD432" s="2" t="s">
        <v>19</v>
      </c>
      <c r="AE432" t="str">
        <f t="shared" si="131"/>
        <v>Electronics</v>
      </c>
      <c r="AF432" t="str">
        <f t="shared" si="132"/>
        <v>Electronics</v>
      </c>
      <c r="AG432" t="str" cm="1">
        <f t="array" ref="AG432">INDEX(AD:AD,ROW())</f>
        <v>Electronics</v>
      </c>
      <c r="AH432">
        <f t="shared" si="140"/>
        <v>13</v>
      </c>
      <c r="AI432" t="str">
        <f t="shared" si="133"/>
        <v>Electronics</v>
      </c>
      <c r="AK432">
        <f t="shared" si="134"/>
        <v>2024</v>
      </c>
      <c r="AL432">
        <f t="shared" si="135"/>
        <v>9</v>
      </c>
      <c r="AM432">
        <f t="shared" si="136"/>
        <v>4</v>
      </c>
      <c r="AN432">
        <f t="shared" si="137"/>
        <v>4</v>
      </c>
      <c r="AO432" t="str">
        <f t="shared" si="138"/>
        <v>Weekday</v>
      </c>
      <c r="AR432" s="20">
        <f t="shared" si="139"/>
        <v>0</v>
      </c>
    </row>
    <row r="433" spans="1:44" x14ac:dyDescent="0.35">
      <c r="A433" t="str">
        <f t="shared" si="121"/>
        <v>CUST0432</v>
      </c>
      <c r="B433" s="2" t="s">
        <v>701</v>
      </c>
      <c r="C433" s="4">
        <v>45150</v>
      </c>
      <c r="D433" s="2" t="s">
        <v>660</v>
      </c>
      <c r="E433" t="s">
        <v>5048</v>
      </c>
      <c r="F433" s="2" t="s">
        <v>19</v>
      </c>
      <c r="G433" s="2" t="s">
        <v>5039</v>
      </c>
      <c r="H433" s="2">
        <v>1</v>
      </c>
      <c r="I433" s="19">
        <v>2573.5700000000002</v>
      </c>
      <c r="J433" s="2" t="s">
        <v>50</v>
      </c>
      <c r="K433" s="2" t="s">
        <v>16</v>
      </c>
      <c r="L433" s="2">
        <v>4</v>
      </c>
      <c r="M433" s="18">
        <f t="shared" si="122"/>
        <v>2573.5700000000002</v>
      </c>
      <c r="T433" t="str">
        <f t="shared" si="123"/>
        <v>Completed</v>
      </c>
      <c r="U433" t="str">
        <f t="shared" si="124"/>
        <v>Yes</v>
      </c>
      <c r="V433" t="str">
        <f t="shared" si="125"/>
        <v>No</v>
      </c>
      <c r="X433">
        <f t="shared" si="126"/>
        <v>590</v>
      </c>
      <c r="Y433">
        <f t="shared" si="127"/>
        <v>451</v>
      </c>
      <c r="Z433" s="18">
        <f t="shared" si="128"/>
        <v>2759712.3299794244</v>
      </c>
      <c r="AA433" s="18">
        <f t="shared" si="129"/>
        <v>330643.50635802455</v>
      </c>
      <c r="AB433" s="17">
        <f t="shared" si="130"/>
        <v>3.8641711229946525</v>
      </c>
      <c r="AC433" s="2" t="s">
        <v>5039</v>
      </c>
      <c r="AD433" s="2" t="s">
        <v>19</v>
      </c>
      <c r="AE433" t="str">
        <f t="shared" si="131"/>
        <v>Electronics</v>
      </c>
      <c r="AF433" t="str">
        <f t="shared" si="132"/>
        <v>Electronics</v>
      </c>
      <c r="AG433" t="str" cm="1">
        <f t="array" ref="AG433">INDEX(AD:AD,ROW())</f>
        <v>Electronics</v>
      </c>
      <c r="AH433">
        <f t="shared" si="140"/>
        <v>3</v>
      </c>
      <c r="AI433" t="str">
        <f t="shared" si="133"/>
        <v>Electronics</v>
      </c>
      <c r="AK433">
        <f t="shared" si="134"/>
        <v>2023</v>
      </c>
      <c r="AL433">
        <f t="shared" si="135"/>
        <v>8</v>
      </c>
      <c r="AM433">
        <f t="shared" si="136"/>
        <v>12</v>
      </c>
      <c r="AN433">
        <f t="shared" si="137"/>
        <v>7</v>
      </c>
      <c r="AO433" t="str">
        <f t="shared" si="138"/>
        <v>Weekend</v>
      </c>
      <c r="AR433" s="20">
        <f t="shared" si="139"/>
        <v>0</v>
      </c>
    </row>
    <row r="434" spans="1:44" x14ac:dyDescent="0.35">
      <c r="A434" t="str">
        <f t="shared" si="121"/>
        <v>CUST0433</v>
      </c>
      <c r="B434" s="2" t="s">
        <v>702</v>
      </c>
      <c r="C434" s="4">
        <v>45748</v>
      </c>
      <c r="D434" s="2" t="s">
        <v>304</v>
      </c>
      <c r="E434" t="s">
        <v>5052</v>
      </c>
      <c r="F434" s="2" t="s">
        <v>42</v>
      </c>
      <c r="G434" s="2" t="s">
        <v>43</v>
      </c>
      <c r="H434" s="2">
        <v>1</v>
      </c>
      <c r="I434" s="19">
        <v>1452.18</v>
      </c>
      <c r="J434" s="2" t="s">
        <v>15</v>
      </c>
      <c r="K434" s="2" t="s">
        <v>16</v>
      </c>
      <c r="L434" s="2">
        <v>5</v>
      </c>
      <c r="M434" s="18">
        <f t="shared" si="122"/>
        <v>1452.18</v>
      </c>
      <c r="T434" t="str">
        <f t="shared" si="123"/>
        <v>Completed</v>
      </c>
      <c r="U434" t="str">
        <f t="shared" si="124"/>
        <v>Yes</v>
      </c>
      <c r="V434" t="str">
        <f t="shared" si="125"/>
        <v>No</v>
      </c>
      <c r="X434">
        <f t="shared" si="126"/>
        <v>573</v>
      </c>
      <c r="Y434">
        <f t="shared" si="127"/>
        <v>450</v>
      </c>
      <c r="Z434" s="18">
        <f t="shared" si="128"/>
        <v>1098537.4901531704</v>
      </c>
      <c r="AA434" s="18">
        <f t="shared" si="129"/>
        <v>96724.388030634553</v>
      </c>
      <c r="AB434" s="17">
        <f t="shared" si="130"/>
        <v>3.9001122334455669</v>
      </c>
      <c r="AC434" s="2" t="s">
        <v>43</v>
      </c>
      <c r="AD434" s="2" t="s">
        <v>42</v>
      </c>
      <c r="AE434" t="str">
        <f t="shared" si="131"/>
        <v>Beauty</v>
      </c>
      <c r="AF434" t="str">
        <f t="shared" si="132"/>
        <v>Beauty</v>
      </c>
      <c r="AG434" t="str" cm="1">
        <f t="array" ref="AG434">INDEX(AD:AD,ROW())</f>
        <v>Beauty</v>
      </c>
      <c r="AH434">
        <f t="shared" si="140"/>
        <v>10</v>
      </c>
      <c r="AI434" t="str">
        <f t="shared" si="133"/>
        <v>Beauty</v>
      </c>
      <c r="AK434">
        <f t="shared" si="134"/>
        <v>2025</v>
      </c>
      <c r="AL434">
        <f t="shared" si="135"/>
        <v>4</v>
      </c>
      <c r="AM434">
        <f t="shared" si="136"/>
        <v>1</v>
      </c>
      <c r="AN434">
        <f t="shared" si="137"/>
        <v>3</v>
      </c>
      <c r="AO434" t="str">
        <f t="shared" si="138"/>
        <v>Weekday</v>
      </c>
      <c r="AR434" s="20">
        <f t="shared" si="139"/>
        <v>0</v>
      </c>
    </row>
    <row r="435" spans="1:44" x14ac:dyDescent="0.35">
      <c r="A435" t="str">
        <f t="shared" si="121"/>
        <v>CUST0434</v>
      </c>
      <c r="B435" s="2" t="s">
        <v>703</v>
      </c>
      <c r="C435" s="4">
        <v>45535</v>
      </c>
      <c r="D435" s="2" t="s">
        <v>116</v>
      </c>
      <c r="E435" t="s">
        <v>5049</v>
      </c>
      <c r="F435" s="2" t="s">
        <v>13</v>
      </c>
      <c r="G435" s="2" t="s">
        <v>34</v>
      </c>
      <c r="H435" s="2">
        <v>2</v>
      </c>
      <c r="I435" s="19">
        <v>1927.04</v>
      </c>
      <c r="J435" s="2" t="s">
        <v>5046</v>
      </c>
      <c r="K435" s="2" t="s">
        <v>16</v>
      </c>
      <c r="L435" s="2">
        <v>5</v>
      </c>
      <c r="M435" s="18">
        <f t="shared" si="122"/>
        <v>3854.08</v>
      </c>
      <c r="T435" t="str">
        <f t="shared" si="123"/>
        <v>Completed</v>
      </c>
      <c r="U435" t="str">
        <f t="shared" si="124"/>
        <v>Yes</v>
      </c>
      <c r="V435" t="str">
        <f t="shared" si="125"/>
        <v>No</v>
      </c>
      <c r="X435">
        <f t="shared" si="126"/>
        <v>595</v>
      </c>
      <c r="Y435">
        <f t="shared" si="127"/>
        <v>444</v>
      </c>
      <c r="Z435" s="18">
        <f t="shared" si="128"/>
        <v>1463424.4009529033</v>
      </c>
      <c r="AA435" s="18">
        <f t="shared" si="129"/>
        <v>118285.78776560788</v>
      </c>
      <c r="AB435" s="17">
        <f t="shared" si="130"/>
        <v>3.8140589569160999</v>
      </c>
      <c r="AC435" s="2" t="s">
        <v>34</v>
      </c>
      <c r="AD435" s="2" t="s">
        <v>13</v>
      </c>
      <c r="AE435" t="str">
        <f t="shared" si="131"/>
        <v>Home &amp; Kitchen</v>
      </c>
      <c r="AF435" t="str">
        <f t="shared" si="132"/>
        <v>Home &amp; Kitchen</v>
      </c>
      <c r="AG435" t="str" cm="1">
        <f t="array" ref="AG435">INDEX(AD:AD,ROW())</f>
        <v>Home &amp; Kitchen</v>
      </c>
      <c r="AH435">
        <f t="shared" si="140"/>
        <v>7</v>
      </c>
      <c r="AI435" t="str">
        <f t="shared" si="133"/>
        <v>Home &amp; Kitchen</v>
      </c>
      <c r="AK435">
        <f t="shared" si="134"/>
        <v>2024</v>
      </c>
      <c r="AL435">
        <f t="shared" si="135"/>
        <v>8</v>
      </c>
      <c r="AM435">
        <f t="shared" si="136"/>
        <v>31</v>
      </c>
      <c r="AN435">
        <f t="shared" si="137"/>
        <v>7</v>
      </c>
      <c r="AO435" t="str">
        <f t="shared" si="138"/>
        <v>Weekend</v>
      </c>
      <c r="AR435" s="20">
        <f t="shared" si="139"/>
        <v>0</v>
      </c>
    </row>
    <row r="436" spans="1:44" x14ac:dyDescent="0.35">
      <c r="A436" t="str">
        <f t="shared" si="121"/>
        <v>CUST0435</v>
      </c>
      <c r="B436" s="2" t="s">
        <v>704</v>
      </c>
      <c r="C436" s="4">
        <v>45661</v>
      </c>
      <c r="D436" s="2" t="s">
        <v>333</v>
      </c>
      <c r="E436" t="s">
        <v>5052</v>
      </c>
      <c r="F436" s="2" t="s">
        <v>23</v>
      </c>
      <c r="G436" s="2" t="s">
        <v>68</v>
      </c>
      <c r="H436" s="2">
        <v>1</v>
      </c>
      <c r="I436" s="19">
        <v>334.68</v>
      </c>
      <c r="J436" s="2" t="s">
        <v>5047</v>
      </c>
      <c r="K436" s="2" t="s">
        <v>16</v>
      </c>
      <c r="L436" s="2">
        <v>4</v>
      </c>
      <c r="M436" s="18">
        <f t="shared" si="122"/>
        <v>334.68</v>
      </c>
      <c r="T436" t="str">
        <f t="shared" si="123"/>
        <v>Completed</v>
      </c>
      <c r="U436" t="str">
        <f t="shared" si="124"/>
        <v>No</v>
      </c>
      <c r="V436" t="str">
        <f t="shared" si="125"/>
        <v>No</v>
      </c>
      <c r="X436">
        <f t="shared" si="126"/>
        <v>573</v>
      </c>
      <c r="Y436">
        <f t="shared" si="127"/>
        <v>450</v>
      </c>
      <c r="Z436" s="18">
        <f t="shared" si="128"/>
        <v>594714.6477588166</v>
      </c>
      <c r="AA436" s="18">
        <f t="shared" si="129"/>
        <v>60882.938065984097</v>
      </c>
      <c r="AB436" s="17">
        <f t="shared" si="130"/>
        <v>3.804733727810651</v>
      </c>
      <c r="AC436" s="2" t="s">
        <v>68</v>
      </c>
      <c r="AD436" s="2" t="s">
        <v>23</v>
      </c>
      <c r="AE436" t="str">
        <f t="shared" si="131"/>
        <v>Books</v>
      </c>
      <c r="AF436" t="str">
        <f t="shared" si="132"/>
        <v>Books</v>
      </c>
      <c r="AG436" t="str" cm="1">
        <f t="array" ref="AG436">INDEX(AD:AD,ROW())</f>
        <v>Books</v>
      </c>
      <c r="AH436">
        <f t="shared" si="140"/>
        <v>20</v>
      </c>
      <c r="AI436" t="str">
        <f t="shared" si="133"/>
        <v>Books</v>
      </c>
      <c r="AK436">
        <f t="shared" si="134"/>
        <v>2025</v>
      </c>
      <c r="AL436">
        <f t="shared" si="135"/>
        <v>1</v>
      </c>
      <c r="AM436">
        <f t="shared" si="136"/>
        <v>4</v>
      </c>
      <c r="AN436">
        <f t="shared" si="137"/>
        <v>7</v>
      </c>
      <c r="AO436" t="str">
        <f t="shared" si="138"/>
        <v>Weekend</v>
      </c>
      <c r="AR436" s="20">
        <f t="shared" si="139"/>
        <v>0</v>
      </c>
    </row>
    <row r="437" spans="1:44" x14ac:dyDescent="0.35">
      <c r="A437" t="str">
        <f t="shared" si="121"/>
        <v>CUST0436</v>
      </c>
      <c r="B437" s="2" t="s">
        <v>705</v>
      </c>
      <c r="C437" s="4">
        <v>45046</v>
      </c>
      <c r="D437" s="2" t="s">
        <v>547</v>
      </c>
      <c r="E437" t="s">
        <v>5055</v>
      </c>
      <c r="F437" s="2" t="s">
        <v>13</v>
      </c>
      <c r="G437" s="2" t="s">
        <v>34</v>
      </c>
      <c r="H437" s="2">
        <v>2</v>
      </c>
      <c r="I437" s="19">
        <v>1210.0899999999999</v>
      </c>
      <c r="J437" s="2" t="s">
        <v>5047</v>
      </c>
      <c r="K437" s="2" t="s">
        <v>16</v>
      </c>
      <c r="L437" s="2">
        <v>2</v>
      </c>
      <c r="M437" s="18">
        <f t="shared" si="122"/>
        <v>2420.1799999999998</v>
      </c>
      <c r="T437" t="str">
        <f t="shared" si="123"/>
        <v>Completed</v>
      </c>
      <c r="U437" t="str">
        <f t="shared" si="124"/>
        <v>Yes</v>
      </c>
      <c r="V437" t="str">
        <f t="shared" si="125"/>
        <v>No</v>
      </c>
      <c r="X437">
        <f t="shared" si="126"/>
        <v>567</v>
      </c>
      <c r="Y437">
        <f t="shared" si="127"/>
        <v>440</v>
      </c>
      <c r="Z437" s="18">
        <f t="shared" si="128"/>
        <v>1463424.4009529033</v>
      </c>
      <c r="AA437" s="18">
        <f t="shared" si="129"/>
        <v>118285.78776560788</v>
      </c>
      <c r="AB437" s="17">
        <f t="shared" si="130"/>
        <v>3.8140589569160999</v>
      </c>
      <c r="AC437" s="2" t="s">
        <v>34</v>
      </c>
      <c r="AD437" s="2" t="s">
        <v>13</v>
      </c>
      <c r="AE437" t="str">
        <f t="shared" si="131"/>
        <v>Home &amp; Kitchen</v>
      </c>
      <c r="AF437" t="str">
        <f t="shared" si="132"/>
        <v>Home &amp; Kitchen</v>
      </c>
      <c r="AG437" t="str" cm="1">
        <f t="array" ref="AG437">INDEX(AD:AD,ROW())</f>
        <v>Home &amp; Kitchen</v>
      </c>
      <c r="AH437">
        <f t="shared" si="140"/>
        <v>7</v>
      </c>
      <c r="AI437" t="str">
        <f t="shared" si="133"/>
        <v>Home &amp; Kitchen</v>
      </c>
      <c r="AK437">
        <f t="shared" si="134"/>
        <v>2023</v>
      </c>
      <c r="AL437">
        <f t="shared" si="135"/>
        <v>4</v>
      </c>
      <c r="AM437">
        <f t="shared" si="136"/>
        <v>30</v>
      </c>
      <c r="AN437">
        <f t="shared" si="137"/>
        <v>1</v>
      </c>
      <c r="AO437" t="str">
        <f t="shared" si="138"/>
        <v>Weekend</v>
      </c>
      <c r="AR437" s="20">
        <f t="shared" si="139"/>
        <v>0</v>
      </c>
    </row>
    <row r="438" spans="1:44" x14ac:dyDescent="0.35">
      <c r="A438" t="str">
        <f t="shared" si="121"/>
        <v>CUST0437</v>
      </c>
      <c r="B438" s="2" t="s">
        <v>706</v>
      </c>
      <c r="C438" s="4">
        <v>45632</v>
      </c>
      <c r="D438" s="2" t="s">
        <v>707</v>
      </c>
      <c r="E438" t="s">
        <v>5051</v>
      </c>
      <c r="F438" s="2" t="s">
        <v>19</v>
      </c>
      <c r="G438" s="2" t="s">
        <v>5040</v>
      </c>
      <c r="H438" s="2">
        <v>1</v>
      </c>
      <c r="I438" s="19">
        <v>472.08</v>
      </c>
      <c r="J438" s="2" t="s">
        <v>5047</v>
      </c>
      <c r="K438" s="2" t="s">
        <v>16</v>
      </c>
      <c r="L438" s="2">
        <v>3</v>
      </c>
      <c r="M438" s="18">
        <f t="shared" si="122"/>
        <v>472.08</v>
      </c>
      <c r="T438" t="str">
        <f t="shared" si="123"/>
        <v>Completed</v>
      </c>
      <c r="U438" t="str">
        <f t="shared" si="124"/>
        <v>No</v>
      </c>
      <c r="V438" t="str">
        <f t="shared" si="125"/>
        <v>No</v>
      </c>
      <c r="X438">
        <f t="shared" si="126"/>
        <v>619</v>
      </c>
      <c r="Y438">
        <f t="shared" si="127"/>
        <v>468</v>
      </c>
      <c r="Z438" s="18">
        <f t="shared" si="128"/>
        <v>2759712.3299794244</v>
      </c>
      <c r="AA438" s="18">
        <f t="shared" si="129"/>
        <v>330643.50635802455</v>
      </c>
      <c r="AB438" s="17">
        <f t="shared" si="130"/>
        <v>3.8641711229946525</v>
      </c>
      <c r="AC438" s="2" t="s">
        <v>5040</v>
      </c>
      <c r="AD438" s="2" t="s">
        <v>19</v>
      </c>
      <c r="AE438" t="str">
        <f t="shared" si="131"/>
        <v>Electronics</v>
      </c>
      <c r="AF438" t="str">
        <f t="shared" si="132"/>
        <v>Electronics</v>
      </c>
      <c r="AG438" t="str" cm="1">
        <f t="array" ref="AG438">INDEX(AD:AD,ROW())</f>
        <v>Electronics</v>
      </c>
      <c r="AH438">
        <f t="shared" si="140"/>
        <v>13</v>
      </c>
      <c r="AI438" t="str">
        <f t="shared" si="133"/>
        <v>Electronics</v>
      </c>
      <c r="AK438">
        <f t="shared" si="134"/>
        <v>2024</v>
      </c>
      <c r="AL438">
        <f t="shared" si="135"/>
        <v>12</v>
      </c>
      <c r="AM438">
        <f t="shared" si="136"/>
        <v>6</v>
      </c>
      <c r="AN438">
        <f t="shared" si="137"/>
        <v>6</v>
      </c>
      <c r="AO438" t="str">
        <f t="shared" si="138"/>
        <v>Weekday</v>
      </c>
      <c r="AR438" s="20">
        <f t="shared" si="139"/>
        <v>0</v>
      </c>
    </row>
    <row r="439" spans="1:44" x14ac:dyDescent="0.35">
      <c r="A439" t="str">
        <f t="shared" si="121"/>
        <v>CUST0438</v>
      </c>
      <c r="B439" s="2" t="s">
        <v>708</v>
      </c>
      <c r="C439" s="4">
        <v>45378</v>
      </c>
      <c r="D439" s="2" t="s">
        <v>667</v>
      </c>
      <c r="E439" t="s">
        <v>5056</v>
      </c>
      <c r="F439" s="2" t="s">
        <v>13</v>
      </c>
      <c r="G439" s="2" t="s">
        <v>34</v>
      </c>
      <c r="H439" s="2">
        <v>1</v>
      </c>
      <c r="I439" s="19">
        <v>635.47</v>
      </c>
      <c r="J439" s="2" t="s">
        <v>20</v>
      </c>
      <c r="K439" s="2" t="s">
        <v>16</v>
      </c>
      <c r="L439" s="2">
        <v>3</v>
      </c>
      <c r="M439" s="18">
        <f t="shared" si="122"/>
        <v>635.47</v>
      </c>
      <c r="T439" t="str">
        <f t="shared" si="123"/>
        <v>Completed</v>
      </c>
      <c r="U439" t="str">
        <f t="shared" si="124"/>
        <v>No</v>
      </c>
      <c r="V439" t="str">
        <f t="shared" si="125"/>
        <v>No</v>
      </c>
      <c r="X439">
        <f t="shared" si="126"/>
        <v>50</v>
      </c>
      <c r="Y439">
        <f t="shared" si="127"/>
        <v>37</v>
      </c>
      <c r="Z439" s="18">
        <f t="shared" si="128"/>
        <v>1463424.4009529033</v>
      </c>
      <c r="AA439" s="18">
        <f t="shared" si="129"/>
        <v>118285.78776560788</v>
      </c>
      <c r="AB439" s="17">
        <f t="shared" si="130"/>
        <v>3.8140589569160999</v>
      </c>
      <c r="AC439" s="2" t="s">
        <v>34</v>
      </c>
      <c r="AD439" s="2" t="s">
        <v>13</v>
      </c>
      <c r="AE439" t="str">
        <f t="shared" si="131"/>
        <v>Home &amp; Kitchen</v>
      </c>
      <c r="AF439" t="str">
        <f t="shared" si="132"/>
        <v>Home &amp; Kitchen</v>
      </c>
      <c r="AG439" t="str" cm="1">
        <f t="array" ref="AG439">INDEX(AD:AD,ROW())</f>
        <v>Home &amp; Kitchen</v>
      </c>
      <c r="AH439">
        <f t="shared" si="140"/>
        <v>7</v>
      </c>
      <c r="AI439" t="str">
        <f t="shared" si="133"/>
        <v>Home &amp; Kitchen</v>
      </c>
      <c r="AK439">
        <f t="shared" si="134"/>
        <v>2024</v>
      </c>
      <c r="AL439">
        <f t="shared" si="135"/>
        <v>3</v>
      </c>
      <c r="AM439">
        <f t="shared" si="136"/>
        <v>27</v>
      </c>
      <c r="AN439">
        <f t="shared" si="137"/>
        <v>4</v>
      </c>
      <c r="AO439" t="str">
        <f t="shared" si="138"/>
        <v>Weekday</v>
      </c>
      <c r="AR439" s="20">
        <f t="shared" si="139"/>
        <v>0</v>
      </c>
    </row>
    <row r="440" spans="1:44" x14ac:dyDescent="0.35">
      <c r="A440" t="str">
        <f t="shared" si="121"/>
        <v>CUST0439</v>
      </c>
      <c r="B440" s="2" t="s">
        <v>709</v>
      </c>
      <c r="C440" s="4">
        <v>45805</v>
      </c>
      <c r="D440" s="2" t="s">
        <v>353</v>
      </c>
      <c r="E440" t="s">
        <v>5050</v>
      </c>
      <c r="F440" s="2" t="s">
        <v>23</v>
      </c>
      <c r="G440" s="2" t="s">
        <v>75</v>
      </c>
      <c r="H440" s="2">
        <v>1</v>
      </c>
      <c r="I440" s="19">
        <v>111.63</v>
      </c>
      <c r="J440" s="2" t="s">
        <v>5047</v>
      </c>
      <c r="K440" s="2" t="s">
        <v>16</v>
      </c>
      <c r="L440" s="2">
        <v>5</v>
      </c>
      <c r="M440" s="18">
        <f t="shared" si="122"/>
        <v>111.63</v>
      </c>
      <c r="T440" t="str">
        <f t="shared" si="123"/>
        <v>Completed</v>
      </c>
      <c r="U440" t="str">
        <f t="shared" si="124"/>
        <v>No</v>
      </c>
      <c r="V440" t="str">
        <f t="shared" si="125"/>
        <v>No</v>
      </c>
      <c r="X440">
        <f t="shared" si="126"/>
        <v>589</v>
      </c>
      <c r="Y440">
        <f t="shared" si="127"/>
        <v>426</v>
      </c>
      <c r="Z440" s="18">
        <f t="shared" si="128"/>
        <v>594714.6477588166</v>
      </c>
      <c r="AA440" s="18">
        <f t="shared" si="129"/>
        <v>60882.938065984097</v>
      </c>
      <c r="AB440" s="17">
        <f t="shared" si="130"/>
        <v>3.804733727810651</v>
      </c>
      <c r="AC440" s="2" t="s">
        <v>75</v>
      </c>
      <c r="AD440" s="2" t="s">
        <v>23</v>
      </c>
      <c r="AE440" t="str">
        <f t="shared" si="131"/>
        <v>Books</v>
      </c>
      <c r="AF440" t="str">
        <f t="shared" si="132"/>
        <v>Books</v>
      </c>
      <c r="AG440" t="str" cm="1">
        <f t="array" ref="AG440">INDEX(AD:AD,ROW())</f>
        <v>Books</v>
      </c>
      <c r="AH440">
        <f t="shared" si="140"/>
        <v>23</v>
      </c>
      <c r="AI440" t="str">
        <f t="shared" si="133"/>
        <v>Books</v>
      </c>
      <c r="AK440">
        <f t="shared" si="134"/>
        <v>2025</v>
      </c>
      <c r="AL440">
        <f t="shared" si="135"/>
        <v>5</v>
      </c>
      <c r="AM440">
        <f t="shared" si="136"/>
        <v>28</v>
      </c>
      <c r="AN440">
        <f t="shared" si="137"/>
        <v>4</v>
      </c>
      <c r="AO440" t="str">
        <f t="shared" si="138"/>
        <v>Weekday</v>
      </c>
      <c r="AR440" s="20">
        <f t="shared" si="139"/>
        <v>0</v>
      </c>
    </row>
    <row r="441" spans="1:44" x14ac:dyDescent="0.35">
      <c r="A441" t="str">
        <f t="shared" si="121"/>
        <v>CUST0440</v>
      </c>
      <c r="B441" s="2" t="s">
        <v>710</v>
      </c>
      <c r="C441" s="4">
        <v>45570</v>
      </c>
      <c r="D441" s="2" t="s">
        <v>374</v>
      </c>
      <c r="E441" t="s">
        <v>5051</v>
      </c>
      <c r="F441" s="2" t="s">
        <v>23</v>
      </c>
      <c r="G441" s="2" t="s">
        <v>65</v>
      </c>
      <c r="H441" s="2">
        <v>2</v>
      </c>
      <c r="I441" s="19">
        <v>512.61</v>
      </c>
      <c r="J441" s="2" t="s">
        <v>5047</v>
      </c>
      <c r="K441" s="2" t="s">
        <v>16</v>
      </c>
      <c r="L441" s="2">
        <v>5</v>
      </c>
      <c r="M441" s="18">
        <f t="shared" si="122"/>
        <v>1025.22</v>
      </c>
      <c r="T441" t="str">
        <f t="shared" si="123"/>
        <v>Completed</v>
      </c>
      <c r="U441" t="str">
        <f t="shared" si="124"/>
        <v>Yes</v>
      </c>
      <c r="V441" t="str">
        <f t="shared" si="125"/>
        <v>No</v>
      </c>
      <c r="X441">
        <f t="shared" si="126"/>
        <v>619</v>
      </c>
      <c r="Y441">
        <f t="shared" si="127"/>
        <v>468</v>
      </c>
      <c r="Z441" s="18">
        <f t="shared" si="128"/>
        <v>594714.6477588166</v>
      </c>
      <c r="AA441" s="18">
        <f t="shared" si="129"/>
        <v>60882.938065984097</v>
      </c>
      <c r="AB441" s="17">
        <f t="shared" si="130"/>
        <v>3.804733727810651</v>
      </c>
      <c r="AC441" s="2" t="s">
        <v>65</v>
      </c>
      <c r="AD441" s="2" t="s">
        <v>23</v>
      </c>
      <c r="AE441" t="str">
        <f t="shared" si="131"/>
        <v>Books</v>
      </c>
      <c r="AF441" t="str">
        <f t="shared" si="132"/>
        <v>Books</v>
      </c>
      <c r="AG441" t="str" cm="1">
        <f t="array" ref="AG441">INDEX(AD:AD,ROW())</f>
        <v>Books</v>
      </c>
      <c r="AH441">
        <f t="shared" si="140"/>
        <v>19</v>
      </c>
      <c r="AI441" t="str">
        <f t="shared" si="133"/>
        <v>Books</v>
      </c>
      <c r="AK441">
        <f t="shared" si="134"/>
        <v>2024</v>
      </c>
      <c r="AL441">
        <f t="shared" si="135"/>
        <v>10</v>
      </c>
      <c r="AM441">
        <f t="shared" si="136"/>
        <v>5</v>
      </c>
      <c r="AN441">
        <f t="shared" si="137"/>
        <v>7</v>
      </c>
      <c r="AO441" t="str">
        <f t="shared" si="138"/>
        <v>Weekend</v>
      </c>
      <c r="AR441" s="20">
        <f t="shared" si="139"/>
        <v>0</v>
      </c>
    </row>
    <row r="442" spans="1:44" x14ac:dyDescent="0.35">
      <c r="A442" t="str">
        <f t="shared" si="121"/>
        <v>CUST0441</v>
      </c>
      <c r="B442" s="2" t="s">
        <v>711</v>
      </c>
      <c r="C442" s="4">
        <v>45537</v>
      </c>
      <c r="D442" s="2" t="s">
        <v>84</v>
      </c>
      <c r="E442" t="s">
        <v>5054</v>
      </c>
      <c r="F442" s="2" t="s">
        <v>13</v>
      </c>
      <c r="G442" s="2" t="s">
        <v>14</v>
      </c>
      <c r="H442" s="2">
        <v>1</v>
      </c>
      <c r="I442" s="19">
        <v>856.54</v>
      </c>
      <c r="J442" s="2" t="s">
        <v>50</v>
      </c>
      <c r="K442" s="2" t="s">
        <v>16</v>
      </c>
      <c r="L442" s="2">
        <v>5</v>
      </c>
      <c r="M442" s="18">
        <f t="shared" si="122"/>
        <v>856.54</v>
      </c>
      <c r="T442" t="str">
        <f t="shared" si="123"/>
        <v>Completed</v>
      </c>
      <c r="U442" t="str">
        <f t="shared" si="124"/>
        <v>No</v>
      </c>
      <c r="V442" t="str">
        <f t="shared" si="125"/>
        <v>No</v>
      </c>
      <c r="X442">
        <f t="shared" si="126"/>
        <v>558</v>
      </c>
      <c r="Y442">
        <f t="shared" si="127"/>
        <v>430</v>
      </c>
      <c r="Z442" s="18">
        <f t="shared" si="128"/>
        <v>1463424.4009529033</v>
      </c>
      <c r="AA442" s="18">
        <f t="shared" si="129"/>
        <v>118285.78776560788</v>
      </c>
      <c r="AB442" s="17">
        <f t="shared" si="130"/>
        <v>3.8140589569160999</v>
      </c>
      <c r="AC442" s="2" t="s">
        <v>14</v>
      </c>
      <c r="AD442" s="2" t="s">
        <v>13</v>
      </c>
      <c r="AE442" t="str">
        <f t="shared" si="131"/>
        <v>Home &amp; Kitchen</v>
      </c>
      <c r="AF442" t="str">
        <f t="shared" si="132"/>
        <v>Home &amp; Kitchen</v>
      </c>
      <c r="AG442" t="str" cm="1">
        <f t="array" ref="AG442">INDEX(AD:AD,ROW())</f>
        <v>Home &amp; Kitchen</v>
      </c>
      <c r="AH442">
        <f t="shared" si="140"/>
        <v>2</v>
      </c>
      <c r="AI442" t="str">
        <f t="shared" si="133"/>
        <v>Home &amp; Kitchen</v>
      </c>
      <c r="AK442">
        <f t="shared" si="134"/>
        <v>2024</v>
      </c>
      <c r="AL442">
        <f t="shared" si="135"/>
        <v>9</v>
      </c>
      <c r="AM442">
        <f t="shared" si="136"/>
        <v>2</v>
      </c>
      <c r="AN442">
        <f t="shared" si="137"/>
        <v>2</v>
      </c>
      <c r="AO442" t="str">
        <f t="shared" si="138"/>
        <v>Weekday</v>
      </c>
      <c r="AR442" s="20">
        <f t="shared" si="139"/>
        <v>0</v>
      </c>
    </row>
    <row r="443" spans="1:44" x14ac:dyDescent="0.35">
      <c r="A443" t="str">
        <f t="shared" si="121"/>
        <v>CUST0442</v>
      </c>
      <c r="B443" s="2" t="s">
        <v>712</v>
      </c>
      <c r="C443" s="4">
        <v>45636</v>
      </c>
      <c r="D443" s="2" t="s">
        <v>26</v>
      </c>
      <c r="E443" t="s">
        <v>5053</v>
      </c>
      <c r="F443" s="2" t="s">
        <v>19</v>
      </c>
      <c r="G443" s="2" t="s">
        <v>49</v>
      </c>
      <c r="H443" s="2">
        <v>1</v>
      </c>
      <c r="I443" s="19">
        <v>2164.08</v>
      </c>
      <c r="J443" s="2" t="s">
        <v>5047</v>
      </c>
      <c r="K443" s="2" t="s">
        <v>16</v>
      </c>
      <c r="L443" s="2">
        <v>4</v>
      </c>
      <c r="M443" s="18">
        <f t="shared" si="122"/>
        <v>2164.08</v>
      </c>
      <c r="T443" t="str">
        <f t="shared" si="123"/>
        <v>Completed</v>
      </c>
      <c r="U443" t="str">
        <f t="shared" si="124"/>
        <v>Yes</v>
      </c>
      <c r="V443" t="str">
        <f t="shared" si="125"/>
        <v>No</v>
      </c>
      <c r="X443">
        <f t="shared" si="126"/>
        <v>559</v>
      </c>
      <c r="Y443">
        <f t="shared" si="127"/>
        <v>408</v>
      </c>
      <c r="Z443" s="18">
        <f t="shared" si="128"/>
        <v>2759712.3299794244</v>
      </c>
      <c r="AA443" s="18">
        <f t="shared" si="129"/>
        <v>330643.50635802455</v>
      </c>
      <c r="AB443" s="17">
        <f t="shared" si="130"/>
        <v>3.8641711229946525</v>
      </c>
      <c r="AC443" s="2" t="s">
        <v>49</v>
      </c>
      <c r="AD443" s="2" t="s">
        <v>19</v>
      </c>
      <c r="AE443" t="str">
        <f t="shared" si="131"/>
        <v>Electronics</v>
      </c>
      <c r="AF443" t="str">
        <f t="shared" si="132"/>
        <v>Electronics</v>
      </c>
      <c r="AG443" t="str" cm="1">
        <f t="array" ref="AG443">INDEX(AD:AD,ROW())</f>
        <v>Electronics</v>
      </c>
      <c r="AH443">
        <f t="shared" si="140"/>
        <v>12</v>
      </c>
      <c r="AI443" t="str">
        <f t="shared" si="133"/>
        <v>Electronics</v>
      </c>
      <c r="AK443">
        <f t="shared" si="134"/>
        <v>2024</v>
      </c>
      <c r="AL443">
        <f t="shared" si="135"/>
        <v>12</v>
      </c>
      <c r="AM443">
        <f t="shared" si="136"/>
        <v>10</v>
      </c>
      <c r="AN443">
        <f t="shared" si="137"/>
        <v>3</v>
      </c>
      <c r="AO443" t="str">
        <f t="shared" si="138"/>
        <v>Weekday</v>
      </c>
      <c r="AR443" s="20">
        <f t="shared" si="139"/>
        <v>0</v>
      </c>
    </row>
    <row r="444" spans="1:44" x14ac:dyDescent="0.35">
      <c r="A444" t="str">
        <f t="shared" si="121"/>
        <v>CUST0443</v>
      </c>
      <c r="B444" s="2" t="s">
        <v>713</v>
      </c>
      <c r="C444" s="4">
        <v>45088</v>
      </c>
      <c r="D444" s="2" t="s">
        <v>649</v>
      </c>
      <c r="E444" t="s">
        <v>5055</v>
      </c>
      <c r="F444" s="2" t="s">
        <v>23</v>
      </c>
      <c r="G444" s="2" t="s">
        <v>68</v>
      </c>
      <c r="H444" s="2">
        <v>1</v>
      </c>
      <c r="I444" s="19">
        <v>683.84</v>
      </c>
      <c r="J444" s="2" t="s">
        <v>5047</v>
      </c>
      <c r="K444" s="2" t="s">
        <v>16</v>
      </c>
      <c r="L444" s="2">
        <v>4</v>
      </c>
      <c r="M444" s="18">
        <f t="shared" si="122"/>
        <v>683.84</v>
      </c>
      <c r="T444" t="str">
        <f t="shared" si="123"/>
        <v>Completed</v>
      </c>
      <c r="U444" t="str">
        <f t="shared" si="124"/>
        <v>No</v>
      </c>
      <c r="V444" t="str">
        <f t="shared" si="125"/>
        <v>No</v>
      </c>
      <c r="X444">
        <f t="shared" si="126"/>
        <v>567</v>
      </c>
      <c r="Y444">
        <f t="shared" si="127"/>
        <v>440</v>
      </c>
      <c r="Z444" s="18">
        <f t="shared" si="128"/>
        <v>594714.6477588166</v>
      </c>
      <c r="AA444" s="18">
        <f t="shared" si="129"/>
        <v>60882.938065984097</v>
      </c>
      <c r="AB444" s="17">
        <f t="shared" si="130"/>
        <v>3.804733727810651</v>
      </c>
      <c r="AC444" s="2" t="s">
        <v>68</v>
      </c>
      <c r="AD444" s="2" t="s">
        <v>23</v>
      </c>
      <c r="AE444" t="str">
        <f t="shared" si="131"/>
        <v>Books</v>
      </c>
      <c r="AF444" t="str">
        <f t="shared" si="132"/>
        <v>Books</v>
      </c>
      <c r="AG444" t="str" cm="1">
        <f t="array" ref="AG444">INDEX(AD:AD,ROW())</f>
        <v>Books</v>
      </c>
      <c r="AH444">
        <f t="shared" si="140"/>
        <v>20</v>
      </c>
      <c r="AI444" t="str">
        <f t="shared" si="133"/>
        <v>Books</v>
      </c>
      <c r="AK444">
        <f t="shared" si="134"/>
        <v>2023</v>
      </c>
      <c r="AL444">
        <f t="shared" si="135"/>
        <v>6</v>
      </c>
      <c r="AM444">
        <f t="shared" si="136"/>
        <v>11</v>
      </c>
      <c r="AN444">
        <f t="shared" si="137"/>
        <v>1</v>
      </c>
      <c r="AO444" t="str">
        <f t="shared" si="138"/>
        <v>Weekend</v>
      </c>
      <c r="AR444" s="20">
        <f t="shared" si="139"/>
        <v>0</v>
      </c>
    </row>
    <row r="445" spans="1:44" x14ac:dyDescent="0.35">
      <c r="A445" t="str">
        <f t="shared" si="121"/>
        <v>CUST0444</v>
      </c>
      <c r="B445" s="2" t="s">
        <v>714</v>
      </c>
      <c r="C445" s="4">
        <v>45261</v>
      </c>
      <c r="D445" s="2" t="s">
        <v>715</v>
      </c>
      <c r="E445" t="s">
        <v>5055</v>
      </c>
      <c r="F445" s="2" t="s">
        <v>19</v>
      </c>
      <c r="G445" s="2" t="s">
        <v>49</v>
      </c>
      <c r="H445" s="2">
        <v>1</v>
      </c>
      <c r="I445" s="19">
        <v>3460.55</v>
      </c>
      <c r="J445" s="2" t="s">
        <v>50</v>
      </c>
      <c r="K445" s="2" t="s">
        <v>16</v>
      </c>
      <c r="L445" s="2">
        <v>5</v>
      </c>
      <c r="M445" s="18">
        <f t="shared" si="122"/>
        <v>3460.55</v>
      </c>
      <c r="T445" t="str">
        <f t="shared" si="123"/>
        <v>Completed</v>
      </c>
      <c r="U445" t="str">
        <f t="shared" si="124"/>
        <v>Yes</v>
      </c>
      <c r="V445" t="str">
        <f t="shared" si="125"/>
        <v>No</v>
      </c>
      <c r="X445">
        <f t="shared" si="126"/>
        <v>567</v>
      </c>
      <c r="Y445">
        <f t="shared" si="127"/>
        <v>440</v>
      </c>
      <c r="Z445" s="18">
        <f t="shared" si="128"/>
        <v>2759712.3299794244</v>
      </c>
      <c r="AA445" s="18">
        <f t="shared" si="129"/>
        <v>330643.50635802455</v>
      </c>
      <c r="AB445" s="17">
        <f t="shared" si="130"/>
        <v>3.8641711229946525</v>
      </c>
      <c r="AC445" s="2" t="s">
        <v>49</v>
      </c>
      <c r="AD445" s="2" t="s">
        <v>19</v>
      </c>
      <c r="AE445" t="str">
        <f t="shared" si="131"/>
        <v>Electronics</v>
      </c>
      <c r="AF445" t="str">
        <f t="shared" si="132"/>
        <v>Electronics</v>
      </c>
      <c r="AG445" t="str" cm="1">
        <f t="array" ref="AG445">INDEX(AD:AD,ROW())</f>
        <v>Electronics</v>
      </c>
      <c r="AH445">
        <f t="shared" si="140"/>
        <v>12</v>
      </c>
      <c r="AI445" t="str">
        <f t="shared" si="133"/>
        <v>Electronics</v>
      </c>
      <c r="AK445">
        <f t="shared" si="134"/>
        <v>2023</v>
      </c>
      <c r="AL445">
        <f t="shared" si="135"/>
        <v>12</v>
      </c>
      <c r="AM445">
        <f t="shared" si="136"/>
        <v>1</v>
      </c>
      <c r="AN445">
        <f t="shared" si="137"/>
        <v>6</v>
      </c>
      <c r="AO445" t="str">
        <f t="shared" si="138"/>
        <v>Weekday</v>
      </c>
      <c r="AR445" s="20">
        <f t="shared" si="139"/>
        <v>0</v>
      </c>
    </row>
    <row r="446" spans="1:44" x14ac:dyDescent="0.35">
      <c r="A446" t="str">
        <f t="shared" si="121"/>
        <v>CUST0445</v>
      </c>
      <c r="B446" s="2" t="s">
        <v>716</v>
      </c>
      <c r="C446" s="4">
        <v>45585</v>
      </c>
      <c r="D446" s="2" t="s">
        <v>577</v>
      </c>
      <c r="E446" t="s">
        <v>5050</v>
      </c>
      <c r="F446" s="2" t="s">
        <v>13</v>
      </c>
      <c r="G446" s="2" t="s">
        <v>5045</v>
      </c>
      <c r="H446" s="2">
        <v>1</v>
      </c>
      <c r="I446" s="19">
        <v>1115.5899999999999</v>
      </c>
      <c r="J446" s="2" t="s">
        <v>5047</v>
      </c>
      <c r="K446" s="2" t="s">
        <v>16</v>
      </c>
      <c r="L446" s="2">
        <v>3</v>
      </c>
      <c r="M446" s="18">
        <f t="shared" si="122"/>
        <v>1115.5899999999999</v>
      </c>
      <c r="T446" t="str">
        <f t="shared" si="123"/>
        <v>Completed</v>
      </c>
      <c r="U446" t="str">
        <f t="shared" si="124"/>
        <v>Yes</v>
      </c>
      <c r="V446" t="str">
        <f t="shared" si="125"/>
        <v>No</v>
      </c>
      <c r="X446">
        <f t="shared" si="126"/>
        <v>589</v>
      </c>
      <c r="Y446">
        <f t="shared" si="127"/>
        <v>426</v>
      </c>
      <c r="Z446" s="18">
        <f t="shared" si="128"/>
        <v>1463424.4009529033</v>
      </c>
      <c r="AA446" s="18">
        <f t="shared" si="129"/>
        <v>118285.78776560788</v>
      </c>
      <c r="AB446" s="17">
        <f t="shared" si="130"/>
        <v>3.8140589569160999</v>
      </c>
      <c r="AC446" s="2" t="s">
        <v>5045</v>
      </c>
      <c r="AD446" s="2" t="s">
        <v>13</v>
      </c>
      <c r="AE446" t="str">
        <f t="shared" si="131"/>
        <v>Home &amp; Kitchen</v>
      </c>
      <c r="AF446" t="str">
        <f t="shared" si="132"/>
        <v>Home &amp; Kitchen</v>
      </c>
      <c r="AG446" t="str" cm="1">
        <f t="array" ref="AG446">INDEX(AD:AD,ROW())</f>
        <v>Home &amp; Kitchen</v>
      </c>
      <c r="AH446">
        <f t="shared" si="140"/>
        <v>76</v>
      </c>
      <c r="AI446" t="str">
        <f t="shared" si="133"/>
        <v>Home &amp; Kitchen</v>
      </c>
      <c r="AK446">
        <f t="shared" si="134"/>
        <v>2024</v>
      </c>
      <c r="AL446">
        <f t="shared" si="135"/>
        <v>10</v>
      </c>
      <c r="AM446">
        <f t="shared" si="136"/>
        <v>20</v>
      </c>
      <c r="AN446">
        <f t="shared" si="137"/>
        <v>1</v>
      </c>
      <c r="AO446" t="str">
        <f t="shared" si="138"/>
        <v>Weekend</v>
      </c>
      <c r="AR446" s="20">
        <f t="shared" si="139"/>
        <v>0</v>
      </c>
    </row>
    <row r="447" spans="1:44" x14ac:dyDescent="0.35">
      <c r="A447" t="str">
        <f t="shared" si="121"/>
        <v>CUST0446</v>
      </c>
      <c r="B447" s="2" t="s">
        <v>717</v>
      </c>
      <c r="C447" s="4">
        <v>45554</v>
      </c>
      <c r="D447" s="2" t="s">
        <v>306</v>
      </c>
      <c r="E447" t="s">
        <v>5050</v>
      </c>
      <c r="F447" s="2" t="s">
        <v>42</v>
      </c>
      <c r="G447" s="2" t="s">
        <v>170</v>
      </c>
      <c r="H447" s="2">
        <v>1</v>
      </c>
      <c r="I447" s="19">
        <v>687.03</v>
      </c>
      <c r="J447" s="2" t="s">
        <v>50</v>
      </c>
      <c r="K447" s="2" t="s">
        <v>16</v>
      </c>
      <c r="L447" s="2">
        <v>1</v>
      </c>
      <c r="M447" s="18">
        <f t="shared" si="122"/>
        <v>687.03</v>
      </c>
      <c r="T447" t="str">
        <f t="shared" si="123"/>
        <v>Completed</v>
      </c>
      <c r="U447" t="str">
        <f t="shared" si="124"/>
        <v>No</v>
      </c>
      <c r="V447" t="str">
        <f t="shared" si="125"/>
        <v>No</v>
      </c>
      <c r="X447">
        <f t="shared" si="126"/>
        <v>589</v>
      </c>
      <c r="Y447">
        <f t="shared" si="127"/>
        <v>426</v>
      </c>
      <c r="Z447" s="18">
        <f t="shared" si="128"/>
        <v>1098537.4901531704</v>
      </c>
      <c r="AA447" s="18">
        <f t="shared" si="129"/>
        <v>96724.388030634553</v>
      </c>
      <c r="AB447" s="17">
        <f t="shared" si="130"/>
        <v>3.9001122334455669</v>
      </c>
      <c r="AC447" s="2" t="s">
        <v>170</v>
      </c>
      <c r="AD447" s="2" t="s">
        <v>42</v>
      </c>
      <c r="AE447" t="str">
        <f t="shared" si="131"/>
        <v>Beauty</v>
      </c>
      <c r="AF447" t="str">
        <f t="shared" si="132"/>
        <v>Beauty</v>
      </c>
      <c r="AG447" t="str" cm="1">
        <f t="array" ref="AG447">INDEX(AD:AD,ROW())</f>
        <v>Beauty</v>
      </c>
      <c r="AH447">
        <f t="shared" si="140"/>
        <v>70</v>
      </c>
      <c r="AI447" t="str">
        <f t="shared" si="133"/>
        <v>Beauty</v>
      </c>
      <c r="AK447">
        <f t="shared" si="134"/>
        <v>2024</v>
      </c>
      <c r="AL447">
        <f t="shared" si="135"/>
        <v>9</v>
      </c>
      <c r="AM447">
        <f t="shared" si="136"/>
        <v>19</v>
      </c>
      <c r="AN447">
        <f t="shared" si="137"/>
        <v>5</v>
      </c>
      <c r="AO447" t="str">
        <f t="shared" si="138"/>
        <v>Weekday</v>
      </c>
      <c r="AR447" s="20">
        <f t="shared" si="139"/>
        <v>0</v>
      </c>
    </row>
    <row r="448" spans="1:44" x14ac:dyDescent="0.35">
      <c r="A448" t="str">
        <f t="shared" si="121"/>
        <v>CUST0447</v>
      </c>
      <c r="B448" s="2" t="s">
        <v>718</v>
      </c>
      <c r="C448" s="4">
        <v>45006</v>
      </c>
      <c r="D448" s="2" t="s">
        <v>719</v>
      </c>
      <c r="E448" t="s">
        <v>5054</v>
      </c>
      <c r="F448" s="2" t="s">
        <v>19</v>
      </c>
      <c r="G448" s="2" t="s">
        <v>60</v>
      </c>
      <c r="H448" s="2">
        <v>2</v>
      </c>
      <c r="I448" s="19">
        <v>3184.39</v>
      </c>
      <c r="J448" s="2" t="s">
        <v>5046</v>
      </c>
      <c r="K448" s="2" t="s">
        <v>16</v>
      </c>
      <c r="L448" s="2">
        <v>5</v>
      </c>
      <c r="M448" s="18">
        <f t="shared" si="122"/>
        <v>6368.78</v>
      </c>
      <c r="T448" t="str">
        <f t="shared" si="123"/>
        <v>Completed</v>
      </c>
      <c r="U448" t="str">
        <f t="shared" si="124"/>
        <v>Yes</v>
      </c>
      <c r="V448" t="str">
        <f t="shared" si="125"/>
        <v>No</v>
      </c>
      <c r="X448">
        <f t="shared" si="126"/>
        <v>558</v>
      </c>
      <c r="Y448">
        <f t="shared" si="127"/>
        <v>430</v>
      </c>
      <c r="Z448" s="18">
        <f t="shared" si="128"/>
        <v>2759712.3299794244</v>
      </c>
      <c r="AA448" s="18">
        <f t="shared" si="129"/>
        <v>330643.50635802455</v>
      </c>
      <c r="AB448" s="17">
        <f t="shared" si="130"/>
        <v>3.8641711229946525</v>
      </c>
      <c r="AC448" s="2" t="s">
        <v>60</v>
      </c>
      <c r="AD448" s="2" t="s">
        <v>19</v>
      </c>
      <c r="AE448" t="str">
        <f t="shared" si="131"/>
        <v>Electronics</v>
      </c>
      <c r="AF448" t="str">
        <f t="shared" si="132"/>
        <v>Electronics</v>
      </c>
      <c r="AG448" t="str" cm="1">
        <f t="array" ref="AG448">INDEX(AD:AD,ROW())</f>
        <v>Electronics</v>
      </c>
      <c r="AH448">
        <f t="shared" si="140"/>
        <v>17</v>
      </c>
      <c r="AI448" t="str">
        <f t="shared" si="133"/>
        <v>Electronics</v>
      </c>
      <c r="AK448">
        <f t="shared" si="134"/>
        <v>2023</v>
      </c>
      <c r="AL448">
        <f t="shared" si="135"/>
        <v>3</v>
      </c>
      <c r="AM448">
        <f t="shared" si="136"/>
        <v>21</v>
      </c>
      <c r="AN448">
        <f t="shared" si="137"/>
        <v>3</v>
      </c>
      <c r="AO448" t="str">
        <f t="shared" si="138"/>
        <v>Weekday</v>
      </c>
      <c r="AR448" s="20">
        <f t="shared" si="139"/>
        <v>0</v>
      </c>
    </row>
    <row r="449" spans="1:44" x14ac:dyDescent="0.35">
      <c r="A449" t="str">
        <f t="shared" si="121"/>
        <v>CUST0448</v>
      </c>
      <c r="B449" s="2" t="s">
        <v>720</v>
      </c>
      <c r="C449" s="4">
        <v>45222</v>
      </c>
      <c r="D449" s="2" t="s">
        <v>152</v>
      </c>
      <c r="E449" t="s">
        <v>5054</v>
      </c>
      <c r="F449" s="2" t="s">
        <v>13</v>
      </c>
      <c r="G449" s="2" t="s">
        <v>95</v>
      </c>
      <c r="H449" s="2">
        <v>1</v>
      </c>
      <c r="I449" s="19">
        <v>1361.05</v>
      </c>
      <c r="J449" s="2" t="s">
        <v>15</v>
      </c>
      <c r="K449" s="2" t="s">
        <v>16</v>
      </c>
      <c r="L449" s="2">
        <v>4</v>
      </c>
      <c r="M449" s="18">
        <f t="shared" si="122"/>
        <v>1361.05</v>
      </c>
      <c r="T449" t="str">
        <f t="shared" si="123"/>
        <v>Completed</v>
      </c>
      <c r="U449" t="str">
        <f t="shared" si="124"/>
        <v>Yes</v>
      </c>
      <c r="V449" t="str">
        <f t="shared" si="125"/>
        <v>No</v>
      </c>
      <c r="X449">
        <f t="shared" si="126"/>
        <v>558</v>
      </c>
      <c r="Y449">
        <f t="shared" si="127"/>
        <v>430</v>
      </c>
      <c r="Z449" s="18">
        <f t="shared" si="128"/>
        <v>1463424.4009529033</v>
      </c>
      <c r="AA449" s="18">
        <f t="shared" si="129"/>
        <v>118285.78776560788</v>
      </c>
      <c r="AB449" s="17">
        <f t="shared" si="130"/>
        <v>3.8140589569160999</v>
      </c>
      <c r="AC449" s="2" t="s">
        <v>95</v>
      </c>
      <c r="AD449" s="2" t="s">
        <v>13</v>
      </c>
      <c r="AE449" t="str">
        <f t="shared" si="131"/>
        <v>Home &amp; Kitchen</v>
      </c>
      <c r="AF449" t="str">
        <f t="shared" si="132"/>
        <v>Home &amp; Kitchen</v>
      </c>
      <c r="AG449" t="str" cm="1">
        <f t="array" ref="AG449">INDEX(AD:AD,ROW())</f>
        <v>Home &amp; Kitchen</v>
      </c>
      <c r="AH449">
        <f t="shared" si="140"/>
        <v>32</v>
      </c>
      <c r="AI449" t="str">
        <f t="shared" si="133"/>
        <v>Home &amp; Kitchen</v>
      </c>
      <c r="AK449">
        <f t="shared" si="134"/>
        <v>2023</v>
      </c>
      <c r="AL449">
        <f t="shared" si="135"/>
        <v>10</v>
      </c>
      <c r="AM449">
        <f t="shared" si="136"/>
        <v>23</v>
      </c>
      <c r="AN449">
        <f t="shared" si="137"/>
        <v>2</v>
      </c>
      <c r="AO449" t="str">
        <f t="shared" si="138"/>
        <v>Weekday</v>
      </c>
      <c r="AR449" s="20">
        <f t="shared" si="139"/>
        <v>0</v>
      </c>
    </row>
    <row r="450" spans="1:44" x14ac:dyDescent="0.35">
      <c r="A450" t="str">
        <f t="shared" si="121"/>
        <v>CUST0449</v>
      </c>
      <c r="B450" s="2" t="s">
        <v>721</v>
      </c>
      <c r="C450" s="4">
        <v>45619</v>
      </c>
      <c r="D450" s="2" t="s">
        <v>572</v>
      </c>
      <c r="E450" t="s">
        <v>5056</v>
      </c>
      <c r="F450" s="2" t="s">
        <v>42</v>
      </c>
      <c r="G450" s="2" t="s">
        <v>5044</v>
      </c>
      <c r="H450" s="2">
        <v>1</v>
      </c>
      <c r="I450" s="19">
        <v>578.82000000000005</v>
      </c>
      <c r="J450" s="2" t="s">
        <v>20</v>
      </c>
      <c r="K450" s="2" t="s">
        <v>103</v>
      </c>
      <c r="L450" s="2">
        <v>1</v>
      </c>
      <c r="M450" s="18">
        <f t="shared" si="122"/>
        <v>578.82000000000005</v>
      </c>
      <c r="T450" t="str">
        <f t="shared" si="123"/>
        <v>Lost Sale</v>
      </c>
      <c r="U450" t="str">
        <f t="shared" si="124"/>
        <v>No</v>
      </c>
      <c r="V450" t="str">
        <f t="shared" si="125"/>
        <v>Yes</v>
      </c>
      <c r="X450">
        <f t="shared" si="126"/>
        <v>50</v>
      </c>
      <c r="Y450">
        <f t="shared" si="127"/>
        <v>37</v>
      </c>
      <c r="Z450" s="18">
        <f t="shared" si="128"/>
        <v>1098537.4901531704</v>
      </c>
      <c r="AA450" s="18">
        <f t="shared" si="129"/>
        <v>96724.388030634553</v>
      </c>
      <c r="AB450" s="17">
        <f t="shared" si="130"/>
        <v>3.9001122334455669</v>
      </c>
      <c r="AC450" s="2" t="s">
        <v>5044</v>
      </c>
      <c r="AD450" s="2" t="s">
        <v>42</v>
      </c>
      <c r="AE450" t="str">
        <f t="shared" si="131"/>
        <v>Beauty</v>
      </c>
      <c r="AF450" t="str">
        <f t="shared" si="132"/>
        <v>Beauty</v>
      </c>
      <c r="AG450" t="str" cm="1">
        <f t="array" ref="AG450">INDEX(AD:AD,ROW())</f>
        <v>Beauty</v>
      </c>
      <c r="AH450">
        <f t="shared" si="140"/>
        <v>64</v>
      </c>
      <c r="AI450" t="str">
        <f t="shared" si="133"/>
        <v>Beauty</v>
      </c>
      <c r="AK450">
        <f t="shared" si="134"/>
        <v>2024</v>
      </c>
      <c r="AL450">
        <f t="shared" si="135"/>
        <v>11</v>
      </c>
      <c r="AM450">
        <f t="shared" si="136"/>
        <v>23</v>
      </c>
      <c r="AN450">
        <f t="shared" si="137"/>
        <v>7</v>
      </c>
      <c r="AO450" t="str">
        <f t="shared" si="138"/>
        <v>Weekend</v>
      </c>
      <c r="AR450" s="20">
        <f t="shared" si="139"/>
        <v>1</v>
      </c>
    </row>
    <row r="451" spans="1:44" x14ac:dyDescent="0.35">
      <c r="A451" t="str">
        <f t="shared" ref="A451:A514" si="141">"CUST"&amp;TEXT(ROW()-1,"0000")</f>
        <v>CUST0450</v>
      </c>
      <c r="B451" s="2" t="s">
        <v>722</v>
      </c>
      <c r="C451" s="4">
        <v>45421</v>
      </c>
      <c r="D451" s="2" t="s">
        <v>601</v>
      </c>
      <c r="E451" t="s">
        <v>5052</v>
      </c>
      <c r="F451" s="2" t="s">
        <v>23</v>
      </c>
      <c r="G451" s="2" t="s">
        <v>24</v>
      </c>
      <c r="H451" s="2">
        <v>2</v>
      </c>
      <c r="I451" s="19">
        <v>742.9</v>
      </c>
      <c r="J451" s="2" t="s">
        <v>15</v>
      </c>
      <c r="K451" s="2" t="s">
        <v>31</v>
      </c>
      <c r="L451" s="2">
        <v>5</v>
      </c>
      <c r="M451" s="18">
        <f t="shared" ref="M451:M514" si="142">H451*I451</f>
        <v>1485.8</v>
      </c>
      <c r="T451" t="str">
        <f t="shared" ref="T451:T514" si="143">IF(K451="Cancelled","Lost Sale",IF(K451="Pending","Pending","Completed"))</f>
        <v>Pending</v>
      </c>
      <c r="U451" t="str">
        <f t="shared" ref="U451:U514" si="144">IF(AND(K451="Delivered",M451&gt;1000),"Yes","No")</f>
        <v>No</v>
      </c>
      <c r="V451" t="str">
        <f t="shared" ref="V451:V514" si="145">IF(OR(K451="Cancelled",K451="Pending"),"Yes","No")</f>
        <v>Yes</v>
      </c>
      <c r="X451">
        <f t="shared" ref="X451:X514" si="146">COUNTIF($E$2:$E$4701,E451)</f>
        <v>573</v>
      </c>
      <c r="Y451">
        <f t="shared" ref="Y451:Y514" si="147">COUNTIFS($E$2:$E$4701,E451,$K$2:$K$4701,"Delivered")</f>
        <v>450</v>
      </c>
      <c r="Z451" s="18">
        <f t="shared" ref="Z451:Z514" si="148">SUMIF($F$2:$F$4701,F451,$M$2:$M$4701)</f>
        <v>594714.6477588166</v>
      </c>
      <c r="AA451" s="18">
        <f t="shared" ref="AA451:AA514" si="149">SUMIFS($M$2:$M$4701,$F$2:$F$4701,F451,$K$2:$K$4701,"Pending")</f>
        <v>60882.938065984097</v>
      </c>
      <c r="AB451" s="17">
        <f t="shared" ref="AB451:AB514" si="150">AVERAGEIF($F$2:$F$4701,F451,$L$2:$L$4701)</f>
        <v>3.804733727810651</v>
      </c>
      <c r="AC451" s="2" t="s">
        <v>24</v>
      </c>
      <c r="AD451" s="2" t="s">
        <v>23</v>
      </c>
      <c r="AE451" t="str">
        <f t="shared" ref="AE451:AE514" si="151">VLOOKUP(G451,$AC$2:$AD$4738,2,FALSE)</f>
        <v>Books</v>
      </c>
      <c r="AF451" t="str">
        <f t="shared" ref="AF451:AF514" si="152">_xlfn.XLOOKUP(G451,AC:AC,AD:AD)</f>
        <v>Books</v>
      </c>
      <c r="AG451" t="str" cm="1">
        <f t="array" ref="AG451">INDEX(AD:AD,ROW())</f>
        <v>Books</v>
      </c>
      <c r="AH451">
        <f t="shared" si="140"/>
        <v>4</v>
      </c>
      <c r="AI451" t="str">
        <f t="shared" ref="AI451:AI514" si="153">INDEX(AD:AD,MATCH(G451,AC:AC,0))</f>
        <v>Books</v>
      </c>
      <c r="AK451">
        <f t="shared" ref="AK451:AK514" si="154">YEAR(C451)</f>
        <v>2024</v>
      </c>
      <c r="AL451">
        <f t="shared" ref="AL451:AL514" si="155">MONTH(C451)</f>
        <v>5</v>
      </c>
      <c r="AM451">
        <f t="shared" ref="AM451:AM514" si="156">DAY(C451)</f>
        <v>9</v>
      </c>
      <c r="AN451">
        <f t="shared" ref="AN451:AN514" si="157">WEEKDAY(C451)</f>
        <v>5</v>
      </c>
      <c r="AO451" t="str">
        <f t="shared" ref="AO451:AO514" si="158">IF(WEEKDAY(C451,2)&gt;5,"Weekend","Weekday")</f>
        <v>Weekday</v>
      </c>
      <c r="AR451" s="20">
        <f t="shared" ref="AR451:AR514" si="159">IF(OR(K451="Cancelled",K451="Returned"),1,0)</f>
        <v>0</v>
      </c>
    </row>
    <row r="452" spans="1:44" x14ac:dyDescent="0.35">
      <c r="A452" t="str">
        <f t="shared" si="141"/>
        <v>CUST0451</v>
      </c>
      <c r="B452" s="2" t="s">
        <v>723</v>
      </c>
      <c r="C452" s="4">
        <v>45821</v>
      </c>
      <c r="D452" s="2" t="s">
        <v>449</v>
      </c>
      <c r="E452" t="s">
        <v>5050</v>
      </c>
      <c r="F452" s="2" t="s">
        <v>42</v>
      </c>
      <c r="G452" s="2" t="s">
        <v>5042</v>
      </c>
      <c r="H452" s="2">
        <v>1</v>
      </c>
      <c r="I452" s="19">
        <v>536.63</v>
      </c>
      <c r="J452" s="2" t="s">
        <v>5047</v>
      </c>
      <c r="K452" s="2" t="s">
        <v>16</v>
      </c>
      <c r="L452" s="2">
        <v>4</v>
      </c>
      <c r="M452" s="18">
        <f t="shared" si="142"/>
        <v>536.63</v>
      </c>
      <c r="T452" t="str">
        <f t="shared" si="143"/>
        <v>Completed</v>
      </c>
      <c r="U452" t="str">
        <f t="shared" si="144"/>
        <v>No</v>
      </c>
      <c r="V452" t="str">
        <f t="shared" si="145"/>
        <v>No</v>
      </c>
      <c r="X452">
        <f t="shared" si="146"/>
        <v>589</v>
      </c>
      <c r="Y452">
        <f t="shared" si="147"/>
        <v>426</v>
      </c>
      <c r="Z452" s="18">
        <f t="shared" si="148"/>
        <v>1098537.4901531704</v>
      </c>
      <c r="AA452" s="18">
        <f t="shared" si="149"/>
        <v>96724.388030634553</v>
      </c>
      <c r="AB452" s="17">
        <f t="shared" si="150"/>
        <v>3.9001122334455669</v>
      </c>
      <c r="AC452" s="2" t="s">
        <v>5042</v>
      </c>
      <c r="AD452" s="2" t="s">
        <v>42</v>
      </c>
      <c r="AE452" t="str">
        <f t="shared" si="151"/>
        <v>Beauty</v>
      </c>
      <c r="AF452" t="str">
        <f t="shared" si="152"/>
        <v>Beauty</v>
      </c>
      <c r="AG452" t="str" cm="1">
        <f t="array" ref="AG452">INDEX(AD:AD,ROW())</f>
        <v>Beauty</v>
      </c>
      <c r="AH452">
        <f t="shared" si="140"/>
        <v>18</v>
      </c>
      <c r="AI452" t="str">
        <f t="shared" si="153"/>
        <v>Beauty</v>
      </c>
      <c r="AK452">
        <f t="shared" si="154"/>
        <v>2025</v>
      </c>
      <c r="AL452">
        <f t="shared" si="155"/>
        <v>6</v>
      </c>
      <c r="AM452">
        <f t="shared" si="156"/>
        <v>13</v>
      </c>
      <c r="AN452">
        <f t="shared" si="157"/>
        <v>6</v>
      </c>
      <c r="AO452" t="str">
        <f t="shared" si="158"/>
        <v>Weekday</v>
      </c>
      <c r="AR452" s="20">
        <f t="shared" si="159"/>
        <v>0</v>
      </c>
    </row>
    <row r="453" spans="1:44" x14ac:dyDescent="0.35">
      <c r="A453" t="str">
        <f t="shared" si="141"/>
        <v>CUST0452</v>
      </c>
      <c r="B453" s="2" t="s">
        <v>724</v>
      </c>
      <c r="C453" s="4">
        <v>45642</v>
      </c>
      <c r="D453" s="2" t="s">
        <v>174</v>
      </c>
      <c r="E453" t="s">
        <v>5053</v>
      </c>
      <c r="F453" s="2" t="s">
        <v>19</v>
      </c>
      <c r="G453" s="2" t="s">
        <v>5040</v>
      </c>
      <c r="H453" s="2">
        <v>1</v>
      </c>
      <c r="I453" s="19">
        <v>718.26</v>
      </c>
      <c r="J453" s="2" t="s">
        <v>20</v>
      </c>
      <c r="K453" s="2" t="s">
        <v>16</v>
      </c>
      <c r="L453" s="2">
        <v>4</v>
      </c>
      <c r="M453" s="18">
        <f t="shared" si="142"/>
        <v>718.26</v>
      </c>
      <c r="T453" t="str">
        <f t="shared" si="143"/>
        <v>Completed</v>
      </c>
      <c r="U453" t="str">
        <f t="shared" si="144"/>
        <v>No</v>
      </c>
      <c r="V453" t="str">
        <f t="shared" si="145"/>
        <v>No</v>
      </c>
      <c r="X453">
        <f t="shared" si="146"/>
        <v>559</v>
      </c>
      <c r="Y453">
        <f t="shared" si="147"/>
        <v>408</v>
      </c>
      <c r="Z453" s="18">
        <f t="shared" si="148"/>
        <v>2759712.3299794244</v>
      </c>
      <c r="AA453" s="18">
        <f t="shared" si="149"/>
        <v>330643.50635802455</v>
      </c>
      <c r="AB453" s="17">
        <f t="shared" si="150"/>
        <v>3.8641711229946525</v>
      </c>
      <c r="AC453" s="2" t="s">
        <v>5040</v>
      </c>
      <c r="AD453" s="2" t="s">
        <v>19</v>
      </c>
      <c r="AE453" t="str">
        <f t="shared" si="151"/>
        <v>Electronics</v>
      </c>
      <c r="AF453" t="str">
        <f t="shared" si="152"/>
        <v>Electronics</v>
      </c>
      <c r="AG453" t="str" cm="1">
        <f t="array" ref="AG453">INDEX(AD:AD,ROW())</f>
        <v>Electronics</v>
      </c>
      <c r="AH453">
        <f t="shared" si="140"/>
        <v>13</v>
      </c>
      <c r="AI453" t="str">
        <f t="shared" si="153"/>
        <v>Electronics</v>
      </c>
      <c r="AK453">
        <f t="shared" si="154"/>
        <v>2024</v>
      </c>
      <c r="AL453">
        <f t="shared" si="155"/>
        <v>12</v>
      </c>
      <c r="AM453">
        <f t="shared" si="156"/>
        <v>16</v>
      </c>
      <c r="AN453">
        <f t="shared" si="157"/>
        <v>2</v>
      </c>
      <c r="AO453" t="str">
        <f t="shared" si="158"/>
        <v>Weekday</v>
      </c>
      <c r="AR453" s="20">
        <f t="shared" si="159"/>
        <v>0</v>
      </c>
    </row>
    <row r="454" spans="1:44" x14ac:dyDescent="0.35">
      <c r="A454" t="str">
        <f t="shared" si="141"/>
        <v>CUST0453</v>
      </c>
      <c r="B454" s="2" t="s">
        <v>725</v>
      </c>
      <c r="C454" s="4">
        <v>45406</v>
      </c>
      <c r="D454" s="2" t="s">
        <v>271</v>
      </c>
      <c r="E454" t="s">
        <v>5049</v>
      </c>
      <c r="F454" s="2" t="s">
        <v>13</v>
      </c>
      <c r="G454" s="2" t="s">
        <v>34</v>
      </c>
      <c r="H454" s="2">
        <v>1</v>
      </c>
      <c r="I454" s="19">
        <v>1358.56</v>
      </c>
      <c r="J454" s="2" t="s">
        <v>5046</v>
      </c>
      <c r="K454" s="2" t="s">
        <v>16</v>
      </c>
      <c r="L454" s="2">
        <v>3</v>
      </c>
      <c r="M454" s="18">
        <f t="shared" si="142"/>
        <v>1358.56</v>
      </c>
      <c r="T454" t="str">
        <f t="shared" si="143"/>
        <v>Completed</v>
      </c>
      <c r="U454" t="str">
        <f t="shared" si="144"/>
        <v>Yes</v>
      </c>
      <c r="V454" t="str">
        <f t="shared" si="145"/>
        <v>No</v>
      </c>
      <c r="X454">
        <f t="shared" si="146"/>
        <v>595</v>
      </c>
      <c r="Y454">
        <f t="shared" si="147"/>
        <v>444</v>
      </c>
      <c r="Z454" s="18">
        <f t="shared" si="148"/>
        <v>1463424.4009529033</v>
      </c>
      <c r="AA454" s="18">
        <f t="shared" si="149"/>
        <v>118285.78776560788</v>
      </c>
      <c r="AB454" s="17">
        <f t="shared" si="150"/>
        <v>3.8140589569160999</v>
      </c>
      <c r="AC454" s="2" t="s">
        <v>34</v>
      </c>
      <c r="AD454" s="2" t="s">
        <v>13</v>
      </c>
      <c r="AE454" t="str">
        <f t="shared" si="151"/>
        <v>Home &amp; Kitchen</v>
      </c>
      <c r="AF454" t="str">
        <f t="shared" si="152"/>
        <v>Home &amp; Kitchen</v>
      </c>
      <c r="AG454" t="str" cm="1">
        <f t="array" ref="AG454">INDEX(AD:AD,ROW())</f>
        <v>Home &amp; Kitchen</v>
      </c>
      <c r="AH454">
        <f t="shared" si="140"/>
        <v>7</v>
      </c>
      <c r="AI454" t="str">
        <f t="shared" si="153"/>
        <v>Home &amp; Kitchen</v>
      </c>
      <c r="AK454">
        <f t="shared" si="154"/>
        <v>2024</v>
      </c>
      <c r="AL454">
        <f t="shared" si="155"/>
        <v>4</v>
      </c>
      <c r="AM454">
        <f t="shared" si="156"/>
        <v>24</v>
      </c>
      <c r="AN454">
        <f t="shared" si="157"/>
        <v>4</v>
      </c>
      <c r="AO454" t="str">
        <f t="shared" si="158"/>
        <v>Weekday</v>
      </c>
      <c r="AR454" s="20">
        <f t="shared" si="159"/>
        <v>0</v>
      </c>
    </row>
    <row r="455" spans="1:44" x14ac:dyDescent="0.35">
      <c r="A455" t="str">
        <f t="shared" si="141"/>
        <v>CUST0454</v>
      </c>
      <c r="B455" s="2" t="s">
        <v>726</v>
      </c>
      <c r="C455" s="4">
        <v>45655</v>
      </c>
      <c r="D455" s="2" t="s">
        <v>242</v>
      </c>
      <c r="E455" t="s">
        <v>5050</v>
      </c>
      <c r="F455" s="2" t="s">
        <v>42</v>
      </c>
      <c r="G455" s="2" t="s">
        <v>5044</v>
      </c>
      <c r="H455" s="2">
        <v>1</v>
      </c>
      <c r="I455" s="19">
        <v>1337.91</v>
      </c>
      <c r="J455" s="2" t="s">
        <v>5046</v>
      </c>
      <c r="K455" s="2" t="s">
        <v>16</v>
      </c>
      <c r="L455" s="2">
        <v>2</v>
      </c>
      <c r="M455" s="18">
        <f t="shared" si="142"/>
        <v>1337.91</v>
      </c>
      <c r="T455" t="str">
        <f t="shared" si="143"/>
        <v>Completed</v>
      </c>
      <c r="U455" t="str">
        <f t="shared" si="144"/>
        <v>Yes</v>
      </c>
      <c r="V455" t="str">
        <f t="shared" si="145"/>
        <v>No</v>
      </c>
      <c r="X455">
        <f t="shared" si="146"/>
        <v>589</v>
      </c>
      <c r="Y455">
        <f t="shared" si="147"/>
        <v>426</v>
      </c>
      <c r="Z455" s="18">
        <f t="shared" si="148"/>
        <v>1098537.4901531704</v>
      </c>
      <c r="AA455" s="18">
        <f t="shared" si="149"/>
        <v>96724.388030634553</v>
      </c>
      <c r="AB455" s="17">
        <f t="shared" si="150"/>
        <v>3.9001122334455669</v>
      </c>
      <c r="AC455" s="2" t="s">
        <v>5044</v>
      </c>
      <c r="AD455" s="2" t="s">
        <v>42</v>
      </c>
      <c r="AE455" t="str">
        <f t="shared" si="151"/>
        <v>Beauty</v>
      </c>
      <c r="AF455" t="str">
        <f t="shared" si="152"/>
        <v>Beauty</v>
      </c>
      <c r="AG455" t="str" cm="1">
        <f t="array" ref="AG455">INDEX(AD:AD,ROW())</f>
        <v>Beauty</v>
      </c>
      <c r="AH455">
        <f t="shared" si="140"/>
        <v>64</v>
      </c>
      <c r="AI455" t="str">
        <f t="shared" si="153"/>
        <v>Beauty</v>
      </c>
      <c r="AK455">
        <f t="shared" si="154"/>
        <v>2024</v>
      </c>
      <c r="AL455">
        <f t="shared" si="155"/>
        <v>12</v>
      </c>
      <c r="AM455">
        <f t="shared" si="156"/>
        <v>29</v>
      </c>
      <c r="AN455">
        <f t="shared" si="157"/>
        <v>1</v>
      </c>
      <c r="AO455" t="str">
        <f t="shared" si="158"/>
        <v>Weekend</v>
      </c>
      <c r="AR455" s="20">
        <f t="shared" si="159"/>
        <v>0</v>
      </c>
    </row>
    <row r="456" spans="1:44" x14ac:dyDescent="0.35">
      <c r="A456" t="str">
        <f t="shared" si="141"/>
        <v>CUST0455</v>
      </c>
      <c r="B456" s="2" t="s">
        <v>727</v>
      </c>
      <c r="C456" s="4">
        <v>45598</v>
      </c>
      <c r="D456" s="2" t="s">
        <v>433</v>
      </c>
      <c r="E456" t="s">
        <v>5051</v>
      </c>
      <c r="F456" s="2" t="s">
        <v>42</v>
      </c>
      <c r="G456" s="2" t="s">
        <v>170</v>
      </c>
      <c r="H456" s="2">
        <v>1</v>
      </c>
      <c r="I456" s="19">
        <v>467.85</v>
      </c>
      <c r="J456" s="2" t="s">
        <v>15</v>
      </c>
      <c r="K456" s="2" t="s">
        <v>16</v>
      </c>
      <c r="L456" s="2">
        <v>3</v>
      </c>
      <c r="M456" s="18">
        <f t="shared" si="142"/>
        <v>467.85</v>
      </c>
      <c r="T456" t="str">
        <f t="shared" si="143"/>
        <v>Completed</v>
      </c>
      <c r="U456" t="str">
        <f t="shared" si="144"/>
        <v>No</v>
      </c>
      <c r="V456" t="str">
        <f t="shared" si="145"/>
        <v>No</v>
      </c>
      <c r="X456">
        <f t="shared" si="146"/>
        <v>619</v>
      </c>
      <c r="Y456">
        <f t="shared" si="147"/>
        <v>468</v>
      </c>
      <c r="Z456" s="18">
        <f t="shared" si="148"/>
        <v>1098537.4901531704</v>
      </c>
      <c r="AA456" s="18">
        <f t="shared" si="149"/>
        <v>96724.388030634553</v>
      </c>
      <c r="AB456" s="17">
        <f t="shared" si="150"/>
        <v>3.9001122334455669</v>
      </c>
      <c r="AC456" s="2" t="s">
        <v>170</v>
      </c>
      <c r="AD456" s="2" t="s">
        <v>42</v>
      </c>
      <c r="AE456" t="str">
        <f t="shared" si="151"/>
        <v>Beauty</v>
      </c>
      <c r="AF456" t="str">
        <f t="shared" si="152"/>
        <v>Beauty</v>
      </c>
      <c r="AG456" t="str" cm="1">
        <f t="array" ref="AG456">INDEX(AD:AD,ROW())</f>
        <v>Beauty</v>
      </c>
      <c r="AH456">
        <f t="shared" si="140"/>
        <v>70</v>
      </c>
      <c r="AI456" t="str">
        <f t="shared" si="153"/>
        <v>Beauty</v>
      </c>
      <c r="AK456">
        <f t="shared" si="154"/>
        <v>2024</v>
      </c>
      <c r="AL456">
        <f t="shared" si="155"/>
        <v>11</v>
      </c>
      <c r="AM456">
        <f t="shared" si="156"/>
        <v>2</v>
      </c>
      <c r="AN456">
        <f t="shared" si="157"/>
        <v>7</v>
      </c>
      <c r="AO456" t="str">
        <f t="shared" si="158"/>
        <v>Weekend</v>
      </c>
      <c r="AR456" s="20">
        <f t="shared" si="159"/>
        <v>0</v>
      </c>
    </row>
    <row r="457" spans="1:44" x14ac:dyDescent="0.35">
      <c r="A457" t="str">
        <f t="shared" si="141"/>
        <v>CUST0456</v>
      </c>
      <c r="B457" s="2" t="s">
        <v>728</v>
      </c>
      <c r="C457" s="4">
        <v>45612</v>
      </c>
      <c r="D457" s="2" t="s">
        <v>380</v>
      </c>
      <c r="E457" t="s">
        <v>5052</v>
      </c>
      <c r="F457" s="2" t="s">
        <v>19</v>
      </c>
      <c r="G457" s="2" t="s">
        <v>5039</v>
      </c>
      <c r="H457" s="2">
        <v>1</v>
      </c>
      <c r="I457" s="19">
        <v>3371.4</v>
      </c>
      <c r="J457" s="2" t="s">
        <v>50</v>
      </c>
      <c r="K457" s="2" t="s">
        <v>16</v>
      </c>
      <c r="L457" s="2">
        <v>4</v>
      </c>
      <c r="M457" s="18">
        <f t="shared" si="142"/>
        <v>3371.4</v>
      </c>
      <c r="T457" t="str">
        <f t="shared" si="143"/>
        <v>Completed</v>
      </c>
      <c r="U457" t="str">
        <f t="shared" si="144"/>
        <v>Yes</v>
      </c>
      <c r="V457" t="str">
        <f t="shared" si="145"/>
        <v>No</v>
      </c>
      <c r="X457">
        <f t="shared" si="146"/>
        <v>573</v>
      </c>
      <c r="Y457">
        <f t="shared" si="147"/>
        <v>450</v>
      </c>
      <c r="Z457" s="18">
        <f t="shared" si="148"/>
        <v>2759712.3299794244</v>
      </c>
      <c r="AA457" s="18">
        <f t="shared" si="149"/>
        <v>330643.50635802455</v>
      </c>
      <c r="AB457" s="17">
        <f t="shared" si="150"/>
        <v>3.8641711229946525</v>
      </c>
      <c r="AC457" s="2" t="s">
        <v>5039</v>
      </c>
      <c r="AD457" s="2" t="s">
        <v>19</v>
      </c>
      <c r="AE457" t="str">
        <f t="shared" si="151"/>
        <v>Electronics</v>
      </c>
      <c r="AF457" t="str">
        <f t="shared" si="152"/>
        <v>Electronics</v>
      </c>
      <c r="AG457" t="str" cm="1">
        <f t="array" ref="AG457">INDEX(AD:AD,ROW())</f>
        <v>Electronics</v>
      </c>
      <c r="AH457">
        <f t="shared" ref="AH457:AH520" si="160">MATCH(G457,AC:AC,0)</f>
        <v>3</v>
      </c>
      <c r="AI457" t="str">
        <f t="shared" si="153"/>
        <v>Electronics</v>
      </c>
      <c r="AK457">
        <f t="shared" si="154"/>
        <v>2024</v>
      </c>
      <c r="AL457">
        <f t="shared" si="155"/>
        <v>11</v>
      </c>
      <c r="AM457">
        <f t="shared" si="156"/>
        <v>16</v>
      </c>
      <c r="AN457">
        <f t="shared" si="157"/>
        <v>7</v>
      </c>
      <c r="AO457" t="str">
        <f t="shared" si="158"/>
        <v>Weekend</v>
      </c>
      <c r="AR457" s="20">
        <f t="shared" si="159"/>
        <v>0</v>
      </c>
    </row>
    <row r="458" spans="1:44" x14ac:dyDescent="0.35">
      <c r="A458" t="str">
        <f t="shared" si="141"/>
        <v>CUST0457</v>
      </c>
      <c r="B458" s="2" t="s">
        <v>729</v>
      </c>
      <c r="C458" s="4">
        <v>45662</v>
      </c>
      <c r="D458" s="2" t="s">
        <v>407</v>
      </c>
      <c r="E458" t="s">
        <v>5055</v>
      </c>
      <c r="F458" s="2" t="s">
        <v>29</v>
      </c>
      <c r="G458" s="2" t="s">
        <v>5043</v>
      </c>
      <c r="H458" s="2">
        <v>2</v>
      </c>
      <c r="I458" s="19">
        <v>2058.19</v>
      </c>
      <c r="J458" s="2" t="s">
        <v>20</v>
      </c>
      <c r="K458" s="2" t="s">
        <v>16</v>
      </c>
      <c r="L458" s="2">
        <v>5</v>
      </c>
      <c r="M458" s="18">
        <f t="shared" si="142"/>
        <v>4116.38</v>
      </c>
      <c r="T458" t="str">
        <f t="shared" si="143"/>
        <v>Completed</v>
      </c>
      <c r="U458" t="str">
        <f t="shared" si="144"/>
        <v>Yes</v>
      </c>
      <c r="V458" t="str">
        <f t="shared" si="145"/>
        <v>No</v>
      </c>
      <c r="X458">
        <f t="shared" si="146"/>
        <v>567</v>
      </c>
      <c r="Y458">
        <f t="shared" si="147"/>
        <v>440</v>
      </c>
      <c r="Z458" s="18">
        <f t="shared" si="148"/>
        <v>1892867.2841657216</v>
      </c>
      <c r="AA458" s="18">
        <f t="shared" si="149"/>
        <v>199432.98236095349</v>
      </c>
      <c r="AB458" s="17">
        <f t="shared" si="150"/>
        <v>3.8949824970828471</v>
      </c>
      <c r="AC458" s="2" t="s">
        <v>5043</v>
      </c>
      <c r="AD458" s="2" t="s">
        <v>29</v>
      </c>
      <c r="AE458" t="str">
        <f t="shared" si="151"/>
        <v>Fashion</v>
      </c>
      <c r="AF458" t="str">
        <f t="shared" si="152"/>
        <v>Fashion</v>
      </c>
      <c r="AG458" t="str" cm="1">
        <f t="array" ref="AG458">INDEX(AD:AD,ROW())</f>
        <v>Fashion</v>
      </c>
      <c r="AH458">
        <f t="shared" si="160"/>
        <v>55</v>
      </c>
      <c r="AI458" t="str">
        <f t="shared" si="153"/>
        <v>Fashion</v>
      </c>
      <c r="AK458">
        <f t="shared" si="154"/>
        <v>2025</v>
      </c>
      <c r="AL458">
        <f t="shared" si="155"/>
        <v>1</v>
      </c>
      <c r="AM458">
        <f t="shared" si="156"/>
        <v>5</v>
      </c>
      <c r="AN458">
        <f t="shared" si="157"/>
        <v>1</v>
      </c>
      <c r="AO458" t="str">
        <f t="shared" si="158"/>
        <v>Weekend</v>
      </c>
      <c r="AR458" s="20">
        <f t="shared" si="159"/>
        <v>0</v>
      </c>
    </row>
    <row r="459" spans="1:44" x14ac:dyDescent="0.35">
      <c r="A459" t="str">
        <f t="shared" si="141"/>
        <v>CUST0458</v>
      </c>
      <c r="B459" s="2" t="s">
        <v>730</v>
      </c>
      <c r="C459" s="4">
        <v>45476</v>
      </c>
      <c r="D459" s="2" t="s">
        <v>385</v>
      </c>
      <c r="E459" t="s">
        <v>5050</v>
      </c>
      <c r="F459" s="2" t="s">
        <v>13</v>
      </c>
      <c r="G459" s="2" t="s">
        <v>37</v>
      </c>
      <c r="H459" s="2">
        <v>2</v>
      </c>
      <c r="I459" s="19">
        <v>207.9</v>
      </c>
      <c r="J459" s="2" t="s">
        <v>50</v>
      </c>
      <c r="K459" s="2" t="s">
        <v>16</v>
      </c>
      <c r="L459" s="2">
        <v>4</v>
      </c>
      <c r="M459" s="18">
        <f t="shared" si="142"/>
        <v>415.8</v>
      </c>
      <c r="T459" t="str">
        <f t="shared" si="143"/>
        <v>Completed</v>
      </c>
      <c r="U459" t="str">
        <f t="shared" si="144"/>
        <v>No</v>
      </c>
      <c r="V459" t="str">
        <f t="shared" si="145"/>
        <v>No</v>
      </c>
      <c r="X459">
        <f t="shared" si="146"/>
        <v>589</v>
      </c>
      <c r="Y459">
        <f t="shared" si="147"/>
        <v>426</v>
      </c>
      <c r="Z459" s="18">
        <f t="shared" si="148"/>
        <v>1463424.4009529033</v>
      </c>
      <c r="AA459" s="18">
        <f t="shared" si="149"/>
        <v>118285.78776560788</v>
      </c>
      <c r="AB459" s="17">
        <f t="shared" si="150"/>
        <v>3.8140589569160999</v>
      </c>
      <c r="AC459" s="2" t="s">
        <v>37</v>
      </c>
      <c r="AD459" s="2" t="s">
        <v>13</v>
      </c>
      <c r="AE459" t="str">
        <f t="shared" si="151"/>
        <v>Home &amp; Kitchen</v>
      </c>
      <c r="AF459" t="str">
        <f t="shared" si="152"/>
        <v>Home &amp; Kitchen</v>
      </c>
      <c r="AG459" t="str" cm="1">
        <f t="array" ref="AG459">INDEX(AD:AD,ROW())</f>
        <v>Home &amp; Kitchen</v>
      </c>
      <c r="AH459">
        <f t="shared" si="160"/>
        <v>8</v>
      </c>
      <c r="AI459" t="str">
        <f t="shared" si="153"/>
        <v>Home &amp; Kitchen</v>
      </c>
      <c r="AK459">
        <f t="shared" si="154"/>
        <v>2024</v>
      </c>
      <c r="AL459">
        <f t="shared" si="155"/>
        <v>7</v>
      </c>
      <c r="AM459">
        <f t="shared" si="156"/>
        <v>3</v>
      </c>
      <c r="AN459">
        <f t="shared" si="157"/>
        <v>4</v>
      </c>
      <c r="AO459" t="str">
        <f t="shared" si="158"/>
        <v>Weekday</v>
      </c>
      <c r="AR459" s="20">
        <f t="shared" si="159"/>
        <v>0</v>
      </c>
    </row>
    <row r="460" spans="1:44" x14ac:dyDescent="0.35">
      <c r="A460" t="str">
        <f t="shared" si="141"/>
        <v>CUST0459</v>
      </c>
      <c r="B460" s="2" t="s">
        <v>731</v>
      </c>
      <c r="C460" s="4">
        <v>45179</v>
      </c>
      <c r="D460" s="2" t="s">
        <v>635</v>
      </c>
      <c r="E460" t="s">
        <v>5050</v>
      </c>
      <c r="F460" s="2" t="s">
        <v>42</v>
      </c>
      <c r="G460" s="2" t="s">
        <v>5042</v>
      </c>
      <c r="H460" s="2">
        <v>1</v>
      </c>
      <c r="I460" s="19">
        <v>1381.8</v>
      </c>
      <c r="J460" s="2" t="s">
        <v>5047</v>
      </c>
      <c r="K460" s="2" t="s">
        <v>16</v>
      </c>
      <c r="L460" s="2">
        <v>1</v>
      </c>
      <c r="M460" s="18">
        <f t="shared" si="142"/>
        <v>1381.8</v>
      </c>
      <c r="T460" t="str">
        <f t="shared" si="143"/>
        <v>Completed</v>
      </c>
      <c r="U460" t="str">
        <f t="shared" si="144"/>
        <v>Yes</v>
      </c>
      <c r="V460" t="str">
        <f t="shared" si="145"/>
        <v>No</v>
      </c>
      <c r="X460">
        <f t="shared" si="146"/>
        <v>589</v>
      </c>
      <c r="Y460">
        <f t="shared" si="147"/>
        <v>426</v>
      </c>
      <c r="Z460" s="18">
        <f t="shared" si="148"/>
        <v>1098537.4901531704</v>
      </c>
      <c r="AA460" s="18">
        <f t="shared" si="149"/>
        <v>96724.388030634553</v>
      </c>
      <c r="AB460" s="17">
        <f t="shared" si="150"/>
        <v>3.9001122334455669</v>
      </c>
      <c r="AC460" s="2" t="s">
        <v>5042</v>
      </c>
      <c r="AD460" s="2" t="s">
        <v>42</v>
      </c>
      <c r="AE460" t="str">
        <f t="shared" si="151"/>
        <v>Beauty</v>
      </c>
      <c r="AF460" t="str">
        <f t="shared" si="152"/>
        <v>Beauty</v>
      </c>
      <c r="AG460" t="str" cm="1">
        <f t="array" ref="AG460">INDEX(AD:AD,ROW())</f>
        <v>Beauty</v>
      </c>
      <c r="AH460">
        <f t="shared" si="160"/>
        <v>18</v>
      </c>
      <c r="AI460" t="str">
        <f t="shared" si="153"/>
        <v>Beauty</v>
      </c>
      <c r="AK460">
        <f t="shared" si="154"/>
        <v>2023</v>
      </c>
      <c r="AL460">
        <f t="shared" si="155"/>
        <v>9</v>
      </c>
      <c r="AM460">
        <f t="shared" si="156"/>
        <v>10</v>
      </c>
      <c r="AN460">
        <f t="shared" si="157"/>
        <v>1</v>
      </c>
      <c r="AO460" t="str">
        <f t="shared" si="158"/>
        <v>Weekend</v>
      </c>
      <c r="AR460" s="20">
        <f t="shared" si="159"/>
        <v>0</v>
      </c>
    </row>
    <row r="461" spans="1:44" x14ac:dyDescent="0.35">
      <c r="A461" t="str">
        <f t="shared" si="141"/>
        <v>CUST0460</v>
      </c>
      <c r="B461" s="2" t="s">
        <v>732</v>
      </c>
      <c r="C461" s="4">
        <v>45196</v>
      </c>
      <c r="D461" s="2" t="s">
        <v>544</v>
      </c>
      <c r="E461" t="s">
        <v>5049</v>
      </c>
      <c r="F461" s="2" t="s">
        <v>13</v>
      </c>
      <c r="G461" s="2" t="s">
        <v>34</v>
      </c>
      <c r="H461" s="2">
        <v>1</v>
      </c>
      <c r="I461" s="19">
        <v>1694.42</v>
      </c>
      <c r="J461" s="2" t="s">
        <v>20</v>
      </c>
      <c r="K461" s="2" t="s">
        <v>16</v>
      </c>
      <c r="L461" s="2">
        <v>5</v>
      </c>
      <c r="M461" s="18">
        <f t="shared" si="142"/>
        <v>1694.42</v>
      </c>
      <c r="T461" t="str">
        <f t="shared" si="143"/>
        <v>Completed</v>
      </c>
      <c r="U461" t="str">
        <f t="shared" si="144"/>
        <v>Yes</v>
      </c>
      <c r="V461" t="str">
        <f t="shared" si="145"/>
        <v>No</v>
      </c>
      <c r="X461">
        <f t="shared" si="146"/>
        <v>595</v>
      </c>
      <c r="Y461">
        <f t="shared" si="147"/>
        <v>444</v>
      </c>
      <c r="Z461" s="18">
        <f t="shared" si="148"/>
        <v>1463424.4009529033</v>
      </c>
      <c r="AA461" s="18">
        <f t="shared" si="149"/>
        <v>118285.78776560788</v>
      </c>
      <c r="AB461" s="17">
        <f t="shared" si="150"/>
        <v>3.8140589569160999</v>
      </c>
      <c r="AC461" s="2" t="s">
        <v>34</v>
      </c>
      <c r="AD461" s="2" t="s">
        <v>13</v>
      </c>
      <c r="AE461" t="str">
        <f t="shared" si="151"/>
        <v>Home &amp; Kitchen</v>
      </c>
      <c r="AF461" t="str">
        <f t="shared" si="152"/>
        <v>Home &amp; Kitchen</v>
      </c>
      <c r="AG461" t="str" cm="1">
        <f t="array" ref="AG461">INDEX(AD:AD,ROW())</f>
        <v>Home &amp; Kitchen</v>
      </c>
      <c r="AH461">
        <f t="shared" si="160"/>
        <v>7</v>
      </c>
      <c r="AI461" t="str">
        <f t="shared" si="153"/>
        <v>Home &amp; Kitchen</v>
      </c>
      <c r="AK461">
        <f t="shared" si="154"/>
        <v>2023</v>
      </c>
      <c r="AL461">
        <f t="shared" si="155"/>
        <v>9</v>
      </c>
      <c r="AM461">
        <f t="shared" si="156"/>
        <v>27</v>
      </c>
      <c r="AN461">
        <f t="shared" si="157"/>
        <v>4</v>
      </c>
      <c r="AO461" t="str">
        <f t="shared" si="158"/>
        <v>Weekday</v>
      </c>
      <c r="AR461" s="20">
        <f t="shared" si="159"/>
        <v>0</v>
      </c>
    </row>
    <row r="462" spans="1:44" x14ac:dyDescent="0.35">
      <c r="A462" t="str">
        <f t="shared" si="141"/>
        <v>CUST0461</v>
      </c>
      <c r="B462" s="2" t="s">
        <v>733</v>
      </c>
      <c r="C462" s="4">
        <v>45557</v>
      </c>
      <c r="D462" s="2" t="s">
        <v>719</v>
      </c>
      <c r="E462" t="s">
        <v>5052</v>
      </c>
      <c r="F462" s="2" t="s">
        <v>23</v>
      </c>
      <c r="G462" s="2" t="s">
        <v>68</v>
      </c>
      <c r="H462" s="2">
        <v>1</v>
      </c>
      <c r="I462" s="19">
        <v>157.38999999999999</v>
      </c>
      <c r="J462" s="2" t="s">
        <v>5047</v>
      </c>
      <c r="K462" s="2" t="s">
        <v>16</v>
      </c>
      <c r="L462" s="2">
        <v>3</v>
      </c>
      <c r="M462" s="18">
        <f t="shared" si="142"/>
        <v>157.38999999999999</v>
      </c>
      <c r="T462" t="str">
        <f t="shared" si="143"/>
        <v>Completed</v>
      </c>
      <c r="U462" t="str">
        <f t="shared" si="144"/>
        <v>No</v>
      </c>
      <c r="V462" t="str">
        <f t="shared" si="145"/>
        <v>No</v>
      </c>
      <c r="X462">
        <f t="shared" si="146"/>
        <v>573</v>
      </c>
      <c r="Y462">
        <f t="shared" si="147"/>
        <v>450</v>
      </c>
      <c r="Z462" s="18">
        <f t="shared" si="148"/>
        <v>594714.6477588166</v>
      </c>
      <c r="AA462" s="18">
        <f t="shared" si="149"/>
        <v>60882.938065984097</v>
      </c>
      <c r="AB462" s="17">
        <f t="shared" si="150"/>
        <v>3.804733727810651</v>
      </c>
      <c r="AC462" s="2" t="s">
        <v>68</v>
      </c>
      <c r="AD462" s="2" t="s">
        <v>23</v>
      </c>
      <c r="AE462" t="str">
        <f t="shared" si="151"/>
        <v>Books</v>
      </c>
      <c r="AF462" t="str">
        <f t="shared" si="152"/>
        <v>Books</v>
      </c>
      <c r="AG462" t="str" cm="1">
        <f t="array" ref="AG462">INDEX(AD:AD,ROW())</f>
        <v>Books</v>
      </c>
      <c r="AH462">
        <f t="shared" si="160"/>
        <v>20</v>
      </c>
      <c r="AI462" t="str">
        <f t="shared" si="153"/>
        <v>Books</v>
      </c>
      <c r="AK462">
        <f t="shared" si="154"/>
        <v>2024</v>
      </c>
      <c r="AL462">
        <f t="shared" si="155"/>
        <v>9</v>
      </c>
      <c r="AM462">
        <f t="shared" si="156"/>
        <v>22</v>
      </c>
      <c r="AN462">
        <f t="shared" si="157"/>
        <v>1</v>
      </c>
      <c r="AO462" t="str">
        <f t="shared" si="158"/>
        <v>Weekend</v>
      </c>
      <c r="AR462" s="20">
        <f t="shared" si="159"/>
        <v>0</v>
      </c>
    </row>
    <row r="463" spans="1:44" x14ac:dyDescent="0.35">
      <c r="A463" t="str">
        <f t="shared" si="141"/>
        <v>CUST0462</v>
      </c>
      <c r="B463" s="2" t="s">
        <v>734</v>
      </c>
      <c r="C463" s="4">
        <v>45540</v>
      </c>
      <c r="D463" s="2" t="s">
        <v>357</v>
      </c>
      <c r="E463" t="s">
        <v>5050</v>
      </c>
      <c r="F463" s="2" t="s">
        <v>29</v>
      </c>
      <c r="G463" s="2" t="s">
        <v>5043</v>
      </c>
      <c r="H463" s="2">
        <v>3</v>
      </c>
      <c r="I463" s="19">
        <v>1751.05</v>
      </c>
      <c r="J463" s="2" t="s">
        <v>5047</v>
      </c>
      <c r="K463" s="2" t="s">
        <v>103</v>
      </c>
      <c r="L463" s="2">
        <v>5</v>
      </c>
      <c r="M463" s="18">
        <f t="shared" si="142"/>
        <v>5253.15</v>
      </c>
      <c r="T463" t="str">
        <f t="shared" si="143"/>
        <v>Lost Sale</v>
      </c>
      <c r="U463" t="str">
        <f t="shared" si="144"/>
        <v>No</v>
      </c>
      <c r="V463" t="str">
        <f t="shared" si="145"/>
        <v>Yes</v>
      </c>
      <c r="X463">
        <f t="shared" si="146"/>
        <v>589</v>
      </c>
      <c r="Y463">
        <f t="shared" si="147"/>
        <v>426</v>
      </c>
      <c r="Z463" s="18">
        <f t="shared" si="148"/>
        <v>1892867.2841657216</v>
      </c>
      <c r="AA463" s="18">
        <f t="shared" si="149"/>
        <v>199432.98236095349</v>
      </c>
      <c r="AB463" s="17">
        <f t="shared" si="150"/>
        <v>3.8949824970828471</v>
      </c>
      <c r="AC463" s="2" t="s">
        <v>5043</v>
      </c>
      <c r="AD463" s="2" t="s">
        <v>29</v>
      </c>
      <c r="AE463" t="str">
        <f t="shared" si="151"/>
        <v>Fashion</v>
      </c>
      <c r="AF463" t="str">
        <f t="shared" si="152"/>
        <v>Fashion</v>
      </c>
      <c r="AG463" t="str" cm="1">
        <f t="array" ref="AG463">INDEX(AD:AD,ROW())</f>
        <v>Fashion</v>
      </c>
      <c r="AH463">
        <f t="shared" si="160"/>
        <v>55</v>
      </c>
      <c r="AI463" t="str">
        <f t="shared" si="153"/>
        <v>Fashion</v>
      </c>
      <c r="AK463">
        <f t="shared" si="154"/>
        <v>2024</v>
      </c>
      <c r="AL463">
        <f t="shared" si="155"/>
        <v>9</v>
      </c>
      <c r="AM463">
        <f t="shared" si="156"/>
        <v>5</v>
      </c>
      <c r="AN463">
        <f t="shared" si="157"/>
        <v>5</v>
      </c>
      <c r="AO463" t="str">
        <f t="shared" si="158"/>
        <v>Weekday</v>
      </c>
      <c r="AR463" s="20">
        <f t="shared" si="159"/>
        <v>1</v>
      </c>
    </row>
    <row r="464" spans="1:44" x14ac:dyDescent="0.35">
      <c r="A464" t="str">
        <f t="shared" si="141"/>
        <v>CUST0463</v>
      </c>
      <c r="B464" s="2" t="s">
        <v>735</v>
      </c>
      <c r="C464" s="4">
        <v>45657</v>
      </c>
      <c r="D464" s="2" t="s">
        <v>97</v>
      </c>
      <c r="E464" t="s">
        <v>5055</v>
      </c>
      <c r="F464" s="2" t="s">
        <v>29</v>
      </c>
      <c r="G464" s="2" t="s">
        <v>121</v>
      </c>
      <c r="H464" s="2">
        <v>1</v>
      </c>
      <c r="I464" s="19">
        <v>461.37</v>
      </c>
      <c r="J464" s="2" t="s">
        <v>20</v>
      </c>
      <c r="K464" s="2" t="s">
        <v>16</v>
      </c>
      <c r="L464" s="2">
        <v>3</v>
      </c>
      <c r="M464" s="18">
        <f t="shared" si="142"/>
        <v>461.37</v>
      </c>
      <c r="T464" t="str">
        <f t="shared" si="143"/>
        <v>Completed</v>
      </c>
      <c r="U464" t="str">
        <f t="shared" si="144"/>
        <v>No</v>
      </c>
      <c r="V464" t="str">
        <f t="shared" si="145"/>
        <v>No</v>
      </c>
      <c r="X464">
        <f t="shared" si="146"/>
        <v>567</v>
      </c>
      <c r="Y464">
        <f t="shared" si="147"/>
        <v>440</v>
      </c>
      <c r="Z464" s="18">
        <f t="shared" si="148"/>
        <v>1892867.2841657216</v>
      </c>
      <c r="AA464" s="18">
        <f t="shared" si="149"/>
        <v>199432.98236095349</v>
      </c>
      <c r="AB464" s="17">
        <f t="shared" si="150"/>
        <v>3.8949824970828471</v>
      </c>
      <c r="AC464" s="2" t="s">
        <v>121</v>
      </c>
      <c r="AD464" s="2" t="s">
        <v>29</v>
      </c>
      <c r="AE464" t="str">
        <f t="shared" si="151"/>
        <v>Fashion</v>
      </c>
      <c r="AF464" t="str">
        <f t="shared" si="152"/>
        <v>Fashion</v>
      </c>
      <c r="AG464" t="str" cm="1">
        <f t="array" ref="AG464">INDEX(AD:AD,ROW())</f>
        <v>Fashion</v>
      </c>
      <c r="AH464">
        <f t="shared" si="160"/>
        <v>45</v>
      </c>
      <c r="AI464" t="str">
        <f t="shared" si="153"/>
        <v>Fashion</v>
      </c>
      <c r="AK464">
        <f t="shared" si="154"/>
        <v>2024</v>
      </c>
      <c r="AL464">
        <f t="shared" si="155"/>
        <v>12</v>
      </c>
      <c r="AM464">
        <f t="shared" si="156"/>
        <v>31</v>
      </c>
      <c r="AN464">
        <f t="shared" si="157"/>
        <v>3</v>
      </c>
      <c r="AO464" t="str">
        <f t="shared" si="158"/>
        <v>Weekday</v>
      </c>
      <c r="AR464" s="20">
        <f t="shared" si="159"/>
        <v>0</v>
      </c>
    </row>
    <row r="465" spans="1:44" x14ac:dyDescent="0.35">
      <c r="A465" t="str">
        <f t="shared" si="141"/>
        <v>CUST0464</v>
      </c>
      <c r="B465" s="2" t="s">
        <v>736</v>
      </c>
      <c r="C465" s="4">
        <v>45508</v>
      </c>
      <c r="D465" s="2" t="s">
        <v>59</v>
      </c>
      <c r="E465" t="s">
        <v>5055</v>
      </c>
      <c r="F465" s="2" t="s">
        <v>19</v>
      </c>
      <c r="G465" s="2" t="s">
        <v>49</v>
      </c>
      <c r="H465" s="2">
        <v>2</v>
      </c>
      <c r="I465" s="19">
        <v>300.31</v>
      </c>
      <c r="J465" s="2" t="s">
        <v>20</v>
      </c>
      <c r="K465" s="2" t="s">
        <v>16</v>
      </c>
      <c r="L465" s="2">
        <v>5</v>
      </c>
      <c r="M465" s="18">
        <f t="shared" si="142"/>
        <v>600.62</v>
      </c>
      <c r="T465" t="str">
        <f t="shared" si="143"/>
        <v>Completed</v>
      </c>
      <c r="U465" t="str">
        <f t="shared" si="144"/>
        <v>No</v>
      </c>
      <c r="V465" t="str">
        <f t="shared" si="145"/>
        <v>No</v>
      </c>
      <c r="X465">
        <f t="shared" si="146"/>
        <v>567</v>
      </c>
      <c r="Y465">
        <f t="shared" si="147"/>
        <v>440</v>
      </c>
      <c r="Z465" s="18">
        <f t="shared" si="148"/>
        <v>2759712.3299794244</v>
      </c>
      <c r="AA465" s="18">
        <f t="shared" si="149"/>
        <v>330643.50635802455</v>
      </c>
      <c r="AB465" s="17">
        <f t="shared" si="150"/>
        <v>3.8641711229946525</v>
      </c>
      <c r="AC465" s="2" t="s">
        <v>49</v>
      </c>
      <c r="AD465" s="2" t="s">
        <v>19</v>
      </c>
      <c r="AE465" t="str">
        <f t="shared" si="151"/>
        <v>Electronics</v>
      </c>
      <c r="AF465" t="str">
        <f t="shared" si="152"/>
        <v>Electronics</v>
      </c>
      <c r="AG465" t="str" cm="1">
        <f t="array" ref="AG465">INDEX(AD:AD,ROW())</f>
        <v>Electronics</v>
      </c>
      <c r="AH465">
        <f t="shared" si="160"/>
        <v>12</v>
      </c>
      <c r="AI465" t="str">
        <f t="shared" si="153"/>
        <v>Electronics</v>
      </c>
      <c r="AK465">
        <f t="shared" si="154"/>
        <v>2024</v>
      </c>
      <c r="AL465">
        <f t="shared" si="155"/>
        <v>8</v>
      </c>
      <c r="AM465">
        <f t="shared" si="156"/>
        <v>4</v>
      </c>
      <c r="AN465">
        <f t="shared" si="157"/>
        <v>1</v>
      </c>
      <c r="AO465" t="str">
        <f t="shared" si="158"/>
        <v>Weekend</v>
      </c>
      <c r="AR465" s="20">
        <f t="shared" si="159"/>
        <v>0</v>
      </c>
    </row>
    <row r="466" spans="1:44" x14ac:dyDescent="0.35">
      <c r="A466" t="str">
        <f t="shared" si="141"/>
        <v>CUST0465</v>
      </c>
      <c r="B466" s="2" t="s">
        <v>737</v>
      </c>
      <c r="C466" s="4">
        <v>45281</v>
      </c>
      <c r="D466" s="2" t="s">
        <v>738</v>
      </c>
      <c r="E466" t="s">
        <v>5048</v>
      </c>
      <c r="F466" s="2" t="s">
        <v>29</v>
      </c>
      <c r="G466" s="2" t="s">
        <v>5043</v>
      </c>
      <c r="H466" s="2">
        <v>1</v>
      </c>
      <c r="I466" s="19">
        <v>1867.33</v>
      </c>
      <c r="J466" s="2" t="s">
        <v>5038</v>
      </c>
      <c r="K466" s="2" t="s">
        <v>16</v>
      </c>
      <c r="L466" s="2">
        <v>3</v>
      </c>
      <c r="M466" s="18">
        <f t="shared" si="142"/>
        <v>1867.33</v>
      </c>
      <c r="T466" t="str">
        <f t="shared" si="143"/>
        <v>Completed</v>
      </c>
      <c r="U466" t="str">
        <f t="shared" si="144"/>
        <v>Yes</v>
      </c>
      <c r="V466" t="str">
        <f t="shared" si="145"/>
        <v>No</v>
      </c>
      <c r="X466">
        <f t="shared" si="146"/>
        <v>590</v>
      </c>
      <c r="Y466">
        <f t="shared" si="147"/>
        <v>451</v>
      </c>
      <c r="Z466" s="18">
        <f t="shared" si="148"/>
        <v>1892867.2841657216</v>
      </c>
      <c r="AA466" s="18">
        <f t="shared" si="149"/>
        <v>199432.98236095349</v>
      </c>
      <c r="AB466" s="17">
        <f t="shared" si="150"/>
        <v>3.8949824970828471</v>
      </c>
      <c r="AC466" s="2" t="s">
        <v>5043</v>
      </c>
      <c r="AD466" s="2" t="s">
        <v>29</v>
      </c>
      <c r="AE466" t="str">
        <f t="shared" si="151"/>
        <v>Fashion</v>
      </c>
      <c r="AF466" t="str">
        <f t="shared" si="152"/>
        <v>Fashion</v>
      </c>
      <c r="AG466" t="str" cm="1">
        <f t="array" ref="AG466">INDEX(AD:AD,ROW())</f>
        <v>Fashion</v>
      </c>
      <c r="AH466">
        <f t="shared" si="160"/>
        <v>55</v>
      </c>
      <c r="AI466" t="str">
        <f t="shared" si="153"/>
        <v>Fashion</v>
      </c>
      <c r="AK466">
        <f t="shared" si="154"/>
        <v>2023</v>
      </c>
      <c r="AL466">
        <f t="shared" si="155"/>
        <v>12</v>
      </c>
      <c r="AM466">
        <f t="shared" si="156"/>
        <v>21</v>
      </c>
      <c r="AN466">
        <f t="shared" si="157"/>
        <v>5</v>
      </c>
      <c r="AO466" t="str">
        <f t="shared" si="158"/>
        <v>Weekday</v>
      </c>
      <c r="AR466" s="20">
        <f t="shared" si="159"/>
        <v>0</v>
      </c>
    </row>
    <row r="467" spans="1:44" x14ac:dyDescent="0.35">
      <c r="A467" t="str">
        <f t="shared" si="141"/>
        <v>CUST0466</v>
      </c>
      <c r="B467" s="2" t="s">
        <v>739</v>
      </c>
      <c r="C467" s="4">
        <v>45055</v>
      </c>
      <c r="D467" s="2" t="s">
        <v>48</v>
      </c>
      <c r="E467" t="s">
        <v>5052</v>
      </c>
      <c r="F467" s="2" t="s">
        <v>19</v>
      </c>
      <c r="G467" s="2" t="s">
        <v>5039</v>
      </c>
      <c r="H467" s="2">
        <v>1</v>
      </c>
      <c r="I467" s="19">
        <v>382.33</v>
      </c>
      <c r="J467" s="2" t="s">
        <v>5047</v>
      </c>
      <c r="K467" s="2" t="s">
        <v>31</v>
      </c>
      <c r="L467" s="2">
        <v>3</v>
      </c>
      <c r="M467" s="18">
        <f t="shared" si="142"/>
        <v>382.33</v>
      </c>
      <c r="T467" t="str">
        <f t="shared" si="143"/>
        <v>Pending</v>
      </c>
      <c r="U467" t="str">
        <f t="shared" si="144"/>
        <v>No</v>
      </c>
      <c r="V467" t="str">
        <f t="shared" si="145"/>
        <v>Yes</v>
      </c>
      <c r="X467">
        <f t="shared" si="146"/>
        <v>573</v>
      </c>
      <c r="Y467">
        <f t="shared" si="147"/>
        <v>450</v>
      </c>
      <c r="Z467" s="18">
        <f t="shared" si="148"/>
        <v>2759712.3299794244</v>
      </c>
      <c r="AA467" s="18">
        <f t="shared" si="149"/>
        <v>330643.50635802455</v>
      </c>
      <c r="AB467" s="17">
        <f t="shared" si="150"/>
        <v>3.8641711229946525</v>
      </c>
      <c r="AC467" s="2" t="s">
        <v>5039</v>
      </c>
      <c r="AD467" s="2" t="s">
        <v>19</v>
      </c>
      <c r="AE467" t="str">
        <f t="shared" si="151"/>
        <v>Electronics</v>
      </c>
      <c r="AF467" t="str">
        <f t="shared" si="152"/>
        <v>Electronics</v>
      </c>
      <c r="AG467" t="str" cm="1">
        <f t="array" ref="AG467">INDEX(AD:AD,ROW())</f>
        <v>Electronics</v>
      </c>
      <c r="AH467">
        <f t="shared" si="160"/>
        <v>3</v>
      </c>
      <c r="AI467" t="str">
        <f t="shared" si="153"/>
        <v>Electronics</v>
      </c>
      <c r="AK467">
        <f t="shared" si="154"/>
        <v>2023</v>
      </c>
      <c r="AL467">
        <f t="shared" si="155"/>
        <v>5</v>
      </c>
      <c r="AM467">
        <f t="shared" si="156"/>
        <v>9</v>
      </c>
      <c r="AN467">
        <f t="shared" si="157"/>
        <v>3</v>
      </c>
      <c r="AO467" t="str">
        <f t="shared" si="158"/>
        <v>Weekday</v>
      </c>
      <c r="AR467" s="20">
        <f t="shared" si="159"/>
        <v>0</v>
      </c>
    </row>
    <row r="468" spans="1:44" x14ac:dyDescent="0.35">
      <c r="A468" t="str">
        <f t="shared" si="141"/>
        <v>CUST0467</v>
      </c>
      <c r="B468" s="2" t="s">
        <v>740</v>
      </c>
      <c r="C468" s="4">
        <v>45668</v>
      </c>
      <c r="D468" s="2" t="s">
        <v>244</v>
      </c>
      <c r="E468" t="s">
        <v>5055</v>
      </c>
      <c r="F468" s="2" t="s">
        <v>13</v>
      </c>
      <c r="G468" s="2" t="s">
        <v>5045</v>
      </c>
      <c r="H468" s="2">
        <v>1</v>
      </c>
      <c r="I468" s="19">
        <v>1059.99</v>
      </c>
      <c r="J468" s="2" t="s">
        <v>5046</v>
      </c>
      <c r="K468" s="2" t="s">
        <v>16</v>
      </c>
      <c r="L468" s="2">
        <v>2</v>
      </c>
      <c r="M468" s="18">
        <f t="shared" si="142"/>
        <v>1059.99</v>
      </c>
      <c r="T468" t="str">
        <f t="shared" si="143"/>
        <v>Completed</v>
      </c>
      <c r="U468" t="str">
        <f t="shared" si="144"/>
        <v>Yes</v>
      </c>
      <c r="V468" t="str">
        <f t="shared" si="145"/>
        <v>No</v>
      </c>
      <c r="X468">
        <f t="shared" si="146"/>
        <v>567</v>
      </c>
      <c r="Y468">
        <f t="shared" si="147"/>
        <v>440</v>
      </c>
      <c r="Z468" s="18">
        <f t="shared" si="148"/>
        <v>1463424.4009529033</v>
      </c>
      <c r="AA468" s="18">
        <f t="shared" si="149"/>
        <v>118285.78776560788</v>
      </c>
      <c r="AB468" s="17">
        <f t="shared" si="150"/>
        <v>3.8140589569160999</v>
      </c>
      <c r="AC468" s="2" t="s">
        <v>5045</v>
      </c>
      <c r="AD468" s="2" t="s">
        <v>13</v>
      </c>
      <c r="AE468" t="str">
        <f t="shared" si="151"/>
        <v>Home &amp; Kitchen</v>
      </c>
      <c r="AF468" t="str">
        <f t="shared" si="152"/>
        <v>Home &amp; Kitchen</v>
      </c>
      <c r="AG468" t="str" cm="1">
        <f t="array" ref="AG468">INDEX(AD:AD,ROW())</f>
        <v>Home &amp; Kitchen</v>
      </c>
      <c r="AH468">
        <f t="shared" si="160"/>
        <v>76</v>
      </c>
      <c r="AI468" t="str">
        <f t="shared" si="153"/>
        <v>Home &amp; Kitchen</v>
      </c>
      <c r="AK468">
        <f t="shared" si="154"/>
        <v>2025</v>
      </c>
      <c r="AL468">
        <f t="shared" si="155"/>
        <v>1</v>
      </c>
      <c r="AM468">
        <f t="shared" si="156"/>
        <v>11</v>
      </c>
      <c r="AN468">
        <f t="shared" si="157"/>
        <v>7</v>
      </c>
      <c r="AO468" t="str">
        <f t="shared" si="158"/>
        <v>Weekend</v>
      </c>
      <c r="AR468" s="20">
        <f t="shared" si="159"/>
        <v>0</v>
      </c>
    </row>
    <row r="469" spans="1:44" x14ac:dyDescent="0.35">
      <c r="A469" t="str">
        <f t="shared" si="141"/>
        <v>CUST0468</v>
      </c>
      <c r="B469" s="2" t="s">
        <v>741</v>
      </c>
      <c r="C469" s="4">
        <v>45048</v>
      </c>
      <c r="D469" s="2" t="s">
        <v>641</v>
      </c>
      <c r="E469" t="s">
        <v>5048</v>
      </c>
      <c r="F469" s="2" t="s">
        <v>13</v>
      </c>
      <c r="G469" s="2" t="s">
        <v>95</v>
      </c>
      <c r="H469" s="2">
        <v>2</v>
      </c>
      <c r="I469" s="19">
        <v>1639.86</v>
      </c>
      <c r="J469" s="2" t="s">
        <v>5047</v>
      </c>
      <c r="K469" s="2" t="s">
        <v>16</v>
      </c>
      <c r="L469" s="2">
        <v>3</v>
      </c>
      <c r="M469" s="18">
        <f t="shared" si="142"/>
        <v>3279.72</v>
      </c>
      <c r="T469" t="str">
        <f t="shared" si="143"/>
        <v>Completed</v>
      </c>
      <c r="U469" t="str">
        <f t="shared" si="144"/>
        <v>Yes</v>
      </c>
      <c r="V469" t="str">
        <f t="shared" si="145"/>
        <v>No</v>
      </c>
      <c r="X469">
        <f t="shared" si="146"/>
        <v>590</v>
      </c>
      <c r="Y469">
        <f t="shared" si="147"/>
        <v>451</v>
      </c>
      <c r="Z469" s="18">
        <f t="shared" si="148"/>
        <v>1463424.4009529033</v>
      </c>
      <c r="AA469" s="18">
        <f t="shared" si="149"/>
        <v>118285.78776560788</v>
      </c>
      <c r="AB469" s="17">
        <f t="shared" si="150"/>
        <v>3.8140589569160999</v>
      </c>
      <c r="AC469" s="2" t="s">
        <v>95</v>
      </c>
      <c r="AD469" s="2" t="s">
        <v>13</v>
      </c>
      <c r="AE469" t="str">
        <f t="shared" si="151"/>
        <v>Home &amp; Kitchen</v>
      </c>
      <c r="AF469" t="str">
        <f t="shared" si="152"/>
        <v>Home &amp; Kitchen</v>
      </c>
      <c r="AG469" t="str" cm="1">
        <f t="array" ref="AG469">INDEX(AD:AD,ROW())</f>
        <v>Home &amp; Kitchen</v>
      </c>
      <c r="AH469">
        <f t="shared" si="160"/>
        <v>32</v>
      </c>
      <c r="AI469" t="str">
        <f t="shared" si="153"/>
        <v>Home &amp; Kitchen</v>
      </c>
      <c r="AK469">
        <f t="shared" si="154"/>
        <v>2023</v>
      </c>
      <c r="AL469">
        <f t="shared" si="155"/>
        <v>5</v>
      </c>
      <c r="AM469">
        <f t="shared" si="156"/>
        <v>2</v>
      </c>
      <c r="AN469">
        <f t="shared" si="157"/>
        <v>3</v>
      </c>
      <c r="AO469" t="str">
        <f t="shared" si="158"/>
        <v>Weekday</v>
      </c>
      <c r="AR469" s="20">
        <f t="shared" si="159"/>
        <v>0</v>
      </c>
    </row>
    <row r="470" spans="1:44" x14ac:dyDescent="0.35">
      <c r="A470" t="str">
        <f t="shared" si="141"/>
        <v>CUST0469</v>
      </c>
      <c r="B470" s="2" t="s">
        <v>742</v>
      </c>
      <c r="C470" s="4">
        <v>45823</v>
      </c>
      <c r="D470" s="2" t="s">
        <v>469</v>
      </c>
      <c r="E470" t="s">
        <v>5051</v>
      </c>
      <c r="F470" s="2" t="s">
        <v>23</v>
      </c>
      <c r="G470" s="2" t="s">
        <v>68</v>
      </c>
      <c r="H470" s="2">
        <v>1</v>
      </c>
      <c r="I470" s="19">
        <v>154.19</v>
      </c>
      <c r="J470" s="2" t="s">
        <v>5047</v>
      </c>
      <c r="K470" s="2" t="s">
        <v>16</v>
      </c>
      <c r="L470" s="2">
        <v>4</v>
      </c>
      <c r="M470" s="18">
        <f t="shared" si="142"/>
        <v>154.19</v>
      </c>
      <c r="T470" t="str">
        <f t="shared" si="143"/>
        <v>Completed</v>
      </c>
      <c r="U470" t="str">
        <f t="shared" si="144"/>
        <v>No</v>
      </c>
      <c r="V470" t="str">
        <f t="shared" si="145"/>
        <v>No</v>
      </c>
      <c r="X470">
        <f t="shared" si="146"/>
        <v>619</v>
      </c>
      <c r="Y470">
        <f t="shared" si="147"/>
        <v>468</v>
      </c>
      <c r="Z470" s="18">
        <f t="shared" si="148"/>
        <v>594714.6477588166</v>
      </c>
      <c r="AA470" s="18">
        <f t="shared" si="149"/>
        <v>60882.938065984097</v>
      </c>
      <c r="AB470" s="17">
        <f t="shared" si="150"/>
        <v>3.804733727810651</v>
      </c>
      <c r="AC470" s="2" t="s">
        <v>68</v>
      </c>
      <c r="AD470" s="2" t="s">
        <v>23</v>
      </c>
      <c r="AE470" t="str">
        <f t="shared" si="151"/>
        <v>Books</v>
      </c>
      <c r="AF470" t="str">
        <f t="shared" si="152"/>
        <v>Books</v>
      </c>
      <c r="AG470" t="str" cm="1">
        <f t="array" ref="AG470">INDEX(AD:AD,ROW())</f>
        <v>Books</v>
      </c>
      <c r="AH470">
        <f t="shared" si="160"/>
        <v>20</v>
      </c>
      <c r="AI470" t="str">
        <f t="shared" si="153"/>
        <v>Books</v>
      </c>
      <c r="AK470">
        <f t="shared" si="154"/>
        <v>2025</v>
      </c>
      <c r="AL470">
        <f t="shared" si="155"/>
        <v>6</v>
      </c>
      <c r="AM470">
        <f t="shared" si="156"/>
        <v>15</v>
      </c>
      <c r="AN470">
        <f t="shared" si="157"/>
        <v>1</v>
      </c>
      <c r="AO470" t="str">
        <f t="shared" si="158"/>
        <v>Weekend</v>
      </c>
      <c r="AR470" s="20">
        <f t="shared" si="159"/>
        <v>0</v>
      </c>
    </row>
    <row r="471" spans="1:44" x14ac:dyDescent="0.35">
      <c r="A471" t="str">
        <f t="shared" si="141"/>
        <v>CUST0470</v>
      </c>
      <c r="B471" s="2" t="s">
        <v>743</v>
      </c>
      <c r="C471" s="4">
        <v>45486</v>
      </c>
      <c r="D471" s="2" t="s">
        <v>632</v>
      </c>
      <c r="E471" t="s">
        <v>5048</v>
      </c>
      <c r="F471" s="2" t="s">
        <v>13</v>
      </c>
      <c r="G471" s="2" t="s">
        <v>37</v>
      </c>
      <c r="H471" s="2">
        <v>2</v>
      </c>
      <c r="I471" s="19">
        <v>662.55</v>
      </c>
      <c r="J471" s="2" t="s">
        <v>5047</v>
      </c>
      <c r="K471" s="2" t="s">
        <v>16</v>
      </c>
      <c r="L471" s="2">
        <v>4</v>
      </c>
      <c r="M471" s="18">
        <f t="shared" si="142"/>
        <v>1325.1</v>
      </c>
      <c r="T471" t="str">
        <f t="shared" si="143"/>
        <v>Completed</v>
      </c>
      <c r="U471" t="str">
        <f t="shared" si="144"/>
        <v>Yes</v>
      </c>
      <c r="V471" t="str">
        <f t="shared" si="145"/>
        <v>No</v>
      </c>
      <c r="X471">
        <f t="shared" si="146"/>
        <v>590</v>
      </c>
      <c r="Y471">
        <f t="shared" si="147"/>
        <v>451</v>
      </c>
      <c r="Z471" s="18">
        <f t="shared" si="148"/>
        <v>1463424.4009529033</v>
      </c>
      <c r="AA471" s="18">
        <f t="shared" si="149"/>
        <v>118285.78776560788</v>
      </c>
      <c r="AB471" s="17">
        <f t="shared" si="150"/>
        <v>3.8140589569160999</v>
      </c>
      <c r="AC471" s="2" t="s">
        <v>37</v>
      </c>
      <c r="AD471" s="2" t="s">
        <v>13</v>
      </c>
      <c r="AE471" t="str">
        <f t="shared" si="151"/>
        <v>Home &amp; Kitchen</v>
      </c>
      <c r="AF471" t="str">
        <f t="shared" si="152"/>
        <v>Home &amp; Kitchen</v>
      </c>
      <c r="AG471" t="str" cm="1">
        <f t="array" ref="AG471">INDEX(AD:AD,ROW())</f>
        <v>Home &amp; Kitchen</v>
      </c>
      <c r="AH471">
        <f t="shared" si="160"/>
        <v>8</v>
      </c>
      <c r="AI471" t="str">
        <f t="shared" si="153"/>
        <v>Home &amp; Kitchen</v>
      </c>
      <c r="AK471">
        <f t="shared" si="154"/>
        <v>2024</v>
      </c>
      <c r="AL471">
        <f t="shared" si="155"/>
        <v>7</v>
      </c>
      <c r="AM471">
        <f t="shared" si="156"/>
        <v>13</v>
      </c>
      <c r="AN471">
        <f t="shared" si="157"/>
        <v>7</v>
      </c>
      <c r="AO471" t="str">
        <f t="shared" si="158"/>
        <v>Weekend</v>
      </c>
      <c r="AR471" s="20">
        <f t="shared" si="159"/>
        <v>0</v>
      </c>
    </row>
    <row r="472" spans="1:44" x14ac:dyDescent="0.35">
      <c r="A472" t="str">
        <f t="shared" si="141"/>
        <v>CUST0471</v>
      </c>
      <c r="B472" s="2" t="s">
        <v>744</v>
      </c>
      <c r="C472" s="4">
        <v>45649</v>
      </c>
      <c r="D472" s="2" t="s">
        <v>437</v>
      </c>
      <c r="E472" t="s">
        <v>5052</v>
      </c>
      <c r="F472" s="2" t="s">
        <v>29</v>
      </c>
      <c r="G472" s="2" t="s">
        <v>5041</v>
      </c>
      <c r="H472" s="2">
        <v>1</v>
      </c>
      <c r="I472" s="19">
        <v>341.84</v>
      </c>
      <c r="J472" s="2" t="s">
        <v>5047</v>
      </c>
      <c r="K472" s="2" t="s">
        <v>16</v>
      </c>
      <c r="L472" s="2">
        <v>4</v>
      </c>
      <c r="M472" s="18">
        <f t="shared" si="142"/>
        <v>341.84</v>
      </c>
      <c r="T472" t="str">
        <f t="shared" si="143"/>
        <v>Completed</v>
      </c>
      <c r="U472" t="str">
        <f t="shared" si="144"/>
        <v>No</v>
      </c>
      <c r="V472" t="str">
        <f t="shared" si="145"/>
        <v>No</v>
      </c>
      <c r="X472">
        <f t="shared" si="146"/>
        <v>573</v>
      </c>
      <c r="Y472">
        <f t="shared" si="147"/>
        <v>450</v>
      </c>
      <c r="Z472" s="18">
        <f t="shared" si="148"/>
        <v>1892867.2841657216</v>
      </c>
      <c r="AA472" s="18">
        <f t="shared" si="149"/>
        <v>199432.98236095349</v>
      </c>
      <c r="AB472" s="17">
        <f t="shared" si="150"/>
        <v>3.8949824970828471</v>
      </c>
      <c r="AC472" s="2" t="s">
        <v>5041</v>
      </c>
      <c r="AD472" s="2" t="s">
        <v>29</v>
      </c>
      <c r="AE472" t="str">
        <f t="shared" si="151"/>
        <v>Fashion</v>
      </c>
      <c r="AF472" t="str">
        <f t="shared" si="152"/>
        <v>Fashion</v>
      </c>
      <c r="AG472" t="str" cm="1">
        <f t="array" ref="AG472">INDEX(AD:AD,ROW())</f>
        <v>Fashion</v>
      </c>
      <c r="AH472">
        <f t="shared" si="160"/>
        <v>15</v>
      </c>
      <c r="AI472" t="str">
        <f t="shared" si="153"/>
        <v>Fashion</v>
      </c>
      <c r="AK472">
        <f t="shared" si="154"/>
        <v>2024</v>
      </c>
      <c r="AL472">
        <f t="shared" si="155"/>
        <v>12</v>
      </c>
      <c r="AM472">
        <f t="shared" si="156"/>
        <v>23</v>
      </c>
      <c r="AN472">
        <f t="shared" si="157"/>
        <v>2</v>
      </c>
      <c r="AO472" t="str">
        <f t="shared" si="158"/>
        <v>Weekday</v>
      </c>
      <c r="AR472" s="20">
        <f t="shared" si="159"/>
        <v>0</v>
      </c>
    </row>
    <row r="473" spans="1:44" x14ac:dyDescent="0.35">
      <c r="A473" t="str">
        <f t="shared" si="141"/>
        <v>CUST0472</v>
      </c>
      <c r="B473" s="2" t="s">
        <v>745</v>
      </c>
      <c r="C473" s="4">
        <v>45773</v>
      </c>
      <c r="D473" s="2" t="s">
        <v>80</v>
      </c>
      <c r="E473" t="s">
        <v>5050</v>
      </c>
      <c r="F473" s="2" t="s">
        <v>19</v>
      </c>
      <c r="G473" s="2" t="s">
        <v>5039</v>
      </c>
      <c r="H473" s="2">
        <v>1</v>
      </c>
      <c r="I473" s="19">
        <v>2563.88</v>
      </c>
      <c r="J473" s="2" t="s">
        <v>5047</v>
      </c>
      <c r="K473" s="2" t="s">
        <v>16</v>
      </c>
      <c r="L473" s="31"/>
      <c r="M473" s="18">
        <f t="shared" si="142"/>
        <v>2563.88</v>
      </c>
      <c r="T473" t="str">
        <f t="shared" si="143"/>
        <v>Completed</v>
      </c>
      <c r="U473" t="str">
        <f t="shared" si="144"/>
        <v>Yes</v>
      </c>
      <c r="V473" t="str">
        <f t="shared" si="145"/>
        <v>No</v>
      </c>
      <c r="X473">
        <f t="shared" si="146"/>
        <v>589</v>
      </c>
      <c r="Y473">
        <f t="shared" si="147"/>
        <v>426</v>
      </c>
      <c r="Z473" s="18">
        <f t="shared" si="148"/>
        <v>2759712.3299794244</v>
      </c>
      <c r="AA473" s="18">
        <f t="shared" si="149"/>
        <v>330643.50635802455</v>
      </c>
      <c r="AB473" s="17">
        <f t="shared" si="150"/>
        <v>3.8641711229946525</v>
      </c>
      <c r="AC473" s="2" t="s">
        <v>5039</v>
      </c>
      <c r="AD473" s="2" t="s">
        <v>19</v>
      </c>
      <c r="AE473" t="str">
        <f t="shared" si="151"/>
        <v>Electronics</v>
      </c>
      <c r="AF473" t="str">
        <f t="shared" si="152"/>
        <v>Electronics</v>
      </c>
      <c r="AG473" t="str" cm="1">
        <f t="array" ref="AG473">INDEX(AD:AD,ROW())</f>
        <v>Electronics</v>
      </c>
      <c r="AH473">
        <f t="shared" si="160"/>
        <v>3</v>
      </c>
      <c r="AI473" t="str">
        <f t="shared" si="153"/>
        <v>Electronics</v>
      </c>
      <c r="AK473">
        <f t="shared" si="154"/>
        <v>2025</v>
      </c>
      <c r="AL473">
        <f t="shared" si="155"/>
        <v>4</v>
      </c>
      <c r="AM473">
        <f t="shared" si="156"/>
        <v>26</v>
      </c>
      <c r="AN473">
        <f t="shared" si="157"/>
        <v>7</v>
      </c>
      <c r="AO473" t="str">
        <f t="shared" si="158"/>
        <v>Weekend</v>
      </c>
      <c r="AR473" s="20">
        <f t="shared" si="159"/>
        <v>0</v>
      </c>
    </row>
    <row r="474" spans="1:44" x14ac:dyDescent="0.35">
      <c r="A474" t="str">
        <f t="shared" si="141"/>
        <v>CUST0473</v>
      </c>
      <c r="B474" s="2" t="s">
        <v>746</v>
      </c>
      <c r="C474" s="4">
        <v>45810</v>
      </c>
      <c r="D474" s="2" t="s">
        <v>747</v>
      </c>
      <c r="E474" t="s">
        <v>5054</v>
      </c>
      <c r="F474" s="2" t="s">
        <v>13</v>
      </c>
      <c r="G474" s="2" t="s">
        <v>34</v>
      </c>
      <c r="H474" s="2">
        <v>1</v>
      </c>
      <c r="I474" s="19">
        <v>407.86</v>
      </c>
      <c r="J474" s="2" t="s">
        <v>15</v>
      </c>
      <c r="K474" s="2" t="s">
        <v>16</v>
      </c>
      <c r="L474" s="2">
        <v>4</v>
      </c>
      <c r="M474" s="18">
        <f t="shared" si="142"/>
        <v>407.86</v>
      </c>
      <c r="T474" t="str">
        <f t="shared" si="143"/>
        <v>Completed</v>
      </c>
      <c r="U474" t="str">
        <f t="shared" si="144"/>
        <v>No</v>
      </c>
      <c r="V474" t="str">
        <f t="shared" si="145"/>
        <v>No</v>
      </c>
      <c r="X474">
        <f t="shared" si="146"/>
        <v>558</v>
      </c>
      <c r="Y474">
        <f t="shared" si="147"/>
        <v>430</v>
      </c>
      <c r="Z474" s="18">
        <f t="shared" si="148"/>
        <v>1463424.4009529033</v>
      </c>
      <c r="AA474" s="18">
        <f t="shared" si="149"/>
        <v>118285.78776560788</v>
      </c>
      <c r="AB474" s="17">
        <f t="shared" si="150"/>
        <v>3.8140589569160999</v>
      </c>
      <c r="AC474" s="2" t="s">
        <v>34</v>
      </c>
      <c r="AD474" s="2" t="s">
        <v>13</v>
      </c>
      <c r="AE474" t="str">
        <f t="shared" si="151"/>
        <v>Home &amp; Kitchen</v>
      </c>
      <c r="AF474" t="str">
        <f t="shared" si="152"/>
        <v>Home &amp; Kitchen</v>
      </c>
      <c r="AG474" t="str" cm="1">
        <f t="array" ref="AG474">INDEX(AD:AD,ROW())</f>
        <v>Home &amp; Kitchen</v>
      </c>
      <c r="AH474">
        <f t="shared" si="160"/>
        <v>7</v>
      </c>
      <c r="AI474" t="str">
        <f t="shared" si="153"/>
        <v>Home &amp; Kitchen</v>
      </c>
      <c r="AK474">
        <f t="shared" si="154"/>
        <v>2025</v>
      </c>
      <c r="AL474">
        <f t="shared" si="155"/>
        <v>6</v>
      </c>
      <c r="AM474">
        <f t="shared" si="156"/>
        <v>2</v>
      </c>
      <c r="AN474">
        <f t="shared" si="157"/>
        <v>2</v>
      </c>
      <c r="AO474" t="str">
        <f t="shared" si="158"/>
        <v>Weekday</v>
      </c>
      <c r="AR474" s="20">
        <f t="shared" si="159"/>
        <v>0</v>
      </c>
    </row>
    <row r="475" spans="1:44" x14ac:dyDescent="0.35">
      <c r="A475" t="str">
        <f t="shared" si="141"/>
        <v>CUST0474</v>
      </c>
      <c r="B475" s="2" t="s">
        <v>748</v>
      </c>
      <c r="C475" s="4">
        <v>45026</v>
      </c>
      <c r="D475" s="2" t="s">
        <v>88</v>
      </c>
      <c r="E475" t="s">
        <v>5050</v>
      </c>
      <c r="F475" s="2" t="s">
        <v>23</v>
      </c>
      <c r="G475" s="2" t="s">
        <v>75</v>
      </c>
      <c r="H475" s="2">
        <v>1</v>
      </c>
      <c r="I475" s="19">
        <v>550.52</v>
      </c>
      <c r="J475" s="2" t="s">
        <v>50</v>
      </c>
      <c r="K475" s="2" t="s">
        <v>16</v>
      </c>
      <c r="L475" s="2">
        <v>3</v>
      </c>
      <c r="M475" s="18">
        <f t="shared" si="142"/>
        <v>550.52</v>
      </c>
      <c r="T475" t="str">
        <f t="shared" si="143"/>
        <v>Completed</v>
      </c>
      <c r="U475" t="str">
        <f t="shared" si="144"/>
        <v>No</v>
      </c>
      <c r="V475" t="str">
        <f t="shared" si="145"/>
        <v>No</v>
      </c>
      <c r="X475">
        <f t="shared" si="146"/>
        <v>589</v>
      </c>
      <c r="Y475">
        <f t="shared" si="147"/>
        <v>426</v>
      </c>
      <c r="Z475" s="18">
        <f t="shared" si="148"/>
        <v>594714.6477588166</v>
      </c>
      <c r="AA475" s="18">
        <f t="shared" si="149"/>
        <v>60882.938065984097</v>
      </c>
      <c r="AB475" s="17">
        <f t="shared" si="150"/>
        <v>3.804733727810651</v>
      </c>
      <c r="AC475" s="2" t="s">
        <v>75</v>
      </c>
      <c r="AD475" s="2" t="s">
        <v>23</v>
      </c>
      <c r="AE475" t="str">
        <f t="shared" si="151"/>
        <v>Books</v>
      </c>
      <c r="AF475" t="str">
        <f t="shared" si="152"/>
        <v>Books</v>
      </c>
      <c r="AG475" t="str" cm="1">
        <f t="array" ref="AG475">INDEX(AD:AD,ROW())</f>
        <v>Books</v>
      </c>
      <c r="AH475">
        <f t="shared" si="160"/>
        <v>23</v>
      </c>
      <c r="AI475" t="str">
        <f t="shared" si="153"/>
        <v>Books</v>
      </c>
      <c r="AK475">
        <f t="shared" si="154"/>
        <v>2023</v>
      </c>
      <c r="AL475">
        <f t="shared" si="155"/>
        <v>4</v>
      </c>
      <c r="AM475">
        <f t="shared" si="156"/>
        <v>10</v>
      </c>
      <c r="AN475">
        <f t="shared" si="157"/>
        <v>2</v>
      </c>
      <c r="AO475" t="str">
        <f t="shared" si="158"/>
        <v>Weekday</v>
      </c>
      <c r="AR475" s="20">
        <f t="shared" si="159"/>
        <v>0</v>
      </c>
    </row>
    <row r="476" spans="1:44" x14ac:dyDescent="0.35">
      <c r="A476" t="str">
        <f t="shared" si="141"/>
        <v>CUST0475</v>
      </c>
      <c r="B476" s="2" t="s">
        <v>749</v>
      </c>
      <c r="C476" s="4">
        <v>45490</v>
      </c>
      <c r="D476" s="2" t="s">
        <v>244</v>
      </c>
      <c r="E476" t="s">
        <v>5051</v>
      </c>
      <c r="F476" s="2" t="s">
        <v>13</v>
      </c>
      <c r="G476" s="2" t="s">
        <v>37</v>
      </c>
      <c r="H476" s="2">
        <v>2</v>
      </c>
      <c r="I476" s="19">
        <v>1923.83</v>
      </c>
      <c r="J476" s="2" t="s">
        <v>5046</v>
      </c>
      <c r="K476" s="2" t="s">
        <v>16</v>
      </c>
      <c r="L476" s="2">
        <v>3</v>
      </c>
      <c r="M476" s="18">
        <f t="shared" si="142"/>
        <v>3847.66</v>
      </c>
      <c r="T476" t="str">
        <f t="shared" si="143"/>
        <v>Completed</v>
      </c>
      <c r="U476" t="str">
        <f t="shared" si="144"/>
        <v>Yes</v>
      </c>
      <c r="V476" t="str">
        <f t="shared" si="145"/>
        <v>No</v>
      </c>
      <c r="X476">
        <f t="shared" si="146"/>
        <v>619</v>
      </c>
      <c r="Y476">
        <f t="shared" si="147"/>
        <v>468</v>
      </c>
      <c r="Z476" s="18">
        <f t="shared" si="148"/>
        <v>1463424.4009529033</v>
      </c>
      <c r="AA476" s="18">
        <f t="shared" si="149"/>
        <v>118285.78776560788</v>
      </c>
      <c r="AB476" s="17">
        <f t="shared" si="150"/>
        <v>3.8140589569160999</v>
      </c>
      <c r="AC476" s="2" t="s">
        <v>37</v>
      </c>
      <c r="AD476" s="2" t="s">
        <v>13</v>
      </c>
      <c r="AE476" t="str">
        <f t="shared" si="151"/>
        <v>Home &amp; Kitchen</v>
      </c>
      <c r="AF476" t="str">
        <f t="shared" si="152"/>
        <v>Home &amp; Kitchen</v>
      </c>
      <c r="AG476" t="str" cm="1">
        <f t="array" ref="AG476">INDEX(AD:AD,ROW())</f>
        <v>Home &amp; Kitchen</v>
      </c>
      <c r="AH476">
        <f t="shared" si="160"/>
        <v>8</v>
      </c>
      <c r="AI476" t="str">
        <f t="shared" si="153"/>
        <v>Home &amp; Kitchen</v>
      </c>
      <c r="AK476">
        <f t="shared" si="154"/>
        <v>2024</v>
      </c>
      <c r="AL476">
        <f t="shared" si="155"/>
        <v>7</v>
      </c>
      <c r="AM476">
        <f t="shared" si="156"/>
        <v>17</v>
      </c>
      <c r="AN476">
        <f t="shared" si="157"/>
        <v>4</v>
      </c>
      <c r="AO476" t="str">
        <f t="shared" si="158"/>
        <v>Weekday</v>
      </c>
      <c r="AR476" s="20">
        <f t="shared" si="159"/>
        <v>0</v>
      </c>
    </row>
    <row r="477" spans="1:44" x14ac:dyDescent="0.35">
      <c r="A477" t="str">
        <f t="shared" si="141"/>
        <v>CUST0476</v>
      </c>
      <c r="B477" s="2" t="s">
        <v>750</v>
      </c>
      <c r="C477" s="4">
        <v>45042</v>
      </c>
      <c r="D477" s="2" t="s">
        <v>751</v>
      </c>
      <c r="E477" t="s">
        <v>5049</v>
      </c>
      <c r="F477" s="2" t="s">
        <v>42</v>
      </c>
      <c r="G477" s="2" t="s">
        <v>43</v>
      </c>
      <c r="H477" s="2">
        <v>1</v>
      </c>
      <c r="I477" s="19">
        <v>722.56</v>
      </c>
      <c r="J477" s="2" t="s">
        <v>5047</v>
      </c>
      <c r="K477" s="2" t="s">
        <v>16</v>
      </c>
      <c r="L477" s="2">
        <v>3</v>
      </c>
      <c r="M477" s="18">
        <f t="shared" si="142"/>
        <v>722.56</v>
      </c>
      <c r="T477" t="str">
        <f t="shared" si="143"/>
        <v>Completed</v>
      </c>
      <c r="U477" t="str">
        <f t="shared" si="144"/>
        <v>No</v>
      </c>
      <c r="V477" t="str">
        <f t="shared" si="145"/>
        <v>No</v>
      </c>
      <c r="X477">
        <f t="shared" si="146"/>
        <v>595</v>
      </c>
      <c r="Y477">
        <f t="shared" si="147"/>
        <v>444</v>
      </c>
      <c r="Z477" s="18">
        <f t="shared" si="148"/>
        <v>1098537.4901531704</v>
      </c>
      <c r="AA477" s="18">
        <f t="shared" si="149"/>
        <v>96724.388030634553</v>
      </c>
      <c r="AB477" s="17">
        <f t="shared" si="150"/>
        <v>3.9001122334455669</v>
      </c>
      <c r="AC477" s="2" t="s">
        <v>43</v>
      </c>
      <c r="AD477" s="2" t="s">
        <v>42</v>
      </c>
      <c r="AE477" t="str">
        <f t="shared" si="151"/>
        <v>Beauty</v>
      </c>
      <c r="AF477" t="str">
        <f t="shared" si="152"/>
        <v>Beauty</v>
      </c>
      <c r="AG477" t="str" cm="1">
        <f t="array" ref="AG477">INDEX(AD:AD,ROW())</f>
        <v>Beauty</v>
      </c>
      <c r="AH477">
        <f t="shared" si="160"/>
        <v>10</v>
      </c>
      <c r="AI477" t="str">
        <f t="shared" si="153"/>
        <v>Beauty</v>
      </c>
      <c r="AK477">
        <f t="shared" si="154"/>
        <v>2023</v>
      </c>
      <c r="AL477">
        <f t="shared" si="155"/>
        <v>4</v>
      </c>
      <c r="AM477">
        <f t="shared" si="156"/>
        <v>26</v>
      </c>
      <c r="AN477">
        <f t="shared" si="157"/>
        <v>4</v>
      </c>
      <c r="AO477" t="str">
        <f t="shared" si="158"/>
        <v>Weekday</v>
      </c>
      <c r="AR477" s="20">
        <f t="shared" si="159"/>
        <v>0</v>
      </c>
    </row>
    <row r="478" spans="1:44" x14ac:dyDescent="0.35">
      <c r="A478" t="str">
        <f t="shared" si="141"/>
        <v>CUST0477</v>
      </c>
      <c r="B478" s="2" t="s">
        <v>752</v>
      </c>
      <c r="C478" s="4">
        <v>45085</v>
      </c>
      <c r="D478" s="2" t="s">
        <v>211</v>
      </c>
      <c r="E478" t="s">
        <v>5050</v>
      </c>
      <c r="F478" s="2" t="s">
        <v>19</v>
      </c>
      <c r="G478" s="2" t="s">
        <v>5039</v>
      </c>
      <c r="H478" s="2">
        <v>2</v>
      </c>
      <c r="I478" s="19">
        <v>766.55</v>
      </c>
      <c r="J478" s="2" t="s">
        <v>50</v>
      </c>
      <c r="K478" s="2" t="s">
        <v>16</v>
      </c>
      <c r="L478" s="31"/>
      <c r="M478" s="18">
        <f t="shared" si="142"/>
        <v>1533.1</v>
      </c>
      <c r="T478" t="str">
        <f t="shared" si="143"/>
        <v>Completed</v>
      </c>
      <c r="U478" t="str">
        <f t="shared" si="144"/>
        <v>Yes</v>
      </c>
      <c r="V478" t="str">
        <f t="shared" si="145"/>
        <v>No</v>
      </c>
      <c r="X478">
        <f t="shared" si="146"/>
        <v>589</v>
      </c>
      <c r="Y478">
        <f t="shared" si="147"/>
        <v>426</v>
      </c>
      <c r="Z478" s="18">
        <f t="shared" si="148"/>
        <v>2759712.3299794244</v>
      </c>
      <c r="AA478" s="18">
        <f t="shared" si="149"/>
        <v>330643.50635802455</v>
      </c>
      <c r="AB478" s="17">
        <f t="shared" si="150"/>
        <v>3.8641711229946525</v>
      </c>
      <c r="AC478" s="2" t="s">
        <v>5039</v>
      </c>
      <c r="AD478" s="2" t="s">
        <v>19</v>
      </c>
      <c r="AE478" t="str">
        <f t="shared" si="151"/>
        <v>Electronics</v>
      </c>
      <c r="AF478" t="str">
        <f t="shared" si="152"/>
        <v>Electronics</v>
      </c>
      <c r="AG478" t="str" cm="1">
        <f t="array" ref="AG478">INDEX(AD:AD,ROW())</f>
        <v>Electronics</v>
      </c>
      <c r="AH478">
        <f t="shared" si="160"/>
        <v>3</v>
      </c>
      <c r="AI478" t="str">
        <f t="shared" si="153"/>
        <v>Electronics</v>
      </c>
      <c r="AK478">
        <f t="shared" si="154"/>
        <v>2023</v>
      </c>
      <c r="AL478">
        <f t="shared" si="155"/>
        <v>6</v>
      </c>
      <c r="AM478">
        <f t="shared" si="156"/>
        <v>8</v>
      </c>
      <c r="AN478">
        <f t="shared" si="157"/>
        <v>5</v>
      </c>
      <c r="AO478" t="str">
        <f t="shared" si="158"/>
        <v>Weekday</v>
      </c>
      <c r="AR478" s="20">
        <f t="shared" si="159"/>
        <v>0</v>
      </c>
    </row>
    <row r="479" spans="1:44" x14ac:dyDescent="0.35">
      <c r="A479" t="str">
        <f t="shared" si="141"/>
        <v>CUST0478</v>
      </c>
      <c r="B479" s="2" t="s">
        <v>753</v>
      </c>
      <c r="C479" s="4">
        <v>45344</v>
      </c>
      <c r="D479" s="2" t="s">
        <v>370</v>
      </c>
      <c r="E479" t="s">
        <v>5055</v>
      </c>
      <c r="F479" s="2" t="s">
        <v>13</v>
      </c>
      <c r="G479" s="2" t="s">
        <v>14</v>
      </c>
      <c r="H479" s="2">
        <v>1</v>
      </c>
      <c r="I479" s="19">
        <v>546.47</v>
      </c>
      <c r="J479" s="2" t="s">
        <v>50</v>
      </c>
      <c r="K479" s="2" t="s">
        <v>16</v>
      </c>
      <c r="L479" s="2">
        <v>5</v>
      </c>
      <c r="M479" s="18">
        <f t="shared" si="142"/>
        <v>546.47</v>
      </c>
      <c r="T479" t="str">
        <f t="shared" si="143"/>
        <v>Completed</v>
      </c>
      <c r="U479" t="str">
        <f t="shared" si="144"/>
        <v>No</v>
      </c>
      <c r="V479" t="str">
        <f t="shared" si="145"/>
        <v>No</v>
      </c>
      <c r="X479">
        <f t="shared" si="146"/>
        <v>567</v>
      </c>
      <c r="Y479">
        <f t="shared" si="147"/>
        <v>440</v>
      </c>
      <c r="Z479" s="18">
        <f t="shared" si="148"/>
        <v>1463424.4009529033</v>
      </c>
      <c r="AA479" s="18">
        <f t="shared" si="149"/>
        <v>118285.78776560788</v>
      </c>
      <c r="AB479" s="17">
        <f t="shared" si="150"/>
        <v>3.8140589569160999</v>
      </c>
      <c r="AC479" s="2" t="s">
        <v>14</v>
      </c>
      <c r="AD479" s="2" t="s">
        <v>13</v>
      </c>
      <c r="AE479" t="str">
        <f t="shared" si="151"/>
        <v>Home &amp; Kitchen</v>
      </c>
      <c r="AF479" t="str">
        <f t="shared" si="152"/>
        <v>Home &amp; Kitchen</v>
      </c>
      <c r="AG479" t="str" cm="1">
        <f t="array" ref="AG479">INDEX(AD:AD,ROW())</f>
        <v>Home &amp; Kitchen</v>
      </c>
      <c r="AH479">
        <f t="shared" si="160"/>
        <v>2</v>
      </c>
      <c r="AI479" t="str">
        <f t="shared" si="153"/>
        <v>Home &amp; Kitchen</v>
      </c>
      <c r="AK479">
        <f t="shared" si="154"/>
        <v>2024</v>
      </c>
      <c r="AL479">
        <f t="shared" si="155"/>
        <v>2</v>
      </c>
      <c r="AM479">
        <f t="shared" si="156"/>
        <v>22</v>
      </c>
      <c r="AN479">
        <f t="shared" si="157"/>
        <v>5</v>
      </c>
      <c r="AO479" t="str">
        <f t="shared" si="158"/>
        <v>Weekday</v>
      </c>
      <c r="AR479" s="20">
        <f t="shared" si="159"/>
        <v>0</v>
      </c>
    </row>
    <row r="480" spans="1:44" x14ac:dyDescent="0.35">
      <c r="A480" t="str">
        <f t="shared" si="141"/>
        <v>CUST0479</v>
      </c>
      <c r="B480" s="2" t="s">
        <v>754</v>
      </c>
      <c r="C480" s="4">
        <v>45246</v>
      </c>
      <c r="D480" s="2" t="s">
        <v>664</v>
      </c>
      <c r="E480" t="s">
        <v>5053</v>
      </c>
      <c r="F480" s="2" t="s">
        <v>19</v>
      </c>
      <c r="G480" s="2" t="s">
        <v>5040</v>
      </c>
      <c r="H480" s="2">
        <v>3</v>
      </c>
      <c r="I480" s="19">
        <v>2330.6799999999998</v>
      </c>
      <c r="J480" s="2" t="s">
        <v>50</v>
      </c>
      <c r="K480" s="2" t="s">
        <v>16</v>
      </c>
      <c r="L480" s="2">
        <v>4</v>
      </c>
      <c r="M480" s="18">
        <f t="shared" si="142"/>
        <v>6992.0399999999991</v>
      </c>
      <c r="T480" t="str">
        <f t="shared" si="143"/>
        <v>Completed</v>
      </c>
      <c r="U480" t="str">
        <f t="shared" si="144"/>
        <v>Yes</v>
      </c>
      <c r="V480" t="str">
        <f t="shared" si="145"/>
        <v>No</v>
      </c>
      <c r="X480">
        <f t="shared" si="146"/>
        <v>559</v>
      </c>
      <c r="Y480">
        <f t="shared" si="147"/>
        <v>408</v>
      </c>
      <c r="Z480" s="18">
        <f t="shared" si="148"/>
        <v>2759712.3299794244</v>
      </c>
      <c r="AA480" s="18">
        <f t="shared" si="149"/>
        <v>330643.50635802455</v>
      </c>
      <c r="AB480" s="17">
        <f t="shared" si="150"/>
        <v>3.8641711229946525</v>
      </c>
      <c r="AC480" s="2" t="s">
        <v>5040</v>
      </c>
      <c r="AD480" s="2" t="s">
        <v>19</v>
      </c>
      <c r="AE480" t="str">
        <f t="shared" si="151"/>
        <v>Electronics</v>
      </c>
      <c r="AF480" t="str">
        <f t="shared" si="152"/>
        <v>Electronics</v>
      </c>
      <c r="AG480" t="str" cm="1">
        <f t="array" ref="AG480">INDEX(AD:AD,ROW())</f>
        <v>Electronics</v>
      </c>
      <c r="AH480">
        <f t="shared" si="160"/>
        <v>13</v>
      </c>
      <c r="AI480" t="str">
        <f t="shared" si="153"/>
        <v>Electronics</v>
      </c>
      <c r="AK480">
        <f t="shared" si="154"/>
        <v>2023</v>
      </c>
      <c r="AL480">
        <f t="shared" si="155"/>
        <v>11</v>
      </c>
      <c r="AM480">
        <f t="shared" si="156"/>
        <v>16</v>
      </c>
      <c r="AN480">
        <f t="shared" si="157"/>
        <v>5</v>
      </c>
      <c r="AO480" t="str">
        <f t="shared" si="158"/>
        <v>Weekday</v>
      </c>
      <c r="AR480" s="20">
        <f t="shared" si="159"/>
        <v>0</v>
      </c>
    </row>
    <row r="481" spans="1:44" x14ac:dyDescent="0.35">
      <c r="A481" t="str">
        <f t="shared" si="141"/>
        <v>CUST0480</v>
      </c>
      <c r="B481" s="2" t="s">
        <v>755</v>
      </c>
      <c r="C481" s="4">
        <v>45672</v>
      </c>
      <c r="D481" s="2" t="s">
        <v>174</v>
      </c>
      <c r="E481" t="s">
        <v>5053</v>
      </c>
      <c r="F481" s="2" t="s">
        <v>29</v>
      </c>
      <c r="G481" s="2" t="s">
        <v>121</v>
      </c>
      <c r="H481" s="2">
        <v>2</v>
      </c>
      <c r="I481" s="19">
        <v>421.91</v>
      </c>
      <c r="J481" s="2" t="s">
        <v>50</v>
      </c>
      <c r="K481" s="2" t="s">
        <v>16</v>
      </c>
      <c r="L481" s="2">
        <v>3</v>
      </c>
      <c r="M481" s="18">
        <f t="shared" si="142"/>
        <v>843.82</v>
      </c>
      <c r="T481" t="str">
        <f t="shared" si="143"/>
        <v>Completed</v>
      </c>
      <c r="U481" t="str">
        <f t="shared" si="144"/>
        <v>No</v>
      </c>
      <c r="V481" t="str">
        <f t="shared" si="145"/>
        <v>No</v>
      </c>
      <c r="X481">
        <f t="shared" si="146"/>
        <v>559</v>
      </c>
      <c r="Y481">
        <f t="shared" si="147"/>
        <v>408</v>
      </c>
      <c r="Z481" s="18">
        <f t="shared" si="148"/>
        <v>1892867.2841657216</v>
      </c>
      <c r="AA481" s="18">
        <f t="shared" si="149"/>
        <v>199432.98236095349</v>
      </c>
      <c r="AB481" s="17">
        <f t="shared" si="150"/>
        <v>3.8949824970828471</v>
      </c>
      <c r="AC481" s="2" t="s">
        <v>121</v>
      </c>
      <c r="AD481" s="2" t="s">
        <v>29</v>
      </c>
      <c r="AE481" t="str">
        <f t="shared" si="151"/>
        <v>Fashion</v>
      </c>
      <c r="AF481" t="str">
        <f t="shared" si="152"/>
        <v>Fashion</v>
      </c>
      <c r="AG481" t="str" cm="1">
        <f t="array" ref="AG481">INDEX(AD:AD,ROW())</f>
        <v>Fashion</v>
      </c>
      <c r="AH481">
        <f t="shared" si="160"/>
        <v>45</v>
      </c>
      <c r="AI481" t="str">
        <f t="shared" si="153"/>
        <v>Fashion</v>
      </c>
      <c r="AK481">
        <f t="shared" si="154"/>
        <v>2025</v>
      </c>
      <c r="AL481">
        <f t="shared" si="155"/>
        <v>1</v>
      </c>
      <c r="AM481">
        <f t="shared" si="156"/>
        <v>15</v>
      </c>
      <c r="AN481">
        <f t="shared" si="157"/>
        <v>4</v>
      </c>
      <c r="AO481" t="str">
        <f t="shared" si="158"/>
        <v>Weekday</v>
      </c>
      <c r="AR481" s="20">
        <f t="shared" si="159"/>
        <v>0</v>
      </c>
    </row>
    <row r="482" spans="1:44" x14ac:dyDescent="0.35">
      <c r="A482" t="str">
        <f t="shared" si="141"/>
        <v>CUST0481</v>
      </c>
      <c r="B482" s="2" t="s">
        <v>756</v>
      </c>
      <c r="C482" s="4">
        <v>45065</v>
      </c>
      <c r="D482" s="2" t="s">
        <v>757</v>
      </c>
      <c r="E482" t="s">
        <v>5052</v>
      </c>
      <c r="F482" s="2" t="s">
        <v>29</v>
      </c>
      <c r="G482" s="2" t="s">
        <v>30</v>
      </c>
      <c r="H482" s="2">
        <v>2</v>
      </c>
      <c r="I482" s="19">
        <v>1419.824472190694</v>
      </c>
      <c r="J482" s="2" t="s">
        <v>5047</v>
      </c>
      <c r="K482" s="2" t="s">
        <v>76</v>
      </c>
      <c r="L482" s="2">
        <v>5</v>
      </c>
      <c r="M482" s="18">
        <f t="shared" si="142"/>
        <v>2839.648944381388</v>
      </c>
      <c r="T482" t="str">
        <f t="shared" si="143"/>
        <v>Completed</v>
      </c>
      <c r="U482" t="str">
        <f t="shared" si="144"/>
        <v>No</v>
      </c>
      <c r="V482" t="str">
        <f t="shared" si="145"/>
        <v>No</v>
      </c>
      <c r="X482">
        <f t="shared" si="146"/>
        <v>573</v>
      </c>
      <c r="Y482">
        <f t="shared" si="147"/>
        <v>450</v>
      </c>
      <c r="Z482" s="18">
        <f t="shared" si="148"/>
        <v>1892867.2841657216</v>
      </c>
      <c r="AA482" s="18">
        <f t="shared" si="149"/>
        <v>199432.98236095349</v>
      </c>
      <c r="AB482" s="17">
        <f t="shared" si="150"/>
        <v>3.8949824970828471</v>
      </c>
      <c r="AC482" s="2" t="s">
        <v>30</v>
      </c>
      <c r="AD482" s="2" t="s">
        <v>29</v>
      </c>
      <c r="AE482" t="str">
        <f t="shared" si="151"/>
        <v>Fashion</v>
      </c>
      <c r="AF482" t="str">
        <f t="shared" si="152"/>
        <v>Fashion</v>
      </c>
      <c r="AG482" t="str" cm="1">
        <f t="array" ref="AG482">INDEX(AD:AD,ROW())</f>
        <v>Fashion</v>
      </c>
      <c r="AH482">
        <f t="shared" si="160"/>
        <v>6</v>
      </c>
      <c r="AI482" t="str">
        <f t="shared" si="153"/>
        <v>Fashion</v>
      </c>
      <c r="AK482">
        <f t="shared" si="154"/>
        <v>2023</v>
      </c>
      <c r="AL482">
        <f t="shared" si="155"/>
        <v>5</v>
      </c>
      <c r="AM482">
        <f t="shared" si="156"/>
        <v>19</v>
      </c>
      <c r="AN482">
        <f t="shared" si="157"/>
        <v>6</v>
      </c>
      <c r="AO482" t="str">
        <f t="shared" si="158"/>
        <v>Weekday</v>
      </c>
      <c r="AR482" s="20">
        <f t="shared" si="159"/>
        <v>1</v>
      </c>
    </row>
    <row r="483" spans="1:44" x14ac:dyDescent="0.35">
      <c r="A483" t="str">
        <f t="shared" si="141"/>
        <v>CUST0482</v>
      </c>
      <c r="B483" s="2" t="s">
        <v>758</v>
      </c>
      <c r="C483" s="4">
        <v>45172</v>
      </c>
      <c r="D483" s="2" t="s">
        <v>361</v>
      </c>
      <c r="E483" t="s">
        <v>5049</v>
      </c>
      <c r="F483" s="2" t="s">
        <v>23</v>
      </c>
      <c r="G483" s="2" t="s">
        <v>65</v>
      </c>
      <c r="H483" s="2">
        <v>1</v>
      </c>
      <c r="I483" s="19">
        <v>148.38999999999999</v>
      </c>
      <c r="J483" s="2" t="s">
        <v>20</v>
      </c>
      <c r="K483" s="2" t="s">
        <v>31</v>
      </c>
      <c r="L483" s="2">
        <v>4</v>
      </c>
      <c r="M483" s="18">
        <f t="shared" si="142"/>
        <v>148.38999999999999</v>
      </c>
      <c r="T483" t="str">
        <f t="shared" si="143"/>
        <v>Pending</v>
      </c>
      <c r="U483" t="str">
        <f t="shared" si="144"/>
        <v>No</v>
      </c>
      <c r="V483" t="str">
        <f t="shared" si="145"/>
        <v>Yes</v>
      </c>
      <c r="X483">
        <f t="shared" si="146"/>
        <v>595</v>
      </c>
      <c r="Y483">
        <f t="shared" si="147"/>
        <v>444</v>
      </c>
      <c r="Z483" s="18">
        <f t="shared" si="148"/>
        <v>594714.6477588166</v>
      </c>
      <c r="AA483" s="18">
        <f t="shared" si="149"/>
        <v>60882.938065984097</v>
      </c>
      <c r="AB483" s="17">
        <f t="shared" si="150"/>
        <v>3.804733727810651</v>
      </c>
      <c r="AC483" s="2" t="s">
        <v>65</v>
      </c>
      <c r="AD483" s="2" t="s">
        <v>23</v>
      </c>
      <c r="AE483" t="str">
        <f t="shared" si="151"/>
        <v>Books</v>
      </c>
      <c r="AF483" t="str">
        <f t="shared" si="152"/>
        <v>Books</v>
      </c>
      <c r="AG483" t="str" cm="1">
        <f t="array" ref="AG483">INDEX(AD:AD,ROW())</f>
        <v>Books</v>
      </c>
      <c r="AH483">
        <f t="shared" si="160"/>
        <v>19</v>
      </c>
      <c r="AI483" t="str">
        <f t="shared" si="153"/>
        <v>Books</v>
      </c>
      <c r="AK483">
        <f t="shared" si="154"/>
        <v>2023</v>
      </c>
      <c r="AL483">
        <f t="shared" si="155"/>
        <v>9</v>
      </c>
      <c r="AM483">
        <f t="shared" si="156"/>
        <v>3</v>
      </c>
      <c r="AN483">
        <f t="shared" si="157"/>
        <v>1</v>
      </c>
      <c r="AO483" t="str">
        <f t="shared" si="158"/>
        <v>Weekend</v>
      </c>
      <c r="AR483" s="20">
        <f t="shared" si="159"/>
        <v>0</v>
      </c>
    </row>
    <row r="484" spans="1:44" x14ac:dyDescent="0.35">
      <c r="A484" t="str">
        <f t="shared" si="141"/>
        <v>CUST0483</v>
      </c>
      <c r="B484" s="2" t="s">
        <v>759</v>
      </c>
      <c r="C484" s="4">
        <v>45146</v>
      </c>
      <c r="D484" s="2" t="s">
        <v>166</v>
      </c>
      <c r="E484" t="s">
        <v>5052</v>
      </c>
      <c r="F484" s="2" t="s">
        <v>19</v>
      </c>
      <c r="G484" s="2" t="s">
        <v>5039</v>
      </c>
      <c r="H484" s="2">
        <v>1</v>
      </c>
      <c r="I484" s="19">
        <v>731.84</v>
      </c>
      <c r="J484" s="2" t="s">
        <v>5047</v>
      </c>
      <c r="K484" s="2" t="s">
        <v>16</v>
      </c>
      <c r="L484" s="2">
        <v>4</v>
      </c>
      <c r="M484" s="18">
        <f t="shared" si="142"/>
        <v>731.84</v>
      </c>
      <c r="T484" t="str">
        <f t="shared" si="143"/>
        <v>Completed</v>
      </c>
      <c r="U484" t="str">
        <f t="shared" si="144"/>
        <v>No</v>
      </c>
      <c r="V484" t="str">
        <f t="shared" si="145"/>
        <v>No</v>
      </c>
      <c r="X484">
        <f t="shared" si="146"/>
        <v>573</v>
      </c>
      <c r="Y484">
        <f t="shared" si="147"/>
        <v>450</v>
      </c>
      <c r="Z484" s="18">
        <f t="shared" si="148"/>
        <v>2759712.3299794244</v>
      </c>
      <c r="AA484" s="18">
        <f t="shared" si="149"/>
        <v>330643.50635802455</v>
      </c>
      <c r="AB484" s="17">
        <f t="shared" si="150"/>
        <v>3.8641711229946525</v>
      </c>
      <c r="AC484" s="2" t="s">
        <v>5039</v>
      </c>
      <c r="AD484" s="2" t="s">
        <v>19</v>
      </c>
      <c r="AE484" t="str">
        <f t="shared" si="151"/>
        <v>Electronics</v>
      </c>
      <c r="AF484" t="str">
        <f t="shared" si="152"/>
        <v>Electronics</v>
      </c>
      <c r="AG484" t="str" cm="1">
        <f t="array" ref="AG484">INDEX(AD:AD,ROW())</f>
        <v>Electronics</v>
      </c>
      <c r="AH484">
        <f t="shared" si="160"/>
        <v>3</v>
      </c>
      <c r="AI484" t="str">
        <f t="shared" si="153"/>
        <v>Electronics</v>
      </c>
      <c r="AK484">
        <f t="shared" si="154"/>
        <v>2023</v>
      </c>
      <c r="AL484">
        <f t="shared" si="155"/>
        <v>8</v>
      </c>
      <c r="AM484">
        <f t="shared" si="156"/>
        <v>8</v>
      </c>
      <c r="AN484">
        <f t="shared" si="157"/>
        <v>3</v>
      </c>
      <c r="AO484" t="str">
        <f t="shared" si="158"/>
        <v>Weekday</v>
      </c>
      <c r="AR484" s="20">
        <f t="shared" si="159"/>
        <v>0</v>
      </c>
    </row>
    <row r="485" spans="1:44" x14ac:dyDescent="0.35">
      <c r="A485" t="str">
        <f t="shared" si="141"/>
        <v>CUST0484</v>
      </c>
      <c r="B485" s="2" t="s">
        <v>760</v>
      </c>
      <c r="C485" s="4">
        <v>45260</v>
      </c>
      <c r="D485" s="2" t="s">
        <v>296</v>
      </c>
      <c r="E485" t="s">
        <v>5053</v>
      </c>
      <c r="F485" s="2" t="s">
        <v>19</v>
      </c>
      <c r="G485" s="2" t="s">
        <v>128</v>
      </c>
      <c r="H485" s="2">
        <v>2</v>
      </c>
      <c r="I485" s="19">
        <v>3171.51</v>
      </c>
      <c r="J485" s="2" t="s">
        <v>50</v>
      </c>
      <c r="K485" s="2" t="s">
        <v>16</v>
      </c>
      <c r="L485" s="2">
        <v>5</v>
      </c>
      <c r="M485" s="18">
        <f t="shared" si="142"/>
        <v>6343.02</v>
      </c>
      <c r="T485" t="str">
        <f t="shared" si="143"/>
        <v>Completed</v>
      </c>
      <c r="U485" t="str">
        <f t="shared" si="144"/>
        <v>Yes</v>
      </c>
      <c r="V485" t="str">
        <f t="shared" si="145"/>
        <v>No</v>
      </c>
      <c r="X485">
        <f t="shared" si="146"/>
        <v>559</v>
      </c>
      <c r="Y485">
        <f t="shared" si="147"/>
        <v>408</v>
      </c>
      <c r="Z485" s="18">
        <f t="shared" si="148"/>
        <v>2759712.3299794244</v>
      </c>
      <c r="AA485" s="18">
        <f t="shared" si="149"/>
        <v>330643.50635802455</v>
      </c>
      <c r="AB485" s="17">
        <f t="shared" si="150"/>
        <v>3.8641711229946525</v>
      </c>
      <c r="AC485" s="2" t="s">
        <v>128</v>
      </c>
      <c r="AD485" s="2" t="s">
        <v>19</v>
      </c>
      <c r="AE485" t="str">
        <f t="shared" si="151"/>
        <v>Electronics</v>
      </c>
      <c r="AF485" t="str">
        <f t="shared" si="152"/>
        <v>Electronics</v>
      </c>
      <c r="AG485" t="str" cm="1">
        <f t="array" ref="AG485">INDEX(AD:AD,ROW())</f>
        <v>Electronics</v>
      </c>
      <c r="AH485">
        <f t="shared" si="160"/>
        <v>48</v>
      </c>
      <c r="AI485" t="str">
        <f t="shared" si="153"/>
        <v>Electronics</v>
      </c>
      <c r="AK485">
        <f t="shared" si="154"/>
        <v>2023</v>
      </c>
      <c r="AL485">
        <f t="shared" si="155"/>
        <v>11</v>
      </c>
      <c r="AM485">
        <f t="shared" si="156"/>
        <v>30</v>
      </c>
      <c r="AN485">
        <f t="shared" si="157"/>
        <v>5</v>
      </c>
      <c r="AO485" t="str">
        <f t="shared" si="158"/>
        <v>Weekday</v>
      </c>
      <c r="AR485" s="20">
        <f t="shared" si="159"/>
        <v>0</v>
      </c>
    </row>
    <row r="486" spans="1:44" x14ac:dyDescent="0.35">
      <c r="A486" t="str">
        <f t="shared" si="141"/>
        <v>CUST0485</v>
      </c>
      <c r="B486" s="2" t="s">
        <v>761</v>
      </c>
      <c r="C486" s="4">
        <v>45081</v>
      </c>
      <c r="D486" s="2" t="s">
        <v>556</v>
      </c>
      <c r="E486" t="s">
        <v>5055</v>
      </c>
      <c r="F486" s="2" t="s">
        <v>13</v>
      </c>
      <c r="G486" s="2" t="s">
        <v>95</v>
      </c>
      <c r="H486" s="2">
        <v>1</v>
      </c>
      <c r="I486" s="19">
        <v>1886.86</v>
      </c>
      <c r="J486" s="2" t="s">
        <v>50</v>
      </c>
      <c r="K486" s="2" t="s">
        <v>16</v>
      </c>
      <c r="L486" s="2">
        <v>5</v>
      </c>
      <c r="M486" s="18">
        <f t="shared" si="142"/>
        <v>1886.86</v>
      </c>
      <c r="T486" t="str">
        <f t="shared" si="143"/>
        <v>Completed</v>
      </c>
      <c r="U486" t="str">
        <f t="shared" si="144"/>
        <v>Yes</v>
      </c>
      <c r="V486" t="str">
        <f t="shared" si="145"/>
        <v>No</v>
      </c>
      <c r="X486">
        <f t="shared" si="146"/>
        <v>567</v>
      </c>
      <c r="Y486">
        <f t="shared" si="147"/>
        <v>440</v>
      </c>
      <c r="Z486" s="18">
        <f t="shared" si="148"/>
        <v>1463424.4009529033</v>
      </c>
      <c r="AA486" s="18">
        <f t="shared" si="149"/>
        <v>118285.78776560788</v>
      </c>
      <c r="AB486" s="17">
        <f t="shared" si="150"/>
        <v>3.8140589569160999</v>
      </c>
      <c r="AC486" s="2" t="s">
        <v>95</v>
      </c>
      <c r="AD486" s="2" t="s">
        <v>13</v>
      </c>
      <c r="AE486" t="str">
        <f t="shared" si="151"/>
        <v>Home &amp; Kitchen</v>
      </c>
      <c r="AF486" t="str">
        <f t="shared" si="152"/>
        <v>Home &amp; Kitchen</v>
      </c>
      <c r="AG486" t="str" cm="1">
        <f t="array" ref="AG486">INDEX(AD:AD,ROW())</f>
        <v>Home &amp; Kitchen</v>
      </c>
      <c r="AH486">
        <f t="shared" si="160"/>
        <v>32</v>
      </c>
      <c r="AI486" t="str">
        <f t="shared" si="153"/>
        <v>Home &amp; Kitchen</v>
      </c>
      <c r="AK486">
        <f t="shared" si="154"/>
        <v>2023</v>
      </c>
      <c r="AL486">
        <f t="shared" si="155"/>
        <v>6</v>
      </c>
      <c r="AM486">
        <f t="shared" si="156"/>
        <v>4</v>
      </c>
      <c r="AN486">
        <f t="shared" si="157"/>
        <v>1</v>
      </c>
      <c r="AO486" t="str">
        <f t="shared" si="158"/>
        <v>Weekend</v>
      </c>
      <c r="AR486" s="20">
        <f t="shared" si="159"/>
        <v>0</v>
      </c>
    </row>
    <row r="487" spans="1:44" x14ac:dyDescent="0.35">
      <c r="A487" t="str">
        <f t="shared" si="141"/>
        <v>CUST0486</v>
      </c>
      <c r="B487" s="2" t="s">
        <v>762</v>
      </c>
      <c r="C487" s="4">
        <v>45806</v>
      </c>
      <c r="D487" s="2" t="s">
        <v>763</v>
      </c>
      <c r="E487" t="s">
        <v>5053</v>
      </c>
      <c r="F487" s="2" t="s">
        <v>23</v>
      </c>
      <c r="G487" s="2" t="s">
        <v>24</v>
      </c>
      <c r="H487" s="2">
        <v>1</v>
      </c>
      <c r="I487" s="19">
        <v>464.92</v>
      </c>
      <c r="J487" s="2" t="s">
        <v>5046</v>
      </c>
      <c r="K487" s="2" t="s">
        <v>31</v>
      </c>
      <c r="L487" s="2">
        <v>5</v>
      </c>
      <c r="M487" s="18">
        <f t="shared" si="142"/>
        <v>464.92</v>
      </c>
      <c r="T487" t="str">
        <f t="shared" si="143"/>
        <v>Pending</v>
      </c>
      <c r="U487" t="str">
        <f t="shared" si="144"/>
        <v>No</v>
      </c>
      <c r="V487" t="str">
        <f t="shared" si="145"/>
        <v>Yes</v>
      </c>
      <c r="X487">
        <f t="shared" si="146"/>
        <v>559</v>
      </c>
      <c r="Y487">
        <f t="shared" si="147"/>
        <v>408</v>
      </c>
      <c r="Z487" s="18">
        <f t="shared" si="148"/>
        <v>594714.6477588166</v>
      </c>
      <c r="AA487" s="18">
        <f t="shared" si="149"/>
        <v>60882.938065984097</v>
      </c>
      <c r="AB487" s="17">
        <f t="shared" si="150"/>
        <v>3.804733727810651</v>
      </c>
      <c r="AC487" s="2" t="s">
        <v>24</v>
      </c>
      <c r="AD487" s="2" t="s">
        <v>23</v>
      </c>
      <c r="AE487" t="str">
        <f t="shared" si="151"/>
        <v>Books</v>
      </c>
      <c r="AF487" t="str">
        <f t="shared" si="152"/>
        <v>Books</v>
      </c>
      <c r="AG487" t="str" cm="1">
        <f t="array" ref="AG487">INDEX(AD:AD,ROW())</f>
        <v>Books</v>
      </c>
      <c r="AH487">
        <f t="shared" si="160"/>
        <v>4</v>
      </c>
      <c r="AI487" t="str">
        <f t="shared" si="153"/>
        <v>Books</v>
      </c>
      <c r="AK487">
        <f t="shared" si="154"/>
        <v>2025</v>
      </c>
      <c r="AL487">
        <f t="shared" si="155"/>
        <v>5</v>
      </c>
      <c r="AM487">
        <f t="shared" si="156"/>
        <v>29</v>
      </c>
      <c r="AN487">
        <f t="shared" si="157"/>
        <v>5</v>
      </c>
      <c r="AO487" t="str">
        <f t="shared" si="158"/>
        <v>Weekday</v>
      </c>
      <c r="AR487" s="20">
        <f t="shared" si="159"/>
        <v>0</v>
      </c>
    </row>
    <row r="488" spans="1:44" x14ac:dyDescent="0.35">
      <c r="A488" t="str">
        <f t="shared" si="141"/>
        <v>CUST0487</v>
      </c>
      <c r="B488" s="2" t="s">
        <v>764</v>
      </c>
      <c r="C488" s="4">
        <v>45648</v>
      </c>
      <c r="D488" s="2" t="s">
        <v>765</v>
      </c>
      <c r="E488" t="s">
        <v>5052</v>
      </c>
      <c r="F488" s="2" t="s">
        <v>19</v>
      </c>
      <c r="G488" s="2" t="s">
        <v>49</v>
      </c>
      <c r="H488" s="2">
        <v>1</v>
      </c>
      <c r="I488" s="19">
        <v>2376.41</v>
      </c>
      <c r="J488" s="2" t="s">
        <v>15</v>
      </c>
      <c r="K488" s="2" t="s">
        <v>76</v>
      </c>
      <c r="L488" s="2">
        <v>3</v>
      </c>
      <c r="M488" s="18">
        <f t="shared" si="142"/>
        <v>2376.41</v>
      </c>
      <c r="T488" t="str">
        <f t="shared" si="143"/>
        <v>Completed</v>
      </c>
      <c r="U488" t="str">
        <f t="shared" si="144"/>
        <v>No</v>
      </c>
      <c r="V488" t="str">
        <f t="shared" si="145"/>
        <v>No</v>
      </c>
      <c r="X488">
        <f t="shared" si="146"/>
        <v>573</v>
      </c>
      <c r="Y488">
        <f t="shared" si="147"/>
        <v>450</v>
      </c>
      <c r="Z488" s="18">
        <f t="shared" si="148"/>
        <v>2759712.3299794244</v>
      </c>
      <c r="AA488" s="18">
        <f t="shared" si="149"/>
        <v>330643.50635802455</v>
      </c>
      <c r="AB488" s="17">
        <f t="shared" si="150"/>
        <v>3.8641711229946525</v>
      </c>
      <c r="AC488" s="2" t="s">
        <v>49</v>
      </c>
      <c r="AD488" s="2" t="s">
        <v>19</v>
      </c>
      <c r="AE488" t="str">
        <f t="shared" si="151"/>
        <v>Electronics</v>
      </c>
      <c r="AF488" t="str">
        <f t="shared" si="152"/>
        <v>Electronics</v>
      </c>
      <c r="AG488" t="str" cm="1">
        <f t="array" ref="AG488">INDEX(AD:AD,ROW())</f>
        <v>Electronics</v>
      </c>
      <c r="AH488">
        <f t="shared" si="160"/>
        <v>12</v>
      </c>
      <c r="AI488" t="str">
        <f t="shared" si="153"/>
        <v>Electronics</v>
      </c>
      <c r="AK488">
        <f t="shared" si="154"/>
        <v>2024</v>
      </c>
      <c r="AL488">
        <f t="shared" si="155"/>
        <v>12</v>
      </c>
      <c r="AM488">
        <f t="shared" si="156"/>
        <v>22</v>
      </c>
      <c r="AN488">
        <f t="shared" si="157"/>
        <v>1</v>
      </c>
      <c r="AO488" t="str">
        <f t="shared" si="158"/>
        <v>Weekend</v>
      </c>
      <c r="AR488" s="20">
        <f t="shared" si="159"/>
        <v>1</v>
      </c>
    </row>
    <row r="489" spans="1:44" x14ac:dyDescent="0.35">
      <c r="A489" t="str">
        <f t="shared" si="141"/>
        <v>CUST0488</v>
      </c>
      <c r="B489" s="2" t="s">
        <v>766</v>
      </c>
      <c r="C489" s="4">
        <v>45378</v>
      </c>
      <c r="D489" s="2" t="s">
        <v>394</v>
      </c>
      <c r="E489" t="s">
        <v>5055</v>
      </c>
      <c r="F489" s="2" t="s">
        <v>42</v>
      </c>
      <c r="G489" s="2" t="s">
        <v>170</v>
      </c>
      <c r="H489" s="2">
        <v>1</v>
      </c>
      <c r="I489" s="19">
        <v>260.33</v>
      </c>
      <c r="J489" s="2" t="s">
        <v>5046</v>
      </c>
      <c r="K489" s="2" t="s">
        <v>16</v>
      </c>
      <c r="L489" s="2">
        <v>3</v>
      </c>
      <c r="M489" s="18">
        <f t="shared" si="142"/>
        <v>260.33</v>
      </c>
      <c r="T489" t="str">
        <f t="shared" si="143"/>
        <v>Completed</v>
      </c>
      <c r="U489" t="str">
        <f t="shared" si="144"/>
        <v>No</v>
      </c>
      <c r="V489" t="str">
        <f t="shared" si="145"/>
        <v>No</v>
      </c>
      <c r="X489">
        <f t="shared" si="146"/>
        <v>567</v>
      </c>
      <c r="Y489">
        <f t="shared" si="147"/>
        <v>440</v>
      </c>
      <c r="Z489" s="18">
        <f t="shared" si="148"/>
        <v>1098537.4901531704</v>
      </c>
      <c r="AA489" s="18">
        <f t="shared" si="149"/>
        <v>96724.388030634553</v>
      </c>
      <c r="AB489" s="17">
        <f t="shared" si="150"/>
        <v>3.9001122334455669</v>
      </c>
      <c r="AC489" s="2" t="s">
        <v>170</v>
      </c>
      <c r="AD489" s="2" t="s">
        <v>42</v>
      </c>
      <c r="AE489" t="str">
        <f t="shared" si="151"/>
        <v>Beauty</v>
      </c>
      <c r="AF489" t="str">
        <f t="shared" si="152"/>
        <v>Beauty</v>
      </c>
      <c r="AG489" t="str" cm="1">
        <f t="array" ref="AG489">INDEX(AD:AD,ROW())</f>
        <v>Beauty</v>
      </c>
      <c r="AH489">
        <f t="shared" si="160"/>
        <v>70</v>
      </c>
      <c r="AI489" t="str">
        <f t="shared" si="153"/>
        <v>Beauty</v>
      </c>
      <c r="AK489">
        <f t="shared" si="154"/>
        <v>2024</v>
      </c>
      <c r="AL489">
        <f t="shared" si="155"/>
        <v>3</v>
      </c>
      <c r="AM489">
        <f t="shared" si="156"/>
        <v>27</v>
      </c>
      <c r="AN489">
        <f t="shared" si="157"/>
        <v>4</v>
      </c>
      <c r="AO489" t="str">
        <f t="shared" si="158"/>
        <v>Weekday</v>
      </c>
      <c r="AR489" s="20">
        <f t="shared" si="159"/>
        <v>0</v>
      </c>
    </row>
    <row r="490" spans="1:44" x14ac:dyDescent="0.35">
      <c r="A490" t="str">
        <f t="shared" si="141"/>
        <v>CUST0489</v>
      </c>
      <c r="B490" s="2" t="s">
        <v>767</v>
      </c>
      <c r="C490" s="4">
        <v>45291</v>
      </c>
      <c r="D490" s="2" t="s">
        <v>190</v>
      </c>
      <c r="E490" t="s">
        <v>5049</v>
      </c>
      <c r="F490" s="2" t="s">
        <v>19</v>
      </c>
      <c r="G490" s="2" t="s">
        <v>5040</v>
      </c>
      <c r="H490" s="2">
        <v>1</v>
      </c>
      <c r="I490" s="19">
        <v>2756.29</v>
      </c>
      <c r="J490" s="2" t="s">
        <v>50</v>
      </c>
      <c r="K490" s="2" t="s">
        <v>16</v>
      </c>
      <c r="L490" s="2">
        <v>3</v>
      </c>
      <c r="M490" s="18">
        <f t="shared" si="142"/>
        <v>2756.29</v>
      </c>
      <c r="T490" t="str">
        <f t="shared" si="143"/>
        <v>Completed</v>
      </c>
      <c r="U490" t="str">
        <f t="shared" si="144"/>
        <v>Yes</v>
      </c>
      <c r="V490" t="str">
        <f t="shared" si="145"/>
        <v>No</v>
      </c>
      <c r="X490">
        <f t="shared" si="146"/>
        <v>595</v>
      </c>
      <c r="Y490">
        <f t="shared" si="147"/>
        <v>444</v>
      </c>
      <c r="Z490" s="18">
        <f t="shared" si="148"/>
        <v>2759712.3299794244</v>
      </c>
      <c r="AA490" s="18">
        <f t="shared" si="149"/>
        <v>330643.50635802455</v>
      </c>
      <c r="AB490" s="17">
        <f t="shared" si="150"/>
        <v>3.8641711229946525</v>
      </c>
      <c r="AC490" s="2" t="s">
        <v>5040</v>
      </c>
      <c r="AD490" s="2" t="s">
        <v>19</v>
      </c>
      <c r="AE490" t="str">
        <f t="shared" si="151"/>
        <v>Electronics</v>
      </c>
      <c r="AF490" t="str">
        <f t="shared" si="152"/>
        <v>Electronics</v>
      </c>
      <c r="AG490" t="str" cm="1">
        <f t="array" ref="AG490">INDEX(AD:AD,ROW())</f>
        <v>Electronics</v>
      </c>
      <c r="AH490">
        <f t="shared" si="160"/>
        <v>13</v>
      </c>
      <c r="AI490" t="str">
        <f t="shared" si="153"/>
        <v>Electronics</v>
      </c>
      <c r="AK490">
        <f t="shared" si="154"/>
        <v>2023</v>
      </c>
      <c r="AL490">
        <f t="shared" si="155"/>
        <v>12</v>
      </c>
      <c r="AM490">
        <f t="shared" si="156"/>
        <v>31</v>
      </c>
      <c r="AN490">
        <f t="shared" si="157"/>
        <v>1</v>
      </c>
      <c r="AO490" t="str">
        <f t="shared" si="158"/>
        <v>Weekend</v>
      </c>
      <c r="AR490" s="20">
        <f t="shared" si="159"/>
        <v>0</v>
      </c>
    </row>
    <row r="491" spans="1:44" x14ac:dyDescent="0.35">
      <c r="A491" t="str">
        <f t="shared" si="141"/>
        <v>CUST0490</v>
      </c>
      <c r="B491" s="2" t="s">
        <v>768</v>
      </c>
      <c r="C491" s="4">
        <v>45009</v>
      </c>
      <c r="D491" s="2" t="s">
        <v>280</v>
      </c>
      <c r="E491" t="s">
        <v>5050</v>
      </c>
      <c r="F491" s="2" t="s">
        <v>13</v>
      </c>
      <c r="G491" s="2" t="s">
        <v>34</v>
      </c>
      <c r="H491" s="2">
        <v>2</v>
      </c>
      <c r="I491" s="19">
        <v>1132.17</v>
      </c>
      <c r="J491" s="2" t="s">
        <v>5046</v>
      </c>
      <c r="K491" s="2" t="s">
        <v>16</v>
      </c>
      <c r="L491" s="2">
        <v>5</v>
      </c>
      <c r="M491" s="18">
        <f t="shared" si="142"/>
        <v>2264.34</v>
      </c>
      <c r="T491" t="str">
        <f t="shared" si="143"/>
        <v>Completed</v>
      </c>
      <c r="U491" t="str">
        <f t="shared" si="144"/>
        <v>Yes</v>
      </c>
      <c r="V491" t="str">
        <f t="shared" si="145"/>
        <v>No</v>
      </c>
      <c r="X491">
        <f t="shared" si="146"/>
        <v>589</v>
      </c>
      <c r="Y491">
        <f t="shared" si="147"/>
        <v>426</v>
      </c>
      <c r="Z491" s="18">
        <f t="shared" si="148"/>
        <v>1463424.4009529033</v>
      </c>
      <c r="AA491" s="18">
        <f t="shared" si="149"/>
        <v>118285.78776560788</v>
      </c>
      <c r="AB491" s="17">
        <f t="shared" si="150"/>
        <v>3.8140589569160999</v>
      </c>
      <c r="AC491" s="2" t="s">
        <v>34</v>
      </c>
      <c r="AD491" s="2" t="s">
        <v>13</v>
      </c>
      <c r="AE491" t="str">
        <f t="shared" si="151"/>
        <v>Home &amp; Kitchen</v>
      </c>
      <c r="AF491" t="str">
        <f t="shared" si="152"/>
        <v>Home &amp; Kitchen</v>
      </c>
      <c r="AG491" t="str" cm="1">
        <f t="array" ref="AG491">INDEX(AD:AD,ROW())</f>
        <v>Home &amp; Kitchen</v>
      </c>
      <c r="AH491">
        <f t="shared" si="160"/>
        <v>7</v>
      </c>
      <c r="AI491" t="str">
        <f t="shared" si="153"/>
        <v>Home &amp; Kitchen</v>
      </c>
      <c r="AK491">
        <f t="shared" si="154"/>
        <v>2023</v>
      </c>
      <c r="AL491">
        <f t="shared" si="155"/>
        <v>3</v>
      </c>
      <c r="AM491">
        <f t="shared" si="156"/>
        <v>24</v>
      </c>
      <c r="AN491">
        <f t="shared" si="157"/>
        <v>6</v>
      </c>
      <c r="AO491" t="str">
        <f t="shared" si="158"/>
        <v>Weekday</v>
      </c>
      <c r="AR491" s="20">
        <f t="shared" si="159"/>
        <v>0</v>
      </c>
    </row>
    <row r="492" spans="1:44" x14ac:dyDescent="0.35">
      <c r="A492" t="str">
        <f t="shared" si="141"/>
        <v>CUST0491</v>
      </c>
      <c r="B492" s="2" t="s">
        <v>769</v>
      </c>
      <c r="C492" s="4">
        <v>45462</v>
      </c>
      <c r="D492" s="2" t="s">
        <v>590</v>
      </c>
      <c r="E492" t="s">
        <v>5055</v>
      </c>
      <c r="F492" s="2" t="s">
        <v>42</v>
      </c>
      <c r="G492" s="2" t="s">
        <v>5044</v>
      </c>
      <c r="H492" s="2">
        <v>1</v>
      </c>
      <c r="I492" s="19">
        <v>1410.91</v>
      </c>
      <c r="J492" s="2" t="s">
        <v>5047</v>
      </c>
      <c r="K492" s="2" t="s">
        <v>16</v>
      </c>
      <c r="L492" s="2">
        <v>4</v>
      </c>
      <c r="M492" s="18">
        <f t="shared" si="142"/>
        <v>1410.91</v>
      </c>
      <c r="T492" t="str">
        <f t="shared" si="143"/>
        <v>Completed</v>
      </c>
      <c r="U492" t="str">
        <f t="shared" si="144"/>
        <v>Yes</v>
      </c>
      <c r="V492" t="str">
        <f t="shared" si="145"/>
        <v>No</v>
      </c>
      <c r="X492">
        <f t="shared" si="146"/>
        <v>567</v>
      </c>
      <c r="Y492">
        <f t="shared" si="147"/>
        <v>440</v>
      </c>
      <c r="Z492" s="18">
        <f t="shared" si="148"/>
        <v>1098537.4901531704</v>
      </c>
      <c r="AA492" s="18">
        <f t="shared" si="149"/>
        <v>96724.388030634553</v>
      </c>
      <c r="AB492" s="17">
        <f t="shared" si="150"/>
        <v>3.9001122334455669</v>
      </c>
      <c r="AC492" s="2" t="s">
        <v>5044</v>
      </c>
      <c r="AD492" s="2" t="s">
        <v>42</v>
      </c>
      <c r="AE492" t="str">
        <f t="shared" si="151"/>
        <v>Beauty</v>
      </c>
      <c r="AF492" t="str">
        <f t="shared" si="152"/>
        <v>Beauty</v>
      </c>
      <c r="AG492" t="str" cm="1">
        <f t="array" ref="AG492">INDEX(AD:AD,ROW())</f>
        <v>Beauty</v>
      </c>
      <c r="AH492">
        <f t="shared" si="160"/>
        <v>64</v>
      </c>
      <c r="AI492" t="str">
        <f t="shared" si="153"/>
        <v>Beauty</v>
      </c>
      <c r="AK492">
        <f t="shared" si="154"/>
        <v>2024</v>
      </c>
      <c r="AL492">
        <f t="shared" si="155"/>
        <v>6</v>
      </c>
      <c r="AM492">
        <f t="shared" si="156"/>
        <v>19</v>
      </c>
      <c r="AN492">
        <f t="shared" si="157"/>
        <v>4</v>
      </c>
      <c r="AO492" t="str">
        <f t="shared" si="158"/>
        <v>Weekday</v>
      </c>
      <c r="AR492" s="20">
        <f t="shared" si="159"/>
        <v>0</v>
      </c>
    </row>
    <row r="493" spans="1:44" x14ac:dyDescent="0.35">
      <c r="A493" t="str">
        <f t="shared" si="141"/>
        <v>CUST0492</v>
      </c>
      <c r="B493" s="2" t="s">
        <v>770</v>
      </c>
      <c r="C493" s="4">
        <v>45766</v>
      </c>
      <c r="D493" s="2" t="s">
        <v>675</v>
      </c>
      <c r="E493" t="s">
        <v>5048</v>
      </c>
      <c r="F493" s="2" t="s">
        <v>19</v>
      </c>
      <c r="G493" s="2" t="s">
        <v>49</v>
      </c>
      <c r="H493" s="2">
        <v>1</v>
      </c>
      <c r="I493" s="19">
        <v>3056.5</v>
      </c>
      <c r="J493" s="2" t="s">
        <v>20</v>
      </c>
      <c r="K493" s="2" t="s">
        <v>16</v>
      </c>
      <c r="L493" s="2">
        <v>4</v>
      </c>
      <c r="M493" s="18">
        <f t="shared" si="142"/>
        <v>3056.5</v>
      </c>
      <c r="T493" t="str">
        <f t="shared" si="143"/>
        <v>Completed</v>
      </c>
      <c r="U493" t="str">
        <f t="shared" si="144"/>
        <v>Yes</v>
      </c>
      <c r="V493" t="str">
        <f t="shared" si="145"/>
        <v>No</v>
      </c>
      <c r="X493">
        <f t="shared" si="146"/>
        <v>590</v>
      </c>
      <c r="Y493">
        <f t="shared" si="147"/>
        <v>451</v>
      </c>
      <c r="Z493" s="18">
        <f t="shared" si="148"/>
        <v>2759712.3299794244</v>
      </c>
      <c r="AA493" s="18">
        <f t="shared" si="149"/>
        <v>330643.50635802455</v>
      </c>
      <c r="AB493" s="17">
        <f t="shared" si="150"/>
        <v>3.8641711229946525</v>
      </c>
      <c r="AC493" s="2" t="s">
        <v>49</v>
      </c>
      <c r="AD493" s="2" t="s">
        <v>19</v>
      </c>
      <c r="AE493" t="str">
        <f t="shared" si="151"/>
        <v>Electronics</v>
      </c>
      <c r="AF493" t="str">
        <f t="shared" si="152"/>
        <v>Electronics</v>
      </c>
      <c r="AG493" t="str" cm="1">
        <f t="array" ref="AG493">INDEX(AD:AD,ROW())</f>
        <v>Electronics</v>
      </c>
      <c r="AH493">
        <f t="shared" si="160"/>
        <v>12</v>
      </c>
      <c r="AI493" t="str">
        <f t="shared" si="153"/>
        <v>Electronics</v>
      </c>
      <c r="AK493">
        <f t="shared" si="154"/>
        <v>2025</v>
      </c>
      <c r="AL493">
        <f t="shared" si="155"/>
        <v>4</v>
      </c>
      <c r="AM493">
        <f t="shared" si="156"/>
        <v>19</v>
      </c>
      <c r="AN493">
        <f t="shared" si="157"/>
        <v>7</v>
      </c>
      <c r="AO493" t="str">
        <f t="shared" si="158"/>
        <v>Weekend</v>
      </c>
      <c r="AR493" s="20">
        <f t="shared" si="159"/>
        <v>0</v>
      </c>
    </row>
    <row r="494" spans="1:44" x14ac:dyDescent="0.35">
      <c r="A494" t="str">
        <f t="shared" si="141"/>
        <v>CUST0493</v>
      </c>
      <c r="B494" s="2" t="s">
        <v>771</v>
      </c>
      <c r="C494" s="4">
        <v>45772</v>
      </c>
      <c r="D494" s="2" t="s">
        <v>133</v>
      </c>
      <c r="E494" t="s">
        <v>5049</v>
      </c>
      <c r="F494" s="2" t="s">
        <v>19</v>
      </c>
      <c r="G494" s="2" t="s">
        <v>5039</v>
      </c>
      <c r="H494" s="2">
        <v>3</v>
      </c>
      <c r="I494" s="19">
        <v>2072.86</v>
      </c>
      <c r="J494" s="2" t="s">
        <v>5047</v>
      </c>
      <c r="K494" s="2" t="s">
        <v>31</v>
      </c>
      <c r="L494" s="2">
        <v>4</v>
      </c>
      <c r="M494" s="18">
        <f t="shared" si="142"/>
        <v>6218.58</v>
      </c>
      <c r="T494" t="str">
        <f t="shared" si="143"/>
        <v>Pending</v>
      </c>
      <c r="U494" t="str">
        <f t="shared" si="144"/>
        <v>No</v>
      </c>
      <c r="V494" t="str">
        <f t="shared" si="145"/>
        <v>Yes</v>
      </c>
      <c r="X494">
        <f t="shared" si="146"/>
        <v>595</v>
      </c>
      <c r="Y494">
        <f t="shared" si="147"/>
        <v>444</v>
      </c>
      <c r="Z494" s="18">
        <f t="shared" si="148"/>
        <v>2759712.3299794244</v>
      </c>
      <c r="AA494" s="18">
        <f t="shared" si="149"/>
        <v>330643.50635802455</v>
      </c>
      <c r="AB494" s="17">
        <f t="shared" si="150"/>
        <v>3.8641711229946525</v>
      </c>
      <c r="AC494" s="2" t="s">
        <v>5039</v>
      </c>
      <c r="AD494" s="2" t="s">
        <v>19</v>
      </c>
      <c r="AE494" t="str">
        <f t="shared" si="151"/>
        <v>Electronics</v>
      </c>
      <c r="AF494" t="str">
        <f t="shared" si="152"/>
        <v>Electronics</v>
      </c>
      <c r="AG494" t="str" cm="1">
        <f t="array" ref="AG494">INDEX(AD:AD,ROW())</f>
        <v>Electronics</v>
      </c>
      <c r="AH494">
        <f t="shared" si="160"/>
        <v>3</v>
      </c>
      <c r="AI494" t="str">
        <f t="shared" si="153"/>
        <v>Electronics</v>
      </c>
      <c r="AK494">
        <f t="shared" si="154"/>
        <v>2025</v>
      </c>
      <c r="AL494">
        <f t="shared" si="155"/>
        <v>4</v>
      </c>
      <c r="AM494">
        <f t="shared" si="156"/>
        <v>25</v>
      </c>
      <c r="AN494">
        <f t="shared" si="157"/>
        <v>6</v>
      </c>
      <c r="AO494" t="str">
        <f t="shared" si="158"/>
        <v>Weekday</v>
      </c>
      <c r="AR494" s="20">
        <f t="shared" si="159"/>
        <v>0</v>
      </c>
    </row>
    <row r="495" spans="1:44" x14ac:dyDescent="0.35">
      <c r="A495" t="str">
        <f t="shared" si="141"/>
        <v>CUST0494</v>
      </c>
      <c r="B495" s="2" t="s">
        <v>772</v>
      </c>
      <c r="C495" s="4">
        <v>45063</v>
      </c>
      <c r="D495" s="2" t="s">
        <v>271</v>
      </c>
      <c r="E495" t="s">
        <v>5052</v>
      </c>
      <c r="F495" s="2" t="s">
        <v>23</v>
      </c>
      <c r="G495" s="2" t="s">
        <v>75</v>
      </c>
      <c r="H495" s="2">
        <v>1</v>
      </c>
      <c r="I495" s="19">
        <v>786.25</v>
      </c>
      <c r="J495" s="2" t="s">
        <v>15</v>
      </c>
      <c r="K495" s="2" t="s">
        <v>76</v>
      </c>
      <c r="L495" s="2">
        <v>3</v>
      </c>
      <c r="M495" s="18">
        <f t="shared" si="142"/>
        <v>786.25</v>
      </c>
      <c r="T495" t="str">
        <f t="shared" si="143"/>
        <v>Completed</v>
      </c>
      <c r="U495" t="str">
        <f t="shared" si="144"/>
        <v>No</v>
      </c>
      <c r="V495" t="str">
        <f t="shared" si="145"/>
        <v>No</v>
      </c>
      <c r="X495">
        <f t="shared" si="146"/>
        <v>573</v>
      </c>
      <c r="Y495">
        <f t="shared" si="147"/>
        <v>450</v>
      </c>
      <c r="Z495" s="18">
        <f t="shared" si="148"/>
        <v>594714.6477588166</v>
      </c>
      <c r="AA495" s="18">
        <f t="shared" si="149"/>
        <v>60882.938065984097</v>
      </c>
      <c r="AB495" s="17">
        <f t="shared" si="150"/>
        <v>3.804733727810651</v>
      </c>
      <c r="AC495" s="2" t="s">
        <v>75</v>
      </c>
      <c r="AD495" s="2" t="s">
        <v>23</v>
      </c>
      <c r="AE495" t="str">
        <f t="shared" si="151"/>
        <v>Books</v>
      </c>
      <c r="AF495" t="str">
        <f t="shared" si="152"/>
        <v>Books</v>
      </c>
      <c r="AG495" t="str" cm="1">
        <f t="array" ref="AG495">INDEX(AD:AD,ROW())</f>
        <v>Books</v>
      </c>
      <c r="AH495">
        <f t="shared" si="160"/>
        <v>23</v>
      </c>
      <c r="AI495" t="str">
        <f t="shared" si="153"/>
        <v>Books</v>
      </c>
      <c r="AK495">
        <f t="shared" si="154"/>
        <v>2023</v>
      </c>
      <c r="AL495">
        <f t="shared" si="155"/>
        <v>5</v>
      </c>
      <c r="AM495">
        <f t="shared" si="156"/>
        <v>17</v>
      </c>
      <c r="AN495">
        <f t="shared" si="157"/>
        <v>4</v>
      </c>
      <c r="AO495" t="str">
        <f t="shared" si="158"/>
        <v>Weekday</v>
      </c>
      <c r="AR495" s="20">
        <f t="shared" si="159"/>
        <v>1</v>
      </c>
    </row>
    <row r="496" spans="1:44" x14ac:dyDescent="0.35">
      <c r="A496" t="str">
        <f t="shared" si="141"/>
        <v>CUST0495</v>
      </c>
      <c r="B496" s="2" t="s">
        <v>773</v>
      </c>
      <c r="C496" s="4">
        <v>44943</v>
      </c>
      <c r="D496" s="2" t="s">
        <v>377</v>
      </c>
      <c r="E496" t="s">
        <v>5051</v>
      </c>
      <c r="F496" s="2" t="s">
        <v>29</v>
      </c>
      <c r="G496" s="2" t="s">
        <v>5041</v>
      </c>
      <c r="H496" s="2">
        <v>2</v>
      </c>
      <c r="I496" s="19">
        <v>1676.45</v>
      </c>
      <c r="J496" s="2" t="s">
        <v>20</v>
      </c>
      <c r="K496" s="2" t="s">
        <v>103</v>
      </c>
      <c r="L496" s="2">
        <v>5</v>
      </c>
      <c r="M496" s="18">
        <f t="shared" si="142"/>
        <v>3352.9</v>
      </c>
      <c r="T496" t="str">
        <f t="shared" si="143"/>
        <v>Lost Sale</v>
      </c>
      <c r="U496" t="str">
        <f t="shared" si="144"/>
        <v>No</v>
      </c>
      <c r="V496" t="str">
        <f t="shared" si="145"/>
        <v>Yes</v>
      </c>
      <c r="X496">
        <f t="shared" si="146"/>
        <v>619</v>
      </c>
      <c r="Y496">
        <f t="shared" si="147"/>
        <v>468</v>
      </c>
      <c r="Z496" s="18">
        <f t="shared" si="148"/>
        <v>1892867.2841657216</v>
      </c>
      <c r="AA496" s="18">
        <f t="shared" si="149"/>
        <v>199432.98236095349</v>
      </c>
      <c r="AB496" s="17">
        <f t="shared" si="150"/>
        <v>3.8949824970828471</v>
      </c>
      <c r="AC496" s="2" t="s">
        <v>5041</v>
      </c>
      <c r="AD496" s="2" t="s">
        <v>29</v>
      </c>
      <c r="AE496" t="str">
        <f t="shared" si="151"/>
        <v>Fashion</v>
      </c>
      <c r="AF496" t="str">
        <f t="shared" si="152"/>
        <v>Fashion</v>
      </c>
      <c r="AG496" t="str" cm="1">
        <f t="array" ref="AG496">INDEX(AD:AD,ROW())</f>
        <v>Fashion</v>
      </c>
      <c r="AH496">
        <f t="shared" si="160"/>
        <v>15</v>
      </c>
      <c r="AI496" t="str">
        <f t="shared" si="153"/>
        <v>Fashion</v>
      </c>
      <c r="AK496">
        <f t="shared" si="154"/>
        <v>2023</v>
      </c>
      <c r="AL496">
        <f t="shared" si="155"/>
        <v>1</v>
      </c>
      <c r="AM496">
        <f t="shared" si="156"/>
        <v>17</v>
      </c>
      <c r="AN496">
        <f t="shared" si="157"/>
        <v>3</v>
      </c>
      <c r="AO496" t="str">
        <f t="shared" si="158"/>
        <v>Weekday</v>
      </c>
      <c r="AR496" s="20">
        <f t="shared" si="159"/>
        <v>1</v>
      </c>
    </row>
    <row r="497" spans="1:44" x14ac:dyDescent="0.35">
      <c r="A497" t="str">
        <f t="shared" si="141"/>
        <v>CUST0496</v>
      </c>
      <c r="B497" s="2" t="s">
        <v>774</v>
      </c>
      <c r="C497" s="4">
        <v>45605</v>
      </c>
      <c r="D497" s="2" t="s">
        <v>123</v>
      </c>
      <c r="E497" t="s">
        <v>5053</v>
      </c>
      <c r="F497" s="2" t="s">
        <v>42</v>
      </c>
      <c r="G497" s="2" t="s">
        <v>188</v>
      </c>
      <c r="H497" s="2">
        <v>1</v>
      </c>
      <c r="I497" s="19">
        <v>1431.85</v>
      </c>
      <c r="J497" s="2" t="s">
        <v>15</v>
      </c>
      <c r="K497" s="2" t="s">
        <v>103</v>
      </c>
      <c r="L497" s="2">
        <v>5</v>
      </c>
      <c r="M497" s="18">
        <f t="shared" si="142"/>
        <v>1431.85</v>
      </c>
      <c r="T497" t="str">
        <f t="shared" si="143"/>
        <v>Lost Sale</v>
      </c>
      <c r="U497" t="str">
        <f t="shared" si="144"/>
        <v>No</v>
      </c>
      <c r="V497" t="str">
        <f t="shared" si="145"/>
        <v>Yes</v>
      </c>
      <c r="X497">
        <f t="shared" si="146"/>
        <v>559</v>
      </c>
      <c r="Y497">
        <f t="shared" si="147"/>
        <v>408</v>
      </c>
      <c r="Z497" s="18">
        <f t="shared" si="148"/>
        <v>1098537.4901531704</v>
      </c>
      <c r="AA497" s="18">
        <f t="shared" si="149"/>
        <v>96724.388030634553</v>
      </c>
      <c r="AB497" s="17">
        <f t="shared" si="150"/>
        <v>3.9001122334455669</v>
      </c>
      <c r="AC497" s="2" t="s">
        <v>188</v>
      </c>
      <c r="AD497" s="2" t="s">
        <v>42</v>
      </c>
      <c r="AE497" t="str">
        <f t="shared" si="151"/>
        <v>Beauty</v>
      </c>
      <c r="AF497" t="str">
        <f t="shared" si="152"/>
        <v>Beauty</v>
      </c>
      <c r="AG497" t="str" cm="1">
        <f t="array" ref="AG497">INDEX(AD:AD,ROW())</f>
        <v>Beauty</v>
      </c>
      <c r="AH497">
        <f t="shared" si="160"/>
        <v>80</v>
      </c>
      <c r="AI497" t="str">
        <f t="shared" si="153"/>
        <v>Beauty</v>
      </c>
      <c r="AK497">
        <f t="shared" si="154"/>
        <v>2024</v>
      </c>
      <c r="AL497">
        <f t="shared" si="155"/>
        <v>11</v>
      </c>
      <c r="AM497">
        <f t="shared" si="156"/>
        <v>9</v>
      </c>
      <c r="AN497">
        <f t="shared" si="157"/>
        <v>7</v>
      </c>
      <c r="AO497" t="str">
        <f t="shared" si="158"/>
        <v>Weekend</v>
      </c>
      <c r="AR497" s="20">
        <f t="shared" si="159"/>
        <v>1</v>
      </c>
    </row>
    <row r="498" spans="1:44" x14ac:dyDescent="0.35">
      <c r="A498" t="str">
        <f t="shared" si="141"/>
        <v>CUST0497</v>
      </c>
      <c r="B498" s="2" t="s">
        <v>775</v>
      </c>
      <c r="C498" s="4">
        <v>45246</v>
      </c>
      <c r="D498" s="2" t="s">
        <v>152</v>
      </c>
      <c r="E498" t="s">
        <v>5055</v>
      </c>
      <c r="F498" s="2" t="s">
        <v>29</v>
      </c>
      <c r="G498" s="2" t="s">
        <v>138</v>
      </c>
      <c r="H498" s="2">
        <v>1</v>
      </c>
      <c r="I498" s="19">
        <v>1910.63</v>
      </c>
      <c r="J498" s="2" t="s">
        <v>5046</v>
      </c>
      <c r="K498" s="2" t="s">
        <v>16</v>
      </c>
      <c r="L498" s="2">
        <v>5</v>
      </c>
      <c r="M498" s="18">
        <f t="shared" si="142"/>
        <v>1910.63</v>
      </c>
      <c r="T498" t="str">
        <f t="shared" si="143"/>
        <v>Completed</v>
      </c>
      <c r="U498" t="str">
        <f t="shared" si="144"/>
        <v>Yes</v>
      </c>
      <c r="V498" t="str">
        <f t="shared" si="145"/>
        <v>No</v>
      </c>
      <c r="X498">
        <f t="shared" si="146"/>
        <v>567</v>
      </c>
      <c r="Y498">
        <f t="shared" si="147"/>
        <v>440</v>
      </c>
      <c r="Z498" s="18">
        <f t="shared" si="148"/>
        <v>1892867.2841657216</v>
      </c>
      <c r="AA498" s="18">
        <f t="shared" si="149"/>
        <v>199432.98236095349</v>
      </c>
      <c r="AB498" s="17">
        <f t="shared" si="150"/>
        <v>3.8949824970828471</v>
      </c>
      <c r="AC498" s="2" t="s">
        <v>138</v>
      </c>
      <c r="AD498" s="2" t="s">
        <v>29</v>
      </c>
      <c r="AE498" t="str">
        <f t="shared" si="151"/>
        <v>Fashion</v>
      </c>
      <c r="AF498" t="str">
        <f t="shared" si="152"/>
        <v>Fashion</v>
      </c>
      <c r="AG498" t="str" cm="1">
        <f t="array" ref="AG498">INDEX(AD:AD,ROW())</f>
        <v>Fashion</v>
      </c>
      <c r="AH498">
        <f t="shared" si="160"/>
        <v>53</v>
      </c>
      <c r="AI498" t="str">
        <f t="shared" si="153"/>
        <v>Fashion</v>
      </c>
      <c r="AK498">
        <f t="shared" si="154"/>
        <v>2023</v>
      </c>
      <c r="AL498">
        <f t="shared" si="155"/>
        <v>11</v>
      </c>
      <c r="AM498">
        <f t="shared" si="156"/>
        <v>16</v>
      </c>
      <c r="AN498">
        <f t="shared" si="157"/>
        <v>5</v>
      </c>
      <c r="AO498" t="str">
        <f t="shared" si="158"/>
        <v>Weekday</v>
      </c>
      <c r="AR498" s="20">
        <f t="shared" si="159"/>
        <v>0</v>
      </c>
    </row>
    <row r="499" spans="1:44" x14ac:dyDescent="0.35">
      <c r="A499" t="str">
        <f t="shared" si="141"/>
        <v>CUST0498</v>
      </c>
      <c r="B499" s="2" t="s">
        <v>776</v>
      </c>
      <c r="C499" s="4">
        <v>45489</v>
      </c>
      <c r="D499" s="2" t="s">
        <v>385</v>
      </c>
      <c r="E499" t="s">
        <v>5050</v>
      </c>
      <c r="F499" s="2" t="s">
        <v>19</v>
      </c>
      <c r="G499" s="2" t="s">
        <v>60</v>
      </c>
      <c r="H499" s="2">
        <v>1</v>
      </c>
      <c r="I499" s="19">
        <v>1163.43</v>
      </c>
      <c r="J499" s="2" t="s">
        <v>5046</v>
      </c>
      <c r="K499" s="2" t="s">
        <v>16</v>
      </c>
      <c r="L499" s="2">
        <v>5</v>
      </c>
      <c r="M499" s="18">
        <f t="shared" si="142"/>
        <v>1163.43</v>
      </c>
      <c r="T499" t="str">
        <f t="shared" si="143"/>
        <v>Completed</v>
      </c>
      <c r="U499" t="str">
        <f t="shared" si="144"/>
        <v>Yes</v>
      </c>
      <c r="V499" t="str">
        <f t="shared" si="145"/>
        <v>No</v>
      </c>
      <c r="X499">
        <f t="shared" si="146"/>
        <v>589</v>
      </c>
      <c r="Y499">
        <f t="shared" si="147"/>
        <v>426</v>
      </c>
      <c r="Z499" s="18">
        <f t="shared" si="148"/>
        <v>2759712.3299794244</v>
      </c>
      <c r="AA499" s="18">
        <f t="shared" si="149"/>
        <v>330643.50635802455</v>
      </c>
      <c r="AB499" s="17">
        <f t="shared" si="150"/>
        <v>3.8641711229946525</v>
      </c>
      <c r="AC499" s="2" t="s">
        <v>60</v>
      </c>
      <c r="AD499" s="2" t="s">
        <v>19</v>
      </c>
      <c r="AE499" t="str">
        <f t="shared" si="151"/>
        <v>Electronics</v>
      </c>
      <c r="AF499" t="str">
        <f t="shared" si="152"/>
        <v>Electronics</v>
      </c>
      <c r="AG499" t="str" cm="1">
        <f t="array" ref="AG499">INDEX(AD:AD,ROW())</f>
        <v>Electronics</v>
      </c>
      <c r="AH499">
        <f t="shared" si="160"/>
        <v>17</v>
      </c>
      <c r="AI499" t="str">
        <f t="shared" si="153"/>
        <v>Electronics</v>
      </c>
      <c r="AK499">
        <f t="shared" si="154"/>
        <v>2024</v>
      </c>
      <c r="AL499">
        <f t="shared" si="155"/>
        <v>7</v>
      </c>
      <c r="AM499">
        <f t="shared" si="156"/>
        <v>16</v>
      </c>
      <c r="AN499">
        <f t="shared" si="157"/>
        <v>3</v>
      </c>
      <c r="AO499" t="str">
        <f t="shared" si="158"/>
        <v>Weekday</v>
      </c>
      <c r="AR499" s="20">
        <f t="shared" si="159"/>
        <v>0</v>
      </c>
    </row>
    <row r="500" spans="1:44" x14ac:dyDescent="0.35">
      <c r="A500" t="str">
        <f t="shared" si="141"/>
        <v>CUST0499</v>
      </c>
      <c r="B500" s="2" t="s">
        <v>777</v>
      </c>
      <c r="C500" s="4">
        <v>45207</v>
      </c>
      <c r="D500" s="2" t="s">
        <v>228</v>
      </c>
      <c r="E500" t="s">
        <v>5055</v>
      </c>
      <c r="F500" s="2" t="s">
        <v>42</v>
      </c>
      <c r="G500" s="2" t="s">
        <v>5042</v>
      </c>
      <c r="H500" s="2">
        <v>1</v>
      </c>
      <c r="I500" s="19">
        <v>533.84</v>
      </c>
      <c r="J500" s="2" t="s">
        <v>50</v>
      </c>
      <c r="K500" s="2" t="s">
        <v>16</v>
      </c>
      <c r="L500" s="2">
        <v>4</v>
      </c>
      <c r="M500" s="18">
        <f t="shared" si="142"/>
        <v>533.84</v>
      </c>
      <c r="T500" t="str">
        <f t="shared" si="143"/>
        <v>Completed</v>
      </c>
      <c r="U500" t="str">
        <f t="shared" si="144"/>
        <v>No</v>
      </c>
      <c r="V500" t="str">
        <f t="shared" si="145"/>
        <v>No</v>
      </c>
      <c r="X500">
        <f t="shared" si="146"/>
        <v>567</v>
      </c>
      <c r="Y500">
        <f t="shared" si="147"/>
        <v>440</v>
      </c>
      <c r="Z500" s="18">
        <f t="shared" si="148"/>
        <v>1098537.4901531704</v>
      </c>
      <c r="AA500" s="18">
        <f t="shared" si="149"/>
        <v>96724.388030634553</v>
      </c>
      <c r="AB500" s="17">
        <f t="shared" si="150"/>
        <v>3.9001122334455669</v>
      </c>
      <c r="AC500" s="2" t="s">
        <v>5042</v>
      </c>
      <c r="AD500" s="2" t="s">
        <v>42</v>
      </c>
      <c r="AE500" t="str">
        <f t="shared" si="151"/>
        <v>Beauty</v>
      </c>
      <c r="AF500" t="str">
        <f t="shared" si="152"/>
        <v>Beauty</v>
      </c>
      <c r="AG500" t="str" cm="1">
        <f t="array" ref="AG500">INDEX(AD:AD,ROW())</f>
        <v>Beauty</v>
      </c>
      <c r="AH500">
        <f t="shared" si="160"/>
        <v>18</v>
      </c>
      <c r="AI500" t="str">
        <f t="shared" si="153"/>
        <v>Beauty</v>
      </c>
      <c r="AK500">
        <f t="shared" si="154"/>
        <v>2023</v>
      </c>
      <c r="AL500">
        <f t="shared" si="155"/>
        <v>10</v>
      </c>
      <c r="AM500">
        <f t="shared" si="156"/>
        <v>8</v>
      </c>
      <c r="AN500">
        <f t="shared" si="157"/>
        <v>1</v>
      </c>
      <c r="AO500" t="str">
        <f t="shared" si="158"/>
        <v>Weekend</v>
      </c>
      <c r="AR500" s="20">
        <f t="shared" si="159"/>
        <v>0</v>
      </c>
    </row>
    <row r="501" spans="1:44" x14ac:dyDescent="0.35">
      <c r="A501" t="str">
        <f t="shared" si="141"/>
        <v>CUST0500</v>
      </c>
      <c r="B501" s="2" t="s">
        <v>778</v>
      </c>
      <c r="C501" s="4">
        <v>45769</v>
      </c>
      <c r="D501" s="2" t="s">
        <v>675</v>
      </c>
      <c r="E501" t="s">
        <v>5054</v>
      </c>
      <c r="F501" s="2" t="s">
        <v>29</v>
      </c>
      <c r="G501" s="2" t="s">
        <v>5041</v>
      </c>
      <c r="H501" s="2">
        <v>2</v>
      </c>
      <c r="I501" s="19">
        <v>1366.99</v>
      </c>
      <c r="J501" s="2" t="s">
        <v>15</v>
      </c>
      <c r="K501" s="2" t="s">
        <v>16</v>
      </c>
      <c r="L501" s="2">
        <v>3</v>
      </c>
      <c r="M501" s="18">
        <f t="shared" si="142"/>
        <v>2733.98</v>
      </c>
      <c r="T501" t="str">
        <f t="shared" si="143"/>
        <v>Completed</v>
      </c>
      <c r="U501" t="str">
        <f t="shared" si="144"/>
        <v>Yes</v>
      </c>
      <c r="V501" t="str">
        <f t="shared" si="145"/>
        <v>No</v>
      </c>
      <c r="X501">
        <f t="shared" si="146"/>
        <v>558</v>
      </c>
      <c r="Y501">
        <f t="shared" si="147"/>
        <v>430</v>
      </c>
      <c r="Z501" s="18">
        <f t="shared" si="148"/>
        <v>1892867.2841657216</v>
      </c>
      <c r="AA501" s="18">
        <f t="shared" si="149"/>
        <v>199432.98236095349</v>
      </c>
      <c r="AB501" s="17">
        <f t="shared" si="150"/>
        <v>3.8949824970828471</v>
      </c>
      <c r="AC501" s="2" t="s">
        <v>5041</v>
      </c>
      <c r="AD501" s="2" t="s">
        <v>29</v>
      </c>
      <c r="AE501" t="str">
        <f t="shared" si="151"/>
        <v>Fashion</v>
      </c>
      <c r="AF501" t="str">
        <f t="shared" si="152"/>
        <v>Fashion</v>
      </c>
      <c r="AG501" t="str" cm="1">
        <f t="array" ref="AG501">INDEX(AD:AD,ROW())</f>
        <v>Fashion</v>
      </c>
      <c r="AH501">
        <f t="shared" si="160"/>
        <v>15</v>
      </c>
      <c r="AI501" t="str">
        <f t="shared" si="153"/>
        <v>Fashion</v>
      </c>
      <c r="AK501">
        <f t="shared" si="154"/>
        <v>2025</v>
      </c>
      <c r="AL501">
        <f t="shared" si="155"/>
        <v>4</v>
      </c>
      <c r="AM501">
        <f t="shared" si="156"/>
        <v>22</v>
      </c>
      <c r="AN501">
        <f t="shared" si="157"/>
        <v>3</v>
      </c>
      <c r="AO501" t="str">
        <f t="shared" si="158"/>
        <v>Weekday</v>
      </c>
      <c r="AR501" s="20">
        <f t="shared" si="159"/>
        <v>0</v>
      </c>
    </row>
    <row r="502" spans="1:44" x14ac:dyDescent="0.35">
      <c r="A502" t="str">
        <f t="shared" si="141"/>
        <v>CUST0501</v>
      </c>
      <c r="B502" s="2" t="s">
        <v>779</v>
      </c>
      <c r="C502" s="4">
        <v>45772</v>
      </c>
      <c r="D502" s="2" t="s">
        <v>59</v>
      </c>
      <c r="E502" t="s">
        <v>5048</v>
      </c>
      <c r="F502" s="2" t="s">
        <v>13</v>
      </c>
      <c r="G502" s="2" t="s">
        <v>14</v>
      </c>
      <c r="H502" s="2">
        <v>1</v>
      </c>
      <c r="I502" s="19">
        <v>355.95</v>
      </c>
      <c r="J502" s="2" t="s">
        <v>5046</v>
      </c>
      <c r="K502" s="2" t="s">
        <v>16</v>
      </c>
      <c r="L502" s="2">
        <v>2</v>
      </c>
      <c r="M502" s="18">
        <f t="shared" si="142"/>
        <v>355.95</v>
      </c>
      <c r="T502" t="str">
        <f t="shared" si="143"/>
        <v>Completed</v>
      </c>
      <c r="U502" t="str">
        <f t="shared" si="144"/>
        <v>No</v>
      </c>
      <c r="V502" t="str">
        <f t="shared" si="145"/>
        <v>No</v>
      </c>
      <c r="X502">
        <f t="shared" si="146"/>
        <v>590</v>
      </c>
      <c r="Y502">
        <f t="shared" si="147"/>
        <v>451</v>
      </c>
      <c r="Z502" s="18">
        <f t="shared" si="148"/>
        <v>1463424.4009529033</v>
      </c>
      <c r="AA502" s="18">
        <f t="shared" si="149"/>
        <v>118285.78776560788</v>
      </c>
      <c r="AB502" s="17">
        <f t="shared" si="150"/>
        <v>3.8140589569160999</v>
      </c>
      <c r="AC502" s="2" t="s">
        <v>14</v>
      </c>
      <c r="AD502" s="2" t="s">
        <v>13</v>
      </c>
      <c r="AE502" t="str">
        <f t="shared" si="151"/>
        <v>Home &amp; Kitchen</v>
      </c>
      <c r="AF502" t="str">
        <f t="shared" si="152"/>
        <v>Home &amp; Kitchen</v>
      </c>
      <c r="AG502" t="str" cm="1">
        <f t="array" ref="AG502">INDEX(AD:AD,ROW())</f>
        <v>Home &amp; Kitchen</v>
      </c>
      <c r="AH502">
        <f t="shared" si="160"/>
        <v>2</v>
      </c>
      <c r="AI502" t="str">
        <f t="shared" si="153"/>
        <v>Home &amp; Kitchen</v>
      </c>
      <c r="AK502">
        <f t="shared" si="154"/>
        <v>2025</v>
      </c>
      <c r="AL502">
        <f t="shared" si="155"/>
        <v>4</v>
      </c>
      <c r="AM502">
        <f t="shared" si="156"/>
        <v>25</v>
      </c>
      <c r="AN502">
        <f t="shared" si="157"/>
        <v>6</v>
      </c>
      <c r="AO502" t="str">
        <f t="shared" si="158"/>
        <v>Weekday</v>
      </c>
      <c r="AR502" s="20">
        <f t="shared" si="159"/>
        <v>0</v>
      </c>
    </row>
    <row r="503" spans="1:44" x14ac:dyDescent="0.35">
      <c r="A503" t="str">
        <f t="shared" si="141"/>
        <v>CUST0502</v>
      </c>
      <c r="B503" s="2" t="s">
        <v>780</v>
      </c>
      <c r="C503" s="4">
        <v>45355</v>
      </c>
      <c r="D503" s="2" t="s">
        <v>781</v>
      </c>
      <c r="E503" t="s">
        <v>5051</v>
      </c>
      <c r="F503" s="2" t="s">
        <v>13</v>
      </c>
      <c r="G503" s="2" t="s">
        <v>95</v>
      </c>
      <c r="H503" s="2">
        <v>2</v>
      </c>
      <c r="I503" s="19">
        <v>571.24</v>
      </c>
      <c r="J503" s="2" t="s">
        <v>50</v>
      </c>
      <c r="K503" s="2" t="s">
        <v>31</v>
      </c>
      <c r="L503" s="2">
        <v>2</v>
      </c>
      <c r="M503" s="18">
        <f t="shared" si="142"/>
        <v>1142.48</v>
      </c>
      <c r="T503" t="str">
        <f t="shared" si="143"/>
        <v>Pending</v>
      </c>
      <c r="U503" t="str">
        <f t="shared" si="144"/>
        <v>No</v>
      </c>
      <c r="V503" t="str">
        <f t="shared" si="145"/>
        <v>Yes</v>
      </c>
      <c r="X503">
        <f t="shared" si="146"/>
        <v>619</v>
      </c>
      <c r="Y503">
        <f t="shared" si="147"/>
        <v>468</v>
      </c>
      <c r="Z503" s="18">
        <f t="shared" si="148"/>
        <v>1463424.4009529033</v>
      </c>
      <c r="AA503" s="18">
        <f t="shared" si="149"/>
        <v>118285.78776560788</v>
      </c>
      <c r="AB503" s="17">
        <f t="shared" si="150"/>
        <v>3.8140589569160999</v>
      </c>
      <c r="AC503" s="2" t="s">
        <v>95</v>
      </c>
      <c r="AD503" s="2" t="s">
        <v>13</v>
      </c>
      <c r="AE503" t="str">
        <f t="shared" si="151"/>
        <v>Home &amp; Kitchen</v>
      </c>
      <c r="AF503" t="str">
        <f t="shared" si="152"/>
        <v>Home &amp; Kitchen</v>
      </c>
      <c r="AG503" t="str" cm="1">
        <f t="array" ref="AG503">INDEX(AD:AD,ROW())</f>
        <v>Home &amp; Kitchen</v>
      </c>
      <c r="AH503">
        <f t="shared" si="160"/>
        <v>32</v>
      </c>
      <c r="AI503" t="str">
        <f t="shared" si="153"/>
        <v>Home &amp; Kitchen</v>
      </c>
      <c r="AK503">
        <f t="shared" si="154"/>
        <v>2024</v>
      </c>
      <c r="AL503">
        <f t="shared" si="155"/>
        <v>3</v>
      </c>
      <c r="AM503">
        <f t="shared" si="156"/>
        <v>4</v>
      </c>
      <c r="AN503">
        <f t="shared" si="157"/>
        <v>2</v>
      </c>
      <c r="AO503" t="str">
        <f t="shared" si="158"/>
        <v>Weekday</v>
      </c>
      <c r="AR503" s="20">
        <f t="shared" si="159"/>
        <v>0</v>
      </c>
    </row>
    <row r="504" spans="1:44" x14ac:dyDescent="0.35">
      <c r="A504" t="str">
        <f t="shared" si="141"/>
        <v>CUST0503</v>
      </c>
      <c r="B504" s="2" t="s">
        <v>782</v>
      </c>
      <c r="C504" s="4">
        <v>45304</v>
      </c>
      <c r="D504" s="2" t="s">
        <v>407</v>
      </c>
      <c r="E504" t="s">
        <v>5054</v>
      </c>
      <c r="F504" s="2" t="s">
        <v>29</v>
      </c>
      <c r="G504" s="2" t="s">
        <v>138</v>
      </c>
      <c r="H504" s="2">
        <v>1</v>
      </c>
      <c r="I504" s="19">
        <v>1171.04</v>
      </c>
      <c r="J504" s="2" t="s">
        <v>50</v>
      </c>
      <c r="K504" s="2" t="s">
        <v>16</v>
      </c>
      <c r="L504" s="2">
        <v>4</v>
      </c>
      <c r="M504" s="18">
        <f t="shared" si="142"/>
        <v>1171.04</v>
      </c>
      <c r="T504" t="str">
        <f t="shared" si="143"/>
        <v>Completed</v>
      </c>
      <c r="U504" t="str">
        <f t="shared" si="144"/>
        <v>Yes</v>
      </c>
      <c r="V504" t="str">
        <f t="shared" si="145"/>
        <v>No</v>
      </c>
      <c r="X504">
        <f t="shared" si="146"/>
        <v>558</v>
      </c>
      <c r="Y504">
        <f t="shared" si="147"/>
        <v>430</v>
      </c>
      <c r="Z504" s="18">
        <f t="shared" si="148"/>
        <v>1892867.2841657216</v>
      </c>
      <c r="AA504" s="18">
        <f t="shared" si="149"/>
        <v>199432.98236095349</v>
      </c>
      <c r="AB504" s="17">
        <f t="shared" si="150"/>
        <v>3.8949824970828471</v>
      </c>
      <c r="AC504" s="2" t="s">
        <v>138</v>
      </c>
      <c r="AD504" s="2" t="s">
        <v>29</v>
      </c>
      <c r="AE504" t="str">
        <f t="shared" si="151"/>
        <v>Fashion</v>
      </c>
      <c r="AF504" t="str">
        <f t="shared" si="152"/>
        <v>Fashion</v>
      </c>
      <c r="AG504" t="str" cm="1">
        <f t="array" ref="AG504">INDEX(AD:AD,ROW())</f>
        <v>Fashion</v>
      </c>
      <c r="AH504">
        <f t="shared" si="160"/>
        <v>53</v>
      </c>
      <c r="AI504" t="str">
        <f t="shared" si="153"/>
        <v>Fashion</v>
      </c>
      <c r="AK504">
        <f t="shared" si="154"/>
        <v>2024</v>
      </c>
      <c r="AL504">
        <f t="shared" si="155"/>
        <v>1</v>
      </c>
      <c r="AM504">
        <f t="shared" si="156"/>
        <v>13</v>
      </c>
      <c r="AN504">
        <f t="shared" si="157"/>
        <v>7</v>
      </c>
      <c r="AO504" t="str">
        <f t="shared" si="158"/>
        <v>Weekend</v>
      </c>
      <c r="AR504" s="20">
        <f t="shared" si="159"/>
        <v>0</v>
      </c>
    </row>
    <row r="505" spans="1:44" x14ac:dyDescent="0.35">
      <c r="A505" t="str">
        <f t="shared" si="141"/>
        <v>CUST0504</v>
      </c>
      <c r="B505" s="2" t="s">
        <v>783</v>
      </c>
      <c r="C505" s="4">
        <v>45211</v>
      </c>
      <c r="D505" s="2" t="s">
        <v>415</v>
      </c>
      <c r="E505" t="s">
        <v>5055</v>
      </c>
      <c r="F505" s="2" t="s">
        <v>23</v>
      </c>
      <c r="G505" s="2" t="s">
        <v>65</v>
      </c>
      <c r="H505" s="2">
        <v>2</v>
      </c>
      <c r="I505" s="19">
        <v>457.84</v>
      </c>
      <c r="J505" s="2" t="s">
        <v>50</v>
      </c>
      <c r="K505" s="2" t="s">
        <v>16</v>
      </c>
      <c r="L505" s="2">
        <v>5</v>
      </c>
      <c r="M505" s="18">
        <f t="shared" si="142"/>
        <v>915.68</v>
      </c>
      <c r="T505" t="str">
        <f t="shared" si="143"/>
        <v>Completed</v>
      </c>
      <c r="U505" t="str">
        <f t="shared" si="144"/>
        <v>No</v>
      </c>
      <c r="V505" t="str">
        <f t="shared" si="145"/>
        <v>No</v>
      </c>
      <c r="X505">
        <f t="shared" si="146"/>
        <v>567</v>
      </c>
      <c r="Y505">
        <f t="shared" si="147"/>
        <v>440</v>
      </c>
      <c r="Z505" s="18">
        <f t="shared" si="148"/>
        <v>594714.6477588166</v>
      </c>
      <c r="AA505" s="18">
        <f t="shared" si="149"/>
        <v>60882.938065984097</v>
      </c>
      <c r="AB505" s="17">
        <f t="shared" si="150"/>
        <v>3.804733727810651</v>
      </c>
      <c r="AC505" s="2" t="s">
        <v>65</v>
      </c>
      <c r="AD505" s="2" t="s">
        <v>23</v>
      </c>
      <c r="AE505" t="str">
        <f t="shared" si="151"/>
        <v>Books</v>
      </c>
      <c r="AF505" t="str">
        <f t="shared" si="152"/>
        <v>Books</v>
      </c>
      <c r="AG505" t="str" cm="1">
        <f t="array" ref="AG505">INDEX(AD:AD,ROW())</f>
        <v>Books</v>
      </c>
      <c r="AH505">
        <f t="shared" si="160"/>
        <v>19</v>
      </c>
      <c r="AI505" t="str">
        <f t="shared" si="153"/>
        <v>Books</v>
      </c>
      <c r="AK505">
        <f t="shared" si="154"/>
        <v>2023</v>
      </c>
      <c r="AL505">
        <f t="shared" si="155"/>
        <v>10</v>
      </c>
      <c r="AM505">
        <f t="shared" si="156"/>
        <v>12</v>
      </c>
      <c r="AN505">
        <f t="shared" si="157"/>
        <v>5</v>
      </c>
      <c r="AO505" t="str">
        <f t="shared" si="158"/>
        <v>Weekday</v>
      </c>
      <c r="AR505" s="20">
        <f t="shared" si="159"/>
        <v>0</v>
      </c>
    </row>
    <row r="506" spans="1:44" x14ac:dyDescent="0.35">
      <c r="A506" t="str">
        <f t="shared" si="141"/>
        <v>CUST0505</v>
      </c>
      <c r="B506" s="2" t="s">
        <v>784</v>
      </c>
      <c r="C506" s="4">
        <v>45240</v>
      </c>
      <c r="D506" s="2" t="s">
        <v>785</v>
      </c>
      <c r="E506" t="s">
        <v>5048</v>
      </c>
      <c r="F506" s="2" t="s">
        <v>42</v>
      </c>
      <c r="G506" s="2" t="s">
        <v>170</v>
      </c>
      <c r="H506" s="2">
        <v>1</v>
      </c>
      <c r="I506" s="19">
        <v>963.93</v>
      </c>
      <c r="J506" s="2" t="s">
        <v>20</v>
      </c>
      <c r="K506" s="2" t="s">
        <v>16</v>
      </c>
      <c r="L506" s="2">
        <v>4</v>
      </c>
      <c r="M506" s="18">
        <f t="shared" si="142"/>
        <v>963.93</v>
      </c>
      <c r="T506" t="str">
        <f t="shared" si="143"/>
        <v>Completed</v>
      </c>
      <c r="U506" t="str">
        <f t="shared" si="144"/>
        <v>No</v>
      </c>
      <c r="V506" t="str">
        <f t="shared" si="145"/>
        <v>No</v>
      </c>
      <c r="X506">
        <f t="shared" si="146"/>
        <v>590</v>
      </c>
      <c r="Y506">
        <f t="shared" si="147"/>
        <v>451</v>
      </c>
      <c r="Z506" s="18">
        <f t="shared" si="148"/>
        <v>1098537.4901531704</v>
      </c>
      <c r="AA506" s="18">
        <f t="shared" si="149"/>
        <v>96724.388030634553</v>
      </c>
      <c r="AB506" s="17">
        <f t="shared" si="150"/>
        <v>3.9001122334455669</v>
      </c>
      <c r="AC506" s="2" t="s">
        <v>170</v>
      </c>
      <c r="AD506" s="2" t="s">
        <v>42</v>
      </c>
      <c r="AE506" t="str">
        <f t="shared" si="151"/>
        <v>Beauty</v>
      </c>
      <c r="AF506" t="str">
        <f t="shared" si="152"/>
        <v>Beauty</v>
      </c>
      <c r="AG506" t="str" cm="1">
        <f t="array" ref="AG506">INDEX(AD:AD,ROW())</f>
        <v>Beauty</v>
      </c>
      <c r="AH506">
        <f t="shared" si="160"/>
        <v>70</v>
      </c>
      <c r="AI506" t="str">
        <f t="shared" si="153"/>
        <v>Beauty</v>
      </c>
      <c r="AK506">
        <f t="shared" si="154"/>
        <v>2023</v>
      </c>
      <c r="AL506">
        <f t="shared" si="155"/>
        <v>11</v>
      </c>
      <c r="AM506">
        <f t="shared" si="156"/>
        <v>10</v>
      </c>
      <c r="AN506">
        <f t="shared" si="157"/>
        <v>6</v>
      </c>
      <c r="AO506" t="str">
        <f t="shared" si="158"/>
        <v>Weekday</v>
      </c>
      <c r="AR506" s="20">
        <f t="shared" si="159"/>
        <v>0</v>
      </c>
    </row>
    <row r="507" spans="1:44" x14ac:dyDescent="0.35">
      <c r="A507" t="str">
        <f t="shared" si="141"/>
        <v>CUST0506</v>
      </c>
      <c r="B507" s="2" t="s">
        <v>786</v>
      </c>
      <c r="C507" s="4">
        <v>45303</v>
      </c>
      <c r="D507" s="2" t="s">
        <v>490</v>
      </c>
      <c r="E507" t="s">
        <v>5052</v>
      </c>
      <c r="F507" s="2" t="s">
        <v>13</v>
      </c>
      <c r="G507" s="2" t="s">
        <v>95</v>
      </c>
      <c r="H507" s="2">
        <v>1</v>
      </c>
      <c r="I507" s="19">
        <v>830.08</v>
      </c>
      <c r="J507" s="2" t="s">
        <v>15</v>
      </c>
      <c r="K507" s="2" t="s">
        <v>16</v>
      </c>
      <c r="L507" s="2">
        <v>3</v>
      </c>
      <c r="M507" s="18">
        <f t="shared" si="142"/>
        <v>830.08</v>
      </c>
      <c r="T507" t="str">
        <f t="shared" si="143"/>
        <v>Completed</v>
      </c>
      <c r="U507" t="str">
        <f t="shared" si="144"/>
        <v>No</v>
      </c>
      <c r="V507" t="str">
        <f t="shared" si="145"/>
        <v>No</v>
      </c>
      <c r="X507">
        <f t="shared" si="146"/>
        <v>573</v>
      </c>
      <c r="Y507">
        <f t="shared" si="147"/>
        <v>450</v>
      </c>
      <c r="Z507" s="18">
        <f t="shared" si="148"/>
        <v>1463424.4009529033</v>
      </c>
      <c r="AA507" s="18">
        <f t="shared" si="149"/>
        <v>118285.78776560788</v>
      </c>
      <c r="AB507" s="17">
        <f t="shared" si="150"/>
        <v>3.8140589569160999</v>
      </c>
      <c r="AC507" s="2" t="s">
        <v>95</v>
      </c>
      <c r="AD507" s="2" t="s">
        <v>13</v>
      </c>
      <c r="AE507" t="str">
        <f t="shared" si="151"/>
        <v>Home &amp; Kitchen</v>
      </c>
      <c r="AF507" t="str">
        <f t="shared" si="152"/>
        <v>Home &amp; Kitchen</v>
      </c>
      <c r="AG507" t="str" cm="1">
        <f t="array" ref="AG507">INDEX(AD:AD,ROW())</f>
        <v>Home &amp; Kitchen</v>
      </c>
      <c r="AH507">
        <f t="shared" si="160"/>
        <v>32</v>
      </c>
      <c r="AI507" t="str">
        <f t="shared" si="153"/>
        <v>Home &amp; Kitchen</v>
      </c>
      <c r="AK507">
        <f t="shared" si="154"/>
        <v>2024</v>
      </c>
      <c r="AL507">
        <f t="shared" si="155"/>
        <v>1</v>
      </c>
      <c r="AM507">
        <f t="shared" si="156"/>
        <v>12</v>
      </c>
      <c r="AN507">
        <f t="shared" si="157"/>
        <v>6</v>
      </c>
      <c r="AO507" t="str">
        <f t="shared" si="158"/>
        <v>Weekday</v>
      </c>
      <c r="AR507" s="20">
        <f t="shared" si="159"/>
        <v>0</v>
      </c>
    </row>
    <row r="508" spans="1:44" x14ac:dyDescent="0.35">
      <c r="A508" t="str">
        <f t="shared" si="141"/>
        <v>CUST0507</v>
      </c>
      <c r="B508" s="2" t="s">
        <v>787</v>
      </c>
      <c r="C508" s="4">
        <v>45600</v>
      </c>
      <c r="D508" s="2" t="s">
        <v>178</v>
      </c>
      <c r="E508" t="s">
        <v>5054</v>
      </c>
      <c r="F508" s="2" t="s">
        <v>23</v>
      </c>
      <c r="G508" s="2" t="s">
        <v>75</v>
      </c>
      <c r="H508" s="2">
        <v>1</v>
      </c>
      <c r="I508" s="19">
        <v>109.83</v>
      </c>
      <c r="J508" s="2" t="s">
        <v>15</v>
      </c>
      <c r="K508" s="2" t="s">
        <v>16</v>
      </c>
      <c r="L508" s="2">
        <v>4</v>
      </c>
      <c r="M508" s="18">
        <f t="shared" si="142"/>
        <v>109.83</v>
      </c>
      <c r="T508" t="str">
        <f t="shared" si="143"/>
        <v>Completed</v>
      </c>
      <c r="U508" t="str">
        <f t="shared" si="144"/>
        <v>No</v>
      </c>
      <c r="V508" t="str">
        <f t="shared" si="145"/>
        <v>No</v>
      </c>
      <c r="X508">
        <f t="shared" si="146"/>
        <v>558</v>
      </c>
      <c r="Y508">
        <f t="shared" si="147"/>
        <v>430</v>
      </c>
      <c r="Z508" s="18">
        <f t="shared" si="148"/>
        <v>594714.6477588166</v>
      </c>
      <c r="AA508" s="18">
        <f t="shared" si="149"/>
        <v>60882.938065984097</v>
      </c>
      <c r="AB508" s="17">
        <f t="shared" si="150"/>
        <v>3.804733727810651</v>
      </c>
      <c r="AC508" s="2" t="s">
        <v>75</v>
      </c>
      <c r="AD508" s="2" t="s">
        <v>23</v>
      </c>
      <c r="AE508" t="str">
        <f t="shared" si="151"/>
        <v>Books</v>
      </c>
      <c r="AF508" t="str">
        <f t="shared" si="152"/>
        <v>Books</v>
      </c>
      <c r="AG508" t="str" cm="1">
        <f t="array" ref="AG508">INDEX(AD:AD,ROW())</f>
        <v>Books</v>
      </c>
      <c r="AH508">
        <f t="shared" si="160"/>
        <v>23</v>
      </c>
      <c r="AI508" t="str">
        <f t="shared" si="153"/>
        <v>Books</v>
      </c>
      <c r="AK508">
        <f t="shared" si="154"/>
        <v>2024</v>
      </c>
      <c r="AL508">
        <f t="shared" si="155"/>
        <v>11</v>
      </c>
      <c r="AM508">
        <f t="shared" si="156"/>
        <v>4</v>
      </c>
      <c r="AN508">
        <f t="shared" si="157"/>
        <v>2</v>
      </c>
      <c r="AO508" t="str">
        <f t="shared" si="158"/>
        <v>Weekday</v>
      </c>
      <c r="AR508" s="20">
        <f t="shared" si="159"/>
        <v>0</v>
      </c>
    </row>
    <row r="509" spans="1:44" x14ac:dyDescent="0.35">
      <c r="A509" t="str">
        <f t="shared" si="141"/>
        <v>CUST0508</v>
      </c>
      <c r="B509" s="2" t="s">
        <v>788</v>
      </c>
      <c r="C509" s="4">
        <v>45380</v>
      </c>
      <c r="D509" s="2" t="s">
        <v>26</v>
      </c>
      <c r="E509" t="s">
        <v>5052</v>
      </c>
      <c r="F509" s="2" t="s">
        <v>42</v>
      </c>
      <c r="G509" s="2" t="s">
        <v>188</v>
      </c>
      <c r="H509" s="2">
        <v>1</v>
      </c>
      <c r="I509" s="19">
        <v>100.49</v>
      </c>
      <c r="J509" s="2" t="s">
        <v>50</v>
      </c>
      <c r="K509" s="2" t="s">
        <v>16</v>
      </c>
      <c r="L509" s="2">
        <v>5</v>
      </c>
      <c r="M509" s="18">
        <f t="shared" si="142"/>
        <v>100.49</v>
      </c>
      <c r="T509" t="str">
        <f t="shared" si="143"/>
        <v>Completed</v>
      </c>
      <c r="U509" t="str">
        <f t="shared" si="144"/>
        <v>No</v>
      </c>
      <c r="V509" t="str">
        <f t="shared" si="145"/>
        <v>No</v>
      </c>
      <c r="X509">
        <f t="shared" si="146"/>
        <v>573</v>
      </c>
      <c r="Y509">
        <f t="shared" si="147"/>
        <v>450</v>
      </c>
      <c r="Z509" s="18">
        <f t="shared" si="148"/>
        <v>1098537.4901531704</v>
      </c>
      <c r="AA509" s="18">
        <f t="shared" si="149"/>
        <v>96724.388030634553</v>
      </c>
      <c r="AB509" s="17">
        <f t="shared" si="150"/>
        <v>3.9001122334455669</v>
      </c>
      <c r="AC509" s="2" t="s">
        <v>188</v>
      </c>
      <c r="AD509" s="2" t="s">
        <v>42</v>
      </c>
      <c r="AE509" t="str">
        <f t="shared" si="151"/>
        <v>Beauty</v>
      </c>
      <c r="AF509" t="str">
        <f t="shared" si="152"/>
        <v>Beauty</v>
      </c>
      <c r="AG509" t="str" cm="1">
        <f t="array" ref="AG509">INDEX(AD:AD,ROW())</f>
        <v>Beauty</v>
      </c>
      <c r="AH509">
        <f t="shared" si="160"/>
        <v>80</v>
      </c>
      <c r="AI509" t="str">
        <f t="shared" si="153"/>
        <v>Beauty</v>
      </c>
      <c r="AK509">
        <f t="shared" si="154"/>
        <v>2024</v>
      </c>
      <c r="AL509">
        <f t="shared" si="155"/>
        <v>3</v>
      </c>
      <c r="AM509">
        <f t="shared" si="156"/>
        <v>29</v>
      </c>
      <c r="AN509">
        <f t="shared" si="157"/>
        <v>6</v>
      </c>
      <c r="AO509" t="str">
        <f t="shared" si="158"/>
        <v>Weekday</v>
      </c>
      <c r="AR509" s="20">
        <f t="shared" si="159"/>
        <v>0</v>
      </c>
    </row>
    <row r="510" spans="1:44" x14ac:dyDescent="0.35">
      <c r="A510" t="str">
        <f t="shared" si="141"/>
        <v>CUST0509</v>
      </c>
      <c r="B510" s="2" t="s">
        <v>789</v>
      </c>
      <c r="C510" s="4">
        <v>45519</v>
      </c>
      <c r="D510" s="2" t="s">
        <v>483</v>
      </c>
      <c r="E510" t="s">
        <v>5053</v>
      </c>
      <c r="F510" s="2" t="s">
        <v>19</v>
      </c>
      <c r="G510" s="2" t="s">
        <v>5039</v>
      </c>
      <c r="H510" s="2">
        <v>1</v>
      </c>
      <c r="I510" s="19">
        <v>1935.52</v>
      </c>
      <c r="J510" s="2" t="s">
        <v>15</v>
      </c>
      <c r="K510" s="2" t="s">
        <v>16</v>
      </c>
      <c r="L510" s="2">
        <v>4</v>
      </c>
      <c r="M510" s="18">
        <f t="shared" si="142"/>
        <v>1935.52</v>
      </c>
      <c r="T510" t="str">
        <f t="shared" si="143"/>
        <v>Completed</v>
      </c>
      <c r="U510" t="str">
        <f t="shared" si="144"/>
        <v>Yes</v>
      </c>
      <c r="V510" t="str">
        <f t="shared" si="145"/>
        <v>No</v>
      </c>
      <c r="X510">
        <f t="shared" si="146"/>
        <v>559</v>
      </c>
      <c r="Y510">
        <f t="shared" si="147"/>
        <v>408</v>
      </c>
      <c r="Z510" s="18">
        <f t="shared" si="148"/>
        <v>2759712.3299794244</v>
      </c>
      <c r="AA510" s="18">
        <f t="shared" si="149"/>
        <v>330643.50635802455</v>
      </c>
      <c r="AB510" s="17">
        <f t="shared" si="150"/>
        <v>3.8641711229946525</v>
      </c>
      <c r="AC510" s="2" t="s">
        <v>5039</v>
      </c>
      <c r="AD510" s="2" t="s">
        <v>19</v>
      </c>
      <c r="AE510" t="str">
        <f t="shared" si="151"/>
        <v>Electronics</v>
      </c>
      <c r="AF510" t="str">
        <f t="shared" si="152"/>
        <v>Electronics</v>
      </c>
      <c r="AG510" t="str" cm="1">
        <f t="array" ref="AG510">INDEX(AD:AD,ROW())</f>
        <v>Electronics</v>
      </c>
      <c r="AH510">
        <f t="shared" si="160"/>
        <v>3</v>
      </c>
      <c r="AI510" t="str">
        <f t="shared" si="153"/>
        <v>Electronics</v>
      </c>
      <c r="AK510">
        <f t="shared" si="154"/>
        <v>2024</v>
      </c>
      <c r="AL510">
        <f t="shared" si="155"/>
        <v>8</v>
      </c>
      <c r="AM510">
        <f t="shared" si="156"/>
        <v>15</v>
      </c>
      <c r="AN510">
        <f t="shared" si="157"/>
        <v>5</v>
      </c>
      <c r="AO510" t="str">
        <f t="shared" si="158"/>
        <v>Weekday</v>
      </c>
      <c r="AR510" s="20">
        <f t="shared" si="159"/>
        <v>0</v>
      </c>
    </row>
    <row r="511" spans="1:44" x14ac:dyDescent="0.35">
      <c r="A511" t="str">
        <f t="shared" si="141"/>
        <v>CUST0510</v>
      </c>
      <c r="B511" s="2" t="s">
        <v>790</v>
      </c>
      <c r="C511" s="4">
        <v>45131</v>
      </c>
      <c r="D511" s="2" t="s">
        <v>211</v>
      </c>
      <c r="E511" t="s">
        <v>5050</v>
      </c>
      <c r="F511" s="2" t="s">
        <v>29</v>
      </c>
      <c r="G511" s="2" t="s">
        <v>138</v>
      </c>
      <c r="H511" s="2">
        <v>2</v>
      </c>
      <c r="I511" s="19">
        <v>766.35</v>
      </c>
      <c r="J511" s="2" t="s">
        <v>15</v>
      </c>
      <c r="K511" s="2" t="s">
        <v>16</v>
      </c>
      <c r="L511" s="2">
        <v>5</v>
      </c>
      <c r="M511" s="18">
        <f t="shared" si="142"/>
        <v>1532.7</v>
      </c>
      <c r="T511" t="str">
        <f t="shared" si="143"/>
        <v>Completed</v>
      </c>
      <c r="U511" t="str">
        <f t="shared" si="144"/>
        <v>Yes</v>
      </c>
      <c r="V511" t="str">
        <f t="shared" si="145"/>
        <v>No</v>
      </c>
      <c r="X511">
        <f t="shared" si="146"/>
        <v>589</v>
      </c>
      <c r="Y511">
        <f t="shared" si="147"/>
        <v>426</v>
      </c>
      <c r="Z511" s="18">
        <f t="shared" si="148"/>
        <v>1892867.2841657216</v>
      </c>
      <c r="AA511" s="18">
        <f t="shared" si="149"/>
        <v>199432.98236095349</v>
      </c>
      <c r="AB511" s="17">
        <f t="shared" si="150"/>
        <v>3.8949824970828471</v>
      </c>
      <c r="AC511" s="2" t="s">
        <v>138</v>
      </c>
      <c r="AD511" s="2" t="s">
        <v>29</v>
      </c>
      <c r="AE511" t="str">
        <f t="shared" si="151"/>
        <v>Fashion</v>
      </c>
      <c r="AF511" t="str">
        <f t="shared" si="152"/>
        <v>Fashion</v>
      </c>
      <c r="AG511" t="str" cm="1">
        <f t="array" ref="AG511">INDEX(AD:AD,ROW())</f>
        <v>Fashion</v>
      </c>
      <c r="AH511">
        <f t="shared" si="160"/>
        <v>53</v>
      </c>
      <c r="AI511" t="str">
        <f t="shared" si="153"/>
        <v>Fashion</v>
      </c>
      <c r="AK511">
        <f t="shared" si="154"/>
        <v>2023</v>
      </c>
      <c r="AL511">
        <f t="shared" si="155"/>
        <v>7</v>
      </c>
      <c r="AM511">
        <f t="shared" si="156"/>
        <v>24</v>
      </c>
      <c r="AN511">
        <f t="shared" si="157"/>
        <v>2</v>
      </c>
      <c r="AO511" t="str">
        <f t="shared" si="158"/>
        <v>Weekday</v>
      </c>
      <c r="AR511" s="20">
        <f t="shared" si="159"/>
        <v>0</v>
      </c>
    </row>
    <row r="512" spans="1:44" x14ac:dyDescent="0.35">
      <c r="A512" t="str">
        <f t="shared" si="141"/>
        <v>CUST0511</v>
      </c>
      <c r="B512" s="2" t="s">
        <v>791</v>
      </c>
      <c r="C512" s="4">
        <v>45794</v>
      </c>
      <c r="D512" s="2" t="s">
        <v>635</v>
      </c>
      <c r="E512" t="s">
        <v>5048</v>
      </c>
      <c r="F512" s="2" t="s">
        <v>13</v>
      </c>
      <c r="G512" s="2" t="s">
        <v>95</v>
      </c>
      <c r="H512" s="2">
        <v>1</v>
      </c>
      <c r="I512" s="19">
        <v>550.89</v>
      </c>
      <c r="J512" s="2" t="s">
        <v>15</v>
      </c>
      <c r="K512" s="2" t="s">
        <v>31</v>
      </c>
      <c r="L512" s="2">
        <v>4</v>
      </c>
      <c r="M512" s="18">
        <f t="shared" si="142"/>
        <v>550.89</v>
      </c>
      <c r="T512" t="str">
        <f t="shared" si="143"/>
        <v>Pending</v>
      </c>
      <c r="U512" t="str">
        <f t="shared" si="144"/>
        <v>No</v>
      </c>
      <c r="V512" t="str">
        <f t="shared" si="145"/>
        <v>Yes</v>
      </c>
      <c r="X512">
        <f t="shared" si="146"/>
        <v>590</v>
      </c>
      <c r="Y512">
        <f t="shared" si="147"/>
        <v>451</v>
      </c>
      <c r="Z512" s="18">
        <f t="shared" si="148"/>
        <v>1463424.4009529033</v>
      </c>
      <c r="AA512" s="18">
        <f t="shared" si="149"/>
        <v>118285.78776560788</v>
      </c>
      <c r="AB512" s="17">
        <f t="shared" si="150"/>
        <v>3.8140589569160999</v>
      </c>
      <c r="AC512" s="2" t="s">
        <v>95</v>
      </c>
      <c r="AD512" s="2" t="s">
        <v>13</v>
      </c>
      <c r="AE512" t="str">
        <f t="shared" si="151"/>
        <v>Home &amp; Kitchen</v>
      </c>
      <c r="AF512" t="str">
        <f t="shared" si="152"/>
        <v>Home &amp; Kitchen</v>
      </c>
      <c r="AG512" t="str" cm="1">
        <f t="array" ref="AG512">INDEX(AD:AD,ROW())</f>
        <v>Home &amp; Kitchen</v>
      </c>
      <c r="AH512">
        <f t="shared" si="160"/>
        <v>32</v>
      </c>
      <c r="AI512" t="str">
        <f t="shared" si="153"/>
        <v>Home &amp; Kitchen</v>
      </c>
      <c r="AK512">
        <f t="shared" si="154"/>
        <v>2025</v>
      </c>
      <c r="AL512">
        <f t="shared" si="155"/>
        <v>5</v>
      </c>
      <c r="AM512">
        <f t="shared" si="156"/>
        <v>17</v>
      </c>
      <c r="AN512">
        <f t="shared" si="157"/>
        <v>7</v>
      </c>
      <c r="AO512" t="str">
        <f t="shared" si="158"/>
        <v>Weekend</v>
      </c>
      <c r="AR512" s="20">
        <f t="shared" si="159"/>
        <v>0</v>
      </c>
    </row>
    <row r="513" spans="1:44" x14ac:dyDescent="0.35">
      <c r="A513" t="str">
        <f t="shared" si="141"/>
        <v>CUST0512</v>
      </c>
      <c r="B513" s="2" t="s">
        <v>792</v>
      </c>
      <c r="C513" s="4">
        <v>45689</v>
      </c>
      <c r="D513" s="2" t="s">
        <v>539</v>
      </c>
      <c r="E513" t="s">
        <v>5051</v>
      </c>
      <c r="F513" s="2" t="s">
        <v>42</v>
      </c>
      <c r="G513" s="2" t="s">
        <v>188</v>
      </c>
      <c r="H513" s="2">
        <v>2</v>
      </c>
      <c r="I513" s="19">
        <v>552.91999999999996</v>
      </c>
      <c r="J513" s="2" t="s">
        <v>20</v>
      </c>
      <c r="K513" s="2" t="s">
        <v>16</v>
      </c>
      <c r="L513" s="2">
        <v>2</v>
      </c>
      <c r="M513" s="18">
        <f t="shared" si="142"/>
        <v>1105.8399999999999</v>
      </c>
      <c r="T513" t="str">
        <f t="shared" si="143"/>
        <v>Completed</v>
      </c>
      <c r="U513" t="str">
        <f t="shared" si="144"/>
        <v>Yes</v>
      </c>
      <c r="V513" t="str">
        <f t="shared" si="145"/>
        <v>No</v>
      </c>
      <c r="X513">
        <f t="shared" si="146"/>
        <v>619</v>
      </c>
      <c r="Y513">
        <f t="shared" si="147"/>
        <v>468</v>
      </c>
      <c r="Z513" s="18">
        <f t="shared" si="148"/>
        <v>1098537.4901531704</v>
      </c>
      <c r="AA513" s="18">
        <f t="shared" si="149"/>
        <v>96724.388030634553</v>
      </c>
      <c r="AB513" s="17">
        <f t="shared" si="150"/>
        <v>3.9001122334455669</v>
      </c>
      <c r="AC513" s="2" t="s">
        <v>188</v>
      </c>
      <c r="AD513" s="2" t="s">
        <v>42</v>
      </c>
      <c r="AE513" t="str">
        <f t="shared" si="151"/>
        <v>Beauty</v>
      </c>
      <c r="AF513" t="str">
        <f t="shared" si="152"/>
        <v>Beauty</v>
      </c>
      <c r="AG513" t="str" cm="1">
        <f t="array" ref="AG513">INDEX(AD:AD,ROW())</f>
        <v>Beauty</v>
      </c>
      <c r="AH513">
        <f t="shared" si="160"/>
        <v>80</v>
      </c>
      <c r="AI513" t="str">
        <f t="shared" si="153"/>
        <v>Beauty</v>
      </c>
      <c r="AK513">
        <f t="shared" si="154"/>
        <v>2025</v>
      </c>
      <c r="AL513">
        <f t="shared" si="155"/>
        <v>2</v>
      </c>
      <c r="AM513">
        <f t="shared" si="156"/>
        <v>1</v>
      </c>
      <c r="AN513">
        <f t="shared" si="157"/>
        <v>7</v>
      </c>
      <c r="AO513" t="str">
        <f t="shared" si="158"/>
        <v>Weekend</v>
      </c>
      <c r="AR513" s="20">
        <f t="shared" si="159"/>
        <v>0</v>
      </c>
    </row>
    <row r="514" spans="1:44" x14ac:dyDescent="0.35">
      <c r="A514" t="str">
        <f t="shared" si="141"/>
        <v>CUST0513</v>
      </c>
      <c r="B514" s="2" t="s">
        <v>793</v>
      </c>
      <c r="C514" s="4">
        <v>44974</v>
      </c>
      <c r="D514" s="2" t="s">
        <v>256</v>
      </c>
      <c r="E514" t="s">
        <v>5052</v>
      </c>
      <c r="F514" s="2" t="s">
        <v>13</v>
      </c>
      <c r="G514" s="2" t="s">
        <v>95</v>
      </c>
      <c r="H514" s="2">
        <v>1</v>
      </c>
      <c r="I514" s="19">
        <v>1465.98</v>
      </c>
      <c r="J514" s="2" t="s">
        <v>15</v>
      </c>
      <c r="K514" s="2" t="s">
        <v>16</v>
      </c>
      <c r="L514" s="2">
        <v>5</v>
      </c>
      <c r="M514" s="18">
        <f t="shared" si="142"/>
        <v>1465.98</v>
      </c>
      <c r="T514" t="str">
        <f t="shared" si="143"/>
        <v>Completed</v>
      </c>
      <c r="U514" t="str">
        <f t="shared" si="144"/>
        <v>Yes</v>
      </c>
      <c r="V514" t="str">
        <f t="shared" si="145"/>
        <v>No</v>
      </c>
      <c r="X514">
        <f t="shared" si="146"/>
        <v>573</v>
      </c>
      <c r="Y514">
        <f t="shared" si="147"/>
        <v>450</v>
      </c>
      <c r="Z514" s="18">
        <f t="shared" si="148"/>
        <v>1463424.4009529033</v>
      </c>
      <c r="AA514" s="18">
        <f t="shared" si="149"/>
        <v>118285.78776560788</v>
      </c>
      <c r="AB514" s="17">
        <f t="shared" si="150"/>
        <v>3.8140589569160999</v>
      </c>
      <c r="AC514" s="2" t="s">
        <v>95</v>
      </c>
      <c r="AD514" s="2" t="s">
        <v>13</v>
      </c>
      <c r="AE514" t="str">
        <f t="shared" si="151"/>
        <v>Home &amp; Kitchen</v>
      </c>
      <c r="AF514" t="str">
        <f t="shared" si="152"/>
        <v>Home &amp; Kitchen</v>
      </c>
      <c r="AG514" t="str" cm="1">
        <f t="array" ref="AG514">INDEX(AD:AD,ROW())</f>
        <v>Home &amp; Kitchen</v>
      </c>
      <c r="AH514">
        <f t="shared" si="160"/>
        <v>32</v>
      </c>
      <c r="AI514" t="str">
        <f t="shared" si="153"/>
        <v>Home &amp; Kitchen</v>
      </c>
      <c r="AK514">
        <f t="shared" si="154"/>
        <v>2023</v>
      </c>
      <c r="AL514">
        <f t="shared" si="155"/>
        <v>2</v>
      </c>
      <c r="AM514">
        <f t="shared" si="156"/>
        <v>17</v>
      </c>
      <c r="AN514">
        <f t="shared" si="157"/>
        <v>6</v>
      </c>
      <c r="AO514" t="str">
        <f t="shared" si="158"/>
        <v>Weekday</v>
      </c>
      <c r="AR514" s="20">
        <f t="shared" si="159"/>
        <v>0</v>
      </c>
    </row>
    <row r="515" spans="1:44" x14ac:dyDescent="0.35">
      <c r="A515" t="str">
        <f t="shared" ref="A515:A578" si="161">"CUST"&amp;TEXT(ROW()-1,"0000")</f>
        <v>CUST0514</v>
      </c>
      <c r="B515" s="2" t="s">
        <v>794</v>
      </c>
      <c r="C515" s="4">
        <v>45235</v>
      </c>
      <c r="D515" s="2" t="s">
        <v>679</v>
      </c>
      <c r="E515" t="s">
        <v>5051</v>
      </c>
      <c r="F515" s="2" t="s">
        <v>23</v>
      </c>
      <c r="G515" s="2" t="s">
        <v>75</v>
      </c>
      <c r="H515" s="2">
        <v>1</v>
      </c>
      <c r="I515" s="19">
        <v>307.79000000000002</v>
      </c>
      <c r="J515" s="2" t="s">
        <v>5047</v>
      </c>
      <c r="K515" s="2" t="s">
        <v>16</v>
      </c>
      <c r="L515" s="31"/>
      <c r="M515" s="18">
        <f t="shared" ref="M515:M578" si="162">H515*I515</f>
        <v>307.79000000000002</v>
      </c>
      <c r="T515" t="str">
        <f t="shared" ref="T515:T578" si="163">IF(K515="Cancelled","Lost Sale",IF(K515="Pending","Pending","Completed"))</f>
        <v>Completed</v>
      </c>
      <c r="U515" t="str">
        <f t="shared" ref="U515:U578" si="164">IF(AND(K515="Delivered",M515&gt;1000),"Yes","No")</f>
        <v>No</v>
      </c>
      <c r="V515" t="str">
        <f t="shared" ref="V515:V578" si="165">IF(OR(K515="Cancelled",K515="Pending"),"Yes","No")</f>
        <v>No</v>
      </c>
      <c r="X515">
        <f t="shared" ref="X515:X578" si="166">COUNTIF($E$2:$E$4701,E515)</f>
        <v>619</v>
      </c>
      <c r="Y515">
        <f t="shared" ref="Y515:Y578" si="167">COUNTIFS($E$2:$E$4701,E515,$K$2:$K$4701,"Delivered")</f>
        <v>468</v>
      </c>
      <c r="Z515" s="18">
        <f t="shared" ref="Z515:Z578" si="168">SUMIF($F$2:$F$4701,F515,$M$2:$M$4701)</f>
        <v>594714.6477588166</v>
      </c>
      <c r="AA515" s="18">
        <f t="shared" ref="AA515:AA578" si="169">SUMIFS($M$2:$M$4701,$F$2:$F$4701,F515,$K$2:$K$4701,"Pending")</f>
        <v>60882.938065984097</v>
      </c>
      <c r="AB515" s="17">
        <f t="shared" ref="AB515:AB578" si="170">AVERAGEIF($F$2:$F$4701,F515,$L$2:$L$4701)</f>
        <v>3.804733727810651</v>
      </c>
      <c r="AC515" s="2" t="s">
        <v>75</v>
      </c>
      <c r="AD515" s="2" t="s">
        <v>23</v>
      </c>
      <c r="AE515" t="str">
        <f t="shared" ref="AE515:AE578" si="171">VLOOKUP(G515,$AC$2:$AD$4738,2,FALSE)</f>
        <v>Books</v>
      </c>
      <c r="AF515" t="str">
        <f t="shared" ref="AF515:AF578" si="172">_xlfn.XLOOKUP(G515,AC:AC,AD:AD)</f>
        <v>Books</v>
      </c>
      <c r="AG515" t="str" cm="1">
        <f t="array" ref="AG515">INDEX(AD:AD,ROW())</f>
        <v>Books</v>
      </c>
      <c r="AH515">
        <f t="shared" si="160"/>
        <v>23</v>
      </c>
      <c r="AI515" t="str">
        <f t="shared" ref="AI515:AI578" si="173">INDEX(AD:AD,MATCH(G515,AC:AC,0))</f>
        <v>Books</v>
      </c>
      <c r="AK515">
        <f t="shared" ref="AK515:AK578" si="174">YEAR(C515)</f>
        <v>2023</v>
      </c>
      <c r="AL515">
        <f t="shared" ref="AL515:AL578" si="175">MONTH(C515)</f>
        <v>11</v>
      </c>
      <c r="AM515">
        <f t="shared" ref="AM515:AM578" si="176">DAY(C515)</f>
        <v>5</v>
      </c>
      <c r="AN515">
        <f t="shared" ref="AN515:AN578" si="177">WEEKDAY(C515)</f>
        <v>1</v>
      </c>
      <c r="AO515" t="str">
        <f t="shared" ref="AO515:AO578" si="178">IF(WEEKDAY(C515,2)&gt;5,"Weekend","Weekday")</f>
        <v>Weekend</v>
      </c>
      <c r="AR515" s="20">
        <f t="shared" ref="AR515:AR578" si="179">IF(OR(K515="Cancelled",K515="Returned"),1,0)</f>
        <v>0</v>
      </c>
    </row>
    <row r="516" spans="1:44" x14ac:dyDescent="0.35">
      <c r="A516" t="str">
        <f t="shared" si="161"/>
        <v>CUST0515</v>
      </c>
      <c r="B516" s="2" t="s">
        <v>795</v>
      </c>
      <c r="C516" s="4">
        <v>45761</v>
      </c>
      <c r="D516" s="2" t="s">
        <v>544</v>
      </c>
      <c r="E516" t="s">
        <v>5051</v>
      </c>
      <c r="F516" s="2" t="s">
        <v>19</v>
      </c>
      <c r="G516" s="2" t="s">
        <v>60</v>
      </c>
      <c r="H516" s="2">
        <v>2</v>
      </c>
      <c r="I516" s="19">
        <v>1626.06</v>
      </c>
      <c r="J516" s="2" t="s">
        <v>5047</v>
      </c>
      <c r="K516" s="2" t="s">
        <v>16</v>
      </c>
      <c r="L516" s="31"/>
      <c r="M516" s="18">
        <f t="shared" si="162"/>
        <v>3252.12</v>
      </c>
      <c r="T516" t="str">
        <f t="shared" si="163"/>
        <v>Completed</v>
      </c>
      <c r="U516" t="str">
        <f t="shared" si="164"/>
        <v>Yes</v>
      </c>
      <c r="V516" t="str">
        <f t="shared" si="165"/>
        <v>No</v>
      </c>
      <c r="X516">
        <f t="shared" si="166"/>
        <v>619</v>
      </c>
      <c r="Y516">
        <f t="shared" si="167"/>
        <v>468</v>
      </c>
      <c r="Z516" s="18">
        <f t="shared" si="168"/>
        <v>2759712.3299794244</v>
      </c>
      <c r="AA516" s="18">
        <f t="shared" si="169"/>
        <v>330643.50635802455</v>
      </c>
      <c r="AB516" s="17">
        <f t="shared" si="170"/>
        <v>3.8641711229946525</v>
      </c>
      <c r="AC516" s="2" t="s">
        <v>60</v>
      </c>
      <c r="AD516" s="2" t="s">
        <v>19</v>
      </c>
      <c r="AE516" t="str">
        <f t="shared" si="171"/>
        <v>Electronics</v>
      </c>
      <c r="AF516" t="str">
        <f t="shared" si="172"/>
        <v>Electronics</v>
      </c>
      <c r="AG516" t="str" cm="1">
        <f t="array" ref="AG516">INDEX(AD:AD,ROW())</f>
        <v>Electronics</v>
      </c>
      <c r="AH516">
        <f t="shared" si="160"/>
        <v>17</v>
      </c>
      <c r="AI516" t="str">
        <f t="shared" si="173"/>
        <v>Electronics</v>
      </c>
      <c r="AK516">
        <f t="shared" si="174"/>
        <v>2025</v>
      </c>
      <c r="AL516">
        <f t="shared" si="175"/>
        <v>4</v>
      </c>
      <c r="AM516">
        <f t="shared" si="176"/>
        <v>14</v>
      </c>
      <c r="AN516">
        <f t="shared" si="177"/>
        <v>2</v>
      </c>
      <c r="AO516" t="str">
        <f t="shared" si="178"/>
        <v>Weekday</v>
      </c>
      <c r="AR516" s="20">
        <f t="shared" si="179"/>
        <v>0</v>
      </c>
    </row>
    <row r="517" spans="1:44" x14ac:dyDescent="0.35">
      <c r="A517" t="str">
        <f t="shared" si="161"/>
        <v>CUST0516</v>
      </c>
      <c r="B517" s="2" t="s">
        <v>796</v>
      </c>
      <c r="C517" s="4">
        <v>45281</v>
      </c>
      <c r="D517" s="2" t="s">
        <v>156</v>
      </c>
      <c r="E517" t="s">
        <v>5049</v>
      </c>
      <c r="F517" s="2" t="s">
        <v>19</v>
      </c>
      <c r="G517" s="2" t="s">
        <v>49</v>
      </c>
      <c r="H517" s="2">
        <v>1</v>
      </c>
      <c r="I517" s="19">
        <v>3322.47</v>
      </c>
      <c r="J517" s="2" t="s">
        <v>20</v>
      </c>
      <c r="K517" s="2" t="s">
        <v>16</v>
      </c>
      <c r="L517" s="2">
        <v>5</v>
      </c>
      <c r="M517" s="18">
        <f t="shared" si="162"/>
        <v>3322.47</v>
      </c>
      <c r="T517" t="str">
        <f t="shared" si="163"/>
        <v>Completed</v>
      </c>
      <c r="U517" t="str">
        <f t="shared" si="164"/>
        <v>Yes</v>
      </c>
      <c r="V517" t="str">
        <f t="shared" si="165"/>
        <v>No</v>
      </c>
      <c r="X517">
        <f t="shared" si="166"/>
        <v>595</v>
      </c>
      <c r="Y517">
        <f t="shared" si="167"/>
        <v>444</v>
      </c>
      <c r="Z517" s="18">
        <f t="shared" si="168"/>
        <v>2759712.3299794244</v>
      </c>
      <c r="AA517" s="18">
        <f t="shared" si="169"/>
        <v>330643.50635802455</v>
      </c>
      <c r="AB517" s="17">
        <f t="shared" si="170"/>
        <v>3.8641711229946525</v>
      </c>
      <c r="AC517" s="2" t="s">
        <v>49</v>
      </c>
      <c r="AD517" s="2" t="s">
        <v>19</v>
      </c>
      <c r="AE517" t="str">
        <f t="shared" si="171"/>
        <v>Electronics</v>
      </c>
      <c r="AF517" t="str">
        <f t="shared" si="172"/>
        <v>Electronics</v>
      </c>
      <c r="AG517" t="str" cm="1">
        <f t="array" ref="AG517">INDEX(AD:AD,ROW())</f>
        <v>Electronics</v>
      </c>
      <c r="AH517">
        <f t="shared" si="160"/>
        <v>12</v>
      </c>
      <c r="AI517" t="str">
        <f t="shared" si="173"/>
        <v>Electronics</v>
      </c>
      <c r="AK517">
        <f t="shared" si="174"/>
        <v>2023</v>
      </c>
      <c r="AL517">
        <f t="shared" si="175"/>
        <v>12</v>
      </c>
      <c r="AM517">
        <f t="shared" si="176"/>
        <v>21</v>
      </c>
      <c r="AN517">
        <f t="shared" si="177"/>
        <v>5</v>
      </c>
      <c r="AO517" t="str">
        <f t="shared" si="178"/>
        <v>Weekday</v>
      </c>
      <c r="AR517" s="20">
        <f t="shared" si="179"/>
        <v>0</v>
      </c>
    </row>
    <row r="518" spans="1:44" x14ac:dyDescent="0.35">
      <c r="A518" t="str">
        <f t="shared" si="161"/>
        <v>CUST0517</v>
      </c>
      <c r="B518" s="2" t="s">
        <v>797</v>
      </c>
      <c r="C518" s="4">
        <v>45240</v>
      </c>
      <c r="D518" s="2" t="s">
        <v>67</v>
      </c>
      <c r="E518" t="s">
        <v>5048</v>
      </c>
      <c r="F518" s="2" t="s">
        <v>23</v>
      </c>
      <c r="G518" s="2" t="s">
        <v>65</v>
      </c>
      <c r="H518" s="2">
        <v>3</v>
      </c>
      <c r="I518" s="19">
        <v>357.56</v>
      </c>
      <c r="J518" s="2" t="s">
        <v>50</v>
      </c>
      <c r="K518" s="2" t="s">
        <v>16</v>
      </c>
      <c r="L518" s="2">
        <v>4</v>
      </c>
      <c r="M518" s="18">
        <f t="shared" si="162"/>
        <v>1072.68</v>
      </c>
      <c r="T518" t="str">
        <f t="shared" si="163"/>
        <v>Completed</v>
      </c>
      <c r="U518" t="str">
        <f t="shared" si="164"/>
        <v>Yes</v>
      </c>
      <c r="V518" t="str">
        <f t="shared" si="165"/>
        <v>No</v>
      </c>
      <c r="X518">
        <f t="shared" si="166"/>
        <v>590</v>
      </c>
      <c r="Y518">
        <f t="shared" si="167"/>
        <v>451</v>
      </c>
      <c r="Z518" s="18">
        <f t="shared" si="168"/>
        <v>594714.6477588166</v>
      </c>
      <c r="AA518" s="18">
        <f t="shared" si="169"/>
        <v>60882.938065984097</v>
      </c>
      <c r="AB518" s="17">
        <f t="shared" si="170"/>
        <v>3.804733727810651</v>
      </c>
      <c r="AC518" s="2" t="s">
        <v>65</v>
      </c>
      <c r="AD518" s="2" t="s">
        <v>23</v>
      </c>
      <c r="AE518" t="str">
        <f t="shared" si="171"/>
        <v>Books</v>
      </c>
      <c r="AF518" t="str">
        <f t="shared" si="172"/>
        <v>Books</v>
      </c>
      <c r="AG518" t="str" cm="1">
        <f t="array" ref="AG518">INDEX(AD:AD,ROW())</f>
        <v>Books</v>
      </c>
      <c r="AH518">
        <f t="shared" si="160"/>
        <v>19</v>
      </c>
      <c r="AI518" t="str">
        <f t="shared" si="173"/>
        <v>Books</v>
      </c>
      <c r="AK518">
        <f t="shared" si="174"/>
        <v>2023</v>
      </c>
      <c r="AL518">
        <f t="shared" si="175"/>
        <v>11</v>
      </c>
      <c r="AM518">
        <f t="shared" si="176"/>
        <v>10</v>
      </c>
      <c r="AN518">
        <f t="shared" si="177"/>
        <v>6</v>
      </c>
      <c r="AO518" t="str">
        <f t="shared" si="178"/>
        <v>Weekday</v>
      </c>
      <c r="AR518" s="20">
        <f t="shared" si="179"/>
        <v>0</v>
      </c>
    </row>
    <row r="519" spans="1:44" x14ac:dyDescent="0.35">
      <c r="A519" t="str">
        <f t="shared" si="161"/>
        <v>CUST0518</v>
      </c>
      <c r="B519" s="2" t="s">
        <v>798</v>
      </c>
      <c r="C519" s="4">
        <v>45036</v>
      </c>
      <c r="D519" s="2" t="s">
        <v>799</v>
      </c>
      <c r="E519" t="s">
        <v>5048</v>
      </c>
      <c r="F519" s="2" t="s">
        <v>42</v>
      </c>
      <c r="G519" s="2" t="s">
        <v>5042</v>
      </c>
      <c r="H519" s="2">
        <v>3</v>
      </c>
      <c r="I519" s="19">
        <v>1131.77</v>
      </c>
      <c r="J519" s="2" t="s">
        <v>5047</v>
      </c>
      <c r="K519" s="2" t="s">
        <v>16</v>
      </c>
      <c r="L519" s="2">
        <v>4</v>
      </c>
      <c r="M519" s="18">
        <f t="shared" si="162"/>
        <v>3395.31</v>
      </c>
      <c r="T519" t="str">
        <f t="shared" si="163"/>
        <v>Completed</v>
      </c>
      <c r="U519" t="str">
        <f t="shared" si="164"/>
        <v>Yes</v>
      </c>
      <c r="V519" t="str">
        <f t="shared" si="165"/>
        <v>No</v>
      </c>
      <c r="X519">
        <f t="shared" si="166"/>
        <v>590</v>
      </c>
      <c r="Y519">
        <f t="shared" si="167"/>
        <v>451</v>
      </c>
      <c r="Z519" s="18">
        <f t="shared" si="168"/>
        <v>1098537.4901531704</v>
      </c>
      <c r="AA519" s="18">
        <f t="shared" si="169"/>
        <v>96724.388030634553</v>
      </c>
      <c r="AB519" s="17">
        <f t="shared" si="170"/>
        <v>3.9001122334455669</v>
      </c>
      <c r="AC519" s="2" t="s">
        <v>5042</v>
      </c>
      <c r="AD519" s="2" t="s">
        <v>42</v>
      </c>
      <c r="AE519" t="str">
        <f t="shared" si="171"/>
        <v>Beauty</v>
      </c>
      <c r="AF519" t="str">
        <f t="shared" si="172"/>
        <v>Beauty</v>
      </c>
      <c r="AG519" t="str" cm="1">
        <f t="array" ref="AG519">INDEX(AD:AD,ROW())</f>
        <v>Beauty</v>
      </c>
      <c r="AH519">
        <f t="shared" si="160"/>
        <v>18</v>
      </c>
      <c r="AI519" t="str">
        <f t="shared" si="173"/>
        <v>Beauty</v>
      </c>
      <c r="AK519">
        <f t="shared" si="174"/>
        <v>2023</v>
      </c>
      <c r="AL519">
        <f t="shared" si="175"/>
        <v>4</v>
      </c>
      <c r="AM519">
        <f t="shared" si="176"/>
        <v>20</v>
      </c>
      <c r="AN519">
        <f t="shared" si="177"/>
        <v>5</v>
      </c>
      <c r="AO519" t="str">
        <f t="shared" si="178"/>
        <v>Weekday</v>
      </c>
      <c r="AR519" s="20">
        <f t="shared" si="179"/>
        <v>0</v>
      </c>
    </row>
    <row r="520" spans="1:44" x14ac:dyDescent="0.35">
      <c r="A520" t="str">
        <f t="shared" si="161"/>
        <v>CUST0519</v>
      </c>
      <c r="B520" s="2" t="s">
        <v>800</v>
      </c>
      <c r="C520" s="4">
        <v>45185</v>
      </c>
      <c r="D520" s="2" t="s">
        <v>646</v>
      </c>
      <c r="E520" t="s">
        <v>5049</v>
      </c>
      <c r="F520" s="2" t="s">
        <v>29</v>
      </c>
      <c r="G520" s="2" t="s">
        <v>30</v>
      </c>
      <c r="H520" s="2">
        <v>1</v>
      </c>
      <c r="I520" s="19">
        <v>2341.52</v>
      </c>
      <c r="J520" s="2" t="s">
        <v>15</v>
      </c>
      <c r="K520" s="2" t="s">
        <v>16</v>
      </c>
      <c r="L520" s="2">
        <v>5</v>
      </c>
      <c r="M520" s="18">
        <f t="shared" si="162"/>
        <v>2341.52</v>
      </c>
      <c r="T520" t="str">
        <f t="shared" si="163"/>
        <v>Completed</v>
      </c>
      <c r="U520" t="str">
        <f t="shared" si="164"/>
        <v>Yes</v>
      </c>
      <c r="V520" t="str">
        <f t="shared" si="165"/>
        <v>No</v>
      </c>
      <c r="X520">
        <f t="shared" si="166"/>
        <v>595</v>
      </c>
      <c r="Y520">
        <f t="shared" si="167"/>
        <v>444</v>
      </c>
      <c r="Z520" s="18">
        <f t="shared" si="168"/>
        <v>1892867.2841657216</v>
      </c>
      <c r="AA520" s="18">
        <f t="shared" si="169"/>
        <v>199432.98236095349</v>
      </c>
      <c r="AB520" s="17">
        <f t="shared" si="170"/>
        <v>3.8949824970828471</v>
      </c>
      <c r="AC520" s="2" t="s">
        <v>30</v>
      </c>
      <c r="AD520" s="2" t="s">
        <v>29</v>
      </c>
      <c r="AE520" t="str">
        <f t="shared" si="171"/>
        <v>Fashion</v>
      </c>
      <c r="AF520" t="str">
        <f t="shared" si="172"/>
        <v>Fashion</v>
      </c>
      <c r="AG520" t="str" cm="1">
        <f t="array" ref="AG520">INDEX(AD:AD,ROW())</f>
        <v>Fashion</v>
      </c>
      <c r="AH520">
        <f t="shared" si="160"/>
        <v>6</v>
      </c>
      <c r="AI520" t="str">
        <f t="shared" si="173"/>
        <v>Fashion</v>
      </c>
      <c r="AK520">
        <f t="shared" si="174"/>
        <v>2023</v>
      </c>
      <c r="AL520">
        <f t="shared" si="175"/>
        <v>9</v>
      </c>
      <c r="AM520">
        <f t="shared" si="176"/>
        <v>16</v>
      </c>
      <c r="AN520">
        <f t="shared" si="177"/>
        <v>7</v>
      </c>
      <c r="AO520" t="str">
        <f t="shared" si="178"/>
        <v>Weekend</v>
      </c>
      <c r="AR520" s="20">
        <f t="shared" si="179"/>
        <v>0</v>
      </c>
    </row>
    <row r="521" spans="1:44" x14ac:dyDescent="0.35">
      <c r="A521" t="str">
        <f t="shared" si="161"/>
        <v>CUST0520</v>
      </c>
      <c r="B521" s="2" t="s">
        <v>801</v>
      </c>
      <c r="C521" s="4">
        <v>45355</v>
      </c>
      <c r="D521" s="2" t="s">
        <v>802</v>
      </c>
      <c r="E521" t="s">
        <v>5051</v>
      </c>
      <c r="F521" s="2" t="s">
        <v>13</v>
      </c>
      <c r="G521" s="2" t="s">
        <v>5045</v>
      </c>
      <c r="H521" s="2">
        <v>1</v>
      </c>
      <c r="I521" s="19">
        <v>651.79999999999995</v>
      </c>
      <c r="J521" s="2" t="s">
        <v>5047</v>
      </c>
      <c r="K521" s="2" t="s">
        <v>16</v>
      </c>
      <c r="L521" s="2">
        <v>4</v>
      </c>
      <c r="M521" s="18">
        <f t="shared" si="162"/>
        <v>651.79999999999995</v>
      </c>
      <c r="T521" t="str">
        <f t="shared" si="163"/>
        <v>Completed</v>
      </c>
      <c r="U521" t="str">
        <f t="shared" si="164"/>
        <v>No</v>
      </c>
      <c r="V521" t="str">
        <f t="shared" si="165"/>
        <v>No</v>
      </c>
      <c r="X521">
        <f t="shared" si="166"/>
        <v>619</v>
      </c>
      <c r="Y521">
        <f t="shared" si="167"/>
        <v>468</v>
      </c>
      <c r="Z521" s="18">
        <f t="shared" si="168"/>
        <v>1463424.4009529033</v>
      </c>
      <c r="AA521" s="18">
        <f t="shared" si="169"/>
        <v>118285.78776560788</v>
      </c>
      <c r="AB521" s="17">
        <f t="shared" si="170"/>
        <v>3.8140589569160999</v>
      </c>
      <c r="AC521" s="2" t="s">
        <v>5045</v>
      </c>
      <c r="AD521" s="2" t="s">
        <v>13</v>
      </c>
      <c r="AE521" t="str">
        <f t="shared" si="171"/>
        <v>Home &amp; Kitchen</v>
      </c>
      <c r="AF521" t="str">
        <f t="shared" si="172"/>
        <v>Home &amp; Kitchen</v>
      </c>
      <c r="AG521" t="str" cm="1">
        <f t="array" ref="AG521">INDEX(AD:AD,ROW())</f>
        <v>Home &amp; Kitchen</v>
      </c>
      <c r="AH521">
        <f t="shared" ref="AH521:AH584" si="180">MATCH(G521,AC:AC,0)</f>
        <v>76</v>
      </c>
      <c r="AI521" t="str">
        <f t="shared" si="173"/>
        <v>Home &amp; Kitchen</v>
      </c>
      <c r="AK521">
        <f t="shared" si="174"/>
        <v>2024</v>
      </c>
      <c r="AL521">
        <f t="shared" si="175"/>
        <v>3</v>
      </c>
      <c r="AM521">
        <f t="shared" si="176"/>
        <v>4</v>
      </c>
      <c r="AN521">
        <f t="shared" si="177"/>
        <v>2</v>
      </c>
      <c r="AO521" t="str">
        <f t="shared" si="178"/>
        <v>Weekday</v>
      </c>
      <c r="AR521" s="20">
        <f t="shared" si="179"/>
        <v>0</v>
      </c>
    </row>
    <row r="522" spans="1:44" x14ac:dyDescent="0.35">
      <c r="A522" t="str">
        <f t="shared" si="161"/>
        <v>CUST0521</v>
      </c>
      <c r="B522" s="2" t="s">
        <v>803</v>
      </c>
      <c r="C522" s="4">
        <v>44977</v>
      </c>
      <c r="D522" s="2" t="s">
        <v>327</v>
      </c>
      <c r="E522" t="s">
        <v>5052</v>
      </c>
      <c r="F522" s="2" t="s">
        <v>29</v>
      </c>
      <c r="G522" s="2" t="s">
        <v>30</v>
      </c>
      <c r="H522" s="2">
        <v>3</v>
      </c>
      <c r="I522" s="19">
        <v>1416.9</v>
      </c>
      <c r="J522" s="2" t="s">
        <v>15</v>
      </c>
      <c r="K522" s="2" t="s">
        <v>103</v>
      </c>
      <c r="L522" s="2">
        <v>5</v>
      </c>
      <c r="M522" s="18">
        <f t="shared" si="162"/>
        <v>4250.7000000000007</v>
      </c>
      <c r="T522" t="str">
        <f t="shared" si="163"/>
        <v>Lost Sale</v>
      </c>
      <c r="U522" t="str">
        <f t="shared" si="164"/>
        <v>No</v>
      </c>
      <c r="V522" t="str">
        <f t="shared" si="165"/>
        <v>Yes</v>
      </c>
      <c r="X522">
        <f t="shared" si="166"/>
        <v>573</v>
      </c>
      <c r="Y522">
        <f t="shared" si="167"/>
        <v>450</v>
      </c>
      <c r="Z522" s="18">
        <f t="shared" si="168"/>
        <v>1892867.2841657216</v>
      </c>
      <c r="AA522" s="18">
        <f t="shared" si="169"/>
        <v>199432.98236095349</v>
      </c>
      <c r="AB522" s="17">
        <f t="shared" si="170"/>
        <v>3.8949824970828471</v>
      </c>
      <c r="AC522" s="2" t="s">
        <v>30</v>
      </c>
      <c r="AD522" s="2" t="s">
        <v>29</v>
      </c>
      <c r="AE522" t="str">
        <f t="shared" si="171"/>
        <v>Fashion</v>
      </c>
      <c r="AF522" t="str">
        <f t="shared" si="172"/>
        <v>Fashion</v>
      </c>
      <c r="AG522" t="str" cm="1">
        <f t="array" ref="AG522">INDEX(AD:AD,ROW())</f>
        <v>Fashion</v>
      </c>
      <c r="AH522">
        <f t="shared" si="180"/>
        <v>6</v>
      </c>
      <c r="AI522" t="str">
        <f t="shared" si="173"/>
        <v>Fashion</v>
      </c>
      <c r="AK522">
        <f t="shared" si="174"/>
        <v>2023</v>
      </c>
      <c r="AL522">
        <f t="shared" si="175"/>
        <v>2</v>
      </c>
      <c r="AM522">
        <f t="shared" si="176"/>
        <v>20</v>
      </c>
      <c r="AN522">
        <f t="shared" si="177"/>
        <v>2</v>
      </c>
      <c r="AO522" t="str">
        <f t="shared" si="178"/>
        <v>Weekday</v>
      </c>
      <c r="AR522" s="20">
        <f t="shared" si="179"/>
        <v>1</v>
      </c>
    </row>
    <row r="523" spans="1:44" x14ac:dyDescent="0.35">
      <c r="A523" t="str">
        <f t="shared" si="161"/>
        <v>CUST0522</v>
      </c>
      <c r="B523" s="2" t="s">
        <v>804</v>
      </c>
      <c r="C523" s="4">
        <v>45127</v>
      </c>
      <c r="D523" s="2" t="s">
        <v>677</v>
      </c>
      <c r="E523" t="s">
        <v>5051</v>
      </c>
      <c r="F523" s="2" t="s">
        <v>23</v>
      </c>
      <c r="G523" s="2" t="s">
        <v>68</v>
      </c>
      <c r="H523" s="2">
        <v>1</v>
      </c>
      <c r="I523" s="19">
        <v>787.23</v>
      </c>
      <c r="J523" s="2" t="s">
        <v>5047</v>
      </c>
      <c r="K523" s="2" t="s">
        <v>103</v>
      </c>
      <c r="L523" s="2">
        <v>5</v>
      </c>
      <c r="M523" s="18">
        <f t="shared" si="162"/>
        <v>787.23</v>
      </c>
      <c r="T523" t="str">
        <f t="shared" si="163"/>
        <v>Lost Sale</v>
      </c>
      <c r="U523" t="str">
        <f t="shared" si="164"/>
        <v>No</v>
      </c>
      <c r="V523" t="str">
        <f t="shared" si="165"/>
        <v>Yes</v>
      </c>
      <c r="X523">
        <f t="shared" si="166"/>
        <v>619</v>
      </c>
      <c r="Y523">
        <f t="shared" si="167"/>
        <v>468</v>
      </c>
      <c r="Z523" s="18">
        <f t="shared" si="168"/>
        <v>594714.6477588166</v>
      </c>
      <c r="AA523" s="18">
        <f t="shared" si="169"/>
        <v>60882.938065984097</v>
      </c>
      <c r="AB523" s="17">
        <f t="shared" si="170"/>
        <v>3.804733727810651</v>
      </c>
      <c r="AC523" s="2" t="s">
        <v>68</v>
      </c>
      <c r="AD523" s="2" t="s">
        <v>23</v>
      </c>
      <c r="AE523" t="str">
        <f t="shared" si="171"/>
        <v>Books</v>
      </c>
      <c r="AF523" t="str">
        <f t="shared" si="172"/>
        <v>Books</v>
      </c>
      <c r="AG523" t="str" cm="1">
        <f t="array" ref="AG523">INDEX(AD:AD,ROW())</f>
        <v>Books</v>
      </c>
      <c r="AH523">
        <f t="shared" si="180"/>
        <v>20</v>
      </c>
      <c r="AI523" t="str">
        <f t="shared" si="173"/>
        <v>Books</v>
      </c>
      <c r="AK523">
        <f t="shared" si="174"/>
        <v>2023</v>
      </c>
      <c r="AL523">
        <f t="shared" si="175"/>
        <v>7</v>
      </c>
      <c r="AM523">
        <f t="shared" si="176"/>
        <v>20</v>
      </c>
      <c r="AN523">
        <f t="shared" si="177"/>
        <v>5</v>
      </c>
      <c r="AO523" t="str">
        <f t="shared" si="178"/>
        <v>Weekday</v>
      </c>
      <c r="AR523" s="20">
        <f t="shared" si="179"/>
        <v>1</v>
      </c>
    </row>
    <row r="524" spans="1:44" x14ac:dyDescent="0.35">
      <c r="A524" t="str">
        <f t="shared" si="161"/>
        <v>CUST0523</v>
      </c>
      <c r="B524" s="2" t="s">
        <v>805</v>
      </c>
      <c r="C524" s="4">
        <v>45215</v>
      </c>
      <c r="D524" s="2" t="s">
        <v>564</v>
      </c>
      <c r="E524" t="s">
        <v>5055</v>
      </c>
      <c r="F524" s="2" t="s">
        <v>19</v>
      </c>
      <c r="G524" s="2" t="s">
        <v>5039</v>
      </c>
      <c r="H524" s="2">
        <v>2</v>
      </c>
      <c r="I524" s="19">
        <v>1002.26</v>
      </c>
      <c r="J524" s="2" t="s">
        <v>20</v>
      </c>
      <c r="K524" s="2" t="s">
        <v>16</v>
      </c>
      <c r="L524" s="2">
        <v>4</v>
      </c>
      <c r="M524" s="18">
        <f t="shared" si="162"/>
        <v>2004.52</v>
      </c>
      <c r="T524" t="str">
        <f t="shared" si="163"/>
        <v>Completed</v>
      </c>
      <c r="U524" t="str">
        <f t="shared" si="164"/>
        <v>Yes</v>
      </c>
      <c r="V524" t="str">
        <f t="shared" si="165"/>
        <v>No</v>
      </c>
      <c r="X524">
        <f t="shared" si="166"/>
        <v>567</v>
      </c>
      <c r="Y524">
        <f t="shared" si="167"/>
        <v>440</v>
      </c>
      <c r="Z524" s="18">
        <f t="shared" si="168"/>
        <v>2759712.3299794244</v>
      </c>
      <c r="AA524" s="18">
        <f t="shared" si="169"/>
        <v>330643.50635802455</v>
      </c>
      <c r="AB524" s="17">
        <f t="shared" si="170"/>
        <v>3.8641711229946525</v>
      </c>
      <c r="AC524" s="2" t="s">
        <v>5039</v>
      </c>
      <c r="AD524" s="2" t="s">
        <v>19</v>
      </c>
      <c r="AE524" t="str">
        <f t="shared" si="171"/>
        <v>Electronics</v>
      </c>
      <c r="AF524" t="str">
        <f t="shared" si="172"/>
        <v>Electronics</v>
      </c>
      <c r="AG524" t="str" cm="1">
        <f t="array" ref="AG524">INDEX(AD:AD,ROW())</f>
        <v>Electronics</v>
      </c>
      <c r="AH524">
        <f t="shared" si="180"/>
        <v>3</v>
      </c>
      <c r="AI524" t="str">
        <f t="shared" si="173"/>
        <v>Electronics</v>
      </c>
      <c r="AK524">
        <f t="shared" si="174"/>
        <v>2023</v>
      </c>
      <c r="AL524">
        <f t="shared" si="175"/>
        <v>10</v>
      </c>
      <c r="AM524">
        <f t="shared" si="176"/>
        <v>16</v>
      </c>
      <c r="AN524">
        <f t="shared" si="177"/>
        <v>2</v>
      </c>
      <c r="AO524" t="str">
        <f t="shared" si="178"/>
        <v>Weekday</v>
      </c>
      <c r="AR524" s="20">
        <f t="shared" si="179"/>
        <v>0</v>
      </c>
    </row>
    <row r="525" spans="1:44" x14ac:dyDescent="0.35">
      <c r="A525" t="str">
        <f t="shared" si="161"/>
        <v>CUST0524</v>
      </c>
      <c r="B525" s="2" t="s">
        <v>806</v>
      </c>
      <c r="C525" s="4">
        <v>44942</v>
      </c>
      <c r="D525" s="2" t="s">
        <v>256</v>
      </c>
      <c r="E525" t="s">
        <v>5053</v>
      </c>
      <c r="F525" s="2" t="s">
        <v>42</v>
      </c>
      <c r="G525" s="2" t="s">
        <v>43</v>
      </c>
      <c r="H525" s="2">
        <v>2</v>
      </c>
      <c r="I525" s="19">
        <v>798.50450765864298</v>
      </c>
      <c r="J525" s="2" t="s">
        <v>5046</v>
      </c>
      <c r="K525" s="2" t="s">
        <v>16</v>
      </c>
      <c r="L525" s="2">
        <v>5</v>
      </c>
      <c r="M525" s="18">
        <f t="shared" si="162"/>
        <v>1597.009015317286</v>
      </c>
      <c r="T525" t="str">
        <f t="shared" si="163"/>
        <v>Completed</v>
      </c>
      <c r="U525" t="str">
        <f t="shared" si="164"/>
        <v>Yes</v>
      </c>
      <c r="V525" t="str">
        <f t="shared" si="165"/>
        <v>No</v>
      </c>
      <c r="X525">
        <f t="shared" si="166"/>
        <v>559</v>
      </c>
      <c r="Y525">
        <f t="shared" si="167"/>
        <v>408</v>
      </c>
      <c r="Z525" s="18">
        <f t="shared" si="168"/>
        <v>1098537.4901531704</v>
      </c>
      <c r="AA525" s="18">
        <f t="shared" si="169"/>
        <v>96724.388030634553</v>
      </c>
      <c r="AB525" s="17">
        <f t="shared" si="170"/>
        <v>3.9001122334455669</v>
      </c>
      <c r="AC525" s="2" t="s">
        <v>43</v>
      </c>
      <c r="AD525" s="2" t="s">
        <v>42</v>
      </c>
      <c r="AE525" t="str">
        <f t="shared" si="171"/>
        <v>Beauty</v>
      </c>
      <c r="AF525" t="str">
        <f t="shared" si="172"/>
        <v>Beauty</v>
      </c>
      <c r="AG525" t="str" cm="1">
        <f t="array" ref="AG525">INDEX(AD:AD,ROW())</f>
        <v>Beauty</v>
      </c>
      <c r="AH525">
        <f t="shared" si="180"/>
        <v>10</v>
      </c>
      <c r="AI525" t="str">
        <f t="shared" si="173"/>
        <v>Beauty</v>
      </c>
      <c r="AK525">
        <f t="shared" si="174"/>
        <v>2023</v>
      </c>
      <c r="AL525">
        <f t="shared" si="175"/>
        <v>1</v>
      </c>
      <c r="AM525">
        <f t="shared" si="176"/>
        <v>16</v>
      </c>
      <c r="AN525">
        <f t="shared" si="177"/>
        <v>2</v>
      </c>
      <c r="AO525" t="str">
        <f t="shared" si="178"/>
        <v>Weekday</v>
      </c>
      <c r="AR525" s="20">
        <f t="shared" si="179"/>
        <v>0</v>
      </c>
    </row>
    <row r="526" spans="1:44" x14ac:dyDescent="0.35">
      <c r="A526" t="str">
        <f t="shared" si="161"/>
        <v>CUST0525</v>
      </c>
      <c r="B526" s="2" t="s">
        <v>807</v>
      </c>
      <c r="C526" s="4">
        <v>45277</v>
      </c>
      <c r="D526" s="2" t="s">
        <v>808</v>
      </c>
      <c r="E526" t="s">
        <v>5054</v>
      </c>
      <c r="F526" s="2" t="s">
        <v>23</v>
      </c>
      <c r="G526" s="2" t="s">
        <v>46</v>
      </c>
      <c r="H526" s="2">
        <v>2</v>
      </c>
      <c r="I526" s="19">
        <v>518.79999999999995</v>
      </c>
      <c r="J526" s="2" t="s">
        <v>5046</v>
      </c>
      <c r="K526" s="2" t="s">
        <v>31</v>
      </c>
      <c r="L526" s="2">
        <v>4</v>
      </c>
      <c r="M526" s="18">
        <f t="shared" si="162"/>
        <v>1037.5999999999999</v>
      </c>
      <c r="T526" t="str">
        <f t="shared" si="163"/>
        <v>Pending</v>
      </c>
      <c r="U526" t="str">
        <f t="shared" si="164"/>
        <v>No</v>
      </c>
      <c r="V526" t="str">
        <f t="shared" si="165"/>
        <v>Yes</v>
      </c>
      <c r="X526">
        <f t="shared" si="166"/>
        <v>558</v>
      </c>
      <c r="Y526">
        <f t="shared" si="167"/>
        <v>430</v>
      </c>
      <c r="Z526" s="18">
        <f t="shared" si="168"/>
        <v>594714.6477588166</v>
      </c>
      <c r="AA526" s="18">
        <f t="shared" si="169"/>
        <v>60882.938065984097</v>
      </c>
      <c r="AB526" s="17">
        <f t="shared" si="170"/>
        <v>3.804733727810651</v>
      </c>
      <c r="AC526" s="2" t="s">
        <v>46</v>
      </c>
      <c r="AD526" s="2" t="s">
        <v>23</v>
      </c>
      <c r="AE526" t="str">
        <f t="shared" si="171"/>
        <v>Books</v>
      </c>
      <c r="AF526" t="str">
        <f t="shared" si="172"/>
        <v>Books</v>
      </c>
      <c r="AG526" t="str" cm="1">
        <f t="array" ref="AG526">INDEX(AD:AD,ROW())</f>
        <v>Books</v>
      </c>
      <c r="AH526">
        <f t="shared" si="180"/>
        <v>11</v>
      </c>
      <c r="AI526" t="str">
        <f t="shared" si="173"/>
        <v>Books</v>
      </c>
      <c r="AK526">
        <f t="shared" si="174"/>
        <v>2023</v>
      </c>
      <c r="AL526">
        <f t="shared" si="175"/>
        <v>12</v>
      </c>
      <c r="AM526">
        <f t="shared" si="176"/>
        <v>17</v>
      </c>
      <c r="AN526">
        <f t="shared" si="177"/>
        <v>1</v>
      </c>
      <c r="AO526" t="str">
        <f t="shared" si="178"/>
        <v>Weekend</v>
      </c>
      <c r="AR526" s="20">
        <f t="shared" si="179"/>
        <v>0</v>
      </c>
    </row>
    <row r="527" spans="1:44" x14ac:dyDescent="0.35">
      <c r="A527" t="str">
        <f t="shared" si="161"/>
        <v>CUST0526</v>
      </c>
      <c r="B527" s="2" t="s">
        <v>809</v>
      </c>
      <c r="C527" s="4">
        <v>45111</v>
      </c>
      <c r="D527" s="2" t="s">
        <v>118</v>
      </c>
      <c r="E527" t="s">
        <v>5050</v>
      </c>
      <c r="F527" s="2" t="s">
        <v>42</v>
      </c>
      <c r="G527" s="2" t="s">
        <v>188</v>
      </c>
      <c r="H527" s="2">
        <v>1</v>
      </c>
      <c r="I527" s="19">
        <v>1000.41</v>
      </c>
      <c r="J527" s="2" t="s">
        <v>5046</v>
      </c>
      <c r="K527" s="2" t="s">
        <v>16</v>
      </c>
      <c r="L527" s="2">
        <v>4</v>
      </c>
      <c r="M527" s="18">
        <f t="shared" si="162"/>
        <v>1000.41</v>
      </c>
      <c r="T527" t="str">
        <f t="shared" si="163"/>
        <v>Completed</v>
      </c>
      <c r="U527" t="str">
        <f t="shared" si="164"/>
        <v>Yes</v>
      </c>
      <c r="V527" t="str">
        <f t="shared" si="165"/>
        <v>No</v>
      </c>
      <c r="X527">
        <f t="shared" si="166"/>
        <v>589</v>
      </c>
      <c r="Y527">
        <f t="shared" si="167"/>
        <v>426</v>
      </c>
      <c r="Z527" s="18">
        <f t="shared" si="168"/>
        <v>1098537.4901531704</v>
      </c>
      <c r="AA527" s="18">
        <f t="shared" si="169"/>
        <v>96724.388030634553</v>
      </c>
      <c r="AB527" s="17">
        <f t="shared" si="170"/>
        <v>3.9001122334455669</v>
      </c>
      <c r="AC527" s="2" t="s">
        <v>188</v>
      </c>
      <c r="AD527" s="2" t="s">
        <v>42</v>
      </c>
      <c r="AE527" t="str">
        <f t="shared" si="171"/>
        <v>Beauty</v>
      </c>
      <c r="AF527" t="str">
        <f t="shared" si="172"/>
        <v>Beauty</v>
      </c>
      <c r="AG527" t="str" cm="1">
        <f t="array" ref="AG527">INDEX(AD:AD,ROW())</f>
        <v>Beauty</v>
      </c>
      <c r="AH527">
        <f t="shared" si="180"/>
        <v>80</v>
      </c>
      <c r="AI527" t="str">
        <f t="shared" si="173"/>
        <v>Beauty</v>
      </c>
      <c r="AK527">
        <f t="shared" si="174"/>
        <v>2023</v>
      </c>
      <c r="AL527">
        <f t="shared" si="175"/>
        <v>7</v>
      </c>
      <c r="AM527">
        <f t="shared" si="176"/>
        <v>4</v>
      </c>
      <c r="AN527">
        <f t="shared" si="177"/>
        <v>3</v>
      </c>
      <c r="AO527" t="str">
        <f t="shared" si="178"/>
        <v>Weekday</v>
      </c>
      <c r="AR527" s="20">
        <f t="shared" si="179"/>
        <v>0</v>
      </c>
    </row>
    <row r="528" spans="1:44" x14ac:dyDescent="0.35">
      <c r="A528" t="str">
        <f t="shared" si="161"/>
        <v>CUST0527</v>
      </c>
      <c r="B528" s="2" t="s">
        <v>810</v>
      </c>
      <c r="C528" s="4">
        <v>45266</v>
      </c>
      <c r="D528" s="2" t="s">
        <v>497</v>
      </c>
      <c r="E528" t="s">
        <v>5052</v>
      </c>
      <c r="F528" s="2" t="s">
        <v>13</v>
      </c>
      <c r="G528" s="2" t="s">
        <v>95</v>
      </c>
      <c r="H528" s="2">
        <v>1</v>
      </c>
      <c r="I528" s="19">
        <v>1351.18</v>
      </c>
      <c r="J528" s="2" t="s">
        <v>5046</v>
      </c>
      <c r="K528" s="2" t="s">
        <v>16</v>
      </c>
      <c r="L528" s="2">
        <v>5</v>
      </c>
      <c r="M528" s="18">
        <f t="shared" si="162"/>
        <v>1351.18</v>
      </c>
      <c r="T528" t="str">
        <f t="shared" si="163"/>
        <v>Completed</v>
      </c>
      <c r="U528" t="str">
        <f t="shared" si="164"/>
        <v>Yes</v>
      </c>
      <c r="V528" t="str">
        <f t="shared" si="165"/>
        <v>No</v>
      </c>
      <c r="X528">
        <f t="shared" si="166"/>
        <v>573</v>
      </c>
      <c r="Y528">
        <f t="shared" si="167"/>
        <v>450</v>
      </c>
      <c r="Z528" s="18">
        <f t="shared" si="168"/>
        <v>1463424.4009529033</v>
      </c>
      <c r="AA528" s="18">
        <f t="shared" si="169"/>
        <v>118285.78776560788</v>
      </c>
      <c r="AB528" s="17">
        <f t="shared" si="170"/>
        <v>3.8140589569160999</v>
      </c>
      <c r="AC528" s="2" t="s">
        <v>95</v>
      </c>
      <c r="AD528" s="2" t="s">
        <v>13</v>
      </c>
      <c r="AE528" t="str">
        <f t="shared" si="171"/>
        <v>Home &amp; Kitchen</v>
      </c>
      <c r="AF528" t="str">
        <f t="shared" si="172"/>
        <v>Home &amp; Kitchen</v>
      </c>
      <c r="AG528" t="str" cm="1">
        <f t="array" ref="AG528">INDEX(AD:AD,ROW())</f>
        <v>Home &amp; Kitchen</v>
      </c>
      <c r="AH528">
        <f t="shared" si="180"/>
        <v>32</v>
      </c>
      <c r="AI528" t="str">
        <f t="shared" si="173"/>
        <v>Home &amp; Kitchen</v>
      </c>
      <c r="AK528">
        <f t="shared" si="174"/>
        <v>2023</v>
      </c>
      <c r="AL528">
        <f t="shared" si="175"/>
        <v>12</v>
      </c>
      <c r="AM528">
        <f t="shared" si="176"/>
        <v>6</v>
      </c>
      <c r="AN528">
        <f t="shared" si="177"/>
        <v>4</v>
      </c>
      <c r="AO528" t="str">
        <f t="shared" si="178"/>
        <v>Weekday</v>
      </c>
      <c r="AR528" s="20">
        <f t="shared" si="179"/>
        <v>0</v>
      </c>
    </row>
    <row r="529" spans="1:44" x14ac:dyDescent="0.35">
      <c r="A529" t="str">
        <f t="shared" si="161"/>
        <v>CUST0528</v>
      </c>
      <c r="B529" s="2" t="s">
        <v>811</v>
      </c>
      <c r="C529" s="4">
        <v>45418</v>
      </c>
      <c r="D529" s="2" t="s">
        <v>400</v>
      </c>
      <c r="E529" t="s">
        <v>5048</v>
      </c>
      <c r="F529" s="2" t="s">
        <v>13</v>
      </c>
      <c r="G529" s="2" t="s">
        <v>5045</v>
      </c>
      <c r="H529" s="2">
        <v>1</v>
      </c>
      <c r="I529" s="19">
        <v>1099.4100000000001</v>
      </c>
      <c r="J529" s="2" t="s">
        <v>5047</v>
      </c>
      <c r="K529" s="2" t="s">
        <v>76</v>
      </c>
      <c r="L529" s="2">
        <v>3</v>
      </c>
      <c r="M529" s="18">
        <f t="shared" si="162"/>
        <v>1099.4100000000001</v>
      </c>
      <c r="T529" t="str">
        <f t="shared" si="163"/>
        <v>Completed</v>
      </c>
      <c r="U529" t="str">
        <f t="shared" si="164"/>
        <v>No</v>
      </c>
      <c r="V529" t="str">
        <f t="shared" si="165"/>
        <v>No</v>
      </c>
      <c r="X529">
        <f t="shared" si="166"/>
        <v>590</v>
      </c>
      <c r="Y529">
        <f t="shared" si="167"/>
        <v>451</v>
      </c>
      <c r="Z529" s="18">
        <f t="shared" si="168"/>
        <v>1463424.4009529033</v>
      </c>
      <c r="AA529" s="18">
        <f t="shared" si="169"/>
        <v>118285.78776560788</v>
      </c>
      <c r="AB529" s="17">
        <f t="shared" si="170"/>
        <v>3.8140589569160999</v>
      </c>
      <c r="AC529" s="2" t="s">
        <v>5045</v>
      </c>
      <c r="AD529" s="2" t="s">
        <v>13</v>
      </c>
      <c r="AE529" t="str">
        <f t="shared" si="171"/>
        <v>Home &amp; Kitchen</v>
      </c>
      <c r="AF529" t="str">
        <f t="shared" si="172"/>
        <v>Home &amp; Kitchen</v>
      </c>
      <c r="AG529" t="str" cm="1">
        <f t="array" ref="AG529">INDEX(AD:AD,ROW())</f>
        <v>Home &amp; Kitchen</v>
      </c>
      <c r="AH529">
        <f t="shared" si="180"/>
        <v>76</v>
      </c>
      <c r="AI529" t="str">
        <f t="shared" si="173"/>
        <v>Home &amp; Kitchen</v>
      </c>
      <c r="AK529">
        <f t="shared" si="174"/>
        <v>2024</v>
      </c>
      <c r="AL529">
        <f t="shared" si="175"/>
        <v>5</v>
      </c>
      <c r="AM529">
        <f t="shared" si="176"/>
        <v>6</v>
      </c>
      <c r="AN529">
        <f t="shared" si="177"/>
        <v>2</v>
      </c>
      <c r="AO529" t="str">
        <f t="shared" si="178"/>
        <v>Weekday</v>
      </c>
      <c r="AR529" s="20">
        <f t="shared" si="179"/>
        <v>1</v>
      </c>
    </row>
    <row r="530" spans="1:44" x14ac:dyDescent="0.35">
      <c r="A530" t="str">
        <f t="shared" si="161"/>
        <v>CUST0529</v>
      </c>
      <c r="B530" s="2" t="s">
        <v>812</v>
      </c>
      <c r="C530" s="4">
        <v>45719</v>
      </c>
      <c r="D530" s="2" t="s">
        <v>166</v>
      </c>
      <c r="E530" t="s">
        <v>5050</v>
      </c>
      <c r="F530" s="2" t="s">
        <v>23</v>
      </c>
      <c r="G530" s="2" t="s">
        <v>65</v>
      </c>
      <c r="H530" s="2">
        <v>3</v>
      </c>
      <c r="I530" s="19">
        <v>609.23</v>
      </c>
      <c r="J530" s="2" t="s">
        <v>20</v>
      </c>
      <c r="K530" s="2" t="s">
        <v>103</v>
      </c>
      <c r="L530" s="2">
        <v>4</v>
      </c>
      <c r="M530" s="18">
        <f t="shared" si="162"/>
        <v>1827.69</v>
      </c>
      <c r="T530" t="str">
        <f t="shared" si="163"/>
        <v>Lost Sale</v>
      </c>
      <c r="U530" t="str">
        <f t="shared" si="164"/>
        <v>No</v>
      </c>
      <c r="V530" t="str">
        <f t="shared" si="165"/>
        <v>Yes</v>
      </c>
      <c r="X530">
        <f t="shared" si="166"/>
        <v>589</v>
      </c>
      <c r="Y530">
        <f t="shared" si="167"/>
        <v>426</v>
      </c>
      <c r="Z530" s="18">
        <f t="shared" si="168"/>
        <v>594714.6477588166</v>
      </c>
      <c r="AA530" s="18">
        <f t="shared" si="169"/>
        <v>60882.938065984097</v>
      </c>
      <c r="AB530" s="17">
        <f t="shared" si="170"/>
        <v>3.804733727810651</v>
      </c>
      <c r="AC530" s="2" t="s">
        <v>65</v>
      </c>
      <c r="AD530" s="2" t="s">
        <v>23</v>
      </c>
      <c r="AE530" t="str">
        <f t="shared" si="171"/>
        <v>Books</v>
      </c>
      <c r="AF530" t="str">
        <f t="shared" si="172"/>
        <v>Books</v>
      </c>
      <c r="AG530" t="str" cm="1">
        <f t="array" ref="AG530">INDEX(AD:AD,ROW())</f>
        <v>Books</v>
      </c>
      <c r="AH530">
        <f t="shared" si="180"/>
        <v>19</v>
      </c>
      <c r="AI530" t="str">
        <f t="shared" si="173"/>
        <v>Books</v>
      </c>
      <c r="AK530">
        <f t="shared" si="174"/>
        <v>2025</v>
      </c>
      <c r="AL530">
        <f t="shared" si="175"/>
        <v>3</v>
      </c>
      <c r="AM530">
        <f t="shared" si="176"/>
        <v>3</v>
      </c>
      <c r="AN530">
        <f t="shared" si="177"/>
        <v>2</v>
      </c>
      <c r="AO530" t="str">
        <f t="shared" si="178"/>
        <v>Weekday</v>
      </c>
      <c r="AR530" s="20">
        <f t="shared" si="179"/>
        <v>1</v>
      </c>
    </row>
    <row r="531" spans="1:44" x14ac:dyDescent="0.35">
      <c r="A531" t="str">
        <f t="shared" si="161"/>
        <v>CUST0530</v>
      </c>
      <c r="B531" s="2" t="s">
        <v>813</v>
      </c>
      <c r="C531" s="4">
        <v>45837</v>
      </c>
      <c r="D531" s="2" t="s">
        <v>814</v>
      </c>
      <c r="E531" t="s">
        <v>5053</v>
      </c>
      <c r="F531" s="2" t="s">
        <v>42</v>
      </c>
      <c r="G531" s="2" t="s">
        <v>5044</v>
      </c>
      <c r="H531" s="2">
        <v>1</v>
      </c>
      <c r="I531" s="19">
        <v>701.97</v>
      </c>
      <c r="J531" s="2" t="s">
        <v>20</v>
      </c>
      <c r="K531" s="2" t="s">
        <v>103</v>
      </c>
      <c r="L531" s="2">
        <v>4</v>
      </c>
      <c r="M531" s="18">
        <f t="shared" si="162"/>
        <v>701.97</v>
      </c>
      <c r="T531" t="str">
        <f t="shared" si="163"/>
        <v>Lost Sale</v>
      </c>
      <c r="U531" t="str">
        <f t="shared" si="164"/>
        <v>No</v>
      </c>
      <c r="V531" t="str">
        <f t="shared" si="165"/>
        <v>Yes</v>
      </c>
      <c r="X531">
        <f t="shared" si="166"/>
        <v>559</v>
      </c>
      <c r="Y531">
        <f t="shared" si="167"/>
        <v>408</v>
      </c>
      <c r="Z531" s="18">
        <f t="shared" si="168"/>
        <v>1098537.4901531704</v>
      </c>
      <c r="AA531" s="18">
        <f t="shared" si="169"/>
        <v>96724.388030634553</v>
      </c>
      <c r="AB531" s="17">
        <f t="shared" si="170"/>
        <v>3.9001122334455669</v>
      </c>
      <c r="AC531" s="2" t="s">
        <v>5044</v>
      </c>
      <c r="AD531" s="2" t="s">
        <v>42</v>
      </c>
      <c r="AE531" t="str">
        <f t="shared" si="171"/>
        <v>Beauty</v>
      </c>
      <c r="AF531" t="str">
        <f t="shared" si="172"/>
        <v>Beauty</v>
      </c>
      <c r="AG531" t="str" cm="1">
        <f t="array" ref="AG531">INDEX(AD:AD,ROW())</f>
        <v>Beauty</v>
      </c>
      <c r="AH531">
        <f t="shared" si="180"/>
        <v>64</v>
      </c>
      <c r="AI531" t="str">
        <f t="shared" si="173"/>
        <v>Beauty</v>
      </c>
      <c r="AK531">
        <f t="shared" si="174"/>
        <v>2025</v>
      </c>
      <c r="AL531">
        <f t="shared" si="175"/>
        <v>6</v>
      </c>
      <c r="AM531">
        <f t="shared" si="176"/>
        <v>29</v>
      </c>
      <c r="AN531">
        <f t="shared" si="177"/>
        <v>1</v>
      </c>
      <c r="AO531" t="str">
        <f t="shared" si="178"/>
        <v>Weekend</v>
      </c>
      <c r="AR531" s="20">
        <f t="shared" si="179"/>
        <v>1</v>
      </c>
    </row>
    <row r="532" spans="1:44" x14ac:dyDescent="0.35">
      <c r="A532" t="str">
        <f t="shared" si="161"/>
        <v>CUST0531</v>
      </c>
      <c r="B532" s="2" t="s">
        <v>815</v>
      </c>
      <c r="C532" s="4">
        <v>45073</v>
      </c>
      <c r="D532" s="2" t="s">
        <v>48</v>
      </c>
      <c r="E532" t="s">
        <v>5053</v>
      </c>
      <c r="F532" s="2" t="s">
        <v>29</v>
      </c>
      <c r="G532" s="2" t="s">
        <v>5043</v>
      </c>
      <c r="H532" s="2">
        <v>3</v>
      </c>
      <c r="I532" s="19">
        <v>1211.6600000000001</v>
      </c>
      <c r="J532" s="2" t="s">
        <v>15</v>
      </c>
      <c r="K532" s="2" t="s">
        <v>16</v>
      </c>
      <c r="L532" s="2">
        <v>4</v>
      </c>
      <c r="M532" s="18">
        <f t="shared" si="162"/>
        <v>3634.9800000000005</v>
      </c>
      <c r="T532" t="str">
        <f t="shared" si="163"/>
        <v>Completed</v>
      </c>
      <c r="U532" t="str">
        <f t="shared" si="164"/>
        <v>Yes</v>
      </c>
      <c r="V532" t="str">
        <f t="shared" si="165"/>
        <v>No</v>
      </c>
      <c r="X532">
        <f t="shared" si="166"/>
        <v>559</v>
      </c>
      <c r="Y532">
        <f t="shared" si="167"/>
        <v>408</v>
      </c>
      <c r="Z532" s="18">
        <f t="shared" si="168"/>
        <v>1892867.2841657216</v>
      </c>
      <c r="AA532" s="18">
        <f t="shared" si="169"/>
        <v>199432.98236095349</v>
      </c>
      <c r="AB532" s="17">
        <f t="shared" si="170"/>
        <v>3.8949824970828471</v>
      </c>
      <c r="AC532" s="2" t="s">
        <v>5043</v>
      </c>
      <c r="AD532" s="2" t="s">
        <v>29</v>
      </c>
      <c r="AE532" t="str">
        <f t="shared" si="171"/>
        <v>Fashion</v>
      </c>
      <c r="AF532" t="str">
        <f t="shared" si="172"/>
        <v>Fashion</v>
      </c>
      <c r="AG532" t="str" cm="1">
        <f t="array" ref="AG532">INDEX(AD:AD,ROW())</f>
        <v>Fashion</v>
      </c>
      <c r="AH532">
        <f t="shared" si="180"/>
        <v>55</v>
      </c>
      <c r="AI532" t="str">
        <f t="shared" si="173"/>
        <v>Fashion</v>
      </c>
      <c r="AK532">
        <f t="shared" si="174"/>
        <v>2023</v>
      </c>
      <c r="AL532">
        <f t="shared" si="175"/>
        <v>5</v>
      </c>
      <c r="AM532">
        <f t="shared" si="176"/>
        <v>27</v>
      </c>
      <c r="AN532">
        <f t="shared" si="177"/>
        <v>7</v>
      </c>
      <c r="AO532" t="str">
        <f t="shared" si="178"/>
        <v>Weekend</v>
      </c>
      <c r="AR532" s="20">
        <f t="shared" si="179"/>
        <v>0</v>
      </c>
    </row>
    <row r="533" spans="1:44" x14ac:dyDescent="0.35">
      <c r="A533" t="str">
        <f t="shared" si="161"/>
        <v>CUST0532</v>
      </c>
      <c r="B533" s="2" t="s">
        <v>816</v>
      </c>
      <c r="C533" s="4">
        <v>45648</v>
      </c>
      <c r="D533" s="2" t="s">
        <v>817</v>
      </c>
      <c r="E533" t="s">
        <v>5055</v>
      </c>
      <c r="F533" s="2" t="s">
        <v>13</v>
      </c>
      <c r="G533" s="2" t="s">
        <v>37</v>
      </c>
      <c r="H533" s="2">
        <v>1</v>
      </c>
      <c r="I533" s="19">
        <v>1979.68</v>
      </c>
      <c r="J533" s="2" t="s">
        <v>5047</v>
      </c>
      <c r="K533" s="2" t="s">
        <v>16</v>
      </c>
      <c r="L533" s="2">
        <v>4</v>
      </c>
      <c r="M533" s="18">
        <f t="shared" si="162"/>
        <v>1979.68</v>
      </c>
      <c r="T533" t="str">
        <f t="shared" si="163"/>
        <v>Completed</v>
      </c>
      <c r="U533" t="str">
        <f t="shared" si="164"/>
        <v>Yes</v>
      </c>
      <c r="V533" t="str">
        <f t="shared" si="165"/>
        <v>No</v>
      </c>
      <c r="X533">
        <f t="shared" si="166"/>
        <v>567</v>
      </c>
      <c r="Y533">
        <f t="shared" si="167"/>
        <v>440</v>
      </c>
      <c r="Z533" s="18">
        <f t="shared" si="168"/>
        <v>1463424.4009529033</v>
      </c>
      <c r="AA533" s="18">
        <f t="shared" si="169"/>
        <v>118285.78776560788</v>
      </c>
      <c r="AB533" s="17">
        <f t="shared" si="170"/>
        <v>3.8140589569160999</v>
      </c>
      <c r="AC533" s="2" t="s">
        <v>37</v>
      </c>
      <c r="AD533" s="2" t="s">
        <v>13</v>
      </c>
      <c r="AE533" t="str">
        <f t="shared" si="171"/>
        <v>Home &amp; Kitchen</v>
      </c>
      <c r="AF533" t="str">
        <f t="shared" si="172"/>
        <v>Home &amp; Kitchen</v>
      </c>
      <c r="AG533" t="str" cm="1">
        <f t="array" ref="AG533">INDEX(AD:AD,ROW())</f>
        <v>Home &amp; Kitchen</v>
      </c>
      <c r="AH533">
        <f t="shared" si="180"/>
        <v>8</v>
      </c>
      <c r="AI533" t="str">
        <f t="shared" si="173"/>
        <v>Home &amp; Kitchen</v>
      </c>
      <c r="AK533">
        <f t="shared" si="174"/>
        <v>2024</v>
      </c>
      <c r="AL533">
        <f t="shared" si="175"/>
        <v>12</v>
      </c>
      <c r="AM533">
        <f t="shared" si="176"/>
        <v>22</v>
      </c>
      <c r="AN533">
        <f t="shared" si="177"/>
        <v>1</v>
      </c>
      <c r="AO533" t="str">
        <f t="shared" si="178"/>
        <v>Weekend</v>
      </c>
      <c r="AR533" s="20">
        <f t="shared" si="179"/>
        <v>0</v>
      </c>
    </row>
    <row r="534" spans="1:44" x14ac:dyDescent="0.35">
      <c r="A534" t="str">
        <f t="shared" si="161"/>
        <v>CUST0533</v>
      </c>
      <c r="B534" s="2" t="s">
        <v>818</v>
      </c>
      <c r="C534" s="4">
        <v>45477</v>
      </c>
      <c r="D534" s="2" t="s">
        <v>142</v>
      </c>
      <c r="E534" t="s">
        <v>5054</v>
      </c>
      <c r="F534" s="2" t="s">
        <v>42</v>
      </c>
      <c r="G534" s="2" t="s">
        <v>170</v>
      </c>
      <c r="H534" s="2">
        <v>1</v>
      </c>
      <c r="I534" s="19">
        <v>1170.27</v>
      </c>
      <c r="J534" s="2" t="s">
        <v>5046</v>
      </c>
      <c r="K534" s="2" t="s">
        <v>16</v>
      </c>
      <c r="L534" s="2">
        <v>4</v>
      </c>
      <c r="M534" s="18">
        <f t="shared" si="162"/>
        <v>1170.27</v>
      </c>
      <c r="T534" t="str">
        <f t="shared" si="163"/>
        <v>Completed</v>
      </c>
      <c r="U534" t="str">
        <f t="shared" si="164"/>
        <v>Yes</v>
      </c>
      <c r="V534" t="str">
        <f t="shared" si="165"/>
        <v>No</v>
      </c>
      <c r="X534">
        <f t="shared" si="166"/>
        <v>558</v>
      </c>
      <c r="Y534">
        <f t="shared" si="167"/>
        <v>430</v>
      </c>
      <c r="Z534" s="18">
        <f t="shared" si="168"/>
        <v>1098537.4901531704</v>
      </c>
      <c r="AA534" s="18">
        <f t="shared" si="169"/>
        <v>96724.388030634553</v>
      </c>
      <c r="AB534" s="17">
        <f t="shared" si="170"/>
        <v>3.9001122334455669</v>
      </c>
      <c r="AC534" s="2" t="s">
        <v>170</v>
      </c>
      <c r="AD534" s="2" t="s">
        <v>42</v>
      </c>
      <c r="AE534" t="str">
        <f t="shared" si="171"/>
        <v>Beauty</v>
      </c>
      <c r="AF534" t="str">
        <f t="shared" si="172"/>
        <v>Beauty</v>
      </c>
      <c r="AG534" t="str" cm="1">
        <f t="array" ref="AG534">INDEX(AD:AD,ROW())</f>
        <v>Beauty</v>
      </c>
      <c r="AH534">
        <f t="shared" si="180"/>
        <v>70</v>
      </c>
      <c r="AI534" t="str">
        <f t="shared" si="173"/>
        <v>Beauty</v>
      </c>
      <c r="AK534">
        <f t="shared" si="174"/>
        <v>2024</v>
      </c>
      <c r="AL534">
        <f t="shared" si="175"/>
        <v>7</v>
      </c>
      <c r="AM534">
        <f t="shared" si="176"/>
        <v>4</v>
      </c>
      <c r="AN534">
        <f t="shared" si="177"/>
        <v>5</v>
      </c>
      <c r="AO534" t="str">
        <f t="shared" si="178"/>
        <v>Weekday</v>
      </c>
      <c r="AR534" s="20">
        <f t="shared" si="179"/>
        <v>0</v>
      </c>
    </row>
    <row r="535" spans="1:44" x14ac:dyDescent="0.35">
      <c r="A535" t="str">
        <f t="shared" si="161"/>
        <v>CUST0534</v>
      </c>
      <c r="B535" s="2" t="s">
        <v>819</v>
      </c>
      <c r="C535" s="4">
        <v>45754</v>
      </c>
      <c r="D535" s="2" t="s">
        <v>820</v>
      </c>
      <c r="E535" t="s">
        <v>5051</v>
      </c>
      <c r="F535" s="2" t="s">
        <v>23</v>
      </c>
      <c r="G535" s="2" t="s">
        <v>65</v>
      </c>
      <c r="H535" s="2">
        <v>1</v>
      </c>
      <c r="I535" s="19">
        <v>499.48</v>
      </c>
      <c r="J535" s="2" t="s">
        <v>5038</v>
      </c>
      <c r="K535" s="2" t="s">
        <v>16</v>
      </c>
      <c r="L535" s="31"/>
      <c r="M535" s="18">
        <f t="shared" si="162"/>
        <v>499.48</v>
      </c>
      <c r="T535" t="str">
        <f t="shared" si="163"/>
        <v>Completed</v>
      </c>
      <c r="U535" t="str">
        <f t="shared" si="164"/>
        <v>No</v>
      </c>
      <c r="V535" t="str">
        <f t="shared" si="165"/>
        <v>No</v>
      </c>
      <c r="X535">
        <f t="shared" si="166"/>
        <v>619</v>
      </c>
      <c r="Y535">
        <f t="shared" si="167"/>
        <v>468</v>
      </c>
      <c r="Z535" s="18">
        <f t="shared" si="168"/>
        <v>594714.6477588166</v>
      </c>
      <c r="AA535" s="18">
        <f t="shared" si="169"/>
        <v>60882.938065984097</v>
      </c>
      <c r="AB535" s="17">
        <f t="shared" si="170"/>
        <v>3.804733727810651</v>
      </c>
      <c r="AC535" s="2" t="s">
        <v>65</v>
      </c>
      <c r="AD535" s="2" t="s">
        <v>23</v>
      </c>
      <c r="AE535" t="str">
        <f t="shared" si="171"/>
        <v>Books</v>
      </c>
      <c r="AF535" t="str">
        <f t="shared" si="172"/>
        <v>Books</v>
      </c>
      <c r="AG535" t="str" cm="1">
        <f t="array" ref="AG535">INDEX(AD:AD,ROW())</f>
        <v>Books</v>
      </c>
      <c r="AH535">
        <f t="shared" si="180"/>
        <v>19</v>
      </c>
      <c r="AI535" t="str">
        <f t="shared" si="173"/>
        <v>Books</v>
      </c>
      <c r="AK535">
        <f t="shared" si="174"/>
        <v>2025</v>
      </c>
      <c r="AL535">
        <f t="shared" si="175"/>
        <v>4</v>
      </c>
      <c r="AM535">
        <f t="shared" si="176"/>
        <v>7</v>
      </c>
      <c r="AN535">
        <f t="shared" si="177"/>
        <v>2</v>
      </c>
      <c r="AO535" t="str">
        <f t="shared" si="178"/>
        <v>Weekday</v>
      </c>
      <c r="AR535" s="20">
        <f t="shared" si="179"/>
        <v>0</v>
      </c>
    </row>
    <row r="536" spans="1:44" x14ac:dyDescent="0.35">
      <c r="A536" t="str">
        <f t="shared" si="161"/>
        <v>CUST0535</v>
      </c>
      <c r="B536" s="2" t="s">
        <v>821</v>
      </c>
      <c r="C536" s="4">
        <v>45583</v>
      </c>
      <c r="D536" s="2" t="s">
        <v>822</v>
      </c>
      <c r="E536" t="s">
        <v>5051</v>
      </c>
      <c r="F536" s="2" t="s">
        <v>13</v>
      </c>
      <c r="G536" s="2" t="s">
        <v>14</v>
      </c>
      <c r="H536" s="2">
        <v>1</v>
      </c>
      <c r="I536" s="19">
        <v>273.69</v>
      </c>
      <c r="J536" s="2" t="s">
        <v>15</v>
      </c>
      <c r="K536" s="2" t="s">
        <v>16</v>
      </c>
      <c r="L536" s="2">
        <v>5</v>
      </c>
      <c r="M536" s="18">
        <f t="shared" si="162"/>
        <v>273.69</v>
      </c>
      <c r="T536" t="str">
        <f t="shared" si="163"/>
        <v>Completed</v>
      </c>
      <c r="U536" t="str">
        <f t="shared" si="164"/>
        <v>No</v>
      </c>
      <c r="V536" t="str">
        <f t="shared" si="165"/>
        <v>No</v>
      </c>
      <c r="X536">
        <f t="shared" si="166"/>
        <v>619</v>
      </c>
      <c r="Y536">
        <f t="shared" si="167"/>
        <v>468</v>
      </c>
      <c r="Z536" s="18">
        <f t="shared" si="168"/>
        <v>1463424.4009529033</v>
      </c>
      <c r="AA536" s="18">
        <f t="shared" si="169"/>
        <v>118285.78776560788</v>
      </c>
      <c r="AB536" s="17">
        <f t="shared" si="170"/>
        <v>3.8140589569160999</v>
      </c>
      <c r="AC536" s="2" t="s">
        <v>14</v>
      </c>
      <c r="AD536" s="2" t="s">
        <v>13</v>
      </c>
      <c r="AE536" t="str">
        <f t="shared" si="171"/>
        <v>Home &amp; Kitchen</v>
      </c>
      <c r="AF536" t="str">
        <f t="shared" si="172"/>
        <v>Home &amp; Kitchen</v>
      </c>
      <c r="AG536" t="str" cm="1">
        <f t="array" ref="AG536">INDEX(AD:AD,ROW())</f>
        <v>Home &amp; Kitchen</v>
      </c>
      <c r="AH536">
        <f t="shared" si="180"/>
        <v>2</v>
      </c>
      <c r="AI536" t="str">
        <f t="shared" si="173"/>
        <v>Home &amp; Kitchen</v>
      </c>
      <c r="AK536">
        <f t="shared" si="174"/>
        <v>2024</v>
      </c>
      <c r="AL536">
        <f t="shared" si="175"/>
        <v>10</v>
      </c>
      <c r="AM536">
        <f t="shared" si="176"/>
        <v>18</v>
      </c>
      <c r="AN536">
        <f t="shared" si="177"/>
        <v>6</v>
      </c>
      <c r="AO536" t="str">
        <f t="shared" si="178"/>
        <v>Weekday</v>
      </c>
      <c r="AR536" s="20">
        <f t="shared" si="179"/>
        <v>0</v>
      </c>
    </row>
    <row r="537" spans="1:44" x14ac:dyDescent="0.35">
      <c r="A537" t="str">
        <f t="shared" si="161"/>
        <v>CUST0536</v>
      </c>
      <c r="B537" s="2" t="s">
        <v>823</v>
      </c>
      <c r="C537" s="4">
        <v>45185</v>
      </c>
      <c r="D537" s="2" t="s">
        <v>275</v>
      </c>
      <c r="E537" t="s">
        <v>5052</v>
      </c>
      <c r="F537" s="2" t="s">
        <v>23</v>
      </c>
      <c r="G537" s="2" t="s">
        <v>46</v>
      </c>
      <c r="H537" s="2">
        <v>2</v>
      </c>
      <c r="I537" s="19">
        <v>99.3</v>
      </c>
      <c r="J537" s="2" t="s">
        <v>5046</v>
      </c>
      <c r="K537" s="2" t="s">
        <v>16</v>
      </c>
      <c r="L537" s="2">
        <v>4</v>
      </c>
      <c r="M537" s="18">
        <f t="shared" si="162"/>
        <v>198.6</v>
      </c>
      <c r="T537" t="str">
        <f t="shared" si="163"/>
        <v>Completed</v>
      </c>
      <c r="U537" t="str">
        <f t="shared" si="164"/>
        <v>No</v>
      </c>
      <c r="V537" t="str">
        <f t="shared" si="165"/>
        <v>No</v>
      </c>
      <c r="X537">
        <f t="shared" si="166"/>
        <v>573</v>
      </c>
      <c r="Y537">
        <f t="shared" si="167"/>
        <v>450</v>
      </c>
      <c r="Z537" s="18">
        <f t="shared" si="168"/>
        <v>594714.6477588166</v>
      </c>
      <c r="AA537" s="18">
        <f t="shared" si="169"/>
        <v>60882.938065984097</v>
      </c>
      <c r="AB537" s="17">
        <f t="shared" si="170"/>
        <v>3.804733727810651</v>
      </c>
      <c r="AC537" s="2" t="s">
        <v>46</v>
      </c>
      <c r="AD537" s="2" t="s">
        <v>23</v>
      </c>
      <c r="AE537" t="str">
        <f t="shared" si="171"/>
        <v>Books</v>
      </c>
      <c r="AF537" t="str">
        <f t="shared" si="172"/>
        <v>Books</v>
      </c>
      <c r="AG537" t="str" cm="1">
        <f t="array" ref="AG537">INDEX(AD:AD,ROW())</f>
        <v>Books</v>
      </c>
      <c r="AH537">
        <f t="shared" si="180"/>
        <v>11</v>
      </c>
      <c r="AI537" t="str">
        <f t="shared" si="173"/>
        <v>Books</v>
      </c>
      <c r="AK537">
        <f t="shared" si="174"/>
        <v>2023</v>
      </c>
      <c r="AL537">
        <f t="shared" si="175"/>
        <v>9</v>
      </c>
      <c r="AM537">
        <f t="shared" si="176"/>
        <v>16</v>
      </c>
      <c r="AN537">
        <f t="shared" si="177"/>
        <v>7</v>
      </c>
      <c r="AO537" t="str">
        <f t="shared" si="178"/>
        <v>Weekend</v>
      </c>
      <c r="AR537" s="20">
        <f t="shared" si="179"/>
        <v>0</v>
      </c>
    </row>
    <row r="538" spans="1:44" x14ac:dyDescent="0.35">
      <c r="A538" t="str">
        <f t="shared" si="161"/>
        <v>CUST0537</v>
      </c>
      <c r="B538" s="2" t="s">
        <v>824</v>
      </c>
      <c r="C538" s="4">
        <v>45625</v>
      </c>
      <c r="D538" s="2" t="s">
        <v>217</v>
      </c>
      <c r="E538" t="s">
        <v>5054</v>
      </c>
      <c r="F538" s="2" t="s">
        <v>23</v>
      </c>
      <c r="G538" s="2" t="s">
        <v>65</v>
      </c>
      <c r="H538" s="2">
        <v>1</v>
      </c>
      <c r="I538" s="19">
        <v>272.02</v>
      </c>
      <c r="J538" s="2" t="s">
        <v>15</v>
      </c>
      <c r="K538" s="2" t="s">
        <v>76</v>
      </c>
      <c r="L538" s="2">
        <v>2</v>
      </c>
      <c r="M538" s="18">
        <f t="shared" si="162"/>
        <v>272.02</v>
      </c>
      <c r="T538" t="str">
        <f t="shared" si="163"/>
        <v>Completed</v>
      </c>
      <c r="U538" t="str">
        <f t="shared" si="164"/>
        <v>No</v>
      </c>
      <c r="V538" t="str">
        <f t="shared" si="165"/>
        <v>No</v>
      </c>
      <c r="X538">
        <f t="shared" si="166"/>
        <v>558</v>
      </c>
      <c r="Y538">
        <f t="shared" si="167"/>
        <v>430</v>
      </c>
      <c r="Z538" s="18">
        <f t="shared" si="168"/>
        <v>594714.6477588166</v>
      </c>
      <c r="AA538" s="18">
        <f t="shared" si="169"/>
        <v>60882.938065984097</v>
      </c>
      <c r="AB538" s="17">
        <f t="shared" si="170"/>
        <v>3.804733727810651</v>
      </c>
      <c r="AC538" s="2" t="s">
        <v>65</v>
      </c>
      <c r="AD538" s="2" t="s">
        <v>23</v>
      </c>
      <c r="AE538" t="str">
        <f t="shared" si="171"/>
        <v>Books</v>
      </c>
      <c r="AF538" t="str">
        <f t="shared" si="172"/>
        <v>Books</v>
      </c>
      <c r="AG538" t="str" cm="1">
        <f t="array" ref="AG538">INDEX(AD:AD,ROW())</f>
        <v>Books</v>
      </c>
      <c r="AH538">
        <f t="shared" si="180"/>
        <v>19</v>
      </c>
      <c r="AI538" t="str">
        <f t="shared" si="173"/>
        <v>Books</v>
      </c>
      <c r="AK538">
        <f t="shared" si="174"/>
        <v>2024</v>
      </c>
      <c r="AL538">
        <f t="shared" si="175"/>
        <v>11</v>
      </c>
      <c r="AM538">
        <f t="shared" si="176"/>
        <v>29</v>
      </c>
      <c r="AN538">
        <f t="shared" si="177"/>
        <v>6</v>
      </c>
      <c r="AO538" t="str">
        <f t="shared" si="178"/>
        <v>Weekday</v>
      </c>
      <c r="AR538" s="20">
        <f t="shared" si="179"/>
        <v>1</v>
      </c>
    </row>
    <row r="539" spans="1:44" x14ac:dyDescent="0.35">
      <c r="A539" t="str">
        <f t="shared" si="161"/>
        <v>CUST0538</v>
      </c>
      <c r="B539" s="2" t="s">
        <v>825</v>
      </c>
      <c r="C539" s="4">
        <v>45265</v>
      </c>
      <c r="D539" s="2" t="s">
        <v>36</v>
      </c>
      <c r="E539" t="s">
        <v>5054</v>
      </c>
      <c r="F539" s="2" t="s">
        <v>23</v>
      </c>
      <c r="G539" s="2" t="s">
        <v>24</v>
      </c>
      <c r="H539" s="2">
        <v>1</v>
      </c>
      <c r="I539" s="19">
        <v>532.23</v>
      </c>
      <c r="J539" s="2" t="s">
        <v>5046</v>
      </c>
      <c r="K539" s="2" t="s">
        <v>76</v>
      </c>
      <c r="L539" s="2">
        <v>4</v>
      </c>
      <c r="M539" s="18">
        <f t="shared" si="162"/>
        <v>532.23</v>
      </c>
      <c r="T539" t="str">
        <f t="shared" si="163"/>
        <v>Completed</v>
      </c>
      <c r="U539" t="str">
        <f t="shared" si="164"/>
        <v>No</v>
      </c>
      <c r="V539" t="str">
        <f t="shared" si="165"/>
        <v>No</v>
      </c>
      <c r="X539">
        <f t="shared" si="166"/>
        <v>558</v>
      </c>
      <c r="Y539">
        <f t="shared" si="167"/>
        <v>430</v>
      </c>
      <c r="Z539" s="18">
        <f t="shared" si="168"/>
        <v>594714.6477588166</v>
      </c>
      <c r="AA539" s="18">
        <f t="shared" si="169"/>
        <v>60882.938065984097</v>
      </c>
      <c r="AB539" s="17">
        <f t="shared" si="170"/>
        <v>3.804733727810651</v>
      </c>
      <c r="AC539" s="2" t="s">
        <v>24</v>
      </c>
      <c r="AD539" s="2" t="s">
        <v>23</v>
      </c>
      <c r="AE539" t="str">
        <f t="shared" si="171"/>
        <v>Books</v>
      </c>
      <c r="AF539" t="str">
        <f t="shared" si="172"/>
        <v>Books</v>
      </c>
      <c r="AG539" t="str" cm="1">
        <f t="array" ref="AG539">INDEX(AD:AD,ROW())</f>
        <v>Books</v>
      </c>
      <c r="AH539">
        <f t="shared" si="180"/>
        <v>4</v>
      </c>
      <c r="AI539" t="str">
        <f t="shared" si="173"/>
        <v>Books</v>
      </c>
      <c r="AK539">
        <f t="shared" si="174"/>
        <v>2023</v>
      </c>
      <c r="AL539">
        <f t="shared" si="175"/>
        <v>12</v>
      </c>
      <c r="AM539">
        <f t="shared" si="176"/>
        <v>5</v>
      </c>
      <c r="AN539">
        <f t="shared" si="177"/>
        <v>3</v>
      </c>
      <c r="AO539" t="str">
        <f t="shared" si="178"/>
        <v>Weekday</v>
      </c>
      <c r="AR539" s="20">
        <f t="shared" si="179"/>
        <v>1</v>
      </c>
    </row>
    <row r="540" spans="1:44" x14ac:dyDescent="0.35">
      <c r="A540" t="str">
        <f t="shared" si="161"/>
        <v>CUST0539</v>
      </c>
      <c r="B540" s="2" t="s">
        <v>826</v>
      </c>
      <c r="C540" s="4">
        <v>45395</v>
      </c>
      <c r="D540" s="2" t="s">
        <v>691</v>
      </c>
      <c r="E540" t="s">
        <v>5054</v>
      </c>
      <c r="F540" s="2" t="s">
        <v>13</v>
      </c>
      <c r="G540" s="2" t="s">
        <v>95</v>
      </c>
      <c r="H540" s="2">
        <v>1</v>
      </c>
      <c r="I540" s="19">
        <v>243.42</v>
      </c>
      <c r="J540" s="2" t="s">
        <v>5047</v>
      </c>
      <c r="K540" s="2" t="s">
        <v>16</v>
      </c>
      <c r="L540" s="2">
        <v>3</v>
      </c>
      <c r="M540" s="18">
        <f t="shared" si="162"/>
        <v>243.42</v>
      </c>
      <c r="T540" t="str">
        <f t="shared" si="163"/>
        <v>Completed</v>
      </c>
      <c r="U540" t="str">
        <f t="shared" si="164"/>
        <v>No</v>
      </c>
      <c r="V540" t="str">
        <f t="shared" si="165"/>
        <v>No</v>
      </c>
      <c r="X540">
        <f t="shared" si="166"/>
        <v>558</v>
      </c>
      <c r="Y540">
        <f t="shared" si="167"/>
        <v>430</v>
      </c>
      <c r="Z540" s="18">
        <f t="shared" si="168"/>
        <v>1463424.4009529033</v>
      </c>
      <c r="AA540" s="18">
        <f t="shared" si="169"/>
        <v>118285.78776560788</v>
      </c>
      <c r="AB540" s="17">
        <f t="shared" si="170"/>
        <v>3.8140589569160999</v>
      </c>
      <c r="AC540" s="2" t="s">
        <v>95</v>
      </c>
      <c r="AD540" s="2" t="s">
        <v>13</v>
      </c>
      <c r="AE540" t="str">
        <f t="shared" si="171"/>
        <v>Home &amp; Kitchen</v>
      </c>
      <c r="AF540" t="str">
        <f t="shared" si="172"/>
        <v>Home &amp; Kitchen</v>
      </c>
      <c r="AG540" t="str" cm="1">
        <f t="array" ref="AG540">INDEX(AD:AD,ROW())</f>
        <v>Home &amp; Kitchen</v>
      </c>
      <c r="AH540">
        <f t="shared" si="180"/>
        <v>32</v>
      </c>
      <c r="AI540" t="str">
        <f t="shared" si="173"/>
        <v>Home &amp; Kitchen</v>
      </c>
      <c r="AK540">
        <f t="shared" si="174"/>
        <v>2024</v>
      </c>
      <c r="AL540">
        <f t="shared" si="175"/>
        <v>4</v>
      </c>
      <c r="AM540">
        <f t="shared" si="176"/>
        <v>13</v>
      </c>
      <c r="AN540">
        <f t="shared" si="177"/>
        <v>7</v>
      </c>
      <c r="AO540" t="str">
        <f t="shared" si="178"/>
        <v>Weekend</v>
      </c>
      <c r="AR540" s="20">
        <f t="shared" si="179"/>
        <v>0</v>
      </c>
    </row>
    <row r="541" spans="1:44" x14ac:dyDescent="0.35">
      <c r="A541" t="str">
        <f t="shared" si="161"/>
        <v>CUST0540</v>
      </c>
      <c r="B541" s="2" t="s">
        <v>827</v>
      </c>
      <c r="C541" s="4">
        <v>44969</v>
      </c>
      <c r="D541" s="2" t="s">
        <v>269</v>
      </c>
      <c r="E541" t="s">
        <v>5049</v>
      </c>
      <c r="F541" s="2" t="s">
        <v>13</v>
      </c>
      <c r="G541" s="2" t="s">
        <v>95</v>
      </c>
      <c r="H541" s="2">
        <v>1</v>
      </c>
      <c r="I541" s="19">
        <v>1615.63</v>
      </c>
      <c r="J541" s="2" t="s">
        <v>5046</v>
      </c>
      <c r="K541" s="2" t="s">
        <v>16</v>
      </c>
      <c r="L541" s="2">
        <v>5</v>
      </c>
      <c r="M541" s="18">
        <f t="shared" si="162"/>
        <v>1615.63</v>
      </c>
      <c r="T541" t="str">
        <f t="shared" si="163"/>
        <v>Completed</v>
      </c>
      <c r="U541" t="str">
        <f t="shared" si="164"/>
        <v>Yes</v>
      </c>
      <c r="V541" t="str">
        <f t="shared" si="165"/>
        <v>No</v>
      </c>
      <c r="X541">
        <f t="shared" si="166"/>
        <v>595</v>
      </c>
      <c r="Y541">
        <f t="shared" si="167"/>
        <v>444</v>
      </c>
      <c r="Z541" s="18">
        <f t="shared" si="168"/>
        <v>1463424.4009529033</v>
      </c>
      <c r="AA541" s="18">
        <f t="shared" si="169"/>
        <v>118285.78776560788</v>
      </c>
      <c r="AB541" s="17">
        <f t="shared" si="170"/>
        <v>3.8140589569160999</v>
      </c>
      <c r="AC541" s="2" t="s">
        <v>95</v>
      </c>
      <c r="AD541" s="2" t="s">
        <v>13</v>
      </c>
      <c r="AE541" t="str">
        <f t="shared" si="171"/>
        <v>Home &amp; Kitchen</v>
      </c>
      <c r="AF541" t="str">
        <f t="shared" si="172"/>
        <v>Home &amp; Kitchen</v>
      </c>
      <c r="AG541" t="str" cm="1">
        <f t="array" ref="AG541">INDEX(AD:AD,ROW())</f>
        <v>Home &amp; Kitchen</v>
      </c>
      <c r="AH541">
        <f t="shared" si="180"/>
        <v>32</v>
      </c>
      <c r="AI541" t="str">
        <f t="shared" si="173"/>
        <v>Home &amp; Kitchen</v>
      </c>
      <c r="AK541">
        <f t="shared" si="174"/>
        <v>2023</v>
      </c>
      <c r="AL541">
        <f t="shared" si="175"/>
        <v>2</v>
      </c>
      <c r="AM541">
        <f t="shared" si="176"/>
        <v>12</v>
      </c>
      <c r="AN541">
        <f t="shared" si="177"/>
        <v>1</v>
      </c>
      <c r="AO541" t="str">
        <f t="shared" si="178"/>
        <v>Weekend</v>
      </c>
      <c r="AR541" s="20">
        <f t="shared" si="179"/>
        <v>0</v>
      </c>
    </row>
    <row r="542" spans="1:44" x14ac:dyDescent="0.35">
      <c r="A542" t="str">
        <f t="shared" si="161"/>
        <v>CUST0541</v>
      </c>
      <c r="B542" s="2" t="s">
        <v>828</v>
      </c>
      <c r="C542" s="4">
        <v>44973</v>
      </c>
      <c r="D542" s="2" t="s">
        <v>112</v>
      </c>
      <c r="E542" t="s">
        <v>5054</v>
      </c>
      <c r="F542" s="2" t="s">
        <v>29</v>
      </c>
      <c r="G542" s="2" t="s">
        <v>30</v>
      </c>
      <c r="H542" s="2">
        <v>2</v>
      </c>
      <c r="I542" s="19">
        <v>352.33</v>
      </c>
      <c r="J542" s="2" t="s">
        <v>20</v>
      </c>
      <c r="K542" s="2" t="s">
        <v>16</v>
      </c>
      <c r="L542" s="2">
        <v>1</v>
      </c>
      <c r="M542" s="18">
        <f t="shared" si="162"/>
        <v>704.66</v>
      </c>
      <c r="T542" t="str">
        <f t="shared" si="163"/>
        <v>Completed</v>
      </c>
      <c r="U542" t="str">
        <f t="shared" si="164"/>
        <v>No</v>
      </c>
      <c r="V542" t="str">
        <f t="shared" si="165"/>
        <v>No</v>
      </c>
      <c r="X542">
        <f t="shared" si="166"/>
        <v>558</v>
      </c>
      <c r="Y542">
        <f t="shared" si="167"/>
        <v>430</v>
      </c>
      <c r="Z542" s="18">
        <f t="shared" si="168"/>
        <v>1892867.2841657216</v>
      </c>
      <c r="AA542" s="18">
        <f t="shared" si="169"/>
        <v>199432.98236095349</v>
      </c>
      <c r="AB542" s="17">
        <f t="shared" si="170"/>
        <v>3.8949824970828471</v>
      </c>
      <c r="AC542" s="2" t="s">
        <v>30</v>
      </c>
      <c r="AD542" s="2" t="s">
        <v>29</v>
      </c>
      <c r="AE542" t="str">
        <f t="shared" si="171"/>
        <v>Fashion</v>
      </c>
      <c r="AF542" t="str">
        <f t="shared" si="172"/>
        <v>Fashion</v>
      </c>
      <c r="AG542" t="str" cm="1">
        <f t="array" ref="AG542">INDEX(AD:AD,ROW())</f>
        <v>Fashion</v>
      </c>
      <c r="AH542">
        <f t="shared" si="180"/>
        <v>6</v>
      </c>
      <c r="AI542" t="str">
        <f t="shared" si="173"/>
        <v>Fashion</v>
      </c>
      <c r="AK542">
        <f t="shared" si="174"/>
        <v>2023</v>
      </c>
      <c r="AL542">
        <f t="shared" si="175"/>
        <v>2</v>
      </c>
      <c r="AM542">
        <f t="shared" si="176"/>
        <v>16</v>
      </c>
      <c r="AN542">
        <f t="shared" si="177"/>
        <v>5</v>
      </c>
      <c r="AO542" t="str">
        <f t="shared" si="178"/>
        <v>Weekday</v>
      </c>
      <c r="AR542" s="20">
        <f t="shared" si="179"/>
        <v>0</v>
      </c>
    </row>
    <row r="543" spans="1:44" x14ac:dyDescent="0.35">
      <c r="A543" t="str">
        <f t="shared" si="161"/>
        <v>CUST0542</v>
      </c>
      <c r="B543" s="2" t="s">
        <v>829</v>
      </c>
      <c r="C543" s="4">
        <v>45469</v>
      </c>
      <c r="D543" s="2" t="s">
        <v>830</v>
      </c>
      <c r="E543" t="s">
        <v>5053</v>
      </c>
      <c r="F543" s="2" t="s">
        <v>13</v>
      </c>
      <c r="G543" s="2" t="s">
        <v>14</v>
      </c>
      <c r="H543" s="2">
        <v>2</v>
      </c>
      <c r="I543" s="19">
        <v>772.67</v>
      </c>
      <c r="J543" s="2" t="s">
        <v>5047</v>
      </c>
      <c r="K543" s="2" t="s">
        <v>16</v>
      </c>
      <c r="L543" s="2">
        <v>3</v>
      </c>
      <c r="M543" s="18">
        <f t="shared" si="162"/>
        <v>1545.34</v>
      </c>
      <c r="T543" t="str">
        <f t="shared" si="163"/>
        <v>Completed</v>
      </c>
      <c r="U543" t="str">
        <f t="shared" si="164"/>
        <v>Yes</v>
      </c>
      <c r="V543" t="str">
        <f t="shared" si="165"/>
        <v>No</v>
      </c>
      <c r="X543">
        <f t="shared" si="166"/>
        <v>559</v>
      </c>
      <c r="Y543">
        <f t="shared" si="167"/>
        <v>408</v>
      </c>
      <c r="Z543" s="18">
        <f t="shared" si="168"/>
        <v>1463424.4009529033</v>
      </c>
      <c r="AA543" s="18">
        <f t="shared" si="169"/>
        <v>118285.78776560788</v>
      </c>
      <c r="AB543" s="17">
        <f t="shared" si="170"/>
        <v>3.8140589569160999</v>
      </c>
      <c r="AC543" s="2" t="s">
        <v>14</v>
      </c>
      <c r="AD543" s="2" t="s">
        <v>13</v>
      </c>
      <c r="AE543" t="str">
        <f t="shared" si="171"/>
        <v>Home &amp; Kitchen</v>
      </c>
      <c r="AF543" t="str">
        <f t="shared" si="172"/>
        <v>Home &amp; Kitchen</v>
      </c>
      <c r="AG543" t="str" cm="1">
        <f t="array" ref="AG543">INDEX(AD:AD,ROW())</f>
        <v>Home &amp; Kitchen</v>
      </c>
      <c r="AH543">
        <f t="shared" si="180"/>
        <v>2</v>
      </c>
      <c r="AI543" t="str">
        <f t="shared" si="173"/>
        <v>Home &amp; Kitchen</v>
      </c>
      <c r="AK543">
        <f t="shared" si="174"/>
        <v>2024</v>
      </c>
      <c r="AL543">
        <f t="shared" si="175"/>
        <v>6</v>
      </c>
      <c r="AM543">
        <f t="shared" si="176"/>
        <v>26</v>
      </c>
      <c r="AN543">
        <f t="shared" si="177"/>
        <v>4</v>
      </c>
      <c r="AO543" t="str">
        <f t="shared" si="178"/>
        <v>Weekday</v>
      </c>
      <c r="AR543" s="20">
        <f t="shared" si="179"/>
        <v>0</v>
      </c>
    </row>
    <row r="544" spans="1:44" x14ac:dyDescent="0.35">
      <c r="A544" t="str">
        <f t="shared" si="161"/>
        <v>CUST0543</v>
      </c>
      <c r="B544" s="2" t="s">
        <v>831</v>
      </c>
      <c r="C544" s="4">
        <v>45283</v>
      </c>
      <c r="D544" s="2" t="s">
        <v>832</v>
      </c>
      <c r="E544" t="s">
        <v>5048</v>
      </c>
      <c r="F544" s="2" t="s">
        <v>19</v>
      </c>
      <c r="G544" s="2" t="s">
        <v>128</v>
      </c>
      <c r="H544" s="2">
        <v>1</v>
      </c>
      <c r="I544" s="19">
        <v>3181.97</v>
      </c>
      <c r="J544" s="2" t="s">
        <v>50</v>
      </c>
      <c r="K544" s="2" t="s">
        <v>16</v>
      </c>
      <c r="L544" s="2">
        <v>4</v>
      </c>
      <c r="M544" s="18">
        <f t="shared" si="162"/>
        <v>3181.97</v>
      </c>
      <c r="T544" t="str">
        <f t="shared" si="163"/>
        <v>Completed</v>
      </c>
      <c r="U544" t="str">
        <f t="shared" si="164"/>
        <v>Yes</v>
      </c>
      <c r="V544" t="str">
        <f t="shared" si="165"/>
        <v>No</v>
      </c>
      <c r="X544">
        <f t="shared" si="166"/>
        <v>590</v>
      </c>
      <c r="Y544">
        <f t="shared" si="167"/>
        <v>451</v>
      </c>
      <c r="Z544" s="18">
        <f t="shared" si="168"/>
        <v>2759712.3299794244</v>
      </c>
      <c r="AA544" s="18">
        <f t="shared" si="169"/>
        <v>330643.50635802455</v>
      </c>
      <c r="AB544" s="17">
        <f t="shared" si="170"/>
        <v>3.8641711229946525</v>
      </c>
      <c r="AC544" s="2" t="s">
        <v>128</v>
      </c>
      <c r="AD544" s="2" t="s">
        <v>19</v>
      </c>
      <c r="AE544" t="str">
        <f t="shared" si="171"/>
        <v>Electronics</v>
      </c>
      <c r="AF544" t="str">
        <f t="shared" si="172"/>
        <v>Electronics</v>
      </c>
      <c r="AG544" t="str" cm="1">
        <f t="array" ref="AG544">INDEX(AD:AD,ROW())</f>
        <v>Electronics</v>
      </c>
      <c r="AH544">
        <f t="shared" si="180"/>
        <v>48</v>
      </c>
      <c r="AI544" t="str">
        <f t="shared" si="173"/>
        <v>Electronics</v>
      </c>
      <c r="AK544">
        <f t="shared" si="174"/>
        <v>2023</v>
      </c>
      <c r="AL544">
        <f t="shared" si="175"/>
        <v>12</v>
      </c>
      <c r="AM544">
        <f t="shared" si="176"/>
        <v>23</v>
      </c>
      <c r="AN544">
        <f t="shared" si="177"/>
        <v>7</v>
      </c>
      <c r="AO544" t="str">
        <f t="shared" si="178"/>
        <v>Weekend</v>
      </c>
      <c r="AR544" s="20">
        <f t="shared" si="179"/>
        <v>0</v>
      </c>
    </row>
    <row r="545" spans="1:44" x14ac:dyDescent="0.35">
      <c r="A545" t="str">
        <f t="shared" si="161"/>
        <v>CUST0544</v>
      </c>
      <c r="B545" s="2" t="s">
        <v>833</v>
      </c>
      <c r="C545" s="4">
        <v>45435</v>
      </c>
      <c r="D545" s="2" t="s">
        <v>116</v>
      </c>
      <c r="E545" t="s">
        <v>5053</v>
      </c>
      <c r="F545" s="2" t="s">
        <v>23</v>
      </c>
      <c r="G545" s="2" t="s">
        <v>46</v>
      </c>
      <c r="H545" s="2">
        <v>2</v>
      </c>
      <c r="I545" s="19">
        <v>142.86000000000001</v>
      </c>
      <c r="J545" s="2" t="s">
        <v>5047</v>
      </c>
      <c r="K545" s="2" t="s">
        <v>16</v>
      </c>
      <c r="L545" s="2">
        <v>3</v>
      </c>
      <c r="M545" s="18">
        <f t="shared" si="162"/>
        <v>285.72000000000003</v>
      </c>
      <c r="T545" t="str">
        <f t="shared" si="163"/>
        <v>Completed</v>
      </c>
      <c r="U545" t="str">
        <f t="shared" si="164"/>
        <v>No</v>
      </c>
      <c r="V545" t="str">
        <f t="shared" si="165"/>
        <v>No</v>
      </c>
      <c r="X545">
        <f t="shared" si="166"/>
        <v>559</v>
      </c>
      <c r="Y545">
        <f t="shared" si="167"/>
        <v>408</v>
      </c>
      <c r="Z545" s="18">
        <f t="shared" si="168"/>
        <v>594714.6477588166</v>
      </c>
      <c r="AA545" s="18">
        <f t="shared" si="169"/>
        <v>60882.938065984097</v>
      </c>
      <c r="AB545" s="17">
        <f t="shared" si="170"/>
        <v>3.804733727810651</v>
      </c>
      <c r="AC545" s="2" t="s">
        <v>46</v>
      </c>
      <c r="AD545" s="2" t="s">
        <v>23</v>
      </c>
      <c r="AE545" t="str">
        <f t="shared" si="171"/>
        <v>Books</v>
      </c>
      <c r="AF545" t="str">
        <f t="shared" si="172"/>
        <v>Books</v>
      </c>
      <c r="AG545" t="str" cm="1">
        <f t="array" ref="AG545">INDEX(AD:AD,ROW())</f>
        <v>Books</v>
      </c>
      <c r="AH545">
        <f t="shared" si="180"/>
        <v>11</v>
      </c>
      <c r="AI545" t="str">
        <f t="shared" si="173"/>
        <v>Books</v>
      </c>
      <c r="AK545">
        <f t="shared" si="174"/>
        <v>2024</v>
      </c>
      <c r="AL545">
        <f t="shared" si="175"/>
        <v>5</v>
      </c>
      <c r="AM545">
        <f t="shared" si="176"/>
        <v>23</v>
      </c>
      <c r="AN545">
        <f t="shared" si="177"/>
        <v>5</v>
      </c>
      <c r="AO545" t="str">
        <f t="shared" si="178"/>
        <v>Weekday</v>
      </c>
      <c r="AR545" s="20">
        <f t="shared" si="179"/>
        <v>0</v>
      </c>
    </row>
    <row r="546" spans="1:44" x14ac:dyDescent="0.35">
      <c r="A546" t="str">
        <f t="shared" si="161"/>
        <v>CUST0545</v>
      </c>
      <c r="B546" s="2" t="s">
        <v>834</v>
      </c>
      <c r="C546" s="4">
        <v>45750</v>
      </c>
      <c r="D546" s="2" t="s">
        <v>219</v>
      </c>
      <c r="E546" t="s">
        <v>5051</v>
      </c>
      <c r="F546" s="2" t="s">
        <v>19</v>
      </c>
      <c r="G546" s="2" t="s">
        <v>5039</v>
      </c>
      <c r="H546" s="2">
        <v>1</v>
      </c>
      <c r="I546" s="19">
        <v>2033.61</v>
      </c>
      <c r="J546" s="2" t="s">
        <v>50</v>
      </c>
      <c r="K546" s="2" t="s">
        <v>31</v>
      </c>
      <c r="L546" s="2">
        <v>1</v>
      </c>
      <c r="M546" s="18">
        <f t="shared" si="162"/>
        <v>2033.61</v>
      </c>
      <c r="T546" t="str">
        <f t="shared" si="163"/>
        <v>Pending</v>
      </c>
      <c r="U546" t="str">
        <f t="shared" si="164"/>
        <v>No</v>
      </c>
      <c r="V546" t="str">
        <f t="shared" si="165"/>
        <v>Yes</v>
      </c>
      <c r="X546">
        <f t="shared" si="166"/>
        <v>619</v>
      </c>
      <c r="Y546">
        <f t="shared" si="167"/>
        <v>468</v>
      </c>
      <c r="Z546" s="18">
        <f t="shared" si="168"/>
        <v>2759712.3299794244</v>
      </c>
      <c r="AA546" s="18">
        <f t="shared" si="169"/>
        <v>330643.50635802455</v>
      </c>
      <c r="AB546" s="17">
        <f t="shared" si="170"/>
        <v>3.8641711229946525</v>
      </c>
      <c r="AC546" s="2" t="s">
        <v>5039</v>
      </c>
      <c r="AD546" s="2" t="s">
        <v>19</v>
      </c>
      <c r="AE546" t="str">
        <f t="shared" si="171"/>
        <v>Electronics</v>
      </c>
      <c r="AF546" t="str">
        <f t="shared" si="172"/>
        <v>Electronics</v>
      </c>
      <c r="AG546" t="str" cm="1">
        <f t="array" ref="AG546">INDEX(AD:AD,ROW())</f>
        <v>Electronics</v>
      </c>
      <c r="AH546">
        <f t="shared" si="180"/>
        <v>3</v>
      </c>
      <c r="AI546" t="str">
        <f t="shared" si="173"/>
        <v>Electronics</v>
      </c>
      <c r="AK546">
        <f t="shared" si="174"/>
        <v>2025</v>
      </c>
      <c r="AL546">
        <f t="shared" si="175"/>
        <v>4</v>
      </c>
      <c r="AM546">
        <f t="shared" si="176"/>
        <v>3</v>
      </c>
      <c r="AN546">
        <f t="shared" si="177"/>
        <v>5</v>
      </c>
      <c r="AO546" t="str">
        <f t="shared" si="178"/>
        <v>Weekday</v>
      </c>
      <c r="AR546" s="20">
        <f t="shared" si="179"/>
        <v>0</v>
      </c>
    </row>
    <row r="547" spans="1:44" x14ac:dyDescent="0.35">
      <c r="A547" t="str">
        <f t="shared" si="161"/>
        <v>CUST0546</v>
      </c>
      <c r="B547" s="2" t="s">
        <v>835</v>
      </c>
      <c r="C547" s="4">
        <v>45293</v>
      </c>
      <c r="D547" s="2" t="s">
        <v>200</v>
      </c>
      <c r="E547" t="s">
        <v>5051</v>
      </c>
      <c r="F547" s="2" t="s">
        <v>23</v>
      </c>
      <c r="G547" s="2" t="s">
        <v>65</v>
      </c>
      <c r="H547" s="2">
        <v>3</v>
      </c>
      <c r="I547" s="19">
        <v>584.1</v>
      </c>
      <c r="J547" s="2" t="s">
        <v>15</v>
      </c>
      <c r="K547" s="2" t="s">
        <v>16</v>
      </c>
      <c r="L547" s="2">
        <v>2</v>
      </c>
      <c r="M547" s="18">
        <f t="shared" si="162"/>
        <v>1752.3000000000002</v>
      </c>
      <c r="T547" t="str">
        <f t="shared" si="163"/>
        <v>Completed</v>
      </c>
      <c r="U547" t="str">
        <f t="shared" si="164"/>
        <v>Yes</v>
      </c>
      <c r="V547" t="str">
        <f t="shared" si="165"/>
        <v>No</v>
      </c>
      <c r="X547">
        <f t="shared" si="166"/>
        <v>619</v>
      </c>
      <c r="Y547">
        <f t="shared" si="167"/>
        <v>468</v>
      </c>
      <c r="Z547" s="18">
        <f t="shared" si="168"/>
        <v>594714.6477588166</v>
      </c>
      <c r="AA547" s="18">
        <f t="shared" si="169"/>
        <v>60882.938065984097</v>
      </c>
      <c r="AB547" s="17">
        <f t="shared" si="170"/>
        <v>3.804733727810651</v>
      </c>
      <c r="AC547" s="2" t="s">
        <v>65</v>
      </c>
      <c r="AD547" s="2" t="s">
        <v>23</v>
      </c>
      <c r="AE547" t="str">
        <f t="shared" si="171"/>
        <v>Books</v>
      </c>
      <c r="AF547" t="str">
        <f t="shared" si="172"/>
        <v>Books</v>
      </c>
      <c r="AG547" t="str" cm="1">
        <f t="array" ref="AG547">INDEX(AD:AD,ROW())</f>
        <v>Books</v>
      </c>
      <c r="AH547">
        <f t="shared" si="180"/>
        <v>19</v>
      </c>
      <c r="AI547" t="str">
        <f t="shared" si="173"/>
        <v>Books</v>
      </c>
      <c r="AK547">
        <f t="shared" si="174"/>
        <v>2024</v>
      </c>
      <c r="AL547">
        <f t="shared" si="175"/>
        <v>1</v>
      </c>
      <c r="AM547">
        <f t="shared" si="176"/>
        <v>2</v>
      </c>
      <c r="AN547">
        <f t="shared" si="177"/>
        <v>3</v>
      </c>
      <c r="AO547" t="str">
        <f t="shared" si="178"/>
        <v>Weekday</v>
      </c>
      <c r="AR547" s="20">
        <f t="shared" si="179"/>
        <v>0</v>
      </c>
    </row>
    <row r="548" spans="1:44" x14ac:dyDescent="0.35">
      <c r="A548" t="str">
        <f t="shared" si="161"/>
        <v>CUST0547</v>
      </c>
      <c r="B548" s="2" t="s">
        <v>836</v>
      </c>
      <c r="C548" s="4">
        <v>45244</v>
      </c>
      <c r="D548" s="2" t="s">
        <v>325</v>
      </c>
      <c r="E548" t="s">
        <v>5053</v>
      </c>
      <c r="F548" s="2" t="s">
        <v>42</v>
      </c>
      <c r="G548" s="2" t="s">
        <v>43</v>
      </c>
      <c r="H548" s="2">
        <v>1</v>
      </c>
      <c r="I548" s="19">
        <v>306.95999999999998</v>
      </c>
      <c r="J548" s="2" t="s">
        <v>5047</v>
      </c>
      <c r="K548" s="2" t="s">
        <v>16</v>
      </c>
      <c r="L548" s="2">
        <v>4</v>
      </c>
      <c r="M548" s="18">
        <f t="shared" si="162"/>
        <v>306.95999999999998</v>
      </c>
      <c r="T548" t="str">
        <f t="shared" si="163"/>
        <v>Completed</v>
      </c>
      <c r="U548" t="str">
        <f t="shared" si="164"/>
        <v>No</v>
      </c>
      <c r="V548" t="str">
        <f t="shared" si="165"/>
        <v>No</v>
      </c>
      <c r="X548">
        <f t="shared" si="166"/>
        <v>559</v>
      </c>
      <c r="Y548">
        <f t="shared" si="167"/>
        <v>408</v>
      </c>
      <c r="Z548" s="18">
        <f t="shared" si="168"/>
        <v>1098537.4901531704</v>
      </c>
      <c r="AA548" s="18">
        <f t="shared" si="169"/>
        <v>96724.388030634553</v>
      </c>
      <c r="AB548" s="17">
        <f t="shared" si="170"/>
        <v>3.9001122334455669</v>
      </c>
      <c r="AC548" s="2" t="s">
        <v>43</v>
      </c>
      <c r="AD548" s="2" t="s">
        <v>42</v>
      </c>
      <c r="AE548" t="str">
        <f t="shared" si="171"/>
        <v>Beauty</v>
      </c>
      <c r="AF548" t="str">
        <f t="shared" si="172"/>
        <v>Beauty</v>
      </c>
      <c r="AG548" t="str" cm="1">
        <f t="array" ref="AG548">INDEX(AD:AD,ROW())</f>
        <v>Beauty</v>
      </c>
      <c r="AH548">
        <f t="shared" si="180"/>
        <v>10</v>
      </c>
      <c r="AI548" t="str">
        <f t="shared" si="173"/>
        <v>Beauty</v>
      </c>
      <c r="AK548">
        <f t="shared" si="174"/>
        <v>2023</v>
      </c>
      <c r="AL548">
        <f t="shared" si="175"/>
        <v>11</v>
      </c>
      <c r="AM548">
        <f t="shared" si="176"/>
        <v>14</v>
      </c>
      <c r="AN548">
        <f t="shared" si="177"/>
        <v>3</v>
      </c>
      <c r="AO548" t="str">
        <f t="shared" si="178"/>
        <v>Weekday</v>
      </c>
      <c r="AR548" s="20">
        <f t="shared" si="179"/>
        <v>0</v>
      </c>
    </row>
    <row r="549" spans="1:44" x14ac:dyDescent="0.35">
      <c r="A549" t="str">
        <f t="shared" si="161"/>
        <v>CUST0548</v>
      </c>
      <c r="B549" s="2" t="s">
        <v>837</v>
      </c>
      <c r="C549" s="4">
        <v>45457</v>
      </c>
      <c r="D549" s="2" t="s">
        <v>56</v>
      </c>
      <c r="E549" t="s">
        <v>5051</v>
      </c>
      <c r="F549" s="2" t="s">
        <v>23</v>
      </c>
      <c r="G549" s="2" t="s">
        <v>68</v>
      </c>
      <c r="H549" s="2">
        <v>2</v>
      </c>
      <c r="I549" s="19">
        <v>776.8</v>
      </c>
      <c r="J549" s="2" t="s">
        <v>20</v>
      </c>
      <c r="K549" s="2" t="s">
        <v>16</v>
      </c>
      <c r="L549" s="2">
        <v>4</v>
      </c>
      <c r="M549" s="18">
        <f t="shared" si="162"/>
        <v>1553.6</v>
      </c>
      <c r="T549" t="str">
        <f t="shared" si="163"/>
        <v>Completed</v>
      </c>
      <c r="U549" t="str">
        <f t="shared" si="164"/>
        <v>Yes</v>
      </c>
      <c r="V549" t="str">
        <f t="shared" si="165"/>
        <v>No</v>
      </c>
      <c r="X549">
        <f t="shared" si="166"/>
        <v>619</v>
      </c>
      <c r="Y549">
        <f t="shared" si="167"/>
        <v>468</v>
      </c>
      <c r="Z549" s="18">
        <f t="shared" si="168"/>
        <v>594714.6477588166</v>
      </c>
      <c r="AA549" s="18">
        <f t="shared" si="169"/>
        <v>60882.938065984097</v>
      </c>
      <c r="AB549" s="17">
        <f t="shared" si="170"/>
        <v>3.804733727810651</v>
      </c>
      <c r="AC549" s="2" t="s">
        <v>68</v>
      </c>
      <c r="AD549" s="2" t="s">
        <v>23</v>
      </c>
      <c r="AE549" t="str">
        <f t="shared" si="171"/>
        <v>Books</v>
      </c>
      <c r="AF549" t="str">
        <f t="shared" si="172"/>
        <v>Books</v>
      </c>
      <c r="AG549" t="str" cm="1">
        <f t="array" ref="AG549">INDEX(AD:AD,ROW())</f>
        <v>Books</v>
      </c>
      <c r="AH549">
        <f t="shared" si="180"/>
        <v>20</v>
      </c>
      <c r="AI549" t="str">
        <f t="shared" si="173"/>
        <v>Books</v>
      </c>
      <c r="AK549">
        <f t="shared" si="174"/>
        <v>2024</v>
      </c>
      <c r="AL549">
        <f t="shared" si="175"/>
        <v>6</v>
      </c>
      <c r="AM549">
        <f t="shared" si="176"/>
        <v>14</v>
      </c>
      <c r="AN549">
        <f t="shared" si="177"/>
        <v>6</v>
      </c>
      <c r="AO549" t="str">
        <f t="shared" si="178"/>
        <v>Weekday</v>
      </c>
      <c r="AR549" s="20">
        <f t="shared" si="179"/>
        <v>0</v>
      </c>
    </row>
    <row r="550" spans="1:44" x14ac:dyDescent="0.35">
      <c r="A550" t="str">
        <f t="shared" si="161"/>
        <v>CUST0549</v>
      </c>
      <c r="B550" s="2" t="s">
        <v>838</v>
      </c>
      <c r="C550" s="4">
        <v>45170</v>
      </c>
      <c r="D550" s="2" t="s">
        <v>256</v>
      </c>
      <c r="E550" t="s">
        <v>5053</v>
      </c>
      <c r="F550" s="2" t="s">
        <v>13</v>
      </c>
      <c r="G550" s="2" t="s">
        <v>34</v>
      </c>
      <c r="H550" s="2">
        <v>2</v>
      </c>
      <c r="I550" s="19">
        <v>1129.6300000000001</v>
      </c>
      <c r="J550" s="2" t="s">
        <v>5047</v>
      </c>
      <c r="K550" s="2" t="s">
        <v>16</v>
      </c>
      <c r="L550" s="2">
        <v>5</v>
      </c>
      <c r="M550" s="18">
        <f t="shared" si="162"/>
        <v>2259.2600000000002</v>
      </c>
      <c r="T550" t="str">
        <f t="shared" si="163"/>
        <v>Completed</v>
      </c>
      <c r="U550" t="str">
        <f t="shared" si="164"/>
        <v>Yes</v>
      </c>
      <c r="V550" t="str">
        <f t="shared" si="165"/>
        <v>No</v>
      </c>
      <c r="X550">
        <f t="shared" si="166"/>
        <v>559</v>
      </c>
      <c r="Y550">
        <f t="shared" si="167"/>
        <v>408</v>
      </c>
      <c r="Z550" s="18">
        <f t="shared" si="168"/>
        <v>1463424.4009529033</v>
      </c>
      <c r="AA550" s="18">
        <f t="shared" si="169"/>
        <v>118285.78776560788</v>
      </c>
      <c r="AB550" s="17">
        <f t="shared" si="170"/>
        <v>3.8140589569160999</v>
      </c>
      <c r="AC550" s="2" t="s">
        <v>34</v>
      </c>
      <c r="AD550" s="2" t="s">
        <v>13</v>
      </c>
      <c r="AE550" t="str">
        <f t="shared" si="171"/>
        <v>Home &amp; Kitchen</v>
      </c>
      <c r="AF550" t="str">
        <f t="shared" si="172"/>
        <v>Home &amp; Kitchen</v>
      </c>
      <c r="AG550" t="str" cm="1">
        <f t="array" ref="AG550">INDEX(AD:AD,ROW())</f>
        <v>Home &amp; Kitchen</v>
      </c>
      <c r="AH550">
        <f t="shared" si="180"/>
        <v>7</v>
      </c>
      <c r="AI550" t="str">
        <f t="shared" si="173"/>
        <v>Home &amp; Kitchen</v>
      </c>
      <c r="AK550">
        <f t="shared" si="174"/>
        <v>2023</v>
      </c>
      <c r="AL550">
        <f t="shared" si="175"/>
        <v>9</v>
      </c>
      <c r="AM550">
        <f t="shared" si="176"/>
        <v>1</v>
      </c>
      <c r="AN550">
        <f t="shared" si="177"/>
        <v>6</v>
      </c>
      <c r="AO550" t="str">
        <f t="shared" si="178"/>
        <v>Weekday</v>
      </c>
      <c r="AR550" s="20">
        <f t="shared" si="179"/>
        <v>0</v>
      </c>
    </row>
    <row r="551" spans="1:44" x14ac:dyDescent="0.35">
      <c r="A551" t="str">
        <f t="shared" si="161"/>
        <v>CUST0550</v>
      </c>
      <c r="B551" s="2" t="s">
        <v>839</v>
      </c>
      <c r="C551" s="4">
        <v>45021</v>
      </c>
      <c r="D551" s="2" t="s">
        <v>757</v>
      </c>
      <c r="E551" t="s">
        <v>5051</v>
      </c>
      <c r="F551" s="2" t="s">
        <v>42</v>
      </c>
      <c r="G551" s="2" t="s">
        <v>188</v>
      </c>
      <c r="H551" s="2">
        <v>1</v>
      </c>
      <c r="I551" s="19">
        <v>200</v>
      </c>
      <c r="J551" s="2" t="s">
        <v>15</v>
      </c>
      <c r="K551" s="2" t="s">
        <v>16</v>
      </c>
      <c r="L551" s="2">
        <v>4</v>
      </c>
      <c r="M551" s="18">
        <f t="shared" si="162"/>
        <v>200</v>
      </c>
      <c r="T551" t="str">
        <f t="shared" si="163"/>
        <v>Completed</v>
      </c>
      <c r="U551" t="str">
        <f t="shared" si="164"/>
        <v>No</v>
      </c>
      <c r="V551" t="str">
        <f t="shared" si="165"/>
        <v>No</v>
      </c>
      <c r="X551">
        <f t="shared" si="166"/>
        <v>619</v>
      </c>
      <c r="Y551">
        <f t="shared" si="167"/>
        <v>468</v>
      </c>
      <c r="Z551" s="18">
        <f t="shared" si="168"/>
        <v>1098537.4901531704</v>
      </c>
      <c r="AA551" s="18">
        <f t="shared" si="169"/>
        <v>96724.388030634553</v>
      </c>
      <c r="AB551" s="17">
        <f t="shared" si="170"/>
        <v>3.9001122334455669</v>
      </c>
      <c r="AC551" s="2" t="s">
        <v>188</v>
      </c>
      <c r="AD551" s="2" t="s">
        <v>42</v>
      </c>
      <c r="AE551" t="str">
        <f t="shared" si="171"/>
        <v>Beauty</v>
      </c>
      <c r="AF551" t="str">
        <f t="shared" si="172"/>
        <v>Beauty</v>
      </c>
      <c r="AG551" t="str" cm="1">
        <f t="array" ref="AG551">INDEX(AD:AD,ROW())</f>
        <v>Beauty</v>
      </c>
      <c r="AH551">
        <f t="shared" si="180"/>
        <v>80</v>
      </c>
      <c r="AI551" t="str">
        <f t="shared" si="173"/>
        <v>Beauty</v>
      </c>
      <c r="AK551">
        <f t="shared" si="174"/>
        <v>2023</v>
      </c>
      <c r="AL551">
        <f t="shared" si="175"/>
        <v>4</v>
      </c>
      <c r="AM551">
        <f t="shared" si="176"/>
        <v>5</v>
      </c>
      <c r="AN551">
        <f t="shared" si="177"/>
        <v>4</v>
      </c>
      <c r="AO551" t="str">
        <f t="shared" si="178"/>
        <v>Weekday</v>
      </c>
      <c r="AR551" s="20">
        <f t="shared" si="179"/>
        <v>0</v>
      </c>
    </row>
    <row r="552" spans="1:44" x14ac:dyDescent="0.35">
      <c r="A552" t="str">
        <f t="shared" si="161"/>
        <v>CUST0551</v>
      </c>
      <c r="B552" s="2" t="s">
        <v>840</v>
      </c>
      <c r="C552" s="4">
        <v>45202</v>
      </c>
      <c r="D552" s="2" t="s">
        <v>235</v>
      </c>
      <c r="E552" t="s">
        <v>5049</v>
      </c>
      <c r="F552" s="2" t="s">
        <v>42</v>
      </c>
      <c r="G552" s="2" t="s">
        <v>5042</v>
      </c>
      <c r="H552" s="2">
        <v>3</v>
      </c>
      <c r="I552" s="19">
        <v>288.05</v>
      </c>
      <c r="J552" s="2" t="s">
        <v>5047</v>
      </c>
      <c r="K552" s="2" t="s">
        <v>103</v>
      </c>
      <c r="L552" s="2">
        <v>4</v>
      </c>
      <c r="M552" s="18">
        <f t="shared" si="162"/>
        <v>864.15000000000009</v>
      </c>
      <c r="T552" t="str">
        <f t="shared" si="163"/>
        <v>Lost Sale</v>
      </c>
      <c r="U552" t="str">
        <f t="shared" si="164"/>
        <v>No</v>
      </c>
      <c r="V552" t="str">
        <f t="shared" si="165"/>
        <v>Yes</v>
      </c>
      <c r="X552">
        <f t="shared" si="166"/>
        <v>595</v>
      </c>
      <c r="Y552">
        <f t="shared" si="167"/>
        <v>444</v>
      </c>
      <c r="Z552" s="18">
        <f t="shared" si="168"/>
        <v>1098537.4901531704</v>
      </c>
      <c r="AA552" s="18">
        <f t="shared" si="169"/>
        <v>96724.388030634553</v>
      </c>
      <c r="AB552" s="17">
        <f t="shared" si="170"/>
        <v>3.9001122334455669</v>
      </c>
      <c r="AC552" s="2" t="s">
        <v>5042</v>
      </c>
      <c r="AD552" s="2" t="s">
        <v>42</v>
      </c>
      <c r="AE552" t="str">
        <f t="shared" si="171"/>
        <v>Beauty</v>
      </c>
      <c r="AF552" t="str">
        <f t="shared" si="172"/>
        <v>Beauty</v>
      </c>
      <c r="AG552" t="str" cm="1">
        <f t="array" ref="AG552">INDEX(AD:AD,ROW())</f>
        <v>Beauty</v>
      </c>
      <c r="AH552">
        <f t="shared" si="180"/>
        <v>18</v>
      </c>
      <c r="AI552" t="str">
        <f t="shared" si="173"/>
        <v>Beauty</v>
      </c>
      <c r="AK552">
        <f t="shared" si="174"/>
        <v>2023</v>
      </c>
      <c r="AL552">
        <f t="shared" si="175"/>
        <v>10</v>
      </c>
      <c r="AM552">
        <f t="shared" si="176"/>
        <v>3</v>
      </c>
      <c r="AN552">
        <f t="shared" si="177"/>
        <v>3</v>
      </c>
      <c r="AO552" t="str">
        <f t="shared" si="178"/>
        <v>Weekday</v>
      </c>
      <c r="AR552" s="20">
        <f t="shared" si="179"/>
        <v>1</v>
      </c>
    </row>
    <row r="553" spans="1:44" x14ac:dyDescent="0.35">
      <c r="A553" t="str">
        <f t="shared" si="161"/>
        <v>CUST0552</v>
      </c>
      <c r="B553" s="2" t="s">
        <v>841</v>
      </c>
      <c r="C553" s="4">
        <v>45743</v>
      </c>
      <c r="D553" s="2" t="s">
        <v>842</v>
      </c>
      <c r="E553" t="s">
        <v>5052</v>
      </c>
      <c r="F553" s="2" t="s">
        <v>23</v>
      </c>
      <c r="G553" s="2" t="s">
        <v>46</v>
      </c>
      <c r="H553" s="2">
        <v>2</v>
      </c>
      <c r="I553" s="19">
        <v>748.5</v>
      </c>
      <c r="J553" s="2" t="s">
        <v>15</v>
      </c>
      <c r="K553" s="2" t="s">
        <v>103</v>
      </c>
      <c r="L553" s="2">
        <v>5</v>
      </c>
      <c r="M553" s="18">
        <f t="shared" si="162"/>
        <v>1497</v>
      </c>
      <c r="T553" t="str">
        <f t="shared" si="163"/>
        <v>Lost Sale</v>
      </c>
      <c r="U553" t="str">
        <f t="shared" si="164"/>
        <v>No</v>
      </c>
      <c r="V553" t="str">
        <f t="shared" si="165"/>
        <v>Yes</v>
      </c>
      <c r="X553">
        <f t="shared" si="166"/>
        <v>573</v>
      </c>
      <c r="Y553">
        <f t="shared" si="167"/>
        <v>450</v>
      </c>
      <c r="Z553" s="18">
        <f t="shared" si="168"/>
        <v>594714.6477588166</v>
      </c>
      <c r="AA553" s="18">
        <f t="shared" si="169"/>
        <v>60882.938065984097</v>
      </c>
      <c r="AB553" s="17">
        <f t="shared" si="170"/>
        <v>3.804733727810651</v>
      </c>
      <c r="AC553" s="2" t="s">
        <v>46</v>
      </c>
      <c r="AD553" s="2" t="s">
        <v>23</v>
      </c>
      <c r="AE553" t="str">
        <f t="shared" si="171"/>
        <v>Books</v>
      </c>
      <c r="AF553" t="str">
        <f t="shared" si="172"/>
        <v>Books</v>
      </c>
      <c r="AG553" t="str" cm="1">
        <f t="array" ref="AG553">INDEX(AD:AD,ROW())</f>
        <v>Books</v>
      </c>
      <c r="AH553">
        <f t="shared" si="180"/>
        <v>11</v>
      </c>
      <c r="AI553" t="str">
        <f t="shared" si="173"/>
        <v>Books</v>
      </c>
      <c r="AK553">
        <f t="shared" si="174"/>
        <v>2025</v>
      </c>
      <c r="AL553">
        <f t="shared" si="175"/>
        <v>3</v>
      </c>
      <c r="AM553">
        <f t="shared" si="176"/>
        <v>27</v>
      </c>
      <c r="AN553">
        <f t="shared" si="177"/>
        <v>5</v>
      </c>
      <c r="AO553" t="str">
        <f t="shared" si="178"/>
        <v>Weekday</v>
      </c>
      <c r="AR553" s="20">
        <f t="shared" si="179"/>
        <v>1</v>
      </c>
    </row>
    <row r="554" spans="1:44" x14ac:dyDescent="0.35">
      <c r="A554" t="str">
        <f t="shared" si="161"/>
        <v>CUST0553</v>
      </c>
      <c r="B554" s="2" t="s">
        <v>843</v>
      </c>
      <c r="C554" s="4">
        <v>45697</v>
      </c>
      <c r="D554" s="2" t="s">
        <v>273</v>
      </c>
      <c r="E554" t="s">
        <v>5049</v>
      </c>
      <c r="F554" s="2" t="s">
        <v>23</v>
      </c>
      <c r="G554" s="2" t="s">
        <v>75</v>
      </c>
      <c r="H554" s="2">
        <v>3</v>
      </c>
      <c r="I554" s="19">
        <v>678.89</v>
      </c>
      <c r="J554" s="2" t="s">
        <v>5047</v>
      </c>
      <c r="K554" s="2" t="s">
        <v>16</v>
      </c>
      <c r="L554" s="2">
        <v>5</v>
      </c>
      <c r="M554" s="18">
        <f t="shared" si="162"/>
        <v>2036.67</v>
      </c>
      <c r="T554" t="str">
        <f t="shared" si="163"/>
        <v>Completed</v>
      </c>
      <c r="U554" t="str">
        <f t="shared" si="164"/>
        <v>Yes</v>
      </c>
      <c r="V554" t="str">
        <f t="shared" si="165"/>
        <v>No</v>
      </c>
      <c r="X554">
        <f t="shared" si="166"/>
        <v>595</v>
      </c>
      <c r="Y554">
        <f t="shared" si="167"/>
        <v>444</v>
      </c>
      <c r="Z554" s="18">
        <f t="shared" si="168"/>
        <v>594714.6477588166</v>
      </c>
      <c r="AA554" s="18">
        <f t="shared" si="169"/>
        <v>60882.938065984097</v>
      </c>
      <c r="AB554" s="17">
        <f t="shared" si="170"/>
        <v>3.804733727810651</v>
      </c>
      <c r="AC554" s="2" t="s">
        <v>75</v>
      </c>
      <c r="AD554" s="2" t="s">
        <v>23</v>
      </c>
      <c r="AE554" t="str">
        <f t="shared" si="171"/>
        <v>Books</v>
      </c>
      <c r="AF554" t="str">
        <f t="shared" si="172"/>
        <v>Books</v>
      </c>
      <c r="AG554" t="str" cm="1">
        <f t="array" ref="AG554">INDEX(AD:AD,ROW())</f>
        <v>Books</v>
      </c>
      <c r="AH554">
        <f t="shared" si="180"/>
        <v>23</v>
      </c>
      <c r="AI554" t="str">
        <f t="shared" si="173"/>
        <v>Books</v>
      </c>
      <c r="AK554">
        <f t="shared" si="174"/>
        <v>2025</v>
      </c>
      <c r="AL554">
        <f t="shared" si="175"/>
        <v>2</v>
      </c>
      <c r="AM554">
        <f t="shared" si="176"/>
        <v>9</v>
      </c>
      <c r="AN554">
        <f t="shared" si="177"/>
        <v>1</v>
      </c>
      <c r="AO554" t="str">
        <f t="shared" si="178"/>
        <v>Weekend</v>
      </c>
      <c r="AR554" s="20">
        <f t="shared" si="179"/>
        <v>0</v>
      </c>
    </row>
    <row r="555" spans="1:44" x14ac:dyDescent="0.35">
      <c r="A555" t="str">
        <f t="shared" si="161"/>
        <v>CUST0554</v>
      </c>
      <c r="B555" s="2" t="s">
        <v>844</v>
      </c>
      <c r="C555" s="4">
        <v>45201</v>
      </c>
      <c r="D555" s="2" t="s">
        <v>845</v>
      </c>
      <c r="E555" t="s">
        <v>5053</v>
      </c>
      <c r="F555" s="2" t="s">
        <v>19</v>
      </c>
      <c r="G555" s="2" t="s">
        <v>128</v>
      </c>
      <c r="H555" s="2">
        <v>1</v>
      </c>
      <c r="I555" s="19">
        <v>3268.31</v>
      </c>
      <c r="J555" s="2" t="s">
        <v>20</v>
      </c>
      <c r="K555" s="2" t="s">
        <v>16</v>
      </c>
      <c r="L555" s="2">
        <v>5</v>
      </c>
      <c r="M555" s="18">
        <f t="shared" si="162"/>
        <v>3268.31</v>
      </c>
      <c r="T555" t="str">
        <f t="shared" si="163"/>
        <v>Completed</v>
      </c>
      <c r="U555" t="str">
        <f t="shared" si="164"/>
        <v>Yes</v>
      </c>
      <c r="V555" t="str">
        <f t="shared" si="165"/>
        <v>No</v>
      </c>
      <c r="X555">
        <f t="shared" si="166"/>
        <v>559</v>
      </c>
      <c r="Y555">
        <f t="shared" si="167"/>
        <v>408</v>
      </c>
      <c r="Z555" s="18">
        <f t="shared" si="168"/>
        <v>2759712.3299794244</v>
      </c>
      <c r="AA555" s="18">
        <f t="shared" si="169"/>
        <v>330643.50635802455</v>
      </c>
      <c r="AB555" s="17">
        <f t="shared" si="170"/>
        <v>3.8641711229946525</v>
      </c>
      <c r="AC555" s="2" t="s">
        <v>128</v>
      </c>
      <c r="AD555" s="2" t="s">
        <v>19</v>
      </c>
      <c r="AE555" t="str">
        <f t="shared" si="171"/>
        <v>Electronics</v>
      </c>
      <c r="AF555" t="str">
        <f t="shared" si="172"/>
        <v>Electronics</v>
      </c>
      <c r="AG555" t="str" cm="1">
        <f t="array" ref="AG555">INDEX(AD:AD,ROW())</f>
        <v>Electronics</v>
      </c>
      <c r="AH555">
        <f t="shared" si="180"/>
        <v>48</v>
      </c>
      <c r="AI555" t="str">
        <f t="shared" si="173"/>
        <v>Electronics</v>
      </c>
      <c r="AK555">
        <f t="shared" si="174"/>
        <v>2023</v>
      </c>
      <c r="AL555">
        <f t="shared" si="175"/>
        <v>10</v>
      </c>
      <c r="AM555">
        <f t="shared" si="176"/>
        <v>2</v>
      </c>
      <c r="AN555">
        <f t="shared" si="177"/>
        <v>2</v>
      </c>
      <c r="AO555" t="str">
        <f t="shared" si="178"/>
        <v>Weekday</v>
      </c>
      <c r="AR555" s="20">
        <f t="shared" si="179"/>
        <v>0</v>
      </c>
    </row>
    <row r="556" spans="1:44" x14ac:dyDescent="0.35">
      <c r="A556" t="str">
        <f t="shared" si="161"/>
        <v>CUST0555</v>
      </c>
      <c r="B556" s="2" t="s">
        <v>846</v>
      </c>
      <c r="C556" s="4">
        <v>45538</v>
      </c>
      <c r="D556" s="2" t="s">
        <v>847</v>
      </c>
      <c r="E556" t="s">
        <v>5053</v>
      </c>
      <c r="F556" s="2" t="s">
        <v>23</v>
      </c>
      <c r="G556" s="2" t="s">
        <v>46</v>
      </c>
      <c r="H556" s="2">
        <v>2</v>
      </c>
      <c r="I556" s="19">
        <v>791.83</v>
      </c>
      <c r="J556" s="2" t="s">
        <v>50</v>
      </c>
      <c r="K556" s="2" t="s">
        <v>16</v>
      </c>
      <c r="L556" s="2">
        <v>4</v>
      </c>
      <c r="M556" s="18">
        <f t="shared" si="162"/>
        <v>1583.66</v>
      </c>
      <c r="T556" t="str">
        <f t="shared" si="163"/>
        <v>Completed</v>
      </c>
      <c r="U556" t="str">
        <f t="shared" si="164"/>
        <v>Yes</v>
      </c>
      <c r="V556" t="str">
        <f t="shared" si="165"/>
        <v>No</v>
      </c>
      <c r="X556">
        <f t="shared" si="166"/>
        <v>559</v>
      </c>
      <c r="Y556">
        <f t="shared" si="167"/>
        <v>408</v>
      </c>
      <c r="Z556" s="18">
        <f t="shared" si="168"/>
        <v>594714.6477588166</v>
      </c>
      <c r="AA556" s="18">
        <f t="shared" si="169"/>
        <v>60882.938065984097</v>
      </c>
      <c r="AB556" s="17">
        <f t="shared" si="170"/>
        <v>3.804733727810651</v>
      </c>
      <c r="AC556" s="2" t="s">
        <v>46</v>
      </c>
      <c r="AD556" s="2" t="s">
        <v>23</v>
      </c>
      <c r="AE556" t="str">
        <f t="shared" si="171"/>
        <v>Books</v>
      </c>
      <c r="AF556" t="str">
        <f t="shared" si="172"/>
        <v>Books</v>
      </c>
      <c r="AG556" t="str" cm="1">
        <f t="array" ref="AG556">INDEX(AD:AD,ROW())</f>
        <v>Books</v>
      </c>
      <c r="AH556">
        <f t="shared" si="180"/>
        <v>11</v>
      </c>
      <c r="AI556" t="str">
        <f t="shared" si="173"/>
        <v>Books</v>
      </c>
      <c r="AK556">
        <f t="shared" si="174"/>
        <v>2024</v>
      </c>
      <c r="AL556">
        <f t="shared" si="175"/>
        <v>9</v>
      </c>
      <c r="AM556">
        <f t="shared" si="176"/>
        <v>3</v>
      </c>
      <c r="AN556">
        <f t="shared" si="177"/>
        <v>3</v>
      </c>
      <c r="AO556" t="str">
        <f t="shared" si="178"/>
        <v>Weekday</v>
      </c>
      <c r="AR556" s="20">
        <f t="shared" si="179"/>
        <v>0</v>
      </c>
    </row>
    <row r="557" spans="1:44" x14ac:dyDescent="0.35">
      <c r="A557" t="str">
        <f t="shared" si="161"/>
        <v>CUST0556</v>
      </c>
      <c r="B557" s="2" t="s">
        <v>848</v>
      </c>
      <c r="C557" s="4">
        <v>45051</v>
      </c>
      <c r="D557" s="2" t="s">
        <v>417</v>
      </c>
      <c r="E557" t="s">
        <v>5048</v>
      </c>
      <c r="F557" s="2" t="s">
        <v>19</v>
      </c>
      <c r="G557" s="2" t="s">
        <v>49</v>
      </c>
      <c r="H557" s="2">
        <v>1</v>
      </c>
      <c r="I557" s="19">
        <v>1348.7</v>
      </c>
      <c r="J557" s="2" t="s">
        <v>50</v>
      </c>
      <c r="K557" s="2" t="s">
        <v>16</v>
      </c>
      <c r="L557" s="2">
        <v>5</v>
      </c>
      <c r="M557" s="18">
        <f t="shared" si="162"/>
        <v>1348.7</v>
      </c>
      <c r="T557" t="str">
        <f t="shared" si="163"/>
        <v>Completed</v>
      </c>
      <c r="U557" t="str">
        <f t="shared" si="164"/>
        <v>Yes</v>
      </c>
      <c r="V557" t="str">
        <f t="shared" si="165"/>
        <v>No</v>
      </c>
      <c r="X557">
        <f t="shared" si="166"/>
        <v>590</v>
      </c>
      <c r="Y557">
        <f t="shared" si="167"/>
        <v>451</v>
      </c>
      <c r="Z557" s="18">
        <f t="shared" si="168"/>
        <v>2759712.3299794244</v>
      </c>
      <c r="AA557" s="18">
        <f t="shared" si="169"/>
        <v>330643.50635802455</v>
      </c>
      <c r="AB557" s="17">
        <f t="shared" si="170"/>
        <v>3.8641711229946525</v>
      </c>
      <c r="AC557" s="2" t="s">
        <v>49</v>
      </c>
      <c r="AD557" s="2" t="s">
        <v>19</v>
      </c>
      <c r="AE557" t="str">
        <f t="shared" si="171"/>
        <v>Electronics</v>
      </c>
      <c r="AF557" t="str">
        <f t="shared" si="172"/>
        <v>Electronics</v>
      </c>
      <c r="AG557" t="str" cm="1">
        <f t="array" ref="AG557">INDEX(AD:AD,ROW())</f>
        <v>Electronics</v>
      </c>
      <c r="AH557">
        <f t="shared" si="180"/>
        <v>12</v>
      </c>
      <c r="AI557" t="str">
        <f t="shared" si="173"/>
        <v>Electronics</v>
      </c>
      <c r="AK557">
        <f t="shared" si="174"/>
        <v>2023</v>
      </c>
      <c r="AL557">
        <f t="shared" si="175"/>
        <v>5</v>
      </c>
      <c r="AM557">
        <f t="shared" si="176"/>
        <v>5</v>
      </c>
      <c r="AN557">
        <f t="shared" si="177"/>
        <v>6</v>
      </c>
      <c r="AO557" t="str">
        <f t="shared" si="178"/>
        <v>Weekday</v>
      </c>
      <c r="AR557" s="20">
        <f t="shared" si="179"/>
        <v>0</v>
      </c>
    </row>
    <row r="558" spans="1:44" x14ac:dyDescent="0.35">
      <c r="A558" t="str">
        <f t="shared" si="161"/>
        <v>CUST0557</v>
      </c>
      <c r="B558" s="2" t="s">
        <v>849</v>
      </c>
      <c r="C558" s="4">
        <v>45742</v>
      </c>
      <c r="D558" s="2" t="s">
        <v>439</v>
      </c>
      <c r="E558" t="s">
        <v>5053</v>
      </c>
      <c r="F558" s="2" t="s">
        <v>13</v>
      </c>
      <c r="G558" s="2" t="s">
        <v>5045</v>
      </c>
      <c r="H558" s="2">
        <v>1</v>
      </c>
      <c r="I558" s="19">
        <v>1826.35</v>
      </c>
      <c r="J558" s="2" t="s">
        <v>20</v>
      </c>
      <c r="K558" s="2" t="s">
        <v>16</v>
      </c>
      <c r="L558" s="2">
        <v>4</v>
      </c>
      <c r="M558" s="18">
        <f t="shared" si="162"/>
        <v>1826.35</v>
      </c>
      <c r="T558" t="str">
        <f t="shared" si="163"/>
        <v>Completed</v>
      </c>
      <c r="U558" t="str">
        <f t="shared" si="164"/>
        <v>Yes</v>
      </c>
      <c r="V558" t="str">
        <f t="shared" si="165"/>
        <v>No</v>
      </c>
      <c r="X558">
        <f t="shared" si="166"/>
        <v>559</v>
      </c>
      <c r="Y558">
        <f t="shared" si="167"/>
        <v>408</v>
      </c>
      <c r="Z558" s="18">
        <f t="shared" si="168"/>
        <v>1463424.4009529033</v>
      </c>
      <c r="AA558" s="18">
        <f t="shared" si="169"/>
        <v>118285.78776560788</v>
      </c>
      <c r="AB558" s="17">
        <f t="shared" si="170"/>
        <v>3.8140589569160999</v>
      </c>
      <c r="AC558" s="2" t="s">
        <v>5045</v>
      </c>
      <c r="AD558" s="2" t="s">
        <v>13</v>
      </c>
      <c r="AE558" t="str">
        <f t="shared" si="171"/>
        <v>Home &amp; Kitchen</v>
      </c>
      <c r="AF558" t="str">
        <f t="shared" si="172"/>
        <v>Home &amp; Kitchen</v>
      </c>
      <c r="AG558" t="str" cm="1">
        <f t="array" ref="AG558">INDEX(AD:AD,ROW())</f>
        <v>Home &amp; Kitchen</v>
      </c>
      <c r="AH558">
        <f t="shared" si="180"/>
        <v>76</v>
      </c>
      <c r="AI558" t="str">
        <f t="shared" si="173"/>
        <v>Home &amp; Kitchen</v>
      </c>
      <c r="AK558">
        <f t="shared" si="174"/>
        <v>2025</v>
      </c>
      <c r="AL558">
        <f t="shared" si="175"/>
        <v>3</v>
      </c>
      <c r="AM558">
        <f t="shared" si="176"/>
        <v>26</v>
      </c>
      <c r="AN558">
        <f t="shared" si="177"/>
        <v>4</v>
      </c>
      <c r="AO558" t="str">
        <f t="shared" si="178"/>
        <v>Weekday</v>
      </c>
      <c r="AR558" s="20">
        <f t="shared" si="179"/>
        <v>0</v>
      </c>
    </row>
    <row r="559" spans="1:44" x14ac:dyDescent="0.35">
      <c r="A559" t="str">
        <f t="shared" si="161"/>
        <v>CUST0558</v>
      </c>
      <c r="B559" s="2" t="s">
        <v>850</v>
      </c>
      <c r="C559" s="4">
        <v>45537</v>
      </c>
      <c r="D559" s="2" t="s">
        <v>353</v>
      </c>
      <c r="E559" t="s">
        <v>5051</v>
      </c>
      <c r="F559" s="2" t="s">
        <v>19</v>
      </c>
      <c r="G559" s="2" t="s">
        <v>128</v>
      </c>
      <c r="H559" s="2">
        <v>3</v>
      </c>
      <c r="I559" s="19">
        <v>3105.37</v>
      </c>
      <c r="J559" s="2" t="s">
        <v>20</v>
      </c>
      <c r="K559" s="2" t="s">
        <v>16</v>
      </c>
      <c r="L559" s="2">
        <v>1</v>
      </c>
      <c r="M559" s="18">
        <f t="shared" si="162"/>
        <v>9316.11</v>
      </c>
      <c r="T559" t="str">
        <f t="shared" si="163"/>
        <v>Completed</v>
      </c>
      <c r="U559" t="str">
        <f t="shared" si="164"/>
        <v>Yes</v>
      </c>
      <c r="V559" t="str">
        <f t="shared" si="165"/>
        <v>No</v>
      </c>
      <c r="X559">
        <f t="shared" si="166"/>
        <v>619</v>
      </c>
      <c r="Y559">
        <f t="shared" si="167"/>
        <v>468</v>
      </c>
      <c r="Z559" s="18">
        <f t="shared" si="168"/>
        <v>2759712.3299794244</v>
      </c>
      <c r="AA559" s="18">
        <f t="shared" si="169"/>
        <v>330643.50635802455</v>
      </c>
      <c r="AB559" s="17">
        <f t="shared" si="170"/>
        <v>3.8641711229946525</v>
      </c>
      <c r="AC559" s="2" t="s">
        <v>128</v>
      </c>
      <c r="AD559" s="2" t="s">
        <v>19</v>
      </c>
      <c r="AE559" t="str">
        <f t="shared" si="171"/>
        <v>Electronics</v>
      </c>
      <c r="AF559" t="str">
        <f t="shared" si="172"/>
        <v>Electronics</v>
      </c>
      <c r="AG559" t="str" cm="1">
        <f t="array" ref="AG559">INDEX(AD:AD,ROW())</f>
        <v>Electronics</v>
      </c>
      <c r="AH559">
        <f t="shared" si="180"/>
        <v>48</v>
      </c>
      <c r="AI559" t="str">
        <f t="shared" si="173"/>
        <v>Electronics</v>
      </c>
      <c r="AK559">
        <f t="shared" si="174"/>
        <v>2024</v>
      </c>
      <c r="AL559">
        <f t="shared" si="175"/>
        <v>9</v>
      </c>
      <c r="AM559">
        <f t="shared" si="176"/>
        <v>2</v>
      </c>
      <c r="AN559">
        <f t="shared" si="177"/>
        <v>2</v>
      </c>
      <c r="AO559" t="str">
        <f t="shared" si="178"/>
        <v>Weekday</v>
      </c>
      <c r="AR559" s="20">
        <f t="shared" si="179"/>
        <v>0</v>
      </c>
    </row>
    <row r="560" spans="1:44" x14ac:dyDescent="0.35">
      <c r="A560" t="str">
        <f t="shared" si="161"/>
        <v>CUST0559</v>
      </c>
      <c r="B560" s="2" t="s">
        <v>851</v>
      </c>
      <c r="C560" s="4">
        <v>44955</v>
      </c>
      <c r="D560" s="2" t="s">
        <v>501</v>
      </c>
      <c r="E560" t="s">
        <v>5048</v>
      </c>
      <c r="F560" s="2" t="s">
        <v>19</v>
      </c>
      <c r="G560" s="2" t="s">
        <v>49</v>
      </c>
      <c r="H560" s="2">
        <v>1</v>
      </c>
      <c r="I560" s="19">
        <v>2867.06</v>
      </c>
      <c r="J560" s="2" t="s">
        <v>20</v>
      </c>
      <c r="K560" s="2" t="s">
        <v>16</v>
      </c>
      <c r="L560" s="2">
        <v>1</v>
      </c>
      <c r="M560" s="18">
        <f t="shared" si="162"/>
        <v>2867.06</v>
      </c>
      <c r="T560" t="str">
        <f t="shared" si="163"/>
        <v>Completed</v>
      </c>
      <c r="U560" t="str">
        <f t="shared" si="164"/>
        <v>Yes</v>
      </c>
      <c r="V560" t="str">
        <f t="shared" si="165"/>
        <v>No</v>
      </c>
      <c r="X560">
        <f t="shared" si="166"/>
        <v>590</v>
      </c>
      <c r="Y560">
        <f t="shared" si="167"/>
        <v>451</v>
      </c>
      <c r="Z560" s="18">
        <f t="shared" si="168"/>
        <v>2759712.3299794244</v>
      </c>
      <c r="AA560" s="18">
        <f t="shared" si="169"/>
        <v>330643.50635802455</v>
      </c>
      <c r="AB560" s="17">
        <f t="shared" si="170"/>
        <v>3.8641711229946525</v>
      </c>
      <c r="AC560" s="2" t="s">
        <v>49</v>
      </c>
      <c r="AD560" s="2" t="s">
        <v>19</v>
      </c>
      <c r="AE560" t="str">
        <f t="shared" si="171"/>
        <v>Electronics</v>
      </c>
      <c r="AF560" t="str">
        <f t="shared" si="172"/>
        <v>Electronics</v>
      </c>
      <c r="AG560" t="str" cm="1">
        <f t="array" ref="AG560">INDEX(AD:AD,ROW())</f>
        <v>Electronics</v>
      </c>
      <c r="AH560">
        <f t="shared" si="180"/>
        <v>12</v>
      </c>
      <c r="AI560" t="str">
        <f t="shared" si="173"/>
        <v>Electronics</v>
      </c>
      <c r="AK560">
        <f t="shared" si="174"/>
        <v>2023</v>
      </c>
      <c r="AL560">
        <f t="shared" si="175"/>
        <v>1</v>
      </c>
      <c r="AM560">
        <f t="shared" si="176"/>
        <v>29</v>
      </c>
      <c r="AN560">
        <f t="shared" si="177"/>
        <v>1</v>
      </c>
      <c r="AO560" t="str">
        <f t="shared" si="178"/>
        <v>Weekend</v>
      </c>
      <c r="AR560" s="20">
        <f t="shared" si="179"/>
        <v>0</v>
      </c>
    </row>
    <row r="561" spans="1:44" x14ac:dyDescent="0.35">
      <c r="A561" t="str">
        <f t="shared" si="161"/>
        <v>CUST0560</v>
      </c>
      <c r="B561" s="2" t="s">
        <v>852</v>
      </c>
      <c r="C561" s="4">
        <v>45667</v>
      </c>
      <c r="D561" s="2" t="s">
        <v>116</v>
      </c>
      <c r="E561" t="s">
        <v>5055</v>
      </c>
      <c r="F561" s="2" t="s">
        <v>23</v>
      </c>
      <c r="G561" s="2" t="s">
        <v>24</v>
      </c>
      <c r="H561" s="2">
        <v>1</v>
      </c>
      <c r="I561" s="19">
        <v>188.47</v>
      </c>
      <c r="J561" s="2" t="s">
        <v>50</v>
      </c>
      <c r="K561" s="2" t="s">
        <v>31</v>
      </c>
      <c r="L561" s="2">
        <v>3</v>
      </c>
      <c r="M561" s="18">
        <f t="shared" si="162"/>
        <v>188.47</v>
      </c>
      <c r="T561" t="str">
        <f t="shared" si="163"/>
        <v>Pending</v>
      </c>
      <c r="U561" t="str">
        <f t="shared" si="164"/>
        <v>No</v>
      </c>
      <c r="V561" t="str">
        <f t="shared" si="165"/>
        <v>Yes</v>
      </c>
      <c r="X561">
        <f t="shared" si="166"/>
        <v>567</v>
      </c>
      <c r="Y561">
        <f t="shared" si="167"/>
        <v>440</v>
      </c>
      <c r="Z561" s="18">
        <f t="shared" si="168"/>
        <v>594714.6477588166</v>
      </c>
      <c r="AA561" s="18">
        <f t="shared" si="169"/>
        <v>60882.938065984097</v>
      </c>
      <c r="AB561" s="17">
        <f t="shared" si="170"/>
        <v>3.804733727810651</v>
      </c>
      <c r="AC561" s="2" t="s">
        <v>24</v>
      </c>
      <c r="AD561" s="2" t="s">
        <v>23</v>
      </c>
      <c r="AE561" t="str">
        <f t="shared" si="171"/>
        <v>Books</v>
      </c>
      <c r="AF561" t="str">
        <f t="shared" si="172"/>
        <v>Books</v>
      </c>
      <c r="AG561" t="str" cm="1">
        <f t="array" ref="AG561">INDEX(AD:AD,ROW())</f>
        <v>Books</v>
      </c>
      <c r="AH561">
        <f t="shared" si="180"/>
        <v>4</v>
      </c>
      <c r="AI561" t="str">
        <f t="shared" si="173"/>
        <v>Books</v>
      </c>
      <c r="AK561">
        <f t="shared" si="174"/>
        <v>2025</v>
      </c>
      <c r="AL561">
        <f t="shared" si="175"/>
        <v>1</v>
      </c>
      <c r="AM561">
        <f t="shared" si="176"/>
        <v>10</v>
      </c>
      <c r="AN561">
        <f t="shared" si="177"/>
        <v>6</v>
      </c>
      <c r="AO561" t="str">
        <f t="shared" si="178"/>
        <v>Weekday</v>
      </c>
      <c r="AR561" s="20">
        <f t="shared" si="179"/>
        <v>0</v>
      </c>
    </row>
    <row r="562" spans="1:44" x14ac:dyDescent="0.35">
      <c r="A562" t="str">
        <f t="shared" si="161"/>
        <v>CUST0561</v>
      </c>
      <c r="B562" s="2" t="s">
        <v>853</v>
      </c>
      <c r="C562" s="4">
        <v>45097</v>
      </c>
      <c r="D562" s="2" t="s">
        <v>222</v>
      </c>
      <c r="E562" t="s">
        <v>5050</v>
      </c>
      <c r="F562" s="2" t="s">
        <v>29</v>
      </c>
      <c r="G562" s="2" t="s">
        <v>5043</v>
      </c>
      <c r="H562" s="2">
        <v>1</v>
      </c>
      <c r="I562" s="19">
        <v>718.29</v>
      </c>
      <c r="J562" s="2" t="s">
        <v>5046</v>
      </c>
      <c r="K562" s="2" t="s">
        <v>16</v>
      </c>
      <c r="L562" s="2">
        <v>5</v>
      </c>
      <c r="M562" s="18">
        <f t="shared" si="162"/>
        <v>718.29</v>
      </c>
      <c r="T562" t="str">
        <f t="shared" si="163"/>
        <v>Completed</v>
      </c>
      <c r="U562" t="str">
        <f t="shared" si="164"/>
        <v>No</v>
      </c>
      <c r="V562" t="str">
        <f t="shared" si="165"/>
        <v>No</v>
      </c>
      <c r="X562">
        <f t="shared" si="166"/>
        <v>589</v>
      </c>
      <c r="Y562">
        <f t="shared" si="167"/>
        <v>426</v>
      </c>
      <c r="Z562" s="18">
        <f t="shared" si="168"/>
        <v>1892867.2841657216</v>
      </c>
      <c r="AA562" s="18">
        <f t="shared" si="169"/>
        <v>199432.98236095349</v>
      </c>
      <c r="AB562" s="17">
        <f t="shared" si="170"/>
        <v>3.8949824970828471</v>
      </c>
      <c r="AC562" s="2" t="s">
        <v>5043</v>
      </c>
      <c r="AD562" s="2" t="s">
        <v>29</v>
      </c>
      <c r="AE562" t="str">
        <f t="shared" si="171"/>
        <v>Fashion</v>
      </c>
      <c r="AF562" t="str">
        <f t="shared" si="172"/>
        <v>Fashion</v>
      </c>
      <c r="AG562" t="str" cm="1">
        <f t="array" ref="AG562">INDEX(AD:AD,ROW())</f>
        <v>Fashion</v>
      </c>
      <c r="AH562">
        <f t="shared" si="180"/>
        <v>55</v>
      </c>
      <c r="AI562" t="str">
        <f t="shared" si="173"/>
        <v>Fashion</v>
      </c>
      <c r="AK562">
        <f t="shared" si="174"/>
        <v>2023</v>
      </c>
      <c r="AL562">
        <f t="shared" si="175"/>
        <v>6</v>
      </c>
      <c r="AM562">
        <f t="shared" si="176"/>
        <v>20</v>
      </c>
      <c r="AN562">
        <f t="shared" si="177"/>
        <v>3</v>
      </c>
      <c r="AO562" t="str">
        <f t="shared" si="178"/>
        <v>Weekday</v>
      </c>
      <c r="AR562" s="20">
        <f t="shared" si="179"/>
        <v>0</v>
      </c>
    </row>
    <row r="563" spans="1:44" x14ac:dyDescent="0.35">
      <c r="A563" t="str">
        <f t="shared" si="161"/>
        <v>CUST0562</v>
      </c>
      <c r="B563" s="2" t="s">
        <v>854</v>
      </c>
      <c r="C563" s="4">
        <v>45438</v>
      </c>
      <c r="D563" s="2" t="s">
        <v>70</v>
      </c>
      <c r="E563" t="s">
        <v>5055</v>
      </c>
      <c r="F563" s="2" t="s">
        <v>29</v>
      </c>
      <c r="G563" s="2" t="s">
        <v>30</v>
      </c>
      <c r="H563" s="2">
        <v>1</v>
      </c>
      <c r="I563" s="19">
        <v>1824.14</v>
      </c>
      <c r="J563" s="2" t="s">
        <v>15</v>
      </c>
      <c r="K563" s="2" t="s">
        <v>16</v>
      </c>
      <c r="L563" s="2">
        <v>4</v>
      </c>
      <c r="M563" s="18">
        <f t="shared" si="162"/>
        <v>1824.14</v>
      </c>
      <c r="T563" t="str">
        <f t="shared" si="163"/>
        <v>Completed</v>
      </c>
      <c r="U563" t="str">
        <f t="shared" si="164"/>
        <v>Yes</v>
      </c>
      <c r="V563" t="str">
        <f t="shared" si="165"/>
        <v>No</v>
      </c>
      <c r="X563">
        <f t="shared" si="166"/>
        <v>567</v>
      </c>
      <c r="Y563">
        <f t="shared" si="167"/>
        <v>440</v>
      </c>
      <c r="Z563" s="18">
        <f t="shared" si="168"/>
        <v>1892867.2841657216</v>
      </c>
      <c r="AA563" s="18">
        <f t="shared" si="169"/>
        <v>199432.98236095349</v>
      </c>
      <c r="AB563" s="17">
        <f t="shared" si="170"/>
        <v>3.8949824970828471</v>
      </c>
      <c r="AC563" s="2" t="s">
        <v>30</v>
      </c>
      <c r="AD563" s="2" t="s">
        <v>29</v>
      </c>
      <c r="AE563" t="str">
        <f t="shared" si="171"/>
        <v>Fashion</v>
      </c>
      <c r="AF563" t="str">
        <f t="shared" si="172"/>
        <v>Fashion</v>
      </c>
      <c r="AG563" t="str" cm="1">
        <f t="array" ref="AG563">INDEX(AD:AD,ROW())</f>
        <v>Fashion</v>
      </c>
      <c r="AH563">
        <f t="shared" si="180"/>
        <v>6</v>
      </c>
      <c r="AI563" t="str">
        <f t="shared" si="173"/>
        <v>Fashion</v>
      </c>
      <c r="AK563">
        <f t="shared" si="174"/>
        <v>2024</v>
      </c>
      <c r="AL563">
        <f t="shared" si="175"/>
        <v>5</v>
      </c>
      <c r="AM563">
        <f t="shared" si="176"/>
        <v>26</v>
      </c>
      <c r="AN563">
        <f t="shared" si="177"/>
        <v>1</v>
      </c>
      <c r="AO563" t="str">
        <f t="shared" si="178"/>
        <v>Weekend</v>
      </c>
      <c r="AR563" s="20">
        <f t="shared" si="179"/>
        <v>0</v>
      </c>
    </row>
    <row r="564" spans="1:44" x14ac:dyDescent="0.35">
      <c r="A564" t="str">
        <f t="shared" si="161"/>
        <v>CUST0563</v>
      </c>
      <c r="B564" s="2" t="s">
        <v>855</v>
      </c>
      <c r="C564" s="4">
        <v>45702</v>
      </c>
      <c r="D564" s="2" t="s">
        <v>856</v>
      </c>
      <c r="E564" t="s">
        <v>5051</v>
      </c>
      <c r="F564" s="2" t="s">
        <v>13</v>
      </c>
      <c r="G564" s="2" t="s">
        <v>95</v>
      </c>
      <c r="H564" s="2">
        <v>1</v>
      </c>
      <c r="I564" s="19">
        <v>631.86</v>
      </c>
      <c r="J564" s="2" t="s">
        <v>50</v>
      </c>
      <c r="K564" s="2" t="s">
        <v>16</v>
      </c>
      <c r="L564" s="2">
        <v>5</v>
      </c>
      <c r="M564" s="18">
        <f t="shared" si="162"/>
        <v>631.86</v>
      </c>
      <c r="T564" t="str">
        <f t="shared" si="163"/>
        <v>Completed</v>
      </c>
      <c r="U564" t="str">
        <f t="shared" si="164"/>
        <v>No</v>
      </c>
      <c r="V564" t="str">
        <f t="shared" si="165"/>
        <v>No</v>
      </c>
      <c r="X564">
        <f t="shared" si="166"/>
        <v>619</v>
      </c>
      <c r="Y564">
        <f t="shared" si="167"/>
        <v>468</v>
      </c>
      <c r="Z564" s="18">
        <f t="shared" si="168"/>
        <v>1463424.4009529033</v>
      </c>
      <c r="AA564" s="18">
        <f t="shared" si="169"/>
        <v>118285.78776560788</v>
      </c>
      <c r="AB564" s="17">
        <f t="shared" si="170"/>
        <v>3.8140589569160999</v>
      </c>
      <c r="AC564" s="2" t="s">
        <v>95</v>
      </c>
      <c r="AD564" s="2" t="s">
        <v>13</v>
      </c>
      <c r="AE564" t="str">
        <f t="shared" si="171"/>
        <v>Home &amp; Kitchen</v>
      </c>
      <c r="AF564" t="str">
        <f t="shared" si="172"/>
        <v>Home &amp; Kitchen</v>
      </c>
      <c r="AG564" t="str" cm="1">
        <f t="array" ref="AG564">INDEX(AD:AD,ROW())</f>
        <v>Home &amp; Kitchen</v>
      </c>
      <c r="AH564">
        <f t="shared" si="180"/>
        <v>32</v>
      </c>
      <c r="AI564" t="str">
        <f t="shared" si="173"/>
        <v>Home &amp; Kitchen</v>
      </c>
      <c r="AK564">
        <f t="shared" si="174"/>
        <v>2025</v>
      </c>
      <c r="AL564">
        <f t="shared" si="175"/>
        <v>2</v>
      </c>
      <c r="AM564">
        <f t="shared" si="176"/>
        <v>14</v>
      </c>
      <c r="AN564">
        <f t="shared" si="177"/>
        <v>6</v>
      </c>
      <c r="AO564" t="str">
        <f t="shared" si="178"/>
        <v>Weekday</v>
      </c>
      <c r="AR564" s="20">
        <f t="shared" si="179"/>
        <v>0</v>
      </c>
    </row>
    <row r="565" spans="1:44" x14ac:dyDescent="0.35">
      <c r="A565" t="str">
        <f t="shared" si="161"/>
        <v>CUST0564</v>
      </c>
      <c r="B565" s="2" t="s">
        <v>857</v>
      </c>
      <c r="C565" s="4">
        <v>45816</v>
      </c>
      <c r="D565" s="2" t="s">
        <v>858</v>
      </c>
      <c r="E565" t="s">
        <v>5052</v>
      </c>
      <c r="F565" s="2" t="s">
        <v>42</v>
      </c>
      <c r="G565" s="2" t="s">
        <v>170</v>
      </c>
      <c r="H565" s="2">
        <v>1</v>
      </c>
      <c r="I565" s="19">
        <v>930.31</v>
      </c>
      <c r="J565" s="2" t="s">
        <v>5046</v>
      </c>
      <c r="K565" s="2" t="s">
        <v>16</v>
      </c>
      <c r="L565" s="2">
        <v>3</v>
      </c>
      <c r="M565" s="18">
        <f t="shared" si="162"/>
        <v>930.31</v>
      </c>
      <c r="T565" t="str">
        <f t="shared" si="163"/>
        <v>Completed</v>
      </c>
      <c r="U565" t="str">
        <f t="shared" si="164"/>
        <v>No</v>
      </c>
      <c r="V565" t="str">
        <f t="shared" si="165"/>
        <v>No</v>
      </c>
      <c r="X565">
        <f t="shared" si="166"/>
        <v>573</v>
      </c>
      <c r="Y565">
        <f t="shared" si="167"/>
        <v>450</v>
      </c>
      <c r="Z565" s="18">
        <f t="shared" si="168"/>
        <v>1098537.4901531704</v>
      </c>
      <c r="AA565" s="18">
        <f t="shared" si="169"/>
        <v>96724.388030634553</v>
      </c>
      <c r="AB565" s="17">
        <f t="shared" si="170"/>
        <v>3.9001122334455669</v>
      </c>
      <c r="AC565" s="2" t="s">
        <v>170</v>
      </c>
      <c r="AD565" s="2" t="s">
        <v>42</v>
      </c>
      <c r="AE565" t="str">
        <f t="shared" si="171"/>
        <v>Beauty</v>
      </c>
      <c r="AF565" t="str">
        <f t="shared" si="172"/>
        <v>Beauty</v>
      </c>
      <c r="AG565" t="str" cm="1">
        <f t="array" ref="AG565">INDEX(AD:AD,ROW())</f>
        <v>Beauty</v>
      </c>
      <c r="AH565">
        <f t="shared" si="180"/>
        <v>70</v>
      </c>
      <c r="AI565" t="str">
        <f t="shared" si="173"/>
        <v>Beauty</v>
      </c>
      <c r="AK565">
        <f t="shared" si="174"/>
        <v>2025</v>
      </c>
      <c r="AL565">
        <f t="shared" si="175"/>
        <v>6</v>
      </c>
      <c r="AM565">
        <f t="shared" si="176"/>
        <v>8</v>
      </c>
      <c r="AN565">
        <f t="shared" si="177"/>
        <v>1</v>
      </c>
      <c r="AO565" t="str">
        <f t="shared" si="178"/>
        <v>Weekend</v>
      </c>
      <c r="AR565" s="20">
        <f t="shared" si="179"/>
        <v>0</v>
      </c>
    </row>
    <row r="566" spans="1:44" x14ac:dyDescent="0.35">
      <c r="A566" t="str">
        <f t="shared" si="161"/>
        <v>CUST0565</v>
      </c>
      <c r="B566" s="2" t="s">
        <v>859</v>
      </c>
      <c r="C566" s="4">
        <v>45836</v>
      </c>
      <c r="D566" s="2" t="s">
        <v>232</v>
      </c>
      <c r="E566" t="s">
        <v>5050</v>
      </c>
      <c r="F566" s="2" t="s">
        <v>13</v>
      </c>
      <c r="G566" s="2" t="s">
        <v>14</v>
      </c>
      <c r="H566" s="2">
        <v>2</v>
      </c>
      <c r="I566" s="19">
        <v>1078.48</v>
      </c>
      <c r="J566" s="2" t="s">
        <v>20</v>
      </c>
      <c r="K566" s="2" t="s">
        <v>16</v>
      </c>
      <c r="L566" s="2">
        <v>3</v>
      </c>
      <c r="M566" s="18">
        <f t="shared" si="162"/>
        <v>2156.96</v>
      </c>
      <c r="T566" t="str">
        <f t="shared" si="163"/>
        <v>Completed</v>
      </c>
      <c r="U566" t="str">
        <f t="shared" si="164"/>
        <v>Yes</v>
      </c>
      <c r="V566" t="str">
        <f t="shared" si="165"/>
        <v>No</v>
      </c>
      <c r="X566">
        <f t="shared" si="166"/>
        <v>589</v>
      </c>
      <c r="Y566">
        <f t="shared" si="167"/>
        <v>426</v>
      </c>
      <c r="Z566" s="18">
        <f t="shared" si="168"/>
        <v>1463424.4009529033</v>
      </c>
      <c r="AA566" s="18">
        <f t="shared" si="169"/>
        <v>118285.78776560788</v>
      </c>
      <c r="AB566" s="17">
        <f t="shared" si="170"/>
        <v>3.8140589569160999</v>
      </c>
      <c r="AC566" s="2" t="s">
        <v>14</v>
      </c>
      <c r="AD566" s="2" t="s">
        <v>13</v>
      </c>
      <c r="AE566" t="str">
        <f t="shared" si="171"/>
        <v>Home &amp; Kitchen</v>
      </c>
      <c r="AF566" t="str">
        <f t="shared" si="172"/>
        <v>Home &amp; Kitchen</v>
      </c>
      <c r="AG566" t="str" cm="1">
        <f t="array" ref="AG566">INDEX(AD:AD,ROW())</f>
        <v>Home &amp; Kitchen</v>
      </c>
      <c r="AH566">
        <f t="shared" si="180"/>
        <v>2</v>
      </c>
      <c r="AI566" t="str">
        <f t="shared" si="173"/>
        <v>Home &amp; Kitchen</v>
      </c>
      <c r="AK566">
        <f t="shared" si="174"/>
        <v>2025</v>
      </c>
      <c r="AL566">
        <f t="shared" si="175"/>
        <v>6</v>
      </c>
      <c r="AM566">
        <f t="shared" si="176"/>
        <v>28</v>
      </c>
      <c r="AN566">
        <f t="shared" si="177"/>
        <v>7</v>
      </c>
      <c r="AO566" t="str">
        <f t="shared" si="178"/>
        <v>Weekend</v>
      </c>
      <c r="AR566" s="20">
        <f t="shared" si="179"/>
        <v>0</v>
      </c>
    </row>
    <row r="567" spans="1:44" x14ac:dyDescent="0.35">
      <c r="A567" t="str">
        <f t="shared" si="161"/>
        <v>CUST0566</v>
      </c>
      <c r="B567" s="2" t="s">
        <v>860</v>
      </c>
      <c r="C567" s="4">
        <v>45385</v>
      </c>
      <c r="D567" s="2" t="s">
        <v>148</v>
      </c>
      <c r="E567" t="s">
        <v>5049</v>
      </c>
      <c r="F567" s="2" t="s">
        <v>29</v>
      </c>
      <c r="G567" s="2" t="s">
        <v>138</v>
      </c>
      <c r="H567" s="2">
        <v>1</v>
      </c>
      <c r="I567" s="19">
        <v>769.78</v>
      </c>
      <c r="J567" s="2" t="s">
        <v>5047</v>
      </c>
      <c r="K567" s="2" t="s">
        <v>16</v>
      </c>
      <c r="L567" s="2">
        <v>5</v>
      </c>
      <c r="M567" s="18">
        <f t="shared" si="162"/>
        <v>769.78</v>
      </c>
      <c r="T567" t="str">
        <f t="shared" si="163"/>
        <v>Completed</v>
      </c>
      <c r="U567" t="str">
        <f t="shared" si="164"/>
        <v>No</v>
      </c>
      <c r="V567" t="str">
        <f t="shared" si="165"/>
        <v>No</v>
      </c>
      <c r="X567">
        <f t="shared" si="166"/>
        <v>595</v>
      </c>
      <c r="Y567">
        <f t="shared" si="167"/>
        <v>444</v>
      </c>
      <c r="Z567" s="18">
        <f t="shared" si="168"/>
        <v>1892867.2841657216</v>
      </c>
      <c r="AA567" s="18">
        <f t="shared" si="169"/>
        <v>199432.98236095349</v>
      </c>
      <c r="AB567" s="17">
        <f t="shared" si="170"/>
        <v>3.8949824970828471</v>
      </c>
      <c r="AC567" s="2" t="s">
        <v>138</v>
      </c>
      <c r="AD567" s="2" t="s">
        <v>29</v>
      </c>
      <c r="AE567" t="str">
        <f t="shared" si="171"/>
        <v>Fashion</v>
      </c>
      <c r="AF567" t="str">
        <f t="shared" si="172"/>
        <v>Fashion</v>
      </c>
      <c r="AG567" t="str" cm="1">
        <f t="array" ref="AG567">INDEX(AD:AD,ROW())</f>
        <v>Fashion</v>
      </c>
      <c r="AH567">
        <f t="shared" si="180"/>
        <v>53</v>
      </c>
      <c r="AI567" t="str">
        <f t="shared" si="173"/>
        <v>Fashion</v>
      </c>
      <c r="AK567">
        <f t="shared" si="174"/>
        <v>2024</v>
      </c>
      <c r="AL567">
        <f t="shared" si="175"/>
        <v>4</v>
      </c>
      <c r="AM567">
        <f t="shared" si="176"/>
        <v>3</v>
      </c>
      <c r="AN567">
        <f t="shared" si="177"/>
        <v>4</v>
      </c>
      <c r="AO567" t="str">
        <f t="shared" si="178"/>
        <v>Weekday</v>
      </c>
      <c r="AR567" s="20">
        <f t="shared" si="179"/>
        <v>0</v>
      </c>
    </row>
    <row r="568" spans="1:44" x14ac:dyDescent="0.35">
      <c r="A568" t="str">
        <f t="shared" si="161"/>
        <v>CUST0567</v>
      </c>
      <c r="B568" s="2" t="s">
        <v>861</v>
      </c>
      <c r="C568" s="4">
        <v>45134</v>
      </c>
      <c r="D568" s="2" t="s">
        <v>658</v>
      </c>
      <c r="E568" t="s">
        <v>5053</v>
      </c>
      <c r="F568" s="2" t="s">
        <v>19</v>
      </c>
      <c r="G568" s="2" t="s">
        <v>60</v>
      </c>
      <c r="H568" s="2">
        <v>2</v>
      </c>
      <c r="I568" s="19">
        <v>1101.21</v>
      </c>
      <c r="J568" s="2" t="s">
        <v>20</v>
      </c>
      <c r="K568" s="2" t="s">
        <v>16</v>
      </c>
      <c r="L568" s="2">
        <v>4</v>
      </c>
      <c r="M568" s="18">
        <f t="shared" si="162"/>
        <v>2202.42</v>
      </c>
      <c r="T568" t="str">
        <f t="shared" si="163"/>
        <v>Completed</v>
      </c>
      <c r="U568" t="str">
        <f t="shared" si="164"/>
        <v>Yes</v>
      </c>
      <c r="V568" t="str">
        <f t="shared" si="165"/>
        <v>No</v>
      </c>
      <c r="X568">
        <f t="shared" si="166"/>
        <v>559</v>
      </c>
      <c r="Y568">
        <f t="shared" si="167"/>
        <v>408</v>
      </c>
      <c r="Z568" s="18">
        <f t="shared" si="168"/>
        <v>2759712.3299794244</v>
      </c>
      <c r="AA568" s="18">
        <f t="shared" si="169"/>
        <v>330643.50635802455</v>
      </c>
      <c r="AB568" s="17">
        <f t="shared" si="170"/>
        <v>3.8641711229946525</v>
      </c>
      <c r="AC568" s="2" t="s">
        <v>60</v>
      </c>
      <c r="AD568" s="2" t="s">
        <v>19</v>
      </c>
      <c r="AE568" t="str">
        <f t="shared" si="171"/>
        <v>Electronics</v>
      </c>
      <c r="AF568" t="str">
        <f t="shared" si="172"/>
        <v>Electronics</v>
      </c>
      <c r="AG568" t="str" cm="1">
        <f t="array" ref="AG568">INDEX(AD:AD,ROW())</f>
        <v>Electronics</v>
      </c>
      <c r="AH568">
        <f t="shared" si="180"/>
        <v>17</v>
      </c>
      <c r="AI568" t="str">
        <f t="shared" si="173"/>
        <v>Electronics</v>
      </c>
      <c r="AK568">
        <f t="shared" si="174"/>
        <v>2023</v>
      </c>
      <c r="AL568">
        <f t="shared" si="175"/>
        <v>7</v>
      </c>
      <c r="AM568">
        <f t="shared" si="176"/>
        <v>27</v>
      </c>
      <c r="AN568">
        <f t="shared" si="177"/>
        <v>5</v>
      </c>
      <c r="AO568" t="str">
        <f t="shared" si="178"/>
        <v>Weekday</v>
      </c>
      <c r="AR568" s="20">
        <f t="shared" si="179"/>
        <v>0</v>
      </c>
    </row>
    <row r="569" spans="1:44" x14ac:dyDescent="0.35">
      <c r="A569" t="str">
        <f t="shared" si="161"/>
        <v>CUST0568</v>
      </c>
      <c r="B569" s="2" t="s">
        <v>862</v>
      </c>
      <c r="C569" s="4">
        <v>44955</v>
      </c>
      <c r="D569" s="2" t="s">
        <v>120</v>
      </c>
      <c r="E569" t="s">
        <v>5054</v>
      </c>
      <c r="F569" s="2" t="s">
        <v>19</v>
      </c>
      <c r="G569" s="2" t="s">
        <v>60</v>
      </c>
      <c r="H569" s="2">
        <v>1</v>
      </c>
      <c r="I569" s="19">
        <v>3469.72</v>
      </c>
      <c r="J569" s="2" t="s">
        <v>5046</v>
      </c>
      <c r="K569" s="2" t="s">
        <v>16</v>
      </c>
      <c r="L569" s="2">
        <v>4</v>
      </c>
      <c r="M569" s="18">
        <f t="shared" si="162"/>
        <v>3469.72</v>
      </c>
      <c r="T569" t="str">
        <f t="shared" si="163"/>
        <v>Completed</v>
      </c>
      <c r="U569" t="str">
        <f t="shared" si="164"/>
        <v>Yes</v>
      </c>
      <c r="V569" t="str">
        <f t="shared" si="165"/>
        <v>No</v>
      </c>
      <c r="X569">
        <f t="shared" si="166"/>
        <v>558</v>
      </c>
      <c r="Y569">
        <f t="shared" si="167"/>
        <v>430</v>
      </c>
      <c r="Z569" s="18">
        <f t="shared" si="168"/>
        <v>2759712.3299794244</v>
      </c>
      <c r="AA569" s="18">
        <f t="shared" si="169"/>
        <v>330643.50635802455</v>
      </c>
      <c r="AB569" s="17">
        <f t="shared" si="170"/>
        <v>3.8641711229946525</v>
      </c>
      <c r="AC569" s="2" t="s">
        <v>60</v>
      </c>
      <c r="AD569" s="2" t="s">
        <v>19</v>
      </c>
      <c r="AE569" t="str">
        <f t="shared" si="171"/>
        <v>Electronics</v>
      </c>
      <c r="AF569" t="str">
        <f t="shared" si="172"/>
        <v>Electronics</v>
      </c>
      <c r="AG569" t="str" cm="1">
        <f t="array" ref="AG569">INDEX(AD:AD,ROW())</f>
        <v>Electronics</v>
      </c>
      <c r="AH569">
        <f t="shared" si="180"/>
        <v>17</v>
      </c>
      <c r="AI569" t="str">
        <f t="shared" si="173"/>
        <v>Electronics</v>
      </c>
      <c r="AK569">
        <f t="shared" si="174"/>
        <v>2023</v>
      </c>
      <c r="AL569">
        <f t="shared" si="175"/>
        <v>1</v>
      </c>
      <c r="AM569">
        <f t="shared" si="176"/>
        <v>29</v>
      </c>
      <c r="AN569">
        <f t="shared" si="177"/>
        <v>1</v>
      </c>
      <c r="AO569" t="str">
        <f t="shared" si="178"/>
        <v>Weekend</v>
      </c>
      <c r="AR569" s="20">
        <f t="shared" si="179"/>
        <v>0</v>
      </c>
    </row>
    <row r="570" spans="1:44" x14ac:dyDescent="0.35">
      <c r="A570" t="str">
        <f t="shared" si="161"/>
        <v>CUST0569</v>
      </c>
      <c r="B570" s="2" t="s">
        <v>863</v>
      </c>
      <c r="C570" s="4">
        <v>45225</v>
      </c>
      <c r="D570" s="2" t="s">
        <v>228</v>
      </c>
      <c r="E570" t="s">
        <v>5050</v>
      </c>
      <c r="F570" s="2" t="s">
        <v>19</v>
      </c>
      <c r="G570" s="2" t="s">
        <v>5040</v>
      </c>
      <c r="H570" s="2">
        <v>1</v>
      </c>
      <c r="I570" s="19">
        <v>1864.92</v>
      </c>
      <c r="J570" s="2" t="s">
        <v>20</v>
      </c>
      <c r="K570" s="2" t="s">
        <v>31</v>
      </c>
      <c r="L570" s="2">
        <v>4</v>
      </c>
      <c r="M570" s="18">
        <f t="shared" si="162"/>
        <v>1864.92</v>
      </c>
      <c r="T570" t="str">
        <f t="shared" si="163"/>
        <v>Pending</v>
      </c>
      <c r="U570" t="str">
        <f t="shared" si="164"/>
        <v>No</v>
      </c>
      <c r="V570" t="str">
        <f t="shared" si="165"/>
        <v>Yes</v>
      </c>
      <c r="X570">
        <f t="shared" si="166"/>
        <v>589</v>
      </c>
      <c r="Y570">
        <f t="shared" si="167"/>
        <v>426</v>
      </c>
      <c r="Z570" s="18">
        <f t="shared" si="168"/>
        <v>2759712.3299794244</v>
      </c>
      <c r="AA570" s="18">
        <f t="shared" si="169"/>
        <v>330643.50635802455</v>
      </c>
      <c r="AB570" s="17">
        <f t="shared" si="170"/>
        <v>3.8641711229946525</v>
      </c>
      <c r="AC570" s="2" t="s">
        <v>5040</v>
      </c>
      <c r="AD570" s="2" t="s">
        <v>19</v>
      </c>
      <c r="AE570" t="str">
        <f t="shared" si="171"/>
        <v>Electronics</v>
      </c>
      <c r="AF570" t="str">
        <f t="shared" si="172"/>
        <v>Electronics</v>
      </c>
      <c r="AG570" t="str" cm="1">
        <f t="array" ref="AG570">INDEX(AD:AD,ROW())</f>
        <v>Electronics</v>
      </c>
      <c r="AH570">
        <f t="shared" si="180"/>
        <v>13</v>
      </c>
      <c r="AI570" t="str">
        <f t="shared" si="173"/>
        <v>Electronics</v>
      </c>
      <c r="AK570">
        <f t="shared" si="174"/>
        <v>2023</v>
      </c>
      <c r="AL570">
        <f t="shared" si="175"/>
        <v>10</v>
      </c>
      <c r="AM570">
        <f t="shared" si="176"/>
        <v>26</v>
      </c>
      <c r="AN570">
        <f t="shared" si="177"/>
        <v>5</v>
      </c>
      <c r="AO570" t="str">
        <f t="shared" si="178"/>
        <v>Weekday</v>
      </c>
      <c r="AR570" s="20">
        <f t="shared" si="179"/>
        <v>0</v>
      </c>
    </row>
    <row r="571" spans="1:44" x14ac:dyDescent="0.35">
      <c r="A571" t="str">
        <f t="shared" si="161"/>
        <v>CUST0570</v>
      </c>
      <c r="B571" s="2" t="s">
        <v>864</v>
      </c>
      <c r="C571" s="4">
        <v>45048</v>
      </c>
      <c r="D571" s="2" t="s">
        <v>178</v>
      </c>
      <c r="E571" t="s">
        <v>5052</v>
      </c>
      <c r="F571" s="2" t="s">
        <v>13</v>
      </c>
      <c r="G571" s="2" t="s">
        <v>34</v>
      </c>
      <c r="H571" s="2">
        <v>2</v>
      </c>
      <c r="I571" s="19">
        <v>879.31</v>
      </c>
      <c r="J571" s="2" t="s">
        <v>5047</v>
      </c>
      <c r="K571" s="2" t="s">
        <v>16</v>
      </c>
      <c r="L571" s="2">
        <v>5</v>
      </c>
      <c r="M571" s="18">
        <f t="shared" si="162"/>
        <v>1758.62</v>
      </c>
      <c r="T571" t="str">
        <f t="shared" si="163"/>
        <v>Completed</v>
      </c>
      <c r="U571" t="str">
        <f t="shared" si="164"/>
        <v>Yes</v>
      </c>
      <c r="V571" t="str">
        <f t="shared" si="165"/>
        <v>No</v>
      </c>
      <c r="X571">
        <f t="shared" si="166"/>
        <v>573</v>
      </c>
      <c r="Y571">
        <f t="shared" si="167"/>
        <v>450</v>
      </c>
      <c r="Z571" s="18">
        <f t="shared" si="168"/>
        <v>1463424.4009529033</v>
      </c>
      <c r="AA571" s="18">
        <f t="shared" si="169"/>
        <v>118285.78776560788</v>
      </c>
      <c r="AB571" s="17">
        <f t="shared" si="170"/>
        <v>3.8140589569160999</v>
      </c>
      <c r="AC571" s="2" t="s">
        <v>34</v>
      </c>
      <c r="AD571" s="2" t="s">
        <v>13</v>
      </c>
      <c r="AE571" t="str">
        <f t="shared" si="171"/>
        <v>Home &amp; Kitchen</v>
      </c>
      <c r="AF571" t="str">
        <f t="shared" si="172"/>
        <v>Home &amp; Kitchen</v>
      </c>
      <c r="AG571" t="str" cm="1">
        <f t="array" ref="AG571">INDEX(AD:AD,ROW())</f>
        <v>Home &amp; Kitchen</v>
      </c>
      <c r="AH571">
        <f t="shared" si="180"/>
        <v>7</v>
      </c>
      <c r="AI571" t="str">
        <f t="shared" si="173"/>
        <v>Home &amp; Kitchen</v>
      </c>
      <c r="AK571">
        <f t="shared" si="174"/>
        <v>2023</v>
      </c>
      <c r="AL571">
        <f t="shared" si="175"/>
        <v>5</v>
      </c>
      <c r="AM571">
        <f t="shared" si="176"/>
        <v>2</v>
      </c>
      <c r="AN571">
        <f t="shared" si="177"/>
        <v>3</v>
      </c>
      <c r="AO571" t="str">
        <f t="shared" si="178"/>
        <v>Weekday</v>
      </c>
      <c r="AR571" s="20">
        <f t="shared" si="179"/>
        <v>0</v>
      </c>
    </row>
    <row r="572" spans="1:44" x14ac:dyDescent="0.35">
      <c r="A572" t="str">
        <f t="shared" si="161"/>
        <v>CUST0571</v>
      </c>
      <c r="B572" s="2" t="s">
        <v>865</v>
      </c>
      <c r="C572" s="4">
        <v>45081</v>
      </c>
      <c r="D572" s="2" t="s">
        <v>302</v>
      </c>
      <c r="E572" t="s">
        <v>5055</v>
      </c>
      <c r="F572" s="2" t="s">
        <v>13</v>
      </c>
      <c r="G572" s="2" t="s">
        <v>14</v>
      </c>
      <c r="H572" s="2">
        <v>1</v>
      </c>
      <c r="I572" s="19">
        <v>1136.6600000000001</v>
      </c>
      <c r="J572" s="2" t="s">
        <v>20</v>
      </c>
      <c r="K572" s="2" t="s">
        <v>16</v>
      </c>
      <c r="L572" s="2">
        <v>3</v>
      </c>
      <c r="M572" s="18">
        <f t="shared" si="162"/>
        <v>1136.6600000000001</v>
      </c>
      <c r="T572" t="str">
        <f t="shared" si="163"/>
        <v>Completed</v>
      </c>
      <c r="U572" t="str">
        <f t="shared" si="164"/>
        <v>Yes</v>
      </c>
      <c r="V572" t="str">
        <f t="shared" si="165"/>
        <v>No</v>
      </c>
      <c r="X572">
        <f t="shared" si="166"/>
        <v>567</v>
      </c>
      <c r="Y572">
        <f t="shared" si="167"/>
        <v>440</v>
      </c>
      <c r="Z572" s="18">
        <f t="shared" si="168"/>
        <v>1463424.4009529033</v>
      </c>
      <c r="AA572" s="18">
        <f t="shared" si="169"/>
        <v>118285.78776560788</v>
      </c>
      <c r="AB572" s="17">
        <f t="shared" si="170"/>
        <v>3.8140589569160999</v>
      </c>
      <c r="AC572" s="2" t="s">
        <v>14</v>
      </c>
      <c r="AD572" s="2" t="s">
        <v>13</v>
      </c>
      <c r="AE572" t="str">
        <f t="shared" si="171"/>
        <v>Home &amp; Kitchen</v>
      </c>
      <c r="AF572" t="str">
        <f t="shared" si="172"/>
        <v>Home &amp; Kitchen</v>
      </c>
      <c r="AG572" t="str" cm="1">
        <f t="array" ref="AG572">INDEX(AD:AD,ROW())</f>
        <v>Home &amp; Kitchen</v>
      </c>
      <c r="AH572">
        <f t="shared" si="180"/>
        <v>2</v>
      </c>
      <c r="AI572" t="str">
        <f t="shared" si="173"/>
        <v>Home &amp; Kitchen</v>
      </c>
      <c r="AK572">
        <f t="shared" si="174"/>
        <v>2023</v>
      </c>
      <c r="AL572">
        <f t="shared" si="175"/>
        <v>6</v>
      </c>
      <c r="AM572">
        <f t="shared" si="176"/>
        <v>4</v>
      </c>
      <c r="AN572">
        <f t="shared" si="177"/>
        <v>1</v>
      </c>
      <c r="AO572" t="str">
        <f t="shared" si="178"/>
        <v>Weekend</v>
      </c>
      <c r="AR572" s="20">
        <f t="shared" si="179"/>
        <v>0</v>
      </c>
    </row>
    <row r="573" spans="1:44" x14ac:dyDescent="0.35">
      <c r="A573" t="str">
        <f t="shared" si="161"/>
        <v>CUST0572</v>
      </c>
      <c r="B573" s="2" t="s">
        <v>866</v>
      </c>
      <c r="C573" s="4">
        <v>44963</v>
      </c>
      <c r="D573" s="2" t="s">
        <v>125</v>
      </c>
      <c r="E573" t="s">
        <v>5053</v>
      </c>
      <c r="F573" s="2" t="s">
        <v>19</v>
      </c>
      <c r="G573" s="2" t="s">
        <v>60</v>
      </c>
      <c r="H573" s="2">
        <v>1</v>
      </c>
      <c r="I573" s="19">
        <v>2046.58</v>
      </c>
      <c r="J573" s="2" t="s">
        <v>50</v>
      </c>
      <c r="K573" s="2" t="s">
        <v>16</v>
      </c>
      <c r="L573" s="2">
        <v>3</v>
      </c>
      <c r="M573" s="18">
        <f t="shared" si="162"/>
        <v>2046.58</v>
      </c>
      <c r="T573" t="str">
        <f t="shared" si="163"/>
        <v>Completed</v>
      </c>
      <c r="U573" t="str">
        <f t="shared" si="164"/>
        <v>Yes</v>
      </c>
      <c r="V573" t="str">
        <f t="shared" si="165"/>
        <v>No</v>
      </c>
      <c r="X573">
        <f t="shared" si="166"/>
        <v>559</v>
      </c>
      <c r="Y573">
        <f t="shared" si="167"/>
        <v>408</v>
      </c>
      <c r="Z573" s="18">
        <f t="shared" si="168"/>
        <v>2759712.3299794244</v>
      </c>
      <c r="AA573" s="18">
        <f t="shared" si="169"/>
        <v>330643.50635802455</v>
      </c>
      <c r="AB573" s="17">
        <f t="shared" si="170"/>
        <v>3.8641711229946525</v>
      </c>
      <c r="AC573" s="2" t="s">
        <v>60</v>
      </c>
      <c r="AD573" s="2" t="s">
        <v>19</v>
      </c>
      <c r="AE573" t="str">
        <f t="shared" si="171"/>
        <v>Electronics</v>
      </c>
      <c r="AF573" t="str">
        <f t="shared" si="172"/>
        <v>Electronics</v>
      </c>
      <c r="AG573" t="str" cm="1">
        <f t="array" ref="AG573">INDEX(AD:AD,ROW())</f>
        <v>Electronics</v>
      </c>
      <c r="AH573">
        <f t="shared" si="180"/>
        <v>17</v>
      </c>
      <c r="AI573" t="str">
        <f t="shared" si="173"/>
        <v>Electronics</v>
      </c>
      <c r="AK573">
        <f t="shared" si="174"/>
        <v>2023</v>
      </c>
      <c r="AL573">
        <f t="shared" si="175"/>
        <v>2</v>
      </c>
      <c r="AM573">
        <f t="shared" si="176"/>
        <v>6</v>
      </c>
      <c r="AN573">
        <f t="shared" si="177"/>
        <v>2</v>
      </c>
      <c r="AO573" t="str">
        <f t="shared" si="178"/>
        <v>Weekday</v>
      </c>
      <c r="AR573" s="20">
        <f t="shared" si="179"/>
        <v>0</v>
      </c>
    </row>
    <row r="574" spans="1:44" x14ac:dyDescent="0.35">
      <c r="A574" t="str">
        <f t="shared" si="161"/>
        <v>CUST0573</v>
      </c>
      <c r="B574" s="2" t="s">
        <v>867</v>
      </c>
      <c r="C574" s="4">
        <v>45656</v>
      </c>
      <c r="D574" s="2" t="s">
        <v>164</v>
      </c>
      <c r="E574" t="s">
        <v>5048</v>
      </c>
      <c r="F574" s="2" t="s">
        <v>23</v>
      </c>
      <c r="G574" s="2" t="s">
        <v>68</v>
      </c>
      <c r="H574" s="2">
        <v>1</v>
      </c>
      <c r="I574" s="19">
        <v>450.26903299203627</v>
      </c>
      <c r="J574" s="2" t="s">
        <v>50</v>
      </c>
      <c r="K574" s="2" t="s">
        <v>16</v>
      </c>
      <c r="L574" s="2">
        <v>5</v>
      </c>
      <c r="M574" s="18">
        <f t="shared" si="162"/>
        <v>450.26903299203627</v>
      </c>
      <c r="T574" t="str">
        <f t="shared" si="163"/>
        <v>Completed</v>
      </c>
      <c r="U574" t="str">
        <f t="shared" si="164"/>
        <v>No</v>
      </c>
      <c r="V574" t="str">
        <f t="shared" si="165"/>
        <v>No</v>
      </c>
      <c r="X574">
        <f t="shared" si="166"/>
        <v>590</v>
      </c>
      <c r="Y574">
        <f t="shared" si="167"/>
        <v>451</v>
      </c>
      <c r="Z574" s="18">
        <f t="shared" si="168"/>
        <v>594714.6477588166</v>
      </c>
      <c r="AA574" s="18">
        <f t="shared" si="169"/>
        <v>60882.938065984097</v>
      </c>
      <c r="AB574" s="17">
        <f t="shared" si="170"/>
        <v>3.804733727810651</v>
      </c>
      <c r="AC574" s="2" t="s">
        <v>68</v>
      </c>
      <c r="AD574" s="2" t="s">
        <v>23</v>
      </c>
      <c r="AE574" t="str">
        <f t="shared" si="171"/>
        <v>Books</v>
      </c>
      <c r="AF574" t="str">
        <f t="shared" si="172"/>
        <v>Books</v>
      </c>
      <c r="AG574" t="str" cm="1">
        <f t="array" ref="AG574">INDEX(AD:AD,ROW())</f>
        <v>Books</v>
      </c>
      <c r="AH574">
        <f t="shared" si="180"/>
        <v>20</v>
      </c>
      <c r="AI574" t="str">
        <f t="shared" si="173"/>
        <v>Books</v>
      </c>
      <c r="AK574">
        <f t="shared" si="174"/>
        <v>2024</v>
      </c>
      <c r="AL574">
        <f t="shared" si="175"/>
        <v>12</v>
      </c>
      <c r="AM574">
        <f t="shared" si="176"/>
        <v>30</v>
      </c>
      <c r="AN574">
        <f t="shared" si="177"/>
        <v>2</v>
      </c>
      <c r="AO574" t="str">
        <f t="shared" si="178"/>
        <v>Weekday</v>
      </c>
      <c r="AR574" s="20">
        <f t="shared" si="179"/>
        <v>0</v>
      </c>
    </row>
    <row r="575" spans="1:44" x14ac:dyDescent="0.35">
      <c r="A575" t="str">
        <f t="shared" si="161"/>
        <v>CUST0574</v>
      </c>
      <c r="B575" s="2" t="s">
        <v>868</v>
      </c>
      <c r="C575" s="4">
        <v>44992</v>
      </c>
      <c r="D575" s="2" t="s">
        <v>799</v>
      </c>
      <c r="E575" t="s">
        <v>5053</v>
      </c>
      <c r="F575" s="2" t="s">
        <v>29</v>
      </c>
      <c r="G575" s="2" t="s">
        <v>5041</v>
      </c>
      <c r="H575" s="2">
        <v>1</v>
      </c>
      <c r="I575" s="19">
        <v>1301.0999999999999</v>
      </c>
      <c r="J575" s="2" t="s">
        <v>5046</v>
      </c>
      <c r="K575" s="2" t="s">
        <v>16</v>
      </c>
      <c r="L575" s="31"/>
      <c r="M575" s="18">
        <f t="shared" si="162"/>
        <v>1301.0999999999999</v>
      </c>
      <c r="T575" t="str">
        <f t="shared" si="163"/>
        <v>Completed</v>
      </c>
      <c r="U575" t="str">
        <f t="shared" si="164"/>
        <v>Yes</v>
      </c>
      <c r="V575" t="str">
        <f t="shared" si="165"/>
        <v>No</v>
      </c>
      <c r="X575">
        <f t="shared" si="166"/>
        <v>559</v>
      </c>
      <c r="Y575">
        <f t="shared" si="167"/>
        <v>408</v>
      </c>
      <c r="Z575" s="18">
        <f t="shared" si="168"/>
        <v>1892867.2841657216</v>
      </c>
      <c r="AA575" s="18">
        <f t="shared" si="169"/>
        <v>199432.98236095349</v>
      </c>
      <c r="AB575" s="17">
        <f t="shared" si="170"/>
        <v>3.8949824970828471</v>
      </c>
      <c r="AC575" s="2" t="s">
        <v>5041</v>
      </c>
      <c r="AD575" s="2" t="s">
        <v>29</v>
      </c>
      <c r="AE575" t="str">
        <f t="shared" si="171"/>
        <v>Fashion</v>
      </c>
      <c r="AF575" t="str">
        <f t="shared" si="172"/>
        <v>Fashion</v>
      </c>
      <c r="AG575" t="str" cm="1">
        <f t="array" ref="AG575">INDEX(AD:AD,ROW())</f>
        <v>Fashion</v>
      </c>
      <c r="AH575">
        <f t="shared" si="180"/>
        <v>15</v>
      </c>
      <c r="AI575" t="str">
        <f t="shared" si="173"/>
        <v>Fashion</v>
      </c>
      <c r="AK575">
        <f t="shared" si="174"/>
        <v>2023</v>
      </c>
      <c r="AL575">
        <f t="shared" si="175"/>
        <v>3</v>
      </c>
      <c r="AM575">
        <f t="shared" si="176"/>
        <v>7</v>
      </c>
      <c r="AN575">
        <f t="shared" si="177"/>
        <v>3</v>
      </c>
      <c r="AO575" t="str">
        <f t="shared" si="178"/>
        <v>Weekday</v>
      </c>
      <c r="AR575" s="20">
        <f t="shared" si="179"/>
        <v>0</v>
      </c>
    </row>
    <row r="576" spans="1:44" x14ac:dyDescent="0.35">
      <c r="A576" t="str">
        <f t="shared" si="161"/>
        <v>CUST0575</v>
      </c>
      <c r="B576" s="2" t="s">
        <v>869</v>
      </c>
      <c r="C576" s="4">
        <v>45425</v>
      </c>
      <c r="D576" s="2" t="s">
        <v>677</v>
      </c>
      <c r="E576" t="s">
        <v>5051</v>
      </c>
      <c r="F576" s="2" t="s">
        <v>19</v>
      </c>
      <c r="G576" s="2" t="s">
        <v>60</v>
      </c>
      <c r="H576" s="2">
        <v>1</v>
      </c>
      <c r="I576" s="19">
        <v>2931.35</v>
      </c>
      <c r="J576" s="2" t="s">
        <v>5047</v>
      </c>
      <c r="K576" s="2" t="s">
        <v>16</v>
      </c>
      <c r="L576" s="2">
        <v>4</v>
      </c>
      <c r="M576" s="18">
        <f t="shared" si="162"/>
        <v>2931.35</v>
      </c>
      <c r="T576" t="str">
        <f t="shared" si="163"/>
        <v>Completed</v>
      </c>
      <c r="U576" t="str">
        <f t="shared" si="164"/>
        <v>Yes</v>
      </c>
      <c r="V576" t="str">
        <f t="shared" si="165"/>
        <v>No</v>
      </c>
      <c r="X576">
        <f t="shared" si="166"/>
        <v>619</v>
      </c>
      <c r="Y576">
        <f t="shared" si="167"/>
        <v>468</v>
      </c>
      <c r="Z576" s="18">
        <f t="shared" si="168"/>
        <v>2759712.3299794244</v>
      </c>
      <c r="AA576" s="18">
        <f t="shared" si="169"/>
        <v>330643.50635802455</v>
      </c>
      <c r="AB576" s="17">
        <f t="shared" si="170"/>
        <v>3.8641711229946525</v>
      </c>
      <c r="AC576" s="2" t="s">
        <v>60</v>
      </c>
      <c r="AD576" s="2" t="s">
        <v>19</v>
      </c>
      <c r="AE576" t="str">
        <f t="shared" si="171"/>
        <v>Electronics</v>
      </c>
      <c r="AF576" t="str">
        <f t="shared" si="172"/>
        <v>Electronics</v>
      </c>
      <c r="AG576" t="str" cm="1">
        <f t="array" ref="AG576">INDEX(AD:AD,ROW())</f>
        <v>Electronics</v>
      </c>
      <c r="AH576">
        <f t="shared" si="180"/>
        <v>17</v>
      </c>
      <c r="AI576" t="str">
        <f t="shared" si="173"/>
        <v>Electronics</v>
      </c>
      <c r="AK576">
        <f t="shared" si="174"/>
        <v>2024</v>
      </c>
      <c r="AL576">
        <f t="shared" si="175"/>
        <v>5</v>
      </c>
      <c r="AM576">
        <f t="shared" si="176"/>
        <v>13</v>
      </c>
      <c r="AN576">
        <f t="shared" si="177"/>
        <v>2</v>
      </c>
      <c r="AO576" t="str">
        <f t="shared" si="178"/>
        <v>Weekday</v>
      </c>
      <c r="AR576" s="20">
        <f t="shared" si="179"/>
        <v>0</v>
      </c>
    </row>
    <row r="577" spans="1:44" x14ac:dyDescent="0.35">
      <c r="A577" t="str">
        <f t="shared" si="161"/>
        <v>CUST0576</v>
      </c>
      <c r="B577" s="2" t="s">
        <v>870</v>
      </c>
      <c r="C577" s="4">
        <v>45333</v>
      </c>
      <c r="D577" s="2" t="s">
        <v>390</v>
      </c>
      <c r="E577" t="s">
        <v>5051</v>
      </c>
      <c r="F577" s="2" t="s">
        <v>29</v>
      </c>
      <c r="G577" s="2" t="s">
        <v>138</v>
      </c>
      <c r="H577" s="2">
        <v>3</v>
      </c>
      <c r="I577" s="19">
        <v>755.54</v>
      </c>
      <c r="J577" s="2" t="s">
        <v>50</v>
      </c>
      <c r="K577" s="2" t="s">
        <v>16</v>
      </c>
      <c r="L577" s="31"/>
      <c r="M577" s="18">
        <f t="shared" si="162"/>
        <v>2266.62</v>
      </c>
      <c r="T577" t="str">
        <f t="shared" si="163"/>
        <v>Completed</v>
      </c>
      <c r="U577" t="str">
        <f t="shared" si="164"/>
        <v>Yes</v>
      </c>
      <c r="V577" t="str">
        <f t="shared" si="165"/>
        <v>No</v>
      </c>
      <c r="X577">
        <f t="shared" si="166"/>
        <v>619</v>
      </c>
      <c r="Y577">
        <f t="shared" si="167"/>
        <v>468</v>
      </c>
      <c r="Z577" s="18">
        <f t="shared" si="168"/>
        <v>1892867.2841657216</v>
      </c>
      <c r="AA577" s="18">
        <f t="shared" si="169"/>
        <v>199432.98236095349</v>
      </c>
      <c r="AB577" s="17">
        <f t="shared" si="170"/>
        <v>3.8949824970828471</v>
      </c>
      <c r="AC577" s="2" t="s">
        <v>138</v>
      </c>
      <c r="AD577" s="2" t="s">
        <v>29</v>
      </c>
      <c r="AE577" t="str">
        <f t="shared" si="171"/>
        <v>Fashion</v>
      </c>
      <c r="AF577" t="str">
        <f t="shared" si="172"/>
        <v>Fashion</v>
      </c>
      <c r="AG577" t="str" cm="1">
        <f t="array" ref="AG577">INDEX(AD:AD,ROW())</f>
        <v>Fashion</v>
      </c>
      <c r="AH577">
        <f t="shared" si="180"/>
        <v>53</v>
      </c>
      <c r="AI577" t="str">
        <f t="shared" si="173"/>
        <v>Fashion</v>
      </c>
      <c r="AK577">
        <f t="shared" si="174"/>
        <v>2024</v>
      </c>
      <c r="AL577">
        <f t="shared" si="175"/>
        <v>2</v>
      </c>
      <c r="AM577">
        <f t="shared" si="176"/>
        <v>11</v>
      </c>
      <c r="AN577">
        <f t="shared" si="177"/>
        <v>1</v>
      </c>
      <c r="AO577" t="str">
        <f t="shared" si="178"/>
        <v>Weekend</v>
      </c>
      <c r="AR577" s="20">
        <f t="shared" si="179"/>
        <v>0</v>
      </c>
    </row>
    <row r="578" spans="1:44" x14ac:dyDescent="0.35">
      <c r="A578" t="str">
        <f t="shared" si="161"/>
        <v>CUST0577</v>
      </c>
      <c r="B578" s="2" t="s">
        <v>871</v>
      </c>
      <c r="C578" s="4">
        <v>45162</v>
      </c>
      <c r="D578" s="2" t="s">
        <v>872</v>
      </c>
      <c r="E578" t="s">
        <v>5054</v>
      </c>
      <c r="F578" s="2" t="s">
        <v>23</v>
      </c>
      <c r="G578" s="2" t="s">
        <v>24</v>
      </c>
      <c r="H578" s="2">
        <v>3</v>
      </c>
      <c r="I578" s="19">
        <v>559.13</v>
      </c>
      <c r="J578" s="2" t="s">
        <v>15</v>
      </c>
      <c r="K578" s="2" t="s">
        <v>16</v>
      </c>
      <c r="L578" s="2">
        <v>4</v>
      </c>
      <c r="M578" s="18">
        <f t="shared" si="162"/>
        <v>1677.3899999999999</v>
      </c>
      <c r="T578" t="str">
        <f t="shared" si="163"/>
        <v>Completed</v>
      </c>
      <c r="U578" t="str">
        <f t="shared" si="164"/>
        <v>Yes</v>
      </c>
      <c r="V578" t="str">
        <f t="shared" si="165"/>
        <v>No</v>
      </c>
      <c r="X578">
        <f t="shared" si="166"/>
        <v>558</v>
      </c>
      <c r="Y578">
        <f t="shared" si="167"/>
        <v>430</v>
      </c>
      <c r="Z578" s="18">
        <f t="shared" si="168"/>
        <v>594714.6477588166</v>
      </c>
      <c r="AA578" s="18">
        <f t="shared" si="169"/>
        <v>60882.938065984097</v>
      </c>
      <c r="AB578" s="17">
        <f t="shared" si="170"/>
        <v>3.804733727810651</v>
      </c>
      <c r="AC578" s="2" t="s">
        <v>24</v>
      </c>
      <c r="AD578" s="2" t="s">
        <v>23</v>
      </c>
      <c r="AE578" t="str">
        <f t="shared" si="171"/>
        <v>Books</v>
      </c>
      <c r="AF578" t="str">
        <f t="shared" si="172"/>
        <v>Books</v>
      </c>
      <c r="AG578" t="str" cm="1">
        <f t="array" ref="AG578">INDEX(AD:AD,ROW())</f>
        <v>Books</v>
      </c>
      <c r="AH578">
        <f t="shared" si="180"/>
        <v>4</v>
      </c>
      <c r="AI578" t="str">
        <f t="shared" si="173"/>
        <v>Books</v>
      </c>
      <c r="AK578">
        <f t="shared" si="174"/>
        <v>2023</v>
      </c>
      <c r="AL578">
        <f t="shared" si="175"/>
        <v>8</v>
      </c>
      <c r="AM578">
        <f t="shared" si="176"/>
        <v>24</v>
      </c>
      <c r="AN578">
        <f t="shared" si="177"/>
        <v>5</v>
      </c>
      <c r="AO578" t="str">
        <f t="shared" si="178"/>
        <v>Weekday</v>
      </c>
      <c r="AR578" s="20">
        <f t="shared" si="179"/>
        <v>0</v>
      </c>
    </row>
    <row r="579" spans="1:44" x14ac:dyDescent="0.35">
      <c r="A579" t="str">
        <f t="shared" ref="A579:A642" si="181">"CUST"&amp;TEXT(ROW()-1,"0000")</f>
        <v>CUST0578</v>
      </c>
      <c r="B579" s="2" t="s">
        <v>873</v>
      </c>
      <c r="C579" s="4">
        <v>45532</v>
      </c>
      <c r="D579" s="2" t="s">
        <v>225</v>
      </c>
      <c r="E579" t="s">
        <v>5052</v>
      </c>
      <c r="F579" s="2" t="s">
        <v>13</v>
      </c>
      <c r="G579" s="2" t="s">
        <v>14</v>
      </c>
      <c r="H579" s="2">
        <v>2</v>
      </c>
      <c r="I579" s="19">
        <v>1303.19</v>
      </c>
      <c r="J579" s="2" t="s">
        <v>5047</v>
      </c>
      <c r="K579" s="2" t="s">
        <v>31</v>
      </c>
      <c r="L579" s="2">
        <v>5</v>
      </c>
      <c r="M579" s="18">
        <f t="shared" ref="M579:M642" si="182">H579*I579</f>
        <v>2606.38</v>
      </c>
      <c r="T579" t="str">
        <f t="shared" ref="T579:T642" si="183">IF(K579="Cancelled","Lost Sale",IF(K579="Pending","Pending","Completed"))</f>
        <v>Pending</v>
      </c>
      <c r="U579" t="str">
        <f t="shared" ref="U579:U642" si="184">IF(AND(K579="Delivered",M579&gt;1000),"Yes","No")</f>
        <v>No</v>
      </c>
      <c r="V579" t="str">
        <f t="shared" ref="V579:V642" si="185">IF(OR(K579="Cancelled",K579="Pending"),"Yes","No")</f>
        <v>Yes</v>
      </c>
      <c r="X579">
        <f t="shared" ref="X579:X642" si="186">COUNTIF($E$2:$E$4701,E579)</f>
        <v>573</v>
      </c>
      <c r="Y579">
        <f t="shared" ref="Y579:Y642" si="187">COUNTIFS($E$2:$E$4701,E579,$K$2:$K$4701,"Delivered")</f>
        <v>450</v>
      </c>
      <c r="Z579" s="18">
        <f t="shared" ref="Z579:Z642" si="188">SUMIF($F$2:$F$4701,F579,$M$2:$M$4701)</f>
        <v>1463424.4009529033</v>
      </c>
      <c r="AA579" s="18">
        <f t="shared" ref="AA579:AA642" si="189">SUMIFS($M$2:$M$4701,$F$2:$F$4701,F579,$K$2:$K$4701,"Pending")</f>
        <v>118285.78776560788</v>
      </c>
      <c r="AB579" s="17">
        <f t="shared" ref="AB579:AB642" si="190">AVERAGEIF($F$2:$F$4701,F579,$L$2:$L$4701)</f>
        <v>3.8140589569160999</v>
      </c>
      <c r="AC579" s="2" t="s">
        <v>14</v>
      </c>
      <c r="AD579" s="2" t="s">
        <v>13</v>
      </c>
      <c r="AE579" t="str">
        <f t="shared" ref="AE579:AE642" si="191">VLOOKUP(G579,$AC$2:$AD$4738,2,FALSE)</f>
        <v>Home &amp; Kitchen</v>
      </c>
      <c r="AF579" t="str">
        <f t="shared" ref="AF579:AF642" si="192">_xlfn.XLOOKUP(G579,AC:AC,AD:AD)</f>
        <v>Home &amp; Kitchen</v>
      </c>
      <c r="AG579" t="str" cm="1">
        <f t="array" ref="AG579">INDEX(AD:AD,ROW())</f>
        <v>Home &amp; Kitchen</v>
      </c>
      <c r="AH579">
        <f t="shared" si="180"/>
        <v>2</v>
      </c>
      <c r="AI579" t="str">
        <f t="shared" ref="AI579:AI642" si="193">INDEX(AD:AD,MATCH(G579,AC:AC,0))</f>
        <v>Home &amp; Kitchen</v>
      </c>
      <c r="AK579">
        <f t="shared" ref="AK579:AK642" si="194">YEAR(C579)</f>
        <v>2024</v>
      </c>
      <c r="AL579">
        <f t="shared" ref="AL579:AL642" si="195">MONTH(C579)</f>
        <v>8</v>
      </c>
      <c r="AM579">
        <f t="shared" ref="AM579:AM642" si="196">DAY(C579)</f>
        <v>28</v>
      </c>
      <c r="AN579">
        <f t="shared" ref="AN579:AN642" si="197">WEEKDAY(C579)</f>
        <v>4</v>
      </c>
      <c r="AO579" t="str">
        <f t="shared" ref="AO579:AO642" si="198">IF(WEEKDAY(C579,2)&gt;5,"Weekend","Weekday")</f>
        <v>Weekday</v>
      </c>
      <c r="AR579" s="20">
        <f t="shared" ref="AR579:AR642" si="199">IF(OR(K579="Cancelled",K579="Returned"),1,0)</f>
        <v>0</v>
      </c>
    </row>
    <row r="580" spans="1:44" x14ac:dyDescent="0.35">
      <c r="A580" t="str">
        <f t="shared" si="181"/>
        <v>CUST0579</v>
      </c>
      <c r="B580" s="2" t="s">
        <v>874</v>
      </c>
      <c r="C580" s="4">
        <v>45301</v>
      </c>
      <c r="D580" s="2" t="s">
        <v>842</v>
      </c>
      <c r="E580" t="s">
        <v>5050</v>
      </c>
      <c r="F580" s="2" t="s">
        <v>19</v>
      </c>
      <c r="G580" s="2" t="s">
        <v>5039</v>
      </c>
      <c r="H580" s="2">
        <v>2</v>
      </c>
      <c r="I580" s="19">
        <v>1157.21</v>
      </c>
      <c r="J580" s="2" t="s">
        <v>50</v>
      </c>
      <c r="K580" s="2" t="s">
        <v>16</v>
      </c>
      <c r="L580" s="2">
        <v>1</v>
      </c>
      <c r="M580" s="18">
        <f t="shared" si="182"/>
        <v>2314.42</v>
      </c>
      <c r="T580" t="str">
        <f t="shared" si="183"/>
        <v>Completed</v>
      </c>
      <c r="U580" t="str">
        <f t="shared" si="184"/>
        <v>Yes</v>
      </c>
      <c r="V580" t="str">
        <f t="shared" si="185"/>
        <v>No</v>
      </c>
      <c r="X580">
        <f t="shared" si="186"/>
        <v>589</v>
      </c>
      <c r="Y580">
        <f t="shared" si="187"/>
        <v>426</v>
      </c>
      <c r="Z580" s="18">
        <f t="shared" si="188"/>
        <v>2759712.3299794244</v>
      </c>
      <c r="AA580" s="18">
        <f t="shared" si="189"/>
        <v>330643.50635802455</v>
      </c>
      <c r="AB580" s="17">
        <f t="shared" si="190"/>
        <v>3.8641711229946525</v>
      </c>
      <c r="AC580" s="2" t="s">
        <v>5039</v>
      </c>
      <c r="AD580" s="2" t="s">
        <v>19</v>
      </c>
      <c r="AE580" t="str">
        <f t="shared" si="191"/>
        <v>Electronics</v>
      </c>
      <c r="AF580" t="str">
        <f t="shared" si="192"/>
        <v>Electronics</v>
      </c>
      <c r="AG580" t="str" cm="1">
        <f t="array" ref="AG580">INDEX(AD:AD,ROW())</f>
        <v>Electronics</v>
      </c>
      <c r="AH580">
        <f t="shared" si="180"/>
        <v>3</v>
      </c>
      <c r="AI580" t="str">
        <f t="shared" si="193"/>
        <v>Electronics</v>
      </c>
      <c r="AK580">
        <f t="shared" si="194"/>
        <v>2024</v>
      </c>
      <c r="AL580">
        <f t="shared" si="195"/>
        <v>1</v>
      </c>
      <c r="AM580">
        <f t="shared" si="196"/>
        <v>10</v>
      </c>
      <c r="AN580">
        <f t="shared" si="197"/>
        <v>4</v>
      </c>
      <c r="AO580" t="str">
        <f t="shared" si="198"/>
        <v>Weekday</v>
      </c>
      <c r="AR580" s="20">
        <f t="shared" si="199"/>
        <v>0</v>
      </c>
    </row>
    <row r="581" spans="1:44" x14ac:dyDescent="0.35">
      <c r="A581" t="str">
        <f t="shared" si="181"/>
        <v>CUST0580</v>
      </c>
      <c r="B581" s="2" t="s">
        <v>875</v>
      </c>
      <c r="C581" s="4">
        <v>45096</v>
      </c>
      <c r="D581" s="2" t="s">
        <v>205</v>
      </c>
      <c r="E581" t="s">
        <v>5048</v>
      </c>
      <c r="F581" s="2" t="s">
        <v>19</v>
      </c>
      <c r="G581" s="2" t="s">
        <v>49</v>
      </c>
      <c r="H581" s="2">
        <v>1</v>
      </c>
      <c r="I581" s="19">
        <v>1166.31</v>
      </c>
      <c r="J581" s="2" t="s">
        <v>50</v>
      </c>
      <c r="K581" s="2" t="s">
        <v>16</v>
      </c>
      <c r="L581" s="2">
        <v>4</v>
      </c>
      <c r="M581" s="18">
        <f t="shared" si="182"/>
        <v>1166.31</v>
      </c>
      <c r="T581" t="str">
        <f t="shared" si="183"/>
        <v>Completed</v>
      </c>
      <c r="U581" t="str">
        <f t="shared" si="184"/>
        <v>Yes</v>
      </c>
      <c r="V581" t="str">
        <f t="shared" si="185"/>
        <v>No</v>
      </c>
      <c r="X581">
        <f t="shared" si="186"/>
        <v>590</v>
      </c>
      <c r="Y581">
        <f t="shared" si="187"/>
        <v>451</v>
      </c>
      <c r="Z581" s="18">
        <f t="shared" si="188"/>
        <v>2759712.3299794244</v>
      </c>
      <c r="AA581" s="18">
        <f t="shared" si="189"/>
        <v>330643.50635802455</v>
      </c>
      <c r="AB581" s="17">
        <f t="shared" si="190"/>
        <v>3.8641711229946525</v>
      </c>
      <c r="AC581" s="2" t="s">
        <v>49</v>
      </c>
      <c r="AD581" s="2" t="s">
        <v>19</v>
      </c>
      <c r="AE581" t="str">
        <f t="shared" si="191"/>
        <v>Electronics</v>
      </c>
      <c r="AF581" t="str">
        <f t="shared" si="192"/>
        <v>Electronics</v>
      </c>
      <c r="AG581" t="str" cm="1">
        <f t="array" ref="AG581">INDEX(AD:AD,ROW())</f>
        <v>Electronics</v>
      </c>
      <c r="AH581">
        <f t="shared" si="180"/>
        <v>12</v>
      </c>
      <c r="AI581" t="str">
        <f t="shared" si="193"/>
        <v>Electronics</v>
      </c>
      <c r="AK581">
        <f t="shared" si="194"/>
        <v>2023</v>
      </c>
      <c r="AL581">
        <f t="shared" si="195"/>
        <v>6</v>
      </c>
      <c r="AM581">
        <f t="shared" si="196"/>
        <v>19</v>
      </c>
      <c r="AN581">
        <f t="shared" si="197"/>
        <v>2</v>
      </c>
      <c r="AO581" t="str">
        <f t="shared" si="198"/>
        <v>Weekday</v>
      </c>
      <c r="AR581" s="20">
        <f t="shared" si="199"/>
        <v>0</v>
      </c>
    </row>
    <row r="582" spans="1:44" x14ac:dyDescent="0.35">
      <c r="A582" t="str">
        <f t="shared" si="181"/>
        <v>CUST0581</v>
      </c>
      <c r="B582" s="2" t="s">
        <v>876</v>
      </c>
      <c r="C582" s="4">
        <v>45116</v>
      </c>
      <c r="D582" s="2" t="s">
        <v>207</v>
      </c>
      <c r="E582" t="s">
        <v>5053</v>
      </c>
      <c r="F582" s="2" t="s">
        <v>13</v>
      </c>
      <c r="G582" s="2" t="s">
        <v>5045</v>
      </c>
      <c r="H582" s="2">
        <v>2</v>
      </c>
      <c r="I582" s="19">
        <v>754.59</v>
      </c>
      <c r="J582" s="2" t="s">
        <v>5047</v>
      </c>
      <c r="K582" s="2" t="s">
        <v>16</v>
      </c>
      <c r="L582" s="2">
        <v>4</v>
      </c>
      <c r="M582" s="18">
        <f t="shared" si="182"/>
        <v>1509.18</v>
      </c>
      <c r="T582" t="str">
        <f t="shared" si="183"/>
        <v>Completed</v>
      </c>
      <c r="U582" t="str">
        <f t="shared" si="184"/>
        <v>Yes</v>
      </c>
      <c r="V582" t="str">
        <f t="shared" si="185"/>
        <v>No</v>
      </c>
      <c r="X582">
        <f t="shared" si="186"/>
        <v>559</v>
      </c>
      <c r="Y582">
        <f t="shared" si="187"/>
        <v>408</v>
      </c>
      <c r="Z582" s="18">
        <f t="shared" si="188"/>
        <v>1463424.4009529033</v>
      </c>
      <c r="AA582" s="18">
        <f t="shared" si="189"/>
        <v>118285.78776560788</v>
      </c>
      <c r="AB582" s="17">
        <f t="shared" si="190"/>
        <v>3.8140589569160999</v>
      </c>
      <c r="AC582" s="2" t="s">
        <v>5045</v>
      </c>
      <c r="AD582" s="2" t="s">
        <v>13</v>
      </c>
      <c r="AE582" t="str">
        <f t="shared" si="191"/>
        <v>Home &amp; Kitchen</v>
      </c>
      <c r="AF582" t="str">
        <f t="shared" si="192"/>
        <v>Home &amp; Kitchen</v>
      </c>
      <c r="AG582" t="str" cm="1">
        <f t="array" ref="AG582">INDEX(AD:AD,ROW())</f>
        <v>Home &amp; Kitchen</v>
      </c>
      <c r="AH582">
        <f t="shared" si="180"/>
        <v>76</v>
      </c>
      <c r="AI582" t="str">
        <f t="shared" si="193"/>
        <v>Home &amp; Kitchen</v>
      </c>
      <c r="AK582">
        <f t="shared" si="194"/>
        <v>2023</v>
      </c>
      <c r="AL582">
        <f t="shared" si="195"/>
        <v>7</v>
      </c>
      <c r="AM582">
        <f t="shared" si="196"/>
        <v>9</v>
      </c>
      <c r="AN582">
        <f t="shared" si="197"/>
        <v>1</v>
      </c>
      <c r="AO582" t="str">
        <f t="shared" si="198"/>
        <v>Weekend</v>
      </c>
      <c r="AR582" s="20">
        <f t="shared" si="199"/>
        <v>0</v>
      </c>
    </row>
    <row r="583" spans="1:44" x14ac:dyDescent="0.35">
      <c r="A583" t="str">
        <f t="shared" si="181"/>
        <v>CUST0582</v>
      </c>
      <c r="B583" s="2" t="s">
        <v>877</v>
      </c>
      <c r="C583" s="4">
        <v>44966</v>
      </c>
      <c r="D583" s="2" t="s">
        <v>878</v>
      </c>
      <c r="E583" t="s">
        <v>5055</v>
      </c>
      <c r="F583" s="2" t="s">
        <v>23</v>
      </c>
      <c r="G583" s="2" t="s">
        <v>65</v>
      </c>
      <c r="H583" s="2">
        <v>1</v>
      </c>
      <c r="I583" s="19">
        <v>250.71</v>
      </c>
      <c r="J583" s="2" t="s">
        <v>5046</v>
      </c>
      <c r="K583" s="2" t="s">
        <v>16</v>
      </c>
      <c r="L583" s="2">
        <v>4</v>
      </c>
      <c r="M583" s="18">
        <f t="shared" si="182"/>
        <v>250.71</v>
      </c>
      <c r="T583" t="str">
        <f t="shared" si="183"/>
        <v>Completed</v>
      </c>
      <c r="U583" t="str">
        <f t="shared" si="184"/>
        <v>No</v>
      </c>
      <c r="V583" t="str">
        <f t="shared" si="185"/>
        <v>No</v>
      </c>
      <c r="X583">
        <f t="shared" si="186"/>
        <v>567</v>
      </c>
      <c r="Y583">
        <f t="shared" si="187"/>
        <v>440</v>
      </c>
      <c r="Z583" s="18">
        <f t="shared" si="188"/>
        <v>594714.6477588166</v>
      </c>
      <c r="AA583" s="18">
        <f t="shared" si="189"/>
        <v>60882.938065984097</v>
      </c>
      <c r="AB583" s="17">
        <f t="shared" si="190"/>
        <v>3.804733727810651</v>
      </c>
      <c r="AC583" s="2" t="s">
        <v>65</v>
      </c>
      <c r="AD583" s="2" t="s">
        <v>23</v>
      </c>
      <c r="AE583" t="str">
        <f t="shared" si="191"/>
        <v>Books</v>
      </c>
      <c r="AF583" t="str">
        <f t="shared" si="192"/>
        <v>Books</v>
      </c>
      <c r="AG583" t="str" cm="1">
        <f t="array" ref="AG583">INDEX(AD:AD,ROW())</f>
        <v>Books</v>
      </c>
      <c r="AH583">
        <f t="shared" si="180"/>
        <v>19</v>
      </c>
      <c r="AI583" t="str">
        <f t="shared" si="193"/>
        <v>Books</v>
      </c>
      <c r="AK583">
        <f t="shared" si="194"/>
        <v>2023</v>
      </c>
      <c r="AL583">
        <f t="shared" si="195"/>
        <v>2</v>
      </c>
      <c r="AM583">
        <f t="shared" si="196"/>
        <v>9</v>
      </c>
      <c r="AN583">
        <f t="shared" si="197"/>
        <v>5</v>
      </c>
      <c r="AO583" t="str">
        <f t="shared" si="198"/>
        <v>Weekday</v>
      </c>
      <c r="AR583" s="20">
        <f t="shared" si="199"/>
        <v>0</v>
      </c>
    </row>
    <row r="584" spans="1:44" x14ac:dyDescent="0.35">
      <c r="A584" t="str">
        <f t="shared" si="181"/>
        <v>CUST0583</v>
      </c>
      <c r="B584" s="2" t="s">
        <v>879</v>
      </c>
      <c r="C584" s="4">
        <v>44937</v>
      </c>
      <c r="D584" s="2" t="s">
        <v>329</v>
      </c>
      <c r="E584" t="s">
        <v>5048</v>
      </c>
      <c r="F584" s="2" t="s">
        <v>13</v>
      </c>
      <c r="G584" s="2" t="s">
        <v>14</v>
      </c>
      <c r="H584" s="2">
        <v>1</v>
      </c>
      <c r="I584" s="19">
        <v>1895.01</v>
      </c>
      <c r="J584" s="2" t="s">
        <v>15</v>
      </c>
      <c r="K584" s="2" t="s">
        <v>16</v>
      </c>
      <c r="L584" s="2">
        <v>4</v>
      </c>
      <c r="M584" s="18">
        <f t="shared" si="182"/>
        <v>1895.01</v>
      </c>
      <c r="T584" t="str">
        <f t="shared" si="183"/>
        <v>Completed</v>
      </c>
      <c r="U584" t="str">
        <f t="shared" si="184"/>
        <v>Yes</v>
      </c>
      <c r="V584" t="str">
        <f t="shared" si="185"/>
        <v>No</v>
      </c>
      <c r="X584">
        <f t="shared" si="186"/>
        <v>590</v>
      </c>
      <c r="Y584">
        <f t="shared" si="187"/>
        <v>451</v>
      </c>
      <c r="Z584" s="18">
        <f t="shared" si="188"/>
        <v>1463424.4009529033</v>
      </c>
      <c r="AA584" s="18">
        <f t="shared" si="189"/>
        <v>118285.78776560788</v>
      </c>
      <c r="AB584" s="17">
        <f t="shared" si="190"/>
        <v>3.8140589569160999</v>
      </c>
      <c r="AC584" s="2" t="s">
        <v>14</v>
      </c>
      <c r="AD584" s="2" t="s">
        <v>13</v>
      </c>
      <c r="AE584" t="str">
        <f t="shared" si="191"/>
        <v>Home &amp; Kitchen</v>
      </c>
      <c r="AF584" t="str">
        <f t="shared" si="192"/>
        <v>Home &amp; Kitchen</v>
      </c>
      <c r="AG584" t="str" cm="1">
        <f t="array" ref="AG584">INDEX(AD:AD,ROW())</f>
        <v>Home &amp; Kitchen</v>
      </c>
      <c r="AH584">
        <f t="shared" si="180"/>
        <v>2</v>
      </c>
      <c r="AI584" t="str">
        <f t="shared" si="193"/>
        <v>Home &amp; Kitchen</v>
      </c>
      <c r="AK584">
        <f t="shared" si="194"/>
        <v>2023</v>
      </c>
      <c r="AL584">
        <f t="shared" si="195"/>
        <v>1</v>
      </c>
      <c r="AM584">
        <f t="shared" si="196"/>
        <v>11</v>
      </c>
      <c r="AN584">
        <f t="shared" si="197"/>
        <v>4</v>
      </c>
      <c r="AO584" t="str">
        <f t="shared" si="198"/>
        <v>Weekday</v>
      </c>
      <c r="AR584" s="20">
        <f t="shared" si="199"/>
        <v>0</v>
      </c>
    </row>
    <row r="585" spans="1:44" x14ac:dyDescent="0.35">
      <c r="A585" t="str">
        <f t="shared" si="181"/>
        <v>CUST0584</v>
      </c>
      <c r="B585" s="2" t="s">
        <v>880</v>
      </c>
      <c r="C585" s="4">
        <v>45249</v>
      </c>
      <c r="D585" s="2" t="s">
        <v>78</v>
      </c>
      <c r="E585" t="s">
        <v>5053</v>
      </c>
      <c r="F585" s="2" t="s">
        <v>42</v>
      </c>
      <c r="G585" s="2" t="s">
        <v>5044</v>
      </c>
      <c r="H585" s="2">
        <v>1</v>
      </c>
      <c r="I585" s="19">
        <v>1344.06</v>
      </c>
      <c r="J585" s="2" t="s">
        <v>15</v>
      </c>
      <c r="K585" s="2" t="s">
        <v>76</v>
      </c>
      <c r="L585" s="2">
        <v>5</v>
      </c>
      <c r="M585" s="18">
        <f t="shared" si="182"/>
        <v>1344.06</v>
      </c>
      <c r="T585" t="str">
        <f t="shared" si="183"/>
        <v>Completed</v>
      </c>
      <c r="U585" t="str">
        <f t="shared" si="184"/>
        <v>No</v>
      </c>
      <c r="V585" t="str">
        <f t="shared" si="185"/>
        <v>No</v>
      </c>
      <c r="X585">
        <f t="shared" si="186"/>
        <v>559</v>
      </c>
      <c r="Y585">
        <f t="shared" si="187"/>
        <v>408</v>
      </c>
      <c r="Z585" s="18">
        <f t="shared" si="188"/>
        <v>1098537.4901531704</v>
      </c>
      <c r="AA585" s="18">
        <f t="shared" si="189"/>
        <v>96724.388030634553</v>
      </c>
      <c r="AB585" s="17">
        <f t="shared" si="190"/>
        <v>3.9001122334455669</v>
      </c>
      <c r="AC585" s="2" t="s">
        <v>5044</v>
      </c>
      <c r="AD585" s="2" t="s">
        <v>42</v>
      </c>
      <c r="AE585" t="str">
        <f t="shared" si="191"/>
        <v>Beauty</v>
      </c>
      <c r="AF585" t="str">
        <f t="shared" si="192"/>
        <v>Beauty</v>
      </c>
      <c r="AG585" t="str" cm="1">
        <f t="array" ref="AG585">INDEX(AD:AD,ROW())</f>
        <v>Beauty</v>
      </c>
      <c r="AH585">
        <f t="shared" ref="AH585:AH648" si="200">MATCH(G585,AC:AC,0)</f>
        <v>64</v>
      </c>
      <c r="AI585" t="str">
        <f t="shared" si="193"/>
        <v>Beauty</v>
      </c>
      <c r="AK585">
        <f t="shared" si="194"/>
        <v>2023</v>
      </c>
      <c r="AL585">
        <f t="shared" si="195"/>
        <v>11</v>
      </c>
      <c r="AM585">
        <f t="shared" si="196"/>
        <v>19</v>
      </c>
      <c r="AN585">
        <f t="shared" si="197"/>
        <v>1</v>
      </c>
      <c r="AO585" t="str">
        <f t="shared" si="198"/>
        <v>Weekend</v>
      </c>
      <c r="AR585" s="20">
        <f t="shared" si="199"/>
        <v>1</v>
      </c>
    </row>
    <row r="586" spans="1:44" x14ac:dyDescent="0.35">
      <c r="A586" t="str">
        <f t="shared" si="181"/>
        <v>CUST0585</v>
      </c>
      <c r="B586" s="2" t="s">
        <v>881</v>
      </c>
      <c r="C586" s="4">
        <v>45728</v>
      </c>
      <c r="D586" s="2" t="s">
        <v>799</v>
      </c>
      <c r="E586" t="s">
        <v>5054</v>
      </c>
      <c r="F586" s="2" t="s">
        <v>19</v>
      </c>
      <c r="G586" s="2" t="s">
        <v>49</v>
      </c>
      <c r="H586" s="2">
        <v>1</v>
      </c>
      <c r="I586" s="19">
        <v>1345.32</v>
      </c>
      <c r="J586" s="2" t="s">
        <v>50</v>
      </c>
      <c r="K586" s="2" t="s">
        <v>16</v>
      </c>
      <c r="L586" s="2">
        <v>4</v>
      </c>
      <c r="M586" s="18">
        <f t="shared" si="182"/>
        <v>1345.32</v>
      </c>
      <c r="T586" t="str">
        <f t="shared" si="183"/>
        <v>Completed</v>
      </c>
      <c r="U586" t="str">
        <f t="shared" si="184"/>
        <v>Yes</v>
      </c>
      <c r="V586" t="str">
        <f t="shared" si="185"/>
        <v>No</v>
      </c>
      <c r="X586">
        <f t="shared" si="186"/>
        <v>558</v>
      </c>
      <c r="Y586">
        <f t="shared" si="187"/>
        <v>430</v>
      </c>
      <c r="Z586" s="18">
        <f t="shared" si="188"/>
        <v>2759712.3299794244</v>
      </c>
      <c r="AA586" s="18">
        <f t="shared" si="189"/>
        <v>330643.50635802455</v>
      </c>
      <c r="AB586" s="17">
        <f t="shared" si="190"/>
        <v>3.8641711229946525</v>
      </c>
      <c r="AC586" s="2" t="s">
        <v>49</v>
      </c>
      <c r="AD586" s="2" t="s">
        <v>19</v>
      </c>
      <c r="AE586" t="str">
        <f t="shared" si="191"/>
        <v>Electronics</v>
      </c>
      <c r="AF586" t="str">
        <f t="shared" si="192"/>
        <v>Electronics</v>
      </c>
      <c r="AG586" t="str" cm="1">
        <f t="array" ref="AG586">INDEX(AD:AD,ROW())</f>
        <v>Electronics</v>
      </c>
      <c r="AH586">
        <f t="shared" si="200"/>
        <v>12</v>
      </c>
      <c r="AI586" t="str">
        <f t="shared" si="193"/>
        <v>Electronics</v>
      </c>
      <c r="AK586">
        <f t="shared" si="194"/>
        <v>2025</v>
      </c>
      <c r="AL586">
        <f t="shared" si="195"/>
        <v>3</v>
      </c>
      <c r="AM586">
        <f t="shared" si="196"/>
        <v>12</v>
      </c>
      <c r="AN586">
        <f t="shared" si="197"/>
        <v>4</v>
      </c>
      <c r="AO586" t="str">
        <f t="shared" si="198"/>
        <v>Weekday</v>
      </c>
      <c r="AR586" s="20">
        <f t="shared" si="199"/>
        <v>0</v>
      </c>
    </row>
    <row r="587" spans="1:44" x14ac:dyDescent="0.35">
      <c r="A587" t="str">
        <f t="shared" si="181"/>
        <v>CUST0586</v>
      </c>
      <c r="B587" s="2" t="s">
        <v>882</v>
      </c>
      <c r="C587" s="4">
        <v>45395</v>
      </c>
      <c r="D587" s="2" t="s">
        <v>120</v>
      </c>
      <c r="E587" t="s">
        <v>5048</v>
      </c>
      <c r="F587" s="2" t="s">
        <v>29</v>
      </c>
      <c r="G587" s="2" t="s">
        <v>5041</v>
      </c>
      <c r="H587" s="2">
        <v>1</v>
      </c>
      <c r="I587" s="19">
        <v>567.98</v>
      </c>
      <c r="J587" s="2" t="s">
        <v>5046</v>
      </c>
      <c r="K587" s="2" t="s">
        <v>16</v>
      </c>
      <c r="L587" s="2">
        <v>4</v>
      </c>
      <c r="M587" s="18">
        <f t="shared" si="182"/>
        <v>567.98</v>
      </c>
      <c r="T587" t="str">
        <f t="shared" si="183"/>
        <v>Completed</v>
      </c>
      <c r="U587" t="str">
        <f t="shared" si="184"/>
        <v>No</v>
      </c>
      <c r="V587" t="str">
        <f t="shared" si="185"/>
        <v>No</v>
      </c>
      <c r="X587">
        <f t="shared" si="186"/>
        <v>590</v>
      </c>
      <c r="Y587">
        <f t="shared" si="187"/>
        <v>451</v>
      </c>
      <c r="Z587" s="18">
        <f t="shared" si="188"/>
        <v>1892867.2841657216</v>
      </c>
      <c r="AA587" s="18">
        <f t="shared" si="189"/>
        <v>199432.98236095349</v>
      </c>
      <c r="AB587" s="17">
        <f t="shared" si="190"/>
        <v>3.8949824970828471</v>
      </c>
      <c r="AC587" s="2" t="s">
        <v>5041</v>
      </c>
      <c r="AD587" s="2" t="s">
        <v>29</v>
      </c>
      <c r="AE587" t="str">
        <f t="shared" si="191"/>
        <v>Fashion</v>
      </c>
      <c r="AF587" t="str">
        <f t="shared" si="192"/>
        <v>Fashion</v>
      </c>
      <c r="AG587" t="str" cm="1">
        <f t="array" ref="AG587">INDEX(AD:AD,ROW())</f>
        <v>Fashion</v>
      </c>
      <c r="AH587">
        <f t="shared" si="200"/>
        <v>15</v>
      </c>
      <c r="AI587" t="str">
        <f t="shared" si="193"/>
        <v>Fashion</v>
      </c>
      <c r="AK587">
        <f t="shared" si="194"/>
        <v>2024</v>
      </c>
      <c r="AL587">
        <f t="shared" si="195"/>
        <v>4</v>
      </c>
      <c r="AM587">
        <f t="shared" si="196"/>
        <v>13</v>
      </c>
      <c r="AN587">
        <f t="shared" si="197"/>
        <v>7</v>
      </c>
      <c r="AO587" t="str">
        <f t="shared" si="198"/>
        <v>Weekend</v>
      </c>
      <c r="AR587" s="20">
        <f t="shared" si="199"/>
        <v>0</v>
      </c>
    </row>
    <row r="588" spans="1:44" x14ac:dyDescent="0.35">
      <c r="A588" t="str">
        <f t="shared" si="181"/>
        <v>CUST0587</v>
      </c>
      <c r="B588" s="2" t="s">
        <v>883</v>
      </c>
      <c r="C588" s="4">
        <v>45584</v>
      </c>
      <c r="D588" s="2" t="s">
        <v>374</v>
      </c>
      <c r="E588" t="s">
        <v>5055</v>
      </c>
      <c r="F588" s="2" t="s">
        <v>42</v>
      </c>
      <c r="G588" s="2" t="s">
        <v>188</v>
      </c>
      <c r="H588" s="2">
        <v>1</v>
      </c>
      <c r="I588" s="19">
        <v>1394.2</v>
      </c>
      <c r="J588" s="2" t="s">
        <v>20</v>
      </c>
      <c r="K588" s="2" t="s">
        <v>16</v>
      </c>
      <c r="L588" s="2">
        <v>4</v>
      </c>
      <c r="M588" s="18">
        <f t="shared" si="182"/>
        <v>1394.2</v>
      </c>
      <c r="T588" t="str">
        <f t="shared" si="183"/>
        <v>Completed</v>
      </c>
      <c r="U588" t="str">
        <f t="shared" si="184"/>
        <v>Yes</v>
      </c>
      <c r="V588" t="str">
        <f t="shared" si="185"/>
        <v>No</v>
      </c>
      <c r="X588">
        <f t="shared" si="186"/>
        <v>567</v>
      </c>
      <c r="Y588">
        <f t="shared" si="187"/>
        <v>440</v>
      </c>
      <c r="Z588" s="18">
        <f t="shared" si="188"/>
        <v>1098537.4901531704</v>
      </c>
      <c r="AA588" s="18">
        <f t="shared" si="189"/>
        <v>96724.388030634553</v>
      </c>
      <c r="AB588" s="17">
        <f t="shared" si="190"/>
        <v>3.9001122334455669</v>
      </c>
      <c r="AC588" s="2" t="s">
        <v>188</v>
      </c>
      <c r="AD588" s="2" t="s">
        <v>42</v>
      </c>
      <c r="AE588" t="str">
        <f t="shared" si="191"/>
        <v>Beauty</v>
      </c>
      <c r="AF588" t="str">
        <f t="shared" si="192"/>
        <v>Beauty</v>
      </c>
      <c r="AG588" t="str" cm="1">
        <f t="array" ref="AG588">INDEX(AD:AD,ROW())</f>
        <v>Beauty</v>
      </c>
      <c r="AH588">
        <f t="shared" si="200"/>
        <v>80</v>
      </c>
      <c r="AI588" t="str">
        <f t="shared" si="193"/>
        <v>Beauty</v>
      </c>
      <c r="AK588">
        <f t="shared" si="194"/>
        <v>2024</v>
      </c>
      <c r="AL588">
        <f t="shared" si="195"/>
        <v>10</v>
      </c>
      <c r="AM588">
        <f t="shared" si="196"/>
        <v>19</v>
      </c>
      <c r="AN588">
        <f t="shared" si="197"/>
        <v>7</v>
      </c>
      <c r="AO588" t="str">
        <f t="shared" si="198"/>
        <v>Weekend</v>
      </c>
      <c r="AR588" s="20">
        <f t="shared" si="199"/>
        <v>0</v>
      </c>
    </row>
    <row r="589" spans="1:44" x14ac:dyDescent="0.35">
      <c r="A589" t="str">
        <f t="shared" si="181"/>
        <v>CUST0588</v>
      </c>
      <c r="B589" s="2" t="s">
        <v>884</v>
      </c>
      <c r="C589" s="4">
        <v>45246</v>
      </c>
      <c r="D589" s="2" t="s">
        <v>394</v>
      </c>
      <c r="E589" t="s">
        <v>5048</v>
      </c>
      <c r="F589" s="2" t="s">
        <v>13</v>
      </c>
      <c r="G589" s="2" t="s">
        <v>37</v>
      </c>
      <c r="H589" s="2">
        <v>1</v>
      </c>
      <c r="I589" s="19">
        <v>1317</v>
      </c>
      <c r="J589" s="2" t="s">
        <v>15</v>
      </c>
      <c r="K589" s="2" t="s">
        <v>16</v>
      </c>
      <c r="L589" s="2">
        <v>5</v>
      </c>
      <c r="M589" s="18">
        <f t="shared" si="182"/>
        <v>1317</v>
      </c>
      <c r="T589" t="str">
        <f t="shared" si="183"/>
        <v>Completed</v>
      </c>
      <c r="U589" t="str">
        <f t="shared" si="184"/>
        <v>Yes</v>
      </c>
      <c r="V589" t="str">
        <f t="shared" si="185"/>
        <v>No</v>
      </c>
      <c r="X589">
        <f t="shared" si="186"/>
        <v>590</v>
      </c>
      <c r="Y589">
        <f t="shared" si="187"/>
        <v>451</v>
      </c>
      <c r="Z589" s="18">
        <f t="shared" si="188"/>
        <v>1463424.4009529033</v>
      </c>
      <c r="AA589" s="18">
        <f t="shared" si="189"/>
        <v>118285.78776560788</v>
      </c>
      <c r="AB589" s="17">
        <f t="shared" si="190"/>
        <v>3.8140589569160999</v>
      </c>
      <c r="AC589" s="2" t="s">
        <v>37</v>
      </c>
      <c r="AD589" s="2" t="s">
        <v>13</v>
      </c>
      <c r="AE589" t="str">
        <f t="shared" si="191"/>
        <v>Home &amp; Kitchen</v>
      </c>
      <c r="AF589" t="str">
        <f t="shared" si="192"/>
        <v>Home &amp; Kitchen</v>
      </c>
      <c r="AG589" t="str" cm="1">
        <f t="array" ref="AG589">INDEX(AD:AD,ROW())</f>
        <v>Home &amp; Kitchen</v>
      </c>
      <c r="AH589">
        <f t="shared" si="200"/>
        <v>8</v>
      </c>
      <c r="AI589" t="str">
        <f t="shared" si="193"/>
        <v>Home &amp; Kitchen</v>
      </c>
      <c r="AK589">
        <f t="shared" si="194"/>
        <v>2023</v>
      </c>
      <c r="AL589">
        <f t="shared" si="195"/>
        <v>11</v>
      </c>
      <c r="AM589">
        <f t="shared" si="196"/>
        <v>16</v>
      </c>
      <c r="AN589">
        <f t="shared" si="197"/>
        <v>5</v>
      </c>
      <c r="AO589" t="str">
        <f t="shared" si="198"/>
        <v>Weekday</v>
      </c>
      <c r="AR589" s="20">
        <f t="shared" si="199"/>
        <v>0</v>
      </c>
    </row>
    <row r="590" spans="1:44" x14ac:dyDescent="0.35">
      <c r="A590" t="str">
        <f t="shared" si="181"/>
        <v>CUST0589</v>
      </c>
      <c r="B590" s="2" t="s">
        <v>885</v>
      </c>
      <c r="C590" s="4">
        <v>45530</v>
      </c>
      <c r="D590" s="2" t="s">
        <v>363</v>
      </c>
      <c r="E590" t="s">
        <v>5054</v>
      </c>
      <c r="F590" s="2" t="s">
        <v>19</v>
      </c>
      <c r="G590" s="2" t="s">
        <v>49</v>
      </c>
      <c r="H590" s="2">
        <v>1</v>
      </c>
      <c r="I590" s="19">
        <v>3306.4</v>
      </c>
      <c r="J590" s="2" t="s">
        <v>20</v>
      </c>
      <c r="K590" s="2" t="s">
        <v>16</v>
      </c>
      <c r="L590" s="31"/>
      <c r="M590" s="18">
        <f t="shared" si="182"/>
        <v>3306.4</v>
      </c>
      <c r="T590" t="str">
        <f t="shared" si="183"/>
        <v>Completed</v>
      </c>
      <c r="U590" t="str">
        <f t="shared" si="184"/>
        <v>Yes</v>
      </c>
      <c r="V590" t="str">
        <f t="shared" si="185"/>
        <v>No</v>
      </c>
      <c r="X590">
        <f t="shared" si="186"/>
        <v>558</v>
      </c>
      <c r="Y590">
        <f t="shared" si="187"/>
        <v>430</v>
      </c>
      <c r="Z590" s="18">
        <f t="shared" si="188"/>
        <v>2759712.3299794244</v>
      </c>
      <c r="AA590" s="18">
        <f t="shared" si="189"/>
        <v>330643.50635802455</v>
      </c>
      <c r="AB590" s="17">
        <f t="shared" si="190"/>
        <v>3.8641711229946525</v>
      </c>
      <c r="AC590" s="2" t="s">
        <v>49</v>
      </c>
      <c r="AD590" s="2" t="s">
        <v>19</v>
      </c>
      <c r="AE590" t="str">
        <f t="shared" si="191"/>
        <v>Electronics</v>
      </c>
      <c r="AF590" t="str">
        <f t="shared" si="192"/>
        <v>Electronics</v>
      </c>
      <c r="AG590" t="str" cm="1">
        <f t="array" ref="AG590">INDEX(AD:AD,ROW())</f>
        <v>Electronics</v>
      </c>
      <c r="AH590">
        <f t="shared" si="200"/>
        <v>12</v>
      </c>
      <c r="AI590" t="str">
        <f t="shared" si="193"/>
        <v>Electronics</v>
      </c>
      <c r="AK590">
        <f t="shared" si="194"/>
        <v>2024</v>
      </c>
      <c r="AL590">
        <f t="shared" si="195"/>
        <v>8</v>
      </c>
      <c r="AM590">
        <f t="shared" si="196"/>
        <v>26</v>
      </c>
      <c r="AN590">
        <f t="shared" si="197"/>
        <v>2</v>
      </c>
      <c r="AO590" t="str">
        <f t="shared" si="198"/>
        <v>Weekday</v>
      </c>
      <c r="AR590" s="20">
        <f t="shared" si="199"/>
        <v>0</v>
      </c>
    </row>
    <row r="591" spans="1:44" x14ac:dyDescent="0.35">
      <c r="A591" t="str">
        <f t="shared" si="181"/>
        <v>CUST0590</v>
      </c>
      <c r="B591" s="2" t="s">
        <v>886</v>
      </c>
      <c r="C591" s="4">
        <v>45700</v>
      </c>
      <c r="D591" s="2" t="s">
        <v>99</v>
      </c>
      <c r="E591" t="s">
        <v>5049</v>
      </c>
      <c r="F591" s="2" t="s">
        <v>13</v>
      </c>
      <c r="G591" s="2" t="s">
        <v>34</v>
      </c>
      <c r="H591" s="2">
        <v>3</v>
      </c>
      <c r="I591" s="19">
        <v>1492.89</v>
      </c>
      <c r="J591" s="2" t="s">
        <v>5046</v>
      </c>
      <c r="K591" s="2" t="s">
        <v>16</v>
      </c>
      <c r="L591" s="2">
        <v>4</v>
      </c>
      <c r="M591" s="18">
        <f t="shared" si="182"/>
        <v>4478.67</v>
      </c>
      <c r="T591" t="str">
        <f t="shared" si="183"/>
        <v>Completed</v>
      </c>
      <c r="U591" t="str">
        <f t="shared" si="184"/>
        <v>Yes</v>
      </c>
      <c r="V591" t="str">
        <f t="shared" si="185"/>
        <v>No</v>
      </c>
      <c r="X591">
        <f t="shared" si="186"/>
        <v>595</v>
      </c>
      <c r="Y591">
        <f t="shared" si="187"/>
        <v>444</v>
      </c>
      <c r="Z591" s="18">
        <f t="shared" si="188"/>
        <v>1463424.4009529033</v>
      </c>
      <c r="AA591" s="18">
        <f t="shared" si="189"/>
        <v>118285.78776560788</v>
      </c>
      <c r="AB591" s="17">
        <f t="shared" si="190"/>
        <v>3.8140589569160999</v>
      </c>
      <c r="AC591" s="2" t="s">
        <v>34</v>
      </c>
      <c r="AD591" s="2" t="s">
        <v>13</v>
      </c>
      <c r="AE591" t="str">
        <f t="shared" si="191"/>
        <v>Home &amp; Kitchen</v>
      </c>
      <c r="AF591" t="str">
        <f t="shared" si="192"/>
        <v>Home &amp; Kitchen</v>
      </c>
      <c r="AG591" t="str" cm="1">
        <f t="array" ref="AG591">INDEX(AD:AD,ROW())</f>
        <v>Home &amp; Kitchen</v>
      </c>
      <c r="AH591">
        <f t="shared" si="200"/>
        <v>7</v>
      </c>
      <c r="AI591" t="str">
        <f t="shared" si="193"/>
        <v>Home &amp; Kitchen</v>
      </c>
      <c r="AK591">
        <f t="shared" si="194"/>
        <v>2025</v>
      </c>
      <c r="AL591">
        <f t="shared" si="195"/>
        <v>2</v>
      </c>
      <c r="AM591">
        <f t="shared" si="196"/>
        <v>12</v>
      </c>
      <c r="AN591">
        <f t="shared" si="197"/>
        <v>4</v>
      </c>
      <c r="AO591" t="str">
        <f t="shared" si="198"/>
        <v>Weekday</v>
      </c>
      <c r="AR591" s="20">
        <f t="shared" si="199"/>
        <v>0</v>
      </c>
    </row>
    <row r="592" spans="1:44" x14ac:dyDescent="0.35">
      <c r="A592" t="str">
        <f t="shared" si="181"/>
        <v>CUST0591</v>
      </c>
      <c r="B592" s="2" t="s">
        <v>887</v>
      </c>
      <c r="C592" s="4">
        <v>45161</v>
      </c>
      <c r="D592" s="2" t="s">
        <v>820</v>
      </c>
      <c r="E592" t="s">
        <v>5051</v>
      </c>
      <c r="F592" s="2" t="s">
        <v>19</v>
      </c>
      <c r="G592" s="2" t="s">
        <v>5040</v>
      </c>
      <c r="H592" s="2">
        <v>1</v>
      </c>
      <c r="I592" s="19">
        <v>552.67999999999995</v>
      </c>
      <c r="J592" s="2" t="s">
        <v>15</v>
      </c>
      <c r="K592" s="2" t="s">
        <v>16</v>
      </c>
      <c r="L592" s="2">
        <v>3</v>
      </c>
      <c r="M592" s="18">
        <f t="shared" si="182"/>
        <v>552.67999999999995</v>
      </c>
      <c r="T592" t="str">
        <f t="shared" si="183"/>
        <v>Completed</v>
      </c>
      <c r="U592" t="str">
        <f t="shared" si="184"/>
        <v>No</v>
      </c>
      <c r="V592" t="str">
        <f t="shared" si="185"/>
        <v>No</v>
      </c>
      <c r="X592">
        <f t="shared" si="186"/>
        <v>619</v>
      </c>
      <c r="Y592">
        <f t="shared" si="187"/>
        <v>468</v>
      </c>
      <c r="Z592" s="18">
        <f t="shared" si="188"/>
        <v>2759712.3299794244</v>
      </c>
      <c r="AA592" s="18">
        <f t="shared" si="189"/>
        <v>330643.50635802455</v>
      </c>
      <c r="AB592" s="17">
        <f t="shared" si="190"/>
        <v>3.8641711229946525</v>
      </c>
      <c r="AC592" s="2" t="s">
        <v>5040</v>
      </c>
      <c r="AD592" s="2" t="s">
        <v>19</v>
      </c>
      <c r="AE592" t="str">
        <f t="shared" si="191"/>
        <v>Electronics</v>
      </c>
      <c r="AF592" t="str">
        <f t="shared" si="192"/>
        <v>Electronics</v>
      </c>
      <c r="AG592" t="str" cm="1">
        <f t="array" ref="AG592">INDEX(AD:AD,ROW())</f>
        <v>Electronics</v>
      </c>
      <c r="AH592">
        <f t="shared" si="200"/>
        <v>13</v>
      </c>
      <c r="AI592" t="str">
        <f t="shared" si="193"/>
        <v>Electronics</v>
      </c>
      <c r="AK592">
        <f t="shared" si="194"/>
        <v>2023</v>
      </c>
      <c r="AL592">
        <f t="shared" si="195"/>
        <v>8</v>
      </c>
      <c r="AM592">
        <f t="shared" si="196"/>
        <v>23</v>
      </c>
      <c r="AN592">
        <f t="shared" si="197"/>
        <v>4</v>
      </c>
      <c r="AO592" t="str">
        <f t="shared" si="198"/>
        <v>Weekday</v>
      </c>
      <c r="AR592" s="20">
        <f t="shared" si="199"/>
        <v>0</v>
      </c>
    </row>
    <row r="593" spans="1:44" x14ac:dyDescent="0.35">
      <c r="A593" t="str">
        <f t="shared" si="181"/>
        <v>CUST0592</v>
      </c>
      <c r="B593" s="2" t="s">
        <v>888</v>
      </c>
      <c r="C593" s="4">
        <v>45185</v>
      </c>
      <c r="D593" s="2" t="s">
        <v>514</v>
      </c>
      <c r="E593" t="s">
        <v>5051</v>
      </c>
      <c r="F593" s="2" t="s">
        <v>19</v>
      </c>
      <c r="G593" s="2" t="s">
        <v>5039</v>
      </c>
      <c r="H593" s="2">
        <v>1</v>
      </c>
      <c r="I593" s="19">
        <v>1040.05</v>
      </c>
      <c r="J593" s="2" t="s">
        <v>20</v>
      </c>
      <c r="K593" s="2" t="s">
        <v>16</v>
      </c>
      <c r="L593" s="2">
        <v>4</v>
      </c>
      <c r="M593" s="18">
        <f t="shared" si="182"/>
        <v>1040.05</v>
      </c>
      <c r="T593" t="str">
        <f t="shared" si="183"/>
        <v>Completed</v>
      </c>
      <c r="U593" t="str">
        <f t="shared" si="184"/>
        <v>Yes</v>
      </c>
      <c r="V593" t="str">
        <f t="shared" si="185"/>
        <v>No</v>
      </c>
      <c r="X593">
        <f t="shared" si="186"/>
        <v>619</v>
      </c>
      <c r="Y593">
        <f t="shared" si="187"/>
        <v>468</v>
      </c>
      <c r="Z593" s="18">
        <f t="shared" si="188"/>
        <v>2759712.3299794244</v>
      </c>
      <c r="AA593" s="18">
        <f t="shared" si="189"/>
        <v>330643.50635802455</v>
      </c>
      <c r="AB593" s="17">
        <f t="shared" si="190"/>
        <v>3.8641711229946525</v>
      </c>
      <c r="AC593" s="2" t="s">
        <v>5039</v>
      </c>
      <c r="AD593" s="2" t="s">
        <v>19</v>
      </c>
      <c r="AE593" t="str">
        <f t="shared" si="191"/>
        <v>Electronics</v>
      </c>
      <c r="AF593" t="str">
        <f t="shared" si="192"/>
        <v>Electronics</v>
      </c>
      <c r="AG593" t="str" cm="1">
        <f t="array" ref="AG593">INDEX(AD:AD,ROW())</f>
        <v>Electronics</v>
      </c>
      <c r="AH593">
        <f t="shared" si="200"/>
        <v>3</v>
      </c>
      <c r="AI593" t="str">
        <f t="shared" si="193"/>
        <v>Electronics</v>
      </c>
      <c r="AK593">
        <f t="shared" si="194"/>
        <v>2023</v>
      </c>
      <c r="AL593">
        <f t="shared" si="195"/>
        <v>9</v>
      </c>
      <c r="AM593">
        <f t="shared" si="196"/>
        <v>16</v>
      </c>
      <c r="AN593">
        <f t="shared" si="197"/>
        <v>7</v>
      </c>
      <c r="AO593" t="str">
        <f t="shared" si="198"/>
        <v>Weekend</v>
      </c>
      <c r="AR593" s="20">
        <f t="shared" si="199"/>
        <v>0</v>
      </c>
    </row>
    <row r="594" spans="1:44" x14ac:dyDescent="0.35">
      <c r="A594" t="str">
        <f t="shared" si="181"/>
        <v>CUST0593</v>
      </c>
      <c r="B594" s="2" t="s">
        <v>889</v>
      </c>
      <c r="C594" s="4">
        <v>45304</v>
      </c>
      <c r="D594" s="2" t="s">
        <v>148</v>
      </c>
      <c r="E594" t="s">
        <v>5050</v>
      </c>
      <c r="F594" s="2" t="s">
        <v>29</v>
      </c>
      <c r="G594" s="2" t="s">
        <v>30</v>
      </c>
      <c r="H594" s="2">
        <v>2</v>
      </c>
      <c r="I594" s="19">
        <v>1377.59</v>
      </c>
      <c r="J594" s="2" t="s">
        <v>20</v>
      </c>
      <c r="K594" s="2" t="s">
        <v>31</v>
      </c>
      <c r="L594" s="2">
        <v>4</v>
      </c>
      <c r="M594" s="18">
        <f t="shared" si="182"/>
        <v>2755.18</v>
      </c>
      <c r="T594" t="str">
        <f t="shared" si="183"/>
        <v>Pending</v>
      </c>
      <c r="U594" t="str">
        <f t="shared" si="184"/>
        <v>No</v>
      </c>
      <c r="V594" t="str">
        <f t="shared" si="185"/>
        <v>Yes</v>
      </c>
      <c r="X594">
        <f t="shared" si="186"/>
        <v>589</v>
      </c>
      <c r="Y594">
        <f t="shared" si="187"/>
        <v>426</v>
      </c>
      <c r="Z594" s="18">
        <f t="shared" si="188"/>
        <v>1892867.2841657216</v>
      </c>
      <c r="AA594" s="18">
        <f t="shared" si="189"/>
        <v>199432.98236095349</v>
      </c>
      <c r="AB594" s="17">
        <f t="shared" si="190"/>
        <v>3.8949824970828471</v>
      </c>
      <c r="AC594" s="2" t="s">
        <v>30</v>
      </c>
      <c r="AD594" s="2" t="s">
        <v>29</v>
      </c>
      <c r="AE594" t="str">
        <f t="shared" si="191"/>
        <v>Fashion</v>
      </c>
      <c r="AF594" t="str">
        <f t="shared" si="192"/>
        <v>Fashion</v>
      </c>
      <c r="AG594" t="str" cm="1">
        <f t="array" ref="AG594">INDEX(AD:AD,ROW())</f>
        <v>Fashion</v>
      </c>
      <c r="AH594">
        <f t="shared" si="200"/>
        <v>6</v>
      </c>
      <c r="AI594" t="str">
        <f t="shared" si="193"/>
        <v>Fashion</v>
      </c>
      <c r="AK594">
        <f t="shared" si="194"/>
        <v>2024</v>
      </c>
      <c r="AL594">
        <f t="shared" si="195"/>
        <v>1</v>
      </c>
      <c r="AM594">
        <f t="shared" si="196"/>
        <v>13</v>
      </c>
      <c r="AN594">
        <f t="shared" si="197"/>
        <v>7</v>
      </c>
      <c r="AO594" t="str">
        <f t="shared" si="198"/>
        <v>Weekend</v>
      </c>
      <c r="AR594" s="20">
        <f t="shared" si="199"/>
        <v>0</v>
      </c>
    </row>
    <row r="595" spans="1:44" x14ac:dyDescent="0.35">
      <c r="A595" t="str">
        <f t="shared" si="181"/>
        <v>CUST0594</v>
      </c>
      <c r="B595" s="2" t="s">
        <v>890</v>
      </c>
      <c r="C595" s="4">
        <v>45681</v>
      </c>
      <c r="D595" s="2" t="s">
        <v>290</v>
      </c>
      <c r="E595" t="s">
        <v>5052</v>
      </c>
      <c r="F595" s="2" t="s">
        <v>13</v>
      </c>
      <c r="G595" s="2" t="s">
        <v>37</v>
      </c>
      <c r="H595" s="2">
        <v>1</v>
      </c>
      <c r="I595" s="19">
        <v>467.22</v>
      </c>
      <c r="J595" s="2" t="s">
        <v>20</v>
      </c>
      <c r="K595" s="2" t="s">
        <v>16</v>
      </c>
      <c r="L595" s="31"/>
      <c r="M595" s="18">
        <f t="shared" si="182"/>
        <v>467.22</v>
      </c>
      <c r="T595" t="str">
        <f t="shared" si="183"/>
        <v>Completed</v>
      </c>
      <c r="U595" t="str">
        <f t="shared" si="184"/>
        <v>No</v>
      </c>
      <c r="V595" t="str">
        <f t="shared" si="185"/>
        <v>No</v>
      </c>
      <c r="X595">
        <f t="shared" si="186"/>
        <v>573</v>
      </c>
      <c r="Y595">
        <f t="shared" si="187"/>
        <v>450</v>
      </c>
      <c r="Z595" s="18">
        <f t="shared" si="188"/>
        <v>1463424.4009529033</v>
      </c>
      <c r="AA595" s="18">
        <f t="shared" si="189"/>
        <v>118285.78776560788</v>
      </c>
      <c r="AB595" s="17">
        <f t="shared" si="190"/>
        <v>3.8140589569160999</v>
      </c>
      <c r="AC595" s="2" t="s">
        <v>37</v>
      </c>
      <c r="AD595" s="2" t="s">
        <v>13</v>
      </c>
      <c r="AE595" t="str">
        <f t="shared" si="191"/>
        <v>Home &amp; Kitchen</v>
      </c>
      <c r="AF595" t="str">
        <f t="shared" si="192"/>
        <v>Home &amp; Kitchen</v>
      </c>
      <c r="AG595" t="str" cm="1">
        <f t="array" ref="AG595">INDEX(AD:AD,ROW())</f>
        <v>Home &amp; Kitchen</v>
      </c>
      <c r="AH595">
        <f t="shared" si="200"/>
        <v>8</v>
      </c>
      <c r="AI595" t="str">
        <f t="shared" si="193"/>
        <v>Home &amp; Kitchen</v>
      </c>
      <c r="AK595">
        <f t="shared" si="194"/>
        <v>2025</v>
      </c>
      <c r="AL595">
        <f t="shared" si="195"/>
        <v>1</v>
      </c>
      <c r="AM595">
        <f t="shared" si="196"/>
        <v>24</v>
      </c>
      <c r="AN595">
        <f t="shared" si="197"/>
        <v>6</v>
      </c>
      <c r="AO595" t="str">
        <f t="shared" si="198"/>
        <v>Weekday</v>
      </c>
      <c r="AR595" s="20">
        <f t="shared" si="199"/>
        <v>0</v>
      </c>
    </row>
    <row r="596" spans="1:44" x14ac:dyDescent="0.35">
      <c r="A596" t="str">
        <f t="shared" si="181"/>
        <v>CUST0595</v>
      </c>
      <c r="B596" s="2" t="s">
        <v>891</v>
      </c>
      <c r="C596" s="4">
        <v>45387</v>
      </c>
      <c r="D596" s="2" t="s">
        <v>222</v>
      </c>
      <c r="E596" t="s">
        <v>5051</v>
      </c>
      <c r="F596" s="2" t="s">
        <v>13</v>
      </c>
      <c r="G596" s="2" t="s">
        <v>34</v>
      </c>
      <c r="H596" s="2">
        <v>2</v>
      </c>
      <c r="I596" s="19">
        <v>693.71</v>
      </c>
      <c r="J596" s="2" t="s">
        <v>5046</v>
      </c>
      <c r="K596" s="2" t="s">
        <v>16</v>
      </c>
      <c r="L596" s="2">
        <v>5</v>
      </c>
      <c r="M596" s="18">
        <f t="shared" si="182"/>
        <v>1387.42</v>
      </c>
      <c r="T596" t="str">
        <f t="shared" si="183"/>
        <v>Completed</v>
      </c>
      <c r="U596" t="str">
        <f t="shared" si="184"/>
        <v>Yes</v>
      </c>
      <c r="V596" t="str">
        <f t="shared" si="185"/>
        <v>No</v>
      </c>
      <c r="X596">
        <f t="shared" si="186"/>
        <v>619</v>
      </c>
      <c r="Y596">
        <f t="shared" si="187"/>
        <v>468</v>
      </c>
      <c r="Z596" s="18">
        <f t="shared" si="188"/>
        <v>1463424.4009529033</v>
      </c>
      <c r="AA596" s="18">
        <f t="shared" si="189"/>
        <v>118285.78776560788</v>
      </c>
      <c r="AB596" s="17">
        <f t="shared" si="190"/>
        <v>3.8140589569160999</v>
      </c>
      <c r="AC596" s="2" t="s">
        <v>34</v>
      </c>
      <c r="AD596" s="2" t="s">
        <v>13</v>
      </c>
      <c r="AE596" t="str">
        <f t="shared" si="191"/>
        <v>Home &amp; Kitchen</v>
      </c>
      <c r="AF596" t="str">
        <f t="shared" si="192"/>
        <v>Home &amp; Kitchen</v>
      </c>
      <c r="AG596" t="str" cm="1">
        <f t="array" ref="AG596">INDEX(AD:AD,ROW())</f>
        <v>Home &amp; Kitchen</v>
      </c>
      <c r="AH596">
        <f t="shared" si="200"/>
        <v>7</v>
      </c>
      <c r="AI596" t="str">
        <f t="shared" si="193"/>
        <v>Home &amp; Kitchen</v>
      </c>
      <c r="AK596">
        <f t="shared" si="194"/>
        <v>2024</v>
      </c>
      <c r="AL596">
        <f t="shared" si="195"/>
        <v>4</v>
      </c>
      <c r="AM596">
        <f t="shared" si="196"/>
        <v>5</v>
      </c>
      <c r="AN596">
        <f t="shared" si="197"/>
        <v>6</v>
      </c>
      <c r="AO596" t="str">
        <f t="shared" si="198"/>
        <v>Weekday</v>
      </c>
      <c r="AR596" s="20">
        <f t="shared" si="199"/>
        <v>0</v>
      </c>
    </row>
    <row r="597" spans="1:44" x14ac:dyDescent="0.35">
      <c r="A597" t="str">
        <f t="shared" si="181"/>
        <v>CUST0596</v>
      </c>
      <c r="B597" s="2" t="s">
        <v>892</v>
      </c>
      <c r="C597" s="4">
        <v>45608</v>
      </c>
      <c r="D597" s="2" t="s">
        <v>781</v>
      </c>
      <c r="E597" t="s">
        <v>5055</v>
      </c>
      <c r="F597" s="2" t="s">
        <v>23</v>
      </c>
      <c r="G597" s="2" t="s">
        <v>68</v>
      </c>
      <c r="H597" s="2">
        <v>2</v>
      </c>
      <c r="I597" s="19">
        <v>239.25</v>
      </c>
      <c r="J597" s="2" t="s">
        <v>5047</v>
      </c>
      <c r="K597" s="2" t="s">
        <v>16</v>
      </c>
      <c r="L597" s="2">
        <v>4</v>
      </c>
      <c r="M597" s="18">
        <f t="shared" si="182"/>
        <v>478.5</v>
      </c>
      <c r="T597" t="str">
        <f t="shared" si="183"/>
        <v>Completed</v>
      </c>
      <c r="U597" t="str">
        <f t="shared" si="184"/>
        <v>No</v>
      </c>
      <c r="V597" t="str">
        <f t="shared" si="185"/>
        <v>No</v>
      </c>
      <c r="X597">
        <f t="shared" si="186"/>
        <v>567</v>
      </c>
      <c r="Y597">
        <f t="shared" si="187"/>
        <v>440</v>
      </c>
      <c r="Z597" s="18">
        <f t="shared" si="188"/>
        <v>594714.6477588166</v>
      </c>
      <c r="AA597" s="18">
        <f t="shared" si="189"/>
        <v>60882.938065984097</v>
      </c>
      <c r="AB597" s="17">
        <f t="shared" si="190"/>
        <v>3.804733727810651</v>
      </c>
      <c r="AC597" s="2" t="s">
        <v>68</v>
      </c>
      <c r="AD597" s="2" t="s">
        <v>23</v>
      </c>
      <c r="AE597" t="str">
        <f t="shared" si="191"/>
        <v>Books</v>
      </c>
      <c r="AF597" t="str">
        <f t="shared" si="192"/>
        <v>Books</v>
      </c>
      <c r="AG597" t="str" cm="1">
        <f t="array" ref="AG597">INDEX(AD:AD,ROW())</f>
        <v>Books</v>
      </c>
      <c r="AH597">
        <f t="shared" si="200"/>
        <v>20</v>
      </c>
      <c r="AI597" t="str">
        <f t="shared" si="193"/>
        <v>Books</v>
      </c>
      <c r="AK597">
        <f t="shared" si="194"/>
        <v>2024</v>
      </c>
      <c r="AL597">
        <f t="shared" si="195"/>
        <v>11</v>
      </c>
      <c r="AM597">
        <f t="shared" si="196"/>
        <v>12</v>
      </c>
      <c r="AN597">
        <f t="shared" si="197"/>
        <v>3</v>
      </c>
      <c r="AO597" t="str">
        <f t="shared" si="198"/>
        <v>Weekday</v>
      </c>
      <c r="AR597" s="20">
        <f t="shared" si="199"/>
        <v>0</v>
      </c>
    </row>
    <row r="598" spans="1:44" x14ac:dyDescent="0.35">
      <c r="A598" t="str">
        <f t="shared" si="181"/>
        <v>CUST0597</v>
      </c>
      <c r="B598" s="2" t="s">
        <v>893</v>
      </c>
      <c r="C598" s="4">
        <v>45206</v>
      </c>
      <c r="D598" s="2" t="s">
        <v>417</v>
      </c>
      <c r="E598" t="s">
        <v>5049</v>
      </c>
      <c r="F598" s="2" t="s">
        <v>42</v>
      </c>
      <c r="G598" s="2" t="s">
        <v>43</v>
      </c>
      <c r="H598" s="2">
        <v>1</v>
      </c>
      <c r="I598" s="19">
        <v>798.50450765864298</v>
      </c>
      <c r="J598" s="2" t="s">
        <v>20</v>
      </c>
      <c r="K598" s="2" t="s">
        <v>76</v>
      </c>
      <c r="L598" s="2">
        <v>4</v>
      </c>
      <c r="M598" s="18">
        <f t="shared" si="182"/>
        <v>798.50450765864298</v>
      </c>
      <c r="T598" t="str">
        <f t="shared" si="183"/>
        <v>Completed</v>
      </c>
      <c r="U598" t="str">
        <f t="shared" si="184"/>
        <v>No</v>
      </c>
      <c r="V598" t="str">
        <f t="shared" si="185"/>
        <v>No</v>
      </c>
      <c r="X598">
        <f t="shared" si="186"/>
        <v>595</v>
      </c>
      <c r="Y598">
        <f t="shared" si="187"/>
        <v>444</v>
      </c>
      <c r="Z598" s="18">
        <f t="shared" si="188"/>
        <v>1098537.4901531704</v>
      </c>
      <c r="AA598" s="18">
        <f t="shared" si="189"/>
        <v>96724.388030634553</v>
      </c>
      <c r="AB598" s="17">
        <f t="shared" si="190"/>
        <v>3.9001122334455669</v>
      </c>
      <c r="AC598" s="2" t="s">
        <v>43</v>
      </c>
      <c r="AD598" s="2" t="s">
        <v>42</v>
      </c>
      <c r="AE598" t="str">
        <f t="shared" si="191"/>
        <v>Beauty</v>
      </c>
      <c r="AF598" t="str">
        <f t="shared" si="192"/>
        <v>Beauty</v>
      </c>
      <c r="AG598" t="str" cm="1">
        <f t="array" ref="AG598">INDEX(AD:AD,ROW())</f>
        <v>Beauty</v>
      </c>
      <c r="AH598">
        <f t="shared" si="200"/>
        <v>10</v>
      </c>
      <c r="AI598" t="str">
        <f t="shared" si="193"/>
        <v>Beauty</v>
      </c>
      <c r="AK598">
        <f t="shared" si="194"/>
        <v>2023</v>
      </c>
      <c r="AL598">
        <f t="shared" si="195"/>
        <v>10</v>
      </c>
      <c r="AM598">
        <f t="shared" si="196"/>
        <v>7</v>
      </c>
      <c r="AN598">
        <f t="shared" si="197"/>
        <v>7</v>
      </c>
      <c r="AO598" t="str">
        <f t="shared" si="198"/>
        <v>Weekend</v>
      </c>
      <c r="AR598" s="20">
        <f t="shared" si="199"/>
        <v>1</v>
      </c>
    </row>
    <row r="599" spans="1:44" x14ac:dyDescent="0.35">
      <c r="A599" t="str">
        <f t="shared" si="181"/>
        <v>CUST0598</v>
      </c>
      <c r="B599" s="2" t="s">
        <v>894</v>
      </c>
      <c r="C599" s="4">
        <v>45710</v>
      </c>
      <c r="D599" s="2" t="s">
        <v>287</v>
      </c>
      <c r="E599" t="s">
        <v>5051</v>
      </c>
      <c r="F599" s="2" t="s">
        <v>13</v>
      </c>
      <c r="G599" s="2" t="s">
        <v>5045</v>
      </c>
      <c r="H599" s="2">
        <v>1</v>
      </c>
      <c r="I599" s="19">
        <v>1187.1500000000001</v>
      </c>
      <c r="J599" s="2" t="s">
        <v>15</v>
      </c>
      <c r="K599" s="2" t="s">
        <v>76</v>
      </c>
      <c r="L599" s="2">
        <v>4</v>
      </c>
      <c r="M599" s="18">
        <f t="shared" si="182"/>
        <v>1187.1500000000001</v>
      </c>
      <c r="T599" t="str">
        <f t="shared" si="183"/>
        <v>Completed</v>
      </c>
      <c r="U599" t="str">
        <f t="shared" si="184"/>
        <v>No</v>
      </c>
      <c r="V599" t="str">
        <f t="shared" si="185"/>
        <v>No</v>
      </c>
      <c r="X599">
        <f t="shared" si="186"/>
        <v>619</v>
      </c>
      <c r="Y599">
        <f t="shared" si="187"/>
        <v>468</v>
      </c>
      <c r="Z599" s="18">
        <f t="shared" si="188"/>
        <v>1463424.4009529033</v>
      </c>
      <c r="AA599" s="18">
        <f t="shared" si="189"/>
        <v>118285.78776560788</v>
      </c>
      <c r="AB599" s="17">
        <f t="shared" si="190"/>
        <v>3.8140589569160999</v>
      </c>
      <c r="AC599" s="2" t="s">
        <v>5045</v>
      </c>
      <c r="AD599" s="2" t="s">
        <v>13</v>
      </c>
      <c r="AE599" t="str">
        <f t="shared" si="191"/>
        <v>Home &amp; Kitchen</v>
      </c>
      <c r="AF599" t="str">
        <f t="shared" si="192"/>
        <v>Home &amp; Kitchen</v>
      </c>
      <c r="AG599" t="str" cm="1">
        <f t="array" ref="AG599">INDEX(AD:AD,ROW())</f>
        <v>Home &amp; Kitchen</v>
      </c>
      <c r="AH599">
        <f t="shared" si="200"/>
        <v>76</v>
      </c>
      <c r="AI599" t="str">
        <f t="shared" si="193"/>
        <v>Home &amp; Kitchen</v>
      </c>
      <c r="AK599">
        <f t="shared" si="194"/>
        <v>2025</v>
      </c>
      <c r="AL599">
        <f t="shared" si="195"/>
        <v>2</v>
      </c>
      <c r="AM599">
        <f t="shared" si="196"/>
        <v>22</v>
      </c>
      <c r="AN599">
        <f t="shared" si="197"/>
        <v>7</v>
      </c>
      <c r="AO599" t="str">
        <f t="shared" si="198"/>
        <v>Weekend</v>
      </c>
      <c r="AR599" s="20">
        <f t="shared" si="199"/>
        <v>1</v>
      </c>
    </row>
    <row r="600" spans="1:44" x14ac:dyDescent="0.35">
      <c r="A600" t="str">
        <f t="shared" si="181"/>
        <v>CUST0599</v>
      </c>
      <c r="B600" s="2" t="s">
        <v>895</v>
      </c>
      <c r="C600" s="4">
        <v>44996</v>
      </c>
      <c r="D600" s="2" t="s">
        <v>80</v>
      </c>
      <c r="E600" t="s">
        <v>5054</v>
      </c>
      <c r="F600" s="2" t="s">
        <v>29</v>
      </c>
      <c r="G600" s="2" t="s">
        <v>5041</v>
      </c>
      <c r="H600" s="2">
        <v>1</v>
      </c>
      <c r="I600" s="19">
        <v>767.42</v>
      </c>
      <c r="J600" s="2" t="s">
        <v>15</v>
      </c>
      <c r="K600" s="2" t="s">
        <v>16</v>
      </c>
      <c r="L600" s="2">
        <v>5</v>
      </c>
      <c r="M600" s="18">
        <f t="shared" si="182"/>
        <v>767.42</v>
      </c>
      <c r="T600" t="str">
        <f t="shared" si="183"/>
        <v>Completed</v>
      </c>
      <c r="U600" t="str">
        <f t="shared" si="184"/>
        <v>No</v>
      </c>
      <c r="V600" t="str">
        <f t="shared" si="185"/>
        <v>No</v>
      </c>
      <c r="X600">
        <f t="shared" si="186"/>
        <v>558</v>
      </c>
      <c r="Y600">
        <f t="shared" si="187"/>
        <v>430</v>
      </c>
      <c r="Z600" s="18">
        <f t="shared" si="188"/>
        <v>1892867.2841657216</v>
      </c>
      <c r="AA600" s="18">
        <f t="shared" si="189"/>
        <v>199432.98236095349</v>
      </c>
      <c r="AB600" s="17">
        <f t="shared" si="190"/>
        <v>3.8949824970828471</v>
      </c>
      <c r="AC600" s="2" t="s">
        <v>5041</v>
      </c>
      <c r="AD600" s="2" t="s">
        <v>29</v>
      </c>
      <c r="AE600" t="str">
        <f t="shared" si="191"/>
        <v>Fashion</v>
      </c>
      <c r="AF600" t="str">
        <f t="shared" si="192"/>
        <v>Fashion</v>
      </c>
      <c r="AG600" t="str" cm="1">
        <f t="array" ref="AG600">INDEX(AD:AD,ROW())</f>
        <v>Fashion</v>
      </c>
      <c r="AH600">
        <f t="shared" si="200"/>
        <v>15</v>
      </c>
      <c r="AI600" t="str">
        <f t="shared" si="193"/>
        <v>Fashion</v>
      </c>
      <c r="AK600">
        <f t="shared" si="194"/>
        <v>2023</v>
      </c>
      <c r="AL600">
        <f t="shared" si="195"/>
        <v>3</v>
      </c>
      <c r="AM600">
        <f t="shared" si="196"/>
        <v>11</v>
      </c>
      <c r="AN600">
        <f t="shared" si="197"/>
        <v>7</v>
      </c>
      <c r="AO600" t="str">
        <f t="shared" si="198"/>
        <v>Weekend</v>
      </c>
      <c r="AR600" s="20">
        <f t="shared" si="199"/>
        <v>0</v>
      </c>
    </row>
    <row r="601" spans="1:44" x14ac:dyDescent="0.35">
      <c r="A601" t="str">
        <f t="shared" si="181"/>
        <v>CUST0600</v>
      </c>
      <c r="B601" s="2" t="s">
        <v>896</v>
      </c>
      <c r="C601" s="4">
        <v>45554</v>
      </c>
      <c r="D601" s="2" t="s">
        <v>314</v>
      </c>
      <c r="E601" t="s">
        <v>5054</v>
      </c>
      <c r="F601" s="2" t="s">
        <v>19</v>
      </c>
      <c r="G601" s="2" t="s">
        <v>5040</v>
      </c>
      <c r="H601" s="2">
        <v>1</v>
      </c>
      <c r="I601" s="19">
        <v>3143.01</v>
      </c>
      <c r="J601" s="2" t="s">
        <v>5046</v>
      </c>
      <c r="K601" s="2" t="s">
        <v>16</v>
      </c>
      <c r="L601" s="2">
        <v>4</v>
      </c>
      <c r="M601" s="18">
        <f t="shared" si="182"/>
        <v>3143.01</v>
      </c>
      <c r="T601" t="str">
        <f t="shared" si="183"/>
        <v>Completed</v>
      </c>
      <c r="U601" t="str">
        <f t="shared" si="184"/>
        <v>Yes</v>
      </c>
      <c r="V601" t="str">
        <f t="shared" si="185"/>
        <v>No</v>
      </c>
      <c r="X601">
        <f t="shared" si="186"/>
        <v>558</v>
      </c>
      <c r="Y601">
        <f t="shared" si="187"/>
        <v>430</v>
      </c>
      <c r="Z601" s="18">
        <f t="shared" si="188"/>
        <v>2759712.3299794244</v>
      </c>
      <c r="AA601" s="18">
        <f t="shared" si="189"/>
        <v>330643.50635802455</v>
      </c>
      <c r="AB601" s="17">
        <f t="shared" si="190"/>
        <v>3.8641711229946525</v>
      </c>
      <c r="AC601" s="2" t="s">
        <v>5040</v>
      </c>
      <c r="AD601" s="2" t="s">
        <v>19</v>
      </c>
      <c r="AE601" t="str">
        <f t="shared" si="191"/>
        <v>Electronics</v>
      </c>
      <c r="AF601" t="str">
        <f t="shared" si="192"/>
        <v>Electronics</v>
      </c>
      <c r="AG601" t="str" cm="1">
        <f t="array" ref="AG601">INDEX(AD:AD,ROW())</f>
        <v>Electronics</v>
      </c>
      <c r="AH601">
        <f t="shared" si="200"/>
        <v>13</v>
      </c>
      <c r="AI601" t="str">
        <f t="shared" si="193"/>
        <v>Electronics</v>
      </c>
      <c r="AK601">
        <f t="shared" si="194"/>
        <v>2024</v>
      </c>
      <c r="AL601">
        <f t="shared" si="195"/>
        <v>9</v>
      </c>
      <c r="AM601">
        <f t="shared" si="196"/>
        <v>19</v>
      </c>
      <c r="AN601">
        <f t="shared" si="197"/>
        <v>5</v>
      </c>
      <c r="AO601" t="str">
        <f t="shared" si="198"/>
        <v>Weekday</v>
      </c>
      <c r="AR601" s="20">
        <f t="shared" si="199"/>
        <v>0</v>
      </c>
    </row>
    <row r="602" spans="1:44" x14ac:dyDescent="0.35">
      <c r="A602" t="str">
        <f t="shared" si="181"/>
        <v>CUST0601</v>
      </c>
      <c r="B602" s="2" t="s">
        <v>897</v>
      </c>
      <c r="C602" s="4">
        <v>44942</v>
      </c>
      <c r="D602" s="2" t="s">
        <v>355</v>
      </c>
      <c r="E602" t="s">
        <v>5054</v>
      </c>
      <c r="F602" s="2" t="s">
        <v>23</v>
      </c>
      <c r="G602" s="2" t="s">
        <v>24</v>
      </c>
      <c r="H602" s="2">
        <v>1</v>
      </c>
      <c r="I602" s="19">
        <v>234.17</v>
      </c>
      <c r="J602" s="2" t="s">
        <v>20</v>
      </c>
      <c r="K602" s="2" t="s">
        <v>16</v>
      </c>
      <c r="L602" s="2">
        <v>3</v>
      </c>
      <c r="M602" s="18">
        <f t="shared" si="182"/>
        <v>234.17</v>
      </c>
      <c r="T602" t="str">
        <f t="shared" si="183"/>
        <v>Completed</v>
      </c>
      <c r="U602" t="str">
        <f t="shared" si="184"/>
        <v>No</v>
      </c>
      <c r="V602" t="str">
        <f t="shared" si="185"/>
        <v>No</v>
      </c>
      <c r="X602">
        <f t="shared" si="186"/>
        <v>558</v>
      </c>
      <c r="Y602">
        <f t="shared" si="187"/>
        <v>430</v>
      </c>
      <c r="Z602" s="18">
        <f t="shared" si="188"/>
        <v>594714.6477588166</v>
      </c>
      <c r="AA602" s="18">
        <f t="shared" si="189"/>
        <v>60882.938065984097</v>
      </c>
      <c r="AB602" s="17">
        <f t="shared" si="190"/>
        <v>3.804733727810651</v>
      </c>
      <c r="AC602" s="2" t="s">
        <v>24</v>
      </c>
      <c r="AD602" s="2" t="s">
        <v>23</v>
      </c>
      <c r="AE602" t="str">
        <f t="shared" si="191"/>
        <v>Books</v>
      </c>
      <c r="AF602" t="str">
        <f t="shared" si="192"/>
        <v>Books</v>
      </c>
      <c r="AG602" t="str" cm="1">
        <f t="array" ref="AG602">INDEX(AD:AD,ROW())</f>
        <v>Books</v>
      </c>
      <c r="AH602">
        <f t="shared" si="200"/>
        <v>4</v>
      </c>
      <c r="AI602" t="str">
        <f t="shared" si="193"/>
        <v>Books</v>
      </c>
      <c r="AK602">
        <f t="shared" si="194"/>
        <v>2023</v>
      </c>
      <c r="AL602">
        <f t="shared" si="195"/>
        <v>1</v>
      </c>
      <c r="AM602">
        <f t="shared" si="196"/>
        <v>16</v>
      </c>
      <c r="AN602">
        <f t="shared" si="197"/>
        <v>2</v>
      </c>
      <c r="AO602" t="str">
        <f t="shared" si="198"/>
        <v>Weekday</v>
      </c>
      <c r="AR602" s="20">
        <f t="shared" si="199"/>
        <v>0</v>
      </c>
    </row>
    <row r="603" spans="1:44" x14ac:dyDescent="0.35">
      <c r="A603" t="str">
        <f t="shared" si="181"/>
        <v>CUST0602</v>
      </c>
      <c r="B603" s="2" t="s">
        <v>898</v>
      </c>
      <c r="C603" s="4">
        <v>45512</v>
      </c>
      <c r="D603" s="2" t="s">
        <v>353</v>
      </c>
      <c r="E603" t="s">
        <v>5052</v>
      </c>
      <c r="F603" s="2" t="s">
        <v>42</v>
      </c>
      <c r="G603" s="2" t="s">
        <v>5042</v>
      </c>
      <c r="H603" s="2">
        <v>1</v>
      </c>
      <c r="I603" s="19">
        <v>889.95</v>
      </c>
      <c r="J603" s="2" t="s">
        <v>15</v>
      </c>
      <c r="K603" s="2" t="s">
        <v>16</v>
      </c>
      <c r="L603" s="2">
        <v>3</v>
      </c>
      <c r="M603" s="18">
        <f t="shared" si="182"/>
        <v>889.95</v>
      </c>
      <c r="T603" t="str">
        <f t="shared" si="183"/>
        <v>Completed</v>
      </c>
      <c r="U603" t="str">
        <f t="shared" si="184"/>
        <v>No</v>
      </c>
      <c r="V603" t="str">
        <f t="shared" si="185"/>
        <v>No</v>
      </c>
      <c r="X603">
        <f t="shared" si="186"/>
        <v>573</v>
      </c>
      <c r="Y603">
        <f t="shared" si="187"/>
        <v>450</v>
      </c>
      <c r="Z603" s="18">
        <f t="shared" si="188"/>
        <v>1098537.4901531704</v>
      </c>
      <c r="AA603" s="18">
        <f t="shared" si="189"/>
        <v>96724.388030634553</v>
      </c>
      <c r="AB603" s="17">
        <f t="shared" si="190"/>
        <v>3.9001122334455669</v>
      </c>
      <c r="AC603" s="2" t="s">
        <v>5042</v>
      </c>
      <c r="AD603" s="2" t="s">
        <v>42</v>
      </c>
      <c r="AE603" t="str">
        <f t="shared" si="191"/>
        <v>Beauty</v>
      </c>
      <c r="AF603" t="str">
        <f t="shared" si="192"/>
        <v>Beauty</v>
      </c>
      <c r="AG603" t="str" cm="1">
        <f t="array" ref="AG603">INDEX(AD:AD,ROW())</f>
        <v>Beauty</v>
      </c>
      <c r="AH603">
        <f t="shared" si="200"/>
        <v>18</v>
      </c>
      <c r="AI603" t="str">
        <f t="shared" si="193"/>
        <v>Beauty</v>
      </c>
      <c r="AK603">
        <f t="shared" si="194"/>
        <v>2024</v>
      </c>
      <c r="AL603">
        <f t="shared" si="195"/>
        <v>8</v>
      </c>
      <c r="AM603">
        <f t="shared" si="196"/>
        <v>8</v>
      </c>
      <c r="AN603">
        <f t="shared" si="197"/>
        <v>5</v>
      </c>
      <c r="AO603" t="str">
        <f t="shared" si="198"/>
        <v>Weekday</v>
      </c>
      <c r="AR603" s="20">
        <f t="shared" si="199"/>
        <v>0</v>
      </c>
    </row>
    <row r="604" spans="1:44" x14ac:dyDescent="0.35">
      <c r="A604" t="str">
        <f t="shared" si="181"/>
        <v>CUST0603</v>
      </c>
      <c r="B604" s="2" t="s">
        <v>899</v>
      </c>
      <c r="C604" s="4">
        <v>44947</v>
      </c>
      <c r="D604" s="2" t="s">
        <v>380</v>
      </c>
      <c r="E604" t="s">
        <v>5055</v>
      </c>
      <c r="F604" s="2" t="s">
        <v>19</v>
      </c>
      <c r="G604" s="2" t="s">
        <v>5039</v>
      </c>
      <c r="H604" s="2">
        <v>2</v>
      </c>
      <c r="I604" s="19">
        <v>1196.6099999999999</v>
      </c>
      <c r="J604" s="2" t="s">
        <v>50</v>
      </c>
      <c r="K604" s="2" t="s">
        <v>16</v>
      </c>
      <c r="L604" s="2">
        <v>4</v>
      </c>
      <c r="M604" s="18">
        <f t="shared" si="182"/>
        <v>2393.2199999999998</v>
      </c>
      <c r="T604" t="str">
        <f t="shared" si="183"/>
        <v>Completed</v>
      </c>
      <c r="U604" t="str">
        <f t="shared" si="184"/>
        <v>Yes</v>
      </c>
      <c r="V604" t="str">
        <f t="shared" si="185"/>
        <v>No</v>
      </c>
      <c r="X604">
        <f t="shared" si="186"/>
        <v>567</v>
      </c>
      <c r="Y604">
        <f t="shared" si="187"/>
        <v>440</v>
      </c>
      <c r="Z604" s="18">
        <f t="shared" si="188"/>
        <v>2759712.3299794244</v>
      </c>
      <c r="AA604" s="18">
        <f t="shared" si="189"/>
        <v>330643.50635802455</v>
      </c>
      <c r="AB604" s="17">
        <f t="shared" si="190"/>
        <v>3.8641711229946525</v>
      </c>
      <c r="AC604" s="2" t="s">
        <v>5039</v>
      </c>
      <c r="AD604" s="2" t="s">
        <v>19</v>
      </c>
      <c r="AE604" t="str">
        <f t="shared" si="191"/>
        <v>Electronics</v>
      </c>
      <c r="AF604" t="str">
        <f t="shared" si="192"/>
        <v>Electronics</v>
      </c>
      <c r="AG604" t="str" cm="1">
        <f t="array" ref="AG604">INDEX(AD:AD,ROW())</f>
        <v>Electronics</v>
      </c>
      <c r="AH604">
        <f t="shared" si="200"/>
        <v>3</v>
      </c>
      <c r="AI604" t="str">
        <f t="shared" si="193"/>
        <v>Electronics</v>
      </c>
      <c r="AK604">
        <f t="shared" si="194"/>
        <v>2023</v>
      </c>
      <c r="AL604">
        <f t="shared" si="195"/>
        <v>1</v>
      </c>
      <c r="AM604">
        <f t="shared" si="196"/>
        <v>21</v>
      </c>
      <c r="AN604">
        <f t="shared" si="197"/>
        <v>7</v>
      </c>
      <c r="AO604" t="str">
        <f t="shared" si="198"/>
        <v>Weekend</v>
      </c>
      <c r="AR604" s="20">
        <f t="shared" si="199"/>
        <v>0</v>
      </c>
    </row>
    <row r="605" spans="1:44" x14ac:dyDescent="0.35">
      <c r="A605" t="str">
        <f t="shared" si="181"/>
        <v>CUST0604</v>
      </c>
      <c r="B605" s="2" t="s">
        <v>900</v>
      </c>
      <c r="C605" s="4">
        <v>45764</v>
      </c>
      <c r="D605" s="2" t="s">
        <v>490</v>
      </c>
      <c r="E605" t="s">
        <v>5054</v>
      </c>
      <c r="F605" s="2" t="s">
        <v>23</v>
      </c>
      <c r="G605" s="2" t="s">
        <v>65</v>
      </c>
      <c r="H605" s="2">
        <v>2</v>
      </c>
      <c r="I605" s="19">
        <v>300.95</v>
      </c>
      <c r="J605" s="2" t="s">
        <v>20</v>
      </c>
      <c r="K605" s="2" t="s">
        <v>31</v>
      </c>
      <c r="L605" s="2">
        <v>3</v>
      </c>
      <c r="M605" s="18">
        <f t="shared" si="182"/>
        <v>601.9</v>
      </c>
      <c r="T605" t="str">
        <f t="shared" si="183"/>
        <v>Pending</v>
      </c>
      <c r="U605" t="str">
        <f t="shared" si="184"/>
        <v>No</v>
      </c>
      <c r="V605" t="str">
        <f t="shared" si="185"/>
        <v>Yes</v>
      </c>
      <c r="X605">
        <f t="shared" si="186"/>
        <v>558</v>
      </c>
      <c r="Y605">
        <f t="shared" si="187"/>
        <v>430</v>
      </c>
      <c r="Z605" s="18">
        <f t="shared" si="188"/>
        <v>594714.6477588166</v>
      </c>
      <c r="AA605" s="18">
        <f t="shared" si="189"/>
        <v>60882.938065984097</v>
      </c>
      <c r="AB605" s="17">
        <f t="shared" si="190"/>
        <v>3.804733727810651</v>
      </c>
      <c r="AC605" s="2" t="s">
        <v>65</v>
      </c>
      <c r="AD605" s="2" t="s">
        <v>23</v>
      </c>
      <c r="AE605" t="str">
        <f t="shared" si="191"/>
        <v>Books</v>
      </c>
      <c r="AF605" t="str">
        <f t="shared" si="192"/>
        <v>Books</v>
      </c>
      <c r="AG605" t="str" cm="1">
        <f t="array" ref="AG605">INDEX(AD:AD,ROW())</f>
        <v>Books</v>
      </c>
      <c r="AH605">
        <f t="shared" si="200"/>
        <v>19</v>
      </c>
      <c r="AI605" t="str">
        <f t="shared" si="193"/>
        <v>Books</v>
      </c>
      <c r="AK605">
        <f t="shared" si="194"/>
        <v>2025</v>
      </c>
      <c r="AL605">
        <f t="shared" si="195"/>
        <v>4</v>
      </c>
      <c r="AM605">
        <f t="shared" si="196"/>
        <v>17</v>
      </c>
      <c r="AN605">
        <f t="shared" si="197"/>
        <v>5</v>
      </c>
      <c r="AO605" t="str">
        <f t="shared" si="198"/>
        <v>Weekday</v>
      </c>
      <c r="AR605" s="20">
        <f t="shared" si="199"/>
        <v>0</v>
      </c>
    </row>
    <row r="606" spans="1:44" x14ac:dyDescent="0.35">
      <c r="A606" t="str">
        <f t="shared" si="181"/>
        <v>CUST0605</v>
      </c>
      <c r="B606" s="2" t="s">
        <v>901</v>
      </c>
      <c r="C606" s="4">
        <v>45379</v>
      </c>
      <c r="D606" s="2" t="s">
        <v>178</v>
      </c>
      <c r="E606" t="s">
        <v>5050</v>
      </c>
      <c r="F606" s="2" t="s">
        <v>19</v>
      </c>
      <c r="G606" s="2" t="s">
        <v>5039</v>
      </c>
      <c r="H606" s="2">
        <v>1</v>
      </c>
      <c r="I606" s="19">
        <v>526.03</v>
      </c>
      <c r="J606" s="2" t="s">
        <v>50</v>
      </c>
      <c r="K606" s="2" t="s">
        <v>103</v>
      </c>
      <c r="L606" s="31"/>
      <c r="M606" s="18">
        <f t="shared" si="182"/>
        <v>526.03</v>
      </c>
      <c r="T606" t="str">
        <f t="shared" si="183"/>
        <v>Lost Sale</v>
      </c>
      <c r="U606" t="str">
        <f t="shared" si="184"/>
        <v>No</v>
      </c>
      <c r="V606" t="str">
        <f t="shared" si="185"/>
        <v>Yes</v>
      </c>
      <c r="X606">
        <f t="shared" si="186"/>
        <v>589</v>
      </c>
      <c r="Y606">
        <f t="shared" si="187"/>
        <v>426</v>
      </c>
      <c r="Z606" s="18">
        <f t="shared" si="188"/>
        <v>2759712.3299794244</v>
      </c>
      <c r="AA606" s="18">
        <f t="shared" si="189"/>
        <v>330643.50635802455</v>
      </c>
      <c r="AB606" s="17">
        <f t="shared" si="190"/>
        <v>3.8641711229946525</v>
      </c>
      <c r="AC606" s="2" t="s">
        <v>5039</v>
      </c>
      <c r="AD606" s="2" t="s">
        <v>19</v>
      </c>
      <c r="AE606" t="str">
        <f t="shared" si="191"/>
        <v>Electronics</v>
      </c>
      <c r="AF606" t="str">
        <f t="shared" si="192"/>
        <v>Electronics</v>
      </c>
      <c r="AG606" t="str" cm="1">
        <f t="array" ref="AG606">INDEX(AD:AD,ROW())</f>
        <v>Electronics</v>
      </c>
      <c r="AH606">
        <f t="shared" si="200"/>
        <v>3</v>
      </c>
      <c r="AI606" t="str">
        <f t="shared" si="193"/>
        <v>Electronics</v>
      </c>
      <c r="AK606">
        <f t="shared" si="194"/>
        <v>2024</v>
      </c>
      <c r="AL606">
        <f t="shared" si="195"/>
        <v>3</v>
      </c>
      <c r="AM606">
        <f t="shared" si="196"/>
        <v>28</v>
      </c>
      <c r="AN606">
        <f t="shared" si="197"/>
        <v>5</v>
      </c>
      <c r="AO606" t="str">
        <f t="shared" si="198"/>
        <v>Weekday</v>
      </c>
      <c r="AR606" s="20">
        <f t="shared" si="199"/>
        <v>1</v>
      </c>
    </row>
    <row r="607" spans="1:44" x14ac:dyDescent="0.35">
      <c r="A607" t="str">
        <f t="shared" si="181"/>
        <v>CUST0606</v>
      </c>
      <c r="B607" s="2" t="s">
        <v>902</v>
      </c>
      <c r="C607" s="4">
        <v>45213</v>
      </c>
      <c r="D607" s="2" t="s">
        <v>314</v>
      </c>
      <c r="E607" t="s">
        <v>5054</v>
      </c>
      <c r="F607" s="2" t="s">
        <v>13</v>
      </c>
      <c r="G607" s="2" t="s">
        <v>14</v>
      </c>
      <c r="H607" s="2">
        <v>1</v>
      </c>
      <c r="I607" s="19">
        <v>1038.93</v>
      </c>
      <c r="J607" s="2" t="s">
        <v>50</v>
      </c>
      <c r="K607" s="2" t="s">
        <v>16</v>
      </c>
      <c r="L607" s="2">
        <v>5</v>
      </c>
      <c r="M607" s="18">
        <f t="shared" si="182"/>
        <v>1038.93</v>
      </c>
      <c r="T607" t="str">
        <f t="shared" si="183"/>
        <v>Completed</v>
      </c>
      <c r="U607" t="str">
        <f t="shared" si="184"/>
        <v>Yes</v>
      </c>
      <c r="V607" t="str">
        <f t="shared" si="185"/>
        <v>No</v>
      </c>
      <c r="X607">
        <f t="shared" si="186"/>
        <v>558</v>
      </c>
      <c r="Y607">
        <f t="shared" si="187"/>
        <v>430</v>
      </c>
      <c r="Z607" s="18">
        <f t="shared" si="188"/>
        <v>1463424.4009529033</v>
      </c>
      <c r="AA607" s="18">
        <f t="shared" si="189"/>
        <v>118285.78776560788</v>
      </c>
      <c r="AB607" s="17">
        <f t="shared" si="190"/>
        <v>3.8140589569160999</v>
      </c>
      <c r="AC607" s="2" t="s">
        <v>14</v>
      </c>
      <c r="AD607" s="2" t="s">
        <v>13</v>
      </c>
      <c r="AE607" t="str">
        <f t="shared" si="191"/>
        <v>Home &amp; Kitchen</v>
      </c>
      <c r="AF607" t="str">
        <f t="shared" si="192"/>
        <v>Home &amp; Kitchen</v>
      </c>
      <c r="AG607" t="str" cm="1">
        <f t="array" ref="AG607">INDEX(AD:AD,ROW())</f>
        <v>Home &amp; Kitchen</v>
      </c>
      <c r="AH607">
        <f t="shared" si="200"/>
        <v>2</v>
      </c>
      <c r="AI607" t="str">
        <f t="shared" si="193"/>
        <v>Home &amp; Kitchen</v>
      </c>
      <c r="AK607">
        <f t="shared" si="194"/>
        <v>2023</v>
      </c>
      <c r="AL607">
        <f t="shared" si="195"/>
        <v>10</v>
      </c>
      <c r="AM607">
        <f t="shared" si="196"/>
        <v>14</v>
      </c>
      <c r="AN607">
        <f t="shared" si="197"/>
        <v>7</v>
      </c>
      <c r="AO607" t="str">
        <f t="shared" si="198"/>
        <v>Weekend</v>
      </c>
      <c r="AR607" s="20">
        <f t="shared" si="199"/>
        <v>0</v>
      </c>
    </row>
    <row r="608" spans="1:44" x14ac:dyDescent="0.35">
      <c r="A608" t="str">
        <f t="shared" si="181"/>
        <v>CUST0607</v>
      </c>
      <c r="B608" s="2" t="s">
        <v>903</v>
      </c>
      <c r="C608" s="4">
        <v>44935</v>
      </c>
      <c r="D608" s="2" t="s">
        <v>97</v>
      </c>
      <c r="E608" t="s">
        <v>5051</v>
      </c>
      <c r="F608" s="2" t="s">
        <v>23</v>
      </c>
      <c r="G608" s="2" t="s">
        <v>75</v>
      </c>
      <c r="H608" s="2">
        <v>3</v>
      </c>
      <c r="I608" s="19">
        <v>680.22</v>
      </c>
      <c r="J608" s="2" t="s">
        <v>5046</v>
      </c>
      <c r="K608" s="2" t="s">
        <v>31</v>
      </c>
      <c r="L608" s="2">
        <v>4</v>
      </c>
      <c r="M608" s="18">
        <f t="shared" si="182"/>
        <v>2040.66</v>
      </c>
      <c r="T608" t="str">
        <f t="shared" si="183"/>
        <v>Pending</v>
      </c>
      <c r="U608" t="str">
        <f t="shared" si="184"/>
        <v>No</v>
      </c>
      <c r="V608" t="str">
        <f t="shared" si="185"/>
        <v>Yes</v>
      </c>
      <c r="X608">
        <f t="shared" si="186"/>
        <v>619</v>
      </c>
      <c r="Y608">
        <f t="shared" si="187"/>
        <v>468</v>
      </c>
      <c r="Z608" s="18">
        <f t="shared" si="188"/>
        <v>594714.6477588166</v>
      </c>
      <c r="AA608" s="18">
        <f t="shared" si="189"/>
        <v>60882.938065984097</v>
      </c>
      <c r="AB608" s="17">
        <f t="shared" si="190"/>
        <v>3.804733727810651</v>
      </c>
      <c r="AC608" s="2" t="s">
        <v>75</v>
      </c>
      <c r="AD608" s="2" t="s">
        <v>23</v>
      </c>
      <c r="AE608" t="str">
        <f t="shared" si="191"/>
        <v>Books</v>
      </c>
      <c r="AF608" t="str">
        <f t="shared" si="192"/>
        <v>Books</v>
      </c>
      <c r="AG608" t="str" cm="1">
        <f t="array" ref="AG608">INDEX(AD:AD,ROW())</f>
        <v>Books</v>
      </c>
      <c r="AH608">
        <f t="shared" si="200"/>
        <v>23</v>
      </c>
      <c r="AI608" t="str">
        <f t="shared" si="193"/>
        <v>Books</v>
      </c>
      <c r="AK608">
        <f t="shared" si="194"/>
        <v>2023</v>
      </c>
      <c r="AL608">
        <f t="shared" si="195"/>
        <v>1</v>
      </c>
      <c r="AM608">
        <f t="shared" si="196"/>
        <v>9</v>
      </c>
      <c r="AN608">
        <f t="shared" si="197"/>
        <v>2</v>
      </c>
      <c r="AO608" t="str">
        <f t="shared" si="198"/>
        <v>Weekday</v>
      </c>
      <c r="AR608" s="20">
        <f t="shared" si="199"/>
        <v>0</v>
      </c>
    </row>
    <row r="609" spans="1:44" x14ac:dyDescent="0.35">
      <c r="A609" t="str">
        <f t="shared" si="181"/>
        <v>CUST0608</v>
      </c>
      <c r="B609" s="2" t="s">
        <v>904</v>
      </c>
      <c r="C609" s="4">
        <v>45374</v>
      </c>
      <c r="D609" s="2" t="s">
        <v>263</v>
      </c>
      <c r="E609" t="s">
        <v>5055</v>
      </c>
      <c r="F609" s="2" t="s">
        <v>13</v>
      </c>
      <c r="G609" s="2" t="s">
        <v>37</v>
      </c>
      <c r="H609" s="2">
        <v>1</v>
      </c>
      <c r="I609" s="19">
        <v>307.41000000000003</v>
      </c>
      <c r="J609" s="2" t="s">
        <v>50</v>
      </c>
      <c r="K609" s="2" t="s">
        <v>16</v>
      </c>
      <c r="L609" s="2">
        <v>3</v>
      </c>
      <c r="M609" s="18">
        <f t="shared" si="182"/>
        <v>307.41000000000003</v>
      </c>
      <c r="T609" t="str">
        <f t="shared" si="183"/>
        <v>Completed</v>
      </c>
      <c r="U609" t="str">
        <f t="shared" si="184"/>
        <v>No</v>
      </c>
      <c r="V609" t="str">
        <f t="shared" si="185"/>
        <v>No</v>
      </c>
      <c r="X609">
        <f t="shared" si="186"/>
        <v>567</v>
      </c>
      <c r="Y609">
        <f t="shared" si="187"/>
        <v>440</v>
      </c>
      <c r="Z609" s="18">
        <f t="shared" si="188"/>
        <v>1463424.4009529033</v>
      </c>
      <c r="AA609" s="18">
        <f t="shared" si="189"/>
        <v>118285.78776560788</v>
      </c>
      <c r="AB609" s="17">
        <f t="shared" si="190"/>
        <v>3.8140589569160999</v>
      </c>
      <c r="AC609" s="2" t="s">
        <v>37</v>
      </c>
      <c r="AD609" s="2" t="s">
        <v>13</v>
      </c>
      <c r="AE609" t="str">
        <f t="shared" si="191"/>
        <v>Home &amp; Kitchen</v>
      </c>
      <c r="AF609" t="str">
        <f t="shared" si="192"/>
        <v>Home &amp; Kitchen</v>
      </c>
      <c r="AG609" t="str" cm="1">
        <f t="array" ref="AG609">INDEX(AD:AD,ROW())</f>
        <v>Home &amp; Kitchen</v>
      </c>
      <c r="AH609">
        <f t="shared" si="200"/>
        <v>8</v>
      </c>
      <c r="AI609" t="str">
        <f t="shared" si="193"/>
        <v>Home &amp; Kitchen</v>
      </c>
      <c r="AK609">
        <f t="shared" si="194"/>
        <v>2024</v>
      </c>
      <c r="AL609">
        <f t="shared" si="195"/>
        <v>3</v>
      </c>
      <c r="AM609">
        <f t="shared" si="196"/>
        <v>23</v>
      </c>
      <c r="AN609">
        <f t="shared" si="197"/>
        <v>7</v>
      </c>
      <c r="AO609" t="str">
        <f t="shared" si="198"/>
        <v>Weekend</v>
      </c>
      <c r="AR609" s="20">
        <f t="shared" si="199"/>
        <v>0</v>
      </c>
    </row>
    <row r="610" spans="1:44" x14ac:dyDescent="0.35">
      <c r="A610" t="str">
        <f t="shared" si="181"/>
        <v>CUST0609</v>
      </c>
      <c r="B610" s="2" t="s">
        <v>905</v>
      </c>
      <c r="C610" s="4">
        <v>45411</v>
      </c>
      <c r="D610" s="2" t="s">
        <v>550</v>
      </c>
      <c r="E610" t="s">
        <v>5054</v>
      </c>
      <c r="F610" s="2" t="s">
        <v>19</v>
      </c>
      <c r="G610" s="2" t="s">
        <v>5039</v>
      </c>
      <c r="H610" s="2">
        <v>1</v>
      </c>
      <c r="I610" s="19">
        <v>923.67</v>
      </c>
      <c r="J610" s="2" t="s">
        <v>5047</v>
      </c>
      <c r="K610" s="2" t="s">
        <v>16</v>
      </c>
      <c r="L610" s="2">
        <v>5</v>
      </c>
      <c r="M610" s="18">
        <f t="shared" si="182"/>
        <v>923.67</v>
      </c>
      <c r="T610" t="str">
        <f t="shared" si="183"/>
        <v>Completed</v>
      </c>
      <c r="U610" t="str">
        <f t="shared" si="184"/>
        <v>No</v>
      </c>
      <c r="V610" t="str">
        <f t="shared" si="185"/>
        <v>No</v>
      </c>
      <c r="X610">
        <f t="shared" si="186"/>
        <v>558</v>
      </c>
      <c r="Y610">
        <f t="shared" si="187"/>
        <v>430</v>
      </c>
      <c r="Z610" s="18">
        <f t="shared" si="188"/>
        <v>2759712.3299794244</v>
      </c>
      <c r="AA610" s="18">
        <f t="shared" si="189"/>
        <v>330643.50635802455</v>
      </c>
      <c r="AB610" s="17">
        <f t="shared" si="190"/>
        <v>3.8641711229946525</v>
      </c>
      <c r="AC610" s="2" t="s">
        <v>5039</v>
      </c>
      <c r="AD610" s="2" t="s">
        <v>19</v>
      </c>
      <c r="AE610" t="str">
        <f t="shared" si="191"/>
        <v>Electronics</v>
      </c>
      <c r="AF610" t="str">
        <f t="shared" si="192"/>
        <v>Electronics</v>
      </c>
      <c r="AG610" t="str" cm="1">
        <f t="array" ref="AG610">INDEX(AD:AD,ROW())</f>
        <v>Electronics</v>
      </c>
      <c r="AH610">
        <f t="shared" si="200"/>
        <v>3</v>
      </c>
      <c r="AI610" t="str">
        <f t="shared" si="193"/>
        <v>Electronics</v>
      </c>
      <c r="AK610">
        <f t="shared" si="194"/>
        <v>2024</v>
      </c>
      <c r="AL610">
        <f t="shared" si="195"/>
        <v>4</v>
      </c>
      <c r="AM610">
        <f t="shared" si="196"/>
        <v>29</v>
      </c>
      <c r="AN610">
        <f t="shared" si="197"/>
        <v>2</v>
      </c>
      <c r="AO610" t="str">
        <f t="shared" si="198"/>
        <v>Weekday</v>
      </c>
      <c r="AR610" s="20">
        <f t="shared" si="199"/>
        <v>0</v>
      </c>
    </row>
    <row r="611" spans="1:44" x14ac:dyDescent="0.35">
      <c r="A611" t="str">
        <f t="shared" si="181"/>
        <v>CUST0610</v>
      </c>
      <c r="B611" s="2" t="s">
        <v>906</v>
      </c>
      <c r="C611" s="4">
        <v>45666</v>
      </c>
      <c r="D611" s="2" t="s">
        <v>907</v>
      </c>
      <c r="E611" t="s">
        <v>5052</v>
      </c>
      <c r="F611" s="2" t="s">
        <v>29</v>
      </c>
      <c r="G611" s="2" t="s">
        <v>5043</v>
      </c>
      <c r="H611" s="2">
        <v>2</v>
      </c>
      <c r="I611" s="19">
        <v>425.88</v>
      </c>
      <c r="J611" s="2" t="s">
        <v>20</v>
      </c>
      <c r="K611" s="2" t="s">
        <v>76</v>
      </c>
      <c r="L611" s="2">
        <v>5</v>
      </c>
      <c r="M611" s="18">
        <f t="shared" si="182"/>
        <v>851.76</v>
      </c>
      <c r="T611" t="str">
        <f t="shared" si="183"/>
        <v>Completed</v>
      </c>
      <c r="U611" t="str">
        <f t="shared" si="184"/>
        <v>No</v>
      </c>
      <c r="V611" t="str">
        <f t="shared" si="185"/>
        <v>No</v>
      </c>
      <c r="X611">
        <f t="shared" si="186"/>
        <v>573</v>
      </c>
      <c r="Y611">
        <f t="shared" si="187"/>
        <v>450</v>
      </c>
      <c r="Z611" s="18">
        <f t="shared" si="188"/>
        <v>1892867.2841657216</v>
      </c>
      <c r="AA611" s="18">
        <f t="shared" si="189"/>
        <v>199432.98236095349</v>
      </c>
      <c r="AB611" s="17">
        <f t="shared" si="190"/>
        <v>3.8949824970828471</v>
      </c>
      <c r="AC611" s="2" t="s">
        <v>5043</v>
      </c>
      <c r="AD611" s="2" t="s">
        <v>29</v>
      </c>
      <c r="AE611" t="str">
        <f t="shared" si="191"/>
        <v>Fashion</v>
      </c>
      <c r="AF611" t="str">
        <f t="shared" si="192"/>
        <v>Fashion</v>
      </c>
      <c r="AG611" t="str" cm="1">
        <f t="array" ref="AG611">INDEX(AD:AD,ROW())</f>
        <v>Fashion</v>
      </c>
      <c r="AH611">
        <f t="shared" si="200"/>
        <v>55</v>
      </c>
      <c r="AI611" t="str">
        <f t="shared" si="193"/>
        <v>Fashion</v>
      </c>
      <c r="AK611">
        <f t="shared" si="194"/>
        <v>2025</v>
      </c>
      <c r="AL611">
        <f t="shared" si="195"/>
        <v>1</v>
      </c>
      <c r="AM611">
        <f t="shared" si="196"/>
        <v>9</v>
      </c>
      <c r="AN611">
        <f t="shared" si="197"/>
        <v>5</v>
      </c>
      <c r="AO611" t="str">
        <f t="shared" si="198"/>
        <v>Weekday</v>
      </c>
      <c r="AR611" s="20">
        <f t="shared" si="199"/>
        <v>1</v>
      </c>
    </row>
    <row r="612" spans="1:44" x14ac:dyDescent="0.35">
      <c r="A612" t="str">
        <f t="shared" si="181"/>
        <v>CUST0611</v>
      </c>
      <c r="B612" s="2" t="s">
        <v>908</v>
      </c>
      <c r="C612" s="4">
        <v>45469</v>
      </c>
      <c r="D612" s="2" t="s">
        <v>306</v>
      </c>
      <c r="E612" t="s">
        <v>5048</v>
      </c>
      <c r="F612" s="2" t="s">
        <v>29</v>
      </c>
      <c r="G612" s="2" t="s">
        <v>5041</v>
      </c>
      <c r="H612" s="2">
        <v>2</v>
      </c>
      <c r="I612" s="19">
        <v>1044.08</v>
      </c>
      <c r="J612" s="2" t="s">
        <v>5047</v>
      </c>
      <c r="K612" s="2" t="s">
        <v>16</v>
      </c>
      <c r="L612" s="2">
        <v>3</v>
      </c>
      <c r="M612" s="18">
        <f t="shared" si="182"/>
        <v>2088.16</v>
      </c>
      <c r="T612" t="str">
        <f t="shared" si="183"/>
        <v>Completed</v>
      </c>
      <c r="U612" t="str">
        <f t="shared" si="184"/>
        <v>Yes</v>
      </c>
      <c r="V612" t="str">
        <f t="shared" si="185"/>
        <v>No</v>
      </c>
      <c r="X612">
        <f t="shared" si="186"/>
        <v>590</v>
      </c>
      <c r="Y612">
        <f t="shared" si="187"/>
        <v>451</v>
      </c>
      <c r="Z612" s="18">
        <f t="shared" si="188"/>
        <v>1892867.2841657216</v>
      </c>
      <c r="AA612" s="18">
        <f t="shared" si="189"/>
        <v>199432.98236095349</v>
      </c>
      <c r="AB612" s="17">
        <f t="shared" si="190"/>
        <v>3.8949824970828471</v>
      </c>
      <c r="AC612" s="2" t="s">
        <v>5041</v>
      </c>
      <c r="AD612" s="2" t="s">
        <v>29</v>
      </c>
      <c r="AE612" t="str">
        <f t="shared" si="191"/>
        <v>Fashion</v>
      </c>
      <c r="AF612" t="str">
        <f t="shared" si="192"/>
        <v>Fashion</v>
      </c>
      <c r="AG612" t="str" cm="1">
        <f t="array" ref="AG612">INDEX(AD:AD,ROW())</f>
        <v>Fashion</v>
      </c>
      <c r="AH612">
        <f t="shared" si="200"/>
        <v>15</v>
      </c>
      <c r="AI612" t="str">
        <f t="shared" si="193"/>
        <v>Fashion</v>
      </c>
      <c r="AK612">
        <f t="shared" si="194"/>
        <v>2024</v>
      </c>
      <c r="AL612">
        <f t="shared" si="195"/>
        <v>6</v>
      </c>
      <c r="AM612">
        <f t="shared" si="196"/>
        <v>26</v>
      </c>
      <c r="AN612">
        <f t="shared" si="197"/>
        <v>4</v>
      </c>
      <c r="AO612" t="str">
        <f t="shared" si="198"/>
        <v>Weekday</v>
      </c>
      <c r="AR612" s="20">
        <f t="shared" si="199"/>
        <v>0</v>
      </c>
    </row>
    <row r="613" spans="1:44" x14ac:dyDescent="0.35">
      <c r="A613" t="str">
        <f t="shared" si="181"/>
        <v>CUST0612</v>
      </c>
      <c r="B613" s="2" t="s">
        <v>909</v>
      </c>
      <c r="C613" s="4">
        <v>45234</v>
      </c>
      <c r="D613" s="2" t="s">
        <v>302</v>
      </c>
      <c r="E613" t="s">
        <v>5050</v>
      </c>
      <c r="F613" s="2" t="s">
        <v>23</v>
      </c>
      <c r="G613" s="2" t="s">
        <v>65</v>
      </c>
      <c r="H613" s="2">
        <v>3</v>
      </c>
      <c r="I613" s="19">
        <v>587.29</v>
      </c>
      <c r="J613" s="2" t="s">
        <v>50</v>
      </c>
      <c r="K613" s="2" t="s">
        <v>16</v>
      </c>
      <c r="L613" s="2">
        <v>4</v>
      </c>
      <c r="M613" s="18">
        <f t="shared" si="182"/>
        <v>1761.87</v>
      </c>
      <c r="T613" t="str">
        <f t="shared" si="183"/>
        <v>Completed</v>
      </c>
      <c r="U613" t="str">
        <f t="shared" si="184"/>
        <v>Yes</v>
      </c>
      <c r="V613" t="str">
        <f t="shared" si="185"/>
        <v>No</v>
      </c>
      <c r="X613">
        <f t="shared" si="186"/>
        <v>589</v>
      </c>
      <c r="Y613">
        <f t="shared" si="187"/>
        <v>426</v>
      </c>
      <c r="Z613" s="18">
        <f t="shared" si="188"/>
        <v>594714.6477588166</v>
      </c>
      <c r="AA613" s="18">
        <f t="shared" si="189"/>
        <v>60882.938065984097</v>
      </c>
      <c r="AB613" s="17">
        <f t="shared" si="190"/>
        <v>3.804733727810651</v>
      </c>
      <c r="AC613" s="2" t="s">
        <v>65</v>
      </c>
      <c r="AD613" s="2" t="s">
        <v>23</v>
      </c>
      <c r="AE613" t="str">
        <f t="shared" si="191"/>
        <v>Books</v>
      </c>
      <c r="AF613" t="str">
        <f t="shared" si="192"/>
        <v>Books</v>
      </c>
      <c r="AG613" t="str" cm="1">
        <f t="array" ref="AG613">INDEX(AD:AD,ROW())</f>
        <v>Books</v>
      </c>
      <c r="AH613">
        <f t="shared" si="200"/>
        <v>19</v>
      </c>
      <c r="AI613" t="str">
        <f t="shared" si="193"/>
        <v>Books</v>
      </c>
      <c r="AK613">
        <f t="shared" si="194"/>
        <v>2023</v>
      </c>
      <c r="AL613">
        <f t="shared" si="195"/>
        <v>11</v>
      </c>
      <c r="AM613">
        <f t="shared" si="196"/>
        <v>4</v>
      </c>
      <c r="AN613">
        <f t="shared" si="197"/>
        <v>7</v>
      </c>
      <c r="AO613" t="str">
        <f t="shared" si="198"/>
        <v>Weekend</v>
      </c>
      <c r="AR613" s="20">
        <f t="shared" si="199"/>
        <v>0</v>
      </c>
    </row>
    <row r="614" spans="1:44" x14ac:dyDescent="0.35">
      <c r="A614" t="str">
        <f t="shared" si="181"/>
        <v>CUST0613</v>
      </c>
      <c r="B614" s="2" t="s">
        <v>910</v>
      </c>
      <c r="C614" s="4">
        <v>45831</v>
      </c>
      <c r="D614" s="2" t="s">
        <v>28</v>
      </c>
      <c r="E614" t="s">
        <v>5049</v>
      </c>
      <c r="F614" s="2" t="s">
        <v>19</v>
      </c>
      <c r="G614" s="2" t="s">
        <v>5039</v>
      </c>
      <c r="H614" s="2">
        <v>1</v>
      </c>
      <c r="I614" s="19">
        <v>2596.8200000000002</v>
      </c>
      <c r="J614" s="2" t="s">
        <v>50</v>
      </c>
      <c r="K614" s="2" t="s">
        <v>16</v>
      </c>
      <c r="L614" s="2">
        <v>4</v>
      </c>
      <c r="M614" s="18">
        <f t="shared" si="182"/>
        <v>2596.8200000000002</v>
      </c>
      <c r="T614" t="str">
        <f t="shared" si="183"/>
        <v>Completed</v>
      </c>
      <c r="U614" t="str">
        <f t="shared" si="184"/>
        <v>Yes</v>
      </c>
      <c r="V614" t="str">
        <f t="shared" si="185"/>
        <v>No</v>
      </c>
      <c r="X614">
        <f t="shared" si="186"/>
        <v>595</v>
      </c>
      <c r="Y614">
        <f t="shared" si="187"/>
        <v>444</v>
      </c>
      <c r="Z614" s="18">
        <f t="shared" si="188"/>
        <v>2759712.3299794244</v>
      </c>
      <c r="AA614" s="18">
        <f t="shared" si="189"/>
        <v>330643.50635802455</v>
      </c>
      <c r="AB614" s="17">
        <f t="shared" si="190"/>
        <v>3.8641711229946525</v>
      </c>
      <c r="AC614" s="2" t="s">
        <v>5039</v>
      </c>
      <c r="AD614" s="2" t="s">
        <v>19</v>
      </c>
      <c r="AE614" t="str">
        <f t="shared" si="191"/>
        <v>Electronics</v>
      </c>
      <c r="AF614" t="str">
        <f t="shared" si="192"/>
        <v>Electronics</v>
      </c>
      <c r="AG614" t="str" cm="1">
        <f t="array" ref="AG614">INDEX(AD:AD,ROW())</f>
        <v>Electronics</v>
      </c>
      <c r="AH614">
        <f t="shared" si="200"/>
        <v>3</v>
      </c>
      <c r="AI614" t="str">
        <f t="shared" si="193"/>
        <v>Electronics</v>
      </c>
      <c r="AK614">
        <f t="shared" si="194"/>
        <v>2025</v>
      </c>
      <c r="AL614">
        <f t="shared" si="195"/>
        <v>6</v>
      </c>
      <c r="AM614">
        <f t="shared" si="196"/>
        <v>23</v>
      </c>
      <c r="AN614">
        <f t="shared" si="197"/>
        <v>2</v>
      </c>
      <c r="AO614" t="str">
        <f t="shared" si="198"/>
        <v>Weekday</v>
      </c>
      <c r="AR614" s="20">
        <f t="shared" si="199"/>
        <v>0</v>
      </c>
    </row>
    <row r="615" spans="1:44" x14ac:dyDescent="0.35">
      <c r="A615" t="str">
        <f t="shared" si="181"/>
        <v>CUST0614</v>
      </c>
      <c r="B615" s="2" t="s">
        <v>911</v>
      </c>
      <c r="C615" s="4">
        <v>44934</v>
      </c>
      <c r="D615" s="2" t="s">
        <v>152</v>
      </c>
      <c r="E615" t="s">
        <v>5048</v>
      </c>
      <c r="F615" s="2" t="s">
        <v>29</v>
      </c>
      <c r="G615" s="2" t="s">
        <v>5043</v>
      </c>
      <c r="H615" s="2">
        <v>1</v>
      </c>
      <c r="I615" s="19">
        <v>2123.46</v>
      </c>
      <c r="J615" s="2" t="s">
        <v>20</v>
      </c>
      <c r="K615" s="2" t="s">
        <v>16</v>
      </c>
      <c r="L615" s="2">
        <v>2</v>
      </c>
      <c r="M615" s="18">
        <f t="shared" si="182"/>
        <v>2123.46</v>
      </c>
      <c r="T615" t="str">
        <f t="shared" si="183"/>
        <v>Completed</v>
      </c>
      <c r="U615" t="str">
        <f t="shared" si="184"/>
        <v>Yes</v>
      </c>
      <c r="V615" t="str">
        <f t="shared" si="185"/>
        <v>No</v>
      </c>
      <c r="X615">
        <f t="shared" si="186"/>
        <v>590</v>
      </c>
      <c r="Y615">
        <f t="shared" si="187"/>
        <v>451</v>
      </c>
      <c r="Z615" s="18">
        <f t="shared" si="188"/>
        <v>1892867.2841657216</v>
      </c>
      <c r="AA615" s="18">
        <f t="shared" si="189"/>
        <v>199432.98236095349</v>
      </c>
      <c r="AB615" s="17">
        <f t="shared" si="190"/>
        <v>3.8949824970828471</v>
      </c>
      <c r="AC615" s="2" t="s">
        <v>5043</v>
      </c>
      <c r="AD615" s="2" t="s">
        <v>29</v>
      </c>
      <c r="AE615" t="str">
        <f t="shared" si="191"/>
        <v>Fashion</v>
      </c>
      <c r="AF615" t="str">
        <f t="shared" si="192"/>
        <v>Fashion</v>
      </c>
      <c r="AG615" t="str" cm="1">
        <f t="array" ref="AG615">INDEX(AD:AD,ROW())</f>
        <v>Fashion</v>
      </c>
      <c r="AH615">
        <f t="shared" si="200"/>
        <v>55</v>
      </c>
      <c r="AI615" t="str">
        <f t="shared" si="193"/>
        <v>Fashion</v>
      </c>
      <c r="AK615">
        <f t="shared" si="194"/>
        <v>2023</v>
      </c>
      <c r="AL615">
        <f t="shared" si="195"/>
        <v>1</v>
      </c>
      <c r="AM615">
        <f t="shared" si="196"/>
        <v>8</v>
      </c>
      <c r="AN615">
        <f t="shared" si="197"/>
        <v>1</v>
      </c>
      <c r="AO615" t="str">
        <f t="shared" si="198"/>
        <v>Weekend</v>
      </c>
      <c r="AR615" s="20">
        <f t="shared" si="199"/>
        <v>0</v>
      </c>
    </row>
    <row r="616" spans="1:44" x14ac:dyDescent="0.35">
      <c r="A616" t="str">
        <f t="shared" si="181"/>
        <v>CUST0615</v>
      </c>
      <c r="B616" s="2" t="s">
        <v>912</v>
      </c>
      <c r="C616" s="4">
        <v>45057</v>
      </c>
      <c r="D616" s="2" t="s">
        <v>550</v>
      </c>
      <c r="E616" t="s">
        <v>5052</v>
      </c>
      <c r="F616" s="2" t="s">
        <v>19</v>
      </c>
      <c r="G616" s="2" t="s">
        <v>128</v>
      </c>
      <c r="H616" s="2">
        <v>1</v>
      </c>
      <c r="I616" s="19">
        <v>2963.18</v>
      </c>
      <c r="J616" s="2" t="s">
        <v>5047</v>
      </c>
      <c r="K616" s="2" t="s">
        <v>16</v>
      </c>
      <c r="L616" s="2">
        <v>3</v>
      </c>
      <c r="M616" s="18">
        <f t="shared" si="182"/>
        <v>2963.18</v>
      </c>
      <c r="T616" t="str">
        <f t="shared" si="183"/>
        <v>Completed</v>
      </c>
      <c r="U616" t="str">
        <f t="shared" si="184"/>
        <v>Yes</v>
      </c>
      <c r="V616" t="str">
        <f t="shared" si="185"/>
        <v>No</v>
      </c>
      <c r="X616">
        <f t="shared" si="186"/>
        <v>573</v>
      </c>
      <c r="Y616">
        <f t="shared" si="187"/>
        <v>450</v>
      </c>
      <c r="Z616" s="18">
        <f t="shared" si="188"/>
        <v>2759712.3299794244</v>
      </c>
      <c r="AA616" s="18">
        <f t="shared" si="189"/>
        <v>330643.50635802455</v>
      </c>
      <c r="AB616" s="17">
        <f t="shared" si="190"/>
        <v>3.8641711229946525</v>
      </c>
      <c r="AC616" s="2" t="s">
        <v>128</v>
      </c>
      <c r="AD616" s="2" t="s">
        <v>19</v>
      </c>
      <c r="AE616" t="str">
        <f t="shared" si="191"/>
        <v>Electronics</v>
      </c>
      <c r="AF616" t="str">
        <f t="shared" si="192"/>
        <v>Electronics</v>
      </c>
      <c r="AG616" t="str" cm="1">
        <f t="array" ref="AG616">INDEX(AD:AD,ROW())</f>
        <v>Electronics</v>
      </c>
      <c r="AH616">
        <f t="shared" si="200"/>
        <v>48</v>
      </c>
      <c r="AI616" t="str">
        <f t="shared" si="193"/>
        <v>Electronics</v>
      </c>
      <c r="AK616">
        <f t="shared" si="194"/>
        <v>2023</v>
      </c>
      <c r="AL616">
        <f t="shared" si="195"/>
        <v>5</v>
      </c>
      <c r="AM616">
        <f t="shared" si="196"/>
        <v>11</v>
      </c>
      <c r="AN616">
        <f t="shared" si="197"/>
        <v>5</v>
      </c>
      <c r="AO616" t="str">
        <f t="shared" si="198"/>
        <v>Weekday</v>
      </c>
      <c r="AR616" s="20">
        <f t="shared" si="199"/>
        <v>0</v>
      </c>
    </row>
    <row r="617" spans="1:44" x14ac:dyDescent="0.35">
      <c r="A617" t="str">
        <f t="shared" si="181"/>
        <v>CUST0616</v>
      </c>
      <c r="B617" s="2" t="s">
        <v>913</v>
      </c>
      <c r="C617" s="4">
        <v>45429</v>
      </c>
      <c r="D617" s="2" t="s">
        <v>611</v>
      </c>
      <c r="E617" t="s">
        <v>5051</v>
      </c>
      <c r="F617" s="2" t="s">
        <v>13</v>
      </c>
      <c r="G617" s="2" t="s">
        <v>34</v>
      </c>
      <c r="H617" s="2">
        <v>1</v>
      </c>
      <c r="I617" s="19">
        <v>691.92</v>
      </c>
      <c r="J617" s="2" t="s">
        <v>20</v>
      </c>
      <c r="K617" s="2" t="s">
        <v>16</v>
      </c>
      <c r="L617" s="2">
        <v>2</v>
      </c>
      <c r="M617" s="18">
        <f t="shared" si="182"/>
        <v>691.92</v>
      </c>
      <c r="T617" t="str">
        <f t="shared" si="183"/>
        <v>Completed</v>
      </c>
      <c r="U617" t="str">
        <f t="shared" si="184"/>
        <v>No</v>
      </c>
      <c r="V617" t="str">
        <f t="shared" si="185"/>
        <v>No</v>
      </c>
      <c r="X617">
        <f t="shared" si="186"/>
        <v>619</v>
      </c>
      <c r="Y617">
        <f t="shared" si="187"/>
        <v>468</v>
      </c>
      <c r="Z617" s="18">
        <f t="shared" si="188"/>
        <v>1463424.4009529033</v>
      </c>
      <c r="AA617" s="18">
        <f t="shared" si="189"/>
        <v>118285.78776560788</v>
      </c>
      <c r="AB617" s="17">
        <f t="shared" si="190"/>
        <v>3.8140589569160999</v>
      </c>
      <c r="AC617" s="2" t="s">
        <v>34</v>
      </c>
      <c r="AD617" s="2" t="s">
        <v>13</v>
      </c>
      <c r="AE617" t="str">
        <f t="shared" si="191"/>
        <v>Home &amp; Kitchen</v>
      </c>
      <c r="AF617" t="str">
        <f t="shared" si="192"/>
        <v>Home &amp; Kitchen</v>
      </c>
      <c r="AG617" t="str" cm="1">
        <f t="array" ref="AG617">INDEX(AD:AD,ROW())</f>
        <v>Home &amp; Kitchen</v>
      </c>
      <c r="AH617">
        <f t="shared" si="200"/>
        <v>7</v>
      </c>
      <c r="AI617" t="str">
        <f t="shared" si="193"/>
        <v>Home &amp; Kitchen</v>
      </c>
      <c r="AK617">
        <f t="shared" si="194"/>
        <v>2024</v>
      </c>
      <c r="AL617">
        <f t="shared" si="195"/>
        <v>5</v>
      </c>
      <c r="AM617">
        <f t="shared" si="196"/>
        <v>17</v>
      </c>
      <c r="AN617">
        <f t="shared" si="197"/>
        <v>6</v>
      </c>
      <c r="AO617" t="str">
        <f t="shared" si="198"/>
        <v>Weekday</v>
      </c>
      <c r="AR617" s="20">
        <f t="shared" si="199"/>
        <v>0</v>
      </c>
    </row>
    <row r="618" spans="1:44" x14ac:dyDescent="0.35">
      <c r="A618" t="str">
        <f t="shared" si="181"/>
        <v>CUST0617</v>
      </c>
      <c r="B618" s="2" t="s">
        <v>914</v>
      </c>
      <c r="C618" s="4">
        <v>45071</v>
      </c>
      <c r="D618" s="2" t="s">
        <v>608</v>
      </c>
      <c r="E618" t="s">
        <v>5051</v>
      </c>
      <c r="F618" s="2" t="s">
        <v>29</v>
      </c>
      <c r="G618" s="2" t="s">
        <v>138</v>
      </c>
      <c r="H618" s="2">
        <v>1</v>
      </c>
      <c r="I618" s="19">
        <v>2124.9499999999998</v>
      </c>
      <c r="J618" s="2" t="s">
        <v>5046</v>
      </c>
      <c r="K618" s="2" t="s">
        <v>16</v>
      </c>
      <c r="L618" s="31"/>
      <c r="M618" s="18">
        <f t="shared" si="182"/>
        <v>2124.9499999999998</v>
      </c>
      <c r="T618" t="str">
        <f t="shared" si="183"/>
        <v>Completed</v>
      </c>
      <c r="U618" t="str">
        <f t="shared" si="184"/>
        <v>Yes</v>
      </c>
      <c r="V618" t="str">
        <f t="shared" si="185"/>
        <v>No</v>
      </c>
      <c r="X618">
        <f t="shared" si="186"/>
        <v>619</v>
      </c>
      <c r="Y618">
        <f t="shared" si="187"/>
        <v>468</v>
      </c>
      <c r="Z618" s="18">
        <f t="shared" si="188"/>
        <v>1892867.2841657216</v>
      </c>
      <c r="AA618" s="18">
        <f t="shared" si="189"/>
        <v>199432.98236095349</v>
      </c>
      <c r="AB618" s="17">
        <f t="shared" si="190"/>
        <v>3.8949824970828471</v>
      </c>
      <c r="AC618" s="2" t="s">
        <v>138</v>
      </c>
      <c r="AD618" s="2" t="s">
        <v>29</v>
      </c>
      <c r="AE618" t="str">
        <f t="shared" si="191"/>
        <v>Fashion</v>
      </c>
      <c r="AF618" t="str">
        <f t="shared" si="192"/>
        <v>Fashion</v>
      </c>
      <c r="AG618" t="str" cm="1">
        <f t="array" ref="AG618">INDEX(AD:AD,ROW())</f>
        <v>Fashion</v>
      </c>
      <c r="AH618">
        <f t="shared" si="200"/>
        <v>53</v>
      </c>
      <c r="AI618" t="str">
        <f t="shared" si="193"/>
        <v>Fashion</v>
      </c>
      <c r="AK618">
        <f t="shared" si="194"/>
        <v>2023</v>
      </c>
      <c r="AL618">
        <f t="shared" si="195"/>
        <v>5</v>
      </c>
      <c r="AM618">
        <f t="shared" si="196"/>
        <v>25</v>
      </c>
      <c r="AN618">
        <f t="shared" si="197"/>
        <v>5</v>
      </c>
      <c r="AO618" t="str">
        <f t="shared" si="198"/>
        <v>Weekday</v>
      </c>
      <c r="AR618" s="20">
        <f t="shared" si="199"/>
        <v>0</v>
      </c>
    </row>
    <row r="619" spans="1:44" x14ac:dyDescent="0.35">
      <c r="A619" t="str">
        <f t="shared" si="181"/>
        <v>CUST0618</v>
      </c>
      <c r="B619" s="2" t="s">
        <v>915</v>
      </c>
      <c r="C619" s="4">
        <v>44954</v>
      </c>
      <c r="D619" s="2" t="s">
        <v>715</v>
      </c>
      <c r="E619" t="s">
        <v>5048</v>
      </c>
      <c r="F619" s="2" t="s">
        <v>23</v>
      </c>
      <c r="G619" s="2" t="s">
        <v>46</v>
      </c>
      <c r="H619" s="2">
        <v>2</v>
      </c>
      <c r="I619" s="19">
        <v>761.69</v>
      </c>
      <c r="J619" s="2" t="s">
        <v>5046</v>
      </c>
      <c r="K619" s="2" t="s">
        <v>16</v>
      </c>
      <c r="L619" s="2">
        <v>4</v>
      </c>
      <c r="M619" s="18">
        <f t="shared" si="182"/>
        <v>1523.38</v>
      </c>
      <c r="T619" t="str">
        <f t="shared" si="183"/>
        <v>Completed</v>
      </c>
      <c r="U619" t="str">
        <f t="shared" si="184"/>
        <v>Yes</v>
      </c>
      <c r="V619" t="str">
        <f t="shared" si="185"/>
        <v>No</v>
      </c>
      <c r="X619">
        <f t="shared" si="186"/>
        <v>590</v>
      </c>
      <c r="Y619">
        <f t="shared" si="187"/>
        <v>451</v>
      </c>
      <c r="Z619" s="18">
        <f t="shared" si="188"/>
        <v>594714.6477588166</v>
      </c>
      <c r="AA619" s="18">
        <f t="shared" si="189"/>
        <v>60882.938065984097</v>
      </c>
      <c r="AB619" s="17">
        <f t="shared" si="190"/>
        <v>3.804733727810651</v>
      </c>
      <c r="AC619" s="2" t="s">
        <v>46</v>
      </c>
      <c r="AD619" s="2" t="s">
        <v>23</v>
      </c>
      <c r="AE619" t="str">
        <f t="shared" si="191"/>
        <v>Books</v>
      </c>
      <c r="AF619" t="str">
        <f t="shared" si="192"/>
        <v>Books</v>
      </c>
      <c r="AG619" t="str" cm="1">
        <f t="array" ref="AG619">INDEX(AD:AD,ROW())</f>
        <v>Books</v>
      </c>
      <c r="AH619">
        <f t="shared" si="200"/>
        <v>11</v>
      </c>
      <c r="AI619" t="str">
        <f t="shared" si="193"/>
        <v>Books</v>
      </c>
      <c r="AK619">
        <f t="shared" si="194"/>
        <v>2023</v>
      </c>
      <c r="AL619">
        <f t="shared" si="195"/>
        <v>1</v>
      </c>
      <c r="AM619">
        <f t="shared" si="196"/>
        <v>28</v>
      </c>
      <c r="AN619">
        <f t="shared" si="197"/>
        <v>7</v>
      </c>
      <c r="AO619" t="str">
        <f t="shared" si="198"/>
        <v>Weekend</v>
      </c>
      <c r="AR619" s="20">
        <f t="shared" si="199"/>
        <v>0</v>
      </c>
    </row>
    <row r="620" spans="1:44" x14ac:dyDescent="0.35">
      <c r="A620" t="str">
        <f t="shared" si="181"/>
        <v>CUST0619</v>
      </c>
      <c r="B620" s="2" t="s">
        <v>916</v>
      </c>
      <c r="C620" s="4">
        <v>45689</v>
      </c>
      <c r="D620" s="2" t="s">
        <v>380</v>
      </c>
      <c r="E620" t="s">
        <v>5051</v>
      </c>
      <c r="F620" s="2" t="s">
        <v>42</v>
      </c>
      <c r="G620" s="2" t="s">
        <v>188</v>
      </c>
      <c r="H620" s="2">
        <v>1</v>
      </c>
      <c r="I620" s="19">
        <v>571.70000000000005</v>
      </c>
      <c r="J620" s="2" t="s">
        <v>5046</v>
      </c>
      <c r="K620" s="2" t="s">
        <v>76</v>
      </c>
      <c r="L620" s="2">
        <v>5</v>
      </c>
      <c r="M620" s="18">
        <f t="shared" si="182"/>
        <v>571.70000000000005</v>
      </c>
      <c r="T620" t="str">
        <f t="shared" si="183"/>
        <v>Completed</v>
      </c>
      <c r="U620" t="str">
        <f t="shared" si="184"/>
        <v>No</v>
      </c>
      <c r="V620" t="str">
        <f t="shared" si="185"/>
        <v>No</v>
      </c>
      <c r="X620">
        <f t="shared" si="186"/>
        <v>619</v>
      </c>
      <c r="Y620">
        <f t="shared" si="187"/>
        <v>468</v>
      </c>
      <c r="Z620" s="18">
        <f t="shared" si="188"/>
        <v>1098537.4901531704</v>
      </c>
      <c r="AA620" s="18">
        <f t="shared" si="189"/>
        <v>96724.388030634553</v>
      </c>
      <c r="AB620" s="17">
        <f t="shared" si="190"/>
        <v>3.9001122334455669</v>
      </c>
      <c r="AC620" s="2" t="s">
        <v>188</v>
      </c>
      <c r="AD620" s="2" t="s">
        <v>42</v>
      </c>
      <c r="AE620" t="str">
        <f t="shared" si="191"/>
        <v>Beauty</v>
      </c>
      <c r="AF620" t="str">
        <f t="shared" si="192"/>
        <v>Beauty</v>
      </c>
      <c r="AG620" t="str" cm="1">
        <f t="array" ref="AG620">INDEX(AD:AD,ROW())</f>
        <v>Beauty</v>
      </c>
      <c r="AH620">
        <f t="shared" si="200"/>
        <v>80</v>
      </c>
      <c r="AI620" t="str">
        <f t="shared" si="193"/>
        <v>Beauty</v>
      </c>
      <c r="AK620">
        <f t="shared" si="194"/>
        <v>2025</v>
      </c>
      <c r="AL620">
        <f t="shared" si="195"/>
        <v>2</v>
      </c>
      <c r="AM620">
        <f t="shared" si="196"/>
        <v>1</v>
      </c>
      <c r="AN620">
        <f t="shared" si="197"/>
        <v>7</v>
      </c>
      <c r="AO620" t="str">
        <f t="shared" si="198"/>
        <v>Weekend</v>
      </c>
      <c r="AR620" s="20">
        <f t="shared" si="199"/>
        <v>1</v>
      </c>
    </row>
    <row r="621" spans="1:44" x14ac:dyDescent="0.35">
      <c r="A621" t="str">
        <f t="shared" si="181"/>
        <v>CUST0620</v>
      </c>
      <c r="B621" s="2" t="s">
        <v>917</v>
      </c>
      <c r="C621" s="4">
        <v>45244</v>
      </c>
      <c r="D621" s="2" t="s">
        <v>72</v>
      </c>
      <c r="E621" t="s">
        <v>5054</v>
      </c>
      <c r="F621" s="2" t="s">
        <v>13</v>
      </c>
      <c r="G621" s="2" t="s">
        <v>37</v>
      </c>
      <c r="H621" s="2">
        <v>2</v>
      </c>
      <c r="I621" s="19">
        <v>1204.1600000000001</v>
      </c>
      <c r="J621" s="2" t="s">
        <v>20</v>
      </c>
      <c r="K621" s="2" t="s">
        <v>16</v>
      </c>
      <c r="L621" s="2">
        <v>3</v>
      </c>
      <c r="M621" s="18">
        <f t="shared" si="182"/>
        <v>2408.3200000000002</v>
      </c>
      <c r="T621" t="str">
        <f t="shared" si="183"/>
        <v>Completed</v>
      </c>
      <c r="U621" t="str">
        <f t="shared" si="184"/>
        <v>Yes</v>
      </c>
      <c r="V621" t="str">
        <f t="shared" si="185"/>
        <v>No</v>
      </c>
      <c r="X621">
        <f t="shared" si="186"/>
        <v>558</v>
      </c>
      <c r="Y621">
        <f t="shared" si="187"/>
        <v>430</v>
      </c>
      <c r="Z621" s="18">
        <f t="shared" si="188"/>
        <v>1463424.4009529033</v>
      </c>
      <c r="AA621" s="18">
        <f t="shared" si="189"/>
        <v>118285.78776560788</v>
      </c>
      <c r="AB621" s="17">
        <f t="shared" si="190"/>
        <v>3.8140589569160999</v>
      </c>
      <c r="AC621" s="2" t="s">
        <v>37</v>
      </c>
      <c r="AD621" s="2" t="s">
        <v>13</v>
      </c>
      <c r="AE621" t="str">
        <f t="shared" si="191"/>
        <v>Home &amp; Kitchen</v>
      </c>
      <c r="AF621" t="str">
        <f t="shared" si="192"/>
        <v>Home &amp; Kitchen</v>
      </c>
      <c r="AG621" t="str" cm="1">
        <f t="array" ref="AG621">INDEX(AD:AD,ROW())</f>
        <v>Home &amp; Kitchen</v>
      </c>
      <c r="AH621">
        <f t="shared" si="200"/>
        <v>8</v>
      </c>
      <c r="AI621" t="str">
        <f t="shared" si="193"/>
        <v>Home &amp; Kitchen</v>
      </c>
      <c r="AK621">
        <f t="shared" si="194"/>
        <v>2023</v>
      </c>
      <c r="AL621">
        <f t="shared" si="195"/>
        <v>11</v>
      </c>
      <c r="AM621">
        <f t="shared" si="196"/>
        <v>14</v>
      </c>
      <c r="AN621">
        <f t="shared" si="197"/>
        <v>3</v>
      </c>
      <c r="AO621" t="str">
        <f t="shared" si="198"/>
        <v>Weekday</v>
      </c>
      <c r="AR621" s="20">
        <f t="shared" si="199"/>
        <v>0</v>
      </c>
    </row>
    <row r="622" spans="1:44" x14ac:dyDescent="0.35">
      <c r="A622" t="str">
        <f t="shared" si="181"/>
        <v>CUST0621</v>
      </c>
      <c r="B622" s="2" t="s">
        <v>918</v>
      </c>
      <c r="C622" s="4">
        <v>44998</v>
      </c>
      <c r="D622" s="2" t="s">
        <v>707</v>
      </c>
      <c r="E622" t="s">
        <v>5049</v>
      </c>
      <c r="F622" s="2" t="s">
        <v>23</v>
      </c>
      <c r="G622" s="2" t="s">
        <v>24</v>
      </c>
      <c r="H622" s="2">
        <v>2</v>
      </c>
      <c r="I622" s="19">
        <v>747.77</v>
      </c>
      <c r="J622" s="2" t="s">
        <v>5047</v>
      </c>
      <c r="K622" s="2" t="s">
        <v>16</v>
      </c>
      <c r="L622" s="2">
        <v>4</v>
      </c>
      <c r="M622" s="18">
        <f t="shared" si="182"/>
        <v>1495.54</v>
      </c>
      <c r="T622" t="str">
        <f t="shared" si="183"/>
        <v>Completed</v>
      </c>
      <c r="U622" t="str">
        <f t="shared" si="184"/>
        <v>Yes</v>
      </c>
      <c r="V622" t="str">
        <f t="shared" si="185"/>
        <v>No</v>
      </c>
      <c r="X622">
        <f t="shared" si="186"/>
        <v>595</v>
      </c>
      <c r="Y622">
        <f t="shared" si="187"/>
        <v>444</v>
      </c>
      <c r="Z622" s="18">
        <f t="shared" si="188"/>
        <v>594714.6477588166</v>
      </c>
      <c r="AA622" s="18">
        <f t="shared" si="189"/>
        <v>60882.938065984097</v>
      </c>
      <c r="AB622" s="17">
        <f t="shared" si="190"/>
        <v>3.804733727810651</v>
      </c>
      <c r="AC622" s="2" t="s">
        <v>24</v>
      </c>
      <c r="AD622" s="2" t="s">
        <v>23</v>
      </c>
      <c r="AE622" t="str">
        <f t="shared" si="191"/>
        <v>Books</v>
      </c>
      <c r="AF622" t="str">
        <f t="shared" si="192"/>
        <v>Books</v>
      </c>
      <c r="AG622" t="str" cm="1">
        <f t="array" ref="AG622">INDEX(AD:AD,ROW())</f>
        <v>Books</v>
      </c>
      <c r="AH622">
        <f t="shared" si="200"/>
        <v>4</v>
      </c>
      <c r="AI622" t="str">
        <f t="shared" si="193"/>
        <v>Books</v>
      </c>
      <c r="AK622">
        <f t="shared" si="194"/>
        <v>2023</v>
      </c>
      <c r="AL622">
        <f t="shared" si="195"/>
        <v>3</v>
      </c>
      <c r="AM622">
        <f t="shared" si="196"/>
        <v>13</v>
      </c>
      <c r="AN622">
        <f t="shared" si="197"/>
        <v>2</v>
      </c>
      <c r="AO622" t="str">
        <f t="shared" si="198"/>
        <v>Weekday</v>
      </c>
      <c r="AR622" s="20">
        <f t="shared" si="199"/>
        <v>0</v>
      </c>
    </row>
    <row r="623" spans="1:44" x14ac:dyDescent="0.35">
      <c r="A623" t="str">
        <f t="shared" si="181"/>
        <v>CUST0622</v>
      </c>
      <c r="B623" s="2" t="s">
        <v>919</v>
      </c>
      <c r="C623" s="4">
        <v>45780</v>
      </c>
      <c r="D623" s="2" t="s">
        <v>677</v>
      </c>
      <c r="E623" t="s">
        <v>5055</v>
      </c>
      <c r="F623" s="2" t="s">
        <v>42</v>
      </c>
      <c r="G623" s="2" t="s">
        <v>170</v>
      </c>
      <c r="H623" s="2">
        <v>1</v>
      </c>
      <c r="I623" s="19">
        <v>557.57000000000005</v>
      </c>
      <c r="J623" s="2" t="s">
        <v>20</v>
      </c>
      <c r="K623" s="2" t="s">
        <v>16</v>
      </c>
      <c r="L623" s="2">
        <v>5</v>
      </c>
      <c r="M623" s="18">
        <f t="shared" si="182"/>
        <v>557.57000000000005</v>
      </c>
      <c r="T623" t="str">
        <f t="shared" si="183"/>
        <v>Completed</v>
      </c>
      <c r="U623" t="str">
        <f t="shared" si="184"/>
        <v>No</v>
      </c>
      <c r="V623" t="str">
        <f t="shared" si="185"/>
        <v>No</v>
      </c>
      <c r="X623">
        <f t="shared" si="186"/>
        <v>567</v>
      </c>
      <c r="Y623">
        <f t="shared" si="187"/>
        <v>440</v>
      </c>
      <c r="Z623" s="18">
        <f t="shared" si="188"/>
        <v>1098537.4901531704</v>
      </c>
      <c r="AA623" s="18">
        <f t="shared" si="189"/>
        <v>96724.388030634553</v>
      </c>
      <c r="AB623" s="17">
        <f t="shared" si="190"/>
        <v>3.9001122334455669</v>
      </c>
      <c r="AC623" s="2" t="s">
        <v>170</v>
      </c>
      <c r="AD623" s="2" t="s">
        <v>42</v>
      </c>
      <c r="AE623" t="str">
        <f t="shared" si="191"/>
        <v>Beauty</v>
      </c>
      <c r="AF623" t="str">
        <f t="shared" si="192"/>
        <v>Beauty</v>
      </c>
      <c r="AG623" t="str" cm="1">
        <f t="array" ref="AG623">INDEX(AD:AD,ROW())</f>
        <v>Beauty</v>
      </c>
      <c r="AH623">
        <f t="shared" si="200"/>
        <v>70</v>
      </c>
      <c r="AI623" t="str">
        <f t="shared" si="193"/>
        <v>Beauty</v>
      </c>
      <c r="AK623">
        <f t="shared" si="194"/>
        <v>2025</v>
      </c>
      <c r="AL623">
        <f t="shared" si="195"/>
        <v>5</v>
      </c>
      <c r="AM623">
        <f t="shared" si="196"/>
        <v>3</v>
      </c>
      <c r="AN623">
        <f t="shared" si="197"/>
        <v>7</v>
      </c>
      <c r="AO623" t="str">
        <f t="shared" si="198"/>
        <v>Weekend</v>
      </c>
      <c r="AR623" s="20">
        <f t="shared" si="199"/>
        <v>0</v>
      </c>
    </row>
    <row r="624" spans="1:44" x14ac:dyDescent="0.35">
      <c r="A624" t="str">
        <f t="shared" si="181"/>
        <v>CUST0623</v>
      </c>
      <c r="B624" s="2" t="s">
        <v>920</v>
      </c>
      <c r="C624" s="4">
        <v>45645</v>
      </c>
      <c r="D624" s="2" t="s">
        <v>88</v>
      </c>
      <c r="E624" t="s">
        <v>5051</v>
      </c>
      <c r="F624" s="2" t="s">
        <v>19</v>
      </c>
      <c r="G624" s="2" t="s">
        <v>5040</v>
      </c>
      <c r="H624" s="2">
        <v>3</v>
      </c>
      <c r="I624" s="19">
        <v>1925.52</v>
      </c>
      <c r="J624" s="2" t="s">
        <v>15</v>
      </c>
      <c r="K624" s="2" t="s">
        <v>16</v>
      </c>
      <c r="L624" s="2">
        <v>5</v>
      </c>
      <c r="M624" s="18">
        <f t="shared" si="182"/>
        <v>5776.5599999999995</v>
      </c>
      <c r="T624" t="str">
        <f t="shared" si="183"/>
        <v>Completed</v>
      </c>
      <c r="U624" t="str">
        <f t="shared" si="184"/>
        <v>Yes</v>
      </c>
      <c r="V624" t="str">
        <f t="shared" si="185"/>
        <v>No</v>
      </c>
      <c r="X624">
        <f t="shared" si="186"/>
        <v>619</v>
      </c>
      <c r="Y624">
        <f t="shared" si="187"/>
        <v>468</v>
      </c>
      <c r="Z624" s="18">
        <f t="shared" si="188"/>
        <v>2759712.3299794244</v>
      </c>
      <c r="AA624" s="18">
        <f t="shared" si="189"/>
        <v>330643.50635802455</v>
      </c>
      <c r="AB624" s="17">
        <f t="shared" si="190"/>
        <v>3.8641711229946525</v>
      </c>
      <c r="AC624" s="2" t="s">
        <v>5040</v>
      </c>
      <c r="AD624" s="2" t="s">
        <v>19</v>
      </c>
      <c r="AE624" t="str">
        <f t="shared" si="191"/>
        <v>Electronics</v>
      </c>
      <c r="AF624" t="str">
        <f t="shared" si="192"/>
        <v>Electronics</v>
      </c>
      <c r="AG624" t="str" cm="1">
        <f t="array" ref="AG624">INDEX(AD:AD,ROW())</f>
        <v>Electronics</v>
      </c>
      <c r="AH624">
        <f t="shared" si="200"/>
        <v>13</v>
      </c>
      <c r="AI624" t="str">
        <f t="shared" si="193"/>
        <v>Electronics</v>
      </c>
      <c r="AK624">
        <f t="shared" si="194"/>
        <v>2024</v>
      </c>
      <c r="AL624">
        <f t="shared" si="195"/>
        <v>12</v>
      </c>
      <c r="AM624">
        <f t="shared" si="196"/>
        <v>19</v>
      </c>
      <c r="AN624">
        <f t="shared" si="197"/>
        <v>5</v>
      </c>
      <c r="AO624" t="str">
        <f t="shared" si="198"/>
        <v>Weekday</v>
      </c>
      <c r="AR624" s="20">
        <f t="shared" si="199"/>
        <v>0</v>
      </c>
    </row>
    <row r="625" spans="1:44" x14ac:dyDescent="0.35">
      <c r="A625" t="str">
        <f t="shared" si="181"/>
        <v>CUST0624</v>
      </c>
      <c r="B625" s="2" t="s">
        <v>921</v>
      </c>
      <c r="C625" s="4">
        <v>45759</v>
      </c>
      <c r="D625" s="2" t="s">
        <v>922</v>
      </c>
      <c r="E625" t="s">
        <v>5053</v>
      </c>
      <c r="F625" s="2" t="s">
        <v>29</v>
      </c>
      <c r="G625" s="2" t="s">
        <v>5043</v>
      </c>
      <c r="H625" s="2">
        <v>3</v>
      </c>
      <c r="I625" s="19">
        <v>1007.11</v>
      </c>
      <c r="J625" s="2" t="s">
        <v>5046</v>
      </c>
      <c r="K625" s="2" t="s">
        <v>16</v>
      </c>
      <c r="L625" s="2">
        <v>4</v>
      </c>
      <c r="M625" s="18">
        <f t="shared" si="182"/>
        <v>3021.33</v>
      </c>
      <c r="T625" t="str">
        <f t="shared" si="183"/>
        <v>Completed</v>
      </c>
      <c r="U625" t="str">
        <f t="shared" si="184"/>
        <v>Yes</v>
      </c>
      <c r="V625" t="str">
        <f t="shared" si="185"/>
        <v>No</v>
      </c>
      <c r="X625">
        <f t="shared" si="186"/>
        <v>559</v>
      </c>
      <c r="Y625">
        <f t="shared" si="187"/>
        <v>408</v>
      </c>
      <c r="Z625" s="18">
        <f t="shared" si="188"/>
        <v>1892867.2841657216</v>
      </c>
      <c r="AA625" s="18">
        <f t="shared" si="189"/>
        <v>199432.98236095349</v>
      </c>
      <c r="AB625" s="17">
        <f t="shared" si="190"/>
        <v>3.8949824970828471</v>
      </c>
      <c r="AC625" s="2" t="s">
        <v>5043</v>
      </c>
      <c r="AD625" s="2" t="s">
        <v>29</v>
      </c>
      <c r="AE625" t="str">
        <f t="shared" si="191"/>
        <v>Fashion</v>
      </c>
      <c r="AF625" t="str">
        <f t="shared" si="192"/>
        <v>Fashion</v>
      </c>
      <c r="AG625" t="str" cm="1">
        <f t="array" ref="AG625">INDEX(AD:AD,ROW())</f>
        <v>Fashion</v>
      </c>
      <c r="AH625">
        <f t="shared" si="200"/>
        <v>55</v>
      </c>
      <c r="AI625" t="str">
        <f t="shared" si="193"/>
        <v>Fashion</v>
      </c>
      <c r="AK625">
        <f t="shared" si="194"/>
        <v>2025</v>
      </c>
      <c r="AL625">
        <f t="shared" si="195"/>
        <v>4</v>
      </c>
      <c r="AM625">
        <f t="shared" si="196"/>
        <v>12</v>
      </c>
      <c r="AN625">
        <f t="shared" si="197"/>
        <v>7</v>
      </c>
      <c r="AO625" t="str">
        <f t="shared" si="198"/>
        <v>Weekend</v>
      </c>
      <c r="AR625" s="20">
        <f t="shared" si="199"/>
        <v>0</v>
      </c>
    </row>
    <row r="626" spans="1:44" x14ac:dyDescent="0.35">
      <c r="A626" t="str">
        <f t="shared" si="181"/>
        <v>CUST0625</v>
      </c>
      <c r="B626" s="2" t="s">
        <v>923</v>
      </c>
      <c r="C626" s="4">
        <v>45257</v>
      </c>
      <c r="D626" s="2" t="s">
        <v>924</v>
      </c>
      <c r="E626" t="s">
        <v>5049</v>
      </c>
      <c r="F626" s="2" t="s">
        <v>23</v>
      </c>
      <c r="G626" s="2" t="s">
        <v>65</v>
      </c>
      <c r="H626" s="2">
        <v>1</v>
      </c>
      <c r="I626" s="19">
        <v>234.75</v>
      </c>
      <c r="J626" s="2" t="s">
        <v>5046</v>
      </c>
      <c r="K626" s="2" t="s">
        <v>16</v>
      </c>
      <c r="L626" s="2">
        <v>3</v>
      </c>
      <c r="M626" s="18">
        <f t="shared" si="182"/>
        <v>234.75</v>
      </c>
      <c r="T626" t="str">
        <f t="shared" si="183"/>
        <v>Completed</v>
      </c>
      <c r="U626" t="str">
        <f t="shared" si="184"/>
        <v>No</v>
      </c>
      <c r="V626" t="str">
        <f t="shared" si="185"/>
        <v>No</v>
      </c>
      <c r="X626">
        <f t="shared" si="186"/>
        <v>595</v>
      </c>
      <c r="Y626">
        <f t="shared" si="187"/>
        <v>444</v>
      </c>
      <c r="Z626" s="18">
        <f t="shared" si="188"/>
        <v>594714.6477588166</v>
      </c>
      <c r="AA626" s="18">
        <f t="shared" si="189"/>
        <v>60882.938065984097</v>
      </c>
      <c r="AB626" s="17">
        <f t="shared" si="190"/>
        <v>3.804733727810651</v>
      </c>
      <c r="AC626" s="2" t="s">
        <v>65</v>
      </c>
      <c r="AD626" s="2" t="s">
        <v>23</v>
      </c>
      <c r="AE626" t="str">
        <f t="shared" si="191"/>
        <v>Books</v>
      </c>
      <c r="AF626" t="str">
        <f t="shared" si="192"/>
        <v>Books</v>
      </c>
      <c r="AG626" t="str" cm="1">
        <f t="array" ref="AG626">INDEX(AD:AD,ROW())</f>
        <v>Books</v>
      </c>
      <c r="AH626">
        <f t="shared" si="200"/>
        <v>19</v>
      </c>
      <c r="AI626" t="str">
        <f t="shared" si="193"/>
        <v>Books</v>
      </c>
      <c r="AK626">
        <f t="shared" si="194"/>
        <v>2023</v>
      </c>
      <c r="AL626">
        <f t="shared" si="195"/>
        <v>11</v>
      </c>
      <c r="AM626">
        <f t="shared" si="196"/>
        <v>27</v>
      </c>
      <c r="AN626">
        <f t="shared" si="197"/>
        <v>2</v>
      </c>
      <c r="AO626" t="str">
        <f t="shared" si="198"/>
        <v>Weekday</v>
      </c>
      <c r="AR626" s="20">
        <f t="shared" si="199"/>
        <v>0</v>
      </c>
    </row>
    <row r="627" spans="1:44" x14ac:dyDescent="0.35">
      <c r="A627" t="str">
        <f t="shared" si="181"/>
        <v>CUST0626</v>
      </c>
      <c r="B627" s="2" t="s">
        <v>925</v>
      </c>
      <c r="C627" s="4">
        <v>45313</v>
      </c>
      <c r="D627" s="2" t="s">
        <v>490</v>
      </c>
      <c r="E627" t="s">
        <v>5049</v>
      </c>
      <c r="F627" s="2" t="s">
        <v>13</v>
      </c>
      <c r="G627" s="2" t="s">
        <v>34</v>
      </c>
      <c r="H627" s="2">
        <v>1</v>
      </c>
      <c r="I627" s="19">
        <v>1429.53</v>
      </c>
      <c r="J627" s="2" t="s">
        <v>20</v>
      </c>
      <c r="K627" s="2" t="s">
        <v>16</v>
      </c>
      <c r="L627" s="2">
        <v>4</v>
      </c>
      <c r="M627" s="18">
        <f t="shared" si="182"/>
        <v>1429.53</v>
      </c>
      <c r="T627" t="str">
        <f t="shared" si="183"/>
        <v>Completed</v>
      </c>
      <c r="U627" t="str">
        <f t="shared" si="184"/>
        <v>Yes</v>
      </c>
      <c r="V627" t="str">
        <f t="shared" si="185"/>
        <v>No</v>
      </c>
      <c r="X627">
        <f t="shared" si="186"/>
        <v>595</v>
      </c>
      <c r="Y627">
        <f t="shared" si="187"/>
        <v>444</v>
      </c>
      <c r="Z627" s="18">
        <f t="shared" si="188"/>
        <v>1463424.4009529033</v>
      </c>
      <c r="AA627" s="18">
        <f t="shared" si="189"/>
        <v>118285.78776560788</v>
      </c>
      <c r="AB627" s="17">
        <f t="shared" si="190"/>
        <v>3.8140589569160999</v>
      </c>
      <c r="AC627" s="2" t="s">
        <v>34</v>
      </c>
      <c r="AD627" s="2" t="s">
        <v>13</v>
      </c>
      <c r="AE627" t="str">
        <f t="shared" si="191"/>
        <v>Home &amp; Kitchen</v>
      </c>
      <c r="AF627" t="str">
        <f t="shared" si="192"/>
        <v>Home &amp; Kitchen</v>
      </c>
      <c r="AG627" t="str" cm="1">
        <f t="array" ref="AG627">INDEX(AD:AD,ROW())</f>
        <v>Home &amp; Kitchen</v>
      </c>
      <c r="AH627">
        <f t="shared" si="200"/>
        <v>7</v>
      </c>
      <c r="AI627" t="str">
        <f t="shared" si="193"/>
        <v>Home &amp; Kitchen</v>
      </c>
      <c r="AK627">
        <f t="shared" si="194"/>
        <v>2024</v>
      </c>
      <c r="AL627">
        <f t="shared" si="195"/>
        <v>1</v>
      </c>
      <c r="AM627">
        <f t="shared" si="196"/>
        <v>22</v>
      </c>
      <c r="AN627">
        <f t="shared" si="197"/>
        <v>2</v>
      </c>
      <c r="AO627" t="str">
        <f t="shared" si="198"/>
        <v>Weekday</v>
      </c>
      <c r="AR627" s="20">
        <f t="shared" si="199"/>
        <v>0</v>
      </c>
    </row>
    <row r="628" spans="1:44" x14ac:dyDescent="0.35">
      <c r="A628" t="str">
        <f t="shared" si="181"/>
        <v>CUST0627</v>
      </c>
      <c r="B628" s="2" t="s">
        <v>926</v>
      </c>
      <c r="C628" s="4">
        <v>45640</v>
      </c>
      <c r="D628" s="2" t="s">
        <v>26</v>
      </c>
      <c r="E628" t="s">
        <v>5048</v>
      </c>
      <c r="F628" s="2" t="s">
        <v>42</v>
      </c>
      <c r="G628" s="2" t="s">
        <v>5042</v>
      </c>
      <c r="H628" s="2">
        <v>2</v>
      </c>
      <c r="I628" s="19">
        <v>411.18</v>
      </c>
      <c r="J628" s="2" t="s">
        <v>5046</v>
      </c>
      <c r="K628" s="2" t="s">
        <v>16</v>
      </c>
      <c r="L628" s="2">
        <v>3</v>
      </c>
      <c r="M628" s="18">
        <f t="shared" si="182"/>
        <v>822.36</v>
      </c>
      <c r="T628" t="str">
        <f t="shared" si="183"/>
        <v>Completed</v>
      </c>
      <c r="U628" t="str">
        <f t="shared" si="184"/>
        <v>No</v>
      </c>
      <c r="V628" t="str">
        <f t="shared" si="185"/>
        <v>No</v>
      </c>
      <c r="X628">
        <f t="shared" si="186"/>
        <v>590</v>
      </c>
      <c r="Y628">
        <f t="shared" si="187"/>
        <v>451</v>
      </c>
      <c r="Z628" s="18">
        <f t="shared" si="188"/>
        <v>1098537.4901531704</v>
      </c>
      <c r="AA628" s="18">
        <f t="shared" si="189"/>
        <v>96724.388030634553</v>
      </c>
      <c r="AB628" s="17">
        <f t="shared" si="190"/>
        <v>3.9001122334455669</v>
      </c>
      <c r="AC628" s="2" t="s">
        <v>5042</v>
      </c>
      <c r="AD628" s="2" t="s">
        <v>42</v>
      </c>
      <c r="AE628" t="str">
        <f t="shared" si="191"/>
        <v>Beauty</v>
      </c>
      <c r="AF628" t="str">
        <f t="shared" si="192"/>
        <v>Beauty</v>
      </c>
      <c r="AG628" t="str" cm="1">
        <f t="array" ref="AG628">INDEX(AD:AD,ROW())</f>
        <v>Beauty</v>
      </c>
      <c r="AH628">
        <f t="shared" si="200"/>
        <v>18</v>
      </c>
      <c r="AI628" t="str">
        <f t="shared" si="193"/>
        <v>Beauty</v>
      </c>
      <c r="AK628">
        <f t="shared" si="194"/>
        <v>2024</v>
      </c>
      <c r="AL628">
        <f t="shared" si="195"/>
        <v>12</v>
      </c>
      <c r="AM628">
        <f t="shared" si="196"/>
        <v>14</v>
      </c>
      <c r="AN628">
        <f t="shared" si="197"/>
        <v>7</v>
      </c>
      <c r="AO628" t="str">
        <f t="shared" si="198"/>
        <v>Weekend</v>
      </c>
      <c r="AR628" s="20">
        <f t="shared" si="199"/>
        <v>0</v>
      </c>
    </row>
    <row r="629" spans="1:44" x14ac:dyDescent="0.35">
      <c r="A629" t="str">
        <f t="shared" si="181"/>
        <v>CUST0628</v>
      </c>
      <c r="B629" s="2" t="s">
        <v>927</v>
      </c>
      <c r="C629" s="4">
        <v>45508</v>
      </c>
      <c r="D629" s="2" t="s">
        <v>266</v>
      </c>
      <c r="E629" t="s">
        <v>5050</v>
      </c>
      <c r="F629" s="2" t="s">
        <v>23</v>
      </c>
      <c r="G629" s="2" t="s">
        <v>65</v>
      </c>
      <c r="H629" s="2">
        <v>1</v>
      </c>
      <c r="I629" s="19">
        <v>232.21</v>
      </c>
      <c r="J629" s="2" t="s">
        <v>15</v>
      </c>
      <c r="K629" s="2" t="s">
        <v>16</v>
      </c>
      <c r="L629" s="2">
        <v>4</v>
      </c>
      <c r="M629" s="18">
        <f t="shared" si="182"/>
        <v>232.21</v>
      </c>
      <c r="T629" t="str">
        <f t="shared" si="183"/>
        <v>Completed</v>
      </c>
      <c r="U629" t="str">
        <f t="shared" si="184"/>
        <v>No</v>
      </c>
      <c r="V629" t="str">
        <f t="shared" si="185"/>
        <v>No</v>
      </c>
      <c r="X629">
        <f t="shared" si="186"/>
        <v>589</v>
      </c>
      <c r="Y629">
        <f t="shared" si="187"/>
        <v>426</v>
      </c>
      <c r="Z629" s="18">
        <f t="shared" si="188"/>
        <v>594714.6477588166</v>
      </c>
      <c r="AA629" s="18">
        <f t="shared" si="189"/>
        <v>60882.938065984097</v>
      </c>
      <c r="AB629" s="17">
        <f t="shared" si="190"/>
        <v>3.804733727810651</v>
      </c>
      <c r="AC629" s="2" t="s">
        <v>65</v>
      </c>
      <c r="AD629" s="2" t="s">
        <v>23</v>
      </c>
      <c r="AE629" t="str">
        <f t="shared" si="191"/>
        <v>Books</v>
      </c>
      <c r="AF629" t="str">
        <f t="shared" si="192"/>
        <v>Books</v>
      </c>
      <c r="AG629" t="str" cm="1">
        <f t="array" ref="AG629">INDEX(AD:AD,ROW())</f>
        <v>Books</v>
      </c>
      <c r="AH629">
        <f t="shared" si="200"/>
        <v>19</v>
      </c>
      <c r="AI629" t="str">
        <f t="shared" si="193"/>
        <v>Books</v>
      </c>
      <c r="AK629">
        <f t="shared" si="194"/>
        <v>2024</v>
      </c>
      <c r="AL629">
        <f t="shared" si="195"/>
        <v>8</v>
      </c>
      <c r="AM629">
        <f t="shared" si="196"/>
        <v>4</v>
      </c>
      <c r="AN629">
        <f t="shared" si="197"/>
        <v>1</v>
      </c>
      <c r="AO629" t="str">
        <f t="shared" si="198"/>
        <v>Weekend</v>
      </c>
      <c r="AR629" s="20">
        <f t="shared" si="199"/>
        <v>0</v>
      </c>
    </row>
    <row r="630" spans="1:44" x14ac:dyDescent="0.35">
      <c r="A630" t="str">
        <f t="shared" si="181"/>
        <v>CUST0629</v>
      </c>
      <c r="B630" s="2" t="s">
        <v>928</v>
      </c>
      <c r="C630" s="4">
        <v>45193</v>
      </c>
      <c r="D630" s="2" t="s">
        <v>355</v>
      </c>
      <c r="E630" t="s">
        <v>5048</v>
      </c>
      <c r="F630" s="2" t="s">
        <v>23</v>
      </c>
      <c r="G630" s="2" t="s">
        <v>46</v>
      </c>
      <c r="H630" s="2">
        <v>1</v>
      </c>
      <c r="I630" s="19">
        <v>287.79000000000002</v>
      </c>
      <c r="J630" s="2" t="s">
        <v>15</v>
      </c>
      <c r="K630" s="2" t="s">
        <v>16</v>
      </c>
      <c r="L630" s="2">
        <v>4</v>
      </c>
      <c r="M630" s="18">
        <f t="shared" si="182"/>
        <v>287.79000000000002</v>
      </c>
      <c r="T630" t="str">
        <f t="shared" si="183"/>
        <v>Completed</v>
      </c>
      <c r="U630" t="str">
        <f t="shared" si="184"/>
        <v>No</v>
      </c>
      <c r="V630" t="str">
        <f t="shared" si="185"/>
        <v>No</v>
      </c>
      <c r="X630">
        <f t="shared" si="186"/>
        <v>590</v>
      </c>
      <c r="Y630">
        <f t="shared" si="187"/>
        <v>451</v>
      </c>
      <c r="Z630" s="18">
        <f t="shared" si="188"/>
        <v>594714.6477588166</v>
      </c>
      <c r="AA630" s="18">
        <f t="shared" si="189"/>
        <v>60882.938065984097</v>
      </c>
      <c r="AB630" s="17">
        <f t="shared" si="190"/>
        <v>3.804733727810651</v>
      </c>
      <c r="AC630" s="2" t="s">
        <v>46</v>
      </c>
      <c r="AD630" s="2" t="s">
        <v>23</v>
      </c>
      <c r="AE630" t="str">
        <f t="shared" si="191"/>
        <v>Books</v>
      </c>
      <c r="AF630" t="str">
        <f t="shared" si="192"/>
        <v>Books</v>
      </c>
      <c r="AG630" t="str" cm="1">
        <f t="array" ref="AG630">INDEX(AD:AD,ROW())</f>
        <v>Books</v>
      </c>
      <c r="AH630">
        <f t="shared" si="200"/>
        <v>11</v>
      </c>
      <c r="AI630" t="str">
        <f t="shared" si="193"/>
        <v>Books</v>
      </c>
      <c r="AK630">
        <f t="shared" si="194"/>
        <v>2023</v>
      </c>
      <c r="AL630">
        <f t="shared" si="195"/>
        <v>9</v>
      </c>
      <c r="AM630">
        <f t="shared" si="196"/>
        <v>24</v>
      </c>
      <c r="AN630">
        <f t="shared" si="197"/>
        <v>1</v>
      </c>
      <c r="AO630" t="str">
        <f t="shared" si="198"/>
        <v>Weekend</v>
      </c>
      <c r="AR630" s="20">
        <f t="shared" si="199"/>
        <v>0</v>
      </c>
    </row>
    <row r="631" spans="1:44" x14ac:dyDescent="0.35">
      <c r="A631" t="str">
        <f t="shared" si="181"/>
        <v>CUST0630</v>
      </c>
      <c r="B631" s="2" t="s">
        <v>929</v>
      </c>
      <c r="C631" s="4">
        <v>45793</v>
      </c>
      <c r="D631" s="2" t="s">
        <v>327</v>
      </c>
      <c r="E631" t="s">
        <v>5051</v>
      </c>
      <c r="F631" s="2" t="s">
        <v>19</v>
      </c>
      <c r="G631" s="2" t="s">
        <v>49</v>
      </c>
      <c r="H631" s="2">
        <v>2</v>
      </c>
      <c r="I631" s="19">
        <v>910.35</v>
      </c>
      <c r="J631" s="2" t="s">
        <v>5047</v>
      </c>
      <c r="K631" s="2" t="s">
        <v>16</v>
      </c>
      <c r="L631" s="2">
        <v>4</v>
      </c>
      <c r="M631" s="18">
        <f t="shared" si="182"/>
        <v>1820.7</v>
      </c>
      <c r="T631" t="str">
        <f t="shared" si="183"/>
        <v>Completed</v>
      </c>
      <c r="U631" t="str">
        <f t="shared" si="184"/>
        <v>Yes</v>
      </c>
      <c r="V631" t="str">
        <f t="shared" si="185"/>
        <v>No</v>
      </c>
      <c r="X631">
        <f t="shared" si="186"/>
        <v>619</v>
      </c>
      <c r="Y631">
        <f t="shared" si="187"/>
        <v>468</v>
      </c>
      <c r="Z631" s="18">
        <f t="shared" si="188"/>
        <v>2759712.3299794244</v>
      </c>
      <c r="AA631" s="18">
        <f t="shared" si="189"/>
        <v>330643.50635802455</v>
      </c>
      <c r="AB631" s="17">
        <f t="shared" si="190"/>
        <v>3.8641711229946525</v>
      </c>
      <c r="AC631" s="2" t="s">
        <v>49</v>
      </c>
      <c r="AD631" s="2" t="s">
        <v>19</v>
      </c>
      <c r="AE631" t="str">
        <f t="shared" si="191"/>
        <v>Electronics</v>
      </c>
      <c r="AF631" t="str">
        <f t="shared" si="192"/>
        <v>Electronics</v>
      </c>
      <c r="AG631" t="str" cm="1">
        <f t="array" ref="AG631">INDEX(AD:AD,ROW())</f>
        <v>Electronics</v>
      </c>
      <c r="AH631">
        <f t="shared" si="200"/>
        <v>12</v>
      </c>
      <c r="AI631" t="str">
        <f t="shared" si="193"/>
        <v>Electronics</v>
      </c>
      <c r="AK631">
        <f t="shared" si="194"/>
        <v>2025</v>
      </c>
      <c r="AL631">
        <f t="shared" si="195"/>
        <v>5</v>
      </c>
      <c r="AM631">
        <f t="shared" si="196"/>
        <v>16</v>
      </c>
      <c r="AN631">
        <f t="shared" si="197"/>
        <v>6</v>
      </c>
      <c r="AO631" t="str">
        <f t="shared" si="198"/>
        <v>Weekday</v>
      </c>
      <c r="AR631" s="20">
        <f t="shared" si="199"/>
        <v>0</v>
      </c>
    </row>
    <row r="632" spans="1:44" x14ac:dyDescent="0.35">
      <c r="A632" t="str">
        <f t="shared" si="181"/>
        <v>CUST0631</v>
      </c>
      <c r="B632" s="2" t="s">
        <v>930</v>
      </c>
      <c r="C632" s="4">
        <v>45094</v>
      </c>
      <c r="D632" s="2" t="s">
        <v>283</v>
      </c>
      <c r="E632" t="s">
        <v>5051</v>
      </c>
      <c r="F632" s="2" t="s">
        <v>19</v>
      </c>
      <c r="G632" s="2" t="s">
        <v>49</v>
      </c>
      <c r="H632" s="2">
        <v>1</v>
      </c>
      <c r="I632" s="19">
        <v>2698.01</v>
      </c>
      <c r="J632" s="2" t="s">
        <v>5046</v>
      </c>
      <c r="K632" s="2" t="s">
        <v>16</v>
      </c>
      <c r="L632" s="2">
        <v>5</v>
      </c>
      <c r="M632" s="18">
        <f t="shared" si="182"/>
        <v>2698.01</v>
      </c>
      <c r="T632" t="str">
        <f t="shared" si="183"/>
        <v>Completed</v>
      </c>
      <c r="U632" t="str">
        <f t="shared" si="184"/>
        <v>Yes</v>
      </c>
      <c r="V632" t="str">
        <f t="shared" si="185"/>
        <v>No</v>
      </c>
      <c r="X632">
        <f t="shared" si="186"/>
        <v>619</v>
      </c>
      <c r="Y632">
        <f t="shared" si="187"/>
        <v>468</v>
      </c>
      <c r="Z632" s="18">
        <f t="shared" si="188"/>
        <v>2759712.3299794244</v>
      </c>
      <c r="AA632" s="18">
        <f t="shared" si="189"/>
        <v>330643.50635802455</v>
      </c>
      <c r="AB632" s="17">
        <f t="shared" si="190"/>
        <v>3.8641711229946525</v>
      </c>
      <c r="AC632" s="2" t="s">
        <v>49</v>
      </c>
      <c r="AD632" s="2" t="s">
        <v>19</v>
      </c>
      <c r="AE632" t="str">
        <f t="shared" si="191"/>
        <v>Electronics</v>
      </c>
      <c r="AF632" t="str">
        <f t="shared" si="192"/>
        <v>Electronics</v>
      </c>
      <c r="AG632" t="str" cm="1">
        <f t="array" ref="AG632">INDEX(AD:AD,ROW())</f>
        <v>Electronics</v>
      </c>
      <c r="AH632">
        <f t="shared" si="200"/>
        <v>12</v>
      </c>
      <c r="AI632" t="str">
        <f t="shared" si="193"/>
        <v>Electronics</v>
      </c>
      <c r="AK632">
        <f t="shared" si="194"/>
        <v>2023</v>
      </c>
      <c r="AL632">
        <f t="shared" si="195"/>
        <v>6</v>
      </c>
      <c r="AM632">
        <f t="shared" si="196"/>
        <v>17</v>
      </c>
      <c r="AN632">
        <f t="shared" si="197"/>
        <v>7</v>
      </c>
      <c r="AO632" t="str">
        <f t="shared" si="198"/>
        <v>Weekend</v>
      </c>
      <c r="AR632" s="20">
        <f t="shared" si="199"/>
        <v>0</v>
      </c>
    </row>
    <row r="633" spans="1:44" x14ac:dyDescent="0.35">
      <c r="A633" t="str">
        <f t="shared" si="181"/>
        <v>CUST0632</v>
      </c>
      <c r="B633" s="2" t="s">
        <v>931</v>
      </c>
      <c r="C633" s="4">
        <v>45616</v>
      </c>
      <c r="D633" s="2" t="s">
        <v>110</v>
      </c>
      <c r="E633" t="s">
        <v>5055</v>
      </c>
      <c r="F633" s="2" t="s">
        <v>19</v>
      </c>
      <c r="G633" s="2" t="s">
        <v>5040</v>
      </c>
      <c r="H633" s="2">
        <v>1</v>
      </c>
      <c r="I633" s="19">
        <v>2988.39</v>
      </c>
      <c r="J633" s="2" t="s">
        <v>50</v>
      </c>
      <c r="K633" s="2" t="s">
        <v>16</v>
      </c>
      <c r="L633" s="2">
        <v>4</v>
      </c>
      <c r="M633" s="18">
        <f t="shared" si="182"/>
        <v>2988.39</v>
      </c>
      <c r="T633" t="str">
        <f t="shared" si="183"/>
        <v>Completed</v>
      </c>
      <c r="U633" t="str">
        <f t="shared" si="184"/>
        <v>Yes</v>
      </c>
      <c r="V633" t="str">
        <f t="shared" si="185"/>
        <v>No</v>
      </c>
      <c r="X633">
        <f t="shared" si="186"/>
        <v>567</v>
      </c>
      <c r="Y633">
        <f t="shared" si="187"/>
        <v>440</v>
      </c>
      <c r="Z633" s="18">
        <f t="shared" si="188"/>
        <v>2759712.3299794244</v>
      </c>
      <c r="AA633" s="18">
        <f t="shared" si="189"/>
        <v>330643.50635802455</v>
      </c>
      <c r="AB633" s="17">
        <f t="shared" si="190"/>
        <v>3.8641711229946525</v>
      </c>
      <c r="AC633" s="2" t="s">
        <v>5040</v>
      </c>
      <c r="AD633" s="2" t="s">
        <v>19</v>
      </c>
      <c r="AE633" t="str">
        <f t="shared" si="191"/>
        <v>Electronics</v>
      </c>
      <c r="AF633" t="str">
        <f t="shared" si="192"/>
        <v>Electronics</v>
      </c>
      <c r="AG633" t="str" cm="1">
        <f t="array" ref="AG633">INDEX(AD:AD,ROW())</f>
        <v>Electronics</v>
      </c>
      <c r="AH633">
        <f t="shared" si="200"/>
        <v>13</v>
      </c>
      <c r="AI633" t="str">
        <f t="shared" si="193"/>
        <v>Electronics</v>
      </c>
      <c r="AK633">
        <f t="shared" si="194"/>
        <v>2024</v>
      </c>
      <c r="AL633">
        <f t="shared" si="195"/>
        <v>11</v>
      </c>
      <c r="AM633">
        <f t="shared" si="196"/>
        <v>20</v>
      </c>
      <c r="AN633">
        <f t="shared" si="197"/>
        <v>4</v>
      </c>
      <c r="AO633" t="str">
        <f t="shared" si="198"/>
        <v>Weekday</v>
      </c>
      <c r="AR633" s="20">
        <f t="shared" si="199"/>
        <v>0</v>
      </c>
    </row>
    <row r="634" spans="1:44" x14ac:dyDescent="0.35">
      <c r="A634" t="str">
        <f t="shared" si="181"/>
        <v>CUST0633</v>
      </c>
      <c r="B634" s="2" t="s">
        <v>932</v>
      </c>
      <c r="C634" s="4">
        <v>45609</v>
      </c>
      <c r="D634" s="2" t="s">
        <v>209</v>
      </c>
      <c r="E634" t="s">
        <v>5050</v>
      </c>
      <c r="F634" s="2" t="s">
        <v>29</v>
      </c>
      <c r="G634" s="2" t="s">
        <v>30</v>
      </c>
      <c r="H634" s="2">
        <v>2</v>
      </c>
      <c r="I634" s="19">
        <v>1634.65</v>
      </c>
      <c r="J634" s="2" t="s">
        <v>5046</v>
      </c>
      <c r="K634" s="2" t="s">
        <v>76</v>
      </c>
      <c r="L634" s="2">
        <v>5</v>
      </c>
      <c r="M634" s="18">
        <f t="shared" si="182"/>
        <v>3269.3</v>
      </c>
      <c r="T634" t="str">
        <f t="shared" si="183"/>
        <v>Completed</v>
      </c>
      <c r="U634" t="str">
        <f t="shared" si="184"/>
        <v>No</v>
      </c>
      <c r="V634" t="str">
        <f t="shared" si="185"/>
        <v>No</v>
      </c>
      <c r="X634">
        <f t="shared" si="186"/>
        <v>589</v>
      </c>
      <c r="Y634">
        <f t="shared" si="187"/>
        <v>426</v>
      </c>
      <c r="Z634" s="18">
        <f t="shared" si="188"/>
        <v>1892867.2841657216</v>
      </c>
      <c r="AA634" s="18">
        <f t="shared" si="189"/>
        <v>199432.98236095349</v>
      </c>
      <c r="AB634" s="17">
        <f t="shared" si="190"/>
        <v>3.8949824970828471</v>
      </c>
      <c r="AC634" s="2" t="s">
        <v>30</v>
      </c>
      <c r="AD634" s="2" t="s">
        <v>29</v>
      </c>
      <c r="AE634" t="str">
        <f t="shared" si="191"/>
        <v>Fashion</v>
      </c>
      <c r="AF634" t="str">
        <f t="shared" si="192"/>
        <v>Fashion</v>
      </c>
      <c r="AG634" t="str" cm="1">
        <f t="array" ref="AG634">INDEX(AD:AD,ROW())</f>
        <v>Fashion</v>
      </c>
      <c r="AH634">
        <f t="shared" si="200"/>
        <v>6</v>
      </c>
      <c r="AI634" t="str">
        <f t="shared" si="193"/>
        <v>Fashion</v>
      </c>
      <c r="AK634">
        <f t="shared" si="194"/>
        <v>2024</v>
      </c>
      <c r="AL634">
        <f t="shared" si="195"/>
        <v>11</v>
      </c>
      <c r="AM634">
        <f t="shared" si="196"/>
        <v>13</v>
      </c>
      <c r="AN634">
        <f t="shared" si="197"/>
        <v>4</v>
      </c>
      <c r="AO634" t="str">
        <f t="shared" si="198"/>
        <v>Weekday</v>
      </c>
      <c r="AR634" s="20">
        <f t="shared" si="199"/>
        <v>1</v>
      </c>
    </row>
    <row r="635" spans="1:44" x14ac:dyDescent="0.35">
      <c r="A635" t="str">
        <f t="shared" si="181"/>
        <v>CUST0634</v>
      </c>
      <c r="B635" s="2" t="s">
        <v>933</v>
      </c>
      <c r="C635" s="4">
        <v>44974</v>
      </c>
      <c r="D635" s="2" t="s">
        <v>858</v>
      </c>
      <c r="E635" t="s">
        <v>5052</v>
      </c>
      <c r="F635" s="2" t="s">
        <v>23</v>
      </c>
      <c r="G635" s="2" t="s">
        <v>75</v>
      </c>
      <c r="H635" s="2">
        <v>1</v>
      </c>
      <c r="I635" s="19">
        <v>585.12</v>
      </c>
      <c r="J635" s="2" t="s">
        <v>50</v>
      </c>
      <c r="K635" s="2" t="s">
        <v>16</v>
      </c>
      <c r="L635" s="2">
        <v>3</v>
      </c>
      <c r="M635" s="18">
        <f t="shared" si="182"/>
        <v>585.12</v>
      </c>
      <c r="T635" t="str">
        <f t="shared" si="183"/>
        <v>Completed</v>
      </c>
      <c r="U635" t="str">
        <f t="shared" si="184"/>
        <v>No</v>
      </c>
      <c r="V635" t="str">
        <f t="shared" si="185"/>
        <v>No</v>
      </c>
      <c r="X635">
        <f t="shared" si="186"/>
        <v>573</v>
      </c>
      <c r="Y635">
        <f t="shared" si="187"/>
        <v>450</v>
      </c>
      <c r="Z635" s="18">
        <f t="shared" si="188"/>
        <v>594714.6477588166</v>
      </c>
      <c r="AA635" s="18">
        <f t="shared" si="189"/>
        <v>60882.938065984097</v>
      </c>
      <c r="AB635" s="17">
        <f t="shared" si="190"/>
        <v>3.804733727810651</v>
      </c>
      <c r="AC635" s="2" t="s">
        <v>75</v>
      </c>
      <c r="AD635" s="2" t="s">
        <v>23</v>
      </c>
      <c r="AE635" t="str">
        <f t="shared" si="191"/>
        <v>Books</v>
      </c>
      <c r="AF635" t="str">
        <f t="shared" si="192"/>
        <v>Books</v>
      </c>
      <c r="AG635" t="str" cm="1">
        <f t="array" ref="AG635">INDEX(AD:AD,ROW())</f>
        <v>Books</v>
      </c>
      <c r="AH635">
        <f t="shared" si="200"/>
        <v>23</v>
      </c>
      <c r="AI635" t="str">
        <f t="shared" si="193"/>
        <v>Books</v>
      </c>
      <c r="AK635">
        <f t="shared" si="194"/>
        <v>2023</v>
      </c>
      <c r="AL635">
        <f t="shared" si="195"/>
        <v>2</v>
      </c>
      <c r="AM635">
        <f t="shared" si="196"/>
        <v>17</v>
      </c>
      <c r="AN635">
        <f t="shared" si="197"/>
        <v>6</v>
      </c>
      <c r="AO635" t="str">
        <f t="shared" si="198"/>
        <v>Weekday</v>
      </c>
      <c r="AR635" s="20">
        <f t="shared" si="199"/>
        <v>0</v>
      </c>
    </row>
    <row r="636" spans="1:44" x14ac:dyDescent="0.35">
      <c r="A636" t="str">
        <f t="shared" si="181"/>
        <v>CUST0635</v>
      </c>
      <c r="B636" s="2" t="s">
        <v>934</v>
      </c>
      <c r="C636" s="4">
        <v>45415</v>
      </c>
      <c r="D636" s="2" t="s">
        <v>150</v>
      </c>
      <c r="E636" t="s">
        <v>5052</v>
      </c>
      <c r="F636" s="2" t="s">
        <v>19</v>
      </c>
      <c r="G636" s="2" t="s">
        <v>128</v>
      </c>
      <c r="H636" s="2">
        <v>1</v>
      </c>
      <c r="I636" s="19">
        <v>1017.21</v>
      </c>
      <c r="J636" s="2" t="s">
        <v>50</v>
      </c>
      <c r="K636" s="2" t="s">
        <v>16</v>
      </c>
      <c r="L636" s="2">
        <v>4</v>
      </c>
      <c r="M636" s="18">
        <f t="shared" si="182"/>
        <v>1017.21</v>
      </c>
      <c r="T636" t="str">
        <f t="shared" si="183"/>
        <v>Completed</v>
      </c>
      <c r="U636" t="str">
        <f t="shared" si="184"/>
        <v>Yes</v>
      </c>
      <c r="V636" t="str">
        <f t="shared" si="185"/>
        <v>No</v>
      </c>
      <c r="X636">
        <f t="shared" si="186"/>
        <v>573</v>
      </c>
      <c r="Y636">
        <f t="shared" si="187"/>
        <v>450</v>
      </c>
      <c r="Z636" s="18">
        <f t="shared" si="188"/>
        <v>2759712.3299794244</v>
      </c>
      <c r="AA636" s="18">
        <f t="shared" si="189"/>
        <v>330643.50635802455</v>
      </c>
      <c r="AB636" s="17">
        <f t="shared" si="190"/>
        <v>3.8641711229946525</v>
      </c>
      <c r="AC636" s="2" t="s">
        <v>128</v>
      </c>
      <c r="AD636" s="2" t="s">
        <v>19</v>
      </c>
      <c r="AE636" t="str">
        <f t="shared" si="191"/>
        <v>Electronics</v>
      </c>
      <c r="AF636" t="str">
        <f t="shared" si="192"/>
        <v>Electronics</v>
      </c>
      <c r="AG636" t="str" cm="1">
        <f t="array" ref="AG636">INDEX(AD:AD,ROW())</f>
        <v>Electronics</v>
      </c>
      <c r="AH636">
        <f t="shared" si="200"/>
        <v>48</v>
      </c>
      <c r="AI636" t="str">
        <f t="shared" si="193"/>
        <v>Electronics</v>
      </c>
      <c r="AK636">
        <f t="shared" si="194"/>
        <v>2024</v>
      </c>
      <c r="AL636">
        <f t="shared" si="195"/>
        <v>5</v>
      </c>
      <c r="AM636">
        <f t="shared" si="196"/>
        <v>3</v>
      </c>
      <c r="AN636">
        <f t="shared" si="197"/>
        <v>6</v>
      </c>
      <c r="AO636" t="str">
        <f t="shared" si="198"/>
        <v>Weekday</v>
      </c>
      <c r="AR636" s="20">
        <f t="shared" si="199"/>
        <v>0</v>
      </c>
    </row>
    <row r="637" spans="1:44" x14ac:dyDescent="0.35">
      <c r="A637" t="str">
        <f t="shared" si="181"/>
        <v>CUST0636</v>
      </c>
      <c r="B637" s="2" t="s">
        <v>935</v>
      </c>
      <c r="C637" s="4">
        <v>45678</v>
      </c>
      <c r="D637" s="2" t="s">
        <v>936</v>
      </c>
      <c r="E637" t="s">
        <v>5054</v>
      </c>
      <c r="F637" s="2" t="s">
        <v>13</v>
      </c>
      <c r="G637" s="2" t="s">
        <v>14</v>
      </c>
      <c r="H637" s="2">
        <v>1</v>
      </c>
      <c r="I637" s="19">
        <v>1068.3699999999999</v>
      </c>
      <c r="J637" s="2" t="s">
        <v>50</v>
      </c>
      <c r="K637" s="2" t="s">
        <v>16</v>
      </c>
      <c r="L637" s="2">
        <v>4</v>
      </c>
      <c r="M637" s="18">
        <f t="shared" si="182"/>
        <v>1068.3699999999999</v>
      </c>
      <c r="T637" t="str">
        <f t="shared" si="183"/>
        <v>Completed</v>
      </c>
      <c r="U637" t="str">
        <f t="shared" si="184"/>
        <v>Yes</v>
      </c>
      <c r="V637" t="str">
        <f t="shared" si="185"/>
        <v>No</v>
      </c>
      <c r="X637">
        <f t="shared" si="186"/>
        <v>558</v>
      </c>
      <c r="Y637">
        <f t="shared" si="187"/>
        <v>430</v>
      </c>
      <c r="Z637" s="18">
        <f t="shared" si="188"/>
        <v>1463424.4009529033</v>
      </c>
      <c r="AA637" s="18">
        <f t="shared" si="189"/>
        <v>118285.78776560788</v>
      </c>
      <c r="AB637" s="17">
        <f t="shared" si="190"/>
        <v>3.8140589569160999</v>
      </c>
      <c r="AC637" s="2" t="s">
        <v>14</v>
      </c>
      <c r="AD637" s="2" t="s">
        <v>13</v>
      </c>
      <c r="AE637" t="str">
        <f t="shared" si="191"/>
        <v>Home &amp; Kitchen</v>
      </c>
      <c r="AF637" t="str">
        <f t="shared" si="192"/>
        <v>Home &amp; Kitchen</v>
      </c>
      <c r="AG637" t="str" cm="1">
        <f t="array" ref="AG637">INDEX(AD:AD,ROW())</f>
        <v>Home &amp; Kitchen</v>
      </c>
      <c r="AH637">
        <f t="shared" si="200"/>
        <v>2</v>
      </c>
      <c r="AI637" t="str">
        <f t="shared" si="193"/>
        <v>Home &amp; Kitchen</v>
      </c>
      <c r="AK637">
        <f t="shared" si="194"/>
        <v>2025</v>
      </c>
      <c r="AL637">
        <f t="shared" si="195"/>
        <v>1</v>
      </c>
      <c r="AM637">
        <f t="shared" si="196"/>
        <v>21</v>
      </c>
      <c r="AN637">
        <f t="shared" si="197"/>
        <v>3</v>
      </c>
      <c r="AO637" t="str">
        <f t="shared" si="198"/>
        <v>Weekday</v>
      </c>
      <c r="AR637" s="20">
        <f t="shared" si="199"/>
        <v>0</v>
      </c>
    </row>
    <row r="638" spans="1:44" x14ac:dyDescent="0.35">
      <c r="A638" t="str">
        <f t="shared" si="181"/>
        <v>CUST0637</v>
      </c>
      <c r="B638" s="2" t="s">
        <v>937</v>
      </c>
      <c r="C638" s="4">
        <v>45186</v>
      </c>
      <c r="D638" s="2" t="s">
        <v>613</v>
      </c>
      <c r="E638" t="s">
        <v>5054</v>
      </c>
      <c r="F638" s="2" t="s">
        <v>29</v>
      </c>
      <c r="G638" s="2" t="s">
        <v>5041</v>
      </c>
      <c r="H638" s="2">
        <v>3</v>
      </c>
      <c r="I638" s="19">
        <v>1631.35</v>
      </c>
      <c r="J638" s="2" t="s">
        <v>20</v>
      </c>
      <c r="K638" s="2" t="s">
        <v>16</v>
      </c>
      <c r="L638" s="2">
        <v>4</v>
      </c>
      <c r="M638" s="18">
        <f t="shared" si="182"/>
        <v>4894.0499999999993</v>
      </c>
      <c r="T638" t="str">
        <f t="shared" si="183"/>
        <v>Completed</v>
      </c>
      <c r="U638" t="str">
        <f t="shared" si="184"/>
        <v>Yes</v>
      </c>
      <c r="V638" t="str">
        <f t="shared" si="185"/>
        <v>No</v>
      </c>
      <c r="X638">
        <f t="shared" si="186"/>
        <v>558</v>
      </c>
      <c r="Y638">
        <f t="shared" si="187"/>
        <v>430</v>
      </c>
      <c r="Z638" s="18">
        <f t="shared" si="188"/>
        <v>1892867.2841657216</v>
      </c>
      <c r="AA638" s="18">
        <f t="shared" si="189"/>
        <v>199432.98236095349</v>
      </c>
      <c r="AB638" s="17">
        <f t="shared" si="190"/>
        <v>3.8949824970828471</v>
      </c>
      <c r="AC638" s="2" t="s">
        <v>5041</v>
      </c>
      <c r="AD638" s="2" t="s">
        <v>29</v>
      </c>
      <c r="AE638" t="str">
        <f t="shared" si="191"/>
        <v>Fashion</v>
      </c>
      <c r="AF638" t="str">
        <f t="shared" si="192"/>
        <v>Fashion</v>
      </c>
      <c r="AG638" t="str" cm="1">
        <f t="array" ref="AG638">INDEX(AD:AD,ROW())</f>
        <v>Fashion</v>
      </c>
      <c r="AH638">
        <f t="shared" si="200"/>
        <v>15</v>
      </c>
      <c r="AI638" t="str">
        <f t="shared" si="193"/>
        <v>Fashion</v>
      </c>
      <c r="AK638">
        <f t="shared" si="194"/>
        <v>2023</v>
      </c>
      <c r="AL638">
        <f t="shared" si="195"/>
        <v>9</v>
      </c>
      <c r="AM638">
        <f t="shared" si="196"/>
        <v>17</v>
      </c>
      <c r="AN638">
        <f t="shared" si="197"/>
        <v>1</v>
      </c>
      <c r="AO638" t="str">
        <f t="shared" si="198"/>
        <v>Weekend</v>
      </c>
      <c r="AR638" s="20">
        <f t="shared" si="199"/>
        <v>0</v>
      </c>
    </row>
    <row r="639" spans="1:44" x14ac:dyDescent="0.35">
      <c r="A639" t="str">
        <f t="shared" si="181"/>
        <v>CUST0638</v>
      </c>
      <c r="B639" s="2" t="s">
        <v>938</v>
      </c>
      <c r="C639" s="4">
        <v>44996</v>
      </c>
      <c r="D639" s="2" t="s">
        <v>140</v>
      </c>
      <c r="E639" t="s">
        <v>5054</v>
      </c>
      <c r="F639" s="2" t="s">
        <v>42</v>
      </c>
      <c r="G639" s="2" t="s">
        <v>5044</v>
      </c>
      <c r="H639" s="2">
        <v>1</v>
      </c>
      <c r="I639" s="19">
        <v>281.58999999999997</v>
      </c>
      <c r="J639" s="2" t="s">
        <v>5046</v>
      </c>
      <c r="K639" s="2" t="s">
        <v>16</v>
      </c>
      <c r="L639" s="2">
        <v>4</v>
      </c>
      <c r="M639" s="18">
        <f t="shared" si="182"/>
        <v>281.58999999999997</v>
      </c>
      <c r="T639" t="str">
        <f t="shared" si="183"/>
        <v>Completed</v>
      </c>
      <c r="U639" t="str">
        <f t="shared" si="184"/>
        <v>No</v>
      </c>
      <c r="V639" t="str">
        <f t="shared" si="185"/>
        <v>No</v>
      </c>
      <c r="X639">
        <f t="shared" si="186"/>
        <v>558</v>
      </c>
      <c r="Y639">
        <f t="shared" si="187"/>
        <v>430</v>
      </c>
      <c r="Z639" s="18">
        <f t="shared" si="188"/>
        <v>1098537.4901531704</v>
      </c>
      <c r="AA639" s="18">
        <f t="shared" si="189"/>
        <v>96724.388030634553</v>
      </c>
      <c r="AB639" s="17">
        <f t="shared" si="190"/>
        <v>3.9001122334455669</v>
      </c>
      <c r="AC639" s="2" t="s">
        <v>5044</v>
      </c>
      <c r="AD639" s="2" t="s">
        <v>42</v>
      </c>
      <c r="AE639" t="str">
        <f t="shared" si="191"/>
        <v>Beauty</v>
      </c>
      <c r="AF639" t="str">
        <f t="shared" si="192"/>
        <v>Beauty</v>
      </c>
      <c r="AG639" t="str" cm="1">
        <f t="array" ref="AG639">INDEX(AD:AD,ROW())</f>
        <v>Beauty</v>
      </c>
      <c r="AH639">
        <f t="shared" si="200"/>
        <v>64</v>
      </c>
      <c r="AI639" t="str">
        <f t="shared" si="193"/>
        <v>Beauty</v>
      </c>
      <c r="AK639">
        <f t="shared" si="194"/>
        <v>2023</v>
      </c>
      <c r="AL639">
        <f t="shared" si="195"/>
        <v>3</v>
      </c>
      <c r="AM639">
        <f t="shared" si="196"/>
        <v>11</v>
      </c>
      <c r="AN639">
        <f t="shared" si="197"/>
        <v>7</v>
      </c>
      <c r="AO639" t="str">
        <f t="shared" si="198"/>
        <v>Weekend</v>
      </c>
      <c r="AR639" s="20">
        <f t="shared" si="199"/>
        <v>0</v>
      </c>
    </row>
    <row r="640" spans="1:44" x14ac:dyDescent="0.35">
      <c r="A640" t="str">
        <f t="shared" si="181"/>
        <v>CUST0639</v>
      </c>
      <c r="B640" s="2" t="s">
        <v>939</v>
      </c>
      <c r="C640" s="4">
        <v>45604</v>
      </c>
      <c r="D640" s="2" t="s">
        <v>154</v>
      </c>
      <c r="E640" t="s">
        <v>5049</v>
      </c>
      <c r="F640" s="2" t="s">
        <v>23</v>
      </c>
      <c r="G640" s="2" t="s">
        <v>75</v>
      </c>
      <c r="H640" s="2">
        <v>2</v>
      </c>
      <c r="I640" s="19">
        <v>558.21</v>
      </c>
      <c r="J640" s="2" t="s">
        <v>5046</v>
      </c>
      <c r="K640" s="2" t="s">
        <v>16</v>
      </c>
      <c r="L640" s="2">
        <v>5</v>
      </c>
      <c r="M640" s="18">
        <f t="shared" si="182"/>
        <v>1116.42</v>
      </c>
      <c r="T640" t="str">
        <f t="shared" si="183"/>
        <v>Completed</v>
      </c>
      <c r="U640" t="str">
        <f t="shared" si="184"/>
        <v>Yes</v>
      </c>
      <c r="V640" t="str">
        <f t="shared" si="185"/>
        <v>No</v>
      </c>
      <c r="X640">
        <f t="shared" si="186"/>
        <v>595</v>
      </c>
      <c r="Y640">
        <f t="shared" si="187"/>
        <v>444</v>
      </c>
      <c r="Z640" s="18">
        <f t="shared" si="188"/>
        <v>594714.6477588166</v>
      </c>
      <c r="AA640" s="18">
        <f t="shared" si="189"/>
        <v>60882.938065984097</v>
      </c>
      <c r="AB640" s="17">
        <f t="shared" si="190"/>
        <v>3.804733727810651</v>
      </c>
      <c r="AC640" s="2" t="s">
        <v>75</v>
      </c>
      <c r="AD640" s="2" t="s">
        <v>23</v>
      </c>
      <c r="AE640" t="str">
        <f t="shared" si="191"/>
        <v>Books</v>
      </c>
      <c r="AF640" t="str">
        <f t="shared" si="192"/>
        <v>Books</v>
      </c>
      <c r="AG640" t="str" cm="1">
        <f t="array" ref="AG640">INDEX(AD:AD,ROW())</f>
        <v>Books</v>
      </c>
      <c r="AH640">
        <f t="shared" si="200"/>
        <v>23</v>
      </c>
      <c r="AI640" t="str">
        <f t="shared" si="193"/>
        <v>Books</v>
      </c>
      <c r="AK640">
        <f t="shared" si="194"/>
        <v>2024</v>
      </c>
      <c r="AL640">
        <f t="shared" si="195"/>
        <v>11</v>
      </c>
      <c r="AM640">
        <f t="shared" si="196"/>
        <v>8</v>
      </c>
      <c r="AN640">
        <f t="shared" si="197"/>
        <v>6</v>
      </c>
      <c r="AO640" t="str">
        <f t="shared" si="198"/>
        <v>Weekday</v>
      </c>
      <c r="AR640" s="20">
        <f t="shared" si="199"/>
        <v>0</v>
      </c>
    </row>
    <row r="641" spans="1:44" x14ac:dyDescent="0.35">
      <c r="A641" t="str">
        <f t="shared" si="181"/>
        <v>CUST0640</v>
      </c>
      <c r="B641" s="2" t="s">
        <v>940</v>
      </c>
      <c r="C641" s="4">
        <v>45083</v>
      </c>
      <c r="D641" s="2" t="s">
        <v>235</v>
      </c>
      <c r="E641" t="s">
        <v>5048</v>
      </c>
      <c r="F641" s="2" t="s">
        <v>42</v>
      </c>
      <c r="G641" s="2" t="s">
        <v>5044</v>
      </c>
      <c r="H641" s="2">
        <v>3</v>
      </c>
      <c r="I641" s="19">
        <v>1408.98</v>
      </c>
      <c r="J641" s="2" t="s">
        <v>5046</v>
      </c>
      <c r="K641" s="2" t="s">
        <v>16</v>
      </c>
      <c r="L641" s="2">
        <v>4</v>
      </c>
      <c r="M641" s="18">
        <f t="shared" si="182"/>
        <v>4226.9400000000005</v>
      </c>
      <c r="T641" t="str">
        <f t="shared" si="183"/>
        <v>Completed</v>
      </c>
      <c r="U641" t="str">
        <f t="shared" si="184"/>
        <v>Yes</v>
      </c>
      <c r="V641" t="str">
        <f t="shared" si="185"/>
        <v>No</v>
      </c>
      <c r="X641">
        <f t="shared" si="186"/>
        <v>590</v>
      </c>
      <c r="Y641">
        <f t="shared" si="187"/>
        <v>451</v>
      </c>
      <c r="Z641" s="18">
        <f t="shared" si="188"/>
        <v>1098537.4901531704</v>
      </c>
      <c r="AA641" s="18">
        <f t="shared" si="189"/>
        <v>96724.388030634553</v>
      </c>
      <c r="AB641" s="17">
        <f t="shared" si="190"/>
        <v>3.9001122334455669</v>
      </c>
      <c r="AC641" s="2" t="s">
        <v>5044</v>
      </c>
      <c r="AD641" s="2" t="s">
        <v>42</v>
      </c>
      <c r="AE641" t="str">
        <f t="shared" si="191"/>
        <v>Beauty</v>
      </c>
      <c r="AF641" t="str">
        <f t="shared" si="192"/>
        <v>Beauty</v>
      </c>
      <c r="AG641" t="str" cm="1">
        <f t="array" ref="AG641">INDEX(AD:AD,ROW())</f>
        <v>Beauty</v>
      </c>
      <c r="AH641">
        <f t="shared" si="200"/>
        <v>64</v>
      </c>
      <c r="AI641" t="str">
        <f t="shared" si="193"/>
        <v>Beauty</v>
      </c>
      <c r="AK641">
        <f t="shared" si="194"/>
        <v>2023</v>
      </c>
      <c r="AL641">
        <f t="shared" si="195"/>
        <v>6</v>
      </c>
      <c r="AM641">
        <f t="shared" si="196"/>
        <v>6</v>
      </c>
      <c r="AN641">
        <f t="shared" si="197"/>
        <v>3</v>
      </c>
      <c r="AO641" t="str">
        <f t="shared" si="198"/>
        <v>Weekday</v>
      </c>
      <c r="AR641" s="20">
        <f t="shared" si="199"/>
        <v>0</v>
      </c>
    </row>
    <row r="642" spans="1:44" x14ac:dyDescent="0.35">
      <c r="A642" t="str">
        <f t="shared" si="181"/>
        <v>CUST0641</v>
      </c>
      <c r="B642" s="2" t="s">
        <v>941</v>
      </c>
      <c r="C642" s="4">
        <v>45013</v>
      </c>
      <c r="D642" s="2" t="s">
        <v>802</v>
      </c>
      <c r="E642" t="s">
        <v>5048</v>
      </c>
      <c r="F642" s="2" t="s">
        <v>42</v>
      </c>
      <c r="G642" s="2" t="s">
        <v>5042</v>
      </c>
      <c r="H642" s="2">
        <v>1</v>
      </c>
      <c r="I642" s="19">
        <v>690.49</v>
      </c>
      <c r="J642" s="2" t="s">
        <v>50</v>
      </c>
      <c r="K642" s="2" t="s">
        <v>16</v>
      </c>
      <c r="L642" s="2">
        <v>5</v>
      </c>
      <c r="M642" s="18">
        <f t="shared" si="182"/>
        <v>690.49</v>
      </c>
      <c r="T642" t="str">
        <f t="shared" si="183"/>
        <v>Completed</v>
      </c>
      <c r="U642" t="str">
        <f t="shared" si="184"/>
        <v>No</v>
      </c>
      <c r="V642" t="str">
        <f t="shared" si="185"/>
        <v>No</v>
      </c>
      <c r="X642">
        <f t="shared" si="186"/>
        <v>590</v>
      </c>
      <c r="Y642">
        <f t="shared" si="187"/>
        <v>451</v>
      </c>
      <c r="Z642" s="18">
        <f t="shared" si="188"/>
        <v>1098537.4901531704</v>
      </c>
      <c r="AA642" s="18">
        <f t="shared" si="189"/>
        <v>96724.388030634553</v>
      </c>
      <c r="AB642" s="17">
        <f t="shared" si="190"/>
        <v>3.9001122334455669</v>
      </c>
      <c r="AC642" s="2" t="s">
        <v>5042</v>
      </c>
      <c r="AD642" s="2" t="s">
        <v>42</v>
      </c>
      <c r="AE642" t="str">
        <f t="shared" si="191"/>
        <v>Beauty</v>
      </c>
      <c r="AF642" t="str">
        <f t="shared" si="192"/>
        <v>Beauty</v>
      </c>
      <c r="AG642" t="str" cm="1">
        <f t="array" ref="AG642">INDEX(AD:AD,ROW())</f>
        <v>Beauty</v>
      </c>
      <c r="AH642">
        <f t="shared" si="200"/>
        <v>18</v>
      </c>
      <c r="AI642" t="str">
        <f t="shared" si="193"/>
        <v>Beauty</v>
      </c>
      <c r="AK642">
        <f t="shared" si="194"/>
        <v>2023</v>
      </c>
      <c r="AL642">
        <f t="shared" si="195"/>
        <v>3</v>
      </c>
      <c r="AM642">
        <f t="shared" si="196"/>
        <v>28</v>
      </c>
      <c r="AN642">
        <f t="shared" si="197"/>
        <v>3</v>
      </c>
      <c r="AO642" t="str">
        <f t="shared" si="198"/>
        <v>Weekday</v>
      </c>
      <c r="AR642" s="20">
        <f t="shared" si="199"/>
        <v>0</v>
      </c>
    </row>
    <row r="643" spans="1:44" x14ac:dyDescent="0.35">
      <c r="A643" t="str">
        <f t="shared" ref="A643:A706" si="201">"CUST"&amp;TEXT(ROW()-1,"0000")</f>
        <v>CUST0642</v>
      </c>
      <c r="B643" s="2" t="s">
        <v>942</v>
      </c>
      <c r="C643" s="4">
        <v>44942</v>
      </c>
      <c r="D643" s="2" t="s">
        <v>922</v>
      </c>
      <c r="E643" t="s">
        <v>5054</v>
      </c>
      <c r="F643" s="2" t="s">
        <v>42</v>
      </c>
      <c r="G643" s="2" t="s">
        <v>43</v>
      </c>
      <c r="H643" s="2">
        <v>3</v>
      </c>
      <c r="I643" s="19">
        <v>457.31</v>
      </c>
      <c r="J643" s="2" t="s">
        <v>20</v>
      </c>
      <c r="K643" s="2" t="s">
        <v>16</v>
      </c>
      <c r="L643" s="2">
        <v>4</v>
      </c>
      <c r="M643" s="18">
        <f t="shared" ref="M643:M706" si="202">H643*I643</f>
        <v>1371.93</v>
      </c>
      <c r="T643" t="str">
        <f t="shared" ref="T643:T706" si="203">IF(K643="Cancelled","Lost Sale",IF(K643="Pending","Pending","Completed"))</f>
        <v>Completed</v>
      </c>
      <c r="U643" t="str">
        <f t="shared" ref="U643:U706" si="204">IF(AND(K643="Delivered",M643&gt;1000),"Yes","No")</f>
        <v>Yes</v>
      </c>
      <c r="V643" t="str">
        <f t="shared" ref="V643:V706" si="205">IF(OR(K643="Cancelled",K643="Pending"),"Yes","No")</f>
        <v>No</v>
      </c>
      <c r="X643">
        <f t="shared" ref="X643:X706" si="206">COUNTIF($E$2:$E$4701,E643)</f>
        <v>558</v>
      </c>
      <c r="Y643">
        <f t="shared" ref="Y643:Y706" si="207">COUNTIFS($E$2:$E$4701,E643,$K$2:$K$4701,"Delivered")</f>
        <v>430</v>
      </c>
      <c r="Z643" s="18">
        <f t="shared" ref="Z643:Z706" si="208">SUMIF($F$2:$F$4701,F643,$M$2:$M$4701)</f>
        <v>1098537.4901531704</v>
      </c>
      <c r="AA643" s="18">
        <f t="shared" ref="AA643:AA706" si="209">SUMIFS($M$2:$M$4701,$F$2:$F$4701,F643,$K$2:$K$4701,"Pending")</f>
        <v>96724.388030634553</v>
      </c>
      <c r="AB643" s="17">
        <f t="shared" ref="AB643:AB706" si="210">AVERAGEIF($F$2:$F$4701,F643,$L$2:$L$4701)</f>
        <v>3.9001122334455669</v>
      </c>
      <c r="AC643" s="2" t="s">
        <v>43</v>
      </c>
      <c r="AD643" s="2" t="s">
        <v>42</v>
      </c>
      <c r="AE643" t="str">
        <f t="shared" ref="AE643:AE706" si="211">VLOOKUP(G643,$AC$2:$AD$4738,2,FALSE)</f>
        <v>Beauty</v>
      </c>
      <c r="AF643" t="str">
        <f t="shared" ref="AF643:AF706" si="212">_xlfn.XLOOKUP(G643,AC:AC,AD:AD)</f>
        <v>Beauty</v>
      </c>
      <c r="AG643" t="str" cm="1">
        <f t="array" ref="AG643">INDEX(AD:AD,ROW())</f>
        <v>Beauty</v>
      </c>
      <c r="AH643">
        <f t="shared" si="200"/>
        <v>10</v>
      </c>
      <c r="AI643" t="str">
        <f t="shared" ref="AI643:AI706" si="213">INDEX(AD:AD,MATCH(G643,AC:AC,0))</f>
        <v>Beauty</v>
      </c>
      <c r="AK643">
        <f t="shared" ref="AK643:AK706" si="214">YEAR(C643)</f>
        <v>2023</v>
      </c>
      <c r="AL643">
        <f t="shared" ref="AL643:AL706" si="215">MONTH(C643)</f>
        <v>1</v>
      </c>
      <c r="AM643">
        <f t="shared" ref="AM643:AM706" si="216">DAY(C643)</f>
        <v>16</v>
      </c>
      <c r="AN643">
        <f t="shared" ref="AN643:AN706" si="217">WEEKDAY(C643)</f>
        <v>2</v>
      </c>
      <c r="AO643" t="str">
        <f t="shared" ref="AO643:AO706" si="218">IF(WEEKDAY(C643,2)&gt;5,"Weekend","Weekday")</f>
        <v>Weekday</v>
      </c>
      <c r="AR643" s="20">
        <f t="shared" ref="AR643:AR706" si="219">IF(OR(K643="Cancelled",K643="Returned"),1,0)</f>
        <v>0</v>
      </c>
    </row>
    <row r="644" spans="1:44" x14ac:dyDescent="0.35">
      <c r="A644" t="str">
        <f t="shared" si="201"/>
        <v>CUST0643</v>
      </c>
      <c r="B644" s="2" t="s">
        <v>943</v>
      </c>
      <c r="C644" s="4">
        <v>45779</v>
      </c>
      <c r="D644" s="2" t="s">
        <v>858</v>
      </c>
      <c r="E644" t="s">
        <v>5054</v>
      </c>
      <c r="F644" s="2" t="s">
        <v>42</v>
      </c>
      <c r="G644" s="2" t="s">
        <v>5042</v>
      </c>
      <c r="H644" s="2">
        <v>1</v>
      </c>
      <c r="I644" s="19">
        <v>1057.03</v>
      </c>
      <c r="J644" s="2" t="s">
        <v>50</v>
      </c>
      <c r="K644" s="2" t="s">
        <v>16</v>
      </c>
      <c r="L644" s="2">
        <v>5</v>
      </c>
      <c r="M644" s="18">
        <f t="shared" si="202"/>
        <v>1057.03</v>
      </c>
      <c r="T644" t="str">
        <f t="shared" si="203"/>
        <v>Completed</v>
      </c>
      <c r="U644" t="str">
        <f t="shared" si="204"/>
        <v>Yes</v>
      </c>
      <c r="V644" t="str">
        <f t="shared" si="205"/>
        <v>No</v>
      </c>
      <c r="X644">
        <f t="shared" si="206"/>
        <v>558</v>
      </c>
      <c r="Y644">
        <f t="shared" si="207"/>
        <v>430</v>
      </c>
      <c r="Z644" s="18">
        <f t="shared" si="208"/>
        <v>1098537.4901531704</v>
      </c>
      <c r="AA644" s="18">
        <f t="shared" si="209"/>
        <v>96724.388030634553</v>
      </c>
      <c r="AB644" s="17">
        <f t="shared" si="210"/>
        <v>3.9001122334455669</v>
      </c>
      <c r="AC644" s="2" t="s">
        <v>5042</v>
      </c>
      <c r="AD644" s="2" t="s">
        <v>42</v>
      </c>
      <c r="AE644" t="str">
        <f t="shared" si="211"/>
        <v>Beauty</v>
      </c>
      <c r="AF644" t="str">
        <f t="shared" si="212"/>
        <v>Beauty</v>
      </c>
      <c r="AG644" t="str" cm="1">
        <f t="array" ref="AG644">INDEX(AD:AD,ROW())</f>
        <v>Beauty</v>
      </c>
      <c r="AH644">
        <f t="shared" si="200"/>
        <v>18</v>
      </c>
      <c r="AI644" t="str">
        <f t="shared" si="213"/>
        <v>Beauty</v>
      </c>
      <c r="AK644">
        <f t="shared" si="214"/>
        <v>2025</v>
      </c>
      <c r="AL644">
        <f t="shared" si="215"/>
        <v>5</v>
      </c>
      <c r="AM644">
        <f t="shared" si="216"/>
        <v>2</v>
      </c>
      <c r="AN644">
        <f t="shared" si="217"/>
        <v>6</v>
      </c>
      <c r="AO644" t="str">
        <f t="shared" si="218"/>
        <v>Weekday</v>
      </c>
      <c r="AR644" s="20">
        <f t="shared" si="219"/>
        <v>0</v>
      </c>
    </row>
    <row r="645" spans="1:44" x14ac:dyDescent="0.35">
      <c r="A645" t="str">
        <f t="shared" si="201"/>
        <v>CUST0644</v>
      </c>
      <c r="B645" s="2" t="s">
        <v>944</v>
      </c>
      <c r="C645" s="4">
        <v>45499</v>
      </c>
      <c r="D645" s="2" t="s">
        <v>271</v>
      </c>
      <c r="E645" t="s">
        <v>5049</v>
      </c>
      <c r="F645" s="2" t="s">
        <v>23</v>
      </c>
      <c r="G645" s="2" t="s">
        <v>75</v>
      </c>
      <c r="H645" s="2">
        <v>1</v>
      </c>
      <c r="I645" s="19">
        <v>605.91999999999996</v>
      </c>
      <c r="J645" s="2" t="s">
        <v>15</v>
      </c>
      <c r="K645" s="2" t="s">
        <v>16</v>
      </c>
      <c r="L645" s="2">
        <v>3</v>
      </c>
      <c r="M645" s="18">
        <f t="shared" si="202"/>
        <v>605.91999999999996</v>
      </c>
      <c r="T645" t="str">
        <f t="shared" si="203"/>
        <v>Completed</v>
      </c>
      <c r="U645" t="str">
        <f t="shared" si="204"/>
        <v>No</v>
      </c>
      <c r="V645" t="str">
        <f t="shared" si="205"/>
        <v>No</v>
      </c>
      <c r="X645">
        <f t="shared" si="206"/>
        <v>595</v>
      </c>
      <c r="Y645">
        <f t="shared" si="207"/>
        <v>444</v>
      </c>
      <c r="Z645" s="18">
        <f t="shared" si="208"/>
        <v>594714.6477588166</v>
      </c>
      <c r="AA645" s="18">
        <f t="shared" si="209"/>
        <v>60882.938065984097</v>
      </c>
      <c r="AB645" s="17">
        <f t="shared" si="210"/>
        <v>3.804733727810651</v>
      </c>
      <c r="AC645" s="2" t="s">
        <v>75</v>
      </c>
      <c r="AD645" s="2" t="s">
        <v>23</v>
      </c>
      <c r="AE645" t="str">
        <f t="shared" si="211"/>
        <v>Books</v>
      </c>
      <c r="AF645" t="str">
        <f t="shared" si="212"/>
        <v>Books</v>
      </c>
      <c r="AG645" t="str" cm="1">
        <f t="array" ref="AG645">INDEX(AD:AD,ROW())</f>
        <v>Books</v>
      </c>
      <c r="AH645">
        <f t="shared" si="200"/>
        <v>23</v>
      </c>
      <c r="AI645" t="str">
        <f t="shared" si="213"/>
        <v>Books</v>
      </c>
      <c r="AK645">
        <f t="shared" si="214"/>
        <v>2024</v>
      </c>
      <c r="AL645">
        <f t="shared" si="215"/>
        <v>7</v>
      </c>
      <c r="AM645">
        <f t="shared" si="216"/>
        <v>26</v>
      </c>
      <c r="AN645">
        <f t="shared" si="217"/>
        <v>6</v>
      </c>
      <c r="AO645" t="str">
        <f t="shared" si="218"/>
        <v>Weekday</v>
      </c>
      <c r="AR645" s="20">
        <f t="shared" si="219"/>
        <v>0</v>
      </c>
    </row>
    <row r="646" spans="1:44" x14ac:dyDescent="0.35">
      <c r="A646" t="str">
        <f t="shared" si="201"/>
        <v>CUST0645</v>
      </c>
      <c r="B646" s="2" t="s">
        <v>945</v>
      </c>
      <c r="C646" s="4">
        <v>45453</v>
      </c>
      <c r="D646" s="2" t="s">
        <v>429</v>
      </c>
      <c r="E646" t="s">
        <v>5050</v>
      </c>
      <c r="F646" s="2" t="s">
        <v>29</v>
      </c>
      <c r="G646" s="2" t="s">
        <v>5043</v>
      </c>
      <c r="H646" s="2">
        <v>1</v>
      </c>
      <c r="I646" s="19">
        <v>2407.4</v>
      </c>
      <c r="J646" s="2" t="s">
        <v>5047</v>
      </c>
      <c r="K646" s="2" t="s">
        <v>16</v>
      </c>
      <c r="L646" s="2">
        <v>4</v>
      </c>
      <c r="M646" s="18">
        <f t="shared" si="202"/>
        <v>2407.4</v>
      </c>
      <c r="T646" t="str">
        <f t="shared" si="203"/>
        <v>Completed</v>
      </c>
      <c r="U646" t="str">
        <f t="shared" si="204"/>
        <v>Yes</v>
      </c>
      <c r="V646" t="str">
        <f t="shared" si="205"/>
        <v>No</v>
      </c>
      <c r="X646">
        <f t="shared" si="206"/>
        <v>589</v>
      </c>
      <c r="Y646">
        <f t="shared" si="207"/>
        <v>426</v>
      </c>
      <c r="Z646" s="18">
        <f t="shared" si="208"/>
        <v>1892867.2841657216</v>
      </c>
      <c r="AA646" s="18">
        <f t="shared" si="209"/>
        <v>199432.98236095349</v>
      </c>
      <c r="AB646" s="17">
        <f t="shared" si="210"/>
        <v>3.8949824970828471</v>
      </c>
      <c r="AC646" s="2" t="s">
        <v>5043</v>
      </c>
      <c r="AD646" s="2" t="s">
        <v>29</v>
      </c>
      <c r="AE646" t="str">
        <f t="shared" si="211"/>
        <v>Fashion</v>
      </c>
      <c r="AF646" t="str">
        <f t="shared" si="212"/>
        <v>Fashion</v>
      </c>
      <c r="AG646" t="str" cm="1">
        <f t="array" ref="AG646">INDEX(AD:AD,ROW())</f>
        <v>Fashion</v>
      </c>
      <c r="AH646">
        <f t="shared" si="200"/>
        <v>55</v>
      </c>
      <c r="AI646" t="str">
        <f t="shared" si="213"/>
        <v>Fashion</v>
      </c>
      <c r="AK646">
        <f t="shared" si="214"/>
        <v>2024</v>
      </c>
      <c r="AL646">
        <f t="shared" si="215"/>
        <v>6</v>
      </c>
      <c r="AM646">
        <f t="shared" si="216"/>
        <v>10</v>
      </c>
      <c r="AN646">
        <f t="shared" si="217"/>
        <v>2</v>
      </c>
      <c r="AO646" t="str">
        <f t="shared" si="218"/>
        <v>Weekday</v>
      </c>
      <c r="AR646" s="20">
        <f t="shared" si="219"/>
        <v>0</v>
      </c>
    </row>
    <row r="647" spans="1:44" x14ac:dyDescent="0.35">
      <c r="A647" t="str">
        <f t="shared" si="201"/>
        <v>CUST0646</v>
      </c>
      <c r="B647" s="2" t="s">
        <v>946</v>
      </c>
      <c r="C647" s="4">
        <v>45241</v>
      </c>
      <c r="D647" s="2" t="s">
        <v>99</v>
      </c>
      <c r="E647" t="s">
        <v>5048</v>
      </c>
      <c r="F647" s="2" t="s">
        <v>23</v>
      </c>
      <c r="G647" s="2" t="s">
        <v>46</v>
      </c>
      <c r="H647" s="2">
        <v>1</v>
      </c>
      <c r="I647" s="19">
        <v>544.87</v>
      </c>
      <c r="J647" s="2" t="s">
        <v>5047</v>
      </c>
      <c r="K647" s="2" t="s">
        <v>16</v>
      </c>
      <c r="L647" s="2">
        <v>4</v>
      </c>
      <c r="M647" s="18">
        <f t="shared" si="202"/>
        <v>544.87</v>
      </c>
      <c r="T647" t="str">
        <f t="shared" si="203"/>
        <v>Completed</v>
      </c>
      <c r="U647" t="str">
        <f t="shared" si="204"/>
        <v>No</v>
      </c>
      <c r="V647" t="str">
        <f t="shared" si="205"/>
        <v>No</v>
      </c>
      <c r="X647">
        <f t="shared" si="206"/>
        <v>590</v>
      </c>
      <c r="Y647">
        <f t="shared" si="207"/>
        <v>451</v>
      </c>
      <c r="Z647" s="18">
        <f t="shared" si="208"/>
        <v>594714.6477588166</v>
      </c>
      <c r="AA647" s="18">
        <f t="shared" si="209"/>
        <v>60882.938065984097</v>
      </c>
      <c r="AB647" s="17">
        <f t="shared" si="210"/>
        <v>3.804733727810651</v>
      </c>
      <c r="AC647" s="2" t="s">
        <v>46</v>
      </c>
      <c r="AD647" s="2" t="s">
        <v>23</v>
      </c>
      <c r="AE647" t="str">
        <f t="shared" si="211"/>
        <v>Books</v>
      </c>
      <c r="AF647" t="str">
        <f t="shared" si="212"/>
        <v>Books</v>
      </c>
      <c r="AG647" t="str" cm="1">
        <f t="array" ref="AG647">INDEX(AD:AD,ROW())</f>
        <v>Books</v>
      </c>
      <c r="AH647">
        <f t="shared" si="200"/>
        <v>11</v>
      </c>
      <c r="AI647" t="str">
        <f t="shared" si="213"/>
        <v>Books</v>
      </c>
      <c r="AK647">
        <f t="shared" si="214"/>
        <v>2023</v>
      </c>
      <c r="AL647">
        <f t="shared" si="215"/>
        <v>11</v>
      </c>
      <c r="AM647">
        <f t="shared" si="216"/>
        <v>11</v>
      </c>
      <c r="AN647">
        <f t="shared" si="217"/>
        <v>7</v>
      </c>
      <c r="AO647" t="str">
        <f t="shared" si="218"/>
        <v>Weekend</v>
      </c>
      <c r="AR647" s="20">
        <f t="shared" si="219"/>
        <v>0</v>
      </c>
    </row>
    <row r="648" spans="1:44" x14ac:dyDescent="0.35">
      <c r="A648" t="str">
        <f t="shared" si="201"/>
        <v>CUST0647</v>
      </c>
      <c r="B648" s="2" t="s">
        <v>947</v>
      </c>
      <c r="C648" s="4">
        <v>45081</v>
      </c>
      <c r="D648" s="2" t="s">
        <v>948</v>
      </c>
      <c r="E648" t="s">
        <v>5054</v>
      </c>
      <c r="F648" s="2" t="s">
        <v>29</v>
      </c>
      <c r="G648" s="2" t="s">
        <v>121</v>
      </c>
      <c r="H648" s="2">
        <v>1</v>
      </c>
      <c r="I648" s="19">
        <v>1164.71</v>
      </c>
      <c r="J648" s="2" t="s">
        <v>50</v>
      </c>
      <c r="K648" s="2" t="s">
        <v>16</v>
      </c>
      <c r="L648" s="2">
        <v>3</v>
      </c>
      <c r="M648" s="18">
        <f t="shared" si="202"/>
        <v>1164.71</v>
      </c>
      <c r="T648" t="str">
        <f t="shared" si="203"/>
        <v>Completed</v>
      </c>
      <c r="U648" t="str">
        <f t="shared" si="204"/>
        <v>Yes</v>
      </c>
      <c r="V648" t="str">
        <f t="shared" si="205"/>
        <v>No</v>
      </c>
      <c r="X648">
        <f t="shared" si="206"/>
        <v>558</v>
      </c>
      <c r="Y648">
        <f t="shared" si="207"/>
        <v>430</v>
      </c>
      <c r="Z648" s="18">
        <f t="shared" si="208"/>
        <v>1892867.2841657216</v>
      </c>
      <c r="AA648" s="18">
        <f t="shared" si="209"/>
        <v>199432.98236095349</v>
      </c>
      <c r="AB648" s="17">
        <f t="shared" si="210"/>
        <v>3.8949824970828471</v>
      </c>
      <c r="AC648" s="2" t="s">
        <v>121</v>
      </c>
      <c r="AD648" s="2" t="s">
        <v>29</v>
      </c>
      <c r="AE648" t="str">
        <f t="shared" si="211"/>
        <v>Fashion</v>
      </c>
      <c r="AF648" t="str">
        <f t="shared" si="212"/>
        <v>Fashion</v>
      </c>
      <c r="AG648" t="str" cm="1">
        <f t="array" ref="AG648">INDEX(AD:AD,ROW())</f>
        <v>Fashion</v>
      </c>
      <c r="AH648">
        <f t="shared" si="200"/>
        <v>45</v>
      </c>
      <c r="AI648" t="str">
        <f t="shared" si="213"/>
        <v>Fashion</v>
      </c>
      <c r="AK648">
        <f t="shared" si="214"/>
        <v>2023</v>
      </c>
      <c r="AL648">
        <f t="shared" si="215"/>
        <v>6</v>
      </c>
      <c r="AM648">
        <f t="shared" si="216"/>
        <v>4</v>
      </c>
      <c r="AN648">
        <f t="shared" si="217"/>
        <v>1</v>
      </c>
      <c r="AO648" t="str">
        <f t="shared" si="218"/>
        <v>Weekend</v>
      </c>
      <c r="AR648" s="20">
        <f t="shared" si="219"/>
        <v>0</v>
      </c>
    </row>
    <row r="649" spans="1:44" x14ac:dyDescent="0.35">
      <c r="A649" t="str">
        <f t="shared" si="201"/>
        <v>CUST0648</v>
      </c>
      <c r="B649" s="2" t="s">
        <v>949</v>
      </c>
      <c r="C649" s="4">
        <v>45102</v>
      </c>
      <c r="D649" s="2" t="s">
        <v>404</v>
      </c>
      <c r="E649" t="s">
        <v>5050</v>
      </c>
      <c r="F649" s="2" t="s">
        <v>19</v>
      </c>
      <c r="G649" s="2" t="s">
        <v>128</v>
      </c>
      <c r="H649" s="2">
        <v>1</v>
      </c>
      <c r="I649" s="19">
        <v>872.21</v>
      </c>
      <c r="J649" s="2" t="s">
        <v>5046</v>
      </c>
      <c r="K649" s="2" t="s">
        <v>16</v>
      </c>
      <c r="L649" s="2">
        <v>3</v>
      </c>
      <c r="M649" s="18">
        <f t="shared" si="202"/>
        <v>872.21</v>
      </c>
      <c r="T649" t="str">
        <f t="shared" si="203"/>
        <v>Completed</v>
      </c>
      <c r="U649" t="str">
        <f t="shared" si="204"/>
        <v>No</v>
      </c>
      <c r="V649" t="str">
        <f t="shared" si="205"/>
        <v>No</v>
      </c>
      <c r="X649">
        <f t="shared" si="206"/>
        <v>589</v>
      </c>
      <c r="Y649">
        <f t="shared" si="207"/>
        <v>426</v>
      </c>
      <c r="Z649" s="18">
        <f t="shared" si="208"/>
        <v>2759712.3299794244</v>
      </c>
      <c r="AA649" s="18">
        <f t="shared" si="209"/>
        <v>330643.50635802455</v>
      </c>
      <c r="AB649" s="17">
        <f t="shared" si="210"/>
        <v>3.8641711229946525</v>
      </c>
      <c r="AC649" s="2" t="s">
        <v>128</v>
      </c>
      <c r="AD649" s="2" t="s">
        <v>19</v>
      </c>
      <c r="AE649" t="str">
        <f t="shared" si="211"/>
        <v>Electronics</v>
      </c>
      <c r="AF649" t="str">
        <f t="shared" si="212"/>
        <v>Electronics</v>
      </c>
      <c r="AG649" t="str" cm="1">
        <f t="array" ref="AG649">INDEX(AD:AD,ROW())</f>
        <v>Electronics</v>
      </c>
      <c r="AH649">
        <f t="shared" ref="AH649:AH712" si="220">MATCH(G649,AC:AC,0)</f>
        <v>48</v>
      </c>
      <c r="AI649" t="str">
        <f t="shared" si="213"/>
        <v>Electronics</v>
      </c>
      <c r="AK649">
        <f t="shared" si="214"/>
        <v>2023</v>
      </c>
      <c r="AL649">
        <f t="shared" si="215"/>
        <v>6</v>
      </c>
      <c r="AM649">
        <f t="shared" si="216"/>
        <v>25</v>
      </c>
      <c r="AN649">
        <f t="shared" si="217"/>
        <v>1</v>
      </c>
      <c r="AO649" t="str">
        <f t="shared" si="218"/>
        <v>Weekend</v>
      </c>
      <c r="AR649" s="20">
        <f t="shared" si="219"/>
        <v>0</v>
      </c>
    </row>
    <row r="650" spans="1:44" x14ac:dyDescent="0.35">
      <c r="A650" t="str">
        <f t="shared" si="201"/>
        <v>CUST0649</v>
      </c>
      <c r="B650" s="2" t="s">
        <v>950</v>
      </c>
      <c r="C650" s="4">
        <v>45415</v>
      </c>
      <c r="D650" s="2" t="s">
        <v>858</v>
      </c>
      <c r="E650" t="s">
        <v>5051</v>
      </c>
      <c r="F650" s="2" t="s">
        <v>23</v>
      </c>
      <c r="G650" s="2" t="s">
        <v>24</v>
      </c>
      <c r="H650" s="2">
        <v>1</v>
      </c>
      <c r="I650" s="19">
        <v>511.03</v>
      </c>
      <c r="J650" s="2" t="s">
        <v>50</v>
      </c>
      <c r="K650" s="2" t="s">
        <v>16</v>
      </c>
      <c r="L650" s="2">
        <v>3</v>
      </c>
      <c r="M650" s="18">
        <f t="shared" si="202"/>
        <v>511.03</v>
      </c>
      <c r="T650" t="str">
        <f t="shared" si="203"/>
        <v>Completed</v>
      </c>
      <c r="U650" t="str">
        <f t="shared" si="204"/>
        <v>No</v>
      </c>
      <c r="V650" t="str">
        <f t="shared" si="205"/>
        <v>No</v>
      </c>
      <c r="X650">
        <f t="shared" si="206"/>
        <v>619</v>
      </c>
      <c r="Y650">
        <f t="shared" si="207"/>
        <v>468</v>
      </c>
      <c r="Z650" s="18">
        <f t="shared" si="208"/>
        <v>594714.6477588166</v>
      </c>
      <c r="AA650" s="18">
        <f t="shared" si="209"/>
        <v>60882.938065984097</v>
      </c>
      <c r="AB650" s="17">
        <f t="shared" si="210"/>
        <v>3.804733727810651</v>
      </c>
      <c r="AC650" s="2" t="s">
        <v>24</v>
      </c>
      <c r="AD650" s="2" t="s">
        <v>23</v>
      </c>
      <c r="AE650" t="str">
        <f t="shared" si="211"/>
        <v>Books</v>
      </c>
      <c r="AF650" t="str">
        <f t="shared" si="212"/>
        <v>Books</v>
      </c>
      <c r="AG650" t="str" cm="1">
        <f t="array" ref="AG650">INDEX(AD:AD,ROW())</f>
        <v>Books</v>
      </c>
      <c r="AH650">
        <f t="shared" si="220"/>
        <v>4</v>
      </c>
      <c r="AI650" t="str">
        <f t="shared" si="213"/>
        <v>Books</v>
      </c>
      <c r="AK650">
        <f t="shared" si="214"/>
        <v>2024</v>
      </c>
      <c r="AL650">
        <f t="shared" si="215"/>
        <v>5</v>
      </c>
      <c r="AM650">
        <f t="shared" si="216"/>
        <v>3</v>
      </c>
      <c r="AN650">
        <f t="shared" si="217"/>
        <v>6</v>
      </c>
      <c r="AO650" t="str">
        <f t="shared" si="218"/>
        <v>Weekday</v>
      </c>
      <c r="AR650" s="20">
        <f t="shared" si="219"/>
        <v>0</v>
      </c>
    </row>
    <row r="651" spans="1:44" x14ac:dyDescent="0.35">
      <c r="A651" t="str">
        <f t="shared" si="201"/>
        <v>CUST0650</v>
      </c>
      <c r="B651" s="2" t="s">
        <v>951</v>
      </c>
      <c r="C651" s="4">
        <v>45418</v>
      </c>
      <c r="D651" s="2" t="s">
        <v>380</v>
      </c>
      <c r="E651" t="s">
        <v>5053</v>
      </c>
      <c r="F651" s="2" t="s">
        <v>42</v>
      </c>
      <c r="G651" s="2" t="s">
        <v>5044</v>
      </c>
      <c r="H651" s="2">
        <v>1</v>
      </c>
      <c r="I651" s="19">
        <v>371.49</v>
      </c>
      <c r="J651" s="2" t="s">
        <v>15</v>
      </c>
      <c r="K651" s="2" t="s">
        <v>16</v>
      </c>
      <c r="L651" s="2">
        <v>5</v>
      </c>
      <c r="M651" s="18">
        <f t="shared" si="202"/>
        <v>371.49</v>
      </c>
      <c r="T651" t="str">
        <f t="shared" si="203"/>
        <v>Completed</v>
      </c>
      <c r="U651" t="str">
        <f t="shared" si="204"/>
        <v>No</v>
      </c>
      <c r="V651" t="str">
        <f t="shared" si="205"/>
        <v>No</v>
      </c>
      <c r="X651">
        <f t="shared" si="206"/>
        <v>559</v>
      </c>
      <c r="Y651">
        <f t="shared" si="207"/>
        <v>408</v>
      </c>
      <c r="Z651" s="18">
        <f t="shared" si="208"/>
        <v>1098537.4901531704</v>
      </c>
      <c r="AA651" s="18">
        <f t="shared" si="209"/>
        <v>96724.388030634553</v>
      </c>
      <c r="AB651" s="17">
        <f t="shared" si="210"/>
        <v>3.9001122334455669</v>
      </c>
      <c r="AC651" s="2" t="s">
        <v>5044</v>
      </c>
      <c r="AD651" s="2" t="s">
        <v>42</v>
      </c>
      <c r="AE651" t="str">
        <f t="shared" si="211"/>
        <v>Beauty</v>
      </c>
      <c r="AF651" t="str">
        <f t="shared" si="212"/>
        <v>Beauty</v>
      </c>
      <c r="AG651" t="str" cm="1">
        <f t="array" ref="AG651">INDEX(AD:AD,ROW())</f>
        <v>Beauty</v>
      </c>
      <c r="AH651">
        <f t="shared" si="220"/>
        <v>64</v>
      </c>
      <c r="AI651" t="str">
        <f t="shared" si="213"/>
        <v>Beauty</v>
      </c>
      <c r="AK651">
        <f t="shared" si="214"/>
        <v>2024</v>
      </c>
      <c r="AL651">
        <f t="shared" si="215"/>
        <v>5</v>
      </c>
      <c r="AM651">
        <f t="shared" si="216"/>
        <v>6</v>
      </c>
      <c r="AN651">
        <f t="shared" si="217"/>
        <v>2</v>
      </c>
      <c r="AO651" t="str">
        <f t="shared" si="218"/>
        <v>Weekday</v>
      </c>
      <c r="AR651" s="20">
        <f t="shared" si="219"/>
        <v>0</v>
      </c>
    </row>
    <row r="652" spans="1:44" x14ac:dyDescent="0.35">
      <c r="A652" t="str">
        <f t="shared" si="201"/>
        <v>CUST0651</v>
      </c>
      <c r="B652" s="2" t="s">
        <v>952</v>
      </c>
      <c r="C652" s="4">
        <v>45334</v>
      </c>
      <c r="D652" s="2" t="s">
        <v>953</v>
      </c>
      <c r="E652" t="s">
        <v>5051</v>
      </c>
      <c r="F652" s="2" t="s">
        <v>13</v>
      </c>
      <c r="G652" s="2" t="s">
        <v>14</v>
      </c>
      <c r="H652" s="2">
        <v>1</v>
      </c>
      <c r="I652" s="19">
        <v>1582.34</v>
      </c>
      <c r="J652" s="2" t="s">
        <v>5046</v>
      </c>
      <c r="K652" s="2" t="s">
        <v>16</v>
      </c>
      <c r="L652" s="2">
        <v>4</v>
      </c>
      <c r="M652" s="18">
        <f t="shared" si="202"/>
        <v>1582.34</v>
      </c>
      <c r="T652" t="str">
        <f t="shared" si="203"/>
        <v>Completed</v>
      </c>
      <c r="U652" t="str">
        <f t="shared" si="204"/>
        <v>Yes</v>
      </c>
      <c r="V652" t="str">
        <f t="shared" si="205"/>
        <v>No</v>
      </c>
      <c r="X652">
        <f t="shared" si="206"/>
        <v>619</v>
      </c>
      <c r="Y652">
        <f t="shared" si="207"/>
        <v>468</v>
      </c>
      <c r="Z652" s="18">
        <f t="shared" si="208"/>
        <v>1463424.4009529033</v>
      </c>
      <c r="AA652" s="18">
        <f t="shared" si="209"/>
        <v>118285.78776560788</v>
      </c>
      <c r="AB652" s="17">
        <f t="shared" si="210"/>
        <v>3.8140589569160999</v>
      </c>
      <c r="AC652" s="2" t="s">
        <v>14</v>
      </c>
      <c r="AD652" s="2" t="s">
        <v>13</v>
      </c>
      <c r="AE652" t="str">
        <f t="shared" si="211"/>
        <v>Home &amp; Kitchen</v>
      </c>
      <c r="AF652" t="str">
        <f t="shared" si="212"/>
        <v>Home &amp; Kitchen</v>
      </c>
      <c r="AG652" t="str" cm="1">
        <f t="array" ref="AG652">INDEX(AD:AD,ROW())</f>
        <v>Home &amp; Kitchen</v>
      </c>
      <c r="AH652">
        <f t="shared" si="220"/>
        <v>2</v>
      </c>
      <c r="AI652" t="str">
        <f t="shared" si="213"/>
        <v>Home &amp; Kitchen</v>
      </c>
      <c r="AK652">
        <f t="shared" si="214"/>
        <v>2024</v>
      </c>
      <c r="AL652">
        <f t="shared" si="215"/>
        <v>2</v>
      </c>
      <c r="AM652">
        <f t="shared" si="216"/>
        <v>12</v>
      </c>
      <c r="AN652">
        <f t="shared" si="217"/>
        <v>2</v>
      </c>
      <c r="AO652" t="str">
        <f t="shared" si="218"/>
        <v>Weekday</v>
      </c>
      <c r="AR652" s="20">
        <f t="shared" si="219"/>
        <v>0</v>
      </c>
    </row>
    <row r="653" spans="1:44" x14ac:dyDescent="0.35">
      <c r="A653" t="str">
        <f t="shared" si="201"/>
        <v>CUST0652</v>
      </c>
      <c r="B653" s="2" t="s">
        <v>954</v>
      </c>
      <c r="C653" s="4">
        <v>45413</v>
      </c>
      <c r="D653" s="2" t="s">
        <v>820</v>
      </c>
      <c r="E653" t="s">
        <v>5049</v>
      </c>
      <c r="F653" s="2" t="s">
        <v>29</v>
      </c>
      <c r="G653" s="2" t="s">
        <v>121</v>
      </c>
      <c r="H653" s="2">
        <v>2</v>
      </c>
      <c r="I653" s="19">
        <v>2124.06</v>
      </c>
      <c r="J653" s="2" t="s">
        <v>5047</v>
      </c>
      <c r="K653" s="2" t="s">
        <v>16</v>
      </c>
      <c r="L653" s="2">
        <v>3</v>
      </c>
      <c r="M653" s="18">
        <f t="shared" si="202"/>
        <v>4248.12</v>
      </c>
      <c r="T653" t="str">
        <f t="shared" si="203"/>
        <v>Completed</v>
      </c>
      <c r="U653" t="str">
        <f t="shared" si="204"/>
        <v>Yes</v>
      </c>
      <c r="V653" t="str">
        <f t="shared" si="205"/>
        <v>No</v>
      </c>
      <c r="X653">
        <f t="shared" si="206"/>
        <v>595</v>
      </c>
      <c r="Y653">
        <f t="shared" si="207"/>
        <v>444</v>
      </c>
      <c r="Z653" s="18">
        <f t="shared" si="208"/>
        <v>1892867.2841657216</v>
      </c>
      <c r="AA653" s="18">
        <f t="shared" si="209"/>
        <v>199432.98236095349</v>
      </c>
      <c r="AB653" s="17">
        <f t="shared" si="210"/>
        <v>3.8949824970828471</v>
      </c>
      <c r="AC653" s="2" t="s">
        <v>121</v>
      </c>
      <c r="AD653" s="2" t="s">
        <v>29</v>
      </c>
      <c r="AE653" t="str">
        <f t="shared" si="211"/>
        <v>Fashion</v>
      </c>
      <c r="AF653" t="str">
        <f t="shared" si="212"/>
        <v>Fashion</v>
      </c>
      <c r="AG653" t="str" cm="1">
        <f t="array" ref="AG653">INDEX(AD:AD,ROW())</f>
        <v>Fashion</v>
      </c>
      <c r="AH653">
        <f t="shared" si="220"/>
        <v>45</v>
      </c>
      <c r="AI653" t="str">
        <f t="shared" si="213"/>
        <v>Fashion</v>
      </c>
      <c r="AK653">
        <f t="shared" si="214"/>
        <v>2024</v>
      </c>
      <c r="AL653">
        <f t="shared" si="215"/>
        <v>5</v>
      </c>
      <c r="AM653">
        <f t="shared" si="216"/>
        <v>1</v>
      </c>
      <c r="AN653">
        <f t="shared" si="217"/>
        <v>4</v>
      </c>
      <c r="AO653" t="str">
        <f t="shared" si="218"/>
        <v>Weekday</v>
      </c>
      <c r="AR653" s="20">
        <f t="shared" si="219"/>
        <v>0</v>
      </c>
    </row>
    <row r="654" spans="1:44" x14ac:dyDescent="0.35">
      <c r="A654" t="str">
        <f t="shared" si="201"/>
        <v>CUST0653</v>
      </c>
      <c r="B654" s="2" t="s">
        <v>955</v>
      </c>
      <c r="C654" s="4">
        <v>45668</v>
      </c>
      <c r="D654" s="2" t="s">
        <v>144</v>
      </c>
      <c r="E654" t="s">
        <v>5050</v>
      </c>
      <c r="F654" s="2" t="s">
        <v>29</v>
      </c>
      <c r="G654" s="2" t="s">
        <v>5043</v>
      </c>
      <c r="H654" s="2">
        <v>2</v>
      </c>
      <c r="I654" s="19">
        <v>658.87</v>
      </c>
      <c r="J654" s="2" t="s">
        <v>15</v>
      </c>
      <c r="K654" s="2" t="s">
        <v>16</v>
      </c>
      <c r="L654" s="2">
        <v>4</v>
      </c>
      <c r="M654" s="18">
        <f t="shared" si="202"/>
        <v>1317.74</v>
      </c>
      <c r="T654" t="str">
        <f t="shared" si="203"/>
        <v>Completed</v>
      </c>
      <c r="U654" t="str">
        <f t="shared" si="204"/>
        <v>Yes</v>
      </c>
      <c r="V654" t="str">
        <f t="shared" si="205"/>
        <v>No</v>
      </c>
      <c r="X654">
        <f t="shared" si="206"/>
        <v>589</v>
      </c>
      <c r="Y654">
        <f t="shared" si="207"/>
        <v>426</v>
      </c>
      <c r="Z654" s="18">
        <f t="shared" si="208"/>
        <v>1892867.2841657216</v>
      </c>
      <c r="AA654" s="18">
        <f t="shared" si="209"/>
        <v>199432.98236095349</v>
      </c>
      <c r="AB654" s="17">
        <f t="shared" si="210"/>
        <v>3.8949824970828471</v>
      </c>
      <c r="AC654" s="2" t="s">
        <v>5043</v>
      </c>
      <c r="AD654" s="2" t="s">
        <v>29</v>
      </c>
      <c r="AE654" t="str">
        <f t="shared" si="211"/>
        <v>Fashion</v>
      </c>
      <c r="AF654" t="str">
        <f t="shared" si="212"/>
        <v>Fashion</v>
      </c>
      <c r="AG654" t="str" cm="1">
        <f t="array" ref="AG654">INDEX(AD:AD,ROW())</f>
        <v>Fashion</v>
      </c>
      <c r="AH654">
        <f t="shared" si="220"/>
        <v>55</v>
      </c>
      <c r="AI654" t="str">
        <f t="shared" si="213"/>
        <v>Fashion</v>
      </c>
      <c r="AK654">
        <f t="shared" si="214"/>
        <v>2025</v>
      </c>
      <c r="AL654">
        <f t="shared" si="215"/>
        <v>1</v>
      </c>
      <c r="AM654">
        <f t="shared" si="216"/>
        <v>11</v>
      </c>
      <c r="AN654">
        <f t="shared" si="217"/>
        <v>7</v>
      </c>
      <c r="AO654" t="str">
        <f t="shared" si="218"/>
        <v>Weekend</v>
      </c>
      <c r="AR654" s="20">
        <f t="shared" si="219"/>
        <v>0</v>
      </c>
    </row>
    <row r="655" spans="1:44" x14ac:dyDescent="0.35">
      <c r="A655" t="str">
        <f t="shared" si="201"/>
        <v>CUST0654</v>
      </c>
      <c r="B655" s="2" t="s">
        <v>956</v>
      </c>
      <c r="C655" s="4">
        <v>45304</v>
      </c>
      <c r="D655" s="2" t="s">
        <v>207</v>
      </c>
      <c r="E655" t="s">
        <v>5051</v>
      </c>
      <c r="F655" s="2" t="s">
        <v>23</v>
      </c>
      <c r="G655" s="2" t="s">
        <v>24</v>
      </c>
      <c r="H655" s="2">
        <v>1</v>
      </c>
      <c r="I655" s="19">
        <v>477.79</v>
      </c>
      <c r="J655" s="2" t="s">
        <v>5047</v>
      </c>
      <c r="K655" s="2" t="s">
        <v>16</v>
      </c>
      <c r="L655" s="2">
        <v>4</v>
      </c>
      <c r="M655" s="18">
        <f t="shared" si="202"/>
        <v>477.79</v>
      </c>
      <c r="T655" t="str">
        <f t="shared" si="203"/>
        <v>Completed</v>
      </c>
      <c r="U655" t="str">
        <f t="shared" si="204"/>
        <v>No</v>
      </c>
      <c r="V655" t="str">
        <f t="shared" si="205"/>
        <v>No</v>
      </c>
      <c r="X655">
        <f t="shared" si="206"/>
        <v>619</v>
      </c>
      <c r="Y655">
        <f t="shared" si="207"/>
        <v>468</v>
      </c>
      <c r="Z655" s="18">
        <f t="shared" si="208"/>
        <v>594714.6477588166</v>
      </c>
      <c r="AA655" s="18">
        <f t="shared" si="209"/>
        <v>60882.938065984097</v>
      </c>
      <c r="AB655" s="17">
        <f t="shared" si="210"/>
        <v>3.804733727810651</v>
      </c>
      <c r="AC655" s="2" t="s">
        <v>24</v>
      </c>
      <c r="AD655" s="2" t="s">
        <v>23</v>
      </c>
      <c r="AE655" t="str">
        <f t="shared" si="211"/>
        <v>Books</v>
      </c>
      <c r="AF655" t="str">
        <f t="shared" si="212"/>
        <v>Books</v>
      </c>
      <c r="AG655" t="str" cm="1">
        <f t="array" ref="AG655">INDEX(AD:AD,ROW())</f>
        <v>Books</v>
      </c>
      <c r="AH655">
        <f t="shared" si="220"/>
        <v>4</v>
      </c>
      <c r="AI655" t="str">
        <f t="shared" si="213"/>
        <v>Books</v>
      </c>
      <c r="AK655">
        <f t="shared" si="214"/>
        <v>2024</v>
      </c>
      <c r="AL655">
        <f t="shared" si="215"/>
        <v>1</v>
      </c>
      <c r="AM655">
        <f t="shared" si="216"/>
        <v>13</v>
      </c>
      <c r="AN655">
        <f t="shared" si="217"/>
        <v>7</v>
      </c>
      <c r="AO655" t="str">
        <f t="shared" si="218"/>
        <v>Weekend</v>
      </c>
      <c r="AR655" s="20">
        <f t="shared" si="219"/>
        <v>0</v>
      </c>
    </row>
    <row r="656" spans="1:44" x14ac:dyDescent="0.35">
      <c r="A656" t="str">
        <f t="shared" si="201"/>
        <v>CUST0655</v>
      </c>
      <c r="B656" s="2" t="s">
        <v>957</v>
      </c>
      <c r="C656" s="4">
        <v>45467</v>
      </c>
      <c r="D656" s="2" t="s">
        <v>184</v>
      </c>
      <c r="E656" t="s">
        <v>5049</v>
      </c>
      <c r="F656" s="2" t="s">
        <v>23</v>
      </c>
      <c r="G656" s="2" t="s">
        <v>46</v>
      </c>
      <c r="H656" s="2">
        <v>1</v>
      </c>
      <c r="I656" s="19">
        <v>631.83000000000004</v>
      </c>
      <c r="J656" s="2" t="s">
        <v>50</v>
      </c>
      <c r="K656" s="2" t="s">
        <v>16</v>
      </c>
      <c r="L656" s="2">
        <v>3</v>
      </c>
      <c r="M656" s="18">
        <f t="shared" si="202"/>
        <v>631.83000000000004</v>
      </c>
      <c r="T656" t="str">
        <f t="shared" si="203"/>
        <v>Completed</v>
      </c>
      <c r="U656" t="str">
        <f t="shared" si="204"/>
        <v>No</v>
      </c>
      <c r="V656" t="str">
        <f t="shared" si="205"/>
        <v>No</v>
      </c>
      <c r="X656">
        <f t="shared" si="206"/>
        <v>595</v>
      </c>
      <c r="Y656">
        <f t="shared" si="207"/>
        <v>444</v>
      </c>
      <c r="Z656" s="18">
        <f t="shared" si="208"/>
        <v>594714.6477588166</v>
      </c>
      <c r="AA656" s="18">
        <f t="shared" si="209"/>
        <v>60882.938065984097</v>
      </c>
      <c r="AB656" s="17">
        <f t="shared" si="210"/>
        <v>3.804733727810651</v>
      </c>
      <c r="AC656" s="2" t="s">
        <v>46</v>
      </c>
      <c r="AD656" s="2" t="s">
        <v>23</v>
      </c>
      <c r="AE656" t="str">
        <f t="shared" si="211"/>
        <v>Books</v>
      </c>
      <c r="AF656" t="str">
        <f t="shared" si="212"/>
        <v>Books</v>
      </c>
      <c r="AG656" t="str" cm="1">
        <f t="array" ref="AG656">INDEX(AD:AD,ROW())</f>
        <v>Books</v>
      </c>
      <c r="AH656">
        <f t="shared" si="220"/>
        <v>11</v>
      </c>
      <c r="AI656" t="str">
        <f t="shared" si="213"/>
        <v>Books</v>
      </c>
      <c r="AK656">
        <f t="shared" si="214"/>
        <v>2024</v>
      </c>
      <c r="AL656">
        <f t="shared" si="215"/>
        <v>6</v>
      </c>
      <c r="AM656">
        <f t="shared" si="216"/>
        <v>24</v>
      </c>
      <c r="AN656">
        <f t="shared" si="217"/>
        <v>2</v>
      </c>
      <c r="AO656" t="str">
        <f t="shared" si="218"/>
        <v>Weekday</v>
      </c>
      <c r="AR656" s="20">
        <f t="shared" si="219"/>
        <v>0</v>
      </c>
    </row>
    <row r="657" spans="1:44" x14ac:dyDescent="0.35">
      <c r="A657" t="str">
        <f t="shared" si="201"/>
        <v>CUST0656</v>
      </c>
      <c r="B657" s="2" t="s">
        <v>958</v>
      </c>
      <c r="C657" s="4">
        <v>45318</v>
      </c>
      <c r="D657" s="2" t="s">
        <v>522</v>
      </c>
      <c r="E657" t="s">
        <v>5049</v>
      </c>
      <c r="F657" s="2" t="s">
        <v>23</v>
      </c>
      <c r="G657" s="2" t="s">
        <v>68</v>
      </c>
      <c r="H657" s="2">
        <v>1</v>
      </c>
      <c r="I657" s="19">
        <v>540.46</v>
      </c>
      <c r="J657" s="2" t="s">
        <v>20</v>
      </c>
      <c r="K657" s="2" t="s">
        <v>16</v>
      </c>
      <c r="L657" s="2">
        <v>2</v>
      </c>
      <c r="M657" s="18">
        <f t="shared" si="202"/>
        <v>540.46</v>
      </c>
      <c r="T657" t="str">
        <f t="shared" si="203"/>
        <v>Completed</v>
      </c>
      <c r="U657" t="str">
        <f t="shared" si="204"/>
        <v>No</v>
      </c>
      <c r="V657" t="str">
        <f t="shared" si="205"/>
        <v>No</v>
      </c>
      <c r="X657">
        <f t="shared" si="206"/>
        <v>595</v>
      </c>
      <c r="Y657">
        <f t="shared" si="207"/>
        <v>444</v>
      </c>
      <c r="Z657" s="18">
        <f t="shared" si="208"/>
        <v>594714.6477588166</v>
      </c>
      <c r="AA657" s="18">
        <f t="shared" si="209"/>
        <v>60882.938065984097</v>
      </c>
      <c r="AB657" s="17">
        <f t="shared" si="210"/>
        <v>3.804733727810651</v>
      </c>
      <c r="AC657" s="2" t="s">
        <v>68</v>
      </c>
      <c r="AD657" s="2" t="s">
        <v>23</v>
      </c>
      <c r="AE657" t="str">
        <f t="shared" si="211"/>
        <v>Books</v>
      </c>
      <c r="AF657" t="str">
        <f t="shared" si="212"/>
        <v>Books</v>
      </c>
      <c r="AG657" t="str" cm="1">
        <f t="array" ref="AG657">INDEX(AD:AD,ROW())</f>
        <v>Books</v>
      </c>
      <c r="AH657">
        <f t="shared" si="220"/>
        <v>20</v>
      </c>
      <c r="AI657" t="str">
        <f t="shared" si="213"/>
        <v>Books</v>
      </c>
      <c r="AK657">
        <f t="shared" si="214"/>
        <v>2024</v>
      </c>
      <c r="AL657">
        <f t="shared" si="215"/>
        <v>1</v>
      </c>
      <c r="AM657">
        <f t="shared" si="216"/>
        <v>27</v>
      </c>
      <c r="AN657">
        <f t="shared" si="217"/>
        <v>7</v>
      </c>
      <c r="AO657" t="str">
        <f t="shared" si="218"/>
        <v>Weekend</v>
      </c>
      <c r="AR657" s="20">
        <f t="shared" si="219"/>
        <v>0</v>
      </c>
    </row>
    <row r="658" spans="1:44" x14ac:dyDescent="0.35">
      <c r="A658" t="str">
        <f t="shared" si="201"/>
        <v>CUST0657</v>
      </c>
      <c r="B658" s="2" t="s">
        <v>959</v>
      </c>
      <c r="C658" s="4">
        <v>45102</v>
      </c>
      <c r="D658" s="2" t="s">
        <v>317</v>
      </c>
      <c r="E658" t="s">
        <v>5052</v>
      </c>
      <c r="F658" s="2" t="s">
        <v>23</v>
      </c>
      <c r="G658" s="2" t="s">
        <v>68</v>
      </c>
      <c r="H658" s="2">
        <v>2</v>
      </c>
      <c r="I658" s="19">
        <v>388.28</v>
      </c>
      <c r="J658" s="2" t="s">
        <v>5046</v>
      </c>
      <c r="K658" s="2" t="s">
        <v>16</v>
      </c>
      <c r="L658" s="2">
        <v>4</v>
      </c>
      <c r="M658" s="18">
        <f t="shared" si="202"/>
        <v>776.56</v>
      </c>
      <c r="T658" t="str">
        <f t="shared" si="203"/>
        <v>Completed</v>
      </c>
      <c r="U658" t="str">
        <f t="shared" si="204"/>
        <v>No</v>
      </c>
      <c r="V658" t="str">
        <f t="shared" si="205"/>
        <v>No</v>
      </c>
      <c r="X658">
        <f t="shared" si="206"/>
        <v>573</v>
      </c>
      <c r="Y658">
        <f t="shared" si="207"/>
        <v>450</v>
      </c>
      <c r="Z658" s="18">
        <f t="shared" si="208"/>
        <v>594714.6477588166</v>
      </c>
      <c r="AA658" s="18">
        <f t="shared" si="209"/>
        <v>60882.938065984097</v>
      </c>
      <c r="AB658" s="17">
        <f t="shared" si="210"/>
        <v>3.804733727810651</v>
      </c>
      <c r="AC658" s="2" t="s">
        <v>68</v>
      </c>
      <c r="AD658" s="2" t="s">
        <v>23</v>
      </c>
      <c r="AE658" t="str">
        <f t="shared" si="211"/>
        <v>Books</v>
      </c>
      <c r="AF658" t="str">
        <f t="shared" si="212"/>
        <v>Books</v>
      </c>
      <c r="AG658" t="str" cm="1">
        <f t="array" ref="AG658">INDEX(AD:AD,ROW())</f>
        <v>Books</v>
      </c>
      <c r="AH658">
        <f t="shared" si="220"/>
        <v>20</v>
      </c>
      <c r="AI658" t="str">
        <f t="shared" si="213"/>
        <v>Books</v>
      </c>
      <c r="AK658">
        <f t="shared" si="214"/>
        <v>2023</v>
      </c>
      <c r="AL658">
        <f t="shared" si="215"/>
        <v>6</v>
      </c>
      <c r="AM658">
        <f t="shared" si="216"/>
        <v>25</v>
      </c>
      <c r="AN658">
        <f t="shared" si="217"/>
        <v>1</v>
      </c>
      <c r="AO658" t="str">
        <f t="shared" si="218"/>
        <v>Weekend</v>
      </c>
      <c r="AR658" s="20">
        <f t="shared" si="219"/>
        <v>0</v>
      </c>
    </row>
    <row r="659" spans="1:44" x14ac:dyDescent="0.35">
      <c r="A659" t="str">
        <f t="shared" si="201"/>
        <v>CUST0658</v>
      </c>
      <c r="B659" s="2" t="s">
        <v>960</v>
      </c>
      <c r="C659" s="4">
        <v>45527</v>
      </c>
      <c r="D659" s="2" t="s">
        <v>340</v>
      </c>
      <c r="E659" t="s">
        <v>5053</v>
      </c>
      <c r="F659" s="2" t="s">
        <v>23</v>
      </c>
      <c r="G659" s="2" t="s">
        <v>46</v>
      </c>
      <c r="H659" s="2">
        <v>3</v>
      </c>
      <c r="I659" s="19">
        <v>612.36</v>
      </c>
      <c r="J659" s="2" t="s">
        <v>5046</v>
      </c>
      <c r="K659" s="2" t="s">
        <v>31</v>
      </c>
      <c r="L659" s="2">
        <v>3</v>
      </c>
      <c r="M659" s="18">
        <f t="shared" si="202"/>
        <v>1837.08</v>
      </c>
      <c r="T659" t="str">
        <f t="shared" si="203"/>
        <v>Pending</v>
      </c>
      <c r="U659" t="str">
        <f t="shared" si="204"/>
        <v>No</v>
      </c>
      <c r="V659" t="str">
        <f t="shared" si="205"/>
        <v>Yes</v>
      </c>
      <c r="X659">
        <f t="shared" si="206"/>
        <v>559</v>
      </c>
      <c r="Y659">
        <f t="shared" si="207"/>
        <v>408</v>
      </c>
      <c r="Z659" s="18">
        <f t="shared" si="208"/>
        <v>594714.6477588166</v>
      </c>
      <c r="AA659" s="18">
        <f t="shared" si="209"/>
        <v>60882.938065984097</v>
      </c>
      <c r="AB659" s="17">
        <f t="shared" si="210"/>
        <v>3.804733727810651</v>
      </c>
      <c r="AC659" s="2" t="s">
        <v>46</v>
      </c>
      <c r="AD659" s="2" t="s">
        <v>23</v>
      </c>
      <c r="AE659" t="str">
        <f t="shared" si="211"/>
        <v>Books</v>
      </c>
      <c r="AF659" t="str">
        <f t="shared" si="212"/>
        <v>Books</v>
      </c>
      <c r="AG659" t="str" cm="1">
        <f t="array" ref="AG659">INDEX(AD:AD,ROW())</f>
        <v>Books</v>
      </c>
      <c r="AH659">
        <f t="shared" si="220"/>
        <v>11</v>
      </c>
      <c r="AI659" t="str">
        <f t="shared" si="213"/>
        <v>Books</v>
      </c>
      <c r="AK659">
        <f t="shared" si="214"/>
        <v>2024</v>
      </c>
      <c r="AL659">
        <f t="shared" si="215"/>
        <v>8</v>
      </c>
      <c r="AM659">
        <f t="shared" si="216"/>
        <v>23</v>
      </c>
      <c r="AN659">
        <f t="shared" si="217"/>
        <v>6</v>
      </c>
      <c r="AO659" t="str">
        <f t="shared" si="218"/>
        <v>Weekday</v>
      </c>
      <c r="AR659" s="20">
        <f t="shared" si="219"/>
        <v>0</v>
      </c>
    </row>
    <row r="660" spans="1:44" x14ac:dyDescent="0.35">
      <c r="A660" t="str">
        <f t="shared" si="201"/>
        <v>CUST0659</v>
      </c>
      <c r="B660" s="2" t="s">
        <v>961</v>
      </c>
      <c r="C660" s="4">
        <v>45414</v>
      </c>
      <c r="D660" s="2" t="s">
        <v>962</v>
      </c>
      <c r="E660" t="s">
        <v>5049</v>
      </c>
      <c r="F660" s="2" t="s">
        <v>19</v>
      </c>
      <c r="G660" s="2" t="s">
        <v>5039</v>
      </c>
      <c r="H660" s="2">
        <v>2</v>
      </c>
      <c r="I660" s="19">
        <v>3123.24</v>
      </c>
      <c r="J660" s="2" t="s">
        <v>50</v>
      </c>
      <c r="K660" s="2" t="s">
        <v>31</v>
      </c>
      <c r="L660" s="2">
        <v>5</v>
      </c>
      <c r="M660" s="18">
        <f t="shared" si="202"/>
        <v>6246.48</v>
      </c>
      <c r="T660" t="str">
        <f t="shared" si="203"/>
        <v>Pending</v>
      </c>
      <c r="U660" t="str">
        <f t="shared" si="204"/>
        <v>No</v>
      </c>
      <c r="V660" t="str">
        <f t="shared" si="205"/>
        <v>Yes</v>
      </c>
      <c r="X660">
        <f t="shared" si="206"/>
        <v>595</v>
      </c>
      <c r="Y660">
        <f t="shared" si="207"/>
        <v>444</v>
      </c>
      <c r="Z660" s="18">
        <f t="shared" si="208"/>
        <v>2759712.3299794244</v>
      </c>
      <c r="AA660" s="18">
        <f t="shared" si="209"/>
        <v>330643.50635802455</v>
      </c>
      <c r="AB660" s="17">
        <f t="shared" si="210"/>
        <v>3.8641711229946525</v>
      </c>
      <c r="AC660" s="2" t="s">
        <v>5039</v>
      </c>
      <c r="AD660" s="2" t="s">
        <v>19</v>
      </c>
      <c r="AE660" t="str">
        <f t="shared" si="211"/>
        <v>Electronics</v>
      </c>
      <c r="AF660" t="str">
        <f t="shared" si="212"/>
        <v>Electronics</v>
      </c>
      <c r="AG660" t="str" cm="1">
        <f t="array" ref="AG660">INDEX(AD:AD,ROW())</f>
        <v>Electronics</v>
      </c>
      <c r="AH660">
        <f t="shared" si="220"/>
        <v>3</v>
      </c>
      <c r="AI660" t="str">
        <f t="shared" si="213"/>
        <v>Electronics</v>
      </c>
      <c r="AK660">
        <f t="shared" si="214"/>
        <v>2024</v>
      </c>
      <c r="AL660">
        <f t="shared" si="215"/>
        <v>5</v>
      </c>
      <c r="AM660">
        <f t="shared" si="216"/>
        <v>2</v>
      </c>
      <c r="AN660">
        <f t="shared" si="217"/>
        <v>5</v>
      </c>
      <c r="AO660" t="str">
        <f t="shared" si="218"/>
        <v>Weekday</v>
      </c>
      <c r="AR660" s="20">
        <f t="shared" si="219"/>
        <v>0</v>
      </c>
    </row>
    <row r="661" spans="1:44" x14ac:dyDescent="0.35">
      <c r="A661" t="str">
        <f t="shared" si="201"/>
        <v>CUST0660</v>
      </c>
      <c r="B661" s="2" t="s">
        <v>963</v>
      </c>
      <c r="C661" s="4">
        <v>45466</v>
      </c>
      <c r="D661" s="2" t="s">
        <v>280</v>
      </c>
      <c r="E661" t="s">
        <v>5052</v>
      </c>
      <c r="F661" s="2" t="s">
        <v>29</v>
      </c>
      <c r="G661" s="2" t="s">
        <v>5043</v>
      </c>
      <c r="H661" s="2">
        <v>1</v>
      </c>
      <c r="I661" s="19">
        <v>1401.51</v>
      </c>
      <c r="J661" s="2" t="s">
        <v>15</v>
      </c>
      <c r="K661" s="2" t="s">
        <v>103</v>
      </c>
      <c r="L661" s="2">
        <v>4</v>
      </c>
      <c r="M661" s="18">
        <f t="shared" si="202"/>
        <v>1401.51</v>
      </c>
      <c r="T661" t="str">
        <f t="shared" si="203"/>
        <v>Lost Sale</v>
      </c>
      <c r="U661" t="str">
        <f t="shared" si="204"/>
        <v>No</v>
      </c>
      <c r="V661" t="str">
        <f t="shared" si="205"/>
        <v>Yes</v>
      </c>
      <c r="X661">
        <f t="shared" si="206"/>
        <v>573</v>
      </c>
      <c r="Y661">
        <f t="shared" si="207"/>
        <v>450</v>
      </c>
      <c r="Z661" s="18">
        <f t="shared" si="208"/>
        <v>1892867.2841657216</v>
      </c>
      <c r="AA661" s="18">
        <f t="shared" si="209"/>
        <v>199432.98236095349</v>
      </c>
      <c r="AB661" s="17">
        <f t="shared" si="210"/>
        <v>3.8949824970828471</v>
      </c>
      <c r="AC661" s="2" t="s">
        <v>5043</v>
      </c>
      <c r="AD661" s="2" t="s">
        <v>29</v>
      </c>
      <c r="AE661" t="str">
        <f t="shared" si="211"/>
        <v>Fashion</v>
      </c>
      <c r="AF661" t="str">
        <f t="shared" si="212"/>
        <v>Fashion</v>
      </c>
      <c r="AG661" t="str" cm="1">
        <f t="array" ref="AG661">INDEX(AD:AD,ROW())</f>
        <v>Fashion</v>
      </c>
      <c r="AH661">
        <f t="shared" si="220"/>
        <v>55</v>
      </c>
      <c r="AI661" t="str">
        <f t="shared" si="213"/>
        <v>Fashion</v>
      </c>
      <c r="AK661">
        <f t="shared" si="214"/>
        <v>2024</v>
      </c>
      <c r="AL661">
        <f t="shared" si="215"/>
        <v>6</v>
      </c>
      <c r="AM661">
        <f t="shared" si="216"/>
        <v>23</v>
      </c>
      <c r="AN661">
        <f t="shared" si="217"/>
        <v>1</v>
      </c>
      <c r="AO661" t="str">
        <f t="shared" si="218"/>
        <v>Weekend</v>
      </c>
      <c r="AR661" s="20">
        <f t="shared" si="219"/>
        <v>1</v>
      </c>
    </row>
    <row r="662" spans="1:44" x14ac:dyDescent="0.35">
      <c r="A662" t="str">
        <f t="shared" si="201"/>
        <v>CUST0661</v>
      </c>
      <c r="B662" s="2" t="s">
        <v>964</v>
      </c>
      <c r="C662" s="4">
        <v>45673</v>
      </c>
      <c r="D662" s="2" t="s">
        <v>519</v>
      </c>
      <c r="E662" t="s">
        <v>5050</v>
      </c>
      <c r="F662" s="2" t="s">
        <v>29</v>
      </c>
      <c r="G662" s="2" t="s">
        <v>121</v>
      </c>
      <c r="H662" s="2">
        <v>3</v>
      </c>
      <c r="I662" s="19">
        <v>2440.17</v>
      </c>
      <c r="J662" s="2" t="s">
        <v>15</v>
      </c>
      <c r="K662" s="2" t="s">
        <v>16</v>
      </c>
      <c r="L662" s="2">
        <v>5</v>
      </c>
      <c r="M662" s="18">
        <f t="shared" si="202"/>
        <v>7320.51</v>
      </c>
      <c r="T662" t="str">
        <f t="shared" si="203"/>
        <v>Completed</v>
      </c>
      <c r="U662" t="str">
        <f t="shared" si="204"/>
        <v>Yes</v>
      </c>
      <c r="V662" t="str">
        <f t="shared" si="205"/>
        <v>No</v>
      </c>
      <c r="X662">
        <f t="shared" si="206"/>
        <v>589</v>
      </c>
      <c r="Y662">
        <f t="shared" si="207"/>
        <v>426</v>
      </c>
      <c r="Z662" s="18">
        <f t="shared" si="208"/>
        <v>1892867.2841657216</v>
      </c>
      <c r="AA662" s="18">
        <f t="shared" si="209"/>
        <v>199432.98236095349</v>
      </c>
      <c r="AB662" s="17">
        <f t="shared" si="210"/>
        <v>3.8949824970828471</v>
      </c>
      <c r="AC662" s="2" t="s">
        <v>121</v>
      </c>
      <c r="AD662" s="2" t="s">
        <v>29</v>
      </c>
      <c r="AE662" t="str">
        <f t="shared" si="211"/>
        <v>Fashion</v>
      </c>
      <c r="AF662" t="str">
        <f t="shared" si="212"/>
        <v>Fashion</v>
      </c>
      <c r="AG662" t="str" cm="1">
        <f t="array" ref="AG662">INDEX(AD:AD,ROW())</f>
        <v>Fashion</v>
      </c>
      <c r="AH662">
        <f t="shared" si="220"/>
        <v>45</v>
      </c>
      <c r="AI662" t="str">
        <f t="shared" si="213"/>
        <v>Fashion</v>
      </c>
      <c r="AK662">
        <f t="shared" si="214"/>
        <v>2025</v>
      </c>
      <c r="AL662">
        <f t="shared" si="215"/>
        <v>1</v>
      </c>
      <c r="AM662">
        <f t="shared" si="216"/>
        <v>16</v>
      </c>
      <c r="AN662">
        <f t="shared" si="217"/>
        <v>5</v>
      </c>
      <c r="AO662" t="str">
        <f t="shared" si="218"/>
        <v>Weekday</v>
      </c>
      <c r="AR662" s="20">
        <f t="shared" si="219"/>
        <v>0</v>
      </c>
    </row>
    <row r="663" spans="1:44" x14ac:dyDescent="0.35">
      <c r="A663" t="str">
        <f t="shared" si="201"/>
        <v>CUST0662</v>
      </c>
      <c r="B663" s="2" t="s">
        <v>965</v>
      </c>
      <c r="C663" s="4">
        <v>45581</v>
      </c>
      <c r="D663" s="2" t="s">
        <v>232</v>
      </c>
      <c r="E663" t="s">
        <v>5051</v>
      </c>
      <c r="F663" s="2" t="s">
        <v>29</v>
      </c>
      <c r="G663" s="2" t="s">
        <v>30</v>
      </c>
      <c r="H663" s="2">
        <v>2</v>
      </c>
      <c r="I663" s="19">
        <v>467.75</v>
      </c>
      <c r="J663" s="2" t="s">
        <v>20</v>
      </c>
      <c r="K663" s="2" t="s">
        <v>31</v>
      </c>
      <c r="L663" s="2">
        <v>5</v>
      </c>
      <c r="M663" s="18">
        <f t="shared" si="202"/>
        <v>935.5</v>
      </c>
      <c r="T663" t="str">
        <f t="shared" si="203"/>
        <v>Pending</v>
      </c>
      <c r="U663" t="str">
        <f t="shared" si="204"/>
        <v>No</v>
      </c>
      <c r="V663" t="str">
        <f t="shared" si="205"/>
        <v>Yes</v>
      </c>
      <c r="X663">
        <f t="shared" si="206"/>
        <v>619</v>
      </c>
      <c r="Y663">
        <f t="shared" si="207"/>
        <v>468</v>
      </c>
      <c r="Z663" s="18">
        <f t="shared" si="208"/>
        <v>1892867.2841657216</v>
      </c>
      <c r="AA663" s="18">
        <f t="shared" si="209"/>
        <v>199432.98236095349</v>
      </c>
      <c r="AB663" s="17">
        <f t="shared" si="210"/>
        <v>3.8949824970828471</v>
      </c>
      <c r="AC663" s="2" t="s">
        <v>30</v>
      </c>
      <c r="AD663" s="2" t="s">
        <v>29</v>
      </c>
      <c r="AE663" t="str">
        <f t="shared" si="211"/>
        <v>Fashion</v>
      </c>
      <c r="AF663" t="str">
        <f t="shared" si="212"/>
        <v>Fashion</v>
      </c>
      <c r="AG663" t="str" cm="1">
        <f t="array" ref="AG663">INDEX(AD:AD,ROW())</f>
        <v>Fashion</v>
      </c>
      <c r="AH663">
        <f t="shared" si="220"/>
        <v>6</v>
      </c>
      <c r="AI663" t="str">
        <f t="shared" si="213"/>
        <v>Fashion</v>
      </c>
      <c r="AK663">
        <f t="shared" si="214"/>
        <v>2024</v>
      </c>
      <c r="AL663">
        <f t="shared" si="215"/>
        <v>10</v>
      </c>
      <c r="AM663">
        <f t="shared" si="216"/>
        <v>16</v>
      </c>
      <c r="AN663">
        <f t="shared" si="217"/>
        <v>4</v>
      </c>
      <c r="AO663" t="str">
        <f t="shared" si="218"/>
        <v>Weekday</v>
      </c>
      <c r="AR663" s="20">
        <f t="shared" si="219"/>
        <v>0</v>
      </c>
    </row>
    <row r="664" spans="1:44" x14ac:dyDescent="0.35">
      <c r="A664" t="str">
        <f t="shared" si="201"/>
        <v>CUST0663</v>
      </c>
      <c r="B664" s="2" t="s">
        <v>966</v>
      </c>
      <c r="C664" s="4">
        <v>45050</v>
      </c>
      <c r="D664" s="2" t="s">
        <v>497</v>
      </c>
      <c r="E664" t="s">
        <v>5053</v>
      </c>
      <c r="F664" s="2" t="s">
        <v>19</v>
      </c>
      <c r="G664" s="2" t="s">
        <v>128</v>
      </c>
      <c r="H664" s="2">
        <v>1</v>
      </c>
      <c r="I664" s="19">
        <v>1968.66</v>
      </c>
      <c r="J664" s="2" t="s">
        <v>20</v>
      </c>
      <c r="K664" s="2" t="s">
        <v>16</v>
      </c>
      <c r="L664" s="2">
        <v>5</v>
      </c>
      <c r="M664" s="18">
        <f t="shared" si="202"/>
        <v>1968.66</v>
      </c>
      <c r="T664" t="str">
        <f t="shared" si="203"/>
        <v>Completed</v>
      </c>
      <c r="U664" t="str">
        <f t="shared" si="204"/>
        <v>Yes</v>
      </c>
      <c r="V664" t="str">
        <f t="shared" si="205"/>
        <v>No</v>
      </c>
      <c r="X664">
        <f t="shared" si="206"/>
        <v>559</v>
      </c>
      <c r="Y664">
        <f t="shared" si="207"/>
        <v>408</v>
      </c>
      <c r="Z664" s="18">
        <f t="shared" si="208"/>
        <v>2759712.3299794244</v>
      </c>
      <c r="AA664" s="18">
        <f t="shared" si="209"/>
        <v>330643.50635802455</v>
      </c>
      <c r="AB664" s="17">
        <f t="shared" si="210"/>
        <v>3.8641711229946525</v>
      </c>
      <c r="AC664" s="2" t="s">
        <v>128</v>
      </c>
      <c r="AD664" s="2" t="s">
        <v>19</v>
      </c>
      <c r="AE664" t="str">
        <f t="shared" si="211"/>
        <v>Electronics</v>
      </c>
      <c r="AF664" t="str">
        <f t="shared" si="212"/>
        <v>Electronics</v>
      </c>
      <c r="AG664" t="str" cm="1">
        <f t="array" ref="AG664">INDEX(AD:AD,ROW())</f>
        <v>Electronics</v>
      </c>
      <c r="AH664">
        <f t="shared" si="220"/>
        <v>48</v>
      </c>
      <c r="AI664" t="str">
        <f t="shared" si="213"/>
        <v>Electronics</v>
      </c>
      <c r="AK664">
        <f t="shared" si="214"/>
        <v>2023</v>
      </c>
      <c r="AL664">
        <f t="shared" si="215"/>
        <v>5</v>
      </c>
      <c r="AM664">
        <f t="shared" si="216"/>
        <v>4</v>
      </c>
      <c r="AN664">
        <f t="shared" si="217"/>
        <v>5</v>
      </c>
      <c r="AO664" t="str">
        <f t="shared" si="218"/>
        <v>Weekday</v>
      </c>
      <c r="AR664" s="20">
        <f t="shared" si="219"/>
        <v>0</v>
      </c>
    </row>
    <row r="665" spans="1:44" x14ac:dyDescent="0.35">
      <c r="A665" t="str">
        <f t="shared" si="201"/>
        <v>CUST0664</v>
      </c>
      <c r="B665" s="2" t="s">
        <v>967</v>
      </c>
      <c r="C665" s="4">
        <v>45820</v>
      </c>
      <c r="D665" s="2" t="s">
        <v>646</v>
      </c>
      <c r="E665" t="s">
        <v>5052</v>
      </c>
      <c r="F665" s="2" t="s">
        <v>42</v>
      </c>
      <c r="G665" s="2" t="s">
        <v>43</v>
      </c>
      <c r="H665" s="2">
        <v>2</v>
      </c>
      <c r="I665" s="19">
        <v>1002.59</v>
      </c>
      <c r="J665" s="2" t="s">
        <v>15</v>
      </c>
      <c r="K665" s="2" t="s">
        <v>31</v>
      </c>
      <c r="L665" s="31"/>
      <c r="M665" s="18">
        <f t="shared" si="202"/>
        <v>2005.18</v>
      </c>
      <c r="T665" t="str">
        <f t="shared" si="203"/>
        <v>Pending</v>
      </c>
      <c r="U665" t="str">
        <f t="shared" si="204"/>
        <v>No</v>
      </c>
      <c r="V665" t="str">
        <f t="shared" si="205"/>
        <v>Yes</v>
      </c>
      <c r="X665">
        <f t="shared" si="206"/>
        <v>573</v>
      </c>
      <c r="Y665">
        <f t="shared" si="207"/>
        <v>450</v>
      </c>
      <c r="Z665" s="18">
        <f t="shared" si="208"/>
        <v>1098537.4901531704</v>
      </c>
      <c r="AA665" s="18">
        <f t="shared" si="209"/>
        <v>96724.388030634553</v>
      </c>
      <c r="AB665" s="17">
        <f t="shared" si="210"/>
        <v>3.9001122334455669</v>
      </c>
      <c r="AC665" s="2" t="s">
        <v>43</v>
      </c>
      <c r="AD665" s="2" t="s">
        <v>42</v>
      </c>
      <c r="AE665" t="str">
        <f t="shared" si="211"/>
        <v>Beauty</v>
      </c>
      <c r="AF665" t="str">
        <f t="shared" si="212"/>
        <v>Beauty</v>
      </c>
      <c r="AG665" t="str" cm="1">
        <f t="array" ref="AG665">INDEX(AD:AD,ROW())</f>
        <v>Beauty</v>
      </c>
      <c r="AH665">
        <f t="shared" si="220"/>
        <v>10</v>
      </c>
      <c r="AI665" t="str">
        <f t="shared" si="213"/>
        <v>Beauty</v>
      </c>
      <c r="AK665">
        <f t="shared" si="214"/>
        <v>2025</v>
      </c>
      <c r="AL665">
        <f t="shared" si="215"/>
        <v>6</v>
      </c>
      <c r="AM665">
        <f t="shared" si="216"/>
        <v>12</v>
      </c>
      <c r="AN665">
        <f t="shared" si="217"/>
        <v>5</v>
      </c>
      <c r="AO665" t="str">
        <f t="shared" si="218"/>
        <v>Weekday</v>
      </c>
      <c r="AR665" s="20">
        <f t="shared" si="219"/>
        <v>0</v>
      </c>
    </row>
    <row r="666" spans="1:44" x14ac:dyDescent="0.35">
      <c r="A666" t="str">
        <f t="shared" si="201"/>
        <v>CUST0665</v>
      </c>
      <c r="B666" s="2" t="s">
        <v>968</v>
      </c>
      <c r="C666" s="4">
        <v>45151</v>
      </c>
      <c r="D666" s="2" t="s">
        <v>516</v>
      </c>
      <c r="E666" t="s">
        <v>5049</v>
      </c>
      <c r="F666" s="2" t="s">
        <v>19</v>
      </c>
      <c r="G666" s="2" t="s">
        <v>128</v>
      </c>
      <c r="H666" s="2">
        <v>1</v>
      </c>
      <c r="I666" s="19">
        <v>2368.31</v>
      </c>
      <c r="J666" s="2" t="s">
        <v>15</v>
      </c>
      <c r="K666" s="2" t="s">
        <v>16</v>
      </c>
      <c r="L666" s="2">
        <v>4</v>
      </c>
      <c r="M666" s="18">
        <f t="shared" si="202"/>
        <v>2368.31</v>
      </c>
      <c r="T666" t="str">
        <f t="shared" si="203"/>
        <v>Completed</v>
      </c>
      <c r="U666" t="str">
        <f t="shared" si="204"/>
        <v>Yes</v>
      </c>
      <c r="V666" t="str">
        <f t="shared" si="205"/>
        <v>No</v>
      </c>
      <c r="X666">
        <f t="shared" si="206"/>
        <v>595</v>
      </c>
      <c r="Y666">
        <f t="shared" si="207"/>
        <v>444</v>
      </c>
      <c r="Z666" s="18">
        <f t="shared" si="208"/>
        <v>2759712.3299794244</v>
      </c>
      <c r="AA666" s="18">
        <f t="shared" si="209"/>
        <v>330643.50635802455</v>
      </c>
      <c r="AB666" s="17">
        <f t="shared" si="210"/>
        <v>3.8641711229946525</v>
      </c>
      <c r="AC666" s="2" t="s">
        <v>128</v>
      </c>
      <c r="AD666" s="2" t="s">
        <v>19</v>
      </c>
      <c r="AE666" t="str">
        <f t="shared" si="211"/>
        <v>Electronics</v>
      </c>
      <c r="AF666" t="str">
        <f t="shared" si="212"/>
        <v>Electronics</v>
      </c>
      <c r="AG666" t="str" cm="1">
        <f t="array" ref="AG666">INDEX(AD:AD,ROW())</f>
        <v>Electronics</v>
      </c>
      <c r="AH666">
        <f t="shared" si="220"/>
        <v>48</v>
      </c>
      <c r="AI666" t="str">
        <f t="shared" si="213"/>
        <v>Electronics</v>
      </c>
      <c r="AK666">
        <f t="shared" si="214"/>
        <v>2023</v>
      </c>
      <c r="AL666">
        <f t="shared" si="215"/>
        <v>8</v>
      </c>
      <c r="AM666">
        <f t="shared" si="216"/>
        <v>13</v>
      </c>
      <c r="AN666">
        <f t="shared" si="217"/>
        <v>1</v>
      </c>
      <c r="AO666" t="str">
        <f t="shared" si="218"/>
        <v>Weekend</v>
      </c>
      <c r="AR666" s="20">
        <f t="shared" si="219"/>
        <v>0</v>
      </c>
    </row>
    <row r="667" spans="1:44" x14ac:dyDescent="0.35">
      <c r="A667" t="str">
        <f t="shared" si="201"/>
        <v>CUST0666</v>
      </c>
      <c r="B667" s="2" t="s">
        <v>969</v>
      </c>
      <c r="C667" s="4">
        <v>45451</v>
      </c>
      <c r="D667" s="2" t="s">
        <v>398</v>
      </c>
      <c r="E667" t="s">
        <v>5050</v>
      </c>
      <c r="F667" s="2" t="s">
        <v>42</v>
      </c>
      <c r="G667" s="2" t="s">
        <v>170</v>
      </c>
      <c r="H667" s="2">
        <v>3</v>
      </c>
      <c r="I667" s="19">
        <v>1289.1300000000001</v>
      </c>
      <c r="J667" s="2" t="s">
        <v>15</v>
      </c>
      <c r="K667" s="2" t="s">
        <v>16</v>
      </c>
      <c r="L667" s="31"/>
      <c r="M667" s="18">
        <f t="shared" si="202"/>
        <v>3867.3900000000003</v>
      </c>
      <c r="T667" t="str">
        <f t="shared" si="203"/>
        <v>Completed</v>
      </c>
      <c r="U667" t="str">
        <f t="shared" si="204"/>
        <v>Yes</v>
      </c>
      <c r="V667" t="str">
        <f t="shared" si="205"/>
        <v>No</v>
      </c>
      <c r="X667">
        <f t="shared" si="206"/>
        <v>589</v>
      </c>
      <c r="Y667">
        <f t="shared" si="207"/>
        <v>426</v>
      </c>
      <c r="Z667" s="18">
        <f t="shared" si="208"/>
        <v>1098537.4901531704</v>
      </c>
      <c r="AA667" s="18">
        <f t="shared" si="209"/>
        <v>96724.388030634553</v>
      </c>
      <c r="AB667" s="17">
        <f t="shared" si="210"/>
        <v>3.9001122334455669</v>
      </c>
      <c r="AC667" s="2" t="s">
        <v>170</v>
      </c>
      <c r="AD667" s="2" t="s">
        <v>42</v>
      </c>
      <c r="AE667" t="str">
        <f t="shared" si="211"/>
        <v>Beauty</v>
      </c>
      <c r="AF667" t="str">
        <f t="shared" si="212"/>
        <v>Beauty</v>
      </c>
      <c r="AG667" t="str" cm="1">
        <f t="array" ref="AG667">INDEX(AD:AD,ROW())</f>
        <v>Beauty</v>
      </c>
      <c r="AH667">
        <f t="shared" si="220"/>
        <v>70</v>
      </c>
      <c r="AI667" t="str">
        <f t="shared" si="213"/>
        <v>Beauty</v>
      </c>
      <c r="AK667">
        <f t="shared" si="214"/>
        <v>2024</v>
      </c>
      <c r="AL667">
        <f t="shared" si="215"/>
        <v>6</v>
      </c>
      <c r="AM667">
        <f t="shared" si="216"/>
        <v>8</v>
      </c>
      <c r="AN667">
        <f t="shared" si="217"/>
        <v>7</v>
      </c>
      <c r="AO667" t="str">
        <f t="shared" si="218"/>
        <v>Weekend</v>
      </c>
      <c r="AR667" s="20">
        <f t="shared" si="219"/>
        <v>0</v>
      </c>
    </row>
    <row r="668" spans="1:44" x14ac:dyDescent="0.35">
      <c r="A668" t="str">
        <f t="shared" si="201"/>
        <v>CUST0667</v>
      </c>
      <c r="B668" s="2" t="s">
        <v>970</v>
      </c>
      <c r="C668" s="4">
        <v>45599</v>
      </c>
      <c r="D668" s="2" t="s">
        <v>564</v>
      </c>
      <c r="E668" t="s">
        <v>5054</v>
      </c>
      <c r="F668" s="2" t="s">
        <v>13</v>
      </c>
      <c r="G668" s="2" t="s">
        <v>5045</v>
      </c>
      <c r="H668" s="2">
        <v>1</v>
      </c>
      <c r="I668" s="19">
        <v>485.56</v>
      </c>
      <c r="J668" s="2" t="s">
        <v>50</v>
      </c>
      <c r="K668" s="2" t="s">
        <v>16</v>
      </c>
      <c r="L668" s="31"/>
      <c r="M668" s="18">
        <f t="shared" si="202"/>
        <v>485.56</v>
      </c>
      <c r="T668" t="str">
        <f t="shared" si="203"/>
        <v>Completed</v>
      </c>
      <c r="U668" t="str">
        <f t="shared" si="204"/>
        <v>No</v>
      </c>
      <c r="V668" t="str">
        <f t="shared" si="205"/>
        <v>No</v>
      </c>
      <c r="X668">
        <f t="shared" si="206"/>
        <v>558</v>
      </c>
      <c r="Y668">
        <f t="shared" si="207"/>
        <v>430</v>
      </c>
      <c r="Z668" s="18">
        <f t="shared" si="208"/>
        <v>1463424.4009529033</v>
      </c>
      <c r="AA668" s="18">
        <f t="shared" si="209"/>
        <v>118285.78776560788</v>
      </c>
      <c r="AB668" s="17">
        <f t="shared" si="210"/>
        <v>3.8140589569160999</v>
      </c>
      <c r="AC668" s="2" t="s">
        <v>5045</v>
      </c>
      <c r="AD668" s="2" t="s">
        <v>13</v>
      </c>
      <c r="AE668" t="str">
        <f t="shared" si="211"/>
        <v>Home &amp; Kitchen</v>
      </c>
      <c r="AF668" t="str">
        <f t="shared" si="212"/>
        <v>Home &amp; Kitchen</v>
      </c>
      <c r="AG668" t="str" cm="1">
        <f t="array" ref="AG668">INDEX(AD:AD,ROW())</f>
        <v>Home &amp; Kitchen</v>
      </c>
      <c r="AH668">
        <f t="shared" si="220"/>
        <v>76</v>
      </c>
      <c r="AI668" t="str">
        <f t="shared" si="213"/>
        <v>Home &amp; Kitchen</v>
      </c>
      <c r="AK668">
        <f t="shared" si="214"/>
        <v>2024</v>
      </c>
      <c r="AL668">
        <f t="shared" si="215"/>
        <v>11</v>
      </c>
      <c r="AM668">
        <f t="shared" si="216"/>
        <v>3</v>
      </c>
      <c r="AN668">
        <f t="shared" si="217"/>
        <v>1</v>
      </c>
      <c r="AO668" t="str">
        <f t="shared" si="218"/>
        <v>Weekend</v>
      </c>
      <c r="AR668" s="20">
        <f t="shared" si="219"/>
        <v>0</v>
      </c>
    </row>
    <row r="669" spans="1:44" x14ac:dyDescent="0.35">
      <c r="A669" t="str">
        <f t="shared" si="201"/>
        <v>CUST0668</v>
      </c>
      <c r="B669" s="2" t="s">
        <v>971</v>
      </c>
      <c r="C669" s="4">
        <v>45535</v>
      </c>
      <c r="D669" s="2" t="s">
        <v>325</v>
      </c>
      <c r="E669" t="s">
        <v>5051</v>
      </c>
      <c r="F669" s="2" t="s">
        <v>42</v>
      </c>
      <c r="G669" s="2" t="s">
        <v>188</v>
      </c>
      <c r="H669" s="2">
        <v>1</v>
      </c>
      <c r="I669" s="19">
        <v>1066.49</v>
      </c>
      <c r="J669" s="2" t="s">
        <v>15</v>
      </c>
      <c r="K669" s="2" t="s">
        <v>16</v>
      </c>
      <c r="L669" s="2">
        <v>3</v>
      </c>
      <c r="M669" s="18">
        <f t="shared" si="202"/>
        <v>1066.49</v>
      </c>
      <c r="T669" t="str">
        <f t="shared" si="203"/>
        <v>Completed</v>
      </c>
      <c r="U669" t="str">
        <f t="shared" si="204"/>
        <v>Yes</v>
      </c>
      <c r="V669" t="str">
        <f t="shared" si="205"/>
        <v>No</v>
      </c>
      <c r="X669">
        <f t="shared" si="206"/>
        <v>619</v>
      </c>
      <c r="Y669">
        <f t="shared" si="207"/>
        <v>468</v>
      </c>
      <c r="Z669" s="18">
        <f t="shared" si="208"/>
        <v>1098537.4901531704</v>
      </c>
      <c r="AA669" s="18">
        <f t="shared" si="209"/>
        <v>96724.388030634553</v>
      </c>
      <c r="AB669" s="17">
        <f t="shared" si="210"/>
        <v>3.9001122334455669</v>
      </c>
      <c r="AC669" s="2" t="s">
        <v>188</v>
      </c>
      <c r="AD669" s="2" t="s">
        <v>42</v>
      </c>
      <c r="AE669" t="str">
        <f t="shared" si="211"/>
        <v>Beauty</v>
      </c>
      <c r="AF669" t="str">
        <f t="shared" si="212"/>
        <v>Beauty</v>
      </c>
      <c r="AG669" t="str" cm="1">
        <f t="array" ref="AG669">INDEX(AD:AD,ROW())</f>
        <v>Beauty</v>
      </c>
      <c r="AH669">
        <f t="shared" si="220"/>
        <v>80</v>
      </c>
      <c r="AI669" t="str">
        <f t="shared" si="213"/>
        <v>Beauty</v>
      </c>
      <c r="AK669">
        <f t="shared" si="214"/>
        <v>2024</v>
      </c>
      <c r="AL669">
        <f t="shared" si="215"/>
        <v>8</v>
      </c>
      <c r="AM669">
        <f t="shared" si="216"/>
        <v>31</v>
      </c>
      <c r="AN669">
        <f t="shared" si="217"/>
        <v>7</v>
      </c>
      <c r="AO669" t="str">
        <f t="shared" si="218"/>
        <v>Weekend</v>
      </c>
      <c r="AR669" s="20">
        <f t="shared" si="219"/>
        <v>0</v>
      </c>
    </row>
    <row r="670" spans="1:44" x14ac:dyDescent="0.35">
      <c r="A670" t="str">
        <f t="shared" si="201"/>
        <v>CUST0669</v>
      </c>
      <c r="B670" s="2" t="s">
        <v>972</v>
      </c>
      <c r="C670" s="4">
        <v>45232</v>
      </c>
      <c r="D670" s="2" t="s">
        <v>259</v>
      </c>
      <c r="E670" t="s">
        <v>5053</v>
      </c>
      <c r="F670" s="2" t="s">
        <v>13</v>
      </c>
      <c r="G670" s="2" t="s">
        <v>14</v>
      </c>
      <c r="H670" s="2">
        <v>3</v>
      </c>
      <c r="I670" s="19">
        <v>1363.41</v>
      </c>
      <c r="J670" s="2" t="s">
        <v>15</v>
      </c>
      <c r="K670" s="2" t="s">
        <v>16</v>
      </c>
      <c r="L670" s="31"/>
      <c r="M670" s="18">
        <f t="shared" si="202"/>
        <v>4090.2300000000005</v>
      </c>
      <c r="T670" t="str">
        <f t="shared" si="203"/>
        <v>Completed</v>
      </c>
      <c r="U670" t="str">
        <f t="shared" si="204"/>
        <v>Yes</v>
      </c>
      <c r="V670" t="str">
        <f t="shared" si="205"/>
        <v>No</v>
      </c>
      <c r="X670">
        <f t="shared" si="206"/>
        <v>559</v>
      </c>
      <c r="Y670">
        <f t="shared" si="207"/>
        <v>408</v>
      </c>
      <c r="Z670" s="18">
        <f t="shared" si="208"/>
        <v>1463424.4009529033</v>
      </c>
      <c r="AA670" s="18">
        <f t="shared" si="209"/>
        <v>118285.78776560788</v>
      </c>
      <c r="AB670" s="17">
        <f t="shared" si="210"/>
        <v>3.8140589569160999</v>
      </c>
      <c r="AC670" s="2" t="s">
        <v>14</v>
      </c>
      <c r="AD670" s="2" t="s">
        <v>13</v>
      </c>
      <c r="AE670" t="str">
        <f t="shared" si="211"/>
        <v>Home &amp; Kitchen</v>
      </c>
      <c r="AF670" t="str">
        <f t="shared" si="212"/>
        <v>Home &amp; Kitchen</v>
      </c>
      <c r="AG670" t="str" cm="1">
        <f t="array" ref="AG670">INDEX(AD:AD,ROW())</f>
        <v>Home &amp; Kitchen</v>
      </c>
      <c r="AH670">
        <f t="shared" si="220"/>
        <v>2</v>
      </c>
      <c r="AI670" t="str">
        <f t="shared" si="213"/>
        <v>Home &amp; Kitchen</v>
      </c>
      <c r="AK670">
        <f t="shared" si="214"/>
        <v>2023</v>
      </c>
      <c r="AL670">
        <f t="shared" si="215"/>
        <v>11</v>
      </c>
      <c r="AM670">
        <f t="shared" si="216"/>
        <v>2</v>
      </c>
      <c r="AN670">
        <f t="shared" si="217"/>
        <v>5</v>
      </c>
      <c r="AO670" t="str">
        <f t="shared" si="218"/>
        <v>Weekday</v>
      </c>
      <c r="AR670" s="20">
        <f t="shared" si="219"/>
        <v>0</v>
      </c>
    </row>
    <row r="671" spans="1:44" x14ac:dyDescent="0.35">
      <c r="A671" t="str">
        <f t="shared" si="201"/>
        <v>CUST0670</v>
      </c>
      <c r="B671" s="2" t="s">
        <v>973</v>
      </c>
      <c r="C671" s="4">
        <v>45605</v>
      </c>
      <c r="D671" s="2" t="s">
        <v>180</v>
      </c>
      <c r="E671" t="s">
        <v>5051</v>
      </c>
      <c r="F671" s="2" t="s">
        <v>19</v>
      </c>
      <c r="G671" s="2" t="s">
        <v>60</v>
      </c>
      <c r="H671" s="2">
        <v>1</v>
      </c>
      <c r="I671" s="19">
        <v>2240.46</v>
      </c>
      <c r="J671" s="2" t="s">
        <v>15</v>
      </c>
      <c r="K671" s="2" t="s">
        <v>103</v>
      </c>
      <c r="L671" s="2">
        <v>4</v>
      </c>
      <c r="M671" s="18">
        <f t="shared" si="202"/>
        <v>2240.46</v>
      </c>
      <c r="T671" t="str">
        <f t="shared" si="203"/>
        <v>Lost Sale</v>
      </c>
      <c r="U671" t="str">
        <f t="shared" si="204"/>
        <v>No</v>
      </c>
      <c r="V671" t="str">
        <f t="shared" si="205"/>
        <v>Yes</v>
      </c>
      <c r="X671">
        <f t="shared" si="206"/>
        <v>619</v>
      </c>
      <c r="Y671">
        <f t="shared" si="207"/>
        <v>468</v>
      </c>
      <c r="Z671" s="18">
        <f t="shared" si="208"/>
        <v>2759712.3299794244</v>
      </c>
      <c r="AA671" s="18">
        <f t="shared" si="209"/>
        <v>330643.50635802455</v>
      </c>
      <c r="AB671" s="17">
        <f t="shared" si="210"/>
        <v>3.8641711229946525</v>
      </c>
      <c r="AC671" s="2" t="s">
        <v>60</v>
      </c>
      <c r="AD671" s="2" t="s">
        <v>19</v>
      </c>
      <c r="AE671" t="str">
        <f t="shared" si="211"/>
        <v>Electronics</v>
      </c>
      <c r="AF671" t="str">
        <f t="shared" si="212"/>
        <v>Electronics</v>
      </c>
      <c r="AG671" t="str" cm="1">
        <f t="array" ref="AG671">INDEX(AD:AD,ROW())</f>
        <v>Electronics</v>
      </c>
      <c r="AH671">
        <f t="shared" si="220"/>
        <v>17</v>
      </c>
      <c r="AI671" t="str">
        <f t="shared" si="213"/>
        <v>Electronics</v>
      </c>
      <c r="AK671">
        <f t="shared" si="214"/>
        <v>2024</v>
      </c>
      <c r="AL671">
        <f t="shared" si="215"/>
        <v>11</v>
      </c>
      <c r="AM671">
        <f t="shared" si="216"/>
        <v>9</v>
      </c>
      <c r="AN671">
        <f t="shared" si="217"/>
        <v>7</v>
      </c>
      <c r="AO671" t="str">
        <f t="shared" si="218"/>
        <v>Weekend</v>
      </c>
      <c r="AR671" s="20">
        <f t="shared" si="219"/>
        <v>1</v>
      </c>
    </row>
    <row r="672" spans="1:44" x14ac:dyDescent="0.35">
      <c r="A672" t="str">
        <f t="shared" si="201"/>
        <v>CUST0671</v>
      </c>
      <c r="B672" s="2" t="s">
        <v>974</v>
      </c>
      <c r="C672" s="4">
        <v>45778</v>
      </c>
      <c r="D672" s="2" t="s">
        <v>387</v>
      </c>
      <c r="E672" t="s">
        <v>5050</v>
      </c>
      <c r="F672" s="2" t="s">
        <v>42</v>
      </c>
      <c r="G672" s="2" t="s">
        <v>5044</v>
      </c>
      <c r="H672" s="2">
        <v>3</v>
      </c>
      <c r="I672" s="19">
        <v>954.22</v>
      </c>
      <c r="J672" s="2" t="s">
        <v>50</v>
      </c>
      <c r="K672" s="2" t="s">
        <v>31</v>
      </c>
      <c r="L672" s="2">
        <v>4</v>
      </c>
      <c r="M672" s="18">
        <f t="shared" si="202"/>
        <v>2862.66</v>
      </c>
      <c r="T672" t="str">
        <f t="shared" si="203"/>
        <v>Pending</v>
      </c>
      <c r="U672" t="str">
        <f t="shared" si="204"/>
        <v>No</v>
      </c>
      <c r="V672" t="str">
        <f t="shared" si="205"/>
        <v>Yes</v>
      </c>
      <c r="X672">
        <f t="shared" si="206"/>
        <v>589</v>
      </c>
      <c r="Y672">
        <f t="shared" si="207"/>
        <v>426</v>
      </c>
      <c r="Z672" s="18">
        <f t="shared" si="208"/>
        <v>1098537.4901531704</v>
      </c>
      <c r="AA672" s="18">
        <f t="shared" si="209"/>
        <v>96724.388030634553</v>
      </c>
      <c r="AB672" s="17">
        <f t="shared" si="210"/>
        <v>3.9001122334455669</v>
      </c>
      <c r="AC672" s="2" t="s">
        <v>5044</v>
      </c>
      <c r="AD672" s="2" t="s">
        <v>42</v>
      </c>
      <c r="AE672" t="str">
        <f t="shared" si="211"/>
        <v>Beauty</v>
      </c>
      <c r="AF672" t="str">
        <f t="shared" si="212"/>
        <v>Beauty</v>
      </c>
      <c r="AG672" t="str" cm="1">
        <f t="array" ref="AG672">INDEX(AD:AD,ROW())</f>
        <v>Beauty</v>
      </c>
      <c r="AH672">
        <f t="shared" si="220"/>
        <v>64</v>
      </c>
      <c r="AI672" t="str">
        <f t="shared" si="213"/>
        <v>Beauty</v>
      </c>
      <c r="AK672">
        <f t="shared" si="214"/>
        <v>2025</v>
      </c>
      <c r="AL672">
        <f t="shared" si="215"/>
        <v>5</v>
      </c>
      <c r="AM672">
        <f t="shared" si="216"/>
        <v>1</v>
      </c>
      <c r="AN672">
        <f t="shared" si="217"/>
        <v>5</v>
      </c>
      <c r="AO672" t="str">
        <f t="shared" si="218"/>
        <v>Weekday</v>
      </c>
      <c r="AR672" s="20">
        <f t="shared" si="219"/>
        <v>0</v>
      </c>
    </row>
    <row r="673" spans="1:44" x14ac:dyDescent="0.35">
      <c r="A673" t="str">
        <f t="shared" si="201"/>
        <v>CUST0672</v>
      </c>
      <c r="B673" s="2" t="s">
        <v>975</v>
      </c>
      <c r="C673" s="4">
        <v>45471</v>
      </c>
      <c r="D673" s="2" t="s">
        <v>203</v>
      </c>
      <c r="E673" t="s">
        <v>5050</v>
      </c>
      <c r="F673" s="2" t="s">
        <v>23</v>
      </c>
      <c r="G673" s="2" t="s">
        <v>75</v>
      </c>
      <c r="H673" s="2">
        <v>1</v>
      </c>
      <c r="I673" s="19">
        <v>377.24</v>
      </c>
      <c r="J673" s="2" t="s">
        <v>5047</v>
      </c>
      <c r="K673" s="2" t="s">
        <v>16</v>
      </c>
      <c r="L673" s="2">
        <v>2</v>
      </c>
      <c r="M673" s="18">
        <f t="shared" si="202"/>
        <v>377.24</v>
      </c>
      <c r="T673" t="str">
        <f t="shared" si="203"/>
        <v>Completed</v>
      </c>
      <c r="U673" t="str">
        <f t="shared" si="204"/>
        <v>No</v>
      </c>
      <c r="V673" t="str">
        <f t="shared" si="205"/>
        <v>No</v>
      </c>
      <c r="X673">
        <f t="shared" si="206"/>
        <v>589</v>
      </c>
      <c r="Y673">
        <f t="shared" si="207"/>
        <v>426</v>
      </c>
      <c r="Z673" s="18">
        <f t="shared" si="208"/>
        <v>594714.6477588166</v>
      </c>
      <c r="AA673" s="18">
        <f t="shared" si="209"/>
        <v>60882.938065984097</v>
      </c>
      <c r="AB673" s="17">
        <f t="shared" si="210"/>
        <v>3.804733727810651</v>
      </c>
      <c r="AC673" s="2" t="s">
        <v>75</v>
      </c>
      <c r="AD673" s="2" t="s">
        <v>23</v>
      </c>
      <c r="AE673" t="str">
        <f t="shared" si="211"/>
        <v>Books</v>
      </c>
      <c r="AF673" t="str">
        <f t="shared" si="212"/>
        <v>Books</v>
      </c>
      <c r="AG673" t="str" cm="1">
        <f t="array" ref="AG673">INDEX(AD:AD,ROW())</f>
        <v>Books</v>
      </c>
      <c r="AH673">
        <f t="shared" si="220"/>
        <v>23</v>
      </c>
      <c r="AI673" t="str">
        <f t="shared" si="213"/>
        <v>Books</v>
      </c>
      <c r="AK673">
        <f t="shared" si="214"/>
        <v>2024</v>
      </c>
      <c r="AL673">
        <f t="shared" si="215"/>
        <v>6</v>
      </c>
      <c r="AM673">
        <f t="shared" si="216"/>
        <v>28</v>
      </c>
      <c r="AN673">
        <f t="shared" si="217"/>
        <v>6</v>
      </c>
      <c r="AO673" t="str">
        <f t="shared" si="218"/>
        <v>Weekday</v>
      </c>
      <c r="AR673" s="20">
        <f t="shared" si="219"/>
        <v>0</v>
      </c>
    </row>
    <row r="674" spans="1:44" x14ac:dyDescent="0.35">
      <c r="A674" t="str">
        <f t="shared" si="201"/>
        <v>CUST0673</v>
      </c>
      <c r="B674" s="2" t="s">
        <v>976</v>
      </c>
      <c r="C674" s="4">
        <v>45239</v>
      </c>
      <c r="D674" s="2" t="s">
        <v>314</v>
      </c>
      <c r="E674" t="s">
        <v>5052</v>
      </c>
      <c r="F674" s="2" t="s">
        <v>23</v>
      </c>
      <c r="G674" s="2" t="s">
        <v>68</v>
      </c>
      <c r="H674" s="2">
        <v>2</v>
      </c>
      <c r="I674" s="19">
        <v>458.29</v>
      </c>
      <c r="J674" s="2" t="s">
        <v>5046</v>
      </c>
      <c r="K674" s="2" t="s">
        <v>16</v>
      </c>
      <c r="L674" s="2">
        <v>3</v>
      </c>
      <c r="M674" s="18">
        <f t="shared" si="202"/>
        <v>916.58</v>
      </c>
      <c r="T674" t="str">
        <f t="shared" si="203"/>
        <v>Completed</v>
      </c>
      <c r="U674" t="str">
        <f t="shared" si="204"/>
        <v>No</v>
      </c>
      <c r="V674" t="str">
        <f t="shared" si="205"/>
        <v>No</v>
      </c>
      <c r="X674">
        <f t="shared" si="206"/>
        <v>573</v>
      </c>
      <c r="Y674">
        <f t="shared" si="207"/>
        <v>450</v>
      </c>
      <c r="Z674" s="18">
        <f t="shared" si="208"/>
        <v>594714.6477588166</v>
      </c>
      <c r="AA674" s="18">
        <f t="shared" si="209"/>
        <v>60882.938065984097</v>
      </c>
      <c r="AB674" s="17">
        <f t="shared" si="210"/>
        <v>3.804733727810651</v>
      </c>
      <c r="AC674" s="2" t="s">
        <v>68</v>
      </c>
      <c r="AD674" s="2" t="s">
        <v>23</v>
      </c>
      <c r="AE674" t="str">
        <f t="shared" si="211"/>
        <v>Books</v>
      </c>
      <c r="AF674" t="str">
        <f t="shared" si="212"/>
        <v>Books</v>
      </c>
      <c r="AG674" t="str" cm="1">
        <f t="array" ref="AG674">INDEX(AD:AD,ROW())</f>
        <v>Books</v>
      </c>
      <c r="AH674">
        <f t="shared" si="220"/>
        <v>20</v>
      </c>
      <c r="AI674" t="str">
        <f t="shared" si="213"/>
        <v>Books</v>
      </c>
      <c r="AK674">
        <f t="shared" si="214"/>
        <v>2023</v>
      </c>
      <c r="AL674">
        <f t="shared" si="215"/>
        <v>11</v>
      </c>
      <c r="AM674">
        <f t="shared" si="216"/>
        <v>9</v>
      </c>
      <c r="AN674">
        <f t="shared" si="217"/>
        <v>5</v>
      </c>
      <c r="AO674" t="str">
        <f t="shared" si="218"/>
        <v>Weekday</v>
      </c>
      <c r="AR674" s="20">
        <f t="shared" si="219"/>
        <v>0</v>
      </c>
    </row>
    <row r="675" spans="1:44" x14ac:dyDescent="0.35">
      <c r="A675" t="str">
        <f t="shared" si="201"/>
        <v>CUST0674</v>
      </c>
      <c r="B675" s="2" t="s">
        <v>977</v>
      </c>
      <c r="C675" s="4">
        <v>45023</v>
      </c>
      <c r="D675" s="2" t="s">
        <v>207</v>
      </c>
      <c r="E675" t="s">
        <v>5054</v>
      </c>
      <c r="F675" s="2" t="s">
        <v>42</v>
      </c>
      <c r="G675" s="2" t="s">
        <v>5042</v>
      </c>
      <c r="H675" s="2">
        <v>2</v>
      </c>
      <c r="I675" s="19">
        <v>618.29</v>
      </c>
      <c r="J675" s="2" t="s">
        <v>20</v>
      </c>
      <c r="K675" s="2" t="s">
        <v>16</v>
      </c>
      <c r="L675" s="2">
        <v>5</v>
      </c>
      <c r="M675" s="18">
        <f t="shared" si="202"/>
        <v>1236.58</v>
      </c>
      <c r="T675" t="str">
        <f t="shared" si="203"/>
        <v>Completed</v>
      </c>
      <c r="U675" t="str">
        <f t="shared" si="204"/>
        <v>Yes</v>
      </c>
      <c r="V675" t="str">
        <f t="shared" si="205"/>
        <v>No</v>
      </c>
      <c r="X675">
        <f t="shared" si="206"/>
        <v>558</v>
      </c>
      <c r="Y675">
        <f t="shared" si="207"/>
        <v>430</v>
      </c>
      <c r="Z675" s="18">
        <f t="shared" si="208"/>
        <v>1098537.4901531704</v>
      </c>
      <c r="AA675" s="18">
        <f t="shared" si="209"/>
        <v>96724.388030634553</v>
      </c>
      <c r="AB675" s="17">
        <f t="shared" si="210"/>
        <v>3.9001122334455669</v>
      </c>
      <c r="AC675" s="2" t="s">
        <v>5042</v>
      </c>
      <c r="AD675" s="2" t="s">
        <v>42</v>
      </c>
      <c r="AE675" t="str">
        <f t="shared" si="211"/>
        <v>Beauty</v>
      </c>
      <c r="AF675" t="str">
        <f t="shared" si="212"/>
        <v>Beauty</v>
      </c>
      <c r="AG675" t="str" cm="1">
        <f t="array" ref="AG675">INDEX(AD:AD,ROW())</f>
        <v>Beauty</v>
      </c>
      <c r="AH675">
        <f t="shared" si="220"/>
        <v>18</v>
      </c>
      <c r="AI675" t="str">
        <f t="shared" si="213"/>
        <v>Beauty</v>
      </c>
      <c r="AK675">
        <f t="shared" si="214"/>
        <v>2023</v>
      </c>
      <c r="AL675">
        <f t="shared" si="215"/>
        <v>4</v>
      </c>
      <c r="AM675">
        <f t="shared" si="216"/>
        <v>7</v>
      </c>
      <c r="AN675">
        <f t="shared" si="217"/>
        <v>6</v>
      </c>
      <c r="AO675" t="str">
        <f t="shared" si="218"/>
        <v>Weekday</v>
      </c>
      <c r="AR675" s="20">
        <f t="shared" si="219"/>
        <v>0</v>
      </c>
    </row>
    <row r="676" spans="1:44" x14ac:dyDescent="0.35">
      <c r="A676" t="str">
        <f t="shared" si="201"/>
        <v>CUST0675</v>
      </c>
      <c r="B676" s="2" t="s">
        <v>978</v>
      </c>
      <c r="C676" s="4">
        <v>45767</v>
      </c>
      <c r="D676" s="2" t="s">
        <v>33</v>
      </c>
      <c r="E676" t="s">
        <v>5051</v>
      </c>
      <c r="F676" s="2" t="s">
        <v>23</v>
      </c>
      <c r="G676" s="2" t="s">
        <v>65</v>
      </c>
      <c r="H676" s="2">
        <v>1</v>
      </c>
      <c r="I676" s="19">
        <v>276.27</v>
      </c>
      <c r="J676" s="2" t="s">
        <v>15</v>
      </c>
      <c r="K676" s="2" t="s">
        <v>16</v>
      </c>
      <c r="L676" s="2">
        <v>5</v>
      </c>
      <c r="M676" s="18">
        <f t="shared" si="202"/>
        <v>276.27</v>
      </c>
      <c r="T676" t="str">
        <f t="shared" si="203"/>
        <v>Completed</v>
      </c>
      <c r="U676" t="str">
        <f t="shared" si="204"/>
        <v>No</v>
      </c>
      <c r="V676" t="str">
        <f t="shared" si="205"/>
        <v>No</v>
      </c>
      <c r="X676">
        <f t="shared" si="206"/>
        <v>619</v>
      </c>
      <c r="Y676">
        <f t="shared" si="207"/>
        <v>468</v>
      </c>
      <c r="Z676" s="18">
        <f t="shared" si="208"/>
        <v>594714.6477588166</v>
      </c>
      <c r="AA676" s="18">
        <f t="shared" si="209"/>
        <v>60882.938065984097</v>
      </c>
      <c r="AB676" s="17">
        <f t="shared" si="210"/>
        <v>3.804733727810651</v>
      </c>
      <c r="AC676" s="2" t="s">
        <v>65</v>
      </c>
      <c r="AD676" s="2" t="s">
        <v>23</v>
      </c>
      <c r="AE676" t="str">
        <f t="shared" si="211"/>
        <v>Books</v>
      </c>
      <c r="AF676" t="str">
        <f t="shared" si="212"/>
        <v>Books</v>
      </c>
      <c r="AG676" t="str" cm="1">
        <f t="array" ref="AG676">INDEX(AD:AD,ROW())</f>
        <v>Books</v>
      </c>
      <c r="AH676">
        <f t="shared" si="220"/>
        <v>19</v>
      </c>
      <c r="AI676" t="str">
        <f t="shared" si="213"/>
        <v>Books</v>
      </c>
      <c r="AK676">
        <f t="shared" si="214"/>
        <v>2025</v>
      </c>
      <c r="AL676">
        <f t="shared" si="215"/>
        <v>4</v>
      </c>
      <c r="AM676">
        <f t="shared" si="216"/>
        <v>20</v>
      </c>
      <c r="AN676">
        <f t="shared" si="217"/>
        <v>1</v>
      </c>
      <c r="AO676" t="str">
        <f t="shared" si="218"/>
        <v>Weekend</v>
      </c>
      <c r="AR676" s="20">
        <f t="shared" si="219"/>
        <v>0</v>
      </c>
    </row>
    <row r="677" spans="1:44" x14ac:dyDescent="0.35">
      <c r="A677" t="str">
        <f t="shared" si="201"/>
        <v>CUST0676</v>
      </c>
      <c r="B677" s="2" t="s">
        <v>979</v>
      </c>
      <c r="C677" s="4">
        <v>45168</v>
      </c>
      <c r="D677" s="2" t="s">
        <v>566</v>
      </c>
      <c r="E677" t="s">
        <v>5049</v>
      </c>
      <c r="F677" s="2" t="s">
        <v>19</v>
      </c>
      <c r="G677" s="2" t="s">
        <v>5040</v>
      </c>
      <c r="H677" s="2">
        <v>2</v>
      </c>
      <c r="I677" s="19">
        <v>3288.65</v>
      </c>
      <c r="J677" s="2" t="s">
        <v>50</v>
      </c>
      <c r="K677" s="2" t="s">
        <v>31</v>
      </c>
      <c r="L677" s="2">
        <v>3</v>
      </c>
      <c r="M677" s="18">
        <f t="shared" si="202"/>
        <v>6577.3</v>
      </c>
      <c r="T677" t="str">
        <f t="shared" si="203"/>
        <v>Pending</v>
      </c>
      <c r="U677" t="str">
        <f t="shared" si="204"/>
        <v>No</v>
      </c>
      <c r="V677" t="str">
        <f t="shared" si="205"/>
        <v>Yes</v>
      </c>
      <c r="X677">
        <f t="shared" si="206"/>
        <v>595</v>
      </c>
      <c r="Y677">
        <f t="shared" si="207"/>
        <v>444</v>
      </c>
      <c r="Z677" s="18">
        <f t="shared" si="208"/>
        <v>2759712.3299794244</v>
      </c>
      <c r="AA677" s="18">
        <f t="shared" si="209"/>
        <v>330643.50635802455</v>
      </c>
      <c r="AB677" s="17">
        <f t="shared" si="210"/>
        <v>3.8641711229946525</v>
      </c>
      <c r="AC677" s="2" t="s">
        <v>5040</v>
      </c>
      <c r="AD677" s="2" t="s">
        <v>19</v>
      </c>
      <c r="AE677" t="str">
        <f t="shared" si="211"/>
        <v>Electronics</v>
      </c>
      <c r="AF677" t="str">
        <f t="shared" si="212"/>
        <v>Electronics</v>
      </c>
      <c r="AG677" t="str" cm="1">
        <f t="array" ref="AG677">INDEX(AD:AD,ROW())</f>
        <v>Electronics</v>
      </c>
      <c r="AH677">
        <f t="shared" si="220"/>
        <v>13</v>
      </c>
      <c r="AI677" t="str">
        <f t="shared" si="213"/>
        <v>Electronics</v>
      </c>
      <c r="AK677">
        <f t="shared" si="214"/>
        <v>2023</v>
      </c>
      <c r="AL677">
        <f t="shared" si="215"/>
        <v>8</v>
      </c>
      <c r="AM677">
        <f t="shared" si="216"/>
        <v>30</v>
      </c>
      <c r="AN677">
        <f t="shared" si="217"/>
        <v>4</v>
      </c>
      <c r="AO677" t="str">
        <f t="shared" si="218"/>
        <v>Weekday</v>
      </c>
      <c r="AR677" s="20">
        <f t="shared" si="219"/>
        <v>0</v>
      </c>
    </row>
    <row r="678" spans="1:44" x14ac:dyDescent="0.35">
      <c r="A678" t="str">
        <f t="shared" si="201"/>
        <v>CUST0677</v>
      </c>
      <c r="B678" s="2" t="s">
        <v>980</v>
      </c>
      <c r="C678" s="4">
        <v>45420</v>
      </c>
      <c r="D678" s="2" t="s">
        <v>419</v>
      </c>
      <c r="E678" t="s">
        <v>5049</v>
      </c>
      <c r="F678" s="2" t="s">
        <v>13</v>
      </c>
      <c r="G678" s="2" t="s">
        <v>37</v>
      </c>
      <c r="H678" s="2">
        <v>1</v>
      </c>
      <c r="I678" s="19">
        <v>620.54</v>
      </c>
      <c r="J678" s="2" t="s">
        <v>50</v>
      </c>
      <c r="K678" s="2" t="s">
        <v>16</v>
      </c>
      <c r="L678" s="2">
        <v>1</v>
      </c>
      <c r="M678" s="18">
        <f t="shared" si="202"/>
        <v>620.54</v>
      </c>
      <c r="T678" t="str">
        <f t="shared" si="203"/>
        <v>Completed</v>
      </c>
      <c r="U678" t="str">
        <f t="shared" si="204"/>
        <v>No</v>
      </c>
      <c r="V678" t="str">
        <f t="shared" si="205"/>
        <v>No</v>
      </c>
      <c r="X678">
        <f t="shared" si="206"/>
        <v>595</v>
      </c>
      <c r="Y678">
        <f t="shared" si="207"/>
        <v>444</v>
      </c>
      <c r="Z678" s="18">
        <f t="shared" si="208"/>
        <v>1463424.4009529033</v>
      </c>
      <c r="AA678" s="18">
        <f t="shared" si="209"/>
        <v>118285.78776560788</v>
      </c>
      <c r="AB678" s="17">
        <f t="shared" si="210"/>
        <v>3.8140589569160999</v>
      </c>
      <c r="AC678" s="2" t="s">
        <v>37</v>
      </c>
      <c r="AD678" s="2" t="s">
        <v>13</v>
      </c>
      <c r="AE678" t="str">
        <f t="shared" si="211"/>
        <v>Home &amp; Kitchen</v>
      </c>
      <c r="AF678" t="str">
        <f t="shared" si="212"/>
        <v>Home &amp; Kitchen</v>
      </c>
      <c r="AG678" t="str" cm="1">
        <f t="array" ref="AG678">INDEX(AD:AD,ROW())</f>
        <v>Home &amp; Kitchen</v>
      </c>
      <c r="AH678">
        <f t="shared" si="220"/>
        <v>8</v>
      </c>
      <c r="AI678" t="str">
        <f t="shared" si="213"/>
        <v>Home &amp; Kitchen</v>
      </c>
      <c r="AK678">
        <f t="shared" si="214"/>
        <v>2024</v>
      </c>
      <c r="AL678">
        <f t="shared" si="215"/>
        <v>5</v>
      </c>
      <c r="AM678">
        <f t="shared" si="216"/>
        <v>8</v>
      </c>
      <c r="AN678">
        <f t="shared" si="217"/>
        <v>4</v>
      </c>
      <c r="AO678" t="str">
        <f t="shared" si="218"/>
        <v>Weekday</v>
      </c>
      <c r="AR678" s="20">
        <f t="shared" si="219"/>
        <v>0</v>
      </c>
    </row>
    <row r="679" spans="1:44" x14ac:dyDescent="0.35">
      <c r="A679" t="str">
        <f t="shared" si="201"/>
        <v>CUST0678</v>
      </c>
      <c r="B679" s="2" t="s">
        <v>981</v>
      </c>
      <c r="C679" s="4">
        <v>45145</v>
      </c>
      <c r="D679" s="2" t="s">
        <v>131</v>
      </c>
      <c r="E679" t="s">
        <v>5050</v>
      </c>
      <c r="F679" s="2" t="s">
        <v>23</v>
      </c>
      <c r="G679" s="2" t="s">
        <v>75</v>
      </c>
      <c r="H679" s="2">
        <v>1</v>
      </c>
      <c r="I679" s="19">
        <v>742.72</v>
      </c>
      <c r="J679" s="2" t="s">
        <v>20</v>
      </c>
      <c r="K679" s="2" t="s">
        <v>31</v>
      </c>
      <c r="L679" s="2">
        <v>3</v>
      </c>
      <c r="M679" s="18">
        <f t="shared" si="202"/>
        <v>742.72</v>
      </c>
      <c r="T679" t="str">
        <f t="shared" si="203"/>
        <v>Pending</v>
      </c>
      <c r="U679" t="str">
        <f t="shared" si="204"/>
        <v>No</v>
      </c>
      <c r="V679" t="str">
        <f t="shared" si="205"/>
        <v>Yes</v>
      </c>
      <c r="X679">
        <f t="shared" si="206"/>
        <v>589</v>
      </c>
      <c r="Y679">
        <f t="shared" si="207"/>
        <v>426</v>
      </c>
      <c r="Z679" s="18">
        <f t="shared" si="208"/>
        <v>594714.6477588166</v>
      </c>
      <c r="AA679" s="18">
        <f t="shared" si="209"/>
        <v>60882.938065984097</v>
      </c>
      <c r="AB679" s="17">
        <f t="shared" si="210"/>
        <v>3.804733727810651</v>
      </c>
      <c r="AC679" s="2" t="s">
        <v>75</v>
      </c>
      <c r="AD679" s="2" t="s">
        <v>23</v>
      </c>
      <c r="AE679" t="str">
        <f t="shared" si="211"/>
        <v>Books</v>
      </c>
      <c r="AF679" t="str">
        <f t="shared" si="212"/>
        <v>Books</v>
      </c>
      <c r="AG679" t="str" cm="1">
        <f t="array" ref="AG679">INDEX(AD:AD,ROW())</f>
        <v>Books</v>
      </c>
      <c r="AH679">
        <f t="shared" si="220"/>
        <v>23</v>
      </c>
      <c r="AI679" t="str">
        <f t="shared" si="213"/>
        <v>Books</v>
      </c>
      <c r="AK679">
        <f t="shared" si="214"/>
        <v>2023</v>
      </c>
      <c r="AL679">
        <f t="shared" si="215"/>
        <v>8</v>
      </c>
      <c r="AM679">
        <f t="shared" si="216"/>
        <v>7</v>
      </c>
      <c r="AN679">
        <f t="shared" si="217"/>
        <v>2</v>
      </c>
      <c r="AO679" t="str">
        <f t="shared" si="218"/>
        <v>Weekday</v>
      </c>
      <c r="AR679" s="20">
        <f t="shared" si="219"/>
        <v>0</v>
      </c>
    </row>
    <row r="680" spans="1:44" x14ac:dyDescent="0.35">
      <c r="A680" t="str">
        <f t="shared" si="201"/>
        <v>CUST0679</v>
      </c>
      <c r="B680" s="2" t="s">
        <v>982</v>
      </c>
      <c r="C680" s="4">
        <v>45510</v>
      </c>
      <c r="D680" s="2" t="s">
        <v>242</v>
      </c>
      <c r="E680" t="s">
        <v>5050</v>
      </c>
      <c r="F680" s="2" t="s">
        <v>42</v>
      </c>
      <c r="G680" s="2" t="s">
        <v>5044</v>
      </c>
      <c r="H680" s="2">
        <v>1</v>
      </c>
      <c r="I680" s="19">
        <v>216.49</v>
      </c>
      <c r="J680" s="2" t="s">
        <v>5047</v>
      </c>
      <c r="K680" s="2" t="s">
        <v>16</v>
      </c>
      <c r="L680" s="2">
        <v>3</v>
      </c>
      <c r="M680" s="18">
        <f t="shared" si="202"/>
        <v>216.49</v>
      </c>
      <c r="T680" t="str">
        <f t="shared" si="203"/>
        <v>Completed</v>
      </c>
      <c r="U680" t="str">
        <f t="shared" si="204"/>
        <v>No</v>
      </c>
      <c r="V680" t="str">
        <f t="shared" si="205"/>
        <v>No</v>
      </c>
      <c r="X680">
        <f t="shared" si="206"/>
        <v>589</v>
      </c>
      <c r="Y680">
        <f t="shared" si="207"/>
        <v>426</v>
      </c>
      <c r="Z680" s="18">
        <f t="shared" si="208"/>
        <v>1098537.4901531704</v>
      </c>
      <c r="AA680" s="18">
        <f t="shared" si="209"/>
        <v>96724.388030634553</v>
      </c>
      <c r="AB680" s="17">
        <f t="shared" si="210"/>
        <v>3.9001122334455669</v>
      </c>
      <c r="AC680" s="2" t="s">
        <v>5044</v>
      </c>
      <c r="AD680" s="2" t="s">
        <v>42</v>
      </c>
      <c r="AE680" t="str">
        <f t="shared" si="211"/>
        <v>Beauty</v>
      </c>
      <c r="AF680" t="str">
        <f t="shared" si="212"/>
        <v>Beauty</v>
      </c>
      <c r="AG680" t="str" cm="1">
        <f t="array" ref="AG680">INDEX(AD:AD,ROW())</f>
        <v>Beauty</v>
      </c>
      <c r="AH680">
        <f t="shared" si="220"/>
        <v>64</v>
      </c>
      <c r="AI680" t="str">
        <f t="shared" si="213"/>
        <v>Beauty</v>
      </c>
      <c r="AK680">
        <f t="shared" si="214"/>
        <v>2024</v>
      </c>
      <c r="AL680">
        <f t="shared" si="215"/>
        <v>8</v>
      </c>
      <c r="AM680">
        <f t="shared" si="216"/>
        <v>6</v>
      </c>
      <c r="AN680">
        <f t="shared" si="217"/>
        <v>3</v>
      </c>
      <c r="AO680" t="str">
        <f t="shared" si="218"/>
        <v>Weekday</v>
      </c>
      <c r="AR680" s="20">
        <f t="shared" si="219"/>
        <v>0</v>
      </c>
    </row>
    <row r="681" spans="1:44" x14ac:dyDescent="0.35">
      <c r="A681" t="str">
        <f t="shared" si="201"/>
        <v>CUST0680</v>
      </c>
      <c r="B681" s="2" t="s">
        <v>983</v>
      </c>
      <c r="C681" s="4">
        <v>45224</v>
      </c>
      <c r="D681" s="2" t="s">
        <v>747</v>
      </c>
      <c r="E681" t="s">
        <v>5052</v>
      </c>
      <c r="F681" s="2" t="s">
        <v>13</v>
      </c>
      <c r="G681" s="2" t="s">
        <v>14</v>
      </c>
      <c r="H681" s="2">
        <v>1</v>
      </c>
      <c r="I681" s="19">
        <v>1833.94</v>
      </c>
      <c r="J681" s="2" t="s">
        <v>5047</v>
      </c>
      <c r="K681" s="2" t="s">
        <v>16</v>
      </c>
      <c r="L681" s="2">
        <v>5</v>
      </c>
      <c r="M681" s="18">
        <f t="shared" si="202"/>
        <v>1833.94</v>
      </c>
      <c r="T681" t="str">
        <f t="shared" si="203"/>
        <v>Completed</v>
      </c>
      <c r="U681" t="str">
        <f t="shared" si="204"/>
        <v>Yes</v>
      </c>
      <c r="V681" t="str">
        <f t="shared" si="205"/>
        <v>No</v>
      </c>
      <c r="X681">
        <f t="shared" si="206"/>
        <v>573</v>
      </c>
      <c r="Y681">
        <f t="shared" si="207"/>
        <v>450</v>
      </c>
      <c r="Z681" s="18">
        <f t="shared" si="208"/>
        <v>1463424.4009529033</v>
      </c>
      <c r="AA681" s="18">
        <f t="shared" si="209"/>
        <v>118285.78776560788</v>
      </c>
      <c r="AB681" s="17">
        <f t="shared" si="210"/>
        <v>3.8140589569160999</v>
      </c>
      <c r="AC681" s="2" t="s">
        <v>14</v>
      </c>
      <c r="AD681" s="2" t="s">
        <v>13</v>
      </c>
      <c r="AE681" t="str">
        <f t="shared" si="211"/>
        <v>Home &amp; Kitchen</v>
      </c>
      <c r="AF681" t="str">
        <f t="shared" si="212"/>
        <v>Home &amp; Kitchen</v>
      </c>
      <c r="AG681" t="str" cm="1">
        <f t="array" ref="AG681">INDEX(AD:AD,ROW())</f>
        <v>Home &amp; Kitchen</v>
      </c>
      <c r="AH681">
        <f t="shared" si="220"/>
        <v>2</v>
      </c>
      <c r="AI681" t="str">
        <f t="shared" si="213"/>
        <v>Home &amp; Kitchen</v>
      </c>
      <c r="AK681">
        <f t="shared" si="214"/>
        <v>2023</v>
      </c>
      <c r="AL681">
        <f t="shared" si="215"/>
        <v>10</v>
      </c>
      <c r="AM681">
        <f t="shared" si="216"/>
        <v>25</v>
      </c>
      <c r="AN681">
        <f t="shared" si="217"/>
        <v>4</v>
      </c>
      <c r="AO681" t="str">
        <f t="shared" si="218"/>
        <v>Weekday</v>
      </c>
      <c r="AR681" s="20">
        <f t="shared" si="219"/>
        <v>0</v>
      </c>
    </row>
    <row r="682" spans="1:44" x14ac:dyDescent="0.35">
      <c r="A682" t="str">
        <f t="shared" si="201"/>
        <v>CUST0681</v>
      </c>
      <c r="B682" s="2" t="s">
        <v>984</v>
      </c>
      <c r="C682" s="4">
        <v>45814</v>
      </c>
      <c r="D682" s="2" t="s">
        <v>635</v>
      </c>
      <c r="E682" t="s">
        <v>5051</v>
      </c>
      <c r="F682" s="2" t="s">
        <v>42</v>
      </c>
      <c r="G682" s="2" t="s">
        <v>5044</v>
      </c>
      <c r="H682" s="2">
        <v>1</v>
      </c>
      <c r="I682" s="19">
        <v>427.29</v>
      </c>
      <c r="J682" s="2" t="s">
        <v>20</v>
      </c>
      <c r="K682" s="2" t="s">
        <v>16</v>
      </c>
      <c r="L682" s="2">
        <v>5</v>
      </c>
      <c r="M682" s="18">
        <f t="shared" si="202"/>
        <v>427.29</v>
      </c>
      <c r="T682" t="str">
        <f t="shared" si="203"/>
        <v>Completed</v>
      </c>
      <c r="U682" t="str">
        <f t="shared" si="204"/>
        <v>No</v>
      </c>
      <c r="V682" t="str">
        <f t="shared" si="205"/>
        <v>No</v>
      </c>
      <c r="X682">
        <f t="shared" si="206"/>
        <v>619</v>
      </c>
      <c r="Y682">
        <f t="shared" si="207"/>
        <v>468</v>
      </c>
      <c r="Z682" s="18">
        <f t="shared" si="208"/>
        <v>1098537.4901531704</v>
      </c>
      <c r="AA682" s="18">
        <f t="shared" si="209"/>
        <v>96724.388030634553</v>
      </c>
      <c r="AB682" s="17">
        <f t="shared" si="210"/>
        <v>3.9001122334455669</v>
      </c>
      <c r="AC682" s="2" t="s">
        <v>5044</v>
      </c>
      <c r="AD682" s="2" t="s">
        <v>42</v>
      </c>
      <c r="AE682" t="str">
        <f t="shared" si="211"/>
        <v>Beauty</v>
      </c>
      <c r="AF682" t="str">
        <f t="shared" si="212"/>
        <v>Beauty</v>
      </c>
      <c r="AG682" t="str" cm="1">
        <f t="array" ref="AG682">INDEX(AD:AD,ROW())</f>
        <v>Beauty</v>
      </c>
      <c r="AH682">
        <f t="shared" si="220"/>
        <v>64</v>
      </c>
      <c r="AI682" t="str">
        <f t="shared" si="213"/>
        <v>Beauty</v>
      </c>
      <c r="AK682">
        <f t="shared" si="214"/>
        <v>2025</v>
      </c>
      <c r="AL682">
        <f t="shared" si="215"/>
        <v>6</v>
      </c>
      <c r="AM682">
        <f t="shared" si="216"/>
        <v>6</v>
      </c>
      <c r="AN682">
        <f t="shared" si="217"/>
        <v>6</v>
      </c>
      <c r="AO682" t="str">
        <f t="shared" si="218"/>
        <v>Weekday</v>
      </c>
      <c r="AR682" s="20">
        <f t="shared" si="219"/>
        <v>0</v>
      </c>
    </row>
    <row r="683" spans="1:44" x14ac:dyDescent="0.35">
      <c r="A683" t="str">
        <f t="shared" si="201"/>
        <v>CUST0682</v>
      </c>
      <c r="B683" s="2" t="s">
        <v>985</v>
      </c>
      <c r="C683" s="4">
        <v>45407</v>
      </c>
      <c r="D683" s="2" t="s">
        <v>232</v>
      </c>
      <c r="E683" t="s">
        <v>5049</v>
      </c>
      <c r="F683" s="2" t="s">
        <v>23</v>
      </c>
      <c r="G683" s="2" t="s">
        <v>65</v>
      </c>
      <c r="H683" s="2">
        <v>1</v>
      </c>
      <c r="I683" s="19">
        <v>739.31</v>
      </c>
      <c r="J683" s="2" t="s">
        <v>5046</v>
      </c>
      <c r="K683" s="2" t="s">
        <v>16</v>
      </c>
      <c r="L683" s="2">
        <v>1</v>
      </c>
      <c r="M683" s="18">
        <f t="shared" si="202"/>
        <v>739.31</v>
      </c>
      <c r="T683" t="str">
        <f t="shared" si="203"/>
        <v>Completed</v>
      </c>
      <c r="U683" t="str">
        <f t="shared" si="204"/>
        <v>No</v>
      </c>
      <c r="V683" t="str">
        <f t="shared" si="205"/>
        <v>No</v>
      </c>
      <c r="X683">
        <f t="shared" si="206"/>
        <v>595</v>
      </c>
      <c r="Y683">
        <f t="shared" si="207"/>
        <v>444</v>
      </c>
      <c r="Z683" s="18">
        <f t="shared" si="208"/>
        <v>594714.6477588166</v>
      </c>
      <c r="AA683" s="18">
        <f t="shared" si="209"/>
        <v>60882.938065984097</v>
      </c>
      <c r="AB683" s="17">
        <f t="shared" si="210"/>
        <v>3.804733727810651</v>
      </c>
      <c r="AC683" s="2" t="s">
        <v>65</v>
      </c>
      <c r="AD683" s="2" t="s">
        <v>23</v>
      </c>
      <c r="AE683" t="str">
        <f t="shared" si="211"/>
        <v>Books</v>
      </c>
      <c r="AF683" t="str">
        <f t="shared" si="212"/>
        <v>Books</v>
      </c>
      <c r="AG683" t="str" cm="1">
        <f t="array" ref="AG683">INDEX(AD:AD,ROW())</f>
        <v>Books</v>
      </c>
      <c r="AH683">
        <f t="shared" si="220"/>
        <v>19</v>
      </c>
      <c r="AI683" t="str">
        <f t="shared" si="213"/>
        <v>Books</v>
      </c>
      <c r="AK683">
        <f t="shared" si="214"/>
        <v>2024</v>
      </c>
      <c r="AL683">
        <f t="shared" si="215"/>
        <v>4</v>
      </c>
      <c r="AM683">
        <f t="shared" si="216"/>
        <v>25</v>
      </c>
      <c r="AN683">
        <f t="shared" si="217"/>
        <v>5</v>
      </c>
      <c r="AO683" t="str">
        <f t="shared" si="218"/>
        <v>Weekday</v>
      </c>
      <c r="AR683" s="20">
        <f t="shared" si="219"/>
        <v>0</v>
      </c>
    </row>
    <row r="684" spans="1:44" x14ac:dyDescent="0.35">
      <c r="A684" t="str">
        <f t="shared" si="201"/>
        <v>CUST0683</v>
      </c>
      <c r="B684" s="2" t="s">
        <v>986</v>
      </c>
      <c r="C684" s="4">
        <v>45712</v>
      </c>
      <c r="D684" s="2" t="s">
        <v>150</v>
      </c>
      <c r="E684" t="s">
        <v>5049</v>
      </c>
      <c r="F684" s="2" t="s">
        <v>29</v>
      </c>
      <c r="G684" s="2" t="s">
        <v>5043</v>
      </c>
      <c r="H684" s="2">
        <v>2</v>
      </c>
      <c r="I684" s="19">
        <v>2464.08</v>
      </c>
      <c r="J684" s="2" t="s">
        <v>50</v>
      </c>
      <c r="K684" s="2" t="s">
        <v>16</v>
      </c>
      <c r="L684" s="2">
        <v>3</v>
      </c>
      <c r="M684" s="18">
        <f t="shared" si="202"/>
        <v>4928.16</v>
      </c>
      <c r="T684" t="str">
        <f t="shared" si="203"/>
        <v>Completed</v>
      </c>
      <c r="U684" t="str">
        <f t="shared" si="204"/>
        <v>Yes</v>
      </c>
      <c r="V684" t="str">
        <f t="shared" si="205"/>
        <v>No</v>
      </c>
      <c r="X684">
        <f t="shared" si="206"/>
        <v>595</v>
      </c>
      <c r="Y684">
        <f t="shared" si="207"/>
        <v>444</v>
      </c>
      <c r="Z684" s="18">
        <f t="shared" si="208"/>
        <v>1892867.2841657216</v>
      </c>
      <c r="AA684" s="18">
        <f t="shared" si="209"/>
        <v>199432.98236095349</v>
      </c>
      <c r="AB684" s="17">
        <f t="shared" si="210"/>
        <v>3.8949824970828471</v>
      </c>
      <c r="AC684" s="2" t="s">
        <v>5043</v>
      </c>
      <c r="AD684" s="2" t="s">
        <v>29</v>
      </c>
      <c r="AE684" t="str">
        <f t="shared" si="211"/>
        <v>Fashion</v>
      </c>
      <c r="AF684" t="str">
        <f t="shared" si="212"/>
        <v>Fashion</v>
      </c>
      <c r="AG684" t="str" cm="1">
        <f t="array" ref="AG684">INDEX(AD:AD,ROW())</f>
        <v>Fashion</v>
      </c>
      <c r="AH684">
        <f t="shared" si="220"/>
        <v>55</v>
      </c>
      <c r="AI684" t="str">
        <f t="shared" si="213"/>
        <v>Fashion</v>
      </c>
      <c r="AK684">
        <f t="shared" si="214"/>
        <v>2025</v>
      </c>
      <c r="AL684">
        <f t="shared" si="215"/>
        <v>2</v>
      </c>
      <c r="AM684">
        <f t="shared" si="216"/>
        <v>24</v>
      </c>
      <c r="AN684">
        <f t="shared" si="217"/>
        <v>2</v>
      </c>
      <c r="AO684" t="str">
        <f t="shared" si="218"/>
        <v>Weekday</v>
      </c>
      <c r="AR684" s="20">
        <f t="shared" si="219"/>
        <v>0</v>
      </c>
    </row>
    <row r="685" spans="1:44" x14ac:dyDescent="0.35">
      <c r="A685" t="str">
        <f t="shared" si="201"/>
        <v>CUST0684</v>
      </c>
      <c r="B685" s="2" t="s">
        <v>987</v>
      </c>
      <c r="C685" s="4">
        <v>45030</v>
      </c>
      <c r="D685" s="2" t="s">
        <v>449</v>
      </c>
      <c r="E685" t="s">
        <v>5050</v>
      </c>
      <c r="F685" s="2" t="s">
        <v>19</v>
      </c>
      <c r="G685" s="2" t="s">
        <v>49</v>
      </c>
      <c r="H685" s="2">
        <v>1</v>
      </c>
      <c r="I685" s="19">
        <v>2122.63</v>
      </c>
      <c r="J685" s="2" t="s">
        <v>5046</v>
      </c>
      <c r="K685" s="2" t="s">
        <v>16</v>
      </c>
      <c r="L685" s="2">
        <v>4</v>
      </c>
      <c r="M685" s="18">
        <f t="shared" si="202"/>
        <v>2122.63</v>
      </c>
      <c r="T685" t="str">
        <f t="shared" si="203"/>
        <v>Completed</v>
      </c>
      <c r="U685" t="str">
        <f t="shared" si="204"/>
        <v>Yes</v>
      </c>
      <c r="V685" t="str">
        <f t="shared" si="205"/>
        <v>No</v>
      </c>
      <c r="X685">
        <f t="shared" si="206"/>
        <v>589</v>
      </c>
      <c r="Y685">
        <f t="shared" si="207"/>
        <v>426</v>
      </c>
      <c r="Z685" s="18">
        <f t="shared" si="208"/>
        <v>2759712.3299794244</v>
      </c>
      <c r="AA685" s="18">
        <f t="shared" si="209"/>
        <v>330643.50635802455</v>
      </c>
      <c r="AB685" s="17">
        <f t="shared" si="210"/>
        <v>3.8641711229946525</v>
      </c>
      <c r="AC685" s="2" t="s">
        <v>49</v>
      </c>
      <c r="AD685" s="2" t="s">
        <v>19</v>
      </c>
      <c r="AE685" t="str">
        <f t="shared" si="211"/>
        <v>Electronics</v>
      </c>
      <c r="AF685" t="str">
        <f t="shared" si="212"/>
        <v>Electronics</v>
      </c>
      <c r="AG685" t="str" cm="1">
        <f t="array" ref="AG685">INDEX(AD:AD,ROW())</f>
        <v>Electronics</v>
      </c>
      <c r="AH685">
        <f t="shared" si="220"/>
        <v>12</v>
      </c>
      <c r="AI685" t="str">
        <f t="shared" si="213"/>
        <v>Electronics</v>
      </c>
      <c r="AK685">
        <f t="shared" si="214"/>
        <v>2023</v>
      </c>
      <c r="AL685">
        <f t="shared" si="215"/>
        <v>4</v>
      </c>
      <c r="AM685">
        <f t="shared" si="216"/>
        <v>14</v>
      </c>
      <c r="AN685">
        <f t="shared" si="217"/>
        <v>6</v>
      </c>
      <c r="AO685" t="str">
        <f t="shared" si="218"/>
        <v>Weekday</v>
      </c>
      <c r="AR685" s="20">
        <f t="shared" si="219"/>
        <v>0</v>
      </c>
    </row>
    <row r="686" spans="1:44" x14ac:dyDescent="0.35">
      <c r="A686" t="str">
        <f t="shared" si="201"/>
        <v>CUST0685</v>
      </c>
      <c r="B686" s="2" t="s">
        <v>988</v>
      </c>
      <c r="C686" s="4">
        <v>45479</v>
      </c>
      <c r="D686" s="2" t="s">
        <v>577</v>
      </c>
      <c r="E686" t="s">
        <v>5052</v>
      </c>
      <c r="F686" s="2" t="s">
        <v>13</v>
      </c>
      <c r="G686" s="2" t="s">
        <v>37</v>
      </c>
      <c r="H686" s="2">
        <v>1</v>
      </c>
      <c r="I686" s="19">
        <v>1655.71</v>
      </c>
      <c r="J686" s="2" t="s">
        <v>50</v>
      </c>
      <c r="K686" s="2" t="s">
        <v>16</v>
      </c>
      <c r="L686" s="2">
        <v>4</v>
      </c>
      <c r="M686" s="18">
        <f t="shared" si="202"/>
        <v>1655.71</v>
      </c>
      <c r="T686" t="str">
        <f t="shared" si="203"/>
        <v>Completed</v>
      </c>
      <c r="U686" t="str">
        <f t="shared" si="204"/>
        <v>Yes</v>
      </c>
      <c r="V686" t="str">
        <f t="shared" si="205"/>
        <v>No</v>
      </c>
      <c r="X686">
        <f t="shared" si="206"/>
        <v>573</v>
      </c>
      <c r="Y686">
        <f t="shared" si="207"/>
        <v>450</v>
      </c>
      <c r="Z686" s="18">
        <f t="shared" si="208"/>
        <v>1463424.4009529033</v>
      </c>
      <c r="AA686" s="18">
        <f t="shared" si="209"/>
        <v>118285.78776560788</v>
      </c>
      <c r="AB686" s="17">
        <f t="shared" si="210"/>
        <v>3.8140589569160999</v>
      </c>
      <c r="AC686" s="2" t="s">
        <v>37</v>
      </c>
      <c r="AD686" s="2" t="s">
        <v>13</v>
      </c>
      <c r="AE686" t="str">
        <f t="shared" si="211"/>
        <v>Home &amp; Kitchen</v>
      </c>
      <c r="AF686" t="str">
        <f t="shared" si="212"/>
        <v>Home &amp; Kitchen</v>
      </c>
      <c r="AG686" t="str" cm="1">
        <f t="array" ref="AG686">INDEX(AD:AD,ROW())</f>
        <v>Home &amp; Kitchen</v>
      </c>
      <c r="AH686">
        <f t="shared" si="220"/>
        <v>8</v>
      </c>
      <c r="AI686" t="str">
        <f t="shared" si="213"/>
        <v>Home &amp; Kitchen</v>
      </c>
      <c r="AK686">
        <f t="shared" si="214"/>
        <v>2024</v>
      </c>
      <c r="AL686">
        <f t="shared" si="215"/>
        <v>7</v>
      </c>
      <c r="AM686">
        <f t="shared" si="216"/>
        <v>6</v>
      </c>
      <c r="AN686">
        <f t="shared" si="217"/>
        <v>7</v>
      </c>
      <c r="AO686" t="str">
        <f t="shared" si="218"/>
        <v>Weekend</v>
      </c>
      <c r="AR686" s="20">
        <f t="shared" si="219"/>
        <v>0</v>
      </c>
    </row>
    <row r="687" spans="1:44" x14ac:dyDescent="0.35">
      <c r="A687" t="str">
        <f t="shared" si="201"/>
        <v>CUST0686</v>
      </c>
      <c r="B687" s="2" t="s">
        <v>989</v>
      </c>
      <c r="C687" s="4">
        <v>45038</v>
      </c>
      <c r="D687" s="2" t="s">
        <v>283</v>
      </c>
      <c r="E687" t="s">
        <v>5053</v>
      </c>
      <c r="F687" s="2" t="s">
        <v>13</v>
      </c>
      <c r="G687" s="2" t="s">
        <v>34</v>
      </c>
      <c r="H687" s="2">
        <v>2</v>
      </c>
      <c r="I687" s="19">
        <v>967.65</v>
      </c>
      <c r="J687" s="2" t="s">
        <v>20</v>
      </c>
      <c r="K687" s="2" t="s">
        <v>16</v>
      </c>
      <c r="L687" s="2">
        <v>5</v>
      </c>
      <c r="M687" s="18">
        <f t="shared" si="202"/>
        <v>1935.3</v>
      </c>
      <c r="T687" t="str">
        <f t="shared" si="203"/>
        <v>Completed</v>
      </c>
      <c r="U687" t="str">
        <f t="shared" si="204"/>
        <v>Yes</v>
      </c>
      <c r="V687" t="str">
        <f t="shared" si="205"/>
        <v>No</v>
      </c>
      <c r="X687">
        <f t="shared" si="206"/>
        <v>559</v>
      </c>
      <c r="Y687">
        <f t="shared" si="207"/>
        <v>408</v>
      </c>
      <c r="Z687" s="18">
        <f t="shared" si="208"/>
        <v>1463424.4009529033</v>
      </c>
      <c r="AA687" s="18">
        <f t="shared" si="209"/>
        <v>118285.78776560788</v>
      </c>
      <c r="AB687" s="17">
        <f t="shared" si="210"/>
        <v>3.8140589569160999</v>
      </c>
      <c r="AC687" s="2" t="s">
        <v>34</v>
      </c>
      <c r="AD687" s="2" t="s">
        <v>13</v>
      </c>
      <c r="AE687" t="str">
        <f t="shared" si="211"/>
        <v>Home &amp; Kitchen</v>
      </c>
      <c r="AF687" t="str">
        <f t="shared" si="212"/>
        <v>Home &amp; Kitchen</v>
      </c>
      <c r="AG687" t="str" cm="1">
        <f t="array" ref="AG687">INDEX(AD:AD,ROW())</f>
        <v>Home &amp; Kitchen</v>
      </c>
      <c r="AH687">
        <f t="shared" si="220"/>
        <v>7</v>
      </c>
      <c r="AI687" t="str">
        <f t="shared" si="213"/>
        <v>Home &amp; Kitchen</v>
      </c>
      <c r="AK687">
        <f t="shared" si="214"/>
        <v>2023</v>
      </c>
      <c r="AL687">
        <f t="shared" si="215"/>
        <v>4</v>
      </c>
      <c r="AM687">
        <f t="shared" si="216"/>
        <v>22</v>
      </c>
      <c r="AN687">
        <f t="shared" si="217"/>
        <v>7</v>
      </c>
      <c r="AO687" t="str">
        <f t="shared" si="218"/>
        <v>Weekend</v>
      </c>
      <c r="AR687" s="20">
        <f t="shared" si="219"/>
        <v>0</v>
      </c>
    </row>
    <row r="688" spans="1:44" x14ac:dyDescent="0.35">
      <c r="A688" t="str">
        <f t="shared" si="201"/>
        <v>CUST0687</v>
      </c>
      <c r="B688" s="2" t="s">
        <v>990</v>
      </c>
      <c r="C688" s="4">
        <v>45769</v>
      </c>
      <c r="D688" s="2" t="s">
        <v>186</v>
      </c>
      <c r="E688" t="s">
        <v>5049</v>
      </c>
      <c r="F688" s="2" t="s">
        <v>42</v>
      </c>
      <c r="G688" s="2" t="s">
        <v>43</v>
      </c>
      <c r="H688" s="2">
        <v>2</v>
      </c>
      <c r="I688" s="19">
        <v>953.2</v>
      </c>
      <c r="J688" s="2" t="s">
        <v>15</v>
      </c>
      <c r="K688" s="2" t="s">
        <v>16</v>
      </c>
      <c r="L688" s="2">
        <v>5</v>
      </c>
      <c r="M688" s="18">
        <f t="shared" si="202"/>
        <v>1906.4</v>
      </c>
      <c r="T688" t="str">
        <f t="shared" si="203"/>
        <v>Completed</v>
      </c>
      <c r="U688" t="str">
        <f t="shared" si="204"/>
        <v>Yes</v>
      </c>
      <c r="V688" t="str">
        <f t="shared" si="205"/>
        <v>No</v>
      </c>
      <c r="X688">
        <f t="shared" si="206"/>
        <v>595</v>
      </c>
      <c r="Y688">
        <f t="shared" si="207"/>
        <v>444</v>
      </c>
      <c r="Z688" s="18">
        <f t="shared" si="208"/>
        <v>1098537.4901531704</v>
      </c>
      <c r="AA688" s="18">
        <f t="shared" si="209"/>
        <v>96724.388030634553</v>
      </c>
      <c r="AB688" s="17">
        <f t="shared" si="210"/>
        <v>3.9001122334455669</v>
      </c>
      <c r="AC688" s="2" t="s">
        <v>43</v>
      </c>
      <c r="AD688" s="2" t="s">
        <v>42</v>
      </c>
      <c r="AE688" t="str">
        <f t="shared" si="211"/>
        <v>Beauty</v>
      </c>
      <c r="AF688" t="str">
        <f t="shared" si="212"/>
        <v>Beauty</v>
      </c>
      <c r="AG688" t="str" cm="1">
        <f t="array" ref="AG688">INDEX(AD:AD,ROW())</f>
        <v>Beauty</v>
      </c>
      <c r="AH688">
        <f t="shared" si="220"/>
        <v>10</v>
      </c>
      <c r="AI688" t="str">
        <f t="shared" si="213"/>
        <v>Beauty</v>
      </c>
      <c r="AK688">
        <f t="shared" si="214"/>
        <v>2025</v>
      </c>
      <c r="AL688">
        <f t="shared" si="215"/>
        <v>4</v>
      </c>
      <c r="AM688">
        <f t="shared" si="216"/>
        <v>22</v>
      </c>
      <c r="AN688">
        <f t="shared" si="217"/>
        <v>3</v>
      </c>
      <c r="AO688" t="str">
        <f t="shared" si="218"/>
        <v>Weekday</v>
      </c>
      <c r="AR688" s="20">
        <f t="shared" si="219"/>
        <v>0</v>
      </c>
    </row>
    <row r="689" spans="1:44" x14ac:dyDescent="0.35">
      <c r="A689" t="str">
        <f t="shared" si="201"/>
        <v>CUST0688</v>
      </c>
      <c r="B689" s="2" t="s">
        <v>991</v>
      </c>
      <c r="C689" s="4">
        <v>45649</v>
      </c>
      <c r="D689" s="2" t="s">
        <v>361</v>
      </c>
      <c r="E689" t="s">
        <v>5051</v>
      </c>
      <c r="F689" s="2" t="s">
        <v>42</v>
      </c>
      <c r="G689" s="2" t="s">
        <v>188</v>
      </c>
      <c r="H689" s="2">
        <v>3</v>
      </c>
      <c r="I689" s="19">
        <v>1346.64</v>
      </c>
      <c r="J689" s="2" t="s">
        <v>5047</v>
      </c>
      <c r="K689" s="2" t="s">
        <v>16</v>
      </c>
      <c r="L689" s="2">
        <v>4</v>
      </c>
      <c r="M689" s="18">
        <f t="shared" si="202"/>
        <v>4039.92</v>
      </c>
      <c r="T689" t="str">
        <f t="shared" si="203"/>
        <v>Completed</v>
      </c>
      <c r="U689" t="str">
        <f t="shared" si="204"/>
        <v>Yes</v>
      </c>
      <c r="V689" t="str">
        <f t="shared" si="205"/>
        <v>No</v>
      </c>
      <c r="X689">
        <f t="shared" si="206"/>
        <v>619</v>
      </c>
      <c r="Y689">
        <f t="shared" si="207"/>
        <v>468</v>
      </c>
      <c r="Z689" s="18">
        <f t="shared" si="208"/>
        <v>1098537.4901531704</v>
      </c>
      <c r="AA689" s="18">
        <f t="shared" si="209"/>
        <v>96724.388030634553</v>
      </c>
      <c r="AB689" s="17">
        <f t="shared" si="210"/>
        <v>3.9001122334455669</v>
      </c>
      <c r="AC689" s="2" t="s">
        <v>188</v>
      </c>
      <c r="AD689" s="2" t="s">
        <v>42</v>
      </c>
      <c r="AE689" t="str">
        <f t="shared" si="211"/>
        <v>Beauty</v>
      </c>
      <c r="AF689" t="str">
        <f t="shared" si="212"/>
        <v>Beauty</v>
      </c>
      <c r="AG689" t="str" cm="1">
        <f t="array" ref="AG689">INDEX(AD:AD,ROW())</f>
        <v>Beauty</v>
      </c>
      <c r="AH689">
        <f t="shared" si="220"/>
        <v>80</v>
      </c>
      <c r="AI689" t="str">
        <f t="shared" si="213"/>
        <v>Beauty</v>
      </c>
      <c r="AK689">
        <f t="shared" si="214"/>
        <v>2024</v>
      </c>
      <c r="AL689">
        <f t="shared" si="215"/>
        <v>12</v>
      </c>
      <c r="AM689">
        <f t="shared" si="216"/>
        <v>23</v>
      </c>
      <c r="AN689">
        <f t="shared" si="217"/>
        <v>2</v>
      </c>
      <c r="AO689" t="str">
        <f t="shared" si="218"/>
        <v>Weekday</v>
      </c>
      <c r="AR689" s="20">
        <f t="shared" si="219"/>
        <v>0</v>
      </c>
    </row>
    <row r="690" spans="1:44" x14ac:dyDescent="0.35">
      <c r="A690" t="str">
        <f t="shared" si="201"/>
        <v>CUST0689</v>
      </c>
      <c r="B690" s="2" t="s">
        <v>992</v>
      </c>
      <c r="C690" s="4">
        <v>45243</v>
      </c>
      <c r="D690" s="2" t="s">
        <v>361</v>
      </c>
      <c r="E690" t="s">
        <v>5048</v>
      </c>
      <c r="F690" s="2" t="s">
        <v>29</v>
      </c>
      <c r="G690" s="2" t="s">
        <v>121</v>
      </c>
      <c r="H690" s="2">
        <v>3</v>
      </c>
      <c r="I690" s="19">
        <v>1505.93</v>
      </c>
      <c r="J690" s="2" t="s">
        <v>50</v>
      </c>
      <c r="K690" s="2" t="s">
        <v>16</v>
      </c>
      <c r="L690" s="2">
        <v>3</v>
      </c>
      <c r="M690" s="18">
        <f t="shared" si="202"/>
        <v>4517.79</v>
      </c>
      <c r="T690" t="str">
        <f t="shared" si="203"/>
        <v>Completed</v>
      </c>
      <c r="U690" t="str">
        <f t="shared" si="204"/>
        <v>Yes</v>
      </c>
      <c r="V690" t="str">
        <f t="shared" si="205"/>
        <v>No</v>
      </c>
      <c r="X690">
        <f t="shared" si="206"/>
        <v>590</v>
      </c>
      <c r="Y690">
        <f t="shared" si="207"/>
        <v>451</v>
      </c>
      <c r="Z690" s="18">
        <f t="shared" si="208"/>
        <v>1892867.2841657216</v>
      </c>
      <c r="AA690" s="18">
        <f t="shared" si="209"/>
        <v>199432.98236095349</v>
      </c>
      <c r="AB690" s="17">
        <f t="shared" si="210"/>
        <v>3.8949824970828471</v>
      </c>
      <c r="AC690" s="2" t="s">
        <v>121</v>
      </c>
      <c r="AD690" s="2" t="s">
        <v>29</v>
      </c>
      <c r="AE690" t="str">
        <f t="shared" si="211"/>
        <v>Fashion</v>
      </c>
      <c r="AF690" t="str">
        <f t="shared" si="212"/>
        <v>Fashion</v>
      </c>
      <c r="AG690" t="str" cm="1">
        <f t="array" ref="AG690">INDEX(AD:AD,ROW())</f>
        <v>Fashion</v>
      </c>
      <c r="AH690">
        <f t="shared" si="220"/>
        <v>45</v>
      </c>
      <c r="AI690" t="str">
        <f t="shared" si="213"/>
        <v>Fashion</v>
      </c>
      <c r="AK690">
        <f t="shared" si="214"/>
        <v>2023</v>
      </c>
      <c r="AL690">
        <f t="shared" si="215"/>
        <v>11</v>
      </c>
      <c r="AM690">
        <f t="shared" si="216"/>
        <v>13</v>
      </c>
      <c r="AN690">
        <f t="shared" si="217"/>
        <v>2</v>
      </c>
      <c r="AO690" t="str">
        <f t="shared" si="218"/>
        <v>Weekday</v>
      </c>
      <c r="AR690" s="20">
        <f t="shared" si="219"/>
        <v>0</v>
      </c>
    </row>
    <row r="691" spans="1:44" x14ac:dyDescent="0.35">
      <c r="A691" t="str">
        <f t="shared" si="201"/>
        <v>CUST0690</v>
      </c>
      <c r="B691" s="2" t="s">
        <v>993</v>
      </c>
      <c r="C691" s="4">
        <v>45516</v>
      </c>
      <c r="D691" s="2" t="s">
        <v>135</v>
      </c>
      <c r="E691" t="s">
        <v>5053</v>
      </c>
      <c r="F691" s="2" t="s">
        <v>13</v>
      </c>
      <c r="G691" s="2" t="s">
        <v>34</v>
      </c>
      <c r="H691" s="2">
        <v>1</v>
      </c>
      <c r="I691" s="19">
        <v>563.13</v>
      </c>
      <c r="J691" s="2" t="s">
        <v>5047</v>
      </c>
      <c r="K691" s="2" t="s">
        <v>16</v>
      </c>
      <c r="L691" s="31"/>
      <c r="M691" s="18">
        <f t="shared" si="202"/>
        <v>563.13</v>
      </c>
      <c r="T691" t="str">
        <f t="shared" si="203"/>
        <v>Completed</v>
      </c>
      <c r="U691" t="str">
        <f t="shared" si="204"/>
        <v>No</v>
      </c>
      <c r="V691" t="str">
        <f t="shared" si="205"/>
        <v>No</v>
      </c>
      <c r="X691">
        <f t="shared" si="206"/>
        <v>559</v>
      </c>
      <c r="Y691">
        <f t="shared" si="207"/>
        <v>408</v>
      </c>
      <c r="Z691" s="18">
        <f t="shared" si="208"/>
        <v>1463424.4009529033</v>
      </c>
      <c r="AA691" s="18">
        <f t="shared" si="209"/>
        <v>118285.78776560788</v>
      </c>
      <c r="AB691" s="17">
        <f t="shared" si="210"/>
        <v>3.8140589569160999</v>
      </c>
      <c r="AC691" s="2" t="s">
        <v>34</v>
      </c>
      <c r="AD691" s="2" t="s">
        <v>13</v>
      </c>
      <c r="AE691" t="str">
        <f t="shared" si="211"/>
        <v>Home &amp; Kitchen</v>
      </c>
      <c r="AF691" t="str">
        <f t="shared" si="212"/>
        <v>Home &amp; Kitchen</v>
      </c>
      <c r="AG691" t="str" cm="1">
        <f t="array" ref="AG691">INDEX(AD:AD,ROW())</f>
        <v>Home &amp; Kitchen</v>
      </c>
      <c r="AH691">
        <f t="shared" si="220"/>
        <v>7</v>
      </c>
      <c r="AI691" t="str">
        <f t="shared" si="213"/>
        <v>Home &amp; Kitchen</v>
      </c>
      <c r="AK691">
        <f t="shared" si="214"/>
        <v>2024</v>
      </c>
      <c r="AL691">
        <f t="shared" si="215"/>
        <v>8</v>
      </c>
      <c r="AM691">
        <f t="shared" si="216"/>
        <v>12</v>
      </c>
      <c r="AN691">
        <f t="shared" si="217"/>
        <v>2</v>
      </c>
      <c r="AO691" t="str">
        <f t="shared" si="218"/>
        <v>Weekday</v>
      </c>
      <c r="AR691" s="20">
        <f t="shared" si="219"/>
        <v>0</v>
      </c>
    </row>
    <row r="692" spans="1:44" x14ac:dyDescent="0.35">
      <c r="A692" t="str">
        <f t="shared" si="201"/>
        <v>CUST0691</v>
      </c>
      <c r="B692" s="2" t="s">
        <v>994</v>
      </c>
      <c r="C692" s="4">
        <v>45397</v>
      </c>
      <c r="D692" s="2" t="s">
        <v>133</v>
      </c>
      <c r="E692" t="s">
        <v>5049</v>
      </c>
      <c r="F692" s="2" t="s">
        <v>29</v>
      </c>
      <c r="G692" s="2" t="s">
        <v>138</v>
      </c>
      <c r="H692" s="2">
        <v>2</v>
      </c>
      <c r="I692" s="19">
        <v>1419.824472190694</v>
      </c>
      <c r="J692" s="2" t="s">
        <v>50</v>
      </c>
      <c r="K692" s="2" t="s">
        <v>16</v>
      </c>
      <c r="L692" s="2">
        <v>4</v>
      </c>
      <c r="M692" s="18">
        <f t="shared" si="202"/>
        <v>2839.648944381388</v>
      </c>
      <c r="T692" t="str">
        <f t="shared" si="203"/>
        <v>Completed</v>
      </c>
      <c r="U692" t="str">
        <f t="shared" si="204"/>
        <v>Yes</v>
      </c>
      <c r="V692" t="str">
        <f t="shared" si="205"/>
        <v>No</v>
      </c>
      <c r="X692">
        <f t="shared" si="206"/>
        <v>595</v>
      </c>
      <c r="Y692">
        <f t="shared" si="207"/>
        <v>444</v>
      </c>
      <c r="Z692" s="18">
        <f t="shared" si="208"/>
        <v>1892867.2841657216</v>
      </c>
      <c r="AA692" s="18">
        <f t="shared" si="209"/>
        <v>199432.98236095349</v>
      </c>
      <c r="AB692" s="17">
        <f t="shared" si="210"/>
        <v>3.8949824970828471</v>
      </c>
      <c r="AC692" s="2" t="s">
        <v>138</v>
      </c>
      <c r="AD692" s="2" t="s">
        <v>29</v>
      </c>
      <c r="AE692" t="str">
        <f t="shared" si="211"/>
        <v>Fashion</v>
      </c>
      <c r="AF692" t="str">
        <f t="shared" si="212"/>
        <v>Fashion</v>
      </c>
      <c r="AG692" t="str" cm="1">
        <f t="array" ref="AG692">INDEX(AD:AD,ROW())</f>
        <v>Fashion</v>
      </c>
      <c r="AH692">
        <f t="shared" si="220"/>
        <v>53</v>
      </c>
      <c r="AI692" t="str">
        <f t="shared" si="213"/>
        <v>Fashion</v>
      </c>
      <c r="AK692">
        <f t="shared" si="214"/>
        <v>2024</v>
      </c>
      <c r="AL692">
        <f t="shared" si="215"/>
        <v>4</v>
      </c>
      <c r="AM692">
        <f t="shared" si="216"/>
        <v>15</v>
      </c>
      <c r="AN692">
        <f t="shared" si="217"/>
        <v>2</v>
      </c>
      <c r="AO692" t="str">
        <f t="shared" si="218"/>
        <v>Weekday</v>
      </c>
      <c r="AR692" s="20">
        <f t="shared" si="219"/>
        <v>0</v>
      </c>
    </row>
    <row r="693" spans="1:44" x14ac:dyDescent="0.35">
      <c r="A693" t="str">
        <f t="shared" si="201"/>
        <v>CUST0692</v>
      </c>
      <c r="B693" s="2" t="s">
        <v>995</v>
      </c>
      <c r="C693" s="4">
        <v>45290</v>
      </c>
      <c r="D693" s="2" t="s">
        <v>110</v>
      </c>
      <c r="E693" t="s">
        <v>5048</v>
      </c>
      <c r="F693" s="2" t="s">
        <v>23</v>
      </c>
      <c r="G693" s="2" t="s">
        <v>75</v>
      </c>
      <c r="H693" s="2">
        <v>1</v>
      </c>
      <c r="I693" s="19">
        <v>475.62</v>
      </c>
      <c r="J693" s="2" t="s">
        <v>15</v>
      </c>
      <c r="K693" s="2" t="s">
        <v>16</v>
      </c>
      <c r="L693" s="2">
        <v>4</v>
      </c>
      <c r="M693" s="18">
        <f t="shared" si="202"/>
        <v>475.62</v>
      </c>
      <c r="T693" t="str">
        <f t="shared" si="203"/>
        <v>Completed</v>
      </c>
      <c r="U693" t="str">
        <f t="shared" si="204"/>
        <v>No</v>
      </c>
      <c r="V693" t="str">
        <f t="shared" si="205"/>
        <v>No</v>
      </c>
      <c r="X693">
        <f t="shared" si="206"/>
        <v>590</v>
      </c>
      <c r="Y693">
        <f t="shared" si="207"/>
        <v>451</v>
      </c>
      <c r="Z693" s="18">
        <f t="shared" si="208"/>
        <v>594714.6477588166</v>
      </c>
      <c r="AA693" s="18">
        <f t="shared" si="209"/>
        <v>60882.938065984097</v>
      </c>
      <c r="AB693" s="17">
        <f t="shared" si="210"/>
        <v>3.804733727810651</v>
      </c>
      <c r="AC693" s="2" t="s">
        <v>75</v>
      </c>
      <c r="AD693" s="2" t="s">
        <v>23</v>
      </c>
      <c r="AE693" t="str">
        <f t="shared" si="211"/>
        <v>Books</v>
      </c>
      <c r="AF693" t="str">
        <f t="shared" si="212"/>
        <v>Books</v>
      </c>
      <c r="AG693" t="str" cm="1">
        <f t="array" ref="AG693">INDEX(AD:AD,ROW())</f>
        <v>Books</v>
      </c>
      <c r="AH693">
        <f t="shared" si="220"/>
        <v>23</v>
      </c>
      <c r="AI693" t="str">
        <f t="shared" si="213"/>
        <v>Books</v>
      </c>
      <c r="AK693">
        <f t="shared" si="214"/>
        <v>2023</v>
      </c>
      <c r="AL693">
        <f t="shared" si="215"/>
        <v>12</v>
      </c>
      <c r="AM693">
        <f t="shared" si="216"/>
        <v>30</v>
      </c>
      <c r="AN693">
        <f t="shared" si="217"/>
        <v>7</v>
      </c>
      <c r="AO693" t="str">
        <f t="shared" si="218"/>
        <v>Weekend</v>
      </c>
      <c r="AR693" s="20">
        <f t="shared" si="219"/>
        <v>0</v>
      </c>
    </row>
    <row r="694" spans="1:44" x14ac:dyDescent="0.35">
      <c r="A694" t="str">
        <f t="shared" si="201"/>
        <v>CUST0693</v>
      </c>
      <c r="B694" s="2" t="s">
        <v>996</v>
      </c>
      <c r="C694" s="4">
        <v>45803</v>
      </c>
      <c r="D694" s="2" t="s">
        <v>433</v>
      </c>
      <c r="E694" t="s">
        <v>5051</v>
      </c>
      <c r="F694" s="2" t="s">
        <v>13</v>
      </c>
      <c r="G694" s="2" t="s">
        <v>37</v>
      </c>
      <c r="H694" s="2">
        <v>1</v>
      </c>
      <c r="I694" s="19">
        <v>1893.19</v>
      </c>
      <c r="J694" s="2" t="s">
        <v>15</v>
      </c>
      <c r="K694" s="2" t="s">
        <v>16</v>
      </c>
      <c r="L694" s="2">
        <v>4</v>
      </c>
      <c r="M694" s="18">
        <f t="shared" si="202"/>
        <v>1893.19</v>
      </c>
      <c r="T694" t="str">
        <f t="shared" si="203"/>
        <v>Completed</v>
      </c>
      <c r="U694" t="str">
        <f t="shared" si="204"/>
        <v>Yes</v>
      </c>
      <c r="V694" t="str">
        <f t="shared" si="205"/>
        <v>No</v>
      </c>
      <c r="X694">
        <f t="shared" si="206"/>
        <v>619</v>
      </c>
      <c r="Y694">
        <f t="shared" si="207"/>
        <v>468</v>
      </c>
      <c r="Z694" s="18">
        <f t="shared" si="208"/>
        <v>1463424.4009529033</v>
      </c>
      <c r="AA694" s="18">
        <f t="shared" si="209"/>
        <v>118285.78776560788</v>
      </c>
      <c r="AB694" s="17">
        <f t="shared" si="210"/>
        <v>3.8140589569160999</v>
      </c>
      <c r="AC694" s="2" t="s">
        <v>37</v>
      </c>
      <c r="AD694" s="2" t="s">
        <v>13</v>
      </c>
      <c r="AE694" t="str">
        <f t="shared" si="211"/>
        <v>Home &amp; Kitchen</v>
      </c>
      <c r="AF694" t="str">
        <f t="shared" si="212"/>
        <v>Home &amp; Kitchen</v>
      </c>
      <c r="AG694" t="str" cm="1">
        <f t="array" ref="AG694">INDEX(AD:AD,ROW())</f>
        <v>Home &amp; Kitchen</v>
      </c>
      <c r="AH694">
        <f t="shared" si="220"/>
        <v>8</v>
      </c>
      <c r="AI694" t="str">
        <f t="shared" si="213"/>
        <v>Home &amp; Kitchen</v>
      </c>
      <c r="AK694">
        <f t="shared" si="214"/>
        <v>2025</v>
      </c>
      <c r="AL694">
        <f t="shared" si="215"/>
        <v>5</v>
      </c>
      <c r="AM694">
        <f t="shared" si="216"/>
        <v>26</v>
      </c>
      <c r="AN694">
        <f t="shared" si="217"/>
        <v>2</v>
      </c>
      <c r="AO694" t="str">
        <f t="shared" si="218"/>
        <v>Weekday</v>
      </c>
      <c r="AR694" s="20">
        <f t="shared" si="219"/>
        <v>0</v>
      </c>
    </row>
    <row r="695" spans="1:44" x14ac:dyDescent="0.35">
      <c r="A695" t="str">
        <f t="shared" si="201"/>
        <v>CUST0694</v>
      </c>
      <c r="B695" s="2" t="s">
        <v>997</v>
      </c>
      <c r="C695" s="4">
        <v>44963</v>
      </c>
      <c r="D695" s="2" t="s">
        <v>367</v>
      </c>
      <c r="E695" t="s">
        <v>5048</v>
      </c>
      <c r="F695" s="2" t="s">
        <v>13</v>
      </c>
      <c r="G695" s="2" t="s">
        <v>95</v>
      </c>
      <c r="H695" s="2">
        <v>1</v>
      </c>
      <c r="I695" s="19">
        <v>852.5</v>
      </c>
      <c r="J695" s="2" t="s">
        <v>50</v>
      </c>
      <c r="K695" s="2" t="s">
        <v>16</v>
      </c>
      <c r="L695" s="2">
        <v>4</v>
      </c>
      <c r="M695" s="18">
        <f t="shared" si="202"/>
        <v>852.5</v>
      </c>
      <c r="T695" t="str">
        <f t="shared" si="203"/>
        <v>Completed</v>
      </c>
      <c r="U695" t="str">
        <f t="shared" si="204"/>
        <v>No</v>
      </c>
      <c r="V695" t="str">
        <f t="shared" si="205"/>
        <v>No</v>
      </c>
      <c r="X695">
        <f t="shared" si="206"/>
        <v>590</v>
      </c>
      <c r="Y695">
        <f t="shared" si="207"/>
        <v>451</v>
      </c>
      <c r="Z695" s="18">
        <f t="shared" si="208"/>
        <v>1463424.4009529033</v>
      </c>
      <c r="AA695" s="18">
        <f t="shared" si="209"/>
        <v>118285.78776560788</v>
      </c>
      <c r="AB695" s="17">
        <f t="shared" si="210"/>
        <v>3.8140589569160999</v>
      </c>
      <c r="AC695" s="2" t="s">
        <v>95</v>
      </c>
      <c r="AD695" s="2" t="s">
        <v>13</v>
      </c>
      <c r="AE695" t="str">
        <f t="shared" si="211"/>
        <v>Home &amp; Kitchen</v>
      </c>
      <c r="AF695" t="str">
        <f t="shared" si="212"/>
        <v>Home &amp; Kitchen</v>
      </c>
      <c r="AG695" t="str" cm="1">
        <f t="array" ref="AG695">INDEX(AD:AD,ROW())</f>
        <v>Home &amp; Kitchen</v>
      </c>
      <c r="AH695">
        <f t="shared" si="220"/>
        <v>32</v>
      </c>
      <c r="AI695" t="str">
        <f t="shared" si="213"/>
        <v>Home &amp; Kitchen</v>
      </c>
      <c r="AK695">
        <f t="shared" si="214"/>
        <v>2023</v>
      </c>
      <c r="AL695">
        <f t="shared" si="215"/>
        <v>2</v>
      </c>
      <c r="AM695">
        <f t="shared" si="216"/>
        <v>6</v>
      </c>
      <c r="AN695">
        <f t="shared" si="217"/>
        <v>2</v>
      </c>
      <c r="AO695" t="str">
        <f t="shared" si="218"/>
        <v>Weekday</v>
      </c>
      <c r="AR695" s="20">
        <f t="shared" si="219"/>
        <v>0</v>
      </c>
    </row>
    <row r="696" spans="1:44" x14ac:dyDescent="0.35">
      <c r="A696" t="str">
        <f t="shared" si="201"/>
        <v>CUST0695</v>
      </c>
      <c r="B696" s="2" t="s">
        <v>998</v>
      </c>
      <c r="C696" s="4">
        <v>45217</v>
      </c>
      <c r="D696" s="2" t="s">
        <v>443</v>
      </c>
      <c r="E696" t="s">
        <v>5050</v>
      </c>
      <c r="F696" s="2" t="s">
        <v>42</v>
      </c>
      <c r="G696" s="2" t="s">
        <v>5044</v>
      </c>
      <c r="H696" s="2">
        <v>1</v>
      </c>
      <c r="I696" s="19">
        <v>1022.66</v>
      </c>
      <c r="J696" s="2" t="s">
        <v>15</v>
      </c>
      <c r="K696" s="2" t="s">
        <v>16</v>
      </c>
      <c r="L696" s="2">
        <v>1</v>
      </c>
      <c r="M696" s="18">
        <f t="shared" si="202"/>
        <v>1022.66</v>
      </c>
      <c r="T696" t="str">
        <f t="shared" si="203"/>
        <v>Completed</v>
      </c>
      <c r="U696" t="str">
        <f t="shared" si="204"/>
        <v>Yes</v>
      </c>
      <c r="V696" t="str">
        <f t="shared" si="205"/>
        <v>No</v>
      </c>
      <c r="X696">
        <f t="shared" si="206"/>
        <v>589</v>
      </c>
      <c r="Y696">
        <f t="shared" si="207"/>
        <v>426</v>
      </c>
      <c r="Z696" s="18">
        <f t="shared" si="208"/>
        <v>1098537.4901531704</v>
      </c>
      <c r="AA696" s="18">
        <f t="shared" si="209"/>
        <v>96724.388030634553</v>
      </c>
      <c r="AB696" s="17">
        <f t="shared" si="210"/>
        <v>3.9001122334455669</v>
      </c>
      <c r="AC696" s="2" t="s">
        <v>5044</v>
      </c>
      <c r="AD696" s="2" t="s">
        <v>42</v>
      </c>
      <c r="AE696" t="str">
        <f t="shared" si="211"/>
        <v>Beauty</v>
      </c>
      <c r="AF696" t="str">
        <f t="shared" si="212"/>
        <v>Beauty</v>
      </c>
      <c r="AG696" t="str" cm="1">
        <f t="array" ref="AG696">INDEX(AD:AD,ROW())</f>
        <v>Beauty</v>
      </c>
      <c r="AH696">
        <f t="shared" si="220"/>
        <v>64</v>
      </c>
      <c r="AI696" t="str">
        <f t="shared" si="213"/>
        <v>Beauty</v>
      </c>
      <c r="AK696">
        <f t="shared" si="214"/>
        <v>2023</v>
      </c>
      <c r="AL696">
        <f t="shared" si="215"/>
        <v>10</v>
      </c>
      <c r="AM696">
        <f t="shared" si="216"/>
        <v>18</v>
      </c>
      <c r="AN696">
        <f t="shared" si="217"/>
        <v>4</v>
      </c>
      <c r="AO696" t="str">
        <f t="shared" si="218"/>
        <v>Weekday</v>
      </c>
      <c r="AR696" s="20">
        <f t="shared" si="219"/>
        <v>0</v>
      </c>
    </row>
    <row r="697" spans="1:44" x14ac:dyDescent="0.35">
      <c r="A697" t="str">
        <f t="shared" si="201"/>
        <v>CUST0696</v>
      </c>
      <c r="B697" s="2" t="s">
        <v>999</v>
      </c>
      <c r="C697" s="4">
        <v>45095</v>
      </c>
      <c r="D697" s="2" t="s">
        <v>501</v>
      </c>
      <c r="E697" t="s">
        <v>5050</v>
      </c>
      <c r="F697" s="2" t="s">
        <v>42</v>
      </c>
      <c r="G697" s="2" t="s">
        <v>170</v>
      </c>
      <c r="H697" s="2">
        <v>1</v>
      </c>
      <c r="I697" s="19">
        <v>986.69</v>
      </c>
      <c r="J697" s="2" t="s">
        <v>5047</v>
      </c>
      <c r="K697" s="2" t="s">
        <v>16</v>
      </c>
      <c r="L697" s="2">
        <v>4</v>
      </c>
      <c r="M697" s="18">
        <f t="shared" si="202"/>
        <v>986.69</v>
      </c>
      <c r="T697" t="str">
        <f t="shared" si="203"/>
        <v>Completed</v>
      </c>
      <c r="U697" t="str">
        <f t="shared" si="204"/>
        <v>No</v>
      </c>
      <c r="V697" t="str">
        <f t="shared" si="205"/>
        <v>No</v>
      </c>
      <c r="X697">
        <f t="shared" si="206"/>
        <v>589</v>
      </c>
      <c r="Y697">
        <f t="shared" si="207"/>
        <v>426</v>
      </c>
      <c r="Z697" s="18">
        <f t="shared" si="208"/>
        <v>1098537.4901531704</v>
      </c>
      <c r="AA697" s="18">
        <f t="shared" si="209"/>
        <v>96724.388030634553</v>
      </c>
      <c r="AB697" s="17">
        <f t="shared" si="210"/>
        <v>3.9001122334455669</v>
      </c>
      <c r="AC697" s="2" t="s">
        <v>170</v>
      </c>
      <c r="AD697" s="2" t="s">
        <v>42</v>
      </c>
      <c r="AE697" t="str">
        <f t="shared" si="211"/>
        <v>Beauty</v>
      </c>
      <c r="AF697" t="str">
        <f t="shared" si="212"/>
        <v>Beauty</v>
      </c>
      <c r="AG697" t="str" cm="1">
        <f t="array" ref="AG697">INDEX(AD:AD,ROW())</f>
        <v>Beauty</v>
      </c>
      <c r="AH697">
        <f t="shared" si="220"/>
        <v>70</v>
      </c>
      <c r="AI697" t="str">
        <f t="shared" si="213"/>
        <v>Beauty</v>
      </c>
      <c r="AK697">
        <f t="shared" si="214"/>
        <v>2023</v>
      </c>
      <c r="AL697">
        <f t="shared" si="215"/>
        <v>6</v>
      </c>
      <c r="AM697">
        <f t="shared" si="216"/>
        <v>18</v>
      </c>
      <c r="AN697">
        <f t="shared" si="217"/>
        <v>1</v>
      </c>
      <c r="AO697" t="str">
        <f t="shared" si="218"/>
        <v>Weekend</v>
      </c>
      <c r="AR697" s="20">
        <f t="shared" si="219"/>
        <v>0</v>
      </c>
    </row>
    <row r="698" spans="1:44" x14ac:dyDescent="0.35">
      <c r="A698" t="str">
        <f t="shared" si="201"/>
        <v>CUST0697</v>
      </c>
      <c r="B698" s="2" t="s">
        <v>1000</v>
      </c>
      <c r="C698" s="4">
        <v>45363</v>
      </c>
      <c r="D698" s="2" t="s">
        <v>154</v>
      </c>
      <c r="E698" t="s">
        <v>5054</v>
      </c>
      <c r="F698" s="2" t="s">
        <v>29</v>
      </c>
      <c r="G698" s="2" t="s">
        <v>121</v>
      </c>
      <c r="H698" s="2">
        <v>1</v>
      </c>
      <c r="I698" s="19">
        <v>1387.61</v>
      </c>
      <c r="J698" s="2" t="s">
        <v>20</v>
      </c>
      <c r="K698" s="2" t="s">
        <v>16</v>
      </c>
      <c r="L698" s="2">
        <v>2</v>
      </c>
      <c r="M698" s="18">
        <f t="shared" si="202"/>
        <v>1387.61</v>
      </c>
      <c r="T698" t="str">
        <f t="shared" si="203"/>
        <v>Completed</v>
      </c>
      <c r="U698" t="str">
        <f t="shared" si="204"/>
        <v>Yes</v>
      </c>
      <c r="V698" t="str">
        <f t="shared" si="205"/>
        <v>No</v>
      </c>
      <c r="X698">
        <f t="shared" si="206"/>
        <v>558</v>
      </c>
      <c r="Y698">
        <f t="shared" si="207"/>
        <v>430</v>
      </c>
      <c r="Z698" s="18">
        <f t="shared" si="208"/>
        <v>1892867.2841657216</v>
      </c>
      <c r="AA698" s="18">
        <f t="shared" si="209"/>
        <v>199432.98236095349</v>
      </c>
      <c r="AB698" s="17">
        <f t="shared" si="210"/>
        <v>3.8949824970828471</v>
      </c>
      <c r="AC698" s="2" t="s">
        <v>121</v>
      </c>
      <c r="AD698" s="2" t="s">
        <v>29</v>
      </c>
      <c r="AE698" t="str">
        <f t="shared" si="211"/>
        <v>Fashion</v>
      </c>
      <c r="AF698" t="str">
        <f t="shared" si="212"/>
        <v>Fashion</v>
      </c>
      <c r="AG698" t="str" cm="1">
        <f t="array" ref="AG698">INDEX(AD:AD,ROW())</f>
        <v>Fashion</v>
      </c>
      <c r="AH698">
        <f t="shared" si="220"/>
        <v>45</v>
      </c>
      <c r="AI698" t="str">
        <f t="shared" si="213"/>
        <v>Fashion</v>
      </c>
      <c r="AK698">
        <f t="shared" si="214"/>
        <v>2024</v>
      </c>
      <c r="AL698">
        <f t="shared" si="215"/>
        <v>3</v>
      </c>
      <c r="AM698">
        <f t="shared" si="216"/>
        <v>12</v>
      </c>
      <c r="AN698">
        <f t="shared" si="217"/>
        <v>3</v>
      </c>
      <c r="AO698" t="str">
        <f t="shared" si="218"/>
        <v>Weekday</v>
      </c>
      <c r="AR698" s="20">
        <f t="shared" si="219"/>
        <v>0</v>
      </c>
    </row>
    <row r="699" spans="1:44" x14ac:dyDescent="0.35">
      <c r="A699" t="str">
        <f t="shared" si="201"/>
        <v>CUST0698</v>
      </c>
      <c r="B699" s="2" t="s">
        <v>1001</v>
      </c>
      <c r="C699" s="4">
        <v>45648</v>
      </c>
      <c r="D699" s="2" t="s">
        <v>394</v>
      </c>
      <c r="E699" t="s">
        <v>5052</v>
      </c>
      <c r="F699" s="2" t="s">
        <v>42</v>
      </c>
      <c r="G699" s="2" t="s">
        <v>170</v>
      </c>
      <c r="H699" s="2">
        <v>1</v>
      </c>
      <c r="I699" s="19">
        <v>271.82</v>
      </c>
      <c r="J699" s="2" t="s">
        <v>5047</v>
      </c>
      <c r="K699" s="2" t="s">
        <v>16</v>
      </c>
      <c r="L699" s="2">
        <v>4</v>
      </c>
      <c r="M699" s="18">
        <f t="shared" si="202"/>
        <v>271.82</v>
      </c>
      <c r="T699" t="str">
        <f t="shared" si="203"/>
        <v>Completed</v>
      </c>
      <c r="U699" t="str">
        <f t="shared" si="204"/>
        <v>No</v>
      </c>
      <c r="V699" t="str">
        <f t="shared" si="205"/>
        <v>No</v>
      </c>
      <c r="X699">
        <f t="shared" si="206"/>
        <v>573</v>
      </c>
      <c r="Y699">
        <f t="shared" si="207"/>
        <v>450</v>
      </c>
      <c r="Z699" s="18">
        <f t="shared" si="208"/>
        <v>1098537.4901531704</v>
      </c>
      <c r="AA699" s="18">
        <f t="shared" si="209"/>
        <v>96724.388030634553</v>
      </c>
      <c r="AB699" s="17">
        <f t="shared" si="210"/>
        <v>3.9001122334455669</v>
      </c>
      <c r="AC699" s="2" t="s">
        <v>170</v>
      </c>
      <c r="AD699" s="2" t="s">
        <v>42</v>
      </c>
      <c r="AE699" t="str">
        <f t="shared" si="211"/>
        <v>Beauty</v>
      </c>
      <c r="AF699" t="str">
        <f t="shared" si="212"/>
        <v>Beauty</v>
      </c>
      <c r="AG699" t="str" cm="1">
        <f t="array" ref="AG699">INDEX(AD:AD,ROW())</f>
        <v>Beauty</v>
      </c>
      <c r="AH699">
        <f t="shared" si="220"/>
        <v>70</v>
      </c>
      <c r="AI699" t="str">
        <f t="shared" si="213"/>
        <v>Beauty</v>
      </c>
      <c r="AK699">
        <f t="shared" si="214"/>
        <v>2024</v>
      </c>
      <c r="AL699">
        <f t="shared" si="215"/>
        <v>12</v>
      </c>
      <c r="AM699">
        <f t="shared" si="216"/>
        <v>22</v>
      </c>
      <c r="AN699">
        <f t="shared" si="217"/>
        <v>1</v>
      </c>
      <c r="AO699" t="str">
        <f t="shared" si="218"/>
        <v>Weekend</v>
      </c>
      <c r="AR699" s="20">
        <f t="shared" si="219"/>
        <v>0</v>
      </c>
    </row>
    <row r="700" spans="1:44" x14ac:dyDescent="0.35">
      <c r="A700" t="str">
        <f t="shared" si="201"/>
        <v>CUST0699</v>
      </c>
      <c r="B700" s="2" t="s">
        <v>1002</v>
      </c>
      <c r="C700" s="4">
        <v>45130</v>
      </c>
      <c r="D700" s="2" t="s">
        <v>953</v>
      </c>
      <c r="E700" t="s">
        <v>5050</v>
      </c>
      <c r="F700" s="2" t="s">
        <v>29</v>
      </c>
      <c r="G700" s="2" t="s">
        <v>138</v>
      </c>
      <c r="H700" s="2">
        <v>1</v>
      </c>
      <c r="I700" s="19">
        <v>2161.27</v>
      </c>
      <c r="J700" s="2" t="s">
        <v>5046</v>
      </c>
      <c r="K700" s="2" t="s">
        <v>16</v>
      </c>
      <c r="L700" s="2">
        <v>2</v>
      </c>
      <c r="M700" s="18">
        <f t="shared" si="202"/>
        <v>2161.27</v>
      </c>
      <c r="T700" t="str">
        <f t="shared" si="203"/>
        <v>Completed</v>
      </c>
      <c r="U700" t="str">
        <f t="shared" si="204"/>
        <v>Yes</v>
      </c>
      <c r="V700" t="str">
        <f t="shared" si="205"/>
        <v>No</v>
      </c>
      <c r="X700">
        <f t="shared" si="206"/>
        <v>589</v>
      </c>
      <c r="Y700">
        <f t="shared" si="207"/>
        <v>426</v>
      </c>
      <c r="Z700" s="18">
        <f t="shared" si="208"/>
        <v>1892867.2841657216</v>
      </c>
      <c r="AA700" s="18">
        <f t="shared" si="209"/>
        <v>199432.98236095349</v>
      </c>
      <c r="AB700" s="17">
        <f t="shared" si="210"/>
        <v>3.8949824970828471</v>
      </c>
      <c r="AC700" s="2" t="s">
        <v>138</v>
      </c>
      <c r="AD700" s="2" t="s">
        <v>29</v>
      </c>
      <c r="AE700" t="str">
        <f t="shared" si="211"/>
        <v>Fashion</v>
      </c>
      <c r="AF700" t="str">
        <f t="shared" si="212"/>
        <v>Fashion</v>
      </c>
      <c r="AG700" t="str" cm="1">
        <f t="array" ref="AG700">INDEX(AD:AD,ROW())</f>
        <v>Fashion</v>
      </c>
      <c r="AH700">
        <f t="shared" si="220"/>
        <v>53</v>
      </c>
      <c r="AI700" t="str">
        <f t="shared" si="213"/>
        <v>Fashion</v>
      </c>
      <c r="AK700">
        <f t="shared" si="214"/>
        <v>2023</v>
      </c>
      <c r="AL700">
        <f t="shared" si="215"/>
        <v>7</v>
      </c>
      <c r="AM700">
        <f t="shared" si="216"/>
        <v>23</v>
      </c>
      <c r="AN700">
        <f t="shared" si="217"/>
        <v>1</v>
      </c>
      <c r="AO700" t="str">
        <f t="shared" si="218"/>
        <v>Weekend</v>
      </c>
      <c r="AR700" s="20">
        <f t="shared" si="219"/>
        <v>0</v>
      </c>
    </row>
    <row r="701" spans="1:44" x14ac:dyDescent="0.35">
      <c r="A701" t="str">
        <f t="shared" si="201"/>
        <v>CUST0700</v>
      </c>
      <c r="B701" s="2" t="s">
        <v>1003</v>
      </c>
      <c r="C701" s="4">
        <v>45273</v>
      </c>
      <c r="D701" s="2" t="s">
        <v>380</v>
      </c>
      <c r="E701" t="s">
        <v>5048</v>
      </c>
      <c r="F701" s="2" t="s">
        <v>23</v>
      </c>
      <c r="G701" s="2" t="s">
        <v>75</v>
      </c>
      <c r="H701" s="2">
        <v>2</v>
      </c>
      <c r="I701" s="19">
        <v>701.45</v>
      </c>
      <c r="J701" s="2" t="s">
        <v>15</v>
      </c>
      <c r="K701" s="2" t="s">
        <v>103</v>
      </c>
      <c r="L701" s="2">
        <v>5</v>
      </c>
      <c r="M701" s="18">
        <f t="shared" si="202"/>
        <v>1402.9</v>
      </c>
      <c r="T701" t="str">
        <f t="shared" si="203"/>
        <v>Lost Sale</v>
      </c>
      <c r="U701" t="str">
        <f t="shared" si="204"/>
        <v>No</v>
      </c>
      <c r="V701" t="str">
        <f t="shared" si="205"/>
        <v>Yes</v>
      </c>
      <c r="X701">
        <f t="shared" si="206"/>
        <v>590</v>
      </c>
      <c r="Y701">
        <f t="shared" si="207"/>
        <v>451</v>
      </c>
      <c r="Z701" s="18">
        <f t="shared" si="208"/>
        <v>594714.6477588166</v>
      </c>
      <c r="AA701" s="18">
        <f t="shared" si="209"/>
        <v>60882.938065984097</v>
      </c>
      <c r="AB701" s="17">
        <f t="shared" si="210"/>
        <v>3.804733727810651</v>
      </c>
      <c r="AC701" s="2" t="s">
        <v>75</v>
      </c>
      <c r="AD701" s="2" t="s">
        <v>23</v>
      </c>
      <c r="AE701" t="str">
        <f t="shared" si="211"/>
        <v>Books</v>
      </c>
      <c r="AF701" t="str">
        <f t="shared" si="212"/>
        <v>Books</v>
      </c>
      <c r="AG701" t="str" cm="1">
        <f t="array" ref="AG701">INDEX(AD:AD,ROW())</f>
        <v>Books</v>
      </c>
      <c r="AH701">
        <f t="shared" si="220"/>
        <v>23</v>
      </c>
      <c r="AI701" t="str">
        <f t="shared" si="213"/>
        <v>Books</v>
      </c>
      <c r="AK701">
        <f t="shared" si="214"/>
        <v>2023</v>
      </c>
      <c r="AL701">
        <f t="shared" si="215"/>
        <v>12</v>
      </c>
      <c r="AM701">
        <f t="shared" si="216"/>
        <v>13</v>
      </c>
      <c r="AN701">
        <f t="shared" si="217"/>
        <v>4</v>
      </c>
      <c r="AO701" t="str">
        <f t="shared" si="218"/>
        <v>Weekday</v>
      </c>
      <c r="AR701" s="20">
        <f t="shared" si="219"/>
        <v>1</v>
      </c>
    </row>
    <row r="702" spans="1:44" x14ac:dyDescent="0.35">
      <c r="A702" t="str">
        <f t="shared" si="201"/>
        <v>CUST0701</v>
      </c>
      <c r="B702" s="2" t="s">
        <v>1004</v>
      </c>
      <c r="C702" s="4">
        <v>45136</v>
      </c>
      <c r="D702" s="2" t="s">
        <v>92</v>
      </c>
      <c r="E702" t="s">
        <v>5048</v>
      </c>
      <c r="F702" s="2" t="s">
        <v>23</v>
      </c>
      <c r="G702" s="2" t="s">
        <v>46</v>
      </c>
      <c r="H702" s="2">
        <v>1</v>
      </c>
      <c r="I702" s="19">
        <v>346.85</v>
      </c>
      <c r="J702" s="2" t="s">
        <v>5046</v>
      </c>
      <c r="K702" s="2" t="s">
        <v>16</v>
      </c>
      <c r="L702" s="31"/>
      <c r="M702" s="18">
        <f t="shared" si="202"/>
        <v>346.85</v>
      </c>
      <c r="T702" t="str">
        <f t="shared" si="203"/>
        <v>Completed</v>
      </c>
      <c r="U702" t="str">
        <f t="shared" si="204"/>
        <v>No</v>
      </c>
      <c r="V702" t="str">
        <f t="shared" si="205"/>
        <v>No</v>
      </c>
      <c r="X702">
        <f t="shared" si="206"/>
        <v>590</v>
      </c>
      <c r="Y702">
        <f t="shared" si="207"/>
        <v>451</v>
      </c>
      <c r="Z702" s="18">
        <f t="shared" si="208"/>
        <v>594714.6477588166</v>
      </c>
      <c r="AA702" s="18">
        <f t="shared" si="209"/>
        <v>60882.938065984097</v>
      </c>
      <c r="AB702" s="17">
        <f t="shared" si="210"/>
        <v>3.804733727810651</v>
      </c>
      <c r="AC702" s="2" t="s">
        <v>46</v>
      </c>
      <c r="AD702" s="2" t="s">
        <v>23</v>
      </c>
      <c r="AE702" t="str">
        <f t="shared" si="211"/>
        <v>Books</v>
      </c>
      <c r="AF702" t="str">
        <f t="shared" si="212"/>
        <v>Books</v>
      </c>
      <c r="AG702" t="str" cm="1">
        <f t="array" ref="AG702">INDEX(AD:AD,ROW())</f>
        <v>Books</v>
      </c>
      <c r="AH702">
        <f t="shared" si="220"/>
        <v>11</v>
      </c>
      <c r="AI702" t="str">
        <f t="shared" si="213"/>
        <v>Books</v>
      </c>
      <c r="AK702">
        <f t="shared" si="214"/>
        <v>2023</v>
      </c>
      <c r="AL702">
        <f t="shared" si="215"/>
        <v>7</v>
      </c>
      <c r="AM702">
        <f t="shared" si="216"/>
        <v>29</v>
      </c>
      <c r="AN702">
        <f t="shared" si="217"/>
        <v>7</v>
      </c>
      <c r="AO702" t="str">
        <f t="shared" si="218"/>
        <v>Weekend</v>
      </c>
      <c r="AR702" s="20">
        <f t="shared" si="219"/>
        <v>0</v>
      </c>
    </row>
    <row r="703" spans="1:44" x14ac:dyDescent="0.35">
      <c r="A703" t="str">
        <f t="shared" si="201"/>
        <v>CUST0702</v>
      </c>
      <c r="B703" s="2" t="s">
        <v>1005</v>
      </c>
      <c r="C703" s="4">
        <v>44986</v>
      </c>
      <c r="D703" s="2" t="s">
        <v>131</v>
      </c>
      <c r="E703" t="s">
        <v>5051</v>
      </c>
      <c r="F703" s="2" t="s">
        <v>19</v>
      </c>
      <c r="G703" s="2" t="s">
        <v>5040</v>
      </c>
      <c r="H703" s="2">
        <v>1</v>
      </c>
      <c r="I703" s="19">
        <v>1717.55</v>
      </c>
      <c r="J703" s="2" t="s">
        <v>20</v>
      </c>
      <c r="K703" s="2" t="s">
        <v>16</v>
      </c>
      <c r="L703" s="2">
        <v>5</v>
      </c>
      <c r="M703" s="18">
        <f t="shared" si="202"/>
        <v>1717.55</v>
      </c>
      <c r="T703" t="str">
        <f t="shared" si="203"/>
        <v>Completed</v>
      </c>
      <c r="U703" t="str">
        <f t="shared" si="204"/>
        <v>Yes</v>
      </c>
      <c r="V703" t="str">
        <f t="shared" si="205"/>
        <v>No</v>
      </c>
      <c r="X703">
        <f t="shared" si="206"/>
        <v>619</v>
      </c>
      <c r="Y703">
        <f t="shared" si="207"/>
        <v>468</v>
      </c>
      <c r="Z703" s="18">
        <f t="shared" si="208"/>
        <v>2759712.3299794244</v>
      </c>
      <c r="AA703" s="18">
        <f t="shared" si="209"/>
        <v>330643.50635802455</v>
      </c>
      <c r="AB703" s="17">
        <f t="shared" si="210"/>
        <v>3.8641711229946525</v>
      </c>
      <c r="AC703" s="2" t="s">
        <v>5040</v>
      </c>
      <c r="AD703" s="2" t="s">
        <v>19</v>
      </c>
      <c r="AE703" t="str">
        <f t="shared" si="211"/>
        <v>Electronics</v>
      </c>
      <c r="AF703" t="str">
        <f t="shared" si="212"/>
        <v>Electronics</v>
      </c>
      <c r="AG703" t="str" cm="1">
        <f t="array" ref="AG703">INDEX(AD:AD,ROW())</f>
        <v>Electronics</v>
      </c>
      <c r="AH703">
        <f t="shared" si="220"/>
        <v>13</v>
      </c>
      <c r="AI703" t="str">
        <f t="shared" si="213"/>
        <v>Electronics</v>
      </c>
      <c r="AK703">
        <f t="shared" si="214"/>
        <v>2023</v>
      </c>
      <c r="AL703">
        <f t="shared" si="215"/>
        <v>3</v>
      </c>
      <c r="AM703">
        <f t="shared" si="216"/>
        <v>1</v>
      </c>
      <c r="AN703">
        <f t="shared" si="217"/>
        <v>4</v>
      </c>
      <c r="AO703" t="str">
        <f t="shared" si="218"/>
        <v>Weekday</v>
      </c>
      <c r="AR703" s="20">
        <f t="shared" si="219"/>
        <v>0</v>
      </c>
    </row>
    <row r="704" spans="1:44" x14ac:dyDescent="0.35">
      <c r="A704" t="str">
        <f t="shared" si="201"/>
        <v>CUST0703</v>
      </c>
      <c r="B704" s="2" t="s">
        <v>1006</v>
      </c>
      <c r="C704" s="4">
        <v>44930</v>
      </c>
      <c r="D704" s="2" t="s">
        <v>292</v>
      </c>
      <c r="E704" t="s">
        <v>5048</v>
      </c>
      <c r="F704" s="2" t="s">
        <v>42</v>
      </c>
      <c r="G704" s="2" t="s">
        <v>170</v>
      </c>
      <c r="H704" s="2">
        <v>3</v>
      </c>
      <c r="I704" s="19">
        <v>211.53</v>
      </c>
      <c r="J704" s="2" t="s">
        <v>50</v>
      </c>
      <c r="K704" s="2" t="s">
        <v>16</v>
      </c>
      <c r="L704" s="2">
        <v>4</v>
      </c>
      <c r="M704" s="18">
        <f t="shared" si="202"/>
        <v>634.59</v>
      </c>
      <c r="T704" t="str">
        <f t="shared" si="203"/>
        <v>Completed</v>
      </c>
      <c r="U704" t="str">
        <f t="shared" si="204"/>
        <v>No</v>
      </c>
      <c r="V704" t="str">
        <f t="shared" si="205"/>
        <v>No</v>
      </c>
      <c r="X704">
        <f t="shared" si="206"/>
        <v>590</v>
      </c>
      <c r="Y704">
        <f t="shared" si="207"/>
        <v>451</v>
      </c>
      <c r="Z704" s="18">
        <f t="shared" si="208"/>
        <v>1098537.4901531704</v>
      </c>
      <c r="AA704" s="18">
        <f t="shared" si="209"/>
        <v>96724.388030634553</v>
      </c>
      <c r="AB704" s="17">
        <f t="shared" si="210"/>
        <v>3.9001122334455669</v>
      </c>
      <c r="AC704" s="2" t="s">
        <v>170</v>
      </c>
      <c r="AD704" s="2" t="s">
        <v>42</v>
      </c>
      <c r="AE704" t="str">
        <f t="shared" si="211"/>
        <v>Beauty</v>
      </c>
      <c r="AF704" t="str">
        <f t="shared" si="212"/>
        <v>Beauty</v>
      </c>
      <c r="AG704" t="str" cm="1">
        <f t="array" ref="AG704">INDEX(AD:AD,ROW())</f>
        <v>Beauty</v>
      </c>
      <c r="AH704">
        <f t="shared" si="220"/>
        <v>70</v>
      </c>
      <c r="AI704" t="str">
        <f t="shared" si="213"/>
        <v>Beauty</v>
      </c>
      <c r="AK704">
        <f t="shared" si="214"/>
        <v>2023</v>
      </c>
      <c r="AL704">
        <f t="shared" si="215"/>
        <v>1</v>
      </c>
      <c r="AM704">
        <f t="shared" si="216"/>
        <v>4</v>
      </c>
      <c r="AN704">
        <f t="shared" si="217"/>
        <v>4</v>
      </c>
      <c r="AO704" t="str">
        <f t="shared" si="218"/>
        <v>Weekday</v>
      </c>
      <c r="AR704" s="20">
        <f t="shared" si="219"/>
        <v>0</v>
      </c>
    </row>
    <row r="705" spans="1:44" x14ac:dyDescent="0.35">
      <c r="A705" t="str">
        <f t="shared" si="201"/>
        <v>CUST0704</v>
      </c>
      <c r="B705" s="2" t="s">
        <v>1007</v>
      </c>
      <c r="C705" s="4">
        <v>45191</v>
      </c>
      <c r="D705" s="2" t="s">
        <v>41</v>
      </c>
      <c r="E705" t="s">
        <v>5049</v>
      </c>
      <c r="F705" s="2" t="s">
        <v>23</v>
      </c>
      <c r="G705" s="2" t="s">
        <v>75</v>
      </c>
      <c r="H705" s="2">
        <v>1</v>
      </c>
      <c r="I705" s="19">
        <v>213.81</v>
      </c>
      <c r="J705" s="2" t="s">
        <v>5047</v>
      </c>
      <c r="K705" s="2" t="s">
        <v>103</v>
      </c>
      <c r="L705" s="2">
        <v>2</v>
      </c>
      <c r="M705" s="18">
        <f t="shared" si="202"/>
        <v>213.81</v>
      </c>
      <c r="T705" t="str">
        <f t="shared" si="203"/>
        <v>Lost Sale</v>
      </c>
      <c r="U705" t="str">
        <f t="shared" si="204"/>
        <v>No</v>
      </c>
      <c r="V705" t="str">
        <f t="shared" si="205"/>
        <v>Yes</v>
      </c>
      <c r="X705">
        <f t="shared" si="206"/>
        <v>595</v>
      </c>
      <c r="Y705">
        <f t="shared" si="207"/>
        <v>444</v>
      </c>
      <c r="Z705" s="18">
        <f t="shared" si="208"/>
        <v>594714.6477588166</v>
      </c>
      <c r="AA705" s="18">
        <f t="shared" si="209"/>
        <v>60882.938065984097</v>
      </c>
      <c r="AB705" s="17">
        <f t="shared" si="210"/>
        <v>3.804733727810651</v>
      </c>
      <c r="AC705" s="2" t="s">
        <v>75</v>
      </c>
      <c r="AD705" s="2" t="s">
        <v>23</v>
      </c>
      <c r="AE705" t="str">
        <f t="shared" si="211"/>
        <v>Books</v>
      </c>
      <c r="AF705" t="str">
        <f t="shared" si="212"/>
        <v>Books</v>
      </c>
      <c r="AG705" t="str" cm="1">
        <f t="array" ref="AG705">INDEX(AD:AD,ROW())</f>
        <v>Books</v>
      </c>
      <c r="AH705">
        <f t="shared" si="220"/>
        <v>23</v>
      </c>
      <c r="AI705" t="str">
        <f t="shared" si="213"/>
        <v>Books</v>
      </c>
      <c r="AK705">
        <f t="shared" si="214"/>
        <v>2023</v>
      </c>
      <c r="AL705">
        <f t="shared" si="215"/>
        <v>9</v>
      </c>
      <c r="AM705">
        <f t="shared" si="216"/>
        <v>22</v>
      </c>
      <c r="AN705">
        <f t="shared" si="217"/>
        <v>6</v>
      </c>
      <c r="AO705" t="str">
        <f t="shared" si="218"/>
        <v>Weekday</v>
      </c>
      <c r="AR705" s="20">
        <f t="shared" si="219"/>
        <v>1</v>
      </c>
    </row>
    <row r="706" spans="1:44" x14ac:dyDescent="0.35">
      <c r="A706" t="str">
        <f t="shared" si="201"/>
        <v>CUST0705</v>
      </c>
      <c r="B706" s="2" t="s">
        <v>1008</v>
      </c>
      <c r="C706" s="4">
        <v>45667</v>
      </c>
      <c r="D706" s="2" t="s">
        <v>425</v>
      </c>
      <c r="E706" t="s">
        <v>5050</v>
      </c>
      <c r="F706" s="2" t="s">
        <v>23</v>
      </c>
      <c r="G706" s="2" t="s">
        <v>75</v>
      </c>
      <c r="H706" s="2">
        <v>1</v>
      </c>
      <c r="I706" s="19">
        <v>450.26903299203627</v>
      </c>
      <c r="J706" s="2" t="s">
        <v>20</v>
      </c>
      <c r="K706" s="2" t="s">
        <v>103</v>
      </c>
      <c r="L706" s="2">
        <v>5</v>
      </c>
      <c r="M706" s="18">
        <f t="shared" si="202"/>
        <v>450.26903299203627</v>
      </c>
      <c r="T706" t="str">
        <f t="shared" si="203"/>
        <v>Lost Sale</v>
      </c>
      <c r="U706" t="str">
        <f t="shared" si="204"/>
        <v>No</v>
      </c>
      <c r="V706" t="str">
        <f t="shared" si="205"/>
        <v>Yes</v>
      </c>
      <c r="X706">
        <f t="shared" si="206"/>
        <v>589</v>
      </c>
      <c r="Y706">
        <f t="shared" si="207"/>
        <v>426</v>
      </c>
      <c r="Z706" s="18">
        <f t="shared" si="208"/>
        <v>594714.6477588166</v>
      </c>
      <c r="AA706" s="18">
        <f t="shared" si="209"/>
        <v>60882.938065984097</v>
      </c>
      <c r="AB706" s="17">
        <f t="shared" si="210"/>
        <v>3.804733727810651</v>
      </c>
      <c r="AC706" s="2" t="s">
        <v>75</v>
      </c>
      <c r="AD706" s="2" t="s">
        <v>23</v>
      </c>
      <c r="AE706" t="str">
        <f t="shared" si="211"/>
        <v>Books</v>
      </c>
      <c r="AF706" t="str">
        <f t="shared" si="212"/>
        <v>Books</v>
      </c>
      <c r="AG706" t="str" cm="1">
        <f t="array" ref="AG706">INDEX(AD:AD,ROW())</f>
        <v>Books</v>
      </c>
      <c r="AH706">
        <f t="shared" si="220"/>
        <v>23</v>
      </c>
      <c r="AI706" t="str">
        <f t="shared" si="213"/>
        <v>Books</v>
      </c>
      <c r="AK706">
        <f t="shared" si="214"/>
        <v>2025</v>
      </c>
      <c r="AL706">
        <f t="shared" si="215"/>
        <v>1</v>
      </c>
      <c r="AM706">
        <f t="shared" si="216"/>
        <v>10</v>
      </c>
      <c r="AN706">
        <f t="shared" si="217"/>
        <v>6</v>
      </c>
      <c r="AO706" t="str">
        <f t="shared" si="218"/>
        <v>Weekday</v>
      </c>
      <c r="AR706" s="20">
        <f t="shared" si="219"/>
        <v>1</v>
      </c>
    </row>
    <row r="707" spans="1:44" x14ac:dyDescent="0.35">
      <c r="A707" t="str">
        <f t="shared" ref="A707:A770" si="221">"CUST"&amp;TEXT(ROW()-1,"0000")</f>
        <v>CUST0706</v>
      </c>
      <c r="B707" s="2" t="s">
        <v>1009</v>
      </c>
      <c r="C707" s="4">
        <v>45760</v>
      </c>
      <c r="D707" s="2" t="s">
        <v>70</v>
      </c>
      <c r="E707" t="s">
        <v>5048</v>
      </c>
      <c r="F707" s="2" t="s">
        <v>23</v>
      </c>
      <c r="G707" s="2" t="s">
        <v>68</v>
      </c>
      <c r="H707" s="2">
        <v>2</v>
      </c>
      <c r="I707" s="19">
        <v>476.33</v>
      </c>
      <c r="J707" s="2" t="s">
        <v>5046</v>
      </c>
      <c r="K707" s="2" t="s">
        <v>31</v>
      </c>
      <c r="L707" s="2">
        <v>5</v>
      </c>
      <c r="M707" s="18">
        <f t="shared" ref="M707:M770" si="222">H707*I707</f>
        <v>952.66</v>
      </c>
      <c r="T707" t="str">
        <f t="shared" ref="T707:T770" si="223">IF(K707="Cancelled","Lost Sale",IF(K707="Pending","Pending","Completed"))</f>
        <v>Pending</v>
      </c>
      <c r="U707" t="str">
        <f t="shared" ref="U707:U770" si="224">IF(AND(K707="Delivered",M707&gt;1000),"Yes","No")</f>
        <v>No</v>
      </c>
      <c r="V707" t="str">
        <f t="shared" ref="V707:V770" si="225">IF(OR(K707="Cancelled",K707="Pending"),"Yes","No")</f>
        <v>Yes</v>
      </c>
      <c r="X707">
        <f t="shared" ref="X707:X770" si="226">COUNTIF($E$2:$E$4701,E707)</f>
        <v>590</v>
      </c>
      <c r="Y707">
        <f t="shared" ref="Y707:Y770" si="227">COUNTIFS($E$2:$E$4701,E707,$K$2:$K$4701,"Delivered")</f>
        <v>451</v>
      </c>
      <c r="Z707" s="18">
        <f t="shared" ref="Z707:Z770" si="228">SUMIF($F$2:$F$4701,F707,$M$2:$M$4701)</f>
        <v>594714.6477588166</v>
      </c>
      <c r="AA707" s="18">
        <f t="shared" ref="AA707:AA770" si="229">SUMIFS($M$2:$M$4701,$F$2:$F$4701,F707,$K$2:$K$4701,"Pending")</f>
        <v>60882.938065984097</v>
      </c>
      <c r="AB707" s="17">
        <f t="shared" ref="AB707:AB770" si="230">AVERAGEIF($F$2:$F$4701,F707,$L$2:$L$4701)</f>
        <v>3.804733727810651</v>
      </c>
      <c r="AC707" s="2" t="s">
        <v>68</v>
      </c>
      <c r="AD707" s="2" t="s">
        <v>23</v>
      </c>
      <c r="AE707" t="str">
        <f t="shared" ref="AE707:AE770" si="231">VLOOKUP(G707,$AC$2:$AD$4738,2,FALSE)</f>
        <v>Books</v>
      </c>
      <c r="AF707" t="str">
        <f t="shared" ref="AF707:AF770" si="232">_xlfn.XLOOKUP(G707,AC:AC,AD:AD)</f>
        <v>Books</v>
      </c>
      <c r="AG707" t="str" cm="1">
        <f t="array" ref="AG707">INDEX(AD:AD,ROW())</f>
        <v>Books</v>
      </c>
      <c r="AH707">
        <f t="shared" si="220"/>
        <v>20</v>
      </c>
      <c r="AI707" t="str">
        <f t="shared" ref="AI707:AI770" si="233">INDEX(AD:AD,MATCH(G707,AC:AC,0))</f>
        <v>Books</v>
      </c>
      <c r="AK707">
        <f t="shared" ref="AK707:AK770" si="234">YEAR(C707)</f>
        <v>2025</v>
      </c>
      <c r="AL707">
        <f t="shared" ref="AL707:AL770" si="235">MONTH(C707)</f>
        <v>4</v>
      </c>
      <c r="AM707">
        <f t="shared" ref="AM707:AM770" si="236">DAY(C707)</f>
        <v>13</v>
      </c>
      <c r="AN707">
        <f t="shared" ref="AN707:AN770" si="237">WEEKDAY(C707)</f>
        <v>1</v>
      </c>
      <c r="AO707" t="str">
        <f t="shared" ref="AO707:AO770" si="238">IF(WEEKDAY(C707,2)&gt;5,"Weekend","Weekday")</f>
        <v>Weekend</v>
      </c>
      <c r="AR707" s="20">
        <f t="shared" ref="AR707:AR770" si="239">IF(OR(K707="Cancelled",K707="Returned"),1,0)</f>
        <v>0</v>
      </c>
    </row>
    <row r="708" spans="1:44" x14ac:dyDescent="0.35">
      <c r="A708" t="str">
        <f t="shared" si="221"/>
        <v>CUST0707</v>
      </c>
      <c r="B708" s="2" t="s">
        <v>1010</v>
      </c>
      <c r="C708" s="4">
        <v>45071</v>
      </c>
      <c r="D708" s="2" t="s">
        <v>845</v>
      </c>
      <c r="E708" t="s">
        <v>5050</v>
      </c>
      <c r="F708" s="2" t="s">
        <v>42</v>
      </c>
      <c r="G708" s="2" t="s">
        <v>170</v>
      </c>
      <c r="H708" s="2">
        <v>1</v>
      </c>
      <c r="I708" s="19">
        <v>615.16</v>
      </c>
      <c r="J708" s="2" t="s">
        <v>15</v>
      </c>
      <c r="K708" s="2" t="s">
        <v>16</v>
      </c>
      <c r="L708" s="2">
        <v>4</v>
      </c>
      <c r="M708" s="18">
        <f t="shared" si="222"/>
        <v>615.16</v>
      </c>
      <c r="T708" t="str">
        <f t="shared" si="223"/>
        <v>Completed</v>
      </c>
      <c r="U708" t="str">
        <f t="shared" si="224"/>
        <v>No</v>
      </c>
      <c r="V708" t="str">
        <f t="shared" si="225"/>
        <v>No</v>
      </c>
      <c r="X708">
        <f t="shared" si="226"/>
        <v>589</v>
      </c>
      <c r="Y708">
        <f t="shared" si="227"/>
        <v>426</v>
      </c>
      <c r="Z708" s="18">
        <f t="shared" si="228"/>
        <v>1098537.4901531704</v>
      </c>
      <c r="AA708" s="18">
        <f t="shared" si="229"/>
        <v>96724.388030634553</v>
      </c>
      <c r="AB708" s="17">
        <f t="shared" si="230"/>
        <v>3.9001122334455669</v>
      </c>
      <c r="AC708" s="2" t="s">
        <v>170</v>
      </c>
      <c r="AD708" s="2" t="s">
        <v>42</v>
      </c>
      <c r="AE708" t="str">
        <f t="shared" si="231"/>
        <v>Beauty</v>
      </c>
      <c r="AF708" t="str">
        <f t="shared" si="232"/>
        <v>Beauty</v>
      </c>
      <c r="AG708" t="str" cm="1">
        <f t="array" ref="AG708">INDEX(AD:AD,ROW())</f>
        <v>Beauty</v>
      </c>
      <c r="AH708">
        <f t="shared" si="220"/>
        <v>70</v>
      </c>
      <c r="AI708" t="str">
        <f t="shared" si="233"/>
        <v>Beauty</v>
      </c>
      <c r="AK708">
        <f t="shared" si="234"/>
        <v>2023</v>
      </c>
      <c r="AL708">
        <f t="shared" si="235"/>
        <v>5</v>
      </c>
      <c r="AM708">
        <f t="shared" si="236"/>
        <v>25</v>
      </c>
      <c r="AN708">
        <f t="shared" si="237"/>
        <v>5</v>
      </c>
      <c r="AO708" t="str">
        <f t="shared" si="238"/>
        <v>Weekday</v>
      </c>
      <c r="AR708" s="20">
        <f t="shared" si="239"/>
        <v>0</v>
      </c>
    </row>
    <row r="709" spans="1:44" x14ac:dyDescent="0.35">
      <c r="A709" t="str">
        <f t="shared" si="221"/>
        <v>CUST0708</v>
      </c>
      <c r="B709" s="2" t="s">
        <v>1011</v>
      </c>
      <c r="C709" s="4">
        <v>45628</v>
      </c>
      <c r="D709" s="2" t="s">
        <v>150</v>
      </c>
      <c r="E709" t="s">
        <v>5052</v>
      </c>
      <c r="F709" s="2" t="s">
        <v>42</v>
      </c>
      <c r="G709" s="2" t="s">
        <v>5042</v>
      </c>
      <c r="H709" s="2">
        <v>2</v>
      </c>
      <c r="I709" s="19">
        <v>216.96</v>
      </c>
      <c r="J709" s="2" t="s">
        <v>5046</v>
      </c>
      <c r="K709" s="2" t="s">
        <v>16</v>
      </c>
      <c r="L709" s="2">
        <v>4</v>
      </c>
      <c r="M709" s="18">
        <f t="shared" si="222"/>
        <v>433.92</v>
      </c>
      <c r="T709" t="str">
        <f t="shared" si="223"/>
        <v>Completed</v>
      </c>
      <c r="U709" t="str">
        <f t="shared" si="224"/>
        <v>No</v>
      </c>
      <c r="V709" t="str">
        <f t="shared" si="225"/>
        <v>No</v>
      </c>
      <c r="X709">
        <f t="shared" si="226"/>
        <v>573</v>
      </c>
      <c r="Y709">
        <f t="shared" si="227"/>
        <v>450</v>
      </c>
      <c r="Z709" s="18">
        <f t="shared" si="228"/>
        <v>1098537.4901531704</v>
      </c>
      <c r="AA709" s="18">
        <f t="shared" si="229"/>
        <v>96724.388030634553</v>
      </c>
      <c r="AB709" s="17">
        <f t="shared" si="230"/>
        <v>3.9001122334455669</v>
      </c>
      <c r="AC709" s="2" t="s">
        <v>5042</v>
      </c>
      <c r="AD709" s="2" t="s">
        <v>42</v>
      </c>
      <c r="AE709" t="str">
        <f t="shared" si="231"/>
        <v>Beauty</v>
      </c>
      <c r="AF709" t="str">
        <f t="shared" si="232"/>
        <v>Beauty</v>
      </c>
      <c r="AG709" t="str" cm="1">
        <f t="array" ref="AG709">INDEX(AD:AD,ROW())</f>
        <v>Beauty</v>
      </c>
      <c r="AH709">
        <f t="shared" si="220"/>
        <v>18</v>
      </c>
      <c r="AI709" t="str">
        <f t="shared" si="233"/>
        <v>Beauty</v>
      </c>
      <c r="AK709">
        <f t="shared" si="234"/>
        <v>2024</v>
      </c>
      <c r="AL709">
        <f t="shared" si="235"/>
        <v>12</v>
      </c>
      <c r="AM709">
        <f t="shared" si="236"/>
        <v>2</v>
      </c>
      <c r="AN709">
        <f t="shared" si="237"/>
        <v>2</v>
      </c>
      <c r="AO709" t="str">
        <f t="shared" si="238"/>
        <v>Weekday</v>
      </c>
      <c r="AR709" s="20">
        <f t="shared" si="239"/>
        <v>0</v>
      </c>
    </row>
    <row r="710" spans="1:44" x14ac:dyDescent="0.35">
      <c r="A710" t="str">
        <f t="shared" si="221"/>
        <v>CUST0709</v>
      </c>
      <c r="B710" s="2" t="s">
        <v>1012</v>
      </c>
      <c r="C710" s="4">
        <v>45441</v>
      </c>
      <c r="D710" s="2" t="s">
        <v>439</v>
      </c>
      <c r="E710" t="s">
        <v>5048</v>
      </c>
      <c r="F710" s="2" t="s">
        <v>19</v>
      </c>
      <c r="G710" s="2" t="s">
        <v>5039</v>
      </c>
      <c r="H710" s="2">
        <v>3</v>
      </c>
      <c r="I710" s="19">
        <v>2426.41</v>
      </c>
      <c r="J710" s="2" t="s">
        <v>5046</v>
      </c>
      <c r="K710" s="2" t="s">
        <v>103</v>
      </c>
      <c r="L710" s="2">
        <v>4</v>
      </c>
      <c r="M710" s="18">
        <f t="shared" si="222"/>
        <v>7279.23</v>
      </c>
      <c r="T710" t="str">
        <f t="shared" si="223"/>
        <v>Lost Sale</v>
      </c>
      <c r="U710" t="str">
        <f t="shared" si="224"/>
        <v>No</v>
      </c>
      <c r="V710" t="str">
        <f t="shared" si="225"/>
        <v>Yes</v>
      </c>
      <c r="X710">
        <f t="shared" si="226"/>
        <v>590</v>
      </c>
      <c r="Y710">
        <f t="shared" si="227"/>
        <v>451</v>
      </c>
      <c r="Z710" s="18">
        <f t="shared" si="228"/>
        <v>2759712.3299794244</v>
      </c>
      <c r="AA710" s="18">
        <f t="shared" si="229"/>
        <v>330643.50635802455</v>
      </c>
      <c r="AB710" s="17">
        <f t="shared" si="230"/>
        <v>3.8641711229946525</v>
      </c>
      <c r="AC710" s="2" t="s">
        <v>5039</v>
      </c>
      <c r="AD710" s="2" t="s">
        <v>19</v>
      </c>
      <c r="AE710" t="str">
        <f t="shared" si="231"/>
        <v>Electronics</v>
      </c>
      <c r="AF710" t="str">
        <f t="shared" si="232"/>
        <v>Electronics</v>
      </c>
      <c r="AG710" t="str" cm="1">
        <f t="array" ref="AG710">INDEX(AD:AD,ROW())</f>
        <v>Electronics</v>
      </c>
      <c r="AH710">
        <f t="shared" si="220"/>
        <v>3</v>
      </c>
      <c r="AI710" t="str">
        <f t="shared" si="233"/>
        <v>Electronics</v>
      </c>
      <c r="AK710">
        <f t="shared" si="234"/>
        <v>2024</v>
      </c>
      <c r="AL710">
        <f t="shared" si="235"/>
        <v>5</v>
      </c>
      <c r="AM710">
        <f t="shared" si="236"/>
        <v>29</v>
      </c>
      <c r="AN710">
        <f t="shared" si="237"/>
        <v>4</v>
      </c>
      <c r="AO710" t="str">
        <f t="shared" si="238"/>
        <v>Weekday</v>
      </c>
      <c r="AR710" s="20">
        <f t="shared" si="239"/>
        <v>1</v>
      </c>
    </row>
    <row r="711" spans="1:44" x14ac:dyDescent="0.35">
      <c r="A711" t="str">
        <f t="shared" si="221"/>
        <v>CUST0710</v>
      </c>
      <c r="B711" s="2" t="s">
        <v>1013</v>
      </c>
      <c r="C711" s="4">
        <v>45306</v>
      </c>
      <c r="D711" s="2" t="s">
        <v>936</v>
      </c>
      <c r="E711" t="s">
        <v>5053</v>
      </c>
      <c r="F711" s="2" t="s">
        <v>13</v>
      </c>
      <c r="G711" s="2" t="s">
        <v>14</v>
      </c>
      <c r="H711" s="2">
        <v>1</v>
      </c>
      <c r="I711" s="19">
        <v>787.06</v>
      </c>
      <c r="J711" s="2" t="s">
        <v>15</v>
      </c>
      <c r="K711" s="2" t="s">
        <v>16</v>
      </c>
      <c r="L711" s="31"/>
      <c r="M711" s="18">
        <f t="shared" si="222"/>
        <v>787.06</v>
      </c>
      <c r="T711" t="str">
        <f t="shared" si="223"/>
        <v>Completed</v>
      </c>
      <c r="U711" t="str">
        <f t="shared" si="224"/>
        <v>No</v>
      </c>
      <c r="V711" t="str">
        <f t="shared" si="225"/>
        <v>No</v>
      </c>
      <c r="X711">
        <f t="shared" si="226"/>
        <v>559</v>
      </c>
      <c r="Y711">
        <f t="shared" si="227"/>
        <v>408</v>
      </c>
      <c r="Z711" s="18">
        <f t="shared" si="228"/>
        <v>1463424.4009529033</v>
      </c>
      <c r="AA711" s="18">
        <f t="shared" si="229"/>
        <v>118285.78776560788</v>
      </c>
      <c r="AB711" s="17">
        <f t="shared" si="230"/>
        <v>3.8140589569160999</v>
      </c>
      <c r="AC711" s="2" t="s">
        <v>14</v>
      </c>
      <c r="AD711" s="2" t="s">
        <v>13</v>
      </c>
      <c r="AE711" t="str">
        <f t="shared" si="231"/>
        <v>Home &amp; Kitchen</v>
      </c>
      <c r="AF711" t="str">
        <f t="shared" si="232"/>
        <v>Home &amp; Kitchen</v>
      </c>
      <c r="AG711" t="str" cm="1">
        <f t="array" ref="AG711">INDEX(AD:AD,ROW())</f>
        <v>Home &amp; Kitchen</v>
      </c>
      <c r="AH711">
        <f t="shared" si="220"/>
        <v>2</v>
      </c>
      <c r="AI711" t="str">
        <f t="shared" si="233"/>
        <v>Home &amp; Kitchen</v>
      </c>
      <c r="AK711">
        <f t="shared" si="234"/>
        <v>2024</v>
      </c>
      <c r="AL711">
        <f t="shared" si="235"/>
        <v>1</v>
      </c>
      <c r="AM711">
        <f t="shared" si="236"/>
        <v>15</v>
      </c>
      <c r="AN711">
        <f t="shared" si="237"/>
        <v>2</v>
      </c>
      <c r="AO711" t="str">
        <f t="shared" si="238"/>
        <v>Weekday</v>
      </c>
      <c r="AR711" s="20">
        <f t="shared" si="239"/>
        <v>0</v>
      </c>
    </row>
    <row r="712" spans="1:44" x14ac:dyDescent="0.35">
      <c r="A712" t="str">
        <f t="shared" si="221"/>
        <v>CUST0711</v>
      </c>
      <c r="B712" s="2" t="s">
        <v>1014</v>
      </c>
      <c r="C712" s="4">
        <v>45166</v>
      </c>
      <c r="D712" s="2" t="s">
        <v>530</v>
      </c>
      <c r="E712" t="s">
        <v>5054</v>
      </c>
      <c r="F712" s="2" t="s">
        <v>42</v>
      </c>
      <c r="G712" s="2" t="s">
        <v>5044</v>
      </c>
      <c r="H712" s="2">
        <v>2</v>
      </c>
      <c r="I712" s="19">
        <v>726.49</v>
      </c>
      <c r="J712" s="2" t="s">
        <v>5038</v>
      </c>
      <c r="K712" s="2" t="s">
        <v>16</v>
      </c>
      <c r="L712" s="2">
        <v>5</v>
      </c>
      <c r="M712" s="18">
        <f t="shared" si="222"/>
        <v>1452.98</v>
      </c>
      <c r="T712" t="str">
        <f t="shared" si="223"/>
        <v>Completed</v>
      </c>
      <c r="U712" t="str">
        <f t="shared" si="224"/>
        <v>Yes</v>
      </c>
      <c r="V712" t="str">
        <f t="shared" si="225"/>
        <v>No</v>
      </c>
      <c r="X712">
        <f t="shared" si="226"/>
        <v>558</v>
      </c>
      <c r="Y712">
        <f t="shared" si="227"/>
        <v>430</v>
      </c>
      <c r="Z712" s="18">
        <f t="shared" si="228"/>
        <v>1098537.4901531704</v>
      </c>
      <c r="AA712" s="18">
        <f t="shared" si="229"/>
        <v>96724.388030634553</v>
      </c>
      <c r="AB712" s="17">
        <f t="shared" si="230"/>
        <v>3.9001122334455669</v>
      </c>
      <c r="AC712" s="2" t="s">
        <v>5044</v>
      </c>
      <c r="AD712" s="2" t="s">
        <v>42</v>
      </c>
      <c r="AE712" t="str">
        <f t="shared" si="231"/>
        <v>Beauty</v>
      </c>
      <c r="AF712" t="str">
        <f t="shared" si="232"/>
        <v>Beauty</v>
      </c>
      <c r="AG712" t="str" cm="1">
        <f t="array" ref="AG712">INDEX(AD:AD,ROW())</f>
        <v>Beauty</v>
      </c>
      <c r="AH712">
        <f t="shared" si="220"/>
        <v>64</v>
      </c>
      <c r="AI712" t="str">
        <f t="shared" si="233"/>
        <v>Beauty</v>
      </c>
      <c r="AK712">
        <f t="shared" si="234"/>
        <v>2023</v>
      </c>
      <c r="AL712">
        <f t="shared" si="235"/>
        <v>8</v>
      </c>
      <c r="AM712">
        <f t="shared" si="236"/>
        <v>28</v>
      </c>
      <c r="AN712">
        <f t="shared" si="237"/>
        <v>2</v>
      </c>
      <c r="AO712" t="str">
        <f t="shared" si="238"/>
        <v>Weekday</v>
      </c>
      <c r="AR712" s="20">
        <f t="shared" si="239"/>
        <v>0</v>
      </c>
    </row>
    <row r="713" spans="1:44" x14ac:dyDescent="0.35">
      <c r="A713" t="str">
        <f t="shared" si="221"/>
        <v>CUST0712</v>
      </c>
      <c r="B713" s="2" t="s">
        <v>1015</v>
      </c>
      <c r="C713" s="4">
        <v>45646</v>
      </c>
      <c r="D713" s="2" t="s">
        <v>1454</v>
      </c>
      <c r="E713" t="s">
        <v>5048</v>
      </c>
      <c r="F713" s="2" t="s">
        <v>13</v>
      </c>
      <c r="G713" s="2" t="s">
        <v>14</v>
      </c>
      <c r="H713" s="2">
        <v>1</v>
      </c>
      <c r="I713" s="19">
        <v>1018.14</v>
      </c>
      <c r="J713" s="2" t="s">
        <v>20</v>
      </c>
      <c r="K713" s="2" t="s">
        <v>16</v>
      </c>
      <c r="L713" s="2">
        <v>3</v>
      </c>
      <c r="M713" s="18">
        <f t="shared" si="222"/>
        <v>1018.14</v>
      </c>
      <c r="T713" t="str">
        <f t="shared" si="223"/>
        <v>Completed</v>
      </c>
      <c r="U713" t="str">
        <f t="shared" si="224"/>
        <v>Yes</v>
      </c>
      <c r="V713" t="str">
        <f t="shared" si="225"/>
        <v>No</v>
      </c>
      <c r="X713">
        <f t="shared" si="226"/>
        <v>590</v>
      </c>
      <c r="Y713">
        <f t="shared" si="227"/>
        <v>451</v>
      </c>
      <c r="Z713" s="18">
        <f t="shared" si="228"/>
        <v>1463424.4009529033</v>
      </c>
      <c r="AA713" s="18">
        <f t="shared" si="229"/>
        <v>118285.78776560788</v>
      </c>
      <c r="AB713" s="17">
        <f t="shared" si="230"/>
        <v>3.8140589569160999</v>
      </c>
      <c r="AC713" s="2" t="s">
        <v>14</v>
      </c>
      <c r="AD713" s="2" t="s">
        <v>13</v>
      </c>
      <c r="AE713" t="str">
        <f t="shared" si="231"/>
        <v>Home &amp; Kitchen</v>
      </c>
      <c r="AF713" t="str">
        <f t="shared" si="232"/>
        <v>Home &amp; Kitchen</v>
      </c>
      <c r="AG713" t="str" cm="1">
        <f t="array" ref="AG713">INDEX(AD:AD,ROW())</f>
        <v>Home &amp; Kitchen</v>
      </c>
      <c r="AH713">
        <f t="shared" ref="AH713:AH776" si="240">MATCH(G713,AC:AC,0)</f>
        <v>2</v>
      </c>
      <c r="AI713" t="str">
        <f t="shared" si="233"/>
        <v>Home &amp; Kitchen</v>
      </c>
      <c r="AK713">
        <f t="shared" si="234"/>
        <v>2024</v>
      </c>
      <c r="AL713">
        <f t="shared" si="235"/>
        <v>12</v>
      </c>
      <c r="AM713">
        <f t="shared" si="236"/>
        <v>20</v>
      </c>
      <c r="AN713">
        <f t="shared" si="237"/>
        <v>6</v>
      </c>
      <c r="AO713" t="str">
        <f t="shared" si="238"/>
        <v>Weekday</v>
      </c>
      <c r="AR713" s="20">
        <f t="shared" si="239"/>
        <v>0</v>
      </c>
    </row>
    <row r="714" spans="1:44" x14ac:dyDescent="0.35">
      <c r="A714" t="str">
        <f t="shared" si="221"/>
        <v>CUST0713</v>
      </c>
      <c r="B714" s="2" t="s">
        <v>1016</v>
      </c>
      <c r="C714" s="4">
        <v>45146</v>
      </c>
      <c r="D714" s="2" t="s">
        <v>86</v>
      </c>
      <c r="E714" t="s">
        <v>5051</v>
      </c>
      <c r="F714" s="2" t="s">
        <v>13</v>
      </c>
      <c r="G714" s="2" t="s">
        <v>95</v>
      </c>
      <c r="H714" s="2">
        <v>3</v>
      </c>
      <c r="I714" s="19">
        <v>309.77999999999997</v>
      </c>
      <c r="J714" s="2" t="s">
        <v>20</v>
      </c>
      <c r="K714" s="2" t="s">
        <v>16</v>
      </c>
      <c r="L714" s="2">
        <v>4</v>
      </c>
      <c r="M714" s="18">
        <f t="shared" si="222"/>
        <v>929.33999999999992</v>
      </c>
      <c r="T714" t="str">
        <f t="shared" si="223"/>
        <v>Completed</v>
      </c>
      <c r="U714" t="str">
        <f t="shared" si="224"/>
        <v>No</v>
      </c>
      <c r="V714" t="str">
        <f t="shared" si="225"/>
        <v>No</v>
      </c>
      <c r="X714">
        <f t="shared" si="226"/>
        <v>619</v>
      </c>
      <c r="Y714">
        <f t="shared" si="227"/>
        <v>468</v>
      </c>
      <c r="Z714" s="18">
        <f t="shared" si="228"/>
        <v>1463424.4009529033</v>
      </c>
      <c r="AA714" s="18">
        <f t="shared" si="229"/>
        <v>118285.78776560788</v>
      </c>
      <c r="AB714" s="17">
        <f t="shared" si="230"/>
        <v>3.8140589569160999</v>
      </c>
      <c r="AC714" s="2" t="s">
        <v>95</v>
      </c>
      <c r="AD714" s="2" t="s">
        <v>13</v>
      </c>
      <c r="AE714" t="str">
        <f t="shared" si="231"/>
        <v>Home &amp; Kitchen</v>
      </c>
      <c r="AF714" t="str">
        <f t="shared" si="232"/>
        <v>Home &amp; Kitchen</v>
      </c>
      <c r="AG714" t="str" cm="1">
        <f t="array" ref="AG714">INDEX(AD:AD,ROW())</f>
        <v>Home &amp; Kitchen</v>
      </c>
      <c r="AH714">
        <f t="shared" si="240"/>
        <v>32</v>
      </c>
      <c r="AI714" t="str">
        <f t="shared" si="233"/>
        <v>Home &amp; Kitchen</v>
      </c>
      <c r="AK714">
        <f t="shared" si="234"/>
        <v>2023</v>
      </c>
      <c r="AL714">
        <f t="shared" si="235"/>
        <v>8</v>
      </c>
      <c r="AM714">
        <f t="shared" si="236"/>
        <v>8</v>
      </c>
      <c r="AN714">
        <f t="shared" si="237"/>
        <v>3</v>
      </c>
      <c r="AO714" t="str">
        <f t="shared" si="238"/>
        <v>Weekday</v>
      </c>
      <c r="AR714" s="20">
        <f t="shared" si="239"/>
        <v>0</v>
      </c>
    </row>
    <row r="715" spans="1:44" x14ac:dyDescent="0.35">
      <c r="A715" t="str">
        <f t="shared" si="221"/>
        <v>CUST0714</v>
      </c>
      <c r="B715" s="2" t="s">
        <v>1017</v>
      </c>
      <c r="C715" s="4">
        <v>45096</v>
      </c>
      <c r="D715" s="2" t="s">
        <v>240</v>
      </c>
      <c r="E715" t="s">
        <v>5055</v>
      </c>
      <c r="F715" s="2" t="s">
        <v>42</v>
      </c>
      <c r="G715" s="2" t="s">
        <v>5044</v>
      </c>
      <c r="H715" s="2">
        <v>1</v>
      </c>
      <c r="I715" s="19">
        <v>1130.79</v>
      </c>
      <c r="J715" s="2" t="s">
        <v>5038</v>
      </c>
      <c r="K715" s="2" t="s">
        <v>16</v>
      </c>
      <c r="L715" s="2">
        <v>5</v>
      </c>
      <c r="M715" s="18">
        <f t="shared" si="222"/>
        <v>1130.79</v>
      </c>
      <c r="T715" t="str">
        <f t="shared" si="223"/>
        <v>Completed</v>
      </c>
      <c r="U715" t="str">
        <f t="shared" si="224"/>
        <v>Yes</v>
      </c>
      <c r="V715" t="str">
        <f t="shared" si="225"/>
        <v>No</v>
      </c>
      <c r="X715">
        <f t="shared" si="226"/>
        <v>567</v>
      </c>
      <c r="Y715">
        <f t="shared" si="227"/>
        <v>440</v>
      </c>
      <c r="Z715" s="18">
        <f t="shared" si="228"/>
        <v>1098537.4901531704</v>
      </c>
      <c r="AA715" s="18">
        <f t="shared" si="229"/>
        <v>96724.388030634553</v>
      </c>
      <c r="AB715" s="17">
        <f t="shared" si="230"/>
        <v>3.9001122334455669</v>
      </c>
      <c r="AC715" s="2" t="s">
        <v>5044</v>
      </c>
      <c r="AD715" s="2" t="s">
        <v>42</v>
      </c>
      <c r="AE715" t="str">
        <f t="shared" si="231"/>
        <v>Beauty</v>
      </c>
      <c r="AF715" t="str">
        <f t="shared" si="232"/>
        <v>Beauty</v>
      </c>
      <c r="AG715" t="str" cm="1">
        <f t="array" ref="AG715">INDEX(AD:AD,ROW())</f>
        <v>Beauty</v>
      </c>
      <c r="AH715">
        <f t="shared" si="240"/>
        <v>64</v>
      </c>
      <c r="AI715" t="str">
        <f t="shared" si="233"/>
        <v>Beauty</v>
      </c>
      <c r="AK715">
        <f t="shared" si="234"/>
        <v>2023</v>
      </c>
      <c r="AL715">
        <f t="shared" si="235"/>
        <v>6</v>
      </c>
      <c r="AM715">
        <f t="shared" si="236"/>
        <v>19</v>
      </c>
      <c r="AN715">
        <f t="shared" si="237"/>
        <v>2</v>
      </c>
      <c r="AO715" t="str">
        <f t="shared" si="238"/>
        <v>Weekday</v>
      </c>
      <c r="AR715" s="20">
        <f t="shared" si="239"/>
        <v>0</v>
      </c>
    </row>
    <row r="716" spans="1:44" x14ac:dyDescent="0.35">
      <c r="A716" t="str">
        <f t="shared" si="221"/>
        <v>CUST0715</v>
      </c>
      <c r="B716" s="2" t="s">
        <v>1018</v>
      </c>
      <c r="C716" s="4">
        <v>45239</v>
      </c>
      <c r="D716" s="2" t="s">
        <v>691</v>
      </c>
      <c r="E716" t="s">
        <v>5052</v>
      </c>
      <c r="F716" s="2" t="s">
        <v>42</v>
      </c>
      <c r="G716" s="2" t="s">
        <v>188</v>
      </c>
      <c r="H716" s="2">
        <v>1</v>
      </c>
      <c r="I716" s="19">
        <v>881.12</v>
      </c>
      <c r="J716" s="2" t="s">
        <v>5047</v>
      </c>
      <c r="K716" s="2" t="s">
        <v>16</v>
      </c>
      <c r="L716" s="2">
        <v>4</v>
      </c>
      <c r="M716" s="18">
        <f t="shared" si="222"/>
        <v>881.12</v>
      </c>
      <c r="T716" t="str">
        <f t="shared" si="223"/>
        <v>Completed</v>
      </c>
      <c r="U716" t="str">
        <f t="shared" si="224"/>
        <v>No</v>
      </c>
      <c r="V716" t="str">
        <f t="shared" si="225"/>
        <v>No</v>
      </c>
      <c r="X716">
        <f t="shared" si="226"/>
        <v>573</v>
      </c>
      <c r="Y716">
        <f t="shared" si="227"/>
        <v>450</v>
      </c>
      <c r="Z716" s="18">
        <f t="shared" si="228"/>
        <v>1098537.4901531704</v>
      </c>
      <c r="AA716" s="18">
        <f t="shared" si="229"/>
        <v>96724.388030634553</v>
      </c>
      <c r="AB716" s="17">
        <f t="shared" si="230"/>
        <v>3.9001122334455669</v>
      </c>
      <c r="AC716" s="2" t="s">
        <v>188</v>
      </c>
      <c r="AD716" s="2" t="s">
        <v>42</v>
      </c>
      <c r="AE716" t="str">
        <f t="shared" si="231"/>
        <v>Beauty</v>
      </c>
      <c r="AF716" t="str">
        <f t="shared" si="232"/>
        <v>Beauty</v>
      </c>
      <c r="AG716" t="str" cm="1">
        <f t="array" ref="AG716">INDEX(AD:AD,ROW())</f>
        <v>Beauty</v>
      </c>
      <c r="AH716">
        <f t="shared" si="240"/>
        <v>80</v>
      </c>
      <c r="AI716" t="str">
        <f t="shared" si="233"/>
        <v>Beauty</v>
      </c>
      <c r="AK716">
        <f t="shared" si="234"/>
        <v>2023</v>
      </c>
      <c r="AL716">
        <f t="shared" si="235"/>
        <v>11</v>
      </c>
      <c r="AM716">
        <f t="shared" si="236"/>
        <v>9</v>
      </c>
      <c r="AN716">
        <f t="shared" si="237"/>
        <v>5</v>
      </c>
      <c r="AO716" t="str">
        <f t="shared" si="238"/>
        <v>Weekday</v>
      </c>
      <c r="AR716" s="20">
        <f t="shared" si="239"/>
        <v>0</v>
      </c>
    </row>
    <row r="717" spans="1:44" x14ac:dyDescent="0.35">
      <c r="A717" t="str">
        <f t="shared" si="221"/>
        <v>CUST0716</v>
      </c>
      <c r="B717" s="2" t="s">
        <v>1019</v>
      </c>
      <c r="C717" s="4">
        <v>45371</v>
      </c>
      <c r="D717" s="2" t="s">
        <v>1020</v>
      </c>
      <c r="E717" t="s">
        <v>5051</v>
      </c>
      <c r="F717" s="2" t="s">
        <v>29</v>
      </c>
      <c r="G717" s="2" t="s">
        <v>121</v>
      </c>
      <c r="H717" s="2">
        <v>1</v>
      </c>
      <c r="I717" s="19">
        <v>1706.04</v>
      </c>
      <c r="J717" s="2" t="s">
        <v>5046</v>
      </c>
      <c r="K717" s="2" t="s">
        <v>16</v>
      </c>
      <c r="L717" s="2">
        <v>5</v>
      </c>
      <c r="M717" s="18">
        <f t="shared" si="222"/>
        <v>1706.04</v>
      </c>
      <c r="T717" t="str">
        <f t="shared" si="223"/>
        <v>Completed</v>
      </c>
      <c r="U717" t="str">
        <f t="shared" si="224"/>
        <v>Yes</v>
      </c>
      <c r="V717" t="str">
        <f t="shared" si="225"/>
        <v>No</v>
      </c>
      <c r="X717">
        <f t="shared" si="226"/>
        <v>619</v>
      </c>
      <c r="Y717">
        <f t="shared" si="227"/>
        <v>468</v>
      </c>
      <c r="Z717" s="18">
        <f t="shared" si="228"/>
        <v>1892867.2841657216</v>
      </c>
      <c r="AA717" s="18">
        <f t="shared" si="229"/>
        <v>199432.98236095349</v>
      </c>
      <c r="AB717" s="17">
        <f t="shared" si="230"/>
        <v>3.8949824970828471</v>
      </c>
      <c r="AC717" s="2" t="s">
        <v>121</v>
      </c>
      <c r="AD717" s="2" t="s">
        <v>29</v>
      </c>
      <c r="AE717" t="str">
        <f t="shared" si="231"/>
        <v>Fashion</v>
      </c>
      <c r="AF717" t="str">
        <f t="shared" si="232"/>
        <v>Fashion</v>
      </c>
      <c r="AG717" t="str" cm="1">
        <f t="array" ref="AG717">INDEX(AD:AD,ROW())</f>
        <v>Fashion</v>
      </c>
      <c r="AH717">
        <f t="shared" si="240"/>
        <v>45</v>
      </c>
      <c r="AI717" t="str">
        <f t="shared" si="233"/>
        <v>Fashion</v>
      </c>
      <c r="AK717">
        <f t="shared" si="234"/>
        <v>2024</v>
      </c>
      <c r="AL717">
        <f t="shared" si="235"/>
        <v>3</v>
      </c>
      <c r="AM717">
        <f t="shared" si="236"/>
        <v>20</v>
      </c>
      <c r="AN717">
        <f t="shared" si="237"/>
        <v>4</v>
      </c>
      <c r="AO717" t="str">
        <f t="shared" si="238"/>
        <v>Weekday</v>
      </c>
      <c r="AR717" s="20">
        <f t="shared" si="239"/>
        <v>0</v>
      </c>
    </row>
    <row r="718" spans="1:44" x14ac:dyDescent="0.35">
      <c r="A718" t="str">
        <f t="shared" si="221"/>
        <v>CUST0717</v>
      </c>
      <c r="B718" s="2" t="s">
        <v>1021</v>
      </c>
      <c r="C718" s="4">
        <v>45632</v>
      </c>
      <c r="D718" s="2" t="s">
        <v>514</v>
      </c>
      <c r="E718" t="s">
        <v>5050</v>
      </c>
      <c r="F718" s="2" t="s">
        <v>23</v>
      </c>
      <c r="G718" s="2" t="s">
        <v>65</v>
      </c>
      <c r="H718" s="2">
        <v>1</v>
      </c>
      <c r="I718" s="19">
        <v>442.47</v>
      </c>
      <c r="J718" s="2" t="s">
        <v>5047</v>
      </c>
      <c r="K718" s="2" t="s">
        <v>16</v>
      </c>
      <c r="L718" s="2">
        <v>4</v>
      </c>
      <c r="M718" s="18">
        <f t="shared" si="222"/>
        <v>442.47</v>
      </c>
      <c r="T718" t="str">
        <f t="shared" si="223"/>
        <v>Completed</v>
      </c>
      <c r="U718" t="str">
        <f t="shared" si="224"/>
        <v>No</v>
      </c>
      <c r="V718" t="str">
        <f t="shared" si="225"/>
        <v>No</v>
      </c>
      <c r="X718">
        <f t="shared" si="226"/>
        <v>589</v>
      </c>
      <c r="Y718">
        <f t="shared" si="227"/>
        <v>426</v>
      </c>
      <c r="Z718" s="18">
        <f t="shared" si="228"/>
        <v>594714.6477588166</v>
      </c>
      <c r="AA718" s="18">
        <f t="shared" si="229"/>
        <v>60882.938065984097</v>
      </c>
      <c r="AB718" s="17">
        <f t="shared" si="230"/>
        <v>3.804733727810651</v>
      </c>
      <c r="AC718" s="2" t="s">
        <v>65</v>
      </c>
      <c r="AD718" s="2" t="s">
        <v>23</v>
      </c>
      <c r="AE718" t="str">
        <f t="shared" si="231"/>
        <v>Books</v>
      </c>
      <c r="AF718" t="str">
        <f t="shared" si="232"/>
        <v>Books</v>
      </c>
      <c r="AG718" t="str" cm="1">
        <f t="array" ref="AG718">INDEX(AD:AD,ROW())</f>
        <v>Books</v>
      </c>
      <c r="AH718">
        <f t="shared" si="240"/>
        <v>19</v>
      </c>
      <c r="AI718" t="str">
        <f t="shared" si="233"/>
        <v>Books</v>
      </c>
      <c r="AK718">
        <f t="shared" si="234"/>
        <v>2024</v>
      </c>
      <c r="AL718">
        <f t="shared" si="235"/>
        <v>12</v>
      </c>
      <c r="AM718">
        <f t="shared" si="236"/>
        <v>6</v>
      </c>
      <c r="AN718">
        <f t="shared" si="237"/>
        <v>6</v>
      </c>
      <c r="AO718" t="str">
        <f t="shared" si="238"/>
        <v>Weekday</v>
      </c>
      <c r="AR718" s="20">
        <f t="shared" si="239"/>
        <v>0</v>
      </c>
    </row>
    <row r="719" spans="1:44" x14ac:dyDescent="0.35">
      <c r="A719" t="str">
        <f t="shared" si="221"/>
        <v>CUST0718</v>
      </c>
      <c r="B719" s="2" t="s">
        <v>1022</v>
      </c>
      <c r="C719" s="4">
        <v>45220</v>
      </c>
      <c r="D719" s="2" t="s">
        <v>238</v>
      </c>
      <c r="E719" t="s">
        <v>5050</v>
      </c>
      <c r="F719" s="2" t="s">
        <v>13</v>
      </c>
      <c r="G719" s="2" t="s">
        <v>14</v>
      </c>
      <c r="H719" s="2">
        <v>2</v>
      </c>
      <c r="I719" s="19">
        <v>1061.0999999999999</v>
      </c>
      <c r="J719" s="2" t="s">
        <v>20</v>
      </c>
      <c r="K719" s="2" t="s">
        <v>31</v>
      </c>
      <c r="L719" s="2">
        <v>5</v>
      </c>
      <c r="M719" s="18">
        <f t="shared" si="222"/>
        <v>2122.1999999999998</v>
      </c>
      <c r="T719" t="str">
        <f t="shared" si="223"/>
        <v>Pending</v>
      </c>
      <c r="U719" t="str">
        <f t="shared" si="224"/>
        <v>No</v>
      </c>
      <c r="V719" t="str">
        <f t="shared" si="225"/>
        <v>Yes</v>
      </c>
      <c r="X719">
        <f t="shared" si="226"/>
        <v>589</v>
      </c>
      <c r="Y719">
        <f t="shared" si="227"/>
        <v>426</v>
      </c>
      <c r="Z719" s="18">
        <f t="shared" si="228"/>
        <v>1463424.4009529033</v>
      </c>
      <c r="AA719" s="18">
        <f t="shared" si="229"/>
        <v>118285.78776560788</v>
      </c>
      <c r="AB719" s="17">
        <f t="shared" si="230"/>
        <v>3.8140589569160999</v>
      </c>
      <c r="AC719" s="2" t="s">
        <v>14</v>
      </c>
      <c r="AD719" s="2" t="s">
        <v>13</v>
      </c>
      <c r="AE719" t="str">
        <f t="shared" si="231"/>
        <v>Home &amp; Kitchen</v>
      </c>
      <c r="AF719" t="str">
        <f t="shared" si="232"/>
        <v>Home &amp; Kitchen</v>
      </c>
      <c r="AG719" t="str" cm="1">
        <f t="array" ref="AG719">INDEX(AD:AD,ROW())</f>
        <v>Home &amp; Kitchen</v>
      </c>
      <c r="AH719">
        <f t="shared" si="240"/>
        <v>2</v>
      </c>
      <c r="AI719" t="str">
        <f t="shared" si="233"/>
        <v>Home &amp; Kitchen</v>
      </c>
      <c r="AK719">
        <f t="shared" si="234"/>
        <v>2023</v>
      </c>
      <c r="AL719">
        <f t="shared" si="235"/>
        <v>10</v>
      </c>
      <c r="AM719">
        <f t="shared" si="236"/>
        <v>21</v>
      </c>
      <c r="AN719">
        <f t="shared" si="237"/>
        <v>7</v>
      </c>
      <c r="AO719" t="str">
        <f t="shared" si="238"/>
        <v>Weekend</v>
      </c>
      <c r="AR719" s="20">
        <f t="shared" si="239"/>
        <v>0</v>
      </c>
    </row>
    <row r="720" spans="1:44" x14ac:dyDescent="0.35">
      <c r="A720" t="str">
        <f t="shared" si="221"/>
        <v>CUST0719</v>
      </c>
      <c r="B720" s="2" t="s">
        <v>1023</v>
      </c>
      <c r="C720" s="4">
        <v>44941</v>
      </c>
      <c r="D720" s="2" t="s">
        <v>116</v>
      </c>
      <c r="E720" t="s">
        <v>5048</v>
      </c>
      <c r="F720" s="2" t="s">
        <v>19</v>
      </c>
      <c r="G720" s="2" t="s">
        <v>5040</v>
      </c>
      <c r="H720" s="2">
        <v>1</v>
      </c>
      <c r="I720" s="19">
        <v>2546</v>
      </c>
      <c r="J720" s="2" t="s">
        <v>5046</v>
      </c>
      <c r="K720" s="2" t="s">
        <v>16</v>
      </c>
      <c r="L720" s="2">
        <v>5</v>
      </c>
      <c r="M720" s="18">
        <f t="shared" si="222"/>
        <v>2546</v>
      </c>
      <c r="T720" t="str">
        <f t="shared" si="223"/>
        <v>Completed</v>
      </c>
      <c r="U720" t="str">
        <f t="shared" si="224"/>
        <v>Yes</v>
      </c>
      <c r="V720" t="str">
        <f t="shared" si="225"/>
        <v>No</v>
      </c>
      <c r="X720">
        <f t="shared" si="226"/>
        <v>590</v>
      </c>
      <c r="Y720">
        <f t="shared" si="227"/>
        <v>451</v>
      </c>
      <c r="Z720" s="18">
        <f t="shared" si="228"/>
        <v>2759712.3299794244</v>
      </c>
      <c r="AA720" s="18">
        <f t="shared" si="229"/>
        <v>330643.50635802455</v>
      </c>
      <c r="AB720" s="17">
        <f t="shared" si="230"/>
        <v>3.8641711229946525</v>
      </c>
      <c r="AC720" s="2" t="s">
        <v>5040</v>
      </c>
      <c r="AD720" s="2" t="s">
        <v>19</v>
      </c>
      <c r="AE720" t="str">
        <f t="shared" si="231"/>
        <v>Electronics</v>
      </c>
      <c r="AF720" t="str">
        <f t="shared" si="232"/>
        <v>Electronics</v>
      </c>
      <c r="AG720" t="str" cm="1">
        <f t="array" ref="AG720">INDEX(AD:AD,ROW())</f>
        <v>Electronics</v>
      </c>
      <c r="AH720">
        <f t="shared" si="240"/>
        <v>13</v>
      </c>
      <c r="AI720" t="str">
        <f t="shared" si="233"/>
        <v>Electronics</v>
      </c>
      <c r="AK720">
        <f t="shared" si="234"/>
        <v>2023</v>
      </c>
      <c r="AL720">
        <f t="shared" si="235"/>
        <v>1</v>
      </c>
      <c r="AM720">
        <f t="shared" si="236"/>
        <v>15</v>
      </c>
      <c r="AN720">
        <f t="shared" si="237"/>
        <v>1</v>
      </c>
      <c r="AO720" t="str">
        <f t="shared" si="238"/>
        <v>Weekend</v>
      </c>
      <c r="AR720" s="20">
        <f t="shared" si="239"/>
        <v>0</v>
      </c>
    </row>
    <row r="721" spans="1:44" x14ac:dyDescent="0.35">
      <c r="A721" t="str">
        <f t="shared" si="221"/>
        <v>CUST0720</v>
      </c>
      <c r="B721" s="2" t="s">
        <v>1024</v>
      </c>
      <c r="C721" s="4">
        <v>44963</v>
      </c>
      <c r="D721" s="2" t="s">
        <v>817</v>
      </c>
      <c r="E721" t="s">
        <v>5049</v>
      </c>
      <c r="F721" s="2" t="s">
        <v>29</v>
      </c>
      <c r="G721" s="2" t="s">
        <v>30</v>
      </c>
      <c r="H721" s="2">
        <v>3</v>
      </c>
      <c r="I721" s="19">
        <v>1139.45</v>
      </c>
      <c r="J721" s="2" t="s">
        <v>5046</v>
      </c>
      <c r="K721" s="2" t="s">
        <v>76</v>
      </c>
      <c r="L721" s="2">
        <v>5</v>
      </c>
      <c r="M721" s="18">
        <f t="shared" si="222"/>
        <v>3418.3500000000004</v>
      </c>
      <c r="T721" t="str">
        <f t="shared" si="223"/>
        <v>Completed</v>
      </c>
      <c r="U721" t="str">
        <f t="shared" si="224"/>
        <v>No</v>
      </c>
      <c r="V721" t="str">
        <f t="shared" si="225"/>
        <v>No</v>
      </c>
      <c r="X721">
        <f t="shared" si="226"/>
        <v>595</v>
      </c>
      <c r="Y721">
        <f t="shared" si="227"/>
        <v>444</v>
      </c>
      <c r="Z721" s="18">
        <f t="shared" si="228"/>
        <v>1892867.2841657216</v>
      </c>
      <c r="AA721" s="18">
        <f t="shared" si="229"/>
        <v>199432.98236095349</v>
      </c>
      <c r="AB721" s="17">
        <f t="shared" si="230"/>
        <v>3.8949824970828471</v>
      </c>
      <c r="AC721" s="2" t="s">
        <v>30</v>
      </c>
      <c r="AD721" s="2" t="s">
        <v>29</v>
      </c>
      <c r="AE721" t="str">
        <f t="shared" si="231"/>
        <v>Fashion</v>
      </c>
      <c r="AF721" t="str">
        <f t="shared" si="232"/>
        <v>Fashion</v>
      </c>
      <c r="AG721" t="str" cm="1">
        <f t="array" ref="AG721">INDEX(AD:AD,ROW())</f>
        <v>Fashion</v>
      </c>
      <c r="AH721">
        <f t="shared" si="240"/>
        <v>6</v>
      </c>
      <c r="AI721" t="str">
        <f t="shared" si="233"/>
        <v>Fashion</v>
      </c>
      <c r="AK721">
        <f t="shared" si="234"/>
        <v>2023</v>
      </c>
      <c r="AL721">
        <f t="shared" si="235"/>
        <v>2</v>
      </c>
      <c r="AM721">
        <f t="shared" si="236"/>
        <v>6</v>
      </c>
      <c r="AN721">
        <f t="shared" si="237"/>
        <v>2</v>
      </c>
      <c r="AO721" t="str">
        <f t="shared" si="238"/>
        <v>Weekday</v>
      </c>
      <c r="AR721" s="20">
        <f t="shared" si="239"/>
        <v>1</v>
      </c>
    </row>
    <row r="722" spans="1:44" x14ac:dyDescent="0.35">
      <c r="A722" t="str">
        <f t="shared" si="221"/>
        <v>CUST0721</v>
      </c>
      <c r="B722" s="2" t="s">
        <v>1025</v>
      </c>
      <c r="C722" s="4">
        <v>45602</v>
      </c>
      <c r="D722" s="2" t="s">
        <v>338</v>
      </c>
      <c r="E722" t="s">
        <v>5054</v>
      </c>
      <c r="F722" s="2" t="s">
        <v>23</v>
      </c>
      <c r="G722" s="2" t="s">
        <v>65</v>
      </c>
      <c r="H722" s="2">
        <v>1</v>
      </c>
      <c r="I722" s="19">
        <v>346.66</v>
      </c>
      <c r="J722" s="2" t="s">
        <v>5046</v>
      </c>
      <c r="K722" s="2" t="s">
        <v>76</v>
      </c>
      <c r="L722" s="2">
        <v>4</v>
      </c>
      <c r="M722" s="18">
        <f t="shared" si="222"/>
        <v>346.66</v>
      </c>
      <c r="T722" t="str">
        <f t="shared" si="223"/>
        <v>Completed</v>
      </c>
      <c r="U722" t="str">
        <f t="shared" si="224"/>
        <v>No</v>
      </c>
      <c r="V722" t="str">
        <f t="shared" si="225"/>
        <v>No</v>
      </c>
      <c r="X722">
        <f t="shared" si="226"/>
        <v>558</v>
      </c>
      <c r="Y722">
        <f t="shared" si="227"/>
        <v>430</v>
      </c>
      <c r="Z722" s="18">
        <f t="shared" si="228"/>
        <v>594714.6477588166</v>
      </c>
      <c r="AA722" s="18">
        <f t="shared" si="229"/>
        <v>60882.938065984097</v>
      </c>
      <c r="AB722" s="17">
        <f t="shared" si="230"/>
        <v>3.804733727810651</v>
      </c>
      <c r="AC722" s="2" t="s">
        <v>65</v>
      </c>
      <c r="AD722" s="2" t="s">
        <v>23</v>
      </c>
      <c r="AE722" t="str">
        <f t="shared" si="231"/>
        <v>Books</v>
      </c>
      <c r="AF722" t="str">
        <f t="shared" si="232"/>
        <v>Books</v>
      </c>
      <c r="AG722" t="str" cm="1">
        <f t="array" ref="AG722">INDEX(AD:AD,ROW())</f>
        <v>Books</v>
      </c>
      <c r="AH722">
        <f t="shared" si="240"/>
        <v>19</v>
      </c>
      <c r="AI722" t="str">
        <f t="shared" si="233"/>
        <v>Books</v>
      </c>
      <c r="AK722">
        <f t="shared" si="234"/>
        <v>2024</v>
      </c>
      <c r="AL722">
        <f t="shared" si="235"/>
        <v>11</v>
      </c>
      <c r="AM722">
        <f t="shared" si="236"/>
        <v>6</v>
      </c>
      <c r="AN722">
        <f t="shared" si="237"/>
        <v>4</v>
      </c>
      <c r="AO722" t="str">
        <f t="shared" si="238"/>
        <v>Weekday</v>
      </c>
      <c r="AR722" s="20">
        <f t="shared" si="239"/>
        <v>1</v>
      </c>
    </row>
    <row r="723" spans="1:44" x14ac:dyDescent="0.35">
      <c r="A723" t="str">
        <f t="shared" si="221"/>
        <v>CUST0722</v>
      </c>
      <c r="B723" s="2" t="s">
        <v>1026</v>
      </c>
      <c r="C723" s="4">
        <v>45808</v>
      </c>
      <c r="D723" s="2" t="s">
        <v>314</v>
      </c>
      <c r="E723" t="s">
        <v>5050</v>
      </c>
      <c r="F723" s="2" t="s">
        <v>42</v>
      </c>
      <c r="G723" s="2" t="s">
        <v>170</v>
      </c>
      <c r="H723" s="2">
        <v>1</v>
      </c>
      <c r="I723" s="19">
        <v>842.96</v>
      </c>
      <c r="J723" s="2" t="s">
        <v>5046</v>
      </c>
      <c r="K723" s="2" t="s">
        <v>31</v>
      </c>
      <c r="L723" s="2">
        <v>5</v>
      </c>
      <c r="M723" s="18">
        <f t="shared" si="222"/>
        <v>842.96</v>
      </c>
      <c r="T723" t="str">
        <f t="shared" si="223"/>
        <v>Pending</v>
      </c>
      <c r="U723" t="str">
        <f t="shared" si="224"/>
        <v>No</v>
      </c>
      <c r="V723" t="str">
        <f t="shared" si="225"/>
        <v>Yes</v>
      </c>
      <c r="X723">
        <f t="shared" si="226"/>
        <v>589</v>
      </c>
      <c r="Y723">
        <f t="shared" si="227"/>
        <v>426</v>
      </c>
      <c r="Z723" s="18">
        <f t="shared" si="228"/>
        <v>1098537.4901531704</v>
      </c>
      <c r="AA723" s="18">
        <f t="shared" si="229"/>
        <v>96724.388030634553</v>
      </c>
      <c r="AB723" s="17">
        <f t="shared" si="230"/>
        <v>3.9001122334455669</v>
      </c>
      <c r="AC723" s="2" t="s">
        <v>170</v>
      </c>
      <c r="AD723" s="2" t="s">
        <v>42</v>
      </c>
      <c r="AE723" t="str">
        <f t="shared" si="231"/>
        <v>Beauty</v>
      </c>
      <c r="AF723" t="str">
        <f t="shared" si="232"/>
        <v>Beauty</v>
      </c>
      <c r="AG723" t="str" cm="1">
        <f t="array" ref="AG723">INDEX(AD:AD,ROW())</f>
        <v>Beauty</v>
      </c>
      <c r="AH723">
        <f t="shared" si="240"/>
        <v>70</v>
      </c>
      <c r="AI723" t="str">
        <f t="shared" si="233"/>
        <v>Beauty</v>
      </c>
      <c r="AK723">
        <f t="shared" si="234"/>
        <v>2025</v>
      </c>
      <c r="AL723">
        <f t="shared" si="235"/>
        <v>5</v>
      </c>
      <c r="AM723">
        <f t="shared" si="236"/>
        <v>31</v>
      </c>
      <c r="AN723">
        <f t="shared" si="237"/>
        <v>7</v>
      </c>
      <c r="AO723" t="str">
        <f t="shared" si="238"/>
        <v>Weekend</v>
      </c>
      <c r="AR723" s="20">
        <f t="shared" si="239"/>
        <v>0</v>
      </c>
    </row>
    <row r="724" spans="1:44" x14ac:dyDescent="0.35">
      <c r="A724" t="str">
        <f t="shared" si="221"/>
        <v>CUST0723</v>
      </c>
      <c r="B724" s="2" t="s">
        <v>1027</v>
      </c>
      <c r="C724" s="4">
        <v>45651</v>
      </c>
      <c r="D724" s="2" t="s">
        <v>785</v>
      </c>
      <c r="E724" t="s">
        <v>5054</v>
      </c>
      <c r="F724" s="2" t="s">
        <v>29</v>
      </c>
      <c r="G724" s="2" t="s">
        <v>5041</v>
      </c>
      <c r="H724" s="2">
        <v>1</v>
      </c>
      <c r="I724" s="19">
        <v>638</v>
      </c>
      <c r="J724" s="2" t="s">
        <v>15</v>
      </c>
      <c r="K724" s="2" t="s">
        <v>16</v>
      </c>
      <c r="L724" s="2">
        <v>3</v>
      </c>
      <c r="M724" s="18">
        <f t="shared" si="222"/>
        <v>638</v>
      </c>
      <c r="T724" t="str">
        <f t="shared" si="223"/>
        <v>Completed</v>
      </c>
      <c r="U724" t="str">
        <f t="shared" si="224"/>
        <v>No</v>
      </c>
      <c r="V724" t="str">
        <f t="shared" si="225"/>
        <v>No</v>
      </c>
      <c r="X724">
        <f t="shared" si="226"/>
        <v>558</v>
      </c>
      <c r="Y724">
        <f t="shared" si="227"/>
        <v>430</v>
      </c>
      <c r="Z724" s="18">
        <f t="shared" si="228"/>
        <v>1892867.2841657216</v>
      </c>
      <c r="AA724" s="18">
        <f t="shared" si="229"/>
        <v>199432.98236095349</v>
      </c>
      <c r="AB724" s="17">
        <f t="shared" si="230"/>
        <v>3.8949824970828471</v>
      </c>
      <c r="AC724" s="2" t="s">
        <v>5041</v>
      </c>
      <c r="AD724" s="2" t="s">
        <v>29</v>
      </c>
      <c r="AE724" t="str">
        <f t="shared" si="231"/>
        <v>Fashion</v>
      </c>
      <c r="AF724" t="str">
        <f t="shared" si="232"/>
        <v>Fashion</v>
      </c>
      <c r="AG724" t="str" cm="1">
        <f t="array" ref="AG724">INDEX(AD:AD,ROW())</f>
        <v>Fashion</v>
      </c>
      <c r="AH724">
        <f t="shared" si="240"/>
        <v>15</v>
      </c>
      <c r="AI724" t="str">
        <f t="shared" si="233"/>
        <v>Fashion</v>
      </c>
      <c r="AK724">
        <f t="shared" si="234"/>
        <v>2024</v>
      </c>
      <c r="AL724">
        <f t="shared" si="235"/>
        <v>12</v>
      </c>
      <c r="AM724">
        <f t="shared" si="236"/>
        <v>25</v>
      </c>
      <c r="AN724">
        <f t="shared" si="237"/>
        <v>4</v>
      </c>
      <c r="AO724" t="str">
        <f t="shared" si="238"/>
        <v>Weekday</v>
      </c>
      <c r="AR724" s="20">
        <f t="shared" si="239"/>
        <v>0</v>
      </c>
    </row>
    <row r="725" spans="1:44" x14ac:dyDescent="0.35">
      <c r="A725" t="str">
        <f t="shared" si="221"/>
        <v>CUST0724</v>
      </c>
      <c r="B725" s="2" t="s">
        <v>1028</v>
      </c>
      <c r="C725" s="4">
        <v>45161</v>
      </c>
      <c r="D725" s="2" t="s">
        <v>26</v>
      </c>
      <c r="E725" t="s">
        <v>5051</v>
      </c>
      <c r="F725" s="2" t="s">
        <v>42</v>
      </c>
      <c r="G725" s="2" t="s">
        <v>170</v>
      </c>
      <c r="H725" s="2">
        <v>1</v>
      </c>
      <c r="I725" s="19">
        <v>170.36</v>
      </c>
      <c r="J725" s="2" t="s">
        <v>50</v>
      </c>
      <c r="K725" s="2" t="s">
        <v>76</v>
      </c>
      <c r="L725" s="2">
        <v>5</v>
      </c>
      <c r="M725" s="18">
        <f t="shared" si="222"/>
        <v>170.36</v>
      </c>
      <c r="T725" t="str">
        <f t="shared" si="223"/>
        <v>Completed</v>
      </c>
      <c r="U725" t="str">
        <f t="shared" si="224"/>
        <v>No</v>
      </c>
      <c r="V725" t="str">
        <f t="shared" si="225"/>
        <v>No</v>
      </c>
      <c r="X725">
        <f t="shared" si="226"/>
        <v>619</v>
      </c>
      <c r="Y725">
        <f t="shared" si="227"/>
        <v>468</v>
      </c>
      <c r="Z725" s="18">
        <f t="shared" si="228"/>
        <v>1098537.4901531704</v>
      </c>
      <c r="AA725" s="18">
        <f t="shared" si="229"/>
        <v>96724.388030634553</v>
      </c>
      <c r="AB725" s="17">
        <f t="shared" si="230"/>
        <v>3.9001122334455669</v>
      </c>
      <c r="AC725" s="2" t="s">
        <v>170</v>
      </c>
      <c r="AD725" s="2" t="s">
        <v>42</v>
      </c>
      <c r="AE725" t="str">
        <f t="shared" si="231"/>
        <v>Beauty</v>
      </c>
      <c r="AF725" t="str">
        <f t="shared" si="232"/>
        <v>Beauty</v>
      </c>
      <c r="AG725" t="str" cm="1">
        <f t="array" ref="AG725">INDEX(AD:AD,ROW())</f>
        <v>Beauty</v>
      </c>
      <c r="AH725">
        <f t="shared" si="240"/>
        <v>70</v>
      </c>
      <c r="AI725" t="str">
        <f t="shared" si="233"/>
        <v>Beauty</v>
      </c>
      <c r="AK725">
        <f t="shared" si="234"/>
        <v>2023</v>
      </c>
      <c r="AL725">
        <f t="shared" si="235"/>
        <v>8</v>
      </c>
      <c r="AM725">
        <f t="shared" si="236"/>
        <v>23</v>
      </c>
      <c r="AN725">
        <f t="shared" si="237"/>
        <v>4</v>
      </c>
      <c r="AO725" t="str">
        <f t="shared" si="238"/>
        <v>Weekday</v>
      </c>
      <c r="AR725" s="20">
        <f t="shared" si="239"/>
        <v>1</v>
      </c>
    </row>
    <row r="726" spans="1:44" x14ac:dyDescent="0.35">
      <c r="A726" t="str">
        <f t="shared" si="221"/>
        <v>CUST0725</v>
      </c>
      <c r="B726" s="2" t="s">
        <v>1029</v>
      </c>
      <c r="C726" s="4">
        <v>45497</v>
      </c>
      <c r="D726" s="2" t="s">
        <v>715</v>
      </c>
      <c r="E726" t="s">
        <v>5055</v>
      </c>
      <c r="F726" s="2" t="s">
        <v>42</v>
      </c>
      <c r="G726" s="2" t="s">
        <v>43</v>
      </c>
      <c r="H726" s="2">
        <v>2</v>
      </c>
      <c r="I726" s="19">
        <v>693.05</v>
      </c>
      <c r="J726" s="2" t="s">
        <v>15</v>
      </c>
      <c r="K726" s="2" t="s">
        <v>16</v>
      </c>
      <c r="L726" s="2">
        <v>4</v>
      </c>
      <c r="M726" s="18">
        <f t="shared" si="222"/>
        <v>1386.1</v>
      </c>
      <c r="T726" t="str">
        <f t="shared" si="223"/>
        <v>Completed</v>
      </c>
      <c r="U726" t="str">
        <f t="shared" si="224"/>
        <v>Yes</v>
      </c>
      <c r="V726" t="str">
        <f t="shared" si="225"/>
        <v>No</v>
      </c>
      <c r="X726">
        <f t="shared" si="226"/>
        <v>567</v>
      </c>
      <c r="Y726">
        <f t="shared" si="227"/>
        <v>440</v>
      </c>
      <c r="Z726" s="18">
        <f t="shared" si="228"/>
        <v>1098537.4901531704</v>
      </c>
      <c r="AA726" s="18">
        <f t="shared" si="229"/>
        <v>96724.388030634553</v>
      </c>
      <c r="AB726" s="17">
        <f t="shared" si="230"/>
        <v>3.9001122334455669</v>
      </c>
      <c r="AC726" s="2" t="s">
        <v>43</v>
      </c>
      <c r="AD726" s="2" t="s">
        <v>42</v>
      </c>
      <c r="AE726" t="str">
        <f t="shared" si="231"/>
        <v>Beauty</v>
      </c>
      <c r="AF726" t="str">
        <f t="shared" si="232"/>
        <v>Beauty</v>
      </c>
      <c r="AG726" t="str" cm="1">
        <f t="array" ref="AG726">INDEX(AD:AD,ROW())</f>
        <v>Beauty</v>
      </c>
      <c r="AH726">
        <f t="shared" si="240"/>
        <v>10</v>
      </c>
      <c r="AI726" t="str">
        <f t="shared" si="233"/>
        <v>Beauty</v>
      </c>
      <c r="AK726">
        <f t="shared" si="234"/>
        <v>2024</v>
      </c>
      <c r="AL726">
        <f t="shared" si="235"/>
        <v>7</v>
      </c>
      <c r="AM726">
        <f t="shared" si="236"/>
        <v>24</v>
      </c>
      <c r="AN726">
        <f t="shared" si="237"/>
        <v>4</v>
      </c>
      <c r="AO726" t="str">
        <f t="shared" si="238"/>
        <v>Weekday</v>
      </c>
      <c r="AR726" s="20">
        <f t="shared" si="239"/>
        <v>0</v>
      </c>
    </row>
    <row r="727" spans="1:44" x14ac:dyDescent="0.35">
      <c r="A727" t="str">
        <f t="shared" si="221"/>
        <v>CUST0726</v>
      </c>
      <c r="B727" s="2" t="s">
        <v>1030</v>
      </c>
      <c r="C727" s="4">
        <v>45521</v>
      </c>
      <c r="D727" s="2" t="s">
        <v>263</v>
      </c>
      <c r="E727" t="s">
        <v>5048</v>
      </c>
      <c r="F727" s="2" t="s">
        <v>29</v>
      </c>
      <c r="G727" s="2" t="s">
        <v>5041</v>
      </c>
      <c r="H727" s="2">
        <v>1</v>
      </c>
      <c r="I727" s="19">
        <v>2234.7199999999998</v>
      </c>
      <c r="J727" s="2" t="s">
        <v>50</v>
      </c>
      <c r="K727" s="2" t="s">
        <v>16</v>
      </c>
      <c r="L727" s="2">
        <v>4</v>
      </c>
      <c r="M727" s="18">
        <f t="shared" si="222"/>
        <v>2234.7199999999998</v>
      </c>
      <c r="T727" t="str">
        <f t="shared" si="223"/>
        <v>Completed</v>
      </c>
      <c r="U727" t="str">
        <f t="shared" si="224"/>
        <v>Yes</v>
      </c>
      <c r="V727" t="str">
        <f t="shared" si="225"/>
        <v>No</v>
      </c>
      <c r="X727">
        <f t="shared" si="226"/>
        <v>590</v>
      </c>
      <c r="Y727">
        <f t="shared" si="227"/>
        <v>451</v>
      </c>
      <c r="Z727" s="18">
        <f t="shared" si="228"/>
        <v>1892867.2841657216</v>
      </c>
      <c r="AA727" s="18">
        <f t="shared" si="229"/>
        <v>199432.98236095349</v>
      </c>
      <c r="AB727" s="17">
        <f t="shared" si="230"/>
        <v>3.8949824970828471</v>
      </c>
      <c r="AC727" s="2" t="s">
        <v>5041</v>
      </c>
      <c r="AD727" s="2" t="s">
        <v>29</v>
      </c>
      <c r="AE727" t="str">
        <f t="shared" si="231"/>
        <v>Fashion</v>
      </c>
      <c r="AF727" t="str">
        <f t="shared" si="232"/>
        <v>Fashion</v>
      </c>
      <c r="AG727" t="str" cm="1">
        <f t="array" ref="AG727">INDEX(AD:AD,ROW())</f>
        <v>Fashion</v>
      </c>
      <c r="AH727">
        <f t="shared" si="240"/>
        <v>15</v>
      </c>
      <c r="AI727" t="str">
        <f t="shared" si="233"/>
        <v>Fashion</v>
      </c>
      <c r="AK727">
        <f t="shared" si="234"/>
        <v>2024</v>
      </c>
      <c r="AL727">
        <f t="shared" si="235"/>
        <v>8</v>
      </c>
      <c r="AM727">
        <f t="shared" si="236"/>
        <v>17</v>
      </c>
      <c r="AN727">
        <f t="shared" si="237"/>
        <v>7</v>
      </c>
      <c r="AO727" t="str">
        <f t="shared" si="238"/>
        <v>Weekend</v>
      </c>
      <c r="AR727" s="20">
        <f t="shared" si="239"/>
        <v>0</v>
      </c>
    </row>
    <row r="728" spans="1:44" x14ac:dyDescent="0.35">
      <c r="A728" t="str">
        <f t="shared" si="221"/>
        <v>CUST0727</v>
      </c>
      <c r="B728" s="2" t="s">
        <v>1031</v>
      </c>
      <c r="C728" s="4">
        <v>45580</v>
      </c>
      <c r="D728" s="2" t="s">
        <v>72</v>
      </c>
      <c r="E728" t="s">
        <v>5053</v>
      </c>
      <c r="F728" s="2" t="s">
        <v>42</v>
      </c>
      <c r="G728" s="2" t="s">
        <v>170</v>
      </c>
      <c r="H728" s="2">
        <v>1</v>
      </c>
      <c r="I728" s="19">
        <v>625.77</v>
      </c>
      <c r="J728" s="2" t="s">
        <v>50</v>
      </c>
      <c r="K728" s="2" t="s">
        <v>16</v>
      </c>
      <c r="L728" s="2">
        <v>3</v>
      </c>
      <c r="M728" s="18">
        <f t="shared" si="222"/>
        <v>625.77</v>
      </c>
      <c r="T728" t="str">
        <f t="shared" si="223"/>
        <v>Completed</v>
      </c>
      <c r="U728" t="str">
        <f t="shared" si="224"/>
        <v>No</v>
      </c>
      <c r="V728" t="str">
        <f t="shared" si="225"/>
        <v>No</v>
      </c>
      <c r="X728">
        <f t="shared" si="226"/>
        <v>559</v>
      </c>
      <c r="Y728">
        <f t="shared" si="227"/>
        <v>408</v>
      </c>
      <c r="Z728" s="18">
        <f t="shared" si="228"/>
        <v>1098537.4901531704</v>
      </c>
      <c r="AA728" s="18">
        <f t="shared" si="229"/>
        <v>96724.388030634553</v>
      </c>
      <c r="AB728" s="17">
        <f t="shared" si="230"/>
        <v>3.9001122334455669</v>
      </c>
      <c r="AC728" s="2" t="s">
        <v>170</v>
      </c>
      <c r="AD728" s="2" t="s">
        <v>42</v>
      </c>
      <c r="AE728" t="str">
        <f t="shared" si="231"/>
        <v>Beauty</v>
      </c>
      <c r="AF728" t="str">
        <f t="shared" si="232"/>
        <v>Beauty</v>
      </c>
      <c r="AG728" t="str" cm="1">
        <f t="array" ref="AG728">INDEX(AD:AD,ROW())</f>
        <v>Beauty</v>
      </c>
      <c r="AH728">
        <f t="shared" si="240"/>
        <v>70</v>
      </c>
      <c r="AI728" t="str">
        <f t="shared" si="233"/>
        <v>Beauty</v>
      </c>
      <c r="AK728">
        <f t="shared" si="234"/>
        <v>2024</v>
      </c>
      <c r="AL728">
        <f t="shared" si="235"/>
        <v>10</v>
      </c>
      <c r="AM728">
        <f t="shared" si="236"/>
        <v>15</v>
      </c>
      <c r="AN728">
        <f t="shared" si="237"/>
        <v>3</v>
      </c>
      <c r="AO728" t="str">
        <f t="shared" si="238"/>
        <v>Weekday</v>
      </c>
      <c r="AR728" s="20">
        <f t="shared" si="239"/>
        <v>0</v>
      </c>
    </row>
    <row r="729" spans="1:44" x14ac:dyDescent="0.35">
      <c r="A729" t="str">
        <f t="shared" si="221"/>
        <v>CUST0728</v>
      </c>
      <c r="B729" s="2" t="s">
        <v>1032</v>
      </c>
      <c r="C729" s="4">
        <v>45168</v>
      </c>
      <c r="D729" s="2" t="s">
        <v>400</v>
      </c>
      <c r="E729" t="s">
        <v>5050</v>
      </c>
      <c r="F729" s="2" t="s">
        <v>23</v>
      </c>
      <c r="G729" s="2" t="s">
        <v>68</v>
      </c>
      <c r="H729" s="2">
        <v>1</v>
      </c>
      <c r="I729" s="19">
        <v>608.73</v>
      </c>
      <c r="J729" s="2" t="s">
        <v>15</v>
      </c>
      <c r="K729" s="2" t="s">
        <v>16</v>
      </c>
      <c r="L729" s="2">
        <v>4</v>
      </c>
      <c r="M729" s="18">
        <f t="shared" si="222"/>
        <v>608.73</v>
      </c>
      <c r="T729" t="str">
        <f t="shared" si="223"/>
        <v>Completed</v>
      </c>
      <c r="U729" t="str">
        <f t="shared" si="224"/>
        <v>No</v>
      </c>
      <c r="V729" t="str">
        <f t="shared" si="225"/>
        <v>No</v>
      </c>
      <c r="X729">
        <f t="shared" si="226"/>
        <v>589</v>
      </c>
      <c r="Y729">
        <f t="shared" si="227"/>
        <v>426</v>
      </c>
      <c r="Z729" s="18">
        <f t="shared" si="228"/>
        <v>594714.6477588166</v>
      </c>
      <c r="AA729" s="18">
        <f t="shared" si="229"/>
        <v>60882.938065984097</v>
      </c>
      <c r="AB729" s="17">
        <f t="shared" si="230"/>
        <v>3.804733727810651</v>
      </c>
      <c r="AC729" s="2" t="s">
        <v>68</v>
      </c>
      <c r="AD729" s="2" t="s">
        <v>23</v>
      </c>
      <c r="AE729" t="str">
        <f t="shared" si="231"/>
        <v>Books</v>
      </c>
      <c r="AF729" t="str">
        <f t="shared" si="232"/>
        <v>Books</v>
      </c>
      <c r="AG729" t="str" cm="1">
        <f t="array" ref="AG729">INDEX(AD:AD,ROW())</f>
        <v>Books</v>
      </c>
      <c r="AH729">
        <f t="shared" si="240"/>
        <v>20</v>
      </c>
      <c r="AI729" t="str">
        <f t="shared" si="233"/>
        <v>Books</v>
      </c>
      <c r="AK729">
        <f t="shared" si="234"/>
        <v>2023</v>
      </c>
      <c r="AL729">
        <f t="shared" si="235"/>
        <v>8</v>
      </c>
      <c r="AM729">
        <f t="shared" si="236"/>
        <v>30</v>
      </c>
      <c r="AN729">
        <f t="shared" si="237"/>
        <v>4</v>
      </c>
      <c r="AO729" t="str">
        <f t="shared" si="238"/>
        <v>Weekday</v>
      </c>
      <c r="AR729" s="20">
        <f t="shared" si="239"/>
        <v>0</v>
      </c>
    </row>
    <row r="730" spans="1:44" x14ac:dyDescent="0.35">
      <c r="A730" t="str">
        <f t="shared" si="221"/>
        <v>CUST0729</v>
      </c>
      <c r="B730" s="2" t="s">
        <v>1033</v>
      </c>
      <c r="C730" s="4">
        <v>45034</v>
      </c>
      <c r="D730" s="2" t="s">
        <v>1034</v>
      </c>
      <c r="E730" t="s">
        <v>5050</v>
      </c>
      <c r="F730" s="2" t="s">
        <v>19</v>
      </c>
      <c r="G730" s="2" t="s">
        <v>5040</v>
      </c>
      <c r="H730" s="2">
        <v>3</v>
      </c>
      <c r="I730" s="19">
        <v>488.96</v>
      </c>
      <c r="J730" s="2" t="s">
        <v>15</v>
      </c>
      <c r="K730" s="2" t="s">
        <v>16</v>
      </c>
      <c r="L730" s="2">
        <v>5</v>
      </c>
      <c r="M730" s="18">
        <f t="shared" si="222"/>
        <v>1466.8799999999999</v>
      </c>
      <c r="T730" t="str">
        <f t="shared" si="223"/>
        <v>Completed</v>
      </c>
      <c r="U730" t="str">
        <f t="shared" si="224"/>
        <v>Yes</v>
      </c>
      <c r="V730" t="str">
        <f t="shared" si="225"/>
        <v>No</v>
      </c>
      <c r="X730">
        <f t="shared" si="226"/>
        <v>589</v>
      </c>
      <c r="Y730">
        <f t="shared" si="227"/>
        <v>426</v>
      </c>
      <c r="Z730" s="18">
        <f t="shared" si="228"/>
        <v>2759712.3299794244</v>
      </c>
      <c r="AA730" s="18">
        <f t="shared" si="229"/>
        <v>330643.50635802455</v>
      </c>
      <c r="AB730" s="17">
        <f t="shared" si="230"/>
        <v>3.8641711229946525</v>
      </c>
      <c r="AC730" s="2" t="s">
        <v>5040</v>
      </c>
      <c r="AD730" s="2" t="s">
        <v>19</v>
      </c>
      <c r="AE730" t="str">
        <f t="shared" si="231"/>
        <v>Electronics</v>
      </c>
      <c r="AF730" t="str">
        <f t="shared" si="232"/>
        <v>Electronics</v>
      </c>
      <c r="AG730" t="str" cm="1">
        <f t="array" ref="AG730">INDEX(AD:AD,ROW())</f>
        <v>Electronics</v>
      </c>
      <c r="AH730">
        <f t="shared" si="240"/>
        <v>13</v>
      </c>
      <c r="AI730" t="str">
        <f t="shared" si="233"/>
        <v>Electronics</v>
      </c>
      <c r="AK730">
        <f t="shared" si="234"/>
        <v>2023</v>
      </c>
      <c r="AL730">
        <f t="shared" si="235"/>
        <v>4</v>
      </c>
      <c r="AM730">
        <f t="shared" si="236"/>
        <v>18</v>
      </c>
      <c r="AN730">
        <f t="shared" si="237"/>
        <v>3</v>
      </c>
      <c r="AO730" t="str">
        <f t="shared" si="238"/>
        <v>Weekday</v>
      </c>
      <c r="AR730" s="20">
        <f t="shared" si="239"/>
        <v>0</v>
      </c>
    </row>
    <row r="731" spans="1:44" x14ac:dyDescent="0.35">
      <c r="A731" t="str">
        <f t="shared" si="221"/>
        <v>CUST0730</v>
      </c>
      <c r="B731" s="2" t="s">
        <v>1035</v>
      </c>
      <c r="C731" s="4">
        <v>45193</v>
      </c>
      <c r="D731" s="2" t="s">
        <v>822</v>
      </c>
      <c r="E731" t="s">
        <v>5055</v>
      </c>
      <c r="F731" s="2" t="s">
        <v>23</v>
      </c>
      <c r="G731" s="2" t="s">
        <v>46</v>
      </c>
      <c r="H731" s="2">
        <v>1</v>
      </c>
      <c r="I731" s="19">
        <v>648.30999999999995</v>
      </c>
      <c r="J731" s="2" t="s">
        <v>5046</v>
      </c>
      <c r="K731" s="2" t="s">
        <v>16</v>
      </c>
      <c r="L731" s="2">
        <v>5</v>
      </c>
      <c r="M731" s="18">
        <f t="shared" si="222"/>
        <v>648.30999999999995</v>
      </c>
      <c r="T731" t="str">
        <f t="shared" si="223"/>
        <v>Completed</v>
      </c>
      <c r="U731" t="str">
        <f t="shared" si="224"/>
        <v>No</v>
      </c>
      <c r="V731" t="str">
        <f t="shared" si="225"/>
        <v>No</v>
      </c>
      <c r="X731">
        <f t="shared" si="226"/>
        <v>567</v>
      </c>
      <c r="Y731">
        <f t="shared" si="227"/>
        <v>440</v>
      </c>
      <c r="Z731" s="18">
        <f t="shared" si="228"/>
        <v>594714.6477588166</v>
      </c>
      <c r="AA731" s="18">
        <f t="shared" si="229"/>
        <v>60882.938065984097</v>
      </c>
      <c r="AB731" s="17">
        <f t="shared" si="230"/>
        <v>3.804733727810651</v>
      </c>
      <c r="AC731" s="2" t="s">
        <v>46</v>
      </c>
      <c r="AD731" s="2" t="s">
        <v>23</v>
      </c>
      <c r="AE731" t="str">
        <f t="shared" si="231"/>
        <v>Books</v>
      </c>
      <c r="AF731" t="str">
        <f t="shared" si="232"/>
        <v>Books</v>
      </c>
      <c r="AG731" t="str" cm="1">
        <f t="array" ref="AG731">INDEX(AD:AD,ROW())</f>
        <v>Books</v>
      </c>
      <c r="AH731">
        <f t="shared" si="240"/>
        <v>11</v>
      </c>
      <c r="AI731" t="str">
        <f t="shared" si="233"/>
        <v>Books</v>
      </c>
      <c r="AK731">
        <f t="shared" si="234"/>
        <v>2023</v>
      </c>
      <c r="AL731">
        <f t="shared" si="235"/>
        <v>9</v>
      </c>
      <c r="AM731">
        <f t="shared" si="236"/>
        <v>24</v>
      </c>
      <c r="AN731">
        <f t="shared" si="237"/>
        <v>1</v>
      </c>
      <c r="AO731" t="str">
        <f t="shared" si="238"/>
        <v>Weekend</v>
      </c>
      <c r="AR731" s="20">
        <f t="shared" si="239"/>
        <v>0</v>
      </c>
    </row>
    <row r="732" spans="1:44" x14ac:dyDescent="0.35">
      <c r="A732" t="str">
        <f t="shared" si="221"/>
        <v>CUST0731</v>
      </c>
      <c r="B732" s="2" t="s">
        <v>1036</v>
      </c>
      <c r="C732" s="4">
        <v>44988</v>
      </c>
      <c r="D732" s="2" t="s">
        <v>144</v>
      </c>
      <c r="E732" t="s">
        <v>5051</v>
      </c>
      <c r="F732" s="2" t="s">
        <v>42</v>
      </c>
      <c r="G732" s="2" t="s">
        <v>188</v>
      </c>
      <c r="H732" s="2">
        <v>1</v>
      </c>
      <c r="I732" s="19">
        <v>848.26</v>
      </c>
      <c r="J732" s="2" t="s">
        <v>5047</v>
      </c>
      <c r="K732" s="2" t="s">
        <v>16</v>
      </c>
      <c r="L732" s="2">
        <v>5</v>
      </c>
      <c r="M732" s="18">
        <f t="shared" si="222"/>
        <v>848.26</v>
      </c>
      <c r="T732" t="str">
        <f t="shared" si="223"/>
        <v>Completed</v>
      </c>
      <c r="U732" t="str">
        <f t="shared" si="224"/>
        <v>No</v>
      </c>
      <c r="V732" t="str">
        <f t="shared" si="225"/>
        <v>No</v>
      </c>
      <c r="X732">
        <f t="shared" si="226"/>
        <v>619</v>
      </c>
      <c r="Y732">
        <f t="shared" si="227"/>
        <v>468</v>
      </c>
      <c r="Z732" s="18">
        <f t="shared" si="228"/>
        <v>1098537.4901531704</v>
      </c>
      <c r="AA732" s="18">
        <f t="shared" si="229"/>
        <v>96724.388030634553</v>
      </c>
      <c r="AB732" s="17">
        <f t="shared" si="230"/>
        <v>3.9001122334455669</v>
      </c>
      <c r="AC732" s="2" t="s">
        <v>188</v>
      </c>
      <c r="AD732" s="2" t="s">
        <v>42</v>
      </c>
      <c r="AE732" t="str">
        <f t="shared" si="231"/>
        <v>Beauty</v>
      </c>
      <c r="AF732" t="str">
        <f t="shared" si="232"/>
        <v>Beauty</v>
      </c>
      <c r="AG732" t="str" cm="1">
        <f t="array" ref="AG732">INDEX(AD:AD,ROW())</f>
        <v>Beauty</v>
      </c>
      <c r="AH732">
        <f t="shared" si="240"/>
        <v>80</v>
      </c>
      <c r="AI732" t="str">
        <f t="shared" si="233"/>
        <v>Beauty</v>
      </c>
      <c r="AK732">
        <f t="shared" si="234"/>
        <v>2023</v>
      </c>
      <c r="AL732">
        <f t="shared" si="235"/>
        <v>3</v>
      </c>
      <c r="AM732">
        <f t="shared" si="236"/>
        <v>3</v>
      </c>
      <c r="AN732">
        <f t="shared" si="237"/>
        <v>6</v>
      </c>
      <c r="AO732" t="str">
        <f t="shared" si="238"/>
        <v>Weekday</v>
      </c>
      <c r="AR732" s="20">
        <f t="shared" si="239"/>
        <v>0</v>
      </c>
    </row>
    <row r="733" spans="1:44" x14ac:dyDescent="0.35">
      <c r="A733" t="str">
        <f t="shared" si="221"/>
        <v>CUST0732</v>
      </c>
      <c r="B733" s="2" t="s">
        <v>1037</v>
      </c>
      <c r="C733" s="4">
        <v>45187</v>
      </c>
      <c r="D733" s="2" t="s">
        <v>830</v>
      </c>
      <c r="E733" t="s">
        <v>5053</v>
      </c>
      <c r="F733" s="2" t="s">
        <v>29</v>
      </c>
      <c r="G733" s="2" t="s">
        <v>138</v>
      </c>
      <c r="H733" s="2">
        <v>3</v>
      </c>
      <c r="I733" s="19">
        <v>435.77</v>
      </c>
      <c r="J733" s="2" t="s">
        <v>15</v>
      </c>
      <c r="K733" s="2" t="s">
        <v>31</v>
      </c>
      <c r="L733" s="2">
        <v>5</v>
      </c>
      <c r="M733" s="18">
        <f t="shared" si="222"/>
        <v>1307.31</v>
      </c>
      <c r="T733" t="str">
        <f t="shared" si="223"/>
        <v>Pending</v>
      </c>
      <c r="U733" t="str">
        <f t="shared" si="224"/>
        <v>No</v>
      </c>
      <c r="V733" t="str">
        <f t="shared" si="225"/>
        <v>Yes</v>
      </c>
      <c r="X733">
        <f t="shared" si="226"/>
        <v>559</v>
      </c>
      <c r="Y733">
        <f t="shared" si="227"/>
        <v>408</v>
      </c>
      <c r="Z733" s="18">
        <f t="shared" si="228"/>
        <v>1892867.2841657216</v>
      </c>
      <c r="AA733" s="18">
        <f t="shared" si="229"/>
        <v>199432.98236095349</v>
      </c>
      <c r="AB733" s="17">
        <f t="shared" si="230"/>
        <v>3.8949824970828471</v>
      </c>
      <c r="AC733" s="2" t="s">
        <v>138</v>
      </c>
      <c r="AD733" s="2" t="s">
        <v>29</v>
      </c>
      <c r="AE733" t="str">
        <f t="shared" si="231"/>
        <v>Fashion</v>
      </c>
      <c r="AF733" t="str">
        <f t="shared" si="232"/>
        <v>Fashion</v>
      </c>
      <c r="AG733" t="str" cm="1">
        <f t="array" ref="AG733">INDEX(AD:AD,ROW())</f>
        <v>Fashion</v>
      </c>
      <c r="AH733">
        <f t="shared" si="240"/>
        <v>53</v>
      </c>
      <c r="AI733" t="str">
        <f t="shared" si="233"/>
        <v>Fashion</v>
      </c>
      <c r="AK733">
        <f t="shared" si="234"/>
        <v>2023</v>
      </c>
      <c r="AL733">
        <f t="shared" si="235"/>
        <v>9</v>
      </c>
      <c r="AM733">
        <f t="shared" si="236"/>
        <v>18</v>
      </c>
      <c r="AN733">
        <f t="shared" si="237"/>
        <v>2</v>
      </c>
      <c r="AO733" t="str">
        <f t="shared" si="238"/>
        <v>Weekday</v>
      </c>
      <c r="AR733" s="20">
        <f t="shared" si="239"/>
        <v>0</v>
      </c>
    </row>
    <row r="734" spans="1:44" x14ac:dyDescent="0.35">
      <c r="A734" t="str">
        <f t="shared" si="221"/>
        <v>CUST0733</v>
      </c>
      <c r="B734" s="2" t="s">
        <v>1038</v>
      </c>
      <c r="C734" s="4">
        <v>45016</v>
      </c>
      <c r="D734" s="2" t="s">
        <v>832</v>
      </c>
      <c r="E734" t="s">
        <v>5054</v>
      </c>
      <c r="F734" s="2" t="s">
        <v>13</v>
      </c>
      <c r="G734" s="2" t="s">
        <v>34</v>
      </c>
      <c r="H734" s="2">
        <v>1</v>
      </c>
      <c r="I734" s="19">
        <v>1157.25</v>
      </c>
      <c r="J734" s="2" t="s">
        <v>15</v>
      </c>
      <c r="K734" s="2" t="s">
        <v>16</v>
      </c>
      <c r="L734" s="2">
        <v>5</v>
      </c>
      <c r="M734" s="18">
        <f t="shared" si="222"/>
        <v>1157.25</v>
      </c>
      <c r="T734" t="str">
        <f t="shared" si="223"/>
        <v>Completed</v>
      </c>
      <c r="U734" t="str">
        <f t="shared" si="224"/>
        <v>Yes</v>
      </c>
      <c r="V734" t="str">
        <f t="shared" si="225"/>
        <v>No</v>
      </c>
      <c r="X734">
        <f t="shared" si="226"/>
        <v>558</v>
      </c>
      <c r="Y734">
        <f t="shared" si="227"/>
        <v>430</v>
      </c>
      <c r="Z734" s="18">
        <f t="shared" si="228"/>
        <v>1463424.4009529033</v>
      </c>
      <c r="AA734" s="18">
        <f t="shared" si="229"/>
        <v>118285.78776560788</v>
      </c>
      <c r="AB734" s="17">
        <f t="shared" si="230"/>
        <v>3.8140589569160999</v>
      </c>
      <c r="AC734" s="2" t="s">
        <v>34</v>
      </c>
      <c r="AD734" s="2" t="s">
        <v>13</v>
      </c>
      <c r="AE734" t="str">
        <f t="shared" si="231"/>
        <v>Home &amp; Kitchen</v>
      </c>
      <c r="AF734" t="str">
        <f t="shared" si="232"/>
        <v>Home &amp; Kitchen</v>
      </c>
      <c r="AG734" t="str" cm="1">
        <f t="array" ref="AG734">INDEX(AD:AD,ROW())</f>
        <v>Home &amp; Kitchen</v>
      </c>
      <c r="AH734">
        <f t="shared" si="240"/>
        <v>7</v>
      </c>
      <c r="AI734" t="str">
        <f t="shared" si="233"/>
        <v>Home &amp; Kitchen</v>
      </c>
      <c r="AK734">
        <f t="shared" si="234"/>
        <v>2023</v>
      </c>
      <c r="AL734">
        <f t="shared" si="235"/>
        <v>3</v>
      </c>
      <c r="AM734">
        <f t="shared" si="236"/>
        <v>31</v>
      </c>
      <c r="AN734">
        <f t="shared" si="237"/>
        <v>6</v>
      </c>
      <c r="AO734" t="str">
        <f t="shared" si="238"/>
        <v>Weekday</v>
      </c>
      <c r="AR734" s="20">
        <f t="shared" si="239"/>
        <v>0</v>
      </c>
    </row>
    <row r="735" spans="1:44" x14ac:dyDescent="0.35">
      <c r="A735" t="str">
        <f t="shared" si="221"/>
        <v>CUST0734</v>
      </c>
      <c r="B735" s="2" t="s">
        <v>1039</v>
      </c>
      <c r="C735" s="4">
        <v>45126</v>
      </c>
      <c r="D735" s="2" t="s">
        <v>342</v>
      </c>
      <c r="E735" t="s">
        <v>5053</v>
      </c>
      <c r="F735" s="2" t="s">
        <v>13</v>
      </c>
      <c r="G735" s="2" t="s">
        <v>95</v>
      </c>
      <c r="H735" s="2">
        <v>1</v>
      </c>
      <c r="I735" s="19">
        <v>755.69</v>
      </c>
      <c r="J735" s="2" t="s">
        <v>5047</v>
      </c>
      <c r="K735" s="2" t="s">
        <v>16</v>
      </c>
      <c r="L735" s="31"/>
      <c r="M735" s="18">
        <f t="shared" si="222"/>
        <v>755.69</v>
      </c>
      <c r="T735" t="str">
        <f t="shared" si="223"/>
        <v>Completed</v>
      </c>
      <c r="U735" t="str">
        <f t="shared" si="224"/>
        <v>No</v>
      </c>
      <c r="V735" t="str">
        <f t="shared" si="225"/>
        <v>No</v>
      </c>
      <c r="X735">
        <f t="shared" si="226"/>
        <v>559</v>
      </c>
      <c r="Y735">
        <f t="shared" si="227"/>
        <v>408</v>
      </c>
      <c r="Z735" s="18">
        <f t="shared" si="228"/>
        <v>1463424.4009529033</v>
      </c>
      <c r="AA735" s="18">
        <f t="shared" si="229"/>
        <v>118285.78776560788</v>
      </c>
      <c r="AB735" s="17">
        <f t="shared" si="230"/>
        <v>3.8140589569160999</v>
      </c>
      <c r="AC735" s="2" t="s">
        <v>95</v>
      </c>
      <c r="AD735" s="2" t="s">
        <v>13</v>
      </c>
      <c r="AE735" t="str">
        <f t="shared" si="231"/>
        <v>Home &amp; Kitchen</v>
      </c>
      <c r="AF735" t="str">
        <f t="shared" si="232"/>
        <v>Home &amp; Kitchen</v>
      </c>
      <c r="AG735" t="str" cm="1">
        <f t="array" ref="AG735">INDEX(AD:AD,ROW())</f>
        <v>Home &amp; Kitchen</v>
      </c>
      <c r="AH735">
        <f t="shared" si="240"/>
        <v>32</v>
      </c>
      <c r="AI735" t="str">
        <f t="shared" si="233"/>
        <v>Home &amp; Kitchen</v>
      </c>
      <c r="AK735">
        <f t="shared" si="234"/>
        <v>2023</v>
      </c>
      <c r="AL735">
        <f t="shared" si="235"/>
        <v>7</v>
      </c>
      <c r="AM735">
        <f t="shared" si="236"/>
        <v>19</v>
      </c>
      <c r="AN735">
        <f t="shared" si="237"/>
        <v>4</v>
      </c>
      <c r="AO735" t="str">
        <f t="shared" si="238"/>
        <v>Weekday</v>
      </c>
      <c r="AR735" s="20">
        <f t="shared" si="239"/>
        <v>0</v>
      </c>
    </row>
    <row r="736" spans="1:44" x14ac:dyDescent="0.35">
      <c r="A736" t="str">
        <f t="shared" si="221"/>
        <v>CUST0735</v>
      </c>
      <c r="B736" s="2" t="s">
        <v>1040</v>
      </c>
      <c r="C736" s="4">
        <v>45474</v>
      </c>
      <c r="D736" s="2" t="s">
        <v>70</v>
      </c>
      <c r="E736" t="s">
        <v>5048</v>
      </c>
      <c r="F736" s="2" t="s">
        <v>42</v>
      </c>
      <c r="G736" s="2" t="s">
        <v>170</v>
      </c>
      <c r="H736" s="2">
        <v>1</v>
      </c>
      <c r="I736" s="19">
        <v>487.98</v>
      </c>
      <c r="J736" s="2" t="s">
        <v>5046</v>
      </c>
      <c r="K736" s="2" t="s">
        <v>16</v>
      </c>
      <c r="L736" s="2">
        <v>5</v>
      </c>
      <c r="M736" s="18">
        <f t="shared" si="222"/>
        <v>487.98</v>
      </c>
      <c r="T736" t="str">
        <f t="shared" si="223"/>
        <v>Completed</v>
      </c>
      <c r="U736" t="str">
        <f t="shared" si="224"/>
        <v>No</v>
      </c>
      <c r="V736" t="str">
        <f t="shared" si="225"/>
        <v>No</v>
      </c>
      <c r="X736">
        <f t="shared" si="226"/>
        <v>590</v>
      </c>
      <c r="Y736">
        <f t="shared" si="227"/>
        <v>451</v>
      </c>
      <c r="Z736" s="18">
        <f t="shared" si="228"/>
        <v>1098537.4901531704</v>
      </c>
      <c r="AA736" s="18">
        <f t="shared" si="229"/>
        <v>96724.388030634553</v>
      </c>
      <c r="AB736" s="17">
        <f t="shared" si="230"/>
        <v>3.9001122334455669</v>
      </c>
      <c r="AC736" s="2" t="s">
        <v>170</v>
      </c>
      <c r="AD736" s="2" t="s">
        <v>42</v>
      </c>
      <c r="AE736" t="str">
        <f t="shared" si="231"/>
        <v>Beauty</v>
      </c>
      <c r="AF736" t="str">
        <f t="shared" si="232"/>
        <v>Beauty</v>
      </c>
      <c r="AG736" t="str" cm="1">
        <f t="array" ref="AG736">INDEX(AD:AD,ROW())</f>
        <v>Beauty</v>
      </c>
      <c r="AH736">
        <f t="shared" si="240"/>
        <v>70</v>
      </c>
      <c r="AI736" t="str">
        <f t="shared" si="233"/>
        <v>Beauty</v>
      </c>
      <c r="AK736">
        <f t="shared" si="234"/>
        <v>2024</v>
      </c>
      <c r="AL736">
        <f t="shared" si="235"/>
        <v>7</v>
      </c>
      <c r="AM736">
        <f t="shared" si="236"/>
        <v>1</v>
      </c>
      <c r="AN736">
        <f t="shared" si="237"/>
        <v>2</v>
      </c>
      <c r="AO736" t="str">
        <f t="shared" si="238"/>
        <v>Weekday</v>
      </c>
      <c r="AR736" s="20">
        <f t="shared" si="239"/>
        <v>0</v>
      </c>
    </row>
    <row r="737" spans="1:44" x14ac:dyDescent="0.35">
      <c r="A737" t="str">
        <f t="shared" si="221"/>
        <v>CUST0736</v>
      </c>
      <c r="B737" s="2" t="s">
        <v>1041</v>
      </c>
      <c r="C737" s="4">
        <v>45408</v>
      </c>
      <c r="D737" s="2" t="s">
        <v>566</v>
      </c>
      <c r="E737" t="s">
        <v>5051</v>
      </c>
      <c r="F737" s="2" t="s">
        <v>42</v>
      </c>
      <c r="G737" s="2" t="s">
        <v>5044</v>
      </c>
      <c r="H737" s="2">
        <v>2</v>
      </c>
      <c r="I737" s="19">
        <v>253.44</v>
      </c>
      <c r="J737" s="2" t="s">
        <v>50</v>
      </c>
      <c r="K737" s="2" t="s">
        <v>16</v>
      </c>
      <c r="L737" s="2">
        <v>4</v>
      </c>
      <c r="M737" s="18">
        <f t="shared" si="222"/>
        <v>506.88</v>
      </c>
      <c r="T737" t="str">
        <f t="shared" si="223"/>
        <v>Completed</v>
      </c>
      <c r="U737" t="str">
        <f t="shared" si="224"/>
        <v>No</v>
      </c>
      <c r="V737" t="str">
        <f t="shared" si="225"/>
        <v>No</v>
      </c>
      <c r="X737">
        <f t="shared" si="226"/>
        <v>619</v>
      </c>
      <c r="Y737">
        <f t="shared" si="227"/>
        <v>468</v>
      </c>
      <c r="Z737" s="18">
        <f t="shared" si="228"/>
        <v>1098537.4901531704</v>
      </c>
      <c r="AA737" s="18">
        <f t="shared" si="229"/>
        <v>96724.388030634553</v>
      </c>
      <c r="AB737" s="17">
        <f t="shared" si="230"/>
        <v>3.9001122334455669</v>
      </c>
      <c r="AC737" s="2" t="s">
        <v>5044</v>
      </c>
      <c r="AD737" s="2" t="s">
        <v>42</v>
      </c>
      <c r="AE737" t="str">
        <f t="shared" si="231"/>
        <v>Beauty</v>
      </c>
      <c r="AF737" t="str">
        <f t="shared" si="232"/>
        <v>Beauty</v>
      </c>
      <c r="AG737" t="str" cm="1">
        <f t="array" ref="AG737">INDEX(AD:AD,ROW())</f>
        <v>Beauty</v>
      </c>
      <c r="AH737">
        <f t="shared" si="240"/>
        <v>64</v>
      </c>
      <c r="AI737" t="str">
        <f t="shared" si="233"/>
        <v>Beauty</v>
      </c>
      <c r="AK737">
        <f t="shared" si="234"/>
        <v>2024</v>
      </c>
      <c r="AL737">
        <f t="shared" si="235"/>
        <v>4</v>
      </c>
      <c r="AM737">
        <f t="shared" si="236"/>
        <v>26</v>
      </c>
      <c r="AN737">
        <f t="shared" si="237"/>
        <v>6</v>
      </c>
      <c r="AO737" t="str">
        <f t="shared" si="238"/>
        <v>Weekday</v>
      </c>
      <c r="AR737" s="20">
        <f t="shared" si="239"/>
        <v>0</v>
      </c>
    </row>
    <row r="738" spans="1:44" x14ac:dyDescent="0.35">
      <c r="A738" t="str">
        <f t="shared" si="221"/>
        <v>CUST0737</v>
      </c>
      <c r="B738" s="2" t="s">
        <v>1042</v>
      </c>
      <c r="C738" s="4">
        <v>45332</v>
      </c>
      <c r="D738" s="2" t="s">
        <v>166</v>
      </c>
      <c r="E738" t="s">
        <v>5052</v>
      </c>
      <c r="F738" s="2" t="s">
        <v>29</v>
      </c>
      <c r="G738" s="2" t="s">
        <v>5041</v>
      </c>
      <c r="H738" s="2">
        <v>1</v>
      </c>
      <c r="I738" s="19">
        <v>1543.78</v>
      </c>
      <c r="J738" s="2" t="s">
        <v>5046</v>
      </c>
      <c r="K738" s="2" t="s">
        <v>16</v>
      </c>
      <c r="L738" s="2">
        <v>5</v>
      </c>
      <c r="M738" s="18">
        <f t="shared" si="222"/>
        <v>1543.78</v>
      </c>
      <c r="T738" t="str">
        <f t="shared" si="223"/>
        <v>Completed</v>
      </c>
      <c r="U738" t="str">
        <f t="shared" si="224"/>
        <v>Yes</v>
      </c>
      <c r="V738" t="str">
        <f t="shared" si="225"/>
        <v>No</v>
      </c>
      <c r="X738">
        <f t="shared" si="226"/>
        <v>573</v>
      </c>
      <c r="Y738">
        <f t="shared" si="227"/>
        <v>450</v>
      </c>
      <c r="Z738" s="18">
        <f t="shared" si="228"/>
        <v>1892867.2841657216</v>
      </c>
      <c r="AA738" s="18">
        <f t="shared" si="229"/>
        <v>199432.98236095349</v>
      </c>
      <c r="AB738" s="17">
        <f t="shared" si="230"/>
        <v>3.8949824970828471</v>
      </c>
      <c r="AC738" s="2" t="s">
        <v>5041</v>
      </c>
      <c r="AD738" s="2" t="s">
        <v>29</v>
      </c>
      <c r="AE738" t="str">
        <f t="shared" si="231"/>
        <v>Fashion</v>
      </c>
      <c r="AF738" t="str">
        <f t="shared" si="232"/>
        <v>Fashion</v>
      </c>
      <c r="AG738" t="str" cm="1">
        <f t="array" ref="AG738">INDEX(AD:AD,ROW())</f>
        <v>Fashion</v>
      </c>
      <c r="AH738">
        <f t="shared" si="240"/>
        <v>15</v>
      </c>
      <c r="AI738" t="str">
        <f t="shared" si="233"/>
        <v>Fashion</v>
      </c>
      <c r="AK738">
        <f t="shared" si="234"/>
        <v>2024</v>
      </c>
      <c r="AL738">
        <f t="shared" si="235"/>
        <v>2</v>
      </c>
      <c r="AM738">
        <f t="shared" si="236"/>
        <v>10</v>
      </c>
      <c r="AN738">
        <f t="shared" si="237"/>
        <v>7</v>
      </c>
      <c r="AO738" t="str">
        <f t="shared" si="238"/>
        <v>Weekend</v>
      </c>
      <c r="AR738" s="20">
        <f t="shared" si="239"/>
        <v>0</v>
      </c>
    </row>
    <row r="739" spans="1:44" x14ac:dyDescent="0.35">
      <c r="A739" t="str">
        <f t="shared" si="221"/>
        <v>CUST0738</v>
      </c>
      <c r="B739" s="2" t="s">
        <v>1043</v>
      </c>
      <c r="C739" s="4">
        <v>45418</v>
      </c>
      <c r="D739" s="2" t="s">
        <v>490</v>
      </c>
      <c r="E739" t="s">
        <v>5048</v>
      </c>
      <c r="F739" s="2" t="s">
        <v>13</v>
      </c>
      <c r="G739" s="2" t="s">
        <v>34</v>
      </c>
      <c r="H739" s="2">
        <v>1</v>
      </c>
      <c r="I739" s="19">
        <v>1784.58</v>
      </c>
      <c r="J739" s="2" t="s">
        <v>50</v>
      </c>
      <c r="K739" s="2" t="s">
        <v>16</v>
      </c>
      <c r="L739" s="2">
        <v>5</v>
      </c>
      <c r="M739" s="18">
        <f t="shared" si="222"/>
        <v>1784.58</v>
      </c>
      <c r="T739" t="str">
        <f t="shared" si="223"/>
        <v>Completed</v>
      </c>
      <c r="U739" t="str">
        <f t="shared" si="224"/>
        <v>Yes</v>
      </c>
      <c r="V739" t="str">
        <f t="shared" si="225"/>
        <v>No</v>
      </c>
      <c r="X739">
        <f t="shared" si="226"/>
        <v>590</v>
      </c>
      <c r="Y739">
        <f t="shared" si="227"/>
        <v>451</v>
      </c>
      <c r="Z739" s="18">
        <f t="shared" si="228"/>
        <v>1463424.4009529033</v>
      </c>
      <c r="AA739" s="18">
        <f t="shared" si="229"/>
        <v>118285.78776560788</v>
      </c>
      <c r="AB739" s="17">
        <f t="shared" si="230"/>
        <v>3.8140589569160999</v>
      </c>
      <c r="AC739" s="2" t="s">
        <v>34</v>
      </c>
      <c r="AD739" s="2" t="s">
        <v>13</v>
      </c>
      <c r="AE739" t="str">
        <f t="shared" si="231"/>
        <v>Home &amp; Kitchen</v>
      </c>
      <c r="AF739" t="str">
        <f t="shared" si="232"/>
        <v>Home &amp; Kitchen</v>
      </c>
      <c r="AG739" t="str" cm="1">
        <f t="array" ref="AG739">INDEX(AD:AD,ROW())</f>
        <v>Home &amp; Kitchen</v>
      </c>
      <c r="AH739">
        <f t="shared" si="240"/>
        <v>7</v>
      </c>
      <c r="AI739" t="str">
        <f t="shared" si="233"/>
        <v>Home &amp; Kitchen</v>
      </c>
      <c r="AK739">
        <f t="shared" si="234"/>
        <v>2024</v>
      </c>
      <c r="AL739">
        <f t="shared" si="235"/>
        <v>5</v>
      </c>
      <c r="AM739">
        <f t="shared" si="236"/>
        <v>6</v>
      </c>
      <c r="AN739">
        <f t="shared" si="237"/>
        <v>2</v>
      </c>
      <c r="AO739" t="str">
        <f t="shared" si="238"/>
        <v>Weekday</v>
      </c>
      <c r="AR739" s="20">
        <f t="shared" si="239"/>
        <v>0</v>
      </c>
    </row>
    <row r="740" spans="1:44" x14ac:dyDescent="0.35">
      <c r="A740" t="str">
        <f t="shared" si="221"/>
        <v>CUST0739</v>
      </c>
      <c r="B740" s="2" t="s">
        <v>1044</v>
      </c>
      <c r="C740" s="4">
        <v>45397</v>
      </c>
      <c r="D740" s="2" t="s">
        <v>120</v>
      </c>
      <c r="E740" t="s">
        <v>5055</v>
      </c>
      <c r="F740" s="2" t="s">
        <v>19</v>
      </c>
      <c r="G740" s="2" t="s">
        <v>5040</v>
      </c>
      <c r="H740" s="2">
        <v>1</v>
      </c>
      <c r="I740" s="19">
        <v>2265.6799999999998</v>
      </c>
      <c r="J740" s="2" t="s">
        <v>15</v>
      </c>
      <c r="K740" s="2" t="s">
        <v>31</v>
      </c>
      <c r="L740" s="2">
        <v>4</v>
      </c>
      <c r="M740" s="18">
        <f t="shared" si="222"/>
        <v>2265.6799999999998</v>
      </c>
      <c r="T740" t="str">
        <f t="shared" si="223"/>
        <v>Pending</v>
      </c>
      <c r="U740" t="str">
        <f t="shared" si="224"/>
        <v>No</v>
      </c>
      <c r="V740" t="str">
        <f t="shared" si="225"/>
        <v>Yes</v>
      </c>
      <c r="X740">
        <f t="shared" si="226"/>
        <v>567</v>
      </c>
      <c r="Y740">
        <f t="shared" si="227"/>
        <v>440</v>
      </c>
      <c r="Z740" s="18">
        <f t="shared" si="228"/>
        <v>2759712.3299794244</v>
      </c>
      <c r="AA740" s="18">
        <f t="shared" si="229"/>
        <v>330643.50635802455</v>
      </c>
      <c r="AB740" s="17">
        <f t="shared" si="230"/>
        <v>3.8641711229946525</v>
      </c>
      <c r="AC740" s="2" t="s">
        <v>5040</v>
      </c>
      <c r="AD740" s="2" t="s">
        <v>19</v>
      </c>
      <c r="AE740" t="str">
        <f t="shared" si="231"/>
        <v>Electronics</v>
      </c>
      <c r="AF740" t="str">
        <f t="shared" si="232"/>
        <v>Electronics</v>
      </c>
      <c r="AG740" t="str" cm="1">
        <f t="array" ref="AG740">INDEX(AD:AD,ROW())</f>
        <v>Electronics</v>
      </c>
      <c r="AH740">
        <f t="shared" si="240"/>
        <v>13</v>
      </c>
      <c r="AI740" t="str">
        <f t="shared" si="233"/>
        <v>Electronics</v>
      </c>
      <c r="AK740">
        <f t="shared" si="234"/>
        <v>2024</v>
      </c>
      <c r="AL740">
        <f t="shared" si="235"/>
        <v>4</v>
      </c>
      <c r="AM740">
        <f t="shared" si="236"/>
        <v>15</v>
      </c>
      <c r="AN740">
        <f t="shared" si="237"/>
        <v>2</v>
      </c>
      <c r="AO740" t="str">
        <f t="shared" si="238"/>
        <v>Weekday</v>
      </c>
      <c r="AR740" s="20">
        <f t="shared" si="239"/>
        <v>0</v>
      </c>
    </row>
    <row r="741" spans="1:44" x14ac:dyDescent="0.35">
      <c r="A741" t="str">
        <f t="shared" si="221"/>
        <v>CUST0740</v>
      </c>
      <c r="B741" s="2" t="s">
        <v>1045</v>
      </c>
      <c r="C741" s="4">
        <v>45745</v>
      </c>
      <c r="D741" s="2" t="s">
        <v>419</v>
      </c>
      <c r="E741" t="s">
        <v>5049</v>
      </c>
      <c r="F741" s="2" t="s">
        <v>19</v>
      </c>
      <c r="G741" s="2" t="s">
        <v>128</v>
      </c>
      <c r="H741" s="2">
        <v>2</v>
      </c>
      <c r="I741" s="19">
        <v>3483.9</v>
      </c>
      <c r="J741" s="2" t="s">
        <v>5038</v>
      </c>
      <c r="K741" s="2" t="s">
        <v>76</v>
      </c>
      <c r="L741" s="2">
        <v>4</v>
      </c>
      <c r="M741" s="18">
        <f t="shared" si="222"/>
        <v>6967.8</v>
      </c>
      <c r="T741" t="str">
        <f t="shared" si="223"/>
        <v>Completed</v>
      </c>
      <c r="U741" t="str">
        <f t="shared" si="224"/>
        <v>No</v>
      </c>
      <c r="V741" t="str">
        <f t="shared" si="225"/>
        <v>No</v>
      </c>
      <c r="X741">
        <f t="shared" si="226"/>
        <v>595</v>
      </c>
      <c r="Y741">
        <f t="shared" si="227"/>
        <v>444</v>
      </c>
      <c r="Z741" s="18">
        <f t="shared" si="228"/>
        <v>2759712.3299794244</v>
      </c>
      <c r="AA741" s="18">
        <f t="shared" si="229"/>
        <v>330643.50635802455</v>
      </c>
      <c r="AB741" s="17">
        <f t="shared" si="230"/>
        <v>3.8641711229946525</v>
      </c>
      <c r="AC741" s="2" t="s">
        <v>128</v>
      </c>
      <c r="AD741" s="2" t="s">
        <v>19</v>
      </c>
      <c r="AE741" t="str">
        <f t="shared" si="231"/>
        <v>Electronics</v>
      </c>
      <c r="AF741" t="str">
        <f t="shared" si="232"/>
        <v>Electronics</v>
      </c>
      <c r="AG741" t="str" cm="1">
        <f t="array" ref="AG741">INDEX(AD:AD,ROW())</f>
        <v>Electronics</v>
      </c>
      <c r="AH741">
        <f t="shared" si="240"/>
        <v>48</v>
      </c>
      <c r="AI741" t="str">
        <f t="shared" si="233"/>
        <v>Electronics</v>
      </c>
      <c r="AK741">
        <f t="shared" si="234"/>
        <v>2025</v>
      </c>
      <c r="AL741">
        <f t="shared" si="235"/>
        <v>3</v>
      </c>
      <c r="AM741">
        <f t="shared" si="236"/>
        <v>29</v>
      </c>
      <c r="AN741">
        <f t="shared" si="237"/>
        <v>7</v>
      </c>
      <c r="AO741" t="str">
        <f t="shared" si="238"/>
        <v>Weekend</v>
      </c>
      <c r="AR741" s="20">
        <f t="shared" si="239"/>
        <v>1</v>
      </c>
    </row>
    <row r="742" spans="1:44" x14ac:dyDescent="0.35">
      <c r="A742" t="str">
        <f t="shared" si="221"/>
        <v>CUST0741</v>
      </c>
      <c r="B742" s="2" t="s">
        <v>1046</v>
      </c>
      <c r="C742" s="4">
        <v>45113</v>
      </c>
      <c r="D742" s="2" t="s">
        <v>649</v>
      </c>
      <c r="E742" t="s">
        <v>5049</v>
      </c>
      <c r="F742" s="2" t="s">
        <v>23</v>
      </c>
      <c r="G742" s="2" t="s">
        <v>65</v>
      </c>
      <c r="H742" s="2">
        <v>1</v>
      </c>
      <c r="I742" s="19">
        <v>763.56</v>
      </c>
      <c r="J742" s="2" t="s">
        <v>5046</v>
      </c>
      <c r="K742" s="2" t="s">
        <v>16</v>
      </c>
      <c r="L742" s="2">
        <v>4</v>
      </c>
      <c r="M742" s="18">
        <f t="shared" si="222"/>
        <v>763.56</v>
      </c>
      <c r="T742" t="str">
        <f t="shared" si="223"/>
        <v>Completed</v>
      </c>
      <c r="U742" t="str">
        <f t="shared" si="224"/>
        <v>No</v>
      </c>
      <c r="V742" t="str">
        <f t="shared" si="225"/>
        <v>No</v>
      </c>
      <c r="X742">
        <f t="shared" si="226"/>
        <v>595</v>
      </c>
      <c r="Y742">
        <f t="shared" si="227"/>
        <v>444</v>
      </c>
      <c r="Z742" s="18">
        <f t="shared" si="228"/>
        <v>594714.6477588166</v>
      </c>
      <c r="AA742" s="18">
        <f t="shared" si="229"/>
        <v>60882.938065984097</v>
      </c>
      <c r="AB742" s="17">
        <f t="shared" si="230"/>
        <v>3.804733727810651</v>
      </c>
      <c r="AC742" s="2" t="s">
        <v>65</v>
      </c>
      <c r="AD742" s="2" t="s">
        <v>23</v>
      </c>
      <c r="AE742" t="str">
        <f t="shared" si="231"/>
        <v>Books</v>
      </c>
      <c r="AF742" t="str">
        <f t="shared" si="232"/>
        <v>Books</v>
      </c>
      <c r="AG742" t="str" cm="1">
        <f t="array" ref="AG742">INDEX(AD:AD,ROW())</f>
        <v>Books</v>
      </c>
      <c r="AH742">
        <f t="shared" si="240"/>
        <v>19</v>
      </c>
      <c r="AI742" t="str">
        <f t="shared" si="233"/>
        <v>Books</v>
      </c>
      <c r="AK742">
        <f t="shared" si="234"/>
        <v>2023</v>
      </c>
      <c r="AL742">
        <f t="shared" si="235"/>
        <v>7</v>
      </c>
      <c r="AM742">
        <f t="shared" si="236"/>
        <v>6</v>
      </c>
      <c r="AN742">
        <f t="shared" si="237"/>
        <v>5</v>
      </c>
      <c r="AO742" t="str">
        <f t="shared" si="238"/>
        <v>Weekday</v>
      </c>
      <c r="AR742" s="20">
        <f t="shared" si="239"/>
        <v>0</v>
      </c>
    </row>
    <row r="743" spans="1:44" x14ac:dyDescent="0.35">
      <c r="A743" t="str">
        <f t="shared" si="221"/>
        <v>CUST0742</v>
      </c>
      <c r="B743" s="2" t="s">
        <v>1047</v>
      </c>
      <c r="C743" s="4">
        <v>45330</v>
      </c>
      <c r="D743" s="2" t="s">
        <v>1048</v>
      </c>
      <c r="E743" t="s">
        <v>5051</v>
      </c>
      <c r="F743" s="2" t="s">
        <v>29</v>
      </c>
      <c r="G743" s="2" t="s">
        <v>138</v>
      </c>
      <c r="H743" s="2">
        <v>1</v>
      </c>
      <c r="I743" s="19">
        <v>1133.1500000000001</v>
      </c>
      <c r="J743" s="2" t="s">
        <v>5046</v>
      </c>
      <c r="K743" s="2" t="s">
        <v>31</v>
      </c>
      <c r="L743" s="2">
        <v>4</v>
      </c>
      <c r="M743" s="18">
        <f t="shared" si="222"/>
        <v>1133.1500000000001</v>
      </c>
      <c r="T743" t="str">
        <f t="shared" si="223"/>
        <v>Pending</v>
      </c>
      <c r="U743" t="str">
        <f t="shared" si="224"/>
        <v>No</v>
      </c>
      <c r="V743" t="str">
        <f t="shared" si="225"/>
        <v>Yes</v>
      </c>
      <c r="X743">
        <f t="shared" si="226"/>
        <v>619</v>
      </c>
      <c r="Y743">
        <f t="shared" si="227"/>
        <v>468</v>
      </c>
      <c r="Z743" s="18">
        <f t="shared" si="228"/>
        <v>1892867.2841657216</v>
      </c>
      <c r="AA743" s="18">
        <f t="shared" si="229"/>
        <v>199432.98236095349</v>
      </c>
      <c r="AB743" s="17">
        <f t="shared" si="230"/>
        <v>3.8949824970828471</v>
      </c>
      <c r="AC743" s="2" t="s">
        <v>138</v>
      </c>
      <c r="AD743" s="2" t="s">
        <v>29</v>
      </c>
      <c r="AE743" t="str">
        <f t="shared" si="231"/>
        <v>Fashion</v>
      </c>
      <c r="AF743" t="str">
        <f t="shared" si="232"/>
        <v>Fashion</v>
      </c>
      <c r="AG743" t="str" cm="1">
        <f t="array" ref="AG743">INDEX(AD:AD,ROW())</f>
        <v>Fashion</v>
      </c>
      <c r="AH743">
        <f t="shared" si="240"/>
        <v>53</v>
      </c>
      <c r="AI743" t="str">
        <f t="shared" si="233"/>
        <v>Fashion</v>
      </c>
      <c r="AK743">
        <f t="shared" si="234"/>
        <v>2024</v>
      </c>
      <c r="AL743">
        <f t="shared" si="235"/>
        <v>2</v>
      </c>
      <c r="AM743">
        <f t="shared" si="236"/>
        <v>8</v>
      </c>
      <c r="AN743">
        <f t="shared" si="237"/>
        <v>5</v>
      </c>
      <c r="AO743" t="str">
        <f t="shared" si="238"/>
        <v>Weekday</v>
      </c>
      <c r="AR743" s="20">
        <f t="shared" si="239"/>
        <v>0</v>
      </c>
    </row>
    <row r="744" spans="1:44" x14ac:dyDescent="0.35">
      <c r="A744" t="str">
        <f t="shared" si="221"/>
        <v>CUST0743</v>
      </c>
      <c r="B744" s="2" t="s">
        <v>1049</v>
      </c>
      <c r="C744" s="4">
        <v>45770</v>
      </c>
      <c r="D744" s="2" t="s">
        <v>691</v>
      </c>
      <c r="E744" t="s">
        <v>5053</v>
      </c>
      <c r="F744" s="2" t="s">
        <v>23</v>
      </c>
      <c r="G744" s="2" t="s">
        <v>75</v>
      </c>
      <c r="H744" s="2">
        <v>2</v>
      </c>
      <c r="I744" s="19">
        <v>278.10000000000002</v>
      </c>
      <c r="J744" s="2" t="s">
        <v>20</v>
      </c>
      <c r="K744" s="2" t="s">
        <v>16</v>
      </c>
      <c r="L744" s="2">
        <v>5</v>
      </c>
      <c r="M744" s="18">
        <f t="shared" si="222"/>
        <v>556.20000000000005</v>
      </c>
      <c r="T744" t="str">
        <f t="shared" si="223"/>
        <v>Completed</v>
      </c>
      <c r="U744" t="str">
        <f t="shared" si="224"/>
        <v>No</v>
      </c>
      <c r="V744" t="str">
        <f t="shared" si="225"/>
        <v>No</v>
      </c>
      <c r="X744">
        <f t="shared" si="226"/>
        <v>559</v>
      </c>
      <c r="Y744">
        <f t="shared" si="227"/>
        <v>408</v>
      </c>
      <c r="Z744" s="18">
        <f t="shared" si="228"/>
        <v>594714.6477588166</v>
      </c>
      <c r="AA744" s="18">
        <f t="shared" si="229"/>
        <v>60882.938065984097</v>
      </c>
      <c r="AB744" s="17">
        <f t="shared" si="230"/>
        <v>3.804733727810651</v>
      </c>
      <c r="AC744" s="2" t="s">
        <v>75</v>
      </c>
      <c r="AD744" s="2" t="s">
        <v>23</v>
      </c>
      <c r="AE744" t="str">
        <f t="shared" si="231"/>
        <v>Books</v>
      </c>
      <c r="AF744" t="str">
        <f t="shared" si="232"/>
        <v>Books</v>
      </c>
      <c r="AG744" t="str" cm="1">
        <f t="array" ref="AG744">INDEX(AD:AD,ROW())</f>
        <v>Books</v>
      </c>
      <c r="AH744">
        <f t="shared" si="240"/>
        <v>23</v>
      </c>
      <c r="AI744" t="str">
        <f t="shared" si="233"/>
        <v>Books</v>
      </c>
      <c r="AK744">
        <f t="shared" si="234"/>
        <v>2025</v>
      </c>
      <c r="AL744">
        <f t="shared" si="235"/>
        <v>4</v>
      </c>
      <c r="AM744">
        <f t="shared" si="236"/>
        <v>23</v>
      </c>
      <c r="AN744">
        <f t="shared" si="237"/>
        <v>4</v>
      </c>
      <c r="AO744" t="str">
        <f t="shared" si="238"/>
        <v>Weekday</v>
      </c>
      <c r="AR744" s="20">
        <f t="shared" si="239"/>
        <v>0</v>
      </c>
    </row>
    <row r="745" spans="1:44" x14ac:dyDescent="0.35">
      <c r="A745" t="str">
        <f t="shared" si="221"/>
        <v>CUST0744</v>
      </c>
      <c r="B745" s="2" t="s">
        <v>1050</v>
      </c>
      <c r="C745" s="4">
        <v>45455</v>
      </c>
      <c r="D745" s="2" t="s">
        <v>292</v>
      </c>
      <c r="E745" t="s">
        <v>5050</v>
      </c>
      <c r="F745" s="2" t="s">
        <v>13</v>
      </c>
      <c r="G745" s="2" t="s">
        <v>14</v>
      </c>
      <c r="H745" s="2">
        <v>2</v>
      </c>
      <c r="I745" s="19">
        <v>1163.3</v>
      </c>
      <c r="J745" s="2" t="s">
        <v>15</v>
      </c>
      <c r="K745" s="2" t="s">
        <v>16</v>
      </c>
      <c r="L745" s="2">
        <v>3</v>
      </c>
      <c r="M745" s="18">
        <f t="shared" si="222"/>
        <v>2326.6</v>
      </c>
      <c r="T745" t="str">
        <f t="shared" si="223"/>
        <v>Completed</v>
      </c>
      <c r="U745" t="str">
        <f t="shared" si="224"/>
        <v>Yes</v>
      </c>
      <c r="V745" t="str">
        <f t="shared" si="225"/>
        <v>No</v>
      </c>
      <c r="X745">
        <f t="shared" si="226"/>
        <v>589</v>
      </c>
      <c r="Y745">
        <f t="shared" si="227"/>
        <v>426</v>
      </c>
      <c r="Z745" s="18">
        <f t="shared" si="228"/>
        <v>1463424.4009529033</v>
      </c>
      <c r="AA745" s="18">
        <f t="shared" si="229"/>
        <v>118285.78776560788</v>
      </c>
      <c r="AB745" s="17">
        <f t="shared" si="230"/>
        <v>3.8140589569160999</v>
      </c>
      <c r="AC745" s="2" t="s">
        <v>14</v>
      </c>
      <c r="AD745" s="2" t="s">
        <v>13</v>
      </c>
      <c r="AE745" t="str">
        <f t="shared" si="231"/>
        <v>Home &amp; Kitchen</v>
      </c>
      <c r="AF745" t="str">
        <f t="shared" si="232"/>
        <v>Home &amp; Kitchen</v>
      </c>
      <c r="AG745" t="str" cm="1">
        <f t="array" ref="AG745">INDEX(AD:AD,ROW())</f>
        <v>Home &amp; Kitchen</v>
      </c>
      <c r="AH745">
        <f t="shared" si="240"/>
        <v>2</v>
      </c>
      <c r="AI745" t="str">
        <f t="shared" si="233"/>
        <v>Home &amp; Kitchen</v>
      </c>
      <c r="AK745">
        <f t="shared" si="234"/>
        <v>2024</v>
      </c>
      <c r="AL745">
        <f t="shared" si="235"/>
        <v>6</v>
      </c>
      <c r="AM745">
        <f t="shared" si="236"/>
        <v>12</v>
      </c>
      <c r="AN745">
        <f t="shared" si="237"/>
        <v>4</v>
      </c>
      <c r="AO745" t="str">
        <f t="shared" si="238"/>
        <v>Weekday</v>
      </c>
      <c r="AR745" s="20">
        <f t="shared" si="239"/>
        <v>0</v>
      </c>
    </row>
    <row r="746" spans="1:44" x14ac:dyDescent="0.35">
      <c r="A746" t="str">
        <f t="shared" si="221"/>
        <v>CUST0745</v>
      </c>
      <c r="B746" s="2" t="s">
        <v>1051</v>
      </c>
      <c r="C746" s="4">
        <v>45100</v>
      </c>
      <c r="D746" s="2" t="s">
        <v>195</v>
      </c>
      <c r="E746" t="s">
        <v>5051</v>
      </c>
      <c r="F746" s="2" t="s">
        <v>42</v>
      </c>
      <c r="G746" s="2" t="s">
        <v>5042</v>
      </c>
      <c r="H746" s="2">
        <v>1</v>
      </c>
      <c r="I746" s="19">
        <v>798.50450765864298</v>
      </c>
      <c r="J746" s="2" t="s">
        <v>15</v>
      </c>
      <c r="K746" s="2" t="s">
        <v>16</v>
      </c>
      <c r="L746" s="2">
        <v>4</v>
      </c>
      <c r="M746" s="18">
        <f t="shared" si="222"/>
        <v>798.50450765864298</v>
      </c>
      <c r="T746" t="str">
        <f t="shared" si="223"/>
        <v>Completed</v>
      </c>
      <c r="U746" t="str">
        <f t="shared" si="224"/>
        <v>No</v>
      </c>
      <c r="V746" t="str">
        <f t="shared" si="225"/>
        <v>No</v>
      </c>
      <c r="X746">
        <f t="shared" si="226"/>
        <v>619</v>
      </c>
      <c r="Y746">
        <f t="shared" si="227"/>
        <v>468</v>
      </c>
      <c r="Z746" s="18">
        <f t="shared" si="228"/>
        <v>1098537.4901531704</v>
      </c>
      <c r="AA746" s="18">
        <f t="shared" si="229"/>
        <v>96724.388030634553</v>
      </c>
      <c r="AB746" s="17">
        <f t="shared" si="230"/>
        <v>3.9001122334455669</v>
      </c>
      <c r="AC746" s="2" t="s">
        <v>5042</v>
      </c>
      <c r="AD746" s="2" t="s">
        <v>42</v>
      </c>
      <c r="AE746" t="str">
        <f t="shared" si="231"/>
        <v>Beauty</v>
      </c>
      <c r="AF746" t="str">
        <f t="shared" si="232"/>
        <v>Beauty</v>
      </c>
      <c r="AG746" t="str" cm="1">
        <f t="array" ref="AG746">INDEX(AD:AD,ROW())</f>
        <v>Beauty</v>
      </c>
      <c r="AH746">
        <f t="shared" si="240"/>
        <v>18</v>
      </c>
      <c r="AI746" t="str">
        <f t="shared" si="233"/>
        <v>Beauty</v>
      </c>
      <c r="AK746">
        <f t="shared" si="234"/>
        <v>2023</v>
      </c>
      <c r="AL746">
        <f t="shared" si="235"/>
        <v>6</v>
      </c>
      <c r="AM746">
        <f t="shared" si="236"/>
        <v>23</v>
      </c>
      <c r="AN746">
        <f t="shared" si="237"/>
        <v>6</v>
      </c>
      <c r="AO746" t="str">
        <f t="shared" si="238"/>
        <v>Weekday</v>
      </c>
      <c r="AR746" s="20">
        <f t="shared" si="239"/>
        <v>0</v>
      </c>
    </row>
    <row r="747" spans="1:44" x14ac:dyDescent="0.35">
      <c r="A747" t="str">
        <f t="shared" si="221"/>
        <v>CUST0746</v>
      </c>
      <c r="B747" s="2" t="s">
        <v>1052</v>
      </c>
      <c r="C747" s="4">
        <v>45067</v>
      </c>
      <c r="D747" s="2" t="s">
        <v>407</v>
      </c>
      <c r="E747" t="s">
        <v>5051</v>
      </c>
      <c r="F747" s="2" t="s">
        <v>29</v>
      </c>
      <c r="G747" s="2" t="s">
        <v>138</v>
      </c>
      <c r="H747" s="2">
        <v>1</v>
      </c>
      <c r="I747" s="19">
        <v>842.48</v>
      </c>
      <c r="J747" s="2" t="s">
        <v>50</v>
      </c>
      <c r="K747" s="2" t="s">
        <v>103</v>
      </c>
      <c r="L747" s="2">
        <v>4</v>
      </c>
      <c r="M747" s="18">
        <f t="shared" si="222"/>
        <v>842.48</v>
      </c>
      <c r="T747" t="str">
        <f t="shared" si="223"/>
        <v>Lost Sale</v>
      </c>
      <c r="U747" t="str">
        <f t="shared" si="224"/>
        <v>No</v>
      </c>
      <c r="V747" t="str">
        <f t="shared" si="225"/>
        <v>Yes</v>
      </c>
      <c r="X747">
        <f t="shared" si="226"/>
        <v>619</v>
      </c>
      <c r="Y747">
        <f t="shared" si="227"/>
        <v>468</v>
      </c>
      <c r="Z747" s="18">
        <f t="shared" si="228"/>
        <v>1892867.2841657216</v>
      </c>
      <c r="AA747" s="18">
        <f t="shared" si="229"/>
        <v>199432.98236095349</v>
      </c>
      <c r="AB747" s="17">
        <f t="shared" si="230"/>
        <v>3.8949824970828471</v>
      </c>
      <c r="AC747" s="2" t="s">
        <v>138</v>
      </c>
      <c r="AD747" s="2" t="s">
        <v>29</v>
      </c>
      <c r="AE747" t="str">
        <f t="shared" si="231"/>
        <v>Fashion</v>
      </c>
      <c r="AF747" t="str">
        <f t="shared" si="232"/>
        <v>Fashion</v>
      </c>
      <c r="AG747" t="str" cm="1">
        <f t="array" ref="AG747">INDEX(AD:AD,ROW())</f>
        <v>Fashion</v>
      </c>
      <c r="AH747">
        <f t="shared" si="240"/>
        <v>53</v>
      </c>
      <c r="AI747" t="str">
        <f t="shared" si="233"/>
        <v>Fashion</v>
      </c>
      <c r="AK747">
        <f t="shared" si="234"/>
        <v>2023</v>
      </c>
      <c r="AL747">
        <f t="shared" si="235"/>
        <v>5</v>
      </c>
      <c r="AM747">
        <f t="shared" si="236"/>
        <v>21</v>
      </c>
      <c r="AN747">
        <f t="shared" si="237"/>
        <v>1</v>
      </c>
      <c r="AO747" t="str">
        <f t="shared" si="238"/>
        <v>Weekend</v>
      </c>
      <c r="AR747" s="20">
        <f t="shared" si="239"/>
        <v>1</v>
      </c>
    </row>
    <row r="748" spans="1:44" x14ac:dyDescent="0.35">
      <c r="A748" t="str">
        <f t="shared" si="221"/>
        <v>CUST0747</v>
      </c>
      <c r="B748" s="2" t="s">
        <v>1053</v>
      </c>
      <c r="C748" s="4">
        <v>45309</v>
      </c>
      <c r="D748" s="2" t="s">
        <v>125</v>
      </c>
      <c r="E748" t="s">
        <v>5055</v>
      </c>
      <c r="F748" s="2" t="s">
        <v>23</v>
      </c>
      <c r="G748" s="2" t="s">
        <v>68</v>
      </c>
      <c r="H748" s="2">
        <v>1</v>
      </c>
      <c r="I748" s="19">
        <v>646.38</v>
      </c>
      <c r="J748" s="2" t="s">
        <v>5046</v>
      </c>
      <c r="K748" s="2" t="s">
        <v>16</v>
      </c>
      <c r="L748" s="2">
        <v>5</v>
      </c>
      <c r="M748" s="18">
        <f t="shared" si="222"/>
        <v>646.38</v>
      </c>
      <c r="T748" t="str">
        <f t="shared" si="223"/>
        <v>Completed</v>
      </c>
      <c r="U748" t="str">
        <f t="shared" si="224"/>
        <v>No</v>
      </c>
      <c r="V748" t="str">
        <f t="shared" si="225"/>
        <v>No</v>
      </c>
      <c r="X748">
        <f t="shared" si="226"/>
        <v>567</v>
      </c>
      <c r="Y748">
        <f t="shared" si="227"/>
        <v>440</v>
      </c>
      <c r="Z748" s="18">
        <f t="shared" si="228"/>
        <v>594714.6477588166</v>
      </c>
      <c r="AA748" s="18">
        <f t="shared" si="229"/>
        <v>60882.938065984097</v>
      </c>
      <c r="AB748" s="17">
        <f t="shared" si="230"/>
        <v>3.804733727810651</v>
      </c>
      <c r="AC748" s="2" t="s">
        <v>68</v>
      </c>
      <c r="AD748" s="2" t="s">
        <v>23</v>
      </c>
      <c r="AE748" t="str">
        <f t="shared" si="231"/>
        <v>Books</v>
      </c>
      <c r="AF748" t="str">
        <f t="shared" si="232"/>
        <v>Books</v>
      </c>
      <c r="AG748" t="str" cm="1">
        <f t="array" ref="AG748">INDEX(AD:AD,ROW())</f>
        <v>Books</v>
      </c>
      <c r="AH748">
        <f t="shared" si="240"/>
        <v>20</v>
      </c>
      <c r="AI748" t="str">
        <f t="shared" si="233"/>
        <v>Books</v>
      </c>
      <c r="AK748">
        <f t="shared" si="234"/>
        <v>2024</v>
      </c>
      <c r="AL748">
        <f t="shared" si="235"/>
        <v>1</v>
      </c>
      <c r="AM748">
        <f t="shared" si="236"/>
        <v>18</v>
      </c>
      <c r="AN748">
        <f t="shared" si="237"/>
        <v>5</v>
      </c>
      <c r="AO748" t="str">
        <f t="shared" si="238"/>
        <v>Weekday</v>
      </c>
      <c r="AR748" s="20">
        <f t="shared" si="239"/>
        <v>0</v>
      </c>
    </row>
    <row r="749" spans="1:44" x14ac:dyDescent="0.35">
      <c r="A749" t="str">
        <f t="shared" si="221"/>
        <v>CUST0748</v>
      </c>
      <c r="B749" s="2" t="s">
        <v>1054</v>
      </c>
      <c r="C749" s="4">
        <v>45344</v>
      </c>
      <c r="D749" s="2" t="s">
        <v>396</v>
      </c>
      <c r="E749" t="s">
        <v>5051</v>
      </c>
      <c r="F749" s="2" t="s">
        <v>13</v>
      </c>
      <c r="G749" s="2" t="s">
        <v>37</v>
      </c>
      <c r="H749" s="2">
        <v>2</v>
      </c>
      <c r="I749" s="19">
        <v>843.76</v>
      </c>
      <c r="J749" s="2" t="s">
        <v>15</v>
      </c>
      <c r="K749" s="2" t="s">
        <v>16</v>
      </c>
      <c r="L749" s="2">
        <v>5</v>
      </c>
      <c r="M749" s="18">
        <f t="shared" si="222"/>
        <v>1687.52</v>
      </c>
      <c r="T749" t="str">
        <f t="shared" si="223"/>
        <v>Completed</v>
      </c>
      <c r="U749" t="str">
        <f t="shared" si="224"/>
        <v>Yes</v>
      </c>
      <c r="V749" t="str">
        <f t="shared" si="225"/>
        <v>No</v>
      </c>
      <c r="X749">
        <f t="shared" si="226"/>
        <v>619</v>
      </c>
      <c r="Y749">
        <f t="shared" si="227"/>
        <v>468</v>
      </c>
      <c r="Z749" s="18">
        <f t="shared" si="228"/>
        <v>1463424.4009529033</v>
      </c>
      <c r="AA749" s="18">
        <f t="shared" si="229"/>
        <v>118285.78776560788</v>
      </c>
      <c r="AB749" s="17">
        <f t="shared" si="230"/>
        <v>3.8140589569160999</v>
      </c>
      <c r="AC749" s="2" t="s">
        <v>37</v>
      </c>
      <c r="AD749" s="2" t="s">
        <v>13</v>
      </c>
      <c r="AE749" t="str">
        <f t="shared" si="231"/>
        <v>Home &amp; Kitchen</v>
      </c>
      <c r="AF749" t="str">
        <f t="shared" si="232"/>
        <v>Home &amp; Kitchen</v>
      </c>
      <c r="AG749" t="str" cm="1">
        <f t="array" ref="AG749">INDEX(AD:AD,ROW())</f>
        <v>Home &amp; Kitchen</v>
      </c>
      <c r="AH749">
        <f t="shared" si="240"/>
        <v>8</v>
      </c>
      <c r="AI749" t="str">
        <f t="shared" si="233"/>
        <v>Home &amp; Kitchen</v>
      </c>
      <c r="AK749">
        <f t="shared" si="234"/>
        <v>2024</v>
      </c>
      <c r="AL749">
        <f t="shared" si="235"/>
        <v>2</v>
      </c>
      <c r="AM749">
        <f t="shared" si="236"/>
        <v>22</v>
      </c>
      <c r="AN749">
        <f t="shared" si="237"/>
        <v>5</v>
      </c>
      <c r="AO749" t="str">
        <f t="shared" si="238"/>
        <v>Weekday</v>
      </c>
      <c r="AR749" s="20">
        <f t="shared" si="239"/>
        <v>0</v>
      </c>
    </row>
    <row r="750" spans="1:44" x14ac:dyDescent="0.35">
      <c r="A750" t="str">
        <f t="shared" si="221"/>
        <v>CUST0749</v>
      </c>
      <c r="B750" s="2" t="s">
        <v>1055</v>
      </c>
      <c r="C750" s="4">
        <v>45502</v>
      </c>
      <c r="D750" s="2" t="s">
        <v>688</v>
      </c>
      <c r="E750" t="s">
        <v>5050</v>
      </c>
      <c r="F750" s="2" t="s">
        <v>29</v>
      </c>
      <c r="G750" s="2" t="s">
        <v>5043</v>
      </c>
      <c r="H750" s="2">
        <v>2</v>
      </c>
      <c r="I750" s="19">
        <v>2308.7199999999998</v>
      </c>
      <c r="J750" s="2" t="s">
        <v>5046</v>
      </c>
      <c r="K750" s="2" t="s">
        <v>31</v>
      </c>
      <c r="L750" s="2">
        <v>3</v>
      </c>
      <c r="M750" s="18">
        <f t="shared" si="222"/>
        <v>4617.4399999999996</v>
      </c>
      <c r="T750" t="str">
        <f t="shared" si="223"/>
        <v>Pending</v>
      </c>
      <c r="U750" t="str">
        <f t="shared" si="224"/>
        <v>No</v>
      </c>
      <c r="V750" t="str">
        <f t="shared" si="225"/>
        <v>Yes</v>
      </c>
      <c r="X750">
        <f t="shared" si="226"/>
        <v>589</v>
      </c>
      <c r="Y750">
        <f t="shared" si="227"/>
        <v>426</v>
      </c>
      <c r="Z750" s="18">
        <f t="shared" si="228"/>
        <v>1892867.2841657216</v>
      </c>
      <c r="AA750" s="18">
        <f t="shared" si="229"/>
        <v>199432.98236095349</v>
      </c>
      <c r="AB750" s="17">
        <f t="shared" si="230"/>
        <v>3.8949824970828471</v>
      </c>
      <c r="AC750" s="2" t="s">
        <v>5043</v>
      </c>
      <c r="AD750" s="2" t="s">
        <v>29</v>
      </c>
      <c r="AE750" t="str">
        <f t="shared" si="231"/>
        <v>Fashion</v>
      </c>
      <c r="AF750" t="str">
        <f t="shared" si="232"/>
        <v>Fashion</v>
      </c>
      <c r="AG750" t="str" cm="1">
        <f t="array" ref="AG750">INDEX(AD:AD,ROW())</f>
        <v>Fashion</v>
      </c>
      <c r="AH750">
        <f t="shared" si="240"/>
        <v>55</v>
      </c>
      <c r="AI750" t="str">
        <f t="shared" si="233"/>
        <v>Fashion</v>
      </c>
      <c r="AK750">
        <f t="shared" si="234"/>
        <v>2024</v>
      </c>
      <c r="AL750">
        <f t="shared" si="235"/>
        <v>7</v>
      </c>
      <c r="AM750">
        <f t="shared" si="236"/>
        <v>29</v>
      </c>
      <c r="AN750">
        <f t="shared" si="237"/>
        <v>2</v>
      </c>
      <c r="AO750" t="str">
        <f t="shared" si="238"/>
        <v>Weekday</v>
      </c>
      <c r="AR750" s="20">
        <f t="shared" si="239"/>
        <v>0</v>
      </c>
    </row>
    <row r="751" spans="1:44" x14ac:dyDescent="0.35">
      <c r="A751" t="str">
        <f t="shared" si="221"/>
        <v>CUST0750</v>
      </c>
      <c r="B751" s="2" t="s">
        <v>1056</v>
      </c>
      <c r="C751" s="4">
        <v>45495</v>
      </c>
      <c r="D751" s="2" t="s">
        <v>97</v>
      </c>
      <c r="E751" t="s">
        <v>5049</v>
      </c>
      <c r="F751" s="2" t="s">
        <v>19</v>
      </c>
      <c r="G751" s="2" t="s">
        <v>5039</v>
      </c>
      <c r="H751" s="2">
        <v>1</v>
      </c>
      <c r="I751" s="19">
        <v>2957.6</v>
      </c>
      <c r="J751" s="2" t="s">
        <v>5047</v>
      </c>
      <c r="K751" s="2" t="s">
        <v>76</v>
      </c>
      <c r="L751" s="2">
        <v>3</v>
      </c>
      <c r="M751" s="18">
        <f t="shared" si="222"/>
        <v>2957.6</v>
      </c>
      <c r="T751" t="str">
        <f t="shared" si="223"/>
        <v>Completed</v>
      </c>
      <c r="U751" t="str">
        <f t="shared" si="224"/>
        <v>No</v>
      </c>
      <c r="V751" t="str">
        <f t="shared" si="225"/>
        <v>No</v>
      </c>
      <c r="X751">
        <f t="shared" si="226"/>
        <v>595</v>
      </c>
      <c r="Y751">
        <f t="shared" si="227"/>
        <v>444</v>
      </c>
      <c r="Z751" s="18">
        <f t="shared" si="228"/>
        <v>2759712.3299794244</v>
      </c>
      <c r="AA751" s="18">
        <f t="shared" si="229"/>
        <v>330643.50635802455</v>
      </c>
      <c r="AB751" s="17">
        <f t="shared" si="230"/>
        <v>3.8641711229946525</v>
      </c>
      <c r="AC751" s="2" t="s">
        <v>5039</v>
      </c>
      <c r="AD751" s="2" t="s">
        <v>19</v>
      </c>
      <c r="AE751" t="str">
        <f t="shared" si="231"/>
        <v>Electronics</v>
      </c>
      <c r="AF751" t="str">
        <f t="shared" si="232"/>
        <v>Electronics</v>
      </c>
      <c r="AG751" t="str" cm="1">
        <f t="array" ref="AG751">INDEX(AD:AD,ROW())</f>
        <v>Electronics</v>
      </c>
      <c r="AH751">
        <f t="shared" si="240"/>
        <v>3</v>
      </c>
      <c r="AI751" t="str">
        <f t="shared" si="233"/>
        <v>Electronics</v>
      </c>
      <c r="AK751">
        <f t="shared" si="234"/>
        <v>2024</v>
      </c>
      <c r="AL751">
        <f t="shared" si="235"/>
        <v>7</v>
      </c>
      <c r="AM751">
        <f t="shared" si="236"/>
        <v>22</v>
      </c>
      <c r="AN751">
        <f t="shared" si="237"/>
        <v>2</v>
      </c>
      <c r="AO751" t="str">
        <f t="shared" si="238"/>
        <v>Weekday</v>
      </c>
      <c r="AR751" s="20">
        <f t="shared" si="239"/>
        <v>1</v>
      </c>
    </row>
    <row r="752" spans="1:44" x14ac:dyDescent="0.35">
      <c r="A752" t="str">
        <f t="shared" si="221"/>
        <v>CUST0751</v>
      </c>
      <c r="B752" s="2" t="s">
        <v>1057</v>
      </c>
      <c r="C752" s="4">
        <v>45569</v>
      </c>
      <c r="D752" s="2" t="s">
        <v>299</v>
      </c>
      <c r="E752" t="s">
        <v>5049</v>
      </c>
      <c r="F752" s="2" t="s">
        <v>19</v>
      </c>
      <c r="G752" s="2" t="s">
        <v>5039</v>
      </c>
      <c r="H752" s="2">
        <v>1</v>
      </c>
      <c r="I752" s="19">
        <v>1777.55</v>
      </c>
      <c r="J752" s="2" t="s">
        <v>5038</v>
      </c>
      <c r="K752" s="2" t="s">
        <v>16</v>
      </c>
      <c r="L752" s="2">
        <v>4</v>
      </c>
      <c r="M752" s="18">
        <f t="shared" si="222"/>
        <v>1777.55</v>
      </c>
      <c r="T752" t="str">
        <f t="shared" si="223"/>
        <v>Completed</v>
      </c>
      <c r="U752" t="str">
        <f t="shared" si="224"/>
        <v>Yes</v>
      </c>
      <c r="V752" t="str">
        <f t="shared" si="225"/>
        <v>No</v>
      </c>
      <c r="X752">
        <f t="shared" si="226"/>
        <v>595</v>
      </c>
      <c r="Y752">
        <f t="shared" si="227"/>
        <v>444</v>
      </c>
      <c r="Z752" s="18">
        <f t="shared" si="228"/>
        <v>2759712.3299794244</v>
      </c>
      <c r="AA752" s="18">
        <f t="shared" si="229"/>
        <v>330643.50635802455</v>
      </c>
      <c r="AB752" s="17">
        <f t="shared" si="230"/>
        <v>3.8641711229946525</v>
      </c>
      <c r="AC752" s="2" t="s">
        <v>5039</v>
      </c>
      <c r="AD752" s="2" t="s">
        <v>19</v>
      </c>
      <c r="AE752" t="str">
        <f t="shared" si="231"/>
        <v>Electronics</v>
      </c>
      <c r="AF752" t="str">
        <f t="shared" si="232"/>
        <v>Electronics</v>
      </c>
      <c r="AG752" t="str" cm="1">
        <f t="array" ref="AG752">INDEX(AD:AD,ROW())</f>
        <v>Electronics</v>
      </c>
      <c r="AH752">
        <f t="shared" si="240"/>
        <v>3</v>
      </c>
      <c r="AI752" t="str">
        <f t="shared" si="233"/>
        <v>Electronics</v>
      </c>
      <c r="AK752">
        <f t="shared" si="234"/>
        <v>2024</v>
      </c>
      <c r="AL752">
        <f t="shared" si="235"/>
        <v>10</v>
      </c>
      <c r="AM752">
        <f t="shared" si="236"/>
        <v>4</v>
      </c>
      <c r="AN752">
        <f t="shared" si="237"/>
        <v>6</v>
      </c>
      <c r="AO752" t="str">
        <f t="shared" si="238"/>
        <v>Weekday</v>
      </c>
      <c r="AR752" s="20">
        <f t="shared" si="239"/>
        <v>0</v>
      </c>
    </row>
    <row r="753" spans="1:44" x14ac:dyDescent="0.35">
      <c r="A753" t="str">
        <f t="shared" si="221"/>
        <v>CUST0752</v>
      </c>
      <c r="B753" s="2" t="s">
        <v>1058</v>
      </c>
      <c r="C753" s="4">
        <v>45636</v>
      </c>
      <c r="D753" s="2" t="s">
        <v>244</v>
      </c>
      <c r="E753" t="s">
        <v>5054</v>
      </c>
      <c r="F753" s="2" t="s">
        <v>42</v>
      </c>
      <c r="G753" s="2" t="s">
        <v>188</v>
      </c>
      <c r="H753" s="2">
        <v>1</v>
      </c>
      <c r="I753" s="19">
        <v>123.2</v>
      </c>
      <c r="J753" s="2" t="s">
        <v>5046</v>
      </c>
      <c r="K753" s="2" t="s">
        <v>16</v>
      </c>
      <c r="L753" s="2">
        <v>1</v>
      </c>
      <c r="M753" s="18">
        <f t="shared" si="222"/>
        <v>123.2</v>
      </c>
      <c r="T753" t="str">
        <f t="shared" si="223"/>
        <v>Completed</v>
      </c>
      <c r="U753" t="str">
        <f t="shared" si="224"/>
        <v>No</v>
      </c>
      <c r="V753" t="str">
        <f t="shared" si="225"/>
        <v>No</v>
      </c>
      <c r="X753">
        <f t="shared" si="226"/>
        <v>558</v>
      </c>
      <c r="Y753">
        <f t="shared" si="227"/>
        <v>430</v>
      </c>
      <c r="Z753" s="18">
        <f t="shared" si="228"/>
        <v>1098537.4901531704</v>
      </c>
      <c r="AA753" s="18">
        <f t="shared" si="229"/>
        <v>96724.388030634553</v>
      </c>
      <c r="AB753" s="17">
        <f t="shared" si="230"/>
        <v>3.9001122334455669</v>
      </c>
      <c r="AC753" s="2" t="s">
        <v>188</v>
      </c>
      <c r="AD753" s="2" t="s">
        <v>42</v>
      </c>
      <c r="AE753" t="str">
        <f t="shared" si="231"/>
        <v>Beauty</v>
      </c>
      <c r="AF753" t="str">
        <f t="shared" si="232"/>
        <v>Beauty</v>
      </c>
      <c r="AG753" t="str" cm="1">
        <f t="array" ref="AG753">INDEX(AD:AD,ROW())</f>
        <v>Beauty</v>
      </c>
      <c r="AH753">
        <f t="shared" si="240"/>
        <v>80</v>
      </c>
      <c r="AI753" t="str">
        <f t="shared" si="233"/>
        <v>Beauty</v>
      </c>
      <c r="AK753">
        <f t="shared" si="234"/>
        <v>2024</v>
      </c>
      <c r="AL753">
        <f t="shared" si="235"/>
        <v>12</v>
      </c>
      <c r="AM753">
        <f t="shared" si="236"/>
        <v>10</v>
      </c>
      <c r="AN753">
        <f t="shared" si="237"/>
        <v>3</v>
      </c>
      <c r="AO753" t="str">
        <f t="shared" si="238"/>
        <v>Weekday</v>
      </c>
      <c r="AR753" s="20">
        <f t="shared" si="239"/>
        <v>0</v>
      </c>
    </row>
    <row r="754" spans="1:44" x14ac:dyDescent="0.35">
      <c r="A754" t="str">
        <f t="shared" si="221"/>
        <v>CUST0753</v>
      </c>
      <c r="B754" s="2" t="s">
        <v>1059</v>
      </c>
      <c r="C754" s="4">
        <v>45721</v>
      </c>
      <c r="D754" s="2" t="s">
        <v>228</v>
      </c>
      <c r="E754" t="s">
        <v>5049</v>
      </c>
      <c r="F754" s="2" t="s">
        <v>13</v>
      </c>
      <c r="G754" s="2" t="s">
        <v>34</v>
      </c>
      <c r="H754" s="2">
        <v>1</v>
      </c>
      <c r="I754" s="19">
        <v>1949.96</v>
      </c>
      <c r="J754" s="2" t="s">
        <v>15</v>
      </c>
      <c r="K754" s="2" t="s">
        <v>16</v>
      </c>
      <c r="L754" s="2">
        <v>5</v>
      </c>
      <c r="M754" s="18">
        <f t="shared" si="222"/>
        <v>1949.96</v>
      </c>
      <c r="T754" t="str">
        <f t="shared" si="223"/>
        <v>Completed</v>
      </c>
      <c r="U754" t="str">
        <f t="shared" si="224"/>
        <v>Yes</v>
      </c>
      <c r="V754" t="str">
        <f t="shared" si="225"/>
        <v>No</v>
      </c>
      <c r="X754">
        <f t="shared" si="226"/>
        <v>595</v>
      </c>
      <c r="Y754">
        <f t="shared" si="227"/>
        <v>444</v>
      </c>
      <c r="Z754" s="18">
        <f t="shared" si="228"/>
        <v>1463424.4009529033</v>
      </c>
      <c r="AA754" s="18">
        <f t="shared" si="229"/>
        <v>118285.78776560788</v>
      </c>
      <c r="AB754" s="17">
        <f t="shared" si="230"/>
        <v>3.8140589569160999</v>
      </c>
      <c r="AC754" s="2" t="s">
        <v>34</v>
      </c>
      <c r="AD754" s="2" t="s">
        <v>13</v>
      </c>
      <c r="AE754" t="str">
        <f t="shared" si="231"/>
        <v>Home &amp; Kitchen</v>
      </c>
      <c r="AF754" t="str">
        <f t="shared" si="232"/>
        <v>Home &amp; Kitchen</v>
      </c>
      <c r="AG754" t="str" cm="1">
        <f t="array" ref="AG754">INDEX(AD:AD,ROW())</f>
        <v>Home &amp; Kitchen</v>
      </c>
      <c r="AH754">
        <f t="shared" si="240"/>
        <v>7</v>
      </c>
      <c r="AI754" t="str">
        <f t="shared" si="233"/>
        <v>Home &amp; Kitchen</v>
      </c>
      <c r="AK754">
        <f t="shared" si="234"/>
        <v>2025</v>
      </c>
      <c r="AL754">
        <f t="shared" si="235"/>
        <v>3</v>
      </c>
      <c r="AM754">
        <f t="shared" si="236"/>
        <v>5</v>
      </c>
      <c r="AN754">
        <f t="shared" si="237"/>
        <v>4</v>
      </c>
      <c r="AO754" t="str">
        <f t="shared" si="238"/>
        <v>Weekday</v>
      </c>
      <c r="AR754" s="20">
        <f t="shared" si="239"/>
        <v>0</v>
      </c>
    </row>
    <row r="755" spans="1:44" x14ac:dyDescent="0.35">
      <c r="A755" t="str">
        <f t="shared" si="221"/>
        <v>CUST0754</v>
      </c>
      <c r="B755" s="2" t="s">
        <v>1060</v>
      </c>
      <c r="C755" s="4">
        <v>45282</v>
      </c>
      <c r="D755" s="2" t="s">
        <v>329</v>
      </c>
      <c r="E755" t="s">
        <v>5049</v>
      </c>
      <c r="F755" s="2" t="s">
        <v>29</v>
      </c>
      <c r="G755" s="2" t="s">
        <v>30</v>
      </c>
      <c r="H755" s="2">
        <v>1</v>
      </c>
      <c r="I755" s="19">
        <v>830.74</v>
      </c>
      <c r="J755" s="2" t="s">
        <v>20</v>
      </c>
      <c r="K755" s="2" t="s">
        <v>103</v>
      </c>
      <c r="L755" s="2">
        <v>5</v>
      </c>
      <c r="M755" s="18">
        <f t="shared" si="222"/>
        <v>830.74</v>
      </c>
      <c r="T755" t="str">
        <f t="shared" si="223"/>
        <v>Lost Sale</v>
      </c>
      <c r="U755" t="str">
        <f t="shared" si="224"/>
        <v>No</v>
      </c>
      <c r="V755" t="str">
        <f t="shared" si="225"/>
        <v>Yes</v>
      </c>
      <c r="X755">
        <f t="shared" si="226"/>
        <v>595</v>
      </c>
      <c r="Y755">
        <f t="shared" si="227"/>
        <v>444</v>
      </c>
      <c r="Z755" s="18">
        <f t="shared" si="228"/>
        <v>1892867.2841657216</v>
      </c>
      <c r="AA755" s="18">
        <f t="shared" si="229"/>
        <v>199432.98236095349</v>
      </c>
      <c r="AB755" s="17">
        <f t="shared" si="230"/>
        <v>3.8949824970828471</v>
      </c>
      <c r="AC755" s="2" t="s">
        <v>30</v>
      </c>
      <c r="AD755" s="2" t="s">
        <v>29</v>
      </c>
      <c r="AE755" t="str">
        <f t="shared" si="231"/>
        <v>Fashion</v>
      </c>
      <c r="AF755" t="str">
        <f t="shared" si="232"/>
        <v>Fashion</v>
      </c>
      <c r="AG755" t="str" cm="1">
        <f t="array" ref="AG755">INDEX(AD:AD,ROW())</f>
        <v>Fashion</v>
      </c>
      <c r="AH755">
        <f t="shared" si="240"/>
        <v>6</v>
      </c>
      <c r="AI755" t="str">
        <f t="shared" si="233"/>
        <v>Fashion</v>
      </c>
      <c r="AK755">
        <f t="shared" si="234"/>
        <v>2023</v>
      </c>
      <c r="AL755">
        <f t="shared" si="235"/>
        <v>12</v>
      </c>
      <c r="AM755">
        <f t="shared" si="236"/>
        <v>22</v>
      </c>
      <c r="AN755">
        <f t="shared" si="237"/>
        <v>6</v>
      </c>
      <c r="AO755" t="str">
        <f t="shared" si="238"/>
        <v>Weekday</v>
      </c>
      <c r="AR755" s="20">
        <f t="shared" si="239"/>
        <v>1</v>
      </c>
    </row>
    <row r="756" spans="1:44" x14ac:dyDescent="0.35">
      <c r="A756" t="str">
        <f t="shared" si="221"/>
        <v>CUST0755</v>
      </c>
      <c r="B756" s="2" t="s">
        <v>1061</v>
      </c>
      <c r="C756" s="4">
        <v>45169</v>
      </c>
      <c r="D756" s="2" t="s">
        <v>214</v>
      </c>
      <c r="E756" t="s">
        <v>5056</v>
      </c>
      <c r="F756" s="2" t="s">
        <v>29</v>
      </c>
      <c r="G756" s="2" t="s">
        <v>30</v>
      </c>
      <c r="H756" s="2">
        <v>2</v>
      </c>
      <c r="I756" s="19">
        <v>1348.93</v>
      </c>
      <c r="J756" s="2" t="s">
        <v>20</v>
      </c>
      <c r="K756" s="2" t="s">
        <v>31</v>
      </c>
      <c r="L756" s="2">
        <v>4</v>
      </c>
      <c r="M756" s="18">
        <f t="shared" si="222"/>
        <v>2697.86</v>
      </c>
      <c r="T756" t="str">
        <f t="shared" si="223"/>
        <v>Pending</v>
      </c>
      <c r="U756" t="str">
        <f t="shared" si="224"/>
        <v>No</v>
      </c>
      <c r="V756" t="str">
        <f t="shared" si="225"/>
        <v>Yes</v>
      </c>
      <c r="X756">
        <f t="shared" si="226"/>
        <v>50</v>
      </c>
      <c r="Y756">
        <f t="shared" si="227"/>
        <v>37</v>
      </c>
      <c r="Z756" s="18">
        <f t="shared" si="228"/>
        <v>1892867.2841657216</v>
      </c>
      <c r="AA756" s="18">
        <f t="shared" si="229"/>
        <v>199432.98236095349</v>
      </c>
      <c r="AB756" s="17">
        <f t="shared" si="230"/>
        <v>3.8949824970828471</v>
      </c>
      <c r="AC756" s="2" t="s">
        <v>30</v>
      </c>
      <c r="AD756" s="2" t="s">
        <v>29</v>
      </c>
      <c r="AE756" t="str">
        <f t="shared" si="231"/>
        <v>Fashion</v>
      </c>
      <c r="AF756" t="str">
        <f t="shared" si="232"/>
        <v>Fashion</v>
      </c>
      <c r="AG756" t="str" cm="1">
        <f t="array" ref="AG756">INDEX(AD:AD,ROW())</f>
        <v>Fashion</v>
      </c>
      <c r="AH756">
        <f t="shared" si="240"/>
        <v>6</v>
      </c>
      <c r="AI756" t="str">
        <f t="shared" si="233"/>
        <v>Fashion</v>
      </c>
      <c r="AK756">
        <f t="shared" si="234"/>
        <v>2023</v>
      </c>
      <c r="AL756">
        <f t="shared" si="235"/>
        <v>8</v>
      </c>
      <c r="AM756">
        <f t="shared" si="236"/>
        <v>31</v>
      </c>
      <c r="AN756">
        <f t="shared" si="237"/>
        <v>5</v>
      </c>
      <c r="AO756" t="str">
        <f t="shared" si="238"/>
        <v>Weekday</v>
      </c>
      <c r="AR756" s="20">
        <f t="shared" si="239"/>
        <v>0</v>
      </c>
    </row>
    <row r="757" spans="1:44" x14ac:dyDescent="0.35">
      <c r="A757" t="str">
        <f t="shared" si="221"/>
        <v>CUST0756</v>
      </c>
      <c r="B757" s="2" t="s">
        <v>1062</v>
      </c>
      <c r="C757" s="4">
        <v>45665</v>
      </c>
      <c r="D757" s="2" t="s">
        <v>294</v>
      </c>
      <c r="E757" t="s">
        <v>5048</v>
      </c>
      <c r="F757" s="2" t="s">
        <v>42</v>
      </c>
      <c r="G757" s="2" t="s">
        <v>5044</v>
      </c>
      <c r="H757" s="2">
        <v>1</v>
      </c>
      <c r="I757" s="19">
        <v>115.6</v>
      </c>
      <c r="J757" s="2" t="s">
        <v>50</v>
      </c>
      <c r="K757" s="2" t="s">
        <v>31</v>
      </c>
      <c r="L757" s="2">
        <v>4</v>
      </c>
      <c r="M757" s="18">
        <f t="shared" si="222"/>
        <v>115.6</v>
      </c>
      <c r="T757" t="str">
        <f t="shared" si="223"/>
        <v>Pending</v>
      </c>
      <c r="U757" t="str">
        <f t="shared" si="224"/>
        <v>No</v>
      </c>
      <c r="V757" t="str">
        <f t="shared" si="225"/>
        <v>Yes</v>
      </c>
      <c r="X757">
        <f t="shared" si="226"/>
        <v>590</v>
      </c>
      <c r="Y757">
        <f t="shared" si="227"/>
        <v>451</v>
      </c>
      <c r="Z757" s="18">
        <f t="shared" si="228"/>
        <v>1098537.4901531704</v>
      </c>
      <c r="AA757" s="18">
        <f t="shared" si="229"/>
        <v>96724.388030634553</v>
      </c>
      <c r="AB757" s="17">
        <f t="shared" si="230"/>
        <v>3.9001122334455669</v>
      </c>
      <c r="AC757" s="2" t="s">
        <v>5044</v>
      </c>
      <c r="AD757" s="2" t="s">
        <v>42</v>
      </c>
      <c r="AE757" t="str">
        <f t="shared" si="231"/>
        <v>Beauty</v>
      </c>
      <c r="AF757" t="str">
        <f t="shared" si="232"/>
        <v>Beauty</v>
      </c>
      <c r="AG757" t="str" cm="1">
        <f t="array" ref="AG757">INDEX(AD:AD,ROW())</f>
        <v>Beauty</v>
      </c>
      <c r="AH757">
        <f t="shared" si="240"/>
        <v>64</v>
      </c>
      <c r="AI757" t="str">
        <f t="shared" si="233"/>
        <v>Beauty</v>
      </c>
      <c r="AK757">
        <f t="shared" si="234"/>
        <v>2025</v>
      </c>
      <c r="AL757">
        <f t="shared" si="235"/>
        <v>1</v>
      </c>
      <c r="AM757">
        <f t="shared" si="236"/>
        <v>8</v>
      </c>
      <c r="AN757">
        <f t="shared" si="237"/>
        <v>4</v>
      </c>
      <c r="AO757" t="str">
        <f t="shared" si="238"/>
        <v>Weekday</v>
      </c>
      <c r="AR757" s="20">
        <f t="shared" si="239"/>
        <v>0</v>
      </c>
    </row>
    <row r="758" spans="1:44" x14ac:dyDescent="0.35">
      <c r="A758" t="str">
        <f t="shared" si="221"/>
        <v>CUST0757</v>
      </c>
      <c r="B758" s="2" t="s">
        <v>1063</v>
      </c>
      <c r="C758" s="4">
        <v>45253</v>
      </c>
      <c r="D758" s="2" t="s">
        <v>624</v>
      </c>
      <c r="E758" t="s">
        <v>5053</v>
      </c>
      <c r="F758" s="2" t="s">
        <v>19</v>
      </c>
      <c r="G758" s="2" t="s">
        <v>128</v>
      </c>
      <c r="H758" s="2">
        <v>1</v>
      </c>
      <c r="I758" s="19">
        <v>2523.36</v>
      </c>
      <c r="J758" s="2" t="s">
        <v>5047</v>
      </c>
      <c r="K758" s="2" t="s">
        <v>16</v>
      </c>
      <c r="L758" s="2">
        <v>3</v>
      </c>
      <c r="M758" s="18">
        <f t="shared" si="222"/>
        <v>2523.36</v>
      </c>
      <c r="T758" t="str">
        <f t="shared" si="223"/>
        <v>Completed</v>
      </c>
      <c r="U758" t="str">
        <f t="shared" si="224"/>
        <v>Yes</v>
      </c>
      <c r="V758" t="str">
        <f t="shared" si="225"/>
        <v>No</v>
      </c>
      <c r="X758">
        <f t="shared" si="226"/>
        <v>559</v>
      </c>
      <c r="Y758">
        <f t="shared" si="227"/>
        <v>408</v>
      </c>
      <c r="Z758" s="18">
        <f t="shared" si="228"/>
        <v>2759712.3299794244</v>
      </c>
      <c r="AA758" s="18">
        <f t="shared" si="229"/>
        <v>330643.50635802455</v>
      </c>
      <c r="AB758" s="17">
        <f t="shared" si="230"/>
        <v>3.8641711229946525</v>
      </c>
      <c r="AC758" s="2" t="s">
        <v>128</v>
      </c>
      <c r="AD758" s="2" t="s">
        <v>19</v>
      </c>
      <c r="AE758" t="str">
        <f t="shared" si="231"/>
        <v>Electronics</v>
      </c>
      <c r="AF758" t="str">
        <f t="shared" si="232"/>
        <v>Electronics</v>
      </c>
      <c r="AG758" t="str" cm="1">
        <f t="array" ref="AG758">INDEX(AD:AD,ROW())</f>
        <v>Electronics</v>
      </c>
      <c r="AH758">
        <f t="shared" si="240"/>
        <v>48</v>
      </c>
      <c r="AI758" t="str">
        <f t="shared" si="233"/>
        <v>Electronics</v>
      </c>
      <c r="AK758">
        <f t="shared" si="234"/>
        <v>2023</v>
      </c>
      <c r="AL758">
        <f t="shared" si="235"/>
        <v>11</v>
      </c>
      <c r="AM758">
        <f t="shared" si="236"/>
        <v>23</v>
      </c>
      <c r="AN758">
        <f t="shared" si="237"/>
        <v>5</v>
      </c>
      <c r="AO758" t="str">
        <f t="shared" si="238"/>
        <v>Weekday</v>
      </c>
      <c r="AR758" s="20">
        <f t="shared" si="239"/>
        <v>0</v>
      </c>
    </row>
    <row r="759" spans="1:44" x14ac:dyDescent="0.35">
      <c r="A759" t="str">
        <f t="shared" si="221"/>
        <v>CUST0758</v>
      </c>
      <c r="B759" s="2" t="s">
        <v>1064</v>
      </c>
      <c r="C759" s="4">
        <v>45381</v>
      </c>
      <c r="D759" s="2" t="s">
        <v>419</v>
      </c>
      <c r="E759" t="s">
        <v>5052</v>
      </c>
      <c r="F759" s="2" t="s">
        <v>29</v>
      </c>
      <c r="G759" s="2" t="s">
        <v>138</v>
      </c>
      <c r="H759" s="2">
        <v>1</v>
      </c>
      <c r="I759" s="19">
        <v>2459.92</v>
      </c>
      <c r="J759" s="2" t="s">
        <v>5047</v>
      </c>
      <c r="K759" s="2" t="s">
        <v>16</v>
      </c>
      <c r="L759" s="2">
        <v>4</v>
      </c>
      <c r="M759" s="18">
        <f t="shared" si="222"/>
        <v>2459.92</v>
      </c>
      <c r="T759" t="str">
        <f t="shared" si="223"/>
        <v>Completed</v>
      </c>
      <c r="U759" t="str">
        <f t="shared" si="224"/>
        <v>Yes</v>
      </c>
      <c r="V759" t="str">
        <f t="shared" si="225"/>
        <v>No</v>
      </c>
      <c r="X759">
        <f t="shared" si="226"/>
        <v>573</v>
      </c>
      <c r="Y759">
        <f t="shared" si="227"/>
        <v>450</v>
      </c>
      <c r="Z759" s="18">
        <f t="shared" si="228"/>
        <v>1892867.2841657216</v>
      </c>
      <c r="AA759" s="18">
        <f t="shared" si="229"/>
        <v>199432.98236095349</v>
      </c>
      <c r="AB759" s="17">
        <f t="shared" si="230"/>
        <v>3.8949824970828471</v>
      </c>
      <c r="AC759" s="2" t="s">
        <v>138</v>
      </c>
      <c r="AD759" s="2" t="s">
        <v>29</v>
      </c>
      <c r="AE759" t="str">
        <f t="shared" si="231"/>
        <v>Fashion</v>
      </c>
      <c r="AF759" t="str">
        <f t="shared" si="232"/>
        <v>Fashion</v>
      </c>
      <c r="AG759" t="str" cm="1">
        <f t="array" ref="AG759">INDEX(AD:AD,ROW())</f>
        <v>Fashion</v>
      </c>
      <c r="AH759">
        <f t="shared" si="240"/>
        <v>53</v>
      </c>
      <c r="AI759" t="str">
        <f t="shared" si="233"/>
        <v>Fashion</v>
      </c>
      <c r="AK759">
        <f t="shared" si="234"/>
        <v>2024</v>
      </c>
      <c r="AL759">
        <f t="shared" si="235"/>
        <v>3</v>
      </c>
      <c r="AM759">
        <f t="shared" si="236"/>
        <v>30</v>
      </c>
      <c r="AN759">
        <f t="shared" si="237"/>
        <v>7</v>
      </c>
      <c r="AO759" t="str">
        <f t="shared" si="238"/>
        <v>Weekend</v>
      </c>
      <c r="AR759" s="20">
        <f t="shared" si="239"/>
        <v>0</v>
      </c>
    </row>
    <row r="760" spans="1:44" x14ac:dyDescent="0.35">
      <c r="A760" t="str">
        <f t="shared" si="221"/>
        <v>CUST0759</v>
      </c>
      <c r="B760" s="2" t="s">
        <v>1065</v>
      </c>
      <c r="C760" s="4">
        <v>45670</v>
      </c>
      <c r="D760" s="2" t="s">
        <v>207</v>
      </c>
      <c r="E760" t="s">
        <v>5049</v>
      </c>
      <c r="F760" s="2" t="s">
        <v>19</v>
      </c>
      <c r="G760" s="2" t="s">
        <v>60</v>
      </c>
      <c r="H760" s="2">
        <v>1</v>
      </c>
      <c r="I760" s="19">
        <v>1477.34</v>
      </c>
      <c r="J760" s="2" t="s">
        <v>20</v>
      </c>
      <c r="K760" s="2" t="s">
        <v>16</v>
      </c>
      <c r="L760" s="2">
        <v>5</v>
      </c>
      <c r="M760" s="18">
        <f t="shared" si="222"/>
        <v>1477.34</v>
      </c>
      <c r="T760" t="str">
        <f t="shared" si="223"/>
        <v>Completed</v>
      </c>
      <c r="U760" t="str">
        <f t="shared" si="224"/>
        <v>Yes</v>
      </c>
      <c r="V760" t="str">
        <f t="shared" si="225"/>
        <v>No</v>
      </c>
      <c r="X760">
        <f t="shared" si="226"/>
        <v>595</v>
      </c>
      <c r="Y760">
        <f t="shared" si="227"/>
        <v>444</v>
      </c>
      <c r="Z760" s="18">
        <f t="shared" si="228"/>
        <v>2759712.3299794244</v>
      </c>
      <c r="AA760" s="18">
        <f t="shared" si="229"/>
        <v>330643.50635802455</v>
      </c>
      <c r="AB760" s="17">
        <f t="shared" si="230"/>
        <v>3.8641711229946525</v>
      </c>
      <c r="AC760" s="2" t="s">
        <v>60</v>
      </c>
      <c r="AD760" s="2" t="s">
        <v>19</v>
      </c>
      <c r="AE760" t="str">
        <f t="shared" si="231"/>
        <v>Electronics</v>
      </c>
      <c r="AF760" t="str">
        <f t="shared" si="232"/>
        <v>Electronics</v>
      </c>
      <c r="AG760" t="str" cm="1">
        <f t="array" ref="AG760">INDEX(AD:AD,ROW())</f>
        <v>Electronics</v>
      </c>
      <c r="AH760">
        <f t="shared" si="240"/>
        <v>17</v>
      </c>
      <c r="AI760" t="str">
        <f t="shared" si="233"/>
        <v>Electronics</v>
      </c>
      <c r="AK760">
        <f t="shared" si="234"/>
        <v>2025</v>
      </c>
      <c r="AL760">
        <f t="shared" si="235"/>
        <v>1</v>
      </c>
      <c r="AM760">
        <f t="shared" si="236"/>
        <v>13</v>
      </c>
      <c r="AN760">
        <f t="shared" si="237"/>
        <v>2</v>
      </c>
      <c r="AO760" t="str">
        <f t="shared" si="238"/>
        <v>Weekday</v>
      </c>
      <c r="AR760" s="20">
        <f t="shared" si="239"/>
        <v>0</v>
      </c>
    </row>
    <row r="761" spans="1:44" x14ac:dyDescent="0.35">
      <c r="A761" t="str">
        <f t="shared" si="221"/>
        <v>CUST0760</v>
      </c>
      <c r="B761" s="2" t="s">
        <v>1066</v>
      </c>
      <c r="C761" s="4">
        <v>45066</v>
      </c>
      <c r="D761" s="2" t="s">
        <v>604</v>
      </c>
      <c r="E761" t="s">
        <v>5048</v>
      </c>
      <c r="F761" s="2" t="s">
        <v>13</v>
      </c>
      <c r="G761" s="2" t="s">
        <v>14</v>
      </c>
      <c r="H761" s="2">
        <v>2</v>
      </c>
      <c r="I761" s="19">
        <v>506.73</v>
      </c>
      <c r="J761" s="2" t="s">
        <v>5046</v>
      </c>
      <c r="K761" s="2" t="s">
        <v>16</v>
      </c>
      <c r="L761" s="2">
        <v>4</v>
      </c>
      <c r="M761" s="18">
        <f t="shared" si="222"/>
        <v>1013.46</v>
      </c>
      <c r="T761" t="str">
        <f t="shared" si="223"/>
        <v>Completed</v>
      </c>
      <c r="U761" t="str">
        <f t="shared" si="224"/>
        <v>Yes</v>
      </c>
      <c r="V761" t="str">
        <f t="shared" si="225"/>
        <v>No</v>
      </c>
      <c r="X761">
        <f t="shared" si="226"/>
        <v>590</v>
      </c>
      <c r="Y761">
        <f t="shared" si="227"/>
        <v>451</v>
      </c>
      <c r="Z761" s="18">
        <f t="shared" si="228"/>
        <v>1463424.4009529033</v>
      </c>
      <c r="AA761" s="18">
        <f t="shared" si="229"/>
        <v>118285.78776560788</v>
      </c>
      <c r="AB761" s="17">
        <f t="shared" si="230"/>
        <v>3.8140589569160999</v>
      </c>
      <c r="AC761" s="2" t="s">
        <v>14</v>
      </c>
      <c r="AD761" s="2" t="s">
        <v>13</v>
      </c>
      <c r="AE761" t="str">
        <f t="shared" si="231"/>
        <v>Home &amp; Kitchen</v>
      </c>
      <c r="AF761" t="str">
        <f t="shared" si="232"/>
        <v>Home &amp; Kitchen</v>
      </c>
      <c r="AG761" t="str" cm="1">
        <f t="array" ref="AG761">INDEX(AD:AD,ROW())</f>
        <v>Home &amp; Kitchen</v>
      </c>
      <c r="AH761">
        <f t="shared" si="240"/>
        <v>2</v>
      </c>
      <c r="AI761" t="str">
        <f t="shared" si="233"/>
        <v>Home &amp; Kitchen</v>
      </c>
      <c r="AK761">
        <f t="shared" si="234"/>
        <v>2023</v>
      </c>
      <c r="AL761">
        <f t="shared" si="235"/>
        <v>5</v>
      </c>
      <c r="AM761">
        <f t="shared" si="236"/>
        <v>20</v>
      </c>
      <c r="AN761">
        <f t="shared" si="237"/>
        <v>7</v>
      </c>
      <c r="AO761" t="str">
        <f t="shared" si="238"/>
        <v>Weekend</v>
      </c>
      <c r="AR761" s="20">
        <f t="shared" si="239"/>
        <v>0</v>
      </c>
    </row>
    <row r="762" spans="1:44" x14ac:dyDescent="0.35">
      <c r="A762" t="str">
        <f t="shared" si="221"/>
        <v>CUST0761</v>
      </c>
      <c r="B762" s="2" t="s">
        <v>1067</v>
      </c>
      <c r="C762" s="4">
        <v>45768</v>
      </c>
      <c r="D762" s="2" t="s">
        <v>200</v>
      </c>
      <c r="E762" t="s">
        <v>5049</v>
      </c>
      <c r="F762" s="2" t="s">
        <v>19</v>
      </c>
      <c r="G762" s="2" t="s">
        <v>5040</v>
      </c>
      <c r="H762" s="2">
        <v>2</v>
      </c>
      <c r="I762" s="19">
        <v>3006.06</v>
      </c>
      <c r="J762" s="2" t="s">
        <v>15</v>
      </c>
      <c r="K762" s="2" t="s">
        <v>16</v>
      </c>
      <c r="L762" s="2">
        <v>4</v>
      </c>
      <c r="M762" s="18">
        <f t="shared" si="222"/>
        <v>6012.12</v>
      </c>
      <c r="T762" t="str">
        <f t="shared" si="223"/>
        <v>Completed</v>
      </c>
      <c r="U762" t="str">
        <f t="shared" si="224"/>
        <v>Yes</v>
      </c>
      <c r="V762" t="str">
        <f t="shared" si="225"/>
        <v>No</v>
      </c>
      <c r="X762">
        <f t="shared" si="226"/>
        <v>595</v>
      </c>
      <c r="Y762">
        <f t="shared" si="227"/>
        <v>444</v>
      </c>
      <c r="Z762" s="18">
        <f t="shared" si="228"/>
        <v>2759712.3299794244</v>
      </c>
      <c r="AA762" s="18">
        <f t="shared" si="229"/>
        <v>330643.50635802455</v>
      </c>
      <c r="AB762" s="17">
        <f t="shared" si="230"/>
        <v>3.8641711229946525</v>
      </c>
      <c r="AC762" s="2" t="s">
        <v>5040</v>
      </c>
      <c r="AD762" s="2" t="s">
        <v>19</v>
      </c>
      <c r="AE762" t="str">
        <f t="shared" si="231"/>
        <v>Electronics</v>
      </c>
      <c r="AF762" t="str">
        <f t="shared" si="232"/>
        <v>Electronics</v>
      </c>
      <c r="AG762" t="str" cm="1">
        <f t="array" ref="AG762">INDEX(AD:AD,ROW())</f>
        <v>Electronics</v>
      </c>
      <c r="AH762">
        <f t="shared" si="240"/>
        <v>13</v>
      </c>
      <c r="AI762" t="str">
        <f t="shared" si="233"/>
        <v>Electronics</v>
      </c>
      <c r="AK762">
        <f t="shared" si="234"/>
        <v>2025</v>
      </c>
      <c r="AL762">
        <f t="shared" si="235"/>
        <v>4</v>
      </c>
      <c r="AM762">
        <f t="shared" si="236"/>
        <v>21</v>
      </c>
      <c r="AN762">
        <f t="shared" si="237"/>
        <v>2</v>
      </c>
      <c r="AO762" t="str">
        <f t="shared" si="238"/>
        <v>Weekday</v>
      </c>
      <c r="AR762" s="20">
        <f t="shared" si="239"/>
        <v>0</v>
      </c>
    </row>
    <row r="763" spans="1:44" x14ac:dyDescent="0.35">
      <c r="A763" t="str">
        <f t="shared" si="221"/>
        <v>CUST0762</v>
      </c>
      <c r="B763" s="2" t="s">
        <v>1068</v>
      </c>
      <c r="C763" s="4">
        <v>45340</v>
      </c>
      <c r="D763" s="2" t="s">
        <v>611</v>
      </c>
      <c r="E763" t="s">
        <v>5055</v>
      </c>
      <c r="F763" s="2" t="s">
        <v>29</v>
      </c>
      <c r="G763" s="2" t="s">
        <v>138</v>
      </c>
      <c r="H763" s="2">
        <v>1</v>
      </c>
      <c r="I763" s="19">
        <v>1391.7</v>
      </c>
      <c r="J763" s="2" t="s">
        <v>5046</v>
      </c>
      <c r="K763" s="2" t="s">
        <v>16</v>
      </c>
      <c r="L763" s="2">
        <v>3</v>
      </c>
      <c r="M763" s="18">
        <f t="shared" si="222"/>
        <v>1391.7</v>
      </c>
      <c r="T763" t="str">
        <f t="shared" si="223"/>
        <v>Completed</v>
      </c>
      <c r="U763" t="str">
        <f t="shared" si="224"/>
        <v>Yes</v>
      </c>
      <c r="V763" t="str">
        <f t="shared" si="225"/>
        <v>No</v>
      </c>
      <c r="X763">
        <f t="shared" si="226"/>
        <v>567</v>
      </c>
      <c r="Y763">
        <f t="shared" si="227"/>
        <v>440</v>
      </c>
      <c r="Z763" s="18">
        <f t="shared" si="228"/>
        <v>1892867.2841657216</v>
      </c>
      <c r="AA763" s="18">
        <f t="shared" si="229"/>
        <v>199432.98236095349</v>
      </c>
      <c r="AB763" s="17">
        <f t="shared" si="230"/>
        <v>3.8949824970828471</v>
      </c>
      <c r="AC763" s="2" t="s">
        <v>138</v>
      </c>
      <c r="AD763" s="2" t="s">
        <v>29</v>
      </c>
      <c r="AE763" t="str">
        <f t="shared" si="231"/>
        <v>Fashion</v>
      </c>
      <c r="AF763" t="str">
        <f t="shared" si="232"/>
        <v>Fashion</v>
      </c>
      <c r="AG763" t="str" cm="1">
        <f t="array" ref="AG763">INDEX(AD:AD,ROW())</f>
        <v>Fashion</v>
      </c>
      <c r="AH763">
        <f t="shared" si="240"/>
        <v>53</v>
      </c>
      <c r="AI763" t="str">
        <f t="shared" si="233"/>
        <v>Fashion</v>
      </c>
      <c r="AK763">
        <f t="shared" si="234"/>
        <v>2024</v>
      </c>
      <c r="AL763">
        <f t="shared" si="235"/>
        <v>2</v>
      </c>
      <c r="AM763">
        <f t="shared" si="236"/>
        <v>18</v>
      </c>
      <c r="AN763">
        <f t="shared" si="237"/>
        <v>1</v>
      </c>
      <c r="AO763" t="str">
        <f t="shared" si="238"/>
        <v>Weekend</v>
      </c>
      <c r="AR763" s="20">
        <f t="shared" si="239"/>
        <v>0</v>
      </c>
    </row>
    <row r="764" spans="1:44" x14ac:dyDescent="0.35">
      <c r="A764" t="str">
        <f t="shared" si="221"/>
        <v>CUST0763</v>
      </c>
      <c r="B764" s="2" t="s">
        <v>1069</v>
      </c>
      <c r="C764" s="4">
        <v>45576</v>
      </c>
      <c r="D764" s="2" t="s">
        <v>497</v>
      </c>
      <c r="E764" t="s">
        <v>5053</v>
      </c>
      <c r="F764" s="2" t="s">
        <v>23</v>
      </c>
      <c r="G764" s="2" t="s">
        <v>68</v>
      </c>
      <c r="H764" s="2">
        <v>3</v>
      </c>
      <c r="I764" s="19">
        <v>442.7</v>
      </c>
      <c r="J764" s="2" t="s">
        <v>5047</v>
      </c>
      <c r="K764" s="2" t="s">
        <v>16</v>
      </c>
      <c r="L764" s="2">
        <v>4</v>
      </c>
      <c r="M764" s="18">
        <f t="shared" si="222"/>
        <v>1328.1</v>
      </c>
      <c r="T764" t="str">
        <f t="shared" si="223"/>
        <v>Completed</v>
      </c>
      <c r="U764" t="str">
        <f t="shared" si="224"/>
        <v>Yes</v>
      </c>
      <c r="V764" t="str">
        <f t="shared" si="225"/>
        <v>No</v>
      </c>
      <c r="X764">
        <f t="shared" si="226"/>
        <v>559</v>
      </c>
      <c r="Y764">
        <f t="shared" si="227"/>
        <v>408</v>
      </c>
      <c r="Z764" s="18">
        <f t="shared" si="228"/>
        <v>594714.6477588166</v>
      </c>
      <c r="AA764" s="18">
        <f t="shared" si="229"/>
        <v>60882.938065984097</v>
      </c>
      <c r="AB764" s="17">
        <f t="shared" si="230"/>
        <v>3.804733727810651</v>
      </c>
      <c r="AC764" s="2" t="s">
        <v>68</v>
      </c>
      <c r="AD764" s="2" t="s">
        <v>23</v>
      </c>
      <c r="AE764" t="str">
        <f t="shared" si="231"/>
        <v>Books</v>
      </c>
      <c r="AF764" t="str">
        <f t="shared" si="232"/>
        <v>Books</v>
      </c>
      <c r="AG764" t="str" cm="1">
        <f t="array" ref="AG764">INDEX(AD:AD,ROW())</f>
        <v>Books</v>
      </c>
      <c r="AH764">
        <f t="shared" si="240"/>
        <v>20</v>
      </c>
      <c r="AI764" t="str">
        <f t="shared" si="233"/>
        <v>Books</v>
      </c>
      <c r="AK764">
        <f t="shared" si="234"/>
        <v>2024</v>
      </c>
      <c r="AL764">
        <f t="shared" si="235"/>
        <v>10</v>
      </c>
      <c r="AM764">
        <f t="shared" si="236"/>
        <v>11</v>
      </c>
      <c r="AN764">
        <f t="shared" si="237"/>
        <v>6</v>
      </c>
      <c r="AO764" t="str">
        <f t="shared" si="238"/>
        <v>Weekday</v>
      </c>
      <c r="AR764" s="20">
        <f t="shared" si="239"/>
        <v>0</v>
      </c>
    </row>
    <row r="765" spans="1:44" x14ac:dyDescent="0.35">
      <c r="A765" t="str">
        <f t="shared" si="221"/>
        <v>CUST0764</v>
      </c>
      <c r="B765" s="2" t="s">
        <v>1070</v>
      </c>
      <c r="C765" s="4">
        <v>45024</v>
      </c>
      <c r="D765" s="2" t="s">
        <v>537</v>
      </c>
      <c r="E765" t="s">
        <v>5056</v>
      </c>
      <c r="F765" s="2" t="s">
        <v>23</v>
      </c>
      <c r="G765" s="2" t="s">
        <v>46</v>
      </c>
      <c r="H765" s="2">
        <v>1</v>
      </c>
      <c r="I765" s="19">
        <v>366.34</v>
      </c>
      <c r="J765" s="2" t="s">
        <v>5047</v>
      </c>
      <c r="K765" s="2" t="s">
        <v>31</v>
      </c>
      <c r="L765" s="2">
        <v>4</v>
      </c>
      <c r="M765" s="18">
        <f t="shared" si="222"/>
        <v>366.34</v>
      </c>
      <c r="T765" t="str">
        <f t="shared" si="223"/>
        <v>Pending</v>
      </c>
      <c r="U765" t="str">
        <f t="shared" si="224"/>
        <v>No</v>
      </c>
      <c r="V765" t="str">
        <f t="shared" si="225"/>
        <v>Yes</v>
      </c>
      <c r="X765">
        <f t="shared" si="226"/>
        <v>50</v>
      </c>
      <c r="Y765">
        <f t="shared" si="227"/>
        <v>37</v>
      </c>
      <c r="Z765" s="18">
        <f t="shared" si="228"/>
        <v>594714.6477588166</v>
      </c>
      <c r="AA765" s="18">
        <f t="shared" si="229"/>
        <v>60882.938065984097</v>
      </c>
      <c r="AB765" s="17">
        <f t="shared" si="230"/>
        <v>3.804733727810651</v>
      </c>
      <c r="AC765" s="2" t="s">
        <v>46</v>
      </c>
      <c r="AD765" s="2" t="s">
        <v>23</v>
      </c>
      <c r="AE765" t="str">
        <f t="shared" si="231"/>
        <v>Books</v>
      </c>
      <c r="AF765" t="str">
        <f t="shared" si="232"/>
        <v>Books</v>
      </c>
      <c r="AG765" t="str" cm="1">
        <f t="array" ref="AG765">INDEX(AD:AD,ROW())</f>
        <v>Books</v>
      </c>
      <c r="AH765">
        <f t="shared" si="240"/>
        <v>11</v>
      </c>
      <c r="AI765" t="str">
        <f t="shared" si="233"/>
        <v>Books</v>
      </c>
      <c r="AK765">
        <f t="shared" si="234"/>
        <v>2023</v>
      </c>
      <c r="AL765">
        <f t="shared" si="235"/>
        <v>4</v>
      </c>
      <c r="AM765">
        <f t="shared" si="236"/>
        <v>8</v>
      </c>
      <c r="AN765">
        <f t="shared" si="237"/>
        <v>7</v>
      </c>
      <c r="AO765" t="str">
        <f t="shared" si="238"/>
        <v>Weekend</v>
      </c>
      <c r="AR765" s="20">
        <f t="shared" si="239"/>
        <v>0</v>
      </c>
    </row>
    <row r="766" spans="1:44" x14ac:dyDescent="0.35">
      <c r="A766" t="str">
        <f t="shared" si="221"/>
        <v>CUST0765</v>
      </c>
      <c r="B766" s="2" t="s">
        <v>1071</v>
      </c>
      <c r="C766" s="4">
        <v>45135</v>
      </c>
      <c r="D766" s="2" t="s">
        <v>537</v>
      </c>
      <c r="E766" t="s">
        <v>5048</v>
      </c>
      <c r="F766" s="2" t="s">
        <v>19</v>
      </c>
      <c r="G766" s="2" t="s">
        <v>5039</v>
      </c>
      <c r="H766" s="2">
        <v>1</v>
      </c>
      <c r="I766" s="19">
        <v>976.25</v>
      </c>
      <c r="J766" s="2" t="s">
        <v>20</v>
      </c>
      <c r="K766" s="2" t="s">
        <v>16</v>
      </c>
      <c r="L766" s="2">
        <v>4</v>
      </c>
      <c r="M766" s="18">
        <f t="shared" si="222"/>
        <v>976.25</v>
      </c>
      <c r="T766" t="str">
        <f t="shared" si="223"/>
        <v>Completed</v>
      </c>
      <c r="U766" t="str">
        <f t="shared" si="224"/>
        <v>No</v>
      </c>
      <c r="V766" t="str">
        <f t="shared" si="225"/>
        <v>No</v>
      </c>
      <c r="X766">
        <f t="shared" si="226"/>
        <v>590</v>
      </c>
      <c r="Y766">
        <f t="shared" si="227"/>
        <v>451</v>
      </c>
      <c r="Z766" s="18">
        <f t="shared" si="228"/>
        <v>2759712.3299794244</v>
      </c>
      <c r="AA766" s="18">
        <f t="shared" si="229"/>
        <v>330643.50635802455</v>
      </c>
      <c r="AB766" s="17">
        <f t="shared" si="230"/>
        <v>3.8641711229946525</v>
      </c>
      <c r="AC766" s="2" t="s">
        <v>5039</v>
      </c>
      <c r="AD766" s="2" t="s">
        <v>19</v>
      </c>
      <c r="AE766" t="str">
        <f t="shared" si="231"/>
        <v>Electronics</v>
      </c>
      <c r="AF766" t="str">
        <f t="shared" si="232"/>
        <v>Electronics</v>
      </c>
      <c r="AG766" t="str" cm="1">
        <f t="array" ref="AG766">INDEX(AD:AD,ROW())</f>
        <v>Electronics</v>
      </c>
      <c r="AH766">
        <f t="shared" si="240"/>
        <v>3</v>
      </c>
      <c r="AI766" t="str">
        <f t="shared" si="233"/>
        <v>Electronics</v>
      </c>
      <c r="AK766">
        <f t="shared" si="234"/>
        <v>2023</v>
      </c>
      <c r="AL766">
        <f t="shared" si="235"/>
        <v>7</v>
      </c>
      <c r="AM766">
        <f t="shared" si="236"/>
        <v>28</v>
      </c>
      <c r="AN766">
        <f t="shared" si="237"/>
        <v>6</v>
      </c>
      <c r="AO766" t="str">
        <f t="shared" si="238"/>
        <v>Weekday</v>
      </c>
      <c r="AR766" s="20">
        <f t="shared" si="239"/>
        <v>0</v>
      </c>
    </row>
    <row r="767" spans="1:44" x14ac:dyDescent="0.35">
      <c r="A767" t="str">
        <f t="shared" si="221"/>
        <v>CUST0766</v>
      </c>
      <c r="B767" s="2" t="s">
        <v>1072</v>
      </c>
      <c r="C767" s="4">
        <v>45738</v>
      </c>
      <c r="D767" s="2" t="s">
        <v>639</v>
      </c>
      <c r="E767" t="s">
        <v>5051</v>
      </c>
      <c r="F767" s="2" t="s">
        <v>19</v>
      </c>
      <c r="G767" s="2" t="s">
        <v>60</v>
      </c>
      <c r="H767" s="2">
        <v>1</v>
      </c>
      <c r="I767" s="19">
        <v>421.94</v>
      </c>
      <c r="J767" s="2" t="s">
        <v>20</v>
      </c>
      <c r="K767" s="2" t="s">
        <v>16</v>
      </c>
      <c r="L767" s="2">
        <v>5</v>
      </c>
      <c r="M767" s="18">
        <f t="shared" si="222"/>
        <v>421.94</v>
      </c>
      <c r="T767" t="str">
        <f t="shared" si="223"/>
        <v>Completed</v>
      </c>
      <c r="U767" t="str">
        <f t="shared" si="224"/>
        <v>No</v>
      </c>
      <c r="V767" t="str">
        <f t="shared" si="225"/>
        <v>No</v>
      </c>
      <c r="X767">
        <f t="shared" si="226"/>
        <v>619</v>
      </c>
      <c r="Y767">
        <f t="shared" si="227"/>
        <v>468</v>
      </c>
      <c r="Z767" s="18">
        <f t="shared" si="228"/>
        <v>2759712.3299794244</v>
      </c>
      <c r="AA767" s="18">
        <f t="shared" si="229"/>
        <v>330643.50635802455</v>
      </c>
      <c r="AB767" s="17">
        <f t="shared" si="230"/>
        <v>3.8641711229946525</v>
      </c>
      <c r="AC767" s="2" t="s">
        <v>60</v>
      </c>
      <c r="AD767" s="2" t="s">
        <v>19</v>
      </c>
      <c r="AE767" t="str">
        <f t="shared" si="231"/>
        <v>Electronics</v>
      </c>
      <c r="AF767" t="str">
        <f t="shared" si="232"/>
        <v>Electronics</v>
      </c>
      <c r="AG767" t="str" cm="1">
        <f t="array" ref="AG767">INDEX(AD:AD,ROW())</f>
        <v>Electronics</v>
      </c>
      <c r="AH767">
        <f t="shared" si="240"/>
        <v>17</v>
      </c>
      <c r="AI767" t="str">
        <f t="shared" si="233"/>
        <v>Electronics</v>
      </c>
      <c r="AK767">
        <f t="shared" si="234"/>
        <v>2025</v>
      </c>
      <c r="AL767">
        <f t="shared" si="235"/>
        <v>3</v>
      </c>
      <c r="AM767">
        <f t="shared" si="236"/>
        <v>22</v>
      </c>
      <c r="AN767">
        <f t="shared" si="237"/>
        <v>7</v>
      </c>
      <c r="AO767" t="str">
        <f t="shared" si="238"/>
        <v>Weekend</v>
      </c>
      <c r="AR767" s="20">
        <f t="shared" si="239"/>
        <v>0</v>
      </c>
    </row>
    <row r="768" spans="1:44" x14ac:dyDescent="0.35">
      <c r="A768" t="str">
        <f t="shared" si="221"/>
        <v>CUST0767</v>
      </c>
      <c r="B768" s="2" t="s">
        <v>1073</v>
      </c>
      <c r="C768" s="4">
        <v>45256</v>
      </c>
      <c r="D768" s="2" t="s">
        <v>164</v>
      </c>
      <c r="E768" t="s">
        <v>5053</v>
      </c>
      <c r="F768" s="2" t="s">
        <v>42</v>
      </c>
      <c r="G768" s="2" t="s">
        <v>170</v>
      </c>
      <c r="H768" s="2">
        <v>2</v>
      </c>
      <c r="I768" s="19">
        <v>1069.8599999999999</v>
      </c>
      <c r="J768" s="2" t="s">
        <v>20</v>
      </c>
      <c r="K768" s="2" t="s">
        <v>16</v>
      </c>
      <c r="L768" s="2">
        <v>5</v>
      </c>
      <c r="M768" s="18">
        <f t="shared" si="222"/>
        <v>2139.7199999999998</v>
      </c>
      <c r="T768" t="str">
        <f t="shared" si="223"/>
        <v>Completed</v>
      </c>
      <c r="U768" t="str">
        <f t="shared" si="224"/>
        <v>Yes</v>
      </c>
      <c r="V768" t="str">
        <f t="shared" si="225"/>
        <v>No</v>
      </c>
      <c r="X768">
        <f t="shared" si="226"/>
        <v>559</v>
      </c>
      <c r="Y768">
        <f t="shared" si="227"/>
        <v>408</v>
      </c>
      <c r="Z768" s="18">
        <f t="shared" si="228"/>
        <v>1098537.4901531704</v>
      </c>
      <c r="AA768" s="18">
        <f t="shared" si="229"/>
        <v>96724.388030634553</v>
      </c>
      <c r="AB768" s="17">
        <f t="shared" si="230"/>
        <v>3.9001122334455669</v>
      </c>
      <c r="AC768" s="2" t="s">
        <v>170</v>
      </c>
      <c r="AD768" s="2" t="s">
        <v>42</v>
      </c>
      <c r="AE768" t="str">
        <f t="shared" si="231"/>
        <v>Beauty</v>
      </c>
      <c r="AF768" t="str">
        <f t="shared" si="232"/>
        <v>Beauty</v>
      </c>
      <c r="AG768" t="str" cm="1">
        <f t="array" ref="AG768">INDEX(AD:AD,ROW())</f>
        <v>Beauty</v>
      </c>
      <c r="AH768">
        <f t="shared" si="240"/>
        <v>70</v>
      </c>
      <c r="AI768" t="str">
        <f t="shared" si="233"/>
        <v>Beauty</v>
      </c>
      <c r="AK768">
        <f t="shared" si="234"/>
        <v>2023</v>
      </c>
      <c r="AL768">
        <f t="shared" si="235"/>
        <v>11</v>
      </c>
      <c r="AM768">
        <f t="shared" si="236"/>
        <v>26</v>
      </c>
      <c r="AN768">
        <f t="shared" si="237"/>
        <v>1</v>
      </c>
      <c r="AO768" t="str">
        <f t="shared" si="238"/>
        <v>Weekend</v>
      </c>
      <c r="AR768" s="20">
        <f t="shared" si="239"/>
        <v>0</v>
      </c>
    </row>
    <row r="769" spans="1:44" x14ac:dyDescent="0.35">
      <c r="A769" t="str">
        <f t="shared" si="221"/>
        <v>CUST0768</v>
      </c>
      <c r="B769" s="2" t="s">
        <v>1074</v>
      </c>
      <c r="C769" s="4">
        <v>45208</v>
      </c>
      <c r="D769" s="2" t="s">
        <v>1034</v>
      </c>
      <c r="E769" t="s">
        <v>5054</v>
      </c>
      <c r="F769" s="2" t="s">
        <v>19</v>
      </c>
      <c r="G769" s="2" t="s">
        <v>60</v>
      </c>
      <c r="H769" s="2">
        <v>2</v>
      </c>
      <c r="I769" s="19">
        <v>313.10000000000002</v>
      </c>
      <c r="J769" s="2" t="s">
        <v>5047</v>
      </c>
      <c r="K769" s="2" t="s">
        <v>16</v>
      </c>
      <c r="L769" s="2">
        <v>4</v>
      </c>
      <c r="M769" s="18">
        <f t="shared" si="222"/>
        <v>626.20000000000005</v>
      </c>
      <c r="T769" t="str">
        <f t="shared" si="223"/>
        <v>Completed</v>
      </c>
      <c r="U769" t="str">
        <f t="shared" si="224"/>
        <v>No</v>
      </c>
      <c r="V769" t="str">
        <f t="shared" si="225"/>
        <v>No</v>
      </c>
      <c r="X769">
        <f t="shared" si="226"/>
        <v>558</v>
      </c>
      <c r="Y769">
        <f t="shared" si="227"/>
        <v>430</v>
      </c>
      <c r="Z769" s="18">
        <f t="shared" si="228"/>
        <v>2759712.3299794244</v>
      </c>
      <c r="AA769" s="18">
        <f t="shared" si="229"/>
        <v>330643.50635802455</v>
      </c>
      <c r="AB769" s="17">
        <f t="shared" si="230"/>
        <v>3.8641711229946525</v>
      </c>
      <c r="AC769" s="2" t="s">
        <v>60</v>
      </c>
      <c r="AD769" s="2" t="s">
        <v>19</v>
      </c>
      <c r="AE769" t="str">
        <f t="shared" si="231"/>
        <v>Electronics</v>
      </c>
      <c r="AF769" t="str">
        <f t="shared" si="232"/>
        <v>Electronics</v>
      </c>
      <c r="AG769" t="str" cm="1">
        <f t="array" ref="AG769">INDEX(AD:AD,ROW())</f>
        <v>Electronics</v>
      </c>
      <c r="AH769">
        <f t="shared" si="240"/>
        <v>17</v>
      </c>
      <c r="AI769" t="str">
        <f t="shared" si="233"/>
        <v>Electronics</v>
      </c>
      <c r="AK769">
        <f t="shared" si="234"/>
        <v>2023</v>
      </c>
      <c r="AL769">
        <f t="shared" si="235"/>
        <v>10</v>
      </c>
      <c r="AM769">
        <f t="shared" si="236"/>
        <v>9</v>
      </c>
      <c r="AN769">
        <f t="shared" si="237"/>
        <v>2</v>
      </c>
      <c r="AO769" t="str">
        <f t="shared" si="238"/>
        <v>Weekday</v>
      </c>
      <c r="AR769" s="20">
        <f t="shared" si="239"/>
        <v>0</v>
      </c>
    </row>
    <row r="770" spans="1:44" x14ac:dyDescent="0.35">
      <c r="A770" t="str">
        <f t="shared" si="221"/>
        <v>CUST0769</v>
      </c>
      <c r="B770" s="2" t="s">
        <v>1075</v>
      </c>
      <c r="C770" s="4">
        <v>45514</v>
      </c>
      <c r="D770" s="2" t="s">
        <v>90</v>
      </c>
      <c r="E770" t="s">
        <v>5055</v>
      </c>
      <c r="F770" s="2" t="s">
        <v>19</v>
      </c>
      <c r="G770" s="2" t="s">
        <v>5040</v>
      </c>
      <c r="H770" s="2">
        <v>1</v>
      </c>
      <c r="I770" s="19">
        <v>2874.22</v>
      </c>
      <c r="J770" s="2" t="s">
        <v>50</v>
      </c>
      <c r="K770" s="2" t="s">
        <v>103</v>
      </c>
      <c r="L770" s="2">
        <v>4</v>
      </c>
      <c r="M770" s="18">
        <f t="shared" si="222"/>
        <v>2874.22</v>
      </c>
      <c r="T770" t="str">
        <f t="shared" si="223"/>
        <v>Lost Sale</v>
      </c>
      <c r="U770" t="str">
        <f t="shared" si="224"/>
        <v>No</v>
      </c>
      <c r="V770" t="str">
        <f t="shared" si="225"/>
        <v>Yes</v>
      </c>
      <c r="X770">
        <f t="shared" si="226"/>
        <v>567</v>
      </c>
      <c r="Y770">
        <f t="shared" si="227"/>
        <v>440</v>
      </c>
      <c r="Z770" s="18">
        <f t="shared" si="228"/>
        <v>2759712.3299794244</v>
      </c>
      <c r="AA770" s="18">
        <f t="shared" si="229"/>
        <v>330643.50635802455</v>
      </c>
      <c r="AB770" s="17">
        <f t="shared" si="230"/>
        <v>3.8641711229946525</v>
      </c>
      <c r="AC770" s="2" t="s">
        <v>5040</v>
      </c>
      <c r="AD770" s="2" t="s">
        <v>19</v>
      </c>
      <c r="AE770" t="str">
        <f t="shared" si="231"/>
        <v>Electronics</v>
      </c>
      <c r="AF770" t="str">
        <f t="shared" si="232"/>
        <v>Electronics</v>
      </c>
      <c r="AG770" t="str" cm="1">
        <f t="array" ref="AG770">INDEX(AD:AD,ROW())</f>
        <v>Electronics</v>
      </c>
      <c r="AH770">
        <f t="shared" si="240"/>
        <v>13</v>
      </c>
      <c r="AI770" t="str">
        <f t="shared" si="233"/>
        <v>Electronics</v>
      </c>
      <c r="AK770">
        <f t="shared" si="234"/>
        <v>2024</v>
      </c>
      <c r="AL770">
        <f t="shared" si="235"/>
        <v>8</v>
      </c>
      <c r="AM770">
        <f t="shared" si="236"/>
        <v>10</v>
      </c>
      <c r="AN770">
        <f t="shared" si="237"/>
        <v>7</v>
      </c>
      <c r="AO770" t="str">
        <f t="shared" si="238"/>
        <v>Weekend</v>
      </c>
      <c r="AR770" s="20">
        <f t="shared" si="239"/>
        <v>1</v>
      </c>
    </row>
    <row r="771" spans="1:44" x14ac:dyDescent="0.35">
      <c r="A771" t="str">
        <f t="shared" ref="A771:A834" si="241">"CUST"&amp;TEXT(ROW()-1,"0000")</f>
        <v>CUST0770</v>
      </c>
      <c r="B771" s="2" t="s">
        <v>1076</v>
      </c>
      <c r="C771" s="4">
        <v>45008</v>
      </c>
      <c r="D771" s="2" t="s">
        <v>832</v>
      </c>
      <c r="E771" t="s">
        <v>5049</v>
      </c>
      <c r="F771" s="2" t="s">
        <v>42</v>
      </c>
      <c r="G771" s="2" t="s">
        <v>188</v>
      </c>
      <c r="H771" s="2">
        <v>1</v>
      </c>
      <c r="I771" s="19">
        <v>235.64</v>
      </c>
      <c r="J771" s="2" t="s">
        <v>5047</v>
      </c>
      <c r="K771" s="2" t="s">
        <v>16</v>
      </c>
      <c r="L771" s="2">
        <v>5</v>
      </c>
      <c r="M771" s="18">
        <f t="shared" ref="M771:M834" si="242">H771*I771</f>
        <v>235.64</v>
      </c>
      <c r="T771" t="str">
        <f t="shared" ref="T771:T834" si="243">IF(K771="Cancelled","Lost Sale",IF(K771="Pending","Pending","Completed"))</f>
        <v>Completed</v>
      </c>
      <c r="U771" t="str">
        <f t="shared" ref="U771:U834" si="244">IF(AND(K771="Delivered",M771&gt;1000),"Yes","No")</f>
        <v>No</v>
      </c>
      <c r="V771" t="str">
        <f t="shared" ref="V771:V834" si="245">IF(OR(K771="Cancelled",K771="Pending"),"Yes","No")</f>
        <v>No</v>
      </c>
      <c r="X771">
        <f t="shared" ref="X771:X834" si="246">COUNTIF($E$2:$E$4701,E771)</f>
        <v>595</v>
      </c>
      <c r="Y771">
        <f t="shared" ref="Y771:Y834" si="247">COUNTIFS($E$2:$E$4701,E771,$K$2:$K$4701,"Delivered")</f>
        <v>444</v>
      </c>
      <c r="Z771" s="18">
        <f t="shared" ref="Z771:Z834" si="248">SUMIF($F$2:$F$4701,F771,$M$2:$M$4701)</f>
        <v>1098537.4901531704</v>
      </c>
      <c r="AA771" s="18">
        <f t="shared" ref="AA771:AA834" si="249">SUMIFS($M$2:$M$4701,$F$2:$F$4701,F771,$K$2:$K$4701,"Pending")</f>
        <v>96724.388030634553</v>
      </c>
      <c r="AB771" s="17">
        <f t="shared" ref="AB771:AB834" si="250">AVERAGEIF($F$2:$F$4701,F771,$L$2:$L$4701)</f>
        <v>3.9001122334455669</v>
      </c>
      <c r="AC771" s="2" t="s">
        <v>188</v>
      </c>
      <c r="AD771" s="2" t="s">
        <v>42</v>
      </c>
      <c r="AE771" t="str">
        <f t="shared" ref="AE771:AE834" si="251">VLOOKUP(G771,$AC$2:$AD$4738,2,FALSE)</f>
        <v>Beauty</v>
      </c>
      <c r="AF771" t="str">
        <f t="shared" ref="AF771:AF834" si="252">_xlfn.XLOOKUP(G771,AC:AC,AD:AD)</f>
        <v>Beauty</v>
      </c>
      <c r="AG771" t="str" cm="1">
        <f t="array" ref="AG771">INDEX(AD:AD,ROW())</f>
        <v>Beauty</v>
      </c>
      <c r="AH771">
        <f t="shared" si="240"/>
        <v>80</v>
      </c>
      <c r="AI771" t="str">
        <f t="shared" ref="AI771:AI834" si="253">INDEX(AD:AD,MATCH(G771,AC:AC,0))</f>
        <v>Beauty</v>
      </c>
      <c r="AK771">
        <f t="shared" ref="AK771:AK834" si="254">YEAR(C771)</f>
        <v>2023</v>
      </c>
      <c r="AL771">
        <f t="shared" ref="AL771:AL834" si="255">MONTH(C771)</f>
        <v>3</v>
      </c>
      <c r="AM771">
        <f t="shared" ref="AM771:AM834" si="256">DAY(C771)</f>
        <v>23</v>
      </c>
      <c r="AN771">
        <f t="shared" ref="AN771:AN834" si="257">WEEKDAY(C771)</f>
        <v>5</v>
      </c>
      <c r="AO771" t="str">
        <f t="shared" ref="AO771:AO834" si="258">IF(WEEKDAY(C771,2)&gt;5,"Weekend","Weekday")</f>
        <v>Weekday</v>
      </c>
      <c r="AR771" s="20">
        <f t="shared" ref="AR771:AR834" si="259">IF(OR(K771="Cancelled",K771="Returned"),1,0)</f>
        <v>0</v>
      </c>
    </row>
    <row r="772" spans="1:44" x14ac:dyDescent="0.35">
      <c r="A772" t="str">
        <f t="shared" si="241"/>
        <v>CUST0771</v>
      </c>
      <c r="B772" s="2" t="s">
        <v>1077</v>
      </c>
      <c r="C772" s="4">
        <v>45764</v>
      </c>
      <c r="D772" s="2" t="s">
        <v>822</v>
      </c>
      <c r="E772" t="s">
        <v>5050</v>
      </c>
      <c r="F772" s="2" t="s">
        <v>13</v>
      </c>
      <c r="G772" s="2" t="s">
        <v>34</v>
      </c>
      <c r="H772" s="2">
        <v>3</v>
      </c>
      <c r="I772" s="19">
        <v>703.54</v>
      </c>
      <c r="J772" s="2" t="s">
        <v>20</v>
      </c>
      <c r="K772" s="2" t="s">
        <v>103</v>
      </c>
      <c r="L772" s="2">
        <v>4</v>
      </c>
      <c r="M772" s="18">
        <f t="shared" si="242"/>
        <v>2110.62</v>
      </c>
      <c r="T772" t="str">
        <f t="shared" si="243"/>
        <v>Lost Sale</v>
      </c>
      <c r="U772" t="str">
        <f t="shared" si="244"/>
        <v>No</v>
      </c>
      <c r="V772" t="str">
        <f t="shared" si="245"/>
        <v>Yes</v>
      </c>
      <c r="X772">
        <f t="shared" si="246"/>
        <v>589</v>
      </c>
      <c r="Y772">
        <f t="shared" si="247"/>
        <v>426</v>
      </c>
      <c r="Z772" s="18">
        <f t="shared" si="248"/>
        <v>1463424.4009529033</v>
      </c>
      <c r="AA772" s="18">
        <f t="shared" si="249"/>
        <v>118285.78776560788</v>
      </c>
      <c r="AB772" s="17">
        <f t="shared" si="250"/>
        <v>3.8140589569160999</v>
      </c>
      <c r="AC772" s="2" t="s">
        <v>34</v>
      </c>
      <c r="AD772" s="2" t="s">
        <v>13</v>
      </c>
      <c r="AE772" t="str">
        <f t="shared" si="251"/>
        <v>Home &amp; Kitchen</v>
      </c>
      <c r="AF772" t="str">
        <f t="shared" si="252"/>
        <v>Home &amp; Kitchen</v>
      </c>
      <c r="AG772" t="str" cm="1">
        <f t="array" ref="AG772">INDEX(AD:AD,ROW())</f>
        <v>Home &amp; Kitchen</v>
      </c>
      <c r="AH772">
        <f t="shared" si="240"/>
        <v>7</v>
      </c>
      <c r="AI772" t="str">
        <f t="shared" si="253"/>
        <v>Home &amp; Kitchen</v>
      </c>
      <c r="AK772">
        <f t="shared" si="254"/>
        <v>2025</v>
      </c>
      <c r="AL772">
        <f t="shared" si="255"/>
        <v>4</v>
      </c>
      <c r="AM772">
        <f t="shared" si="256"/>
        <v>17</v>
      </c>
      <c r="AN772">
        <f t="shared" si="257"/>
        <v>5</v>
      </c>
      <c r="AO772" t="str">
        <f t="shared" si="258"/>
        <v>Weekday</v>
      </c>
      <c r="AR772" s="20">
        <f t="shared" si="259"/>
        <v>1</v>
      </c>
    </row>
    <row r="773" spans="1:44" x14ac:dyDescent="0.35">
      <c r="A773" t="str">
        <f t="shared" si="241"/>
        <v>CUST0772</v>
      </c>
      <c r="B773" s="2" t="s">
        <v>1078</v>
      </c>
      <c r="C773" s="4">
        <v>45030</v>
      </c>
      <c r="D773" s="2" t="s">
        <v>556</v>
      </c>
      <c r="E773" t="s">
        <v>5050</v>
      </c>
      <c r="F773" s="2" t="s">
        <v>42</v>
      </c>
      <c r="G773" s="2" t="s">
        <v>170</v>
      </c>
      <c r="H773" s="2">
        <v>3</v>
      </c>
      <c r="I773" s="19">
        <v>881.02</v>
      </c>
      <c r="J773" s="2" t="s">
        <v>5046</v>
      </c>
      <c r="K773" s="2" t="s">
        <v>16</v>
      </c>
      <c r="L773" s="2">
        <v>4</v>
      </c>
      <c r="M773" s="18">
        <f t="shared" si="242"/>
        <v>2643.06</v>
      </c>
      <c r="T773" t="str">
        <f t="shared" si="243"/>
        <v>Completed</v>
      </c>
      <c r="U773" t="str">
        <f t="shared" si="244"/>
        <v>Yes</v>
      </c>
      <c r="V773" t="str">
        <f t="shared" si="245"/>
        <v>No</v>
      </c>
      <c r="X773">
        <f t="shared" si="246"/>
        <v>589</v>
      </c>
      <c r="Y773">
        <f t="shared" si="247"/>
        <v>426</v>
      </c>
      <c r="Z773" s="18">
        <f t="shared" si="248"/>
        <v>1098537.4901531704</v>
      </c>
      <c r="AA773" s="18">
        <f t="shared" si="249"/>
        <v>96724.388030634553</v>
      </c>
      <c r="AB773" s="17">
        <f t="shared" si="250"/>
        <v>3.9001122334455669</v>
      </c>
      <c r="AC773" s="2" t="s">
        <v>170</v>
      </c>
      <c r="AD773" s="2" t="s">
        <v>42</v>
      </c>
      <c r="AE773" t="str">
        <f t="shared" si="251"/>
        <v>Beauty</v>
      </c>
      <c r="AF773" t="str">
        <f t="shared" si="252"/>
        <v>Beauty</v>
      </c>
      <c r="AG773" t="str" cm="1">
        <f t="array" ref="AG773">INDEX(AD:AD,ROW())</f>
        <v>Beauty</v>
      </c>
      <c r="AH773">
        <f t="shared" si="240"/>
        <v>70</v>
      </c>
      <c r="AI773" t="str">
        <f t="shared" si="253"/>
        <v>Beauty</v>
      </c>
      <c r="AK773">
        <f t="shared" si="254"/>
        <v>2023</v>
      </c>
      <c r="AL773">
        <f t="shared" si="255"/>
        <v>4</v>
      </c>
      <c r="AM773">
        <f t="shared" si="256"/>
        <v>14</v>
      </c>
      <c r="AN773">
        <f t="shared" si="257"/>
        <v>6</v>
      </c>
      <c r="AO773" t="str">
        <f t="shared" si="258"/>
        <v>Weekday</v>
      </c>
      <c r="AR773" s="20">
        <f t="shared" si="259"/>
        <v>0</v>
      </c>
    </row>
    <row r="774" spans="1:44" x14ac:dyDescent="0.35">
      <c r="A774" t="str">
        <f t="shared" si="241"/>
        <v>CUST0773</v>
      </c>
      <c r="B774" s="2" t="s">
        <v>1079</v>
      </c>
      <c r="C774" s="4">
        <v>45787</v>
      </c>
      <c r="D774" s="2" t="s">
        <v>830</v>
      </c>
      <c r="E774" t="s">
        <v>5055</v>
      </c>
      <c r="F774" s="2" t="s">
        <v>29</v>
      </c>
      <c r="G774" s="2" t="s">
        <v>30</v>
      </c>
      <c r="H774" s="2">
        <v>1</v>
      </c>
      <c r="I774" s="19">
        <v>865.41</v>
      </c>
      <c r="J774" s="2" t="s">
        <v>20</v>
      </c>
      <c r="K774" s="2" t="s">
        <v>16</v>
      </c>
      <c r="L774" s="2">
        <v>5</v>
      </c>
      <c r="M774" s="18">
        <f t="shared" si="242"/>
        <v>865.41</v>
      </c>
      <c r="T774" t="str">
        <f t="shared" si="243"/>
        <v>Completed</v>
      </c>
      <c r="U774" t="str">
        <f t="shared" si="244"/>
        <v>No</v>
      </c>
      <c r="V774" t="str">
        <f t="shared" si="245"/>
        <v>No</v>
      </c>
      <c r="X774">
        <f t="shared" si="246"/>
        <v>567</v>
      </c>
      <c r="Y774">
        <f t="shared" si="247"/>
        <v>440</v>
      </c>
      <c r="Z774" s="18">
        <f t="shared" si="248"/>
        <v>1892867.2841657216</v>
      </c>
      <c r="AA774" s="18">
        <f t="shared" si="249"/>
        <v>199432.98236095349</v>
      </c>
      <c r="AB774" s="17">
        <f t="shared" si="250"/>
        <v>3.8949824970828471</v>
      </c>
      <c r="AC774" s="2" t="s">
        <v>30</v>
      </c>
      <c r="AD774" s="2" t="s">
        <v>29</v>
      </c>
      <c r="AE774" t="str">
        <f t="shared" si="251"/>
        <v>Fashion</v>
      </c>
      <c r="AF774" t="str">
        <f t="shared" si="252"/>
        <v>Fashion</v>
      </c>
      <c r="AG774" t="str" cm="1">
        <f t="array" ref="AG774">INDEX(AD:AD,ROW())</f>
        <v>Fashion</v>
      </c>
      <c r="AH774">
        <f t="shared" si="240"/>
        <v>6</v>
      </c>
      <c r="AI774" t="str">
        <f t="shared" si="253"/>
        <v>Fashion</v>
      </c>
      <c r="AK774">
        <f t="shared" si="254"/>
        <v>2025</v>
      </c>
      <c r="AL774">
        <f t="shared" si="255"/>
        <v>5</v>
      </c>
      <c r="AM774">
        <f t="shared" si="256"/>
        <v>10</v>
      </c>
      <c r="AN774">
        <f t="shared" si="257"/>
        <v>7</v>
      </c>
      <c r="AO774" t="str">
        <f t="shared" si="258"/>
        <v>Weekend</v>
      </c>
      <c r="AR774" s="20">
        <f t="shared" si="259"/>
        <v>0</v>
      </c>
    </row>
    <row r="775" spans="1:44" x14ac:dyDescent="0.35">
      <c r="A775" t="str">
        <f t="shared" si="241"/>
        <v>CUST0774</v>
      </c>
      <c r="B775" s="2" t="s">
        <v>1080</v>
      </c>
      <c r="C775" s="4">
        <v>45358</v>
      </c>
      <c r="D775" s="2" t="s">
        <v>235</v>
      </c>
      <c r="E775" t="s">
        <v>5051</v>
      </c>
      <c r="F775" s="2" t="s">
        <v>13</v>
      </c>
      <c r="G775" s="2" t="s">
        <v>14</v>
      </c>
      <c r="H775" s="2">
        <v>1</v>
      </c>
      <c r="I775" s="19">
        <v>1235.6099999999999</v>
      </c>
      <c r="J775" s="2" t="s">
        <v>20</v>
      </c>
      <c r="K775" s="2" t="s">
        <v>103</v>
      </c>
      <c r="L775" s="2">
        <v>5</v>
      </c>
      <c r="M775" s="18">
        <f t="shared" si="242"/>
        <v>1235.6099999999999</v>
      </c>
      <c r="T775" t="str">
        <f t="shared" si="243"/>
        <v>Lost Sale</v>
      </c>
      <c r="U775" t="str">
        <f t="shared" si="244"/>
        <v>No</v>
      </c>
      <c r="V775" t="str">
        <f t="shared" si="245"/>
        <v>Yes</v>
      </c>
      <c r="X775">
        <f t="shared" si="246"/>
        <v>619</v>
      </c>
      <c r="Y775">
        <f t="shared" si="247"/>
        <v>468</v>
      </c>
      <c r="Z775" s="18">
        <f t="shared" si="248"/>
        <v>1463424.4009529033</v>
      </c>
      <c r="AA775" s="18">
        <f t="shared" si="249"/>
        <v>118285.78776560788</v>
      </c>
      <c r="AB775" s="17">
        <f t="shared" si="250"/>
        <v>3.8140589569160999</v>
      </c>
      <c r="AC775" s="2" t="s">
        <v>14</v>
      </c>
      <c r="AD775" s="2" t="s">
        <v>13</v>
      </c>
      <c r="AE775" t="str">
        <f t="shared" si="251"/>
        <v>Home &amp; Kitchen</v>
      </c>
      <c r="AF775" t="str">
        <f t="shared" si="252"/>
        <v>Home &amp; Kitchen</v>
      </c>
      <c r="AG775" t="str" cm="1">
        <f t="array" ref="AG775">INDEX(AD:AD,ROW())</f>
        <v>Home &amp; Kitchen</v>
      </c>
      <c r="AH775">
        <f t="shared" si="240"/>
        <v>2</v>
      </c>
      <c r="AI775" t="str">
        <f t="shared" si="253"/>
        <v>Home &amp; Kitchen</v>
      </c>
      <c r="AK775">
        <f t="shared" si="254"/>
        <v>2024</v>
      </c>
      <c r="AL775">
        <f t="shared" si="255"/>
        <v>3</v>
      </c>
      <c r="AM775">
        <f t="shared" si="256"/>
        <v>7</v>
      </c>
      <c r="AN775">
        <f t="shared" si="257"/>
        <v>5</v>
      </c>
      <c r="AO775" t="str">
        <f t="shared" si="258"/>
        <v>Weekday</v>
      </c>
      <c r="AR775" s="20">
        <f t="shared" si="259"/>
        <v>1</v>
      </c>
    </row>
    <row r="776" spans="1:44" x14ac:dyDescent="0.35">
      <c r="A776" t="str">
        <f t="shared" si="241"/>
        <v>CUST0775</v>
      </c>
      <c r="B776" s="2" t="s">
        <v>1081</v>
      </c>
      <c r="C776" s="4">
        <v>45821</v>
      </c>
      <c r="D776" s="2" t="s">
        <v>454</v>
      </c>
      <c r="E776" t="s">
        <v>5054</v>
      </c>
      <c r="F776" s="2" t="s">
        <v>19</v>
      </c>
      <c r="G776" s="2" t="s">
        <v>49</v>
      </c>
      <c r="H776" s="2">
        <v>3</v>
      </c>
      <c r="I776" s="19">
        <v>953.6</v>
      </c>
      <c r="J776" s="2" t="s">
        <v>50</v>
      </c>
      <c r="K776" s="2" t="s">
        <v>16</v>
      </c>
      <c r="L776" s="2">
        <v>5</v>
      </c>
      <c r="M776" s="18">
        <f t="shared" si="242"/>
        <v>2860.8</v>
      </c>
      <c r="T776" t="str">
        <f t="shared" si="243"/>
        <v>Completed</v>
      </c>
      <c r="U776" t="str">
        <f t="shared" si="244"/>
        <v>Yes</v>
      </c>
      <c r="V776" t="str">
        <f t="shared" si="245"/>
        <v>No</v>
      </c>
      <c r="X776">
        <f t="shared" si="246"/>
        <v>558</v>
      </c>
      <c r="Y776">
        <f t="shared" si="247"/>
        <v>430</v>
      </c>
      <c r="Z776" s="18">
        <f t="shared" si="248"/>
        <v>2759712.3299794244</v>
      </c>
      <c r="AA776" s="18">
        <f t="shared" si="249"/>
        <v>330643.50635802455</v>
      </c>
      <c r="AB776" s="17">
        <f t="shared" si="250"/>
        <v>3.8641711229946525</v>
      </c>
      <c r="AC776" s="2" t="s">
        <v>49</v>
      </c>
      <c r="AD776" s="2" t="s">
        <v>19</v>
      </c>
      <c r="AE776" t="str">
        <f t="shared" si="251"/>
        <v>Electronics</v>
      </c>
      <c r="AF776" t="str">
        <f t="shared" si="252"/>
        <v>Electronics</v>
      </c>
      <c r="AG776" t="str" cm="1">
        <f t="array" ref="AG776">INDEX(AD:AD,ROW())</f>
        <v>Electronics</v>
      </c>
      <c r="AH776">
        <f t="shared" si="240"/>
        <v>12</v>
      </c>
      <c r="AI776" t="str">
        <f t="shared" si="253"/>
        <v>Electronics</v>
      </c>
      <c r="AK776">
        <f t="shared" si="254"/>
        <v>2025</v>
      </c>
      <c r="AL776">
        <f t="shared" si="255"/>
        <v>6</v>
      </c>
      <c r="AM776">
        <f t="shared" si="256"/>
        <v>13</v>
      </c>
      <c r="AN776">
        <f t="shared" si="257"/>
        <v>6</v>
      </c>
      <c r="AO776" t="str">
        <f t="shared" si="258"/>
        <v>Weekday</v>
      </c>
      <c r="AR776" s="20">
        <f t="shared" si="259"/>
        <v>0</v>
      </c>
    </row>
    <row r="777" spans="1:44" x14ac:dyDescent="0.35">
      <c r="A777" t="str">
        <f t="shared" si="241"/>
        <v>CUST0776</v>
      </c>
      <c r="B777" s="2" t="s">
        <v>1082</v>
      </c>
      <c r="C777" s="4">
        <v>45558</v>
      </c>
      <c r="D777" s="2" t="s">
        <v>363</v>
      </c>
      <c r="E777" t="s">
        <v>5049</v>
      </c>
      <c r="F777" s="2" t="s">
        <v>23</v>
      </c>
      <c r="G777" s="2" t="s">
        <v>24</v>
      </c>
      <c r="H777" s="2">
        <v>3</v>
      </c>
      <c r="I777" s="19">
        <v>290.06</v>
      </c>
      <c r="J777" s="2" t="s">
        <v>15</v>
      </c>
      <c r="K777" s="2" t="s">
        <v>16</v>
      </c>
      <c r="L777" s="2">
        <v>5</v>
      </c>
      <c r="M777" s="18">
        <f t="shared" si="242"/>
        <v>870.18000000000006</v>
      </c>
      <c r="T777" t="str">
        <f t="shared" si="243"/>
        <v>Completed</v>
      </c>
      <c r="U777" t="str">
        <f t="shared" si="244"/>
        <v>No</v>
      </c>
      <c r="V777" t="str">
        <f t="shared" si="245"/>
        <v>No</v>
      </c>
      <c r="X777">
        <f t="shared" si="246"/>
        <v>595</v>
      </c>
      <c r="Y777">
        <f t="shared" si="247"/>
        <v>444</v>
      </c>
      <c r="Z777" s="18">
        <f t="shared" si="248"/>
        <v>594714.6477588166</v>
      </c>
      <c r="AA777" s="18">
        <f t="shared" si="249"/>
        <v>60882.938065984097</v>
      </c>
      <c r="AB777" s="17">
        <f t="shared" si="250"/>
        <v>3.804733727810651</v>
      </c>
      <c r="AC777" s="2" t="s">
        <v>24</v>
      </c>
      <c r="AD777" s="2" t="s">
        <v>23</v>
      </c>
      <c r="AE777" t="str">
        <f t="shared" si="251"/>
        <v>Books</v>
      </c>
      <c r="AF777" t="str">
        <f t="shared" si="252"/>
        <v>Books</v>
      </c>
      <c r="AG777" t="str" cm="1">
        <f t="array" ref="AG777">INDEX(AD:AD,ROW())</f>
        <v>Books</v>
      </c>
      <c r="AH777">
        <f t="shared" ref="AH777:AH840" si="260">MATCH(G777,AC:AC,0)</f>
        <v>4</v>
      </c>
      <c r="AI777" t="str">
        <f t="shared" si="253"/>
        <v>Books</v>
      </c>
      <c r="AK777">
        <f t="shared" si="254"/>
        <v>2024</v>
      </c>
      <c r="AL777">
        <f t="shared" si="255"/>
        <v>9</v>
      </c>
      <c r="AM777">
        <f t="shared" si="256"/>
        <v>23</v>
      </c>
      <c r="AN777">
        <f t="shared" si="257"/>
        <v>2</v>
      </c>
      <c r="AO777" t="str">
        <f t="shared" si="258"/>
        <v>Weekday</v>
      </c>
      <c r="AR777" s="20">
        <f t="shared" si="259"/>
        <v>0</v>
      </c>
    </row>
    <row r="778" spans="1:44" x14ac:dyDescent="0.35">
      <c r="A778" t="str">
        <f t="shared" si="241"/>
        <v>CUST0777</v>
      </c>
      <c r="B778" s="2" t="s">
        <v>1083</v>
      </c>
      <c r="C778" s="4">
        <v>45451</v>
      </c>
      <c r="D778" s="2" t="s">
        <v>583</v>
      </c>
      <c r="E778" t="s">
        <v>5054</v>
      </c>
      <c r="F778" s="2" t="s">
        <v>13</v>
      </c>
      <c r="G778" s="2" t="s">
        <v>37</v>
      </c>
      <c r="H778" s="2">
        <v>1</v>
      </c>
      <c r="I778" s="19">
        <v>933.02</v>
      </c>
      <c r="J778" s="2" t="s">
        <v>15</v>
      </c>
      <c r="K778" s="2" t="s">
        <v>16</v>
      </c>
      <c r="L778" s="2">
        <v>5</v>
      </c>
      <c r="M778" s="18">
        <f t="shared" si="242"/>
        <v>933.02</v>
      </c>
      <c r="T778" t="str">
        <f t="shared" si="243"/>
        <v>Completed</v>
      </c>
      <c r="U778" t="str">
        <f t="shared" si="244"/>
        <v>No</v>
      </c>
      <c r="V778" t="str">
        <f t="shared" si="245"/>
        <v>No</v>
      </c>
      <c r="X778">
        <f t="shared" si="246"/>
        <v>558</v>
      </c>
      <c r="Y778">
        <f t="shared" si="247"/>
        <v>430</v>
      </c>
      <c r="Z778" s="18">
        <f t="shared" si="248"/>
        <v>1463424.4009529033</v>
      </c>
      <c r="AA778" s="18">
        <f t="shared" si="249"/>
        <v>118285.78776560788</v>
      </c>
      <c r="AB778" s="17">
        <f t="shared" si="250"/>
        <v>3.8140589569160999</v>
      </c>
      <c r="AC778" s="2" t="s">
        <v>37</v>
      </c>
      <c r="AD778" s="2" t="s">
        <v>13</v>
      </c>
      <c r="AE778" t="str">
        <f t="shared" si="251"/>
        <v>Home &amp; Kitchen</v>
      </c>
      <c r="AF778" t="str">
        <f t="shared" si="252"/>
        <v>Home &amp; Kitchen</v>
      </c>
      <c r="AG778" t="str" cm="1">
        <f t="array" ref="AG778">INDEX(AD:AD,ROW())</f>
        <v>Home &amp; Kitchen</v>
      </c>
      <c r="AH778">
        <f t="shared" si="260"/>
        <v>8</v>
      </c>
      <c r="AI778" t="str">
        <f t="shared" si="253"/>
        <v>Home &amp; Kitchen</v>
      </c>
      <c r="AK778">
        <f t="shared" si="254"/>
        <v>2024</v>
      </c>
      <c r="AL778">
        <f t="shared" si="255"/>
        <v>6</v>
      </c>
      <c r="AM778">
        <f t="shared" si="256"/>
        <v>8</v>
      </c>
      <c r="AN778">
        <f t="shared" si="257"/>
        <v>7</v>
      </c>
      <c r="AO778" t="str">
        <f t="shared" si="258"/>
        <v>Weekend</v>
      </c>
      <c r="AR778" s="20">
        <f t="shared" si="259"/>
        <v>0</v>
      </c>
    </row>
    <row r="779" spans="1:44" x14ac:dyDescent="0.35">
      <c r="A779" t="str">
        <f t="shared" si="241"/>
        <v>CUST0778</v>
      </c>
      <c r="B779" s="2" t="s">
        <v>1084</v>
      </c>
      <c r="C779" s="4">
        <v>45734</v>
      </c>
      <c r="D779" s="2" t="s">
        <v>62</v>
      </c>
      <c r="E779" t="s">
        <v>5055</v>
      </c>
      <c r="F779" s="2" t="s">
        <v>13</v>
      </c>
      <c r="G779" s="2" t="s">
        <v>37</v>
      </c>
      <c r="H779" s="2">
        <v>1</v>
      </c>
      <c r="I779" s="19">
        <v>1969.65</v>
      </c>
      <c r="J779" s="2" t="s">
        <v>15</v>
      </c>
      <c r="K779" s="2" t="s">
        <v>16</v>
      </c>
      <c r="L779" s="2">
        <v>4</v>
      </c>
      <c r="M779" s="18">
        <f t="shared" si="242"/>
        <v>1969.65</v>
      </c>
      <c r="T779" t="str">
        <f t="shared" si="243"/>
        <v>Completed</v>
      </c>
      <c r="U779" t="str">
        <f t="shared" si="244"/>
        <v>Yes</v>
      </c>
      <c r="V779" t="str">
        <f t="shared" si="245"/>
        <v>No</v>
      </c>
      <c r="X779">
        <f t="shared" si="246"/>
        <v>567</v>
      </c>
      <c r="Y779">
        <f t="shared" si="247"/>
        <v>440</v>
      </c>
      <c r="Z779" s="18">
        <f t="shared" si="248"/>
        <v>1463424.4009529033</v>
      </c>
      <c r="AA779" s="18">
        <f t="shared" si="249"/>
        <v>118285.78776560788</v>
      </c>
      <c r="AB779" s="17">
        <f t="shared" si="250"/>
        <v>3.8140589569160999</v>
      </c>
      <c r="AC779" s="2" t="s">
        <v>37</v>
      </c>
      <c r="AD779" s="2" t="s">
        <v>13</v>
      </c>
      <c r="AE779" t="str">
        <f t="shared" si="251"/>
        <v>Home &amp; Kitchen</v>
      </c>
      <c r="AF779" t="str">
        <f t="shared" si="252"/>
        <v>Home &amp; Kitchen</v>
      </c>
      <c r="AG779" t="str" cm="1">
        <f t="array" ref="AG779">INDEX(AD:AD,ROW())</f>
        <v>Home &amp; Kitchen</v>
      </c>
      <c r="AH779">
        <f t="shared" si="260"/>
        <v>8</v>
      </c>
      <c r="AI779" t="str">
        <f t="shared" si="253"/>
        <v>Home &amp; Kitchen</v>
      </c>
      <c r="AK779">
        <f t="shared" si="254"/>
        <v>2025</v>
      </c>
      <c r="AL779">
        <f t="shared" si="255"/>
        <v>3</v>
      </c>
      <c r="AM779">
        <f t="shared" si="256"/>
        <v>18</v>
      </c>
      <c r="AN779">
        <f t="shared" si="257"/>
        <v>3</v>
      </c>
      <c r="AO779" t="str">
        <f t="shared" si="258"/>
        <v>Weekday</v>
      </c>
      <c r="AR779" s="20">
        <f t="shared" si="259"/>
        <v>0</v>
      </c>
    </row>
    <row r="780" spans="1:44" x14ac:dyDescent="0.35">
      <c r="A780" t="str">
        <f t="shared" si="241"/>
        <v>CUST0779</v>
      </c>
      <c r="B780" s="2" t="s">
        <v>1085</v>
      </c>
      <c r="C780" s="4">
        <v>45061</v>
      </c>
      <c r="D780" s="2" t="s">
        <v>519</v>
      </c>
      <c r="E780" t="s">
        <v>5049</v>
      </c>
      <c r="F780" s="2" t="s">
        <v>19</v>
      </c>
      <c r="G780" s="2" t="s">
        <v>5040</v>
      </c>
      <c r="H780" s="2">
        <v>1</v>
      </c>
      <c r="I780" s="19">
        <v>1923.1627263374514</v>
      </c>
      <c r="J780" s="2" t="s">
        <v>5047</v>
      </c>
      <c r="K780" s="2" t="s">
        <v>16</v>
      </c>
      <c r="L780" s="2">
        <v>4</v>
      </c>
      <c r="M780" s="18">
        <f t="shared" si="242"/>
        <v>1923.1627263374514</v>
      </c>
      <c r="T780" t="str">
        <f t="shared" si="243"/>
        <v>Completed</v>
      </c>
      <c r="U780" t="str">
        <f t="shared" si="244"/>
        <v>Yes</v>
      </c>
      <c r="V780" t="str">
        <f t="shared" si="245"/>
        <v>No</v>
      </c>
      <c r="X780">
        <f t="shared" si="246"/>
        <v>595</v>
      </c>
      <c r="Y780">
        <f t="shared" si="247"/>
        <v>444</v>
      </c>
      <c r="Z780" s="18">
        <f t="shared" si="248"/>
        <v>2759712.3299794244</v>
      </c>
      <c r="AA780" s="18">
        <f t="shared" si="249"/>
        <v>330643.50635802455</v>
      </c>
      <c r="AB780" s="17">
        <f t="shared" si="250"/>
        <v>3.8641711229946525</v>
      </c>
      <c r="AC780" s="2" t="s">
        <v>5040</v>
      </c>
      <c r="AD780" s="2" t="s">
        <v>19</v>
      </c>
      <c r="AE780" t="str">
        <f t="shared" si="251"/>
        <v>Electronics</v>
      </c>
      <c r="AF780" t="str">
        <f t="shared" si="252"/>
        <v>Electronics</v>
      </c>
      <c r="AG780" t="str" cm="1">
        <f t="array" ref="AG780">INDEX(AD:AD,ROW())</f>
        <v>Electronics</v>
      </c>
      <c r="AH780">
        <f t="shared" si="260"/>
        <v>13</v>
      </c>
      <c r="AI780" t="str">
        <f t="shared" si="253"/>
        <v>Electronics</v>
      </c>
      <c r="AK780">
        <f t="shared" si="254"/>
        <v>2023</v>
      </c>
      <c r="AL780">
        <f t="shared" si="255"/>
        <v>5</v>
      </c>
      <c r="AM780">
        <f t="shared" si="256"/>
        <v>15</v>
      </c>
      <c r="AN780">
        <f t="shared" si="257"/>
        <v>2</v>
      </c>
      <c r="AO780" t="str">
        <f t="shared" si="258"/>
        <v>Weekday</v>
      </c>
      <c r="AR780" s="20">
        <f t="shared" si="259"/>
        <v>0</v>
      </c>
    </row>
    <row r="781" spans="1:44" x14ac:dyDescent="0.35">
      <c r="A781" t="str">
        <f t="shared" si="241"/>
        <v>CUST0780</v>
      </c>
      <c r="B781" s="2" t="s">
        <v>1086</v>
      </c>
      <c r="C781" s="4">
        <v>45688</v>
      </c>
      <c r="D781" s="2" t="s">
        <v>583</v>
      </c>
      <c r="E781" t="s">
        <v>5048</v>
      </c>
      <c r="F781" s="2" t="s">
        <v>13</v>
      </c>
      <c r="G781" s="2" t="s">
        <v>95</v>
      </c>
      <c r="H781" s="2">
        <v>1</v>
      </c>
      <c r="I781" s="19">
        <v>435.58</v>
      </c>
      <c r="J781" s="2" t="s">
        <v>5046</v>
      </c>
      <c r="K781" s="2" t="s">
        <v>76</v>
      </c>
      <c r="L781" s="2">
        <v>4</v>
      </c>
      <c r="M781" s="18">
        <f t="shared" si="242"/>
        <v>435.58</v>
      </c>
      <c r="T781" t="str">
        <f t="shared" si="243"/>
        <v>Completed</v>
      </c>
      <c r="U781" t="str">
        <f t="shared" si="244"/>
        <v>No</v>
      </c>
      <c r="V781" t="str">
        <f t="shared" si="245"/>
        <v>No</v>
      </c>
      <c r="X781">
        <f t="shared" si="246"/>
        <v>590</v>
      </c>
      <c r="Y781">
        <f t="shared" si="247"/>
        <v>451</v>
      </c>
      <c r="Z781" s="18">
        <f t="shared" si="248"/>
        <v>1463424.4009529033</v>
      </c>
      <c r="AA781" s="18">
        <f t="shared" si="249"/>
        <v>118285.78776560788</v>
      </c>
      <c r="AB781" s="17">
        <f t="shared" si="250"/>
        <v>3.8140589569160999</v>
      </c>
      <c r="AC781" s="2" t="s">
        <v>95</v>
      </c>
      <c r="AD781" s="2" t="s">
        <v>13</v>
      </c>
      <c r="AE781" t="str">
        <f t="shared" si="251"/>
        <v>Home &amp; Kitchen</v>
      </c>
      <c r="AF781" t="str">
        <f t="shared" si="252"/>
        <v>Home &amp; Kitchen</v>
      </c>
      <c r="AG781" t="str" cm="1">
        <f t="array" ref="AG781">INDEX(AD:AD,ROW())</f>
        <v>Home &amp; Kitchen</v>
      </c>
      <c r="AH781">
        <f t="shared" si="260"/>
        <v>32</v>
      </c>
      <c r="AI781" t="str">
        <f t="shared" si="253"/>
        <v>Home &amp; Kitchen</v>
      </c>
      <c r="AK781">
        <f t="shared" si="254"/>
        <v>2025</v>
      </c>
      <c r="AL781">
        <f t="shared" si="255"/>
        <v>1</v>
      </c>
      <c r="AM781">
        <f t="shared" si="256"/>
        <v>31</v>
      </c>
      <c r="AN781">
        <f t="shared" si="257"/>
        <v>6</v>
      </c>
      <c r="AO781" t="str">
        <f t="shared" si="258"/>
        <v>Weekday</v>
      </c>
      <c r="AR781" s="20">
        <f t="shared" si="259"/>
        <v>1</v>
      </c>
    </row>
    <row r="782" spans="1:44" x14ac:dyDescent="0.35">
      <c r="A782" t="str">
        <f t="shared" si="241"/>
        <v>CUST0781</v>
      </c>
      <c r="B782" s="2" t="s">
        <v>1087</v>
      </c>
      <c r="C782" s="4">
        <v>45621</v>
      </c>
      <c r="D782" s="2" t="s">
        <v>431</v>
      </c>
      <c r="E782" t="s">
        <v>5048</v>
      </c>
      <c r="F782" s="2" t="s">
        <v>42</v>
      </c>
      <c r="G782" s="2" t="s">
        <v>5042</v>
      </c>
      <c r="H782" s="2">
        <v>3</v>
      </c>
      <c r="I782" s="19">
        <v>265.8</v>
      </c>
      <c r="J782" s="2" t="s">
        <v>5046</v>
      </c>
      <c r="K782" s="2" t="s">
        <v>16</v>
      </c>
      <c r="L782" s="2">
        <v>5</v>
      </c>
      <c r="M782" s="18">
        <f t="shared" si="242"/>
        <v>797.40000000000009</v>
      </c>
      <c r="T782" t="str">
        <f t="shared" si="243"/>
        <v>Completed</v>
      </c>
      <c r="U782" t="str">
        <f t="shared" si="244"/>
        <v>No</v>
      </c>
      <c r="V782" t="str">
        <f t="shared" si="245"/>
        <v>No</v>
      </c>
      <c r="X782">
        <f t="shared" si="246"/>
        <v>590</v>
      </c>
      <c r="Y782">
        <f t="shared" si="247"/>
        <v>451</v>
      </c>
      <c r="Z782" s="18">
        <f t="shared" si="248"/>
        <v>1098537.4901531704</v>
      </c>
      <c r="AA782" s="18">
        <f t="shared" si="249"/>
        <v>96724.388030634553</v>
      </c>
      <c r="AB782" s="17">
        <f t="shared" si="250"/>
        <v>3.9001122334455669</v>
      </c>
      <c r="AC782" s="2" t="s">
        <v>5042</v>
      </c>
      <c r="AD782" s="2" t="s">
        <v>42</v>
      </c>
      <c r="AE782" t="str">
        <f t="shared" si="251"/>
        <v>Beauty</v>
      </c>
      <c r="AF782" t="str">
        <f t="shared" si="252"/>
        <v>Beauty</v>
      </c>
      <c r="AG782" t="str" cm="1">
        <f t="array" ref="AG782">INDEX(AD:AD,ROW())</f>
        <v>Beauty</v>
      </c>
      <c r="AH782">
        <f t="shared" si="260"/>
        <v>18</v>
      </c>
      <c r="AI782" t="str">
        <f t="shared" si="253"/>
        <v>Beauty</v>
      </c>
      <c r="AK782">
        <f t="shared" si="254"/>
        <v>2024</v>
      </c>
      <c r="AL782">
        <f t="shared" si="255"/>
        <v>11</v>
      </c>
      <c r="AM782">
        <f t="shared" si="256"/>
        <v>25</v>
      </c>
      <c r="AN782">
        <f t="shared" si="257"/>
        <v>2</v>
      </c>
      <c r="AO782" t="str">
        <f t="shared" si="258"/>
        <v>Weekday</v>
      </c>
      <c r="AR782" s="20">
        <f t="shared" si="259"/>
        <v>0</v>
      </c>
    </row>
    <row r="783" spans="1:44" x14ac:dyDescent="0.35">
      <c r="A783" t="str">
        <f t="shared" si="241"/>
        <v>CUST0782</v>
      </c>
      <c r="B783" s="2" t="s">
        <v>1088</v>
      </c>
      <c r="C783" s="4">
        <v>45810</v>
      </c>
      <c r="D783" s="2" t="s">
        <v>190</v>
      </c>
      <c r="E783" t="s">
        <v>5052</v>
      </c>
      <c r="F783" s="2" t="s">
        <v>19</v>
      </c>
      <c r="G783" s="2" t="s">
        <v>128</v>
      </c>
      <c r="H783" s="2">
        <v>1</v>
      </c>
      <c r="I783" s="19">
        <v>2626.95</v>
      </c>
      <c r="J783" s="2" t="s">
        <v>50</v>
      </c>
      <c r="K783" s="2" t="s">
        <v>76</v>
      </c>
      <c r="L783" s="2">
        <v>5</v>
      </c>
      <c r="M783" s="18">
        <f t="shared" si="242"/>
        <v>2626.95</v>
      </c>
      <c r="T783" t="str">
        <f t="shared" si="243"/>
        <v>Completed</v>
      </c>
      <c r="U783" t="str">
        <f t="shared" si="244"/>
        <v>No</v>
      </c>
      <c r="V783" t="str">
        <f t="shared" si="245"/>
        <v>No</v>
      </c>
      <c r="X783">
        <f t="shared" si="246"/>
        <v>573</v>
      </c>
      <c r="Y783">
        <f t="shared" si="247"/>
        <v>450</v>
      </c>
      <c r="Z783" s="18">
        <f t="shared" si="248"/>
        <v>2759712.3299794244</v>
      </c>
      <c r="AA783" s="18">
        <f t="shared" si="249"/>
        <v>330643.50635802455</v>
      </c>
      <c r="AB783" s="17">
        <f t="shared" si="250"/>
        <v>3.8641711229946525</v>
      </c>
      <c r="AC783" s="2" t="s">
        <v>128</v>
      </c>
      <c r="AD783" s="2" t="s">
        <v>19</v>
      </c>
      <c r="AE783" t="str">
        <f t="shared" si="251"/>
        <v>Electronics</v>
      </c>
      <c r="AF783" t="str">
        <f t="shared" si="252"/>
        <v>Electronics</v>
      </c>
      <c r="AG783" t="str" cm="1">
        <f t="array" ref="AG783">INDEX(AD:AD,ROW())</f>
        <v>Electronics</v>
      </c>
      <c r="AH783">
        <f t="shared" si="260"/>
        <v>48</v>
      </c>
      <c r="AI783" t="str">
        <f t="shared" si="253"/>
        <v>Electronics</v>
      </c>
      <c r="AK783">
        <f t="shared" si="254"/>
        <v>2025</v>
      </c>
      <c r="AL783">
        <f t="shared" si="255"/>
        <v>6</v>
      </c>
      <c r="AM783">
        <f t="shared" si="256"/>
        <v>2</v>
      </c>
      <c r="AN783">
        <f t="shared" si="257"/>
        <v>2</v>
      </c>
      <c r="AO783" t="str">
        <f t="shared" si="258"/>
        <v>Weekday</v>
      </c>
      <c r="AR783" s="20">
        <f t="shared" si="259"/>
        <v>1</v>
      </c>
    </row>
    <row r="784" spans="1:44" x14ac:dyDescent="0.35">
      <c r="A784" t="str">
        <f t="shared" si="241"/>
        <v>CUST0783</v>
      </c>
      <c r="B784" s="2" t="s">
        <v>1089</v>
      </c>
      <c r="C784" s="4">
        <v>45542</v>
      </c>
      <c r="D784" s="2" t="s">
        <v>140</v>
      </c>
      <c r="E784" t="s">
        <v>5049</v>
      </c>
      <c r="F784" s="2" t="s">
        <v>13</v>
      </c>
      <c r="G784" s="2" t="s">
        <v>34</v>
      </c>
      <c r="H784" s="2">
        <v>2</v>
      </c>
      <c r="I784" s="19">
        <v>1077.44</v>
      </c>
      <c r="J784" s="2" t="s">
        <v>20</v>
      </c>
      <c r="K784" s="2" t="s">
        <v>16</v>
      </c>
      <c r="L784" s="2">
        <v>4</v>
      </c>
      <c r="M784" s="18">
        <f t="shared" si="242"/>
        <v>2154.88</v>
      </c>
      <c r="T784" t="str">
        <f t="shared" si="243"/>
        <v>Completed</v>
      </c>
      <c r="U784" t="str">
        <f t="shared" si="244"/>
        <v>Yes</v>
      </c>
      <c r="V784" t="str">
        <f t="shared" si="245"/>
        <v>No</v>
      </c>
      <c r="X784">
        <f t="shared" si="246"/>
        <v>595</v>
      </c>
      <c r="Y784">
        <f t="shared" si="247"/>
        <v>444</v>
      </c>
      <c r="Z784" s="18">
        <f t="shared" si="248"/>
        <v>1463424.4009529033</v>
      </c>
      <c r="AA784" s="18">
        <f t="shared" si="249"/>
        <v>118285.78776560788</v>
      </c>
      <c r="AB784" s="17">
        <f t="shared" si="250"/>
        <v>3.8140589569160999</v>
      </c>
      <c r="AC784" s="2" t="s">
        <v>34</v>
      </c>
      <c r="AD784" s="2" t="s">
        <v>13</v>
      </c>
      <c r="AE784" t="str">
        <f t="shared" si="251"/>
        <v>Home &amp; Kitchen</v>
      </c>
      <c r="AF784" t="str">
        <f t="shared" si="252"/>
        <v>Home &amp; Kitchen</v>
      </c>
      <c r="AG784" t="str" cm="1">
        <f t="array" ref="AG784">INDEX(AD:AD,ROW())</f>
        <v>Home &amp; Kitchen</v>
      </c>
      <c r="AH784">
        <f t="shared" si="260"/>
        <v>7</v>
      </c>
      <c r="AI784" t="str">
        <f t="shared" si="253"/>
        <v>Home &amp; Kitchen</v>
      </c>
      <c r="AK784">
        <f t="shared" si="254"/>
        <v>2024</v>
      </c>
      <c r="AL784">
        <f t="shared" si="255"/>
        <v>9</v>
      </c>
      <c r="AM784">
        <f t="shared" si="256"/>
        <v>7</v>
      </c>
      <c r="AN784">
        <f t="shared" si="257"/>
        <v>7</v>
      </c>
      <c r="AO784" t="str">
        <f t="shared" si="258"/>
        <v>Weekend</v>
      </c>
      <c r="AR784" s="20">
        <f t="shared" si="259"/>
        <v>0</v>
      </c>
    </row>
    <row r="785" spans="1:44" x14ac:dyDescent="0.35">
      <c r="A785" t="str">
        <f t="shared" si="241"/>
        <v>CUST0784</v>
      </c>
      <c r="B785" s="2" t="s">
        <v>1090</v>
      </c>
      <c r="C785" s="4">
        <v>44945</v>
      </c>
      <c r="D785" s="2" t="s">
        <v>592</v>
      </c>
      <c r="E785" t="s">
        <v>5051</v>
      </c>
      <c r="F785" s="2" t="s">
        <v>23</v>
      </c>
      <c r="G785" s="2" t="s">
        <v>68</v>
      </c>
      <c r="H785" s="2">
        <v>2</v>
      </c>
      <c r="I785" s="19">
        <v>478.43</v>
      </c>
      <c r="J785" s="2" t="s">
        <v>15</v>
      </c>
      <c r="K785" s="2" t="s">
        <v>16</v>
      </c>
      <c r="L785" s="2">
        <v>5</v>
      </c>
      <c r="M785" s="18">
        <f t="shared" si="242"/>
        <v>956.86</v>
      </c>
      <c r="T785" t="str">
        <f t="shared" si="243"/>
        <v>Completed</v>
      </c>
      <c r="U785" t="str">
        <f t="shared" si="244"/>
        <v>No</v>
      </c>
      <c r="V785" t="str">
        <f t="shared" si="245"/>
        <v>No</v>
      </c>
      <c r="X785">
        <f t="shared" si="246"/>
        <v>619</v>
      </c>
      <c r="Y785">
        <f t="shared" si="247"/>
        <v>468</v>
      </c>
      <c r="Z785" s="18">
        <f t="shared" si="248"/>
        <v>594714.6477588166</v>
      </c>
      <c r="AA785" s="18">
        <f t="shared" si="249"/>
        <v>60882.938065984097</v>
      </c>
      <c r="AB785" s="17">
        <f t="shared" si="250"/>
        <v>3.804733727810651</v>
      </c>
      <c r="AC785" s="2" t="s">
        <v>68</v>
      </c>
      <c r="AD785" s="2" t="s">
        <v>23</v>
      </c>
      <c r="AE785" t="str">
        <f t="shared" si="251"/>
        <v>Books</v>
      </c>
      <c r="AF785" t="str">
        <f t="shared" si="252"/>
        <v>Books</v>
      </c>
      <c r="AG785" t="str" cm="1">
        <f t="array" ref="AG785">INDEX(AD:AD,ROW())</f>
        <v>Books</v>
      </c>
      <c r="AH785">
        <f t="shared" si="260"/>
        <v>20</v>
      </c>
      <c r="AI785" t="str">
        <f t="shared" si="253"/>
        <v>Books</v>
      </c>
      <c r="AK785">
        <f t="shared" si="254"/>
        <v>2023</v>
      </c>
      <c r="AL785">
        <f t="shared" si="255"/>
        <v>1</v>
      </c>
      <c r="AM785">
        <f t="shared" si="256"/>
        <v>19</v>
      </c>
      <c r="AN785">
        <f t="shared" si="257"/>
        <v>5</v>
      </c>
      <c r="AO785" t="str">
        <f t="shared" si="258"/>
        <v>Weekday</v>
      </c>
      <c r="AR785" s="20">
        <f t="shared" si="259"/>
        <v>0</v>
      </c>
    </row>
    <row r="786" spans="1:44" x14ac:dyDescent="0.35">
      <c r="A786" t="str">
        <f t="shared" si="241"/>
        <v>CUST0785</v>
      </c>
      <c r="B786" s="2" t="s">
        <v>1091</v>
      </c>
      <c r="C786" s="4">
        <v>45634</v>
      </c>
      <c r="D786" s="2" t="s">
        <v>507</v>
      </c>
      <c r="E786" t="s">
        <v>5054</v>
      </c>
      <c r="F786" s="2" t="s">
        <v>42</v>
      </c>
      <c r="G786" s="2" t="s">
        <v>170</v>
      </c>
      <c r="H786" s="2">
        <v>1</v>
      </c>
      <c r="I786" s="19">
        <v>284.67</v>
      </c>
      <c r="J786" s="2" t="s">
        <v>20</v>
      </c>
      <c r="K786" s="2" t="s">
        <v>31</v>
      </c>
      <c r="L786" s="31"/>
      <c r="M786" s="18">
        <f t="shared" si="242"/>
        <v>284.67</v>
      </c>
      <c r="T786" t="str">
        <f t="shared" si="243"/>
        <v>Pending</v>
      </c>
      <c r="U786" t="str">
        <f t="shared" si="244"/>
        <v>No</v>
      </c>
      <c r="V786" t="str">
        <f t="shared" si="245"/>
        <v>Yes</v>
      </c>
      <c r="X786">
        <f t="shared" si="246"/>
        <v>558</v>
      </c>
      <c r="Y786">
        <f t="shared" si="247"/>
        <v>430</v>
      </c>
      <c r="Z786" s="18">
        <f t="shared" si="248"/>
        <v>1098537.4901531704</v>
      </c>
      <c r="AA786" s="18">
        <f t="shared" si="249"/>
        <v>96724.388030634553</v>
      </c>
      <c r="AB786" s="17">
        <f t="shared" si="250"/>
        <v>3.9001122334455669</v>
      </c>
      <c r="AC786" s="2" t="s">
        <v>170</v>
      </c>
      <c r="AD786" s="2" t="s">
        <v>42</v>
      </c>
      <c r="AE786" t="str">
        <f t="shared" si="251"/>
        <v>Beauty</v>
      </c>
      <c r="AF786" t="str">
        <f t="shared" si="252"/>
        <v>Beauty</v>
      </c>
      <c r="AG786" t="str" cm="1">
        <f t="array" ref="AG786">INDEX(AD:AD,ROW())</f>
        <v>Beauty</v>
      </c>
      <c r="AH786">
        <f t="shared" si="260"/>
        <v>70</v>
      </c>
      <c r="AI786" t="str">
        <f t="shared" si="253"/>
        <v>Beauty</v>
      </c>
      <c r="AK786">
        <f t="shared" si="254"/>
        <v>2024</v>
      </c>
      <c r="AL786">
        <f t="shared" si="255"/>
        <v>12</v>
      </c>
      <c r="AM786">
        <f t="shared" si="256"/>
        <v>8</v>
      </c>
      <c r="AN786">
        <f t="shared" si="257"/>
        <v>1</v>
      </c>
      <c r="AO786" t="str">
        <f t="shared" si="258"/>
        <v>Weekend</v>
      </c>
      <c r="AR786" s="20">
        <f t="shared" si="259"/>
        <v>0</v>
      </c>
    </row>
    <row r="787" spans="1:44" x14ac:dyDescent="0.35">
      <c r="A787" t="str">
        <f t="shared" si="241"/>
        <v>CUST0786</v>
      </c>
      <c r="B787" s="2" t="s">
        <v>1092</v>
      </c>
      <c r="C787" s="4">
        <v>44994</v>
      </c>
      <c r="D787" s="2" t="s">
        <v>419</v>
      </c>
      <c r="E787" t="s">
        <v>5048</v>
      </c>
      <c r="F787" s="2" t="s">
        <v>19</v>
      </c>
      <c r="G787" s="2" t="s">
        <v>5039</v>
      </c>
      <c r="H787" s="2">
        <v>3</v>
      </c>
      <c r="I787" s="19">
        <v>1813.56</v>
      </c>
      <c r="J787" s="2" t="s">
        <v>5047</v>
      </c>
      <c r="K787" s="2" t="s">
        <v>31</v>
      </c>
      <c r="L787" s="2">
        <v>3</v>
      </c>
      <c r="M787" s="18">
        <f t="shared" si="242"/>
        <v>5440.68</v>
      </c>
      <c r="T787" t="str">
        <f t="shared" si="243"/>
        <v>Pending</v>
      </c>
      <c r="U787" t="str">
        <f t="shared" si="244"/>
        <v>No</v>
      </c>
      <c r="V787" t="str">
        <f t="shared" si="245"/>
        <v>Yes</v>
      </c>
      <c r="X787">
        <f t="shared" si="246"/>
        <v>590</v>
      </c>
      <c r="Y787">
        <f t="shared" si="247"/>
        <v>451</v>
      </c>
      <c r="Z787" s="18">
        <f t="shared" si="248"/>
        <v>2759712.3299794244</v>
      </c>
      <c r="AA787" s="18">
        <f t="shared" si="249"/>
        <v>330643.50635802455</v>
      </c>
      <c r="AB787" s="17">
        <f t="shared" si="250"/>
        <v>3.8641711229946525</v>
      </c>
      <c r="AC787" s="2" t="s">
        <v>5039</v>
      </c>
      <c r="AD787" s="2" t="s">
        <v>19</v>
      </c>
      <c r="AE787" t="str">
        <f t="shared" si="251"/>
        <v>Electronics</v>
      </c>
      <c r="AF787" t="str">
        <f t="shared" si="252"/>
        <v>Electronics</v>
      </c>
      <c r="AG787" t="str" cm="1">
        <f t="array" ref="AG787">INDEX(AD:AD,ROW())</f>
        <v>Electronics</v>
      </c>
      <c r="AH787">
        <f t="shared" si="260"/>
        <v>3</v>
      </c>
      <c r="AI787" t="str">
        <f t="shared" si="253"/>
        <v>Electronics</v>
      </c>
      <c r="AK787">
        <f t="shared" si="254"/>
        <v>2023</v>
      </c>
      <c r="AL787">
        <f t="shared" si="255"/>
        <v>3</v>
      </c>
      <c r="AM787">
        <f t="shared" si="256"/>
        <v>9</v>
      </c>
      <c r="AN787">
        <f t="shared" si="257"/>
        <v>5</v>
      </c>
      <c r="AO787" t="str">
        <f t="shared" si="258"/>
        <v>Weekday</v>
      </c>
      <c r="AR787" s="20">
        <f t="shared" si="259"/>
        <v>0</v>
      </c>
    </row>
    <row r="788" spans="1:44" x14ac:dyDescent="0.35">
      <c r="A788" t="str">
        <f t="shared" si="241"/>
        <v>CUST0787</v>
      </c>
      <c r="B788" s="2" t="s">
        <v>1093</v>
      </c>
      <c r="C788" s="4">
        <v>45052</v>
      </c>
      <c r="D788" s="2" t="s">
        <v>462</v>
      </c>
      <c r="E788" t="s">
        <v>5049</v>
      </c>
      <c r="F788" s="2" t="s">
        <v>13</v>
      </c>
      <c r="G788" s="2" t="s">
        <v>14</v>
      </c>
      <c r="H788" s="2">
        <v>2</v>
      </c>
      <c r="I788" s="19">
        <v>469.55</v>
      </c>
      <c r="J788" s="2" t="s">
        <v>15</v>
      </c>
      <c r="K788" s="2" t="s">
        <v>16</v>
      </c>
      <c r="L788" s="31"/>
      <c r="M788" s="18">
        <f t="shared" si="242"/>
        <v>939.1</v>
      </c>
      <c r="T788" t="str">
        <f t="shared" si="243"/>
        <v>Completed</v>
      </c>
      <c r="U788" t="str">
        <f t="shared" si="244"/>
        <v>No</v>
      </c>
      <c r="V788" t="str">
        <f t="shared" si="245"/>
        <v>No</v>
      </c>
      <c r="X788">
        <f t="shared" si="246"/>
        <v>595</v>
      </c>
      <c r="Y788">
        <f t="shared" si="247"/>
        <v>444</v>
      </c>
      <c r="Z788" s="18">
        <f t="shared" si="248"/>
        <v>1463424.4009529033</v>
      </c>
      <c r="AA788" s="18">
        <f t="shared" si="249"/>
        <v>118285.78776560788</v>
      </c>
      <c r="AB788" s="17">
        <f t="shared" si="250"/>
        <v>3.8140589569160999</v>
      </c>
      <c r="AC788" s="2" t="s">
        <v>14</v>
      </c>
      <c r="AD788" s="2" t="s">
        <v>13</v>
      </c>
      <c r="AE788" t="str">
        <f t="shared" si="251"/>
        <v>Home &amp; Kitchen</v>
      </c>
      <c r="AF788" t="str">
        <f t="shared" si="252"/>
        <v>Home &amp; Kitchen</v>
      </c>
      <c r="AG788" t="str" cm="1">
        <f t="array" ref="AG788">INDEX(AD:AD,ROW())</f>
        <v>Home &amp; Kitchen</v>
      </c>
      <c r="AH788">
        <f t="shared" si="260"/>
        <v>2</v>
      </c>
      <c r="AI788" t="str">
        <f t="shared" si="253"/>
        <v>Home &amp; Kitchen</v>
      </c>
      <c r="AK788">
        <f t="shared" si="254"/>
        <v>2023</v>
      </c>
      <c r="AL788">
        <f t="shared" si="255"/>
        <v>5</v>
      </c>
      <c r="AM788">
        <f t="shared" si="256"/>
        <v>6</v>
      </c>
      <c r="AN788">
        <f t="shared" si="257"/>
        <v>7</v>
      </c>
      <c r="AO788" t="str">
        <f t="shared" si="258"/>
        <v>Weekend</v>
      </c>
      <c r="AR788" s="20">
        <f t="shared" si="259"/>
        <v>0</v>
      </c>
    </row>
    <row r="789" spans="1:44" x14ac:dyDescent="0.35">
      <c r="A789" t="str">
        <f t="shared" si="241"/>
        <v>CUST0788</v>
      </c>
      <c r="B789" s="2" t="s">
        <v>1094</v>
      </c>
      <c r="C789" s="4">
        <v>45469</v>
      </c>
      <c r="D789" s="2" t="s">
        <v>380</v>
      </c>
      <c r="E789" t="s">
        <v>5049</v>
      </c>
      <c r="F789" s="2" t="s">
        <v>13</v>
      </c>
      <c r="G789" s="2" t="s">
        <v>95</v>
      </c>
      <c r="H789" s="2">
        <v>1</v>
      </c>
      <c r="I789" s="19">
        <v>1273.92</v>
      </c>
      <c r="J789" s="2" t="s">
        <v>20</v>
      </c>
      <c r="K789" s="2" t="s">
        <v>76</v>
      </c>
      <c r="L789" s="2">
        <v>3</v>
      </c>
      <c r="M789" s="18">
        <f t="shared" si="242"/>
        <v>1273.92</v>
      </c>
      <c r="T789" t="str">
        <f t="shared" si="243"/>
        <v>Completed</v>
      </c>
      <c r="U789" t="str">
        <f t="shared" si="244"/>
        <v>No</v>
      </c>
      <c r="V789" t="str">
        <f t="shared" si="245"/>
        <v>No</v>
      </c>
      <c r="X789">
        <f t="shared" si="246"/>
        <v>595</v>
      </c>
      <c r="Y789">
        <f t="shared" si="247"/>
        <v>444</v>
      </c>
      <c r="Z789" s="18">
        <f t="shared" si="248"/>
        <v>1463424.4009529033</v>
      </c>
      <c r="AA789" s="18">
        <f t="shared" si="249"/>
        <v>118285.78776560788</v>
      </c>
      <c r="AB789" s="17">
        <f t="shared" si="250"/>
        <v>3.8140589569160999</v>
      </c>
      <c r="AC789" s="2" t="s">
        <v>95</v>
      </c>
      <c r="AD789" s="2" t="s">
        <v>13</v>
      </c>
      <c r="AE789" t="str">
        <f t="shared" si="251"/>
        <v>Home &amp; Kitchen</v>
      </c>
      <c r="AF789" t="str">
        <f t="shared" si="252"/>
        <v>Home &amp; Kitchen</v>
      </c>
      <c r="AG789" t="str" cm="1">
        <f t="array" ref="AG789">INDEX(AD:AD,ROW())</f>
        <v>Home &amp; Kitchen</v>
      </c>
      <c r="AH789">
        <f t="shared" si="260"/>
        <v>32</v>
      </c>
      <c r="AI789" t="str">
        <f t="shared" si="253"/>
        <v>Home &amp; Kitchen</v>
      </c>
      <c r="AK789">
        <f t="shared" si="254"/>
        <v>2024</v>
      </c>
      <c r="AL789">
        <f t="shared" si="255"/>
        <v>6</v>
      </c>
      <c r="AM789">
        <f t="shared" si="256"/>
        <v>26</v>
      </c>
      <c r="AN789">
        <f t="shared" si="257"/>
        <v>4</v>
      </c>
      <c r="AO789" t="str">
        <f t="shared" si="258"/>
        <v>Weekday</v>
      </c>
      <c r="AR789" s="20">
        <f t="shared" si="259"/>
        <v>1</v>
      </c>
    </row>
    <row r="790" spans="1:44" x14ac:dyDescent="0.35">
      <c r="A790" t="str">
        <f t="shared" si="241"/>
        <v>CUST0789</v>
      </c>
      <c r="B790" s="2" t="s">
        <v>1095</v>
      </c>
      <c r="C790" s="4">
        <v>45212</v>
      </c>
      <c r="D790" s="2" t="s">
        <v>497</v>
      </c>
      <c r="E790" t="s">
        <v>5056</v>
      </c>
      <c r="F790" s="2" t="s">
        <v>42</v>
      </c>
      <c r="G790" s="2" t="s">
        <v>43</v>
      </c>
      <c r="H790" s="2">
        <v>1</v>
      </c>
      <c r="I790" s="19">
        <v>467.72</v>
      </c>
      <c r="J790" s="2" t="s">
        <v>5046</v>
      </c>
      <c r="K790" s="2" t="s">
        <v>16</v>
      </c>
      <c r="L790" s="31"/>
      <c r="M790" s="18">
        <f t="shared" si="242"/>
        <v>467.72</v>
      </c>
      <c r="T790" t="str">
        <f t="shared" si="243"/>
        <v>Completed</v>
      </c>
      <c r="U790" t="str">
        <f t="shared" si="244"/>
        <v>No</v>
      </c>
      <c r="V790" t="str">
        <f t="shared" si="245"/>
        <v>No</v>
      </c>
      <c r="X790">
        <f t="shared" si="246"/>
        <v>50</v>
      </c>
      <c r="Y790">
        <f t="shared" si="247"/>
        <v>37</v>
      </c>
      <c r="Z790" s="18">
        <f t="shared" si="248"/>
        <v>1098537.4901531704</v>
      </c>
      <c r="AA790" s="18">
        <f t="shared" si="249"/>
        <v>96724.388030634553</v>
      </c>
      <c r="AB790" s="17">
        <f t="shared" si="250"/>
        <v>3.9001122334455669</v>
      </c>
      <c r="AC790" s="2" t="s">
        <v>43</v>
      </c>
      <c r="AD790" s="2" t="s">
        <v>42</v>
      </c>
      <c r="AE790" t="str">
        <f t="shared" si="251"/>
        <v>Beauty</v>
      </c>
      <c r="AF790" t="str">
        <f t="shared" si="252"/>
        <v>Beauty</v>
      </c>
      <c r="AG790" t="str" cm="1">
        <f t="array" ref="AG790">INDEX(AD:AD,ROW())</f>
        <v>Beauty</v>
      </c>
      <c r="AH790">
        <f t="shared" si="260"/>
        <v>10</v>
      </c>
      <c r="AI790" t="str">
        <f t="shared" si="253"/>
        <v>Beauty</v>
      </c>
      <c r="AK790">
        <f t="shared" si="254"/>
        <v>2023</v>
      </c>
      <c r="AL790">
        <f t="shared" si="255"/>
        <v>10</v>
      </c>
      <c r="AM790">
        <f t="shared" si="256"/>
        <v>13</v>
      </c>
      <c r="AN790">
        <f t="shared" si="257"/>
        <v>6</v>
      </c>
      <c r="AO790" t="str">
        <f t="shared" si="258"/>
        <v>Weekday</v>
      </c>
      <c r="AR790" s="20">
        <f t="shared" si="259"/>
        <v>0</v>
      </c>
    </row>
    <row r="791" spans="1:44" x14ac:dyDescent="0.35">
      <c r="A791" t="str">
        <f t="shared" si="241"/>
        <v>CUST0790</v>
      </c>
      <c r="B791" s="2" t="s">
        <v>1096</v>
      </c>
      <c r="C791" s="4">
        <v>45104</v>
      </c>
      <c r="D791" s="2" t="s">
        <v>90</v>
      </c>
      <c r="E791" t="s">
        <v>5051</v>
      </c>
      <c r="F791" s="2" t="s">
        <v>23</v>
      </c>
      <c r="G791" s="2" t="s">
        <v>24</v>
      </c>
      <c r="H791" s="2">
        <v>1</v>
      </c>
      <c r="I791" s="19">
        <v>538.05999999999995</v>
      </c>
      <c r="J791" s="2" t="s">
        <v>15</v>
      </c>
      <c r="K791" s="2" t="s">
        <v>76</v>
      </c>
      <c r="L791" s="2">
        <v>2</v>
      </c>
      <c r="M791" s="18">
        <f t="shared" si="242"/>
        <v>538.05999999999995</v>
      </c>
      <c r="T791" t="str">
        <f t="shared" si="243"/>
        <v>Completed</v>
      </c>
      <c r="U791" t="str">
        <f t="shared" si="244"/>
        <v>No</v>
      </c>
      <c r="V791" t="str">
        <f t="shared" si="245"/>
        <v>No</v>
      </c>
      <c r="X791">
        <f t="shared" si="246"/>
        <v>619</v>
      </c>
      <c r="Y791">
        <f t="shared" si="247"/>
        <v>468</v>
      </c>
      <c r="Z791" s="18">
        <f t="shared" si="248"/>
        <v>594714.6477588166</v>
      </c>
      <c r="AA791" s="18">
        <f t="shared" si="249"/>
        <v>60882.938065984097</v>
      </c>
      <c r="AB791" s="17">
        <f t="shared" si="250"/>
        <v>3.804733727810651</v>
      </c>
      <c r="AC791" s="2" t="s">
        <v>24</v>
      </c>
      <c r="AD791" s="2" t="s">
        <v>23</v>
      </c>
      <c r="AE791" t="str">
        <f t="shared" si="251"/>
        <v>Books</v>
      </c>
      <c r="AF791" t="str">
        <f t="shared" si="252"/>
        <v>Books</v>
      </c>
      <c r="AG791" t="str" cm="1">
        <f t="array" ref="AG791">INDEX(AD:AD,ROW())</f>
        <v>Books</v>
      </c>
      <c r="AH791">
        <f t="shared" si="260"/>
        <v>4</v>
      </c>
      <c r="AI791" t="str">
        <f t="shared" si="253"/>
        <v>Books</v>
      </c>
      <c r="AK791">
        <f t="shared" si="254"/>
        <v>2023</v>
      </c>
      <c r="AL791">
        <f t="shared" si="255"/>
        <v>6</v>
      </c>
      <c r="AM791">
        <f t="shared" si="256"/>
        <v>27</v>
      </c>
      <c r="AN791">
        <f t="shared" si="257"/>
        <v>3</v>
      </c>
      <c r="AO791" t="str">
        <f t="shared" si="258"/>
        <v>Weekday</v>
      </c>
      <c r="AR791" s="20">
        <f t="shared" si="259"/>
        <v>1</v>
      </c>
    </row>
    <row r="792" spans="1:44" x14ac:dyDescent="0.35">
      <c r="A792" t="str">
        <f t="shared" si="241"/>
        <v>CUST0791</v>
      </c>
      <c r="B792" s="2" t="s">
        <v>1097</v>
      </c>
      <c r="C792" s="4">
        <v>45637</v>
      </c>
      <c r="D792" s="2" t="s">
        <v>333</v>
      </c>
      <c r="E792" t="s">
        <v>5053</v>
      </c>
      <c r="F792" s="2" t="s">
        <v>23</v>
      </c>
      <c r="G792" s="2" t="s">
        <v>75</v>
      </c>
      <c r="H792" s="2">
        <v>1</v>
      </c>
      <c r="I792" s="19">
        <v>468.03</v>
      </c>
      <c r="J792" s="2" t="s">
        <v>50</v>
      </c>
      <c r="K792" s="2" t="s">
        <v>16</v>
      </c>
      <c r="L792" s="2">
        <v>3</v>
      </c>
      <c r="M792" s="18">
        <f t="shared" si="242"/>
        <v>468.03</v>
      </c>
      <c r="T792" t="str">
        <f t="shared" si="243"/>
        <v>Completed</v>
      </c>
      <c r="U792" t="str">
        <f t="shared" si="244"/>
        <v>No</v>
      </c>
      <c r="V792" t="str">
        <f t="shared" si="245"/>
        <v>No</v>
      </c>
      <c r="X792">
        <f t="shared" si="246"/>
        <v>559</v>
      </c>
      <c r="Y792">
        <f t="shared" si="247"/>
        <v>408</v>
      </c>
      <c r="Z792" s="18">
        <f t="shared" si="248"/>
        <v>594714.6477588166</v>
      </c>
      <c r="AA792" s="18">
        <f t="shared" si="249"/>
        <v>60882.938065984097</v>
      </c>
      <c r="AB792" s="17">
        <f t="shared" si="250"/>
        <v>3.804733727810651</v>
      </c>
      <c r="AC792" s="2" t="s">
        <v>75</v>
      </c>
      <c r="AD792" s="2" t="s">
        <v>23</v>
      </c>
      <c r="AE792" t="str">
        <f t="shared" si="251"/>
        <v>Books</v>
      </c>
      <c r="AF792" t="str">
        <f t="shared" si="252"/>
        <v>Books</v>
      </c>
      <c r="AG792" t="str" cm="1">
        <f t="array" ref="AG792">INDEX(AD:AD,ROW())</f>
        <v>Books</v>
      </c>
      <c r="AH792">
        <f t="shared" si="260"/>
        <v>23</v>
      </c>
      <c r="AI792" t="str">
        <f t="shared" si="253"/>
        <v>Books</v>
      </c>
      <c r="AK792">
        <f t="shared" si="254"/>
        <v>2024</v>
      </c>
      <c r="AL792">
        <f t="shared" si="255"/>
        <v>12</v>
      </c>
      <c r="AM792">
        <f t="shared" si="256"/>
        <v>11</v>
      </c>
      <c r="AN792">
        <f t="shared" si="257"/>
        <v>4</v>
      </c>
      <c r="AO792" t="str">
        <f t="shared" si="258"/>
        <v>Weekday</v>
      </c>
      <c r="AR792" s="20">
        <f t="shared" si="259"/>
        <v>0</v>
      </c>
    </row>
    <row r="793" spans="1:44" x14ac:dyDescent="0.35">
      <c r="A793" t="str">
        <f t="shared" si="241"/>
        <v>CUST0792</v>
      </c>
      <c r="B793" s="2" t="s">
        <v>1098</v>
      </c>
      <c r="C793" s="4">
        <v>44967</v>
      </c>
      <c r="D793" s="2" t="s">
        <v>660</v>
      </c>
      <c r="E793" t="s">
        <v>5054</v>
      </c>
      <c r="F793" s="2" t="s">
        <v>19</v>
      </c>
      <c r="G793" s="2" t="s">
        <v>5040</v>
      </c>
      <c r="H793" s="2">
        <v>2</v>
      </c>
      <c r="I793" s="19">
        <v>3000.33</v>
      </c>
      <c r="J793" s="2" t="s">
        <v>5047</v>
      </c>
      <c r="K793" s="2" t="s">
        <v>16</v>
      </c>
      <c r="L793" s="2">
        <v>4</v>
      </c>
      <c r="M793" s="18">
        <f t="shared" si="242"/>
        <v>6000.66</v>
      </c>
      <c r="T793" t="str">
        <f t="shared" si="243"/>
        <v>Completed</v>
      </c>
      <c r="U793" t="str">
        <f t="shared" si="244"/>
        <v>Yes</v>
      </c>
      <c r="V793" t="str">
        <f t="shared" si="245"/>
        <v>No</v>
      </c>
      <c r="X793">
        <f t="shared" si="246"/>
        <v>558</v>
      </c>
      <c r="Y793">
        <f t="shared" si="247"/>
        <v>430</v>
      </c>
      <c r="Z793" s="18">
        <f t="shared" si="248"/>
        <v>2759712.3299794244</v>
      </c>
      <c r="AA793" s="18">
        <f t="shared" si="249"/>
        <v>330643.50635802455</v>
      </c>
      <c r="AB793" s="17">
        <f t="shared" si="250"/>
        <v>3.8641711229946525</v>
      </c>
      <c r="AC793" s="2" t="s">
        <v>5040</v>
      </c>
      <c r="AD793" s="2" t="s">
        <v>19</v>
      </c>
      <c r="AE793" t="str">
        <f t="shared" si="251"/>
        <v>Electronics</v>
      </c>
      <c r="AF793" t="str">
        <f t="shared" si="252"/>
        <v>Electronics</v>
      </c>
      <c r="AG793" t="str" cm="1">
        <f t="array" ref="AG793">INDEX(AD:AD,ROW())</f>
        <v>Electronics</v>
      </c>
      <c r="AH793">
        <f t="shared" si="260"/>
        <v>13</v>
      </c>
      <c r="AI793" t="str">
        <f t="shared" si="253"/>
        <v>Electronics</v>
      </c>
      <c r="AK793">
        <f t="shared" si="254"/>
        <v>2023</v>
      </c>
      <c r="AL793">
        <f t="shared" si="255"/>
        <v>2</v>
      </c>
      <c r="AM793">
        <f t="shared" si="256"/>
        <v>10</v>
      </c>
      <c r="AN793">
        <f t="shared" si="257"/>
        <v>6</v>
      </c>
      <c r="AO793" t="str">
        <f t="shared" si="258"/>
        <v>Weekday</v>
      </c>
      <c r="AR793" s="20">
        <f t="shared" si="259"/>
        <v>0</v>
      </c>
    </row>
    <row r="794" spans="1:44" x14ac:dyDescent="0.35">
      <c r="A794" t="str">
        <f t="shared" si="241"/>
        <v>CUST0793</v>
      </c>
      <c r="B794" s="2" t="s">
        <v>1099</v>
      </c>
      <c r="C794" s="4">
        <v>45093</v>
      </c>
      <c r="D794" s="2" t="s">
        <v>646</v>
      </c>
      <c r="E794" t="s">
        <v>5055</v>
      </c>
      <c r="F794" s="2" t="s">
        <v>29</v>
      </c>
      <c r="G794" s="2" t="s">
        <v>5041</v>
      </c>
      <c r="H794" s="2">
        <v>1</v>
      </c>
      <c r="I794" s="19">
        <v>1373.85</v>
      </c>
      <c r="J794" s="2" t="s">
        <v>20</v>
      </c>
      <c r="K794" s="2" t="s">
        <v>16</v>
      </c>
      <c r="L794" s="2">
        <v>4</v>
      </c>
      <c r="M794" s="18">
        <f t="shared" si="242"/>
        <v>1373.85</v>
      </c>
      <c r="T794" t="str">
        <f t="shared" si="243"/>
        <v>Completed</v>
      </c>
      <c r="U794" t="str">
        <f t="shared" si="244"/>
        <v>Yes</v>
      </c>
      <c r="V794" t="str">
        <f t="shared" si="245"/>
        <v>No</v>
      </c>
      <c r="X794">
        <f t="shared" si="246"/>
        <v>567</v>
      </c>
      <c r="Y794">
        <f t="shared" si="247"/>
        <v>440</v>
      </c>
      <c r="Z794" s="18">
        <f t="shared" si="248"/>
        <v>1892867.2841657216</v>
      </c>
      <c r="AA794" s="18">
        <f t="shared" si="249"/>
        <v>199432.98236095349</v>
      </c>
      <c r="AB794" s="17">
        <f t="shared" si="250"/>
        <v>3.8949824970828471</v>
      </c>
      <c r="AC794" s="2" t="s">
        <v>5041</v>
      </c>
      <c r="AD794" s="2" t="s">
        <v>29</v>
      </c>
      <c r="AE794" t="str">
        <f t="shared" si="251"/>
        <v>Fashion</v>
      </c>
      <c r="AF794" t="str">
        <f t="shared" si="252"/>
        <v>Fashion</v>
      </c>
      <c r="AG794" t="str" cm="1">
        <f t="array" ref="AG794">INDEX(AD:AD,ROW())</f>
        <v>Fashion</v>
      </c>
      <c r="AH794">
        <f t="shared" si="260"/>
        <v>15</v>
      </c>
      <c r="AI794" t="str">
        <f t="shared" si="253"/>
        <v>Fashion</v>
      </c>
      <c r="AK794">
        <f t="shared" si="254"/>
        <v>2023</v>
      </c>
      <c r="AL794">
        <f t="shared" si="255"/>
        <v>6</v>
      </c>
      <c r="AM794">
        <f t="shared" si="256"/>
        <v>16</v>
      </c>
      <c r="AN794">
        <f t="shared" si="257"/>
        <v>6</v>
      </c>
      <c r="AO794" t="str">
        <f t="shared" si="258"/>
        <v>Weekday</v>
      </c>
      <c r="AR794" s="20">
        <f t="shared" si="259"/>
        <v>0</v>
      </c>
    </row>
    <row r="795" spans="1:44" x14ac:dyDescent="0.35">
      <c r="A795" t="str">
        <f t="shared" si="241"/>
        <v>CUST0794</v>
      </c>
      <c r="B795" s="2" t="s">
        <v>1100</v>
      </c>
      <c r="C795" s="4">
        <v>45249</v>
      </c>
      <c r="D795" s="2" t="s">
        <v>283</v>
      </c>
      <c r="E795" t="s">
        <v>5050</v>
      </c>
      <c r="F795" s="2" t="s">
        <v>19</v>
      </c>
      <c r="G795" s="2" t="s">
        <v>128</v>
      </c>
      <c r="H795" s="2">
        <v>1</v>
      </c>
      <c r="I795" s="19">
        <v>3150.64</v>
      </c>
      <c r="J795" s="2" t="s">
        <v>15</v>
      </c>
      <c r="K795" s="2" t="s">
        <v>16</v>
      </c>
      <c r="L795" s="31"/>
      <c r="M795" s="18">
        <f t="shared" si="242"/>
        <v>3150.64</v>
      </c>
      <c r="T795" t="str">
        <f t="shared" si="243"/>
        <v>Completed</v>
      </c>
      <c r="U795" t="str">
        <f t="shared" si="244"/>
        <v>Yes</v>
      </c>
      <c r="V795" t="str">
        <f t="shared" si="245"/>
        <v>No</v>
      </c>
      <c r="X795">
        <f t="shared" si="246"/>
        <v>589</v>
      </c>
      <c r="Y795">
        <f t="shared" si="247"/>
        <v>426</v>
      </c>
      <c r="Z795" s="18">
        <f t="shared" si="248"/>
        <v>2759712.3299794244</v>
      </c>
      <c r="AA795" s="18">
        <f t="shared" si="249"/>
        <v>330643.50635802455</v>
      </c>
      <c r="AB795" s="17">
        <f t="shared" si="250"/>
        <v>3.8641711229946525</v>
      </c>
      <c r="AC795" s="2" t="s">
        <v>128</v>
      </c>
      <c r="AD795" s="2" t="s">
        <v>19</v>
      </c>
      <c r="AE795" t="str">
        <f t="shared" si="251"/>
        <v>Electronics</v>
      </c>
      <c r="AF795" t="str">
        <f t="shared" si="252"/>
        <v>Electronics</v>
      </c>
      <c r="AG795" t="str" cm="1">
        <f t="array" ref="AG795">INDEX(AD:AD,ROW())</f>
        <v>Electronics</v>
      </c>
      <c r="AH795">
        <f t="shared" si="260"/>
        <v>48</v>
      </c>
      <c r="AI795" t="str">
        <f t="shared" si="253"/>
        <v>Electronics</v>
      </c>
      <c r="AK795">
        <f t="shared" si="254"/>
        <v>2023</v>
      </c>
      <c r="AL795">
        <f t="shared" si="255"/>
        <v>11</v>
      </c>
      <c r="AM795">
        <f t="shared" si="256"/>
        <v>19</v>
      </c>
      <c r="AN795">
        <f t="shared" si="257"/>
        <v>1</v>
      </c>
      <c r="AO795" t="str">
        <f t="shared" si="258"/>
        <v>Weekend</v>
      </c>
      <c r="AR795" s="20">
        <f t="shared" si="259"/>
        <v>0</v>
      </c>
    </row>
    <row r="796" spans="1:44" x14ac:dyDescent="0.35">
      <c r="A796" t="str">
        <f t="shared" si="241"/>
        <v>CUST0795</v>
      </c>
      <c r="B796" s="2" t="s">
        <v>1101</v>
      </c>
      <c r="C796" s="4">
        <v>45335</v>
      </c>
      <c r="D796" s="2" t="s">
        <v>225</v>
      </c>
      <c r="E796" t="s">
        <v>5049</v>
      </c>
      <c r="F796" s="2" t="s">
        <v>29</v>
      </c>
      <c r="G796" s="2" t="s">
        <v>5043</v>
      </c>
      <c r="H796" s="2">
        <v>1</v>
      </c>
      <c r="I796" s="19">
        <v>1771.24</v>
      </c>
      <c r="J796" s="2" t="s">
        <v>5047</v>
      </c>
      <c r="K796" s="2" t="s">
        <v>16</v>
      </c>
      <c r="L796" s="2">
        <v>4</v>
      </c>
      <c r="M796" s="18">
        <f t="shared" si="242"/>
        <v>1771.24</v>
      </c>
      <c r="T796" t="str">
        <f t="shared" si="243"/>
        <v>Completed</v>
      </c>
      <c r="U796" t="str">
        <f t="shared" si="244"/>
        <v>Yes</v>
      </c>
      <c r="V796" t="str">
        <f t="shared" si="245"/>
        <v>No</v>
      </c>
      <c r="X796">
        <f t="shared" si="246"/>
        <v>595</v>
      </c>
      <c r="Y796">
        <f t="shared" si="247"/>
        <v>444</v>
      </c>
      <c r="Z796" s="18">
        <f t="shared" si="248"/>
        <v>1892867.2841657216</v>
      </c>
      <c r="AA796" s="18">
        <f t="shared" si="249"/>
        <v>199432.98236095349</v>
      </c>
      <c r="AB796" s="17">
        <f t="shared" si="250"/>
        <v>3.8949824970828471</v>
      </c>
      <c r="AC796" s="2" t="s">
        <v>5043</v>
      </c>
      <c r="AD796" s="2" t="s">
        <v>29</v>
      </c>
      <c r="AE796" t="str">
        <f t="shared" si="251"/>
        <v>Fashion</v>
      </c>
      <c r="AF796" t="str">
        <f t="shared" si="252"/>
        <v>Fashion</v>
      </c>
      <c r="AG796" t="str" cm="1">
        <f t="array" ref="AG796">INDEX(AD:AD,ROW())</f>
        <v>Fashion</v>
      </c>
      <c r="AH796">
        <f t="shared" si="260"/>
        <v>55</v>
      </c>
      <c r="AI796" t="str">
        <f t="shared" si="253"/>
        <v>Fashion</v>
      </c>
      <c r="AK796">
        <f t="shared" si="254"/>
        <v>2024</v>
      </c>
      <c r="AL796">
        <f t="shared" si="255"/>
        <v>2</v>
      </c>
      <c r="AM796">
        <f t="shared" si="256"/>
        <v>13</v>
      </c>
      <c r="AN796">
        <f t="shared" si="257"/>
        <v>3</v>
      </c>
      <c r="AO796" t="str">
        <f t="shared" si="258"/>
        <v>Weekday</v>
      </c>
      <c r="AR796" s="20">
        <f t="shared" si="259"/>
        <v>0</v>
      </c>
    </row>
    <row r="797" spans="1:44" x14ac:dyDescent="0.35">
      <c r="A797" t="str">
        <f t="shared" si="241"/>
        <v>CUST0796</v>
      </c>
      <c r="B797" s="2" t="s">
        <v>1102</v>
      </c>
      <c r="C797" s="4">
        <v>44927</v>
      </c>
      <c r="D797" s="2" t="s">
        <v>150</v>
      </c>
      <c r="E797" t="s">
        <v>5052</v>
      </c>
      <c r="F797" s="2" t="s">
        <v>42</v>
      </c>
      <c r="G797" s="2" t="s">
        <v>5042</v>
      </c>
      <c r="H797" s="2">
        <v>3</v>
      </c>
      <c r="I797" s="19">
        <v>895.13</v>
      </c>
      <c r="J797" s="2" t="s">
        <v>5046</v>
      </c>
      <c r="K797" s="2" t="s">
        <v>16</v>
      </c>
      <c r="L797" s="2">
        <v>5</v>
      </c>
      <c r="M797" s="18">
        <f t="shared" si="242"/>
        <v>2685.39</v>
      </c>
      <c r="T797" t="str">
        <f t="shared" si="243"/>
        <v>Completed</v>
      </c>
      <c r="U797" t="str">
        <f t="shared" si="244"/>
        <v>Yes</v>
      </c>
      <c r="V797" t="str">
        <f t="shared" si="245"/>
        <v>No</v>
      </c>
      <c r="X797">
        <f t="shared" si="246"/>
        <v>573</v>
      </c>
      <c r="Y797">
        <f t="shared" si="247"/>
        <v>450</v>
      </c>
      <c r="Z797" s="18">
        <f t="shared" si="248"/>
        <v>1098537.4901531704</v>
      </c>
      <c r="AA797" s="18">
        <f t="shared" si="249"/>
        <v>96724.388030634553</v>
      </c>
      <c r="AB797" s="17">
        <f t="shared" si="250"/>
        <v>3.9001122334455669</v>
      </c>
      <c r="AC797" s="2" t="s">
        <v>5042</v>
      </c>
      <c r="AD797" s="2" t="s">
        <v>42</v>
      </c>
      <c r="AE797" t="str">
        <f t="shared" si="251"/>
        <v>Beauty</v>
      </c>
      <c r="AF797" t="str">
        <f t="shared" si="252"/>
        <v>Beauty</v>
      </c>
      <c r="AG797" t="str" cm="1">
        <f t="array" ref="AG797">INDEX(AD:AD,ROW())</f>
        <v>Beauty</v>
      </c>
      <c r="AH797">
        <f t="shared" si="260"/>
        <v>18</v>
      </c>
      <c r="AI797" t="str">
        <f t="shared" si="253"/>
        <v>Beauty</v>
      </c>
      <c r="AK797">
        <f t="shared" si="254"/>
        <v>2023</v>
      </c>
      <c r="AL797">
        <f t="shared" si="255"/>
        <v>1</v>
      </c>
      <c r="AM797">
        <f t="shared" si="256"/>
        <v>1</v>
      </c>
      <c r="AN797">
        <f t="shared" si="257"/>
        <v>1</v>
      </c>
      <c r="AO797" t="str">
        <f t="shared" si="258"/>
        <v>Weekend</v>
      </c>
      <c r="AR797" s="20">
        <f t="shared" si="259"/>
        <v>0</v>
      </c>
    </row>
    <row r="798" spans="1:44" x14ac:dyDescent="0.35">
      <c r="A798" t="str">
        <f t="shared" si="241"/>
        <v>CUST0797</v>
      </c>
      <c r="B798" s="2" t="s">
        <v>1103</v>
      </c>
      <c r="C798" s="4">
        <v>44971</v>
      </c>
      <c r="D798" s="2" t="s">
        <v>590</v>
      </c>
      <c r="E798" t="s">
        <v>5052</v>
      </c>
      <c r="F798" s="2" t="s">
        <v>19</v>
      </c>
      <c r="G798" s="2" t="s">
        <v>5040</v>
      </c>
      <c r="H798" s="2">
        <v>1</v>
      </c>
      <c r="I798" s="19">
        <v>2829.65</v>
      </c>
      <c r="J798" s="2" t="s">
        <v>5046</v>
      </c>
      <c r="K798" s="2" t="s">
        <v>31</v>
      </c>
      <c r="L798" s="2">
        <v>3</v>
      </c>
      <c r="M798" s="18">
        <f t="shared" si="242"/>
        <v>2829.65</v>
      </c>
      <c r="T798" t="str">
        <f t="shared" si="243"/>
        <v>Pending</v>
      </c>
      <c r="U798" t="str">
        <f t="shared" si="244"/>
        <v>No</v>
      </c>
      <c r="V798" t="str">
        <f t="shared" si="245"/>
        <v>Yes</v>
      </c>
      <c r="X798">
        <f t="shared" si="246"/>
        <v>573</v>
      </c>
      <c r="Y798">
        <f t="shared" si="247"/>
        <v>450</v>
      </c>
      <c r="Z798" s="18">
        <f t="shared" si="248"/>
        <v>2759712.3299794244</v>
      </c>
      <c r="AA798" s="18">
        <f t="shared" si="249"/>
        <v>330643.50635802455</v>
      </c>
      <c r="AB798" s="17">
        <f t="shared" si="250"/>
        <v>3.8641711229946525</v>
      </c>
      <c r="AC798" s="2" t="s">
        <v>5040</v>
      </c>
      <c r="AD798" s="2" t="s">
        <v>19</v>
      </c>
      <c r="AE798" t="str">
        <f t="shared" si="251"/>
        <v>Electronics</v>
      </c>
      <c r="AF798" t="str">
        <f t="shared" si="252"/>
        <v>Electronics</v>
      </c>
      <c r="AG798" t="str" cm="1">
        <f t="array" ref="AG798">INDEX(AD:AD,ROW())</f>
        <v>Electronics</v>
      </c>
      <c r="AH798">
        <f t="shared" si="260"/>
        <v>13</v>
      </c>
      <c r="AI798" t="str">
        <f t="shared" si="253"/>
        <v>Electronics</v>
      </c>
      <c r="AK798">
        <f t="shared" si="254"/>
        <v>2023</v>
      </c>
      <c r="AL798">
        <f t="shared" si="255"/>
        <v>2</v>
      </c>
      <c r="AM798">
        <f t="shared" si="256"/>
        <v>14</v>
      </c>
      <c r="AN798">
        <f t="shared" si="257"/>
        <v>3</v>
      </c>
      <c r="AO798" t="str">
        <f t="shared" si="258"/>
        <v>Weekday</v>
      </c>
      <c r="AR798" s="20">
        <f t="shared" si="259"/>
        <v>0</v>
      </c>
    </row>
    <row r="799" spans="1:44" x14ac:dyDescent="0.35">
      <c r="A799" t="str">
        <f t="shared" si="241"/>
        <v>CUST0798</v>
      </c>
      <c r="B799" s="2" t="s">
        <v>1104</v>
      </c>
      <c r="C799" s="4">
        <v>45729</v>
      </c>
      <c r="D799" s="2" t="s">
        <v>105</v>
      </c>
      <c r="E799" t="s">
        <v>5052</v>
      </c>
      <c r="F799" s="2" t="s">
        <v>19</v>
      </c>
      <c r="G799" s="2" t="s">
        <v>49</v>
      </c>
      <c r="H799" s="2">
        <v>1</v>
      </c>
      <c r="I799" s="19">
        <v>2325.52</v>
      </c>
      <c r="J799" s="2" t="s">
        <v>5046</v>
      </c>
      <c r="K799" s="2" t="s">
        <v>31</v>
      </c>
      <c r="L799" s="2">
        <v>4</v>
      </c>
      <c r="M799" s="18">
        <f t="shared" si="242"/>
        <v>2325.52</v>
      </c>
      <c r="T799" t="str">
        <f t="shared" si="243"/>
        <v>Pending</v>
      </c>
      <c r="U799" t="str">
        <f t="shared" si="244"/>
        <v>No</v>
      </c>
      <c r="V799" t="str">
        <f t="shared" si="245"/>
        <v>Yes</v>
      </c>
      <c r="X799">
        <f t="shared" si="246"/>
        <v>573</v>
      </c>
      <c r="Y799">
        <f t="shared" si="247"/>
        <v>450</v>
      </c>
      <c r="Z799" s="18">
        <f t="shared" si="248"/>
        <v>2759712.3299794244</v>
      </c>
      <c r="AA799" s="18">
        <f t="shared" si="249"/>
        <v>330643.50635802455</v>
      </c>
      <c r="AB799" s="17">
        <f t="shared" si="250"/>
        <v>3.8641711229946525</v>
      </c>
      <c r="AC799" s="2" t="s">
        <v>49</v>
      </c>
      <c r="AD799" s="2" t="s">
        <v>19</v>
      </c>
      <c r="AE799" t="str">
        <f t="shared" si="251"/>
        <v>Electronics</v>
      </c>
      <c r="AF799" t="str">
        <f t="shared" si="252"/>
        <v>Electronics</v>
      </c>
      <c r="AG799" t="str" cm="1">
        <f t="array" ref="AG799">INDEX(AD:AD,ROW())</f>
        <v>Electronics</v>
      </c>
      <c r="AH799">
        <f t="shared" si="260"/>
        <v>12</v>
      </c>
      <c r="AI799" t="str">
        <f t="shared" si="253"/>
        <v>Electronics</v>
      </c>
      <c r="AK799">
        <f t="shared" si="254"/>
        <v>2025</v>
      </c>
      <c r="AL799">
        <f t="shared" si="255"/>
        <v>3</v>
      </c>
      <c r="AM799">
        <f t="shared" si="256"/>
        <v>13</v>
      </c>
      <c r="AN799">
        <f t="shared" si="257"/>
        <v>5</v>
      </c>
      <c r="AO799" t="str">
        <f t="shared" si="258"/>
        <v>Weekday</v>
      </c>
      <c r="AR799" s="20">
        <f t="shared" si="259"/>
        <v>0</v>
      </c>
    </row>
    <row r="800" spans="1:44" x14ac:dyDescent="0.35">
      <c r="A800" t="str">
        <f t="shared" si="241"/>
        <v>CUST0799</v>
      </c>
      <c r="B800" s="2" t="s">
        <v>1105</v>
      </c>
      <c r="C800" s="4">
        <v>45090</v>
      </c>
      <c r="D800" s="2" t="s">
        <v>1106</v>
      </c>
      <c r="E800" t="s">
        <v>5054</v>
      </c>
      <c r="F800" s="2" t="s">
        <v>29</v>
      </c>
      <c r="G800" s="2" t="s">
        <v>5043</v>
      </c>
      <c r="H800" s="2">
        <v>3</v>
      </c>
      <c r="I800" s="19">
        <v>513.16999999999996</v>
      </c>
      <c r="J800" s="2" t="s">
        <v>50</v>
      </c>
      <c r="K800" s="2" t="s">
        <v>16</v>
      </c>
      <c r="L800" s="2">
        <v>3</v>
      </c>
      <c r="M800" s="18">
        <f t="shared" si="242"/>
        <v>1539.5099999999998</v>
      </c>
      <c r="T800" t="str">
        <f t="shared" si="243"/>
        <v>Completed</v>
      </c>
      <c r="U800" t="str">
        <f t="shared" si="244"/>
        <v>Yes</v>
      </c>
      <c r="V800" t="str">
        <f t="shared" si="245"/>
        <v>No</v>
      </c>
      <c r="X800">
        <f t="shared" si="246"/>
        <v>558</v>
      </c>
      <c r="Y800">
        <f t="shared" si="247"/>
        <v>430</v>
      </c>
      <c r="Z800" s="18">
        <f t="shared" si="248"/>
        <v>1892867.2841657216</v>
      </c>
      <c r="AA800" s="18">
        <f t="shared" si="249"/>
        <v>199432.98236095349</v>
      </c>
      <c r="AB800" s="17">
        <f t="shared" si="250"/>
        <v>3.8949824970828471</v>
      </c>
      <c r="AC800" s="2" t="s">
        <v>5043</v>
      </c>
      <c r="AD800" s="2" t="s">
        <v>29</v>
      </c>
      <c r="AE800" t="str">
        <f t="shared" si="251"/>
        <v>Fashion</v>
      </c>
      <c r="AF800" t="str">
        <f t="shared" si="252"/>
        <v>Fashion</v>
      </c>
      <c r="AG800" t="str" cm="1">
        <f t="array" ref="AG800">INDEX(AD:AD,ROW())</f>
        <v>Fashion</v>
      </c>
      <c r="AH800">
        <f t="shared" si="260"/>
        <v>55</v>
      </c>
      <c r="AI800" t="str">
        <f t="shared" si="253"/>
        <v>Fashion</v>
      </c>
      <c r="AK800">
        <f t="shared" si="254"/>
        <v>2023</v>
      </c>
      <c r="AL800">
        <f t="shared" si="255"/>
        <v>6</v>
      </c>
      <c r="AM800">
        <f t="shared" si="256"/>
        <v>13</v>
      </c>
      <c r="AN800">
        <f t="shared" si="257"/>
        <v>3</v>
      </c>
      <c r="AO800" t="str">
        <f t="shared" si="258"/>
        <v>Weekday</v>
      </c>
      <c r="AR800" s="20">
        <f t="shared" si="259"/>
        <v>0</v>
      </c>
    </row>
    <row r="801" spans="1:44" x14ac:dyDescent="0.35">
      <c r="A801" t="str">
        <f t="shared" si="241"/>
        <v>CUST0800</v>
      </c>
      <c r="B801" s="2" t="s">
        <v>1107</v>
      </c>
      <c r="C801" s="4">
        <v>45452</v>
      </c>
      <c r="D801" s="2" t="s">
        <v>90</v>
      </c>
      <c r="E801" t="s">
        <v>5053</v>
      </c>
      <c r="F801" s="2" t="s">
        <v>23</v>
      </c>
      <c r="G801" s="2" t="s">
        <v>24</v>
      </c>
      <c r="H801" s="2">
        <v>1</v>
      </c>
      <c r="I801" s="19">
        <v>742.73</v>
      </c>
      <c r="J801" s="2" t="s">
        <v>5046</v>
      </c>
      <c r="K801" s="2" t="s">
        <v>31</v>
      </c>
      <c r="L801" s="2">
        <v>4</v>
      </c>
      <c r="M801" s="18">
        <f t="shared" si="242"/>
        <v>742.73</v>
      </c>
      <c r="T801" t="str">
        <f t="shared" si="243"/>
        <v>Pending</v>
      </c>
      <c r="U801" t="str">
        <f t="shared" si="244"/>
        <v>No</v>
      </c>
      <c r="V801" t="str">
        <f t="shared" si="245"/>
        <v>Yes</v>
      </c>
      <c r="X801">
        <f t="shared" si="246"/>
        <v>559</v>
      </c>
      <c r="Y801">
        <f t="shared" si="247"/>
        <v>408</v>
      </c>
      <c r="Z801" s="18">
        <f t="shared" si="248"/>
        <v>594714.6477588166</v>
      </c>
      <c r="AA801" s="18">
        <f t="shared" si="249"/>
        <v>60882.938065984097</v>
      </c>
      <c r="AB801" s="17">
        <f t="shared" si="250"/>
        <v>3.804733727810651</v>
      </c>
      <c r="AC801" s="2" t="s">
        <v>24</v>
      </c>
      <c r="AD801" s="2" t="s">
        <v>23</v>
      </c>
      <c r="AE801" t="str">
        <f t="shared" si="251"/>
        <v>Books</v>
      </c>
      <c r="AF801" t="str">
        <f t="shared" si="252"/>
        <v>Books</v>
      </c>
      <c r="AG801" t="str" cm="1">
        <f t="array" ref="AG801">INDEX(AD:AD,ROW())</f>
        <v>Books</v>
      </c>
      <c r="AH801">
        <f t="shared" si="260"/>
        <v>4</v>
      </c>
      <c r="AI801" t="str">
        <f t="shared" si="253"/>
        <v>Books</v>
      </c>
      <c r="AK801">
        <f t="shared" si="254"/>
        <v>2024</v>
      </c>
      <c r="AL801">
        <f t="shared" si="255"/>
        <v>6</v>
      </c>
      <c r="AM801">
        <f t="shared" si="256"/>
        <v>9</v>
      </c>
      <c r="AN801">
        <f t="shared" si="257"/>
        <v>1</v>
      </c>
      <c r="AO801" t="str">
        <f t="shared" si="258"/>
        <v>Weekend</v>
      </c>
      <c r="AR801" s="20">
        <f t="shared" si="259"/>
        <v>0</v>
      </c>
    </row>
    <row r="802" spans="1:44" x14ac:dyDescent="0.35">
      <c r="A802" t="str">
        <f t="shared" si="241"/>
        <v>CUST0801</v>
      </c>
      <c r="B802" s="2" t="s">
        <v>1108</v>
      </c>
      <c r="C802" s="4">
        <v>45432</v>
      </c>
      <c r="D802" s="2" t="s">
        <v>1109</v>
      </c>
      <c r="E802" t="s">
        <v>5053</v>
      </c>
      <c r="F802" s="2" t="s">
        <v>19</v>
      </c>
      <c r="G802" s="2" t="s">
        <v>5040</v>
      </c>
      <c r="H802" s="2">
        <v>1</v>
      </c>
      <c r="I802" s="19">
        <v>1198.05</v>
      </c>
      <c r="J802" s="2" t="s">
        <v>5046</v>
      </c>
      <c r="K802" s="2" t="s">
        <v>31</v>
      </c>
      <c r="L802" s="2">
        <v>5</v>
      </c>
      <c r="M802" s="18">
        <f t="shared" si="242"/>
        <v>1198.05</v>
      </c>
      <c r="T802" t="str">
        <f t="shared" si="243"/>
        <v>Pending</v>
      </c>
      <c r="U802" t="str">
        <f t="shared" si="244"/>
        <v>No</v>
      </c>
      <c r="V802" t="str">
        <f t="shared" si="245"/>
        <v>Yes</v>
      </c>
      <c r="X802">
        <f t="shared" si="246"/>
        <v>559</v>
      </c>
      <c r="Y802">
        <f t="shared" si="247"/>
        <v>408</v>
      </c>
      <c r="Z802" s="18">
        <f t="shared" si="248"/>
        <v>2759712.3299794244</v>
      </c>
      <c r="AA802" s="18">
        <f t="shared" si="249"/>
        <v>330643.50635802455</v>
      </c>
      <c r="AB802" s="17">
        <f t="shared" si="250"/>
        <v>3.8641711229946525</v>
      </c>
      <c r="AC802" s="2" t="s">
        <v>5040</v>
      </c>
      <c r="AD802" s="2" t="s">
        <v>19</v>
      </c>
      <c r="AE802" t="str">
        <f t="shared" si="251"/>
        <v>Electronics</v>
      </c>
      <c r="AF802" t="str">
        <f t="shared" si="252"/>
        <v>Electronics</v>
      </c>
      <c r="AG802" t="str" cm="1">
        <f t="array" ref="AG802">INDEX(AD:AD,ROW())</f>
        <v>Electronics</v>
      </c>
      <c r="AH802">
        <f t="shared" si="260"/>
        <v>13</v>
      </c>
      <c r="AI802" t="str">
        <f t="shared" si="253"/>
        <v>Electronics</v>
      </c>
      <c r="AK802">
        <f t="shared" si="254"/>
        <v>2024</v>
      </c>
      <c r="AL802">
        <f t="shared" si="255"/>
        <v>5</v>
      </c>
      <c r="AM802">
        <f t="shared" si="256"/>
        <v>20</v>
      </c>
      <c r="AN802">
        <f t="shared" si="257"/>
        <v>2</v>
      </c>
      <c r="AO802" t="str">
        <f t="shared" si="258"/>
        <v>Weekday</v>
      </c>
      <c r="AR802" s="20">
        <f t="shared" si="259"/>
        <v>0</v>
      </c>
    </row>
    <row r="803" spans="1:44" x14ac:dyDescent="0.35">
      <c r="A803" t="str">
        <f t="shared" si="241"/>
        <v>CUST0802</v>
      </c>
      <c r="B803" s="2" t="s">
        <v>1110</v>
      </c>
      <c r="C803" s="4">
        <v>45269</v>
      </c>
      <c r="D803" s="2" t="s">
        <v>385</v>
      </c>
      <c r="E803" t="s">
        <v>5053</v>
      </c>
      <c r="F803" s="2" t="s">
        <v>23</v>
      </c>
      <c r="G803" s="2" t="s">
        <v>75</v>
      </c>
      <c r="H803" s="2">
        <v>2</v>
      </c>
      <c r="I803" s="19">
        <v>121.84</v>
      </c>
      <c r="J803" s="2" t="s">
        <v>5046</v>
      </c>
      <c r="K803" s="2" t="s">
        <v>16</v>
      </c>
      <c r="L803" s="2">
        <v>4</v>
      </c>
      <c r="M803" s="18">
        <f t="shared" si="242"/>
        <v>243.68</v>
      </c>
      <c r="T803" t="str">
        <f t="shared" si="243"/>
        <v>Completed</v>
      </c>
      <c r="U803" t="str">
        <f t="shared" si="244"/>
        <v>No</v>
      </c>
      <c r="V803" t="str">
        <f t="shared" si="245"/>
        <v>No</v>
      </c>
      <c r="X803">
        <f t="shared" si="246"/>
        <v>559</v>
      </c>
      <c r="Y803">
        <f t="shared" si="247"/>
        <v>408</v>
      </c>
      <c r="Z803" s="18">
        <f t="shared" si="248"/>
        <v>594714.6477588166</v>
      </c>
      <c r="AA803" s="18">
        <f t="shared" si="249"/>
        <v>60882.938065984097</v>
      </c>
      <c r="AB803" s="17">
        <f t="shared" si="250"/>
        <v>3.804733727810651</v>
      </c>
      <c r="AC803" s="2" t="s">
        <v>75</v>
      </c>
      <c r="AD803" s="2" t="s">
        <v>23</v>
      </c>
      <c r="AE803" t="str">
        <f t="shared" si="251"/>
        <v>Books</v>
      </c>
      <c r="AF803" t="str">
        <f t="shared" si="252"/>
        <v>Books</v>
      </c>
      <c r="AG803" t="str" cm="1">
        <f t="array" ref="AG803">INDEX(AD:AD,ROW())</f>
        <v>Books</v>
      </c>
      <c r="AH803">
        <f t="shared" si="260"/>
        <v>23</v>
      </c>
      <c r="AI803" t="str">
        <f t="shared" si="253"/>
        <v>Books</v>
      </c>
      <c r="AK803">
        <f t="shared" si="254"/>
        <v>2023</v>
      </c>
      <c r="AL803">
        <f t="shared" si="255"/>
        <v>12</v>
      </c>
      <c r="AM803">
        <f t="shared" si="256"/>
        <v>9</v>
      </c>
      <c r="AN803">
        <f t="shared" si="257"/>
        <v>7</v>
      </c>
      <c r="AO803" t="str">
        <f t="shared" si="258"/>
        <v>Weekend</v>
      </c>
      <c r="AR803" s="20">
        <f t="shared" si="259"/>
        <v>0</v>
      </c>
    </row>
    <row r="804" spans="1:44" x14ac:dyDescent="0.35">
      <c r="A804" t="str">
        <f t="shared" si="241"/>
        <v>CUST0803</v>
      </c>
      <c r="B804" s="2" t="s">
        <v>1111</v>
      </c>
      <c r="C804" s="4">
        <v>45592</v>
      </c>
      <c r="D804" s="2" t="s">
        <v>22</v>
      </c>
      <c r="E804" t="s">
        <v>5054</v>
      </c>
      <c r="F804" s="2" t="s">
        <v>13</v>
      </c>
      <c r="G804" s="2" t="s">
        <v>34</v>
      </c>
      <c r="H804" s="2">
        <v>1</v>
      </c>
      <c r="I804" s="19">
        <v>1971.7</v>
      </c>
      <c r="J804" s="2" t="s">
        <v>50</v>
      </c>
      <c r="K804" s="2" t="s">
        <v>31</v>
      </c>
      <c r="L804" s="2">
        <v>3</v>
      </c>
      <c r="M804" s="18">
        <f t="shared" si="242"/>
        <v>1971.7</v>
      </c>
      <c r="T804" t="str">
        <f t="shared" si="243"/>
        <v>Pending</v>
      </c>
      <c r="U804" t="str">
        <f t="shared" si="244"/>
        <v>No</v>
      </c>
      <c r="V804" t="str">
        <f t="shared" si="245"/>
        <v>Yes</v>
      </c>
      <c r="X804">
        <f t="shared" si="246"/>
        <v>558</v>
      </c>
      <c r="Y804">
        <f t="shared" si="247"/>
        <v>430</v>
      </c>
      <c r="Z804" s="18">
        <f t="shared" si="248"/>
        <v>1463424.4009529033</v>
      </c>
      <c r="AA804" s="18">
        <f t="shared" si="249"/>
        <v>118285.78776560788</v>
      </c>
      <c r="AB804" s="17">
        <f t="shared" si="250"/>
        <v>3.8140589569160999</v>
      </c>
      <c r="AC804" s="2" t="s">
        <v>34</v>
      </c>
      <c r="AD804" s="2" t="s">
        <v>13</v>
      </c>
      <c r="AE804" t="str">
        <f t="shared" si="251"/>
        <v>Home &amp; Kitchen</v>
      </c>
      <c r="AF804" t="str">
        <f t="shared" si="252"/>
        <v>Home &amp; Kitchen</v>
      </c>
      <c r="AG804" t="str" cm="1">
        <f t="array" ref="AG804">INDEX(AD:AD,ROW())</f>
        <v>Home &amp; Kitchen</v>
      </c>
      <c r="AH804">
        <f t="shared" si="260"/>
        <v>7</v>
      </c>
      <c r="AI804" t="str">
        <f t="shared" si="253"/>
        <v>Home &amp; Kitchen</v>
      </c>
      <c r="AK804">
        <f t="shared" si="254"/>
        <v>2024</v>
      </c>
      <c r="AL804">
        <f t="shared" si="255"/>
        <v>10</v>
      </c>
      <c r="AM804">
        <f t="shared" si="256"/>
        <v>27</v>
      </c>
      <c r="AN804">
        <f t="shared" si="257"/>
        <v>1</v>
      </c>
      <c r="AO804" t="str">
        <f t="shared" si="258"/>
        <v>Weekend</v>
      </c>
      <c r="AR804" s="20">
        <f t="shared" si="259"/>
        <v>0</v>
      </c>
    </row>
    <row r="805" spans="1:44" x14ac:dyDescent="0.35">
      <c r="A805" t="str">
        <f t="shared" si="241"/>
        <v>CUST0804</v>
      </c>
      <c r="B805" s="2" t="s">
        <v>1112</v>
      </c>
      <c r="C805" s="4">
        <v>45394</v>
      </c>
      <c r="D805" s="2" t="s">
        <v>172</v>
      </c>
      <c r="E805" t="s">
        <v>5048</v>
      </c>
      <c r="F805" s="2" t="s">
        <v>42</v>
      </c>
      <c r="G805" s="2" t="s">
        <v>5042</v>
      </c>
      <c r="H805" s="2">
        <v>1</v>
      </c>
      <c r="I805" s="19">
        <v>1255.26</v>
      </c>
      <c r="J805" s="2" t="s">
        <v>20</v>
      </c>
      <c r="K805" s="2" t="s">
        <v>103</v>
      </c>
      <c r="L805" s="2">
        <v>4</v>
      </c>
      <c r="M805" s="18">
        <f t="shared" si="242"/>
        <v>1255.26</v>
      </c>
      <c r="T805" t="str">
        <f t="shared" si="243"/>
        <v>Lost Sale</v>
      </c>
      <c r="U805" t="str">
        <f t="shared" si="244"/>
        <v>No</v>
      </c>
      <c r="V805" t="str">
        <f t="shared" si="245"/>
        <v>Yes</v>
      </c>
      <c r="X805">
        <f t="shared" si="246"/>
        <v>590</v>
      </c>
      <c r="Y805">
        <f t="shared" si="247"/>
        <v>451</v>
      </c>
      <c r="Z805" s="18">
        <f t="shared" si="248"/>
        <v>1098537.4901531704</v>
      </c>
      <c r="AA805" s="18">
        <f t="shared" si="249"/>
        <v>96724.388030634553</v>
      </c>
      <c r="AB805" s="17">
        <f t="shared" si="250"/>
        <v>3.9001122334455669</v>
      </c>
      <c r="AC805" s="2" t="s">
        <v>5042</v>
      </c>
      <c r="AD805" s="2" t="s">
        <v>42</v>
      </c>
      <c r="AE805" t="str">
        <f t="shared" si="251"/>
        <v>Beauty</v>
      </c>
      <c r="AF805" t="str">
        <f t="shared" si="252"/>
        <v>Beauty</v>
      </c>
      <c r="AG805" t="str" cm="1">
        <f t="array" ref="AG805">INDEX(AD:AD,ROW())</f>
        <v>Beauty</v>
      </c>
      <c r="AH805">
        <f t="shared" si="260"/>
        <v>18</v>
      </c>
      <c r="AI805" t="str">
        <f t="shared" si="253"/>
        <v>Beauty</v>
      </c>
      <c r="AK805">
        <f t="shared" si="254"/>
        <v>2024</v>
      </c>
      <c r="AL805">
        <f t="shared" si="255"/>
        <v>4</v>
      </c>
      <c r="AM805">
        <f t="shared" si="256"/>
        <v>12</v>
      </c>
      <c r="AN805">
        <f t="shared" si="257"/>
        <v>6</v>
      </c>
      <c r="AO805" t="str">
        <f t="shared" si="258"/>
        <v>Weekday</v>
      </c>
      <c r="AR805" s="20">
        <f t="shared" si="259"/>
        <v>1</v>
      </c>
    </row>
    <row r="806" spans="1:44" x14ac:dyDescent="0.35">
      <c r="A806" t="str">
        <f t="shared" si="241"/>
        <v>CUST0805</v>
      </c>
      <c r="B806" s="2" t="s">
        <v>1113</v>
      </c>
      <c r="C806" s="4">
        <v>45806</v>
      </c>
      <c r="D806" s="2" t="s">
        <v>747</v>
      </c>
      <c r="E806" t="s">
        <v>5053</v>
      </c>
      <c r="F806" s="2" t="s">
        <v>19</v>
      </c>
      <c r="G806" s="2" t="s">
        <v>5040</v>
      </c>
      <c r="H806" s="2">
        <v>1</v>
      </c>
      <c r="I806" s="19">
        <v>3101.15</v>
      </c>
      <c r="J806" s="2" t="s">
        <v>50</v>
      </c>
      <c r="K806" s="2" t="s">
        <v>31</v>
      </c>
      <c r="L806" s="2">
        <v>4</v>
      </c>
      <c r="M806" s="18">
        <f t="shared" si="242"/>
        <v>3101.15</v>
      </c>
      <c r="T806" t="str">
        <f t="shared" si="243"/>
        <v>Pending</v>
      </c>
      <c r="U806" t="str">
        <f t="shared" si="244"/>
        <v>No</v>
      </c>
      <c r="V806" t="str">
        <f t="shared" si="245"/>
        <v>Yes</v>
      </c>
      <c r="X806">
        <f t="shared" si="246"/>
        <v>559</v>
      </c>
      <c r="Y806">
        <f t="shared" si="247"/>
        <v>408</v>
      </c>
      <c r="Z806" s="18">
        <f t="shared" si="248"/>
        <v>2759712.3299794244</v>
      </c>
      <c r="AA806" s="18">
        <f t="shared" si="249"/>
        <v>330643.50635802455</v>
      </c>
      <c r="AB806" s="17">
        <f t="shared" si="250"/>
        <v>3.8641711229946525</v>
      </c>
      <c r="AC806" s="2" t="s">
        <v>5040</v>
      </c>
      <c r="AD806" s="2" t="s">
        <v>19</v>
      </c>
      <c r="AE806" t="str">
        <f t="shared" si="251"/>
        <v>Electronics</v>
      </c>
      <c r="AF806" t="str">
        <f t="shared" si="252"/>
        <v>Electronics</v>
      </c>
      <c r="AG806" t="str" cm="1">
        <f t="array" ref="AG806">INDEX(AD:AD,ROW())</f>
        <v>Electronics</v>
      </c>
      <c r="AH806">
        <f t="shared" si="260"/>
        <v>13</v>
      </c>
      <c r="AI806" t="str">
        <f t="shared" si="253"/>
        <v>Electronics</v>
      </c>
      <c r="AK806">
        <f t="shared" si="254"/>
        <v>2025</v>
      </c>
      <c r="AL806">
        <f t="shared" si="255"/>
        <v>5</v>
      </c>
      <c r="AM806">
        <f t="shared" si="256"/>
        <v>29</v>
      </c>
      <c r="AN806">
        <f t="shared" si="257"/>
        <v>5</v>
      </c>
      <c r="AO806" t="str">
        <f t="shared" si="258"/>
        <v>Weekday</v>
      </c>
      <c r="AR806" s="20">
        <f t="shared" si="259"/>
        <v>0</v>
      </c>
    </row>
    <row r="807" spans="1:44" x14ac:dyDescent="0.35">
      <c r="A807" t="str">
        <f t="shared" si="241"/>
        <v>CUST0806</v>
      </c>
      <c r="B807" s="2" t="s">
        <v>1114</v>
      </c>
      <c r="C807" s="4">
        <v>45103</v>
      </c>
      <c r="D807" s="2" t="s">
        <v>363</v>
      </c>
      <c r="E807" t="s">
        <v>5054</v>
      </c>
      <c r="F807" s="2" t="s">
        <v>13</v>
      </c>
      <c r="G807" s="2" t="s">
        <v>5045</v>
      </c>
      <c r="H807" s="2">
        <v>1</v>
      </c>
      <c r="I807" s="19">
        <v>1851.96</v>
      </c>
      <c r="J807" s="2" t="s">
        <v>50</v>
      </c>
      <c r="K807" s="2" t="s">
        <v>16</v>
      </c>
      <c r="L807" s="2">
        <v>3</v>
      </c>
      <c r="M807" s="18">
        <f t="shared" si="242"/>
        <v>1851.96</v>
      </c>
      <c r="T807" t="str">
        <f t="shared" si="243"/>
        <v>Completed</v>
      </c>
      <c r="U807" t="str">
        <f t="shared" si="244"/>
        <v>Yes</v>
      </c>
      <c r="V807" t="str">
        <f t="shared" si="245"/>
        <v>No</v>
      </c>
      <c r="X807">
        <f t="shared" si="246"/>
        <v>558</v>
      </c>
      <c r="Y807">
        <f t="shared" si="247"/>
        <v>430</v>
      </c>
      <c r="Z807" s="18">
        <f t="shared" si="248"/>
        <v>1463424.4009529033</v>
      </c>
      <c r="AA807" s="18">
        <f t="shared" si="249"/>
        <v>118285.78776560788</v>
      </c>
      <c r="AB807" s="17">
        <f t="shared" si="250"/>
        <v>3.8140589569160999</v>
      </c>
      <c r="AC807" s="2" t="s">
        <v>5045</v>
      </c>
      <c r="AD807" s="2" t="s">
        <v>13</v>
      </c>
      <c r="AE807" t="str">
        <f t="shared" si="251"/>
        <v>Home &amp; Kitchen</v>
      </c>
      <c r="AF807" t="str">
        <f t="shared" si="252"/>
        <v>Home &amp; Kitchen</v>
      </c>
      <c r="AG807" t="str" cm="1">
        <f t="array" ref="AG807">INDEX(AD:AD,ROW())</f>
        <v>Home &amp; Kitchen</v>
      </c>
      <c r="AH807">
        <f t="shared" si="260"/>
        <v>76</v>
      </c>
      <c r="AI807" t="str">
        <f t="shared" si="253"/>
        <v>Home &amp; Kitchen</v>
      </c>
      <c r="AK807">
        <f t="shared" si="254"/>
        <v>2023</v>
      </c>
      <c r="AL807">
        <f t="shared" si="255"/>
        <v>6</v>
      </c>
      <c r="AM807">
        <f t="shared" si="256"/>
        <v>26</v>
      </c>
      <c r="AN807">
        <f t="shared" si="257"/>
        <v>2</v>
      </c>
      <c r="AO807" t="str">
        <f t="shared" si="258"/>
        <v>Weekday</v>
      </c>
      <c r="AR807" s="20">
        <f t="shared" si="259"/>
        <v>0</v>
      </c>
    </row>
    <row r="808" spans="1:44" x14ac:dyDescent="0.35">
      <c r="A808" t="str">
        <f t="shared" si="241"/>
        <v>CUST0807</v>
      </c>
      <c r="B808" s="2" t="s">
        <v>1115</v>
      </c>
      <c r="C808" s="4">
        <v>45826</v>
      </c>
      <c r="D808" s="2" t="s">
        <v>547</v>
      </c>
      <c r="E808" t="s">
        <v>5049</v>
      </c>
      <c r="F808" s="2" t="s">
        <v>13</v>
      </c>
      <c r="G808" s="2" t="s">
        <v>37</v>
      </c>
      <c r="H808" s="2">
        <v>3</v>
      </c>
      <c r="I808" s="19">
        <v>940.99</v>
      </c>
      <c r="J808" s="2" t="s">
        <v>5047</v>
      </c>
      <c r="K808" s="2" t="s">
        <v>103</v>
      </c>
      <c r="L808" s="2">
        <v>3</v>
      </c>
      <c r="M808" s="18">
        <f t="shared" si="242"/>
        <v>2822.9700000000003</v>
      </c>
      <c r="T808" t="str">
        <f t="shared" si="243"/>
        <v>Lost Sale</v>
      </c>
      <c r="U808" t="str">
        <f t="shared" si="244"/>
        <v>No</v>
      </c>
      <c r="V808" t="str">
        <f t="shared" si="245"/>
        <v>Yes</v>
      </c>
      <c r="X808">
        <f t="shared" si="246"/>
        <v>595</v>
      </c>
      <c r="Y808">
        <f t="shared" si="247"/>
        <v>444</v>
      </c>
      <c r="Z808" s="18">
        <f t="shared" si="248"/>
        <v>1463424.4009529033</v>
      </c>
      <c r="AA808" s="18">
        <f t="shared" si="249"/>
        <v>118285.78776560788</v>
      </c>
      <c r="AB808" s="17">
        <f t="shared" si="250"/>
        <v>3.8140589569160999</v>
      </c>
      <c r="AC808" s="2" t="s">
        <v>37</v>
      </c>
      <c r="AD808" s="2" t="s">
        <v>13</v>
      </c>
      <c r="AE808" t="str">
        <f t="shared" si="251"/>
        <v>Home &amp; Kitchen</v>
      </c>
      <c r="AF808" t="str">
        <f t="shared" si="252"/>
        <v>Home &amp; Kitchen</v>
      </c>
      <c r="AG808" t="str" cm="1">
        <f t="array" ref="AG808">INDEX(AD:AD,ROW())</f>
        <v>Home &amp; Kitchen</v>
      </c>
      <c r="AH808">
        <f t="shared" si="260"/>
        <v>8</v>
      </c>
      <c r="AI808" t="str">
        <f t="shared" si="253"/>
        <v>Home &amp; Kitchen</v>
      </c>
      <c r="AK808">
        <f t="shared" si="254"/>
        <v>2025</v>
      </c>
      <c r="AL808">
        <f t="shared" si="255"/>
        <v>6</v>
      </c>
      <c r="AM808">
        <f t="shared" si="256"/>
        <v>18</v>
      </c>
      <c r="AN808">
        <f t="shared" si="257"/>
        <v>4</v>
      </c>
      <c r="AO808" t="str">
        <f t="shared" si="258"/>
        <v>Weekday</v>
      </c>
      <c r="AR808" s="20">
        <f t="shared" si="259"/>
        <v>1</v>
      </c>
    </row>
    <row r="809" spans="1:44" x14ac:dyDescent="0.35">
      <c r="A809" t="str">
        <f t="shared" si="241"/>
        <v>CUST0808</v>
      </c>
      <c r="B809" s="2" t="s">
        <v>1116</v>
      </c>
      <c r="C809" s="4">
        <v>45123</v>
      </c>
      <c r="D809" s="2" t="s">
        <v>425</v>
      </c>
      <c r="E809" t="s">
        <v>5053</v>
      </c>
      <c r="F809" s="2" t="s">
        <v>19</v>
      </c>
      <c r="G809" s="2" t="s">
        <v>49</v>
      </c>
      <c r="H809" s="2">
        <v>1</v>
      </c>
      <c r="I809" s="19">
        <v>320.19</v>
      </c>
      <c r="J809" s="2" t="s">
        <v>5047</v>
      </c>
      <c r="K809" s="2" t="s">
        <v>31</v>
      </c>
      <c r="L809" s="2">
        <v>5</v>
      </c>
      <c r="M809" s="18">
        <f t="shared" si="242"/>
        <v>320.19</v>
      </c>
      <c r="T809" t="str">
        <f t="shared" si="243"/>
        <v>Pending</v>
      </c>
      <c r="U809" t="str">
        <f t="shared" si="244"/>
        <v>No</v>
      </c>
      <c r="V809" t="str">
        <f t="shared" si="245"/>
        <v>Yes</v>
      </c>
      <c r="X809">
        <f t="shared" si="246"/>
        <v>559</v>
      </c>
      <c r="Y809">
        <f t="shared" si="247"/>
        <v>408</v>
      </c>
      <c r="Z809" s="18">
        <f t="shared" si="248"/>
        <v>2759712.3299794244</v>
      </c>
      <c r="AA809" s="18">
        <f t="shared" si="249"/>
        <v>330643.50635802455</v>
      </c>
      <c r="AB809" s="17">
        <f t="shared" si="250"/>
        <v>3.8641711229946525</v>
      </c>
      <c r="AC809" s="2" t="s">
        <v>49</v>
      </c>
      <c r="AD809" s="2" t="s">
        <v>19</v>
      </c>
      <c r="AE809" t="str">
        <f t="shared" si="251"/>
        <v>Electronics</v>
      </c>
      <c r="AF809" t="str">
        <f t="shared" si="252"/>
        <v>Electronics</v>
      </c>
      <c r="AG809" t="str" cm="1">
        <f t="array" ref="AG809">INDEX(AD:AD,ROW())</f>
        <v>Electronics</v>
      </c>
      <c r="AH809">
        <f t="shared" si="260"/>
        <v>12</v>
      </c>
      <c r="AI809" t="str">
        <f t="shared" si="253"/>
        <v>Electronics</v>
      </c>
      <c r="AK809">
        <f t="shared" si="254"/>
        <v>2023</v>
      </c>
      <c r="AL809">
        <f t="shared" si="255"/>
        <v>7</v>
      </c>
      <c r="AM809">
        <f t="shared" si="256"/>
        <v>16</v>
      </c>
      <c r="AN809">
        <f t="shared" si="257"/>
        <v>1</v>
      </c>
      <c r="AO809" t="str">
        <f t="shared" si="258"/>
        <v>Weekend</v>
      </c>
      <c r="AR809" s="20">
        <f t="shared" si="259"/>
        <v>0</v>
      </c>
    </row>
    <row r="810" spans="1:44" x14ac:dyDescent="0.35">
      <c r="A810" t="str">
        <f t="shared" si="241"/>
        <v>CUST0809</v>
      </c>
      <c r="B810" s="2" t="s">
        <v>1117</v>
      </c>
      <c r="C810" s="4">
        <v>45465</v>
      </c>
      <c r="D810" s="2" t="s">
        <v>611</v>
      </c>
      <c r="E810" t="s">
        <v>5053</v>
      </c>
      <c r="F810" s="2" t="s">
        <v>19</v>
      </c>
      <c r="G810" s="2" t="s">
        <v>5040</v>
      </c>
      <c r="H810" s="2">
        <v>1</v>
      </c>
      <c r="I810" s="19">
        <v>3147.16</v>
      </c>
      <c r="J810" s="2" t="s">
        <v>20</v>
      </c>
      <c r="K810" s="2" t="s">
        <v>16</v>
      </c>
      <c r="L810" s="2">
        <v>5</v>
      </c>
      <c r="M810" s="18">
        <f t="shared" si="242"/>
        <v>3147.16</v>
      </c>
      <c r="T810" t="str">
        <f t="shared" si="243"/>
        <v>Completed</v>
      </c>
      <c r="U810" t="str">
        <f t="shared" si="244"/>
        <v>Yes</v>
      </c>
      <c r="V810" t="str">
        <f t="shared" si="245"/>
        <v>No</v>
      </c>
      <c r="X810">
        <f t="shared" si="246"/>
        <v>559</v>
      </c>
      <c r="Y810">
        <f t="shared" si="247"/>
        <v>408</v>
      </c>
      <c r="Z810" s="18">
        <f t="shared" si="248"/>
        <v>2759712.3299794244</v>
      </c>
      <c r="AA810" s="18">
        <f t="shared" si="249"/>
        <v>330643.50635802455</v>
      </c>
      <c r="AB810" s="17">
        <f t="shared" si="250"/>
        <v>3.8641711229946525</v>
      </c>
      <c r="AC810" s="2" t="s">
        <v>5040</v>
      </c>
      <c r="AD810" s="2" t="s">
        <v>19</v>
      </c>
      <c r="AE810" t="str">
        <f t="shared" si="251"/>
        <v>Electronics</v>
      </c>
      <c r="AF810" t="str">
        <f t="shared" si="252"/>
        <v>Electronics</v>
      </c>
      <c r="AG810" t="str" cm="1">
        <f t="array" ref="AG810">INDEX(AD:AD,ROW())</f>
        <v>Electronics</v>
      </c>
      <c r="AH810">
        <f t="shared" si="260"/>
        <v>13</v>
      </c>
      <c r="AI810" t="str">
        <f t="shared" si="253"/>
        <v>Electronics</v>
      </c>
      <c r="AK810">
        <f t="shared" si="254"/>
        <v>2024</v>
      </c>
      <c r="AL810">
        <f t="shared" si="255"/>
        <v>6</v>
      </c>
      <c r="AM810">
        <f t="shared" si="256"/>
        <v>22</v>
      </c>
      <c r="AN810">
        <f t="shared" si="257"/>
        <v>7</v>
      </c>
      <c r="AO810" t="str">
        <f t="shared" si="258"/>
        <v>Weekend</v>
      </c>
      <c r="AR810" s="20">
        <f t="shared" si="259"/>
        <v>0</v>
      </c>
    </row>
    <row r="811" spans="1:44" x14ac:dyDescent="0.35">
      <c r="A811" t="str">
        <f t="shared" si="241"/>
        <v>CUST0810</v>
      </c>
      <c r="B811" s="2" t="s">
        <v>1118</v>
      </c>
      <c r="C811" s="4">
        <v>45427</v>
      </c>
      <c r="D811" s="2" t="s">
        <v>635</v>
      </c>
      <c r="E811" t="s">
        <v>5054</v>
      </c>
      <c r="F811" s="2" t="s">
        <v>29</v>
      </c>
      <c r="G811" s="2" t="s">
        <v>5041</v>
      </c>
      <c r="H811" s="2">
        <v>1</v>
      </c>
      <c r="I811" s="19">
        <v>1268.1300000000001</v>
      </c>
      <c r="J811" s="2" t="s">
        <v>50</v>
      </c>
      <c r="K811" s="2" t="s">
        <v>16</v>
      </c>
      <c r="L811" s="2">
        <v>4</v>
      </c>
      <c r="M811" s="18">
        <f t="shared" si="242"/>
        <v>1268.1300000000001</v>
      </c>
      <c r="T811" t="str">
        <f t="shared" si="243"/>
        <v>Completed</v>
      </c>
      <c r="U811" t="str">
        <f t="shared" si="244"/>
        <v>Yes</v>
      </c>
      <c r="V811" t="str">
        <f t="shared" si="245"/>
        <v>No</v>
      </c>
      <c r="X811">
        <f t="shared" si="246"/>
        <v>558</v>
      </c>
      <c r="Y811">
        <f t="shared" si="247"/>
        <v>430</v>
      </c>
      <c r="Z811" s="18">
        <f t="shared" si="248"/>
        <v>1892867.2841657216</v>
      </c>
      <c r="AA811" s="18">
        <f t="shared" si="249"/>
        <v>199432.98236095349</v>
      </c>
      <c r="AB811" s="17">
        <f t="shared" si="250"/>
        <v>3.8949824970828471</v>
      </c>
      <c r="AC811" s="2" t="s">
        <v>5041</v>
      </c>
      <c r="AD811" s="2" t="s">
        <v>29</v>
      </c>
      <c r="AE811" t="str">
        <f t="shared" si="251"/>
        <v>Fashion</v>
      </c>
      <c r="AF811" t="str">
        <f t="shared" si="252"/>
        <v>Fashion</v>
      </c>
      <c r="AG811" t="str" cm="1">
        <f t="array" ref="AG811">INDEX(AD:AD,ROW())</f>
        <v>Fashion</v>
      </c>
      <c r="AH811">
        <f t="shared" si="260"/>
        <v>15</v>
      </c>
      <c r="AI811" t="str">
        <f t="shared" si="253"/>
        <v>Fashion</v>
      </c>
      <c r="AK811">
        <f t="shared" si="254"/>
        <v>2024</v>
      </c>
      <c r="AL811">
        <f t="shared" si="255"/>
        <v>5</v>
      </c>
      <c r="AM811">
        <f t="shared" si="256"/>
        <v>15</v>
      </c>
      <c r="AN811">
        <f t="shared" si="257"/>
        <v>4</v>
      </c>
      <c r="AO811" t="str">
        <f t="shared" si="258"/>
        <v>Weekday</v>
      </c>
      <c r="AR811" s="20">
        <f t="shared" si="259"/>
        <v>0</v>
      </c>
    </row>
    <row r="812" spans="1:44" x14ac:dyDescent="0.35">
      <c r="A812" t="str">
        <f t="shared" si="241"/>
        <v>CUST0811</v>
      </c>
      <c r="B812" s="2" t="s">
        <v>1119</v>
      </c>
      <c r="C812" s="4">
        <v>45368</v>
      </c>
      <c r="D812" s="2" t="s">
        <v>437</v>
      </c>
      <c r="E812" t="s">
        <v>5049</v>
      </c>
      <c r="F812" s="2" t="s">
        <v>23</v>
      </c>
      <c r="G812" s="2" t="s">
        <v>75</v>
      </c>
      <c r="H812" s="2">
        <v>2</v>
      </c>
      <c r="I812" s="19">
        <v>110.16</v>
      </c>
      <c r="J812" s="2" t="s">
        <v>20</v>
      </c>
      <c r="K812" s="2" t="s">
        <v>16</v>
      </c>
      <c r="L812" s="2">
        <v>5</v>
      </c>
      <c r="M812" s="18">
        <f t="shared" si="242"/>
        <v>220.32</v>
      </c>
      <c r="T812" t="str">
        <f t="shared" si="243"/>
        <v>Completed</v>
      </c>
      <c r="U812" t="str">
        <f t="shared" si="244"/>
        <v>No</v>
      </c>
      <c r="V812" t="str">
        <f t="shared" si="245"/>
        <v>No</v>
      </c>
      <c r="X812">
        <f t="shared" si="246"/>
        <v>595</v>
      </c>
      <c r="Y812">
        <f t="shared" si="247"/>
        <v>444</v>
      </c>
      <c r="Z812" s="18">
        <f t="shared" si="248"/>
        <v>594714.6477588166</v>
      </c>
      <c r="AA812" s="18">
        <f t="shared" si="249"/>
        <v>60882.938065984097</v>
      </c>
      <c r="AB812" s="17">
        <f t="shared" si="250"/>
        <v>3.804733727810651</v>
      </c>
      <c r="AC812" s="2" t="s">
        <v>75</v>
      </c>
      <c r="AD812" s="2" t="s">
        <v>23</v>
      </c>
      <c r="AE812" t="str">
        <f t="shared" si="251"/>
        <v>Books</v>
      </c>
      <c r="AF812" t="str">
        <f t="shared" si="252"/>
        <v>Books</v>
      </c>
      <c r="AG812" t="str" cm="1">
        <f t="array" ref="AG812">INDEX(AD:AD,ROW())</f>
        <v>Books</v>
      </c>
      <c r="AH812">
        <f t="shared" si="260"/>
        <v>23</v>
      </c>
      <c r="AI812" t="str">
        <f t="shared" si="253"/>
        <v>Books</v>
      </c>
      <c r="AK812">
        <f t="shared" si="254"/>
        <v>2024</v>
      </c>
      <c r="AL812">
        <f t="shared" si="255"/>
        <v>3</v>
      </c>
      <c r="AM812">
        <f t="shared" si="256"/>
        <v>17</v>
      </c>
      <c r="AN812">
        <f t="shared" si="257"/>
        <v>1</v>
      </c>
      <c r="AO812" t="str">
        <f t="shared" si="258"/>
        <v>Weekend</v>
      </c>
      <c r="AR812" s="20">
        <f t="shared" si="259"/>
        <v>0</v>
      </c>
    </row>
    <row r="813" spans="1:44" x14ac:dyDescent="0.35">
      <c r="A813" t="str">
        <f t="shared" si="241"/>
        <v>CUST0812</v>
      </c>
      <c r="B813" s="2" t="s">
        <v>1120</v>
      </c>
      <c r="C813" s="4">
        <v>45469</v>
      </c>
      <c r="D813" s="2" t="s">
        <v>296</v>
      </c>
      <c r="E813" t="s">
        <v>5048</v>
      </c>
      <c r="F813" s="2" t="s">
        <v>19</v>
      </c>
      <c r="G813" s="2" t="s">
        <v>49</v>
      </c>
      <c r="H813" s="2">
        <v>1</v>
      </c>
      <c r="I813" s="19">
        <v>323.81</v>
      </c>
      <c r="J813" s="2" t="s">
        <v>5046</v>
      </c>
      <c r="K813" s="2" t="s">
        <v>16</v>
      </c>
      <c r="L813" s="2">
        <v>5</v>
      </c>
      <c r="M813" s="18">
        <f t="shared" si="242"/>
        <v>323.81</v>
      </c>
      <c r="T813" t="str">
        <f t="shared" si="243"/>
        <v>Completed</v>
      </c>
      <c r="U813" t="str">
        <f t="shared" si="244"/>
        <v>No</v>
      </c>
      <c r="V813" t="str">
        <f t="shared" si="245"/>
        <v>No</v>
      </c>
      <c r="X813">
        <f t="shared" si="246"/>
        <v>590</v>
      </c>
      <c r="Y813">
        <f t="shared" si="247"/>
        <v>451</v>
      </c>
      <c r="Z813" s="18">
        <f t="shared" si="248"/>
        <v>2759712.3299794244</v>
      </c>
      <c r="AA813" s="18">
        <f t="shared" si="249"/>
        <v>330643.50635802455</v>
      </c>
      <c r="AB813" s="17">
        <f t="shared" si="250"/>
        <v>3.8641711229946525</v>
      </c>
      <c r="AC813" s="2" t="s">
        <v>49</v>
      </c>
      <c r="AD813" s="2" t="s">
        <v>19</v>
      </c>
      <c r="AE813" t="str">
        <f t="shared" si="251"/>
        <v>Electronics</v>
      </c>
      <c r="AF813" t="str">
        <f t="shared" si="252"/>
        <v>Electronics</v>
      </c>
      <c r="AG813" t="str" cm="1">
        <f t="array" ref="AG813">INDEX(AD:AD,ROW())</f>
        <v>Electronics</v>
      </c>
      <c r="AH813">
        <f t="shared" si="260"/>
        <v>12</v>
      </c>
      <c r="AI813" t="str">
        <f t="shared" si="253"/>
        <v>Electronics</v>
      </c>
      <c r="AK813">
        <f t="shared" si="254"/>
        <v>2024</v>
      </c>
      <c r="AL813">
        <f t="shared" si="255"/>
        <v>6</v>
      </c>
      <c r="AM813">
        <f t="shared" si="256"/>
        <v>26</v>
      </c>
      <c r="AN813">
        <f t="shared" si="257"/>
        <v>4</v>
      </c>
      <c r="AO813" t="str">
        <f t="shared" si="258"/>
        <v>Weekday</v>
      </c>
      <c r="AR813" s="20">
        <f t="shared" si="259"/>
        <v>0</v>
      </c>
    </row>
    <row r="814" spans="1:44" x14ac:dyDescent="0.35">
      <c r="A814" t="str">
        <f t="shared" si="241"/>
        <v>CUST0813</v>
      </c>
      <c r="B814" s="2" t="s">
        <v>1121</v>
      </c>
      <c r="C814" s="4">
        <v>45700</v>
      </c>
      <c r="D814" s="2" t="s">
        <v>195</v>
      </c>
      <c r="E814" t="s">
        <v>5055</v>
      </c>
      <c r="F814" s="2" t="s">
        <v>19</v>
      </c>
      <c r="G814" s="2" t="s">
        <v>128</v>
      </c>
      <c r="H814" s="2">
        <v>3</v>
      </c>
      <c r="I814" s="19">
        <v>1076.3599999999999</v>
      </c>
      <c r="J814" s="2" t="s">
        <v>5047</v>
      </c>
      <c r="K814" s="2" t="s">
        <v>16</v>
      </c>
      <c r="L814" s="2">
        <v>4</v>
      </c>
      <c r="M814" s="18">
        <f t="shared" si="242"/>
        <v>3229.08</v>
      </c>
      <c r="T814" t="str">
        <f t="shared" si="243"/>
        <v>Completed</v>
      </c>
      <c r="U814" t="str">
        <f t="shared" si="244"/>
        <v>Yes</v>
      </c>
      <c r="V814" t="str">
        <f t="shared" si="245"/>
        <v>No</v>
      </c>
      <c r="X814">
        <f t="shared" si="246"/>
        <v>567</v>
      </c>
      <c r="Y814">
        <f t="shared" si="247"/>
        <v>440</v>
      </c>
      <c r="Z814" s="18">
        <f t="shared" si="248"/>
        <v>2759712.3299794244</v>
      </c>
      <c r="AA814" s="18">
        <f t="shared" si="249"/>
        <v>330643.50635802455</v>
      </c>
      <c r="AB814" s="17">
        <f t="shared" si="250"/>
        <v>3.8641711229946525</v>
      </c>
      <c r="AC814" s="2" t="s">
        <v>128</v>
      </c>
      <c r="AD814" s="2" t="s">
        <v>19</v>
      </c>
      <c r="AE814" t="str">
        <f t="shared" si="251"/>
        <v>Electronics</v>
      </c>
      <c r="AF814" t="str">
        <f t="shared" si="252"/>
        <v>Electronics</v>
      </c>
      <c r="AG814" t="str" cm="1">
        <f t="array" ref="AG814">INDEX(AD:AD,ROW())</f>
        <v>Electronics</v>
      </c>
      <c r="AH814">
        <f t="shared" si="260"/>
        <v>48</v>
      </c>
      <c r="AI814" t="str">
        <f t="shared" si="253"/>
        <v>Electronics</v>
      </c>
      <c r="AK814">
        <f t="shared" si="254"/>
        <v>2025</v>
      </c>
      <c r="AL814">
        <f t="shared" si="255"/>
        <v>2</v>
      </c>
      <c r="AM814">
        <f t="shared" si="256"/>
        <v>12</v>
      </c>
      <c r="AN814">
        <f t="shared" si="257"/>
        <v>4</v>
      </c>
      <c r="AO814" t="str">
        <f t="shared" si="258"/>
        <v>Weekday</v>
      </c>
      <c r="AR814" s="20">
        <f t="shared" si="259"/>
        <v>0</v>
      </c>
    </row>
    <row r="815" spans="1:44" x14ac:dyDescent="0.35">
      <c r="A815" t="str">
        <f t="shared" si="241"/>
        <v>CUST0814</v>
      </c>
      <c r="B815" s="2" t="s">
        <v>1122</v>
      </c>
      <c r="C815" s="4">
        <v>45649</v>
      </c>
      <c r="D815" s="2" t="s">
        <v>431</v>
      </c>
      <c r="E815" t="s">
        <v>5056</v>
      </c>
      <c r="F815" s="2" t="s">
        <v>13</v>
      </c>
      <c r="G815" s="2" t="s">
        <v>14</v>
      </c>
      <c r="H815" s="2">
        <v>1</v>
      </c>
      <c r="I815" s="19">
        <v>1356.92</v>
      </c>
      <c r="J815" s="2" t="s">
        <v>15</v>
      </c>
      <c r="K815" s="2" t="s">
        <v>16</v>
      </c>
      <c r="L815" s="2">
        <v>2</v>
      </c>
      <c r="M815" s="18">
        <f t="shared" si="242"/>
        <v>1356.92</v>
      </c>
      <c r="T815" t="str">
        <f t="shared" si="243"/>
        <v>Completed</v>
      </c>
      <c r="U815" t="str">
        <f t="shared" si="244"/>
        <v>Yes</v>
      </c>
      <c r="V815" t="str">
        <f t="shared" si="245"/>
        <v>No</v>
      </c>
      <c r="X815">
        <f t="shared" si="246"/>
        <v>50</v>
      </c>
      <c r="Y815">
        <f t="shared" si="247"/>
        <v>37</v>
      </c>
      <c r="Z815" s="18">
        <f t="shared" si="248"/>
        <v>1463424.4009529033</v>
      </c>
      <c r="AA815" s="18">
        <f t="shared" si="249"/>
        <v>118285.78776560788</v>
      </c>
      <c r="AB815" s="17">
        <f t="shared" si="250"/>
        <v>3.8140589569160999</v>
      </c>
      <c r="AC815" s="2" t="s">
        <v>14</v>
      </c>
      <c r="AD815" s="2" t="s">
        <v>13</v>
      </c>
      <c r="AE815" t="str">
        <f t="shared" si="251"/>
        <v>Home &amp; Kitchen</v>
      </c>
      <c r="AF815" t="str">
        <f t="shared" si="252"/>
        <v>Home &amp; Kitchen</v>
      </c>
      <c r="AG815" t="str" cm="1">
        <f t="array" ref="AG815">INDEX(AD:AD,ROW())</f>
        <v>Home &amp; Kitchen</v>
      </c>
      <c r="AH815">
        <f t="shared" si="260"/>
        <v>2</v>
      </c>
      <c r="AI815" t="str">
        <f t="shared" si="253"/>
        <v>Home &amp; Kitchen</v>
      </c>
      <c r="AK815">
        <f t="shared" si="254"/>
        <v>2024</v>
      </c>
      <c r="AL815">
        <f t="shared" si="255"/>
        <v>12</v>
      </c>
      <c r="AM815">
        <f t="shared" si="256"/>
        <v>23</v>
      </c>
      <c r="AN815">
        <f t="shared" si="257"/>
        <v>2</v>
      </c>
      <c r="AO815" t="str">
        <f t="shared" si="258"/>
        <v>Weekday</v>
      </c>
      <c r="AR815" s="20">
        <f t="shared" si="259"/>
        <v>0</v>
      </c>
    </row>
    <row r="816" spans="1:44" x14ac:dyDescent="0.35">
      <c r="A816" t="str">
        <f t="shared" si="241"/>
        <v>CUST0815</v>
      </c>
      <c r="B816" s="2" t="s">
        <v>1123</v>
      </c>
      <c r="C816" s="4">
        <v>45602</v>
      </c>
      <c r="D816" s="2" t="s">
        <v>524</v>
      </c>
      <c r="E816" t="s">
        <v>5048</v>
      </c>
      <c r="F816" s="2" t="s">
        <v>13</v>
      </c>
      <c r="G816" s="2" t="s">
        <v>5045</v>
      </c>
      <c r="H816" s="2">
        <v>1</v>
      </c>
      <c r="I816" s="19">
        <v>1320.28</v>
      </c>
      <c r="J816" s="2" t="s">
        <v>50</v>
      </c>
      <c r="K816" s="2" t="s">
        <v>16</v>
      </c>
      <c r="L816" s="2">
        <v>5</v>
      </c>
      <c r="M816" s="18">
        <f t="shared" si="242"/>
        <v>1320.28</v>
      </c>
      <c r="T816" t="str">
        <f t="shared" si="243"/>
        <v>Completed</v>
      </c>
      <c r="U816" t="str">
        <f t="shared" si="244"/>
        <v>Yes</v>
      </c>
      <c r="V816" t="str">
        <f t="shared" si="245"/>
        <v>No</v>
      </c>
      <c r="X816">
        <f t="shared" si="246"/>
        <v>590</v>
      </c>
      <c r="Y816">
        <f t="shared" si="247"/>
        <v>451</v>
      </c>
      <c r="Z816" s="18">
        <f t="shared" si="248"/>
        <v>1463424.4009529033</v>
      </c>
      <c r="AA816" s="18">
        <f t="shared" si="249"/>
        <v>118285.78776560788</v>
      </c>
      <c r="AB816" s="17">
        <f t="shared" si="250"/>
        <v>3.8140589569160999</v>
      </c>
      <c r="AC816" s="2" t="s">
        <v>5045</v>
      </c>
      <c r="AD816" s="2" t="s">
        <v>13</v>
      </c>
      <c r="AE816" t="str">
        <f t="shared" si="251"/>
        <v>Home &amp; Kitchen</v>
      </c>
      <c r="AF816" t="str">
        <f t="shared" si="252"/>
        <v>Home &amp; Kitchen</v>
      </c>
      <c r="AG816" t="str" cm="1">
        <f t="array" ref="AG816">INDEX(AD:AD,ROW())</f>
        <v>Home &amp; Kitchen</v>
      </c>
      <c r="AH816">
        <f t="shared" si="260"/>
        <v>76</v>
      </c>
      <c r="AI816" t="str">
        <f t="shared" si="253"/>
        <v>Home &amp; Kitchen</v>
      </c>
      <c r="AK816">
        <f t="shared" si="254"/>
        <v>2024</v>
      </c>
      <c r="AL816">
        <f t="shared" si="255"/>
        <v>11</v>
      </c>
      <c r="AM816">
        <f t="shared" si="256"/>
        <v>6</v>
      </c>
      <c r="AN816">
        <f t="shared" si="257"/>
        <v>4</v>
      </c>
      <c r="AO816" t="str">
        <f t="shared" si="258"/>
        <v>Weekday</v>
      </c>
      <c r="AR816" s="20">
        <f t="shared" si="259"/>
        <v>0</v>
      </c>
    </row>
    <row r="817" spans="1:44" x14ac:dyDescent="0.35">
      <c r="A817" t="str">
        <f t="shared" si="241"/>
        <v>CUST0816</v>
      </c>
      <c r="B817" s="2" t="s">
        <v>1124</v>
      </c>
      <c r="C817" s="4">
        <v>45558</v>
      </c>
      <c r="D817" s="2" t="s">
        <v>137</v>
      </c>
      <c r="E817" t="s">
        <v>5054</v>
      </c>
      <c r="F817" s="2" t="s">
        <v>42</v>
      </c>
      <c r="G817" s="2" t="s">
        <v>5044</v>
      </c>
      <c r="H817" s="2">
        <v>1</v>
      </c>
      <c r="I817" s="19">
        <v>359.76</v>
      </c>
      <c r="J817" s="2" t="s">
        <v>20</v>
      </c>
      <c r="K817" s="2" t="s">
        <v>16</v>
      </c>
      <c r="L817" s="2">
        <v>5</v>
      </c>
      <c r="M817" s="18">
        <f t="shared" si="242"/>
        <v>359.76</v>
      </c>
      <c r="T817" t="str">
        <f t="shared" si="243"/>
        <v>Completed</v>
      </c>
      <c r="U817" t="str">
        <f t="shared" si="244"/>
        <v>No</v>
      </c>
      <c r="V817" t="str">
        <f t="shared" si="245"/>
        <v>No</v>
      </c>
      <c r="X817">
        <f t="shared" si="246"/>
        <v>558</v>
      </c>
      <c r="Y817">
        <f t="shared" si="247"/>
        <v>430</v>
      </c>
      <c r="Z817" s="18">
        <f t="shared" si="248"/>
        <v>1098537.4901531704</v>
      </c>
      <c r="AA817" s="18">
        <f t="shared" si="249"/>
        <v>96724.388030634553</v>
      </c>
      <c r="AB817" s="17">
        <f t="shared" si="250"/>
        <v>3.9001122334455669</v>
      </c>
      <c r="AC817" s="2" t="s">
        <v>5044</v>
      </c>
      <c r="AD817" s="2" t="s">
        <v>42</v>
      </c>
      <c r="AE817" t="str">
        <f t="shared" si="251"/>
        <v>Beauty</v>
      </c>
      <c r="AF817" t="str">
        <f t="shared" si="252"/>
        <v>Beauty</v>
      </c>
      <c r="AG817" t="str" cm="1">
        <f t="array" ref="AG817">INDEX(AD:AD,ROW())</f>
        <v>Beauty</v>
      </c>
      <c r="AH817">
        <f t="shared" si="260"/>
        <v>64</v>
      </c>
      <c r="AI817" t="str">
        <f t="shared" si="253"/>
        <v>Beauty</v>
      </c>
      <c r="AK817">
        <f t="shared" si="254"/>
        <v>2024</v>
      </c>
      <c r="AL817">
        <f t="shared" si="255"/>
        <v>9</v>
      </c>
      <c r="AM817">
        <f t="shared" si="256"/>
        <v>23</v>
      </c>
      <c r="AN817">
        <f t="shared" si="257"/>
        <v>2</v>
      </c>
      <c r="AO817" t="str">
        <f t="shared" si="258"/>
        <v>Weekday</v>
      </c>
      <c r="AR817" s="20">
        <f t="shared" si="259"/>
        <v>0</v>
      </c>
    </row>
    <row r="818" spans="1:44" x14ac:dyDescent="0.35">
      <c r="A818" t="str">
        <f t="shared" si="241"/>
        <v>CUST0817</v>
      </c>
      <c r="B818" s="2" t="s">
        <v>1125</v>
      </c>
      <c r="C818" s="4">
        <v>45051</v>
      </c>
      <c r="D818" s="2" t="s">
        <v>142</v>
      </c>
      <c r="E818" t="s">
        <v>5052</v>
      </c>
      <c r="F818" s="2" t="s">
        <v>19</v>
      </c>
      <c r="G818" s="2" t="s">
        <v>5040</v>
      </c>
      <c r="H818" s="2">
        <v>1</v>
      </c>
      <c r="I818" s="19">
        <v>2756.56</v>
      </c>
      <c r="J818" s="2" t="s">
        <v>15</v>
      </c>
      <c r="K818" s="2" t="s">
        <v>31</v>
      </c>
      <c r="L818" s="2">
        <v>4</v>
      </c>
      <c r="M818" s="18">
        <f t="shared" si="242"/>
        <v>2756.56</v>
      </c>
      <c r="T818" t="str">
        <f t="shared" si="243"/>
        <v>Pending</v>
      </c>
      <c r="U818" t="str">
        <f t="shared" si="244"/>
        <v>No</v>
      </c>
      <c r="V818" t="str">
        <f t="shared" si="245"/>
        <v>Yes</v>
      </c>
      <c r="X818">
        <f t="shared" si="246"/>
        <v>573</v>
      </c>
      <c r="Y818">
        <f t="shared" si="247"/>
        <v>450</v>
      </c>
      <c r="Z818" s="18">
        <f t="shared" si="248"/>
        <v>2759712.3299794244</v>
      </c>
      <c r="AA818" s="18">
        <f t="shared" si="249"/>
        <v>330643.50635802455</v>
      </c>
      <c r="AB818" s="17">
        <f t="shared" si="250"/>
        <v>3.8641711229946525</v>
      </c>
      <c r="AC818" s="2" t="s">
        <v>5040</v>
      </c>
      <c r="AD818" s="2" t="s">
        <v>19</v>
      </c>
      <c r="AE818" t="str">
        <f t="shared" si="251"/>
        <v>Electronics</v>
      </c>
      <c r="AF818" t="str">
        <f t="shared" si="252"/>
        <v>Electronics</v>
      </c>
      <c r="AG818" t="str" cm="1">
        <f t="array" ref="AG818">INDEX(AD:AD,ROW())</f>
        <v>Electronics</v>
      </c>
      <c r="AH818">
        <f t="shared" si="260"/>
        <v>13</v>
      </c>
      <c r="AI818" t="str">
        <f t="shared" si="253"/>
        <v>Electronics</v>
      </c>
      <c r="AK818">
        <f t="shared" si="254"/>
        <v>2023</v>
      </c>
      <c r="AL818">
        <f t="shared" si="255"/>
        <v>5</v>
      </c>
      <c r="AM818">
        <f t="shared" si="256"/>
        <v>5</v>
      </c>
      <c r="AN818">
        <f t="shared" si="257"/>
        <v>6</v>
      </c>
      <c r="AO818" t="str">
        <f t="shared" si="258"/>
        <v>Weekday</v>
      </c>
      <c r="AR818" s="20">
        <f t="shared" si="259"/>
        <v>0</v>
      </c>
    </row>
    <row r="819" spans="1:44" x14ac:dyDescent="0.35">
      <c r="A819" t="str">
        <f t="shared" si="241"/>
        <v>CUST0818</v>
      </c>
      <c r="B819" s="2" t="s">
        <v>1126</v>
      </c>
      <c r="C819" s="4">
        <v>45663</v>
      </c>
      <c r="D819" s="2" t="s">
        <v>342</v>
      </c>
      <c r="E819" t="s">
        <v>5052</v>
      </c>
      <c r="F819" s="2" t="s">
        <v>19</v>
      </c>
      <c r="G819" s="2" t="s">
        <v>49</v>
      </c>
      <c r="H819" s="2">
        <v>1</v>
      </c>
      <c r="I819" s="19">
        <v>1944.53</v>
      </c>
      <c r="J819" s="2" t="s">
        <v>50</v>
      </c>
      <c r="K819" s="2" t="s">
        <v>16</v>
      </c>
      <c r="L819" s="2">
        <v>5</v>
      </c>
      <c r="M819" s="18">
        <f t="shared" si="242"/>
        <v>1944.53</v>
      </c>
      <c r="T819" t="str">
        <f t="shared" si="243"/>
        <v>Completed</v>
      </c>
      <c r="U819" t="str">
        <f t="shared" si="244"/>
        <v>Yes</v>
      </c>
      <c r="V819" t="str">
        <f t="shared" si="245"/>
        <v>No</v>
      </c>
      <c r="X819">
        <f t="shared" si="246"/>
        <v>573</v>
      </c>
      <c r="Y819">
        <f t="shared" si="247"/>
        <v>450</v>
      </c>
      <c r="Z819" s="18">
        <f t="shared" si="248"/>
        <v>2759712.3299794244</v>
      </c>
      <c r="AA819" s="18">
        <f t="shared" si="249"/>
        <v>330643.50635802455</v>
      </c>
      <c r="AB819" s="17">
        <f t="shared" si="250"/>
        <v>3.8641711229946525</v>
      </c>
      <c r="AC819" s="2" t="s">
        <v>49</v>
      </c>
      <c r="AD819" s="2" t="s">
        <v>19</v>
      </c>
      <c r="AE819" t="str">
        <f t="shared" si="251"/>
        <v>Electronics</v>
      </c>
      <c r="AF819" t="str">
        <f t="shared" si="252"/>
        <v>Electronics</v>
      </c>
      <c r="AG819" t="str" cm="1">
        <f t="array" ref="AG819">INDEX(AD:AD,ROW())</f>
        <v>Electronics</v>
      </c>
      <c r="AH819">
        <f t="shared" si="260"/>
        <v>12</v>
      </c>
      <c r="AI819" t="str">
        <f t="shared" si="253"/>
        <v>Electronics</v>
      </c>
      <c r="AK819">
        <f t="shared" si="254"/>
        <v>2025</v>
      </c>
      <c r="AL819">
        <f t="shared" si="255"/>
        <v>1</v>
      </c>
      <c r="AM819">
        <f t="shared" si="256"/>
        <v>6</v>
      </c>
      <c r="AN819">
        <f t="shared" si="257"/>
        <v>2</v>
      </c>
      <c r="AO819" t="str">
        <f t="shared" si="258"/>
        <v>Weekday</v>
      </c>
      <c r="AR819" s="20">
        <f t="shared" si="259"/>
        <v>0</v>
      </c>
    </row>
    <row r="820" spans="1:44" x14ac:dyDescent="0.35">
      <c r="A820" t="str">
        <f t="shared" si="241"/>
        <v>CUST0819</v>
      </c>
      <c r="B820" s="2" t="s">
        <v>1127</v>
      </c>
      <c r="C820" s="4">
        <v>45630</v>
      </c>
      <c r="D820" s="2" t="s">
        <v>608</v>
      </c>
      <c r="E820" t="s">
        <v>5051</v>
      </c>
      <c r="F820" s="2" t="s">
        <v>42</v>
      </c>
      <c r="G820" s="2" t="s">
        <v>170</v>
      </c>
      <c r="H820" s="2">
        <v>2</v>
      </c>
      <c r="I820" s="19">
        <v>487.42</v>
      </c>
      <c r="J820" s="2" t="s">
        <v>15</v>
      </c>
      <c r="K820" s="2" t="s">
        <v>16</v>
      </c>
      <c r="L820" s="2">
        <v>3</v>
      </c>
      <c r="M820" s="18">
        <f t="shared" si="242"/>
        <v>974.84</v>
      </c>
      <c r="T820" t="str">
        <f t="shared" si="243"/>
        <v>Completed</v>
      </c>
      <c r="U820" t="str">
        <f t="shared" si="244"/>
        <v>No</v>
      </c>
      <c r="V820" t="str">
        <f t="shared" si="245"/>
        <v>No</v>
      </c>
      <c r="X820">
        <f t="shared" si="246"/>
        <v>619</v>
      </c>
      <c r="Y820">
        <f t="shared" si="247"/>
        <v>468</v>
      </c>
      <c r="Z820" s="18">
        <f t="shared" si="248"/>
        <v>1098537.4901531704</v>
      </c>
      <c r="AA820" s="18">
        <f t="shared" si="249"/>
        <v>96724.388030634553</v>
      </c>
      <c r="AB820" s="17">
        <f t="shared" si="250"/>
        <v>3.9001122334455669</v>
      </c>
      <c r="AC820" s="2" t="s">
        <v>170</v>
      </c>
      <c r="AD820" s="2" t="s">
        <v>42</v>
      </c>
      <c r="AE820" t="str">
        <f t="shared" si="251"/>
        <v>Beauty</v>
      </c>
      <c r="AF820" t="str">
        <f t="shared" si="252"/>
        <v>Beauty</v>
      </c>
      <c r="AG820" t="str" cm="1">
        <f t="array" ref="AG820">INDEX(AD:AD,ROW())</f>
        <v>Beauty</v>
      </c>
      <c r="AH820">
        <f t="shared" si="260"/>
        <v>70</v>
      </c>
      <c r="AI820" t="str">
        <f t="shared" si="253"/>
        <v>Beauty</v>
      </c>
      <c r="AK820">
        <f t="shared" si="254"/>
        <v>2024</v>
      </c>
      <c r="AL820">
        <f t="shared" si="255"/>
        <v>12</v>
      </c>
      <c r="AM820">
        <f t="shared" si="256"/>
        <v>4</v>
      </c>
      <c r="AN820">
        <f t="shared" si="257"/>
        <v>4</v>
      </c>
      <c r="AO820" t="str">
        <f t="shared" si="258"/>
        <v>Weekday</v>
      </c>
      <c r="AR820" s="20">
        <f t="shared" si="259"/>
        <v>0</v>
      </c>
    </row>
    <row r="821" spans="1:44" x14ac:dyDescent="0.35">
      <c r="A821" t="str">
        <f t="shared" si="241"/>
        <v>CUST0820</v>
      </c>
      <c r="B821" s="2" t="s">
        <v>1128</v>
      </c>
      <c r="C821" s="4">
        <v>45188</v>
      </c>
      <c r="D821" s="2" t="s">
        <v>357</v>
      </c>
      <c r="E821" t="s">
        <v>5051</v>
      </c>
      <c r="F821" s="2" t="s">
        <v>13</v>
      </c>
      <c r="G821" s="2" t="s">
        <v>34</v>
      </c>
      <c r="H821" s="2">
        <v>1</v>
      </c>
      <c r="I821" s="19">
        <v>1655.67</v>
      </c>
      <c r="J821" s="2" t="s">
        <v>5046</v>
      </c>
      <c r="K821" s="2" t="s">
        <v>16</v>
      </c>
      <c r="L821" s="2">
        <v>2</v>
      </c>
      <c r="M821" s="18">
        <f t="shared" si="242"/>
        <v>1655.67</v>
      </c>
      <c r="T821" t="str">
        <f t="shared" si="243"/>
        <v>Completed</v>
      </c>
      <c r="U821" t="str">
        <f t="shared" si="244"/>
        <v>Yes</v>
      </c>
      <c r="V821" t="str">
        <f t="shared" si="245"/>
        <v>No</v>
      </c>
      <c r="X821">
        <f t="shared" si="246"/>
        <v>619</v>
      </c>
      <c r="Y821">
        <f t="shared" si="247"/>
        <v>468</v>
      </c>
      <c r="Z821" s="18">
        <f t="shared" si="248"/>
        <v>1463424.4009529033</v>
      </c>
      <c r="AA821" s="18">
        <f t="shared" si="249"/>
        <v>118285.78776560788</v>
      </c>
      <c r="AB821" s="17">
        <f t="shared" si="250"/>
        <v>3.8140589569160999</v>
      </c>
      <c r="AC821" s="2" t="s">
        <v>34</v>
      </c>
      <c r="AD821" s="2" t="s">
        <v>13</v>
      </c>
      <c r="AE821" t="str">
        <f t="shared" si="251"/>
        <v>Home &amp; Kitchen</v>
      </c>
      <c r="AF821" t="str">
        <f t="shared" si="252"/>
        <v>Home &amp; Kitchen</v>
      </c>
      <c r="AG821" t="str" cm="1">
        <f t="array" ref="AG821">INDEX(AD:AD,ROW())</f>
        <v>Home &amp; Kitchen</v>
      </c>
      <c r="AH821">
        <f t="shared" si="260"/>
        <v>7</v>
      </c>
      <c r="AI821" t="str">
        <f t="shared" si="253"/>
        <v>Home &amp; Kitchen</v>
      </c>
      <c r="AK821">
        <f t="shared" si="254"/>
        <v>2023</v>
      </c>
      <c r="AL821">
        <f t="shared" si="255"/>
        <v>9</v>
      </c>
      <c r="AM821">
        <f t="shared" si="256"/>
        <v>19</v>
      </c>
      <c r="AN821">
        <f t="shared" si="257"/>
        <v>3</v>
      </c>
      <c r="AO821" t="str">
        <f t="shared" si="258"/>
        <v>Weekday</v>
      </c>
      <c r="AR821" s="20">
        <f t="shared" si="259"/>
        <v>0</v>
      </c>
    </row>
    <row r="822" spans="1:44" x14ac:dyDescent="0.35">
      <c r="A822" t="str">
        <f t="shared" si="241"/>
        <v>CUST0821</v>
      </c>
      <c r="B822" s="2" t="s">
        <v>1129</v>
      </c>
      <c r="C822" s="4">
        <v>44995</v>
      </c>
      <c r="D822" s="2" t="s">
        <v>445</v>
      </c>
      <c r="E822" t="s">
        <v>5050</v>
      </c>
      <c r="F822" s="2" t="s">
        <v>42</v>
      </c>
      <c r="G822" s="2" t="s">
        <v>170</v>
      </c>
      <c r="H822" s="2">
        <v>1</v>
      </c>
      <c r="I822" s="19">
        <v>1069.27</v>
      </c>
      <c r="J822" s="2" t="s">
        <v>20</v>
      </c>
      <c r="K822" s="2" t="s">
        <v>31</v>
      </c>
      <c r="L822" s="2">
        <v>5</v>
      </c>
      <c r="M822" s="18">
        <f t="shared" si="242"/>
        <v>1069.27</v>
      </c>
      <c r="T822" t="str">
        <f t="shared" si="243"/>
        <v>Pending</v>
      </c>
      <c r="U822" t="str">
        <f t="shared" si="244"/>
        <v>No</v>
      </c>
      <c r="V822" t="str">
        <f t="shared" si="245"/>
        <v>Yes</v>
      </c>
      <c r="X822">
        <f t="shared" si="246"/>
        <v>589</v>
      </c>
      <c r="Y822">
        <f t="shared" si="247"/>
        <v>426</v>
      </c>
      <c r="Z822" s="18">
        <f t="shared" si="248"/>
        <v>1098537.4901531704</v>
      </c>
      <c r="AA822" s="18">
        <f t="shared" si="249"/>
        <v>96724.388030634553</v>
      </c>
      <c r="AB822" s="17">
        <f t="shared" si="250"/>
        <v>3.9001122334455669</v>
      </c>
      <c r="AC822" s="2" t="s">
        <v>170</v>
      </c>
      <c r="AD822" s="2" t="s">
        <v>42</v>
      </c>
      <c r="AE822" t="str">
        <f t="shared" si="251"/>
        <v>Beauty</v>
      </c>
      <c r="AF822" t="str">
        <f t="shared" si="252"/>
        <v>Beauty</v>
      </c>
      <c r="AG822" t="str" cm="1">
        <f t="array" ref="AG822">INDEX(AD:AD,ROW())</f>
        <v>Beauty</v>
      </c>
      <c r="AH822">
        <f t="shared" si="260"/>
        <v>70</v>
      </c>
      <c r="AI822" t="str">
        <f t="shared" si="253"/>
        <v>Beauty</v>
      </c>
      <c r="AK822">
        <f t="shared" si="254"/>
        <v>2023</v>
      </c>
      <c r="AL822">
        <f t="shared" si="255"/>
        <v>3</v>
      </c>
      <c r="AM822">
        <f t="shared" si="256"/>
        <v>10</v>
      </c>
      <c r="AN822">
        <f t="shared" si="257"/>
        <v>6</v>
      </c>
      <c r="AO822" t="str">
        <f t="shared" si="258"/>
        <v>Weekday</v>
      </c>
      <c r="AR822" s="20">
        <f t="shared" si="259"/>
        <v>0</v>
      </c>
    </row>
    <row r="823" spans="1:44" x14ac:dyDescent="0.35">
      <c r="A823" t="str">
        <f t="shared" si="241"/>
        <v>CUST0822</v>
      </c>
      <c r="B823" s="2" t="s">
        <v>1130</v>
      </c>
      <c r="C823" s="4">
        <v>45446</v>
      </c>
      <c r="D823" s="2" t="s">
        <v>415</v>
      </c>
      <c r="E823" t="s">
        <v>5048</v>
      </c>
      <c r="F823" s="2" t="s">
        <v>42</v>
      </c>
      <c r="G823" s="2" t="s">
        <v>5044</v>
      </c>
      <c r="H823" s="2">
        <v>2</v>
      </c>
      <c r="I823" s="19">
        <v>402.51</v>
      </c>
      <c r="J823" s="2" t="s">
        <v>5047</v>
      </c>
      <c r="K823" s="2" t="s">
        <v>16</v>
      </c>
      <c r="L823" s="2">
        <v>5</v>
      </c>
      <c r="M823" s="18">
        <f t="shared" si="242"/>
        <v>805.02</v>
      </c>
      <c r="T823" t="str">
        <f t="shared" si="243"/>
        <v>Completed</v>
      </c>
      <c r="U823" t="str">
        <f t="shared" si="244"/>
        <v>No</v>
      </c>
      <c r="V823" t="str">
        <f t="shared" si="245"/>
        <v>No</v>
      </c>
      <c r="X823">
        <f t="shared" si="246"/>
        <v>590</v>
      </c>
      <c r="Y823">
        <f t="shared" si="247"/>
        <v>451</v>
      </c>
      <c r="Z823" s="18">
        <f t="shared" si="248"/>
        <v>1098537.4901531704</v>
      </c>
      <c r="AA823" s="18">
        <f t="shared" si="249"/>
        <v>96724.388030634553</v>
      </c>
      <c r="AB823" s="17">
        <f t="shared" si="250"/>
        <v>3.9001122334455669</v>
      </c>
      <c r="AC823" s="2" t="s">
        <v>5044</v>
      </c>
      <c r="AD823" s="2" t="s">
        <v>42</v>
      </c>
      <c r="AE823" t="str">
        <f t="shared" si="251"/>
        <v>Beauty</v>
      </c>
      <c r="AF823" t="str">
        <f t="shared" si="252"/>
        <v>Beauty</v>
      </c>
      <c r="AG823" t="str" cm="1">
        <f t="array" ref="AG823">INDEX(AD:AD,ROW())</f>
        <v>Beauty</v>
      </c>
      <c r="AH823">
        <f t="shared" si="260"/>
        <v>64</v>
      </c>
      <c r="AI823" t="str">
        <f t="shared" si="253"/>
        <v>Beauty</v>
      </c>
      <c r="AK823">
        <f t="shared" si="254"/>
        <v>2024</v>
      </c>
      <c r="AL823">
        <f t="shared" si="255"/>
        <v>6</v>
      </c>
      <c r="AM823">
        <f t="shared" si="256"/>
        <v>3</v>
      </c>
      <c r="AN823">
        <f t="shared" si="257"/>
        <v>2</v>
      </c>
      <c r="AO823" t="str">
        <f t="shared" si="258"/>
        <v>Weekday</v>
      </c>
      <c r="AR823" s="20">
        <f t="shared" si="259"/>
        <v>0</v>
      </c>
    </row>
    <row r="824" spans="1:44" x14ac:dyDescent="0.35">
      <c r="A824" t="str">
        <f t="shared" si="241"/>
        <v>CUST0823</v>
      </c>
      <c r="B824" s="2" t="s">
        <v>1131</v>
      </c>
      <c r="C824" s="4">
        <v>45757</v>
      </c>
      <c r="D824" s="2" t="s">
        <v>359</v>
      </c>
      <c r="E824" t="s">
        <v>5051</v>
      </c>
      <c r="F824" s="2" t="s">
        <v>29</v>
      </c>
      <c r="G824" s="2" t="s">
        <v>5041</v>
      </c>
      <c r="H824" s="2">
        <v>1</v>
      </c>
      <c r="I824" s="19">
        <v>2170.36</v>
      </c>
      <c r="J824" s="2" t="s">
        <v>5047</v>
      </c>
      <c r="K824" s="2" t="s">
        <v>16</v>
      </c>
      <c r="L824" s="2">
        <v>4</v>
      </c>
      <c r="M824" s="18">
        <f t="shared" si="242"/>
        <v>2170.36</v>
      </c>
      <c r="T824" t="str">
        <f t="shared" si="243"/>
        <v>Completed</v>
      </c>
      <c r="U824" t="str">
        <f t="shared" si="244"/>
        <v>Yes</v>
      </c>
      <c r="V824" t="str">
        <f t="shared" si="245"/>
        <v>No</v>
      </c>
      <c r="X824">
        <f t="shared" si="246"/>
        <v>619</v>
      </c>
      <c r="Y824">
        <f t="shared" si="247"/>
        <v>468</v>
      </c>
      <c r="Z824" s="18">
        <f t="shared" si="248"/>
        <v>1892867.2841657216</v>
      </c>
      <c r="AA824" s="18">
        <f t="shared" si="249"/>
        <v>199432.98236095349</v>
      </c>
      <c r="AB824" s="17">
        <f t="shared" si="250"/>
        <v>3.8949824970828471</v>
      </c>
      <c r="AC824" s="2" t="s">
        <v>5041</v>
      </c>
      <c r="AD824" s="2" t="s">
        <v>29</v>
      </c>
      <c r="AE824" t="str">
        <f t="shared" si="251"/>
        <v>Fashion</v>
      </c>
      <c r="AF824" t="str">
        <f t="shared" si="252"/>
        <v>Fashion</v>
      </c>
      <c r="AG824" t="str" cm="1">
        <f t="array" ref="AG824">INDEX(AD:AD,ROW())</f>
        <v>Fashion</v>
      </c>
      <c r="AH824">
        <f t="shared" si="260"/>
        <v>15</v>
      </c>
      <c r="AI824" t="str">
        <f t="shared" si="253"/>
        <v>Fashion</v>
      </c>
      <c r="AK824">
        <f t="shared" si="254"/>
        <v>2025</v>
      </c>
      <c r="AL824">
        <f t="shared" si="255"/>
        <v>4</v>
      </c>
      <c r="AM824">
        <f t="shared" si="256"/>
        <v>10</v>
      </c>
      <c r="AN824">
        <f t="shared" si="257"/>
        <v>5</v>
      </c>
      <c r="AO824" t="str">
        <f t="shared" si="258"/>
        <v>Weekday</v>
      </c>
      <c r="AR824" s="20">
        <f t="shared" si="259"/>
        <v>0</v>
      </c>
    </row>
    <row r="825" spans="1:44" x14ac:dyDescent="0.35">
      <c r="A825" t="str">
        <f t="shared" si="241"/>
        <v>CUST0824</v>
      </c>
      <c r="B825" s="2" t="s">
        <v>1132</v>
      </c>
      <c r="C825" s="4">
        <v>45735</v>
      </c>
      <c r="D825" s="2" t="s">
        <v>123</v>
      </c>
      <c r="E825" t="s">
        <v>5052</v>
      </c>
      <c r="F825" s="2" t="s">
        <v>13</v>
      </c>
      <c r="G825" s="2" t="s">
        <v>95</v>
      </c>
      <c r="H825" s="2">
        <v>2</v>
      </c>
      <c r="I825" s="19">
        <v>831.24</v>
      </c>
      <c r="J825" s="2" t="s">
        <v>5046</v>
      </c>
      <c r="K825" s="2" t="s">
        <v>16</v>
      </c>
      <c r="L825" s="2">
        <v>3</v>
      </c>
      <c r="M825" s="18">
        <f t="shared" si="242"/>
        <v>1662.48</v>
      </c>
      <c r="T825" t="str">
        <f t="shared" si="243"/>
        <v>Completed</v>
      </c>
      <c r="U825" t="str">
        <f t="shared" si="244"/>
        <v>Yes</v>
      </c>
      <c r="V825" t="str">
        <f t="shared" si="245"/>
        <v>No</v>
      </c>
      <c r="X825">
        <f t="shared" si="246"/>
        <v>573</v>
      </c>
      <c r="Y825">
        <f t="shared" si="247"/>
        <v>450</v>
      </c>
      <c r="Z825" s="18">
        <f t="shared" si="248"/>
        <v>1463424.4009529033</v>
      </c>
      <c r="AA825" s="18">
        <f t="shared" si="249"/>
        <v>118285.78776560788</v>
      </c>
      <c r="AB825" s="17">
        <f t="shared" si="250"/>
        <v>3.8140589569160999</v>
      </c>
      <c r="AC825" s="2" t="s">
        <v>95</v>
      </c>
      <c r="AD825" s="2" t="s">
        <v>13</v>
      </c>
      <c r="AE825" t="str">
        <f t="shared" si="251"/>
        <v>Home &amp; Kitchen</v>
      </c>
      <c r="AF825" t="str">
        <f t="shared" si="252"/>
        <v>Home &amp; Kitchen</v>
      </c>
      <c r="AG825" t="str" cm="1">
        <f t="array" ref="AG825">INDEX(AD:AD,ROW())</f>
        <v>Home &amp; Kitchen</v>
      </c>
      <c r="AH825">
        <f t="shared" si="260"/>
        <v>32</v>
      </c>
      <c r="AI825" t="str">
        <f t="shared" si="253"/>
        <v>Home &amp; Kitchen</v>
      </c>
      <c r="AK825">
        <f t="shared" si="254"/>
        <v>2025</v>
      </c>
      <c r="AL825">
        <f t="shared" si="255"/>
        <v>3</v>
      </c>
      <c r="AM825">
        <f t="shared" si="256"/>
        <v>19</v>
      </c>
      <c r="AN825">
        <f t="shared" si="257"/>
        <v>4</v>
      </c>
      <c r="AO825" t="str">
        <f t="shared" si="258"/>
        <v>Weekday</v>
      </c>
      <c r="AR825" s="20">
        <f t="shared" si="259"/>
        <v>0</v>
      </c>
    </row>
    <row r="826" spans="1:44" x14ac:dyDescent="0.35">
      <c r="A826" t="str">
        <f t="shared" si="241"/>
        <v>CUST0825</v>
      </c>
      <c r="B826" s="2" t="s">
        <v>1133</v>
      </c>
      <c r="C826" s="4">
        <v>45176</v>
      </c>
      <c r="D826" s="2" t="s">
        <v>105</v>
      </c>
      <c r="E826" t="s">
        <v>5048</v>
      </c>
      <c r="F826" s="2" t="s">
        <v>23</v>
      </c>
      <c r="G826" s="2" t="s">
        <v>68</v>
      </c>
      <c r="H826" s="2">
        <v>1</v>
      </c>
      <c r="I826" s="19">
        <v>585.52</v>
      </c>
      <c r="J826" s="2" t="s">
        <v>5047</v>
      </c>
      <c r="K826" s="2" t="s">
        <v>16</v>
      </c>
      <c r="L826" s="2">
        <v>3</v>
      </c>
      <c r="M826" s="18">
        <f t="shared" si="242"/>
        <v>585.52</v>
      </c>
      <c r="T826" t="str">
        <f t="shared" si="243"/>
        <v>Completed</v>
      </c>
      <c r="U826" t="str">
        <f t="shared" si="244"/>
        <v>No</v>
      </c>
      <c r="V826" t="str">
        <f t="shared" si="245"/>
        <v>No</v>
      </c>
      <c r="X826">
        <f t="shared" si="246"/>
        <v>590</v>
      </c>
      <c r="Y826">
        <f t="shared" si="247"/>
        <v>451</v>
      </c>
      <c r="Z826" s="18">
        <f t="shared" si="248"/>
        <v>594714.6477588166</v>
      </c>
      <c r="AA826" s="18">
        <f t="shared" si="249"/>
        <v>60882.938065984097</v>
      </c>
      <c r="AB826" s="17">
        <f t="shared" si="250"/>
        <v>3.804733727810651</v>
      </c>
      <c r="AC826" s="2" t="s">
        <v>68</v>
      </c>
      <c r="AD826" s="2" t="s">
        <v>23</v>
      </c>
      <c r="AE826" t="str">
        <f t="shared" si="251"/>
        <v>Books</v>
      </c>
      <c r="AF826" t="str">
        <f t="shared" si="252"/>
        <v>Books</v>
      </c>
      <c r="AG826" t="str" cm="1">
        <f t="array" ref="AG826">INDEX(AD:AD,ROW())</f>
        <v>Books</v>
      </c>
      <c r="AH826">
        <f t="shared" si="260"/>
        <v>20</v>
      </c>
      <c r="AI826" t="str">
        <f t="shared" si="253"/>
        <v>Books</v>
      </c>
      <c r="AK826">
        <f t="shared" si="254"/>
        <v>2023</v>
      </c>
      <c r="AL826">
        <f t="shared" si="255"/>
        <v>9</v>
      </c>
      <c r="AM826">
        <f t="shared" si="256"/>
        <v>7</v>
      </c>
      <c r="AN826">
        <f t="shared" si="257"/>
        <v>5</v>
      </c>
      <c r="AO826" t="str">
        <f t="shared" si="258"/>
        <v>Weekday</v>
      </c>
      <c r="AR826" s="20">
        <f t="shared" si="259"/>
        <v>0</v>
      </c>
    </row>
    <row r="827" spans="1:44" x14ac:dyDescent="0.35">
      <c r="A827" t="str">
        <f t="shared" si="241"/>
        <v>CUST0826</v>
      </c>
      <c r="B827" s="2" t="s">
        <v>1134</v>
      </c>
      <c r="C827" s="4">
        <v>44987</v>
      </c>
      <c r="D827" s="2" t="s">
        <v>1135</v>
      </c>
      <c r="E827" t="s">
        <v>5051</v>
      </c>
      <c r="F827" s="2" t="s">
        <v>13</v>
      </c>
      <c r="G827" s="2" t="s">
        <v>37</v>
      </c>
      <c r="H827" s="2">
        <v>1</v>
      </c>
      <c r="I827" s="19">
        <v>814.55</v>
      </c>
      <c r="J827" s="2" t="s">
        <v>50</v>
      </c>
      <c r="K827" s="2" t="s">
        <v>31</v>
      </c>
      <c r="L827" s="2">
        <v>5</v>
      </c>
      <c r="M827" s="18">
        <f t="shared" si="242"/>
        <v>814.55</v>
      </c>
      <c r="T827" t="str">
        <f t="shared" si="243"/>
        <v>Pending</v>
      </c>
      <c r="U827" t="str">
        <f t="shared" si="244"/>
        <v>No</v>
      </c>
      <c r="V827" t="str">
        <f t="shared" si="245"/>
        <v>Yes</v>
      </c>
      <c r="X827">
        <f t="shared" si="246"/>
        <v>619</v>
      </c>
      <c r="Y827">
        <f t="shared" si="247"/>
        <v>468</v>
      </c>
      <c r="Z827" s="18">
        <f t="shared" si="248"/>
        <v>1463424.4009529033</v>
      </c>
      <c r="AA827" s="18">
        <f t="shared" si="249"/>
        <v>118285.78776560788</v>
      </c>
      <c r="AB827" s="17">
        <f t="shared" si="250"/>
        <v>3.8140589569160999</v>
      </c>
      <c r="AC827" s="2" t="s">
        <v>37</v>
      </c>
      <c r="AD827" s="2" t="s">
        <v>13</v>
      </c>
      <c r="AE827" t="str">
        <f t="shared" si="251"/>
        <v>Home &amp; Kitchen</v>
      </c>
      <c r="AF827" t="str">
        <f t="shared" si="252"/>
        <v>Home &amp; Kitchen</v>
      </c>
      <c r="AG827" t="str" cm="1">
        <f t="array" ref="AG827">INDEX(AD:AD,ROW())</f>
        <v>Home &amp; Kitchen</v>
      </c>
      <c r="AH827">
        <f t="shared" si="260"/>
        <v>8</v>
      </c>
      <c r="AI827" t="str">
        <f t="shared" si="253"/>
        <v>Home &amp; Kitchen</v>
      </c>
      <c r="AK827">
        <f t="shared" si="254"/>
        <v>2023</v>
      </c>
      <c r="AL827">
        <f t="shared" si="255"/>
        <v>3</v>
      </c>
      <c r="AM827">
        <f t="shared" si="256"/>
        <v>2</v>
      </c>
      <c r="AN827">
        <f t="shared" si="257"/>
        <v>5</v>
      </c>
      <c r="AO827" t="str">
        <f t="shared" si="258"/>
        <v>Weekday</v>
      </c>
      <c r="AR827" s="20">
        <f t="shared" si="259"/>
        <v>0</v>
      </c>
    </row>
    <row r="828" spans="1:44" x14ac:dyDescent="0.35">
      <c r="A828" t="str">
        <f t="shared" si="241"/>
        <v>CUST0827</v>
      </c>
      <c r="B828" s="2" t="s">
        <v>1136</v>
      </c>
      <c r="C828" s="4">
        <v>45408</v>
      </c>
      <c r="D828" s="2" t="s">
        <v>344</v>
      </c>
      <c r="E828" t="s">
        <v>5051</v>
      </c>
      <c r="F828" s="2" t="s">
        <v>29</v>
      </c>
      <c r="G828" s="2" t="s">
        <v>138</v>
      </c>
      <c r="H828" s="2">
        <v>2</v>
      </c>
      <c r="I828" s="19">
        <v>1621.7</v>
      </c>
      <c r="J828" s="2" t="s">
        <v>20</v>
      </c>
      <c r="K828" s="2" t="s">
        <v>16</v>
      </c>
      <c r="L828" s="2">
        <v>5</v>
      </c>
      <c r="M828" s="18">
        <f t="shared" si="242"/>
        <v>3243.4</v>
      </c>
      <c r="T828" t="str">
        <f t="shared" si="243"/>
        <v>Completed</v>
      </c>
      <c r="U828" t="str">
        <f t="shared" si="244"/>
        <v>Yes</v>
      </c>
      <c r="V828" t="str">
        <f t="shared" si="245"/>
        <v>No</v>
      </c>
      <c r="X828">
        <f t="shared" si="246"/>
        <v>619</v>
      </c>
      <c r="Y828">
        <f t="shared" si="247"/>
        <v>468</v>
      </c>
      <c r="Z828" s="18">
        <f t="shared" si="248"/>
        <v>1892867.2841657216</v>
      </c>
      <c r="AA828" s="18">
        <f t="shared" si="249"/>
        <v>199432.98236095349</v>
      </c>
      <c r="AB828" s="17">
        <f t="shared" si="250"/>
        <v>3.8949824970828471</v>
      </c>
      <c r="AC828" s="2" t="s">
        <v>138</v>
      </c>
      <c r="AD828" s="2" t="s">
        <v>29</v>
      </c>
      <c r="AE828" t="str">
        <f t="shared" si="251"/>
        <v>Fashion</v>
      </c>
      <c r="AF828" t="str">
        <f t="shared" si="252"/>
        <v>Fashion</v>
      </c>
      <c r="AG828" t="str" cm="1">
        <f t="array" ref="AG828">INDEX(AD:AD,ROW())</f>
        <v>Fashion</v>
      </c>
      <c r="AH828">
        <f t="shared" si="260"/>
        <v>53</v>
      </c>
      <c r="AI828" t="str">
        <f t="shared" si="253"/>
        <v>Fashion</v>
      </c>
      <c r="AK828">
        <f t="shared" si="254"/>
        <v>2024</v>
      </c>
      <c r="AL828">
        <f t="shared" si="255"/>
        <v>4</v>
      </c>
      <c r="AM828">
        <f t="shared" si="256"/>
        <v>26</v>
      </c>
      <c r="AN828">
        <f t="shared" si="257"/>
        <v>6</v>
      </c>
      <c r="AO828" t="str">
        <f t="shared" si="258"/>
        <v>Weekday</v>
      </c>
      <c r="AR828" s="20">
        <f t="shared" si="259"/>
        <v>0</v>
      </c>
    </row>
    <row r="829" spans="1:44" x14ac:dyDescent="0.35">
      <c r="A829" t="str">
        <f t="shared" si="241"/>
        <v>CUST0828</v>
      </c>
      <c r="B829" s="2" t="s">
        <v>1137</v>
      </c>
      <c r="C829" s="4">
        <v>45053</v>
      </c>
      <c r="D829" s="2" t="s">
        <v>421</v>
      </c>
      <c r="E829" t="s">
        <v>5053</v>
      </c>
      <c r="F829" s="2" t="s">
        <v>13</v>
      </c>
      <c r="G829" s="2" t="s">
        <v>34</v>
      </c>
      <c r="H829" s="2">
        <v>3</v>
      </c>
      <c r="I829" s="19">
        <v>872.89</v>
      </c>
      <c r="J829" s="2" t="s">
        <v>5047</v>
      </c>
      <c r="K829" s="2" t="s">
        <v>76</v>
      </c>
      <c r="L829" s="2">
        <v>5</v>
      </c>
      <c r="M829" s="18">
        <f t="shared" si="242"/>
        <v>2618.67</v>
      </c>
      <c r="T829" t="str">
        <f t="shared" si="243"/>
        <v>Completed</v>
      </c>
      <c r="U829" t="str">
        <f t="shared" si="244"/>
        <v>No</v>
      </c>
      <c r="V829" t="str">
        <f t="shared" si="245"/>
        <v>No</v>
      </c>
      <c r="X829">
        <f t="shared" si="246"/>
        <v>559</v>
      </c>
      <c r="Y829">
        <f t="shared" si="247"/>
        <v>408</v>
      </c>
      <c r="Z829" s="18">
        <f t="shared" si="248"/>
        <v>1463424.4009529033</v>
      </c>
      <c r="AA829" s="18">
        <f t="shared" si="249"/>
        <v>118285.78776560788</v>
      </c>
      <c r="AB829" s="17">
        <f t="shared" si="250"/>
        <v>3.8140589569160999</v>
      </c>
      <c r="AC829" s="2" t="s">
        <v>34</v>
      </c>
      <c r="AD829" s="2" t="s">
        <v>13</v>
      </c>
      <c r="AE829" t="str">
        <f t="shared" si="251"/>
        <v>Home &amp; Kitchen</v>
      </c>
      <c r="AF829" t="str">
        <f t="shared" si="252"/>
        <v>Home &amp; Kitchen</v>
      </c>
      <c r="AG829" t="str" cm="1">
        <f t="array" ref="AG829">INDEX(AD:AD,ROW())</f>
        <v>Home &amp; Kitchen</v>
      </c>
      <c r="AH829">
        <f t="shared" si="260"/>
        <v>7</v>
      </c>
      <c r="AI829" t="str">
        <f t="shared" si="253"/>
        <v>Home &amp; Kitchen</v>
      </c>
      <c r="AK829">
        <f t="shared" si="254"/>
        <v>2023</v>
      </c>
      <c r="AL829">
        <f t="shared" si="255"/>
        <v>5</v>
      </c>
      <c r="AM829">
        <f t="shared" si="256"/>
        <v>7</v>
      </c>
      <c r="AN829">
        <f t="shared" si="257"/>
        <v>1</v>
      </c>
      <c r="AO829" t="str">
        <f t="shared" si="258"/>
        <v>Weekend</v>
      </c>
      <c r="AR829" s="20">
        <f t="shared" si="259"/>
        <v>1</v>
      </c>
    </row>
    <row r="830" spans="1:44" x14ac:dyDescent="0.35">
      <c r="A830" t="str">
        <f t="shared" si="241"/>
        <v>CUST0829</v>
      </c>
      <c r="B830" s="2" t="s">
        <v>1138</v>
      </c>
      <c r="C830" s="4">
        <v>45201</v>
      </c>
      <c r="D830" s="2" t="s">
        <v>112</v>
      </c>
      <c r="E830" t="s">
        <v>5052</v>
      </c>
      <c r="F830" s="2" t="s">
        <v>42</v>
      </c>
      <c r="G830" s="2" t="s">
        <v>43</v>
      </c>
      <c r="H830" s="2">
        <v>3</v>
      </c>
      <c r="I830" s="19">
        <v>534.5</v>
      </c>
      <c r="J830" s="2" t="s">
        <v>5046</v>
      </c>
      <c r="K830" s="2" t="s">
        <v>16</v>
      </c>
      <c r="L830" s="2">
        <v>2</v>
      </c>
      <c r="M830" s="18">
        <f t="shared" si="242"/>
        <v>1603.5</v>
      </c>
      <c r="T830" t="str">
        <f t="shared" si="243"/>
        <v>Completed</v>
      </c>
      <c r="U830" t="str">
        <f t="shared" si="244"/>
        <v>Yes</v>
      </c>
      <c r="V830" t="str">
        <f t="shared" si="245"/>
        <v>No</v>
      </c>
      <c r="X830">
        <f t="shared" si="246"/>
        <v>573</v>
      </c>
      <c r="Y830">
        <f t="shared" si="247"/>
        <v>450</v>
      </c>
      <c r="Z830" s="18">
        <f t="shared" si="248"/>
        <v>1098537.4901531704</v>
      </c>
      <c r="AA830" s="18">
        <f t="shared" si="249"/>
        <v>96724.388030634553</v>
      </c>
      <c r="AB830" s="17">
        <f t="shared" si="250"/>
        <v>3.9001122334455669</v>
      </c>
      <c r="AC830" s="2" t="s">
        <v>43</v>
      </c>
      <c r="AD830" s="2" t="s">
        <v>42</v>
      </c>
      <c r="AE830" t="str">
        <f t="shared" si="251"/>
        <v>Beauty</v>
      </c>
      <c r="AF830" t="str">
        <f t="shared" si="252"/>
        <v>Beauty</v>
      </c>
      <c r="AG830" t="str" cm="1">
        <f t="array" ref="AG830">INDEX(AD:AD,ROW())</f>
        <v>Beauty</v>
      </c>
      <c r="AH830">
        <f t="shared" si="260"/>
        <v>10</v>
      </c>
      <c r="AI830" t="str">
        <f t="shared" si="253"/>
        <v>Beauty</v>
      </c>
      <c r="AK830">
        <f t="shared" si="254"/>
        <v>2023</v>
      </c>
      <c r="AL830">
        <f t="shared" si="255"/>
        <v>10</v>
      </c>
      <c r="AM830">
        <f t="shared" si="256"/>
        <v>2</v>
      </c>
      <c r="AN830">
        <f t="shared" si="257"/>
        <v>2</v>
      </c>
      <c r="AO830" t="str">
        <f t="shared" si="258"/>
        <v>Weekday</v>
      </c>
      <c r="AR830" s="20">
        <f t="shared" si="259"/>
        <v>0</v>
      </c>
    </row>
    <row r="831" spans="1:44" x14ac:dyDescent="0.35">
      <c r="A831" t="str">
        <f t="shared" si="241"/>
        <v>CUST0830</v>
      </c>
      <c r="B831" s="2" t="s">
        <v>1139</v>
      </c>
      <c r="C831" s="4">
        <v>45043</v>
      </c>
      <c r="D831" s="2" t="s">
        <v>537</v>
      </c>
      <c r="E831" t="s">
        <v>5055</v>
      </c>
      <c r="F831" s="2" t="s">
        <v>19</v>
      </c>
      <c r="G831" s="2" t="s">
        <v>5040</v>
      </c>
      <c r="H831" s="2">
        <v>1</v>
      </c>
      <c r="I831" s="19">
        <v>1645.05</v>
      </c>
      <c r="J831" s="2" t="s">
        <v>20</v>
      </c>
      <c r="K831" s="2" t="s">
        <v>16</v>
      </c>
      <c r="L831" s="2">
        <v>3</v>
      </c>
      <c r="M831" s="18">
        <f t="shared" si="242"/>
        <v>1645.05</v>
      </c>
      <c r="T831" t="str">
        <f t="shared" si="243"/>
        <v>Completed</v>
      </c>
      <c r="U831" t="str">
        <f t="shared" si="244"/>
        <v>Yes</v>
      </c>
      <c r="V831" t="str">
        <f t="shared" si="245"/>
        <v>No</v>
      </c>
      <c r="X831">
        <f t="shared" si="246"/>
        <v>567</v>
      </c>
      <c r="Y831">
        <f t="shared" si="247"/>
        <v>440</v>
      </c>
      <c r="Z831" s="18">
        <f t="shared" si="248"/>
        <v>2759712.3299794244</v>
      </c>
      <c r="AA831" s="18">
        <f t="shared" si="249"/>
        <v>330643.50635802455</v>
      </c>
      <c r="AB831" s="17">
        <f t="shared" si="250"/>
        <v>3.8641711229946525</v>
      </c>
      <c r="AC831" s="2" t="s">
        <v>5040</v>
      </c>
      <c r="AD831" s="2" t="s">
        <v>19</v>
      </c>
      <c r="AE831" t="str">
        <f t="shared" si="251"/>
        <v>Electronics</v>
      </c>
      <c r="AF831" t="str">
        <f t="shared" si="252"/>
        <v>Electronics</v>
      </c>
      <c r="AG831" t="str" cm="1">
        <f t="array" ref="AG831">INDEX(AD:AD,ROW())</f>
        <v>Electronics</v>
      </c>
      <c r="AH831">
        <f t="shared" si="260"/>
        <v>13</v>
      </c>
      <c r="AI831" t="str">
        <f t="shared" si="253"/>
        <v>Electronics</v>
      </c>
      <c r="AK831">
        <f t="shared" si="254"/>
        <v>2023</v>
      </c>
      <c r="AL831">
        <f t="shared" si="255"/>
        <v>4</v>
      </c>
      <c r="AM831">
        <f t="shared" si="256"/>
        <v>27</v>
      </c>
      <c r="AN831">
        <f t="shared" si="257"/>
        <v>5</v>
      </c>
      <c r="AO831" t="str">
        <f t="shared" si="258"/>
        <v>Weekday</v>
      </c>
      <c r="AR831" s="20">
        <f t="shared" si="259"/>
        <v>0</v>
      </c>
    </row>
    <row r="832" spans="1:44" x14ac:dyDescent="0.35">
      <c r="A832" t="str">
        <f t="shared" si="241"/>
        <v>CUST0831</v>
      </c>
      <c r="B832" s="2" t="s">
        <v>1140</v>
      </c>
      <c r="C832" s="4">
        <v>45537</v>
      </c>
      <c r="D832" s="2" t="s">
        <v>390</v>
      </c>
      <c r="E832" t="s">
        <v>5055</v>
      </c>
      <c r="F832" s="2" t="s">
        <v>29</v>
      </c>
      <c r="G832" s="2" t="s">
        <v>5041</v>
      </c>
      <c r="H832" s="2">
        <v>2</v>
      </c>
      <c r="I832" s="19">
        <v>2402.38</v>
      </c>
      <c r="J832" s="2" t="s">
        <v>20</v>
      </c>
      <c r="K832" s="2" t="s">
        <v>16</v>
      </c>
      <c r="L832" s="2">
        <v>4</v>
      </c>
      <c r="M832" s="18">
        <f t="shared" si="242"/>
        <v>4804.76</v>
      </c>
      <c r="T832" t="str">
        <f t="shared" si="243"/>
        <v>Completed</v>
      </c>
      <c r="U832" t="str">
        <f t="shared" si="244"/>
        <v>Yes</v>
      </c>
      <c r="V832" t="str">
        <f t="shared" si="245"/>
        <v>No</v>
      </c>
      <c r="X832">
        <f t="shared" si="246"/>
        <v>567</v>
      </c>
      <c r="Y832">
        <f t="shared" si="247"/>
        <v>440</v>
      </c>
      <c r="Z832" s="18">
        <f t="shared" si="248"/>
        <v>1892867.2841657216</v>
      </c>
      <c r="AA832" s="18">
        <f t="shared" si="249"/>
        <v>199432.98236095349</v>
      </c>
      <c r="AB832" s="17">
        <f t="shared" si="250"/>
        <v>3.8949824970828471</v>
      </c>
      <c r="AC832" s="2" t="s">
        <v>5041</v>
      </c>
      <c r="AD832" s="2" t="s">
        <v>29</v>
      </c>
      <c r="AE832" t="str">
        <f t="shared" si="251"/>
        <v>Fashion</v>
      </c>
      <c r="AF832" t="str">
        <f t="shared" si="252"/>
        <v>Fashion</v>
      </c>
      <c r="AG832" t="str" cm="1">
        <f t="array" ref="AG832">INDEX(AD:AD,ROW())</f>
        <v>Fashion</v>
      </c>
      <c r="AH832">
        <f t="shared" si="260"/>
        <v>15</v>
      </c>
      <c r="AI832" t="str">
        <f t="shared" si="253"/>
        <v>Fashion</v>
      </c>
      <c r="AK832">
        <f t="shared" si="254"/>
        <v>2024</v>
      </c>
      <c r="AL832">
        <f t="shared" si="255"/>
        <v>9</v>
      </c>
      <c r="AM832">
        <f t="shared" si="256"/>
        <v>2</v>
      </c>
      <c r="AN832">
        <f t="shared" si="257"/>
        <v>2</v>
      </c>
      <c r="AO832" t="str">
        <f t="shared" si="258"/>
        <v>Weekday</v>
      </c>
      <c r="AR832" s="20">
        <f t="shared" si="259"/>
        <v>0</v>
      </c>
    </row>
    <row r="833" spans="1:44" x14ac:dyDescent="0.35">
      <c r="A833" t="str">
        <f t="shared" si="241"/>
        <v>CUST0832</v>
      </c>
      <c r="B833" s="2" t="s">
        <v>1141</v>
      </c>
      <c r="C833" s="4">
        <v>45248</v>
      </c>
      <c r="D833" s="2" t="s">
        <v>469</v>
      </c>
      <c r="E833" t="s">
        <v>5052</v>
      </c>
      <c r="F833" s="2" t="s">
        <v>42</v>
      </c>
      <c r="G833" s="2" t="s">
        <v>188</v>
      </c>
      <c r="H833" s="2">
        <v>1</v>
      </c>
      <c r="I833" s="19">
        <v>418.83</v>
      </c>
      <c r="J833" s="2" t="s">
        <v>20</v>
      </c>
      <c r="K833" s="2" t="s">
        <v>16</v>
      </c>
      <c r="L833" s="2">
        <v>3</v>
      </c>
      <c r="M833" s="18">
        <f t="shared" si="242"/>
        <v>418.83</v>
      </c>
      <c r="T833" t="str">
        <f t="shared" si="243"/>
        <v>Completed</v>
      </c>
      <c r="U833" t="str">
        <f t="shared" si="244"/>
        <v>No</v>
      </c>
      <c r="V833" t="str">
        <f t="shared" si="245"/>
        <v>No</v>
      </c>
      <c r="X833">
        <f t="shared" si="246"/>
        <v>573</v>
      </c>
      <c r="Y833">
        <f t="shared" si="247"/>
        <v>450</v>
      </c>
      <c r="Z833" s="18">
        <f t="shared" si="248"/>
        <v>1098537.4901531704</v>
      </c>
      <c r="AA833" s="18">
        <f t="shared" si="249"/>
        <v>96724.388030634553</v>
      </c>
      <c r="AB833" s="17">
        <f t="shared" si="250"/>
        <v>3.9001122334455669</v>
      </c>
      <c r="AC833" s="2" t="s">
        <v>188</v>
      </c>
      <c r="AD833" s="2" t="s">
        <v>42</v>
      </c>
      <c r="AE833" t="str">
        <f t="shared" si="251"/>
        <v>Beauty</v>
      </c>
      <c r="AF833" t="str">
        <f t="shared" si="252"/>
        <v>Beauty</v>
      </c>
      <c r="AG833" t="str" cm="1">
        <f t="array" ref="AG833">INDEX(AD:AD,ROW())</f>
        <v>Beauty</v>
      </c>
      <c r="AH833">
        <f t="shared" si="260"/>
        <v>80</v>
      </c>
      <c r="AI833" t="str">
        <f t="shared" si="253"/>
        <v>Beauty</v>
      </c>
      <c r="AK833">
        <f t="shared" si="254"/>
        <v>2023</v>
      </c>
      <c r="AL833">
        <f t="shared" si="255"/>
        <v>11</v>
      </c>
      <c r="AM833">
        <f t="shared" si="256"/>
        <v>18</v>
      </c>
      <c r="AN833">
        <f t="shared" si="257"/>
        <v>7</v>
      </c>
      <c r="AO833" t="str">
        <f t="shared" si="258"/>
        <v>Weekend</v>
      </c>
      <c r="AR833" s="20">
        <f t="shared" si="259"/>
        <v>0</v>
      </c>
    </row>
    <row r="834" spans="1:44" x14ac:dyDescent="0.35">
      <c r="A834" t="str">
        <f t="shared" si="241"/>
        <v>CUST0833</v>
      </c>
      <c r="B834" s="2" t="s">
        <v>1142</v>
      </c>
      <c r="C834" s="4">
        <v>45226</v>
      </c>
      <c r="D834" s="2" t="s">
        <v>256</v>
      </c>
      <c r="E834" t="s">
        <v>5052</v>
      </c>
      <c r="F834" s="2" t="s">
        <v>23</v>
      </c>
      <c r="G834" s="2" t="s">
        <v>46</v>
      </c>
      <c r="H834" s="2">
        <v>3</v>
      </c>
      <c r="I834" s="19">
        <v>606.29999999999995</v>
      </c>
      <c r="J834" s="2" t="s">
        <v>15</v>
      </c>
      <c r="K834" s="2" t="s">
        <v>16</v>
      </c>
      <c r="L834" s="2">
        <v>4</v>
      </c>
      <c r="M834" s="18">
        <f t="shared" si="242"/>
        <v>1818.8999999999999</v>
      </c>
      <c r="T834" t="str">
        <f t="shared" si="243"/>
        <v>Completed</v>
      </c>
      <c r="U834" t="str">
        <f t="shared" si="244"/>
        <v>Yes</v>
      </c>
      <c r="V834" t="str">
        <f t="shared" si="245"/>
        <v>No</v>
      </c>
      <c r="X834">
        <f t="shared" si="246"/>
        <v>573</v>
      </c>
      <c r="Y834">
        <f t="shared" si="247"/>
        <v>450</v>
      </c>
      <c r="Z834" s="18">
        <f t="shared" si="248"/>
        <v>594714.6477588166</v>
      </c>
      <c r="AA834" s="18">
        <f t="shared" si="249"/>
        <v>60882.938065984097</v>
      </c>
      <c r="AB834" s="17">
        <f t="shared" si="250"/>
        <v>3.804733727810651</v>
      </c>
      <c r="AC834" s="2" t="s">
        <v>46</v>
      </c>
      <c r="AD834" s="2" t="s">
        <v>23</v>
      </c>
      <c r="AE834" t="str">
        <f t="shared" si="251"/>
        <v>Books</v>
      </c>
      <c r="AF834" t="str">
        <f t="shared" si="252"/>
        <v>Books</v>
      </c>
      <c r="AG834" t="str" cm="1">
        <f t="array" ref="AG834">INDEX(AD:AD,ROW())</f>
        <v>Books</v>
      </c>
      <c r="AH834">
        <f t="shared" si="260"/>
        <v>11</v>
      </c>
      <c r="AI834" t="str">
        <f t="shared" si="253"/>
        <v>Books</v>
      </c>
      <c r="AK834">
        <f t="shared" si="254"/>
        <v>2023</v>
      </c>
      <c r="AL834">
        <f t="shared" si="255"/>
        <v>10</v>
      </c>
      <c r="AM834">
        <f t="shared" si="256"/>
        <v>27</v>
      </c>
      <c r="AN834">
        <f t="shared" si="257"/>
        <v>6</v>
      </c>
      <c r="AO834" t="str">
        <f t="shared" si="258"/>
        <v>Weekday</v>
      </c>
      <c r="AR834" s="20">
        <f t="shared" si="259"/>
        <v>0</v>
      </c>
    </row>
    <row r="835" spans="1:44" x14ac:dyDescent="0.35">
      <c r="A835" t="str">
        <f t="shared" ref="A835:A898" si="261">"CUST"&amp;TEXT(ROW()-1,"0000")</f>
        <v>CUST0834</v>
      </c>
      <c r="B835" s="2" t="s">
        <v>1143</v>
      </c>
      <c r="C835" s="4">
        <v>45233</v>
      </c>
      <c r="D835" s="2" t="s">
        <v>962</v>
      </c>
      <c r="E835" t="s">
        <v>5049</v>
      </c>
      <c r="F835" s="2" t="s">
        <v>13</v>
      </c>
      <c r="G835" s="2" t="s">
        <v>37</v>
      </c>
      <c r="H835" s="2">
        <v>2</v>
      </c>
      <c r="I835" s="19">
        <v>1637.6</v>
      </c>
      <c r="J835" s="2" t="s">
        <v>15</v>
      </c>
      <c r="K835" s="2" t="s">
        <v>16</v>
      </c>
      <c r="L835" s="2">
        <v>4</v>
      </c>
      <c r="M835" s="18">
        <f t="shared" ref="M835:M898" si="262">H835*I835</f>
        <v>3275.2</v>
      </c>
      <c r="T835" t="str">
        <f t="shared" ref="T835:T898" si="263">IF(K835="Cancelled","Lost Sale",IF(K835="Pending","Pending","Completed"))</f>
        <v>Completed</v>
      </c>
      <c r="U835" t="str">
        <f t="shared" ref="U835:U898" si="264">IF(AND(K835="Delivered",M835&gt;1000),"Yes","No")</f>
        <v>Yes</v>
      </c>
      <c r="V835" t="str">
        <f t="shared" ref="V835:V898" si="265">IF(OR(K835="Cancelled",K835="Pending"),"Yes","No")</f>
        <v>No</v>
      </c>
      <c r="X835">
        <f t="shared" ref="X835:X898" si="266">COUNTIF($E$2:$E$4701,E835)</f>
        <v>595</v>
      </c>
      <c r="Y835">
        <f t="shared" ref="Y835:Y898" si="267">COUNTIFS($E$2:$E$4701,E835,$K$2:$K$4701,"Delivered")</f>
        <v>444</v>
      </c>
      <c r="Z835" s="18">
        <f t="shared" ref="Z835:Z898" si="268">SUMIF($F$2:$F$4701,F835,$M$2:$M$4701)</f>
        <v>1463424.4009529033</v>
      </c>
      <c r="AA835" s="18">
        <f t="shared" ref="AA835:AA898" si="269">SUMIFS($M$2:$M$4701,$F$2:$F$4701,F835,$K$2:$K$4701,"Pending")</f>
        <v>118285.78776560788</v>
      </c>
      <c r="AB835" s="17">
        <f t="shared" ref="AB835:AB898" si="270">AVERAGEIF($F$2:$F$4701,F835,$L$2:$L$4701)</f>
        <v>3.8140589569160999</v>
      </c>
      <c r="AC835" s="2" t="s">
        <v>37</v>
      </c>
      <c r="AD835" s="2" t="s">
        <v>13</v>
      </c>
      <c r="AE835" t="str">
        <f t="shared" ref="AE835:AE898" si="271">VLOOKUP(G835,$AC$2:$AD$4738,2,FALSE)</f>
        <v>Home &amp; Kitchen</v>
      </c>
      <c r="AF835" t="str">
        <f t="shared" ref="AF835:AF898" si="272">_xlfn.XLOOKUP(G835,AC:AC,AD:AD)</f>
        <v>Home &amp; Kitchen</v>
      </c>
      <c r="AG835" t="str" cm="1">
        <f t="array" ref="AG835">INDEX(AD:AD,ROW())</f>
        <v>Home &amp; Kitchen</v>
      </c>
      <c r="AH835">
        <f t="shared" si="260"/>
        <v>8</v>
      </c>
      <c r="AI835" t="str">
        <f t="shared" ref="AI835:AI898" si="273">INDEX(AD:AD,MATCH(G835,AC:AC,0))</f>
        <v>Home &amp; Kitchen</v>
      </c>
      <c r="AK835">
        <f t="shared" ref="AK835:AK898" si="274">YEAR(C835)</f>
        <v>2023</v>
      </c>
      <c r="AL835">
        <f t="shared" ref="AL835:AL898" si="275">MONTH(C835)</f>
        <v>11</v>
      </c>
      <c r="AM835">
        <f t="shared" ref="AM835:AM898" si="276">DAY(C835)</f>
        <v>3</v>
      </c>
      <c r="AN835">
        <f t="shared" ref="AN835:AN898" si="277">WEEKDAY(C835)</f>
        <v>6</v>
      </c>
      <c r="AO835" t="str">
        <f t="shared" ref="AO835:AO898" si="278">IF(WEEKDAY(C835,2)&gt;5,"Weekend","Weekday")</f>
        <v>Weekday</v>
      </c>
      <c r="AR835" s="20">
        <f t="shared" ref="AR835:AR898" si="279">IF(OR(K835="Cancelled",K835="Returned"),1,0)</f>
        <v>0</v>
      </c>
    </row>
    <row r="836" spans="1:44" x14ac:dyDescent="0.35">
      <c r="A836" t="str">
        <f t="shared" si="261"/>
        <v>CUST0835</v>
      </c>
      <c r="B836" s="2" t="s">
        <v>1144</v>
      </c>
      <c r="C836" s="4">
        <v>45455</v>
      </c>
      <c r="D836" s="2" t="s">
        <v>84</v>
      </c>
      <c r="E836" t="s">
        <v>5052</v>
      </c>
      <c r="F836" s="2" t="s">
        <v>23</v>
      </c>
      <c r="G836" s="2" t="s">
        <v>65</v>
      </c>
      <c r="H836" s="2">
        <v>2</v>
      </c>
      <c r="I836" s="19">
        <v>260.18</v>
      </c>
      <c r="J836" s="2" t="s">
        <v>5046</v>
      </c>
      <c r="K836" s="2" t="s">
        <v>16</v>
      </c>
      <c r="L836" s="2">
        <v>4</v>
      </c>
      <c r="M836" s="18">
        <f t="shared" si="262"/>
        <v>520.36</v>
      </c>
      <c r="T836" t="str">
        <f t="shared" si="263"/>
        <v>Completed</v>
      </c>
      <c r="U836" t="str">
        <f t="shared" si="264"/>
        <v>No</v>
      </c>
      <c r="V836" t="str">
        <f t="shared" si="265"/>
        <v>No</v>
      </c>
      <c r="X836">
        <f t="shared" si="266"/>
        <v>573</v>
      </c>
      <c r="Y836">
        <f t="shared" si="267"/>
        <v>450</v>
      </c>
      <c r="Z836" s="18">
        <f t="shared" si="268"/>
        <v>594714.6477588166</v>
      </c>
      <c r="AA836" s="18">
        <f t="shared" si="269"/>
        <v>60882.938065984097</v>
      </c>
      <c r="AB836" s="17">
        <f t="shared" si="270"/>
        <v>3.804733727810651</v>
      </c>
      <c r="AC836" s="2" t="s">
        <v>65</v>
      </c>
      <c r="AD836" s="2" t="s">
        <v>23</v>
      </c>
      <c r="AE836" t="str">
        <f t="shared" si="271"/>
        <v>Books</v>
      </c>
      <c r="AF836" t="str">
        <f t="shared" si="272"/>
        <v>Books</v>
      </c>
      <c r="AG836" t="str" cm="1">
        <f t="array" ref="AG836">INDEX(AD:AD,ROW())</f>
        <v>Books</v>
      </c>
      <c r="AH836">
        <f t="shared" si="260"/>
        <v>19</v>
      </c>
      <c r="AI836" t="str">
        <f t="shared" si="273"/>
        <v>Books</v>
      </c>
      <c r="AK836">
        <f t="shared" si="274"/>
        <v>2024</v>
      </c>
      <c r="AL836">
        <f t="shared" si="275"/>
        <v>6</v>
      </c>
      <c r="AM836">
        <f t="shared" si="276"/>
        <v>12</v>
      </c>
      <c r="AN836">
        <f t="shared" si="277"/>
        <v>4</v>
      </c>
      <c r="AO836" t="str">
        <f t="shared" si="278"/>
        <v>Weekday</v>
      </c>
      <c r="AR836" s="20">
        <f t="shared" si="279"/>
        <v>0</v>
      </c>
    </row>
    <row r="837" spans="1:44" x14ac:dyDescent="0.35">
      <c r="A837" t="str">
        <f t="shared" si="261"/>
        <v>CUST0836</v>
      </c>
      <c r="B837" s="2" t="s">
        <v>1145</v>
      </c>
      <c r="C837" s="4">
        <v>45046</v>
      </c>
      <c r="D837" s="2" t="s">
        <v>830</v>
      </c>
      <c r="E837" t="s">
        <v>5053</v>
      </c>
      <c r="F837" s="2" t="s">
        <v>42</v>
      </c>
      <c r="G837" s="2" t="s">
        <v>5042</v>
      </c>
      <c r="H837" s="2">
        <v>1</v>
      </c>
      <c r="I837" s="19">
        <v>781.82</v>
      </c>
      <c r="J837" s="2" t="s">
        <v>5046</v>
      </c>
      <c r="K837" s="2" t="s">
        <v>16</v>
      </c>
      <c r="L837" s="2">
        <v>5</v>
      </c>
      <c r="M837" s="18">
        <f t="shared" si="262"/>
        <v>781.82</v>
      </c>
      <c r="T837" t="str">
        <f t="shared" si="263"/>
        <v>Completed</v>
      </c>
      <c r="U837" t="str">
        <f t="shared" si="264"/>
        <v>No</v>
      </c>
      <c r="V837" t="str">
        <f t="shared" si="265"/>
        <v>No</v>
      </c>
      <c r="X837">
        <f t="shared" si="266"/>
        <v>559</v>
      </c>
      <c r="Y837">
        <f t="shared" si="267"/>
        <v>408</v>
      </c>
      <c r="Z837" s="18">
        <f t="shared" si="268"/>
        <v>1098537.4901531704</v>
      </c>
      <c r="AA837" s="18">
        <f t="shared" si="269"/>
        <v>96724.388030634553</v>
      </c>
      <c r="AB837" s="17">
        <f t="shared" si="270"/>
        <v>3.9001122334455669</v>
      </c>
      <c r="AC837" s="2" t="s">
        <v>5042</v>
      </c>
      <c r="AD837" s="2" t="s">
        <v>42</v>
      </c>
      <c r="AE837" t="str">
        <f t="shared" si="271"/>
        <v>Beauty</v>
      </c>
      <c r="AF837" t="str">
        <f t="shared" si="272"/>
        <v>Beauty</v>
      </c>
      <c r="AG837" t="str" cm="1">
        <f t="array" ref="AG837">INDEX(AD:AD,ROW())</f>
        <v>Beauty</v>
      </c>
      <c r="AH837">
        <f t="shared" si="260"/>
        <v>18</v>
      </c>
      <c r="AI837" t="str">
        <f t="shared" si="273"/>
        <v>Beauty</v>
      </c>
      <c r="AK837">
        <f t="shared" si="274"/>
        <v>2023</v>
      </c>
      <c r="AL837">
        <f t="shared" si="275"/>
        <v>4</v>
      </c>
      <c r="AM837">
        <f t="shared" si="276"/>
        <v>30</v>
      </c>
      <c r="AN837">
        <f t="shared" si="277"/>
        <v>1</v>
      </c>
      <c r="AO837" t="str">
        <f t="shared" si="278"/>
        <v>Weekend</v>
      </c>
      <c r="AR837" s="20">
        <f t="shared" si="279"/>
        <v>0</v>
      </c>
    </row>
    <row r="838" spans="1:44" x14ac:dyDescent="0.35">
      <c r="A838" t="str">
        <f t="shared" si="261"/>
        <v>CUST0837</v>
      </c>
      <c r="B838" s="2" t="s">
        <v>1146</v>
      </c>
      <c r="C838" s="4">
        <v>45771</v>
      </c>
      <c r="D838" s="2" t="s">
        <v>209</v>
      </c>
      <c r="E838" t="s">
        <v>5055</v>
      </c>
      <c r="F838" s="2" t="s">
        <v>29</v>
      </c>
      <c r="G838" s="2" t="s">
        <v>5041</v>
      </c>
      <c r="H838" s="2">
        <v>3</v>
      </c>
      <c r="I838" s="19">
        <v>2192.14</v>
      </c>
      <c r="J838" s="2" t="s">
        <v>5047</v>
      </c>
      <c r="K838" s="2" t="s">
        <v>16</v>
      </c>
      <c r="L838" s="2">
        <v>4</v>
      </c>
      <c r="M838" s="18">
        <f t="shared" si="262"/>
        <v>6576.42</v>
      </c>
      <c r="T838" t="str">
        <f t="shared" si="263"/>
        <v>Completed</v>
      </c>
      <c r="U838" t="str">
        <f t="shared" si="264"/>
        <v>Yes</v>
      </c>
      <c r="V838" t="str">
        <f t="shared" si="265"/>
        <v>No</v>
      </c>
      <c r="X838">
        <f t="shared" si="266"/>
        <v>567</v>
      </c>
      <c r="Y838">
        <f t="shared" si="267"/>
        <v>440</v>
      </c>
      <c r="Z838" s="18">
        <f t="shared" si="268"/>
        <v>1892867.2841657216</v>
      </c>
      <c r="AA838" s="18">
        <f t="shared" si="269"/>
        <v>199432.98236095349</v>
      </c>
      <c r="AB838" s="17">
        <f t="shared" si="270"/>
        <v>3.8949824970828471</v>
      </c>
      <c r="AC838" s="2" t="s">
        <v>5041</v>
      </c>
      <c r="AD838" s="2" t="s">
        <v>29</v>
      </c>
      <c r="AE838" t="str">
        <f t="shared" si="271"/>
        <v>Fashion</v>
      </c>
      <c r="AF838" t="str">
        <f t="shared" si="272"/>
        <v>Fashion</v>
      </c>
      <c r="AG838" t="str" cm="1">
        <f t="array" ref="AG838">INDEX(AD:AD,ROW())</f>
        <v>Fashion</v>
      </c>
      <c r="AH838">
        <f t="shared" si="260"/>
        <v>15</v>
      </c>
      <c r="AI838" t="str">
        <f t="shared" si="273"/>
        <v>Fashion</v>
      </c>
      <c r="AK838">
        <f t="shared" si="274"/>
        <v>2025</v>
      </c>
      <c r="AL838">
        <f t="shared" si="275"/>
        <v>4</v>
      </c>
      <c r="AM838">
        <f t="shared" si="276"/>
        <v>24</v>
      </c>
      <c r="AN838">
        <f t="shared" si="277"/>
        <v>5</v>
      </c>
      <c r="AO838" t="str">
        <f t="shared" si="278"/>
        <v>Weekday</v>
      </c>
      <c r="AR838" s="20">
        <f t="shared" si="279"/>
        <v>0</v>
      </c>
    </row>
    <row r="839" spans="1:44" x14ac:dyDescent="0.35">
      <c r="A839" t="str">
        <f t="shared" si="261"/>
        <v>CUST0838</v>
      </c>
      <c r="B839" s="2" t="s">
        <v>1147</v>
      </c>
      <c r="C839" s="4">
        <v>45690</v>
      </c>
      <c r="D839" s="2" t="s">
        <v>90</v>
      </c>
      <c r="E839" t="s">
        <v>5050</v>
      </c>
      <c r="F839" s="2" t="s">
        <v>29</v>
      </c>
      <c r="G839" s="2" t="s">
        <v>138</v>
      </c>
      <c r="H839" s="2">
        <v>1</v>
      </c>
      <c r="I839" s="19">
        <v>388.58</v>
      </c>
      <c r="J839" s="2" t="s">
        <v>5046</v>
      </c>
      <c r="K839" s="2" t="s">
        <v>16</v>
      </c>
      <c r="L839" s="2">
        <v>4</v>
      </c>
      <c r="M839" s="18">
        <f t="shared" si="262"/>
        <v>388.58</v>
      </c>
      <c r="T839" t="str">
        <f t="shared" si="263"/>
        <v>Completed</v>
      </c>
      <c r="U839" t="str">
        <f t="shared" si="264"/>
        <v>No</v>
      </c>
      <c r="V839" t="str">
        <f t="shared" si="265"/>
        <v>No</v>
      </c>
      <c r="X839">
        <f t="shared" si="266"/>
        <v>589</v>
      </c>
      <c r="Y839">
        <f t="shared" si="267"/>
        <v>426</v>
      </c>
      <c r="Z839" s="18">
        <f t="shared" si="268"/>
        <v>1892867.2841657216</v>
      </c>
      <c r="AA839" s="18">
        <f t="shared" si="269"/>
        <v>199432.98236095349</v>
      </c>
      <c r="AB839" s="17">
        <f t="shared" si="270"/>
        <v>3.8949824970828471</v>
      </c>
      <c r="AC839" s="2" t="s">
        <v>138</v>
      </c>
      <c r="AD839" s="2" t="s">
        <v>29</v>
      </c>
      <c r="AE839" t="str">
        <f t="shared" si="271"/>
        <v>Fashion</v>
      </c>
      <c r="AF839" t="str">
        <f t="shared" si="272"/>
        <v>Fashion</v>
      </c>
      <c r="AG839" t="str" cm="1">
        <f t="array" ref="AG839">INDEX(AD:AD,ROW())</f>
        <v>Fashion</v>
      </c>
      <c r="AH839">
        <f t="shared" si="260"/>
        <v>53</v>
      </c>
      <c r="AI839" t="str">
        <f t="shared" si="273"/>
        <v>Fashion</v>
      </c>
      <c r="AK839">
        <f t="shared" si="274"/>
        <v>2025</v>
      </c>
      <c r="AL839">
        <f t="shared" si="275"/>
        <v>2</v>
      </c>
      <c r="AM839">
        <f t="shared" si="276"/>
        <v>2</v>
      </c>
      <c r="AN839">
        <f t="shared" si="277"/>
        <v>1</v>
      </c>
      <c r="AO839" t="str">
        <f t="shared" si="278"/>
        <v>Weekend</v>
      </c>
      <c r="AR839" s="20">
        <f t="shared" si="279"/>
        <v>0</v>
      </c>
    </row>
    <row r="840" spans="1:44" x14ac:dyDescent="0.35">
      <c r="A840" t="str">
        <f t="shared" si="261"/>
        <v>CUST0839</v>
      </c>
      <c r="B840" s="2" t="s">
        <v>1148</v>
      </c>
      <c r="C840" s="4">
        <v>45308</v>
      </c>
      <c r="D840" s="2" t="s">
        <v>698</v>
      </c>
      <c r="E840" t="s">
        <v>5052</v>
      </c>
      <c r="F840" s="2" t="s">
        <v>19</v>
      </c>
      <c r="G840" s="2" t="s">
        <v>5040</v>
      </c>
      <c r="H840" s="2">
        <v>2</v>
      </c>
      <c r="I840" s="19">
        <v>317.89</v>
      </c>
      <c r="J840" s="2" t="s">
        <v>15</v>
      </c>
      <c r="K840" s="2" t="s">
        <v>31</v>
      </c>
      <c r="L840" s="2">
        <v>5</v>
      </c>
      <c r="M840" s="18">
        <f t="shared" si="262"/>
        <v>635.78</v>
      </c>
      <c r="T840" t="str">
        <f t="shared" si="263"/>
        <v>Pending</v>
      </c>
      <c r="U840" t="str">
        <f t="shared" si="264"/>
        <v>No</v>
      </c>
      <c r="V840" t="str">
        <f t="shared" si="265"/>
        <v>Yes</v>
      </c>
      <c r="X840">
        <f t="shared" si="266"/>
        <v>573</v>
      </c>
      <c r="Y840">
        <f t="shared" si="267"/>
        <v>450</v>
      </c>
      <c r="Z840" s="18">
        <f t="shared" si="268"/>
        <v>2759712.3299794244</v>
      </c>
      <c r="AA840" s="18">
        <f t="shared" si="269"/>
        <v>330643.50635802455</v>
      </c>
      <c r="AB840" s="17">
        <f t="shared" si="270"/>
        <v>3.8641711229946525</v>
      </c>
      <c r="AC840" s="2" t="s">
        <v>5040</v>
      </c>
      <c r="AD840" s="2" t="s">
        <v>19</v>
      </c>
      <c r="AE840" t="str">
        <f t="shared" si="271"/>
        <v>Electronics</v>
      </c>
      <c r="AF840" t="str">
        <f t="shared" si="272"/>
        <v>Electronics</v>
      </c>
      <c r="AG840" t="str" cm="1">
        <f t="array" ref="AG840">INDEX(AD:AD,ROW())</f>
        <v>Electronics</v>
      </c>
      <c r="AH840">
        <f t="shared" si="260"/>
        <v>13</v>
      </c>
      <c r="AI840" t="str">
        <f t="shared" si="273"/>
        <v>Electronics</v>
      </c>
      <c r="AK840">
        <f t="shared" si="274"/>
        <v>2024</v>
      </c>
      <c r="AL840">
        <f t="shared" si="275"/>
        <v>1</v>
      </c>
      <c r="AM840">
        <f t="shared" si="276"/>
        <v>17</v>
      </c>
      <c r="AN840">
        <f t="shared" si="277"/>
        <v>4</v>
      </c>
      <c r="AO840" t="str">
        <f t="shared" si="278"/>
        <v>Weekday</v>
      </c>
      <c r="AR840" s="20">
        <f t="shared" si="279"/>
        <v>0</v>
      </c>
    </row>
    <row r="841" spans="1:44" x14ac:dyDescent="0.35">
      <c r="A841" t="str">
        <f t="shared" si="261"/>
        <v>CUST0840</v>
      </c>
      <c r="B841" s="2" t="s">
        <v>1149</v>
      </c>
      <c r="C841" s="4">
        <v>45302</v>
      </c>
      <c r="D841" s="2" t="s">
        <v>235</v>
      </c>
      <c r="E841" t="s">
        <v>5051</v>
      </c>
      <c r="F841" s="2" t="s">
        <v>29</v>
      </c>
      <c r="G841" s="2" t="s">
        <v>30</v>
      </c>
      <c r="H841" s="2">
        <v>1</v>
      </c>
      <c r="I841" s="19">
        <v>2468.38</v>
      </c>
      <c r="J841" s="2" t="s">
        <v>15</v>
      </c>
      <c r="K841" s="2" t="s">
        <v>16</v>
      </c>
      <c r="L841" s="2">
        <v>2</v>
      </c>
      <c r="M841" s="18">
        <f t="shared" si="262"/>
        <v>2468.38</v>
      </c>
      <c r="T841" t="str">
        <f t="shared" si="263"/>
        <v>Completed</v>
      </c>
      <c r="U841" t="str">
        <f t="shared" si="264"/>
        <v>Yes</v>
      </c>
      <c r="V841" t="str">
        <f t="shared" si="265"/>
        <v>No</v>
      </c>
      <c r="X841">
        <f t="shared" si="266"/>
        <v>619</v>
      </c>
      <c r="Y841">
        <f t="shared" si="267"/>
        <v>468</v>
      </c>
      <c r="Z841" s="18">
        <f t="shared" si="268"/>
        <v>1892867.2841657216</v>
      </c>
      <c r="AA841" s="18">
        <f t="shared" si="269"/>
        <v>199432.98236095349</v>
      </c>
      <c r="AB841" s="17">
        <f t="shared" si="270"/>
        <v>3.8949824970828471</v>
      </c>
      <c r="AC841" s="2" t="s">
        <v>30</v>
      </c>
      <c r="AD841" s="2" t="s">
        <v>29</v>
      </c>
      <c r="AE841" t="str">
        <f t="shared" si="271"/>
        <v>Fashion</v>
      </c>
      <c r="AF841" t="str">
        <f t="shared" si="272"/>
        <v>Fashion</v>
      </c>
      <c r="AG841" t="str" cm="1">
        <f t="array" ref="AG841">INDEX(AD:AD,ROW())</f>
        <v>Fashion</v>
      </c>
      <c r="AH841">
        <f t="shared" ref="AH841:AH904" si="280">MATCH(G841,AC:AC,0)</f>
        <v>6</v>
      </c>
      <c r="AI841" t="str">
        <f t="shared" si="273"/>
        <v>Fashion</v>
      </c>
      <c r="AK841">
        <f t="shared" si="274"/>
        <v>2024</v>
      </c>
      <c r="AL841">
        <f t="shared" si="275"/>
        <v>1</v>
      </c>
      <c r="AM841">
        <f t="shared" si="276"/>
        <v>11</v>
      </c>
      <c r="AN841">
        <f t="shared" si="277"/>
        <v>5</v>
      </c>
      <c r="AO841" t="str">
        <f t="shared" si="278"/>
        <v>Weekday</v>
      </c>
      <c r="AR841" s="20">
        <f t="shared" si="279"/>
        <v>0</v>
      </c>
    </row>
    <row r="842" spans="1:44" x14ac:dyDescent="0.35">
      <c r="A842" t="str">
        <f t="shared" si="261"/>
        <v>CUST0841</v>
      </c>
      <c r="B842" s="2" t="s">
        <v>1150</v>
      </c>
      <c r="C842" s="4">
        <v>45286</v>
      </c>
      <c r="D842" s="2" t="s">
        <v>45</v>
      </c>
      <c r="E842" t="s">
        <v>5050</v>
      </c>
      <c r="F842" s="2" t="s">
        <v>42</v>
      </c>
      <c r="G842" s="2" t="s">
        <v>188</v>
      </c>
      <c r="H842" s="2">
        <v>1</v>
      </c>
      <c r="I842" s="19">
        <v>852.81</v>
      </c>
      <c r="J842" s="2" t="s">
        <v>15</v>
      </c>
      <c r="K842" s="2" t="s">
        <v>103</v>
      </c>
      <c r="L842" s="31"/>
      <c r="M842" s="18">
        <f t="shared" si="262"/>
        <v>852.81</v>
      </c>
      <c r="T842" t="str">
        <f t="shared" si="263"/>
        <v>Lost Sale</v>
      </c>
      <c r="U842" t="str">
        <f t="shared" si="264"/>
        <v>No</v>
      </c>
      <c r="V842" t="str">
        <f t="shared" si="265"/>
        <v>Yes</v>
      </c>
      <c r="X842">
        <f t="shared" si="266"/>
        <v>589</v>
      </c>
      <c r="Y842">
        <f t="shared" si="267"/>
        <v>426</v>
      </c>
      <c r="Z842" s="18">
        <f t="shared" si="268"/>
        <v>1098537.4901531704</v>
      </c>
      <c r="AA842" s="18">
        <f t="shared" si="269"/>
        <v>96724.388030634553</v>
      </c>
      <c r="AB842" s="17">
        <f t="shared" si="270"/>
        <v>3.9001122334455669</v>
      </c>
      <c r="AC842" s="2" t="s">
        <v>188</v>
      </c>
      <c r="AD842" s="2" t="s">
        <v>42</v>
      </c>
      <c r="AE842" t="str">
        <f t="shared" si="271"/>
        <v>Beauty</v>
      </c>
      <c r="AF842" t="str">
        <f t="shared" si="272"/>
        <v>Beauty</v>
      </c>
      <c r="AG842" t="str" cm="1">
        <f t="array" ref="AG842">INDEX(AD:AD,ROW())</f>
        <v>Beauty</v>
      </c>
      <c r="AH842">
        <f t="shared" si="280"/>
        <v>80</v>
      </c>
      <c r="AI842" t="str">
        <f t="shared" si="273"/>
        <v>Beauty</v>
      </c>
      <c r="AK842">
        <f t="shared" si="274"/>
        <v>2023</v>
      </c>
      <c r="AL842">
        <f t="shared" si="275"/>
        <v>12</v>
      </c>
      <c r="AM842">
        <f t="shared" si="276"/>
        <v>26</v>
      </c>
      <c r="AN842">
        <f t="shared" si="277"/>
        <v>3</v>
      </c>
      <c r="AO842" t="str">
        <f t="shared" si="278"/>
        <v>Weekday</v>
      </c>
      <c r="AR842" s="20">
        <f t="shared" si="279"/>
        <v>1</v>
      </c>
    </row>
    <row r="843" spans="1:44" x14ac:dyDescent="0.35">
      <c r="A843" t="str">
        <f t="shared" si="261"/>
        <v>CUST0842</v>
      </c>
      <c r="B843" s="2" t="s">
        <v>1151</v>
      </c>
      <c r="C843" s="4">
        <v>45136</v>
      </c>
      <c r="D843" s="2" t="s">
        <v>80</v>
      </c>
      <c r="E843" t="s">
        <v>5053</v>
      </c>
      <c r="F843" s="2" t="s">
        <v>42</v>
      </c>
      <c r="G843" s="2" t="s">
        <v>5042</v>
      </c>
      <c r="H843" s="2">
        <v>1</v>
      </c>
      <c r="I843" s="19">
        <v>406.31</v>
      </c>
      <c r="J843" s="2" t="s">
        <v>50</v>
      </c>
      <c r="K843" s="2" t="s">
        <v>16</v>
      </c>
      <c r="L843" s="2">
        <v>5</v>
      </c>
      <c r="M843" s="18">
        <f t="shared" si="262"/>
        <v>406.31</v>
      </c>
      <c r="T843" t="str">
        <f t="shared" si="263"/>
        <v>Completed</v>
      </c>
      <c r="U843" t="str">
        <f t="shared" si="264"/>
        <v>No</v>
      </c>
      <c r="V843" t="str">
        <f t="shared" si="265"/>
        <v>No</v>
      </c>
      <c r="X843">
        <f t="shared" si="266"/>
        <v>559</v>
      </c>
      <c r="Y843">
        <f t="shared" si="267"/>
        <v>408</v>
      </c>
      <c r="Z843" s="18">
        <f t="shared" si="268"/>
        <v>1098537.4901531704</v>
      </c>
      <c r="AA843" s="18">
        <f t="shared" si="269"/>
        <v>96724.388030634553</v>
      </c>
      <c r="AB843" s="17">
        <f t="shared" si="270"/>
        <v>3.9001122334455669</v>
      </c>
      <c r="AC843" s="2" t="s">
        <v>5042</v>
      </c>
      <c r="AD843" s="2" t="s">
        <v>42</v>
      </c>
      <c r="AE843" t="str">
        <f t="shared" si="271"/>
        <v>Beauty</v>
      </c>
      <c r="AF843" t="str">
        <f t="shared" si="272"/>
        <v>Beauty</v>
      </c>
      <c r="AG843" t="str" cm="1">
        <f t="array" ref="AG843">INDEX(AD:AD,ROW())</f>
        <v>Beauty</v>
      </c>
      <c r="AH843">
        <f t="shared" si="280"/>
        <v>18</v>
      </c>
      <c r="AI843" t="str">
        <f t="shared" si="273"/>
        <v>Beauty</v>
      </c>
      <c r="AK843">
        <f t="shared" si="274"/>
        <v>2023</v>
      </c>
      <c r="AL843">
        <f t="shared" si="275"/>
        <v>7</v>
      </c>
      <c r="AM843">
        <f t="shared" si="276"/>
        <v>29</v>
      </c>
      <c r="AN843">
        <f t="shared" si="277"/>
        <v>7</v>
      </c>
      <c r="AO843" t="str">
        <f t="shared" si="278"/>
        <v>Weekend</v>
      </c>
      <c r="AR843" s="20">
        <f t="shared" si="279"/>
        <v>0</v>
      </c>
    </row>
    <row r="844" spans="1:44" x14ac:dyDescent="0.35">
      <c r="A844" t="str">
        <f t="shared" si="261"/>
        <v>CUST0843</v>
      </c>
      <c r="B844" s="2" t="s">
        <v>1152</v>
      </c>
      <c r="C844" s="4">
        <v>45652</v>
      </c>
      <c r="D844" s="2" t="s">
        <v>539</v>
      </c>
      <c r="E844" t="s">
        <v>5049</v>
      </c>
      <c r="F844" s="2" t="s">
        <v>13</v>
      </c>
      <c r="G844" s="2" t="s">
        <v>14</v>
      </c>
      <c r="H844" s="2">
        <v>1</v>
      </c>
      <c r="I844" s="19">
        <v>230.13</v>
      </c>
      <c r="J844" s="2" t="s">
        <v>15</v>
      </c>
      <c r="K844" s="2" t="s">
        <v>16</v>
      </c>
      <c r="L844" s="2">
        <v>3</v>
      </c>
      <c r="M844" s="18">
        <f t="shared" si="262"/>
        <v>230.13</v>
      </c>
      <c r="T844" t="str">
        <f t="shared" si="263"/>
        <v>Completed</v>
      </c>
      <c r="U844" t="str">
        <f t="shared" si="264"/>
        <v>No</v>
      </c>
      <c r="V844" t="str">
        <f t="shared" si="265"/>
        <v>No</v>
      </c>
      <c r="X844">
        <f t="shared" si="266"/>
        <v>595</v>
      </c>
      <c r="Y844">
        <f t="shared" si="267"/>
        <v>444</v>
      </c>
      <c r="Z844" s="18">
        <f t="shared" si="268"/>
        <v>1463424.4009529033</v>
      </c>
      <c r="AA844" s="18">
        <f t="shared" si="269"/>
        <v>118285.78776560788</v>
      </c>
      <c r="AB844" s="17">
        <f t="shared" si="270"/>
        <v>3.8140589569160999</v>
      </c>
      <c r="AC844" s="2" t="s">
        <v>14</v>
      </c>
      <c r="AD844" s="2" t="s">
        <v>13</v>
      </c>
      <c r="AE844" t="str">
        <f t="shared" si="271"/>
        <v>Home &amp; Kitchen</v>
      </c>
      <c r="AF844" t="str">
        <f t="shared" si="272"/>
        <v>Home &amp; Kitchen</v>
      </c>
      <c r="AG844" t="str" cm="1">
        <f t="array" ref="AG844">INDEX(AD:AD,ROW())</f>
        <v>Home &amp; Kitchen</v>
      </c>
      <c r="AH844">
        <f t="shared" si="280"/>
        <v>2</v>
      </c>
      <c r="AI844" t="str">
        <f t="shared" si="273"/>
        <v>Home &amp; Kitchen</v>
      </c>
      <c r="AK844">
        <f t="shared" si="274"/>
        <v>2024</v>
      </c>
      <c r="AL844">
        <f t="shared" si="275"/>
        <v>12</v>
      </c>
      <c r="AM844">
        <f t="shared" si="276"/>
        <v>26</v>
      </c>
      <c r="AN844">
        <f t="shared" si="277"/>
        <v>5</v>
      </c>
      <c r="AO844" t="str">
        <f t="shared" si="278"/>
        <v>Weekday</v>
      </c>
      <c r="AR844" s="20">
        <f t="shared" si="279"/>
        <v>0</v>
      </c>
    </row>
    <row r="845" spans="1:44" x14ac:dyDescent="0.35">
      <c r="A845" t="str">
        <f t="shared" si="261"/>
        <v>CUST0844</v>
      </c>
      <c r="B845" s="2" t="s">
        <v>1153</v>
      </c>
      <c r="C845" s="4">
        <v>45164</v>
      </c>
      <c r="D845" s="2" t="s">
        <v>363</v>
      </c>
      <c r="E845" t="s">
        <v>5055</v>
      </c>
      <c r="F845" s="2" t="s">
        <v>19</v>
      </c>
      <c r="G845" s="2" t="s">
        <v>128</v>
      </c>
      <c r="H845" s="2">
        <v>1</v>
      </c>
      <c r="I845" s="19">
        <v>1524</v>
      </c>
      <c r="J845" s="2" t="s">
        <v>20</v>
      </c>
      <c r="K845" s="2" t="s">
        <v>16</v>
      </c>
      <c r="L845" s="2">
        <v>3</v>
      </c>
      <c r="M845" s="18">
        <f t="shared" si="262"/>
        <v>1524</v>
      </c>
      <c r="T845" t="str">
        <f t="shared" si="263"/>
        <v>Completed</v>
      </c>
      <c r="U845" t="str">
        <f t="shared" si="264"/>
        <v>Yes</v>
      </c>
      <c r="V845" t="str">
        <f t="shared" si="265"/>
        <v>No</v>
      </c>
      <c r="X845">
        <f t="shared" si="266"/>
        <v>567</v>
      </c>
      <c r="Y845">
        <f t="shared" si="267"/>
        <v>440</v>
      </c>
      <c r="Z845" s="18">
        <f t="shared" si="268"/>
        <v>2759712.3299794244</v>
      </c>
      <c r="AA845" s="18">
        <f t="shared" si="269"/>
        <v>330643.50635802455</v>
      </c>
      <c r="AB845" s="17">
        <f t="shared" si="270"/>
        <v>3.8641711229946525</v>
      </c>
      <c r="AC845" s="2" t="s">
        <v>128</v>
      </c>
      <c r="AD845" s="2" t="s">
        <v>19</v>
      </c>
      <c r="AE845" t="str">
        <f t="shared" si="271"/>
        <v>Electronics</v>
      </c>
      <c r="AF845" t="str">
        <f t="shared" si="272"/>
        <v>Electronics</v>
      </c>
      <c r="AG845" t="str" cm="1">
        <f t="array" ref="AG845">INDEX(AD:AD,ROW())</f>
        <v>Electronics</v>
      </c>
      <c r="AH845">
        <f t="shared" si="280"/>
        <v>48</v>
      </c>
      <c r="AI845" t="str">
        <f t="shared" si="273"/>
        <v>Electronics</v>
      </c>
      <c r="AK845">
        <f t="shared" si="274"/>
        <v>2023</v>
      </c>
      <c r="AL845">
        <f t="shared" si="275"/>
        <v>8</v>
      </c>
      <c r="AM845">
        <f t="shared" si="276"/>
        <v>26</v>
      </c>
      <c r="AN845">
        <f t="shared" si="277"/>
        <v>7</v>
      </c>
      <c r="AO845" t="str">
        <f t="shared" si="278"/>
        <v>Weekend</v>
      </c>
      <c r="AR845" s="20">
        <f t="shared" si="279"/>
        <v>0</v>
      </c>
    </row>
    <row r="846" spans="1:44" x14ac:dyDescent="0.35">
      <c r="A846" t="str">
        <f t="shared" si="261"/>
        <v>CUST0845</v>
      </c>
      <c r="B846" s="2" t="s">
        <v>1154</v>
      </c>
      <c r="C846" s="4">
        <v>45242</v>
      </c>
      <c r="D846" s="2" t="s">
        <v>261</v>
      </c>
      <c r="E846" t="s">
        <v>5048</v>
      </c>
      <c r="F846" s="2" t="s">
        <v>23</v>
      </c>
      <c r="G846" s="2" t="s">
        <v>46</v>
      </c>
      <c r="H846" s="2">
        <v>2</v>
      </c>
      <c r="I846" s="19">
        <v>267.5</v>
      </c>
      <c r="J846" s="2" t="s">
        <v>20</v>
      </c>
      <c r="K846" s="2" t="s">
        <v>16</v>
      </c>
      <c r="L846" s="2">
        <v>4</v>
      </c>
      <c r="M846" s="18">
        <f t="shared" si="262"/>
        <v>535</v>
      </c>
      <c r="T846" t="str">
        <f t="shared" si="263"/>
        <v>Completed</v>
      </c>
      <c r="U846" t="str">
        <f t="shared" si="264"/>
        <v>No</v>
      </c>
      <c r="V846" t="str">
        <f t="shared" si="265"/>
        <v>No</v>
      </c>
      <c r="X846">
        <f t="shared" si="266"/>
        <v>590</v>
      </c>
      <c r="Y846">
        <f t="shared" si="267"/>
        <v>451</v>
      </c>
      <c r="Z846" s="18">
        <f t="shared" si="268"/>
        <v>594714.6477588166</v>
      </c>
      <c r="AA846" s="18">
        <f t="shared" si="269"/>
        <v>60882.938065984097</v>
      </c>
      <c r="AB846" s="17">
        <f t="shared" si="270"/>
        <v>3.804733727810651</v>
      </c>
      <c r="AC846" s="2" t="s">
        <v>46</v>
      </c>
      <c r="AD846" s="2" t="s">
        <v>23</v>
      </c>
      <c r="AE846" t="str">
        <f t="shared" si="271"/>
        <v>Books</v>
      </c>
      <c r="AF846" t="str">
        <f t="shared" si="272"/>
        <v>Books</v>
      </c>
      <c r="AG846" t="str" cm="1">
        <f t="array" ref="AG846">INDEX(AD:AD,ROW())</f>
        <v>Books</v>
      </c>
      <c r="AH846">
        <f t="shared" si="280"/>
        <v>11</v>
      </c>
      <c r="AI846" t="str">
        <f t="shared" si="273"/>
        <v>Books</v>
      </c>
      <c r="AK846">
        <f t="shared" si="274"/>
        <v>2023</v>
      </c>
      <c r="AL846">
        <f t="shared" si="275"/>
        <v>11</v>
      </c>
      <c r="AM846">
        <f t="shared" si="276"/>
        <v>12</v>
      </c>
      <c r="AN846">
        <f t="shared" si="277"/>
        <v>1</v>
      </c>
      <c r="AO846" t="str">
        <f t="shared" si="278"/>
        <v>Weekend</v>
      </c>
      <c r="AR846" s="20">
        <f t="shared" si="279"/>
        <v>0</v>
      </c>
    </row>
    <row r="847" spans="1:44" x14ac:dyDescent="0.35">
      <c r="A847" t="str">
        <f t="shared" si="261"/>
        <v>CUST0846</v>
      </c>
      <c r="B847" s="2" t="s">
        <v>1155</v>
      </c>
      <c r="C847" s="4">
        <v>45084</v>
      </c>
      <c r="D847" s="2" t="s">
        <v>501</v>
      </c>
      <c r="E847" t="s">
        <v>5050</v>
      </c>
      <c r="F847" s="2" t="s">
        <v>29</v>
      </c>
      <c r="G847" s="2" t="s">
        <v>5041</v>
      </c>
      <c r="H847" s="2">
        <v>2</v>
      </c>
      <c r="I847" s="19">
        <v>792.32</v>
      </c>
      <c r="J847" s="2" t="s">
        <v>15</v>
      </c>
      <c r="K847" s="2" t="s">
        <v>103</v>
      </c>
      <c r="L847" s="2">
        <v>5</v>
      </c>
      <c r="M847" s="18">
        <f t="shared" si="262"/>
        <v>1584.64</v>
      </c>
      <c r="T847" t="str">
        <f t="shared" si="263"/>
        <v>Lost Sale</v>
      </c>
      <c r="U847" t="str">
        <f t="shared" si="264"/>
        <v>No</v>
      </c>
      <c r="V847" t="str">
        <f t="shared" si="265"/>
        <v>Yes</v>
      </c>
      <c r="X847">
        <f t="shared" si="266"/>
        <v>589</v>
      </c>
      <c r="Y847">
        <f t="shared" si="267"/>
        <v>426</v>
      </c>
      <c r="Z847" s="18">
        <f t="shared" si="268"/>
        <v>1892867.2841657216</v>
      </c>
      <c r="AA847" s="18">
        <f t="shared" si="269"/>
        <v>199432.98236095349</v>
      </c>
      <c r="AB847" s="17">
        <f t="shared" si="270"/>
        <v>3.8949824970828471</v>
      </c>
      <c r="AC847" s="2" t="s">
        <v>5041</v>
      </c>
      <c r="AD847" s="2" t="s">
        <v>29</v>
      </c>
      <c r="AE847" t="str">
        <f t="shared" si="271"/>
        <v>Fashion</v>
      </c>
      <c r="AF847" t="str">
        <f t="shared" si="272"/>
        <v>Fashion</v>
      </c>
      <c r="AG847" t="str" cm="1">
        <f t="array" ref="AG847">INDEX(AD:AD,ROW())</f>
        <v>Fashion</v>
      </c>
      <c r="AH847">
        <f t="shared" si="280"/>
        <v>15</v>
      </c>
      <c r="AI847" t="str">
        <f t="shared" si="273"/>
        <v>Fashion</v>
      </c>
      <c r="AK847">
        <f t="shared" si="274"/>
        <v>2023</v>
      </c>
      <c r="AL847">
        <f t="shared" si="275"/>
        <v>6</v>
      </c>
      <c r="AM847">
        <f t="shared" si="276"/>
        <v>7</v>
      </c>
      <c r="AN847">
        <f t="shared" si="277"/>
        <v>4</v>
      </c>
      <c r="AO847" t="str">
        <f t="shared" si="278"/>
        <v>Weekday</v>
      </c>
      <c r="AR847" s="20">
        <f t="shared" si="279"/>
        <v>1</v>
      </c>
    </row>
    <row r="848" spans="1:44" x14ac:dyDescent="0.35">
      <c r="A848" t="str">
        <f t="shared" si="261"/>
        <v>CUST0847</v>
      </c>
      <c r="B848" s="2" t="s">
        <v>1156</v>
      </c>
      <c r="C848" s="4">
        <v>45811</v>
      </c>
      <c r="D848" s="2" t="s">
        <v>333</v>
      </c>
      <c r="E848" t="s">
        <v>5054</v>
      </c>
      <c r="F848" s="2" t="s">
        <v>42</v>
      </c>
      <c r="G848" s="2" t="s">
        <v>43</v>
      </c>
      <c r="H848" s="2">
        <v>1</v>
      </c>
      <c r="I848" s="19">
        <v>1137.78</v>
      </c>
      <c r="J848" s="2" t="s">
        <v>50</v>
      </c>
      <c r="K848" s="2" t="s">
        <v>16</v>
      </c>
      <c r="L848" s="2">
        <v>4</v>
      </c>
      <c r="M848" s="18">
        <f t="shared" si="262"/>
        <v>1137.78</v>
      </c>
      <c r="T848" t="str">
        <f t="shared" si="263"/>
        <v>Completed</v>
      </c>
      <c r="U848" t="str">
        <f t="shared" si="264"/>
        <v>Yes</v>
      </c>
      <c r="V848" t="str">
        <f t="shared" si="265"/>
        <v>No</v>
      </c>
      <c r="X848">
        <f t="shared" si="266"/>
        <v>558</v>
      </c>
      <c r="Y848">
        <f t="shared" si="267"/>
        <v>430</v>
      </c>
      <c r="Z848" s="18">
        <f t="shared" si="268"/>
        <v>1098537.4901531704</v>
      </c>
      <c r="AA848" s="18">
        <f t="shared" si="269"/>
        <v>96724.388030634553</v>
      </c>
      <c r="AB848" s="17">
        <f t="shared" si="270"/>
        <v>3.9001122334455669</v>
      </c>
      <c r="AC848" s="2" t="s">
        <v>43</v>
      </c>
      <c r="AD848" s="2" t="s">
        <v>42</v>
      </c>
      <c r="AE848" t="str">
        <f t="shared" si="271"/>
        <v>Beauty</v>
      </c>
      <c r="AF848" t="str">
        <f t="shared" si="272"/>
        <v>Beauty</v>
      </c>
      <c r="AG848" t="str" cm="1">
        <f t="array" ref="AG848">INDEX(AD:AD,ROW())</f>
        <v>Beauty</v>
      </c>
      <c r="AH848">
        <f t="shared" si="280"/>
        <v>10</v>
      </c>
      <c r="AI848" t="str">
        <f t="shared" si="273"/>
        <v>Beauty</v>
      </c>
      <c r="AK848">
        <f t="shared" si="274"/>
        <v>2025</v>
      </c>
      <c r="AL848">
        <f t="shared" si="275"/>
        <v>6</v>
      </c>
      <c r="AM848">
        <f t="shared" si="276"/>
        <v>3</v>
      </c>
      <c r="AN848">
        <f t="shared" si="277"/>
        <v>3</v>
      </c>
      <c r="AO848" t="str">
        <f t="shared" si="278"/>
        <v>Weekday</v>
      </c>
      <c r="AR848" s="20">
        <f t="shared" si="279"/>
        <v>0</v>
      </c>
    </row>
    <row r="849" spans="1:44" x14ac:dyDescent="0.35">
      <c r="A849" t="str">
        <f t="shared" si="261"/>
        <v>CUST0848</v>
      </c>
      <c r="B849" s="2" t="s">
        <v>1157</v>
      </c>
      <c r="C849" s="4">
        <v>45089</v>
      </c>
      <c r="D849" s="2" t="s">
        <v>421</v>
      </c>
      <c r="E849" t="s">
        <v>5052</v>
      </c>
      <c r="F849" s="2" t="s">
        <v>13</v>
      </c>
      <c r="G849" s="2" t="s">
        <v>37</v>
      </c>
      <c r="H849" s="2">
        <v>1</v>
      </c>
      <c r="I849" s="19">
        <v>1116.1099999999999</v>
      </c>
      <c r="J849" s="2" t="s">
        <v>5047</v>
      </c>
      <c r="K849" s="2" t="s">
        <v>16</v>
      </c>
      <c r="L849" s="2">
        <v>5</v>
      </c>
      <c r="M849" s="18">
        <f t="shared" si="262"/>
        <v>1116.1099999999999</v>
      </c>
      <c r="T849" t="str">
        <f t="shared" si="263"/>
        <v>Completed</v>
      </c>
      <c r="U849" t="str">
        <f t="shared" si="264"/>
        <v>Yes</v>
      </c>
      <c r="V849" t="str">
        <f t="shared" si="265"/>
        <v>No</v>
      </c>
      <c r="X849">
        <f t="shared" si="266"/>
        <v>573</v>
      </c>
      <c r="Y849">
        <f t="shared" si="267"/>
        <v>450</v>
      </c>
      <c r="Z849" s="18">
        <f t="shared" si="268"/>
        <v>1463424.4009529033</v>
      </c>
      <c r="AA849" s="18">
        <f t="shared" si="269"/>
        <v>118285.78776560788</v>
      </c>
      <c r="AB849" s="17">
        <f t="shared" si="270"/>
        <v>3.8140589569160999</v>
      </c>
      <c r="AC849" s="2" t="s">
        <v>37</v>
      </c>
      <c r="AD849" s="2" t="s">
        <v>13</v>
      </c>
      <c r="AE849" t="str">
        <f t="shared" si="271"/>
        <v>Home &amp; Kitchen</v>
      </c>
      <c r="AF849" t="str">
        <f t="shared" si="272"/>
        <v>Home &amp; Kitchen</v>
      </c>
      <c r="AG849" t="str" cm="1">
        <f t="array" ref="AG849">INDEX(AD:AD,ROW())</f>
        <v>Home &amp; Kitchen</v>
      </c>
      <c r="AH849">
        <f t="shared" si="280"/>
        <v>8</v>
      </c>
      <c r="AI849" t="str">
        <f t="shared" si="273"/>
        <v>Home &amp; Kitchen</v>
      </c>
      <c r="AK849">
        <f t="shared" si="274"/>
        <v>2023</v>
      </c>
      <c r="AL849">
        <f t="shared" si="275"/>
        <v>6</v>
      </c>
      <c r="AM849">
        <f t="shared" si="276"/>
        <v>12</v>
      </c>
      <c r="AN849">
        <f t="shared" si="277"/>
        <v>2</v>
      </c>
      <c r="AO849" t="str">
        <f t="shared" si="278"/>
        <v>Weekday</v>
      </c>
      <c r="AR849" s="20">
        <f t="shared" si="279"/>
        <v>0</v>
      </c>
    </row>
    <row r="850" spans="1:44" x14ac:dyDescent="0.35">
      <c r="A850" t="str">
        <f t="shared" si="261"/>
        <v>CUST0849</v>
      </c>
      <c r="B850" s="2" t="s">
        <v>1158</v>
      </c>
      <c r="C850" s="4">
        <v>45741</v>
      </c>
      <c r="D850" s="2" t="s">
        <v>856</v>
      </c>
      <c r="E850" t="s">
        <v>5055</v>
      </c>
      <c r="F850" s="2" t="s">
        <v>29</v>
      </c>
      <c r="G850" s="2" t="s">
        <v>5043</v>
      </c>
      <c r="H850" s="2">
        <v>2</v>
      </c>
      <c r="I850" s="19">
        <v>2286.4299999999998</v>
      </c>
      <c r="J850" s="2" t="s">
        <v>5046</v>
      </c>
      <c r="K850" s="2" t="s">
        <v>31</v>
      </c>
      <c r="L850" s="2">
        <v>5</v>
      </c>
      <c r="M850" s="18">
        <f t="shared" si="262"/>
        <v>4572.8599999999997</v>
      </c>
      <c r="T850" t="str">
        <f t="shared" si="263"/>
        <v>Pending</v>
      </c>
      <c r="U850" t="str">
        <f t="shared" si="264"/>
        <v>No</v>
      </c>
      <c r="V850" t="str">
        <f t="shared" si="265"/>
        <v>Yes</v>
      </c>
      <c r="X850">
        <f t="shared" si="266"/>
        <v>567</v>
      </c>
      <c r="Y850">
        <f t="shared" si="267"/>
        <v>440</v>
      </c>
      <c r="Z850" s="18">
        <f t="shared" si="268"/>
        <v>1892867.2841657216</v>
      </c>
      <c r="AA850" s="18">
        <f t="shared" si="269"/>
        <v>199432.98236095349</v>
      </c>
      <c r="AB850" s="17">
        <f t="shared" si="270"/>
        <v>3.8949824970828471</v>
      </c>
      <c r="AC850" s="2" t="s">
        <v>5043</v>
      </c>
      <c r="AD850" s="2" t="s">
        <v>29</v>
      </c>
      <c r="AE850" t="str">
        <f t="shared" si="271"/>
        <v>Fashion</v>
      </c>
      <c r="AF850" t="str">
        <f t="shared" si="272"/>
        <v>Fashion</v>
      </c>
      <c r="AG850" t="str" cm="1">
        <f t="array" ref="AG850">INDEX(AD:AD,ROW())</f>
        <v>Fashion</v>
      </c>
      <c r="AH850">
        <f t="shared" si="280"/>
        <v>55</v>
      </c>
      <c r="AI850" t="str">
        <f t="shared" si="273"/>
        <v>Fashion</v>
      </c>
      <c r="AK850">
        <f t="shared" si="274"/>
        <v>2025</v>
      </c>
      <c r="AL850">
        <f t="shared" si="275"/>
        <v>3</v>
      </c>
      <c r="AM850">
        <f t="shared" si="276"/>
        <v>25</v>
      </c>
      <c r="AN850">
        <f t="shared" si="277"/>
        <v>3</v>
      </c>
      <c r="AO850" t="str">
        <f t="shared" si="278"/>
        <v>Weekday</v>
      </c>
      <c r="AR850" s="20">
        <f t="shared" si="279"/>
        <v>0</v>
      </c>
    </row>
    <row r="851" spans="1:44" x14ac:dyDescent="0.35">
      <c r="A851" t="str">
        <f t="shared" si="261"/>
        <v>CUST0850</v>
      </c>
      <c r="B851" s="2" t="s">
        <v>1159</v>
      </c>
      <c r="C851" s="4">
        <v>45114</v>
      </c>
      <c r="D851" s="2" t="s">
        <v>325</v>
      </c>
      <c r="E851" t="s">
        <v>5054</v>
      </c>
      <c r="F851" s="2" t="s">
        <v>23</v>
      </c>
      <c r="G851" s="2" t="s">
        <v>68</v>
      </c>
      <c r="H851" s="2">
        <v>1</v>
      </c>
      <c r="I851" s="19">
        <v>619.92999999999995</v>
      </c>
      <c r="J851" s="2" t="s">
        <v>5047</v>
      </c>
      <c r="K851" s="2" t="s">
        <v>16</v>
      </c>
      <c r="L851" s="2">
        <v>5</v>
      </c>
      <c r="M851" s="18">
        <f t="shared" si="262"/>
        <v>619.92999999999995</v>
      </c>
      <c r="T851" t="str">
        <f t="shared" si="263"/>
        <v>Completed</v>
      </c>
      <c r="U851" t="str">
        <f t="shared" si="264"/>
        <v>No</v>
      </c>
      <c r="V851" t="str">
        <f t="shared" si="265"/>
        <v>No</v>
      </c>
      <c r="X851">
        <f t="shared" si="266"/>
        <v>558</v>
      </c>
      <c r="Y851">
        <f t="shared" si="267"/>
        <v>430</v>
      </c>
      <c r="Z851" s="18">
        <f t="shared" si="268"/>
        <v>594714.6477588166</v>
      </c>
      <c r="AA851" s="18">
        <f t="shared" si="269"/>
        <v>60882.938065984097</v>
      </c>
      <c r="AB851" s="17">
        <f t="shared" si="270"/>
        <v>3.804733727810651</v>
      </c>
      <c r="AC851" s="2" t="s">
        <v>68</v>
      </c>
      <c r="AD851" s="2" t="s">
        <v>23</v>
      </c>
      <c r="AE851" t="str">
        <f t="shared" si="271"/>
        <v>Books</v>
      </c>
      <c r="AF851" t="str">
        <f t="shared" si="272"/>
        <v>Books</v>
      </c>
      <c r="AG851" t="str" cm="1">
        <f t="array" ref="AG851">INDEX(AD:AD,ROW())</f>
        <v>Books</v>
      </c>
      <c r="AH851">
        <f t="shared" si="280"/>
        <v>20</v>
      </c>
      <c r="AI851" t="str">
        <f t="shared" si="273"/>
        <v>Books</v>
      </c>
      <c r="AK851">
        <f t="shared" si="274"/>
        <v>2023</v>
      </c>
      <c r="AL851">
        <f t="shared" si="275"/>
        <v>7</v>
      </c>
      <c r="AM851">
        <f t="shared" si="276"/>
        <v>7</v>
      </c>
      <c r="AN851">
        <f t="shared" si="277"/>
        <v>6</v>
      </c>
      <c r="AO851" t="str">
        <f t="shared" si="278"/>
        <v>Weekday</v>
      </c>
      <c r="AR851" s="20">
        <f t="shared" si="279"/>
        <v>0</v>
      </c>
    </row>
    <row r="852" spans="1:44" x14ac:dyDescent="0.35">
      <c r="A852" t="str">
        <f t="shared" si="261"/>
        <v>CUST0851</v>
      </c>
      <c r="B852" s="2" t="s">
        <v>1160</v>
      </c>
      <c r="C852" s="4">
        <v>45095</v>
      </c>
      <c r="D852" s="2" t="s">
        <v>323</v>
      </c>
      <c r="E852" t="s">
        <v>5050</v>
      </c>
      <c r="F852" s="2" t="s">
        <v>19</v>
      </c>
      <c r="G852" s="2" t="s">
        <v>128</v>
      </c>
      <c r="H852" s="2">
        <v>1</v>
      </c>
      <c r="I852" s="19">
        <v>3090.47</v>
      </c>
      <c r="J852" s="2" t="s">
        <v>50</v>
      </c>
      <c r="K852" s="2" t="s">
        <v>16</v>
      </c>
      <c r="L852" s="2">
        <v>4</v>
      </c>
      <c r="M852" s="18">
        <f t="shared" si="262"/>
        <v>3090.47</v>
      </c>
      <c r="T852" t="str">
        <f t="shared" si="263"/>
        <v>Completed</v>
      </c>
      <c r="U852" t="str">
        <f t="shared" si="264"/>
        <v>Yes</v>
      </c>
      <c r="V852" t="str">
        <f t="shared" si="265"/>
        <v>No</v>
      </c>
      <c r="X852">
        <f t="shared" si="266"/>
        <v>589</v>
      </c>
      <c r="Y852">
        <f t="shared" si="267"/>
        <v>426</v>
      </c>
      <c r="Z852" s="18">
        <f t="shared" si="268"/>
        <v>2759712.3299794244</v>
      </c>
      <c r="AA852" s="18">
        <f t="shared" si="269"/>
        <v>330643.50635802455</v>
      </c>
      <c r="AB852" s="17">
        <f t="shared" si="270"/>
        <v>3.8641711229946525</v>
      </c>
      <c r="AC852" s="2" t="s">
        <v>128</v>
      </c>
      <c r="AD852" s="2" t="s">
        <v>19</v>
      </c>
      <c r="AE852" t="str">
        <f t="shared" si="271"/>
        <v>Electronics</v>
      </c>
      <c r="AF852" t="str">
        <f t="shared" si="272"/>
        <v>Electronics</v>
      </c>
      <c r="AG852" t="str" cm="1">
        <f t="array" ref="AG852">INDEX(AD:AD,ROW())</f>
        <v>Electronics</v>
      </c>
      <c r="AH852">
        <f t="shared" si="280"/>
        <v>48</v>
      </c>
      <c r="AI852" t="str">
        <f t="shared" si="273"/>
        <v>Electronics</v>
      </c>
      <c r="AK852">
        <f t="shared" si="274"/>
        <v>2023</v>
      </c>
      <c r="AL852">
        <f t="shared" si="275"/>
        <v>6</v>
      </c>
      <c r="AM852">
        <f t="shared" si="276"/>
        <v>18</v>
      </c>
      <c r="AN852">
        <f t="shared" si="277"/>
        <v>1</v>
      </c>
      <c r="AO852" t="str">
        <f t="shared" si="278"/>
        <v>Weekend</v>
      </c>
      <c r="AR852" s="20">
        <f t="shared" si="279"/>
        <v>0</v>
      </c>
    </row>
    <row r="853" spans="1:44" x14ac:dyDescent="0.35">
      <c r="A853" t="str">
        <f t="shared" si="261"/>
        <v>CUST0852</v>
      </c>
      <c r="B853" s="2" t="s">
        <v>1161</v>
      </c>
      <c r="C853" s="4">
        <v>45252</v>
      </c>
      <c r="D853" s="2" t="s">
        <v>62</v>
      </c>
      <c r="E853" t="s">
        <v>5050</v>
      </c>
      <c r="F853" s="2" t="s">
        <v>42</v>
      </c>
      <c r="G853" s="2" t="s">
        <v>43</v>
      </c>
      <c r="H853" s="2">
        <v>1</v>
      </c>
      <c r="I853" s="19">
        <v>601.07000000000005</v>
      </c>
      <c r="J853" s="2" t="s">
        <v>50</v>
      </c>
      <c r="K853" s="2" t="s">
        <v>16</v>
      </c>
      <c r="L853" s="2">
        <v>5</v>
      </c>
      <c r="M853" s="18">
        <f t="shared" si="262"/>
        <v>601.07000000000005</v>
      </c>
      <c r="T853" t="str">
        <f t="shared" si="263"/>
        <v>Completed</v>
      </c>
      <c r="U853" t="str">
        <f t="shared" si="264"/>
        <v>No</v>
      </c>
      <c r="V853" t="str">
        <f t="shared" si="265"/>
        <v>No</v>
      </c>
      <c r="X853">
        <f t="shared" si="266"/>
        <v>589</v>
      </c>
      <c r="Y853">
        <f t="shared" si="267"/>
        <v>426</v>
      </c>
      <c r="Z853" s="18">
        <f t="shared" si="268"/>
        <v>1098537.4901531704</v>
      </c>
      <c r="AA853" s="18">
        <f t="shared" si="269"/>
        <v>96724.388030634553</v>
      </c>
      <c r="AB853" s="17">
        <f t="shared" si="270"/>
        <v>3.9001122334455669</v>
      </c>
      <c r="AC853" s="2" t="s">
        <v>43</v>
      </c>
      <c r="AD853" s="2" t="s">
        <v>42</v>
      </c>
      <c r="AE853" t="str">
        <f t="shared" si="271"/>
        <v>Beauty</v>
      </c>
      <c r="AF853" t="str">
        <f t="shared" si="272"/>
        <v>Beauty</v>
      </c>
      <c r="AG853" t="str" cm="1">
        <f t="array" ref="AG853">INDEX(AD:AD,ROW())</f>
        <v>Beauty</v>
      </c>
      <c r="AH853">
        <f t="shared" si="280"/>
        <v>10</v>
      </c>
      <c r="AI853" t="str">
        <f t="shared" si="273"/>
        <v>Beauty</v>
      </c>
      <c r="AK853">
        <f t="shared" si="274"/>
        <v>2023</v>
      </c>
      <c r="AL853">
        <f t="shared" si="275"/>
        <v>11</v>
      </c>
      <c r="AM853">
        <f t="shared" si="276"/>
        <v>22</v>
      </c>
      <c r="AN853">
        <f t="shared" si="277"/>
        <v>4</v>
      </c>
      <c r="AO853" t="str">
        <f t="shared" si="278"/>
        <v>Weekday</v>
      </c>
      <c r="AR853" s="20">
        <f t="shared" si="279"/>
        <v>0</v>
      </c>
    </row>
    <row r="854" spans="1:44" x14ac:dyDescent="0.35">
      <c r="A854" t="str">
        <f t="shared" si="261"/>
        <v>CUST0853</v>
      </c>
      <c r="B854" s="2" t="s">
        <v>1162</v>
      </c>
      <c r="C854" s="4">
        <v>44968</v>
      </c>
      <c r="D854" s="2" t="s">
        <v>214</v>
      </c>
      <c r="E854" t="s">
        <v>5049</v>
      </c>
      <c r="F854" s="2" t="s">
        <v>19</v>
      </c>
      <c r="G854" s="2" t="s">
        <v>49</v>
      </c>
      <c r="H854" s="2">
        <v>1</v>
      </c>
      <c r="I854" s="19">
        <v>886.49</v>
      </c>
      <c r="J854" s="2" t="s">
        <v>5047</v>
      </c>
      <c r="K854" s="2" t="s">
        <v>16</v>
      </c>
      <c r="L854" s="2">
        <v>3</v>
      </c>
      <c r="M854" s="18">
        <f t="shared" si="262"/>
        <v>886.49</v>
      </c>
      <c r="T854" t="str">
        <f t="shared" si="263"/>
        <v>Completed</v>
      </c>
      <c r="U854" t="str">
        <f t="shared" si="264"/>
        <v>No</v>
      </c>
      <c r="V854" t="str">
        <f t="shared" si="265"/>
        <v>No</v>
      </c>
      <c r="X854">
        <f t="shared" si="266"/>
        <v>595</v>
      </c>
      <c r="Y854">
        <f t="shared" si="267"/>
        <v>444</v>
      </c>
      <c r="Z854" s="18">
        <f t="shared" si="268"/>
        <v>2759712.3299794244</v>
      </c>
      <c r="AA854" s="18">
        <f t="shared" si="269"/>
        <v>330643.50635802455</v>
      </c>
      <c r="AB854" s="17">
        <f t="shared" si="270"/>
        <v>3.8641711229946525</v>
      </c>
      <c r="AC854" s="2" t="s">
        <v>49</v>
      </c>
      <c r="AD854" s="2" t="s">
        <v>19</v>
      </c>
      <c r="AE854" t="str">
        <f t="shared" si="271"/>
        <v>Electronics</v>
      </c>
      <c r="AF854" t="str">
        <f t="shared" si="272"/>
        <v>Electronics</v>
      </c>
      <c r="AG854" t="str" cm="1">
        <f t="array" ref="AG854">INDEX(AD:AD,ROW())</f>
        <v>Electronics</v>
      </c>
      <c r="AH854">
        <f t="shared" si="280"/>
        <v>12</v>
      </c>
      <c r="AI854" t="str">
        <f t="shared" si="273"/>
        <v>Electronics</v>
      </c>
      <c r="AK854">
        <f t="shared" si="274"/>
        <v>2023</v>
      </c>
      <c r="AL854">
        <f t="shared" si="275"/>
        <v>2</v>
      </c>
      <c r="AM854">
        <f t="shared" si="276"/>
        <v>11</v>
      </c>
      <c r="AN854">
        <f t="shared" si="277"/>
        <v>7</v>
      </c>
      <c r="AO854" t="str">
        <f t="shared" si="278"/>
        <v>Weekend</v>
      </c>
      <c r="AR854" s="20">
        <f t="shared" si="279"/>
        <v>0</v>
      </c>
    </row>
    <row r="855" spans="1:44" x14ac:dyDescent="0.35">
      <c r="A855" t="str">
        <f t="shared" si="261"/>
        <v>CUST0854</v>
      </c>
      <c r="B855" s="2" t="s">
        <v>1163</v>
      </c>
      <c r="C855" s="4">
        <v>45690</v>
      </c>
      <c r="D855" s="2" t="s">
        <v>211</v>
      </c>
      <c r="E855" t="s">
        <v>5054</v>
      </c>
      <c r="F855" s="2" t="s">
        <v>23</v>
      </c>
      <c r="G855" s="2" t="s">
        <v>65</v>
      </c>
      <c r="H855" s="2">
        <v>1</v>
      </c>
      <c r="I855" s="19">
        <v>503.16</v>
      </c>
      <c r="J855" s="2" t="s">
        <v>15</v>
      </c>
      <c r="K855" s="2" t="s">
        <v>31</v>
      </c>
      <c r="L855" s="31"/>
      <c r="M855" s="18">
        <f t="shared" si="262"/>
        <v>503.16</v>
      </c>
      <c r="T855" t="str">
        <f t="shared" si="263"/>
        <v>Pending</v>
      </c>
      <c r="U855" t="str">
        <f t="shared" si="264"/>
        <v>No</v>
      </c>
      <c r="V855" t="str">
        <f t="shared" si="265"/>
        <v>Yes</v>
      </c>
      <c r="X855">
        <f t="shared" si="266"/>
        <v>558</v>
      </c>
      <c r="Y855">
        <f t="shared" si="267"/>
        <v>430</v>
      </c>
      <c r="Z855" s="18">
        <f t="shared" si="268"/>
        <v>594714.6477588166</v>
      </c>
      <c r="AA855" s="18">
        <f t="shared" si="269"/>
        <v>60882.938065984097</v>
      </c>
      <c r="AB855" s="17">
        <f t="shared" si="270"/>
        <v>3.804733727810651</v>
      </c>
      <c r="AC855" s="2" t="s">
        <v>65</v>
      </c>
      <c r="AD855" s="2" t="s">
        <v>23</v>
      </c>
      <c r="AE855" t="str">
        <f t="shared" si="271"/>
        <v>Books</v>
      </c>
      <c r="AF855" t="str">
        <f t="shared" si="272"/>
        <v>Books</v>
      </c>
      <c r="AG855" t="str" cm="1">
        <f t="array" ref="AG855">INDEX(AD:AD,ROW())</f>
        <v>Books</v>
      </c>
      <c r="AH855">
        <f t="shared" si="280"/>
        <v>19</v>
      </c>
      <c r="AI855" t="str">
        <f t="shared" si="273"/>
        <v>Books</v>
      </c>
      <c r="AK855">
        <f t="shared" si="274"/>
        <v>2025</v>
      </c>
      <c r="AL855">
        <f t="shared" si="275"/>
        <v>2</v>
      </c>
      <c r="AM855">
        <f t="shared" si="276"/>
        <v>2</v>
      </c>
      <c r="AN855">
        <f t="shared" si="277"/>
        <v>1</v>
      </c>
      <c r="AO855" t="str">
        <f t="shared" si="278"/>
        <v>Weekend</v>
      </c>
      <c r="AR855" s="20">
        <f t="shared" si="279"/>
        <v>0</v>
      </c>
    </row>
    <row r="856" spans="1:44" x14ac:dyDescent="0.35">
      <c r="A856" t="str">
        <f t="shared" si="261"/>
        <v>CUST0855</v>
      </c>
      <c r="B856" s="2" t="s">
        <v>1164</v>
      </c>
      <c r="C856" s="4">
        <v>45731</v>
      </c>
      <c r="D856" s="2" t="s">
        <v>688</v>
      </c>
      <c r="E856" t="s">
        <v>5048</v>
      </c>
      <c r="F856" s="2" t="s">
        <v>23</v>
      </c>
      <c r="G856" s="2" t="s">
        <v>65</v>
      </c>
      <c r="H856" s="2">
        <v>2</v>
      </c>
      <c r="I856" s="19">
        <v>366.09</v>
      </c>
      <c r="J856" s="2" t="s">
        <v>20</v>
      </c>
      <c r="K856" s="2" t="s">
        <v>16</v>
      </c>
      <c r="L856" s="2">
        <v>3</v>
      </c>
      <c r="M856" s="18">
        <f t="shared" si="262"/>
        <v>732.18</v>
      </c>
      <c r="T856" t="str">
        <f t="shared" si="263"/>
        <v>Completed</v>
      </c>
      <c r="U856" t="str">
        <f t="shared" si="264"/>
        <v>No</v>
      </c>
      <c r="V856" t="str">
        <f t="shared" si="265"/>
        <v>No</v>
      </c>
      <c r="X856">
        <f t="shared" si="266"/>
        <v>590</v>
      </c>
      <c r="Y856">
        <f t="shared" si="267"/>
        <v>451</v>
      </c>
      <c r="Z856" s="18">
        <f t="shared" si="268"/>
        <v>594714.6477588166</v>
      </c>
      <c r="AA856" s="18">
        <f t="shared" si="269"/>
        <v>60882.938065984097</v>
      </c>
      <c r="AB856" s="17">
        <f t="shared" si="270"/>
        <v>3.804733727810651</v>
      </c>
      <c r="AC856" s="2" t="s">
        <v>65</v>
      </c>
      <c r="AD856" s="2" t="s">
        <v>23</v>
      </c>
      <c r="AE856" t="str">
        <f t="shared" si="271"/>
        <v>Books</v>
      </c>
      <c r="AF856" t="str">
        <f t="shared" si="272"/>
        <v>Books</v>
      </c>
      <c r="AG856" t="str" cm="1">
        <f t="array" ref="AG856">INDEX(AD:AD,ROW())</f>
        <v>Books</v>
      </c>
      <c r="AH856">
        <f t="shared" si="280"/>
        <v>19</v>
      </c>
      <c r="AI856" t="str">
        <f t="shared" si="273"/>
        <v>Books</v>
      </c>
      <c r="AK856">
        <f t="shared" si="274"/>
        <v>2025</v>
      </c>
      <c r="AL856">
        <f t="shared" si="275"/>
        <v>3</v>
      </c>
      <c r="AM856">
        <f t="shared" si="276"/>
        <v>15</v>
      </c>
      <c r="AN856">
        <f t="shared" si="277"/>
        <v>7</v>
      </c>
      <c r="AO856" t="str">
        <f t="shared" si="278"/>
        <v>Weekend</v>
      </c>
      <c r="AR856" s="20">
        <f t="shared" si="279"/>
        <v>0</v>
      </c>
    </row>
    <row r="857" spans="1:44" x14ac:dyDescent="0.35">
      <c r="A857" t="str">
        <f t="shared" si="261"/>
        <v>CUST0856</v>
      </c>
      <c r="B857" s="2" t="s">
        <v>1165</v>
      </c>
      <c r="C857" s="4">
        <v>45499</v>
      </c>
      <c r="D857" s="2" t="s">
        <v>114</v>
      </c>
      <c r="E857" t="s">
        <v>5055</v>
      </c>
      <c r="F857" s="2" t="s">
        <v>19</v>
      </c>
      <c r="G857" s="2" t="s">
        <v>5040</v>
      </c>
      <c r="H857" s="2">
        <v>3</v>
      </c>
      <c r="I857" s="19">
        <v>315.37</v>
      </c>
      <c r="J857" s="2" t="s">
        <v>20</v>
      </c>
      <c r="K857" s="2" t="s">
        <v>16</v>
      </c>
      <c r="L857" s="2">
        <v>3</v>
      </c>
      <c r="M857" s="18">
        <f t="shared" si="262"/>
        <v>946.11</v>
      </c>
      <c r="T857" t="str">
        <f t="shared" si="263"/>
        <v>Completed</v>
      </c>
      <c r="U857" t="str">
        <f t="shared" si="264"/>
        <v>No</v>
      </c>
      <c r="V857" t="str">
        <f t="shared" si="265"/>
        <v>No</v>
      </c>
      <c r="X857">
        <f t="shared" si="266"/>
        <v>567</v>
      </c>
      <c r="Y857">
        <f t="shared" si="267"/>
        <v>440</v>
      </c>
      <c r="Z857" s="18">
        <f t="shared" si="268"/>
        <v>2759712.3299794244</v>
      </c>
      <c r="AA857" s="18">
        <f t="shared" si="269"/>
        <v>330643.50635802455</v>
      </c>
      <c r="AB857" s="17">
        <f t="shared" si="270"/>
        <v>3.8641711229946525</v>
      </c>
      <c r="AC857" s="2" t="s">
        <v>5040</v>
      </c>
      <c r="AD857" s="2" t="s">
        <v>19</v>
      </c>
      <c r="AE857" t="str">
        <f t="shared" si="271"/>
        <v>Electronics</v>
      </c>
      <c r="AF857" t="str">
        <f t="shared" si="272"/>
        <v>Electronics</v>
      </c>
      <c r="AG857" t="str" cm="1">
        <f t="array" ref="AG857">INDEX(AD:AD,ROW())</f>
        <v>Electronics</v>
      </c>
      <c r="AH857">
        <f t="shared" si="280"/>
        <v>13</v>
      </c>
      <c r="AI857" t="str">
        <f t="shared" si="273"/>
        <v>Electronics</v>
      </c>
      <c r="AK857">
        <f t="shared" si="274"/>
        <v>2024</v>
      </c>
      <c r="AL857">
        <f t="shared" si="275"/>
        <v>7</v>
      </c>
      <c r="AM857">
        <f t="shared" si="276"/>
        <v>26</v>
      </c>
      <c r="AN857">
        <f t="shared" si="277"/>
        <v>6</v>
      </c>
      <c r="AO857" t="str">
        <f t="shared" si="278"/>
        <v>Weekday</v>
      </c>
      <c r="AR857" s="20">
        <f t="shared" si="279"/>
        <v>0</v>
      </c>
    </row>
    <row r="858" spans="1:44" x14ac:dyDescent="0.35">
      <c r="A858" t="str">
        <f t="shared" si="261"/>
        <v>CUST0857</v>
      </c>
      <c r="B858" s="2" t="s">
        <v>1166</v>
      </c>
      <c r="C858" s="4">
        <v>45578</v>
      </c>
      <c r="D858" s="2" t="s">
        <v>166</v>
      </c>
      <c r="E858" t="s">
        <v>5051</v>
      </c>
      <c r="F858" s="2" t="s">
        <v>42</v>
      </c>
      <c r="G858" s="2" t="s">
        <v>5042</v>
      </c>
      <c r="H858" s="2">
        <v>3</v>
      </c>
      <c r="I858" s="19">
        <v>1350.18</v>
      </c>
      <c r="J858" s="2" t="s">
        <v>15</v>
      </c>
      <c r="K858" s="2" t="s">
        <v>16</v>
      </c>
      <c r="L858" s="2">
        <v>5</v>
      </c>
      <c r="M858" s="18">
        <f t="shared" si="262"/>
        <v>4050.54</v>
      </c>
      <c r="T858" t="str">
        <f t="shared" si="263"/>
        <v>Completed</v>
      </c>
      <c r="U858" t="str">
        <f t="shared" si="264"/>
        <v>Yes</v>
      </c>
      <c r="V858" t="str">
        <f t="shared" si="265"/>
        <v>No</v>
      </c>
      <c r="X858">
        <f t="shared" si="266"/>
        <v>619</v>
      </c>
      <c r="Y858">
        <f t="shared" si="267"/>
        <v>468</v>
      </c>
      <c r="Z858" s="18">
        <f t="shared" si="268"/>
        <v>1098537.4901531704</v>
      </c>
      <c r="AA858" s="18">
        <f t="shared" si="269"/>
        <v>96724.388030634553</v>
      </c>
      <c r="AB858" s="17">
        <f t="shared" si="270"/>
        <v>3.9001122334455669</v>
      </c>
      <c r="AC858" s="2" t="s">
        <v>5042</v>
      </c>
      <c r="AD858" s="2" t="s">
        <v>42</v>
      </c>
      <c r="AE858" t="str">
        <f t="shared" si="271"/>
        <v>Beauty</v>
      </c>
      <c r="AF858" t="str">
        <f t="shared" si="272"/>
        <v>Beauty</v>
      </c>
      <c r="AG858" t="str" cm="1">
        <f t="array" ref="AG858">INDEX(AD:AD,ROW())</f>
        <v>Beauty</v>
      </c>
      <c r="AH858">
        <f t="shared" si="280"/>
        <v>18</v>
      </c>
      <c r="AI858" t="str">
        <f t="shared" si="273"/>
        <v>Beauty</v>
      </c>
      <c r="AK858">
        <f t="shared" si="274"/>
        <v>2024</v>
      </c>
      <c r="AL858">
        <f t="shared" si="275"/>
        <v>10</v>
      </c>
      <c r="AM858">
        <f t="shared" si="276"/>
        <v>13</v>
      </c>
      <c r="AN858">
        <f t="shared" si="277"/>
        <v>1</v>
      </c>
      <c r="AO858" t="str">
        <f t="shared" si="278"/>
        <v>Weekend</v>
      </c>
      <c r="AR858" s="20">
        <f t="shared" si="279"/>
        <v>0</v>
      </c>
    </row>
    <row r="859" spans="1:44" x14ac:dyDescent="0.35">
      <c r="A859" t="str">
        <f t="shared" si="261"/>
        <v>CUST0858</v>
      </c>
      <c r="B859" s="2" t="s">
        <v>1167</v>
      </c>
      <c r="C859" s="4">
        <v>45093</v>
      </c>
      <c r="D859" s="2" t="s">
        <v>54</v>
      </c>
      <c r="E859" t="s">
        <v>5049</v>
      </c>
      <c r="F859" s="2" t="s">
        <v>42</v>
      </c>
      <c r="G859" s="2" t="s">
        <v>188</v>
      </c>
      <c r="H859" s="2">
        <v>3</v>
      </c>
      <c r="I859" s="19">
        <v>145.5</v>
      </c>
      <c r="J859" s="2" t="s">
        <v>15</v>
      </c>
      <c r="K859" s="2" t="s">
        <v>16</v>
      </c>
      <c r="L859" s="2">
        <v>3</v>
      </c>
      <c r="M859" s="18">
        <f t="shared" si="262"/>
        <v>436.5</v>
      </c>
      <c r="T859" t="str">
        <f t="shared" si="263"/>
        <v>Completed</v>
      </c>
      <c r="U859" t="str">
        <f t="shared" si="264"/>
        <v>No</v>
      </c>
      <c r="V859" t="str">
        <f t="shared" si="265"/>
        <v>No</v>
      </c>
      <c r="X859">
        <f t="shared" si="266"/>
        <v>595</v>
      </c>
      <c r="Y859">
        <f t="shared" si="267"/>
        <v>444</v>
      </c>
      <c r="Z859" s="18">
        <f t="shared" si="268"/>
        <v>1098537.4901531704</v>
      </c>
      <c r="AA859" s="18">
        <f t="shared" si="269"/>
        <v>96724.388030634553</v>
      </c>
      <c r="AB859" s="17">
        <f t="shared" si="270"/>
        <v>3.9001122334455669</v>
      </c>
      <c r="AC859" s="2" t="s">
        <v>188</v>
      </c>
      <c r="AD859" s="2" t="s">
        <v>42</v>
      </c>
      <c r="AE859" t="str">
        <f t="shared" si="271"/>
        <v>Beauty</v>
      </c>
      <c r="AF859" t="str">
        <f t="shared" si="272"/>
        <v>Beauty</v>
      </c>
      <c r="AG859" t="str" cm="1">
        <f t="array" ref="AG859">INDEX(AD:AD,ROW())</f>
        <v>Beauty</v>
      </c>
      <c r="AH859">
        <f t="shared" si="280"/>
        <v>80</v>
      </c>
      <c r="AI859" t="str">
        <f t="shared" si="273"/>
        <v>Beauty</v>
      </c>
      <c r="AK859">
        <f t="shared" si="274"/>
        <v>2023</v>
      </c>
      <c r="AL859">
        <f t="shared" si="275"/>
        <v>6</v>
      </c>
      <c r="AM859">
        <f t="shared" si="276"/>
        <v>16</v>
      </c>
      <c r="AN859">
        <f t="shared" si="277"/>
        <v>6</v>
      </c>
      <c r="AO859" t="str">
        <f t="shared" si="278"/>
        <v>Weekday</v>
      </c>
      <c r="AR859" s="20">
        <f t="shared" si="279"/>
        <v>0</v>
      </c>
    </row>
    <row r="860" spans="1:44" x14ac:dyDescent="0.35">
      <c r="A860" t="str">
        <f t="shared" si="261"/>
        <v>CUST0859</v>
      </c>
      <c r="B860" s="2" t="s">
        <v>1168</v>
      </c>
      <c r="C860" s="4">
        <v>45591</v>
      </c>
      <c r="D860" s="2" t="s">
        <v>54</v>
      </c>
      <c r="E860" t="s">
        <v>5049</v>
      </c>
      <c r="F860" s="2" t="s">
        <v>42</v>
      </c>
      <c r="G860" s="2" t="s">
        <v>188</v>
      </c>
      <c r="H860" s="2">
        <v>3</v>
      </c>
      <c r="I860" s="19">
        <v>175.7</v>
      </c>
      <c r="J860" s="2" t="s">
        <v>5047</v>
      </c>
      <c r="K860" s="2" t="s">
        <v>31</v>
      </c>
      <c r="L860" s="2">
        <v>5</v>
      </c>
      <c r="M860" s="18">
        <f t="shared" si="262"/>
        <v>527.09999999999991</v>
      </c>
      <c r="T860" t="str">
        <f t="shared" si="263"/>
        <v>Pending</v>
      </c>
      <c r="U860" t="str">
        <f t="shared" si="264"/>
        <v>No</v>
      </c>
      <c r="V860" t="str">
        <f t="shared" si="265"/>
        <v>Yes</v>
      </c>
      <c r="X860">
        <f t="shared" si="266"/>
        <v>595</v>
      </c>
      <c r="Y860">
        <f t="shared" si="267"/>
        <v>444</v>
      </c>
      <c r="Z860" s="18">
        <f t="shared" si="268"/>
        <v>1098537.4901531704</v>
      </c>
      <c r="AA860" s="18">
        <f t="shared" si="269"/>
        <v>96724.388030634553</v>
      </c>
      <c r="AB860" s="17">
        <f t="shared" si="270"/>
        <v>3.9001122334455669</v>
      </c>
      <c r="AC860" s="2" t="s">
        <v>188</v>
      </c>
      <c r="AD860" s="2" t="s">
        <v>42</v>
      </c>
      <c r="AE860" t="str">
        <f t="shared" si="271"/>
        <v>Beauty</v>
      </c>
      <c r="AF860" t="str">
        <f t="shared" si="272"/>
        <v>Beauty</v>
      </c>
      <c r="AG860" t="str" cm="1">
        <f t="array" ref="AG860">INDEX(AD:AD,ROW())</f>
        <v>Beauty</v>
      </c>
      <c r="AH860">
        <f t="shared" si="280"/>
        <v>80</v>
      </c>
      <c r="AI860" t="str">
        <f t="shared" si="273"/>
        <v>Beauty</v>
      </c>
      <c r="AK860">
        <f t="shared" si="274"/>
        <v>2024</v>
      </c>
      <c r="AL860">
        <f t="shared" si="275"/>
        <v>10</v>
      </c>
      <c r="AM860">
        <f t="shared" si="276"/>
        <v>26</v>
      </c>
      <c r="AN860">
        <f t="shared" si="277"/>
        <v>7</v>
      </c>
      <c r="AO860" t="str">
        <f t="shared" si="278"/>
        <v>Weekend</v>
      </c>
      <c r="AR860" s="20">
        <f t="shared" si="279"/>
        <v>0</v>
      </c>
    </row>
    <row r="861" spans="1:44" x14ac:dyDescent="0.35">
      <c r="A861" t="str">
        <f t="shared" si="261"/>
        <v>CUST0860</v>
      </c>
      <c r="B861" s="2" t="s">
        <v>1169</v>
      </c>
      <c r="C861" s="4">
        <v>45318</v>
      </c>
      <c r="D861" s="2" t="s">
        <v>1170</v>
      </c>
      <c r="E861" t="s">
        <v>5048</v>
      </c>
      <c r="F861" s="2" t="s">
        <v>23</v>
      </c>
      <c r="G861" s="2" t="s">
        <v>68</v>
      </c>
      <c r="H861" s="2">
        <v>2</v>
      </c>
      <c r="I861" s="19">
        <v>486.77</v>
      </c>
      <c r="J861" s="2" t="s">
        <v>5047</v>
      </c>
      <c r="K861" s="2" t="s">
        <v>16</v>
      </c>
      <c r="L861" s="2">
        <v>3</v>
      </c>
      <c r="M861" s="18">
        <f t="shared" si="262"/>
        <v>973.54</v>
      </c>
      <c r="T861" t="str">
        <f t="shared" si="263"/>
        <v>Completed</v>
      </c>
      <c r="U861" t="str">
        <f t="shared" si="264"/>
        <v>No</v>
      </c>
      <c r="V861" t="str">
        <f t="shared" si="265"/>
        <v>No</v>
      </c>
      <c r="X861">
        <f t="shared" si="266"/>
        <v>590</v>
      </c>
      <c r="Y861">
        <f t="shared" si="267"/>
        <v>451</v>
      </c>
      <c r="Z861" s="18">
        <f t="shared" si="268"/>
        <v>594714.6477588166</v>
      </c>
      <c r="AA861" s="18">
        <f t="shared" si="269"/>
        <v>60882.938065984097</v>
      </c>
      <c r="AB861" s="17">
        <f t="shared" si="270"/>
        <v>3.804733727810651</v>
      </c>
      <c r="AC861" s="2" t="s">
        <v>68</v>
      </c>
      <c r="AD861" s="2" t="s">
        <v>23</v>
      </c>
      <c r="AE861" t="str">
        <f t="shared" si="271"/>
        <v>Books</v>
      </c>
      <c r="AF861" t="str">
        <f t="shared" si="272"/>
        <v>Books</v>
      </c>
      <c r="AG861" t="str" cm="1">
        <f t="array" ref="AG861">INDEX(AD:AD,ROW())</f>
        <v>Books</v>
      </c>
      <c r="AH861">
        <f t="shared" si="280"/>
        <v>20</v>
      </c>
      <c r="AI861" t="str">
        <f t="shared" si="273"/>
        <v>Books</v>
      </c>
      <c r="AK861">
        <f t="shared" si="274"/>
        <v>2024</v>
      </c>
      <c r="AL861">
        <f t="shared" si="275"/>
        <v>1</v>
      </c>
      <c r="AM861">
        <f t="shared" si="276"/>
        <v>27</v>
      </c>
      <c r="AN861">
        <f t="shared" si="277"/>
        <v>7</v>
      </c>
      <c r="AO861" t="str">
        <f t="shared" si="278"/>
        <v>Weekend</v>
      </c>
      <c r="AR861" s="20">
        <f t="shared" si="279"/>
        <v>0</v>
      </c>
    </row>
    <row r="862" spans="1:44" x14ac:dyDescent="0.35">
      <c r="A862" t="str">
        <f t="shared" si="261"/>
        <v>CUST0861</v>
      </c>
      <c r="B862" s="2" t="s">
        <v>1171</v>
      </c>
      <c r="C862" s="4">
        <v>44954</v>
      </c>
      <c r="D862" s="2" t="s">
        <v>52</v>
      </c>
      <c r="E862" t="s">
        <v>5051</v>
      </c>
      <c r="F862" s="2" t="s">
        <v>19</v>
      </c>
      <c r="G862" s="2" t="s">
        <v>5039</v>
      </c>
      <c r="H862" s="2">
        <v>2</v>
      </c>
      <c r="I862" s="19">
        <v>3124.25</v>
      </c>
      <c r="J862" s="2" t="s">
        <v>50</v>
      </c>
      <c r="K862" s="2" t="s">
        <v>31</v>
      </c>
      <c r="L862" s="2">
        <v>5</v>
      </c>
      <c r="M862" s="18">
        <f t="shared" si="262"/>
        <v>6248.5</v>
      </c>
      <c r="T862" t="str">
        <f t="shared" si="263"/>
        <v>Pending</v>
      </c>
      <c r="U862" t="str">
        <f t="shared" si="264"/>
        <v>No</v>
      </c>
      <c r="V862" t="str">
        <f t="shared" si="265"/>
        <v>Yes</v>
      </c>
      <c r="X862">
        <f t="shared" si="266"/>
        <v>619</v>
      </c>
      <c r="Y862">
        <f t="shared" si="267"/>
        <v>468</v>
      </c>
      <c r="Z862" s="18">
        <f t="shared" si="268"/>
        <v>2759712.3299794244</v>
      </c>
      <c r="AA862" s="18">
        <f t="shared" si="269"/>
        <v>330643.50635802455</v>
      </c>
      <c r="AB862" s="17">
        <f t="shared" si="270"/>
        <v>3.8641711229946525</v>
      </c>
      <c r="AC862" s="2" t="s">
        <v>5039</v>
      </c>
      <c r="AD862" s="2" t="s">
        <v>19</v>
      </c>
      <c r="AE862" t="str">
        <f t="shared" si="271"/>
        <v>Electronics</v>
      </c>
      <c r="AF862" t="str">
        <f t="shared" si="272"/>
        <v>Electronics</v>
      </c>
      <c r="AG862" t="str" cm="1">
        <f t="array" ref="AG862">INDEX(AD:AD,ROW())</f>
        <v>Electronics</v>
      </c>
      <c r="AH862">
        <f t="shared" si="280"/>
        <v>3</v>
      </c>
      <c r="AI862" t="str">
        <f t="shared" si="273"/>
        <v>Electronics</v>
      </c>
      <c r="AK862">
        <f t="shared" si="274"/>
        <v>2023</v>
      </c>
      <c r="AL862">
        <f t="shared" si="275"/>
        <v>1</v>
      </c>
      <c r="AM862">
        <f t="shared" si="276"/>
        <v>28</v>
      </c>
      <c r="AN862">
        <f t="shared" si="277"/>
        <v>7</v>
      </c>
      <c r="AO862" t="str">
        <f t="shared" si="278"/>
        <v>Weekend</v>
      </c>
      <c r="AR862" s="20">
        <f t="shared" si="279"/>
        <v>0</v>
      </c>
    </row>
    <row r="863" spans="1:44" x14ac:dyDescent="0.35">
      <c r="A863" t="str">
        <f t="shared" si="261"/>
        <v>CUST0862</v>
      </c>
      <c r="B863" s="2" t="s">
        <v>1172</v>
      </c>
      <c r="C863" s="4">
        <v>45687</v>
      </c>
      <c r="D863" s="2" t="s">
        <v>357</v>
      </c>
      <c r="E863" t="s">
        <v>5054</v>
      </c>
      <c r="F863" s="2" t="s">
        <v>19</v>
      </c>
      <c r="G863" s="2" t="s">
        <v>49</v>
      </c>
      <c r="H863" s="2">
        <v>1</v>
      </c>
      <c r="I863" s="19">
        <v>953.23</v>
      </c>
      <c r="J863" s="2" t="s">
        <v>5047</v>
      </c>
      <c r="K863" s="2" t="s">
        <v>16</v>
      </c>
      <c r="L863" s="2">
        <v>5</v>
      </c>
      <c r="M863" s="18">
        <f t="shared" si="262"/>
        <v>953.23</v>
      </c>
      <c r="T863" t="str">
        <f t="shared" si="263"/>
        <v>Completed</v>
      </c>
      <c r="U863" t="str">
        <f t="shared" si="264"/>
        <v>No</v>
      </c>
      <c r="V863" t="str">
        <f t="shared" si="265"/>
        <v>No</v>
      </c>
      <c r="X863">
        <f t="shared" si="266"/>
        <v>558</v>
      </c>
      <c r="Y863">
        <f t="shared" si="267"/>
        <v>430</v>
      </c>
      <c r="Z863" s="18">
        <f t="shared" si="268"/>
        <v>2759712.3299794244</v>
      </c>
      <c r="AA863" s="18">
        <f t="shared" si="269"/>
        <v>330643.50635802455</v>
      </c>
      <c r="AB863" s="17">
        <f t="shared" si="270"/>
        <v>3.8641711229946525</v>
      </c>
      <c r="AC863" s="2" t="s">
        <v>49</v>
      </c>
      <c r="AD863" s="2" t="s">
        <v>19</v>
      </c>
      <c r="AE863" t="str">
        <f t="shared" si="271"/>
        <v>Electronics</v>
      </c>
      <c r="AF863" t="str">
        <f t="shared" si="272"/>
        <v>Electronics</v>
      </c>
      <c r="AG863" t="str" cm="1">
        <f t="array" ref="AG863">INDEX(AD:AD,ROW())</f>
        <v>Electronics</v>
      </c>
      <c r="AH863">
        <f t="shared" si="280"/>
        <v>12</v>
      </c>
      <c r="AI863" t="str">
        <f t="shared" si="273"/>
        <v>Electronics</v>
      </c>
      <c r="AK863">
        <f t="shared" si="274"/>
        <v>2025</v>
      </c>
      <c r="AL863">
        <f t="shared" si="275"/>
        <v>1</v>
      </c>
      <c r="AM863">
        <f t="shared" si="276"/>
        <v>30</v>
      </c>
      <c r="AN863">
        <f t="shared" si="277"/>
        <v>5</v>
      </c>
      <c r="AO863" t="str">
        <f t="shared" si="278"/>
        <v>Weekday</v>
      </c>
      <c r="AR863" s="20">
        <f t="shared" si="279"/>
        <v>0</v>
      </c>
    </row>
    <row r="864" spans="1:44" x14ac:dyDescent="0.35">
      <c r="A864" t="str">
        <f t="shared" si="261"/>
        <v>CUST0863</v>
      </c>
      <c r="B864" s="2" t="s">
        <v>1173</v>
      </c>
      <c r="C864" s="4">
        <v>45783</v>
      </c>
      <c r="D864" s="2" t="s">
        <v>1174</v>
      </c>
      <c r="E864" t="s">
        <v>5055</v>
      </c>
      <c r="F864" s="2" t="s">
        <v>42</v>
      </c>
      <c r="G864" s="2" t="s">
        <v>5044</v>
      </c>
      <c r="H864" s="2">
        <v>1</v>
      </c>
      <c r="I864" s="19">
        <v>424.4</v>
      </c>
      <c r="J864" s="2" t="s">
        <v>50</v>
      </c>
      <c r="K864" s="2" t="s">
        <v>16</v>
      </c>
      <c r="L864" s="2">
        <v>5</v>
      </c>
      <c r="M864" s="18">
        <f t="shared" si="262"/>
        <v>424.4</v>
      </c>
      <c r="T864" t="str">
        <f t="shared" si="263"/>
        <v>Completed</v>
      </c>
      <c r="U864" t="str">
        <f t="shared" si="264"/>
        <v>No</v>
      </c>
      <c r="V864" t="str">
        <f t="shared" si="265"/>
        <v>No</v>
      </c>
      <c r="X864">
        <f t="shared" si="266"/>
        <v>567</v>
      </c>
      <c r="Y864">
        <f t="shared" si="267"/>
        <v>440</v>
      </c>
      <c r="Z864" s="18">
        <f t="shared" si="268"/>
        <v>1098537.4901531704</v>
      </c>
      <c r="AA864" s="18">
        <f t="shared" si="269"/>
        <v>96724.388030634553</v>
      </c>
      <c r="AB864" s="17">
        <f t="shared" si="270"/>
        <v>3.9001122334455669</v>
      </c>
      <c r="AC864" s="2" t="s">
        <v>5044</v>
      </c>
      <c r="AD864" s="2" t="s">
        <v>42</v>
      </c>
      <c r="AE864" t="str">
        <f t="shared" si="271"/>
        <v>Beauty</v>
      </c>
      <c r="AF864" t="str">
        <f t="shared" si="272"/>
        <v>Beauty</v>
      </c>
      <c r="AG864" t="str" cm="1">
        <f t="array" ref="AG864">INDEX(AD:AD,ROW())</f>
        <v>Beauty</v>
      </c>
      <c r="AH864">
        <f t="shared" si="280"/>
        <v>64</v>
      </c>
      <c r="AI864" t="str">
        <f t="shared" si="273"/>
        <v>Beauty</v>
      </c>
      <c r="AK864">
        <f t="shared" si="274"/>
        <v>2025</v>
      </c>
      <c r="AL864">
        <f t="shared" si="275"/>
        <v>5</v>
      </c>
      <c r="AM864">
        <f t="shared" si="276"/>
        <v>6</v>
      </c>
      <c r="AN864">
        <f t="shared" si="277"/>
        <v>3</v>
      </c>
      <c r="AO864" t="str">
        <f t="shared" si="278"/>
        <v>Weekday</v>
      </c>
      <c r="AR864" s="20">
        <f t="shared" si="279"/>
        <v>0</v>
      </c>
    </row>
    <row r="865" spans="1:44" x14ac:dyDescent="0.35">
      <c r="A865" t="str">
        <f t="shared" si="261"/>
        <v>CUST0864</v>
      </c>
      <c r="B865" s="2" t="s">
        <v>1175</v>
      </c>
      <c r="C865" s="4">
        <v>45062</v>
      </c>
      <c r="D865" s="2" t="s">
        <v>273</v>
      </c>
      <c r="E865" t="s">
        <v>5050</v>
      </c>
      <c r="F865" s="2" t="s">
        <v>13</v>
      </c>
      <c r="G865" s="2" t="s">
        <v>14</v>
      </c>
      <c r="H865" s="2">
        <v>1</v>
      </c>
      <c r="I865" s="19">
        <v>1127.32</v>
      </c>
      <c r="J865" s="2" t="s">
        <v>15</v>
      </c>
      <c r="K865" s="2" t="s">
        <v>76</v>
      </c>
      <c r="L865" s="2">
        <v>3</v>
      </c>
      <c r="M865" s="18">
        <f t="shared" si="262"/>
        <v>1127.32</v>
      </c>
      <c r="T865" t="str">
        <f t="shared" si="263"/>
        <v>Completed</v>
      </c>
      <c r="U865" t="str">
        <f t="shared" si="264"/>
        <v>No</v>
      </c>
      <c r="V865" t="str">
        <f t="shared" si="265"/>
        <v>No</v>
      </c>
      <c r="X865">
        <f t="shared" si="266"/>
        <v>589</v>
      </c>
      <c r="Y865">
        <f t="shared" si="267"/>
        <v>426</v>
      </c>
      <c r="Z865" s="18">
        <f t="shared" si="268"/>
        <v>1463424.4009529033</v>
      </c>
      <c r="AA865" s="18">
        <f t="shared" si="269"/>
        <v>118285.78776560788</v>
      </c>
      <c r="AB865" s="17">
        <f t="shared" si="270"/>
        <v>3.8140589569160999</v>
      </c>
      <c r="AC865" s="2" t="s">
        <v>14</v>
      </c>
      <c r="AD865" s="2" t="s">
        <v>13</v>
      </c>
      <c r="AE865" t="str">
        <f t="shared" si="271"/>
        <v>Home &amp; Kitchen</v>
      </c>
      <c r="AF865" t="str">
        <f t="shared" si="272"/>
        <v>Home &amp; Kitchen</v>
      </c>
      <c r="AG865" t="str" cm="1">
        <f t="array" ref="AG865">INDEX(AD:AD,ROW())</f>
        <v>Home &amp; Kitchen</v>
      </c>
      <c r="AH865">
        <f t="shared" si="280"/>
        <v>2</v>
      </c>
      <c r="AI865" t="str">
        <f t="shared" si="273"/>
        <v>Home &amp; Kitchen</v>
      </c>
      <c r="AK865">
        <f t="shared" si="274"/>
        <v>2023</v>
      </c>
      <c r="AL865">
        <f t="shared" si="275"/>
        <v>5</v>
      </c>
      <c r="AM865">
        <f t="shared" si="276"/>
        <v>16</v>
      </c>
      <c r="AN865">
        <f t="shared" si="277"/>
        <v>3</v>
      </c>
      <c r="AO865" t="str">
        <f t="shared" si="278"/>
        <v>Weekday</v>
      </c>
      <c r="AR865" s="20">
        <f t="shared" si="279"/>
        <v>1</v>
      </c>
    </row>
    <row r="866" spans="1:44" x14ac:dyDescent="0.35">
      <c r="A866" t="str">
        <f t="shared" si="261"/>
        <v>CUST0865</v>
      </c>
      <c r="B866" s="2" t="s">
        <v>1176</v>
      </c>
      <c r="C866" s="4">
        <v>44992</v>
      </c>
      <c r="D866" s="2" t="s">
        <v>454</v>
      </c>
      <c r="E866" t="s">
        <v>5048</v>
      </c>
      <c r="F866" s="2" t="s">
        <v>29</v>
      </c>
      <c r="G866" s="2" t="s">
        <v>5041</v>
      </c>
      <c r="H866" s="2">
        <v>1</v>
      </c>
      <c r="I866" s="19">
        <v>968.76</v>
      </c>
      <c r="J866" s="2" t="s">
        <v>5047</v>
      </c>
      <c r="K866" s="2" t="s">
        <v>16</v>
      </c>
      <c r="L866" s="2">
        <v>5</v>
      </c>
      <c r="M866" s="18">
        <f t="shared" si="262"/>
        <v>968.76</v>
      </c>
      <c r="T866" t="str">
        <f t="shared" si="263"/>
        <v>Completed</v>
      </c>
      <c r="U866" t="str">
        <f t="shared" si="264"/>
        <v>No</v>
      </c>
      <c r="V866" t="str">
        <f t="shared" si="265"/>
        <v>No</v>
      </c>
      <c r="X866">
        <f t="shared" si="266"/>
        <v>590</v>
      </c>
      <c r="Y866">
        <f t="shared" si="267"/>
        <v>451</v>
      </c>
      <c r="Z866" s="18">
        <f t="shared" si="268"/>
        <v>1892867.2841657216</v>
      </c>
      <c r="AA866" s="18">
        <f t="shared" si="269"/>
        <v>199432.98236095349</v>
      </c>
      <c r="AB866" s="17">
        <f t="shared" si="270"/>
        <v>3.8949824970828471</v>
      </c>
      <c r="AC866" s="2" t="s">
        <v>5041</v>
      </c>
      <c r="AD866" s="2" t="s">
        <v>29</v>
      </c>
      <c r="AE866" t="str">
        <f t="shared" si="271"/>
        <v>Fashion</v>
      </c>
      <c r="AF866" t="str">
        <f t="shared" si="272"/>
        <v>Fashion</v>
      </c>
      <c r="AG866" t="str" cm="1">
        <f t="array" ref="AG866">INDEX(AD:AD,ROW())</f>
        <v>Fashion</v>
      </c>
      <c r="AH866">
        <f t="shared" si="280"/>
        <v>15</v>
      </c>
      <c r="AI866" t="str">
        <f t="shared" si="273"/>
        <v>Fashion</v>
      </c>
      <c r="AK866">
        <f t="shared" si="274"/>
        <v>2023</v>
      </c>
      <c r="AL866">
        <f t="shared" si="275"/>
        <v>3</v>
      </c>
      <c r="AM866">
        <f t="shared" si="276"/>
        <v>7</v>
      </c>
      <c r="AN866">
        <f t="shared" si="277"/>
        <v>3</v>
      </c>
      <c r="AO866" t="str">
        <f t="shared" si="278"/>
        <v>Weekday</v>
      </c>
      <c r="AR866" s="20">
        <f t="shared" si="279"/>
        <v>0</v>
      </c>
    </row>
    <row r="867" spans="1:44" x14ac:dyDescent="0.35">
      <c r="A867" t="str">
        <f t="shared" si="261"/>
        <v>CUST0866</v>
      </c>
      <c r="B867" s="2" t="s">
        <v>1177</v>
      </c>
      <c r="C867" s="4">
        <v>45434</v>
      </c>
      <c r="D867" s="2" t="s">
        <v>125</v>
      </c>
      <c r="E867" t="s">
        <v>5052</v>
      </c>
      <c r="F867" s="2" t="s">
        <v>13</v>
      </c>
      <c r="G867" s="2" t="s">
        <v>5045</v>
      </c>
      <c r="H867" s="2">
        <v>1</v>
      </c>
      <c r="I867" s="19">
        <v>1954.8</v>
      </c>
      <c r="J867" s="2" t="s">
        <v>15</v>
      </c>
      <c r="K867" s="2" t="s">
        <v>16</v>
      </c>
      <c r="L867" s="2">
        <v>3</v>
      </c>
      <c r="M867" s="18">
        <f t="shared" si="262"/>
        <v>1954.8</v>
      </c>
      <c r="T867" t="str">
        <f t="shared" si="263"/>
        <v>Completed</v>
      </c>
      <c r="U867" t="str">
        <f t="shared" si="264"/>
        <v>Yes</v>
      </c>
      <c r="V867" t="str">
        <f t="shared" si="265"/>
        <v>No</v>
      </c>
      <c r="X867">
        <f t="shared" si="266"/>
        <v>573</v>
      </c>
      <c r="Y867">
        <f t="shared" si="267"/>
        <v>450</v>
      </c>
      <c r="Z867" s="18">
        <f t="shared" si="268"/>
        <v>1463424.4009529033</v>
      </c>
      <c r="AA867" s="18">
        <f t="shared" si="269"/>
        <v>118285.78776560788</v>
      </c>
      <c r="AB867" s="17">
        <f t="shared" si="270"/>
        <v>3.8140589569160999</v>
      </c>
      <c r="AC867" s="2" t="s">
        <v>5045</v>
      </c>
      <c r="AD867" s="2" t="s">
        <v>13</v>
      </c>
      <c r="AE867" t="str">
        <f t="shared" si="271"/>
        <v>Home &amp; Kitchen</v>
      </c>
      <c r="AF867" t="str">
        <f t="shared" si="272"/>
        <v>Home &amp; Kitchen</v>
      </c>
      <c r="AG867" t="str" cm="1">
        <f t="array" ref="AG867">INDEX(AD:AD,ROW())</f>
        <v>Home &amp; Kitchen</v>
      </c>
      <c r="AH867">
        <f t="shared" si="280"/>
        <v>76</v>
      </c>
      <c r="AI867" t="str">
        <f t="shared" si="273"/>
        <v>Home &amp; Kitchen</v>
      </c>
      <c r="AK867">
        <f t="shared" si="274"/>
        <v>2024</v>
      </c>
      <c r="AL867">
        <f t="shared" si="275"/>
        <v>5</v>
      </c>
      <c r="AM867">
        <f t="shared" si="276"/>
        <v>22</v>
      </c>
      <c r="AN867">
        <f t="shared" si="277"/>
        <v>4</v>
      </c>
      <c r="AO867" t="str">
        <f t="shared" si="278"/>
        <v>Weekday</v>
      </c>
      <c r="AR867" s="20">
        <f t="shared" si="279"/>
        <v>0</v>
      </c>
    </row>
    <row r="868" spans="1:44" x14ac:dyDescent="0.35">
      <c r="A868" t="str">
        <f t="shared" si="261"/>
        <v>CUST0867</v>
      </c>
      <c r="B868" s="2" t="s">
        <v>1178</v>
      </c>
      <c r="C868" s="4">
        <v>45641</v>
      </c>
      <c r="D868" s="2" t="s">
        <v>532</v>
      </c>
      <c r="E868" t="s">
        <v>5049</v>
      </c>
      <c r="F868" s="2" t="s">
        <v>13</v>
      </c>
      <c r="G868" s="2" t="s">
        <v>5045</v>
      </c>
      <c r="H868" s="2">
        <v>1</v>
      </c>
      <c r="I868" s="19">
        <v>1299.8</v>
      </c>
      <c r="J868" s="2" t="s">
        <v>5047</v>
      </c>
      <c r="K868" s="2" t="s">
        <v>16</v>
      </c>
      <c r="L868" s="2">
        <v>4</v>
      </c>
      <c r="M868" s="18">
        <f t="shared" si="262"/>
        <v>1299.8</v>
      </c>
      <c r="T868" t="str">
        <f t="shared" si="263"/>
        <v>Completed</v>
      </c>
      <c r="U868" t="str">
        <f t="shared" si="264"/>
        <v>Yes</v>
      </c>
      <c r="V868" t="str">
        <f t="shared" si="265"/>
        <v>No</v>
      </c>
      <c r="X868">
        <f t="shared" si="266"/>
        <v>595</v>
      </c>
      <c r="Y868">
        <f t="shared" si="267"/>
        <v>444</v>
      </c>
      <c r="Z868" s="18">
        <f t="shared" si="268"/>
        <v>1463424.4009529033</v>
      </c>
      <c r="AA868" s="18">
        <f t="shared" si="269"/>
        <v>118285.78776560788</v>
      </c>
      <c r="AB868" s="17">
        <f t="shared" si="270"/>
        <v>3.8140589569160999</v>
      </c>
      <c r="AC868" s="2" t="s">
        <v>5045</v>
      </c>
      <c r="AD868" s="2" t="s">
        <v>13</v>
      </c>
      <c r="AE868" t="str">
        <f t="shared" si="271"/>
        <v>Home &amp; Kitchen</v>
      </c>
      <c r="AF868" t="str">
        <f t="shared" si="272"/>
        <v>Home &amp; Kitchen</v>
      </c>
      <c r="AG868" t="str" cm="1">
        <f t="array" ref="AG868">INDEX(AD:AD,ROW())</f>
        <v>Home &amp; Kitchen</v>
      </c>
      <c r="AH868">
        <f t="shared" si="280"/>
        <v>76</v>
      </c>
      <c r="AI868" t="str">
        <f t="shared" si="273"/>
        <v>Home &amp; Kitchen</v>
      </c>
      <c r="AK868">
        <f t="shared" si="274"/>
        <v>2024</v>
      </c>
      <c r="AL868">
        <f t="shared" si="275"/>
        <v>12</v>
      </c>
      <c r="AM868">
        <f t="shared" si="276"/>
        <v>15</v>
      </c>
      <c r="AN868">
        <f t="shared" si="277"/>
        <v>1</v>
      </c>
      <c r="AO868" t="str">
        <f t="shared" si="278"/>
        <v>Weekend</v>
      </c>
      <c r="AR868" s="20">
        <f t="shared" si="279"/>
        <v>0</v>
      </c>
    </row>
    <row r="869" spans="1:44" x14ac:dyDescent="0.35">
      <c r="A869" t="str">
        <f t="shared" si="261"/>
        <v>CUST0868</v>
      </c>
      <c r="B869" s="2" t="s">
        <v>1179</v>
      </c>
      <c r="C869" s="4">
        <v>45652</v>
      </c>
      <c r="D869" s="2" t="s">
        <v>70</v>
      </c>
      <c r="E869" t="s">
        <v>5055</v>
      </c>
      <c r="F869" s="2" t="s">
        <v>42</v>
      </c>
      <c r="G869" s="2" t="s">
        <v>170</v>
      </c>
      <c r="H869" s="2">
        <v>1</v>
      </c>
      <c r="I869" s="19">
        <v>743.99</v>
      </c>
      <c r="J869" s="2" t="s">
        <v>15</v>
      </c>
      <c r="K869" s="2" t="s">
        <v>16</v>
      </c>
      <c r="L869" s="2">
        <v>5</v>
      </c>
      <c r="M869" s="18">
        <f t="shared" si="262"/>
        <v>743.99</v>
      </c>
      <c r="T869" t="str">
        <f t="shared" si="263"/>
        <v>Completed</v>
      </c>
      <c r="U869" t="str">
        <f t="shared" si="264"/>
        <v>No</v>
      </c>
      <c r="V869" t="str">
        <f t="shared" si="265"/>
        <v>No</v>
      </c>
      <c r="X869">
        <f t="shared" si="266"/>
        <v>567</v>
      </c>
      <c r="Y869">
        <f t="shared" si="267"/>
        <v>440</v>
      </c>
      <c r="Z869" s="18">
        <f t="shared" si="268"/>
        <v>1098537.4901531704</v>
      </c>
      <c r="AA869" s="18">
        <f t="shared" si="269"/>
        <v>96724.388030634553</v>
      </c>
      <c r="AB869" s="17">
        <f t="shared" si="270"/>
        <v>3.9001122334455669</v>
      </c>
      <c r="AC869" s="2" t="s">
        <v>170</v>
      </c>
      <c r="AD869" s="2" t="s">
        <v>42</v>
      </c>
      <c r="AE869" t="str">
        <f t="shared" si="271"/>
        <v>Beauty</v>
      </c>
      <c r="AF869" t="str">
        <f t="shared" si="272"/>
        <v>Beauty</v>
      </c>
      <c r="AG869" t="str" cm="1">
        <f t="array" ref="AG869">INDEX(AD:AD,ROW())</f>
        <v>Beauty</v>
      </c>
      <c r="AH869">
        <f t="shared" si="280"/>
        <v>70</v>
      </c>
      <c r="AI869" t="str">
        <f t="shared" si="273"/>
        <v>Beauty</v>
      </c>
      <c r="AK869">
        <f t="shared" si="274"/>
        <v>2024</v>
      </c>
      <c r="AL869">
        <f t="shared" si="275"/>
        <v>12</v>
      </c>
      <c r="AM869">
        <f t="shared" si="276"/>
        <v>26</v>
      </c>
      <c r="AN869">
        <f t="shared" si="277"/>
        <v>5</v>
      </c>
      <c r="AO869" t="str">
        <f t="shared" si="278"/>
        <v>Weekday</v>
      </c>
      <c r="AR869" s="20">
        <f t="shared" si="279"/>
        <v>0</v>
      </c>
    </row>
    <row r="870" spans="1:44" x14ac:dyDescent="0.35">
      <c r="A870" t="str">
        <f t="shared" si="261"/>
        <v>CUST0869</v>
      </c>
      <c r="B870" s="2" t="s">
        <v>1180</v>
      </c>
      <c r="C870" s="4">
        <v>45123</v>
      </c>
      <c r="D870" s="2" t="s">
        <v>86</v>
      </c>
      <c r="E870" t="s">
        <v>5050</v>
      </c>
      <c r="F870" s="2" t="s">
        <v>13</v>
      </c>
      <c r="G870" s="2" t="s">
        <v>14</v>
      </c>
      <c r="H870" s="2">
        <v>2</v>
      </c>
      <c r="I870" s="19">
        <v>1222.6300000000001</v>
      </c>
      <c r="J870" s="2" t="s">
        <v>50</v>
      </c>
      <c r="K870" s="2" t="s">
        <v>16</v>
      </c>
      <c r="L870" s="2">
        <v>4</v>
      </c>
      <c r="M870" s="18">
        <f t="shared" si="262"/>
        <v>2445.2600000000002</v>
      </c>
      <c r="T870" t="str">
        <f t="shared" si="263"/>
        <v>Completed</v>
      </c>
      <c r="U870" t="str">
        <f t="shared" si="264"/>
        <v>Yes</v>
      </c>
      <c r="V870" t="str">
        <f t="shared" si="265"/>
        <v>No</v>
      </c>
      <c r="X870">
        <f t="shared" si="266"/>
        <v>589</v>
      </c>
      <c r="Y870">
        <f t="shared" si="267"/>
        <v>426</v>
      </c>
      <c r="Z870" s="18">
        <f t="shared" si="268"/>
        <v>1463424.4009529033</v>
      </c>
      <c r="AA870" s="18">
        <f t="shared" si="269"/>
        <v>118285.78776560788</v>
      </c>
      <c r="AB870" s="17">
        <f t="shared" si="270"/>
        <v>3.8140589569160999</v>
      </c>
      <c r="AC870" s="2" t="s">
        <v>14</v>
      </c>
      <c r="AD870" s="2" t="s">
        <v>13</v>
      </c>
      <c r="AE870" t="str">
        <f t="shared" si="271"/>
        <v>Home &amp; Kitchen</v>
      </c>
      <c r="AF870" t="str">
        <f t="shared" si="272"/>
        <v>Home &amp; Kitchen</v>
      </c>
      <c r="AG870" t="str" cm="1">
        <f t="array" ref="AG870">INDEX(AD:AD,ROW())</f>
        <v>Home &amp; Kitchen</v>
      </c>
      <c r="AH870">
        <f t="shared" si="280"/>
        <v>2</v>
      </c>
      <c r="AI870" t="str">
        <f t="shared" si="273"/>
        <v>Home &amp; Kitchen</v>
      </c>
      <c r="AK870">
        <f t="shared" si="274"/>
        <v>2023</v>
      </c>
      <c r="AL870">
        <f t="shared" si="275"/>
        <v>7</v>
      </c>
      <c r="AM870">
        <f t="shared" si="276"/>
        <v>16</v>
      </c>
      <c r="AN870">
        <f t="shared" si="277"/>
        <v>1</v>
      </c>
      <c r="AO870" t="str">
        <f t="shared" si="278"/>
        <v>Weekend</v>
      </c>
      <c r="AR870" s="20">
        <f t="shared" si="279"/>
        <v>0</v>
      </c>
    </row>
    <row r="871" spans="1:44" x14ac:dyDescent="0.35">
      <c r="A871" t="str">
        <f t="shared" si="261"/>
        <v>CUST0870</v>
      </c>
      <c r="B871" s="2" t="s">
        <v>1181</v>
      </c>
      <c r="C871" s="4">
        <v>45152</v>
      </c>
      <c r="D871" s="2" t="s">
        <v>48</v>
      </c>
      <c r="E871" t="s">
        <v>5055</v>
      </c>
      <c r="F871" s="2" t="s">
        <v>19</v>
      </c>
      <c r="G871" s="2" t="s">
        <v>60</v>
      </c>
      <c r="H871" s="2">
        <v>1</v>
      </c>
      <c r="I871" s="19">
        <v>2179.87</v>
      </c>
      <c r="J871" s="2" t="s">
        <v>50</v>
      </c>
      <c r="K871" s="2" t="s">
        <v>16</v>
      </c>
      <c r="L871" s="31"/>
      <c r="M871" s="18">
        <f t="shared" si="262"/>
        <v>2179.87</v>
      </c>
      <c r="T871" t="str">
        <f t="shared" si="263"/>
        <v>Completed</v>
      </c>
      <c r="U871" t="str">
        <f t="shared" si="264"/>
        <v>Yes</v>
      </c>
      <c r="V871" t="str">
        <f t="shared" si="265"/>
        <v>No</v>
      </c>
      <c r="X871">
        <f t="shared" si="266"/>
        <v>567</v>
      </c>
      <c r="Y871">
        <f t="shared" si="267"/>
        <v>440</v>
      </c>
      <c r="Z871" s="18">
        <f t="shared" si="268"/>
        <v>2759712.3299794244</v>
      </c>
      <c r="AA871" s="18">
        <f t="shared" si="269"/>
        <v>330643.50635802455</v>
      </c>
      <c r="AB871" s="17">
        <f t="shared" si="270"/>
        <v>3.8641711229946525</v>
      </c>
      <c r="AC871" s="2" t="s">
        <v>60</v>
      </c>
      <c r="AD871" s="2" t="s">
        <v>19</v>
      </c>
      <c r="AE871" t="str">
        <f t="shared" si="271"/>
        <v>Electronics</v>
      </c>
      <c r="AF871" t="str">
        <f t="shared" si="272"/>
        <v>Electronics</v>
      </c>
      <c r="AG871" t="str" cm="1">
        <f t="array" ref="AG871">INDEX(AD:AD,ROW())</f>
        <v>Electronics</v>
      </c>
      <c r="AH871">
        <f t="shared" si="280"/>
        <v>17</v>
      </c>
      <c r="AI871" t="str">
        <f t="shared" si="273"/>
        <v>Electronics</v>
      </c>
      <c r="AK871">
        <f t="shared" si="274"/>
        <v>2023</v>
      </c>
      <c r="AL871">
        <f t="shared" si="275"/>
        <v>8</v>
      </c>
      <c r="AM871">
        <f t="shared" si="276"/>
        <v>14</v>
      </c>
      <c r="AN871">
        <f t="shared" si="277"/>
        <v>2</v>
      </c>
      <c r="AO871" t="str">
        <f t="shared" si="278"/>
        <v>Weekday</v>
      </c>
      <c r="AR871" s="20">
        <f t="shared" si="279"/>
        <v>0</v>
      </c>
    </row>
    <row r="872" spans="1:44" x14ac:dyDescent="0.35">
      <c r="A872" t="str">
        <f t="shared" si="261"/>
        <v>CUST0871</v>
      </c>
      <c r="B872" s="2" t="s">
        <v>1182</v>
      </c>
      <c r="C872" s="4">
        <v>45006</v>
      </c>
      <c r="D872" s="2" t="s">
        <v>48</v>
      </c>
      <c r="E872" t="s">
        <v>5049</v>
      </c>
      <c r="F872" s="2" t="s">
        <v>13</v>
      </c>
      <c r="G872" s="2" t="s">
        <v>5045</v>
      </c>
      <c r="H872" s="2">
        <v>1</v>
      </c>
      <c r="I872" s="19">
        <v>1098.9000000000001</v>
      </c>
      <c r="J872" s="2" t="s">
        <v>5046</v>
      </c>
      <c r="K872" s="2" t="s">
        <v>103</v>
      </c>
      <c r="L872" s="2">
        <v>4</v>
      </c>
      <c r="M872" s="18">
        <f t="shared" si="262"/>
        <v>1098.9000000000001</v>
      </c>
      <c r="T872" t="str">
        <f t="shared" si="263"/>
        <v>Lost Sale</v>
      </c>
      <c r="U872" t="str">
        <f t="shared" si="264"/>
        <v>No</v>
      </c>
      <c r="V872" t="str">
        <f t="shared" si="265"/>
        <v>Yes</v>
      </c>
      <c r="X872">
        <f t="shared" si="266"/>
        <v>595</v>
      </c>
      <c r="Y872">
        <f t="shared" si="267"/>
        <v>444</v>
      </c>
      <c r="Z872" s="18">
        <f t="shared" si="268"/>
        <v>1463424.4009529033</v>
      </c>
      <c r="AA872" s="18">
        <f t="shared" si="269"/>
        <v>118285.78776560788</v>
      </c>
      <c r="AB872" s="17">
        <f t="shared" si="270"/>
        <v>3.8140589569160999</v>
      </c>
      <c r="AC872" s="2" t="s">
        <v>5045</v>
      </c>
      <c r="AD872" s="2" t="s">
        <v>13</v>
      </c>
      <c r="AE872" t="str">
        <f t="shared" si="271"/>
        <v>Home &amp; Kitchen</v>
      </c>
      <c r="AF872" t="str">
        <f t="shared" si="272"/>
        <v>Home &amp; Kitchen</v>
      </c>
      <c r="AG872" t="str" cm="1">
        <f t="array" ref="AG872">INDEX(AD:AD,ROW())</f>
        <v>Home &amp; Kitchen</v>
      </c>
      <c r="AH872">
        <f t="shared" si="280"/>
        <v>76</v>
      </c>
      <c r="AI872" t="str">
        <f t="shared" si="273"/>
        <v>Home &amp; Kitchen</v>
      </c>
      <c r="AK872">
        <f t="shared" si="274"/>
        <v>2023</v>
      </c>
      <c r="AL872">
        <f t="shared" si="275"/>
        <v>3</v>
      </c>
      <c r="AM872">
        <f t="shared" si="276"/>
        <v>21</v>
      </c>
      <c r="AN872">
        <f t="shared" si="277"/>
        <v>3</v>
      </c>
      <c r="AO872" t="str">
        <f t="shared" si="278"/>
        <v>Weekday</v>
      </c>
      <c r="AR872" s="20">
        <f t="shared" si="279"/>
        <v>1</v>
      </c>
    </row>
    <row r="873" spans="1:44" x14ac:dyDescent="0.35">
      <c r="A873" t="str">
        <f t="shared" si="261"/>
        <v>CUST0872</v>
      </c>
      <c r="B873" s="2" t="s">
        <v>1183</v>
      </c>
      <c r="C873" s="4">
        <v>45650</v>
      </c>
      <c r="D873" s="2" t="s">
        <v>70</v>
      </c>
      <c r="E873" t="s">
        <v>5050</v>
      </c>
      <c r="F873" s="2" t="s">
        <v>42</v>
      </c>
      <c r="G873" s="2" t="s">
        <v>188</v>
      </c>
      <c r="H873" s="2">
        <v>1</v>
      </c>
      <c r="I873" s="19">
        <v>965.26</v>
      </c>
      <c r="J873" s="2" t="s">
        <v>50</v>
      </c>
      <c r="K873" s="2" t="s">
        <v>76</v>
      </c>
      <c r="L873" s="31"/>
      <c r="M873" s="18">
        <f t="shared" si="262"/>
        <v>965.26</v>
      </c>
      <c r="T873" t="str">
        <f t="shared" si="263"/>
        <v>Completed</v>
      </c>
      <c r="U873" t="str">
        <f t="shared" si="264"/>
        <v>No</v>
      </c>
      <c r="V873" t="str">
        <f t="shared" si="265"/>
        <v>No</v>
      </c>
      <c r="X873">
        <f t="shared" si="266"/>
        <v>589</v>
      </c>
      <c r="Y873">
        <f t="shared" si="267"/>
        <v>426</v>
      </c>
      <c r="Z873" s="18">
        <f t="shared" si="268"/>
        <v>1098537.4901531704</v>
      </c>
      <c r="AA873" s="18">
        <f t="shared" si="269"/>
        <v>96724.388030634553</v>
      </c>
      <c r="AB873" s="17">
        <f t="shared" si="270"/>
        <v>3.9001122334455669</v>
      </c>
      <c r="AC873" s="2" t="s">
        <v>188</v>
      </c>
      <c r="AD873" s="2" t="s">
        <v>42</v>
      </c>
      <c r="AE873" t="str">
        <f t="shared" si="271"/>
        <v>Beauty</v>
      </c>
      <c r="AF873" t="str">
        <f t="shared" si="272"/>
        <v>Beauty</v>
      </c>
      <c r="AG873" t="str" cm="1">
        <f t="array" ref="AG873">INDEX(AD:AD,ROW())</f>
        <v>Beauty</v>
      </c>
      <c r="AH873">
        <f t="shared" si="280"/>
        <v>80</v>
      </c>
      <c r="AI873" t="str">
        <f t="shared" si="273"/>
        <v>Beauty</v>
      </c>
      <c r="AK873">
        <f t="shared" si="274"/>
        <v>2024</v>
      </c>
      <c r="AL873">
        <f t="shared" si="275"/>
        <v>12</v>
      </c>
      <c r="AM873">
        <f t="shared" si="276"/>
        <v>24</v>
      </c>
      <c r="AN873">
        <f t="shared" si="277"/>
        <v>3</v>
      </c>
      <c r="AO873" t="str">
        <f t="shared" si="278"/>
        <v>Weekday</v>
      </c>
      <c r="AR873" s="20">
        <f t="shared" si="279"/>
        <v>1</v>
      </c>
    </row>
    <row r="874" spans="1:44" x14ac:dyDescent="0.35">
      <c r="A874" t="str">
        <f t="shared" si="261"/>
        <v>CUST0873</v>
      </c>
      <c r="B874" s="2" t="s">
        <v>1184</v>
      </c>
      <c r="C874" s="4">
        <v>45506</v>
      </c>
      <c r="D874" s="2" t="s">
        <v>445</v>
      </c>
      <c r="E874" t="s">
        <v>5049</v>
      </c>
      <c r="F874" s="2" t="s">
        <v>42</v>
      </c>
      <c r="G874" s="2" t="s">
        <v>5044</v>
      </c>
      <c r="H874" s="2">
        <v>1</v>
      </c>
      <c r="I874" s="19">
        <v>1195.21</v>
      </c>
      <c r="J874" s="2" t="s">
        <v>20</v>
      </c>
      <c r="K874" s="2" t="s">
        <v>16</v>
      </c>
      <c r="L874" s="2">
        <v>3</v>
      </c>
      <c r="M874" s="18">
        <f t="shared" si="262"/>
        <v>1195.21</v>
      </c>
      <c r="T874" t="str">
        <f t="shared" si="263"/>
        <v>Completed</v>
      </c>
      <c r="U874" t="str">
        <f t="shared" si="264"/>
        <v>Yes</v>
      </c>
      <c r="V874" t="str">
        <f t="shared" si="265"/>
        <v>No</v>
      </c>
      <c r="X874">
        <f t="shared" si="266"/>
        <v>595</v>
      </c>
      <c r="Y874">
        <f t="shared" si="267"/>
        <v>444</v>
      </c>
      <c r="Z874" s="18">
        <f t="shared" si="268"/>
        <v>1098537.4901531704</v>
      </c>
      <c r="AA874" s="18">
        <f t="shared" si="269"/>
        <v>96724.388030634553</v>
      </c>
      <c r="AB874" s="17">
        <f t="shared" si="270"/>
        <v>3.9001122334455669</v>
      </c>
      <c r="AC874" s="2" t="s">
        <v>5044</v>
      </c>
      <c r="AD874" s="2" t="s">
        <v>42</v>
      </c>
      <c r="AE874" t="str">
        <f t="shared" si="271"/>
        <v>Beauty</v>
      </c>
      <c r="AF874" t="str">
        <f t="shared" si="272"/>
        <v>Beauty</v>
      </c>
      <c r="AG874" t="str" cm="1">
        <f t="array" ref="AG874">INDEX(AD:AD,ROW())</f>
        <v>Beauty</v>
      </c>
      <c r="AH874">
        <f t="shared" si="280"/>
        <v>64</v>
      </c>
      <c r="AI874" t="str">
        <f t="shared" si="273"/>
        <v>Beauty</v>
      </c>
      <c r="AK874">
        <f t="shared" si="274"/>
        <v>2024</v>
      </c>
      <c r="AL874">
        <f t="shared" si="275"/>
        <v>8</v>
      </c>
      <c r="AM874">
        <f t="shared" si="276"/>
        <v>2</v>
      </c>
      <c r="AN874">
        <f t="shared" si="277"/>
        <v>6</v>
      </c>
      <c r="AO874" t="str">
        <f t="shared" si="278"/>
        <v>Weekday</v>
      </c>
      <c r="AR874" s="20">
        <f t="shared" si="279"/>
        <v>0</v>
      </c>
    </row>
    <row r="875" spans="1:44" x14ac:dyDescent="0.35">
      <c r="A875" t="str">
        <f t="shared" si="261"/>
        <v>CUST0874</v>
      </c>
      <c r="B875" s="2" t="s">
        <v>1185</v>
      </c>
      <c r="C875" s="4">
        <v>45488</v>
      </c>
      <c r="D875" s="2" t="s">
        <v>62</v>
      </c>
      <c r="E875" t="s">
        <v>5052</v>
      </c>
      <c r="F875" s="2" t="s">
        <v>13</v>
      </c>
      <c r="G875" s="2" t="s">
        <v>95</v>
      </c>
      <c r="H875" s="2">
        <v>2</v>
      </c>
      <c r="I875" s="19">
        <v>1453.93</v>
      </c>
      <c r="J875" s="2" t="s">
        <v>50</v>
      </c>
      <c r="K875" s="2" t="s">
        <v>16</v>
      </c>
      <c r="L875" s="2">
        <v>4</v>
      </c>
      <c r="M875" s="18">
        <f t="shared" si="262"/>
        <v>2907.86</v>
      </c>
      <c r="T875" t="str">
        <f t="shared" si="263"/>
        <v>Completed</v>
      </c>
      <c r="U875" t="str">
        <f t="shared" si="264"/>
        <v>Yes</v>
      </c>
      <c r="V875" t="str">
        <f t="shared" si="265"/>
        <v>No</v>
      </c>
      <c r="X875">
        <f t="shared" si="266"/>
        <v>573</v>
      </c>
      <c r="Y875">
        <f t="shared" si="267"/>
        <v>450</v>
      </c>
      <c r="Z875" s="18">
        <f t="shared" si="268"/>
        <v>1463424.4009529033</v>
      </c>
      <c r="AA875" s="18">
        <f t="shared" si="269"/>
        <v>118285.78776560788</v>
      </c>
      <c r="AB875" s="17">
        <f t="shared" si="270"/>
        <v>3.8140589569160999</v>
      </c>
      <c r="AC875" s="2" t="s">
        <v>95</v>
      </c>
      <c r="AD875" s="2" t="s">
        <v>13</v>
      </c>
      <c r="AE875" t="str">
        <f t="shared" si="271"/>
        <v>Home &amp; Kitchen</v>
      </c>
      <c r="AF875" t="str">
        <f t="shared" si="272"/>
        <v>Home &amp; Kitchen</v>
      </c>
      <c r="AG875" t="str" cm="1">
        <f t="array" ref="AG875">INDEX(AD:AD,ROW())</f>
        <v>Home &amp; Kitchen</v>
      </c>
      <c r="AH875">
        <f t="shared" si="280"/>
        <v>32</v>
      </c>
      <c r="AI875" t="str">
        <f t="shared" si="273"/>
        <v>Home &amp; Kitchen</v>
      </c>
      <c r="AK875">
        <f t="shared" si="274"/>
        <v>2024</v>
      </c>
      <c r="AL875">
        <f t="shared" si="275"/>
        <v>7</v>
      </c>
      <c r="AM875">
        <f t="shared" si="276"/>
        <v>15</v>
      </c>
      <c r="AN875">
        <f t="shared" si="277"/>
        <v>2</v>
      </c>
      <c r="AO875" t="str">
        <f t="shared" si="278"/>
        <v>Weekday</v>
      </c>
      <c r="AR875" s="20">
        <f t="shared" si="279"/>
        <v>0</v>
      </c>
    </row>
    <row r="876" spans="1:44" x14ac:dyDescent="0.35">
      <c r="A876" t="str">
        <f t="shared" si="261"/>
        <v>CUST0875</v>
      </c>
      <c r="B876" s="2" t="s">
        <v>1186</v>
      </c>
      <c r="C876" s="4">
        <v>45743</v>
      </c>
      <c r="D876" s="2" t="s">
        <v>845</v>
      </c>
      <c r="E876" t="s">
        <v>5054</v>
      </c>
      <c r="F876" s="2" t="s">
        <v>29</v>
      </c>
      <c r="G876" s="2" t="s">
        <v>5043</v>
      </c>
      <c r="H876" s="2">
        <v>1</v>
      </c>
      <c r="I876" s="19">
        <v>895.53</v>
      </c>
      <c r="J876" s="2" t="s">
        <v>5047</v>
      </c>
      <c r="K876" s="2" t="s">
        <v>16</v>
      </c>
      <c r="L876" s="2">
        <v>3</v>
      </c>
      <c r="M876" s="18">
        <f t="shared" si="262"/>
        <v>895.53</v>
      </c>
      <c r="T876" t="str">
        <f t="shared" si="263"/>
        <v>Completed</v>
      </c>
      <c r="U876" t="str">
        <f t="shared" si="264"/>
        <v>No</v>
      </c>
      <c r="V876" t="str">
        <f t="shared" si="265"/>
        <v>No</v>
      </c>
      <c r="X876">
        <f t="shared" si="266"/>
        <v>558</v>
      </c>
      <c r="Y876">
        <f t="shared" si="267"/>
        <v>430</v>
      </c>
      <c r="Z876" s="18">
        <f t="shared" si="268"/>
        <v>1892867.2841657216</v>
      </c>
      <c r="AA876" s="18">
        <f t="shared" si="269"/>
        <v>199432.98236095349</v>
      </c>
      <c r="AB876" s="17">
        <f t="shared" si="270"/>
        <v>3.8949824970828471</v>
      </c>
      <c r="AC876" s="2" t="s">
        <v>5043</v>
      </c>
      <c r="AD876" s="2" t="s">
        <v>29</v>
      </c>
      <c r="AE876" t="str">
        <f t="shared" si="271"/>
        <v>Fashion</v>
      </c>
      <c r="AF876" t="str">
        <f t="shared" si="272"/>
        <v>Fashion</v>
      </c>
      <c r="AG876" t="str" cm="1">
        <f t="array" ref="AG876">INDEX(AD:AD,ROW())</f>
        <v>Fashion</v>
      </c>
      <c r="AH876">
        <f t="shared" si="280"/>
        <v>55</v>
      </c>
      <c r="AI876" t="str">
        <f t="shared" si="273"/>
        <v>Fashion</v>
      </c>
      <c r="AK876">
        <f t="shared" si="274"/>
        <v>2025</v>
      </c>
      <c r="AL876">
        <f t="shared" si="275"/>
        <v>3</v>
      </c>
      <c r="AM876">
        <f t="shared" si="276"/>
        <v>27</v>
      </c>
      <c r="AN876">
        <f t="shared" si="277"/>
        <v>5</v>
      </c>
      <c r="AO876" t="str">
        <f t="shared" si="278"/>
        <v>Weekday</v>
      </c>
      <c r="AR876" s="20">
        <f t="shared" si="279"/>
        <v>0</v>
      </c>
    </row>
    <row r="877" spans="1:44" x14ac:dyDescent="0.35">
      <c r="A877" t="str">
        <f t="shared" si="261"/>
        <v>CUST0876</v>
      </c>
      <c r="B877" s="2" t="s">
        <v>1187</v>
      </c>
      <c r="C877" s="4">
        <v>45242</v>
      </c>
      <c r="D877" s="2" t="s">
        <v>738</v>
      </c>
      <c r="E877" t="s">
        <v>5051</v>
      </c>
      <c r="F877" s="2" t="s">
        <v>42</v>
      </c>
      <c r="G877" s="2" t="s">
        <v>5044</v>
      </c>
      <c r="H877" s="2">
        <v>1</v>
      </c>
      <c r="I877" s="19">
        <v>772.24</v>
      </c>
      <c r="J877" s="2" t="s">
        <v>15</v>
      </c>
      <c r="K877" s="2" t="s">
        <v>31</v>
      </c>
      <c r="L877" s="2">
        <v>5</v>
      </c>
      <c r="M877" s="18">
        <f t="shared" si="262"/>
        <v>772.24</v>
      </c>
      <c r="T877" t="str">
        <f t="shared" si="263"/>
        <v>Pending</v>
      </c>
      <c r="U877" t="str">
        <f t="shared" si="264"/>
        <v>No</v>
      </c>
      <c r="V877" t="str">
        <f t="shared" si="265"/>
        <v>Yes</v>
      </c>
      <c r="X877">
        <f t="shared" si="266"/>
        <v>619</v>
      </c>
      <c r="Y877">
        <f t="shared" si="267"/>
        <v>468</v>
      </c>
      <c r="Z877" s="18">
        <f t="shared" si="268"/>
        <v>1098537.4901531704</v>
      </c>
      <c r="AA877" s="18">
        <f t="shared" si="269"/>
        <v>96724.388030634553</v>
      </c>
      <c r="AB877" s="17">
        <f t="shared" si="270"/>
        <v>3.9001122334455669</v>
      </c>
      <c r="AC877" s="2" t="s">
        <v>5044</v>
      </c>
      <c r="AD877" s="2" t="s">
        <v>42</v>
      </c>
      <c r="AE877" t="str">
        <f t="shared" si="271"/>
        <v>Beauty</v>
      </c>
      <c r="AF877" t="str">
        <f t="shared" si="272"/>
        <v>Beauty</v>
      </c>
      <c r="AG877" t="str" cm="1">
        <f t="array" ref="AG877">INDEX(AD:AD,ROW())</f>
        <v>Beauty</v>
      </c>
      <c r="AH877">
        <f t="shared" si="280"/>
        <v>64</v>
      </c>
      <c r="AI877" t="str">
        <f t="shared" si="273"/>
        <v>Beauty</v>
      </c>
      <c r="AK877">
        <f t="shared" si="274"/>
        <v>2023</v>
      </c>
      <c r="AL877">
        <f t="shared" si="275"/>
        <v>11</v>
      </c>
      <c r="AM877">
        <f t="shared" si="276"/>
        <v>12</v>
      </c>
      <c r="AN877">
        <f t="shared" si="277"/>
        <v>1</v>
      </c>
      <c r="AO877" t="str">
        <f t="shared" si="278"/>
        <v>Weekend</v>
      </c>
      <c r="AR877" s="20">
        <f t="shared" si="279"/>
        <v>0</v>
      </c>
    </row>
    <row r="878" spans="1:44" x14ac:dyDescent="0.35">
      <c r="A878" t="str">
        <f t="shared" si="261"/>
        <v>CUST0877</v>
      </c>
      <c r="B878" s="2" t="s">
        <v>1188</v>
      </c>
      <c r="C878" s="4">
        <v>45291</v>
      </c>
      <c r="D878" s="2" t="s">
        <v>361</v>
      </c>
      <c r="E878" t="s">
        <v>5049</v>
      </c>
      <c r="F878" s="2" t="s">
        <v>13</v>
      </c>
      <c r="G878" s="2" t="s">
        <v>34</v>
      </c>
      <c r="H878" s="2">
        <v>1</v>
      </c>
      <c r="I878" s="19">
        <v>1115.03</v>
      </c>
      <c r="J878" s="2" t="s">
        <v>15</v>
      </c>
      <c r="K878" s="2" t="s">
        <v>16</v>
      </c>
      <c r="L878" s="2">
        <v>5</v>
      </c>
      <c r="M878" s="18">
        <f t="shared" si="262"/>
        <v>1115.03</v>
      </c>
      <c r="T878" t="str">
        <f t="shared" si="263"/>
        <v>Completed</v>
      </c>
      <c r="U878" t="str">
        <f t="shared" si="264"/>
        <v>Yes</v>
      </c>
      <c r="V878" t="str">
        <f t="shared" si="265"/>
        <v>No</v>
      </c>
      <c r="X878">
        <f t="shared" si="266"/>
        <v>595</v>
      </c>
      <c r="Y878">
        <f t="shared" si="267"/>
        <v>444</v>
      </c>
      <c r="Z878" s="18">
        <f t="shared" si="268"/>
        <v>1463424.4009529033</v>
      </c>
      <c r="AA878" s="18">
        <f t="shared" si="269"/>
        <v>118285.78776560788</v>
      </c>
      <c r="AB878" s="17">
        <f t="shared" si="270"/>
        <v>3.8140589569160999</v>
      </c>
      <c r="AC878" s="2" t="s">
        <v>34</v>
      </c>
      <c r="AD878" s="2" t="s">
        <v>13</v>
      </c>
      <c r="AE878" t="str">
        <f t="shared" si="271"/>
        <v>Home &amp; Kitchen</v>
      </c>
      <c r="AF878" t="str">
        <f t="shared" si="272"/>
        <v>Home &amp; Kitchen</v>
      </c>
      <c r="AG878" t="str" cm="1">
        <f t="array" ref="AG878">INDEX(AD:AD,ROW())</f>
        <v>Home &amp; Kitchen</v>
      </c>
      <c r="AH878">
        <f t="shared" si="280"/>
        <v>7</v>
      </c>
      <c r="AI878" t="str">
        <f t="shared" si="273"/>
        <v>Home &amp; Kitchen</v>
      </c>
      <c r="AK878">
        <f t="shared" si="274"/>
        <v>2023</v>
      </c>
      <c r="AL878">
        <f t="shared" si="275"/>
        <v>12</v>
      </c>
      <c r="AM878">
        <f t="shared" si="276"/>
        <v>31</v>
      </c>
      <c r="AN878">
        <f t="shared" si="277"/>
        <v>1</v>
      </c>
      <c r="AO878" t="str">
        <f t="shared" si="278"/>
        <v>Weekend</v>
      </c>
      <c r="AR878" s="20">
        <f t="shared" si="279"/>
        <v>0</v>
      </c>
    </row>
    <row r="879" spans="1:44" x14ac:dyDescent="0.35">
      <c r="A879" t="str">
        <f t="shared" si="261"/>
        <v>CUST0878</v>
      </c>
      <c r="B879" s="2" t="s">
        <v>1189</v>
      </c>
      <c r="C879" s="4">
        <v>45561</v>
      </c>
      <c r="D879" s="2" t="s">
        <v>953</v>
      </c>
      <c r="E879" t="s">
        <v>5052</v>
      </c>
      <c r="F879" s="2" t="s">
        <v>13</v>
      </c>
      <c r="G879" s="2" t="s">
        <v>37</v>
      </c>
      <c r="H879" s="2">
        <v>2</v>
      </c>
      <c r="I879" s="19">
        <v>1263.45</v>
      </c>
      <c r="J879" s="2" t="s">
        <v>15</v>
      </c>
      <c r="K879" s="2" t="s">
        <v>16</v>
      </c>
      <c r="L879" s="2">
        <v>4</v>
      </c>
      <c r="M879" s="18">
        <f t="shared" si="262"/>
        <v>2526.9</v>
      </c>
      <c r="T879" t="str">
        <f t="shared" si="263"/>
        <v>Completed</v>
      </c>
      <c r="U879" t="str">
        <f t="shared" si="264"/>
        <v>Yes</v>
      </c>
      <c r="V879" t="str">
        <f t="shared" si="265"/>
        <v>No</v>
      </c>
      <c r="X879">
        <f t="shared" si="266"/>
        <v>573</v>
      </c>
      <c r="Y879">
        <f t="shared" si="267"/>
        <v>450</v>
      </c>
      <c r="Z879" s="18">
        <f t="shared" si="268"/>
        <v>1463424.4009529033</v>
      </c>
      <c r="AA879" s="18">
        <f t="shared" si="269"/>
        <v>118285.78776560788</v>
      </c>
      <c r="AB879" s="17">
        <f t="shared" si="270"/>
        <v>3.8140589569160999</v>
      </c>
      <c r="AC879" s="2" t="s">
        <v>37</v>
      </c>
      <c r="AD879" s="2" t="s">
        <v>13</v>
      </c>
      <c r="AE879" t="str">
        <f t="shared" si="271"/>
        <v>Home &amp; Kitchen</v>
      </c>
      <c r="AF879" t="str">
        <f t="shared" si="272"/>
        <v>Home &amp; Kitchen</v>
      </c>
      <c r="AG879" t="str" cm="1">
        <f t="array" ref="AG879">INDEX(AD:AD,ROW())</f>
        <v>Home &amp; Kitchen</v>
      </c>
      <c r="AH879">
        <f t="shared" si="280"/>
        <v>8</v>
      </c>
      <c r="AI879" t="str">
        <f t="shared" si="273"/>
        <v>Home &amp; Kitchen</v>
      </c>
      <c r="AK879">
        <f t="shared" si="274"/>
        <v>2024</v>
      </c>
      <c r="AL879">
        <f t="shared" si="275"/>
        <v>9</v>
      </c>
      <c r="AM879">
        <f t="shared" si="276"/>
        <v>26</v>
      </c>
      <c r="AN879">
        <f t="shared" si="277"/>
        <v>5</v>
      </c>
      <c r="AO879" t="str">
        <f t="shared" si="278"/>
        <v>Weekday</v>
      </c>
      <c r="AR879" s="20">
        <f t="shared" si="279"/>
        <v>0</v>
      </c>
    </row>
    <row r="880" spans="1:44" x14ac:dyDescent="0.35">
      <c r="A880" t="str">
        <f t="shared" si="261"/>
        <v>CUST0879</v>
      </c>
      <c r="B880" s="2" t="s">
        <v>1190</v>
      </c>
      <c r="C880" s="4">
        <v>45486</v>
      </c>
      <c r="D880" s="2" t="s">
        <v>1544</v>
      </c>
      <c r="E880" t="s">
        <v>5051</v>
      </c>
      <c r="F880" s="2" t="s">
        <v>23</v>
      </c>
      <c r="G880" s="2" t="s">
        <v>65</v>
      </c>
      <c r="H880" s="2">
        <v>1</v>
      </c>
      <c r="I880" s="19">
        <v>99.59</v>
      </c>
      <c r="J880" s="2" t="s">
        <v>20</v>
      </c>
      <c r="K880" s="2" t="s">
        <v>16</v>
      </c>
      <c r="L880" s="2">
        <v>1</v>
      </c>
      <c r="M880" s="18">
        <f t="shared" si="262"/>
        <v>99.59</v>
      </c>
      <c r="T880" t="str">
        <f t="shared" si="263"/>
        <v>Completed</v>
      </c>
      <c r="U880" t="str">
        <f t="shared" si="264"/>
        <v>No</v>
      </c>
      <c r="V880" t="str">
        <f t="shared" si="265"/>
        <v>No</v>
      </c>
      <c r="X880">
        <f t="shared" si="266"/>
        <v>619</v>
      </c>
      <c r="Y880">
        <f t="shared" si="267"/>
        <v>468</v>
      </c>
      <c r="Z880" s="18">
        <f t="shared" si="268"/>
        <v>594714.6477588166</v>
      </c>
      <c r="AA880" s="18">
        <f t="shared" si="269"/>
        <v>60882.938065984097</v>
      </c>
      <c r="AB880" s="17">
        <f t="shared" si="270"/>
        <v>3.804733727810651</v>
      </c>
      <c r="AC880" s="2" t="s">
        <v>65</v>
      </c>
      <c r="AD880" s="2" t="s">
        <v>23</v>
      </c>
      <c r="AE880" t="str">
        <f t="shared" si="271"/>
        <v>Books</v>
      </c>
      <c r="AF880" t="str">
        <f t="shared" si="272"/>
        <v>Books</v>
      </c>
      <c r="AG880" t="str" cm="1">
        <f t="array" ref="AG880">INDEX(AD:AD,ROW())</f>
        <v>Books</v>
      </c>
      <c r="AH880">
        <f t="shared" si="280"/>
        <v>19</v>
      </c>
      <c r="AI880" t="str">
        <f t="shared" si="273"/>
        <v>Books</v>
      </c>
      <c r="AK880">
        <f t="shared" si="274"/>
        <v>2024</v>
      </c>
      <c r="AL880">
        <f t="shared" si="275"/>
        <v>7</v>
      </c>
      <c r="AM880">
        <f t="shared" si="276"/>
        <v>13</v>
      </c>
      <c r="AN880">
        <f t="shared" si="277"/>
        <v>7</v>
      </c>
      <c r="AO880" t="str">
        <f t="shared" si="278"/>
        <v>Weekend</v>
      </c>
      <c r="AR880" s="20">
        <f t="shared" si="279"/>
        <v>0</v>
      </c>
    </row>
    <row r="881" spans="1:44" x14ac:dyDescent="0.35">
      <c r="A881" t="str">
        <f t="shared" si="261"/>
        <v>CUST0880</v>
      </c>
      <c r="B881" s="2" t="s">
        <v>1191</v>
      </c>
      <c r="C881" s="4">
        <v>45432</v>
      </c>
      <c r="D881" s="2" t="s">
        <v>72</v>
      </c>
      <c r="E881" t="s">
        <v>5048</v>
      </c>
      <c r="F881" s="2" t="s">
        <v>42</v>
      </c>
      <c r="G881" s="2" t="s">
        <v>5044</v>
      </c>
      <c r="H881" s="2">
        <v>2</v>
      </c>
      <c r="I881" s="19">
        <v>676.42</v>
      </c>
      <c r="J881" s="2" t="s">
        <v>5046</v>
      </c>
      <c r="K881" s="2" t="s">
        <v>16</v>
      </c>
      <c r="L881" s="2">
        <v>4</v>
      </c>
      <c r="M881" s="18">
        <f t="shared" si="262"/>
        <v>1352.84</v>
      </c>
      <c r="T881" t="str">
        <f t="shared" si="263"/>
        <v>Completed</v>
      </c>
      <c r="U881" t="str">
        <f t="shared" si="264"/>
        <v>Yes</v>
      </c>
      <c r="V881" t="str">
        <f t="shared" si="265"/>
        <v>No</v>
      </c>
      <c r="X881">
        <f t="shared" si="266"/>
        <v>590</v>
      </c>
      <c r="Y881">
        <f t="shared" si="267"/>
        <v>451</v>
      </c>
      <c r="Z881" s="18">
        <f t="shared" si="268"/>
        <v>1098537.4901531704</v>
      </c>
      <c r="AA881" s="18">
        <f t="shared" si="269"/>
        <v>96724.388030634553</v>
      </c>
      <c r="AB881" s="17">
        <f t="shared" si="270"/>
        <v>3.9001122334455669</v>
      </c>
      <c r="AC881" s="2" t="s">
        <v>5044</v>
      </c>
      <c r="AD881" s="2" t="s">
        <v>42</v>
      </c>
      <c r="AE881" t="str">
        <f t="shared" si="271"/>
        <v>Beauty</v>
      </c>
      <c r="AF881" t="str">
        <f t="shared" si="272"/>
        <v>Beauty</v>
      </c>
      <c r="AG881" t="str" cm="1">
        <f t="array" ref="AG881">INDEX(AD:AD,ROW())</f>
        <v>Beauty</v>
      </c>
      <c r="AH881">
        <f t="shared" si="280"/>
        <v>64</v>
      </c>
      <c r="AI881" t="str">
        <f t="shared" si="273"/>
        <v>Beauty</v>
      </c>
      <c r="AK881">
        <f t="shared" si="274"/>
        <v>2024</v>
      </c>
      <c r="AL881">
        <f t="shared" si="275"/>
        <v>5</v>
      </c>
      <c r="AM881">
        <f t="shared" si="276"/>
        <v>20</v>
      </c>
      <c r="AN881">
        <f t="shared" si="277"/>
        <v>2</v>
      </c>
      <c r="AO881" t="str">
        <f t="shared" si="278"/>
        <v>Weekday</v>
      </c>
      <c r="AR881" s="20">
        <f t="shared" si="279"/>
        <v>0</v>
      </c>
    </row>
    <row r="882" spans="1:44" x14ac:dyDescent="0.35">
      <c r="A882" t="str">
        <f t="shared" si="261"/>
        <v>CUST0881</v>
      </c>
      <c r="B882" s="2" t="s">
        <v>1192</v>
      </c>
      <c r="C882" s="4">
        <v>45428</v>
      </c>
      <c r="D882" s="2" t="s">
        <v>1193</v>
      </c>
      <c r="E882" t="s">
        <v>5052</v>
      </c>
      <c r="F882" s="2" t="s">
        <v>42</v>
      </c>
      <c r="G882" s="2" t="s">
        <v>170</v>
      </c>
      <c r="H882" s="2">
        <v>1</v>
      </c>
      <c r="I882" s="19">
        <v>1289.3699999999999</v>
      </c>
      <c r="J882" s="2" t="s">
        <v>20</v>
      </c>
      <c r="K882" s="2" t="s">
        <v>16</v>
      </c>
      <c r="L882" s="2">
        <v>4</v>
      </c>
      <c r="M882" s="18">
        <f t="shared" si="262"/>
        <v>1289.3699999999999</v>
      </c>
      <c r="T882" t="str">
        <f t="shared" si="263"/>
        <v>Completed</v>
      </c>
      <c r="U882" t="str">
        <f t="shared" si="264"/>
        <v>Yes</v>
      </c>
      <c r="V882" t="str">
        <f t="shared" si="265"/>
        <v>No</v>
      </c>
      <c r="X882">
        <f t="shared" si="266"/>
        <v>573</v>
      </c>
      <c r="Y882">
        <f t="shared" si="267"/>
        <v>450</v>
      </c>
      <c r="Z882" s="18">
        <f t="shared" si="268"/>
        <v>1098537.4901531704</v>
      </c>
      <c r="AA882" s="18">
        <f t="shared" si="269"/>
        <v>96724.388030634553</v>
      </c>
      <c r="AB882" s="17">
        <f t="shared" si="270"/>
        <v>3.9001122334455669</v>
      </c>
      <c r="AC882" s="2" t="s">
        <v>170</v>
      </c>
      <c r="AD882" s="2" t="s">
        <v>42</v>
      </c>
      <c r="AE882" t="str">
        <f t="shared" si="271"/>
        <v>Beauty</v>
      </c>
      <c r="AF882" t="str">
        <f t="shared" si="272"/>
        <v>Beauty</v>
      </c>
      <c r="AG882" t="str" cm="1">
        <f t="array" ref="AG882">INDEX(AD:AD,ROW())</f>
        <v>Beauty</v>
      </c>
      <c r="AH882">
        <f t="shared" si="280"/>
        <v>70</v>
      </c>
      <c r="AI882" t="str">
        <f t="shared" si="273"/>
        <v>Beauty</v>
      </c>
      <c r="AK882">
        <f t="shared" si="274"/>
        <v>2024</v>
      </c>
      <c r="AL882">
        <f t="shared" si="275"/>
        <v>5</v>
      </c>
      <c r="AM882">
        <f t="shared" si="276"/>
        <v>16</v>
      </c>
      <c r="AN882">
        <f t="shared" si="277"/>
        <v>5</v>
      </c>
      <c r="AO882" t="str">
        <f t="shared" si="278"/>
        <v>Weekday</v>
      </c>
      <c r="AR882" s="20">
        <f t="shared" si="279"/>
        <v>0</v>
      </c>
    </row>
    <row r="883" spans="1:44" x14ac:dyDescent="0.35">
      <c r="A883" t="str">
        <f t="shared" si="261"/>
        <v>CUST0882</v>
      </c>
      <c r="B883" s="2" t="s">
        <v>1194</v>
      </c>
      <c r="C883" s="4">
        <v>45351</v>
      </c>
      <c r="D883" s="2" t="s">
        <v>184</v>
      </c>
      <c r="E883" t="s">
        <v>5050</v>
      </c>
      <c r="F883" s="2" t="s">
        <v>19</v>
      </c>
      <c r="G883" s="2" t="s">
        <v>5039</v>
      </c>
      <c r="H883" s="2">
        <v>1</v>
      </c>
      <c r="I883" s="19">
        <v>2064.64</v>
      </c>
      <c r="J883" s="2" t="s">
        <v>15</v>
      </c>
      <c r="K883" s="2" t="s">
        <v>16</v>
      </c>
      <c r="L883" s="2">
        <v>3</v>
      </c>
      <c r="M883" s="18">
        <f t="shared" si="262"/>
        <v>2064.64</v>
      </c>
      <c r="T883" t="str">
        <f t="shared" si="263"/>
        <v>Completed</v>
      </c>
      <c r="U883" t="str">
        <f t="shared" si="264"/>
        <v>Yes</v>
      </c>
      <c r="V883" t="str">
        <f t="shared" si="265"/>
        <v>No</v>
      </c>
      <c r="X883">
        <f t="shared" si="266"/>
        <v>589</v>
      </c>
      <c r="Y883">
        <f t="shared" si="267"/>
        <v>426</v>
      </c>
      <c r="Z883" s="18">
        <f t="shared" si="268"/>
        <v>2759712.3299794244</v>
      </c>
      <c r="AA883" s="18">
        <f t="shared" si="269"/>
        <v>330643.50635802455</v>
      </c>
      <c r="AB883" s="17">
        <f t="shared" si="270"/>
        <v>3.8641711229946525</v>
      </c>
      <c r="AC883" s="2" t="s">
        <v>5039</v>
      </c>
      <c r="AD883" s="2" t="s">
        <v>19</v>
      </c>
      <c r="AE883" t="str">
        <f t="shared" si="271"/>
        <v>Electronics</v>
      </c>
      <c r="AF883" t="str">
        <f t="shared" si="272"/>
        <v>Electronics</v>
      </c>
      <c r="AG883" t="str" cm="1">
        <f t="array" ref="AG883">INDEX(AD:AD,ROW())</f>
        <v>Electronics</v>
      </c>
      <c r="AH883">
        <f t="shared" si="280"/>
        <v>3</v>
      </c>
      <c r="AI883" t="str">
        <f t="shared" si="273"/>
        <v>Electronics</v>
      </c>
      <c r="AK883">
        <f t="shared" si="274"/>
        <v>2024</v>
      </c>
      <c r="AL883">
        <f t="shared" si="275"/>
        <v>2</v>
      </c>
      <c r="AM883">
        <f t="shared" si="276"/>
        <v>29</v>
      </c>
      <c r="AN883">
        <f t="shared" si="277"/>
        <v>5</v>
      </c>
      <c r="AO883" t="str">
        <f t="shared" si="278"/>
        <v>Weekday</v>
      </c>
      <c r="AR883" s="20">
        <f t="shared" si="279"/>
        <v>0</v>
      </c>
    </row>
    <row r="884" spans="1:44" x14ac:dyDescent="0.35">
      <c r="A884" t="str">
        <f t="shared" si="261"/>
        <v>CUST0883</v>
      </c>
      <c r="B884" s="2" t="s">
        <v>1195</v>
      </c>
      <c r="C884" s="4">
        <v>45550</v>
      </c>
      <c r="D884" s="2" t="s">
        <v>317</v>
      </c>
      <c r="E884" t="s">
        <v>5050</v>
      </c>
      <c r="F884" s="2" t="s">
        <v>42</v>
      </c>
      <c r="G884" s="2" t="s">
        <v>188</v>
      </c>
      <c r="H884" s="2">
        <v>1</v>
      </c>
      <c r="I884" s="19">
        <v>204.8</v>
      </c>
      <c r="J884" s="2" t="s">
        <v>50</v>
      </c>
      <c r="K884" s="2" t="s">
        <v>16</v>
      </c>
      <c r="L884" s="2">
        <v>3</v>
      </c>
      <c r="M884" s="18">
        <f t="shared" si="262"/>
        <v>204.8</v>
      </c>
      <c r="T884" t="str">
        <f t="shared" si="263"/>
        <v>Completed</v>
      </c>
      <c r="U884" t="str">
        <f t="shared" si="264"/>
        <v>No</v>
      </c>
      <c r="V884" t="str">
        <f t="shared" si="265"/>
        <v>No</v>
      </c>
      <c r="X884">
        <f t="shared" si="266"/>
        <v>589</v>
      </c>
      <c r="Y884">
        <f t="shared" si="267"/>
        <v>426</v>
      </c>
      <c r="Z884" s="18">
        <f t="shared" si="268"/>
        <v>1098537.4901531704</v>
      </c>
      <c r="AA884" s="18">
        <f t="shared" si="269"/>
        <v>96724.388030634553</v>
      </c>
      <c r="AB884" s="17">
        <f t="shared" si="270"/>
        <v>3.9001122334455669</v>
      </c>
      <c r="AC884" s="2" t="s">
        <v>188</v>
      </c>
      <c r="AD884" s="2" t="s">
        <v>42</v>
      </c>
      <c r="AE884" t="str">
        <f t="shared" si="271"/>
        <v>Beauty</v>
      </c>
      <c r="AF884" t="str">
        <f t="shared" si="272"/>
        <v>Beauty</v>
      </c>
      <c r="AG884" t="str" cm="1">
        <f t="array" ref="AG884">INDEX(AD:AD,ROW())</f>
        <v>Beauty</v>
      </c>
      <c r="AH884">
        <f t="shared" si="280"/>
        <v>80</v>
      </c>
      <c r="AI884" t="str">
        <f t="shared" si="273"/>
        <v>Beauty</v>
      </c>
      <c r="AK884">
        <f t="shared" si="274"/>
        <v>2024</v>
      </c>
      <c r="AL884">
        <f t="shared" si="275"/>
        <v>9</v>
      </c>
      <c r="AM884">
        <f t="shared" si="276"/>
        <v>15</v>
      </c>
      <c r="AN884">
        <f t="shared" si="277"/>
        <v>1</v>
      </c>
      <c r="AO884" t="str">
        <f t="shared" si="278"/>
        <v>Weekend</v>
      </c>
      <c r="AR884" s="20">
        <f t="shared" si="279"/>
        <v>0</v>
      </c>
    </row>
    <row r="885" spans="1:44" x14ac:dyDescent="0.35">
      <c r="A885" t="str">
        <f t="shared" si="261"/>
        <v>CUST0884</v>
      </c>
      <c r="B885" s="2" t="s">
        <v>1196</v>
      </c>
      <c r="C885" s="4">
        <v>45302</v>
      </c>
      <c r="D885" s="2" t="s">
        <v>715</v>
      </c>
      <c r="E885" t="s">
        <v>5049</v>
      </c>
      <c r="F885" s="2" t="s">
        <v>13</v>
      </c>
      <c r="G885" s="2" t="s">
        <v>14</v>
      </c>
      <c r="H885" s="2">
        <v>1</v>
      </c>
      <c r="I885" s="19">
        <v>1744.07</v>
      </c>
      <c r="J885" s="2" t="s">
        <v>5047</v>
      </c>
      <c r="K885" s="2" t="s">
        <v>16</v>
      </c>
      <c r="L885" s="2">
        <v>4</v>
      </c>
      <c r="M885" s="18">
        <f t="shared" si="262"/>
        <v>1744.07</v>
      </c>
      <c r="T885" t="str">
        <f t="shared" si="263"/>
        <v>Completed</v>
      </c>
      <c r="U885" t="str">
        <f t="shared" si="264"/>
        <v>Yes</v>
      </c>
      <c r="V885" t="str">
        <f t="shared" si="265"/>
        <v>No</v>
      </c>
      <c r="X885">
        <f t="shared" si="266"/>
        <v>595</v>
      </c>
      <c r="Y885">
        <f t="shared" si="267"/>
        <v>444</v>
      </c>
      <c r="Z885" s="18">
        <f t="shared" si="268"/>
        <v>1463424.4009529033</v>
      </c>
      <c r="AA885" s="18">
        <f t="shared" si="269"/>
        <v>118285.78776560788</v>
      </c>
      <c r="AB885" s="17">
        <f t="shared" si="270"/>
        <v>3.8140589569160999</v>
      </c>
      <c r="AC885" s="2" t="s">
        <v>14</v>
      </c>
      <c r="AD885" s="2" t="s">
        <v>13</v>
      </c>
      <c r="AE885" t="str">
        <f t="shared" si="271"/>
        <v>Home &amp; Kitchen</v>
      </c>
      <c r="AF885" t="str">
        <f t="shared" si="272"/>
        <v>Home &amp; Kitchen</v>
      </c>
      <c r="AG885" t="str" cm="1">
        <f t="array" ref="AG885">INDEX(AD:AD,ROW())</f>
        <v>Home &amp; Kitchen</v>
      </c>
      <c r="AH885">
        <f t="shared" si="280"/>
        <v>2</v>
      </c>
      <c r="AI885" t="str">
        <f t="shared" si="273"/>
        <v>Home &amp; Kitchen</v>
      </c>
      <c r="AK885">
        <f t="shared" si="274"/>
        <v>2024</v>
      </c>
      <c r="AL885">
        <f t="shared" si="275"/>
        <v>1</v>
      </c>
      <c r="AM885">
        <f t="shared" si="276"/>
        <v>11</v>
      </c>
      <c r="AN885">
        <f t="shared" si="277"/>
        <v>5</v>
      </c>
      <c r="AO885" t="str">
        <f t="shared" si="278"/>
        <v>Weekday</v>
      </c>
      <c r="AR885" s="20">
        <f t="shared" si="279"/>
        <v>0</v>
      </c>
    </row>
    <row r="886" spans="1:44" x14ac:dyDescent="0.35">
      <c r="A886" t="str">
        <f t="shared" si="261"/>
        <v>CUST0885</v>
      </c>
      <c r="B886" s="2" t="s">
        <v>1197</v>
      </c>
      <c r="C886" s="4">
        <v>45782</v>
      </c>
      <c r="D886" s="2" t="s">
        <v>962</v>
      </c>
      <c r="E886" t="s">
        <v>5050</v>
      </c>
      <c r="F886" s="2" t="s">
        <v>19</v>
      </c>
      <c r="G886" s="2" t="s">
        <v>128</v>
      </c>
      <c r="H886" s="2">
        <v>1</v>
      </c>
      <c r="I886" s="19">
        <v>3220.41</v>
      </c>
      <c r="J886" s="2" t="s">
        <v>20</v>
      </c>
      <c r="K886" s="2" t="s">
        <v>16</v>
      </c>
      <c r="L886" s="2">
        <v>3</v>
      </c>
      <c r="M886" s="18">
        <f t="shared" si="262"/>
        <v>3220.41</v>
      </c>
      <c r="T886" t="str">
        <f t="shared" si="263"/>
        <v>Completed</v>
      </c>
      <c r="U886" t="str">
        <f t="shared" si="264"/>
        <v>Yes</v>
      </c>
      <c r="V886" t="str">
        <f t="shared" si="265"/>
        <v>No</v>
      </c>
      <c r="X886">
        <f t="shared" si="266"/>
        <v>589</v>
      </c>
      <c r="Y886">
        <f t="shared" si="267"/>
        <v>426</v>
      </c>
      <c r="Z886" s="18">
        <f t="shared" si="268"/>
        <v>2759712.3299794244</v>
      </c>
      <c r="AA886" s="18">
        <f t="shared" si="269"/>
        <v>330643.50635802455</v>
      </c>
      <c r="AB886" s="17">
        <f t="shared" si="270"/>
        <v>3.8641711229946525</v>
      </c>
      <c r="AC886" s="2" t="s">
        <v>128</v>
      </c>
      <c r="AD886" s="2" t="s">
        <v>19</v>
      </c>
      <c r="AE886" t="str">
        <f t="shared" si="271"/>
        <v>Electronics</v>
      </c>
      <c r="AF886" t="str">
        <f t="shared" si="272"/>
        <v>Electronics</v>
      </c>
      <c r="AG886" t="str" cm="1">
        <f t="array" ref="AG886">INDEX(AD:AD,ROW())</f>
        <v>Electronics</v>
      </c>
      <c r="AH886">
        <f t="shared" si="280"/>
        <v>48</v>
      </c>
      <c r="AI886" t="str">
        <f t="shared" si="273"/>
        <v>Electronics</v>
      </c>
      <c r="AK886">
        <f t="shared" si="274"/>
        <v>2025</v>
      </c>
      <c r="AL886">
        <f t="shared" si="275"/>
        <v>5</v>
      </c>
      <c r="AM886">
        <f t="shared" si="276"/>
        <v>5</v>
      </c>
      <c r="AN886">
        <f t="shared" si="277"/>
        <v>2</v>
      </c>
      <c r="AO886" t="str">
        <f t="shared" si="278"/>
        <v>Weekday</v>
      </c>
      <c r="AR886" s="20">
        <f t="shared" si="279"/>
        <v>0</v>
      </c>
    </row>
    <row r="887" spans="1:44" x14ac:dyDescent="0.35">
      <c r="A887" t="str">
        <f t="shared" si="261"/>
        <v>CUST0886</v>
      </c>
      <c r="B887" s="2" t="s">
        <v>1198</v>
      </c>
      <c r="C887" s="4">
        <v>45733</v>
      </c>
      <c r="D887" s="2" t="s">
        <v>22</v>
      </c>
      <c r="E887" t="s">
        <v>5054</v>
      </c>
      <c r="F887" s="2" t="s">
        <v>19</v>
      </c>
      <c r="G887" s="2" t="s">
        <v>60</v>
      </c>
      <c r="H887" s="2">
        <v>2</v>
      </c>
      <c r="I887" s="19">
        <v>2784.16</v>
      </c>
      <c r="J887" s="2" t="s">
        <v>15</v>
      </c>
      <c r="K887" s="2" t="s">
        <v>16</v>
      </c>
      <c r="L887" s="2">
        <v>5</v>
      </c>
      <c r="M887" s="18">
        <f t="shared" si="262"/>
        <v>5568.32</v>
      </c>
      <c r="T887" t="str">
        <f t="shared" si="263"/>
        <v>Completed</v>
      </c>
      <c r="U887" t="str">
        <f t="shared" si="264"/>
        <v>Yes</v>
      </c>
      <c r="V887" t="str">
        <f t="shared" si="265"/>
        <v>No</v>
      </c>
      <c r="X887">
        <f t="shared" si="266"/>
        <v>558</v>
      </c>
      <c r="Y887">
        <f t="shared" si="267"/>
        <v>430</v>
      </c>
      <c r="Z887" s="18">
        <f t="shared" si="268"/>
        <v>2759712.3299794244</v>
      </c>
      <c r="AA887" s="18">
        <f t="shared" si="269"/>
        <v>330643.50635802455</v>
      </c>
      <c r="AB887" s="17">
        <f t="shared" si="270"/>
        <v>3.8641711229946525</v>
      </c>
      <c r="AC887" s="2" t="s">
        <v>60</v>
      </c>
      <c r="AD887" s="2" t="s">
        <v>19</v>
      </c>
      <c r="AE887" t="str">
        <f t="shared" si="271"/>
        <v>Electronics</v>
      </c>
      <c r="AF887" t="str">
        <f t="shared" si="272"/>
        <v>Electronics</v>
      </c>
      <c r="AG887" t="str" cm="1">
        <f t="array" ref="AG887">INDEX(AD:AD,ROW())</f>
        <v>Electronics</v>
      </c>
      <c r="AH887">
        <f t="shared" si="280"/>
        <v>17</v>
      </c>
      <c r="AI887" t="str">
        <f t="shared" si="273"/>
        <v>Electronics</v>
      </c>
      <c r="AK887">
        <f t="shared" si="274"/>
        <v>2025</v>
      </c>
      <c r="AL887">
        <f t="shared" si="275"/>
        <v>3</v>
      </c>
      <c r="AM887">
        <f t="shared" si="276"/>
        <v>17</v>
      </c>
      <c r="AN887">
        <f t="shared" si="277"/>
        <v>2</v>
      </c>
      <c r="AO887" t="str">
        <f t="shared" si="278"/>
        <v>Weekday</v>
      </c>
      <c r="AR887" s="20">
        <f t="shared" si="279"/>
        <v>0</v>
      </c>
    </row>
    <row r="888" spans="1:44" x14ac:dyDescent="0.35">
      <c r="A888" t="str">
        <f t="shared" si="261"/>
        <v>CUST0887</v>
      </c>
      <c r="B888" s="2" t="s">
        <v>1199</v>
      </c>
      <c r="C888" s="4">
        <v>45329</v>
      </c>
      <c r="D888" s="2" t="s">
        <v>283</v>
      </c>
      <c r="E888" t="s">
        <v>5054</v>
      </c>
      <c r="F888" s="2" t="s">
        <v>13</v>
      </c>
      <c r="G888" s="2" t="s">
        <v>5045</v>
      </c>
      <c r="H888" s="2">
        <v>1</v>
      </c>
      <c r="I888" s="19">
        <v>1279.78</v>
      </c>
      <c r="J888" s="2" t="s">
        <v>15</v>
      </c>
      <c r="K888" s="2" t="s">
        <v>16</v>
      </c>
      <c r="L888" s="2">
        <v>2</v>
      </c>
      <c r="M888" s="18">
        <f t="shared" si="262"/>
        <v>1279.78</v>
      </c>
      <c r="T888" t="str">
        <f t="shared" si="263"/>
        <v>Completed</v>
      </c>
      <c r="U888" t="str">
        <f t="shared" si="264"/>
        <v>Yes</v>
      </c>
      <c r="V888" t="str">
        <f t="shared" si="265"/>
        <v>No</v>
      </c>
      <c r="X888">
        <f t="shared" si="266"/>
        <v>558</v>
      </c>
      <c r="Y888">
        <f t="shared" si="267"/>
        <v>430</v>
      </c>
      <c r="Z888" s="18">
        <f t="shared" si="268"/>
        <v>1463424.4009529033</v>
      </c>
      <c r="AA888" s="18">
        <f t="shared" si="269"/>
        <v>118285.78776560788</v>
      </c>
      <c r="AB888" s="17">
        <f t="shared" si="270"/>
        <v>3.8140589569160999</v>
      </c>
      <c r="AC888" s="2" t="s">
        <v>5045</v>
      </c>
      <c r="AD888" s="2" t="s">
        <v>13</v>
      </c>
      <c r="AE888" t="str">
        <f t="shared" si="271"/>
        <v>Home &amp; Kitchen</v>
      </c>
      <c r="AF888" t="str">
        <f t="shared" si="272"/>
        <v>Home &amp; Kitchen</v>
      </c>
      <c r="AG888" t="str" cm="1">
        <f t="array" ref="AG888">INDEX(AD:AD,ROW())</f>
        <v>Home &amp; Kitchen</v>
      </c>
      <c r="AH888">
        <f t="shared" si="280"/>
        <v>76</v>
      </c>
      <c r="AI888" t="str">
        <f t="shared" si="273"/>
        <v>Home &amp; Kitchen</v>
      </c>
      <c r="AK888">
        <f t="shared" si="274"/>
        <v>2024</v>
      </c>
      <c r="AL888">
        <f t="shared" si="275"/>
        <v>2</v>
      </c>
      <c r="AM888">
        <f t="shared" si="276"/>
        <v>7</v>
      </c>
      <c r="AN888">
        <f t="shared" si="277"/>
        <v>4</v>
      </c>
      <c r="AO888" t="str">
        <f t="shared" si="278"/>
        <v>Weekday</v>
      </c>
      <c r="AR888" s="20">
        <f t="shared" si="279"/>
        <v>0</v>
      </c>
    </row>
    <row r="889" spans="1:44" x14ac:dyDescent="0.35">
      <c r="A889" t="str">
        <f t="shared" si="261"/>
        <v>CUST0888</v>
      </c>
      <c r="B889" s="2" t="s">
        <v>1200</v>
      </c>
      <c r="C889" s="4">
        <v>45413</v>
      </c>
      <c r="D889" s="2" t="s">
        <v>688</v>
      </c>
      <c r="E889" t="s">
        <v>5051</v>
      </c>
      <c r="F889" s="2" t="s">
        <v>42</v>
      </c>
      <c r="G889" s="2" t="s">
        <v>5042</v>
      </c>
      <c r="H889" s="2">
        <v>1</v>
      </c>
      <c r="I889" s="19">
        <v>924.2</v>
      </c>
      <c r="J889" s="2" t="s">
        <v>5046</v>
      </c>
      <c r="K889" s="2" t="s">
        <v>16</v>
      </c>
      <c r="L889" s="2">
        <v>3</v>
      </c>
      <c r="M889" s="18">
        <f t="shared" si="262"/>
        <v>924.2</v>
      </c>
      <c r="T889" t="str">
        <f t="shared" si="263"/>
        <v>Completed</v>
      </c>
      <c r="U889" t="str">
        <f t="shared" si="264"/>
        <v>No</v>
      </c>
      <c r="V889" t="str">
        <f t="shared" si="265"/>
        <v>No</v>
      </c>
      <c r="X889">
        <f t="shared" si="266"/>
        <v>619</v>
      </c>
      <c r="Y889">
        <f t="shared" si="267"/>
        <v>468</v>
      </c>
      <c r="Z889" s="18">
        <f t="shared" si="268"/>
        <v>1098537.4901531704</v>
      </c>
      <c r="AA889" s="18">
        <f t="shared" si="269"/>
        <v>96724.388030634553</v>
      </c>
      <c r="AB889" s="17">
        <f t="shared" si="270"/>
        <v>3.9001122334455669</v>
      </c>
      <c r="AC889" s="2" t="s">
        <v>5042</v>
      </c>
      <c r="AD889" s="2" t="s">
        <v>42</v>
      </c>
      <c r="AE889" t="str">
        <f t="shared" si="271"/>
        <v>Beauty</v>
      </c>
      <c r="AF889" t="str">
        <f t="shared" si="272"/>
        <v>Beauty</v>
      </c>
      <c r="AG889" t="str" cm="1">
        <f t="array" ref="AG889">INDEX(AD:AD,ROW())</f>
        <v>Beauty</v>
      </c>
      <c r="AH889">
        <f t="shared" si="280"/>
        <v>18</v>
      </c>
      <c r="AI889" t="str">
        <f t="shared" si="273"/>
        <v>Beauty</v>
      </c>
      <c r="AK889">
        <f t="shared" si="274"/>
        <v>2024</v>
      </c>
      <c r="AL889">
        <f t="shared" si="275"/>
        <v>5</v>
      </c>
      <c r="AM889">
        <f t="shared" si="276"/>
        <v>1</v>
      </c>
      <c r="AN889">
        <f t="shared" si="277"/>
        <v>4</v>
      </c>
      <c r="AO889" t="str">
        <f t="shared" si="278"/>
        <v>Weekday</v>
      </c>
      <c r="AR889" s="20">
        <f t="shared" si="279"/>
        <v>0</v>
      </c>
    </row>
    <row r="890" spans="1:44" x14ac:dyDescent="0.35">
      <c r="A890" t="str">
        <f t="shared" si="261"/>
        <v>CUST0889</v>
      </c>
      <c r="B890" s="2" t="s">
        <v>1201</v>
      </c>
      <c r="C890" s="4">
        <v>45423</v>
      </c>
      <c r="D890" s="2" t="s">
        <v>575</v>
      </c>
      <c r="E890" t="s">
        <v>5054</v>
      </c>
      <c r="F890" s="2" t="s">
        <v>29</v>
      </c>
      <c r="G890" s="2" t="s">
        <v>5043</v>
      </c>
      <c r="H890" s="2">
        <v>2</v>
      </c>
      <c r="I890" s="19">
        <v>2476.3000000000002</v>
      </c>
      <c r="J890" s="2" t="s">
        <v>5046</v>
      </c>
      <c r="K890" s="2" t="s">
        <v>31</v>
      </c>
      <c r="L890" s="2">
        <v>2</v>
      </c>
      <c r="M890" s="18">
        <f t="shared" si="262"/>
        <v>4952.6000000000004</v>
      </c>
      <c r="T890" t="str">
        <f t="shared" si="263"/>
        <v>Pending</v>
      </c>
      <c r="U890" t="str">
        <f t="shared" si="264"/>
        <v>No</v>
      </c>
      <c r="V890" t="str">
        <f t="shared" si="265"/>
        <v>Yes</v>
      </c>
      <c r="X890">
        <f t="shared" si="266"/>
        <v>558</v>
      </c>
      <c r="Y890">
        <f t="shared" si="267"/>
        <v>430</v>
      </c>
      <c r="Z890" s="18">
        <f t="shared" si="268"/>
        <v>1892867.2841657216</v>
      </c>
      <c r="AA890" s="18">
        <f t="shared" si="269"/>
        <v>199432.98236095349</v>
      </c>
      <c r="AB890" s="17">
        <f t="shared" si="270"/>
        <v>3.8949824970828471</v>
      </c>
      <c r="AC890" s="2" t="s">
        <v>5043</v>
      </c>
      <c r="AD890" s="2" t="s">
        <v>29</v>
      </c>
      <c r="AE890" t="str">
        <f t="shared" si="271"/>
        <v>Fashion</v>
      </c>
      <c r="AF890" t="str">
        <f t="shared" si="272"/>
        <v>Fashion</v>
      </c>
      <c r="AG890" t="str" cm="1">
        <f t="array" ref="AG890">INDEX(AD:AD,ROW())</f>
        <v>Fashion</v>
      </c>
      <c r="AH890">
        <f t="shared" si="280"/>
        <v>55</v>
      </c>
      <c r="AI890" t="str">
        <f t="shared" si="273"/>
        <v>Fashion</v>
      </c>
      <c r="AK890">
        <f t="shared" si="274"/>
        <v>2024</v>
      </c>
      <c r="AL890">
        <f t="shared" si="275"/>
        <v>5</v>
      </c>
      <c r="AM890">
        <f t="shared" si="276"/>
        <v>11</v>
      </c>
      <c r="AN890">
        <f t="shared" si="277"/>
        <v>7</v>
      </c>
      <c r="AO890" t="str">
        <f t="shared" si="278"/>
        <v>Weekend</v>
      </c>
      <c r="AR890" s="20">
        <f t="shared" si="279"/>
        <v>0</v>
      </c>
    </row>
    <row r="891" spans="1:44" x14ac:dyDescent="0.35">
      <c r="A891" t="str">
        <f t="shared" si="261"/>
        <v>CUST0890</v>
      </c>
      <c r="B891" s="2" t="s">
        <v>1202</v>
      </c>
      <c r="C891" s="4">
        <v>45794</v>
      </c>
      <c r="D891" s="2" t="s">
        <v>70</v>
      </c>
      <c r="E891" t="s">
        <v>5049</v>
      </c>
      <c r="F891" s="2" t="s">
        <v>29</v>
      </c>
      <c r="G891" s="2" t="s">
        <v>138</v>
      </c>
      <c r="H891" s="2">
        <v>3</v>
      </c>
      <c r="I891" s="19">
        <v>1131.99</v>
      </c>
      <c r="J891" s="2" t="s">
        <v>50</v>
      </c>
      <c r="K891" s="2" t="s">
        <v>16</v>
      </c>
      <c r="L891" s="2">
        <v>4</v>
      </c>
      <c r="M891" s="18">
        <f t="shared" si="262"/>
        <v>3395.9700000000003</v>
      </c>
      <c r="T891" t="str">
        <f t="shared" si="263"/>
        <v>Completed</v>
      </c>
      <c r="U891" t="str">
        <f t="shared" si="264"/>
        <v>Yes</v>
      </c>
      <c r="V891" t="str">
        <f t="shared" si="265"/>
        <v>No</v>
      </c>
      <c r="X891">
        <f t="shared" si="266"/>
        <v>595</v>
      </c>
      <c r="Y891">
        <f t="shared" si="267"/>
        <v>444</v>
      </c>
      <c r="Z891" s="18">
        <f t="shared" si="268"/>
        <v>1892867.2841657216</v>
      </c>
      <c r="AA891" s="18">
        <f t="shared" si="269"/>
        <v>199432.98236095349</v>
      </c>
      <c r="AB891" s="17">
        <f t="shared" si="270"/>
        <v>3.8949824970828471</v>
      </c>
      <c r="AC891" s="2" t="s">
        <v>138</v>
      </c>
      <c r="AD891" s="2" t="s">
        <v>29</v>
      </c>
      <c r="AE891" t="str">
        <f t="shared" si="271"/>
        <v>Fashion</v>
      </c>
      <c r="AF891" t="str">
        <f t="shared" si="272"/>
        <v>Fashion</v>
      </c>
      <c r="AG891" t="str" cm="1">
        <f t="array" ref="AG891">INDEX(AD:AD,ROW())</f>
        <v>Fashion</v>
      </c>
      <c r="AH891">
        <f t="shared" si="280"/>
        <v>53</v>
      </c>
      <c r="AI891" t="str">
        <f t="shared" si="273"/>
        <v>Fashion</v>
      </c>
      <c r="AK891">
        <f t="shared" si="274"/>
        <v>2025</v>
      </c>
      <c r="AL891">
        <f t="shared" si="275"/>
        <v>5</v>
      </c>
      <c r="AM891">
        <f t="shared" si="276"/>
        <v>17</v>
      </c>
      <c r="AN891">
        <f t="shared" si="277"/>
        <v>7</v>
      </c>
      <c r="AO891" t="str">
        <f t="shared" si="278"/>
        <v>Weekend</v>
      </c>
      <c r="AR891" s="20">
        <f t="shared" si="279"/>
        <v>0</v>
      </c>
    </row>
    <row r="892" spans="1:44" x14ac:dyDescent="0.35">
      <c r="A892" t="str">
        <f t="shared" si="261"/>
        <v>CUST0891</v>
      </c>
      <c r="B892" s="2" t="s">
        <v>1203</v>
      </c>
      <c r="C892" s="4">
        <v>45109</v>
      </c>
      <c r="D892" s="2" t="s">
        <v>1193</v>
      </c>
      <c r="E892" t="s">
        <v>5054</v>
      </c>
      <c r="F892" s="2" t="s">
        <v>42</v>
      </c>
      <c r="G892" s="2" t="s">
        <v>5044</v>
      </c>
      <c r="H892" s="2">
        <v>1</v>
      </c>
      <c r="I892" s="19">
        <v>1065.81</v>
      </c>
      <c r="J892" s="2" t="s">
        <v>5046</v>
      </c>
      <c r="K892" s="2" t="s">
        <v>31</v>
      </c>
      <c r="L892" s="2">
        <v>4</v>
      </c>
      <c r="M892" s="18">
        <f t="shared" si="262"/>
        <v>1065.81</v>
      </c>
      <c r="T892" t="str">
        <f t="shared" si="263"/>
        <v>Pending</v>
      </c>
      <c r="U892" t="str">
        <f t="shared" si="264"/>
        <v>No</v>
      </c>
      <c r="V892" t="str">
        <f t="shared" si="265"/>
        <v>Yes</v>
      </c>
      <c r="X892">
        <f t="shared" si="266"/>
        <v>558</v>
      </c>
      <c r="Y892">
        <f t="shared" si="267"/>
        <v>430</v>
      </c>
      <c r="Z892" s="18">
        <f t="shared" si="268"/>
        <v>1098537.4901531704</v>
      </c>
      <c r="AA892" s="18">
        <f t="shared" si="269"/>
        <v>96724.388030634553</v>
      </c>
      <c r="AB892" s="17">
        <f t="shared" si="270"/>
        <v>3.9001122334455669</v>
      </c>
      <c r="AC892" s="2" t="s">
        <v>5044</v>
      </c>
      <c r="AD892" s="2" t="s">
        <v>42</v>
      </c>
      <c r="AE892" t="str">
        <f t="shared" si="271"/>
        <v>Beauty</v>
      </c>
      <c r="AF892" t="str">
        <f t="shared" si="272"/>
        <v>Beauty</v>
      </c>
      <c r="AG892" t="str" cm="1">
        <f t="array" ref="AG892">INDEX(AD:AD,ROW())</f>
        <v>Beauty</v>
      </c>
      <c r="AH892">
        <f t="shared" si="280"/>
        <v>64</v>
      </c>
      <c r="AI892" t="str">
        <f t="shared" si="273"/>
        <v>Beauty</v>
      </c>
      <c r="AK892">
        <f t="shared" si="274"/>
        <v>2023</v>
      </c>
      <c r="AL892">
        <f t="shared" si="275"/>
        <v>7</v>
      </c>
      <c r="AM892">
        <f t="shared" si="276"/>
        <v>2</v>
      </c>
      <c r="AN892">
        <f t="shared" si="277"/>
        <v>1</v>
      </c>
      <c r="AO892" t="str">
        <f t="shared" si="278"/>
        <v>Weekend</v>
      </c>
      <c r="AR892" s="20">
        <f t="shared" si="279"/>
        <v>0</v>
      </c>
    </row>
    <row r="893" spans="1:44" x14ac:dyDescent="0.35">
      <c r="A893" t="str">
        <f t="shared" si="261"/>
        <v>CUST0892</v>
      </c>
      <c r="B893" s="2" t="s">
        <v>1204</v>
      </c>
      <c r="C893" s="4">
        <v>45344</v>
      </c>
      <c r="D893" s="2" t="s">
        <v>691</v>
      </c>
      <c r="E893" t="s">
        <v>5049</v>
      </c>
      <c r="F893" s="2" t="s">
        <v>19</v>
      </c>
      <c r="G893" s="2" t="s">
        <v>60</v>
      </c>
      <c r="H893" s="2">
        <v>1</v>
      </c>
      <c r="I893" s="19">
        <v>710.91</v>
      </c>
      <c r="J893" s="2" t="s">
        <v>5046</v>
      </c>
      <c r="K893" s="2" t="s">
        <v>16</v>
      </c>
      <c r="L893" s="2">
        <v>5</v>
      </c>
      <c r="M893" s="18">
        <f t="shared" si="262"/>
        <v>710.91</v>
      </c>
      <c r="T893" t="str">
        <f t="shared" si="263"/>
        <v>Completed</v>
      </c>
      <c r="U893" t="str">
        <f t="shared" si="264"/>
        <v>No</v>
      </c>
      <c r="V893" t="str">
        <f t="shared" si="265"/>
        <v>No</v>
      </c>
      <c r="X893">
        <f t="shared" si="266"/>
        <v>595</v>
      </c>
      <c r="Y893">
        <f t="shared" si="267"/>
        <v>444</v>
      </c>
      <c r="Z893" s="18">
        <f t="shared" si="268"/>
        <v>2759712.3299794244</v>
      </c>
      <c r="AA893" s="18">
        <f t="shared" si="269"/>
        <v>330643.50635802455</v>
      </c>
      <c r="AB893" s="17">
        <f t="shared" si="270"/>
        <v>3.8641711229946525</v>
      </c>
      <c r="AC893" s="2" t="s">
        <v>60</v>
      </c>
      <c r="AD893" s="2" t="s">
        <v>19</v>
      </c>
      <c r="AE893" t="str">
        <f t="shared" si="271"/>
        <v>Electronics</v>
      </c>
      <c r="AF893" t="str">
        <f t="shared" si="272"/>
        <v>Electronics</v>
      </c>
      <c r="AG893" t="str" cm="1">
        <f t="array" ref="AG893">INDEX(AD:AD,ROW())</f>
        <v>Electronics</v>
      </c>
      <c r="AH893">
        <f t="shared" si="280"/>
        <v>17</v>
      </c>
      <c r="AI893" t="str">
        <f t="shared" si="273"/>
        <v>Electronics</v>
      </c>
      <c r="AK893">
        <f t="shared" si="274"/>
        <v>2024</v>
      </c>
      <c r="AL893">
        <f t="shared" si="275"/>
        <v>2</v>
      </c>
      <c r="AM893">
        <f t="shared" si="276"/>
        <v>22</v>
      </c>
      <c r="AN893">
        <f t="shared" si="277"/>
        <v>5</v>
      </c>
      <c r="AO893" t="str">
        <f t="shared" si="278"/>
        <v>Weekday</v>
      </c>
      <c r="AR893" s="20">
        <f t="shared" si="279"/>
        <v>0</v>
      </c>
    </row>
    <row r="894" spans="1:44" x14ac:dyDescent="0.35">
      <c r="A894" t="str">
        <f t="shared" si="261"/>
        <v>CUST0893</v>
      </c>
      <c r="B894" s="2" t="s">
        <v>1205</v>
      </c>
      <c r="C894" s="4">
        <v>45580</v>
      </c>
      <c r="D894" s="2" t="s">
        <v>830</v>
      </c>
      <c r="E894" t="s">
        <v>5048</v>
      </c>
      <c r="F894" s="2" t="s">
        <v>29</v>
      </c>
      <c r="G894" s="2" t="s">
        <v>121</v>
      </c>
      <c r="H894" s="2">
        <v>2</v>
      </c>
      <c r="I894" s="19">
        <v>998.43</v>
      </c>
      <c r="J894" s="2" t="s">
        <v>20</v>
      </c>
      <c r="K894" s="2" t="s">
        <v>16</v>
      </c>
      <c r="L894" s="2">
        <v>2</v>
      </c>
      <c r="M894" s="18">
        <f t="shared" si="262"/>
        <v>1996.86</v>
      </c>
      <c r="T894" t="str">
        <f t="shared" si="263"/>
        <v>Completed</v>
      </c>
      <c r="U894" t="str">
        <f t="shared" si="264"/>
        <v>Yes</v>
      </c>
      <c r="V894" t="str">
        <f t="shared" si="265"/>
        <v>No</v>
      </c>
      <c r="X894">
        <f t="shared" si="266"/>
        <v>590</v>
      </c>
      <c r="Y894">
        <f t="shared" si="267"/>
        <v>451</v>
      </c>
      <c r="Z894" s="18">
        <f t="shared" si="268"/>
        <v>1892867.2841657216</v>
      </c>
      <c r="AA894" s="18">
        <f t="shared" si="269"/>
        <v>199432.98236095349</v>
      </c>
      <c r="AB894" s="17">
        <f t="shared" si="270"/>
        <v>3.8949824970828471</v>
      </c>
      <c r="AC894" s="2" t="s">
        <v>121</v>
      </c>
      <c r="AD894" s="2" t="s">
        <v>29</v>
      </c>
      <c r="AE894" t="str">
        <f t="shared" si="271"/>
        <v>Fashion</v>
      </c>
      <c r="AF894" t="str">
        <f t="shared" si="272"/>
        <v>Fashion</v>
      </c>
      <c r="AG894" t="str" cm="1">
        <f t="array" ref="AG894">INDEX(AD:AD,ROW())</f>
        <v>Fashion</v>
      </c>
      <c r="AH894">
        <f t="shared" si="280"/>
        <v>45</v>
      </c>
      <c r="AI894" t="str">
        <f t="shared" si="273"/>
        <v>Fashion</v>
      </c>
      <c r="AK894">
        <f t="shared" si="274"/>
        <v>2024</v>
      </c>
      <c r="AL894">
        <f t="shared" si="275"/>
        <v>10</v>
      </c>
      <c r="AM894">
        <f t="shared" si="276"/>
        <v>15</v>
      </c>
      <c r="AN894">
        <f t="shared" si="277"/>
        <v>3</v>
      </c>
      <c r="AO894" t="str">
        <f t="shared" si="278"/>
        <v>Weekday</v>
      </c>
      <c r="AR894" s="20">
        <f t="shared" si="279"/>
        <v>0</v>
      </c>
    </row>
    <row r="895" spans="1:44" x14ac:dyDescent="0.35">
      <c r="A895" t="str">
        <f t="shared" si="261"/>
        <v>CUST0894</v>
      </c>
      <c r="B895" s="2" t="s">
        <v>1206</v>
      </c>
      <c r="C895" s="4">
        <v>45273</v>
      </c>
      <c r="D895" s="2" t="s">
        <v>572</v>
      </c>
      <c r="E895" t="s">
        <v>5055</v>
      </c>
      <c r="F895" s="2" t="s">
        <v>42</v>
      </c>
      <c r="G895" s="2" t="s">
        <v>188</v>
      </c>
      <c r="H895" s="2">
        <v>1</v>
      </c>
      <c r="I895" s="19">
        <v>1085.03</v>
      </c>
      <c r="J895" s="2" t="s">
        <v>15</v>
      </c>
      <c r="K895" s="2" t="s">
        <v>16</v>
      </c>
      <c r="L895" s="2">
        <v>4</v>
      </c>
      <c r="M895" s="18">
        <f t="shared" si="262"/>
        <v>1085.03</v>
      </c>
      <c r="T895" t="str">
        <f t="shared" si="263"/>
        <v>Completed</v>
      </c>
      <c r="U895" t="str">
        <f t="shared" si="264"/>
        <v>Yes</v>
      </c>
      <c r="V895" t="str">
        <f t="shared" si="265"/>
        <v>No</v>
      </c>
      <c r="X895">
        <f t="shared" si="266"/>
        <v>567</v>
      </c>
      <c r="Y895">
        <f t="shared" si="267"/>
        <v>440</v>
      </c>
      <c r="Z895" s="18">
        <f t="shared" si="268"/>
        <v>1098537.4901531704</v>
      </c>
      <c r="AA895" s="18">
        <f t="shared" si="269"/>
        <v>96724.388030634553</v>
      </c>
      <c r="AB895" s="17">
        <f t="shared" si="270"/>
        <v>3.9001122334455669</v>
      </c>
      <c r="AC895" s="2" t="s">
        <v>188</v>
      </c>
      <c r="AD895" s="2" t="s">
        <v>42</v>
      </c>
      <c r="AE895" t="str">
        <f t="shared" si="271"/>
        <v>Beauty</v>
      </c>
      <c r="AF895" t="str">
        <f t="shared" si="272"/>
        <v>Beauty</v>
      </c>
      <c r="AG895" t="str" cm="1">
        <f t="array" ref="AG895">INDEX(AD:AD,ROW())</f>
        <v>Beauty</v>
      </c>
      <c r="AH895">
        <f t="shared" si="280"/>
        <v>80</v>
      </c>
      <c r="AI895" t="str">
        <f t="shared" si="273"/>
        <v>Beauty</v>
      </c>
      <c r="AK895">
        <f t="shared" si="274"/>
        <v>2023</v>
      </c>
      <c r="AL895">
        <f t="shared" si="275"/>
        <v>12</v>
      </c>
      <c r="AM895">
        <f t="shared" si="276"/>
        <v>13</v>
      </c>
      <c r="AN895">
        <f t="shared" si="277"/>
        <v>4</v>
      </c>
      <c r="AO895" t="str">
        <f t="shared" si="278"/>
        <v>Weekday</v>
      </c>
      <c r="AR895" s="20">
        <f t="shared" si="279"/>
        <v>0</v>
      </c>
    </row>
    <row r="896" spans="1:44" x14ac:dyDescent="0.35">
      <c r="A896" t="str">
        <f t="shared" si="261"/>
        <v>CUST0895</v>
      </c>
      <c r="B896" s="2" t="s">
        <v>1207</v>
      </c>
      <c r="C896" s="4">
        <v>45289</v>
      </c>
      <c r="D896" s="2" t="s">
        <v>537</v>
      </c>
      <c r="E896" t="s">
        <v>5049</v>
      </c>
      <c r="F896" s="2" t="s">
        <v>19</v>
      </c>
      <c r="G896" s="2" t="s">
        <v>128</v>
      </c>
      <c r="H896" s="2">
        <v>3</v>
      </c>
      <c r="I896" s="19">
        <v>773.28</v>
      </c>
      <c r="J896" s="2" t="s">
        <v>5046</v>
      </c>
      <c r="K896" s="2" t="s">
        <v>16</v>
      </c>
      <c r="L896" s="2">
        <v>5</v>
      </c>
      <c r="M896" s="18">
        <f t="shared" si="262"/>
        <v>2319.84</v>
      </c>
      <c r="T896" t="str">
        <f t="shared" si="263"/>
        <v>Completed</v>
      </c>
      <c r="U896" t="str">
        <f t="shared" si="264"/>
        <v>Yes</v>
      </c>
      <c r="V896" t="str">
        <f t="shared" si="265"/>
        <v>No</v>
      </c>
      <c r="X896">
        <f t="shared" si="266"/>
        <v>595</v>
      </c>
      <c r="Y896">
        <f t="shared" si="267"/>
        <v>444</v>
      </c>
      <c r="Z896" s="18">
        <f t="shared" si="268"/>
        <v>2759712.3299794244</v>
      </c>
      <c r="AA896" s="18">
        <f t="shared" si="269"/>
        <v>330643.50635802455</v>
      </c>
      <c r="AB896" s="17">
        <f t="shared" si="270"/>
        <v>3.8641711229946525</v>
      </c>
      <c r="AC896" s="2" t="s">
        <v>128</v>
      </c>
      <c r="AD896" s="2" t="s">
        <v>19</v>
      </c>
      <c r="AE896" t="str">
        <f t="shared" si="271"/>
        <v>Electronics</v>
      </c>
      <c r="AF896" t="str">
        <f t="shared" si="272"/>
        <v>Electronics</v>
      </c>
      <c r="AG896" t="str" cm="1">
        <f t="array" ref="AG896">INDEX(AD:AD,ROW())</f>
        <v>Electronics</v>
      </c>
      <c r="AH896">
        <f t="shared" si="280"/>
        <v>48</v>
      </c>
      <c r="AI896" t="str">
        <f t="shared" si="273"/>
        <v>Electronics</v>
      </c>
      <c r="AK896">
        <f t="shared" si="274"/>
        <v>2023</v>
      </c>
      <c r="AL896">
        <f t="shared" si="275"/>
        <v>12</v>
      </c>
      <c r="AM896">
        <f t="shared" si="276"/>
        <v>29</v>
      </c>
      <c r="AN896">
        <f t="shared" si="277"/>
        <v>6</v>
      </c>
      <c r="AO896" t="str">
        <f t="shared" si="278"/>
        <v>Weekday</v>
      </c>
      <c r="AR896" s="20">
        <f t="shared" si="279"/>
        <v>0</v>
      </c>
    </row>
    <row r="897" spans="1:44" x14ac:dyDescent="0.35">
      <c r="A897" t="str">
        <f t="shared" si="261"/>
        <v>CUST0896</v>
      </c>
      <c r="B897" s="2" t="s">
        <v>1208</v>
      </c>
      <c r="C897" s="4">
        <v>45449</v>
      </c>
      <c r="D897" s="2" t="s">
        <v>158</v>
      </c>
      <c r="E897" t="s">
        <v>5055</v>
      </c>
      <c r="F897" s="2" t="s">
        <v>23</v>
      </c>
      <c r="G897" s="2" t="s">
        <v>68</v>
      </c>
      <c r="H897" s="2">
        <v>1</v>
      </c>
      <c r="I897" s="19">
        <v>109.27</v>
      </c>
      <c r="J897" s="2" t="s">
        <v>50</v>
      </c>
      <c r="K897" s="2" t="s">
        <v>16</v>
      </c>
      <c r="L897" s="2">
        <v>4</v>
      </c>
      <c r="M897" s="18">
        <f t="shared" si="262"/>
        <v>109.27</v>
      </c>
      <c r="T897" t="str">
        <f t="shared" si="263"/>
        <v>Completed</v>
      </c>
      <c r="U897" t="str">
        <f t="shared" si="264"/>
        <v>No</v>
      </c>
      <c r="V897" t="str">
        <f t="shared" si="265"/>
        <v>No</v>
      </c>
      <c r="X897">
        <f t="shared" si="266"/>
        <v>567</v>
      </c>
      <c r="Y897">
        <f t="shared" si="267"/>
        <v>440</v>
      </c>
      <c r="Z897" s="18">
        <f t="shared" si="268"/>
        <v>594714.6477588166</v>
      </c>
      <c r="AA897" s="18">
        <f t="shared" si="269"/>
        <v>60882.938065984097</v>
      </c>
      <c r="AB897" s="17">
        <f t="shared" si="270"/>
        <v>3.804733727810651</v>
      </c>
      <c r="AC897" s="2" t="s">
        <v>68</v>
      </c>
      <c r="AD897" s="2" t="s">
        <v>23</v>
      </c>
      <c r="AE897" t="str">
        <f t="shared" si="271"/>
        <v>Books</v>
      </c>
      <c r="AF897" t="str">
        <f t="shared" si="272"/>
        <v>Books</v>
      </c>
      <c r="AG897" t="str" cm="1">
        <f t="array" ref="AG897">INDEX(AD:AD,ROW())</f>
        <v>Books</v>
      </c>
      <c r="AH897">
        <f t="shared" si="280"/>
        <v>20</v>
      </c>
      <c r="AI897" t="str">
        <f t="shared" si="273"/>
        <v>Books</v>
      </c>
      <c r="AK897">
        <f t="shared" si="274"/>
        <v>2024</v>
      </c>
      <c r="AL897">
        <f t="shared" si="275"/>
        <v>6</v>
      </c>
      <c r="AM897">
        <f t="shared" si="276"/>
        <v>6</v>
      </c>
      <c r="AN897">
        <f t="shared" si="277"/>
        <v>5</v>
      </c>
      <c r="AO897" t="str">
        <f t="shared" si="278"/>
        <v>Weekday</v>
      </c>
      <c r="AR897" s="20">
        <f t="shared" si="279"/>
        <v>0</v>
      </c>
    </row>
    <row r="898" spans="1:44" x14ac:dyDescent="0.35">
      <c r="A898" t="str">
        <f t="shared" si="261"/>
        <v>CUST0897</v>
      </c>
      <c r="B898" s="2" t="s">
        <v>1209</v>
      </c>
      <c r="C898" s="4">
        <v>45671</v>
      </c>
      <c r="D898" s="2" t="s">
        <v>396</v>
      </c>
      <c r="E898" t="s">
        <v>5055</v>
      </c>
      <c r="F898" s="2" t="s">
        <v>42</v>
      </c>
      <c r="G898" s="2" t="s">
        <v>188</v>
      </c>
      <c r="H898" s="2">
        <v>2</v>
      </c>
      <c r="I898" s="19">
        <v>1362.85</v>
      </c>
      <c r="J898" s="2" t="s">
        <v>50</v>
      </c>
      <c r="K898" s="2" t="s">
        <v>103</v>
      </c>
      <c r="L898" s="2">
        <v>4</v>
      </c>
      <c r="M898" s="18">
        <f t="shared" si="262"/>
        <v>2725.7</v>
      </c>
      <c r="T898" t="str">
        <f t="shared" si="263"/>
        <v>Lost Sale</v>
      </c>
      <c r="U898" t="str">
        <f t="shared" si="264"/>
        <v>No</v>
      </c>
      <c r="V898" t="str">
        <f t="shared" si="265"/>
        <v>Yes</v>
      </c>
      <c r="X898">
        <f t="shared" si="266"/>
        <v>567</v>
      </c>
      <c r="Y898">
        <f t="shared" si="267"/>
        <v>440</v>
      </c>
      <c r="Z898" s="18">
        <f t="shared" si="268"/>
        <v>1098537.4901531704</v>
      </c>
      <c r="AA898" s="18">
        <f t="shared" si="269"/>
        <v>96724.388030634553</v>
      </c>
      <c r="AB898" s="17">
        <f t="shared" si="270"/>
        <v>3.9001122334455669</v>
      </c>
      <c r="AC898" s="2" t="s">
        <v>188</v>
      </c>
      <c r="AD898" s="2" t="s">
        <v>42</v>
      </c>
      <c r="AE898" t="str">
        <f t="shared" si="271"/>
        <v>Beauty</v>
      </c>
      <c r="AF898" t="str">
        <f t="shared" si="272"/>
        <v>Beauty</v>
      </c>
      <c r="AG898" t="str" cm="1">
        <f t="array" ref="AG898">INDEX(AD:AD,ROW())</f>
        <v>Beauty</v>
      </c>
      <c r="AH898">
        <f t="shared" si="280"/>
        <v>80</v>
      </c>
      <c r="AI898" t="str">
        <f t="shared" si="273"/>
        <v>Beauty</v>
      </c>
      <c r="AK898">
        <f t="shared" si="274"/>
        <v>2025</v>
      </c>
      <c r="AL898">
        <f t="shared" si="275"/>
        <v>1</v>
      </c>
      <c r="AM898">
        <f t="shared" si="276"/>
        <v>14</v>
      </c>
      <c r="AN898">
        <f t="shared" si="277"/>
        <v>3</v>
      </c>
      <c r="AO898" t="str">
        <f t="shared" si="278"/>
        <v>Weekday</v>
      </c>
      <c r="AR898" s="20">
        <f t="shared" si="279"/>
        <v>1</v>
      </c>
    </row>
    <row r="899" spans="1:44" x14ac:dyDescent="0.35">
      <c r="A899" t="str">
        <f t="shared" ref="A899:A962" si="281">"CUST"&amp;TEXT(ROW()-1,"0000")</f>
        <v>CUST0898</v>
      </c>
      <c r="B899" s="2" t="s">
        <v>1210</v>
      </c>
      <c r="C899" s="4">
        <v>45234</v>
      </c>
      <c r="D899" s="2" t="s">
        <v>240</v>
      </c>
      <c r="E899" t="s">
        <v>5053</v>
      </c>
      <c r="F899" s="2" t="s">
        <v>23</v>
      </c>
      <c r="G899" s="2" t="s">
        <v>46</v>
      </c>
      <c r="H899" s="2">
        <v>3</v>
      </c>
      <c r="I899" s="19">
        <v>652.86</v>
      </c>
      <c r="J899" s="2" t="s">
        <v>15</v>
      </c>
      <c r="K899" s="2" t="s">
        <v>31</v>
      </c>
      <c r="L899" s="2">
        <v>3</v>
      </c>
      <c r="M899" s="18">
        <f t="shared" ref="M899:M962" si="282">H899*I899</f>
        <v>1958.58</v>
      </c>
      <c r="T899" t="str">
        <f t="shared" ref="T899:T962" si="283">IF(K899="Cancelled","Lost Sale",IF(K899="Pending","Pending","Completed"))</f>
        <v>Pending</v>
      </c>
      <c r="U899" t="str">
        <f t="shared" ref="U899:U962" si="284">IF(AND(K899="Delivered",M899&gt;1000),"Yes","No")</f>
        <v>No</v>
      </c>
      <c r="V899" t="str">
        <f t="shared" ref="V899:V962" si="285">IF(OR(K899="Cancelled",K899="Pending"),"Yes","No")</f>
        <v>Yes</v>
      </c>
      <c r="X899">
        <f t="shared" ref="X899:X962" si="286">COUNTIF($E$2:$E$4701,E899)</f>
        <v>559</v>
      </c>
      <c r="Y899">
        <f t="shared" ref="Y899:Y962" si="287">COUNTIFS($E$2:$E$4701,E899,$K$2:$K$4701,"Delivered")</f>
        <v>408</v>
      </c>
      <c r="Z899" s="18">
        <f t="shared" ref="Z899:Z962" si="288">SUMIF($F$2:$F$4701,F899,$M$2:$M$4701)</f>
        <v>594714.6477588166</v>
      </c>
      <c r="AA899" s="18">
        <f t="shared" ref="AA899:AA962" si="289">SUMIFS($M$2:$M$4701,$F$2:$F$4701,F899,$K$2:$K$4701,"Pending")</f>
        <v>60882.938065984097</v>
      </c>
      <c r="AB899" s="17">
        <f t="shared" ref="AB899:AB962" si="290">AVERAGEIF($F$2:$F$4701,F899,$L$2:$L$4701)</f>
        <v>3.804733727810651</v>
      </c>
      <c r="AC899" s="2" t="s">
        <v>46</v>
      </c>
      <c r="AD899" s="2" t="s">
        <v>23</v>
      </c>
      <c r="AE899" t="str">
        <f t="shared" ref="AE899:AE962" si="291">VLOOKUP(G899,$AC$2:$AD$4738,2,FALSE)</f>
        <v>Books</v>
      </c>
      <c r="AF899" t="str">
        <f t="shared" ref="AF899:AF962" si="292">_xlfn.XLOOKUP(G899,AC:AC,AD:AD)</f>
        <v>Books</v>
      </c>
      <c r="AG899" t="str" cm="1">
        <f t="array" ref="AG899">INDEX(AD:AD,ROW())</f>
        <v>Books</v>
      </c>
      <c r="AH899">
        <f t="shared" si="280"/>
        <v>11</v>
      </c>
      <c r="AI899" t="str">
        <f t="shared" ref="AI899:AI962" si="293">INDEX(AD:AD,MATCH(G899,AC:AC,0))</f>
        <v>Books</v>
      </c>
      <c r="AK899">
        <f t="shared" ref="AK899:AK962" si="294">YEAR(C899)</f>
        <v>2023</v>
      </c>
      <c r="AL899">
        <f t="shared" ref="AL899:AL962" si="295">MONTH(C899)</f>
        <v>11</v>
      </c>
      <c r="AM899">
        <f t="shared" ref="AM899:AM962" si="296">DAY(C899)</f>
        <v>4</v>
      </c>
      <c r="AN899">
        <f t="shared" ref="AN899:AN962" si="297">WEEKDAY(C899)</f>
        <v>7</v>
      </c>
      <c r="AO899" t="str">
        <f t="shared" ref="AO899:AO962" si="298">IF(WEEKDAY(C899,2)&gt;5,"Weekend","Weekday")</f>
        <v>Weekend</v>
      </c>
      <c r="AR899" s="20">
        <f t="shared" ref="AR899:AR962" si="299">IF(OR(K899="Cancelled",K899="Returned"),1,0)</f>
        <v>0</v>
      </c>
    </row>
    <row r="900" spans="1:44" x14ac:dyDescent="0.35">
      <c r="A900" t="str">
        <f t="shared" si="281"/>
        <v>CUST0899</v>
      </c>
      <c r="B900" s="2" t="s">
        <v>1211</v>
      </c>
      <c r="C900" s="4">
        <v>45577</v>
      </c>
      <c r="D900" s="2" t="s">
        <v>230</v>
      </c>
      <c r="E900" t="s">
        <v>5051</v>
      </c>
      <c r="F900" s="2" t="s">
        <v>23</v>
      </c>
      <c r="G900" s="2" t="s">
        <v>75</v>
      </c>
      <c r="H900" s="2">
        <v>3</v>
      </c>
      <c r="I900" s="19">
        <v>392.05</v>
      </c>
      <c r="J900" s="2" t="s">
        <v>50</v>
      </c>
      <c r="K900" s="2" t="s">
        <v>76</v>
      </c>
      <c r="L900" s="2">
        <v>5</v>
      </c>
      <c r="M900" s="18">
        <f t="shared" si="282"/>
        <v>1176.1500000000001</v>
      </c>
      <c r="T900" t="str">
        <f t="shared" si="283"/>
        <v>Completed</v>
      </c>
      <c r="U900" t="str">
        <f t="shared" si="284"/>
        <v>No</v>
      </c>
      <c r="V900" t="str">
        <f t="shared" si="285"/>
        <v>No</v>
      </c>
      <c r="X900">
        <f t="shared" si="286"/>
        <v>619</v>
      </c>
      <c r="Y900">
        <f t="shared" si="287"/>
        <v>468</v>
      </c>
      <c r="Z900" s="18">
        <f t="shared" si="288"/>
        <v>594714.6477588166</v>
      </c>
      <c r="AA900" s="18">
        <f t="shared" si="289"/>
        <v>60882.938065984097</v>
      </c>
      <c r="AB900" s="17">
        <f t="shared" si="290"/>
        <v>3.804733727810651</v>
      </c>
      <c r="AC900" s="2" t="s">
        <v>75</v>
      </c>
      <c r="AD900" s="2" t="s">
        <v>23</v>
      </c>
      <c r="AE900" t="str">
        <f t="shared" si="291"/>
        <v>Books</v>
      </c>
      <c r="AF900" t="str">
        <f t="shared" si="292"/>
        <v>Books</v>
      </c>
      <c r="AG900" t="str" cm="1">
        <f t="array" ref="AG900">INDEX(AD:AD,ROW())</f>
        <v>Books</v>
      </c>
      <c r="AH900">
        <f t="shared" si="280"/>
        <v>23</v>
      </c>
      <c r="AI900" t="str">
        <f t="shared" si="293"/>
        <v>Books</v>
      </c>
      <c r="AK900">
        <f t="shared" si="294"/>
        <v>2024</v>
      </c>
      <c r="AL900">
        <f t="shared" si="295"/>
        <v>10</v>
      </c>
      <c r="AM900">
        <f t="shared" si="296"/>
        <v>12</v>
      </c>
      <c r="AN900">
        <f t="shared" si="297"/>
        <v>7</v>
      </c>
      <c r="AO900" t="str">
        <f t="shared" si="298"/>
        <v>Weekend</v>
      </c>
      <c r="AR900" s="20">
        <f t="shared" si="299"/>
        <v>1</v>
      </c>
    </row>
    <row r="901" spans="1:44" x14ac:dyDescent="0.35">
      <c r="A901" t="str">
        <f t="shared" si="281"/>
        <v>CUST0900</v>
      </c>
      <c r="B901" s="2" t="s">
        <v>1212</v>
      </c>
      <c r="C901" s="4">
        <v>45311</v>
      </c>
      <c r="D901" s="2" t="s">
        <v>228</v>
      </c>
      <c r="E901" t="s">
        <v>5050</v>
      </c>
      <c r="F901" s="2" t="s">
        <v>29</v>
      </c>
      <c r="G901" s="2" t="s">
        <v>5043</v>
      </c>
      <c r="H901" s="2">
        <v>2</v>
      </c>
      <c r="I901" s="19">
        <v>1879.2</v>
      </c>
      <c r="J901" s="2" t="s">
        <v>5038</v>
      </c>
      <c r="K901" s="2" t="s">
        <v>16</v>
      </c>
      <c r="L901" s="31"/>
      <c r="M901" s="18">
        <f t="shared" si="282"/>
        <v>3758.4</v>
      </c>
      <c r="T901" t="str">
        <f t="shared" si="283"/>
        <v>Completed</v>
      </c>
      <c r="U901" t="str">
        <f t="shared" si="284"/>
        <v>Yes</v>
      </c>
      <c r="V901" t="str">
        <f t="shared" si="285"/>
        <v>No</v>
      </c>
      <c r="X901">
        <f t="shared" si="286"/>
        <v>589</v>
      </c>
      <c r="Y901">
        <f t="shared" si="287"/>
        <v>426</v>
      </c>
      <c r="Z901" s="18">
        <f t="shared" si="288"/>
        <v>1892867.2841657216</v>
      </c>
      <c r="AA901" s="18">
        <f t="shared" si="289"/>
        <v>199432.98236095349</v>
      </c>
      <c r="AB901" s="17">
        <f t="shared" si="290"/>
        <v>3.8949824970828471</v>
      </c>
      <c r="AC901" s="2" t="s">
        <v>5043</v>
      </c>
      <c r="AD901" s="2" t="s">
        <v>29</v>
      </c>
      <c r="AE901" t="str">
        <f t="shared" si="291"/>
        <v>Fashion</v>
      </c>
      <c r="AF901" t="str">
        <f t="shared" si="292"/>
        <v>Fashion</v>
      </c>
      <c r="AG901" t="str" cm="1">
        <f t="array" ref="AG901">INDEX(AD:AD,ROW())</f>
        <v>Fashion</v>
      </c>
      <c r="AH901">
        <f t="shared" si="280"/>
        <v>55</v>
      </c>
      <c r="AI901" t="str">
        <f t="shared" si="293"/>
        <v>Fashion</v>
      </c>
      <c r="AK901">
        <f t="shared" si="294"/>
        <v>2024</v>
      </c>
      <c r="AL901">
        <f t="shared" si="295"/>
        <v>1</v>
      </c>
      <c r="AM901">
        <f t="shared" si="296"/>
        <v>20</v>
      </c>
      <c r="AN901">
        <f t="shared" si="297"/>
        <v>7</v>
      </c>
      <c r="AO901" t="str">
        <f t="shared" si="298"/>
        <v>Weekend</v>
      </c>
      <c r="AR901" s="20">
        <f t="shared" si="299"/>
        <v>0</v>
      </c>
    </row>
    <row r="902" spans="1:44" x14ac:dyDescent="0.35">
      <c r="A902" t="str">
        <f t="shared" si="281"/>
        <v>CUST0901</v>
      </c>
      <c r="B902" s="2" t="s">
        <v>1213</v>
      </c>
      <c r="C902" s="4">
        <v>45127</v>
      </c>
      <c r="D902" s="2" t="s">
        <v>114</v>
      </c>
      <c r="E902" t="s">
        <v>5048</v>
      </c>
      <c r="F902" s="2" t="s">
        <v>19</v>
      </c>
      <c r="G902" s="2" t="s">
        <v>5040</v>
      </c>
      <c r="H902" s="2">
        <v>1</v>
      </c>
      <c r="I902" s="19">
        <v>1624.63</v>
      </c>
      <c r="J902" s="2" t="s">
        <v>5047</v>
      </c>
      <c r="K902" s="2" t="s">
        <v>16</v>
      </c>
      <c r="L902" s="2">
        <v>4</v>
      </c>
      <c r="M902" s="18">
        <f t="shared" si="282"/>
        <v>1624.63</v>
      </c>
      <c r="T902" t="str">
        <f t="shared" si="283"/>
        <v>Completed</v>
      </c>
      <c r="U902" t="str">
        <f t="shared" si="284"/>
        <v>Yes</v>
      </c>
      <c r="V902" t="str">
        <f t="shared" si="285"/>
        <v>No</v>
      </c>
      <c r="X902">
        <f t="shared" si="286"/>
        <v>590</v>
      </c>
      <c r="Y902">
        <f t="shared" si="287"/>
        <v>451</v>
      </c>
      <c r="Z902" s="18">
        <f t="shared" si="288"/>
        <v>2759712.3299794244</v>
      </c>
      <c r="AA902" s="18">
        <f t="shared" si="289"/>
        <v>330643.50635802455</v>
      </c>
      <c r="AB902" s="17">
        <f t="shared" si="290"/>
        <v>3.8641711229946525</v>
      </c>
      <c r="AC902" s="2" t="s">
        <v>5040</v>
      </c>
      <c r="AD902" s="2" t="s">
        <v>19</v>
      </c>
      <c r="AE902" t="str">
        <f t="shared" si="291"/>
        <v>Electronics</v>
      </c>
      <c r="AF902" t="str">
        <f t="shared" si="292"/>
        <v>Electronics</v>
      </c>
      <c r="AG902" t="str" cm="1">
        <f t="array" ref="AG902">INDEX(AD:AD,ROW())</f>
        <v>Electronics</v>
      </c>
      <c r="AH902">
        <f t="shared" si="280"/>
        <v>13</v>
      </c>
      <c r="AI902" t="str">
        <f t="shared" si="293"/>
        <v>Electronics</v>
      </c>
      <c r="AK902">
        <f t="shared" si="294"/>
        <v>2023</v>
      </c>
      <c r="AL902">
        <f t="shared" si="295"/>
        <v>7</v>
      </c>
      <c r="AM902">
        <f t="shared" si="296"/>
        <v>20</v>
      </c>
      <c r="AN902">
        <f t="shared" si="297"/>
        <v>5</v>
      </c>
      <c r="AO902" t="str">
        <f t="shared" si="298"/>
        <v>Weekday</v>
      </c>
      <c r="AR902" s="20">
        <f t="shared" si="299"/>
        <v>0</v>
      </c>
    </row>
    <row r="903" spans="1:44" x14ac:dyDescent="0.35">
      <c r="A903" t="str">
        <f t="shared" si="281"/>
        <v>CUST0902</v>
      </c>
      <c r="B903" s="2" t="s">
        <v>1214</v>
      </c>
      <c r="C903" s="4">
        <v>45278</v>
      </c>
      <c r="D903" s="2" t="s">
        <v>544</v>
      </c>
      <c r="E903" t="s">
        <v>5052</v>
      </c>
      <c r="F903" s="2" t="s">
        <v>13</v>
      </c>
      <c r="G903" s="2" t="s">
        <v>34</v>
      </c>
      <c r="H903" s="2">
        <v>1</v>
      </c>
      <c r="I903" s="19">
        <v>1990.57</v>
      </c>
      <c r="J903" s="2" t="s">
        <v>50</v>
      </c>
      <c r="K903" s="2" t="s">
        <v>16</v>
      </c>
      <c r="L903" s="2">
        <v>3</v>
      </c>
      <c r="M903" s="18">
        <f t="shared" si="282"/>
        <v>1990.57</v>
      </c>
      <c r="T903" t="str">
        <f t="shared" si="283"/>
        <v>Completed</v>
      </c>
      <c r="U903" t="str">
        <f t="shared" si="284"/>
        <v>Yes</v>
      </c>
      <c r="V903" t="str">
        <f t="shared" si="285"/>
        <v>No</v>
      </c>
      <c r="X903">
        <f t="shared" si="286"/>
        <v>573</v>
      </c>
      <c r="Y903">
        <f t="shared" si="287"/>
        <v>450</v>
      </c>
      <c r="Z903" s="18">
        <f t="shared" si="288"/>
        <v>1463424.4009529033</v>
      </c>
      <c r="AA903" s="18">
        <f t="shared" si="289"/>
        <v>118285.78776560788</v>
      </c>
      <c r="AB903" s="17">
        <f t="shared" si="290"/>
        <v>3.8140589569160999</v>
      </c>
      <c r="AC903" s="2" t="s">
        <v>34</v>
      </c>
      <c r="AD903" s="2" t="s">
        <v>13</v>
      </c>
      <c r="AE903" t="str">
        <f t="shared" si="291"/>
        <v>Home &amp; Kitchen</v>
      </c>
      <c r="AF903" t="str">
        <f t="shared" si="292"/>
        <v>Home &amp; Kitchen</v>
      </c>
      <c r="AG903" t="str" cm="1">
        <f t="array" ref="AG903">INDEX(AD:AD,ROW())</f>
        <v>Home &amp; Kitchen</v>
      </c>
      <c r="AH903">
        <f t="shared" si="280"/>
        <v>7</v>
      </c>
      <c r="AI903" t="str">
        <f t="shared" si="293"/>
        <v>Home &amp; Kitchen</v>
      </c>
      <c r="AK903">
        <f t="shared" si="294"/>
        <v>2023</v>
      </c>
      <c r="AL903">
        <f t="shared" si="295"/>
        <v>12</v>
      </c>
      <c r="AM903">
        <f t="shared" si="296"/>
        <v>18</v>
      </c>
      <c r="AN903">
        <f t="shared" si="297"/>
        <v>2</v>
      </c>
      <c r="AO903" t="str">
        <f t="shared" si="298"/>
        <v>Weekday</v>
      </c>
      <c r="AR903" s="20">
        <f t="shared" si="299"/>
        <v>0</v>
      </c>
    </row>
    <row r="904" spans="1:44" x14ac:dyDescent="0.35">
      <c r="A904" t="str">
        <f t="shared" si="281"/>
        <v>CUST0903</v>
      </c>
      <c r="B904" s="2" t="s">
        <v>1215</v>
      </c>
      <c r="C904" s="4">
        <v>45070</v>
      </c>
      <c r="D904" s="2" t="s">
        <v>222</v>
      </c>
      <c r="E904" t="s">
        <v>5052</v>
      </c>
      <c r="F904" s="2" t="s">
        <v>13</v>
      </c>
      <c r="G904" s="2" t="s">
        <v>5045</v>
      </c>
      <c r="H904" s="2">
        <v>2</v>
      </c>
      <c r="I904" s="19">
        <v>1028.3800000000001</v>
      </c>
      <c r="J904" s="2" t="s">
        <v>50</v>
      </c>
      <c r="K904" s="2" t="s">
        <v>76</v>
      </c>
      <c r="L904" s="2">
        <v>2</v>
      </c>
      <c r="M904" s="18">
        <f t="shared" si="282"/>
        <v>2056.7600000000002</v>
      </c>
      <c r="T904" t="str">
        <f t="shared" si="283"/>
        <v>Completed</v>
      </c>
      <c r="U904" t="str">
        <f t="shared" si="284"/>
        <v>No</v>
      </c>
      <c r="V904" t="str">
        <f t="shared" si="285"/>
        <v>No</v>
      </c>
      <c r="X904">
        <f t="shared" si="286"/>
        <v>573</v>
      </c>
      <c r="Y904">
        <f t="shared" si="287"/>
        <v>450</v>
      </c>
      <c r="Z904" s="18">
        <f t="shared" si="288"/>
        <v>1463424.4009529033</v>
      </c>
      <c r="AA904" s="18">
        <f t="shared" si="289"/>
        <v>118285.78776560788</v>
      </c>
      <c r="AB904" s="17">
        <f t="shared" si="290"/>
        <v>3.8140589569160999</v>
      </c>
      <c r="AC904" s="2" t="s">
        <v>5045</v>
      </c>
      <c r="AD904" s="2" t="s">
        <v>13</v>
      </c>
      <c r="AE904" t="str">
        <f t="shared" si="291"/>
        <v>Home &amp; Kitchen</v>
      </c>
      <c r="AF904" t="str">
        <f t="shared" si="292"/>
        <v>Home &amp; Kitchen</v>
      </c>
      <c r="AG904" t="str" cm="1">
        <f t="array" ref="AG904">INDEX(AD:AD,ROW())</f>
        <v>Home &amp; Kitchen</v>
      </c>
      <c r="AH904">
        <f t="shared" si="280"/>
        <v>76</v>
      </c>
      <c r="AI904" t="str">
        <f t="shared" si="293"/>
        <v>Home &amp; Kitchen</v>
      </c>
      <c r="AK904">
        <f t="shared" si="294"/>
        <v>2023</v>
      </c>
      <c r="AL904">
        <f t="shared" si="295"/>
        <v>5</v>
      </c>
      <c r="AM904">
        <f t="shared" si="296"/>
        <v>24</v>
      </c>
      <c r="AN904">
        <f t="shared" si="297"/>
        <v>4</v>
      </c>
      <c r="AO904" t="str">
        <f t="shared" si="298"/>
        <v>Weekday</v>
      </c>
      <c r="AR904" s="20">
        <f t="shared" si="299"/>
        <v>1</v>
      </c>
    </row>
    <row r="905" spans="1:44" x14ac:dyDescent="0.35">
      <c r="A905" t="str">
        <f t="shared" si="281"/>
        <v>CUST0904</v>
      </c>
      <c r="B905" s="2" t="s">
        <v>1216</v>
      </c>
      <c r="C905" s="4">
        <v>45346</v>
      </c>
      <c r="D905" s="2" t="s">
        <v>429</v>
      </c>
      <c r="E905" t="s">
        <v>5055</v>
      </c>
      <c r="F905" s="2" t="s">
        <v>19</v>
      </c>
      <c r="G905" s="2" t="s">
        <v>5040</v>
      </c>
      <c r="H905" s="2">
        <v>2</v>
      </c>
      <c r="I905" s="19">
        <v>3266.52</v>
      </c>
      <c r="J905" s="2" t="s">
        <v>5047</v>
      </c>
      <c r="K905" s="2" t="s">
        <v>16</v>
      </c>
      <c r="L905" s="2">
        <v>2</v>
      </c>
      <c r="M905" s="18">
        <f t="shared" si="282"/>
        <v>6533.04</v>
      </c>
      <c r="T905" t="str">
        <f t="shared" si="283"/>
        <v>Completed</v>
      </c>
      <c r="U905" t="str">
        <f t="shared" si="284"/>
        <v>Yes</v>
      </c>
      <c r="V905" t="str">
        <f t="shared" si="285"/>
        <v>No</v>
      </c>
      <c r="X905">
        <f t="shared" si="286"/>
        <v>567</v>
      </c>
      <c r="Y905">
        <f t="shared" si="287"/>
        <v>440</v>
      </c>
      <c r="Z905" s="18">
        <f t="shared" si="288"/>
        <v>2759712.3299794244</v>
      </c>
      <c r="AA905" s="18">
        <f t="shared" si="289"/>
        <v>330643.50635802455</v>
      </c>
      <c r="AB905" s="17">
        <f t="shared" si="290"/>
        <v>3.8641711229946525</v>
      </c>
      <c r="AC905" s="2" t="s">
        <v>5040</v>
      </c>
      <c r="AD905" s="2" t="s">
        <v>19</v>
      </c>
      <c r="AE905" t="str">
        <f t="shared" si="291"/>
        <v>Electronics</v>
      </c>
      <c r="AF905" t="str">
        <f t="shared" si="292"/>
        <v>Electronics</v>
      </c>
      <c r="AG905" t="str" cm="1">
        <f t="array" ref="AG905">INDEX(AD:AD,ROW())</f>
        <v>Electronics</v>
      </c>
      <c r="AH905">
        <f t="shared" ref="AH905:AH968" si="300">MATCH(G905,AC:AC,0)</f>
        <v>13</v>
      </c>
      <c r="AI905" t="str">
        <f t="shared" si="293"/>
        <v>Electronics</v>
      </c>
      <c r="AK905">
        <f t="shared" si="294"/>
        <v>2024</v>
      </c>
      <c r="AL905">
        <f t="shared" si="295"/>
        <v>2</v>
      </c>
      <c r="AM905">
        <f t="shared" si="296"/>
        <v>24</v>
      </c>
      <c r="AN905">
        <f t="shared" si="297"/>
        <v>7</v>
      </c>
      <c r="AO905" t="str">
        <f t="shared" si="298"/>
        <v>Weekend</v>
      </c>
      <c r="AR905" s="20">
        <f t="shared" si="299"/>
        <v>0</v>
      </c>
    </row>
    <row r="906" spans="1:44" x14ac:dyDescent="0.35">
      <c r="A906" t="str">
        <f t="shared" si="281"/>
        <v>CUST0905</v>
      </c>
      <c r="B906" s="2" t="s">
        <v>1217</v>
      </c>
      <c r="C906" s="4">
        <v>45360</v>
      </c>
      <c r="D906" s="2" t="s">
        <v>256</v>
      </c>
      <c r="E906" t="s">
        <v>5051</v>
      </c>
      <c r="F906" s="2" t="s">
        <v>29</v>
      </c>
      <c r="G906" s="2" t="s">
        <v>138</v>
      </c>
      <c r="H906" s="2">
        <v>3</v>
      </c>
      <c r="I906" s="19">
        <v>1950.77</v>
      </c>
      <c r="J906" s="2" t="s">
        <v>50</v>
      </c>
      <c r="K906" s="2" t="s">
        <v>103</v>
      </c>
      <c r="L906" s="2">
        <v>5</v>
      </c>
      <c r="M906" s="18">
        <f t="shared" si="282"/>
        <v>5852.3099999999995</v>
      </c>
      <c r="T906" t="str">
        <f t="shared" si="283"/>
        <v>Lost Sale</v>
      </c>
      <c r="U906" t="str">
        <f t="shared" si="284"/>
        <v>No</v>
      </c>
      <c r="V906" t="str">
        <f t="shared" si="285"/>
        <v>Yes</v>
      </c>
      <c r="X906">
        <f t="shared" si="286"/>
        <v>619</v>
      </c>
      <c r="Y906">
        <f t="shared" si="287"/>
        <v>468</v>
      </c>
      <c r="Z906" s="18">
        <f t="shared" si="288"/>
        <v>1892867.2841657216</v>
      </c>
      <c r="AA906" s="18">
        <f t="shared" si="289"/>
        <v>199432.98236095349</v>
      </c>
      <c r="AB906" s="17">
        <f t="shared" si="290"/>
        <v>3.8949824970828471</v>
      </c>
      <c r="AC906" s="2" t="s">
        <v>138</v>
      </c>
      <c r="AD906" s="2" t="s">
        <v>29</v>
      </c>
      <c r="AE906" t="str">
        <f t="shared" si="291"/>
        <v>Fashion</v>
      </c>
      <c r="AF906" t="str">
        <f t="shared" si="292"/>
        <v>Fashion</v>
      </c>
      <c r="AG906" t="str" cm="1">
        <f t="array" ref="AG906">INDEX(AD:AD,ROW())</f>
        <v>Fashion</v>
      </c>
      <c r="AH906">
        <f t="shared" si="300"/>
        <v>53</v>
      </c>
      <c r="AI906" t="str">
        <f t="shared" si="293"/>
        <v>Fashion</v>
      </c>
      <c r="AK906">
        <f t="shared" si="294"/>
        <v>2024</v>
      </c>
      <c r="AL906">
        <f t="shared" si="295"/>
        <v>3</v>
      </c>
      <c r="AM906">
        <f t="shared" si="296"/>
        <v>9</v>
      </c>
      <c r="AN906">
        <f t="shared" si="297"/>
        <v>7</v>
      </c>
      <c r="AO906" t="str">
        <f t="shared" si="298"/>
        <v>Weekend</v>
      </c>
      <c r="AR906" s="20">
        <f t="shared" si="299"/>
        <v>1</v>
      </c>
    </row>
    <row r="907" spans="1:44" x14ac:dyDescent="0.35">
      <c r="A907" t="str">
        <f t="shared" si="281"/>
        <v>CUST0906</v>
      </c>
      <c r="B907" s="2" t="s">
        <v>1218</v>
      </c>
      <c r="C907" s="4">
        <v>45787</v>
      </c>
      <c r="D907" s="2" t="s">
        <v>1219</v>
      </c>
      <c r="E907" t="s">
        <v>5049</v>
      </c>
      <c r="F907" s="2" t="s">
        <v>42</v>
      </c>
      <c r="G907" s="2" t="s">
        <v>5044</v>
      </c>
      <c r="H907" s="2">
        <v>1</v>
      </c>
      <c r="I907" s="19">
        <v>394.95</v>
      </c>
      <c r="J907" s="2" t="s">
        <v>20</v>
      </c>
      <c r="K907" s="2" t="s">
        <v>16</v>
      </c>
      <c r="L907" s="2">
        <v>5</v>
      </c>
      <c r="M907" s="18">
        <f t="shared" si="282"/>
        <v>394.95</v>
      </c>
      <c r="T907" t="str">
        <f t="shared" si="283"/>
        <v>Completed</v>
      </c>
      <c r="U907" t="str">
        <f t="shared" si="284"/>
        <v>No</v>
      </c>
      <c r="V907" t="str">
        <f t="shared" si="285"/>
        <v>No</v>
      </c>
      <c r="X907">
        <f t="shared" si="286"/>
        <v>595</v>
      </c>
      <c r="Y907">
        <f t="shared" si="287"/>
        <v>444</v>
      </c>
      <c r="Z907" s="18">
        <f t="shared" si="288"/>
        <v>1098537.4901531704</v>
      </c>
      <c r="AA907" s="18">
        <f t="shared" si="289"/>
        <v>96724.388030634553</v>
      </c>
      <c r="AB907" s="17">
        <f t="shared" si="290"/>
        <v>3.9001122334455669</v>
      </c>
      <c r="AC907" s="2" t="s">
        <v>5044</v>
      </c>
      <c r="AD907" s="2" t="s">
        <v>42</v>
      </c>
      <c r="AE907" t="str">
        <f t="shared" si="291"/>
        <v>Beauty</v>
      </c>
      <c r="AF907" t="str">
        <f t="shared" si="292"/>
        <v>Beauty</v>
      </c>
      <c r="AG907" t="str" cm="1">
        <f t="array" ref="AG907">INDEX(AD:AD,ROW())</f>
        <v>Beauty</v>
      </c>
      <c r="AH907">
        <f t="shared" si="300"/>
        <v>64</v>
      </c>
      <c r="AI907" t="str">
        <f t="shared" si="293"/>
        <v>Beauty</v>
      </c>
      <c r="AK907">
        <f t="shared" si="294"/>
        <v>2025</v>
      </c>
      <c r="AL907">
        <f t="shared" si="295"/>
        <v>5</v>
      </c>
      <c r="AM907">
        <f t="shared" si="296"/>
        <v>10</v>
      </c>
      <c r="AN907">
        <f t="shared" si="297"/>
        <v>7</v>
      </c>
      <c r="AO907" t="str">
        <f t="shared" si="298"/>
        <v>Weekend</v>
      </c>
      <c r="AR907" s="20">
        <f t="shared" si="299"/>
        <v>0</v>
      </c>
    </row>
    <row r="908" spans="1:44" x14ac:dyDescent="0.35">
      <c r="A908" t="str">
        <f t="shared" si="281"/>
        <v>CUST0907</v>
      </c>
      <c r="B908" s="2" t="s">
        <v>1220</v>
      </c>
      <c r="C908" s="4">
        <v>45682</v>
      </c>
      <c r="D908" s="2" t="s">
        <v>460</v>
      </c>
      <c r="E908" t="s">
        <v>5049</v>
      </c>
      <c r="F908" s="2" t="s">
        <v>19</v>
      </c>
      <c r="G908" s="2" t="s">
        <v>5039</v>
      </c>
      <c r="H908" s="2">
        <v>1</v>
      </c>
      <c r="I908" s="19">
        <v>946.15</v>
      </c>
      <c r="J908" s="2" t="s">
        <v>20</v>
      </c>
      <c r="K908" s="2" t="s">
        <v>16</v>
      </c>
      <c r="L908" s="2">
        <v>3</v>
      </c>
      <c r="M908" s="18">
        <f t="shared" si="282"/>
        <v>946.15</v>
      </c>
      <c r="T908" t="str">
        <f t="shared" si="283"/>
        <v>Completed</v>
      </c>
      <c r="U908" t="str">
        <f t="shared" si="284"/>
        <v>No</v>
      </c>
      <c r="V908" t="str">
        <f t="shared" si="285"/>
        <v>No</v>
      </c>
      <c r="X908">
        <f t="shared" si="286"/>
        <v>595</v>
      </c>
      <c r="Y908">
        <f t="shared" si="287"/>
        <v>444</v>
      </c>
      <c r="Z908" s="18">
        <f t="shared" si="288"/>
        <v>2759712.3299794244</v>
      </c>
      <c r="AA908" s="18">
        <f t="shared" si="289"/>
        <v>330643.50635802455</v>
      </c>
      <c r="AB908" s="17">
        <f t="shared" si="290"/>
        <v>3.8641711229946525</v>
      </c>
      <c r="AC908" s="2" t="s">
        <v>5039</v>
      </c>
      <c r="AD908" s="2" t="s">
        <v>19</v>
      </c>
      <c r="AE908" t="str">
        <f t="shared" si="291"/>
        <v>Electronics</v>
      </c>
      <c r="AF908" t="str">
        <f t="shared" si="292"/>
        <v>Electronics</v>
      </c>
      <c r="AG908" t="str" cm="1">
        <f t="array" ref="AG908">INDEX(AD:AD,ROW())</f>
        <v>Electronics</v>
      </c>
      <c r="AH908">
        <f t="shared" si="300"/>
        <v>3</v>
      </c>
      <c r="AI908" t="str">
        <f t="shared" si="293"/>
        <v>Electronics</v>
      </c>
      <c r="AK908">
        <f t="shared" si="294"/>
        <v>2025</v>
      </c>
      <c r="AL908">
        <f t="shared" si="295"/>
        <v>1</v>
      </c>
      <c r="AM908">
        <f t="shared" si="296"/>
        <v>25</v>
      </c>
      <c r="AN908">
        <f t="shared" si="297"/>
        <v>7</v>
      </c>
      <c r="AO908" t="str">
        <f t="shared" si="298"/>
        <v>Weekend</v>
      </c>
      <c r="AR908" s="20">
        <f t="shared" si="299"/>
        <v>0</v>
      </c>
    </row>
    <row r="909" spans="1:44" x14ac:dyDescent="0.35">
      <c r="A909" t="str">
        <f t="shared" si="281"/>
        <v>CUST0908</v>
      </c>
      <c r="B909" s="2" t="s">
        <v>1221</v>
      </c>
      <c r="C909" s="4">
        <v>45583</v>
      </c>
      <c r="D909" s="2" t="s">
        <v>626</v>
      </c>
      <c r="E909" t="s">
        <v>5053</v>
      </c>
      <c r="F909" s="2" t="s">
        <v>42</v>
      </c>
      <c r="G909" s="2" t="s">
        <v>5044</v>
      </c>
      <c r="H909" s="2">
        <v>1</v>
      </c>
      <c r="I909" s="19">
        <v>670.32</v>
      </c>
      <c r="J909" s="2" t="s">
        <v>5046</v>
      </c>
      <c r="K909" s="2" t="s">
        <v>16</v>
      </c>
      <c r="L909" s="2">
        <v>2</v>
      </c>
      <c r="M909" s="18">
        <f t="shared" si="282"/>
        <v>670.32</v>
      </c>
      <c r="T909" t="str">
        <f t="shared" si="283"/>
        <v>Completed</v>
      </c>
      <c r="U909" t="str">
        <f t="shared" si="284"/>
        <v>No</v>
      </c>
      <c r="V909" t="str">
        <f t="shared" si="285"/>
        <v>No</v>
      </c>
      <c r="X909">
        <f t="shared" si="286"/>
        <v>559</v>
      </c>
      <c r="Y909">
        <f t="shared" si="287"/>
        <v>408</v>
      </c>
      <c r="Z909" s="18">
        <f t="shared" si="288"/>
        <v>1098537.4901531704</v>
      </c>
      <c r="AA909" s="18">
        <f t="shared" si="289"/>
        <v>96724.388030634553</v>
      </c>
      <c r="AB909" s="17">
        <f t="shared" si="290"/>
        <v>3.9001122334455669</v>
      </c>
      <c r="AC909" s="2" t="s">
        <v>5044</v>
      </c>
      <c r="AD909" s="2" t="s">
        <v>42</v>
      </c>
      <c r="AE909" t="str">
        <f t="shared" si="291"/>
        <v>Beauty</v>
      </c>
      <c r="AF909" t="str">
        <f t="shared" si="292"/>
        <v>Beauty</v>
      </c>
      <c r="AG909" t="str" cm="1">
        <f t="array" ref="AG909">INDEX(AD:AD,ROW())</f>
        <v>Beauty</v>
      </c>
      <c r="AH909">
        <f t="shared" si="300"/>
        <v>64</v>
      </c>
      <c r="AI909" t="str">
        <f t="shared" si="293"/>
        <v>Beauty</v>
      </c>
      <c r="AK909">
        <f t="shared" si="294"/>
        <v>2024</v>
      </c>
      <c r="AL909">
        <f t="shared" si="295"/>
        <v>10</v>
      </c>
      <c r="AM909">
        <f t="shared" si="296"/>
        <v>18</v>
      </c>
      <c r="AN909">
        <f t="shared" si="297"/>
        <v>6</v>
      </c>
      <c r="AO909" t="str">
        <f t="shared" si="298"/>
        <v>Weekday</v>
      </c>
      <c r="AR909" s="20">
        <f t="shared" si="299"/>
        <v>0</v>
      </c>
    </row>
    <row r="910" spans="1:44" x14ac:dyDescent="0.35">
      <c r="A910" t="str">
        <f t="shared" si="281"/>
        <v>CUST0909</v>
      </c>
      <c r="B910" s="2" t="s">
        <v>1222</v>
      </c>
      <c r="C910" s="4">
        <v>45657</v>
      </c>
      <c r="D910" s="2" t="s">
        <v>238</v>
      </c>
      <c r="E910" t="s">
        <v>5054</v>
      </c>
      <c r="F910" s="2" t="s">
        <v>23</v>
      </c>
      <c r="G910" s="2" t="s">
        <v>65</v>
      </c>
      <c r="H910" s="2">
        <v>1</v>
      </c>
      <c r="I910" s="19">
        <v>638.57000000000005</v>
      </c>
      <c r="J910" s="2" t="s">
        <v>5046</v>
      </c>
      <c r="K910" s="2" t="s">
        <v>16</v>
      </c>
      <c r="L910" s="2">
        <v>5</v>
      </c>
      <c r="M910" s="18">
        <f t="shared" si="282"/>
        <v>638.57000000000005</v>
      </c>
      <c r="T910" t="str">
        <f t="shared" si="283"/>
        <v>Completed</v>
      </c>
      <c r="U910" t="str">
        <f t="shared" si="284"/>
        <v>No</v>
      </c>
      <c r="V910" t="str">
        <f t="shared" si="285"/>
        <v>No</v>
      </c>
      <c r="X910">
        <f t="shared" si="286"/>
        <v>558</v>
      </c>
      <c r="Y910">
        <f t="shared" si="287"/>
        <v>430</v>
      </c>
      <c r="Z910" s="18">
        <f t="shared" si="288"/>
        <v>594714.6477588166</v>
      </c>
      <c r="AA910" s="18">
        <f t="shared" si="289"/>
        <v>60882.938065984097</v>
      </c>
      <c r="AB910" s="17">
        <f t="shared" si="290"/>
        <v>3.804733727810651</v>
      </c>
      <c r="AC910" s="2" t="s">
        <v>65</v>
      </c>
      <c r="AD910" s="2" t="s">
        <v>23</v>
      </c>
      <c r="AE910" t="str">
        <f t="shared" si="291"/>
        <v>Books</v>
      </c>
      <c r="AF910" t="str">
        <f t="shared" si="292"/>
        <v>Books</v>
      </c>
      <c r="AG910" t="str" cm="1">
        <f t="array" ref="AG910">INDEX(AD:AD,ROW())</f>
        <v>Books</v>
      </c>
      <c r="AH910">
        <f t="shared" si="300"/>
        <v>19</v>
      </c>
      <c r="AI910" t="str">
        <f t="shared" si="293"/>
        <v>Books</v>
      </c>
      <c r="AK910">
        <f t="shared" si="294"/>
        <v>2024</v>
      </c>
      <c r="AL910">
        <f t="shared" si="295"/>
        <v>12</v>
      </c>
      <c r="AM910">
        <f t="shared" si="296"/>
        <v>31</v>
      </c>
      <c r="AN910">
        <f t="shared" si="297"/>
        <v>3</v>
      </c>
      <c r="AO910" t="str">
        <f t="shared" si="298"/>
        <v>Weekday</v>
      </c>
      <c r="AR910" s="20">
        <f t="shared" si="299"/>
        <v>0</v>
      </c>
    </row>
    <row r="911" spans="1:44" x14ac:dyDescent="0.35">
      <c r="A911" t="str">
        <f t="shared" si="281"/>
        <v>CUST0910</v>
      </c>
      <c r="B911" s="2" t="s">
        <v>1223</v>
      </c>
      <c r="C911" s="4">
        <v>44940</v>
      </c>
      <c r="D911" s="2" t="s">
        <v>524</v>
      </c>
      <c r="E911" t="s">
        <v>5055</v>
      </c>
      <c r="F911" s="2" t="s">
        <v>13</v>
      </c>
      <c r="G911" s="2" t="s">
        <v>95</v>
      </c>
      <c r="H911" s="2">
        <v>1</v>
      </c>
      <c r="I911" s="19">
        <v>545.34</v>
      </c>
      <c r="J911" s="2" t="s">
        <v>50</v>
      </c>
      <c r="K911" s="2" t="s">
        <v>16</v>
      </c>
      <c r="L911" s="2">
        <v>5</v>
      </c>
      <c r="M911" s="18">
        <f t="shared" si="282"/>
        <v>545.34</v>
      </c>
      <c r="T911" t="str">
        <f t="shared" si="283"/>
        <v>Completed</v>
      </c>
      <c r="U911" t="str">
        <f t="shared" si="284"/>
        <v>No</v>
      </c>
      <c r="V911" t="str">
        <f t="shared" si="285"/>
        <v>No</v>
      </c>
      <c r="X911">
        <f t="shared" si="286"/>
        <v>567</v>
      </c>
      <c r="Y911">
        <f t="shared" si="287"/>
        <v>440</v>
      </c>
      <c r="Z911" s="18">
        <f t="shared" si="288"/>
        <v>1463424.4009529033</v>
      </c>
      <c r="AA911" s="18">
        <f t="shared" si="289"/>
        <v>118285.78776560788</v>
      </c>
      <c r="AB911" s="17">
        <f t="shared" si="290"/>
        <v>3.8140589569160999</v>
      </c>
      <c r="AC911" s="2" t="s">
        <v>95</v>
      </c>
      <c r="AD911" s="2" t="s">
        <v>13</v>
      </c>
      <c r="AE911" t="str">
        <f t="shared" si="291"/>
        <v>Home &amp; Kitchen</v>
      </c>
      <c r="AF911" t="str">
        <f t="shared" si="292"/>
        <v>Home &amp; Kitchen</v>
      </c>
      <c r="AG911" t="str" cm="1">
        <f t="array" ref="AG911">INDEX(AD:AD,ROW())</f>
        <v>Home &amp; Kitchen</v>
      </c>
      <c r="AH911">
        <f t="shared" si="300"/>
        <v>32</v>
      </c>
      <c r="AI911" t="str">
        <f t="shared" si="293"/>
        <v>Home &amp; Kitchen</v>
      </c>
      <c r="AK911">
        <f t="shared" si="294"/>
        <v>2023</v>
      </c>
      <c r="AL911">
        <f t="shared" si="295"/>
        <v>1</v>
      </c>
      <c r="AM911">
        <f t="shared" si="296"/>
        <v>14</v>
      </c>
      <c r="AN911">
        <f t="shared" si="297"/>
        <v>7</v>
      </c>
      <c r="AO911" t="str">
        <f t="shared" si="298"/>
        <v>Weekend</v>
      </c>
      <c r="AR911" s="20">
        <f t="shared" si="299"/>
        <v>0</v>
      </c>
    </row>
    <row r="912" spans="1:44" x14ac:dyDescent="0.35">
      <c r="A912" t="str">
        <f t="shared" si="281"/>
        <v>CUST0911</v>
      </c>
      <c r="B912" s="2" t="s">
        <v>1224</v>
      </c>
      <c r="C912" s="4">
        <v>45641</v>
      </c>
      <c r="D912" s="2" t="s">
        <v>845</v>
      </c>
      <c r="E912" t="s">
        <v>5052</v>
      </c>
      <c r="F912" s="2" t="s">
        <v>23</v>
      </c>
      <c r="G912" s="2" t="s">
        <v>75</v>
      </c>
      <c r="H912" s="2">
        <v>1</v>
      </c>
      <c r="I912" s="19">
        <v>643.66999999999996</v>
      </c>
      <c r="J912" s="2" t="s">
        <v>5046</v>
      </c>
      <c r="K912" s="2" t="s">
        <v>16</v>
      </c>
      <c r="L912" s="2">
        <v>4</v>
      </c>
      <c r="M912" s="18">
        <f t="shared" si="282"/>
        <v>643.66999999999996</v>
      </c>
      <c r="T912" t="str">
        <f t="shared" si="283"/>
        <v>Completed</v>
      </c>
      <c r="U912" t="str">
        <f t="shared" si="284"/>
        <v>No</v>
      </c>
      <c r="V912" t="str">
        <f t="shared" si="285"/>
        <v>No</v>
      </c>
      <c r="X912">
        <f t="shared" si="286"/>
        <v>573</v>
      </c>
      <c r="Y912">
        <f t="shared" si="287"/>
        <v>450</v>
      </c>
      <c r="Z912" s="18">
        <f t="shared" si="288"/>
        <v>594714.6477588166</v>
      </c>
      <c r="AA912" s="18">
        <f t="shared" si="289"/>
        <v>60882.938065984097</v>
      </c>
      <c r="AB912" s="17">
        <f t="shared" si="290"/>
        <v>3.804733727810651</v>
      </c>
      <c r="AC912" s="2" t="s">
        <v>75</v>
      </c>
      <c r="AD912" s="2" t="s">
        <v>23</v>
      </c>
      <c r="AE912" t="str">
        <f t="shared" si="291"/>
        <v>Books</v>
      </c>
      <c r="AF912" t="str">
        <f t="shared" si="292"/>
        <v>Books</v>
      </c>
      <c r="AG912" t="str" cm="1">
        <f t="array" ref="AG912">INDEX(AD:AD,ROW())</f>
        <v>Books</v>
      </c>
      <c r="AH912">
        <f t="shared" si="300"/>
        <v>23</v>
      </c>
      <c r="AI912" t="str">
        <f t="shared" si="293"/>
        <v>Books</v>
      </c>
      <c r="AK912">
        <f t="shared" si="294"/>
        <v>2024</v>
      </c>
      <c r="AL912">
        <f t="shared" si="295"/>
        <v>12</v>
      </c>
      <c r="AM912">
        <f t="shared" si="296"/>
        <v>15</v>
      </c>
      <c r="AN912">
        <f t="shared" si="297"/>
        <v>1</v>
      </c>
      <c r="AO912" t="str">
        <f t="shared" si="298"/>
        <v>Weekend</v>
      </c>
      <c r="AR912" s="20">
        <f t="shared" si="299"/>
        <v>0</v>
      </c>
    </row>
    <row r="913" spans="1:44" x14ac:dyDescent="0.35">
      <c r="A913" t="str">
        <f t="shared" si="281"/>
        <v>CUST0912</v>
      </c>
      <c r="B913" s="2" t="s">
        <v>1225</v>
      </c>
      <c r="C913" s="4">
        <v>45709</v>
      </c>
      <c r="D913" s="2" t="s">
        <v>550</v>
      </c>
      <c r="E913" t="s">
        <v>5051</v>
      </c>
      <c r="F913" s="2" t="s">
        <v>23</v>
      </c>
      <c r="G913" s="2" t="s">
        <v>24</v>
      </c>
      <c r="H913" s="2">
        <v>2</v>
      </c>
      <c r="I913" s="19">
        <v>190.39</v>
      </c>
      <c r="J913" s="2" t="s">
        <v>15</v>
      </c>
      <c r="K913" s="2" t="s">
        <v>16</v>
      </c>
      <c r="L913" s="2">
        <v>4</v>
      </c>
      <c r="M913" s="18">
        <f t="shared" si="282"/>
        <v>380.78</v>
      </c>
      <c r="T913" t="str">
        <f t="shared" si="283"/>
        <v>Completed</v>
      </c>
      <c r="U913" t="str">
        <f t="shared" si="284"/>
        <v>No</v>
      </c>
      <c r="V913" t="str">
        <f t="shared" si="285"/>
        <v>No</v>
      </c>
      <c r="X913">
        <f t="shared" si="286"/>
        <v>619</v>
      </c>
      <c r="Y913">
        <f t="shared" si="287"/>
        <v>468</v>
      </c>
      <c r="Z913" s="18">
        <f t="shared" si="288"/>
        <v>594714.6477588166</v>
      </c>
      <c r="AA913" s="18">
        <f t="shared" si="289"/>
        <v>60882.938065984097</v>
      </c>
      <c r="AB913" s="17">
        <f t="shared" si="290"/>
        <v>3.804733727810651</v>
      </c>
      <c r="AC913" s="2" t="s">
        <v>24</v>
      </c>
      <c r="AD913" s="2" t="s">
        <v>23</v>
      </c>
      <c r="AE913" t="str">
        <f t="shared" si="291"/>
        <v>Books</v>
      </c>
      <c r="AF913" t="str">
        <f t="shared" si="292"/>
        <v>Books</v>
      </c>
      <c r="AG913" t="str" cm="1">
        <f t="array" ref="AG913">INDEX(AD:AD,ROW())</f>
        <v>Books</v>
      </c>
      <c r="AH913">
        <f t="shared" si="300"/>
        <v>4</v>
      </c>
      <c r="AI913" t="str">
        <f t="shared" si="293"/>
        <v>Books</v>
      </c>
      <c r="AK913">
        <f t="shared" si="294"/>
        <v>2025</v>
      </c>
      <c r="AL913">
        <f t="shared" si="295"/>
        <v>2</v>
      </c>
      <c r="AM913">
        <f t="shared" si="296"/>
        <v>21</v>
      </c>
      <c r="AN913">
        <f t="shared" si="297"/>
        <v>6</v>
      </c>
      <c r="AO913" t="str">
        <f t="shared" si="298"/>
        <v>Weekday</v>
      </c>
      <c r="AR913" s="20">
        <f t="shared" si="299"/>
        <v>0</v>
      </c>
    </row>
    <row r="914" spans="1:44" x14ac:dyDescent="0.35">
      <c r="A914" t="str">
        <f t="shared" si="281"/>
        <v>CUST0913</v>
      </c>
      <c r="B914" s="2" t="s">
        <v>1226</v>
      </c>
      <c r="C914" s="4">
        <v>45361</v>
      </c>
      <c r="D914" s="2" t="s">
        <v>404</v>
      </c>
      <c r="E914" t="s">
        <v>5056</v>
      </c>
      <c r="F914" s="2" t="s">
        <v>23</v>
      </c>
      <c r="G914" s="2" t="s">
        <v>24</v>
      </c>
      <c r="H914" s="2">
        <v>2</v>
      </c>
      <c r="I914" s="19">
        <v>612.19000000000005</v>
      </c>
      <c r="J914" s="2" t="s">
        <v>20</v>
      </c>
      <c r="K914" s="2" t="s">
        <v>16</v>
      </c>
      <c r="L914" s="2">
        <v>4</v>
      </c>
      <c r="M914" s="18">
        <f t="shared" si="282"/>
        <v>1224.3800000000001</v>
      </c>
      <c r="T914" t="str">
        <f t="shared" si="283"/>
        <v>Completed</v>
      </c>
      <c r="U914" t="str">
        <f t="shared" si="284"/>
        <v>Yes</v>
      </c>
      <c r="V914" t="str">
        <f t="shared" si="285"/>
        <v>No</v>
      </c>
      <c r="X914">
        <f t="shared" si="286"/>
        <v>50</v>
      </c>
      <c r="Y914">
        <f t="shared" si="287"/>
        <v>37</v>
      </c>
      <c r="Z914" s="18">
        <f t="shared" si="288"/>
        <v>594714.6477588166</v>
      </c>
      <c r="AA914" s="18">
        <f t="shared" si="289"/>
        <v>60882.938065984097</v>
      </c>
      <c r="AB914" s="17">
        <f t="shared" si="290"/>
        <v>3.804733727810651</v>
      </c>
      <c r="AC914" s="2" t="s">
        <v>24</v>
      </c>
      <c r="AD914" s="2" t="s">
        <v>23</v>
      </c>
      <c r="AE914" t="str">
        <f t="shared" si="291"/>
        <v>Books</v>
      </c>
      <c r="AF914" t="str">
        <f t="shared" si="292"/>
        <v>Books</v>
      </c>
      <c r="AG914" t="str" cm="1">
        <f t="array" ref="AG914">INDEX(AD:AD,ROW())</f>
        <v>Books</v>
      </c>
      <c r="AH914">
        <f t="shared" si="300"/>
        <v>4</v>
      </c>
      <c r="AI914" t="str">
        <f t="shared" si="293"/>
        <v>Books</v>
      </c>
      <c r="AK914">
        <f t="shared" si="294"/>
        <v>2024</v>
      </c>
      <c r="AL914">
        <f t="shared" si="295"/>
        <v>3</v>
      </c>
      <c r="AM914">
        <f t="shared" si="296"/>
        <v>10</v>
      </c>
      <c r="AN914">
        <f t="shared" si="297"/>
        <v>1</v>
      </c>
      <c r="AO914" t="str">
        <f t="shared" si="298"/>
        <v>Weekend</v>
      </c>
      <c r="AR914" s="20">
        <f t="shared" si="299"/>
        <v>0</v>
      </c>
    </row>
    <row r="915" spans="1:44" x14ac:dyDescent="0.35">
      <c r="A915" t="str">
        <f t="shared" si="281"/>
        <v>CUST0914</v>
      </c>
      <c r="B915" s="2" t="s">
        <v>1227</v>
      </c>
      <c r="C915" s="4">
        <v>45134</v>
      </c>
      <c r="D915" s="2" t="s">
        <v>169</v>
      </c>
      <c r="E915" t="s">
        <v>5052</v>
      </c>
      <c r="F915" s="2" t="s">
        <v>42</v>
      </c>
      <c r="G915" s="2" t="s">
        <v>43</v>
      </c>
      <c r="H915" s="2">
        <v>1</v>
      </c>
      <c r="I915" s="19">
        <v>148.75</v>
      </c>
      <c r="J915" s="2" t="s">
        <v>50</v>
      </c>
      <c r="K915" s="2" t="s">
        <v>16</v>
      </c>
      <c r="L915" s="2">
        <v>4</v>
      </c>
      <c r="M915" s="18">
        <f t="shared" si="282"/>
        <v>148.75</v>
      </c>
      <c r="T915" t="str">
        <f t="shared" si="283"/>
        <v>Completed</v>
      </c>
      <c r="U915" t="str">
        <f t="shared" si="284"/>
        <v>No</v>
      </c>
      <c r="V915" t="str">
        <f t="shared" si="285"/>
        <v>No</v>
      </c>
      <c r="X915">
        <f t="shared" si="286"/>
        <v>573</v>
      </c>
      <c r="Y915">
        <f t="shared" si="287"/>
        <v>450</v>
      </c>
      <c r="Z915" s="18">
        <f t="shared" si="288"/>
        <v>1098537.4901531704</v>
      </c>
      <c r="AA915" s="18">
        <f t="shared" si="289"/>
        <v>96724.388030634553</v>
      </c>
      <c r="AB915" s="17">
        <f t="shared" si="290"/>
        <v>3.9001122334455669</v>
      </c>
      <c r="AC915" s="2" t="s">
        <v>43</v>
      </c>
      <c r="AD915" s="2" t="s">
        <v>42</v>
      </c>
      <c r="AE915" t="str">
        <f t="shared" si="291"/>
        <v>Beauty</v>
      </c>
      <c r="AF915" t="str">
        <f t="shared" si="292"/>
        <v>Beauty</v>
      </c>
      <c r="AG915" t="str" cm="1">
        <f t="array" ref="AG915">INDEX(AD:AD,ROW())</f>
        <v>Beauty</v>
      </c>
      <c r="AH915">
        <f t="shared" si="300"/>
        <v>10</v>
      </c>
      <c r="AI915" t="str">
        <f t="shared" si="293"/>
        <v>Beauty</v>
      </c>
      <c r="AK915">
        <f t="shared" si="294"/>
        <v>2023</v>
      </c>
      <c r="AL915">
        <f t="shared" si="295"/>
        <v>7</v>
      </c>
      <c r="AM915">
        <f t="shared" si="296"/>
        <v>27</v>
      </c>
      <c r="AN915">
        <f t="shared" si="297"/>
        <v>5</v>
      </c>
      <c r="AO915" t="str">
        <f t="shared" si="298"/>
        <v>Weekday</v>
      </c>
      <c r="AR915" s="20">
        <f t="shared" si="299"/>
        <v>0</v>
      </c>
    </row>
    <row r="916" spans="1:44" x14ac:dyDescent="0.35">
      <c r="A916" t="str">
        <f t="shared" si="281"/>
        <v>CUST0915</v>
      </c>
      <c r="B916" s="2" t="s">
        <v>1228</v>
      </c>
      <c r="C916" s="4">
        <v>45263</v>
      </c>
      <c r="D916" s="2" t="s">
        <v>1109</v>
      </c>
      <c r="E916" t="s">
        <v>5054</v>
      </c>
      <c r="F916" s="2" t="s">
        <v>42</v>
      </c>
      <c r="G916" s="2" t="s">
        <v>43</v>
      </c>
      <c r="H916" s="2">
        <v>1</v>
      </c>
      <c r="I916" s="19">
        <v>1077.76</v>
      </c>
      <c r="J916" s="2" t="s">
        <v>5046</v>
      </c>
      <c r="K916" s="2" t="s">
        <v>76</v>
      </c>
      <c r="L916" s="2">
        <v>4</v>
      </c>
      <c r="M916" s="18">
        <f t="shared" si="282"/>
        <v>1077.76</v>
      </c>
      <c r="T916" t="str">
        <f t="shared" si="283"/>
        <v>Completed</v>
      </c>
      <c r="U916" t="str">
        <f t="shared" si="284"/>
        <v>No</v>
      </c>
      <c r="V916" t="str">
        <f t="shared" si="285"/>
        <v>No</v>
      </c>
      <c r="X916">
        <f t="shared" si="286"/>
        <v>558</v>
      </c>
      <c r="Y916">
        <f t="shared" si="287"/>
        <v>430</v>
      </c>
      <c r="Z916" s="18">
        <f t="shared" si="288"/>
        <v>1098537.4901531704</v>
      </c>
      <c r="AA916" s="18">
        <f t="shared" si="289"/>
        <v>96724.388030634553</v>
      </c>
      <c r="AB916" s="17">
        <f t="shared" si="290"/>
        <v>3.9001122334455669</v>
      </c>
      <c r="AC916" s="2" t="s">
        <v>43</v>
      </c>
      <c r="AD916" s="2" t="s">
        <v>42</v>
      </c>
      <c r="AE916" t="str">
        <f t="shared" si="291"/>
        <v>Beauty</v>
      </c>
      <c r="AF916" t="str">
        <f t="shared" si="292"/>
        <v>Beauty</v>
      </c>
      <c r="AG916" t="str" cm="1">
        <f t="array" ref="AG916">INDEX(AD:AD,ROW())</f>
        <v>Beauty</v>
      </c>
      <c r="AH916">
        <f t="shared" si="300"/>
        <v>10</v>
      </c>
      <c r="AI916" t="str">
        <f t="shared" si="293"/>
        <v>Beauty</v>
      </c>
      <c r="AK916">
        <f t="shared" si="294"/>
        <v>2023</v>
      </c>
      <c r="AL916">
        <f t="shared" si="295"/>
        <v>12</v>
      </c>
      <c r="AM916">
        <f t="shared" si="296"/>
        <v>3</v>
      </c>
      <c r="AN916">
        <f t="shared" si="297"/>
        <v>1</v>
      </c>
      <c r="AO916" t="str">
        <f t="shared" si="298"/>
        <v>Weekend</v>
      </c>
      <c r="AR916" s="20">
        <f t="shared" si="299"/>
        <v>1</v>
      </c>
    </row>
    <row r="917" spans="1:44" x14ac:dyDescent="0.35">
      <c r="A917" t="str">
        <f t="shared" si="281"/>
        <v>CUST0916</v>
      </c>
      <c r="B917" s="2" t="s">
        <v>1229</v>
      </c>
      <c r="C917" s="4">
        <v>45229</v>
      </c>
      <c r="D917" s="2" t="s">
        <v>314</v>
      </c>
      <c r="E917" t="s">
        <v>5048</v>
      </c>
      <c r="F917" s="2" t="s">
        <v>13</v>
      </c>
      <c r="G917" s="2" t="s">
        <v>34</v>
      </c>
      <c r="H917" s="2">
        <v>1</v>
      </c>
      <c r="I917" s="19">
        <v>1560.12</v>
      </c>
      <c r="J917" s="2" t="s">
        <v>20</v>
      </c>
      <c r="K917" s="2" t="s">
        <v>16</v>
      </c>
      <c r="L917" s="2">
        <v>4</v>
      </c>
      <c r="M917" s="18">
        <f t="shared" si="282"/>
        <v>1560.12</v>
      </c>
      <c r="T917" t="str">
        <f t="shared" si="283"/>
        <v>Completed</v>
      </c>
      <c r="U917" t="str">
        <f t="shared" si="284"/>
        <v>Yes</v>
      </c>
      <c r="V917" t="str">
        <f t="shared" si="285"/>
        <v>No</v>
      </c>
      <c r="X917">
        <f t="shared" si="286"/>
        <v>590</v>
      </c>
      <c r="Y917">
        <f t="shared" si="287"/>
        <v>451</v>
      </c>
      <c r="Z917" s="18">
        <f t="shared" si="288"/>
        <v>1463424.4009529033</v>
      </c>
      <c r="AA917" s="18">
        <f t="shared" si="289"/>
        <v>118285.78776560788</v>
      </c>
      <c r="AB917" s="17">
        <f t="shared" si="290"/>
        <v>3.8140589569160999</v>
      </c>
      <c r="AC917" s="2" t="s">
        <v>34</v>
      </c>
      <c r="AD917" s="2" t="s">
        <v>13</v>
      </c>
      <c r="AE917" t="str">
        <f t="shared" si="291"/>
        <v>Home &amp; Kitchen</v>
      </c>
      <c r="AF917" t="str">
        <f t="shared" si="292"/>
        <v>Home &amp; Kitchen</v>
      </c>
      <c r="AG917" t="str" cm="1">
        <f t="array" ref="AG917">INDEX(AD:AD,ROW())</f>
        <v>Home &amp; Kitchen</v>
      </c>
      <c r="AH917">
        <f t="shared" si="300"/>
        <v>7</v>
      </c>
      <c r="AI917" t="str">
        <f t="shared" si="293"/>
        <v>Home &amp; Kitchen</v>
      </c>
      <c r="AK917">
        <f t="shared" si="294"/>
        <v>2023</v>
      </c>
      <c r="AL917">
        <f t="shared" si="295"/>
        <v>10</v>
      </c>
      <c r="AM917">
        <f t="shared" si="296"/>
        <v>30</v>
      </c>
      <c r="AN917">
        <f t="shared" si="297"/>
        <v>2</v>
      </c>
      <c r="AO917" t="str">
        <f t="shared" si="298"/>
        <v>Weekday</v>
      </c>
      <c r="AR917" s="20">
        <f t="shared" si="299"/>
        <v>0</v>
      </c>
    </row>
    <row r="918" spans="1:44" x14ac:dyDescent="0.35">
      <c r="A918" t="str">
        <f t="shared" si="281"/>
        <v>CUST0917</v>
      </c>
      <c r="B918" s="2" t="s">
        <v>1230</v>
      </c>
      <c r="C918" s="4">
        <v>45363</v>
      </c>
      <c r="D918" s="2" t="s">
        <v>41</v>
      </c>
      <c r="E918" t="s">
        <v>5048</v>
      </c>
      <c r="F918" s="2" t="s">
        <v>42</v>
      </c>
      <c r="G918" s="2" t="s">
        <v>188</v>
      </c>
      <c r="H918" s="2">
        <v>1</v>
      </c>
      <c r="I918" s="19">
        <v>1320.38</v>
      </c>
      <c r="J918" s="2" t="s">
        <v>15</v>
      </c>
      <c r="K918" s="2" t="s">
        <v>16</v>
      </c>
      <c r="L918" s="2">
        <v>5</v>
      </c>
      <c r="M918" s="18">
        <f t="shared" si="282"/>
        <v>1320.38</v>
      </c>
      <c r="T918" t="str">
        <f t="shared" si="283"/>
        <v>Completed</v>
      </c>
      <c r="U918" t="str">
        <f t="shared" si="284"/>
        <v>Yes</v>
      </c>
      <c r="V918" t="str">
        <f t="shared" si="285"/>
        <v>No</v>
      </c>
      <c r="X918">
        <f t="shared" si="286"/>
        <v>590</v>
      </c>
      <c r="Y918">
        <f t="shared" si="287"/>
        <v>451</v>
      </c>
      <c r="Z918" s="18">
        <f t="shared" si="288"/>
        <v>1098537.4901531704</v>
      </c>
      <c r="AA918" s="18">
        <f t="shared" si="289"/>
        <v>96724.388030634553</v>
      </c>
      <c r="AB918" s="17">
        <f t="shared" si="290"/>
        <v>3.9001122334455669</v>
      </c>
      <c r="AC918" s="2" t="s">
        <v>188</v>
      </c>
      <c r="AD918" s="2" t="s">
        <v>42</v>
      </c>
      <c r="AE918" t="str">
        <f t="shared" si="291"/>
        <v>Beauty</v>
      </c>
      <c r="AF918" t="str">
        <f t="shared" si="292"/>
        <v>Beauty</v>
      </c>
      <c r="AG918" t="str" cm="1">
        <f t="array" ref="AG918">INDEX(AD:AD,ROW())</f>
        <v>Beauty</v>
      </c>
      <c r="AH918">
        <f t="shared" si="300"/>
        <v>80</v>
      </c>
      <c r="AI918" t="str">
        <f t="shared" si="293"/>
        <v>Beauty</v>
      </c>
      <c r="AK918">
        <f t="shared" si="294"/>
        <v>2024</v>
      </c>
      <c r="AL918">
        <f t="shared" si="295"/>
        <v>3</v>
      </c>
      <c r="AM918">
        <f t="shared" si="296"/>
        <v>12</v>
      </c>
      <c r="AN918">
        <f t="shared" si="297"/>
        <v>3</v>
      </c>
      <c r="AO918" t="str">
        <f t="shared" si="298"/>
        <v>Weekday</v>
      </c>
      <c r="AR918" s="20">
        <f t="shared" si="299"/>
        <v>0</v>
      </c>
    </row>
    <row r="919" spans="1:44" x14ac:dyDescent="0.35">
      <c r="A919" t="str">
        <f t="shared" si="281"/>
        <v>CUST0918</v>
      </c>
      <c r="B919" s="2" t="s">
        <v>1231</v>
      </c>
      <c r="C919" s="4">
        <v>45272</v>
      </c>
      <c r="D919" s="2" t="s">
        <v>907</v>
      </c>
      <c r="E919" t="s">
        <v>5048</v>
      </c>
      <c r="F919" s="2" t="s">
        <v>19</v>
      </c>
      <c r="G919" s="2" t="s">
        <v>60</v>
      </c>
      <c r="H919" s="2">
        <v>3</v>
      </c>
      <c r="I919" s="19">
        <v>3147.02</v>
      </c>
      <c r="J919" s="2" t="s">
        <v>50</v>
      </c>
      <c r="K919" s="2" t="s">
        <v>16</v>
      </c>
      <c r="L919" s="2">
        <v>4</v>
      </c>
      <c r="M919" s="18">
        <f t="shared" si="282"/>
        <v>9441.06</v>
      </c>
      <c r="T919" t="str">
        <f t="shared" si="283"/>
        <v>Completed</v>
      </c>
      <c r="U919" t="str">
        <f t="shared" si="284"/>
        <v>Yes</v>
      </c>
      <c r="V919" t="str">
        <f t="shared" si="285"/>
        <v>No</v>
      </c>
      <c r="X919">
        <f t="shared" si="286"/>
        <v>590</v>
      </c>
      <c r="Y919">
        <f t="shared" si="287"/>
        <v>451</v>
      </c>
      <c r="Z919" s="18">
        <f t="shared" si="288"/>
        <v>2759712.3299794244</v>
      </c>
      <c r="AA919" s="18">
        <f t="shared" si="289"/>
        <v>330643.50635802455</v>
      </c>
      <c r="AB919" s="17">
        <f t="shared" si="290"/>
        <v>3.8641711229946525</v>
      </c>
      <c r="AC919" s="2" t="s">
        <v>60</v>
      </c>
      <c r="AD919" s="2" t="s">
        <v>19</v>
      </c>
      <c r="AE919" t="str">
        <f t="shared" si="291"/>
        <v>Electronics</v>
      </c>
      <c r="AF919" t="str">
        <f t="shared" si="292"/>
        <v>Electronics</v>
      </c>
      <c r="AG919" t="str" cm="1">
        <f t="array" ref="AG919">INDEX(AD:AD,ROW())</f>
        <v>Electronics</v>
      </c>
      <c r="AH919">
        <f t="shared" si="300"/>
        <v>17</v>
      </c>
      <c r="AI919" t="str">
        <f t="shared" si="293"/>
        <v>Electronics</v>
      </c>
      <c r="AK919">
        <f t="shared" si="294"/>
        <v>2023</v>
      </c>
      <c r="AL919">
        <f t="shared" si="295"/>
        <v>12</v>
      </c>
      <c r="AM919">
        <f t="shared" si="296"/>
        <v>12</v>
      </c>
      <c r="AN919">
        <f t="shared" si="297"/>
        <v>3</v>
      </c>
      <c r="AO919" t="str">
        <f t="shared" si="298"/>
        <v>Weekday</v>
      </c>
      <c r="AR919" s="20">
        <f t="shared" si="299"/>
        <v>0</v>
      </c>
    </row>
    <row r="920" spans="1:44" x14ac:dyDescent="0.35">
      <c r="A920" t="str">
        <f t="shared" si="281"/>
        <v>CUST0919</v>
      </c>
      <c r="B920" s="2" t="s">
        <v>1232</v>
      </c>
      <c r="C920" s="4">
        <v>45784</v>
      </c>
      <c r="D920" s="2" t="s">
        <v>56</v>
      </c>
      <c r="E920" t="s">
        <v>5054</v>
      </c>
      <c r="F920" s="2" t="s">
        <v>19</v>
      </c>
      <c r="G920" s="2" t="s">
        <v>49</v>
      </c>
      <c r="H920" s="2">
        <v>1</v>
      </c>
      <c r="I920" s="19">
        <v>2253.23</v>
      </c>
      <c r="J920" s="2" t="s">
        <v>20</v>
      </c>
      <c r="K920" s="2" t="s">
        <v>103</v>
      </c>
      <c r="L920" s="2">
        <v>3</v>
      </c>
      <c r="M920" s="18">
        <f t="shared" si="282"/>
        <v>2253.23</v>
      </c>
      <c r="T920" t="str">
        <f t="shared" si="283"/>
        <v>Lost Sale</v>
      </c>
      <c r="U920" t="str">
        <f t="shared" si="284"/>
        <v>No</v>
      </c>
      <c r="V920" t="str">
        <f t="shared" si="285"/>
        <v>Yes</v>
      </c>
      <c r="X920">
        <f t="shared" si="286"/>
        <v>558</v>
      </c>
      <c r="Y920">
        <f t="shared" si="287"/>
        <v>430</v>
      </c>
      <c r="Z920" s="18">
        <f t="shared" si="288"/>
        <v>2759712.3299794244</v>
      </c>
      <c r="AA920" s="18">
        <f t="shared" si="289"/>
        <v>330643.50635802455</v>
      </c>
      <c r="AB920" s="17">
        <f t="shared" si="290"/>
        <v>3.8641711229946525</v>
      </c>
      <c r="AC920" s="2" t="s">
        <v>49</v>
      </c>
      <c r="AD920" s="2" t="s">
        <v>19</v>
      </c>
      <c r="AE920" t="str">
        <f t="shared" si="291"/>
        <v>Electronics</v>
      </c>
      <c r="AF920" t="str">
        <f t="shared" si="292"/>
        <v>Electronics</v>
      </c>
      <c r="AG920" t="str" cm="1">
        <f t="array" ref="AG920">INDEX(AD:AD,ROW())</f>
        <v>Electronics</v>
      </c>
      <c r="AH920">
        <f t="shared" si="300"/>
        <v>12</v>
      </c>
      <c r="AI920" t="str">
        <f t="shared" si="293"/>
        <v>Electronics</v>
      </c>
      <c r="AK920">
        <f t="shared" si="294"/>
        <v>2025</v>
      </c>
      <c r="AL920">
        <f t="shared" si="295"/>
        <v>5</v>
      </c>
      <c r="AM920">
        <f t="shared" si="296"/>
        <v>7</v>
      </c>
      <c r="AN920">
        <f t="shared" si="297"/>
        <v>4</v>
      </c>
      <c r="AO920" t="str">
        <f t="shared" si="298"/>
        <v>Weekday</v>
      </c>
      <c r="AR920" s="20">
        <f t="shared" si="299"/>
        <v>1</v>
      </c>
    </row>
    <row r="921" spans="1:44" x14ac:dyDescent="0.35">
      <c r="A921" t="str">
        <f t="shared" si="281"/>
        <v>CUST0920</v>
      </c>
      <c r="B921" s="2" t="s">
        <v>1233</v>
      </c>
      <c r="C921" s="4">
        <v>45583</v>
      </c>
      <c r="D921" s="2" t="s">
        <v>497</v>
      </c>
      <c r="E921" t="s">
        <v>5055</v>
      </c>
      <c r="F921" s="2" t="s">
        <v>19</v>
      </c>
      <c r="G921" s="2" t="s">
        <v>5040</v>
      </c>
      <c r="H921" s="2">
        <v>1</v>
      </c>
      <c r="I921" s="19">
        <v>3081.8</v>
      </c>
      <c r="J921" s="2" t="s">
        <v>5046</v>
      </c>
      <c r="K921" s="2" t="s">
        <v>16</v>
      </c>
      <c r="L921" s="2">
        <v>4</v>
      </c>
      <c r="M921" s="18">
        <f t="shared" si="282"/>
        <v>3081.8</v>
      </c>
      <c r="T921" t="str">
        <f t="shared" si="283"/>
        <v>Completed</v>
      </c>
      <c r="U921" t="str">
        <f t="shared" si="284"/>
        <v>Yes</v>
      </c>
      <c r="V921" t="str">
        <f t="shared" si="285"/>
        <v>No</v>
      </c>
      <c r="X921">
        <f t="shared" si="286"/>
        <v>567</v>
      </c>
      <c r="Y921">
        <f t="shared" si="287"/>
        <v>440</v>
      </c>
      <c r="Z921" s="18">
        <f t="shared" si="288"/>
        <v>2759712.3299794244</v>
      </c>
      <c r="AA921" s="18">
        <f t="shared" si="289"/>
        <v>330643.50635802455</v>
      </c>
      <c r="AB921" s="17">
        <f t="shared" si="290"/>
        <v>3.8641711229946525</v>
      </c>
      <c r="AC921" s="2" t="s">
        <v>5040</v>
      </c>
      <c r="AD921" s="2" t="s">
        <v>19</v>
      </c>
      <c r="AE921" t="str">
        <f t="shared" si="291"/>
        <v>Electronics</v>
      </c>
      <c r="AF921" t="str">
        <f t="shared" si="292"/>
        <v>Electronics</v>
      </c>
      <c r="AG921" t="str" cm="1">
        <f t="array" ref="AG921">INDEX(AD:AD,ROW())</f>
        <v>Electronics</v>
      </c>
      <c r="AH921">
        <f t="shared" si="300"/>
        <v>13</v>
      </c>
      <c r="AI921" t="str">
        <f t="shared" si="293"/>
        <v>Electronics</v>
      </c>
      <c r="AK921">
        <f t="shared" si="294"/>
        <v>2024</v>
      </c>
      <c r="AL921">
        <f t="shared" si="295"/>
        <v>10</v>
      </c>
      <c r="AM921">
        <f t="shared" si="296"/>
        <v>18</v>
      </c>
      <c r="AN921">
        <f t="shared" si="297"/>
        <v>6</v>
      </c>
      <c r="AO921" t="str">
        <f t="shared" si="298"/>
        <v>Weekday</v>
      </c>
      <c r="AR921" s="20">
        <f t="shared" si="299"/>
        <v>0</v>
      </c>
    </row>
    <row r="922" spans="1:44" x14ac:dyDescent="0.35">
      <c r="A922" t="str">
        <f t="shared" si="281"/>
        <v>CUST0921</v>
      </c>
      <c r="B922" s="2" t="s">
        <v>1234</v>
      </c>
      <c r="C922" s="4">
        <v>45101</v>
      </c>
      <c r="D922" s="2" t="s">
        <v>52</v>
      </c>
      <c r="E922" t="s">
        <v>5050</v>
      </c>
      <c r="F922" s="2" t="s">
        <v>23</v>
      </c>
      <c r="G922" s="2" t="s">
        <v>75</v>
      </c>
      <c r="H922" s="2">
        <v>1</v>
      </c>
      <c r="I922" s="19">
        <v>114.23</v>
      </c>
      <c r="J922" s="2" t="s">
        <v>15</v>
      </c>
      <c r="K922" s="2" t="s">
        <v>103</v>
      </c>
      <c r="L922" s="2">
        <v>3</v>
      </c>
      <c r="M922" s="18">
        <f t="shared" si="282"/>
        <v>114.23</v>
      </c>
      <c r="T922" t="str">
        <f t="shared" si="283"/>
        <v>Lost Sale</v>
      </c>
      <c r="U922" t="str">
        <f t="shared" si="284"/>
        <v>No</v>
      </c>
      <c r="V922" t="str">
        <f t="shared" si="285"/>
        <v>Yes</v>
      </c>
      <c r="X922">
        <f t="shared" si="286"/>
        <v>589</v>
      </c>
      <c r="Y922">
        <f t="shared" si="287"/>
        <v>426</v>
      </c>
      <c r="Z922" s="18">
        <f t="shared" si="288"/>
        <v>594714.6477588166</v>
      </c>
      <c r="AA922" s="18">
        <f t="shared" si="289"/>
        <v>60882.938065984097</v>
      </c>
      <c r="AB922" s="17">
        <f t="shared" si="290"/>
        <v>3.804733727810651</v>
      </c>
      <c r="AC922" s="2" t="s">
        <v>75</v>
      </c>
      <c r="AD922" s="2" t="s">
        <v>23</v>
      </c>
      <c r="AE922" t="str">
        <f t="shared" si="291"/>
        <v>Books</v>
      </c>
      <c r="AF922" t="str">
        <f t="shared" si="292"/>
        <v>Books</v>
      </c>
      <c r="AG922" t="str" cm="1">
        <f t="array" ref="AG922">INDEX(AD:AD,ROW())</f>
        <v>Books</v>
      </c>
      <c r="AH922">
        <f t="shared" si="300"/>
        <v>23</v>
      </c>
      <c r="AI922" t="str">
        <f t="shared" si="293"/>
        <v>Books</v>
      </c>
      <c r="AK922">
        <f t="shared" si="294"/>
        <v>2023</v>
      </c>
      <c r="AL922">
        <f t="shared" si="295"/>
        <v>6</v>
      </c>
      <c r="AM922">
        <f t="shared" si="296"/>
        <v>24</v>
      </c>
      <c r="AN922">
        <f t="shared" si="297"/>
        <v>7</v>
      </c>
      <c r="AO922" t="str">
        <f t="shared" si="298"/>
        <v>Weekend</v>
      </c>
      <c r="AR922" s="20">
        <f t="shared" si="299"/>
        <v>1</v>
      </c>
    </row>
    <row r="923" spans="1:44" x14ac:dyDescent="0.35">
      <c r="A923" t="str">
        <f t="shared" si="281"/>
        <v>CUST0922</v>
      </c>
      <c r="B923" s="2" t="s">
        <v>1235</v>
      </c>
      <c r="C923" s="4">
        <v>45257</v>
      </c>
      <c r="D923" s="2" t="s">
        <v>228</v>
      </c>
      <c r="E923" t="s">
        <v>5053</v>
      </c>
      <c r="F923" s="2" t="s">
        <v>29</v>
      </c>
      <c r="G923" s="2" t="s">
        <v>5041</v>
      </c>
      <c r="H923" s="2">
        <v>2</v>
      </c>
      <c r="I923" s="19">
        <v>1708.46</v>
      </c>
      <c r="J923" s="2" t="s">
        <v>5046</v>
      </c>
      <c r="K923" s="2" t="s">
        <v>16</v>
      </c>
      <c r="L923" s="2">
        <v>5</v>
      </c>
      <c r="M923" s="18">
        <f t="shared" si="282"/>
        <v>3416.92</v>
      </c>
      <c r="T923" t="str">
        <f t="shared" si="283"/>
        <v>Completed</v>
      </c>
      <c r="U923" t="str">
        <f t="shared" si="284"/>
        <v>Yes</v>
      </c>
      <c r="V923" t="str">
        <f t="shared" si="285"/>
        <v>No</v>
      </c>
      <c r="X923">
        <f t="shared" si="286"/>
        <v>559</v>
      </c>
      <c r="Y923">
        <f t="shared" si="287"/>
        <v>408</v>
      </c>
      <c r="Z923" s="18">
        <f t="shared" si="288"/>
        <v>1892867.2841657216</v>
      </c>
      <c r="AA923" s="18">
        <f t="shared" si="289"/>
        <v>199432.98236095349</v>
      </c>
      <c r="AB923" s="17">
        <f t="shared" si="290"/>
        <v>3.8949824970828471</v>
      </c>
      <c r="AC923" s="2" t="s">
        <v>5041</v>
      </c>
      <c r="AD923" s="2" t="s">
        <v>29</v>
      </c>
      <c r="AE923" t="str">
        <f t="shared" si="291"/>
        <v>Fashion</v>
      </c>
      <c r="AF923" t="str">
        <f t="shared" si="292"/>
        <v>Fashion</v>
      </c>
      <c r="AG923" t="str" cm="1">
        <f t="array" ref="AG923">INDEX(AD:AD,ROW())</f>
        <v>Fashion</v>
      </c>
      <c r="AH923">
        <f t="shared" si="300"/>
        <v>15</v>
      </c>
      <c r="AI923" t="str">
        <f t="shared" si="293"/>
        <v>Fashion</v>
      </c>
      <c r="AK923">
        <f t="shared" si="294"/>
        <v>2023</v>
      </c>
      <c r="AL923">
        <f t="shared" si="295"/>
        <v>11</v>
      </c>
      <c r="AM923">
        <f t="shared" si="296"/>
        <v>27</v>
      </c>
      <c r="AN923">
        <f t="shared" si="297"/>
        <v>2</v>
      </c>
      <c r="AO923" t="str">
        <f t="shared" si="298"/>
        <v>Weekday</v>
      </c>
      <c r="AR923" s="20">
        <f t="shared" si="299"/>
        <v>0</v>
      </c>
    </row>
    <row r="924" spans="1:44" x14ac:dyDescent="0.35">
      <c r="A924" t="str">
        <f t="shared" si="281"/>
        <v>CUST0923</v>
      </c>
      <c r="B924" s="2" t="s">
        <v>1236</v>
      </c>
      <c r="C924" s="4">
        <v>44940</v>
      </c>
      <c r="D924" s="2" t="s">
        <v>26</v>
      </c>
      <c r="E924" t="s">
        <v>5053</v>
      </c>
      <c r="F924" s="2" t="s">
        <v>23</v>
      </c>
      <c r="G924" s="2" t="s">
        <v>65</v>
      </c>
      <c r="H924" s="2">
        <v>2</v>
      </c>
      <c r="I924" s="19">
        <v>505.3</v>
      </c>
      <c r="J924" s="2" t="s">
        <v>50</v>
      </c>
      <c r="K924" s="2" t="s">
        <v>16</v>
      </c>
      <c r="L924" s="2">
        <v>4</v>
      </c>
      <c r="M924" s="18">
        <f t="shared" si="282"/>
        <v>1010.6</v>
      </c>
      <c r="T924" t="str">
        <f t="shared" si="283"/>
        <v>Completed</v>
      </c>
      <c r="U924" t="str">
        <f t="shared" si="284"/>
        <v>Yes</v>
      </c>
      <c r="V924" t="str">
        <f t="shared" si="285"/>
        <v>No</v>
      </c>
      <c r="X924">
        <f t="shared" si="286"/>
        <v>559</v>
      </c>
      <c r="Y924">
        <f t="shared" si="287"/>
        <v>408</v>
      </c>
      <c r="Z924" s="18">
        <f t="shared" si="288"/>
        <v>594714.6477588166</v>
      </c>
      <c r="AA924" s="18">
        <f t="shared" si="289"/>
        <v>60882.938065984097</v>
      </c>
      <c r="AB924" s="17">
        <f t="shared" si="290"/>
        <v>3.804733727810651</v>
      </c>
      <c r="AC924" s="2" t="s">
        <v>65</v>
      </c>
      <c r="AD924" s="2" t="s">
        <v>23</v>
      </c>
      <c r="AE924" t="str">
        <f t="shared" si="291"/>
        <v>Books</v>
      </c>
      <c r="AF924" t="str">
        <f t="shared" si="292"/>
        <v>Books</v>
      </c>
      <c r="AG924" t="str" cm="1">
        <f t="array" ref="AG924">INDEX(AD:AD,ROW())</f>
        <v>Books</v>
      </c>
      <c r="AH924">
        <f t="shared" si="300"/>
        <v>19</v>
      </c>
      <c r="AI924" t="str">
        <f t="shared" si="293"/>
        <v>Books</v>
      </c>
      <c r="AK924">
        <f t="shared" si="294"/>
        <v>2023</v>
      </c>
      <c r="AL924">
        <f t="shared" si="295"/>
        <v>1</v>
      </c>
      <c r="AM924">
        <f t="shared" si="296"/>
        <v>14</v>
      </c>
      <c r="AN924">
        <f t="shared" si="297"/>
        <v>7</v>
      </c>
      <c r="AO924" t="str">
        <f t="shared" si="298"/>
        <v>Weekend</v>
      </c>
      <c r="AR924" s="20">
        <f t="shared" si="299"/>
        <v>0</v>
      </c>
    </row>
    <row r="925" spans="1:44" x14ac:dyDescent="0.35">
      <c r="A925" t="str">
        <f t="shared" si="281"/>
        <v>CUST0924</v>
      </c>
      <c r="B925" s="2" t="s">
        <v>1237</v>
      </c>
      <c r="C925" s="4">
        <v>45834</v>
      </c>
      <c r="D925" s="2" t="s">
        <v>658</v>
      </c>
      <c r="E925" t="s">
        <v>5050</v>
      </c>
      <c r="F925" s="2" t="s">
        <v>29</v>
      </c>
      <c r="G925" s="2" t="s">
        <v>30</v>
      </c>
      <c r="H925" s="2">
        <v>2</v>
      </c>
      <c r="I925" s="19">
        <v>1784.43</v>
      </c>
      <c r="J925" s="2" t="s">
        <v>20</v>
      </c>
      <c r="K925" s="2" t="s">
        <v>16</v>
      </c>
      <c r="L925" s="2">
        <v>4</v>
      </c>
      <c r="M925" s="18">
        <f t="shared" si="282"/>
        <v>3568.86</v>
      </c>
      <c r="T925" t="str">
        <f t="shared" si="283"/>
        <v>Completed</v>
      </c>
      <c r="U925" t="str">
        <f t="shared" si="284"/>
        <v>Yes</v>
      </c>
      <c r="V925" t="str">
        <f t="shared" si="285"/>
        <v>No</v>
      </c>
      <c r="X925">
        <f t="shared" si="286"/>
        <v>589</v>
      </c>
      <c r="Y925">
        <f t="shared" si="287"/>
        <v>426</v>
      </c>
      <c r="Z925" s="18">
        <f t="shared" si="288"/>
        <v>1892867.2841657216</v>
      </c>
      <c r="AA925" s="18">
        <f t="shared" si="289"/>
        <v>199432.98236095349</v>
      </c>
      <c r="AB925" s="17">
        <f t="shared" si="290"/>
        <v>3.8949824970828471</v>
      </c>
      <c r="AC925" s="2" t="s">
        <v>30</v>
      </c>
      <c r="AD925" s="2" t="s">
        <v>29</v>
      </c>
      <c r="AE925" t="str">
        <f t="shared" si="291"/>
        <v>Fashion</v>
      </c>
      <c r="AF925" t="str">
        <f t="shared" si="292"/>
        <v>Fashion</v>
      </c>
      <c r="AG925" t="str" cm="1">
        <f t="array" ref="AG925">INDEX(AD:AD,ROW())</f>
        <v>Fashion</v>
      </c>
      <c r="AH925">
        <f t="shared" si="300"/>
        <v>6</v>
      </c>
      <c r="AI925" t="str">
        <f t="shared" si="293"/>
        <v>Fashion</v>
      </c>
      <c r="AK925">
        <f t="shared" si="294"/>
        <v>2025</v>
      </c>
      <c r="AL925">
        <f t="shared" si="295"/>
        <v>6</v>
      </c>
      <c r="AM925">
        <f t="shared" si="296"/>
        <v>26</v>
      </c>
      <c r="AN925">
        <f t="shared" si="297"/>
        <v>5</v>
      </c>
      <c r="AO925" t="str">
        <f t="shared" si="298"/>
        <v>Weekday</v>
      </c>
      <c r="AR925" s="20">
        <f t="shared" si="299"/>
        <v>0</v>
      </c>
    </row>
    <row r="926" spans="1:44" x14ac:dyDescent="0.35">
      <c r="A926" t="str">
        <f t="shared" si="281"/>
        <v>CUST0925</v>
      </c>
      <c r="B926" s="2" t="s">
        <v>1238</v>
      </c>
      <c r="C926" s="4">
        <v>44988</v>
      </c>
      <c r="D926" s="2" t="s">
        <v>577</v>
      </c>
      <c r="E926" t="s">
        <v>5052</v>
      </c>
      <c r="F926" s="2" t="s">
        <v>23</v>
      </c>
      <c r="G926" s="2" t="s">
        <v>46</v>
      </c>
      <c r="H926" s="2">
        <v>1</v>
      </c>
      <c r="I926" s="19">
        <v>760.59</v>
      </c>
      <c r="J926" s="2" t="s">
        <v>50</v>
      </c>
      <c r="K926" s="2" t="s">
        <v>16</v>
      </c>
      <c r="L926" s="2">
        <v>5</v>
      </c>
      <c r="M926" s="18">
        <f t="shared" si="282"/>
        <v>760.59</v>
      </c>
      <c r="T926" t="str">
        <f t="shared" si="283"/>
        <v>Completed</v>
      </c>
      <c r="U926" t="str">
        <f t="shared" si="284"/>
        <v>No</v>
      </c>
      <c r="V926" t="str">
        <f t="shared" si="285"/>
        <v>No</v>
      </c>
      <c r="X926">
        <f t="shared" si="286"/>
        <v>573</v>
      </c>
      <c r="Y926">
        <f t="shared" si="287"/>
        <v>450</v>
      </c>
      <c r="Z926" s="18">
        <f t="shared" si="288"/>
        <v>594714.6477588166</v>
      </c>
      <c r="AA926" s="18">
        <f t="shared" si="289"/>
        <v>60882.938065984097</v>
      </c>
      <c r="AB926" s="17">
        <f t="shared" si="290"/>
        <v>3.804733727810651</v>
      </c>
      <c r="AC926" s="2" t="s">
        <v>46</v>
      </c>
      <c r="AD926" s="2" t="s">
        <v>23</v>
      </c>
      <c r="AE926" t="str">
        <f t="shared" si="291"/>
        <v>Books</v>
      </c>
      <c r="AF926" t="str">
        <f t="shared" si="292"/>
        <v>Books</v>
      </c>
      <c r="AG926" t="str" cm="1">
        <f t="array" ref="AG926">INDEX(AD:AD,ROW())</f>
        <v>Books</v>
      </c>
      <c r="AH926">
        <f t="shared" si="300"/>
        <v>11</v>
      </c>
      <c r="AI926" t="str">
        <f t="shared" si="293"/>
        <v>Books</v>
      </c>
      <c r="AK926">
        <f t="shared" si="294"/>
        <v>2023</v>
      </c>
      <c r="AL926">
        <f t="shared" si="295"/>
        <v>3</v>
      </c>
      <c r="AM926">
        <f t="shared" si="296"/>
        <v>3</v>
      </c>
      <c r="AN926">
        <f t="shared" si="297"/>
        <v>6</v>
      </c>
      <c r="AO926" t="str">
        <f t="shared" si="298"/>
        <v>Weekday</v>
      </c>
      <c r="AR926" s="20">
        <f t="shared" si="299"/>
        <v>0</v>
      </c>
    </row>
    <row r="927" spans="1:44" x14ac:dyDescent="0.35">
      <c r="A927" t="str">
        <f t="shared" si="281"/>
        <v>CUST0926</v>
      </c>
      <c r="B927" s="2" t="s">
        <v>1239</v>
      </c>
      <c r="C927" s="4">
        <v>45378</v>
      </c>
      <c r="D927" s="2" t="s">
        <v>222</v>
      </c>
      <c r="E927" t="s">
        <v>5055</v>
      </c>
      <c r="F927" s="2" t="s">
        <v>23</v>
      </c>
      <c r="G927" s="2" t="s">
        <v>68</v>
      </c>
      <c r="H927" s="2">
        <v>2</v>
      </c>
      <c r="I927" s="19">
        <v>536.37</v>
      </c>
      <c r="J927" s="2" t="s">
        <v>20</v>
      </c>
      <c r="K927" s="2" t="s">
        <v>16</v>
      </c>
      <c r="L927" s="2">
        <v>4</v>
      </c>
      <c r="M927" s="18">
        <f t="shared" si="282"/>
        <v>1072.74</v>
      </c>
      <c r="T927" t="str">
        <f t="shared" si="283"/>
        <v>Completed</v>
      </c>
      <c r="U927" t="str">
        <f t="shared" si="284"/>
        <v>Yes</v>
      </c>
      <c r="V927" t="str">
        <f t="shared" si="285"/>
        <v>No</v>
      </c>
      <c r="X927">
        <f t="shared" si="286"/>
        <v>567</v>
      </c>
      <c r="Y927">
        <f t="shared" si="287"/>
        <v>440</v>
      </c>
      <c r="Z927" s="18">
        <f t="shared" si="288"/>
        <v>594714.6477588166</v>
      </c>
      <c r="AA927" s="18">
        <f t="shared" si="289"/>
        <v>60882.938065984097</v>
      </c>
      <c r="AB927" s="17">
        <f t="shared" si="290"/>
        <v>3.804733727810651</v>
      </c>
      <c r="AC927" s="2" t="s">
        <v>68</v>
      </c>
      <c r="AD927" s="2" t="s">
        <v>23</v>
      </c>
      <c r="AE927" t="str">
        <f t="shared" si="291"/>
        <v>Books</v>
      </c>
      <c r="AF927" t="str">
        <f t="shared" si="292"/>
        <v>Books</v>
      </c>
      <c r="AG927" t="str" cm="1">
        <f t="array" ref="AG927">INDEX(AD:AD,ROW())</f>
        <v>Books</v>
      </c>
      <c r="AH927">
        <f t="shared" si="300"/>
        <v>20</v>
      </c>
      <c r="AI927" t="str">
        <f t="shared" si="293"/>
        <v>Books</v>
      </c>
      <c r="AK927">
        <f t="shared" si="294"/>
        <v>2024</v>
      </c>
      <c r="AL927">
        <f t="shared" si="295"/>
        <v>3</v>
      </c>
      <c r="AM927">
        <f t="shared" si="296"/>
        <v>27</v>
      </c>
      <c r="AN927">
        <f t="shared" si="297"/>
        <v>4</v>
      </c>
      <c r="AO927" t="str">
        <f t="shared" si="298"/>
        <v>Weekday</v>
      </c>
      <c r="AR927" s="20">
        <f t="shared" si="299"/>
        <v>0</v>
      </c>
    </row>
    <row r="928" spans="1:44" x14ac:dyDescent="0.35">
      <c r="A928" t="str">
        <f t="shared" si="281"/>
        <v>CUST0927</v>
      </c>
      <c r="B928" s="2" t="s">
        <v>1240</v>
      </c>
      <c r="C928" s="4">
        <v>44997</v>
      </c>
      <c r="D928" s="2" t="s">
        <v>757</v>
      </c>
      <c r="E928" t="s">
        <v>5050</v>
      </c>
      <c r="F928" s="2" t="s">
        <v>29</v>
      </c>
      <c r="G928" s="2" t="s">
        <v>5043</v>
      </c>
      <c r="H928" s="2">
        <v>1</v>
      </c>
      <c r="I928" s="19">
        <v>1416.63</v>
      </c>
      <c r="J928" s="2" t="s">
        <v>15</v>
      </c>
      <c r="K928" s="2" t="s">
        <v>16</v>
      </c>
      <c r="L928" s="2">
        <v>5</v>
      </c>
      <c r="M928" s="18">
        <f t="shared" si="282"/>
        <v>1416.63</v>
      </c>
      <c r="T928" t="str">
        <f t="shared" si="283"/>
        <v>Completed</v>
      </c>
      <c r="U928" t="str">
        <f t="shared" si="284"/>
        <v>Yes</v>
      </c>
      <c r="V928" t="str">
        <f t="shared" si="285"/>
        <v>No</v>
      </c>
      <c r="X928">
        <f t="shared" si="286"/>
        <v>589</v>
      </c>
      <c r="Y928">
        <f t="shared" si="287"/>
        <v>426</v>
      </c>
      <c r="Z928" s="18">
        <f t="shared" si="288"/>
        <v>1892867.2841657216</v>
      </c>
      <c r="AA928" s="18">
        <f t="shared" si="289"/>
        <v>199432.98236095349</v>
      </c>
      <c r="AB928" s="17">
        <f t="shared" si="290"/>
        <v>3.8949824970828471</v>
      </c>
      <c r="AC928" s="2" t="s">
        <v>5043</v>
      </c>
      <c r="AD928" s="2" t="s">
        <v>29</v>
      </c>
      <c r="AE928" t="str">
        <f t="shared" si="291"/>
        <v>Fashion</v>
      </c>
      <c r="AF928" t="str">
        <f t="shared" si="292"/>
        <v>Fashion</v>
      </c>
      <c r="AG928" t="str" cm="1">
        <f t="array" ref="AG928">INDEX(AD:AD,ROW())</f>
        <v>Fashion</v>
      </c>
      <c r="AH928">
        <f t="shared" si="300"/>
        <v>55</v>
      </c>
      <c r="AI928" t="str">
        <f t="shared" si="293"/>
        <v>Fashion</v>
      </c>
      <c r="AK928">
        <f t="shared" si="294"/>
        <v>2023</v>
      </c>
      <c r="AL928">
        <f t="shared" si="295"/>
        <v>3</v>
      </c>
      <c r="AM928">
        <f t="shared" si="296"/>
        <v>12</v>
      </c>
      <c r="AN928">
        <f t="shared" si="297"/>
        <v>1</v>
      </c>
      <c r="AO928" t="str">
        <f t="shared" si="298"/>
        <v>Weekend</v>
      </c>
      <c r="AR928" s="20">
        <f t="shared" si="299"/>
        <v>0</v>
      </c>
    </row>
    <row r="929" spans="1:44" x14ac:dyDescent="0.35">
      <c r="A929" t="str">
        <f t="shared" si="281"/>
        <v>CUST0928</v>
      </c>
      <c r="B929" s="2" t="s">
        <v>1241</v>
      </c>
      <c r="C929" s="4">
        <v>45583</v>
      </c>
      <c r="D929" s="2" t="s">
        <v>41</v>
      </c>
      <c r="E929" t="s">
        <v>5049</v>
      </c>
      <c r="F929" s="2" t="s">
        <v>13</v>
      </c>
      <c r="G929" s="2" t="s">
        <v>14</v>
      </c>
      <c r="H929" s="2">
        <v>1</v>
      </c>
      <c r="I929" s="19">
        <v>1807.62</v>
      </c>
      <c r="J929" s="2" t="s">
        <v>5047</v>
      </c>
      <c r="K929" s="2" t="s">
        <v>31</v>
      </c>
      <c r="L929" s="2">
        <v>5</v>
      </c>
      <c r="M929" s="18">
        <f t="shared" si="282"/>
        <v>1807.62</v>
      </c>
      <c r="T929" t="str">
        <f t="shared" si="283"/>
        <v>Pending</v>
      </c>
      <c r="U929" t="str">
        <f t="shared" si="284"/>
        <v>No</v>
      </c>
      <c r="V929" t="str">
        <f t="shared" si="285"/>
        <v>Yes</v>
      </c>
      <c r="X929">
        <f t="shared" si="286"/>
        <v>595</v>
      </c>
      <c r="Y929">
        <f t="shared" si="287"/>
        <v>444</v>
      </c>
      <c r="Z929" s="18">
        <f t="shared" si="288"/>
        <v>1463424.4009529033</v>
      </c>
      <c r="AA929" s="18">
        <f t="shared" si="289"/>
        <v>118285.78776560788</v>
      </c>
      <c r="AB929" s="17">
        <f t="shared" si="290"/>
        <v>3.8140589569160999</v>
      </c>
      <c r="AC929" s="2" t="s">
        <v>14</v>
      </c>
      <c r="AD929" s="2" t="s">
        <v>13</v>
      </c>
      <c r="AE929" t="str">
        <f t="shared" si="291"/>
        <v>Home &amp; Kitchen</v>
      </c>
      <c r="AF929" t="str">
        <f t="shared" si="292"/>
        <v>Home &amp; Kitchen</v>
      </c>
      <c r="AG929" t="str" cm="1">
        <f t="array" ref="AG929">INDEX(AD:AD,ROW())</f>
        <v>Home &amp; Kitchen</v>
      </c>
      <c r="AH929">
        <f t="shared" si="300"/>
        <v>2</v>
      </c>
      <c r="AI929" t="str">
        <f t="shared" si="293"/>
        <v>Home &amp; Kitchen</v>
      </c>
      <c r="AK929">
        <f t="shared" si="294"/>
        <v>2024</v>
      </c>
      <c r="AL929">
        <f t="shared" si="295"/>
        <v>10</v>
      </c>
      <c r="AM929">
        <f t="shared" si="296"/>
        <v>18</v>
      </c>
      <c r="AN929">
        <f t="shared" si="297"/>
        <v>6</v>
      </c>
      <c r="AO929" t="str">
        <f t="shared" si="298"/>
        <v>Weekday</v>
      </c>
      <c r="AR929" s="20">
        <f t="shared" si="299"/>
        <v>0</v>
      </c>
    </row>
    <row r="930" spans="1:44" x14ac:dyDescent="0.35">
      <c r="A930" t="str">
        <f t="shared" si="281"/>
        <v>CUST0929</v>
      </c>
      <c r="B930" s="2" t="s">
        <v>1242</v>
      </c>
      <c r="C930" s="4">
        <v>45227</v>
      </c>
      <c r="D930" s="2" t="s">
        <v>878</v>
      </c>
      <c r="E930" t="s">
        <v>5051</v>
      </c>
      <c r="F930" s="2" t="s">
        <v>23</v>
      </c>
      <c r="G930" s="2" t="s">
        <v>68</v>
      </c>
      <c r="H930" s="2">
        <v>2</v>
      </c>
      <c r="I930" s="19">
        <v>156.12</v>
      </c>
      <c r="J930" s="2" t="s">
        <v>5047</v>
      </c>
      <c r="K930" s="2" t="s">
        <v>16</v>
      </c>
      <c r="L930" s="2">
        <v>3</v>
      </c>
      <c r="M930" s="18">
        <f t="shared" si="282"/>
        <v>312.24</v>
      </c>
      <c r="T930" t="str">
        <f t="shared" si="283"/>
        <v>Completed</v>
      </c>
      <c r="U930" t="str">
        <f t="shared" si="284"/>
        <v>No</v>
      </c>
      <c r="V930" t="str">
        <f t="shared" si="285"/>
        <v>No</v>
      </c>
      <c r="X930">
        <f t="shared" si="286"/>
        <v>619</v>
      </c>
      <c r="Y930">
        <f t="shared" si="287"/>
        <v>468</v>
      </c>
      <c r="Z930" s="18">
        <f t="shared" si="288"/>
        <v>594714.6477588166</v>
      </c>
      <c r="AA930" s="18">
        <f t="shared" si="289"/>
        <v>60882.938065984097</v>
      </c>
      <c r="AB930" s="17">
        <f t="shared" si="290"/>
        <v>3.804733727810651</v>
      </c>
      <c r="AC930" s="2" t="s">
        <v>68</v>
      </c>
      <c r="AD930" s="2" t="s">
        <v>23</v>
      </c>
      <c r="AE930" t="str">
        <f t="shared" si="291"/>
        <v>Books</v>
      </c>
      <c r="AF930" t="str">
        <f t="shared" si="292"/>
        <v>Books</v>
      </c>
      <c r="AG930" t="str" cm="1">
        <f t="array" ref="AG930">INDEX(AD:AD,ROW())</f>
        <v>Books</v>
      </c>
      <c r="AH930">
        <f t="shared" si="300"/>
        <v>20</v>
      </c>
      <c r="AI930" t="str">
        <f t="shared" si="293"/>
        <v>Books</v>
      </c>
      <c r="AK930">
        <f t="shared" si="294"/>
        <v>2023</v>
      </c>
      <c r="AL930">
        <f t="shared" si="295"/>
        <v>10</v>
      </c>
      <c r="AM930">
        <f t="shared" si="296"/>
        <v>28</v>
      </c>
      <c r="AN930">
        <f t="shared" si="297"/>
        <v>7</v>
      </c>
      <c r="AO930" t="str">
        <f t="shared" si="298"/>
        <v>Weekend</v>
      </c>
      <c r="AR930" s="20">
        <f t="shared" si="299"/>
        <v>0</v>
      </c>
    </row>
    <row r="931" spans="1:44" x14ac:dyDescent="0.35">
      <c r="A931" t="str">
        <f t="shared" si="281"/>
        <v>CUST0930</v>
      </c>
      <c r="B931" s="2" t="s">
        <v>1243</v>
      </c>
      <c r="C931" s="4">
        <v>45740</v>
      </c>
      <c r="D931" s="2" t="s">
        <v>514</v>
      </c>
      <c r="E931" t="s">
        <v>5049</v>
      </c>
      <c r="F931" s="2" t="s">
        <v>29</v>
      </c>
      <c r="G931" s="2" t="s">
        <v>5041</v>
      </c>
      <c r="H931" s="2">
        <v>2</v>
      </c>
      <c r="I931" s="19">
        <v>2237.6</v>
      </c>
      <c r="J931" s="2" t="s">
        <v>20</v>
      </c>
      <c r="K931" s="2" t="s">
        <v>16</v>
      </c>
      <c r="L931" s="2">
        <v>1</v>
      </c>
      <c r="M931" s="18">
        <f t="shared" si="282"/>
        <v>4475.2</v>
      </c>
      <c r="T931" t="str">
        <f t="shared" si="283"/>
        <v>Completed</v>
      </c>
      <c r="U931" t="str">
        <f t="shared" si="284"/>
        <v>Yes</v>
      </c>
      <c r="V931" t="str">
        <f t="shared" si="285"/>
        <v>No</v>
      </c>
      <c r="X931">
        <f t="shared" si="286"/>
        <v>595</v>
      </c>
      <c r="Y931">
        <f t="shared" si="287"/>
        <v>444</v>
      </c>
      <c r="Z931" s="18">
        <f t="shared" si="288"/>
        <v>1892867.2841657216</v>
      </c>
      <c r="AA931" s="18">
        <f t="shared" si="289"/>
        <v>199432.98236095349</v>
      </c>
      <c r="AB931" s="17">
        <f t="shared" si="290"/>
        <v>3.8949824970828471</v>
      </c>
      <c r="AC931" s="2" t="s">
        <v>5041</v>
      </c>
      <c r="AD931" s="2" t="s">
        <v>29</v>
      </c>
      <c r="AE931" t="str">
        <f t="shared" si="291"/>
        <v>Fashion</v>
      </c>
      <c r="AF931" t="str">
        <f t="shared" si="292"/>
        <v>Fashion</v>
      </c>
      <c r="AG931" t="str" cm="1">
        <f t="array" ref="AG931">INDEX(AD:AD,ROW())</f>
        <v>Fashion</v>
      </c>
      <c r="AH931">
        <f t="shared" si="300"/>
        <v>15</v>
      </c>
      <c r="AI931" t="str">
        <f t="shared" si="293"/>
        <v>Fashion</v>
      </c>
      <c r="AK931">
        <f t="shared" si="294"/>
        <v>2025</v>
      </c>
      <c r="AL931">
        <f t="shared" si="295"/>
        <v>3</v>
      </c>
      <c r="AM931">
        <f t="shared" si="296"/>
        <v>24</v>
      </c>
      <c r="AN931">
        <f t="shared" si="297"/>
        <v>2</v>
      </c>
      <c r="AO931" t="str">
        <f t="shared" si="298"/>
        <v>Weekday</v>
      </c>
      <c r="AR931" s="20">
        <f t="shared" si="299"/>
        <v>0</v>
      </c>
    </row>
    <row r="932" spans="1:44" x14ac:dyDescent="0.35">
      <c r="A932" t="str">
        <f t="shared" si="281"/>
        <v>CUST0931</v>
      </c>
      <c r="B932" s="2" t="s">
        <v>1244</v>
      </c>
      <c r="C932" s="4">
        <v>45234</v>
      </c>
      <c r="D932" s="2" t="s">
        <v>107</v>
      </c>
      <c r="E932" t="s">
        <v>5050</v>
      </c>
      <c r="F932" s="2" t="s">
        <v>19</v>
      </c>
      <c r="G932" s="2" t="s">
        <v>128</v>
      </c>
      <c r="H932" s="2">
        <v>1</v>
      </c>
      <c r="I932" s="19">
        <v>2763.29</v>
      </c>
      <c r="J932" s="2" t="s">
        <v>15</v>
      </c>
      <c r="K932" s="2" t="s">
        <v>31</v>
      </c>
      <c r="L932" s="2">
        <v>3</v>
      </c>
      <c r="M932" s="18">
        <f t="shared" si="282"/>
        <v>2763.29</v>
      </c>
      <c r="T932" t="str">
        <f t="shared" si="283"/>
        <v>Pending</v>
      </c>
      <c r="U932" t="str">
        <f t="shared" si="284"/>
        <v>No</v>
      </c>
      <c r="V932" t="str">
        <f t="shared" si="285"/>
        <v>Yes</v>
      </c>
      <c r="X932">
        <f t="shared" si="286"/>
        <v>589</v>
      </c>
      <c r="Y932">
        <f t="shared" si="287"/>
        <v>426</v>
      </c>
      <c r="Z932" s="18">
        <f t="shared" si="288"/>
        <v>2759712.3299794244</v>
      </c>
      <c r="AA932" s="18">
        <f t="shared" si="289"/>
        <v>330643.50635802455</v>
      </c>
      <c r="AB932" s="17">
        <f t="shared" si="290"/>
        <v>3.8641711229946525</v>
      </c>
      <c r="AC932" s="2" t="s">
        <v>128</v>
      </c>
      <c r="AD932" s="2" t="s">
        <v>19</v>
      </c>
      <c r="AE932" t="str">
        <f t="shared" si="291"/>
        <v>Electronics</v>
      </c>
      <c r="AF932" t="str">
        <f t="shared" si="292"/>
        <v>Electronics</v>
      </c>
      <c r="AG932" t="str" cm="1">
        <f t="array" ref="AG932">INDEX(AD:AD,ROW())</f>
        <v>Electronics</v>
      </c>
      <c r="AH932">
        <f t="shared" si="300"/>
        <v>48</v>
      </c>
      <c r="AI932" t="str">
        <f t="shared" si="293"/>
        <v>Electronics</v>
      </c>
      <c r="AK932">
        <f t="shared" si="294"/>
        <v>2023</v>
      </c>
      <c r="AL932">
        <f t="shared" si="295"/>
        <v>11</v>
      </c>
      <c r="AM932">
        <f t="shared" si="296"/>
        <v>4</v>
      </c>
      <c r="AN932">
        <f t="shared" si="297"/>
        <v>7</v>
      </c>
      <c r="AO932" t="str">
        <f t="shared" si="298"/>
        <v>Weekend</v>
      </c>
      <c r="AR932" s="20">
        <f t="shared" si="299"/>
        <v>0</v>
      </c>
    </row>
    <row r="933" spans="1:44" x14ac:dyDescent="0.35">
      <c r="A933" t="str">
        <f t="shared" si="281"/>
        <v>CUST0932</v>
      </c>
      <c r="B933" s="2" t="s">
        <v>1245</v>
      </c>
      <c r="C933" s="4">
        <v>45629</v>
      </c>
      <c r="D933" s="2" t="s">
        <v>228</v>
      </c>
      <c r="E933" t="s">
        <v>5048</v>
      </c>
      <c r="F933" s="2" t="s">
        <v>19</v>
      </c>
      <c r="G933" s="2" t="s">
        <v>5040</v>
      </c>
      <c r="H933" s="2">
        <v>1</v>
      </c>
      <c r="I933" s="19">
        <v>1923.1627263374514</v>
      </c>
      <c r="J933" s="2" t="s">
        <v>20</v>
      </c>
      <c r="K933" s="2" t="s">
        <v>103</v>
      </c>
      <c r="L933" s="2">
        <v>3</v>
      </c>
      <c r="M933" s="18">
        <f t="shared" si="282"/>
        <v>1923.1627263374514</v>
      </c>
      <c r="T933" t="str">
        <f t="shared" si="283"/>
        <v>Lost Sale</v>
      </c>
      <c r="U933" t="str">
        <f t="shared" si="284"/>
        <v>No</v>
      </c>
      <c r="V933" t="str">
        <f t="shared" si="285"/>
        <v>Yes</v>
      </c>
      <c r="X933">
        <f t="shared" si="286"/>
        <v>590</v>
      </c>
      <c r="Y933">
        <f t="shared" si="287"/>
        <v>451</v>
      </c>
      <c r="Z933" s="18">
        <f t="shared" si="288"/>
        <v>2759712.3299794244</v>
      </c>
      <c r="AA933" s="18">
        <f t="shared" si="289"/>
        <v>330643.50635802455</v>
      </c>
      <c r="AB933" s="17">
        <f t="shared" si="290"/>
        <v>3.8641711229946525</v>
      </c>
      <c r="AC933" s="2" t="s">
        <v>5040</v>
      </c>
      <c r="AD933" s="2" t="s">
        <v>19</v>
      </c>
      <c r="AE933" t="str">
        <f t="shared" si="291"/>
        <v>Electronics</v>
      </c>
      <c r="AF933" t="str">
        <f t="shared" si="292"/>
        <v>Electronics</v>
      </c>
      <c r="AG933" t="str" cm="1">
        <f t="array" ref="AG933">INDEX(AD:AD,ROW())</f>
        <v>Electronics</v>
      </c>
      <c r="AH933">
        <f t="shared" si="300"/>
        <v>13</v>
      </c>
      <c r="AI933" t="str">
        <f t="shared" si="293"/>
        <v>Electronics</v>
      </c>
      <c r="AK933">
        <f t="shared" si="294"/>
        <v>2024</v>
      </c>
      <c r="AL933">
        <f t="shared" si="295"/>
        <v>12</v>
      </c>
      <c r="AM933">
        <f t="shared" si="296"/>
        <v>3</v>
      </c>
      <c r="AN933">
        <f t="shared" si="297"/>
        <v>3</v>
      </c>
      <c r="AO933" t="str">
        <f t="shared" si="298"/>
        <v>Weekday</v>
      </c>
      <c r="AR933" s="20">
        <f t="shared" si="299"/>
        <v>1</v>
      </c>
    </row>
    <row r="934" spans="1:44" x14ac:dyDescent="0.35">
      <c r="A934" t="str">
        <f t="shared" si="281"/>
        <v>CUST0933</v>
      </c>
      <c r="B934" s="2" t="s">
        <v>1246</v>
      </c>
      <c r="C934" s="4">
        <v>45556</v>
      </c>
      <c r="D934" s="2" t="s">
        <v>244</v>
      </c>
      <c r="E934" t="s">
        <v>5055</v>
      </c>
      <c r="F934" s="2" t="s">
        <v>29</v>
      </c>
      <c r="G934" s="2" t="s">
        <v>138</v>
      </c>
      <c r="H934" s="2">
        <v>1</v>
      </c>
      <c r="I934" s="19">
        <v>1944.44</v>
      </c>
      <c r="J934" s="2" t="s">
        <v>5046</v>
      </c>
      <c r="K934" s="2" t="s">
        <v>16</v>
      </c>
      <c r="L934" s="2">
        <v>5</v>
      </c>
      <c r="M934" s="18">
        <f t="shared" si="282"/>
        <v>1944.44</v>
      </c>
      <c r="T934" t="str">
        <f t="shared" si="283"/>
        <v>Completed</v>
      </c>
      <c r="U934" t="str">
        <f t="shared" si="284"/>
        <v>Yes</v>
      </c>
      <c r="V934" t="str">
        <f t="shared" si="285"/>
        <v>No</v>
      </c>
      <c r="X934">
        <f t="shared" si="286"/>
        <v>567</v>
      </c>
      <c r="Y934">
        <f t="shared" si="287"/>
        <v>440</v>
      </c>
      <c r="Z934" s="18">
        <f t="shared" si="288"/>
        <v>1892867.2841657216</v>
      </c>
      <c r="AA934" s="18">
        <f t="shared" si="289"/>
        <v>199432.98236095349</v>
      </c>
      <c r="AB934" s="17">
        <f t="shared" si="290"/>
        <v>3.8949824970828471</v>
      </c>
      <c r="AC934" s="2" t="s">
        <v>138</v>
      </c>
      <c r="AD934" s="2" t="s">
        <v>29</v>
      </c>
      <c r="AE934" t="str">
        <f t="shared" si="291"/>
        <v>Fashion</v>
      </c>
      <c r="AF934" t="str">
        <f t="shared" si="292"/>
        <v>Fashion</v>
      </c>
      <c r="AG934" t="str" cm="1">
        <f t="array" ref="AG934">INDEX(AD:AD,ROW())</f>
        <v>Fashion</v>
      </c>
      <c r="AH934">
        <f t="shared" si="300"/>
        <v>53</v>
      </c>
      <c r="AI934" t="str">
        <f t="shared" si="293"/>
        <v>Fashion</v>
      </c>
      <c r="AK934">
        <f t="shared" si="294"/>
        <v>2024</v>
      </c>
      <c r="AL934">
        <f t="shared" si="295"/>
        <v>9</v>
      </c>
      <c r="AM934">
        <f t="shared" si="296"/>
        <v>21</v>
      </c>
      <c r="AN934">
        <f t="shared" si="297"/>
        <v>7</v>
      </c>
      <c r="AO934" t="str">
        <f t="shared" si="298"/>
        <v>Weekend</v>
      </c>
      <c r="AR934" s="20">
        <f t="shared" si="299"/>
        <v>0</v>
      </c>
    </row>
    <row r="935" spans="1:44" x14ac:dyDescent="0.35">
      <c r="A935" t="str">
        <f t="shared" si="281"/>
        <v>CUST0934</v>
      </c>
      <c r="B935" s="2" t="s">
        <v>1247</v>
      </c>
      <c r="C935" s="4">
        <v>45217</v>
      </c>
      <c r="D935" s="2" t="s">
        <v>1248</v>
      </c>
      <c r="E935" t="s">
        <v>5048</v>
      </c>
      <c r="F935" s="2" t="s">
        <v>23</v>
      </c>
      <c r="G935" s="2" t="s">
        <v>24</v>
      </c>
      <c r="H935" s="2">
        <v>1</v>
      </c>
      <c r="I935" s="19">
        <v>502.66</v>
      </c>
      <c r="J935" s="2" t="s">
        <v>20</v>
      </c>
      <c r="K935" s="2" t="s">
        <v>16</v>
      </c>
      <c r="L935" s="2">
        <v>5</v>
      </c>
      <c r="M935" s="18">
        <f t="shared" si="282"/>
        <v>502.66</v>
      </c>
      <c r="T935" t="str">
        <f t="shared" si="283"/>
        <v>Completed</v>
      </c>
      <c r="U935" t="str">
        <f t="shared" si="284"/>
        <v>No</v>
      </c>
      <c r="V935" t="str">
        <f t="shared" si="285"/>
        <v>No</v>
      </c>
      <c r="X935">
        <f t="shared" si="286"/>
        <v>590</v>
      </c>
      <c r="Y935">
        <f t="shared" si="287"/>
        <v>451</v>
      </c>
      <c r="Z935" s="18">
        <f t="shared" si="288"/>
        <v>594714.6477588166</v>
      </c>
      <c r="AA935" s="18">
        <f t="shared" si="289"/>
        <v>60882.938065984097</v>
      </c>
      <c r="AB935" s="17">
        <f t="shared" si="290"/>
        <v>3.804733727810651</v>
      </c>
      <c r="AC935" s="2" t="s">
        <v>24</v>
      </c>
      <c r="AD935" s="2" t="s">
        <v>23</v>
      </c>
      <c r="AE935" t="str">
        <f t="shared" si="291"/>
        <v>Books</v>
      </c>
      <c r="AF935" t="str">
        <f t="shared" si="292"/>
        <v>Books</v>
      </c>
      <c r="AG935" t="str" cm="1">
        <f t="array" ref="AG935">INDEX(AD:AD,ROW())</f>
        <v>Books</v>
      </c>
      <c r="AH935">
        <f t="shared" si="300"/>
        <v>4</v>
      </c>
      <c r="AI935" t="str">
        <f t="shared" si="293"/>
        <v>Books</v>
      </c>
      <c r="AK935">
        <f t="shared" si="294"/>
        <v>2023</v>
      </c>
      <c r="AL935">
        <f t="shared" si="295"/>
        <v>10</v>
      </c>
      <c r="AM935">
        <f t="shared" si="296"/>
        <v>18</v>
      </c>
      <c r="AN935">
        <f t="shared" si="297"/>
        <v>4</v>
      </c>
      <c r="AO935" t="str">
        <f t="shared" si="298"/>
        <v>Weekday</v>
      </c>
      <c r="AR935" s="20">
        <f t="shared" si="299"/>
        <v>0</v>
      </c>
    </row>
    <row r="936" spans="1:44" x14ac:dyDescent="0.35">
      <c r="A936" t="str">
        <f t="shared" si="281"/>
        <v>CUST0935</v>
      </c>
      <c r="B936" s="2" t="s">
        <v>1249</v>
      </c>
      <c r="C936" s="4">
        <v>45834</v>
      </c>
      <c r="D936" s="2" t="s">
        <v>641</v>
      </c>
      <c r="E936" t="s">
        <v>5055</v>
      </c>
      <c r="F936" s="2" t="s">
        <v>13</v>
      </c>
      <c r="G936" s="2" t="s">
        <v>14</v>
      </c>
      <c r="H936" s="2">
        <v>3</v>
      </c>
      <c r="I936" s="19">
        <v>1068.9477656078857</v>
      </c>
      <c r="J936" s="2" t="s">
        <v>5047</v>
      </c>
      <c r="K936" s="2" t="s">
        <v>16</v>
      </c>
      <c r="L936" s="2">
        <v>4</v>
      </c>
      <c r="M936" s="18">
        <f t="shared" si="282"/>
        <v>3206.8432968236571</v>
      </c>
      <c r="T936" t="str">
        <f t="shared" si="283"/>
        <v>Completed</v>
      </c>
      <c r="U936" t="str">
        <f t="shared" si="284"/>
        <v>Yes</v>
      </c>
      <c r="V936" t="str">
        <f t="shared" si="285"/>
        <v>No</v>
      </c>
      <c r="X936">
        <f t="shared" si="286"/>
        <v>567</v>
      </c>
      <c r="Y936">
        <f t="shared" si="287"/>
        <v>440</v>
      </c>
      <c r="Z936" s="18">
        <f t="shared" si="288"/>
        <v>1463424.4009529033</v>
      </c>
      <c r="AA936" s="18">
        <f t="shared" si="289"/>
        <v>118285.78776560788</v>
      </c>
      <c r="AB936" s="17">
        <f t="shared" si="290"/>
        <v>3.8140589569160999</v>
      </c>
      <c r="AC936" s="2" t="s">
        <v>14</v>
      </c>
      <c r="AD936" s="2" t="s">
        <v>13</v>
      </c>
      <c r="AE936" t="str">
        <f t="shared" si="291"/>
        <v>Home &amp; Kitchen</v>
      </c>
      <c r="AF936" t="str">
        <f t="shared" si="292"/>
        <v>Home &amp; Kitchen</v>
      </c>
      <c r="AG936" t="str" cm="1">
        <f t="array" ref="AG936">INDEX(AD:AD,ROW())</f>
        <v>Home &amp; Kitchen</v>
      </c>
      <c r="AH936">
        <f t="shared" si="300"/>
        <v>2</v>
      </c>
      <c r="AI936" t="str">
        <f t="shared" si="293"/>
        <v>Home &amp; Kitchen</v>
      </c>
      <c r="AK936">
        <f t="shared" si="294"/>
        <v>2025</v>
      </c>
      <c r="AL936">
        <f t="shared" si="295"/>
        <v>6</v>
      </c>
      <c r="AM936">
        <f t="shared" si="296"/>
        <v>26</v>
      </c>
      <c r="AN936">
        <f t="shared" si="297"/>
        <v>5</v>
      </c>
      <c r="AO936" t="str">
        <f t="shared" si="298"/>
        <v>Weekday</v>
      </c>
      <c r="AR936" s="20">
        <f t="shared" si="299"/>
        <v>0</v>
      </c>
    </row>
    <row r="937" spans="1:44" x14ac:dyDescent="0.35">
      <c r="A937" t="str">
        <f t="shared" si="281"/>
        <v>CUST0936</v>
      </c>
      <c r="B937" s="2" t="s">
        <v>1250</v>
      </c>
      <c r="C937" s="4">
        <v>45575</v>
      </c>
      <c r="D937" s="2" t="s">
        <v>118</v>
      </c>
      <c r="E937" t="s">
        <v>5050</v>
      </c>
      <c r="F937" s="2" t="s">
        <v>13</v>
      </c>
      <c r="G937" s="2" t="s">
        <v>95</v>
      </c>
      <c r="H937" s="2">
        <v>1</v>
      </c>
      <c r="I937" s="19">
        <v>1226.32</v>
      </c>
      <c r="J937" s="2" t="s">
        <v>50</v>
      </c>
      <c r="K937" s="2" t="s">
        <v>16</v>
      </c>
      <c r="L937" s="2">
        <v>1</v>
      </c>
      <c r="M937" s="18">
        <f t="shared" si="282"/>
        <v>1226.32</v>
      </c>
      <c r="T937" t="str">
        <f t="shared" si="283"/>
        <v>Completed</v>
      </c>
      <c r="U937" t="str">
        <f t="shared" si="284"/>
        <v>Yes</v>
      </c>
      <c r="V937" t="str">
        <f t="shared" si="285"/>
        <v>No</v>
      </c>
      <c r="X937">
        <f t="shared" si="286"/>
        <v>589</v>
      </c>
      <c r="Y937">
        <f t="shared" si="287"/>
        <v>426</v>
      </c>
      <c r="Z937" s="18">
        <f t="shared" si="288"/>
        <v>1463424.4009529033</v>
      </c>
      <c r="AA937" s="18">
        <f t="shared" si="289"/>
        <v>118285.78776560788</v>
      </c>
      <c r="AB937" s="17">
        <f t="shared" si="290"/>
        <v>3.8140589569160999</v>
      </c>
      <c r="AC937" s="2" t="s">
        <v>95</v>
      </c>
      <c r="AD937" s="2" t="s">
        <v>13</v>
      </c>
      <c r="AE937" t="str">
        <f t="shared" si="291"/>
        <v>Home &amp; Kitchen</v>
      </c>
      <c r="AF937" t="str">
        <f t="shared" si="292"/>
        <v>Home &amp; Kitchen</v>
      </c>
      <c r="AG937" t="str" cm="1">
        <f t="array" ref="AG937">INDEX(AD:AD,ROW())</f>
        <v>Home &amp; Kitchen</v>
      </c>
      <c r="AH937">
        <f t="shared" si="300"/>
        <v>32</v>
      </c>
      <c r="AI937" t="str">
        <f t="shared" si="293"/>
        <v>Home &amp; Kitchen</v>
      </c>
      <c r="AK937">
        <f t="shared" si="294"/>
        <v>2024</v>
      </c>
      <c r="AL937">
        <f t="shared" si="295"/>
        <v>10</v>
      </c>
      <c r="AM937">
        <f t="shared" si="296"/>
        <v>10</v>
      </c>
      <c r="AN937">
        <f t="shared" si="297"/>
        <v>5</v>
      </c>
      <c r="AO937" t="str">
        <f t="shared" si="298"/>
        <v>Weekday</v>
      </c>
      <c r="AR937" s="20">
        <f t="shared" si="299"/>
        <v>0</v>
      </c>
    </row>
    <row r="938" spans="1:44" x14ac:dyDescent="0.35">
      <c r="A938" t="str">
        <f t="shared" si="281"/>
        <v>CUST0937</v>
      </c>
      <c r="B938" s="2" t="s">
        <v>1251</v>
      </c>
      <c r="C938" s="4">
        <v>45343</v>
      </c>
      <c r="D938" s="2" t="s">
        <v>82</v>
      </c>
      <c r="E938" t="s">
        <v>5052</v>
      </c>
      <c r="F938" s="2" t="s">
        <v>42</v>
      </c>
      <c r="G938" s="2" t="s">
        <v>43</v>
      </c>
      <c r="H938" s="2">
        <v>1</v>
      </c>
      <c r="I938" s="19">
        <v>1129.73</v>
      </c>
      <c r="J938" s="2" t="s">
        <v>20</v>
      </c>
      <c r="K938" s="2" t="s">
        <v>16</v>
      </c>
      <c r="L938" s="2">
        <v>3</v>
      </c>
      <c r="M938" s="18">
        <f t="shared" si="282"/>
        <v>1129.73</v>
      </c>
      <c r="T938" t="str">
        <f t="shared" si="283"/>
        <v>Completed</v>
      </c>
      <c r="U938" t="str">
        <f t="shared" si="284"/>
        <v>Yes</v>
      </c>
      <c r="V938" t="str">
        <f t="shared" si="285"/>
        <v>No</v>
      </c>
      <c r="X938">
        <f t="shared" si="286"/>
        <v>573</v>
      </c>
      <c r="Y938">
        <f t="shared" si="287"/>
        <v>450</v>
      </c>
      <c r="Z938" s="18">
        <f t="shared" si="288"/>
        <v>1098537.4901531704</v>
      </c>
      <c r="AA938" s="18">
        <f t="shared" si="289"/>
        <v>96724.388030634553</v>
      </c>
      <c r="AB938" s="17">
        <f t="shared" si="290"/>
        <v>3.9001122334455669</v>
      </c>
      <c r="AC938" s="2" t="s">
        <v>43</v>
      </c>
      <c r="AD938" s="2" t="s">
        <v>42</v>
      </c>
      <c r="AE938" t="str">
        <f t="shared" si="291"/>
        <v>Beauty</v>
      </c>
      <c r="AF938" t="str">
        <f t="shared" si="292"/>
        <v>Beauty</v>
      </c>
      <c r="AG938" t="str" cm="1">
        <f t="array" ref="AG938">INDEX(AD:AD,ROW())</f>
        <v>Beauty</v>
      </c>
      <c r="AH938">
        <f t="shared" si="300"/>
        <v>10</v>
      </c>
      <c r="AI938" t="str">
        <f t="shared" si="293"/>
        <v>Beauty</v>
      </c>
      <c r="AK938">
        <f t="shared" si="294"/>
        <v>2024</v>
      </c>
      <c r="AL938">
        <f t="shared" si="295"/>
        <v>2</v>
      </c>
      <c r="AM938">
        <f t="shared" si="296"/>
        <v>21</v>
      </c>
      <c r="AN938">
        <f t="shared" si="297"/>
        <v>4</v>
      </c>
      <c r="AO938" t="str">
        <f t="shared" si="298"/>
        <v>Weekday</v>
      </c>
      <c r="AR938" s="20">
        <f t="shared" si="299"/>
        <v>0</v>
      </c>
    </row>
    <row r="939" spans="1:44" x14ac:dyDescent="0.35">
      <c r="A939" t="str">
        <f t="shared" si="281"/>
        <v>CUST0938</v>
      </c>
      <c r="B939" s="2" t="s">
        <v>1252</v>
      </c>
      <c r="C939" s="4">
        <v>45027</v>
      </c>
      <c r="D939" s="2" t="s">
        <v>72</v>
      </c>
      <c r="E939" t="s">
        <v>5049</v>
      </c>
      <c r="F939" s="2" t="s">
        <v>23</v>
      </c>
      <c r="G939" s="2" t="s">
        <v>65</v>
      </c>
      <c r="H939" s="2">
        <v>1</v>
      </c>
      <c r="I939" s="19">
        <v>349.53</v>
      </c>
      <c r="J939" s="2" t="s">
        <v>5046</v>
      </c>
      <c r="K939" s="2" t="s">
        <v>16</v>
      </c>
      <c r="L939" s="2">
        <v>2</v>
      </c>
      <c r="M939" s="18">
        <f t="shared" si="282"/>
        <v>349.53</v>
      </c>
      <c r="T939" t="str">
        <f t="shared" si="283"/>
        <v>Completed</v>
      </c>
      <c r="U939" t="str">
        <f t="shared" si="284"/>
        <v>No</v>
      </c>
      <c r="V939" t="str">
        <f t="shared" si="285"/>
        <v>No</v>
      </c>
      <c r="X939">
        <f t="shared" si="286"/>
        <v>595</v>
      </c>
      <c r="Y939">
        <f t="shared" si="287"/>
        <v>444</v>
      </c>
      <c r="Z939" s="18">
        <f t="shared" si="288"/>
        <v>594714.6477588166</v>
      </c>
      <c r="AA939" s="18">
        <f t="shared" si="289"/>
        <v>60882.938065984097</v>
      </c>
      <c r="AB939" s="17">
        <f t="shared" si="290"/>
        <v>3.804733727810651</v>
      </c>
      <c r="AC939" s="2" t="s">
        <v>65</v>
      </c>
      <c r="AD939" s="2" t="s">
        <v>23</v>
      </c>
      <c r="AE939" t="str">
        <f t="shared" si="291"/>
        <v>Books</v>
      </c>
      <c r="AF939" t="str">
        <f t="shared" si="292"/>
        <v>Books</v>
      </c>
      <c r="AG939" t="str" cm="1">
        <f t="array" ref="AG939">INDEX(AD:AD,ROW())</f>
        <v>Books</v>
      </c>
      <c r="AH939">
        <f t="shared" si="300"/>
        <v>19</v>
      </c>
      <c r="AI939" t="str">
        <f t="shared" si="293"/>
        <v>Books</v>
      </c>
      <c r="AK939">
        <f t="shared" si="294"/>
        <v>2023</v>
      </c>
      <c r="AL939">
        <f t="shared" si="295"/>
        <v>4</v>
      </c>
      <c r="AM939">
        <f t="shared" si="296"/>
        <v>11</v>
      </c>
      <c r="AN939">
        <f t="shared" si="297"/>
        <v>3</v>
      </c>
      <c r="AO939" t="str">
        <f t="shared" si="298"/>
        <v>Weekday</v>
      </c>
      <c r="AR939" s="20">
        <f t="shared" si="299"/>
        <v>0</v>
      </c>
    </row>
    <row r="940" spans="1:44" x14ac:dyDescent="0.35">
      <c r="A940" t="str">
        <f t="shared" si="281"/>
        <v>CUST0939</v>
      </c>
      <c r="B940" s="2" t="s">
        <v>1253</v>
      </c>
      <c r="C940" s="4">
        <v>45609</v>
      </c>
      <c r="D940" s="2" t="s">
        <v>1254</v>
      </c>
      <c r="E940" t="s">
        <v>5048</v>
      </c>
      <c r="F940" s="2" t="s">
        <v>19</v>
      </c>
      <c r="G940" s="2" t="s">
        <v>128</v>
      </c>
      <c r="H940" s="2">
        <v>2</v>
      </c>
      <c r="I940" s="19">
        <v>1423.03</v>
      </c>
      <c r="J940" s="2" t="s">
        <v>15</v>
      </c>
      <c r="K940" s="2" t="s">
        <v>16</v>
      </c>
      <c r="L940" s="2">
        <v>3</v>
      </c>
      <c r="M940" s="18">
        <f t="shared" si="282"/>
        <v>2846.06</v>
      </c>
      <c r="T940" t="str">
        <f t="shared" si="283"/>
        <v>Completed</v>
      </c>
      <c r="U940" t="str">
        <f t="shared" si="284"/>
        <v>Yes</v>
      </c>
      <c r="V940" t="str">
        <f t="shared" si="285"/>
        <v>No</v>
      </c>
      <c r="X940">
        <f t="shared" si="286"/>
        <v>590</v>
      </c>
      <c r="Y940">
        <f t="shared" si="287"/>
        <v>451</v>
      </c>
      <c r="Z940" s="18">
        <f t="shared" si="288"/>
        <v>2759712.3299794244</v>
      </c>
      <c r="AA940" s="18">
        <f t="shared" si="289"/>
        <v>330643.50635802455</v>
      </c>
      <c r="AB940" s="17">
        <f t="shared" si="290"/>
        <v>3.8641711229946525</v>
      </c>
      <c r="AC940" s="2" t="s">
        <v>128</v>
      </c>
      <c r="AD940" s="2" t="s">
        <v>19</v>
      </c>
      <c r="AE940" t="str">
        <f t="shared" si="291"/>
        <v>Electronics</v>
      </c>
      <c r="AF940" t="str">
        <f t="shared" si="292"/>
        <v>Electronics</v>
      </c>
      <c r="AG940" t="str" cm="1">
        <f t="array" ref="AG940">INDEX(AD:AD,ROW())</f>
        <v>Electronics</v>
      </c>
      <c r="AH940">
        <f t="shared" si="300"/>
        <v>48</v>
      </c>
      <c r="AI940" t="str">
        <f t="shared" si="293"/>
        <v>Electronics</v>
      </c>
      <c r="AK940">
        <f t="shared" si="294"/>
        <v>2024</v>
      </c>
      <c r="AL940">
        <f t="shared" si="295"/>
        <v>11</v>
      </c>
      <c r="AM940">
        <f t="shared" si="296"/>
        <v>13</v>
      </c>
      <c r="AN940">
        <f t="shared" si="297"/>
        <v>4</v>
      </c>
      <c r="AO940" t="str">
        <f t="shared" si="298"/>
        <v>Weekday</v>
      </c>
      <c r="AR940" s="20">
        <f t="shared" si="299"/>
        <v>0</v>
      </c>
    </row>
    <row r="941" spans="1:44" x14ac:dyDescent="0.35">
      <c r="A941" t="str">
        <f t="shared" si="281"/>
        <v>CUST0940</v>
      </c>
      <c r="B941" s="2" t="s">
        <v>1255</v>
      </c>
      <c r="C941" s="4">
        <v>45613</v>
      </c>
      <c r="D941" s="2" t="s">
        <v>169</v>
      </c>
      <c r="E941" t="s">
        <v>5050</v>
      </c>
      <c r="F941" s="2" t="s">
        <v>23</v>
      </c>
      <c r="G941" s="2" t="s">
        <v>46</v>
      </c>
      <c r="H941" s="2">
        <v>3</v>
      </c>
      <c r="I941" s="19">
        <v>341.92</v>
      </c>
      <c r="J941" s="2" t="s">
        <v>20</v>
      </c>
      <c r="K941" s="2" t="s">
        <v>16</v>
      </c>
      <c r="L941" s="2">
        <v>2</v>
      </c>
      <c r="M941" s="18">
        <f t="shared" si="282"/>
        <v>1025.76</v>
      </c>
      <c r="T941" t="str">
        <f t="shared" si="283"/>
        <v>Completed</v>
      </c>
      <c r="U941" t="str">
        <f t="shared" si="284"/>
        <v>Yes</v>
      </c>
      <c r="V941" t="str">
        <f t="shared" si="285"/>
        <v>No</v>
      </c>
      <c r="X941">
        <f t="shared" si="286"/>
        <v>589</v>
      </c>
      <c r="Y941">
        <f t="shared" si="287"/>
        <v>426</v>
      </c>
      <c r="Z941" s="18">
        <f t="shared" si="288"/>
        <v>594714.6477588166</v>
      </c>
      <c r="AA941" s="18">
        <f t="shared" si="289"/>
        <v>60882.938065984097</v>
      </c>
      <c r="AB941" s="17">
        <f t="shared" si="290"/>
        <v>3.804733727810651</v>
      </c>
      <c r="AC941" s="2" t="s">
        <v>46</v>
      </c>
      <c r="AD941" s="2" t="s">
        <v>23</v>
      </c>
      <c r="AE941" t="str">
        <f t="shared" si="291"/>
        <v>Books</v>
      </c>
      <c r="AF941" t="str">
        <f t="shared" si="292"/>
        <v>Books</v>
      </c>
      <c r="AG941" t="str" cm="1">
        <f t="array" ref="AG941">INDEX(AD:AD,ROW())</f>
        <v>Books</v>
      </c>
      <c r="AH941">
        <f t="shared" si="300"/>
        <v>11</v>
      </c>
      <c r="AI941" t="str">
        <f t="shared" si="293"/>
        <v>Books</v>
      </c>
      <c r="AK941">
        <f t="shared" si="294"/>
        <v>2024</v>
      </c>
      <c r="AL941">
        <f t="shared" si="295"/>
        <v>11</v>
      </c>
      <c r="AM941">
        <f t="shared" si="296"/>
        <v>17</v>
      </c>
      <c r="AN941">
        <f t="shared" si="297"/>
        <v>1</v>
      </c>
      <c r="AO941" t="str">
        <f t="shared" si="298"/>
        <v>Weekend</v>
      </c>
      <c r="AR941" s="20">
        <f t="shared" si="299"/>
        <v>0</v>
      </c>
    </row>
    <row r="942" spans="1:44" x14ac:dyDescent="0.35">
      <c r="A942" t="str">
        <f t="shared" si="281"/>
        <v>CUST0941</v>
      </c>
      <c r="B942" s="2" t="s">
        <v>1256</v>
      </c>
      <c r="C942" s="4">
        <v>45820</v>
      </c>
      <c r="D942" s="2" t="s">
        <v>751</v>
      </c>
      <c r="E942" t="s">
        <v>5054</v>
      </c>
      <c r="F942" s="2" t="s">
        <v>42</v>
      </c>
      <c r="G942" s="2" t="s">
        <v>5042</v>
      </c>
      <c r="H942" s="2">
        <v>1</v>
      </c>
      <c r="I942" s="19">
        <v>158.58000000000001</v>
      </c>
      <c r="J942" s="2" t="s">
        <v>15</v>
      </c>
      <c r="K942" s="2" t="s">
        <v>31</v>
      </c>
      <c r="L942" s="2">
        <v>4</v>
      </c>
      <c r="M942" s="18">
        <f t="shared" si="282"/>
        <v>158.58000000000001</v>
      </c>
      <c r="T942" t="str">
        <f t="shared" si="283"/>
        <v>Pending</v>
      </c>
      <c r="U942" t="str">
        <f t="shared" si="284"/>
        <v>No</v>
      </c>
      <c r="V942" t="str">
        <f t="shared" si="285"/>
        <v>Yes</v>
      </c>
      <c r="X942">
        <f t="shared" si="286"/>
        <v>558</v>
      </c>
      <c r="Y942">
        <f t="shared" si="287"/>
        <v>430</v>
      </c>
      <c r="Z942" s="18">
        <f t="shared" si="288"/>
        <v>1098537.4901531704</v>
      </c>
      <c r="AA942" s="18">
        <f t="shared" si="289"/>
        <v>96724.388030634553</v>
      </c>
      <c r="AB942" s="17">
        <f t="shared" si="290"/>
        <v>3.9001122334455669</v>
      </c>
      <c r="AC942" s="2" t="s">
        <v>5042</v>
      </c>
      <c r="AD942" s="2" t="s">
        <v>42</v>
      </c>
      <c r="AE942" t="str">
        <f t="shared" si="291"/>
        <v>Beauty</v>
      </c>
      <c r="AF942" t="str">
        <f t="shared" si="292"/>
        <v>Beauty</v>
      </c>
      <c r="AG942" t="str" cm="1">
        <f t="array" ref="AG942">INDEX(AD:AD,ROW())</f>
        <v>Beauty</v>
      </c>
      <c r="AH942">
        <f t="shared" si="300"/>
        <v>18</v>
      </c>
      <c r="AI942" t="str">
        <f t="shared" si="293"/>
        <v>Beauty</v>
      </c>
      <c r="AK942">
        <f t="shared" si="294"/>
        <v>2025</v>
      </c>
      <c r="AL942">
        <f t="shared" si="295"/>
        <v>6</v>
      </c>
      <c r="AM942">
        <f t="shared" si="296"/>
        <v>12</v>
      </c>
      <c r="AN942">
        <f t="shared" si="297"/>
        <v>5</v>
      </c>
      <c r="AO942" t="str">
        <f t="shared" si="298"/>
        <v>Weekday</v>
      </c>
      <c r="AR942" s="20">
        <f t="shared" si="299"/>
        <v>0</v>
      </c>
    </row>
    <row r="943" spans="1:44" x14ac:dyDescent="0.35">
      <c r="A943" t="str">
        <f t="shared" si="281"/>
        <v>CUST0942</v>
      </c>
      <c r="B943" s="2" t="s">
        <v>1257</v>
      </c>
      <c r="C943" s="4">
        <v>44990</v>
      </c>
      <c r="D943" s="2" t="s">
        <v>649</v>
      </c>
      <c r="E943" t="s">
        <v>5052</v>
      </c>
      <c r="F943" s="2" t="s">
        <v>23</v>
      </c>
      <c r="G943" s="2" t="s">
        <v>24</v>
      </c>
      <c r="H943" s="2">
        <v>2</v>
      </c>
      <c r="I943" s="19">
        <v>550.71</v>
      </c>
      <c r="J943" s="2" t="s">
        <v>15</v>
      </c>
      <c r="K943" s="2" t="s">
        <v>16</v>
      </c>
      <c r="L943" s="2">
        <v>3</v>
      </c>
      <c r="M943" s="18">
        <f t="shared" si="282"/>
        <v>1101.42</v>
      </c>
      <c r="T943" t="str">
        <f t="shared" si="283"/>
        <v>Completed</v>
      </c>
      <c r="U943" t="str">
        <f t="shared" si="284"/>
        <v>Yes</v>
      </c>
      <c r="V943" t="str">
        <f t="shared" si="285"/>
        <v>No</v>
      </c>
      <c r="X943">
        <f t="shared" si="286"/>
        <v>573</v>
      </c>
      <c r="Y943">
        <f t="shared" si="287"/>
        <v>450</v>
      </c>
      <c r="Z943" s="18">
        <f t="shared" si="288"/>
        <v>594714.6477588166</v>
      </c>
      <c r="AA943" s="18">
        <f t="shared" si="289"/>
        <v>60882.938065984097</v>
      </c>
      <c r="AB943" s="17">
        <f t="shared" si="290"/>
        <v>3.804733727810651</v>
      </c>
      <c r="AC943" s="2" t="s">
        <v>24</v>
      </c>
      <c r="AD943" s="2" t="s">
        <v>23</v>
      </c>
      <c r="AE943" t="str">
        <f t="shared" si="291"/>
        <v>Books</v>
      </c>
      <c r="AF943" t="str">
        <f t="shared" si="292"/>
        <v>Books</v>
      </c>
      <c r="AG943" t="str" cm="1">
        <f t="array" ref="AG943">INDEX(AD:AD,ROW())</f>
        <v>Books</v>
      </c>
      <c r="AH943">
        <f t="shared" si="300"/>
        <v>4</v>
      </c>
      <c r="AI943" t="str">
        <f t="shared" si="293"/>
        <v>Books</v>
      </c>
      <c r="AK943">
        <f t="shared" si="294"/>
        <v>2023</v>
      </c>
      <c r="AL943">
        <f t="shared" si="295"/>
        <v>3</v>
      </c>
      <c r="AM943">
        <f t="shared" si="296"/>
        <v>5</v>
      </c>
      <c r="AN943">
        <f t="shared" si="297"/>
        <v>1</v>
      </c>
      <c r="AO943" t="str">
        <f t="shared" si="298"/>
        <v>Weekend</v>
      </c>
      <c r="AR943" s="20">
        <f t="shared" si="299"/>
        <v>0</v>
      </c>
    </row>
    <row r="944" spans="1:44" x14ac:dyDescent="0.35">
      <c r="A944" t="str">
        <f t="shared" si="281"/>
        <v>CUST0943</v>
      </c>
      <c r="B944" s="2" t="s">
        <v>1258</v>
      </c>
      <c r="C944" s="4">
        <v>45517</v>
      </c>
      <c r="D944" s="2" t="s">
        <v>1259</v>
      </c>
      <c r="E944" t="s">
        <v>5055</v>
      </c>
      <c r="F944" s="2" t="s">
        <v>42</v>
      </c>
      <c r="G944" s="2" t="s">
        <v>5044</v>
      </c>
      <c r="H944" s="2">
        <v>1</v>
      </c>
      <c r="I944" s="19">
        <v>424.12</v>
      </c>
      <c r="J944" s="2" t="s">
        <v>15</v>
      </c>
      <c r="K944" s="2" t="s">
        <v>16</v>
      </c>
      <c r="L944" s="2">
        <v>5</v>
      </c>
      <c r="M944" s="18">
        <f t="shared" si="282"/>
        <v>424.12</v>
      </c>
      <c r="T944" t="str">
        <f t="shared" si="283"/>
        <v>Completed</v>
      </c>
      <c r="U944" t="str">
        <f t="shared" si="284"/>
        <v>No</v>
      </c>
      <c r="V944" t="str">
        <f t="shared" si="285"/>
        <v>No</v>
      </c>
      <c r="X944">
        <f t="shared" si="286"/>
        <v>567</v>
      </c>
      <c r="Y944">
        <f t="shared" si="287"/>
        <v>440</v>
      </c>
      <c r="Z944" s="18">
        <f t="shared" si="288"/>
        <v>1098537.4901531704</v>
      </c>
      <c r="AA944" s="18">
        <f t="shared" si="289"/>
        <v>96724.388030634553</v>
      </c>
      <c r="AB944" s="17">
        <f t="shared" si="290"/>
        <v>3.9001122334455669</v>
      </c>
      <c r="AC944" s="2" t="s">
        <v>5044</v>
      </c>
      <c r="AD944" s="2" t="s">
        <v>42</v>
      </c>
      <c r="AE944" t="str">
        <f t="shared" si="291"/>
        <v>Beauty</v>
      </c>
      <c r="AF944" t="str">
        <f t="shared" si="292"/>
        <v>Beauty</v>
      </c>
      <c r="AG944" t="str" cm="1">
        <f t="array" ref="AG944">INDEX(AD:AD,ROW())</f>
        <v>Beauty</v>
      </c>
      <c r="AH944">
        <f t="shared" si="300"/>
        <v>64</v>
      </c>
      <c r="AI944" t="str">
        <f t="shared" si="293"/>
        <v>Beauty</v>
      </c>
      <c r="AK944">
        <f t="shared" si="294"/>
        <v>2024</v>
      </c>
      <c r="AL944">
        <f t="shared" si="295"/>
        <v>8</v>
      </c>
      <c r="AM944">
        <f t="shared" si="296"/>
        <v>13</v>
      </c>
      <c r="AN944">
        <f t="shared" si="297"/>
        <v>3</v>
      </c>
      <c r="AO944" t="str">
        <f t="shared" si="298"/>
        <v>Weekday</v>
      </c>
      <c r="AR944" s="20">
        <f t="shared" si="299"/>
        <v>0</v>
      </c>
    </row>
    <row r="945" spans="1:44" x14ac:dyDescent="0.35">
      <c r="A945" t="str">
        <f t="shared" si="281"/>
        <v>CUST0944</v>
      </c>
      <c r="B945" s="2" t="s">
        <v>1260</v>
      </c>
      <c r="C945" s="4">
        <v>45322</v>
      </c>
      <c r="D945" s="2" t="s">
        <v>462</v>
      </c>
      <c r="E945" t="s">
        <v>5054</v>
      </c>
      <c r="F945" s="2" t="s">
        <v>13</v>
      </c>
      <c r="G945" s="2" t="s">
        <v>37</v>
      </c>
      <c r="H945" s="2">
        <v>1</v>
      </c>
      <c r="I945" s="19">
        <v>624.17999999999995</v>
      </c>
      <c r="J945" s="2" t="s">
        <v>50</v>
      </c>
      <c r="K945" s="2" t="s">
        <v>16</v>
      </c>
      <c r="L945" s="2">
        <v>4</v>
      </c>
      <c r="M945" s="18">
        <f t="shared" si="282"/>
        <v>624.17999999999995</v>
      </c>
      <c r="T945" t="str">
        <f t="shared" si="283"/>
        <v>Completed</v>
      </c>
      <c r="U945" t="str">
        <f t="shared" si="284"/>
        <v>No</v>
      </c>
      <c r="V945" t="str">
        <f t="shared" si="285"/>
        <v>No</v>
      </c>
      <c r="X945">
        <f t="shared" si="286"/>
        <v>558</v>
      </c>
      <c r="Y945">
        <f t="shared" si="287"/>
        <v>430</v>
      </c>
      <c r="Z945" s="18">
        <f t="shared" si="288"/>
        <v>1463424.4009529033</v>
      </c>
      <c r="AA945" s="18">
        <f t="shared" si="289"/>
        <v>118285.78776560788</v>
      </c>
      <c r="AB945" s="17">
        <f t="shared" si="290"/>
        <v>3.8140589569160999</v>
      </c>
      <c r="AC945" s="2" t="s">
        <v>37</v>
      </c>
      <c r="AD945" s="2" t="s">
        <v>13</v>
      </c>
      <c r="AE945" t="str">
        <f t="shared" si="291"/>
        <v>Home &amp; Kitchen</v>
      </c>
      <c r="AF945" t="str">
        <f t="shared" si="292"/>
        <v>Home &amp; Kitchen</v>
      </c>
      <c r="AG945" t="str" cm="1">
        <f t="array" ref="AG945">INDEX(AD:AD,ROW())</f>
        <v>Home &amp; Kitchen</v>
      </c>
      <c r="AH945">
        <f t="shared" si="300"/>
        <v>8</v>
      </c>
      <c r="AI945" t="str">
        <f t="shared" si="293"/>
        <v>Home &amp; Kitchen</v>
      </c>
      <c r="AK945">
        <f t="shared" si="294"/>
        <v>2024</v>
      </c>
      <c r="AL945">
        <f t="shared" si="295"/>
        <v>1</v>
      </c>
      <c r="AM945">
        <f t="shared" si="296"/>
        <v>31</v>
      </c>
      <c r="AN945">
        <f t="shared" si="297"/>
        <v>4</v>
      </c>
      <c r="AO945" t="str">
        <f t="shared" si="298"/>
        <v>Weekday</v>
      </c>
      <c r="AR945" s="20">
        <f t="shared" si="299"/>
        <v>0</v>
      </c>
    </row>
    <row r="946" spans="1:44" x14ac:dyDescent="0.35">
      <c r="A946" t="str">
        <f t="shared" si="281"/>
        <v>CUST0945</v>
      </c>
      <c r="B946" s="2" t="s">
        <v>1261</v>
      </c>
      <c r="C946" s="4">
        <v>45545</v>
      </c>
      <c r="D946" s="2" t="s">
        <v>572</v>
      </c>
      <c r="E946" t="s">
        <v>5055</v>
      </c>
      <c r="F946" s="2" t="s">
        <v>29</v>
      </c>
      <c r="G946" s="2" t="s">
        <v>5041</v>
      </c>
      <c r="H946" s="2">
        <v>1</v>
      </c>
      <c r="I946" s="19">
        <v>506.56</v>
      </c>
      <c r="J946" s="2" t="s">
        <v>15</v>
      </c>
      <c r="K946" s="2" t="s">
        <v>16</v>
      </c>
      <c r="L946" s="2">
        <v>2</v>
      </c>
      <c r="M946" s="18">
        <f t="shared" si="282"/>
        <v>506.56</v>
      </c>
      <c r="T946" t="str">
        <f t="shared" si="283"/>
        <v>Completed</v>
      </c>
      <c r="U946" t="str">
        <f t="shared" si="284"/>
        <v>No</v>
      </c>
      <c r="V946" t="str">
        <f t="shared" si="285"/>
        <v>No</v>
      </c>
      <c r="X946">
        <f t="shared" si="286"/>
        <v>567</v>
      </c>
      <c r="Y946">
        <f t="shared" si="287"/>
        <v>440</v>
      </c>
      <c r="Z946" s="18">
        <f t="shared" si="288"/>
        <v>1892867.2841657216</v>
      </c>
      <c r="AA946" s="18">
        <f t="shared" si="289"/>
        <v>199432.98236095349</v>
      </c>
      <c r="AB946" s="17">
        <f t="shared" si="290"/>
        <v>3.8949824970828471</v>
      </c>
      <c r="AC946" s="2" t="s">
        <v>5041</v>
      </c>
      <c r="AD946" s="2" t="s">
        <v>29</v>
      </c>
      <c r="AE946" t="str">
        <f t="shared" si="291"/>
        <v>Fashion</v>
      </c>
      <c r="AF946" t="str">
        <f t="shared" si="292"/>
        <v>Fashion</v>
      </c>
      <c r="AG946" t="str" cm="1">
        <f t="array" ref="AG946">INDEX(AD:AD,ROW())</f>
        <v>Fashion</v>
      </c>
      <c r="AH946">
        <f t="shared" si="300"/>
        <v>15</v>
      </c>
      <c r="AI946" t="str">
        <f t="shared" si="293"/>
        <v>Fashion</v>
      </c>
      <c r="AK946">
        <f t="shared" si="294"/>
        <v>2024</v>
      </c>
      <c r="AL946">
        <f t="shared" si="295"/>
        <v>9</v>
      </c>
      <c r="AM946">
        <f t="shared" si="296"/>
        <v>10</v>
      </c>
      <c r="AN946">
        <f t="shared" si="297"/>
        <v>3</v>
      </c>
      <c r="AO946" t="str">
        <f t="shared" si="298"/>
        <v>Weekday</v>
      </c>
      <c r="AR946" s="20">
        <f t="shared" si="299"/>
        <v>0</v>
      </c>
    </row>
    <row r="947" spans="1:44" x14ac:dyDescent="0.35">
      <c r="A947" t="str">
        <f t="shared" si="281"/>
        <v>CUST0946</v>
      </c>
      <c r="B947" s="2" t="s">
        <v>1262</v>
      </c>
      <c r="C947" s="4">
        <v>45334</v>
      </c>
      <c r="D947" s="2" t="s">
        <v>317</v>
      </c>
      <c r="E947" t="s">
        <v>5049</v>
      </c>
      <c r="F947" s="2" t="s">
        <v>42</v>
      </c>
      <c r="G947" s="2" t="s">
        <v>43</v>
      </c>
      <c r="H947" s="2">
        <v>1</v>
      </c>
      <c r="I947" s="19">
        <v>1142.4000000000001</v>
      </c>
      <c r="J947" s="2" t="s">
        <v>5047</v>
      </c>
      <c r="K947" s="2" t="s">
        <v>103</v>
      </c>
      <c r="L947" s="2">
        <v>5</v>
      </c>
      <c r="M947" s="18">
        <f t="shared" si="282"/>
        <v>1142.4000000000001</v>
      </c>
      <c r="T947" t="str">
        <f t="shared" si="283"/>
        <v>Lost Sale</v>
      </c>
      <c r="U947" t="str">
        <f t="shared" si="284"/>
        <v>No</v>
      </c>
      <c r="V947" t="str">
        <f t="shared" si="285"/>
        <v>Yes</v>
      </c>
      <c r="X947">
        <f t="shared" si="286"/>
        <v>595</v>
      </c>
      <c r="Y947">
        <f t="shared" si="287"/>
        <v>444</v>
      </c>
      <c r="Z947" s="18">
        <f t="shared" si="288"/>
        <v>1098537.4901531704</v>
      </c>
      <c r="AA947" s="18">
        <f t="shared" si="289"/>
        <v>96724.388030634553</v>
      </c>
      <c r="AB947" s="17">
        <f t="shared" si="290"/>
        <v>3.9001122334455669</v>
      </c>
      <c r="AC947" s="2" t="s">
        <v>43</v>
      </c>
      <c r="AD947" s="2" t="s">
        <v>42</v>
      </c>
      <c r="AE947" t="str">
        <f t="shared" si="291"/>
        <v>Beauty</v>
      </c>
      <c r="AF947" t="str">
        <f t="shared" si="292"/>
        <v>Beauty</v>
      </c>
      <c r="AG947" t="str" cm="1">
        <f t="array" ref="AG947">INDEX(AD:AD,ROW())</f>
        <v>Beauty</v>
      </c>
      <c r="AH947">
        <f t="shared" si="300"/>
        <v>10</v>
      </c>
      <c r="AI947" t="str">
        <f t="shared" si="293"/>
        <v>Beauty</v>
      </c>
      <c r="AK947">
        <f t="shared" si="294"/>
        <v>2024</v>
      </c>
      <c r="AL947">
        <f t="shared" si="295"/>
        <v>2</v>
      </c>
      <c r="AM947">
        <f t="shared" si="296"/>
        <v>12</v>
      </c>
      <c r="AN947">
        <f t="shared" si="297"/>
        <v>2</v>
      </c>
      <c r="AO947" t="str">
        <f t="shared" si="298"/>
        <v>Weekday</v>
      </c>
      <c r="AR947" s="20">
        <f t="shared" si="299"/>
        <v>1</v>
      </c>
    </row>
    <row r="948" spans="1:44" x14ac:dyDescent="0.35">
      <c r="A948" t="str">
        <f t="shared" si="281"/>
        <v>CUST0947</v>
      </c>
      <c r="B948" s="2" t="s">
        <v>1263</v>
      </c>
      <c r="C948" s="4">
        <v>45573</v>
      </c>
      <c r="D948" s="2" t="s">
        <v>499</v>
      </c>
      <c r="E948" t="s">
        <v>5055</v>
      </c>
      <c r="F948" s="2" t="s">
        <v>42</v>
      </c>
      <c r="G948" s="2" t="s">
        <v>188</v>
      </c>
      <c r="H948" s="2">
        <v>2</v>
      </c>
      <c r="I948" s="19">
        <v>849.86</v>
      </c>
      <c r="J948" s="2" t="s">
        <v>5047</v>
      </c>
      <c r="K948" s="2" t="s">
        <v>16</v>
      </c>
      <c r="L948" s="2">
        <v>2</v>
      </c>
      <c r="M948" s="18">
        <f t="shared" si="282"/>
        <v>1699.72</v>
      </c>
      <c r="T948" t="str">
        <f t="shared" si="283"/>
        <v>Completed</v>
      </c>
      <c r="U948" t="str">
        <f t="shared" si="284"/>
        <v>Yes</v>
      </c>
      <c r="V948" t="str">
        <f t="shared" si="285"/>
        <v>No</v>
      </c>
      <c r="X948">
        <f t="shared" si="286"/>
        <v>567</v>
      </c>
      <c r="Y948">
        <f t="shared" si="287"/>
        <v>440</v>
      </c>
      <c r="Z948" s="18">
        <f t="shared" si="288"/>
        <v>1098537.4901531704</v>
      </c>
      <c r="AA948" s="18">
        <f t="shared" si="289"/>
        <v>96724.388030634553</v>
      </c>
      <c r="AB948" s="17">
        <f t="shared" si="290"/>
        <v>3.9001122334455669</v>
      </c>
      <c r="AC948" s="2" t="s">
        <v>188</v>
      </c>
      <c r="AD948" s="2" t="s">
        <v>42</v>
      </c>
      <c r="AE948" t="str">
        <f t="shared" si="291"/>
        <v>Beauty</v>
      </c>
      <c r="AF948" t="str">
        <f t="shared" si="292"/>
        <v>Beauty</v>
      </c>
      <c r="AG948" t="str" cm="1">
        <f t="array" ref="AG948">INDEX(AD:AD,ROW())</f>
        <v>Beauty</v>
      </c>
      <c r="AH948">
        <f t="shared" si="300"/>
        <v>80</v>
      </c>
      <c r="AI948" t="str">
        <f t="shared" si="293"/>
        <v>Beauty</v>
      </c>
      <c r="AK948">
        <f t="shared" si="294"/>
        <v>2024</v>
      </c>
      <c r="AL948">
        <f t="shared" si="295"/>
        <v>10</v>
      </c>
      <c r="AM948">
        <f t="shared" si="296"/>
        <v>8</v>
      </c>
      <c r="AN948">
        <f t="shared" si="297"/>
        <v>3</v>
      </c>
      <c r="AO948" t="str">
        <f t="shared" si="298"/>
        <v>Weekday</v>
      </c>
      <c r="AR948" s="20">
        <f t="shared" si="299"/>
        <v>0</v>
      </c>
    </row>
    <row r="949" spans="1:44" x14ac:dyDescent="0.35">
      <c r="A949" t="str">
        <f t="shared" si="281"/>
        <v>CUST0948</v>
      </c>
      <c r="B949" s="2" t="s">
        <v>1264</v>
      </c>
      <c r="C949" s="4">
        <v>45709</v>
      </c>
      <c r="D949" s="2" t="s">
        <v>421</v>
      </c>
      <c r="E949" t="s">
        <v>5055</v>
      </c>
      <c r="F949" s="2" t="s">
        <v>23</v>
      </c>
      <c r="G949" s="2" t="s">
        <v>24</v>
      </c>
      <c r="H949" s="2">
        <v>1</v>
      </c>
      <c r="I949" s="19">
        <v>646.92999999999995</v>
      </c>
      <c r="J949" s="2" t="s">
        <v>15</v>
      </c>
      <c r="K949" s="2" t="s">
        <v>31</v>
      </c>
      <c r="L949" s="31"/>
      <c r="M949" s="18">
        <f t="shared" si="282"/>
        <v>646.92999999999995</v>
      </c>
      <c r="T949" t="str">
        <f t="shared" si="283"/>
        <v>Pending</v>
      </c>
      <c r="U949" t="str">
        <f t="shared" si="284"/>
        <v>No</v>
      </c>
      <c r="V949" t="str">
        <f t="shared" si="285"/>
        <v>Yes</v>
      </c>
      <c r="X949">
        <f t="shared" si="286"/>
        <v>567</v>
      </c>
      <c r="Y949">
        <f t="shared" si="287"/>
        <v>440</v>
      </c>
      <c r="Z949" s="18">
        <f t="shared" si="288"/>
        <v>594714.6477588166</v>
      </c>
      <c r="AA949" s="18">
        <f t="shared" si="289"/>
        <v>60882.938065984097</v>
      </c>
      <c r="AB949" s="17">
        <f t="shared" si="290"/>
        <v>3.804733727810651</v>
      </c>
      <c r="AC949" s="2" t="s">
        <v>24</v>
      </c>
      <c r="AD949" s="2" t="s">
        <v>23</v>
      </c>
      <c r="AE949" t="str">
        <f t="shared" si="291"/>
        <v>Books</v>
      </c>
      <c r="AF949" t="str">
        <f t="shared" si="292"/>
        <v>Books</v>
      </c>
      <c r="AG949" t="str" cm="1">
        <f t="array" ref="AG949">INDEX(AD:AD,ROW())</f>
        <v>Books</v>
      </c>
      <c r="AH949">
        <f t="shared" si="300"/>
        <v>4</v>
      </c>
      <c r="AI949" t="str">
        <f t="shared" si="293"/>
        <v>Books</v>
      </c>
      <c r="AK949">
        <f t="shared" si="294"/>
        <v>2025</v>
      </c>
      <c r="AL949">
        <f t="shared" si="295"/>
        <v>2</v>
      </c>
      <c r="AM949">
        <f t="shared" si="296"/>
        <v>21</v>
      </c>
      <c r="AN949">
        <f t="shared" si="297"/>
        <v>6</v>
      </c>
      <c r="AO949" t="str">
        <f t="shared" si="298"/>
        <v>Weekday</v>
      </c>
      <c r="AR949" s="20">
        <f t="shared" si="299"/>
        <v>0</v>
      </c>
    </row>
    <row r="950" spans="1:44" x14ac:dyDescent="0.35">
      <c r="A950" t="str">
        <f t="shared" si="281"/>
        <v>CUST0949</v>
      </c>
      <c r="B950" s="2" t="s">
        <v>1265</v>
      </c>
      <c r="C950" s="4">
        <v>45426</v>
      </c>
      <c r="D950" s="2" t="s">
        <v>497</v>
      </c>
      <c r="E950" t="s">
        <v>5052</v>
      </c>
      <c r="F950" s="2" t="s">
        <v>23</v>
      </c>
      <c r="G950" s="2" t="s">
        <v>24</v>
      </c>
      <c r="H950" s="2">
        <v>1</v>
      </c>
      <c r="I950" s="19">
        <v>294.01</v>
      </c>
      <c r="J950" s="2" t="s">
        <v>50</v>
      </c>
      <c r="K950" s="2" t="s">
        <v>16</v>
      </c>
      <c r="L950" s="2">
        <v>3</v>
      </c>
      <c r="M950" s="18">
        <f t="shared" si="282"/>
        <v>294.01</v>
      </c>
      <c r="T950" t="str">
        <f t="shared" si="283"/>
        <v>Completed</v>
      </c>
      <c r="U950" t="str">
        <f t="shared" si="284"/>
        <v>No</v>
      </c>
      <c r="V950" t="str">
        <f t="shared" si="285"/>
        <v>No</v>
      </c>
      <c r="X950">
        <f t="shared" si="286"/>
        <v>573</v>
      </c>
      <c r="Y950">
        <f t="shared" si="287"/>
        <v>450</v>
      </c>
      <c r="Z950" s="18">
        <f t="shared" si="288"/>
        <v>594714.6477588166</v>
      </c>
      <c r="AA950" s="18">
        <f t="shared" si="289"/>
        <v>60882.938065984097</v>
      </c>
      <c r="AB950" s="17">
        <f t="shared" si="290"/>
        <v>3.804733727810651</v>
      </c>
      <c r="AC950" s="2" t="s">
        <v>24</v>
      </c>
      <c r="AD950" s="2" t="s">
        <v>23</v>
      </c>
      <c r="AE950" t="str">
        <f t="shared" si="291"/>
        <v>Books</v>
      </c>
      <c r="AF950" t="str">
        <f t="shared" si="292"/>
        <v>Books</v>
      </c>
      <c r="AG950" t="str" cm="1">
        <f t="array" ref="AG950">INDEX(AD:AD,ROW())</f>
        <v>Books</v>
      </c>
      <c r="AH950">
        <f t="shared" si="300"/>
        <v>4</v>
      </c>
      <c r="AI950" t="str">
        <f t="shared" si="293"/>
        <v>Books</v>
      </c>
      <c r="AK950">
        <f t="shared" si="294"/>
        <v>2024</v>
      </c>
      <c r="AL950">
        <f t="shared" si="295"/>
        <v>5</v>
      </c>
      <c r="AM950">
        <f t="shared" si="296"/>
        <v>14</v>
      </c>
      <c r="AN950">
        <f t="shared" si="297"/>
        <v>3</v>
      </c>
      <c r="AO950" t="str">
        <f t="shared" si="298"/>
        <v>Weekday</v>
      </c>
      <c r="AR950" s="20">
        <f t="shared" si="299"/>
        <v>0</v>
      </c>
    </row>
    <row r="951" spans="1:44" x14ac:dyDescent="0.35">
      <c r="A951" t="str">
        <f t="shared" si="281"/>
        <v>CUST0950</v>
      </c>
      <c r="B951" s="2" t="s">
        <v>1266</v>
      </c>
      <c r="C951" s="4">
        <v>45507</v>
      </c>
      <c r="D951" s="2" t="s">
        <v>1267</v>
      </c>
      <c r="E951" t="s">
        <v>5054</v>
      </c>
      <c r="F951" s="2" t="s">
        <v>29</v>
      </c>
      <c r="G951" s="2" t="s">
        <v>5041</v>
      </c>
      <c r="H951" s="2">
        <v>1</v>
      </c>
      <c r="I951" s="19">
        <v>1493.51</v>
      </c>
      <c r="J951" s="2" t="s">
        <v>50</v>
      </c>
      <c r="K951" s="2" t="s">
        <v>16</v>
      </c>
      <c r="L951" s="2">
        <v>3</v>
      </c>
      <c r="M951" s="18">
        <f t="shared" si="282"/>
        <v>1493.51</v>
      </c>
      <c r="T951" t="str">
        <f t="shared" si="283"/>
        <v>Completed</v>
      </c>
      <c r="U951" t="str">
        <f t="shared" si="284"/>
        <v>Yes</v>
      </c>
      <c r="V951" t="str">
        <f t="shared" si="285"/>
        <v>No</v>
      </c>
      <c r="X951">
        <f t="shared" si="286"/>
        <v>558</v>
      </c>
      <c r="Y951">
        <f t="shared" si="287"/>
        <v>430</v>
      </c>
      <c r="Z951" s="18">
        <f t="shared" si="288"/>
        <v>1892867.2841657216</v>
      </c>
      <c r="AA951" s="18">
        <f t="shared" si="289"/>
        <v>199432.98236095349</v>
      </c>
      <c r="AB951" s="17">
        <f t="shared" si="290"/>
        <v>3.8949824970828471</v>
      </c>
      <c r="AC951" s="2" t="s">
        <v>5041</v>
      </c>
      <c r="AD951" s="2" t="s">
        <v>29</v>
      </c>
      <c r="AE951" t="str">
        <f t="shared" si="291"/>
        <v>Fashion</v>
      </c>
      <c r="AF951" t="str">
        <f t="shared" si="292"/>
        <v>Fashion</v>
      </c>
      <c r="AG951" t="str" cm="1">
        <f t="array" ref="AG951">INDEX(AD:AD,ROW())</f>
        <v>Fashion</v>
      </c>
      <c r="AH951">
        <f t="shared" si="300"/>
        <v>15</v>
      </c>
      <c r="AI951" t="str">
        <f t="shared" si="293"/>
        <v>Fashion</v>
      </c>
      <c r="AK951">
        <f t="shared" si="294"/>
        <v>2024</v>
      </c>
      <c r="AL951">
        <f t="shared" si="295"/>
        <v>8</v>
      </c>
      <c r="AM951">
        <f t="shared" si="296"/>
        <v>3</v>
      </c>
      <c r="AN951">
        <f t="shared" si="297"/>
        <v>7</v>
      </c>
      <c r="AO951" t="str">
        <f t="shared" si="298"/>
        <v>Weekend</v>
      </c>
      <c r="AR951" s="20">
        <f t="shared" si="299"/>
        <v>0</v>
      </c>
    </row>
    <row r="952" spans="1:44" x14ac:dyDescent="0.35">
      <c r="A952" t="str">
        <f t="shared" si="281"/>
        <v>CUST0951</v>
      </c>
      <c r="B952" s="2" t="s">
        <v>1268</v>
      </c>
      <c r="C952" s="4">
        <v>45217</v>
      </c>
      <c r="D952" s="2" t="s">
        <v>203</v>
      </c>
      <c r="E952" t="s">
        <v>5054</v>
      </c>
      <c r="F952" s="2" t="s">
        <v>19</v>
      </c>
      <c r="G952" s="2" t="s">
        <v>60</v>
      </c>
      <c r="H952" s="2">
        <v>1</v>
      </c>
      <c r="I952" s="19">
        <v>2098.11</v>
      </c>
      <c r="J952" s="2" t="s">
        <v>15</v>
      </c>
      <c r="K952" s="2" t="s">
        <v>103</v>
      </c>
      <c r="L952" s="2">
        <v>5</v>
      </c>
      <c r="M952" s="18">
        <f t="shared" si="282"/>
        <v>2098.11</v>
      </c>
      <c r="T952" t="str">
        <f t="shared" si="283"/>
        <v>Lost Sale</v>
      </c>
      <c r="U952" t="str">
        <f t="shared" si="284"/>
        <v>No</v>
      </c>
      <c r="V952" t="str">
        <f t="shared" si="285"/>
        <v>Yes</v>
      </c>
      <c r="X952">
        <f t="shared" si="286"/>
        <v>558</v>
      </c>
      <c r="Y952">
        <f t="shared" si="287"/>
        <v>430</v>
      </c>
      <c r="Z952" s="18">
        <f t="shared" si="288"/>
        <v>2759712.3299794244</v>
      </c>
      <c r="AA952" s="18">
        <f t="shared" si="289"/>
        <v>330643.50635802455</v>
      </c>
      <c r="AB952" s="17">
        <f t="shared" si="290"/>
        <v>3.8641711229946525</v>
      </c>
      <c r="AC952" s="2" t="s">
        <v>60</v>
      </c>
      <c r="AD952" s="2" t="s">
        <v>19</v>
      </c>
      <c r="AE952" t="str">
        <f t="shared" si="291"/>
        <v>Electronics</v>
      </c>
      <c r="AF952" t="str">
        <f t="shared" si="292"/>
        <v>Electronics</v>
      </c>
      <c r="AG952" t="str" cm="1">
        <f t="array" ref="AG952">INDEX(AD:AD,ROW())</f>
        <v>Electronics</v>
      </c>
      <c r="AH952">
        <f t="shared" si="300"/>
        <v>17</v>
      </c>
      <c r="AI952" t="str">
        <f t="shared" si="293"/>
        <v>Electronics</v>
      </c>
      <c r="AK952">
        <f t="shared" si="294"/>
        <v>2023</v>
      </c>
      <c r="AL952">
        <f t="shared" si="295"/>
        <v>10</v>
      </c>
      <c r="AM952">
        <f t="shared" si="296"/>
        <v>18</v>
      </c>
      <c r="AN952">
        <f t="shared" si="297"/>
        <v>4</v>
      </c>
      <c r="AO952" t="str">
        <f t="shared" si="298"/>
        <v>Weekday</v>
      </c>
      <c r="AR952" s="20">
        <f t="shared" si="299"/>
        <v>1</v>
      </c>
    </row>
    <row r="953" spans="1:44" x14ac:dyDescent="0.35">
      <c r="A953" t="str">
        <f t="shared" si="281"/>
        <v>CUST0952</v>
      </c>
      <c r="B953" s="2" t="s">
        <v>1269</v>
      </c>
      <c r="C953" s="4">
        <v>45227</v>
      </c>
      <c r="D953" s="2" t="s">
        <v>26</v>
      </c>
      <c r="E953" t="s">
        <v>5051</v>
      </c>
      <c r="F953" s="2" t="s">
        <v>13</v>
      </c>
      <c r="G953" s="2" t="s">
        <v>14</v>
      </c>
      <c r="H953" s="2">
        <v>3</v>
      </c>
      <c r="I953" s="19">
        <v>1020.86</v>
      </c>
      <c r="J953" s="2" t="s">
        <v>5046</v>
      </c>
      <c r="K953" s="2" t="s">
        <v>16</v>
      </c>
      <c r="L953" s="2">
        <v>3</v>
      </c>
      <c r="M953" s="18">
        <f t="shared" si="282"/>
        <v>3062.58</v>
      </c>
      <c r="T953" t="str">
        <f t="shared" si="283"/>
        <v>Completed</v>
      </c>
      <c r="U953" t="str">
        <f t="shared" si="284"/>
        <v>Yes</v>
      </c>
      <c r="V953" t="str">
        <f t="shared" si="285"/>
        <v>No</v>
      </c>
      <c r="X953">
        <f t="shared" si="286"/>
        <v>619</v>
      </c>
      <c r="Y953">
        <f t="shared" si="287"/>
        <v>468</v>
      </c>
      <c r="Z953" s="18">
        <f t="shared" si="288"/>
        <v>1463424.4009529033</v>
      </c>
      <c r="AA953" s="18">
        <f t="shared" si="289"/>
        <v>118285.78776560788</v>
      </c>
      <c r="AB953" s="17">
        <f t="shared" si="290"/>
        <v>3.8140589569160999</v>
      </c>
      <c r="AC953" s="2" t="s">
        <v>14</v>
      </c>
      <c r="AD953" s="2" t="s">
        <v>13</v>
      </c>
      <c r="AE953" t="str">
        <f t="shared" si="291"/>
        <v>Home &amp; Kitchen</v>
      </c>
      <c r="AF953" t="str">
        <f t="shared" si="292"/>
        <v>Home &amp; Kitchen</v>
      </c>
      <c r="AG953" t="str" cm="1">
        <f t="array" ref="AG953">INDEX(AD:AD,ROW())</f>
        <v>Home &amp; Kitchen</v>
      </c>
      <c r="AH953">
        <f t="shared" si="300"/>
        <v>2</v>
      </c>
      <c r="AI953" t="str">
        <f t="shared" si="293"/>
        <v>Home &amp; Kitchen</v>
      </c>
      <c r="AK953">
        <f t="shared" si="294"/>
        <v>2023</v>
      </c>
      <c r="AL953">
        <f t="shared" si="295"/>
        <v>10</v>
      </c>
      <c r="AM953">
        <f t="shared" si="296"/>
        <v>28</v>
      </c>
      <c r="AN953">
        <f t="shared" si="297"/>
        <v>7</v>
      </c>
      <c r="AO953" t="str">
        <f t="shared" si="298"/>
        <v>Weekend</v>
      </c>
      <c r="AR953" s="20">
        <f t="shared" si="299"/>
        <v>0</v>
      </c>
    </row>
    <row r="954" spans="1:44" x14ac:dyDescent="0.35">
      <c r="A954" t="str">
        <f t="shared" si="281"/>
        <v>CUST0953</v>
      </c>
      <c r="B954" s="2" t="s">
        <v>1270</v>
      </c>
      <c r="C954" s="4">
        <v>45251</v>
      </c>
      <c r="D954" s="2" t="s">
        <v>639</v>
      </c>
      <c r="E954" t="s">
        <v>5055</v>
      </c>
      <c r="F954" s="2" t="s">
        <v>42</v>
      </c>
      <c r="G954" s="2" t="s">
        <v>5042</v>
      </c>
      <c r="H954" s="2">
        <v>1</v>
      </c>
      <c r="I954" s="19">
        <v>1328.8</v>
      </c>
      <c r="J954" s="2" t="s">
        <v>50</v>
      </c>
      <c r="K954" s="2" t="s">
        <v>31</v>
      </c>
      <c r="L954" s="2">
        <v>2</v>
      </c>
      <c r="M954" s="18">
        <f t="shared" si="282"/>
        <v>1328.8</v>
      </c>
      <c r="T954" t="str">
        <f t="shared" si="283"/>
        <v>Pending</v>
      </c>
      <c r="U954" t="str">
        <f t="shared" si="284"/>
        <v>No</v>
      </c>
      <c r="V954" t="str">
        <f t="shared" si="285"/>
        <v>Yes</v>
      </c>
      <c r="X954">
        <f t="shared" si="286"/>
        <v>567</v>
      </c>
      <c r="Y954">
        <f t="shared" si="287"/>
        <v>440</v>
      </c>
      <c r="Z954" s="18">
        <f t="shared" si="288"/>
        <v>1098537.4901531704</v>
      </c>
      <c r="AA954" s="18">
        <f t="shared" si="289"/>
        <v>96724.388030634553</v>
      </c>
      <c r="AB954" s="17">
        <f t="shared" si="290"/>
        <v>3.9001122334455669</v>
      </c>
      <c r="AC954" s="2" t="s">
        <v>5042</v>
      </c>
      <c r="AD954" s="2" t="s">
        <v>42</v>
      </c>
      <c r="AE954" t="str">
        <f t="shared" si="291"/>
        <v>Beauty</v>
      </c>
      <c r="AF954" t="str">
        <f t="shared" si="292"/>
        <v>Beauty</v>
      </c>
      <c r="AG954" t="str" cm="1">
        <f t="array" ref="AG954">INDEX(AD:AD,ROW())</f>
        <v>Beauty</v>
      </c>
      <c r="AH954">
        <f t="shared" si="300"/>
        <v>18</v>
      </c>
      <c r="AI954" t="str">
        <f t="shared" si="293"/>
        <v>Beauty</v>
      </c>
      <c r="AK954">
        <f t="shared" si="294"/>
        <v>2023</v>
      </c>
      <c r="AL954">
        <f t="shared" si="295"/>
        <v>11</v>
      </c>
      <c r="AM954">
        <f t="shared" si="296"/>
        <v>21</v>
      </c>
      <c r="AN954">
        <f t="shared" si="297"/>
        <v>3</v>
      </c>
      <c r="AO954" t="str">
        <f t="shared" si="298"/>
        <v>Weekday</v>
      </c>
      <c r="AR954" s="20">
        <f t="shared" si="299"/>
        <v>0</v>
      </c>
    </row>
    <row r="955" spans="1:44" x14ac:dyDescent="0.35">
      <c r="A955" t="str">
        <f t="shared" si="281"/>
        <v>CUST0954</v>
      </c>
      <c r="B955" s="2" t="s">
        <v>1271</v>
      </c>
      <c r="C955" s="4">
        <v>45824</v>
      </c>
      <c r="D955" s="2" t="s">
        <v>417</v>
      </c>
      <c r="E955" t="s">
        <v>5048</v>
      </c>
      <c r="F955" s="2" t="s">
        <v>42</v>
      </c>
      <c r="G955" s="2" t="s">
        <v>188</v>
      </c>
      <c r="H955" s="2">
        <v>2</v>
      </c>
      <c r="I955" s="19">
        <v>728.73</v>
      </c>
      <c r="J955" s="2" t="s">
        <v>15</v>
      </c>
      <c r="K955" s="2" t="s">
        <v>16</v>
      </c>
      <c r="L955" s="2">
        <v>5</v>
      </c>
      <c r="M955" s="18">
        <f t="shared" si="282"/>
        <v>1457.46</v>
      </c>
      <c r="T955" t="str">
        <f t="shared" si="283"/>
        <v>Completed</v>
      </c>
      <c r="U955" t="str">
        <f t="shared" si="284"/>
        <v>Yes</v>
      </c>
      <c r="V955" t="str">
        <f t="shared" si="285"/>
        <v>No</v>
      </c>
      <c r="X955">
        <f t="shared" si="286"/>
        <v>590</v>
      </c>
      <c r="Y955">
        <f t="shared" si="287"/>
        <v>451</v>
      </c>
      <c r="Z955" s="18">
        <f t="shared" si="288"/>
        <v>1098537.4901531704</v>
      </c>
      <c r="AA955" s="18">
        <f t="shared" si="289"/>
        <v>96724.388030634553</v>
      </c>
      <c r="AB955" s="17">
        <f t="shared" si="290"/>
        <v>3.9001122334455669</v>
      </c>
      <c r="AC955" s="2" t="s">
        <v>188</v>
      </c>
      <c r="AD955" s="2" t="s">
        <v>42</v>
      </c>
      <c r="AE955" t="str">
        <f t="shared" si="291"/>
        <v>Beauty</v>
      </c>
      <c r="AF955" t="str">
        <f t="shared" si="292"/>
        <v>Beauty</v>
      </c>
      <c r="AG955" t="str" cm="1">
        <f t="array" ref="AG955">INDEX(AD:AD,ROW())</f>
        <v>Beauty</v>
      </c>
      <c r="AH955">
        <f t="shared" si="300"/>
        <v>80</v>
      </c>
      <c r="AI955" t="str">
        <f t="shared" si="293"/>
        <v>Beauty</v>
      </c>
      <c r="AK955">
        <f t="shared" si="294"/>
        <v>2025</v>
      </c>
      <c r="AL955">
        <f t="shared" si="295"/>
        <v>6</v>
      </c>
      <c r="AM955">
        <f t="shared" si="296"/>
        <v>16</v>
      </c>
      <c r="AN955">
        <f t="shared" si="297"/>
        <v>2</v>
      </c>
      <c r="AO955" t="str">
        <f t="shared" si="298"/>
        <v>Weekday</v>
      </c>
      <c r="AR955" s="20">
        <f t="shared" si="299"/>
        <v>0</v>
      </c>
    </row>
    <row r="956" spans="1:44" x14ac:dyDescent="0.35">
      <c r="A956" t="str">
        <f t="shared" si="281"/>
        <v>CUST0955</v>
      </c>
      <c r="B956" s="2" t="s">
        <v>1272</v>
      </c>
      <c r="C956" s="4">
        <v>45353</v>
      </c>
      <c r="D956" s="2" t="s">
        <v>154</v>
      </c>
      <c r="E956" t="s">
        <v>5053</v>
      </c>
      <c r="F956" s="2" t="s">
        <v>42</v>
      </c>
      <c r="G956" s="2" t="s">
        <v>43</v>
      </c>
      <c r="H956" s="2">
        <v>3</v>
      </c>
      <c r="I956" s="19">
        <v>498.25</v>
      </c>
      <c r="J956" s="2" t="s">
        <v>20</v>
      </c>
      <c r="K956" s="2" t="s">
        <v>76</v>
      </c>
      <c r="L956" s="2">
        <v>5</v>
      </c>
      <c r="M956" s="18">
        <f t="shared" si="282"/>
        <v>1494.75</v>
      </c>
      <c r="T956" t="str">
        <f t="shared" si="283"/>
        <v>Completed</v>
      </c>
      <c r="U956" t="str">
        <f t="shared" si="284"/>
        <v>No</v>
      </c>
      <c r="V956" t="str">
        <f t="shared" si="285"/>
        <v>No</v>
      </c>
      <c r="X956">
        <f t="shared" si="286"/>
        <v>559</v>
      </c>
      <c r="Y956">
        <f t="shared" si="287"/>
        <v>408</v>
      </c>
      <c r="Z956" s="18">
        <f t="shared" si="288"/>
        <v>1098537.4901531704</v>
      </c>
      <c r="AA956" s="18">
        <f t="shared" si="289"/>
        <v>96724.388030634553</v>
      </c>
      <c r="AB956" s="17">
        <f t="shared" si="290"/>
        <v>3.9001122334455669</v>
      </c>
      <c r="AC956" s="2" t="s">
        <v>43</v>
      </c>
      <c r="AD956" s="2" t="s">
        <v>42</v>
      </c>
      <c r="AE956" t="str">
        <f t="shared" si="291"/>
        <v>Beauty</v>
      </c>
      <c r="AF956" t="str">
        <f t="shared" si="292"/>
        <v>Beauty</v>
      </c>
      <c r="AG956" t="str" cm="1">
        <f t="array" ref="AG956">INDEX(AD:AD,ROW())</f>
        <v>Beauty</v>
      </c>
      <c r="AH956">
        <f t="shared" si="300"/>
        <v>10</v>
      </c>
      <c r="AI956" t="str">
        <f t="shared" si="293"/>
        <v>Beauty</v>
      </c>
      <c r="AK956">
        <f t="shared" si="294"/>
        <v>2024</v>
      </c>
      <c r="AL956">
        <f t="shared" si="295"/>
        <v>3</v>
      </c>
      <c r="AM956">
        <f t="shared" si="296"/>
        <v>2</v>
      </c>
      <c r="AN956">
        <f t="shared" si="297"/>
        <v>7</v>
      </c>
      <c r="AO956" t="str">
        <f t="shared" si="298"/>
        <v>Weekend</v>
      </c>
      <c r="AR956" s="20">
        <f t="shared" si="299"/>
        <v>1</v>
      </c>
    </row>
    <row r="957" spans="1:44" x14ac:dyDescent="0.35">
      <c r="A957" t="str">
        <f t="shared" si="281"/>
        <v>CUST0956</v>
      </c>
      <c r="B957" s="2" t="s">
        <v>1273</v>
      </c>
      <c r="C957" s="4">
        <v>45831</v>
      </c>
      <c r="D957" s="2" t="s">
        <v>856</v>
      </c>
      <c r="E957" t="s">
        <v>5051</v>
      </c>
      <c r="F957" s="2" t="s">
        <v>23</v>
      </c>
      <c r="G957" s="2" t="s">
        <v>24</v>
      </c>
      <c r="H957" s="2">
        <v>2</v>
      </c>
      <c r="I957" s="19">
        <v>145.08000000000001</v>
      </c>
      <c r="J957" s="2" t="s">
        <v>5047</v>
      </c>
      <c r="K957" s="2" t="s">
        <v>16</v>
      </c>
      <c r="L957" s="2">
        <v>5</v>
      </c>
      <c r="M957" s="18">
        <f t="shared" si="282"/>
        <v>290.16000000000003</v>
      </c>
      <c r="T957" t="str">
        <f t="shared" si="283"/>
        <v>Completed</v>
      </c>
      <c r="U957" t="str">
        <f t="shared" si="284"/>
        <v>No</v>
      </c>
      <c r="V957" t="str">
        <f t="shared" si="285"/>
        <v>No</v>
      </c>
      <c r="X957">
        <f t="shared" si="286"/>
        <v>619</v>
      </c>
      <c r="Y957">
        <f t="shared" si="287"/>
        <v>468</v>
      </c>
      <c r="Z957" s="18">
        <f t="shared" si="288"/>
        <v>594714.6477588166</v>
      </c>
      <c r="AA957" s="18">
        <f t="shared" si="289"/>
        <v>60882.938065984097</v>
      </c>
      <c r="AB957" s="17">
        <f t="shared" si="290"/>
        <v>3.804733727810651</v>
      </c>
      <c r="AC957" s="2" t="s">
        <v>24</v>
      </c>
      <c r="AD957" s="2" t="s">
        <v>23</v>
      </c>
      <c r="AE957" t="str">
        <f t="shared" si="291"/>
        <v>Books</v>
      </c>
      <c r="AF957" t="str">
        <f t="shared" si="292"/>
        <v>Books</v>
      </c>
      <c r="AG957" t="str" cm="1">
        <f t="array" ref="AG957">INDEX(AD:AD,ROW())</f>
        <v>Books</v>
      </c>
      <c r="AH957">
        <f t="shared" si="300"/>
        <v>4</v>
      </c>
      <c r="AI957" t="str">
        <f t="shared" si="293"/>
        <v>Books</v>
      </c>
      <c r="AK957">
        <f t="shared" si="294"/>
        <v>2025</v>
      </c>
      <c r="AL957">
        <f t="shared" si="295"/>
        <v>6</v>
      </c>
      <c r="AM957">
        <f t="shared" si="296"/>
        <v>23</v>
      </c>
      <c r="AN957">
        <f t="shared" si="297"/>
        <v>2</v>
      </c>
      <c r="AO957" t="str">
        <f t="shared" si="298"/>
        <v>Weekday</v>
      </c>
      <c r="AR957" s="20">
        <f t="shared" si="299"/>
        <v>0</v>
      </c>
    </row>
    <row r="958" spans="1:44" x14ac:dyDescent="0.35">
      <c r="A958" t="str">
        <f t="shared" si="281"/>
        <v>CUST0957</v>
      </c>
      <c r="B958" s="2" t="s">
        <v>1274</v>
      </c>
      <c r="C958" s="4">
        <v>45458</v>
      </c>
      <c r="D958" s="2" t="s">
        <v>847</v>
      </c>
      <c r="E958" t="s">
        <v>5051</v>
      </c>
      <c r="F958" s="2" t="s">
        <v>23</v>
      </c>
      <c r="G958" s="2" t="s">
        <v>68</v>
      </c>
      <c r="H958" s="2">
        <v>1</v>
      </c>
      <c r="I958" s="19">
        <v>243.81</v>
      </c>
      <c r="J958" s="2" t="s">
        <v>5046</v>
      </c>
      <c r="K958" s="2" t="s">
        <v>16</v>
      </c>
      <c r="L958" s="2">
        <v>4</v>
      </c>
      <c r="M958" s="18">
        <f t="shared" si="282"/>
        <v>243.81</v>
      </c>
      <c r="T958" t="str">
        <f t="shared" si="283"/>
        <v>Completed</v>
      </c>
      <c r="U958" t="str">
        <f t="shared" si="284"/>
        <v>No</v>
      </c>
      <c r="V958" t="str">
        <f t="shared" si="285"/>
        <v>No</v>
      </c>
      <c r="X958">
        <f t="shared" si="286"/>
        <v>619</v>
      </c>
      <c r="Y958">
        <f t="shared" si="287"/>
        <v>468</v>
      </c>
      <c r="Z958" s="18">
        <f t="shared" si="288"/>
        <v>594714.6477588166</v>
      </c>
      <c r="AA958" s="18">
        <f t="shared" si="289"/>
        <v>60882.938065984097</v>
      </c>
      <c r="AB958" s="17">
        <f t="shared" si="290"/>
        <v>3.804733727810651</v>
      </c>
      <c r="AC958" s="2" t="s">
        <v>68</v>
      </c>
      <c r="AD958" s="2" t="s">
        <v>23</v>
      </c>
      <c r="AE958" t="str">
        <f t="shared" si="291"/>
        <v>Books</v>
      </c>
      <c r="AF958" t="str">
        <f t="shared" si="292"/>
        <v>Books</v>
      </c>
      <c r="AG958" t="str" cm="1">
        <f t="array" ref="AG958">INDEX(AD:AD,ROW())</f>
        <v>Books</v>
      </c>
      <c r="AH958">
        <f t="shared" si="300"/>
        <v>20</v>
      </c>
      <c r="AI958" t="str">
        <f t="shared" si="293"/>
        <v>Books</v>
      </c>
      <c r="AK958">
        <f t="shared" si="294"/>
        <v>2024</v>
      </c>
      <c r="AL958">
        <f t="shared" si="295"/>
        <v>6</v>
      </c>
      <c r="AM958">
        <f t="shared" si="296"/>
        <v>15</v>
      </c>
      <c r="AN958">
        <f t="shared" si="297"/>
        <v>7</v>
      </c>
      <c r="AO958" t="str">
        <f t="shared" si="298"/>
        <v>Weekend</v>
      </c>
      <c r="AR958" s="20">
        <f t="shared" si="299"/>
        <v>0</v>
      </c>
    </row>
    <row r="959" spans="1:44" x14ac:dyDescent="0.35">
      <c r="A959" t="str">
        <f t="shared" si="281"/>
        <v>CUST0958</v>
      </c>
      <c r="B959" s="2" t="s">
        <v>1275</v>
      </c>
      <c r="C959" s="4">
        <v>45332</v>
      </c>
      <c r="D959" s="2" t="s">
        <v>639</v>
      </c>
      <c r="E959" t="s">
        <v>5049</v>
      </c>
      <c r="F959" s="2" t="s">
        <v>13</v>
      </c>
      <c r="G959" s="2" t="s">
        <v>5045</v>
      </c>
      <c r="H959" s="2">
        <v>3</v>
      </c>
      <c r="I959" s="19">
        <v>1684.28</v>
      </c>
      <c r="J959" s="2" t="s">
        <v>50</v>
      </c>
      <c r="K959" s="2" t="s">
        <v>31</v>
      </c>
      <c r="L959" s="2">
        <v>3</v>
      </c>
      <c r="M959" s="18">
        <f t="shared" si="282"/>
        <v>5052.84</v>
      </c>
      <c r="T959" t="str">
        <f t="shared" si="283"/>
        <v>Pending</v>
      </c>
      <c r="U959" t="str">
        <f t="shared" si="284"/>
        <v>No</v>
      </c>
      <c r="V959" t="str">
        <f t="shared" si="285"/>
        <v>Yes</v>
      </c>
      <c r="X959">
        <f t="shared" si="286"/>
        <v>595</v>
      </c>
      <c r="Y959">
        <f t="shared" si="287"/>
        <v>444</v>
      </c>
      <c r="Z959" s="18">
        <f t="shared" si="288"/>
        <v>1463424.4009529033</v>
      </c>
      <c r="AA959" s="18">
        <f t="shared" si="289"/>
        <v>118285.78776560788</v>
      </c>
      <c r="AB959" s="17">
        <f t="shared" si="290"/>
        <v>3.8140589569160999</v>
      </c>
      <c r="AC959" s="2" t="s">
        <v>5045</v>
      </c>
      <c r="AD959" s="2" t="s">
        <v>13</v>
      </c>
      <c r="AE959" t="str">
        <f t="shared" si="291"/>
        <v>Home &amp; Kitchen</v>
      </c>
      <c r="AF959" t="str">
        <f t="shared" si="292"/>
        <v>Home &amp; Kitchen</v>
      </c>
      <c r="AG959" t="str" cm="1">
        <f t="array" ref="AG959">INDEX(AD:AD,ROW())</f>
        <v>Home &amp; Kitchen</v>
      </c>
      <c r="AH959">
        <f t="shared" si="300"/>
        <v>76</v>
      </c>
      <c r="AI959" t="str">
        <f t="shared" si="293"/>
        <v>Home &amp; Kitchen</v>
      </c>
      <c r="AK959">
        <f t="shared" si="294"/>
        <v>2024</v>
      </c>
      <c r="AL959">
        <f t="shared" si="295"/>
        <v>2</v>
      </c>
      <c r="AM959">
        <f t="shared" si="296"/>
        <v>10</v>
      </c>
      <c r="AN959">
        <f t="shared" si="297"/>
        <v>7</v>
      </c>
      <c r="AO959" t="str">
        <f t="shared" si="298"/>
        <v>Weekend</v>
      </c>
      <c r="AR959" s="20">
        <f t="shared" si="299"/>
        <v>0</v>
      </c>
    </row>
    <row r="960" spans="1:44" x14ac:dyDescent="0.35">
      <c r="A960" t="str">
        <f t="shared" si="281"/>
        <v>CUST0959</v>
      </c>
      <c r="B960" s="2" t="s">
        <v>1276</v>
      </c>
      <c r="C960" s="4">
        <v>45276</v>
      </c>
      <c r="D960" s="2" t="s">
        <v>41</v>
      </c>
      <c r="E960" t="s">
        <v>5050</v>
      </c>
      <c r="F960" s="2" t="s">
        <v>29</v>
      </c>
      <c r="G960" s="2" t="s">
        <v>121</v>
      </c>
      <c r="H960" s="2">
        <v>1</v>
      </c>
      <c r="I960" s="19">
        <v>2416.13</v>
      </c>
      <c r="J960" s="2" t="s">
        <v>15</v>
      </c>
      <c r="K960" s="2" t="s">
        <v>16</v>
      </c>
      <c r="L960" s="2">
        <v>4</v>
      </c>
      <c r="M960" s="18">
        <f t="shared" si="282"/>
        <v>2416.13</v>
      </c>
      <c r="T960" t="str">
        <f t="shared" si="283"/>
        <v>Completed</v>
      </c>
      <c r="U960" t="str">
        <f t="shared" si="284"/>
        <v>Yes</v>
      </c>
      <c r="V960" t="str">
        <f t="shared" si="285"/>
        <v>No</v>
      </c>
      <c r="X960">
        <f t="shared" si="286"/>
        <v>589</v>
      </c>
      <c r="Y960">
        <f t="shared" si="287"/>
        <v>426</v>
      </c>
      <c r="Z960" s="18">
        <f t="shared" si="288"/>
        <v>1892867.2841657216</v>
      </c>
      <c r="AA960" s="18">
        <f t="shared" si="289"/>
        <v>199432.98236095349</v>
      </c>
      <c r="AB960" s="17">
        <f t="shared" si="290"/>
        <v>3.8949824970828471</v>
      </c>
      <c r="AC960" s="2" t="s">
        <v>121</v>
      </c>
      <c r="AD960" s="2" t="s">
        <v>29</v>
      </c>
      <c r="AE960" t="str">
        <f t="shared" si="291"/>
        <v>Fashion</v>
      </c>
      <c r="AF960" t="str">
        <f t="shared" si="292"/>
        <v>Fashion</v>
      </c>
      <c r="AG960" t="str" cm="1">
        <f t="array" ref="AG960">INDEX(AD:AD,ROW())</f>
        <v>Fashion</v>
      </c>
      <c r="AH960">
        <f t="shared" si="300"/>
        <v>45</v>
      </c>
      <c r="AI960" t="str">
        <f t="shared" si="293"/>
        <v>Fashion</v>
      </c>
      <c r="AK960">
        <f t="shared" si="294"/>
        <v>2023</v>
      </c>
      <c r="AL960">
        <f t="shared" si="295"/>
        <v>12</v>
      </c>
      <c r="AM960">
        <f t="shared" si="296"/>
        <v>16</v>
      </c>
      <c r="AN960">
        <f t="shared" si="297"/>
        <v>7</v>
      </c>
      <c r="AO960" t="str">
        <f t="shared" si="298"/>
        <v>Weekend</v>
      </c>
      <c r="AR960" s="20">
        <f t="shared" si="299"/>
        <v>0</v>
      </c>
    </row>
    <row r="961" spans="1:44" x14ac:dyDescent="0.35">
      <c r="A961" t="str">
        <f t="shared" si="281"/>
        <v>CUST0960</v>
      </c>
      <c r="B961" s="2" t="s">
        <v>1277</v>
      </c>
      <c r="C961" s="4">
        <v>45172</v>
      </c>
      <c r="D961" s="2" t="s">
        <v>845</v>
      </c>
      <c r="E961" t="s">
        <v>5052</v>
      </c>
      <c r="F961" s="2" t="s">
        <v>19</v>
      </c>
      <c r="G961" s="2" t="s">
        <v>49</v>
      </c>
      <c r="H961" s="2">
        <v>2</v>
      </c>
      <c r="I961" s="19">
        <v>1472.88</v>
      </c>
      <c r="J961" s="2" t="s">
        <v>5047</v>
      </c>
      <c r="K961" s="2" t="s">
        <v>16</v>
      </c>
      <c r="L961" s="2">
        <v>4</v>
      </c>
      <c r="M961" s="18">
        <f t="shared" si="282"/>
        <v>2945.76</v>
      </c>
      <c r="T961" t="str">
        <f t="shared" si="283"/>
        <v>Completed</v>
      </c>
      <c r="U961" t="str">
        <f t="shared" si="284"/>
        <v>Yes</v>
      </c>
      <c r="V961" t="str">
        <f t="shared" si="285"/>
        <v>No</v>
      </c>
      <c r="X961">
        <f t="shared" si="286"/>
        <v>573</v>
      </c>
      <c r="Y961">
        <f t="shared" si="287"/>
        <v>450</v>
      </c>
      <c r="Z961" s="18">
        <f t="shared" si="288"/>
        <v>2759712.3299794244</v>
      </c>
      <c r="AA961" s="18">
        <f t="shared" si="289"/>
        <v>330643.50635802455</v>
      </c>
      <c r="AB961" s="17">
        <f t="shared" si="290"/>
        <v>3.8641711229946525</v>
      </c>
      <c r="AC961" s="2" t="s">
        <v>49</v>
      </c>
      <c r="AD961" s="2" t="s">
        <v>19</v>
      </c>
      <c r="AE961" t="str">
        <f t="shared" si="291"/>
        <v>Electronics</v>
      </c>
      <c r="AF961" t="str">
        <f t="shared" si="292"/>
        <v>Electronics</v>
      </c>
      <c r="AG961" t="str" cm="1">
        <f t="array" ref="AG961">INDEX(AD:AD,ROW())</f>
        <v>Electronics</v>
      </c>
      <c r="AH961">
        <f t="shared" si="300"/>
        <v>12</v>
      </c>
      <c r="AI961" t="str">
        <f t="shared" si="293"/>
        <v>Electronics</v>
      </c>
      <c r="AK961">
        <f t="shared" si="294"/>
        <v>2023</v>
      </c>
      <c r="AL961">
        <f t="shared" si="295"/>
        <v>9</v>
      </c>
      <c r="AM961">
        <f t="shared" si="296"/>
        <v>3</v>
      </c>
      <c r="AN961">
        <f t="shared" si="297"/>
        <v>1</v>
      </c>
      <c r="AO961" t="str">
        <f t="shared" si="298"/>
        <v>Weekend</v>
      </c>
      <c r="AR961" s="20">
        <f t="shared" si="299"/>
        <v>0</v>
      </c>
    </row>
    <row r="962" spans="1:44" x14ac:dyDescent="0.35">
      <c r="A962" t="str">
        <f t="shared" si="281"/>
        <v>CUST0961</v>
      </c>
      <c r="B962" s="2" t="s">
        <v>1278</v>
      </c>
      <c r="C962" s="4">
        <v>45401</v>
      </c>
      <c r="D962" s="2" t="s">
        <v>342</v>
      </c>
      <c r="E962" t="s">
        <v>5051</v>
      </c>
      <c r="F962" s="2" t="s">
        <v>19</v>
      </c>
      <c r="G962" s="2" t="s">
        <v>5040</v>
      </c>
      <c r="H962" s="2">
        <v>2</v>
      </c>
      <c r="I962" s="19">
        <v>410.13</v>
      </c>
      <c r="J962" s="2" t="s">
        <v>50</v>
      </c>
      <c r="K962" s="2" t="s">
        <v>16</v>
      </c>
      <c r="L962" s="2">
        <v>5</v>
      </c>
      <c r="M962" s="18">
        <f t="shared" si="282"/>
        <v>820.26</v>
      </c>
      <c r="T962" t="str">
        <f t="shared" si="283"/>
        <v>Completed</v>
      </c>
      <c r="U962" t="str">
        <f t="shared" si="284"/>
        <v>No</v>
      </c>
      <c r="V962" t="str">
        <f t="shared" si="285"/>
        <v>No</v>
      </c>
      <c r="X962">
        <f t="shared" si="286"/>
        <v>619</v>
      </c>
      <c r="Y962">
        <f t="shared" si="287"/>
        <v>468</v>
      </c>
      <c r="Z962" s="18">
        <f t="shared" si="288"/>
        <v>2759712.3299794244</v>
      </c>
      <c r="AA962" s="18">
        <f t="shared" si="289"/>
        <v>330643.50635802455</v>
      </c>
      <c r="AB962" s="17">
        <f t="shared" si="290"/>
        <v>3.8641711229946525</v>
      </c>
      <c r="AC962" s="2" t="s">
        <v>5040</v>
      </c>
      <c r="AD962" s="2" t="s">
        <v>19</v>
      </c>
      <c r="AE962" t="str">
        <f t="shared" si="291"/>
        <v>Electronics</v>
      </c>
      <c r="AF962" t="str">
        <f t="shared" si="292"/>
        <v>Electronics</v>
      </c>
      <c r="AG962" t="str" cm="1">
        <f t="array" ref="AG962">INDEX(AD:AD,ROW())</f>
        <v>Electronics</v>
      </c>
      <c r="AH962">
        <f t="shared" si="300"/>
        <v>13</v>
      </c>
      <c r="AI962" t="str">
        <f t="shared" si="293"/>
        <v>Electronics</v>
      </c>
      <c r="AK962">
        <f t="shared" si="294"/>
        <v>2024</v>
      </c>
      <c r="AL962">
        <f t="shared" si="295"/>
        <v>4</v>
      </c>
      <c r="AM962">
        <f t="shared" si="296"/>
        <v>19</v>
      </c>
      <c r="AN962">
        <f t="shared" si="297"/>
        <v>6</v>
      </c>
      <c r="AO962" t="str">
        <f t="shared" si="298"/>
        <v>Weekday</v>
      </c>
      <c r="AR962" s="20">
        <f t="shared" si="299"/>
        <v>0</v>
      </c>
    </row>
    <row r="963" spans="1:44" x14ac:dyDescent="0.35">
      <c r="A963" t="str">
        <f t="shared" ref="A963:A1026" si="301">"CUST"&amp;TEXT(ROW()-1,"0000")</f>
        <v>CUST0962</v>
      </c>
      <c r="B963" s="2" t="s">
        <v>1279</v>
      </c>
      <c r="C963" s="4">
        <v>45578</v>
      </c>
      <c r="D963" s="2" t="s">
        <v>222</v>
      </c>
      <c r="E963" t="s">
        <v>5050</v>
      </c>
      <c r="F963" s="2" t="s">
        <v>23</v>
      </c>
      <c r="G963" s="2" t="s">
        <v>68</v>
      </c>
      <c r="H963" s="2">
        <v>1</v>
      </c>
      <c r="I963" s="19">
        <v>127.93</v>
      </c>
      <c r="J963" s="2" t="s">
        <v>50</v>
      </c>
      <c r="K963" s="2" t="s">
        <v>16</v>
      </c>
      <c r="L963" s="2">
        <v>5</v>
      </c>
      <c r="M963" s="18">
        <f t="shared" ref="M963:M1026" si="302">H963*I963</f>
        <v>127.93</v>
      </c>
      <c r="T963" t="str">
        <f t="shared" ref="T963:T1026" si="303">IF(K963="Cancelled","Lost Sale",IF(K963="Pending","Pending","Completed"))</f>
        <v>Completed</v>
      </c>
      <c r="U963" t="str">
        <f t="shared" ref="U963:U1026" si="304">IF(AND(K963="Delivered",M963&gt;1000),"Yes","No")</f>
        <v>No</v>
      </c>
      <c r="V963" t="str">
        <f t="shared" ref="V963:V1026" si="305">IF(OR(K963="Cancelled",K963="Pending"),"Yes","No")</f>
        <v>No</v>
      </c>
      <c r="X963">
        <f t="shared" ref="X963:X1026" si="306">COUNTIF($E$2:$E$4701,E963)</f>
        <v>589</v>
      </c>
      <c r="Y963">
        <f t="shared" ref="Y963:Y1026" si="307">COUNTIFS($E$2:$E$4701,E963,$K$2:$K$4701,"Delivered")</f>
        <v>426</v>
      </c>
      <c r="Z963" s="18">
        <f t="shared" ref="Z963:Z1026" si="308">SUMIF($F$2:$F$4701,F963,$M$2:$M$4701)</f>
        <v>594714.6477588166</v>
      </c>
      <c r="AA963" s="18">
        <f t="shared" ref="AA963:AA1026" si="309">SUMIFS($M$2:$M$4701,$F$2:$F$4701,F963,$K$2:$K$4701,"Pending")</f>
        <v>60882.938065984097</v>
      </c>
      <c r="AB963" s="17">
        <f t="shared" ref="AB963:AB1026" si="310">AVERAGEIF($F$2:$F$4701,F963,$L$2:$L$4701)</f>
        <v>3.804733727810651</v>
      </c>
      <c r="AC963" s="2" t="s">
        <v>68</v>
      </c>
      <c r="AD963" s="2" t="s">
        <v>23</v>
      </c>
      <c r="AE963" t="str">
        <f t="shared" ref="AE963:AE1026" si="311">VLOOKUP(G963,$AC$2:$AD$4738,2,FALSE)</f>
        <v>Books</v>
      </c>
      <c r="AF963" t="str">
        <f t="shared" ref="AF963:AF1026" si="312">_xlfn.XLOOKUP(G963,AC:AC,AD:AD)</f>
        <v>Books</v>
      </c>
      <c r="AG963" t="str" cm="1">
        <f t="array" ref="AG963">INDEX(AD:AD,ROW())</f>
        <v>Books</v>
      </c>
      <c r="AH963">
        <f t="shared" si="300"/>
        <v>20</v>
      </c>
      <c r="AI963" t="str">
        <f t="shared" ref="AI963:AI1026" si="313">INDEX(AD:AD,MATCH(G963,AC:AC,0))</f>
        <v>Books</v>
      </c>
      <c r="AK963">
        <f t="shared" ref="AK963:AK1026" si="314">YEAR(C963)</f>
        <v>2024</v>
      </c>
      <c r="AL963">
        <f t="shared" ref="AL963:AL1026" si="315">MONTH(C963)</f>
        <v>10</v>
      </c>
      <c r="AM963">
        <f t="shared" ref="AM963:AM1026" si="316">DAY(C963)</f>
        <v>13</v>
      </c>
      <c r="AN963">
        <f t="shared" ref="AN963:AN1026" si="317">WEEKDAY(C963)</f>
        <v>1</v>
      </c>
      <c r="AO963" t="str">
        <f t="shared" ref="AO963:AO1026" si="318">IF(WEEKDAY(C963,2)&gt;5,"Weekend","Weekday")</f>
        <v>Weekend</v>
      </c>
      <c r="AR963" s="20">
        <f t="shared" ref="AR963:AR1026" si="319">IF(OR(K963="Cancelled",K963="Returned"),1,0)</f>
        <v>0</v>
      </c>
    </row>
    <row r="964" spans="1:44" x14ac:dyDescent="0.35">
      <c r="A964" t="str">
        <f t="shared" si="301"/>
        <v>CUST0963</v>
      </c>
      <c r="B964" s="2" t="s">
        <v>1280</v>
      </c>
      <c r="C964" s="4">
        <v>45147</v>
      </c>
      <c r="D964" s="2" t="s">
        <v>144</v>
      </c>
      <c r="E964" t="s">
        <v>5050</v>
      </c>
      <c r="F964" s="2" t="s">
        <v>13</v>
      </c>
      <c r="G964" s="2" t="s">
        <v>37</v>
      </c>
      <c r="H964" s="2">
        <v>1</v>
      </c>
      <c r="I964" s="19">
        <v>1721.34</v>
      </c>
      <c r="J964" s="2" t="s">
        <v>15</v>
      </c>
      <c r="K964" s="2" t="s">
        <v>76</v>
      </c>
      <c r="L964" s="2">
        <v>4</v>
      </c>
      <c r="M964" s="18">
        <f t="shared" si="302"/>
        <v>1721.34</v>
      </c>
      <c r="T964" t="str">
        <f t="shared" si="303"/>
        <v>Completed</v>
      </c>
      <c r="U964" t="str">
        <f t="shared" si="304"/>
        <v>No</v>
      </c>
      <c r="V964" t="str">
        <f t="shared" si="305"/>
        <v>No</v>
      </c>
      <c r="X964">
        <f t="shared" si="306"/>
        <v>589</v>
      </c>
      <c r="Y964">
        <f t="shared" si="307"/>
        <v>426</v>
      </c>
      <c r="Z964" s="18">
        <f t="shared" si="308"/>
        <v>1463424.4009529033</v>
      </c>
      <c r="AA964" s="18">
        <f t="shared" si="309"/>
        <v>118285.78776560788</v>
      </c>
      <c r="AB964" s="17">
        <f t="shared" si="310"/>
        <v>3.8140589569160999</v>
      </c>
      <c r="AC964" s="2" t="s">
        <v>37</v>
      </c>
      <c r="AD964" s="2" t="s">
        <v>13</v>
      </c>
      <c r="AE964" t="str">
        <f t="shared" si="311"/>
        <v>Home &amp; Kitchen</v>
      </c>
      <c r="AF964" t="str">
        <f t="shared" si="312"/>
        <v>Home &amp; Kitchen</v>
      </c>
      <c r="AG964" t="str" cm="1">
        <f t="array" ref="AG964">INDEX(AD:AD,ROW())</f>
        <v>Home &amp; Kitchen</v>
      </c>
      <c r="AH964">
        <f t="shared" si="300"/>
        <v>8</v>
      </c>
      <c r="AI964" t="str">
        <f t="shared" si="313"/>
        <v>Home &amp; Kitchen</v>
      </c>
      <c r="AK964">
        <f t="shared" si="314"/>
        <v>2023</v>
      </c>
      <c r="AL964">
        <f t="shared" si="315"/>
        <v>8</v>
      </c>
      <c r="AM964">
        <f t="shared" si="316"/>
        <v>9</v>
      </c>
      <c r="AN964">
        <f t="shared" si="317"/>
        <v>4</v>
      </c>
      <c r="AO964" t="str">
        <f t="shared" si="318"/>
        <v>Weekday</v>
      </c>
      <c r="AR964" s="20">
        <f t="shared" si="319"/>
        <v>1</v>
      </c>
    </row>
    <row r="965" spans="1:44" x14ac:dyDescent="0.35">
      <c r="A965" t="str">
        <f t="shared" si="301"/>
        <v>CUST0964</v>
      </c>
      <c r="B965" s="2" t="s">
        <v>1281</v>
      </c>
      <c r="C965" s="4">
        <v>45574</v>
      </c>
      <c r="D965" s="2" t="s">
        <v>417</v>
      </c>
      <c r="E965" t="s">
        <v>5052</v>
      </c>
      <c r="F965" s="2" t="s">
        <v>42</v>
      </c>
      <c r="G965" s="2" t="s">
        <v>170</v>
      </c>
      <c r="H965" s="2">
        <v>1</v>
      </c>
      <c r="I965" s="19">
        <v>104.71</v>
      </c>
      <c r="J965" s="2" t="s">
        <v>15</v>
      </c>
      <c r="K965" s="2" t="s">
        <v>16</v>
      </c>
      <c r="L965" s="2">
        <v>4</v>
      </c>
      <c r="M965" s="18">
        <f t="shared" si="302"/>
        <v>104.71</v>
      </c>
      <c r="T965" t="str">
        <f t="shared" si="303"/>
        <v>Completed</v>
      </c>
      <c r="U965" t="str">
        <f t="shared" si="304"/>
        <v>No</v>
      </c>
      <c r="V965" t="str">
        <f t="shared" si="305"/>
        <v>No</v>
      </c>
      <c r="X965">
        <f t="shared" si="306"/>
        <v>573</v>
      </c>
      <c r="Y965">
        <f t="shared" si="307"/>
        <v>450</v>
      </c>
      <c r="Z965" s="18">
        <f t="shared" si="308"/>
        <v>1098537.4901531704</v>
      </c>
      <c r="AA965" s="18">
        <f t="shared" si="309"/>
        <v>96724.388030634553</v>
      </c>
      <c r="AB965" s="17">
        <f t="shared" si="310"/>
        <v>3.9001122334455669</v>
      </c>
      <c r="AC965" s="2" t="s">
        <v>170</v>
      </c>
      <c r="AD965" s="2" t="s">
        <v>42</v>
      </c>
      <c r="AE965" t="str">
        <f t="shared" si="311"/>
        <v>Beauty</v>
      </c>
      <c r="AF965" t="str">
        <f t="shared" si="312"/>
        <v>Beauty</v>
      </c>
      <c r="AG965" t="str" cm="1">
        <f t="array" ref="AG965">INDEX(AD:AD,ROW())</f>
        <v>Beauty</v>
      </c>
      <c r="AH965">
        <f t="shared" si="300"/>
        <v>70</v>
      </c>
      <c r="AI965" t="str">
        <f t="shared" si="313"/>
        <v>Beauty</v>
      </c>
      <c r="AK965">
        <f t="shared" si="314"/>
        <v>2024</v>
      </c>
      <c r="AL965">
        <f t="shared" si="315"/>
        <v>10</v>
      </c>
      <c r="AM965">
        <f t="shared" si="316"/>
        <v>9</v>
      </c>
      <c r="AN965">
        <f t="shared" si="317"/>
        <v>4</v>
      </c>
      <c r="AO965" t="str">
        <f t="shared" si="318"/>
        <v>Weekday</v>
      </c>
      <c r="AR965" s="20">
        <f t="shared" si="319"/>
        <v>0</v>
      </c>
    </row>
    <row r="966" spans="1:44" x14ac:dyDescent="0.35">
      <c r="A966" t="str">
        <f t="shared" si="301"/>
        <v>CUST0965</v>
      </c>
      <c r="B966" s="2" t="s">
        <v>1282</v>
      </c>
      <c r="C966" s="4">
        <v>45421</v>
      </c>
      <c r="D966" s="2" t="s">
        <v>483</v>
      </c>
      <c r="E966" t="s">
        <v>5051</v>
      </c>
      <c r="F966" s="2" t="s">
        <v>23</v>
      </c>
      <c r="G966" s="2" t="s">
        <v>46</v>
      </c>
      <c r="H966" s="2">
        <v>2</v>
      </c>
      <c r="I966" s="19">
        <v>246.74</v>
      </c>
      <c r="J966" s="2" t="s">
        <v>15</v>
      </c>
      <c r="K966" s="2" t="s">
        <v>16</v>
      </c>
      <c r="L966" s="2">
        <v>4</v>
      </c>
      <c r="M966" s="18">
        <f t="shared" si="302"/>
        <v>493.48</v>
      </c>
      <c r="T966" t="str">
        <f t="shared" si="303"/>
        <v>Completed</v>
      </c>
      <c r="U966" t="str">
        <f t="shared" si="304"/>
        <v>No</v>
      </c>
      <c r="V966" t="str">
        <f t="shared" si="305"/>
        <v>No</v>
      </c>
      <c r="X966">
        <f t="shared" si="306"/>
        <v>619</v>
      </c>
      <c r="Y966">
        <f t="shared" si="307"/>
        <v>468</v>
      </c>
      <c r="Z966" s="18">
        <f t="shared" si="308"/>
        <v>594714.6477588166</v>
      </c>
      <c r="AA966" s="18">
        <f t="shared" si="309"/>
        <v>60882.938065984097</v>
      </c>
      <c r="AB966" s="17">
        <f t="shared" si="310"/>
        <v>3.804733727810651</v>
      </c>
      <c r="AC966" s="2" t="s">
        <v>46</v>
      </c>
      <c r="AD966" s="2" t="s">
        <v>23</v>
      </c>
      <c r="AE966" t="str">
        <f t="shared" si="311"/>
        <v>Books</v>
      </c>
      <c r="AF966" t="str">
        <f t="shared" si="312"/>
        <v>Books</v>
      </c>
      <c r="AG966" t="str" cm="1">
        <f t="array" ref="AG966">INDEX(AD:AD,ROW())</f>
        <v>Books</v>
      </c>
      <c r="AH966">
        <f t="shared" si="300"/>
        <v>11</v>
      </c>
      <c r="AI966" t="str">
        <f t="shared" si="313"/>
        <v>Books</v>
      </c>
      <c r="AK966">
        <f t="shared" si="314"/>
        <v>2024</v>
      </c>
      <c r="AL966">
        <f t="shared" si="315"/>
        <v>5</v>
      </c>
      <c r="AM966">
        <f t="shared" si="316"/>
        <v>9</v>
      </c>
      <c r="AN966">
        <f t="shared" si="317"/>
        <v>5</v>
      </c>
      <c r="AO966" t="str">
        <f t="shared" si="318"/>
        <v>Weekday</v>
      </c>
      <c r="AR966" s="20">
        <f t="shared" si="319"/>
        <v>0</v>
      </c>
    </row>
    <row r="967" spans="1:44" x14ac:dyDescent="0.35">
      <c r="A967" t="str">
        <f t="shared" si="301"/>
        <v>CUST0966</v>
      </c>
      <c r="B967" s="2" t="s">
        <v>1283</v>
      </c>
      <c r="C967" s="4">
        <v>45591</v>
      </c>
      <c r="D967" s="2" t="s">
        <v>566</v>
      </c>
      <c r="E967" t="s">
        <v>5048</v>
      </c>
      <c r="F967" s="2" t="s">
        <v>23</v>
      </c>
      <c r="G967" s="2" t="s">
        <v>46</v>
      </c>
      <c r="H967" s="2">
        <v>1</v>
      </c>
      <c r="I967" s="19">
        <v>153.31</v>
      </c>
      <c r="J967" s="2" t="s">
        <v>15</v>
      </c>
      <c r="K967" s="2" t="s">
        <v>16</v>
      </c>
      <c r="L967" s="31"/>
      <c r="M967" s="18">
        <f t="shared" si="302"/>
        <v>153.31</v>
      </c>
      <c r="T967" t="str">
        <f t="shared" si="303"/>
        <v>Completed</v>
      </c>
      <c r="U967" t="str">
        <f t="shared" si="304"/>
        <v>No</v>
      </c>
      <c r="V967" t="str">
        <f t="shared" si="305"/>
        <v>No</v>
      </c>
      <c r="X967">
        <f t="shared" si="306"/>
        <v>590</v>
      </c>
      <c r="Y967">
        <f t="shared" si="307"/>
        <v>451</v>
      </c>
      <c r="Z967" s="18">
        <f t="shared" si="308"/>
        <v>594714.6477588166</v>
      </c>
      <c r="AA967" s="18">
        <f t="shared" si="309"/>
        <v>60882.938065984097</v>
      </c>
      <c r="AB967" s="17">
        <f t="shared" si="310"/>
        <v>3.804733727810651</v>
      </c>
      <c r="AC967" s="2" t="s">
        <v>46</v>
      </c>
      <c r="AD967" s="2" t="s">
        <v>23</v>
      </c>
      <c r="AE967" t="str">
        <f t="shared" si="311"/>
        <v>Books</v>
      </c>
      <c r="AF967" t="str">
        <f t="shared" si="312"/>
        <v>Books</v>
      </c>
      <c r="AG967" t="str" cm="1">
        <f t="array" ref="AG967">INDEX(AD:AD,ROW())</f>
        <v>Books</v>
      </c>
      <c r="AH967">
        <f t="shared" si="300"/>
        <v>11</v>
      </c>
      <c r="AI967" t="str">
        <f t="shared" si="313"/>
        <v>Books</v>
      </c>
      <c r="AK967">
        <f t="shared" si="314"/>
        <v>2024</v>
      </c>
      <c r="AL967">
        <f t="shared" si="315"/>
        <v>10</v>
      </c>
      <c r="AM967">
        <f t="shared" si="316"/>
        <v>26</v>
      </c>
      <c r="AN967">
        <f t="shared" si="317"/>
        <v>7</v>
      </c>
      <c r="AO967" t="str">
        <f t="shared" si="318"/>
        <v>Weekend</v>
      </c>
      <c r="AR967" s="20">
        <f t="shared" si="319"/>
        <v>0</v>
      </c>
    </row>
    <row r="968" spans="1:44" x14ac:dyDescent="0.35">
      <c r="A968" t="str">
        <f t="shared" si="301"/>
        <v>CUST0967</v>
      </c>
      <c r="B968" s="2" t="s">
        <v>1284</v>
      </c>
      <c r="C968" s="4">
        <v>45751</v>
      </c>
      <c r="D968" s="2" t="s">
        <v>382</v>
      </c>
      <c r="E968" t="s">
        <v>5051</v>
      </c>
      <c r="F968" s="2" t="s">
        <v>23</v>
      </c>
      <c r="G968" s="2" t="s">
        <v>75</v>
      </c>
      <c r="H968" s="2">
        <v>1</v>
      </c>
      <c r="I968" s="19">
        <v>607.42999999999995</v>
      </c>
      <c r="J968" s="2" t="s">
        <v>50</v>
      </c>
      <c r="K968" s="2" t="s">
        <v>16</v>
      </c>
      <c r="L968" s="2">
        <v>4</v>
      </c>
      <c r="M968" s="18">
        <f t="shared" si="302"/>
        <v>607.42999999999995</v>
      </c>
      <c r="T968" t="str">
        <f t="shared" si="303"/>
        <v>Completed</v>
      </c>
      <c r="U968" t="str">
        <f t="shared" si="304"/>
        <v>No</v>
      </c>
      <c r="V968" t="str">
        <f t="shared" si="305"/>
        <v>No</v>
      </c>
      <c r="X968">
        <f t="shared" si="306"/>
        <v>619</v>
      </c>
      <c r="Y968">
        <f t="shared" si="307"/>
        <v>468</v>
      </c>
      <c r="Z968" s="18">
        <f t="shared" si="308"/>
        <v>594714.6477588166</v>
      </c>
      <c r="AA968" s="18">
        <f t="shared" si="309"/>
        <v>60882.938065984097</v>
      </c>
      <c r="AB968" s="17">
        <f t="shared" si="310"/>
        <v>3.804733727810651</v>
      </c>
      <c r="AC968" s="2" t="s">
        <v>75</v>
      </c>
      <c r="AD968" s="2" t="s">
        <v>23</v>
      </c>
      <c r="AE968" t="str">
        <f t="shared" si="311"/>
        <v>Books</v>
      </c>
      <c r="AF968" t="str">
        <f t="shared" si="312"/>
        <v>Books</v>
      </c>
      <c r="AG968" t="str" cm="1">
        <f t="array" ref="AG968">INDEX(AD:AD,ROW())</f>
        <v>Books</v>
      </c>
      <c r="AH968">
        <f t="shared" si="300"/>
        <v>23</v>
      </c>
      <c r="AI968" t="str">
        <f t="shared" si="313"/>
        <v>Books</v>
      </c>
      <c r="AK968">
        <f t="shared" si="314"/>
        <v>2025</v>
      </c>
      <c r="AL968">
        <f t="shared" si="315"/>
        <v>4</v>
      </c>
      <c r="AM968">
        <f t="shared" si="316"/>
        <v>4</v>
      </c>
      <c r="AN968">
        <f t="shared" si="317"/>
        <v>6</v>
      </c>
      <c r="AO968" t="str">
        <f t="shared" si="318"/>
        <v>Weekday</v>
      </c>
      <c r="AR968" s="20">
        <f t="shared" si="319"/>
        <v>0</v>
      </c>
    </row>
    <row r="969" spans="1:44" x14ac:dyDescent="0.35">
      <c r="A969" t="str">
        <f t="shared" si="301"/>
        <v>CUST0968</v>
      </c>
      <c r="B969" s="2" t="s">
        <v>1285</v>
      </c>
      <c r="C969" s="4">
        <v>45288</v>
      </c>
      <c r="D969" s="2" t="s">
        <v>18</v>
      </c>
      <c r="E969" t="s">
        <v>5051</v>
      </c>
      <c r="F969" s="2" t="s">
        <v>13</v>
      </c>
      <c r="G969" s="2" t="s">
        <v>14</v>
      </c>
      <c r="H969" s="2">
        <v>1</v>
      </c>
      <c r="I969" s="19">
        <v>1407.95</v>
      </c>
      <c r="J969" s="2" t="s">
        <v>50</v>
      </c>
      <c r="K969" s="2" t="s">
        <v>76</v>
      </c>
      <c r="L969" s="2">
        <v>3</v>
      </c>
      <c r="M969" s="18">
        <f t="shared" si="302"/>
        <v>1407.95</v>
      </c>
      <c r="T969" t="str">
        <f t="shared" si="303"/>
        <v>Completed</v>
      </c>
      <c r="U969" t="str">
        <f t="shared" si="304"/>
        <v>No</v>
      </c>
      <c r="V969" t="str">
        <f t="shared" si="305"/>
        <v>No</v>
      </c>
      <c r="X969">
        <f t="shared" si="306"/>
        <v>619</v>
      </c>
      <c r="Y969">
        <f t="shared" si="307"/>
        <v>468</v>
      </c>
      <c r="Z969" s="18">
        <f t="shared" si="308"/>
        <v>1463424.4009529033</v>
      </c>
      <c r="AA969" s="18">
        <f t="shared" si="309"/>
        <v>118285.78776560788</v>
      </c>
      <c r="AB969" s="17">
        <f t="shared" si="310"/>
        <v>3.8140589569160999</v>
      </c>
      <c r="AC969" s="2" t="s">
        <v>14</v>
      </c>
      <c r="AD969" s="2" t="s">
        <v>13</v>
      </c>
      <c r="AE969" t="str">
        <f t="shared" si="311"/>
        <v>Home &amp; Kitchen</v>
      </c>
      <c r="AF969" t="str">
        <f t="shared" si="312"/>
        <v>Home &amp; Kitchen</v>
      </c>
      <c r="AG969" t="str" cm="1">
        <f t="array" ref="AG969">INDEX(AD:AD,ROW())</f>
        <v>Home &amp; Kitchen</v>
      </c>
      <c r="AH969">
        <f t="shared" ref="AH969:AH1032" si="320">MATCH(G969,AC:AC,0)</f>
        <v>2</v>
      </c>
      <c r="AI969" t="str">
        <f t="shared" si="313"/>
        <v>Home &amp; Kitchen</v>
      </c>
      <c r="AK969">
        <f t="shared" si="314"/>
        <v>2023</v>
      </c>
      <c r="AL969">
        <f t="shared" si="315"/>
        <v>12</v>
      </c>
      <c r="AM969">
        <f t="shared" si="316"/>
        <v>28</v>
      </c>
      <c r="AN969">
        <f t="shared" si="317"/>
        <v>5</v>
      </c>
      <c r="AO969" t="str">
        <f t="shared" si="318"/>
        <v>Weekday</v>
      </c>
      <c r="AR969" s="20">
        <f t="shared" si="319"/>
        <v>1</v>
      </c>
    </row>
    <row r="970" spans="1:44" x14ac:dyDescent="0.35">
      <c r="A970" t="str">
        <f t="shared" si="301"/>
        <v>CUST0969</v>
      </c>
      <c r="B970" s="2" t="s">
        <v>1286</v>
      </c>
      <c r="C970" s="4">
        <v>45787</v>
      </c>
      <c r="D970" s="2" t="s">
        <v>287</v>
      </c>
      <c r="E970" t="s">
        <v>5049</v>
      </c>
      <c r="F970" s="2" t="s">
        <v>29</v>
      </c>
      <c r="G970" s="2" t="s">
        <v>121</v>
      </c>
      <c r="H970" s="2">
        <v>2</v>
      </c>
      <c r="I970" s="19">
        <v>878.16</v>
      </c>
      <c r="J970" s="2" t="s">
        <v>50</v>
      </c>
      <c r="K970" s="2" t="s">
        <v>16</v>
      </c>
      <c r="L970" s="2">
        <v>5</v>
      </c>
      <c r="M970" s="18">
        <f t="shared" si="302"/>
        <v>1756.32</v>
      </c>
      <c r="T970" t="str">
        <f t="shared" si="303"/>
        <v>Completed</v>
      </c>
      <c r="U970" t="str">
        <f t="shared" si="304"/>
        <v>Yes</v>
      </c>
      <c r="V970" t="str">
        <f t="shared" si="305"/>
        <v>No</v>
      </c>
      <c r="X970">
        <f t="shared" si="306"/>
        <v>595</v>
      </c>
      <c r="Y970">
        <f t="shared" si="307"/>
        <v>444</v>
      </c>
      <c r="Z970" s="18">
        <f t="shared" si="308"/>
        <v>1892867.2841657216</v>
      </c>
      <c r="AA970" s="18">
        <f t="shared" si="309"/>
        <v>199432.98236095349</v>
      </c>
      <c r="AB970" s="17">
        <f t="shared" si="310"/>
        <v>3.8949824970828471</v>
      </c>
      <c r="AC970" s="2" t="s">
        <v>121</v>
      </c>
      <c r="AD970" s="2" t="s">
        <v>29</v>
      </c>
      <c r="AE970" t="str">
        <f t="shared" si="311"/>
        <v>Fashion</v>
      </c>
      <c r="AF970" t="str">
        <f t="shared" si="312"/>
        <v>Fashion</v>
      </c>
      <c r="AG970" t="str" cm="1">
        <f t="array" ref="AG970">INDEX(AD:AD,ROW())</f>
        <v>Fashion</v>
      </c>
      <c r="AH970">
        <f t="shared" si="320"/>
        <v>45</v>
      </c>
      <c r="AI970" t="str">
        <f t="shared" si="313"/>
        <v>Fashion</v>
      </c>
      <c r="AK970">
        <f t="shared" si="314"/>
        <v>2025</v>
      </c>
      <c r="AL970">
        <f t="shared" si="315"/>
        <v>5</v>
      </c>
      <c r="AM970">
        <f t="shared" si="316"/>
        <v>10</v>
      </c>
      <c r="AN970">
        <f t="shared" si="317"/>
        <v>7</v>
      </c>
      <c r="AO970" t="str">
        <f t="shared" si="318"/>
        <v>Weekend</v>
      </c>
      <c r="AR970" s="20">
        <f t="shared" si="319"/>
        <v>0</v>
      </c>
    </row>
    <row r="971" spans="1:44" x14ac:dyDescent="0.35">
      <c r="A971" t="str">
        <f t="shared" si="301"/>
        <v>CUST0970</v>
      </c>
      <c r="B971" s="2" t="s">
        <v>1287</v>
      </c>
      <c r="C971" s="4">
        <v>45264</v>
      </c>
      <c r="D971" s="2" t="s">
        <v>1288</v>
      </c>
      <c r="E971" t="s">
        <v>5052</v>
      </c>
      <c r="F971" s="2" t="s">
        <v>42</v>
      </c>
      <c r="G971" s="2" t="s">
        <v>5042</v>
      </c>
      <c r="H971" s="2">
        <v>1</v>
      </c>
      <c r="I971" s="19">
        <v>508.35</v>
      </c>
      <c r="J971" s="2" t="s">
        <v>5046</v>
      </c>
      <c r="K971" s="2" t="s">
        <v>16</v>
      </c>
      <c r="L971" s="2">
        <v>4</v>
      </c>
      <c r="M971" s="18">
        <f t="shared" si="302"/>
        <v>508.35</v>
      </c>
      <c r="T971" t="str">
        <f t="shared" si="303"/>
        <v>Completed</v>
      </c>
      <c r="U971" t="str">
        <f t="shared" si="304"/>
        <v>No</v>
      </c>
      <c r="V971" t="str">
        <f t="shared" si="305"/>
        <v>No</v>
      </c>
      <c r="X971">
        <f t="shared" si="306"/>
        <v>573</v>
      </c>
      <c r="Y971">
        <f t="shared" si="307"/>
        <v>450</v>
      </c>
      <c r="Z971" s="18">
        <f t="shared" si="308"/>
        <v>1098537.4901531704</v>
      </c>
      <c r="AA971" s="18">
        <f t="shared" si="309"/>
        <v>96724.388030634553</v>
      </c>
      <c r="AB971" s="17">
        <f t="shared" si="310"/>
        <v>3.9001122334455669</v>
      </c>
      <c r="AC971" s="2" t="s">
        <v>5042</v>
      </c>
      <c r="AD971" s="2" t="s">
        <v>42</v>
      </c>
      <c r="AE971" t="str">
        <f t="shared" si="311"/>
        <v>Beauty</v>
      </c>
      <c r="AF971" t="str">
        <f t="shared" si="312"/>
        <v>Beauty</v>
      </c>
      <c r="AG971" t="str" cm="1">
        <f t="array" ref="AG971">INDEX(AD:AD,ROW())</f>
        <v>Beauty</v>
      </c>
      <c r="AH971">
        <f t="shared" si="320"/>
        <v>18</v>
      </c>
      <c r="AI971" t="str">
        <f t="shared" si="313"/>
        <v>Beauty</v>
      </c>
      <c r="AK971">
        <f t="shared" si="314"/>
        <v>2023</v>
      </c>
      <c r="AL971">
        <f t="shared" si="315"/>
        <v>12</v>
      </c>
      <c r="AM971">
        <f t="shared" si="316"/>
        <v>4</v>
      </c>
      <c r="AN971">
        <f t="shared" si="317"/>
        <v>2</v>
      </c>
      <c r="AO971" t="str">
        <f t="shared" si="318"/>
        <v>Weekday</v>
      </c>
      <c r="AR971" s="20">
        <f t="shared" si="319"/>
        <v>0</v>
      </c>
    </row>
    <row r="972" spans="1:44" x14ac:dyDescent="0.35">
      <c r="A972" t="str">
        <f t="shared" si="301"/>
        <v>CUST0971</v>
      </c>
      <c r="B972" s="2" t="s">
        <v>1289</v>
      </c>
      <c r="C972" s="4">
        <v>45138</v>
      </c>
      <c r="D972" s="2" t="s">
        <v>323</v>
      </c>
      <c r="E972" t="s">
        <v>5050</v>
      </c>
      <c r="F972" s="2" t="s">
        <v>23</v>
      </c>
      <c r="G972" s="2" t="s">
        <v>75</v>
      </c>
      <c r="H972" s="2">
        <v>1</v>
      </c>
      <c r="I972" s="19">
        <v>460.35</v>
      </c>
      <c r="J972" s="2" t="s">
        <v>50</v>
      </c>
      <c r="K972" s="2" t="s">
        <v>16</v>
      </c>
      <c r="L972" s="2">
        <v>5</v>
      </c>
      <c r="M972" s="18">
        <f t="shared" si="302"/>
        <v>460.35</v>
      </c>
      <c r="T972" t="str">
        <f t="shared" si="303"/>
        <v>Completed</v>
      </c>
      <c r="U972" t="str">
        <f t="shared" si="304"/>
        <v>No</v>
      </c>
      <c r="V972" t="str">
        <f t="shared" si="305"/>
        <v>No</v>
      </c>
      <c r="X972">
        <f t="shared" si="306"/>
        <v>589</v>
      </c>
      <c r="Y972">
        <f t="shared" si="307"/>
        <v>426</v>
      </c>
      <c r="Z972" s="18">
        <f t="shared" si="308"/>
        <v>594714.6477588166</v>
      </c>
      <c r="AA972" s="18">
        <f t="shared" si="309"/>
        <v>60882.938065984097</v>
      </c>
      <c r="AB972" s="17">
        <f t="shared" si="310"/>
        <v>3.804733727810651</v>
      </c>
      <c r="AC972" s="2" t="s">
        <v>75</v>
      </c>
      <c r="AD972" s="2" t="s">
        <v>23</v>
      </c>
      <c r="AE972" t="str">
        <f t="shared" si="311"/>
        <v>Books</v>
      </c>
      <c r="AF972" t="str">
        <f t="shared" si="312"/>
        <v>Books</v>
      </c>
      <c r="AG972" t="str" cm="1">
        <f t="array" ref="AG972">INDEX(AD:AD,ROW())</f>
        <v>Books</v>
      </c>
      <c r="AH972">
        <f t="shared" si="320"/>
        <v>23</v>
      </c>
      <c r="AI972" t="str">
        <f t="shared" si="313"/>
        <v>Books</v>
      </c>
      <c r="AK972">
        <f t="shared" si="314"/>
        <v>2023</v>
      </c>
      <c r="AL972">
        <f t="shared" si="315"/>
        <v>7</v>
      </c>
      <c r="AM972">
        <f t="shared" si="316"/>
        <v>31</v>
      </c>
      <c r="AN972">
        <f t="shared" si="317"/>
        <v>2</v>
      </c>
      <c r="AO972" t="str">
        <f t="shared" si="318"/>
        <v>Weekday</v>
      </c>
      <c r="AR972" s="20">
        <f t="shared" si="319"/>
        <v>0</v>
      </c>
    </row>
    <row r="973" spans="1:44" x14ac:dyDescent="0.35">
      <c r="A973" t="str">
        <f t="shared" si="301"/>
        <v>CUST0972</v>
      </c>
      <c r="B973" s="2" t="s">
        <v>1290</v>
      </c>
      <c r="C973" s="4">
        <v>44990</v>
      </c>
      <c r="D973" s="2" t="s">
        <v>847</v>
      </c>
      <c r="E973" t="s">
        <v>5051</v>
      </c>
      <c r="F973" s="2" t="s">
        <v>13</v>
      </c>
      <c r="G973" s="2" t="s">
        <v>95</v>
      </c>
      <c r="H973" s="2">
        <v>3</v>
      </c>
      <c r="I973" s="19">
        <v>350.18</v>
      </c>
      <c r="J973" s="2" t="s">
        <v>5047</v>
      </c>
      <c r="K973" s="2" t="s">
        <v>103</v>
      </c>
      <c r="L973" s="2">
        <v>2</v>
      </c>
      <c r="M973" s="18">
        <f t="shared" si="302"/>
        <v>1050.54</v>
      </c>
      <c r="T973" t="str">
        <f t="shared" si="303"/>
        <v>Lost Sale</v>
      </c>
      <c r="U973" t="str">
        <f t="shared" si="304"/>
        <v>No</v>
      </c>
      <c r="V973" t="str">
        <f t="shared" si="305"/>
        <v>Yes</v>
      </c>
      <c r="X973">
        <f t="shared" si="306"/>
        <v>619</v>
      </c>
      <c r="Y973">
        <f t="shared" si="307"/>
        <v>468</v>
      </c>
      <c r="Z973" s="18">
        <f t="shared" si="308"/>
        <v>1463424.4009529033</v>
      </c>
      <c r="AA973" s="18">
        <f t="shared" si="309"/>
        <v>118285.78776560788</v>
      </c>
      <c r="AB973" s="17">
        <f t="shared" si="310"/>
        <v>3.8140589569160999</v>
      </c>
      <c r="AC973" s="2" t="s">
        <v>95</v>
      </c>
      <c r="AD973" s="2" t="s">
        <v>13</v>
      </c>
      <c r="AE973" t="str">
        <f t="shared" si="311"/>
        <v>Home &amp; Kitchen</v>
      </c>
      <c r="AF973" t="str">
        <f t="shared" si="312"/>
        <v>Home &amp; Kitchen</v>
      </c>
      <c r="AG973" t="str" cm="1">
        <f t="array" ref="AG973">INDEX(AD:AD,ROW())</f>
        <v>Home &amp; Kitchen</v>
      </c>
      <c r="AH973">
        <f t="shared" si="320"/>
        <v>32</v>
      </c>
      <c r="AI973" t="str">
        <f t="shared" si="313"/>
        <v>Home &amp; Kitchen</v>
      </c>
      <c r="AK973">
        <f t="shared" si="314"/>
        <v>2023</v>
      </c>
      <c r="AL973">
        <f t="shared" si="315"/>
        <v>3</v>
      </c>
      <c r="AM973">
        <f t="shared" si="316"/>
        <v>5</v>
      </c>
      <c r="AN973">
        <f t="shared" si="317"/>
        <v>1</v>
      </c>
      <c r="AO973" t="str">
        <f t="shared" si="318"/>
        <v>Weekend</v>
      </c>
      <c r="AR973" s="20">
        <f t="shared" si="319"/>
        <v>1</v>
      </c>
    </row>
    <row r="974" spans="1:44" x14ac:dyDescent="0.35">
      <c r="A974" t="str">
        <f t="shared" si="301"/>
        <v>CUST0973</v>
      </c>
      <c r="B974" s="2" t="s">
        <v>1291</v>
      </c>
      <c r="C974" s="4">
        <v>45574</v>
      </c>
      <c r="D974" s="2" t="s">
        <v>211</v>
      </c>
      <c r="E974" t="s">
        <v>5056</v>
      </c>
      <c r="F974" s="2" t="s">
        <v>13</v>
      </c>
      <c r="G974" s="2" t="s">
        <v>14</v>
      </c>
      <c r="H974" s="2">
        <v>1</v>
      </c>
      <c r="I974" s="19">
        <v>372.56</v>
      </c>
      <c r="J974" s="2" t="s">
        <v>15</v>
      </c>
      <c r="K974" s="2" t="s">
        <v>16</v>
      </c>
      <c r="L974" s="2">
        <v>5</v>
      </c>
      <c r="M974" s="18">
        <f t="shared" si="302"/>
        <v>372.56</v>
      </c>
      <c r="T974" t="str">
        <f t="shared" si="303"/>
        <v>Completed</v>
      </c>
      <c r="U974" t="str">
        <f t="shared" si="304"/>
        <v>No</v>
      </c>
      <c r="V974" t="str">
        <f t="shared" si="305"/>
        <v>No</v>
      </c>
      <c r="X974">
        <f t="shared" si="306"/>
        <v>50</v>
      </c>
      <c r="Y974">
        <f t="shared" si="307"/>
        <v>37</v>
      </c>
      <c r="Z974" s="18">
        <f t="shared" si="308"/>
        <v>1463424.4009529033</v>
      </c>
      <c r="AA974" s="18">
        <f t="shared" si="309"/>
        <v>118285.78776560788</v>
      </c>
      <c r="AB974" s="17">
        <f t="shared" si="310"/>
        <v>3.8140589569160999</v>
      </c>
      <c r="AC974" s="2" t="s">
        <v>14</v>
      </c>
      <c r="AD974" s="2" t="s">
        <v>13</v>
      </c>
      <c r="AE974" t="str">
        <f t="shared" si="311"/>
        <v>Home &amp; Kitchen</v>
      </c>
      <c r="AF974" t="str">
        <f t="shared" si="312"/>
        <v>Home &amp; Kitchen</v>
      </c>
      <c r="AG974" t="str" cm="1">
        <f t="array" ref="AG974">INDEX(AD:AD,ROW())</f>
        <v>Home &amp; Kitchen</v>
      </c>
      <c r="AH974">
        <f t="shared" si="320"/>
        <v>2</v>
      </c>
      <c r="AI974" t="str">
        <f t="shared" si="313"/>
        <v>Home &amp; Kitchen</v>
      </c>
      <c r="AK974">
        <f t="shared" si="314"/>
        <v>2024</v>
      </c>
      <c r="AL974">
        <f t="shared" si="315"/>
        <v>10</v>
      </c>
      <c r="AM974">
        <f t="shared" si="316"/>
        <v>9</v>
      </c>
      <c r="AN974">
        <f t="shared" si="317"/>
        <v>4</v>
      </c>
      <c r="AO974" t="str">
        <f t="shared" si="318"/>
        <v>Weekday</v>
      </c>
      <c r="AR974" s="20">
        <f t="shared" si="319"/>
        <v>0</v>
      </c>
    </row>
    <row r="975" spans="1:44" x14ac:dyDescent="0.35">
      <c r="A975" t="str">
        <f t="shared" si="301"/>
        <v>CUST0974</v>
      </c>
      <c r="B975" s="2" t="s">
        <v>1292</v>
      </c>
      <c r="C975" s="4">
        <v>45605</v>
      </c>
      <c r="D975" s="2" t="s">
        <v>394</v>
      </c>
      <c r="E975" t="s">
        <v>5048</v>
      </c>
      <c r="F975" s="2" t="s">
        <v>19</v>
      </c>
      <c r="G975" s="2" t="s">
        <v>5040</v>
      </c>
      <c r="H975" s="2">
        <v>1</v>
      </c>
      <c r="I975" s="19">
        <v>2010.49</v>
      </c>
      <c r="J975" s="2" t="s">
        <v>5046</v>
      </c>
      <c r="K975" s="2" t="s">
        <v>16</v>
      </c>
      <c r="L975" s="31"/>
      <c r="M975" s="18">
        <f t="shared" si="302"/>
        <v>2010.49</v>
      </c>
      <c r="T975" t="str">
        <f t="shared" si="303"/>
        <v>Completed</v>
      </c>
      <c r="U975" t="str">
        <f t="shared" si="304"/>
        <v>Yes</v>
      </c>
      <c r="V975" t="str">
        <f t="shared" si="305"/>
        <v>No</v>
      </c>
      <c r="X975">
        <f t="shared" si="306"/>
        <v>590</v>
      </c>
      <c r="Y975">
        <f t="shared" si="307"/>
        <v>451</v>
      </c>
      <c r="Z975" s="18">
        <f t="shared" si="308"/>
        <v>2759712.3299794244</v>
      </c>
      <c r="AA975" s="18">
        <f t="shared" si="309"/>
        <v>330643.50635802455</v>
      </c>
      <c r="AB975" s="17">
        <f t="shared" si="310"/>
        <v>3.8641711229946525</v>
      </c>
      <c r="AC975" s="2" t="s">
        <v>5040</v>
      </c>
      <c r="AD975" s="2" t="s">
        <v>19</v>
      </c>
      <c r="AE975" t="str">
        <f t="shared" si="311"/>
        <v>Electronics</v>
      </c>
      <c r="AF975" t="str">
        <f t="shared" si="312"/>
        <v>Electronics</v>
      </c>
      <c r="AG975" t="str" cm="1">
        <f t="array" ref="AG975">INDEX(AD:AD,ROW())</f>
        <v>Electronics</v>
      </c>
      <c r="AH975">
        <f t="shared" si="320"/>
        <v>13</v>
      </c>
      <c r="AI975" t="str">
        <f t="shared" si="313"/>
        <v>Electronics</v>
      </c>
      <c r="AK975">
        <f t="shared" si="314"/>
        <v>2024</v>
      </c>
      <c r="AL975">
        <f t="shared" si="315"/>
        <v>11</v>
      </c>
      <c r="AM975">
        <f t="shared" si="316"/>
        <v>9</v>
      </c>
      <c r="AN975">
        <f t="shared" si="317"/>
        <v>7</v>
      </c>
      <c r="AO975" t="str">
        <f t="shared" si="318"/>
        <v>Weekend</v>
      </c>
      <c r="AR975" s="20">
        <f t="shared" si="319"/>
        <v>0</v>
      </c>
    </row>
    <row r="976" spans="1:44" x14ac:dyDescent="0.35">
      <c r="A976" t="str">
        <f t="shared" si="301"/>
        <v>CUST0975</v>
      </c>
      <c r="B976" s="2" t="s">
        <v>1293</v>
      </c>
      <c r="C976" s="4">
        <v>45837</v>
      </c>
      <c r="D976" s="2" t="s">
        <v>698</v>
      </c>
      <c r="E976" t="s">
        <v>5048</v>
      </c>
      <c r="F976" s="2" t="s">
        <v>42</v>
      </c>
      <c r="G976" s="2" t="s">
        <v>5044</v>
      </c>
      <c r="H976" s="2">
        <v>3</v>
      </c>
      <c r="I976" s="19">
        <v>336.87</v>
      </c>
      <c r="J976" s="2" t="s">
        <v>20</v>
      </c>
      <c r="K976" s="2" t="s">
        <v>16</v>
      </c>
      <c r="L976" s="2">
        <v>5</v>
      </c>
      <c r="M976" s="18">
        <f t="shared" si="302"/>
        <v>1010.61</v>
      </c>
      <c r="T976" t="str">
        <f t="shared" si="303"/>
        <v>Completed</v>
      </c>
      <c r="U976" t="str">
        <f t="shared" si="304"/>
        <v>Yes</v>
      </c>
      <c r="V976" t="str">
        <f t="shared" si="305"/>
        <v>No</v>
      </c>
      <c r="X976">
        <f t="shared" si="306"/>
        <v>590</v>
      </c>
      <c r="Y976">
        <f t="shared" si="307"/>
        <v>451</v>
      </c>
      <c r="Z976" s="18">
        <f t="shared" si="308"/>
        <v>1098537.4901531704</v>
      </c>
      <c r="AA976" s="18">
        <f t="shared" si="309"/>
        <v>96724.388030634553</v>
      </c>
      <c r="AB976" s="17">
        <f t="shared" si="310"/>
        <v>3.9001122334455669</v>
      </c>
      <c r="AC976" s="2" t="s">
        <v>5044</v>
      </c>
      <c r="AD976" s="2" t="s">
        <v>42</v>
      </c>
      <c r="AE976" t="str">
        <f t="shared" si="311"/>
        <v>Beauty</v>
      </c>
      <c r="AF976" t="str">
        <f t="shared" si="312"/>
        <v>Beauty</v>
      </c>
      <c r="AG976" t="str" cm="1">
        <f t="array" ref="AG976">INDEX(AD:AD,ROW())</f>
        <v>Beauty</v>
      </c>
      <c r="AH976">
        <f t="shared" si="320"/>
        <v>64</v>
      </c>
      <c r="AI976" t="str">
        <f t="shared" si="313"/>
        <v>Beauty</v>
      </c>
      <c r="AK976">
        <f t="shared" si="314"/>
        <v>2025</v>
      </c>
      <c r="AL976">
        <f t="shared" si="315"/>
        <v>6</v>
      </c>
      <c r="AM976">
        <f t="shared" si="316"/>
        <v>29</v>
      </c>
      <c r="AN976">
        <f t="shared" si="317"/>
        <v>1</v>
      </c>
      <c r="AO976" t="str">
        <f t="shared" si="318"/>
        <v>Weekend</v>
      </c>
      <c r="AR976" s="20">
        <f t="shared" si="319"/>
        <v>0</v>
      </c>
    </row>
    <row r="977" spans="1:44" x14ac:dyDescent="0.35">
      <c r="A977" t="str">
        <f t="shared" si="301"/>
        <v>CUST0976</v>
      </c>
      <c r="B977" s="2" t="s">
        <v>1294</v>
      </c>
      <c r="C977" s="4">
        <v>45090</v>
      </c>
      <c r="D977" s="2" t="s">
        <v>1267</v>
      </c>
      <c r="E977" t="s">
        <v>5055</v>
      </c>
      <c r="F977" s="2" t="s">
        <v>29</v>
      </c>
      <c r="G977" s="2" t="s">
        <v>138</v>
      </c>
      <c r="H977" s="2">
        <v>1</v>
      </c>
      <c r="I977" s="19">
        <v>438.26</v>
      </c>
      <c r="J977" s="2" t="s">
        <v>15</v>
      </c>
      <c r="K977" s="2" t="s">
        <v>16</v>
      </c>
      <c r="L977" s="2">
        <v>3</v>
      </c>
      <c r="M977" s="18">
        <f t="shared" si="302"/>
        <v>438.26</v>
      </c>
      <c r="T977" t="str">
        <f t="shared" si="303"/>
        <v>Completed</v>
      </c>
      <c r="U977" t="str">
        <f t="shared" si="304"/>
        <v>No</v>
      </c>
      <c r="V977" t="str">
        <f t="shared" si="305"/>
        <v>No</v>
      </c>
      <c r="X977">
        <f t="shared" si="306"/>
        <v>567</v>
      </c>
      <c r="Y977">
        <f t="shared" si="307"/>
        <v>440</v>
      </c>
      <c r="Z977" s="18">
        <f t="shared" si="308"/>
        <v>1892867.2841657216</v>
      </c>
      <c r="AA977" s="18">
        <f t="shared" si="309"/>
        <v>199432.98236095349</v>
      </c>
      <c r="AB977" s="17">
        <f t="shared" si="310"/>
        <v>3.8949824970828471</v>
      </c>
      <c r="AC977" s="2" t="s">
        <v>138</v>
      </c>
      <c r="AD977" s="2" t="s">
        <v>29</v>
      </c>
      <c r="AE977" t="str">
        <f t="shared" si="311"/>
        <v>Fashion</v>
      </c>
      <c r="AF977" t="str">
        <f t="shared" si="312"/>
        <v>Fashion</v>
      </c>
      <c r="AG977" t="str" cm="1">
        <f t="array" ref="AG977">INDEX(AD:AD,ROW())</f>
        <v>Fashion</v>
      </c>
      <c r="AH977">
        <f t="shared" si="320"/>
        <v>53</v>
      </c>
      <c r="AI977" t="str">
        <f t="shared" si="313"/>
        <v>Fashion</v>
      </c>
      <c r="AK977">
        <f t="shared" si="314"/>
        <v>2023</v>
      </c>
      <c r="AL977">
        <f t="shared" si="315"/>
        <v>6</v>
      </c>
      <c r="AM977">
        <f t="shared" si="316"/>
        <v>13</v>
      </c>
      <c r="AN977">
        <f t="shared" si="317"/>
        <v>3</v>
      </c>
      <c r="AO977" t="str">
        <f t="shared" si="318"/>
        <v>Weekday</v>
      </c>
      <c r="AR977" s="20">
        <f t="shared" si="319"/>
        <v>0</v>
      </c>
    </row>
    <row r="978" spans="1:44" x14ac:dyDescent="0.35">
      <c r="A978" t="str">
        <f t="shared" si="301"/>
        <v>CUST0977</v>
      </c>
      <c r="B978" s="2" t="s">
        <v>1295</v>
      </c>
      <c r="C978" s="4">
        <v>45634</v>
      </c>
      <c r="D978" s="2" t="s">
        <v>182</v>
      </c>
      <c r="E978" t="s">
        <v>5051</v>
      </c>
      <c r="F978" s="2" t="s">
        <v>13</v>
      </c>
      <c r="G978" s="2" t="s">
        <v>95</v>
      </c>
      <c r="H978" s="2">
        <v>1</v>
      </c>
      <c r="I978" s="19">
        <v>1070.98</v>
      </c>
      <c r="J978" s="2" t="s">
        <v>15</v>
      </c>
      <c r="K978" s="2" t="s">
        <v>16</v>
      </c>
      <c r="L978" s="2">
        <v>5</v>
      </c>
      <c r="M978" s="18">
        <f t="shared" si="302"/>
        <v>1070.98</v>
      </c>
      <c r="T978" t="str">
        <f t="shared" si="303"/>
        <v>Completed</v>
      </c>
      <c r="U978" t="str">
        <f t="shared" si="304"/>
        <v>Yes</v>
      </c>
      <c r="V978" t="str">
        <f t="shared" si="305"/>
        <v>No</v>
      </c>
      <c r="X978">
        <f t="shared" si="306"/>
        <v>619</v>
      </c>
      <c r="Y978">
        <f t="shared" si="307"/>
        <v>468</v>
      </c>
      <c r="Z978" s="18">
        <f t="shared" si="308"/>
        <v>1463424.4009529033</v>
      </c>
      <c r="AA978" s="18">
        <f t="shared" si="309"/>
        <v>118285.78776560788</v>
      </c>
      <c r="AB978" s="17">
        <f t="shared" si="310"/>
        <v>3.8140589569160999</v>
      </c>
      <c r="AC978" s="2" t="s">
        <v>95</v>
      </c>
      <c r="AD978" s="2" t="s">
        <v>13</v>
      </c>
      <c r="AE978" t="str">
        <f t="shared" si="311"/>
        <v>Home &amp; Kitchen</v>
      </c>
      <c r="AF978" t="str">
        <f t="shared" si="312"/>
        <v>Home &amp; Kitchen</v>
      </c>
      <c r="AG978" t="str" cm="1">
        <f t="array" ref="AG978">INDEX(AD:AD,ROW())</f>
        <v>Home &amp; Kitchen</v>
      </c>
      <c r="AH978">
        <f t="shared" si="320"/>
        <v>32</v>
      </c>
      <c r="AI978" t="str">
        <f t="shared" si="313"/>
        <v>Home &amp; Kitchen</v>
      </c>
      <c r="AK978">
        <f t="shared" si="314"/>
        <v>2024</v>
      </c>
      <c r="AL978">
        <f t="shared" si="315"/>
        <v>12</v>
      </c>
      <c r="AM978">
        <f t="shared" si="316"/>
        <v>8</v>
      </c>
      <c r="AN978">
        <f t="shared" si="317"/>
        <v>1</v>
      </c>
      <c r="AO978" t="str">
        <f t="shared" si="318"/>
        <v>Weekend</v>
      </c>
      <c r="AR978" s="20">
        <f t="shared" si="319"/>
        <v>0</v>
      </c>
    </row>
    <row r="979" spans="1:44" x14ac:dyDescent="0.35">
      <c r="A979" t="str">
        <f t="shared" si="301"/>
        <v>CUST0978</v>
      </c>
      <c r="B979" s="2" t="s">
        <v>1296</v>
      </c>
      <c r="C979" s="4">
        <v>45238</v>
      </c>
      <c r="D979" s="2" t="s">
        <v>425</v>
      </c>
      <c r="E979" t="s">
        <v>5048</v>
      </c>
      <c r="F979" s="2" t="s">
        <v>42</v>
      </c>
      <c r="G979" s="2" t="s">
        <v>188</v>
      </c>
      <c r="H979" s="2">
        <v>1</v>
      </c>
      <c r="I979" s="19">
        <v>488.42</v>
      </c>
      <c r="J979" s="2" t="s">
        <v>5046</v>
      </c>
      <c r="K979" s="2" t="s">
        <v>16</v>
      </c>
      <c r="L979" s="2">
        <v>4</v>
      </c>
      <c r="M979" s="18">
        <f t="shared" si="302"/>
        <v>488.42</v>
      </c>
      <c r="T979" t="str">
        <f t="shared" si="303"/>
        <v>Completed</v>
      </c>
      <c r="U979" t="str">
        <f t="shared" si="304"/>
        <v>No</v>
      </c>
      <c r="V979" t="str">
        <f t="shared" si="305"/>
        <v>No</v>
      </c>
      <c r="X979">
        <f t="shared" si="306"/>
        <v>590</v>
      </c>
      <c r="Y979">
        <f t="shared" si="307"/>
        <v>451</v>
      </c>
      <c r="Z979" s="18">
        <f t="shared" si="308"/>
        <v>1098537.4901531704</v>
      </c>
      <c r="AA979" s="18">
        <f t="shared" si="309"/>
        <v>96724.388030634553</v>
      </c>
      <c r="AB979" s="17">
        <f t="shared" si="310"/>
        <v>3.9001122334455669</v>
      </c>
      <c r="AC979" s="2" t="s">
        <v>188</v>
      </c>
      <c r="AD979" s="2" t="s">
        <v>42</v>
      </c>
      <c r="AE979" t="str">
        <f t="shared" si="311"/>
        <v>Beauty</v>
      </c>
      <c r="AF979" t="str">
        <f t="shared" si="312"/>
        <v>Beauty</v>
      </c>
      <c r="AG979" t="str" cm="1">
        <f t="array" ref="AG979">INDEX(AD:AD,ROW())</f>
        <v>Beauty</v>
      </c>
      <c r="AH979">
        <f t="shared" si="320"/>
        <v>80</v>
      </c>
      <c r="AI979" t="str">
        <f t="shared" si="313"/>
        <v>Beauty</v>
      </c>
      <c r="AK979">
        <f t="shared" si="314"/>
        <v>2023</v>
      </c>
      <c r="AL979">
        <f t="shared" si="315"/>
        <v>11</v>
      </c>
      <c r="AM979">
        <f t="shared" si="316"/>
        <v>8</v>
      </c>
      <c r="AN979">
        <f t="shared" si="317"/>
        <v>4</v>
      </c>
      <c r="AO979" t="str">
        <f t="shared" si="318"/>
        <v>Weekday</v>
      </c>
      <c r="AR979" s="20">
        <f t="shared" si="319"/>
        <v>0</v>
      </c>
    </row>
    <row r="980" spans="1:44" x14ac:dyDescent="0.35">
      <c r="A980" t="str">
        <f t="shared" si="301"/>
        <v>CUST0979</v>
      </c>
      <c r="B980" s="2" t="s">
        <v>1297</v>
      </c>
      <c r="C980" s="4">
        <v>45249</v>
      </c>
      <c r="D980" s="2" t="s">
        <v>74</v>
      </c>
      <c r="E980" t="s">
        <v>5050</v>
      </c>
      <c r="F980" s="2" t="s">
        <v>23</v>
      </c>
      <c r="G980" s="2" t="s">
        <v>68</v>
      </c>
      <c r="H980" s="2">
        <v>3</v>
      </c>
      <c r="I980" s="19">
        <v>362.86</v>
      </c>
      <c r="J980" s="2" t="s">
        <v>5047</v>
      </c>
      <c r="K980" s="2" t="s">
        <v>31</v>
      </c>
      <c r="L980" s="2">
        <v>5</v>
      </c>
      <c r="M980" s="18">
        <f t="shared" si="302"/>
        <v>1088.58</v>
      </c>
      <c r="T980" t="str">
        <f t="shared" si="303"/>
        <v>Pending</v>
      </c>
      <c r="U980" t="str">
        <f t="shared" si="304"/>
        <v>No</v>
      </c>
      <c r="V980" t="str">
        <f t="shared" si="305"/>
        <v>Yes</v>
      </c>
      <c r="X980">
        <f t="shared" si="306"/>
        <v>589</v>
      </c>
      <c r="Y980">
        <f t="shared" si="307"/>
        <v>426</v>
      </c>
      <c r="Z980" s="18">
        <f t="shared" si="308"/>
        <v>594714.6477588166</v>
      </c>
      <c r="AA980" s="18">
        <f t="shared" si="309"/>
        <v>60882.938065984097</v>
      </c>
      <c r="AB980" s="17">
        <f t="shared" si="310"/>
        <v>3.804733727810651</v>
      </c>
      <c r="AC980" s="2" t="s">
        <v>68</v>
      </c>
      <c r="AD980" s="2" t="s">
        <v>23</v>
      </c>
      <c r="AE980" t="str">
        <f t="shared" si="311"/>
        <v>Books</v>
      </c>
      <c r="AF980" t="str">
        <f t="shared" si="312"/>
        <v>Books</v>
      </c>
      <c r="AG980" t="str" cm="1">
        <f t="array" ref="AG980">INDEX(AD:AD,ROW())</f>
        <v>Books</v>
      </c>
      <c r="AH980">
        <f t="shared" si="320"/>
        <v>20</v>
      </c>
      <c r="AI980" t="str">
        <f t="shared" si="313"/>
        <v>Books</v>
      </c>
      <c r="AK980">
        <f t="shared" si="314"/>
        <v>2023</v>
      </c>
      <c r="AL980">
        <f t="shared" si="315"/>
        <v>11</v>
      </c>
      <c r="AM980">
        <f t="shared" si="316"/>
        <v>19</v>
      </c>
      <c r="AN980">
        <f t="shared" si="317"/>
        <v>1</v>
      </c>
      <c r="AO980" t="str">
        <f t="shared" si="318"/>
        <v>Weekend</v>
      </c>
      <c r="AR980" s="20">
        <f t="shared" si="319"/>
        <v>0</v>
      </c>
    </row>
    <row r="981" spans="1:44" x14ac:dyDescent="0.35">
      <c r="A981" t="str">
        <f t="shared" si="301"/>
        <v>CUST0980</v>
      </c>
      <c r="B981" s="2" t="s">
        <v>1298</v>
      </c>
      <c r="C981" s="4">
        <v>45605</v>
      </c>
      <c r="D981" s="2" t="s">
        <v>469</v>
      </c>
      <c r="E981" t="s">
        <v>5052</v>
      </c>
      <c r="F981" s="2" t="s">
        <v>23</v>
      </c>
      <c r="G981" s="2" t="s">
        <v>65</v>
      </c>
      <c r="H981" s="2">
        <v>2</v>
      </c>
      <c r="I981" s="19">
        <v>574.75</v>
      </c>
      <c r="J981" s="2" t="s">
        <v>20</v>
      </c>
      <c r="K981" s="2" t="s">
        <v>16</v>
      </c>
      <c r="L981" s="2">
        <v>4</v>
      </c>
      <c r="M981" s="18">
        <f t="shared" si="302"/>
        <v>1149.5</v>
      </c>
      <c r="T981" t="str">
        <f t="shared" si="303"/>
        <v>Completed</v>
      </c>
      <c r="U981" t="str">
        <f t="shared" si="304"/>
        <v>Yes</v>
      </c>
      <c r="V981" t="str">
        <f t="shared" si="305"/>
        <v>No</v>
      </c>
      <c r="X981">
        <f t="shared" si="306"/>
        <v>573</v>
      </c>
      <c r="Y981">
        <f t="shared" si="307"/>
        <v>450</v>
      </c>
      <c r="Z981" s="18">
        <f t="shared" si="308"/>
        <v>594714.6477588166</v>
      </c>
      <c r="AA981" s="18">
        <f t="shared" si="309"/>
        <v>60882.938065984097</v>
      </c>
      <c r="AB981" s="17">
        <f t="shared" si="310"/>
        <v>3.804733727810651</v>
      </c>
      <c r="AC981" s="2" t="s">
        <v>65</v>
      </c>
      <c r="AD981" s="2" t="s">
        <v>23</v>
      </c>
      <c r="AE981" t="str">
        <f t="shared" si="311"/>
        <v>Books</v>
      </c>
      <c r="AF981" t="str">
        <f t="shared" si="312"/>
        <v>Books</v>
      </c>
      <c r="AG981" t="str" cm="1">
        <f t="array" ref="AG981">INDEX(AD:AD,ROW())</f>
        <v>Books</v>
      </c>
      <c r="AH981">
        <f t="shared" si="320"/>
        <v>19</v>
      </c>
      <c r="AI981" t="str">
        <f t="shared" si="313"/>
        <v>Books</v>
      </c>
      <c r="AK981">
        <f t="shared" si="314"/>
        <v>2024</v>
      </c>
      <c r="AL981">
        <f t="shared" si="315"/>
        <v>11</v>
      </c>
      <c r="AM981">
        <f t="shared" si="316"/>
        <v>9</v>
      </c>
      <c r="AN981">
        <f t="shared" si="317"/>
        <v>7</v>
      </c>
      <c r="AO981" t="str">
        <f t="shared" si="318"/>
        <v>Weekend</v>
      </c>
      <c r="AR981" s="20">
        <f t="shared" si="319"/>
        <v>0</v>
      </c>
    </row>
    <row r="982" spans="1:44" x14ac:dyDescent="0.35">
      <c r="A982" t="str">
        <f t="shared" si="301"/>
        <v>CUST0981</v>
      </c>
      <c r="B982" s="2" t="s">
        <v>1299</v>
      </c>
      <c r="C982" s="4">
        <v>45101</v>
      </c>
      <c r="D982" s="2" t="s">
        <v>419</v>
      </c>
      <c r="E982" t="s">
        <v>5051</v>
      </c>
      <c r="F982" s="2" t="s">
        <v>19</v>
      </c>
      <c r="G982" s="2" t="s">
        <v>128</v>
      </c>
      <c r="H982" s="2">
        <v>2</v>
      </c>
      <c r="I982" s="19">
        <v>1721.42</v>
      </c>
      <c r="J982" s="2" t="s">
        <v>50</v>
      </c>
      <c r="K982" s="2" t="s">
        <v>16</v>
      </c>
      <c r="L982" s="2">
        <v>5</v>
      </c>
      <c r="M982" s="18">
        <f t="shared" si="302"/>
        <v>3442.84</v>
      </c>
      <c r="T982" t="str">
        <f t="shared" si="303"/>
        <v>Completed</v>
      </c>
      <c r="U982" t="str">
        <f t="shared" si="304"/>
        <v>Yes</v>
      </c>
      <c r="V982" t="str">
        <f t="shared" si="305"/>
        <v>No</v>
      </c>
      <c r="X982">
        <f t="shared" si="306"/>
        <v>619</v>
      </c>
      <c r="Y982">
        <f t="shared" si="307"/>
        <v>468</v>
      </c>
      <c r="Z982" s="18">
        <f t="shared" si="308"/>
        <v>2759712.3299794244</v>
      </c>
      <c r="AA982" s="18">
        <f t="shared" si="309"/>
        <v>330643.50635802455</v>
      </c>
      <c r="AB982" s="17">
        <f t="shared" si="310"/>
        <v>3.8641711229946525</v>
      </c>
      <c r="AC982" s="2" t="s">
        <v>128</v>
      </c>
      <c r="AD982" s="2" t="s">
        <v>19</v>
      </c>
      <c r="AE982" t="str">
        <f t="shared" si="311"/>
        <v>Electronics</v>
      </c>
      <c r="AF982" t="str">
        <f t="shared" si="312"/>
        <v>Electronics</v>
      </c>
      <c r="AG982" t="str" cm="1">
        <f t="array" ref="AG982">INDEX(AD:AD,ROW())</f>
        <v>Electronics</v>
      </c>
      <c r="AH982">
        <f t="shared" si="320"/>
        <v>48</v>
      </c>
      <c r="AI982" t="str">
        <f t="shared" si="313"/>
        <v>Electronics</v>
      </c>
      <c r="AK982">
        <f t="shared" si="314"/>
        <v>2023</v>
      </c>
      <c r="AL982">
        <f t="shared" si="315"/>
        <v>6</v>
      </c>
      <c r="AM982">
        <f t="shared" si="316"/>
        <v>24</v>
      </c>
      <c r="AN982">
        <f t="shared" si="317"/>
        <v>7</v>
      </c>
      <c r="AO982" t="str">
        <f t="shared" si="318"/>
        <v>Weekend</v>
      </c>
      <c r="AR982" s="20">
        <f t="shared" si="319"/>
        <v>0</v>
      </c>
    </row>
    <row r="983" spans="1:44" x14ac:dyDescent="0.35">
      <c r="A983" t="str">
        <f t="shared" si="301"/>
        <v>CUST0982</v>
      </c>
      <c r="B983" s="2" t="s">
        <v>1300</v>
      </c>
      <c r="C983" s="4">
        <v>45656</v>
      </c>
      <c r="D983" s="2" t="s">
        <v>400</v>
      </c>
      <c r="E983" t="s">
        <v>5053</v>
      </c>
      <c r="F983" s="2" t="s">
        <v>29</v>
      </c>
      <c r="G983" s="2" t="s">
        <v>5043</v>
      </c>
      <c r="H983" s="2">
        <v>1</v>
      </c>
      <c r="I983" s="19">
        <v>2433.52</v>
      </c>
      <c r="J983" s="2" t="s">
        <v>50</v>
      </c>
      <c r="K983" s="2" t="s">
        <v>16</v>
      </c>
      <c r="L983" s="2">
        <v>5</v>
      </c>
      <c r="M983" s="18">
        <f t="shared" si="302"/>
        <v>2433.52</v>
      </c>
      <c r="T983" t="str">
        <f t="shared" si="303"/>
        <v>Completed</v>
      </c>
      <c r="U983" t="str">
        <f t="shared" si="304"/>
        <v>Yes</v>
      </c>
      <c r="V983" t="str">
        <f t="shared" si="305"/>
        <v>No</v>
      </c>
      <c r="X983">
        <f t="shared" si="306"/>
        <v>559</v>
      </c>
      <c r="Y983">
        <f t="shared" si="307"/>
        <v>408</v>
      </c>
      <c r="Z983" s="18">
        <f t="shared" si="308"/>
        <v>1892867.2841657216</v>
      </c>
      <c r="AA983" s="18">
        <f t="shared" si="309"/>
        <v>199432.98236095349</v>
      </c>
      <c r="AB983" s="17">
        <f t="shared" si="310"/>
        <v>3.8949824970828471</v>
      </c>
      <c r="AC983" s="2" t="s">
        <v>5043</v>
      </c>
      <c r="AD983" s="2" t="s">
        <v>29</v>
      </c>
      <c r="AE983" t="str">
        <f t="shared" si="311"/>
        <v>Fashion</v>
      </c>
      <c r="AF983" t="str">
        <f t="shared" si="312"/>
        <v>Fashion</v>
      </c>
      <c r="AG983" t="str" cm="1">
        <f t="array" ref="AG983">INDEX(AD:AD,ROW())</f>
        <v>Fashion</v>
      </c>
      <c r="AH983">
        <f t="shared" si="320"/>
        <v>55</v>
      </c>
      <c r="AI983" t="str">
        <f t="shared" si="313"/>
        <v>Fashion</v>
      </c>
      <c r="AK983">
        <f t="shared" si="314"/>
        <v>2024</v>
      </c>
      <c r="AL983">
        <f t="shared" si="315"/>
        <v>12</v>
      </c>
      <c r="AM983">
        <f t="shared" si="316"/>
        <v>30</v>
      </c>
      <c r="AN983">
        <f t="shared" si="317"/>
        <v>2</v>
      </c>
      <c r="AO983" t="str">
        <f t="shared" si="318"/>
        <v>Weekday</v>
      </c>
      <c r="AR983" s="20">
        <f t="shared" si="319"/>
        <v>0</v>
      </c>
    </row>
    <row r="984" spans="1:44" x14ac:dyDescent="0.35">
      <c r="A984" t="str">
        <f t="shared" si="301"/>
        <v>CUST0983</v>
      </c>
      <c r="B984" s="2" t="s">
        <v>1301</v>
      </c>
      <c r="C984" s="4">
        <v>45677</v>
      </c>
      <c r="D984" s="2" t="s">
        <v>329</v>
      </c>
      <c r="E984" t="s">
        <v>5048</v>
      </c>
      <c r="F984" s="2" t="s">
        <v>29</v>
      </c>
      <c r="G984" s="2" t="s">
        <v>138</v>
      </c>
      <c r="H984" s="2">
        <v>2</v>
      </c>
      <c r="I984" s="19">
        <v>1631.1</v>
      </c>
      <c r="J984" s="2" t="s">
        <v>50</v>
      </c>
      <c r="K984" s="2" t="s">
        <v>76</v>
      </c>
      <c r="L984" s="2">
        <v>3</v>
      </c>
      <c r="M984" s="18">
        <f t="shared" si="302"/>
        <v>3262.2</v>
      </c>
      <c r="T984" t="str">
        <f t="shared" si="303"/>
        <v>Completed</v>
      </c>
      <c r="U984" t="str">
        <f t="shared" si="304"/>
        <v>No</v>
      </c>
      <c r="V984" t="str">
        <f t="shared" si="305"/>
        <v>No</v>
      </c>
      <c r="X984">
        <f t="shared" si="306"/>
        <v>590</v>
      </c>
      <c r="Y984">
        <f t="shared" si="307"/>
        <v>451</v>
      </c>
      <c r="Z984" s="18">
        <f t="shared" si="308"/>
        <v>1892867.2841657216</v>
      </c>
      <c r="AA984" s="18">
        <f t="shared" si="309"/>
        <v>199432.98236095349</v>
      </c>
      <c r="AB984" s="17">
        <f t="shared" si="310"/>
        <v>3.8949824970828471</v>
      </c>
      <c r="AC984" s="2" t="s">
        <v>138</v>
      </c>
      <c r="AD984" s="2" t="s">
        <v>29</v>
      </c>
      <c r="AE984" t="str">
        <f t="shared" si="311"/>
        <v>Fashion</v>
      </c>
      <c r="AF984" t="str">
        <f t="shared" si="312"/>
        <v>Fashion</v>
      </c>
      <c r="AG984" t="str" cm="1">
        <f t="array" ref="AG984">INDEX(AD:AD,ROW())</f>
        <v>Fashion</v>
      </c>
      <c r="AH984">
        <f t="shared" si="320"/>
        <v>53</v>
      </c>
      <c r="AI984" t="str">
        <f t="shared" si="313"/>
        <v>Fashion</v>
      </c>
      <c r="AK984">
        <f t="shared" si="314"/>
        <v>2025</v>
      </c>
      <c r="AL984">
        <f t="shared" si="315"/>
        <v>1</v>
      </c>
      <c r="AM984">
        <f t="shared" si="316"/>
        <v>20</v>
      </c>
      <c r="AN984">
        <f t="shared" si="317"/>
        <v>2</v>
      </c>
      <c r="AO984" t="str">
        <f t="shared" si="318"/>
        <v>Weekday</v>
      </c>
      <c r="AR984" s="20">
        <f t="shared" si="319"/>
        <v>1</v>
      </c>
    </row>
    <row r="985" spans="1:44" x14ac:dyDescent="0.35">
      <c r="A985" t="str">
        <f t="shared" si="301"/>
        <v>CUST0984</v>
      </c>
      <c r="B985" s="2" t="s">
        <v>1302</v>
      </c>
      <c r="C985" s="4">
        <v>45487</v>
      </c>
      <c r="D985" s="2" t="s">
        <v>127</v>
      </c>
      <c r="E985" t="s">
        <v>5054</v>
      </c>
      <c r="F985" s="2" t="s">
        <v>29</v>
      </c>
      <c r="G985" s="2" t="s">
        <v>5041</v>
      </c>
      <c r="H985" s="2">
        <v>3</v>
      </c>
      <c r="I985" s="19">
        <v>1690.36</v>
      </c>
      <c r="J985" s="2" t="s">
        <v>5047</v>
      </c>
      <c r="K985" s="2" t="s">
        <v>16</v>
      </c>
      <c r="L985" s="31"/>
      <c r="M985" s="18">
        <f t="shared" si="302"/>
        <v>5071.08</v>
      </c>
      <c r="T985" t="str">
        <f t="shared" si="303"/>
        <v>Completed</v>
      </c>
      <c r="U985" t="str">
        <f t="shared" si="304"/>
        <v>Yes</v>
      </c>
      <c r="V985" t="str">
        <f t="shared" si="305"/>
        <v>No</v>
      </c>
      <c r="X985">
        <f t="shared" si="306"/>
        <v>558</v>
      </c>
      <c r="Y985">
        <f t="shared" si="307"/>
        <v>430</v>
      </c>
      <c r="Z985" s="18">
        <f t="shared" si="308"/>
        <v>1892867.2841657216</v>
      </c>
      <c r="AA985" s="18">
        <f t="shared" si="309"/>
        <v>199432.98236095349</v>
      </c>
      <c r="AB985" s="17">
        <f t="shared" si="310"/>
        <v>3.8949824970828471</v>
      </c>
      <c r="AC985" s="2" t="s">
        <v>5041</v>
      </c>
      <c r="AD985" s="2" t="s">
        <v>29</v>
      </c>
      <c r="AE985" t="str">
        <f t="shared" si="311"/>
        <v>Fashion</v>
      </c>
      <c r="AF985" t="str">
        <f t="shared" si="312"/>
        <v>Fashion</v>
      </c>
      <c r="AG985" t="str" cm="1">
        <f t="array" ref="AG985">INDEX(AD:AD,ROW())</f>
        <v>Fashion</v>
      </c>
      <c r="AH985">
        <f t="shared" si="320"/>
        <v>15</v>
      </c>
      <c r="AI985" t="str">
        <f t="shared" si="313"/>
        <v>Fashion</v>
      </c>
      <c r="AK985">
        <f t="shared" si="314"/>
        <v>2024</v>
      </c>
      <c r="AL985">
        <f t="shared" si="315"/>
        <v>7</v>
      </c>
      <c r="AM985">
        <f t="shared" si="316"/>
        <v>14</v>
      </c>
      <c r="AN985">
        <f t="shared" si="317"/>
        <v>1</v>
      </c>
      <c r="AO985" t="str">
        <f t="shared" si="318"/>
        <v>Weekend</v>
      </c>
      <c r="AR985" s="20">
        <f t="shared" si="319"/>
        <v>0</v>
      </c>
    </row>
    <row r="986" spans="1:44" x14ac:dyDescent="0.35">
      <c r="A986" t="str">
        <f t="shared" si="301"/>
        <v>CUST0985</v>
      </c>
      <c r="B986" s="2" t="s">
        <v>1303</v>
      </c>
      <c r="C986" s="4">
        <v>45654</v>
      </c>
      <c r="D986" s="2" t="s">
        <v>107</v>
      </c>
      <c r="E986" t="s">
        <v>5055</v>
      </c>
      <c r="F986" s="2" t="s">
        <v>19</v>
      </c>
      <c r="G986" s="2" t="s">
        <v>5039</v>
      </c>
      <c r="H986" s="2">
        <v>2</v>
      </c>
      <c r="I986" s="19">
        <v>3120.93</v>
      </c>
      <c r="J986" s="2" t="s">
        <v>5046</v>
      </c>
      <c r="K986" s="2" t="s">
        <v>16</v>
      </c>
      <c r="L986" s="2">
        <v>2</v>
      </c>
      <c r="M986" s="18">
        <f t="shared" si="302"/>
        <v>6241.86</v>
      </c>
      <c r="T986" t="str">
        <f t="shared" si="303"/>
        <v>Completed</v>
      </c>
      <c r="U986" t="str">
        <f t="shared" si="304"/>
        <v>Yes</v>
      </c>
      <c r="V986" t="str">
        <f t="shared" si="305"/>
        <v>No</v>
      </c>
      <c r="X986">
        <f t="shared" si="306"/>
        <v>567</v>
      </c>
      <c r="Y986">
        <f t="shared" si="307"/>
        <v>440</v>
      </c>
      <c r="Z986" s="18">
        <f t="shared" si="308"/>
        <v>2759712.3299794244</v>
      </c>
      <c r="AA986" s="18">
        <f t="shared" si="309"/>
        <v>330643.50635802455</v>
      </c>
      <c r="AB986" s="17">
        <f t="shared" si="310"/>
        <v>3.8641711229946525</v>
      </c>
      <c r="AC986" s="2" t="s">
        <v>5039</v>
      </c>
      <c r="AD986" s="2" t="s">
        <v>19</v>
      </c>
      <c r="AE986" t="str">
        <f t="shared" si="311"/>
        <v>Electronics</v>
      </c>
      <c r="AF986" t="str">
        <f t="shared" si="312"/>
        <v>Electronics</v>
      </c>
      <c r="AG986" t="str" cm="1">
        <f t="array" ref="AG986">INDEX(AD:AD,ROW())</f>
        <v>Electronics</v>
      </c>
      <c r="AH986">
        <f t="shared" si="320"/>
        <v>3</v>
      </c>
      <c r="AI986" t="str">
        <f t="shared" si="313"/>
        <v>Electronics</v>
      </c>
      <c r="AK986">
        <f t="shared" si="314"/>
        <v>2024</v>
      </c>
      <c r="AL986">
        <f t="shared" si="315"/>
        <v>12</v>
      </c>
      <c r="AM986">
        <f t="shared" si="316"/>
        <v>28</v>
      </c>
      <c r="AN986">
        <f t="shared" si="317"/>
        <v>7</v>
      </c>
      <c r="AO986" t="str">
        <f t="shared" si="318"/>
        <v>Weekend</v>
      </c>
      <c r="AR986" s="20">
        <f t="shared" si="319"/>
        <v>0</v>
      </c>
    </row>
    <row r="987" spans="1:44" x14ac:dyDescent="0.35">
      <c r="A987" t="str">
        <f t="shared" si="301"/>
        <v>CUST0986</v>
      </c>
      <c r="B987" s="2" t="s">
        <v>1304</v>
      </c>
      <c r="C987" s="4">
        <v>45087</v>
      </c>
      <c r="D987" s="2" t="s">
        <v>377</v>
      </c>
      <c r="E987" t="s">
        <v>5054</v>
      </c>
      <c r="F987" s="2" t="s">
        <v>29</v>
      </c>
      <c r="G987" s="2" t="s">
        <v>30</v>
      </c>
      <c r="H987" s="2">
        <v>1</v>
      </c>
      <c r="I987" s="19">
        <v>1074.43</v>
      </c>
      <c r="J987" s="2" t="s">
        <v>50</v>
      </c>
      <c r="K987" s="2" t="s">
        <v>16</v>
      </c>
      <c r="L987" s="2">
        <v>4</v>
      </c>
      <c r="M987" s="18">
        <f t="shared" si="302"/>
        <v>1074.43</v>
      </c>
      <c r="T987" t="str">
        <f t="shared" si="303"/>
        <v>Completed</v>
      </c>
      <c r="U987" t="str">
        <f t="shared" si="304"/>
        <v>Yes</v>
      </c>
      <c r="V987" t="str">
        <f t="shared" si="305"/>
        <v>No</v>
      </c>
      <c r="X987">
        <f t="shared" si="306"/>
        <v>558</v>
      </c>
      <c r="Y987">
        <f t="shared" si="307"/>
        <v>430</v>
      </c>
      <c r="Z987" s="18">
        <f t="shared" si="308"/>
        <v>1892867.2841657216</v>
      </c>
      <c r="AA987" s="18">
        <f t="shared" si="309"/>
        <v>199432.98236095349</v>
      </c>
      <c r="AB987" s="17">
        <f t="shared" si="310"/>
        <v>3.8949824970828471</v>
      </c>
      <c r="AC987" s="2" t="s">
        <v>30</v>
      </c>
      <c r="AD987" s="2" t="s">
        <v>29</v>
      </c>
      <c r="AE987" t="str">
        <f t="shared" si="311"/>
        <v>Fashion</v>
      </c>
      <c r="AF987" t="str">
        <f t="shared" si="312"/>
        <v>Fashion</v>
      </c>
      <c r="AG987" t="str" cm="1">
        <f t="array" ref="AG987">INDEX(AD:AD,ROW())</f>
        <v>Fashion</v>
      </c>
      <c r="AH987">
        <f t="shared" si="320"/>
        <v>6</v>
      </c>
      <c r="AI987" t="str">
        <f t="shared" si="313"/>
        <v>Fashion</v>
      </c>
      <c r="AK987">
        <f t="shared" si="314"/>
        <v>2023</v>
      </c>
      <c r="AL987">
        <f t="shared" si="315"/>
        <v>6</v>
      </c>
      <c r="AM987">
        <f t="shared" si="316"/>
        <v>10</v>
      </c>
      <c r="AN987">
        <f t="shared" si="317"/>
        <v>7</v>
      </c>
      <c r="AO987" t="str">
        <f t="shared" si="318"/>
        <v>Weekend</v>
      </c>
      <c r="AR987" s="20">
        <f t="shared" si="319"/>
        <v>0</v>
      </c>
    </row>
    <row r="988" spans="1:44" x14ac:dyDescent="0.35">
      <c r="A988" t="str">
        <f t="shared" si="301"/>
        <v>CUST0987</v>
      </c>
      <c r="B988" s="2" t="s">
        <v>1305</v>
      </c>
      <c r="C988" s="4">
        <v>45228</v>
      </c>
      <c r="D988" s="2" t="s">
        <v>367</v>
      </c>
      <c r="E988" t="s">
        <v>5051</v>
      </c>
      <c r="F988" s="2" t="s">
        <v>19</v>
      </c>
      <c r="G988" s="2" t="s">
        <v>5040</v>
      </c>
      <c r="H988" s="2">
        <v>1</v>
      </c>
      <c r="I988" s="19">
        <v>1385.92</v>
      </c>
      <c r="J988" s="2" t="s">
        <v>5047</v>
      </c>
      <c r="K988" s="2" t="s">
        <v>31</v>
      </c>
      <c r="L988" s="2">
        <v>2</v>
      </c>
      <c r="M988" s="18">
        <f t="shared" si="302"/>
        <v>1385.92</v>
      </c>
      <c r="T988" t="str">
        <f t="shared" si="303"/>
        <v>Pending</v>
      </c>
      <c r="U988" t="str">
        <f t="shared" si="304"/>
        <v>No</v>
      </c>
      <c r="V988" t="str">
        <f t="shared" si="305"/>
        <v>Yes</v>
      </c>
      <c r="X988">
        <f t="shared" si="306"/>
        <v>619</v>
      </c>
      <c r="Y988">
        <f t="shared" si="307"/>
        <v>468</v>
      </c>
      <c r="Z988" s="18">
        <f t="shared" si="308"/>
        <v>2759712.3299794244</v>
      </c>
      <c r="AA988" s="18">
        <f t="shared" si="309"/>
        <v>330643.50635802455</v>
      </c>
      <c r="AB988" s="17">
        <f t="shared" si="310"/>
        <v>3.8641711229946525</v>
      </c>
      <c r="AC988" s="2" t="s">
        <v>5040</v>
      </c>
      <c r="AD988" s="2" t="s">
        <v>19</v>
      </c>
      <c r="AE988" t="str">
        <f t="shared" si="311"/>
        <v>Electronics</v>
      </c>
      <c r="AF988" t="str">
        <f t="shared" si="312"/>
        <v>Electronics</v>
      </c>
      <c r="AG988" t="str" cm="1">
        <f t="array" ref="AG988">INDEX(AD:AD,ROW())</f>
        <v>Electronics</v>
      </c>
      <c r="AH988">
        <f t="shared" si="320"/>
        <v>13</v>
      </c>
      <c r="AI988" t="str">
        <f t="shared" si="313"/>
        <v>Electronics</v>
      </c>
      <c r="AK988">
        <f t="shared" si="314"/>
        <v>2023</v>
      </c>
      <c r="AL988">
        <f t="shared" si="315"/>
        <v>10</v>
      </c>
      <c r="AM988">
        <f t="shared" si="316"/>
        <v>29</v>
      </c>
      <c r="AN988">
        <f t="shared" si="317"/>
        <v>1</v>
      </c>
      <c r="AO988" t="str">
        <f t="shared" si="318"/>
        <v>Weekend</v>
      </c>
      <c r="AR988" s="20">
        <f t="shared" si="319"/>
        <v>0</v>
      </c>
    </row>
    <row r="989" spans="1:44" x14ac:dyDescent="0.35">
      <c r="A989" t="str">
        <f t="shared" si="301"/>
        <v>CUST0988</v>
      </c>
      <c r="B989" s="2" t="s">
        <v>1306</v>
      </c>
      <c r="C989" s="4">
        <v>44991</v>
      </c>
      <c r="D989" s="2" t="s">
        <v>97</v>
      </c>
      <c r="E989" t="s">
        <v>5049</v>
      </c>
      <c r="F989" s="2" t="s">
        <v>19</v>
      </c>
      <c r="G989" s="2" t="s">
        <v>5040</v>
      </c>
      <c r="H989" s="2">
        <v>1</v>
      </c>
      <c r="I989" s="19">
        <v>1399.34</v>
      </c>
      <c r="J989" s="2" t="s">
        <v>20</v>
      </c>
      <c r="K989" s="2" t="s">
        <v>16</v>
      </c>
      <c r="L989" s="2">
        <v>4</v>
      </c>
      <c r="M989" s="18">
        <f t="shared" si="302"/>
        <v>1399.34</v>
      </c>
      <c r="T989" t="str">
        <f t="shared" si="303"/>
        <v>Completed</v>
      </c>
      <c r="U989" t="str">
        <f t="shared" si="304"/>
        <v>Yes</v>
      </c>
      <c r="V989" t="str">
        <f t="shared" si="305"/>
        <v>No</v>
      </c>
      <c r="X989">
        <f t="shared" si="306"/>
        <v>595</v>
      </c>
      <c r="Y989">
        <f t="shared" si="307"/>
        <v>444</v>
      </c>
      <c r="Z989" s="18">
        <f t="shared" si="308"/>
        <v>2759712.3299794244</v>
      </c>
      <c r="AA989" s="18">
        <f t="shared" si="309"/>
        <v>330643.50635802455</v>
      </c>
      <c r="AB989" s="17">
        <f t="shared" si="310"/>
        <v>3.8641711229946525</v>
      </c>
      <c r="AC989" s="2" t="s">
        <v>5040</v>
      </c>
      <c r="AD989" s="2" t="s">
        <v>19</v>
      </c>
      <c r="AE989" t="str">
        <f t="shared" si="311"/>
        <v>Electronics</v>
      </c>
      <c r="AF989" t="str">
        <f t="shared" si="312"/>
        <v>Electronics</v>
      </c>
      <c r="AG989" t="str" cm="1">
        <f t="array" ref="AG989">INDEX(AD:AD,ROW())</f>
        <v>Electronics</v>
      </c>
      <c r="AH989">
        <f t="shared" si="320"/>
        <v>13</v>
      </c>
      <c r="AI989" t="str">
        <f t="shared" si="313"/>
        <v>Electronics</v>
      </c>
      <c r="AK989">
        <f t="shared" si="314"/>
        <v>2023</v>
      </c>
      <c r="AL989">
        <f t="shared" si="315"/>
        <v>3</v>
      </c>
      <c r="AM989">
        <f t="shared" si="316"/>
        <v>6</v>
      </c>
      <c r="AN989">
        <f t="shared" si="317"/>
        <v>2</v>
      </c>
      <c r="AO989" t="str">
        <f t="shared" si="318"/>
        <v>Weekday</v>
      </c>
      <c r="AR989" s="20">
        <f t="shared" si="319"/>
        <v>0</v>
      </c>
    </row>
    <row r="990" spans="1:44" x14ac:dyDescent="0.35">
      <c r="A990" t="str">
        <f t="shared" si="301"/>
        <v>CUST0989</v>
      </c>
      <c r="B990" s="2" t="s">
        <v>1307</v>
      </c>
      <c r="C990" s="4">
        <v>45501</v>
      </c>
      <c r="D990" s="2" t="s">
        <v>415</v>
      </c>
      <c r="E990" t="s">
        <v>5055</v>
      </c>
      <c r="F990" s="2" t="s">
        <v>23</v>
      </c>
      <c r="G990" s="2" t="s">
        <v>65</v>
      </c>
      <c r="H990" s="2">
        <v>1</v>
      </c>
      <c r="I990" s="19">
        <v>535.51</v>
      </c>
      <c r="J990" s="2" t="s">
        <v>20</v>
      </c>
      <c r="K990" s="2" t="s">
        <v>16</v>
      </c>
      <c r="L990" s="2">
        <v>3</v>
      </c>
      <c r="M990" s="18">
        <f t="shared" si="302"/>
        <v>535.51</v>
      </c>
      <c r="T990" t="str">
        <f t="shared" si="303"/>
        <v>Completed</v>
      </c>
      <c r="U990" t="str">
        <f t="shared" si="304"/>
        <v>No</v>
      </c>
      <c r="V990" t="str">
        <f t="shared" si="305"/>
        <v>No</v>
      </c>
      <c r="X990">
        <f t="shared" si="306"/>
        <v>567</v>
      </c>
      <c r="Y990">
        <f t="shared" si="307"/>
        <v>440</v>
      </c>
      <c r="Z990" s="18">
        <f t="shared" si="308"/>
        <v>594714.6477588166</v>
      </c>
      <c r="AA990" s="18">
        <f t="shared" si="309"/>
        <v>60882.938065984097</v>
      </c>
      <c r="AB990" s="17">
        <f t="shared" si="310"/>
        <v>3.804733727810651</v>
      </c>
      <c r="AC990" s="2" t="s">
        <v>65</v>
      </c>
      <c r="AD990" s="2" t="s">
        <v>23</v>
      </c>
      <c r="AE990" t="str">
        <f t="shared" si="311"/>
        <v>Books</v>
      </c>
      <c r="AF990" t="str">
        <f t="shared" si="312"/>
        <v>Books</v>
      </c>
      <c r="AG990" t="str" cm="1">
        <f t="array" ref="AG990">INDEX(AD:AD,ROW())</f>
        <v>Books</v>
      </c>
      <c r="AH990">
        <f t="shared" si="320"/>
        <v>19</v>
      </c>
      <c r="AI990" t="str">
        <f t="shared" si="313"/>
        <v>Books</v>
      </c>
      <c r="AK990">
        <f t="shared" si="314"/>
        <v>2024</v>
      </c>
      <c r="AL990">
        <f t="shared" si="315"/>
        <v>7</v>
      </c>
      <c r="AM990">
        <f t="shared" si="316"/>
        <v>28</v>
      </c>
      <c r="AN990">
        <f t="shared" si="317"/>
        <v>1</v>
      </c>
      <c r="AO990" t="str">
        <f t="shared" si="318"/>
        <v>Weekend</v>
      </c>
      <c r="AR990" s="20">
        <f t="shared" si="319"/>
        <v>0</v>
      </c>
    </row>
    <row r="991" spans="1:44" x14ac:dyDescent="0.35">
      <c r="A991" t="str">
        <f t="shared" si="301"/>
        <v>CUST0990</v>
      </c>
      <c r="B991" s="2" t="s">
        <v>1308</v>
      </c>
      <c r="C991" s="4">
        <v>45824</v>
      </c>
      <c r="D991" s="2" t="s">
        <v>333</v>
      </c>
      <c r="E991" t="s">
        <v>5050</v>
      </c>
      <c r="F991" s="2" t="s">
        <v>23</v>
      </c>
      <c r="G991" s="2" t="s">
        <v>75</v>
      </c>
      <c r="H991" s="2">
        <v>1</v>
      </c>
      <c r="I991" s="19">
        <v>674.12</v>
      </c>
      <c r="J991" s="2" t="s">
        <v>50</v>
      </c>
      <c r="K991" s="2" t="s">
        <v>16</v>
      </c>
      <c r="L991" s="2">
        <v>1</v>
      </c>
      <c r="M991" s="18">
        <f t="shared" si="302"/>
        <v>674.12</v>
      </c>
      <c r="T991" t="str">
        <f t="shared" si="303"/>
        <v>Completed</v>
      </c>
      <c r="U991" t="str">
        <f t="shared" si="304"/>
        <v>No</v>
      </c>
      <c r="V991" t="str">
        <f t="shared" si="305"/>
        <v>No</v>
      </c>
      <c r="X991">
        <f t="shared" si="306"/>
        <v>589</v>
      </c>
      <c r="Y991">
        <f t="shared" si="307"/>
        <v>426</v>
      </c>
      <c r="Z991" s="18">
        <f t="shared" si="308"/>
        <v>594714.6477588166</v>
      </c>
      <c r="AA991" s="18">
        <f t="shared" si="309"/>
        <v>60882.938065984097</v>
      </c>
      <c r="AB991" s="17">
        <f t="shared" si="310"/>
        <v>3.804733727810651</v>
      </c>
      <c r="AC991" s="2" t="s">
        <v>75</v>
      </c>
      <c r="AD991" s="2" t="s">
        <v>23</v>
      </c>
      <c r="AE991" t="str">
        <f t="shared" si="311"/>
        <v>Books</v>
      </c>
      <c r="AF991" t="str">
        <f t="shared" si="312"/>
        <v>Books</v>
      </c>
      <c r="AG991" t="str" cm="1">
        <f t="array" ref="AG991">INDEX(AD:AD,ROW())</f>
        <v>Books</v>
      </c>
      <c r="AH991">
        <f t="shared" si="320"/>
        <v>23</v>
      </c>
      <c r="AI991" t="str">
        <f t="shared" si="313"/>
        <v>Books</v>
      </c>
      <c r="AK991">
        <f t="shared" si="314"/>
        <v>2025</v>
      </c>
      <c r="AL991">
        <f t="shared" si="315"/>
        <v>6</v>
      </c>
      <c r="AM991">
        <f t="shared" si="316"/>
        <v>16</v>
      </c>
      <c r="AN991">
        <f t="shared" si="317"/>
        <v>2</v>
      </c>
      <c r="AO991" t="str">
        <f t="shared" si="318"/>
        <v>Weekday</v>
      </c>
      <c r="AR991" s="20">
        <f t="shared" si="319"/>
        <v>0</v>
      </c>
    </row>
    <row r="992" spans="1:44" x14ac:dyDescent="0.35">
      <c r="A992" t="str">
        <f t="shared" si="301"/>
        <v>CUST0991</v>
      </c>
      <c r="B992" s="2" t="s">
        <v>1309</v>
      </c>
      <c r="C992" s="4">
        <v>45666</v>
      </c>
      <c r="D992" s="2" t="s">
        <v>302</v>
      </c>
      <c r="E992" t="s">
        <v>5055</v>
      </c>
      <c r="F992" s="2" t="s">
        <v>13</v>
      </c>
      <c r="G992" s="2" t="s">
        <v>34</v>
      </c>
      <c r="H992" s="2">
        <v>1</v>
      </c>
      <c r="I992" s="19">
        <v>1935</v>
      </c>
      <c r="J992" s="2" t="s">
        <v>50</v>
      </c>
      <c r="K992" s="2" t="s">
        <v>16</v>
      </c>
      <c r="L992" s="2">
        <v>3</v>
      </c>
      <c r="M992" s="18">
        <f t="shared" si="302"/>
        <v>1935</v>
      </c>
      <c r="T992" t="str">
        <f t="shared" si="303"/>
        <v>Completed</v>
      </c>
      <c r="U992" t="str">
        <f t="shared" si="304"/>
        <v>Yes</v>
      </c>
      <c r="V992" t="str">
        <f t="shared" si="305"/>
        <v>No</v>
      </c>
      <c r="X992">
        <f t="shared" si="306"/>
        <v>567</v>
      </c>
      <c r="Y992">
        <f t="shared" si="307"/>
        <v>440</v>
      </c>
      <c r="Z992" s="18">
        <f t="shared" si="308"/>
        <v>1463424.4009529033</v>
      </c>
      <c r="AA992" s="18">
        <f t="shared" si="309"/>
        <v>118285.78776560788</v>
      </c>
      <c r="AB992" s="17">
        <f t="shared" si="310"/>
        <v>3.8140589569160999</v>
      </c>
      <c r="AC992" s="2" t="s">
        <v>34</v>
      </c>
      <c r="AD992" s="2" t="s">
        <v>13</v>
      </c>
      <c r="AE992" t="str">
        <f t="shared" si="311"/>
        <v>Home &amp; Kitchen</v>
      </c>
      <c r="AF992" t="str">
        <f t="shared" si="312"/>
        <v>Home &amp; Kitchen</v>
      </c>
      <c r="AG992" t="str" cm="1">
        <f t="array" ref="AG992">INDEX(AD:AD,ROW())</f>
        <v>Home &amp; Kitchen</v>
      </c>
      <c r="AH992">
        <f t="shared" si="320"/>
        <v>7</v>
      </c>
      <c r="AI992" t="str">
        <f t="shared" si="313"/>
        <v>Home &amp; Kitchen</v>
      </c>
      <c r="AK992">
        <f t="shared" si="314"/>
        <v>2025</v>
      </c>
      <c r="AL992">
        <f t="shared" si="315"/>
        <v>1</v>
      </c>
      <c r="AM992">
        <f t="shared" si="316"/>
        <v>9</v>
      </c>
      <c r="AN992">
        <f t="shared" si="317"/>
        <v>5</v>
      </c>
      <c r="AO992" t="str">
        <f t="shared" si="318"/>
        <v>Weekday</v>
      </c>
      <c r="AR992" s="20">
        <f t="shared" si="319"/>
        <v>0</v>
      </c>
    </row>
    <row r="993" spans="1:44" x14ac:dyDescent="0.35">
      <c r="A993" t="str">
        <f t="shared" si="301"/>
        <v>CUST0992</v>
      </c>
      <c r="B993" s="2" t="s">
        <v>1310</v>
      </c>
      <c r="C993" s="4">
        <v>45214</v>
      </c>
      <c r="D993" s="2" t="s">
        <v>1170</v>
      </c>
      <c r="E993" t="s">
        <v>5053</v>
      </c>
      <c r="F993" s="2" t="s">
        <v>13</v>
      </c>
      <c r="G993" s="2" t="s">
        <v>95</v>
      </c>
      <c r="H993" s="2">
        <v>2</v>
      </c>
      <c r="I993" s="19">
        <v>1555.01</v>
      </c>
      <c r="J993" s="2" t="s">
        <v>5046</v>
      </c>
      <c r="K993" s="2" t="s">
        <v>16</v>
      </c>
      <c r="L993" s="31"/>
      <c r="M993" s="18">
        <f t="shared" si="302"/>
        <v>3110.02</v>
      </c>
      <c r="T993" t="str">
        <f t="shared" si="303"/>
        <v>Completed</v>
      </c>
      <c r="U993" t="str">
        <f t="shared" si="304"/>
        <v>Yes</v>
      </c>
      <c r="V993" t="str">
        <f t="shared" si="305"/>
        <v>No</v>
      </c>
      <c r="X993">
        <f t="shared" si="306"/>
        <v>559</v>
      </c>
      <c r="Y993">
        <f t="shared" si="307"/>
        <v>408</v>
      </c>
      <c r="Z993" s="18">
        <f t="shared" si="308"/>
        <v>1463424.4009529033</v>
      </c>
      <c r="AA993" s="18">
        <f t="shared" si="309"/>
        <v>118285.78776560788</v>
      </c>
      <c r="AB993" s="17">
        <f t="shared" si="310"/>
        <v>3.8140589569160999</v>
      </c>
      <c r="AC993" s="2" t="s">
        <v>95</v>
      </c>
      <c r="AD993" s="2" t="s">
        <v>13</v>
      </c>
      <c r="AE993" t="str">
        <f t="shared" si="311"/>
        <v>Home &amp; Kitchen</v>
      </c>
      <c r="AF993" t="str">
        <f t="shared" si="312"/>
        <v>Home &amp; Kitchen</v>
      </c>
      <c r="AG993" t="str" cm="1">
        <f t="array" ref="AG993">INDEX(AD:AD,ROW())</f>
        <v>Home &amp; Kitchen</v>
      </c>
      <c r="AH993">
        <f t="shared" si="320"/>
        <v>32</v>
      </c>
      <c r="AI993" t="str">
        <f t="shared" si="313"/>
        <v>Home &amp; Kitchen</v>
      </c>
      <c r="AK993">
        <f t="shared" si="314"/>
        <v>2023</v>
      </c>
      <c r="AL993">
        <f t="shared" si="315"/>
        <v>10</v>
      </c>
      <c r="AM993">
        <f t="shared" si="316"/>
        <v>15</v>
      </c>
      <c r="AN993">
        <f t="shared" si="317"/>
        <v>1</v>
      </c>
      <c r="AO993" t="str">
        <f t="shared" si="318"/>
        <v>Weekend</v>
      </c>
      <c r="AR993" s="20">
        <f t="shared" si="319"/>
        <v>0</v>
      </c>
    </row>
    <row r="994" spans="1:44" x14ac:dyDescent="0.35">
      <c r="A994" t="str">
        <f t="shared" si="301"/>
        <v>CUST0993</v>
      </c>
      <c r="B994" s="2" t="s">
        <v>1311</v>
      </c>
      <c r="C994" s="4">
        <v>44989</v>
      </c>
      <c r="D994" s="2" t="s">
        <v>601</v>
      </c>
      <c r="E994" t="s">
        <v>5051</v>
      </c>
      <c r="F994" s="2" t="s">
        <v>23</v>
      </c>
      <c r="G994" s="2" t="s">
        <v>68</v>
      </c>
      <c r="H994" s="2">
        <v>1</v>
      </c>
      <c r="I994" s="19">
        <v>577.73</v>
      </c>
      <c r="J994" s="2" t="s">
        <v>5047</v>
      </c>
      <c r="K994" s="2" t="s">
        <v>16</v>
      </c>
      <c r="L994" s="2">
        <v>3</v>
      </c>
      <c r="M994" s="18">
        <f t="shared" si="302"/>
        <v>577.73</v>
      </c>
      <c r="T994" t="str">
        <f t="shared" si="303"/>
        <v>Completed</v>
      </c>
      <c r="U994" t="str">
        <f t="shared" si="304"/>
        <v>No</v>
      </c>
      <c r="V994" t="str">
        <f t="shared" si="305"/>
        <v>No</v>
      </c>
      <c r="X994">
        <f t="shared" si="306"/>
        <v>619</v>
      </c>
      <c r="Y994">
        <f t="shared" si="307"/>
        <v>468</v>
      </c>
      <c r="Z994" s="18">
        <f t="shared" si="308"/>
        <v>594714.6477588166</v>
      </c>
      <c r="AA994" s="18">
        <f t="shared" si="309"/>
        <v>60882.938065984097</v>
      </c>
      <c r="AB994" s="17">
        <f t="shared" si="310"/>
        <v>3.804733727810651</v>
      </c>
      <c r="AC994" s="2" t="s">
        <v>68</v>
      </c>
      <c r="AD994" s="2" t="s">
        <v>23</v>
      </c>
      <c r="AE994" t="str">
        <f t="shared" si="311"/>
        <v>Books</v>
      </c>
      <c r="AF994" t="str">
        <f t="shared" si="312"/>
        <v>Books</v>
      </c>
      <c r="AG994" t="str" cm="1">
        <f t="array" ref="AG994">INDEX(AD:AD,ROW())</f>
        <v>Books</v>
      </c>
      <c r="AH994">
        <f t="shared" si="320"/>
        <v>20</v>
      </c>
      <c r="AI994" t="str">
        <f t="shared" si="313"/>
        <v>Books</v>
      </c>
      <c r="AK994">
        <f t="shared" si="314"/>
        <v>2023</v>
      </c>
      <c r="AL994">
        <f t="shared" si="315"/>
        <v>3</v>
      </c>
      <c r="AM994">
        <f t="shared" si="316"/>
        <v>4</v>
      </c>
      <c r="AN994">
        <f t="shared" si="317"/>
        <v>7</v>
      </c>
      <c r="AO994" t="str">
        <f t="shared" si="318"/>
        <v>Weekend</v>
      </c>
      <c r="AR994" s="20">
        <f t="shared" si="319"/>
        <v>0</v>
      </c>
    </row>
    <row r="995" spans="1:44" x14ac:dyDescent="0.35">
      <c r="A995" t="str">
        <f t="shared" si="301"/>
        <v>CUST0994</v>
      </c>
      <c r="B995" s="2" t="s">
        <v>1312</v>
      </c>
      <c r="C995" s="4">
        <v>45125</v>
      </c>
      <c r="D995" s="2" t="s">
        <v>217</v>
      </c>
      <c r="E995" t="s">
        <v>5054</v>
      </c>
      <c r="F995" s="2" t="s">
        <v>42</v>
      </c>
      <c r="G995" s="2" t="s">
        <v>5042</v>
      </c>
      <c r="H995" s="2">
        <v>1</v>
      </c>
      <c r="I995" s="19">
        <v>679.64</v>
      </c>
      <c r="J995" s="2" t="s">
        <v>5047</v>
      </c>
      <c r="K995" s="2" t="s">
        <v>16</v>
      </c>
      <c r="L995" s="2">
        <v>4</v>
      </c>
      <c r="M995" s="18">
        <f t="shared" si="302"/>
        <v>679.64</v>
      </c>
      <c r="T995" t="str">
        <f t="shared" si="303"/>
        <v>Completed</v>
      </c>
      <c r="U995" t="str">
        <f t="shared" si="304"/>
        <v>No</v>
      </c>
      <c r="V995" t="str">
        <f t="shared" si="305"/>
        <v>No</v>
      </c>
      <c r="X995">
        <f t="shared" si="306"/>
        <v>558</v>
      </c>
      <c r="Y995">
        <f t="shared" si="307"/>
        <v>430</v>
      </c>
      <c r="Z995" s="18">
        <f t="shared" si="308"/>
        <v>1098537.4901531704</v>
      </c>
      <c r="AA995" s="18">
        <f t="shared" si="309"/>
        <v>96724.388030634553</v>
      </c>
      <c r="AB995" s="17">
        <f t="shared" si="310"/>
        <v>3.9001122334455669</v>
      </c>
      <c r="AC995" s="2" t="s">
        <v>5042</v>
      </c>
      <c r="AD995" s="2" t="s">
        <v>42</v>
      </c>
      <c r="AE995" t="str">
        <f t="shared" si="311"/>
        <v>Beauty</v>
      </c>
      <c r="AF995" t="str">
        <f t="shared" si="312"/>
        <v>Beauty</v>
      </c>
      <c r="AG995" t="str" cm="1">
        <f t="array" ref="AG995">INDEX(AD:AD,ROW())</f>
        <v>Beauty</v>
      </c>
      <c r="AH995">
        <f t="shared" si="320"/>
        <v>18</v>
      </c>
      <c r="AI995" t="str">
        <f t="shared" si="313"/>
        <v>Beauty</v>
      </c>
      <c r="AK995">
        <f t="shared" si="314"/>
        <v>2023</v>
      </c>
      <c r="AL995">
        <f t="shared" si="315"/>
        <v>7</v>
      </c>
      <c r="AM995">
        <f t="shared" si="316"/>
        <v>18</v>
      </c>
      <c r="AN995">
        <f t="shared" si="317"/>
        <v>3</v>
      </c>
      <c r="AO995" t="str">
        <f t="shared" si="318"/>
        <v>Weekday</v>
      </c>
      <c r="AR995" s="20">
        <f t="shared" si="319"/>
        <v>0</v>
      </c>
    </row>
    <row r="996" spans="1:44" x14ac:dyDescent="0.35">
      <c r="A996" t="str">
        <f t="shared" si="301"/>
        <v>CUST0995</v>
      </c>
      <c r="B996" s="2" t="s">
        <v>1313</v>
      </c>
      <c r="C996" s="4">
        <v>45825</v>
      </c>
      <c r="D996" s="2" t="s">
        <v>200</v>
      </c>
      <c r="E996" t="s">
        <v>5055</v>
      </c>
      <c r="F996" s="2" t="s">
        <v>19</v>
      </c>
      <c r="G996" s="2" t="s">
        <v>5040</v>
      </c>
      <c r="H996" s="2">
        <v>1</v>
      </c>
      <c r="I996" s="19">
        <v>3078.89</v>
      </c>
      <c r="J996" s="2" t="s">
        <v>50</v>
      </c>
      <c r="K996" s="2" t="s">
        <v>16</v>
      </c>
      <c r="L996" s="2">
        <v>5</v>
      </c>
      <c r="M996" s="18">
        <f t="shared" si="302"/>
        <v>3078.89</v>
      </c>
      <c r="T996" t="str">
        <f t="shared" si="303"/>
        <v>Completed</v>
      </c>
      <c r="U996" t="str">
        <f t="shared" si="304"/>
        <v>Yes</v>
      </c>
      <c r="V996" t="str">
        <f t="shared" si="305"/>
        <v>No</v>
      </c>
      <c r="X996">
        <f t="shared" si="306"/>
        <v>567</v>
      </c>
      <c r="Y996">
        <f t="shared" si="307"/>
        <v>440</v>
      </c>
      <c r="Z996" s="18">
        <f t="shared" si="308"/>
        <v>2759712.3299794244</v>
      </c>
      <c r="AA996" s="18">
        <f t="shared" si="309"/>
        <v>330643.50635802455</v>
      </c>
      <c r="AB996" s="17">
        <f t="shared" si="310"/>
        <v>3.8641711229946525</v>
      </c>
      <c r="AC996" s="2" t="s">
        <v>5040</v>
      </c>
      <c r="AD996" s="2" t="s">
        <v>19</v>
      </c>
      <c r="AE996" t="str">
        <f t="shared" si="311"/>
        <v>Electronics</v>
      </c>
      <c r="AF996" t="str">
        <f t="shared" si="312"/>
        <v>Electronics</v>
      </c>
      <c r="AG996" t="str" cm="1">
        <f t="array" ref="AG996">INDEX(AD:AD,ROW())</f>
        <v>Electronics</v>
      </c>
      <c r="AH996">
        <f t="shared" si="320"/>
        <v>13</v>
      </c>
      <c r="AI996" t="str">
        <f t="shared" si="313"/>
        <v>Electronics</v>
      </c>
      <c r="AK996">
        <f t="shared" si="314"/>
        <v>2025</v>
      </c>
      <c r="AL996">
        <f t="shared" si="315"/>
        <v>6</v>
      </c>
      <c r="AM996">
        <f t="shared" si="316"/>
        <v>17</v>
      </c>
      <c r="AN996">
        <f t="shared" si="317"/>
        <v>3</v>
      </c>
      <c r="AO996" t="str">
        <f t="shared" si="318"/>
        <v>Weekday</v>
      </c>
      <c r="AR996" s="20">
        <f t="shared" si="319"/>
        <v>0</v>
      </c>
    </row>
    <row r="997" spans="1:44" x14ac:dyDescent="0.35">
      <c r="A997" t="str">
        <f t="shared" si="301"/>
        <v>CUST0996</v>
      </c>
      <c r="B997" s="2" t="s">
        <v>1314</v>
      </c>
      <c r="C997" s="4">
        <v>45097</v>
      </c>
      <c r="D997" s="2" t="s">
        <v>195</v>
      </c>
      <c r="E997" t="s">
        <v>5055</v>
      </c>
      <c r="F997" s="2" t="s">
        <v>29</v>
      </c>
      <c r="G997" s="2" t="s">
        <v>30</v>
      </c>
      <c r="H997" s="2">
        <v>1</v>
      </c>
      <c r="I997" s="19">
        <v>1108.02</v>
      </c>
      <c r="J997" s="2" t="s">
        <v>50</v>
      </c>
      <c r="K997" s="2" t="s">
        <v>16</v>
      </c>
      <c r="L997" s="2">
        <v>4</v>
      </c>
      <c r="M997" s="18">
        <f t="shared" si="302"/>
        <v>1108.02</v>
      </c>
      <c r="T997" t="str">
        <f t="shared" si="303"/>
        <v>Completed</v>
      </c>
      <c r="U997" t="str">
        <f t="shared" si="304"/>
        <v>Yes</v>
      </c>
      <c r="V997" t="str">
        <f t="shared" si="305"/>
        <v>No</v>
      </c>
      <c r="X997">
        <f t="shared" si="306"/>
        <v>567</v>
      </c>
      <c r="Y997">
        <f t="shared" si="307"/>
        <v>440</v>
      </c>
      <c r="Z997" s="18">
        <f t="shared" si="308"/>
        <v>1892867.2841657216</v>
      </c>
      <c r="AA997" s="18">
        <f t="shared" si="309"/>
        <v>199432.98236095349</v>
      </c>
      <c r="AB997" s="17">
        <f t="shared" si="310"/>
        <v>3.8949824970828471</v>
      </c>
      <c r="AC997" s="2" t="s">
        <v>30</v>
      </c>
      <c r="AD997" s="2" t="s">
        <v>29</v>
      </c>
      <c r="AE997" t="str">
        <f t="shared" si="311"/>
        <v>Fashion</v>
      </c>
      <c r="AF997" t="str">
        <f t="shared" si="312"/>
        <v>Fashion</v>
      </c>
      <c r="AG997" t="str" cm="1">
        <f t="array" ref="AG997">INDEX(AD:AD,ROW())</f>
        <v>Fashion</v>
      </c>
      <c r="AH997">
        <f t="shared" si="320"/>
        <v>6</v>
      </c>
      <c r="AI997" t="str">
        <f t="shared" si="313"/>
        <v>Fashion</v>
      </c>
      <c r="AK997">
        <f t="shared" si="314"/>
        <v>2023</v>
      </c>
      <c r="AL997">
        <f t="shared" si="315"/>
        <v>6</v>
      </c>
      <c r="AM997">
        <f t="shared" si="316"/>
        <v>20</v>
      </c>
      <c r="AN997">
        <f t="shared" si="317"/>
        <v>3</v>
      </c>
      <c r="AO997" t="str">
        <f t="shared" si="318"/>
        <v>Weekday</v>
      </c>
      <c r="AR997" s="20">
        <f t="shared" si="319"/>
        <v>0</v>
      </c>
    </row>
    <row r="998" spans="1:44" x14ac:dyDescent="0.35">
      <c r="A998" t="str">
        <f t="shared" si="301"/>
        <v>CUST0997</v>
      </c>
      <c r="B998" s="2" t="s">
        <v>1315</v>
      </c>
      <c r="C998" s="4">
        <v>45561</v>
      </c>
      <c r="D998" s="2" t="s">
        <v>675</v>
      </c>
      <c r="E998" t="s">
        <v>5049</v>
      </c>
      <c r="F998" s="2" t="s">
        <v>29</v>
      </c>
      <c r="G998" s="2" t="s">
        <v>138</v>
      </c>
      <c r="H998" s="2">
        <v>1</v>
      </c>
      <c r="I998" s="19">
        <v>2207.4899999999998</v>
      </c>
      <c r="J998" s="2" t="s">
        <v>5047</v>
      </c>
      <c r="K998" s="2" t="s">
        <v>16</v>
      </c>
      <c r="L998" s="2">
        <v>5</v>
      </c>
      <c r="M998" s="18">
        <f t="shared" si="302"/>
        <v>2207.4899999999998</v>
      </c>
      <c r="T998" t="str">
        <f t="shared" si="303"/>
        <v>Completed</v>
      </c>
      <c r="U998" t="str">
        <f t="shared" si="304"/>
        <v>Yes</v>
      </c>
      <c r="V998" t="str">
        <f t="shared" si="305"/>
        <v>No</v>
      </c>
      <c r="X998">
        <f t="shared" si="306"/>
        <v>595</v>
      </c>
      <c r="Y998">
        <f t="shared" si="307"/>
        <v>444</v>
      </c>
      <c r="Z998" s="18">
        <f t="shared" si="308"/>
        <v>1892867.2841657216</v>
      </c>
      <c r="AA998" s="18">
        <f t="shared" si="309"/>
        <v>199432.98236095349</v>
      </c>
      <c r="AB998" s="17">
        <f t="shared" si="310"/>
        <v>3.8949824970828471</v>
      </c>
      <c r="AC998" s="2" t="s">
        <v>138</v>
      </c>
      <c r="AD998" s="2" t="s">
        <v>29</v>
      </c>
      <c r="AE998" t="str">
        <f t="shared" si="311"/>
        <v>Fashion</v>
      </c>
      <c r="AF998" t="str">
        <f t="shared" si="312"/>
        <v>Fashion</v>
      </c>
      <c r="AG998" t="str" cm="1">
        <f t="array" ref="AG998">INDEX(AD:AD,ROW())</f>
        <v>Fashion</v>
      </c>
      <c r="AH998">
        <f t="shared" si="320"/>
        <v>53</v>
      </c>
      <c r="AI998" t="str">
        <f t="shared" si="313"/>
        <v>Fashion</v>
      </c>
      <c r="AK998">
        <f t="shared" si="314"/>
        <v>2024</v>
      </c>
      <c r="AL998">
        <f t="shared" si="315"/>
        <v>9</v>
      </c>
      <c r="AM998">
        <f t="shared" si="316"/>
        <v>26</v>
      </c>
      <c r="AN998">
        <f t="shared" si="317"/>
        <v>5</v>
      </c>
      <c r="AO998" t="str">
        <f t="shared" si="318"/>
        <v>Weekday</v>
      </c>
      <c r="AR998" s="20">
        <f t="shared" si="319"/>
        <v>0</v>
      </c>
    </row>
    <row r="999" spans="1:44" x14ac:dyDescent="0.35">
      <c r="A999" t="str">
        <f t="shared" si="301"/>
        <v>CUST0998</v>
      </c>
      <c r="B999" s="2" t="s">
        <v>1316</v>
      </c>
      <c r="C999" s="4">
        <v>45466</v>
      </c>
      <c r="D999" s="2" t="s">
        <v>146</v>
      </c>
      <c r="E999" t="s">
        <v>5054</v>
      </c>
      <c r="F999" s="2" t="s">
        <v>19</v>
      </c>
      <c r="G999" s="2" t="s">
        <v>49</v>
      </c>
      <c r="H999" s="2">
        <v>1</v>
      </c>
      <c r="I999" s="19">
        <v>653.51</v>
      </c>
      <c r="J999" s="2" t="s">
        <v>20</v>
      </c>
      <c r="K999" s="2" t="s">
        <v>16</v>
      </c>
      <c r="L999" s="2">
        <v>3</v>
      </c>
      <c r="M999" s="18">
        <f t="shared" si="302"/>
        <v>653.51</v>
      </c>
      <c r="T999" t="str">
        <f t="shared" si="303"/>
        <v>Completed</v>
      </c>
      <c r="U999" t="str">
        <f t="shared" si="304"/>
        <v>No</v>
      </c>
      <c r="V999" t="str">
        <f t="shared" si="305"/>
        <v>No</v>
      </c>
      <c r="X999">
        <f t="shared" si="306"/>
        <v>558</v>
      </c>
      <c r="Y999">
        <f t="shared" si="307"/>
        <v>430</v>
      </c>
      <c r="Z999" s="18">
        <f t="shared" si="308"/>
        <v>2759712.3299794244</v>
      </c>
      <c r="AA999" s="18">
        <f t="shared" si="309"/>
        <v>330643.50635802455</v>
      </c>
      <c r="AB999" s="17">
        <f t="shared" si="310"/>
        <v>3.8641711229946525</v>
      </c>
      <c r="AC999" s="2" t="s">
        <v>49</v>
      </c>
      <c r="AD999" s="2" t="s">
        <v>19</v>
      </c>
      <c r="AE999" t="str">
        <f t="shared" si="311"/>
        <v>Electronics</v>
      </c>
      <c r="AF999" t="str">
        <f t="shared" si="312"/>
        <v>Electronics</v>
      </c>
      <c r="AG999" t="str" cm="1">
        <f t="array" ref="AG999">INDEX(AD:AD,ROW())</f>
        <v>Electronics</v>
      </c>
      <c r="AH999">
        <f t="shared" si="320"/>
        <v>12</v>
      </c>
      <c r="AI999" t="str">
        <f t="shared" si="313"/>
        <v>Electronics</v>
      </c>
      <c r="AK999">
        <f t="shared" si="314"/>
        <v>2024</v>
      </c>
      <c r="AL999">
        <f t="shared" si="315"/>
        <v>6</v>
      </c>
      <c r="AM999">
        <f t="shared" si="316"/>
        <v>23</v>
      </c>
      <c r="AN999">
        <f t="shared" si="317"/>
        <v>1</v>
      </c>
      <c r="AO999" t="str">
        <f t="shared" si="318"/>
        <v>Weekend</v>
      </c>
      <c r="AR999" s="20">
        <f t="shared" si="319"/>
        <v>0</v>
      </c>
    </row>
    <row r="1000" spans="1:44" x14ac:dyDescent="0.35">
      <c r="A1000" t="str">
        <f t="shared" si="301"/>
        <v>CUST0999</v>
      </c>
      <c r="B1000" s="2" t="s">
        <v>1317</v>
      </c>
      <c r="C1000" s="4">
        <v>45748</v>
      </c>
      <c r="D1000" s="2" t="s">
        <v>385</v>
      </c>
      <c r="E1000" t="s">
        <v>5052</v>
      </c>
      <c r="F1000" s="2" t="s">
        <v>19</v>
      </c>
      <c r="G1000" s="2" t="s">
        <v>5039</v>
      </c>
      <c r="H1000" s="2">
        <v>3</v>
      </c>
      <c r="I1000" s="19">
        <v>319.25</v>
      </c>
      <c r="J1000" s="2" t="s">
        <v>5047</v>
      </c>
      <c r="K1000" s="2" t="s">
        <v>16</v>
      </c>
      <c r="L1000" s="2">
        <v>3</v>
      </c>
      <c r="M1000" s="18">
        <f t="shared" si="302"/>
        <v>957.75</v>
      </c>
      <c r="T1000" t="str">
        <f t="shared" si="303"/>
        <v>Completed</v>
      </c>
      <c r="U1000" t="str">
        <f t="shared" si="304"/>
        <v>No</v>
      </c>
      <c r="V1000" t="str">
        <f t="shared" si="305"/>
        <v>No</v>
      </c>
      <c r="X1000">
        <f t="shared" si="306"/>
        <v>573</v>
      </c>
      <c r="Y1000">
        <f t="shared" si="307"/>
        <v>450</v>
      </c>
      <c r="Z1000" s="18">
        <f t="shared" si="308"/>
        <v>2759712.3299794244</v>
      </c>
      <c r="AA1000" s="18">
        <f t="shared" si="309"/>
        <v>330643.50635802455</v>
      </c>
      <c r="AB1000" s="17">
        <f t="shared" si="310"/>
        <v>3.8641711229946525</v>
      </c>
      <c r="AC1000" s="2" t="s">
        <v>5039</v>
      </c>
      <c r="AD1000" s="2" t="s">
        <v>19</v>
      </c>
      <c r="AE1000" t="str">
        <f t="shared" si="311"/>
        <v>Electronics</v>
      </c>
      <c r="AF1000" t="str">
        <f t="shared" si="312"/>
        <v>Electronics</v>
      </c>
      <c r="AG1000" t="str" cm="1">
        <f t="array" ref="AG1000">INDEX(AD:AD,ROW())</f>
        <v>Electronics</v>
      </c>
      <c r="AH1000">
        <f t="shared" si="320"/>
        <v>3</v>
      </c>
      <c r="AI1000" t="str">
        <f t="shared" si="313"/>
        <v>Electronics</v>
      </c>
      <c r="AK1000">
        <f t="shared" si="314"/>
        <v>2025</v>
      </c>
      <c r="AL1000">
        <f t="shared" si="315"/>
        <v>4</v>
      </c>
      <c r="AM1000">
        <f t="shared" si="316"/>
        <v>1</v>
      </c>
      <c r="AN1000">
        <f t="shared" si="317"/>
        <v>3</v>
      </c>
      <c r="AO1000" t="str">
        <f t="shared" si="318"/>
        <v>Weekday</v>
      </c>
      <c r="AR1000" s="20">
        <f t="shared" si="319"/>
        <v>0</v>
      </c>
    </row>
    <row r="1001" spans="1:44" x14ac:dyDescent="0.35">
      <c r="A1001" t="str">
        <f t="shared" si="301"/>
        <v>CUST1000</v>
      </c>
      <c r="B1001" s="2" t="s">
        <v>1318</v>
      </c>
      <c r="C1001" s="4">
        <v>45539</v>
      </c>
      <c r="D1001" s="2" t="s">
        <v>765</v>
      </c>
      <c r="E1001" t="s">
        <v>5055</v>
      </c>
      <c r="F1001" s="2" t="s">
        <v>13</v>
      </c>
      <c r="G1001" s="2" t="s">
        <v>95</v>
      </c>
      <c r="H1001" s="2">
        <v>2</v>
      </c>
      <c r="I1001" s="19">
        <v>170.34</v>
      </c>
      <c r="J1001" s="2" t="s">
        <v>20</v>
      </c>
      <c r="K1001" s="2" t="s">
        <v>76</v>
      </c>
      <c r="L1001" s="2">
        <v>4</v>
      </c>
      <c r="M1001" s="18">
        <f t="shared" si="302"/>
        <v>340.68</v>
      </c>
      <c r="T1001" t="str">
        <f t="shared" si="303"/>
        <v>Completed</v>
      </c>
      <c r="U1001" t="str">
        <f t="shared" si="304"/>
        <v>No</v>
      </c>
      <c r="V1001" t="str">
        <f t="shared" si="305"/>
        <v>No</v>
      </c>
      <c r="X1001">
        <f t="shared" si="306"/>
        <v>567</v>
      </c>
      <c r="Y1001">
        <f t="shared" si="307"/>
        <v>440</v>
      </c>
      <c r="Z1001" s="18">
        <f t="shared" si="308"/>
        <v>1463424.4009529033</v>
      </c>
      <c r="AA1001" s="18">
        <f t="shared" si="309"/>
        <v>118285.78776560788</v>
      </c>
      <c r="AB1001" s="17">
        <f t="shared" si="310"/>
        <v>3.8140589569160999</v>
      </c>
      <c r="AC1001" s="2" t="s">
        <v>95</v>
      </c>
      <c r="AD1001" s="2" t="s">
        <v>13</v>
      </c>
      <c r="AE1001" t="str">
        <f t="shared" si="311"/>
        <v>Home &amp; Kitchen</v>
      </c>
      <c r="AF1001" t="str">
        <f t="shared" si="312"/>
        <v>Home &amp; Kitchen</v>
      </c>
      <c r="AG1001" t="str" cm="1">
        <f t="array" ref="AG1001">INDEX(AD:AD,ROW())</f>
        <v>Home &amp; Kitchen</v>
      </c>
      <c r="AH1001">
        <f t="shared" si="320"/>
        <v>32</v>
      </c>
      <c r="AI1001" t="str">
        <f t="shared" si="313"/>
        <v>Home &amp; Kitchen</v>
      </c>
      <c r="AK1001">
        <f t="shared" si="314"/>
        <v>2024</v>
      </c>
      <c r="AL1001">
        <f t="shared" si="315"/>
        <v>9</v>
      </c>
      <c r="AM1001">
        <f t="shared" si="316"/>
        <v>4</v>
      </c>
      <c r="AN1001">
        <f t="shared" si="317"/>
        <v>4</v>
      </c>
      <c r="AO1001" t="str">
        <f t="shared" si="318"/>
        <v>Weekday</v>
      </c>
      <c r="AR1001" s="20">
        <f t="shared" si="319"/>
        <v>1</v>
      </c>
    </row>
    <row r="1002" spans="1:44" x14ac:dyDescent="0.35">
      <c r="A1002" t="str">
        <f t="shared" si="301"/>
        <v>CUST1001</v>
      </c>
      <c r="B1002" s="2" t="s">
        <v>1319</v>
      </c>
      <c r="C1002" s="4">
        <v>45178</v>
      </c>
      <c r="D1002" s="2" t="s">
        <v>449</v>
      </c>
      <c r="E1002" t="s">
        <v>5052</v>
      </c>
      <c r="F1002" s="2" t="s">
        <v>19</v>
      </c>
      <c r="G1002" s="2" t="s">
        <v>60</v>
      </c>
      <c r="H1002" s="2">
        <v>2</v>
      </c>
      <c r="I1002" s="19">
        <v>1403.53</v>
      </c>
      <c r="J1002" s="2" t="s">
        <v>5046</v>
      </c>
      <c r="K1002" s="2" t="s">
        <v>16</v>
      </c>
      <c r="L1002" s="2">
        <v>4</v>
      </c>
      <c r="M1002" s="18">
        <f t="shared" si="302"/>
        <v>2807.06</v>
      </c>
      <c r="T1002" t="str">
        <f t="shared" si="303"/>
        <v>Completed</v>
      </c>
      <c r="U1002" t="str">
        <f t="shared" si="304"/>
        <v>Yes</v>
      </c>
      <c r="V1002" t="str">
        <f t="shared" si="305"/>
        <v>No</v>
      </c>
      <c r="X1002">
        <f t="shared" si="306"/>
        <v>573</v>
      </c>
      <c r="Y1002">
        <f t="shared" si="307"/>
        <v>450</v>
      </c>
      <c r="Z1002" s="18">
        <f t="shared" si="308"/>
        <v>2759712.3299794244</v>
      </c>
      <c r="AA1002" s="18">
        <f t="shared" si="309"/>
        <v>330643.50635802455</v>
      </c>
      <c r="AB1002" s="17">
        <f t="shared" si="310"/>
        <v>3.8641711229946525</v>
      </c>
      <c r="AC1002" s="2" t="s">
        <v>60</v>
      </c>
      <c r="AD1002" s="2" t="s">
        <v>19</v>
      </c>
      <c r="AE1002" t="str">
        <f t="shared" si="311"/>
        <v>Electronics</v>
      </c>
      <c r="AF1002" t="str">
        <f t="shared" si="312"/>
        <v>Electronics</v>
      </c>
      <c r="AG1002" t="str" cm="1">
        <f t="array" ref="AG1002">INDEX(AD:AD,ROW())</f>
        <v>Electronics</v>
      </c>
      <c r="AH1002">
        <f t="shared" si="320"/>
        <v>17</v>
      </c>
      <c r="AI1002" t="str">
        <f t="shared" si="313"/>
        <v>Electronics</v>
      </c>
      <c r="AK1002">
        <f t="shared" si="314"/>
        <v>2023</v>
      </c>
      <c r="AL1002">
        <f t="shared" si="315"/>
        <v>9</v>
      </c>
      <c r="AM1002">
        <f t="shared" si="316"/>
        <v>9</v>
      </c>
      <c r="AN1002">
        <f t="shared" si="317"/>
        <v>7</v>
      </c>
      <c r="AO1002" t="str">
        <f t="shared" si="318"/>
        <v>Weekend</v>
      </c>
      <c r="AR1002" s="20">
        <f t="shared" si="319"/>
        <v>0</v>
      </c>
    </row>
    <row r="1003" spans="1:44" x14ac:dyDescent="0.35">
      <c r="A1003" t="str">
        <f t="shared" si="301"/>
        <v>CUST1002</v>
      </c>
      <c r="B1003" s="2" t="s">
        <v>1320</v>
      </c>
      <c r="C1003" s="4">
        <v>45102</v>
      </c>
      <c r="D1003" s="2" t="s">
        <v>1248</v>
      </c>
      <c r="E1003" t="s">
        <v>5052</v>
      </c>
      <c r="F1003" s="2" t="s">
        <v>23</v>
      </c>
      <c r="G1003" s="2" t="s">
        <v>75</v>
      </c>
      <c r="H1003" s="2">
        <v>1</v>
      </c>
      <c r="I1003" s="19">
        <v>395.79</v>
      </c>
      <c r="J1003" s="2" t="s">
        <v>15</v>
      </c>
      <c r="K1003" s="2" t="s">
        <v>16</v>
      </c>
      <c r="L1003" s="2">
        <v>3</v>
      </c>
      <c r="M1003" s="18">
        <f t="shared" si="302"/>
        <v>395.79</v>
      </c>
      <c r="T1003" t="str">
        <f t="shared" si="303"/>
        <v>Completed</v>
      </c>
      <c r="U1003" t="str">
        <f t="shared" si="304"/>
        <v>No</v>
      </c>
      <c r="V1003" t="str">
        <f t="shared" si="305"/>
        <v>No</v>
      </c>
      <c r="X1003">
        <f t="shared" si="306"/>
        <v>573</v>
      </c>
      <c r="Y1003">
        <f t="shared" si="307"/>
        <v>450</v>
      </c>
      <c r="Z1003" s="18">
        <f t="shared" si="308"/>
        <v>594714.6477588166</v>
      </c>
      <c r="AA1003" s="18">
        <f t="shared" si="309"/>
        <v>60882.938065984097</v>
      </c>
      <c r="AB1003" s="17">
        <f t="shared" si="310"/>
        <v>3.804733727810651</v>
      </c>
      <c r="AC1003" s="2" t="s">
        <v>75</v>
      </c>
      <c r="AD1003" s="2" t="s">
        <v>23</v>
      </c>
      <c r="AE1003" t="str">
        <f t="shared" si="311"/>
        <v>Books</v>
      </c>
      <c r="AF1003" t="str">
        <f t="shared" si="312"/>
        <v>Books</v>
      </c>
      <c r="AG1003" t="str" cm="1">
        <f t="array" ref="AG1003">INDEX(AD:AD,ROW())</f>
        <v>Books</v>
      </c>
      <c r="AH1003">
        <f t="shared" si="320"/>
        <v>23</v>
      </c>
      <c r="AI1003" t="str">
        <f t="shared" si="313"/>
        <v>Books</v>
      </c>
      <c r="AK1003">
        <f t="shared" si="314"/>
        <v>2023</v>
      </c>
      <c r="AL1003">
        <f t="shared" si="315"/>
        <v>6</v>
      </c>
      <c r="AM1003">
        <f t="shared" si="316"/>
        <v>25</v>
      </c>
      <c r="AN1003">
        <f t="shared" si="317"/>
        <v>1</v>
      </c>
      <c r="AO1003" t="str">
        <f t="shared" si="318"/>
        <v>Weekend</v>
      </c>
      <c r="AR1003" s="20">
        <f t="shared" si="319"/>
        <v>0</v>
      </c>
    </row>
    <row r="1004" spans="1:44" x14ac:dyDescent="0.35">
      <c r="A1004" t="str">
        <f t="shared" si="301"/>
        <v>CUST1003</v>
      </c>
      <c r="B1004" s="2" t="s">
        <v>1321</v>
      </c>
      <c r="C1004" s="4">
        <v>45178</v>
      </c>
      <c r="D1004" s="2" t="s">
        <v>244</v>
      </c>
      <c r="E1004" t="s">
        <v>5052</v>
      </c>
      <c r="F1004" s="2" t="s">
        <v>23</v>
      </c>
      <c r="G1004" s="2" t="s">
        <v>65</v>
      </c>
      <c r="H1004" s="2">
        <v>3</v>
      </c>
      <c r="I1004" s="19">
        <v>126.21</v>
      </c>
      <c r="J1004" s="2" t="s">
        <v>15</v>
      </c>
      <c r="K1004" s="2" t="s">
        <v>103</v>
      </c>
      <c r="L1004" s="2">
        <v>5</v>
      </c>
      <c r="M1004" s="18">
        <f t="shared" si="302"/>
        <v>378.63</v>
      </c>
      <c r="T1004" t="str">
        <f t="shared" si="303"/>
        <v>Lost Sale</v>
      </c>
      <c r="U1004" t="str">
        <f t="shared" si="304"/>
        <v>No</v>
      </c>
      <c r="V1004" t="str">
        <f t="shared" si="305"/>
        <v>Yes</v>
      </c>
      <c r="X1004">
        <f t="shared" si="306"/>
        <v>573</v>
      </c>
      <c r="Y1004">
        <f t="shared" si="307"/>
        <v>450</v>
      </c>
      <c r="Z1004" s="18">
        <f t="shared" si="308"/>
        <v>594714.6477588166</v>
      </c>
      <c r="AA1004" s="18">
        <f t="shared" si="309"/>
        <v>60882.938065984097</v>
      </c>
      <c r="AB1004" s="17">
        <f t="shared" si="310"/>
        <v>3.804733727810651</v>
      </c>
      <c r="AC1004" s="2" t="s">
        <v>65</v>
      </c>
      <c r="AD1004" s="2" t="s">
        <v>23</v>
      </c>
      <c r="AE1004" t="str">
        <f t="shared" si="311"/>
        <v>Books</v>
      </c>
      <c r="AF1004" t="str">
        <f t="shared" si="312"/>
        <v>Books</v>
      </c>
      <c r="AG1004" t="str" cm="1">
        <f t="array" ref="AG1004">INDEX(AD:AD,ROW())</f>
        <v>Books</v>
      </c>
      <c r="AH1004">
        <f t="shared" si="320"/>
        <v>19</v>
      </c>
      <c r="AI1004" t="str">
        <f t="shared" si="313"/>
        <v>Books</v>
      </c>
      <c r="AK1004">
        <f t="shared" si="314"/>
        <v>2023</v>
      </c>
      <c r="AL1004">
        <f t="shared" si="315"/>
        <v>9</v>
      </c>
      <c r="AM1004">
        <f t="shared" si="316"/>
        <v>9</v>
      </c>
      <c r="AN1004">
        <f t="shared" si="317"/>
        <v>7</v>
      </c>
      <c r="AO1004" t="str">
        <f t="shared" si="318"/>
        <v>Weekend</v>
      </c>
      <c r="AR1004" s="20">
        <f t="shared" si="319"/>
        <v>1</v>
      </c>
    </row>
    <row r="1005" spans="1:44" x14ac:dyDescent="0.35">
      <c r="A1005" t="str">
        <f t="shared" si="301"/>
        <v>CUST1004</v>
      </c>
      <c r="B1005" s="2" t="s">
        <v>1322</v>
      </c>
      <c r="C1005" s="4">
        <v>45710</v>
      </c>
      <c r="D1005" s="2" t="s">
        <v>340</v>
      </c>
      <c r="E1005" t="s">
        <v>5053</v>
      </c>
      <c r="F1005" s="2" t="s">
        <v>29</v>
      </c>
      <c r="G1005" s="2" t="s">
        <v>138</v>
      </c>
      <c r="H1005" s="2">
        <v>1</v>
      </c>
      <c r="I1005" s="19">
        <v>2357.33</v>
      </c>
      <c r="J1005" s="2" t="s">
        <v>5046</v>
      </c>
      <c r="K1005" s="2" t="s">
        <v>16</v>
      </c>
      <c r="L1005" s="2">
        <v>5</v>
      </c>
      <c r="M1005" s="18">
        <f t="shared" si="302"/>
        <v>2357.33</v>
      </c>
      <c r="T1005" t="str">
        <f t="shared" si="303"/>
        <v>Completed</v>
      </c>
      <c r="U1005" t="str">
        <f t="shared" si="304"/>
        <v>Yes</v>
      </c>
      <c r="V1005" t="str">
        <f t="shared" si="305"/>
        <v>No</v>
      </c>
      <c r="X1005">
        <f t="shared" si="306"/>
        <v>559</v>
      </c>
      <c r="Y1005">
        <f t="shared" si="307"/>
        <v>408</v>
      </c>
      <c r="Z1005" s="18">
        <f t="shared" si="308"/>
        <v>1892867.2841657216</v>
      </c>
      <c r="AA1005" s="18">
        <f t="shared" si="309"/>
        <v>199432.98236095349</v>
      </c>
      <c r="AB1005" s="17">
        <f t="shared" si="310"/>
        <v>3.8949824970828471</v>
      </c>
      <c r="AC1005" s="2" t="s">
        <v>138</v>
      </c>
      <c r="AD1005" s="2" t="s">
        <v>29</v>
      </c>
      <c r="AE1005" t="str">
        <f t="shared" si="311"/>
        <v>Fashion</v>
      </c>
      <c r="AF1005" t="str">
        <f t="shared" si="312"/>
        <v>Fashion</v>
      </c>
      <c r="AG1005" t="str" cm="1">
        <f t="array" ref="AG1005">INDEX(AD:AD,ROW())</f>
        <v>Fashion</v>
      </c>
      <c r="AH1005">
        <f t="shared" si="320"/>
        <v>53</v>
      </c>
      <c r="AI1005" t="str">
        <f t="shared" si="313"/>
        <v>Fashion</v>
      </c>
      <c r="AK1005">
        <f t="shared" si="314"/>
        <v>2025</v>
      </c>
      <c r="AL1005">
        <f t="shared" si="315"/>
        <v>2</v>
      </c>
      <c r="AM1005">
        <f t="shared" si="316"/>
        <v>22</v>
      </c>
      <c r="AN1005">
        <f t="shared" si="317"/>
        <v>7</v>
      </c>
      <c r="AO1005" t="str">
        <f t="shared" si="318"/>
        <v>Weekend</v>
      </c>
      <c r="AR1005" s="20">
        <f t="shared" si="319"/>
        <v>0</v>
      </c>
    </row>
    <row r="1006" spans="1:44" x14ac:dyDescent="0.35">
      <c r="A1006" t="str">
        <f t="shared" si="301"/>
        <v>CUST1005</v>
      </c>
      <c r="B1006" s="2" t="s">
        <v>1323</v>
      </c>
      <c r="C1006" s="4">
        <v>45793</v>
      </c>
      <c r="D1006" s="2" t="s">
        <v>1288</v>
      </c>
      <c r="E1006" t="s">
        <v>5049</v>
      </c>
      <c r="F1006" s="2" t="s">
        <v>23</v>
      </c>
      <c r="G1006" s="2" t="s">
        <v>68</v>
      </c>
      <c r="H1006" s="2">
        <v>1</v>
      </c>
      <c r="I1006" s="19">
        <v>522.41</v>
      </c>
      <c r="J1006" s="2" t="s">
        <v>50</v>
      </c>
      <c r="K1006" s="2" t="s">
        <v>31</v>
      </c>
      <c r="L1006" s="31"/>
      <c r="M1006" s="18">
        <f t="shared" si="302"/>
        <v>522.41</v>
      </c>
      <c r="T1006" t="str">
        <f t="shared" si="303"/>
        <v>Pending</v>
      </c>
      <c r="U1006" t="str">
        <f t="shared" si="304"/>
        <v>No</v>
      </c>
      <c r="V1006" t="str">
        <f t="shared" si="305"/>
        <v>Yes</v>
      </c>
      <c r="X1006">
        <f t="shared" si="306"/>
        <v>595</v>
      </c>
      <c r="Y1006">
        <f t="shared" si="307"/>
        <v>444</v>
      </c>
      <c r="Z1006" s="18">
        <f t="shared" si="308"/>
        <v>594714.6477588166</v>
      </c>
      <c r="AA1006" s="18">
        <f t="shared" si="309"/>
        <v>60882.938065984097</v>
      </c>
      <c r="AB1006" s="17">
        <f t="shared" si="310"/>
        <v>3.804733727810651</v>
      </c>
      <c r="AC1006" s="2" t="s">
        <v>68</v>
      </c>
      <c r="AD1006" s="2" t="s">
        <v>23</v>
      </c>
      <c r="AE1006" t="str">
        <f t="shared" si="311"/>
        <v>Books</v>
      </c>
      <c r="AF1006" t="str">
        <f t="shared" si="312"/>
        <v>Books</v>
      </c>
      <c r="AG1006" t="str" cm="1">
        <f t="array" ref="AG1006">INDEX(AD:AD,ROW())</f>
        <v>Books</v>
      </c>
      <c r="AH1006">
        <f t="shared" si="320"/>
        <v>20</v>
      </c>
      <c r="AI1006" t="str">
        <f t="shared" si="313"/>
        <v>Books</v>
      </c>
      <c r="AK1006">
        <f t="shared" si="314"/>
        <v>2025</v>
      </c>
      <c r="AL1006">
        <f t="shared" si="315"/>
        <v>5</v>
      </c>
      <c r="AM1006">
        <f t="shared" si="316"/>
        <v>16</v>
      </c>
      <c r="AN1006">
        <f t="shared" si="317"/>
        <v>6</v>
      </c>
      <c r="AO1006" t="str">
        <f t="shared" si="318"/>
        <v>Weekday</v>
      </c>
      <c r="AR1006" s="20">
        <f t="shared" si="319"/>
        <v>0</v>
      </c>
    </row>
    <row r="1007" spans="1:44" x14ac:dyDescent="0.35">
      <c r="A1007" t="str">
        <f t="shared" si="301"/>
        <v>CUST1006</v>
      </c>
      <c r="B1007" s="2" t="s">
        <v>1324</v>
      </c>
      <c r="C1007" s="4">
        <v>45631</v>
      </c>
      <c r="D1007" s="2" t="s">
        <v>56</v>
      </c>
      <c r="E1007" t="s">
        <v>5054</v>
      </c>
      <c r="F1007" s="2" t="s">
        <v>19</v>
      </c>
      <c r="G1007" s="2" t="s">
        <v>128</v>
      </c>
      <c r="H1007" s="2">
        <v>1</v>
      </c>
      <c r="I1007" s="19">
        <v>1227.46</v>
      </c>
      <c r="J1007" s="2" t="s">
        <v>15</v>
      </c>
      <c r="K1007" s="2" t="s">
        <v>16</v>
      </c>
      <c r="L1007" s="2">
        <v>5</v>
      </c>
      <c r="M1007" s="18">
        <f t="shared" si="302"/>
        <v>1227.46</v>
      </c>
      <c r="T1007" t="str">
        <f t="shared" si="303"/>
        <v>Completed</v>
      </c>
      <c r="U1007" t="str">
        <f t="shared" si="304"/>
        <v>Yes</v>
      </c>
      <c r="V1007" t="str">
        <f t="shared" si="305"/>
        <v>No</v>
      </c>
      <c r="X1007">
        <f t="shared" si="306"/>
        <v>558</v>
      </c>
      <c r="Y1007">
        <f t="shared" si="307"/>
        <v>430</v>
      </c>
      <c r="Z1007" s="18">
        <f t="shared" si="308"/>
        <v>2759712.3299794244</v>
      </c>
      <c r="AA1007" s="18">
        <f t="shared" si="309"/>
        <v>330643.50635802455</v>
      </c>
      <c r="AB1007" s="17">
        <f t="shared" si="310"/>
        <v>3.8641711229946525</v>
      </c>
      <c r="AC1007" s="2" t="s">
        <v>128</v>
      </c>
      <c r="AD1007" s="2" t="s">
        <v>19</v>
      </c>
      <c r="AE1007" t="str">
        <f t="shared" si="311"/>
        <v>Electronics</v>
      </c>
      <c r="AF1007" t="str">
        <f t="shared" si="312"/>
        <v>Electronics</v>
      </c>
      <c r="AG1007" t="str" cm="1">
        <f t="array" ref="AG1007">INDEX(AD:AD,ROW())</f>
        <v>Electronics</v>
      </c>
      <c r="AH1007">
        <f t="shared" si="320"/>
        <v>48</v>
      </c>
      <c r="AI1007" t="str">
        <f t="shared" si="313"/>
        <v>Electronics</v>
      </c>
      <c r="AK1007">
        <f t="shared" si="314"/>
        <v>2024</v>
      </c>
      <c r="AL1007">
        <f t="shared" si="315"/>
        <v>12</v>
      </c>
      <c r="AM1007">
        <f t="shared" si="316"/>
        <v>5</v>
      </c>
      <c r="AN1007">
        <f t="shared" si="317"/>
        <v>5</v>
      </c>
      <c r="AO1007" t="str">
        <f t="shared" si="318"/>
        <v>Weekday</v>
      </c>
      <c r="AR1007" s="20">
        <f t="shared" si="319"/>
        <v>0</v>
      </c>
    </row>
    <row r="1008" spans="1:44" x14ac:dyDescent="0.35">
      <c r="A1008" t="str">
        <f t="shared" si="301"/>
        <v>CUST1007</v>
      </c>
      <c r="B1008" s="2" t="s">
        <v>1325</v>
      </c>
      <c r="C1008" s="4">
        <v>45015</v>
      </c>
      <c r="D1008" s="2" t="s">
        <v>1326</v>
      </c>
      <c r="E1008" t="s">
        <v>5050</v>
      </c>
      <c r="F1008" s="2" t="s">
        <v>42</v>
      </c>
      <c r="G1008" s="2" t="s">
        <v>170</v>
      </c>
      <c r="H1008" s="2">
        <v>2</v>
      </c>
      <c r="I1008" s="19">
        <v>982.66</v>
      </c>
      <c r="J1008" s="2" t="s">
        <v>50</v>
      </c>
      <c r="K1008" s="2" t="s">
        <v>16</v>
      </c>
      <c r="L1008" s="2">
        <v>4</v>
      </c>
      <c r="M1008" s="18">
        <f t="shared" si="302"/>
        <v>1965.32</v>
      </c>
      <c r="T1008" t="str">
        <f t="shared" si="303"/>
        <v>Completed</v>
      </c>
      <c r="U1008" t="str">
        <f t="shared" si="304"/>
        <v>Yes</v>
      </c>
      <c r="V1008" t="str">
        <f t="shared" si="305"/>
        <v>No</v>
      </c>
      <c r="X1008">
        <f t="shared" si="306"/>
        <v>589</v>
      </c>
      <c r="Y1008">
        <f t="shared" si="307"/>
        <v>426</v>
      </c>
      <c r="Z1008" s="18">
        <f t="shared" si="308"/>
        <v>1098537.4901531704</v>
      </c>
      <c r="AA1008" s="18">
        <f t="shared" si="309"/>
        <v>96724.388030634553</v>
      </c>
      <c r="AB1008" s="17">
        <f t="shared" si="310"/>
        <v>3.9001122334455669</v>
      </c>
      <c r="AC1008" s="2" t="s">
        <v>170</v>
      </c>
      <c r="AD1008" s="2" t="s">
        <v>42</v>
      </c>
      <c r="AE1008" t="str">
        <f t="shared" si="311"/>
        <v>Beauty</v>
      </c>
      <c r="AF1008" t="str">
        <f t="shared" si="312"/>
        <v>Beauty</v>
      </c>
      <c r="AG1008" t="str" cm="1">
        <f t="array" ref="AG1008">INDEX(AD:AD,ROW())</f>
        <v>Beauty</v>
      </c>
      <c r="AH1008">
        <f t="shared" si="320"/>
        <v>70</v>
      </c>
      <c r="AI1008" t="str">
        <f t="shared" si="313"/>
        <v>Beauty</v>
      </c>
      <c r="AK1008">
        <f t="shared" si="314"/>
        <v>2023</v>
      </c>
      <c r="AL1008">
        <f t="shared" si="315"/>
        <v>3</v>
      </c>
      <c r="AM1008">
        <f t="shared" si="316"/>
        <v>30</v>
      </c>
      <c r="AN1008">
        <f t="shared" si="317"/>
        <v>5</v>
      </c>
      <c r="AO1008" t="str">
        <f t="shared" si="318"/>
        <v>Weekday</v>
      </c>
      <c r="AR1008" s="20">
        <f t="shared" si="319"/>
        <v>0</v>
      </c>
    </row>
    <row r="1009" spans="1:44" x14ac:dyDescent="0.35">
      <c r="A1009" t="str">
        <f t="shared" si="301"/>
        <v>CUST1008</v>
      </c>
      <c r="B1009" s="2" t="s">
        <v>1327</v>
      </c>
      <c r="C1009" s="4">
        <v>45570</v>
      </c>
      <c r="D1009" s="2" t="s">
        <v>84</v>
      </c>
      <c r="E1009" t="s">
        <v>5049</v>
      </c>
      <c r="F1009" s="2" t="s">
        <v>23</v>
      </c>
      <c r="G1009" s="2" t="s">
        <v>46</v>
      </c>
      <c r="H1009" s="2">
        <v>2</v>
      </c>
      <c r="I1009" s="19">
        <v>777.18</v>
      </c>
      <c r="J1009" s="2" t="s">
        <v>5046</v>
      </c>
      <c r="K1009" s="2" t="s">
        <v>16</v>
      </c>
      <c r="L1009" s="2">
        <v>2</v>
      </c>
      <c r="M1009" s="18">
        <f t="shared" si="302"/>
        <v>1554.36</v>
      </c>
      <c r="T1009" t="str">
        <f t="shared" si="303"/>
        <v>Completed</v>
      </c>
      <c r="U1009" t="str">
        <f t="shared" si="304"/>
        <v>Yes</v>
      </c>
      <c r="V1009" t="str">
        <f t="shared" si="305"/>
        <v>No</v>
      </c>
      <c r="X1009">
        <f t="shared" si="306"/>
        <v>595</v>
      </c>
      <c r="Y1009">
        <f t="shared" si="307"/>
        <v>444</v>
      </c>
      <c r="Z1009" s="18">
        <f t="shared" si="308"/>
        <v>594714.6477588166</v>
      </c>
      <c r="AA1009" s="18">
        <f t="shared" si="309"/>
        <v>60882.938065984097</v>
      </c>
      <c r="AB1009" s="17">
        <f t="shared" si="310"/>
        <v>3.804733727810651</v>
      </c>
      <c r="AC1009" s="2" t="s">
        <v>46</v>
      </c>
      <c r="AD1009" s="2" t="s">
        <v>23</v>
      </c>
      <c r="AE1009" t="str">
        <f t="shared" si="311"/>
        <v>Books</v>
      </c>
      <c r="AF1009" t="str">
        <f t="shared" si="312"/>
        <v>Books</v>
      </c>
      <c r="AG1009" t="str" cm="1">
        <f t="array" ref="AG1009">INDEX(AD:AD,ROW())</f>
        <v>Books</v>
      </c>
      <c r="AH1009">
        <f t="shared" si="320"/>
        <v>11</v>
      </c>
      <c r="AI1009" t="str">
        <f t="shared" si="313"/>
        <v>Books</v>
      </c>
      <c r="AK1009">
        <f t="shared" si="314"/>
        <v>2024</v>
      </c>
      <c r="AL1009">
        <f t="shared" si="315"/>
        <v>10</v>
      </c>
      <c r="AM1009">
        <f t="shared" si="316"/>
        <v>5</v>
      </c>
      <c r="AN1009">
        <f t="shared" si="317"/>
        <v>7</v>
      </c>
      <c r="AO1009" t="str">
        <f t="shared" si="318"/>
        <v>Weekend</v>
      </c>
      <c r="AR1009" s="20">
        <f t="shared" si="319"/>
        <v>0</v>
      </c>
    </row>
    <row r="1010" spans="1:44" x14ac:dyDescent="0.35">
      <c r="A1010" t="str">
        <f t="shared" si="301"/>
        <v>CUST1009</v>
      </c>
      <c r="B1010" s="2" t="s">
        <v>1328</v>
      </c>
      <c r="C1010" s="4">
        <v>45395</v>
      </c>
      <c r="D1010" s="2" t="s">
        <v>18</v>
      </c>
      <c r="E1010" t="s">
        <v>5055</v>
      </c>
      <c r="F1010" s="2" t="s">
        <v>29</v>
      </c>
      <c r="G1010" s="2" t="s">
        <v>121</v>
      </c>
      <c r="H1010" s="2">
        <v>1</v>
      </c>
      <c r="I1010" s="19">
        <v>1535.83</v>
      </c>
      <c r="J1010" s="2" t="s">
        <v>5046</v>
      </c>
      <c r="K1010" s="2" t="s">
        <v>31</v>
      </c>
      <c r="L1010" s="2">
        <v>3</v>
      </c>
      <c r="M1010" s="18">
        <f t="shared" si="302"/>
        <v>1535.83</v>
      </c>
      <c r="T1010" t="str">
        <f t="shared" si="303"/>
        <v>Pending</v>
      </c>
      <c r="U1010" t="str">
        <f t="shared" si="304"/>
        <v>No</v>
      </c>
      <c r="V1010" t="str">
        <f t="shared" si="305"/>
        <v>Yes</v>
      </c>
      <c r="X1010">
        <f t="shared" si="306"/>
        <v>567</v>
      </c>
      <c r="Y1010">
        <f t="shared" si="307"/>
        <v>440</v>
      </c>
      <c r="Z1010" s="18">
        <f t="shared" si="308"/>
        <v>1892867.2841657216</v>
      </c>
      <c r="AA1010" s="18">
        <f t="shared" si="309"/>
        <v>199432.98236095349</v>
      </c>
      <c r="AB1010" s="17">
        <f t="shared" si="310"/>
        <v>3.8949824970828471</v>
      </c>
      <c r="AC1010" s="2" t="s">
        <v>121</v>
      </c>
      <c r="AD1010" s="2" t="s">
        <v>29</v>
      </c>
      <c r="AE1010" t="str">
        <f t="shared" si="311"/>
        <v>Fashion</v>
      </c>
      <c r="AF1010" t="str">
        <f t="shared" si="312"/>
        <v>Fashion</v>
      </c>
      <c r="AG1010" t="str" cm="1">
        <f t="array" ref="AG1010">INDEX(AD:AD,ROW())</f>
        <v>Fashion</v>
      </c>
      <c r="AH1010">
        <f t="shared" si="320"/>
        <v>45</v>
      </c>
      <c r="AI1010" t="str">
        <f t="shared" si="313"/>
        <v>Fashion</v>
      </c>
      <c r="AK1010">
        <f t="shared" si="314"/>
        <v>2024</v>
      </c>
      <c r="AL1010">
        <f t="shared" si="315"/>
        <v>4</v>
      </c>
      <c r="AM1010">
        <f t="shared" si="316"/>
        <v>13</v>
      </c>
      <c r="AN1010">
        <f t="shared" si="317"/>
        <v>7</v>
      </c>
      <c r="AO1010" t="str">
        <f t="shared" si="318"/>
        <v>Weekend</v>
      </c>
      <c r="AR1010" s="20">
        <f t="shared" si="319"/>
        <v>0</v>
      </c>
    </row>
    <row r="1011" spans="1:44" x14ac:dyDescent="0.35">
      <c r="A1011" t="str">
        <f t="shared" si="301"/>
        <v>CUST1010</v>
      </c>
      <c r="B1011" s="2" t="s">
        <v>1329</v>
      </c>
      <c r="C1011" s="4">
        <v>45727</v>
      </c>
      <c r="D1011" s="2" t="s">
        <v>266</v>
      </c>
      <c r="E1011" t="s">
        <v>5048</v>
      </c>
      <c r="F1011" s="2" t="s">
        <v>29</v>
      </c>
      <c r="G1011" s="2" t="s">
        <v>121</v>
      </c>
      <c r="H1011" s="2">
        <v>2</v>
      </c>
      <c r="I1011" s="19">
        <v>2234.5</v>
      </c>
      <c r="J1011" s="2" t="s">
        <v>20</v>
      </c>
      <c r="K1011" s="2" t="s">
        <v>31</v>
      </c>
      <c r="L1011" s="2">
        <v>4</v>
      </c>
      <c r="M1011" s="18">
        <f t="shared" si="302"/>
        <v>4469</v>
      </c>
      <c r="T1011" t="str">
        <f t="shared" si="303"/>
        <v>Pending</v>
      </c>
      <c r="U1011" t="str">
        <f t="shared" si="304"/>
        <v>No</v>
      </c>
      <c r="V1011" t="str">
        <f t="shared" si="305"/>
        <v>Yes</v>
      </c>
      <c r="X1011">
        <f t="shared" si="306"/>
        <v>590</v>
      </c>
      <c r="Y1011">
        <f t="shared" si="307"/>
        <v>451</v>
      </c>
      <c r="Z1011" s="18">
        <f t="shared" si="308"/>
        <v>1892867.2841657216</v>
      </c>
      <c r="AA1011" s="18">
        <f t="shared" si="309"/>
        <v>199432.98236095349</v>
      </c>
      <c r="AB1011" s="17">
        <f t="shared" si="310"/>
        <v>3.8949824970828471</v>
      </c>
      <c r="AC1011" s="2" t="s">
        <v>121</v>
      </c>
      <c r="AD1011" s="2" t="s">
        <v>29</v>
      </c>
      <c r="AE1011" t="str">
        <f t="shared" si="311"/>
        <v>Fashion</v>
      </c>
      <c r="AF1011" t="str">
        <f t="shared" si="312"/>
        <v>Fashion</v>
      </c>
      <c r="AG1011" t="str" cm="1">
        <f t="array" ref="AG1011">INDEX(AD:AD,ROW())</f>
        <v>Fashion</v>
      </c>
      <c r="AH1011">
        <f t="shared" si="320"/>
        <v>45</v>
      </c>
      <c r="AI1011" t="str">
        <f t="shared" si="313"/>
        <v>Fashion</v>
      </c>
      <c r="AK1011">
        <f t="shared" si="314"/>
        <v>2025</v>
      </c>
      <c r="AL1011">
        <f t="shared" si="315"/>
        <v>3</v>
      </c>
      <c r="AM1011">
        <f t="shared" si="316"/>
        <v>11</v>
      </c>
      <c r="AN1011">
        <f t="shared" si="317"/>
        <v>3</v>
      </c>
      <c r="AO1011" t="str">
        <f t="shared" si="318"/>
        <v>Weekday</v>
      </c>
      <c r="AR1011" s="20">
        <f t="shared" si="319"/>
        <v>0</v>
      </c>
    </row>
    <row r="1012" spans="1:44" x14ac:dyDescent="0.35">
      <c r="A1012" t="str">
        <f t="shared" si="301"/>
        <v>CUST1011</v>
      </c>
      <c r="B1012" s="2" t="s">
        <v>1330</v>
      </c>
      <c r="C1012" s="4">
        <v>45238</v>
      </c>
      <c r="D1012" s="2" t="s">
        <v>235</v>
      </c>
      <c r="E1012" t="s">
        <v>5054</v>
      </c>
      <c r="F1012" s="2" t="s">
        <v>23</v>
      </c>
      <c r="G1012" s="2" t="s">
        <v>24</v>
      </c>
      <c r="H1012" s="2">
        <v>1</v>
      </c>
      <c r="I1012" s="19">
        <v>768.17</v>
      </c>
      <c r="J1012" s="2" t="s">
        <v>15</v>
      </c>
      <c r="K1012" s="2" t="s">
        <v>31</v>
      </c>
      <c r="L1012" s="2">
        <v>5</v>
      </c>
      <c r="M1012" s="18">
        <f t="shared" si="302"/>
        <v>768.17</v>
      </c>
      <c r="T1012" t="str">
        <f t="shared" si="303"/>
        <v>Pending</v>
      </c>
      <c r="U1012" t="str">
        <f t="shared" si="304"/>
        <v>No</v>
      </c>
      <c r="V1012" t="str">
        <f t="shared" si="305"/>
        <v>Yes</v>
      </c>
      <c r="X1012">
        <f t="shared" si="306"/>
        <v>558</v>
      </c>
      <c r="Y1012">
        <f t="shared" si="307"/>
        <v>430</v>
      </c>
      <c r="Z1012" s="18">
        <f t="shared" si="308"/>
        <v>594714.6477588166</v>
      </c>
      <c r="AA1012" s="18">
        <f t="shared" si="309"/>
        <v>60882.938065984097</v>
      </c>
      <c r="AB1012" s="17">
        <f t="shared" si="310"/>
        <v>3.804733727810651</v>
      </c>
      <c r="AC1012" s="2" t="s">
        <v>24</v>
      </c>
      <c r="AD1012" s="2" t="s">
        <v>23</v>
      </c>
      <c r="AE1012" t="str">
        <f t="shared" si="311"/>
        <v>Books</v>
      </c>
      <c r="AF1012" t="str">
        <f t="shared" si="312"/>
        <v>Books</v>
      </c>
      <c r="AG1012" t="str" cm="1">
        <f t="array" ref="AG1012">INDEX(AD:AD,ROW())</f>
        <v>Books</v>
      </c>
      <c r="AH1012">
        <f t="shared" si="320"/>
        <v>4</v>
      </c>
      <c r="AI1012" t="str">
        <f t="shared" si="313"/>
        <v>Books</v>
      </c>
      <c r="AK1012">
        <f t="shared" si="314"/>
        <v>2023</v>
      </c>
      <c r="AL1012">
        <f t="shared" si="315"/>
        <v>11</v>
      </c>
      <c r="AM1012">
        <f t="shared" si="316"/>
        <v>8</v>
      </c>
      <c r="AN1012">
        <f t="shared" si="317"/>
        <v>4</v>
      </c>
      <c r="AO1012" t="str">
        <f t="shared" si="318"/>
        <v>Weekday</v>
      </c>
      <c r="AR1012" s="20">
        <f t="shared" si="319"/>
        <v>0</v>
      </c>
    </row>
    <row r="1013" spans="1:44" x14ac:dyDescent="0.35">
      <c r="A1013" t="str">
        <f t="shared" si="301"/>
        <v>CUST1012</v>
      </c>
      <c r="B1013" s="2" t="s">
        <v>1331</v>
      </c>
      <c r="C1013" s="4">
        <v>45479</v>
      </c>
      <c r="D1013" s="2" t="s">
        <v>238</v>
      </c>
      <c r="E1013" t="s">
        <v>5054</v>
      </c>
      <c r="F1013" s="2" t="s">
        <v>42</v>
      </c>
      <c r="G1013" s="2" t="s">
        <v>5042</v>
      </c>
      <c r="H1013" s="2">
        <v>1</v>
      </c>
      <c r="I1013" s="19">
        <v>567.23</v>
      </c>
      <c r="J1013" s="2" t="s">
        <v>50</v>
      </c>
      <c r="K1013" s="2" t="s">
        <v>16</v>
      </c>
      <c r="L1013" s="2">
        <v>4</v>
      </c>
      <c r="M1013" s="18">
        <f t="shared" si="302"/>
        <v>567.23</v>
      </c>
      <c r="T1013" t="str">
        <f t="shared" si="303"/>
        <v>Completed</v>
      </c>
      <c r="U1013" t="str">
        <f t="shared" si="304"/>
        <v>No</v>
      </c>
      <c r="V1013" t="str">
        <f t="shared" si="305"/>
        <v>No</v>
      </c>
      <c r="X1013">
        <f t="shared" si="306"/>
        <v>558</v>
      </c>
      <c r="Y1013">
        <f t="shared" si="307"/>
        <v>430</v>
      </c>
      <c r="Z1013" s="18">
        <f t="shared" si="308"/>
        <v>1098537.4901531704</v>
      </c>
      <c r="AA1013" s="18">
        <f t="shared" si="309"/>
        <v>96724.388030634553</v>
      </c>
      <c r="AB1013" s="17">
        <f t="shared" si="310"/>
        <v>3.9001122334455669</v>
      </c>
      <c r="AC1013" s="2" t="s">
        <v>5042</v>
      </c>
      <c r="AD1013" s="2" t="s">
        <v>42</v>
      </c>
      <c r="AE1013" t="str">
        <f t="shared" si="311"/>
        <v>Beauty</v>
      </c>
      <c r="AF1013" t="str">
        <f t="shared" si="312"/>
        <v>Beauty</v>
      </c>
      <c r="AG1013" t="str" cm="1">
        <f t="array" ref="AG1013">INDEX(AD:AD,ROW())</f>
        <v>Beauty</v>
      </c>
      <c r="AH1013">
        <f t="shared" si="320"/>
        <v>18</v>
      </c>
      <c r="AI1013" t="str">
        <f t="shared" si="313"/>
        <v>Beauty</v>
      </c>
      <c r="AK1013">
        <f t="shared" si="314"/>
        <v>2024</v>
      </c>
      <c r="AL1013">
        <f t="shared" si="315"/>
        <v>7</v>
      </c>
      <c r="AM1013">
        <f t="shared" si="316"/>
        <v>6</v>
      </c>
      <c r="AN1013">
        <f t="shared" si="317"/>
        <v>7</v>
      </c>
      <c r="AO1013" t="str">
        <f t="shared" si="318"/>
        <v>Weekend</v>
      </c>
      <c r="AR1013" s="20">
        <f t="shared" si="319"/>
        <v>0</v>
      </c>
    </row>
    <row r="1014" spans="1:44" x14ac:dyDescent="0.35">
      <c r="A1014" t="str">
        <f t="shared" si="301"/>
        <v>CUST1013</v>
      </c>
      <c r="B1014" s="2" t="s">
        <v>1332</v>
      </c>
      <c r="C1014" s="4">
        <v>45017</v>
      </c>
      <c r="D1014" s="2" t="s">
        <v>331</v>
      </c>
      <c r="E1014" t="s">
        <v>5051</v>
      </c>
      <c r="F1014" s="2" t="s">
        <v>29</v>
      </c>
      <c r="G1014" s="2" t="s">
        <v>138</v>
      </c>
      <c r="H1014" s="2">
        <v>1</v>
      </c>
      <c r="I1014" s="19">
        <v>1487.47</v>
      </c>
      <c r="J1014" s="2" t="s">
        <v>5046</v>
      </c>
      <c r="K1014" s="2" t="s">
        <v>16</v>
      </c>
      <c r="L1014" s="2">
        <v>5</v>
      </c>
      <c r="M1014" s="18">
        <f t="shared" si="302"/>
        <v>1487.47</v>
      </c>
      <c r="T1014" t="str">
        <f t="shared" si="303"/>
        <v>Completed</v>
      </c>
      <c r="U1014" t="str">
        <f t="shared" si="304"/>
        <v>Yes</v>
      </c>
      <c r="V1014" t="str">
        <f t="shared" si="305"/>
        <v>No</v>
      </c>
      <c r="X1014">
        <f t="shared" si="306"/>
        <v>619</v>
      </c>
      <c r="Y1014">
        <f t="shared" si="307"/>
        <v>468</v>
      </c>
      <c r="Z1014" s="18">
        <f t="shared" si="308"/>
        <v>1892867.2841657216</v>
      </c>
      <c r="AA1014" s="18">
        <f t="shared" si="309"/>
        <v>199432.98236095349</v>
      </c>
      <c r="AB1014" s="17">
        <f t="shared" si="310"/>
        <v>3.8949824970828471</v>
      </c>
      <c r="AC1014" s="2" t="s">
        <v>138</v>
      </c>
      <c r="AD1014" s="2" t="s">
        <v>29</v>
      </c>
      <c r="AE1014" t="str">
        <f t="shared" si="311"/>
        <v>Fashion</v>
      </c>
      <c r="AF1014" t="str">
        <f t="shared" si="312"/>
        <v>Fashion</v>
      </c>
      <c r="AG1014" t="str" cm="1">
        <f t="array" ref="AG1014">INDEX(AD:AD,ROW())</f>
        <v>Fashion</v>
      </c>
      <c r="AH1014">
        <f t="shared" si="320"/>
        <v>53</v>
      </c>
      <c r="AI1014" t="str">
        <f t="shared" si="313"/>
        <v>Fashion</v>
      </c>
      <c r="AK1014">
        <f t="shared" si="314"/>
        <v>2023</v>
      </c>
      <c r="AL1014">
        <f t="shared" si="315"/>
        <v>4</v>
      </c>
      <c r="AM1014">
        <f t="shared" si="316"/>
        <v>1</v>
      </c>
      <c r="AN1014">
        <f t="shared" si="317"/>
        <v>7</v>
      </c>
      <c r="AO1014" t="str">
        <f t="shared" si="318"/>
        <v>Weekend</v>
      </c>
      <c r="AR1014" s="20">
        <f t="shared" si="319"/>
        <v>0</v>
      </c>
    </row>
    <row r="1015" spans="1:44" x14ac:dyDescent="0.35">
      <c r="A1015" t="str">
        <f t="shared" si="301"/>
        <v>CUST1014</v>
      </c>
      <c r="B1015" s="2" t="s">
        <v>1333</v>
      </c>
      <c r="C1015" s="4">
        <v>45818</v>
      </c>
      <c r="D1015" s="2" t="s">
        <v>396</v>
      </c>
      <c r="E1015" t="s">
        <v>5054</v>
      </c>
      <c r="F1015" s="2" t="s">
        <v>29</v>
      </c>
      <c r="G1015" s="2" t="s">
        <v>5043</v>
      </c>
      <c r="H1015" s="2">
        <v>1</v>
      </c>
      <c r="I1015" s="19">
        <v>793.36</v>
      </c>
      <c r="J1015" s="2" t="s">
        <v>20</v>
      </c>
      <c r="K1015" s="2" t="s">
        <v>16</v>
      </c>
      <c r="L1015" s="2">
        <v>5</v>
      </c>
      <c r="M1015" s="18">
        <f t="shared" si="302"/>
        <v>793.36</v>
      </c>
      <c r="T1015" t="str">
        <f t="shared" si="303"/>
        <v>Completed</v>
      </c>
      <c r="U1015" t="str">
        <f t="shared" si="304"/>
        <v>No</v>
      </c>
      <c r="V1015" t="str">
        <f t="shared" si="305"/>
        <v>No</v>
      </c>
      <c r="X1015">
        <f t="shared" si="306"/>
        <v>558</v>
      </c>
      <c r="Y1015">
        <f t="shared" si="307"/>
        <v>430</v>
      </c>
      <c r="Z1015" s="18">
        <f t="shared" si="308"/>
        <v>1892867.2841657216</v>
      </c>
      <c r="AA1015" s="18">
        <f t="shared" si="309"/>
        <v>199432.98236095349</v>
      </c>
      <c r="AB1015" s="17">
        <f t="shared" si="310"/>
        <v>3.8949824970828471</v>
      </c>
      <c r="AC1015" s="2" t="s">
        <v>5043</v>
      </c>
      <c r="AD1015" s="2" t="s">
        <v>29</v>
      </c>
      <c r="AE1015" t="str">
        <f t="shared" si="311"/>
        <v>Fashion</v>
      </c>
      <c r="AF1015" t="str">
        <f t="shared" si="312"/>
        <v>Fashion</v>
      </c>
      <c r="AG1015" t="str" cm="1">
        <f t="array" ref="AG1015">INDEX(AD:AD,ROW())</f>
        <v>Fashion</v>
      </c>
      <c r="AH1015">
        <f t="shared" si="320"/>
        <v>55</v>
      </c>
      <c r="AI1015" t="str">
        <f t="shared" si="313"/>
        <v>Fashion</v>
      </c>
      <c r="AK1015">
        <f t="shared" si="314"/>
        <v>2025</v>
      </c>
      <c r="AL1015">
        <f t="shared" si="315"/>
        <v>6</v>
      </c>
      <c r="AM1015">
        <f t="shared" si="316"/>
        <v>10</v>
      </c>
      <c r="AN1015">
        <f t="shared" si="317"/>
        <v>3</v>
      </c>
      <c r="AO1015" t="str">
        <f t="shared" si="318"/>
        <v>Weekday</v>
      </c>
      <c r="AR1015" s="20">
        <f t="shared" si="319"/>
        <v>0</v>
      </c>
    </row>
    <row r="1016" spans="1:44" x14ac:dyDescent="0.35">
      <c r="A1016" t="str">
        <f t="shared" si="301"/>
        <v>CUST1015</v>
      </c>
      <c r="B1016" s="2" t="s">
        <v>1334</v>
      </c>
      <c r="C1016" s="4">
        <v>45355</v>
      </c>
      <c r="D1016" s="2" t="s">
        <v>613</v>
      </c>
      <c r="E1016" t="s">
        <v>5053</v>
      </c>
      <c r="F1016" s="2" t="s">
        <v>13</v>
      </c>
      <c r="G1016" s="2" t="s">
        <v>14</v>
      </c>
      <c r="H1016" s="2">
        <v>2</v>
      </c>
      <c r="I1016" s="19">
        <v>1287.3499999999999</v>
      </c>
      <c r="J1016" s="2" t="s">
        <v>15</v>
      </c>
      <c r="K1016" s="2" t="s">
        <v>16</v>
      </c>
      <c r="L1016" s="2">
        <v>5</v>
      </c>
      <c r="M1016" s="18">
        <f t="shared" si="302"/>
        <v>2574.6999999999998</v>
      </c>
      <c r="T1016" t="str">
        <f t="shared" si="303"/>
        <v>Completed</v>
      </c>
      <c r="U1016" t="str">
        <f t="shared" si="304"/>
        <v>Yes</v>
      </c>
      <c r="V1016" t="str">
        <f t="shared" si="305"/>
        <v>No</v>
      </c>
      <c r="X1016">
        <f t="shared" si="306"/>
        <v>559</v>
      </c>
      <c r="Y1016">
        <f t="shared" si="307"/>
        <v>408</v>
      </c>
      <c r="Z1016" s="18">
        <f t="shared" si="308"/>
        <v>1463424.4009529033</v>
      </c>
      <c r="AA1016" s="18">
        <f t="shared" si="309"/>
        <v>118285.78776560788</v>
      </c>
      <c r="AB1016" s="17">
        <f t="shared" si="310"/>
        <v>3.8140589569160999</v>
      </c>
      <c r="AC1016" s="2" t="s">
        <v>14</v>
      </c>
      <c r="AD1016" s="2" t="s">
        <v>13</v>
      </c>
      <c r="AE1016" t="str">
        <f t="shared" si="311"/>
        <v>Home &amp; Kitchen</v>
      </c>
      <c r="AF1016" t="str">
        <f t="shared" si="312"/>
        <v>Home &amp; Kitchen</v>
      </c>
      <c r="AG1016" t="str" cm="1">
        <f t="array" ref="AG1016">INDEX(AD:AD,ROW())</f>
        <v>Home &amp; Kitchen</v>
      </c>
      <c r="AH1016">
        <f t="shared" si="320"/>
        <v>2</v>
      </c>
      <c r="AI1016" t="str">
        <f t="shared" si="313"/>
        <v>Home &amp; Kitchen</v>
      </c>
      <c r="AK1016">
        <f t="shared" si="314"/>
        <v>2024</v>
      </c>
      <c r="AL1016">
        <f t="shared" si="315"/>
        <v>3</v>
      </c>
      <c r="AM1016">
        <f t="shared" si="316"/>
        <v>4</v>
      </c>
      <c r="AN1016">
        <f t="shared" si="317"/>
        <v>2</v>
      </c>
      <c r="AO1016" t="str">
        <f t="shared" si="318"/>
        <v>Weekday</v>
      </c>
      <c r="AR1016" s="20">
        <f t="shared" si="319"/>
        <v>0</v>
      </c>
    </row>
    <row r="1017" spans="1:44" x14ac:dyDescent="0.35">
      <c r="A1017" t="str">
        <f t="shared" si="301"/>
        <v>CUST1016</v>
      </c>
      <c r="B1017" s="2" t="s">
        <v>1335</v>
      </c>
      <c r="C1017" s="4">
        <v>45823</v>
      </c>
      <c r="D1017" s="2" t="s">
        <v>845</v>
      </c>
      <c r="E1017" t="s">
        <v>5054</v>
      </c>
      <c r="F1017" s="2" t="s">
        <v>13</v>
      </c>
      <c r="G1017" s="2" t="s">
        <v>95</v>
      </c>
      <c r="H1017" s="2">
        <v>1</v>
      </c>
      <c r="I1017" s="19">
        <v>1990.62</v>
      </c>
      <c r="J1017" s="2" t="s">
        <v>20</v>
      </c>
      <c r="K1017" s="2" t="s">
        <v>31</v>
      </c>
      <c r="L1017" s="2">
        <v>4</v>
      </c>
      <c r="M1017" s="18">
        <f t="shared" si="302"/>
        <v>1990.62</v>
      </c>
      <c r="T1017" t="str">
        <f t="shared" si="303"/>
        <v>Pending</v>
      </c>
      <c r="U1017" t="str">
        <f t="shared" si="304"/>
        <v>No</v>
      </c>
      <c r="V1017" t="str">
        <f t="shared" si="305"/>
        <v>Yes</v>
      </c>
      <c r="X1017">
        <f t="shared" si="306"/>
        <v>558</v>
      </c>
      <c r="Y1017">
        <f t="shared" si="307"/>
        <v>430</v>
      </c>
      <c r="Z1017" s="18">
        <f t="shared" si="308"/>
        <v>1463424.4009529033</v>
      </c>
      <c r="AA1017" s="18">
        <f t="shared" si="309"/>
        <v>118285.78776560788</v>
      </c>
      <c r="AB1017" s="17">
        <f t="shared" si="310"/>
        <v>3.8140589569160999</v>
      </c>
      <c r="AC1017" s="2" t="s">
        <v>95</v>
      </c>
      <c r="AD1017" s="2" t="s">
        <v>13</v>
      </c>
      <c r="AE1017" t="str">
        <f t="shared" si="311"/>
        <v>Home &amp; Kitchen</v>
      </c>
      <c r="AF1017" t="str">
        <f t="shared" si="312"/>
        <v>Home &amp; Kitchen</v>
      </c>
      <c r="AG1017" t="str" cm="1">
        <f t="array" ref="AG1017">INDEX(AD:AD,ROW())</f>
        <v>Home &amp; Kitchen</v>
      </c>
      <c r="AH1017">
        <f t="shared" si="320"/>
        <v>32</v>
      </c>
      <c r="AI1017" t="str">
        <f t="shared" si="313"/>
        <v>Home &amp; Kitchen</v>
      </c>
      <c r="AK1017">
        <f t="shared" si="314"/>
        <v>2025</v>
      </c>
      <c r="AL1017">
        <f t="shared" si="315"/>
        <v>6</v>
      </c>
      <c r="AM1017">
        <f t="shared" si="316"/>
        <v>15</v>
      </c>
      <c r="AN1017">
        <f t="shared" si="317"/>
        <v>1</v>
      </c>
      <c r="AO1017" t="str">
        <f t="shared" si="318"/>
        <v>Weekend</v>
      </c>
      <c r="AR1017" s="20">
        <f t="shared" si="319"/>
        <v>0</v>
      </c>
    </row>
    <row r="1018" spans="1:44" x14ac:dyDescent="0.35">
      <c r="A1018" t="str">
        <f t="shared" si="301"/>
        <v>CUST1017</v>
      </c>
      <c r="B1018" s="2" t="s">
        <v>1336</v>
      </c>
      <c r="C1018" s="4">
        <v>45210</v>
      </c>
      <c r="D1018" s="2" t="s">
        <v>169</v>
      </c>
      <c r="E1018" t="s">
        <v>5048</v>
      </c>
      <c r="F1018" s="2" t="s">
        <v>23</v>
      </c>
      <c r="G1018" s="2" t="s">
        <v>68</v>
      </c>
      <c r="H1018" s="2">
        <v>1</v>
      </c>
      <c r="I1018" s="19">
        <v>412.43</v>
      </c>
      <c r="J1018" s="2" t="s">
        <v>5047</v>
      </c>
      <c r="K1018" s="2" t="s">
        <v>16</v>
      </c>
      <c r="L1018" s="2">
        <v>2</v>
      </c>
      <c r="M1018" s="18">
        <f t="shared" si="302"/>
        <v>412.43</v>
      </c>
      <c r="T1018" t="str">
        <f t="shared" si="303"/>
        <v>Completed</v>
      </c>
      <c r="U1018" t="str">
        <f t="shared" si="304"/>
        <v>No</v>
      </c>
      <c r="V1018" t="str">
        <f t="shared" si="305"/>
        <v>No</v>
      </c>
      <c r="X1018">
        <f t="shared" si="306"/>
        <v>590</v>
      </c>
      <c r="Y1018">
        <f t="shared" si="307"/>
        <v>451</v>
      </c>
      <c r="Z1018" s="18">
        <f t="shared" si="308"/>
        <v>594714.6477588166</v>
      </c>
      <c r="AA1018" s="18">
        <f t="shared" si="309"/>
        <v>60882.938065984097</v>
      </c>
      <c r="AB1018" s="17">
        <f t="shared" si="310"/>
        <v>3.804733727810651</v>
      </c>
      <c r="AC1018" s="2" t="s">
        <v>68</v>
      </c>
      <c r="AD1018" s="2" t="s">
        <v>23</v>
      </c>
      <c r="AE1018" t="str">
        <f t="shared" si="311"/>
        <v>Books</v>
      </c>
      <c r="AF1018" t="str">
        <f t="shared" si="312"/>
        <v>Books</v>
      </c>
      <c r="AG1018" t="str" cm="1">
        <f t="array" ref="AG1018">INDEX(AD:AD,ROW())</f>
        <v>Books</v>
      </c>
      <c r="AH1018">
        <f t="shared" si="320"/>
        <v>20</v>
      </c>
      <c r="AI1018" t="str">
        <f t="shared" si="313"/>
        <v>Books</v>
      </c>
      <c r="AK1018">
        <f t="shared" si="314"/>
        <v>2023</v>
      </c>
      <c r="AL1018">
        <f t="shared" si="315"/>
        <v>10</v>
      </c>
      <c r="AM1018">
        <f t="shared" si="316"/>
        <v>11</v>
      </c>
      <c r="AN1018">
        <f t="shared" si="317"/>
        <v>4</v>
      </c>
      <c r="AO1018" t="str">
        <f t="shared" si="318"/>
        <v>Weekday</v>
      </c>
      <c r="AR1018" s="20">
        <f t="shared" si="319"/>
        <v>0</v>
      </c>
    </row>
    <row r="1019" spans="1:44" x14ac:dyDescent="0.35">
      <c r="A1019" t="str">
        <f t="shared" si="301"/>
        <v>CUST1018</v>
      </c>
      <c r="B1019" s="2" t="s">
        <v>1337</v>
      </c>
      <c r="C1019" s="4">
        <v>45536</v>
      </c>
      <c r="D1019" s="2" t="s">
        <v>534</v>
      </c>
      <c r="E1019" t="s">
        <v>5049</v>
      </c>
      <c r="F1019" s="2" t="s">
        <v>23</v>
      </c>
      <c r="G1019" s="2" t="s">
        <v>65</v>
      </c>
      <c r="H1019" s="2">
        <v>3</v>
      </c>
      <c r="I1019" s="19">
        <v>551.32000000000005</v>
      </c>
      <c r="J1019" s="2" t="s">
        <v>20</v>
      </c>
      <c r="K1019" s="2" t="s">
        <v>16</v>
      </c>
      <c r="L1019" s="2">
        <v>3</v>
      </c>
      <c r="M1019" s="18">
        <f t="shared" si="302"/>
        <v>1653.96</v>
      </c>
      <c r="T1019" t="str">
        <f t="shared" si="303"/>
        <v>Completed</v>
      </c>
      <c r="U1019" t="str">
        <f t="shared" si="304"/>
        <v>Yes</v>
      </c>
      <c r="V1019" t="str">
        <f t="shared" si="305"/>
        <v>No</v>
      </c>
      <c r="X1019">
        <f t="shared" si="306"/>
        <v>595</v>
      </c>
      <c r="Y1019">
        <f t="shared" si="307"/>
        <v>444</v>
      </c>
      <c r="Z1019" s="18">
        <f t="shared" si="308"/>
        <v>594714.6477588166</v>
      </c>
      <c r="AA1019" s="18">
        <f t="shared" si="309"/>
        <v>60882.938065984097</v>
      </c>
      <c r="AB1019" s="17">
        <f t="shared" si="310"/>
        <v>3.804733727810651</v>
      </c>
      <c r="AC1019" s="2" t="s">
        <v>65</v>
      </c>
      <c r="AD1019" s="2" t="s">
        <v>23</v>
      </c>
      <c r="AE1019" t="str">
        <f t="shared" si="311"/>
        <v>Books</v>
      </c>
      <c r="AF1019" t="str">
        <f t="shared" si="312"/>
        <v>Books</v>
      </c>
      <c r="AG1019" t="str" cm="1">
        <f t="array" ref="AG1019">INDEX(AD:AD,ROW())</f>
        <v>Books</v>
      </c>
      <c r="AH1019">
        <f t="shared" si="320"/>
        <v>19</v>
      </c>
      <c r="AI1019" t="str">
        <f t="shared" si="313"/>
        <v>Books</v>
      </c>
      <c r="AK1019">
        <f t="shared" si="314"/>
        <v>2024</v>
      </c>
      <c r="AL1019">
        <f t="shared" si="315"/>
        <v>9</v>
      </c>
      <c r="AM1019">
        <f t="shared" si="316"/>
        <v>1</v>
      </c>
      <c r="AN1019">
        <f t="shared" si="317"/>
        <v>1</v>
      </c>
      <c r="AO1019" t="str">
        <f t="shared" si="318"/>
        <v>Weekend</v>
      </c>
      <c r="AR1019" s="20">
        <f t="shared" si="319"/>
        <v>0</v>
      </c>
    </row>
    <row r="1020" spans="1:44" x14ac:dyDescent="0.35">
      <c r="A1020" t="str">
        <f t="shared" si="301"/>
        <v>CUST1019</v>
      </c>
      <c r="B1020" s="2" t="s">
        <v>1338</v>
      </c>
      <c r="C1020" s="4">
        <v>45107</v>
      </c>
      <c r="D1020" s="2" t="s">
        <v>172</v>
      </c>
      <c r="E1020" t="s">
        <v>5055</v>
      </c>
      <c r="F1020" s="2" t="s">
        <v>13</v>
      </c>
      <c r="G1020" s="2" t="s">
        <v>34</v>
      </c>
      <c r="H1020" s="2">
        <v>1</v>
      </c>
      <c r="I1020" s="19">
        <v>1166.06</v>
      </c>
      <c r="J1020" s="2" t="s">
        <v>50</v>
      </c>
      <c r="K1020" s="2" t="s">
        <v>16</v>
      </c>
      <c r="L1020" s="2">
        <v>5</v>
      </c>
      <c r="M1020" s="18">
        <f t="shared" si="302"/>
        <v>1166.06</v>
      </c>
      <c r="T1020" t="str">
        <f t="shared" si="303"/>
        <v>Completed</v>
      </c>
      <c r="U1020" t="str">
        <f t="shared" si="304"/>
        <v>Yes</v>
      </c>
      <c r="V1020" t="str">
        <f t="shared" si="305"/>
        <v>No</v>
      </c>
      <c r="X1020">
        <f t="shared" si="306"/>
        <v>567</v>
      </c>
      <c r="Y1020">
        <f t="shared" si="307"/>
        <v>440</v>
      </c>
      <c r="Z1020" s="18">
        <f t="shared" si="308"/>
        <v>1463424.4009529033</v>
      </c>
      <c r="AA1020" s="18">
        <f t="shared" si="309"/>
        <v>118285.78776560788</v>
      </c>
      <c r="AB1020" s="17">
        <f t="shared" si="310"/>
        <v>3.8140589569160999</v>
      </c>
      <c r="AC1020" s="2" t="s">
        <v>34</v>
      </c>
      <c r="AD1020" s="2" t="s">
        <v>13</v>
      </c>
      <c r="AE1020" t="str">
        <f t="shared" si="311"/>
        <v>Home &amp; Kitchen</v>
      </c>
      <c r="AF1020" t="str">
        <f t="shared" si="312"/>
        <v>Home &amp; Kitchen</v>
      </c>
      <c r="AG1020" t="str" cm="1">
        <f t="array" ref="AG1020">INDEX(AD:AD,ROW())</f>
        <v>Home &amp; Kitchen</v>
      </c>
      <c r="AH1020">
        <f t="shared" si="320"/>
        <v>7</v>
      </c>
      <c r="AI1020" t="str">
        <f t="shared" si="313"/>
        <v>Home &amp; Kitchen</v>
      </c>
      <c r="AK1020">
        <f t="shared" si="314"/>
        <v>2023</v>
      </c>
      <c r="AL1020">
        <f t="shared" si="315"/>
        <v>6</v>
      </c>
      <c r="AM1020">
        <f t="shared" si="316"/>
        <v>30</v>
      </c>
      <c r="AN1020">
        <f t="shared" si="317"/>
        <v>6</v>
      </c>
      <c r="AO1020" t="str">
        <f t="shared" si="318"/>
        <v>Weekday</v>
      </c>
      <c r="AR1020" s="20">
        <f t="shared" si="319"/>
        <v>0</v>
      </c>
    </row>
    <row r="1021" spans="1:44" x14ac:dyDescent="0.35">
      <c r="A1021" t="str">
        <f t="shared" si="301"/>
        <v>CUST1020</v>
      </c>
      <c r="B1021" s="2" t="s">
        <v>1339</v>
      </c>
      <c r="C1021" s="4">
        <v>45735</v>
      </c>
      <c r="D1021" s="2" t="s">
        <v>550</v>
      </c>
      <c r="E1021" t="s">
        <v>5050</v>
      </c>
      <c r="F1021" s="2" t="s">
        <v>42</v>
      </c>
      <c r="G1021" s="2" t="s">
        <v>43</v>
      </c>
      <c r="H1021" s="2">
        <v>1</v>
      </c>
      <c r="I1021" s="19">
        <v>105.61</v>
      </c>
      <c r="J1021" s="2" t="s">
        <v>50</v>
      </c>
      <c r="K1021" s="2" t="s">
        <v>31</v>
      </c>
      <c r="L1021" s="2">
        <v>5</v>
      </c>
      <c r="M1021" s="18">
        <f t="shared" si="302"/>
        <v>105.61</v>
      </c>
      <c r="T1021" t="str">
        <f t="shared" si="303"/>
        <v>Pending</v>
      </c>
      <c r="U1021" t="str">
        <f t="shared" si="304"/>
        <v>No</v>
      </c>
      <c r="V1021" t="str">
        <f t="shared" si="305"/>
        <v>Yes</v>
      </c>
      <c r="X1021">
        <f t="shared" si="306"/>
        <v>589</v>
      </c>
      <c r="Y1021">
        <f t="shared" si="307"/>
        <v>426</v>
      </c>
      <c r="Z1021" s="18">
        <f t="shared" si="308"/>
        <v>1098537.4901531704</v>
      </c>
      <c r="AA1021" s="18">
        <f t="shared" si="309"/>
        <v>96724.388030634553</v>
      </c>
      <c r="AB1021" s="17">
        <f t="shared" si="310"/>
        <v>3.9001122334455669</v>
      </c>
      <c r="AC1021" s="2" t="s">
        <v>43</v>
      </c>
      <c r="AD1021" s="2" t="s">
        <v>42</v>
      </c>
      <c r="AE1021" t="str">
        <f t="shared" si="311"/>
        <v>Beauty</v>
      </c>
      <c r="AF1021" t="str">
        <f t="shared" si="312"/>
        <v>Beauty</v>
      </c>
      <c r="AG1021" t="str" cm="1">
        <f t="array" ref="AG1021">INDEX(AD:AD,ROW())</f>
        <v>Beauty</v>
      </c>
      <c r="AH1021">
        <f t="shared" si="320"/>
        <v>10</v>
      </c>
      <c r="AI1021" t="str">
        <f t="shared" si="313"/>
        <v>Beauty</v>
      </c>
      <c r="AK1021">
        <f t="shared" si="314"/>
        <v>2025</v>
      </c>
      <c r="AL1021">
        <f t="shared" si="315"/>
        <v>3</v>
      </c>
      <c r="AM1021">
        <f t="shared" si="316"/>
        <v>19</v>
      </c>
      <c r="AN1021">
        <f t="shared" si="317"/>
        <v>4</v>
      </c>
      <c r="AO1021" t="str">
        <f t="shared" si="318"/>
        <v>Weekday</v>
      </c>
      <c r="AR1021" s="20">
        <f t="shared" si="319"/>
        <v>0</v>
      </c>
    </row>
    <row r="1022" spans="1:44" x14ac:dyDescent="0.35">
      <c r="A1022" t="str">
        <f t="shared" si="301"/>
        <v>CUST1021</v>
      </c>
      <c r="B1022" s="2" t="s">
        <v>1340</v>
      </c>
      <c r="C1022" s="4">
        <v>44983</v>
      </c>
      <c r="D1022" s="2" t="s">
        <v>677</v>
      </c>
      <c r="E1022" t="s">
        <v>5055</v>
      </c>
      <c r="F1022" s="2" t="s">
        <v>42</v>
      </c>
      <c r="G1022" s="2" t="s">
        <v>170</v>
      </c>
      <c r="H1022" s="2">
        <v>1</v>
      </c>
      <c r="I1022" s="19">
        <v>363.99</v>
      </c>
      <c r="J1022" s="2" t="s">
        <v>50</v>
      </c>
      <c r="K1022" s="2" t="s">
        <v>103</v>
      </c>
      <c r="L1022" s="2">
        <v>5</v>
      </c>
      <c r="M1022" s="18">
        <f t="shared" si="302"/>
        <v>363.99</v>
      </c>
      <c r="T1022" t="str">
        <f t="shared" si="303"/>
        <v>Lost Sale</v>
      </c>
      <c r="U1022" t="str">
        <f t="shared" si="304"/>
        <v>No</v>
      </c>
      <c r="V1022" t="str">
        <f t="shared" si="305"/>
        <v>Yes</v>
      </c>
      <c r="X1022">
        <f t="shared" si="306"/>
        <v>567</v>
      </c>
      <c r="Y1022">
        <f t="shared" si="307"/>
        <v>440</v>
      </c>
      <c r="Z1022" s="18">
        <f t="shared" si="308"/>
        <v>1098537.4901531704</v>
      </c>
      <c r="AA1022" s="18">
        <f t="shared" si="309"/>
        <v>96724.388030634553</v>
      </c>
      <c r="AB1022" s="17">
        <f t="shared" si="310"/>
        <v>3.9001122334455669</v>
      </c>
      <c r="AC1022" s="2" t="s">
        <v>170</v>
      </c>
      <c r="AD1022" s="2" t="s">
        <v>42</v>
      </c>
      <c r="AE1022" t="str">
        <f t="shared" si="311"/>
        <v>Beauty</v>
      </c>
      <c r="AF1022" t="str">
        <f t="shared" si="312"/>
        <v>Beauty</v>
      </c>
      <c r="AG1022" t="str" cm="1">
        <f t="array" ref="AG1022">INDEX(AD:AD,ROW())</f>
        <v>Beauty</v>
      </c>
      <c r="AH1022">
        <f t="shared" si="320"/>
        <v>70</v>
      </c>
      <c r="AI1022" t="str">
        <f t="shared" si="313"/>
        <v>Beauty</v>
      </c>
      <c r="AK1022">
        <f t="shared" si="314"/>
        <v>2023</v>
      </c>
      <c r="AL1022">
        <f t="shared" si="315"/>
        <v>2</v>
      </c>
      <c r="AM1022">
        <f t="shared" si="316"/>
        <v>26</v>
      </c>
      <c r="AN1022">
        <f t="shared" si="317"/>
        <v>1</v>
      </c>
      <c r="AO1022" t="str">
        <f t="shared" si="318"/>
        <v>Weekend</v>
      </c>
      <c r="AR1022" s="20">
        <f t="shared" si="319"/>
        <v>1</v>
      </c>
    </row>
    <row r="1023" spans="1:44" x14ac:dyDescent="0.35">
      <c r="A1023" t="str">
        <f t="shared" si="301"/>
        <v>CUST1022</v>
      </c>
      <c r="B1023" s="2" t="s">
        <v>1341</v>
      </c>
      <c r="C1023" s="4">
        <v>45083</v>
      </c>
      <c r="D1023" s="2" t="s">
        <v>146</v>
      </c>
      <c r="E1023" t="s">
        <v>5053</v>
      </c>
      <c r="F1023" s="2" t="s">
        <v>13</v>
      </c>
      <c r="G1023" s="2" t="s">
        <v>95</v>
      </c>
      <c r="H1023" s="2">
        <v>1</v>
      </c>
      <c r="I1023" s="19">
        <v>792.36</v>
      </c>
      <c r="J1023" s="2" t="s">
        <v>50</v>
      </c>
      <c r="K1023" s="2" t="s">
        <v>76</v>
      </c>
      <c r="L1023" s="2">
        <v>2</v>
      </c>
      <c r="M1023" s="18">
        <f t="shared" si="302"/>
        <v>792.36</v>
      </c>
      <c r="T1023" t="str">
        <f t="shared" si="303"/>
        <v>Completed</v>
      </c>
      <c r="U1023" t="str">
        <f t="shared" si="304"/>
        <v>No</v>
      </c>
      <c r="V1023" t="str">
        <f t="shared" si="305"/>
        <v>No</v>
      </c>
      <c r="X1023">
        <f t="shared" si="306"/>
        <v>559</v>
      </c>
      <c r="Y1023">
        <f t="shared" si="307"/>
        <v>408</v>
      </c>
      <c r="Z1023" s="18">
        <f t="shared" si="308"/>
        <v>1463424.4009529033</v>
      </c>
      <c r="AA1023" s="18">
        <f t="shared" si="309"/>
        <v>118285.78776560788</v>
      </c>
      <c r="AB1023" s="17">
        <f t="shared" si="310"/>
        <v>3.8140589569160999</v>
      </c>
      <c r="AC1023" s="2" t="s">
        <v>95</v>
      </c>
      <c r="AD1023" s="2" t="s">
        <v>13</v>
      </c>
      <c r="AE1023" t="str">
        <f t="shared" si="311"/>
        <v>Home &amp; Kitchen</v>
      </c>
      <c r="AF1023" t="str">
        <f t="shared" si="312"/>
        <v>Home &amp; Kitchen</v>
      </c>
      <c r="AG1023" t="str" cm="1">
        <f t="array" ref="AG1023">INDEX(AD:AD,ROW())</f>
        <v>Home &amp; Kitchen</v>
      </c>
      <c r="AH1023">
        <f t="shared" si="320"/>
        <v>32</v>
      </c>
      <c r="AI1023" t="str">
        <f t="shared" si="313"/>
        <v>Home &amp; Kitchen</v>
      </c>
      <c r="AK1023">
        <f t="shared" si="314"/>
        <v>2023</v>
      </c>
      <c r="AL1023">
        <f t="shared" si="315"/>
        <v>6</v>
      </c>
      <c r="AM1023">
        <f t="shared" si="316"/>
        <v>6</v>
      </c>
      <c r="AN1023">
        <f t="shared" si="317"/>
        <v>3</v>
      </c>
      <c r="AO1023" t="str">
        <f t="shared" si="318"/>
        <v>Weekday</v>
      </c>
      <c r="AR1023" s="20">
        <f t="shared" si="319"/>
        <v>1</v>
      </c>
    </row>
    <row r="1024" spans="1:44" x14ac:dyDescent="0.35">
      <c r="A1024" t="str">
        <f t="shared" si="301"/>
        <v>CUST1023</v>
      </c>
      <c r="B1024" s="2" t="s">
        <v>1342</v>
      </c>
      <c r="C1024" s="4">
        <v>44990</v>
      </c>
      <c r="D1024" s="2" t="s">
        <v>133</v>
      </c>
      <c r="E1024" t="s">
        <v>5050</v>
      </c>
      <c r="F1024" s="2" t="s">
        <v>23</v>
      </c>
      <c r="G1024" s="2" t="s">
        <v>68</v>
      </c>
      <c r="H1024" s="2">
        <v>3</v>
      </c>
      <c r="I1024" s="19">
        <v>767.14</v>
      </c>
      <c r="J1024" s="2" t="s">
        <v>15</v>
      </c>
      <c r="K1024" s="2" t="s">
        <v>16</v>
      </c>
      <c r="L1024" s="2">
        <v>4</v>
      </c>
      <c r="M1024" s="18">
        <f t="shared" si="302"/>
        <v>2301.42</v>
      </c>
      <c r="T1024" t="str">
        <f t="shared" si="303"/>
        <v>Completed</v>
      </c>
      <c r="U1024" t="str">
        <f t="shared" si="304"/>
        <v>Yes</v>
      </c>
      <c r="V1024" t="str">
        <f t="shared" si="305"/>
        <v>No</v>
      </c>
      <c r="X1024">
        <f t="shared" si="306"/>
        <v>589</v>
      </c>
      <c r="Y1024">
        <f t="shared" si="307"/>
        <v>426</v>
      </c>
      <c r="Z1024" s="18">
        <f t="shared" si="308"/>
        <v>594714.6477588166</v>
      </c>
      <c r="AA1024" s="18">
        <f t="shared" si="309"/>
        <v>60882.938065984097</v>
      </c>
      <c r="AB1024" s="17">
        <f t="shared" si="310"/>
        <v>3.804733727810651</v>
      </c>
      <c r="AC1024" s="2" t="s">
        <v>68</v>
      </c>
      <c r="AD1024" s="2" t="s">
        <v>23</v>
      </c>
      <c r="AE1024" t="str">
        <f t="shared" si="311"/>
        <v>Books</v>
      </c>
      <c r="AF1024" t="str">
        <f t="shared" si="312"/>
        <v>Books</v>
      </c>
      <c r="AG1024" t="str" cm="1">
        <f t="array" ref="AG1024">INDEX(AD:AD,ROW())</f>
        <v>Books</v>
      </c>
      <c r="AH1024">
        <f t="shared" si="320"/>
        <v>20</v>
      </c>
      <c r="AI1024" t="str">
        <f t="shared" si="313"/>
        <v>Books</v>
      </c>
      <c r="AK1024">
        <f t="shared" si="314"/>
        <v>2023</v>
      </c>
      <c r="AL1024">
        <f t="shared" si="315"/>
        <v>3</v>
      </c>
      <c r="AM1024">
        <f t="shared" si="316"/>
        <v>5</v>
      </c>
      <c r="AN1024">
        <f t="shared" si="317"/>
        <v>1</v>
      </c>
      <c r="AO1024" t="str">
        <f t="shared" si="318"/>
        <v>Weekend</v>
      </c>
      <c r="AR1024" s="20">
        <f t="shared" si="319"/>
        <v>0</v>
      </c>
    </row>
    <row r="1025" spans="1:44" x14ac:dyDescent="0.35">
      <c r="A1025" t="str">
        <f t="shared" si="301"/>
        <v>CUST1024</v>
      </c>
      <c r="B1025" s="2" t="s">
        <v>1343</v>
      </c>
      <c r="C1025" s="4">
        <v>45619</v>
      </c>
      <c r="D1025" s="2" t="s">
        <v>1288</v>
      </c>
      <c r="E1025" t="s">
        <v>5055</v>
      </c>
      <c r="F1025" s="2" t="s">
        <v>23</v>
      </c>
      <c r="G1025" s="2" t="s">
        <v>68</v>
      </c>
      <c r="H1025" s="2">
        <v>1</v>
      </c>
      <c r="I1025" s="19">
        <v>696.19</v>
      </c>
      <c r="J1025" s="2" t="s">
        <v>5046</v>
      </c>
      <c r="K1025" s="2" t="s">
        <v>16</v>
      </c>
      <c r="L1025" s="2">
        <v>5</v>
      </c>
      <c r="M1025" s="18">
        <f t="shared" si="302"/>
        <v>696.19</v>
      </c>
      <c r="T1025" t="str">
        <f t="shared" si="303"/>
        <v>Completed</v>
      </c>
      <c r="U1025" t="str">
        <f t="shared" si="304"/>
        <v>No</v>
      </c>
      <c r="V1025" t="str">
        <f t="shared" si="305"/>
        <v>No</v>
      </c>
      <c r="X1025">
        <f t="shared" si="306"/>
        <v>567</v>
      </c>
      <c r="Y1025">
        <f t="shared" si="307"/>
        <v>440</v>
      </c>
      <c r="Z1025" s="18">
        <f t="shared" si="308"/>
        <v>594714.6477588166</v>
      </c>
      <c r="AA1025" s="18">
        <f t="shared" si="309"/>
        <v>60882.938065984097</v>
      </c>
      <c r="AB1025" s="17">
        <f t="shared" si="310"/>
        <v>3.804733727810651</v>
      </c>
      <c r="AC1025" s="2" t="s">
        <v>68</v>
      </c>
      <c r="AD1025" s="2" t="s">
        <v>23</v>
      </c>
      <c r="AE1025" t="str">
        <f t="shared" si="311"/>
        <v>Books</v>
      </c>
      <c r="AF1025" t="str">
        <f t="shared" si="312"/>
        <v>Books</v>
      </c>
      <c r="AG1025" t="str" cm="1">
        <f t="array" ref="AG1025">INDEX(AD:AD,ROW())</f>
        <v>Books</v>
      </c>
      <c r="AH1025">
        <f t="shared" si="320"/>
        <v>20</v>
      </c>
      <c r="AI1025" t="str">
        <f t="shared" si="313"/>
        <v>Books</v>
      </c>
      <c r="AK1025">
        <f t="shared" si="314"/>
        <v>2024</v>
      </c>
      <c r="AL1025">
        <f t="shared" si="315"/>
        <v>11</v>
      </c>
      <c r="AM1025">
        <f t="shared" si="316"/>
        <v>23</v>
      </c>
      <c r="AN1025">
        <f t="shared" si="317"/>
        <v>7</v>
      </c>
      <c r="AO1025" t="str">
        <f t="shared" si="318"/>
        <v>Weekend</v>
      </c>
      <c r="AR1025" s="20">
        <f t="shared" si="319"/>
        <v>0</v>
      </c>
    </row>
    <row r="1026" spans="1:44" x14ac:dyDescent="0.35">
      <c r="A1026" t="str">
        <f t="shared" si="301"/>
        <v>CUST1025</v>
      </c>
      <c r="B1026" s="2" t="s">
        <v>1344</v>
      </c>
      <c r="C1026" s="4">
        <v>45190</v>
      </c>
      <c r="D1026" s="2" t="s">
        <v>1345</v>
      </c>
      <c r="E1026" t="s">
        <v>5055</v>
      </c>
      <c r="F1026" s="2" t="s">
        <v>29</v>
      </c>
      <c r="G1026" s="2" t="s">
        <v>5041</v>
      </c>
      <c r="H1026" s="2">
        <v>1</v>
      </c>
      <c r="I1026" s="19">
        <v>2355.67</v>
      </c>
      <c r="J1026" s="2" t="s">
        <v>5046</v>
      </c>
      <c r="K1026" s="2" t="s">
        <v>16</v>
      </c>
      <c r="L1026" s="2">
        <v>4</v>
      </c>
      <c r="M1026" s="18">
        <f t="shared" si="302"/>
        <v>2355.67</v>
      </c>
      <c r="T1026" t="str">
        <f t="shared" si="303"/>
        <v>Completed</v>
      </c>
      <c r="U1026" t="str">
        <f t="shared" si="304"/>
        <v>Yes</v>
      </c>
      <c r="V1026" t="str">
        <f t="shared" si="305"/>
        <v>No</v>
      </c>
      <c r="X1026">
        <f t="shared" si="306"/>
        <v>567</v>
      </c>
      <c r="Y1026">
        <f t="shared" si="307"/>
        <v>440</v>
      </c>
      <c r="Z1026" s="18">
        <f t="shared" si="308"/>
        <v>1892867.2841657216</v>
      </c>
      <c r="AA1026" s="18">
        <f t="shared" si="309"/>
        <v>199432.98236095349</v>
      </c>
      <c r="AB1026" s="17">
        <f t="shared" si="310"/>
        <v>3.8949824970828471</v>
      </c>
      <c r="AC1026" s="2" t="s">
        <v>5041</v>
      </c>
      <c r="AD1026" s="2" t="s">
        <v>29</v>
      </c>
      <c r="AE1026" t="str">
        <f t="shared" si="311"/>
        <v>Fashion</v>
      </c>
      <c r="AF1026" t="str">
        <f t="shared" si="312"/>
        <v>Fashion</v>
      </c>
      <c r="AG1026" t="str" cm="1">
        <f t="array" ref="AG1026">INDEX(AD:AD,ROW())</f>
        <v>Fashion</v>
      </c>
      <c r="AH1026">
        <f t="shared" si="320"/>
        <v>15</v>
      </c>
      <c r="AI1026" t="str">
        <f t="shared" si="313"/>
        <v>Fashion</v>
      </c>
      <c r="AK1026">
        <f t="shared" si="314"/>
        <v>2023</v>
      </c>
      <c r="AL1026">
        <f t="shared" si="315"/>
        <v>9</v>
      </c>
      <c r="AM1026">
        <f t="shared" si="316"/>
        <v>21</v>
      </c>
      <c r="AN1026">
        <f t="shared" si="317"/>
        <v>5</v>
      </c>
      <c r="AO1026" t="str">
        <f t="shared" si="318"/>
        <v>Weekday</v>
      </c>
      <c r="AR1026" s="20">
        <f t="shared" si="319"/>
        <v>0</v>
      </c>
    </row>
    <row r="1027" spans="1:44" x14ac:dyDescent="0.35">
      <c r="A1027" t="str">
        <f t="shared" ref="A1027:A1090" si="321">"CUST"&amp;TEXT(ROW()-1,"0000")</f>
        <v>CUST1026</v>
      </c>
      <c r="B1027" s="2" t="s">
        <v>1346</v>
      </c>
      <c r="C1027" s="4">
        <v>45738</v>
      </c>
      <c r="D1027" s="2" t="s">
        <v>338</v>
      </c>
      <c r="E1027" t="s">
        <v>5055</v>
      </c>
      <c r="F1027" s="2" t="s">
        <v>23</v>
      </c>
      <c r="G1027" s="2" t="s">
        <v>46</v>
      </c>
      <c r="H1027" s="2">
        <v>1</v>
      </c>
      <c r="I1027" s="19">
        <v>616.05999999999995</v>
      </c>
      <c r="J1027" s="2" t="s">
        <v>5047</v>
      </c>
      <c r="K1027" s="2" t="s">
        <v>16</v>
      </c>
      <c r="L1027" s="2">
        <v>4</v>
      </c>
      <c r="M1027" s="18">
        <f t="shared" ref="M1027:M1090" si="322">H1027*I1027</f>
        <v>616.05999999999995</v>
      </c>
      <c r="T1027" t="str">
        <f t="shared" ref="T1027:T1090" si="323">IF(K1027="Cancelled","Lost Sale",IF(K1027="Pending","Pending","Completed"))</f>
        <v>Completed</v>
      </c>
      <c r="U1027" t="str">
        <f t="shared" ref="U1027:U1090" si="324">IF(AND(K1027="Delivered",M1027&gt;1000),"Yes","No")</f>
        <v>No</v>
      </c>
      <c r="V1027" t="str">
        <f t="shared" ref="V1027:V1090" si="325">IF(OR(K1027="Cancelled",K1027="Pending"),"Yes","No")</f>
        <v>No</v>
      </c>
      <c r="X1027">
        <f t="shared" ref="X1027:X1090" si="326">COUNTIF($E$2:$E$4701,E1027)</f>
        <v>567</v>
      </c>
      <c r="Y1027">
        <f t="shared" ref="Y1027:Y1090" si="327">COUNTIFS($E$2:$E$4701,E1027,$K$2:$K$4701,"Delivered")</f>
        <v>440</v>
      </c>
      <c r="Z1027" s="18">
        <f t="shared" ref="Z1027:Z1090" si="328">SUMIF($F$2:$F$4701,F1027,$M$2:$M$4701)</f>
        <v>594714.6477588166</v>
      </c>
      <c r="AA1027" s="18">
        <f t="shared" ref="AA1027:AA1090" si="329">SUMIFS($M$2:$M$4701,$F$2:$F$4701,F1027,$K$2:$K$4701,"Pending")</f>
        <v>60882.938065984097</v>
      </c>
      <c r="AB1027" s="17">
        <f t="shared" ref="AB1027:AB1090" si="330">AVERAGEIF($F$2:$F$4701,F1027,$L$2:$L$4701)</f>
        <v>3.804733727810651</v>
      </c>
      <c r="AC1027" s="2" t="s">
        <v>46</v>
      </c>
      <c r="AD1027" s="2" t="s">
        <v>23</v>
      </c>
      <c r="AE1027" t="str">
        <f t="shared" ref="AE1027:AE1090" si="331">VLOOKUP(G1027,$AC$2:$AD$4738,2,FALSE)</f>
        <v>Books</v>
      </c>
      <c r="AF1027" t="str">
        <f t="shared" ref="AF1027:AF1090" si="332">_xlfn.XLOOKUP(G1027,AC:AC,AD:AD)</f>
        <v>Books</v>
      </c>
      <c r="AG1027" t="str" cm="1">
        <f t="array" ref="AG1027">INDEX(AD:AD,ROW())</f>
        <v>Books</v>
      </c>
      <c r="AH1027">
        <f t="shared" si="320"/>
        <v>11</v>
      </c>
      <c r="AI1027" t="str">
        <f t="shared" ref="AI1027:AI1090" si="333">INDEX(AD:AD,MATCH(G1027,AC:AC,0))</f>
        <v>Books</v>
      </c>
      <c r="AK1027">
        <f t="shared" ref="AK1027:AK1090" si="334">YEAR(C1027)</f>
        <v>2025</v>
      </c>
      <c r="AL1027">
        <f t="shared" ref="AL1027:AL1090" si="335">MONTH(C1027)</f>
        <v>3</v>
      </c>
      <c r="AM1027">
        <f t="shared" ref="AM1027:AM1090" si="336">DAY(C1027)</f>
        <v>22</v>
      </c>
      <c r="AN1027">
        <f t="shared" ref="AN1027:AN1090" si="337">WEEKDAY(C1027)</f>
        <v>7</v>
      </c>
      <c r="AO1027" t="str">
        <f t="shared" ref="AO1027:AO1090" si="338">IF(WEEKDAY(C1027,2)&gt;5,"Weekend","Weekday")</f>
        <v>Weekend</v>
      </c>
      <c r="AR1027" s="20">
        <f t="shared" ref="AR1027:AR1090" si="339">IF(OR(K1027="Cancelled",K1027="Returned"),1,0)</f>
        <v>0</v>
      </c>
    </row>
    <row r="1028" spans="1:44" x14ac:dyDescent="0.35">
      <c r="A1028" t="str">
        <f t="shared" si="321"/>
        <v>CUST1027</v>
      </c>
      <c r="B1028" s="2" t="s">
        <v>1347</v>
      </c>
      <c r="C1028" s="4">
        <v>45637</v>
      </c>
      <c r="D1028" s="2" t="s">
        <v>604</v>
      </c>
      <c r="E1028" t="s">
        <v>5053</v>
      </c>
      <c r="F1028" s="2" t="s">
        <v>19</v>
      </c>
      <c r="G1028" s="2" t="s">
        <v>128</v>
      </c>
      <c r="H1028" s="2">
        <v>1</v>
      </c>
      <c r="I1028" s="19">
        <v>1531.16</v>
      </c>
      <c r="J1028" s="2" t="s">
        <v>15</v>
      </c>
      <c r="K1028" s="2" t="s">
        <v>76</v>
      </c>
      <c r="L1028" s="2">
        <v>4</v>
      </c>
      <c r="M1028" s="18">
        <f t="shared" si="322"/>
        <v>1531.16</v>
      </c>
      <c r="T1028" t="str">
        <f t="shared" si="323"/>
        <v>Completed</v>
      </c>
      <c r="U1028" t="str">
        <f t="shared" si="324"/>
        <v>No</v>
      </c>
      <c r="V1028" t="str">
        <f t="shared" si="325"/>
        <v>No</v>
      </c>
      <c r="X1028">
        <f t="shared" si="326"/>
        <v>559</v>
      </c>
      <c r="Y1028">
        <f t="shared" si="327"/>
        <v>408</v>
      </c>
      <c r="Z1028" s="18">
        <f t="shared" si="328"/>
        <v>2759712.3299794244</v>
      </c>
      <c r="AA1028" s="18">
        <f t="shared" si="329"/>
        <v>330643.50635802455</v>
      </c>
      <c r="AB1028" s="17">
        <f t="shared" si="330"/>
        <v>3.8641711229946525</v>
      </c>
      <c r="AC1028" s="2" t="s">
        <v>128</v>
      </c>
      <c r="AD1028" s="2" t="s">
        <v>19</v>
      </c>
      <c r="AE1028" t="str">
        <f t="shared" si="331"/>
        <v>Electronics</v>
      </c>
      <c r="AF1028" t="str">
        <f t="shared" si="332"/>
        <v>Electronics</v>
      </c>
      <c r="AG1028" t="str" cm="1">
        <f t="array" ref="AG1028">INDEX(AD:AD,ROW())</f>
        <v>Electronics</v>
      </c>
      <c r="AH1028">
        <f t="shared" si="320"/>
        <v>48</v>
      </c>
      <c r="AI1028" t="str">
        <f t="shared" si="333"/>
        <v>Electronics</v>
      </c>
      <c r="AK1028">
        <f t="shared" si="334"/>
        <v>2024</v>
      </c>
      <c r="AL1028">
        <f t="shared" si="335"/>
        <v>12</v>
      </c>
      <c r="AM1028">
        <f t="shared" si="336"/>
        <v>11</v>
      </c>
      <c r="AN1028">
        <f t="shared" si="337"/>
        <v>4</v>
      </c>
      <c r="AO1028" t="str">
        <f t="shared" si="338"/>
        <v>Weekday</v>
      </c>
      <c r="AR1028" s="20">
        <f t="shared" si="339"/>
        <v>1</v>
      </c>
    </row>
    <row r="1029" spans="1:44" x14ac:dyDescent="0.35">
      <c r="A1029" t="str">
        <f t="shared" si="321"/>
        <v>CUST1028</v>
      </c>
      <c r="B1029" s="2" t="s">
        <v>1348</v>
      </c>
      <c r="C1029" s="4">
        <v>45532</v>
      </c>
      <c r="D1029" s="2" t="s">
        <v>1349</v>
      </c>
      <c r="E1029" t="s">
        <v>5052</v>
      </c>
      <c r="F1029" s="2" t="s">
        <v>23</v>
      </c>
      <c r="G1029" s="2" t="s">
        <v>75</v>
      </c>
      <c r="H1029" s="2">
        <v>1</v>
      </c>
      <c r="I1029" s="19">
        <v>408.47</v>
      </c>
      <c r="J1029" s="2" t="s">
        <v>5047</v>
      </c>
      <c r="K1029" s="2" t="s">
        <v>16</v>
      </c>
      <c r="L1029" s="31"/>
      <c r="M1029" s="18">
        <f t="shared" si="322"/>
        <v>408.47</v>
      </c>
      <c r="T1029" t="str">
        <f t="shared" si="323"/>
        <v>Completed</v>
      </c>
      <c r="U1029" t="str">
        <f t="shared" si="324"/>
        <v>No</v>
      </c>
      <c r="V1029" t="str">
        <f t="shared" si="325"/>
        <v>No</v>
      </c>
      <c r="X1029">
        <f t="shared" si="326"/>
        <v>573</v>
      </c>
      <c r="Y1029">
        <f t="shared" si="327"/>
        <v>450</v>
      </c>
      <c r="Z1029" s="18">
        <f t="shared" si="328"/>
        <v>594714.6477588166</v>
      </c>
      <c r="AA1029" s="18">
        <f t="shared" si="329"/>
        <v>60882.938065984097</v>
      </c>
      <c r="AB1029" s="17">
        <f t="shared" si="330"/>
        <v>3.804733727810651</v>
      </c>
      <c r="AC1029" s="2" t="s">
        <v>75</v>
      </c>
      <c r="AD1029" s="2" t="s">
        <v>23</v>
      </c>
      <c r="AE1029" t="str">
        <f t="shared" si="331"/>
        <v>Books</v>
      </c>
      <c r="AF1029" t="str">
        <f t="shared" si="332"/>
        <v>Books</v>
      </c>
      <c r="AG1029" t="str" cm="1">
        <f t="array" ref="AG1029">INDEX(AD:AD,ROW())</f>
        <v>Books</v>
      </c>
      <c r="AH1029">
        <f t="shared" si="320"/>
        <v>23</v>
      </c>
      <c r="AI1029" t="str">
        <f t="shared" si="333"/>
        <v>Books</v>
      </c>
      <c r="AK1029">
        <f t="shared" si="334"/>
        <v>2024</v>
      </c>
      <c r="AL1029">
        <f t="shared" si="335"/>
        <v>8</v>
      </c>
      <c r="AM1029">
        <f t="shared" si="336"/>
        <v>28</v>
      </c>
      <c r="AN1029">
        <f t="shared" si="337"/>
        <v>4</v>
      </c>
      <c r="AO1029" t="str">
        <f t="shared" si="338"/>
        <v>Weekday</v>
      </c>
      <c r="AR1029" s="20">
        <f t="shared" si="339"/>
        <v>0</v>
      </c>
    </row>
    <row r="1030" spans="1:44" x14ac:dyDescent="0.35">
      <c r="A1030" t="str">
        <f t="shared" si="321"/>
        <v>CUST1029</v>
      </c>
      <c r="B1030" s="2" t="s">
        <v>1350</v>
      </c>
      <c r="C1030" s="4">
        <v>45652</v>
      </c>
      <c r="D1030" s="2" t="s">
        <v>22</v>
      </c>
      <c r="E1030" t="s">
        <v>5048</v>
      </c>
      <c r="F1030" s="2" t="s">
        <v>13</v>
      </c>
      <c r="G1030" s="2" t="s">
        <v>37</v>
      </c>
      <c r="H1030" s="2">
        <v>1</v>
      </c>
      <c r="I1030" s="19">
        <v>980.76</v>
      </c>
      <c r="J1030" s="2" t="s">
        <v>5038</v>
      </c>
      <c r="K1030" s="2" t="s">
        <v>16</v>
      </c>
      <c r="L1030" s="2">
        <v>3</v>
      </c>
      <c r="M1030" s="18">
        <f t="shared" si="322"/>
        <v>980.76</v>
      </c>
      <c r="T1030" t="str">
        <f t="shared" si="323"/>
        <v>Completed</v>
      </c>
      <c r="U1030" t="str">
        <f t="shared" si="324"/>
        <v>No</v>
      </c>
      <c r="V1030" t="str">
        <f t="shared" si="325"/>
        <v>No</v>
      </c>
      <c r="X1030">
        <f t="shared" si="326"/>
        <v>590</v>
      </c>
      <c r="Y1030">
        <f t="shared" si="327"/>
        <v>451</v>
      </c>
      <c r="Z1030" s="18">
        <f t="shared" si="328"/>
        <v>1463424.4009529033</v>
      </c>
      <c r="AA1030" s="18">
        <f t="shared" si="329"/>
        <v>118285.78776560788</v>
      </c>
      <c r="AB1030" s="17">
        <f t="shared" si="330"/>
        <v>3.8140589569160999</v>
      </c>
      <c r="AC1030" s="2" t="s">
        <v>37</v>
      </c>
      <c r="AD1030" s="2" t="s">
        <v>13</v>
      </c>
      <c r="AE1030" t="str">
        <f t="shared" si="331"/>
        <v>Home &amp; Kitchen</v>
      </c>
      <c r="AF1030" t="str">
        <f t="shared" si="332"/>
        <v>Home &amp; Kitchen</v>
      </c>
      <c r="AG1030" t="str" cm="1">
        <f t="array" ref="AG1030">INDEX(AD:AD,ROW())</f>
        <v>Home &amp; Kitchen</v>
      </c>
      <c r="AH1030">
        <f t="shared" si="320"/>
        <v>8</v>
      </c>
      <c r="AI1030" t="str">
        <f t="shared" si="333"/>
        <v>Home &amp; Kitchen</v>
      </c>
      <c r="AK1030">
        <f t="shared" si="334"/>
        <v>2024</v>
      </c>
      <c r="AL1030">
        <f t="shared" si="335"/>
        <v>12</v>
      </c>
      <c r="AM1030">
        <f t="shared" si="336"/>
        <v>26</v>
      </c>
      <c r="AN1030">
        <f t="shared" si="337"/>
        <v>5</v>
      </c>
      <c r="AO1030" t="str">
        <f t="shared" si="338"/>
        <v>Weekday</v>
      </c>
      <c r="AR1030" s="20">
        <f t="shared" si="339"/>
        <v>0</v>
      </c>
    </row>
    <row r="1031" spans="1:44" x14ac:dyDescent="0.35">
      <c r="A1031" t="str">
        <f t="shared" si="321"/>
        <v>CUST1030</v>
      </c>
      <c r="B1031" s="2" t="s">
        <v>1351</v>
      </c>
      <c r="C1031" s="4">
        <v>45563</v>
      </c>
      <c r="D1031" s="2" t="s">
        <v>110</v>
      </c>
      <c r="E1031" t="s">
        <v>5054</v>
      </c>
      <c r="F1031" s="2" t="s">
        <v>29</v>
      </c>
      <c r="G1031" s="2" t="s">
        <v>138</v>
      </c>
      <c r="H1031" s="2">
        <v>1</v>
      </c>
      <c r="I1031" s="19">
        <v>1260.52</v>
      </c>
      <c r="J1031" s="2" t="s">
        <v>5047</v>
      </c>
      <c r="K1031" s="2" t="s">
        <v>16</v>
      </c>
      <c r="L1031" s="2">
        <v>5</v>
      </c>
      <c r="M1031" s="18">
        <f t="shared" si="322"/>
        <v>1260.52</v>
      </c>
      <c r="T1031" t="str">
        <f t="shared" si="323"/>
        <v>Completed</v>
      </c>
      <c r="U1031" t="str">
        <f t="shared" si="324"/>
        <v>Yes</v>
      </c>
      <c r="V1031" t="str">
        <f t="shared" si="325"/>
        <v>No</v>
      </c>
      <c r="X1031">
        <f t="shared" si="326"/>
        <v>558</v>
      </c>
      <c r="Y1031">
        <f t="shared" si="327"/>
        <v>430</v>
      </c>
      <c r="Z1031" s="18">
        <f t="shared" si="328"/>
        <v>1892867.2841657216</v>
      </c>
      <c r="AA1031" s="18">
        <f t="shared" si="329"/>
        <v>199432.98236095349</v>
      </c>
      <c r="AB1031" s="17">
        <f t="shared" si="330"/>
        <v>3.8949824970828471</v>
      </c>
      <c r="AC1031" s="2" t="s">
        <v>138</v>
      </c>
      <c r="AD1031" s="2" t="s">
        <v>29</v>
      </c>
      <c r="AE1031" t="str">
        <f t="shared" si="331"/>
        <v>Fashion</v>
      </c>
      <c r="AF1031" t="str">
        <f t="shared" si="332"/>
        <v>Fashion</v>
      </c>
      <c r="AG1031" t="str" cm="1">
        <f t="array" ref="AG1031">INDEX(AD:AD,ROW())</f>
        <v>Fashion</v>
      </c>
      <c r="AH1031">
        <f t="shared" si="320"/>
        <v>53</v>
      </c>
      <c r="AI1031" t="str">
        <f t="shared" si="333"/>
        <v>Fashion</v>
      </c>
      <c r="AK1031">
        <f t="shared" si="334"/>
        <v>2024</v>
      </c>
      <c r="AL1031">
        <f t="shared" si="335"/>
        <v>9</v>
      </c>
      <c r="AM1031">
        <f t="shared" si="336"/>
        <v>28</v>
      </c>
      <c r="AN1031">
        <f t="shared" si="337"/>
        <v>7</v>
      </c>
      <c r="AO1031" t="str">
        <f t="shared" si="338"/>
        <v>Weekend</v>
      </c>
      <c r="AR1031" s="20">
        <f t="shared" si="339"/>
        <v>0</v>
      </c>
    </row>
    <row r="1032" spans="1:44" x14ac:dyDescent="0.35">
      <c r="A1032" t="str">
        <f t="shared" si="321"/>
        <v>CUST1031</v>
      </c>
      <c r="B1032" s="2" t="s">
        <v>1352</v>
      </c>
      <c r="C1032" s="4">
        <v>45511</v>
      </c>
      <c r="D1032" s="2" t="s">
        <v>763</v>
      </c>
      <c r="E1032" t="s">
        <v>5055</v>
      </c>
      <c r="F1032" s="2" t="s">
        <v>29</v>
      </c>
      <c r="G1032" s="2" t="s">
        <v>30</v>
      </c>
      <c r="H1032" s="2">
        <v>1</v>
      </c>
      <c r="I1032" s="19">
        <v>2258.27</v>
      </c>
      <c r="J1032" s="2" t="s">
        <v>20</v>
      </c>
      <c r="K1032" s="2" t="s">
        <v>16</v>
      </c>
      <c r="L1032" s="2">
        <v>4</v>
      </c>
      <c r="M1032" s="18">
        <f t="shared" si="322"/>
        <v>2258.27</v>
      </c>
      <c r="T1032" t="str">
        <f t="shared" si="323"/>
        <v>Completed</v>
      </c>
      <c r="U1032" t="str">
        <f t="shared" si="324"/>
        <v>Yes</v>
      </c>
      <c r="V1032" t="str">
        <f t="shared" si="325"/>
        <v>No</v>
      </c>
      <c r="X1032">
        <f t="shared" si="326"/>
        <v>567</v>
      </c>
      <c r="Y1032">
        <f t="shared" si="327"/>
        <v>440</v>
      </c>
      <c r="Z1032" s="18">
        <f t="shared" si="328"/>
        <v>1892867.2841657216</v>
      </c>
      <c r="AA1032" s="18">
        <f t="shared" si="329"/>
        <v>199432.98236095349</v>
      </c>
      <c r="AB1032" s="17">
        <f t="shared" si="330"/>
        <v>3.8949824970828471</v>
      </c>
      <c r="AC1032" s="2" t="s">
        <v>30</v>
      </c>
      <c r="AD1032" s="2" t="s">
        <v>29</v>
      </c>
      <c r="AE1032" t="str">
        <f t="shared" si="331"/>
        <v>Fashion</v>
      </c>
      <c r="AF1032" t="str">
        <f t="shared" si="332"/>
        <v>Fashion</v>
      </c>
      <c r="AG1032" t="str" cm="1">
        <f t="array" ref="AG1032">INDEX(AD:AD,ROW())</f>
        <v>Fashion</v>
      </c>
      <c r="AH1032">
        <f t="shared" si="320"/>
        <v>6</v>
      </c>
      <c r="AI1032" t="str">
        <f t="shared" si="333"/>
        <v>Fashion</v>
      </c>
      <c r="AK1032">
        <f t="shared" si="334"/>
        <v>2024</v>
      </c>
      <c r="AL1032">
        <f t="shared" si="335"/>
        <v>8</v>
      </c>
      <c r="AM1032">
        <f t="shared" si="336"/>
        <v>7</v>
      </c>
      <c r="AN1032">
        <f t="shared" si="337"/>
        <v>4</v>
      </c>
      <c r="AO1032" t="str">
        <f t="shared" si="338"/>
        <v>Weekday</v>
      </c>
      <c r="AR1032" s="20">
        <f t="shared" si="339"/>
        <v>0</v>
      </c>
    </row>
    <row r="1033" spans="1:44" x14ac:dyDescent="0.35">
      <c r="A1033" t="str">
        <f t="shared" si="321"/>
        <v>CUST1032</v>
      </c>
      <c r="B1033" s="2" t="s">
        <v>1353</v>
      </c>
      <c r="C1033" s="4">
        <v>45597</v>
      </c>
      <c r="D1033" s="2" t="s">
        <v>174</v>
      </c>
      <c r="E1033" t="s">
        <v>5048</v>
      </c>
      <c r="F1033" s="2" t="s">
        <v>29</v>
      </c>
      <c r="G1033" s="2" t="s">
        <v>121</v>
      </c>
      <c r="H1033" s="2">
        <v>1</v>
      </c>
      <c r="I1033" s="19">
        <v>1862.49</v>
      </c>
      <c r="J1033" s="2" t="s">
        <v>5047</v>
      </c>
      <c r="K1033" s="2" t="s">
        <v>76</v>
      </c>
      <c r="L1033" s="2">
        <v>3</v>
      </c>
      <c r="M1033" s="18">
        <f t="shared" si="322"/>
        <v>1862.49</v>
      </c>
      <c r="T1033" t="str">
        <f t="shared" si="323"/>
        <v>Completed</v>
      </c>
      <c r="U1033" t="str">
        <f t="shared" si="324"/>
        <v>No</v>
      </c>
      <c r="V1033" t="str">
        <f t="shared" si="325"/>
        <v>No</v>
      </c>
      <c r="X1033">
        <f t="shared" si="326"/>
        <v>590</v>
      </c>
      <c r="Y1033">
        <f t="shared" si="327"/>
        <v>451</v>
      </c>
      <c r="Z1033" s="18">
        <f t="shared" si="328"/>
        <v>1892867.2841657216</v>
      </c>
      <c r="AA1033" s="18">
        <f t="shared" si="329"/>
        <v>199432.98236095349</v>
      </c>
      <c r="AB1033" s="17">
        <f t="shared" si="330"/>
        <v>3.8949824970828471</v>
      </c>
      <c r="AC1033" s="2" t="s">
        <v>121</v>
      </c>
      <c r="AD1033" s="2" t="s">
        <v>29</v>
      </c>
      <c r="AE1033" t="str">
        <f t="shared" si="331"/>
        <v>Fashion</v>
      </c>
      <c r="AF1033" t="str">
        <f t="shared" si="332"/>
        <v>Fashion</v>
      </c>
      <c r="AG1033" t="str" cm="1">
        <f t="array" ref="AG1033">INDEX(AD:AD,ROW())</f>
        <v>Fashion</v>
      </c>
      <c r="AH1033">
        <f t="shared" ref="AH1033:AH1096" si="340">MATCH(G1033,AC:AC,0)</f>
        <v>45</v>
      </c>
      <c r="AI1033" t="str">
        <f t="shared" si="333"/>
        <v>Fashion</v>
      </c>
      <c r="AK1033">
        <f t="shared" si="334"/>
        <v>2024</v>
      </c>
      <c r="AL1033">
        <f t="shared" si="335"/>
        <v>11</v>
      </c>
      <c r="AM1033">
        <f t="shared" si="336"/>
        <v>1</v>
      </c>
      <c r="AN1033">
        <f t="shared" si="337"/>
        <v>6</v>
      </c>
      <c r="AO1033" t="str">
        <f t="shared" si="338"/>
        <v>Weekday</v>
      </c>
      <c r="AR1033" s="20">
        <f t="shared" si="339"/>
        <v>1</v>
      </c>
    </row>
    <row r="1034" spans="1:44" x14ac:dyDescent="0.35">
      <c r="A1034" t="str">
        <f t="shared" si="321"/>
        <v>CUST1033</v>
      </c>
      <c r="B1034" s="2" t="s">
        <v>1354</v>
      </c>
      <c r="C1034" s="4">
        <v>45247</v>
      </c>
      <c r="D1034" s="2" t="s">
        <v>367</v>
      </c>
      <c r="E1034" t="s">
        <v>5055</v>
      </c>
      <c r="F1034" s="2" t="s">
        <v>42</v>
      </c>
      <c r="G1034" s="2" t="s">
        <v>170</v>
      </c>
      <c r="H1034" s="2">
        <v>1</v>
      </c>
      <c r="I1034" s="19">
        <v>677.86</v>
      </c>
      <c r="J1034" s="2" t="s">
        <v>5046</v>
      </c>
      <c r="K1034" s="2" t="s">
        <v>16</v>
      </c>
      <c r="L1034" s="2">
        <v>4</v>
      </c>
      <c r="M1034" s="18">
        <f t="shared" si="322"/>
        <v>677.86</v>
      </c>
      <c r="T1034" t="str">
        <f t="shared" si="323"/>
        <v>Completed</v>
      </c>
      <c r="U1034" t="str">
        <f t="shared" si="324"/>
        <v>No</v>
      </c>
      <c r="V1034" t="str">
        <f t="shared" si="325"/>
        <v>No</v>
      </c>
      <c r="X1034">
        <f t="shared" si="326"/>
        <v>567</v>
      </c>
      <c r="Y1034">
        <f t="shared" si="327"/>
        <v>440</v>
      </c>
      <c r="Z1034" s="18">
        <f t="shared" si="328"/>
        <v>1098537.4901531704</v>
      </c>
      <c r="AA1034" s="18">
        <f t="shared" si="329"/>
        <v>96724.388030634553</v>
      </c>
      <c r="AB1034" s="17">
        <f t="shared" si="330"/>
        <v>3.9001122334455669</v>
      </c>
      <c r="AC1034" s="2" t="s">
        <v>170</v>
      </c>
      <c r="AD1034" s="2" t="s">
        <v>42</v>
      </c>
      <c r="AE1034" t="str">
        <f t="shared" si="331"/>
        <v>Beauty</v>
      </c>
      <c r="AF1034" t="str">
        <f t="shared" si="332"/>
        <v>Beauty</v>
      </c>
      <c r="AG1034" t="str" cm="1">
        <f t="array" ref="AG1034">INDEX(AD:AD,ROW())</f>
        <v>Beauty</v>
      </c>
      <c r="AH1034">
        <f t="shared" si="340"/>
        <v>70</v>
      </c>
      <c r="AI1034" t="str">
        <f t="shared" si="333"/>
        <v>Beauty</v>
      </c>
      <c r="AK1034">
        <f t="shared" si="334"/>
        <v>2023</v>
      </c>
      <c r="AL1034">
        <f t="shared" si="335"/>
        <v>11</v>
      </c>
      <c r="AM1034">
        <f t="shared" si="336"/>
        <v>17</v>
      </c>
      <c r="AN1034">
        <f t="shared" si="337"/>
        <v>6</v>
      </c>
      <c r="AO1034" t="str">
        <f t="shared" si="338"/>
        <v>Weekday</v>
      </c>
      <c r="AR1034" s="20">
        <f t="shared" si="339"/>
        <v>0</v>
      </c>
    </row>
    <row r="1035" spans="1:44" x14ac:dyDescent="0.35">
      <c r="A1035" t="str">
        <f t="shared" si="321"/>
        <v>CUST1034</v>
      </c>
      <c r="B1035" s="2" t="s">
        <v>1355</v>
      </c>
      <c r="C1035" s="4">
        <v>45398</v>
      </c>
      <c r="D1035" s="2" t="s">
        <v>611</v>
      </c>
      <c r="E1035" t="s">
        <v>5054</v>
      </c>
      <c r="F1035" s="2" t="s">
        <v>13</v>
      </c>
      <c r="G1035" s="2" t="s">
        <v>14</v>
      </c>
      <c r="H1035" s="2">
        <v>2</v>
      </c>
      <c r="I1035" s="19">
        <v>563.59</v>
      </c>
      <c r="J1035" s="2" t="s">
        <v>20</v>
      </c>
      <c r="K1035" s="2" t="s">
        <v>16</v>
      </c>
      <c r="L1035" s="2">
        <v>2</v>
      </c>
      <c r="M1035" s="18">
        <f t="shared" si="322"/>
        <v>1127.18</v>
      </c>
      <c r="T1035" t="str">
        <f t="shared" si="323"/>
        <v>Completed</v>
      </c>
      <c r="U1035" t="str">
        <f t="shared" si="324"/>
        <v>Yes</v>
      </c>
      <c r="V1035" t="str">
        <f t="shared" si="325"/>
        <v>No</v>
      </c>
      <c r="X1035">
        <f t="shared" si="326"/>
        <v>558</v>
      </c>
      <c r="Y1035">
        <f t="shared" si="327"/>
        <v>430</v>
      </c>
      <c r="Z1035" s="18">
        <f t="shared" si="328"/>
        <v>1463424.4009529033</v>
      </c>
      <c r="AA1035" s="18">
        <f t="shared" si="329"/>
        <v>118285.78776560788</v>
      </c>
      <c r="AB1035" s="17">
        <f t="shared" si="330"/>
        <v>3.8140589569160999</v>
      </c>
      <c r="AC1035" s="2" t="s">
        <v>14</v>
      </c>
      <c r="AD1035" s="2" t="s">
        <v>13</v>
      </c>
      <c r="AE1035" t="str">
        <f t="shared" si="331"/>
        <v>Home &amp; Kitchen</v>
      </c>
      <c r="AF1035" t="str">
        <f t="shared" si="332"/>
        <v>Home &amp; Kitchen</v>
      </c>
      <c r="AG1035" t="str" cm="1">
        <f t="array" ref="AG1035">INDEX(AD:AD,ROW())</f>
        <v>Home &amp; Kitchen</v>
      </c>
      <c r="AH1035">
        <f t="shared" si="340"/>
        <v>2</v>
      </c>
      <c r="AI1035" t="str">
        <f t="shared" si="333"/>
        <v>Home &amp; Kitchen</v>
      </c>
      <c r="AK1035">
        <f t="shared" si="334"/>
        <v>2024</v>
      </c>
      <c r="AL1035">
        <f t="shared" si="335"/>
        <v>4</v>
      </c>
      <c r="AM1035">
        <f t="shared" si="336"/>
        <v>16</v>
      </c>
      <c r="AN1035">
        <f t="shared" si="337"/>
        <v>3</v>
      </c>
      <c r="AO1035" t="str">
        <f t="shared" si="338"/>
        <v>Weekday</v>
      </c>
      <c r="AR1035" s="20">
        <f t="shared" si="339"/>
        <v>0</v>
      </c>
    </row>
    <row r="1036" spans="1:44" x14ac:dyDescent="0.35">
      <c r="A1036" t="str">
        <f t="shared" si="321"/>
        <v>CUST1035</v>
      </c>
      <c r="B1036" s="2" t="s">
        <v>1356</v>
      </c>
      <c r="C1036" s="4">
        <v>45754</v>
      </c>
      <c r="D1036" s="2" t="s">
        <v>1357</v>
      </c>
      <c r="E1036" t="s">
        <v>5053</v>
      </c>
      <c r="F1036" s="2" t="s">
        <v>23</v>
      </c>
      <c r="G1036" s="2" t="s">
        <v>75</v>
      </c>
      <c r="H1036" s="2">
        <v>1</v>
      </c>
      <c r="I1036" s="19">
        <v>467.26</v>
      </c>
      <c r="J1036" s="2" t="s">
        <v>50</v>
      </c>
      <c r="K1036" s="2" t="s">
        <v>31</v>
      </c>
      <c r="L1036" s="2">
        <v>4</v>
      </c>
      <c r="M1036" s="18">
        <f t="shared" si="322"/>
        <v>467.26</v>
      </c>
      <c r="T1036" t="str">
        <f t="shared" si="323"/>
        <v>Pending</v>
      </c>
      <c r="U1036" t="str">
        <f t="shared" si="324"/>
        <v>No</v>
      </c>
      <c r="V1036" t="str">
        <f t="shared" si="325"/>
        <v>Yes</v>
      </c>
      <c r="X1036">
        <f t="shared" si="326"/>
        <v>559</v>
      </c>
      <c r="Y1036">
        <f t="shared" si="327"/>
        <v>408</v>
      </c>
      <c r="Z1036" s="18">
        <f t="shared" si="328"/>
        <v>594714.6477588166</v>
      </c>
      <c r="AA1036" s="18">
        <f t="shared" si="329"/>
        <v>60882.938065984097</v>
      </c>
      <c r="AB1036" s="17">
        <f t="shared" si="330"/>
        <v>3.804733727810651</v>
      </c>
      <c r="AC1036" s="2" t="s">
        <v>75</v>
      </c>
      <c r="AD1036" s="2" t="s">
        <v>23</v>
      </c>
      <c r="AE1036" t="str">
        <f t="shared" si="331"/>
        <v>Books</v>
      </c>
      <c r="AF1036" t="str">
        <f t="shared" si="332"/>
        <v>Books</v>
      </c>
      <c r="AG1036" t="str" cm="1">
        <f t="array" ref="AG1036">INDEX(AD:AD,ROW())</f>
        <v>Books</v>
      </c>
      <c r="AH1036">
        <f t="shared" si="340"/>
        <v>23</v>
      </c>
      <c r="AI1036" t="str">
        <f t="shared" si="333"/>
        <v>Books</v>
      </c>
      <c r="AK1036">
        <f t="shared" si="334"/>
        <v>2025</v>
      </c>
      <c r="AL1036">
        <f t="shared" si="335"/>
        <v>4</v>
      </c>
      <c r="AM1036">
        <f t="shared" si="336"/>
        <v>7</v>
      </c>
      <c r="AN1036">
        <f t="shared" si="337"/>
        <v>2</v>
      </c>
      <c r="AO1036" t="str">
        <f t="shared" si="338"/>
        <v>Weekday</v>
      </c>
      <c r="AR1036" s="20">
        <f t="shared" si="339"/>
        <v>0</v>
      </c>
    </row>
    <row r="1037" spans="1:44" x14ac:dyDescent="0.35">
      <c r="A1037" t="str">
        <f t="shared" si="321"/>
        <v>CUST1036</v>
      </c>
      <c r="B1037" s="2" t="s">
        <v>1358</v>
      </c>
      <c r="C1037" s="4">
        <v>45783</v>
      </c>
      <c r="D1037" s="2" t="s">
        <v>421</v>
      </c>
      <c r="E1037" t="s">
        <v>5049</v>
      </c>
      <c r="F1037" s="2" t="s">
        <v>29</v>
      </c>
      <c r="G1037" s="2" t="s">
        <v>5041</v>
      </c>
      <c r="H1037" s="2">
        <v>2</v>
      </c>
      <c r="I1037" s="19">
        <v>747.86</v>
      </c>
      <c r="J1037" s="2" t="s">
        <v>20</v>
      </c>
      <c r="K1037" s="2" t="s">
        <v>16</v>
      </c>
      <c r="L1037" s="2">
        <v>5</v>
      </c>
      <c r="M1037" s="18">
        <f t="shared" si="322"/>
        <v>1495.72</v>
      </c>
      <c r="T1037" t="str">
        <f t="shared" si="323"/>
        <v>Completed</v>
      </c>
      <c r="U1037" t="str">
        <f t="shared" si="324"/>
        <v>Yes</v>
      </c>
      <c r="V1037" t="str">
        <f t="shared" si="325"/>
        <v>No</v>
      </c>
      <c r="X1037">
        <f t="shared" si="326"/>
        <v>595</v>
      </c>
      <c r="Y1037">
        <f t="shared" si="327"/>
        <v>444</v>
      </c>
      <c r="Z1037" s="18">
        <f t="shared" si="328"/>
        <v>1892867.2841657216</v>
      </c>
      <c r="AA1037" s="18">
        <f t="shared" si="329"/>
        <v>199432.98236095349</v>
      </c>
      <c r="AB1037" s="17">
        <f t="shared" si="330"/>
        <v>3.8949824970828471</v>
      </c>
      <c r="AC1037" s="2" t="s">
        <v>5041</v>
      </c>
      <c r="AD1037" s="2" t="s">
        <v>29</v>
      </c>
      <c r="AE1037" t="str">
        <f t="shared" si="331"/>
        <v>Fashion</v>
      </c>
      <c r="AF1037" t="str">
        <f t="shared" si="332"/>
        <v>Fashion</v>
      </c>
      <c r="AG1037" t="str" cm="1">
        <f t="array" ref="AG1037">INDEX(AD:AD,ROW())</f>
        <v>Fashion</v>
      </c>
      <c r="AH1037">
        <f t="shared" si="340"/>
        <v>15</v>
      </c>
      <c r="AI1037" t="str">
        <f t="shared" si="333"/>
        <v>Fashion</v>
      </c>
      <c r="AK1037">
        <f t="shared" si="334"/>
        <v>2025</v>
      </c>
      <c r="AL1037">
        <f t="shared" si="335"/>
        <v>5</v>
      </c>
      <c r="AM1037">
        <f t="shared" si="336"/>
        <v>6</v>
      </c>
      <c r="AN1037">
        <f t="shared" si="337"/>
        <v>3</v>
      </c>
      <c r="AO1037" t="str">
        <f t="shared" si="338"/>
        <v>Weekday</v>
      </c>
      <c r="AR1037" s="20">
        <f t="shared" si="339"/>
        <v>0</v>
      </c>
    </row>
    <row r="1038" spans="1:44" x14ac:dyDescent="0.35">
      <c r="A1038" t="str">
        <f t="shared" si="321"/>
        <v>CUST1037</v>
      </c>
      <c r="B1038" s="2" t="s">
        <v>1359</v>
      </c>
      <c r="C1038" s="4">
        <v>45560</v>
      </c>
      <c r="D1038" s="2" t="s">
        <v>660</v>
      </c>
      <c r="E1038" t="s">
        <v>5052</v>
      </c>
      <c r="F1038" s="2" t="s">
        <v>42</v>
      </c>
      <c r="G1038" s="2" t="s">
        <v>5042</v>
      </c>
      <c r="H1038" s="2">
        <v>3</v>
      </c>
      <c r="I1038" s="19">
        <v>798.50450765864298</v>
      </c>
      <c r="J1038" s="2" t="s">
        <v>20</v>
      </c>
      <c r="K1038" s="2" t="s">
        <v>76</v>
      </c>
      <c r="L1038" s="2">
        <v>3</v>
      </c>
      <c r="M1038" s="18">
        <f t="shared" si="322"/>
        <v>2395.5135229759289</v>
      </c>
      <c r="T1038" t="str">
        <f t="shared" si="323"/>
        <v>Completed</v>
      </c>
      <c r="U1038" t="str">
        <f t="shared" si="324"/>
        <v>No</v>
      </c>
      <c r="V1038" t="str">
        <f t="shared" si="325"/>
        <v>No</v>
      </c>
      <c r="X1038">
        <f t="shared" si="326"/>
        <v>573</v>
      </c>
      <c r="Y1038">
        <f t="shared" si="327"/>
        <v>450</v>
      </c>
      <c r="Z1038" s="18">
        <f t="shared" si="328"/>
        <v>1098537.4901531704</v>
      </c>
      <c r="AA1038" s="18">
        <f t="shared" si="329"/>
        <v>96724.388030634553</v>
      </c>
      <c r="AB1038" s="17">
        <f t="shared" si="330"/>
        <v>3.9001122334455669</v>
      </c>
      <c r="AC1038" s="2" t="s">
        <v>5042</v>
      </c>
      <c r="AD1038" s="2" t="s">
        <v>42</v>
      </c>
      <c r="AE1038" t="str">
        <f t="shared" si="331"/>
        <v>Beauty</v>
      </c>
      <c r="AF1038" t="str">
        <f t="shared" si="332"/>
        <v>Beauty</v>
      </c>
      <c r="AG1038" t="str" cm="1">
        <f t="array" ref="AG1038">INDEX(AD:AD,ROW())</f>
        <v>Beauty</v>
      </c>
      <c r="AH1038">
        <f t="shared" si="340"/>
        <v>18</v>
      </c>
      <c r="AI1038" t="str">
        <f t="shared" si="333"/>
        <v>Beauty</v>
      </c>
      <c r="AK1038">
        <f t="shared" si="334"/>
        <v>2024</v>
      </c>
      <c r="AL1038">
        <f t="shared" si="335"/>
        <v>9</v>
      </c>
      <c r="AM1038">
        <f t="shared" si="336"/>
        <v>25</v>
      </c>
      <c r="AN1038">
        <f t="shared" si="337"/>
        <v>4</v>
      </c>
      <c r="AO1038" t="str">
        <f t="shared" si="338"/>
        <v>Weekday</v>
      </c>
      <c r="AR1038" s="20">
        <f t="shared" si="339"/>
        <v>1</v>
      </c>
    </row>
    <row r="1039" spans="1:44" x14ac:dyDescent="0.35">
      <c r="A1039" t="str">
        <f t="shared" si="321"/>
        <v>CUST1038</v>
      </c>
      <c r="B1039" s="2" t="s">
        <v>1360</v>
      </c>
      <c r="C1039" s="4">
        <v>45606</v>
      </c>
      <c r="D1039" s="2" t="s">
        <v>107</v>
      </c>
      <c r="E1039" t="s">
        <v>5052</v>
      </c>
      <c r="F1039" s="2" t="s">
        <v>19</v>
      </c>
      <c r="G1039" s="2" t="s">
        <v>60</v>
      </c>
      <c r="H1039" s="2">
        <v>1</v>
      </c>
      <c r="I1039" s="19">
        <v>1514.72</v>
      </c>
      <c r="J1039" s="2" t="s">
        <v>5047</v>
      </c>
      <c r="K1039" s="2" t="s">
        <v>16</v>
      </c>
      <c r="L1039" s="2">
        <v>4</v>
      </c>
      <c r="M1039" s="18">
        <f t="shared" si="322"/>
        <v>1514.72</v>
      </c>
      <c r="T1039" t="str">
        <f t="shared" si="323"/>
        <v>Completed</v>
      </c>
      <c r="U1039" t="str">
        <f t="shared" si="324"/>
        <v>Yes</v>
      </c>
      <c r="V1039" t="str">
        <f t="shared" si="325"/>
        <v>No</v>
      </c>
      <c r="X1039">
        <f t="shared" si="326"/>
        <v>573</v>
      </c>
      <c r="Y1039">
        <f t="shared" si="327"/>
        <v>450</v>
      </c>
      <c r="Z1039" s="18">
        <f t="shared" si="328"/>
        <v>2759712.3299794244</v>
      </c>
      <c r="AA1039" s="18">
        <f t="shared" si="329"/>
        <v>330643.50635802455</v>
      </c>
      <c r="AB1039" s="17">
        <f t="shared" si="330"/>
        <v>3.8641711229946525</v>
      </c>
      <c r="AC1039" s="2" t="s">
        <v>60</v>
      </c>
      <c r="AD1039" s="2" t="s">
        <v>19</v>
      </c>
      <c r="AE1039" t="str">
        <f t="shared" si="331"/>
        <v>Electronics</v>
      </c>
      <c r="AF1039" t="str">
        <f t="shared" si="332"/>
        <v>Electronics</v>
      </c>
      <c r="AG1039" t="str" cm="1">
        <f t="array" ref="AG1039">INDEX(AD:AD,ROW())</f>
        <v>Electronics</v>
      </c>
      <c r="AH1039">
        <f t="shared" si="340"/>
        <v>17</v>
      </c>
      <c r="AI1039" t="str">
        <f t="shared" si="333"/>
        <v>Electronics</v>
      </c>
      <c r="AK1039">
        <f t="shared" si="334"/>
        <v>2024</v>
      </c>
      <c r="AL1039">
        <f t="shared" si="335"/>
        <v>11</v>
      </c>
      <c r="AM1039">
        <f t="shared" si="336"/>
        <v>10</v>
      </c>
      <c r="AN1039">
        <f t="shared" si="337"/>
        <v>1</v>
      </c>
      <c r="AO1039" t="str">
        <f t="shared" si="338"/>
        <v>Weekend</v>
      </c>
      <c r="AR1039" s="20">
        <f t="shared" si="339"/>
        <v>0</v>
      </c>
    </row>
    <row r="1040" spans="1:44" x14ac:dyDescent="0.35">
      <c r="A1040" t="str">
        <f t="shared" si="321"/>
        <v>CUST1039</v>
      </c>
      <c r="B1040" s="2" t="s">
        <v>1361</v>
      </c>
      <c r="C1040" s="4">
        <v>45484</v>
      </c>
      <c r="D1040" s="2" t="s">
        <v>924</v>
      </c>
      <c r="E1040" t="s">
        <v>5053</v>
      </c>
      <c r="F1040" s="2" t="s">
        <v>13</v>
      </c>
      <c r="G1040" s="2" t="s">
        <v>37</v>
      </c>
      <c r="H1040" s="2">
        <v>2</v>
      </c>
      <c r="I1040" s="19">
        <v>1564.03</v>
      </c>
      <c r="J1040" s="2" t="s">
        <v>50</v>
      </c>
      <c r="K1040" s="2" t="s">
        <v>76</v>
      </c>
      <c r="L1040" s="2">
        <v>5</v>
      </c>
      <c r="M1040" s="18">
        <f t="shared" si="322"/>
        <v>3128.06</v>
      </c>
      <c r="T1040" t="str">
        <f t="shared" si="323"/>
        <v>Completed</v>
      </c>
      <c r="U1040" t="str">
        <f t="shared" si="324"/>
        <v>No</v>
      </c>
      <c r="V1040" t="str">
        <f t="shared" si="325"/>
        <v>No</v>
      </c>
      <c r="X1040">
        <f t="shared" si="326"/>
        <v>559</v>
      </c>
      <c r="Y1040">
        <f t="shared" si="327"/>
        <v>408</v>
      </c>
      <c r="Z1040" s="18">
        <f t="shared" si="328"/>
        <v>1463424.4009529033</v>
      </c>
      <c r="AA1040" s="18">
        <f t="shared" si="329"/>
        <v>118285.78776560788</v>
      </c>
      <c r="AB1040" s="17">
        <f t="shared" si="330"/>
        <v>3.8140589569160999</v>
      </c>
      <c r="AC1040" s="2" t="s">
        <v>37</v>
      </c>
      <c r="AD1040" s="2" t="s">
        <v>13</v>
      </c>
      <c r="AE1040" t="str">
        <f t="shared" si="331"/>
        <v>Home &amp; Kitchen</v>
      </c>
      <c r="AF1040" t="str">
        <f t="shared" si="332"/>
        <v>Home &amp; Kitchen</v>
      </c>
      <c r="AG1040" t="str" cm="1">
        <f t="array" ref="AG1040">INDEX(AD:AD,ROW())</f>
        <v>Home &amp; Kitchen</v>
      </c>
      <c r="AH1040">
        <f t="shared" si="340"/>
        <v>8</v>
      </c>
      <c r="AI1040" t="str">
        <f t="shared" si="333"/>
        <v>Home &amp; Kitchen</v>
      </c>
      <c r="AK1040">
        <f t="shared" si="334"/>
        <v>2024</v>
      </c>
      <c r="AL1040">
        <f t="shared" si="335"/>
        <v>7</v>
      </c>
      <c r="AM1040">
        <f t="shared" si="336"/>
        <v>11</v>
      </c>
      <c r="AN1040">
        <f t="shared" si="337"/>
        <v>5</v>
      </c>
      <c r="AO1040" t="str">
        <f t="shared" si="338"/>
        <v>Weekday</v>
      </c>
      <c r="AR1040" s="20">
        <f t="shared" si="339"/>
        <v>1</v>
      </c>
    </row>
    <row r="1041" spans="1:44" x14ac:dyDescent="0.35">
      <c r="A1041" t="str">
        <f t="shared" si="321"/>
        <v>CUST1040</v>
      </c>
      <c r="B1041" s="2" t="s">
        <v>1362</v>
      </c>
      <c r="C1041" s="4">
        <v>45512</v>
      </c>
      <c r="D1041" s="2" t="s">
        <v>306</v>
      </c>
      <c r="E1041" t="s">
        <v>5048</v>
      </c>
      <c r="F1041" s="2" t="s">
        <v>19</v>
      </c>
      <c r="G1041" s="2" t="s">
        <v>5039</v>
      </c>
      <c r="H1041" s="2">
        <v>2</v>
      </c>
      <c r="I1041" s="19">
        <v>1463.02</v>
      </c>
      <c r="J1041" s="2" t="s">
        <v>15</v>
      </c>
      <c r="K1041" s="2" t="s">
        <v>16</v>
      </c>
      <c r="L1041" s="2">
        <v>4</v>
      </c>
      <c r="M1041" s="18">
        <f t="shared" si="322"/>
        <v>2926.04</v>
      </c>
      <c r="T1041" t="str">
        <f t="shared" si="323"/>
        <v>Completed</v>
      </c>
      <c r="U1041" t="str">
        <f t="shared" si="324"/>
        <v>Yes</v>
      </c>
      <c r="V1041" t="str">
        <f t="shared" si="325"/>
        <v>No</v>
      </c>
      <c r="X1041">
        <f t="shared" si="326"/>
        <v>590</v>
      </c>
      <c r="Y1041">
        <f t="shared" si="327"/>
        <v>451</v>
      </c>
      <c r="Z1041" s="18">
        <f t="shared" si="328"/>
        <v>2759712.3299794244</v>
      </c>
      <c r="AA1041" s="18">
        <f t="shared" si="329"/>
        <v>330643.50635802455</v>
      </c>
      <c r="AB1041" s="17">
        <f t="shared" si="330"/>
        <v>3.8641711229946525</v>
      </c>
      <c r="AC1041" s="2" t="s">
        <v>5039</v>
      </c>
      <c r="AD1041" s="2" t="s">
        <v>19</v>
      </c>
      <c r="AE1041" t="str">
        <f t="shared" si="331"/>
        <v>Electronics</v>
      </c>
      <c r="AF1041" t="str">
        <f t="shared" si="332"/>
        <v>Electronics</v>
      </c>
      <c r="AG1041" t="str" cm="1">
        <f t="array" ref="AG1041">INDEX(AD:AD,ROW())</f>
        <v>Electronics</v>
      </c>
      <c r="AH1041">
        <f t="shared" si="340"/>
        <v>3</v>
      </c>
      <c r="AI1041" t="str">
        <f t="shared" si="333"/>
        <v>Electronics</v>
      </c>
      <c r="AK1041">
        <f t="shared" si="334"/>
        <v>2024</v>
      </c>
      <c r="AL1041">
        <f t="shared" si="335"/>
        <v>8</v>
      </c>
      <c r="AM1041">
        <f t="shared" si="336"/>
        <v>8</v>
      </c>
      <c r="AN1041">
        <f t="shared" si="337"/>
        <v>5</v>
      </c>
      <c r="AO1041" t="str">
        <f t="shared" si="338"/>
        <v>Weekday</v>
      </c>
      <c r="AR1041" s="20">
        <f t="shared" si="339"/>
        <v>0</v>
      </c>
    </row>
    <row r="1042" spans="1:44" x14ac:dyDescent="0.35">
      <c r="A1042" t="str">
        <f t="shared" si="321"/>
        <v>CUST1041</v>
      </c>
      <c r="B1042" s="2" t="s">
        <v>1363</v>
      </c>
      <c r="C1042" s="4">
        <v>45642</v>
      </c>
      <c r="D1042" s="2" t="s">
        <v>26</v>
      </c>
      <c r="E1042" t="s">
        <v>5055</v>
      </c>
      <c r="F1042" s="2" t="s">
        <v>29</v>
      </c>
      <c r="G1042" s="2" t="s">
        <v>121</v>
      </c>
      <c r="H1042" s="2">
        <v>2</v>
      </c>
      <c r="I1042" s="19">
        <v>653.26</v>
      </c>
      <c r="J1042" s="2" t="s">
        <v>5047</v>
      </c>
      <c r="K1042" s="2" t="s">
        <v>16</v>
      </c>
      <c r="L1042" s="2">
        <v>4</v>
      </c>
      <c r="M1042" s="18">
        <f t="shared" si="322"/>
        <v>1306.52</v>
      </c>
      <c r="T1042" t="str">
        <f t="shared" si="323"/>
        <v>Completed</v>
      </c>
      <c r="U1042" t="str">
        <f t="shared" si="324"/>
        <v>Yes</v>
      </c>
      <c r="V1042" t="str">
        <f t="shared" si="325"/>
        <v>No</v>
      </c>
      <c r="X1042">
        <f t="shared" si="326"/>
        <v>567</v>
      </c>
      <c r="Y1042">
        <f t="shared" si="327"/>
        <v>440</v>
      </c>
      <c r="Z1042" s="18">
        <f t="shared" si="328"/>
        <v>1892867.2841657216</v>
      </c>
      <c r="AA1042" s="18">
        <f t="shared" si="329"/>
        <v>199432.98236095349</v>
      </c>
      <c r="AB1042" s="17">
        <f t="shared" si="330"/>
        <v>3.8949824970828471</v>
      </c>
      <c r="AC1042" s="2" t="s">
        <v>121</v>
      </c>
      <c r="AD1042" s="2" t="s">
        <v>29</v>
      </c>
      <c r="AE1042" t="str">
        <f t="shared" si="331"/>
        <v>Fashion</v>
      </c>
      <c r="AF1042" t="str">
        <f t="shared" si="332"/>
        <v>Fashion</v>
      </c>
      <c r="AG1042" t="str" cm="1">
        <f t="array" ref="AG1042">INDEX(AD:AD,ROW())</f>
        <v>Fashion</v>
      </c>
      <c r="AH1042">
        <f t="shared" si="340"/>
        <v>45</v>
      </c>
      <c r="AI1042" t="str">
        <f t="shared" si="333"/>
        <v>Fashion</v>
      </c>
      <c r="AK1042">
        <f t="shared" si="334"/>
        <v>2024</v>
      </c>
      <c r="AL1042">
        <f t="shared" si="335"/>
        <v>12</v>
      </c>
      <c r="AM1042">
        <f t="shared" si="336"/>
        <v>16</v>
      </c>
      <c r="AN1042">
        <f t="shared" si="337"/>
        <v>2</v>
      </c>
      <c r="AO1042" t="str">
        <f t="shared" si="338"/>
        <v>Weekday</v>
      </c>
      <c r="AR1042" s="20">
        <f t="shared" si="339"/>
        <v>0</v>
      </c>
    </row>
    <row r="1043" spans="1:44" x14ac:dyDescent="0.35">
      <c r="A1043" t="str">
        <f t="shared" si="321"/>
        <v>CUST1042</v>
      </c>
      <c r="B1043" s="2" t="s">
        <v>1364</v>
      </c>
      <c r="C1043" s="4">
        <v>45551</v>
      </c>
      <c r="D1043" s="2" t="s">
        <v>80</v>
      </c>
      <c r="E1043" t="s">
        <v>5049</v>
      </c>
      <c r="F1043" s="2" t="s">
        <v>29</v>
      </c>
      <c r="G1043" s="2" t="s">
        <v>5043</v>
      </c>
      <c r="H1043" s="2">
        <v>2</v>
      </c>
      <c r="I1043" s="19">
        <v>764.47</v>
      </c>
      <c r="J1043" s="2" t="s">
        <v>50</v>
      </c>
      <c r="K1043" s="2" t="s">
        <v>31</v>
      </c>
      <c r="L1043" s="2">
        <v>3</v>
      </c>
      <c r="M1043" s="18">
        <f t="shared" si="322"/>
        <v>1528.94</v>
      </c>
      <c r="T1043" t="str">
        <f t="shared" si="323"/>
        <v>Pending</v>
      </c>
      <c r="U1043" t="str">
        <f t="shared" si="324"/>
        <v>No</v>
      </c>
      <c r="V1043" t="str">
        <f t="shared" si="325"/>
        <v>Yes</v>
      </c>
      <c r="X1043">
        <f t="shared" si="326"/>
        <v>595</v>
      </c>
      <c r="Y1043">
        <f t="shared" si="327"/>
        <v>444</v>
      </c>
      <c r="Z1043" s="18">
        <f t="shared" si="328"/>
        <v>1892867.2841657216</v>
      </c>
      <c r="AA1043" s="18">
        <f t="shared" si="329"/>
        <v>199432.98236095349</v>
      </c>
      <c r="AB1043" s="17">
        <f t="shared" si="330"/>
        <v>3.8949824970828471</v>
      </c>
      <c r="AC1043" s="2" t="s">
        <v>5043</v>
      </c>
      <c r="AD1043" s="2" t="s">
        <v>29</v>
      </c>
      <c r="AE1043" t="str">
        <f t="shared" si="331"/>
        <v>Fashion</v>
      </c>
      <c r="AF1043" t="str">
        <f t="shared" si="332"/>
        <v>Fashion</v>
      </c>
      <c r="AG1043" t="str" cm="1">
        <f t="array" ref="AG1043">INDEX(AD:AD,ROW())</f>
        <v>Fashion</v>
      </c>
      <c r="AH1043">
        <f t="shared" si="340"/>
        <v>55</v>
      </c>
      <c r="AI1043" t="str">
        <f t="shared" si="333"/>
        <v>Fashion</v>
      </c>
      <c r="AK1043">
        <f t="shared" si="334"/>
        <v>2024</v>
      </c>
      <c r="AL1043">
        <f t="shared" si="335"/>
        <v>9</v>
      </c>
      <c r="AM1043">
        <f t="shared" si="336"/>
        <v>16</v>
      </c>
      <c r="AN1043">
        <f t="shared" si="337"/>
        <v>2</v>
      </c>
      <c r="AO1043" t="str">
        <f t="shared" si="338"/>
        <v>Weekday</v>
      </c>
      <c r="AR1043" s="20">
        <f t="shared" si="339"/>
        <v>0</v>
      </c>
    </row>
    <row r="1044" spans="1:44" x14ac:dyDescent="0.35">
      <c r="A1044" t="str">
        <f t="shared" si="321"/>
        <v>CUST1043</v>
      </c>
      <c r="B1044" s="2" t="s">
        <v>1365</v>
      </c>
      <c r="C1044" s="4">
        <v>44985</v>
      </c>
      <c r="D1044" s="2" t="s">
        <v>142</v>
      </c>
      <c r="E1044" t="s">
        <v>5051</v>
      </c>
      <c r="F1044" s="2" t="s">
        <v>13</v>
      </c>
      <c r="G1044" s="2" t="s">
        <v>95</v>
      </c>
      <c r="H1044" s="2">
        <v>1</v>
      </c>
      <c r="I1044" s="19">
        <v>879.63</v>
      </c>
      <c r="J1044" s="2" t="s">
        <v>50</v>
      </c>
      <c r="K1044" s="2" t="s">
        <v>16</v>
      </c>
      <c r="L1044" s="2">
        <v>5</v>
      </c>
      <c r="M1044" s="18">
        <f t="shared" si="322"/>
        <v>879.63</v>
      </c>
      <c r="T1044" t="str">
        <f t="shared" si="323"/>
        <v>Completed</v>
      </c>
      <c r="U1044" t="str">
        <f t="shared" si="324"/>
        <v>No</v>
      </c>
      <c r="V1044" t="str">
        <f t="shared" si="325"/>
        <v>No</v>
      </c>
      <c r="X1044">
        <f t="shared" si="326"/>
        <v>619</v>
      </c>
      <c r="Y1044">
        <f t="shared" si="327"/>
        <v>468</v>
      </c>
      <c r="Z1044" s="18">
        <f t="shared" si="328"/>
        <v>1463424.4009529033</v>
      </c>
      <c r="AA1044" s="18">
        <f t="shared" si="329"/>
        <v>118285.78776560788</v>
      </c>
      <c r="AB1044" s="17">
        <f t="shared" si="330"/>
        <v>3.8140589569160999</v>
      </c>
      <c r="AC1044" s="2" t="s">
        <v>95</v>
      </c>
      <c r="AD1044" s="2" t="s">
        <v>13</v>
      </c>
      <c r="AE1044" t="str">
        <f t="shared" si="331"/>
        <v>Home &amp; Kitchen</v>
      </c>
      <c r="AF1044" t="str">
        <f t="shared" si="332"/>
        <v>Home &amp; Kitchen</v>
      </c>
      <c r="AG1044" t="str" cm="1">
        <f t="array" ref="AG1044">INDEX(AD:AD,ROW())</f>
        <v>Home &amp; Kitchen</v>
      </c>
      <c r="AH1044">
        <f t="shared" si="340"/>
        <v>32</v>
      </c>
      <c r="AI1044" t="str">
        <f t="shared" si="333"/>
        <v>Home &amp; Kitchen</v>
      </c>
      <c r="AK1044">
        <f t="shared" si="334"/>
        <v>2023</v>
      </c>
      <c r="AL1044">
        <f t="shared" si="335"/>
        <v>2</v>
      </c>
      <c r="AM1044">
        <f t="shared" si="336"/>
        <v>28</v>
      </c>
      <c r="AN1044">
        <f t="shared" si="337"/>
        <v>3</v>
      </c>
      <c r="AO1044" t="str">
        <f t="shared" si="338"/>
        <v>Weekday</v>
      </c>
      <c r="AR1044" s="20">
        <f t="shared" si="339"/>
        <v>0</v>
      </c>
    </row>
    <row r="1045" spans="1:44" x14ac:dyDescent="0.35">
      <c r="A1045" t="str">
        <f t="shared" si="321"/>
        <v>CUST1044</v>
      </c>
      <c r="B1045" s="2" t="s">
        <v>1366</v>
      </c>
      <c r="C1045" s="4">
        <v>45252</v>
      </c>
      <c r="D1045" s="2" t="s">
        <v>359</v>
      </c>
      <c r="E1045" t="s">
        <v>5048</v>
      </c>
      <c r="F1045" s="2" t="s">
        <v>42</v>
      </c>
      <c r="G1045" s="2" t="s">
        <v>188</v>
      </c>
      <c r="H1045" s="2">
        <v>1</v>
      </c>
      <c r="I1045" s="19">
        <v>1119.21</v>
      </c>
      <c r="J1045" s="2" t="s">
        <v>15</v>
      </c>
      <c r="K1045" s="2" t="s">
        <v>16</v>
      </c>
      <c r="L1045" s="2">
        <v>3</v>
      </c>
      <c r="M1045" s="18">
        <f t="shared" si="322"/>
        <v>1119.21</v>
      </c>
      <c r="T1045" t="str">
        <f t="shared" si="323"/>
        <v>Completed</v>
      </c>
      <c r="U1045" t="str">
        <f t="shared" si="324"/>
        <v>Yes</v>
      </c>
      <c r="V1045" t="str">
        <f t="shared" si="325"/>
        <v>No</v>
      </c>
      <c r="X1045">
        <f t="shared" si="326"/>
        <v>590</v>
      </c>
      <c r="Y1045">
        <f t="shared" si="327"/>
        <v>451</v>
      </c>
      <c r="Z1045" s="18">
        <f t="shared" si="328"/>
        <v>1098537.4901531704</v>
      </c>
      <c r="AA1045" s="18">
        <f t="shared" si="329"/>
        <v>96724.388030634553</v>
      </c>
      <c r="AB1045" s="17">
        <f t="shared" si="330"/>
        <v>3.9001122334455669</v>
      </c>
      <c r="AC1045" s="2" t="s">
        <v>188</v>
      </c>
      <c r="AD1045" s="2" t="s">
        <v>42</v>
      </c>
      <c r="AE1045" t="str">
        <f t="shared" si="331"/>
        <v>Beauty</v>
      </c>
      <c r="AF1045" t="str">
        <f t="shared" si="332"/>
        <v>Beauty</v>
      </c>
      <c r="AG1045" t="str" cm="1">
        <f t="array" ref="AG1045">INDEX(AD:AD,ROW())</f>
        <v>Beauty</v>
      </c>
      <c r="AH1045">
        <f t="shared" si="340"/>
        <v>80</v>
      </c>
      <c r="AI1045" t="str">
        <f t="shared" si="333"/>
        <v>Beauty</v>
      </c>
      <c r="AK1045">
        <f t="shared" si="334"/>
        <v>2023</v>
      </c>
      <c r="AL1045">
        <f t="shared" si="335"/>
        <v>11</v>
      </c>
      <c r="AM1045">
        <f t="shared" si="336"/>
        <v>22</v>
      </c>
      <c r="AN1045">
        <f t="shared" si="337"/>
        <v>4</v>
      </c>
      <c r="AO1045" t="str">
        <f t="shared" si="338"/>
        <v>Weekday</v>
      </c>
      <c r="AR1045" s="20">
        <f t="shared" si="339"/>
        <v>0</v>
      </c>
    </row>
    <row r="1046" spans="1:44" x14ac:dyDescent="0.35">
      <c r="A1046" t="str">
        <f t="shared" si="321"/>
        <v>CUST1045</v>
      </c>
      <c r="B1046" s="2" t="s">
        <v>1367</v>
      </c>
      <c r="C1046" s="4">
        <v>44927</v>
      </c>
      <c r="D1046" s="2" t="s">
        <v>107</v>
      </c>
      <c r="E1046" t="s">
        <v>5055</v>
      </c>
      <c r="F1046" s="2" t="s">
        <v>42</v>
      </c>
      <c r="G1046" s="2" t="s">
        <v>5042</v>
      </c>
      <c r="H1046" s="2">
        <v>1</v>
      </c>
      <c r="I1046" s="19">
        <v>1288.03</v>
      </c>
      <c r="J1046" s="2" t="s">
        <v>5047</v>
      </c>
      <c r="K1046" s="2" t="s">
        <v>16</v>
      </c>
      <c r="L1046" s="2">
        <v>4</v>
      </c>
      <c r="M1046" s="18">
        <f t="shared" si="322"/>
        <v>1288.03</v>
      </c>
      <c r="T1046" t="str">
        <f t="shared" si="323"/>
        <v>Completed</v>
      </c>
      <c r="U1046" t="str">
        <f t="shared" si="324"/>
        <v>Yes</v>
      </c>
      <c r="V1046" t="str">
        <f t="shared" si="325"/>
        <v>No</v>
      </c>
      <c r="X1046">
        <f t="shared" si="326"/>
        <v>567</v>
      </c>
      <c r="Y1046">
        <f t="shared" si="327"/>
        <v>440</v>
      </c>
      <c r="Z1046" s="18">
        <f t="shared" si="328"/>
        <v>1098537.4901531704</v>
      </c>
      <c r="AA1046" s="18">
        <f t="shared" si="329"/>
        <v>96724.388030634553</v>
      </c>
      <c r="AB1046" s="17">
        <f t="shared" si="330"/>
        <v>3.9001122334455669</v>
      </c>
      <c r="AC1046" s="2" t="s">
        <v>5042</v>
      </c>
      <c r="AD1046" s="2" t="s">
        <v>42</v>
      </c>
      <c r="AE1046" t="str">
        <f t="shared" si="331"/>
        <v>Beauty</v>
      </c>
      <c r="AF1046" t="str">
        <f t="shared" si="332"/>
        <v>Beauty</v>
      </c>
      <c r="AG1046" t="str" cm="1">
        <f t="array" ref="AG1046">INDEX(AD:AD,ROW())</f>
        <v>Beauty</v>
      </c>
      <c r="AH1046">
        <f t="shared" si="340"/>
        <v>18</v>
      </c>
      <c r="AI1046" t="str">
        <f t="shared" si="333"/>
        <v>Beauty</v>
      </c>
      <c r="AK1046">
        <f t="shared" si="334"/>
        <v>2023</v>
      </c>
      <c r="AL1046">
        <f t="shared" si="335"/>
        <v>1</v>
      </c>
      <c r="AM1046">
        <f t="shared" si="336"/>
        <v>1</v>
      </c>
      <c r="AN1046">
        <f t="shared" si="337"/>
        <v>1</v>
      </c>
      <c r="AO1046" t="str">
        <f t="shared" si="338"/>
        <v>Weekend</v>
      </c>
      <c r="AR1046" s="20">
        <f t="shared" si="339"/>
        <v>0</v>
      </c>
    </row>
    <row r="1047" spans="1:44" x14ac:dyDescent="0.35">
      <c r="A1047" t="str">
        <f t="shared" si="321"/>
        <v>CUST1046</v>
      </c>
      <c r="B1047" s="2" t="s">
        <v>1368</v>
      </c>
      <c r="C1047" s="4">
        <v>45142</v>
      </c>
      <c r="D1047" s="2" t="s">
        <v>140</v>
      </c>
      <c r="E1047" t="s">
        <v>5052</v>
      </c>
      <c r="F1047" s="2" t="s">
        <v>42</v>
      </c>
      <c r="G1047" s="2" t="s">
        <v>188</v>
      </c>
      <c r="H1047" s="2">
        <v>1</v>
      </c>
      <c r="I1047" s="19">
        <v>957.54</v>
      </c>
      <c r="J1047" s="2" t="s">
        <v>15</v>
      </c>
      <c r="K1047" s="2" t="s">
        <v>16</v>
      </c>
      <c r="L1047" s="2">
        <v>5</v>
      </c>
      <c r="M1047" s="18">
        <f t="shared" si="322"/>
        <v>957.54</v>
      </c>
      <c r="T1047" t="str">
        <f t="shared" si="323"/>
        <v>Completed</v>
      </c>
      <c r="U1047" t="str">
        <f t="shared" si="324"/>
        <v>No</v>
      </c>
      <c r="V1047" t="str">
        <f t="shared" si="325"/>
        <v>No</v>
      </c>
      <c r="X1047">
        <f t="shared" si="326"/>
        <v>573</v>
      </c>
      <c r="Y1047">
        <f t="shared" si="327"/>
        <v>450</v>
      </c>
      <c r="Z1047" s="18">
        <f t="shared" si="328"/>
        <v>1098537.4901531704</v>
      </c>
      <c r="AA1047" s="18">
        <f t="shared" si="329"/>
        <v>96724.388030634553</v>
      </c>
      <c r="AB1047" s="17">
        <f t="shared" si="330"/>
        <v>3.9001122334455669</v>
      </c>
      <c r="AC1047" s="2" t="s">
        <v>188</v>
      </c>
      <c r="AD1047" s="2" t="s">
        <v>42</v>
      </c>
      <c r="AE1047" t="str">
        <f t="shared" si="331"/>
        <v>Beauty</v>
      </c>
      <c r="AF1047" t="str">
        <f t="shared" si="332"/>
        <v>Beauty</v>
      </c>
      <c r="AG1047" t="str" cm="1">
        <f t="array" ref="AG1047">INDEX(AD:AD,ROW())</f>
        <v>Beauty</v>
      </c>
      <c r="AH1047">
        <f t="shared" si="340"/>
        <v>80</v>
      </c>
      <c r="AI1047" t="str">
        <f t="shared" si="333"/>
        <v>Beauty</v>
      </c>
      <c r="AK1047">
        <f t="shared" si="334"/>
        <v>2023</v>
      </c>
      <c r="AL1047">
        <f t="shared" si="335"/>
        <v>8</v>
      </c>
      <c r="AM1047">
        <f t="shared" si="336"/>
        <v>4</v>
      </c>
      <c r="AN1047">
        <f t="shared" si="337"/>
        <v>6</v>
      </c>
      <c r="AO1047" t="str">
        <f t="shared" si="338"/>
        <v>Weekday</v>
      </c>
      <c r="AR1047" s="20">
        <f t="shared" si="339"/>
        <v>0</v>
      </c>
    </row>
    <row r="1048" spans="1:44" x14ac:dyDescent="0.35">
      <c r="A1048" t="str">
        <f t="shared" si="321"/>
        <v>CUST1047</v>
      </c>
      <c r="B1048" s="2" t="s">
        <v>1369</v>
      </c>
      <c r="C1048" s="4">
        <v>45317</v>
      </c>
      <c r="D1048" s="2" t="s">
        <v>1020</v>
      </c>
      <c r="E1048" t="s">
        <v>5049</v>
      </c>
      <c r="F1048" s="2" t="s">
        <v>42</v>
      </c>
      <c r="G1048" s="2" t="s">
        <v>5044</v>
      </c>
      <c r="H1048" s="2">
        <v>1</v>
      </c>
      <c r="I1048" s="19">
        <v>1034.74</v>
      </c>
      <c r="J1048" s="2" t="s">
        <v>5046</v>
      </c>
      <c r="K1048" s="2" t="s">
        <v>16</v>
      </c>
      <c r="L1048" s="2">
        <v>4</v>
      </c>
      <c r="M1048" s="18">
        <f t="shared" si="322"/>
        <v>1034.74</v>
      </c>
      <c r="T1048" t="str">
        <f t="shared" si="323"/>
        <v>Completed</v>
      </c>
      <c r="U1048" t="str">
        <f t="shared" si="324"/>
        <v>Yes</v>
      </c>
      <c r="V1048" t="str">
        <f t="shared" si="325"/>
        <v>No</v>
      </c>
      <c r="X1048">
        <f t="shared" si="326"/>
        <v>595</v>
      </c>
      <c r="Y1048">
        <f t="shared" si="327"/>
        <v>444</v>
      </c>
      <c r="Z1048" s="18">
        <f t="shared" si="328"/>
        <v>1098537.4901531704</v>
      </c>
      <c r="AA1048" s="18">
        <f t="shared" si="329"/>
        <v>96724.388030634553</v>
      </c>
      <c r="AB1048" s="17">
        <f t="shared" si="330"/>
        <v>3.9001122334455669</v>
      </c>
      <c r="AC1048" s="2" t="s">
        <v>5044</v>
      </c>
      <c r="AD1048" s="2" t="s">
        <v>42</v>
      </c>
      <c r="AE1048" t="str">
        <f t="shared" si="331"/>
        <v>Beauty</v>
      </c>
      <c r="AF1048" t="str">
        <f t="shared" si="332"/>
        <v>Beauty</v>
      </c>
      <c r="AG1048" t="str" cm="1">
        <f t="array" ref="AG1048">INDEX(AD:AD,ROW())</f>
        <v>Beauty</v>
      </c>
      <c r="AH1048">
        <f t="shared" si="340"/>
        <v>64</v>
      </c>
      <c r="AI1048" t="str">
        <f t="shared" si="333"/>
        <v>Beauty</v>
      </c>
      <c r="AK1048">
        <f t="shared" si="334"/>
        <v>2024</v>
      </c>
      <c r="AL1048">
        <f t="shared" si="335"/>
        <v>1</v>
      </c>
      <c r="AM1048">
        <f t="shared" si="336"/>
        <v>26</v>
      </c>
      <c r="AN1048">
        <f t="shared" si="337"/>
        <v>6</v>
      </c>
      <c r="AO1048" t="str">
        <f t="shared" si="338"/>
        <v>Weekday</v>
      </c>
      <c r="AR1048" s="20">
        <f t="shared" si="339"/>
        <v>0</v>
      </c>
    </row>
    <row r="1049" spans="1:44" x14ac:dyDescent="0.35">
      <c r="A1049" t="str">
        <f t="shared" si="321"/>
        <v>CUST1048</v>
      </c>
      <c r="B1049" s="2" t="s">
        <v>1370</v>
      </c>
      <c r="C1049" s="4">
        <v>45150</v>
      </c>
      <c r="D1049" s="2" t="s">
        <v>285</v>
      </c>
      <c r="E1049" t="s">
        <v>5049</v>
      </c>
      <c r="F1049" s="2" t="s">
        <v>13</v>
      </c>
      <c r="G1049" s="2" t="s">
        <v>5045</v>
      </c>
      <c r="H1049" s="2">
        <v>2</v>
      </c>
      <c r="I1049" s="19">
        <v>330.02</v>
      </c>
      <c r="J1049" s="2" t="s">
        <v>5047</v>
      </c>
      <c r="K1049" s="2" t="s">
        <v>31</v>
      </c>
      <c r="L1049" s="31"/>
      <c r="M1049" s="18">
        <f t="shared" si="322"/>
        <v>660.04</v>
      </c>
      <c r="T1049" t="str">
        <f t="shared" si="323"/>
        <v>Pending</v>
      </c>
      <c r="U1049" t="str">
        <f t="shared" si="324"/>
        <v>No</v>
      </c>
      <c r="V1049" t="str">
        <f t="shared" si="325"/>
        <v>Yes</v>
      </c>
      <c r="X1049">
        <f t="shared" si="326"/>
        <v>595</v>
      </c>
      <c r="Y1049">
        <f t="shared" si="327"/>
        <v>444</v>
      </c>
      <c r="Z1049" s="18">
        <f t="shared" si="328"/>
        <v>1463424.4009529033</v>
      </c>
      <c r="AA1049" s="18">
        <f t="shared" si="329"/>
        <v>118285.78776560788</v>
      </c>
      <c r="AB1049" s="17">
        <f t="shared" si="330"/>
        <v>3.8140589569160999</v>
      </c>
      <c r="AC1049" s="2" t="s">
        <v>5045</v>
      </c>
      <c r="AD1049" s="2" t="s">
        <v>13</v>
      </c>
      <c r="AE1049" t="str">
        <f t="shared" si="331"/>
        <v>Home &amp; Kitchen</v>
      </c>
      <c r="AF1049" t="str">
        <f t="shared" si="332"/>
        <v>Home &amp; Kitchen</v>
      </c>
      <c r="AG1049" t="str" cm="1">
        <f t="array" ref="AG1049">INDEX(AD:AD,ROW())</f>
        <v>Home &amp; Kitchen</v>
      </c>
      <c r="AH1049">
        <f t="shared" si="340"/>
        <v>76</v>
      </c>
      <c r="AI1049" t="str">
        <f t="shared" si="333"/>
        <v>Home &amp; Kitchen</v>
      </c>
      <c r="AK1049">
        <f t="shared" si="334"/>
        <v>2023</v>
      </c>
      <c r="AL1049">
        <f t="shared" si="335"/>
        <v>8</v>
      </c>
      <c r="AM1049">
        <f t="shared" si="336"/>
        <v>12</v>
      </c>
      <c r="AN1049">
        <f t="shared" si="337"/>
        <v>7</v>
      </c>
      <c r="AO1049" t="str">
        <f t="shared" si="338"/>
        <v>Weekend</v>
      </c>
      <c r="AR1049" s="20">
        <f t="shared" si="339"/>
        <v>0</v>
      </c>
    </row>
    <row r="1050" spans="1:44" x14ac:dyDescent="0.35">
      <c r="A1050" t="str">
        <f t="shared" si="321"/>
        <v>CUST1049</v>
      </c>
      <c r="B1050" s="2" t="s">
        <v>1371</v>
      </c>
      <c r="C1050" s="4">
        <v>45466</v>
      </c>
      <c r="D1050" s="2" t="s">
        <v>342</v>
      </c>
      <c r="E1050" t="s">
        <v>5056</v>
      </c>
      <c r="F1050" s="2" t="s">
        <v>13</v>
      </c>
      <c r="G1050" s="2" t="s">
        <v>95</v>
      </c>
      <c r="H1050" s="2">
        <v>2</v>
      </c>
      <c r="I1050" s="19">
        <v>1231.5</v>
      </c>
      <c r="J1050" s="2" t="s">
        <v>5047</v>
      </c>
      <c r="K1050" s="2" t="s">
        <v>16</v>
      </c>
      <c r="L1050" s="2">
        <v>4</v>
      </c>
      <c r="M1050" s="18">
        <f t="shared" si="322"/>
        <v>2463</v>
      </c>
      <c r="T1050" t="str">
        <f t="shared" si="323"/>
        <v>Completed</v>
      </c>
      <c r="U1050" t="str">
        <f t="shared" si="324"/>
        <v>Yes</v>
      </c>
      <c r="V1050" t="str">
        <f t="shared" si="325"/>
        <v>No</v>
      </c>
      <c r="X1050">
        <f t="shared" si="326"/>
        <v>50</v>
      </c>
      <c r="Y1050">
        <f t="shared" si="327"/>
        <v>37</v>
      </c>
      <c r="Z1050" s="18">
        <f t="shared" si="328"/>
        <v>1463424.4009529033</v>
      </c>
      <c r="AA1050" s="18">
        <f t="shared" si="329"/>
        <v>118285.78776560788</v>
      </c>
      <c r="AB1050" s="17">
        <f t="shared" si="330"/>
        <v>3.8140589569160999</v>
      </c>
      <c r="AC1050" s="2" t="s">
        <v>95</v>
      </c>
      <c r="AD1050" s="2" t="s">
        <v>13</v>
      </c>
      <c r="AE1050" t="str">
        <f t="shared" si="331"/>
        <v>Home &amp; Kitchen</v>
      </c>
      <c r="AF1050" t="str">
        <f t="shared" si="332"/>
        <v>Home &amp; Kitchen</v>
      </c>
      <c r="AG1050" t="str" cm="1">
        <f t="array" ref="AG1050">INDEX(AD:AD,ROW())</f>
        <v>Home &amp; Kitchen</v>
      </c>
      <c r="AH1050">
        <f t="shared" si="340"/>
        <v>32</v>
      </c>
      <c r="AI1050" t="str">
        <f t="shared" si="333"/>
        <v>Home &amp; Kitchen</v>
      </c>
      <c r="AK1050">
        <f t="shared" si="334"/>
        <v>2024</v>
      </c>
      <c r="AL1050">
        <f t="shared" si="335"/>
        <v>6</v>
      </c>
      <c r="AM1050">
        <f t="shared" si="336"/>
        <v>23</v>
      </c>
      <c r="AN1050">
        <f t="shared" si="337"/>
        <v>1</v>
      </c>
      <c r="AO1050" t="str">
        <f t="shared" si="338"/>
        <v>Weekend</v>
      </c>
      <c r="AR1050" s="20">
        <f t="shared" si="339"/>
        <v>0</v>
      </c>
    </row>
    <row r="1051" spans="1:44" x14ac:dyDescent="0.35">
      <c r="A1051" t="str">
        <f t="shared" si="321"/>
        <v>CUST1050</v>
      </c>
      <c r="B1051" s="2" t="s">
        <v>1372</v>
      </c>
      <c r="C1051" s="4">
        <v>45634</v>
      </c>
      <c r="D1051" s="2" t="s">
        <v>643</v>
      </c>
      <c r="E1051" t="s">
        <v>5054</v>
      </c>
      <c r="F1051" s="2" t="s">
        <v>19</v>
      </c>
      <c r="G1051" s="2" t="s">
        <v>5040</v>
      </c>
      <c r="H1051" s="2">
        <v>1</v>
      </c>
      <c r="I1051" s="19">
        <v>1039.31</v>
      </c>
      <c r="J1051" s="2" t="s">
        <v>50</v>
      </c>
      <c r="K1051" s="2" t="s">
        <v>16</v>
      </c>
      <c r="L1051" s="2">
        <v>5</v>
      </c>
      <c r="M1051" s="18">
        <f t="shared" si="322"/>
        <v>1039.31</v>
      </c>
      <c r="T1051" t="str">
        <f t="shared" si="323"/>
        <v>Completed</v>
      </c>
      <c r="U1051" t="str">
        <f t="shared" si="324"/>
        <v>Yes</v>
      </c>
      <c r="V1051" t="str">
        <f t="shared" si="325"/>
        <v>No</v>
      </c>
      <c r="X1051">
        <f t="shared" si="326"/>
        <v>558</v>
      </c>
      <c r="Y1051">
        <f t="shared" si="327"/>
        <v>430</v>
      </c>
      <c r="Z1051" s="18">
        <f t="shared" si="328"/>
        <v>2759712.3299794244</v>
      </c>
      <c r="AA1051" s="18">
        <f t="shared" si="329"/>
        <v>330643.50635802455</v>
      </c>
      <c r="AB1051" s="17">
        <f t="shared" si="330"/>
        <v>3.8641711229946525</v>
      </c>
      <c r="AC1051" s="2" t="s">
        <v>5040</v>
      </c>
      <c r="AD1051" s="2" t="s">
        <v>19</v>
      </c>
      <c r="AE1051" t="str">
        <f t="shared" si="331"/>
        <v>Electronics</v>
      </c>
      <c r="AF1051" t="str">
        <f t="shared" si="332"/>
        <v>Electronics</v>
      </c>
      <c r="AG1051" t="str" cm="1">
        <f t="array" ref="AG1051">INDEX(AD:AD,ROW())</f>
        <v>Electronics</v>
      </c>
      <c r="AH1051">
        <f t="shared" si="340"/>
        <v>13</v>
      </c>
      <c r="AI1051" t="str">
        <f t="shared" si="333"/>
        <v>Electronics</v>
      </c>
      <c r="AK1051">
        <f t="shared" si="334"/>
        <v>2024</v>
      </c>
      <c r="AL1051">
        <f t="shared" si="335"/>
        <v>12</v>
      </c>
      <c r="AM1051">
        <f t="shared" si="336"/>
        <v>8</v>
      </c>
      <c r="AN1051">
        <f t="shared" si="337"/>
        <v>1</v>
      </c>
      <c r="AO1051" t="str">
        <f t="shared" si="338"/>
        <v>Weekend</v>
      </c>
      <c r="AR1051" s="20">
        <f t="shared" si="339"/>
        <v>0</v>
      </c>
    </row>
    <row r="1052" spans="1:44" x14ac:dyDescent="0.35">
      <c r="A1052" t="str">
        <f t="shared" si="321"/>
        <v>CUST1051</v>
      </c>
      <c r="B1052" s="2" t="s">
        <v>1373</v>
      </c>
      <c r="C1052" s="4">
        <v>45079</v>
      </c>
      <c r="D1052" s="2" t="s">
        <v>822</v>
      </c>
      <c r="E1052" t="s">
        <v>5050</v>
      </c>
      <c r="F1052" s="2" t="s">
        <v>29</v>
      </c>
      <c r="G1052" s="2" t="s">
        <v>138</v>
      </c>
      <c r="H1052" s="2">
        <v>1</v>
      </c>
      <c r="I1052" s="19">
        <v>1584.7</v>
      </c>
      <c r="J1052" s="2" t="s">
        <v>15</v>
      </c>
      <c r="K1052" s="2" t="s">
        <v>16</v>
      </c>
      <c r="L1052" s="2">
        <v>4</v>
      </c>
      <c r="M1052" s="18">
        <f t="shared" si="322"/>
        <v>1584.7</v>
      </c>
      <c r="T1052" t="str">
        <f t="shared" si="323"/>
        <v>Completed</v>
      </c>
      <c r="U1052" t="str">
        <f t="shared" si="324"/>
        <v>Yes</v>
      </c>
      <c r="V1052" t="str">
        <f t="shared" si="325"/>
        <v>No</v>
      </c>
      <c r="X1052">
        <f t="shared" si="326"/>
        <v>589</v>
      </c>
      <c r="Y1052">
        <f t="shared" si="327"/>
        <v>426</v>
      </c>
      <c r="Z1052" s="18">
        <f t="shared" si="328"/>
        <v>1892867.2841657216</v>
      </c>
      <c r="AA1052" s="18">
        <f t="shared" si="329"/>
        <v>199432.98236095349</v>
      </c>
      <c r="AB1052" s="17">
        <f t="shared" si="330"/>
        <v>3.8949824970828471</v>
      </c>
      <c r="AC1052" s="2" t="s">
        <v>138</v>
      </c>
      <c r="AD1052" s="2" t="s">
        <v>29</v>
      </c>
      <c r="AE1052" t="str">
        <f t="shared" si="331"/>
        <v>Fashion</v>
      </c>
      <c r="AF1052" t="str">
        <f t="shared" si="332"/>
        <v>Fashion</v>
      </c>
      <c r="AG1052" t="str" cm="1">
        <f t="array" ref="AG1052">INDEX(AD:AD,ROW())</f>
        <v>Fashion</v>
      </c>
      <c r="AH1052">
        <f t="shared" si="340"/>
        <v>53</v>
      </c>
      <c r="AI1052" t="str">
        <f t="shared" si="333"/>
        <v>Fashion</v>
      </c>
      <c r="AK1052">
        <f t="shared" si="334"/>
        <v>2023</v>
      </c>
      <c r="AL1052">
        <f t="shared" si="335"/>
        <v>6</v>
      </c>
      <c r="AM1052">
        <f t="shared" si="336"/>
        <v>2</v>
      </c>
      <c r="AN1052">
        <f t="shared" si="337"/>
        <v>6</v>
      </c>
      <c r="AO1052" t="str">
        <f t="shared" si="338"/>
        <v>Weekday</v>
      </c>
      <c r="AR1052" s="20">
        <f t="shared" si="339"/>
        <v>0</v>
      </c>
    </row>
    <row r="1053" spans="1:44" x14ac:dyDescent="0.35">
      <c r="A1053" t="str">
        <f t="shared" si="321"/>
        <v>CUST1052</v>
      </c>
      <c r="B1053" s="2" t="s">
        <v>1374</v>
      </c>
      <c r="C1053" s="4">
        <v>45184</v>
      </c>
      <c r="D1053" s="2" t="s">
        <v>253</v>
      </c>
      <c r="E1053" t="s">
        <v>5049</v>
      </c>
      <c r="F1053" s="2" t="s">
        <v>13</v>
      </c>
      <c r="G1053" s="2" t="s">
        <v>95</v>
      </c>
      <c r="H1053" s="2">
        <v>1</v>
      </c>
      <c r="I1053" s="19">
        <v>1163.27</v>
      </c>
      <c r="J1053" s="2" t="s">
        <v>15</v>
      </c>
      <c r="K1053" s="2" t="s">
        <v>16</v>
      </c>
      <c r="L1053" s="2">
        <v>5</v>
      </c>
      <c r="M1053" s="18">
        <f t="shared" si="322"/>
        <v>1163.27</v>
      </c>
      <c r="T1053" t="str">
        <f t="shared" si="323"/>
        <v>Completed</v>
      </c>
      <c r="U1053" t="str">
        <f t="shared" si="324"/>
        <v>Yes</v>
      </c>
      <c r="V1053" t="str">
        <f t="shared" si="325"/>
        <v>No</v>
      </c>
      <c r="X1053">
        <f t="shared" si="326"/>
        <v>595</v>
      </c>
      <c r="Y1053">
        <f t="shared" si="327"/>
        <v>444</v>
      </c>
      <c r="Z1053" s="18">
        <f t="shared" si="328"/>
        <v>1463424.4009529033</v>
      </c>
      <c r="AA1053" s="18">
        <f t="shared" si="329"/>
        <v>118285.78776560788</v>
      </c>
      <c r="AB1053" s="17">
        <f t="shared" si="330"/>
        <v>3.8140589569160999</v>
      </c>
      <c r="AC1053" s="2" t="s">
        <v>95</v>
      </c>
      <c r="AD1053" s="2" t="s">
        <v>13</v>
      </c>
      <c r="AE1053" t="str">
        <f t="shared" si="331"/>
        <v>Home &amp; Kitchen</v>
      </c>
      <c r="AF1053" t="str">
        <f t="shared" si="332"/>
        <v>Home &amp; Kitchen</v>
      </c>
      <c r="AG1053" t="str" cm="1">
        <f t="array" ref="AG1053">INDEX(AD:AD,ROW())</f>
        <v>Home &amp; Kitchen</v>
      </c>
      <c r="AH1053">
        <f t="shared" si="340"/>
        <v>32</v>
      </c>
      <c r="AI1053" t="str">
        <f t="shared" si="333"/>
        <v>Home &amp; Kitchen</v>
      </c>
      <c r="AK1053">
        <f t="shared" si="334"/>
        <v>2023</v>
      </c>
      <c r="AL1053">
        <f t="shared" si="335"/>
        <v>9</v>
      </c>
      <c r="AM1053">
        <f t="shared" si="336"/>
        <v>15</v>
      </c>
      <c r="AN1053">
        <f t="shared" si="337"/>
        <v>6</v>
      </c>
      <c r="AO1053" t="str">
        <f t="shared" si="338"/>
        <v>Weekday</v>
      </c>
      <c r="AR1053" s="20">
        <f t="shared" si="339"/>
        <v>0</v>
      </c>
    </row>
    <row r="1054" spans="1:44" x14ac:dyDescent="0.35">
      <c r="A1054" t="str">
        <f t="shared" si="321"/>
        <v>CUST1053</v>
      </c>
      <c r="B1054" s="2" t="s">
        <v>1375</v>
      </c>
      <c r="C1054" s="4">
        <v>45209</v>
      </c>
      <c r="D1054" s="2" t="s">
        <v>460</v>
      </c>
      <c r="E1054" t="s">
        <v>5052</v>
      </c>
      <c r="F1054" s="2" t="s">
        <v>13</v>
      </c>
      <c r="G1054" s="2" t="s">
        <v>34</v>
      </c>
      <c r="H1054" s="2">
        <v>1</v>
      </c>
      <c r="I1054" s="19">
        <v>252.18</v>
      </c>
      <c r="J1054" s="2" t="s">
        <v>50</v>
      </c>
      <c r="K1054" s="2" t="s">
        <v>16</v>
      </c>
      <c r="L1054" s="2">
        <v>2</v>
      </c>
      <c r="M1054" s="18">
        <f t="shared" si="322"/>
        <v>252.18</v>
      </c>
      <c r="T1054" t="str">
        <f t="shared" si="323"/>
        <v>Completed</v>
      </c>
      <c r="U1054" t="str">
        <f t="shared" si="324"/>
        <v>No</v>
      </c>
      <c r="V1054" t="str">
        <f t="shared" si="325"/>
        <v>No</v>
      </c>
      <c r="X1054">
        <f t="shared" si="326"/>
        <v>573</v>
      </c>
      <c r="Y1054">
        <f t="shared" si="327"/>
        <v>450</v>
      </c>
      <c r="Z1054" s="18">
        <f t="shared" si="328"/>
        <v>1463424.4009529033</v>
      </c>
      <c r="AA1054" s="18">
        <f t="shared" si="329"/>
        <v>118285.78776560788</v>
      </c>
      <c r="AB1054" s="17">
        <f t="shared" si="330"/>
        <v>3.8140589569160999</v>
      </c>
      <c r="AC1054" s="2" t="s">
        <v>34</v>
      </c>
      <c r="AD1054" s="2" t="s">
        <v>13</v>
      </c>
      <c r="AE1054" t="str">
        <f t="shared" si="331"/>
        <v>Home &amp; Kitchen</v>
      </c>
      <c r="AF1054" t="str">
        <f t="shared" si="332"/>
        <v>Home &amp; Kitchen</v>
      </c>
      <c r="AG1054" t="str" cm="1">
        <f t="array" ref="AG1054">INDEX(AD:AD,ROW())</f>
        <v>Home &amp; Kitchen</v>
      </c>
      <c r="AH1054">
        <f t="shared" si="340"/>
        <v>7</v>
      </c>
      <c r="AI1054" t="str">
        <f t="shared" si="333"/>
        <v>Home &amp; Kitchen</v>
      </c>
      <c r="AK1054">
        <f t="shared" si="334"/>
        <v>2023</v>
      </c>
      <c r="AL1054">
        <f t="shared" si="335"/>
        <v>10</v>
      </c>
      <c r="AM1054">
        <f t="shared" si="336"/>
        <v>10</v>
      </c>
      <c r="AN1054">
        <f t="shared" si="337"/>
        <v>3</v>
      </c>
      <c r="AO1054" t="str">
        <f t="shared" si="338"/>
        <v>Weekday</v>
      </c>
      <c r="AR1054" s="20">
        <f t="shared" si="339"/>
        <v>0</v>
      </c>
    </row>
    <row r="1055" spans="1:44" x14ac:dyDescent="0.35">
      <c r="A1055" t="str">
        <f t="shared" si="321"/>
        <v>CUST1054</v>
      </c>
      <c r="B1055" s="2" t="s">
        <v>1376</v>
      </c>
      <c r="C1055" s="4">
        <v>45110</v>
      </c>
      <c r="D1055" s="2" t="s">
        <v>232</v>
      </c>
      <c r="E1055" t="s">
        <v>5051</v>
      </c>
      <c r="F1055" s="2" t="s">
        <v>42</v>
      </c>
      <c r="G1055" s="2" t="s">
        <v>170</v>
      </c>
      <c r="H1055" s="2">
        <v>3</v>
      </c>
      <c r="I1055" s="19">
        <v>302.27999999999997</v>
      </c>
      <c r="J1055" s="2" t="s">
        <v>5047</v>
      </c>
      <c r="K1055" s="2" t="s">
        <v>16</v>
      </c>
      <c r="L1055" s="2">
        <v>3</v>
      </c>
      <c r="M1055" s="18">
        <f t="shared" si="322"/>
        <v>906.83999999999992</v>
      </c>
      <c r="T1055" t="str">
        <f t="shared" si="323"/>
        <v>Completed</v>
      </c>
      <c r="U1055" t="str">
        <f t="shared" si="324"/>
        <v>No</v>
      </c>
      <c r="V1055" t="str">
        <f t="shared" si="325"/>
        <v>No</v>
      </c>
      <c r="X1055">
        <f t="shared" si="326"/>
        <v>619</v>
      </c>
      <c r="Y1055">
        <f t="shared" si="327"/>
        <v>468</v>
      </c>
      <c r="Z1055" s="18">
        <f t="shared" si="328"/>
        <v>1098537.4901531704</v>
      </c>
      <c r="AA1055" s="18">
        <f t="shared" si="329"/>
        <v>96724.388030634553</v>
      </c>
      <c r="AB1055" s="17">
        <f t="shared" si="330"/>
        <v>3.9001122334455669</v>
      </c>
      <c r="AC1055" s="2" t="s">
        <v>170</v>
      </c>
      <c r="AD1055" s="2" t="s">
        <v>42</v>
      </c>
      <c r="AE1055" t="str">
        <f t="shared" si="331"/>
        <v>Beauty</v>
      </c>
      <c r="AF1055" t="str">
        <f t="shared" si="332"/>
        <v>Beauty</v>
      </c>
      <c r="AG1055" t="str" cm="1">
        <f t="array" ref="AG1055">INDEX(AD:AD,ROW())</f>
        <v>Beauty</v>
      </c>
      <c r="AH1055">
        <f t="shared" si="340"/>
        <v>70</v>
      </c>
      <c r="AI1055" t="str">
        <f t="shared" si="333"/>
        <v>Beauty</v>
      </c>
      <c r="AK1055">
        <f t="shared" si="334"/>
        <v>2023</v>
      </c>
      <c r="AL1055">
        <f t="shared" si="335"/>
        <v>7</v>
      </c>
      <c r="AM1055">
        <f t="shared" si="336"/>
        <v>3</v>
      </c>
      <c r="AN1055">
        <f t="shared" si="337"/>
        <v>2</v>
      </c>
      <c r="AO1055" t="str">
        <f t="shared" si="338"/>
        <v>Weekday</v>
      </c>
      <c r="AR1055" s="20">
        <f t="shared" si="339"/>
        <v>0</v>
      </c>
    </row>
    <row r="1056" spans="1:44" x14ac:dyDescent="0.35">
      <c r="A1056" t="str">
        <f t="shared" si="321"/>
        <v>CUST1055</v>
      </c>
      <c r="B1056" s="2" t="s">
        <v>1377</v>
      </c>
      <c r="C1056" s="4">
        <v>45107</v>
      </c>
      <c r="D1056" s="2" t="s">
        <v>907</v>
      </c>
      <c r="E1056" t="s">
        <v>5051</v>
      </c>
      <c r="F1056" s="2" t="s">
        <v>19</v>
      </c>
      <c r="G1056" s="2" t="s">
        <v>60</v>
      </c>
      <c r="H1056" s="2">
        <v>1</v>
      </c>
      <c r="I1056" s="19">
        <v>1784.13</v>
      </c>
      <c r="J1056" s="2" t="s">
        <v>50</v>
      </c>
      <c r="K1056" s="2" t="s">
        <v>31</v>
      </c>
      <c r="L1056" s="31"/>
      <c r="M1056" s="18">
        <f t="shared" si="322"/>
        <v>1784.13</v>
      </c>
      <c r="T1056" t="str">
        <f t="shared" si="323"/>
        <v>Pending</v>
      </c>
      <c r="U1056" t="str">
        <f t="shared" si="324"/>
        <v>No</v>
      </c>
      <c r="V1056" t="str">
        <f t="shared" si="325"/>
        <v>Yes</v>
      </c>
      <c r="X1056">
        <f t="shared" si="326"/>
        <v>619</v>
      </c>
      <c r="Y1056">
        <f t="shared" si="327"/>
        <v>468</v>
      </c>
      <c r="Z1056" s="18">
        <f t="shared" si="328"/>
        <v>2759712.3299794244</v>
      </c>
      <c r="AA1056" s="18">
        <f t="shared" si="329"/>
        <v>330643.50635802455</v>
      </c>
      <c r="AB1056" s="17">
        <f t="shared" si="330"/>
        <v>3.8641711229946525</v>
      </c>
      <c r="AC1056" s="2" t="s">
        <v>60</v>
      </c>
      <c r="AD1056" s="2" t="s">
        <v>19</v>
      </c>
      <c r="AE1056" t="str">
        <f t="shared" si="331"/>
        <v>Electronics</v>
      </c>
      <c r="AF1056" t="str">
        <f t="shared" si="332"/>
        <v>Electronics</v>
      </c>
      <c r="AG1056" t="str" cm="1">
        <f t="array" ref="AG1056">INDEX(AD:AD,ROW())</f>
        <v>Electronics</v>
      </c>
      <c r="AH1056">
        <f t="shared" si="340"/>
        <v>17</v>
      </c>
      <c r="AI1056" t="str">
        <f t="shared" si="333"/>
        <v>Electronics</v>
      </c>
      <c r="AK1056">
        <f t="shared" si="334"/>
        <v>2023</v>
      </c>
      <c r="AL1056">
        <f t="shared" si="335"/>
        <v>6</v>
      </c>
      <c r="AM1056">
        <f t="shared" si="336"/>
        <v>30</v>
      </c>
      <c r="AN1056">
        <f t="shared" si="337"/>
        <v>6</v>
      </c>
      <c r="AO1056" t="str">
        <f t="shared" si="338"/>
        <v>Weekday</v>
      </c>
      <c r="AR1056" s="20">
        <f t="shared" si="339"/>
        <v>0</v>
      </c>
    </row>
    <row r="1057" spans="1:44" x14ac:dyDescent="0.35">
      <c r="A1057" t="str">
        <f t="shared" si="321"/>
        <v>CUST1056</v>
      </c>
      <c r="B1057" s="2" t="s">
        <v>1378</v>
      </c>
      <c r="C1057" s="4">
        <v>45273</v>
      </c>
      <c r="D1057" s="2" t="s">
        <v>269</v>
      </c>
      <c r="E1057" t="s">
        <v>5048</v>
      </c>
      <c r="F1057" s="2" t="s">
        <v>19</v>
      </c>
      <c r="G1057" s="2" t="s">
        <v>49</v>
      </c>
      <c r="H1057" s="2">
        <v>1</v>
      </c>
      <c r="I1057" s="19">
        <v>3101.51</v>
      </c>
      <c r="J1057" s="2" t="s">
        <v>50</v>
      </c>
      <c r="K1057" s="2" t="s">
        <v>16</v>
      </c>
      <c r="L1057" s="2">
        <v>4</v>
      </c>
      <c r="M1057" s="18">
        <f t="shared" si="322"/>
        <v>3101.51</v>
      </c>
      <c r="T1057" t="str">
        <f t="shared" si="323"/>
        <v>Completed</v>
      </c>
      <c r="U1057" t="str">
        <f t="shared" si="324"/>
        <v>Yes</v>
      </c>
      <c r="V1057" t="str">
        <f t="shared" si="325"/>
        <v>No</v>
      </c>
      <c r="X1057">
        <f t="shared" si="326"/>
        <v>590</v>
      </c>
      <c r="Y1057">
        <f t="shared" si="327"/>
        <v>451</v>
      </c>
      <c r="Z1057" s="18">
        <f t="shared" si="328"/>
        <v>2759712.3299794244</v>
      </c>
      <c r="AA1057" s="18">
        <f t="shared" si="329"/>
        <v>330643.50635802455</v>
      </c>
      <c r="AB1057" s="17">
        <f t="shared" si="330"/>
        <v>3.8641711229946525</v>
      </c>
      <c r="AC1057" s="2" t="s">
        <v>49</v>
      </c>
      <c r="AD1057" s="2" t="s">
        <v>19</v>
      </c>
      <c r="AE1057" t="str">
        <f t="shared" si="331"/>
        <v>Electronics</v>
      </c>
      <c r="AF1057" t="str">
        <f t="shared" si="332"/>
        <v>Electronics</v>
      </c>
      <c r="AG1057" t="str" cm="1">
        <f t="array" ref="AG1057">INDEX(AD:AD,ROW())</f>
        <v>Electronics</v>
      </c>
      <c r="AH1057">
        <f t="shared" si="340"/>
        <v>12</v>
      </c>
      <c r="AI1057" t="str">
        <f t="shared" si="333"/>
        <v>Electronics</v>
      </c>
      <c r="AK1057">
        <f t="shared" si="334"/>
        <v>2023</v>
      </c>
      <c r="AL1057">
        <f t="shared" si="335"/>
        <v>12</v>
      </c>
      <c r="AM1057">
        <f t="shared" si="336"/>
        <v>13</v>
      </c>
      <c r="AN1057">
        <f t="shared" si="337"/>
        <v>4</v>
      </c>
      <c r="AO1057" t="str">
        <f t="shared" si="338"/>
        <v>Weekday</v>
      </c>
      <c r="AR1057" s="20">
        <f t="shared" si="339"/>
        <v>0</v>
      </c>
    </row>
    <row r="1058" spans="1:44" x14ac:dyDescent="0.35">
      <c r="A1058" t="str">
        <f t="shared" si="321"/>
        <v>CUST1057</v>
      </c>
      <c r="B1058" s="2" t="s">
        <v>1379</v>
      </c>
      <c r="C1058" s="4">
        <v>45618</v>
      </c>
      <c r="D1058" s="2" t="s">
        <v>519</v>
      </c>
      <c r="E1058" t="s">
        <v>5049</v>
      </c>
      <c r="F1058" s="2" t="s">
        <v>19</v>
      </c>
      <c r="G1058" s="2" t="s">
        <v>5039</v>
      </c>
      <c r="H1058" s="2">
        <v>1</v>
      </c>
      <c r="I1058" s="19">
        <v>2399.52</v>
      </c>
      <c r="J1058" s="2" t="s">
        <v>5046</v>
      </c>
      <c r="K1058" s="2" t="s">
        <v>16</v>
      </c>
      <c r="L1058" s="2">
        <v>1</v>
      </c>
      <c r="M1058" s="18">
        <f t="shared" si="322"/>
        <v>2399.52</v>
      </c>
      <c r="T1058" t="str">
        <f t="shared" si="323"/>
        <v>Completed</v>
      </c>
      <c r="U1058" t="str">
        <f t="shared" si="324"/>
        <v>Yes</v>
      </c>
      <c r="V1058" t="str">
        <f t="shared" si="325"/>
        <v>No</v>
      </c>
      <c r="X1058">
        <f t="shared" si="326"/>
        <v>595</v>
      </c>
      <c r="Y1058">
        <f t="shared" si="327"/>
        <v>444</v>
      </c>
      <c r="Z1058" s="18">
        <f t="shared" si="328"/>
        <v>2759712.3299794244</v>
      </c>
      <c r="AA1058" s="18">
        <f t="shared" si="329"/>
        <v>330643.50635802455</v>
      </c>
      <c r="AB1058" s="17">
        <f t="shared" si="330"/>
        <v>3.8641711229946525</v>
      </c>
      <c r="AC1058" s="2" t="s">
        <v>5039</v>
      </c>
      <c r="AD1058" s="2" t="s">
        <v>19</v>
      </c>
      <c r="AE1058" t="str">
        <f t="shared" si="331"/>
        <v>Electronics</v>
      </c>
      <c r="AF1058" t="str">
        <f t="shared" si="332"/>
        <v>Electronics</v>
      </c>
      <c r="AG1058" t="str" cm="1">
        <f t="array" ref="AG1058">INDEX(AD:AD,ROW())</f>
        <v>Electronics</v>
      </c>
      <c r="AH1058">
        <f t="shared" si="340"/>
        <v>3</v>
      </c>
      <c r="AI1058" t="str">
        <f t="shared" si="333"/>
        <v>Electronics</v>
      </c>
      <c r="AK1058">
        <f t="shared" si="334"/>
        <v>2024</v>
      </c>
      <c r="AL1058">
        <f t="shared" si="335"/>
        <v>11</v>
      </c>
      <c r="AM1058">
        <f t="shared" si="336"/>
        <v>22</v>
      </c>
      <c r="AN1058">
        <f t="shared" si="337"/>
        <v>6</v>
      </c>
      <c r="AO1058" t="str">
        <f t="shared" si="338"/>
        <v>Weekday</v>
      </c>
      <c r="AR1058" s="20">
        <f t="shared" si="339"/>
        <v>0</v>
      </c>
    </row>
    <row r="1059" spans="1:44" x14ac:dyDescent="0.35">
      <c r="A1059" t="str">
        <f t="shared" si="321"/>
        <v>CUST1058</v>
      </c>
      <c r="B1059" s="2" t="s">
        <v>1380</v>
      </c>
      <c r="C1059" s="4">
        <v>45441</v>
      </c>
      <c r="D1059" s="2" t="s">
        <v>679</v>
      </c>
      <c r="E1059" t="s">
        <v>5050</v>
      </c>
      <c r="F1059" s="2" t="s">
        <v>23</v>
      </c>
      <c r="G1059" s="2" t="s">
        <v>46</v>
      </c>
      <c r="H1059" s="2">
        <v>1</v>
      </c>
      <c r="I1059" s="19">
        <v>782.12</v>
      </c>
      <c r="J1059" s="2" t="s">
        <v>15</v>
      </c>
      <c r="K1059" s="2" t="s">
        <v>103</v>
      </c>
      <c r="L1059" s="2">
        <v>4</v>
      </c>
      <c r="M1059" s="18">
        <f t="shared" si="322"/>
        <v>782.12</v>
      </c>
      <c r="T1059" t="str">
        <f t="shared" si="323"/>
        <v>Lost Sale</v>
      </c>
      <c r="U1059" t="str">
        <f t="shared" si="324"/>
        <v>No</v>
      </c>
      <c r="V1059" t="str">
        <f t="shared" si="325"/>
        <v>Yes</v>
      </c>
      <c r="X1059">
        <f t="shared" si="326"/>
        <v>589</v>
      </c>
      <c r="Y1059">
        <f t="shared" si="327"/>
        <v>426</v>
      </c>
      <c r="Z1059" s="18">
        <f t="shared" si="328"/>
        <v>594714.6477588166</v>
      </c>
      <c r="AA1059" s="18">
        <f t="shared" si="329"/>
        <v>60882.938065984097</v>
      </c>
      <c r="AB1059" s="17">
        <f t="shared" si="330"/>
        <v>3.804733727810651</v>
      </c>
      <c r="AC1059" s="2" t="s">
        <v>46</v>
      </c>
      <c r="AD1059" s="2" t="s">
        <v>23</v>
      </c>
      <c r="AE1059" t="str">
        <f t="shared" si="331"/>
        <v>Books</v>
      </c>
      <c r="AF1059" t="str">
        <f t="shared" si="332"/>
        <v>Books</v>
      </c>
      <c r="AG1059" t="str" cm="1">
        <f t="array" ref="AG1059">INDEX(AD:AD,ROW())</f>
        <v>Books</v>
      </c>
      <c r="AH1059">
        <f t="shared" si="340"/>
        <v>11</v>
      </c>
      <c r="AI1059" t="str">
        <f t="shared" si="333"/>
        <v>Books</v>
      </c>
      <c r="AK1059">
        <f t="shared" si="334"/>
        <v>2024</v>
      </c>
      <c r="AL1059">
        <f t="shared" si="335"/>
        <v>5</v>
      </c>
      <c r="AM1059">
        <f t="shared" si="336"/>
        <v>29</v>
      </c>
      <c r="AN1059">
        <f t="shared" si="337"/>
        <v>4</v>
      </c>
      <c r="AO1059" t="str">
        <f t="shared" si="338"/>
        <v>Weekday</v>
      </c>
      <c r="AR1059" s="20">
        <f t="shared" si="339"/>
        <v>1</v>
      </c>
    </row>
    <row r="1060" spans="1:44" x14ac:dyDescent="0.35">
      <c r="A1060" t="str">
        <f t="shared" si="321"/>
        <v>CUST1059</v>
      </c>
      <c r="B1060" s="2" t="s">
        <v>1381</v>
      </c>
      <c r="C1060" s="4">
        <v>45026</v>
      </c>
      <c r="D1060" s="2" t="s">
        <v>269</v>
      </c>
      <c r="E1060" t="s">
        <v>5049</v>
      </c>
      <c r="F1060" s="2" t="s">
        <v>19</v>
      </c>
      <c r="G1060" s="2" t="s">
        <v>60</v>
      </c>
      <c r="H1060" s="2">
        <v>1</v>
      </c>
      <c r="I1060" s="19">
        <v>1803.33</v>
      </c>
      <c r="J1060" s="2" t="s">
        <v>50</v>
      </c>
      <c r="K1060" s="2" t="s">
        <v>31</v>
      </c>
      <c r="L1060" s="2">
        <v>1</v>
      </c>
      <c r="M1060" s="18">
        <f t="shared" si="322"/>
        <v>1803.33</v>
      </c>
      <c r="T1060" t="str">
        <f t="shared" si="323"/>
        <v>Pending</v>
      </c>
      <c r="U1060" t="str">
        <f t="shared" si="324"/>
        <v>No</v>
      </c>
      <c r="V1060" t="str">
        <f t="shared" si="325"/>
        <v>Yes</v>
      </c>
      <c r="X1060">
        <f t="shared" si="326"/>
        <v>595</v>
      </c>
      <c r="Y1060">
        <f t="shared" si="327"/>
        <v>444</v>
      </c>
      <c r="Z1060" s="18">
        <f t="shared" si="328"/>
        <v>2759712.3299794244</v>
      </c>
      <c r="AA1060" s="18">
        <f t="shared" si="329"/>
        <v>330643.50635802455</v>
      </c>
      <c r="AB1060" s="17">
        <f t="shared" si="330"/>
        <v>3.8641711229946525</v>
      </c>
      <c r="AC1060" s="2" t="s">
        <v>60</v>
      </c>
      <c r="AD1060" s="2" t="s">
        <v>19</v>
      </c>
      <c r="AE1060" t="str">
        <f t="shared" si="331"/>
        <v>Electronics</v>
      </c>
      <c r="AF1060" t="str">
        <f t="shared" si="332"/>
        <v>Electronics</v>
      </c>
      <c r="AG1060" t="str" cm="1">
        <f t="array" ref="AG1060">INDEX(AD:AD,ROW())</f>
        <v>Electronics</v>
      </c>
      <c r="AH1060">
        <f t="shared" si="340"/>
        <v>17</v>
      </c>
      <c r="AI1060" t="str">
        <f t="shared" si="333"/>
        <v>Electronics</v>
      </c>
      <c r="AK1060">
        <f t="shared" si="334"/>
        <v>2023</v>
      </c>
      <c r="AL1060">
        <f t="shared" si="335"/>
        <v>4</v>
      </c>
      <c r="AM1060">
        <f t="shared" si="336"/>
        <v>10</v>
      </c>
      <c r="AN1060">
        <f t="shared" si="337"/>
        <v>2</v>
      </c>
      <c r="AO1060" t="str">
        <f t="shared" si="338"/>
        <v>Weekday</v>
      </c>
      <c r="AR1060" s="20">
        <f t="shared" si="339"/>
        <v>0</v>
      </c>
    </row>
    <row r="1061" spans="1:44" x14ac:dyDescent="0.35">
      <c r="A1061" t="str">
        <f t="shared" si="321"/>
        <v>CUST1060</v>
      </c>
      <c r="B1061" s="2" t="s">
        <v>1382</v>
      </c>
      <c r="C1061" s="4">
        <v>45502</v>
      </c>
      <c r="D1061" s="2" t="s">
        <v>28</v>
      </c>
      <c r="E1061" t="s">
        <v>5054</v>
      </c>
      <c r="F1061" s="2" t="s">
        <v>23</v>
      </c>
      <c r="G1061" s="2" t="s">
        <v>75</v>
      </c>
      <c r="H1061" s="2">
        <v>1</v>
      </c>
      <c r="I1061" s="19">
        <v>384.32</v>
      </c>
      <c r="J1061" s="2" t="s">
        <v>5047</v>
      </c>
      <c r="K1061" s="2" t="s">
        <v>16</v>
      </c>
      <c r="L1061" s="2">
        <v>3</v>
      </c>
      <c r="M1061" s="18">
        <f t="shared" si="322"/>
        <v>384.32</v>
      </c>
      <c r="T1061" t="str">
        <f t="shared" si="323"/>
        <v>Completed</v>
      </c>
      <c r="U1061" t="str">
        <f t="shared" si="324"/>
        <v>No</v>
      </c>
      <c r="V1061" t="str">
        <f t="shared" si="325"/>
        <v>No</v>
      </c>
      <c r="X1061">
        <f t="shared" si="326"/>
        <v>558</v>
      </c>
      <c r="Y1061">
        <f t="shared" si="327"/>
        <v>430</v>
      </c>
      <c r="Z1061" s="18">
        <f t="shared" si="328"/>
        <v>594714.6477588166</v>
      </c>
      <c r="AA1061" s="18">
        <f t="shared" si="329"/>
        <v>60882.938065984097</v>
      </c>
      <c r="AB1061" s="17">
        <f t="shared" si="330"/>
        <v>3.804733727810651</v>
      </c>
      <c r="AC1061" s="2" t="s">
        <v>75</v>
      </c>
      <c r="AD1061" s="2" t="s">
        <v>23</v>
      </c>
      <c r="AE1061" t="str">
        <f t="shared" si="331"/>
        <v>Books</v>
      </c>
      <c r="AF1061" t="str">
        <f t="shared" si="332"/>
        <v>Books</v>
      </c>
      <c r="AG1061" t="str" cm="1">
        <f t="array" ref="AG1061">INDEX(AD:AD,ROW())</f>
        <v>Books</v>
      </c>
      <c r="AH1061">
        <f t="shared" si="340"/>
        <v>23</v>
      </c>
      <c r="AI1061" t="str">
        <f t="shared" si="333"/>
        <v>Books</v>
      </c>
      <c r="AK1061">
        <f t="shared" si="334"/>
        <v>2024</v>
      </c>
      <c r="AL1061">
        <f t="shared" si="335"/>
        <v>7</v>
      </c>
      <c r="AM1061">
        <f t="shared" si="336"/>
        <v>29</v>
      </c>
      <c r="AN1061">
        <f t="shared" si="337"/>
        <v>2</v>
      </c>
      <c r="AO1061" t="str">
        <f t="shared" si="338"/>
        <v>Weekday</v>
      </c>
      <c r="AR1061" s="20">
        <f t="shared" si="339"/>
        <v>0</v>
      </c>
    </row>
    <row r="1062" spans="1:44" x14ac:dyDescent="0.35">
      <c r="A1062" t="str">
        <f t="shared" si="321"/>
        <v>CUST1061</v>
      </c>
      <c r="B1062" s="2" t="s">
        <v>1383</v>
      </c>
      <c r="C1062" s="4">
        <v>45519</v>
      </c>
      <c r="D1062" s="2" t="s">
        <v>415</v>
      </c>
      <c r="E1062" t="s">
        <v>5053</v>
      </c>
      <c r="F1062" s="2" t="s">
        <v>23</v>
      </c>
      <c r="G1062" s="2" t="s">
        <v>75</v>
      </c>
      <c r="H1062" s="2">
        <v>1</v>
      </c>
      <c r="I1062" s="19">
        <v>104.28</v>
      </c>
      <c r="J1062" s="2" t="s">
        <v>15</v>
      </c>
      <c r="K1062" s="2" t="s">
        <v>31</v>
      </c>
      <c r="L1062" s="31"/>
      <c r="M1062" s="18">
        <f t="shared" si="322"/>
        <v>104.28</v>
      </c>
      <c r="T1062" t="str">
        <f t="shared" si="323"/>
        <v>Pending</v>
      </c>
      <c r="U1062" t="str">
        <f t="shared" si="324"/>
        <v>No</v>
      </c>
      <c r="V1062" t="str">
        <f t="shared" si="325"/>
        <v>Yes</v>
      </c>
      <c r="X1062">
        <f t="shared" si="326"/>
        <v>559</v>
      </c>
      <c r="Y1062">
        <f t="shared" si="327"/>
        <v>408</v>
      </c>
      <c r="Z1062" s="18">
        <f t="shared" si="328"/>
        <v>594714.6477588166</v>
      </c>
      <c r="AA1062" s="18">
        <f t="shared" si="329"/>
        <v>60882.938065984097</v>
      </c>
      <c r="AB1062" s="17">
        <f t="shared" si="330"/>
        <v>3.804733727810651</v>
      </c>
      <c r="AC1062" s="2" t="s">
        <v>75</v>
      </c>
      <c r="AD1062" s="2" t="s">
        <v>23</v>
      </c>
      <c r="AE1062" t="str">
        <f t="shared" si="331"/>
        <v>Books</v>
      </c>
      <c r="AF1062" t="str">
        <f t="shared" si="332"/>
        <v>Books</v>
      </c>
      <c r="AG1062" t="str" cm="1">
        <f t="array" ref="AG1062">INDEX(AD:AD,ROW())</f>
        <v>Books</v>
      </c>
      <c r="AH1062">
        <f t="shared" si="340"/>
        <v>23</v>
      </c>
      <c r="AI1062" t="str">
        <f t="shared" si="333"/>
        <v>Books</v>
      </c>
      <c r="AK1062">
        <f t="shared" si="334"/>
        <v>2024</v>
      </c>
      <c r="AL1062">
        <f t="shared" si="335"/>
        <v>8</v>
      </c>
      <c r="AM1062">
        <f t="shared" si="336"/>
        <v>15</v>
      </c>
      <c r="AN1062">
        <f t="shared" si="337"/>
        <v>5</v>
      </c>
      <c r="AO1062" t="str">
        <f t="shared" si="338"/>
        <v>Weekday</v>
      </c>
      <c r="AR1062" s="20">
        <f t="shared" si="339"/>
        <v>0</v>
      </c>
    </row>
    <row r="1063" spans="1:44" x14ac:dyDescent="0.35">
      <c r="A1063" t="str">
        <f t="shared" si="321"/>
        <v>CUST1062</v>
      </c>
      <c r="B1063" s="2" t="s">
        <v>1384</v>
      </c>
      <c r="C1063" s="4">
        <v>45110</v>
      </c>
      <c r="D1063" s="2" t="s">
        <v>123</v>
      </c>
      <c r="E1063" t="s">
        <v>5050</v>
      </c>
      <c r="F1063" s="2" t="s">
        <v>42</v>
      </c>
      <c r="G1063" s="2" t="s">
        <v>170</v>
      </c>
      <c r="H1063" s="2">
        <v>1</v>
      </c>
      <c r="I1063" s="19">
        <v>945.43</v>
      </c>
      <c r="J1063" s="2" t="s">
        <v>5046</v>
      </c>
      <c r="K1063" s="2" t="s">
        <v>16</v>
      </c>
      <c r="L1063" s="2">
        <v>5</v>
      </c>
      <c r="M1063" s="18">
        <f t="shared" si="322"/>
        <v>945.43</v>
      </c>
      <c r="T1063" t="str">
        <f t="shared" si="323"/>
        <v>Completed</v>
      </c>
      <c r="U1063" t="str">
        <f t="shared" si="324"/>
        <v>No</v>
      </c>
      <c r="V1063" t="str">
        <f t="shared" si="325"/>
        <v>No</v>
      </c>
      <c r="X1063">
        <f t="shared" si="326"/>
        <v>589</v>
      </c>
      <c r="Y1063">
        <f t="shared" si="327"/>
        <v>426</v>
      </c>
      <c r="Z1063" s="18">
        <f t="shared" si="328"/>
        <v>1098537.4901531704</v>
      </c>
      <c r="AA1063" s="18">
        <f t="shared" si="329"/>
        <v>96724.388030634553</v>
      </c>
      <c r="AB1063" s="17">
        <f t="shared" si="330"/>
        <v>3.9001122334455669</v>
      </c>
      <c r="AC1063" s="2" t="s">
        <v>170</v>
      </c>
      <c r="AD1063" s="2" t="s">
        <v>42</v>
      </c>
      <c r="AE1063" t="str">
        <f t="shared" si="331"/>
        <v>Beauty</v>
      </c>
      <c r="AF1063" t="str">
        <f t="shared" si="332"/>
        <v>Beauty</v>
      </c>
      <c r="AG1063" t="str" cm="1">
        <f t="array" ref="AG1063">INDEX(AD:AD,ROW())</f>
        <v>Beauty</v>
      </c>
      <c r="AH1063">
        <f t="shared" si="340"/>
        <v>70</v>
      </c>
      <c r="AI1063" t="str">
        <f t="shared" si="333"/>
        <v>Beauty</v>
      </c>
      <c r="AK1063">
        <f t="shared" si="334"/>
        <v>2023</v>
      </c>
      <c r="AL1063">
        <f t="shared" si="335"/>
        <v>7</v>
      </c>
      <c r="AM1063">
        <f t="shared" si="336"/>
        <v>3</v>
      </c>
      <c r="AN1063">
        <f t="shared" si="337"/>
        <v>2</v>
      </c>
      <c r="AO1063" t="str">
        <f t="shared" si="338"/>
        <v>Weekday</v>
      </c>
      <c r="AR1063" s="20">
        <f t="shared" si="339"/>
        <v>0</v>
      </c>
    </row>
    <row r="1064" spans="1:44" x14ac:dyDescent="0.35">
      <c r="A1064" t="str">
        <f t="shared" si="321"/>
        <v>CUST1063</v>
      </c>
      <c r="B1064" s="2" t="s">
        <v>1385</v>
      </c>
      <c r="C1064" s="4">
        <v>45616</v>
      </c>
      <c r="D1064" s="2" t="s">
        <v>547</v>
      </c>
      <c r="E1064" t="s">
        <v>5052</v>
      </c>
      <c r="F1064" s="2" t="s">
        <v>42</v>
      </c>
      <c r="G1064" s="2" t="s">
        <v>5044</v>
      </c>
      <c r="H1064" s="2">
        <v>1</v>
      </c>
      <c r="I1064" s="19">
        <v>1419.42</v>
      </c>
      <c r="J1064" s="2" t="s">
        <v>15</v>
      </c>
      <c r="K1064" s="2" t="s">
        <v>16</v>
      </c>
      <c r="L1064" s="2">
        <v>2</v>
      </c>
      <c r="M1064" s="18">
        <f t="shared" si="322"/>
        <v>1419.42</v>
      </c>
      <c r="T1064" t="str">
        <f t="shared" si="323"/>
        <v>Completed</v>
      </c>
      <c r="U1064" t="str">
        <f t="shared" si="324"/>
        <v>Yes</v>
      </c>
      <c r="V1064" t="str">
        <f t="shared" si="325"/>
        <v>No</v>
      </c>
      <c r="X1064">
        <f t="shared" si="326"/>
        <v>573</v>
      </c>
      <c r="Y1064">
        <f t="shared" si="327"/>
        <v>450</v>
      </c>
      <c r="Z1064" s="18">
        <f t="shared" si="328"/>
        <v>1098537.4901531704</v>
      </c>
      <c r="AA1064" s="18">
        <f t="shared" si="329"/>
        <v>96724.388030634553</v>
      </c>
      <c r="AB1064" s="17">
        <f t="shared" si="330"/>
        <v>3.9001122334455669</v>
      </c>
      <c r="AC1064" s="2" t="s">
        <v>5044</v>
      </c>
      <c r="AD1064" s="2" t="s">
        <v>42</v>
      </c>
      <c r="AE1064" t="str">
        <f t="shared" si="331"/>
        <v>Beauty</v>
      </c>
      <c r="AF1064" t="str">
        <f t="shared" si="332"/>
        <v>Beauty</v>
      </c>
      <c r="AG1064" t="str" cm="1">
        <f t="array" ref="AG1064">INDEX(AD:AD,ROW())</f>
        <v>Beauty</v>
      </c>
      <c r="AH1064">
        <f t="shared" si="340"/>
        <v>64</v>
      </c>
      <c r="AI1064" t="str">
        <f t="shared" si="333"/>
        <v>Beauty</v>
      </c>
      <c r="AK1064">
        <f t="shared" si="334"/>
        <v>2024</v>
      </c>
      <c r="AL1064">
        <f t="shared" si="335"/>
        <v>11</v>
      </c>
      <c r="AM1064">
        <f t="shared" si="336"/>
        <v>20</v>
      </c>
      <c r="AN1064">
        <f t="shared" si="337"/>
        <v>4</v>
      </c>
      <c r="AO1064" t="str">
        <f t="shared" si="338"/>
        <v>Weekday</v>
      </c>
      <c r="AR1064" s="20">
        <f t="shared" si="339"/>
        <v>0</v>
      </c>
    </row>
    <row r="1065" spans="1:44" x14ac:dyDescent="0.35">
      <c r="A1065" t="str">
        <f t="shared" si="321"/>
        <v>CUST1064</v>
      </c>
      <c r="B1065" s="2" t="s">
        <v>1386</v>
      </c>
      <c r="C1065" s="4">
        <v>45216</v>
      </c>
      <c r="D1065" s="2" t="s">
        <v>263</v>
      </c>
      <c r="E1065" t="s">
        <v>5053</v>
      </c>
      <c r="F1065" s="2" t="s">
        <v>13</v>
      </c>
      <c r="G1065" s="2" t="s">
        <v>95</v>
      </c>
      <c r="H1065" s="2">
        <v>1</v>
      </c>
      <c r="I1065" s="19">
        <v>1336.45</v>
      </c>
      <c r="J1065" s="2" t="s">
        <v>20</v>
      </c>
      <c r="K1065" s="2" t="s">
        <v>103</v>
      </c>
      <c r="L1065" s="2">
        <v>3</v>
      </c>
      <c r="M1065" s="18">
        <f t="shared" si="322"/>
        <v>1336.45</v>
      </c>
      <c r="T1065" t="str">
        <f t="shared" si="323"/>
        <v>Lost Sale</v>
      </c>
      <c r="U1065" t="str">
        <f t="shared" si="324"/>
        <v>No</v>
      </c>
      <c r="V1065" t="str">
        <f t="shared" si="325"/>
        <v>Yes</v>
      </c>
      <c r="X1065">
        <f t="shared" si="326"/>
        <v>559</v>
      </c>
      <c r="Y1065">
        <f t="shared" si="327"/>
        <v>408</v>
      </c>
      <c r="Z1065" s="18">
        <f t="shared" si="328"/>
        <v>1463424.4009529033</v>
      </c>
      <c r="AA1065" s="18">
        <f t="shared" si="329"/>
        <v>118285.78776560788</v>
      </c>
      <c r="AB1065" s="17">
        <f t="shared" si="330"/>
        <v>3.8140589569160999</v>
      </c>
      <c r="AC1065" s="2" t="s">
        <v>95</v>
      </c>
      <c r="AD1065" s="2" t="s">
        <v>13</v>
      </c>
      <c r="AE1065" t="str">
        <f t="shared" si="331"/>
        <v>Home &amp; Kitchen</v>
      </c>
      <c r="AF1065" t="str">
        <f t="shared" si="332"/>
        <v>Home &amp; Kitchen</v>
      </c>
      <c r="AG1065" t="str" cm="1">
        <f t="array" ref="AG1065">INDEX(AD:AD,ROW())</f>
        <v>Home &amp; Kitchen</v>
      </c>
      <c r="AH1065">
        <f t="shared" si="340"/>
        <v>32</v>
      </c>
      <c r="AI1065" t="str">
        <f t="shared" si="333"/>
        <v>Home &amp; Kitchen</v>
      </c>
      <c r="AK1065">
        <f t="shared" si="334"/>
        <v>2023</v>
      </c>
      <c r="AL1065">
        <f t="shared" si="335"/>
        <v>10</v>
      </c>
      <c r="AM1065">
        <f t="shared" si="336"/>
        <v>17</v>
      </c>
      <c r="AN1065">
        <f t="shared" si="337"/>
        <v>3</v>
      </c>
      <c r="AO1065" t="str">
        <f t="shared" si="338"/>
        <v>Weekday</v>
      </c>
      <c r="AR1065" s="20">
        <f t="shared" si="339"/>
        <v>1</v>
      </c>
    </row>
    <row r="1066" spans="1:44" x14ac:dyDescent="0.35">
      <c r="A1066" t="str">
        <f t="shared" si="321"/>
        <v>CUST1065</v>
      </c>
      <c r="B1066" s="2" t="s">
        <v>1387</v>
      </c>
      <c r="C1066" s="4">
        <v>45238</v>
      </c>
      <c r="D1066" s="2" t="s">
        <v>22</v>
      </c>
      <c r="E1066" t="s">
        <v>5055</v>
      </c>
      <c r="F1066" s="2" t="s">
        <v>23</v>
      </c>
      <c r="G1066" s="2" t="s">
        <v>65</v>
      </c>
      <c r="H1066" s="2">
        <v>2</v>
      </c>
      <c r="I1066" s="19">
        <v>266.45</v>
      </c>
      <c r="J1066" s="2" t="s">
        <v>20</v>
      </c>
      <c r="K1066" s="2" t="s">
        <v>31</v>
      </c>
      <c r="L1066" s="2">
        <v>3</v>
      </c>
      <c r="M1066" s="18">
        <f t="shared" si="322"/>
        <v>532.9</v>
      </c>
      <c r="T1066" t="str">
        <f t="shared" si="323"/>
        <v>Pending</v>
      </c>
      <c r="U1066" t="str">
        <f t="shared" si="324"/>
        <v>No</v>
      </c>
      <c r="V1066" t="str">
        <f t="shared" si="325"/>
        <v>Yes</v>
      </c>
      <c r="X1066">
        <f t="shared" si="326"/>
        <v>567</v>
      </c>
      <c r="Y1066">
        <f t="shared" si="327"/>
        <v>440</v>
      </c>
      <c r="Z1066" s="18">
        <f t="shared" si="328"/>
        <v>594714.6477588166</v>
      </c>
      <c r="AA1066" s="18">
        <f t="shared" si="329"/>
        <v>60882.938065984097</v>
      </c>
      <c r="AB1066" s="17">
        <f t="shared" si="330"/>
        <v>3.804733727810651</v>
      </c>
      <c r="AC1066" s="2" t="s">
        <v>65</v>
      </c>
      <c r="AD1066" s="2" t="s">
        <v>23</v>
      </c>
      <c r="AE1066" t="str">
        <f t="shared" si="331"/>
        <v>Books</v>
      </c>
      <c r="AF1066" t="str">
        <f t="shared" si="332"/>
        <v>Books</v>
      </c>
      <c r="AG1066" t="str" cm="1">
        <f t="array" ref="AG1066">INDEX(AD:AD,ROW())</f>
        <v>Books</v>
      </c>
      <c r="AH1066">
        <f t="shared" si="340"/>
        <v>19</v>
      </c>
      <c r="AI1066" t="str">
        <f t="shared" si="333"/>
        <v>Books</v>
      </c>
      <c r="AK1066">
        <f t="shared" si="334"/>
        <v>2023</v>
      </c>
      <c r="AL1066">
        <f t="shared" si="335"/>
        <v>11</v>
      </c>
      <c r="AM1066">
        <f t="shared" si="336"/>
        <v>8</v>
      </c>
      <c r="AN1066">
        <f t="shared" si="337"/>
        <v>4</v>
      </c>
      <c r="AO1066" t="str">
        <f t="shared" si="338"/>
        <v>Weekday</v>
      </c>
      <c r="AR1066" s="20">
        <f t="shared" si="339"/>
        <v>0</v>
      </c>
    </row>
    <row r="1067" spans="1:44" x14ac:dyDescent="0.35">
      <c r="A1067" t="str">
        <f t="shared" si="321"/>
        <v>CUST1066</v>
      </c>
      <c r="B1067" s="2" t="s">
        <v>1388</v>
      </c>
      <c r="C1067" s="4">
        <v>45141</v>
      </c>
      <c r="D1067" s="2" t="s">
        <v>1389</v>
      </c>
      <c r="E1067" t="s">
        <v>5049</v>
      </c>
      <c r="F1067" s="2" t="s">
        <v>29</v>
      </c>
      <c r="G1067" s="2" t="s">
        <v>30</v>
      </c>
      <c r="H1067" s="2">
        <v>1</v>
      </c>
      <c r="I1067" s="19">
        <v>1581.98</v>
      </c>
      <c r="J1067" s="2" t="s">
        <v>50</v>
      </c>
      <c r="K1067" s="2" t="s">
        <v>16</v>
      </c>
      <c r="L1067" s="2">
        <v>4</v>
      </c>
      <c r="M1067" s="18">
        <f t="shared" si="322"/>
        <v>1581.98</v>
      </c>
      <c r="T1067" t="str">
        <f t="shared" si="323"/>
        <v>Completed</v>
      </c>
      <c r="U1067" t="str">
        <f t="shared" si="324"/>
        <v>Yes</v>
      </c>
      <c r="V1067" t="str">
        <f t="shared" si="325"/>
        <v>No</v>
      </c>
      <c r="X1067">
        <f t="shared" si="326"/>
        <v>595</v>
      </c>
      <c r="Y1067">
        <f t="shared" si="327"/>
        <v>444</v>
      </c>
      <c r="Z1067" s="18">
        <f t="shared" si="328"/>
        <v>1892867.2841657216</v>
      </c>
      <c r="AA1067" s="18">
        <f t="shared" si="329"/>
        <v>199432.98236095349</v>
      </c>
      <c r="AB1067" s="17">
        <f t="shared" si="330"/>
        <v>3.8949824970828471</v>
      </c>
      <c r="AC1067" s="2" t="s">
        <v>30</v>
      </c>
      <c r="AD1067" s="2" t="s">
        <v>29</v>
      </c>
      <c r="AE1067" t="str">
        <f t="shared" si="331"/>
        <v>Fashion</v>
      </c>
      <c r="AF1067" t="str">
        <f t="shared" si="332"/>
        <v>Fashion</v>
      </c>
      <c r="AG1067" t="str" cm="1">
        <f t="array" ref="AG1067">INDEX(AD:AD,ROW())</f>
        <v>Fashion</v>
      </c>
      <c r="AH1067">
        <f t="shared" si="340"/>
        <v>6</v>
      </c>
      <c r="AI1067" t="str">
        <f t="shared" si="333"/>
        <v>Fashion</v>
      </c>
      <c r="AK1067">
        <f t="shared" si="334"/>
        <v>2023</v>
      </c>
      <c r="AL1067">
        <f t="shared" si="335"/>
        <v>8</v>
      </c>
      <c r="AM1067">
        <f t="shared" si="336"/>
        <v>3</v>
      </c>
      <c r="AN1067">
        <f t="shared" si="337"/>
        <v>5</v>
      </c>
      <c r="AO1067" t="str">
        <f t="shared" si="338"/>
        <v>Weekday</v>
      </c>
      <c r="AR1067" s="20">
        <f t="shared" si="339"/>
        <v>0</v>
      </c>
    </row>
    <row r="1068" spans="1:44" x14ac:dyDescent="0.35">
      <c r="A1068" t="str">
        <f t="shared" si="321"/>
        <v>CUST1067</v>
      </c>
      <c r="B1068" s="2" t="s">
        <v>1390</v>
      </c>
      <c r="C1068" s="4">
        <v>44967</v>
      </c>
      <c r="D1068" s="2" t="s">
        <v>572</v>
      </c>
      <c r="E1068" t="s">
        <v>5049</v>
      </c>
      <c r="F1068" s="2" t="s">
        <v>19</v>
      </c>
      <c r="G1068" s="2" t="s">
        <v>128</v>
      </c>
      <c r="H1068" s="2">
        <v>1</v>
      </c>
      <c r="I1068" s="19">
        <v>1600.26</v>
      </c>
      <c r="J1068" s="2" t="s">
        <v>15</v>
      </c>
      <c r="K1068" s="2" t="s">
        <v>16</v>
      </c>
      <c r="L1068" s="2">
        <v>3</v>
      </c>
      <c r="M1068" s="18">
        <f t="shared" si="322"/>
        <v>1600.26</v>
      </c>
      <c r="T1068" t="str">
        <f t="shared" si="323"/>
        <v>Completed</v>
      </c>
      <c r="U1068" t="str">
        <f t="shared" si="324"/>
        <v>Yes</v>
      </c>
      <c r="V1068" t="str">
        <f t="shared" si="325"/>
        <v>No</v>
      </c>
      <c r="X1068">
        <f t="shared" si="326"/>
        <v>595</v>
      </c>
      <c r="Y1068">
        <f t="shared" si="327"/>
        <v>444</v>
      </c>
      <c r="Z1068" s="18">
        <f t="shared" si="328"/>
        <v>2759712.3299794244</v>
      </c>
      <c r="AA1068" s="18">
        <f t="shared" si="329"/>
        <v>330643.50635802455</v>
      </c>
      <c r="AB1068" s="17">
        <f t="shared" si="330"/>
        <v>3.8641711229946525</v>
      </c>
      <c r="AC1068" s="2" t="s">
        <v>128</v>
      </c>
      <c r="AD1068" s="2" t="s">
        <v>19</v>
      </c>
      <c r="AE1068" t="str">
        <f t="shared" si="331"/>
        <v>Electronics</v>
      </c>
      <c r="AF1068" t="str">
        <f t="shared" si="332"/>
        <v>Electronics</v>
      </c>
      <c r="AG1068" t="str" cm="1">
        <f t="array" ref="AG1068">INDEX(AD:AD,ROW())</f>
        <v>Electronics</v>
      </c>
      <c r="AH1068">
        <f t="shared" si="340"/>
        <v>48</v>
      </c>
      <c r="AI1068" t="str">
        <f t="shared" si="333"/>
        <v>Electronics</v>
      </c>
      <c r="AK1068">
        <f t="shared" si="334"/>
        <v>2023</v>
      </c>
      <c r="AL1068">
        <f t="shared" si="335"/>
        <v>2</v>
      </c>
      <c r="AM1068">
        <f t="shared" si="336"/>
        <v>10</v>
      </c>
      <c r="AN1068">
        <f t="shared" si="337"/>
        <v>6</v>
      </c>
      <c r="AO1068" t="str">
        <f t="shared" si="338"/>
        <v>Weekday</v>
      </c>
      <c r="AR1068" s="20">
        <f t="shared" si="339"/>
        <v>0</v>
      </c>
    </row>
    <row r="1069" spans="1:44" x14ac:dyDescent="0.35">
      <c r="A1069" t="str">
        <f t="shared" si="321"/>
        <v>CUST1068</v>
      </c>
      <c r="B1069" s="2" t="s">
        <v>1391</v>
      </c>
      <c r="C1069" s="4">
        <v>45078</v>
      </c>
      <c r="D1069" s="2" t="s">
        <v>550</v>
      </c>
      <c r="E1069" t="s">
        <v>5051</v>
      </c>
      <c r="F1069" s="2" t="s">
        <v>42</v>
      </c>
      <c r="G1069" s="2" t="s">
        <v>170</v>
      </c>
      <c r="H1069" s="2">
        <v>1</v>
      </c>
      <c r="I1069" s="19">
        <v>1414.75</v>
      </c>
      <c r="J1069" s="2" t="s">
        <v>5046</v>
      </c>
      <c r="K1069" s="2" t="s">
        <v>16</v>
      </c>
      <c r="L1069" s="2">
        <v>4</v>
      </c>
      <c r="M1069" s="18">
        <f t="shared" si="322"/>
        <v>1414.75</v>
      </c>
      <c r="T1069" t="str">
        <f t="shared" si="323"/>
        <v>Completed</v>
      </c>
      <c r="U1069" t="str">
        <f t="shared" si="324"/>
        <v>Yes</v>
      </c>
      <c r="V1069" t="str">
        <f t="shared" si="325"/>
        <v>No</v>
      </c>
      <c r="X1069">
        <f t="shared" si="326"/>
        <v>619</v>
      </c>
      <c r="Y1069">
        <f t="shared" si="327"/>
        <v>468</v>
      </c>
      <c r="Z1069" s="18">
        <f t="shared" si="328"/>
        <v>1098537.4901531704</v>
      </c>
      <c r="AA1069" s="18">
        <f t="shared" si="329"/>
        <v>96724.388030634553</v>
      </c>
      <c r="AB1069" s="17">
        <f t="shared" si="330"/>
        <v>3.9001122334455669</v>
      </c>
      <c r="AC1069" s="2" t="s">
        <v>170</v>
      </c>
      <c r="AD1069" s="2" t="s">
        <v>42</v>
      </c>
      <c r="AE1069" t="str">
        <f t="shared" si="331"/>
        <v>Beauty</v>
      </c>
      <c r="AF1069" t="str">
        <f t="shared" si="332"/>
        <v>Beauty</v>
      </c>
      <c r="AG1069" t="str" cm="1">
        <f t="array" ref="AG1069">INDEX(AD:AD,ROW())</f>
        <v>Beauty</v>
      </c>
      <c r="AH1069">
        <f t="shared" si="340"/>
        <v>70</v>
      </c>
      <c r="AI1069" t="str">
        <f t="shared" si="333"/>
        <v>Beauty</v>
      </c>
      <c r="AK1069">
        <f t="shared" si="334"/>
        <v>2023</v>
      </c>
      <c r="AL1069">
        <f t="shared" si="335"/>
        <v>6</v>
      </c>
      <c r="AM1069">
        <f t="shared" si="336"/>
        <v>1</v>
      </c>
      <c r="AN1069">
        <f t="shared" si="337"/>
        <v>5</v>
      </c>
      <c r="AO1069" t="str">
        <f t="shared" si="338"/>
        <v>Weekday</v>
      </c>
      <c r="AR1069" s="20">
        <f t="shared" si="339"/>
        <v>0</v>
      </c>
    </row>
    <row r="1070" spans="1:44" x14ac:dyDescent="0.35">
      <c r="A1070" t="str">
        <f t="shared" si="321"/>
        <v>CUST1069</v>
      </c>
      <c r="B1070" s="2" t="s">
        <v>1392</v>
      </c>
      <c r="C1070" s="4">
        <v>45382</v>
      </c>
      <c r="D1070" s="2" t="s">
        <v>1393</v>
      </c>
      <c r="E1070" t="s">
        <v>5049</v>
      </c>
      <c r="F1070" s="2" t="s">
        <v>19</v>
      </c>
      <c r="G1070" s="2" t="s">
        <v>5039</v>
      </c>
      <c r="H1070" s="2">
        <v>2</v>
      </c>
      <c r="I1070" s="19">
        <v>1243.79</v>
      </c>
      <c r="J1070" s="2" t="s">
        <v>50</v>
      </c>
      <c r="K1070" s="2" t="s">
        <v>16</v>
      </c>
      <c r="L1070" s="2">
        <v>5</v>
      </c>
      <c r="M1070" s="18">
        <f t="shared" si="322"/>
        <v>2487.58</v>
      </c>
      <c r="T1070" t="str">
        <f t="shared" si="323"/>
        <v>Completed</v>
      </c>
      <c r="U1070" t="str">
        <f t="shared" si="324"/>
        <v>Yes</v>
      </c>
      <c r="V1070" t="str">
        <f t="shared" si="325"/>
        <v>No</v>
      </c>
      <c r="X1070">
        <f t="shared" si="326"/>
        <v>595</v>
      </c>
      <c r="Y1070">
        <f t="shared" si="327"/>
        <v>444</v>
      </c>
      <c r="Z1070" s="18">
        <f t="shared" si="328"/>
        <v>2759712.3299794244</v>
      </c>
      <c r="AA1070" s="18">
        <f t="shared" si="329"/>
        <v>330643.50635802455</v>
      </c>
      <c r="AB1070" s="17">
        <f t="shared" si="330"/>
        <v>3.8641711229946525</v>
      </c>
      <c r="AC1070" s="2" t="s">
        <v>5039</v>
      </c>
      <c r="AD1070" s="2" t="s">
        <v>19</v>
      </c>
      <c r="AE1070" t="str">
        <f t="shared" si="331"/>
        <v>Electronics</v>
      </c>
      <c r="AF1070" t="str">
        <f t="shared" si="332"/>
        <v>Electronics</v>
      </c>
      <c r="AG1070" t="str" cm="1">
        <f t="array" ref="AG1070">INDEX(AD:AD,ROW())</f>
        <v>Electronics</v>
      </c>
      <c r="AH1070">
        <f t="shared" si="340"/>
        <v>3</v>
      </c>
      <c r="AI1070" t="str">
        <f t="shared" si="333"/>
        <v>Electronics</v>
      </c>
      <c r="AK1070">
        <f t="shared" si="334"/>
        <v>2024</v>
      </c>
      <c r="AL1070">
        <f t="shared" si="335"/>
        <v>3</v>
      </c>
      <c r="AM1070">
        <f t="shared" si="336"/>
        <v>31</v>
      </c>
      <c r="AN1070">
        <f t="shared" si="337"/>
        <v>1</v>
      </c>
      <c r="AO1070" t="str">
        <f t="shared" si="338"/>
        <v>Weekend</v>
      </c>
      <c r="AR1070" s="20">
        <f t="shared" si="339"/>
        <v>0</v>
      </c>
    </row>
    <row r="1071" spans="1:44" x14ac:dyDescent="0.35">
      <c r="A1071" t="str">
        <f t="shared" si="321"/>
        <v>CUST1070</v>
      </c>
      <c r="B1071" s="2" t="s">
        <v>1394</v>
      </c>
      <c r="C1071" s="4">
        <v>45020</v>
      </c>
      <c r="D1071" s="2" t="s">
        <v>1288</v>
      </c>
      <c r="E1071" t="s">
        <v>5050</v>
      </c>
      <c r="F1071" s="2" t="s">
        <v>42</v>
      </c>
      <c r="G1071" s="2" t="s">
        <v>170</v>
      </c>
      <c r="H1071" s="2">
        <v>2</v>
      </c>
      <c r="I1071" s="19">
        <v>671.54</v>
      </c>
      <c r="J1071" s="2" t="s">
        <v>50</v>
      </c>
      <c r="K1071" s="2" t="s">
        <v>31</v>
      </c>
      <c r="L1071" s="2">
        <v>2</v>
      </c>
      <c r="M1071" s="18">
        <f t="shared" si="322"/>
        <v>1343.08</v>
      </c>
      <c r="T1071" t="str">
        <f t="shared" si="323"/>
        <v>Pending</v>
      </c>
      <c r="U1071" t="str">
        <f t="shared" si="324"/>
        <v>No</v>
      </c>
      <c r="V1071" t="str">
        <f t="shared" si="325"/>
        <v>Yes</v>
      </c>
      <c r="X1071">
        <f t="shared" si="326"/>
        <v>589</v>
      </c>
      <c r="Y1071">
        <f t="shared" si="327"/>
        <v>426</v>
      </c>
      <c r="Z1071" s="18">
        <f t="shared" si="328"/>
        <v>1098537.4901531704</v>
      </c>
      <c r="AA1071" s="18">
        <f t="shared" si="329"/>
        <v>96724.388030634553</v>
      </c>
      <c r="AB1071" s="17">
        <f t="shared" si="330"/>
        <v>3.9001122334455669</v>
      </c>
      <c r="AC1071" s="2" t="s">
        <v>170</v>
      </c>
      <c r="AD1071" s="2" t="s">
        <v>42</v>
      </c>
      <c r="AE1071" t="str">
        <f t="shared" si="331"/>
        <v>Beauty</v>
      </c>
      <c r="AF1071" t="str">
        <f t="shared" si="332"/>
        <v>Beauty</v>
      </c>
      <c r="AG1071" t="str" cm="1">
        <f t="array" ref="AG1071">INDEX(AD:AD,ROW())</f>
        <v>Beauty</v>
      </c>
      <c r="AH1071">
        <f t="shared" si="340"/>
        <v>70</v>
      </c>
      <c r="AI1071" t="str">
        <f t="shared" si="333"/>
        <v>Beauty</v>
      </c>
      <c r="AK1071">
        <f t="shared" si="334"/>
        <v>2023</v>
      </c>
      <c r="AL1071">
        <f t="shared" si="335"/>
        <v>4</v>
      </c>
      <c r="AM1071">
        <f t="shared" si="336"/>
        <v>4</v>
      </c>
      <c r="AN1071">
        <f t="shared" si="337"/>
        <v>3</v>
      </c>
      <c r="AO1071" t="str">
        <f t="shared" si="338"/>
        <v>Weekday</v>
      </c>
      <c r="AR1071" s="20">
        <f t="shared" si="339"/>
        <v>0</v>
      </c>
    </row>
    <row r="1072" spans="1:44" x14ac:dyDescent="0.35">
      <c r="A1072" t="str">
        <f t="shared" si="321"/>
        <v>CUST1071</v>
      </c>
      <c r="B1072" s="2" t="s">
        <v>1395</v>
      </c>
      <c r="C1072" s="4">
        <v>45218</v>
      </c>
      <c r="D1072" s="2" t="s">
        <v>342</v>
      </c>
      <c r="E1072" t="s">
        <v>5049</v>
      </c>
      <c r="F1072" s="2" t="s">
        <v>19</v>
      </c>
      <c r="G1072" s="2" t="s">
        <v>60</v>
      </c>
      <c r="H1072" s="2">
        <v>2</v>
      </c>
      <c r="I1072" s="19">
        <v>1326.5</v>
      </c>
      <c r="J1072" s="2" t="s">
        <v>20</v>
      </c>
      <c r="K1072" s="2" t="s">
        <v>16</v>
      </c>
      <c r="L1072" s="2">
        <v>5</v>
      </c>
      <c r="M1072" s="18">
        <f t="shared" si="322"/>
        <v>2653</v>
      </c>
      <c r="T1072" t="str">
        <f t="shared" si="323"/>
        <v>Completed</v>
      </c>
      <c r="U1072" t="str">
        <f t="shared" si="324"/>
        <v>Yes</v>
      </c>
      <c r="V1072" t="str">
        <f t="shared" si="325"/>
        <v>No</v>
      </c>
      <c r="X1072">
        <f t="shared" si="326"/>
        <v>595</v>
      </c>
      <c r="Y1072">
        <f t="shared" si="327"/>
        <v>444</v>
      </c>
      <c r="Z1072" s="18">
        <f t="shared" si="328"/>
        <v>2759712.3299794244</v>
      </c>
      <c r="AA1072" s="18">
        <f t="shared" si="329"/>
        <v>330643.50635802455</v>
      </c>
      <c r="AB1072" s="17">
        <f t="shared" si="330"/>
        <v>3.8641711229946525</v>
      </c>
      <c r="AC1072" s="2" t="s">
        <v>60</v>
      </c>
      <c r="AD1072" s="2" t="s">
        <v>19</v>
      </c>
      <c r="AE1072" t="str">
        <f t="shared" si="331"/>
        <v>Electronics</v>
      </c>
      <c r="AF1072" t="str">
        <f t="shared" si="332"/>
        <v>Electronics</v>
      </c>
      <c r="AG1072" t="str" cm="1">
        <f t="array" ref="AG1072">INDEX(AD:AD,ROW())</f>
        <v>Electronics</v>
      </c>
      <c r="AH1072">
        <f t="shared" si="340"/>
        <v>17</v>
      </c>
      <c r="AI1072" t="str">
        <f t="shared" si="333"/>
        <v>Electronics</v>
      </c>
      <c r="AK1072">
        <f t="shared" si="334"/>
        <v>2023</v>
      </c>
      <c r="AL1072">
        <f t="shared" si="335"/>
        <v>10</v>
      </c>
      <c r="AM1072">
        <f t="shared" si="336"/>
        <v>19</v>
      </c>
      <c r="AN1072">
        <f t="shared" si="337"/>
        <v>5</v>
      </c>
      <c r="AO1072" t="str">
        <f t="shared" si="338"/>
        <v>Weekday</v>
      </c>
      <c r="AR1072" s="20">
        <f t="shared" si="339"/>
        <v>0</v>
      </c>
    </row>
    <row r="1073" spans="1:44" x14ac:dyDescent="0.35">
      <c r="A1073" t="str">
        <f t="shared" si="321"/>
        <v>CUST1072</v>
      </c>
      <c r="B1073" s="2" t="s">
        <v>1396</v>
      </c>
      <c r="C1073" s="4">
        <v>45188</v>
      </c>
      <c r="D1073" s="2" t="s">
        <v>1034</v>
      </c>
      <c r="E1073" t="s">
        <v>5051</v>
      </c>
      <c r="F1073" s="2" t="s">
        <v>23</v>
      </c>
      <c r="G1073" s="2" t="s">
        <v>65</v>
      </c>
      <c r="H1073" s="2">
        <v>1</v>
      </c>
      <c r="I1073" s="19">
        <v>571.96</v>
      </c>
      <c r="J1073" s="2" t="s">
        <v>5046</v>
      </c>
      <c r="K1073" s="2" t="s">
        <v>16</v>
      </c>
      <c r="L1073" s="2">
        <v>4</v>
      </c>
      <c r="M1073" s="18">
        <f t="shared" si="322"/>
        <v>571.96</v>
      </c>
      <c r="T1073" t="str">
        <f t="shared" si="323"/>
        <v>Completed</v>
      </c>
      <c r="U1073" t="str">
        <f t="shared" si="324"/>
        <v>No</v>
      </c>
      <c r="V1073" t="str">
        <f t="shared" si="325"/>
        <v>No</v>
      </c>
      <c r="X1073">
        <f t="shared" si="326"/>
        <v>619</v>
      </c>
      <c r="Y1073">
        <f t="shared" si="327"/>
        <v>468</v>
      </c>
      <c r="Z1073" s="18">
        <f t="shared" si="328"/>
        <v>594714.6477588166</v>
      </c>
      <c r="AA1073" s="18">
        <f t="shared" si="329"/>
        <v>60882.938065984097</v>
      </c>
      <c r="AB1073" s="17">
        <f t="shared" si="330"/>
        <v>3.804733727810651</v>
      </c>
      <c r="AC1073" s="2" t="s">
        <v>65</v>
      </c>
      <c r="AD1073" s="2" t="s">
        <v>23</v>
      </c>
      <c r="AE1073" t="str">
        <f t="shared" si="331"/>
        <v>Books</v>
      </c>
      <c r="AF1073" t="str">
        <f t="shared" si="332"/>
        <v>Books</v>
      </c>
      <c r="AG1073" t="str" cm="1">
        <f t="array" ref="AG1073">INDEX(AD:AD,ROW())</f>
        <v>Books</v>
      </c>
      <c r="AH1073">
        <f t="shared" si="340"/>
        <v>19</v>
      </c>
      <c r="AI1073" t="str">
        <f t="shared" si="333"/>
        <v>Books</v>
      </c>
      <c r="AK1073">
        <f t="shared" si="334"/>
        <v>2023</v>
      </c>
      <c r="AL1073">
        <f t="shared" si="335"/>
        <v>9</v>
      </c>
      <c r="AM1073">
        <f t="shared" si="336"/>
        <v>19</v>
      </c>
      <c r="AN1073">
        <f t="shared" si="337"/>
        <v>3</v>
      </c>
      <c r="AO1073" t="str">
        <f t="shared" si="338"/>
        <v>Weekday</v>
      </c>
      <c r="AR1073" s="20">
        <f t="shared" si="339"/>
        <v>0</v>
      </c>
    </row>
    <row r="1074" spans="1:44" x14ac:dyDescent="0.35">
      <c r="A1074" t="str">
        <f t="shared" si="321"/>
        <v>CUST1073</v>
      </c>
      <c r="B1074" s="2" t="s">
        <v>1397</v>
      </c>
      <c r="C1074" s="4">
        <v>45793</v>
      </c>
      <c r="D1074" s="2" t="s">
        <v>169</v>
      </c>
      <c r="E1074" t="s">
        <v>5056</v>
      </c>
      <c r="F1074" s="2" t="s">
        <v>23</v>
      </c>
      <c r="G1074" s="2" t="s">
        <v>65</v>
      </c>
      <c r="H1074" s="2">
        <v>1</v>
      </c>
      <c r="I1074" s="19">
        <v>117.43</v>
      </c>
      <c r="J1074" s="2" t="s">
        <v>15</v>
      </c>
      <c r="K1074" s="2" t="s">
        <v>16</v>
      </c>
      <c r="L1074" s="2">
        <v>4</v>
      </c>
      <c r="M1074" s="18">
        <f t="shared" si="322"/>
        <v>117.43</v>
      </c>
      <c r="T1074" t="str">
        <f t="shared" si="323"/>
        <v>Completed</v>
      </c>
      <c r="U1074" t="str">
        <f t="shared" si="324"/>
        <v>No</v>
      </c>
      <c r="V1074" t="str">
        <f t="shared" si="325"/>
        <v>No</v>
      </c>
      <c r="X1074">
        <f t="shared" si="326"/>
        <v>50</v>
      </c>
      <c r="Y1074">
        <f t="shared" si="327"/>
        <v>37</v>
      </c>
      <c r="Z1074" s="18">
        <f t="shared" si="328"/>
        <v>594714.6477588166</v>
      </c>
      <c r="AA1074" s="18">
        <f t="shared" si="329"/>
        <v>60882.938065984097</v>
      </c>
      <c r="AB1074" s="17">
        <f t="shared" si="330"/>
        <v>3.804733727810651</v>
      </c>
      <c r="AC1074" s="2" t="s">
        <v>65</v>
      </c>
      <c r="AD1074" s="2" t="s">
        <v>23</v>
      </c>
      <c r="AE1074" t="str">
        <f t="shared" si="331"/>
        <v>Books</v>
      </c>
      <c r="AF1074" t="str">
        <f t="shared" si="332"/>
        <v>Books</v>
      </c>
      <c r="AG1074" t="str" cm="1">
        <f t="array" ref="AG1074">INDEX(AD:AD,ROW())</f>
        <v>Books</v>
      </c>
      <c r="AH1074">
        <f t="shared" si="340"/>
        <v>19</v>
      </c>
      <c r="AI1074" t="str">
        <f t="shared" si="333"/>
        <v>Books</v>
      </c>
      <c r="AK1074">
        <f t="shared" si="334"/>
        <v>2025</v>
      </c>
      <c r="AL1074">
        <f t="shared" si="335"/>
        <v>5</v>
      </c>
      <c r="AM1074">
        <f t="shared" si="336"/>
        <v>16</v>
      </c>
      <c r="AN1074">
        <f t="shared" si="337"/>
        <v>6</v>
      </c>
      <c r="AO1074" t="str">
        <f t="shared" si="338"/>
        <v>Weekday</v>
      </c>
      <c r="AR1074" s="20">
        <f t="shared" si="339"/>
        <v>0</v>
      </c>
    </row>
    <row r="1075" spans="1:44" x14ac:dyDescent="0.35">
      <c r="A1075" t="str">
        <f t="shared" si="321"/>
        <v>CUST1074</v>
      </c>
      <c r="B1075" s="2" t="s">
        <v>1398</v>
      </c>
      <c r="C1075" s="4">
        <v>45239</v>
      </c>
      <c r="D1075" s="2" t="s">
        <v>1399</v>
      </c>
      <c r="E1075" t="s">
        <v>5048</v>
      </c>
      <c r="F1075" s="2" t="s">
        <v>23</v>
      </c>
      <c r="G1075" s="2" t="s">
        <v>65</v>
      </c>
      <c r="H1075" s="2">
        <v>1</v>
      </c>
      <c r="I1075" s="19">
        <v>117.92</v>
      </c>
      <c r="J1075" s="2" t="s">
        <v>5046</v>
      </c>
      <c r="K1075" s="2" t="s">
        <v>76</v>
      </c>
      <c r="L1075" s="2">
        <v>4</v>
      </c>
      <c r="M1075" s="18">
        <f t="shared" si="322"/>
        <v>117.92</v>
      </c>
      <c r="T1075" t="str">
        <f t="shared" si="323"/>
        <v>Completed</v>
      </c>
      <c r="U1075" t="str">
        <f t="shared" si="324"/>
        <v>No</v>
      </c>
      <c r="V1075" t="str">
        <f t="shared" si="325"/>
        <v>No</v>
      </c>
      <c r="X1075">
        <f t="shared" si="326"/>
        <v>590</v>
      </c>
      <c r="Y1075">
        <f t="shared" si="327"/>
        <v>451</v>
      </c>
      <c r="Z1075" s="18">
        <f t="shared" si="328"/>
        <v>594714.6477588166</v>
      </c>
      <c r="AA1075" s="18">
        <f t="shared" si="329"/>
        <v>60882.938065984097</v>
      </c>
      <c r="AB1075" s="17">
        <f t="shared" si="330"/>
        <v>3.804733727810651</v>
      </c>
      <c r="AC1075" s="2" t="s">
        <v>65</v>
      </c>
      <c r="AD1075" s="2" t="s">
        <v>23</v>
      </c>
      <c r="AE1075" t="str">
        <f t="shared" si="331"/>
        <v>Books</v>
      </c>
      <c r="AF1075" t="str">
        <f t="shared" si="332"/>
        <v>Books</v>
      </c>
      <c r="AG1075" t="str" cm="1">
        <f t="array" ref="AG1075">INDEX(AD:AD,ROW())</f>
        <v>Books</v>
      </c>
      <c r="AH1075">
        <f t="shared" si="340"/>
        <v>19</v>
      </c>
      <c r="AI1075" t="str">
        <f t="shared" si="333"/>
        <v>Books</v>
      </c>
      <c r="AK1075">
        <f t="shared" si="334"/>
        <v>2023</v>
      </c>
      <c r="AL1075">
        <f t="shared" si="335"/>
        <v>11</v>
      </c>
      <c r="AM1075">
        <f t="shared" si="336"/>
        <v>9</v>
      </c>
      <c r="AN1075">
        <f t="shared" si="337"/>
        <v>5</v>
      </c>
      <c r="AO1075" t="str">
        <f t="shared" si="338"/>
        <v>Weekday</v>
      </c>
      <c r="AR1075" s="20">
        <f t="shared" si="339"/>
        <v>1</v>
      </c>
    </row>
    <row r="1076" spans="1:44" x14ac:dyDescent="0.35">
      <c r="A1076" t="str">
        <f t="shared" si="321"/>
        <v>CUST1075</v>
      </c>
      <c r="B1076" s="2" t="s">
        <v>1400</v>
      </c>
      <c r="C1076" s="4">
        <v>45361</v>
      </c>
      <c r="D1076" s="2" t="s">
        <v>363</v>
      </c>
      <c r="E1076" t="s">
        <v>5054</v>
      </c>
      <c r="F1076" s="2" t="s">
        <v>42</v>
      </c>
      <c r="G1076" s="2" t="s">
        <v>5044</v>
      </c>
      <c r="H1076" s="2">
        <v>1</v>
      </c>
      <c r="I1076" s="19">
        <v>1211.1600000000001</v>
      </c>
      <c r="J1076" s="2" t="s">
        <v>5046</v>
      </c>
      <c r="K1076" s="2" t="s">
        <v>16</v>
      </c>
      <c r="L1076" s="2">
        <v>4</v>
      </c>
      <c r="M1076" s="18">
        <f t="shared" si="322"/>
        <v>1211.1600000000001</v>
      </c>
      <c r="T1076" t="str">
        <f t="shared" si="323"/>
        <v>Completed</v>
      </c>
      <c r="U1076" t="str">
        <f t="shared" si="324"/>
        <v>Yes</v>
      </c>
      <c r="V1076" t="str">
        <f t="shared" si="325"/>
        <v>No</v>
      </c>
      <c r="X1076">
        <f t="shared" si="326"/>
        <v>558</v>
      </c>
      <c r="Y1076">
        <f t="shared" si="327"/>
        <v>430</v>
      </c>
      <c r="Z1076" s="18">
        <f t="shared" si="328"/>
        <v>1098537.4901531704</v>
      </c>
      <c r="AA1076" s="18">
        <f t="shared" si="329"/>
        <v>96724.388030634553</v>
      </c>
      <c r="AB1076" s="17">
        <f t="shared" si="330"/>
        <v>3.9001122334455669</v>
      </c>
      <c r="AC1076" s="2" t="s">
        <v>5044</v>
      </c>
      <c r="AD1076" s="2" t="s">
        <v>42</v>
      </c>
      <c r="AE1076" t="str">
        <f t="shared" si="331"/>
        <v>Beauty</v>
      </c>
      <c r="AF1076" t="str">
        <f t="shared" si="332"/>
        <v>Beauty</v>
      </c>
      <c r="AG1076" t="str" cm="1">
        <f t="array" ref="AG1076">INDEX(AD:AD,ROW())</f>
        <v>Beauty</v>
      </c>
      <c r="AH1076">
        <f t="shared" si="340"/>
        <v>64</v>
      </c>
      <c r="AI1076" t="str">
        <f t="shared" si="333"/>
        <v>Beauty</v>
      </c>
      <c r="AK1076">
        <f t="shared" si="334"/>
        <v>2024</v>
      </c>
      <c r="AL1076">
        <f t="shared" si="335"/>
        <v>3</v>
      </c>
      <c r="AM1076">
        <f t="shared" si="336"/>
        <v>10</v>
      </c>
      <c r="AN1076">
        <f t="shared" si="337"/>
        <v>1</v>
      </c>
      <c r="AO1076" t="str">
        <f t="shared" si="338"/>
        <v>Weekend</v>
      </c>
      <c r="AR1076" s="20">
        <f t="shared" si="339"/>
        <v>0</v>
      </c>
    </row>
    <row r="1077" spans="1:44" x14ac:dyDescent="0.35">
      <c r="A1077" t="str">
        <f t="shared" si="321"/>
        <v>CUST1076</v>
      </c>
      <c r="B1077" s="2" t="s">
        <v>1401</v>
      </c>
      <c r="C1077" s="4">
        <v>45304</v>
      </c>
      <c r="D1077" s="2" t="s">
        <v>398</v>
      </c>
      <c r="E1077" t="s">
        <v>5050</v>
      </c>
      <c r="F1077" s="2" t="s">
        <v>13</v>
      </c>
      <c r="G1077" s="2" t="s">
        <v>5045</v>
      </c>
      <c r="H1077" s="2">
        <v>1</v>
      </c>
      <c r="I1077" s="19">
        <v>1883.17</v>
      </c>
      <c r="J1077" s="2" t="s">
        <v>50</v>
      </c>
      <c r="K1077" s="2" t="s">
        <v>16</v>
      </c>
      <c r="L1077" s="2">
        <v>3</v>
      </c>
      <c r="M1077" s="18">
        <f t="shared" si="322"/>
        <v>1883.17</v>
      </c>
      <c r="T1077" t="str">
        <f t="shared" si="323"/>
        <v>Completed</v>
      </c>
      <c r="U1077" t="str">
        <f t="shared" si="324"/>
        <v>Yes</v>
      </c>
      <c r="V1077" t="str">
        <f t="shared" si="325"/>
        <v>No</v>
      </c>
      <c r="X1077">
        <f t="shared" si="326"/>
        <v>589</v>
      </c>
      <c r="Y1077">
        <f t="shared" si="327"/>
        <v>426</v>
      </c>
      <c r="Z1077" s="18">
        <f t="shared" si="328"/>
        <v>1463424.4009529033</v>
      </c>
      <c r="AA1077" s="18">
        <f t="shared" si="329"/>
        <v>118285.78776560788</v>
      </c>
      <c r="AB1077" s="17">
        <f t="shared" si="330"/>
        <v>3.8140589569160999</v>
      </c>
      <c r="AC1077" s="2" t="s">
        <v>5045</v>
      </c>
      <c r="AD1077" s="2" t="s">
        <v>13</v>
      </c>
      <c r="AE1077" t="str">
        <f t="shared" si="331"/>
        <v>Home &amp; Kitchen</v>
      </c>
      <c r="AF1077" t="str">
        <f t="shared" si="332"/>
        <v>Home &amp; Kitchen</v>
      </c>
      <c r="AG1077" t="str" cm="1">
        <f t="array" ref="AG1077">INDEX(AD:AD,ROW())</f>
        <v>Home &amp; Kitchen</v>
      </c>
      <c r="AH1077">
        <f t="shared" si="340"/>
        <v>76</v>
      </c>
      <c r="AI1077" t="str">
        <f t="shared" si="333"/>
        <v>Home &amp; Kitchen</v>
      </c>
      <c r="AK1077">
        <f t="shared" si="334"/>
        <v>2024</v>
      </c>
      <c r="AL1077">
        <f t="shared" si="335"/>
        <v>1</v>
      </c>
      <c r="AM1077">
        <f t="shared" si="336"/>
        <v>13</v>
      </c>
      <c r="AN1077">
        <f t="shared" si="337"/>
        <v>7</v>
      </c>
      <c r="AO1077" t="str">
        <f t="shared" si="338"/>
        <v>Weekend</v>
      </c>
      <c r="AR1077" s="20">
        <f t="shared" si="339"/>
        <v>0</v>
      </c>
    </row>
    <row r="1078" spans="1:44" x14ac:dyDescent="0.35">
      <c r="A1078" t="str">
        <f t="shared" si="321"/>
        <v>CUST1077</v>
      </c>
      <c r="B1078" s="2" t="s">
        <v>1402</v>
      </c>
      <c r="C1078" s="4">
        <v>45520</v>
      </c>
      <c r="D1078" s="2" t="s">
        <v>431</v>
      </c>
      <c r="E1078" t="s">
        <v>5055</v>
      </c>
      <c r="F1078" s="2" t="s">
        <v>29</v>
      </c>
      <c r="G1078" s="2" t="s">
        <v>138</v>
      </c>
      <c r="H1078" s="2">
        <v>1</v>
      </c>
      <c r="I1078" s="19">
        <v>1378.96</v>
      </c>
      <c r="J1078" s="2" t="s">
        <v>5046</v>
      </c>
      <c r="K1078" s="2" t="s">
        <v>16</v>
      </c>
      <c r="L1078" s="2">
        <v>5</v>
      </c>
      <c r="M1078" s="18">
        <f t="shared" si="322"/>
        <v>1378.96</v>
      </c>
      <c r="T1078" t="str">
        <f t="shared" si="323"/>
        <v>Completed</v>
      </c>
      <c r="U1078" t="str">
        <f t="shared" si="324"/>
        <v>Yes</v>
      </c>
      <c r="V1078" t="str">
        <f t="shared" si="325"/>
        <v>No</v>
      </c>
      <c r="X1078">
        <f t="shared" si="326"/>
        <v>567</v>
      </c>
      <c r="Y1078">
        <f t="shared" si="327"/>
        <v>440</v>
      </c>
      <c r="Z1078" s="18">
        <f t="shared" si="328"/>
        <v>1892867.2841657216</v>
      </c>
      <c r="AA1078" s="18">
        <f t="shared" si="329"/>
        <v>199432.98236095349</v>
      </c>
      <c r="AB1078" s="17">
        <f t="shared" si="330"/>
        <v>3.8949824970828471</v>
      </c>
      <c r="AC1078" s="2" t="s">
        <v>138</v>
      </c>
      <c r="AD1078" s="2" t="s">
        <v>29</v>
      </c>
      <c r="AE1078" t="str">
        <f t="shared" si="331"/>
        <v>Fashion</v>
      </c>
      <c r="AF1078" t="str">
        <f t="shared" si="332"/>
        <v>Fashion</v>
      </c>
      <c r="AG1078" t="str" cm="1">
        <f t="array" ref="AG1078">INDEX(AD:AD,ROW())</f>
        <v>Fashion</v>
      </c>
      <c r="AH1078">
        <f t="shared" si="340"/>
        <v>53</v>
      </c>
      <c r="AI1078" t="str">
        <f t="shared" si="333"/>
        <v>Fashion</v>
      </c>
      <c r="AK1078">
        <f t="shared" si="334"/>
        <v>2024</v>
      </c>
      <c r="AL1078">
        <f t="shared" si="335"/>
        <v>8</v>
      </c>
      <c r="AM1078">
        <f t="shared" si="336"/>
        <v>16</v>
      </c>
      <c r="AN1078">
        <f t="shared" si="337"/>
        <v>6</v>
      </c>
      <c r="AO1078" t="str">
        <f t="shared" si="338"/>
        <v>Weekday</v>
      </c>
      <c r="AR1078" s="20">
        <f t="shared" si="339"/>
        <v>0</v>
      </c>
    </row>
    <row r="1079" spans="1:44" x14ac:dyDescent="0.35">
      <c r="A1079" t="str">
        <f t="shared" si="321"/>
        <v>CUST1078</v>
      </c>
      <c r="B1079" s="2" t="s">
        <v>1403</v>
      </c>
      <c r="C1079" s="4">
        <v>45420</v>
      </c>
      <c r="D1079" s="2" t="s">
        <v>532</v>
      </c>
      <c r="E1079" t="s">
        <v>5050</v>
      </c>
      <c r="F1079" s="2" t="s">
        <v>23</v>
      </c>
      <c r="G1079" s="2" t="s">
        <v>68</v>
      </c>
      <c r="H1079" s="2">
        <v>2</v>
      </c>
      <c r="I1079" s="19">
        <v>514.94000000000005</v>
      </c>
      <c r="J1079" s="2" t="s">
        <v>20</v>
      </c>
      <c r="K1079" s="2" t="s">
        <v>16</v>
      </c>
      <c r="L1079" s="2">
        <v>2</v>
      </c>
      <c r="M1079" s="18">
        <f t="shared" si="322"/>
        <v>1029.8800000000001</v>
      </c>
      <c r="T1079" t="str">
        <f t="shared" si="323"/>
        <v>Completed</v>
      </c>
      <c r="U1079" t="str">
        <f t="shared" si="324"/>
        <v>Yes</v>
      </c>
      <c r="V1079" t="str">
        <f t="shared" si="325"/>
        <v>No</v>
      </c>
      <c r="X1079">
        <f t="shared" si="326"/>
        <v>589</v>
      </c>
      <c r="Y1079">
        <f t="shared" si="327"/>
        <v>426</v>
      </c>
      <c r="Z1079" s="18">
        <f t="shared" si="328"/>
        <v>594714.6477588166</v>
      </c>
      <c r="AA1079" s="18">
        <f t="shared" si="329"/>
        <v>60882.938065984097</v>
      </c>
      <c r="AB1079" s="17">
        <f t="shared" si="330"/>
        <v>3.804733727810651</v>
      </c>
      <c r="AC1079" s="2" t="s">
        <v>68</v>
      </c>
      <c r="AD1079" s="2" t="s">
        <v>23</v>
      </c>
      <c r="AE1079" t="str">
        <f t="shared" si="331"/>
        <v>Books</v>
      </c>
      <c r="AF1079" t="str">
        <f t="shared" si="332"/>
        <v>Books</v>
      </c>
      <c r="AG1079" t="str" cm="1">
        <f t="array" ref="AG1079">INDEX(AD:AD,ROW())</f>
        <v>Books</v>
      </c>
      <c r="AH1079">
        <f t="shared" si="340"/>
        <v>20</v>
      </c>
      <c r="AI1079" t="str">
        <f t="shared" si="333"/>
        <v>Books</v>
      </c>
      <c r="AK1079">
        <f t="shared" si="334"/>
        <v>2024</v>
      </c>
      <c r="AL1079">
        <f t="shared" si="335"/>
        <v>5</v>
      </c>
      <c r="AM1079">
        <f t="shared" si="336"/>
        <v>8</v>
      </c>
      <c r="AN1079">
        <f t="shared" si="337"/>
        <v>4</v>
      </c>
      <c r="AO1079" t="str">
        <f t="shared" si="338"/>
        <v>Weekday</v>
      </c>
      <c r="AR1079" s="20">
        <f t="shared" si="339"/>
        <v>0</v>
      </c>
    </row>
    <row r="1080" spans="1:44" x14ac:dyDescent="0.35">
      <c r="A1080" t="str">
        <f t="shared" si="321"/>
        <v>CUST1079</v>
      </c>
      <c r="B1080" s="2" t="s">
        <v>1404</v>
      </c>
      <c r="C1080" s="4">
        <v>45006</v>
      </c>
      <c r="D1080" s="2" t="s">
        <v>499</v>
      </c>
      <c r="E1080" t="s">
        <v>5053</v>
      </c>
      <c r="F1080" s="2" t="s">
        <v>23</v>
      </c>
      <c r="G1080" s="2" t="s">
        <v>65</v>
      </c>
      <c r="H1080" s="2">
        <v>1</v>
      </c>
      <c r="I1080" s="19">
        <v>414.4</v>
      </c>
      <c r="J1080" s="2" t="s">
        <v>20</v>
      </c>
      <c r="K1080" s="2" t="s">
        <v>16</v>
      </c>
      <c r="L1080" s="2">
        <v>4</v>
      </c>
      <c r="M1080" s="18">
        <f t="shared" si="322"/>
        <v>414.4</v>
      </c>
      <c r="T1080" t="str">
        <f t="shared" si="323"/>
        <v>Completed</v>
      </c>
      <c r="U1080" t="str">
        <f t="shared" si="324"/>
        <v>No</v>
      </c>
      <c r="V1080" t="str">
        <f t="shared" si="325"/>
        <v>No</v>
      </c>
      <c r="X1080">
        <f t="shared" si="326"/>
        <v>559</v>
      </c>
      <c r="Y1080">
        <f t="shared" si="327"/>
        <v>408</v>
      </c>
      <c r="Z1080" s="18">
        <f t="shared" si="328"/>
        <v>594714.6477588166</v>
      </c>
      <c r="AA1080" s="18">
        <f t="shared" si="329"/>
        <v>60882.938065984097</v>
      </c>
      <c r="AB1080" s="17">
        <f t="shared" si="330"/>
        <v>3.804733727810651</v>
      </c>
      <c r="AC1080" s="2" t="s">
        <v>65</v>
      </c>
      <c r="AD1080" s="2" t="s">
        <v>23</v>
      </c>
      <c r="AE1080" t="str">
        <f t="shared" si="331"/>
        <v>Books</v>
      </c>
      <c r="AF1080" t="str">
        <f t="shared" si="332"/>
        <v>Books</v>
      </c>
      <c r="AG1080" t="str" cm="1">
        <f t="array" ref="AG1080">INDEX(AD:AD,ROW())</f>
        <v>Books</v>
      </c>
      <c r="AH1080">
        <f t="shared" si="340"/>
        <v>19</v>
      </c>
      <c r="AI1080" t="str">
        <f t="shared" si="333"/>
        <v>Books</v>
      </c>
      <c r="AK1080">
        <f t="shared" si="334"/>
        <v>2023</v>
      </c>
      <c r="AL1080">
        <f t="shared" si="335"/>
        <v>3</v>
      </c>
      <c r="AM1080">
        <f t="shared" si="336"/>
        <v>21</v>
      </c>
      <c r="AN1080">
        <f t="shared" si="337"/>
        <v>3</v>
      </c>
      <c r="AO1080" t="str">
        <f t="shared" si="338"/>
        <v>Weekday</v>
      </c>
      <c r="AR1080" s="20">
        <f t="shared" si="339"/>
        <v>0</v>
      </c>
    </row>
    <row r="1081" spans="1:44" x14ac:dyDescent="0.35">
      <c r="A1081" t="str">
        <f t="shared" si="321"/>
        <v>CUST1080</v>
      </c>
      <c r="B1081" s="2" t="s">
        <v>1405</v>
      </c>
      <c r="C1081" s="4">
        <v>45665</v>
      </c>
      <c r="D1081" s="2" t="s">
        <v>590</v>
      </c>
      <c r="E1081" t="s">
        <v>5055</v>
      </c>
      <c r="F1081" s="2" t="s">
        <v>42</v>
      </c>
      <c r="G1081" s="2" t="s">
        <v>188</v>
      </c>
      <c r="H1081" s="2">
        <v>1</v>
      </c>
      <c r="I1081" s="19">
        <v>1152.1600000000001</v>
      </c>
      <c r="J1081" s="2" t="s">
        <v>5047</v>
      </c>
      <c r="K1081" s="2" t="s">
        <v>16</v>
      </c>
      <c r="L1081" s="2">
        <v>3</v>
      </c>
      <c r="M1081" s="18">
        <f t="shared" si="322"/>
        <v>1152.1600000000001</v>
      </c>
      <c r="T1081" t="str">
        <f t="shared" si="323"/>
        <v>Completed</v>
      </c>
      <c r="U1081" t="str">
        <f t="shared" si="324"/>
        <v>Yes</v>
      </c>
      <c r="V1081" t="str">
        <f t="shared" si="325"/>
        <v>No</v>
      </c>
      <c r="X1081">
        <f t="shared" si="326"/>
        <v>567</v>
      </c>
      <c r="Y1081">
        <f t="shared" si="327"/>
        <v>440</v>
      </c>
      <c r="Z1081" s="18">
        <f t="shared" si="328"/>
        <v>1098537.4901531704</v>
      </c>
      <c r="AA1081" s="18">
        <f t="shared" si="329"/>
        <v>96724.388030634553</v>
      </c>
      <c r="AB1081" s="17">
        <f t="shared" si="330"/>
        <v>3.9001122334455669</v>
      </c>
      <c r="AC1081" s="2" t="s">
        <v>188</v>
      </c>
      <c r="AD1081" s="2" t="s">
        <v>42</v>
      </c>
      <c r="AE1081" t="str">
        <f t="shared" si="331"/>
        <v>Beauty</v>
      </c>
      <c r="AF1081" t="str">
        <f t="shared" si="332"/>
        <v>Beauty</v>
      </c>
      <c r="AG1081" t="str" cm="1">
        <f t="array" ref="AG1081">INDEX(AD:AD,ROW())</f>
        <v>Beauty</v>
      </c>
      <c r="AH1081">
        <f t="shared" si="340"/>
        <v>80</v>
      </c>
      <c r="AI1081" t="str">
        <f t="shared" si="333"/>
        <v>Beauty</v>
      </c>
      <c r="AK1081">
        <f t="shared" si="334"/>
        <v>2025</v>
      </c>
      <c r="AL1081">
        <f t="shared" si="335"/>
        <v>1</v>
      </c>
      <c r="AM1081">
        <f t="shared" si="336"/>
        <v>8</v>
      </c>
      <c r="AN1081">
        <f t="shared" si="337"/>
        <v>4</v>
      </c>
      <c r="AO1081" t="str">
        <f t="shared" si="338"/>
        <v>Weekday</v>
      </c>
      <c r="AR1081" s="20">
        <f t="shared" si="339"/>
        <v>0</v>
      </c>
    </row>
    <row r="1082" spans="1:44" x14ac:dyDescent="0.35">
      <c r="A1082" t="str">
        <f t="shared" si="321"/>
        <v>CUST1081</v>
      </c>
      <c r="B1082" s="2" t="s">
        <v>1406</v>
      </c>
      <c r="C1082" s="4">
        <v>45132</v>
      </c>
      <c r="D1082" s="2" t="s">
        <v>757</v>
      </c>
      <c r="E1082" t="s">
        <v>5049</v>
      </c>
      <c r="F1082" s="2" t="s">
        <v>29</v>
      </c>
      <c r="G1082" s="2" t="s">
        <v>5041</v>
      </c>
      <c r="H1082" s="2">
        <v>2</v>
      </c>
      <c r="I1082" s="19">
        <v>2199.92</v>
      </c>
      <c r="J1082" s="2" t="s">
        <v>5046</v>
      </c>
      <c r="K1082" s="2" t="s">
        <v>16</v>
      </c>
      <c r="L1082" s="2">
        <v>5</v>
      </c>
      <c r="M1082" s="18">
        <f t="shared" si="322"/>
        <v>4399.84</v>
      </c>
      <c r="T1082" t="str">
        <f t="shared" si="323"/>
        <v>Completed</v>
      </c>
      <c r="U1082" t="str">
        <f t="shared" si="324"/>
        <v>Yes</v>
      </c>
      <c r="V1082" t="str">
        <f t="shared" si="325"/>
        <v>No</v>
      </c>
      <c r="X1082">
        <f t="shared" si="326"/>
        <v>595</v>
      </c>
      <c r="Y1082">
        <f t="shared" si="327"/>
        <v>444</v>
      </c>
      <c r="Z1082" s="18">
        <f t="shared" si="328"/>
        <v>1892867.2841657216</v>
      </c>
      <c r="AA1082" s="18">
        <f t="shared" si="329"/>
        <v>199432.98236095349</v>
      </c>
      <c r="AB1082" s="17">
        <f t="shared" si="330"/>
        <v>3.8949824970828471</v>
      </c>
      <c r="AC1082" s="2" t="s">
        <v>5041</v>
      </c>
      <c r="AD1082" s="2" t="s">
        <v>29</v>
      </c>
      <c r="AE1082" t="str">
        <f t="shared" si="331"/>
        <v>Fashion</v>
      </c>
      <c r="AF1082" t="str">
        <f t="shared" si="332"/>
        <v>Fashion</v>
      </c>
      <c r="AG1082" t="str" cm="1">
        <f t="array" ref="AG1082">INDEX(AD:AD,ROW())</f>
        <v>Fashion</v>
      </c>
      <c r="AH1082">
        <f t="shared" si="340"/>
        <v>15</v>
      </c>
      <c r="AI1082" t="str">
        <f t="shared" si="333"/>
        <v>Fashion</v>
      </c>
      <c r="AK1082">
        <f t="shared" si="334"/>
        <v>2023</v>
      </c>
      <c r="AL1082">
        <f t="shared" si="335"/>
        <v>7</v>
      </c>
      <c r="AM1082">
        <f t="shared" si="336"/>
        <v>25</v>
      </c>
      <c r="AN1082">
        <f t="shared" si="337"/>
        <v>3</v>
      </c>
      <c r="AO1082" t="str">
        <f t="shared" si="338"/>
        <v>Weekday</v>
      </c>
      <c r="AR1082" s="20">
        <f t="shared" si="339"/>
        <v>0</v>
      </c>
    </row>
    <row r="1083" spans="1:44" x14ac:dyDescent="0.35">
      <c r="A1083" t="str">
        <f t="shared" si="321"/>
        <v>CUST1082</v>
      </c>
      <c r="B1083" s="2" t="s">
        <v>1407</v>
      </c>
      <c r="C1083" s="4">
        <v>45528</v>
      </c>
      <c r="D1083" s="2" t="s">
        <v>514</v>
      </c>
      <c r="E1083" t="s">
        <v>5050</v>
      </c>
      <c r="F1083" s="2" t="s">
        <v>29</v>
      </c>
      <c r="G1083" s="2" t="s">
        <v>5041</v>
      </c>
      <c r="H1083" s="2">
        <v>1</v>
      </c>
      <c r="I1083" s="19">
        <v>1572.18</v>
      </c>
      <c r="J1083" s="2" t="s">
        <v>50</v>
      </c>
      <c r="K1083" s="2" t="s">
        <v>16</v>
      </c>
      <c r="L1083" s="2">
        <v>3</v>
      </c>
      <c r="M1083" s="18">
        <f t="shared" si="322"/>
        <v>1572.18</v>
      </c>
      <c r="T1083" t="str">
        <f t="shared" si="323"/>
        <v>Completed</v>
      </c>
      <c r="U1083" t="str">
        <f t="shared" si="324"/>
        <v>Yes</v>
      </c>
      <c r="V1083" t="str">
        <f t="shared" si="325"/>
        <v>No</v>
      </c>
      <c r="X1083">
        <f t="shared" si="326"/>
        <v>589</v>
      </c>
      <c r="Y1083">
        <f t="shared" si="327"/>
        <v>426</v>
      </c>
      <c r="Z1083" s="18">
        <f t="shared" si="328"/>
        <v>1892867.2841657216</v>
      </c>
      <c r="AA1083" s="18">
        <f t="shared" si="329"/>
        <v>199432.98236095349</v>
      </c>
      <c r="AB1083" s="17">
        <f t="shared" si="330"/>
        <v>3.8949824970828471</v>
      </c>
      <c r="AC1083" s="2" t="s">
        <v>5041</v>
      </c>
      <c r="AD1083" s="2" t="s">
        <v>29</v>
      </c>
      <c r="AE1083" t="str">
        <f t="shared" si="331"/>
        <v>Fashion</v>
      </c>
      <c r="AF1083" t="str">
        <f t="shared" si="332"/>
        <v>Fashion</v>
      </c>
      <c r="AG1083" t="str" cm="1">
        <f t="array" ref="AG1083">INDEX(AD:AD,ROW())</f>
        <v>Fashion</v>
      </c>
      <c r="AH1083">
        <f t="shared" si="340"/>
        <v>15</v>
      </c>
      <c r="AI1083" t="str">
        <f t="shared" si="333"/>
        <v>Fashion</v>
      </c>
      <c r="AK1083">
        <f t="shared" si="334"/>
        <v>2024</v>
      </c>
      <c r="AL1083">
        <f t="shared" si="335"/>
        <v>8</v>
      </c>
      <c r="AM1083">
        <f t="shared" si="336"/>
        <v>24</v>
      </c>
      <c r="AN1083">
        <f t="shared" si="337"/>
        <v>7</v>
      </c>
      <c r="AO1083" t="str">
        <f t="shared" si="338"/>
        <v>Weekend</v>
      </c>
      <c r="AR1083" s="20">
        <f t="shared" si="339"/>
        <v>0</v>
      </c>
    </row>
    <row r="1084" spans="1:44" x14ac:dyDescent="0.35">
      <c r="A1084" t="str">
        <f t="shared" si="321"/>
        <v>CUST1083</v>
      </c>
      <c r="B1084" s="2" t="s">
        <v>1408</v>
      </c>
      <c r="C1084" s="4">
        <v>45291</v>
      </c>
      <c r="D1084" s="2" t="s">
        <v>48</v>
      </c>
      <c r="E1084" t="s">
        <v>5055</v>
      </c>
      <c r="F1084" s="2" t="s">
        <v>29</v>
      </c>
      <c r="G1084" s="2" t="s">
        <v>138</v>
      </c>
      <c r="H1084" s="2">
        <v>2</v>
      </c>
      <c r="I1084" s="19">
        <v>1037.71</v>
      </c>
      <c r="J1084" s="2" t="s">
        <v>20</v>
      </c>
      <c r="K1084" s="2" t="s">
        <v>16</v>
      </c>
      <c r="L1084" s="2">
        <v>5</v>
      </c>
      <c r="M1084" s="18">
        <f t="shared" si="322"/>
        <v>2075.42</v>
      </c>
      <c r="T1084" t="str">
        <f t="shared" si="323"/>
        <v>Completed</v>
      </c>
      <c r="U1084" t="str">
        <f t="shared" si="324"/>
        <v>Yes</v>
      </c>
      <c r="V1084" t="str">
        <f t="shared" si="325"/>
        <v>No</v>
      </c>
      <c r="X1084">
        <f t="shared" si="326"/>
        <v>567</v>
      </c>
      <c r="Y1084">
        <f t="shared" si="327"/>
        <v>440</v>
      </c>
      <c r="Z1084" s="18">
        <f t="shared" si="328"/>
        <v>1892867.2841657216</v>
      </c>
      <c r="AA1084" s="18">
        <f t="shared" si="329"/>
        <v>199432.98236095349</v>
      </c>
      <c r="AB1084" s="17">
        <f t="shared" si="330"/>
        <v>3.8949824970828471</v>
      </c>
      <c r="AC1084" s="2" t="s">
        <v>138</v>
      </c>
      <c r="AD1084" s="2" t="s">
        <v>29</v>
      </c>
      <c r="AE1084" t="str">
        <f t="shared" si="331"/>
        <v>Fashion</v>
      </c>
      <c r="AF1084" t="str">
        <f t="shared" si="332"/>
        <v>Fashion</v>
      </c>
      <c r="AG1084" t="str" cm="1">
        <f t="array" ref="AG1084">INDEX(AD:AD,ROW())</f>
        <v>Fashion</v>
      </c>
      <c r="AH1084">
        <f t="shared" si="340"/>
        <v>53</v>
      </c>
      <c r="AI1084" t="str">
        <f t="shared" si="333"/>
        <v>Fashion</v>
      </c>
      <c r="AK1084">
        <f t="shared" si="334"/>
        <v>2023</v>
      </c>
      <c r="AL1084">
        <f t="shared" si="335"/>
        <v>12</v>
      </c>
      <c r="AM1084">
        <f t="shared" si="336"/>
        <v>31</v>
      </c>
      <c r="AN1084">
        <f t="shared" si="337"/>
        <v>1</v>
      </c>
      <c r="AO1084" t="str">
        <f t="shared" si="338"/>
        <v>Weekend</v>
      </c>
      <c r="AR1084" s="20">
        <f t="shared" si="339"/>
        <v>0</v>
      </c>
    </row>
    <row r="1085" spans="1:44" x14ac:dyDescent="0.35">
      <c r="A1085" t="str">
        <f t="shared" si="321"/>
        <v>CUST1084</v>
      </c>
      <c r="B1085" s="2" t="s">
        <v>1409</v>
      </c>
      <c r="C1085" s="4">
        <v>45012</v>
      </c>
      <c r="D1085" s="2" t="s">
        <v>501</v>
      </c>
      <c r="E1085" t="s">
        <v>5052</v>
      </c>
      <c r="F1085" s="2" t="s">
        <v>42</v>
      </c>
      <c r="G1085" s="2" t="s">
        <v>188</v>
      </c>
      <c r="H1085" s="2">
        <v>2</v>
      </c>
      <c r="I1085" s="19">
        <v>1313.27</v>
      </c>
      <c r="J1085" s="2" t="s">
        <v>5046</v>
      </c>
      <c r="K1085" s="2" t="s">
        <v>16</v>
      </c>
      <c r="L1085" s="2">
        <v>5</v>
      </c>
      <c r="M1085" s="18">
        <f t="shared" si="322"/>
        <v>2626.54</v>
      </c>
      <c r="T1085" t="str">
        <f t="shared" si="323"/>
        <v>Completed</v>
      </c>
      <c r="U1085" t="str">
        <f t="shared" si="324"/>
        <v>Yes</v>
      </c>
      <c r="V1085" t="str">
        <f t="shared" si="325"/>
        <v>No</v>
      </c>
      <c r="X1085">
        <f t="shared" si="326"/>
        <v>573</v>
      </c>
      <c r="Y1085">
        <f t="shared" si="327"/>
        <v>450</v>
      </c>
      <c r="Z1085" s="18">
        <f t="shared" si="328"/>
        <v>1098537.4901531704</v>
      </c>
      <c r="AA1085" s="18">
        <f t="shared" si="329"/>
        <v>96724.388030634553</v>
      </c>
      <c r="AB1085" s="17">
        <f t="shared" si="330"/>
        <v>3.9001122334455669</v>
      </c>
      <c r="AC1085" s="2" t="s">
        <v>188</v>
      </c>
      <c r="AD1085" s="2" t="s">
        <v>42</v>
      </c>
      <c r="AE1085" t="str">
        <f t="shared" si="331"/>
        <v>Beauty</v>
      </c>
      <c r="AF1085" t="str">
        <f t="shared" si="332"/>
        <v>Beauty</v>
      </c>
      <c r="AG1085" t="str" cm="1">
        <f t="array" ref="AG1085">INDEX(AD:AD,ROW())</f>
        <v>Beauty</v>
      </c>
      <c r="AH1085">
        <f t="shared" si="340"/>
        <v>80</v>
      </c>
      <c r="AI1085" t="str">
        <f t="shared" si="333"/>
        <v>Beauty</v>
      </c>
      <c r="AK1085">
        <f t="shared" si="334"/>
        <v>2023</v>
      </c>
      <c r="AL1085">
        <f t="shared" si="335"/>
        <v>3</v>
      </c>
      <c r="AM1085">
        <f t="shared" si="336"/>
        <v>27</v>
      </c>
      <c r="AN1085">
        <f t="shared" si="337"/>
        <v>2</v>
      </c>
      <c r="AO1085" t="str">
        <f t="shared" si="338"/>
        <v>Weekday</v>
      </c>
      <c r="AR1085" s="20">
        <f t="shared" si="339"/>
        <v>0</v>
      </c>
    </row>
    <row r="1086" spans="1:44" x14ac:dyDescent="0.35">
      <c r="A1086" t="str">
        <f t="shared" si="321"/>
        <v>CUST1085</v>
      </c>
      <c r="B1086" s="2" t="s">
        <v>1410</v>
      </c>
      <c r="C1086" s="4">
        <v>45373</v>
      </c>
      <c r="D1086" s="2" t="s">
        <v>200</v>
      </c>
      <c r="E1086" t="s">
        <v>5051</v>
      </c>
      <c r="F1086" s="2" t="s">
        <v>29</v>
      </c>
      <c r="G1086" s="2" t="s">
        <v>138</v>
      </c>
      <c r="H1086" s="2">
        <v>2</v>
      </c>
      <c r="I1086" s="19">
        <v>1062.94</v>
      </c>
      <c r="J1086" s="2" t="s">
        <v>50</v>
      </c>
      <c r="K1086" s="2" t="s">
        <v>16</v>
      </c>
      <c r="L1086" s="31"/>
      <c r="M1086" s="18">
        <f t="shared" si="322"/>
        <v>2125.88</v>
      </c>
      <c r="T1086" t="str">
        <f t="shared" si="323"/>
        <v>Completed</v>
      </c>
      <c r="U1086" t="str">
        <f t="shared" si="324"/>
        <v>Yes</v>
      </c>
      <c r="V1086" t="str">
        <f t="shared" si="325"/>
        <v>No</v>
      </c>
      <c r="X1086">
        <f t="shared" si="326"/>
        <v>619</v>
      </c>
      <c r="Y1086">
        <f t="shared" si="327"/>
        <v>468</v>
      </c>
      <c r="Z1086" s="18">
        <f t="shared" si="328"/>
        <v>1892867.2841657216</v>
      </c>
      <c r="AA1086" s="18">
        <f t="shared" si="329"/>
        <v>199432.98236095349</v>
      </c>
      <c r="AB1086" s="17">
        <f t="shared" si="330"/>
        <v>3.8949824970828471</v>
      </c>
      <c r="AC1086" s="2" t="s">
        <v>138</v>
      </c>
      <c r="AD1086" s="2" t="s">
        <v>29</v>
      </c>
      <c r="AE1086" t="str">
        <f t="shared" si="331"/>
        <v>Fashion</v>
      </c>
      <c r="AF1086" t="str">
        <f t="shared" si="332"/>
        <v>Fashion</v>
      </c>
      <c r="AG1086" t="str" cm="1">
        <f t="array" ref="AG1086">INDEX(AD:AD,ROW())</f>
        <v>Fashion</v>
      </c>
      <c r="AH1086">
        <f t="shared" si="340"/>
        <v>53</v>
      </c>
      <c r="AI1086" t="str">
        <f t="shared" si="333"/>
        <v>Fashion</v>
      </c>
      <c r="AK1086">
        <f t="shared" si="334"/>
        <v>2024</v>
      </c>
      <c r="AL1086">
        <f t="shared" si="335"/>
        <v>3</v>
      </c>
      <c r="AM1086">
        <f t="shared" si="336"/>
        <v>22</v>
      </c>
      <c r="AN1086">
        <f t="shared" si="337"/>
        <v>6</v>
      </c>
      <c r="AO1086" t="str">
        <f t="shared" si="338"/>
        <v>Weekday</v>
      </c>
      <c r="AR1086" s="20">
        <f t="shared" si="339"/>
        <v>0</v>
      </c>
    </row>
    <row r="1087" spans="1:44" x14ac:dyDescent="0.35">
      <c r="A1087" t="str">
        <f t="shared" si="321"/>
        <v>CUST1086</v>
      </c>
      <c r="B1087" s="2" t="s">
        <v>1411</v>
      </c>
      <c r="C1087" s="4">
        <v>45258</v>
      </c>
      <c r="D1087" s="2" t="s">
        <v>1393</v>
      </c>
      <c r="E1087" t="s">
        <v>5053</v>
      </c>
      <c r="F1087" s="2" t="s">
        <v>13</v>
      </c>
      <c r="G1087" s="2" t="s">
        <v>34</v>
      </c>
      <c r="H1087" s="2">
        <v>1</v>
      </c>
      <c r="I1087" s="19">
        <v>460.03</v>
      </c>
      <c r="J1087" s="2" t="s">
        <v>5046</v>
      </c>
      <c r="K1087" s="2" t="s">
        <v>76</v>
      </c>
      <c r="L1087" s="2">
        <v>4</v>
      </c>
      <c r="M1087" s="18">
        <f t="shared" si="322"/>
        <v>460.03</v>
      </c>
      <c r="T1087" t="str">
        <f t="shared" si="323"/>
        <v>Completed</v>
      </c>
      <c r="U1087" t="str">
        <f t="shared" si="324"/>
        <v>No</v>
      </c>
      <c r="V1087" t="str">
        <f t="shared" si="325"/>
        <v>No</v>
      </c>
      <c r="X1087">
        <f t="shared" si="326"/>
        <v>559</v>
      </c>
      <c r="Y1087">
        <f t="shared" si="327"/>
        <v>408</v>
      </c>
      <c r="Z1087" s="18">
        <f t="shared" si="328"/>
        <v>1463424.4009529033</v>
      </c>
      <c r="AA1087" s="18">
        <f t="shared" si="329"/>
        <v>118285.78776560788</v>
      </c>
      <c r="AB1087" s="17">
        <f t="shared" si="330"/>
        <v>3.8140589569160999</v>
      </c>
      <c r="AC1087" s="2" t="s">
        <v>34</v>
      </c>
      <c r="AD1087" s="2" t="s">
        <v>13</v>
      </c>
      <c r="AE1087" t="str">
        <f t="shared" si="331"/>
        <v>Home &amp; Kitchen</v>
      </c>
      <c r="AF1087" t="str">
        <f t="shared" si="332"/>
        <v>Home &amp; Kitchen</v>
      </c>
      <c r="AG1087" t="str" cm="1">
        <f t="array" ref="AG1087">INDEX(AD:AD,ROW())</f>
        <v>Home &amp; Kitchen</v>
      </c>
      <c r="AH1087">
        <f t="shared" si="340"/>
        <v>7</v>
      </c>
      <c r="AI1087" t="str">
        <f t="shared" si="333"/>
        <v>Home &amp; Kitchen</v>
      </c>
      <c r="AK1087">
        <f t="shared" si="334"/>
        <v>2023</v>
      </c>
      <c r="AL1087">
        <f t="shared" si="335"/>
        <v>11</v>
      </c>
      <c r="AM1087">
        <f t="shared" si="336"/>
        <v>28</v>
      </c>
      <c r="AN1087">
        <f t="shared" si="337"/>
        <v>3</v>
      </c>
      <c r="AO1087" t="str">
        <f t="shared" si="338"/>
        <v>Weekday</v>
      </c>
      <c r="AR1087" s="20">
        <f t="shared" si="339"/>
        <v>1</v>
      </c>
    </row>
    <row r="1088" spans="1:44" x14ac:dyDescent="0.35">
      <c r="A1088" t="str">
        <f t="shared" si="321"/>
        <v>CUST1087</v>
      </c>
      <c r="B1088" s="2" t="s">
        <v>1412</v>
      </c>
      <c r="C1088" s="4">
        <v>45797</v>
      </c>
      <c r="D1088" s="2" t="s">
        <v>142</v>
      </c>
      <c r="E1088" t="s">
        <v>5055</v>
      </c>
      <c r="F1088" s="2" t="s">
        <v>19</v>
      </c>
      <c r="G1088" s="2" t="s">
        <v>60</v>
      </c>
      <c r="H1088" s="2">
        <v>2</v>
      </c>
      <c r="I1088" s="19">
        <v>2854.53</v>
      </c>
      <c r="J1088" s="2" t="s">
        <v>5046</v>
      </c>
      <c r="K1088" s="2" t="s">
        <v>16</v>
      </c>
      <c r="L1088" s="2">
        <v>5</v>
      </c>
      <c r="M1088" s="18">
        <f t="shared" si="322"/>
        <v>5709.06</v>
      </c>
      <c r="T1088" t="str">
        <f t="shared" si="323"/>
        <v>Completed</v>
      </c>
      <c r="U1088" t="str">
        <f t="shared" si="324"/>
        <v>Yes</v>
      </c>
      <c r="V1088" t="str">
        <f t="shared" si="325"/>
        <v>No</v>
      </c>
      <c r="X1088">
        <f t="shared" si="326"/>
        <v>567</v>
      </c>
      <c r="Y1088">
        <f t="shared" si="327"/>
        <v>440</v>
      </c>
      <c r="Z1088" s="18">
        <f t="shared" si="328"/>
        <v>2759712.3299794244</v>
      </c>
      <c r="AA1088" s="18">
        <f t="shared" si="329"/>
        <v>330643.50635802455</v>
      </c>
      <c r="AB1088" s="17">
        <f t="shared" si="330"/>
        <v>3.8641711229946525</v>
      </c>
      <c r="AC1088" s="2" t="s">
        <v>60</v>
      </c>
      <c r="AD1088" s="2" t="s">
        <v>19</v>
      </c>
      <c r="AE1088" t="str">
        <f t="shared" si="331"/>
        <v>Electronics</v>
      </c>
      <c r="AF1088" t="str">
        <f t="shared" si="332"/>
        <v>Electronics</v>
      </c>
      <c r="AG1088" t="str" cm="1">
        <f t="array" ref="AG1088">INDEX(AD:AD,ROW())</f>
        <v>Electronics</v>
      </c>
      <c r="AH1088">
        <f t="shared" si="340"/>
        <v>17</v>
      </c>
      <c r="AI1088" t="str">
        <f t="shared" si="333"/>
        <v>Electronics</v>
      </c>
      <c r="AK1088">
        <f t="shared" si="334"/>
        <v>2025</v>
      </c>
      <c r="AL1088">
        <f t="shared" si="335"/>
        <v>5</v>
      </c>
      <c r="AM1088">
        <f t="shared" si="336"/>
        <v>20</v>
      </c>
      <c r="AN1088">
        <f t="shared" si="337"/>
        <v>3</v>
      </c>
      <c r="AO1088" t="str">
        <f t="shared" si="338"/>
        <v>Weekday</v>
      </c>
      <c r="AR1088" s="20">
        <f t="shared" si="339"/>
        <v>0</v>
      </c>
    </row>
    <row r="1089" spans="1:44" x14ac:dyDescent="0.35">
      <c r="A1089" t="str">
        <f t="shared" si="321"/>
        <v>CUST1088</v>
      </c>
      <c r="B1089" s="2" t="s">
        <v>1413</v>
      </c>
      <c r="C1089" s="4">
        <v>45119</v>
      </c>
      <c r="D1089" s="2" t="s">
        <v>325</v>
      </c>
      <c r="E1089" t="s">
        <v>5050</v>
      </c>
      <c r="F1089" s="2" t="s">
        <v>23</v>
      </c>
      <c r="G1089" s="2" t="s">
        <v>75</v>
      </c>
      <c r="H1089" s="2">
        <v>1</v>
      </c>
      <c r="I1089" s="19">
        <v>469.35</v>
      </c>
      <c r="J1089" s="2" t="s">
        <v>20</v>
      </c>
      <c r="K1089" s="2" t="s">
        <v>103</v>
      </c>
      <c r="L1089" s="31"/>
      <c r="M1089" s="18">
        <f t="shared" si="322"/>
        <v>469.35</v>
      </c>
      <c r="T1089" t="str">
        <f t="shared" si="323"/>
        <v>Lost Sale</v>
      </c>
      <c r="U1089" t="str">
        <f t="shared" si="324"/>
        <v>No</v>
      </c>
      <c r="V1089" t="str">
        <f t="shared" si="325"/>
        <v>Yes</v>
      </c>
      <c r="X1089">
        <f t="shared" si="326"/>
        <v>589</v>
      </c>
      <c r="Y1089">
        <f t="shared" si="327"/>
        <v>426</v>
      </c>
      <c r="Z1089" s="18">
        <f t="shared" si="328"/>
        <v>594714.6477588166</v>
      </c>
      <c r="AA1089" s="18">
        <f t="shared" si="329"/>
        <v>60882.938065984097</v>
      </c>
      <c r="AB1089" s="17">
        <f t="shared" si="330"/>
        <v>3.804733727810651</v>
      </c>
      <c r="AC1089" s="2" t="s">
        <v>75</v>
      </c>
      <c r="AD1089" s="2" t="s">
        <v>23</v>
      </c>
      <c r="AE1089" t="str">
        <f t="shared" si="331"/>
        <v>Books</v>
      </c>
      <c r="AF1089" t="str">
        <f t="shared" si="332"/>
        <v>Books</v>
      </c>
      <c r="AG1089" t="str" cm="1">
        <f t="array" ref="AG1089">INDEX(AD:AD,ROW())</f>
        <v>Books</v>
      </c>
      <c r="AH1089">
        <f t="shared" si="340"/>
        <v>23</v>
      </c>
      <c r="AI1089" t="str">
        <f t="shared" si="333"/>
        <v>Books</v>
      </c>
      <c r="AK1089">
        <f t="shared" si="334"/>
        <v>2023</v>
      </c>
      <c r="AL1089">
        <f t="shared" si="335"/>
        <v>7</v>
      </c>
      <c r="AM1089">
        <f t="shared" si="336"/>
        <v>12</v>
      </c>
      <c r="AN1089">
        <f t="shared" si="337"/>
        <v>4</v>
      </c>
      <c r="AO1089" t="str">
        <f t="shared" si="338"/>
        <v>Weekday</v>
      </c>
      <c r="AR1089" s="20">
        <f t="shared" si="339"/>
        <v>1</v>
      </c>
    </row>
    <row r="1090" spans="1:44" x14ac:dyDescent="0.35">
      <c r="A1090" t="str">
        <f t="shared" si="321"/>
        <v>CUST1089</v>
      </c>
      <c r="B1090" s="2" t="s">
        <v>1414</v>
      </c>
      <c r="C1090" s="4">
        <v>45232</v>
      </c>
      <c r="D1090" s="2" t="s">
        <v>99</v>
      </c>
      <c r="E1090" t="s">
        <v>5051</v>
      </c>
      <c r="F1090" s="2" t="s">
        <v>42</v>
      </c>
      <c r="G1090" s="2" t="s">
        <v>5044</v>
      </c>
      <c r="H1090" s="2">
        <v>1</v>
      </c>
      <c r="I1090" s="19">
        <v>857.57</v>
      </c>
      <c r="J1090" s="2" t="s">
        <v>20</v>
      </c>
      <c r="K1090" s="2" t="s">
        <v>16</v>
      </c>
      <c r="L1090" s="2">
        <v>4</v>
      </c>
      <c r="M1090" s="18">
        <f t="shared" si="322"/>
        <v>857.57</v>
      </c>
      <c r="T1090" t="str">
        <f t="shared" si="323"/>
        <v>Completed</v>
      </c>
      <c r="U1090" t="str">
        <f t="shared" si="324"/>
        <v>No</v>
      </c>
      <c r="V1090" t="str">
        <f t="shared" si="325"/>
        <v>No</v>
      </c>
      <c r="X1090">
        <f t="shared" si="326"/>
        <v>619</v>
      </c>
      <c r="Y1090">
        <f t="shared" si="327"/>
        <v>468</v>
      </c>
      <c r="Z1090" s="18">
        <f t="shared" si="328"/>
        <v>1098537.4901531704</v>
      </c>
      <c r="AA1090" s="18">
        <f t="shared" si="329"/>
        <v>96724.388030634553</v>
      </c>
      <c r="AB1090" s="17">
        <f t="shared" si="330"/>
        <v>3.9001122334455669</v>
      </c>
      <c r="AC1090" s="2" t="s">
        <v>5044</v>
      </c>
      <c r="AD1090" s="2" t="s">
        <v>42</v>
      </c>
      <c r="AE1090" t="str">
        <f t="shared" si="331"/>
        <v>Beauty</v>
      </c>
      <c r="AF1090" t="str">
        <f t="shared" si="332"/>
        <v>Beauty</v>
      </c>
      <c r="AG1090" t="str" cm="1">
        <f t="array" ref="AG1090">INDEX(AD:AD,ROW())</f>
        <v>Beauty</v>
      </c>
      <c r="AH1090">
        <f t="shared" si="340"/>
        <v>64</v>
      </c>
      <c r="AI1090" t="str">
        <f t="shared" si="333"/>
        <v>Beauty</v>
      </c>
      <c r="AK1090">
        <f t="shared" si="334"/>
        <v>2023</v>
      </c>
      <c r="AL1090">
        <f t="shared" si="335"/>
        <v>11</v>
      </c>
      <c r="AM1090">
        <f t="shared" si="336"/>
        <v>2</v>
      </c>
      <c r="AN1090">
        <f t="shared" si="337"/>
        <v>5</v>
      </c>
      <c r="AO1090" t="str">
        <f t="shared" si="338"/>
        <v>Weekday</v>
      </c>
      <c r="AR1090" s="20">
        <f t="shared" si="339"/>
        <v>0</v>
      </c>
    </row>
    <row r="1091" spans="1:44" x14ac:dyDescent="0.35">
      <c r="A1091" t="str">
        <f t="shared" ref="A1091:A1154" si="341">"CUST"&amp;TEXT(ROW()-1,"0000")</f>
        <v>CUST1090</v>
      </c>
      <c r="B1091" s="2" t="s">
        <v>1415</v>
      </c>
      <c r="C1091" s="4">
        <v>44939</v>
      </c>
      <c r="D1091" s="2" t="s">
        <v>64</v>
      </c>
      <c r="E1091" t="s">
        <v>5048</v>
      </c>
      <c r="F1091" s="2" t="s">
        <v>13</v>
      </c>
      <c r="G1091" s="2" t="s">
        <v>14</v>
      </c>
      <c r="H1091" s="2">
        <v>1</v>
      </c>
      <c r="I1091" s="19">
        <v>1673.92</v>
      </c>
      <c r="J1091" s="2" t="s">
        <v>5047</v>
      </c>
      <c r="K1091" s="2" t="s">
        <v>16</v>
      </c>
      <c r="L1091" s="2">
        <v>3</v>
      </c>
      <c r="M1091" s="18">
        <f t="shared" ref="M1091:M1154" si="342">H1091*I1091</f>
        <v>1673.92</v>
      </c>
      <c r="T1091" t="str">
        <f t="shared" ref="T1091:T1154" si="343">IF(K1091="Cancelled","Lost Sale",IF(K1091="Pending","Pending","Completed"))</f>
        <v>Completed</v>
      </c>
      <c r="U1091" t="str">
        <f t="shared" ref="U1091:U1154" si="344">IF(AND(K1091="Delivered",M1091&gt;1000),"Yes","No")</f>
        <v>Yes</v>
      </c>
      <c r="V1091" t="str">
        <f t="shared" ref="V1091:V1154" si="345">IF(OR(K1091="Cancelled",K1091="Pending"),"Yes","No")</f>
        <v>No</v>
      </c>
      <c r="X1091">
        <f t="shared" ref="X1091:X1154" si="346">COUNTIF($E$2:$E$4701,E1091)</f>
        <v>590</v>
      </c>
      <c r="Y1091">
        <f t="shared" ref="Y1091:Y1154" si="347">COUNTIFS($E$2:$E$4701,E1091,$K$2:$K$4701,"Delivered")</f>
        <v>451</v>
      </c>
      <c r="Z1091" s="18">
        <f t="shared" ref="Z1091:Z1154" si="348">SUMIF($F$2:$F$4701,F1091,$M$2:$M$4701)</f>
        <v>1463424.4009529033</v>
      </c>
      <c r="AA1091" s="18">
        <f t="shared" ref="AA1091:AA1154" si="349">SUMIFS($M$2:$M$4701,$F$2:$F$4701,F1091,$K$2:$K$4701,"Pending")</f>
        <v>118285.78776560788</v>
      </c>
      <c r="AB1091" s="17">
        <f t="shared" ref="AB1091:AB1154" si="350">AVERAGEIF($F$2:$F$4701,F1091,$L$2:$L$4701)</f>
        <v>3.8140589569160999</v>
      </c>
      <c r="AC1091" s="2" t="s">
        <v>14</v>
      </c>
      <c r="AD1091" s="2" t="s">
        <v>13</v>
      </c>
      <c r="AE1091" t="str">
        <f t="shared" ref="AE1091:AE1154" si="351">VLOOKUP(G1091,$AC$2:$AD$4738,2,FALSE)</f>
        <v>Home &amp; Kitchen</v>
      </c>
      <c r="AF1091" t="str">
        <f t="shared" ref="AF1091:AF1154" si="352">_xlfn.XLOOKUP(G1091,AC:AC,AD:AD)</f>
        <v>Home &amp; Kitchen</v>
      </c>
      <c r="AG1091" t="str" cm="1">
        <f t="array" ref="AG1091">INDEX(AD:AD,ROW())</f>
        <v>Home &amp; Kitchen</v>
      </c>
      <c r="AH1091">
        <f t="shared" si="340"/>
        <v>2</v>
      </c>
      <c r="AI1091" t="str">
        <f t="shared" ref="AI1091:AI1154" si="353">INDEX(AD:AD,MATCH(G1091,AC:AC,0))</f>
        <v>Home &amp; Kitchen</v>
      </c>
      <c r="AK1091">
        <f t="shared" ref="AK1091:AK1154" si="354">YEAR(C1091)</f>
        <v>2023</v>
      </c>
      <c r="AL1091">
        <f t="shared" ref="AL1091:AL1154" si="355">MONTH(C1091)</f>
        <v>1</v>
      </c>
      <c r="AM1091">
        <f t="shared" ref="AM1091:AM1154" si="356">DAY(C1091)</f>
        <v>13</v>
      </c>
      <c r="AN1091">
        <f t="shared" ref="AN1091:AN1154" si="357">WEEKDAY(C1091)</f>
        <v>6</v>
      </c>
      <c r="AO1091" t="str">
        <f t="shared" ref="AO1091:AO1154" si="358">IF(WEEKDAY(C1091,2)&gt;5,"Weekend","Weekday")</f>
        <v>Weekday</v>
      </c>
      <c r="AR1091" s="20">
        <f t="shared" ref="AR1091:AR1154" si="359">IF(OR(K1091="Cancelled",K1091="Returned"),1,0)</f>
        <v>0</v>
      </c>
    </row>
    <row r="1092" spans="1:44" x14ac:dyDescent="0.35">
      <c r="A1092" t="str">
        <f t="shared" si="341"/>
        <v>CUST1091</v>
      </c>
      <c r="B1092" s="2" t="s">
        <v>1416</v>
      </c>
      <c r="C1092" s="4">
        <v>45661</v>
      </c>
      <c r="D1092" s="2" t="s">
        <v>907</v>
      </c>
      <c r="E1092" t="s">
        <v>5054</v>
      </c>
      <c r="F1092" s="2" t="s">
        <v>13</v>
      </c>
      <c r="G1092" s="2" t="s">
        <v>34</v>
      </c>
      <c r="H1092" s="2">
        <v>1</v>
      </c>
      <c r="I1092" s="19">
        <v>978.91</v>
      </c>
      <c r="J1092" s="2" t="s">
        <v>50</v>
      </c>
      <c r="K1092" s="2" t="s">
        <v>16</v>
      </c>
      <c r="L1092" s="2">
        <v>2</v>
      </c>
      <c r="M1092" s="18">
        <f t="shared" si="342"/>
        <v>978.91</v>
      </c>
      <c r="T1092" t="str">
        <f t="shared" si="343"/>
        <v>Completed</v>
      </c>
      <c r="U1092" t="str">
        <f t="shared" si="344"/>
        <v>No</v>
      </c>
      <c r="V1092" t="str">
        <f t="shared" si="345"/>
        <v>No</v>
      </c>
      <c r="X1092">
        <f t="shared" si="346"/>
        <v>558</v>
      </c>
      <c r="Y1092">
        <f t="shared" si="347"/>
        <v>430</v>
      </c>
      <c r="Z1092" s="18">
        <f t="shared" si="348"/>
        <v>1463424.4009529033</v>
      </c>
      <c r="AA1092" s="18">
        <f t="shared" si="349"/>
        <v>118285.78776560788</v>
      </c>
      <c r="AB1092" s="17">
        <f t="shared" si="350"/>
        <v>3.8140589569160999</v>
      </c>
      <c r="AC1092" s="2" t="s">
        <v>34</v>
      </c>
      <c r="AD1092" s="2" t="s">
        <v>13</v>
      </c>
      <c r="AE1092" t="str">
        <f t="shared" si="351"/>
        <v>Home &amp; Kitchen</v>
      </c>
      <c r="AF1092" t="str">
        <f t="shared" si="352"/>
        <v>Home &amp; Kitchen</v>
      </c>
      <c r="AG1092" t="str" cm="1">
        <f t="array" ref="AG1092">INDEX(AD:AD,ROW())</f>
        <v>Home &amp; Kitchen</v>
      </c>
      <c r="AH1092">
        <f t="shared" si="340"/>
        <v>7</v>
      </c>
      <c r="AI1092" t="str">
        <f t="shared" si="353"/>
        <v>Home &amp; Kitchen</v>
      </c>
      <c r="AK1092">
        <f t="shared" si="354"/>
        <v>2025</v>
      </c>
      <c r="AL1092">
        <f t="shared" si="355"/>
        <v>1</v>
      </c>
      <c r="AM1092">
        <f t="shared" si="356"/>
        <v>4</v>
      </c>
      <c r="AN1092">
        <f t="shared" si="357"/>
        <v>7</v>
      </c>
      <c r="AO1092" t="str">
        <f t="shared" si="358"/>
        <v>Weekend</v>
      </c>
      <c r="AR1092" s="20">
        <f t="shared" si="359"/>
        <v>0</v>
      </c>
    </row>
    <row r="1093" spans="1:44" x14ac:dyDescent="0.35">
      <c r="A1093" t="str">
        <f t="shared" si="341"/>
        <v>CUST1092</v>
      </c>
      <c r="B1093" s="2" t="s">
        <v>1417</v>
      </c>
      <c r="C1093" s="4">
        <v>45506</v>
      </c>
      <c r="D1093" s="2" t="s">
        <v>26</v>
      </c>
      <c r="E1093" t="s">
        <v>5050</v>
      </c>
      <c r="F1093" s="2" t="s">
        <v>23</v>
      </c>
      <c r="G1093" s="2" t="s">
        <v>46</v>
      </c>
      <c r="H1093" s="2">
        <v>3</v>
      </c>
      <c r="I1093" s="19">
        <v>129.66999999999999</v>
      </c>
      <c r="J1093" s="2" t="s">
        <v>15</v>
      </c>
      <c r="K1093" s="2" t="s">
        <v>76</v>
      </c>
      <c r="L1093" s="2">
        <v>4</v>
      </c>
      <c r="M1093" s="18">
        <f t="shared" si="342"/>
        <v>389.01</v>
      </c>
      <c r="T1093" t="str">
        <f t="shared" si="343"/>
        <v>Completed</v>
      </c>
      <c r="U1093" t="str">
        <f t="shared" si="344"/>
        <v>No</v>
      </c>
      <c r="V1093" t="str">
        <f t="shared" si="345"/>
        <v>No</v>
      </c>
      <c r="X1093">
        <f t="shared" si="346"/>
        <v>589</v>
      </c>
      <c r="Y1093">
        <f t="shared" si="347"/>
        <v>426</v>
      </c>
      <c r="Z1093" s="18">
        <f t="shared" si="348"/>
        <v>594714.6477588166</v>
      </c>
      <c r="AA1093" s="18">
        <f t="shared" si="349"/>
        <v>60882.938065984097</v>
      </c>
      <c r="AB1093" s="17">
        <f t="shared" si="350"/>
        <v>3.804733727810651</v>
      </c>
      <c r="AC1093" s="2" t="s">
        <v>46</v>
      </c>
      <c r="AD1093" s="2" t="s">
        <v>23</v>
      </c>
      <c r="AE1093" t="str">
        <f t="shared" si="351"/>
        <v>Books</v>
      </c>
      <c r="AF1093" t="str">
        <f t="shared" si="352"/>
        <v>Books</v>
      </c>
      <c r="AG1093" t="str" cm="1">
        <f t="array" ref="AG1093">INDEX(AD:AD,ROW())</f>
        <v>Books</v>
      </c>
      <c r="AH1093">
        <f t="shared" si="340"/>
        <v>11</v>
      </c>
      <c r="AI1093" t="str">
        <f t="shared" si="353"/>
        <v>Books</v>
      </c>
      <c r="AK1093">
        <f t="shared" si="354"/>
        <v>2024</v>
      </c>
      <c r="AL1093">
        <f t="shared" si="355"/>
        <v>8</v>
      </c>
      <c r="AM1093">
        <f t="shared" si="356"/>
        <v>2</v>
      </c>
      <c r="AN1093">
        <f t="shared" si="357"/>
        <v>6</v>
      </c>
      <c r="AO1093" t="str">
        <f t="shared" si="358"/>
        <v>Weekday</v>
      </c>
      <c r="AR1093" s="20">
        <f t="shared" si="359"/>
        <v>1</v>
      </c>
    </row>
    <row r="1094" spans="1:44" x14ac:dyDescent="0.35">
      <c r="A1094" t="str">
        <f t="shared" si="341"/>
        <v>CUST1093</v>
      </c>
      <c r="B1094" s="2" t="s">
        <v>1418</v>
      </c>
      <c r="C1094" s="4">
        <v>45515</v>
      </c>
      <c r="D1094" s="2" t="s">
        <v>1419</v>
      </c>
      <c r="E1094" t="s">
        <v>5052</v>
      </c>
      <c r="F1094" s="2" t="s">
        <v>42</v>
      </c>
      <c r="G1094" s="2" t="s">
        <v>170</v>
      </c>
      <c r="H1094" s="2">
        <v>1</v>
      </c>
      <c r="I1094" s="19">
        <v>1393.6</v>
      </c>
      <c r="J1094" s="2" t="s">
        <v>20</v>
      </c>
      <c r="K1094" s="2" t="s">
        <v>103</v>
      </c>
      <c r="L1094" s="2">
        <v>3</v>
      </c>
      <c r="M1094" s="18">
        <f t="shared" si="342"/>
        <v>1393.6</v>
      </c>
      <c r="T1094" t="str">
        <f t="shared" si="343"/>
        <v>Lost Sale</v>
      </c>
      <c r="U1094" t="str">
        <f t="shared" si="344"/>
        <v>No</v>
      </c>
      <c r="V1094" t="str">
        <f t="shared" si="345"/>
        <v>Yes</v>
      </c>
      <c r="X1094">
        <f t="shared" si="346"/>
        <v>573</v>
      </c>
      <c r="Y1094">
        <f t="shared" si="347"/>
        <v>450</v>
      </c>
      <c r="Z1094" s="18">
        <f t="shared" si="348"/>
        <v>1098537.4901531704</v>
      </c>
      <c r="AA1094" s="18">
        <f t="shared" si="349"/>
        <v>96724.388030634553</v>
      </c>
      <c r="AB1094" s="17">
        <f t="shared" si="350"/>
        <v>3.9001122334455669</v>
      </c>
      <c r="AC1094" s="2" t="s">
        <v>170</v>
      </c>
      <c r="AD1094" s="2" t="s">
        <v>42</v>
      </c>
      <c r="AE1094" t="str">
        <f t="shared" si="351"/>
        <v>Beauty</v>
      </c>
      <c r="AF1094" t="str">
        <f t="shared" si="352"/>
        <v>Beauty</v>
      </c>
      <c r="AG1094" t="str" cm="1">
        <f t="array" ref="AG1094">INDEX(AD:AD,ROW())</f>
        <v>Beauty</v>
      </c>
      <c r="AH1094">
        <f t="shared" si="340"/>
        <v>70</v>
      </c>
      <c r="AI1094" t="str">
        <f t="shared" si="353"/>
        <v>Beauty</v>
      </c>
      <c r="AK1094">
        <f t="shared" si="354"/>
        <v>2024</v>
      </c>
      <c r="AL1094">
        <f t="shared" si="355"/>
        <v>8</v>
      </c>
      <c r="AM1094">
        <f t="shared" si="356"/>
        <v>11</v>
      </c>
      <c r="AN1094">
        <f t="shared" si="357"/>
        <v>1</v>
      </c>
      <c r="AO1094" t="str">
        <f t="shared" si="358"/>
        <v>Weekend</v>
      </c>
      <c r="AR1094" s="20">
        <f t="shared" si="359"/>
        <v>1</v>
      </c>
    </row>
    <row r="1095" spans="1:44" x14ac:dyDescent="0.35">
      <c r="A1095" t="str">
        <f t="shared" si="341"/>
        <v>CUST1094</v>
      </c>
      <c r="B1095" s="2" t="s">
        <v>1420</v>
      </c>
      <c r="C1095" s="4">
        <v>45217</v>
      </c>
      <c r="D1095" s="2" t="s">
        <v>1399</v>
      </c>
      <c r="E1095" t="s">
        <v>5055</v>
      </c>
      <c r="F1095" s="2" t="s">
        <v>29</v>
      </c>
      <c r="G1095" s="2" t="s">
        <v>5043</v>
      </c>
      <c r="H1095" s="2">
        <v>1</v>
      </c>
      <c r="I1095" s="19">
        <v>1775.41</v>
      </c>
      <c r="J1095" s="2" t="s">
        <v>50</v>
      </c>
      <c r="K1095" s="2" t="s">
        <v>31</v>
      </c>
      <c r="L1095" s="2">
        <v>5</v>
      </c>
      <c r="M1095" s="18">
        <f t="shared" si="342"/>
        <v>1775.41</v>
      </c>
      <c r="T1095" t="str">
        <f t="shared" si="343"/>
        <v>Pending</v>
      </c>
      <c r="U1095" t="str">
        <f t="shared" si="344"/>
        <v>No</v>
      </c>
      <c r="V1095" t="str">
        <f t="shared" si="345"/>
        <v>Yes</v>
      </c>
      <c r="X1095">
        <f t="shared" si="346"/>
        <v>567</v>
      </c>
      <c r="Y1095">
        <f t="shared" si="347"/>
        <v>440</v>
      </c>
      <c r="Z1095" s="18">
        <f t="shared" si="348"/>
        <v>1892867.2841657216</v>
      </c>
      <c r="AA1095" s="18">
        <f t="shared" si="349"/>
        <v>199432.98236095349</v>
      </c>
      <c r="AB1095" s="17">
        <f t="shared" si="350"/>
        <v>3.8949824970828471</v>
      </c>
      <c r="AC1095" s="2" t="s">
        <v>5043</v>
      </c>
      <c r="AD1095" s="2" t="s">
        <v>29</v>
      </c>
      <c r="AE1095" t="str">
        <f t="shared" si="351"/>
        <v>Fashion</v>
      </c>
      <c r="AF1095" t="str">
        <f t="shared" si="352"/>
        <v>Fashion</v>
      </c>
      <c r="AG1095" t="str" cm="1">
        <f t="array" ref="AG1095">INDEX(AD:AD,ROW())</f>
        <v>Fashion</v>
      </c>
      <c r="AH1095">
        <f t="shared" si="340"/>
        <v>55</v>
      </c>
      <c r="AI1095" t="str">
        <f t="shared" si="353"/>
        <v>Fashion</v>
      </c>
      <c r="AK1095">
        <f t="shared" si="354"/>
        <v>2023</v>
      </c>
      <c r="AL1095">
        <f t="shared" si="355"/>
        <v>10</v>
      </c>
      <c r="AM1095">
        <f t="shared" si="356"/>
        <v>18</v>
      </c>
      <c r="AN1095">
        <f t="shared" si="357"/>
        <v>4</v>
      </c>
      <c r="AO1095" t="str">
        <f t="shared" si="358"/>
        <v>Weekday</v>
      </c>
      <c r="AR1095" s="20">
        <f t="shared" si="359"/>
        <v>0</v>
      </c>
    </row>
    <row r="1096" spans="1:44" x14ac:dyDescent="0.35">
      <c r="A1096" t="str">
        <f t="shared" si="341"/>
        <v>CUST1095</v>
      </c>
      <c r="B1096" s="2" t="s">
        <v>1421</v>
      </c>
      <c r="C1096" s="4">
        <v>45326</v>
      </c>
      <c r="D1096" s="2" t="s">
        <v>738</v>
      </c>
      <c r="E1096" t="s">
        <v>5053</v>
      </c>
      <c r="F1096" s="2" t="s">
        <v>29</v>
      </c>
      <c r="G1096" s="2" t="s">
        <v>5043</v>
      </c>
      <c r="H1096" s="2">
        <v>1</v>
      </c>
      <c r="I1096" s="19">
        <v>2298.92</v>
      </c>
      <c r="J1096" s="2" t="s">
        <v>5047</v>
      </c>
      <c r="K1096" s="2" t="s">
        <v>16</v>
      </c>
      <c r="L1096" s="2">
        <v>4</v>
      </c>
      <c r="M1096" s="18">
        <f t="shared" si="342"/>
        <v>2298.92</v>
      </c>
      <c r="T1096" t="str">
        <f t="shared" si="343"/>
        <v>Completed</v>
      </c>
      <c r="U1096" t="str">
        <f t="shared" si="344"/>
        <v>Yes</v>
      </c>
      <c r="V1096" t="str">
        <f t="shared" si="345"/>
        <v>No</v>
      </c>
      <c r="X1096">
        <f t="shared" si="346"/>
        <v>559</v>
      </c>
      <c r="Y1096">
        <f t="shared" si="347"/>
        <v>408</v>
      </c>
      <c r="Z1096" s="18">
        <f t="shared" si="348"/>
        <v>1892867.2841657216</v>
      </c>
      <c r="AA1096" s="18">
        <f t="shared" si="349"/>
        <v>199432.98236095349</v>
      </c>
      <c r="AB1096" s="17">
        <f t="shared" si="350"/>
        <v>3.8949824970828471</v>
      </c>
      <c r="AC1096" s="2" t="s">
        <v>5043</v>
      </c>
      <c r="AD1096" s="2" t="s">
        <v>29</v>
      </c>
      <c r="AE1096" t="str">
        <f t="shared" si="351"/>
        <v>Fashion</v>
      </c>
      <c r="AF1096" t="str">
        <f t="shared" si="352"/>
        <v>Fashion</v>
      </c>
      <c r="AG1096" t="str" cm="1">
        <f t="array" ref="AG1096">INDEX(AD:AD,ROW())</f>
        <v>Fashion</v>
      </c>
      <c r="AH1096">
        <f t="shared" si="340"/>
        <v>55</v>
      </c>
      <c r="AI1096" t="str">
        <f t="shared" si="353"/>
        <v>Fashion</v>
      </c>
      <c r="AK1096">
        <f t="shared" si="354"/>
        <v>2024</v>
      </c>
      <c r="AL1096">
        <f t="shared" si="355"/>
        <v>2</v>
      </c>
      <c r="AM1096">
        <f t="shared" si="356"/>
        <v>4</v>
      </c>
      <c r="AN1096">
        <f t="shared" si="357"/>
        <v>1</v>
      </c>
      <c r="AO1096" t="str">
        <f t="shared" si="358"/>
        <v>Weekend</v>
      </c>
      <c r="AR1096" s="20">
        <f t="shared" si="359"/>
        <v>0</v>
      </c>
    </row>
    <row r="1097" spans="1:44" x14ac:dyDescent="0.35">
      <c r="A1097" t="str">
        <f t="shared" si="341"/>
        <v>CUST1096</v>
      </c>
      <c r="B1097" s="2" t="s">
        <v>1422</v>
      </c>
      <c r="C1097" s="4">
        <v>45216</v>
      </c>
      <c r="D1097" s="2" t="s">
        <v>374</v>
      </c>
      <c r="E1097" t="s">
        <v>5052</v>
      </c>
      <c r="F1097" s="2" t="s">
        <v>19</v>
      </c>
      <c r="G1097" s="2" t="s">
        <v>60</v>
      </c>
      <c r="H1097" s="2">
        <v>1</v>
      </c>
      <c r="I1097" s="19">
        <v>1988.59</v>
      </c>
      <c r="J1097" s="2" t="s">
        <v>5047</v>
      </c>
      <c r="K1097" s="2" t="s">
        <v>76</v>
      </c>
      <c r="L1097" s="2">
        <v>3</v>
      </c>
      <c r="M1097" s="18">
        <f t="shared" si="342"/>
        <v>1988.59</v>
      </c>
      <c r="T1097" t="str">
        <f t="shared" si="343"/>
        <v>Completed</v>
      </c>
      <c r="U1097" t="str">
        <f t="shared" si="344"/>
        <v>No</v>
      </c>
      <c r="V1097" t="str">
        <f t="shared" si="345"/>
        <v>No</v>
      </c>
      <c r="X1097">
        <f t="shared" si="346"/>
        <v>573</v>
      </c>
      <c r="Y1097">
        <f t="shared" si="347"/>
        <v>450</v>
      </c>
      <c r="Z1097" s="18">
        <f t="shared" si="348"/>
        <v>2759712.3299794244</v>
      </c>
      <c r="AA1097" s="18">
        <f t="shared" si="349"/>
        <v>330643.50635802455</v>
      </c>
      <c r="AB1097" s="17">
        <f t="shared" si="350"/>
        <v>3.8641711229946525</v>
      </c>
      <c r="AC1097" s="2" t="s">
        <v>60</v>
      </c>
      <c r="AD1097" s="2" t="s">
        <v>19</v>
      </c>
      <c r="AE1097" t="str">
        <f t="shared" si="351"/>
        <v>Electronics</v>
      </c>
      <c r="AF1097" t="str">
        <f t="shared" si="352"/>
        <v>Electronics</v>
      </c>
      <c r="AG1097" t="str" cm="1">
        <f t="array" ref="AG1097">INDEX(AD:AD,ROW())</f>
        <v>Electronics</v>
      </c>
      <c r="AH1097">
        <f t="shared" ref="AH1097:AH1160" si="360">MATCH(G1097,AC:AC,0)</f>
        <v>17</v>
      </c>
      <c r="AI1097" t="str">
        <f t="shared" si="353"/>
        <v>Electronics</v>
      </c>
      <c r="AK1097">
        <f t="shared" si="354"/>
        <v>2023</v>
      </c>
      <c r="AL1097">
        <f t="shared" si="355"/>
        <v>10</v>
      </c>
      <c r="AM1097">
        <f t="shared" si="356"/>
        <v>17</v>
      </c>
      <c r="AN1097">
        <f t="shared" si="357"/>
        <v>3</v>
      </c>
      <c r="AO1097" t="str">
        <f t="shared" si="358"/>
        <v>Weekday</v>
      </c>
      <c r="AR1097" s="20">
        <f t="shared" si="359"/>
        <v>1</v>
      </c>
    </row>
    <row r="1098" spans="1:44" x14ac:dyDescent="0.35">
      <c r="A1098" t="str">
        <f t="shared" si="341"/>
        <v>CUST1097</v>
      </c>
      <c r="B1098" s="2" t="s">
        <v>1423</v>
      </c>
      <c r="C1098" s="4">
        <v>45709</v>
      </c>
      <c r="D1098" s="2" t="s">
        <v>64</v>
      </c>
      <c r="E1098" t="s">
        <v>5053</v>
      </c>
      <c r="F1098" s="2" t="s">
        <v>13</v>
      </c>
      <c r="G1098" s="2" t="s">
        <v>5045</v>
      </c>
      <c r="H1098" s="2">
        <v>1</v>
      </c>
      <c r="I1098" s="19">
        <v>228.34</v>
      </c>
      <c r="J1098" s="2" t="s">
        <v>5046</v>
      </c>
      <c r="K1098" s="2" t="s">
        <v>103</v>
      </c>
      <c r="L1098" s="2">
        <v>5</v>
      </c>
      <c r="M1098" s="18">
        <f t="shared" si="342"/>
        <v>228.34</v>
      </c>
      <c r="T1098" t="str">
        <f t="shared" si="343"/>
        <v>Lost Sale</v>
      </c>
      <c r="U1098" t="str">
        <f t="shared" si="344"/>
        <v>No</v>
      </c>
      <c r="V1098" t="str">
        <f t="shared" si="345"/>
        <v>Yes</v>
      </c>
      <c r="X1098">
        <f t="shared" si="346"/>
        <v>559</v>
      </c>
      <c r="Y1098">
        <f t="shared" si="347"/>
        <v>408</v>
      </c>
      <c r="Z1098" s="18">
        <f t="shared" si="348"/>
        <v>1463424.4009529033</v>
      </c>
      <c r="AA1098" s="18">
        <f t="shared" si="349"/>
        <v>118285.78776560788</v>
      </c>
      <c r="AB1098" s="17">
        <f t="shared" si="350"/>
        <v>3.8140589569160999</v>
      </c>
      <c r="AC1098" s="2" t="s">
        <v>5045</v>
      </c>
      <c r="AD1098" s="2" t="s">
        <v>13</v>
      </c>
      <c r="AE1098" t="str">
        <f t="shared" si="351"/>
        <v>Home &amp; Kitchen</v>
      </c>
      <c r="AF1098" t="str">
        <f t="shared" si="352"/>
        <v>Home &amp; Kitchen</v>
      </c>
      <c r="AG1098" t="str" cm="1">
        <f t="array" ref="AG1098">INDEX(AD:AD,ROW())</f>
        <v>Home &amp; Kitchen</v>
      </c>
      <c r="AH1098">
        <f t="shared" si="360"/>
        <v>76</v>
      </c>
      <c r="AI1098" t="str">
        <f t="shared" si="353"/>
        <v>Home &amp; Kitchen</v>
      </c>
      <c r="AK1098">
        <f t="shared" si="354"/>
        <v>2025</v>
      </c>
      <c r="AL1098">
        <f t="shared" si="355"/>
        <v>2</v>
      </c>
      <c r="AM1098">
        <f t="shared" si="356"/>
        <v>21</v>
      </c>
      <c r="AN1098">
        <f t="shared" si="357"/>
        <v>6</v>
      </c>
      <c r="AO1098" t="str">
        <f t="shared" si="358"/>
        <v>Weekday</v>
      </c>
      <c r="AR1098" s="20">
        <f t="shared" si="359"/>
        <v>1</v>
      </c>
    </row>
    <row r="1099" spans="1:44" x14ac:dyDescent="0.35">
      <c r="A1099" t="str">
        <f t="shared" si="341"/>
        <v>CUST1098</v>
      </c>
      <c r="B1099" s="2" t="s">
        <v>1424</v>
      </c>
      <c r="C1099" s="4">
        <v>45282</v>
      </c>
      <c r="D1099" s="2" t="s">
        <v>1170</v>
      </c>
      <c r="E1099" t="s">
        <v>5048</v>
      </c>
      <c r="F1099" s="2" t="s">
        <v>42</v>
      </c>
      <c r="G1099" s="2" t="s">
        <v>5044</v>
      </c>
      <c r="H1099" s="2">
        <v>3</v>
      </c>
      <c r="I1099" s="19">
        <v>905.99</v>
      </c>
      <c r="J1099" s="2" t="s">
        <v>5046</v>
      </c>
      <c r="K1099" s="2" t="s">
        <v>16</v>
      </c>
      <c r="L1099" s="2">
        <v>5</v>
      </c>
      <c r="M1099" s="18">
        <f t="shared" si="342"/>
        <v>2717.9700000000003</v>
      </c>
      <c r="T1099" t="str">
        <f t="shared" si="343"/>
        <v>Completed</v>
      </c>
      <c r="U1099" t="str">
        <f t="shared" si="344"/>
        <v>Yes</v>
      </c>
      <c r="V1099" t="str">
        <f t="shared" si="345"/>
        <v>No</v>
      </c>
      <c r="X1099">
        <f t="shared" si="346"/>
        <v>590</v>
      </c>
      <c r="Y1099">
        <f t="shared" si="347"/>
        <v>451</v>
      </c>
      <c r="Z1099" s="18">
        <f t="shared" si="348"/>
        <v>1098537.4901531704</v>
      </c>
      <c r="AA1099" s="18">
        <f t="shared" si="349"/>
        <v>96724.388030634553</v>
      </c>
      <c r="AB1099" s="17">
        <f t="shared" si="350"/>
        <v>3.9001122334455669</v>
      </c>
      <c r="AC1099" s="2" t="s">
        <v>5044</v>
      </c>
      <c r="AD1099" s="2" t="s">
        <v>42</v>
      </c>
      <c r="AE1099" t="str">
        <f t="shared" si="351"/>
        <v>Beauty</v>
      </c>
      <c r="AF1099" t="str">
        <f t="shared" si="352"/>
        <v>Beauty</v>
      </c>
      <c r="AG1099" t="str" cm="1">
        <f t="array" ref="AG1099">INDEX(AD:AD,ROW())</f>
        <v>Beauty</v>
      </c>
      <c r="AH1099">
        <f t="shared" si="360"/>
        <v>64</v>
      </c>
      <c r="AI1099" t="str">
        <f t="shared" si="353"/>
        <v>Beauty</v>
      </c>
      <c r="AK1099">
        <f t="shared" si="354"/>
        <v>2023</v>
      </c>
      <c r="AL1099">
        <f t="shared" si="355"/>
        <v>12</v>
      </c>
      <c r="AM1099">
        <f t="shared" si="356"/>
        <v>22</v>
      </c>
      <c r="AN1099">
        <f t="shared" si="357"/>
        <v>6</v>
      </c>
      <c r="AO1099" t="str">
        <f t="shared" si="358"/>
        <v>Weekday</v>
      </c>
      <c r="AR1099" s="20">
        <f t="shared" si="359"/>
        <v>0</v>
      </c>
    </row>
    <row r="1100" spans="1:44" x14ac:dyDescent="0.35">
      <c r="A1100" t="str">
        <f t="shared" si="341"/>
        <v>CUST1099</v>
      </c>
      <c r="B1100" s="2" t="s">
        <v>1425</v>
      </c>
      <c r="C1100" s="4">
        <v>45417</v>
      </c>
      <c r="D1100" s="2" t="s">
        <v>259</v>
      </c>
      <c r="E1100" t="s">
        <v>5051</v>
      </c>
      <c r="F1100" s="2" t="s">
        <v>13</v>
      </c>
      <c r="G1100" s="2" t="s">
        <v>5045</v>
      </c>
      <c r="H1100" s="2">
        <v>2</v>
      </c>
      <c r="I1100" s="19">
        <v>1158.72</v>
      </c>
      <c r="J1100" s="2" t="s">
        <v>15</v>
      </c>
      <c r="K1100" s="2" t="s">
        <v>103</v>
      </c>
      <c r="L1100" s="2">
        <v>3</v>
      </c>
      <c r="M1100" s="18">
        <f t="shared" si="342"/>
        <v>2317.44</v>
      </c>
      <c r="T1100" t="str">
        <f t="shared" si="343"/>
        <v>Lost Sale</v>
      </c>
      <c r="U1100" t="str">
        <f t="shared" si="344"/>
        <v>No</v>
      </c>
      <c r="V1100" t="str">
        <f t="shared" si="345"/>
        <v>Yes</v>
      </c>
      <c r="X1100">
        <f t="shared" si="346"/>
        <v>619</v>
      </c>
      <c r="Y1100">
        <f t="shared" si="347"/>
        <v>468</v>
      </c>
      <c r="Z1100" s="18">
        <f t="shared" si="348"/>
        <v>1463424.4009529033</v>
      </c>
      <c r="AA1100" s="18">
        <f t="shared" si="349"/>
        <v>118285.78776560788</v>
      </c>
      <c r="AB1100" s="17">
        <f t="shared" si="350"/>
        <v>3.8140589569160999</v>
      </c>
      <c r="AC1100" s="2" t="s">
        <v>5045</v>
      </c>
      <c r="AD1100" s="2" t="s">
        <v>13</v>
      </c>
      <c r="AE1100" t="str">
        <f t="shared" si="351"/>
        <v>Home &amp; Kitchen</v>
      </c>
      <c r="AF1100" t="str">
        <f t="shared" si="352"/>
        <v>Home &amp; Kitchen</v>
      </c>
      <c r="AG1100" t="str" cm="1">
        <f t="array" ref="AG1100">INDEX(AD:AD,ROW())</f>
        <v>Home &amp; Kitchen</v>
      </c>
      <c r="AH1100">
        <f t="shared" si="360"/>
        <v>76</v>
      </c>
      <c r="AI1100" t="str">
        <f t="shared" si="353"/>
        <v>Home &amp; Kitchen</v>
      </c>
      <c r="AK1100">
        <f t="shared" si="354"/>
        <v>2024</v>
      </c>
      <c r="AL1100">
        <f t="shared" si="355"/>
        <v>5</v>
      </c>
      <c r="AM1100">
        <f t="shared" si="356"/>
        <v>5</v>
      </c>
      <c r="AN1100">
        <f t="shared" si="357"/>
        <v>1</v>
      </c>
      <c r="AO1100" t="str">
        <f t="shared" si="358"/>
        <v>Weekend</v>
      </c>
      <c r="AR1100" s="20">
        <f t="shared" si="359"/>
        <v>1</v>
      </c>
    </row>
    <row r="1101" spans="1:44" x14ac:dyDescent="0.35">
      <c r="A1101" t="str">
        <f t="shared" si="341"/>
        <v>CUST1100</v>
      </c>
      <c r="B1101" s="2" t="s">
        <v>1426</v>
      </c>
      <c r="C1101" s="4">
        <v>45490</v>
      </c>
      <c r="D1101" s="2" t="s">
        <v>590</v>
      </c>
      <c r="E1101" t="s">
        <v>5055</v>
      </c>
      <c r="F1101" s="2" t="s">
        <v>42</v>
      </c>
      <c r="G1101" s="2" t="s">
        <v>5042</v>
      </c>
      <c r="H1101" s="2">
        <v>2</v>
      </c>
      <c r="I1101" s="19">
        <v>1156.76</v>
      </c>
      <c r="J1101" s="2" t="s">
        <v>5047</v>
      </c>
      <c r="K1101" s="2" t="s">
        <v>16</v>
      </c>
      <c r="L1101" s="2">
        <v>1</v>
      </c>
      <c r="M1101" s="18">
        <f t="shared" si="342"/>
        <v>2313.52</v>
      </c>
      <c r="T1101" t="str">
        <f t="shared" si="343"/>
        <v>Completed</v>
      </c>
      <c r="U1101" t="str">
        <f t="shared" si="344"/>
        <v>Yes</v>
      </c>
      <c r="V1101" t="str">
        <f t="shared" si="345"/>
        <v>No</v>
      </c>
      <c r="X1101">
        <f t="shared" si="346"/>
        <v>567</v>
      </c>
      <c r="Y1101">
        <f t="shared" si="347"/>
        <v>440</v>
      </c>
      <c r="Z1101" s="18">
        <f t="shared" si="348"/>
        <v>1098537.4901531704</v>
      </c>
      <c r="AA1101" s="18">
        <f t="shared" si="349"/>
        <v>96724.388030634553</v>
      </c>
      <c r="AB1101" s="17">
        <f t="shared" si="350"/>
        <v>3.9001122334455669</v>
      </c>
      <c r="AC1101" s="2" t="s">
        <v>5042</v>
      </c>
      <c r="AD1101" s="2" t="s">
        <v>42</v>
      </c>
      <c r="AE1101" t="str">
        <f t="shared" si="351"/>
        <v>Beauty</v>
      </c>
      <c r="AF1101" t="str">
        <f t="shared" si="352"/>
        <v>Beauty</v>
      </c>
      <c r="AG1101" t="str" cm="1">
        <f t="array" ref="AG1101">INDEX(AD:AD,ROW())</f>
        <v>Beauty</v>
      </c>
      <c r="AH1101">
        <f t="shared" si="360"/>
        <v>18</v>
      </c>
      <c r="AI1101" t="str">
        <f t="shared" si="353"/>
        <v>Beauty</v>
      </c>
      <c r="AK1101">
        <f t="shared" si="354"/>
        <v>2024</v>
      </c>
      <c r="AL1101">
        <f t="shared" si="355"/>
        <v>7</v>
      </c>
      <c r="AM1101">
        <f t="shared" si="356"/>
        <v>17</v>
      </c>
      <c r="AN1101">
        <f t="shared" si="357"/>
        <v>4</v>
      </c>
      <c r="AO1101" t="str">
        <f t="shared" si="358"/>
        <v>Weekday</v>
      </c>
      <c r="AR1101" s="20">
        <f t="shared" si="359"/>
        <v>0</v>
      </c>
    </row>
    <row r="1102" spans="1:44" x14ac:dyDescent="0.35">
      <c r="A1102" t="str">
        <f t="shared" si="341"/>
        <v>CUST1101</v>
      </c>
      <c r="B1102" s="2" t="s">
        <v>1427</v>
      </c>
      <c r="C1102" s="4">
        <v>45767</v>
      </c>
      <c r="D1102" s="2" t="s">
        <v>200</v>
      </c>
      <c r="E1102" t="s">
        <v>5051</v>
      </c>
      <c r="F1102" s="2" t="s">
        <v>13</v>
      </c>
      <c r="G1102" s="2" t="s">
        <v>14</v>
      </c>
      <c r="H1102" s="2">
        <v>2</v>
      </c>
      <c r="I1102" s="19">
        <v>313.23</v>
      </c>
      <c r="J1102" s="2" t="s">
        <v>5047</v>
      </c>
      <c r="K1102" s="2" t="s">
        <v>16</v>
      </c>
      <c r="L1102" s="31"/>
      <c r="M1102" s="18">
        <f t="shared" si="342"/>
        <v>626.46</v>
      </c>
      <c r="T1102" t="str">
        <f t="shared" si="343"/>
        <v>Completed</v>
      </c>
      <c r="U1102" t="str">
        <f t="shared" si="344"/>
        <v>No</v>
      </c>
      <c r="V1102" t="str">
        <f t="shared" si="345"/>
        <v>No</v>
      </c>
      <c r="X1102">
        <f t="shared" si="346"/>
        <v>619</v>
      </c>
      <c r="Y1102">
        <f t="shared" si="347"/>
        <v>468</v>
      </c>
      <c r="Z1102" s="18">
        <f t="shared" si="348"/>
        <v>1463424.4009529033</v>
      </c>
      <c r="AA1102" s="18">
        <f t="shared" si="349"/>
        <v>118285.78776560788</v>
      </c>
      <c r="AB1102" s="17">
        <f t="shared" si="350"/>
        <v>3.8140589569160999</v>
      </c>
      <c r="AC1102" s="2" t="s">
        <v>14</v>
      </c>
      <c r="AD1102" s="2" t="s">
        <v>13</v>
      </c>
      <c r="AE1102" t="str">
        <f t="shared" si="351"/>
        <v>Home &amp; Kitchen</v>
      </c>
      <c r="AF1102" t="str">
        <f t="shared" si="352"/>
        <v>Home &amp; Kitchen</v>
      </c>
      <c r="AG1102" t="str" cm="1">
        <f t="array" ref="AG1102">INDEX(AD:AD,ROW())</f>
        <v>Home &amp; Kitchen</v>
      </c>
      <c r="AH1102">
        <f t="shared" si="360"/>
        <v>2</v>
      </c>
      <c r="AI1102" t="str">
        <f t="shared" si="353"/>
        <v>Home &amp; Kitchen</v>
      </c>
      <c r="AK1102">
        <f t="shared" si="354"/>
        <v>2025</v>
      </c>
      <c r="AL1102">
        <f t="shared" si="355"/>
        <v>4</v>
      </c>
      <c r="AM1102">
        <f t="shared" si="356"/>
        <v>20</v>
      </c>
      <c r="AN1102">
        <f t="shared" si="357"/>
        <v>1</v>
      </c>
      <c r="AO1102" t="str">
        <f t="shared" si="358"/>
        <v>Weekend</v>
      </c>
      <c r="AR1102" s="20">
        <f t="shared" si="359"/>
        <v>0</v>
      </c>
    </row>
    <row r="1103" spans="1:44" x14ac:dyDescent="0.35">
      <c r="A1103" t="str">
        <f t="shared" si="341"/>
        <v>CUST1102</v>
      </c>
      <c r="B1103" s="2" t="s">
        <v>1428</v>
      </c>
      <c r="C1103" s="4">
        <v>45249</v>
      </c>
      <c r="D1103" s="2" t="s">
        <v>225</v>
      </c>
      <c r="E1103" t="s">
        <v>5048</v>
      </c>
      <c r="F1103" s="2" t="s">
        <v>19</v>
      </c>
      <c r="G1103" s="2" t="s">
        <v>5039</v>
      </c>
      <c r="H1103" s="2">
        <v>1</v>
      </c>
      <c r="I1103" s="19">
        <v>1923.1627263374514</v>
      </c>
      <c r="J1103" s="2" t="s">
        <v>50</v>
      </c>
      <c r="K1103" s="2" t="s">
        <v>76</v>
      </c>
      <c r="L1103" s="2">
        <v>3</v>
      </c>
      <c r="M1103" s="18">
        <f t="shared" si="342"/>
        <v>1923.1627263374514</v>
      </c>
      <c r="T1103" t="str">
        <f t="shared" si="343"/>
        <v>Completed</v>
      </c>
      <c r="U1103" t="str">
        <f t="shared" si="344"/>
        <v>No</v>
      </c>
      <c r="V1103" t="str">
        <f t="shared" si="345"/>
        <v>No</v>
      </c>
      <c r="X1103">
        <f t="shared" si="346"/>
        <v>590</v>
      </c>
      <c r="Y1103">
        <f t="shared" si="347"/>
        <v>451</v>
      </c>
      <c r="Z1103" s="18">
        <f t="shared" si="348"/>
        <v>2759712.3299794244</v>
      </c>
      <c r="AA1103" s="18">
        <f t="shared" si="349"/>
        <v>330643.50635802455</v>
      </c>
      <c r="AB1103" s="17">
        <f t="shared" si="350"/>
        <v>3.8641711229946525</v>
      </c>
      <c r="AC1103" s="2" t="s">
        <v>5039</v>
      </c>
      <c r="AD1103" s="2" t="s">
        <v>19</v>
      </c>
      <c r="AE1103" t="str">
        <f t="shared" si="351"/>
        <v>Electronics</v>
      </c>
      <c r="AF1103" t="str">
        <f t="shared" si="352"/>
        <v>Electronics</v>
      </c>
      <c r="AG1103" t="str" cm="1">
        <f t="array" ref="AG1103">INDEX(AD:AD,ROW())</f>
        <v>Electronics</v>
      </c>
      <c r="AH1103">
        <f t="shared" si="360"/>
        <v>3</v>
      </c>
      <c r="AI1103" t="str">
        <f t="shared" si="353"/>
        <v>Electronics</v>
      </c>
      <c r="AK1103">
        <f t="shared" si="354"/>
        <v>2023</v>
      </c>
      <c r="AL1103">
        <f t="shared" si="355"/>
        <v>11</v>
      </c>
      <c r="AM1103">
        <f t="shared" si="356"/>
        <v>19</v>
      </c>
      <c r="AN1103">
        <f t="shared" si="357"/>
        <v>1</v>
      </c>
      <c r="AO1103" t="str">
        <f t="shared" si="358"/>
        <v>Weekend</v>
      </c>
      <c r="AR1103" s="20">
        <f t="shared" si="359"/>
        <v>1</v>
      </c>
    </row>
    <row r="1104" spans="1:44" x14ac:dyDescent="0.35">
      <c r="A1104" t="str">
        <f t="shared" si="341"/>
        <v>CUST1103</v>
      </c>
      <c r="B1104" s="2" t="s">
        <v>1429</v>
      </c>
      <c r="C1104" s="4">
        <v>45205</v>
      </c>
      <c r="D1104" s="2" t="s">
        <v>164</v>
      </c>
      <c r="E1104" t="s">
        <v>5051</v>
      </c>
      <c r="F1104" s="2" t="s">
        <v>19</v>
      </c>
      <c r="G1104" s="2" t="s">
        <v>49</v>
      </c>
      <c r="H1104" s="2">
        <v>2</v>
      </c>
      <c r="I1104" s="19">
        <v>331.74</v>
      </c>
      <c r="J1104" s="2" t="s">
        <v>50</v>
      </c>
      <c r="K1104" s="2" t="s">
        <v>16</v>
      </c>
      <c r="L1104" s="2">
        <v>1</v>
      </c>
      <c r="M1104" s="18">
        <f t="shared" si="342"/>
        <v>663.48</v>
      </c>
      <c r="T1104" t="str">
        <f t="shared" si="343"/>
        <v>Completed</v>
      </c>
      <c r="U1104" t="str">
        <f t="shared" si="344"/>
        <v>No</v>
      </c>
      <c r="V1104" t="str">
        <f t="shared" si="345"/>
        <v>No</v>
      </c>
      <c r="X1104">
        <f t="shared" si="346"/>
        <v>619</v>
      </c>
      <c r="Y1104">
        <f t="shared" si="347"/>
        <v>468</v>
      </c>
      <c r="Z1104" s="18">
        <f t="shared" si="348"/>
        <v>2759712.3299794244</v>
      </c>
      <c r="AA1104" s="18">
        <f t="shared" si="349"/>
        <v>330643.50635802455</v>
      </c>
      <c r="AB1104" s="17">
        <f t="shared" si="350"/>
        <v>3.8641711229946525</v>
      </c>
      <c r="AC1104" s="2" t="s">
        <v>49</v>
      </c>
      <c r="AD1104" s="2" t="s">
        <v>19</v>
      </c>
      <c r="AE1104" t="str">
        <f t="shared" si="351"/>
        <v>Electronics</v>
      </c>
      <c r="AF1104" t="str">
        <f t="shared" si="352"/>
        <v>Electronics</v>
      </c>
      <c r="AG1104" t="str" cm="1">
        <f t="array" ref="AG1104">INDEX(AD:AD,ROW())</f>
        <v>Electronics</v>
      </c>
      <c r="AH1104">
        <f t="shared" si="360"/>
        <v>12</v>
      </c>
      <c r="AI1104" t="str">
        <f t="shared" si="353"/>
        <v>Electronics</v>
      </c>
      <c r="AK1104">
        <f t="shared" si="354"/>
        <v>2023</v>
      </c>
      <c r="AL1104">
        <f t="shared" si="355"/>
        <v>10</v>
      </c>
      <c r="AM1104">
        <f t="shared" si="356"/>
        <v>6</v>
      </c>
      <c r="AN1104">
        <f t="shared" si="357"/>
        <v>6</v>
      </c>
      <c r="AO1104" t="str">
        <f t="shared" si="358"/>
        <v>Weekday</v>
      </c>
      <c r="AR1104" s="20">
        <f t="shared" si="359"/>
        <v>0</v>
      </c>
    </row>
    <row r="1105" spans="1:44" x14ac:dyDescent="0.35">
      <c r="A1105" t="str">
        <f t="shared" si="341"/>
        <v>CUST1104</v>
      </c>
      <c r="B1105" s="2" t="s">
        <v>1430</v>
      </c>
      <c r="C1105" s="4">
        <v>45213</v>
      </c>
      <c r="D1105" s="2" t="s">
        <v>443</v>
      </c>
      <c r="E1105" t="s">
        <v>5052</v>
      </c>
      <c r="F1105" s="2" t="s">
        <v>19</v>
      </c>
      <c r="G1105" s="2" t="s">
        <v>128</v>
      </c>
      <c r="H1105" s="2">
        <v>1</v>
      </c>
      <c r="I1105" s="19">
        <v>2946.6</v>
      </c>
      <c r="J1105" s="2" t="s">
        <v>15</v>
      </c>
      <c r="K1105" s="2" t="s">
        <v>16</v>
      </c>
      <c r="L1105" s="2">
        <v>4</v>
      </c>
      <c r="M1105" s="18">
        <f t="shared" si="342"/>
        <v>2946.6</v>
      </c>
      <c r="T1105" t="str">
        <f t="shared" si="343"/>
        <v>Completed</v>
      </c>
      <c r="U1105" t="str">
        <f t="shared" si="344"/>
        <v>Yes</v>
      </c>
      <c r="V1105" t="str">
        <f t="shared" si="345"/>
        <v>No</v>
      </c>
      <c r="X1105">
        <f t="shared" si="346"/>
        <v>573</v>
      </c>
      <c r="Y1105">
        <f t="shared" si="347"/>
        <v>450</v>
      </c>
      <c r="Z1105" s="18">
        <f t="shared" si="348"/>
        <v>2759712.3299794244</v>
      </c>
      <c r="AA1105" s="18">
        <f t="shared" si="349"/>
        <v>330643.50635802455</v>
      </c>
      <c r="AB1105" s="17">
        <f t="shared" si="350"/>
        <v>3.8641711229946525</v>
      </c>
      <c r="AC1105" s="2" t="s">
        <v>128</v>
      </c>
      <c r="AD1105" s="2" t="s">
        <v>19</v>
      </c>
      <c r="AE1105" t="str">
        <f t="shared" si="351"/>
        <v>Electronics</v>
      </c>
      <c r="AF1105" t="str">
        <f t="shared" si="352"/>
        <v>Electronics</v>
      </c>
      <c r="AG1105" t="str" cm="1">
        <f t="array" ref="AG1105">INDEX(AD:AD,ROW())</f>
        <v>Electronics</v>
      </c>
      <c r="AH1105">
        <f t="shared" si="360"/>
        <v>48</v>
      </c>
      <c r="AI1105" t="str">
        <f t="shared" si="353"/>
        <v>Electronics</v>
      </c>
      <c r="AK1105">
        <f t="shared" si="354"/>
        <v>2023</v>
      </c>
      <c r="AL1105">
        <f t="shared" si="355"/>
        <v>10</v>
      </c>
      <c r="AM1105">
        <f t="shared" si="356"/>
        <v>14</v>
      </c>
      <c r="AN1105">
        <f t="shared" si="357"/>
        <v>7</v>
      </c>
      <c r="AO1105" t="str">
        <f t="shared" si="358"/>
        <v>Weekend</v>
      </c>
      <c r="AR1105" s="20">
        <f t="shared" si="359"/>
        <v>0</v>
      </c>
    </row>
    <row r="1106" spans="1:44" x14ac:dyDescent="0.35">
      <c r="A1106" t="str">
        <f t="shared" si="341"/>
        <v>CUST1105</v>
      </c>
      <c r="B1106" s="2" t="s">
        <v>1431</v>
      </c>
      <c r="C1106" s="4">
        <v>45007</v>
      </c>
      <c r="D1106" s="2" t="s">
        <v>198</v>
      </c>
      <c r="E1106" t="s">
        <v>5054</v>
      </c>
      <c r="F1106" s="2" t="s">
        <v>42</v>
      </c>
      <c r="G1106" s="2" t="s">
        <v>43</v>
      </c>
      <c r="H1106" s="2">
        <v>2</v>
      </c>
      <c r="I1106" s="19">
        <v>385.96</v>
      </c>
      <c r="J1106" s="2" t="s">
        <v>15</v>
      </c>
      <c r="K1106" s="2" t="s">
        <v>16</v>
      </c>
      <c r="L1106" s="2">
        <v>5</v>
      </c>
      <c r="M1106" s="18">
        <f t="shared" si="342"/>
        <v>771.92</v>
      </c>
      <c r="T1106" t="str">
        <f t="shared" si="343"/>
        <v>Completed</v>
      </c>
      <c r="U1106" t="str">
        <f t="shared" si="344"/>
        <v>No</v>
      </c>
      <c r="V1106" t="str">
        <f t="shared" si="345"/>
        <v>No</v>
      </c>
      <c r="X1106">
        <f t="shared" si="346"/>
        <v>558</v>
      </c>
      <c r="Y1106">
        <f t="shared" si="347"/>
        <v>430</v>
      </c>
      <c r="Z1106" s="18">
        <f t="shared" si="348"/>
        <v>1098537.4901531704</v>
      </c>
      <c r="AA1106" s="18">
        <f t="shared" si="349"/>
        <v>96724.388030634553</v>
      </c>
      <c r="AB1106" s="17">
        <f t="shared" si="350"/>
        <v>3.9001122334455669</v>
      </c>
      <c r="AC1106" s="2" t="s">
        <v>43</v>
      </c>
      <c r="AD1106" s="2" t="s">
        <v>42</v>
      </c>
      <c r="AE1106" t="str">
        <f t="shared" si="351"/>
        <v>Beauty</v>
      </c>
      <c r="AF1106" t="str">
        <f t="shared" si="352"/>
        <v>Beauty</v>
      </c>
      <c r="AG1106" t="str" cm="1">
        <f t="array" ref="AG1106">INDEX(AD:AD,ROW())</f>
        <v>Beauty</v>
      </c>
      <c r="AH1106">
        <f t="shared" si="360"/>
        <v>10</v>
      </c>
      <c r="AI1106" t="str">
        <f t="shared" si="353"/>
        <v>Beauty</v>
      </c>
      <c r="AK1106">
        <f t="shared" si="354"/>
        <v>2023</v>
      </c>
      <c r="AL1106">
        <f t="shared" si="355"/>
        <v>3</v>
      </c>
      <c r="AM1106">
        <f t="shared" si="356"/>
        <v>22</v>
      </c>
      <c r="AN1106">
        <f t="shared" si="357"/>
        <v>4</v>
      </c>
      <c r="AO1106" t="str">
        <f t="shared" si="358"/>
        <v>Weekday</v>
      </c>
      <c r="AR1106" s="20">
        <f t="shared" si="359"/>
        <v>0</v>
      </c>
    </row>
    <row r="1107" spans="1:44" x14ac:dyDescent="0.35">
      <c r="A1107" t="str">
        <f t="shared" si="341"/>
        <v>CUST1106</v>
      </c>
      <c r="B1107" s="2" t="s">
        <v>1432</v>
      </c>
      <c r="C1107" s="4">
        <v>45558</v>
      </c>
      <c r="D1107" s="2" t="s">
        <v>832</v>
      </c>
      <c r="E1107" t="s">
        <v>5055</v>
      </c>
      <c r="F1107" s="2" t="s">
        <v>42</v>
      </c>
      <c r="G1107" s="2" t="s">
        <v>43</v>
      </c>
      <c r="H1107" s="2">
        <v>2</v>
      </c>
      <c r="I1107" s="19">
        <v>1003.06</v>
      </c>
      <c r="J1107" s="2" t="s">
        <v>50</v>
      </c>
      <c r="K1107" s="2" t="s">
        <v>76</v>
      </c>
      <c r="L1107" s="2">
        <v>4</v>
      </c>
      <c r="M1107" s="18">
        <f t="shared" si="342"/>
        <v>2006.12</v>
      </c>
      <c r="T1107" t="str">
        <f t="shared" si="343"/>
        <v>Completed</v>
      </c>
      <c r="U1107" t="str">
        <f t="shared" si="344"/>
        <v>No</v>
      </c>
      <c r="V1107" t="str">
        <f t="shared" si="345"/>
        <v>No</v>
      </c>
      <c r="X1107">
        <f t="shared" si="346"/>
        <v>567</v>
      </c>
      <c r="Y1107">
        <f t="shared" si="347"/>
        <v>440</v>
      </c>
      <c r="Z1107" s="18">
        <f t="shared" si="348"/>
        <v>1098537.4901531704</v>
      </c>
      <c r="AA1107" s="18">
        <f t="shared" si="349"/>
        <v>96724.388030634553</v>
      </c>
      <c r="AB1107" s="17">
        <f t="shared" si="350"/>
        <v>3.9001122334455669</v>
      </c>
      <c r="AC1107" s="2" t="s">
        <v>43</v>
      </c>
      <c r="AD1107" s="2" t="s">
        <v>42</v>
      </c>
      <c r="AE1107" t="str">
        <f t="shared" si="351"/>
        <v>Beauty</v>
      </c>
      <c r="AF1107" t="str">
        <f t="shared" si="352"/>
        <v>Beauty</v>
      </c>
      <c r="AG1107" t="str" cm="1">
        <f t="array" ref="AG1107">INDEX(AD:AD,ROW())</f>
        <v>Beauty</v>
      </c>
      <c r="AH1107">
        <f t="shared" si="360"/>
        <v>10</v>
      </c>
      <c r="AI1107" t="str">
        <f t="shared" si="353"/>
        <v>Beauty</v>
      </c>
      <c r="AK1107">
        <f t="shared" si="354"/>
        <v>2024</v>
      </c>
      <c r="AL1107">
        <f t="shared" si="355"/>
        <v>9</v>
      </c>
      <c r="AM1107">
        <f t="shared" si="356"/>
        <v>23</v>
      </c>
      <c r="AN1107">
        <f t="shared" si="357"/>
        <v>2</v>
      </c>
      <c r="AO1107" t="str">
        <f t="shared" si="358"/>
        <v>Weekday</v>
      </c>
      <c r="AR1107" s="20">
        <f t="shared" si="359"/>
        <v>1</v>
      </c>
    </row>
    <row r="1108" spans="1:44" x14ac:dyDescent="0.35">
      <c r="A1108" t="str">
        <f t="shared" si="341"/>
        <v>CUST1107</v>
      </c>
      <c r="B1108" s="2" t="s">
        <v>1433</v>
      </c>
      <c r="C1108" s="4">
        <v>45750</v>
      </c>
      <c r="D1108" s="2" t="s">
        <v>118</v>
      </c>
      <c r="E1108" t="s">
        <v>5052</v>
      </c>
      <c r="F1108" s="2" t="s">
        <v>42</v>
      </c>
      <c r="G1108" s="2" t="s">
        <v>188</v>
      </c>
      <c r="H1108" s="2">
        <v>2</v>
      </c>
      <c r="I1108" s="19">
        <v>204.47</v>
      </c>
      <c r="J1108" s="2" t="s">
        <v>15</v>
      </c>
      <c r="K1108" s="2" t="s">
        <v>16</v>
      </c>
      <c r="L1108" s="2">
        <v>3</v>
      </c>
      <c r="M1108" s="18">
        <f t="shared" si="342"/>
        <v>408.94</v>
      </c>
      <c r="T1108" t="str">
        <f t="shared" si="343"/>
        <v>Completed</v>
      </c>
      <c r="U1108" t="str">
        <f t="shared" si="344"/>
        <v>No</v>
      </c>
      <c r="V1108" t="str">
        <f t="shared" si="345"/>
        <v>No</v>
      </c>
      <c r="X1108">
        <f t="shared" si="346"/>
        <v>573</v>
      </c>
      <c r="Y1108">
        <f t="shared" si="347"/>
        <v>450</v>
      </c>
      <c r="Z1108" s="18">
        <f t="shared" si="348"/>
        <v>1098537.4901531704</v>
      </c>
      <c r="AA1108" s="18">
        <f t="shared" si="349"/>
        <v>96724.388030634553</v>
      </c>
      <c r="AB1108" s="17">
        <f t="shared" si="350"/>
        <v>3.9001122334455669</v>
      </c>
      <c r="AC1108" s="2" t="s">
        <v>188</v>
      </c>
      <c r="AD1108" s="2" t="s">
        <v>42</v>
      </c>
      <c r="AE1108" t="str">
        <f t="shared" si="351"/>
        <v>Beauty</v>
      </c>
      <c r="AF1108" t="str">
        <f t="shared" si="352"/>
        <v>Beauty</v>
      </c>
      <c r="AG1108" t="str" cm="1">
        <f t="array" ref="AG1108">INDEX(AD:AD,ROW())</f>
        <v>Beauty</v>
      </c>
      <c r="AH1108">
        <f t="shared" si="360"/>
        <v>80</v>
      </c>
      <c r="AI1108" t="str">
        <f t="shared" si="353"/>
        <v>Beauty</v>
      </c>
      <c r="AK1108">
        <f t="shared" si="354"/>
        <v>2025</v>
      </c>
      <c r="AL1108">
        <f t="shared" si="355"/>
        <v>4</v>
      </c>
      <c r="AM1108">
        <f t="shared" si="356"/>
        <v>3</v>
      </c>
      <c r="AN1108">
        <f t="shared" si="357"/>
        <v>5</v>
      </c>
      <c r="AO1108" t="str">
        <f t="shared" si="358"/>
        <v>Weekday</v>
      </c>
      <c r="AR1108" s="20">
        <f t="shared" si="359"/>
        <v>0</v>
      </c>
    </row>
    <row r="1109" spans="1:44" x14ac:dyDescent="0.35">
      <c r="A1109" t="str">
        <f t="shared" si="341"/>
        <v>CUST1108</v>
      </c>
      <c r="B1109" s="2" t="s">
        <v>1434</v>
      </c>
      <c r="C1109" s="4">
        <v>45442</v>
      </c>
      <c r="D1109" s="2" t="s">
        <v>250</v>
      </c>
      <c r="E1109" t="s">
        <v>5051</v>
      </c>
      <c r="F1109" s="2" t="s">
        <v>29</v>
      </c>
      <c r="G1109" s="2" t="s">
        <v>5043</v>
      </c>
      <c r="H1109" s="2">
        <v>2</v>
      </c>
      <c r="I1109" s="19">
        <v>1422.63</v>
      </c>
      <c r="J1109" s="2" t="s">
        <v>15</v>
      </c>
      <c r="K1109" s="2" t="s">
        <v>16</v>
      </c>
      <c r="L1109" s="2">
        <v>5</v>
      </c>
      <c r="M1109" s="18">
        <f t="shared" si="342"/>
        <v>2845.26</v>
      </c>
      <c r="T1109" t="str">
        <f t="shared" si="343"/>
        <v>Completed</v>
      </c>
      <c r="U1109" t="str">
        <f t="shared" si="344"/>
        <v>Yes</v>
      </c>
      <c r="V1109" t="str">
        <f t="shared" si="345"/>
        <v>No</v>
      </c>
      <c r="X1109">
        <f t="shared" si="346"/>
        <v>619</v>
      </c>
      <c r="Y1109">
        <f t="shared" si="347"/>
        <v>468</v>
      </c>
      <c r="Z1109" s="18">
        <f t="shared" si="348"/>
        <v>1892867.2841657216</v>
      </c>
      <c r="AA1109" s="18">
        <f t="shared" si="349"/>
        <v>199432.98236095349</v>
      </c>
      <c r="AB1109" s="17">
        <f t="shared" si="350"/>
        <v>3.8949824970828471</v>
      </c>
      <c r="AC1109" s="2" t="s">
        <v>5043</v>
      </c>
      <c r="AD1109" s="2" t="s">
        <v>29</v>
      </c>
      <c r="AE1109" t="str">
        <f t="shared" si="351"/>
        <v>Fashion</v>
      </c>
      <c r="AF1109" t="str">
        <f t="shared" si="352"/>
        <v>Fashion</v>
      </c>
      <c r="AG1109" t="str" cm="1">
        <f t="array" ref="AG1109">INDEX(AD:AD,ROW())</f>
        <v>Fashion</v>
      </c>
      <c r="AH1109">
        <f t="shared" si="360"/>
        <v>55</v>
      </c>
      <c r="AI1109" t="str">
        <f t="shared" si="353"/>
        <v>Fashion</v>
      </c>
      <c r="AK1109">
        <f t="shared" si="354"/>
        <v>2024</v>
      </c>
      <c r="AL1109">
        <f t="shared" si="355"/>
        <v>5</v>
      </c>
      <c r="AM1109">
        <f t="shared" si="356"/>
        <v>30</v>
      </c>
      <c r="AN1109">
        <f t="shared" si="357"/>
        <v>5</v>
      </c>
      <c r="AO1109" t="str">
        <f t="shared" si="358"/>
        <v>Weekday</v>
      </c>
      <c r="AR1109" s="20">
        <f t="shared" si="359"/>
        <v>0</v>
      </c>
    </row>
    <row r="1110" spans="1:44" x14ac:dyDescent="0.35">
      <c r="A1110" t="str">
        <f t="shared" si="341"/>
        <v>CUST1109</v>
      </c>
      <c r="B1110" s="2" t="s">
        <v>1435</v>
      </c>
      <c r="C1110" s="4">
        <v>45402</v>
      </c>
      <c r="D1110" s="2" t="s">
        <v>385</v>
      </c>
      <c r="E1110" t="s">
        <v>5055</v>
      </c>
      <c r="F1110" s="2" t="s">
        <v>42</v>
      </c>
      <c r="G1110" s="2" t="s">
        <v>43</v>
      </c>
      <c r="H1110" s="2">
        <v>2</v>
      </c>
      <c r="I1110" s="19">
        <v>470.25</v>
      </c>
      <c r="J1110" s="2" t="s">
        <v>15</v>
      </c>
      <c r="K1110" s="2" t="s">
        <v>16</v>
      </c>
      <c r="L1110" s="2">
        <v>5</v>
      </c>
      <c r="M1110" s="18">
        <f t="shared" si="342"/>
        <v>940.5</v>
      </c>
      <c r="T1110" t="str">
        <f t="shared" si="343"/>
        <v>Completed</v>
      </c>
      <c r="U1110" t="str">
        <f t="shared" si="344"/>
        <v>No</v>
      </c>
      <c r="V1110" t="str">
        <f t="shared" si="345"/>
        <v>No</v>
      </c>
      <c r="X1110">
        <f t="shared" si="346"/>
        <v>567</v>
      </c>
      <c r="Y1110">
        <f t="shared" si="347"/>
        <v>440</v>
      </c>
      <c r="Z1110" s="18">
        <f t="shared" si="348"/>
        <v>1098537.4901531704</v>
      </c>
      <c r="AA1110" s="18">
        <f t="shared" si="349"/>
        <v>96724.388030634553</v>
      </c>
      <c r="AB1110" s="17">
        <f t="shared" si="350"/>
        <v>3.9001122334455669</v>
      </c>
      <c r="AC1110" s="2" t="s">
        <v>43</v>
      </c>
      <c r="AD1110" s="2" t="s">
        <v>42</v>
      </c>
      <c r="AE1110" t="str">
        <f t="shared" si="351"/>
        <v>Beauty</v>
      </c>
      <c r="AF1110" t="str">
        <f t="shared" si="352"/>
        <v>Beauty</v>
      </c>
      <c r="AG1110" t="str" cm="1">
        <f t="array" ref="AG1110">INDEX(AD:AD,ROW())</f>
        <v>Beauty</v>
      </c>
      <c r="AH1110">
        <f t="shared" si="360"/>
        <v>10</v>
      </c>
      <c r="AI1110" t="str">
        <f t="shared" si="353"/>
        <v>Beauty</v>
      </c>
      <c r="AK1110">
        <f t="shared" si="354"/>
        <v>2024</v>
      </c>
      <c r="AL1110">
        <f t="shared" si="355"/>
        <v>4</v>
      </c>
      <c r="AM1110">
        <f t="shared" si="356"/>
        <v>20</v>
      </c>
      <c r="AN1110">
        <f t="shared" si="357"/>
        <v>7</v>
      </c>
      <c r="AO1110" t="str">
        <f t="shared" si="358"/>
        <v>Weekend</v>
      </c>
      <c r="AR1110" s="20">
        <f t="shared" si="359"/>
        <v>0</v>
      </c>
    </row>
    <row r="1111" spans="1:44" x14ac:dyDescent="0.35">
      <c r="A1111" t="str">
        <f t="shared" si="341"/>
        <v>CUST1110</v>
      </c>
      <c r="B1111" s="2" t="s">
        <v>1436</v>
      </c>
      <c r="C1111" s="4">
        <v>45428</v>
      </c>
      <c r="D1111" s="2" t="s">
        <v>355</v>
      </c>
      <c r="E1111" t="s">
        <v>5051</v>
      </c>
      <c r="F1111" s="2" t="s">
        <v>19</v>
      </c>
      <c r="G1111" s="2" t="s">
        <v>49</v>
      </c>
      <c r="H1111" s="2">
        <v>3</v>
      </c>
      <c r="I1111" s="19">
        <v>1923.1627263374514</v>
      </c>
      <c r="J1111" s="2" t="s">
        <v>50</v>
      </c>
      <c r="K1111" s="2" t="s">
        <v>16</v>
      </c>
      <c r="L1111" s="31"/>
      <c r="M1111" s="18">
        <f t="shared" si="342"/>
        <v>5769.4881790123545</v>
      </c>
      <c r="T1111" t="str">
        <f t="shared" si="343"/>
        <v>Completed</v>
      </c>
      <c r="U1111" t="str">
        <f t="shared" si="344"/>
        <v>Yes</v>
      </c>
      <c r="V1111" t="str">
        <f t="shared" si="345"/>
        <v>No</v>
      </c>
      <c r="X1111">
        <f t="shared" si="346"/>
        <v>619</v>
      </c>
      <c r="Y1111">
        <f t="shared" si="347"/>
        <v>468</v>
      </c>
      <c r="Z1111" s="18">
        <f t="shared" si="348"/>
        <v>2759712.3299794244</v>
      </c>
      <c r="AA1111" s="18">
        <f t="shared" si="349"/>
        <v>330643.50635802455</v>
      </c>
      <c r="AB1111" s="17">
        <f t="shared" si="350"/>
        <v>3.8641711229946525</v>
      </c>
      <c r="AC1111" s="2" t="s">
        <v>49</v>
      </c>
      <c r="AD1111" s="2" t="s">
        <v>19</v>
      </c>
      <c r="AE1111" t="str">
        <f t="shared" si="351"/>
        <v>Electronics</v>
      </c>
      <c r="AF1111" t="str">
        <f t="shared" si="352"/>
        <v>Electronics</v>
      </c>
      <c r="AG1111" t="str" cm="1">
        <f t="array" ref="AG1111">INDEX(AD:AD,ROW())</f>
        <v>Electronics</v>
      </c>
      <c r="AH1111">
        <f t="shared" si="360"/>
        <v>12</v>
      </c>
      <c r="AI1111" t="str">
        <f t="shared" si="353"/>
        <v>Electronics</v>
      </c>
      <c r="AK1111">
        <f t="shared" si="354"/>
        <v>2024</v>
      </c>
      <c r="AL1111">
        <f t="shared" si="355"/>
        <v>5</v>
      </c>
      <c r="AM1111">
        <f t="shared" si="356"/>
        <v>16</v>
      </c>
      <c r="AN1111">
        <f t="shared" si="357"/>
        <v>5</v>
      </c>
      <c r="AO1111" t="str">
        <f t="shared" si="358"/>
        <v>Weekday</v>
      </c>
      <c r="AR1111" s="20">
        <f t="shared" si="359"/>
        <v>0</v>
      </c>
    </row>
    <row r="1112" spans="1:44" x14ac:dyDescent="0.35">
      <c r="A1112" t="str">
        <f t="shared" si="341"/>
        <v>CUST1111</v>
      </c>
      <c r="B1112" s="2" t="s">
        <v>1437</v>
      </c>
      <c r="C1112" s="4">
        <v>45466</v>
      </c>
      <c r="D1112" s="2" t="s">
        <v>407</v>
      </c>
      <c r="E1112" t="s">
        <v>5055</v>
      </c>
      <c r="F1112" s="2" t="s">
        <v>29</v>
      </c>
      <c r="G1112" s="2" t="s">
        <v>5041</v>
      </c>
      <c r="H1112" s="2">
        <v>1</v>
      </c>
      <c r="I1112" s="19">
        <v>2486.0300000000002</v>
      </c>
      <c r="J1112" s="2" t="s">
        <v>5046</v>
      </c>
      <c r="K1112" s="2" t="s">
        <v>16</v>
      </c>
      <c r="L1112" s="31"/>
      <c r="M1112" s="18">
        <f t="shared" si="342"/>
        <v>2486.0300000000002</v>
      </c>
      <c r="T1112" t="str">
        <f t="shared" si="343"/>
        <v>Completed</v>
      </c>
      <c r="U1112" t="str">
        <f t="shared" si="344"/>
        <v>Yes</v>
      </c>
      <c r="V1112" t="str">
        <f t="shared" si="345"/>
        <v>No</v>
      </c>
      <c r="X1112">
        <f t="shared" si="346"/>
        <v>567</v>
      </c>
      <c r="Y1112">
        <f t="shared" si="347"/>
        <v>440</v>
      </c>
      <c r="Z1112" s="18">
        <f t="shared" si="348"/>
        <v>1892867.2841657216</v>
      </c>
      <c r="AA1112" s="18">
        <f t="shared" si="349"/>
        <v>199432.98236095349</v>
      </c>
      <c r="AB1112" s="17">
        <f t="shared" si="350"/>
        <v>3.8949824970828471</v>
      </c>
      <c r="AC1112" s="2" t="s">
        <v>5041</v>
      </c>
      <c r="AD1112" s="2" t="s">
        <v>29</v>
      </c>
      <c r="AE1112" t="str">
        <f t="shared" si="351"/>
        <v>Fashion</v>
      </c>
      <c r="AF1112" t="str">
        <f t="shared" si="352"/>
        <v>Fashion</v>
      </c>
      <c r="AG1112" t="str" cm="1">
        <f t="array" ref="AG1112">INDEX(AD:AD,ROW())</f>
        <v>Fashion</v>
      </c>
      <c r="AH1112">
        <f t="shared" si="360"/>
        <v>15</v>
      </c>
      <c r="AI1112" t="str">
        <f t="shared" si="353"/>
        <v>Fashion</v>
      </c>
      <c r="AK1112">
        <f t="shared" si="354"/>
        <v>2024</v>
      </c>
      <c r="AL1112">
        <f t="shared" si="355"/>
        <v>6</v>
      </c>
      <c r="AM1112">
        <f t="shared" si="356"/>
        <v>23</v>
      </c>
      <c r="AN1112">
        <f t="shared" si="357"/>
        <v>1</v>
      </c>
      <c r="AO1112" t="str">
        <f t="shared" si="358"/>
        <v>Weekend</v>
      </c>
      <c r="AR1112" s="20">
        <f t="shared" si="359"/>
        <v>0</v>
      </c>
    </row>
    <row r="1113" spans="1:44" x14ac:dyDescent="0.35">
      <c r="A1113" t="str">
        <f t="shared" si="341"/>
        <v>CUST1112</v>
      </c>
      <c r="B1113" s="2" t="s">
        <v>1438</v>
      </c>
      <c r="C1113" s="4">
        <v>45495</v>
      </c>
      <c r="D1113" s="2" t="s">
        <v>86</v>
      </c>
      <c r="E1113" t="s">
        <v>5051</v>
      </c>
      <c r="F1113" s="2" t="s">
        <v>19</v>
      </c>
      <c r="G1113" s="2" t="s">
        <v>128</v>
      </c>
      <c r="H1113" s="2">
        <v>1</v>
      </c>
      <c r="I1113" s="19">
        <v>1224.99</v>
      </c>
      <c r="J1113" s="2" t="s">
        <v>50</v>
      </c>
      <c r="K1113" s="2" t="s">
        <v>16</v>
      </c>
      <c r="L1113" s="2">
        <v>4</v>
      </c>
      <c r="M1113" s="18">
        <f t="shared" si="342"/>
        <v>1224.99</v>
      </c>
      <c r="T1113" t="str">
        <f t="shared" si="343"/>
        <v>Completed</v>
      </c>
      <c r="U1113" t="str">
        <f t="shared" si="344"/>
        <v>Yes</v>
      </c>
      <c r="V1113" t="str">
        <f t="shared" si="345"/>
        <v>No</v>
      </c>
      <c r="X1113">
        <f t="shared" si="346"/>
        <v>619</v>
      </c>
      <c r="Y1113">
        <f t="shared" si="347"/>
        <v>468</v>
      </c>
      <c r="Z1113" s="18">
        <f t="shared" si="348"/>
        <v>2759712.3299794244</v>
      </c>
      <c r="AA1113" s="18">
        <f t="shared" si="349"/>
        <v>330643.50635802455</v>
      </c>
      <c r="AB1113" s="17">
        <f t="shared" si="350"/>
        <v>3.8641711229946525</v>
      </c>
      <c r="AC1113" s="2" t="s">
        <v>128</v>
      </c>
      <c r="AD1113" s="2" t="s">
        <v>19</v>
      </c>
      <c r="AE1113" t="str">
        <f t="shared" si="351"/>
        <v>Electronics</v>
      </c>
      <c r="AF1113" t="str">
        <f t="shared" si="352"/>
        <v>Electronics</v>
      </c>
      <c r="AG1113" t="str" cm="1">
        <f t="array" ref="AG1113">INDEX(AD:AD,ROW())</f>
        <v>Electronics</v>
      </c>
      <c r="AH1113">
        <f t="shared" si="360"/>
        <v>48</v>
      </c>
      <c r="AI1113" t="str">
        <f t="shared" si="353"/>
        <v>Electronics</v>
      </c>
      <c r="AK1113">
        <f t="shared" si="354"/>
        <v>2024</v>
      </c>
      <c r="AL1113">
        <f t="shared" si="355"/>
        <v>7</v>
      </c>
      <c r="AM1113">
        <f t="shared" si="356"/>
        <v>22</v>
      </c>
      <c r="AN1113">
        <f t="shared" si="357"/>
        <v>2</v>
      </c>
      <c r="AO1113" t="str">
        <f t="shared" si="358"/>
        <v>Weekday</v>
      </c>
      <c r="AR1113" s="20">
        <f t="shared" si="359"/>
        <v>0</v>
      </c>
    </row>
    <row r="1114" spans="1:44" x14ac:dyDescent="0.35">
      <c r="A1114" t="str">
        <f t="shared" si="341"/>
        <v>CUST1113</v>
      </c>
      <c r="B1114" s="2" t="s">
        <v>1439</v>
      </c>
      <c r="C1114" s="4">
        <v>45464</v>
      </c>
      <c r="D1114" s="2" t="s">
        <v>102</v>
      </c>
      <c r="E1114" t="s">
        <v>5052</v>
      </c>
      <c r="F1114" s="2" t="s">
        <v>29</v>
      </c>
      <c r="G1114" s="2" t="s">
        <v>138</v>
      </c>
      <c r="H1114" s="2">
        <v>1</v>
      </c>
      <c r="I1114" s="19">
        <v>1624.89</v>
      </c>
      <c r="J1114" s="2" t="s">
        <v>15</v>
      </c>
      <c r="K1114" s="2" t="s">
        <v>16</v>
      </c>
      <c r="L1114" s="2">
        <v>4</v>
      </c>
      <c r="M1114" s="18">
        <f t="shared" si="342"/>
        <v>1624.89</v>
      </c>
      <c r="T1114" t="str">
        <f t="shared" si="343"/>
        <v>Completed</v>
      </c>
      <c r="U1114" t="str">
        <f t="shared" si="344"/>
        <v>Yes</v>
      </c>
      <c r="V1114" t="str">
        <f t="shared" si="345"/>
        <v>No</v>
      </c>
      <c r="X1114">
        <f t="shared" si="346"/>
        <v>573</v>
      </c>
      <c r="Y1114">
        <f t="shared" si="347"/>
        <v>450</v>
      </c>
      <c r="Z1114" s="18">
        <f t="shared" si="348"/>
        <v>1892867.2841657216</v>
      </c>
      <c r="AA1114" s="18">
        <f t="shared" si="349"/>
        <v>199432.98236095349</v>
      </c>
      <c r="AB1114" s="17">
        <f t="shared" si="350"/>
        <v>3.8949824970828471</v>
      </c>
      <c r="AC1114" s="2" t="s">
        <v>138</v>
      </c>
      <c r="AD1114" s="2" t="s">
        <v>29</v>
      </c>
      <c r="AE1114" t="str">
        <f t="shared" si="351"/>
        <v>Fashion</v>
      </c>
      <c r="AF1114" t="str">
        <f t="shared" si="352"/>
        <v>Fashion</v>
      </c>
      <c r="AG1114" t="str" cm="1">
        <f t="array" ref="AG1114">INDEX(AD:AD,ROW())</f>
        <v>Fashion</v>
      </c>
      <c r="AH1114">
        <f t="shared" si="360"/>
        <v>53</v>
      </c>
      <c r="AI1114" t="str">
        <f t="shared" si="353"/>
        <v>Fashion</v>
      </c>
      <c r="AK1114">
        <f t="shared" si="354"/>
        <v>2024</v>
      </c>
      <c r="AL1114">
        <f t="shared" si="355"/>
        <v>6</v>
      </c>
      <c r="AM1114">
        <f t="shared" si="356"/>
        <v>21</v>
      </c>
      <c r="AN1114">
        <f t="shared" si="357"/>
        <v>6</v>
      </c>
      <c r="AO1114" t="str">
        <f t="shared" si="358"/>
        <v>Weekday</v>
      </c>
      <c r="AR1114" s="20">
        <f t="shared" si="359"/>
        <v>0</v>
      </c>
    </row>
    <row r="1115" spans="1:44" x14ac:dyDescent="0.35">
      <c r="A1115" t="str">
        <f t="shared" si="341"/>
        <v>CUST1114</v>
      </c>
      <c r="B1115" s="2" t="s">
        <v>1440</v>
      </c>
      <c r="C1115" s="4">
        <v>45663</v>
      </c>
      <c r="D1115" s="2" t="s">
        <v>308</v>
      </c>
      <c r="E1115" t="s">
        <v>5051</v>
      </c>
      <c r="F1115" s="2" t="s">
        <v>23</v>
      </c>
      <c r="G1115" s="2" t="s">
        <v>65</v>
      </c>
      <c r="H1115" s="2">
        <v>1</v>
      </c>
      <c r="I1115" s="19">
        <v>105.95</v>
      </c>
      <c r="J1115" s="2" t="s">
        <v>20</v>
      </c>
      <c r="K1115" s="2" t="s">
        <v>76</v>
      </c>
      <c r="L1115" s="2">
        <v>4</v>
      </c>
      <c r="M1115" s="18">
        <f t="shared" si="342"/>
        <v>105.95</v>
      </c>
      <c r="T1115" t="str">
        <f t="shared" si="343"/>
        <v>Completed</v>
      </c>
      <c r="U1115" t="str">
        <f t="shared" si="344"/>
        <v>No</v>
      </c>
      <c r="V1115" t="str">
        <f t="shared" si="345"/>
        <v>No</v>
      </c>
      <c r="X1115">
        <f t="shared" si="346"/>
        <v>619</v>
      </c>
      <c r="Y1115">
        <f t="shared" si="347"/>
        <v>468</v>
      </c>
      <c r="Z1115" s="18">
        <f t="shared" si="348"/>
        <v>594714.6477588166</v>
      </c>
      <c r="AA1115" s="18">
        <f t="shared" si="349"/>
        <v>60882.938065984097</v>
      </c>
      <c r="AB1115" s="17">
        <f t="shared" si="350"/>
        <v>3.804733727810651</v>
      </c>
      <c r="AC1115" s="2" t="s">
        <v>65</v>
      </c>
      <c r="AD1115" s="2" t="s">
        <v>23</v>
      </c>
      <c r="AE1115" t="str">
        <f t="shared" si="351"/>
        <v>Books</v>
      </c>
      <c r="AF1115" t="str">
        <f t="shared" si="352"/>
        <v>Books</v>
      </c>
      <c r="AG1115" t="str" cm="1">
        <f t="array" ref="AG1115">INDEX(AD:AD,ROW())</f>
        <v>Books</v>
      </c>
      <c r="AH1115">
        <f t="shared" si="360"/>
        <v>19</v>
      </c>
      <c r="AI1115" t="str">
        <f t="shared" si="353"/>
        <v>Books</v>
      </c>
      <c r="AK1115">
        <f t="shared" si="354"/>
        <v>2025</v>
      </c>
      <c r="AL1115">
        <f t="shared" si="355"/>
        <v>1</v>
      </c>
      <c r="AM1115">
        <f t="shared" si="356"/>
        <v>6</v>
      </c>
      <c r="AN1115">
        <f t="shared" si="357"/>
        <v>2</v>
      </c>
      <c r="AO1115" t="str">
        <f t="shared" si="358"/>
        <v>Weekday</v>
      </c>
      <c r="AR1115" s="20">
        <f t="shared" si="359"/>
        <v>1</v>
      </c>
    </row>
    <row r="1116" spans="1:44" x14ac:dyDescent="0.35">
      <c r="A1116" t="str">
        <f t="shared" si="341"/>
        <v>CUST1115</v>
      </c>
      <c r="B1116" s="2" t="s">
        <v>1441</v>
      </c>
      <c r="C1116" s="4">
        <v>45622</v>
      </c>
      <c r="D1116" s="2" t="s">
        <v>936</v>
      </c>
      <c r="E1116" t="s">
        <v>5052</v>
      </c>
      <c r="F1116" s="2" t="s">
        <v>23</v>
      </c>
      <c r="G1116" s="2" t="s">
        <v>75</v>
      </c>
      <c r="H1116" s="2">
        <v>3</v>
      </c>
      <c r="I1116" s="19">
        <v>380.81</v>
      </c>
      <c r="J1116" s="2" t="s">
        <v>50</v>
      </c>
      <c r="K1116" s="2" t="s">
        <v>103</v>
      </c>
      <c r="L1116" s="2">
        <v>4</v>
      </c>
      <c r="M1116" s="18">
        <f t="shared" si="342"/>
        <v>1142.43</v>
      </c>
      <c r="T1116" t="str">
        <f t="shared" si="343"/>
        <v>Lost Sale</v>
      </c>
      <c r="U1116" t="str">
        <f t="shared" si="344"/>
        <v>No</v>
      </c>
      <c r="V1116" t="str">
        <f t="shared" si="345"/>
        <v>Yes</v>
      </c>
      <c r="X1116">
        <f t="shared" si="346"/>
        <v>573</v>
      </c>
      <c r="Y1116">
        <f t="shared" si="347"/>
        <v>450</v>
      </c>
      <c r="Z1116" s="18">
        <f t="shared" si="348"/>
        <v>594714.6477588166</v>
      </c>
      <c r="AA1116" s="18">
        <f t="shared" si="349"/>
        <v>60882.938065984097</v>
      </c>
      <c r="AB1116" s="17">
        <f t="shared" si="350"/>
        <v>3.804733727810651</v>
      </c>
      <c r="AC1116" s="2" t="s">
        <v>75</v>
      </c>
      <c r="AD1116" s="2" t="s">
        <v>23</v>
      </c>
      <c r="AE1116" t="str">
        <f t="shared" si="351"/>
        <v>Books</v>
      </c>
      <c r="AF1116" t="str">
        <f t="shared" si="352"/>
        <v>Books</v>
      </c>
      <c r="AG1116" t="str" cm="1">
        <f t="array" ref="AG1116">INDEX(AD:AD,ROW())</f>
        <v>Books</v>
      </c>
      <c r="AH1116">
        <f t="shared" si="360"/>
        <v>23</v>
      </c>
      <c r="AI1116" t="str">
        <f t="shared" si="353"/>
        <v>Books</v>
      </c>
      <c r="AK1116">
        <f t="shared" si="354"/>
        <v>2024</v>
      </c>
      <c r="AL1116">
        <f t="shared" si="355"/>
        <v>11</v>
      </c>
      <c r="AM1116">
        <f t="shared" si="356"/>
        <v>26</v>
      </c>
      <c r="AN1116">
        <f t="shared" si="357"/>
        <v>3</v>
      </c>
      <c r="AO1116" t="str">
        <f t="shared" si="358"/>
        <v>Weekday</v>
      </c>
      <c r="AR1116" s="20">
        <f t="shared" si="359"/>
        <v>1</v>
      </c>
    </row>
    <row r="1117" spans="1:44" x14ac:dyDescent="0.35">
      <c r="A1117" t="str">
        <f t="shared" si="341"/>
        <v>CUST1116</v>
      </c>
      <c r="B1117" s="2" t="s">
        <v>1442</v>
      </c>
      <c r="C1117" s="4">
        <v>44929</v>
      </c>
      <c r="D1117" s="2" t="s">
        <v>419</v>
      </c>
      <c r="E1117" t="s">
        <v>5048</v>
      </c>
      <c r="F1117" s="2" t="s">
        <v>13</v>
      </c>
      <c r="G1117" s="2" t="s">
        <v>95</v>
      </c>
      <c r="H1117" s="2">
        <v>1</v>
      </c>
      <c r="I1117" s="19">
        <v>1836.21</v>
      </c>
      <c r="J1117" s="2" t="s">
        <v>5047</v>
      </c>
      <c r="K1117" s="2" t="s">
        <v>16</v>
      </c>
      <c r="L1117" s="2">
        <v>3</v>
      </c>
      <c r="M1117" s="18">
        <f t="shared" si="342"/>
        <v>1836.21</v>
      </c>
      <c r="T1117" t="str">
        <f t="shared" si="343"/>
        <v>Completed</v>
      </c>
      <c r="U1117" t="str">
        <f t="shared" si="344"/>
        <v>Yes</v>
      </c>
      <c r="V1117" t="str">
        <f t="shared" si="345"/>
        <v>No</v>
      </c>
      <c r="X1117">
        <f t="shared" si="346"/>
        <v>590</v>
      </c>
      <c r="Y1117">
        <f t="shared" si="347"/>
        <v>451</v>
      </c>
      <c r="Z1117" s="18">
        <f t="shared" si="348"/>
        <v>1463424.4009529033</v>
      </c>
      <c r="AA1117" s="18">
        <f t="shared" si="349"/>
        <v>118285.78776560788</v>
      </c>
      <c r="AB1117" s="17">
        <f t="shared" si="350"/>
        <v>3.8140589569160999</v>
      </c>
      <c r="AC1117" s="2" t="s">
        <v>95</v>
      </c>
      <c r="AD1117" s="2" t="s">
        <v>13</v>
      </c>
      <c r="AE1117" t="str">
        <f t="shared" si="351"/>
        <v>Home &amp; Kitchen</v>
      </c>
      <c r="AF1117" t="str">
        <f t="shared" si="352"/>
        <v>Home &amp; Kitchen</v>
      </c>
      <c r="AG1117" t="str" cm="1">
        <f t="array" ref="AG1117">INDEX(AD:AD,ROW())</f>
        <v>Home &amp; Kitchen</v>
      </c>
      <c r="AH1117">
        <f t="shared" si="360"/>
        <v>32</v>
      </c>
      <c r="AI1117" t="str">
        <f t="shared" si="353"/>
        <v>Home &amp; Kitchen</v>
      </c>
      <c r="AK1117">
        <f t="shared" si="354"/>
        <v>2023</v>
      </c>
      <c r="AL1117">
        <f t="shared" si="355"/>
        <v>1</v>
      </c>
      <c r="AM1117">
        <f t="shared" si="356"/>
        <v>3</v>
      </c>
      <c r="AN1117">
        <f t="shared" si="357"/>
        <v>3</v>
      </c>
      <c r="AO1117" t="str">
        <f t="shared" si="358"/>
        <v>Weekday</v>
      </c>
      <c r="AR1117" s="20">
        <f t="shared" si="359"/>
        <v>0</v>
      </c>
    </row>
    <row r="1118" spans="1:44" x14ac:dyDescent="0.35">
      <c r="A1118" t="str">
        <f t="shared" si="341"/>
        <v>CUST1117</v>
      </c>
      <c r="B1118" s="2" t="s">
        <v>1443</v>
      </c>
      <c r="C1118" s="4">
        <v>45244</v>
      </c>
      <c r="D1118" s="2" t="s">
        <v>182</v>
      </c>
      <c r="E1118" t="s">
        <v>5051</v>
      </c>
      <c r="F1118" s="2" t="s">
        <v>13</v>
      </c>
      <c r="G1118" s="2" t="s">
        <v>14</v>
      </c>
      <c r="H1118" s="2">
        <v>1</v>
      </c>
      <c r="I1118" s="19">
        <v>1043.3399999999999</v>
      </c>
      <c r="J1118" s="2" t="s">
        <v>15</v>
      </c>
      <c r="K1118" s="2" t="s">
        <v>16</v>
      </c>
      <c r="L1118" s="2">
        <v>5</v>
      </c>
      <c r="M1118" s="18">
        <f t="shared" si="342"/>
        <v>1043.3399999999999</v>
      </c>
      <c r="T1118" t="str">
        <f t="shared" si="343"/>
        <v>Completed</v>
      </c>
      <c r="U1118" t="str">
        <f t="shared" si="344"/>
        <v>Yes</v>
      </c>
      <c r="V1118" t="str">
        <f t="shared" si="345"/>
        <v>No</v>
      </c>
      <c r="X1118">
        <f t="shared" si="346"/>
        <v>619</v>
      </c>
      <c r="Y1118">
        <f t="shared" si="347"/>
        <v>468</v>
      </c>
      <c r="Z1118" s="18">
        <f t="shared" si="348"/>
        <v>1463424.4009529033</v>
      </c>
      <c r="AA1118" s="18">
        <f t="shared" si="349"/>
        <v>118285.78776560788</v>
      </c>
      <c r="AB1118" s="17">
        <f t="shared" si="350"/>
        <v>3.8140589569160999</v>
      </c>
      <c r="AC1118" s="2" t="s">
        <v>14</v>
      </c>
      <c r="AD1118" s="2" t="s">
        <v>13</v>
      </c>
      <c r="AE1118" t="str">
        <f t="shared" si="351"/>
        <v>Home &amp; Kitchen</v>
      </c>
      <c r="AF1118" t="str">
        <f t="shared" si="352"/>
        <v>Home &amp; Kitchen</v>
      </c>
      <c r="AG1118" t="str" cm="1">
        <f t="array" ref="AG1118">INDEX(AD:AD,ROW())</f>
        <v>Home &amp; Kitchen</v>
      </c>
      <c r="AH1118">
        <f t="shared" si="360"/>
        <v>2</v>
      </c>
      <c r="AI1118" t="str">
        <f t="shared" si="353"/>
        <v>Home &amp; Kitchen</v>
      </c>
      <c r="AK1118">
        <f t="shared" si="354"/>
        <v>2023</v>
      </c>
      <c r="AL1118">
        <f t="shared" si="355"/>
        <v>11</v>
      </c>
      <c r="AM1118">
        <f t="shared" si="356"/>
        <v>14</v>
      </c>
      <c r="AN1118">
        <f t="shared" si="357"/>
        <v>3</v>
      </c>
      <c r="AO1118" t="str">
        <f t="shared" si="358"/>
        <v>Weekday</v>
      </c>
      <c r="AR1118" s="20">
        <f t="shared" si="359"/>
        <v>0</v>
      </c>
    </row>
    <row r="1119" spans="1:44" x14ac:dyDescent="0.35">
      <c r="A1119" t="str">
        <f t="shared" si="341"/>
        <v>CUST1118</v>
      </c>
      <c r="B1119" s="2" t="s">
        <v>1444</v>
      </c>
      <c r="C1119" s="4">
        <v>45802</v>
      </c>
      <c r="D1119" s="2" t="s">
        <v>751</v>
      </c>
      <c r="E1119" t="s">
        <v>5051</v>
      </c>
      <c r="F1119" s="2" t="s">
        <v>23</v>
      </c>
      <c r="G1119" s="2" t="s">
        <v>24</v>
      </c>
      <c r="H1119" s="2">
        <v>2</v>
      </c>
      <c r="I1119" s="19">
        <v>102.37</v>
      </c>
      <c r="J1119" s="2" t="s">
        <v>20</v>
      </c>
      <c r="K1119" s="2" t="s">
        <v>16</v>
      </c>
      <c r="L1119" s="2">
        <v>4</v>
      </c>
      <c r="M1119" s="18">
        <f t="shared" si="342"/>
        <v>204.74</v>
      </c>
      <c r="T1119" t="str">
        <f t="shared" si="343"/>
        <v>Completed</v>
      </c>
      <c r="U1119" t="str">
        <f t="shared" si="344"/>
        <v>No</v>
      </c>
      <c r="V1119" t="str">
        <f t="shared" si="345"/>
        <v>No</v>
      </c>
      <c r="X1119">
        <f t="shared" si="346"/>
        <v>619</v>
      </c>
      <c r="Y1119">
        <f t="shared" si="347"/>
        <v>468</v>
      </c>
      <c r="Z1119" s="18">
        <f t="shared" si="348"/>
        <v>594714.6477588166</v>
      </c>
      <c r="AA1119" s="18">
        <f t="shared" si="349"/>
        <v>60882.938065984097</v>
      </c>
      <c r="AB1119" s="17">
        <f t="shared" si="350"/>
        <v>3.804733727810651</v>
      </c>
      <c r="AC1119" s="2" t="s">
        <v>24</v>
      </c>
      <c r="AD1119" s="2" t="s">
        <v>23</v>
      </c>
      <c r="AE1119" t="str">
        <f t="shared" si="351"/>
        <v>Books</v>
      </c>
      <c r="AF1119" t="str">
        <f t="shared" si="352"/>
        <v>Books</v>
      </c>
      <c r="AG1119" t="str" cm="1">
        <f t="array" ref="AG1119">INDEX(AD:AD,ROW())</f>
        <v>Books</v>
      </c>
      <c r="AH1119">
        <f t="shared" si="360"/>
        <v>4</v>
      </c>
      <c r="AI1119" t="str">
        <f t="shared" si="353"/>
        <v>Books</v>
      </c>
      <c r="AK1119">
        <f t="shared" si="354"/>
        <v>2025</v>
      </c>
      <c r="AL1119">
        <f t="shared" si="355"/>
        <v>5</v>
      </c>
      <c r="AM1119">
        <f t="shared" si="356"/>
        <v>25</v>
      </c>
      <c r="AN1119">
        <f t="shared" si="357"/>
        <v>1</v>
      </c>
      <c r="AO1119" t="str">
        <f t="shared" si="358"/>
        <v>Weekend</v>
      </c>
      <c r="AR1119" s="20">
        <f t="shared" si="359"/>
        <v>0</v>
      </c>
    </row>
    <row r="1120" spans="1:44" x14ac:dyDescent="0.35">
      <c r="A1120" t="str">
        <f t="shared" si="341"/>
        <v>CUST1119</v>
      </c>
      <c r="B1120" s="2" t="s">
        <v>1445</v>
      </c>
      <c r="C1120" s="4">
        <v>44950</v>
      </c>
      <c r="D1120" s="2" t="s">
        <v>799</v>
      </c>
      <c r="E1120" t="s">
        <v>5054</v>
      </c>
      <c r="F1120" s="2" t="s">
        <v>19</v>
      </c>
      <c r="G1120" s="2" t="s">
        <v>5040</v>
      </c>
      <c r="H1120" s="2">
        <v>1</v>
      </c>
      <c r="I1120" s="19">
        <v>332.24</v>
      </c>
      <c r="J1120" s="2" t="s">
        <v>15</v>
      </c>
      <c r="K1120" s="2" t="s">
        <v>16</v>
      </c>
      <c r="L1120" s="2">
        <v>5</v>
      </c>
      <c r="M1120" s="18">
        <f t="shared" si="342"/>
        <v>332.24</v>
      </c>
      <c r="T1120" t="str">
        <f t="shared" si="343"/>
        <v>Completed</v>
      </c>
      <c r="U1120" t="str">
        <f t="shared" si="344"/>
        <v>No</v>
      </c>
      <c r="V1120" t="str">
        <f t="shared" si="345"/>
        <v>No</v>
      </c>
      <c r="X1120">
        <f t="shared" si="346"/>
        <v>558</v>
      </c>
      <c r="Y1120">
        <f t="shared" si="347"/>
        <v>430</v>
      </c>
      <c r="Z1120" s="18">
        <f t="shared" si="348"/>
        <v>2759712.3299794244</v>
      </c>
      <c r="AA1120" s="18">
        <f t="shared" si="349"/>
        <v>330643.50635802455</v>
      </c>
      <c r="AB1120" s="17">
        <f t="shared" si="350"/>
        <v>3.8641711229946525</v>
      </c>
      <c r="AC1120" s="2" t="s">
        <v>5040</v>
      </c>
      <c r="AD1120" s="2" t="s">
        <v>19</v>
      </c>
      <c r="AE1120" t="str">
        <f t="shared" si="351"/>
        <v>Electronics</v>
      </c>
      <c r="AF1120" t="str">
        <f t="shared" si="352"/>
        <v>Electronics</v>
      </c>
      <c r="AG1120" t="str" cm="1">
        <f t="array" ref="AG1120">INDEX(AD:AD,ROW())</f>
        <v>Electronics</v>
      </c>
      <c r="AH1120">
        <f t="shared" si="360"/>
        <v>13</v>
      </c>
      <c r="AI1120" t="str">
        <f t="shared" si="353"/>
        <v>Electronics</v>
      </c>
      <c r="AK1120">
        <f t="shared" si="354"/>
        <v>2023</v>
      </c>
      <c r="AL1120">
        <f t="shared" si="355"/>
        <v>1</v>
      </c>
      <c r="AM1120">
        <f t="shared" si="356"/>
        <v>24</v>
      </c>
      <c r="AN1120">
        <f t="shared" si="357"/>
        <v>3</v>
      </c>
      <c r="AO1120" t="str">
        <f t="shared" si="358"/>
        <v>Weekday</v>
      </c>
      <c r="AR1120" s="20">
        <f t="shared" si="359"/>
        <v>0</v>
      </c>
    </row>
    <row r="1121" spans="1:44" x14ac:dyDescent="0.35">
      <c r="A1121" t="str">
        <f t="shared" si="341"/>
        <v>CUST1120</v>
      </c>
      <c r="B1121" s="2" t="s">
        <v>1446</v>
      </c>
      <c r="C1121" s="4">
        <v>45704</v>
      </c>
      <c r="D1121" s="2" t="s">
        <v>469</v>
      </c>
      <c r="E1121" t="s">
        <v>5050</v>
      </c>
      <c r="F1121" s="2" t="s">
        <v>29</v>
      </c>
      <c r="G1121" s="2" t="s">
        <v>138</v>
      </c>
      <c r="H1121" s="2">
        <v>1</v>
      </c>
      <c r="I1121" s="19">
        <v>1354.34</v>
      </c>
      <c r="J1121" s="2" t="s">
        <v>50</v>
      </c>
      <c r="K1121" s="2" t="s">
        <v>16</v>
      </c>
      <c r="L1121" s="2">
        <v>5</v>
      </c>
      <c r="M1121" s="18">
        <f t="shared" si="342"/>
        <v>1354.34</v>
      </c>
      <c r="T1121" t="str">
        <f t="shared" si="343"/>
        <v>Completed</v>
      </c>
      <c r="U1121" t="str">
        <f t="shared" si="344"/>
        <v>Yes</v>
      </c>
      <c r="V1121" t="str">
        <f t="shared" si="345"/>
        <v>No</v>
      </c>
      <c r="X1121">
        <f t="shared" si="346"/>
        <v>589</v>
      </c>
      <c r="Y1121">
        <f t="shared" si="347"/>
        <v>426</v>
      </c>
      <c r="Z1121" s="18">
        <f t="shared" si="348"/>
        <v>1892867.2841657216</v>
      </c>
      <c r="AA1121" s="18">
        <f t="shared" si="349"/>
        <v>199432.98236095349</v>
      </c>
      <c r="AB1121" s="17">
        <f t="shared" si="350"/>
        <v>3.8949824970828471</v>
      </c>
      <c r="AC1121" s="2" t="s">
        <v>138</v>
      </c>
      <c r="AD1121" s="2" t="s">
        <v>29</v>
      </c>
      <c r="AE1121" t="str">
        <f t="shared" si="351"/>
        <v>Fashion</v>
      </c>
      <c r="AF1121" t="str">
        <f t="shared" si="352"/>
        <v>Fashion</v>
      </c>
      <c r="AG1121" t="str" cm="1">
        <f t="array" ref="AG1121">INDEX(AD:AD,ROW())</f>
        <v>Fashion</v>
      </c>
      <c r="AH1121">
        <f t="shared" si="360"/>
        <v>53</v>
      </c>
      <c r="AI1121" t="str">
        <f t="shared" si="353"/>
        <v>Fashion</v>
      </c>
      <c r="AK1121">
        <f t="shared" si="354"/>
        <v>2025</v>
      </c>
      <c r="AL1121">
        <f t="shared" si="355"/>
        <v>2</v>
      </c>
      <c r="AM1121">
        <f t="shared" si="356"/>
        <v>16</v>
      </c>
      <c r="AN1121">
        <f t="shared" si="357"/>
        <v>1</v>
      </c>
      <c r="AO1121" t="str">
        <f t="shared" si="358"/>
        <v>Weekend</v>
      </c>
      <c r="AR1121" s="20">
        <f t="shared" si="359"/>
        <v>0</v>
      </c>
    </row>
    <row r="1122" spans="1:44" x14ac:dyDescent="0.35">
      <c r="A1122" t="str">
        <f t="shared" si="341"/>
        <v>CUST1121</v>
      </c>
      <c r="B1122" s="2" t="s">
        <v>1447</v>
      </c>
      <c r="C1122" s="4">
        <v>45294</v>
      </c>
      <c r="D1122" s="2" t="s">
        <v>1448</v>
      </c>
      <c r="E1122" t="s">
        <v>5053</v>
      </c>
      <c r="F1122" s="2" t="s">
        <v>19</v>
      </c>
      <c r="G1122" s="2" t="s">
        <v>49</v>
      </c>
      <c r="H1122" s="2">
        <v>1</v>
      </c>
      <c r="I1122" s="19">
        <v>2911.27</v>
      </c>
      <c r="J1122" s="2" t="s">
        <v>20</v>
      </c>
      <c r="K1122" s="2" t="s">
        <v>16</v>
      </c>
      <c r="L1122" s="2">
        <v>4</v>
      </c>
      <c r="M1122" s="18">
        <f t="shared" si="342"/>
        <v>2911.27</v>
      </c>
      <c r="T1122" t="str">
        <f t="shared" si="343"/>
        <v>Completed</v>
      </c>
      <c r="U1122" t="str">
        <f t="shared" si="344"/>
        <v>Yes</v>
      </c>
      <c r="V1122" t="str">
        <f t="shared" si="345"/>
        <v>No</v>
      </c>
      <c r="X1122">
        <f t="shared" si="346"/>
        <v>559</v>
      </c>
      <c r="Y1122">
        <f t="shared" si="347"/>
        <v>408</v>
      </c>
      <c r="Z1122" s="18">
        <f t="shared" si="348"/>
        <v>2759712.3299794244</v>
      </c>
      <c r="AA1122" s="18">
        <f t="shared" si="349"/>
        <v>330643.50635802455</v>
      </c>
      <c r="AB1122" s="17">
        <f t="shared" si="350"/>
        <v>3.8641711229946525</v>
      </c>
      <c r="AC1122" s="2" t="s">
        <v>49</v>
      </c>
      <c r="AD1122" s="2" t="s">
        <v>19</v>
      </c>
      <c r="AE1122" t="str">
        <f t="shared" si="351"/>
        <v>Electronics</v>
      </c>
      <c r="AF1122" t="str">
        <f t="shared" si="352"/>
        <v>Electronics</v>
      </c>
      <c r="AG1122" t="str" cm="1">
        <f t="array" ref="AG1122">INDEX(AD:AD,ROW())</f>
        <v>Electronics</v>
      </c>
      <c r="AH1122">
        <f t="shared" si="360"/>
        <v>12</v>
      </c>
      <c r="AI1122" t="str">
        <f t="shared" si="353"/>
        <v>Electronics</v>
      </c>
      <c r="AK1122">
        <f t="shared" si="354"/>
        <v>2024</v>
      </c>
      <c r="AL1122">
        <f t="shared" si="355"/>
        <v>1</v>
      </c>
      <c r="AM1122">
        <f t="shared" si="356"/>
        <v>3</v>
      </c>
      <c r="AN1122">
        <f t="shared" si="357"/>
        <v>4</v>
      </c>
      <c r="AO1122" t="str">
        <f t="shared" si="358"/>
        <v>Weekday</v>
      </c>
      <c r="AR1122" s="20">
        <f t="shared" si="359"/>
        <v>0</v>
      </c>
    </row>
    <row r="1123" spans="1:44" x14ac:dyDescent="0.35">
      <c r="A1123" t="str">
        <f t="shared" si="341"/>
        <v>CUST1122</v>
      </c>
      <c r="B1123" s="2" t="s">
        <v>1449</v>
      </c>
      <c r="C1123" s="4">
        <v>45596</v>
      </c>
      <c r="D1123" s="2" t="s">
        <v>387</v>
      </c>
      <c r="E1123" t="s">
        <v>5055</v>
      </c>
      <c r="F1123" s="2" t="s">
        <v>19</v>
      </c>
      <c r="G1123" s="2" t="s">
        <v>128</v>
      </c>
      <c r="H1123" s="2">
        <v>1</v>
      </c>
      <c r="I1123" s="19">
        <v>408.51</v>
      </c>
      <c r="J1123" s="2" t="s">
        <v>5046</v>
      </c>
      <c r="K1123" s="2" t="s">
        <v>31</v>
      </c>
      <c r="L1123" s="2">
        <v>3</v>
      </c>
      <c r="M1123" s="18">
        <f t="shared" si="342"/>
        <v>408.51</v>
      </c>
      <c r="T1123" t="str">
        <f t="shared" si="343"/>
        <v>Pending</v>
      </c>
      <c r="U1123" t="str">
        <f t="shared" si="344"/>
        <v>No</v>
      </c>
      <c r="V1123" t="str">
        <f t="shared" si="345"/>
        <v>Yes</v>
      </c>
      <c r="X1123">
        <f t="shared" si="346"/>
        <v>567</v>
      </c>
      <c r="Y1123">
        <f t="shared" si="347"/>
        <v>440</v>
      </c>
      <c r="Z1123" s="18">
        <f t="shared" si="348"/>
        <v>2759712.3299794244</v>
      </c>
      <c r="AA1123" s="18">
        <f t="shared" si="349"/>
        <v>330643.50635802455</v>
      </c>
      <c r="AB1123" s="17">
        <f t="shared" si="350"/>
        <v>3.8641711229946525</v>
      </c>
      <c r="AC1123" s="2" t="s">
        <v>128</v>
      </c>
      <c r="AD1123" s="2" t="s">
        <v>19</v>
      </c>
      <c r="AE1123" t="str">
        <f t="shared" si="351"/>
        <v>Electronics</v>
      </c>
      <c r="AF1123" t="str">
        <f t="shared" si="352"/>
        <v>Electronics</v>
      </c>
      <c r="AG1123" t="str" cm="1">
        <f t="array" ref="AG1123">INDEX(AD:AD,ROW())</f>
        <v>Electronics</v>
      </c>
      <c r="AH1123">
        <f t="shared" si="360"/>
        <v>48</v>
      </c>
      <c r="AI1123" t="str">
        <f t="shared" si="353"/>
        <v>Electronics</v>
      </c>
      <c r="AK1123">
        <f t="shared" si="354"/>
        <v>2024</v>
      </c>
      <c r="AL1123">
        <f t="shared" si="355"/>
        <v>10</v>
      </c>
      <c r="AM1123">
        <f t="shared" si="356"/>
        <v>31</v>
      </c>
      <c r="AN1123">
        <f t="shared" si="357"/>
        <v>5</v>
      </c>
      <c r="AO1123" t="str">
        <f t="shared" si="358"/>
        <v>Weekday</v>
      </c>
      <c r="AR1123" s="20">
        <f t="shared" si="359"/>
        <v>0</v>
      </c>
    </row>
    <row r="1124" spans="1:44" x14ac:dyDescent="0.35">
      <c r="A1124" t="str">
        <f t="shared" si="341"/>
        <v>CUST1123</v>
      </c>
      <c r="B1124" s="2" t="s">
        <v>1450</v>
      </c>
      <c r="C1124" s="4">
        <v>45250</v>
      </c>
      <c r="D1124" s="2" t="s">
        <v>516</v>
      </c>
      <c r="E1124" t="s">
        <v>5055</v>
      </c>
      <c r="F1124" s="2" t="s">
        <v>13</v>
      </c>
      <c r="G1124" s="2" t="s">
        <v>5045</v>
      </c>
      <c r="H1124" s="2">
        <v>1</v>
      </c>
      <c r="I1124" s="19">
        <v>645.19000000000005</v>
      </c>
      <c r="J1124" s="2" t="s">
        <v>5046</v>
      </c>
      <c r="K1124" s="2" t="s">
        <v>16</v>
      </c>
      <c r="L1124" s="2">
        <v>4</v>
      </c>
      <c r="M1124" s="18">
        <f t="shared" si="342"/>
        <v>645.19000000000005</v>
      </c>
      <c r="T1124" t="str">
        <f t="shared" si="343"/>
        <v>Completed</v>
      </c>
      <c r="U1124" t="str">
        <f t="shared" si="344"/>
        <v>No</v>
      </c>
      <c r="V1124" t="str">
        <f t="shared" si="345"/>
        <v>No</v>
      </c>
      <c r="X1124">
        <f t="shared" si="346"/>
        <v>567</v>
      </c>
      <c r="Y1124">
        <f t="shared" si="347"/>
        <v>440</v>
      </c>
      <c r="Z1124" s="18">
        <f t="shared" si="348"/>
        <v>1463424.4009529033</v>
      </c>
      <c r="AA1124" s="18">
        <f t="shared" si="349"/>
        <v>118285.78776560788</v>
      </c>
      <c r="AB1124" s="17">
        <f t="shared" si="350"/>
        <v>3.8140589569160999</v>
      </c>
      <c r="AC1124" s="2" t="s">
        <v>5045</v>
      </c>
      <c r="AD1124" s="2" t="s">
        <v>13</v>
      </c>
      <c r="AE1124" t="str">
        <f t="shared" si="351"/>
        <v>Home &amp; Kitchen</v>
      </c>
      <c r="AF1124" t="str">
        <f t="shared" si="352"/>
        <v>Home &amp; Kitchen</v>
      </c>
      <c r="AG1124" t="str" cm="1">
        <f t="array" ref="AG1124">INDEX(AD:AD,ROW())</f>
        <v>Home &amp; Kitchen</v>
      </c>
      <c r="AH1124">
        <f t="shared" si="360"/>
        <v>76</v>
      </c>
      <c r="AI1124" t="str">
        <f t="shared" si="353"/>
        <v>Home &amp; Kitchen</v>
      </c>
      <c r="AK1124">
        <f t="shared" si="354"/>
        <v>2023</v>
      </c>
      <c r="AL1124">
        <f t="shared" si="355"/>
        <v>11</v>
      </c>
      <c r="AM1124">
        <f t="shared" si="356"/>
        <v>20</v>
      </c>
      <c r="AN1124">
        <f t="shared" si="357"/>
        <v>2</v>
      </c>
      <c r="AO1124" t="str">
        <f t="shared" si="358"/>
        <v>Weekday</v>
      </c>
      <c r="AR1124" s="20">
        <f t="shared" si="359"/>
        <v>0</v>
      </c>
    </row>
    <row r="1125" spans="1:44" x14ac:dyDescent="0.35">
      <c r="A1125" t="str">
        <f t="shared" si="341"/>
        <v>CUST1124</v>
      </c>
      <c r="B1125" s="2" t="s">
        <v>1451</v>
      </c>
      <c r="C1125" s="4">
        <v>45540</v>
      </c>
      <c r="D1125" s="2" t="s">
        <v>845</v>
      </c>
      <c r="E1125" t="s">
        <v>5054</v>
      </c>
      <c r="F1125" s="2" t="s">
        <v>29</v>
      </c>
      <c r="G1125" s="2" t="s">
        <v>138</v>
      </c>
      <c r="H1125" s="2">
        <v>1</v>
      </c>
      <c r="I1125" s="19">
        <v>1698.65</v>
      </c>
      <c r="J1125" s="2" t="s">
        <v>15</v>
      </c>
      <c r="K1125" s="2" t="s">
        <v>16</v>
      </c>
      <c r="L1125" s="2">
        <v>3</v>
      </c>
      <c r="M1125" s="18">
        <f t="shared" si="342"/>
        <v>1698.65</v>
      </c>
      <c r="T1125" t="str">
        <f t="shared" si="343"/>
        <v>Completed</v>
      </c>
      <c r="U1125" t="str">
        <f t="shared" si="344"/>
        <v>Yes</v>
      </c>
      <c r="V1125" t="str">
        <f t="shared" si="345"/>
        <v>No</v>
      </c>
      <c r="X1125">
        <f t="shared" si="346"/>
        <v>558</v>
      </c>
      <c r="Y1125">
        <f t="shared" si="347"/>
        <v>430</v>
      </c>
      <c r="Z1125" s="18">
        <f t="shared" si="348"/>
        <v>1892867.2841657216</v>
      </c>
      <c r="AA1125" s="18">
        <f t="shared" si="349"/>
        <v>199432.98236095349</v>
      </c>
      <c r="AB1125" s="17">
        <f t="shared" si="350"/>
        <v>3.8949824970828471</v>
      </c>
      <c r="AC1125" s="2" t="s">
        <v>138</v>
      </c>
      <c r="AD1125" s="2" t="s">
        <v>29</v>
      </c>
      <c r="AE1125" t="str">
        <f t="shared" si="351"/>
        <v>Fashion</v>
      </c>
      <c r="AF1125" t="str">
        <f t="shared" si="352"/>
        <v>Fashion</v>
      </c>
      <c r="AG1125" t="str" cm="1">
        <f t="array" ref="AG1125">INDEX(AD:AD,ROW())</f>
        <v>Fashion</v>
      </c>
      <c r="AH1125">
        <f t="shared" si="360"/>
        <v>53</v>
      </c>
      <c r="AI1125" t="str">
        <f t="shared" si="353"/>
        <v>Fashion</v>
      </c>
      <c r="AK1125">
        <f t="shared" si="354"/>
        <v>2024</v>
      </c>
      <c r="AL1125">
        <f t="shared" si="355"/>
        <v>9</v>
      </c>
      <c r="AM1125">
        <f t="shared" si="356"/>
        <v>5</v>
      </c>
      <c r="AN1125">
        <f t="shared" si="357"/>
        <v>5</v>
      </c>
      <c r="AO1125" t="str">
        <f t="shared" si="358"/>
        <v>Weekday</v>
      </c>
      <c r="AR1125" s="20">
        <f t="shared" si="359"/>
        <v>0</v>
      </c>
    </row>
    <row r="1126" spans="1:44" x14ac:dyDescent="0.35">
      <c r="A1126" t="str">
        <f t="shared" si="341"/>
        <v>CUST1125</v>
      </c>
      <c r="B1126" s="2" t="s">
        <v>1452</v>
      </c>
      <c r="C1126" s="4">
        <v>45338</v>
      </c>
      <c r="D1126" s="2" t="s">
        <v>242</v>
      </c>
      <c r="E1126" t="s">
        <v>5049</v>
      </c>
      <c r="F1126" s="2" t="s">
        <v>19</v>
      </c>
      <c r="G1126" s="2" t="s">
        <v>5040</v>
      </c>
      <c r="H1126" s="2">
        <v>3</v>
      </c>
      <c r="I1126" s="19">
        <v>1755.82</v>
      </c>
      <c r="J1126" s="2" t="s">
        <v>5046</v>
      </c>
      <c r="K1126" s="2" t="s">
        <v>16</v>
      </c>
      <c r="L1126" s="2">
        <v>3</v>
      </c>
      <c r="M1126" s="18">
        <f t="shared" si="342"/>
        <v>5267.46</v>
      </c>
      <c r="T1126" t="str">
        <f t="shared" si="343"/>
        <v>Completed</v>
      </c>
      <c r="U1126" t="str">
        <f t="shared" si="344"/>
        <v>Yes</v>
      </c>
      <c r="V1126" t="str">
        <f t="shared" si="345"/>
        <v>No</v>
      </c>
      <c r="X1126">
        <f t="shared" si="346"/>
        <v>595</v>
      </c>
      <c r="Y1126">
        <f t="shared" si="347"/>
        <v>444</v>
      </c>
      <c r="Z1126" s="18">
        <f t="shared" si="348"/>
        <v>2759712.3299794244</v>
      </c>
      <c r="AA1126" s="18">
        <f t="shared" si="349"/>
        <v>330643.50635802455</v>
      </c>
      <c r="AB1126" s="17">
        <f t="shared" si="350"/>
        <v>3.8641711229946525</v>
      </c>
      <c r="AC1126" s="2" t="s">
        <v>5040</v>
      </c>
      <c r="AD1126" s="2" t="s">
        <v>19</v>
      </c>
      <c r="AE1126" t="str">
        <f t="shared" si="351"/>
        <v>Electronics</v>
      </c>
      <c r="AF1126" t="str">
        <f t="shared" si="352"/>
        <v>Electronics</v>
      </c>
      <c r="AG1126" t="str" cm="1">
        <f t="array" ref="AG1126">INDEX(AD:AD,ROW())</f>
        <v>Electronics</v>
      </c>
      <c r="AH1126">
        <f t="shared" si="360"/>
        <v>13</v>
      </c>
      <c r="AI1126" t="str">
        <f t="shared" si="353"/>
        <v>Electronics</v>
      </c>
      <c r="AK1126">
        <f t="shared" si="354"/>
        <v>2024</v>
      </c>
      <c r="AL1126">
        <f t="shared" si="355"/>
        <v>2</v>
      </c>
      <c r="AM1126">
        <f t="shared" si="356"/>
        <v>16</v>
      </c>
      <c r="AN1126">
        <f t="shared" si="357"/>
        <v>6</v>
      </c>
      <c r="AO1126" t="str">
        <f t="shared" si="358"/>
        <v>Weekday</v>
      </c>
      <c r="AR1126" s="20">
        <f t="shared" si="359"/>
        <v>0</v>
      </c>
    </row>
    <row r="1127" spans="1:44" x14ac:dyDescent="0.35">
      <c r="A1127" t="str">
        <f t="shared" si="341"/>
        <v>CUST1126</v>
      </c>
      <c r="B1127" s="2" t="s">
        <v>1453</v>
      </c>
      <c r="C1127" s="4">
        <v>45195</v>
      </c>
      <c r="D1127" s="2" t="s">
        <v>1454</v>
      </c>
      <c r="E1127" t="s">
        <v>5054</v>
      </c>
      <c r="F1127" s="2" t="s">
        <v>13</v>
      </c>
      <c r="G1127" s="2" t="s">
        <v>14</v>
      </c>
      <c r="H1127" s="2">
        <v>1</v>
      </c>
      <c r="I1127" s="19">
        <v>737.88</v>
      </c>
      <c r="J1127" s="2" t="s">
        <v>50</v>
      </c>
      <c r="K1127" s="2" t="s">
        <v>16</v>
      </c>
      <c r="L1127" s="2">
        <v>5</v>
      </c>
      <c r="M1127" s="18">
        <f t="shared" si="342"/>
        <v>737.88</v>
      </c>
      <c r="T1127" t="str">
        <f t="shared" si="343"/>
        <v>Completed</v>
      </c>
      <c r="U1127" t="str">
        <f t="shared" si="344"/>
        <v>No</v>
      </c>
      <c r="V1127" t="str">
        <f t="shared" si="345"/>
        <v>No</v>
      </c>
      <c r="X1127">
        <f t="shared" si="346"/>
        <v>558</v>
      </c>
      <c r="Y1127">
        <f t="shared" si="347"/>
        <v>430</v>
      </c>
      <c r="Z1127" s="18">
        <f t="shared" si="348"/>
        <v>1463424.4009529033</v>
      </c>
      <c r="AA1127" s="18">
        <f t="shared" si="349"/>
        <v>118285.78776560788</v>
      </c>
      <c r="AB1127" s="17">
        <f t="shared" si="350"/>
        <v>3.8140589569160999</v>
      </c>
      <c r="AC1127" s="2" t="s">
        <v>14</v>
      </c>
      <c r="AD1127" s="2" t="s">
        <v>13</v>
      </c>
      <c r="AE1127" t="str">
        <f t="shared" si="351"/>
        <v>Home &amp; Kitchen</v>
      </c>
      <c r="AF1127" t="str">
        <f t="shared" si="352"/>
        <v>Home &amp; Kitchen</v>
      </c>
      <c r="AG1127" t="str" cm="1">
        <f t="array" ref="AG1127">INDEX(AD:AD,ROW())</f>
        <v>Home &amp; Kitchen</v>
      </c>
      <c r="AH1127">
        <f t="shared" si="360"/>
        <v>2</v>
      </c>
      <c r="AI1127" t="str">
        <f t="shared" si="353"/>
        <v>Home &amp; Kitchen</v>
      </c>
      <c r="AK1127">
        <f t="shared" si="354"/>
        <v>2023</v>
      </c>
      <c r="AL1127">
        <f t="shared" si="355"/>
        <v>9</v>
      </c>
      <c r="AM1127">
        <f t="shared" si="356"/>
        <v>26</v>
      </c>
      <c r="AN1127">
        <f t="shared" si="357"/>
        <v>3</v>
      </c>
      <c r="AO1127" t="str">
        <f t="shared" si="358"/>
        <v>Weekday</v>
      </c>
      <c r="AR1127" s="20">
        <f t="shared" si="359"/>
        <v>0</v>
      </c>
    </row>
    <row r="1128" spans="1:44" x14ac:dyDescent="0.35">
      <c r="A1128" t="str">
        <f t="shared" si="341"/>
        <v>CUST1127</v>
      </c>
      <c r="B1128" s="2" t="s">
        <v>1455</v>
      </c>
      <c r="C1128" s="4">
        <v>45650</v>
      </c>
      <c r="D1128" s="2" t="s">
        <v>74</v>
      </c>
      <c r="E1128" t="s">
        <v>5051</v>
      </c>
      <c r="F1128" s="2" t="s">
        <v>19</v>
      </c>
      <c r="G1128" s="2" t="s">
        <v>49</v>
      </c>
      <c r="H1128" s="2">
        <v>1</v>
      </c>
      <c r="I1128" s="19">
        <v>2303.9299999999998</v>
      </c>
      <c r="J1128" s="2" t="s">
        <v>5047</v>
      </c>
      <c r="K1128" s="2" t="s">
        <v>16</v>
      </c>
      <c r="L1128" s="2">
        <v>5</v>
      </c>
      <c r="M1128" s="18">
        <f t="shared" si="342"/>
        <v>2303.9299999999998</v>
      </c>
      <c r="T1128" t="str">
        <f t="shared" si="343"/>
        <v>Completed</v>
      </c>
      <c r="U1128" t="str">
        <f t="shared" si="344"/>
        <v>Yes</v>
      </c>
      <c r="V1128" t="str">
        <f t="shared" si="345"/>
        <v>No</v>
      </c>
      <c r="X1128">
        <f t="shared" si="346"/>
        <v>619</v>
      </c>
      <c r="Y1128">
        <f t="shared" si="347"/>
        <v>468</v>
      </c>
      <c r="Z1128" s="18">
        <f t="shared" si="348"/>
        <v>2759712.3299794244</v>
      </c>
      <c r="AA1128" s="18">
        <f t="shared" si="349"/>
        <v>330643.50635802455</v>
      </c>
      <c r="AB1128" s="17">
        <f t="shared" si="350"/>
        <v>3.8641711229946525</v>
      </c>
      <c r="AC1128" s="2" t="s">
        <v>49</v>
      </c>
      <c r="AD1128" s="2" t="s">
        <v>19</v>
      </c>
      <c r="AE1128" t="str">
        <f t="shared" si="351"/>
        <v>Electronics</v>
      </c>
      <c r="AF1128" t="str">
        <f t="shared" si="352"/>
        <v>Electronics</v>
      </c>
      <c r="AG1128" t="str" cm="1">
        <f t="array" ref="AG1128">INDEX(AD:AD,ROW())</f>
        <v>Electronics</v>
      </c>
      <c r="AH1128">
        <f t="shared" si="360"/>
        <v>12</v>
      </c>
      <c r="AI1128" t="str">
        <f t="shared" si="353"/>
        <v>Electronics</v>
      </c>
      <c r="AK1128">
        <f t="shared" si="354"/>
        <v>2024</v>
      </c>
      <c r="AL1128">
        <f t="shared" si="355"/>
        <v>12</v>
      </c>
      <c r="AM1128">
        <f t="shared" si="356"/>
        <v>24</v>
      </c>
      <c r="AN1128">
        <f t="shared" si="357"/>
        <v>3</v>
      </c>
      <c r="AO1128" t="str">
        <f t="shared" si="358"/>
        <v>Weekday</v>
      </c>
      <c r="AR1128" s="20">
        <f t="shared" si="359"/>
        <v>0</v>
      </c>
    </row>
    <row r="1129" spans="1:44" x14ac:dyDescent="0.35">
      <c r="A1129" t="str">
        <f t="shared" si="341"/>
        <v>CUST1128</v>
      </c>
      <c r="B1129" s="2" t="s">
        <v>1456</v>
      </c>
      <c r="C1129" s="4">
        <v>45008</v>
      </c>
      <c r="D1129" s="2" t="s">
        <v>344</v>
      </c>
      <c r="E1129" t="s">
        <v>5050</v>
      </c>
      <c r="F1129" s="2" t="s">
        <v>13</v>
      </c>
      <c r="G1129" s="2" t="s">
        <v>5045</v>
      </c>
      <c r="H1129" s="2">
        <v>2</v>
      </c>
      <c r="I1129" s="19">
        <v>855.35</v>
      </c>
      <c r="J1129" s="2" t="s">
        <v>15</v>
      </c>
      <c r="K1129" s="2" t="s">
        <v>16</v>
      </c>
      <c r="L1129" s="2">
        <v>4</v>
      </c>
      <c r="M1129" s="18">
        <f t="shared" si="342"/>
        <v>1710.7</v>
      </c>
      <c r="T1129" t="str">
        <f t="shared" si="343"/>
        <v>Completed</v>
      </c>
      <c r="U1129" t="str">
        <f t="shared" si="344"/>
        <v>Yes</v>
      </c>
      <c r="V1129" t="str">
        <f t="shared" si="345"/>
        <v>No</v>
      </c>
      <c r="X1129">
        <f t="shared" si="346"/>
        <v>589</v>
      </c>
      <c r="Y1129">
        <f t="shared" si="347"/>
        <v>426</v>
      </c>
      <c r="Z1129" s="18">
        <f t="shared" si="348"/>
        <v>1463424.4009529033</v>
      </c>
      <c r="AA1129" s="18">
        <f t="shared" si="349"/>
        <v>118285.78776560788</v>
      </c>
      <c r="AB1129" s="17">
        <f t="shared" si="350"/>
        <v>3.8140589569160999</v>
      </c>
      <c r="AC1129" s="2" t="s">
        <v>5045</v>
      </c>
      <c r="AD1129" s="2" t="s">
        <v>13</v>
      </c>
      <c r="AE1129" t="str">
        <f t="shared" si="351"/>
        <v>Home &amp; Kitchen</v>
      </c>
      <c r="AF1129" t="str">
        <f t="shared" si="352"/>
        <v>Home &amp; Kitchen</v>
      </c>
      <c r="AG1129" t="str" cm="1">
        <f t="array" ref="AG1129">INDEX(AD:AD,ROW())</f>
        <v>Home &amp; Kitchen</v>
      </c>
      <c r="AH1129">
        <f t="shared" si="360"/>
        <v>76</v>
      </c>
      <c r="AI1129" t="str">
        <f t="shared" si="353"/>
        <v>Home &amp; Kitchen</v>
      </c>
      <c r="AK1129">
        <f t="shared" si="354"/>
        <v>2023</v>
      </c>
      <c r="AL1129">
        <f t="shared" si="355"/>
        <v>3</v>
      </c>
      <c r="AM1129">
        <f t="shared" si="356"/>
        <v>23</v>
      </c>
      <c r="AN1129">
        <f t="shared" si="357"/>
        <v>5</v>
      </c>
      <c r="AO1129" t="str">
        <f t="shared" si="358"/>
        <v>Weekday</v>
      </c>
      <c r="AR1129" s="20">
        <f t="shared" si="359"/>
        <v>0</v>
      </c>
    </row>
    <row r="1130" spans="1:44" x14ac:dyDescent="0.35">
      <c r="A1130" t="str">
        <f t="shared" si="341"/>
        <v>CUST1129</v>
      </c>
      <c r="B1130" s="2" t="s">
        <v>1457</v>
      </c>
      <c r="C1130" s="4">
        <v>45734</v>
      </c>
      <c r="D1130" s="2" t="s">
        <v>84</v>
      </c>
      <c r="E1130" t="s">
        <v>5049</v>
      </c>
      <c r="F1130" s="2" t="s">
        <v>23</v>
      </c>
      <c r="G1130" s="2" t="s">
        <v>65</v>
      </c>
      <c r="H1130" s="2">
        <v>3</v>
      </c>
      <c r="I1130" s="19">
        <v>767.64</v>
      </c>
      <c r="J1130" s="2" t="s">
        <v>50</v>
      </c>
      <c r="K1130" s="2" t="s">
        <v>16</v>
      </c>
      <c r="L1130" s="2">
        <v>3</v>
      </c>
      <c r="M1130" s="18">
        <f t="shared" si="342"/>
        <v>2302.92</v>
      </c>
      <c r="T1130" t="str">
        <f t="shared" si="343"/>
        <v>Completed</v>
      </c>
      <c r="U1130" t="str">
        <f t="shared" si="344"/>
        <v>Yes</v>
      </c>
      <c r="V1130" t="str">
        <f t="shared" si="345"/>
        <v>No</v>
      </c>
      <c r="X1130">
        <f t="shared" si="346"/>
        <v>595</v>
      </c>
      <c r="Y1130">
        <f t="shared" si="347"/>
        <v>444</v>
      </c>
      <c r="Z1130" s="18">
        <f t="shared" si="348"/>
        <v>594714.6477588166</v>
      </c>
      <c r="AA1130" s="18">
        <f t="shared" si="349"/>
        <v>60882.938065984097</v>
      </c>
      <c r="AB1130" s="17">
        <f t="shared" si="350"/>
        <v>3.804733727810651</v>
      </c>
      <c r="AC1130" s="2" t="s">
        <v>65</v>
      </c>
      <c r="AD1130" s="2" t="s">
        <v>23</v>
      </c>
      <c r="AE1130" t="str">
        <f t="shared" si="351"/>
        <v>Books</v>
      </c>
      <c r="AF1130" t="str">
        <f t="shared" si="352"/>
        <v>Books</v>
      </c>
      <c r="AG1130" t="str" cm="1">
        <f t="array" ref="AG1130">INDEX(AD:AD,ROW())</f>
        <v>Books</v>
      </c>
      <c r="AH1130">
        <f t="shared" si="360"/>
        <v>19</v>
      </c>
      <c r="AI1130" t="str">
        <f t="shared" si="353"/>
        <v>Books</v>
      </c>
      <c r="AK1130">
        <f t="shared" si="354"/>
        <v>2025</v>
      </c>
      <c r="AL1130">
        <f t="shared" si="355"/>
        <v>3</v>
      </c>
      <c r="AM1130">
        <f t="shared" si="356"/>
        <v>18</v>
      </c>
      <c r="AN1130">
        <f t="shared" si="357"/>
        <v>3</v>
      </c>
      <c r="AO1130" t="str">
        <f t="shared" si="358"/>
        <v>Weekday</v>
      </c>
      <c r="AR1130" s="20">
        <f t="shared" si="359"/>
        <v>0</v>
      </c>
    </row>
    <row r="1131" spans="1:44" x14ac:dyDescent="0.35">
      <c r="A1131" t="str">
        <f t="shared" si="341"/>
        <v>CUST1130</v>
      </c>
      <c r="B1131" s="2" t="s">
        <v>1458</v>
      </c>
      <c r="C1131" s="4">
        <v>45257</v>
      </c>
      <c r="D1131" s="2" t="s">
        <v>84</v>
      </c>
      <c r="E1131" t="s">
        <v>5053</v>
      </c>
      <c r="F1131" s="2" t="s">
        <v>42</v>
      </c>
      <c r="G1131" s="2" t="s">
        <v>170</v>
      </c>
      <c r="H1131" s="2">
        <v>1</v>
      </c>
      <c r="I1131" s="19">
        <v>1400.43</v>
      </c>
      <c r="J1131" s="2" t="s">
        <v>5046</v>
      </c>
      <c r="K1131" s="2" t="s">
        <v>16</v>
      </c>
      <c r="L1131" s="2">
        <v>4</v>
      </c>
      <c r="M1131" s="18">
        <f t="shared" si="342"/>
        <v>1400.43</v>
      </c>
      <c r="T1131" t="str">
        <f t="shared" si="343"/>
        <v>Completed</v>
      </c>
      <c r="U1131" t="str">
        <f t="shared" si="344"/>
        <v>Yes</v>
      </c>
      <c r="V1131" t="str">
        <f t="shared" si="345"/>
        <v>No</v>
      </c>
      <c r="X1131">
        <f t="shared" si="346"/>
        <v>559</v>
      </c>
      <c r="Y1131">
        <f t="shared" si="347"/>
        <v>408</v>
      </c>
      <c r="Z1131" s="18">
        <f t="shared" si="348"/>
        <v>1098537.4901531704</v>
      </c>
      <c r="AA1131" s="18">
        <f t="shared" si="349"/>
        <v>96724.388030634553</v>
      </c>
      <c r="AB1131" s="17">
        <f t="shared" si="350"/>
        <v>3.9001122334455669</v>
      </c>
      <c r="AC1131" s="2" t="s">
        <v>170</v>
      </c>
      <c r="AD1131" s="2" t="s">
        <v>42</v>
      </c>
      <c r="AE1131" t="str">
        <f t="shared" si="351"/>
        <v>Beauty</v>
      </c>
      <c r="AF1131" t="str">
        <f t="shared" si="352"/>
        <v>Beauty</v>
      </c>
      <c r="AG1131" t="str" cm="1">
        <f t="array" ref="AG1131">INDEX(AD:AD,ROW())</f>
        <v>Beauty</v>
      </c>
      <c r="AH1131">
        <f t="shared" si="360"/>
        <v>70</v>
      </c>
      <c r="AI1131" t="str">
        <f t="shared" si="353"/>
        <v>Beauty</v>
      </c>
      <c r="AK1131">
        <f t="shared" si="354"/>
        <v>2023</v>
      </c>
      <c r="AL1131">
        <f t="shared" si="355"/>
        <v>11</v>
      </c>
      <c r="AM1131">
        <f t="shared" si="356"/>
        <v>27</v>
      </c>
      <c r="AN1131">
        <f t="shared" si="357"/>
        <v>2</v>
      </c>
      <c r="AO1131" t="str">
        <f t="shared" si="358"/>
        <v>Weekday</v>
      </c>
      <c r="AR1131" s="20">
        <f t="shared" si="359"/>
        <v>0</v>
      </c>
    </row>
    <row r="1132" spans="1:44" x14ac:dyDescent="0.35">
      <c r="A1132" t="str">
        <f t="shared" si="341"/>
        <v>CUST1131</v>
      </c>
      <c r="B1132" s="2" t="s">
        <v>1459</v>
      </c>
      <c r="C1132" s="4">
        <v>45199</v>
      </c>
      <c r="D1132" s="2" t="s">
        <v>394</v>
      </c>
      <c r="E1132" t="s">
        <v>5049</v>
      </c>
      <c r="F1132" s="2" t="s">
        <v>23</v>
      </c>
      <c r="G1132" s="2" t="s">
        <v>75</v>
      </c>
      <c r="H1132" s="2">
        <v>1</v>
      </c>
      <c r="I1132" s="19">
        <v>256.70999999999998</v>
      </c>
      <c r="J1132" s="2" t="s">
        <v>15</v>
      </c>
      <c r="K1132" s="2" t="s">
        <v>16</v>
      </c>
      <c r="L1132" s="2">
        <v>3</v>
      </c>
      <c r="M1132" s="18">
        <f t="shared" si="342"/>
        <v>256.70999999999998</v>
      </c>
      <c r="T1132" t="str">
        <f t="shared" si="343"/>
        <v>Completed</v>
      </c>
      <c r="U1132" t="str">
        <f t="shared" si="344"/>
        <v>No</v>
      </c>
      <c r="V1132" t="str">
        <f t="shared" si="345"/>
        <v>No</v>
      </c>
      <c r="X1132">
        <f t="shared" si="346"/>
        <v>595</v>
      </c>
      <c r="Y1132">
        <f t="shared" si="347"/>
        <v>444</v>
      </c>
      <c r="Z1132" s="18">
        <f t="shared" si="348"/>
        <v>594714.6477588166</v>
      </c>
      <c r="AA1132" s="18">
        <f t="shared" si="349"/>
        <v>60882.938065984097</v>
      </c>
      <c r="AB1132" s="17">
        <f t="shared" si="350"/>
        <v>3.804733727810651</v>
      </c>
      <c r="AC1132" s="2" t="s">
        <v>75</v>
      </c>
      <c r="AD1132" s="2" t="s">
        <v>23</v>
      </c>
      <c r="AE1132" t="str">
        <f t="shared" si="351"/>
        <v>Books</v>
      </c>
      <c r="AF1132" t="str">
        <f t="shared" si="352"/>
        <v>Books</v>
      </c>
      <c r="AG1132" t="str" cm="1">
        <f t="array" ref="AG1132">INDEX(AD:AD,ROW())</f>
        <v>Books</v>
      </c>
      <c r="AH1132">
        <f t="shared" si="360"/>
        <v>23</v>
      </c>
      <c r="AI1132" t="str">
        <f t="shared" si="353"/>
        <v>Books</v>
      </c>
      <c r="AK1132">
        <f t="shared" si="354"/>
        <v>2023</v>
      </c>
      <c r="AL1132">
        <f t="shared" si="355"/>
        <v>9</v>
      </c>
      <c r="AM1132">
        <f t="shared" si="356"/>
        <v>30</v>
      </c>
      <c r="AN1132">
        <f t="shared" si="357"/>
        <v>7</v>
      </c>
      <c r="AO1132" t="str">
        <f t="shared" si="358"/>
        <v>Weekend</v>
      </c>
      <c r="AR1132" s="20">
        <f t="shared" si="359"/>
        <v>0</v>
      </c>
    </row>
    <row r="1133" spans="1:44" x14ac:dyDescent="0.35">
      <c r="A1133" t="str">
        <f t="shared" si="341"/>
        <v>CUST1132</v>
      </c>
      <c r="B1133" s="2" t="s">
        <v>1460</v>
      </c>
      <c r="C1133" s="4">
        <v>45078</v>
      </c>
      <c r="D1133" s="2" t="s">
        <v>359</v>
      </c>
      <c r="E1133" t="s">
        <v>5054</v>
      </c>
      <c r="F1133" s="2" t="s">
        <v>29</v>
      </c>
      <c r="G1133" s="2" t="s">
        <v>138</v>
      </c>
      <c r="H1133" s="2">
        <v>1</v>
      </c>
      <c r="I1133" s="19">
        <v>1291.05</v>
      </c>
      <c r="J1133" s="2" t="s">
        <v>5047</v>
      </c>
      <c r="K1133" s="2" t="s">
        <v>16</v>
      </c>
      <c r="L1133" s="2">
        <v>4</v>
      </c>
      <c r="M1133" s="18">
        <f t="shared" si="342"/>
        <v>1291.05</v>
      </c>
      <c r="T1133" t="str">
        <f t="shared" si="343"/>
        <v>Completed</v>
      </c>
      <c r="U1133" t="str">
        <f t="shared" si="344"/>
        <v>Yes</v>
      </c>
      <c r="V1133" t="str">
        <f t="shared" si="345"/>
        <v>No</v>
      </c>
      <c r="X1133">
        <f t="shared" si="346"/>
        <v>558</v>
      </c>
      <c r="Y1133">
        <f t="shared" si="347"/>
        <v>430</v>
      </c>
      <c r="Z1133" s="18">
        <f t="shared" si="348"/>
        <v>1892867.2841657216</v>
      </c>
      <c r="AA1133" s="18">
        <f t="shared" si="349"/>
        <v>199432.98236095349</v>
      </c>
      <c r="AB1133" s="17">
        <f t="shared" si="350"/>
        <v>3.8949824970828471</v>
      </c>
      <c r="AC1133" s="2" t="s">
        <v>138</v>
      </c>
      <c r="AD1133" s="2" t="s">
        <v>29</v>
      </c>
      <c r="AE1133" t="str">
        <f t="shared" si="351"/>
        <v>Fashion</v>
      </c>
      <c r="AF1133" t="str">
        <f t="shared" si="352"/>
        <v>Fashion</v>
      </c>
      <c r="AG1133" t="str" cm="1">
        <f t="array" ref="AG1133">INDEX(AD:AD,ROW())</f>
        <v>Fashion</v>
      </c>
      <c r="AH1133">
        <f t="shared" si="360"/>
        <v>53</v>
      </c>
      <c r="AI1133" t="str">
        <f t="shared" si="353"/>
        <v>Fashion</v>
      </c>
      <c r="AK1133">
        <f t="shared" si="354"/>
        <v>2023</v>
      </c>
      <c r="AL1133">
        <f t="shared" si="355"/>
        <v>6</v>
      </c>
      <c r="AM1133">
        <f t="shared" si="356"/>
        <v>1</v>
      </c>
      <c r="AN1133">
        <f t="shared" si="357"/>
        <v>5</v>
      </c>
      <c r="AO1133" t="str">
        <f t="shared" si="358"/>
        <v>Weekday</v>
      </c>
      <c r="AR1133" s="20">
        <f t="shared" si="359"/>
        <v>0</v>
      </c>
    </row>
    <row r="1134" spans="1:44" x14ac:dyDescent="0.35">
      <c r="A1134" t="str">
        <f t="shared" si="341"/>
        <v>CUST1133</v>
      </c>
      <c r="B1134" s="2" t="s">
        <v>1461</v>
      </c>
      <c r="C1134" s="4">
        <v>45823</v>
      </c>
      <c r="D1134" s="2" t="s">
        <v>1389</v>
      </c>
      <c r="E1134" t="s">
        <v>5055</v>
      </c>
      <c r="F1134" s="2" t="s">
        <v>13</v>
      </c>
      <c r="G1134" s="2" t="s">
        <v>5045</v>
      </c>
      <c r="H1134" s="2">
        <v>1</v>
      </c>
      <c r="I1134" s="19">
        <v>906.12</v>
      </c>
      <c r="J1134" s="2" t="s">
        <v>20</v>
      </c>
      <c r="K1134" s="2" t="s">
        <v>16</v>
      </c>
      <c r="L1134" s="2">
        <v>4</v>
      </c>
      <c r="M1134" s="18">
        <f t="shared" si="342"/>
        <v>906.12</v>
      </c>
      <c r="T1134" t="str">
        <f t="shared" si="343"/>
        <v>Completed</v>
      </c>
      <c r="U1134" t="str">
        <f t="shared" si="344"/>
        <v>No</v>
      </c>
      <c r="V1134" t="str">
        <f t="shared" si="345"/>
        <v>No</v>
      </c>
      <c r="X1134">
        <f t="shared" si="346"/>
        <v>567</v>
      </c>
      <c r="Y1134">
        <f t="shared" si="347"/>
        <v>440</v>
      </c>
      <c r="Z1134" s="18">
        <f t="shared" si="348"/>
        <v>1463424.4009529033</v>
      </c>
      <c r="AA1134" s="18">
        <f t="shared" si="349"/>
        <v>118285.78776560788</v>
      </c>
      <c r="AB1134" s="17">
        <f t="shared" si="350"/>
        <v>3.8140589569160999</v>
      </c>
      <c r="AC1134" s="2" t="s">
        <v>5045</v>
      </c>
      <c r="AD1134" s="2" t="s">
        <v>13</v>
      </c>
      <c r="AE1134" t="str">
        <f t="shared" si="351"/>
        <v>Home &amp; Kitchen</v>
      </c>
      <c r="AF1134" t="str">
        <f t="shared" si="352"/>
        <v>Home &amp; Kitchen</v>
      </c>
      <c r="AG1134" t="str" cm="1">
        <f t="array" ref="AG1134">INDEX(AD:AD,ROW())</f>
        <v>Home &amp; Kitchen</v>
      </c>
      <c r="AH1134">
        <f t="shared" si="360"/>
        <v>76</v>
      </c>
      <c r="AI1134" t="str">
        <f t="shared" si="353"/>
        <v>Home &amp; Kitchen</v>
      </c>
      <c r="AK1134">
        <f t="shared" si="354"/>
        <v>2025</v>
      </c>
      <c r="AL1134">
        <f t="shared" si="355"/>
        <v>6</v>
      </c>
      <c r="AM1134">
        <f t="shared" si="356"/>
        <v>15</v>
      </c>
      <c r="AN1134">
        <f t="shared" si="357"/>
        <v>1</v>
      </c>
      <c r="AO1134" t="str">
        <f t="shared" si="358"/>
        <v>Weekend</v>
      </c>
      <c r="AR1134" s="20">
        <f t="shared" si="359"/>
        <v>0</v>
      </c>
    </row>
    <row r="1135" spans="1:44" x14ac:dyDescent="0.35">
      <c r="A1135" t="str">
        <f t="shared" si="341"/>
        <v>CUST1134</v>
      </c>
      <c r="B1135" s="2" t="s">
        <v>1462</v>
      </c>
      <c r="C1135" s="4">
        <v>45713</v>
      </c>
      <c r="D1135" s="2" t="s">
        <v>271</v>
      </c>
      <c r="E1135" t="s">
        <v>5054</v>
      </c>
      <c r="F1135" s="2" t="s">
        <v>19</v>
      </c>
      <c r="G1135" s="2" t="s">
        <v>5040</v>
      </c>
      <c r="H1135" s="2">
        <v>1</v>
      </c>
      <c r="I1135" s="19">
        <v>1476.87</v>
      </c>
      <c r="J1135" s="2" t="s">
        <v>5046</v>
      </c>
      <c r="K1135" s="2" t="s">
        <v>31</v>
      </c>
      <c r="L1135" s="2">
        <v>4</v>
      </c>
      <c r="M1135" s="18">
        <f t="shared" si="342"/>
        <v>1476.87</v>
      </c>
      <c r="T1135" t="str">
        <f t="shared" si="343"/>
        <v>Pending</v>
      </c>
      <c r="U1135" t="str">
        <f t="shared" si="344"/>
        <v>No</v>
      </c>
      <c r="V1135" t="str">
        <f t="shared" si="345"/>
        <v>Yes</v>
      </c>
      <c r="X1135">
        <f t="shared" si="346"/>
        <v>558</v>
      </c>
      <c r="Y1135">
        <f t="shared" si="347"/>
        <v>430</v>
      </c>
      <c r="Z1135" s="18">
        <f t="shared" si="348"/>
        <v>2759712.3299794244</v>
      </c>
      <c r="AA1135" s="18">
        <f t="shared" si="349"/>
        <v>330643.50635802455</v>
      </c>
      <c r="AB1135" s="17">
        <f t="shared" si="350"/>
        <v>3.8641711229946525</v>
      </c>
      <c r="AC1135" s="2" t="s">
        <v>5040</v>
      </c>
      <c r="AD1135" s="2" t="s">
        <v>19</v>
      </c>
      <c r="AE1135" t="str">
        <f t="shared" si="351"/>
        <v>Electronics</v>
      </c>
      <c r="AF1135" t="str">
        <f t="shared" si="352"/>
        <v>Electronics</v>
      </c>
      <c r="AG1135" t="str" cm="1">
        <f t="array" ref="AG1135">INDEX(AD:AD,ROW())</f>
        <v>Electronics</v>
      </c>
      <c r="AH1135">
        <f t="shared" si="360"/>
        <v>13</v>
      </c>
      <c r="AI1135" t="str">
        <f t="shared" si="353"/>
        <v>Electronics</v>
      </c>
      <c r="AK1135">
        <f t="shared" si="354"/>
        <v>2025</v>
      </c>
      <c r="AL1135">
        <f t="shared" si="355"/>
        <v>2</v>
      </c>
      <c r="AM1135">
        <f t="shared" si="356"/>
        <v>25</v>
      </c>
      <c r="AN1135">
        <f t="shared" si="357"/>
        <v>3</v>
      </c>
      <c r="AO1135" t="str">
        <f t="shared" si="358"/>
        <v>Weekday</v>
      </c>
      <c r="AR1135" s="20">
        <f t="shared" si="359"/>
        <v>0</v>
      </c>
    </row>
    <row r="1136" spans="1:44" x14ac:dyDescent="0.35">
      <c r="A1136" t="str">
        <f t="shared" si="341"/>
        <v>CUST1135</v>
      </c>
      <c r="B1136" s="2" t="s">
        <v>1463</v>
      </c>
      <c r="C1136" s="4">
        <v>45465</v>
      </c>
      <c r="D1136" s="2" t="s">
        <v>527</v>
      </c>
      <c r="E1136" t="s">
        <v>5055</v>
      </c>
      <c r="F1136" s="2" t="s">
        <v>13</v>
      </c>
      <c r="G1136" s="2" t="s">
        <v>14</v>
      </c>
      <c r="H1136" s="2">
        <v>1</v>
      </c>
      <c r="I1136" s="19">
        <v>432.25</v>
      </c>
      <c r="J1136" s="2" t="s">
        <v>15</v>
      </c>
      <c r="K1136" s="2" t="s">
        <v>16</v>
      </c>
      <c r="L1136" s="2">
        <v>4</v>
      </c>
      <c r="M1136" s="18">
        <f t="shared" si="342"/>
        <v>432.25</v>
      </c>
      <c r="T1136" t="str">
        <f t="shared" si="343"/>
        <v>Completed</v>
      </c>
      <c r="U1136" t="str">
        <f t="shared" si="344"/>
        <v>No</v>
      </c>
      <c r="V1136" t="str">
        <f t="shared" si="345"/>
        <v>No</v>
      </c>
      <c r="X1136">
        <f t="shared" si="346"/>
        <v>567</v>
      </c>
      <c r="Y1136">
        <f t="shared" si="347"/>
        <v>440</v>
      </c>
      <c r="Z1136" s="18">
        <f t="shared" si="348"/>
        <v>1463424.4009529033</v>
      </c>
      <c r="AA1136" s="18">
        <f t="shared" si="349"/>
        <v>118285.78776560788</v>
      </c>
      <c r="AB1136" s="17">
        <f t="shared" si="350"/>
        <v>3.8140589569160999</v>
      </c>
      <c r="AC1136" s="2" t="s">
        <v>14</v>
      </c>
      <c r="AD1136" s="2" t="s">
        <v>13</v>
      </c>
      <c r="AE1136" t="str">
        <f t="shared" si="351"/>
        <v>Home &amp; Kitchen</v>
      </c>
      <c r="AF1136" t="str">
        <f t="shared" si="352"/>
        <v>Home &amp; Kitchen</v>
      </c>
      <c r="AG1136" t="str" cm="1">
        <f t="array" ref="AG1136">INDEX(AD:AD,ROW())</f>
        <v>Home &amp; Kitchen</v>
      </c>
      <c r="AH1136">
        <f t="shared" si="360"/>
        <v>2</v>
      </c>
      <c r="AI1136" t="str">
        <f t="shared" si="353"/>
        <v>Home &amp; Kitchen</v>
      </c>
      <c r="AK1136">
        <f t="shared" si="354"/>
        <v>2024</v>
      </c>
      <c r="AL1136">
        <f t="shared" si="355"/>
        <v>6</v>
      </c>
      <c r="AM1136">
        <f t="shared" si="356"/>
        <v>22</v>
      </c>
      <c r="AN1136">
        <f t="shared" si="357"/>
        <v>7</v>
      </c>
      <c r="AO1136" t="str">
        <f t="shared" si="358"/>
        <v>Weekend</v>
      </c>
      <c r="AR1136" s="20">
        <f t="shared" si="359"/>
        <v>0</v>
      </c>
    </row>
    <row r="1137" spans="1:44" x14ac:dyDescent="0.35">
      <c r="A1137" t="str">
        <f t="shared" si="341"/>
        <v>CUST1136</v>
      </c>
      <c r="B1137" s="2" t="s">
        <v>1464</v>
      </c>
      <c r="C1137" s="4">
        <v>45626</v>
      </c>
      <c r="D1137" s="2" t="s">
        <v>604</v>
      </c>
      <c r="E1137" t="s">
        <v>5050</v>
      </c>
      <c r="F1137" s="2" t="s">
        <v>13</v>
      </c>
      <c r="G1137" s="2" t="s">
        <v>14</v>
      </c>
      <c r="H1137" s="2">
        <v>1</v>
      </c>
      <c r="I1137" s="19">
        <v>424.55</v>
      </c>
      <c r="J1137" s="2" t="s">
        <v>20</v>
      </c>
      <c r="K1137" s="2" t="s">
        <v>16</v>
      </c>
      <c r="L1137" s="2">
        <v>4</v>
      </c>
      <c r="M1137" s="18">
        <f t="shared" si="342"/>
        <v>424.55</v>
      </c>
      <c r="T1137" t="str">
        <f t="shared" si="343"/>
        <v>Completed</v>
      </c>
      <c r="U1137" t="str">
        <f t="shared" si="344"/>
        <v>No</v>
      </c>
      <c r="V1137" t="str">
        <f t="shared" si="345"/>
        <v>No</v>
      </c>
      <c r="X1137">
        <f t="shared" si="346"/>
        <v>589</v>
      </c>
      <c r="Y1137">
        <f t="shared" si="347"/>
        <v>426</v>
      </c>
      <c r="Z1137" s="18">
        <f t="shared" si="348"/>
        <v>1463424.4009529033</v>
      </c>
      <c r="AA1137" s="18">
        <f t="shared" si="349"/>
        <v>118285.78776560788</v>
      </c>
      <c r="AB1137" s="17">
        <f t="shared" si="350"/>
        <v>3.8140589569160999</v>
      </c>
      <c r="AC1137" s="2" t="s">
        <v>14</v>
      </c>
      <c r="AD1137" s="2" t="s">
        <v>13</v>
      </c>
      <c r="AE1137" t="str">
        <f t="shared" si="351"/>
        <v>Home &amp; Kitchen</v>
      </c>
      <c r="AF1137" t="str">
        <f t="shared" si="352"/>
        <v>Home &amp; Kitchen</v>
      </c>
      <c r="AG1137" t="str" cm="1">
        <f t="array" ref="AG1137">INDEX(AD:AD,ROW())</f>
        <v>Home &amp; Kitchen</v>
      </c>
      <c r="AH1137">
        <f t="shared" si="360"/>
        <v>2</v>
      </c>
      <c r="AI1137" t="str">
        <f t="shared" si="353"/>
        <v>Home &amp; Kitchen</v>
      </c>
      <c r="AK1137">
        <f t="shared" si="354"/>
        <v>2024</v>
      </c>
      <c r="AL1137">
        <f t="shared" si="355"/>
        <v>11</v>
      </c>
      <c r="AM1137">
        <f t="shared" si="356"/>
        <v>30</v>
      </c>
      <c r="AN1137">
        <f t="shared" si="357"/>
        <v>7</v>
      </c>
      <c r="AO1137" t="str">
        <f t="shared" si="358"/>
        <v>Weekend</v>
      </c>
      <c r="AR1137" s="20">
        <f t="shared" si="359"/>
        <v>0</v>
      </c>
    </row>
    <row r="1138" spans="1:44" x14ac:dyDescent="0.35">
      <c r="A1138" t="str">
        <f t="shared" si="341"/>
        <v>CUST1137</v>
      </c>
      <c r="B1138" s="2" t="s">
        <v>1465</v>
      </c>
      <c r="C1138" s="4">
        <v>45318</v>
      </c>
      <c r="D1138" s="2" t="s">
        <v>353</v>
      </c>
      <c r="E1138" t="s">
        <v>5055</v>
      </c>
      <c r="F1138" s="2" t="s">
        <v>23</v>
      </c>
      <c r="G1138" s="2" t="s">
        <v>75</v>
      </c>
      <c r="H1138" s="2">
        <v>1</v>
      </c>
      <c r="I1138" s="19">
        <v>796.33</v>
      </c>
      <c r="J1138" s="2" t="s">
        <v>15</v>
      </c>
      <c r="K1138" s="2" t="s">
        <v>31</v>
      </c>
      <c r="L1138" s="2">
        <v>3</v>
      </c>
      <c r="M1138" s="18">
        <f t="shared" si="342"/>
        <v>796.33</v>
      </c>
      <c r="T1138" t="str">
        <f t="shared" si="343"/>
        <v>Pending</v>
      </c>
      <c r="U1138" t="str">
        <f t="shared" si="344"/>
        <v>No</v>
      </c>
      <c r="V1138" t="str">
        <f t="shared" si="345"/>
        <v>Yes</v>
      </c>
      <c r="X1138">
        <f t="shared" si="346"/>
        <v>567</v>
      </c>
      <c r="Y1138">
        <f t="shared" si="347"/>
        <v>440</v>
      </c>
      <c r="Z1138" s="18">
        <f t="shared" si="348"/>
        <v>594714.6477588166</v>
      </c>
      <c r="AA1138" s="18">
        <f t="shared" si="349"/>
        <v>60882.938065984097</v>
      </c>
      <c r="AB1138" s="17">
        <f t="shared" si="350"/>
        <v>3.804733727810651</v>
      </c>
      <c r="AC1138" s="2" t="s">
        <v>75</v>
      </c>
      <c r="AD1138" s="2" t="s">
        <v>23</v>
      </c>
      <c r="AE1138" t="str">
        <f t="shared" si="351"/>
        <v>Books</v>
      </c>
      <c r="AF1138" t="str">
        <f t="shared" si="352"/>
        <v>Books</v>
      </c>
      <c r="AG1138" t="str" cm="1">
        <f t="array" ref="AG1138">INDEX(AD:AD,ROW())</f>
        <v>Books</v>
      </c>
      <c r="AH1138">
        <f t="shared" si="360"/>
        <v>23</v>
      </c>
      <c r="AI1138" t="str">
        <f t="shared" si="353"/>
        <v>Books</v>
      </c>
      <c r="AK1138">
        <f t="shared" si="354"/>
        <v>2024</v>
      </c>
      <c r="AL1138">
        <f t="shared" si="355"/>
        <v>1</v>
      </c>
      <c r="AM1138">
        <f t="shared" si="356"/>
        <v>27</v>
      </c>
      <c r="AN1138">
        <f t="shared" si="357"/>
        <v>7</v>
      </c>
      <c r="AO1138" t="str">
        <f t="shared" si="358"/>
        <v>Weekend</v>
      </c>
      <c r="AR1138" s="20">
        <f t="shared" si="359"/>
        <v>0</v>
      </c>
    </row>
    <row r="1139" spans="1:44" x14ac:dyDescent="0.35">
      <c r="A1139" t="str">
        <f t="shared" si="341"/>
        <v>CUST1138</v>
      </c>
      <c r="B1139" s="2" t="s">
        <v>1466</v>
      </c>
      <c r="C1139" s="4">
        <v>44971</v>
      </c>
      <c r="D1139" s="2" t="s">
        <v>454</v>
      </c>
      <c r="E1139" t="s">
        <v>5050</v>
      </c>
      <c r="F1139" s="2" t="s">
        <v>29</v>
      </c>
      <c r="G1139" s="2" t="s">
        <v>5043</v>
      </c>
      <c r="H1139" s="2">
        <v>1</v>
      </c>
      <c r="I1139" s="19">
        <v>1090.44</v>
      </c>
      <c r="J1139" s="2" t="s">
        <v>20</v>
      </c>
      <c r="K1139" s="2" t="s">
        <v>76</v>
      </c>
      <c r="L1139" s="2">
        <v>5</v>
      </c>
      <c r="M1139" s="18">
        <f t="shared" si="342"/>
        <v>1090.44</v>
      </c>
      <c r="T1139" t="str">
        <f t="shared" si="343"/>
        <v>Completed</v>
      </c>
      <c r="U1139" t="str">
        <f t="shared" si="344"/>
        <v>No</v>
      </c>
      <c r="V1139" t="str">
        <f t="shared" si="345"/>
        <v>No</v>
      </c>
      <c r="X1139">
        <f t="shared" si="346"/>
        <v>589</v>
      </c>
      <c r="Y1139">
        <f t="shared" si="347"/>
        <v>426</v>
      </c>
      <c r="Z1139" s="18">
        <f t="shared" si="348"/>
        <v>1892867.2841657216</v>
      </c>
      <c r="AA1139" s="18">
        <f t="shared" si="349"/>
        <v>199432.98236095349</v>
      </c>
      <c r="AB1139" s="17">
        <f t="shared" si="350"/>
        <v>3.8949824970828471</v>
      </c>
      <c r="AC1139" s="2" t="s">
        <v>5043</v>
      </c>
      <c r="AD1139" s="2" t="s">
        <v>29</v>
      </c>
      <c r="AE1139" t="str">
        <f t="shared" si="351"/>
        <v>Fashion</v>
      </c>
      <c r="AF1139" t="str">
        <f t="shared" si="352"/>
        <v>Fashion</v>
      </c>
      <c r="AG1139" t="str" cm="1">
        <f t="array" ref="AG1139">INDEX(AD:AD,ROW())</f>
        <v>Fashion</v>
      </c>
      <c r="AH1139">
        <f t="shared" si="360"/>
        <v>55</v>
      </c>
      <c r="AI1139" t="str">
        <f t="shared" si="353"/>
        <v>Fashion</v>
      </c>
      <c r="AK1139">
        <f t="shared" si="354"/>
        <v>2023</v>
      </c>
      <c r="AL1139">
        <f t="shared" si="355"/>
        <v>2</v>
      </c>
      <c r="AM1139">
        <f t="shared" si="356"/>
        <v>14</v>
      </c>
      <c r="AN1139">
        <f t="shared" si="357"/>
        <v>3</v>
      </c>
      <c r="AO1139" t="str">
        <f t="shared" si="358"/>
        <v>Weekday</v>
      </c>
      <c r="AR1139" s="20">
        <f t="shared" si="359"/>
        <v>1</v>
      </c>
    </row>
    <row r="1140" spans="1:44" x14ac:dyDescent="0.35">
      <c r="A1140" t="str">
        <f t="shared" si="341"/>
        <v>CUST1139</v>
      </c>
      <c r="B1140" s="2" t="s">
        <v>1467</v>
      </c>
      <c r="C1140" s="4">
        <v>44935</v>
      </c>
      <c r="D1140" s="2" t="s">
        <v>62</v>
      </c>
      <c r="E1140" t="s">
        <v>5052</v>
      </c>
      <c r="F1140" s="2" t="s">
        <v>19</v>
      </c>
      <c r="G1140" s="2" t="s">
        <v>60</v>
      </c>
      <c r="H1140" s="2">
        <v>1</v>
      </c>
      <c r="I1140" s="19">
        <v>3436.95</v>
      </c>
      <c r="J1140" s="2" t="s">
        <v>5047</v>
      </c>
      <c r="K1140" s="2" t="s">
        <v>16</v>
      </c>
      <c r="L1140" s="2">
        <v>5</v>
      </c>
      <c r="M1140" s="18">
        <f t="shared" si="342"/>
        <v>3436.95</v>
      </c>
      <c r="T1140" t="str">
        <f t="shared" si="343"/>
        <v>Completed</v>
      </c>
      <c r="U1140" t="str">
        <f t="shared" si="344"/>
        <v>Yes</v>
      </c>
      <c r="V1140" t="str">
        <f t="shared" si="345"/>
        <v>No</v>
      </c>
      <c r="X1140">
        <f t="shared" si="346"/>
        <v>573</v>
      </c>
      <c r="Y1140">
        <f t="shared" si="347"/>
        <v>450</v>
      </c>
      <c r="Z1140" s="18">
        <f t="shared" si="348"/>
        <v>2759712.3299794244</v>
      </c>
      <c r="AA1140" s="18">
        <f t="shared" si="349"/>
        <v>330643.50635802455</v>
      </c>
      <c r="AB1140" s="17">
        <f t="shared" si="350"/>
        <v>3.8641711229946525</v>
      </c>
      <c r="AC1140" s="2" t="s">
        <v>60</v>
      </c>
      <c r="AD1140" s="2" t="s">
        <v>19</v>
      </c>
      <c r="AE1140" t="str">
        <f t="shared" si="351"/>
        <v>Electronics</v>
      </c>
      <c r="AF1140" t="str">
        <f t="shared" si="352"/>
        <v>Electronics</v>
      </c>
      <c r="AG1140" t="str" cm="1">
        <f t="array" ref="AG1140">INDEX(AD:AD,ROW())</f>
        <v>Electronics</v>
      </c>
      <c r="AH1140">
        <f t="shared" si="360"/>
        <v>17</v>
      </c>
      <c r="AI1140" t="str">
        <f t="shared" si="353"/>
        <v>Electronics</v>
      </c>
      <c r="AK1140">
        <f t="shared" si="354"/>
        <v>2023</v>
      </c>
      <c r="AL1140">
        <f t="shared" si="355"/>
        <v>1</v>
      </c>
      <c r="AM1140">
        <f t="shared" si="356"/>
        <v>9</v>
      </c>
      <c r="AN1140">
        <f t="shared" si="357"/>
        <v>2</v>
      </c>
      <c r="AO1140" t="str">
        <f t="shared" si="358"/>
        <v>Weekday</v>
      </c>
      <c r="AR1140" s="20">
        <f t="shared" si="359"/>
        <v>0</v>
      </c>
    </row>
    <row r="1141" spans="1:44" x14ac:dyDescent="0.35">
      <c r="A1141" t="str">
        <f t="shared" si="341"/>
        <v>CUST1140</v>
      </c>
      <c r="B1141" s="2" t="s">
        <v>1468</v>
      </c>
      <c r="C1141" s="4">
        <v>45718</v>
      </c>
      <c r="D1141" s="2" t="s">
        <v>74</v>
      </c>
      <c r="E1141" t="s">
        <v>5051</v>
      </c>
      <c r="F1141" s="2" t="s">
        <v>42</v>
      </c>
      <c r="G1141" s="2" t="s">
        <v>170</v>
      </c>
      <c r="H1141" s="2">
        <v>1</v>
      </c>
      <c r="I1141" s="19">
        <v>225.17</v>
      </c>
      <c r="J1141" s="2" t="s">
        <v>5047</v>
      </c>
      <c r="K1141" s="2" t="s">
        <v>31</v>
      </c>
      <c r="L1141" s="2">
        <v>5</v>
      </c>
      <c r="M1141" s="18">
        <f t="shared" si="342"/>
        <v>225.17</v>
      </c>
      <c r="T1141" t="str">
        <f t="shared" si="343"/>
        <v>Pending</v>
      </c>
      <c r="U1141" t="str">
        <f t="shared" si="344"/>
        <v>No</v>
      </c>
      <c r="V1141" t="str">
        <f t="shared" si="345"/>
        <v>Yes</v>
      </c>
      <c r="X1141">
        <f t="shared" si="346"/>
        <v>619</v>
      </c>
      <c r="Y1141">
        <f t="shared" si="347"/>
        <v>468</v>
      </c>
      <c r="Z1141" s="18">
        <f t="shared" si="348"/>
        <v>1098537.4901531704</v>
      </c>
      <c r="AA1141" s="18">
        <f t="shared" si="349"/>
        <v>96724.388030634553</v>
      </c>
      <c r="AB1141" s="17">
        <f t="shared" si="350"/>
        <v>3.9001122334455669</v>
      </c>
      <c r="AC1141" s="2" t="s">
        <v>170</v>
      </c>
      <c r="AD1141" s="2" t="s">
        <v>42</v>
      </c>
      <c r="AE1141" t="str">
        <f t="shared" si="351"/>
        <v>Beauty</v>
      </c>
      <c r="AF1141" t="str">
        <f t="shared" si="352"/>
        <v>Beauty</v>
      </c>
      <c r="AG1141" t="str" cm="1">
        <f t="array" ref="AG1141">INDEX(AD:AD,ROW())</f>
        <v>Beauty</v>
      </c>
      <c r="AH1141">
        <f t="shared" si="360"/>
        <v>70</v>
      </c>
      <c r="AI1141" t="str">
        <f t="shared" si="353"/>
        <v>Beauty</v>
      </c>
      <c r="AK1141">
        <f t="shared" si="354"/>
        <v>2025</v>
      </c>
      <c r="AL1141">
        <f t="shared" si="355"/>
        <v>3</v>
      </c>
      <c r="AM1141">
        <f t="shared" si="356"/>
        <v>2</v>
      </c>
      <c r="AN1141">
        <f t="shared" si="357"/>
        <v>1</v>
      </c>
      <c r="AO1141" t="str">
        <f t="shared" si="358"/>
        <v>Weekend</v>
      </c>
      <c r="AR1141" s="20">
        <f t="shared" si="359"/>
        <v>0</v>
      </c>
    </row>
    <row r="1142" spans="1:44" x14ac:dyDescent="0.35">
      <c r="A1142" t="str">
        <f t="shared" si="341"/>
        <v>CUST1141</v>
      </c>
      <c r="B1142" s="2" t="s">
        <v>1469</v>
      </c>
      <c r="C1142" s="4">
        <v>45041</v>
      </c>
      <c r="D1142" s="2" t="s">
        <v>1106</v>
      </c>
      <c r="E1142" t="s">
        <v>5050</v>
      </c>
      <c r="F1142" s="2" t="s">
        <v>29</v>
      </c>
      <c r="G1142" s="2" t="s">
        <v>5041</v>
      </c>
      <c r="H1142" s="2">
        <v>1</v>
      </c>
      <c r="I1142" s="19">
        <v>2317.9699999999998</v>
      </c>
      <c r="J1142" s="2" t="s">
        <v>50</v>
      </c>
      <c r="K1142" s="2" t="s">
        <v>16</v>
      </c>
      <c r="L1142" s="2">
        <v>4</v>
      </c>
      <c r="M1142" s="18">
        <f t="shared" si="342"/>
        <v>2317.9699999999998</v>
      </c>
      <c r="T1142" t="str">
        <f t="shared" si="343"/>
        <v>Completed</v>
      </c>
      <c r="U1142" t="str">
        <f t="shared" si="344"/>
        <v>Yes</v>
      </c>
      <c r="V1142" t="str">
        <f t="shared" si="345"/>
        <v>No</v>
      </c>
      <c r="X1142">
        <f t="shared" si="346"/>
        <v>589</v>
      </c>
      <c r="Y1142">
        <f t="shared" si="347"/>
        <v>426</v>
      </c>
      <c r="Z1142" s="18">
        <f t="shared" si="348"/>
        <v>1892867.2841657216</v>
      </c>
      <c r="AA1142" s="18">
        <f t="shared" si="349"/>
        <v>199432.98236095349</v>
      </c>
      <c r="AB1142" s="17">
        <f t="shared" si="350"/>
        <v>3.8949824970828471</v>
      </c>
      <c r="AC1142" s="2" t="s">
        <v>5041</v>
      </c>
      <c r="AD1142" s="2" t="s">
        <v>29</v>
      </c>
      <c r="AE1142" t="str">
        <f t="shared" si="351"/>
        <v>Fashion</v>
      </c>
      <c r="AF1142" t="str">
        <f t="shared" si="352"/>
        <v>Fashion</v>
      </c>
      <c r="AG1142" t="str" cm="1">
        <f t="array" ref="AG1142">INDEX(AD:AD,ROW())</f>
        <v>Fashion</v>
      </c>
      <c r="AH1142">
        <f t="shared" si="360"/>
        <v>15</v>
      </c>
      <c r="AI1142" t="str">
        <f t="shared" si="353"/>
        <v>Fashion</v>
      </c>
      <c r="AK1142">
        <f t="shared" si="354"/>
        <v>2023</v>
      </c>
      <c r="AL1142">
        <f t="shared" si="355"/>
        <v>4</v>
      </c>
      <c r="AM1142">
        <f t="shared" si="356"/>
        <v>25</v>
      </c>
      <c r="AN1142">
        <f t="shared" si="357"/>
        <v>3</v>
      </c>
      <c r="AO1142" t="str">
        <f t="shared" si="358"/>
        <v>Weekday</v>
      </c>
      <c r="AR1142" s="20">
        <f t="shared" si="359"/>
        <v>0</v>
      </c>
    </row>
    <row r="1143" spans="1:44" x14ac:dyDescent="0.35">
      <c r="A1143" t="str">
        <f t="shared" si="341"/>
        <v>CUST1142</v>
      </c>
      <c r="B1143" s="2" t="s">
        <v>1470</v>
      </c>
      <c r="C1143" s="4">
        <v>45607</v>
      </c>
      <c r="D1143" s="2" t="s">
        <v>1193</v>
      </c>
      <c r="E1143" t="s">
        <v>5056</v>
      </c>
      <c r="F1143" s="2" t="s">
        <v>42</v>
      </c>
      <c r="G1143" s="2" t="s">
        <v>5042</v>
      </c>
      <c r="H1143" s="2">
        <v>2</v>
      </c>
      <c r="I1143" s="19">
        <v>942.72</v>
      </c>
      <c r="J1143" s="2" t="s">
        <v>50</v>
      </c>
      <c r="K1143" s="2" t="s">
        <v>16</v>
      </c>
      <c r="L1143" s="2">
        <v>5</v>
      </c>
      <c r="M1143" s="18">
        <f t="shared" si="342"/>
        <v>1885.44</v>
      </c>
      <c r="T1143" t="str">
        <f t="shared" si="343"/>
        <v>Completed</v>
      </c>
      <c r="U1143" t="str">
        <f t="shared" si="344"/>
        <v>Yes</v>
      </c>
      <c r="V1143" t="str">
        <f t="shared" si="345"/>
        <v>No</v>
      </c>
      <c r="X1143">
        <f t="shared" si="346"/>
        <v>50</v>
      </c>
      <c r="Y1143">
        <f t="shared" si="347"/>
        <v>37</v>
      </c>
      <c r="Z1143" s="18">
        <f t="shared" si="348"/>
        <v>1098537.4901531704</v>
      </c>
      <c r="AA1143" s="18">
        <f t="shared" si="349"/>
        <v>96724.388030634553</v>
      </c>
      <c r="AB1143" s="17">
        <f t="shared" si="350"/>
        <v>3.9001122334455669</v>
      </c>
      <c r="AC1143" s="2" t="s">
        <v>5042</v>
      </c>
      <c r="AD1143" s="2" t="s">
        <v>42</v>
      </c>
      <c r="AE1143" t="str">
        <f t="shared" si="351"/>
        <v>Beauty</v>
      </c>
      <c r="AF1143" t="str">
        <f t="shared" si="352"/>
        <v>Beauty</v>
      </c>
      <c r="AG1143" t="str" cm="1">
        <f t="array" ref="AG1143">INDEX(AD:AD,ROW())</f>
        <v>Beauty</v>
      </c>
      <c r="AH1143">
        <f t="shared" si="360"/>
        <v>18</v>
      </c>
      <c r="AI1143" t="str">
        <f t="shared" si="353"/>
        <v>Beauty</v>
      </c>
      <c r="AK1143">
        <f t="shared" si="354"/>
        <v>2024</v>
      </c>
      <c r="AL1143">
        <f t="shared" si="355"/>
        <v>11</v>
      </c>
      <c r="AM1143">
        <f t="shared" si="356"/>
        <v>11</v>
      </c>
      <c r="AN1143">
        <f t="shared" si="357"/>
        <v>2</v>
      </c>
      <c r="AO1143" t="str">
        <f t="shared" si="358"/>
        <v>Weekday</v>
      </c>
      <c r="AR1143" s="20">
        <f t="shared" si="359"/>
        <v>0</v>
      </c>
    </row>
    <row r="1144" spans="1:44" x14ac:dyDescent="0.35">
      <c r="A1144" t="str">
        <f t="shared" si="341"/>
        <v>CUST1143</v>
      </c>
      <c r="B1144" s="2" t="s">
        <v>1471</v>
      </c>
      <c r="C1144" s="4">
        <v>45287</v>
      </c>
      <c r="D1144" s="2" t="s">
        <v>275</v>
      </c>
      <c r="E1144" t="s">
        <v>5055</v>
      </c>
      <c r="F1144" s="2" t="s">
        <v>42</v>
      </c>
      <c r="G1144" s="2" t="s">
        <v>43</v>
      </c>
      <c r="H1144" s="2">
        <v>2</v>
      </c>
      <c r="I1144" s="19">
        <v>1414.16</v>
      </c>
      <c r="J1144" s="2" t="s">
        <v>50</v>
      </c>
      <c r="K1144" s="2" t="s">
        <v>16</v>
      </c>
      <c r="L1144" s="2">
        <v>3</v>
      </c>
      <c r="M1144" s="18">
        <f t="shared" si="342"/>
        <v>2828.32</v>
      </c>
      <c r="T1144" t="str">
        <f t="shared" si="343"/>
        <v>Completed</v>
      </c>
      <c r="U1144" t="str">
        <f t="shared" si="344"/>
        <v>Yes</v>
      </c>
      <c r="V1144" t="str">
        <f t="shared" si="345"/>
        <v>No</v>
      </c>
      <c r="X1144">
        <f t="shared" si="346"/>
        <v>567</v>
      </c>
      <c r="Y1144">
        <f t="shared" si="347"/>
        <v>440</v>
      </c>
      <c r="Z1144" s="18">
        <f t="shared" si="348"/>
        <v>1098537.4901531704</v>
      </c>
      <c r="AA1144" s="18">
        <f t="shared" si="349"/>
        <v>96724.388030634553</v>
      </c>
      <c r="AB1144" s="17">
        <f t="shared" si="350"/>
        <v>3.9001122334455669</v>
      </c>
      <c r="AC1144" s="2" t="s">
        <v>43</v>
      </c>
      <c r="AD1144" s="2" t="s">
        <v>42</v>
      </c>
      <c r="AE1144" t="str">
        <f t="shared" si="351"/>
        <v>Beauty</v>
      </c>
      <c r="AF1144" t="str">
        <f t="shared" si="352"/>
        <v>Beauty</v>
      </c>
      <c r="AG1144" t="str" cm="1">
        <f t="array" ref="AG1144">INDEX(AD:AD,ROW())</f>
        <v>Beauty</v>
      </c>
      <c r="AH1144">
        <f t="shared" si="360"/>
        <v>10</v>
      </c>
      <c r="AI1144" t="str">
        <f t="shared" si="353"/>
        <v>Beauty</v>
      </c>
      <c r="AK1144">
        <f t="shared" si="354"/>
        <v>2023</v>
      </c>
      <c r="AL1144">
        <f t="shared" si="355"/>
        <v>12</v>
      </c>
      <c r="AM1144">
        <f t="shared" si="356"/>
        <v>27</v>
      </c>
      <c r="AN1144">
        <f t="shared" si="357"/>
        <v>4</v>
      </c>
      <c r="AO1144" t="str">
        <f t="shared" si="358"/>
        <v>Weekday</v>
      </c>
      <c r="AR1144" s="20">
        <f t="shared" si="359"/>
        <v>0</v>
      </c>
    </row>
    <row r="1145" spans="1:44" x14ac:dyDescent="0.35">
      <c r="A1145" t="str">
        <f t="shared" si="341"/>
        <v>CUST1144</v>
      </c>
      <c r="B1145" s="2" t="s">
        <v>1472</v>
      </c>
      <c r="C1145" s="4">
        <v>45321</v>
      </c>
      <c r="D1145" s="2" t="s">
        <v>125</v>
      </c>
      <c r="E1145" t="s">
        <v>5055</v>
      </c>
      <c r="F1145" s="2" t="s">
        <v>42</v>
      </c>
      <c r="G1145" s="2" t="s">
        <v>43</v>
      </c>
      <c r="H1145" s="2">
        <v>2</v>
      </c>
      <c r="I1145" s="19">
        <v>187.7</v>
      </c>
      <c r="J1145" s="2" t="s">
        <v>5046</v>
      </c>
      <c r="K1145" s="2" t="s">
        <v>16</v>
      </c>
      <c r="L1145" s="2">
        <v>3</v>
      </c>
      <c r="M1145" s="18">
        <f t="shared" si="342"/>
        <v>375.4</v>
      </c>
      <c r="T1145" t="str">
        <f t="shared" si="343"/>
        <v>Completed</v>
      </c>
      <c r="U1145" t="str">
        <f t="shared" si="344"/>
        <v>No</v>
      </c>
      <c r="V1145" t="str">
        <f t="shared" si="345"/>
        <v>No</v>
      </c>
      <c r="X1145">
        <f t="shared" si="346"/>
        <v>567</v>
      </c>
      <c r="Y1145">
        <f t="shared" si="347"/>
        <v>440</v>
      </c>
      <c r="Z1145" s="18">
        <f t="shared" si="348"/>
        <v>1098537.4901531704</v>
      </c>
      <c r="AA1145" s="18">
        <f t="shared" si="349"/>
        <v>96724.388030634553</v>
      </c>
      <c r="AB1145" s="17">
        <f t="shared" si="350"/>
        <v>3.9001122334455669</v>
      </c>
      <c r="AC1145" s="2" t="s">
        <v>43</v>
      </c>
      <c r="AD1145" s="2" t="s">
        <v>42</v>
      </c>
      <c r="AE1145" t="str">
        <f t="shared" si="351"/>
        <v>Beauty</v>
      </c>
      <c r="AF1145" t="str">
        <f t="shared" si="352"/>
        <v>Beauty</v>
      </c>
      <c r="AG1145" t="str" cm="1">
        <f t="array" ref="AG1145">INDEX(AD:AD,ROW())</f>
        <v>Beauty</v>
      </c>
      <c r="AH1145">
        <f t="shared" si="360"/>
        <v>10</v>
      </c>
      <c r="AI1145" t="str">
        <f t="shared" si="353"/>
        <v>Beauty</v>
      </c>
      <c r="AK1145">
        <f t="shared" si="354"/>
        <v>2024</v>
      </c>
      <c r="AL1145">
        <f t="shared" si="355"/>
        <v>1</v>
      </c>
      <c r="AM1145">
        <f t="shared" si="356"/>
        <v>30</v>
      </c>
      <c r="AN1145">
        <f t="shared" si="357"/>
        <v>3</v>
      </c>
      <c r="AO1145" t="str">
        <f t="shared" si="358"/>
        <v>Weekday</v>
      </c>
      <c r="AR1145" s="20">
        <f t="shared" si="359"/>
        <v>0</v>
      </c>
    </row>
    <row r="1146" spans="1:44" x14ac:dyDescent="0.35">
      <c r="A1146" t="str">
        <f t="shared" si="341"/>
        <v>CUST1145</v>
      </c>
      <c r="B1146" s="2" t="s">
        <v>1473</v>
      </c>
      <c r="C1146" s="4">
        <v>45127</v>
      </c>
      <c r="D1146" s="2" t="s">
        <v>377</v>
      </c>
      <c r="E1146" t="s">
        <v>5052</v>
      </c>
      <c r="F1146" s="2" t="s">
        <v>19</v>
      </c>
      <c r="G1146" s="2" t="s">
        <v>5039</v>
      </c>
      <c r="H1146" s="2">
        <v>3</v>
      </c>
      <c r="I1146" s="19">
        <v>3192.33</v>
      </c>
      <c r="J1146" s="2" t="s">
        <v>5047</v>
      </c>
      <c r="K1146" s="2" t="s">
        <v>16</v>
      </c>
      <c r="L1146" s="2">
        <v>2</v>
      </c>
      <c r="M1146" s="18">
        <f t="shared" si="342"/>
        <v>9576.99</v>
      </c>
      <c r="T1146" t="str">
        <f t="shared" si="343"/>
        <v>Completed</v>
      </c>
      <c r="U1146" t="str">
        <f t="shared" si="344"/>
        <v>Yes</v>
      </c>
      <c r="V1146" t="str">
        <f t="shared" si="345"/>
        <v>No</v>
      </c>
      <c r="X1146">
        <f t="shared" si="346"/>
        <v>573</v>
      </c>
      <c r="Y1146">
        <f t="shared" si="347"/>
        <v>450</v>
      </c>
      <c r="Z1146" s="18">
        <f t="shared" si="348"/>
        <v>2759712.3299794244</v>
      </c>
      <c r="AA1146" s="18">
        <f t="shared" si="349"/>
        <v>330643.50635802455</v>
      </c>
      <c r="AB1146" s="17">
        <f t="shared" si="350"/>
        <v>3.8641711229946525</v>
      </c>
      <c r="AC1146" s="2" t="s">
        <v>5039</v>
      </c>
      <c r="AD1146" s="2" t="s">
        <v>19</v>
      </c>
      <c r="AE1146" t="str">
        <f t="shared" si="351"/>
        <v>Electronics</v>
      </c>
      <c r="AF1146" t="str">
        <f t="shared" si="352"/>
        <v>Electronics</v>
      </c>
      <c r="AG1146" t="str" cm="1">
        <f t="array" ref="AG1146">INDEX(AD:AD,ROW())</f>
        <v>Electronics</v>
      </c>
      <c r="AH1146">
        <f t="shared" si="360"/>
        <v>3</v>
      </c>
      <c r="AI1146" t="str">
        <f t="shared" si="353"/>
        <v>Electronics</v>
      </c>
      <c r="AK1146">
        <f t="shared" si="354"/>
        <v>2023</v>
      </c>
      <c r="AL1146">
        <f t="shared" si="355"/>
        <v>7</v>
      </c>
      <c r="AM1146">
        <f t="shared" si="356"/>
        <v>20</v>
      </c>
      <c r="AN1146">
        <f t="shared" si="357"/>
        <v>5</v>
      </c>
      <c r="AO1146" t="str">
        <f t="shared" si="358"/>
        <v>Weekday</v>
      </c>
      <c r="AR1146" s="20">
        <f t="shared" si="359"/>
        <v>0</v>
      </c>
    </row>
    <row r="1147" spans="1:44" x14ac:dyDescent="0.35">
      <c r="A1147" t="str">
        <f t="shared" si="341"/>
        <v>CUST1146</v>
      </c>
      <c r="B1147" s="2" t="s">
        <v>1474</v>
      </c>
      <c r="C1147" s="4">
        <v>45641</v>
      </c>
      <c r="D1147" s="2" t="s">
        <v>200</v>
      </c>
      <c r="E1147" t="s">
        <v>5052</v>
      </c>
      <c r="F1147" s="2" t="s">
        <v>23</v>
      </c>
      <c r="G1147" s="2" t="s">
        <v>68</v>
      </c>
      <c r="H1147" s="2">
        <v>1</v>
      </c>
      <c r="I1147" s="19">
        <v>631.75</v>
      </c>
      <c r="J1147" s="2" t="s">
        <v>50</v>
      </c>
      <c r="K1147" s="2" t="s">
        <v>16</v>
      </c>
      <c r="L1147" s="2">
        <v>5</v>
      </c>
      <c r="M1147" s="18">
        <f t="shared" si="342"/>
        <v>631.75</v>
      </c>
      <c r="T1147" t="str">
        <f t="shared" si="343"/>
        <v>Completed</v>
      </c>
      <c r="U1147" t="str">
        <f t="shared" si="344"/>
        <v>No</v>
      </c>
      <c r="V1147" t="str">
        <f t="shared" si="345"/>
        <v>No</v>
      </c>
      <c r="X1147">
        <f t="shared" si="346"/>
        <v>573</v>
      </c>
      <c r="Y1147">
        <f t="shared" si="347"/>
        <v>450</v>
      </c>
      <c r="Z1147" s="18">
        <f t="shared" si="348"/>
        <v>594714.6477588166</v>
      </c>
      <c r="AA1147" s="18">
        <f t="shared" si="349"/>
        <v>60882.938065984097</v>
      </c>
      <c r="AB1147" s="17">
        <f t="shared" si="350"/>
        <v>3.804733727810651</v>
      </c>
      <c r="AC1147" s="2" t="s">
        <v>68</v>
      </c>
      <c r="AD1147" s="2" t="s">
        <v>23</v>
      </c>
      <c r="AE1147" t="str">
        <f t="shared" si="351"/>
        <v>Books</v>
      </c>
      <c r="AF1147" t="str">
        <f t="shared" si="352"/>
        <v>Books</v>
      </c>
      <c r="AG1147" t="str" cm="1">
        <f t="array" ref="AG1147">INDEX(AD:AD,ROW())</f>
        <v>Books</v>
      </c>
      <c r="AH1147">
        <f t="shared" si="360"/>
        <v>20</v>
      </c>
      <c r="AI1147" t="str">
        <f t="shared" si="353"/>
        <v>Books</v>
      </c>
      <c r="AK1147">
        <f t="shared" si="354"/>
        <v>2024</v>
      </c>
      <c r="AL1147">
        <f t="shared" si="355"/>
        <v>12</v>
      </c>
      <c r="AM1147">
        <f t="shared" si="356"/>
        <v>15</v>
      </c>
      <c r="AN1147">
        <f t="shared" si="357"/>
        <v>1</v>
      </c>
      <c r="AO1147" t="str">
        <f t="shared" si="358"/>
        <v>Weekend</v>
      </c>
      <c r="AR1147" s="20">
        <f t="shared" si="359"/>
        <v>0</v>
      </c>
    </row>
    <row r="1148" spans="1:44" x14ac:dyDescent="0.35">
      <c r="A1148" t="str">
        <f t="shared" si="341"/>
        <v>CUST1147</v>
      </c>
      <c r="B1148" s="2" t="s">
        <v>1475</v>
      </c>
      <c r="C1148" s="4">
        <v>45804</v>
      </c>
      <c r="D1148" s="2" t="s">
        <v>481</v>
      </c>
      <c r="E1148" t="s">
        <v>5053</v>
      </c>
      <c r="F1148" s="2" t="s">
        <v>19</v>
      </c>
      <c r="G1148" s="2" t="s">
        <v>5039</v>
      </c>
      <c r="H1148" s="2">
        <v>1</v>
      </c>
      <c r="I1148" s="19">
        <v>1050.28</v>
      </c>
      <c r="J1148" s="2" t="s">
        <v>5047</v>
      </c>
      <c r="K1148" s="2" t="s">
        <v>16</v>
      </c>
      <c r="L1148" s="2">
        <v>5</v>
      </c>
      <c r="M1148" s="18">
        <f t="shared" si="342"/>
        <v>1050.28</v>
      </c>
      <c r="T1148" t="str">
        <f t="shared" si="343"/>
        <v>Completed</v>
      </c>
      <c r="U1148" t="str">
        <f t="shared" si="344"/>
        <v>Yes</v>
      </c>
      <c r="V1148" t="str">
        <f t="shared" si="345"/>
        <v>No</v>
      </c>
      <c r="X1148">
        <f t="shared" si="346"/>
        <v>559</v>
      </c>
      <c r="Y1148">
        <f t="shared" si="347"/>
        <v>408</v>
      </c>
      <c r="Z1148" s="18">
        <f t="shared" si="348"/>
        <v>2759712.3299794244</v>
      </c>
      <c r="AA1148" s="18">
        <f t="shared" si="349"/>
        <v>330643.50635802455</v>
      </c>
      <c r="AB1148" s="17">
        <f t="shared" si="350"/>
        <v>3.8641711229946525</v>
      </c>
      <c r="AC1148" s="2" t="s">
        <v>5039</v>
      </c>
      <c r="AD1148" s="2" t="s">
        <v>19</v>
      </c>
      <c r="AE1148" t="str">
        <f t="shared" si="351"/>
        <v>Electronics</v>
      </c>
      <c r="AF1148" t="str">
        <f t="shared" si="352"/>
        <v>Electronics</v>
      </c>
      <c r="AG1148" t="str" cm="1">
        <f t="array" ref="AG1148">INDEX(AD:AD,ROW())</f>
        <v>Electronics</v>
      </c>
      <c r="AH1148">
        <f t="shared" si="360"/>
        <v>3</v>
      </c>
      <c r="AI1148" t="str">
        <f t="shared" si="353"/>
        <v>Electronics</v>
      </c>
      <c r="AK1148">
        <f t="shared" si="354"/>
        <v>2025</v>
      </c>
      <c r="AL1148">
        <f t="shared" si="355"/>
        <v>5</v>
      </c>
      <c r="AM1148">
        <f t="shared" si="356"/>
        <v>27</v>
      </c>
      <c r="AN1148">
        <f t="shared" si="357"/>
        <v>3</v>
      </c>
      <c r="AO1148" t="str">
        <f t="shared" si="358"/>
        <v>Weekday</v>
      </c>
      <c r="AR1148" s="20">
        <f t="shared" si="359"/>
        <v>0</v>
      </c>
    </row>
    <row r="1149" spans="1:44" x14ac:dyDescent="0.35">
      <c r="A1149" t="str">
        <f t="shared" si="341"/>
        <v>CUST1148</v>
      </c>
      <c r="B1149" s="2" t="s">
        <v>1476</v>
      </c>
      <c r="C1149" s="4">
        <v>45292</v>
      </c>
      <c r="D1149" s="2" t="s">
        <v>271</v>
      </c>
      <c r="E1149" t="s">
        <v>5055</v>
      </c>
      <c r="F1149" s="2" t="s">
        <v>29</v>
      </c>
      <c r="G1149" s="2" t="s">
        <v>5043</v>
      </c>
      <c r="H1149" s="2">
        <v>3</v>
      </c>
      <c r="I1149" s="19">
        <v>1494.43</v>
      </c>
      <c r="J1149" s="2" t="s">
        <v>20</v>
      </c>
      <c r="K1149" s="2" t="s">
        <v>16</v>
      </c>
      <c r="L1149" s="2">
        <v>2</v>
      </c>
      <c r="M1149" s="18">
        <f t="shared" si="342"/>
        <v>4483.29</v>
      </c>
      <c r="T1149" t="str">
        <f t="shared" si="343"/>
        <v>Completed</v>
      </c>
      <c r="U1149" t="str">
        <f t="shared" si="344"/>
        <v>Yes</v>
      </c>
      <c r="V1149" t="str">
        <f t="shared" si="345"/>
        <v>No</v>
      </c>
      <c r="X1149">
        <f t="shared" si="346"/>
        <v>567</v>
      </c>
      <c r="Y1149">
        <f t="shared" si="347"/>
        <v>440</v>
      </c>
      <c r="Z1149" s="18">
        <f t="shared" si="348"/>
        <v>1892867.2841657216</v>
      </c>
      <c r="AA1149" s="18">
        <f t="shared" si="349"/>
        <v>199432.98236095349</v>
      </c>
      <c r="AB1149" s="17">
        <f t="shared" si="350"/>
        <v>3.8949824970828471</v>
      </c>
      <c r="AC1149" s="2" t="s">
        <v>5043</v>
      </c>
      <c r="AD1149" s="2" t="s">
        <v>29</v>
      </c>
      <c r="AE1149" t="str">
        <f t="shared" si="351"/>
        <v>Fashion</v>
      </c>
      <c r="AF1149" t="str">
        <f t="shared" si="352"/>
        <v>Fashion</v>
      </c>
      <c r="AG1149" t="str" cm="1">
        <f t="array" ref="AG1149">INDEX(AD:AD,ROW())</f>
        <v>Fashion</v>
      </c>
      <c r="AH1149">
        <f t="shared" si="360"/>
        <v>55</v>
      </c>
      <c r="AI1149" t="str">
        <f t="shared" si="353"/>
        <v>Fashion</v>
      </c>
      <c r="AK1149">
        <f t="shared" si="354"/>
        <v>2024</v>
      </c>
      <c r="AL1149">
        <f t="shared" si="355"/>
        <v>1</v>
      </c>
      <c r="AM1149">
        <f t="shared" si="356"/>
        <v>1</v>
      </c>
      <c r="AN1149">
        <f t="shared" si="357"/>
        <v>2</v>
      </c>
      <c r="AO1149" t="str">
        <f t="shared" si="358"/>
        <v>Weekday</v>
      </c>
      <c r="AR1149" s="20">
        <f t="shared" si="359"/>
        <v>0</v>
      </c>
    </row>
    <row r="1150" spans="1:44" x14ac:dyDescent="0.35">
      <c r="A1150" t="str">
        <f t="shared" si="341"/>
        <v>CUST1149</v>
      </c>
      <c r="B1150" s="2" t="s">
        <v>1477</v>
      </c>
      <c r="C1150" s="4">
        <v>45333</v>
      </c>
      <c r="D1150" s="2" t="s">
        <v>845</v>
      </c>
      <c r="E1150" t="s">
        <v>5050</v>
      </c>
      <c r="F1150" s="2" t="s">
        <v>19</v>
      </c>
      <c r="G1150" s="2" t="s">
        <v>5040</v>
      </c>
      <c r="H1150" s="2">
        <v>1</v>
      </c>
      <c r="I1150" s="19">
        <v>483.74</v>
      </c>
      <c r="J1150" s="2" t="s">
        <v>50</v>
      </c>
      <c r="K1150" s="2" t="s">
        <v>16</v>
      </c>
      <c r="L1150" s="2">
        <v>5</v>
      </c>
      <c r="M1150" s="18">
        <f t="shared" si="342"/>
        <v>483.74</v>
      </c>
      <c r="T1150" t="str">
        <f t="shared" si="343"/>
        <v>Completed</v>
      </c>
      <c r="U1150" t="str">
        <f t="shared" si="344"/>
        <v>No</v>
      </c>
      <c r="V1150" t="str">
        <f t="shared" si="345"/>
        <v>No</v>
      </c>
      <c r="X1150">
        <f t="shared" si="346"/>
        <v>589</v>
      </c>
      <c r="Y1150">
        <f t="shared" si="347"/>
        <v>426</v>
      </c>
      <c r="Z1150" s="18">
        <f t="shared" si="348"/>
        <v>2759712.3299794244</v>
      </c>
      <c r="AA1150" s="18">
        <f t="shared" si="349"/>
        <v>330643.50635802455</v>
      </c>
      <c r="AB1150" s="17">
        <f t="shared" si="350"/>
        <v>3.8641711229946525</v>
      </c>
      <c r="AC1150" s="2" t="s">
        <v>5040</v>
      </c>
      <c r="AD1150" s="2" t="s">
        <v>19</v>
      </c>
      <c r="AE1150" t="str">
        <f t="shared" si="351"/>
        <v>Electronics</v>
      </c>
      <c r="AF1150" t="str">
        <f t="shared" si="352"/>
        <v>Electronics</v>
      </c>
      <c r="AG1150" t="str" cm="1">
        <f t="array" ref="AG1150">INDEX(AD:AD,ROW())</f>
        <v>Electronics</v>
      </c>
      <c r="AH1150">
        <f t="shared" si="360"/>
        <v>13</v>
      </c>
      <c r="AI1150" t="str">
        <f t="shared" si="353"/>
        <v>Electronics</v>
      </c>
      <c r="AK1150">
        <f t="shared" si="354"/>
        <v>2024</v>
      </c>
      <c r="AL1150">
        <f t="shared" si="355"/>
        <v>2</v>
      </c>
      <c r="AM1150">
        <f t="shared" si="356"/>
        <v>11</v>
      </c>
      <c r="AN1150">
        <f t="shared" si="357"/>
        <v>1</v>
      </c>
      <c r="AO1150" t="str">
        <f t="shared" si="358"/>
        <v>Weekend</v>
      </c>
      <c r="AR1150" s="20">
        <f t="shared" si="359"/>
        <v>0</v>
      </c>
    </row>
    <row r="1151" spans="1:44" x14ac:dyDescent="0.35">
      <c r="A1151" t="str">
        <f t="shared" si="341"/>
        <v>CUST1150</v>
      </c>
      <c r="B1151" s="2" t="s">
        <v>1478</v>
      </c>
      <c r="C1151" s="4">
        <v>45367</v>
      </c>
      <c r="D1151" s="2" t="s">
        <v>425</v>
      </c>
      <c r="E1151" t="s">
        <v>5053</v>
      </c>
      <c r="F1151" s="2" t="s">
        <v>23</v>
      </c>
      <c r="G1151" s="2" t="s">
        <v>68</v>
      </c>
      <c r="H1151" s="2">
        <v>1</v>
      </c>
      <c r="I1151" s="19">
        <v>784.69</v>
      </c>
      <c r="J1151" s="2" t="s">
        <v>15</v>
      </c>
      <c r="K1151" s="2" t="s">
        <v>76</v>
      </c>
      <c r="L1151" s="2">
        <v>5</v>
      </c>
      <c r="M1151" s="18">
        <f t="shared" si="342"/>
        <v>784.69</v>
      </c>
      <c r="T1151" t="str">
        <f t="shared" si="343"/>
        <v>Completed</v>
      </c>
      <c r="U1151" t="str">
        <f t="shared" si="344"/>
        <v>No</v>
      </c>
      <c r="V1151" t="str">
        <f t="shared" si="345"/>
        <v>No</v>
      </c>
      <c r="X1151">
        <f t="shared" si="346"/>
        <v>559</v>
      </c>
      <c r="Y1151">
        <f t="shared" si="347"/>
        <v>408</v>
      </c>
      <c r="Z1151" s="18">
        <f t="shared" si="348"/>
        <v>594714.6477588166</v>
      </c>
      <c r="AA1151" s="18">
        <f t="shared" si="349"/>
        <v>60882.938065984097</v>
      </c>
      <c r="AB1151" s="17">
        <f t="shared" si="350"/>
        <v>3.804733727810651</v>
      </c>
      <c r="AC1151" s="2" t="s">
        <v>68</v>
      </c>
      <c r="AD1151" s="2" t="s">
        <v>23</v>
      </c>
      <c r="AE1151" t="str">
        <f t="shared" si="351"/>
        <v>Books</v>
      </c>
      <c r="AF1151" t="str">
        <f t="shared" si="352"/>
        <v>Books</v>
      </c>
      <c r="AG1151" t="str" cm="1">
        <f t="array" ref="AG1151">INDEX(AD:AD,ROW())</f>
        <v>Books</v>
      </c>
      <c r="AH1151">
        <f t="shared" si="360"/>
        <v>20</v>
      </c>
      <c r="AI1151" t="str">
        <f t="shared" si="353"/>
        <v>Books</v>
      </c>
      <c r="AK1151">
        <f t="shared" si="354"/>
        <v>2024</v>
      </c>
      <c r="AL1151">
        <f t="shared" si="355"/>
        <v>3</v>
      </c>
      <c r="AM1151">
        <f t="shared" si="356"/>
        <v>16</v>
      </c>
      <c r="AN1151">
        <f t="shared" si="357"/>
        <v>7</v>
      </c>
      <c r="AO1151" t="str">
        <f t="shared" si="358"/>
        <v>Weekend</v>
      </c>
      <c r="AR1151" s="20">
        <f t="shared" si="359"/>
        <v>1</v>
      </c>
    </row>
    <row r="1152" spans="1:44" x14ac:dyDescent="0.35">
      <c r="A1152" t="str">
        <f t="shared" si="341"/>
        <v>CUST1151</v>
      </c>
      <c r="B1152" s="2" t="s">
        <v>1479</v>
      </c>
      <c r="C1152" s="4">
        <v>45746</v>
      </c>
      <c r="D1152" s="2" t="s">
        <v>26</v>
      </c>
      <c r="E1152" t="s">
        <v>5049</v>
      </c>
      <c r="F1152" s="2" t="s">
        <v>13</v>
      </c>
      <c r="G1152" s="2" t="s">
        <v>37</v>
      </c>
      <c r="H1152" s="2">
        <v>2</v>
      </c>
      <c r="I1152" s="19">
        <v>511.65</v>
      </c>
      <c r="J1152" s="2" t="s">
        <v>20</v>
      </c>
      <c r="K1152" s="2" t="s">
        <v>16</v>
      </c>
      <c r="L1152" s="2">
        <v>3</v>
      </c>
      <c r="M1152" s="18">
        <f t="shared" si="342"/>
        <v>1023.3</v>
      </c>
      <c r="T1152" t="str">
        <f t="shared" si="343"/>
        <v>Completed</v>
      </c>
      <c r="U1152" t="str">
        <f t="shared" si="344"/>
        <v>Yes</v>
      </c>
      <c r="V1152" t="str">
        <f t="shared" si="345"/>
        <v>No</v>
      </c>
      <c r="X1152">
        <f t="shared" si="346"/>
        <v>595</v>
      </c>
      <c r="Y1152">
        <f t="shared" si="347"/>
        <v>444</v>
      </c>
      <c r="Z1152" s="18">
        <f t="shared" si="348"/>
        <v>1463424.4009529033</v>
      </c>
      <c r="AA1152" s="18">
        <f t="shared" si="349"/>
        <v>118285.78776560788</v>
      </c>
      <c r="AB1152" s="17">
        <f t="shared" si="350"/>
        <v>3.8140589569160999</v>
      </c>
      <c r="AC1152" s="2" t="s">
        <v>37</v>
      </c>
      <c r="AD1152" s="2" t="s">
        <v>13</v>
      </c>
      <c r="AE1152" t="str">
        <f t="shared" si="351"/>
        <v>Home &amp; Kitchen</v>
      </c>
      <c r="AF1152" t="str">
        <f t="shared" si="352"/>
        <v>Home &amp; Kitchen</v>
      </c>
      <c r="AG1152" t="str" cm="1">
        <f t="array" ref="AG1152">INDEX(AD:AD,ROW())</f>
        <v>Home &amp; Kitchen</v>
      </c>
      <c r="AH1152">
        <f t="shared" si="360"/>
        <v>8</v>
      </c>
      <c r="AI1152" t="str">
        <f t="shared" si="353"/>
        <v>Home &amp; Kitchen</v>
      </c>
      <c r="AK1152">
        <f t="shared" si="354"/>
        <v>2025</v>
      </c>
      <c r="AL1152">
        <f t="shared" si="355"/>
        <v>3</v>
      </c>
      <c r="AM1152">
        <f t="shared" si="356"/>
        <v>30</v>
      </c>
      <c r="AN1152">
        <f t="shared" si="357"/>
        <v>1</v>
      </c>
      <c r="AO1152" t="str">
        <f t="shared" si="358"/>
        <v>Weekend</v>
      </c>
      <c r="AR1152" s="20">
        <f t="shared" si="359"/>
        <v>0</v>
      </c>
    </row>
    <row r="1153" spans="1:44" x14ac:dyDescent="0.35">
      <c r="A1153" t="str">
        <f t="shared" si="341"/>
        <v>CUST1152</v>
      </c>
      <c r="B1153" s="2" t="s">
        <v>1480</v>
      </c>
      <c r="C1153" s="4">
        <v>45396</v>
      </c>
      <c r="D1153" s="2" t="s">
        <v>1389</v>
      </c>
      <c r="E1153" t="s">
        <v>5055</v>
      </c>
      <c r="F1153" s="2" t="s">
        <v>19</v>
      </c>
      <c r="G1153" s="2" t="s">
        <v>60</v>
      </c>
      <c r="H1153" s="2">
        <v>1</v>
      </c>
      <c r="I1153" s="19">
        <v>3061.25</v>
      </c>
      <c r="J1153" s="2" t="s">
        <v>15</v>
      </c>
      <c r="K1153" s="2" t="s">
        <v>31</v>
      </c>
      <c r="L1153" s="2">
        <v>4</v>
      </c>
      <c r="M1153" s="18">
        <f t="shared" si="342"/>
        <v>3061.25</v>
      </c>
      <c r="T1153" t="str">
        <f t="shared" si="343"/>
        <v>Pending</v>
      </c>
      <c r="U1153" t="str">
        <f t="shared" si="344"/>
        <v>No</v>
      </c>
      <c r="V1153" t="str">
        <f t="shared" si="345"/>
        <v>Yes</v>
      </c>
      <c r="X1153">
        <f t="shared" si="346"/>
        <v>567</v>
      </c>
      <c r="Y1153">
        <f t="shared" si="347"/>
        <v>440</v>
      </c>
      <c r="Z1153" s="18">
        <f t="shared" si="348"/>
        <v>2759712.3299794244</v>
      </c>
      <c r="AA1153" s="18">
        <f t="shared" si="349"/>
        <v>330643.50635802455</v>
      </c>
      <c r="AB1153" s="17">
        <f t="shared" si="350"/>
        <v>3.8641711229946525</v>
      </c>
      <c r="AC1153" s="2" t="s">
        <v>60</v>
      </c>
      <c r="AD1153" s="2" t="s">
        <v>19</v>
      </c>
      <c r="AE1153" t="str">
        <f t="shared" si="351"/>
        <v>Electronics</v>
      </c>
      <c r="AF1153" t="str">
        <f t="shared" si="352"/>
        <v>Electronics</v>
      </c>
      <c r="AG1153" t="str" cm="1">
        <f t="array" ref="AG1153">INDEX(AD:AD,ROW())</f>
        <v>Electronics</v>
      </c>
      <c r="AH1153">
        <f t="shared" si="360"/>
        <v>17</v>
      </c>
      <c r="AI1153" t="str">
        <f t="shared" si="353"/>
        <v>Electronics</v>
      </c>
      <c r="AK1153">
        <f t="shared" si="354"/>
        <v>2024</v>
      </c>
      <c r="AL1153">
        <f t="shared" si="355"/>
        <v>4</v>
      </c>
      <c r="AM1153">
        <f t="shared" si="356"/>
        <v>14</v>
      </c>
      <c r="AN1153">
        <f t="shared" si="357"/>
        <v>1</v>
      </c>
      <c r="AO1153" t="str">
        <f t="shared" si="358"/>
        <v>Weekend</v>
      </c>
      <c r="AR1153" s="20">
        <f t="shared" si="359"/>
        <v>0</v>
      </c>
    </row>
    <row r="1154" spans="1:44" x14ac:dyDescent="0.35">
      <c r="A1154" t="str">
        <f t="shared" si="341"/>
        <v>CUST1153</v>
      </c>
      <c r="B1154" s="2" t="s">
        <v>1481</v>
      </c>
      <c r="C1154" s="4">
        <v>44933</v>
      </c>
      <c r="D1154" s="2" t="s">
        <v>858</v>
      </c>
      <c r="E1154" t="s">
        <v>5054</v>
      </c>
      <c r="F1154" s="2" t="s">
        <v>29</v>
      </c>
      <c r="G1154" s="2" t="s">
        <v>5043</v>
      </c>
      <c r="H1154" s="2">
        <v>2</v>
      </c>
      <c r="I1154" s="19">
        <v>2333.37</v>
      </c>
      <c r="J1154" s="2" t="s">
        <v>5046</v>
      </c>
      <c r="K1154" s="2" t="s">
        <v>16</v>
      </c>
      <c r="L1154" s="2">
        <v>3</v>
      </c>
      <c r="M1154" s="18">
        <f t="shared" si="342"/>
        <v>4666.74</v>
      </c>
      <c r="T1154" t="str">
        <f t="shared" si="343"/>
        <v>Completed</v>
      </c>
      <c r="U1154" t="str">
        <f t="shared" si="344"/>
        <v>Yes</v>
      </c>
      <c r="V1154" t="str">
        <f t="shared" si="345"/>
        <v>No</v>
      </c>
      <c r="X1154">
        <f t="shared" si="346"/>
        <v>558</v>
      </c>
      <c r="Y1154">
        <f t="shared" si="347"/>
        <v>430</v>
      </c>
      <c r="Z1154" s="18">
        <f t="shared" si="348"/>
        <v>1892867.2841657216</v>
      </c>
      <c r="AA1154" s="18">
        <f t="shared" si="349"/>
        <v>199432.98236095349</v>
      </c>
      <c r="AB1154" s="17">
        <f t="shared" si="350"/>
        <v>3.8949824970828471</v>
      </c>
      <c r="AC1154" s="2" t="s">
        <v>5043</v>
      </c>
      <c r="AD1154" s="2" t="s">
        <v>29</v>
      </c>
      <c r="AE1154" t="str">
        <f t="shared" si="351"/>
        <v>Fashion</v>
      </c>
      <c r="AF1154" t="str">
        <f t="shared" si="352"/>
        <v>Fashion</v>
      </c>
      <c r="AG1154" t="str" cm="1">
        <f t="array" ref="AG1154">INDEX(AD:AD,ROW())</f>
        <v>Fashion</v>
      </c>
      <c r="AH1154">
        <f t="shared" si="360"/>
        <v>55</v>
      </c>
      <c r="AI1154" t="str">
        <f t="shared" si="353"/>
        <v>Fashion</v>
      </c>
      <c r="AK1154">
        <f t="shared" si="354"/>
        <v>2023</v>
      </c>
      <c r="AL1154">
        <f t="shared" si="355"/>
        <v>1</v>
      </c>
      <c r="AM1154">
        <f t="shared" si="356"/>
        <v>7</v>
      </c>
      <c r="AN1154">
        <f t="shared" si="357"/>
        <v>7</v>
      </c>
      <c r="AO1154" t="str">
        <f t="shared" si="358"/>
        <v>Weekend</v>
      </c>
      <c r="AR1154" s="20">
        <f t="shared" si="359"/>
        <v>0</v>
      </c>
    </row>
    <row r="1155" spans="1:44" x14ac:dyDescent="0.35">
      <c r="A1155" t="str">
        <f t="shared" ref="A1155:A1218" si="361">"CUST"&amp;TEXT(ROW()-1,"0000")</f>
        <v>CUST1154</v>
      </c>
      <c r="B1155" s="2" t="s">
        <v>1482</v>
      </c>
      <c r="C1155" s="4">
        <v>45013</v>
      </c>
      <c r="D1155" s="2" t="s">
        <v>28</v>
      </c>
      <c r="E1155" t="s">
        <v>5055</v>
      </c>
      <c r="F1155" s="2" t="s">
        <v>23</v>
      </c>
      <c r="G1155" s="2" t="s">
        <v>65</v>
      </c>
      <c r="H1155" s="2">
        <v>1</v>
      </c>
      <c r="I1155" s="19">
        <v>566.41999999999996</v>
      </c>
      <c r="J1155" s="2" t="s">
        <v>5047</v>
      </c>
      <c r="K1155" s="2" t="s">
        <v>16</v>
      </c>
      <c r="L1155" s="2">
        <v>3</v>
      </c>
      <c r="M1155" s="18">
        <f t="shared" ref="M1155:M1218" si="362">H1155*I1155</f>
        <v>566.41999999999996</v>
      </c>
      <c r="T1155" t="str">
        <f t="shared" ref="T1155:T1218" si="363">IF(K1155="Cancelled","Lost Sale",IF(K1155="Pending","Pending","Completed"))</f>
        <v>Completed</v>
      </c>
      <c r="U1155" t="str">
        <f t="shared" ref="U1155:U1218" si="364">IF(AND(K1155="Delivered",M1155&gt;1000),"Yes","No")</f>
        <v>No</v>
      </c>
      <c r="V1155" t="str">
        <f t="shared" ref="V1155:V1218" si="365">IF(OR(K1155="Cancelled",K1155="Pending"),"Yes","No")</f>
        <v>No</v>
      </c>
      <c r="X1155">
        <f t="shared" ref="X1155:X1218" si="366">COUNTIF($E$2:$E$4701,E1155)</f>
        <v>567</v>
      </c>
      <c r="Y1155">
        <f t="shared" ref="Y1155:Y1218" si="367">COUNTIFS($E$2:$E$4701,E1155,$K$2:$K$4701,"Delivered")</f>
        <v>440</v>
      </c>
      <c r="Z1155" s="18">
        <f t="shared" ref="Z1155:Z1218" si="368">SUMIF($F$2:$F$4701,F1155,$M$2:$M$4701)</f>
        <v>594714.6477588166</v>
      </c>
      <c r="AA1155" s="18">
        <f t="shared" ref="AA1155:AA1218" si="369">SUMIFS($M$2:$M$4701,$F$2:$F$4701,F1155,$K$2:$K$4701,"Pending")</f>
        <v>60882.938065984097</v>
      </c>
      <c r="AB1155" s="17">
        <f t="shared" ref="AB1155:AB1218" si="370">AVERAGEIF($F$2:$F$4701,F1155,$L$2:$L$4701)</f>
        <v>3.804733727810651</v>
      </c>
      <c r="AC1155" s="2" t="s">
        <v>65</v>
      </c>
      <c r="AD1155" s="2" t="s">
        <v>23</v>
      </c>
      <c r="AE1155" t="str">
        <f t="shared" ref="AE1155:AE1218" si="371">VLOOKUP(G1155,$AC$2:$AD$4738,2,FALSE)</f>
        <v>Books</v>
      </c>
      <c r="AF1155" t="str">
        <f t="shared" ref="AF1155:AF1218" si="372">_xlfn.XLOOKUP(G1155,AC:AC,AD:AD)</f>
        <v>Books</v>
      </c>
      <c r="AG1155" t="str" cm="1">
        <f t="array" ref="AG1155">INDEX(AD:AD,ROW())</f>
        <v>Books</v>
      </c>
      <c r="AH1155">
        <f t="shared" si="360"/>
        <v>19</v>
      </c>
      <c r="AI1155" t="str">
        <f t="shared" ref="AI1155:AI1218" si="373">INDEX(AD:AD,MATCH(G1155,AC:AC,0))</f>
        <v>Books</v>
      </c>
      <c r="AK1155">
        <f t="shared" ref="AK1155:AK1218" si="374">YEAR(C1155)</f>
        <v>2023</v>
      </c>
      <c r="AL1155">
        <f t="shared" ref="AL1155:AL1218" si="375">MONTH(C1155)</f>
        <v>3</v>
      </c>
      <c r="AM1155">
        <f t="shared" ref="AM1155:AM1218" si="376">DAY(C1155)</f>
        <v>28</v>
      </c>
      <c r="AN1155">
        <f t="shared" ref="AN1155:AN1218" si="377">WEEKDAY(C1155)</f>
        <v>3</v>
      </c>
      <c r="AO1155" t="str">
        <f t="shared" ref="AO1155:AO1218" si="378">IF(WEEKDAY(C1155,2)&gt;5,"Weekend","Weekday")</f>
        <v>Weekday</v>
      </c>
      <c r="AR1155" s="20">
        <f t="shared" ref="AR1155:AR1218" si="379">IF(OR(K1155="Cancelled",K1155="Returned"),1,0)</f>
        <v>0</v>
      </c>
    </row>
    <row r="1156" spans="1:44" x14ac:dyDescent="0.35">
      <c r="A1156" t="str">
        <f t="shared" si="361"/>
        <v>CUST1155</v>
      </c>
      <c r="B1156" s="2" t="s">
        <v>1483</v>
      </c>
      <c r="C1156" s="4">
        <v>45567</v>
      </c>
      <c r="D1156" s="2" t="s">
        <v>1389</v>
      </c>
      <c r="E1156" t="s">
        <v>5051</v>
      </c>
      <c r="F1156" s="2" t="s">
        <v>29</v>
      </c>
      <c r="G1156" s="2" t="s">
        <v>5041</v>
      </c>
      <c r="H1156" s="2">
        <v>1</v>
      </c>
      <c r="I1156" s="19">
        <v>801.66</v>
      </c>
      <c r="J1156" s="2" t="s">
        <v>5046</v>
      </c>
      <c r="K1156" s="2" t="s">
        <v>16</v>
      </c>
      <c r="L1156" s="31"/>
      <c r="M1156" s="18">
        <f t="shared" si="362"/>
        <v>801.66</v>
      </c>
      <c r="T1156" t="str">
        <f t="shared" si="363"/>
        <v>Completed</v>
      </c>
      <c r="U1156" t="str">
        <f t="shared" si="364"/>
        <v>No</v>
      </c>
      <c r="V1156" t="str">
        <f t="shared" si="365"/>
        <v>No</v>
      </c>
      <c r="X1156">
        <f t="shared" si="366"/>
        <v>619</v>
      </c>
      <c r="Y1156">
        <f t="shared" si="367"/>
        <v>468</v>
      </c>
      <c r="Z1156" s="18">
        <f t="shared" si="368"/>
        <v>1892867.2841657216</v>
      </c>
      <c r="AA1156" s="18">
        <f t="shared" si="369"/>
        <v>199432.98236095349</v>
      </c>
      <c r="AB1156" s="17">
        <f t="shared" si="370"/>
        <v>3.8949824970828471</v>
      </c>
      <c r="AC1156" s="2" t="s">
        <v>5041</v>
      </c>
      <c r="AD1156" s="2" t="s">
        <v>29</v>
      </c>
      <c r="AE1156" t="str">
        <f t="shared" si="371"/>
        <v>Fashion</v>
      </c>
      <c r="AF1156" t="str">
        <f t="shared" si="372"/>
        <v>Fashion</v>
      </c>
      <c r="AG1156" t="str" cm="1">
        <f t="array" ref="AG1156">INDEX(AD:AD,ROW())</f>
        <v>Fashion</v>
      </c>
      <c r="AH1156">
        <f t="shared" si="360"/>
        <v>15</v>
      </c>
      <c r="AI1156" t="str">
        <f t="shared" si="373"/>
        <v>Fashion</v>
      </c>
      <c r="AK1156">
        <f t="shared" si="374"/>
        <v>2024</v>
      </c>
      <c r="AL1156">
        <f t="shared" si="375"/>
        <v>10</v>
      </c>
      <c r="AM1156">
        <f t="shared" si="376"/>
        <v>2</v>
      </c>
      <c r="AN1156">
        <f t="shared" si="377"/>
        <v>4</v>
      </c>
      <c r="AO1156" t="str">
        <f t="shared" si="378"/>
        <v>Weekday</v>
      </c>
      <c r="AR1156" s="20">
        <f t="shared" si="379"/>
        <v>0</v>
      </c>
    </row>
    <row r="1157" spans="1:44" x14ac:dyDescent="0.35">
      <c r="A1157" t="str">
        <f t="shared" si="361"/>
        <v>CUST1156</v>
      </c>
      <c r="B1157" s="2" t="s">
        <v>1484</v>
      </c>
      <c r="C1157" s="4">
        <v>45439</v>
      </c>
      <c r="D1157" s="2" t="s">
        <v>154</v>
      </c>
      <c r="E1157" t="s">
        <v>5049</v>
      </c>
      <c r="F1157" s="2" t="s">
        <v>19</v>
      </c>
      <c r="G1157" s="2" t="s">
        <v>128</v>
      </c>
      <c r="H1157" s="2">
        <v>1</v>
      </c>
      <c r="I1157" s="19">
        <v>1907.66</v>
      </c>
      <c r="J1157" s="2" t="s">
        <v>5046</v>
      </c>
      <c r="K1157" s="2" t="s">
        <v>16</v>
      </c>
      <c r="L1157" s="2">
        <v>4</v>
      </c>
      <c r="M1157" s="18">
        <f t="shared" si="362"/>
        <v>1907.66</v>
      </c>
      <c r="T1157" t="str">
        <f t="shared" si="363"/>
        <v>Completed</v>
      </c>
      <c r="U1157" t="str">
        <f t="shared" si="364"/>
        <v>Yes</v>
      </c>
      <c r="V1157" t="str">
        <f t="shared" si="365"/>
        <v>No</v>
      </c>
      <c r="X1157">
        <f t="shared" si="366"/>
        <v>595</v>
      </c>
      <c r="Y1157">
        <f t="shared" si="367"/>
        <v>444</v>
      </c>
      <c r="Z1157" s="18">
        <f t="shared" si="368"/>
        <v>2759712.3299794244</v>
      </c>
      <c r="AA1157" s="18">
        <f t="shared" si="369"/>
        <v>330643.50635802455</v>
      </c>
      <c r="AB1157" s="17">
        <f t="shared" si="370"/>
        <v>3.8641711229946525</v>
      </c>
      <c r="AC1157" s="2" t="s">
        <v>128</v>
      </c>
      <c r="AD1157" s="2" t="s">
        <v>19</v>
      </c>
      <c r="AE1157" t="str">
        <f t="shared" si="371"/>
        <v>Electronics</v>
      </c>
      <c r="AF1157" t="str">
        <f t="shared" si="372"/>
        <v>Electronics</v>
      </c>
      <c r="AG1157" t="str" cm="1">
        <f t="array" ref="AG1157">INDEX(AD:AD,ROW())</f>
        <v>Electronics</v>
      </c>
      <c r="AH1157">
        <f t="shared" si="360"/>
        <v>48</v>
      </c>
      <c r="AI1157" t="str">
        <f t="shared" si="373"/>
        <v>Electronics</v>
      </c>
      <c r="AK1157">
        <f t="shared" si="374"/>
        <v>2024</v>
      </c>
      <c r="AL1157">
        <f t="shared" si="375"/>
        <v>5</v>
      </c>
      <c r="AM1157">
        <f t="shared" si="376"/>
        <v>27</v>
      </c>
      <c r="AN1157">
        <f t="shared" si="377"/>
        <v>2</v>
      </c>
      <c r="AO1157" t="str">
        <f t="shared" si="378"/>
        <v>Weekday</v>
      </c>
      <c r="AR1157" s="20">
        <f t="shared" si="379"/>
        <v>0</v>
      </c>
    </row>
    <row r="1158" spans="1:44" x14ac:dyDescent="0.35">
      <c r="A1158" t="str">
        <f t="shared" si="361"/>
        <v>CUST1157</v>
      </c>
      <c r="B1158" s="2" t="s">
        <v>1485</v>
      </c>
      <c r="C1158" s="4">
        <v>45097</v>
      </c>
      <c r="D1158" s="2" t="s">
        <v>120</v>
      </c>
      <c r="E1158" t="s">
        <v>5055</v>
      </c>
      <c r="F1158" s="2" t="s">
        <v>19</v>
      </c>
      <c r="G1158" s="2" t="s">
        <v>5040</v>
      </c>
      <c r="H1158" s="2">
        <v>1</v>
      </c>
      <c r="I1158" s="19">
        <v>2526.2199999999998</v>
      </c>
      <c r="J1158" s="2" t="s">
        <v>15</v>
      </c>
      <c r="K1158" s="2" t="s">
        <v>16</v>
      </c>
      <c r="L1158" s="2">
        <v>5</v>
      </c>
      <c r="M1158" s="18">
        <f t="shared" si="362"/>
        <v>2526.2199999999998</v>
      </c>
      <c r="T1158" t="str">
        <f t="shared" si="363"/>
        <v>Completed</v>
      </c>
      <c r="U1158" t="str">
        <f t="shared" si="364"/>
        <v>Yes</v>
      </c>
      <c r="V1158" t="str">
        <f t="shared" si="365"/>
        <v>No</v>
      </c>
      <c r="X1158">
        <f t="shared" si="366"/>
        <v>567</v>
      </c>
      <c r="Y1158">
        <f t="shared" si="367"/>
        <v>440</v>
      </c>
      <c r="Z1158" s="18">
        <f t="shared" si="368"/>
        <v>2759712.3299794244</v>
      </c>
      <c r="AA1158" s="18">
        <f t="shared" si="369"/>
        <v>330643.50635802455</v>
      </c>
      <c r="AB1158" s="17">
        <f t="shared" si="370"/>
        <v>3.8641711229946525</v>
      </c>
      <c r="AC1158" s="2" t="s">
        <v>5040</v>
      </c>
      <c r="AD1158" s="2" t="s">
        <v>19</v>
      </c>
      <c r="AE1158" t="str">
        <f t="shared" si="371"/>
        <v>Electronics</v>
      </c>
      <c r="AF1158" t="str">
        <f t="shared" si="372"/>
        <v>Electronics</v>
      </c>
      <c r="AG1158" t="str" cm="1">
        <f t="array" ref="AG1158">INDEX(AD:AD,ROW())</f>
        <v>Electronics</v>
      </c>
      <c r="AH1158">
        <f t="shared" si="360"/>
        <v>13</v>
      </c>
      <c r="AI1158" t="str">
        <f t="shared" si="373"/>
        <v>Electronics</v>
      </c>
      <c r="AK1158">
        <f t="shared" si="374"/>
        <v>2023</v>
      </c>
      <c r="AL1158">
        <f t="shared" si="375"/>
        <v>6</v>
      </c>
      <c r="AM1158">
        <f t="shared" si="376"/>
        <v>20</v>
      </c>
      <c r="AN1158">
        <f t="shared" si="377"/>
        <v>3</v>
      </c>
      <c r="AO1158" t="str">
        <f t="shared" si="378"/>
        <v>Weekday</v>
      </c>
      <c r="AR1158" s="20">
        <f t="shared" si="379"/>
        <v>0</v>
      </c>
    </row>
    <row r="1159" spans="1:44" x14ac:dyDescent="0.35">
      <c r="A1159" t="str">
        <f t="shared" si="361"/>
        <v>CUST1158</v>
      </c>
      <c r="B1159" s="2" t="s">
        <v>1486</v>
      </c>
      <c r="C1159" s="4">
        <v>45438</v>
      </c>
      <c r="D1159" s="2" t="s">
        <v>219</v>
      </c>
      <c r="E1159" t="s">
        <v>5048</v>
      </c>
      <c r="F1159" s="2" t="s">
        <v>13</v>
      </c>
      <c r="G1159" s="2" t="s">
        <v>34</v>
      </c>
      <c r="H1159" s="2">
        <v>1</v>
      </c>
      <c r="I1159" s="19">
        <v>1086.52</v>
      </c>
      <c r="J1159" s="2" t="s">
        <v>5046</v>
      </c>
      <c r="K1159" s="2" t="s">
        <v>16</v>
      </c>
      <c r="L1159" s="2">
        <v>5</v>
      </c>
      <c r="M1159" s="18">
        <f t="shared" si="362"/>
        <v>1086.52</v>
      </c>
      <c r="T1159" t="str">
        <f t="shared" si="363"/>
        <v>Completed</v>
      </c>
      <c r="U1159" t="str">
        <f t="shared" si="364"/>
        <v>Yes</v>
      </c>
      <c r="V1159" t="str">
        <f t="shared" si="365"/>
        <v>No</v>
      </c>
      <c r="X1159">
        <f t="shared" si="366"/>
        <v>590</v>
      </c>
      <c r="Y1159">
        <f t="shared" si="367"/>
        <v>451</v>
      </c>
      <c r="Z1159" s="18">
        <f t="shared" si="368"/>
        <v>1463424.4009529033</v>
      </c>
      <c r="AA1159" s="18">
        <f t="shared" si="369"/>
        <v>118285.78776560788</v>
      </c>
      <c r="AB1159" s="17">
        <f t="shared" si="370"/>
        <v>3.8140589569160999</v>
      </c>
      <c r="AC1159" s="2" t="s">
        <v>34</v>
      </c>
      <c r="AD1159" s="2" t="s">
        <v>13</v>
      </c>
      <c r="AE1159" t="str">
        <f t="shared" si="371"/>
        <v>Home &amp; Kitchen</v>
      </c>
      <c r="AF1159" t="str">
        <f t="shared" si="372"/>
        <v>Home &amp; Kitchen</v>
      </c>
      <c r="AG1159" t="str" cm="1">
        <f t="array" ref="AG1159">INDEX(AD:AD,ROW())</f>
        <v>Home &amp; Kitchen</v>
      </c>
      <c r="AH1159">
        <f t="shared" si="360"/>
        <v>7</v>
      </c>
      <c r="AI1159" t="str">
        <f t="shared" si="373"/>
        <v>Home &amp; Kitchen</v>
      </c>
      <c r="AK1159">
        <f t="shared" si="374"/>
        <v>2024</v>
      </c>
      <c r="AL1159">
        <f t="shared" si="375"/>
        <v>5</v>
      </c>
      <c r="AM1159">
        <f t="shared" si="376"/>
        <v>26</v>
      </c>
      <c r="AN1159">
        <f t="shared" si="377"/>
        <v>1</v>
      </c>
      <c r="AO1159" t="str">
        <f t="shared" si="378"/>
        <v>Weekend</v>
      </c>
      <c r="AR1159" s="20">
        <f t="shared" si="379"/>
        <v>0</v>
      </c>
    </row>
    <row r="1160" spans="1:44" x14ac:dyDescent="0.35">
      <c r="A1160" t="str">
        <f t="shared" si="361"/>
        <v>CUST1159</v>
      </c>
      <c r="B1160" s="2" t="s">
        <v>1487</v>
      </c>
      <c r="C1160" s="4">
        <v>45282</v>
      </c>
      <c r="D1160" s="2" t="s">
        <v>240</v>
      </c>
      <c r="E1160" t="s">
        <v>5055</v>
      </c>
      <c r="F1160" s="2" t="s">
        <v>29</v>
      </c>
      <c r="G1160" s="2" t="s">
        <v>5041</v>
      </c>
      <c r="H1160" s="2">
        <v>1</v>
      </c>
      <c r="I1160" s="19">
        <v>1419.824472190694</v>
      </c>
      <c r="J1160" s="2" t="s">
        <v>5047</v>
      </c>
      <c r="K1160" s="2" t="s">
        <v>16</v>
      </c>
      <c r="L1160" s="2">
        <v>4</v>
      </c>
      <c r="M1160" s="18">
        <f t="shared" si="362"/>
        <v>1419.824472190694</v>
      </c>
      <c r="T1160" t="str">
        <f t="shared" si="363"/>
        <v>Completed</v>
      </c>
      <c r="U1160" t="str">
        <f t="shared" si="364"/>
        <v>Yes</v>
      </c>
      <c r="V1160" t="str">
        <f t="shared" si="365"/>
        <v>No</v>
      </c>
      <c r="X1160">
        <f t="shared" si="366"/>
        <v>567</v>
      </c>
      <c r="Y1160">
        <f t="shared" si="367"/>
        <v>440</v>
      </c>
      <c r="Z1160" s="18">
        <f t="shared" si="368"/>
        <v>1892867.2841657216</v>
      </c>
      <c r="AA1160" s="18">
        <f t="shared" si="369"/>
        <v>199432.98236095349</v>
      </c>
      <c r="AB1160" s="17">
        <f t="shared" si="370"/>
        <v>3.8949824970828471</v>
      </c>
      <c r="AC1160" s="2" t="s">
        <v>5041</v>
      </c>
      <c r="AD1160" s="2" t="s">
        <v>29</v>
      </c>
      <c r="AE1160" t="str">
        <f t="shared" si="371"/>
        <v>Fashion</v>
      </c>
      <c r="AF1160" t="str">
        <f t="shared" si="372"/>
        <v>Fashion</v>
      </c>
      <c r="AG1160" t="str" cm="1">
        <f t="array" ref="AG1160">INDEX(AD:AD,ROW())</f>
        <v>Fashion</v>
      </c>
      <c r="AH1160">
        <f t="shared" si="360"/>
        <v>15</v>
      </c>
      <c r="AI1160" t="str">
        <f t="shared" si="373"/>
        <v>Fashion</v>
      </c>
      <c r="AK1160">
        <f t="shared" si="374"/>
        <v>2023</v>
      </c>
      <c r="AL1160">
        <f t="shared" si="375"/>
        <v>12</v>
      </c>
      <c r="AM1160">
        <f t="shared" si="376"/>
        <v>22</v>
      </c>
      <c r="AN1160">
        <f t="shared" si="377"/>
        <v>6</v>
      </c>
      <c r="AO1160" t="str">
        <f t="shared" si="378"/>
        <v>Weekday</v>
      </c>
      <c r="AR1160" s="20">
        <f t="shared" si="379"/>
        <v>0</v>
      </c>
    </row>
    <row r="1161" spans="1:44" x14ac:dyDescent="0.35">
      <c r="A1161" t="str">
        <f t="shared" si="361"/>
        <v>CUST1160</v>
      </c>
      <c r="B1161" s="2" t="s">
        <v>1488</v>
      </c>
      <c r="C1161" s="4">
        <v>45624</v>
      </c>
      <c r="D1161" s="2" t="s">
        <v>635</v>
      </c>
      <c r="E1161" t="s">
        <v>5054</v>
      </c>
      <c r="F1161" s="2" t="s">
        <v>13</v>
      </c>
      <c r="G1161" s="2" t="s">
        <v>34</v>
      </c>
      <c r="H1161" s="2">
        <v>1</v>
      </c>
      <c r="I1161" s="19">
        <v>981.3</v>
      </c>
      <c r="J1161" s="2" t="s">
        <v>5046</v>
      </c>
      <c r="K1161" s="2" t="s">
        <v>16</v>
      </c>
      <c r="L1161" s="2">
        <v>5</v>
      </c>
      <c r="M1161" s="18">
        <f t="shared" si="362"/>
        <v>981.3</v>
      </c>
      <c r="T1161" t="str">
        <f t="shared" si="363"/>
        <v>Completed</v>
      </c>
      <c r="U1161" t="str">
        <f t="shared" si="364"/>
        <v>No</v>
      </c>
      <c r="V1161" t="str">
        <f t="shared" si="365"/>
        <v>No</v>
      </c>
      <c r="X1161">
        <f t="shared" si="366"/>
        <v>558</v>
      </c>
      <c r="Y1161">
        <f t="shared" si="367"/>
        <v>430</v>
      </c>
      <c r="Z1161" s="18">
        <f t="shared" si="368"/>
        <v>1463424.4009529033</v>
      </c>
      <c r="AA1161" s="18">
        <f t="shared" si="369"/>
        <v>118285.78776560788</v>
      </c>
      <c r="AB1161" s="17">
        <f t="shared" si="370"/>
        <v>3.8140589569160999</v>
      </c>
      <c r="AC1161" s="2" t="s">
        <v>34</v>
      </c>
      <c r="AD1161" s="2" t="s">
        <v>13</v>
      </c>
      <c r="AE1161" t="str">
        <f t="shared" si="371"/>
        <v>Home &amp; Kitchen</v>
      </c>
      <c r="AF1161" t="str">
        <f t="shared" si="372"/>
        <v>Home &amp; Kitchen</v>
      </c>
      <c r="AG1161" t="str" cm="1">
        <f t="array" ref="AG1161">INDEX(AD:AD,ROW())</f>
        <v>Home &amp; Kitchen</v>
      </c>
      <c r="AH1161">
        <f t="shared" ref="AH1161:AH1224" si="380">MATCH(G1161,AC:AC,0)</f>
        <v>7</v>
      </c>
      <c r="AI1161" t="str">
        <f t="shared" si="373"/>
        <v>Home &amp; Kitchen</v>
      </c>
      <c r="AK1161">
        <f t="shared" si="374"/>
        <v>2024</v>
      </c>
      <c r="AL1161">
        <f t="shared" si="375"/>
        <v>11</v>
      </c>
      <c r="AM1161">
        <f t="shared" si="376"/>
        <v>28</v>
      </c>
      <c r="AN1161">
        <f t="shared" si="377"/>
        <v>5</v>
      </c>
      <c r="AO1161" t="str">
        <f t="shared" si="378"/>
        <v>Weekday</v>
      </c>
      <c r="AR1161" s="20">
        <f t="shared" si="379"/>
        <v>0</v>
      </c>
    </row>
    <row r="1162" spans="1:44" x14ac:dyDescent="0.35">
      <c r="A1162" t="str">
        <f t="shared" si="361"/>
        <v>CUST1161</v>
      </c>
      <c r="B1162" s="2" t="s">
        <v>1489</v>
      </c>
      <c r="C1162" s="4">
        <v>45000</v>
      </c>
      <c r="D1162" s="2" t="s">
        <v>253</v>
      </c>
      <c r="E1162" t="s">
        <v>5049</v>
      </c>
      <c r="F1162" s="2" t="s">
        <v>42</v>
      </c>
      <c r="G1162" s="2" t="s">
        <v>188</v>
      </c>
      <c r="H1162" s="2">
        <v>1</v>
      </c>
      <c r="I1162" s="19">
        <v>653.19000000000005</v>
      </c>
      <c r="J1162" s="2" t="s">
        <v>5046</v>
      </c>
      <c r="K1162" s="2" t="s">
        <v>16</v>
      </c>
      <c r="L1162" s="2">
        <v>5</v>
      </c>
      <c r="M1162" s="18">
        <f t="shared" si="362"/>
        <v>653.19000000000005</v>
      </c>
      <c r="T1162" t="str">
        <f t="shared" si="363"/>
        <v>Completed</v>
      </c>
      <c r="U1162" t="str">
        <f t="shared" si="364"/>
        <v>No</v>
      </c>
      <c r="V1162" t="str">
        <f t="shared" si="365"/>
        <v>No</v>
      </c>
      <c r="X1162">
        <f t="shared" si="366"/>
        <v>595</v>
      </c>
      <c r="Y1162">
        <f t="shared" si="367"/>
        <v>444</v>
      </c>
      <c r="Z1162" s="18">
        <f t="shared" si="368"/>
        <v>1098537.4901531704</v>
      </c>
      <c r="AA1162" s="18">
        <f t="shared" si="369"/>
        <v>96724.388030634553</v>
      </c>
      <c r="AB1162" s="17">
        <f t="shared" si="370"/>
        <v>3.9001122334455669</v>
      </c>
      <c r="AC1162" s="2" t="s">
        <v>188</v>
      </c>
      <c r="AD1162" s="2" t="s">
        <v>42</v>
      </c>
      <c r="AE1162" t="str">
        <f t="shared" si="371"/>
        <v>Beauty</v>
      </c>
      <c r="AF1162" t="str">
        <f t="shared" si="372"/>
        <v>Beauty</v>
      </c>
      <c r="AG1162" t="str" cm="1">
        <f t="array" ref="AG1162">INDEX(AD:AD,ROW())</f>
        <v>Beauty</v>
      </c>
      <c r="AH1162">
        <f t="shared" si="380"/>
        <v>80</v>
      </c>
      <c r="AI1162" t="str">
        <f t="shared" si="373"/>
        <v>Beauty</v>
      </c>
      <c r="AK1162">
        <f t="shared" si="374"/>
        <v>2023</v>
      </c>
      <c r="AL1162">
        <f t="shared" si="375"/>
        <v>3</v>
      </c>
      <c r="AM1162">
        <f t="shared" si="376"/>
        <v>15</v>
      </c>
      <c r="AN1162">
        <f t="shared" si="377"/>
        <v>4</v>
      </c>
      <c r="AO1162" t="str">
        <f t="shared" si="378"/>
        <v>Weekday</v>
      </c>
      <c r="AR1162" s="20">
        <f t="shared" si="379"/>
        <v>0</v>
      </c>
    </row>
    <row r="1163" spans="1:44" x14ac:dyDescent="0.35">
      <c r="A1163" t="str">
        <f t="shared" si="361"/>
        <v>CUST1162</v>
      </c>
      <c r="B1163" s="2" t="s">
        <v>1490</v>
      </c>
      <c r="C1163" s="4">
        <v>45243</v>
      </c>
      <c r="D1163" s="2" t="s">
        <v>419</v>
      </c>
      <c r="E1163" t="s">
        <v>5053</v>
      </c>
      <c r="F1163" s="2" t="s">
        <v>42</v>
      </c>
      <c r="G1163" s="2" t="s">
        <v>170</v>
      </c>
      <c r="H1163" s="2">
        <v>1</v>
      </c>
      <c r="I1163" s="19">
        <v>1277.18</v>
      </c>
      <c r="J1163" s="2" t="s">
        <v>20</v>
      </c>
      <c r="K1163" s="2" t="s">
        <v>16</v>
      </c>
      <c r="L1163" s="2">
        <v>2</v>
      </c>
      <c r="M1163" s="18">
        <f t="shared" si="362"/>
        <v>1277.18</v>
      </c>
      <c r="T1163" t="str">
        <f t="shared" si="363"/>
        <v>Completed</v>
      </c>
      <c r="U1163" t="str">
        <f t="shared" si="364"/>
        <v>Yes</v>
      </c>
      <c r="V1163" t="str">
        <f t="shared" si="365"/>
        <v>No</v>
      </c>
      <c r="X1163">
        <f t="shared" si="366"/>
        <v>559</v>
      </c>
      <c r="Y1163">
        <f t="shared" si="367"/>
        <v>408</v>
      </c>
      <c r="Z1163" s="18">
        <f t="shared" si="368"/>
        <v>1098537.4901531704</v>
      </c>
      <c r="AA1163" s="18">
        <f t="shared" si="369"/>
        <v>96724.388030634553</v>
      </c>
      <c r="AB1163" s="17">
        <f t="shared" si="370"/>
        <v>3.9001122334455669</v>
      </c>
      <c r="AC1163" s="2" t="s">
        <v>170</v>
      </c>
      <c r="AD1163" s="2" t="s">
        <v>42</v>
      </c>
      <c r="AE1163" t="str">
        <f t="shared" si="371"/>
        <v>Beauty</v>
      </c>
      <c r="AF1163" t="str">
        <f t="shared" si="372"/>
        <v>Beauty</v>
      </c>
      <c r="AG1163" t="str" cm="1">
        <f t="array" ref="AG1163">INDEX(AD:AD,ROW())</f>
        <v>Beauty</v>
      </c>
      <c r="AH1163">
        <f t="shared" si="380"/>
        <v>70</v>
      </c>
      <c r="AI1163" t="str">
        <f t="shared" si="373"/>
        <v>Beauty</v>
      </c>
      <c r="AK1163">
        <f t="shared" si="374"/>
        <v>2023</v>
      </c>
      <c r="AL1163">
        <f t="shared" si="375"/>
        <v>11</v>
      </c>
      <c r="AM1163">
        <f t="shared" si="376"/>
        <v>13</v>
      </c>
      <c r="AN1163">
        <f t="shared" si="377"/>
        <v>2</v>
      </c>
      <c r="AO1163" t="str">
        <f t="shared" si="378"/>
        <v>Weekday</v>
      </c>
      <c r="AR1163" s="20">
        <f t="shared" si="379"/>
        <v>0</v>
      </c>
    </row>
    <row r="1164" spans="1:44" x14ac:dyDescent="0.35">
      <c r="A1164" t="str">
        <f t="shared" si="361"/>
        <v>CUST1163</v>
      </c>
      <c r="B1164" s="2" t="s">
        <v>1491</v>
      </c>
      <c r="C1164" s="4">
        <v>45270</v>
      </c>
      <c r="D1164" s="2" t="s">
        <v>306</v>
      </c>
      <c r="E1164" t="s">
        <v>5053</v>
      </c>
      <c r="F1164" s="2" t="s">
        <v>23</v>
      </c>
      <c r="G1164" s="2" t="s">
        <v>75</v>
      </c>
      <c r="H1164" s="2">
        <v>1</v>
      </c>
      <c r="I1164" s="19">
        <v>605.92999999999995</v>
      </c>
      <c r="J1164" s="2" t="s">
        <v>20</v>
      </c>
      <c r="K1164" s="2" t="s">
        <v>76</v>
      </c>
      <c r="L1164" s="2">
        <v>4</v>
      </c>
      <c r="M1164" s="18">
        <f t="shared" si="362"/>
        <v>605.92999999999995</v>
      </c>
      <c r="T1164" t="str">
        <f t="shared" si="363"/>
        <v>Completed</v>
      </c>
      <c r="U1164" t="str">
        <f t="shared" si="364"/>
        <v>No</v>
      </c>
      <c r="V1164" t="str">
        <f t="shared" si="365"/>
        <v>No</v>
      </c>
      <c r="X1164">
        <f t="shared" si="366"/>
        <v>559</v>
      </c>
      <c r="Y1164">
        <f t="shared" si="367"/>
        <v>408</v>
      </c>
      <c r="Z1164" s="18">
        <f t="shared" si="368"/>
        <v>594714.6477588166</v>
      </c>
      <c r="AA1164" s="18">
        <f t="shared" si="369"/>
        <v>60882.938065984097</v>
      </c>
      <c r="AB1164" s="17">
        <f t="shared" si="370"/>
        <v>3.804733727810651</v>
      </c>
      <c r="AC1164" s="2" t="s">
        <v>75</v>
      </c>
      <c r="AD1164" s="2" t="s">
        <v>23</v>
      </c>
      <c r="AE1164" t="str">
        <f t="shared" si="371"/>
        <v>Books</v>
      </c>
      <c r="AF1164" t="str">
        <f t="shared" si="372"/>
        <v>Books</v>
      </c>
      <c r="AG1164" t="str" cm="1">
        <f t="array" ref="AG1164">INDEX(AD:AD,ROW())</f>
        <v>Books</v>
      </c>
      <c r="AH1164">
        <f t="shared" si="380"/>
        <v>23</v>
      </c>
      <c r="AI1164" t="str">
        <f t="shared" si="373"/>
        <v>Books</v>
      </c>
      <c r="AK1164">
        <f t="shared" si="374"/>
        <v>2023</v>
      </c>
      <c r="AL1164">
        <f t="shared" si="375"/>
        <v>12</v>
      </c>
      <c r="AM1164">
        <f t="shared" si="376"/>
        <v>10</v>
      </c>
      <c r="AN1164">
        <f t="shared" si="377"/>
        <v>1</v>
      </c>
      <c r="AO1164" t="str">
        <f t="shared" si="378"/>
        <v>Weekend</v>
      </c>
      <c r="AR1164" s="20">
        <f t="shared" si="379"/>
        <v>1</v>
      </c>
    </row>
    <row r="1165" spans="1:44" x14ac:dyDescent="0.35">
      <c r="A1165" t="str">
        <f t="shared" si="361"/>
        <v>CUST1164</v>
      </c>
      <c r="B1165" s="2" t="s">
        <v>1492</v>
      </c>
      <c r="C1165" s="4">
        <v>45802</v>
      </c>
      <c r="D1165" s="2" t="s">
        <v>1174</v>
      </c>
      <c r="E1165" t="s">
        <v>5050</v>
      </c>
      <c r="F1165" s="2" t="s">
        <v>19</v>
      </c>
      <c r="G1165" s="2" t="s">
        <v>60</v>
      </c>
      <c r="H1165" s="2">
        <v>2</v>
      </c>
      <c r="I1165" s="19">
        <v>1679.63</v>
      </c>
      <c r="J1165" s="2" t="s">
        <v>50</v>
      </c>
      <c r="K1165" s="2" t="s">
        <v>16</v>
      </c>
      <c r="L1165" s="31"/>
      <c r="M1165" s="18">
        <f t="shared" si="362"/>
        <v>3359.26</v>
      </c>
      <c r="T1165" t="str">
        <f t="shared" si="363"/>
        <v>Completed</v>
      </c>
      <c r="U1165" t="str">
        <f t="shared" si="364"/>
        <v>Yes</v>
      </c>
      <c r="V1165" t="str">
        <f t="shared" si="365"/>
        <v>No</v>
      </c>
      <c r="X1165">
        <f t="shared" si="366"/>
        <v>589</v>
      </c>
      <c r="Y1165">
        <f t="shared" si="367"/>
        <v>426</v>
      </c>
      <c r="Z1165" s="18">
        <f t="shared" si="368"/>
        <v>2759712.3299794244</v>
      </c>
      <c r="AA1165" s="18">
        <f t="shared" si="369"/>
        <v>330643.50635802455</v>
      </c>
      <c r="AB1165" s="17">
        <f t="shared" si="370"/>
        <v>3.8641711229946525</v>
      </c>
      <c r="AC1165" s="2" t="s">
        <v>60</v>
      </c>
      <c r="AD1165" s="2" t="s">
        <v>19</v>
      </c>
      <c r="AE1165" t="str">
        <f t="shared" si="371"/>
        <v>Electronics</v>
      </c>
      <c r="AF1165" t="str">
        <f t="shared" si="372"/>
        <v>Electronics</v>
      </c>
      <c r="AG1165" t="str" cm="1">
        <f t="array" ref="AG1165">INDEX(AD:AD,ROW())</f>
        <v>Electronics</v>
      </c>
      <c r="AH1165">
        <f t="shared" si="380"/>
        <v>17</v>
      </c>
      <c r="AI1165" t="str">
        <f t="shared" si="373"/>
        <v>Electronics</v>
      </c>
      <c r="AK1165">
        <f t="shared" si="374"/>
        <v>2025</v>
      </c>
      <c r="AL1165">
        <f t="shared" si="375"/>
        <v>5</v>
      </c>
      <c r="AM1165">
        <f t="shared" si="376"/>
        <v>25</v>
      </c>
      <c r="AN1165">
        <f t="shared" si="377"/>
        <v>1</v>
      </c>
      <c r="AO1165" t="str">
        <f t="shared" si="378"/>
        <v>Weekend</v>
      </c>
      <c r="AR1165" s="20">
        <f t="shared" si="379"/>
        <v>0</v>
      </c>
    </row>
    <row r="1166" spans="1:44" x14ac:dyDescent="0.35">
      <c r="A1166" t="str">
        <f t="shared" si="361"/>
        <v>CUST1165</v>
      </c>
      <c r="B1166" s="2" t="s">
        <v>1493</v>
      </c>
      <c r="C1166" s="4">
        <v>45422</v>
      </c>
      <c r="D1166" s="2" t="s">
        <v>169</v>
      </c>
      <c r="E1166" t="s">
        <v>5053</v>
      </c>
      <c r="F1166" s="2" t="s">
        <v>29</v>
      </c>
      <c r="G1166" s="2" t="s">
        <v>138</v>
      </c>
      <c r="H1166" s="2">
        <v>2</v>
      </c>
      <c r="I1166" s="19">
        <v>1098.73</v>
      </c>
      <c r="J1166" s="2" t="s">
        <v>15</v>
      </c>
      <c r="K1166" s="2" t="s">
        <v>16</v>
      </c>
      <c r="L1166" s="2">
        <v>4</v>
      </c>
      <c r="M1166" s="18">
        <f t="shared" si="362"/>
        <v>2197.46</v>
      </c>
      <c r="T1166" t="str">
        <f t="shared" si="363"/>
        <v>Completed</v>
      </c>
      <c r="U1166" t="str">
        <f t="shared" si="364"/>
        <v>Yes</v>
      </c>
      <c r="V1166" t="str">
        <f t="shared" si="365"/>
        <v>No</v>
      </c>
      <c r="X1166">
        <f t="shared" si="366"/>
        <v>559</v>
      </c>
      <c r="Y1166">
        <f t="shared" si="367"/>
        <v>408</v>
      </c>
      <c r="Z1166" s="18">
        <f t="shared" si="368"/>
        <v>1892867.2841657216</v>
      </c>
      <c r="AA1166" s="18">
        <f t="shared" si="369"/>
        <v>199432.98236095349</v>
      </c>
      <c r="AB1166" s="17">
        <f t="shared" si="370"/>
        <v>3.8949824970828471</v>
      </c>
      <c r="AC1166" s="2" t="s">
        <v>138</v>
      </c>
      <c r="AD1166" s="2" t="s">
        <v>29</v>
      </c>
      <c r="AE1166" t="str">
        <f t="shared" si="371"/>
        <v>Fashion</v>
      </c>
      <c r="AF1166" t="str">
        <f t="shared" si="372"/>
        <v>Fashion</v>
      </c>
      <c r="AG1166" t="str" cm="1">
        <f t="array" ref="AG1166">INDEX(AD:AD,ROW())</f>
        <v>Fashion</v>
      </c>
      <c r="AH1166">
        <f t="shared" si="380"/>
        <v>53</v>
      </c>
      <c r="AI1166" t="str">
        <f t="shared" si="373"/>
        <v>Fashion</v>
      </c>
      <c r="AK1166">
        <f t="shared" si="374"/>
        <v>2024</v>
      </c>
      <c r="AL1166">
        <f t="shared" si="375"/>
        <v>5</v>
      </c>
      <c r="AM1166">
        <f t="shared" si="376"/>
        <v>10</v>
      </c>
      <c r="AN1166">
        <f t="shared" si="377"/>
        <v>6</v>
      </c>
      <c r="AO1166" t="str">
        <f t="shared" si="378"/>
        <v>Weekday</v>
      </c>
      <c r="AR1166" s="20">
        <f t="shared" si="379"/>
        <v>0</v>
      </c>
    </row>
    <row r="1167" spans="1:44" x14ac:dyDescent="0.35">
      <c r="A1167" t="str">
        <f t="shared" si="361"/>
        <v>CUST1166</v>
      </c>
      <c r="B1167" s="2" t="s">
        <v>1494</v>
      </c>
      <c r="C1167" s="4">
        <v>45289</v>
      </c>
      <c r="D1167" s="2" t="s">
        <v>396</v>
      </c>
      <c r="E1167" t="s">
        <v>5054</v>
      </c>
      <c r="F1167" s="2" t="s">
        <v>29</v>
      </c>
      <c r="G1167" s="2" t="s">
        <v>121</v>
      </c>
      <c r="H1167" s="2">
        <v>2</v>
      </c>
      <c r="I1167" s="19">
        <v>1228.01</v>
      </c>
      <c r="J1167" s="2" t="s">
        <v>5046</v>
      </c>
      <c r="K1167" s="2" t="s">
        <v>76</v>
      </c>
      <c r="L1167" s="2">
        <v>4</v>
      </c>
      <c r="M1167" s="18">
        <f t="shared" si="362"/>
        <v>2456.02</v>
      </c>
      <c r="T1167" t="str">
        <f t="shared" si="363"/>
        <v>Completed</v>
      </c>
      <c r="U1167" t="str">
        <f t="shared" si="364"/>
        <v>No</v>
      </c>
      <c r="V1167" t="str">
        <f t="shared" si="365"/>
        <v>No</v>
      </c>
      <c r="X1167">
        <f t="shared" si="366"/>
        <v>558</v>
      </c>
      <c r="Y1167">
        <f t="shared" si="367"/>
        <v>430</v>
      </c>
      <c r="Z1167" s="18">
        <f t="shared" si="368"/>
        <v>1892867.2841657216</v>
      </c>
      <c r="AA1167" s="18">
        <f t="shared" si="369"/>
        <v>199432.98236095349</v>
      </c>
      <c r="AB1167" s="17">
        <f t="shared" si="370"/>
        <v>3.8949824970828471</v>
      </c>
      <c r="AC1167" s="2" t="s">
        <v>121</v>
      </c>
      <c r="AD1167" s="2" t="s">
        <v>29</v>
      </c>
      <c r="AE1167" t="str">
        <f t="shared" si="371"/>
        <v>Fashion</v>
      </c>
      <c r="AF1167" t="str">
        <f t="shared" si="372"/>
        <v>Fashion</v>
      </c>
      <c r="AG1167" t="str" cm="1">
        <f t="array" ref="AG1167">INDEX(AD:AD,ROW())</f>
        <v>Fashion</v>
      </c>
      <c r="AH1167">
        <f t="shared" si="380"/>
        <v>45</v>
      </c>
      <c r="AI1167" t="str">
        <f t="shared" si="373"/>
        <v>Fashion</v>
      </c>
      <c r="AK1167">
        <f t="shared" si="374"/>
        <v>2023</v>
      </c>
      <c r="AL1167">
        <f t="shared" si="375"/>
        <v>12</v>
      </c>
      <c r="AM1167">
        <f t="shared" si="376"/>
        <v>29</v>
      </c>
      <c r="AN1167">
        <f t="shared" si="377"/>
        <v>6</v>
      </c>
      <c r="AO1167" t="str">
        <f t="shared" si="378"/>
        <v>Weekday</v>
      </c>
      <c r="AR1167" s="20">
        <f t="shared" si="379"/>
        <v>1</v>
      </c>
    </row>
    <row r="1168" spans="1:44" x14ac:dyDescent="0.35">
      <c r="A1168" t="str">
        <f t="shared" si="361"/>
        <v>CUST1167</v>
      </c>
      <c r="B1168" s="2" t="s">
        <v>1495</v>
      </c>
      <c r="C1168" s="4">
        <v>45695</v>
      </c>
      <c r="D1168" s="2" t="s">
        <v>116</v>
      </c>
      <c r="E1168" t="s">
        <v>5050</v>
      </c>
      <c r="F1168" s="2" t="s">
        <v>29</v>
      </c>
      <c r="G1168" s="2" t="s">
        <v>5041</v>
      </c>
      <c r="H1168" s="2">
        <v>1</v>
      </c>
      <c r="I1168" s="19">
        <v>639.14</v>
      </c>
      <c r="J1168" s="2" t="s">
        <v>20</v>
      </c>
      <c r="K1168" s="2" t="s">
        <v>16</v>
      </c>
      <c r="L1168" s="2">
        <v>4</v>
      </c>
      <c r="M1168" s="18">
        <f t="shared" si="362"/>
        <v>639.14</v>
      </c>
      <c r="T1168" t="str">
        <f t="shared" si="363"/>
        <v>Completed</v>
      </c>
      <c r="U1168" t="str">
        <f t="shared" si="364"/>
        <v>No</v>
      </c>
      <c r="V1168" t="str">
        <f t="shared" si="365"/>
        <v>No</v>
      </c>
      <c r="X1168">
        <f t="shared" si="366"/>
        <v>589</v>
      </c>
      <c r="Y1168">
        <f t="shared" si="367"/>
        <v>426</v>
      </c>
      <c r="Z1168" s="18">
        <f t="shared" si="368"/>
        <v>1892867.2841657216</v>
      </c>
      <c r="AA1168" s="18">
        <f t="shared" si="369"/>
        <v>199432.98236095349</v>
      </c>
      <c r="AB1168" s="17">
        <f t="shared" si="370"/>
        <v>3.8949824970828471</v>
      </c>
      <c r="AC1168" s="2" t="s">
        <v>5041</v>
      </c>
      <c r="AD1168" s="2" t="s">
        <v>29</v>
      </c>
      <c r="AE1168" t="str">
        <f t="shared" si="371"/>
        <v>Fashion</v>
      </c>
      <c r="AF1168" t="str">
        <f t="shared" si="372"/>
        <v>Fashion</v>
      </c>
      <c r="AG1168" t="str" cm="1">
        <f t="array" ref="AG1168">INDEX(AD:AD,ROW())</f>
        <v>Fashion</v>
      </c>
      <c r="AH1168">
        <f t="shared" si="380"/>
        <v>15</v>
      </c>
      <c r="AI1168" t="str">
        <f t="shared" si="373"/>
        <v>Fashion</v>
      </c>
      <c r="AK1168">
        <f t="shared" si="374"/>
        <v>2025</v>
      </c>
      <c r="AL1168">
        <f t="shared" si="375"/>
        <v>2</v>
      </c>
      <c r="AM1168">
        <f t="shared" si="376"/>
        <v>7</v>
      </c>
      <c r="AN1168">
        <f t="shared" si="377"/>
        <v>6</v>
      </c>
      <c r="AO1168" t="str">
        <f t="shared" si="378"/>
        <v>Weekday</v>
      </c>
      <c r="AR1168" s="20">
        <f t="shared" si="379"/>
        <v>0</v>
      </c>
    </row>
    <row r="1169" spans="1:44" x14ac:dyDescent="0.35">
      <c r="A1169" t="str">
        <f t="shared" si="361"/>
        <v>CUST1168</v>
      </c>
      <c r="B1169" s="2" t="s">
        <v>1496</v>
      </c>
      <c r="C1169" s="4">
        <v>45639</v>
      </c>
      <c r="D1169" s="2" t="s">
        <v>28</v>
      </c>
      <c r="E1169" t="s">
        <v>5052</v>
      </c>
      <c r="F1169" s="2" t="s">
        <v>29</v>
      </c>
      <c r="G1169" s="2" t="s">
        <v>5041</v>
      </c>
      <c r="H1169" s="2">
        <v>2</v>
      </c>
      <c r="I1169" s="19">
        <v>2467.54</v>
      </c>
      <c r="J1169" s="2" t="s">
        <v>5047</v>
      </c>
      <c r="K1169" s="2" t="s">
        <v>16</v>
      </c>
      <c r="L1169" s="2">
        <v>5</v>
      </c>
      <c r="M1169" s="18">
        <f t="shared" si="362"/>
        <v>4935.08</v>
      </c>
      <c r="T1169" t="str">
        <f t="shared" si="363"/>
        <v>Completed</v>
      </c>
      <c r="U1169" t="str">
        <f t="shared" si="364"/>
        <v>Yes</v>
      </c>
      <c r="V1169" t="str">
        <f t="shared" si="365"/>
        <v>No</v>
      </c>
      <c r="X1169">
        <f t="shared" si="366"/>
        <v>573</v>
      </c>
      <c r="Y1169">
        <f t="shared" si="367"/>
        <v>450</v>
      </c>
      <c r="Z1169" s="18">
        <f t="shared" si="368"/>
        <v>1892867.2841657216</v>
      </c>
      <c r="AA1169" s="18">
        <f t="shared" si="369"/>
        <v>199432.98236095349</v>
      </c>
      <c r="AB1169" s="17">
        <f t="shared" si="370"/>
        <v>3.8949824970828471</v>
      </c>
      <c r="AC1169" s="2" t="s">
        <v>5041</v>
      </c>
      <c r="AD1169" s="2" t="s">
        <v>29</v>
      </c>
      <c r="AE1169" t="str">
        <f t="shared" si="371"/>
        <v>Fashion</v>
      </c>
      <c r="AF1169" t="str">
        <f t="shared" si="372"/>
        <v>Fashion</v>
      </c>
      <c r="AG1169" t="str" cm="1">
        <f t="array" ref="AG1169">INDEX(AD:AD,ROW())</f>
        <v>Fashion</v>
      </c>
      <c r="AH1169">
        <f t="shared" si="380"/>
        <v>15</v>
      </c>
      <c r="AI1169" t="str">
        <f t="shared" si="373"/>
        <v>Fashion</v>
      </c>
      <c r="AK1169">
        <f t="shared" si="374"/>
        <v>2024</v>
      </c>
      <c r="AL1169">
        <f t="shared" si="375"/>
        <v>12</v>
      </c>
      <c r="AM1169">
        <f t="shared" si="376"/>
        <v>13</v>
      </c>
      <c r="AN1169">
        <f t="shared" si="377"/>
        <v>6</v>
      </c>
      <c r="AO1169" t="str">
        <f t="shared" si="378"/>
        <v>Weekday</v>
      </c>
      <c r="AR1169" s="20">
        <f t="shared" si="379"/>
        <v>0</v>
      </c>
    </row>
    <row r="1170" spans="1:44" x14ac:dyDescent="0.35">
      <c r="A1170" t="str">
        <f t="shared" si="361"/>
        <v>CUST1169</v>
      </c>
      <c r="B1170" s="2" t="s">
        <v>1497</v>
      </c>
      <c r="C1170" s="4">
        <v>45253</v>
      </c>
      <c r="D1170" s="2" t="s">
        <v>80</v>
      </c>
      <c r="E1170" t="s">
        <v>5049</v>
      </c>
      <c r="F1170" s="2" t="s">
        <v>19</v>
      </c>
      <c r="G1170" s="2" t="s">
        <v>128</v>
      </c>
      <c r="H1170" s="2">
        <v>1</v>
      </c>
      <c r="I1170" s="19">
        <v>1398.99</v>
      </c>
      <c r="J1170" s="2" t="s">
        <v>5047</v>
      </c>
      <c r="K1170" s="2" t="s">
        <v>16</v>
      </c>
      <c r="L1170" s="2">
        <v>4</v>
      </c>
      <c r="M1170" s="18">
        <f t="shared" si="362"/>
        <v>1398.99</v>
      </c>
      <c r="T1170" t="str">
        <f t="shared" si="363"/>
        <v>Completed</v>
      </c>
      <c r="U1170" t="str">
        <f t="shared" si="364"/>
        <v>Yes</v>
      </c>
      <c r="V1170" t="str">
        <f t="shared" si="365"/>
        <v>No</v>
      </c>
      <c r="X1170">
        <f t="shared" si="366"/>
        <v>595</v>
      </c>
      <c r="Y1170">
        <f t="shared" si="367"/>
        <v>444</v>
      </c>
      <c r="Z1170" s="18">
        <f t="shared" si="368"/>
        <v>2759712.3299794244</v>
      </c>
      <c r="AA1170" s="18">
        <f t="shared" si="369"/>
        <v>330643.50635802455</v>
      </c>
      <c r="AB1170" s="17">
        <f t="shared" si="370"/>
        <v>3.8641711229946525</v>
      </c>
      <c r="AC1170" s="2" t="s">
        <v>128</v>
      </c>
      <c r="AD1170" s="2" t="s">
        <v>19</v>
      </c>
      <c r="AE1170" t="str">
        <f t="shared" si="371"/>
        <v>Electronics</v>
      </c>
      <c r="AF1170" t="str">
        <f t="shared" si="372"/>
        <v>Electronics</v>
      </c>
      <c r="AG1170" t="str" cm="1">
        <f t="array" ref="AG1170">INDEX(AD:AD,ROW())</f>
        <v>Electronics</v>
      </c>
      <c r="AH1170">
        <f t="shared" si="380"/>
        <v>48</v>
      </c>
      <c r="AI1170" t="str">
        <f t="shared" si="373"/>
        <v>Electronics</v>
      </c>
      <c r="AK1170">
        <f t="shared" si="374"/>
        <v>2023</v>
      </c>
      <c r="AL1170">
        <f t="shared" si="375"/>
        <v>11</v>
      </c>
      <c r="AM1170">
        <f t="shared" si="376"/>
        <v>23</v>
      </c>
      <c r="AN1170">
        <f t="shared" si="377"/>
        <v>5</v>
      </c>
      <c r="AO1170" t="str">
        <f t="shared" si="378"/>
        <v>Weekday</v>
      </c>
      <c r="AR1170" s="20">
        <f t="shared" si="379"/>
        <v>0</v>
      </c>
    </row>
    <row r="1171" spans="1:44" x14ac:dyDescent="0.35">
      <c r="A1171" t="str">
        <f t="shared" si="361"/>
        <v>CUST1170</v>
      </c>
      <c r="B1171" s="2" t="s">
        <v>1498</v>
      </c>
      <c r="C1171" s="4">
        <v>45169</v>
      </c>
      <c r="D1171" s="2" t="s">
        <v>781</v>
      </c>
      <c r="E1171" t="s">
        <v>5054</v>
      </c>
      <c r="F1171" s="2" t="s">
        <v>42</v>
      </c>
      <c r="G1171" s="2" t="s">
        <v>5042</v>
      </c>
      <c r="H1171" s="2">
        <v>1</v>
      </c>
      <c r="I1171" s="19">
        <v>1274.95</v>
      </c>
      <c r="J1171" s="2" t="s">
        <v>5047</v>
      </c>
      <c r="K1171" s="2" t="s">
        <v>16</v>
      </c>
      <c r="L1171" s="2">
        <v>1</v>
      </c>
      <c r="M1171" s="18">
        <f t="shared" si="362"/>
        <v>1274.95</v>
      </c>
      <c r="T1171" t="str">
        <f t="shared" si="363"/>
        <v>Completed</v>
      </c>
      <c r="U1171" t="str">
        <f t="shared" si="364"/>
        <v>Yes</v>
      </c>
      <c r="V1171" t="str">
        <f t="shared" si="365"/>
        <v>No</v>
      </c>
      <c r="X1171">
        <f t="shared" si="366"/>
        <v>558</v>
      </c>
      <c r="Y1171">
        <f t="shared" si="367"/>
        <v>430</v>
      </c>
      <c r="Z1171" s="18">
        <f t="shared" si="368"/>
        <v>1098537.4901531704</v>
      </c>
      <c r="AA1171" s="18">
        <f t="shared" si="369"/>
        <v>96724.388030634553</v>
      </c>
      <c r="AB1171" s="17">
        <f t="shared" si="370"/>
        <v>3.9001122334455669</v>
      </c>
      <c r="AC1171" s="2" t="s">
        <v>5042</v>
      </c>
      <c r="AD1171" s="2" t="s">
        <v>42</v>
      </c>
      <c r="AE1171" t="str">
        <f t="shared" si="371"/>
        <v>Beauty</v>
      </c>
      <c r="AF1171" t="str">
        <f t="shared" si="372"/>
        <v>Beauty</v>
      </c>
      <c r="AG1171" t="str" cm="1">
        <f t="array" ref="AG1171">INDEX(AD:AD,ROW())</f>
        <v>Beauty</v>
      </c>
      <c r="AH1171">
        <f t="shared" si="380"/>
        <v>18</v>
      </c>
      <c r="AI1171" t="str">
        <f t="shared" si="373"/>
        <v>Beauty</v>
      </c>
      <c r="AK1171">
        <f t="shared" si="374"/>
        <v>2023</v>
      </c>
      <c r="AL1171">
        <f t="shared" si="375"/>
        <v>8</v>
      </c>
      <c r="AM1171">
        <f t="shared" si="376"/>
        <v>31</v>
      </c>
      <c r="AN1171">
        <f t="shared" si="377"/>
        <v>5</v>
      </c>
      <c r="AO1171" t="str">
        <f t="shared" si="378"/>
        <v>Weekday</v>
      </c>
      <c r="AR1171" s="20">
        <f t="shared" si="379"/>
        <v>0</v>
      </c>
    </row>
    <row r="1172" spans="1:44" x14ac:dyDescent="0.35">
      <c r="A1172" t="str">
        <f t="shared" si="361"/>
        <v>CUST1171</v>
      </c>
      <c r="B1172" s="2" t="s">
        <v>1499</v>
      </c>
      <c r="C1172" s="4">
        <v>45037</v>
      </c>
      <c r="D1172" s="2" t="s">
        <v>125</v>
      </c>
      <c r="E1172" t="s">
        <v>5055</v>
      </c>
      <c r="F1172" s="2" t="s">
        <v>13</v>
      </c>
      <c r="G1172" s="2" t="s">
        <v>34</v>
      </c>
      <c r="H1172" s="2">
        <v>1</v>
      </c>
      <c r="I1172" s="19">
        <v>1349.68</v>
      </c>
      <c r="J1172" s="2" t="s">
        <v>5047</v>
      </c>
      <c r="K1172" s="2" t="s">
        <v>16</v>
      </c>
      <c r="L1172" s="2">
        <v>3</v>
      </c>
      <c r="M1172" s="18">
        <f t="shared" si="362"/>
        <v>1349.68</v>
      </c>
      <c r="T1172" t="str">
        <f t="shared" si="363"/>
        <v>Completed</v>
      </c>
      <c r="U1172" t="str">
        <f t="shared" si="364"/>
        <v>Yes</v>
      </c>
      <c r="V1172" t="str">
        <f t="shared" si="365"/>
        <v>No</v>
      </c>
      <c r="X1172">
        <f t="shared" si="366"/>
        <v>567</v>
      </c>
      <c r="Y1172">
        <f t="shared" si="367"/>
        <v>440</v>
      </c>
      <c r="Z1172" s="18">
        <f t="shared" si="368"/>
        <v>1463424.4009529033</v>
      </c>
      <c r="AA1172" s="18">
        <f t="shared" si="369"/>
        <v>118285.78776560788</v>
      </c>
      <c r="AB1172" s="17">
        <f t="shared" si="370"/>
        <v>3.8140589569160999</v>
      </c>
      <c r="AC1172" s="2" t="s">
        <v>34</v>
      </c>
      <c r="AD1172" s="2" t="s">
        <v>13</v>
      </c>
      <c r="AE1172" t="str">
        <f t="shared" si="371"/>
        <v>Home &amp; Kitchen</v>
      </c>
      <c r="AF1172" t="str">
        <f t="shared" si="372"/>
        <v>Home &amp; Kitchen</v>
      </c>
      <c r="AG1172" t="str" cm="1">
        <f t="array" ref="AG1172">INDEX(AD:AD,ROW())</f>
        <v>Home &amp; Kitchen</v>
      </c>
      <c r="AH1172">
        <f t="shared" si="380"/>
        <v>7</v>
      </c>
      <c r="AI1172" t="str">
        <f t="shared" si="373"/>
        <v>Home &amp; Kitchen</v>
      </c>
      <c r="AK1172">
        <f t="shared" si="374"/>
        <v>2023</v>
      </c>
      <c r="AL1172">
        <f t="shared" si="375"/>
        <v>4</v>
      </c>
      <c r="AM1172">
        <f t="shared" si="376"/>
        <v>21</v>
      </c>
      <c r="AN1172">
        <f t="shared" si="377"/>
        <v>6</v>
      </c>
      <c r="AO1172" t="str">
        <f t="shared" si="378"/>
        <v>Weekday</v>
      </c>
      <c r="AR1172" s="20">
        <f t="shared" si="379"/>
        <v>0</v>
      </c>
    </row>
    <row r="1173" spans="1:44" x14ac:dyDescent="0.35">
      <c r="A1173" t="str">
        <f t="shared" si="361"/>
        <v>CUST1172</v>
      </c>
      <c r="B1173" s="2" t="s">
        <v>1500</v>
      </c>
      <c r="C1173" s="4">
        <v>45573</v>
      </c>
      <c r="D1173" s="2" t="s">
        <v>832</v>
      </c>
      <c r="E1173" t="s">
        <v>5052</v>
      </c>
      <c r="F1173" s="2" t="s">
        <v>19</v>
      </c>
      <c r="G1173" s="2" t="s">
        <v>128</v>
      </c>
      <c r="H1173" s="2">
        <v>1</v>
      </c>
      <c r="I1173" s="19">
        <v>2438.16</v>
      </c>
      <c r="J1173" s="2" t="s">
        <v>15</v>
      </c>
      <c r="K1173" s="2" t="s">
        <v>16</v>
      </c>
      <c r="L1173" s="2">
        <v>3</v>
      </c>
      <c r="M1173" s="18">
        <f t="shared" si="362"/>
        <v>2438.16</v>
      </c>
      <c r="T1173" t="str">
        <f t="shared" si="363"/>
        <v>Completed</v>
      </c>
      <c r="U1173" t="str">
        <f t="shared" si="364"/>
        <v>Yes</v>
      </c>
      <c r="V1173" t="str">
        <f t="shared" si="365"/>
        <v>No</v>
      </c>
      <c r="X1173">
        <f t="shared" si="366"/>
        <v>573</v>
      </c>
      <c r="Y1173">
        <f t="shared" si="367"/>
        <v>450</v>
      </c>
      <c r="Z1173" s="18">
        <f t="shared" si="368"/>
        <v>2759712.3299794244</v>
      </c>
      <c r="AA1173" s="18">
        <f t="shared" si="369"/>
        <v>330643.50635802455</v>
      </c>
      <c r="AB1173" s="17">
        <f t="shared" si="370"/>
        <v>3.8641711229946525</v>
      </c>
      <c r="AC1173" s="2" t="s">
        <v>128</v>
      </c>
      <c r="AD1173" s="2" t="s">
        <v>19</v>
      </c>
      <c r="AE1173" t="str">
        <f t="shared" si="371"/>
        <v>Electronics</v>
      </c>
      <c r="AF1173" t="str">
        <f t="shared" si="372"/>
        <v>Electronics</v>
      </c>
      <c r="AG1173" t="str" cm="1">
        <f t="array" ref="AG1173">INDEX(AD:AD,ROW())</f>
        <v>Electronics</v>
      </c>
      <c r="AH1173">
        <f t="shared" si="380"/>
        <v>48</v>
      </c>
      <c r="AI1173" t="str">
        <f t="shared" si="373"/>
        <v>Electronics</v>
      </c>
      <c r="AK1173">
        <f t="shared" si="374"/>
        <v>2024</v>
      </c>
      <c r="AL1173">
        <f t="shared" si="375"/>
        <v>10</v>
      </c>
      <c r="AM1173">
        <f t="shared" si="376"/>
        <v>8</v>
      </c>
      <c r="AN1173">
        <f t="shared" si="377"/>
        <v>3</v>
      </c>
      <c r="AO1173" t="str">
        <f t="shared" si="378"/>
        <v>Weekday</v>
      </c>
      <c r="AR1173" s="20">
        <f t="shared" si="379"/>
        <v>0</v>
      </c>
    </row>
    <row r="1174" spans="1:44" x14ac:dyDescent="0.35">
      <c r="A1174" t="str">
        <f t="shared" si="361"/>
        <v>CUST1173</v>
      </c>
      <c r="B1174" s="2" t="s">
        <v>1501</v>
      </c>
      <c r="C1174" s="4">
        <v>45410</v>
      </c>
      <c r="D1174" s="2" t="s">
        <v>357</v>
      </c>
      <c r="E1174" t="s">
        <v>5050</v>
      </c>
      <c r="F1174" s="2" t="s">
        <v>42</v>
      </c>
      <c r="G1174" s="2" t="s">
        <v>170</v>
      </c>
      <c r="H1174" s="2">
        <v>3</v>
      </c>
      <c r="I1174" s="19">
        <v>739.97</v>
      </c>
      <c r="J1174" s="2" t="s">
        <v>15</v>
      </c>
      <c r="K1174" s="2" t="s">
        <v>16</v>
      </c>
      <c r="L1174" s="2">
        <v>4</v>
      </c>
      <c r="M1174" s="18">
        <f t="shared" si="362"/>
        <v>2219.91</v>
      </c>
      <c r="T1174" t="str">
        <f t="shared" si="363"/>
        <v>Completed</v>
      </c>
      <c r="U1174" t="str">
        <f t="shared" si="364"/>
        <v>Yes</v>
      </c>
      <c r="V1174" t="str">
        <f t="shared" si="365"/>
        <v>No</v>
      </c>
      <c r="X1174">
        <f t="shared" si="366"/>
        <v>589</v>
      </c>
      <c r="Y1174">
        <f t="shared" si="367"/>
        <v>426</v>
      </c>
      <c r="Z1174" s="18">
        <f t="shared" si="368"/>
        <v>1098537.4901531704</v>
      </c>
      <c r="AA1174" s="18">
        <f t="shared" si="369"/>
        <v>96724.388030634553</v>
      </c>
      <c r="AB1174" s="17">
        <f t="shared" si="370"/>
        <v>3.9001122334455669</v>
      </c>
      <c r="AC1174" s="2" t="s">
        <v>170</v>
      </c>
      <c r="AD1174" s="2" t="s">
        <v>42</v>
      </c>
      <c r="AE1174" t="str">
        <f t="shared" si="371"/>
        <v>Beauty</v>
      </c>
      <c r="AF1174" t="str">
        <f t="shared" si="372"/>
        <v>Beauty</v>
      </c>
      <c r="AG1174" t="str" cm="1">
        <f t="array" ref="AG1174">INDEX(AD:AD,ROW())</f>
        <v>Beauty</v>
      </c>
      <c r="AH1174">
        <f t="shared" si="380"/>
        <v>70</v>
      </c>
      <c r="AI1174" t="str">
        <f t="shared" si="373"/>
        <v>Beauty</v>
      </c>
      <c r="AK1174">
        <f t="shared" si="374"/>
        <v>2024</v>
      </c>
      <c r="AL1174">
        <f t="shared" si="375"/>
        <v>4</v>
      </c>
      <c r="AM1174">
        <f t="shared" si="376"/>
        <v>28</v>
      </c>
      <c r="AN1174">
        <f t="shared" si="377"/>
        <v>1</v>
      </c>
      <c r="AO1174" t="str">
        <f t="shared" si="378"/>
        <v>Weekend</v>
      </c>
      <c r="AR1174" s="20">
        <f t="shared" si="379"/>
        <v>0</v>
      </c>
    </row>
    <row r="1175" spans="1:44" x14ac:dyDescent="0.35">
      <c r="A1175" t="str">
        <f t="shared" si="361"/>
        <v>CUST1174</v>
      </c>
      <c r="B1175" s="2" t="s">
        <v>1502</v>
      </c>
      <c r="C1175" s="4">
        <v>45510</v>
      </c>
      <c r="D1175" s="2" t="s">
        <v>140</v>
      </c>
      <c r="E1175" t="s">
        <v>5053</v>
      </c>
      <c r="F1175" s="2" t="s">
        <v>19</v>
      </c>
      <c r="G1175" s="2" t="s">
        <v>5040</v>
      </c>
      <c r="H1175" s="2">
        <v>3</v>
      </c>
      <c r="I1175" s="19">
        <v>3135.73</v>
      </c>
      <c r="J1175" s="2" t="s">
        <v>5047</v>
      </c>
      <c r="K1175" s="2" t="s">
        <v>16</v>
      </c>
      <c r="L1175" s="2">
        <v>4</v>
      </c>
      <c r="M1175" s="18">
        <f t="shared" si="362"/>
        <v>9407.19</v>
      </c>
      <c r="T1175" t="str">
        <f t="shared" si="363"/>
        <v>Completed</v>
      </c>
      <c r="U1175" t="str">
        <f t="shared" si="364"/>
        <v>Yes</v>
      </c>
      <c r="V1175" t="str">
        <f t="shared" si="365"/>
        <v>No</v>
      </c>
      <c r="X1175">
        <f t="shared" si="366"/>
        <v>559</v>
      </c>
      <c r="Y1175">
        <f t="shared" si="367"/>
        <v>408</v>
      </c>
      <c r="Z1175" s="18">
        <f t="shared" si="368"/>
        <v>2759712.3299794244</v>
      </c>
      <c r="AA1175" s="18">
        <f t="shared" si="369"/>
        <v>330643.50635802455</v>
      </c>
      <c r="AB1175" s="17">
        <f t="shared" si="370"/>
        <v>3.8641711229946525</v>
      </c>
      <c r="AC1175" s="2" t="s">
        <v>5040</v>
      </c>
      <c r="AD1175" s="2" t="s">
        <v>19</v>
      </c>
      <c r="AE1175" t="str">
        <f t="shared" si="371"/>
        <v>Electronics</v>
      </c>
      <c r="AF1175" t="str">
        <f t="shared" si="372"/>
        <v>Electronics</v>
      </c>
      <c r="AG1175" t="str" cm="1">
        <f t="array" ref="AG1175">INDEX(AD:AD,ROW())</f>
        <v>Electronics</v>
      </c>
      <c r="AH1175">
        <f t="shared" si="380"/>
        <v>13</v>
      </c>
      <c r="AI1175" t="str">
        <f t="shared" si="373"/>
        <v>Electronics</v>
      </c>
      <c r="AK1175">
        <f t="shared" si="374"/>
        <v>2024</v>
      </c>
      <c r="AL1175">
        <f t="shared" si="375"/>
        <v>8</v>
      </c>
      <c r="AM1175">
        <f t="shared" si="376"/>
        <v>6</v>
      </c>
      <c r="AN1175">
        <f t="shared" si="377"/>
        <v>3</v>
      </c>
      <c r="AO1175" t="str">
        <f t="shared" si="378"/>
        <v>Weekday</v>
      </c>
      <c r="AR1175" s="20">
        <f t="shared" si="379"/>
        <v>0</v>
      </c>
    </row>
    <row r="1176" spans="1:44" x14ac:dyDescent="0.35">
      <c r="A1176" t="str">
        <f t="shared" si="361"/>
        <v>CUST1175</v>
      </c>
      <c r="B1176" s="2" t="s">
        <v>1503</v>
      </c>
      <c r="C1176" s="4">
        <v>45430</v>
      </c>
      <c r="D1176" s="2" t="s">
        <v>501</v>
      </c>
      <c r="E1176" t="s">
        <v>5052</v>
      </c>
      <c r="F1176" s="2" t="s">
        <v>19</v>
      </c>
      <c r="G1176" s="2" t="s">
        <v>5039</v>
      </c>
      <c r="H1176" s="2">
        <v>1</v>
      </c>
      <c r="I1176" s="19">
        <v>3279.79</v>
      </c>
      <c r="J1176" s="2" t="s">
        <v>50</v>
      </c>
      <c r="K1176" s="2" t="s">
        <v>16</v>
      </c>
      <c r="L1176" s="2">
        <v>2</v>
      </c>
      <c r="M1176" s="18">
        <f t="shared" si="362"/>
        <v>3279.79</v>
      </c>
      <c r="T1176" t="str">
        <f t="shared" si="363"/>
        <v>Completed</v>
      </c>
      <c r="U1176" t="str">
        <f t="shared" si="364"/>
        <v>Yes</v>
      </c>
      <c r="V1176" t="str">
        <f t="shared" si="365"/>
        <v>No</v>
      </c>
      <c r="X1176">
        <f t="shared" si="366"/>
        <v>573</v>
      </c>
      <c r="Y1176">
        <f t="shared" si="367"/>
        <v>450</v>
      </c>
      <c r="Z1176" s="18">
        <f t="shared" si="368"/>
        <v>2759712.3299794244</v>
      </c>
      <c r="AA1176" s="18">
        <f t="shared" si="369"/>
        <v>330643.50635802455</v>
      </c>
      <c r="AB1176" s="17">
        <f t="shared" si="370"/>
        <v>3.8641711229946525</v>
      </c>
      <c r="AC1176" s="2" t="s">
        <v>5039</v>
      </c>
      <c r="AD1176" s="2" t="s">
        <v>19</v>
      </c>
      <c r="AE1176" t="str">
        <f t="shared" si="371"/>
        <v>Electronics</v>
      </c>
      <c r="AF1176" t="str">
        <f t="shared" si="372"/>
        <v>Electronics</v>
      </c>
      <c r="AG1176" t="str" cm="1">
        <f t="array" ref="AG1176">INDEX(AD:AD,ROW())</f>
        <v>Electronics</v>
      </c>
      <c r="AH1176">
        <f t="shared" si="380"/>
        <v>3</v>
      </c>
      <c r="AI1176" t="str">
        <f t="shared" si="373"/>
        <v>Electronics</v>
      </c>
      <c r="AK1176">
        <f t="shared" si="374"/>
        <v>2024</v>
      </c>
      <c r="AL1176">
        <f t="shared" si="375"/>
        <v>5</v>
      </c>
      <c r="AM1176">
        <f t="shared" si="376"/>
        <v>18</v>
      </c>
      <c r="AN1176">
        <f t="shared" si="377"/>
        <v>7</v>
      </c>
      <c r="AO1176" t="str">
        <f t="shared" si="378"/>
        <v>Weekend</v>
      </c>
      <c r="AR1176" s="20">
        <f t="shared" si="379"/>
        <v>0</v>
      </c>
    </row>
    <row r="1177" spans="1:44" x14ac:dyDescent="0.35">
      <c r="A1177" t="str">
        <f t="shared" si="361"/>
        <v>CUST1176</v>
      </c>
      <c r="B1177" s="2" t="s">
        <v>1504</v>
      </c>
      <c r="C1177" s="4">
        <v>45628</v>
      </c>
      <c r="D1177" s="2" t="s">
        <v>417</v>
      </c>
      <c r="E1177" t="s">
        <v>5052</v>
      </c>
      <c r="F1177" s="2" t="s">
        <v>23</v>
      </c>
      <c r="G1177" s="2" t="s">
        <v>68</v>
      </c>
      <c r="H1177" s="2">
        <v>1</v>
      </c>
      <c r="I1177" s="19">
        <v>573</v>
      </c>
      <c r="J1177" s="2" t="s">
        <v>15</v>
      </c>
      <c r="K1177" s="2" t="s">
        <v>31</v>
      </c>
      <c r="L1177" s="2">
        <v>4</v>
      </c>
      <c r="M1177" s="18">
        <f t="shared" si="362"/>
        <v>573</v>
      </c>
      <c r="T1177" t="str">
        <f t="shared" si="363"/>
        <v>Pending</v>
      </c>
      <c r="U1177" t="str">
        <f t="shared" si="364"/>
        <v>No</v>
      </c>
      <c r="V1177" t="str">
        <f t="shared" si="365"/>
        <v>Yes</v>
      </c>
      <c r="X1177">
        <f t="shared" si="366"/>
        <v>573</v>
      </c>
      <c r="Y1177">
        <f t="shared" si="367"/>
        <v>450</v>
      </c>
      <c r="Z1177" s="18">
        <f t="shared" si="368"/>
        <v>594714.6477588166</v>
      </c>
      <c r="AA1177" s="18">
        <f t="shared" si="369"/>
        <v>60882.938065984097</v>
      </c>
      <c r="AB1177" s="17">
        <f t="shared" si="370"/>
        <v>3.804733727810651</v>
      </c>
      <c r="AC1177" s="2" t="s">
        <v>68</v>
      </c>
      <c r="AD1177" s="2" t="s">
        <v>23</v>
      </c>
      <c r="AE1177" t="str">
        <f t="shared" si="371"/>
        <v>Books</v>
      </c>
      <c r="AF1177" t="str">
        <f t="shared" si="372"/>
        <v>Books</v>
      </c>
      <c r="AG1177" t="str" cm="1">
        <f t="array" ref="AG1177">INDEX(AD:AD,ROW())</f>
        <v>Books</v>
      </c>
      <c r="AH1177">
        <f t="shared" si="380"/>
        <v>20</v>
      </c>
      <c r="AI1177" t="str">
        <f t="shared" si="373"/>
        <v>Books</v>
      </c>
      <c r="AK1177">
        <f t="shared" si="374"/>
        <v>2024</v>
      </c>
      <c r="AL1177">
        <f t="shared" si="375"/>
        <v>12</v>
      </c>
      <c r="AM1177">
        <f t="shared" si="376"/>
        <v>2</v>
      </c>
      <c r="AN1177">
        <f t="shared" si="377"/>
        <v>2</v>
      </c>
      <c r="AO1177" t="str">
        <f t="shared" si="378"/>
        <v>Weekday</v>
      </c>
      <c r="AR1177" s="20">
        <f t="shared" si="379"/>
        <v>0</v>
      </c>
    </row>
    <row r="1178" spans="1:44" x14ac:dyDescent="0.35">
      <c r="A1178" t="str">
        <f t="shared" si="361"/>
        <v>CUST1177</v>
      </c>
      <c r="B1178" s="2" t="s">
        <v>1505</v>
      </c>
      <c r="C1178" s="4">
        <v>45224</v>
      </c>
      <c r="D1178" s="2" t="s">
        <v>747</v>
      </c>
      <c r="E1178" t="s">
        <v>5051</v>
      </c>
      <c r="F1178" s="2" t="s">
        <v>29</v>
      </c>
      <c r="G1178" s="2" t="s">
        <v>5041</v>
      </c>
      <c r="H1178" s="2">
        <v>3</v>
      </c>
      <c r="I1178" s="19">
        <v>406.09</v>
      </c>
      <c r="J1178" s="2" t="s">
        <v>5047</v>
      </c>
      <c r="K1178" s="2" t="s">
        <v>16</v>
      </c>
      <c r="L1178" s="2">
        <v>4</v>
      </c>
      <c r="M1178" s="18">
        <f t="shared" si="362"/>
        <v>1218.27</v>
      </c>
      <c r="T1178" t="str">
        <f t="shared" si="363"/>
        <v>Completed</v>
      </c>
      <c r="U1178" t="str">
        <f t="shared" si="364"/>
        <v>Yes</v>
      </c>
      <c r="V1178" t="str">
        <f t="shared" si="365"/>
        <v>No</v>
      </c>
      <c r="X1178">
        <f t="shared" si="366"/>
        <v>619</v>
      </c>
      <c r="Y1178">
        <f t="shared" si="367"/>
        <v>468</v>
      </c>
      <c r="Z1178" s="18">
        <f t="shared" si="368"/>
        <v>1892867.2841657216</v>
      </c>
      <c r="AA1178" s="18">
        <f t="shared" si="369"/>
        <v>199432.98236095349</v>
      </c>
      <c r="AB1178" s="17">
        <f t="shared" si="370"/>
        <v>3.8949824970828471</v>
      </c>
      <c r="AC1178" s="2" t="s">
        <v>5041</v>
      </c>
      <c r="AD1178" s="2" t="s">
        <v>29</v>
      </c>
      <c r="AE1178" t="str">
        <f t="shared" si="371"/>
        <v>Fashion</v>
      </c>
      <c r="AF1178" t="str">
        <f t="shared" si="372"/>
        <v>Fashion</v>
      </c>
      <c r="AG1178" t="str" cm="1">
        <f t="array" ref="AG1178">INDEX(AD:AD,ROW())</f>
        <v>Fashion</v>
      </c>
      <c r="AH1178">
        <f t="shared" si="380"/>
        <v>15</v>
      </c>
      <c r="AI1178" t="str">
        <f t="shared" si="373"/>
        <v>Fashion</v>
      </c>
      <c r="AK1178">
        <f t="shared" si="374"/>
        <v>2023</v>
      </c>
      <c r="AL1178">
        <f t="shared" si="375"/>
        <v>10</v>
      </c>
      <c r="AM1178">
        <f t="shared" si="376"/>
        <v>25</v>
      </c>
      <c r="AN1178">
        <f t="shared" si="377"/>
        <v>4</v>
      </c>
      <c r="AO1178" t="str">
        <f t="shared" si="378"/>
        <v>Weekday</v>
      </c>
      <c r="AR1178" s="20">
        <f t="shared" si="379"/>
        <v>0</v>
      </c>
    </row>
    <row r="1179" spans="1:44" x14ac:dyDescent="0.35">
      <c r="A1179" t="str">
        <f t="shared" si="361"/>
        <v>CUST1178</v>
      </c>
      <c r="B1179" s="2" t="s">
        <v>1506</v>
      </c>
      <c r="C1179" s="4">
        <v>45146</v>
      </c>
      <c r="D1179" s="2" t="s">
        <v>97</v>
      </c>
      <c r="E1179" t="s">
        <v>5048</v>
      </c>
      <c r="F1179" s="2" t="s">
        <v>13</v>
      </c>
      <c r="G1179" s="2" t="s">
        <v>95</v>
      </c>
      <c r="H1179" s="2">
        <v>2</v>
      </c>
      <c r="I1179" s="19">
        <v>1566.38</v>
      </c>
      <c r="J1179" s="2" t="s">
        <v>50</v>
      </c>
      <c r="K1179" s="2" t="s">
        <v>16</v>
      </c>
      <c r="L1179" s="2">
        <v>3</v>
      </c>
      <c r="M1179" s="18">
        <f t="shared" si="362"/>
        <v>3132.76</v>
      </c>
      <c r="T1179" t="str">
        <f t="shared" si="363"/>
        <v>Completed</v>
      </c>
      <c r="U1179" t="str">
        <f t="shared" si="364"/>
        <v>Yes</v>
      </c>
      <c r="V1179" t="str">
        <f t="shared" si="365"/>
        <v>No</v>
      </c>
      <c r="X1179">
        <f t="shared" si="366"/>
        <v>590</v>
      </c>
      <c r="Y1179">
        <f t="shared" si="367"/>
        <v>451</v>
      </c>
      <c r="Z1179" s="18">
        <f t="shared" si="368"/>
        <v>1463424.4009529033</v>
      </c>
      <c r="AA1179" s="18">
        <f t="shared" si="369"/>
        <v>118285.78776560788</v>
      </c>
      <c r="AB1179" s="17">
        <f t="shared" si="370"/>
        <v>3.8140589569160999</v>
      </c>
      <c r="AC1179" s="2" t="s">
        <v>95</v>
      </c>
      <c r="AD1179" s="2" t="s">
        <v>13</v>
      </c>
      <c r="AE1179" t="str">
        <f t="shared" si="371"/>
        <v>Home &amp; Kitchen</v>
      </c>
      <c r="AF1179" t="str">
        <f t="shared" si="372"/>
        <v>Home &amp; Kitchen</v>
      </c>
      <c r="AG1179" t="str" cm="1">
        <f t="array" ref="AG1179">INDEX(AD:AD,ROW())</f>
        <v>Home &amp; Kitchen</v>
      </c>
      <c r="AH1179">
        <f t="shared" si="380"/>
        <v>32</v>
      </c>
      <c r="AI1179" t="str">
        <f t="shared" si="373"/>
        <v>Home &amp; Kitchen</v>
      </c>
      <c r="AK1179">
        <f t="shared" si="374"/>
        <v>2023</v>
      </c>
      <c r="AL1179">
        <f t="shared" si="375"/>
        <v>8</v>
      </c>
      <c r="AM1179">
        <f t="shared" si="376"/>
        <v>8</v>
      </c>
      <c r="AN1179">
        <f t="shared" si="377"/>
        <v>3</v>
      </c>
      <c r="AO1179" t="str">
        <f t="shared" si="378"/>
        <v>Weekday</v>
      </c>
      <c r="AR1179" s="20">
        <f t="shared" si="379"/>
        <v>0</v>
      </c>
    </row>
    <row r="1180" spans="1:44" x14ac:dyDescent="0.35">
      <c r="A1180" t="str">
        <f t="shared" si="361"/>
        <v>CUST1179</v>
      </c>
      <c r="B1180" s="2" t="s">
        <v>1507</v>
      </c>
      <c r="C1180" s="4">
        <v>45023</v>
      </c>
      <c r="D1180" s="2" t="s">
        <v>338</v>
      </c>
      <c r="E1180" t="s">
        <v>5055</v>
      </c>
      <c r="F1180" s="2" t="s">
        <v>13</v>
      </c>
      <c r="G1180" s="2" t="s">
        <v>34</v>
      </c>
      <c r="H1180" s="2">
        <v>1</v>
      </c>
      <c r="I1180" s="19">
        <v>1332.59</v>
      </c>
      <c r="J1180" s="2" t="s">
        <v>5046</v>
      </c>
      <c r="K1180" s="2" t="s">
        <v>16</v>
      </c>
      <c r="L1180" s="2">
        <v>3</v>
      </c>
      <c r="M1180" s="18">
        <f t="shared" si="362"/>
        <v>1332.59</v>
      </c>
      <c r="T1180" t="str">
        <f t="shared" si="363"/>
        <v>Completed</v>
      </c>
      <c r="U1180" t="str">
        <f t="shared" si="364"/>
        <v>Yes</v>
      </c>
      <c r="V1180" t="str">
        <f t="shared" si="365"/>
        <v>No</v>
      </c>
      <c r="X1180">
        <f t="shared" si="366"/>
        <v>567</v>
      </c>
      <c r="Y1180">
        <f t="shared" si="367"/>
        <v>440</v>
      </c>
      <c r="Z1180" s="18">
        <f t="shared" si="368"/>
        <v>1463424.4009529033</v>
      </c>
      <c r="AA1180" s="18">
        <f t="shared" si="369"/>
        <v>118285.78776560788</v>
      </c>
      <c r="AB1180" s="17">
        <f t="shared" si="370"/>
        <v>3.8140589569160999</v>
      </c>
      <c r="AC1180" s="2" t="s">
        <v>34</v>
      </c>
      <c r="AD1180" s="2" t="s">
        <v>13</v>
      </c>
      <c r="AE1180" t="str">
        <f t="shared" si="371"/>
        <v>Home &amp; Kitchen</v>
      </c>
      <c r="AF1180" t="str">
        <f t="shared" si="372"/>
        <v>Home &amp; Kitchen</v>
      </c>
      <c r="AG1180" t="str" cm="1">
        <f t="array" ref="AG1180">INDEX(AD:AD,ROW())</f>
        <v>Home &amp; Kitchen</v>
      </c>
      <c r="AH1180">
        <f t="shared" si="380"/>
        <v>7</v>
      </c>
      <c r="AI1180" t="str">
        <f t="shared" si="373"/>
        <v>Home &amp; Kitchen</v>
      </c>
      <c r="AK1180">
        <f t="shared" si="374"/>
        <v>2023</v>
      </c>
      <c r="AL1180">
        <f t="shared" si="375"/>
        <v>4</v>
      </c>
      <c r="AM1180">
        <f t="shared" si="376"/>
        <v>7</v>
      </c>
      <c r="AN1180">
        <f t="shared" si="377"/>
        <v>6</v>
      </c>
      <c r="AO1180" t="str">
        <f t="shared" si="378"/>
        <v>Weekday</v>
      </c>
      <c r="AR1180" s="20">
        <f t="shared" si="379"/>
        <v>0</v>
      </c>
    </row>
    <row r="1181" spans="1:44" x14ac:dyDescent="0.35">
      <c r="A1181" t="str">
        <f t="shared" si="361"/>
        <v>CUST1180</v>
      </c>
      <c r="B1181" s="2" t="s">
        <v>1508</v>
      </c>
      <c r="C1181" s="4">
        <v>45629</v>
      </c>
      <c r="D1181" s="2" t="s">
        <v>302</v>
      </c>
      <c r="E1181" t="s">
        <v>5051</v>
      </c>
      <c r="F1181" s="2" t="s">
        <v>42</v>
      </c>
      <c r="G1181" s="2" t="s">
        <v>43</v>
      </c>
      <c r="H1181" s="2">
        <v>1</v>
      </c>
      <c r="I1181" s="19">
        <v>464.93</v>
      </c>
      <c r="J1181" s="2" t="s">
        <v>50</v>
      </c>
      <c r="K1181" s="2" t="s">
        <v>16</v>
      </c>
      <c r="L1181" s="2">
        <v>4</v>
      </c>
      <c r="M1181" s="18">
        <f t="shared" si="362"/>
        <v>464.93</v>
      </c>
      <c r="T1181" t="str">
        <f t="shared" si="363"/>
        <v>Completed</v>
      </c>
      <c r="U1181" t="str">
        <f t="shared" si="364"/>
        <v>No</v>
      </c>
      <c r="V1181" t="str">
        <f t="shared" si="365"/>
        <v>No</v>
      </c>
      <c r="X1181">
        <f t="shared" si="366"/>
        <v>619</v>
      </c>
      <c r="Y1181">
        <f t="shared" si="367"/>
        <v>468</v>
      </c>
      <c r="Z1181" s="18">
        <f t="shared" si="368"/>
        <v>1098537.4901531704</v>
      </c>
      <c r="AA1181" s="18">
        <f t="shared" si="369"/>
        <v>96724.388030634553</v>
      </c>
      <c r="AB1181" s="17">
        <f t="shared" si="370"/>
        <v>3.9001122334455669</v>
      </c>
      <c r="AC1181" s="2" t="s">
        <v>43</v>
      </c>
      <c r="AD1181" s="2" t="s">
        <v>42</v>
      </c>
      <c r="AE1181" t="str">
        <f t="shared" si="371"/>
        <v>Beauty</v>
      </c>
      <c r="AF1181" t="str">
        <f t="shared" si="372"/>
        <v>Beauty</v>
      </c>
      <c r="AG1181" t="str" cm="1">
        <f t="array" ref="AG1181">INDEX(AD:AD,ROW())</f>
        <v>Beauty</v>
      </c>
      <c r="AH1181">
        <f t="shared" si="380"/>
        <v>10</v>
      </c>
      <c r="AI1181" t="str">
        <f t="shared" si="373"/>
        <v>Beauty</v>
      </c>
      <c r="AK1181">
        <f t="shared" si="374"/>
        <v>2024</v>
      </c>
      <c r="AL1181">
        <f t="shared" si="375"/>
        <v>12</v>
      </c>
      <c r="AM1181">
        <f t="shared" si="376"/>
        <v>3</v>
      </c>
      <c r="AN1181">
        <f t="shared" si="377"/>
        <v>3</v>
      </c>
      <c r="AO1181" t="str">
        <f t="shared" si="378"/>
        <v>Weekday</v>
      </c>
      <c r="AR1181" s="20">
        <f t="shared" si="379"/>
        <v>0</v>
      </c>
    </row>
    <row r="1182" spans="1:44" x14ac:dyDescent="0.35">
      <c r="A1182" t="str">
        <f t="shared" si="361"/>
        <v>CUST1181</v>
      </c>
      <c r="B1182" s="2" t="s">
        <v>1509</v>
      </c>
      <c r="C1182" s="4">
        <v>45278</v>
      </c>
      <c r="D1182" s="2" t="s">
        <v>564</v>
      </c>
      <c r="E1182" t="s">
        <v>5051</v>
      </c>
      <c r="F1182" s="2" t="s">
        <v>23</v>
      </c>
      <c r="G1182" s="2" t="s">
        <v>46</v>
      </c>
      <c r="H1182" s="2">
        <v>1</v>
      </c>
      <c r="I1182" s="19">
        <v>174.87</v>
      </c>
      <c r="J1182" s="2" t="s">
        <v>20</v>
      </c>
      <c r="K1182" s="2" t="s">
        <v>16</v>
      </c>
      <c r="L1182" s="2">
        <v>4</v>
      </c>
      <c r="M1182" s="18">
        <f t="shared" si="362"/>
        <v>174.87</v>
      </c>
      <c r="T1182" t="str">
        <f t="shared" si="363"/>
        <v>Completed</v>
      </c>
      <c r="U1182" t="str">
        <f t="shared" si="364"/>
        <v>No</v>
      </c>
      <c r="V1182" t="str">
        <f t="shared" si="365"/>
        <v>No</v>
      </c>
      <c r="X1182">
        <f t="shared" si="366"/>
        <v>619</v>
      </c>
      <c r="Y1182">
        <f t="shared" si="367"/>
        <v>468</v>
      </c>
      <c r="Z1182" s="18">
        <f t="shared" si="368"/>
        <v>594714.6477588166</v>
      </c>
      <c r="AA1182" s="18">
        <f t="shared" si="369"/>
        <v>60882.938065984097</v>
      </c>
      <c r="AB1182" s="17">
        <f t="shared" si="370"/>
        <v>3.804733727810651</v>
      </c>
      <c r="AC1182" s="2" t="s">
        <v>46</v>
      </c>
      <c r="AD1182" s="2" t="s">
        <v>23</v>
      </c>
      <c r="AE1182" t="str">
        <f t="shared" si="371"/>
        <v>Books</v>
      </c>
      <c r="AF1182" t="str">
        <f t="shared" si="372"/>
        <v>Books</v>
      </c>
      <c r="AG1182" t="str" cm="1">
        <f t="array" ref="AG1182">INDEX(AD:AD,ROW())</f>
        <v>Books</v>
      </c>
      <c r="AH1182">
        <f t="shared" si="380"/>
        <v>11</v>
      </c>
      <c r="AI1182" t="str">
        <f t="shared" si="373"/>
        <v>Books</v>
      </c>
      <c r="AK1182">
        <f t="shared" si="374"/>
        <v>2023</v>
      </c>
      <c r="AL1182">
        <f t="shared" si="375"/>
        <v>12</v>
      </c>
      <c r="AM1182">
        <f t="shared" si="376"/>
        <v>18</v>
      </c>
      <c r="AN1182">
        <f t="shared" si="377"/>
        <v>2</v>
      </c>
      <c r="AO1182" t="str">
        <f t="shared" si="378"/>
        <v>Weekday</v>
      </c>
      <c r="AR1182" s="20">
        <f t="shared" si="379"/>
        <v>0</v>
      </c>
    </row>
    <row r="1183" spans="1:44" x14ac:dyDescent="0.35">
      <c r="A1183" t="str">
        <f t="shared" si="361"/>
        <v>CUST1182</v>
      </c>
      <c r="B1183" s="2" t="s">
        <v>1510</v>
      </c>
      <c r="C1183" s="4">
        <v>45781</v>
      </c>
      <c r="D1183" s="2" t="s">
        <v>228</v>
      </c>
      <c r="E1183" t="s">
        <v>5054</v>
      </c>
      <c r="F1183" s="2" t="s">
        <v>42</v>
      </c>
      <c r="G1183" s="2" t="s">
        <v>43</v>
      </c>
      <c r="H1183" s="2">
        <v>1</v>
      </c>
      <c r="I1183" s="19">
        <v>652.76</v>
      </c>
      <c r="J1183" s="2" t="s">
        <v>20</v>
      </c>
      <c r="K1183" s="2" t="s">
        <v>31</v>
      </c>
      <c r="L1183" s="2">
        <v>4</v>
      </c>
      <c r="M1183" s="18">
        <f t="shared" si="362"/>
        <v>652.76</v>
      </c>
      <c r="T1183" t="str">
        <f t="shared" si="363"/>
        <v>Pending</v>
      </c>
      <c r="U1183" t="str">
        <f t="shared" si="364"/>
        <v>No</v>
      </c>
      <c r="V1183" t="str">
        <f t="shared" si="365"/>
        <v>Yes</v>
      </c>
      <c r="X1183">
        <f t="shared" si="366"/>
        <v>558</v>
      </c>
      <c r="Y1183">
        <f t="shared" si="367"/>
        <v>430</v>
      </c>
      <c r="Z1183" s="18">
        <f t="shared" si="368"/>
        <v>1098537.4901531704</v>
      </c>
      <c r="AA1183" s="18">
        <f t="shared" si="369"/>
        <v>96724.388030634553</v>
      </c>
      <c r="AB1183" s="17">
        <f t="shared" si="370"/>
        <v>3.9001122334455669</v>
      </c>
      <c r="AC1183" s="2" t="s">
        <v>43</v>
      </c>
      <c r="AD1183" s="2" t="s">
        <v>42</v>
      </c>
      <c r="AE1183" t="str">
        <f t="shared" si="371"/>
        <v>Beauty</v>
      </c>
      <c r="AF1183" t="str">
        <f t="shared" si="372"/>
        <v>Beauty</v>
      </c>
      <c r="AG1183" t="str" cm="1">
        <f t="array" ref="AG1183">INDEX(AD:AD,ROW())</f>
        <v>Beauty</v>
      </c>
      <c r="AH1183">
        <f t="shared" si="380"/>
        <v>10</v>
      </c>
      <c r="AI1183" t="str">
        <f t="shared" si="373"/>
        <v>Beauty</v>
      </c>
      <c r="AK1183">
        <f t="shared" si="374"/>
        <v>2025</v>
      </c>
      <c r="AL1183">
        <f t="shared" si="375"/>
        <v>5</v>
      </c>
      <c r="AM1183">
        <f t="shared" si="376"/>
        <v>4</v>
      </c>
      <c r="AN1183">
        <f t="shared" si="377"/>
        <v>1</v>
      </c>
      <c r="AO1183" t="str">
        <f t="shared" si="378"/>
        <v>Weekend</v>
      </c>
      <c r="AR1183" s="20">
        <f t="shared" si="379"/>
        <v>0</v>
      </c>
    </row>
    <row r="1184" spans="1:44" x14ac:dyDescent="0.35">
      <c r="A1184" t="str">
        <f t="shared" si="361"/>
        <v>CUST1183</v>
      </c>
      <c r="B1184" s="2" t="s">
        <v>1511</v>
      </c>
      <c r="C1184" s="4">
        <v>45257</v>
      </c>
      <c r="D1184" s="2" t="s">
        <v>1399</v>
      </c>
      <c r="E1184" t="s">
        <v>5048</v>
      </c>
      <c r="F1184" s="2" t="s">
        <v>42</v>
      </c>
      <c r="G1184" s="2" t="s">
        <v>188</v>
      </c>
      <c r="H1184" s="2">
        <v>3</v>
      </c>
      <c r="I1184" s="19">
        <v>1157.81</v>
      </c>
      <c r="J1184" s="2" t="s">
        <v>5047</v>
      </c>
      <c r="K1184" s="2" t="s">
        <v>76</v>
      </c>
      <c r="L1184" s="2">
        <v>4</v>
      </c>
      <c r="M1184" s="18">
        <f t="shared" si="362"/>
        <v>3473.43</v>
      </c>
      <c r="T1184" t="str">
        <f t="shared" si="363"/>
        <v>Completed</v>
      </c>
      <c r="U1184" t="str">
        <f t="shared" si="364"/>
        <v>No</v>
      </c>
      <c r="V1184" t="str">
        <f t="shared" si="365"/>
        <v>No</v>
      </c>
      <c r="X1184">
        <f t="shared" si="366"/>
        <v>590</v>
      </c>
      <c r="Y1184">
        <f t="shared" si="367"/>
        <v>451</v>
      </c>
      <c r="Z1184" s="18">
        <f t="shared" si="368"/>
        <v>1098537.4901531704</v>
      </c>
      <c r="AA1184" s="18">
        <f t="shared" si="369"/>
        <v>96724.388030634553</v>
      </c>
      <c r="AB1184" s="17">
        <f t="shared" si="370"/>
        <v>3.9001122334455669</v>
      </c>
      <c r="AC1184" s="2" t="s">
        <v>188</v>
      </c>
      <c r="AD1184" s="2" t="s">
        <v>42</v>
      </c>
      <c r="AE1184" t="str">
        <f t="shared" si="371"/>
        <v>Beauty</v>
      </c>
      <c r="AF1184" t="str">
        <f t="shared" si="372"/>
        <v>Beauty</v>
      </c>
      <c r="AG1184" t="str" cm="1">
        <f t="array" ref="AG1184">INDEX(AD:AD,ROW())</f>
        <v>Beauty</v>
      </c>
      <c r="AH1184">
        <f t="shared" si="380"/>
        <v>80</v>
      </c>
      <c r="AI1184" t="str">
        <f t="shared" si="373"/>
        <v>Beauty</v>
      </c>
      <c r="AK1184">
        <f t="shared" si="374"/>
        <v>2023</v>
      </c>
      <c r="AL1184">
        <f t="shared" si="375"/>
        <v>11</v>
      </c>
      <c r="AM1184">
        <f t="shared" si="376"/>
        <v>27</v>
      </c>
      <c r="AN1184">
        <f t="shared" si="377"/>
        <v>2</v>
      </c>
      <c r="AO1184" t="str">
        <f t="shared" si="378"/>
        <v>Weekday</v>
      </c>
      <c r="AR1184" s="20">
        <f t="shared" si="379"/>
        <v>1</v>
      </c>
    </row>
    <row r="1185" spans="1:44" x14ac:dyDescent="0.35">
      <c r="A1185" t="str">
        <f t="shared" si="361"/>
        <v>CUST1184</v>
      </c>
      <c r="B1185" s="2" t="s">
        <v>1512</v>
      </c>
      <c r="C1185" s="4">
        <v>45480</v>
      </c>
      <c r="D1185" s="2" t="s">
        <v>242</v>
      </c>
      <c r="E1185" t="s">
        <v>5052</v>
      </c>
      <c r="F1185" s="2" t="s">
        <v>23</v>
      </c>
      <c r="G1185" s="2" t="s">
        <v>24</v>
      </c>
      <c r="H1185" s="2">
        <v>1</v>
      </c>
      <c r="I1185" s="19">
        <v>358.85</v>
      </c>
      <c r="J1185" s="2" t="s">
        <v>15</v>
      </c>
      <c r="K1185" s="2" t="s">
        <v>103</v>
      </c>
      <c r="L1185" s="2">
        <v>2</v>
      </c>
      <c r="M1185" s="18">
        <f t="shared" si="362"/>
        <v>358.85</v>
      </c>
      <c r="T1185" t="str">
        <f t="shared" si="363"/>
        <v>Lost Sale</v>
      </c>
      <c r="U1185" t="str">
        <f t="shared" si="364"/>
        <v>No</v>
      </c>
      <c r="V1185" t="str">
        <f t="shared" si="365"/>
        <v>Yes</v>
      </c>
      <c r="X1185">
        <f t="shared" si="366"/>
        <v>573</v>
      </c>
      <c r="Y1185">
        <f t="shared" si="367"/>
        <v>450</v>
      </c>
      <c r="Z1185" s="18">
        <f t="shared" si="368"/>
        <v>594714.6477588166</v>
      </c>
      <c r="AA1185" s="18">
        <f t="shared" si="369"/>
        <v>60882.938065984097</v>
      </c>
      <c r="AB1185" s="17">
        <f t="shared" si="370"/>
        <v>3.804733727810651</v>
      </c>
      <c r="AC1185" s="2" t="s">
        <v>24</v>
      </c>
      <c r="AD1185" s="2" t="s">
        <v>23</v>
      </c>
      <c r="AE1185" t="str">
        <f t="shared" si="371"/>
        <v>Books</v>
      </c>
      <c r="AF1185" t="str">
        <f t="shared" si="372"/>
        <v>Books</v>
      </c>
      <c r="AG1185" t="str" cm="1">
        <f t="array" ref="AG1185">INDEX(AD:AD,ROW())</f>
        <v>Books</v>
      </c>
      <c r="AH1185">
        <f t="shared" si="380"/>
        <v>4</v>
      </c>
      <c r="AI1185" t="str">
        <f t="shared" si="373"/>
        <v>Books</v>
      </c>
      <c r="AK1185">
        <f t="shared" si="374"/>
        <v>2024</v>
      </c>
      <c r="AL1185">
        <f t="shared" si="375"/>
        <v>7</v>
      </c>
      <c r="AM1185">
        <f t="shared" si="376"/>
        <v>7</v>
      </c>
      <c r="AN1185">
        <f t="shared" si="377"/>
        <v>1</v>
      </c>
      <c r="AO1185" t="str">
        <f t="shared" si="378"/>
        <v>Weekend</v>
      </c>
      <c r="AR1185" s="20">
        <f t="shared" si="379"/>
        <v>1</v>
      </c>
    </row>
    <row r="1186" spans="1:44" x14ac:dyDescent="0.35">
      <c r="A1186" t="str">
        <f t="shared" si="361"/>
        <v>CUST1185</v>
      </c>
      <c r="B1186" s="2" t="s">
        <v>1513</v>
      </c>
      <c r="C1186" s="4">
        <v>45799</v>
      </c>
      <c r="D1186" s="2" t="s">
        <v>1106</v>
      </c>
      <c r="E1186" t="s">
        <v>5055</v>
      </c>
      <c r="F1186" s="2" t="s">
        <v>13</v>
      </c>
      <c r="G1186" s="2" t="s">
        <v>5045</v>
      </c>
      <c r="H1186" s="2">
        <v>2</v>
      </c>
      <c r="I1186" s="19">
        <v>1954.58</v>
      </c>
      <c r="J1186" s="2" t="s">
        <v>20</v>
      </c>
      <c r="K1186" s="2" t="s">
        <v>16</v>
      </c>
      <c r="L1186" s="2">
        <v>5</v>
      </c>
      <c r="M1186" s="18">
        <f t="shared" si="362"/>
        <v>3909.16</v>
      </c>
      <c r="T1186" t="str">
        <f t="shared" si="363"/>
        <v>Completed</v>
      </c>
      <c r="U1186" t="str">
        <f t="shared" si="364"/>
        <v>Yes</v>
      </c>
      <c r="V1186" t="str">
        <f t="shared" si="365"/>
        <v>No</v>
      </c>
      <c r="X1186">
        <f t="shared" si="366"/>
        <v>567</v>
      </c>
      <c r="Y1186">
        <f t="shared" si="367"/>
        <v>440</v>
      </c>
      <c r="Z1186" s="18">
        <f t="shared" si="368"/>
        <v>1463424.4009529033</v>
      </c>
      <c r="AA1186" s="18">
        <f t="shared" si="369"/>
        <v>118285.78776560788</v>
      </c>
      <c r="AB1186" s="17">
        <f t="shared" si="370"/>
        <v>3.8140589569160999</v>
      </c>
      <c r="AC1186" s="2" t="s">
        <v>5045</v>
      </c>
      <c r="AD1186" s="2" t="s">
        <v>13</v>
      </c>
      <c r="AE1186" t="str">
        <f t="shared" si="371"/>
        <v>Home &amp; Kitchen</v>
      </c>
      <c r="AF1186" t="str">
        <f t="shared" si="372"/>
        <v>Home &amp; Kitchen</v>
      </c>
      <c r="AG1186" t="str" cm="1">
        <f t="array" ref="AG1186">INDEX(AD:AD,ROW())</f>
        <v>Home &amp; Kitchen</v>
      </c>
      <c r="AH1186">
        <f t="shared" si="380"/>
        <v>76</v>
      </c>
      <c r="AI1186" t="str">
        <f t="shared" si="373"/>
        <v>Home &amp; Kitchen</v>
      </c>
      <c r="AK1186">
        <f t="shared" si="374"/>
        <v>2025</v>
      </c>
      <c r="AL1186">
        <f t="shared" si="375"/>
        <v>5</v>
      </c>
      <c r="AM1186">
        <f t="shared" si="376"/>
        <v>22</v>
      </c>
      <c r="AN1186">
        <f t="shared" si="377"/>
        <v>5</v>
      </c>
      <c r="AO1186" t="str">
        <f t="shared" si="378"/>
        <v>Weekday</v>
      </c>
      <c r="AR1186" s="20">
        <f t="shared" si="379"/>
        <v>0</v>
      </c>
    </row>
    <row r="1187" spans="1:44" x14ac:dyDescent="0.35">
      <c r="A1187" t="str">
        <f t="shared" si="361"/>
        <v>CUST1186</v>
      </c>
      <c r="B1187" s="2" t="s">
        <v>1514</v>
      </c>
      <c r="C1187" s="4">
        <v>45694</v>
      </c>
      <c r="D1187" s="2" t="s">
        <v>1454</v>
      </c>
      <c r="E1187" t="s">
        <v>5054</v>
      </c>
      <c r="F1187" s="2" t="s">
        <v>42</v>
      </c>
      <c r="G1187" s="2" t="s">
        <v>5044</v>
      </c>
      <c r="H1187" s="2">
        <v>3</v>
      </c>
      <c r="I1187" s="19">
        <v>749.78</v>
      </c>
      <c r="J1187" s="2" t="s">
        <v>20</v>
      </c>
      <c r="K1187" s="2" t="s">
        <v>16</v>
      </c>
      <c r="L1187" s="2">
        <v>4</v>
      </c>
      <c r="M1187" s="18">
        <f t="shared" si="362"/>
        <v>2249.34</v>
      </c>
      <c r="T1187" t="str">
        <f t="shared" si="363"/>
        <v>Completed</v>
      </c>
      <c r="U1187" t="str">
        <f t="shared" si="364"/>
        <v>Yes</v>
      </c>
      <c r="V1187" t="str">
        <f t="shared" si="365"/>
        <v>No</v>
      </c>
      <c r="X1187">
        <f t="shared" si="366"/>
        <v>558</v>
      </c>
      <c r="Y1187">
        <f t="shared" si="367"/>
        <v>430</v>
      </c>
      <c r="Z1187" s="18">
        <f t="shared" si="368"/>
        <v>1098537.4901531704</v>
      </c>
      <c r="AA1187" s="18">
        <f t="shared" si="369"/>
        <v>96724.388030634553</v>
      </c>
      <c r="AB1187" s="17">
        <f t="shared" si="370"/>
        <v>3.9001122334455669</v>
      </c>
      <c r="AC1187" s="2" t="s">
        <v>5044</v>
      </c>
      <c r="AD1187" s="2" t="s">
        <v>42</v>
      </c>
      <c r="AE1187" t="str">
        <f t="shared" si="371"/>
        <v>Beauty</v>
      </c>
      <c r="AF1187" t="str">
        <f t="shared" si="372"/>
        <v>Beauty</v>
      </c>
      <c r="AG1187" t="str" cm="1">
        <f t="array" ref="AG1187">INDEX(AD:AD,ROW())</f>
        <v>Beauty</v>
      </c>
      <c r="AH1187">
        <f t="shared" si="380"/>
        <v>64</v>
      </c>
      <c r="AI1187" t="str">
        <f t="shared" si="373"/>
        <v>Beauty</v>
      </c>
      <c r="AK1187">
        <f t="shared" si="374"/>
        <v>2025</v>
      </c>
      <c r="AL1187">
        <f t="shared" si="375"/>
        <v>2</v>
      </c>
      <c r="AM1187">
        <f t="shared" si="376"/>
        <v>6</v>
      </c>
      <c r="AN1187">
        <f t="shared" si="377"/>
        <v>5</v>
      </c>
      <c r="AO1187" t="str">
        <f t="shared" si="378"/>
        <v>Weekday</v>
      </c>
      <c r="AR1187" s="20">
        <f t="shared" si="379"/>
        <v>0</v>
      </c>
    </row>
    <row r="1188" spans="1:44" x14ac:dyDescent="0.35">
      <c r="A1188" t="str">
        <f t="shared" si="361"/>
        <v>CUST1187</v>
      </c>
      <c r="B1188" s="2" t="s">
        <v>1515</v>
      </c>
      <c r="C1188" s="4">
        <v>45051</v>
      </c>
      <c r="D1188" s="2" t="s">
        <v>387</v>
      </c>
      <c r="E1188" t="s">
        <v>5053</v>
      </c>
      <c r="F1188" s="2" t="s">
        <v>29</v>
      </c>
      <c r="G1188" s="2" t="s">
        <v>5043</v>
      </c>
      <c r="H1188" s="2">
        <v>1</v>
      </c>
      <c r="I1188" s="19">
        <v>551.35</v>
      </c>
      <c r="J1188" s="2" t="s">
        <v>5047</v>
      </c>
      <c r="K1188" s="2" t="s">
        <v>16</v>
      </c>
      <c r="L1188" s="2">
        <v>4</v>
      </c>
      <c r="M1188" s="18">
        <f t="shared" si="362"/>
        <v>551.35</v>
      </c>
      <c r="T1188" t="str">
        <f t="shared" si="363"/>
        <v>Completed</v>
      </c>
      <c r="U1188" t="str">
        <f t="shared" si="364"/>
        <v>No</v>
      </c>
      <c r="V1188" t="str">
        <f t="shared" si="365"/>
        <v>No</v>
      </c>
      <c r="X1188">
        <f t="shared" si="366"/>
        <v>559</v>
      </c>
      <c r="Y1188">
        <f t="shared" si="367"/>
        <v>408</v>
      </c>
      <c r="Z1188" s="18">
        <f t="shared" si="368"/>
        <v>1892867.2841657216</v>
      </c>
      <c r="AA1188" s="18">
        <f t="shared" si="369"/>
        <v>199432.98236095349</v>
      </c>
      <c r="AB1188" s="17">
        <f t="shared" si="370"/>
        <v>3.8949824970828471</v>
      </c>
      <c r="AC1188" s="2" t="s">
        <v>5043</v>
      </c>
      <c r="AD1188" s="2" t="s">
        <v>29</v>
      </c>
      <c r="AE1188" t="str">
        <f t="shared" si="371"/>
        <v>Fashion</v>
      </c>
      <c r="AF1188" t="str">
        <f t="shared" si="372"/>
        <v>Fashion</v>
      </c>
      <c r="AG1188" t="str" cm="1">
        <f t="array" ref="AG1188">INDEX(AD:AD,ROW())</f>
        <v>Fashion</v>
      </c>
      <c r="AH1188">
        <f t="shared" si="380"/>
        <v>55</v>
      </c>
      <c r="AI1188" t="str">
        <f t="shared" si="373"/>
        <v>Fashion</v>
      </c>
      <c r="AK1188">
        <f t="shared" si="374"/>
        <v>2023</v>
      </c>
      <c r="AL1188">
        <f t="shared" si="375"/>
        <v>5</v>
      </c>
      <c r="AM1188">
        <f t="shared" si="376"/>
        <v>5</v>
      </c>
      <c r="AN1188">
        <f t="shared" si="377"/>
        <v>6</v>
      </c>
      <c r="AO1188" t="str">
        <f t="shared" si="378"/>
        <v>Weekday</v>
      </c>
      <c r="AR1188" s="20">
        <f t="shared" si="379"/>
        <v>0</v>
      </c>
    </row>
    <row r="1189" spans="1:44" x14ac:dyDescent="0.35">
      <c r="A1189" t="str">
        <f t="shared" si="361"/>
        <v>CUST1188</v>
      </c>
      <c r="B1189" s="2" t="s">
        <v>1516</v>
      </c>
      <c r="C1189" s="4">
        <v>45766</v>
      </c>
      <c r="D1189" s="2" t="s">
        <v>539</v>
      </c>
      <c r="E1189" t="s">
        <v>5051</v>
      </c>
      <c r="F1189" s="2" t="s">
        <v>42</v>
      </c>
      <c r="G1189" s="2" t="s">
        <v>5042</v>
      </c>
      <c r="H1189" s="2">
        <v>1</v>
      </c>
      <c r="I1189" s="19">
        <v>591.01</v>
      </c>
      <c r="J1189" s="2" t="s">
        <v>5047</v>
      </c>
      <c r="K1189" s="2" t="s">
        <v>16</v>
      </c>
      <c r="L1189" s="2">
        <v>3</v>
      </c>
      <c r="M1189" s="18">
        <f t="shared" si="362"/>
        <v>591.01</v>
      </c>
      <c r="T1189" t="str">
        <f t="shared" si="363"/>
        <v>Completed</v>
      </c>
      <c r="U1189" t="str">
        <f t="shared" si="364"/>
        <v>No</v>
      </c>
      <c r="V1189" t="str">
        <f t="shared" si="365"/>
        <v>No</v>
      </c>
      <c r="X1189">
        <f t="shared" si="366"/>
        <v>619</v>
      </c>
      <c r="Y1189">
        <f t="shared" si="367"/>
        <v>468</v>
      </c>
      <c r="Z1189" s="18">
        <f t="shared" si="368"/>
        <v>1098537.4901531704</v>
      </c>
      <c r="AA1189" s="18">
        <f t="shared" si="369"/>
        <v>96724.388030634553</v>
      </c>
      <c r="AB1189" s="17">
        <f t="shared" si="370"/>
        <v>3.9001122334455669</v>
      </c>
      <c r="AC1189" s="2" t="s">
        <v>5042</v>
      </c>
      <c r="AD1189" s="2" t="s">
        <v>42</v>
      </c>
      <c r="AE1189" t="str">
        <f t="shared" si="371"/>
        <v>Beauty</v>
      </c>
      <c r="AF1189" t="str">
        <f t="shared" si="372"/>
        <v>Beauty</v>
      </c>
      <c r="AG1189" t="str" cm="1">
        <f t="array" ref="AG1189">INDEX(AD:AD,ROW())</f>
        <v>Beauty</v>
      </c>
      <c r="AH1189">
        <f t="shared" si="380"/>
        <v>18</v>
      </c>
      <c r="AI1189" t="str">
        <f t="shared" si="373"/>
        <v>Beauty</v>
      </c>
      <c r="AK1189">
        <f t="shared" si="374"/>
        <v>2025</v>
      </c>
      <c r="AL1189">
        <f t="shared" si="375"/>
        <v>4</v>
      </c>
      <c r="AM1189">
        <f t="shared" si="376"/>
        <v>19</v>
      </c>
      <c r="AN1189">
        <f t="shared" si="377"/>
        <v>7</v>
      </c>
      <c r="AO1189" t="str">
        <f t="shared" si="378"/>
        <v>Weekend</v>
      </c>
      <c r="AR1189" s="20">
        <f t="shared" si="379"/>
        <v>0</v>
      </c>
    </row>
    <row r="1190" spans="1:44" x14ac:dyDescent="0.35">
      <c r="A1190" t="str">
        <f t="shared" si="361"/>
        <v>CUST1189</v>
      </c>
      <c r="B1190" s="2" t="s">
        <v>1517</v>
      </c>
      <c r="C1190" s="4">
        <v>45242</v>
      </c>
      <c r="D1190" s="2" t="s">
        <v>72</v>
      </c>
      <c r="E1190" t="s">
        <v>5048</v>
      </c>
      <c r="F1190" s="2" t="s">
        <v>23</v>
      </c>
      <c r="G1190" s="2" t="s">
        <v>24</v>
      </c>
      <c r="H1190" s="2">
        <v>1</v>
      </c>
      <c r="I1190" s="19">
        <v>142.77000000000001</v>
      </c>
      <c r="J1190" s="2" t="s">
        <v>5046</v>
      </c>
      <c r="K1190" s="2" t="s">
        <v>76</v>
      </c>
      <c r="L1190" s="2">
        <v>2</v>
      </c>
      <c r="M1190" s="18">
        <f t="shared" si="362"/>
        <v>142.77000000000001</v>
      </c>
      <c r="T1190" t="str">
        <f t="shared" si="363"/>
        <v>Completed</v>
      </c>
      <c r="U1190" t="str">
        <f t="shared" si="364"/>
        <v>No</v>
      </c>
      <c r="V1190" t="str">
        <f t="shared" si="365"/>
        <v>No</v>
      </c>
      <c r="X1190">
        <f t="shared" si="366"/>
        <v>590</v>
      </c>
      <c r="Y1190">
        <f t="shared" si="367"/>
        <v>451</v>
      </c>
      <c r="Z1190" s="18">
        <f t="shared" si="368"/>
        <v>594714.6477588166</v>
      </c>
      <c r="AA1190" s="18">
        <f t="shared" si="369"/>
        <v>60882.938065984097</v>
      </c>
      <c r="AB1190" s="17">
        <f t="shared" si="370"/>
        <v>3.804733727810651</v>
      </c>
      <c r="AC1190" s="2" t="s">
        <v>24</v>
      </c>
      <c r="AD1190" s="2" t="s">
        <v>23</v>
      </c>
      <c r="AE1190" t="str">
        <f t="shared" si="371"/>
        <v>Books</v>
      </c>
      <c r="AF1190" t="str">
        <f t="shared" si="372"/>
        <v>Books</v>
      </c>
      <c r="AG1190" t="str" cm="1">
        <f t="array" ref="AG1190">INDEX(AD:AD,ROW())</f>
        <v>Books</v>
      </c>
      <c r="AH1190">
        <f t="shared" si="380"/>
        <v>4</v>
      </c>
      <c r="AI1190" t="str">
        <f t="shared" si="373"/>
        <v>Books</v>
      </c>
      <c r="AK1190">
        <f t="shared" si="374"/>
        <v>2023</v>
      </c>
      <c r="AL1190">
        <f t="shared" si="375"/>
        <v>11</v>
      </c>
      <c r="AM1190">
        <f t="shared" si="376"/>
        <v>12</v>
      </c>
      <c r="AN1190">
        <f t="shared" si="377"/>
        <v>1</v>
      </c>
      <c r="AO1190" t="str">
        <f t="shared" si="378"/>
        <v>Weekend</v>
      </c>
      <c r="AR1190" s="20">
        <f t="shared" si="379"/>
        <v>1</v>
      </c>
    </row>
    <row r="1191" spans="1:44" x14ac:dyDescent="0.35">
      <c r="A1191" t="str">
        <f t="shared" si="361"/>
        <v>CUST1190</v>
      </c>
      <c r="B1191" s="2" t="s">
        <v>1518</v>
      </c>
      <c r="C1191" s="4">
        <v>45555</v>
      </c>
      <c r="D1191" s="2" t="s">
        <v>238</v>
      </c>
      <c r="E1191" t="s">
        <v>5053</v>
      </c>
      <c r="F1191" s="2" t="s">
        <v>23</v>
      </c>
      <c r="G1191" s="2" t="s">
        <v>75</v>
      </c>
      <c r="H1191" s="2">
        <v>1</v>
      </c>
      <c r="I1191" s="19">
        <v>756.83</v>
      </c>
      <c r="J1191" s="2" t="s">
        <v>5047</v>
      </c>
      <c r="K1191" s="2" t="s">
        <v>16</v>
      </c>
      <c r="L1191" s="2">
        <v>4</v>
      </c>
      <c r="M1191" s="18">
        <f t="shared" si="362"/>
        <v>756.83</v>
      </c>
      <c r="T1191" t="str">
        <f t="shared" si="363"/>
        <v>Completed</v>
      </c>
      <c r="U1191" t="str">
        <f t="shared" si="364"/>
        <v>No</v>
      </c>
      <c r="V1191" t="str">
        <f t="shared" si="365"/>
        <v>No</v>
      </c>
      <c r="X1191">
        <f t="shared" si="366"/>
        <v>559</v>
      </c>
      <c r="Y1191">
        <f t="shared" si="367"/>
        <v>408</v>
      </c>
      <c r="Z1191" s="18">
        <f t="shared" si="368"/>
        <v>594714.6477588166</v>
      </c>
      <c r="AA1191" s="18">
        <f t="shared" si="369"/>
        <v>60882.938065984097</v>
      </c>
      <c r="AB1191" s="17">
        <f t="shared" si="370"/>
        <v>3.804733727810651</v>
      </c>
      <c r="AC1191" s="2" t="s">
        <v>75</v>
      </c>
      <c r="AD1191" s="2" t="s">
        <v>23</v>
      </c>
      <c r="AE1191" t="str">
        <f t="shared" si="371"/>
        <v>Books</v>
      </c>
      <c r="AF1191" t="str">
        <f t="shared" si="372"/>
        <v>Books</v>
      </c>
      <c r="AG1191" t="str" cm="1">
        <f t="array" ref="AG1191">INDEX(AD:AD,ROW())</f>
        <v>Books</v>
      </c>
      <c r="AH1191">
        <f t="shared" si="380"/>
        <v>23</v>
      </c>
      <c r="AI1191" t="str">
        <f t="shared" si="373"/>
        <v>Books</v>
      </c>
      <c r="AK1191">
        <f t="shared" si="374"/>
        <v>2024</v>
      </c>
      <c r="AL1191">
        <f t="shared" si="375"/>
        <v>9</v>
      </c>
      <c r="AM1191">
        <f t="shared" si="376"/>
        <v>20</v>
      </c>
      <c r="AN1191">
        <f t="shared" si="377"/>
        <v>6</v>
      </c>
      <c r="AO1191" t="str">
        <f t="shared" si="378"/>
        <v>Weekday</v>
      </c>
      <c r="AR1191" s="20">
        <f t="shared" si="379"/>
        <v>0</v>
      </c>
    </row>
    <row r="1192" spans="1:44" x14ac:dyDescent="0.35">
      <c r="A1192" t="str">
        <f t="shared" si="361"/>
        <v>CUST1191</v>
      </c>
      <c r="B1192" s="2" t="s">
        <v>1519</v>
      </c>
      <c r="C1192" s="4">
        <v>45198</v>
      </c>
      <c r="D1192" s="2" t="s">
        <v>785</v>
      </c>
      <c r="E1192" t="s">
        <v>5048</v>
      </c>
      <c r="F1192" s="2" t="s">
        <v>13</v>
      </c>
      <c r="G1192" s="2" t="s">
        <v>34</v>
      </c>
      <c r="H1192" s="2">
        <v>1</v>
      </c>
      <c r="I1192" s="19">
        <v>1491.87</v>
      </c>
      <c r="J1192" s="2" t="s">
        <v>50</v>
      </c>
      <c r="K1192" s="2" t="s">
        <v>16</v>
      </c>
      <c r="L1192" s="31"/>
      <c r="M1192" s="18">
        <f t="shared" si="362"/>
        <v>1491.87</v>
      </c>
      <c r="T1192" t="str">
        <f t="shared" si="363"/>
        <v>Completed</v>
      </c>
      <c r="U1192" t="str">
        <f t="shared" si="364"/>
        <v>Yes</v>
      </c>
      <c r="V1192" t="str">
        <f t="shared" si="365"/>
        <v>No</v>
      </c>
      <c r="X1192">
        <f t="shared" si="366"/>
        <v>590</v>
      </c>
      <c r="Y1192">
        <f t="shared" si="367"/>
        <v>451</v>
      </c>
      <c r="Z1192" s="18">
        <f t="shared" si="368"/>
        <v>1463424.4009529033</v>
      </c>
      <c r="AA1192" s="18">
        <f t="shared" si="369"/>
        <v>118285.78776560788</v>
      </c>
      <c r="AB1192" s="17">
        <f t="shared" si="370"/>
        <v>3.8140589569160999</v>
      </c>
      <c r="AC1192" s="2" t="s">
        <v>34</v>
      </c>
      <c r="AD1192" s="2" t="s">
        <v>13</v>
      </c>
      <c r="AE1192" t="str">
        <f t="shared" si="371"/>
        <v>Home &amp; Kitchen</v>
      </c>
      <c r="AF1192" t="str">
        <f t="shared" si="372"/>
        <v>Home &amp; Kitchen</v>
      </c>
      <c r="AG1192" t="str" cm="1">
        <f t="array" ref="AG1192">INDEX(AD:AD,ROW())</f>
        <v>Home &amp; Kitchen</v>
      </c>
      <c r="AH1192">
        <f t="shared" si="380"/>
        <v>7</v>
      </c>
      <c r="AI1192" t="str">
        <f t="shared" si="373"/>
        <v>Home &amp; Kitchen</v>
      </c>
      <c r="AK1192">
        <f t="shared" si="374"/>
        <v>2023</v>
      </c>
      <c r="AL1192">
        <f t="shared" si="375"/>
        <v>9</v>
      </c>
      <c r="AM1192">
        <f t="shared" si="376"/>
        <v>29</v>
      </c>
      <c r="AN1192">
        <f t="shared" si="377"/>
        <v>6</v>
      </c>
      <c r="AO1192" t="str">
        <f t="shared" si="378"/>
        <v>Weekday</v>
      </c>
      <c r="AR1192" s="20">
        <f t="shared" si="379"/>
        <v>0</v>
      </c>
    </row>
    <row r="1193" spans="1:44" x14ac:dyDescent="0.35">
      <c r="A1193" t="str">
        <f t="shared" si="361"/>
        <v>CUST1192</v>
      </c>
      <c r="B1193" s="2" t="s">
        <v>1520</v>
      </c>
      <c r="C1193" s="4">
        <v>45255</v>
      </c>
      <c r="D1193" s="2" t="s">
        <v>601</v>
      </c>
      <c r="E1193" t="s">
        <v>5051</v>
      </c>
      <c r="F1193" s="2" t="s">
        <v>13</v>
      </c>
      <c r="G1193" s="2" t="s">
        <v>95</v>
      </c>
      <c r="H1193" s="2">
        <v>1</v>
      </c>
      <c r="I1193" s="19">
        <v>1942.21</v>
      </c>
      <c r="J1193" s="2" t="s">
        <v>20</v>
      </c>
      <c r="K1193" s="2" t="s">
        <v>16</v>
      </c>
      <c r="L1193" s="2">
        <v>4</v>
      </c>
      <c r="M1193" s="18">
        <f t="shared" si="362"/>
        <v>1942.21</v>
      </c>
      <c r="T1193" t="str">
        <f t="shared" si="363"/>
        <v>Completed</v>
      </c>
      <c r="U1193" t="str">
        <f t="shared" si="364"/>
        <v>Yes</v>
      </c>
      <c r="V1193" t="str">
        <f t="shared" si="365"/>
        <v>No</v>
      </c>
      <c r="X1193">
        <f t="shared" si="366"/>
        <v>619</v>
      </c>
      <c r="Y1193">
        <f t="shared" si="367"/>
        <v>468</v>
      </c>
      <c r="Z1193" s="18">
        <f t="shared" si="368"/>
        <v>1463424.4009529033</v>
      </c>
      <c r="AA1193" s="18">
        <f t="shared" si="369"/>
        <v>118285.78776560788</v>
      </c>
      <c r="AB1193" s="17">
        <f t="shared" si="370"/>
        <v>3.8140589569160999</v>
      </c>
      <c r="AC1193" s="2" t="s">
        <v>95</v>
      </c>
      <c r="AD1193" s="2" t="s">
        <v>13</v>
      </c>
      <c r="AE1193" t="str">
        <f t="shared" si="371"/>
        <v>Home &amp; Kitchen</v>
      </c>
      <c r="AF1193" t="str">
        <f t="shared" si="372"/>
        <v>Home &amp; Kitchen</v>
      </c>
      <c r="AG1193" t="str" cm="1">
        <f t="array" ref="AG1193">INDEX(AD:AD,ROW())</f>
        <v>Home &amp; Kitchen</v>
      </c>
      <c r="AH1193">
        <f t="shared" si="380"/>
        <v>32</v>
      </c>
      <c r="AI1193" t="str">
        <f t="shared" si="373"/>
        <v>Home &amp; Kitchen</v>
      </c>
      <c r="AK1193">
        <f t="shared" si="374"/>
        <v>2023</v>
      </c>
      <c r="AL1193">
        <f t="shared" si="375"/>
        <v>11</v>
      </c>
      <c r="AM1193">
        <f t="shared" si="376"/>
        <v>25</v>
      </c>
      <c r="AN1193">
        <f t="shared" si="377"/>
        <v>7</v>
      </c>
      <c r="AO1193" t="str">
        <f t="shared" si="378"/>
        <v>Weekend</v>
      </c>
      <c r="AR1193" s="20">
        <f t="shared" si="379"/>
        <v>0</v>
      </c>
    </row>
    <row r="1194" spans="1:44" x14ac:dyDescent="0.35">
      <c r="A1194" t="str">
        <f t="shared" si="361"/>
        <v>CUST1193</v>
      </c>
      <c r="B1194" s="2" t="s">
        <v>1521</v>
      </c>
      <c r="C1194" s="4">
        <v>45390</v>
      </c>
      <c r="D1194" s="2" t="s">
        <v>624</v>
      </c>
      <c r="E1194" t="s">
        <v>5052</v>
      </c>
      <c r="F1194" s="2" t="s">
        <v>29</v>
      </c>
      <c r="G1194" s="2" t="s">
        <v>30</v>
      </c>
      <c r="H1194" s="2">
        <v>1</v>
      </c>
      <c r="I1194" s="19">
        <v>1648.93</v>
      </c>
      <c r="J1194" s="2" t="s">
        <v>5046</v>
      </c>
      <c r="K1194" s="2" t="s">
        <v>16</v>
      </c>
      <c r="L1194" s="2">
        <v>4</v>
      </c>
      <c r="M1194" s="18">
        <f t="shared" si="362"/>
        <v>1648.93</v>
      </c>
      <c r="T1194" t="str">
        <f t="shared" si="363"/>
        <v>Completed</v>
      </c>
      <c r="U1194" t="str">
        <f t="shared" si="364"/>
        <v>Yes</v>
      </c>
      <c r="V1194" t="str">
        <f t="shared" si="365"/>
        <v>No</v>
      </c>
      <c r="X1194">
        <f t="shared" si="366"/>
        <v>573</v>
      </c>
      <c r="Y1194">
        <f t="shared" si="367"/>
        <v>450</v>
      </c>
      <c r="Z1194" s="18">
        <f t="shared" si="368"/>
        <v>1892867.2841657216</v>
      </c>
      <c r="AA1194" s="18">
        <f t="shared" si="369"/>
        <v>199432.98236095349</v>
      </c>
      <c r="AB1194" s="17">
        <f t="shared" si="370"/>
        <v>3.8949824970828471</v>
      </c>
      <c r="AC1194" s="2" t="s">
        <v>30</v>
      </c>
      <c r="AD1194" s="2" t="s">
        <v>29</v>
      </c>
      <c r="AE1194" t="str">
        <f t="shared" si="371"/>
        <v>Fashion</v>
      </c>
      <c r="AF1194" t="str">
        <f t="shared" si="372"/>
        <v>Fashion</v>
      </c>
      <c r="AG1194" t="str" cm="1">
        <f t="array" ref="AG1194">INDEX(AD:AD,ROW())</f>
        <v>Fashion</v>
      </c>
      <c r="AH1194">
        <f t="shared" si="380"/>
        <v>6</v>
      </c>
      <c r="AI1194" t="str">
        <f t="shared" si="373"/>
        <v>Fashion</v>
      </c>
      <c r="AK1194">
        <f t="shared" si="374"/>
        <v>2024</v>
      </c>
      <c r="AL1194">
        <f t="shared" si="375"/>
        <v>4</v>
      </c>
      <c r="AM1194">
        <f t="shared" si="376"/>
        <v>8</v>
      </c>
      <c r="AN1194">
        <f t="shared" si="377"/>
        <v>2</v>
      </c>
      <c r="AO1194" t="str">
        <f t="shared" si="378"/>
        <v>Weekday</v>
      </c>
      <c r="AR1194" s="20">
        <f t="shared" si="379"/>
        <v>0</v>
      </c>
    </row>
    <row r="1195" spans="1:44" x14ac:dyDescent="0.35">
      <c r="A1195" t="str">
        <f t="shared" si="361"/>
        <v>CUST1194</v>
      </c>
      <c r="B1195" s="2" t="s">
        <v>1522</v>
      </c>
      <c r="C1195" s="4">
        <v>45126</v>
      </c>
      <c r="D1195" s="2" t="s">
        <v>814</v>
      </c>
      <c r="E1195" t="s">
        <v>5051</v>
      </c>
      <c r="F1195" s="2" t="s">
        <v>19</v>
      </c>
      <c r="G1195" s="2" t="s">
        <v>49</v>
      </c>
      <c r="H1195" s="2">
        <v>1</v>
      </c>
      <c r="I1195" s="19">
        <v>3071.79</v>
      </c>
      <c r="J1195" s="2" t="s">
        <v>5046</v>
      </c>
      <c r="K1195" s="2" t="s">
        <v>31</v>
      </c>
      <c r="L1195" s="2">
        <v>5</v>
      </c>
      <c r="M1195" s="18">
        <f t="shared" si="362"/>
        <v>3071.79</v>
      </c>
      <c r="T1195" t="str">
        <f t="shared" si="363"/>
        <v>Pending</v>
      </c>
      <c r="U1195" t="str">
        <f t="shared" si="364"/>
        <v>No</v>
      </c>
      <c r="V1195" t="str">
        <f t="shared" si="365"/>
        <v>Yes</v>
      </c>
      <c r="X1195">
        <f t="shared" si="366"/>
        <v>619</v>
      </c>
      <c r="Y1195">
        <f t="shared" si="367"/>
        <v>468</v>
      </c>
      <c r="Z1195" s="18">
        <f t="shared" si="368"/>
        <v>2759712.3299794244</v>
      </c>
      <c r="AA1195" s="18">
        <f t="shared" si="369"/>
        <v>330643.50635802455</v>
      </c>
      <c r="AB1195" s="17">
        <f t="shared" si="370"/>
        <v>3.8641711229946525</v>
      </c>
      <c r="AC1195" s="2" t="s">
        <v>49</v>
      </c>
      <c r="AD1195" s="2" t="s">
        <v>19</v>
      </c>
      <c r="AE1195" t="str">
        <f t="shared" si="371"/>
        <v>Electronics</v>
      </c>
      <c r="AF1195" t="str">
        <f t="shared" si="372"/>
        <v>Electronics</v>
      </c>
      <c r="AG1195" t="str" cm="1">
        <f t="array" ref="AG1195">INDEX(AD:AD,ROW())</f>
        <v>Electronics</v>
      </c>
      <c r="AH1195">
        <f t="shared" si="380"/>
        <v>12</v>
      </c>
      <c r="AI1195" t="str">
        <f t="shared" si="373"/>
        <v>Electronics</v>
      </c>
      <c r="AK1195">
        <f t="shared" si="374"/>
        <v>2023</v>
      </c>
      <c r="AL1195">
        <f t="shared" si="375"/>
        <v>7</v>
      </c>
      <c r="AM1195">
        <f t="shared" si="376"/>
        <v>19</v>
      </c>
      <c r="AN1195">
        <f t="shared" si="377"/>
        <v>4</v>
      </c>
      <c r="AO1195" t="str">
        <f t="shared" si="378"/>
        <v>Weekday</v>
      </c>
      <c r="AR1195" s="20">
        <f t="shared" si="379"/>
        <v>0</v>
      </c>
    </row>
    <row r="1196" spans="1:44" x14ac:dyDescent="0.35">
      <c r="A1196" t="str">
        <f t="shared" si="361"/>
        <v>CUST1195</v>
      </c>
      <c r="B1196" s="2" t="s">
        <v>1523</v>
      </c>
      <c r="C1196" s="4">
        <v>45456</v>
      </c>
      <c r="D1196" s="2" t="s">
        <v>125</v>
      </c>
      <c r="E1196" t="s">
        <v>5048</v>
      </c>
      <c r="F1196" s="2" t="s">
        <v>13</v>
      </c>
      <c r="G1196" s="2" t="s">
        <v>14</v>
      </c>
      <c r="H1196" s="2">
        <v>2</v>
      </c>
      <c r="I1196" s="19">
        <v>1345.92</v>
      </c>
      <c r="J1196" s="2" t="s">
        <v>5046</v>
      </c>
      <c r="K1196" s="2" t="s">
        <v>16</v>
      </c>
      <c r="L1196" s="2">
        <v>5</v>
      </c>
      <c r="M1196" s="18">
        <f t="shared" si="362"/>
        <v>2691.84</v>
      </c>
      <c r="T1196" t="str">
        <f t="shared" si="363"/>
        <v>Completed</v>
      </c>
      <c r="U1196" t="str">
        <f t="shared" si="364"/>
        <v>Yes</v>
      </c>
      <c r="V1196" t="str">
        <f t="shared" si="365"/>
        <v>No</v>
      </c>
      <c r="X1196">
        <f t="shared" si="366"/>
        <v>590</v>
      </c>
      <c r="Y1196">
        <f t="shared" si="367"/>
        <v>451</v>
      </c>
      <c r="Z1196" s="18">
        <f t="shared" si="368"/>
        <v>1463424.4009529033</v>
      </c>
      <c r="AA1196" s="18">
        <f t="shared" si="369"/>
        <v>118285.78776560788</v>
      </c>
      <c r="AB1196" s="17">
        <f t="shared" si="370"/>
        <v>3.8140589569160999</v>
      </c>
      <c r="AC1196" s="2" t="s">
        <v>14</v>
      </c>
      <c r="AD1196" s="2" t="s">
        <v>13</v>
      </c>
      <c r="AE1196" t="str">
        <f t="shared" si="371"/>
        <v>Home &amp; Kitchen</v>
      </c>
      <c r="AF1196" t="str">
        <f t="shared" si="372"/>
        <v>Home &amp; Kitchen</v>
      </c>
      <c r="AG1196" t="str" cm="1">
        <f t="array" ref="AG1196">INDEX(AD:AD,ROW())</f>
        <v>Home &amp; Kitchen</v>
      </c>
      <c r="AH1196">
        <f t="shared" si="380"/>
        <v>2</v>
      </c>
      <c r="AI1196" t="str">
        <f t="shared" si="373"/>
        <v>Home &amp; Kitchen</v>
      </c>
      <c r="AK1196">
        <f t="shared" si="374"/>
        <v>2024</v>
      </c>
      <c r="AL1196">
        <f t="shared" si="375"/>
        <v>6</v>
      </c>
      <c r="AM1196">
        <f t="shared" si="376"/>
        <v>13</v>
      </c>
      <c r="AN1196">
        <f t="shared" si="377"/>
        <v>5</v>
      </c>
      <c r="AO1196" t="str">
        <f t="shared" si="378"/>
        <v>Weekday</v>
      </c>
      <c r="AR1196" s="20">
        <f t="shared" si="379"/>
        <v>0</v>
      </c>
    </row>
    <row r="1197" spans="1:44" x14ac:dyDescent="0.35">
      <c r="A1197" t="str">
        <f t="shared" si="361"/>
        <v>CUST1196</v>
      </c>
      <c r="B1197" s="2" t="s">
        <v>1524</v>
      </c>
      <c r="C1197" s="4">
        <v>45393</v>
      </c>
      <c r="D1197" s="2" t="s">
        <v>715</v>
      </c>
      <c r="E1197" t="s">
        <v>5048</v>
      </c>
      <c r="F1197" s="2" t="s">
        <v>29</v>
      </c>
      <c r="G1197" s="2" t="s">
        <v>5041</v>
      </c>
      <c r="H1197" s="2">
        <v>1</v>
      </c>
      <c r="I1197" s="19">
        <v>2442.66</v>
      </c>
      <c r="J1197" s="2" t="s">
        <v>5046</v>
      </c>
      <c r="K1197" s="2" t="s">
        <v>16</v>
      </c>
      <c r="L1197" s="2">
        <v>4</v>
      </c>
      <c r="M1197" s="18">
        <f t="shared" si="362"/>
        <v>2442.66</v>
      </c>
      <c r="T1197" t="str">
        <f t="shared" si="363"/>
        <v>Completed</v>
      </c>
      <c r="U1197" t="str">
        <f t="shared" si="364"/>
        <v>Yes</v>
      </c>
      <c r="V1197" t="str">
        <f t="shared" si="365"/>
        <v>No</v>
      </c>
      <c r="X1197">
        <f t="shared" si="366"/>
        <v>590</v>
      </c>
      <c r="Y1197">
        <f t="shared" si="367"/>
        <v>451</v>
      </c>
      <c r="Z1197" s="18">
        <f t="shared" si="368"/>
        <v>1892867.2841657216</v>
      </c>
      <c r="AA1197" s="18">
        <f t="shared" si="369"/>
        <v>199432.98236095349</v>
      </c>
      <c r="AB1197" s="17">
        <f t="shared" si="370"/>
        <v>3.8949824970828471</v>
      </c>
      <c r="AC1197" s="2" t="s">
        <v>5041</v>
      </c>
      <c r="AD1197" s="2" t="s">
        <v>29</v>
      </c>
      <c r="AE1197" t="str">
        <f t="shared" si="371"/>
        <v>Fashion</v>
      </c>
      <c r="AF1197" t="str">
        <f t="shared" si="372"/>
        <v>Fashion</v>
      </c>
      <c r="AG1197" t="str" cm="1">
        <f t="array" ref="AG1197">INDEX(AD:AD,ROW())</f>
        <v>Fashion</v>
      </c>
      <c r="AH1197">
        <f t="shared" si="380"/>
        <v>15</v>
      </c>
      <c r="AI1197" t="str">
        <f t="shared" si="373"/>
        <v>Fashion</v>
      </c>
      <c r="AK1197">
        <f t="shared" si="374"/>
        <v>2024</v>
      </c>
      <c r="AL1197">
        <f t="shared" si="375"/>
        <v>4</v>
      </c>
      <c r="AM1197">
        <f t="shared" si="376"/>
        <v>11</v>
      </c>
      <c r="AN1197">
        <f t="shared" si="377"/>
        <v>5</v>
      </c>
      <c r="AO1197" t="str">
        <f t="shared" si="378"/>
        <v>Weekday</v>
      </c>
      <c r="AR1197" s="20">
        <f t="shared" si="379"/>
        <v>0</v>
      </c>
    </row>
    <row r="1198" spans="1:44" x14ac:dyDescent="0.35">
      <c r="A1198" t="str">
        <f t="shared" si="361"/>
        <v>CUST1197</v>
      </c>
      <c r="B1198" s="2" t="s">
        <v>1525</v>
      </c>
      <c r="C1198" s="4">
        <v>45308</v>
      </c>
      <c r="D1198" s="2" t="s">
        <v>924</v>
      </c>
      <c r="E1198" t="s">
        <v>5052</v>
      </c>
      <c r="F1198" s="2" t="s">
        <v>23</v>
      </c>
      <c r="G1198" s="2" t="s">
        <v>46</v>
      </c>
      <c r="H1198" s="2">
        <v>3</v>
      </c>
      <c r="I1198" s="19">
        <v>523.41999999999996</v>
      </c>
      <c r="J1198" s="2" t="s">
        <v>50</v>
      </c>
      <c r="K1198" s="2" t="s">
        <v>16</v>
      </c>
      <c r="L1198" s="31"/>
      <c r="M1198" s="18">
        <f t="shared" si="362"/>
        <v>1570.2599999999998</v>
      </c>
      <c r="T1198" t="str">
        <f t="shared" si="363"/>
        <v>Completed</v>
      </c>
      <c r="U1198" t="str">
        <f t="shared" si="364"/>
        <v>Yes</v>
      </c>
      <c r="V1198" t="str">
        <f t="shared" si="365"/>
        <v>No</v>
      </c>
      <c r="X1198">
        <f t="shared" si="366"/>
        <v>573</v>
      </c>
      <c r="Y1198">
        <f t="shared" si="367"/>
        <v>450</v>
      </c>
      <c r="Z1198" s="18">
        <f t="shared" si="368"/>
        <v>594714.6477588166</v>
      </c>
      <c r="AA1198" s="18">
        <f t="shared" si="369"/>
        <v>60882.938065984097</v>
      </c>
      <c r="AB1198" s="17">
        <f t="shared" si="370"/>
        <v>3.804733727810651</v>
      </c>
      <c r="AC1198" s="2" t="s">
        <v>46</v>
      </c>
      <c r="AD1198" s="2" t="s">
        <v>23</v>
      </c>
      <c r="AE1198" t="str">
        <f t="shared" si="371"/>
        <v>Books</v>
      </c>
      <c r="AF1198" t="str">
        <f t="shared" si="372"/>
        <v>Books</v>
      </c>
      <c r="AG1198" t="str" cm="1">
        <f t="array" ref="AG1198">INDEX(AD:AD,ROW())</f>
        <v>Books</v>
      </c>
      <c r="AH1198">
        <f t="shared" si="380"/>
        <v>11</v>
      </c>
      <c r="AI1198" t="str">
        <f t="shared" si="373"/>
        <v>Books</v>
      </c>
      <c r="AK1198">
        <f t="shared" si="374"/>
        <v>2024</v>
      </c>
      <c r="AL1198">
        <f t="shared" si="375"/>
        <v>1</v>
      </c>
      <c r="AM1198">
        <f t="shared" si="376"/>
        <v>17</v>
      </c>
      <c r="AN1198">
        <f t="shared" si="377"/>
        <v>4</v>
      </c>
      <c r="AO1198" t="str">
        <f t="shared" si="378"/>
        <v>Weekday</v>
      </c>
      <c r="AR1198" s="20">
        <f t="shared" si="379"/>
        <v>0</v>
      </c>
    </row>
    <row r="1199" spans="1:44" x14ac:dyDescent="0.35">
      <c r="A1199" t="str">
        <f t="shared" si="361"/>
        <v>CUST1198</v>
      </c>
      <c r="B1199" s="2" t="s">
        <v>1526</v>
      </c>
      <c r="C1199" s="4">
        <v>45347</v>
      </c>
      <c r="D1199" s="2" t="s">
        <v>476</v>
      </c>
      <c r="E1199" t="s">
        <v>5052</v>
      </c>
      <c r="F1199" s="2" t="s">
        <v>19</v>
      </c>
      <c r="G1199" s="2" t="s">
        <v>5040</v>
      </c>
      <c r="H1199" s="2">
        <v>2</v>
      </c>
      <c r="I1199" s="19">
        <v>1822.95</v>
      </c>
      <c r="J1199" s="2" t="s">
        <v>20</v>
      </c>
      <c r="K1199" s="2" t="s">
        <v>16</v>
      </c>
      <c r="L1199" s="2">
        <v>3</v>
      </c>
      <c r="M1199" s="18">
        <f t="shared" si="362"/>
        <v>3645.9</v>
      </c>
      <c r="T1199" t="str">
        <f t="shared" si="363"/>
        <v>Completed</v>
      </c>
      <c r="U1199" t="str">
        <f t="shared" si="364"/>
        <v>Yes</v>
      </c>
      <c r="V1199" t="str">
        <f t="shared" si="365"/>
        <v>No</v>
      </c>
      <c r="X1199">
        <f t="shared" si="366"/>
        <v>573</v>
      </c>
      <c r="Y1199">
        <f t="shared" si="367"/>
        <v>450</v>
      </c>
      <c r="Z1199" s="18">
        <f t="shared" si="368"/>
        <v>2759712.3299794244</v>
      </c>
      <c r="AA1199" s="18">
        <f t="shared" si="369"/>
        <v>330643.50635802455</v>
      </c>
      <c r="AB1199" s="17">
        <f t="shared" si="370"/>
        <v>3.8641711229946525</v>
      </c>
      <c r="AC1199" s="2" t="s">
        <v>5040</v>
      </c>
      <c r="AD1199" s="2" t="s">
        <v>19</v>
      </c>
      <c r="AE1199" t="str">
        <f t="shared" si="371"/>
        <v>Electronics</v>
      </c>
      <c r="AF1199" t="str">
        <f t="shared" si="372"/>
        <v>Electronics</v>
      </c>
      <c r="AG1199" t="str" cm="1">
        <f t="array" ref="AG1199">INDEX(AD:AD,ROW())</f>
        <v>Electronics</v>
      </c>
      <c r="AH1199">
        <f t="shared" si="380"/>
        <v>13</v>
      </c>
      <c r="AI1199" t="str">
        <f t="shared" si="373"/>
        <v>Electronics</v>
      </c>
      <c r="AK1199">
        <f t="shared" si="374"/>
        <v>2024</v>
      </c>
      <c r="AL1199">
        <f t="shared" si="375"/>
        <v>2</v>
      </c>
      <c r="AM1199">
        <f t="shared" si="376"/>
        <v>25</v>
      </c>
      <c r="AN1199">
        <f t="shared" si="377"/>
        <v>1</v>
      </c>
      <c r="AO1199" t="str">
        <f t="shared" si="378"/>
        <v>Weekend</v>
      </c>
      <c r="AR1199" s="20">
        <f t="shared" si="379"/>
        <v>0</v>
      </c>
    </row>
    <row r="1200" spans="1:44" x14ac:dyDescent="0.35">
      <c r="A1200" t="str">
        <f t="shared" si="361"/>
        <v>CUST1199</v>
      </c>
      <c r="B1200" s="2" t="s">
        <v>1527</v>
      </c>
      <c r="C1200" s="4">
        <v>45409</v>
      </c>
      <c r="D1200" s="2" t="s">
        <v>28</v>
      </c>
      <c r="E1200" t="s">
        <v>5056</v>
      </c>
      <c r="F1200" s="2" t="s">
        <v>19</v>
      </c>
      <c r="G1200" s="2" t="s">
        <v>60</v>
      </c>
      <c r="H1200" s="2">
        <v>1</v>
      </c>
      <c r="I1200" s="19">
        <v>341.97</v>
      </c>
      <c r="J1200" s="2" t="s">
        <v>5047</v>
      </c>
      <c r="K1200" s="2" t="s">
        <v>16</v>
      </c>
      <c r="L1200" s="2">
        <v>3</v>
      </c>
      <c r="M1200" s="18">
        <f t="shared" si="362"/>
        <v>341.97</v>
      </c>
      <c r="T1200" t="str">
        <f t="shared" si="363"/>
        <v>Completed</v>
      </c>
      <c r="U1200" t="str">
        <f t="shared" si="364"/>
        <v>No</v>
      </c>
      <c r="V1200" t="str">
        <f t="shared" si="365"/>
        <v>No</v>
      </c>
      <c r="X1200">
        <f t="shared" si="366"/>
        <v>50</v>
      </c>
      <c r="Y1200">
        <f t="shared" si="367"/>
        <v>37</v>
      </c>
      <c r="Z1200" s="18">
        <f t="shared" si="368"/>
        <v>2759712.3299794244</v>
      </c>
      <c r="AA1200" s="18">
        <f t="shared" si="369"/>
        <v>330643.50635802455</v>
      </c>
      <c r="AB1200" s="17">
        <f t="shared" si="370"/>
        <v>3.8641711229946525</v>
      </c>
      <c r="AC1200" s="2" t="s">
        <v>60</v>
      </c>
      <c r="AD1200" s="2" t="s">
        <v>19</v>
      </c>
      <c r="AE1200" t="str">
        <f t="shared" si="371"/>
        <v>Electronics</v>
      </c>
      <c r="AF1200" t="str">
        <f t="shared" si="372"/>
        <v>Electronics</v>
      </c>
      <c r="AG1200" t="str" cm="1">
        <f t="array" ref="AG1200">INDEX(AD:AD,ROW())</f>
        <v>Electronics</v>
      </c>
      <c r="AH1200">
        <f t="shared" si="380"/>
        <v>17</v>
      </c>
      <c r="AI1200" t="str">
        <f t="shared" si="373"/>
        <v>Electronics</v>
      </c>
      <c r="AK1200">
        <f t="shared" si="374"/>
        <v>2024</v>
      </c>
      <c r="AL1200">
        <f t="shared" si="375"/>
        <v>4</v>
      </c>
      <c r="AM1200">
        <f t="shared" si="376"/>
        <v>27</v>
      </c>
      <c r="AN1200">
        <f t="shared" si="377"/>
        <v>7</v>
      </c>
      <c r="AO1200" t="str">
        <f t="shared" si="378"/>
        <v>Weekend</v>
      </c>
      <c r="AR1200" s="20">
        <f t="shared" si="379"/>
        <v>0</v>
      </c>
    </row>
    <row r="1201" spans="1:44" x14ac:dyDescent="0.35">
      <c r="A1201" t="str">
        <f t="shared" si="361"/>
        <v>CUST1200</v>
      </c>
      <c r="B1201" s="2" t="s">
        <v>1528</v>
      </c>
      <c r="C1201" s="4">
        <v>45739</v>
      </c>
      <c r="D1201" s="2" t="s">
        <v>415</v>
      </c>
      <c r="E1201" t="s">
        <v>5055</v>
      </c>
      <c r="F1201" s="2" t="s">
        <v>23</v>
      </c>
      <c r="G1201" s="2" t="s">
        <v>65</v>
      </c>
      <c r="H1201" s="2">
        <v>1</v>
      </c>
      <c r="I1201" s="19">
        <v>706.07</v>
      </c>
      <c r="J1201" s="2" t="s">
        <v>5046</v>
      </c>
      <c r="K1201" s="2" t="s">
        <v>16</v>
      </c>
      <c r="L1201" s="2">
        <v>4</v>
      </c>
      <c r="M1201" s="18">
        <f t="shared" si="362"/>
        <v>706.07</v>
      </c>
      <c r="T1201" t="str">
        <f t="shared" si="363"/>
        <v>Completed</v>
      </c>
      <c r="U1201" t="str">
        <f t="shared" si="364"/>
        <v>No</v>
      </c>
      <c r="V1201" t="str">
        <f t="shared" si="365"/>
        <v>No</v>
      </c>
      <c r="X1201">
        <f t="shared" si="366"/>
        <v>567</v>
      </c>
      <c r="Y1201">
        <f t="shared" si="367"/>
        <v>440</v>
      </c>
      <c r="Z1201" s="18">
        <f t="shared" si="368"/>
        <v>594714.6477588166</v>
      </c>
      <c r="AA1201" s="18">
        <f t="shared" si="369"/>
        <v>60882.938065984097</v>
      </c>
      <c r="AB1201" s="17">
        <f t="shared" si="370"/>
        <v>3.804733727810651</v>
      </c>
      <c r="AC1201" s="2" t="s">
        <v>65</v>
      </c>
      <c r="AD1201" s="2" t="s">
        <v>23</v>
      </c>
      <c r="AE1201" t="str">
        <f t="shared" si="371"/>
        <v>Books</v>
      </c>
      <c r="AF1201" t="str">
        <f t="shared" si="372"/>
        <v>Books</v>
      </c>
      <c r="AG1201" t="str" cm="1">
        <f t="array" ref="AG1201">INDEX(AD:AD,ROW())</f>
        <v>Books</v>
      </c>
      <c r="AH1201">
        <f t="shared" si="380"/>
        <v>19</v>
      </c>
      <c r="AI1201" t="str">
        <f t="shared" si="373"/>
        <v>Books</v>
      </c>
      <c r="AK1201">
        <f t="shared" si="374"/>
        <v>2025</v>
      </c>
      <c r="AL1201">
        <f t="shared" si="375"/>
        <v>3</v>
      </c>
      <c r="AM1201">
        <f t="shared" si="376"/>
        <v>23</v>
      </c>
      <c r="AN1201">
        <f t="shared" si="377"/>
        <v>1</v>
      </c>
      <c r="AO1201" t="str">
        <f t="shared" si="378"/>
        <v>Weekend</v>
      </c>
      <c r="AR1201" s="20">
        <f t="shared" si="379"/>
        <v>0</v>
      </c>
    </row>
    <row r="1202" spans="1:44" x14ac:dyDescent="0.35">
      <c r="A1202" t="str">
        <f t="shared" si="361"/>
        <v>CUST1201</v>
      </c>
      <c r="B1202" s="2" t="s">
        <v>1529</v>
      </c>
      <c r="C1202" s="4">
        <v>45550</v>
      </c>
      <c r="D1202" s="2" t="s">
        <v>719</v>
      </c>
      <c r="E1202" t="s">
        <v>5053</v>
      </c>
      <c r="F1202" s="2" t="s">
        <v>23</v>
      </c>
      <c r="G1202" s="2" t="s">
        <v>68</v>
      </c>
      <c r="H1202" s="2">
        <v>1</v>
      </c>
      <c r="I1202" s="19">
        <v>206.09</v>
      </c>
      <c r="J1202" s="2" t="s">
        <v>5046</v>
      </c>
      <c r="K1202" s="2" t="s">
        <v>76</v>
      </c>
      <c r="L1202" s="2">
        <v>4</v>
      </c>
      <c r="M1202" s="18">
        <f t="shared" si="362"/>
        <v>206.09</v>
      </c>
      <c r="T1202" t="str">
        <f t="shared" si="363"/>
        <v>Completed</v>
      </c>
      <c r="U1202" t="str">
        <f t="shared" si="364"/>
        <v>No</v>
      </c>
      <c r="V1202" t="str">
        <f t="shared" si="365"/>
        <v>No</v>
      </c>
      <c r="X1202">
        <f t="shared" si="366"/>
        <v>559</v>
      </c>
      <c r="Y1202">
        <f t="shared" si="367"/>
        <v>408</v>
      </c>
      <c r="Z1202" s="18">
        <f t="shared" si="368"/>
        <v>594714.6477588166</v>
      </c>
      <c r="AA1202" s="18">
        <f t="shared" si="369"/>
        <v>60882.938065984097</v>
      </c>
      <c r="AB1202" s="17">
        <f t="shared" si="370"/>
        <v>3.804733727810651</v>
      </c>
      <c r="AC1202" s="2" t="s">
        <v>68</v>
      </c>
      <c r="AD1202" s="2" t="s">
        <v>23</v>
      </c>
      <c r="AE1202" t="str">
        <f t="shared" si="371"/>
        <v>Books</v>
      </c>
      <c r="AF1202" t="str">
        <f t="shared" si="372"/>
        <v>Books</v>
      </c>
      <c r="AG1202" t="str" cm="1">
        <f t="array" ref="AG1202">INDEX(AD:AD,ROW())</f>
        <v>Books</v>
      </c>
      <c r="AH1202">
        <f t="shared" si="380"/>
        <v>20</v>
      </c>
      <c r="AI1202" t="str">
        <f t="shared" si="373"/>
        <v>Books</v>
      </c>
      <c r="AK1202">
        <f t="shared" si="374"/>
        <v>2024</v>
      </c>
      <c r="AL1202">
        <f t="shared" si="375"/>
        <v>9</v>
      </c>
      <c r="AM1202">
        <f t="shared" si="376"/>
        <v>15</v>
      </c>
      <c r="AN1202">
        <f t="shared" si="377"/>
        <v>1</v>
      </c>
      <c r="AO1202" t="str">
        <f t="shared" si="378"/>
        <v>Weekend</v>
      </c>
      <c r="AR1202" s="20">
        <f t="shared" si="379"/>
        <v>1</v>
      </c>
    </row>
    <row r="1203" spans="1:44" x14ac:dyDescent="0.35">
      <c r="A1203" t="str">
        <f t="shared" si="361"/>
        <v>CUST1202</v>
      </c>
      <c r="B1203" s="2" t="s">
        <v>1530</v>
      </c>
      <c r="C1203" s="4">
        <v>45416</v>
      </c>
      <c r="D1203" s="2" t="s">
        <v>219</v>
      </c>
      <c r="E1203" t="s">
        <v>5048</v>
      </c>
      <c r="F1203" s="2" t="s">
        <v>23</v>
      </c>
      <c r="G1203" s="2" t="s">
        <v>65</v>
      </c>
      <c r="H1203" s="2">
        <v>1</v>
      </c>
      <c r="I1203" s="19">
        <v>695.6</v>
      </c>
      <c r="J1203" s="2" t="s">
        <v>50</v>
      </c>
      <c r="K1203" s="2" t="s">
        <v>16</v>
      </c>
      <c r="L1203" s="2">
        <v>4</v>
      </c>
      <c r="M1203" s="18">
        <f t="shared" si="362"/>
        <v>695.6</v>
      </c>
      <c r="T1203" t="str">
        <f t="shared" si="363"/>
        <v>Completed</v>
      </c>
      <c r="U1203" t="str">
        <f t="shared" si="364"/>
        <v>No</v>
      </c>
      <c r="V1203" t="str">
        <f t="shared" si="365"/>
        <v>No</v>
      </c>
      <c r="X1203">
        <f t="shared" si="366"/>
        <v>590</v>
      </c>
      <c r="Y1203">
        <f t="shared" si="367"/>
        <v>451</v>
      </c>
      <c r="Z1203" s="18">
        <f t="shared" si="368"/>
        <v>594714.6477588166</v>
      </c>
      <c r="AA1203" s="18">
        <f t="shared" si="369"/>
        <v>60882.938065984097</v>
      </c>
      <c r="AB1203" s="17">
        <f t="shared" si="370"/>
        <v>3.804733727810651</v>
      </c>
      <c r="AC1203" s="2" t="s">
        <v>65</v>
      </c>
      <c r="AD1203" s="2" t="s">
        <v>23</v>
      </c>
      <c r="AE1203" t="str">
        <f t="shared" si="371"/>
        <v>Books</v>
      </c>
      <c r="AF1203" t="str">
        <f t="shared" si="372"/>
        <v>Books</v>
      </c>
      <c r="AG1203" t="str" cm="1">
        <f t="array" ref="AG1203">INDEX(AD:AD,ROW())</f>
        <v>Books</v>
      </c>
      <c r="AH1203">
        <f t="shared" si="380"/>
        <v>19</v>
      </c>
      <c r="AI1203" t="str">
        <f t="shared" si="373"/>
        <v>Books</v>
      </c>
      <c r="AK1203">
        <f t="shared" si="374"/>
        <v>2024</v>
      </c>
      <c r="AL1203">
        <f t="shared" si="375"/>
        <v>5</v>
      </c>
      <c r="AM1203">
        <f t="shared" si="376"/>
        <v>4</v>
      </c>
      <c r="AN1203">
        <f t="shared" si="377"/>
        <v>7</v>
      </c>
      <c r="AO1203" t="str">
        <f t="shared" si="378"/>
        <v>Weekend</v>
      </c>
      <c r="AR1203" s="20">
        <f t="shared" si="379"/>
        <v>0</v>
      </c>
    </row>
    <row r="1204" spans="1:44" x14ac:dyDescent="0.35">
      <c r="A1204" t="str">
        <f t="shared" si="361"/>
        <v>CUST1203</v>
      </c>
      <c r="B1204" s="2" t="s">
        <v>1531</v>
      </c>
      <c r="C1204" s="4">
        <v>45709</v>
      </c>
      <c r="D1204" s="2" t="s">
        <v>419</v>
      </c>
      <c r="E1204" t="s">
        <v>5052</v>
      </c>
      <c r="F1204" s="2" t="s">
        <v>13</v>
      </c>
      <c r="G1204" s="2" t="s">
        <v>5045</v>
      </c>
      <c r="H1204" s="2">
        <v>1</v>
      </c>
      <c r="I1204" s="19">
        <v>342.02</v>
      </c>
      <c r="J1204" s="2" t="s">
        <v>5047</v>
      </c>
      <c r="K1204" s="2" t="s">
        <v>16</v>
      </c>
      <c r="L1204" s="2">
        <v>4</v>
      </c>
      <c r="M1204" s="18">
        <f t="shared" si="362"/>
        <v>342.02</v>
      </c>
      <c r="T1204" t="str">
        <f t="shared" si="363"/>
        <v>Completed</v>
      </c>
      <c r="U1204" t="str">
        <f t="shared" si="364"/>
        <v>No</v>
      </c>
      <c r="V1204" t="str">
        <f t="shared" si="365"/>
        <v>No</v>
      </c>
      <c r="X1204">
        <f t="shared" si="366"/>
        <v>573</v>
      </c>
      <c r="Y1204">
        <f t="shared" si="367"/>
        <v>450</v>
      </c>
      <c r="Z1204" s="18">
        <f t="shared" si="368"/>
        <v>1463424.4009529033</v>
      </c>
      <c r="AA1204" s="18">
        <f t="shared" si="369"/>
        <v>118285.78776560788</v>
      </c>
      <c r="AB1204" s="17">
        <f t="shared" si="370"/>
        <v>3.8140589569160999</v>
      </c>
      <c r="AC1204" s="2" t="s">
        <v>5045</v>
      </c>
      <c r="AD1204" s="2" t="s">
        <v>13</v>
      </c>
      <c r="AE1204" t="str">
        <f t="shared" si="371"/>
        <v>Home &amp; Kitchen</v>
      </c>
      <c r="AF1204" t="str">
        <f t="shared" si="372"/>
        <v>Home &amp; Kitchen</v>
      </c>
      <c r="AG1204" t="str" cm="1">
        <f t="array" ref="AG1204">INDEX(AD:AD,ROW())</f>
        <v>Home &amp; Kitchen</v>
      </c>
      <c r="AH1204">
        <f t="shared" si="380"/>
        <v>76</v>
      </c>
      <c r="AI1204" t="str">
        <f t="shared" si="373"/>
        <v>Home &amp; Kitchen</v>
      </c>
      <c r="AK1204">
        <f t="shared" si="374"/>
        <v>2025</v>
      </c>
      <c r="AL1204">
        <f t="shared" si="375"/>
        <v>2</v>
      </c>
      <c r="AM1204">
        <f t="shared" si="376"/>
        <v>21</v>
      </c>
      <c r="AN1204">
        <f t="shared" si="377"/>
        <v>6</v>
      </c>
      <c r="AO1204" t="str">
        <f t="shared" si="378"/>
        <v>Weekday</v>
      </c>
      <c r="AR1204" s="20">
        <f t="shared" si="379"/>
        <v>0</v>
      </c>
    </row>
    <row r="1205" spans="1:44" x14ac:dyDescent="0.35">
      <c r="A1205" t="str">
        <f t="shared" si="361"/>
        <v>CUST1204</v>
      </c>
      <c r="B1205" s="2" t="s">
        <v>1532</v>
      </c>
      <c r="C1205" s="4">
        <v>45325</v>
      </c>
      <c r="D1205" s="2" t="s">
        <v>353</v>
      </c>
      <c r="E1205" t="s">
        <v>5055</v>
      </c>
      <c r="F1205" s="2" t="s">
        <v>19</v>
      </c>
      <c r="G1205" s="2" t="s">
        <v>5039</v>
      </c>
      <c r="H1205" s="2">
        <v>3</v>
      </c>
      <c r="I1205" s="19">
        <v>3236.35</v>
      </c>
      <c r="J1205" s="2" t="s">
        <v>20</v>
      </c>
      <c r="K1205" s="2" t="s">
        <v>31</v>
      </c>
      <c r="L1205" s="2">
        <v>3</v>
      </c>
      <c r="M1205" s="18">
        <f t="shared" si="362"/>
        <v>9709.0499999999993</v>
      </c>
      <c r="T1205" t="str">
        <f t="shared" si="363"/>
        <v>Pending</v>
      </c>
      <c r="U1205" t="str">
        <f t="shared" si="364"/>
        <v>No</v>
      </c>
      <c r="V1205" t="str">
        <f t="shared" si="365"/>
        <v>Yes</v>
      </c>
      <c r="X1205">
        <f t="shared" si="366"/>
        <v>567</v>
      </c>
      <c r="Y1205">
        <f t="shared" si="367"/>
        <v>440</v>
      </c>
      <c r="Z1205" s="18">
        <f t="shared" si="368"/>
        <v>2759712.3299794244</v>
      </c>
      <c r="AA1205" s="18">
        <f t="shared" si="369"/>
        <v>330643.50635802455</v>
      </c>
      <c r="AB1205" s="17">
        <f t="shared" si="370"/>
        <v>3.8641711229946525</v>
      </c>
      <c r="AC1205" s="2" t="s">
        <v>5039</v>
      </c>
      <c r="AD1205" s="2" t="s">
        <v>19</v>
      </c>
      <c r="AE1205" t="str">
        <f t="shared" si="371"/>
        <v>Electronics</v>
      </c>
      <c r="AF1205" t="str">
        <f t="shared" si="372"/>
        <v>Electronics</v>
      </c>
      <c r="AG1205" t="str" cm="1">
        <f t="array" ref="AG1205">INDEX(AD:AD,ROW())</f>
        <v>Electronics</v>
      </c>
      <c r="AH1205">
        <f t="shared" si="380"/>
        <v>3</v>
      </c>
      <c r="AI1205" t="str">
        <f t="shared" si="373"/>
        <v>Electronics</v>
      </c>
      <c r="AK1205">
        <f t="shared" si="374"/>
        <v>2024</v>
      </c>
      <c r="AL1205">
        <f t="shared" si="375"/>
        <v>2</v>
      </c>
      <c r="AM1205">
        <f t="shared" si="376"/>
        <v>3</v>
      </c>
      <c r="AN1205">
        <f t="shared" si="377"/>
        <v>7</v>
      </c>
      <c r="AO1205" t="str">
        <f t="shared" si="378"/>
        <v>Weekend</v>
      </c>
      <c r="AR1205" s="20">
        <f t="shared" si="379"/>
        <v>0</v>
      </c>
    </row>
    <row r="1206" spans="1:44" x14ac:dyDescent="0.35">
      <c r="A1206" t="str">
        <f t="shared" si="361"/>
        <v>CUST1205</v>
      </c>
      <c r="B1206" s="2" t="s">
        <v>1533</v>
      </c>
      <c r="C1206" s="4">
        <v>45389</v>
      </c>
      <c r="D1206" s="2" t="s">
        <v>469</v>
      </c>
      <c r="E1206" t="s">
        <v>5054</v>
      </c>
      <c r="F1206" s="2" t="s">
        <v>19</v>
      </c>
      <c r="G1206" s="2" t="s">
        <v>128</v>
      </c>
      <c r="H1206" s="2">
        <v>1</v>
      </c>
      <c r="I1206" s="19">
        <v>2759.37</v>
      </c>
      <c r="J1206" s="2" t="s">
        <v>5046</v>
      </c>
      <c r="K1206" s="2" t="s">
        <v>16</v>
      </c>
      <c r="L1206" s="2">
        <v>4</v>
      </c>
      <c r="M1206" s="18">
        <f t="shared" si="362"/>
        <v>2759.37</v>
      </c>
      <c r="T1206" t="str">
        <f t="shared" si="363"/>
        <v>Completed</v>
      </c>
      <c r="U1206" t="str">
        <f t="shared" si="364"/>
        <v>Yes</v>
      </c>
      <c r="V1206" t="str">
        <f t="shared" si="365"/>
        <v>No</v>
      </c>
      <c r="X1206">
        <f t="shared" si="366"/>
        <v>558</v>
      </c>
      <c r="Y1206">
        <f t="shared" si="367"/>
        <v>430</v>
      </c>
      <c r="Z1206" s="18">
        <f t="shared" si="368"/>
        <v>2759712.3299794244</v>
      </c>
      <c r="AA1206" s="18">
        <f t="shared" si="369"/>
        <v>330643.50635802455</v>
      </c>
      <c r="AB1206" s="17">
        <f t="shared" si="370"/>
        <v>3.8641711229946525</v>
      </c>
      <c r="AC1206" s="2" t="s">
        <v>128</v>
      </c>
      <c r="AD1206" s="2" t="s">
        <v>19</v>
      </c>
      <c r="AE1206" t="str">
        <f t="shared" si="371"/>
        <v>Electronics</v>
      </c>
      <c r="AF1206" t="str">
        <f t="shared" si="372"/>
        <v>Electronics</v>
      </c>
      <c r="AG1206" t="str" cm="1">
        <f t="array" ref="AG1206">INDEX(AD:AD,ROW())</f>
        <v>Electronics</v>
      </c>
      <c r="AH1206">
        <f t="shared" si="380"/>
        <v>48</v>
      </c>
      <c r="AI1206" t="str">
        <f t="shared" si="373"/>
        <v>Electronics</v>
      </c>
      <c r="AK1206">
        <f t="shared" si="374"/>
        <v>2024</v>
      </c>
      <c r="AL1206">
        <f t="shared" si="375"/>
        <v>4</v>
      </c>
      <c r="AM1206">
        <f t="shared" si="376"/>
        <v>7</v>
      </c>
      <c r="AN1206">
        <f t="shared" si="377"/>
        <v>1</v>
      </c>
      <c r="AO1206" t="str">
        <f t="shared" si="378"/>
        <v>Weekend</v>
      </c>
      <c r="AR1206" s="20">
        <f t="shared" si="379"/>
        <v>0</v>
      </c>
    </row>
    <row r="1207" spans="1:44" x14ac:dyDescent="0.35">
      <c r="A1207" t="str">
        <f t="shared" si="361"/>
        <v>CUST1206</v>
      </c>
      <c r="B1207" s="2" t="s">
        <v>1534</v>
      </c>
      <c r="C1207" s="4">
        <v>45356</v>
      </c>
      <c r="D1207" s="2" t="s">
        <v>483</v>
      </c>
      <c r="E1207" t="s">
        <v>5049</v>
      </c>
      <c r="F1207" s="2" t="s">
        <v>23</v>
      </c>
      <c r="G1207" s="2" t="s">
        <v>75</v>
      </c>
      <c r="H1207" s="2">
        <v>2</v>
      </c>
      <c r="I1207" s="19">
        <v>223.61</v>
      </c>
      <c r="J1207" s="2" t="s">
        <v>5046</v>
      </c>
      <c r="K1207" s="2" t="s">
        <v>16</v>
      </c>
      <c r="L1207" s="2">
        <v>2</v>
      </c>
      <c r="M1207" s="18">
        <f t="shared" si="362"/>
        <v>447.22</v>
      </c>
      <c r="T1207" t="str">
        <f t="shared" si="363"/>
        <v>Completed</v>
      </c>
      <c r="U1207" t="str">
        <f t="shared" si="364"/>
        <v>No</v>
      </c>
      <c r="V1207" t="str">
        <f t="shared" si="365"/>
        <v>No</v>
      </c>
      <c r="X1207">
        <f t="shared" si="366"/>
        <v>595</v>
      </c>
      <c r="Y1207">
        <f t="shared" si="367"/>
        <v>444</v>
      </c>
      <c r="Z1207" s="18">
        <f t="shared" si="368"/>
        <v>594714.6477588166</v>
      </c>
      <c r="AA1207" s="18">
        <f t="shared" si="369"/>
        <v>60882.938065984097</v>
      </c>
      <c r="AB1207" s="17">
        <f t="shared" si="370"/>
        <v>3.804733727810651</v>
      </c>
      <c r="AC1207" s="2" t="s">
        <v>75</v>
      </c>
      <c r="AD1207" s="2" t="s">
        <v>23</v>
      </c>
      <c r="AE1207" t="str">
        <f t="shared" si="371"/>
        <v>Books</v>
      </c>
      <c r="AF1207" t="str">
        <f t="shared" si="372"/>
        <v>Books</v>
      </c>
      <c r="AG1207" t="str" cm="1">
        <f t="array" ref="AG1207">INDEX(AD:AD,ROW())</f>
        <v>Books</v>
      </c>
      <c r="AH1207">
        <f t="shared" si="380"/>
        <v>23</v>
      </c>
      <c r="AI1207" t="str">
        <f t="shared" si="373"/>
        <v>Books</v>
      </c>
      <c r="AK1207">
        <f t="shared" si="374"/>
        <v>2024</v>
      </c>
      <c r="AL1207">
        <f t="shared" si="375"/>
        <v>3</v>
      </c>
      <c r="AM1207">
        <f t="shared" si="376"/>
        <v>5</v>
      </c>
      <c r="AN1207">
        <f t="shared" si="377"/>
        <v>3</v>
      </c>
      <c r="AO1207" t="str">
        <f t="shared" si="378"/>
        <v>Weekday</v>
      </c>
      <c r="AR1207" s="20">
        <f t="shared" si="379"/>
        <v>0</v>
      </c>
    </row>
    <row r="1208" spans="1:44" x14ac:dyDescent="0.35">
      <c r="A1208" t="str">
        <f t="shared" si="361"/>
        <v>CUST1207</v>
      </c>
      <c r="B1208" s="2" t="s">
        <v>1535</v>
      </c>
      <c r="C1208" s="4">
        <v>45030</v>
      </c>
      <c r="D1208" s="2" t="s">
        <v>497</v>
      </c>
      <c r="E1208" t="s">
        <v>5048</v>
      </c>
      <c r="F1208" s="2" t="s">
        <v>23</v>
      </c>
      <c r="G1208" s="2" t="s">
        <v>46</v>
      </c>
      <c r="H1208" s="2">
        <v>2</v>
      </c>
      <c r="I1208" s="19">
        <v>194.6</v>
      </c>
      <c r="J1208" s="2" t="s">
        <v>5047</v>
      </c>
      <c r="K1208" s="2" t="s">
        <v>16</v>
      </c>
      <c r="L1208" s="2">
        <v>3</v>
      </c>
      <c r="M1208" s="18">
        <f t="shared" si="362"/>
        <v>389.2</v>
      </c>
      <c r="T1208" t="str">
        <f t="shared" si="363"/>
        <v>Completed</v>
      </c>
      <c r="U1208" t="str">
        <f t="shared" si="364"/>
        <v>No</v>
      </c>
      <c r="V1208" t="str">
        <f t="shared" si="365"/>
        <v>No</v>
      </c>
      <c r="X1208">
        <f t="shared" si="366"/>
        <v>590</v>
      </c>
      <c r="Y1208">
        <f t="shared" si="367"/>
        <v>451</v>
      </c>
      <c r="Z1208" s="18">
        <f t="shared" si="368"/>
        <v>594714.6477588166</v>
      </c>
      <c r="AA1208" s="18">
        <f t="shared" si="369"/>
        <v>60882.938065984097</v>
      </c>
      <c r="AB1208" s="17">
        <f t="shared" si="370"/>
        <v>3.804733727810651</v>
      </c>
      <c r="AC1208" s="2" t="s">
        <v>46</v>
      </c>
      <c r="AD1208" s="2" t="s">
        <v>23</v>
      </c>
      <c r="AE1208" t="str">
        <f t="shared" si="371"/>
        <v>Books</v>
      </c>
      <c r="AF1208" t="str">
        <f t="shared" si="372"/>
        <v>Books</v>
      </c>
      <c r="AG1208" t="str" cm="1">
        <f t="array" ref="AG1208">INDEX(AD:AD,ROW())</f>
        <v>Books</v>
      </c>
      <c r="AH1208">
        <f t="shared" si="380"/>
        <v>11</v>
      </c>
      <c r="AI1208" t="str">
        <f t="shared" si="373"/>
        <v>Books</v>
      </c>
      <c r="AK1208">
        <f t="shared" si="374"/>
        <v>2023</v>
      </c>
      <c r="AL1208">
        <f t="shared" si="375"/>
        <v>4</v>
      </c>
      <c r="AM1208">
        <f t="shared" si="376"/>
        <v>14</v>
      </c>
      <c r="AN1208">
        <f t="shared" si="377"/>
        <v>6</v>
      </c>
      <c r="AO1208" t="str">
        <f t="shared" si="378"/>
        <v>Weekday</v>
      </c>
      <c r="AR1208" s="20">
        <f t="shared" si="379"/>
        <v>0</v>
      </c>
    </row>
    <row r="1209" spans="1:44" x14ac:dyDescent="0.35">
      <c r="A1209" t="str">
        <f t="shared" si="361"/>
        <v>CUST1208</v>
      </c>
      <c r="B1209" s="2" t="s">
        <v>1536</v>
      </c>
      <c r="C1209" s="4">
        <v>45763</v>
      </c>
      <c r="D1209" s="2" t="s">
        <v>178</v>
      </c>
      <c r="E1209" t="s">
        <v>5055</v>
      </c>
      <c r="F1209" s="2" t="s">
        <v>42</v>
      </c>
      <c r="G1209" s="2" t="s">
        <v>188</v>
      </c>
      <c r="H1209" s="2">
        <v>2</v>
      </c>
      <c r="I1209" s="19">
        <v>1089.75</v>
      </c>
      <c r="J1209" s="2" t="s">
        <v>20</v>
      </c>
      <c r="K1209" s="2" t="s">
        <v>16</v>
      </c>
      <c r="L1209" s="2">
        <v>1</v>
      </c>
      <c r="M1209" s="18">
        <f t="shared" si="362"/>
        <v>2179.5</v>
      </c>
      <c r="T1209" t="str">
        <f t="shared" si="363"/>
        <v>Completed</v>
      </c>
      <c r="U1209" t="str">
        <f t="shared" si="364"/>
        <v>Yes</v>
      </c>
      <c r="V1209" t="str">
        <f t="shared" si="365"/>
        <v>No</v>
      </c>
      <c r="X1209">
        <f t="shared" si="366"/>
        <v>567</v>
      </c>
      <c r="Y1209">
        <f t="shared" si="367"/>
        <v>440</v>
      </c>
      <c r="Z1209" s="18">
        <f t="shared" si="368"/>
        <v>1098537.4901531704</v>
      </c>
      <c r="AA1209" s="18">
        <f t="shared" si="369"/>
        <v>96724.388030634553</v>
      </c>
      <c r="AB1209" s="17">
        <f t="shared" si="370"/>
        <v>3.9001122334455669</v>
      </c>
      <c r="AC1209" s="2" t="s">
        <v>188</v>
      </c>
      <c r="AD1209" s="2" t="s">
        <v>42</v>
      </c>
      <c r="AE1209" t="str">
        <f t="shared" si="371"/>
        <v>Beauty</v>
      </c>
      <c r="AF1209" t="str">
        <f t="shared" si="372"/>
        <v>Beauty</v>
      </c>
      <c r="AG1209" t="str" cm="1">
        <f t="array" ref="AG1209">INDEX(AD:AD,ROW())</f>
        <v>Beauty</v>
      </c>
      <c r="AH1209">
        <f t="shared" si="380"/>
        <v>80</v>
      </c>
      <c r="AI1209" t="str">
        <f t="shared" si="373"/>
        <v>Beauty</v>
      </c>
      <c r="AK1209">
        <f t="shared" si="374"/>
        <v>2025</v>
      </c>
      <c r="AL1209">
        <f t="shared" si="375"/>
        <v>4</v>
      </c>
      <c r="AM1209">
        <f t="shared" si="376"/>
        <v>16</v>
      </c>
      <c r="AN1209">
        <f t="shared" si="377"/>
        <v>4</v>
      </c>
      <c r="AO1209" t="str">
        <f t="shared" si="378"/>
        <v>Weekday</v>
      </c>
      <c r="AR1209" s="20">
        <f t="shared" si="379"/>
        <v>0</v>
      </c>
    </row>
    <row r="1210" spans="1:44" x14ac:dyDescent="0.35">
      <c r="A1210" t="str">
        <f t="shared" si="361"/>
        <v>CUST1209</v>
      </c>
      <c r="B1210" s="2" t="s">
        <v>1537</v>
      </c>
      <c r="C1210" s="4">
        <v>45051</v>
      </c>
      <c r="D1210" s="2" t="s">
        <v>817</v>
      </c>
      <c r="E1210" t="s">
        <v>5051</v>
      </c>
      <c r="F1210" s="2" t="s">
        <v>23</v>
      </c>
      <c r="G1210" s="2" t="s">
        <v>68</v>
      </c>
      <c r="H1210" s="2">
        <v>1</v>
      </c>
      <c r="I1210" s="19">
        <v>252.96</v>
      </c>
      <c r="J1210" s="2" t="s">
        <v>20</v>
      </c>
      <c r="K1210" s="2" t="s">
        <v>16</v>
      </c>
      <c r="L1210" s="2">
        <v>4</v>
      </c>
      <c r="M1210" s="18">
        <f t="shared" si="362"/>
        <v>252.96</v>
      </c>
      <c r="T1210" t="str">
        <f t="shared" si="363"/>
        <v>Completed</v>
      </c>
      <c r="U1210" t="str">
        <f t="shared" si="364"/>
        <v>No</v>
      </c>
      <c r="V1210" t="str">
        <f t="shared" si="365"/>
        <v>No</v>
      </c>
      <c r="X1210">
        <f t="shared" si="366"/>
        <v>619</v>
      </c>
      <c r="Y1210">
        <f t="shared" si="367"/>
        <v>468</v>
      </c>
      <c r="Z1210" s="18">
        <f t="shared" si="368"/>
        <v>594714.6477588166</v>
      </c>
      <c r="AA1210" s="18">
        <f t="shared" si="369"/>
        <v>60882.938065984097</v>
      </c>
      <c r="AB1210" s="17">
        <f t="shared" si="370"/>
        <v>3.804733727810651</v>
      </c>
      <c r="AC1210" s="2" t="s">
        <v>68</v>
      </c>
      <c r="AD1210" s="2" t="s">
        <v>23</v>
      </c>
      <c r="AE1210" t="str">
        <f t="shared" si="371"/>
        <v>Books</v>
      </c>
      <c r="AF1210" t="str">
        <f t="shared" si="372"/>
        <v>Books</v>
      </c>
      <c r="AG1210" t="str" cm="1">
        <f t="array" ref="AG1210">INDEX(AD:AD,ROW())</f>
        <v>Books</v>
      </c>
      <c r="AH1210">
        <f t="shared" si="380"/>
        <v>20</v>
      </c>
      <c r="AI1210" t="str">
        <f t="shared" si="373"/>
        <v>Books</v>
      </c>
      <c r="AK1210">
        <f t="shared" si="374"/>
        <v>2023</v>
      </c>
      <c r="AL1210">
        <f t="shared" si="375"/>
        <v>5</v>
      </c>
      <c r="AM1210">
        <f t="shared" si="376"/>
        <v>5</v>
      </c>
      <c r="AN1210">
        <f t="shared" si="377"/>
        <v>6</v>
      </c>
      <c r="AO1210" t="str">
        <f t="shared" si="378"/>
        <v>Weekday</v>
      </c>
      <c r="AR1210" s="20">
        <f t="shared" si="379"/>
        <v>0</v>
      </c>
    </row>
    <row r="1211" spans="1:44" x14ac:dyDescent="0.35">
      <c r="A1211" t="str">
        <f t="shared" si="361"/>
        <v>CUST1210</v>
      </c>
      <c r="B1211" s="2" t="s">
        <v>1538</v>
      </c>
      <c r="C1211" s="4">
        <v>45164</v>
      </c>
      <c r="D1211" s="2" t="s">
        <v>370</v>
      </c>
      <c r="E1211" t="s">
        <v>5053</v>
      </c>
      <c r="F1211" s="2" t="s">
        <v>23</v>
      </c>
      <c r="G1211" s="2" t="s">
        <v>24</v>
      </c>
      <c r="H1211" s="2">
        <v>1</v>
      </c>
      <c r="I1211" s="19">
        <v>163.9</v>
      </c>
      <c r="J1211" s="2" t="s">
        <v>50</v>
      </c>
      <c r="K1211" s="2" t="s">
        <v>103</v>
      </c>
      <c r="L1211" s="2">
        <v>5</v>
      </c>
      <c r="M1211" s="18">
        <f t="shared" si="362"/>
        <v>163.9</v>
      </c>
      <c r="T1211" t="str">
        <f t="shared" si="363"/>
        <v>Lost Sale</v>
      </c>
      <c r="U1211" t="str">
        <f t="shared" si="364"/>
        <v>No</v>
      </c>
      <c r="V1211" t="str">
        <f t="shared" si="365"/>
        <v>Yes</v>
      </c>
      <c r="X1211">
        <f t="shared" si="366"/>
        <v>559</v>
      </c>
      <c r="Y1211">
        <f t="shared" si="367"/>
        <v>408</v>
      </c>
      <c r="Z1211" s="18">
        <f t="shared" si="368"/>
        <v>594714.6477588166</v>
      </c>
      <c r="AA1211" s="18">
        <f t="shared" si="369"/>
        <v>60882.938065984097</v>
      </c>
      <c r="AB1211" s="17">
        <f t="shared" si="370"/>
        <v>3.804733727810651</v>
      </c>
      <c r="AC1211" s="2" t="s">
        <v>24</v>
      </c>
      <c r="AD1211" s="2" t="s">
        <v>23</v>
      </c>
      <c r="AE1211" t="str">
        <f t="shared" si="371"/>
        <v>Books</v>
      </c>
      <c r="AF1211" t="str">
        <f t="shared" si="372"/>
        <v>Books</v>
      </c>
      <c r="AG1211" t="str" cm="1">
        <f t="array" ref="AG1211">INDEX(AD:AD,ROW())</f>
        <v>Books</v>
      </c>
      <c r="AH1211">
        <f t="shared" si="380"/>
        <v>4</v>
      </c>
      <c r="AI1211" t="str">
        <f t="shared" si="373"/>
        <v>Books</v>
      </c>
      <c r="AK1211">
        <f t="shared" si="374"/>
        <v>2023</v>
      </c>
      <c r="AL1211">
        <f t="shared" si="375"/>
        <v>8</v>
      </c>
      <c r="AM1211">
        <f t="shared" si="376"/>
        <v>26</v>
      </c>
      <c r="AN1211">
        <f t="shared" si="377"/>
        <v>7</v>
      </c>
      <c r="AO1211" t="str">
        <f t="shared" si="378"/>
        <v>Weekend</v>
      </c>
      <c r="AR1211" s="20">
        <f t="shared" si="379"/>
        <v>1</v>
      </c>
    </row>
    <row r="1212" spans="1:44" x14ac:dyDescent="0.35">
      <c r="A1212" t="str">
        <f t="shared" si="361"/>
        <v>CUST1211</v>
      </c>
      <c r="B1212" s="2" t="s">
        <v>1539</v>
      </c>
      <c r="C1212" s="4">
        <v>45075</v>
      </c>
      <c r="D1212" s="2" t="s">
        <v>92</v>
      </c>
      <c r="E1212" t="s">
        <v>5052</v>
      </c>
      <c r="F1212" s="2" t="s">
        <v>29</v>
      </c>
      <c r="G1212" s="2" t="s">
        <v>5041</v>
      </c>
      <c r="H1212" s="2">
        <v>2</v>
      </c>
      <c r="I1212" s="19">
        <v>2448.46</v>
      </c>
      <c r="J1212" s="2" t="s">
        <v>50</v>
      </c>
      <c r="K1212" s="2" t="s">
        <v>16</v>
      </c>
      <c r="L1212" s="2">
        <v>3</v>
      </c>
      <c r="M1212" s="18">
        <f t="shared" si="362"/>
        <v>4896.92</v>
      </c>
      <c r="T1212" t="str">
        <f t="shared" si="363"/>
        <v>Completed</v>
      </c>
      <c r="U1212" t="str">
        <f t="shared" si="364"/>
        <v>Yes</v>
      </c>
      <c r="V1212" t="str">
        <f t="shared" si="365"/>
        <v>No</v>
      </c>
      <c r="X1212">
        <f t="shared" si="366"/>
        <v>573</v>
      </c>
      <c r="Y1212">
        <f t="shared" si="367"/>
        <v>450</v>
      </c>
      <c r="Z1212" s="18">
        <f t="shared" si="368"/>
        <v>1892867.2841657216</v>
      </c>
      <c r="AA1212" s="18">
        <f t="shared" si="369"/>
        <v>199432.98236095349</v>
      </c>
      <c r="AB1212" s="17">
        <f t="shared" si="370"/>
        <v>3.8949824970828471</v>
      </c>
      <c r="AC1212" s="2" t="s">
        <v>5041</v>
      </c>
      <c r="AD1212" s="2" t="s">
        <v>29</v>
      </c>
      <c r="AE1212" t="str">
        <f t="shared" si="371"/>
        <v>Fashion</v>
      </c>
      <c r="AF1212" t="str">
        <f t="shared" si="372"/>
        <v>Fashion</v>
      </c>
      <c r="AG1212" t="str" cm="1">
        <f t="array" ref="AG1212">INDEX(AD:AD,ROW())</f>
        <v>Fashion</v>
      </c>
      <c r="AH1212">
        <f t="shared" si="380"/>
        <v>15</v>
      </c>
      <c r="AI1212" t="str">
        <f t="shared" si="373"/>
        <v>Fashion</v>
      </c>
      <c r="AK1212">
        <f t="shared" si="374"/>
        <v>2023</v>
      </c>
      <c r="AL1212">
        <f t="shared" si="375"/>
        <v>5</v>
      </c>
      <c r="AM1212">
        <f t="shared" si="376"/>
        <v>29</v>
      </c>
      <c r="AN1212">
        <f t="shared" si="377"/>
        <v>2</v>
      </c>
      <c r="AO1212" t="str">
        <f t="shared" si="378"/>
        <v>Weekday</v>
      </c>
      <c r="AR1212" s="20">
        <f t="shared" si="379"/>
        <v>0</v>
      </c>
    </row>
    <row r="1213" spans="1:44" x14ac:dyDescent="0.35">
      <c r="A1213" t="str">
        <f t="shared" si="361"/>
        <v>CUST1212</v>
      </c>
      <c r="B1213" s="2" t="s">
        <v>1540</v>
      </c>
      <c r="C1213" s="4">
        <v>45181</v>
      </c>
      <c r="D1213" s="2" t="s">
        <v>1219</v>
      </c>
      <c r="E1213" t="s">
        <v>5053</v>
      </c>
      <c r="F1213" s="2" t="s">
        <v>13</v>
      </c>
      <c r="G1213" s="2" t="s">
        <v>37</v>
      </c>
      <c r="H1213" s="2">
        <v>1</v>
      </c>
      <c r="I1213" s="19">
        <v>594.46</v>
      </c>
      <c r="J1213" s="2" t="s">
        <v>5047</v>
      </c>
      <c r="K1213" s="2" t="s">
        <v>16</v>
      </c>
      <c r="L1213" s="31"/>
      <c r="M1213" s="18">
        <f t="shared" si="362"/>
        <v>594.46</v>
      </c>
      <c r="T1213" t="str">
        <f t="shared" si="363"/>
        <v>Completed</v>
      </c>
      <c r="U1213" t="str">
        <f t="shared" si="364"/>
        <v>No</v>
      </c>
      <c r="V1213" t="str">
        <f t="shared" si="365"/>
        <v>No</v>
      </c>
      <c r="X1213">
        <f t="shared" si="366"/>
        <v>559</v>
      </c>
      <c r="Y1213">
        <f t="shared" si="367"/>
        <v>408</v>
      </c>
      <c r="Z1213" s="18">
        <f t="shared" si="368"/>
        <v>1463424.4009529033</v>
      </c>
      <c r="AA1213" s="18">
        <f t="shared" si="369"/>
        <v>118285.78776560788</v>
      </c>
      <c r="AB1213" s="17">
        <f t="shared" si="370"/>
        <v>3.8140589569160999</v>
      </c>
      <c r="AC1213" s="2" t="s">
        <v>37</v>
      </c>
      <c r="AD1213" s="2" t="s">
        <v>13</v>
      </c>
      <c r="AE1213" t="str">
        <f t="shared" si="371"/>
        <v>Home &amp; Kitchen</v>
      </c>
      <c r="AF1213" t="str">
        <f t="shared" si="372"/>
        <v>Home &amp; Kitchen</v>
      </c>
      <c r="AG1213" t="str" cm="1">
        <f t="array" ref="AG1213">INDEX(AD:AD,ROW())</f>
        <v>Home &amp; Kitchen</v>
      </c>
      <c r="AH1213">
        <f t="shared" si="380"/>
        <v>8</v>
      </c>
      <c r="AI1213" t="str">
        <f t="shared" si="373"/>
        <v>Home &amp; Kitchen</v>
      </c>
      <c r="AK1213">
        <f t="shared" si="374"/>
        <v>2023</v>
      </c>
      <c r="AL1213">
        <f t="shared" si="375"/>
        <v>9</v>
      </c>
      <c r="AM1213">
        <f t="shared" si="376"/>
        <v>12</v>
      </c>
      <c r="AN1213">
        <f t="shared" si="377"/>
        <v>3</v>
      </c>
      <c r="AO1213" t="str">
        <f t="shared" si="378"/>
        <v>Weekday</v>
      </c>
      <c r="AR1213" s="20">
        <f t="shared" si="379"/>
        <v>0</v>
      </c>
    </row>
    <row r="1214" spans="1:44" x14ac:dyDescent="0.35">
      <c r="A1214" t="str">
        <f t="shared" si="361"/>
        <v>CUST1213</v>
      </c>
      <c r="B1214" s="2" t="s">
        <v>1541</v>
      </c>
      <c r="C1214" s="4">
        <v>45374</v>
      </c>
      <c r="D1214" s="2" t="s">
        <v>70</v>
      </c>
      <c r="E1214" t="s">
        <v>5050</v>
      </c>
      <c r="F1214" s="2" t="s">
        <v>42</v>
      </c>
      <c r="G1214" s="2" t="s">
        <v>5044</v>
      </c>
      <c r="H1214" s="2">
        <v>1</v>
      </c>
      <c r="I1214" s="19">
        <v>1181.42</v>
      </c>
      <c r="J1214" s="2" t="s">
        <v>15</v>
      </c>
      <c r="K1214" s="2" t="s">
        <v>16</v>
      </c>
      <c r="L1214" s="2">
        <v>4</v>
      </c>
      <c r="M1214" s="18">
        <f t="shared" si="362"/>
        <v>1181.42</v>
      </c>
      <c r="T1214" t="str">
        <f t="shared" si="363"/>
        <v>Completed</v>
      </c>
      <c r="U1214" t="str">
        <f t="shared" si="364"/>
        <v>Yes</v>
      </c>
      <c r="V1214" t="str">
        <f t="shared" si="365"/>
        <v>No</v>
      </c>
      <c r="X1214">
        <f t="shared" si="366"/>
        <v>589</v>
      </c>
      <c r="Y1214">
        <f t="shared" si="367"/>
        <v>426</v>
      </c>
      <c r="Z1214" s="18">
        <f t="shared" si="368"/>
        <v>1098537.4901531704</v>
      </c>
      <c r="AA1214" s="18">
        <f t="shared" si="369"/>
        <v>96724.388030634553</v>
      </c>
      <c r="AB1214" s="17">
        <f t="shared" si="370"/>
        <v>3.9001122334455669</v>
      </c>
      <c r="AC1214" s="2" t="s">
        <v>5044</v>
      </c>
      <c r="AD1214" s="2" t="s">
        <v>42</v>
      </c>
      <c r="AE1214" t="str">
        <f t="shared" si="371"/>
        <v>Beauty</v>
      </c>
      <c r="AF1214" t="str">
        <f t="shared" si="372"/>
        <v>Beauty</v>
      </c>
      <c r="AG1214" t="str" cm="1">
        <f t="array" ref="AG1214">INDEX(AD:AD,ROW())</f>
        <v>Beauty</v>
      </c>
      <c r="AH1214">
        <f t="shared" si="380"/>
        <v>64</v>
      </c>
      <c r="AI1214" t="str">
        <f t="shared" si="373"/>
        <v>Beauty</v>
      </c>
      <c r="AK1214">
        <f t="shared" si="374"/>
        <v>2024</v>
      </c>
      <c r="AL1214">
        <f t="shared" si="375"/>
        <v>3</v>
      </c>
      <c r="AM1214">
        <f t="shared" si="376"/>
        <v>23</v>
      </c>
      <c r="AN1214">
        <f t="shared" si="377"/>
        <v>7</v>
      </c>
      <c r="AO1214" t="str">
        <f t="shared" si="378"/>
        <v>Weekend</v>
      </c>
      <c r="AR1214" s="20">
        <f t="shared" si="379"/>
        <v>0</v>
      </c>
    </row>
    <row r="1215" spans="1:44" x14ac:dyDescent="0.35">
      <c r="A1215" t="str">
        <f t="shared" si="361"/>
        <v>CUST1214</v>
      </c>
      <c r="B1215" s="2" t="s">
        <v>1542</v>
      </c>
      <c r="C1215" s="4">
        <v>45667</v>
      </c>
      <c r="D1215" s="2" t="s">
        <v>907</v>
      </c>
      <c r="E1215" t="s">
        <v>5055</v>
      </c>
      <c r="F1215" s="2" t="s">
        <v>42</v>
      </c>
      <c r="G1215" s="2" t="s">
        <v>188</v>
      </c>
      <c r="H1215" s="2">
        <v>1</v>
      </c>
      <c r="I1215" s="19">
        <v>390.17</v>
      </c>
      <c r="J1215" s="2" t="s">
        <v>5046</v>
      </c>
      <c r="K1215" s="2" t="s">
        <v>31</v>
      </c>
      <c r="L1215" s="2">
        <v>4</v>
      </c>
      <c r="M1215" s="18">
        <f t="shared" si="362"/>
        <v>390.17</v>
      </c>
      <c r="T1215" t="str">
        <f t="shared" si="363"/>
        <v>Pending</v>
      </c>
      <c r="U1215" t="str">
        <f t="shared" si="364"/>
        <v>No</v>
      </c>
      <c r="V1215" t="str">
        <f t="shared" si="365"/>
        <v>Yes</v>
      </c>
      <c r="X1215">
        <f t="shared" si="366"/>
        <v>567</v>
      </c>
      <c r="Y1215">
        <f t="shared" si="367"/>
        <v>440</v>
      </c>
      <c r="Z1215" s="18">
        <f t="shared" si="368"/>
        <v>1098537.4901531704</v>
      </c>
      <c r="AA1215" s="18">
        <f t="shared" si="369"/>
        <v>96724.388030634553</v>
      </c>
      <c r="AB1215" s="17">
        <f t="shared" si="370"/>
        <v>3.9001122334455669</v>
      </c>
      <c r="AC1215" s="2" t="s">
        <v>188</v>
      </c>
      <c r="AD1215" s="2" t="s">
        <v>42</v>
      </c>
      <c r="AE1215" t="str">
        <f t="shared" si="371"/>
        <v>Beauty</v>
      </c>
      <c r="AF1215" t="str">
        <f t="shared" si="372"/>
        <v>Beauty</v>
      </c>
      <c r="AG1215" t="str" cm="1">
        <f t="array" ref="AG1215">INDEX(AD:AD,ROW())</f>
        <v>Beauty</v>
      </c>
      <c r="AH1215">
        <f t="shared" si="380"/>
        <v>80</v>
      </c>
      <c r="AI1215" t="str">
        <f t="shared" si="373"/>
        <v>Beauty</v>
      </c>
      <c r="AK1215">
        <f t="shared" si="374"/>
        <v>2025</v>
      </c>
      <c r="AL1215">
        <f t="shared" si="375"/>
        <v>1</v>
      </c>
      <c r="AM1215">
        <f t="shared" si="376"/>
        <v>10</v>
      </c>
      <c r="AN1215">
        <f t="shared" si="377"/>
        <v>6</v>
      </c>
      <c r="AO1215" t="str">
        <f t="shared" si="378"/>
        <v>Weekday</v>
      </c>
      <c r="AR1215" s="20">
        <f t="shared" si="379"/>
        <v>0</v>
      </c>
    </row>
    <row r="1216" spans="1:44" x14ac:dyDescent="0.35">
      <c r="A1216" t="str">
        <f t="shared" si="361"/>
        <v>CUST1215</v>
      </c>
      <c r="B1216" s="2" t="s">
        <v>1543</v>
      </c>
      <c r="C1216" s="4">
        <v>45433</v>
      </c>
      <c r="D1216" s="2" t="s">
        <v>1544</v>
      </c>
      <c r="E1216" t="s">
        <v>5055</v>
      </c>
      <c r="F1216" s="2" t="s">
        <v>19</v>
      </c>
      <c r="G1216" s="2" t="s">
        <v>5040</v>
      </c>
      <c r="H1216" s="2">
        <v>1</v>
      </c>
      <c r="I1216" s="19">
        <v>2928.53</v>
      </c>
      <c r="J1216" s="2" t="s">
        <v>20</v>
      </c>
      <c r="K1216" s="2" t="s">
        <v>16</v>
      </c>
      <c r="L1216" s="31"/>
      <c r="M1216" s="18">
        <f t="shared" si="362"/>
        <v>2928.53</v>
      </c>
      <c r="T1216" t="str">
        <f t="shared" si="363"/>
        <v>Completed</v>
      </c>
      <c r="U1216" t="str">
        <f t="shared" si="364"/>
        <v>Yes</v>
      </c>
      <c r="V1216" t="str">
        <f t="shared" si="365"/>
        <v>No</v>
      </c>
      <c r="X1216">
        <f t="shared" si="366"/>
        <v>567</v>
      </c>
      <c r="Y1216">
        <f t="shared" si="367"/>
        <v>440</v>
      </c>
      <c r="Z1216" s="18">
        <f t="shared" si="368"/>
        <v>2759712.3299794244</v>
      </c>
      <c r="AA1216" s="18">
        <f t="shared" si="369"/>
        <v>330643.50635802455</v>
      </c>
      <c r="AB1216" s="17">
        <f t="shared" si="370"/>
        <v>3.8641711229946525</v>
      </c>
      <c r="AC1216" s="2" t="s">
        <v>5040</v>
      </c>
      <c r="AD1216" s="2" t="s">
        <v>19</v>
      </c>
      <c r="AE1216" t="str">
        <f t="shared" si="371"/>
        <v>Electronics</v>
      </c>
      <c r="AF1216" t="str">
        <f t="shared" si="372"/>
        <v>Electronics</v>
      </c>
      <c r="AG1216" t="str" cm="1">
        <f t="array" ref="AG1216">INDEX(AD:AD,ROW())</f>
        <v>Electronics</v>
      </c>
      <c r="AH1216">
        <f t="shared" si="380"/>
        <v>13</v>
      </c>
      <c r="AI1216" t="str">
        <f t="shared" si="373"/>
        <v>Electronics</v>
      </c>
      <c r="AK1216">
        <f t="shared" si="374"/>
        <v>2024</v>
      </c>
      <c r="AL1216">
        <f t="shared" si="375"/>
        <v>5</v>
      </c>
      <c r="AM1216">
        <f t="shared" si="376"/>
        <v>21</v>
      </c>
      <c r="AN1216">
        <f t="shared" si="377"/>
        <v>3</v>
      </c>
      <c r="AO1216" t="str">
        <f t="shared" si="378"/>
        <v>Weekday</v>
      </c>
      <c r="AR1216" s="20">
        <f t="shared" si="379"/>
        <v>0</v>
      </c>
    </row>
    <row r="1217" spans="1:44" x14ac:dyDescent="0.35">
      <c r="A1217" t="str">
        <f t="shared" si="361"/>
        <v>CUST1216</v>
      </c>
      <c r="B1217" s="2" t="s">
        <v>1545</v>
      </c>
      <c r="C1217" s="4">
        <v>45207</v>
      </c>
      <c r="D1217" s="2" t="s">
        <v>214</v>
      </c>
      <c r="E1217" t="s">
        <v>5050</v>
      </c>
      <c r="F1217" s="2" t="s">
        <v>23</v>
      </c>
      <c r="G1217" s="2" t="s">
        <v>46</v>
      </c>
      <c r="H1217" s="2">
        <v>1</v>
      </c>
      <c r="I1217" s="19">
        <v>440.13</v>
      </c>
      <c r="J1217" s="2" t="s">
        <v>5047</v>
      </c>
      <c r="K1217" s="2" t="s">
        <v>16</v>
      </c>
      <c r="L1217" s="2">
        <v>1</v>
      </c>
      <c r="M1217" s="18">
        <f t="shared" si="362"/>
        <v>440.13</v>
      </c>
      <c r="T1217" t="str">
        <f t="shared" si="363"/>
        <v>Completed</v>
      </c>
      <c r="U1217" t="str">
        <f t="shared" si="364"/>
        <v>No</v>
      </c>
      <c r="V1217" t="str">
        <f t="shared" si="365"/>
        <v>No</v>
      </c>
      <c r="X1217">
        <f t="shared" si="366"/>
        <v>589</v>
      </c>
      <c r="Y1217">
        <f t="shared" si="367"/>
        <v>426</v>
      </c>
      <c r="Z1217" s="18">
        <f t="shared" si="368"/>
        <v>594714.6477588166</v>
      </c>
      <c r="AA1217" s="18">
        <f t="shared" si="369"/>
        <v>60882.938065984097</v>
      </c>
      <c r="AB1217" s="17">
        <f t="shared" si="370"/>
        <v>3.804733727810651</v>
      </c>
      <c r="AC1217" s="2" t="s">
        <v>46</v>
      </c>
      <c r="AD1217" s="2" t="s">
        <v>23</v>
      </c>
      <c r="AE1217" t="str">
        <f t="shared" si="371"/>
        <v>Books</v>
      </c>
      <c r="AF1217" t="str">
        <f t="shared" si="372"/>
        <v>Books</v>
      </c>
      <c r="AG1217" t="str" cm="1">
        <f t="array" ref="AG1217">INDEX(AD:AD,ROW())</f>
        <v>Books</v>
      </c>
      <c r="AH1217">
        <f t="shared" si="380"/>
        <v>11</v>
      </c>
      <c r="AI1217" t="str">
        <f t="shared" si="373"/>
        <v>Books</v>
      </c>
      <c r="AK1217">
        <f t="shared" si="374"/>
        <v>2023</v>
      </c>
      <c r="AL1217">
        <f t="shared" si="375"/>
        <v>10</v>
      </c>
      <c r="AM1217">
        <f t="shared" si="376"/>
        <v>8</v>
      </c>
      <c r="AN1217">
        <f t="shared" si="377"/>
        <v>1</v>
      </c>
      <c r="AO1217" t="str">
        <f t="shared" si="378"/>
        <v>Weekend</v>
      </c>
      <c r="AR1217" s="20">
        <f t="shared" si="379"/>
        <v>0</v>
      </c>
    </row>
    <row r="1218" spans="1:44" x14ac:dyDescent="0.35">
      <c r="A1218" t="str">
        <f t="shared" si="361"/>
        <v>CUST1217</v>
      </c>
      <c r="B1218" s="2" t="s">
        <v>1546</v>
      </c>
      <c r="C1218" s="4">
        <v>45407</v>
      </c>
      <c r="D1218" s="2" t="s">
        <v>271</v>
      </c>
      <c r="E1218" t="s">
        <v>5051</v>
      </c>
      <c r="F1218" s="2" t="s">
        <v>42</v>
      </c>
      <c r="G1218" s="2" t="s">
        <v>170</v>
      </c>
      <c r="H1218" s="2">
        <v>2</v>
      </c>
      <c r="I1218" s="19">
        <v>663.3</v>
      </c>
      <c r="J1218" s="2" t="s">
        <v>50</v>
      </c>
      <c r="K1218" s="2" t="s">
        <v>76</v>
      </c>
      <c r="L1218" s="31"/>
      <c r="M1218" s="18">
        <f t="shared" si="362"/>
        <v>1326.6</v>
      </c>
      <c r="T1218" t="str">
        <f t="shared" si="363"/>
        <v>Completed</v>
      </c>
      <c r="U1218" t="str">
        <f t="shared" si="364"/>
        <v>No</v>
      </c>
      <c r="V1218" t="str">
        <f t="shared" si="365"/>
        <v>No</v>
      </c>
      <c r="X1218">
        <f t="shared" si="366"/>
        <v>619</v>
      </c>
      <c r="Y1218">
        <f t="shared" si="367"/>
        <v>468</v>
      </c>
      <c r="Z1218" s="18">
        <f t="shared" si="368"/>
        <v>1098537.4901531704</v>
      </c>
      <c r="AA1218" s="18">
        <f t="shared" si="369"/>
        <v>96724.388030634553</v>
      </c>
      <c r="AB1218" s="17">
        <f t="shared" si="370"/>
        <v>3.9001122334455669</v>
      </c>
      <c r="AC1218" s="2" t="s">
        <v>170</v>
      </c>
      <c r="AD1218" s="2" t="s">
        <v>42</v>
      </c>
      <c r="AE1218" t="str">
        <f t="shared" si="371"/>
        <v>Beauty</v>
      </c>
      <c r="AF1218" t="str">
        <f t="shared" si="372"/>
        <v>Beauty</v>
      </c>
      <c r="AG1218" t="str" cm="1">
        <f t="array" ref="AG1218">INDEX(AD:AD,ROW())</f>
        <v>Beauty</v>
      </c>
      <c r="AH1218">
        <f t="shared" si="380"/>
        <v>70</v>
      </c>
      <c r="AI1218" t="str">
        <f t="shared" si="373"/>
        <v>Beauty</v>
      </c>
      <c r="AK1218">
        <f t="shared" si="374"/>
        <v>2024</v>
      </c>
      <c r="AL1218">
        <f t="shared" si="375"/>
        <v>4</v>
      </c>
      <c r="AM1218">
        <f t="shared" si="376"/>
        <v>25</v>
      </c>
      <c r="AN1218">
        <f t="shared" si="377"/>
        <v>5</v>
      </c>
      <c r="AO1218" t="str">
        <f t="shared" si="378"/>
        <v>Weekday</v>
      </c>
      <c r="AR1218" s="20">
        <f t="shared" si="379"/>
        <v>1</v>
      </c>
    </row>
    <row r="1219" spans="1:44" x14ac:dyDescent="0.35">
      <c r="A1219" t="str">
        <f t="shared" ref="A1219:A1282" si="381">"CUST"&amp;TEXT(ROW()-1,"0000")</f>
        <v>CUST1218</v>
      </c>
      <c r="B1219" s="2" t="s">
        <v>1547</v>
      </c>
      <c r="C1219" s="4">
        <v>44954</v>
      </c>
      <c r="D1219" s="2" t="s">
        <v>583</v>
      </c>
      <c r="E1219" t="s">
        <v>5053</v>
      </c>
      <c r="F1219" s="2" t="s">
        <v>13</v>
      </c>
      <c r="G1219" s="2" t="s">
        <v>34</v>
      </c>
      <c r="H1219" s="2">
        <v>1</v>
      </c>
      <c r="I1219" s="19">
        <v>840.7</v>
      </c>
      <c r="J1219" s="2" t="s">
        <v>15</v>
      </c>
      <c r="K1219" s="2" t="s">
        <v>76</v>
      </c>
      <c r="L1219" s="2">
        <v>3</v>
      </c>
      <c r="M1219" s="18">
        <f t="shared" ref="M1219:M1282" si="382">H1219*I1219</f>
        <v>840.7</v>
      </c>
      <c r="T1219" t="str">
        <f t="shared" ref="T1219:T1282" si="383">IF(K1219="Cancelled","Lost Sale",IF(K1219="Pending","Pending","Completed"))</f>
        <v>Completed</v>
      </c>
      <c r="U1219" t="str">
        <f t="shared" ref="U1219:U1282" si="384">IF(AND(K1219="Delivered",M1219&gt;1000),"Yes","No")</f>
        <v>No</v>
      </c>
      <c r="V1219" t="str">
        <f t="shared" ref="V1219:V1282" si="385">IF(OR(K1219="Cancelled",K1219="Pending"),"Yes","No")</f>
        <v>No</v>
      </c>
      <c r="X1219">
        <f t="shared" ref="X1219:X1282" si="386">COUNTIF($E$2:$E$4701,E1219)</f>
        <v>559</v>
      </c>
      <c r="Y1219">
        <f t="shared" ref="Y1219:Y1282" si="387">COUNTIFS($E$2:$E$4701,E1219,$K$2:$K$4701,"Delivered")</f>
        <v>408</v>
      </c>
      <c r="Z1219" s="18">
        <f t="shared" ref="Z1219:Z1282" si="388">SUMIF($F$2:$F$4701,F1219,$M$2:$M$4701)</f>
        <v>1463424.4009529033</v>
      </c>
      <c r="AA1219" s="18">
        <f t="shared" ref="AA1219:AA1282" si="389">SUMIFS($M$2:$M$4701,$F$2:$F$4701,F1219,$K$2:$K$4701,"Pending")</f>
        <v>118285.78776560788</v>
      </c>
      <c r="AB1219" s="17">
        <f t="shared" ref="AB1219:AB1282" si="390">AVERAGEIF($F$2:$F$4701,F1219,$L$2:$L$4701)</f>
        <v>3.8140589569160999</v>
      </c>
      <c r="AC1219" s="2" t="s">
        <v>34</v>
      </c>
      <c r="AD1219" s="2" t="s">
        <v>13</v>
      </c>
      <c r="AE1219" t="str">
        <f t="shared" ref="AE1219:AE1282" si="391">VLOOKUP(G1219,$AC$2:$AD$4738,2,FALSE)</f>
        <v>Home &amp; Kitchen</v>
      </c>
      <c r="AF1219" t="str">
        <f t="shared" ref="AF1219:AF1282" si="392">_xlfn.XLOOKUP(G1219,AC:AC,AD:AD)</f>
        <v>Home &amp; Kitchen</v>
      </c>
      <c r="AG1219" t="str" cm="1">
        <f t="array" ref="AG1219">INDEX(AD:AD,ROW())</f>
        <v>Home &amp; Kitchen</v>
      </c>
      <c r="AH1219">
        <f t="shared" si="380"/>
        <v>7</v>
      </c>
      <c r="AI1219" t="str">
        <f t="shared" ref="AI1219:AI1282" si="393">INDEX(AD:AD,MATCH(G1219,AC:AC,0))</f>
        <v>Home &amp; Kitchen</v>
      </c>
      <c r="AK1219">
        <f t="shared" ref="AK1219:AK1282" si="394">YEAR(C1219)</f>
        <v>2023</v>
      </c>
      <c r="AL1219">
        <f t="shared" ref="AL1219:AL1282" si="395">MONTH(C1219)</f>
        <v>1</v>
      </c>
      <c r="AM1219">
        <f t="shared" ref="AM1219:AM1282" si="396">DAY(C1219)</f>
        <v>28</v>
      </c>
      <c r="AN1219">
        <f t="shared" ref="AN1219:AN1282" si="397">WEEKDAY(C1219)</f>
        <v>7</v>
      </c>
      <c r="AO1219" t="str">
        <f t="shared" ref="AO1219:AO1282" si="398">IF(WEEKDAY(C1219,2)&gt;5,"Weekend","Weekday")</f>
        <v>Weekend</v>
      </c>
      <c r="AR1219" s="20">
        <f t="shared" ref="AR1219:AR1282" si="399">IF(OR(K1219="Cancelled",K1219="Returned"),1,0)</f>
        <v>1</v>
      </c>
    </row>
    <row r="1220" spans="1:44" x14ac:dyDescent="0.35">
      <c r="A1220" t="str">
        <f t="shared" si="381"/>
        <v>CUST1219</v>
      </c>
      <c r="B1220" s="2" t="s">
        <v>1548</v>
      </c>
      <c r="C1220" s="4">
        <v>45810</v>
      </c>
      <c r="D1220" s="2" t="s">
        <v>390</v>
      </c>
      <c r="E1220" t="s">
        <v>5049</v>
      </c>
      <c r="F1220" s="2" t="s">
        <v>13</v>
      </c>
      <c r="G1220" s="2" t="s">
        <v>95</v>
      </c>
      <c r="H1220" s="2">
        <v>3</v>
      </c>
      <c r="I1220" s="19">
        <v>548.37</v>
      </c>
      <c r="J1220" s="2" t="s">
        <v>20</v>
      </c>
      <c r="K1220" s="2" t="s">
        <v>103</v>
      </c>
      <c r="L1220" s="2">
        <v>2</v>
      </c>
      <c r="M1220" s="18">
        <f t="shared" si="382"/>
        <v>1645.1100000000001</v>
      </c>
      <c r="T1220" t="str">
        <f t="shared" si="383"/>
        <v>Lost Sale</v>
      </c>
      <c r="U1220" t="str">
        <f t="shared" si="384"/>
        <v>No</v>
      </c>
      <c r="V1220" t="str">
        <f t="shared" si="385"/>
        <v>Yes</v>
      </c>
      <c r="X1220">
        <f t="shared" si="386"/>
        <v>595</v>
      </c>
      <c r="Y1220">
        <f t="shared" si="387"/>
        <v>444</v>
      </c>
      <c r="Z1220" s="18">
        <f t="shared" si="388"/>
        <v>1463424.4009529033</v>
      </c>
      <c r="AA1220" s="18">
        <f t="shared" si="389"/>
        <v>118285.78776560788</v>
      </c>
      <c r="AB1220" s="17">
        <f t="shared" si="390"/>
        <v>3.8140589569160999</v>
      </c>
      <c r="AC1220" s="2" t="s">
        <v>95</v>
      </c>
      <c r="AD1220" s="2" t="s">
        <v>13</v>
      </c>
      <c r="AE1220" t="str">
        <f t="shared" si="391"/>
        <v>Home &amp; Kitchen</v>
      </c>
      <c r="AF1220" t="str">
        <f t="shared" si="392"/>
        <v>Home &amp; Kitchen</v>
      </c>
      <c r="AG1220" t="str" cm="1">
        <f t="array" ref="AG1220">INDEX(AD:AD,ROW())</f>
        <v>Home &amp; Kitchen</v>
      </c>
      <c r="AH1220">
        <f t="shared" si="380"/>
        <v>32</v>
      </c>
      <c r="AI1220" t="str">
        <f t="shared" si="393"/>
        <v>Home &amp; Kitchen</v>
      </c>
      <c r="AK1220">
        <f t="shared" si="394"/>
        <v>2025</v>
      </c>
      <c r="AL1220">
        <f t="shared" si="395"/>
        <v>6</v>
      </c>
      <c r="AM1220">
        <f t="shared" si="396"/>
        <v>2</v>
      </c>
      <c r="AN1220">
        <f t="shared" si="397"/>
        <v>2</v>
      </c>
      <c r="AO1220" t="str">
        <f t="shared" si="398"/>
        <v>Weekday</v>
      </c>
      <c r="AR1220" s="20">
        <f t="shared" si="399"/>
        <v>1</v>
      </c>
    </row>
    <row r="1221" spans="1:44" x14ac:dyDescent="0.35">
      <c r="A1221" t="str">
        <f t="shared" si="381"/>
        <v>CUST1220</v>
      </c>
      <c r="B1221" s="2" t="s">
        <v>1549</v>
      </c>
      <c r="C1221" s="4">
        <v>45755</v>
      </c>
      <c r="D1221" s="2" t="s">
        <v>275</v>
      </c>
      <c r="E1221" t="s">
        <v>5051</v>
      </c>
      <c r="F1221" s="2" t="s">
        <v>29</v>
      </c>
      <c r="G1221" s="2" t="s">
        <v>138</v>
      </c>
      <c r="H1221" s="2">
        <v>1</v>
      </c>
      <c r="I1221" s="19">
        <v>2250.66</v>
      </c>
      <c r="J1221" s="2" t="s">
        <v>5046</v>
      </c>
      <c r="K1221" s="2" t="s">
        <v>16</v>
      </c>
      <c r="L1221" s="2">
        <v>4</v>
      </c>
      <c r="M1221" s="18">
        <f t="shared" si="382"/>
        <v>2250.66</v>
      </c>
      <c r="T1221" t="str">
        <f t="shared" si="383"/>
        <v>Completed</v>
      </c>
      <c r="U1221" t="str">
        <f t="shared" si="384"/>
        <v>Yes</v>
      </c>
      <c r="V1221" t="str">
        <f t="shared" si="385"/>
        <v>No</v>
      </c>
      <c r="X1221">
        <f t="shared" si="386"/>
        <v>619</v>
      </c>
      <c r="Y1221">
        <f t="shared" si="387"/>
        <v>468</v>
      </c>
      <c r="Z1221" s="18">
        <f t="shared" si="388"/>
        <v>1892867.2841657216</v>
      </c>
      <c r="AA1221" s="18">
        <f t="shared" si="389"/>
        <v>199432.98236095349</v>
      </c>
      <c r="AB1221" s="17">
        <f t="shared" si="390"/>
        <v>3.8949824970828471</v>
      </c>
      <c r="AC1221" s="2" t="s">
        <v>138</v>
      </c>
      <c r="AD1221" s="2" t="s">
        <v>29</v>
      </c>
      <c r="AE1221" t="str">
        <f t="shared" si="391"/>
        <v>Fashion</v>
      </c>
      <c r="AF1221" t="str">
        <f t="shared" si="392"/>
        <v>Fashion</v>
      </c>
      <c r="AG1221" t="str" cm="1">
        <f t="array" ref="AG1221">INDEX(AD:AD,ROW())</f>
        <v>Fashion</v>
      </c>
      <c r="AH1221">
        <f t="shared" si="380"/>
        <v>53</v>
      </c>
      <c r="AI1221" t="str">
        <f t="shared" si="393"/>
        <v>Fashion</v>
      </c>
      <c r="AK1221">
        <f t="shared" si="394"/>
        <v>2025</v>
      </c>
      <c r="AL1221">
        <f t="shared" si="395"/>
        <v>4</v>
      </c>
      <c r="AM1221">
        <f t="shared" si="396"/>
        <v>8</v>
      </c>
      <c r="AN1221">
        <f t="shared" si="397"/>
        <v>3</v>
      </c>
      <c r="AO1221" t="str">
        <f t="shared" si="398"/>
        <v>Weekday</v>
      </c>
      <c r="AR1221" s="20">
        <f t="shared" si="399"/>
        <v>0</v>
      </c>
    </row>
    <row r="1222" spans="1:44" x14ac:dyDescent="0.35">
      <c r="A1222" t="str">
        <f t="shared" si="381"/>
        <v>CUST1221</v>
      </c>
      <c r="B1222" s="2" t="s">
        <v>1550</v>
      </c>
      <c r="C1222" s="4">
        <v>45052</v>
      </c>
      <c r="D1222" s="2" t="s">
        <v>36</v>
      </c>
      <c r="E1222" t="s">
        <v>5055</v>
      </c>
      <c r="F1222" s="2" t="s">
        <v>19</v>
      </c>
      <c r="G1222" s="2" t="s">
        <v>128</v>
      </c>
      <c r="H1222" s="2">
        <v>1</v>
      </c>
      <c r="I1222" s="19">
        <v>890.07</v>
      </c>
      <c r="J1222" s="2" t="s">
        <v>15</v>
      </c>
      <c r="K1222" s="2" t="s">
        <v>16</v>
      </c>
      <c r="L1222" s="2">
        <v>4</v>
      </c>
      <c r="M1222" s="18">
        <f t="shared" si="382"/>
        <v>890.07</v>
      </c>
      <c r="T1222" t="str">
        <f t="shared" si="383"/>
        <v>Completed</v>
      </c>
      <c r="U1222" t="str">
        <f t="shared" si="384"/>
        <v>No</v>
      </c>
      <c r="V1222" t="str">
        <f t="shared" si="385"/>
        <v>No</v>
      </c>
      <c r="X1222">
        <f t="shared" si="386"/>
        <v>567</v>
      </c>
      <c r="Y1222">
        <f t="shared" si="387"/>
        <v>440</v>
      </c>
      <c r="Z1222" s="18">
        <f t="shared" si="388"/>
        <v>2759712.3299794244</v>
      </c>
      <c r="AA1222" s="18">
        <f t="shared" si="389"/>
        <v>330643.50635802455</v>
      </c>
      <c r="AB1222" s="17">
        <f t="shared" si="390"/>
        <v>3.8641711229946525</v>
      </c>
      <c r="AC1222" s="2" t="s">
        <v>128</v>
      </c>
      <c r="AD1222" s="2" t="s">
        <v>19</v>
      </c>
      <c r="AE1222" t="str">
        <f t="shared" si="391"/>
        <v>Electronics</v>
      </c>
      <c r="AF1222" t="str">
        <f t="shared" si="392"/>
        <v>Electronics</v>
      </c>
      <c r="AG1222" t="str" cm="1">
        <f t="array" ref="AG1222">INDEX(AD:AD,ROW())</f>
        <v>Electronics</v>
      </c>
      <c r="AH1222">
        <f t="shared" si="380"/>
        <v>48</v>
      </c>
      <c r="AI1222" t="str">
        <f t="shared" si="393"/>
        <v>Electronics</v>
      </c>
      <c r="AK1222">
        <f t="shared" si="394"/>
        <v>2023</v>
      </c>
      <c r="AL1222">
        <f t="shared" si="395"/>
        <v>5</v>
      </c>
      <c r="AM1222">
        <f t="shared" si="396"/>
        <v>6</v>
      </c>
      <c r="AN1222">
        <f t="shared" si="397"/>
        <v>7</v>
      </c>
      <c r="AO1222" t="str">
        <f t="shared" si="398"/>
        <v>Weekend</v>
      </c>
      <c r="AR1222" s="20">
        <f t="shared" si="399"/>
        <v>0</v>
      </c>
    </row>
    <row r="1223" spans="1:44" x14ac:dyDescent="0.35">
      <c r="A1223" t="str">
        <f t="shared" si="381"/>
        <v>CUST1222</v>
      </c>
      <c r="B1223" s="2" t="s">
        <v>1551</v>
      </c>
      <c r="C1223" s="4">
        <v>45093</v>
      </c>
      <c r="D1223" s="2" t="s">
        <v>269</v>
      </c>
      <c r="E1223" t="s">
        <v>5051</v>
      </c>
      <c r="F1223" s="2" t="s">
        <v>23</v>
      </c>
      <c r="G1223" s="2" t="s">
        <v>24</v>
      </c>
      <c r="H1223" s="2">
        <v>2</v>
      </c>
      <c r="I1223" s="19">
        <v>606.39</v>
      </c>
      <c r="J1223" s="2" t="s">
        <v>15</v>
      </c>
      <c r="K1223" s="2" t="s">
        <v>16</v>
      </c>
      <c r="L1223" s="2">
        <v>4</v>
      </c>
      <c r="M1223" s="18">
        <f t="shared" si="382"/>
        <v>1212.78</v>
      </c>
      <c r="T1223" t="str">
        <f t="shared" si="383"/>
        <v>Completed</v>
      </c>
      <c r="U1223" t="str">
        <f t="shared" si="384"/>
        <v>Yes</v>
      </c>
      <c r="V1223" t="str">
        <f t="shared" si="385"/>
        <v>No</v>
      </c>
      <c r="X1223">
        <f t="shared" si="386"/>
        <v>619</v>
      </c>
      <c r="Y1223">
        <f t="shared" si="387"/>
        <v>468</v>
      </c>
      <c r="Z1223" s="18">
        <f t="shared" si="388"/>
        <v>594714.6477588166</v>
      </c>
      <c r="AA1223" s="18">
        <f t="shared" si="389"/>
        <v>60882.938065984097</v>
      </c>
      <c r="AB1223" s="17">
        <f t="shared" si="390"/>
        <v>3.804733727810651</v>
      </c>
      <c r="AC1223" s="2" t="s">
        <v>24</v>
      </c>
      <c r="AD1223" s="2" t="s">
        <v>23</v>
      </c>
      <c r="AE1223" t="str">
        <f t="shared" si="391"/>
        <v>Books</v>
      </c>
      <c r="AF1223" t="str">
        <f t="shared" si="392"/>
        <v>Books</v>
      </c>
      <c r="AG1223" t="str" cm="1">
        <f t="array" ref="AG1223">INDEX(AD:AD,ROW())</f>
        <v>Books</v>
      </c>
      <c r="AH1223">
        <f t="shared" si="380"/>
        <v>4</v>
      </c>
      <c r="AI1223" t="str">
        <f t="shared" si="393"/>
        <v>Books</v>
      </c>
      <c r="AK1223">
        <f t="shared" si="394"/>
        <v>2023</v>
      </c>
      <c r="AL1223">
        <f t="shared" si="395"/>
        <v>6</v>
      </c>
      <c r="AM1223">
        <f t="shared" si="396"/>
        <v>16</v>
      </c>
      <c r="AN1223">
        <f t="shared" si="397"/>
        <v>6</v>
      </c>
      <c r="AO1223" t="str">
        <f t="shared" si="398"/>
        <v>Weekday</v>
      </c>
      <c r="AR1223" s="20">
        <f t="shared" si="399"/>
        <v>0</v>
      </c>
    </row>
    <row r="1224" spans="1:44" x14ac:dyDescent="0.35">
      <c r="A1224" t="str">
        <f t="shared" si="381"/>
        <v>CUST1223</v>
      </c>
      <c r="B1224" s="2" t="s">
        <v>1552</v>
      </c>
      <c r="C1224" s="4">
        <v>45157</v>
      </c>
      <c r="D1224" s="2" t="s">
        <v>1034</v>
      </c>
      <c r="E1224" t="s">
        <v>5053</v>
      </c>
      <c r="F1224" s="2" t="s">
        <v>29</v>
      </c>
      <c r="G1224" s="2" t="s">
        <v>30</v>
      </c>
      <c r="H1224" s="2">
        <v>3</v>
      </c>
      <c r="I1224" s="19">
        <v>397.41</v>
      </c>
      <c r="J1224" s="2" t="s">
        <v>5047</v>
      </c>
      <c r="K1224" s="2" t="s">
        <v>16</v>
      </c>
      <c r="L1224" s="2">
        <v>2</v>
      </c>
      <c r="M1224" s="18">
        <f t="shared" si="382"/>
        <v>1192.23</v>
      </c>
      <c r="T1224" t="str">
        <f t="shared" si="383"/>
        <v>Completed</v>
      </c>
      <c r="U1224" t="str">
        <f t="shared" si="384"/>
        <v>Yes</v>
      </c>
      <c r="V1224" t="str">
        <f t="shared" si="385"/>
        <v>No</v>
      </c>
      <c r="X1224">
        <f t="shared" si="386"/>
        <v>559</v>
      </c>
      <c r="Y1224">
        <f t="shared" si="387"/>
        <v>408</v>
      </c>
      <c r="Z1224" s="18">
        <f t="shared" si="388"/>
        <v>1892867.2841657216</v>
      </c>
      <c r="AA1224" s="18">
        <f t="shared" si="389"/>
        <v>199432.98236095349</v>
      </c>
      <c r="AB1224" s="17">
        <f t="shared" si="390"/>
        <v>3.8949824970828471</v>
      </c>
      <c r="AC1224" s="2" t="s">
        <v>30</v>
      </c>
      <c r="AD1224" s="2" t="s">
        <v>29</v>
      </c>
      <c r="AE1224" t="str">
        <f t="shared" si="391"/>
        <v>Fashion</v>
      </c>
      <c r="AF1224" t="str">
        <f t="shared" si="392"/>
        <v>Fashion</v>
      </c>
      <c r="AG1224" t="str" cm="1">
        <f t="array" ref="AG1224">INDEX(AD:AD,ROW())</f>
        <v>Fashion</v>
      </c>
      <c r="AH1224">
        <f t="shared" si="380"/>
        <v>6</v>
      </c>
      <c r="AI1224" t="str">
        <f t="shared" si="393"/>
        <v>Fashion</v>
      </c>
      <c r="AK1224">
        <f t="shared" si="394"/>
        <v>2023</v>
      </c>
      <c r="AL1224">
        <f t="shared" si="395"/>
        <v>8</v>
      </c>
      <c r="AM1224">
        <f t="shared" si="396"/>
        <v>19</v>
      </c>
      <c r="AN1224">
        <f t="shared" si="397"/>
        <v>7</v>
      </c>
      <c r="AO1224" t="str">
        <f t="shared" si="398"/>
        <v>Weekend</v>
      </c>
      <c r="AR1224" s="20">
        <f t="shared" si="399"/>
        <v>0</v>
      </c>
    </row>
    <row r="1225" spans="1:44" x14ac:dyDescent="0.35">
      <c r="A1225" t="str">
        <f t="shared" si="381"/>
        <v>CUST1224</v>
      </c>
      <c r="B1225" s="2" t="s">
        <v>1553</v>
      </c>
      <c r="C1225" s="4">
        <v>45228</v>
      </c>
      <c r="D1225" s="2" t="s">
        <v>285</v>
      </c>
      <c r="E1225" t="s">
        <v>5049</v>
      </c>
      <c r="F1225" s="2" t="s">
        <v>42</v>
      </c>
      <c r="G1225" s="2" t="s">
        <v>170</v>
      </c>
      <c r="H1225" s="2">
        <v>1</v>
      </c>
      <c r="I1225" s="19">
        <v>1413.03</v>
      </c>
      <c r="J1225" s="2" t="s">
        <v>5046</v>
      </c>
      <c r="K1225" s="2" t="s">
        <v>76</v>
      </c>
      <c r="L1225" s="2">
        <v>5</v>
      </c>
      <c r="M1225" s="18">
        <f t="shared" si="382"/>
        <v>1413.03</v>
      </c>
      <c r="T1225" t="str">
        <f t="shared" si="383"/>
        <v>Completed</v>
      </c>
      <c r="U1225" t="str">
        <f t="shared" si="384"/>
        <v>No</v>
      </c>
      <c r="V1225" t="str">
        <f t="shared" si="385"/>
        <v>No</v>
      </c>
      <c r="X1225">
        <f t="shared" si="386"/>
        <v>595</v>
      </c>
      <c r="Y1225">
        <f t="shared" si="387"/>
        <v>444</v>
      </c>
      <c r="Z1225" s="18">
        <f t="shared" si="388"/>
        <v>1098537.4901531704</v>
      </c>
      <c r="AA1225" s="18">
        <f t="shared" si="389"/>
        <v>96724.388030634553</v>
      </c>
      <c r="AB1225" s="17">
        <f t="shared" si="390"/>
        <v>3.9001122334455669</v>
      </c>
      <c r="AC1225" s="2" t="s">
        <v>170</v>
      </c>
      <c r="AD1225" s="2" t="s">
        <v>42</v>
      </c>
      <c r="AE1225" t="str">
        <f t="shared" si="391"/>
        <v>Beauty</v>
      </c>
      <c r="AF1225" t="str">
        <f t="shared" si="392"/>
        <v>Beauty</v>
      </c>
      <c r="AG1225" t="str" cm="1">
        <f t="array" ref="AG1225">INDEX(AD:AD,ROW())</f>
        <v>Beauty</v>
      </c>
      <c r="AH1225">
        <f t="shared" ref="AH1225:AH1288" si="400">MATCH(G1225,AC:AC,0)</f>
        <v>70</v>
      </c>
      <c r="AI1225" t="str">
        <f t="shared" si="393"/>
        <v>Beauty</v>
      </c>
      <c r="AK1225">
        <f t="shared" si="394"/>
        <v>2023</v>
      </c>
      <c r="AL1225">
        <f t="shared" si="395"/>
        <v>10</v>
      </c>
      <c r="AM1225">
        <f t="shared" si="396"/>
        <v>29</v>
      </c>
      <c r="AN1225">
        <f t="shared" si="397"/>
        <v>1</v>
      </c>
      <c r="AO1225" t="str">
        <f t="shared" si="398"/>
        <v>Weekend</v>
      </c>
      <c r="AR1225" s="20">
        <f t="shared" si="399"/>
        <v>1</v>
      </c>
    </row>
    <row r="1226" spans="1:44" x14ac:dyDescent="0.35">
      <c r="A1226" t="str">
        <f t="shared" si="381"/>
        <v>CUST1225</v>
      </c>
      <c r="B1226" s="2" t="s">
        <v>1554</v>
      </c>
      <c r="C1226" s="4">
        <v>45178</v>
      </c>
      <c r="D1226" s="2" t="s">
        <v>541</v>
      </c>
      <c r="E1226" t="s">
        <v>5051</v>
      </c>
      <c r="F1226" s="2" t="s">
        <v>42</v>
      </c>
      <c r="G1226" s="2" t="s">
        <v>170</v>
      </c>
      <c r="H1226" s="2">
        <v>1</v>
      </c>
      <c r="I1226" s="19">
        <v>1232.77</v>
      </c>
      <c r="J1226" s="2" t="s">
        <v>50</v>
      </c>
      <c r="K1226" s="2" t="s">
        <v>31</v>
      </c>
      <c r="L1226" s="31"/>
      <c r="M1226" s="18">
        <f t="shared" si="382"/>
        <v>1232.77</v>
      </c>
      <c r="T1226" t="str">
        <f t="shared" si="383"/>
        <v>Pending</v>
      </c>
      <c r="U1226" t="str">
        <f t="shared" si="384"/>
        <v>No</v>
      </c>
      <c r="V1226" t="str">
        <f t="shared" si="385"/>
        <v>Yes</v>
      </c>
      <c r="X1226">
        <f t="shared" si="386"/>
        <v>619</v>
      </c>
      <c r="Y1226">
        <f t="shared" si="387"/>
        <v>468</v>
      </c>
      <c r="Z1226" s="18">
        <f t="shared" si="388"/>
        <v>1098537.4901531704</v>
      </c>
      <c r="AA1226" s="18">
        <f t="shared" si="389"/>
        <v>96724.388030634553</v>
      </c>
      <c r="AB1226" s="17">
        <f t="shared" si="390"/>
        <v>3.9001122334455669</v>
      </c>
      <c r="AC1226" s="2" t="s">
        <v>170</v>
      </c>
      <c r="AD1226" s="2" t="s">
        <v>42</v>
      </c>
      <c r="AE1226" t="str">
        <f t="shared" si="391"/>
        <v>Beauty</v>
      </c>
      <c r="AF1226" t="str">
        <f t="shared" si="392"/>
        <v>Beauty</v>
      </c>
      <c r="AG1226" t="str" cm="1">
        <f t="array" ref="AG1226">INDEX(AD:AD,ROW())</f>
        <v>Beauty</v>
      </c>
      <c r="AH1226">
        <f t="shared" si="400"/>
        <v>70</v>
      </c>
      <c r="AI1226" t="str">
        <f t="shared" si="393"/>
        <v>Beauty</v>
      </c>
      <c r="AK1226">
        <f t="shared" si="394"/>
        <v>2023</v>
      </c>
      <c r="AL1226">
        <f t="shared" si="395"/>
        <v>9</v>
      </c>
      <c r="AM1226">
        <f t="shared" si="396"/>
        <v>9</v>
      </c>
      <c r="AN1226">
        <f t="shared" si="397"/>
        <v>7</v>
      </c>
      <c r="AO1226" t="str">
        <f t="shared" si="398"/>
        <v>Weekend</v>
      </c>
      <c r="AR1226" s="20">
        <f t="shared" si="399"/>
        <v>0</v>
      </c>
    </row>
    <row r="1227" spans="1:44" x14ac:dyDescent="0.35">
      <c r="A1227" t="str">
        <f t="shared" si="381"/>
        <v>CUST1226</v>
      </c>
      <c r="B1227" s="2" t="s">
        <v>1555</v>
      </c>
      <c r="C1227" s="4">
        <v>45527</v>
      </c>
      <c r="D1227" s="2" t="s">
        <v>1248</v>
      </c>
      <c r="E1227" t="s">
        <v>5051</v>
      </c>
      <c r="F1227" s="2" t="s">
        <v>19</v>
      </c>
      <c r="G1227" s="2" t="s">
        <v>5039</v>
      </c>
      <c r="H1227" s="2">
        <v>2</v>
      </c>
      <c r="I1227" s="19">
        <v>2169.5500000000002</v>
      </c>
      <c r="J1227" s="2" t="s">
        <v>5047</v>
      </c>
      <c r="K1227" s="2" t="s">
        <v>16</v>
      </c>
      <c r="L1227" s="2">
        <v>3</v>
      </c>
      <c r="M1227" s="18">
        <f t="shared" si="382"/>
        <v>4339.1000000000004</v>
      </c>
      <c r="T1227" t="str">
        <f t="shared" si="383"/>
        <v>Completed</v>
      </c>
      <c r="U1227" t="str">
        <f t="shared" si="384"/>
        <v>Yes</v>
      </c>
      <c r="V1227" t="str">
        <f t="shared" si="385"/>
        <v>No</v>
      </c>
      <c r="X1227">
        <f t="shared" si="386"/>
        <v>619</v>
      </c>
      <c r="Y1227">
        <f t="shared" si="387"/>
        <v>468</v>
      </c>
      <c r="Z1227" s="18">
        <f t="shared" si="388"/>
        <v>2759712.3299794244</v>
      </c>
      <c r="AA1227" s="18">
        <f t="shared" si="389"/>
        <v>330643.50635802455</v>
      </c>
      <c r="AB1227" s="17">
        <f t="shared" si="390"/>
        <v>3.8641711229946525</v>
      </c>
      <c r="AC1227" s="2" t="s">
        <v>5039</v>
      </c>
      <c r="AD1227" s="2" t="s">
        <v>19</v>
      </c>
      <c r="AE1227" t="str">
        <f t="shared" si="391"/>
        <v>Electronics</v>
      </c>
      <c r="AF1227" t="str">
        <f t="shared" si="392"/>
        <v>Electronics</v>
      </c>
      <c r="AG1227" t="str" cm="1">
        <f t="array" ref="AG1227">INDEX(AD:AD,ROW())</f>
        <v>Electronics</v>
      </c>
      <c r="AH1227">
        <f t="shared" si="400"/>
        <v>3</v>
      </c>
      <c r="AI1227" t="str">
        <f t="shared" si="393"/>
        <v>Electronics</v>
      </c>
      <c r="AK1227">
        <f t="shared" si="394"/>
        <v>2024</v>
      </c>
      <c r="AL1227">
        <f t="shared" si="395"/>
        <v>8</v>
      </c>
      <c r="AM1227">
        <f t="shared" si="396"/>
        <v>23</v>
      </c>
      <c r="AN1227">
        <f t="shared" si="397"/>
        <v>6</v>
      </c>
      <c r="AO1227" t="str">
        <f t="shared" si="398"/>
        <v>Weekday</v>
      </c>
      <c r="AR1227" s="20">
        <f t="shared" si="399"/>
        <v>0</v>
      </c>
    </row>
    <row r="1228" spans="1:44" x14ac:dyDescent="0.35">
      <c r="A1228" t="str">
        <f t="shared" si="381"/>
        <v>CUST1227</v>
      </c>
      <c r="B1228" s="2" t="s">
        <v>1556</v>
      </c>
      <c r="C1228" s="4">
        <v>45601</v>
      </c>
      <c r="D1228" s="2" t="s">
        <v>135</v>
      </c>
      <c r="E1228" t="s">
        <v>5053</v>
      </c>
      <c r="F1228" s="2" t="s">
        <v>29</v>
      </c>
      <c r="G1228" s="2" t="s">
        <v>138</v>
      </c>
      <c r="H1228" s="2">
        <v>1</v>
      </c>
      <c r="I1228" s="19">
        <v>642.12</v>
      </c>
      <c r="J1228" s="2" t="s">
        <v>5047</v>
      </c>
      <c r="K1228" s="2" t="s">
        <v>31</v>
      </c>
      <c r="L1228" s="2">
        <v>4</v>
      </c>
      <c r="M1228" s="18">
        <f t="shared" si="382"/>
        <v>642.12</v>
      </c>
      <c r="T1228" t="str">
        <f t="shared" si="383"/>
        <v>Pending</v>
      </c>
      <c r="U1228" t="str">
        <f t="shared" si="384"/>
        <v>No</v>
      </c>
      <c r="V1228" t="str">
        <f t="shared" si="385"/>
        <v>Yes</v>
      </c>
      <c r="X1228">
        <f t="shared" si="386"/>
        <v>559</v>
      </c>
      <c r="Y1228">
        <f t="shared" si="387"/>
        <v>408</v>
      </c>
      <c r="Z1228" s="18">
        <f t="shared" si="388"/>
        <v>1892867.2841657216</v>
      </c>
      <c r="AA1228" s="18">
        <f t="shared" si="389"/>
        <v>199432.98236095349</v>
      </c>
      <c r="AB1228" s="17">
        <f t="shared" si="390"/>
        <v>3.8949824970828471</v>
      </c>
      <c r="AC1228" s="2" t="s">
        <v>138</v>
      </c>
      <c r="AD1228" s="2" t="s">
        <v>29</v>
      </c>
      <c r="AE1228" t="str">
        <f t="shared" si="391"/>
        <v>Fashion</v>
      </c>
      <c r="AF1228" t="str">
        <f t="shared" si="392"/>
        <v>Fashion</v>
      </c>
      <c r="AG1228" t="str" cm="1">
        <f t="array" ref="AG1228">INDEX(AD:AD,ROW())</f>
        <v>Fashion</v>
      </c>
      <c r="AH1228">
        <f t="shared" si="400"/>
        <v>53</v>
      </c>
      <c r="AI1228" t="str">
        <f t="shared" si="393"/>
        <v>Fashion</v>
      </c>
      <c r="AK1228">
        <f t="shared" si="394"/>
        <v>2024</v>
      </c>
      <c r="AL1228">
        <f t="shared" si="395"/>
        <v>11</v>
      </c>
      <c r="AM1228">
        <f t="shared" si="396"/>
        <v>5</v>
      </c>
      <c r="AN1228">
        <f t="shared" si="397"/>
        <v>3</v>
      </c>
      <c r="AO1228" t="str">
        <f t="shared" si="398"/>
        <v>Weekday</v>
      </c>
      <c r="AR1228" s="20">
        <f t="shared" si="399"/>
        <v>0</v>
      </c>
    </row>
    <row r="1229" spans="1:44" x14ac:dyDescent="0.35">
      <c r="A1229" t="str">
        <f t="shared" si="381"/>
        <v>CUST1228</v>
      </c>
      <c r="B1229" s="2" t="s">
        <v>1557</v>
      </c>
      <c r="C1229" s="4">
        <v>45787</v>
      </c>
      <c r="D1229" s="2" t="s">
        <v>539</v>
      </c>
      <c r="E1229" t="s">
        <v>5051</v>
      </c>
      <c r="F1229" s="2" t="s">
        <v>19</v>
      </c>
      <c r="G1229" s="2" t="s">
        <v>60</v>
      </c>
      <c r="H1229" s="2">
        <v>1</v>
      </c>
      <c r="I1229" s="19">
        <v>2655.86</v>
      </c>
      <c r="J1229" s="2" t="s">
        <v>5047</v>
      </c>
      <c r="K1229" s="2" t="s">
        <v>16</v>
      </c>
      <c r="L1229" s="2">
        <v>3</v>
      </c>
      <c r="M1229" s="18">
        <f t="shared" si="382"/>
        <v>2655.86</v>
      </c>
      <c r="T1229" t="str">
        <f t="shared" si="383"/>
        <v>Completed</v>
      </c>
      <c r="U1229" t="str">
        <f t="shared" si="384"/>
        <v>Yes</v>
      </c>
      <c r="V1229" t="str">
        <f t="shared" si="385"/>
        <v>No</v>
      </c>
      <c r="X1229">
        <f t="shared" si="386"/>
        <v>619</v>
      </c>
      <c r="Y1229">
        <f t="shared" si="387"/>
        <v>468</v>
      </c>
      <c r="Z1229" s="18">
        <f t="shared" si="388"/>
        <v>2759712.3299794244</v>
      </c>
      <c r="AA1229" s="18">
        <f t="shared" si="389"/>
        <v>330643.50635802455</v>
      </c>
      <c r="AB1229" s="17">
        <f t="shared" si="390"/>
        <v>3.8641711229946525</v>
      </c>
      <c r="AC1229" s="2" t="s">
        <v>60</v>
      </c>
      <c r="AD1229" s="2" t="s">
        <v>19</v>
      </c>
      <c r="AE1229" t="str">
        <f t="shared" si="391"/>
        <v>Electronics</v>
      </c>
      <c r="AF1229" t="str">
        <f t="shared" si="392"/>
        <v>Electronics</v>
      </c>
      <c r="AG1229" t="str" cm="1">
        <f t="array" ref="AG1229">INDEX(AD:AD,ROW())</f>
        <v>Electronics</v>
      </c>
      <c r="AH1229">
        <f t="shared" si="400"/>
        <v>17</v>
      </c>
      <c r="AI1229" t="str">
        <f t="shared" si="393"/>
        <v>Electronics</v>
      </c>
      <c r="AK1229">
        <f t="shared" si="394"/>
        <v>2025</v>
      </c>
      <c r="AL1229">
        <f t="shared" si="395"/>
        <v>5</v>
      </c>
      <c r="AM1229">
        <f t="shared" si="396"/>
        <v>10</v>
      </c>
      <c r="AN1229">
        <f t="shared" si="397"/>
        <v>7</v>
      </c>
      <c r="AO1229" t="str">
        <f t="shared" si="398"/>
        <v>Weekend</v>
      </c>
      <c r="AR1229" s="20">
        <f t="shared" si="399"/>
        <v>0</v>
      </c>
    </row>
    <row r="1230" spans="1:44" x14ac:dyDescent="0.35">
      <c r="A1230" t="str">
        <f t="shared" si="381"/>
        <v>CUST1229</v>
      </c>
      <c r="B1230" s="2" t="s">
        <v>1558</v>
      </c>
      <c r="C1230" s="4">
        <v>45437</v>
      </c>
      <c r="D1230" s="2" t="s">
        <v>367</v>
      </c>
      <c r="E1230" t="s">
        <v>5054</v>
      </c>
      <c r="F1230" s="2" t="s">
        <v>19</v>
      </c>
      <c r="G1230" s="2" t="s">
        <v>49</v>
      </c>
      <c r="H1230" s="2">
        <v>2</v>
      </c>
      <c r="I1230" s="19">
        <v>2403.56</v>
      </c>
      <c r="J1230" s="2" t="s">
        <v>5038</v>
      </c>
      <c r="K1230" s="2" t="s">
        <v>16</v>
      </c>
      <c r="L1230" s="2">
        <v>5</v>
      </c>
      <c r="M1230" s="18">
        <f t="shared" si="382"/>
        <v>4807.12</v>
      </c>
      <c r="T1230" t="str">
        <f t="shared" si="383"/>
        <v>Completed</v>
      </c>
      <c r="U1230" t="str">
        <f t="shared" si="384"/>
        <v>Yes</v>
      </c>
      <c r="V1230" t="str">
        <f t="shared" si="385"/>
        <v>No</v>
      </c>
      <c r="X1230">
        <f t="shared" si="386"/>
        <v>558</v>
      </c>
      <c r="Y1230">
        <f t="shared" si="387"/>
        <v>430</v>
      </c>
      <c r="Z1230" s="18">
        <f t="shared" si="388"/>
        <v>2759712.3299794244</v>
      </c>
      <c r="AA1230" s="18">
        <f t="shared" si="389"/>
        <v>330643.50635802455</v>
      </c>
      <c r="AB1230" s="17">
        <f t="shared" si="390"/>
        <v>3.8641711229946525</v>
      </c>
      <c r="AC1230" s="2" t="s">
        <v>49</v>
      </c>
      <c r="AD1230" s="2" t="s">
        <v>19</v>
      </c>
      <c r="AE1230" t="str">
        <f t="shared" si="391"/>
        <v>Electronics</v>
      </c>
      <c r="AF1230" t="str">
        <f t="shared" si="392"/>
        <v>Electronics</v>
      </c>
      <c r="AG1230" t="str" cm="1">
        <f t="array" ref="AG1230">INDEX(AD:AD,ROW())</f>
        <v>Electronics</v>
      </c>
      <c r="AH1230">
        <f t="shared" si="400"/>
        <v>12</v>
      </c>
      <c r="AI1230" t="str">
        <f t="shared" si="393"/>
        <v>Electronics</v>
      </c>
      <c r="AK1230">
        <f t="shared" si="394"/>
        <v>2024</v>
      </c>
      <c r="AL1230">
        <f t="shared" si="395"/>
        <v>5</v>
      </c>
      <c r="AM1230">
        <f t="shared" si="396"/>
        <v>25</v>
      </c>
      <c r="AN1230">
        <f t="shared" si="397"/>
        <v>7</v>
      </c>
      <c r="AO1230" t="str">
        <f t="shared" si="398"/>
        <v>Weekend</v>
      </c>
      <c r="AR1230" s="20">
        <f t="shared" si="399"/>
        <v>0</v>
      </c>
    </row>
    <row r="1231" spans="1:44" x14ac:dyDescent="0.35">
      <c r="A1231" t="str">
        <f t="shared" si="381"/>
        <v>CUST1230</v>
      </c>
      <c r="B1231" s="2" t="s">
        <v>1559</v>
      </c>
      <c r="C1231" s="4">
        <v>45428</v>
      </c>
      <c r="D1231" s="2" t="s">
        <v>583</v>
      </c>
      <c r="E1231" t="s">
        <v>5051</v>
      </c>
      <c r="F1231" s="2" t="s">
        <v>23</v>
      </c>
      <c r="G1231" s="2" t="s">
        <v>65</v>
      </c>
      <c r="H1231" s="2">
        <v>2</v>
      </c>
      <c r="I1231" s="19">
        <v>450.26903299203627</v>
      </c>
      <c r="J1231" s="2" t="s">
        <v>20</v>
      </c>
      <c r="K1231" s="2" t="s">
        <v>76</v>
      </c>
      <c r="L1231" s="2">
        <v>3</v>
      </c>
      <c r="M1231" s="18">
        <f t="shared" si="382"/>
        <v>900.53806598407255</v>
      </c>
      <c r="T1231" t="str">
        <f t="shared" si="383"/>
        <v>Completed</v>
      </c>
      <c r="U1231" t="str">
        <f t="shared" si="384"/>
        <v>No</v>
      </c>
      <c r="V1231" t="str">
        <f t="shared" si="385"/>
        <v>No</v>
      </c>
      <c r="X1231">
        <f t="shared" si="386"/>
        <v>619</v>
      </c>
      <c r="Y1231">
        <f t="shared" si="387"/>
        <v>468</v>
      </c>
      <c r="Z1231" s="18">
        <f t="shared" si="388"/>
        <v>594714.6477588166</v>
      </c>
      <c r="AA1231" s="18">
        <f t="shared" si="389"/>
        <v>60882.938065984097</v>
      </c>
      <c r="AB1231" s="17">
        <f t="shared" si="390"/>
        <v>3.804733727810651</v>
      </c>
      <c r="AC1231" s="2" t="s">
        <v>65</v>
      </c>
      <c r="AD1231" s="2" t="s">
        <v>23</v>
      </c>
      <c r="AE1231" t="str">
        <f t="shared" si="391"/>
        <v>Books</v>
      </c>
      <c r="AF1231" t="str">
        <f t="shared" si="392"/>
        <v>Books</v>
      </c>
      <c r="AG1231" t="str" cm="1">
        <f t="array" ref="AG1231">INDEX(AD:AD,ROW())</f>
        <v>Books</v>
      </c>
      <c r="AH1231">
        <f t="shared" si="400"/>
        <v>19</v>
      </c>
      <c r="AI1231" t="str">
        <f t="shared" si="393"/>
        <v>Books</v>
      </c>
      <c r="AK1231">
        <f t="shared" si="394"/>
        <v>2024</v>
      </c>
      <c r="AL1231">
        <f t="shared" si="395"/>
        <v>5</v>
      </c>
      <c r="AM1231">
        <f t="shared" si="396"/>
        <v>16</v>
      </c>
      <c r="AN1231">
        <f t="shared" si="397"/>
        <v>5</v>
      </c>
      <c r="AO1231" t="str">
        <f t="shared" si="398"/>
        <v>Weekday</v>
      </c>
      <c r="AR1231" s="20">
        <f t="shared" si="399"/>
        <v>1</v>
      </c>
    </row>
    <row r="1232" spans="1:44" x14ac:dyDescent="0.35">
      <c r="A1232" t="str">
        <f t="shared" si="381"/>
        <v>CUST1231</v>
      </c>
      <c r="B1232" s="2" t="s">
        <v>1560</v>
      </c>
      <c r="C1232" s="4">
        <v>45835</v>
      </c>
      <c r="D1232" s="2" t="s">
        <v>626</v>
      </c>
      <c r="E1232" t="s">
        <v>5055</v>
      </c>
      <c r="F1232" s="2" t="s">
        <v>23</v>
      </c>
      <c r="G1232" s="2" t="s">
        <v>24</v>
      </c>
      <c r="H1232" s="2">
        <v>1</v>
      </c>
      <c r="I1232" s="19">
        <v>529.69000000000005</v>
      </c>
      <c r="J1232" s="2" t="s">
        <v>5046</v>
      </c>
      <c r="K1232" s="2" t="s">
        <v>16</v>
      </c>
      <c r="L1232" s="2">
        <v>1</v>
      </c>
      <c r="M1232" s="18">
        <f t="shared" si="382"/>
        <v>529.69000000000005</v>
      </c>
      <c r="T1232" t="str">
        <f t="shared" si="383"/>
        <v>Completed</v>
      </c>
      <c r="U1232" t="str">
        <f t="shared" si="384"/>
        <v>No</v>
      </c>
      <c r="V1232" t="str">
        <f t="shared" si="385"/>
        <v>No</v>
      </c>
      <c r="X1232">
        <f t="shared" si="386"/>
        <v>567</v>
      </c>
      <c r="Y1232">
        <f t="shared" si="387"/>
        <v>440</v>
      </c>
      <c r="Z1232" s="18">
        <f t="shared" si="388"/>
        <v>594714.6477588166</v>
      </c>
      <c r="AA1232" s="18">
        <f t="shared" si="389"/>
        <v>60882.938065984097</v>
      </c>
      <c r="AB1232" s="17">
        <f t="shared" si="390"/>
        <v>3.804733727810651</v>
      </c>
      <c r="AC1232" s="2" t="s">
        <v>24</v>
      </c>
      <c r="AD1232" s="2" t="s">
        <v>23</v>
      </c>
      <c r="AE1232" t="str">
        <f t="shared" si="391"/>
        <v>Books</v>
      </c>
      <c r="AF1232" t="str">
        <f t="shared" si="392"/>
        <v>Books</v>
      </c>
      <c r="AG1232" t="str" cm="1">
        <f t="array" ref="AG1232">INDEX(AD:AD,ROW())</f>
        <v>Books</v>
      </c>
      <c r="AH1232">
        <f t="shared" si="400"/>
        <v>4</v>
      </c>
      <c r="AI1232" t="str">
        <f t="shared" si="393"/>
        <v>Books</v>
      </c>
      <c r="AK1232">
        <f t="shared" si="394"/>
        <v>2025</v>
      </c>
      <c r="AL1232">
        <f t="shared" si="395"/>
        <v>6</v>
      </c>
      <c r="AM1232">
        <f t="shared" si="396"/>
        <v>27</v>
      </c>
      <c r="AN1232">
        <f t="shared" si="397"/>
        <v>6</v>
      </c>
      <c r="AO1232" t="str">
        <f t="shared" si="398"/>
        <v>Weekday</v>
      </c>
      <c r="AR1232" s="20">
        <f t="shared" si="399"/>
        <v>0</v>
      </c>
    </row>
    <row r="1233" spans="1:44" x14ac:dyDescent="0.35">
      <c r="A1233" t="str">
        <f t="shared" si="381"/>
        <v>CUST1232</v>
      </c>
      <c r="B1233" s="2" t="s">
        <v>1561</v>
      </c>
      <c r="C1233" s="4">
        <v>45607</v>
      </c>
      <c r="D1233" s="2" t="s">
        <v>150</v>
      </c>
      <c r="E1233" t="s">
        <v>5053</v>
      </c>
      <c r="F1233" s="2" t="s">
        <v>19</v>
      </c>
      <c r="G1233" s="2" t="s">
        <v>5040</v>
      </c>
      <c r="H1233" s="2">
        <v>1</v>
      </c>
      <c r="I1233" s="19">
        <v>2272.7199999999998</v>
      </c>
      <c r="J1233" s="2" t="s">
        <v>5047</v>
      </c>
      <c r="K1233" s="2" t="s">
        <v>103</v>
      </c>
      <c r="L1233" s="2">
        <v>4</v>
      </c>
      <c r="M1233" s="18">
        <f t="shared" si="382"/>
        <v>2272.7199999999998</v>
      </c>
      <c r="T1233" t="str">
        <f t="shared" si="383"/>
        <v>Lost Sale</v>
      </c>
      <c r="U1233" t="str">
        <f t="shared" si="384"/>
        <v>No</v>
      </c>
      <c r="V1233" t="str">
        <f t="shared" si="385"/>
        <v>Yes</v>
      </c>
      <c r="X1233">
        <f t="shared" si="386"/>
        <v>559</v>
      </c>
      <c r="Y1233">
        <f t="shared" si="387"/>
        <v>408</v>
      </c>
      <c r="Z1233" s="18">
        <f t="shared" si="388"/>
        <v>2759712.3299794244</v>
      </c>
      <c r="AA1233" s="18">
        <f t="shared" si="389"/>
        <v>330643.50635802455</v>
      </c>
      <c r="AB1233" s="17">
        <f t="shared" si="390"/>
        <v>3.8641711229946525</v>
      </c>
      <c r="AC1233" s="2" t="s">
        <v>5040</v>
      </c>
      <c r="AD1233" s="2" t="s">
        <v>19</v>
      </c>
      <c r="AE1233" t="str">
        <f t="shared" si="391"/>
        <v>Electronics</v>
      </c>
      <c r="AF1233" t="str">
        <f t="shared" si="392"/>
        <v>Electronics</v>
      </c>
      <c r="AG1233" t="str" cm="1">
        <f t="array" ref="AG1233">INDEX(AD:AD,ROW())</f>
        <v>Electronics</v>
      </c>
      <c r="AH1233">
        <f t="shared" si="400"/>
        <v>13</v>
      </c>
      <c r="AI1233" t="str">
        <f t="shared" si="393"/>
        <v>Electronics</v>
      </c>
      <c r="AK1233">
        <f t="shared" si="394"/>
        <v>2024</v>
      </c>
      <c r="AL1233">
        <f t="shared" si="395"/>
        <v>11</v>
      </c>
      <c r="AM1233">
        <f t="shared" si="396"/>
        <v>11</v>
      </c>
      <c r="AN1233">
        <f t="shared" si="397"/>
        <v>2</v>
      </c>
      <c r="AO1233" t="str">
        <f t="shared" si="398"/>
        <v>Weekday</v>
      </c>
      <c r="AR1233" s="20">
        <f t="shared" si="399"/>
        <v>1</v>
      </c>
    </row>
    <row r="1234" spans="1:44" x14ac:dyDescent="0.35">
      <c r="A1234" t="str">
        <f t="shared" si="381"/>
        <v>CUST1233</v>
      </c>
      <c r="B1234" s="2" t="s">
        <v>1562</v>
      </c>
      <c r="C1234" s="4">
        <v>45509</v>
      </c>
      <c r="D1234" s="2" t="s">
        <v>116</v>
      </c>
      <c r="E1234" t="s">
        <v>5051</v>
      </c>
      <c r="F1234" s="2" t="s">
        <v>13</v>
      </c>
      <c r="G1234" s="2" t="s">
        <v>14</v>
      </c>
      <c r="H1234" s="2">
        <v>1</v>
      </c>
      <c r="I1234" s="19">
        <v>660.56</v>
      </c>
      <c r="J1234" s="2" t="s">
        <v>50</v>
      </c>
      <c r="K1234" s="2" t="s">
        <v>16</v>
      </c>
      <c r="L1234" s="2">
        <v>4</v>
      </c>
      <c r="M1234" s="18">
        <f t="shared" si="382"/>
        <v>660.56</v>
      </c>
      <c r="T1234" t="str">
        <f t="shared" si="383"/>
        <v>Completed</v>
      </c>
      <c r="U1234" t="str">
        <f t="shared" si="384"/>
        <v>No</v>
      </c>
      <c r="V1234" t="str">
        <f t="shared" si="385"/>
        <v>No</v>
      </c>
      <c r="X1234">
        <f t="shared" si="386"/>
        <v>619</v>
      </c>
      <c r="Y1234">
        <f t="shared" si="387"/>
        <v>468</v>
      </c>
      <c r="Z1234" s="18">
        <f t="shared" si="388"/>
        <v>1463424.4009529033</v>
      </c>
      <c r="AA1234" s="18">
        <f t="shared" si="389"/>
        <v>118285.78776560788</v>
      </c>
      <c r="AB1234" s="17">
        <f t="shared" si="390"/>
        <v>3.8140589569160999</v>
      </c>
      <c r="AC1234" s="2" t="s">
        <v>14</v>
      </c>
      <c r="AD1234" s="2" t="s">
        <v>13</v>
      </c>
      <c r="AE1234" t="str">
        <f t="shared" si="391"/>
        <v>Home &amp; Kitchen</v>
      </c>
      <c r="AF1234" t="str">
        <f t="shared" si="392"/>
        <v>Home &amp; Kitchen</v>
      </c>
      <c r="AG1234" t="str" cm="1">
        <f t="array" ref="AG1234">INDEX(AD:AD,ROW())</f>
        <v>Home &amp; Kitchen</v>
      </c>
      <c r="AH1234">
        <f t="shared" si="400"/>
        <v>2</v>
      </c>
      <c r="AI1234" t="str">
        <f t="shared" si="393"/>
        <v>Home &amp; Kitchen</v>
      </c>
      <c r="AK1234">
        <f t="shared" si="394"/>
        <v>2024</v>
      </c>
      <c r="AL1234">
        <f t="shared" si="395"/>
        <v>8</v>
      </c>
      <c r="AM1234">
        <f t="shared" si="396"/>
        <v>5</v>
      </c>
      <c r="AN1234">
        <f t="shared" si="397"/>
        <v>2</v>
      </c>
      <c r="AO1234" t="str">
        <f t="shared" si="398"/>
        <v>Weekday</v>
      </c>
      <c r="AR1234" s="20">
        <f t="shared" si="399"/>
        <v>0</v>
      </c>
    </row>
    <row r="1235" spans="1:44" x14ac:dyDescent="0.35">
      <c r="A1235" t="str">
        <f t="shared" si="381"/>
        <v>CUST1234</v>
      </c>
      <c r="B1235" s="2" t="s">
        <v>1563</v>
      </c>
      <c r="C1235" s="4">
        <v>44995</v>
      </c>
      <c r="D1235" s="2" t="s">
        <v>195</v>
      </c>
      <c r="E1235" t="s">
        <v>5051</v>
      </c>
      <c r="F1235" s="2" t="s">
        <v>13</v>
      </c>
      <c r="G1235" s="2" t="s">
        <v>95</v>
      </c>
      <c r="H1235" s="2">
        <v>2</v>
      </c>
      <c r="I1235" s="19">
        <v>1208.28</v>
      </c>
      <c r="J1235" s="2" t="s">
        <v>15</v>
      </c>
      <c r="K1235" s="2" t="s">
        <v>16</v>
      </c>
      <c r="L1235" s="2">
        <v>3</v>
      </c>
      <c r="M1235" s="18">
        <f t="shared" si="382"/>
        <v>2416.56</v>
      </c>
      <c r="T1235" t="str">
        <f t="shared" si="383"/>
        <v>Completed</v>
      </c>
      <c r="U1235" t="str">
        <f t="shared" si="384"/>
        <v>Yes</v>
      </c>
      <c r="V1235" t="str">
        <f t="shared" si="385"/>
        <v>No</v>
      </c>
      <c r="X1235">
        <f t="shared" si="386"/>
        <v>619</v>
      </c>
      <c r="Y1235">
        <f t="shared" si="387"/>
        <v>468</v>
      </c>
      <c r="Z1235" s="18">
        <f t="shared" si="388"/>
        <v>1463424.4009529033</v>
      </c>
      <c r="AA1235" s="18">
        <f t="shared" si="389"/>
        <v>118285.78776560788</v>
      </c>
      <c r="AB1235" s="17">
        <f t="shared" si="390"/>
        <v>3.8140589569160999</v>
      </c>
      <c r="AC1235" s="2" t="s">
        <v>95</v>
      </c>
      <c r="AD1235" s="2" t="s">
        <v>13</v>
      </c>
      <c r="AE1235" t="str">
        <f t="shared" si="391"/>
        <v>Home &amp; Kitchen</v>
      </c>
      <c r="AF1235" t="str">
        <f t="shared" si="392"/>
        <v>Home &amp; Kitchen</v>
      </c>
      <c r="AG1235" t="str" cm="1">
        <f t="array" ref="AG1235">INDEX(AD:AD,ROW())</f>
        <v>Home &amp; Kitchen</v>
      </c>
      <c r="AH1235">
        <f t="shared" si="400"/>
        <v>32</v>
      </c>
      <c r="AI1235" t="str">
        <f t="shared" si="393"/>
        <v>Home &amp; Kitchen</v>
      </c>
      <c r="AK1235">
        <f t="shared" si="394"/>
        <v>2023</v>
      </c>
      <c r="AL1235">
        <f t="shared" si="395"/>
        <v>3</v>
      </c>
      <c r="AM1235">
        <f t="shared" si="396"/>
        <v>10</v>
      </c>
      <c r="AN1235">
        <f t="shared" si="397"/>
        <v>6</v>
      </c>
      <c r="AO1235" t="str">
        <f t="shared" si="398"/>
        <v>Weekday</v>
      </c>
      <c r="AR1235" s="20">
        <f t="shared" si="399"/>
        <v>0</v>
      </c>
    </row>
    <row r="1236" spans="1:44" x14ac:dyDescent="0.35">
      <c r="A1236" t="str">
        <f t="shared" si="381"/>
        <v>CUST1235</v>
      </c>
      <c r="B1236" s="2" t="s">
        <v>1564</v>
      </c>
      <c r="C1236" s="4">
        <v>45543</v>
      </c>
      <c r="D1236" s="2" t="s">
        <v>411</v>
      </c>
      <c r="E1236" t="s">
        <v>5048</v>
      </c>
      <c r="F1236" s="2" t="s">
        <v>23</v>
      </c>
      <c r="G1236" s="2" t="s">
        <v>75</v>
      </c>
      <c r="H1236" s="2">
        <v>1</v>
      </c>
      <c r="I1236" s="19">
        <v>194.17</v>
      </c>
      <c r="J1236" s="2" t="s">
        <v>15</v>
      </c>
      <c r="K1236" s="2" t="s">
        <v>31</v>
      </c>
      <c r="L1236" s="2">
        <v>3</v>
      </c>
      <c r="M1236" s="18">
        <f t="shared" si="382"/>
        <v>194.17</v>
      </c>
      <c r="T1236" t="str">
        <f t="shared" si="383"/>
        <v>Pending</v>
      </c>
      <c r="U1236" t="str">
        <f t="shared" si="384"/>
        <v>No</v>
      </c>
      <c r="V1236" t="str">
        <f t="shared" si="385"/>
        <v>Yes</v>
      </c>
      <c r="X1236">
        <f t="shared" si="386"/>
        <v>590</v>
      </c>
      <c r="Y1236">
        <f t="shared" si="387"/>
        <v>451</v>
      </c>
      <c r="Z1236" s="18">
        <f t="shared" si="388"/>
        <v>594714.6477588166</v>
      </c>
      <c r="AA1236" s="18">
        <f t="shared" si="389"/>
        <v>60882.938065984097</v>
      </c>
      <c r="AB1236" s="17">
        <f t="shared" si="390"/>
        <v>3.804733727810651</v>
      </c>
      <c r="AC1236" s="2" t="s">
        <v>75</v>
      </c>
      <c r="AD1236" s="2" t="s">
        <v>23</v>
      </c>
      <c r="AE1236" t="str">
        <f t="shared" si="391"/>
        <v>Books</v>
      </c>
      <c r="AF1236" t="str">
        <f t="shared" si="392"/>
        <v>Books</v>
      </c>
      <c r="AG1236" t="str" cm="1">
        <f t="array" ref="AG1236">INDEX(AD:AD,ROW())</f>
        <v>Books</v>
      </c>
      <c r="AH1236">
        <f t="shared" si="400"/>
        <v>23</v>
      </c>
      <c r="AI1236" t="str">
        <f t="shared" si="393"/>
        <v>Books</v>
      </c>
      <c r="AK1236">
        <f t="shared" si="394"/>
        <v>2024</v>
      </c>
      <c r="AL1236">
        <f t="shared" si="395"/>
        <v>9</v>
      </c>
      <c r="AM1236">
        <f t="shared" si="396"/>
        <v>8</v>
      </c>
      <c r="AN1236">
        <f t="shared" si="397"/>
        <v>1</v>
      </c>
      <c r="AO1236" t="str">
        <f t="shared" si="398"/>
        <v>Weekend</v>
      </c>
      <c r="AR1236" s="20">
        <f t="shared" si="399"/>
        <v>0</v>
      </c>
    </row>
    <row r="1237" spans="1:44" x14ac:dyDescent="0.35">
      <c r="A1237" t="str">
        <f t="shared" si="381"/>
        <v>CUST1236</v>
      </c>
      <c r="B1237" s="2" t="s">
        <v>1565</v>
      </c>
      <c r="C1237" s="4">
        <v>45230</v>
      </c>
      <c r="D1237" s="2" t="s">
        <v>1020</v>
      </c>
      <c r="E1237" t="s">
        <v>5054</v>
      </c>
      <c r="F1237" s="2" t="s">
        <v>42</v>
      </c>
      <c r="G1237" s="2" t="s">
        <v>5044</v>
      </c>
      <c r="H1237" s="2">
        <v>2</v>
      </c>
      <c r="I1237" s="19">
        <v>646.91</v>
      </c>
      <c r="J1237" s="2" t="s">
        <v>20</v>
      </c>
      <c r="K1237" s="2" t="s">
        <v>31</v>
      </c>
      <c r="L1237" s="2">
        <v>5</v>
      </c>
      <c r="M1237" s="18">
        <f t="shared" si="382"/>
        <v>1293.82</v>
      </c>
      <c r="T1237" t="str">
        <f t="shared" si="383"/>
        <v>Pending</v>
      </c>
      <c r="U1237" t="str">
        <f t="shared" si="384"/>
        <v>No</v>
      </c>
      <c r="V1237" t="str">
        <f t="shared" si="385"/>
        <v>Yes</v>
      </c>
      <c r="X1237">
        <f t="shared" si="386"/>
        <v>558</v>
      </c>
      <c r="Y1237">
        <f t="shared" si="387"/>
        <v>430</v>
      </c>
      <c r="Z1237" s="18">
        <f t="shared" si="388"/>
        <v>1098537.4901531704</v>
      </c>
      <c r="AA1237" s="18">
        <f t="shared" si="389"/>
        <v>96724.388030634553</v>
      </c>
      <c r="AB1237" s="17">
        <f t="shared" si="390"/>
        <v>3.9001122334455669</v>
      </c>
      <c r="AC1237" s="2" t="s">
        <v>5044</v>
      </c>
      <c r="AD1237" s="2" t="s">
        <v>42</v>
      </c>
      <c r="AE1237" t="str">
        <f t="shared" si="391"/>
        <v>Beauty</v>
      </c>
      <c r="AF1237" t="str">
        <f t="shared" si="392"/>
        <v>Beauty</v>
      </c>
      <c r="AG1237" t="str" cm="1">
        <f t="array" ref="AG1237">INDEX(AD:AD,ROW())</f>
        <v>Beauty</v>
      </c>
      <c r="AH1237">
        <f t="shared" si="400"/>
        <v>64</v>
      </c>
      <c r="AI1237" t="str">
        <f t="shared" si="393"/>
        <v>Beauty</v>
      </c>
      <c r="AK1237">
        <f t="shared" si="394"/>
        <v>2023</v>
      </c>
      <c r="AL1237">
        <f t="shared" si="395"/>
        <v>10</v>
      </c>
      <c r="AM1237">
        <f t="shared" si="396"/>
        <v>31</v>
      </c>
      <c r="AN1237">
        <f t="shared" si="397"/>
        <v>3</v>
      </c>
      <c r="AO1237" t="str">
        <f t="shared" si="398"/>
        <v>Weekday</v>
      </c>
      <c r="AR1237" s="20">
        <f t="shared" si="399"/>
        <v>0</v>
      </c>
    </row>
    <row r="1238" spans="1:44" x14ac:dyDescent="0.35">
      <c r="A1238" t="str">
        <f t="shared" si="381"/>
        <v>CUST1237</v>
      </c>
      <c r="B1238" s="2" t="s">
        <v>1566</v>
      </c>
      <c r="C1238" s="4">
        <v>45299</v>
      </c>
      <c r="D1238" s="2" t="s">
        <v>698</v>
      </c>
      <c r="E1238" t="s">
        <v>5054</v>
      </c>
      <c r="F1238" s="2" t="s">
        <v>29</v>
      </c>
      <c r="G1238" s="2" t="s">
        <v>30</v>
      </c>
      <c r="H1238" s="2">
        <v>2</v>
      </c>
      <c r="I1238" s="19">
        <v>744.12</v>
      </c>
      <c r="J1238" s="2" t="s">
        <v>50</v>
      </c>
      <c r="K1238" s="2" t="s">
        <v>16</v>
      </c>
      <c r="L1238" s="2">
        <v>2</v>
      </c>
      <c r="M1238" s="18">
        <f t="shared" si="382"/>
        <v>1488.24</v>
      </c>
      <c r="T1238" t="str">
        <f t="shared" si="383"/>
        <v>Completed</v>
      </c>
      <c r="U1238" t="str">
        <f t="shared" si="384"/>
        <v>Yes</v>
      </c>
      <c r="V1238" t="str">
        <f t="shared" si="385"/>
        <v>No</v>
      </c>
      <c r="X1238">
        <f t="shared" si="386"/>
        <v>558</v>
      </c>
      <c r="Y1238">
        <f t="shared" si="387"/>
        <v>430</v>
      </c>
      <c r="Z1238" s="18">
        <f t="shared" si="388"/>
        <v>1892867.2841657216</v>
      </c>
      <c r="AA1238" s="18">
        <f t="shared" si="389"/>
        <v>199432.98236095349</v>
      </c>
      <c r="AB1238" s="17">
        <f t="shared" si="390"/>
        <v>3.8949824970828471</v>
      </c>
      <c r="AC1238" s="2" t="s">
        <v>30</v>
      </c>
      <c r="AD1238" s="2" t="s">
        <v>29</v>
      </c>
      <c r="AE1238" t="str">
        <f t="shared" si="391"/>
        <v>Fashion</v>
      </c>
      <c r="AF1238" t="str">
        <f t="shared" si="392"/>
        <v>Fashion</v>
      </c>
      <c r="AG1238" t="str" cm="1">
        <f t="array" ref="AG1238">INDEX(AD:AD,ROW())</f>
        <v>Fashion</v>
      </c>
      <c r="AH1238">
        <f t="shared" si="400"/>
        <v>6</v>
      </c>
      <c r="AI1238" t="str">
        <f t="shared" si="393"/>
        <v>Fashion</v>
      </c>
      <c r="AK1238">
        <f t="shared" si="394"/>
        <v>2024</v>
      </c>
      <c r="AL1238">
        <f t="shared" si="395"/>
        <v>1</v>
      </c>
      <c r="AM1238">
        <f t="shared" si="396"/>
        <v>8</v>
      </c>
      <c r="AN1238">
        <f t="shared" si="397"/>
        <v>2</v>
      </c>
      <c r="AO1238" t="str">
        <f t="shared" si="398"/>
        <v>Weekday</v>
      </c>
      <c r="AR1238" s="20">
        <f t="shared" si="399"/>
        <v>0</v>
      </c>
    </row>
    <row r="1239" spans="1:44" x14ac:dyDescent="0.35">
      <c r="A1239" t="str">
        <f t="shared" si="381"/>
        <v>CUST1238</v>
      </c>
      <c r="B1239" s="2" t="s">
        <v>1567</v>
      </c>
      <c r="C1239" s="4">
        <v>45645</v>
      </c>
      <c r="D1239" s="2" t="s">
        <v>429</v>
      </c>
      <c r="E1239" t="s">
        <v>5049</v>
      </c>
      <c r="F1239" s="2" t="s">
        <v>29</v>
      </c>
      <c r="G1239" s="2" t="s">
        <v>5043</v>
      </c>
      <c r="H1239" s="2">
        <v>1</v>
      </c>
      <c r="I1239" s="19">
        <v>671.81</v>
      </c>
      <c r="J1239" s="2" t="s">
        <v>15</v>
      </c>
      <c r="K1239" s="2" t="s">
        <v>16</v>
      </c>
      <c r="L1239" s="2">
        <v>3</v>
      </c>
      <c r="M1239" s="18">
        <f t="shared" si="382"/>
        <v>671.81</v>
      </c>
      <c r="T1239" t="str">
        <f t="shared" si="383"/>
        <v>Completed</v>
      </c>
      <c r="U1239" t="str">
        <f t="shared" si="384"/>
        <v>No</v>
      </c>
      <c r="V1239" t="str">
        <f t="shared" si="385"/>
        <v>No</v>
      </c>
      <c r="X1239">
        <f t="shared" si="386"/>
        <v>595</v>
      </c>
      <c r="Y1239">
        <f t="shared" si="387"/>
        <v>444</v>
      </c>
      <c r="Z1239" s="18">
        <f t="shared" si="388"/>
        <v>1892867.2841657216</v>
      </c>
      <c r="AA1239" s="18">
        <f t="shared" si="389"/>
        <v>199432.98236095349</v>
      </c>
      <c r="AB1239" s="17">
        <f t="shared" si="390"/>
        <v>3.8949824970828471</v>
      </c>
      <c r="AC1239" s="2" t="s">
        <v>5043</v>
      </c>
      <c r="AD1239" s="2" t="s">
        <v>29</v>
      </c>
      <c r="AE1239" t="str">
        <f t="shared" si="391"/>
        <v>Fashion</v>
      </c>
      <c r="AF1239" t="str">
        <f t="shared" si="392"/>
        <v>Fashion</v>
      </c>
      <c r="AG1239" t="str" cm="1">
        <f t="array" ref="AG1239">INDEX(AD:AD,ROW())</f>
        <v>Fashion</v>
      </c>
      <c r="AH1239">
        <f t="shared" si="400"/>
        <v>55</v>
      </c>
      <c r="AI1239" t="str">
        <f t="shared" si="393"/>
        <v>Fashion</v>
      </c>
      <c r="AK1239">
        <f t="shared" si="394"/>
        <v>2024</v>
      </c>
      <c r="AL1239">
        <f t="shared" si="395"/>
        <v>12</v>
      </c>
      <c r="AM1239">
        <f t="shared" si="396"/>
        <v>19</v>
      </c>
      <c r="AN1239">
        <f t="shared" si="397"/>
        <v>5</v>
      </c>
      <c r="AO1239" t="str">
        <f t="shared" si="398"/>
        <v>Weekday</v>
      </c>
      <c r="AR1239" s="20">
        <f t="shared" si="399"/>
        <v>0</v>
      </c>
    </row>
    <row r="1240" spans="1:44" x14ac:dyDescent="0.35">
      <c r="A1240" t="str">
        <f t="shared" si="381"/>
        <v>CUST1239</v>
      </c>
      <c r="B1240" s="2" t="s">
        <v>1568</v>
      </c>
      <c r="C1240" s="4">
        <v>45263</v>
      </c>
      <c r="D1240" s="2" t="s">
        <v>437</v>
      </c>
      <c r="E1240" t="s">
        <v>5053</v>
      </c>
      <c r="F1240" s="2" t="s">
        <v>42</v>
      </c>
      <c r="G1240" s="2" t="s">
        <v>5044</v>
      </c>
      <c r="H1240" s="2">
        <v>2</v>
      </c>
      <c r="I1240" s="19">
        <v>867.3</v>
      </c>
      <c r="J1240" s="2" t="s">
        <v>5047</v>
      </c>
      <c r="K1240" s="2" t="s">
        <v>16</v>
      </c>
      <c r="L1240" s="2">
        <v>4</v>
      </c>
      <c r="M1240" s="18">
        <f t="shared" si="382"/>
        <v>1734.6</v>
      </c>
      <c r="T1240" t="str">
        <f t="shared" si="383"/>
        <v>Completed</v>
      </c>
      <c r="U1240" t="str">
        <f t="shared" si="384"/>
        <v>Yes</v>
      </c>
      <c r="V1240" t="str">
        <f t="shared" si="385"/>
        <v>No</v>
      </c>
      <c r="X1240">
        <f t="shared" si="386"/>
        <v>559</v>
      </c>
      <c r="Y1240">
        <f t="shared" si="387"/>
        <v>408</v>
      </c>
      <c r="Z1240" s="18">
        <f t="shared" si="388"/>
        <v>1098537.4901531704</v>
      </c>
      <c r="AA1240" s="18">
        <f t="shared" si="389"/>
        <v>96724.388030634553</v>
      </c>
      <c r="AB1240" s="17">
        <f t="shared" si="390"/>
        <v>3.9001122334455669</v>
      </c>
      <c r="AC1240" s="2" t="s">
        <v>5044</v>
      </c>
      <c r="AD1240" s="2" t="s">
        <v>42</v>
      </c>
      <c r="AE1240" t="str">
        <f t="shared" si="391"/>
        <v>Beauty</v>
      </c>
      <c r="AF1240" t="str">
        <f t="shared" si="392"/>
        <v>Beauty</v>
      </c>
      <c r="AG1240" t="str" cm="1">
        <f t="array" ref="AG1240">INDEX(AD:AD,ROW())</f>
        <v>Beauty</v>
      </c>
      <c r="AH1240">
        <f t="shared" si="400"/>
        <v>64</v>
      </c>
      <c r="AI1240" t="str">
        <f t="shared" si="393"/>
        <v>Beauty</v>
      </c>
      <c r="AK1240">
        <f t="shared" si="394"/>
        <v>2023</v>
      </c>
      <c r="AL1240">
        <f t="shared" si="395"/>
        <v>12</v>
      </c>
      <c r="AM1240">
        <f t="shared" si="396"/>
        <v>3</v>
      </c>
      <c r="AN1240">
        <f t="shared" si="397"/>
        <v>1</v>
      </c>
      <c r="AO1240" t="str">
        <f t="shared" si="398"/>
        <v>Weekend</v>
      </c>
      <c r="AR1240" s="20">
        <f t="shared" si="399"/>
        <v>0</v>
      </c>
    </row>
    <row r="1241" spans="1:44" x14ac:dyDescent="0.35">
      <c r="A1241" t="str">
        <f t="shared" si="381"/>
        <v>CUST1240</v>
      </c>
      <c r="B1241" s="2" t="s">
        <v>1569</v>
      </c>
      <c r="C1241" s="4">
        <v>45828</v>
      </c>
      <c r="D1241" s="2" t="s">
        <v>287</v>
      </c>
      <c r="E1241" t="s">
        <v>5048</v>
      </c>
      <c r="F1241" s="2" t="s">
        <v>13</v>
      </c>
      <c r="G1241" s="2" t="s">
        <v>5045</v>
      </c>
      <c r="H1241" s="2">
        <v>1</v>
      </c>
      <c r="I1241" s="19">
        <v>990.49</v>
      </c>
      <c r="J1241" s="2" t="s">
        <v>5046</v>
      </c>
      <c r="K1241" s="2" t="s">
        <v>16</v>
      </c>
      <c r="L1241" s="2">
        <v>2</v>
      </c>
      <c r="M1241" s="18">
        <f t="shared" si="382"/>
        <v>990.49</v>
      </c>
      <c r="T1241" t="str">
        <f t="shared" si="383"/>
        <v>Completed</v>
      </c>
      <c r="U1241" t="str">
        <f t="shared" si="384"/>
        <v>No</v>
      </c>
      <c r="V1241" t="str">
        <f t="shared" si="385"/>
        <v>No</v>
      </c>
      <c r="X1241">
        <f t="shared" si="386"/>
        <v>590</v>
      </c>
      <c r="Y1241">
        <f t="shared" si="387"/>
        <v>451</v>
      </c>
      <c r="Z1241" s="18">
        <f t="shared" si="388"/>
        <v>1463424.4009529033</v>
      </c>
      <c r="AA1241" s="18">
        <f t="shared" si="389"/>
        <v>118285.78776560788</v>
      </c>
      <c r="AB1241" s="17">
        <f t="shared" si="390"/>
        <v>3.8140589569160999</v>
      </c>
      <c r="AC1241" s="2" t="s">
        <v>5045</v>
      </c>
      <c r="AD1241" s="2" t="s">
        <v>13</v>
      </c>
      <c r="AE1241" t="str">
        <f t="shared" si="391"/>
        <v>Home &amp; Kitchen</v>
      </c>
      <c r="AF1241" t="str">
        <f t="shared" si="392"/>
        <v>Home &amp; Kitchen</v>
      </c>
      <c r="AG1241" t="str" cm="1">
        <f t="array" ref="AG1241">INDEX(AD:AD,ROW())</f>
        <v>Home &amp; Kitchen</v>
      </c>
      <c r="AH1241">
        <f t="shared" si="400"/>
        <v>76</v>
      </c>
      <c r="AI1241" t="str">
        <f t="shared" si="393"/>
        <v>Home &amp; Kitchen</v>
      </c>
      <c r="AK1241">
        <f t="shared" si="394"/>
        <v>2025</v>
      </c>
      <c r="AL1241">
        <f t="shared" si="395"/>
        <v>6</v>
      </c>
      <c r="AM1241">
        <f t="shared" si="396"/>
        <v>20</v>
      </c>
      <c r="AN1241">
        <f t="shared" si="397"/>
        <v>6</v>
      </c>
      <c r="AO1241" t="str">
        <f t="shared" si="398"/>
        <v>Weekday</v>
      </c>
      <c r="AR1241" s="20">
        <f t="shared" si="399"/>
        <v>0</v>
      </c>
    </row>
    <row r="1242" spans="1:44" x14ac:dyDescent="0.35">
      <c r="A1242" t="str">
        <f t="shared" si="381"/>
        <v>CUST1241</v>
      </c>
      <c r="B1242" s="2" t="s">
        <v>1570</v>
      </c>
      <c r="C1242" s="4">
        <v>45246</v>
      </c>
      <c r="D1242" s="2" t="s">
        <v>1326</v>
      </c>
      <c r="E1242" t="s">
        <v>5056</v>
      </c>
      <c r="F1242" s="2" t="s">
        <v>19</v>
      </c>
      <c r="G1242" s="2" t="s">
        <v>49</v>
      </c>
      <c r="H1242" s="2">
        <v>2</v>
      </c>
      <c r="I1242" s="19">
        <v>1997.99</v>
      </c>
      <c r="J1242" s="2" t="s">
        <v>5047</v>
      </c>
      <c r="K1242" s="2" t="s">
        <v>16</v>
      </c>
      <c r="L1242" s="2">
        <v>2</v>
      </c>
      <c r="M1242" s="18">
        <f t="shared" si="382"/>
        <v>3995.98</v>
      </c>
      <c r="T1242" t="str">
        <f t="shared" si="383"/>
        <v>Completed</v>
      </c>
      <c r="U1242" t="str">
        <f t="shared" si="384"/>
        <v>Yes</v>
      </c>
      <c r="V1242" t="str">
        <f t="shared" si="385"/>
        <v>No</v>
      </c>
      <c r="X1242">
        <f t="shared" si="386"/>
        <v>50</v>
      </c>
      <c r="Y1242">
        <f t="shared" si="387"/>
        <v>37</v>
      </c>
      <c r="Z1242" s="18">
        <f t="shared" si="388"/>
        <v>2759712.3299794244</v>
      </c>
      <c r="AA1242" s="18">
        <f t="shared" si="389"/>
        <v>330643.50635802455</v>
      </c>
      <c r="AB1242" s="17">
        <f t="shared" si="390"/>
        <v>3.8641711229946525</v>
      </c>
      <c r="AC1242" s="2" t="s">
        <v>49</v>
      </c>
      <c r="AD1242" s="2" t="s">
        <v>19</v>
      </c>
      <c r="AE1242" t="str">
        <f t="shared" si="391"/>
        <v>Electronics</v>
      </c>
      <c r="AF1242" t="str">
        <f t="shared" si="392"/>
        <v>Electronics</v>
      </c>
      <c r="AG1242" t="str" cm="1">
        <f t="array" ref="AG1242">INDEX(AD:AD,ROW())</f>
        <v>Electronics</v>
      </c>
      <c r="AH1242">
        <f t="shared" si="400"/>
        <v>12</v>
      </c>
      <c r="AI1242" t="str">
        <f t="shared" si="393"/>
        <v>Electronics</v>
      </c>
      <c r="AK1242">
        <f t="shared" si="394"/>
        <v>2023</v>
      </c>
      <c r="AL1242">
        <f t="shared" si="395"/>
        <v>11</v>
      </c>
      <c r="AM1242">
        <f t="shared" si="396"/>
        <v>16</v>
      </c>
      <c r="AN1242">
        <f t="shared" si="397"/>
        <v>5</v>
      </c>
      <c r="AO1242" t="str">
        <f t="shared" si="398"/>
        <v>Weekday</v>
      </c>
      <c r="AR1242" s="20">
        <f t="shared" si="399"/>
        <v>0</v>
      </c>
    </row>
    <row r="1243" spans="1:44" x14ac:dyDescent="0.35">
      <c r="A1243" t="str">
        <f t="shared" si="381"/>
        <v>CUST1242</v>
      </c>
      <c r="B1243" s="2" t="s">
        <v>1571</v>
      </c>
      <c r="C1243" s="4">
        <v>45340</v>
      </c>
      <c r="D1243" s="2" t="s">
        <v>114</v>
      </c>
      <c r="E1243" t="s">
        <v>5052</v>
      </c>
      <c r="F1243" s="2" t="s">
        <v>42</v>
      </c>
      <c r="G1243" s="2" t="s">
        <v>43</v>
      </c>
      <c r="H1243" s="2">
        <v>1</v>
      </c>
      <c r="I1243" s="19">
        <v>1212.9100000000001</v>
      </c>
      <c r="J1243" s="2" t="s">
        <v>50</v>
      </c>
      <c r="K1243" s="2" t="s">
        <v>16</v>
      </c>
      <c r="L1243" s="2">
        <v>3</v>
      </c>
      <c r="M1243" s="18">
        <f t="shared" si="382"/>
        <v>1212.9100000000001</v>
      </c>
      <c r="T1243" t="str">
        <f t="shared" si="383"/>
        <v>Completed</v>
      </c>
      <c r="U1243" t="str">
        <f t="shared" si="384"/>
        <v>Yes</v>
      </c>
      <c r="V1243" t="str">
        <f t="shared" si="385"/>
        <v>No</v>
      </c>
      <c r="X1243">
        <f t="shared" si="386"/>
        <v>573</v>
      </c>
      <c r="Y1243">
        <f t="shared" si="387"/>
        <v>450</v>
      </c>
      <c r="Z1243" s="18">
        <f t="shared" si="388"/>
        <v>1098537.4901531704</v>
      </c>
      <c r="AA1243" s="18">
        <f t="shared" si="389"/>
        <v>96724.388030634553</v>
      </c>
      <c r="AB1243" s="17">
        <f t="shared" si="390"/>
        <v>3.9001122334455669</v>
      </c>
      <c r="AC1243" s="2" t="s">
        <v>43</v>
      </c>
      <c r="AD1243" s="2" t="s">
        <v>42</v>
      </c>
      <c r="AE1243" t="str">
        <f t="shared" si="391"/>
        <v>Beauty</v>
      </c>
      <c r="AF1243" t="str">
        <f t="shared" si="392"/>
        <v>Beauty</v>
      </c>
      <c r="AG1243" t="str" cm="1">
        <f t="array" ref="AG1243">INDEX(AD:AD,ROW())</f>
        <v>Beauty</v>
      </c>
      <c r="AH1243">
        <f t="shared" si="400"/>
        <v>10</v>
      </c>
      <c r="AI1243" t="str">
        <f t="shared" si="393"/>
        <v>Beauty</v>
      </c>
      <c r="AK1243">
        <f t="shared" si="394"/>
        <v>2024</v>
      </c>
      <c r="AL1243">
        <f t="shared" si="395"/>
        <v>2</v>
      </c>
      <c r="AM1243">
        <f t="shared" si="396"/>
        <v>18</v>
      </c>
      <c r="AN1243">
        <f t="shared" si="397"/>
        <v>1</v>
      </c>
      <c r="AO1243" t="str">
        <f t="shared" si="398"/>
        <v>Weekend</v>
      </c>
      <c r="AR1243" s="20">
        <f t="shared" si="399"/>
        <v>0</v>
      </c>
    </row>
    <row r="1244" spans="1:44" x14ac:dyDescent="0.35">
      <c r="A1244" t="str">
        <f t="shared" si="381"/>
        <v>CUST1243</v>
      </c>
      <c r="B1244" s="2" t="s">
        <v>1572</v>
      </c>
      <c r="C1244" s="4">
        <v>45664</v>
      </c>
      <c r="D1244" s="2" t="s">
        <v>1193</v>
      </c>
      <c r="E1244" t="s">
        <v>5055</v>
      </c>
      <c r="F1244" s="2" t="s">
        <v>19</v>
      </c>
      <c r="G1244" s="2" t="s">
        <v>128</v>
      </c>
      <c r="H1244" s="2">
        <v>1</v>
      </c>
      <c r="I1244" s="19">
        <v>610.99</v>
      </c>
      <c r="J1244" s="2" t="s">
        <v>20</v>
      </c>
      <c r="K1244" s="2" t="s">
        <v>16</v>
      </c>
      <c r="L1244" s="2">
        <v>3</v>
      </c>
      <c r="M1244" s="18">
        <f t="shared" si="382"/>
        <v>610.99</v>
      </c>
      <c r="T1244" t="str">
        <f t="shared" si="383"/>
        <v>Completed</v>
      </c>
      <c r="U1244" t="str">
        <f t="shared" si="384"/>
        <v>No</v>
      </c>
      <c r="V1244" t="str">
        <f t="shared" si="385"/>
        <v>No</v>
      </c>
      <c r="X1244">
        <f t="shared" si="386"/>
        <v>567</v>
      </c>
      <c r="Y1244">
        <f t="shared" si="387"/>
        <v>440</v>
      </c>
      <c r="Z1244" s="18">
        <f t="shared" si="388"/>
        <v>2759712.3299794244</v>
      </c>
      <c r="AA1244" s="18">
        <f t="shared" si="389"/>
        <v>330643.50635802455</v>
      </c>
      <c r="AB1244" s="17">
        <f t="shared" si="390"/>
        <v>3.8641711229946525</v>
      </c>
      <c r="AC1244" s="2" t="s">
        <v>128</v>
      </c>
      <c r="AD1244" s="2" t="s">
        <v>19</v>
      </c>
      <c r="AE1244" t="str">
        <f t="shared" si="391"/>
        <v>Electronics</v>
      </c>
      <c r="AF1244" t="str">
        <f t="shared" si="392"/>
        <v>Electronics</v>
      </c>
      <c r="AG1244" t="str" cm="1">
        <f t="array" ref="AG1244">INDEX(AD:AD,ROW())</f>
        <v>Electronics</v>
      </c>
      <c r="AH1244">
        <f t="shared" si="400"/>
        <v>48</v>
      </c>
      <c r="AI1244" t="str">
        <f t="shared" si="393"/>
        <v>Electronics</v>
      </c>
      <c r="AK1244">
        <f t="shared" si="394"/>
        <v>2025</v>
      </c>
      <c r="AL1244">
        <f t="shared" si="395"/>
        <v>1</v>
      </c>
      <c r="AM1244">
        <f t="shared" si="396"/>
        <v>7</v>
      </c>
      <c r="AN1244">
        <f t="shared" si="397"/>
        <v>3</v>
      </c>
      <c r="AO1244" t="str">
        <f t="shared" si="398"/>
        <v>Weekday</v>
      </c>
      <c r="AR1244" s="20">
        <f t="shared" si="399"/>
        <v>0</v>
      </c>
    </row>
    <row r="1245" spans="1:44" x14ac:dyDescent="0.35">
      <c r="A1245" t="str">
        <f t="shared" si="381"/>
        <v>CUST1244</v>
      </c>
      <c r="B1245" s="2" t="s">
        <v>1573</v>
      </c>
      <c r="C1245" s="4">
        <v>45444</v>
      </c>
      <c r="D1245" s="2" t="s">
        <v>207</v>
      </c>
      <c r="E1245" t="s">
        <v>5050</v>
      </c>
      <c r="F1245" s="2" t="s">
        <v>13</v>
      </c>
      <c r="G1245" s="2" t="s">
        <v>5045</v>
      </c>
      <c r="H1245" s="2">
        <v>1</v>
      </c>
      <c r="I1245" s="19">
        <v>317.79000000000002</v>
      </c>
      <c r="J1245" s="2" t="s">
        <v>50</v>
      </c>
      <c r="K1245" s="2" t="s">
        <v>76</v>
      </c>
      <c r="L1245" s="2">
        <v>4</v>
      </c>
      <c r="M1245" s="18">
        <f t="shared" si="382"/>
        <v>317.79000000000002</v>
      </c>
      <c r="T1245" t="str">
        <f t="shared" si="383"/>
        <v>Completed</v>
      </c>
      <c r="U1245" t="str">
        <f t="shared" si="384"/>
        <v>No</v>
      </c>
      <c r="V1245" t="str">
        <f t="shared" si="385"/>
        <v>No</v>
      </c>
      <c r="X1245">
        <f t="shared" si="386"/>
        <v>589</v>
      </c>
      <c r="Y1245">
        <f t="shared" si="387"/>
        <v>426</v>
      </c>
      <c r="Z1245" s="18">
        <f t="shared" si="388"/>
        <v>1463424.4009529033</v>
      </c>
      <c r="AA1245" s="18">
        <f t="shared" si="389"/>
        <v>118285.78776560788</v>
      </c>
      <c r="AB1245" s="17">
        <f t="shared" si="390"/>
        <v>3.8140589569160999</v>
      </c>
      <c r="AC1245" s="2" t="s">
        <v>5045</v>
      </c>
      <c r="AD1245" s="2" t="s">
        <v>13</v>
      </c>
      <c r="AE1245" t="str">
        <f t="shared" si="391"/>
        <v>Home &amp; Kitchen</v>
      </c>
      <c r="AF1245" t="str">
        <f t="shared" si="392"/>
        <v>Home &amp; Kitchen</v>
      </c>
      <c r="AG1245" t="str" cm="1">
        <f t="array" ref="AG1245">INDEX(AD:AD,ROW())</f>
        <v>Home &amp; Kitchen</v>
      </c>
      <c r="AH1245">
        <f t="shared" si="400"/>
        <v>76</v>
      </c>
      <c r="AI1245" t="str">
        <f t="shared" si="393"/>
        <v>Home &amp; Kitchen</v>
      </c>
      <c r="AK1245">
        <f t="shared" si="394"/>
        <v>2024</v>
      </c>
      <c r="AL1245">
        <f t="shared" si="395"/>
        <v>6</v>
      </c>
      <c r="AM1245">
        <f t="shared" si="396"/>
        <v>1</v>
      </c>
      <c r="AN1245">
        <f t="shared" si="397"/>
        <v>7</v>
      </c>
      <c r="AO1245" t="str">
        <f t="shared" si="398"/>
        <v>Weekend</v>
      </c>
      <c r="AR1245" s="20">
        <f t="shared" si="399"/>
        <v>1</v>
      </c>
    </row>
    <row r="1246" spans="1:44" x14ac:dyDescent="0.35">
      <c r="A1246" t="str">
        <f t="shared" si="381"/>
        <v>CUST1245</v>
      </c>
      <c r="B1246" s="2" t="s">
        <v>1574</v>
      </c>
      <c r="C1246" s="4">
        <v>45596</v>
      </c>
      <c r="D1246" s="2" t="s">
        <v>507</v>
      </c>
      <c r="E1246" t="s">
        <v>5052</v>
      </c>
      <c r="F1246" s="2" t="s">
        <v>29</v>
      </c>
      <c r="G1246" s="2" t="s">
        <v>138</v>
      </c>
      <c r="H1246" s="2">
        <v>1</v>
      </c>
      <c r="I1246" s="19">
        <v>1102.8900000000001</v>
      </c>
      <c r="J1246" s="2" t="s">
        <v>5046</v>
      </c>
      <c r="K1246" s="2" t="s">
        <v>16</v>
      </c>
      <c r="L1246" s="2">
        <v>4</v>
      </c>
      <c r="M1246" s="18">
        <f t="shared" si="382"/>
        <v>1102.8900000000001</v>
      </c>
      <c r="T1246" t="str">
        <f t="shared" si="383"/>
        <v>Completed</v>
      </c>
      <c r="U1246" t="str">
        <f t="shared" si="384"/>
        <v>Yes</v>
      </c>
      <c r="V1246" t="str">
        <f t="shared" si="385"/>
        <v>No</v>
      </c>
      <c r="X1246">
        <f t="shared" si="386"/>
        <v>573</v>
      </c>
      <c r="Y1246">
        <f t="shared" si="387"/>
        <v>450</v>
      </c>
      <c r="Z1246" s="18">
        <f t="shared" si="388"/>
        <v>1892867.2841657216</v>
      </c>
      <c r="AA1246" s="18">
        <f t="shared" si="389"/>
        <v>199432.98236095349</v>
      </c>
      <c r="AB1246" s="17">
        <f t="shared" si="390"/>
        <v>3.8949824970828471</v>
      </c>
      <c r="AC1246" s="2" t="s">
        <v>138</v>
      </c>
      <c r="AD1246" s="2" t="s">
        <v>29</v>
      </c>
      <c r="AE1246" t="str">
        <f t="shared" si="391"/>
        <v>Fashion</v>
      </c>
      <c r="AF1246" t="str">
        <f t="shared" si="392"/>
        <v>Fashion</v>
      </c>
      <c r="AG1246" t="str" cm="1">
        <f t="array" ref="AG1246">INDEX(AD:AD,ROW())</f>
        <v>Fashion</v>
      </c>
      <c r="AH1246">
        <f t="shared" si="400"/>
        <v>53</v>
      </c>
      <c r="AI1246" t="str">
        <f t="shared" si="393"/>
        <v>Fashion</v>
      </c>
      <c r="AK1246">
        <f t="shared" si="394"/>
        <v>2024</v>
      </c>
      <c r="AL1246">
        <f t="shared" si="395"/>
        <v>10</v>
      </c>
      <c r="AM1246">
        <f t="shared" si="396"/>
        <v>31</v>
      </c>
      <c r="AN1246">
        <f t="shared" si="397"/>
        <v>5</v>
      </c>
      <c r="AO1246" t="str">
        <f t="shared" si="398"/>
        <v>Weekday</v>
      </c>
      <c r="AR1246" s="20">
        <f t="shared" si="399"/>
        <v>0</v>
      </c>
    </row>
    <row r="1247" spans="1:44" x14ac:dyDescent="0.35">
      <c r="A1247" t="str">
        <f t="shared" si="381"/>
        <v>CUST1246</v>
      </c>
      <c r="B1247" s="2" t="s">
        <v>1575</v>
      </c>
      <c r="C1247" s="4">
        <v>45638</v>
      </c>
      <c r="D1247" s="2" t="s">
        <v>1576</v>
      </c>
      <c r="E1247" t="s">
        <v>5051</v>
      </c>
      <c r="F1247" s="2" t="s">
        <v>19</v>
      </c>
      <c r="G1247" s="2" t="s">
        <v>5039</v>
      </c>
      <c r="H1247" s="2">
        <v>1</v>
      </c>
      <c r="I1247" s="19">
        <v>2219.1</v>
      </c>
      <c r="J1247" s="2" t="s">
        <v>20</v>
      </c>
      <c r="K1247" s="2" t="s">
        <v>31</v>
      </c>
      <c r="L1247" s="2">
        <v>4</v>
      </c>
      <c r="M1247" s="18">
        <f t="shared" si="382"/>
        <v>2219.1</v>
      </c>
      <c r="T1247" t="str">
        <f t="shared" si="383"/>
        <v>Pending</v>
      </c>
      <c r="U1247" t="str">
        <f t="shared" si="384"/>
        <v>No</v>
      </c>
      <c r="V1247" t="str">
        <f t="shared" si="385"/>
        <v>Yes</v>
      </c>
      <c r="X1247">
        <f t="shared" si="386"/>
        <v>619</v>
      </c>
      <c r="Y1247">
        <f t="shared" si="387"/>
        <v>468</v>
      </c>
      <c r="Z1247" s="18">
        <f t="shared" si="388"/>
        <v>2759712.3299794244</v>
      </c>
      <c r="AA1247" s="18">
        <f t="shared" si="389"/>
        <v>330643.50635802455</v>
      </c>
      <c r="AB1247" s="17">
        <f t="shared" si="390"/>
        <v>3.8641711229946525</v>
      </c>
      <c r="AC1247" s="2" t="s">
        <v>5039</v>
      </c>
      <c r="AD1247" s="2" t="s">
        <v>19</v>
      </c>
      <c r="AE1247" t="str">
        <f t="shared" si="391"/>
        <v>Electronics</v>
      </c>
      <c r="AF1247" t="str">
        <f t="shared" si="392"/>
        <v>Electronics</v>
      </c>
      <c r="AG1247" t="str" cm="1">
        <f t="array" ref="AG1247">INDEX(AD:AD,ROW())</f>
        <v>Electronics</v>
      </c>
      <c r="AH1247">
        <f t="shared" si="400"/>
        <v>3</v>
      </c>
      <c r="AI1247" t="str">
        <f t="shared" si="393"/>
        <v>Electronics</v>
      </c>
      <c r="AK1247">
        <f t="shared" si="394"/>
        <v>2024</v>
      </c>
      <c r="AL1247">
        <f t="shared" si="395"/>
        <v>12</v>
      </c>
      <c r="AM1247">
        <f t="shared" si="396"/>
        <v>12</v>
      </c>
      <c r="AN1247">
        <f t="shared" si="397"/>
        <v>5</v>
      </c>
      <c r="AO1247" t="str">
        <f t="shared" si="398"/>
        <v>Weekday</v>
      </c>
      <c r="AR1247" s="20">
        <f t="shared" si="399"/>
        <v>0</v>
      </c>
    </row>
    <row r="1248" spans="1:44" x14ac:dyDescent="0.35">
      <c r="A1248" t="str">
        <f t="shared" si="381"/>
        <v>CUST1247</v>
      </c>
      <c r="B1248" s="2" t="s">
        <v>1577</v>
      </c>
      <c r="C1248" s="4">
        <v>45661</v>
      </c>
      <c r="D1248" s="2" t="s">
        <v>54</v>
      </c>
      <c r="E1248" t="s">
        <v>5051</v>
      </c>
      <c r="F1248" s="2" t="s">
        <v>13</v>
      </c>
      <c r="G1248" s="2" t="s">
        <v>34</v>
      </c>
      <c r="H1248" s="2">
        <v>2</v>
      </c>
      <c r="I1248" s="19">
        <v>1504.77</v>
      </c>
      <c r="J1248" s="2" t="s">
        <v>50</v>
      </c>
      <c r="K1248" s="2" t="s">
        <v>16</v>
      </c>
      <c r="L1248" s="2">
        <v>5</v>
      </c>
      <c r="M1248" s="18">
        <f t="shared" si="382"/>
        <v>3009.54</v>
      </c>
      <c r="T1248" t="str">
        <f t="shared" si="383"/>
        <v>Completed</v>
      </c>
      <c r="U1248" t="str">
        <f t="shared" si="384"/>
        <v>Yes</v>
      </c>
      <c r="V1248" t="str">
        <f t="shared" si="385"/>
        <v>No</v>
      </c>
      <c r="X1248">
        <f t="shared" si="386"/>
        <v>619</v>
      </c>
      <c r="Y1248">
        <f t="shared" si="387"/>
        <v>468</v>
      </c>
      <c r="Z1248" s="18">
        <f t="shared" si="388"/>
        <v>1463424.4009529033</v>
      </c>
      <c r="AA1248" s="18">
        <f t="shared" si="389"/>
        <v>118285.78776560788</v>
      </c>
      <c r="AB1248" s="17">
        <f t="shared" si="390"/>
        <v>3.8140589569160999</v>
      </c>
      <c r="AC1248" s="2" t="s">
        <v>34</v>
      </c>
      <c r="AD1248" s="2" t="s">
        <v>13</v>
      </c>
      <c r="AE1248" t="str">
        <f t="shared" si="391"/>
        <v>Home &amp; Kitchen</v>
      </c>
      <c r="AF1248" t="str">
        <f t="shared" si="392"/>
        <v>Home &amp; Kitchen</v>
      </c>
      <c r="AG1248" t="str" cm="1">
        <f t="array" ref="AG1248">INDEX(AD:AD,ROW())</f>
        <v>Home &amp; Kitchen</v>
      </c>
      <c r="AH1248">
        <f t="shared" si="400"/>
        <v>7</v>
      </c>
      <c r="AI1248" t="str">
        <f t="shared" si="393"/>
        <v>Home &amp; Kitchen</v>
      </c>
      <c r="AK1248">
        <f t="shared" si="394"/>
        <v>2025</v>
      </c>
      <c r="AL1248">
        <f t="shared" si="395"/>
        <v>1</v>
      </c>
      <c r="AM1248">
        <f t="shared" si="396"/>
        <v>4</v>
      </c>
      <c r="AN1248">
        <f t="shared" si="397"/>
        <v>7</v>
      </c>
      <c r="AO1248" t="str">
        <f t="shared" si="398"/>
        <v>Weekend</v>
      </c>
      <c r="AR1248" s="20">
        <f t="shared" si="399"/>
        <v>0</v>
      </c>
    </row>
    <row r="1249" spans="1:44" x14ac:dyDescent="0.35">
      <c r="A1249" t="str">
        <f t="shared" si="381"/>
        <v>CUST1248</v>
      </c>
      <c r="B1249" s="2" t="s">
        <v>1578</v>
      </c>
      <c r="C1249" s="4">
        <v>45074</v>
      </c>
      <c r="D1249" s="2" t="s">
        <v>164</v>
      </c>
      <c r="E1249" t="s">
        <v>5052</v>
      </c>
      <c r="F1249" s="2" t="s">
        <v>23</v>
      </c>
      <c r="G1249" s="2" t="s">
        <v>46</v>
      </c>
      <c r="H1249" s="2">
        <v>1</v>
      </c>
      <c r="I1249" s="19">
        <v>439.99</v>
      </c>
      <c r="J1249" s="2" t="s">
        <v>15</v>
      </c>
      <c r="K1249" s="2" t="s">
        <v>31</v>
      </c>
      <c r="L1249" s="2">
        <v>4</v>
      </c>
      <c r="M1249" s="18">
        <f t="shared" si="382"/>
        <v>439.99</v>
      </c>
      <c r="T1249" t="str">
        <f t="shared" si="383"/>
        <v>Pending</v>
      </c>
      <c r="U1249" t="str">
        <f t="shared" si="384"/>
        <v>No</v>
      </c>
      <c r="V1249" t="str">
        <f t="shared" si="385"/>
        <v>Yes</v>
      </c>
      <c r="X1249">
        <f t="shared" si="386"/>
        <v>573</v>
      </c>
      <c r="Y1249">
        <f t="shared" si="387"/>
        <v>450</v>
      </c>
      <c r="Z1249" s="18">
        <f t="shared" si="388"/>
        <v>594714.6477588166</v>
      </c>
      <c r="AA1249" s="18">
        <f t="shared" si="389"/>
        <v>60882.938065984097</v>
      </c>
      <c r="AB1249" s="17">
        <f t="shared" si="390"/>
        <v>3.804733727810651</v>
      </c>
      <c r="AC1249" s="2" t="s">
        <v>46</v>
      </c>
      <c r="AD1249" s="2" t="s">
        <v>23</v>
      </c>
      <c r="AE1249" t="str">
        <f t="shared" si="391"/>
        <v>Books</v>
      </c>
      <c r="AF1249" t="str">
        <f t="shared" si="392"/>
        <v>Books</v>
      </c>
      <c r="AG1249" t="str" cm="1">
        <f t="array" ref="AG1249">INDEX(AD:AD,ROW())</f>
        <v>Books</v>
      </c>
      <c r="AH1249">
        <f t="shared" si="400"/>
        <v>11</v>
      </c>
      <c r="AI1249" t="str">
        <f t="shared" si="393"/>
        <v>Books</v>
      </c>
      <c r="AK1249">
        <f t="shared" si="394"/>
        <v>2023</v>
      </c>
      <c r="AL1249">
        <f t="shared" si="395"/>
        <v>5</v>
      </c>
      <c r="AM1249">
        <f t="shared" si="396"/>
        <v>28</v>
      </c>
      <c r="AN1249">
        <f t="shared" si="397"/>
        <v>1</v>
      </c>
      <c r="AO1249" t="str">
        <f t="shared" si="398"/>
        <v>Weekend</v>
      </c>
      <c r="AR1249" s="20">
        <f t="shared" si="399"/>
        <v>0</v>
      </c>
    </row>
    <row r="1250" spans="1:44" x14ac:dyDescent="0.35">
      <c r="A1250" t="str">
        <f t="shared" si="381"/>
        <v>CUST1249</v>
      </c>
      <c r="B1250" s="2" t="s">
        <v>1579</v>
      </c>
      <c r="C1250" s="4">
        <v>45446</v>
      </c>
      <c r="D1250" s="2" t="s">
        <v>382</v>
      </c>
      <c r="E1250" t="s">
        <v>5055</v>
      </c>
      <c r="F1250" s="2" t="s">
        <v>42</v>
      </c>
      <c r="G1250" s="2" t="s">
        <v>188</v>
      </c>
      <c r="H1250" s="2">
        <v>1</v>
      </c>
      <c r="I1250" s="19">
        <v>1456.48</v>
      </c>
      <c r="J1250" s="2" t="s">
        <v>5046</v>
      </c>
      <c r="K1250" s="2" t="s">
        <v>103</v>
      </c>
      <c r="L1250" s="2">
        <v>3</v>
      </c>
      <c r="M1250" s="18">
        <f t="shared" si="382"/>
        <v>1456.48</v>
      </c>
      <c r="T1250" t="str">
        <f t="shared" si="383"/>
        <v>Lost Sale</v>
      </c>
      <c r="U1250" t="str">
        <f t="shared" si="384"/>
        <v>No</v>
      </c>
      <c r="V1250" t="str">
        <f t="shared" si="385"/>
        <v>Yes</v>
      </c>
      <c r="X1250">
        <f t="shared" si="386"/>
        <v>567</v>
      </c>
      <c r="Y1250">
        <f t="shared" si="387"/>
        <v>440</v>
      </c>
      <c r="Z1250" s="18">
        <f t="shared" si="388"/>
        <v>1098537.4901531704</v>
      </c>
      <c r="AA1250" s="18">
        <f t="shared" si="389"/>
        <v>96724.388030634553</v>
      </c>
      <c r="AB1250" s="17">
        <f t="shared" si="390"/>
        <v>3.9001122334455669</v>
      </c>
      <c r="AC1250" s="2" t="s">
        <v>188</v>
      </c>
      <c r="AD1250" s="2" t="s">
        <v>42</v>
      </c>
      <c r="AE1250" t="str">
        <f t="shared" si="391"/>
        <v>Beauty</v>
      </c>
      <c r="AF1250" t="str">
        <f t="shared" si="392"/>
        <v>Beauty</v>
      </c>
      <c r="AG1250" t="str" cm="1">
        <f t="array" ref="AG1250">INDEX(AD:AD,ROW())</f>
        <v>Beauty</v>
      </c>
      <c r="AH1250">
        <f t="shared" si="400"/>
        <v>80</v>
      </c>
      <c r="AI1250" t="str">
        <f t="shared" si="393"/>
        <v>Beauty</v>
      </c>
      <c r="AK1250">
        <f t="shared" si="394"/>
        <v>2024</v>
      </c>
      <c r="AL1250">
        <f t="shared" si="395"/>
        <v>6</v>
      </c>
      <c r="AM1250">
        <f t="shared" si="396"/>
        <v>3</v>
      </c>
      <c r="AN1250">
        <f t="shared" si="397"/>
        <v>2</v>
      </c>
      <c r="AO1250" t="str">
        <f t="shared" si="398"/>
        <v>Weekday</v>
      </c>
      <c r="AR1250" s="20">
        <f t="shared" si="399"/>
        <v>1</v>
      </c>
    </row>
    <row r="1251" spans="1:44" x14ac:dyDescent="0.35">
      <c r="A1251" t="str">
        <f t="shared" si="381"/>
        <v>CUST1250</v>
      </c>
      <c r="B1251" s="2" t="s">
        <v>1580</v>
      </c>
      <c r="C1251" s="4">
        <v>45470</v>
      </c>
      <c r="D1251" s="2" t="s">
        <v>207</v>
      </c>
      <c r="E1251" t="s">
        <v>5050</v>
      </c>
      <c r="F1251" s="2" t="s">
        <v>42</v>
      </c>
      <c r="G1251" s="2" t="s">
        <v>188</v>
      </c>
      <c r="H1251" s="2">
        <v>2</v>
      </c>
      <c r="I1251" s="19">
        <v>583.05999999999995</v>
      </c>
      <c r="J1251" s="2" t="s">
        <v>15</v>
      </c>
      <c r="K1251" s="2" t="s">
        <v>16</v>
      </c>
      <c r="L1251" s="2">
        <v>4</v>
      </c>
      <c r="M1251" s="18">
        <f t="shared" si="382"/>
        <v>1166.1199999999999</v>
      </c>
      <c r="T1251" t="str">
        <f t="shared" si="383"/>
        <v>Completed</v>
      </c>
      <c r="U1251" t="str">
        <f t="shared" si="384"/>
        <v>Yes</v>
      </c>
      <c r="V1251" t="str">
        <f t="shared" si="385"/>
        <v>No</v>
      </c>
      <c r="X1251">
        <f t="shared" si="386"/>
        <v>589</v>
      </c>
      <c r="Y1251">
        <f t="shared" si="387"/>
        <v>426</v>
      </c>
      <c r="Z1251" s="18">
        <f t="shared" si="388"/>
        <v>1098537.4901531704</v>
      </c>
      <c r="AA1251" s="18">
        <f t="shared" si="389"/>
        <v>96724.388030634553</v>
      </c>
      <c r="AB1251" s="17">
        <f t="shared" si="390"/>
        <v>3.9001122334455669</v>
      </c>
      <c r="AC1251" s="2" t="s">
        <v>188</v>
      </c>
      <c r="AD1251" s="2" t="s">
        <v>42</v>
      </c>
      <c r="AE1251" t="str">
        <f t="shared" si="391"/>
        <v>Beauty</v>
      </c>
      <c r="AF1251" t="str">
        <f t="shared" si="392"/>
        <v>Beauty</v>
      </c>
      <c r="AG1251" t="str" cm="1">
        <f t="array" ref="AG1251">INDEX(AD:AD,ROW())</f>
        <v>Beauty</v>
      </c>
      <c r="AH1251">
        <f t="shared" si="400"/>
        <v>80</v>
      </c>
      <c r="AI1251" t="str">
        <f t="shared" si="393"/>
        <v>Beauty</v>
      </c>
      <c r="AK1251">
        <f t="shared" si="394"/>
        <v>2024</v>
      </c>
      <c r="AL1251">
        <f t="shared" si="395"/>
        <v>6</v>
      </c>
      <c r="AM1251">
        <f t="shared" si="396"/>
        <v>27</v>
      </c>
      <c r="AN1251">
        <f t="shared" si="397"/>
        <v>5</v>
      </c>
      <c r="AO1251" t="str">
        <f t="shared" si="398"/>
        <v>Weekday</v>
      </c>
      <c r="AR1251" s="20">
        <f t="shared" si="399"/>
        <v>0</v>
      </c>
    </row>
    <row r="1252" spans="1:44" x14ac:dyDescent="0.35">
      <c r="A1252" t="str">
        <f t="shared" si="381"/>
        <v>CUST1251</v>
      </c>
      <c r="B1252" s="2" t="s">
        <v>1581</v>
      </c>
      <c r="C1252" s="4">
        <v>45665</v>
      </c>
      <c r="D1252" s="2" t="s">
        <v>907</v>
      </c>
      <c r="E1252" t="s">
        <v>5051</v>
      </c>
      <c r="F1252" s="2" t="s">
        <v>13</v>
      </c>
      <c r="G1252" s="2" t="s">
        <v>34</v>
      </c>
      <c r="H1252" s="2">
        <v>1</v>
      </c>
      <c r="I1252" s="19">
        <v>1632.62</v>
      </c>
      <c r="J1252" s="2" t="s">
        <v>15</v>
      </c>
      <c r="K1252" s="2" t="s">
        <v>103</v>
      </c>
      <c r="L1252" s="2">
        <v>3</v>
      </c>
      <c r="M1252" s="18">
        <f t="shared" si="382"/>
        <v>1632.62</v>
      </c>
      <c r="T1252" t="str">
        <f t="shared" si="383"/>
        <v>Lost Sale</v>
      </c>
      <c r="U1252" t="str">
        <f t="shared" si="384"/>
        <v>No</v>
      </c>
      <c r="V1252" t="str">
        <f t="shared" si="385"/>
        <v>Yes</v>
      </c>
      <c r="X1252">
        <f t="shared" si="386"/>
        <v>619</v>
      </c>
      <c r="Y1252">
        <f t="shared" si="387"/>
        <v>468</v>
      </c>
      <c r="Z1252" s="18">
        <f t="shared" si="388"/>
        <v>1463424.4009529033</v>
      </c>
      <c r="AA1252" s="18">
        <f t="shared" si="389"/>
        <v>118285.78776560788</v>
      </c>
      <c r="AB1252" s="17">
        <f t="shared" si="390"/>
        <v>3.8140589569160999</v>
      </c>
      <c r="AC1252" s="2" t="s">
        <v>34</v>
      </c>
      <c r="AD1252" s="2" t="s">
        <v>13</v>
      </c>
      <c r="AE1252" t="str">
        <f t="shared" si="391"/>
        <v>Home &amp; Kitchen</v>
      </c>
      <c r="AF1252" t="str">
        <f t="shared" si="392"/>
        <v>Home &amp; Kitchen</v>
      </c>
      <c r="AG1252" t="str" cm="1">
        <f t="array" ref="AG1252">INDEX(AD:AD,ROW())</f>
        <v>Home &amp; Kitchen</v>
      </c>
      <c r="AH1252">
        <f t="shared" si="400"/>
        <v>7</v>
      </c>
      <c r="AI1252" t="str">
        <f t="shared" si="393"/>
        <v>Home &amp; Kitchen</v>
      </c>
      <c r="AK1252">
        <f t="shared" si="394"/>
        <v>2025</v>
      </c>
      <c r="AL1252">
        <f t="shared" si="395"/>
        <v>1</v>
      </c>
      <c r="AM1252">
        <f t="shared" si="396"/>
        <v>8</v>
      </c>
      <c r="AN1252">
        <f t="shared" si="397"/>
        <v>4</v>
      </c>
      <c r="AO1252" t="str">
        <f t="shared" si="398"/>
        <v>Weekday</v>
      </c>
      <c r="AR1252" s="20">
        <f t="shared" si="399"/>
        <v>1</v>
      </c>
    </row>
    <row r="1253" spans="1:44" x14ac:dyDescent="0.35">
      <c r="A1253" t="str">
        <f t="shared" si="381"/>
        <v>CUST1252</v>
      </c>
      <c r="B1253" s="2" t="s">
        <v>1582</v>
      </c>
      <c r="C1253" s="4">
        <v>45290</v>
      </c>
      <c r="D1253" s="2" t="s">
        <v>355</v>
      </c>
      <c r="E1253" t="s">
        <v>5051</v>
      </c>
      <c r="F1253" s="2" t="s">
        <v>13</v>
      </c>
      <c r="G1253" s="2" t="s">
        <v>14</v>
      </c>
      <c r="H1253" s="2">
        <v>1</v>
      </c>
      <c r="I1253" s="19">
        <v>1321.23</v>
      </c>
      <c r="J1253" s="2" t="s">
        <v>15</v>
      </c>
      <c r="K1253" s="2" t="s">
        <v>16</v>
      </c>
      <c r="L1253" s="2">
        <v>2</v>
      </c>
      <c r="M1253" s="18">
        <f t="shared" si="382"/>
        <v>1321.23</v>
      </c>
      <c r="T1253" t="str">
        <f t="shared" si="383"/>
        <v>Completed</v>
      </c>
      <c r="U1253" t="str">
        <f t="shared" si="384"/>
        <v>Yes</v>
      </c>
      <c r="V1253" t="str">
        <f t="shared" si="385"/>
        <v>No</v>
      </c>
      <c r="X1253">
        <f t="shared" si="386"/>
        <v>619</v>
      </c>
      <c r="Y1253">
        <f t="shared" si="387"/>
        <v>468</v>
      </c>
      <c r="Z1253" s="18">
        <f t="shared" si="388"/>
        <v>1463424.4009529033</v>
      </c>
      <c r="AA1253" s="18">
        <f t="shared" si="389"/>
        <v>118285.78776560788</v>
      </c>
      <c r="AB1253" s="17">
        <f t="shared" si="390"/>
        <v>3.8140589569160999</v>
      </c>
      <c r="AC1253" s="2" t="s">
        <v>14</v>
      </c>
      <c r="AD1253" s="2" t="s">
        <v>13</v>
      </c>
      <c r="AE1253" t="str">
        <f t="shared" si="391"/>
        <v>Home &amp; Kitchen</v>
      </c>
      <c r="AF1253" t="str">
        <f t="shared" si="392"/>
        <v>Home &amp; Kitchen</v>
      </c>
      <c r="AG1253" t="str" cm="1">
        <f t="array" ref="AG1253">INDEX(AD:AD,ROW())</f>
        <v>Home &amp; Kitchen</v>
      </c>
      <c r="AH1253">
        <f t="shared" si="400"/>
        <v>2</v>
      </c>
      <c r="AI1253" t="str">
        <f t="shared" si="393"/>
        <v>Home &amp; Kitchen</v>
      </c>
      <c r="AK1253">
        <f t="shared" si="394"/>
        <v>2023</v>
      </c>
      <c r="AL1253">
        <f t="shared" si="395"/>
        <v>12</v>
      </c>
      <c r="AM1253">
        <f t="shared" si="396"/>
        <v>30</v>
      </c>
      <c r="AN1253">
        <f t="shared" si="397"/>
        <v>7</v>
      </c>
      <c r="AO1253" t="str">
        <f t="shared" si="398"/>
        <v>Weekend</v>
      </c>
      <c r="AR1253" s="20">
        <f t="shared" si="399"/>
        <v>0</v>
      </c>
    </row>
    <row r="1254" spans="1:44" x14ac:dyDescent="0.35">
      <c r="A1254" t="str">
        <f t="shared" si="381"/>
        <v>CUST1253</v>
      </c>
      <c r="B1254" s="2" t="s">
        <v>1583</v>
      </c>
      <c r="C1254" s="4">
        <v>45231</v>
      </c>
      <c r="D1254" s="2" t="s">
        <v>679</v>
      </c>
      <c r="E1254" t="s">
        <v>5054</v>
      </c>
      <c r="F1254" s="2" t="s">
        <v>23</v>
      </c>
      <c r="G1254" s="2" t="s">
        <v>68</v>
      </c>
      <c r="H1254" s="2">
        <v>3</v>
      </c>
      <c r="I1254" s="19">
        <v>588.59</v>
      </c>
      <c r="J1254" s="2" t="s">
        <v>20</v>
      </c>
      <c r="K1254" s="2" t="s">
        <v>16</v>
      </c>
      <c r="L1254" s="2">
        <v>3</v>
      </c>
      <c r="M1254" s="18">
        <f t="shared" si="382"/>
        <v>1765.77</v>
      </c>
      <c r="T1254" t="str">
        <f t="shared" si="383"/>
        <v>Completed</v>
      </c>
      <c r="U1254" t="str">
        <f t="shared" si="384"/>
        <v>Yes</v>
      </c>
      <c r="V1254" t="str">
        <f t="shared" si="385"/>
        <v>No</v>
      </c>
      <c r="X1254">
        <f t="shared" si="386"/>
        <v>558</v>
      </c>
      <c r="Y1254">
        <f t="shared" si="387"/>
        <v>430</v>
      </c>
      <c r="Z1254" s="18">
        <f t="shared" si="388"/>
        <v>594714.6477588166</v>
      </c>
      <c r="AA1254" s="18">
        <f t="shared" si="389"/>
        <v>60882.938065984097</v>
      </c>
      <c r="AB1254" s="17">
        <f t="shared" si="390"/>
        <v>3.804733727810651</v>
      </c>
      <c r="AC1254" s="2" t="s">
        <v>68</v>
      </c>
      <c r="AD1254" s="2" t="s">
        <v>23</v>
      </c>
      <c r="AE1254" t="str">
        <f t="shared" si="391"/>
        <v>Books</v>
      </c>
      <c r="AF1254" t="str">
        <f t="shared" si="392"/>
        <v>Books</v>
      </c>
      <c r="AG1254" t="str" cm="1">
        <f t="array" ref="AG1254">INDEX(AD:AD,ROW())</f>
        <v>Books</v>
      </c>
      <c r="AH1254">
        <f t="shared" si="400"/>
        <v>20</v>
      </c>
      <c r="AI1254" t="str">
        <f t="shared" si="393"/>
        <v>Books</v>
      </c>
      <c r="AK1254">
        <f t="shared" si="394"/>
        <v>2023</v>
      </c>
      <c r="AL1254">
        <f t="shared" si="395"/>
        <v>11</v>
      </c>
      <c r="AM1254">
        <f t="shared" si="396"/>
        <v>1</v>
      </c>
      <c r="AN1254">
        <f t="shared" si="397"/>
        <v>4</v>
      </c>
      <c r="AO1254" t="str">
        <f t="shared" si="398"/>
        <v>Weekday</v>
      </c>
      <c r="AR1254" s="20">
        <f t="shared" si="399"/>
        <v>0</v>
      </c>
    </row>
    <row r="1255" spans="1:44" x14ac:dyDescent="0.35">
      <c r="A1255" t="str">
        <f t="shared" si="381"/>
        <v>CUST1254</v>
      </c>
      <c r="B1255" s="2" t="s">
        <v>1584</v>
      </c>
      <c r="C1255" s="4">
        <v>45245</v>
      </c>
      <c r="D1255" s="2" t="s">
        <v>296</v>
      </c>
      <c r="E1255" t="s">
        <v>5051</v>
      </c>
      <c r="F1255" s="2" t="s">
        <v>29</v>
      </c>
      <c r="G1255" s="2" t="s">
        <v>5041</v>
      </c>
      <c r="H1255" s="2">
        <v>2</v>
      </c>
      <c r="I1255" s="19">
        <v>1489.74</v>
      </c>
      <c r="J1255" s="2" t="s">
        <v>20</v>
      </c>
      <c r="K1255" s="2" t="s">
        <v>16</v>
      </c>
      <c r="L1255" s="2">
        <v>4</v>
      </c>
      <c r="M1255" s="18">
        <f t="shared" si="382"/>
        <v>2979.48</v>
      </c>
      <c r="T1255" t="str">
        <f t="shared" si="383"/>
        <v>Completed</v>
      </c>
      <c r="U1255" t="str">
        <f t="shared" si="384"/>
        <v>Yes</v>
      </c>
      <c r="V1255" t="str">
        <f t="shared" si="385"/>
        <v>No</v>
      </c>
      <c r="X1255">
        <f t="shared" si="386"/>
        <v>619</v>
      </c>
      <c r="Y1255">
        <f t="shared" si="387"/>
        <v>468</v>
      </c>
      <c r="Z1255" s="18">
        <f t="shared" si="388"/>
        <v>1892867.2841657216</v>
      </c>
      <c r="AA1255" s="18">
        <f t="shared" si="389"/>
        <v>199432.98236095349</v>
      </c>
      <c r="AB1255" s="17">
        <f t="shared" si="390"/>
        <v>3.8949824970828471</v>
      </c>
      <c r="AC1255" s="2" t="s">
        <v>5041</v>
      </c>
      <c r="AD1255" s="2" t="s">
        <v>29</v>
      </c>
      <c r="AE1255" t="str">
        <f t="shared" si="391"/>
        <v>Fashion</v>
      </c>
      <c r="AF1255" t="str">
        <f t="shared" si="392"/>
        <v>Fashion</v>
      </c>
      <c r="AG1255" t="str" cm="1">
        <f t="array" ref="AG1255">INDEX(AD:AD,ROW())</f>
        <v>Fashion</v>
      </c>
      <c r="AH1255">
        <f t="shared" si="400"/>
        <v>15</v>
      </c>
      <c r="AI1255" t="str">
        <f t="shared" si="393"/>
        <v>Fashion</v>
      </c>
      <c r="AK1255">
        <f t="shared" si="394"/>
        <v>2023</v>
      </c>
      <c r="AL1255">
        <f t="shared" si="395"/>
        <v>11</v>
      </c>
      <c r="AM1255">
        <f t="shared" si="396"/>
        <v>15</v>
      </c>
      <c r="AN1255">
        <f t="shared" si="397"/>
        <v>4</v>
      </c>
      <c r="AO1255" t="str">
        <f t="shared" si="398"/>
        <v>Weekday</v>
      </c>
      <c r="AR1255" s="20">
        <f t="shared" si="399"/>
        <v>0</v>
      </c>
    </row>
    <row r="1256" spans="1:44" x14ac:dyDescent="0.35">
      <c r="A1256" t="str">
        <f t="shared" si="381"/>
        <v>CUST1255</v>
      </c>
      <c r="B1256" s="2" t="s">
        <v>1585</v>
      </c>
      <c r="C1256" s="4">
        <v>45231</v>
      </c>
      <c r="D1256" s="2" t="s">
        <v>1193</v>
      </c>
      <c r="E1256" t="s">
        <v>5054</v>
      </c>
      <c r="F1256" s="2" t="s">
        <v>42</v>
      </c>
      <c r="G1256" s="2" t="s">
        <v>188</v>
      </c>
      <c r="H1256" s="2">
        <v>1</v>
      </c>
      <c r="I1256" s="19">
        <v>122.28</v>
      </c>
      <c r="J1256" s="2" t="s">
        <v>50</v>
      </c>
      <c r="K1256" s="2" t="s">
        <v>16</v>
      </c>
      <c r="L1256" s="31"/>
      <c r="M1256" s="18">
        <f t="shared" si="382"/>
        <v>122.28</v>
      </c>
      <c r="T1256" t="str">
        <f t="shared" si="383"/>
        <v>Completed</v>
      </c>
      <c r="U1256" t="str">
        <f t="shared" si="384"/>
        <v>No</v>
      </c>
      <c r="V1256" t="str">
        <f t="shared" si="385"/>
        <v>No</v>
      </c>
      <c r="X1256">
        <f t="shared" si="386"/>
        <v>558</v>
      </c>
      <c r="Y1256">
        <f t="shared" si="387"/>
        <v>430</v>
      </c>
      <c r="Z1256" s="18">
        <f t="shared" si="388"/>
        <v>1098537.4901531704</v>
      </c>
      <c r="AA1256" s="18">
        <f t="shared" si="389"/>
        <v>96724.388030634553</v>
      </c>
      <c r="AB1256" s="17">
        <f t="shared" si="390"/>
        <v>3.9001122334455669</v>
      </c>
      <c r="AC1256" s="2" t="s">
        <v>188</v>
      </c>
      <c r="AD1256" s="2" t="s">
        <v>42</v>
      </c>
      <c r="AE1256" t="str">
        <f t="shared" si="391"/>
        <v>Beauty</v>
      </c>
      <c r="AF1256" t="str">
        <f t="shared" si="392"/>
        <v>Beauty</v>
      </c>
      <c r="AG1256" t="str" cm="1">
        <f t="array" ref="AG1256">INDEX(AD:AD,ROW())</f>
        <v>Beauty</v>
      </c>
      <c r="AH1256">
        <f t="shared" si="400"/>
        <v>80</v>
      </c>
      <c r="AI1256" t="str">
        <f t="shared" si="393"/>
        <v>Beauty</v>
      </c>
      <c r="AK1256">
        <f t="shared" si="394"/>
        <v>2023</v>
      </c>
      <c r="AL1256">
        <f t="shared" si="395"/>
        <v>11</v>
      </c>
      <c r="AM1256">
        <f t="shared" si="396"/>
        <v>1</v>
      </c>
      <c r="AN1256">
        <f t="shared" si="397"/>
        <v>4</v>
      </c>
      <c r="AO1256" t="str">
        <f t="shared" si="398"/>
        <v>Weekday</v>
      </c>
      <c r="AR1256" s="20">
        <f t="shared" si="399"/>
        <v>0</v>
      </c>
    </row>
    <row r="1257" spans="1:44" x14ac:dyDescent="0.35">
      <c r="A1257" t="str">
        <f t="shared" si="381"/>
        <v>CUST1256</v>
      </c>
      <c r="B1257" s="2" t="s">
        <v>1586</v>
      </c>
      <c r="C1257" s="4">
        <v>45225</v>
      </c>
      <c r="D1257" s="2" t="s">
        <v>80</v>
      </c>
      <c r="E1257" t="s">
        <v>5055</v>
      </c>
      <c r="F1257" s="2" t="s">
        <v>29</v>
      </c>
      <c r="G1257" s="2" t="s">
        <v>5043</v>
      </c>
      <c r="H1257" s="2">
        <v>1</v>
      </c>
      <c r="I1257" s="19">
        <v>1635.79</v>
      </c>
      <c r="J1257" s="2" t="s">
        <v>20</v>
      </c>
      <c r="K1257" s="2" t="s">
        <v>16</v>
      </c>
      <c r="L1257" s="2">
        <v>3</v>
      </c>
      <c r="M1257" s="18">
        <f t="shared" si="382"/>
        <v>1635.79</v>
      </c>
      <c r="T1257" t="str">
        <f t="shared" si="383"/>
        <v>Completed</v>
      </c>
      <c r="U1257" t="str">
        <f t="shared" si="384"/>
        <v>Yes</v>
      </c>
      <c r="V1257" t="str">
        <f t="shared" si="385"/>
        <v>No</v>
      </c>
      <c r="X1257">
        <f t="shared" si="386"/>
        <v>567</v>
      </c>
      <c r="Y1257">
        <f t="shared" si="387"/>
        <v>440</v>
      </c>
      <c r="Z1257" s="18">
        <f t="shared" si="388"/>
        <v>1892867.2841657216</v>
      </c>
      <c r="AA1257" s="18">
        <f t="shared" si="389"/>
        <v>199432.98236095349</v>
      </c>
      <c r="AB1257" s="17">
        <f t="shared" si="390"/>
        <v>3.8949824970828471</v>
      </c>
      <c r="AC1257" s="2" t="s">
        <v>5043</v>
      </c>
      <c r="AD1257" s="2" t="s">
        <v>29</v>
      </c>
      <c r="AE1257" t="str">
        <f t="shared" si="391"/>
        <v>Fashion</v>
      </c>
      <c r="AF1257" t="str">
        <f t="shared" si="392"/>
        <v>Fashion</v>
      </c>
      <c r="AG1257" t="str" cm="1">
        <f t="array" ref="AG1257">INDEX(AD:AD,ROW())</f>
        <v>Fashion</v>
      </c>
      <c r="AH1257">
        <f t="shared" si="400"/>
        <v>55</v>
      </c>
      <c r="AI1257" t="str">
        <f t="shared" si="393"/>
        <v>Fashion</v>
      </c>
      <c r="AK1257">
        <f t="shared" si="394"/>
        <v>2023</v>
      </c>
      <c r="AL1257">
        <f t="shared" si="395"/>
        <v>10</v>
      </c>
      <c r="AM1257">
        <f t="shared" si="396"/>
        <v>26</v>
      </c>
      <c r="AN1257">
        <f t="shared" si="397"/>
        <v>5</v>
      </c>
      <c r="AO1257" t="str">
        <f t="shared" si="398"/>
        <v>Weekday</v>
      </c>
      <c r="AR1257" s="20">
        <f t="shared" si="399"/>
        <v>0</v>
      </c>
    </row>
    <row r="1258" spans="1:44" x14ac:dyDescent="0.35">
      <c r="A1258" t="str">
        <f t="shared" si="381"/>
        <v>CUST1257</v>
      </c>
      <c r="B1258" s="2" t="s">
        <v>1587</v>
      </c>
      <c r="C1258" s="4">
        <v>45591</v>
      </c>
      <c r="D1258" s="2" t="s">
        <v>214</v>
      </c>
      <c r="E1258" t="s">
        <v>5049</v>
      </c>
      <c r="F1258" s="2" t="s">
        <v>13</v>
      </c>
      <c r="G1258" s="2" t="s">
        <v>34</v>
      </c>
      <c r="H1258" s="2">
        <v>1</v>
      </c>
      <c r="I1258" s="19">
        <v>543.83000000000004</v>
      </c>
      <c r="J1258" s="2" t="s">
        <v>5046</v>
      </c>
      <c r="K1258" s="2" t="s">
        <v>16</v>
      </c>
      <c r="L1258" s="2">
        <v>4</v>
      </c>
      <c r="M1258" s="18">
        <f t="shared" si="382"/>
        <v>543.83000000000004</v>
      </c>
      <c r="T1258" t="str">
        <f t="shared" si="383"/>
        <v>Completed</v>
      </c>
      <c r="U1258" t="str">
        <f t="shared" si="384"/>
        <v>No</v>
      </c>
      <c r="V1258" t="str">
        <f t="shared" si="385"/>
        <v>No</v>
      </c>
      <c r="X1258">
        <f t="shared" si="386"/>
        <v>595</v>
      </c>
      <c r="Y1258">
        <f t="shared" si="387"/>
        <v>444</v>
      </c>
      <c r="Z1258" s="18">
        <f t="shared" si="388"/>
        <v>1463424.4009529033</v>
      </c>
      <c r="AA1258" s="18">
        <f t="shared" si="389"/>
        <v>118285.78776560788</v>
      </c>
      <c r="AB1258" s="17">
        <f t="shared" si="390"/>
        <v>3.8140589569160999</v>
      </c>
      <c r="AC1258" s="2" t="s">
        <v>34</v>
      </c>
      <c r="AD1258" s="2" t="s">
        <v>13</v>
      </c>
      <c r="AE1258" t="str">
        <f t="shared" si="391"/>
        <v>Home &amp; Kitchen</v>
      </c>
      <c r="AF1258" t="str">
        <f t="shared" si="392"/>
        <v>Home &amp; Kitchen</v>
      </c>
      <c r="AG1258" t="str" cm="1">
        <f t="array" ref="AG1258">INDEX(AD:AD,ROW())</f>
        <v>Home &amp; Kitchen</v>
      </c>
      <c r="AH1258">
        <f t="shared" si="400"/>
        <v>7</v>
      </c>
      <c r="AI1258" t="str">
        <f t="shared" si="393"/>
        <v>Home &amp; Kitchen</v>
      </c>
      <c r="AK1258">
        <f t="shared" si="394"/>
        <v>2024</v>
      </c>
      <c r="AL1258">
        <f t="shared" si="395"/>
        <v>10</v>
      </c>
      <c r="AM1258">
        <f t="shared" si="396"/>
        <v>26</v>
      </c>
      <c r="AN1258">
        <f t="shared" si="397"/>
        <v>7</v>
      </c>
      <c r="AO1258" t="str">
        <f t="shared" si="398"/>
        <v>Weekend</v>
      </c>
      <c r="AR1258" s="20">
        <f t="shared" si="399"/>
        <v>0</v>
      </c>
    </row>
    <row r="1259" spans="1:44" x14ac:dyDescent="0.35">
      <c r="A1259" t="str">
        <f t="shared" si="381"/>
        <v>CUST1258</v>
      </c>
      <c r="B1259" s="2" t="s">
        <v>1588</v>
      </c>
      <c r="C1259" s="4">
        <v>45402</v>
      </c>
      <c r="D1259" s="2" t="s">
        <v>312</v>
      </c>
      <c r="E1259" t="s">
        <v>5052</v>
      </c>
      <c r="F1259" s="2" t="s">
        <v>19</v>
      </c>
      <c r="G1259" s="2" t="s">
        <v>5039</v>
      </c>
      <c r="H1259" s="2">
        <v>1</v>
      </c>
      <c r="I1259" s="19">
        <v>1853.61</v>
      </c>
      <c r="J1259" s="2" t="s">
        <v>20</v>
      </c>
      <c r="K1259" s="2" t="s">
        <v>16</v>
      </c>
      <c r="L1259" s="2">
        <v>4</v>
      </c>
      <c r="M1259" s="18">
        <f t="shared" si="382"/>
        <v>1853.61</v>
      </c>
      <c r="T1259" t="str">
        <f t="shared" si="383"/>
        <v>Completed</v>
      </c>
      <c r="U1259" t="str">
        <f t="shared" si="384"/>
        <v>Yes</v>
      </c>
      <c r="V1259" t="str">
        <f t="shared" si="385"/>
        <v>No</v>
      </c>
      <c r="X1259">
        <f t="shared" si="386"/>
        <v>573</v>
      </c>
      <c r="Y1259">
        <f t="shared" si="387"/>
        <v>450</v>
      </c>
      <c r="Z1259" s="18">
        <f t="shared" si="388"/>
        <v>2759712.3299794244</v>
      </c>
      <c r="AA1259" s="18">
        <f t="shared" si="389"/>
        <v>330643.50635802455</v>
      </c>
      <c r="AB1259" s="17">
        <f t="shared" si="390"/>
        <v>3.8641711229946525</v>
      </c>
      <c r="AC1259" s="2" t="s">
        <v>5039</v>
      </c>
      <c r="AD1259" s="2" t="s">
        <v>19</v>
      </c>
      <c r="AE1259" t="str">
        <f t="shared" si="391"/>
        <v>Electronics</v>
      </c>
      <c r="AF1259" t="str">
        <f t="shared" si="392"/>
        <v>Electronics</v>
      </c>
      <c r="AG1259" t="str" cm="1">
        <f t="array" ref="AG1259">INDEX(AD:AD,ROW())</f>
        <v>Electronics</v>
      </c>
      <c r="AH1259">
        <f t="shared" si="400"/>
        <v>3</v>
      </c>
      <c r="AI1259" t="str">
        <f t="shared" si="393"/>
        <v>Electronics</v>
      </c>
      <c r="AK1259">
        <f t="shared" si="394"/>
        <v>2024</v>
      </c>
      <c r="AL1259">
        <f t="shared" si="395"/>
        <v>4</v>
      </c>
      <c r="AM1259">
        <f t="shared" si="396"/>
        <v>20</v>
      </c>
      <c r="AN1259">
        <f t="shared" si="397"/>
        <v>7</v>
      </c>
      <c r="AO1259" t="str">
        <f t="shared" si="398"/>
        <v>Weekend</v>
      </c>
      <c r="AR1259" s="20">
        <f t="shared" si="399"/>
        <v>0</v>
      </c>
    </row>
    <row r="1260" spans="1:44" x14ac:dyDescent="0.35">
      <c r="A1260" t="str">
        <f t="shared" si="381"/>
        <v>CUST1259</v>
      </c>
      <c r="B1260" s="2" t="s">
        <v>1589</v>
      </c>
      <c r="C1260" s="4">
        <v>45616</v>
      </c>
      <c r="D1260" s="2" t="s">
        <v>184</v>
      </c>
      <c r="E1260" t="s">
        <v>5049</v>
      </c>
      <c r="F1260" s="2" t="s">
        <v>29</v>
      </c>
      <c r="G1260" s="2" t="s">
        <v>5041</v>
      </c>
      <c r="H1260" s="2">
        <v>2</v>
      </c>
      <c r="I1260" s="19">
        <v>1933.86</v>
      </c>
      <c r="J1260" s="2" t="s">
        <v>20</v>
      </c>
      <c r="K1260" s="2" t="s">
        <v>31</v>
      </c>
      <c r="L1260" s="2">
        <v>5</v>
      </c>
      <c r="M1260" s="18">
        <f t="shared" si="382"/>
        <v>3867.72</v>
      </c>
      <c r="T1260" t="str">
        <f t="shared" si="383"/>
        <v>Pending</v>
      </c>
      <c r="U1260" t="str">
        <f t="shared" si="384"/>
        <v>No</v>
      </c>
      <c r="V1260" t="str">
        <f t="shared" si="385"/>
        <v>Yes</v>
      </c>
      <c r="X1260">
        <f t="shared" si="386"/>
        <v>595</v>
      </c>
      <c r="Y1260">
        <f t="shared" si="387"/>
        <v>444</v>
      </c>
      <c r="Z1260" s="18">
        <f t="shared" si="388"/>
        <v>1892867.2841657216</v>
      </c>
      <c r="AA1260" s="18">
        <f t="shared" si="389"/>
        <v>199432.98236095349</v>
      </c>
      <c r="AB1260" s="17">
        <f t="shared" si="390"/>
        <v>3.8949824970828471</v>
      </c>
      <c r="AC1260" s="2" t="s">
        <v>5041</v>
      </c>
      <c r="AD1260" s="2" t="s">
        <v>29</v>
      </c>
      <c r="AE1260" t="str">
        <f t="shared" si="391"/>
        <v>Fashion</v>
      </c>
      <c r="AF1260" t="str">
        <f t="shared" si="392"/>
        <v>Fashion</v>
      </c>
      <c r="AG1260" t="str" cm="1">
        <f t="array" ref="AG1260">INDEX(AD:AD,ROW())</f>
        <v>Fashion</v>
      </c>
      <c r="AH1260">
        <f t="shared" si="400"/>
        <v>15</v>
      </c>
      <c r="AI1260" t="str">
        <f t="shared" si="393"/>
        <v>Fashion</v>
      </c>
      <c r="AK1260">
        <f t="shared" si="394"/>
        <v>2024</v>
      </c>
      <c r="AL1260">
        <f t="shared" si="395"/>
        <v>11</v>
      </c>
      <c r="AM1260">
        <f t="shared" si="396"/>
        <v>20</v>
      </c>
      <c r="AN1260">
        <f t="shared" si="397"/>
        <v>4</v>
      </c>
      <c r="AO1260" t="str">
        <f t="shared" si="398"/>
        <v>Weekday</v>
      </c>
      <c r="AR1260" s="20">
        <f t="shared" si="399"/>
        <v>0</v>
      </c>
    </row>
    <row r="1261" spans="1:44" x14ac:dyDescent="0.35">
      <c r="A1261" t="str">
        <f t="shared" si="381"/>
        <v>CUST1260</v>
      </c>
      <c r="B1261" s="2" t="s">
        <v>1590</v>
      </c>
      <c r="C1261" s="4">
        <v>45597</v>
      </c>
      <c r="D1261" s="2" t="s">
        <v>56</v>
      </c>
      <c r="E1261" t="s">
        <v>5053</v>
      </c>
      <c r="F1261" s="2" t="s">
        <v>29</v>
      </c>
      <c r="G1261" s="2" t="s">
        <v>5043</v>
      </c>
      <c r="H1261" s="2">
        <v>1</v>
      </c>
      <c r="I1261" s="19">
        <v>2418.6</v>
      </c>
      <c r="J1261" s="2" t="s">
        <v>50</v>
      </c>
      <c r="K1261" s="2" t="s">
        <v>76</v>
      </c>
      <c r="L1261" s="2">
        <v>3</v>
      </c>
      <c r="M1261" s="18">
        <f t="shared" si="382"/>
        <v>2418.6</v>
      </c>
      <c r="T1261" t="str">
        <f t="shared" si="383"/>
        <v>Completed</v>
      </c>
      <c r="U1261" t="str">
        <f t="shared" si="384"/>
        <v>No</v>
      </c>
      <c r="V1261" t="str">
        <f t="shared" si="385"/>
        <v>No</v>
      </c>
      <c r="X1261">
        <f t="shared" si="386"/>
        <v>559</v>
      </c>
      <c r="Y1261">
        <f t="shared" si="387"/>
        <v>408</v>
      </c>
      <c r="Z1261" s="18">
        <f t="shared" si="388"/>
        <v>1892867.2841657216</v>
      </c>
      <c r="AA1261" s="18">
        <f t="shared" si="389"/>
        <v>199432.98236095349</v>
      </c>
      <c r="AB1261" s="17">
        <f t="shared" si="390"/>
        <v>3.8949824970828471</v>
      </c>
      <c r="AC1261" s="2" t="s">
        <v>5043</v>
      </c>
      <c r="AD1261" s="2" t="s">
        <v>29</v>
      </c>
      <c r="AE1261" t="str">
        <f t="shared" si="391"/>
        <v>Fashion</v>
      </c>
      <c r="AF1261" t="str">
        <f t="shared" si="392"/>
        <v>Fashion</v>
      </c>
      <c r="AG1261" t="str" cm="1">
        <f t="array" ref="AG1261">INDEX(AD:AD,ROW())</f>
        <v>Fashion</v>
      </c>
      <c r="AH1261">
        <f t="shared" si="400"/>
        <v>55</v>
      </c>
      <c r="AI1261" t="str">
        <f t="shared" si="393"/>
        <v>Fashion</v>
      </c>
      <c r="AK1261">
        <f t="shared" si="394"/>
        <v>2024</v>
      </c>
      <c r="AL1261">
        <f t="shared" si="395"/>
        <v>11</v>
      </c>
      <c r="AM1261">
        <f t="shared" si="396"/>
        <v>1</v>
      </c>
      <c r="AN1261">
        <f t="shared" si="397"/>
        <v>6</v>
      </c>
      <c r="AO1261" t="str">
        <f t="shared" si="398"/>
        <v>Weekday</v>
      </c>
      <c r="AR1261" s="20">
        <f t="shared" si="399"/>
        <v>1</v>
      </c>
    </row>
    <row r="1262" spans="1:44" x14ac:dyDescent="0.35">
      <c r="A1262" t="str">
        <f t="shared" si="381"/>
        <v>CUST1261</v>
      </c>
      <c r="B1262" s="2" t="s">
        <v>1591</v>
      </c>
      <c r="C1262" s="4">
        <v>45455</v>
      </c>
      <c r="D1262" s="2" t="s">
        <v>78</v>
      </c>
      <c r="E1262" t="s">
        <v>5054</v>
      </c>
      <c r="F1262" s="2" t="s">
        <v>19</v>
      </c>
      <c r="G1262" s="2" t="s">
        <v>5039</v>
      </c>
      <c r="H1262" s="2">
        <v>1</v>
      </c>
      <c r="I1262" s="19">
        <v>613</v>
      </c>
      <c r="J1262" s="2" t="s">
        <v>5046</v>
      </c>
      <c r="K1262" s="2" t="s">
        <v>16</v>
      </c>
      <c r="L1262" s="2">
        <v>3</v>
      </c>
      <c r="M1262" s="18">
        <f t="shared" si="382"/>
        <v>613</v>
      </c>
      <c r="T1262" t="str">
        <f t="shared" si="383"/>
        <v>Completed</v>
      </c>
      <c r="U1262" t="str">
        <f t="shared" si="384"/>
        <v>No</v>
      </c>
      <c r="V1262" t="str">
        <f t="shared" si="385"/>
        <v>No</v>
      </c>
      <c r="X1262">
        <f t="shared" si="386"/>
        <v>558</v>
      </c>
      <c r="Y1262">
        <f t="shared" si="387"/>
        <v>430</v>
      </c>
      <c r="Z1262" s="18">
        <f t="shared" si="388"/>
        <v>2759712.3299794244</v>
      </c>
      <c r="AA1262" s="18">
        <f t="shared" si="389"/>
        <v>330643.50635802455</v>
      </c>
      <c r="AB1262" s="17">
        <f t="shared" si="390"/>
        <v>3.8641711229946525</v>
      </c>
      <c r="AC1262" s="2" t="s">
        <v>5039</v>
      </c>
      <c r="AD1262" s="2" t="s">
        <v>19</v>
      </c>
      <c r="AE1262" t="str">
        <f t="shared" si="391"/>
        <v>Electronics</v>
      </c>
      <c r="AF1262" t="str">
        <f t="shared" si="392"/>
        <v>Electronics</v>
      </c>
      <c r="AG1262" t="str" cm="1">
        <f t="array" ref="AG1262">INDEX(AD:AD,ROW())</f>
        <v>Electronics</v>
      </c>
      <c r="AH1262">
        <f t="shared" si="400"/>
        <v>3</v>
      </c>
      <c r="AI1262" t="str">
        <f t="shared" si="393"/>
        <v>Electronics</v>
      </c>
      <c r="AK1262">
        <f t="shared" si="394"/>
        <v>2024</v>
      </c>
      <c r="AL1262">
        <f t="shared" si="395"/>
        <v>6</v>
      </c>
      <c r="AM1262">
        <f t="shared" si="396"/>
        <v>12</v>
      </c>
      <c r="AN1262">
        <f t="shared" si="397"/>
        <v>4</v>
      </c>
      <c r="AO1262" t="str">
        <f t="shared" si="398"/>
        <v>Weekday</v>
      </c>
      <c r="AR1262" s="20">
        <f t="shared" si="399"/>
        <v>0</v>
      </c>
    </row>
    <row r="1263" spans="1:44" x14ac:dyDescent="0.35">
      <c r="A1263" t="str">
        <f t="shared" si="381"/>
        <v>CUST1262</v>
      </c>
      <c r="B1263" s="2" t="s">
        <v>1592</v>
      </c>
      <c r="C1263" s="4">
        <v>45833</v>
      </c>
      <c r="D1263" s="2" t="s">
        <v>333</v>
      </c>
      <c r="E1263" t="s">
        <v>5054</v>
      </c>
      <c r="F1263" s="2" t="s">
        <v>42</v>
      </c>
      <c r="G1263" s="2" t="s">
        <v>5042</v>
      </c>
      <c r="H1263" s="2">
        <v>1</v>
      </c>
      <c r="I1263" s="19">
        <v>1248.1099999999999</v>
      </c>
      <c r="J1263" s="2" t="s">
        <v>50</v>
      </c>
      <c r="K1263" s="2" t="s">
        <v>103</v>
      </c>
      <c r="L1263" s="2">
        <v>3</v>
      </c>
      <c r="M1263" s="18">
        <f t="shared" si="382"/>
        <v>1248.1099999999999</v>
      </c>
      <c r="T1263" t="str">
        <f t="shared" si="383"/>
        <v>Lost Sale</v>
      </c>
      <c r="U1263" t="str">
        <f t="shared" si="384"/>
        <v>No</v>
      </c>
      <c r="V1263" t="str">
        <f t="shared" si="385"/>
        <v>Yes</v>
      </c>
      <c r="X1263">
        <f t="shared" si="386"/>
        <v>558</v>
      </c>
      <c r="Y1263">
        <f t="shared" si="387"/>
        <v>430</v>
      </c>
      <c r="Z1263" s="18">
        <f t="shared" si="388"/>
        <v>1098537.4901531704</v>
      </c>
      <c r="AA1263" s="18">
        <f t="shared" si="389"/>
        <v>96724.388030634553</v>
      </c>
      <c r="AB1263" s="17">
        <f t="shared" si="390"/>
        <v>3.9001122334455669</v>
      </c>
      <c r="AC1263" s="2" t="s">
        <v>5042</v>
      </c>
      <c r="AD1263" s="2" t="s">
        <v>42</v>
      </c>
      <c r="AE1263" t="str">
        <f t="shared" si="391"/>
        <v>Beauty</v>
      </c>
      <c r="AF1263" t="str">
        <f t="shared" si="392"/>
        <v>Beauty</v>
      </c>
      <c r="AG1263" t="str" cm="1">
        <f t="array" ref="AG1263">INDEX(AD:AD,ROW())</f>
        <v>Beauty</v>
      </c>
      <c r="AH1263">
        <f t="shared" si="400"/>
        <v>18</v>
      </c>
      <c r="AI1263" t="str">
        <f t="shared" si="393"/>
        <v>Beauty</v>
      </c>
      <c r="AK1263">
        <f t="shared" si="394"/>
        <v>2025</v>
      </c>
      <c r="AL1263">
        <f t="shared" si="395"/>
        <v>6</v>
      </c>
      <c r="AM1263">
        <f t="shared" si="396"/>
        <v>25</v>
      </c>
      <c r="AN1263">
        <f t="shared" si="397"/>
        <v>4</v>
      </c>
      <c r="AO1263" t="str">
        <f t="shared" si="398"/>
        <v>Weekday</v>
      </c>
      <c r="AR1263" s="20">
        <f t="shared" si="399"/>
        <v>1</v>
      </c>
    </row>
    <row r="1264" spans="1:44" x14ac:dyDescent="0.35">
      <c r="A1264" t="str">
        <f t="shared" si="381"/>
        <v>CUST1263</v>
      </c>
      <c r="B1264" s="2" t="s">
        <v>1593</v>
      </c>
      <c r="C1264" s="4">
        <v>45392</v>
      </c>
      <c r="D1264" s="2" t="s">
        <v>273</v>
      </c>
      <c r="E1264" t="s">
        <v>5050</v>
      </c>
      <c r="F1264" s="2" t="s">
        <v>23</v>
      </c>
      <c r="G1264" s="2" t="s">
        <v>24</v>
      </c>
      <c r="H1264" s="2">
        <v>1</v>
      </c>
      <c r="I1264" s="19">
        <v>246.69</v>
      </c>
      <c r="J1264" s="2" t="s">
        <v>20</v>
      </c>
      <c r="K1264" s="2" t="s">
        <v>16</v>
      </c>
      <c r="L1264" s="2">
        <v>4</v>
      </c>
      <c r="M1264" s="18">
        <f t="shared" si="382"/>
        <v>246.69</v>
      </c>
      <c r="T1264" t="str">
        <f t="shared" si="383"/>
        <v>Completed</v>
      </c>
      <c r="U1264" t="str">
        <f t="shared" si="384"/>
        <v>No</v>
      </c>
      <c r="V1264" t="str">
        <f t="shared" si="385"/>
        <v>No</v>
      </c>
      <c r="X1264">
        <f t="shared" si="386"/>
        <v>589</v>
      </c>
      <c r="Y1264">
        <f t="shared" si="387"/>
        <v>426</v>
      </c>
      <c r="Z1264" s="18">
        <f t="shared" si="388"/>
        <v>594714.6477588166</v>
      </c>
      <c r="AA1264" s="18">
        <f t="shared" si="389"/>
        <v>60882.938065984097</v>
      </c>
      <c r="AB1264" s="17">
        <f t="shared" si="390"/>
        <v>3.804733727810651</v>
      </c>
      <c r="AC1264" s="2" t="s">
        <v>24</v>
      </c>
      <c r="AD1264" s="2" t="s">
        <v>23</v>
      </c>
      <c r="AE1264" t="str">
        <f t="shared" si="391"/>
        <v>Books</v>
      </c>
      <c r="AF1264" t="str">
        <f t="shared" si="392"/>
        <v>Books</v>
      </c>
      <c r="AG1264" t="str" cm="1">
        <f t="array" ref="AG1264">INDEX(AD:AD,ROW())</f>
        <v>Books</v>
      </c>
      <c r="AH1264">
        <f t="shared" si="400"/>
        <v>4</v>
      </c>
      <c r="AI1264" t="str">
        <f t="shared" si="393"/>
        <v>Books</v>
      </c>
      <c r="AK1264">
        <f t="shared" si="394"/>
        <v>2024</v>
      </c>
      <c r="AL1264">
        <f t="shared" si="395"/>
        <v>4</v>
      </c>
      <c r="AM1264">
        <f t="shared" si="396"/>
        <v>10</v>
      </c>
      <c r="AN1264">
        <f t="shared" si="397"/>
        <v>4</v>
      </c>
      <c r="AO1264" t="str">
        <f t="shared" si="398"/>
        <v>Weekday</v>
      </c>
      <c r="AR1264" s="20">
        <f t="shared" si="399"/>
        <v>0</v>
      </c>
    </row>
    <row r="1265" spans="1:44" x14ac:dyDescent="0.35">
      <c r="A1265" t="str">
        <f t="shared" si="381"/>
        <v>CUST1264</v>
      </c>
      <c r="B1265" s="2" t="s">
        <v>1594</v>
      </c>
      <c r="C1265" s="4">
        <v>45556</v>
      </c>
      <c r="D1265" s="2" t="s">
        <v>738</v>
      </c>
      <c r="E1265" t="s">
        <v>5054</v>
      </c>
      <c r="F1265" s="2" t="s">
        <v>19</v>
      </c>
      <c r="G1265" s="2" t="s">
        <v>128</v>
      </c>
      <c r="H1265" s="2">
        <v>3</v>
      </c>
      <c r="I1265" s="19">
        <v>1453.42</v>
      </c>
      <c r="J1265" s="2" t="s">
        <v>20</v>
      </c>
      <c r="K1265" s="2" t="s">
        <v>31</v>
      </c>
      <c r="L1265" s="2">
        <v>5</v>
      </c>
      <c r="M1265" s="18">
        <f t="shared" si="382"/>
        <v>4360.26</v>
      </c>
      <c r="T1265" t="str">
        <f t="shared" si="383"/>
        <v>Pending</v>
      </c>
      <c r="U1265" t="str">
        <f t="shared" si="384"/>
        <v>No</v>
      </c>
      <c r="V1265" t="str">
        <f t="shared" si="385"/>
        <v>Yes</v>
      </c>
      <c r="X1265">
        <f t="shared" si="386"/>
        <v>558</v>
      </c>
      <c r="Y1265">
        <f t="shared" si="387"/>
        <v>430</v>
      </c>
      <c r="Z1265" s="18">
        <f t="shared" si="388"/>
        <v>2759712.3299794244</v>
      </c>
      <c r="AA1265" s="18">
        <f t="shared" si="389"/>
        <v>330643.50635802455</v>
      </c>
      <c r="AB1265" s="17">
        <f t="shared" si="390"/>
        <v>3.8641711229946525</v>
      </c>
      <c r="AC1265" s="2" t="s">
        <v>128</v>
      </c>
      <c r="AD1265" s="2" t="s">
        <v>19</v>
      </c>
      <c r="AE1265" t="str">
        <f t="shared" si="391"/>
        <v>Electronics</v>
      </c>
      <c r="AF1265" t="str">
        <f t="shared" si="392"/>
        <v>Electronics</v>
      </c>
      <c r="AG1265" t="str" cm="1">
        <f t="array" ref="AG1265">INDEX(AD:AD,ROW())</f>
        <v>Electronics</v>
      </c>
      <c r="AH1265">
        <f t="shared" si="400"/>
        <v>48</v>
      </c>
      <c r="AI1265" t="str">
        <f t="shared" si="393"/>
        <v>Electronics</v>
      </c>
      <c r="AK1265">
        <f t="shared" si="394"/>
        <v>2024</v>
      </c>
      <c r="AL1265">
        <f t="shared" si="395"/>
        <v>9</v>
      </c>
      <c r="AM1265">
        <f t="shared" si="396"/>
        <v>21</v>
      </c>
      <c r="AN1265">
        <f t="shared" si="397"/>
        <v>7</v>
      </c>
      <c r="AO1265" t="str">
        <f t="shared" si="398"/>
        <v>Weekend</v>
      </c>
      <c r="AR1265" s="20">
        <f t="shared" si="399"/>
        <v>0</v>
      </c>
    </row>
    <row r="1266" spans="1:44" x14ac:dyDescent="0.35">
      <c r="A1266" t="str">
        <f t="shared" si="381"/>
        <v>CUST1265</v>
      </c>
      <c r="B1266" s="2" t="s">
        <v>1595</v>
      </c>
      <c r="C1266" s="4">
        <v>45037</v>
      </c>
      <c r="D1266" s="2" t="s">
        <v>340</v>
      </c>
      <c r="E1266" t="s">
        <v>5053</v>
      </c>
      <c r="F1266" s="2" t="s">
        <v>29</v>
      </c>
      <c r="G1266" s="2" t="s">
        <v>5043</v>
      </c>
      <c r="H1266" s="2">
        <v>1</v>
      </c>
      <c r="I1266" s="19">
        <v>1821.48</v>
      </c>
      <c r="J1266" s="2" t="s">
        <v>15</v>
      </c>
      <c r="K1266" s="2" t="s">
        <v>16</v>
      </c>
      <c r="L1266" s="2">
        <v>3</v>
      </c>
      <c r="M1266" s="18">
        <f t="shared" si="382"/>
        <v>1821.48</v>
      </c>
      <c r="T1266" t="str">
        <f t="shared" si="383"/>
        <v>Completed</v>
      </c>
      <c r="U1266" t="str">
        <f t="shared" si="384"/>
        <v>Yes</v>
      </c>
      <c r="V1266" t="str">
        <f t="shared" si="385"/>
        <v>No</v>
      </c>
      <c r="X1266">
        <f t="shared" si="386"/>
        <v>559</v>
      </c>
      <c r="Y1266">
        <f t="shared" si="387"/>
        <v>408</v>
      </c>
      <c r="Z1266" s="18">
        <f t="shared" si="388"/>
        <v>1892867.2841657216</v>
      </c>
      <c r="AA1266" s="18">
        <f t="shared" si="389"/>
        <v>199432.98236095349</v>
      </c>
      <c r="AB1266" s="17">
        <f t="shared" si="390"/>
        <v>3.8949824970828471</v>
      </c>
      <c r="AC1266" s="2" t="s">
        <v>5043</v>
      </c>
      <c r="AD1266" s="2" t="s">
        <v>29</v>
      </c>
      <c r="AE1266" t="str">
        <f t="shared" si="391"/>
        <v>Fashion</v>
      </c>
      <c r="AF1266" t="str">
        <f t="shared" si="392"/>
        <v>Fashion</v>
      </c>
      <c r="AG1266" t="str" cm="1">
        <f t="array" ref="AG1266">INDEX(AD:AD,ROW())</f>
        <v>Fashion</v>
      </c>
      <c r="AH1266">
        <f t="shared" si="400"/>
        <v>55</v>
      </c>
      <c r="AI1266" t="str">
        <f t="shared" si="393"/>
        <v>Fashion</v>
      </c>
      <c r="AK1266">
        <f t="shared" si="394"/>
        <v>2023</v>
      </c>
      <c r="AL1266">
        <f t="shared" si="395"/>
        <v>4</v>
      </c>
      <c r="AM1266">
        <f t="shared" si="396"/>
        <v>21</v>
      </c>
      <c r="AN1266">
        <f t="shared" si="397"/>
        <v>6</v>
      </c>
      <c r="AO1266" t="str">
        <f t="shared" si="398"/>
        <v>Weekday</v>
      </c>
      <c r="AR1266" s="20">
        <f t="shared" si="399"/>
        <v>0</v>
      </c>
    </row>
    <row r="1267" spans="1:44" x14ac:dyDescent="0.35">
      <c r="A1267" t="str">
        <f t="shared" si="381"/>
        <v>CUST1266</v>
      </c>
      <c r="B1267" s="2" t="s">
        <v>1596</v>
      </c>
      <c r="C1267" s="4">
        <v>45744</v>
      </c>
      <c r="D1267" s="2" t="s">
        <v>285</v>
      </c>
      <c r="E1267" t="s">
        <v>5052</v>
      </c>
      <c r="F1267" s="2" t="s">
        <v>42</v>
      </c>
      <c r="G1267" s="2" t="s">
        <v>5044</v>
      </c>
      <c r="H1267" s="2">
        <v>1</v>
      </c>
      <c r="I1267" s="19">
        <v>1357.51</v>
      </c>
      <c r="J1267" s="2" t="s">
        <v>5047</v>
      </c>
      <c r="K1267" s="2" t="s">
        <v>16</v>
      </c>
      <c r="L1267" s="2">
        <v>4</v>
      </c>
      <c r="M1267" s="18">
        <f t="shared" si="382"/>
        <v>1357.51</v>
      </c>
      <c r="T1267" t="str">
        <f t="shared" si="383"/>
        <v>Completed</v>
      </c>
      <c r="U1267" t="str">
        <f t="shared" si="384"/>
        <v>Yes</v>
      </c>
      <c r="V1267" t="str">
        <f t="shared" si="385"/>
        <v>No</v>
      </c>
      <c r="X1267">
        <f t="shared" si="386"/>
        <v>573</v>
      </c>
      <c r="Y1267">
        <f t="shared" si="387"/>
        <v>450</v>
      </c>
      <c r="Z1267" s="18">
        <f t="shared" si="388"/>
        <v>1098537.4901531704</v>
      </c>
      <c r="AA1267" s="18">
        <f t="shared" si="389"/>
        <v>96724.388030634553</v>
      </c>
      <c r="AB1267" s="17">
        <f t="shared" si="390"/>
        <v>3.9001122334455669</v>
      </c>
      <c r="AC1267" s="2" t="s">
        <v>5044</v>
      </c>
      <c r="AD1267" s="2" t="s">
        <v>42</v>
      </c>
      <c r="AE1267" t="str">
        <f t="shared" si="391"/>
        <v>Beauty</v>
      </c>
      <c r="AF1267" t="str">
        <f t="shared" si="392"/>
        <v>Beauty</v>
      </c>
      <c r="AG1267" t="str" cm="1">
        <f t="array" ref="AG1267">INDEX(AD:AD,ROW())</f>
        <v>Beauty</v>
      </c>
      <c r="AH1267">
        <f t="shared" si="400"/>
        <v>64</v>
      </c>
      <c r="AI1267" t="str">
        <f t="shared" si="393"/>
        <v>Beauty</v>
      </c>
      <c r="AK1267">
        <f t="shared" si="394"/>
        <v>2025</v>
      </c>
      <c r="AL1267">
        <f t="shared" si="395"/>
        <v>3</v>
      </c>
      <c r="AM1267">
        <f t="shared" si="396"/>
        <v>28</v>
      </c>
      <c r="AN1267">
        <f t="shared" si="397"/>
        <v>6</v>
      </c>
      <c r="AO1267" t="str">
        <f t="shared" si="398"/>
        <v>Weekday</v>
      </c>
      <c r="AR1267" s="20">
        <f t="shared" si="399"/>
        <v>0</v>
      </c>
    </row>
    <row r="1268" spans="1:44" x14ac:dyDescent="0.35">
      <c r="A1268" t="str">
        <f t="shared" si="381"/>
        <v>CUST1267</v>
      </c>
      <c r="B1268" s="2" t="s">
        <v>1597</v>
      </c>
      <c r="C1268" s="4">
        <v>45564</v>
      </c>
      <c r="D1268" s="2" t="s">
        <v>178</v>
      </c>
      <c r="E1268" t="s">
        <v>5048</v>
      </c>
      <c r="F1268" s="2" t="s">
        <v>42</v>
      </c>
      <c r="G1268" s="2" t="s">
        <v>5044</v>
      </c>
      <c r="H1268" s="2">
        <v>1</v>
      </c>
      <c r="I1268" s="19">
        <v>281.92</v>
      </c>
      <c r="J1268" s="2" t="s">
        <v>20</v>
      </c>
      <c r="K1268" s="2" t="s">
        <v>16</v>
      </c>
      <c r="L1268" s="2">
        <v>5</v>
      </c>
      <c r="M1268" s="18">
        <f t="shared" si="382"/>
        <v>281.92</v>
      </c>
      <c r="T1268" t="str">
        <f t="shared" si="383"/>
        <v>Completed</v>
      </c>
      <c r="U1268" t="str">
        <f t="shared" si="384"/>
        <v>No</v>
      </c>
      <c r="V1268" t="str">
        <f t="shared" si="385"/>
        <v>No</v>
      </c>
      <c r="X1268">
        <f t="shared" si="386"/>
        <v>590</v>
      </c>
      <c r="Y1268">
        <f t="shared" si="387"/>
        <v>451</v>
      </c>
      <c r="Z1268" s="18">
        <f t="shared" si="388"/>
        <v>1098537.4901531704</v>
      </c>
      <c r="AA1268" s="18">
        <f t="shared" si="389"/>
        <v>96724.388030634553</v>
      </c>
      <c r="AB1268" s="17">
        <f t="shared" si="390"/>
        <v>3.9001122334455669</v>
      </c>
      <c r="AC1268" s="2" t="s">
        <v>5044</v>
      </c>
      <c r="AD1268" s="2" t="s">
        <v>42</v>
      </c>
      <c r="AE1268" t="str">
        <f t="shared" si="391"/>
        <v>Beauty</v>
      </c>
      <c r="AF1268" t="str">
        <f t="shared" si="392"/>
        <v>Beauty</v>
      </c>
      <c r="AG1268" t="str" cm="1">
        <f t="array" ref="AG1268">INDEX(AD:AD,ROW())</f>
        <v>Beauty</v>
      </c>
      <c r="AH1268">
        <f t="shared" si="400"/>
        <v>64</v>
      </c>
      <c r="AI1268" t="str">
        <f t="shared" si="393"/>
        <v>Beauty</v>
      </c>
      <c r="AK1268">
        <f t="shared" si="394"/>
        <v>2024</v>
      </c>
      <c r="AL1268">
        <f t="shared" si="395"/>
        <v>9</v>
      </c>
      <c r="AM1268">
        <f t="shared" si="396"/>
        <v>29</v>
      </c>
      <c r="AN1268">
        <f t="shared" si="397"/>
        <v>1</v>
      </c>
      <c r="AO1268" t="str">
        <f t="shared" si="398"/>
        <v>Weekend</v>
      </c>
      <c r="AR1268" s="20">
        <f t="shared" si="399"/>
        <v>0</v>
      </c>
    </row>
    <row r="1269" spans="1:44" x14ac:dyDescent="0.35">
      <c r="A1269" t="str">
        <f t="shared" si="381"/>
        <v>CUST1268</v>
      </c>
      <c r="B1269" s="2" t="s">
        <v>1598</v>
      </c>
      <c r="C1269" s="4">
        <v>45391</v>
      </c>
      <c r="D1269" s="2" t="s">
        <v>541</v>
      </c>
      <c r="E1269" t="s">
        <v>5055</v>
      </c>
      <c r="F1269" s="2" t="s">
        <v>19</v>
      </c>
      <c r="G1269" s="2" t="s">
        <v>5040</v>
      </c>
      <c r="H1269" s="2">
        <v>1</v>
      </c>
      <c r="I1269" s="19">
        <v>1052.9000000000001</v>
      </c>
      <c r="J1269" s="2" t="s">
        <v>5046</v>
      </c>
      <c r="K1269" s="2" t="s">
        <v>16</v>
      </c>
      <c r="L1269" s="2">
        <v>3</v>
      </c>
      <c r="M1269" s="18">
        <f t="shared" si="382"/>
        <v>1052.9000000000001</v>
      </c>
      <c r="T1269" t="str">
        <f t="shared" si="383"/>
        <v>Completed</v>
      </c>
      <c r="U1269" t="str">
        <f t="shared" si="384"/>
        <v>Yes</v>
      </c>
      <c r="V1269" t="str">
        <f t="shared" si="385"/>
        <v>No</v>
      </c>
      <c r="X1269">
        <f t="shared" si="386"/>
        <v>567</v>
      </c>
      <c r="Y1269">
        <f t="shared" si="387"/>
        <v>440</v>
      </c>
      <c r="Z1269" s="18">
        <f t="shared" si="388"/>
        <v>2759712.3299794244</v>
      </c>
      <c r="AA1269" s="18">
        <f t="shared" si="389"/>
        <v>330643.50635802455</v>
      </c>
      <c r="AB1269" s="17">
        <f t="shared" si="390"/>
        <v>3.8641711229946525</v>
      </c>
      <c r="AC1269" s="2" t="s">
        <v>5040</v>
      </c>
      <c r="AD1269" s="2" t="s">
        <v>19</v>
      </c>
      <c r="AE1269" t="str">
        <f t="shared" si="391"/>
        <v>Electronics</v>
      </c>
      <c r="AF1269" t="str">
        <f t="shared" si="392"/>
        <v>Electronics</v>
      </c>
      <c r="AG1269" t="str" cm="1">
        <f t="array" ref="AG1269">INDEX(AD:AD,ROW())</f>
        <v>Electronics</v>
      </c>
      <c r="AH1269">
        <f t="shared" si="400"/>
        <v>13</v>
      </c>
      <c r="AI1269" t="str">
        <f t="shared" si="393"/>
        <v>Electronics</v>
      </c>
      <c r="AK1269">
        <f t="shared" si="394"/>
        <v>2024</v>
      </c>
      <c r="AL1269">
        <f t="shared" si="395"/>
        <v>4</v>
      </c>
      <c r="AM1269">
        <f t="shared" si="396"/>
        <v>9</v>
      </c>
      <c r="AN1269">
        <f t="shared" si="397"/>
        <v>3</v>
      </c>
      <c r="AO1269" t="str">
        <f t="shared" si="398"/>
        <v>Weekday</v>
      </c>
      <c r="AR1269" s="20">
        <f t="shared" si="399"/>
        <v>0</v>
      </c>
    </row>
    <row r="1270" spans="1:44" x14ac:dyDescent="0.35">
      <c r="A1270" t="str">
        <f t="shared" si="381"/>
        <v>CUST1269</v>
      </c>
      <c r="B1270" s="2" t="s">
        <v>1599</v>
      </c>
      <c r="C1270" s="4">
        <v>45631</v>
      </c>
      <c r="D1270" s="2" t="s">
        <v>664</v>
      </c>
      <c r="E1270" t="s">
        <v>5053</v>
      </c>
      <c r="F1270" s="2" t="s">
        <v>42</v>
      </c>
      <c r="G1270" s="2" t="s">
        <v>5042</v>
      </c>
      <c r="H1270" s="2">
        <v>2</v>
      </c>
      <c r="I1270" s="19">
        <v>121.67</v>
      </c>
      <c r="J1270" s="2" t="s">
        <v>5047</v>
      </c>
      <c r="K1270" s="2" t="s">
        <v>31</v>
      </c>
      <c r="L1270" s="2">
        <v>4</v>
      </c>
      <c r="M1270" s="18">
        <f t="shared" si="382"/>
        <v>243.34</v>
      </c>
      <c r="T1270" t="str">
        <f t="shared" si="383"/>
        <v>Pending</v>
      </c>
      <c r="U1270" t="str">
        <f t="shared" si="384"/>
        <v>No</v>
      </c>
      <c r="V1270" t="str">
        <f t="shared" si="385"/>
        <v>Yes</v>
      </c>
      <c r="X1270">
        <f t="shared" si="386"/>
        <v>559</v>
      </c>
      <c r="Y1270">
        <f t="shared" si="387"/>
        <v>408</v>
      </c>
      <c r="Z1270" s="18">
        <f t="shared" si="388"/>
        <v>1098537.4901531704</v>
      </c>
      <c r="AA1270" s="18">
        <f t="shared" si="389"/>
        <v>96724.388030634553</v>
      </c>
      <c r="AB1270" s="17">
        <f t="shared" si="390"/>
        <v>3.9001122334455669</v>
      </c>
      <c r="AC1270" s="2" t="s">
        <v>5042</v>
      </c>
      <c r="AD1270" s="2" t="s">
        <v>42</v>
      </c>
      <c r="AE1270" t="str">
        <f t="shared" si="391"/>
        <v>Beauty</v>
      </c>
      <c r="AF1270" t="str">
        <f t="shared" si="392"/>
        <v>Beauty</v>
      </c>
      <c r="AG1270" t="str" cm="1">
        <f t="array" ref="AG1270">INDEX(AD:AD,ROW())</f>
        <v>Beauty</v>
      </c>
      <c r="AH1270">
        <f t="shared" si="400"/>
        <v>18</v>
      </c>
      <c r="AI1270" t="str">
        <f t="shared" si="393"/>
        <v>Beauty</v>
      </c>
      <c r="AK1270">
        <f t="shared" si="394"/>
        <v>2024</v>
      </c>
      <c r="AL1270">
        <f t="shared" si="395"/>
        <v>12</v>
      </c>
      <c r="AM1270">
        <f t="shared" si="396"/>
        <v>5</v>
      </c>
      <c r="AN1270">
        <f t="shared" si="397"/>
        <v>5</v>
      </c>
      <c r="AO1270" t="str">
        <f t="shared" si="398"/>
        <v>Weekday</v>
      </c>
      <c r="AR1270" s="20">
        <f t="shared" si="399"/>
        <v>0</v>
      </c>
    </row>
    <row r="1271" spans="1:44" x14ac:dyDescent="0.35">
      <c r="A1271" t="str">
        <f t="shared" si="381"/>
        <v>CUST1270</v>
      </c>
      <c r="B1271" s="2" t="s">
        <v>1600</v>
      </c>
      <c r="C1271" s="4">
        <v>45789</v>
      </c>
      <c r="D1271" s="2" t="s">
        <v>261</v>
      </c>
      <c r="E1271" t="s">
        <v>5051</v>
      </c>
      <c r="F1271" s="2" t="s">
        <v>23</v>
      </c>
      <c r="G1271" s="2" t="s">
        <v>24</v>
      </c>
      <c r="H1271" s="2">
        <v>1</v>
      </c>
      <c r="I1271" s="19">
        <v>199.02</v>
      </c>
      <c r="J1271" s="2" t="s">
        <v>20</v>
      </c>
      <c r="K1271" s="2" t="s">
        <v>76</v>
      </c>
      <c r="L1271" s="2">
        <v>5</v>
      </c>
      <c r="M1271" s="18">
        <f t="shared" si="382"/>
        <v>199.02</v>
      </c>
      <c r="T1271" t="str">
        <f t="shared" si="383"/>
        <v>Completed</v>
      </c>
      <c r="U1271" t="str">
        <f t="shared" si="384"/>
        <v>No</v>
      </c>
      <c r="V1271" t="str">
        <f t="shared" si="385"/>
        <v>No</v>
      </c>
      <c r="X1271">
        <f t="shared" si="386"/>
        <v>619</v>
      </c>
      <c r="Y1271">
        <f t="shared" si="387"/>
        <v>468</v>
      </c>
      <c r="Z1271" s="18">
        <f t="shared" si="388"/>
        <v>594714.6477588166</v>
      </c>
      <c r="AA1271" s="18">
        <f t="shared" si="389"/>
        <v>60882.938065984097</v>
      </c>
      <c r="AB1271" s="17">
        <f t="shared" si="390"/>
        <v>3.804733727810651</v>
      </c>
      <c r="AC1271" s="2" t="s">
        <v>24</v>
      </c>
      <c r="AD1271" s="2" t="s">
        <v>23</v>
      </c>
      <c r="AE1271" t="str">
        <f t="shared" si="391"/>
        <v>Books</v>
      </c>
      <c r="AF1271" t="str">
        <f t="shared" si="392"/>
        <v>Books</v>
      </c>
      <c r="AG1271" t="str" cm="1">
        <f t="array" ref="AG1271">INDEX(AD:AD,ROW())</f>
        <v>Books</v>
      </c>
      <c r="AH1271">
        <f t="shared" si="400"/>
        <v>4</v>
      </c>
      <c r="AI1271" t="str">
        <f t="shared" si="393"/>
        <v>Books</v>
      </c>
      <c r="AK1271">
        <f t="shared" si="394"/>
        <v>2025</v>
      </c>
      <c r="AL1271">
        <f t="shared" si="395"/>
        <v>5</v>
      </c>
      <c r="AM1271">
        <f t="shared" si="396"/>
        <v>12</v>
      </c>
      <c r="AN1271">
        <f t="shared" si="397"/>
        <v>2</v>
      </c>
      <c r="AO1271" t="str">
        <f t="shared" si="398"/>
        <v>Weekday</v>
      </c>
      <c r="AR1271" s="20">
        <f t="shared" si="399"/>
        <v>1</v>
      </c>
    </row>
    <row r="1272" spans="1:44" x14ac:dyDescent="0.35">
      <c r="A1272" t="str">
        <f t="shared" si="381"/>
        <v>CUST1271</v>
      </c>
      <c r="B1272" s="2" t="s">
        <v>1601</v>
      </c>
      <c r="C1272" s="4">
        <v>45642</v>
      </c>
      <c r="D1272" s="2" t="s">
        <v>299</v>
      </c>
      <c r="E1272" t="s">
        <v>5051</v>
      </c>
      <c r="F1272" s="2" t="s">
        <v>29</v>
      </c>
      <c r="G1272" s="2" t="s">
        <v>5041</v>
      </c>
      <c r="H1272" s="2">
        <v>1</v>
      </c>
      <c r="I1272" s="19">
        <v>1199.51</v>
      </c>
      <c r="J1272" s="2" t="s">
        <v>5046</v>
      </c>
      <c r="K1272" s="2" t="s">
        <v>16</v>
      </c>
      <c r="L1272" s="2">
        <v>2</v>
      </c>
      <c r="M1272" s="18">
        <f t="shared" si="382"/>
        <v>1199.51</v>
      </c>
      <c r="T1272" t="str">
        <f t="shared" si="383"/>
        <v>Completed</v>
      </c>
      <c r="U1272" t="str">
        <f t="shared" si="384"/>
        <v>Yes</v>
      </c>
      <c r="V1272" t="str">
        <f t="shared" si="385"/>
        <v>No</v>
      </c>
      <c r="X1272">
        <f t="shared" si="386"/>
        <v>619</v>
      </c>
      <c r="Y1272">
        <f t="shared" si="387"/>
        <v>468</v>
      </c>
      <c r="Z1272" s="18">
        <f t="shared" si="388"/>
        <v>1892867.2841657216</v>
      </c>
      <c r="AA1272" s="18">
        <f t="shared" si="389"/>
        <v>199432.98236095349</v>
      </c>
      <c r="AB1272" s="17">
        <f t="shared" si="390"/>
        <v>3.8949824970828471</v>
      </c>
      <c r="AC1272" s="2" t="s">
        <v>5041</v>
      </c>
      <c r="AD1272" s="2" t="s">
        <v>29</v>
      </c>
      <c r="AE1272" t="str">
        <f t="shared" si="391"/>
        <v>Fashion</v>
      </c>
      <c r="AF1272" t="str">
        <f t="shared" si="392"/>
        <v>Fashion</v>
      </c>
      <c r="AG1272" t="str" cm="1">
        <f t="array" ref="AG1272">INDEX(AD:AD,ROW())</f>
        <v>Fashion</v>
      </c>
      <c r="AH1272">
        <f t="shared" si="400"/>
        <v>15</v>
      </c>
      <c r="AI1272" t="str">
        <f t="shared" si="393"/>
        <v>Fashion</v>
      </c>
      <c r="AK1272">
        <f t="shared" si="394"/>
        <v>2024</v>
      </c>
      <c r="AL1272">
        <f t="shared" si="395"/>
        <v>12</v>
      </c>
      <c r="AM1272">
        <f t="shared" si="396"/>
        <v>16</v>
      </c>
      <c r="AN1272">
        <f t="shared" si="397"/>
        <v>2</v>
      </c>
      <c r="AO1272" t="str">
        <f t="shared" si="398"/>
        <v>Weekday</v>
      </c>
      <c r="AR1272" s="20">
        <f t="shared" si="399"/>
        <v>0</v>
      </c>
    </row>
    <row r="1273" spans="1:44" x14ac:dyDescent="0.35">
      <c r="A1273" t="str">
        <f t="shared" si="381"/>
        <v>CUST1272</v>
      </c>
      <c r="B1273" s="2" t="s">
        <v>1602</v>
      </c>
      <c r="C1273" s="4">
        <v>45013</v>
      </c>
      <c r="D1273" s="2" t="s">
        <v>127</v>
      </c>
      <c r="E1273" t="s">
        <v>5051</v>
      </c>
      <c r="F1273" s="2" t="s">
        <v>29</v>
      </c>
      <c r="G1273" s="2" t="s">
        <v>121</v>
      </c>
      <c r="H1273" s="2">
        <v>1</v>
      </c>
      <c r="I1273" s="19">
        <v>1724.17</v>
      </c>
      <c r="J1273" s="2" t="s">
        <v>20</v>
      </c>
      <c r="K1273" s="2" t="s">
        <v>16</v>
      </c>
      <c r="L1273" s="2">
        <v>4</v>
      </c>
      <c r="M1273" s="18">
        <f t="shared" si="382"/>
        <v>1724.17</v>
      </c>
      <c r="T1273" t="str">
        <f t="shared" si="383"/>
        <v>Completed</v>
      </c>
      <c r="U1273" t="str">
        <f t="shared" si="384"/>
        <v>Yes</v>
      </c>
      <c r="V1273" t="str">
        <f t="shared" si="385"/>
        <v>No</v>
      </c>
      <c r="X1273">
        <f t="shared" si="386"/>
        <v>619</v>
      </c>
      <c r="Y1273">
        <f t="shared" si="387"/>
        <v>468</v>
      </c>
      <c r="Z1273" s="18">
        <f t="shared" si="388"/>
        <v>1892867.2841657216</v>
      </c>
      <c r="AA1273" s="18">
        <f t="shared" si="389"/>
        <v>199432.98236095349</v>
      </c>
      <c r="AB1273" s="17">
        <f t="shared" si="390"/>
        <v>3.8949824970828471</v>
      </c>
      <c r="AC1273" s="2" t="s">
        <v>121</v>
      </c>
      <c r="AD1273" s="2" t="s">
        <v>29</v>
      </c>
      <c r="AE1273" t="str">
        <f t="shared" si="391"/>
        <v>Fashion</v>
      </c>
      <c r="AF1273" t="str">
        <f t="shared" si="392"/>
        <v>Fashion</v>
      </c>
      <c r="AG1273" t="str" cm="1">
        <f t="array" ref="AG1273">INDEX(AD:AD,ROW())</f>
        <v>Fashion</v>
      </c>
      <c r="AH1273">
        <f t="shared" si="400"/>
        <v>45</v>
      </c>
      <c r="AI1273" t="str">
        <f t="shared" si="393"/>
        <v>Fashion</v>
      </c>
      <c r="AK1273">
        <f t="shared" si="394"/>
        <v>2023</v>
      </c>
      <c r="AL1273">
        <f t="shared" si="395"/>
        <v>3</v>
      </c>
      <c r="AM1273">
        <f t="shared" si="396"/>
        <v>28</v>
      </c>
      <c r="AN1273">
        <f t="shared" si="397"/>
        <v>3</v>
      </c>
      <c r="AO1273" t="str">
        <f t="shared" si="398"/>
        <v>Weekday</v>
      </c>
      <c r="AR1273" s="20">
        <f t="shared" si="399"/>
        <v>0</v>
      </c>
    </row>
    <row r="1274" spans="1:44" x14ac:dyDescent="0.35">
      <c r="A1274" t="str">
        <f t="shared" si="381"/>
        <v>CUST1273</v>
      </c>
      <c r="B1274" s="2" t="s">
        <v>1603</v>
      </c>
      <c r="C1274" s="4">
        <v>45050</v>
      </c>
      <c r="D1274" s="2" t="s">
        <v>88</v>
      </c>
      <c r="E1274" t="s">
        <v>5048</v>
      </c>
      <c r="F1274" s="2" t="s">
        <v>29</v>
      </c>
      <c r="G1274" s="2" t="s">
        <v>121</v>
      </c>
      <c r="H1274" s="2">
        <v>1</v>
      </c>
      <c r="I1274" s="19">
        <v>1115.56</v>
      </c>
      <c r="J1274" s="2" t="s">
        <v>5047</v>
      </c>
      <c r="K1274" s="2" t="s">
        <v>76</v>
      </c>
      <c r="L1274" s="2">
        <v>5</v>
      </c>
      <c r="M1274" s="18">
        <f t="shared" si="382"/>
        <v>1115.56</v>
      </c>
      <c r="T1274" t="str">
        <f t="shared" si="383"/>
        <v>Completed</v>
      </c>
      <c r="U1274" t="str">
        <f t="shared" si="384"/>
        <v>No</v>
      </c>
      <c r="V1274" t="str">
        <f t="shared" si="385"/>
        <v>No</v>
      </c>
      <c r="X1274">
        <f t="shared" si="386"/>
        <v>590</v>
      </c>
      <c r="Y1274">
        <f t="shared" si="387"/>
        <v>451</v>
      </c>
      <c r="Z1274" s="18">
        <f t="shared" si="388"/>
        <v>1892867.2841657216</v>
      </c>
      <c r="AA1274" s="18">
        <f t="shared" si="389"/>
        <v>199432.98236095349</v>
      </c>
      <c r="AB1274" s="17">
        <f t="shared" si="390"/>
        <v>3.8949824970828471</v>
      </c>
      <c r="AC1274" s="2" t="s">
        <v>121</v>
      </c>
      <c r="AD1274" s="2" t="s">
        <v>29</v>
      </c>
      <c r="AE1274" t="str">
        <f t="shared" si="391"/>
        <v>Fashion</v>
      </c>
      <c r="AF1274" t="str">
        <f t="shared" si="392"/>
        <v>Fashion</v>
      </c>
      <c r="AG1274" t="str" cm="1">
        <f t="array" ref="AG1274">INDEX(AD:AD,ROW())</f>
        <v>Fashion</v>
      </c>
      <c r="AH1274">
        <f t="shared" si="400"/>
        <v>45</v>
      </c>
      <c r="AI1274" t="str">
        <f t="shared" si="393"/>
        <v>Fashion</v>
      </c>
      <c r="AK1274">
        <f t="shared" si="394"/>
        <v>2023</v>
      </c>
      <c r="AL1274">
        <f t="shared" si="395"/>
        <v>5</v>
      </c>
      <c r="AM1274">
        <f t="shared" si="396"/>
        <v>4</v>
      </c>
      <c r="AN1274">
        <f t="shared" si="397"/>
        <v>5</v>
      </c>
      <c r="AO1274" t="str">
        <f t="shared" si="398"/>
        <v>Weekday</v>
      </c>
      <c r="AR1274" s="20">
        <f t="shared" si="399"/>
        <v>1</v>
      </c>
    </row>
    <row r="1275" spans="1:44" x14ac:dyDescent="0.35">
      <c r="A1275" t="str">
        <f t="shared" si="381"/>
        <v>CUST1274</v>
      </c>
      <c r="B1275" s="2" t="s">
        <v>1604</v>
      </c>
      <c r="C1275" s="4">
        <v>45177</v>
      </c>
      <c r="D1275" s="2" t="s">
        <v>331</v>
      </c>
      <c r="E1275" t="s">
        <v>5055</v>
      </c>
      <c r="F1275" s="2" t="s">
        <v>19</v>
      </c>
      <c r="G1275" s="2" t="s">
        <v>5040</v>
      </c>
      <c r="H1275" s="2">
        <v>1</v>
      </c>
      <c r="I1275" s="19">
        <v>1049.71</v>
      </c>
      <c r="J1275" s="2" t="s">
        <v>5046</v>
      </c>
      <c r="K1275" s="2" t="s">
        <v>16</v>
      </c>
      <c r="L1275" s="2">
        <v>5</v>
      </c>
      <c r="M1275" s="18">
        <f t="shared" si="382"/>
        <v>1049.71</v>
      </c>
      <c r="T1275" t="str">
        <f t="shared" si="383"/>
        <v>Completed</v>
      </c>
      <c r="U1275" t="str">
        <f t="shared" si="384"/>
        <v>Yes</v>
      </c>
      <c r="V1275" t="str">
        <f t="shared" si="385"/>
        <v>No</v>
      </c>
      <c r="X1275">
        <f t="shared" si="386"/>
        <v>567</v>
      </c>
      <c r="Y1275">
        <f t="shared" si="387"/>
        <v>440</v>
      </c>
      <c r="Z1275" s="18">
        <f t="shared" si="388"/>
        <v>2759712.3299794244</v>
      </c>
      <c r="AA1275" s="18">
        <f t="shared" si="389"/>
        <v>330643.50635802455</v>
      </c>
      <c r="AB1275" s="17">
        <f t="shared" si="390"/>
        <v>3.8641711229946525</v>
      </c>
      <c r="AC1275" s="2" t="s">
        <v>5040</v>
      </c>
      <c r="AD1275" s="2" t="s">
        <v>19</v>
      </c>
      <c r="AE1275" t="str">
        <f t="shared" si="391"/>
        <v>Electronics</v>
      </c>
      <c r="AF1275" t="str">
        <f t="shared" si="392"/>
        <v>Electronics</v>
      </c>
      <c r="AG1275" t="str" cm="1">
        <f t="array" ref="AG1275">INDEX(AD:AD,ROW())</f>
        <v>Electronics</v>
      </c>
      <c r="AH1275">
        <f t="shared" si="400"/>
        <v>13</v>
      </c>
      <c r="AI1275" t="str">
        <f t="shared" si="393"/>
        <v>Electronics</v>
      </c>
      <c r="AK1275">
        <f t="shared" si="394"/>
        <v>2023</v>
      </c>
      <c r="AL1275">
        <f t="shared" si="395"/>
        <v>9</v>
      </c>
      <c r="AM1275">
        <f t="shared" si="396"/>
        <v>8</v>
      </c>
      <c r="AN1275">
        <f t="shared" si="397"/>
        <v>6</v>
      </c>
      <c r="AO1275" t="str">
        <f t="shared" si="398"/>
        <v>Weekday</v>
      </c>
      <c r="AR1275" s="20">
        <f t="shared" si="399"/>
        <v>0</v>
      </c>
    </row>
    <row r="1276" spans="1:44" x14ac:dyDescent="0.35">
      <c r="A1276" t="str">
        <f t="shared" si="381"/>
        <v>CUST1275</v>
      </c>
      <c r="B1276" s="2" t="s">
        <v>1605</v>
      </c>
      <c r="C1276" s="4">
        <v>45666</v>
      </c>
      <c r="D1276" s="2" t="s">
        <v>198</v>
      </c>
      <c r="E1276" t="s">
        <v>5053</v>
      </c>
      <c r="F1276" s="2" t="s">
        <v>23</v>
      </c>
      <c r="G1276" s="2" t="s">
        <v>65</v>
      </c>
      <c r="H1276" s="2">
        <v>2</v>
      </c>
      <c r="I1276" s="19">
        <v>148.5</v>
      </c>
      <c r="J1276" s="2" t="s">
        <v>5047</v>
      </c>
      <c r="K1276" s="2" t="s">
        <v>16</v>
      </c>
      <c r="L1276" s="2">
        <v>5</v>
      </c>
      <c r="M1276" s="18">
        <f t="shared" si="382"/>
        <v>297</v>
      </c>
      <c r="T1276" t="str">
        <f t="shared" si="383"/>
        <v>Completed</v>
      </c>
      <c r="U1276" t="str">
        <f t="shared" si="384"/>
        <v>No</v>
      </c>
      <c r="V1276" t="str">
        <f t="shared" si="385"/>
        <v>No</v>
      </c>
      <c r="X1276">
        <f t="shared" si="386"/>
        <v>559</v>
      </c>
      <c r="Y1276">
        <f t="shared" si="387"/>
        <v>408</v>
      </c>
      <c r="Z1276" s="18">
        <f t="shared" si="388"/>
        <v>594714.6477588166</v>
      </c>
      <c r="AA1276" s="18">
        <f t="shared" si="389"/>
        <v>60882.938065984097</v>
      </c>
      <c r="AB1276" s="17">
        <f t="shared" si="390"/>
        <v>3.804733727810651</v>
      </c>
      <c r="AC1276" s="2" t="s">
        <v>65</v>
      </c>
      <c r="AD1276" s="2" t="s">
        <v>23</v>
      </c>
      <c r="AE1276" t="str">
        <f t="shared" si="391"/>
        <v>Books</v>
      </c>
      <c r="AF1276" t="str">
        <f t="shared" si="392"/>
        <v>Books</v>
      </c>
      <c r="AG1276" t="str" cm="1">
        <f t="array" ref="AG1276">INDEX(AD:AD,ROW())</f>
        <v>Books</v>
      </c>
      <c r="AH1276">
        <f t="shared" si="400"/>
        <v>19</v>
      </c>
      <c r="AI1276" t="str">
        <f t="shared" si="393"/>
        <v>Books</v>
      </c>
      <c r="AK1276">
        <f t="shared" si="394"/>
        <v>2025</v>
      </c>
      <c r="AL1276">
        <f t="shared" si="395"/>
        <v>1</v>
      </c>
      <c r="AM1276">
        <f t="shared" si="396"/>
        <v>9</v>
      </c>
      <c r="AN1276">
        <f t="shared" si="397"/>
        <v>5</v>
      </c>
      <c r="AO1276" t="str">
        <f t="shared" si="398"/>
        <v>Weekday</v>
      </c>
      <c r="AR1276" s="20">
        <f t="shared" si="399"/>
        <v>0</v>
      </c>
    </row>
    <row r="1277" spans="1:44" x14ac:dyDescent="0.35">
      <c r="A1277" t="str">
        <f t="shared" si="381"/>
        <v>CUST1276</v>
      </c>
      <c r="B1277" s="2" t="s">
        <v>1606</v>
      </c>
      <c r="C1277" s="4">
        <v>45069</v>
      </c>
      <c r="D1277" s="2" t="s">
        <v>658</v>
      </c>
      <c r="E1277" t="s">
        <v>5052</v>
      </c>
      <c r="F1277" s="2" t="s">
        <v>29</v>
      </c>
      <c r="G1277" s="2" t="s">
        <v>30</v>
      </c>
      <c r="H1277" s="2">
        <v>1</v>
      </c>
      <c r="I1277" s="19">
        <v>725.02</v>
      </c>
      <c r="J1277" s="2" t="s">
        <v>5046</v>
      </c>
      <c r="K1277" s="2" t="s">
        <v>31</v>
      </c>
      <c r="L1277" s="2">
        <v>4</v>
      </c>
      <c r="M1277" s="18">
        <f t="shared" si="382"/>
        <v>725.02</v>
      </c>
      <c r="T1277" t="str">
        <f t="shared" si="383"/>
        <v>Pending</v>
      </c>
      <c r="U1277" t="str">
        <f t="shared" si="384"/>
        <v>No</v>
      </c>
      <c r="V1277" t="str">
        <f t="shared" si="385"/>
        <v>Yes</v>
      </c>
      <c r="X1277">
        <f t="shared" si="386"/>
        <v>573</v>
      </c>
      <c r="Y1277">
        <f t="shared" si="387"/>
        <v>450</v>
      </c>
      <c r="Z1277" s="18">
        <f t="shared" si="388"/>
        <v>1892867.2841657216</v>
      </c>
      <c r="AA1277" s="18">
        <f t="shared" si="389"/>
        <v>199432.98236095349</v>
      </c>
      <c r="AB1277" s="17">
        <f t="shared" si="390"/>
        <v>3.8949824970828471</v>
      </c>
      <c r="AC1277" s="2" t="s">
        <v>30</v>
      </c>
      <c r="AD1277" s="2" t="s">
        <v>29</v>
      </c>
      <c r="AE1277" t="str">
        <f t="shared" si="391"/>
        <v>Fashion</v>
      </c>
      <c r="AF1277" t="str">
        <f t="shared" si="392"/>
        <v>Fashion</v>
      </c>
      <c r="AG1277" t="str" cm="1">
        <f t="array" ref="AG1277">INDEX(AD:AD,ROW())</f>
        <v>Fashion</v>
      </c>
      <c r="AH1277">
        <f t="shared" si="400"/>
        <v>6</v>
      </c>
      <c r="AI1277" t="str">
        <f t="shared" si="393"/>
        <v>Fashion</v>
      </c>
      <c r="AK1277">
        <f t="shared" si="394"/>
        <v>2023</v>
      </c>
      <c r="AL1277">
        <f t="shared" si="395"/>
        <v>5</v>
      </c>
      <c r="AM1277">
        <f t="shared" si="396"/>
        <v>23</v>
      </c>
      <c r="AN1277">
        <f t="shared" si="397"/>
        <v>3</v>
      </c>
      <c r="AO1277" t="str">
        <f t="shared" si="398"/>
        <v>Weekday</v>
      </c>
      <c r="AR1277" s="20">
        <f t="shared" si="399"/>
        <v>0</v>
      </c>
    </row>
    <row r="1278" spans="1:44" x14ac:dyDescent="0.35">
      <c r="A1278" t="str">
        <f t="shared" si="381"/>
        <v>CUST1277</v>
      </c>
      <c r="B1278" s="2" t="s">
        <v>1607</v>
      </c>
      <c r="C1278" s="4">
        <v>45299</v>
      </c>
      <c r="D1278" s="2" t="s">
        <v>802</v>
      </c>
      <c r="E1278" t="s">
        <v>5053</v>
      </c>
      <c r="F1278" s="2" t="s">
        <v>42</v>
      </c>
      <c r="G1278" s="2" t="s">
        <v>5044</v>
      </c>
      <c r="H1278" s="2">
        <v>1</v>
      </c>
      <c r="I1278" s="19">
        <v>789.93</v>
      </c>
      <c r="J1278" s="2" t="s">
        <v>50</v>
      </c>
      <c r="K1278" s="2" t="s">
        <v>16</v>
      </c>
      <c r="L1278" s="2">
        <v>3</v>
      </c>
      <c r="M1278" s="18">
        <f t="shared" si="382"/>
        <v>789.93</v>
      </c>
      <c r="T1278" t="str">
        <f t="shared" si="383"/>
        <v>Completed</v>
      </c>
      <c r="U1278" t="str">
        <f t="shared" si="384"/>
        <v>No</v>
      </c>
      <c r="V1278" t="str">
        <f t="shared" si="385"/>
        <v>No</v>
      </c>
      <c r="X1278">
        <f t="shared" si="386"/>
        <v>559</v>
      </c>
      <c r="Y1278">
        <f t="shared" si="387"/>
        <v>408</v>
      </c>
      <c r="Z1278" s="18">
        <f t="shared" si="388"/>
        <v>1098537.4901531704</v>
      </c>
      <c r="AA1278" s="18">
        <f t="shared" si="389"/>
        <v>96724.388030634553</v>
      </c>
      <c r="AB1278" s="17">
        <f t="shared" si="390"/>
        <v>3.9001122334455669</v>
      </c>
      <c r="AC1278" s="2" t="s">
        <v>5044</v>
      </c>
      <c r="AD1278" s="2" t="s">
        <v>42</v>
      </c>
      <c r="AE1278" t="str">
        <f t="shared" si="391"/>
        <v>Beauty</v>
      </c>
      <c r="AF1278" t="str">
        <f t="shared" si="392"/>
        <v>Beauty</v>
      </c>
      <c r="AG1278" t="str" cm="1">
        <f t="array" ref="AG1278">INDEX(AD:AD,ROW())</f>
        <v>Beauty</v>
      </c>
      <c r="AH1278">
        <f t="shared" si="400"/>
        <v>64</v>
      </c>
      <c r="AI1278" t="str">
        <f t="shared" si="393"/>
        <v>Beauty</v>
      </c>
      <c r="AK1278">
        <f t="shared" si="394"/>
        <v>2024</v>
      </c>
      <c r="AL1278">
        <f t="shared" si="395"/>
        <v>1</v>
      </c>
      <c r="AM1278">
        <f t="shared" si="396"/>
        <v>8</v>
      </c>
      <c r="AN1278">
        <f t="shared" si="397"/>
        <v>2</v>
      </c>
      <c r="AO1278" t="str">
        <f t="shared" si="398"/>
        <v>Weekday</v>
      </c>
      <c r="AR1278" s="20">
        <f t="shared" si="399"/>
        <v>0</v>
      </c>
    </row>
    <row r="1279" spans="1:44" x14ac:dyDescent="0.35">
      <c r="A1279" t="str">
        <f t="shared" si="381"/>
        <v>CUST1278</v>
      </c>
      <c r="B1279" s="2" t="s">
        <v>1608</v>
      </c>
      <c r="C1279" s="4">
        <v>45721</v>
      </c>
      <c r="D1279" s="2" t="s">
        <v>646</v>
      </c>
      <c r="E1279" t="s">
        <v>5053</v>
      </c>
      <c r="F1279" s="2" t="s">
        <v>29</v>
      </c>
      <c r="G1279" s="2" t="s">
        <v>138</v>
      </c>
      <c r="H1279" s="2">
        <v>1</v>
      </c>
      <c r="I1279" s="19">
        <v>2025.65</v>
      </c>
      <c r="J1279" s="2" t="s">
        <v>20</v>
      </c>
      <c r="K1279" s="2" t="s">
        <v>103</v>
      </c>
      <c r="L1279" s="31"/>
      <c r="M1279" s="18">
        <f t="shared" si="382"/>
        <v>2025.65</v>
      </c>
      <c r="T1279" t="str">
        <f t="shared" si="383"/>
        <v>Lost Sale</v>
      </c>
      <c r="U1279" t="str">
        <f t="shared" si="384"/>
        <v>No</v>
      </c>
      <c r="V1279" t="str">
        <f t="shared" si="385"/>
        <v>Yes</v>
      </c>
      <c r="X1279">
        <f t="shared" si="386"/>
        <v>559</v>
      </c>
      <c r="Y1279">
        <f t="shared" si="387"/>
        <v>408</v>
      </c>
      <c r="Z1279" s="18">
        <f t="shared" si="388"/>
        <v>1892867.2841657216</v>
      </c>
      <c r="AA1279" s="18">
        <f t="shared" si="389"/>
        <v>199432.98236095349</v>
      </c>
      <c r="AB1279" s="17">
        <f t="shared" si="390"/>
        <v>3.8949824970828471</v>
      </c>
      <c r="AC1279" s="2" t="s">
        <v>138</v>
      </c>
      <c r="AD1279" s="2" t="s">
        <v>29</v>
      </c>
      <c r="AE1279" t="str">
        <f t="shared" si="391"/>
        <v>Fashion</v>
      </c>
      <c r="AF1279" t="str">
        <f t="shared" si="392"/>
        <v>Fashion</v>
      </c>
      <c r="AG1279" t="str" cm="1">
        <f t="array" ref="AG1279">INDEX(AD:AD,ROW())</f>
        <v>Fashion</v>
      </c>
      <c r="AH1279">
        <f t="shared" si="400"/>
        <v>53</v>
      </c>
      <c r="AI1279" t="str">
        <f t="shared" si="393"/>
        <v>Fashion</v>
      </c>
      <c r="AK1279">
        <f t="shared" si="394"/>
        <v>2025</v>
      </c>
      <c r="AL1279">
        <f t="shared" si="395"/>
        <v>3</v>
      </c>
      <c r="AM1279">
        <f t="shared" si="396"/>
        <v>5</v>
      </c>
      <c r="AN1279">
        <f t="shared" si="397"/>
        <v>4</v>
      </c>
      <c r="AO1279" t="str">
        <f t="shared" si="398"/>
        <v>Weekday</v>
      </c>
      <c r="AR1279" s="20">
        <f t="shared" si="399"/>
        <v>1</v>
      </c>
    </row>
    <row r="1280" spans="1:44" x14ac:dyDescent="0.35">
      <c r="A1280" t="str">
        <f t="shared" si="381"/>
        <v>CUST1279</v>
      </c>
      <c r="B1280" s="2" t="s">
        <v>1609</v>
      </c>
      <c r="C1280" s="4">
        <v>45717</v>
      </c>
      <c r="D1280" s="2" t="s">
        <v>374</v>
      </c>
      <c r="E1280" t="s">
        <v>5048</v>
      </c>
      <c r="F1280" s="2" t="s">
        <v>42</v>
      </c>
      <c r="G1280" s="2" t="s">
        <v>43</v>
      </c>
      <c r="H1280" s="2">
        <v>1</v>
      </c>
      <c r="I1280" s="19">
        <v>1192.48</v>
      </c>
      <c r="J1280" s="2" t="s">
        <v>50</v>
      </c>
      <c r="K1280" s="2" t="s">
        <v>16</v>
      </c>
      <c r="L1280" s="2">
        <v>4</v>
      </c>
      <c r="M1280" s="18">
        <f t="shared" si="382"/>
        <v>1192.48</v>
      </c>
      <c r="T1280" t="str">
        <f t="shared" si="383"/>
        <v>Completed</v>
      </c>
      <c r="U1280" t="str">
        <f t="shared" si="384"/>
        <v>Yes</v>
      </c>
      <c r="V1280" t="str">
        <f t="shared" si="385"/>
        <v>No</v>
      </c>
      <c r="X1280">
        <f t="shared" si="386"/>
        <v>590</v>
      </c>
      <c r="Y1280">
        <f t="shared" si="387"/>
        <v>451</v>
      </c>
      <c r="Z1280" s="18">
        <f t="shared" si="388"/>
        <v>1098537.4901531704</v>
      </c>
      <c r="AA1280" s="18">
        <f t="shared" si="389"/>
        <v>96724.388030634553</v>
      </c>
      <c r="AB1280" s="17">
        <f t="shared" si="390"/>
        <v>3.9001122334455669</v>
      </c>
      <c r="AC1280" s="2" t="s">
        <v>43</v>
      </c>
      <c r="AD1280" s="2" t="s">
        <v>42</v>
      </c>
      <c r="AE1280" t="str">
        <f t="shared" si="391"/>
        <v>Beauty</v>
      </c>
      <c r="AF1280" t="str">
        <f t="shared" si="392"/>
        <v>Beauty</v>
      </c>
      <c r="AG1280" t="str" cm="1">
        <f t="array" ref="AG1280">INDEX(AD:AD,ROW())</f>
        <v>Beauty</v>
      </c>
      <c r="AH1280">
        <f t="shared" si="400"/>
        <v>10</v>
      </c>
      <c r="AI1280" t="str">
        <f t="shared" si="393"/>
        <v>Beauty</v>
      </c>
      <c r="AK1280">
        <f t="shared" si="394"/>
        <v>2025</v>
      </c>
      <c r="AL1280">
        <f t="shared" si="395"/>
        <v>3</v>
      </c>
      <c r="AM1280">
        <f t="shared" si="396"/>
        <v>1</v>
      </c>
      <c r="AN1280">
        <f t="shared" si="397"/>
        <v>7</v>
      </c>
      <c r="AO1280" t="str">
        <f t="shared" si="398"/>
        <v>Weekend</v>
      </c>
      <c r="AR1280" s="20">
        <f t="shared" si="399"/>
        <v>0</v>
      </c>
    </row>
    <row r="1281" spans="1:44" x14ac:dyDescent="0.35">
      <c r="A1281" t="str">
        <f t="shared" si="381"/>
        <v>CUST1280</v>
      </c>
      <c r="B1281" s="2" t="s">
        <v>1610</v>
      </c>
      <c r="C1281" s="4">
        <v>45081</v>
      </c>
      <c r="D1281" s="2" t="s">
        <v>1357</v>
      </c>
      <c r="E1281" t="s">
        <v>5053</v>
      </c>
      <c r="F1281" s="2" t="s">
        <v>13</v>
      </c>
      <c r="G1281" s="2" t="s">
        <v>95</v>
      </c>
      <c r="H1281" s="2">
        <v>1</v>
      </c>
      <c r="I1281" s="19">
        <v>668.6</v>
      </c>
      <c r="J1281" s="2" t="s">
        <v>15</v>
      </c>
      <c r="K1281" s="2" t="s">
        <v>16</v>
      </c>
      <c r="L1281" s="2">
        <v>5</v>
      </c>
      <c r="M1281" s="18">
        <f t="shared" si="382"/>
        <v>668.6</v>
      </c>
      <c r="T1281" t="str">
        <f t="shared" si="383"/>
        <v>Completed</v>
      </c>
      <c r="U1281" t="str">
        <f t="shared" si="384"/>
        <v>No</v>
      </c>
      <c r="V1281" t="str">
        <f t="shared" si="385"/>
        <v>No</v>
      </c>
      <c r="X1281">
        <f t="shared" si="386"/>
        <v>559</v>
      </c>
      <c r="Y1281">
        <f t="shared" si="387"/>
        <v>408</v>
      </c>
      <c r="Z1281" s="18">
        <f t="shared" si="388"/>
        <v>1463424.4009529033</v>
      </c>
      <c r="AA1281" s="18">
        <f t="shared" si="389"/>
        <v>118285.78776560788</v>
      </c>
      <c r="AB1281" s="17">
        <f t="shared" si="390"/>
        <v>3.8140589569160999</v>
      </c>
      <c r="AC1281" s="2" t="s">
        <v>95</v>
      </c>
      <c r="AD1281" s="2" t="s">
        <v>13</v>
      </c>
      <c r="AE1281" t="str">
        <f t="shared" si="391"/>
        <v>Home &amp; Kitchen</v>
      </c>
      <c r="AF1281" t="str">
        <f t="shared" si="392"/>
        <v>Home &amp; Kitchen</v>
      </c>
      <c r="AG1281" t="str" cm="1">
        <f t="array" ref="AG1281">INDEX(AD:AD,ROW())</f>
        <v>Home &amp; Kitchen</v>
      </c>
      <c r="AH1281">
        <f t="shared" si="400"/>
        <v>32</v>
      </c>
      <c r="AI1281" t="str">
        <f t="shared" si="393"/>
        <v>Home &amp; Kitchen</v>
      </c>
      <c r="AK1281">
        <f t="shared" si="394"/>
        <v>2023</v>
      </c>
      <c r="AL1281">
        <f t="shared" si="395"/>
        <v>6</v>
      </c>
      <c r="AM1281">
        <f t="shared" si="396"/>
        <v>4</v>
      </c>
      <c r="AN1281">
        <f t="shared" si="397"/>
        <v>1</v>
      </c>
      <c r="AO1281" t="str">
        <f t="shared" si="398"/>
        <v>Weekend</v>
      </c>
      <c r="AR1281" s="20">
        <f t="shared" si="399"/>
        <v>0</v>
      </c>
    </row>
    <row r="1282" spans="1:44" x14ac:dyDescent="0.35">
      <c r="A1282" t="str">
        <f t="shared" si="381"/>
        <v>CUST1281</v>
      </c>
      <c r="B1282" s="2" t="s">
        <v>1611</v>
      </c>
      <c r="C1282" s="4">
        <v>45312</v>
      </c>
      <c r="D1282" s="2" t="s">
        <v>261</v>
      </c>
      <c r="E1282" t="s">
        <v>5053</v>
      </c>
      <c r="F1282" s="2" t="s">
        <v>29</v>
      </c>
      <c r="G1282" s="2" t="s">
        <v>138</v>
      </c>
      <c r="H1282" s="2">
        <v>1</v>
      </c>
      <c r="I1282" s="19">
        <v>2357.56</v>
      </c>
      <c r="J1282" s="2" t="s">
        <v>5047</v>
      </c>
      <c r="K1282" s="2" t="s">
        <v>16</v>
      </c>
      <c r="L1282" s="2">
        <v>4</v>
      </c>
      <c r="M1282" s="18">
        <f t="shared" si="382"/>
        <v>2357.56</v>
      </c>
      <c r="T1282" t="str">
        <f t="shared" si="383"/>
        <v>Completed</v>
      </c>
      <c r="U1282" t="str">
        <f t="shared" si="384"/>
        <v>Yes</v>
      </c>
      <c r="V1282" t="str">
        <f t="shared" si="385"/>
        <v>No</v>
      </c>
      <c r="X1282">
        <f t="shared" si="386"/>
        <v>559</v>
      </c>
      <c r="Y1282">
        <f t="shared" si="387"/>
        <v>408</v>
      </c>
      <c r="Z1282" s="18">
        <f t="shared" si="388"/>
        <v>1892867.2841657216</v>
      </c>
      <c r="AA1282" s="18">
        <f t="shared" si="389"/>
        <v>199432.98236095349</v>
      </c>
      <c r="AB1282" s="17">
        <f t="shared" si="390"/>
        <v>3.8949824970828471</v>
      </c>
      <c r="AC1282" s="2" t="s">
        <v>138</v>
      </c>
      <c r="AD1282" s="2" t="s">
        <v>29</v>
      </c>
      <c r="AE1282" t="str">
        <f t="shared" si="391"/>
        <v>Fashion</v>
      </c>
      <c r="AF1282" t="str">
        <f t="shared" si="392"/>
        <v>Fashion</v>
      </c>
      <c r="AG1282" t="str" cm="1">
        <f t="array" ref="AG1282">INDEX(AD:AD,ROW())</f>
        <v>Fashion</v>
      </c>
      <c r="AH1282">
        <f t="shared" si="400"/>
        <v>53</v>
      </c>
      <c r="AI1282" t="str">
        <f t="shared" si="393"/>
        <v>Fashion</v>
      </c>
      <c r="AK1282">
        <f t="shared" si="394"/>
        <v>2024</v>
      </c>
      <c r="AL1282">
        <f t="shared" si="395"/>
        <v>1</v>
      </c>
      <c r="AM1282">
        <f t="shared" si="396"/>
        <v>21</v>
      </c>
      <c r="AN1282">
        <f t="shared" si="397"/>
        <v>1</v>
      </c>
      <c r="AO1282" t="str">
        <f t="shared" si="398"/>
        <v>Weekend</v>
      </c>
      <c r="AR1282" s="20">
        <f t="shared" si="399"/>
        <v>0</v>
      </c>
    </row>
    <row r="1283" spans="1:44" x14ac:dyDescent="0.35">
      <c r="A1283" t="str">
        <f t="shared" ref="A1283:A1346" si="401">"CUST"&amp;TEXT(ROW()-1,"0000")</f>
        <v>CUST1282</v>
      </c>
      <c r="B1283" s="2" t="s">
        <v>1612</v>
      </c>
      <c r="C1283" s="4">
        <v>45643</v>
      </c>
      <c r="D1283" s="2" t="s">
        <v>396</v>
      </c>
      <c r="E1283" t="s">
        <v>5051</v>
      </c>
      <c r="F1283" s="2" t="s">
        <v>42</v>
      </c>
      <c r="G1283" s="2" t="s">
        <v>188</v>
      </c>
      <c r="H1283" s="2">
        <v>1</v>
      </c>
      <c r="I1283" s="19">
        <v>1412.71</v>
      </c>
      <c r="J1283" s="2" t="s">
        <v>5046</v>
      </c>
      <c r="K1283" s="2" t="s">
        <v>31</v>
      </c>
      <c r="L1283" s="2">
        <v>5</v>
      </c>
      <c r="M1283" s="18">
        <f t="shared" ref="M1283:M1346" si="402">H1283*I1283</f>
        <v>1412.71</v>
      </c>
      <c r="T1283" t="str">
        <f t="shared" ref="T1283:T1346" si="403">IF(K1283="Cancelled","Lost Sale",IF(K1283="Pending","Pending","Completed"))</f>
        <v>Pending</v>
      </c>
      <c r="U1283" t="str">
        <f t="shared" ref="U1283:U1346" si="404">IF(AND(K1283="Delivered",M1283&gt;1000),"Yes","No")</f>
        <v>No</v>
      </c>
      <c r="V1283" t="str">
        <f t="shared" ref="V1283:V1346" si="405">IF(OR(K1283="Cancelled",K1283="Pending"),"Yes","No")</f>
        <v>Yes</v>
      </c>
      <c r="X1283">
        <f t="shared" ref="X1283:X1346" si="406">COUNTIF($E$2:$E$4701,E1283)</f>
        <v>619</v>
      </c>
      <c r="Y1283">
        <f t="shared" ref="Y1283:Y1346" si="407">COUNTIFS($E$2:$E$4701,E1283,$K$2:$K$4701,"Delivered")</f>
        <v>468</v>
      </c>
      <c r="Z1283" s="18">
        <f t="shared" ref="Z1283:Z1346" si="408">SUMIF($F$2:$F$4701,F1283,$M$2:$M$4701)</f>
        <v>1098537.4901531704</v>
      </c>
      <c r="AA1283" s="18">
        <f t="shared" ref="AA1283:AA1346" si="409">SUMIFS($M$2:$M$4701,$F$2:$F$4701,F1283,$K$2:$K$4701,"Pending")</f>
        <v>96724.388030634553</v>
      </c>
      <c r="AB1283" s="17">
        <f t="shared" ref="AB1283:AB1346" si="410">AVERAGEIF($F$2:$F$4701,F1283,$L$2:$L$4701)</f>
        <v>3.9001122334455669</v>
      </c>
      <c r="AC1283" s="2" t="s">
        <v>188</v>
      </c>
      <c r="AD1283" s="2" t="s">
        <v>42</v>
      </c>
      <c r="AE1283" t="str">
        <f t="shared" ref="AE1283:AE1346" si="411">VLOOKUP(G1283,$AC$2:$AD$4738,2,FALSE)</f>
        <v>Beauty</v>
      </c>
      <c r="AF1283" t="str">
        <f t="shared" ref="AF1283:AF1346" si="412">_xlfn.XLOOKUP(G1283,AC:AC,AD:AD)</f>
        <v>Beauty</v>
      </c>
      <c r="AG1283" t="str" cm="1">
        <f t="array" ref="AG1283">INDEX(AD:AD,ROW())</f>
        <v>Beauty</v>
      </c>
      <c r="AH1283">
        <f t="shared" si="400"/>
        <v>80</v>
      </c>
      <c r="AI1283" t="str">
        <f t="shared" ref="AI1283:AI1346" si="413">INDEX(AD:AD,MATCH(G1283,AC:AC,0))</f>
        <v>Beauty</v>
      </c>
      <c r="AK1283">
        <f t="shared" ref="AK1283:AK1346" si="414">YEAR(C1283)</f>
        <v>2024</v>
      </c>
      <c r="AL1283">
        <f t="shared" ref="AL1283:AL1346" si="415">MONTH(C1283)</f>
        <v>12</v>
      </c>
      <c r="AM1283">
        <f t="shared" ref="AM1283:AM1346" si="416">DAY(C1283)</f>
        <v>17</v>
      </c>
      <c r="AN1283">
        <f t="shared" ref="AN1283:AN1346" si="417">WEEKDAY(C1283)</f>
        <v>3</v>
      </c>
      <c r="AO1283" t="str">
        <f t="shared" ref="AO1283:AO1346" si="418">IF(WEEKDAY(C1283,2)&gt;5,"Weekend","Weekday")</f>
        <v>Weekday</v>
      </c>
      <c r="AR1283" s="20">
        <f t="shared" ref="AR1283:AR1346" si="419">IF(OR(K1283="Cancelled",K1283="Returned"),1,0)</f>
        <v>0</v>
      </c>
    </row>
    <row r="1284" spans="1:44" x14ac:dyDescent="0.35">
      <c r="A1284" t="str">
        <f t="shared" si="401"/>
        <v>CUST1283</v>
      </c>
      <c r="B1284" s="2" t="s">
        <v>1613</v>
      </c>
      <c r="C1284" s="4">
        <v>45001</v>
      </c>
      <c r="D1284" s="2" t="s">
        <v>154</v>
      </c>
      <c r="E1284" t="s">
        <v>5053</v>
      </c>
      <c r="F1284" s="2" t="s">
        <v>23</v>
      </c>
      <c r="G1284" s="2" t="s">
        <v>46</v>
      </c>
      <c r="H1284" s="2">
        <v>1</v>
      </c>
      <c r="I1284" s="19">
        <v>581.03</v>
      </c>
      <c r="J1284" s="2" t="s">
        <v>15</v>
      </c>
      <c r="K1284" s="2" t="s">
        <v>16</v>
      </c>
      <c r="L1284" s="2">
        <v>3</v>
      </c>
      <c r="M1284" s="18">
        <f t="shared" si="402"/>
        <v>581.03</v>
      </c>
      <c r="T1284" t="str">
        <f t="shared" si="403"/>
        <v>Completed</v>
      </c>
      <c r="U1284" t="str">
        <f t="shared" si="404"/>
        <v>No</v>
      </c>
      <c r="V1284" t="str">
        <f t="shared" si="405"/>
        <v>No</v>
      </c>
      <c r="X1284">
        <f t="shared" si="406"/>
        <v>559</v>
      </c>
      <c r="Y1284">
        <f t="shared" si="407"/>
        <v>408</v>
      </c>
      <c r="Z1284" s="18">
        <f t="shared" si="408"/>
        <v>594714.6477588166</v>
      </c>
      <c r="AA1284" s="18">
        <f t="shared" si="409"/>
        <v>60882.938065984097</v>
      </c>
      <c r="AB1284" s="17">
        <f t="shared" si="410"/>
        <v>3.804733727810651</v>
      </c>
      <c r="AC1284" s="2" t="s">
        <v>46</v>
      </c>
      <c r="AD1284" s="2" t="s">
        <v>23</v>
      </c>
      <c r="AE1284" t="str">
        <f t="shared" si="411"/>
        <v>Books</v>
      </c>
      <c r="AF1284" t="str">
        <f t="shared" si="412"/>
        <v>Books</v>
      </c>
      <c r="AG1284" t="str" cm="1">
        <f t="array" ref="AG1284">INDEX(AD:AD,ROW())</f>
        <v>Books</v>
      </c>
      <c r="AH1284">
        <f t="shared" si="400"/>
        <v>11</v>
      </c>
      <c r="AI1284" t="str">
        <f t="shared" si="413"/>
        <v>Books</v>
      </c>
      <c r="AK1284">
        <f t="shared" si="414"/>
        <v>2023</v>
      </c>
      <c r="AL1284">
        <f t="shared" si="415"/>
        <v>3</v>
      </c>
      <c r="AM1284">
        <f t="shared" si="416"/>
        <v>16</v>
      </c>
      <c r="AN1284">
        <f t="shared" si="417"/>
        <v>5</v>
      </c>
      <c r="AO1284" t="str">
        <f t="shared" si="418"/>
        <v>Weekday</v>
      </c>
      <c r="AR1284" s="20">
        <f t="shared" si="419"/>
        <v>0</v>
      </c>
    </row>
    <row r="1285" spans="1:44" x14ac:dyDescent="0.35">
      <c r="A1285" t="str">
        <f t="shared" si="401"/>
        <v>CUST1284</v>
      </c>
      <c r="B1285" s="2" t="s">
        <v>1614</v>
      </c>
      <c r="C1285" s="4">
        <v>45625</v>
      </c>
      <c r="D1285" s="2" t="s">
        <v>1389</v>
      </c>
      <c r="E1285" t="s">
        <v>5049</v>
      </c>
      <c r="F1285" s="2" t="s">
        <v>29</v>
      </c>
      <c r="G1285" s="2" t="s">
        <v>30</v>
      </c>
      <c r="H1285" s="2">
        <v>1</v>
      </c>
      <c r="I1285" s="19">
        <v>2035.82</v>
      </c>
      <c r="J1285" s="2" t="s">
        <v>50</v>
      </c>
      <c r="K1285" s="2" t="s">
        <v>16</v>
      </c>
      <c r="L1285" s="31"/>
      <c r="M1285" s="18">
        <f t="shared" si="402"/>
        <v>2035.82</v>
      </c>
      <c r="T1285" t="str">
        <f t="shared" si="403"/>
        <v>Completed</v>
      </c>
      <c r="U1285" t="str">
        <f t="shared" si="404"/>
        <v>Yes</v>
      </c>
      <c r="V1285" t="str">
        <f t="shared" si="405"/>
        <v>No</v>
      </c>
      <c r="X1285">
        <f t="shared" si="406"/>
        <v>595</v>
      </c>
      <c r="Y1285">
        <f t="shared" si="407"/>
        <v>444</v>
      </c>
      <c r="Z1285" s="18">
        <f t="shared" si="408"/>
        <v>1892867.2841657216</v>
      </c>
      <c r="AA1285" s="18">
        <f t="shared" si="409"/>
        <v>199432.98236095349</v>
      </c>
      <c r="AB1285" s="17">
        <f t="shared" si="410"/>
        <v>3.8949824970828471</v>
      </c>
      <c r="AC1285" s="2" t="s">
        <v>30</v>
      </c>
      <c r="AD1285" s="2" t="s">
        <v>29</v>
      </c>
      <c r="AE1285" t="str">
        <f t="shared" si="411"/>
        <v>Fashion</v>
      </c>
      <c r="AF1285" t="str">
        <f t="shared" si="412"/>
        <v>Fashion</v>
      </c>
      <c r="AG1285" t="str" cm="1">
        <f t="array" ref="AG1285">INDEX(AD:AD,ROW())</f>
        <v>Fashion</v>
      </c>
      <c r="AH1285">
        <f t="shared" si="400"/>
        <v>6</v>
      </c>
      <c r="AI1285" t="str">
        <f t="shared" si="413"/>
        <v>Fashion</v>
      </c>
      <c r="AK1285">
        <f t="shared" si="414"/>
        <v>2024</v>
      </c>
      <c r="AL1285">
        <f t="shared" si="415"/>
        <v>11</v>
      </c>
      <c r="AM1285">
        <f t="shared" si="416"/>
        <v>29</v>
      </c>
      <c r="AN1285">
        <f t="shared" si="417"/>
        <v>6</v>
      </c>
      <c r="AO1285" t="str">
        <f t="shared" si="418"/>
        <v>Weekday</v>
      </c>
      <c r="AR1285" s="20">
        <f t="shared" si="419"/>
        <v>0</v>
      </c>
    </row>
    <row r="1286" spans="1:44" x14ac:dyDescent="0.35">
      <c r="A1286" t="str">
        <f t="shared" si="401"/>
        <v>CUST1285</v>
      </c>
      <c r="B1286" s="2" t="s">
        <v>1615</v>
      </c>
      <c r="C1286" s="4">
        <v>45395</v>
      </c>
      <c r="D1286" s="2" t="s">
        <v>178</v>
      </c>
      <c r="E1286" t="s">
        <v>5053</v>
      </c>
      <c r="F1286" s="2" t="s">
        <v>29</v>
      </c>
      <c r="G1286" s="2" t="s">
        <v>121</v>
      </c>
      <c r="H1286" s="2">
        <v>1</v>
      </c>
      <c r="I1286" s="19">
        <v>2097.19</v>
      </c>
      <c r="J1286" s="2" t="s">
        <v>50</v>
      </c>
      <c r="K1286" s="2" t="s">
        <v>16</v>
      </c>
      <c r="L1286" s="2">
        <v>5</v>
      </c>
      <c r="M1286" s="18">
        <f t="shared" si="402"/>
        <v>2097.19</v>
      </c>
      <c r="T1286" t="str">
        <f t="shared" si="403"/>
        <v>Completed</v>
      </c>
      <c r="U1286" t="str">
        <f t="shared" si="404"/>
        <v>Yes</v>
      </c>
      <c r="V1286" t="str">
        <f t="shared" si="405"/>
        <v>No</v>
      </c>
      <c r="X1286">
        <f t="shared" si="406"/>
        <v>559</v>
      </c>
      <c r="Y1286">
        <f t="shared" si="407"/>
        <v>408</v>
      </c>
      <c r="Z1286" s="18">
        <f t="shared" si="408"/>
        <v>1892867.2841657216</v>
      </c>
      <c r="AA1286" s="18">
        <f t="shared" si="409"/>
        <v>199432.98236095349</v>
      </c>
      <c r="AB1286" s="17">
        <f t="shared" si="410"/>
        <v>3.8949824970828471</v>
      </c>
      <c r="AC1286" s="2" t="s">
        <v>121</v>
      </c>
      <c r="AD1286" s="2" t="s">
        <v>29</v>
      </c>
      <c r="AE1286" t="str">
        <f t="shared" si="411"/>
        <v>Fashion</v>
      </c>
      <c r="AF1286" t="str">
        <f t="shared" si="412"/>
        <v>Fashion</v>
      </c>
      <c r="AG1286" t="str" cm="1">
        <f t="array" ref="AG1286">INDEX(AD:AD,ROW())</f>
        <v>Fashion</v>
      </c>
      <c r="AH1286">
        <f t="shared" si="400"/>
        <v>45</v>
      </c>
      <c r="AI1286" t="str">
        <f t="shared" si="413"/>
        <v>Fashion</v>
      </c>
      <c r="AK1286">
        <f t="shared" si="414"/>
        <v>2024</v>
      </c>
      <c r="AL1286">
        <f t="shared" si="415"/>
        <v>4</v>
      </c>
      <c r="AM1286">
        <f t="shared" si="416"/>
        <v>13</v>
      </c>
      <c r="AN1286">
        <f t="shared" si="417"/>
        <v>7</v>
      </c>
      <c r="AO1286" t="str">
        <f t="shared" si="418"/>
        <v>Weekend</v>
      </c>
      <c r="AR1286" s="20">
        <f t="shared" si="419"/>
        <v>0</v>
      </c>
    </row>
    <row r="1287" spans="1:44" x14ac:dyDescent="0.35">
      <c r="A1287" t="str">
        <f t="shared" si="401"/>
        <v>CUST1286</v>
      </c>
      <c r="B1287" s="2" t="s">
        <v>1616</v>
      </c>
      <c r="C1287" s="4">
        <v>45126</v>
      </c>
      <c r="D1287" s="2" t="s">
        <v>556</v>
      </c>
      <c r="E1287" t="s">
        <v>5053</v>
      </c>
      <c r="F1287" s="2" t="s">
        <v>13</v>
      </c>
      <c r="G1287" s="2" t="s">
        <v>34</v>
      </c>
      <c r="H1287" s="2">
        <v>1</v>
      </c>
      <c r="I1287" s="19">
        <v>1608.77</v>
      </c>
      <c r="J1287" s="2" t="s">
        <v>15</v>
      </c>
      <c r="K1287" s="2" t="s">
        <v>103</v>
      </c>
      <c r="L1287" s="2">
        <v>4</v>
      </c>
      <c r="M1287" s="18">
        <f t="shared" si="402"/>
        <v>1608.77</v>
      </c>
      <c r="T1287" t="str">
        <f t="shared" si="403"/>
        <v>Lost Sale</v>
      </c>
      <c r="U1287" t="str">
        <f t="shared" si="404"/>
        <v>No</v>
      </c>
      <c r="V1287" t="str">
        <f t="shared" si="405"/>
        <v>Yes</v>
      </c>
      <c r="X1287">
        <f t="shared" si="406"/>
        <v>559</v>
      </c>
      <c r="Y1287">
        <f t="shared" si="407"/>
        <v>408</v>
      </c>
      <c r="Z1287" s="18">
        <f t="shared" si="408"/>
        <v>1463424.4009529033</v>
      </c>
      <c r="AA1287" s="18">
        <f t="shared" si="409"/>
        <v>118285.78776560788</v>
      </c>
      <c r="AB1287" s="17">
        <f t="shared" si="410"/>
        <v>3.8140589569160999</v>
      </c>
      <c r="AC1287" s="2" t="s">
        <v>34</v>
      </c>
      <c r="AD1287" s="2" t="s">
        <v>13</v>
      </c>
      <c r="AE1287" t="str">
        <f t="shared" si="411"/>
        <v>Home &amp; Kitchen</v>
      </c>
      <c r="AF1287" t="str">
        <f t="shared" si="412"/>
        <v>Home &amp; Kitchen</v>
      </c>
      <c r="AG1287" t="str" cm="1">
        <f t="array" ref="AG1287">INDEX(AD:AD,ROW())</f>
        <v>Home &amp; Kitchen</v>
      </c>
      <c r="AH1287">
        <f t="shared" si="400"/>
        <v>7</v>
      </c>
      <c r="AI1287" t="str">
        <f t="shared" si="413"/>
        <v>Home &amp; Kitchen</v>
      </c>
      <c r="AK1287">
        <f t="shared" si="414"/>
        <v>2023</v>
      </c>
      <c r="AL1287">
        <f t="shared" si="415"/>
        <v>7</v>
      </c>
      <c r="AM1287">
        <f t="shared" si="416"/>
        <v>19</v>
      </c>
      <c r="AN1287">
        <f t="shared" si="417"/>
        <v>4</v>
      </c>
      <c r="AO1287" t="str">
        <f t="shared" si="418"/>
        <v>Weekday</v>
      </c>
      <c r="AR1287" s="20">
        <f t="shared" si="419"/>
        <v>1</v>
      </c>
    </row>
    <row r="1288" spans="1:44" x14ac:dyDescent="0.35">
      <c r="A1288" t="str">
        <f t="shared" si="401"/>
        <v>CUST1287</v>
      </c>
      <c r="B1288" s="2" t="s">
        <v>1617</v>
      </c>
      <c r="C1288" s="4">
        <v>45744</v>
      </c>
      <c r="D1288" s="2" t="s">
        <v>1618</v>
      </c>
      <c r="E1288" t="s">
        <v>5049</v>
      </c>
      <c r="F1288" s="2" t="s">
        <v>19</v>
      </c>
      <c r="G1288" s="2" t="s">
        <v>5040</v>
      </c>
      <c r="H1288" s="2">
        <v>1</v>
      </c>
      <c r="I1288" s="19">
        <v>1799.02</v>
      </c>
      <c r="J1288" s="2" t="s">
        <v>15</v>
      </c>
      <c r="K1288" s="2" t="s">
        <v>16</v>
      </c>
      <c r="L1288" s="2">
        <v>5</v>
      </c>
      <c r="M1288" s="18">
        <f t="shared" si="402"/>
        <v>1799.02</v>
      </c>
      <c r="T1288" t="str">
        <f t="shared" si="403"/>
        <v>Completed</v>
      </c>
      <c r="U1288" t="str">
        <f t="shared" si="404"/>
        <v>Yes</v>
      </c>
      <c r="V1288" t="str">
        <f t="shared" si="405"/>
        <v>No</v>
      </c>
      <c r="X1288">
        <f t="shared" si="406"/>
        <v>595</v>
      </c>
      <c r="Y1288">
        <f t="shared" si="407"/>
        <v>444</v>
      </c>
      <c r="Z1288" s="18">
        <f t="shared" si="408"/>
        <v>2759712.3299794244</v>
      </c>
      <c r="AA1288" s="18">
        <f t="shared" si="409"/>
        <v>330643.50635802455</v>
      </c>
      <c r="AB1288" s="17">
        <f t="shared" si="410"/>
        <v>3.8641711229946525</v>
      </c>
      <c r="AC1288" s="2" t="s">
        <v>5040</v>
      </c>
      <c r="AD1288" s="2" t="s">
        <v>19</v>
      </c>
      <c r="AE1288" t="str">
        <f t="shared" si="411"/>
        <v>Electronics</v>
      </c>
      <c r="AF1288" t="str">
        <f t="shared" si="412"/>
        <v>Electronics</v>
      </c>
      <c r="AG1288" t="str" cm="1">
        <f t="array" ref="AG1288">INDEX(AD:AD,ROW())</f>
        <v>Electronics</v>
      </c>
      <c r="AH1288">
        <f t="shared" si="400"/>
        <v>13</v>
      </c>
      <c r="AI1288" t="str">
        <f t="shared" si="413"/>
        <v>Electronics</v>
      </c>
      <c r="AK1288">
        <f t="shared" si="414"/>
        <v>2025</v>
      </c>
      <c r="AL1288">
        <f t="shared" si="415"/>
        <v>3</v>
      </c>
      <c r="AM1288">
        <f t="shared" si="416"/>
        <v>28</v>
      </c>
      <c r="AN1288">
        <f t="shared" si="417"/>
        <v>6</v>
      </c>
      <c r="AO1288" t="str">
        <f t="shared" si="418"/>
        <v>Weekday</v>
      </c>
      <c r="AR1288" s="20">
        <f t="shared" si="419"/>
        <v>0</v>
      </c>
    </row>
    <row r="1289" spans="1:44" x14ac:dyDescent="0.35">
      <c r="A1289" t="str">
        <f t="shared" si="401"/>
        <v>CUST1288</v>
      </c>
      <c r="B1289" s="2" t="s">
        <v>1619</v>
      </c>
      <c r="C1289" s="4">
        <v>45484</v>
      </c>
      <c r="D1289" s="2" t="s">
        <v>583</v>
      </c>
      <c r="E1289" t="s">
        <v>5048</v>
      </c>
      <c r="F1289" s="2" t="s">
        <v>19</v>
      </c>
      <c r="G1289" s="2" t="s">
        <v>128</v>
      </c>
      <c r="H1289" s="2">
        <v>1</v>
      </c>
      <c r="I1289" s="19">
        <v>388.08</v>
      </c>
      <c r="J1289" s="2" t="s">
        <v>50</v>
      </c>
      <c r="K1289" s="2" t="s">
        <v>31</v>
      </c>
      <c r="L1289" s="2">
        <v>4</v>
      </c>
      <c r="M1289" s="18">
        <f t="shared" si="402"/>
        <v>388.08</v>
      </c>
      <c r="T1289" t="str">
        <f t="shared" si="403"/>
        <v>Pending</v>
      </c>
      <c r="U1289" t="str">
        <f t="shared" si="404"/>
        <v>No</v>
      </c>
      <c r="V1289" t="str">
        <f t="shared" si="405"/>
        <v>Yes</v>
      </c>
      <c r="X1289">
        <f t="shared" si="406"/>
        <v>590</v>
      </c>
      <c r="Y1289">
        <f t="shared" si="407"/>
        <v>451</v>
      </c>
      <c r="Z1289" s="18">
        <f t="shared" si="408"/>
        <v>2759712.3299794244</v>
      </c>
      <c r="AA1289" s="18">
        <f t="shared" si="409"/>
        <v>330643.50635802455</v>
      </c>
      <c r="AB1289" s="17">
        <f t="shared" si="410"/>
        <v>3.8641711229946525</v>
      </c>
      <c r="AC1289" s="2" t="s">
        <v>128</v>
      </c>
      <c r="AD1289" s="2" t="s">
        <v>19</v>
      </c>
      <c r="AE1289" t="str">
        <f t="shared" si="411"/>
        <v>Electronics</v>
      </c>
      <c r="AF1289" t="str">
        <f t="shared" si="412"/>
        <v>Electronics</v>
      </c>
      <c r="AG1289" t="str" cm="1">
        <f t="array" ref="AG1289">INDEX(AD:AD,ROW())</f>
        <v>Electronics</v>
      </c>
      <c r="AH1289">
        <f t="shared" ref="AH1289:AH1352" si="420">MATCH(G1289,AC:AC,0)</f>
        <v>48</v>
      </c>
      <c r="AI1289" t="str">
        <f t="shared" si="413"/>
        <v>Electronics</v>
      </c>
      <c r="AK1289">
        <f t="shared" si="414"/>
        <v>2024</v>
      </c>
      <c r="AL1289">
        <f t="shared" si="415"/>
        <v>7</v>
      </c>
      <c r="AM1289">
        <f t="shared" si="416"/>
        <v>11</v>
      </c>
      <c r="AN1289">
        <f t="shared" si="417"/>
        <v>5</v>
      </c>
      <c r="AO1289" t="str">
        <f t="shared" si="418"/>
        <v>Weekday</v>
      </c>
      <c r="AR1289" s="20">
        <f t="shared" si="419"/>
        <v>0</v>
      </c>
    </row>
    <row r="1290" spans="1:44" x14ac:dyDescent="0.35">
      <c r="A1290" t="str">
        <f t="shared" si="401"/>
        <v>CUST1289</v>
      </c>
      <c r="B1290" s="2" t="s">
        <v>1620</v>
      </c>
      <c r="C1290" s="4">
        <v>45180</v>
      </c>
      <c r="D1290" s="2" t="s">
        <v>664</v>
      </c>
      <c r="E1290" t="s">
        <v>5049</v>
      </c>
      <c r="F1290" s="2" t="s">
        <v>42</v>
      </c>
      <c r="G1290" s="2" t="s">
        <v>5044</v>
      </c>
      <c r="H1290" s="2">
        <v>1</v>
      </c>
      <c r="I1290" s="19">
        <v>391.27</v>
      </c>
      <c r="J1290" s="2" t="s">
        <v>50</v>
      </c>
      <c r="K1290" s="2" t="s">
        <v>76</v>
      </c>
      <c r="L1290" s="2">
        <v>1</v>
      </c>
      <c r="M1290" s="18">
        <f t="shared" si="402"/>
        <v>391.27</v>
      </c>
      <c r="T1290" t="str">
        <f t="shared" si="403"/>
        <v>Completed</v>
      </c>
      <c r="U1290" t="str">
        <f t="shared" si="404"/>
        <v>No</v>
      </c>
      <c r="V1290" t="str">
        <f t="shared" si="405"/>
        <v>No</v>
      </c>
      <c r="X1290">
        <f t="shared" si="406"/>
        <v>595</v>
      </c>
      <c r="Y1290">
        <f t="shared" si="407"/>
        <v>444</v>
      </c>
      <c r="Z1290" s="18">
        <f t="shared" si="408"/>
        <v>1098537.4901531704</v>
      </c>
      <c r="AA1290" s="18">
        <f t="shared" si="409"/>
        <v>96724.388030634553</v>
      </c>
      <c r="AB1290" s="17">
        <f t="shared" si="410"/>
        <v>3.9001122334455669</v>
      </c>
      <c r="AC1290" s="2" t="s">
        <v>5044</v>
      </c>
      <c r="AD1290" s="2" t="s">
        <v>42</v>
      </c>
      <c r="AE1290" t="str">
        <f t="shared" si="411"/>
        <v>Beauty</v>
      </c>
      <c r="AF1290" t="str">
        <f t="shared" si="412"/>
        <v>Beauty</v>
      </c>
      <c r="AG1290" t="str" cm="1">
        <f t="array" ref="AG1290">INDEX(AD:AD,ROW())</f>
        <v>Beauty</v>
      </c>
      <c r="AH1290">
        <f t="shared" si="420"/>
        <v>64</v>
      </c>
      <c r="AI1290" t="str">
        <f t="shared" si="413"/>
        <v>Beauty</v>
      </c>
      <c r="AK1290">
        <f t="shared" si="414"/>
        <v>2023</v>
      </c>
      <c r="AL1290">
        <f t="shared" si="415"/>
        <v>9</v>
      </c>
      <c r="AM1290">
        <f t="shared" si="416"/>
        <v>11</v>
      </c>
      <c r="AN1290">
        <f t="shared" si="417"/>
        <v>2</v>
      </c>
      <c r="AO1290" t="str">
        <f t="shared" si="418"/>
        <v>Weekday</v>
      </c>
      <c r="AR1290" s="20">
        <f t="shared" si="419"/>
        <v>1</v>
      </c>
    </row>
    <row r="1291" spans="1:44" x14ac:dyDescent="0.35">
      <c r="A1291" t="str">
        <f t="shared" si="401"/>
        <v>CUST1290</v>
      </c>
      <c r="B1291" s="2" t="s">
        <v>1621</v>
      </c>
      <c r="C1291" s="4">
        <v>45334</v>
      </c>
      <c r="D1291" s="2" t="s">
        <v>675</v>
      </c>
      <c r="E1291" t="s">
        <v>5055</v>
      </c>
      <c r="F1291" s="2" t="s">
        <v>19</v>
      </c>
      <c r="G1291" s="2" t="s">
        <v>5040</v>
      </c>
      <c r="H1291" s="2">
        <v>2</v>
      </c>
      <c r="I1291" s="19">
        <v>3439.47</v>
      </c>
      <c r="J1291" s="2" t="s">
        <v>20</v>
      </c>
      <c r="K1291" s="2" t="s">
        <v>16</v>
      </c>
      <c r="L1291" s="2">
        <v>5</v>
      </c>
      <c r="M1291" s="18">
        <f t="shared" si="402"/>
        <v>6878.94</v>
      </c>
      <c r="T1291" t="str">
        <f t="shared" si="403"/>
        <v>Completed</v>
      </c>
      <c r="U1291" t="str">
        <f t="shared" si="404"/>
        <v>Yes</v>
      </c>
      <c r="V1291" t="str">
        <f t="shared" si="405"/>
        <v>No</v>
      </c>
      <c r="X1291">
        <f t="shared" si="406"/>
        <v>567</v>
      </c>
      <c r="Y1291">
        <f t="shared" si="407"/>
        <v>440</v>
      </c>
      <c r="Z1291" s="18">
        <f t="shared" si="408"/>
        <v>2759712.3299794244</v>
      </c>
      <c r="AA1291" s="18">
        <f t="shared" si="409"/>
        <v>330643.50635802455</v>
      </c>
      <c r="AB1291" s="17">
        <f t="shared" si="410"/>
        <v>3.8641711229946525</v>
      </c>
      <c r="AC1291" s="2" t="s">
        <v>5040</v>
      </c>
      <c r="AD1291" s="2" t="s">
        <v>19</v>
      </c>
      <c r="AE1291" t="str">
        <f t="shared" si="411"/>
        <v>Electronics</v>
      </c>
      <c r="AF1291" t="str">
        <f t="shared" si="412"/>
        <v>Electronics</v>
      </c>
      <c r="AG1291" t="str" cm="1">
        <f t="array" ref="AG1291">INDEX(AD:AD,ROW())</f>
        <v>Electronics</v>
      </c>
      <c r="AH1291">
        <f t="shared" si="420"/>
        <v>13</v>
      </c>
      <c r="AI1291" t="str">
        <f t="shared" si="413"/>
        <v>Electronics</v>
      </c>
      <c r="AK1291">
        <f t="shared" si="414"/>
        <v>2024</v>
      </c>
      <c r="AL1291">
        <f t="shared" si="415"/>
        <v>2</v>
      </c>
      <c r="AM1291">
        <f t="shared" si="416"/>
        <v>12</v>
      </c>
      <c r="AN1291">
        <f t="shared" si="417"/>
        <v>2</v>
      </c>
      <c r="AO1291" t="str">
        <f t="shared" si="418"/>
        <v>Weekday</v>
      </c>
      <c r="AR1291" s="20">
        <f t="shared" si="419"/>
        <v>0</v>
      </c>
    </row>
    <row r="1292" spans="1:44" x14ac:dyDescent="0.35">
      <c r="A1292" t="str">
        <f t="shared" si="401"/>
        <v>CUST1291</v>
      </c>
      <c r="B1292" s="2" t="s">
        <v>1622</v>
      </c>
      <c r="C1292" s="4">
        <v>45637</v>
      </c>
      <c r="D1292" s="2" t="s">
        <v>781</v>
      </c>
      <c r="E1292" t="s">
        <v>5055</v>
      </c>
      <c r="F1292" s="2" t="s">
        <v>13</v>
      </c>
      <c r="G1292" s="2" t="s">
        <v>37</v>
      </c>
      <c r="H1292" s="2">
        <v>1</v>
      </c>
      <c r="I1292" s="19">
        <v>1662.28</v>
      </c>
      <c r="J1292" s="2" t="s">
        <v>5047</v>
      </c>
      <c r="K1292" s="2" t="s">
        <v>16</v>
      </c>
      <c r="L1292" s="2">
        <v>4</v>
      </c>
      <c r="M1292" s="18">
        <f t="shared" si="402"/>
        <v>1662.28</v>
      </c>
      <c r="T1292" t="str">
        <f t="shared" si="403"/>
        <v>Completed</v>
      </c>
      <c r="U1292" t="str">
        <f t="shared" si="404"/>
        <v>Yes</v>
      </c>
      <c r="V1292" t="str">
        <f t="shared" si="405"/>
        <v>No</v>
      </c>
      <c r="X1292">
        <f t="shared" si="406"/>
        <v>567</v>
      </c>
      <c r="Y1292">
        <f t="shared" si="407"/>
        <v>440</v>
      </c>
      <c r="Z1292" s="18">
        <f t="shared" si="408"/>
        <v>1463424.4009529033</v>
      </c>
      <c r="AA1292" s="18">
        <f t="shared" si="409"/>
        <v>118285.78776560788</v>
      </c>
      <c r="AB1292" s="17">
        <f t="shared" si="410"/>
        <v>3.8140589569160999</v>
      </c>
      <c r="AC1292" s="2" t="s">
        <v>37</v>
      </c>
      <c r="AD1292" s="2" t="s">
        <v>13</v>
      </c>
      <c r="AE1292" t="str">
        <f t="shared" si="411"/>
        <v>Home &amp; Kitchen</v>
      </c>
      <c r="AF1292" t="str">
        <f t="shared" si="412"/>
        <v>Home &amp; Kitchen</v>
      </c>
      <c r="AG1292" t="str" cm="1">
        <f t="array" ref="AG1292">INDEX(AD:AD,ROW())</f>
        <v>Home &amp; Kitchen</v>
      </c>
      <c r="AH1292">
        <f t="shared" si="420"/>
        <v>8</v>
      </c>
      <c r="AI1292" t="str">
        <f t="shared" si="413"/>
        <v>Home &amp; Kitchen</v>
      </c>
      <c r="AK1292">
        <f t="shared" si="414"/>
        <v>2024</v>
      </c>
      <c r="AL1292">
        <f t="shared" si="415"/>
        <v>12</v>
      </c>
      <c r="AM1292">
        <f t="shared" si="416"/>
        <v>11</v>
      </c>
      <c r="AN1292">
        <f t="shared" si="417"/>
        <v>4</v>
      </c>
      <c r="AO1292" t="str">
        <f t="shared" si="418"/>
        <v>Weekday</v>
      </c>
      <c r="AR1292" s="20">
        <f t="shared" si="419"/>
        <v>0</v>
      </c>
    </row>
    <row r="1293" spans="1:44" x14ac:dyDescent="0.35">
      <c r="A1293" t="str">
        <f t="shared" si="401"/>
        <v>CUST1292</v>
      </c>
      <c r="B1293" s="2" t="s">
        <v>1623</v>
      </c>
      <c r="C1293" s="4">
        <v>45317</v>
      </c>
      <c r="D1293" s="2" t="s">
        <v>323</v>
      </c>
      <c r="E1293" t="s">
        <v>5053</v>
      </c>
      <c r="F1293" s="2" t="s">
        <v>23</v>
      </c>
      <c r="G1293" s="2" t="s">
        <v>68</v>
      </c>
      <c r="H1293" s="2">
        <v>1</v>
      </c>
      <c r="I1293" s="19">
        <v>326.99</v>
      </c>
      <c r="J1293" s="2" t="s">
        <v>5047</v>
      </c>
      <c r="K1293" s="2" t="s">
        <v>76</v>
      </c>
      <c r="L1293" s="2">
        <v>5</v>
      </c>
      <c r="M1293" s="18">
        <f t="shared" si="402"/>
        <v>326.99</v>
      </c>
      <c r="T1293" t="str">
        <f t="shared" si="403"/>
        <v>Completed</v>
      </c>
      <c r="U1293" t="str">
        <f t="shared" si="404"/>
        <v>No</v>
      </c>
      <c r="V1293" t="str">
        <f t="shared" si="405"/>
        <v>No</v>
      </c>
      <c r="X1293">
        <f t="shared" si="406"/>
        <v>559</v>
      </c>
      <c r="Y1293">
        <f t="shared" si="407"/>
        <v>408</v>
      </c>
      <c r="Z1293" s="18">
        <f t="shared" si="408"/>
        <v>594714.6477588166</v>
      </c>
      <c r="AA1293" s="18">
        <f t="shared" si="409"/>
        <v>60882.938065984097</v>
      </c>
      <c r="AB1293" s="17">
        <f t="shared" si="410"/>
        <v>3.804733727810651</v>
      </c>
      <c r="AC1293" s="2" t="s">
        <v>68</v>
      </c>
      <c r="AD1293" s="2" t="s">
        <v>23</v>
      </c>
      <c r="AE1293" t="str">
        <f t="shared" si="411"/>
        <v>Books</v>
      </c>
      <c r="AF1293" t="str">
        <f t="shared" si="412"/>
        <v>Books</v>
      </c>
      <c r="AG1293" t="str" cm="1">
        <f t="array" ref="AG1293">INDEX(AD:AD,ROW())</f>
        <v>Books</v>
      </c>
      <c r="AH1293">
        <f t="shared" si="420"/>
        <v>20</v>
      </c>
      <c r="AI1293" t="str">
        <f t="shared" si="413"/>
        <v>Books</v>
      </c>
      <c r="AK1293">
        <f t="shared" si="414"/>
        <v>2024</v>
      </c>
      <c r="AL1293">
        <f t="shared" si="415"/>
        <v>1</v>
      </c>
      <c r="AM1293">
        <f t="shared" si="416"/>
        <v>26</v>
      </c>
      <c r="AN1293">
        <f t="shared" si="417"/>
        <v>6</v>
      </c>
      <c r="AO1293" t="str">
        <f t="shared" si="418"/>
        <v>Weekday</v>
      </c>
      <c r="AR1293" s="20">
        <f t="shared" si="419"/>
        <v>1</v>
      </c>
    </row>
    <row r="1294" spans="1:44" x14ac:dyDescent="0.35">
      <c r="A1294" t="str">
        <f t="shared" si="401"/>
        <v>CUST1293</v>
      </c>
      <c r="B1294" s="2" t="s">
        <v>1624</v>
      </c>
      <c r="C1294" s="4">
        <v>45605</v>
      </c>
      <c r="D1294" s="2" t="s">
        <v>329</v>
      </c>
      <c r="E1294" t="s">
        <v>5049</v>
      </c>
      <c r="F1294" s="2" t="s">
        <v>13</v>
      </c>
      <c r="G1294" s="2" t="s">
        <v>5045</v>
      </c>
      <c r="H1294" s="2">
        <v>2</v>
      </c>
      <c r="I1294" s="19">
        <v>951.98</v>
      </c>
      <c r="J1294" s="2" t="s">
        <v>5046</v>
      </c>
      <c r="K1294" s="2" t="s">
        <v>31</v>
      </c>
      <c r="L1294" s="2">
        <v>4</v>
      </c>
      <c r="M1294" s="18">
        <f t="shared" si="402"/>
        <v>1903.96</v>
      </c>
      <c r="T1294" t="str">
        <f t="shared" si="403"/>
        <v>Pending</v>
      </c>
      <c r="U1294" t="str">
        <f t="shared" si="404"/>
        <v>No</v>
      </c>
      <c r="V1294" t="str">
        <f t="shared" si="405"/>
        <v>Yes</v>
      </c>
      <c r="X1294">
        <f t="shared" si="406"/>
        <v>595</v>
      </c>
      <c r="Y1294">
        <f t="shared" si="407"/>
        <v>444</v>
      </c>
      <c r="Z1294" s="18">
        <f t="shared" si="408"/>
        <v>1463424.4009529033</v>
      </c>
      <c r="AA1294" s="18">
        <f t="shared" si="409"/>
        <v>118285.78776560788</v>
      </c>
      <c r="AB1294" s="17">
        <f t="shared" si="410"/>
        <v>3.8140589569160999</v>
      </c>
      <c r="AC1294" s="2" t="s">
        <v>5045</v>
      </c>
      <c r="AD1294" s="2" t="s">
        <v>13</v>
      </c>
      <c r="AE1294" t="str">
        <f t="shared" si="411"/>
        <v>Home &amp; Kitchen</v>
      </c>
      <c r="AF1294" t="str">
        <f t="shared" si="412"/>
        <v>Home &amp; Kitchen</v>
      </c>
      <c r="AG1294" t="str" cm="1">
        <f t="array" ref="AG1294">INDEX(AD:AD,ROW())</f>
        <v>Home &amp; Kitchen</v>
      </c>
      <c r="AH1294">
        <f t="shared" si="420"/>
        <v>76</v>
      </c>
      <c r="AI1294" t="str">
        <f t="shared" si="413"/>
        <v>Home &amp; Kitchen</v>
      </c>
      <c r="AK1294">
        <f t="shared" si="414"/>
        <v>2024</v>
      </c>
      <c r="AL1294">
        <f t="shared" si="415"/>
        <v>11</v>
      </c>
      <c r="AM1294">
        <f t="shared" si="416"/>
        <v>9</v>
      </c>
      <c r="AN1294">
        <f t="shared" si="417"/>
        <v>7</v>
      </c>
      <c r="AO1294" t="str">
        <f t="shared" si="418"/>
        <v>Weekend</v>
      </c>
      <c r="AR1294" s="20">
        <f t="shared" si="419"/>
        <v>0</v>
      </c>
    </row>
    <row r="1295" spans="1:44" x14ac:dyDescent="0.35">
      <c r="A1295" t="str">
        <f t="shared" si="401"/>
        <v>CUST1294</v>
      </c>
      <c r="B1295" s="2" t="s">
        <v>1625</v>
      </c>
      <c r="C1295" s="4">
        <v>45255</v>
      </c>
      <c r="D1295" s="2" t="s">
        <v>266</v>
      </c>
      <c r="E1295" t="s">
        <v>5049</v>
      </c>
      <c r="F1295" s="2" t="s">
        <v>13</v>
      </c>
      <c r="G1295" s="2" t="s">
        <v>34</v>
      </c>
      <c r="H1295" s="2">
        <v>2</v>
      </c>
      <c r="I1295" s="19">
        <v>1786.79</v>
      </c>
      <c r="J1295" s="2" t="s">
        <v>50</v>
      </c>
      <c r="K1295" s="2" t="s">
        <v>16</v>
      </c>
      <c r="L1295" s="2">
        <v>4</v>
      </c>
      <c r="M1295" s="18">
        <f t="shared" si="402"/>
        <v>3573.58</v>
      </c>
      <c r="T1295" t="str">
        <f t="shared" si="403"/>
        <v>Completed</v>
      </c>
      <c r="U1295" t="str">
        <f t="shared" si="404"/>
        <v>Yes</v>
      </c>
      <c r="V1295" t="str">
        <f t="shared" si="405"/>
        <v>No</v>
      </c>
      <c r="X1295">
        <f t="shared" si="406"/>
        <v>595</v>
      </c>
      <c r="Y1295">
        <f t="shared" si="407"/>
        <v>444</v>
      </c>
      <c r="Z1295" s="18">
        <f t="shared" si="408"/>
        <v>1463424.4009529033</v>
      </c>
      <c r="AA1295" s="18">
        <f t="shared" si="409"/>
        <v>118285.78776560788</v>
      </c>
      <c r="AB1295" s="17">
        <f t="shared" si="410"/>
        <v>3.8140589569160999</v>
      </c>
      <c r="AC1295" s="2" t="s">
        <v>34</v>
      </c>
      <c r="AD1295" s="2" t="s">
        <v>13</v>
      </c>
      <c r="AE1295" t="str">
        <f t="shared" si="411"/>
        <v>Home &amp; Kitchen</v>
      </c>
      <c r="AF1295" t="str">
        <f t="shared" si="412"/>
        <v>Home &amp; Kitchen</v>
      </c>
      <c r="AG1295" t="str" cm="1">
        <f t="array" ref="AG1295">INDEX(AD:AD,ROW())</f>
        <v>Home &amp; Kitchen</v>
      </c>
      <c r="AH1295">
        <f t="shared" si="420"/>
        <v>7</v>
      </c>
      <c r="AI1295" t="str">
        <f t="shared" si="413"/>
        <v>Home &amp; Kitchen</v>
      </c>
      <c r="AK1295">
        <f t="shared" si="414"/>
        <v>2023</v>
      </c>
      <c r="AL1295">
        <f t="shared" si="415"/>
        <v>11</v>
      </c>
      <c r="AM1295">
        <f t="shared" si="416"/>
        <v>25</v>
      </c>
      <c r="AN1295">
        <f t="shared" si="417"/>
        <v>7</v>
      </c>
      <c r="AO1295" t="str">
        <f t="shared" si="418"/>
        <v>Weekend</v>
      </c>
      <c r="AR1295" s="20">
        <f t="shared" si="419"/>
        <v>0</v>
      </c>
    </row>
    <row r="1296" spans="1:44" x14ac:dyDescent="0.35">
      <c r="A1296" t="str">
        <f t="shared" si="401"/>
        <v>CUST1295</v>
      </c>
      <c r="B1296" s="2" t="s">
        <v>1626</v>
      </c>
      <c r="C1296" s="4">
        <v>45270</v>
      </c>
      <c r="D1296" s="2" t="s">
        <v>698</v>
      </c>
      <c r="E1296" t="s">
        <v>5053</v>
      </c>
      <c r="F1296" s="2" t="s">
        <v>42</v>
      </c>
      <c r="G1296" s="2" t="s">
        <v>170</v>
      </c>
      <c r="H1296" s="2">
        <v>2</v>
      </c>
      <c r="I1296" s="19">
        <v>787.27</v>
      </c>
      <c r="J1296" s="2" t="s">
        <v>50</v>
      </c>
      <c r="K1296" s="2" t="s">
        <v>16</v>
      </c>
      <c r="L1296" s="2">
        <v>3</v>
      </c>
      <c r="M1296" s="18">
        <f t="shared" si="402"/>
        <v>1574.54</v>
      </c>
      <c r="T1296" t="str">
        <f t="shared" si="403"/>
        <v>Completed</v>
      </c>
      <c r="U1296" t="str">
        <f t="shared" si="404"/>
        <v>Yes</v>
      </c>
      <c r="V1296" t="str">
        <f t="shared" si="405"/>
        <v>No</v>
      </c>
      <c r="X1296">
        <f t="shared" si="406"/>
        <v>559</v>
      </c>
      <c r="Y1296">
        <f t="shared" si="407"/>
        <v>408</v>
      </c>
      <c r="Z1296" s="18">
        <f t="shared" si="408"/>
        <v>1098537.4901531704</v>
      </c>
      <c r="AA1296" s="18">
        <f t="shared" si="409"/>
        <v>96724.388030634553</v>
      </c>
      <c r="AB1296" s="17">
        <f t="shared" si="410"/>
        <v>3.9001122334455669</v>
      </c>
      <c r="AC1296" s="2" t="s">
        <v>170</v>
      </c>
      <c r="AD1296" s="2" t="s">
        <v>42</v>
      </c>
      <c r="AE1296" t="str">
        <f t="shared" si="411"/>
        <v>Beauty</v>
      </c>
      <c r="AF1296" t="str">
        <f t="shared" si="412"/>
        <v>Beauty</v>
      </c>
      <c r="AG1296" t="str" cm="1">
        <f t="array" ref="AG1296">INDEX(AD:AD,ROW())</f>
        <v>Beauty</v>
      </c>
      <c r="AH1296">
        <f t="shared" si="420"/>
        <v>70</v>
      </c>
      <c r="AI1296" t="str">
        <f t="shared" si="413"/>
        <v>Beauty</v>
      </c>
      <c r="AK1296">
        <f t="shared" si="414"/>
        <v>2023</v>
      </c>
      <c r="AL1296">
        <f t="shared" si="415"/>
        <v>12</v>
      </c>
      <c r="AM1296">
        <f t="shared" si="416"/>
        <v>10</v>
      </c>
      <c r="AN1296">
        <f t="shared" si="417"/>
        <v>1</v>
      </c>
      <c r="AO1296" t="str">
        <f t="shared" si="418"/>
        <v>Weekend</v>
      </c>
      <c r="AR1296" s="20">
        <f t="shared" si="419"/>
        <v>0</v>
      </c>
    </row>
    <row r="1297" spans="1:44" x14ac:dyDescent="0.35">
      <c r="A1297" t="str">
        <f t="shared" si="401"/>
        <v>CUST1296</v>
      </c>
      <c r="B1297" s="2" t="s">
        <v>1627</v>
      </c>
      <c r="C1297" s="4">
        <v>45513</v>
      </c>
      <c r="D1297" s="2" t="s">
        <v>421</v>
      </c>
      <c r="E1297" t="s">
        <v>5055</v>
      </c>
      <c r="F1297" s="2" t="s">
        <v>42</v>
      </c>
      <c r="G1297" s="2" t="s">
        <v>43</v>
      </c>
      <c r="H1297" s="2">
        <v>1</v>
      </c>
      <c r="I1297" s="19">
        <v>373.02</v>
      </c>
      <c r="J1297" s="2" t="s">
        <v>15</v>
      </c>
      <c r="K1297" s="2" t="s">
        <v>16</v>
      </c>
      <c r="L1297" s="2">
        <v>2</v>
      </c>
      <c r="M1297" s="18">
        <f t="shared" si="402"/>
        <v>373.02</v>
      </c>
      <c r="T1297" t="str">
        <f t="shared" si="403"/>
        <v>Completed</v>
      </c>
      <c r="U1297" t="str">
        <f t="shared" si="404"/>
        <v>No</v>
      </c>
      <c r="V1297" t="str">
        <f t="shared" si="405"/>
        <v>No</v>
      </c>
      <c r="X1297">
        <f t="shared" si="406"/>
        <v>567</v>
      </c>
      <c r="Y1297">
        <f t="shared" si="407"/>
        <v>440</v>
      </c>
      <c r="Z1297" s="18">
        <f t="shared" si="408"/>
        <v>1098537.4901531704</v>
      </c>
      <c r="AA1297" s="18">
        <f t="shared" si="409"/>
        <v>96724.388030634553</v>
      </c>
      <c r="AB1297" s="17">
        <f t="shared" si="410"/>
        <v>3.9001122334455669</v>
      </c>
      <c r="AC1297" s="2" t="s">
        <v>43</v>
      </c>
      <c r="AD1297" s="2" t="s">
        <v>42</v>
      </c>
      <c r="AE1297" t="str">
        <f t="shared" si="411"/>
        <v>Beauty</v>
      </c>
      <c r="AF1297" t="str">
        <f t="shared" si="412"/>
        <v>Beauty</v>
      </c>
      <c r="AG1297" t="str" cm="1">
        <f t="array" ref="AG1297">INDEX(AD:AD,ROW())</f>
        <v>Beauty</v>
      </c>
      <c r="AH1297">
        <f t="shared" si="420"/>
        <v>10</v>
      </c>
      <c r="AI1297" t="str">
        <f t="shared" si="413"/>
        <v>Beauty</v>
      </c>
      <c r="AK1297">
        <f t="shared" si="414"/>
        <v>2024</v>
      </c>
      <c r="AL1297">
        <f t="shared" si="415"/>
        <v>8</v>
      </c>
      <c r="AM1297">
        <f t="shared" si="416"/>
        <v>9</v>
      </c>
      <c r="AN1297">
        <f t="shared" si="417"/>
        <v>6</v>
      </c>
      <c r="AO1297" t="str">
        <f t="shared" si="418"/>
        <v>Weekday</v>
      </c>
      <c r="AR1297" s="20">
        <f t="shared" si="419"/>
        <v>0</v>
      </c>
    </row>
    <row r="1298" spans="1:44" x14ac:dyDescent="0.35">
      <c r="A1298" t="str">
        <f t="shared" si="401"/>
        <v>CUST1297</v>
      </c>
      <c r="B1298" s="2" t="s">
        <v>1628</v>
      </c>
      <c r="C1298" s="4">
        <v>45780</v>
      </c>
      <c r="D1298" s="2" t="s">
        <v>105</v>
      </c>
      <c r="E1298" t="s">
        <v>5049</v>
      </c>
      <c r="F1298" s="2" t="s">
        <v>29</v>
      </c>
      <c r="G1298" s="2" t="s">
        <v>121</v>
      </c>
      <c r="H1298" s="2">
        <v>1</v>
      </c>
      <c r="I1298" s="19">
        <v>1374.35</v>
      </c>
      <c r="J1298" s="2" t="s">
        <v>5046</v>
      </c>
      <c r="K1298" s="2" t="s">
        <v>16</v>
      </c>
      <c r="L1298" s="2">
        <v>4</v>
      </c>
      <c r="M1298" s="18">
        <f t="shared" si="402"/>
        <v>1374.35</v>
      </c>
      <c r="T1298" t="str">
        <f t="shared" si="403"/>
        <v>Completed</v>
      </c>
      <c r="U1298" t="str">
        <f t="shared" si="404"/>
        <v>Yes</v>
      </c>
      <c r="V1298" t="str">
        <f t="shared" si="405"/>
        <v>No</v>
      </c>
      <c r="X1298">
        <f t="shared" si="406"/>
        <v>595</v>
      </c>
      <c r="Y1298">
        <f t="shared" si="407"/>
        <v>444</v>
      </c>
      <c r="Z1298" s="18">
        <f t="shared" si="408"/>
        <v>1892867.2841657216</v>
      </c>
      <c r="AA1298" s="18">
        <f t="shared" si="409"/>
        <v>199432.98236095349</v>
      </c>
      <c r="AB1298" s="17">
        <f t="shared" si="410"/>
        <v>3.8949824970828471</v>
      </c>
      <c r="AC1298" s="2" t="s">
        <v>121</v>
      </c>
      <c r="AD1298" s="2" t="s">
        <v>29</v>
      </c>
      <c r="AE1298" t="str">
        <f t="shared" si="411"/>
        <v>Fashion</v>
      </c>
      <c r="AF1298" t="str">
        <f t="shared" si="412"/>
        <v>Fashion</v>
      </c>
      <c r="AG1298" t="str" cm="1">
        <f t="array" ref="AG1298">INDEX(AD:AD,ROW())</f>
        <v>Fashion</v>
      </c>
      <c r="AH1298">
        <f t="shared" si="420"/>
        <v>45</v>
      </c>
      <c r="AI1298" t="str">
        <f t="shared" si="413"/>
        <v>Fashion</v>
      </c>
      <c r="AK1298">
        <f t="shared" si="414"/>
        <v>2025</v>
      </c>
      <c r="AL1298">
        <f t="shared" si="415"/>
        <v>5</v>
      </c>
      <c r="AM1298">
        <f t="shared" si="416"/>
        <v>3</v>
      </c>
      <c r="AN1298">
        <f t="shared" si="417"/>
        <v>7</v>
      </c>
      <c r="AO1298" t="str">
        <f t="shared" si="418"/>
        <v>Weekend</v>
      </c>
      <c r="AR1298" s="20">
        <f t="shared" si="419"/>
        <v>0</v>
      </c>
    </row>
    <row r="1299" spans="1:44" x14ac:dyDescent="0.35">
      <c r="A1299" t="str">
        <f t="shared" si="401"/>
        <v>CUST1298</v>
      </c>
      <c r="B1299" s="2" t="s">
        <v>1629</v>
      </c>
      <c r="C1299" s="4">
        <v>45433</v>
      </c>
      <c r="D1299" s="2" t="s">
        <v>1254</v>
      </c>
      <c r="E1299" t="s">
        <v>5051</v>
      </c>
      <c r="F1299" s="2" t="s">
        <v>13</v>
      </c>
      <c r="G1299" s="2" t="s">
        <v>5045</v>
      </c>
      <c r="H1299" s="2">
        <v>1</v>
      </c>
      <c r="I1299" s="19">
        <v>1565.43</v>
      </c>
      <c r="J1299" s="2" t="s">
        <v>5046</v>
      </c>
      <c r="K1299" s="2" t="s">
        <v>16</v>
      </c>
      <c r="L1299" s="2">
        <v>5</v>
      </c>
      <c r="M1299" s="18">
        <f t="shared" si="402"/>
        <v>1565.43</v>
      </c>
      <c r="T1299" t="str">
        <f t="shared" si="403"/>
        <v>Completed</v>
      </c>
      <c r="U1299" t="str">
        <f t="shared" si="404"/>
        <v>Yes</v>
      </c>
      <c r="V1299" t="str">
        <f t="shared" si="405"/>
        <v>No</v>
      </c>
      <c r="X1299">
        <f t="shared" si="406"/>
        <v>619</v>
      </c>
      <c r="Y1299">
        <f t="shared" si="407"/>
        <v>468</v>
      </c>
      <c r="Z1299" s="18">
        <f t="shared" si="408"/>
        <v>1463424.4009529033</v>
      </c>
      <c r="AA1299" s="18">
        <f t="shared" si="409"/>
        <v>118285.78776560788</v>
      </c>
      <c r="AB1299" s="17">
        <f t="shared" si="410"/>
        <v>3.8140589569160999</v>
      </c>
      <c r="AC1299" s="2" t="s">
        <v>5045</v>
      </c>
      <c r="AD1299" s="2" t="s">
        <v>13</v>
      </c>
      <c r="AE1299" t="str">
        <f t="shared" si="411"/>
        <v>Home &amp; Kitchen</v>
      </c>
      <c r="AF1299" t="str">
        <f t="shared" si="412"/>
        <v>Home &amp; Kitchen</v>
      </c>
      <c r="AG1299" t="str" cm="1">
        <f t="array" ref="AG1299">INDEX(AD:AD,ROW())</f>
        <v>Home &amp; Kitchen</v>
      </c>
      <c r="AH1299">
        <f t="shared" si="420"/>
        <v>76</v>
      </c>
      <c r="AI1299" t="str">
        <f t="shared" si="413"/>
        <v>Home &amp; Kitchen</v>
      </c>
      <c r="AK1299">
        <f t="shared" si="414"/>
        <v>2024</v>
      </c>
      <c r="AL1299">
        <f t="shared" si="415"/>
        <v>5</v>
      </c>
      <c r="AM1299">
        <f t="shared" si="416"/>
        <v>21</v>
      </c>
      <c r="AN1299">
        <f t="shared" si="417"/>
        <v>3</v>
      </c>
      <c r="AO1299" t="str">
        <f t="shared" si="418"/>
        <v>Weekday</v>
      </c>
      <c r="AR1299" s="20">
        <f t="shared" si="419"/>
        <v>0</v>
      </c>
    </row>
    <row r="1300" spans="1:44" x14ac:dyDescent="0.35">
      <c r="A1300" t="str">
        <f t="shared" si="401"/>
        <v>CUST1299</v>
      </c>
      <c r="B1300" s="2" t="s">
        <v>1630</v>
      </c>
      <c r="C1300" s="4">
        <v>45507</v>
      </c>
      <c r="D1300" s="2" t="s">
        <v>611</v>
      </c>
      <c r="E1300" t="s">
        <v>5053</v>
      </c>
      <c r="F1300" s="2" t="s">
        <v>19</v>
      </c>
      <c r="G1300" s="2" t="s">
        <v>49</v>
      </c>
      <c r="H1300" s="2">
        <v>1</v>
      </c>
      <c r="I1300" s="19">
        <v>2289.6</v>
      </c>
      <c r="J1300" s="2" t="s">
        <v>50</v>
      </c>
      <c r="K1300" s="2" t="s">
        <v>16</v>
      </c>
      <c r="L1300" s="2">
        <v>5</v>
      </c>
      <c r="M1300" s="18">
        <f t="shared" si="402"/>
        <v>2289.6</v>
      </c>
      <c r="T1300" t="str">
        <f t="shared" si="403"/>
        <v>Completed</v>
      </c>
      <c r="U1300" t="str">
        <f t="shared" si="404"/>
        <v>Yes</v>
      </c>
      <c r="V1300" t="str">
        <f t="shared" si="405"/>
        <v>No</v>
      </c>
      <c r="X1300">
        <f t="shared" si="406"/>
        <v>559</v>
      </c>
      <c r="Y1300">
        <f t="shared" si="407"/>
        <v>408</v>
      </c>
      <c r="Z1300" s="18">
        <f t="shared" si="408"/>
        <v>2759712.3299794244</v>
      </c>
      <c r="AA1300" s="18">
        <f t="shared" si="409"/>
        <v>330643.50635802455</v>
      </c>
      <c r="AB1300" s="17">
        <f t="shared" si="410"/>
        <v>3.8641711229946525</v>
      </c>
      <c r="AC1300" s="2" t="s">
        <v>49</v>
      </c>
      <c r="AD1300" s="2" t="s">
        <v>19</v>
      </c>
      <c r="AE1300" t="str">
        <f t="shared" si="411"/>
        <v>Electronics</v>
      </c>
      <c r="AF1300" t="str">
        <f t="shared" si="412"/>
        <v>Electronics</v>
      </c>
      <c r="AG1300" t="str" cm="1">
        <f t="array" ref="AG1300">INDEX(AD:AD,ROW())</f>
        <v>Electronics</v>
      </c>
      <c r="AH1300">
        <f t="shared" si="420"/>
        <v>12</v>
      </c>
      <c r="AI1300" t="str">
        <f t="shared" si="413"/>
        <v>Electronics</v>
      </c>
      <c r="AK1300">
        <f t="shared" si="414"/>
        <v>2024</v>
      </c>
      <c r="AL1300">
        <f t="shared" si="415"/>
        <v>8</v>
      </c>
      <c r="AM1300">
        <f t="shared" si="416"/>
        <v>3</v>
      </c>
      <c r="AN1300">
        <f t="shared" si="417"/>
        <v>7</v>
      </c>
      <c r="AO1300" t="str">
        <f t="shared" si="418"/>
        <v>Weekend</v>
      </c>
      <c r="AR1300" s="20">
        <f t="shared" si="419"/>
        <v>0</v>
      </c>
    </row>
    <row r="1301" spans="1:44" x14ac:dyDescent="0.35">
      <c r="A1301" t="str">
        <f t="shared" si="401"/>
        <v>CUST1300</v>
      </c>
      <c r="B1301" s="2" t="s">
        <v>1631</v>
      </c>
      <c r="C1301" s="4">
        <v>45825</v>
      </c>
      <c r="D1301" s="2" t="s">
        <v>52</v>
      </c>
      <c r="E1301" t="s">
        <v>5049</v>
      </c>
      <c r="F1301" s="2" t="s">
        <v>19</v>
      </c>
      <c r="G1301" s="2" t="s">
        <v>5040</v>
      </c>
      <c r="H1301" s="2">
        <v>2</v>
      </c>
      <c r="I1301" s="19">
        <v>1977.85</v>
      </c>
      <c r="J1301" s="2" t="s">
        <v>20</v>
      </c>
      <c r="K1301" s="2" t="s">
        <v>16</v>
      </c>
      <c r="L1301" s="2">
        <v>3</v>
      </c>
      <c r="M1301" s="18">
        <f t="shared" si="402"/>
        <v>3955.7</v>
      </c>
      <c r="T1301" t="str">
        <f t="shared" si="403"/>
        <v>Completed</v>
      </c>
      <c r="U1301" t="str">
        <f t="shared" si="404"/>
        <v>Yes</v>
      </c>
      <c r="V1301" t="str">
        <f t="shared" si="405"/>
        <v>No</v>
      </c>
      <c r="X1301">
        <f t="shared" si="406"/>
        <v>595</v>
      </c>
      <c r="Y1301">
        <f t="shared" si="407"/>
        <v>444</v>
      </c>
      <c r="Z1301" s="18">
        <f t="shared" si="408"/>
        <v>2759712.3299794244</v>
      </c>
      <c r="AA1301" s="18">
        <f t="shared" si="409"/>
        <v>330643.50635802455</v>
      </c>
      <c r="AB1301" s="17">
        <f t="shared" si="410"/>
        <v>3.8641711229946525</v>
      </c>
      <c r="AC1301" s="2" t="s">
        <v>5040</v>
      </c>
      <c r="AD1301" s="2" t="s">
        <v>19</v>
      </c>
      <c r="AE1301" t="str">
        <f t="shared" si="411"/>
        <v>Electronics</v>
      </c>
      <c r="AF1301" t="str">
        <f t="shared" si="412"/>
        <v>Electronics</v>
      </c>
      <c r="AG1301" t="str" cm="1">
        <f t="array" ref="AG1301">INDEX(AD:AD,ROW())</f>
        <v>Electronics</v>
      </c>
      <c r="AH1301">
        <f t="shared" si="420"/>
        <v>13</v>
      </c>
      <c r="AI1301" t="str">
        <f t="shared" si="413"/>
        <v>Electronics</v>
      </c>
      <c r="AK1301">
        <f t="shared" si="414"/>
        <v>2025</v>
      </c>
      <c r="AL1301">
        <f t="shared" si="415"/>
        <v>6</v>
      </c>
      <c r="AM1301">
        <f t="shared" si="416"/>
        <v>17</v>
      </c>
      <c r="AN1301">
        <f t="shared" si="417"/>
        <v>3</v>
      </c>
      <c r="AO1301" t="str">
        <f t="shared" si="418"/>
        <v>Weekday</v>
      </c>
      <c r="AR1301" s="20">
        <f t="shared" si="419"/>
        <v>0</v>
      </c>
    </row>
    <row r="1302" spans="1:44" x14ac:dyDescent="0.35">
      <c r="A1302" t="str">
        <f t="shared" si="401"/>
        <v>CUST1301</v>
      </c>
      <c r="B1302" s="2" t="s">
        <v>1632</v>
      </c>
      <c r="C1302" s="4">
        <v>45219</v>
      </c>
      <c r="D1302" s="2" t="s">
        <v>148</v>
      </c>
      <c r="E1302" t="s">
        <v>5053</v>
      </c>
      <c r="F1302" s="2" t="s">
        <v>19</v>
      </c>
      <c r="G1302" s="2" t="s">
        <v>49</v>
      </c>
      <c r="H1302" s="2">
        <v>1</v>
      </c>
      <c r="I1302" s="19">
        <v>314</v>
      </c>
      <c r="J1302" s="2" t="s">
        <v>5047</v>
      </c>
      <c r="K1302" s="2" t="s">
        <v>16</v>
      </c>
      <c r="L1302" s="2">
        <v>4</v>
      </c>
      <c r="M1302" s="18">
        <f t="shared" si="402"/>
        <v>314</v>
      </c>
      <c r="T1302" t="str">
        <f t="shared" si="403"/>
        <v>Completed</v>
      </c>
      <c r="U1302" t="str">
        <f t="shared" si="404"/>
        <v>No</v>
      </c>
      <c r="V1302" t="str">
        <f t="shared" si="405"/>
        <v>No</v>
      </c>
      <c r="X1302">
        <f t="shared" si="406"/>
        <v>559</v>
      </c>
      <c r="Y1302">
        <f t="shared" si="407"/>
        <v>408</v>
      </c>
      <c r="Z1302" s="18">
        <f t="shared" si="408"/>
        <v>2759712.3299794244</v>
      </c>
      <c r="AA1302" s="18">
        <f t="shared" si="409"/>
        <v>330643.50635802455</v>
      </c>
      <c r="AB1302" s="17">
        <f t="shared" si="410"/>
        <v>3.8641711229946525</v>
      </c>
      <c r="AC1302" s="2" t="s">
        <v>49</v>
      </c>
      <c r="AD1302" s="2" t="s">
        <v>19</v>
      </c>
      <c r="AE1302" t="str">
        <f t="shared" si="411"/>
        <v>Electronics</v>
      </c>
      <c r="AF1302" t="str">
        <f t="shared" si="412"/>
        <v>Electronics</v>
      </c>
      <c r="AG1302" t="str" cm="1">
        <f t="array" ref="AG1302">INDEX(AD:AD,ROW())</f>
        <v>Electronics</v>
      </c>
      <c r="AH1302">
        <f t="shared" si="420"/>
        <v>12</v>
      </c>
      <c r="AI1302" t="str">
        <f t="shared" si="413"/>
        <v>Electronics</v>
      </c>
      <c r="AK1302">
        <f t="shared" si="414"/>
        <v>2023</v>
      </c>
      <c r="AL1302">
        <f t="shared" si="415"/>
        <v>10</v>
      </c>
      <c r="AM1302">
        <f t="shared" si="416"/>
        <v>20</v>
      </c>
      <c r="AN1302">
        <f t="shared" si="417"/>
        <v>6</v>
      </c>
      <c r="AO1302" t="str">
        <f t="shared" si="418"/>
        <v>Weekday</v>
      </c>
      <c r="AR1302" s="20">
        <f t="shared" si="419"/>
        <v>0</v>
      </c>
    </row>
    <row r="1303" spans="1:44" x14ac:dyDescent="0.35">
      <c r="A1303" t="str">
        <f t="shared" si="401"/>
        <v>CUST1302</v>
      </c>
      <c r="B1303" s="2" t="s">
        <v>1633</v>
      </c>
      <c r="C1303" s="4">
        <v>45719</v>
      </c>
      <c r="D1303" s="2" t="s">
        <v>497</v>
      </c>
      <c r="E1303" t="s">
        <v>5055</v>
      </c>
      <c r="F1303" s="2" t="s">
        <v>13</v>
      </c>
      <c r="G1303" s="2" t="s">
        <v>34</v>
      </c>
      <c r="H1303" s="2">
        <v>2</v>
      </c>
      <c r="I1303" s="19">
        <v>685.44</v>
      </c>
      <c r="J1303" s="2" t="s">
        <v>5047</v>
      </c>
      <c r="K1303" s="2" t="s">
        <v>16</v>
      </c>
      <c r="L1303" s="2">
        <v>5</v>
      </c>
      <c r="M1303" s="18">
        <f t="shared" si="402"/>
        <v>1370.88</v>
      </c>
      <c r="T1303" t="str">
        <f t="shared" si="403"/>
        <v>Completed</v>
      </c>
      <c r="U1303" t="str">
        <f t="shared" si="404"/>
        <v>Yes</v>
      </c>
      <c r="V1303" t="str">
        <f t="shared" si="405"/>
        <v>No</v>
      </c>
      <c r="X1303">
        <f t="shared" si="406"/>
        <v>567</v>
      </c>
      <c r="Y1303">
        <f t="shared" si="407"/>
        <v>440</v>
      </c>
      <c r="Z1303" s="18">
        <f t="shared" si="408"/>
        <v>1463424.4009529033</v>
      </c>
      <c r="AA1303" s="18">
        <f t="shared" si="409"/>
        <v>118285.78776560788</v>
      </c>
      <c r="AB1303" s="17">
        <f t="shared" si="410"/>
        <v>3.8140589569160999</v>
      </c>
      <c r="AC1303" s="2" t="s">
        <v>34</v>
      </c>
      <c r="AD1303" s="2" t="s">
        <v>13</v>
      </c>
      <c r="AE1303" t="str">
        <f t="shared" si="411"/>
        <v>Home &amp; Kitchen</v>
      </c>
      <c r="AF1303" t="str">
        <f t="shared" si="412"/>
        <v>Home &amp; Kitchen</v>
      </c>
      <c r="AG1303" t="str" cm="1">
        <f t="array" ref="AG1303">INDEX(AD:AD,ROW())</f>
        <v>Home &amp; Kitchen</v>
      </c>
      <c r="AH1303">
        <f t="shared" si="420"/>
        <v>7</v>
      </c>
      <c r="AI1303" t="str">
        <f t="shared" si="413"/>
        <v>Home &amp; Kitchen</v>
      </c>
      <c r="AK1303">
        <f t="shared" si="414"/>
        <v>2025</v>
      </c>
      <c r="AL1303">
        <f t="shared" si="415"/>
        <v>3</v>
      </c>
      <c r="AM1303">
        <f t="shared" si="416"/>
        <v>3</v>
      </c>
      <c r="AN1303">
        <f t="shared" si="417"/>
        <v>2</v>
      </c>
      <c r="AO1303" t="str">
        <f t="shared" si="418"/>
        <v>Weekday</v>
      </c>
      <c r="AR1303" s="20">
        <f t="shared" si="419"/>
        <v>0</v>
      </c>
    </row>
    <row r="1304" spans="1:44" x14ac:dyDescent="0.35">
      <c r="A1304" t="str">
        <f t="shared" si="401"/>
        <v>CUST1303</v>
      </c>
      <c r="B1304" s="2" t="s">
        <v>1634</v>
      </c>
      <c r="C1304" s="4">
        <v>45422</v>
      </c>
      <c r="D1304" s="2" t="s">
        <v>808</v>
      </c>
      <c r="E1304" t="s">
        <v>5049</v>
      </c>
      <c r="F1304" s="2" t="s">
        <v>29</v>
      </c>
      <c r="G1304" s="2" t="s">
        <v>5041</v>
      </c>
      <c r="H1304" s="2">
        <v>1</v>
      </c>
      <c r="I1304" s="19">
        <v>1441.77</v>
      </c>
      <c r="J1304" s="2" t="s">
        <v>5047</v>
      </c>
      <c r="K1304" s="2" t="s">
        <v>16</v>
      </c>
      <c r="L1304" s="2">
        <v>1</v>
      </c>
      <c r="M1304" s="18">
        <f t="shared" si="402"/>
        <v>1441.77</v>
      </c>
      <c r="T1304" t="str">
        <f t="shared" si="403"/>
        <v>Completed</v>
      </c>
      <c r="U1304" t="str">
        <f t="shared" si="404"/>
        <v>Yes</v>
      </c>
      <c r="V1304" t="str">
        <f t="shared" si="405"/>
        <v>No</v>
      </c>
      <c r="X1304">
        <f t="shared" si="406"/>
        <v>595</v>
      </c>
      <c r="Y1304">
        <f t="shared" si="407"/>
        <v>444</v>
      </c>
      <c r="Z1304" s="18">
        <f t="shared" si="408"/>
        <v>1892867.2841657216</v>
      </c>
      <c r="AA1304" s="18">
        <f t="shared" si="409"/>
        <v>199432.98236095349</v>
      </c>
      <c r="AB1304" s="17">
        <f t="shared" si="410"/>
        <v>3.8949824970828471</v>
      </c>
      <c r="AC1304" s="2" t="s">
        <v>5041</v>
      </c>
      <c r="AD1304" s="2" t="s">
        <v>29</v>
      </c>
      <c r="AE1304" t="str">
        <f t="shared" si="411"/>
        <v>Fashion</v>
      </c>
      <c r="AF1304" t="str">
        <f t="shared" si="412"/>
        <v>Fashion</v>
      </c>
      <c r="AG1304" t="str" cm="1">
        <f t="array" ref="AG1304">INDEX(AD:AD,ROW())</f>
        <v>Fashion</v>
      </c>
      <c r="AH1304">
        <f t="shared" si="420"/>
        <v>15</v>
      </c>
      <c r="AI1304" t="str">
        <f t="shared" si="413"/>
        <v>Fashion</v>
      </c>
      <c r="AK1304">
        <f t="shared" si="414"/>
        <v>2024</v>
      </c>
      <c r="AL1304">
        <f t="shared" si="415"/>
        <v>5</v>
      </c>
      <c r="AM1304">
        <f t="shared" si="416"/>
        <v>10</v>
      </c>
      <c r="AN1304">
        <f t="shared" si="417"/>
        <v>6</v>
      </c>
      <c r="AO1304" t="str">
        <f t="shared" si="418"/>
        <v>Weekday</v>
      </c>
      <c r="AR1304" s="20">
        <f t="shared" si="419"/>
        <v>0</v>
      </c>
    </row>
    <row r="1305" spans="1:44" x14ac:dyDescent="0.35">
      <c r="A1305" t="str">
        <f t="shared" si="401"/>
        <v>CUST1304</v>
      </c>
      <c r="B1305" s="2" t="s">
        <v>1635</v>
      </c>
      <c r="C1305" s="4">
        <v>44945</v>
      </c>
      <c r="D1305" s="2" t="s">
        <v>1219</v>
      </c>
      <c r="E1305" t="s">
        <v>5052</v>
      </c>
      <c r="F1305" s="2" t="s">
        <v>29</v>
      </c>
      <c r="G1305" s="2" t="s">
        <v>121</v>
      </c>
      <c r="H1305" s="2">
        <v>3</v>
      </c>
      <c r="I1305" s="19">
        <v>2479.61</v>
      </c>
      <c r="J1305" s="2" t="s">
        <v>5047</v>
      </c>
      <c r="K1305" s="2" t="s">
        <v>16</v>
      </c>
      <c r="L1305" s="2">
        <v>3</v>
      </c>
      <c r="M1305" s="18">
        <f t="shared" si="402"/>
        <v>7438.83</v>
      </c>
      <c r="T1305" t="str">
        <f t="shared" si="403"/>
        <v>Completed</v>
      </c>
      <c r="U1305" t="str">
        <f t="shared" si="404"/>
        <v>Yes</v>
      </c>
      <c r="V1305" t="str">
        <f t="shared" si="405"/>
        <v>No</v>
      </c>
      <c r="X1305">
        <f t="shared" si="406"/>
        <v>573</v>
      </c>
      <c r="Y1305">
        <f t="shared" si="407"/>
        <v>450</v>
      </c>
      <c r="Z1305" s="18">
        <f t="shared" si="408"/>
        <v>1892867.2841657216</v>
      </c>
      <c r="AA1305" s="18">
        <f t="shared" si="409"/>
        <v>199432.98236095349</v>
      </c>
      <c r="AB1305" s="17">
        <f t="shared" si="410"/>
        <v>3.8949824970828471</v>
      </c>
      <c r="AC1305" s="2" t="s">
        <v>121</v>
      </c>
      <c r="AD1305" s="2" t="s">
        <v>29</v>
      </c>
      <c r="AE1305" t="str">
        <f t="shared" si="411"/>
        <v>Fashion</v>
      </c>
      <c r="AF1305" t="str">
        <f t="shared" si="412"/>
        <v>Fashion</v>
      </c>
      <c r="AG1305" t="str" cm="1">
        <f t="array" ref="AG1305">INDEX(AD:AD,ROW())</f>
        <v>Fashion</v>
      </c>
      <c r="AH1305">
        <f t="shared" si="420"/>
        <v>45</v>
      </c>
      <c r="AI1305" t="str">
        <f t="shared" si="413"/>
        <v>Fashion</v>
      </c>
      <c r="AK1305">
        <f t="shared" si="414"/>
        <v>2023</v>
      </c>
      <c r="AL1305">
        <f t="shared" si="415"/>
        <v>1</v>
      </c>
      <c r="AM1305">
        <f t="shared" si="416"/>
        <v>19</v>
      </c>
      <c r="AN1305">
        <f t="shared" si="417"/>
        <v>5</v>
      </c>
      <c r="AO1305" t="str">
        <f t="shared" si="418"/>
        <v>Weekday</v>
      </c>
      <c r="AR1305" s="20">
        <f t="shared" si="419"/>
        <v>0</v>
      </c>
    </row>
    <row r="1306" spans="1:44" x14ac:dyDescent="0.35">
      <c r="A1306" t="str">
        <f t="shared" si="401"/>
        <v>CUST1305</v>
      </c>
      <c r="B1306" s="2" t="s">
        <v>1636</v>
      </c>
      <c r="C1306" s="4">
        <v>44939</v>
      </c>
      <c r="D1306" s="2" t="s">
        <v>698</v>
      </c>
      <c r="E1306" t="s">
        <v>5049</v>
      </c>
      <c r="F1306" s="2" t="s">
        <v>19</v>
      </c>
      <c r="G1306" s="2" t="s">
        <v>128</v>
      </c>
      <c r="H1306" s="2">
        <v>1</v>
      </c>
      <c r="I1306" s="19">
        <v>1788.76</v>
      </c>
      <c r="J1306" s="2" t="s">
        <v>15</v>
      </c>
      <c r="K1306" s="2" t="s">
        <v>16</v>
      </c>
      <c r="L1306" s="2">
        <v>3</v>
      </c>
      <c r="M1306" s="18">
        <f t="shared" si="402"/>
        <v>1788.76</v>
      </c>
      <c r="T1306" t="str">
        <f t="shared" si="403"/>
        <v>Completed</v>
      </c>
      <c r="U1306" t="str">
        <f t="shared" si="404"/>
        <v>Yes</v>
      </c>
      <c r="V1306" t="str">
        <f t="shared" si="405"/>
        <v>No</v>
      </c>
      <c r="X1306">
        <f t="shared" si="406"/>
        <v>595</v>
      </c>
      <c r="Y1306">
        <f t="shared" si="407"/>
        <v>444</v>
      </c>
      <c r="Z1306" s="18">
        <f t="shared" si="408"/>
        <v>2759712.3299794244</v>
      </c>
      <c r="AA1306" s="18">
        <f t="shared" si="409"/>
        <v>330643.50635802455</v>
      </c>
      <c r="AB1306" s="17">
        <f t="shared" si="410"/>
        <v>3.8641711229946525</v>
      </c>
      <c r="AC1306" s="2" t="s">
        <v>128</v>
      </c>
      <c r="AD1306" s="2" t="s">
        <v>19</v>
      </c>
      <c r="AE1306" t="str">
        <f t="shared" si="411"/>
        <v>Electronics</v>
      </c>
      <c r="AF1306" t="str">
        <f t="shared" si="412"/>
        <v>Electronics</v>
      </c>
      <c r="AG1306" t="str" cm="1">
        <f t="array" ref="AG1306">INDEX(AD:AD,ROW())</f>
        <v>Electronics</v>
      </c>
      <c r="AH1306">
        <f t="shared" si="420"/>
        <v>48</v>
      </c>
      <c r="AI1306" t="str">
        <f t="shared" si="413"/>
        <v>Electronics</v>
      </c>
      <c r="AK1306">
        <f t="shared" si="414"/>
        <v>2023</v>
      </c>
      <c r="AL1306">
        <f t="shared" si="415"/>
        <v>1</v>
      </c>
      <c r="AM1306">
        <f t="shared" si="416"/>
        <v>13</v>
      </c>
      <c r="AN1306">
        <f t="shared" si="417"/>
        <v>6</v>
      </c>
      <c r="AO1306" t="str">
        <f t="shared" si="418"/>
        <v>Weekday</v>
      </c>
      <c r="AR1306" s="20">
        <f t="shared" si="419"/>
        <v>0</v>
      </c>
    </row>
    <row r="1307" spans="1:44" x14ac:dyDescent="0.35">
      <c r="A1307" t="str">
        <f t="shared" si="401"/>
        <v>CUST1306</v>
      </c>
      <c r="B1307" s="2" t="s">
        <v>1637</v>
      </c>
      <c r="C1307" s="4">
        <v>45782</v>
      </c>
      <c r="D1307" s="2" t="s">
        <v>845</v>
      </c>
      <c r="E1307" t="s">
        <v>5052</v>
      </c>
      <c r="F1307" s="2" t="s">
        <v>42</v>
      </c>
      <c r="G1307" s="2" t="s">
        <v>5042</v>
      </c>
      <c r="H1307" s="2">
        <v>1</v>
      </c>
      <c r="I1307" s="19">
        <v>352.77</v>
      </c>
      <c r="J1307" s="2" t="s">
        <v>20</v>
      </c>
      <c r="K1307" s="2" t="s">
        <v>103</v>
      </c>
      <c r="L1307" s="2">
        <v>4</v>
      </c>
      <c r="M1307" s="18">
        <f t="shared" si="402"/>
        <v>352.77</v>
      </c>
      <c r="T1307" t="str">
        <f t="shared" si="403"/>
        <v>Lost Sale</v>
      </c>
      <c r="U1307" t="str">
        <f t="shared" si="404"/>
        <v>No</v>
      </c>
      <c r="V1307" t="str">
        <f t="shared" si="405"/>
        <v>Yes</v>
      </c>
      <c r="X1307">
        <f t="shared" si="406"/>
        <v>573</v>
      </c>
      <c r="Y1307">
        <f t="shared" si="407"/>
        <v>450</v>
      </c>
      <c r="Z1307" s="18">
        <f t="shared" si="408"/>
        <v>1098537.4901531704</v>
      </c>
      <c r="AA1307" s="18">
        <f t="shared" si="409"/>
        <v>96724.388030634553</v>
      </c>
      <c r="AB1307" s="17">
        <f t="shared" si="410"/>
        <v>3.9001122334455669</v>
      </c>
      <c r="AC1307" s="2" t="s">
        <v>5042</v>
      </c>
      <c r="AD1307" s="2" t="s">
        <v>42</v>
      </c>
      <c r="AE1307" t="str">
        <f t="shared" si="411"/>
        <v>Beauty</v>
      </c>
      <c r="AF1307" t="str">
        <f t="shared" si="412"/>
        <v>Beauty</v>
      </c>
      <c r="AG1307" t="str" cm="1">
        <f t="array" ref="AG1307">INDEX(AD:AD,ROW())</f>
        <v>Beauty</v>
      </c>
      <c r="AH1307">
        <f t="shared" si="420"/>
        <v>18</v>
      </c>
      <c r="AI1307" t="str">
        <f t="shared" si="413"/>
        <v>Beauty</v>
      </c>
      <c r="AK1307">
        <f t="shared" si="414"/>
        <v>2025</v>
      </c>
      <c r="AL1307">
        <f t="shared" si="415"/>
        <v>5</v>
      </c>
      <c r="AM1307">
        <f t="shared" si="416"/>
        <v>5</v>
      </c>
      <c r="AN1307">
        <f t="shared" si="417"/>
        <v>2</v>
      </c>
      <c r="AO1307" t="str">
        <f t="shared" si="418"/>
        <v>Weekday</v>
      </c>
      <c r="AR1307" s="20">
        <f t="shared" si="419"/>
        <v>1</v>
      </c>
    </row>
    <row r="1308" spans="1:44" x14ac:dyDescent="0.35">
      <c r="A1308" t="str">
        <f t="shared" si="401"/>
        <v>CUST1307</v>
      </c>
      <c r="B1308" s="2" t="s">
        <v>1638</v>
      </c>
      <c r="C1308" s="4">
        <v>45260</v>
      </c>
      <c r="D1308" s="2" t="s">
        <v>598</v>
      </c>
      <c r="E1308" t="s">
        <v>5050</v>
      </c>
      <c r="F1308" s="2" t="s">
        <v>23</v>
      </c>
      <c r="G1308" s="2" t="s">
        <v>75</v>
      </c>
      <c r="H1308" s="2">
        <v>1</v>
      </c>
      <c r="I1308" s="19">
        <v>450.26903299203627</v>
      </c>
      <c r="J1308" s="2" t="s">
        <v>50</v>
      </c>
      <c r="K1308" s="2" t="s">
        <v>16</v>
      </c>
      <c r="L1308" s="2">
        <v>2</v>
      </c>
      <c r="M1308" s="18">
        <f t="shared" si="402"/>
        <v>450.26903299203627</v>
      </c>
      <c r="T1308" t="str">
        <f t="shared" si="403"/>
        <v>Completed</v>
      </c>
      <c r="U1308" t="str">
        <f t="shared" si="404"/>
        <v>No</v>
      </c>
      <c r="V1308" t="str">
        <f t="shared" si="405"/>
        <v>No</v>
      </c>
      <c r="X1308">
        <f t="shared" si="406"/>
        <v>589</v>
      </c>
      <c r="Y1308">
        <f t="shared" si="407"/>
        <v>426</v>
      </c>
      <c r="Z1308" s="18">
        <f t="shared" si="408"/>
        <v>594714.6477588166</v>
      </c>
      <c r="AA1308" s="18">
        <f t="shared" si="409"/>
        <v>60882.938065984097</v>
      </c>
      <c r="AB1308" s="17">
        <f t="shared" si="410"/>
        <v>3.804733727810651</v>
      </c>
      <c r="AC1308" s="2" t="s">
        <v>75</v>
      </c>
      <c r="AD1308" s="2" t="s">
        <v>23</v>
      </c>
      <c r="AE1308" t="str">
        <f t="shared" si="411"/>
        <v>Books</v>
      </c>
      <c r="AF1308" t="str">
        <f t="shared" si="412"/>
        <v>Books</v>
      </c>
      <c r="AG1308" t="str" cm="1">
        <f t="array" ref="AG1308">INDEX(AD:AD,ROW())</f>
        <v>Books</v>
      </c>
      <c r="AH1308">
        <f t="shared" si="420"/>
        <v>23</v>
      </c>
      <c r="AI1308" t="str">
        <f t="shared" si="413"/>
        <v>Books</v>
      </c>
      <c r="AK1308">
        <f t="shared" si="414"/>
        <v>2023</v>
      </c>
      <c r="AL1308">
        <f t="shared" si="415"/>
        <v>11</v>
      </c>
      <c r="AM1308">
        <f t="shared" si="416"/>
        <v>30</v>
      </c>
      <c r="AN1308">
        <f t="shared" si="417"/>
        <v>5</v>
      </c>
      <c r="AO1308" t="str">
        <f t="shared" si="418"/>
        <v>Weekday</v>
      </c>
      <c r="AR1308" s="20">
        <f t="shared" si="419"/>
        <v>0</v>
      </c>
    </row>
    <row r="1309" spans="1:44" x14ac:dyDescent="0.35">
      <c r="A1309" t="str">
        <f t="shared" si="401"/>
        <v>CUST1308</v>
      </c>
      <c r="B1309" s="2" t="s">
        <v>1639</v>
      </c>
      <c r="C1309" s="4">
        <v>45081</v>
      </c>
      <c r="D1309" s="2" t="s">
        <v>469</v>
      </c>
      <c r="E1309" t="s">
        <v>5054</v>
      </c>
      <c r="F1309" s="2" t="s">
        <v>13</v>
      </c>
      <c r="G1309" s="2" t="s">
        <v>37</v>
      </c>
      <c r="H1309" s="2">
        <v>1</v>
      </c>
      <c r="I1309" s="19">
        <v>1891.77</v>
      </c>
      <c r="J1309" s="2" t="s">
        <v>5046</v>
      </c>
      <c r="K1309" s="2" t="s">
        <v>76</v>
      </c>
      <c r="L1309" s="2">
        <v>4</v>
      </c>
      <c r="M1309" s="18">
        <f t="shared" si="402"/>
        <v>1891.77</v>
      </c>
      <c r="T1309" t="str">
        <f t="shared" si="403"/>
        <v>Completed</v>
      </c>
      <c r="U1309" t="str">
        <f t="shared" si="404"/>
        <v>No</v>
      </c>
      <c r="V1309" t="str">
        <f t="shared" si="405"/>
        <v>No</v>
      </c>
      <c r="X1309">
        <f t="shared" si="406"/>
        <v>558</v>
      </c>
      <c r="Y1309">
        <f t="shared" si="407"/>
        <v>430</v>
      </c>
      <c r="Z1309" s="18">
        <f t="shared" si="408"/>
        <v>1463424.4009529033</v>
      </c>
      <c r="AA1309" s="18">
        <f t="shared" si="409"/>
        <v>118285.78776560788</v>
      </c>
      <c r="AB1309" s="17">
        <f t="shared" si="410"/>
        <v>3.8140589569160999</v>
      </c>
      <c r="AC1309" s="2" t="s">
        <v>37</v>
      </c>
      <c r="AD1309" s="2" t="s">
        <v>13</v>
      </c>
      <c r="AE1309" t="str">
        <f t="shared" si="411"/>
        <v>Home &amp; Kitchen</v>
      </c>
      <c r="AF1309" t="str">
        <f t="shared" si="412"/>
        <v>Home &amp; Kitchen</v>
      </c>
      <c r="AG1309" t="str" cm="1">
        <f t="array" ref="AG1309">INDEX(AD:AD,ROW())</f>
        <v>Home &amp; Kitchen</v>
      </c>
      <c r="AH1309">
        <f t="shared" si="420"/>
        <v>8</v>
      </c>
      <c r="AI1309" t="str">
        <f t="shared" si="413"/>
        <v>Home &amp; Kitchen</v>
      </c>
      <c r="AK1309">
        <f t="shared" si="414"/>
        <v>2023</v>
      </c>
      <c r="AL1309">
        <f t="shared" si="415"/>
        <v>6</v>
      </c>
      <c r="AM1309">
        <f t="shared" si="416"/>
        <v>4</v>
      </c>
      <c r="AN1309">
        <f t="shared" si="417"/>
        <v>1</v>
      </c>
      <c r="AO1309" t="str">
        <f t="shared" si="418"/>
        <v>Weekend</v>
      </c>
      <c r="AR1309" s="20">
        <f t="shared" si="419"/>
        <v>1</v>
      </c>
    </row>
    <row r="1310" spans="1:44" x14ac:dyDescent="0.35">
      <c r="A1310" t="str">
        <f t="shared" si="401"/>
        <v>CUST1309</v>
      </c>
      <c r="B1310" s="2" t="s">
        <v>1640</v>
      </c>
      <c r="C1310" s="4">
        <v>45613</v>
      </c>
      <c r="D1310" s="2" t="s">
        <v>613</v>
      </c>
      <c r="E1310" t="s">
        <v>5050</v>
      </c>
      <c r="F1310" s="2" t="s">
        <v>42</v>
      </c>
      <c r="G1310" s="2" t="s">
        <v>170</v>
      </c>
      <c r="H1310" s="2">
        <v>1</v>
      </c>
      <c r="I1310" s="19">
        <v>798.50450765864298</v>
      </c>
      <c r="J1310" s="2" t="s">
        <v>5046</v>
      </c>
      <c r="K1310" s="2" t="s">
        <v>16</v>
      </c>
      <c r="L1310" s="2">
        <v>4</v>
      </c>
      <c r="M1310" s="18">
        <f t="shared" si="402"/>
        <v>798.50450765864298</v>
      </c>
      <c r="T1310" t="str">
        <f t="shared" si="403"/>
        <v>Completed</v>
      </c>
      <c r="U1310" t="str">
        <f t="shared" si="404"/>
        <v>No</v>
      </c>
      <c r="V1310" t="str">
        <f t="shared" si="405"/>
        <v>No</v>
      </c>
      <c r="X1310">
        <f t="shared" si="406"/>
        <v>589</v>
      </c>
      <c r="Y1310">
        <f t="shared" si="407"/>
        <v>426</v>
      </c>
      <c r="Z1310" s="18">
        <f t="shared" si="408"/>
        <v>1098537.4901531704</v>
      </c>
      <c r="AA1310" s="18">
        <f t="shared" si="409"/>
        <v>96724.388030634553</v>
      </c>
      <c r="AB1310" s="17">
        <f t="shared" si="410"/>
        <v>3.9001122334455669</v>
      </c>
      <c r="AC1310" s="2" t="s">
        <v>170</v>
      </c>
      <c r="AD1310" s="2" t="s">
        <v>42</v>
      </c>
      <c r="AE1310" t="str">
        <f t="shared" si="411"/>
        <v>Beauty</v>
      </c>
      <c r="AF1310" t="str">
        <f t="shared" si="412"/>
        <v>Beauty</v>
      </c>
      <c r="AG1310" t="str" cm="1">
        <f t="array" ref="AG1310">INDEX(AD:AD,ROW())</f>
        <v>Beauty</v>
      </c>
      <c r="AH1310">
        <f t="shared" si="420"/>
        <v>70</v>
      </c>
      <c r="AI1310" t="str">
        <f t="shared" si="413"/>
        <v>Beauty</v>
      </c>
      <c r="AK1310">
        <f t="shared" si="414"/>
        <v>2024</v>
      </c>
      <c r="AL1310">
        <f t="shared" si="415"/>
        <v>11</v>
      </c>
      <c r="AM1310">
        <f t="shared" si="416"/>
        <v>17</v>
      </c>
      <c r="AN1310">
        <f t="shared" si="417"/>
        <v>1</v>
      </c>
      <c r="AO1310" t="str">
        <f t="shared" si="418"/>
        <v>Weekend</v>
      </c>
      <c r="AR1310" s="20">
        <f t="shared" si="419"/>
        <v>0</v>
      </c>
    </row>
    <row r="1311" spans="1:44" x14ac:dyDescent="0.35">
      <c r="A1311" t="str">
        <f t="shared" si="401"/>
        <v>CUST1310</v>
      </c>
      <c r="B1311" s="2" t="s">
        <v>1641</v>
      </c>
      <c r="C1311" s="4">
        <v>45747</v>
      </c>
      <c r="D1311" s="2" t="s">
        <v>439</v>
      </c>
      <c r="E1311" t="s">
        <v>5053</v>
      </c>
      <c r="F1311" s="2" t="s">
        <v>42</v>
      </c>
      <c r="G1311" s="2" t="s">
        <v>43</v>
      </c>
      <c r="H1311" s="2">
        <v>1</v>
      </c>
      <c r="I1311" s="19">
        <v>331.25</v>
      </c>
      <c r="J1311" s="2" t="s">
        <v>5047</v>
      </c>
      <c r="K1311" s="2" t="s">
        <v>103</v>
      </c>
      <c r="L1311" s="2">
        <v>3</v>
      </c>
      <c r="M1311" s="18">
        <f t="shared" si="402"/>
        <v>331.25</v>
      </c>
      <c r="T1311" t="str">
        <f t="shared" si="403"/>
        <v>Lost Sale</v>
      </c>
      <c r="U1311" t="str">
        <f t="shared" si="404"/>
        <v>No</v>
      </c>
      <c r="V1311" t="str">
        <f t="shared" si="405"/>
        <v>Yes</v>
      </c>
      <c r="X1311">
        <f t="shared" si="406"/>
        <v>559</v>
      </c>
      <c r="Y1311">
        <f t="shared" si="407"/>
        <v>408</v>
      </c>
      <c r="Z1311" s="18">
        <f t="shared" si="408"/>
        <v>1098537.4901531704</v>
      </c>
      <c r="AA1311" s="18">
        <f t="shared" si="409"/>
        <v>96724.388030634553</v>
      </c>
      <c r="AB1311" s="17">
        <f t="shared" si="410"/>
        <v>3.9001122334455669</v>
      </c>
      <c r="AC1311" s="2" t="s">
        <v>43</v>
      </c>
      <c r="AD1311" s="2" t="s">
        <v>42</v>
      </c>
      <c r="AE1311" t="str">
        <f t="shared" si="411"/>
        <v>Beauty</v>
      </c>
      <c r="AF1311" t="str">
        <f t="shared" si="412"/>
        <v>Beauty</v>
      </c>
      <c r="AG1311" t="str" cm="1">
        <f t="array" ref="AG1311">INDEX(AD:AD,ROW())</f>
        <v>Beauty</v>
      </c>
      <c r="AH1311">
        <f t="shared" si="420"/>
        <v>10</v>
      </c>
      <c r="AI1311" t="str">
        <f t="shared" si="413"/>
        <v>Beauty</v>
      </c>
      <c r="AK1311">
        <f t="shared" si="414"/>
        <v>2025</v>
      </c>
      <c r="AL1311">
        <f t="shared" si="415"/>
        <v>3</v>
      </c>
      <c r="AM1311">
        <f t="shared" si="416"/>
        <v>31</v>
      </c>
      <c r="AN1311">
        <f t="shared" si="417"/>
        <v>2</v>
      </c>
      <c r="AO1311" t="str">
        <f t="shared" si="418"/>
        <v>Weekday</v>
      </c>
      <c r="AR1311" s="20">
        <f t="shared" si="419"/>
        <v>1</v>
      </c>
    </row>
    <row r="1312" spans="1:44" x14ac:dyDescent="0.35">
      <c r="A1312" t="str">
        <f t="shared" si="401"/>
        <v>CUST1311</v>
      </c>
      <c r="B1312" s="2" t="s">
        <v>1642</v>
      </c>
      <c r="C1312" s="4">
        <v>45617</v>
      </c>
      <c r="D1312" s="2" t="s">
        <v>146</v>
      </c>
      <c r="E1312" t="s">
        <v>5050</v>
      </c>
      <c r="F1312" s="2" t="s">
        <v>29</v>
      </c>
      <c r="G1312" s="2" t="s">
        <v>138</v>
      </c>
      <c r="H1312" s="2">
        <v>2</v>
      </c>
      <c r="I1312" s="19">
        <v>1575.73</v>
      </c>
      <c r="J1312" s="2" t="s">
        <v>15</v>
      </c>
      <c r="K1312" s="2" t="s">
        <v>16</v>
      </c>
      <c r="L1312" s="2">
        <v>4</v>
      </c>
      <c r="M1312" s="18">
        <f t="shared" si="402"/>
        <v>3151.46</v>
      </c>
      <c r="T1312" t="str">
        <f t="shared" si="403"/>
        <v>Completed</v>
      </c>
      <c r="U1312" t="str">
        <f t="shared" si="404"/>
        <v>Yes</v>
      </c>
      <c r="V1312" t="str">
        <f t="shared" si="405"/>
        <v>No</v>
      </c>
      <c r="X1312">
        <f t="shared" si="406"/>
        <v>589</v>
      </c>
      <c r="Y1312">
        <f t="shared" si="407"/>
        <v>426</v>
      </c>
      <c r="Z1312" s="18">
        <f t="shared" si="408"/>
        <v>1892867.2841657216</v>
      </c>
      <c r="AA1312" s="18">
        <f t="shared" si="409"/>
        <v>199432.98236095349</v>
      </c>
      <c r="AB1312" s="17">
        <f t="shared" si="410"/>
        <v>3.8949824970828471</v>
      </c>
      <c r="AC1312" s="2" t="s">
        <v>138</v>
      </c>
      <c r="AD1312" s="2" t="s">
        <v>29</v>
      </c>
      <c r="AE1312" t="str">
        <f t="shared" si="411"/>
        <v>Fashion</v>
      </c>
      <c r="AF1312" t="str">
        <f t="shared" si="412"/>
        <v>Fashion</v>
      </c>
      <c r="AG1312" t="str" cm="1">
        <f t="array" ref="AG1312">INDEX(AD:AD,ROW())</f>
        <v>Fashion</v>
      </c>
      <c r="AH1312">
        <f t="shared" si="420"/>
        <v>53</v>
      </c>
      <c r="AI1312" t="str">
        <f t="shared" si="413"/>
        <v>Fashion</v>
      </c>
      <c r="AK1312">
        <f t="shared" si="414"/>
        <v>2024</v>
      </c>
      <c r="AL1312">
        <f t="shared" si="415"/>
        <v>11</v>
      </c>
      <c r="AM1312">
        <f t="shared" si="416"/>
        <v>21</v>
      </c>
      <c r="AN1312">
        <f t="shared" si="417"/>
        <v>5</v>
      </c>
      <c r="AO1312" t="str">
        <f t="shared" si="418"/>
        <v>Weekday</v>
      </c>
      <c r="AR1312" s="20">
        <f t="shared" si="419"/>
        <v>0</v>
      </c>
    </row>
    <row r="1313" spans="1:44" x14ac:dyDescent="0.35">
      <c r="A1313" t="str">
        <f t="shared" si="401"/>
        <v>CUST1312</v>
      </c>
      <c r="B1313" s="2" t="s">
        <v>1643</v>
      </c>
      <c r="C1313" s="4">
        <v>45532</v>
      </c>
      <c r="D1313" s="2" t="s">
        <v>454</v>
      </c>
      <c r="E1313" t="s">
        <v>5052</v>
      </c>
      <c r="F1313" s="2" t="s">
        <v>23</v>
      </c>
      <c r="G1313" s="2" t="s">
        <v>65</v>
      </c>
      <c r="H1313" s="2">
        <v>1</v>
      </c>
      <c r="I1313" s="19">
        <v>169.16</v>
      </c>
      <c r="J1313" s="2" t="s">
        <v>20</v>
      </c>
      <c r="K1313" s="2" t="s">
        <v>16</v>
      </c>
      <c r="L1313" s="2">
        <v>5</v>
      </c>
      <c r="M1313" s="18">
        <f t="shared" si="402"/>
        <v>169.16</v>
      </c>
      <c r="T1313" t="str">
        <f t="shared" si="403"/>
        <v>Completed</v>
      </c>
      <c r="U1313" t="str">
        <f t="shared" si="404"/>
        <v>No</v>
      </c>
      <c r="V1313" t="str">
        <f t="shared" si="405"/>
        <v>No</v>
      </c>
      <c r="X1313">
        <f t="shared" si="406"/>
        <v>573</v>
      </c>
      <c r="Y1313">
        <f t="shared" si="407"/>
        <v>450</v>
      </c>
      <c r="Z1313" s="18">
        <f t="shared" si="408"/>
        <v>594714.6477588166</v>
      </c>
      <c r="AA1313" s="18">
        <f t="shared" si="409"/>
        <v>60882.938065984097</v>
      </c>
      <c r="AB1313" s="17">
        <f t="shared" si="410"/>
        <v>3.804733727810651</v>
      </c>
      <c r="AC1313" s="2" t="s">
        <v>65</v>
      </c>
      <c r="AD1313" s="2" t="s">
        <v>23</v>
      </c>
      <c r="AE1313" t="str">
        <f t="shared" si="411"/>
        <v>Books</v>
      </c>
      <c r="AF1313" t="str">
        <f t="shared" si="412"/>
        <v>Books</v>
      </c>
      <c r="AG1313" t="str" cm="1">
        <f t="array" ref="AG1313">INDEX(AD:AD,ROW())</f>
        <v>Books</v>
      </c>
      <c r="AH1313">
        <f t="shared" si="420"/>
        <v>19</v>
      </c>
      <c r="AI1313" t="str">
        <f t="shared" si="413"/>
        <v>Books</v>
      </c>
      <c r="AK1313">
        <f t="shared" si="414"/>
        <v>2024</v>
      </c>
      <c r="AL1313">
        <f t="shared" si="415"/>
        <v>8</v>
      </c>
      <c r="AM1313">
        <f t="shared" si="416"/>
        <v>28</v>
      </c>
      <c r="AN1313">
        <f t="shared" si="417"/>
        <v>4</v>
      </c>
      <c r="AO1313" t="str">
        <f t="shared" si="418"/>
        <v>Weekday</v>
      </c>
      <c r="AR1313" s="20">
        <f t="shared" si="419"/>
        <v>0</v>
      </c>
    </row>
    <row r="1314" spans="1:44" x14ac:dyDescent="0.35">
      <c r="A1314" t="str">
        <f t="shared" si="401"/>
        <v>CUST1313</v>
      </c>
      <c r="B1314" s="2" t="s">
        <v>1644</v>
      </c>
      <c r="C1314" s="4">
        <v>45603</v>
      </c>
      <c r="D1314" s="2" t="s">
        <v>564</v>
      </c>
      <c r="E1314" t="s">
        <v>5054</v>
      </c>
      <c r="F1314" s="2" t="s">
        <v>13</v>
      </c>
      <c r="G1314" s="2" t="s">
        <v>14</v>
      </c>
      <c r="H1314" s="2">
        <v>1</v>
      </c>
      <c r="I1314" s="19">
        <v>314.51</v>
      </c>
      <c r="J1314" s="2" t="s">
        <v>50</v>
      </c>
      <c r="K1314" s="2" t="s">
        <v>31</v>
      </c>
      <c r="L1314" s="2">
        <v>3</v>
      </c>
      <c r="M1314" s="18">
        <f t="shared" si="402"/>
        <v>314.51</v>
      </c>
      <c r="T1314" t="str">
        <f t="shared" si="403"/>
        <v>Pending</v>
      </c>
      <c r="U1314" t="str">
        <f t="shared" si="404"/>
        <v>No</v>
      </c>
      <c r="V1314" t="str">
        <f t="shared" si="405"/>
        <v>Yes</v>
      </c>
      <c r="X1314">
        <f t="shared" si="406"/>
        <v>558</v>
      </c>
      <c r="Y1314">
        <f t="shared" si="407"/>
        <v>430</v>
      </c>
      <c r="Z1314" s="18">
        <f t="shared" si="408"/>
        <v>1463424.4009529033</v>
      </c>
      <c r="AA1314" s="18">
        <f t="shared" si="409"/>
        <v>118285.78776560788</v>
      </c>
      <c r="AB1314" s="17">
        <f t="shared" si="410"/>
        <v>3.8140589569160999</v>
      </c>
      <c r="AC1314" s="2" t="s">
        <v>14</v>
      </c>
      <c r="AD1314" s="2" t="s">
        <v>13</v>
      </c>
      <c r="AE1314" t="str">
        <f t="shared" si="411"/>
        <v>Home &amp; Kitchen</v>
      </c>
      <c r="AF1314" t="str">
        <f t="shared" si="412"/>
        <v>Home &amp; Kitchen</v>
      </c>
      <c r="AG1314" t="str" cm="1">
        <f t="array" ref="AG1314">INDEX(AD:AD,ROW())</f>
        <v>Home &amp; Kitchen</v>
      </c>
      <c r="AH1314">
        <f t="shared" si="420"/>
        <v>2</v>
      </c>
      <c r="AI1314" t="str">
        <f t="shared" si="413"/>
        <v>Home &amp; Kitchen</v>
      </c>
      <c r="AK1314">
        <f t="shared" si="414"/>
        <v>2024</v>
      </c>
      <c r="AL1314">
        <f t="shared" si="415"/>
        <v>11</v>
      </c>
      <c r="AM1314">
        <f t="shared" si="416"/>
        <v>7</v>
      </c>
      <c r="AN1314">
        <f t="shared" si="417"/>
        <v>5</v>
      </c>
      <c r="AO1314" t="str">
        <f t="shared" si="418"/>
        <v>Weekday</v>
      </c>
      <c r="AR1314" s="20">
        <f t="shared" si="419"/>
        <v>0</v>
      </c>
    </row>
    <row r="1315" spans="1:44" x14ac:dyDescent="0.35">
      <c r="A1315" t="str">
        <f t="shared" si="401"/>
        <v>CUST1314</v>
      </c>
      <c r="B1315" s="2" t="s">
        <v>1645</v>
      </c>
      <c r="C1315" s="4">
        <v>45070</v>
      </c>
      <c r="D1315" s="2" t="s">
        <v>660</v>
      </c>
      <c r="E1315" t="s">
        <v>5050</v>
      </c>
      <c r="F1315" s="2" t="s">
        <v>13</v>
      </c>
      <c r="G1315" s="2" t="s">
        <v>34</v>
      </c>
      <c r="H1315" s="2">
        <v>1</v>
      </c>
      <c r="I1315" s="19">
        <v>1316.38</v>
      </c>
      <c r="J1315" s="2" t="s">
        <v>15</v>
      </c>
      <c r="K1315" s="2" t="s">
        <v>16</v>
      </c>
      <c r="L1315" s="2">
        <v>4</v>
      </c>
      <c r="M1315" s="18">
        <f t="shared" si="402"/>
        <v>1316.38</v>
      </c>
      <c r="T1315" t="str">
        <f t="shared" si="403"/>
        <v>Completed</v>
      </c>
      <c r="U1315" t="str">
        <f t="shared" si="404"/>
        <v>Yes</v>
      </c>
      <c r="V1315" t="str">
        <f t="shared" si="405"/>
        <v>No</v>
      </c>
      <c r="X1315">
        <f t="shared" si="406"/>
        <v>589</v>
      </c>
      <c r="Y1315">
        <f t="shared" si="407"/>
        <v>426</v>
      </c>
      <c r="Z1315" s="18">
        <f t="shared" si="408"/>
        <v>1463424.4009529033</v>
      </c>
      <c r="AA1315" s="18">
        <f t="shared" si="409"/>
        <v>118285.78776560788</v>
      </c>
      <c r="AB1315" s="17">
        <f t="shared" si="410"/>
        <v>3.8140589569160999</v>
      </c>
      <c r="AC1315" s="2" t="s">
        <v>34</v>
      </c>
      <c r="AD1315" s="2" t="s">
        <v>13</v>
      </c>
      <c r="AE1315" t="str">
        <f t="shared" si="411"/>
        <v>Home &amp; Kitchen</v>
      </c>
      <c r="AF1315" t="str">
        <f t="shared" si="412"/>
        <v>Home &amp; Kitchen</v>
      </c>
      <c r="AG1315" t="str" cm="1">
        <f t="array" ref="AG1315">INDEX(AD:AD,ROW())</f>
        <v>Home &amp; Kitchen</v>
      </c>
      <c r="AH1315">
        <f t="shared" si="420"/>
        <v>7</v>
      </c>
      <c r="AI1315" t="str">
        <f t="shared" si="413"/>
        <v>Home &amp; Kitchen</v>
      </c>
      <c r="AK1315">
        <f t="shared" si="414"/>
        <v>2023</v>
      </c>
      <c r="AL1315">
        <f t="shared" si="415"/>
        <v>5</v>
      </c>
      <c r="AM1315">
        <f t="shared" si="416"/>
        <v>24</v>
      </c>
      <c r="AN1315">
        <f t="shared" si="417"/>
        <v>4</v>
      </c>
      <c r="AO1315" t="str">
        <f t="shared" si="418"/>
        <v>Weekday</v>
      </c>
      <c r="AR1315" s="20">
        <f t="shared" si="419"/>
        <v>0</v>
      </c>
    </row>
    <row r="1316" spans="1:44" x14ac:dyDescent="0.35">
      <c r="A1316" t="str">
        <f t="shared" si="401"/>
        <v>CUST1315</v>
      </c>
      <c r="B1316" s="2" t="s">
        <v>1646</v>
      </c>
      <c r="C1316" s="4">
        <v>45381</v>
      </c>
      <c r="D1316" s="2" t="s">
        <v>878</v>
      </c>
      <c r="E1316" t="s">
        <v>5052</v>
      </c>
      <c r="F1316" s="2" t="s">
        <v>19</v>
      </c>
      <c r="G1316" s="2" t="s">
        <v>49</v>
      </c>
      <c r="H1316" s="2">
        <v>1</v>
      </c>
      <c r="I1316" s="19">
        <v>2721.63</v>
      </c>
      <c r="J1316" s="2" t="s">
        <v>15</v>
      </c>
      <c r="K1316" s="2" t="s">
        <v>16</v>
      </c>
      <c r="L1316" s="2">
        <v>5</v>
      </c>
      <c r="M1316" s="18">
        <f t="shared" si="402"/>
        <v>2721.63</v>
      </c>
      <c r="T1316" t="str">
        <f t="shared" si="403"/>
        <v>Completed</v>
      </c>
      <c r="U1316" t="str">
        <f t="shared" si="404"/>
        <v>Yes</v>
      </c>
      <c r="V1316" t="str">
        <f t="shared" si="405"/>
        <v>No</v>
      </c>
      <c r="X1316">
        <f t="shared" si="406"/>
        <v>573</v>
      </c>
      <c r="Y1316">
        <f t="shared" si="407"/>
        <v>450</v>
      </c>
      <c r="Z1316" s="18">
        <f t="shared" si="408"/>
        <v>2759712.3299794244</v>
      </c>
      <c r="AA1316" s="18">
        <f t="shared" si="409"/>
        <v>330643.50635802455</v>
      </c>
      <c r="AB1316" s="17">
        <f t="shared" si="410"/>
        <v>3.8641711229946525</v>
      </c>
      <c r="AC1316" s="2" t="s">
        <v>49</v>
      </c>
      <c r="AD1316" s="2" t="s">
        <v>19</v>
      </c>
      <c r="AE1316" t="str">
        <f t="shared" si="411"/>
        <v>Electronics</v>
      </c>
      <c r="AF1316" t="str">
        <f t="shared" si="412"/>
        <v>Electronics</v>
      </c>
      <c r="AG1316" t="str" cm="1">
        <f t="array" ref="AG1316">INDEX(AD:AD,ROW())</f>
        <v>Electronics</v>
      </c>
      <c r="AH1316">
        <f t="shared" si="420"/>
        <v>12</v>
      </c>
      <c r="AI1316" t="str">
        <f t="shared" si="413"/>
        <v>Electronics</v>
      </c>
      <c r="AK1316">
        <f t="shared" si="414"/>
        <v>2024</v>
      </c>
      <c r="AL1316">
        <f t="shared" si="415"/>
        <v>3</v>
      </c>
      <c r="AM1316">
        <f t="shared" si="416"/>
        <v>30</v>
      </c>
      <c r="AN1316">
        <f t="shared" si="417"/>
        <v>7</v>
      </c>
      <c r="AO1316" t="str">
        <f t="shared" si="418"/>
        <v>Weekend</v>
      </c>
      <c r="AR1316" s="20">
        <f t="shared" si="419"/>
        <v>0</v>
      </c>
    </row>
    <row r="1317" spans="1:44" x14ac:dyDescent="0.35">
      <c r="A1317" t="str">
        <f t="shared" si="401"/>
        <v>CUST1316</v>
      </c>
      <c r="B1317" s="2" t="s">
        <v>1647</v>
      </c>
      <c r="C1317" s="4">
        <v>45473</v>
      </c>
      <c r="D1317" s="2" t="s">
        <v>1544</v>
      </c>
      <c r="E1317" t="s">
        <v>5048</v>
      </c>
      <c r="F1317" s="2" t="s">
        <v>13</v>
      </c>
      <c r="G1317" s="2" t="s">
        <v>14</v>
      </c>
      <c r="H1317" s="2">
        <v>1</v>
      </c>
      <c r="I1317" s="19">
        <v>494.83</v>
      </c>
      <c r="J1317" s="2" t="s">
        <v>5046</v>
      </c>
      <c r="K1317" s="2" t="s">
        <v>16</v>
      </c>
      <c r="L1317" s="2">
        <v>2</v>
      </c>
      <c r="M1317" s="18">
        <f t="shared" si="402"/>
        <v>494.83</v>
      </c>
      <c r="T1317" t="str">
        <f t="shared" si="403"/>
        <v>Completed</v>
      </c>
      <c r="U1317" t="str">
        <f t="shared" si="404"/>
        <v>No</v>
      </c>
      <c r="V1317" t="str">
        <f t="shared" si="405"/>
        <v>No</v>
      </c>
      <c r="X1317">
        <f t="shared" si="406"/>
        <v>590</v>
      </c>
      <c r="Y1317">
        <f t="shared" si="407"/>
        <v>451</v>
      </c>
      <c r="Z1317" s="18">
        <f t="shared" si="408"/>
        <v>1463424.4009529033</v>
      </c>
      <c r="AA1317" s="18">
        <f t="shared" si="409"/>
        <v>118285.78776560788</v>
      </c>
      <c r="AB1317" s="17">
        <f t="shared" si="410"/>
        <v>3.8140589569160999</v>
      </c>
      <c r="AC1317" s="2" t="s">
        <v>14</v>
      </c>
      <c r="AD1317" s="2" t="s">
        <v>13</v>
      </c>
      <c r="AE1317" t="str">
        <f t="shared" si="411"/>
        <v>Home &amp; Kitchen</v>
      </c>
      <c r="AF1317" t="str">
        <f t="shared" si="412"/>
        <v>Home &amp; Kitchen</v>
      </c>
      <c r="AG1317" t="str" cm="1">
        <f t="array" ref="AG1317">INDEX(AD:AD,ROW())</f>
        <v>Home &amp; Kitchen</v>
      </c>
      <c r="AH1317">
        <f t="shared" si="420"/>
        <v>2</v>
      </c>
      <c r="AI1317" t="str">
        <f t="shared" si="413"/>
        <v>Home &amp; Kitchen</v>
      </c>
      <c r="AK1317">
        <f t="shared" si="414"/>
        <v>2024</v>
      </c>
      <c r="AL1317">
        <f t="shared" si="415"/>
        <v>6</v>
      </c>
      <c r="AM1317">
        <f t="shared" si="416"/>
        <v>30</v>
      </c>
      <c r="AN1317">
        <f t="shared" si="417"/>
        <v>1</v>
      </c>
      <c r="AO1317" t="str">
        <f t="shared" si="418"/>
        <v>Weekend</v>
      </c>
      <c r="AR1317" s="20">
        <f t="shared" si="419"/>
        <v>0</v>
      </c>
    </row>
    <row r="1318" spans="1:44" x14ac:dyDescent="0.35">
      <c r="A1318" t="str">
        <f t="shared" si="401"/>
        <v>CUST1317</v>
      </c>
      <c r="B1318" s="2" t="s">
        <v>1648</v>
      </c>
      <c r="C1318" s="4">
        <v>45056</v>
      </c>
      <c r="D1318" s="2" t="s">
        <v>936</v>
      </c>
      <c r="E1318" t="s">
        <v>5048</v>
      </c>
      <c r="F1318" s="2" t="s">
        <v>19</v>
      </c>
      <c r="G1318" s="2" t="s">
        <v>5039</v>
      </c>
      <c r="H1318" s="2">
        <v>3</v>
      </c>
      <c r="I1318" s="19">
        <v>933.61</v>
      </c>
      <c r="J1318" s="2" t="s">
        <v>5046</v>
      </c>
      <c r="K1318" s="2" t="s">
        <v>16</v>
      </c>
      <c r="L1318" s="2">
        <v>5</v>
      </c>
      <c r="M1318" s="18">
        <f t="shared" si="402"/>
        <v>2800.83</v>
      </c>
      <c r="T1318" t="str">
        <f t="shared" si="403"/>
        <v>Completed</v>
      </c>
      <c r="U1318" t="str">
        <f t="shared" si="404"/>
        <v>Yes</v>
      </c>
      <c r="V1318" t="str">
        <f t="shared" si="405"/>
        <v>No</v>
      </c>
      <c r="X1318">
        <f t="shared" si="406"/>
        <v>590</v>
      </c>
      <c r="Y1318">
        <f t="shared" si="407"/>
        <v>451</v>
      </c>
      <c r="Z1318" s="18">
        <f t="shared" si="408"/>
        <v>2759712.3299794244</v>
      </c>
      <c r="AA1318" s="18">
        <f t="shared" si="409"/>
        <v>330643.50635802455</v>
      </c>
      <c r="AB1318" s="17">
        <f t="shared" si="410"/>
        <v>3.8641711229946525</v>
      </c>
      <c r="AC1318" s="2" t="s">
        <v>5039</v>
      </c>
      <c r="AD1318" s="2" t="s">
        <v>19</v>
      </c>
      <c r="AE1318" t="str">
        <f t="shared" si="411"/>
        <v>Electronics</v>
      </c>
      <c r="AF1318" t="str">
        <f t="shared" si="412"/>
        <v>Electronics</v>
      </c>
      <c r="AG1318" t="str" cm="1">
        <f t="array" ref="AG1318">INDEX(AD:AD,ROW())</f>
        <v>Electronics</v>
      </c>
      <c r="AH1318">
        <f t="shared" si="420"/>
        <v>3</v>
      </c>
      <c r="AI1318" t="str">
        <f t="shared" si="413"/>
        <v>Electronics</v>
      </c>
      <c r="AK1318">
        <f t="shared" si="414"/>
        <v>2023</v>
      </c>
      <c r="AL1318">
        <f t="shared" si="415"/>
        <v>5</v>
      </c>
      <c r="AM1318">
        <f t="shared" si="416"/>
        <v>10</v>
      </c>
      <c r="AN1318">
        <f t="shared" si="417"/>
        <v>4</v>
      </c>
      <c r="AO1318" t="str">
        <f t="shared" si="418"/>
        <v>Weekday</v>
      </c>
      <c r="AR1318" s="20">
        <f t="shared" si="419"/>
        <v>0</v>
      </c>
    </row>
    <row r="1319" spans="1:44" x14ac:dyDescent="0.35">
      <c r="A1319" t="str">
        <f t="shared" si="401"/>
        <v>CUST1318</v>
      </c>
      <c r="B1319" s="2" t="s">
        <v>1649</v>
      </c>
      <c r="C1319" s="4">
        <v>45778</v>
      </c>
      <c r="D1319" s="2" t="s">
        <v>1618</v>
      </c>
      <c r="E1319" t="s">
        <v>5048</v>
      </c>
      <c r="F1319" s="2" t="s">
        <v>13</v>
      </c>
      <c r="G1319" s="2" t="s">
        <v>95</v>
      </c>
      <c r="H1319" s="2">
        <v>2</v>
      </c>
      <c r="I1319" s="19">
        <v>1478.07</v>
      </c>
      <c r="J1319" s="2" t="s">
        <v>5047</v>
      </c>
      <c r="K1319" s="2" t="s">
        <v>76</v>
      </c>
      <c r="L1319" s="2">
        <v>5</v>
      </c>
      <c r="M1319" s="18">
        <f t="shared" si="402"/>
        <v>2956.14</v>
      </c>
      <c r="T1319" t="str">
        <f t="shared" si="403"/>
        <v>Completed</v>
      </c>
      <c r="U1319" t="str">
        <f t="shared" si="404"/>
        <v>No</v>
      </c>
      <c r="V1319" t="str">
        <f t="shared" si="405"/>
        <v>No</v>
      </c>
      <c r="X1319">
        <f t="shared" si="406"/>
        <v>590</v>
      </c>
      <c r="Y1319">
        <f t="shared" si="407"/>
        <v>451</v>
      </c>
      <c r="Z1319" s="18">
        <f t="shared" si="408"/>
        <v>1463424.4009529033</v>
      </c>
      <c r="AA1319" s="18">
        <f t="shared" si="409"/>
        <v>118285.78776560788</v>
      </c>
      <c r="AB1319" s="17">
        <f t="shared" si="410"/>
        <v>3.8140589569160999</v>
      </c>
      <c r="AC1319" s="2" t="s">
        <v>95</v>
      </c>
      <c r="AD1319" s="2" t="s">
        <v>13</v>
      </c>
      <c r="AE1319" t="str">
        <f t="shared" si="411"/>
        <v>Home &amp; Kitchen</v>
      </c>
      <c r="AF1319" t="str">
        <f t="shared" si="412"/>
        <v>Home &amp; Kitchen</v>
      </c>
      <c r="AG1319" t="str" cm="1">
        <f t="array" ref="AG1319">INDEX(AD:AD,ROW())</f>
        <v>Home &amp; Kitchen</v>
      </c>
      <c r="AH1319">
        <f t="shared" si="420"/>
        <v>32</v>
      </c>
      <c r="AI1319" t="str">
        <f t="shared" si="413"/>
        <v>Home &amp; Kitchen</v>
      </c>
      <c r="AK1319">
        <f t="shared" si="414"/>
        <v>2025</v>
      </c>
      <c r="AL1319">
        <f t="shared" si="415"/>
        <v>5</v>
      </c>
      <c r="AM1319">
        <f t="shared" si="416"/>
        <v>1</v>
      </c>
      <c r="AN1319">
        <f t="shared" si="417"/>
        <v>5</v>
      </c>
      <c r="AO1319" t="str">
        <f t="shared" si="418"/>
        <v>Weekday</v>
      </c>
      <c r="AR1319" s="20">
        <f t="shared" si="419"/>
        <v>1</v>
      </c>
    </row>
    <row r="1320" spans="1:44" x14ac:dyDescent="0.35">
      <c r="A1320" t="str">
        <f t="shared" si="401"/>
        <v>CUST1319</v>
      </c>
      <c r="B1320" s="2" t="s">
        <v>1650</v>
      </c>
      <c r="C1320" s="4">
        <v>45431</v>
      </c>
      <c r="D1320" s="2" t="s">
        <v>1048</v>
      </c>
      <c r="E1320" t="s">
        <v>5049</v>
      </c>
      <c r="F1320" s="2" t="s">
        <v>23</v>
      </c>
      <c r="G1320" s="2" t="s">
        <v>46</v>
      </c>
      <c r="H1320" s="2">
        <v>1</v>
      </c>
      <c r="I1320" s="19">
        <v>159.85</v>
      </c>
      <c r="J1320" s="2" t="s">
        <v>5047</v>
      </c>
      <c r="K1320" s="2" t="s">
        <v>16</v>
      </c>
      <c r="L1320" s="2">
        <v>3</v>
      </c>
      <c r="M1320" s="18">
        <f t="shared" si="402"/>
        <v>159.85</v>
      </c>
      <c r="T1320" t="str">
        <f t="shared" si="403"/>
        <v>Completed</v>
      </c>
      <c r="U1320" t="str">
        <f t="shared" si="404"/>
        <v>No</v>
      </c>
      <c r="V1320" t="str">
        <f t="shared" si="405"/>
        <v>No</v>
      </c>
      <c r="X1320">
        <f t="shared" si="406"/>
        <v>595</v>
      </c>
      <c r="Y1320">
        <f t="shared" si="407"/>
        <v>444</v>
      </c>
      <c r="Z1320" s="18">
        <f t="shared" si="408"/>
        <v>594714.6477588166</v>
      </c>
      <c r="AA1320" s="18">
        <f t="shared" si="409"/>
        <v>60882.938065984097</v>
      </c>
      <c r="AB1320" s="17">
        <f t="shared" si="410"/>
        <v>3.804733727810651</v>
      </c>
      <c r="AC1320" s="2" t="s">
        <v>46</v>
      </c>
      <c r="AD1320" s="2" t="s">
        <v>23</v>
      </c>
      <c r="AE1320" t="str">
        <f t="shared" si="411"/>
        <v>Books</v>
      </c>
      <c r="AF1320" t="str">
        <f t="shared" si="412"/>
        <v>Books</v>
      </c>
      <c r="AG1320" t="str" cm="1">
        <f t="array" ref="AG1320">INDEX(AD:AD,ROW())</f>
        <v>Books</v>
      </c>
      <c r="AH1320">
        <f t="shared" si="420"/>
        <v>11</v>
      </c>
      <c r="AI1320" t="str">
        <f t="shared" si="413"/>
        <v>Books</v>
      </c>
      <c r="AK1320">
        <f t="shared" si="414"/>
        <v>2024</v>
      </c>
      <c r="AL1320">
        <f t="shared" si="415"/>
        <v>5</v>
      </c>
      <c r="AM1320">
        <f t="shared" si="416"/>
        <v>19</v>
      </c>
      <c r="AN1320">
        <f t="shared" si="417"/>
        <v>1</v>
      </c>
      <c r="AO1320" t="str">
        <f t="shared" si="418"/>
        <v>Weekend</v>
      </c>
      <c r="AR1320" s="20">
        <f t="shared" si="419"/>
        <v>0</v>
      </c>
    </row>
    <row r="1321" spans="1:44" x14ac:dyDescent="0.35">
      <c r="A1321" t="str">
        <f t="shared" si="401"/>
        <v>CUST1320</v>
      </c>
      <c r="B1321" s="2" t="s">
        <v>1651</v>
      </c>
      <c r="C1321" s="4">
        <v>45502</v>
      </c>
      <c r="D1321" s="2" t="s">
        <v>211</v>
      </c>
      <c r="E1321" t="s">
        <v>5054</v>
      </c>
      <c r="F1321" s="2" t="s">
        <v>19</v>
      </c>
      <c r="G1321" s="2" t="s">
        <v>5039</v>
      </c>
      <c r="H1321" s="2">
        <v>1</v>
      </c>
      <c r="I1321" s="19">
        <v>750.08</v>
      </c>
      <c r="J1321" s="2" t="s">
        <v>15</v>
      </c>
      <c r="K1321" s="2" t="s">
        <v>16</v>
      </c>
      <c r="L1321" s="2">
        <v>3</v>
      </c>
      <c r="M1321" s="18">
        <f t="shared" si="402"/>
        <v>750.08</v>
      </c>
      <c r="T1321" t="str">
        <f t="shared" si="403"/>
        <v>Completed</v>
      </c>
      <c r="U1321" t="str">
        <f t="shared" si="404"/>
        <v>No</v>
      </c>
      <c r="V1321" t="str">
        <f t="shared" si="405"/>
        <v>No</v>
      </c>
      <c r="X1321">
        <f t="shared" si="406"/>
        <v>558</v>
      </c>
      <c r="Y1321">
        <f t="shared" si="407"/>
        <v>430</v>
      </c>
      <c r="Z1321" s="18">
        <f t="shared" si="408"/>
        <v>2759712.3299794244</v>
      </c>
      <c r="AA1321" s="18">
        <f t="shared" si="409"/>
        <v>330643.50635802455</v>
      </c>
      <c r="AB1321" s="17">
        <f t="shared" si="410"/>
        <v>3.8641711229946525</v>
      </c>
      <c r="AC1321" s="2" t="s">
        <v>5039</v>
      </c>
      <c r="AD1321" s="2" t="s">
        <v>19</v>
      </c>
      <c r="AE1321" t="str">
        <f t="shared" si="411"/>
        <v>Electronics</v>
      </c>
      <c r="AF1321" t="str">
        <f t="shared" si="412"/>
        <v>Electronics</v>
      </c>
      <c r="AG1321" t="str" cm="1">
        <f t="array" ref="AG1321">INDEX(AD:AD,ROW())</f>
        <v>Electronics</v>
      </c>
      <c r="AH1321">
        <f t="shared" si="420"/>
        <v>3</v>
      </c>
      <c r="AI1321" t="str">
        <f t="shared" si="413"/>
        <v>Electronics</v>
      </c>
      <c r="AK1321">
        <f t="shared" si="414"/>
        <v>2024</v>
      </c>
      <c r="AL1321">
        <f t="shared" si="415"/>
        <v>7</v>
      </c>
      <c r="AM1321">
        <f t="shared" si="416"/>
        <v>29</v>
      </c>
      <c r="AN1321">
        <f t="shared" si="417"/>
        <v>2</v>
      </c>
      <c r="AO1321" t="str">
        <f t="shared" si="418"/>
        <v>Weekday</v>
      </c>
      <c r="AR1321" s="20">
        <f t="shared" si="419"/>
        <v>0</v>
      </c>
    </row>
    <row r="1322" spans="1:44" x14ac:dyDescent="0.35">
      <c r="A1322" t="str">
        <f t="shared" si="401"/>
        <v>CUST1321</v>
      </c>
      <c r="B1322" s="2" t="s">
        <v>1652</v>
      </c>
      <c r="C1322" s="4">
        <v>45187</v>
      </c>
      <c r="D1322" s="2" t="s">
        <v>519</v>
      </c>
      <c r="E1322" t="s">
        <v>5051</v>
      </c>
      <c r="F1322" s="2" t="s">
        <v>42</v>
      </c>
      <c r="G1322" s="2" t="s">
        <v>5044</v>
      </c>
      <c r="H1322" s="2">
        <v>1</v>
      </c>
      <c r="I1322" s="19">
        <v>858.45</v>
      </c>
      <c r="J1322" s="2" t="s">
        <v>15</v>
      </c>
      <c r="K1322" s="2" t="s">
        <v>31</v>
      </c>
      <c r="L1322" s="2">
        <v>5</v>
      </c>
      <c r="M1322" s="18">
        <f t="shared" si="402"/>
        <v>858.45</v>
      </c>
      <c r="T1322" t="str">
        <f t="shared" si="403"/>
        <v>Pending</v>
      </c>
      <c r="U1322" t="str">
        <f t="shared" si="404"/>
        <v>No</v>
      </c>
      <c r="V1322" t="str">
        <f t="shared" si="405"/>
        <v>Yes</v>
      </c>
      <c r="X1322">
        <f t="shared" si="406"/>
        <v>619</v>
      </c>
      <c r="Y1322">
        <f t="shared" si="407"/>
        <v>468</v>
      </c>
      <c r="Z1322" s="18">
        <f t="shared" si="408"/>
        <v>1098537.4901531704</v>
      </c>
      <c r="AA1322" s="18">
        <f t="shared" si="409"/>
        <v>96724.388030634553</v>
      </c>
      <c r="AB1322" s="17">
        <f t="shared" si="410"/>
        <v>3.9001122334455669</v>
      </c>
      <c r="AC1322" s="2" t="s">
        <v>5044</v>
      </c>
      <c r="AD1322" s="2" t="s">
        <v>42</v>
      </c>
      <c r="AE1322" t="str">
        <f t="shared" si="411"/>
        <v>Beauty</v>
      </c>
      <c r="AF1322" t="str">
        <f t="shared" si="412"/>
        <v>Beauty</v>
      </c>
      <c r="AG1322" t="str" cm="1">
        <f t="array" ref="AG1322">INDEX(AD:AD,ROW())</f>
        <v>Beauty</v>
      </c>
      <c r="AH1322">
        <f t="shared" si="420"/>
        <v>64</v>
      </c>
      <c r="AI1322" t="str">
        <f t="shared" si="413"/>
        <v>Beauty</v>
      </c>
      <c r="AK1322">
        <f t="shared" si="414"/>
        <v>2023</v>
      </c>
      <c r="AL1322">
        <f t="shared" si="415"/>
        <v>9</v>
      </c>
      <c r="AM1322">
        <f t="shared" si="416"/>
        <v>18</v>
      </c>
      <c r="AN1322">
        <f t="shared" si="417"/>
        <v>2</v>
      </c>
      <c r="AO1322" t="str">
        <f t="shared" si="418"/>
        <v>Weekday</v>
      </c>
      <c r="AR1322" s="20">
        <f t="shared" si="419"/>
        <v>0</v>
      </c>
    </row>
    <row r="1323" spans="1:44" x14ac:dyDescent="0.35">
      <c r="A1323" t="str">
        <f t="shared" si="401"/>
        <v>CUST1322</v>
      </c>
      <c r="B1323" s="2" t="s">
        <v>1653</v>
      </c>
      <c r="C1323" s="4">
        <v>45650</v>
      </c>
      <c r="D1323" s="2" t="s">
        <v>646</v>
      </c>
      <c r="E1323" t="s">
        <v>5048</v>
      </c>
      <c r="F1323" s="2" t="s">
        <v>19</v>
      </c>
      <c r="G1323" s="2" t="s">
        <v>5040</v>
      </c>
      <c r="H1323" s="2">
        <v>1</v>
      </c>
      <c r="I1323" s="19">
        <v>2744.78</v>
      </c>
      <c r="J1323" s="2" t="s">
        <v>15</v>
      </c>
      <c r="K1323" s="2" t="s">
        <v>16</v>
      </c>
      <c r="L1323" s="2">
        <v>4</v>
      </c>
      <c r="M1323" s="18">
        <f t="shared" si="402"/>
        <v>2744.78</v>
      </c>
      <c r="T1323" t="str">
        <f t="shared" si="403"/>
        <v>Completed</v>
      </c>
      <c r="U1323" t="str">
        <f t="shared" si="404"/>
        <v>Yes</v>
      </c>
      <c r="V1323" t="str">
        <f t="shared" si="405"/>
        <v>No</v>
      </c>
      <c r="X1323">
        <f t="shared" si="406"/>
        <v>590</v>
      </c>
      <c r="Y1323">
        <f t="shared" si="407"/>
        <v>451</v>
      </c>
      <c r="Z1323" s="18">
        <f t="shared" si="408"/>
        <v>2759712.3299794244</v>
      </c>
      <c r="AA1323" s="18">
        <f t="shared" si="409"/>
        <v>330643.50635802455</v>
      </c>
      <c r="AB1323" s="17">
        <f t="shared" si="410"/>
        <v>3.8641711229946525</v>
      </c>
      <c r="AC1323" s="2" t="s">
        <v>5040</v>
      </c>
      <c r="AD1323" s="2" t="s">
        <v>19</v>
      </c>
      <c r="AE1323" t="str">
        <f t="shared" si="411"/>
        <v>Electronics</v>
      </c>
      <c r="AF1323" t="str">
        <f t="shared" si="412"/>
        <v>Electronics</v>
      </c>
      <c r="AG1323" t="str" cm="1">
        <f t="array" ref="AG1323">INDEX(AD:AD,ROW())</f>
        <v>Electronics</v>
      </c>
      <c r="AH1323">
        <f t="shared" si="420"/>
        <v>13</v>
      </c>
      <c r="AI1323" t="str">
        <f t="shared" si="413"/>
        <v>Electronics</v>
      </c>
      <c r="AK1323">
        <f t="shared" si="414"/>
        <v>2024</v>
      </c>
      <c r="AL1323">
        <f t="shared" si="415"/>
        <v>12</v>
      </c>
      <c r="AM1323">
        <f t="shared" si="416"/>
        <v>24</v>
      </c>
      <c r="AN1323">
        <f t="shared" si="417"/>
        <v>3</v>
      </c>
      <c r="AO1323" t="str">
        <f t="shared" si="418"/>
        <v>Weekday</v>
      </c>
      <c r="AR1323" s="20">
        <f t="shared" si="419"/>
        <v>0</v>
      </c>
    </row>
    <row r="1324" spans="1:44" x14ac:dyDescent="0.35">
      <c r="A1324" t="str">
        <f t="shared" si="401"/>
        <v>CUST1323</v>
      </c>
      <c r="B1324" s="2" t="s">
        <v>1654</v>
      </c>
      <c r="C1324" s="4">
        <v>45682</v>
      </c>
      <c r="D1324" s="2" t="s">
        <v>785</v>
      </c>
      <c r="E1324" t="s">
        <v>5053</v>
      </c>
      <c r="F1324" s="2" t="s">
        <v>13</v>
      </c>
      <c r="G1324" s="2" t="s">
        <v>95</v>
      </c>
      <c r="H1324" s="2">
        <v>2</v>
      </c>
      <c r="I1324" s="19">
        <v>877.73</v>
      </c>
      <c r="J1324" s="2" t="s">
        <v>5046</v>
      </c>
      <c r="K1324" s="2" t="s">
        <v>16</v>
      </c>
      <c r="L1324" s="2">
        <v>4</v>
      </c>
      <c r="M1324" s="18">
        <f t="shared" si="402"/>
        <v>1755.46</v>
      </c>
      <c r="T1324" t="str">
        <f t="shared" si="403"/>
        <v>Completed</v>
      </c>
      <c r="U1324" t="str">
        <f t="shared" si="404"/>
        <v>Yes</v>
      </c>
      <c r="V1324" t="str">
        <f t="shared" si="405"/>
        <v>No</v>
      </c>
      <c r="X1324">
        <f t="shared" si="406"/>
        <v>559</v>
      </c>
      <c r="Y1324">
        <f t="shared" si="407"/>
        <v>408</v>
      </c>
      <c r="Z1324" s="18">
        <f t="shared" si="408"/>
        <v>1463424.4009529033</v>
      </c>
      <c r="AA1324" s="18">
        <f t="shared" si="409"/>
        <v>118285.78776560788</v>
      </c>
      <c r="AB1324" s="17">
        <f t="shared" si="410"/>
        <v>3.8140589569160999</v>
      </c>
      <c r="AC1324" s="2" t="s">
        <v>95</v>
      </c>
      <c r="AD1324" s="2" t="s">
        <v>13</v>
      </c>
      <c r="AE1324" t="str">
        <f t="shared" si="411"/>
        <v>Home &amp; Kitchen</v>
      </c>
      <c r="AF1324" t="str">
        <f t="shared" si="412"/>
        <v>Home &amp; Kitchen</v>
      </c>
      <c r="AG1324" t="str" cm="1">
        <f t="array" ref="AG1324">INDEX(AD:AD,ROW())</f>
        <v>Home &amp; Kitchen</v>
      </c>
      <c r="AH1324">
        <f t="shared" si="420"/>
        <v>32</v>
      </c>
      <c r="AI1324" t="str">
        <f t="shared" si="413"/>
        <v>Home &amp; Kitchen</v>
      </c>
      <c r="AK1324">
        <f t="shared" si="414"/>
        <v>2025</v>
      </c>
      <c r="AL1324">
        <f t="shared" si="415"/>
        <v>1</v>
      </c>
      <c r="AM1324">
        <f t="shared" si="416"/>
        <v>25</v>
      </c>
      <c r="AN1324">
        <f t="shared" si="417"/>
        <v>7</v>
      </c>
      <c r="AO1324" t="str">
        <f t="shared" si="418"/>
        <v>Weekend</v>
      </c>
      <c r="AR1324" s="20">
        <f t="shared" si="419"/>
        <v>0</v>
      </c>
    </row>
    <row r="1325" spans="1:44" x14ac:dyDescent="0.35">
      <c r="A1325" t="str">
        <f t="shared" si="401"/>
        <v>CUST1324</v>
      </c>
      <c r="B1325" s="2" t="s">
        <v>1655</v>
      </c>
      <c r="C1325" s="4">
        <v>45475</v>
      </c>
      <c r="D1325" s="2" t="s">
        <v>632</v>
      </c>
      <c r="E1325" t="s">
        <v>5050</v>
      </c>
      <c r="F1325" s="2" t="s">
        <v>13</v>
      </c>
      <c r="G1325" s="2" t="s">
        <v>34</v>
      </c>
      <c r="H1325" s="2">
        <v>3</v>
      </c>
      <c r="I1325" s="19">
        <v>506.85</v>
      </c>
      <c r="J1325" s="2" t="s">
        <v>5046</v>
      </c>
      <c r="K1325" s="2" t="s">
        <v>16</v>
      </c>
      <c r="L1325" s="31"/>
      <c r="M1325" s="18">
        <f t="shared" si="402"/>
        <v>1520.5500000000002</v>
      </c>
      <c r="T1325" t="str">
        <f t="shared" si="403"/>
        <v>Completed</v>
      </c>
      <c r="U1325" t="str">
        <f t="shared" si="404"/>
        <v>Yes</v>
      </c>
      <c r="V1325" t="str">
        <f t="shared" si="405"/>
        <v>No</v>
      </c>
      <c r="X1325">
        <f t="shared" si="406"/>
        <v>589</v>
      </c>
      <c r="Y1325">
        <f t="shared" si="407"/>
        <v>426</v>
      </c>
      <c r="Z1325" s="18">
        <f t="shared" si="408"/>
        <v>1463424.4009529033</v>
      </c>
      <c r="AA1325" s="18">
        <f t="shared" si="409"/>
        <v>118285.78776560788</v>
      </c>
      <c r="AB1325" s="17">
        <f t="shared" si="410"/>
        <v>3.8140589569160999</v>
      </c>
      <c r="AC1325" s="2" t="s">
        <v>34</v>
      </c>
      <c r="AD1325" s="2" t="s">
        <v>13</v>
      </c>
      <c r="AE1325" t="str">
        <f t="shared" si="411"/>
        <v>Home &amp; Kitchen</v>
      </c>
      <c r="AF1325" t="str">
        <f t="shared" si="412"/>
        <v>Home &amp; Kitchen</v>
      </c>
      <c r="AG1325" t="str" cm="1">
        <f t="array" ref="AG1325">INDEX(AD:AD,ROW())</f>
        <v>Home &amp; Kitchen</v>
      </c>
      <c r="AH1325">
        <f t="shared" si="420"/>
        <v>7</v>
      </c>
      <c r="AI1325" t="str">
        <f t="shared" si="413"/>
        <v>Home &amp; Kitchen</v>
      </c>
      <c r="AK1325">
        <f t="shared" si="414"/>
        <v>2024</v>
      </c>
      <c r="AL1325">
        <f t="shared" si="415"/>
        <v>7</v>
      </c>
      <c r="AM1325">
        <f t="shared" si="416"/>
        <v>2</v>
      </c>
      <c r="AN1325">
        <f t="shared" si="417"/>
        <v>3</v>
      </c>
      <c r="AO1325" t="str">
        <f t="shared" si="418"/>
        <v>Weekday</v>
      </c>
      <c r="AR1325" s="20">
        <f t="shared" si="419"/>
        <v>0</v>
      </c>
    </row>
    <row r="1326" spans="1:44" x14ac:dyDescent="0.35">
      <c r="A1326" t="str">
        <f t="shared" si="401"/>
        <v>CUST1325</v>
      </c>
      <c r="B1326" s="2" t="s">
        <v>1656</v>
      </c>
      <c r="C1326" s="4">
        <v>45254</v>
      </c>
      <c r="D1326" s="2" t="s">
        <v>120</v>
      </c>
      <c r="E1326" t="s">
        <v>5049</v>
      </c>
      <c r="F1326" s="2" t="s">
        <v>42</v>
      </c>
      <c r="G1326" s="2" t="s">
        <v>5044</v>
      </c>
      <c r="H1326" s="2">
        <v>1</v>
      </c>
      <c r="I1326" s="19">
        <v>1063.48</v>
      </c>
      <c r="J1326" s="2" t="s">
        <v>15</v>
      </c>
      <c r="K1326" s="2" t="s">
        <v>16</v>
      </c>
      <c r="L1326" s="2">
        <v>2</v>
      </c>
      <c r="M1326" s="18">
        <f t="shared" si="402"/>
        <v>1063.48</v>
      </c>
      <c r="T1326" t="str">
        <f t="shared" si="403"/>
        <v>Completed</v>
      </c>
      <c r="U1326" t="str">
        <f t="shared" si="404"/>
        <v>Yes</v>
      </c>
      <c r="V1326" t="str">
        <f t="shared" si="405"/>
        <v>No</v>
      </c>
      <c r="X1326">
        <f t="shared" si="406"/>
        <v>595</v>
      </c>
      <c r="Y1326">
        <f t="shared" si="407"/>
        <v>444</v>
      </c>
      <c r="Z1326" s="18">
        <f t="shared" si="408"/>
        <v>1098537.4901531704</v>
      </c>
      <c r="AA1326" s="18">
        <f t="shared" si="409"/>
        <v>96724.388030634553</v>
      </c>
      <c r="AB1326" s="17">
        <f t="shared" si="410"/>
        <v>3.9001122334455669</v>
      </c>
      <c r="AC1326" s="2" t="s">
        <v>5044</v>
      </c>
      <c r="AD1326" s="2" t="s">
        <v>42</v>
      </c>
      <c r="AE1326" t="str">
        <f t="shared" si="411"/>
        <v>Beauty</v>
      </c>
      <c r="AF1326" t="str">
        <f t="shared" si="412"/>
        <v>Beauty</v>
      </c>
      <c r="AG1326" t="str" cm="1">
        <f t="array" ref="AG1326">INDEX(AD:AD,ROW())</f>
        <v>Beauty</v>
      </c>
      <c r="AH1326">
        <f t="shared" si="420"/>
        <v>64</v>
      </c>
      <c r="AI1326" t="str">
        <f t="shared" si="413"/>
        <v>Beauty</v>
      </c>
      <c r="AK1326">
        <f t="shared" si="414"/>
        <v>2023</v>
      </c>
      <c r="AL1326">
        <f t="shared" si="415"/>
        <v>11</v>
      </c>
      <c r="AM1326">
        <f t="shared" si="416"/>
        <v>24</v>
      </c>
      <c r="AN1326">
        <f t="shared" si="417"/>
        <v>6</v>
      </c>
      <c r="AO1326" t="str">
        <f t="shared" si="418"/>
        <v>Weekday</v>
      </c>
      <c r="AR1326" s="20">
        <f t="shared" si="419"/>
        <v>0</v>
      </c>
    </row>
    <row r="1327" spans="1:44" x14ac:dyDescent="0.35">
      <c r="A1327" t="str">
        <f t="shared" si="401"/>
        <v>CUST1326</v>
      </c>
      <c r="B1327" s="2" t="s">
        <v>1657</v>
      </c>
      <c r="C1327" s="4">
        <v>45050</v>
      </c>
      <c r="D1327" s="2" t="s">
        <v>135</v>
      </c>
      <c r="E1327" t="s">
        <v>5055</v>
      </c>
      <c r="F1327" s="2" t="s">
        <v>23</v>
      </c>
      <c r="G1327" s="2" t="s">
        <v>65</v>
      </c>
      <c r="H1327" s="2">
        <v>1</v>
      </c>
      <c r="I1327" s="19">
        <v>735.24</v>
      </c>
      <c r="J1327" s="2" t="s">
        <v>15</v>
      </c>
      <c r="K1327" s="2" t="s">
        <v>31</v>
      </c>
      <c r="L1327" s="2">
        <v>1</v>
      </c>
      <c r="M1327" s="18">
        <f t="shared" si="402"/>
        <v>735.24</v>
      </c>
      <c r="T1327" t="str">
        <f t="shared" si="403"/>
        <v>Pending</v>
      </c>
      <c r="U1327" t="str">
        <f t="shared" si="404"/>
        <v>No</v>
      </c>
      <c r="V1327" t="str">
        <f t="shared" si="405"/>
        <v>Yes</v>
      </c>
      <c r="X1327">
        <f t="shared" si="406"/>
        <v>567</v>
      </c>
      <c r="Y1327">
        <f t="shared" si="407"/>
        <v>440</v>
      </c>
      <c r="Z1327" s="18">
        <f t="shared" si="408"/>
        <v>594714.6477588166</v>
      </c>
      <c r="AA1327" s="18">
        <f t="shared" si="409"/>
        <v>60882.938065984097</v>
      </c>
      <c r="AB1327" s="17">
        <f t="shared" si="410"/>
        <v>3.804733727810651</v>
      </c>
      <c r="AC1327" s="2" t="s">
        <v>65</v>
      </c>
      <c r="AD1327" s="2" t="s">
        <v>23</v>
      </c>
      <c r="AE1327" t="str">
        <f t="shared" si="411"/>
        <v>Books</v>
      </c>
      <c r="AF1327" t="str">
        <f t="shared" si="412"/>
        <v>Books</v>
      </c>
      <c r="AG1327" t="str" cm="1">
        <f t="array" ref="AG1327">INDEX(AD:AD,ROW())</f>
        <v>Books</v>
      </c>
      <c r="AH1327">
        <f t="shared" si="420"/>
        <v>19</v>
      </c>
      <c r="AI1327" t="str">
        <f t="shared" si="413"/>
        <v>Books</v>
      </c>
      <c r="AK1327">
        <f t="shared" si="414"/>
        <v>2023</v>
      </c>
      <c r="AL1327">
        <f t="shared" si="415"/>
        <v>5</v>
      </c>
      <c r="AM1327">
        <f t="shared" si="416"/>
        <v>4</v>
      </c>
      <c r="AN1327">
        <f t="shared" si="417"/>
        <v>5</v>
      </c>
      <c r="AO1327" t="str">
        <f t="shared" si="418"/>
        <v>Weekday</v>
      </c>
      <c r="AR1327" s="20">
        <f t="shared" si="419"/>
        <v>0</v>
      </c>
    </row>
    <row r="1328" spans="1:44" x14ac:dyDescent="0.35">
      <c r="A1328" t="str">
        <f t="shared" si="401"/>
        <v>CUST1327</v>
      </c>
      <c r="B1328" s="2" t="s">
        <v>1658</v>
      </c>
      <c r="C1328" s="4">
        <v>45742</v>
      </c>
      <c r="D1328" s="2" t="s">
        <v>125</v>
      </c>
      <c r="E1328" t="s">
        <v>5050</v>
      </c>
      <c r="F1328" s="2" t="s">
        <v>23</v>
      </c>
      <c r="G1328" s="2" t="s">
        <v>65</v>
      </c>
      <c r="H1328" s="2">
        <v>1</v>
      </c>
      <c r="I1328" s="19">
        <v>773.69</v>
      </c>
      <c r="J1328" s="2" t="s">
        <v>15</v>
      </c>
      <c r="K1328" s="2" t="s">
        <v>16</v>
      </c>
      <c r="L1328" s="2">
        <v>5</v>
      </c>
      <c r="M1328" s="18">
        <f t="shared" si="402"/>
        <v>773.69</v>
      </c>
      <c r="T1328" t="str">
        <f t="shared" si="403"/>
        <v>Completed</v>
      </c>
      <c r="U1328" t="str">
        <f t="shared" si="404"/>
        <v>No</v>
      </c>
      <c r="V1328" t="str">
        <f t="shared" si="405"/>
        <v>No</v>
      </c>
      <c r="X1328">
        <f t="shared" si="406"/>
        <v>589</v>
      </c>
      <c r="Y1328">
        <f t="shared" si="407"/>
        <v>426</v>
      </c>
      <c r="Z1328" s="18">
        <f t="shared" si="408"/>
        <v>594714.6477588166</v>
      </c>
      <c r="AA1328" s="18">
        <f t="shared" si="409"/>
        <v>60882.938065984097</v>
      </c>
      <c r="AB1328" s="17">
        <f t="shared" si="410"/>
        <v>3.804733727810651</v>
      </c>
      <c r="AC1328" s="2" t="s">
        <v>65</v>
      </c>
      <c r="AD1328" s="2" t="s">
        <v>23</v>
      </c>
      <c r="AE1328" t="str">
        <f t="shared" si="411"/>
        <v>Books</v>
      </c>
      <c r="AF1328" t="str">
        <f t="shared" si="412"/>
        <v>Books</v>
      </c>
      <c r="AG1328" t="str" cm="1">
        <f t="array" ref="AG1328">INDEX(AD:AD,ROW())</f>
        <v>Books</v>
      </c>
      <c r="AH1328">
        <f t="shared" si="420"/>
        <v>19</v>
      </c>
      <c r="AI1328" t="str">
        <f t="shared" si="413"/>
        <v>Books</v>
      </c>
      <c r="AK1328">
        <f t="shared" si="414"/>
        <v>2025</v>
      </c>
      <c r="AL1328">
        <f t="shared" si="415"/>
        <v>3</v>
      </c>
      <c r="AM1328">
        <f t="shared" si="416"/>
        <v>26</v>
      </c>
      <c r="AN1328">
        <f t="shared" si="417"/>
        <v>4</v>
      </c>
      <c r="AO1328" t="str">
        <f t="shared" si="418"/>
        <v>Weekday</v>
      </c>
      <c r="AR1328" s="20">
        <f t="shared" si="419"/>
        <v>0</v>
      </c>
    </row>
    <row r="1329" spans="1:44" x14ac:dyDescent="0.35">
      <c r="A1329" t="str">
        <f t="shared" si="401"/>
        <v>CUST1328</v>
      </c>
      <c r="B1329" s="2" t="s">
        <v>1659</v>
      </c>
      <c r="C1329" s="4">
        <v>45748</v>
      </c>
      <c r="D1329" s="2" t="s">
        <v>207</v>
      </c>
      <c r="E1329" t="s">
        <v>5048</v>
      </c>
      <c r="F1329" s="2" t="s">
        <v>29</v>
      </c>
      <c r="G1329" s="2" t="s">
        <v>5041</v>
      </c>
      <c r="H1329" s="2">
        <v>2</v>
      </c>
      <c r="I1329" s="19">
        <v>654.48</v>
      </c>
      <c r="J1329" s="2" t="s">
        <v>5046</v>
      </c>
      <c r="K1329" s="2" t="s">
        <v>31</v>
      </c>
      <c r="L1329" s="2">
        <v>3</v>
      </c>
      <c r="M1329" s="18">
        <f t="shared" si="402"/>
        <v>1308.96</v>
      </c>
      <c r="T1329" t="str">
        <f t="shared" si="403"/>
        <v>Pending</v>
      </c>
      <c r="U1329" t="str">
        <f t="shared" si="404"/>
        <v>No</v>
      </c>
      <c r="V1329" t="str">
        <f t="shared" si="405"/>
        <v>Yes</v>
      </c>
      <c r="X1329">
        <f t="shared" si="406"/>
        <v>590</v>
      </c>
      <c r="Y1329">
        <f t="shared" si="407"/>
        <v>451</v>
      </c>
      <c r="Z1329" s="18">
        <f t="shared" si="408"/>
        <v>1892867.2841657216</v>
      </c>
      <c r="AA1329" s="18">
        <f t="shared" si="409"/>
        <v>199432.98236095349</v>
      </c>
      <c r="AB1329" s="17">
        <f t="shared" si="410"/>
        <v>3.8949824970828471</v>
      </c>
      <c r="AC1329" s="2" t="s">
        <v>5041</v>
      </c>
      <c r="AD1329" s="2" t="s">
        <v>29</v>
      </c>
      <c r="AE1329" t="str">
        <f t="shared" si="411"/>
        <v>Fashion</v>
      </c>
      <c r="AF1329" t="str">
        <f t="shared" si="412"/>
        <v>Fashion</v>
      </c>
      <c r="AG1329" t="str" cm="1">
        <f t="array" ref="AG1329">INDEX(AD:AD,ROW())</f>
        <v>Fashion</v>
      </c>
      <c r="AH1329">
        <f t="shared" si="420"/>
        <v>15</v>
      </c>
      <c r="AI1329" t="str">
        <f t="shared" si="413"/>
        <v>Fashion</v>
      </c>
      <c r="AK1329">
        <f t="shared" si="414"/>
        <v>2025</v>
      </c>
      <c r="AL1329">
        <f t="shared" si="415"/>
        <v>4</v>
      </c>
      <c r="AM1329">
        <f t="shared" si="416"/>
        <v>1</v>
      </c>
      <c r="AN1329">
        <f t="shared" si="417"/>
        <v>3</v>
      </c>
      <c r="AO1329" t="str">
        <f t="shared" si="418"/>
        <v>Weekday</v>
      </c>
      <c r="AR1329" s="20">
        <f t="shared" si="419"/>
        <v>0</v>
      </c>
    </row>
    <row r="1330" spans="1:44" x14ac:dyDescent="0.35">
      <c r="A1330" t="str">
        <f t="shared" si="401"/>
        <v>CUST1329</v>
      </c>
      <c r="B1330" s="2" t="s">
        <v>1660</v>
      </c>
      <c r="C1330" s="4">
        <v>44989</v>
      </c>
      <c r="D1330" s="2" t="s">
        <v>604</v>
      </c>
      <c r="E1330" t="s">
        <v>5049</v>
      </c>
      <c r="F1330" s="2" t="s">
        <v>29</v>
      </c>
      <c r="G1330" s="2" t="s">
        <v>30</v>
      </c>
      <c r="H1330" s="2">
        <v>1</v>
      </c>
      <c r="I1330" s="19">
        <v>1235.72</v>
      </c>
      <c r="J1330" s="2" t="s">
        <v>20</v>
      </c>
      <c r="K1330" s="2" t="s">
        <v>16</v>
      </c>
      <c r="L1330" s="2">
        <v>4</v>
      </c>
      <c r="M1330" s="18">
        <f t="shared" si="402"/>
        <v>1235.72</v>
      </c>
      <c r="T1330" t="str">
        <f t="shared" si="403"/>
        <v>Completed</v>
      </c>
      <c r="U1330" t="str">
        <f t="shared" si="404"/>
        <v>Yes</v>
      </c>
      <c r="V1330" t="str">
        <f t="shared" si="405"/>
        <v>No</v>
      </c>
      <c r="X1330">
        <f t="shared" si="406"/>
        <v>595</v>
      </c>
      <c r="Y1330">
        <f t="shared" si="407"/>
        <v>444</v>
      </c>
      <c r="Z1330" s="18">
        <f t="shared" si="408"/>
        <v>1892867.2841657216</v>
      </c>
      <c r="AA1330" s="18">
        <f t="shared" si="409"/>
        <v>199432.98236095349</v>
      </c>
      <c r="AB1330" s="17">
        <f t="shared" si="410"/>
        <v>3.8949824970828471</v>
      </c>
      <c r="AC1330" s="2" t="s">
        <v>30</v>
      </c>
      <c r="AD1330" s="2" t="s">
        <v>29</v>
      </c>
      <c r="AE1330" t="str">
        <f t="shared" si="411"/>
        <v>Fashion</v>
      </c>
      <c r="AF1330" t="str">
        <f t="shared" si="412"/>
        <v>Fashion</v>
      </c>
      <c r="AG1330" t="str" cm="1">
        <f t="array" ref="AG1330">INDEX(AD:AD,ROW())</f>
        <v>Fashion</v>
      </c>
      <c r="AH1330">
        <f t="shared" si="420"/>
        <v>6</v>
      </c>
      <c r="AI1330" t="str">
        <f t="shared" si="413"/>
        <v>Fashion</v>
      </c>
      <c r="AK1330">
        <f t="shared" si="414"/>
        <v>2023</v>
      </c>
      <c r="AL1330">
        <f t="shared" si="415"/>
        <v>3</v>
      </c>
      <c r="AM1330">
        <f t="shared" si="416"/>
        <v>4</v>
      </c>
      <c r="AN1330">
        <f t="shared" si="417"/>
        <v>7</v>
      </c>
      <c r="AO1330" t="str">
        <f t="shared" si="418"/>
        <v>Weekend</v>
      </c>
      <c r="AR1330" s="20">
        <f t="shared" si="419"/>
        <v>0</v>
      </c>
    </row>
    <row r="1331" spans="1:44" x14ac:dyDescent="0.35">
      <c r="A1331" t="str">
        <f t="shared" si="401"/>
        <v>CUST1330</v>
      </c>
      <c r="B1331" s="2" t="s">
        <v>1661</v>
      </c>
      <c r="C1331" s="4">
        <v>45781</v>
      </c>
      <c r="D1331" s="2" t="s">
        <v>225</v>
      </c>
      <c r="E1331" t="s">
        <v>5049</v>
      </c>
      <c r="F1331" s="2" t="s">
        <v>13</v>
      </c>
      <c r="G1331" s="2" t="s">
        <v>37</v>
      </c>
      <c r="H1331" s="2">
        <v>1</v>
      </c>
      <c r="I1331" s="19">
        <v>746.09</v>
      </c>
      <c r="J1331" s="2" t="s">
        <v>5047</v>
      </c>
      <c r="K1331" s="2" t="s">
        <v>31</v>
      </c>
      <c r="L1331" s="31"/>
      <c r="M1331" s="18">
        <f t="shared" si="402"/>
        <v>746.09</v>
      </c>
      <c r="T1331" t="str">
        <f t="shared" si="403"/>
        <v>Pending</v>
      </c>
      <c r="U1331" t="str">
        <f t="shared" si="404"/>
        <v>No</v>
      </c>
      <c r="V1331" t="str">
        <f t="shared" si="405"/>
        <v>Yes</v>
      </c>
      <c r="X1331">
        <f t="shared" si="406"/>
        <v>595</v>
      </c>
      <c r="Y1331">
        <f t="shared" si="407"/>
        <v>444</v>
      </c>
      <c r="Z1331" s="18">
        <f t="shared" si="408"/>
        <v>1463424.4009529033</v>
      </c>
      <c r="AA1331" s="18">
        <f t="shared" si="409"/>
        <v>118285.78776560788</v>
      </c>
      <c r="AB1331" s="17">
        <f t="shared" si="410"/>
        <v>3.8140589569160999</v>
      </c>
      <c r="AC1331" s="2" t="s">
        <v>37</v>
      </c>
      <c r="AD1331" s="2" t="s">
        <v>13</v>
      </c>
      <c r="AE1331" t="str">
        <f t="shared" si="411"/>
        <v>Home &amp; Kitchen</v>
      </c>
      <c r="AF1331" t="str">
        <f t="shared" si="412"/>
        <v>Home &amp; Kitchen</v>
      </c>
      <c r="AG1331" t="str" cm="1">
        <f t="array" ref="AG1331">INDEX(AD:AD,ROW())</f>
        <v>Home &amp; Kitchen</v>
      </c>
      <c r="AH1331">
        <f t="shared" si="420"/>
        <v>8</v>
      </c>
      <c r="AI1331" t="str">
        <f t="shared" si="413"/>
        <v>Home &amp; Kitchen</v>
      </c>
      <c r="AK1331">
        <f t="shared" si="414"/>
        <v>2025</v>
      </c>
      <c r="AL1331">
        <f t="shared" si="415"/>
        <v>5</v>
      </c>
      <c r="AM1331">
        <f t="shared" si="416"/>
        <v>4</v>
      </c>
      <c r="AN1331">
        <f t="shared" si="417"/>
        <v>1</v>
      </c>
      <c r="AO1331" t="str">
        <f t="shared" si="418"/>
        <v>Weekend</v>
      </c>
      <c r="AR1331" s="20">
        <f t="shared" si="419"/>
        <v>0</v>
      </c>
    </row>
    <row r="1332" spans="1:44" x14ac:dyDescent="0.35">
      <c r="A1332" t="str">
        <f t="shared" si="401"/>
        <v>CUST1331</v>
      </c>
      <c r="B1332" s="2" t="s">
        <v>1662</v>
      </c>
      <c r="C1332" s="4">
        <v>45088</v>
      </c>
      <c r="D1332" s="2" t="s">
        <v>367</v>
      </c>
      <c r="E1332" t="s">
        <v>5048</v>
      </c>
      <c r="F1332" s="2" t="s">
        <v>42</v>
      </c>
      <c r="G1332" s="2" t="s">
        <v>5044</v>
      </c>
      <c r="H1332" s="2">
        <v>1</v>
      </c>
      <c r="I1332" s="19">
        <v>1292.7</v>
      </c>
      <c r="J1332" s="2" t="s">
        <v>5046</v>
      </c>
      <c r="K1332" s="2" t="s">
        <v>16</v>
      </c>
      <c r="L1332" s="2">
        <v>3</v>
      </c>
      <c r="M1332" s="18">
        <f t="shared" si="402"/>
        <v>1292.7</v>
      </c>
      <c r="T1332" t="str">
        <f t="shared" si="403"/>
        <v>Completed</v>
      </c>
      <c r="U1332" t="str">
        <f t="shared" si="404"/>
        <v>Yes</v>
      </c>
      <c r="V1332" t="str">
        <f t="shared" si="405"/>
        <v>No</v>
      </c>
      <c r="X1332">
        <f t="shared" si="406"/>
        <v>590</v>
      </c>
      <c r="Y1332">
        <f t="shared" si="407"/>
        <v>451</v>
      </c>
      <c r="Z1332" s="18">
        <f t="shared" si="408"/>
        <v>1098537.4901531704</v>
      </c>
      <c r="AA1332" s="18">
        <f t="shared" si="409"/>
        <v>96724.388030634553</v>
      </c>
      <c r="AB1332" s="17">
        <f t="shared" si="410"/>
        <v>3.9001122334455669</v>
      </c>
      <c r="AC1332" s="2" t="s">
        <v>5044</v>
      </c>
      <c r="AD1332" s="2" t="s">
        <v>42</v>
      </c>
      <c r="AE1332" t="str">
        <f t="shared" si="411"/>
        <v>Beauty</v>
      </c>
      <c r="AF1332" t="str">
        <f t="shared" si="412"/>
        <v>Beauty</v>
      </c>
      <c r="AG1332" t="str" cm="1">
        <f t="array" ref="AG1332">INDEX(AD:AD,ROW())</f>
        <v>Beauty</v>
      </c>
      <c r="AH1332">
        <f t="shared" si="420"/>
        <v>64</v>
      </c>
      <c r="AI1332" t="str">
        <f t="shared" si="413"/>
        <v>Beauty</v>
      </c>
      <c r="AK1332">
        <f t="shared" si="414"/>
        <v>2023</v>
      </c>
      <c r="AL1332">
        <f t="shared" si="415"/>
        <v>6</v>
      </c>
      <c r="AM1332">
        <f t="shared" si="416"/>
        <v>11</v>
      </c>
      <c r="AN1332">
        <f t="shared" si="417"/>
        <v>1</v>
      </c>
      <c r="AO1332" t="str">
        <f t="shared" si="418"/>
        <v>Weekend</v>
      </c>
      <c r="AR1332" s="20">
        <f t="shared" si="419"/>
        <v>0</v>
      </c>
    </row>
    <row r="1333" spans="1:44" x14ac:dyDescent="0.35">
      <c r="A1333" t="str">
        <f t="shared" si="401"/>
        <v>CUST1332</v>
      </c>
      <c r="B1333" s="2" t="s">
        <v>1663</v>
      </c>
      <c r="C1333" s="4">
        <v>45291</v>
      </c>
      <c r="D1333" s="2" t="s">
        <v>292</v>
      </c>
      <c r="E1333" t="s">
        <v>5049</v>
      </c>
      <c r="F1333" s="2" t="s">
        <v>29</v>
      </c>
      <c r="G1333" s="2" t="s">
        <v>30</v>
      </c>
      <c r="H1333" s="2">
        <v>2</v>
      </c>
      <c r="I1333" s="19">
        <v>969.3</v>
      </c>
      <c r="J1333" s="2" t="s">
        <v>20</v>
      </c>
      <c r="K1333" s="2" t="s">
        <v>16</v>
      </c>
      <c r="L1333" s="2">
        <v>3</v>
      </c>
      <c r="M1333" s="18">
        <f t="shared" si="402"/>
        <v>1938.6</v>
      </c>
      <c r="T1333" t="str">
        <f t="shared" si="403"/>
        <v>Completed</v>
      </c>
      <c r="U1333" t="str">
        <f t="shared" si="404"/>
        <v>Yes</v>
      </c>
      <c r="V1333" t="str">
        <f t="shared" si="405"/>
        <v>No</v>
      </c>
      <c r="X1333">
        <f t="shared" si="406"/>
        <v>595</v>
      </c>
      <c r="Y1333">
        <f t="shared" si="407"/>
        <v>444</v>
      </c>
      <c r="Z1333" s="18">
        <f t="shared" si="408"/>
        <v>1892867.2841657216</v>
      </c>
      <c r="AA1333" s="18">
        <f t="shared" si="409"/>
        <v>199432.98236095349</v>
      </c>
      <c r="AB1333" s="17">
        <f t="shared" si="410"/>
        <v>3.8949824970828471</v>
      </c>
      <c r="AC1333" s="2" t="s">
        <v>30</v>
      </c>
      <c r="AD1333" s="2" t="s">
        <v>29</v>
      </c>
      <c r="AE1333" t="str">
        <f t="shared" si="411"/>
        <v>Fashion</v>
      </c>
      <c r="AF1333" t="str">
        <f t="shared" si="412"/>
        <v>Fashion</v>
      </c>
      <c r="AG1333" t="str" cm="1">
        <f t="array" ref="AG1333">INDEX(AD:AD,ROW())</f>
        <v>Fashion</v>
      </c>
      <c r="AH1333">
        <f t="shared" si="420"/>
        <v>6</v>
      </c>
      <c r="AI1333" t="str">
        <f t="shared" si="413"/>
        <v>Fashion</v>
      </c>
      <c r="AK1333">
        <f t="shared" si="414"/>
        <v>2023</v>
      </c>
      <c r="AL1333">
        <f t="shared" si="415"/>
        <v>12</v>
      </c>
      <c r="AM1333">
        <f t="shared" si="416"/>
        <v>31</v>
      </c>
      <c r="AN1333">
        <f t="shared" si="417"/>
        <v>1</v>
      </c>
      <c r="AO1333" t="str">
        <f t="shared" si="418"/>
        <v>Weekend</v>
      </c>
      <c r="AR1333" s="20">
        <f t="shared" si="419"/>
        <v>0</v>
      </c>
    </row>
    <row r="1334" spans="1:44" x14ac:dyDescent="0.35">
      <c r="A1334" t="str">
        <f t="shared" si="401"/>
        <v>CUST1333</v>
      </c>
      <c r="B1334" s="2" t="s">
        <v>1664</v>
      </c>
      <c r="C1334" s="4">
        <v>45657</v>
      </c>
      <c r="D1334" s="2" t="s">
        <v>847</v>
      </c>
      <c r="E1334" t="s">
        <v>5049</v>
      </c>
      <c r="F1334" s="2" t="s">
        <v>23</v>
      </c>
      <c r="G1334" s="2" t="s">
        <v>65</v>
      </c>
      <c r="H1334" s="2">
        <v>1</v>
      </c>
      <c r="I1334" s="19">
        <v>657.72</v>
      </c>
      <c r="J1334" s="2" t="s">
        <v>15</v>
      </c>
      <c r="K1334" s="2" t="s">
        <v>103</v>
      </c>
      <c r="L1334" s="2">
        <v>5</v>
      </c>
      <c r="M1334" s="18">
        <f t="shared" si="402"/>
        <v>657.72</v>
      </c>
      <c r="T1334" t="str">
        <f t="shared" si="403"/>
        <v>Lost Sale</v>
      </c>
      <c r="U1334" t="str">
        <f t="shared" si="404"/>
        <v>No</v>
      </c>
      <c r="V1334" t="str">
        <f t="shared" si="405"/>
        <v>Yes</v>
      </c>
      <c r="X1334">
        <f t="shared" si="406"/>
        <v>595</v>
      </c>
      <c r="Y1334">
        <f t="shared" si="407"/>
        <v>444</v>
      </c>
      <c r="Z1334" s="18">
        <f t="shared" si="408"/>
        <v>594714.6477588166</v>
      </c>
      <c r="AA1334" s="18">
        <f t="shared" si="409"/>
        <v>60882.938065984097</v>
      </c>
      <c r="AB1334" s="17">
        <f t="shared" si="410"/>
        <v>3.804733727810651</v>
      </c>
      <c r="AC1334" s="2" t="s">
        <v>65</v>
      </c>
      <c r="AD1334" s="2" t="s">
        <v>23</v>
      </c>
      <c r="AE1334" t="str">
        <f t="shared" si="411"/>
        <v>Books</v>
      </c>
      <c r="AF1334" t="str">
        <f t="shared" si="412"/>
        <v>Books</v>
      </c>
      <c r="AG1334" t="str" cm="1">
        <f t="array" ref="AG1334">INDEX(AD:AD,ROW())</f>
        <v>Books</v>
      </c>
      <c r="AH1334">
        <f t="shared" si="420"/>
        <v>19</v>
      </c>
      <c r="AI1334" t="str">
        <f t="shared" si="413"/>
        <v>Books</v>
      </c>
      <c r="AK1334">
        <f t="shared" si="414"/>
        <v>2024</v>
      </c>
      <c r="AL1334">
        <f t="shared" si="415"/>
        <v>12</v>
      </c>
      <c r="AM1334">
        <f t="shared" si="416"/>
        <v>31</v>
      </c>
      <c r="AN1334">
        <f t="shared" si="417"/>
        <v>3</v>
      </c>
      <c r="AO1334" t="str">
        <f t="shared" si="418"/>
        <v>Weekday</v>
      </c>
      <c r="AR1334" s="20">
        <f t="shared" si="419"/>
        <v>1</v>
      </c>
    </row>
    <row r="1335" spans="1:44" x14ac:dyDescent="0.35">
      <c r="A1335" t="str">
        <f t="shared" si="401"/>
        <v>CUST1334</v>
      </c>
      <c r="B1335" s="2" t="s">
        <v>1665</v>
      </c>
      <c r="C1335" s="4">
        <v>45036</v>
      </c>
      <c r="D1335" s="2" t="s">
        <v>269</v>
      </c>
      <c r="E1335" t="s">
        <v>5051</v>
      </c>
      <c r="F1335" s="2" t="s">
        <v>23</v>
      </c>
      <c r="G1335" s="2" t="s">
        <v>68</v>
      </c>
      <c r="H1335" s="2">
        <v>1</v>
      </c>
      <c r="I1335" s="19">
        <v>355.5</v>
      </c>
      <c r="J1335" s="2" t="s">
        <v>15</v>
      </c>
      <c r="K1335" s="2" t="s">
        <v>16</v>
      </c>
      <c r="L1335" s="2">
        <v>4</v>
      </c>
      <c r="M1335" s="18">
        <f t="shared" si="402"/>
        <v>355.5</v>
      </c>
      <c r="T1335" t="str">
        <f t="shared" si="403"/>
        <v>Completed</v>
      </c>
      <c r="U1335" t="str">
        <f t="shared" si="404"/>
        <v>No</v>
      </c>
      <c r="V1335" t="str">
        <f t="shared" si="405"/>
        <v>No</v>
      </c>
      <c r="X1335">
        <f t="shared" si="406"/>
        <v>619</v>
      </c>
      <c r="Y1335">
        <f t="shared" si="407"/>
        <v>468</v>
      </c>
      <c r="Z1335" s="18">
        <f t="shared" si="408"/>
        <v>594714.6477588166</v>
      </c>
      <c r="AA1335" s="18">
        <f t="shared" si="409"/>
        <v>60882.938065984097</v>
      </c>
      <c r="AB1335" s="17">
        <f t="shared" si="410"/>
        <v>3.804733727810651</v>
      </c>
      <c r="AC1335" s="2" t="s">
        <v>68</v>
      </c>
      <c r="AD1335" s="2" t="s">
        <v>23</v>
      </c>
      <c r="AE1335" t="str">
        <f t="shared" si="411"/>
        <v>Books</v>
      </c>
      <c r="AF1335" t="str">
        <f t="shared" si="412"/>
        <v>Books</v>
      </c>
      <c r="AG1335" t="str" cm="1">
        <f t="array" ref="AG1335">INDEX(AD:AD,ROW())</f>
        <v>Books</v>
      </c>
      <c r="AH1335">
        <f t="shared" si="420"/>
        <v>20</v>
      </c>
      <c r="AI1335" t="str">
        <f t="shared" si="413"/>
        <v>Books</v>
      </c>
      <c r="AK1335">
        <f t="shared" si="414"/>
        <v>2023</v>
      </c>
      <c r="AL1335">
        <f t="shared" si="415"/>
        <v>4</v>
      </c>
      <c r="AM1335">
        <f t="shared" si="416"/>
        <v>20</v>
      </c>
      <c r="AN1335">
        <f t="shared" si="417"/>
        <v>5</v>
      </c>
      <c r="AO1335" t="str">
        <f t="shared" si="418"/>
        <v>Weekday</v>
      </c>
      <c r="AR1335" s="20">
        <f t="shared" si="419"/>
        <v>0</v>
      </c>
    </row>
    <row r="1336" spans="1:44" x14ac:dyDescent="0.35">
      <c r="A1336" t="str">
        <f t="shared" si="401"/>
        <v>CUST1335</v>
      </c>
      <c r="B1336" s="2" t="s">
        <v>1666</v>
      </c>
      <c r="C1336" s="4">
        <v>45556</v>
      </c>
      <c r="D1336" s="2" t="s">
        <v>22</v>
      </c>
      <c r="E1336" t="s">
        <v>5055</v>
      </c>
      <c r="F1336" s="2" t="s">
        <v>23</v>
      </c>
      <c r="G1336" s="2" t="s">
        <v>65</v>
      </c>
      <c r="H1336" s="2">
        <v>1</v>
      </c>
      <c r="I1336" s="19">
        <v>308</v>
      </c>
      <c r="J1336" s="2" t="s">
        <v>20</v>
      </c>
      <c r="K1336" s="2" t="s">
        <v>31</v>
      </c>
      <c r="L1336" s="2">
        <v>4</v>
      </c>
      <c r="M1336" s="18">
        <f t="shared" si="402"/>
        <v>308</v>
      </c>
      <c r="T1336" t="str">
        <f t="shared" si="403"/>
        <v>Pending</v>
      </c>
      <c r="U1336" t="str">
        <f t="shared" si="404"/>
        <v>No</v>
      </c>
      <c r="V1336" t="str">
        <f t="shared" si="405"/>
        <v>Yes</v>
      </c>
      <c r="X1336">
        <f t="shared" si="406"/>
        <v>567</v>
      </c>
      <c r="Y1336">
        <f t="shared" si="407"/>
        <v>440</v>
      </c>
      <c r="Z1336" s="18">
        <f t="shared" si="408"/>
        <v>594714.6477588166</v>
      </c>
      <c r="AA1336" s="18">
        <f t="shared" si="409"/>
        <v>60882.938065984097</v>
      </c>
      <c r="AB1336" s="17">
        <f t="shared" si="410"/>
        <v>3.804733727810651</v>
      </c>
      <c r="AC1336" s="2" t="s">
        <v>65</v>
      </c>
      <c r="AD1336" s="2" t="s">
        <v>23</v>
      </c>
      <c r="AE1336" t="str">
        <f t="shared" si="411"/>
        <v>Books</v>
      </c>
      <c r="AF1336" t="str">
        <f t="shared" si="412"/>
        <v>Books</v>
      </c>
      <c r="AG1336" t="str" cm="1">
        <f t="array" ref="AG1336">INDEX(AD:AD,ROW())</f>
        <v>Books</v>
      </c>
      <c r="AH1336">
        <f t="shared" si="420"/>
        <v>19</v>
      </c>
      <c r="AI1336" t="str">
        <f t="shared" si="413"/>
        <v>Books</v>
      </c>
      <c r="AK1336">
        <f t="shared" si="414"/>
        <v>2024</v>
      </c>
      <c r="AL1336">
        <f t="shared" si="415"/>
        <v>9</v>
      </c>
      <c r="AM1336">
        <f t="shared" si="416"/>
        <v>21</v>
      </c>
      <c r="AN1336">
        <f t="shared" si="417"/>
        <v>7</v>
      </c>
      <c r="AO1336" t="str">
        <f t="shared" si="418"/>
        <v>Weekend</v>
      </c>
      <c r="AR1336" s="20">
        <f t="shared" si="419"/>
        <v>0</v>
      </c>
    </row>
    <row r="1337" spans="1:44" x14ac:dyDescent="0.35">
      <c r="A1337" t="str">
        <f t="shared" si="401"/>
        <v>CUST1336</v>
      </c>
      <c r="B1337" s="2" t="s">
        <v>1667</v>
      </c>
      <c r="C1337" s="4">
        <v>45404</v>
      </c>
      <c r="D1337" s="2" t="s">
        <v>1193</v>
      </c>
      <c r="E1337" t="s">
        <v>5053</v>
      </c>
      <c r="F1337" s="2" t="s">
        <v>19</v>
      </c>
      <c r="G1337" s="2" t="s">
        <v>5040</v>
      </c>
      <c r="H1337" s="2">
        <v>1</v>
      </c>
      <c r="I1337" s="19">
        <v>1902.73</v>
      </c>
      <c r="J1337" s="2" t="s">
        <v>15</v>
      </c>
      <c r="K1337" s="2" t="s">
        <v>16</v>
      </c>
      <c r="L1337" s="2">
        <v>4</v>
      </c>
      <c r="M1337" s="18">
        <f t="shared" si="402"/>
        <v>1902.73</v>
      </c>
      <c r="T1337" t="str">
        <f t="shared" si="403"/>
        <v>Completed</v>
      </c>
      <c r="U1337" t="str">
        <f t="shared" si="404"/>
        <v>Yes</v>
      </c>
      <c r="V1337" t="str">
        <f t="shared" si="405"/>
        <v>No</v>
      </c>
      <c r="X1337">
        <f t="shared" si="406"/>
        <v>559</v>
      </c>
      <c r="Y1337">
        <f t="shared" si="407"/>
        <v>408</v>
      </c>
      <c r="Z1337" s="18">
        <f t="shared" si="408"/>
        <v>2759712.3299794244</v>
      </c>
      <c r="AA1337" s="18">
        <f t="shared" si="409"/>
        <v>330643.50635802455</v>
      </c>
      <c r="AB1337" s="17">
        <f t="shared" si="410"/>
        <v>3.8641711229946525</v>
      </c>
      <c r="AC1337" s="2" t="s">
        <v>5040</v>
      </c>
      <c r="AD1337" s="2" t="s">
        <v>19</v>
      </c>
      <c r="AE1337" t="str">
        <f t="shared" si="411"/>
        <v>Electronics</v>
      </c>
      <c r="AF1337" t="str">
        <f t="shared" si="412"/>
        <v>Electronics</v>
      </c>
      <c r="AG1337" t="str" cm="1">
        <f t="array" ref="AG1337">INDEX(AD:AD,ROW())</f>
        <v>Electronics</v>
      </c>
      <c r="AH1337">
        <f t="shared" si="420"/>
        <v>13</v>
      </c>
      <c r="AI1337" t="str">
        <f t="shared" si="413"/>
        <v>Electronics</v>
      </c>
      <c r="AK1337">
        <f t="shared" si="414"/>
        <v>2024</v>
      </c>
      <c r="AL1337">
        <f t="shared" si="415"/>
        <v>4</v>
      </c>
      <c r="AM1337">
        <f t="shared" si="416"/>
        <v>22</v>
      </c>
      <c r="AN1337">
        <f t="shared" si="417"/>
        <v>2</v>
      </c>
      <c r="AO1337" t="str">
        <f t="shared" si="418"/>
        <v>Weekday</v>
      </c>
      <c r="AR1337" s="20">
        <f t="shared" si="419"/>
        <v>0</v>
      </c>
    </row>
    <row r="1338" spans="1:44" x14ac:dyDescent="0.35">
      <c r="A1338" t="str">
        <f t="shared" si="401"/>
        <v>CUST1337</v>
      </c>
      <c r="B1338" s="2" t="s">
        <v>1668</v>
      </c>
      <c r="C1338" s="4">
        <v>45336</v>
      </c>
      <c r="D1338" s="2" t="s">
        <v>566</v>
      </c>
      <c r="E1338" t="s">
        <v>5049</v>
      </c>
      <c r="F1338" s="2" t="s">
        <v>29</v>
      </c>
      <c r="G1338" s="2" t="s">
        <v>5043</v>
      </c>
      <c r="H1338" s="2">
        <v>1</v>
      </c>
      <c r="I1338" s="19">
        <v>251.43</v>
      </c>
      <c r="J1338" s="2" t="s">
        <v>20</v>
      </c>
      <c r="K1338" s="2" t="s">
        <v>31</v>
      </c>
      <c r="L1338" s="2">
        <v>5</v>
      </c>
      <c r="M1338" s="18">
        <f t="shared" si="402"/>
        <v>251.43</v>
      </c>
      <c r="T1338" t="str">
        <f t="shared" si="403"/>
        <v>Pending</v>
      </c>
      <c r="U1338" t="str">
        <f t="shared" si="404"/>
        <v>No</v>
      </c>
      <c r="V1338" t="str">
        <f t="shared" si="405"/>
        <v>Yes</v>
      </c>
      <c r="X1338">
        <f t="shared" si="406"/>
        <v>595</v>
      </c>
      <c r="Y1338">
        <f t="shared" si="407"/>
        <v>444</v>
      </c>
      <c r="Z1338" s="18">
        <f t="shared" si="408"/>
        <v>1892867.2841657216</v>
      </c>
      <c r="AA1338" s="18">
        <f t="shared" si="409"/>
        <v>199432.98236095349</v>
      </c>
      <c r="AB1338" s="17">
        <f t="shared" si="410"/>
        <v>3.8949824970828471</v>
      </c>
      <c r="AC1338" s="2" t="s">
        <v>5043</v>
      </c>
      <c r="AD1338" s="2" t="s">
        <v>29</v>
      </c>
      <c r="AE1338" t="str">
        <f t="shared" si="411"/>
        <v>Fashion</v>
      </c>
      <c r="AF1338" t="str">
        <f t="shared" si="412"/>
        <v>Fashion</v>
      </c>
      <c r="AG1338" t="str" cm="1">
        <f t="array" ref="AG1338">INDEX(AD:AD,ROW())</f>
        <v>Fashion</v>
      </c>
      <c r="AH1338">
        <f t="shared" si="420"/>
        <v>55</v>
      </c>
      <c r="AI1338" t="str">
        <f t="shared" si="413"/>
        <v>Fashion</v>
      </c>
      <c r="AK1338">
        <f t="shared" si="414"/>
        <v>2024</v>
      </c>
      <c r="AL1338">
        <f t="shared" si="415"/>
        <v>2</v>
      </c>
      <c r="AM1338">
        <f t="shared" si="416"/>
        <v>14</v>
      </c>
      <c r="AN1338">
        <f t="shared" si="417"/>
        <v>4</v>
      </c>
      <c r="AO1338" t="str">
        <f t="shared" si="418"/>
        <v>Weekday</v>
      </c>
      <c r="AR1338" s="20">
        <f t="shared" si="419"/>
        <v>0</v>
      </c>
    </row>
    <row r="1339" spans="1:44" x14ac:dyDescent="0.35">
      <c r="A1339" t="str">
        <f t="shared" si="401"/>
        <v>CUST1338</v>
      </c>
      <c r="B1339" s="2" t="s">
        <v>1669</v>
      </c>
      <c r="C1339" s="4">
        <v>45069</v>
      </c>
      <c r="D1339" s="2" t="s">
        <v>33</v>
      </c>
      <c r="E1339" t="s">
        <v>5055</v>
      </c>
      <c r="F1339" s="2" t="s">
        <v>42</v>
      </c>
      <c r="G1339" s="2" t="s">
        <v>5044</v>
      </c>
      <c r="H1339" s="2">
        <v>3</v>
      </c>
      <c r="I1339" s="19">
        <v>561.87</v>
      </c>
      <c r="J1339" s="2" t="s">
        <v>20</v>
      </c>
      <c r="K1339" s="2" t="s">
        <v>103</v>
      </c>
      <c r="L1339" s="2">
        <v>3</v>
      </c>
      <c r="M1339" s="18">
        <f t="shared" si="402"/>
        <v>1685.6100000000001</v>
      </c>
      <c r="T1339" t="str">
        <f t="shared" si="403"/>
        <v>Lost Sale</v>
      </c>
      <c r="U1339" t="str">
        <f t="shared" si="404"/>
        <v>No</v>
      </c>
      <c r="V1339" t="str">
        <f t="shared" si="405"/>
        <v>Yes</v>
      </c>
      <c r="X1339">
        <f t="shared" si="406"/>
        <v>567</v>
      </c>
      <c r="Y1339">
        <f t="shared" si="407"/>
        <v>440</v>
      </c>
      <c r="Z1339" s="18">
        <f t="shared" si="408"/>
        <v>1098537.4901531704</v>
      </c>
      <c r="AA1339" s="18">
        <f t="shared" si="409"/>
        <v>96724.388030634553</v>
      </c>
      <c r="AB1339" s="17">
        <f t="shared" si="410"/>
        <v>3.9001122334455669</v>
      </c>
      <c r="AC1339" s="2" t="s">
        <v>5044</v>
      </c>
      <c r="AD1339" s="2" t="s">
        <v>42</v>
      </c>
      <c r="AE1339" t="str">
        <f t="shared" si="411"/>
        <v>Beauty</v>
      </c>
      <c r="AF1339" t="str">
        <f t="shared" si="412"/>
        <v>Beauty</v>
      </c>
      <c r="AG1339" t="str" cm="1">
        <f t="array" ref="AG1339">INDEX(AD:AD,ROW())</f>
        <v>Beauty</v>
      </c>
      <c r="AH1339">
        <f t="shared" si="420"/>
        <v>64</v>
      </c>
      <c r="AI1339" t="str">
        <f t="shared" si="413"/>
        <v>Beauty</v>
      </c>
      <c r="AK1339">
        <f t="shared" si="414"/>
        <v>2023</v>
      </c>
      <c r="AL1339">
        <f t="shared" si="415"/>
        <v>5</v>
      </c>
      <c r="AM1339">
        <f t="shared" si="416"/>
        <v>23</v>
      </c>
      <c r="AN1339">
        <f t="shared" si="417"/>
        <v>3</v>
      </c>
      <c r="AO1339" t="str">
        <f t="shared" si="418"/>
        <v>Weekday</v>
      </c>
      <c r="AR1339" s="20">
        <f t="shared" si="419"/>
        <v>1</v>
      </c>
    </row>
    <row r="1340" spans="1:44" x14ac:dyDescent="0.35">
      <c r="A1340" t="str">
        <f t="shared" si="401"/>
        <v>CUST1339</v>
      </c>
      <c r="B1340" s="2" t="s">
        <v>1670</v>
      </c>
      <c r="C1340" s="4">
        <v>45661</v>
      </c>
      <c r="D1340" s="2" t="s">
        <v>107</v>
      </c>
      <c r="E1340" t="s">
        <v>5050</v>
      </c>
      <c r="F1340" s="2" t="s">
        <v>29</v>
      </c>
      <c r="G1340" s="2" t="s">
        <v>121</v>
      </c>
      <c r="H1340" s="2">
        <v>1</v>
      </c>
      <c r="I1340" s="19">
        <v>596.97</v>
      </c>
      <c r="J1340" s="2" t="s">
        <v>20</v>
      </c>
      <c r="K1340" s="2" t="s">
        <v>16</v>
      </c>
      <c r="L1340" s="2">
        <v>4</v>
      </c>
      <c r="M1340" s="18">
        <f t="shared" si="402"/>
        <v>596.97</v>
      </c>
      <c r="T1340" t="str">
        <f t="shared" si="403"/>
        <v>Completed</v>
      </c>
      <c r="U1340" t="str">
        <f t="shared" si="404"/>
        <v>No</v>
      </c>
      <c r="V1340" t="str">
        <f t="shared" si="405"/>
        <v>No</v>
      </c>
      <c r="X1340">
        <f t="shared" si="406"/>
        <v>589</v>
      </c>
      <c r="Y1340">
        <f t="shared" si="407"/>
        <v>426</v>
      </c>
      <c r="Z1340" s="18">
        <f t="shared" si="408"/>
        <v>1892867.2841657216</v>
      </c>
      <c r="AA1340" s="18">
        <f t="shared" si="409"/>
        <v>199432.98236095349</v>
      </c>
      <c r="AB1340" s="17">
        <f t="shared" si="410"/>
        <v>3.8949824970828471</v>
      </c>
      <c r="AC1340" s="2" t="s">
        <v>121</v>
      </c>
      <c r="AD1340" s="2" t="s">
        <v>29</v>
      </c>
      <c r="AE1340" t="str">
        <f t="shared" si="411"/>
        <v>Fashion</v>
      </c>
      <c r="AF1340" t="str">
        <f t="shared" si="412"/>
        <v>Fashion</v>
      </c>
      <c r="AG1340" t="str" cm="1">
        <f t="array" ref="AG1340">INDEX(AD:AD,ROW())</f>
        <v>Fashion</v>
      </c>
      <c r="AH1340">
        <f t="shared" si="420"/>
        <v>45</v>
      </c>
      <c r="AI1340" t="str">
        <f t="shared" si="413"/>
        <v>Fashion</v>
      </c>
      <c r="AK1340">
        <f t="shared" si="414"/>
        <v>2025</v>
      </c>
      <c r="AL1340">
        <f t="shared" si="415"/>
        <v>1</v>
      </c>
      <c r="AM1340">
        <f t="shared" si="416"/>
        <v>4</v>
      </c>
      <c r="AN1340">
        <f t="shared" si="417"/>
        <v>7</v>
      </c>
      <c r="AO1340" t="str">
        <f t="shared" si="418"/>
        <v>Weekend</v>
      </c>
      <c r="AR1340" s="20">
        <f t="shared" si="419"/>
        <v>0</v>
      </c>
    </row>
    <row r="1341" spans="1:44" x14ac:dyDescent="0.35">
      <c r="A1341" t="str">
        <f t="shared" si="401"/>
        <v>CUST1340</v>
      </c>
      <c r="B1341" s="2" t="s">
        <v>1671</v>
      </c>
      <c r="C1341" s="4">
        <v>45392</v>
      </c>
      <c r="D1341" s="2" t="s">
        <v>184</v>
      </c>
      <c r="E1341" t="s">
        <v>5050</v>
      </c>
      <c r="F1341" s="2" t="s">
        <v>29</v>
      </c>
      <c r="G1341" s="2" t="s">
        <v>121</v>
      </c>
      <c r="H1341" s="2">
        <v>1</v>
      </c>
      <c r="I1341" s="19">
        <v>914.86</v>
      </c>
      <c r="J1341" s="2" t="s">
        <v>5047</v>
      </c>
      <c r="K1341" s="2" t="s">
        <v>76</v>
      </c>
      <c r="L1341" s="2">
        <v>3</v>
      </c>
      <c r="M1341" s="18">
        <f t="shared" si="402"/>
        <v>914.86</v>
      </c>
      <c r="T1341" t="str">
        <f t="shared" si="403"/>
        <v>Completed</v>
      </c>
      <c r="U1341" t="str">
        <f t="shared" si="404"/>
        <v>No</v>
      </c>
      <c r="V1341" t="str">
        <f t="shared" si="405"/>
        <v>No</v>
      </c>
      <c r="X1341">
        <f t="shared" si="406"/>
        <v>589</v>
      </c>
      <c r="Y1341">
        <f t="shared" si="407"/>
        <v>426</v>
      </c>
      <c r="Z1341" s="18">
        <f t="shared" si="408"/>
        <v>1892867.2841657216</v>
      </c>
      <c r="AA1341" s="18">
        <f t="shared" si="409"/>
        <v>199432.98236095349</v>
      </c>
      <c r="AB1341" s="17">
        <f t="shared" si="410"/>
        <v>3.8949824970828471</v>
      </c>
      <c r="AC1341" s="2" t="s">
        <v>121</v>
      </c>
      <c r="AD1341" s="2" t="s">
        <v>29</v>
      </c>
      <c r="AE1341" t="str">
        <f t="shared" si="411"/>
        <v>Fashion</v>
      </c>
      <c r="AF1341" t="str">
        <f t="shared" si="412"/>
        <v>Fashion</v>
      </c>
      <c r="AG1341" t="str" cm="1">
        <f t="array" ref="AG1341">INDEX(AD:AD,ROW())</f>
        <v>Fashion</v>
      </c>
      <c r="AH1341">
        <f t="shared" si="420"/>
        <v>45</v>
      </c>
      <c r="AI1341" t="str">
        <f t="shared" si="413"/>
        <v>Fashion</v>
      </c>
      <c r="AK1341">
        <f t="shared" si="414"/>
        <v>2024</v>
      </c>
      <c r="AL1341">
        <f t="shared" si="415"/>
        <v>4</v>
      </c>
      <c r="AM1341">
        <f t="shared" si="416"/>
        <v>10</v>
      </c>
      <c r="AN1341">
        <f t="shared" si="417"/>
        <v>4</v>
      </c>
      <c r="AO1341" t="str">
        <f t="shared" si="418"/>
        <v>Weekday</v>
      </c>
      <c r="AR1341" s="20">
        <f t="shared" si="419"/>
        <v>1</v>
      </c>
    </row>
    <row r="1342" spans="1:44" x14ac:dyDescent="0.35">
      <c r="A1342" t="str">
        <f t="shared" si="401"/>
        <v>CUST1341</v>
      </c>
      <c r="B1342" s="2" t="s">
        <v>1672</v>
      </c>
      <c r="C1342" s="4">
        <v>45793</v>
      </c>
      <c r="D1342" s="2" t="s">
        <v>664</v>
      </c>
      <c r="E1342" t="s">
        <v>5048</v>
      </c>
      <c r="F1342" s="2" t="s">
        <v>29</v>
      </c>
      <c r="G1342" s="2" t="s">
        <v>5041</v>
      </c>
      <c r="H1342" s="2">
        <v>1</v>
      </c>
      <c r="I1342" s="19">
        <v>1927.86</v>
      </c>
      <c r="J1342" s="2" t="s">
        <v>50</v>
      </c>
      <c r="K1342" s="2" t="s">
        <v>31</v>
      </c>
      <c r="L1342" s="2">
        <v>4</v>
      </c>
      <c r="M1342" s="18">
        <f t="shared" si="402"/>
        <v>1927.86</v>
      </c>
      <c r="T1342" t="str">
        <f t="shared" si="403"/>
        <v>Pending</v>
      </c>
      <c r="U1342" t="str">
        <f t="shared" si="404"/>
        <v>No</v>
      </c>
      <c r="V1342" t="str">
        <f t="shared" si="405"/>
        <v>Yes</v>
      </c>
      <c r="X1342">
        <f t="shared" si="406"/>
        <v>590</v>
      </c>
      <c r="Y1342">
        <f t="shared" si="407"/>
        <v>451</v>
      </c>
      <c r="Z1342" s="18">
        <f t="shared" si="408"/>
        <v>1892867.2841657216</v>
      </c>
      <c r="AA1342" s="18">
        <f t="shared" si="409"/>
        <v>199432.98236095349</v>
      </c>
      <c r="AB1342" s="17">
        <f t="shared" si="410"/>
        <v>3.8949824970828471</v>
      </c>
      <c r="AC1342" s="2" t="s">
        <v>5041</v>
      </c>
      <c r="AD1342" s="2" t="s">
        <v>29</v>
      </c>
      <c r="AE1342" t="str">
        <f t="shared" si="411"/>
        <v>Fashion</v>
      </c>
      <c r="AF1342" t="str">
        <f t="shared" si="412"/>
        <v>Fashion</v>
      </c>
      <c r="AG1342" t="str" cm="1">
        <f t="array" ref="AG1342">INDEX(AD:AD,ROW())</f>
        <v>Fashion</v>
      </c>
      <c r="AH1342">
        <f t="shared" si="420"/>
        <v>15</v>
      </c>
      <c r="AI1342" t="str">
        <f t="shared" si="413"/>
        <v>Fashion</v>
      </c>
      <c r="AK1342">
        <f t="shared" si="414"/>
        <v>2025</v>
      </c>
      <c r="AL1342">
        <f t="shared" si="415"/>
        <v>5</v>
      </c>
      <c r="AM1342">
        <f t="shared" si="416"/>
        <v>16</v>
      </c>
      <c r="AN1342">
        <f t="shared" si="417"/>
        <v>6</v>
      </c>
      <c r="AO1342" t="str">
        <f t="shared" si="418"/>
        <v>Weekday</v>
      </c>
      <c r="AR1342" s="20">
        <f t="shared" si="419"/>
        <v>0</v>
      </c>
    </row>
    <row r="1343" spans="1:44" x14ac:dyDescent="0.35">
      <c r="A1343" t="str">
        <f t="shared" si="401"/>
        <v>CUST1342</v>
      </c>
      <c r="B1343" s="2" t="s">
        <v>1673</v>
      </c>
      <c r="C1343" s="4">
        <v>45351</v>
      </c>
      <c r="D1343" s="2" t="s">
        <v>799</v>
      </c>
      <c r="E1343" t="s">
        <v>5048</v>
      </c>
      <c r="F1343" s="2" t="s">
        <v>23</v>
      </c>
      <c r="G1343" s="2" t="s">
        <v>68</v>
      </c>
      <c r="H1343" s="2">
        <v>1</v>
      </c>
      <c r="I1343" s="19">
        <v>463.39</v>
      </c>
      <c r="J1343" s="2" t="s">
        <v>15</v>
      </c>
      <c r="K1343" s="2" t="s">
        <v>16</v>
      </c>
      <c r="L1343" s="2">
        <v>3</v>
      </c>
      <c r="M1343" s="18">
        <f t="shared" si="402"/>
        <v>463.39</v>
      </c>
      <c r="T1343" t="str">
        <f t="shared" si="403"/>
        <v>Completed</v>
      </c>
      <c r="U1343" t="str">
        <f t="shared" si="404"/>
        <v>No</v>
      </c>
      <c r="V1343" t="str">
        <f t="shared" si="405"/>
        <v>No</v>
      </c>
      <c r="X1343">
        <f t="shared" si="406"/>
        <v>590</v>
      </c>
      <c r="Y1343">
        <f t="shared" si="407"/>
        <v>451</v>
      </c>
      <c r="Z1343" s="18">
        <f t="shared" si="408"/>
        <v>594714.6477588166</v>
      </c>
      <c r="AA1343" s="18">
        <f t="shared" si="409"/>
        <v>60882.938065984097</v>
      </c>
      <c r="AB1343" s="17">
        <f t="shared" si="410"/>
        <v>3.804733727810651</v>
      </c>
      <c r="AC1343" s="2" t="s">
        <v>68</v>
      </c>
      <c r="AD1343" s="2" t="s">
        <v>23</v>
      </c>
      <c r="AE1343" t="str">
        <f t="shared" si="411"/>
        <v>Books</v>
      </c>
      <c r="AF1343" t="str">
        <f t="shared" si="412"/>
        <v>Books</v>
      </c>
      <c r="AG1343" t="str" cm="1">
        <f t="array" ref="AG1343">INDEX(AD:AD,ROW())</f>
        <v>Books</v>
      </c>
      <c r="AH1343">
        <f t="shared" si="420"/>
        <v>20</v>
      </c>
      <c r="AI1343" t="str">
        <f t="shared" si="413"/>
        <v>Books</v>
      </c>
      <c r="AK1343">
        <f t="shared" si="414"/>
        <v>2024</v>
      </c>
      <c r="AL1343">
        <f t="shared" si="415"/>
        <v>2</v>
      </c>
      <c r="AM1343">
        <f t="shared" si="416"/>
        <v>29</v>
      </c>
      <c r="AN1343">
        <f t="shared" si="417"/>
        <v>5</v>
      </c>
      <c r="AO1343" t="str">
        <f t="shared" si="418"/>
        <v>Weekday</v>
      </c>
      <c r="AR1343" s="20">
        <f t="shared" si="419"/>
        <v>0</v>
      </c>
    </row>
    <row r="1344" spans="1:44" x14ac:dyDescent="0.35">
      <c r="A1344" t="str">
        <f t="shared" si="401"/>
        <v>CUST1343</v>
      </c>
      <c r="B1344" s="2" t="s">
        <v>1674</v>
      </c>
      <c r="C1344" s="4">
        <v>45053</v>
      </c>
      <c r="D1344" s="2" t="s">
        <v>550</v>
      </c>
      <c r="E1344" t="s">
        <v>5049</v>
      </c>
      <c r="F1344" s="2" t="s">
        <v>19</v>
      </c>
      <c r="G1344" s="2" t="s">
        <v>5039</v>
      </c>
      <c r="H1344" s="2">
        <v>2</v>
      </c>
      <c r="I1344" s="19">
        <v>2435.14</v>
      </c>
      <c r="J1344" s="2" t="s">
        <v>20</v>
      </c>
      <c r="K1344" s="2" t="s">
        <v>16</v>
      </c>
      <c r="L1344" s="2">
        <v>4</v>
      </c>
      <c r="M1344" s="18">
        <f t="shared" si="402"/>
        <v>4870.28</v>
      </c>
      <c r="T1344" t="str">
        <f t="shared" si="403"/>
        <v>Completed</v>
      </c>
      <c r="U1344" t="str">
        <f t="shared" si="404"/>
        <v>Yes</v>
      </c>
      <c r="V1344" t="str">
        <f t="shared" si="405"/>
        <v>No</v>
      </c>
      <c r="X1344">
        <f t="shared" si="406"/>
        <v>595</v>
      </c>
      <c r="Y1344">
        <f t="shared" si="407"/>
        <v>444</v>
      </c>
      <c r="Z1344" s="18">
        <f t="shared" si="408"/>
        <v>2759712.3299794244</v>
      </c>
      <c r="AA1344" s="18">
        <f t="shared" si="409"/>
        <v>330643.50635802455</v>
      </c>
      <c r="AB1344" s="17">
        <f t="shared" si="410"/>
        <v>3.8641711229946525</v>
      </c>
      <c r="AC1344" s="2" t="s">
        <v>5039</v>
      </c>
      <c r="AD1344" s="2" t="s">
        <v>19</v>
      </c>
      <c r="AE1344" t="str">
        <f t="shared" si="411"/>
        <v>Electronics</v>
      </c>
      <c r="AF1344" t="str">
        <f t="shared" si="412"/>
        <v>Electronics</v>
      </c>
      <c r="AG1344" t="str" cm="1">
        <f t="array" ref="AG1344">INDEX(AD:AD,ROW())</f>
        <v>Electronics</v>
      </c>
      <c r="AH1344">
        <f t="shared" si="420"/>
        <v>3</v>
      </c>
      <c r="AI1344" t="str">
        <f t="shared" si="413"/>
        <v>Electronics</v>
      </c>
      <c r="AK1344">
        <f t="shared" si="414"/>
        <v>2023</v>
      </c>
      <c r="AL1344">
        <f t="shared" si="415"/>
        <v>5</v>
      </c>
      <c r="AM1344">
        <f t="shared" si="416"/>
        <v>7</v>
      </c>
      <c r="AN1344">
        <f t="shared" si="417"/>
        <v>1</v>
      </c>
      <c r="AO1344" t="str">
        <f t="shared" si="418"/>
        <v>Weekend</v>
      </c>
      <c r="AR1344" s="20">
        <f t="shared" si="419"/>
        <v>0</v>
      </c>
    </row>
    <row r="1345" spans="1:44" x14ac:dyDescent="0.35">
      <c r="A1345" t="str">
        <f t="shared" si="401"/>
        <v>CUST1344</v>
      </c>
      <c r="B1345" s="2" t="s">
        <v>1675</v>
      </c>
      <c r="C1345" s="4">
        <v>45650</v>
      </c>
      <c r="D1345" s="2" t="s">
        <v>439</v>
      </c>
      <c r="E1345" t="s">
        <v>5053</v>
      </c>
      <c r="F1345" s="2" t="s">
        <v>23</v>
      </c>
      <c r="G1345" s="2" t="s">
        <v>75</v>
      </c>
      <c r="H1345" s="2">
        <v>1</v>
      </c>
      <c r="I1345" s="19">
        <v>137.94999999999999</v>
      </c>
      <c r="J1345" s="2" t="s">
        <v>5046</v>
      </c>
      <c r="K1345" s="2" t="s">
        <v>16</v>
      </c>
      <c r="L1345" s="2">
        <v>4</v>
      </c>
      <c r="M1345" s="18">
        <f t="shared" si="402"/>
        <v>137.94999999999999</v>
      </c>
      <c r="T1345" t="str">
        <f t="shared" si="403"/>
        <v>Completed</v>
      </c>
      <c r="U1345" t="str">
        <f t="shared" si="404"/>
        <v>No</v>
      </c>
      <c r="V1345" t="str">
        <f t="shared" si="405"/>
        <v>No</v>
      </c>
      <c r="X1345">
        <f t="shared" si="406"/>
        <v>559</v>
      </c>
      <c r="Y1345">
        <f t="shared" si="407"/>
        <v>408</v>
      </c>
      <c r="Z1345" s="18">
        <f t="shared" si="408"/>
        <v>594714.6477588166</v>
      </c>
      <c r="AA1345" s="18">
        <f t="shared" si="409"/>
        <v>60882.938065984097</v>
      </c>
      <c r="AB1345" s="17">
        <f t="shared" si="410"/>
        <v>3.804733727810651</v>
      </c>
      <c r="AC1345" s="2" t="s">
        <v>75</v>
      </c>
      <c r="AD1345" s="2" t="s">
        <v>23</v>
      </c>
      <c r="AE1345" t="str">
        <f t="shared" si="411"/>
        <v>Books</v>
      </c>
      <c r="AF1345" t="str">
        <f t="shared" si="412"/>
        <v>Books</v>
      </c>
      <c r="AG1345" t="str" cm="1">
        <f t="array" ref="AG1345">INDEX(AD:AD,ROW())</f>
        <v>Books</v>
      </c>
      <c r="AH1345">
        <f t="shared" si="420"/>
        <v>23</v>
      </c>
      <c r="AI1345" t="str">
        <f t="shared" si="413"/>
        <v>Books</v>
      </c>
      <c r="AK1345">
        <f t="shared" si="414"/>
        <v>2024</v>
      </c>
      <c r="AL1345">
        <f t="shared" si="415"/>
        <v>12</v>
      </c>
      <c r="AM1345">
        <f t="shared" si="416"/>
        <v>24</v>
      </c>
      <c r="AN1345">
        <f t="shared" si="417"/>
        <v>3</v>
      </c>
      <c r="AO1345" t="str">
        <f t="shared" si="418"/>
        <v>Weekday</v>
      </c>
      <c r="AR1345" s="20">
        <f t="shared" si="419"/>
        <v>0</v>
      </c>
    </row>
    <row r="1346" spans="1:44" x14ac:dyDescent="0.35">
      <c r="A1346" t="str">
        <f t="shared" si="401"/>
        <v>CUST1345</v>
      </c>
      <c r="B1346" s="2" t="s">
        <v>1676</v>
      </c>
      <c r="C1346" s="4">
        <v>45785</v>
      </c>
      <c r="D1346" s="2" t="s">
        <v>611</v>
      </c>
      <c r="E1346" t="s">
        <v>5054</v>
      </c>
      <c r="F1346" s="2" t="s">
        <v>29</v>
      </c>
      <c r="G1346" s="2" t="s">
        <v>138</v>
      </c>
      <c r="H1346" s="2">
        <v>1</v>
      </c>
      <c r="I1346" s="19">
        <v>1624.29</v>
      </c>
      <c r="J1346" s="2" t="s">
        <v>5047</v>
      </c>
      <c r="K1346" s="2" t="s">
        <v>16</v>
      </c>
      <c r="L1346" s="2">
        <v>5</v>
      </c>
      <c r="M1346" s="18">
        <f t="shared" si="402"/>
        <v>1624.29</v>
      </c>
      <c r="T1346" t="str">
        <f t="shared" si="403"/>
        <v>Completed</v>
      </c>
      <c r="U1346" t="str">
        <f t="shared" si="404"/>
        <v>Yes</v>
      </c>
      <c r="V1346" t="str">
        <f t="shared" si="405"/>
        <v>No</v>
      </c>
      <c r="X1346">
        <f t="shared" si="406"/>
        <v>558</v>
      </c>
      <c r="Y1346">
        <f t="shared" si="407"/>
        <v>430</v>
      </c>
      <c r="Z1346" s="18">
        <f t="shared" si="408"/>
        <v>1892867.2841657216</v>
      </c>
      <c r="AA1346" s="18">
        <f t="shared" si="409"/>
        <v>199432.98236095349</v>
      </c>
      <c r="AB1346" s="17">
        <f t="shared" si="410"/>
        <v>3.8949824970828471</v>
      </c>
      <c r="AC1346" s="2" t="s">
        <v>138</v>
      </c>
      <c r="AD1346" s="2" t="s">
        <v>29</v>
      </c>
      <c r="AE1346" t="str">
        <f t="shared" si="411"/>
        <v>Fashion</v>
      </c>
      <c r="AF1346" t="str">
        <f t="shared" si="412"/>
        <v>Fashion</v>
      </c>
      <c r="AG1346" t="str" cm="1">
        <f t="array" ref="AG1346">INDEX(AD:AD,ROW())</f>
        <v>Fashion</v>
      </c>
      <c r="AH1346">
        <f t="shared" si="420"/>
        <v>53</v>
      </c>
      <c r="AI1346" t="str">
        <f t="shared" si="413"/>
        <v>Fashion</v>
      </c>
      <c r="AK1346">
        <f t="shared" si="414"/>
        <v>2025</v>
      </c>
      <c r="AL1346">
        <f t="shared" si="415"/>
        <v>5</v>
      </c>
      <c r="AM1346">
        <f t="shared" si="416"/>
        <v>8</v>
      </c>
      <c r="AN1346">
        <f t="shared" si="417"/>
        <v>5</v>
      </c>
      <c r="AO1346" t="str">
        <f t="shared" si="418"/>
        <v>Weekday</v>
      </c>
      <c r="AR1346" s="20">
        <f t="shared" si="419"/>
        <v>0</v>
      </c>
    </row>
    <row r="1347" spans="1:44" x14ac:dyDescent="0.35">
      <c r="A1347" t="str">
        <f t="shared" ref="A1347:A1410" si="421">"CUST"&amp;TEXT(ROW()-1,"0000")</f>
        <v>CUST1346</v>
      </c>
      <c r="B1347" s="2" t="s">
        <v>1677</v>
      </c>
      <c r="C1347" s="4">
        <v>45313</v>
      </c>
      <c r="D1347" s="2" t="s">
        <v>439</v>
      </c>
      <c r="E1347" t="s">
        <v>5054</v>
      </c>
      <c r="F1347" s="2" t="s">
        <v>42</v>
      </c>
      <c r="G1347" s="2" t="s">
        <v>43</v>
      </c>
      <c r="H1347" s="2">
        <v>1</v>
      </c>
      <c r="I1347" s="19">
        <v>1491.54</v>
      </c>
      <c r="J1347" s="2" t="s">
        <v>15</v>
      </c>
      <c r="K1347" s="2" t="s">
        <v>31</v>
      </c>
      <c r="L1347" s="2">
        <v>5</v>
      </c>
      <c r="M1347" s="18">
        <f t="shared" ref="M1347:M1410" si="422">H1347*I1347</f>
        <v>1491.54</v>
      </c>
      <c r="T1347" t="str">
        <f t="shared" ref="T1347:T1410" si="423">IF(K1347="Cancelled","Lost Sale",IF(K1347="Pending","Pending","Completed"))</f>
        <v>Pending</v>
      </c>
      <c r="U1347" t="str">
        <f t="shared" ref="U1347:U1410" si="424">IF(AND(K1347="Delivered",M1347&gt;1000),"Yes","No")</f>
        <v>No</v>
      </c>
      <c r="V1347" t="str">
        <f t="shared" ref="V1347:V1410" si="425">IF(OR(K1347="Cancelled",K1347="Pending"),"Yes","No")</f>
        <v>Yes</v>
      </c>
      <c r="X1347">
        <f t="shared" ref="X1347:X1410" si="426">COUNTIF($E$2:$E$4701,E1347)</f>
        <v>558</v>
      </c>
      <c r="Y1347">
        <f t="shared" ref="Y1347:Y1410" si="427">COUNTIFS($E$2:$E$4701,E1347,$K$2:$K$4701,"Delivered")</f>
        <v>430</v>
      </c>
      <c r="Z1347" s="18">
        <f t="shared" ref="Z1347:Z1410" si="428">SUMIF($F$2:$F$4701,F1347,$M$2:$M$4701)</f>
        <v>1098537.4901531704</v>
      </c>
      <c r="AA1347" s="18">
        <f t="shared" ref="AA1347:AA1410" si="429">SUMIFS($M$2:$M$4701,$F$2:$F$4701,F1347,$K$2:$K$4701,"Pending")</f>
        <v>96724.388030634553</v>
      </c>
      <c r="AB1347" s="17">
        <f t="shared" ref="AB1347:AB1410" si="430">AVERAGEIF($F$2:$F$4701,F1347,$L$2:$L$4701)</f>
        <v>3.9001122334455669</v>
      </c>
      <c r="AC1347" s="2" t="s">
        <v>43</v>
      </c>
      <c r="AD1347" s="2" t="s">
        <v>42</v>
      </c>
      <c r="AE1347" t="str">
        <f t="shared" ref="AE1347:AE1410" si="431">VLOOKUP(G1347,$AC$2:$AD$4738,2,FALSE)</f>
        <v>Beauty</v>
      </c>
      <c r="AF1347" t="str">
        <f t="shared" ref="AF1347:AF1410" si="432">_xlfn.XLOOKUP(G1347,AC:AC,AD:AD)</f>
        <v>Beauty</v>
      </c>
      <c r="AG1347" t="str" cm="1">
        <f t="array" ref="AG1347">INDEX(AD:AD,ROW())</f>
        <v>Beauty</v>
      </c>
      <c r="AH1347">
        <f t="shared" si="420"/>
        <v>10</v>
      </c>
      <c r="AI1347" t="str">
        <f t="shared" ref="AI1347:AI1410" si="433">INDEX(AD:AD,MATCH(G1347,AC:AC,0))</f>
        <v>Beauty</v>
      </c>
      <c r="AK1347">
        <f t="shared" ref="AK1347:AK1410" si="434">YEAR(C1347)</f>
        <v>2024</v>
      </c>
      <c r="AL1347">
        <f t="shared" ref="AL1347:AL1410" si="435">MONTH(C1347)</f>
        <v>1</v>
      </c>
      <c r="AM1347">
        <f t="shared" ref="AM1347:AM1410" si="436">DAY(C1347)</f>
        <v>22</v>
      </c>
      <c r="AN1347">
        <f t="shared" ref="AN1347:AN1410" si="437">WEEKDAY(C1347)</f>
        <v>2</v>
      </c>
      <c r="AO1347" t="str">
        <f t="shared" ref="AO1347:AO1410" si="438">IF(WEEKDAY(C1347,2)&gt;5,"Weekend","Weekday")</f>
        <v>Weekday</v>
      </c>
      <c r="AR1347" s="20">
        <f t="shared" ref="AR1347:AR1410" si="439">IF(OR(K1347="Cancelled",K1347="Returned"),1,0)</f>
        <v>0</v>
      </c>
    </row>
    <row r="1348" spans="1:44" x14ac:dyDescent="0.35">
      <c r="A1348" t="str">
        <f t="shared" si="421"/>
        <v>CUST1347</v>
      </c>
      <c r="B1348" s="2" t="s">
        <v>1678</v>
      </c>
      <c r="C1348" s="4">
        <v>45144</v>
      </c>
      <c r="D1348" s="2" t="s">
        <v>411</v>
      </c>
      <c r="E1348" t="s">
        <v>5054</v>
      </c>
      <c r="F1348" s="2" t="s">
        <v>29</v>
      </c>
      <c r="G1348" s="2" t="s">
        <v>121</v>
      </c>
      <c r="H1348" s="2">
        <v>1</v>
      </c>
      <c r="I1348" s="19">
        <v>2266.7600000000002</v>
      </c>
      <c r="J1348" s="2" t="s">
        <v>50</v>
      </c>
      <c r="K1348" s="2" t="s">
        <v>103</v>
      </c>
      <c r="L1348" s="2">
        <v>4</v>
      </c>
      <c r="M1348" s="18">
        <f t="shared" si="422"/>
        <v>2266.7600000000002</v>
      </c>
      <c r="T1348" t="str">
        <f t="shared" si="423"/>
        <v>Lost Sale</v>
      </c>
      <c r="U1348" t="str">
        <f t="shared" si="424"/>
        <v>No</v>
      </c>
      <c r="V1348" t="str">
        <f t="shared" si="425"/>
        <v>Yes</v>
      </c>
      <c r="X1348">
        <f t="shared" si="426"/>
        <v>558</v>
      </c>
      <c r="Y1348">
        <f t="shared" si="427"/>
        <v>430</v>
      </c>
      <c r="Z1348" s="18">
        <f t="shared" si="428"/>
        <v>1892867.2841657216</v>
      </c>
      <c r="AA1348" s="18">
        <f t="shared" si="429"/>
        <v>199432.98236095349</v>
      </c>
      <c r="AB1348" s="17">
        <f t="shared" si="430"/>
        <v>3.8949824970828471</v>
      </c>
      <c r="AC1348" s="2" t="s">
        <v>121</v>
      </c>
      <c r="AD1348" s="2" t="s">
        <v>29</v>
      </c>
      <c r="AE1348" t="str">
        <f t="shared" si="431"/>
        <v>Fashion</v>
      </c>
      <c r="AF1348" t="str">
        <f t="shared" si="432"/>
        <v>Fashion</v>
      </c>
      <c r="AG1348" t="str" cm="1">
        <f t="array" ref="AG1348">INDEX(AD:AD,ROW())</f>
        <v>Fashion</v>
      </c>
      <c r="AH1348">
        <f t="shared" si="420"/>
        <v>45</v>
      </c>
      <c r="AI1348" t="str">
        <f t="shared" si="433"/>
        <v>Fashion</v>
      </c>
      <c r="AK1348">
        <f t="shared" si="434"/>
        <v>2023</v>
      </c>
      <c r="AL1348">
        <f t="shared" si="435"/>
        <v>8</v>
      </c>
      <c r="AM1348">
        <f t="shared" si="436"/>
        <v>6</v>
      </c>
      <c r="AN1348">
        <f t="shared" si="437"/>
        <v>1</v>
      </c>
      <c r="AO1348" t="str">
        <f t="shared" si="438"/>
        <v>Weekend</v>
      </c>
      <c r="AR1348" s="20">
        <f t="shared" si="439"/>
        <v>1</v>
      </c>
    </row>
    <row r="1349" spans="1:44" x14ac:dyDescent="0.35">
      <c r="A1349" t="str">
        <f t="shared" si="421"/>
        <v>CUST1348</v>
      </c>
      <c r="B1349" s="2" t="s">
        <v>1679</v>
      </c>
      <c r="C1349" s="4">
        <v>45742</v>
      </c>
      <c r="D1349" s="2" t="s">
        <v>387</v>
      </c>
      <c r="E1349" t="s">
        <v>5053</v>
      </c>
      <c r="F1349" s="2" t="s">
        <v>13</v>
      </c>
      <c r="G1349" s="2" t="s">
        <v>37</v>
      </c>
      <c r="H1349" s="2">
        <v>2</v>
      </c>
      <c r="I1349" s="19">
        <v>679.21</v>
      </c>
      <c r="J1349" s="2" t="s">
        <v>5047</v>
      </c>
      <c r="K1349" s="2" t="s">
        <v>16</v>
      </c>
      <c r="L1349" s="2">
        <v>4</v>
      </c>
      <c r="M1349" s="18">
        <f t="shared" si="422"/>
        <v>1358.42</v>
      </c>
      <c r="T1349" t="str">
        <f t="shared" si="423"/>
        <v>Completed</v>
      </c>
      <c r="U1349" t="str">
        <f t="shared" si="424"/>
        <v>Yes</v>
      </c>
      <c r="V1349" t="str">
        <f t="shared" si="425"/>
        <v>No</v>
      </c>
      <c r="X1349">
        <f t="shared" si="426"/>
        <v>559</v>
      </c>
      <c r="Y1349">
        <f t="shared" si="427"/>
        <v>408</v>
      </c>
      <c r="Z1349" s="18">
        <f t="shared" si="428"/>
        <v>1463424.4009529033</v>
      </c>
      <c r="AA1349" s="18">
        <f t="shared" si="429"/>
        <v>118285.78776560788</v>
      </c>
      <c r="AB1349" s="17">
        <f t="shared" si="430"/>
        <v>3.8140589569160999</v>
      </c>
      <c r="AC1349" s="2" t="s">
        <v>37</v>
      </c>
      <c r="AD1349" s="2" t="s">
        <v>13</v>
      </c>
      <c r="AE1349" t="str">
        <f t="shared" si="431"/>
        <v>Home &amp; Kitchen</v>
      </c>
      <c r="AF1349" t="str">
        <f t="shared" si="432"/>
        <v>Home &amp; Kitchen</v>
      </c>
      <c r="AG1349" t="str" cm="1">
        <f t="array" ref="AG1349">INDEX(AD:AD,ROW())</f>
        <v>Home &amp; Kitchen</v>
      </c>
      <c r="AH1349">
        <f t="shared" si="420"/>
        <v>8</v>
      </c>
      <c r="AI1349" t="str">
        <f t="shared" si="433"/>
        <v>Home &amp; Kitchen</v>
      </c>
      <c r="AK1349">
        <f t="shared" si="434"/>
        <v>2025</v>
      </c>
      <c r="AL1349">
        <f t="shared" si="435"/>
        <v>3</v>
      </c>
      <c r="AM1349">
        <f t="shared" si="436"/>
        <v>26</v>
      </c>
      <c r="AN1349">
        <f t="shared" si="437"/>
        <v>4</v>
      </c>
      <c r="AO1349" t="str">
        <f t="shared" si="438"/>
        <v>Weekday</v>
      </c>
      <c r="AR1349" s="20">
        <f t="shared" si="439"/>
        <v>0</v>
      </c>
    </row>
    <row r="1350" spans="1:44" x14ac:dyDescent="0.35">
      <c r="A1350" t="str">
        <f t="shared" si="421"/>
        <v>CUST1349</v>
      </c>
      <c r="B1350" s="2" t="s">
        <v>1680</v>
      </c>
      <c r="C1350" s="4">
        <v>44928</v>
      </c>
      <c r="D1350" s="2" t="s">
        <v>407</v>
      </c>
      <c r="E1350" t="s">
        <v>5053</v>
      </c>
      <c r="F1350" s="2" t="s">
        <v>19</v>
      </c>
      <c r="G1350" s="2" t="s">
        <v>128</v>
      </c>
      <c r="H1350" s="2">
        <v>1</v>
      </c>
      <c r="I1350" s="19">
        <v>732.05</v>
      </c>
      <c r="J1350" s="2" t="s">
        <v>5047</v>
      </c>
      <c r="K1350" s="2" t="s">
        <v>16</v>
      </c>
      <c r="L1350" s="2">
        <v>3</v>
      </c>
      <c r="M1350" s="18">
        <f t="shared" si="422"/>
        <v>732.05</v>
      </c>
      <c r="T1350" t="str">
        <f t="shared" si="423"/>
        <v>Completed</v>
      </c>
      <c r="U1350" t="str">
        <f t="shared" si="424"/>
        <v>No</v>
      </c>
      <c r="V1350" t="str">
        <f t="shared" si="425"/>
        <v>No</v>
      </c>
      <c r="X1350">
        <f t="shared" si="426"/>
        <v>559</v>
      </c>
      <c r="Y1350">
        <f t="shared" si="427"/>
        <v>408</v>
      </c>
      <c r="Z1350" s="18">
        <f t="shared" si="428"/>
        <v>2759712.3299794244</v>
      </c>
      <c r="AA1350" s="18">
        <f t="shared" si="429"/>
        <v>330643.50635802455</v>
      </c>
      <c r="AB1350" s="17">
        <f t="shared" si="430"/>
        <v>3.8641711229946525</v>
      </c>
      <c r="AC1350" s="2" t="s">
        <v>128</v>
      </c>
      <c r="AD1350" s="2" t="s">
        <v>19</v>
      </c>
      <c r="AE1350" t="str">
        <f t="shared" si="431"/>
        <v>Electronics</v>
      </c>
      <c r="AF1350" t="str">
        <f t="shared" si="432"/>
        <v>Electronics</v>
      </c>
      <c r="AG1350" t="str" cm="1">
        <f t="array" ref="AG1350">INDEX(AD:AD,ROW())</f>
        <v>Electronics</v>
      </c>
      <c r="AH1350">
        <f t="shared" si="420"/>
        <v>48</v>
      </c>
      <c r="AI1350" t="str">
        <f t="shared" si="433"/>
        <v>Electronics</v>
      </c>
      <c r="AK1350">
        <f t="shared" si="434"/>
        <v>2023</v>
      </c>
      <c r="AL1350">
        <f t="shared" si="435"/>
        <v>1</v>
      </c>
      <c r="AM1350">
        <f t="shared" si="436"/>
        <v>2</v>
      </c>
      <c r="AN1350">
        <f t="shared" si="437"/>
        <v>2</v>
      </c>
      <c r="AO1350" t="str">
        <f t="shared" si="438"/>
        <v>Weekday</v>
      </c>
      <c r="AR1350" s="20">
        <f t="shared" si="439"/>
        <v>0</v>
      </c>
    </row>
    <row r="1351" spans="1:44" x14ac:dyDescent="0.35">
      <c r="A1351" t="str">
        <f t="shared" si="421"/>
        <v>CUST1350</v>
      </c>
      <c r="B1351" s="2" t="s">
        <v>1681</v>
      </c>
      <c r="C1351" s="4">
        <v>45197</v>
      </c>
      <c r="D1351" s="2" t="s">
        <v>539</v>
      </c>
      <c r="E1351" t="s">
        <v>5053</v>
      </c>
      <c r="F1351" s="2" t="s">
        <v>13</v>
      </c>
      <c r="G1351" s="2" t="s">
        <v>34</v>
      </c>
      <c r="H1351" s="2">
        <v>1</v>
      </c>
      <c r="I1351" s="19">
        <v>1424.46</v>
      </c>
      <c r="J1351" s="2" t="s">
        <v>5046</v>
      </c>
      <c r="K1351" s="2" t="s">
        <v>16</v>
      </c>
      <c r="L1351" s="2">
        <v>5</v>
      </c>
      <c r="M1351" s="18">
        <f t="shared" si="422"/>
        <v>1424.46</v>
      </c>
      <c r="T1351" t="str">
        <f t="shared" si="423"/>
        <v>Completed</v>
      </c>
      <c r="U1351" t="str">
        <f t="shared" si="424"/>
        <v>Yes</v>
      </c>
      <c r="V1351" t="str">
        <f t="shared" si="425"/>
        <v>No</v>
      </c>
      <c r="X1351">
        <f t="shared" si="426"/>
        <v>559</v>
      </c>
      <c r="Y1351">
        <f t="shared" si="427"/>
        <v>408</v>
      </c>
      <c r="Z1351" s="18">
        <f t="shared" si="428"/>
        <v>1463424.4009529033</v>
      </c>
      <c r="AA1351" s="18">
        <f t="shared" si="429"/>
        <v>118285.78776560788</v>
      </c>
      <c r="AB1351" s="17">
        <f t="shared" si="430"/>
        <v>3.8140589569160999</v>
      </c>
      <c r="AC1351" s="2" t="s">
        <v>34</v>
      </c>
      <c r="AD1351" s="2" t="s">
        <v>13</v>
      </c>
      <c r="AE1351" t="str">
        <f t="shared" si="431"/>
        <v>Home &amp; Kitchen</v>
      </c>
      <c r="AF1351" t="str">
        <f t="shared" si="432"/>
        <v>Home &amp; Kitchen</v>
      </c>
      <c r="AG1351" t="str" cm="1">
        <f t="array" ref="AG1351">INDEX(AD:AD,ROW())</f>
        <v>Home &amp; Kitchen</v>
      </c>
      <c r="AH1351">
        <f t="shared" si="420"/>
        <v>7</v>
      </c>
      <c r="AI1351" t="str">
        <f t="shared" si="433"/>
        <v>Home &amp; Kitchen</v>
      </c>
      <c r="AK1351">
        <f t="shared" si="434"/>
        <v>2023</v>
      </c>
      <c r="AL1351">
        <f t="shared" si="435"/>
        <v>9</v>
      </c>
      <c r="AM1351">
        <f t="shared" si="436"/>
        <v>28</v>
      </c>
      <c r="AN1351">
        <f t="shared" si="437"/>
        <v>5</v>
      </c>
      <c r="AO1351" t="str">
        <f t="shared" si="438"/>
        <v>Weekday</v>
      </c>
      <c r="AR1351" s="20">
        <f t="shared" si="439"/>
        <v>0</v>
      </c>
    </row>
    <row r="1352" spans="1:44" x14ac:dyDescent="0.35">
      <c r="A1352" t="str">
        <f t="shared" si="421"/>
        <v>CUST1351</v>
      </c>
      <c r="B1352" s="2" t="s">
        <v>1682</v>
      </c>
      <c r="C1352" s="4">
        <v>45270</v>
      </c>
      <c r="D1352" s="2" t="s">
        <v>1618</v>
      </c>
      <c r="E1352" t="s">
        <v>5048</v>
      </c>
      <c r="F1352" s="2" t="s">
        <v>13</v>
      </c>
      <c r="G1352" s="2" t="s">
        <v>14</v>
      </c>
      <c r="H1352" s="2">
        <v>1</v>
      </c>
      <c r="I1352" s="19">
        <v>195.63</v>
      </c>
      <c r="J1352" s="2" t="s">
        <v>20</v>
      </c>
      <c r="K1352" s="2" t="s">
        <v>103</v>
      </c>
      <c r="L1352" s="2">
        <v>5</v>
      </c>
      <c r="M1352" s="18">
        <f t="shared" si="422"/>
        <v>195.63</v>
      </c>
      <c r="T1352" t="str">
        <f t="shared" si="423"/>
        <v>Lost Sale</v>
      </c>
      <c r="U1352" t="str">
        <f t="shared" si="424"/>
        <v>No</v>
      </c>
      <c r="V1352" t="str">
        <f t="shared" si="425"/>
        <v>Yes</v>
      </c>
      <c r="X1352">
        <f t="shared" si="426"/>
        <v>590</v>
      </c>
      <c r="Y1352">
        <f t="shared" si="427"/>
        <v>451</v>
      </c>
      <c r="Z1352" s="18">
        <f t="shared" si="428"/>
        <v>1463424.4009529033</v>
      </c>
      <c r="AA1352" s="18">
        <f t="shared" si="429"/>
        <v>118285.78776560788</v>
      </c>
      <c r="AB1352" s="17">
        <f t="shared" si="430"/>
        <v>3.8140589569160999</v>
      </c>
      <c r="AC1352" s="2" t="s">
        <v>14</v>
      </c>
      <c r="AD1352" s="2" t="s">
        <v>13</v>
      </c>
      <c r="AE1352" t="str">
        <f t="shared" si="431"/>
        <v>Home &amp; Kitchen</v>
      </c>
      <c r="AF1352" t="str">
        <f t="shared" si="432"/>
        <v>Home &amp; Kitchen</v>
      </c>
      <c r="AG1352" t="str" cm="1">
        <f t="array" ref="AG1352">INDEX(AD:AD,ROW())</f>
        <v>Home &amp; Kitchen</v>
      </c>
      <c r="AH1352">
        <f t="shared" si="420"/>
        <v>2</v>
      </c>
      <c r="AI1352" t="str">
        <f t="shared" si="433"/>
        <v>Home &amp; Kitchen</v>
      </c>
      <c r="AK1352">
        <f t="shared" si="434"/>
        <v>2023</v>
      </c>
      <c r="AL1352">
        <f t="shared" si="435"/>
        <v>12</v>
      </c>
      <c r="AM1352">
        <f t="shared" si="436"/>
        <v>10</v>
      </c>
      <c r="AN1352">
        <f t="shared" si="437"/>
        <v>1</v>
      </c>
      <c r="AO1352" t="str">
        <f t="shared" si="438"/>
        <v>Weekend</v>
      </c>
      <c r="AR1352" s="20">
        <f t="shared" si="439"/>
        <v>1</v>
      </c>
    </row>
    <row r="1353" spans="1:44" x14ac:dyDescent="0.35">
      <c r="A1353" t="str">
        <f t="shared" si="421"/>
        <v>CUST1352</v>
      </c>
      <c r="B1353" s="2" t="s">
        <v>1683</v>
      </c>
      <c r="C1353" s="4">
        <v>45155</v>
      </c>
      <c r="D1353" s="2" t="s">
        <v>1219</v>
      </c>
      <c r="E1353" t="s">
        <v>5048</v>
      </c>
      <c r="F1353" s="2" t="s">
        <v>29</v>
      </c>
      <c r="G1353" s="2" t="s">
        <v>5041</v>
      </c>
      <c r="H1353" s="2">
        <v>1</v>
      </c>
      <c r="I1353" s="19">
        <v>1847.29</v>
      </c>
      <c r="J1353" s="2" t="s">
        <v>5047</v>
      </c>
      <c r="K1353" s="2" t="s">
        <v>76</v>
      </c>
      <c r="L1353" s="2">
        <v>4</v>
      </c>
      <c r="M1353" s="18">
        <f t="shared" si="422"/>
        <v>1847.29</v>
      </c>
      <c r="T1353" t="str">
        <f t="shared" si="423"/>
        <v>Completed</v>
      </c>
      <c r="U1353" t="str">
        <f t="shared" si="424"/>
        <v>No</v>
      </c>
      <c r="V1353" t="str">
        <f t="shared" si="425"/>
        <v>No</v>
      </c>
      <c r="X1353">
        <f t="shared" si="426"/>
        <v>590</v>
      </c>
      <c r="Y1353">
        <f t="shared" si="427"/>
        <v>451</v>
      </c>
      <c r="Z1353" s="18">
        <f t="shared" si="428"/>
        <v>1892867.2841657216</v>
      </c>
      <c r="AA1353" s="18">
        <f t="shared" si="429"/>
        <v>199432.98236095349</v>
      </c>
      <c r="AB1353" s="17">
        <f t="shared" si="430"/>
        <v>3.8949824970828471</v>
      </c>
      <c r="AC1353" s="2" t="s">
        <v>5041</v>
      </c>
      <c r="AD1353" s="2" t="s">
        <v>29</v>
      </c>
      <c r="AE1353" t="str">
        <f t="shared" si="431"/>
        <v>Fashion</v>
      </c>
      <c r="AF1353" t="str">
        <f t="shared" si="432"/>
        <v>Fashion</v>
      </c>
      <c r="AG1353" t="str" cm="1">
        <f t="array" ref="AG1353">INDEX(AD:AD,ROW())</f>
        <v>Fashion</v>
      </c>
      <c r="AH1353">
        <f t="shared" ref="AH1353:AH1416" si="440">MATCH(G1353,AC:AC,0)</f>
        <v>15</v>
      </c>
      <c r="AI1353" t="str">
        <f t="shared" si="433"/>
        <v>Fashion</v>
      </c>
      <c r="AK1353">
        <f t="shared" si="434"/>
        <v>2023</v>
      </c>
      <c r="AL1353">
        <f t="shared" si="435"/>
        <v>8</v>
      </c>
      <c r="AM1353">
        <f t="shared" si="436"/>
        <v>17</v>
      </c>
      <c r="AN1353">
        <f t="shared" si="437"/>
        <v>5</v>
      </c>
      <c r="AO1353" t="str">
        <f t="shared" si="438"/>
        <v>Weekday</v>
      </c>
      <c r="AR1353" s="20">
        <f t="shared" si="439"/>
        <v>1</v>
      </c>
    </row>
    <row r="1354" spans="1:44" x14ac:dyDescent="0.35">
      <c r="A1354" t="str">
        <f t="shared" si="421"/>
        <v>CUST1353</v>
      </c>
      <c r="B1354" s="2" t="s">
        <v>1684</v>
      </c>
      <c r="C1354" s="4">
        <v>45494</v>
      </c>
      <c r="D1354" s="2" t="s">
        <v>1288</v>
      </c>
      <c r="E1354" t="s">
        <v>5052</v>
      </c>
      <c r="F1354" s="2" t="s">
        <v>23</v>
      </c>
      <c r="G1354" s="2" t="s">
        <v>65</v>
      </c>
      <c r="H1354" s="2">
        <v>3</v>
      </c>
      <c r="I1354" s="19">
        <v>600.53</v>
      </c>
      <c r="J1354" s="2" t="s">
        <v>5046</v>
      </c>
      <c r="K1354" s="2" t="s">
        <v>16</v>
      </c>
      <c r="L1354" s="2">
        <v>3</v>
      </c>
      <c r="M1354" s="18">
        <f t="shared" si="422"/>
        <v>1801.59</v>
      </c>
      <c r="T1354" t="str">
        <f t="shared" si="423"/>
        <v>Completed</v>
      </c>
      <c r="U1354" t="str">
        <f t="shared" si="424"/>
        <v>Yes</v>
      </c>
      <c r="V1354" t="str">
        <f t="shared" si="425"/>
        <v>No</v>
      </c>
      <c r="X1354">
        <f t="shared" si="426"/>
        <v>573</v>
      </c>
      <c r="Y1354">
        <f t="shared" si="427"/>
        <v>450</v>
      </c>
      <c r="Z1354" s="18">
        <f t="shared" si="428"/>
        <v>594714.6477588166</v>
      </c>
      <c r="AA1354" s="18">
        <f t="shared" si="429"/>
        <v>60882.938065984097</v>
      </c>
      <c r="AB1354" s="17">
        <f t="shared" si="430"/>
        <v>3.804733727810651</v>
      </c>
      <c r="AC1354" s="2" t="s">
        <v>65</v>
      </c>
      <c r="AD1354" s="2" t="s">
        <v>23</v>
      </c>
      <c r="AE1354" t="str">
        <f t="shared" si="431"/>
        <v>Books</v>
      </c>
      <c r="AF1354" t="str">
        <f t="shared" si="432"/>
        <v>Books</v>
      </c>
      <c r="AG1354" t="str" cm="1">
        <f t="array" ref="AG1354">INDEX(AD:AD,ROW())</f>
        <v>Books</v>
      </c>
      <c r="AH1354">
        <f t="shared" si="440"/>
        <v>19</v>
      </c>
      <c r="AI1354" t="str">
        <f t="shared" si="433"/>
        <v>Books</v>
      </c>
      <c r="AK1354">
        <f t="shared" si="434"/>
        <v>2024</v>
      </c>
      <c r="AL1354">
        <f t="shared" si="435"/>
        <v>7</v>
      </c>
      <c r="AM1354">
        <f t="shared" si="436"/>
        <v>21</v>
      </c>
      <c r="AN1354">
        <f t="shared" si="437"/>
        <v>1</v>
      </c>
      <c r="AO1354" t="str">
        <f t="shared" si="438"/>
        <v>Weekend</v>
      </c>
      <c r="AR1354" s="20">
        <f t="shared" si="439"/>
        <v>0</v>
      </c>
    </row>
    <row r="1355" spans="1:44" x14ac:dyDescent="0.35">
      <c r="A1355" t="str">
        <f t="shared" si="421"/>
        <v>CUST1354</v>
      </c>
      <c r="B1355" s="2" t="s">
        <v>1685</v>
      </c>
      <c r="C1355" s="4">
        <v>45257</v>
      </c>
      <c r="D1355" s="2" t="s">
        <v>808</v>
      </c>
      <c r="E1355" t="s">
        <v>5053</v>
      </c>
      <c r="F1355" s="2" t="s">
        <v>19</v>
      </c>
      <c r="G1355" s="2" t="s">
        <v>60</v>
      </c>
      <c r="H1355" s="2">
        <v>1</v>
      </c>
      <c r="I1355" s="19">
        <v>1010.11</v>
      </c>
      <c r="J1355" s="2" t="s">
        <v>15</v>
      </c>
      <c r="K1355" s="2" t="s">
        <v>16</v>
      </c>
      <c r="L1355" s="2">
        <v>5</v>
      </c>
      <c r="M1355" s="18">
        <f t="shared" si="422"/>
        <v>1010.11</v>
      </c>
      <c r="T1355" t="str">
        <f t="shared" si="423"/>
        <v>Completed</v>
      </c>
      <c r="U1355" t="str">
        <f t="shared" si="424"/>
        <v>Yes</v>
      </c>
      <c r="V1355" t="str">
        <f t="shared" si="425"/>
        <v>No</v>
      </c>
      <c r="X1355">
        <f t="shared" si="426"/>
        <v>559</v>
      </c>
      <c r="Y1355">
        <f t="shared" si="427"/>
        <v>408</v>
      </c>
      <c r="Z1355" s="18">
        <f t="shared" si="428"/>
        <v>2759712.3299794244</v>
      </c>
      <c r="AA1355" s="18">
        <f t="shared" si="429"/>
        <v>330643.50635802455</v>
      </c>
      <c r="AB1355" s="17">
        <f t="shared" si="430"/>
        <v>3.8641711229946525</v>
      </c>
      <c r="AC1355" s="2" t="s">
        <v>60</v>
      </c>
      <c r="AD1355" s="2" t="s">
        <v>19</v>
      </c>
      <c r="AE1355" t="str">
        <f t="shared" si="431"/>
        <v>Electronics</v>
      </c>
      <c r="AF1355" t="str">
        <f t="shared" si="432"/>
        <v>Electronics</v>
      </c>
      <c r="AG1355" t="str" cm="1">
        <f t="array" ref="AG1355">INDEX(AD:AD,ROW())</f>
        <v>Electronics</v>
      </c>
      <c r="AH1355">
        <f t="shared" si="440"/>
        <v>17</v>
      </c>
      <c r="AI1355" t="str">
        <f t="shared" si="433"/>
        <v>Electronics</v>
      </c>
      <c r="AK1355">
        <f t="shared" si="434"/>
        <v>2023</v>
      </c>
      <c r="AL1355">
        <f t="shared" si="435"/>
        <v>11</v>
      </c>
      <c r="AM1355">
        <f t="shared" si="436"/>
        <v>27</v>
      </c>
      <c r="AN1355">
        <f t="shared" si="437"/>
        <v>2</v>
      </c>
      <c r="AO1355" t="str">
        <f t="shared" si="438"/>
        <v>Weekday</v>
      </c>
      <c r="AR1355" s="20">
        <f t="shared" si="439"/>
        <v>0</v>
      </c>
    </row>
    <row r="1356" spans="1:44" x14ac:dyDescent="0.35">
      <c r="A1356" t="str">
        <f t="shared" si="421"/>
        <v>CUST1355</v>
      </c>
      <c r="B1356" s="2" t="s">
        <v>1686</v>
      </c>
      <c r="C1356" s="4">
        <v>45633</v>
      </c>
      <c r="D1356" s="2" t="s">
        <v>353</v>
      </c>
      <c r="E1356" t="s">
        <v>5051</v>
      </c>
      <c r="F1356" s="2" t="s">
        <v>19</v>
      </c>
      <c r="G1356" s="2" t="s">
        <v>128</v>
      </c>
      <c r="H1356" s="2">
        <v>3</v>
      </c>
      <c r="I1356" s="19">
        <v>3239.06</v>
      </c>
      <c r="J1356" s="2" t="s">
        <v>20</v>
      </c>
      <c r="K1356" s="2" t="s">
        <v>16</v>
      </c>
      <c r="L1356" s="2">
        <v>4</v>
      </c>
      <c r="M1356" s="18">
        <f t="shared" si="422"/>
        <v>9717.18</v>
      </c>
      <c r="T1356" t="str">
        <f t="shared" si="423"/>
        <v>Completed</v>
      </c>
      <c r="U1356" t="str">
        <f t="shared" si="424"/>
        <v>Yes</v>
      </c>
      <c r="V1356" t="str">
        <f t="shared" si="425"/>
        <v>No</v>
      </c>
      <c r="X1356">
        <f t="shared" si="426"/>
        <v>619</v>
      </c>
      <c r="Y1356">
        <f t="shared" si="427"/>
        <v>468</v>
      </c>
      <c r="Z1356" s="18">
        <f t="shared" si="428"/>
        <v>2759712.3299794244</v>
      </c>
      <c r="AA1356" s="18">
        <f t="shared" si="429"/>
        <v>330643.50635802455</v>
      </c>
      <c r="AB1356" s="17">
        <f t="shared" si="430"/>
        <v>3.8641711229946525</v>
      </c>
      <c r="AC1356" s="2" t="s">
        <v>128</v>
      </c>
      <c r="AD1356" s="2" t="s">
        <v>19</v>
      </c>
      <c r="AE1356" t="str">
        <f t="shared" si="431"/>
        <v>Electronics</v>
      </c>
      <c r="AF1356" t="str">
        <f t="shared" si="432"/>
        <v>Electronics</v>
      </c>
      <c r="AG1356" t="str" cm="1">
        <f t="array" ref="AG1356">INDEX(AD:AD,ROW())</f>
        <v>Electronics</v>
      </c>
      <c r="AH1356">
        <f t="shared" si="440"/>
        <v>48</v>
      </c>
      <c r="AI1356" t="str">
        <f t="shared" si="433"/>
        <v>Electronics</v>
      </c>
      <c r="AK1356">
        <f t="shared" si="434"/>
        <v>2024</v>
      </c>
      <c r="AL1356">
        <f t="shared" si="435"/>
        <v>12</v>
      </c>
      <c r="AM1356">
        <f t="shared" si="436"/>
        <v>7</v>
      </c>
      <c r="AN1356">
        <f t="shared" si="437"/>
        <v>7</v>
      </c>
      <c r="AO1356" t="str">
        <f t="shared" si="438"/>
        <v>Weekend</v>
      </c>
      <c r="AR1356" s="20">
        <f t="shared" si="439"/>
        <v>0</v>
      </c>
    </row>
    <row r="1357" spans="1:44" x14ac:dyDescent="0.35">
      <c r="A1357" t="str">
        <f t="shared" si="421"/>
        <v>CUST1356</v>
      </c>
      <c r="B1357" s="2" t="s">
        <v>1687</v>
      </c>
      <c r="C1357" s="4">
        <v>45218</v>
      </c>
      <c r="D1357" s="2" t="s">
        <v>325</v>
      </c>
      <c r="E1357" t="s">
        <v>5053</v>
      </c>
      <c r="F1357" s="2" t="s">
        <v>23</v>
      </c>
      <c r="G1357" s="2" t="s">
        <v>75</v>
      </c>
      <c r="H1357" s="2">
        <v>3</v>
      </c>
      <c r="I1357" s="19">
        <v>525.03</v>
      </c>
      <c r="J1357" s="2" t="s">
        <v>5046</v>
      </c>
      <c r="K1357" s="2" t="s">
        <v>16</v>
      </c>
      <c r="L1357" s="2">
        <v>4</v>
      </c>
      <c r="M1357" s="18">
        <f t="shared" si="422"/>
        <v>1575.09</v>
      </c>
      <c r="T1357" t="str">
        <f t="shared" si="423"/>
        <v>Completed</v>
      </c>
      <c r="U1357" t="str">
        <f t="shared" si="424"/>
        <v>Yes</v>
      </c>
      <c r="V1357" t="str">
        <f t="shared" si="425"/>
        <v>No</v>
      </c>
      <c r="X1357">
        <f t="shared" si="426"/>
        <v>559</v>
      </c>
      <c r="Y1357">
        <f t="shared" si="427"/>
        <v>408</v>
      </c>
      <c r="Z1357" s="18">
        <f t="shared" si="428"/>
        <v>594714.6477588166</v>
      </c>
      <c r="AA1357" s="18">
        <f t="shared" si="429"/>
        <v>60882.938065984097</v>
      </c>
      <c r="AB1357" s="17">
        <f t="shared" si="430"/>
        <v>3.804733727810651</v>
      </c>
      <c r="AC1357" s="2" t="s">
        <v>75</v>
      </c>
      <c r="AD1357" s="2" t="s">
        <v>23</v>
      </c>
      <c r="AE1357" t="str">
        <f t="shared" si="431"/>
        <v>Books</v>
      </c>
      <c r="AF1357" t="str">
        <f t="shared" si="432"/>
        <v>Books</v>
      </c>
      <c r="AG1357" t="str" cm="1">
        <f t="array" ref="AG1357">INDEX(AD:AD,ROW())</f>
        <v>Books</v>
      </c>
      <c r="AH1357">
        <f t="shared" si="440"/>
        <v>23</v>
      </c>
      <c r="AI1357" t="str">
        <f t="shared" si="433"/>
        <v>Books</v>
      </c>
      <c r="AK1357">
        <f t="shared" si="434"/>
        <v>2023</v>
      </c>
      <c r="AL1357">
        <f t="shared" si="435"/>
        <v>10</v>
      </c>
      <c r="AM1357">
        <f t="shared" si="436"/>
        <v>19</v>
      </c>
      <c r="AN1357">
        <f t="shared" si="437"/>
        <v>5</v>
      </c>
      <c r="AO1357" t="str">
        <f t="shared" si="438"/>
        <v>Weekday</v>
      </c>
      <c r="AR1357" s="20">
        <f t="shared" si="439"/>
        <v>0</v>
      </c>
    </row>
    <row r="1358" spans="1:44" x14ac:dyDescent="0.35">
      <c r="A1358" t="str">
        <f t="shared" si="421"/>
        <v>CUST1357</v>
      </c>
      <c r="B1358" s="2" t="s">
        <v>1688</v>
      </c>
      <c r="C1358" s="4">
        <v>44954</v>
      </c>
      <c r="D1358" s="2" t="s">
        <v>99</v>
      </c>
      <c r="E1358" t="s">
        <v>5048</v>
      </c>
      <c r="F1358" s="2" t="s">
        <v>13</v>
      </c>
      <c r="G1358" s="2" t="s">
        <v>5045</v>
      </c>
      <c r="H1358" s="2">
        <v>3</v>
      </c>
      <c r="I1358" s="19">
        <v>1660.54</v>
      </c>
      <c r="J1358" s="2" t="s">
        <v>50</v>
      </c>
      <c r="K1358" s="2" t="s">
        <v>16</v>
      </c>
      <c r="L1358" s="2">
        <v>3</v>
      </c>
      <c r="M1358" s="18">
        <f t="shared" si="422"/>
        <v>4981.62</v>
      </c>
      <c r="T1358" t="str">
        <f t="shared" si="423"/>
        <v>Completed</v>
      </c>
      <c r="U1358" t="str">
        <f t="shared" si="424"/>
        <v>Yes</v>
      </c>
      <c r="V1358" t="str">
        <f t="shared" si="425"/>
        <v>No</v>
      </c>
      <c r="X1358">
        <f t="shared" si="426"/>
        <v>590</v>
      </c>
      <c r="Y1358">
        <f t="shared" si="427"/>
        <v>451</v>
      </c>
      <c r="Z1358" s="18">
        <f t="shared" si="428"/>
        <v>1463424.4009529033</v>
      </c>
      <c r="AA1358" s="18">
        <f t="shared" si="429"/>
        <v>118285.78776560788</v>
      </c>
      <c r="AB1358" s="17">
        <f t="shared" si="430"/>
        <v>3.8140589569160999</v>
      </c>
      <c r="AC1358" s="2" t="s">
        <v>5045</v>
      </c>
      <c r="AD1358" s="2" t="s">
        <v>13</v>
      </c>
      <c r="AE1358" t="str">
        <f t="shared" si="431"/>
        <v>Home &amp; Kitchen</v>
      </c>
      <c r="AF1358" t="str">
        <f t="shared" si="432"/>
        <v>Home &amp; Kitchen</v>
      </c>
      <c r="AG1358" t="str" cm="1">
        <f t="array" ref="AG1358">INDEX(AD:AD,ROW())</f>
        <v>Home &amp; Kitchen</v>
      </c>
      <c r="AH1358">
        <f t="shared" si="440"/>
        <v>76</v>
      </c>
      <c r="AI1358" t="str">
        <f t="shared" si="433"/>
        <v>Home &amp; Kitchen</v>
      </c>
      <c r="AK1358">
        <f t="shared" si="434"/>
        <v>2023</v>
      </c>
      <c r="AL1358">
        <f t="shared" si="435"/>
        <v>1</v>
      </c>
      <c r="AM1358">
        <f t="shared" si="436"/>
        <v>28</v>
      </c>
      <c r="AN1358">
        <f t="shared" si="437"/>
        <v>7</v>
      </c>
      <c r="AO1358" t="str">
        <f t="shared" si="438"/>
        <v>Weekend</v>
      </c>
      <c r="AR1358" s="20">
        <f t="shared" si="439"/>
        <v>0</v>
      </c>
    </row>
    <row r="1359" spans="1:44" x14ac:dyDescent="0.35">
      <c r="A1359" t="str">
        <f t="shared" si="421"/>
        <v>CUST1358</v>
      </c>
      <c r="B1359" s="2" t="s">
        <v>1689</v>
      </c>
      <c r="C1359" s="4">
        <v>45529</v>
      </c>
      <c r="D1359" s="2" t="s">
        <v>292</v>
      </c>
      <c r="E1359" t="s">
        <v>5050</v>
      </c>
      <c r="F1359" s="2" t="s">
        <v>13</v>
      </c>
      <c r="G1359" s="2" t="s">
        <v>95</v>
      </c>
      <c r="H1359" s="2">
        <v>1</v>
      </c>
      <c r="I1359" s="19">
        <v>1678.57</v>
      </c>
      <c r="J1359" s="2" t="s">
        <v>15</v>
      </c>
      <c r="K1359" s="2" t="s">
        <v>31</v>
      </c>
      <c r="L1359" s="2">
        <v>5</v>
      </c>
      <c r="M1359" s="18">
        <f t="shared" si="422"/>
        <v>1678.57</v>
      </c>
      <c r="T1359" t="str">
        <f t="shared" si="423"/>
        <v>Pending</v>
      </c>
      <c r="U1359" t="str">
        <f t="shared" si="424"/>
        <v>No</v>
      </c>
      <c r="V1359" t="str">
        <f t="shared" si="425"/>
        <v>Yes</v>
      </c>
      <c r="X1359">
        <f t="shared" si="426"/>
        <v>589</v>
      </c>
      <c r="Y1359">
        <f t="shared" si="427"/>
        <v>426</v>
      </c>
      <c r="Z1359" s="18">
        <f t="shared" si="428"/>
        <v>1463424.4009529033</v>
      </c>
      <c r="AA1359" s="18">
        <f t="shared" si="429"/>
        <v>118285.78776560788</v>
      </c>
      <c r="AB1359" s="17">
        <f t="shared" si="430"/>
        <v>3.8140589569160999</v>
      </c>
      <c r="AC1359" s="2" t="s">
        <v>95</v>
      </c>
      <c r="AD1359" s="2" t="s">
        <v>13</v>
      </c>
      <c r="AE1359" t="str">
        <f t="shared" si="431"/>
        <v>Home &amp; Kitchen</v>
      </c>
      <c r="AF1359" t="str">
        <f t="shared" si="432"/>
        <v>Home &amp; Kitchen</v>
      </c>
      <c r="AG1359" t="str" cm="1">
        <f t="array" ref="AG1359">INDEX(AD:AD,ROW())</f>
        <v>Home &amp; Kitchen</v>
      </c>
      <c r="AH1359">
        <f t="shared" si="440"/>
        <v>32</v>
      </c>
      <c r="AI1359" t="str">
        <f t="shared" si="433"/>
        <v>Home &amp; Kitchen</v>
      </c>
      <c r="AK1359">
        <f t="shared" si="434"/>
        <v>2024</v>
      </c>
      <c r="AL1359">
        <f t="shared" si="435"/>
        <v>8</v>
      </c>
      <c r="AM1359">
        <f t="shared" si="436"/>
        <v>25</v>
      </c>
      <c r="AN1359">
        <f t="shared" si="437"/>
        <v>1</v>
      </c>
      <c r="AO1359" t="str">
        <f t="shared" si="438"/>
        <v>Weekend</v>
      </c>
      <c r="AR1359" s="20">
        <f t="shared" si="439"/>
        <v>0</v>
      </c>
    </row>
    <row r="1360" spans="1:44" x14ac:dyDescent="0.35">
      <c r="A1360" t="str">
        <f t="shared" si="421"/>
        <v>CUST1359</v>
      </c>
      <c r="B1360" s="2" t="s">
        <v>1690</v>
      </c>
      <c r="C1360" s="4">
        <v>45051</v>
      </c>
      <c r="D1360" s="2" t="s">
        <v>707</v>
      </c>
      <c r="E1360" t="s">
        <v>5048</v>
      </c>
      <c r="F1360" s="2" t="s">
        <v>13</v>
      </c>
      <c r="G1360" s="2" t="s">
        <v>14</v>
      </c>
      <c r="H1360" s="2">
        <v>1</v>
      </c>
      <c r="I1360" s="19">
        <v>215.18</v>
      </c>
      <c r="J1360" s="2" t="s">
        <v>15</v>
      </c>
      <c r="K1360" s="2" t="s">
        <v>16</v>
      </c>
      <c r="L1360" s="2">
        <v>5</v>
      </c>
      <c r="M1360" s="18">
        <f t="shared" si="422"/>
        <v>215.18</v>
      </c>
      <c r="T1360" t="str">
        <f t="shared" si="423"/>
        <v>Completed</v>
      </c>
      <c r="U1360" t="str">
        <f t="shared" si="424"/>
        <v>No</v>
      </c>
      <c r="V1360" t="str">
        <f t="shared" si="425"/>
        <v>No</v>
      </c>
      <c r="X1360">
        <f t="shared" si="426"/>
        <v>590</v>
      </c>
      <c r="Y1360">
        <f t="shared" si="427"/>
        <v>451</v>
      </c>
      <c r="Z1360" s="18">
        <f t="shared" si="428"/>
        <v>1463424.4009529033</v>
      </c>
      <c r="AA1360" s="18">
        <f t="shared" si="429"/>
        <v>118285.78776560788</v>
      </c>
      <c r="AB1360" s="17">
        <f t="shared" si="430"/>
        <v>3.8140589569160999</v>
      </c>
      <c r="AC1360" s="2" t="s">
        <v>14</v>
      </c>
      <c r="AD1360" s="2" t="s">
        <v>13</v>
      </c>
      <c r="AE1360" t="str">
        <f t="shared" si="431"/>
        <v>Home &amp; Kitchen</v>
      </c>
      <c r="AF1360" t="str">
        <f t="shared" si="432"/>
        <v>Home &amp; Kitchen</v>
      </c>
      <c r="AG1360" t="str" cm="1">
        <f t="array" ref="AG1360">INDEX(AD:AD,ROW())</f>
        <v>Home &amp; Kitchen</v>
      </c>
      <c r="AH1360">
        <f t="shared" si="440"/>
        <v>2</v>
      </c>
      <c r="AI1360" t="str">
        <f t="shared" si="433"/>
        <v>Home &amp; Kitchen</v>
      </c>
      <c r="AK1360">
        <f t="shared" si="434"/>
        <v>2023</v>
      </c>
      <c r="AL1360">
        <f t="shared" si="435"/>
        <v>5</v>
      </c>
      <c r="AM1360">
        <f t="shared" si="436"/>
        <v>5</v>
      </c>
      <c r="AN1360">
        <f t="shared" si="437"/>
        <v>6</v>
      </c>
      <c r="AO1360" t="str">
        <f t="shared" si="438"/>
        <v>Weekday</v>
      </c>
      <c r="AR1360" s="20">
        <f t="shared" si="439"/>
        <v>0</v>
      </c>
    </row>
    <row r="1361" spans="1:44" x14ac:dyDescent="0.35">
      <c r="A1361" t="str">
        <f t="shared" si="421"/>
        <v>CUST1360</v>
      </c>
      <c r="B1361" s="2" t="s">
        <v>1691</v>
      </c>
      <c r="C1361" s="4">
        <v>45312</v>
      </c>
      <c r="D1361" s="2" t="s">
        <v>478</v>
      </c>
      <c r="E1361" t="s">
        <v>5051</v>
      </c>
      <c r="F1361" s="2" t="s">
        <v>19</v>
      </c>
      <c r="G1361" s="2" t="s">
        <v>60</v>
      </c>
      <c r="H1361" s="2">
        <v>2</v>
      </c>
      <c r="I1361" s="19">
        <v>2154.0700000000002</v>
      </c>
      <c r="J1361" s="2" t="s">
        <v>5047</v>
      </c>
      <c r="K1361" s="2" t="s">
        <v>16</v>
      </c>
      <c r="L1361" s="2">
        <v>5</v>
      </c>
      <c r="M1361" s="18">
        <f t="shared" si="422"/>
        <v>4308.1400000000003</v>
      </c>
      <c r="T1361" t="str">
        <f t="shared" si="423"/>
        <v>Completed</v>
      </c>
      <c r="U1361" t="str">
        <f t="shared" si="424"/>
        <v>Yes</v>
      </c>
      <c r="V1361" t="str">
        <f t="shared" si="425"/>
        <v>No</v>
      </c>
      <c r="X1361">
        <f t="shared" si="426"/>
        <v>619</v>
      </c>
      <c r="Y1361">
        <f t="shared" si="427"/>
        <v>468</v>
      </c>
      <c r="Z1361" s="18">
        <f t="shared" si="428"/>
        <v>2759712.3299794244</v>
      </c>
      <c r="AA1361" s="18">
        <f t="shared" si="429"/>
        <v>330643.50635802455</v>
      </c>
      <c r="AB1361" s="17">
        <f t="shared" si="430"/>
        <v>3.8641711229946525</v>
      </c>
      <c r="AC1361" s="2" t="s">
        <v>60</v>
      </c>
      <c r="AD1361" s="2" t="s">
        <v>19</v>
      </c>
      <c r="AE1361" t="str">
        <f t="shared" si="431"/>
        <v>Electronics</v>
      </c>
      <c r="AF1361" t="str">
        <f t="shared" si="432"/>
        <v>Electronics</v>
      </c>
      <c r="AG1361" t="str" cm="1">
        <f t="array" ref="AG1361">INDEX(AD:AD,ROW())</f>
        <v>Electronics</v>
      </c>
      <c r="AH1361">
        <f t="shared" si="440"/>
        <v>17</v>
      </c>
      <c r="AI1361" t="str">
        <f t="shared" si="433"/>
        <v>Electronics</v>
      </c>
      <c r="AK1361">
        <f t="shared" si="434"/>
        <v>2024</v>
      </c>
      <c r="AL1361">
        <f t="shared" si="435"/>
        <v>1</v>
      </c>
      <c r="AM1361">
        <f t="shared" si="436"/>
        <v>21</v>
      </c>
      <c r="AN1361">
        <f t="shared" si="437"/>
        <v>1</v>
      </c>
      <c r="AO1361" t="str">
        <f t="shared" si="438"/>
        <v>Weekend</v>
      </c>
      <c r="AR1361" s="20">
        <f t="shared" si="439"/>
        <v>0</v>
      </c>
    </row>
    <row r="1362" spans="1:44" x14ac:dyDescent="0.35">
      <c r="A1362" t="str">
        <f t="shared" si="421"/>
        <v>CUST1361</v>
      </c>
      <c r="B1362" s="2" t="s">
        <v>1692</v>
      </c>
      <c r="C1362" s="4">
        <v>44937</v>
      </c>
      <c r="D1362" s="2" t="s">
        <v>266</v>
      </c>
      <c r="E1362" t="s">
        <v>5050</v>
      </c>
      <c r="F1362" s="2" t="s">
        <v>42</v>
      </c>
      <c r="G1362" s="2" t="s">
        <v>43</v>
      </c>
      <c r="H1362" s="2">
        <v>2</v>
      </c>
      <c r="I1362" s="19">
        <v>1461.81</v>
      </c>
      <c r="J1362" s="2" t="s">
        <v>5047</v>
      </c>
      <c r="K1362" s="2" t="s">
        <v>16</v>
      </c>
      <c r="L1362" s="2">
        <v>4</v>
      </c>
      <c r="M1362" s="18">
        <f t="shared" si="422"/>
        <v>2923.62</v>
      </c>
      <c r="T1362" t="str">
        <f t="shared" si="423"/>
        <v>Completed</v>
      </c>
      <c r="U1362" t="str">
        <f t="shared" si="424"/>
        <v>Yes</v>
      </c>
      <c r="V1362" t="str">
        <f t="shared" si="425"/>
        <v>No</v>
      </c>
      <c r="X1362">
        <f t="shared" si="426"/>
        <v>589</v>
      </c>
      <c r="Y1362">
        <f t="shared" si="427"/>
        <v>426</v>
      </c>
      <c r="Z1362" s="18">
        <f t="shared" si="428"/>
        <v>1098537.4901531704</v>
      </c>
      <c r="AA1362" s="18">
        <f t="shared" si="429"/>
        <v>96724.388030634553</v>
      </c>
      <c r="AB1362" s="17">
        <f t="shared" si="430"/>
        <v>3.9001122334455669</v>
      </c>
      <c r="AC1362" s="2" t="s">
        <v>43</v>
      </c>
      <c r="AD1362" s="2" t="s">
        <v>42</v>
      </c>
      <c r="AE1362" t="str">
        <f t="shared" si="431"/>
        <v>Beauty</v>
      </c>
      <c r="AF1362" t="str">
        <f t="shared" si="432"/>
        <v>Beauty</v>
      </c>
      <c r="AG1362" t="str" cm="1">
        <f t="array" ref="AG1362">INDEX(AD:AD,ROW())</f>
        <v>Beauty</v>
      </c>
      <c r="AH1362">
        <f t="shared" si="440"/>
        <v>10</v>
      </c>
      <c r="AI1362" t="str">
        <f t="shared" si="433"/>
        <v>Beauty</v>
      </c>
      <c r="AK1362">
        <f t="shared" si="434"/>
        <v>2023</v>
      </c>
      <c r="AL1362">
        <f t="shared" si="435"/>
        <v>1</v>
      </c>
      <c r="AM1362">
        <f t="shared" si="436"/>
        <v>11</v>
      </c>
      <c r="AN1362">
        <f t="shared" si="437"/>
        <v>4</v>
      </c>
      <c r="AO1362" t="str">
        <f t="shared" si="438"/>
        <v>Weekday</v>
      </c>
      <c r="AR1362" s="20">
        <f t="shared" si="439"/>
        <v>0</v>
      </c>
    </row>
    <row r="1363" spans="1:44" x14ac:dyDescent="0.35">
      <c r="A1363" t="str">
        <f t="shared" si="421"/>
        <v>CUST1362</v>
      </c>
      <c r="B1363" s="2" t="s">
        <v>1693</v>
      </c>
      <c r="C1363" s="4">
        <v>45104</v>
      </c>
      <c r="D1363" s="2" t="s">
        <v>120</v>
      </c>
      <c r="E1363" t="s">
        <v>5052</v>
      </c>
      <c r="F1363" s="2" t="s">
        <v>42</v>
      </c>
      <c r="G1363" s="2" t="s">
        <v>5042</v>
      </c>
      <c r="H1363" s="2">
        <v>3</v>
      </c>
      <c r="I1363" s="19">
        <v>945.32</v>
      </c>
      <c r="J1363" s="2" t="s">
        <v>5047</v>
      </c>
      <c r="K1363" s="2" t="s">
        <v>16</v>
      </c>
      <c r="L1363" s="2">
        <v>5</v>
      </c>
      <c r="M1363" s="18">
        <f t="shared" si="422"/>
        <v>2835.96</v>
      </c>
      <c r="T1363" t="str">
        <f t="shared" si="423"/>
        <v>Completed</v>
      </c>
      <c r="U1363" t="str">
        <f t="shared" si="424"/>
        <v>Yes</v>
      </c>
      <c r="V1363" t="str">
        <f t="shared" si="425"/>
        <v>No</v>
      </c>
      <c r="X1363">
        <f t="shared" si="426"/>
        <v>573</v>
      </c>
      <c r="Y1363">
        <f t="shared" si="427"/>
        <v>450</v>
      </c>
      <c r="Z1363" s="18">
        <f t="shared" si="428"/>
        <v>1098537.4901531704</v>
      </c>
      <c r="AA1363" s="18">
        <f t="shared" si="429"/>
        <v>96724.388030634553</v>
      </c>
      <c r="AB1363" s="17">
        <f t="shared" si="430"/>
        <v>3.9001122334455669</v>
      </c>
      <c r="AC1363" s="2" t="s">
        <v>5042</v>
      </c>
      <c r="AD1363" s="2" t="s">
        <v>42</v>
      </c>
      <c r="AE1363" t="str">
        <f t="shared" si="431"/>
        <v>Beauty</v>
      </c>
      <c r="AF1363" t="str">
        <f t="shared" si="432"/>
        <v>Beauty</v>
      </c>
      <c r="AG1363" t="str" cm="1">
        <f t="array" ref="AG1363">INDEX(AD:AD,ROW())</f>
        <v>Beauty</v>
      </c>
      <c r="AH1363">
        <f t="shared" si="440"/>
        <v>18</v>
      </c>
      <c r="AI1363" t="str">
        <f t="shared" si="433"/>
        <v>Beauty</v>
      </c>
      <c r="AK1363">
        <f t="shared" si="434"/>
        <v>2023</v>
      </c>
      <c r="AL1363">
        <f t="shared" si="435"/>
        <v>6</v>
      </c>
      <c r="AM1363">
        <f t="shared" si="436"/>
        <v>27</v>
      </c>
      <c r="AN1363">
        <f t="shared" si="437"/>
        <v>3</v>
      </c>
      <c r="AO1363" t="str">
        <f t="shared" si="438"/>
        <v>Weekday</v>
      </c>
      <c r="AR1363" s="20">
        <f t="shared" si="439"/>
        <v>0</v>
      </c>
    </row>
    <row r="1364" spans="1:44" x14ac:dyDescent="0.35">
      <c r="A1364" t="str">
        <f t="shared" si="421"/>
        <v>CUST1363</v>
      </c>
      <c r="B1364" s="2" t="s">
        <v>1694</v>
      </c>
      <c r="C1364" s="4">
        <v>45555</v>
      </c>
      <c r="D1364" s="2" t="s">
        <v>382</v>
      </c>
      <c r="E1364" t="s">
        <v>5054</v>
      </c>
      <c r="F1364" s="2" t="s">
        <v>19</v>
      </c>
      <c r="G1364" s="2" t="s">
        <v>5040</v>
      </c>
      <c r="H1364" s="2">
        <v>1</v>
      </c>
      <c r="I1364" s="19">
        <v>2648.65</v>
      </c>
      <c r="J1364" s="2" t="s">
        <v>5047</v>
      </c>
      <c r="K1364" s="2" t="s">
        <v>16</v>
      </c>
      <c r="L1364" s="2">
        <v>5</v>
      </c>
      <c r="M1364" s="18">
        <f t="shared" si="422"/>
        <v>2648.65</v>
      </c>
      <c r="T1364" t="str">
        <f t="shared" si="423"/>
        <v>Completed</v>
      </c>
      <c r="U1364" t="str">
        <f t="shared" si="424"/>
        <v>Yes</v>
      </c>
      <c r="V1364" t="str">
        <f t="shared" si="425"/>
        <v>No</v>
      </c>
      <c r="X1364">
        <f t="shared" si="426"/>
        <v>558</v>
      </c>
      <c r="Y1364">
        <f t="shared" si="427"/>
        <v>430</v>
      </c>
      <c r="Z1364" s="18">
        <f t="shared" si="428"/>
        <v>2759712.3299794244</v>
      </c>
      <c r="AA1364" s="18">
        <f t="shared" si="429"/>
        <v>330643.50635802455</v>
      </c>
      <c r="AB1364" s="17">
        <f t="shared" si="430"/>
        <v>3.8641711229946525</v>
      </c>
      <c r="AC1364" s="2" t="s">
        <v>5040</v>
      </c>
      <c r="AD1364" s="2" t="s">
        <v>19</v>
      </c>
      <c r="AE1364" t="str">
        <f t="shared" si="431"/>
        <v>Electronics</v>
      </c>
      <c r="AF1364" t="str">
        <f t="shared" si="432"/>
        <v>Electronics</v>
      </c>
      <c r="AG1364" t="str" cm="1">
        <f t="array" ref="AG1364">INDEX(AD:AD,ROW())</f>
        <v>Electronics</v>
      </c>
      <c r="AH1364">
        <f t="shared" si="440"/>
        <v>13</v>
      </c>
      <c r="AI1364" t="str">
        <f t="shared" si="433"/>
        <v>Electronics</v>
      </c>
      <c r="AK1364">
        <f t="shared" si="434"/>
        <v>2024</v>
      </c>
      <c r="AL1364">
        <f t="shared" si="435"/>
        <v>9</v>
      </c>
      <c r="AM1364">
        <f t="shared" si="436"/>
        <v>20</v>
      </c>
      <c r="AN1364">
        <f t="shared" si="437"/>
        <v>6</v>
      </c>
      <c r="AO1364" t="str">
        <f t="shared" si="438"/>
        <v>Weekday</v>
      </c>
      <c r="AR1364" s="20">
        <f t="shared" si="439"/>
        <v>0</v>
      </c>
    </row>
    <row r="1365" spans="1:44" x14ac:dyDescent="0.35">
      <c r="A1365" t="str">
        <f t="shared" si="421"/>
        <v>CUST1364</v>
      </c>
      <c r="B1365" s="2" t="s">
        <v>1695</v>
      </c>
      <c r="C1365" s="4">
        <v>45400</v>
      </c>
      <c r="D1365" s="2" t="s">
        <v>363</v>
      </c>
      <c r="E1365" t="s">
        <v>5050</v>
      </c>
      <c r="F1365" s="2" t="s">
        <v>23</v>
      </c>
      <c r="G1365" s="2" t="s">
        <v>75</v>
      </c>
      <c r="H1365" s="2">
        <v>2</v>
      </c>
      <c r="I1365" s="19">
        <v>703.57</v>
      </c>
      <c r="J1365" s="2" t="s">
        <v>20</v>
      </c>
      <c r="K1365" s="2" t="s">
        <v>31</v>
      </c>
      <c r="L1365" s="2">
        <v>4</v>
      </c>
      <c r="M1365" s="18">
        <f t="shared" si="422"/>
        <v>1407.14</v>
      </c>
      <c r="T1365" t="str">
        <f t="shared" si="423"/>
        <v>Pending</v>
      </c>
      <c r="U1365" t="str">
        <f t="shared" si="424"/>
        <v>No</v>
      </c>
      <c r="V1365" t="str">
        <f t="shared" si="425"/>
        <v>Yes</v>
      </c>
      <c r="X1365">
        <f t="shared" si="426"/>
        <v>589</v>
      </c>
      <c r="Y1365">
        <f t="shared" si="427"/>
        <v>426</v>
      </c>
      <c r="Z1365" s="18">
        <f t="shared" si="428"/>
        <v>594714.6477588166</v>
      </c>
      <c r="AA1365" s="18">
        <f t="shared" si="429"/>
        <v>60882.938065984097</v>
      </c>
      <c r="AB1365" s="17">
        <f t="shared" si="430"/>
        <v>3.804733727810651</v>
      </c>
      <c r="AC1365" s="2" t="s">
        <v>75</v>
      </c>
      <c r="AD1365" s="2" t="s">
        <v>23</v>
      </c>
      <c r="AE1365" t="str">
        <f t="shared" si="431"/>
        <v>Books</v>
      </c>
      <c r="AF1365" t="str">
        <f t="shared" si="432"/>
        <v>Books</v>
      </c>
      <c r="AG1365" t="str" cm="1">
        <f t="array" ref="AG1365">INDEX(AD:AD,ROW())</f>
        <v>Books</v>
      </c>
      <c r="AH1365">
        <f t="shared" si="440"/>
        <v>23</v>
      </c>
      <c r="AI1365" t="str">
        <f t="shared" si="433"/>
        <v>Books</v>
      </c>
      <c r="AK1365">
        <f t="shared" si="434"/>
        <v>2024</v>
      </c>
      <c r="AL1365">
        <f t="shared" si="435"/>
        <v>4</v>
      </c>
      <c r="AM1365">
        <f t="shared" si="436"/>
        <v>18</v>
      </c>
      <c r="AN1365">
        <f t="shared" si="437"/>
        <v>5</v>
      </c>
      <c r="AO1365" t="str">
        <f t="shared" si="438"/>
        <v>Weekday</v>
      </c>
      <c r="AR1365" s="20">
        <f t="shared" si="439"/>
        <v>0</v>
      </c>
    </row>
    <row r="1366" spans="1:44" x14ac:dyDescent="0.35">
      <c r="A1366" t="str">
        <f t="shared" si="421"/>
        <v>CUST1365</v>
      </c>
      <c r="B1366" s="2" t="s">
        <v>1696</v>
      </c>
      <c r="C1366" s="4">
        <v>45271</v>
      </c>
      <c r="D1366" s="2" t="s">
        <v>781</v>
      </c>
      <c r="E1366" t="s">
        <v>5055</v>
      </c>
      <c r="F1366" s="2" t="s">
        <v>42</v>
      </c>
      <c r="G1366" s="2" t="s">
        <v>43</v>
      </c>
      <c r="H1366" s="2">
        <v>1</v>
      </c>
      <c r="I1366" s="19">
        <v>672.62</v>
      </c>
      <c r="J1366" s="2" t="s">
        <v>15</v>
      </c>
      <c r="K1366" s="2" t="s">
        <v>16</v>
      </c>
      <c r="L1366" s="2">
        <v>3</v>
      </c>
      <c r="M1366" s="18">
        <f t="shared" si="422"/>
        <v>672.62</v>
      </c>
      <c r="T1366" t="str">
        <f t="shared" si="423"/>
        <v>Completed</v>
      </c>
      <c r="U1366" t="str">
        <f t="shared" si="424"/>
        <v>No</v>
      </c>
      <c r="V1366" t="str">
        <f t="shared" si="425"/>
        <v>No</v>
      </c>
      <c r="X1366">
        <f t="shared" si="426"/>
        <v>567</v>
      </c>
      <c r="Y1366">
        <f t="shared" si="427"/>
        <v>440</v>
      </c>
      <c r="Z1366" s="18">
        <f t="shared" si="428"/>
        <v>1098537.4901531704</v>
      </c>
      <c r="AA1366" s="18">
        <f t="shared" si="429"/>
        <v>96724.388030634553</v>
      </c>
      <c r="AB1366" s="17">
        <f t="shared" si="430"/>
        <v>3.9001122334455669</v>
      </c>
      <c r="AC1366" s="2" t="s">
        <v>43</v>
      </c>
      <c r="AD1366" s="2" t="s">
        <v>42</v>
      </c>
      <c r="AE1366" t="str">
        <f t="shared" si="431"/>
        <v>Beauty</v>
      </c>
      <c r="AF1366" t="str">
        <f t="shared" si="432"/>
        <v>Beauty</v>
      </c>
      <c r="AG1366" t="str" cm="1">
        <f t="array" ref="AG1366">INDEX(AD:AD,ROW())</f>
        <v>Beauty</v>
      </c>
      <c r="AH1366">
        <f t="shared" si="440"/>
        <v>10</v>
      </c>
      <c r="AI1366" t="str">
        <f t="shared" si="433"/>
        <v>Beauty</v>
      </c>
      <c r="AK1366">
        <f t="shared" si="434"/>
        <v>2023</v>
      </c>
      <c r="AL1366">
        <f t="shared" si="435"/>
        <v>12</v>
      </c>
      <c r="AM1366">
        <f t="shared" si="436"/>
        <v>11</v>
      </c>
      <c r="AN1366">
        <f t="shared" si="437"/>
        <v>2</v>
      </c>
      <c r="AO1366" t="str">
        <f t="shared" si="438"/>
        <v>Weekday</v>
      </c>
      <c r="AR1366" s="20">
        <f t="shared" si="439"/>
        <v>0</v>
      </c>
    </row>
    <row r="1367" spans="1:44" x14ac:dyDescent="0.35">
      <c r="A1367" t="str">
        <f t="shared" si="421"/>
        <v>CUST1366</v>
      </c>
      <c r="B1367" s="2" t="s">
        <v>1697</v>
      </c>
      <c r="C1367" s="4">
        <v>45487</v>
      </c>
      <c r="D1367" s="2" t="s">
        <v>598</v>
      </c>
      <c r="E1367" t="s">
        <v>5052</v>
      </c>
      <c r="F1367" s="2" t="s">
        <v>23</v>
      </c>
      <c r="G1367" s="2" t="s">
        <v>46</v>
      </c>
      <c r="H1367" s="2">
        <v>1</v>
      </c>
      <c r="I1367" s="19">
        <v>436.32</v>
      </c>
      <c r="J1367" s="2" t="s">
        <v>20</v>
      </c>
      <c r="K1367" s="2" t="s">
        <v>76</v>
      </c>
      <c r="L1367" s="2">
        <v>5</v>
      </c>
      <c r="M1367" s="18">
        <f t="shared" si="422"/>
        <v>436.32</v>
      </c>
      <c r="T1367" t="str">
        <f t="shared" si="423"/>
        <v>Completed</v>
      </c>
      <c r="U1367" t="str">
        <f t="shared" si="424"/>
        <v>No</v>
      </c>
      <c r="V1367" t="str">
        <f t="shared" si="425"/>
        <v>No</v>
      </c>
      <c r="X1367">
        <f t="shared" si="426"/>
        <v>573</v>
      </c>
      <c r="Y1367">
        <f t="shared" si="427"/>
        <v>450</v>
      </c>
      <c r="Z1367" s="18">
        <f t="shared" si="428"/>
        <v>594714.6477588166</v>
      </c>
      <c r="AA1367" s="18">
        <f t="shared" si="429"/>
        <v>60882.938065984097</v>
      </c>
      <c r="AB1367" s="17">
        <f t="shared" si="430"/>
        <v>3.804733727810651</v>
      </c>
      <c r="AC1367" s="2" t="s">
        <v>46</v>
      </c>
      <c r="AD1367" s="2" t="s">
        <v>23</v>
      </c>
      <c r="AE1367" t="str">
        <f t="shared" si="431"/>
        <v>Books</v>
      </c>
      <c r="AF1367" t="str">
        <f t="shared" si="432"/>
        <v>Books</v>
      </c>
      <c r="AG1367" t="str" cm="1">
        <f t="array" ref="AG1367">INDEX(AD:AD,ROW())</f>
        <v>Books</v>
      </c>
      <c r="AH1367">
        <f t="shared" si="440"/>
        <v>11</v>
      </c>
      <c r="AI1367" t="str">
        <f t="shared" si="433"/>
        <v>Books</v>
      </c>
      <c r="AK1367">
        <f t="shared" si="434"/>
        <v>2024</v>
      </c>
      <c r="AL1367">
        <f t="shared" si="435"/>
        <v>7</v>
      </c>
      <c r="AM1367">
        <f t="shared" si="436"/>
        <v>14</v>
      </c>
      <c r="AN1367">
        <f t="shared" si="437"/>
        <v>1</v>
      </c>
      <c r="AO1367" t="str">
        <f t="shared" si="438"/>
        <v>Weekend</v>
      </c>
      <c r="AR1367" s="20">
        <f t="shared" si="439"/>
        <v>1</v>
      </c>
    </row>
    <row r="1368" spans="1:44" x14ac:dyDescent="0.35">
      <c r="A1368" t="str">
        <f t="shared" si="421"/>
        <v>CUST1367</v>
      </c>
      <c r="B1368" s="2" t="s">
        <v>1698</v>
      </c>
      <c r="C1368" s="4">
        <v>45265</v>
      </c>
      <c r="D1368" s="2" t="s">
        <v>407</v>
      </c>
      <c r="E1368" t="s">
        <v>5051</v>
      </c>
      <c r="F1368" s="2" t="s">
        <v>19</v>
      </c>
      <c r="G1368" s="2" t="s">
        <v>5039</v>
      </c>
      <c r="H1368" s="2">
        <v>3</v>
      </c>
      <c r="I1368" s="19">
        <v>1759.69</v>
      </c>
      <c r="J1368" s="2" t="s">
        <v>15</v>
      </c>
      <c r="K1368" s="2" t="s">
        <v>16</v>
      </c>
      <c r="L1368" s="2">
        <v>4</v>
      </c>
      <c r="M1368" s="18">
        <f t="shared" si="422"/>
        <v>5279.07</v>
      </c>
      <c r="T1368" t="str">
        <f t="shared" si="423"/>
        <v>Completed</v>
      </c>
      <c r="U1368" t="str">
        <f t="shared" si="424"/>
        <v>Yes</v>
      </c>
      <c r="V1368" t="str">
        <f t="shared" si="425"/>
        <v>No</v>
      </c>
      <c r="X1368">
        <f t="shared" si="426"/>
        <v>619</v>
      </c>
      <c r="Y1368">
        <f t="shared" si="427"/>
        <v>468</v>
      </c>
      <c r="Z1368" s="18">
        <f t="shared" si="428"/>
        <v>2759712.3299794244</v>
      </c>
      <c r="AA1368" s="18">
        <f t="shared" si="429"/>
        <v>330643.50635802455</v>
      </c>
      <c r="AB1368" s="17">
        <f t="shared" si="430"/>
        <v>3.8641711229946525</v>
      </c>
      <c r="AC1368" s="2" t="s">
        <v>5039</v>
      </c>
      <c r="AD1368" s="2" t="s">
        <v>19</v>
      </c>
      <c r="AE1368" t="str">
        <f t="shared" si="431"/>
        <v>Electronics</v>
      </c>
      <c r="AF1368" t="str">
        <f t="shared" si="432"/>
        <v>Electronics</v>
      </c>
      <c r="AG1368" t="str" cm="1">
        <f t="array" ref="AG1368">INDEX(AD:AD,ROW())</f>
        <v>Electronics</v>
      </c>
      <c r="AH1368">
        <f t="shared" si="440"/>
        <v>3</v>
      </c>
      <c r="AI1368" t="str">
        <f t="shared" si="433"/>
        <v>Electronics</v>
      </c>
      <c r="AK1368">
        <f t="shared" si="434"/>
        <v>2023</v>
      </c>
      <c r="AL1368">
        <f t="shared" si="435"/>
        <v>12</v>
      </c>
      <c r="AM1368">
        <f t="shared" si="436"/>
        <v>5</v>
      </c>
      <c r="AN1368">
        <f t="shared" si="437"/>
        <v>3</v>
      </c>
      <c r="AO1368" t="str">
        <f t="shared" si="438"/>
        <v>Weekday</v>
      </c>
      <c r="AR1368" s="20">
        <f t="shared" si="439"/>
        <v>0</v>
      </c>
    </row>
    <row r="1369" spans="1:44" x14ac:dyDescent="0.35">
      <c r="A1369" t="str">
        <f t="shared" si="421"/>
        <v>CUST1368</v>
      </c>
      <c r="B1369" s="2" t="s">
        <v>1699</v>
      </c>
      <c r="C1369" s="4">
        <v>45173</v>
      </c>
      <c r="D1369" s="2" t="s">
        <v>56</v>
      </c>
      <c r="E1369" t="s">
        <v>5052</v>
      </c>
      <c r="F1369" s="2" t="s">
        <v>13</v>
      </c>
      <c r="G1369" s="2" t="s">
        <v>34</v>
      </c>
      <c r="H1369" s="2">
        <v>1</v>
      </c>
      <c r="I1369" s="19">
        <v>1257.93</v>
      </c>
      <c r="J1369" s="2" t="s">
        <v>5046</v>
      </c>
      <c r="K1369" s="2" t="s">
        <v>16</v>
      </c>
      <c r="L1369" s="2">
        <v>5</v>
      </c>
      <c r="M1369" s="18">
        <f t="shared" si="422"/>
        <v>1257.93</v>
      </c>
      <c r="T1369" t="str">
        <f t="shared" si="423"/>
        <v>Completed</v>
      </c>
      <c r="U1369" t="str">
        <f t="shared" si="424"/>
        <v>Yes</v>
      </c>
      <c r="V1369" t="str">
        <f t="shared" si="425"/>
        <v>No</v>
      </c>
      <c r="X1369">
        <f t="shared" si="426"/>
        <v>573</v>
      </c>
      <c r="Y1369">
        <f t="shared" si="427"/>
        <v>450</v>
      </c>
      <c r="Z1369" s="18">
        <f t="shared" si="428"/>
        <v>1463424.4009529033</v>
      </c>
      <c r="AA1369" s="18">
        <f t="shared" si="429"/>
        <v>118285.78776560788</v>
      </c>
      <c r="AB1369" s="17">
        <f t="shared" si="430"/>
        <v>3.8140589569160999</v>
      </c>
      <c r="AC1369" s="2" t="s">
        <v>34</v>
      </c>
      <c r="AD1369" s="2" t="s">
        <v>13</v>
      </c>
      <c r="AE1369" t="str">
        <f t="shared" si="431"/>
        <v>Home &amp; Kitchen</v>
      </c>
      <c r="AF1369" t="str">
        <f t="shared" si="432"/>
        <v>Home &amp; Kitchen</v>
      </c>
      <c r="AG1369" t="str" cm="1">
        <f t="array" ref="AG1369">INDEX(AD:AD,ROW())</f>
        <v>Home &amp; Kitchen</v>
      </c>
      <c r="AH1369">
        <f t="shared" si="440"/>
        <v>7</v>
      </c>
      <c r="AI1369" t="str">
        <f t="shared" si="433"/>
        <v>Home &amp; Kitchen</v>
      </c>
      <c r="AK1369">
        <f t="shared" si="434"/>
        <v>2023</v>
      </c>
      <c r="AL1369">
        <f t="shared" si="435"/>
        <v>9</v>
      </c>
      <c r="AM1369">
        <f t="shared" si="436"/>
        <v>4</v>
      </c>
      <c r="AN1369">
        <f t="shared" si="437"/>
        <v>2</v>
      </c>
      <c r="AO1369" t="str">
        <f t="shared" si="438"/>
        <v>Weekday</v>
      </c>
      <c r="AR1369" s="20">
        <f t="shared" si="439"/>
        <v>0</v>
      </c>
    </row>
    <row r="1370" spans="1:44" x14ac:dyDescent="0.35">
      <c r="A1370" t="str">
        <f t="shared" si="421"/>
        <v>CUST1369</v>
      </c>
      <c r="B1370" s="2" t="s">
        <v>1700</v>
      </c>
      <c r="C1370" s="4">
        <v>45445</v>
      </c>
      <c r="D1370" s="2" t="s">
        <v>363</v>
      </c>
      <c r="E1370" t="s">
        <v>5049</v>
      </c>
      <c r="F1370" s="2" t="s">
        <v>13</v>
      </c>
      <c r="G1370" s="2" t="s">
        <v>37</v>
      </c>
      <c r="H1370" s="2">
        <v>2</v>
      </c>
      <c r="I1370" s="19">
        <v>1787.48</v>
      </c>
      <c r="J1370" s="2" t="s">
        <v>50</v>
      </c>
      <c r="K1370" s="2" t="s">
        <v>31</v>
      </c>
      <c r="L1370" s="2">
        <v>4</v>
      </c>
      <c r="M1370" s="18">
        <f t="shared" si="422"/>
        <v>3574.96</v>
      </c>
      <c r="T1370" t="str">
        <f t="shared" si="423"/>
        <v>Pending</v>
      </c>
      <c r="U1370" t="str">
        <f t="shared" si="424"/>
        <v>No</v>
      </c>
      <c r="V1370" t="str">
        <f t="shared" si="425"/>
        <v>Yes</v>
      </c>
      <c r="X1370">
        <f t="shared" si="426"/>
        <v>595</v>
      </c>
      <c r="Y1370">
        <f t="shared" si="427"/>
        <v>444</v>
      </c>
      <c r="Z1370" s="18">
        <f t="shared" si="428"/>
        <v>1463424.4009529033</v>
      </c>
      <c r="AA1370" s="18">
        <f t="shared" si="429"/>
        <v>118285.78776560788</v>
      </c>
      <c r="AB1370" s="17">
        <f t="shared" si="430"/>
        <v>3.8140589569160999</v>
      </c>
      <c r="AC1370" s="2" t="s">
        <v>37</v>
      </c>
      <c r="AD1370" s="2" t="s">
        <v>13</v>
      </c>
      <c r="AE1370" t="str">
        <f t="shared" si="431"/>
        <v>Home &amp; Kitchen</v>
      </c>
      <c r="AF1370" t="str">
        <f t="shared" si="432"/>
        <v>Home &amp; Kitchen</v>
      </c>
      <c r="AG1370" t="str" cm="1">
        <f t="array" ref="AG1370">INDEX(AD:AD,ROW())</f>
        <v>Home &amp; Kitchen</v>
      </c>
      <c r="AH1370">
        <f t="shared" si="440"/>
        <v>8</v>
      </c>
      <c r="AI1370" t="str">
        <f t="shared" si="433"/>
        <v>Home &amp; Kitchen</v>
      </c>
      <c r="AK1370">
        <f t="shared" si="434"/>
        <v>2024</v>
      </c>
      <c r="AL1370">
        <f t="shared" si="435"/>
        <v>6</v>
      </c>
      <c r="AM1370">
        <f t="shared" si="436"/>
        <v>2</v>
      </c>
      <c r="AN1370">
        <f t="shared" si="437"/>
        <v>1</v>
      </c>
      <c r="AO1370" t="str">
        <f t="shared" si="438"/>
        <v>Weekend</v>
      </c>
      <c r="AR1370" s="20">
        <f t="shared" si="439"/>
        <v>0</v>
      </c>
    </row>
    <row r="1371" spans="1:44" x14ac:dyDescent="0.35">
      <c r="A1371" t="str">
        <f t="shared" si="421"/>
        <v>CUST1370</v>
      </c>
      <c r="B1371" s="2" t="s">
        <v>1701</v>
      </c>
      <c r="C1371" s="4">
        <v>45448</v>
      </c>
      <c r="D1371" s="2" t="s">
        <v>333</v>
      </c>
      <c r="E1371" t="s">
        <v>5053</v>
      </c>
      <c r="F1371" s="2" t="s">
        <v>29</v>
      </c>
      <c r="G1371" s="2" t="s">
        <v>121</v>
      </c>
      <c r="H1371" s="2">
        <v>1</v>
      </c>
      <c r="I1371" s="19">
        <v>1064.5899999999999</v>
      </c>
      <c r="J1371" s="2" t="s">
        <v>5046</v>
      </c>
      <c r="K1371" s="2" t="s">
        <v>16</v>
      </c>
      <c r="L1371" s="2">
        <v>4</v>
      </c>
      <c r="M1371" s="18">
        <f t="shared" si="422"/>
        <v>1064.5899999999999</v>
      </c>
      <c r="T1371" t="str">
        <f t="shared" si="423"/>
        <v>Completed</v>
      </c>
      <c r="U1371" t="str">
        <f t="shared" si="424"/>
        <v>Yes</v>
      </c>
      <c r="V1371" t="str">
        <f t="shared" si="425"/>
        <v>No</v>
      </c>
      <c r="X1371">
        <f t="shared" si="426"/>
        <v>559</v>
      </c>
      <c r="Y1371">
        <f t="shared" si="427"/>
        <v>408</v>
      </c>
      <c r="Z1371" s="18">
        <f t="shared" si="428"/>
        <v>1892867.2841657216</v>
      </c>
      <c r="AA1371" s="18">
        <f t="shared" si="429"/>
        <v>199432.98236095349</v>
      </c>
      <c r="AB1371" s="17">
        <f t="shared" si="430"/>
        <v>3.8949824970828471</v>
      </c>
      <c r="AC1371" s="2" t="s">
        <v>121</v>
      </c>
      <c r="AD1371" s="2" t="s">
        <v>29</v>
      </c>
      <c r="AE1371" t="str">
        <f t="shared" si="431"/>
        <v>Fashion</v>
      </c>
      <c r="AF1371" t="str">
        <f t="shared" si="432"/>
        <v>Fashion</v>
      </c>
      <c r="AG1371" t="str" cm="1">
        <f t="array" ref="AG1371">INDEX(AD:AD,ROW())</f>
        <v>Fashion</v>
      </c>
      <c r="AH1371">
        <f t="shared" si="440"/>
        <v>45</v>
      </c>
      <c r="AI1371" t="str">
        <f t="shared" si="433"/>
        <v>Fashion</v>
      </c>
      <c r="AK1371">
        <f t="shared" si="434"/>
        <v>2024</v>
      </c>
      <c r="AL1371">
        <f t="shared" si="435"/>
        <v>6</v>
      </c>
      <c r="AM1371">
        <f t="shared" si="436"/>
        <v>5</v>
      </c>
      <c r="AN1371">
        <f t="shared" si="437"/>
        <v>4</v>
      </c>
      <c r="AO1371" t="str">
        <f t="shared" si="438"/>
        <v>Weekday</v>
      </c>
      <c r="AR1371" s="20">
        <f t="shared" si="439"/>
        <v>0</v>
      </c>
    </row>
    <row r="1372" spans="1:44" x14ac:dyDescent="0.35">
      <c r="A1372" t="str">
        <f t="shared" si="421"/>
        <v>CUST1371</v>
      </c>
      <c r="B1372" s="2" t="s">
        <v>1702</v>
      </c>
      <c r="C1372" s="4">
        <v>44954</v>
      </c>
      <c r="D1372" s="2" t="s">
        <v>387</v>
      </c>
      <c r="E1372" t="s">
        <v>5052</v>
      </c>
      <c r="F1372" s="2" t="s">
        <v>42</v>
      </c>
      <c r="G1372" s="2" t="s">
        <v>5044</v>
      </c>
      <c r="H1372" s="2">
        <v>1</v>
      </c>
      <c r="I1372" s="19">
        <v>340.45</v>
      </c>
      <c r="J1372" s="2" t="s">
        <v>20</v>
      </c>
      <c r="K1372" s="2" t="s">
        <v>16</v>
      </c>
      <c r="L1372" s="2">
        <v>5</v>
      </c>
      <c r="M1372" s="18">
        <f t="shared" si="422"/>
        <v>340.45</v>
      </c>
      <c r="T1372" t="str">
        <f t="shared" si="423"/>
        <v>Completed</v>
      </c>
      <c r="U1372" t="str">
        <f t="shared" si="424"/>
        <v>No</v>
      </c>
      <c r="V1372" t="str">
        <f t="shared" si="425"/>
        <v>No</v>
      </c>
      <c r="X1372">
        <f t="shared" si="426"/>
        <v>573</v>
      </c>
      <c r="Y1372">
        <f t="shared" si="427"/>
        <v>450</v>
      </c>
      <c r="Z1372" s="18">
        <f t="shared" si="428"/>
        <v>1098537.4901531704</v>
      </c>
      <c r="AA1372" s="18">
        <f t="shared" si="429"/>
        <v>96724.388030634553</v>
      </c>
      <c r="AB1372" s="17">
        <f t="shared" si="430"/>
        <v>3.9001122334455669</v>
      </c>
      <c r="AC1372" s="2" t="s">
        <v>5044</v>
      </c>
      <c r="AD1372" s="2" t="s">
        <v>42</v>
      </c>
      <c r="AE1372" t="str">
        <f t="shared" si="431"/>
        <v>Beauty</v>
      </c>
      <c r="AF1372" t="str">
        <f t="shared" si="432"/>
        <v>Beauty</v>
      </c>
      <c r="AG1372" t="str" cm="1">
        <f t="array" ref="AG1372">INDEX(AD:AD,ROW())</f>
        <v>Beauty</v>
      </c>
      <c r="AH1372">
        <f t="shared" si="440"/>
        <v>64</v>
      </c>
      <c r="AI1372" t="str">
        <f t="shared" si="433"/>
        <v>Beauty</v>
      </c>
      <c r="AK1372">
        <f t="shared" si="434"/>
        <v>2023</v>
      </c>
      <c r="AL1372">
        <f t="shared" si="435"/>
        <v>1</v>
      </c>
      <c r="AM1372">
        <f t="shared" si="436"/>
        <v>28</v>
      </c>
      <c r="AN1372">
        <f t="shared" si="437"/>
        <v>7</v>
      </c>
      <c r="AO1372" t="str">
        <f t="shared" si="438"/>
        <v>Weekend</v>
      </c>
      <c r="AR1372" s="20">
        <f t="shared" si="439"/>
        <v>0</v>
      </c>
    </row>
    <row r="1373" spans="1:44" x14ac:dyDescent="0.35">
      <c r="A1373" t="str">
        <f t="shared" si="421"/>
        <v>CUST1372</v>
      </c>
      <c r="B1373" s="2" t="s">
        <v>1703</v>
      </c>
      <c r="C1373" s="4">
        <v>45672</v>
      </c>
      <c r="D1373" s="2" t="s">
        <v>715</v>
      </c>
      <c r="E1373" t="s">
        <v>5055</v>
      </c>
      <c r="F1373" s="2" t="s">
        <v>29</v>
      </c>
      <c r="G1373" s="2" t="s">
        <v>121</v>
      </c>
      <c r="H1373" s="2">
        <v>1</v>
      </c>
      <c r="I1373" s="19">
        <v>906.08</v>
      </c>
      <c r="J1373" s="2" t="s">
        <v>50</v>
      </c>
      <c r="K1373" s="2" t="s">
        <v>16</v>
      </c>
      <c r="L1373" s="2">
        <v>4</v>
      </c>
      <c r="M1373" s="18">
        <f t="shared" si="422"/>
        <v>906.08</v>
      </c>
      <c r="T1373" t="str">
        <f t="shared" si="423"/>
        <v>Completed</v>
      </c>
      <c r="U1373" t="str">
        <f t="shared" si="424"/>
        <v>No</v>
      </c>
      <c r="V1373" t="str">
        <f t="shared" si="425"/>
        <v>No</v>
      </c>
      <c r="X1373">
        <f t="shared" si="426"/>
        <v>567</v>
      </c>
      <c r="Y1373">
        <f t="shared" si="427"/>
        <v>440</v>
      </c>
      <c r="Z1373" s="18">
        <f t="shared" si="428"/>
        <v>1892867.2841657216</v>
      </c>
      <c r="AA1373" s="18">
        <f t="shared" si="429"/>
        <v>199432.98236095349</v>
      </c>
      <c r="AB1373" s="17">
        <f t="shared" si="430"/>
        <v>3.8949824970828471</v>
      </c>
      <c r="AC1373" s="2" t="s">
        <v>121</v>
      </c>
      <c r="AD1373" s="2" t="s">
        <v>29</v>
      </c>
      <c r="AE1373" t="str">
        <f t="shared" si="431"/>
        <v>Fashion</v>
      </c>
      <c r="AF1373" t="str">
        <f t="shared" si="432"/>
        <v>Fashion</v>
      </c>
      <c r="AG1373" t="str" cm="1">
        <f t="array" ref="AG1373">INDEX(AD:AD,ROW())</f>
        <v>Fashion</v>
      </c>
      <c r="AH1373">
        <f t="shared" si="440"/>
        <v>45</v>
      </c>
      <c r="AI1373" t="str">
        <f t="shared" si="433"/>
        <v>Fashion</v>
      </c>
      <c r="AK1373">
        <f t="shared" si="434"/>
        <v>2025</v>
      </c>
      <c r="AL1373">
        <f t="shared" si="435"/>
        <v>1</v>
      </c>
      <c r="AM1373">
        <f t="shared" si="436"/>
        <v>15</v>
      </c>
      <c r="AN1373">
        <f t="shared" si="437"/>
        <v>4</v>
      </c>
      <c r="AO1373" t="str">
        <f t="shared" si="438"/>
        <v>Weekday</v>
      </c>
      <c r="AR1373" s="20">
        <f t="shared" si="439"/>
        <v>0</v>
      </c>
    </row>
    <row r="1374" spans="1:44" x14ac:dyDescent="0.35">
      <c r="A1374" t="str">
        <f t="shared" si="421"/>
        <v>CUST1373</v>
      </c>
      <c r="B1374" s="2" t="s">
        <v>1704</v>
      </c>
      <c r="C1374" s="4">
        <v>45637</v>
      </c>
      <c r="D1374" s="2" t="s">
        <v>271</v>
      </c>
      <c r="E1374" t="s">
        <v>5053</v>
      </c>
      <c r="F1374" s="2" t="s">
        <v>19</v>
      </c>
      <c r="G1374" s="2" t="s">
        <v>5040</v>
      </c>
      <c r="H1374" s="2">
        <v>2</v>
      </c>
      <c r="I1374" s="19">
        <v>1317.8</v>
      </c>
      <c r="J1374" s="2" t="s">
        <v>50</v>
      </c>
      <c r="K1374" s="2" t="s">
        <v>16</v>
      </c>
      <c r="L1374" s="2">
        <v>4</v>
      </c>
      <c r="M1374" s="18">
        <f t="shared" si="422"/>
        <v>2635.6</v>
      </c>
      <c r="T1374" t="str">
        <f t="shared" si="423"/>
        <v>Completed</v>
      </c>
      <c r="U1374" t="str">
        <f t="shared" si="424"/>
        <v>Yes</v>
      </c>
      <c r="V1374" t="str">
        <f t="shared" si="425"/>
        <v>No</v>
      </c>
      <c r="X1374">
        <f t="shared" si="426"/>
        <v>559</v>
      </c>
      <c r="Y1374">
        <f t="shared" si="427"/>
        <v>408</v>
      </c>
      <c r="Z1374" s="18">
        <f t="shared" si="428"/>
        <v>2759712.3299794244</v>
      </c>
      <c r="AA1374" s="18">
        <f t="shared" si="429"/>
        <v>330643.50635802455</v>
      </c>
      <c r="AB1374" s="17">
        <f t="shared" si="430"/>
        <v>3.8641711229946525</v>
      </c>
      <c r="AC1374" s="2" t="s">
        <v>5040</v>
      </c>
      <c r="AD1374" s="2" t="s">
        <v>19</v>
      </c>
      <c r="AE1374" t="str">
        <f t="shared" si="431"/>
        <v>Electronics</v>
      </c>
      <c r="AF1374" t="str">
        <f t="shared" si="432"/>
        <v>Electronics</v>
      </c>
      <c r="AG1374" t="str" cm="1">
        <f t="array" ref="AG1374">INDEX(AD:AD,ROW())</f>
        <v>Electronics</v>
      </c>
      <c r="AH1374">
        <f t="shared" si="440"/>
        <v>13</v>
      </c>
      <c r="AI1374" t="str">
        <f t="shared" si="433"/>
        <v>Electronics</v>
      </c>
      <c r="AK1374">
        <f t="shared" si="434"/>
        <v>2024</v>
      </c>
      <c r="AL1374">
        <f t="shared" si="435"/>
        <v>12</v>
      </c>
      <c r="AM1374">
        <f t="shared" si="436"/>
        <v>11</v>
      </c>
      <c r="AN1374">
        <f t="shared" si="437"/>
        <v>4</v>
      </c>
      <c r="AO1374" t="str">
        <f t="shared" si="438"/>
        <v>Weekday</v>
      </c>
      <c r="AR1374" s="20">
        <f t="shared" si="439"/>
        <v>0</v>
      </c>
    </row>
    <row r="1375" spans="1:44" x14ac:dyDescent="0.35">
      <c r="A1375" t="str">
        <f t="shared" si="421"/>
        <v>CUST1374</v>
      </c>
      <c r="B1375" s="2" t="s">
        <v>1705</v>
      </c>
      <c r="C1375" s="4">
        <v>45039</v>
      </c>
      <c r="D1375" s="2" t="s">
        <v>429</v>
      </c>
      <c r="E1375" t="s">
        <v>5055</v>
      </c>
      <c r="F1375" s="2" t="s">
        <v>19</v>
      </c>
      <c r="G1375" s="2" t="s">
        <v>5040</v>
      </c>
      <c r="H1375" s="2">
        <v>1</v>
      </c>
      <c r="I1375" s="19">
        <v>1800.9</v>
      </c>
      <c r="J1375" s="2" t="s">
        <v>15</v>
      </c>
      <c r="K1375" s="2" t="s">
        <v>16</v>
      </c>
      <c r="L1375" s="2">
        <v>1</v>
      </c>
      <c r="M1375" s="18">
        <f t="shared" si="422"/>
        <v>1800.9</v>
      </c>
      <c r="T1375" t="str">
        <f t="shared" si="423"/>
        <v>Completed</v>
      </c>
      <c r="U1375" t="str">
        <f t="shared" si="424"/>
        <v>Yes</v>
      </c>
      <c r="V1375" t="str">
        <f t="shared" si="425"/>
        <v>No</v>
      </c>
      <c r="X1375">
        <f t="shared" si="426"/>
        <v>567</v>
      </c>
      <c r="Y1375">
        <f t="shared" si="427"/>
        <v>440</v>
      </c>
      <c r="Z1375" s="18">
        <f t="shared" si="428"/>
        <v>2759712.3299794244</v>
      </c>
      <c r="AA1375" s="18">
        <f t="shared" si="429"/>
        <v>330643.50635802455</v>
      </c>
      <c r="AB1375" s="17">
        <f t="shared" si="430"/>
        <v>3.8641711229946525</v>
      </c>
      <c r="AC1375" s="2" t="s">
        <v>5040</v>
      </c>
      <c r="AD1375" s="2" t="s">
        <v>19</v>
      </c>
      <c r="AE1375" t="str">
        <f t="shared" si="431"/>
        <v>Electronics</v>
      </c>
      <c r="AF1375" t="str">
        <f t="shared" si="432"/>
        <v>Electronics</v>
      </c>
      <c r="AG1375" t="str" cm="1">
        <f t="array" ref="AG1375">INDEX(AD:AD,ROW())</f>
        <v>Electronics</v>
      </c>
      <c r="AH1375">
        <f t="shared" si="440"/>
        <v>13</v>
      </c>
      <c r="AI1375" t="str">
        <f t="shared" si="433"/>
        <v>Electronics</v>
      </c>
      <c r="AK1375">
        <f t="shared" si="434"/>
        <v>2023</v>
      </c>
      <c r="AL1375">
        <f t="shared" si="435"/>
        <v>4</v>
      </c>
      <c r="AM1375">
        <f t="shared" si="436"/>
        <v>23</v>
      </c>
      <c r="AN1375">
        <f t="shared" si="437"/>
        <v>1</v>
      </c>
      <c r="AO1375" t="str">
        <f t="shared" si="438"/>
        <v>Weekend</v>
      </c>
      <c r="AR1375" s="20">
        <f t="shared" si="439"/>
        <v>0</v>
      </c>
    </row>
    <row r="1376" spans="1:44" x14ac:dyDescent="0.35">
      <c r="A1376" t="str">
        <f t="shared" si="421"/>
        <v>CUST1375</v>
      </c>
      <c r="B1376" s="2" t="s">
        <v>1706</v>
      </c>
      <c r="C1376" s="4">
        <v>45196</v>
      </c>
      <c r="D1376" s="2" t="s">
        <v>962</v>
      </c>
      <c r="E1376" t="s">
        <v>5049</v>
      </c>
      <c r="F1376" s="2" t="s">
        <v>13</v>
      </c>
      <c r="G1376" s="2" t="s">
        <v>14</v>
      </c>
      <c r="H1376" s="2">
        <v>1</v>
      </c>
      <c r="I1376" s="19">
        <v>1509.87</v>
      </c>
      <c r="J1376" s="2" t="s">
        <v>5047</v>
      </c>
      <c r="K1376" s="2" t="s">
        <v>76</v>
      </c>
      <c r="L1376" s="31"/>
      <c r="M1376" s="18">
        <f t="shared" si="422"/>
        <v>1509.87</v>
      </c>
      <c r="T1376" t="str">
        <f t="shared" si="423"/>
        <v>Completed</v>
      </c>
      <c r="U1376" t="str">
        <f t="shared" si="424"/>
        <v>No</v>
      </c>
      <c r="V1376" t="str">
        <f t="shared" si="425"/>
        <v>No</v>
      </c>
      <c r="X1376">
        <f t="shared" si="426"/>
        <v>595</v>
      </c>
      <c r="Y1376">
        <f t="shared" si="427"/>
        <v>444</v>
      </c>
      <c r="Z1376" s="18">
        <f t="shared" si="428"/>
        <v>1463424.4009529033</v>
      </c>
      <c r="AA1376" s="18">
        <f t="shared" si="429"/>
        <v>118285.78776560788</v>
      </c>
      <c r="AB1376" s="17">
        <f t="shared" si="430"/>
        <v>3.8140589569160999</v>
      </c>
      <c r="AC1376" s="2" t="s">
        <v>14</v>
      </c>
      <c r="AD1376" s="2" t="s">
        <v>13</v>
      </c>
      <c r="AE1376" t="str">
        <f t="shared" si="431"/>
        <v>Home &amp; Kitchen</v>
      </c>
      <c r="AF1376" t="str">
        <f t="shared" si="432"/>
        <v>Home &amp; Kitchen</v>
      </c>
      <c r="AG1376" t="str" cm="1">
        <f t="array" ref="AG1376">INDEX(AD:AD,ROW())</f>
        <v>Home &amp; Kitchen</v>
      </c>
      <c r="AH1376">
        <f t="shared" si="440"/>
        <v>2</v>
      </c>
      <c r="AI1376" t="str">
        <f t="shared" si="433"/>
        <v>Home &amp; Kitchen</v>
      </c>
      <c r="AK1376">
        <f t="shared" si="434"/>
        <v>2023</v>
      </c>
      <c r="AL1376">
        <f t="shared" si="435"/>
        <v>9</v>
      </c>
      <c r="AM1376">
        <f t="shared" si="436"/>
        <v>27</v>
      </c>
      <c r="AN1376">
        <f t="shared" si="437"/>
        <v>4</v>
      </c>
      <c r="AO1376" t="str">
        <f t="shared" si="438"/>
        <v>Weekday</v>
      </c>
      <c r="AR1376" s="20">
        <f t="shared" si="439"/>
        <v>1</v>
      </c>
    </row>
    <row r="1377" spans="1:44" x14ac:dyDescent="0.35">
      <c r="A1377" t="str">
        <f t="shared" si="421"/>
        <v>CUST1376</v>
      </c>
      <c r="B1377" s="2" t="s">
        <v>1707</v>
      </c>
      <c r="C1377" s="4">
        <v>45475</v>
      </c>
      <c r="D1377" s="2" t="s">
        <v>306</v>
      </c>
      <c r="E1377" t="s">
        <v>5051</v>
      </c>
      <c r="F1377" s="2" t="s">
        <v>42</v>
      </c>
      <c r="G1377" s="2" t="s">
        <v>43</v>
      </c>
      <c r="H1377" s="2">
        <v>2</v>
      </c>
      <c r="I1377" s="19">
        <v>619.57000000000005</v>
      </c>
      <c r="J1377" s="2" t="s">
        <v>50</v>
      </c>
      <c r="K1377" s="2" t="s">
        <v>16</v>
      </c>
      <c r="L1377" s="2">
        <v>3</v>
      </c>
      <c r="M1377" s="18">
        <f t="shared" si="422"/>
        <v>1239.1400000000001</v>
      </c>
      <c r="T1377" t="str">
        <f t="shared" si="423"/>
        <v>Completed</v>
      </c>
      <c r="U1377" t="str">
        <f t="shared" si="424"/>
        <v>Yes</v>
      </c>
      <c r="V1377" t="str">
        <f t="shared" si="425"/>
        <v>No</v>
      </c>
      <c r="X1377">
        <f t="shared" si="426"/>
        <v>619</v>
      </c>
      <c r="Y1377">
        <f t="shared" si="427"/>
        <v>468</v>
      </c>
      <c r="Z1377" s="18">
        <f t="shared" si="428"/>
        <v>1098537.4901531704</v>
      </c>
      <c r="AA1377" s="18">
        <f t="shared" si="429"/>
        <v>96724.388030634553</v>
      </c>
      <c r="AB1377" s="17">
        <f t="shared" si="430"/>
        <v>3.9001122334455669</v>
      </c>
      <c r="AC1377" s="2" t="s">
        <v>43</v>
      </c>
      <c r="AD1377" s="2" t="s">
        <v>42</v>
      </c>
      <c r="AE1377" t="str">
        <f t="shared" si="431"/>
        <v>Beauty</v>
      </c>
      <c r="AF1377" t="str">
        <f t="shared" si="432"/>
        <v>Beauty</v>
      </c>
      <c r="AG1377" t="str" cm="1">
        <f t="array" ref="AG1377">INDEX(AD:AD,ROW())</f>
        <v>Beauty</v>
      </c>
      <c r="AH1377">
        <f t="shared" si="440"/>
        <v>10</v>
      </c>
      <c r="AI1377" t="str">
        <f t="shared" si="433"/>
        <v>Beauty</v>
      </c>
      <c r="AK1377">
        <f t="shared" si="434"/>
        <v>2024</v>
      </c>
      <c r="AL1377">
        <f t="shared" si="435"/>
        <v>7</v>
      </c>
      <c r="AM1377">
        <f t="shared" si="436"/>
        <v>2</v>
      </c>
      <c r="AN1377">
        <f t="shared" si="437"/>
        <v>3</v>
      </c>
      <c r="AO1377" t="str">
        <f t="shared" si="438"/>
        <v>Weekday</v>
      </c>
      <c r="AR1377" s="20">
        <f t="shared" si="439"/>
        <v>0</v>
      </c>
    </row>
    <row r="1378" spans="1:44" x14ac:dyDescent="0.35">
      <c r="A1378" t="str">
        <f t="shared" si="421"/>
        <v>CUST1377</v>
      </c>
      <c r="B1378" s="2" t="s">
        <v>1708</v>
      </c>
      <c r="C1378" s="4">
        <v>45832</v>
      </c>
      <c r="D1378" s="2" t="s">
        <v>611</v>
      </c>
      <c r="E1378" t="s">
        <v>5053</v>
      </c>
      <c r="F1378" s="2" t="s">
        <v>23</v>
      </c>
      <c r="G1378" s="2" t="s">
        <v>65</v>
      </c>
      <c r="H1378" s="2">
        <v>1</v>
      </c>
      <c r="I1378" s="19">
        <v>497.29</v>
      </c>
      <c r="J1378" s="2" t="s">
        <v>50</v>
      </c>
      <c r="K1378" s="2" t="s">
        <v>103</v>
      </c>
      <c r="L1378" s="2">
        <v>5</v>
      </c>
      <c r="M1378" s="18">
        <f t="shared" si="422"/>
        <v>497.29</v>
      </c>
      <c r="T1378" t="str">
        <f t="shared" si="423"/>
        <v>Lost Sale</v>
      </c>
      <c r="U1378" t="str">
        <f t="shared" si="424"/>
        <v>No</v>
      </c>
      <c r="V1378" t="str">
        <f t="shared" si="425"/>
        <v>Yes</v>
      </c>
      <c r="X1378">
        <f t="shared" si="426"/>
        <v>559</v>
      </c>
      <c r="Y1378">
        <f t="shared" si="427"/>
        <v>408</v>
      </c>
      <c r="Z1378" s="18">
        <f t="shared" si="428"/>
        <v>594714.6477588166</v>
      </c>
      <c r="AA1378" s="18">
        <f t="shared" si="429"/>
        <v>60882.938065984097</v>
      </c>
      <c r="AB1378" s="17">
        <f t="shared" si="430"/>
        <v>3.804733727810651</v>
      </c>
      <c r="AC1378" s="2" t="s">
        <v>65</v>
      </c>
      <c r="AD1378" s="2" t="s">
        <v>23</v>
      </c>
      <c r="AE1378" t="str">
        <f t="shared" si="431"/>
        <v>Books</v>
      </c>
      <c r="AF1378" t="str">
        <f t="shared" si="432"/>
        <v>Books</v>
      </c>
      <c r="AG1378" t="str" cm="1">
        <f t="array" ref="AG1378">INDEX(AD:AD,ROW())</f>
        <v>Books</v>
      </c>
      <c r="AH1378">
        <f t="shared" si="440"/>
        <v>19</v>
      </c>
      <c r="AI1378" t="str">
        <f t="shared" si="433"/>
        <v>Books</v>
      </c>
      <c r="AK1378">
        <f t="shared" si="434"/>
        <v>2025</v>
      </c>
      <c r="AL1378">
        <f t="shared" si="435"/>
        <v>6</v>
      </c>
      <c r="AM1378">
        <f t="shared" si="436"/>
        <v>24</v>
      </c>
      <c r="AN1378">
        <f t="shared" si="437"/>
        <v>3</v>
      </c>
      <c r="AO1378" t="str">
        <f t="shared" si="438"/>
        <v>Weekday</v>
      </c>
      <c r="AR1378" s="20">
        <f t="shared" si="439"/>
        <v>1</v>
      </c>
    </row>
    <row r="1379" spans="1:44" x14ac:dyDescent="0.35">
      <c r="A1379" t="str">
        <f t="shared" si="421"/>
        <v>CUST1378</v>
      </c>
      <c r="B1379" s="2" t="s">
        <v>1709</v>
      </c>
      <c r="C1379" s="4">
        <v>45707</v>
      </c>
      <c r="D1379" s="2" t="s">
        <v>133</v>
      </c>
      <c r="E1379" t="s">
        <v>5054</v>
      </c>
      <c r="F1379" s="2" t="s">
        <v>23</v>
      </c>
      <c r="G1379" s="2" t="s">
        <v>68</v>
      </c>
      <c r="H1379" s="2">
        <v>2</v>
      </c>
      <c r="I1379" s="19">
        <v>621</v>
      </c>
      <c r="J1379" s="2" t="s">
        <v>15</v>
      </c>
      <c r="K1379" s="2" t="s">
        <v>16</v>
      </c>
      <c r="L1379" s="2">
        <v>2</v>
      </c>
      <c r="M1379" s="18">
        <f t="shared" si="422"/>
        <v>1242</v>
      </c>
      <c r="T1379" t="str">
        <f t="shared" si="423"/>
        <v>Completed</v>
      </c>
      <c r="U1379" t="str">
        <f t="shared" si="424"/>
        <v>Yes</v>
      </c>
      <c r="V1379" t="str">
        <f t="shared" si="425"/>
        <v>No</v>
      </c>
      <c r="X1379">
        <f t="shared" si="426"/>
        <v>558</v>
      </c>
      <c r="Y1379">
        <f t="shared" si="427"/>
        <v>430</v>
      </c>
      <c r="Z1379" s="18">
        <f t="shared" si="428"/>
        <v>594714.6477588166</v>
      </c>
      <c r="AA1379" s="18">
        <f t="shared" si="429"/>
        <v>60882.938065984097</v>
      </c>
      <c r="AB1379" s="17">
        <f t="shared" si="430"/>
        <v>3.804733727810651</v>
      </c>
      <c r="AC1379" s="2" t="s">
        <v>68</v>
      </c>
      <c r="AD1379" s="2" t="s">
        <v>23</v>
      </c>
      <c r="AE1379" t="str">
        <f t="shared" si="431"/>
        <v>Books</v>
      </c>
      <c r="AF1379" t="str">
        <f t="shared" si="432"/>
        <v>Books</v>
      </c>
      <c r="AG1379" t="str" cm="1">
        <f t="array" ref="AG1379">INDEX(AD:AD,ROW())</f>
        <v>Books</v>
      </c>
      <c r="AH1379">
        <f t="shared" si="440"/>
        <v>20</v>
      </c>
      <c r="AI1379" t="str">
        <f t="shared" si="433"/>
        <v>Books</v>
      </c>
      <c r="AK1379">
        <f t="shared" si="434"/>
        <v>2025</v>
      </c>
      <c r="AL1379">
        <f t="shared" si="435"/>
        <v>2</v>
      </c>
      <c r="AM1379">
        <f t="shared" si="436"/>
        <v>19</v>
      </c>
      <c r="AN1379">
        <f t="shared" si="437"/>
        <v>4</v>
      </c>
      <c r="AO1379" t="str">
        <f t="shared" si="438"/>
        <v>Weekday</v>
      </c>
      <c r="AR1379" s="20">
        <f t="shared" si="439"/>
        <v>0</v>
      </c>
    </row>
    <row r="1380" spans="1:44" x14ac:dyDescent="0.35">
      <c r="A1380" t="str">
        <f t="shared" si="421"/>
        <v>CUST1379</v>
      </c>
      <c r="B1380" s="2" t="s">
        <v>1710</v>
      </c>
      <c r="C1380" s="4">
        <v>45035</v>
      </c>
      <c r="D1380" s="2" t="s">
        <v>74</v>
      </c>
      <c r="E1380" t="s">
        <v>5051</v>
      </c>
      <c r="F1380" s="2" t="s">
        <v>29</v>
      </c>
      <c r="G1380" s="2" t="s">
        <v>138</v>
      </c>
      <c r="H1380" s="2">
        <v>1</v>
      </c>
      <c r="I1380" s="19">
        <v>799.44</v>
      </c>
      <c r="J1380" s="2" t="s">
        <v>20</v>
      </c>
      <c r="K1380" s="2" t="s">
        <v>16</v>
      </c>
      <c r="L1380" s="2">
        <v>5</v>
      </c>
      <c r="M1380" s="18">
        <f t="shared" si="422"/>
        <v>799.44</v>
      </c>
      <c r="T1380" t="str">
        <f t="shared" si="423"/>
        <v>Completed</v>
      </c>
      <c r="U1380" t="str">
        <f t="shared" si="424"/>
        <v>No</v>
      </c>
      <c r="V1380" t="str">
        <f t="shared" si="425"/>
        <v>No</v>
      </c>
      <c r="X1380">
        <f t="shared" si="426"/>
        <v>619</v>
      </c>
      <c r="Y1380">
        <f t="shared" si="427"/>
        <v>468</v>
      </c>
      <c r="Z1380" s="18">
        <f t="shared" si="428"/>
        <v>1892867.2841657216</v>
      </c>
      <c r="AA1380" s="18">
        <f t="shared" si="429"/>
        <v>199432.98236095349</v>
      </c>
      <c r="AB1380" s="17">
        <f t="shared" si="430"/>
        <v>3.8949824970828471</v>
      </c>
      <c r="AC1380" s="2" t="s">
        <v>138</v>
      </c>
      <c r="AD1380" s="2" t="s">
        <v>29</v>
      </c>
      <c r="AE1380" t="str">
        <f t="shared" si="431"/>
        <v>Fashion</v>
      </c>
      <c r="AF1380" t="str">
        <f t="shared" si="432"/>
        <v>Fashion</v>
      </c>
      <c r="AG1380" t="str" cm="1">
        <f t="array" ref="AG1380">INDEX(AD:AD,ROW())</f>
        <v>Fashion</v>
      </c>
      <c r="AH1380">
        <f t="shared" si="440"/>
        <v>53</v>
      </c>
      <c r="AI1380" t="str">
        <f t="shared" si="433"/>
        <v>Fashion</v>
      </c>
      <c r="AK1380">
        <f t="shared" si="434"/>
        <v>2023</v>
      </c>
      <c r="AL1380">
        <f t="shared" si="435"/>
        <v>4</v>
      </c>
      <c r="AM1380">
        <f t="shared" si="436"/>
        <v>19</v>
      </c>
      <c r="AN1380">
        <f t="shared" si="437"/>
        <v>4</v>
      </c>
      <c r="AO1380" t="str">
        <f t="shared" si="438"/>
        <v>Weekday</v>
      </c>
      <c r="AR1380" s="20">
        <f t="shared" si="439"/>
        <v>0</v>
      </c>
    </row>
    <row r="1381" spans="1:44" x14ac:dyDescent="0.35">
      <c r="A1381" t="str">
        <f t="shared" si="421"/>
        <v>CUST1380</v>
      </c>
      <c r="B1381" s="2" t="s">
        <v>1711</v>
      </c>
      <c r="C1381" s="4">
        <v>45322</v>
      </c>
      <c r="D1381" s="2" t="s">
        <v>878</v>
      </c>
      <c r="E1381" t="s">
        <v>5049</v>
      </c>
      <c r="F1381" s="2" t="s">
        <v>42</v>
      </c>
      <c r="G1381" s="2" t="s">
        <v>5042</v>
      </c>
      <c r="H1381" s="2">
        <v>1</v>
      </c>
      <c r="I1381" s="19">
        <v>733.8</v>
      </c>
      <c r="J1381" s="2" t="s">
        <v>20</v>
      </c>
      <c r="K1381" s="2" t="s">
        <v>16</v>
      </c>
      <c r="L1381" s="2">
        <v>5</v>
      </c>
      <c r="M1381" s="18">
        <f t="shared" si="422"/>
        <v>733.8</v>
      </c>
      <c r="T1381" t="str">
        <f t="shared" si="423"/>
        <v>Completed</v>
      </c>
      <c r="U1381" t="str">
        <f t="shared" si="424"/>
        <v>No</v>
      </c>
      <c r="V1381" t="str">
        <f t="shared" si="425"/>
        <v>No</v>
      </c>
      <c r="X1381">
        <f t="shared" si="426"/>
        <v>595</v>
      </c>
      <c r="Y1381">
        <f t="shared" si="427"/>
        <v>444</v>
      </c>
      <c r="Z1381" s="18">
        <f t="shared" si="428"/>
        <v>1098537.4901531704</v>
      </c>
      <c r="AA1381" s="18">
        <f t="shared" si="429"/>
        <v>96724.388030634553</v>
      </c>
      <c r="AB1381" s="17">
        <f t="shared" si="430"/>
        <v>3.9001122334455669</v>
      </c>
      <c r="AC1381" s="2" t="s">
        <v>5042</v>
      </c>
      <c r="AD1381" s="2" t="s">
        <v>42</v>
      </c>
      <c r="AE1381" t="str">
        <f t="shared" si="431"/>
        <v>Beauty</v>
      </c>
      <c r="AF1381" t="str">
        <f t="shared" si="432"/>
        <v>Beauty</v>
      </c>
      <c r="AG1381" t="str" cm="1">
        <f t="array" ref="AG1381">INDEX(AD:AD,ROW())</f>
        <v>Beauty</v>
      </c>
      <c r="AH1381">
        <f t="shared" si="440"/>
        <v>18</v>
      </c>
      <c r="AI1381" t="str">
        <f t="shared" si="433"/>
        <v>Beauty</v>
      </c>
      <c r="AK1381">
        <f t="shared" si="434"/>
        <v>2024</v>
      </c>
      <c r="AL1381">
        <f t="shared" si="435"/>
        <v>1</v>
      </c>
      <c r="AM1381">
        <f t="shared" si="436"/>
        <v>31</v>
      </c>
      <c r="AN1381">
        <f t="shared" si="437"/>
        <v>4</v>
      </c>
      <c r="AO1381" t="str">
        <f t="shared" si="438"/>
        <v>Weekday</v>
      </c>
      <c r="AR1381" s="20">
        <f t="shared" si="439"/>
        <v>0</v>
      </c>
    </row>
    <row r="1382" spans="1:44" x14ac:dyDescent="0.35">
      <c r="A1382" t="str">
        <f t="shared" si="421"/>
        <v>CUST1381</v>
      </c>
      <c r="B1382" s="2" t="s">
        <v>1712</v>
      </c>
      <c r="C1382" s="4">
        <v>45476</v>
      </c>
      <c r="D1382" s="2" t="s">
        <v>127</v>
      </c>
      <c r="E1382" t="s">
        <v>5049</v>
      </c>
      <c r="F1382" s="2" t="s">
        <v>13</v>
      </c>
      <c r="G1382" s="2" t="s">
        <v>14</v>
      </c>
      <c r="H1382" s="2">
        <v>3</v>
      </c>
      <c r="I1382" s="19">
        <v>255.57</v>
      </c>
      <c r="J1382" s="2" t="s">
        <v>20</v>
      </c>
      <c r="K1382" s="2" t="s">
        <v>16</v>
      </c>
      <c r="L1382" s="31"/>
      <c r="M1382" s="18">
        <f t="shared" si="422"/>
        <v>766.71</v>
      </c>
      <c r="T1382" t="str">
        <f t="shared" si="423"/>
        <v>Completed</v>
      </c>
      <c r="U1382" t="str">
        <f t="shared" si="424"/>
        <v>No</v>
      </c>
      <c r="V1382" t="str">
        <f t="shared" si="425"/>
        <v>No</v>
      </c>
      <c r="X1382">
        <f t="shared" si="426"/>
        <v>595</v>
      </c>
      <c r="Y1382">
        <f t="shared" si="427"/>
        <v>444</v>
      </c>
      <c r="Z1382" s="18">
        <f t="shared" si="428"/>
        <v>1463424.4009529033</v>
      </c>
      <c r="AA1382" s="18">
        <f t="shared" si="429"/>
        <v>118285.78776560788</v>
      </c>
      <c r="AB1382" s="17">
        <f t="shared" si="430"/>
        <v>3.8140589569160999</v>
      </c>
      <c r="AC1382" s="2" t="s">
        <v>14</v>
      </c>
      <c r="AD1382" s="2" t="s">
        <v>13</v>
      </c>
      <c r="AE1382" t="str">
        <f t="shared" si="431"/>
        <v>Home &amp; Kitchen</v>
      </c>
      <c r="AF1382" t="str">
        <f t="shared" si="432"/>
        <v>Home &amp; Kitchen</v>
      </c>
      <c r="AG1382" t="str" cm="1">
        <f t="array" ref="AG1382">INDEX(AD:AD,ROW())</f>
        <v>Home &amp; Kitchen</v>
      </c>
      <c r="AH1382">
        <f t="shared" si="440"/>
        <v>2</v>
      </c>
      <c r="AI1382" t="str">
        <f t="shared" si="433"/>
        <v>Home &amp; Kitchen</v>
      </c>
      <c r="AK1382">
        <f t="shared" si="434"/>
        <v>2024</v>
      </c>
      <c r="AL1382">
        <f t="shared" si="435"/>
        <v>7</v>
      </c>
      <c r="AM1382">
        <f t="shared" si="436"/>
        <v>3</v>
      </c>
      <c r="AN1382">
        <f t="shared" si="437"/>
        <v>4</v>
      </c>
      <c r="AO1382" t="str">
        <f t="shared" si="438"/>
        <v>Weekday</v>
      </c>
      <c r="AR1382" s="20">
        <f t="shared" si="439"/>
        <v>0</v>
      </c>
    </row>
    <row r="1383" spans="1:44" x14ac:dyDescent="0.35">
      <c r="A1383" t="str">
        <f t="shared" si="421"/>
        <v>CUST1382</v>
      </c>
      <c r="B1383" s="2" t="s">
        <v>1713</v>
      </c>
      <c r="C1383" s="4">
        <v>45602</v>
      </c>
      <c r="D1383" s="2" t="s">
        <v>102</v>
      </c>
      <c r="E1383" t="s">
        <v>5054</v>
      </c>
      <c r="F1383" s="2" t="s">
        <v>29</v>
      </c>
      <c r="G1383" s="2" t="s">
        <v>30</v>
      </c>
      <c r="H1383" s="2">
        <v>2</v>
      </c>
      <c r="I1383" s="19">
        <v>2117.0100000000002</v>
      </c>
      <c r="J1383" s="2" t="s">
        <v>5046</v>
      </c>
      <c r="K1383" s="2" t="s">
        <v>31</v>
      </c>
      <c r="L1383" s="2">
        <v>3</v>
      </c>
      <c r="M1383" s="18">
        <f t="shared" si="422"/>
        <v>4234.0200000000004</v>
      </c>
      <c r="T1383" t="str">
        <f t="shared" si="423"/>
        <v>Pending</v>
      </c>
      <c r="U1383" t="str">
        <f t="shared" si="424"/>
        <v>No</v>
      </c>
      <c r="V1383" t="str">
        <f t="shared" si="425"/>
        <v>Yes</v>
      </c>
      <c r="X1383">
        <f t="shared" si="426"/>
        <v>558</v>
      </c>
      <c r="Y1383">
        <f t="shared" si="427"/>
        <v>430</v>
      </c>
      <c r="Z1383" s="18">
        <f t="shared" si="428"/>
        <v>1892867.2841657216</v>
      </c>
      <c r="AA1383" s="18">
        <f t="shared" si="429"/>
        <v>199432.98236095349</v>
      </c>
      <c r="AB1383" s="17">
        <f t="shared" si="430"/>
        <v>3.8949824970828471</v>
      </c>
      <c r="AC1383" s="2" t="s">
        <v>30</v>
      </c>
      <c r="AD1383" s="2" t="s">
        <v>29</v>
      </c>
      <c r="AE1383" t="str">
        <f t="shared" si="431"/>
        <v>Fashion</v>
      </c>
      <c r="AF1383" t="str">
        <f t="shared" si="432"/>
        <v>Fashion</v>
      </c>
      <c r="AG1383" t="str" cm="1">
        <f t="array" ref="AG1383">INDEX(AD:AD,ROW())</f>
        <v>Fashion</v>
      </c>
      <c r="AH1383">
        <f t="shared" si="440"/>
        <v>6</v>
      </c>
      <c r="AI1383" t="str">
        <f t="shared" si="433"/>
        <v>Fashion</v>
      </c>
      <c r="AK1383">
        <f t="shared" si="434"/>
        <v>2024</v>
      </c>
      <c r="AL1383">
        <f t="shared" si="435"/>
        <v>11</v>
      </c>
      <c r="AM1383">
        <f t="shared" si="436"/>
        <v>6</v>
      </c>
      <c r="AN1383">
        <f t="shared" si="437"/>
        <v>4</v>
      </c>
      <c r="AO1383" t="str">
        <f t="shared" si="438"/>
        <v>Weekday</v>
      </c>
      <c r="AR1383" s="20">
        <f t="shared" si="439"/>
        <v>0</v>
      </c>
    </row>
    <row r="1384" spans="1:44" x14ac:dyDescent="0.35">
      <c r="A1384" t="str">
        <f t="shared" si="421"/>
        <v>CUST1383</v>
      </c>
      <c r="B1384" s="2" t="s">
        <v>1714</v>
      </c>
      <c r="C1384" s="4">
        <v>45565</v>
      </c>
      <c r="D1384" s="2" t="s">
        <v>78</v>
      </c>
      <c r="E1384" t="s">
        <v>5051</v>
      </c>
      <c r="F1384" s="2" t="s">
        <v>29</v>
      </c>
      <c r="G1384" s="2" t="s">
        <v>5043</v>
      </c>
      <c r="H1384" s="2">
        <v>1</v>
      </c>
      <c r="I1384" s="19">
        <v>1391.98</v>
      </c>
      <c r="J1384" s="2" t="s">
        <v>15</v>
      </c>
      <c r="K1384" s="2" t="s">
        <v>16</v>
      </c>
      <c r="L1384" s="2">
        <v>5</v>
      </c>
      <c r="M1384" s="18">
        <f t="shared" si="422"/>
        <v>1391.98</v>
      </c>
      <c r="T1384" t="str">
        <f t="shared" si="423"/>
        <v>Completed</v>
      </c>
      <c r="U1384" t="str">
        <f t="shared" si="424"/>
        <v>Yes</v>
      </c>
      <c r="V1384" t="str">
        <f t="shared" si="425"/>
        <v>No</v>
      </c>
      <c r="X1384">
        <f t="shared" si="426"/>
        <v>619</v>
      </c>
      <c r="Y1384">
        <f t="shared" si="427"/>
        <v>468</v>
      </c>
      <c r="Z1384" s="18">
        <f t="shared" si="428"/>
        <v>1892867.2841657216</v>
      </c>
      <c r="AA1384" s="18">
        <f t="shared" si="429"/>
        <v>199432.98236095349</v>
      </c>
      <c r="AB1384" s="17">
        <f t="shared" si="430"/>
        <v>3.8949824970828471</v>
      </c>
      <c r="AC1384" s="2" t="s">
        <v>5043</v>
      </c>
      <c r="AD1384" s="2" t="s">
        <v>29</v>
      </c>
      <c r="AE1384" t="str">
        <f t="shared" si="431"/>
        <v>Fashion</v>
      </c>
      <c r="AF1384" t="str">
        <f t="shared" si="432"/>
        <v>Fashion</v>
      </c>
      <c r="AG1384" t="str" cm="1">
        <f t="array" ref="AG1384">INDEX(AD:AD,ROW())</f>
        <v>Fashion</v>
      </c>
      <c r="AH1384">
        <f t="shared" si="440"/>
        <v>55</v>
      </c>
      <c r="AI1384" t="str">
        <f t="shared" si="433"/>
        <v>Fashion</v>
      </c>
      <c r="AK1384">
        <f t="shared" si="434"/>
        <v>2024</v>
      </c>
      <c r="AL1384">
        <f t="shared" si="435"/>
        <v>9</v>
      </c>
      <c r="AM1384">
        <f t="shared" si="436"/>
        <v>30</v>
      </c>
      <c r="AN1384">
        <f t="shared" si="437"/>
        <v>2</v>
      </c>
      <c r="AO1384" t="str">
        <f t="shared" si="438"/>
        <v>Weekday</v>
      </c>
      <c r="AR1384" s="20">
        <f t="shared" si="439"/>
        <v>0</v>
      </c>
    </row>
    <row r="1385" spans="1:44" x14ac:dyDescent="0.35">
      <c r="A1385" t="str">
        <f t="shared" si="421"/>
        <v>CUST1384</v>
      </c>
      <c r="B1385" s="2" t="s">
        <v>1715</v>
      </c>
      <c r="C1385" s="4">
        <v>45032</v>
      </c>
      <c r="D1385" s="2" t="s">
        <v>830</v>
      </c>
      <c r="E1385" t="s">
        <v>5053</v>
      </c>
      <c r="F1385" s="2" t="s">
        <v>42</v>
      </c>
      <c r="G1385" s="2" t="s">
        <v>5044</v>
      </c>
      <c r="H1385" s="2">
        <v>1</v>
      </c>
      <c r="I1385" s="19">
        <v>131.52000000000001</v>
      </c>
      <c r="J1385" s="2" t="s">
        <v>15</v>
      </c>
      <c r="K1385" s="2" t="s">
        <v>16</v>
      </c>
      <c r="L1385" s="2">
        <v>3</v>
      </c>
      <c r="M1385" s="18">
        <f t="shared" si="422"/>
        <v>131.52000000000001</v>
      </c>
      <c r="T1385" t="str">
        <f t="shared" si="423"/>
        <v>Completed</v>
      </c>
      <c r="U1385" t="str">
        <f t="shared" si="424"/>
        <v>No</v>
      </c>
      <c r="V1385" t="str">
        <f t="shared" si="425"/>
        <v>No</v>
      </c>
      <c r="X1385">
        <f t="shared" si="426"/>
        <v>559</v>
      </c>
      <c r="Y1385">
        <f t="shared" si="427"/>
        <v>408</v>
      </c>
      <c r="Z1385" s="18">
        <f t="shared" si="428"/>
        <v>1098537.4901531704</v>
      </c>
      <c r="AA1385" s="18">
        <f t="shared" si="429"/>
        <v>96724.388030634553</v>
      </c>
      <c r="AB1385" s="17">
        <f t="shared" si="430"/>
        <v>3.9001122334455669</v>
      </c>
      <c r="AC1385" s="2" t="s">
        <v>5044</v>
      </c>
      <c r="AD1385" s="2" t="s">
        <v>42</v>
      </c>
      <c r="AE1385" t="str">
        <f t="shared" si="431"/>
        <v>Beauty</v>
      </c>
      <c r="AF1385" t="str">
        <f t="shared" si="432"/>
        <v>Beauty</v>
      </c>
      <c r="AG1385" t="str" cm="1">
        <f t="array" ref="AG1385">INDEX(AD:AD,ROW())</f>
        <v>Beauty</v>
      </c>
      <c r="AH1385">
        <f t="shared" si="440"/>
        <v>64</v>
      </c>
      <c r="AI1385" t="str">
        <f t="shared" si="433"/>
        <v>Beauty</v>
      </c>
      <c r="AK1385">
        <f t="shared" si="434"/>
        <v>2023</v>
      </c>
      <c r="AL1385">
        <f t="shared" si="435"/>
        <v>4</v>
      </c>
      <c r="AM1385">
        <f t="shared" si="436"/>
        <v>16</v>
      </c>
      <c r="AN1385">
        <f t="shared" si="437"/>
        <v>1</v>
      </c>
      <c r="AO1385" t="str">
        <f t="shared" si="438"/>
        <v>Weekend</v>
      </c>
      <c r="AR1385" s="20">
        <f t="shared" si="439"/>
        <v>0</v>
      </c>
    </row>
    <row r="1386" spans="1:44" x14ac:dyDescent="0.35">
      <c r="A1386" t="str">
        <f t="shared" si="421"/>
        <v>CUST1385</v>
      </c>
      <c r="B1386" s="2" t="s">
        <v>1716</v>
      </c>
      <c r="C1386" s="4">
        <v>45555</v>
      </c>
      <c r="D1386" s="2" t="s">
        <v>936</v>
      </c>
      <c r="E1386" t="s">
        <v>5055</v>
      </c>
      <c r="F1386" s="2" t="s">
        <v>13</v>
      </c>
      <c r="G1386" s="2" t="s">
        <v>14</v>
      </c>
      <c r="H1386" s="2">
        <v>2</v>
      </c>
      <c r="I1386" s="19">
        <v>510.16</v>
      </c>
      <c r="J1386" s="2" t="s">
        <v>15</v>
      </c>
      <c r="K1386" s="2" t="s">
        <v>16</v>
      </c>
      <c r="L1386" s="2">
        <v>4</v>
      </c>
      <c r="M1386" s="18">
        <f t="shared" si="422"/>
        <v>1020.32</v>
      </c>
      <c r="T1386" t="str">
        <f t="shared" si="423"/>
        <v>Completed</v>
      </c>
      <c r="U1386" t="str">
        <f t="shared" si="424"/>
        <v>Yes</v>
      </c>
      <c r="V1386" t="str">
        <f t="shared" si="425"/>
        <v>No</v>
      </c>
      <c r="X1386">
        <f t="shared" si="426"/>
        <v>567</v>
      </c>
      <c r="Y1386">
        <f t="shared" si="427"/>
        <v>440</v>
      </c>
      <c r="Z1386" s="18">
        <f t="shared" si="428"/>
        <v>1463424.4009529033</v>
      </c>
      <c r="AA1386" s="18">
        <f t="shared" si="429"/>
        <v>118285.78776560788</v>
      </c>
      <c r="AB1386" s="17">
        <f t="shared" si="430"/>
        <v>3.8140589569160999</v>
      </c>
      <c r="AC1386" s="2" t="s">
        <v>14</v>
      </c>
      <c r="AD1386" s="2" t="s">
        <v>13</v>
      </c>
      <c r="AE1386" t="str">
        <f t="shared" si="431"/>
        <v>Home &amp; Kitchen</v>
      </c>
      <c r="AF1386" t="str">
        <f t="shared" si="432"/>
        <v>Home &amp; Kitchen</v>
      </c>
      <c r="AG1386" t="str" cm="1">
        <f t="array" ref="AG1386">INDEX(AD:AD,ROW())</f>
        <v>Home &amp; Kitchen</v>
      </c>
      <c r="AH1386">
        <f t="shared" si="440"/>
        <v>2</v>
      </c>
      <c r="AI1386" t="str">
        <f t="shared" si="433"/>
        <v>Home &amp; Kitchen</v>
      </c>
      <c r="AK1386">
        <f t="shared" si="434"/>
        <v>2024</v>
      </c>
      <c r="AL1386">
        <f t="shared" si="435"/>
        <v>9</v>
      </c>
      <c r="AM1386">
        <f t="shared" si="436"/>
        <v>20</v>
      </c>
      <c r="AN1386">
        <f t="shared" si="437"/>
        <v>6</v>
      </c>
      <c r="AO1386" t="str">
        <f t="shared" si="438"/>
        <v>Weekday</v>
      </c>
      <c r="AR1386" s="20">
        <f t="shared" si="439"/>
        <v>0</v>
      </c>
    </row>
    <row r="1387" spans="1:44" x14ac:dyDescent="0.35">
      <c r="A1387" t="str">
        <f t="shared" si="421"/>
        <v>CUST1386</v>
      </c>
      <c r="B1387" s="2" t="s">
        <v>1717</v>
      </c>
      <c r="C1387" s="4">
        <v>45334</v>
      </c>
      <c r="D1387" s="2" t="s">
        <v>131</v>
      </c>
      <c r="E1387" t="s">
        <v>5050</v>
      </c>
      <c r="F1387" s="2" t="s">
        <v>23</v>
      </c>
      <c r="G1387" s="2" t="s">
        <v>75</v>
      </c>
      <c r="H1387" s="2">
        <v>1</v>
      </c>
      <c r="I1387" s="19">
        <v>590.5</v>
      </c>
      <c r="J1387" s="2" t="s">
        <v>5038</v>
      </c>
      <c r="K1387" s="2" t="s">
        <v>16</v>
      </c>
      <c r="L1387" s="2">
        <v>5</v>
      </c>
      <c r="M1387" s="18">
        <f t="shared" si="422"/>
        <v>590.5</v>
      </c>
      <c r="T1387" t="str">
        <f t="shared" si="423"/>
        <v>Completed</v>
      </c>
      <c r="U1387" t="str">
        <f t="shared" si="424"/>
        <v>No</v>
      </c>
      <c r="V1387" t="str">
        <f t="shared" si="425"/>
        <v>No</v>
      </c>
      <c r="X1387">
        <f t="shared" si="426"/>
        <v>589</v>
      </c>
      <c r="Y1387">
        <f t="shared" si="427"/>
        <v>426</v>
      </c>
      <c r="Z1387" s="18">
        <f t="shared" si="428"/>
        <v>594714.6477588166</v>
      </c>
      <c r="AA1387" s="18">
        <f t="shared" si="429"/>
        <v>60882.938065984097</v>
      </c>
      <c r="AB1387" s="17">
        <f t="shared" si="430"/>
        <v>3.804733727810651</v>
      </c>
      <c r="AC1387" s="2" t="s">
        <v>75</v>
      </c>
      <c r="AD1387" s="2" t="s">
        <v>23</v>
      </c>
      <c r="AE1387" t="str">
        <f t="shared" si="431"/>
        <v>Books</v>
      </c>
      <c r="AF1387" t="str">
        <f t="shared" si="432"/>
        <v>Books</v>
      </c>
      <c r="AG1387" t="str" cm="1">
        <f t="array" ref="AG1387">INDEX(AD:AD,ROW())</f>
        <v>Books</v>
      </c>
      <c r="AH1387">
        <f t="shared" si="440"/>
        <v>23</v>
      </c>
      <c r="AI1387" t="str">
        <f t="shared" si="433"/>
        <v>Books</v>
      </c>
      <c r="AK1387">
        <f t="shared" si="434"/>
        <v>2024</v>
      </c>
      <c r="AL1387">
        <f t="shared" si="435"/>
        <v>2</v>
      </c>
      <c r="AM1387">
        <f t="shared" si="436"/>
        <v>12</v>
      </c>
      <c r="AN1387">
        <f t="shared" si="437"/>
        <v>2</v>
      </c>
      <c r="AO1387" t="str">
        <f t="shared" si="438"/>
        <v>Weekday</v>
      </c>
      <c r="AR1387" s="20">
        <f t="shared" si="439"/>
        <v>0</v>
      </c>
    </row>
    <row r="1388" spans="1:44" x14ac:dyDescent="0.35">
      <c r="A1388" t="str">
        <f t="shared" si="421"/>
        <v>CUST1387</v>
      </c>
      <c r="B1388" s="2" t="s">
        <v>1718</v>
      </c>
      <c r="C1388" s="4">
        <v>44955</v>
      </c>
      <c r="D1388" s="2" t="s">
        <v>1345</v>
      </c>
      <c r="E1388" t="s">
        <v>5054</v>
      </c>
      <c r="F1388" s="2" t="s">
        <v>42</v>
      </c>
      <c r="G1388" s="2" t="s">
        <v>5044</v>
      </c>
      <c r="H1388" s="2">
        <v>1</v>
      </c>
      <c r="I1388" s="19">
        <v>158.51</v>
      </c>
      <c r="J1388" s="2" t="s">
        <v>50</v>
      </c>
      <c r="K1388" s="2" t="s">
        <v>16</v>
      </c>
      <c r="L1388" s="2">
        <v>2</v>
      </c>
      <c r="M1388" s="18">
        <f t="shared" si="422"/>
        <v>158.51</v>
      </c>
      <c r="T1388" t="str">
        <f t="shared" si="423"/>
        <v>Completed</v>
      </c>
      <c r="U1388" t="str">
        <f t="shared" si="424"/>
        <v>No</v>
      </c>
      <c r="V1388" t="str">
        <f t="shared" si="425"/>
        <v>No</v>
      </c>
      <c r="X1388">
        <f t="shared" si="426"/>
        <v>558</v>
      </c>
      <c r="Y1388">
        <f t="shared" si="427"/>
        <v>430</v>
      </c>
      <c r="Z1388" s="18">
        <f t="shared" si="428"/>
        <v>1098537.4901531704</v>
      </c>
      <c r="AA1388" s="18">
        <f t="shared" si="429"/>
        <v>96724.388030634553</v>
      </c>
      <c r="AB1388" s="17">
        <f t="shared" si="430"/>
        <v>3.9001122334455669</v>
      </c>
      <c r="AC1388" s="2" t="s">
        <v>5044</v>
      </c>
      <c r="AD1388" s="2" t="s">
        <v>42</v>
      </c>
      <c r="AE1388" t="str">
        <f t="shared" si="431"/>
        <v>Beauty</v>
      </c>
      <c r="AF1388" t="str">
        <f t="shared" si="432"/>
        <v>Beauty</v>
      </c>
      <c r="AG1388" t="str" cm="1">
        <f t="array" ref="AG1388">INDEX(AD:AD,ROW())</f>
        <v>Beauty</v>
      </c>
      <c r="AH1388">
        <f t="shared" si="440"/>
        <v>64</v>
      </c>
      <c r="AI1388" t="str">
        <f t="shared" si="433"/>
        <v>Beauty</v>
      </c>
      <c r="AK1388">
        <f t="shared" si="434"/>
        <v>2023</v>
      </c>
      <c r="AL1388">
        <f t="shared" si="435"/>
        <v>1</v>
      </c>
      <c r="AM1388">
        <f t="shared" si="436"/>
        <v>29</v>
      </c>
      <c r="AN1388">
        <f t="shared" si="437"/>
        <v>1</v>
      </c>
      <c r="AO1388" t="str">
        <f t="shared" si="438"/>
        <v>Weekend</v>
      </c>
      <c r="AR1388" s="20">
        <f t="shared" si="439"/>
        <v>0</v>
      </c>
    </row>
    <row r="1389" spans="1:44" x14ac:dyDescent="0.35">
      <c r="A1389" t="str">
        <f t="shared" si="421"/>
        <v>CUST1388</v>
      </c>
      <c r="B1389" s="2" t="s">
        <v>1719</v>
      </c>
      <c r="C1389" s="4">
        <v>45470</v>
      </c>
      <c r="D1389" s="2" t="s">
        <v>664</v>
      </c>
      <c r="E1389" t="s">
        <v>5053</v>
      </c>
      <c r="F1389" s="2" t="s">
        <v>13</v>
      </c>
      <c r="G1389" s="2" t="s">
        <v>37</v>
      </c>
      <c r="H1389" s="2">
        <v>2</v>
      </c>
      <c r="I1389" s="19">
        <v>321.74</v>
      </c>
      <c r="J1389" s="2" t="s">
        <v>15</v>
      </c>
      <c r="K1389" s="2" t="s">
        <v>16</v>
      </c>
      <c r="L1389" s="2">
        <v>5</v>
      </c>
      <c r="M1389" s="18">
        <f t="shared" si="422"/>
        <v>643.48</v>
      </c>
      <c r="T1389" t="str">
        <f t="shared" si="423"/>
        <v>Completed</v>
      </c>
      <c r="U1389" t="str">
        <f t="shared" si="424"/>
        <v>No</v>
      </c>
      <c r="V1389" t="str">
        <f t="shared" si="425"/>
        <v>No</v>
      </c>
      <c r="X1389">
        <f t="shared" si="426"/>
        <v>559</v>
      </c>
      <c r="Y1389">
        <f t="shared" si="427"/>
        <v>408</v>
      </c>
      <c r="Z1389" s="18">
        <f t="shared" si="428"/>
        <v>1463424.4009529033</v>
      </c>
      <c r="AA1389" s="18">
        <f t="shared" si="429"/>
        <v>118285.78776560788</v>
      </c>
      <c r="AB1389" s="17">
        <f t="shared" si="430"/>
        <v>3.8140589569160999</v>
      </c>
      <c r="AC1389" s="2" t="s">
        <v>37</v>
      </c>
      <c r="AD1389" s="2" t="s">
        <v>13</v>
      </c>
      <c r="AE1389" t="str">
        <f t="shared" si="431"/>
        <v>Home &amp; Kitchen</v>
      </c>
      <c r="AF1389" t="str">
        <f t="shared" si="432"/>
        <v>Home &amp; Kitchen</v>
      </c>
      <c r="AG1389" t="str" cm="1">
        <f t="array" ref="AG1389">INDEX(AD:AD,ROW())</f>
        <v>Home &amp; Kitchen</v>
      </c>
      <c r="AH1389">
        <f t="shared" si="440"/>
        <v>8</v>
      </c>
      <c r="AI1389" t="str">
        <f t="shared" si="433"/>
        <v>Home &amp; Kitchen</v>
      </c>
      <c r="AK1389">
        <f t="shared" si="434"/>
        <v>2024</v>
      </c>
      <c r="AL1389">
        <f t="shared" si="435"/>
        <v>6</v>
      </c>
      <c r="AM1389">
        <f t="shared" si="436"/>
        <v>27</v>
      </c>
      <c r="AN1389">
        <f t="shared" si="437"/>
        <v>5</v>
      </c>
      <c r="AO1389" t="str">
        <f t="shared" si="438"/>
        <v>Weekday</v>
      </c>
      <c r="AR1389" s="20">
        <f t="shared" si="439"/>
        <v>0</v>
      </c>
    </row>
    <row r="1390" spans="1:44" x14ac:dyDescent="0.35">
      <c r="A1390" t="str">
        <f t="shared" si="421"/>
        <v>CUST1389</v>
      </c>
      <c r="B1390" s="2" t="s">
        <v>1720</v>
      </c>
      <c r="C1390" s="4">
        <v>44997</v>
      </c>
      <c r="D1390" s="2" t="s">
        <v>314</v>
      </c>
      <c r="E1390" t="s">
        <v>5053</v>
      </c>
      <c r="F1390" s="2" t="s">
        <v>42</v>
      </c>
      <c r="G1390" s="2" t="s">
        <v>5042</v>
      </c>
      <c r="H1390" s="2">
        <v>2</v>
      </c>
      <c r="I1390" s="19">
        <v>244.31</v>
      </c>
      <c r="J1390" s="2" t="s">
        <v>50</v>
      </c>
      <c r="K1390" s="2" t="s">
        <v>16</v>
      </c>
      <c r="L1390" s="2">
        <v>3</v>
      </c>
      <c r="M1390" s="18">
        <f t="shared" si="422"/>
        <v>488.62</v>
      </c>
      <c r="T1390" t="str">
        <f t="shared" si="423"/>
        <v>Completed</v>
      </c>
      <c r="U1390" t="str">
        <f t="shared" si="424"/>
        <v>No</v>
      </c>
      <c r="V1390" t="str">
        <f t="shared" si="425"/>
        <v>No</v>
      </c>
      <c r="X1390">
        <f t="shared" si="426"/>
        <v>559</v>
      </c>
      <c r="Y1390">
        <f t="shared" si="427"/>
        <v>408</v>
      </c>
      <c r="Z1390" s="18">
        <f t="shared" si="428"/>
        <v>1098537.4901531704</v>
      </c>
      <c r="AA1390" s="18">
        <f t="shared" si="429"/>
        <v>96724.388030634553</v>
      </c>
      <c r="AB1390" s="17">
        <f t="shared" si="430"/>
        <v>3.9001122334455669</v>
      </c>
      <c r="AC1390" s="2" t="s">
        <v>5042</v>
      </c>
      <c r="AD1390" s="2" t="s">
        <v>42</v>
      </c>
      <c r="AE1390" t="str">
        <f t="shared" si="431"/>
        <v>Beauty</v>
      </c>
      <c r="AF1390" t="str">
        <f t="shared" si="432"/>
        <v>Beauty</v>
      </c>
      <c r="AG1390" t="str" cm="1">
        <f t="array" ref="AG1390">INDEX(AD:AD,ROW())</f>
        <v>Beauty</v>
      </c>
      <c r="AH1390">
        <f t="shared" si="440"/>
        <v>18</v>
      </c>
      <c r="AI1390" t="str">
        <f t="shared" si="433"/>
        <v>Beauty</v>
      </c>
      <c r="AK1390">
        <f t="shared" si="434"/>
        <v>2023</v>
      </c>
      <c r="AL1390">
        <f t="shared" si="435"/>
        <v>3</v>
      </c>
      <c r="AM1390">
        <f t="shared" si="436"/>
        <v>12</v>
      </c>
      <c r="AN1390">
        <f t="shared" si="437"/>
        <v>1</v>
      </c>
      <c r="AO1390" t="str">
        <f t="shared" si="438"/>
        <v>Weekend</v>
      </c>
      <c r="AR1390" s="20">
        <f t="shared" si="439"/>
        <v>0</v>
      </c>
    </row>
    <row r="1391" spans="1:44" x14ac:dyDescent="0.35">
      <c r="A1391" t="str">
        <f t="shared" si="421"/>
        <v>CUST1390</v>
      </c>
      <c r="B1391" s="2" t="s">
        <v>1721</v>
      </c>
      <c r="C1391" s="4">
        <v>45762</v>
      </c>
      <c r="D1391" s="2" t="s">
        <v>765</v>
      </c>
      <c r="E1391" t="s">
        <v>5048</v>
      </c>
      <c r="F1391" s="2" t="s">
        <v>42</v>
      </c>
      <c r="G1391" s="2" t="s">
        <v>170</v>
      </c>
      <c r="H1391" s="2">
        <v>1</v>
      </c>
      <c r="I1391" s="19">
        <v>310.85000000000002</v>
      </c>
      <c r="J1391" s="2" t="s">
        <v>5046</v>
      </c>
      <c r="K1391" s="2" t="s">
        <v>76</v>
      </c>
      <c r="L1391" s="2">
        <v>4</v>
      </c>
      <c r="M1391" s="18">
        <f t="shared" si="422"/>
        <v>310.85000000000002</v>
      </c>
      <c r="T1391" t="str">
        <f t="shared" si="423"/>
        <v>Completed</v>
      </c>
      <c r="U1391" t="str">
        <f t="shared" si="424"/>
        <v>No</v>
      </c>
      <c r="V1391" t="str">
        <f t="shared" si="425"/>
        <v>No</v>
      </c>
      <c r="X1391">
        <f t="shared" si="426"/>
        <v>590</v>
      </c>
      <c r="Y1391">
        <f t="shared" si="427"/>
        <v>451</v>
      </c>
      <c r="Z1391" s="18">
        <f t="shared" si="428"/>
        <v>1098537.4901531704</v>
      </c>
      <c r="AA1391" s="18">
        <f t="shared" si="429"/>
        <v>96724.388030634553</v>
      </c>
      <c r="AB1391" s="17">
        <f t="shared" si="430"/>
        <v>3.9001122334455669</v>
      </c>
      <c r="AC1391" s="2" t="s">
        <v>170</v>
      </c>
      <c r="AD1391" s="2" t="s">
        <v>42</v>
      </c>
      <c r="AE1391" t="str">
        <f t="shared" si="431"/>
        <v>Beauty</v>
      </c>
      <c r="AF1391" t="str">
        <f t="shared" si="432"/>
        <v>Beauty</v>
      </c>
      <c r="AG1391" t="str" cm="1">
        <f t="array" ref="AG1391">INDEX(AD:AD,ROW())</f>
        <v>Beauty</v>
      </c>
      <c r="AH1391">
        <f t="shared" si="440"/>
        <v>70</v>
      </c>
      <c r="AI1391" t="str">
        <f t="shared" si="433"/>
        <v>Beauty</v>
      </c>
      <c r="AK1391">
        <f t="shared" si="434"/>
        <v>2025</v>
      </c>
      <c r="AL1391">
        <f t="shared" si="435"/>
        <v>4</v>
      </c>
      <c r="AM1391">
        <f t="shared" si="436"/>
        <v>15</v>
      </c>
      <c r="AN1391">
        <f t="shared" si="437"/>
        <v>3</v>
      </c>
      <c r="AO1391" t="str">
        <f t="shared" si="438"/>
        <v>Weekday</v>
      </c>
      <c r="AR1391" s="20">
        <f t="shared" si="439"/>
        <v>1</v>
      </c>
    </row>
    <row r="1392" spans="1:44" x14ac:dyDescent="0.35">
      <c r="A1392" t="str">
        <f t="shared" si="421"/>
        <v>CUST1391</v>
      </c>
      <c r="B1392" s="2" t="s">
        <v>1722</v>
      </c>
      <c r="C1392" s="4">
        <v>45448</v>
      </c>
      <c r="D1392" s="2" t="s">
        <v>541</v>
      </c>
      <c r="E1392" t="s">
        <v>5048</v>
      </c>
      <c r="F1392" s="2" t="s">
        <v>42</v>
      </c>
      <c r="G1392" s="2" t="s">
        <v>43</v>
      </c>
      <c r="H1392" s="2">
        <v>2</v>
      </c>
      <c r="I1392" s="19">
        <v>822.12</v>
      </c>
      <c r="J1392" s="2" t="s">
        <v>15</v>
      </c>
      <c r="K1392" s="2" t="s">
        <v>16</v>
      </c>
      <c r="L1392" s="2">
        <v>4</v>
      </c>
      <c r="M1392" s="18">
        <f t="shared" si="422"/>
        <v>1644.24</v>
      </c>
      <c r="T1392" t="str">
        <f t="shared" si="423"/>
        <v>Completed</v>
      </c>
      <c r="U1392" t="str">
        <f t="shared" si="424"/>
        <v>Yes</v>
      </c>
      <c r="V1392" t="str">
        <f t="shared" si="425"/>
        <v>No</v>
      </c>
      <c r="X1392">
        <f t="shared" si="426"/>
        <v>590</v>
      </c>
      <c r="Y1392">
        <f t="shared" si="427"/>
        <v>451</v>
      </c>
      <c r="Z1392" s="18">
        <f t="shared" si="428"/>
        <v>1098537.4901531704</v>
      </c>
      <c r="AA1392" s="18">
        <f t="shared" si="429"/>
        <v>96724.388030634553</v>
      </c>
      <c r="AB1392" s="17">
        <f t="shared" si="430"/>
        <v>3.9001122334455669</v>
      </c>
      <c r="AC1392" s="2" t="s">
        <v>43</v>
      </c>
      <c r="AD1392" s="2" t="s">
        <v>42</v>
      </c>
      <c r="AE1392" t="str">
        <f t="shared" si="431"/>
        <v>Beauty</v>
      </c>
      <c r="AF1392" t="str">
        <f t="shared" si="432"/>
        <v>Beauty</v>
      </c>
      <c r="AG1392" t="str" cm="1">
        <f t="array" ref="AG1392">INDEX(AD:AD,ROW())</f>
        <v>Beauty</v>
      </c>
      <c r="AH1392">
        <f t="shared" si="440"/>
        <v>10</v>
      </c>
      <c r="AI1392" t="str">
        <f t="shared" si="433"/>
        <v>Beauty</v>
      </c>
      <c r="AK1392">
        <f t="shared" si="434"/>
        <v>2024</v>
      </c>
      <c r="AL1392">
        <f t="shared" si="435"/>
        <v>6</v>
      </c>
      <c r="AM1392">
        <f t="shared" si="436"/>
        <v>5</v>
      </c>
      <c r="AN1392">
        <f t="shared" si="437"/>
        <v>4</v>
      </c>
      <c r="AO1392" t="str">
        <f t="shared" si="438"/>
        <v>Weekday</v>
      </c>
      <c r="AR1392" s="20">
        <f t="shared" si="439"/>
        <v>0</v>
      </c>
    </row>
    <row r="1393" spans="1:44" x14ac:dyDescent="0.35">
      <c r="A1393" t="str">
        <f t="shared" si="421"/>
        <v>CUST1392</v>
      </c>
      <c r="B1393" s="2" t="s">
        <v>1723</v>
      </c>
      <c r="C1393" s="4">
        <v>45003</v>
      </c>
      <c r="D1393" s="2" t="s">
        <v>1618</v>
      </c>
      <c r="E1393" t="s">
        <v>5050</v>
      </c>
      <c r="F1393" s="2" t="s">
        <v>13</v>
      </c>
      <c r="G1393" s="2" t="s">
        <v>34</v>
      </c>
      <c r="H1393" s="2">
        <v>1</v>
      </c>
      <c r="I1393" s="19">
        <v>1289.54</v>
      </c>
      <c r="J1393" s="2" t="s">
        <v>5046</v>
      </c>
      <c r="K1393" s="2" t="s">
        <v>16</v>
      </c>
      <c r="L1393" s="2">
        <v>4</v>
      </c>
      <c r="M1393" s="18">
        <f t="shared" si="422"/>
        <v>1289.54</v>
      </c>
      <c r="T1393" t="str">
        <f t="shared" si="423"/>
        <v>Completed</v>
      </c>
      <c r="U1393" t="str">
        <f t="shared" si="424"/>
        <v>Yes</v>
      </c>
      <c r="V1393" t="str">
        <f t="shared" si="425"/>
        <v>No</v>
      </c>
      <c r="X1393">
        <f t="shared" si="426"/>
        <v>589</v>
      </c>
      <c r="Y1393">
        <f t="shared" si="427"/>
        <v>426</v>
      </c>
      <c r="Z1393" s="18">
        <f t="shared" si="428"/>
        <v>1463424.4009529033</v>
      </c>
      <c r="AA1393" s="18">
        <f t="shared" si="429"/>
        <v>118285.78776560788</v>
      </c>
      <c r="AB1393" s="17">
        <f t="shared" si="430"/>
        <v>3.8140589569160999</v>
      </c>
      <c r="AC1393" s="2" t="s">
        <v>34</v>
      </c>
      <c r="AD1393" s="2" t="s">
        <v>13</v>
      </c>
      <c r="AE1393" t="str">
        <f t="shared" si="431"/>
        <v>Home &amp; Kitchen</v>
      </c>
      <c r="AF1393" t="str">
        <f t="shared" si="432"/>
        <v>Home &amp; Kitchen</v>
      </c>
      <c r="AG1393" t="str" cm="1">
        <f t="array" ref="AG1393">INDEX(AD:AD,ROW())</f>
        <v>Home &amp; Kitchen</v>
      </c>
      <c r="AH1393">
        <f t="shared" si="440"/>
        <v>7</v>
      </c>
      <c r="AI1393" t="str">
        <f t="shared" si="433"/>
        <v>Home &amp; Kitchen</v>
      </c>
      <c r="AK1393">
        <f t="shared" si="434"/>
        <v>2023</v>
      </c>
      <c r="AL1393">
        <f t="shared" si="435"/>
        <v>3</v>
      </c>
      <c r="AM1393">
        <f t="shared" si="436"/>
        <v>18</v>
      </c>
      <c r="AN1393">
        <f t="shared" si="437"/>
        <v>7</v>
      </c>
      <c r="AO1393" t="str">
        <f t="shared" si="438"/>
        <v>Weekend</v>
      </c>
      <c r="AR1393" s="20">
        <f t="shared" si="439"/>
        <v>0</v>
      </c>
    </row>
    <row r="1394" spans="1:44" x14ac:dyDescent="0.35">
      <c r="A1394" t="str">
        <f t="shared" si="421"/>
        <v>CUST1393</v>
      </c>
      <c r="B1394" s="2" t="s">
        <v>1724</v>
      </c>
      <c r="C1394" s="4">
        <v>45483</v>
      </c>
      <c r="D1394" s="2" t="s">
        <v>1725</v>
      </c>
      <c r="E1394" t="s">
        <v>5049</v>
      </c>
      <c r="F1394" s="2" t="s">
        <v>13</v>
      </c>
      <c r="G1394" s="2" t="s">
        <v>34</v>
      </c>
      <c r="H1394" s="2">
        <v>1</v>
      </c>
      <c r="I1394" s="19">
        <v>500.86</v>
      </c>
      <c r="J1394" s="2" t="s">
        <v>15</v>
      </c>
      <c r="K1394" s="2" t="s">
        <v>16</v>
      </c>
      <c r="L1394" s="2">
        <v>3</v>
      </c>
      <c r="M1394" s="18">
        <f t="shared" si="422"/>
        <v>500.86</v>
      </c>
      <c r="T1394" t="str">
        <f t="shared" si="423"/>
        <v>Completed</v>
      </c>
      <c r="U1394" t="str">
        <f t="shared" si="424"/>
        <v>No</v>
      </c>
      <c r="V1394" t="str">
        <f t="shared" si="425"/>
        <v>No</v>
      </c>
      <c r="X1394">
        <f t="shared" si="426"/>
        <v>595</v>
      </c>
      <c r="Y1394">
        <f t="shared" si="427"/>
        <v>444</v>
      </c>
      <c r="Z1394" s="18">
        <f t="shared" si="428"/>
        <v>1463424.4009529033</v>
      </c>
      <c r="AA1394" s="18">
        <f t="shared" si="429"/>
        <v>118285.78776560788</v>
      </c>
      <c r="AB1394" s="17">
        <f t="shared" si="430"/>
        <v>3.8140589569160999</v>
      </c>
      <c r="AC1394" s="2" t="s">
        <v>34</v>
      </c>
      <c r="AD1394" s="2" t="s">
        <v>13</v>
      </c>
      <c r="AE1394" t="str">
        <f t="shared" si="431"/>
        <v>Home &amp; Kitchen</v>
      </c>
      <c r="AF1394" t="str">
        <f t="shared" si="432"/>
        <v>Home &amp; Kitchen</v>
      </c>
      <c r="AG1394" t="str" cm="1">
        <f t="array" ref="AG1394">INDEX(AD:AD,ROW())</f>
        <v>Home &amp; Kitchen</v>
      </c>
      <c r="AH1394">
        <f t="shared" si="440"/>
        <v>7</v>
      </c>
      <c r="AI1394" t="str">
        <f t="shared" si="433"/>
        <v>Home &amp; Kitchen</v>
      </c>
      <c r="AK1394">
        <f t="shared" si="434"/>
        <v>2024</v>
      </c>
      <c r="AL1394">
        <f t="shared" si="435"/>
        <v>7</v>
      </c>
      <c r="AM1394">
        <f t="shared" si="436"/>
        <v>10</v>
      </c>
      <c r="AN1394">
        <f t="shared" si="437"/>
        <v>4</v>
      </c>
      <c r="AO1394" t="str">
        <f t="shared" si="438"/>
        <v>Weekday</v>
      </c>
      <c r="AR1394" s="20">
        <f t="shared" si="439"/>
        <v>0</v>
      </c>
    </row>
    <row r="1395" spans="1:44" x14ac:dyDescent="0.35">
      <c r="A1395" t="str">
        <f t="shared" si="421"/>
        <v>CUST1394</v>
      </c>
      <c r="B1395" s="2" t="s">
        <v>1726</v>
      </c>
      <c r="C1395" s="4">
        <v>45430</v>
      </c>
      <c r="D1395" s="2" t="s">
        <v>92</v>
      </c>
      <c r="E1395" t="s">
        <v>5051</v>
      </c>
      <c r="F1395" s="2" t="s">
        <v>13</v>
      </c>
      <c r="G1395" s="2" t="s">
        <v>95</v>
      </c>
      <c r="H1395" s="2">
        <v>1</v>
      </c>
      <c r="I1395" s="19">
        <v>734.63</v>
      </c>
      <c r="J1395" s="2" t="s">
        <v>20</v>
      </c>
      <c r="K1395" s="2" t="s">
        <v>16</v>
      </c>
      <c r="L1395" s="2">
        <v>4</v>
      </c>
      <c r="M1395" s="18">
        <f t="shared" si="422"/>
        <v>734.63</v>
      </c>
      <c r="T1395" t="str">
        <f t="shared" si="423"/>
        <v>Completed</v>
      </c>
      <c r="U1395" t="str">
        <f t="shared" si="424"/>
        <v>No</v>
      </c>
      <c r="V1395" t="str">
        <f t="shared" si="425"/>
        <v>No</v>
      </c>
      <c r="X1395">
        <f t="shared" si="426"/>
        <v>619</v>
      </c>
      <c r="Y1395">
        <f t="shared" si="427"/>
        <v>468</v>
      </c>
      <c r="Z1395" s="18">
        <f t="shared" si="428"/>
        <v>1463424.4009529033</v>
      </c>
      <c r="AA1395" s="18">
        <f t="shared" si="429"/>
        <v>118285.78776560788</v>
      </c>
      <c r="AB1395" s="17">
        <f t="shared" si="430"/>
        <v>3.8140589569160999</v>
      </c>
      <c r="AC1395" s="2" t="s">
        <v>95</v>
      </c>
      <c r="AD1395" s="2" t="s">
        <v>13</v>
      </c>
      <c r="AE1395" t="str">
        <f t="shared" si="431"/>
        <v>Home &amp; Kitchen</v>
      </c>
      <c r="AF1395" t="str">
        <f t="shared" si="432"/>
        <v>Home &amp; Kitchen</v>
      </c>
      <c r="AG1395" t="str" cm="1">
        <f t="array" ref="AG1395">INDEX(AD:AD,ROW())</f>
        <v>Home &amp; Kitchen</v>
      </c>
      <c r="AH1395">
        <f t="shared" si="440"/>
        <v>32</v>
      </c>
      <c r="AI1395" t="str">
        <f t="shared" si="433"/>
        <v>Home &amp; Kitchen</v>
      </c>
      <c r="AK1395">
        <f t="shared" si="434"/>
        <v>2024</v>
      </c>
      <c r="AL1395">
        <f t="shared" si="435"/>
        <v>5</v>
      </c>
      <c r="AM1395">
        <f t="shared" si="436"/>
        <v>18</v>
      </c>
      <c r="AN1395">
        <f t="shared" si="437"/>
        <v>7</v>
      </c>
      <c r="AO1395" t="str">
        <f t="shared" si="438"/>
        <v>Weekend</v>
      </c>
      <c r="AR1395" s="20">
        <f t="shared" si="439"/>
        <v>0</v>
      </c>
    </row>
    <row r="1396" spans="1:44" x14ac:dyDescent="0.35">
      <c r="A1396" t="str">
        <f t="shared" si="421"/>
        <v>CUST1395</v>
      </c>
      <c r="B1396" s="2" t="s">
        <v>1727</v>
      </c>
      <c r="C1396" s="4">
        <v>45704</v>
      </c>
      <c r="D1396" s="2" t="s">
        <v>331</v>
      </c>
      <c r="E1396" t="s">
        <v>5051</v>
      </c>
      <c r="F1396" s="2" t="s">
        <v>19</v>
      </c>
      <c r="G1396" s="2" t="s">
        <v>128</v>
      </c>
      <c r="H1396" s="2">
        <v>2</v>
      </c>
      <c r="I1396" s="19">
        <v>2008.44</v>
      </c>
      <c r="J1396" s="2" t="s">
        <v>5046</v>
      </c>
      <c r="K1396" s="2" t="s">
        <v>16</v>
      </c>
      <c r="L1396" s="2">
        <v>5</v>
      </c>
      <c r="M1396" s="18">
        <f t="shared" si="422"/>
        <v>4016.88</v>
      </c>
      <c r="T1396" t="str">
        <f t="shared" si="423"/>
        <v>Completed</v>
      </c>
      <c r="U1396" t="str">
        <f t="shared" si="424"/>
        <v>Yes</v>
      </c>
      <c r="V1396" t="str">
        <f t="shared" si="425"/>
        <v>No</v>
      </c>
      <c r="X1396">
        <f t="shared" si="426"/>
        <v>619</v>
      </c>
      <c r="Y1396">
        <f t="shared" si="427"/>
        <v>468</v>
      </c>
      <c r="Z1396" s="18">
        <f t="shared" si="428"/>
        <v>2759712.3299794244</v>
      </c>
      <c r="AA1396" s="18">
        <f t="shared" si="429"/>
        <v>330643.50635802455</v>
      </c>
      <c r="AB1396" s="17">
        <f t="shared" si="430"/>
        <v>3.8641711229946525</v>
      </c>
      <c r="AC1396" s="2" t="s">
        <v>128</v>
      </c>
      <c r="AD1396" s="2" t="s">
        <v>19</v>
      </c>
      <c r="AE1396" t="str">
        <f t="shared" si="431"/>
        <v>Electronics</v>
      </c>
      <c r="AF1396" t="str">
        <f t="shared" si="432"/>
        <v>Electronics</v>
      </c>
      <c r="AG1396" t="str" cm="1">
        <f t="array" ref="AG1396">INDEX(AD:AD,ROW())</f>
        <v>Electronics</v>
      </c>
      <c r="AH1396">
        <f t="shared" si="440"/>
        <v>48</v>
      </c>
      <c r="AI1396" t="str">
        <f t="shared" si="433"/>
        <v>Electronics</v>
      </c>
      <c r="AK1396">
        <f t="shared" si="434"/>
        <v>2025</v>
      </c>
      <c r="AL1396">
        <f t="shared" si="435"/>
        <v>2</v>
      </c>
      <c r="AM1396">
        <f t="shared" si="436"/>
        <v>16</v>
      </c>
      <c r="AN1396">
        <f t="shared" si="437"/>
        <v>1</v>
      </c>
      <c r="AO1396" t="str">
        <f t="shared" si="438"/>
        <v>Weekend</v>
      </c>
      <c r="AR1396" s="20">
        <f t="shared" si="439"/>
        <v>0</v>
      </c>
    </row>
    <row r="1397" spans="1:44" x14ac:dyDescent="0.35">
      <c r="A1397" t="str">
        <f t="shared" si="421"/>
        <v>CUST1396</v>
      </c>
      <c r="B1397" s="2" t="s">
        <v>1728</v>
      </c>
      <c r="C1397" s="4">
        <v>45552</v>
      </c>
      <c r="D1397" s="2" t="s">
        <v>45</v>
      </c>
      <c r="E1397" t="s">
        <v>5049</v>
      </c>
      <c r="F1397" s="2" t="s">
        <v>19</v>
      </c>
      <c r="G1397" s="2" t="s">
        <v>128</v>
      </c>
      <c r="H1397" s="2">
        <v>2</v>
      </c>
      <c r="I1397" s="19">
        <v>2248.3000000000002</v>
      </c>
      <c r="J1397" s="2" t="s">
        <v>5046</v>
      </c>
      <c r="K1397" s="2" t="s">
        <v>16</v>
      </c>
      <c r="L1397" s="2">
        <v>4</v>
      </c>
      <c r="M1397" s="18">
        <f t="shared" si="422"/>
        <v>4496.6000000000004</v>
      </c>
      <c r="T1397" t="str">
        <f t="shared" si="423"/>
        <v>Completed</v>
      </c>
      <c r="U1397" t="str">
        <f t="shared" si="424"/>
        <v>Yes</v>
      </c>
      <c r="V1397" t="str">
        <f t="shared" si="425"/>
        <v>No</v>
      </c>
      <c r="X1397">
        <f t="shared" si="426"/>
        <v>595</v>
      </c>
      <c r="Y1397">
        <f t="shared" si="427"/>
        <v>444</v>
      </c>
      <c r="Z1397" s="18">
        <f t="shared" si="428"/>
        <v>2759712.3299794244</v>
      </c>
      <c r="AA1397" s="18">
        <f t="shared" si="429"/>
        <v>330643.50635802455</v>
      </c>
      <c r="AB1397" s="17">
        <f t="shared" si="430"/>
        <v>3.8641711229946525</v>
      </c>
      <c r="AC1397" s="2" t="s">
        <v>128</v>
      </c>
      <c r="AD1397" s="2" t="s">
        <v>19</v>
      </c>
      <c r="AE1397" t="str">
        <f t="shared" si="431"/>
        <v>Electronics</v>
      </c>
      <c r="AF1397" t="str">
        <f t="shared" si="432"/>
        <v>Electronics</v>
      </c>
      <c r="AG1397" t="str" cm="1">
        <f t="array" ref="AG1397">INDEX(AD:AD,ROW())</f>
        <v>Electronics</v>
      </c>
      <c r="AH1397">
        <f t="shared" si="440"/>
        <v>48</v>
      </c>
      <c r="AI1397" t="str">
        <f t="shared" si="433"/>
        <v>Electronics</v>
      </c>
      <c r="AK1397">
        <f t="shared" si="434"/>
        <v>2024</v>
      </c>
      <c r="AL1397">
        <f t="shared" si="435"/>
        <v>9</v>
      </c>
      <c r="AM1397">
        <f t="shared" si="436"/>
        <v>17</v>
      </c>
      <c r="AN1397">
        <f t="shared" si="437"/>
        <v>3</v>
      </c>
      <c r="AO1397" t="str">
        <f t="shared" si="438"/>
        <v>Weekday</v>
      </c>
      <c r="AR1397" s="20">
        <f t="shared" si="439"/>
        <v>0</v>
      </c>
    </row>
    <row r="1398" spans="1:44" x14ac:dyDescent="0.35">
      <c r="A1398" t="str">
        <f t="shared" si="421"/>
        <v>CUST1397</v>
      </c>
      <c r="B1398" s="2" t="s">
        <v>1729</v>
      </c>
      <c r="C1398" s="4">
        <v>45409</v>
      </c>
      <c r="D1398" s="2" t="s">
        <v>54</v>
      </c>
      <c r="E1398" t="s">
        <v>5050</v>
      </c>
      <c r="F1398" s="2" t="s">
        <v>23</v>
      </c>
      <c r="G1398" s="2" t="s">
        <v>24</v>
      </c>
      <c r="H1398" s="2">
        <v>2</v>
      </c>
      <c r="I1398" s="19">
        <v>330.46</v>
      </c>
      <c r="J1398" s="2" t="s">
        <v>5047</v>
      </c>
      <c r="K1398" s="2" t="s">
        <v>16</v>
      </c>
      <c r="L1398" s="2">
        <v>3</v>
      </c>
      <c r="M1398" s="18">
        <f t="shared" si="422"/>
        <v>660.92</v>
      </c>
      <c r="T1398" t="str">
        <f t="shared" si="423"/>
        <v>Completed</v>
      </c>
      <c r="U1398" t="str">
        <f t="shared" si="424"/>
        <v>No</v>
      </c>
      <c r="V1398" t="str">
        <f t="shared" si="425"/>
        <v>No</v>
      </c>
      <c r="X1398">
        <f t="shared" si="426"/>
        <v>589</v>
      </c>
      <c r="Y1398">
        <f t="shared" si="427"/>
        <v>426</v>
      </c>
      <c r="Z1398" s="18">
        <f t="shared" si="428"/>
        <v>594714.6477588166</v>
      </c>
      <c r="AA1398" s="18">
        <f t="shared" si="429"/>
        <v>60882.938065984097</v>
      </c>
      <c r="AB1398" s="17">
        <f t="shared" si="430"/>
        <v>3.804733727810651</v>
      </c>
      <c r="AC1398" s="2" t="s">
        <v>24</v>
      </c>
      <c r="AD1398" s="2" t="s">
        <v>23</v>
      </c>
      <c r="AE1398" t="str">
        <f t="shared" si="431"/>
        <v>Books</v>
      </c>
      <c r="AF1398" t="str">
        <f t="shared" si="432"/>
        <v>Books</v>
      </c>
      <c r="AG1398" t="str" cm="1">
        <f t="array" ref="AG1398">INDEX(AD:AD,ROW())</f>
        <v>Books</v>
      </c>
      <c r="AH1398">
        <f t="shared" si="440"/>
        <v>4</v>
      </c>
      <c r="AI1398" t="str">
        <f t="shared" si="433"/>
        <v>Books</v>
      </c>
      <c r="AK1398">
        <f t="shared" si="434"/>
        <v>2024</v>
      </c>
      <c r="AL1398">
        <f t="shared" si="435"/>
        <v>4</v>
      </c>
      <c r="AM1398">
        <f t="shared" si="436"/>
        <v>27</v>
      </c>
      <c r="AN1398">
        <f t="shared" si="437"/>
        <v>7</v>
      </c>
      <c r="AO1398" t="str">
        <f t="shared" si="438"/>
        <v>Weekend</v>
      </c>
      <c r="AR1398" s="20">
        <f t="shared" si="439"/>
        <v>0</v>
      </c>
    </row>
    <row r="1399" spans="1:44" x14ac:dyDescent="0.35">
      <c r="A1399" t="str">
        <f t="shared" si="421"/>
        <v>CUST1398</v>
      </c>
      <c r="B1399" s="2" t="s">
        <v>1730</v>
      </c>
      <c r="C1399" s="4">
        <v>45241</v>
      </c>
      <c r="D1399" s="2" t="s">
        <v>256</v>
      </c>
      <c r="E1399" t="s">
        <v>5052</v>
      </c>
      <c r="F1399" s="2" t="s">
        <v>23</v>
      </c>
      <c r="G1399" s="2" t="s">
        <v>68</v>
      </c>
      <c r="H1399" s="2">
        <v>1</v>
      </c>
      <c r="I1399" s="19">
        <v>147.13</v>
      </c>
      <c r="J1399" s="2" t="s">
        <v>20</v>
      </c>
      <c r="K1399" s="2" t="s">
        <v>31</v>
      </c>
      <c r="L1399" s="2">
        <v>5</v>
      </c>
      <c r="M1399" s="18">
        <f t="shared" si="422"/>
        <v>147.13</v>
      </c>
      <c r="T1399" t="str">
        <f t="shared" si="423"/>
        <v>Pending</v>
      </c>
      <c r="U1399" t="str">
        <f t="shared" si="424"/>
        <v>No</v>
      </c>
      <c r="V1399" t="str">
        <f t="shared" si="425"/>
        <v>Yes</v>
      </c>
      <c r="X1399">
        <f t="shared" si="426"/>
        <v>573</v>
      </c>
      <c r="Y1399">
        <f t="shared" si="427"/>
        <v>450</v>
      </c>
      <c r="Z1399" s="18">
        <f t="shared" si="428"/>
        <v>594714.6477588166</v>
      </c>
      <c r="AA1399" s="18">
        <f t="shared" si="429"/>
        <v>60882.938065984097</v>
      </c>
      <c r="AB1399" s="17">
        <f t="shared" si="430"/>
        <v>3.804733727810651</v>
      </c>
      <c r="AC1399" s="2" t="s">
        <v>68</v>
      </c>
      <c r="AD1399" s="2" t="s">
        <v>23</v>
      </c>
      <c r="AE1399" t="str">
        <f t="shared" si="431"/>
        <v>Books</v>
      </c>
      <c r="AF1399" t="str">
        <f t="shared" si="432"/>
        <v>Books</v>
      </c>
      <c r="AG1399" t="str" cm="1">
        <f t="array" ref="AG1399">INDEX(AD:AD,ROW())</f>
        <v>Books</v>
      </c>
      <c r="AH1399">
        <f t="shared" si="440"/>
        <v>20</v>
      </c>
      <c r="AI1399" t="str">
        <f t="shared" si="433"/>
        <v>Books</v>
      </c>
      <c r="AK1399">
        <f t="shared" si="434"/>
        <v>2023</v>
      </c>
      <c r="AL1399">
        <f t="shared" si="435"/>
        <v>11</v>
      </c>
      <c r="AM1399">
        <f t="shared" si="436"/>
        <v>11</v>
      </c>
      <c r="AN1399">
        <f t="shared" si="437"/>
        <v>7</v>
      </c>
      <c r="AO1399" t="str">
        <f t="shared" si="438"/>
        <v>Weekend</v>
      </c>
      <c r="AR1399" s="20">
        <f t="shared" si="439"/>
        <v>0</v>
      </c>
    </row>
    <row r="1400" spans="1:44" x14ac:dyDescent="0.35">
      <c r="A1400" t="str">
        <f t="shared" si="421"/>
        <v>CUST1399</v>
      </c>
      <c r="B1400" s="2" t="s">
        <v>1731</v>
      </c>
      <c r="C1400" s="4">
        <v>45474</v>
      </c>
      <c r="D1400" s="2" t="s">
        <v>266</v>
      </c>
      <c r="E1400" t="s">
        <v>5054</v>
      </c>
      <c r="F1400" s="2" t="s">
        <v>23</v>
      </c>
      <c r="G1400" s="2" t="s">
        <v>65</v>
      </c>
      <c r="H1400" s="2">
        <v>1</v>
      </c>
      <c r="I1400" s="19">
        <v>491.5</v>
      </c>
      <c r="J1400" s="2" t="s">
        <v>20</v>
      </c>
      <c r="K1400" s="2" t="s">
        <v>16</v>
      </c>
      <c r="L1400" s="2">
        <v>3</v>
      </c>
      <c r="M1400" s="18">
        <f t="shared" si="422"/>
        <v>491.5</v>
      </c>
      <c r="T1400" t="str">
        <f t="shared" si="423"/>
        <v>Completed</v>
      </c>
      <c r="U1400" t="str">
        <f t="shared" si="424"/>
        <v>No</v>
      </c>
      <c r="V1400" t="str">
        <f t="shared" si="425"/>
        <v>No</v>
      </c>
      <c r="X1400">
        <f t="shared" si="426"/>
        <v>558</v>
      </c>
      <c r="Y1400">
        <f t="shared" si="427"/>
        <v>430</v>
      </c>
      <c r="Z1400" s="18">
        <f t="shared" si="428"/>
        <v>594714.6477588166</v>
      </c>
      <c r="AA1400" s="18">
        <f t="shared" si="429"/>
        <v>60882.938065984097</v>
      </c>
      <c r="AB1400" s="17">
        <f t="shared" si="430"/>
        <v>3.804733727810651</v>
      </c>
      <c r="AC1400" s="2" t="s">
        <v>65</v>
      </c>
      <c r="AD1400" s="2" t="s">
        <v>23</v>
      </c>
      <c r="AE1400" t="str">
        <f t="shared" si="431"/>
        <v>Books</v>
      </c>
      <c r="AF1400" t="str">
        <f t="shared" si="432"/>
        <v>Books</v>
      </c>
      <c r="AG1400" t="str" cm="1">
        <f t="array" ref="AG1400">INDEX(AD:AD,ROW())</f>
        <v>Books</v>
      </c>
      <c r="AH1400">
        <f t="shared" si="440"/>
        <v>19</v>
      </c>
      <c r="AI1400" t="str">
        <f t="shared" si="433"/>
        <v>Books</v>
      </c>
      <c r="AK1400">
        <f t="shared" si="434"/>
        <v>2024</v>
      </c>
      <c r="AL1400">
        <f t="shared" si="435"/>
        <v>7</v>
      </c>
      <c r="AM1400">
        <f t="shared" si="436"/>
        <v>1</v>
      </c>
      <c r="AN1400">
        <f t="shared" si="437"/>
        <v>2</v>
      </c>
      <c r="AO1400" t="str">
        <f t="shared" si="438"/>
        <v>Weekday</v>
      </c>
      <c r="AR1400" s="20">
        <f t="shared" si="439"/>
        <v>0</v>
      </c>
    </row>
    <row r="1401" spans="1:44" x14ac:dyDescent="0.35">
      <c r="A1401" t="str">
        <f t="shared" si="421"/>
        <v>CUST1400</v>
      </c>
      <c r="B1401" s="2" t="s">
        <v>1732</v>
      </c>
      <c r="C1401" s="4">
        <v>45044</v>
      </c>
      <c r="D1401" s="2" t="s">
        <v>48</v>
      </c>
      <c r="E1401" t="s">
        <v>5054</v>
      </c>
      <c r="F1401" s="2" t="s">
        <v>29</v>
      </c>
      <c r="G1401" s="2" t="s">
        <v>5043</v>
      </c>
      <c r="H1401" s="2">
        <v>1</v>
      </c>
      <c r="I1401" s="19">
        <v>1579.03</v>
      </c>
      <c r="J1401" s="2" t="s">
        <v>50</v>
      </c>
      <c r="K1401" s="2" t="s">
        <v>16</v>
      </c>
      <c r="L1401" s="2">
        <v>5</v>
      </c>
      <c r="M1401" s="18">
        <f t="shared" si="422"/>
        <v>1579.03</v>
      </c>
      <c r="T1401" t="str">
        <f t="shared" si="423"/>
        <v>Completed</v>
      </c>
      <c r="U1401" t="str">
        <f t="shared" si="424"/>
        <v>Yes</v>
      </c>
      <c r="V1401" t="str">
        <f t="shared" si="425"/>
        <v>No</v>
      </c>
      <c r="X1401">
        <f t="shared" si="426"/>
        <v>558</v>
      </c>
      <c r="Y1401">
        <f t="shared" si="427"/>
        <v>430</v>
      </c>
      <c r="Z1401" s="18">
        <f t="shared" si="428"/>
        <v>1892867.2841657216</v>
      </c>
      <c r="AA1401" s="18">
        <f t="shared" si="429"/>
        <v>199432.98236095349</v>
      </c>
      <c r="AB1401" s="17">
        <f t="shared" si="430"/>
        <v>3.8949824970828471</v>
      </c>
      <c r="AC1401" s="2" t="s">
        <v>5043</v>
      </c>
      <c r="AD1401" s="2" t="s">
        <v>29</v>
      </c>
      <c r="AE1401" t="str">
        <f t="shared" si="431"/>
        <v>Fashion</v>
      </c>
      <c r="AF1401" t="str">
        <f t="shared" si="432"/>
        <v>Fashion</v>
      </c>
      <c r="AG1401" t="str" cm="1">
        <f t="array" ref="AG1401">INDEX(AD:AD,ROW())</f>
        <v>Fashion</v>
      </c>
      <c r="AH1401">
        <f t="shared" si="440"/>
        <v>55</v>
      </c>
      <c r="AI1401" t="str">
        <f t="shared" si="433"/>
        <v>Fashion</v>
      </c>
      <c r="AK1401">
        <f t="shared" si="434"/>
        <v>2023</v>
      </c>
      <c r="AL1401">
        <f t="shared" si="435"/>
        <v>4</v>
      </c>
      <c r="AM1401">
        <f t="shared" si="436"/>
        <v>28</v>
      </c>
      <c r="AN1401">
        <f t="shared" si="437"/>
        <v>6</v>
      </c>
      <c r="AO1401" t="str">
        <f t="shared" si="438"/>
        <v>Weekday</v>
      </c>
      <c r="AR1401" s="20">
        <f t="shared" si="439"/>
        <v>0</v>
      </c>
    </row>
    <row r="1402" spans="1:44" x14ac:dyDescent="0.35">
      <c r="A1402" t="str">
        <f t="shared" si="421"/>
        <v>CUST1401</v>
      </c>
      <c r="B1402" s="2" t="s">
        <v>1733</v>
      </c>
      <c r="C1402" s="4">
        <v>45108</v>
      </c>
      <c r="D1402" s="2" t="s">
        <v>142</v>
      </c>
      <c r="E1402" t="s">
        <v>5054</v>
      </c>
      <c r="F1402" s="2" t="s">
        <v>29</v>
      </c>
      <c r="G1402" s="2" t="s">
        <v>5043</v>
      </c>
      <c r="H1402" s="2">
        <v>1</v>
      </c>
      <c r="I1402" s="19">
        <v>1668.73</v>
      </c>
      <c r="J1402" s="2" t="s">
        <v>20</v>
      </c>
      <c r="K1402" s="2" t="s">
        <v>31</v>
      </c>
      <c r="L1402" s="2">
        <v>5</v>
      </c>
      <c r="M1402" s="18">
        <f t="shared" si="422"/>
        <v>1668.73</v>
      </c>
      <c r="T1402" t="str">
        <f t="shared" si="423"/>
        <v>Pending</v>
      </c>
      <c r="U1402" t="str">
        <f t="shared" si="424"/>
        <v>No</v>
      </c>
      <c r="V1402" t="str">
        <f t="shared" si="425"/>
        <v>Yes</v>
      </c>
      <c r="X1402">
        <f t="shared" si="426"/>
        <v>558</v>
      </c>
      <c r="Y1402">
        <f t="shared" si="427"/>
        <v>430</v>
      </c>
      <c r="Z1402" s="18">
        <f t="shared" si="428"/>
        <v>1892867.2841657216</v>
      </c>
      <c r="AA1402" s="18">
        <f t="shared" si="429"/>
        <v>199432.98236095349</v>
      </c>
      <c r="AB1402" s="17">
        <f t="shared" si="430"/>
        <v>3.8949824970828471</v>
      </c>
      <c r="AC1402" s="2" t="s">
        <v>5043</v>
      </c>
      <c r="AD1402" s="2" t="s">
        <v>29</v>
      </c>
      <c r="AE1402" t="str">
        <f t="shared" si="431"/>
        <v>Fashion</v>
      </c>
      <c r="AF1402" t="str">
        <f t="shared" si="432"/>
        <v>Fashion</v>
      </c>
      <c r="AG1402" t="str" cm="1">
        <f t="array" ref="AG1402">INDEX(AD:AD,ROW())</f>
        <v>Fashion</v>
      </c>
      <c r="AH1402">
        <f t="shared" si="440"/>
        <v>55</v>
      </c>
      <c r="AI1402" t="str">
        <f t="shared" si="433"/>
        <v>Fashion</v>
      </c>
      <c r="AK1402">
        <f t="shared" si="434"/>
        <v>2023</v>
      </c>
      <c r="AL1402">
        <f t="shared" si="435"/>
        <v>7</v>
      </c>
      <c r="AM1402">
        <f t="shared" si="436"/>
        <v>1</v>
      </c>
      <c r="AN1402">
        <f t="shared" si="437"/>
        <v>7</v>
      </c>
      <c r="AO1402" t="str">
        <f t="shared" si="438"/>
        <v>Weekend</v>
      </c>
      <c r="AR1402" s="20">
        <f t="shared" si="439"/>
        <v>0</v>
      </c>
    </row>
    <row r="1403" spans="1:44" x14ac:dyDescent="0.35">
      <c r="A1403" t="str">
        <f t="shared" si="421"/>
        <v>CUST1402</v>
      </c>
      <c r="B1403" s="2" t="s">
        <v>1734</v>
      </c>
      <c r="C1403" s="4">
        <v>45250</v>
      </c>
      <c r="D1403" s="2" t="s">
        <v>302</v>
      </c>
      <c r="E1403" t="s">
        <v>5049</v>
      </c>
      <c r="F1403" s="2" t="s">
        <v>13</v>
      </c>
      <c r="G1403" s="2" t="s">
        <v>14</v>
      </c>
      <c r="H1403" s="2">
        <v>1</v>
      </c>
      <c r="I1403" s="19">
        <v>183.87</v>
      </c>
      <c r="J1403" s="2" t="s">
        <v>15</v>
      </c>
      <c r="K1403" s="2" t="s">
        <v>16</v>
      </c>
      <c r="L1403" s="2">
        <v>2</v>
      </c>
      <c r="M1403" s="18">
        <f t="shared" si="422"/>
        <v>183.87</v>
      </c>
      <c r="T1403" t="str">
        <f t="shared" si="423"/>
        <v>Completed</v>
      </c>
      <c r="U1403" t="str">
        <f t="shared" si="424"/>
        <v>No</v>
      </c>
      <c r="V1403" t="str">
        <f t="shared" si="425"/>
        <v>No</v>
      </c>
      <c r="X1403">
        <f t="shared" si="426"/>
        <v>595</v>
      </c>
      <c r="Y1403">
        <f t="shared" si="427"/>
        <v>444</v>
      </c>
      <c r="Z1403" s="18">
        <f t="shared" si="428"/>
        <v>1463424.4009529033</v>
      </c>
      <c r="AA1403" s="18">
        <f t="shared" si="429"/>
        <v>118285.78776560788</v>
      </c>
      <c r="AB1403" s="17">
        <f t="shared" si="430"/>
        <v>3.8140589569160999</v>
      </c>
      <c r="AC1403" s="2" t="s">
        <v>14</v>
      </c>
      <c r="AD1403" s="2" t="s">
        <v>13</v>
      </c>
      <c r="AE1403" t="str">
        <f t="shared" si="431"/>
        <v>Home &amp; Kitchen</v>
      </c>
      <c r="AF1403" t="str">
        <f t="shared" si="432"/>
        <v>Home &amp; Kitchen</v>
      </c>
      <c r="AG1403" t="str" cm="1">
        <f t="array" ref="AG1403">INDEX(AD:AD,ROW())</f>
        <v>Home &amp; Kitchen</v>
      </c>
      <c r="AH1403">
        <f t="shared" si="440"/>
        <v>2</v>
      </c>
      <c r="AI1403" t="str">
        <f t="shared" si="433"/>
        <v>Home &amp; Kitchen</v>
      </c>
      <c r="AK1403">
        <f t="shared" si="434"/>
        <v>2023</v>
      </c>
      <c r="AL1403">
        <f t="shared" si="435"/>
        <v>11</v>
      </c>
      <c r="AM1403">
        <f t="shared" si="436"/>
        <v>20</v>
      </c>
      <c r="AN1403">
        <f t="shared" si="437"/>
        <v>2</v>
      </c>
      <c r="AO1403" t="str">
        <f t="shared" si="438"/>
        <v>Weekday</v>
      </c>
      <c r="AR1403" s="20">
        <f t="shared" si="439"/>
        <v>0</v>
      </c>
    </row>
    <row r="1404" spans="1:44" x14ac:dyDescent="0.35">
      <c r="A1404" t="str">
        <f t="shared" si="421"/>
        <v>CUST1403</v>
      </c>
      <c r="B1404" s="2" t="s">
        <v>1735</v>
      </c>
      <c r="C1404" s="4">
        <v>45805</v>
      </c>
      <c r="D1404" s="2" t="s">
        <v>78</v>
      </c>
      <c r="E1404" t="s">
        <v>5052</v>
      </c>
      <c r="F1404" s="2" t="s">
        <v>29</v>
      </c>
      <c r="G1404" s="2" t="s">
        <v>138</v>
      </c>
      <c r="H1404" s="2">
        <v>2</v>
      </c>
      <c r="I1404" s="19">
        <v>1098.27</v>
      </c>
      <c r="J1404" s="2" t="s">
        <v>5047</v>
      </c>
      <c r="K1404" s="2" t="s">
        <v>16</v>
      </c>
      <c r="L1404" s="2">
        <v>3</v>
      </c>
      <c r="M1404" s="18">
        <f t="shared" si="422"/>
        <v>2196.54</v>
      </c>
      <c r="T1404" t="str">
        <f t="shared" si="423"/>
        <v>Completed</v>
      </c>
      <c r="U1404" t="str">
        <f t="shared" si="424"/>
        <v>Yes</v>
      </c>
      <c r="V1404" t="str">
        <f t="shared" si="425"/>
        <v>No</v>
      </c>
      <c r="X1404">
        <f t="shared" si="426"/>
        <v>573</v>
      </c>
      <c r="Y1404">
        <f t="shared" si="427"/>
        <v>450</v>
      </c>
      <c r="Z1404" s="18">
        <f t="shared" si="428"/>
        <v>1892867.2841657216</v>
      </c>
      <c r="AA1404" s="18">
        <f t="shared" si="429"/>
        <v>199432.98236095349</v>
      </c>
      <c r="AB1404" s="17">
        <f t="shared" si="430"/>
        <v>3.8949824970828471</v>
      </c>
      <c r="AC1404" s="2" t="s">
        <v>138</v>
      </c>
      <c r="AD1404" s="2" t="s">
        <v>29</v>
      </c>
      <c r="AE1404" t="str">
        <f t="shared" si="431"/>
        <v>Fashion</v>
      </c>
      <c r="AF1404" t="str">
        <f t="shared" si="432"/>
        <v>Fashion</v>
      </c>
      <c r="AG1404" t="str" cm="1">
        <f t="array" ref="AG1404">INDEX(AD:AD,ROW())</f>
        <v>Fashion</v>
      </c>
      <c r="AH1404">
        <f t="shared" si="440"/>
        <v>53</v>
      </c>
      <c r="AI1404" t="str">
        <f t="shared" si="433"/>
        <v>Fashion</v>
      </c>
      <c r="AK1404">
        <f t="shared" si="434"/>
        <v>2025</v>
      </c>
      <c r="AL1404">
        <f t="shared" si="435"/>
        <v>5</v>
      </c>
      <c r="AM1404">
        <f t="shared" si="436"/>
        <v>28</v>
      </c>
      <c r="AN1404">
        <f t="shared" si="437"/>
        <v>4</v>
      </c>
      <c r="AO1404" t="str">
        <f t="shared" si="438"/>
        <v>Weekday</v>
      </c>
      <c r="AR1404" s="20">
        <f t="shared" si="439"/>
        <v>0</v>
      </c>
    </row>
    <row r="1405" spans="1:44" x14ac:dyDescent="0.35">
      <c r="A1405" t="str">
        <f t="shared" si="421"/>
        <v>CUST1404</v>
      </c>
      <c r="B1405" s="2" t="s">
        <v>1736</v>
      </c>
      <c r="C1405" s="4">
        <v>45396</v>
      </c>
      <c r="D1405" s="2" t="s">
        <v>1326</v>
      </c>
      <c r="E1405" t="s">
        <v>5050</v>
      </c>
      <c r="F1405" s="2" t="s">
        <v>29</v>
      </c>
      <c r="G1405" s="2" t="s">
        <v>5043</v>
      </c>
      <c r="H1405" s="2">
        <v>3</v>
      </c>
      <c r="I1405" s="19">
        <v>2361.66</v>
      </c>
      <c r="J1405" s="2" t="s">
        <v>20</v>
      </c>
      <c r="K1405" s="2" t="s">
        <v>16</v>
      </c>
      <c r="L1405" s="2">
        <v>3</v>
      </c>
      <c r="M1405" s="18">
        <f t="shared" si="422"/>
        <v>7084.98</v>
      </c>
      <c r="T1405" t="str">
        <f t="shared" si="423"/>
        <v>Completed</v>
      </c>
      <c r="U1405" t="str">
        <f t="shared" si="424"/>
        <v>Yes</v>
      </c>
      <c r="V1405" t="str">
        <f t="shared" si="425"/>
        <v>No</v>
      </c>
      <c r="X1405">
        <f t="shared" si="426"/>
        <v>589</v>
      </c>
      <c r="Y1405">
        <f t="shared" si="427"/>
        <v>426</v>
      </c>
      <c r="Z1405" s="18">
        <f t="shared" si="428"/>
        <v>1892867.2841657216</v>
      </c>
      <c r="AA1405" s="18">
        <f t="shared" si="429"/>
        <v>199432.98236095349</v>
      </c>
      <c r="AB1405" s="17">
        <f t="shared" si="430"/>
        <v>3.8949824970828471</v>
      </c>
      <c r="AC1405" s="2" t="s">
        <v>5043</v>
      </c>
      <c r="AD1405" s="2" t="s">
        <v>29</v>
      </c>
      <c r="AE1405" t="str">
        <f t="shared" si="431"/>
        <v>Fashion</v>
      </c>
      <c r="AF1405" t="str">
        <f t="shared" si="432"/>
        <v>Fashion</v>
      </c>
      <c r="AG1405" t="str" cm="1">
        <f t="array" ref="AG1405">INDEX(AD:AD,ROW())</f>
        <v>Fashion</v>
      </c>
      <c r="AH1405">
        <f t="shared" si="440"/>
        <v>55</v>
      </c>
      <c r="AI1405" t="str">
        <f t="shared" si="433"/>
        <v>Fashion</v>
      </c>
      <c r="AK1405">
        <f t="shared" si="434"/>
        <v>2024</v>
      </c>
      <c r="AL1405">
        <f t="shared" si="435"/>
        <v>4</v>
      </c>
      <c r="AM1405">
        <f t="shared" si="436"/>
        <v>14</v>
      </c>
      <c r="AN1405">
        <f t="shared" si="437"/>
        <v>1</v>
      </c>
      <c r="AO1405" t="str">
        <f t="shared" si="438"/>
        <v>Weekend</v>
      </c>
      <c r="AR1405" s="20">
        <f t="shared" si="439"/>
        <v>0</v>
      </c>
    </row>
    <row r="1406" spans="1:44" x14ac:dyDescent="0.35">
      <c r="A1406" t="str">
        <f t="shared" si="421"/>
        <v>CUST1405</v>
      </c>
      <c r="B1406" s="2" t="s">
        <v>1737</v>
      </c>
      <c r="C1406" s="4">
        <v>45348</v>
      </c>
      <c r="D1406" s="2" t="s">
        <v>537</v>
      </c>
      <c r="E1406" t="s">
        <v>5049</v>
      </c>
      <c r="F1406" s="2" t="s">
        <v>13</v>
      </c>
      <c r="G1406" s="2" t="s">
        <v>5045</v>
      </c>
      <c r="H1406" s="2">
        <v>2</v>
      </c>
      <c r="I1406" s="19">
        <v>1860.45</v>
      </c>
      <c r="J1406" s="2" t="s">
        <v>50</v>
      </c>
      <c r="K1406" s="2" t="s">
        <v>103</v>
      </c>
      <c r="L1406" s="2">
        <v>4</v>
      </c>
      <c r="M1406" s="18">
        <f t="shared" si="422"/>
        <v>3720.9</v>
      </c>
      <c r="T1406" t="str">
        <f t="shared" si="423"/>
        <v>Lost Sale</v>
      </c>
      <c r="U1406" t="str">
        <f t="shared" si="424"/>
        <v>No</v>
      </c>
      <c r="V1406" t="str">
        <f t="shared" si="425"/>
        <v>Yes</v>
      </c>
      <c r="X1406">
        <f t="shared" si="426"/>
        <v>595</v>
      </c>
      <c r="Y1406">
        <f t="shared" si="427"/>
        <v>444</v>
      </c>
      <c r="Z1406" s="18">
        <f t="shared" si="428"/>
        <v>1463424.4009529033</v>
      </c>
      <c r="AA1406" s="18">
        <f t="shared" si="429"/>
        <v>118285.78776560788</v>
      </c>
      <c r="AB1406" s="17">
        <f t="shared" si="430"/>
        <v>3.8140589569160999</v>
      </c>
      <c r="AC1406" s="2" t="s">
        <v>5045</v>
      </c>
      <c r="AD1406" s="2" t="s">
        <v>13</v>
      </c>
      <c r="AE1406" t="str">
        <f t="shared" si="431"/>
        <v>Home &amp; Kitchen</v>
      </c>
      <c r="AF1406" t="str">
        <f t="shared" si="432"/>
        <v>Home &amp; Kitchen</v>
      </c>
      <c r="AG1406" t="str" cm="1">
        <f t="array" ref="AG1406">INDEX(AD:AD,ROW())</f>
        <v>Home &amp; Kitchen</v>
      </c>
      <c r="AH1406">
        <f t="shared" si="440"/>
        <v>76</v>
      </c>
      <c r="AI1406" t="str">
        <f t="shared" si="433"/>
        <v>Home &amp; Kitchen</v>
      </c>
      <c r="AK1406">
        <f t="shared" si="434"/>
        <v>2024</v>
      </c>
      <c r="AL1406">
        <f t="shared" si="435"/>
        <v>2</v>
      </c>
      <c r="AM1406">
        <f t="shared" si="436"/>
        <v>26</v>
      </c>
      <c r="AN1406">
        <f t="shared" si="437"/>
        <v>2</v>
      </c>
      <c r="AO1406" t="str">
        <f t="shared" si="438"/>
        <v>Weekday</v>
      </c>
      <c r="AR1406" s="20">
        <f t="shared" si="439"/>
        <v>1</v>
      </c>
    </row>
    <row r="1407" spans="1:44" x14ac:dyDescent="0.35">
      <c r="A1407" t="str">
        <f t="shared" si="421"/>
        <v>CUST1406</v>
      </c>
      <c r="B1407" s="2" t="s">
        <v>1738</v>
      </c>
      <c r="C1407" s="4">
        <v>45743</v>
      </c>
      <c r="D1407" s="2" t="s">
        <v>583</v>
      </c>
      <c r="E1407" t="s">
        <v>5055</v>
      </c>
      <c r="F1407" s="2" t="s">
        <v>19</v>
      </c>
      <c r="G1407" s="2" t="s">
        <v>5039</v>
      </c>
      <c r="H1407" s="2">
        <v>1</v>
      </c>
      <c r="I1407" s="19">
        <v>732.93</v>
      </c>
      <c r="J1407" s="2" t="s">
        <v>5046</v>
      </c>
      <c r="K1407" s="2" t="s">
        <v>16</v>
      </c>
      <c r="L1407" s="2">
        <v>4</v>
      </c>
      <c r="M1407" s="18">
        <f t="shared" si="422"/>
        <v>732.93</v>
      </c>
      <c r="T1407" t="str">
        <f t="shared" si="423"/>
        <v>Completed</v>
      </c>
      <c r="U1407" t="str">
        <f t="shared" si="424"/>
        <v>No</v>
      </c>
      <c r="V1407" t="str">
        <f t="shared" si="425"/>
        <v>No</v>
      </c>
      <c r="X1407">
        <f t="shared" si="426"/>
        <v>567</v>
      </c>
      <c r="Y1407">
        <f t="shared" si="427"/>
        <v>440</v>
      </c>
      <c r="Z1407" s="18">
        <f t="shared" si="428"/>
        <v>2759712.3299794244</v>
      </c>
      <c r="AA1407" s="18">
        <f t="shared" si="429"/>
        <v>330643.50635802455</v>
      </c>
      <c r="AB1407" s="17">
        <f t="shared" si="430"/>
        <v>3.8641711229946525</v>
      </c>
      <c r="AC1407" s="2" t="s">
        <v>5039</v>
      </c>
      <c r="AD1407" s="2" t="s">
        <v>19</v>
      </c>
      <c r="AE1407" t="str">
        <f t="shared" si="431"/>
        <v>Electronics</v>
      </c>
      <c r="AF1407" t="str">
        <f t="shared" si="432"/>
        <v>Electronics</v>
      </c>
      <c r="AG1407" t="str" cm="1">
        <f t="array" ref="AG1407">INDEX(AD:AD,ROW())</f>
        <v>Electronics</v>
      </c>
      <c r="AH1407">
        <f t="shared" si="440"/>
        <v>3</v>
      </c>
      <c r="AI1407" t="str">
        <f t="shared" si="433"/>
        <v>Electronics</v>
      </c>
      <c r="AK1407">
        <f t="shared" si="434"/>
        <v>2025</v>
      </c>
      <c r="AL1407">
        <f t="shared" si="435"/>
        <v>3</v>
      </c>
      <c r="AM1407">
        <f t="shared" si="436"/>
        <v>27</v>
      </c>
      <c r="AN1407">
        <f t="shared" si="437"/>
        <v>5</v>
      </c>
      <c r="AO1407" t="str">
        <f t="shared" si="438"/>
        <v>Weekday</v>
      </c>
      <c r="AR1407" s="20">
        <f t="shared" si="439"/>
        <v>0</v>
      </c>
    </row>
    <row r="1408" spans="1:44" x14ac:dyDescent="0.35">
      <c r="A1408" t="str">
        <f t="shared" si="421"/>
        <v>CUST1407</v>
      </c>
      <c r="B1408" s="2" t="s">
        <v>1739</v>
      </c>
      <c r="C1408" s="4">
        <v>45421</v>
      </c>
      <c r="D1408" s="2" t="s">
        <v>182</v>
      </c>
      <c r="E1408" t="s">
        <v>5054</v>
      </c>
      <c r="F1408" s="2" t="s">
        <v>23</v>
      </c>
      <c r="G1408" s="2" t="s">
        <v>24</v>
      </c>
      <c r="H1408" s="2">
        <v>1</v>
      </c>
      <c r="I1408" s="19">
        <v>530.07000000000005</v>
      </c>
      <c r="J1408" s="2" t="s">
        <v>50</v>
      </c>
      <c r="K1408" s="2" t="s">
        <v>76</v>
      </c>
      <c r="L1408" s="2">
        <v>5</v>
      </c>
      <c r="M1408" s="18">
        <f t="shared" si="422"/>
        <v>530.07000000000005</v>
      </c>
      <c r="T1408" t="str">
        <f t="shared" si="423"/>
        <v>Completed</v>
      </c>
      <c r="U1408" t="str">
        <f t="shared" si="424"/>
        <v>No</v>
      </c>
      <c r="V1408" t="str">
        <f t="shared" si="425"/>
        <v>No</v>
      </c>
      <c r="X1408">
        <f t="shared" si="426"/>
        <v>558</v>
      </c>
      <c r="Y1408">
        <f t="shared" si="427"/>
        <v>430</v>
      </c>
      <c r="Z1408" s="18">
        <f t="shared" si="428"/>
        <v>594714.6477588166</v>
      </c>
      <c r="AA1408" s="18">
        <f t="shared" si="429"/>
        <v>60882.938065984097</v>
      </c>
      <c r="AB1408" s="17">
        <f t="shared" si="430"/>
        <v>3.804733727810651</v>
      </c>
      <c r="AC1408" s="2" t="s">
        <v>24</v>
      </c>
      <c r="AD1408" s="2" t="s">
        <v>23</v>
      </c>
      <c r="AE1408" t="str">
        <f t="shared" si="431"/>
        <v>Books</v>
      </c>
      <c r="AF1408" t="str">
        <f t="shared" si="432"/>
        <v>Books</v>
      </c>
      <c r="AG1408" t="str" cm="1">
        <f t="array" ref="AG1408">INDEX(AD:AD,ROW())</f>
        <v>Books</v>
      </c>
      <c r="AH1408">
        <f t="shared" si="440"/>
        <v>4</v>
      </c>
      <c r="AI1408" t="str">
        <f t="shared" si="433"/>
        <v>Books</v>
      </c>
      <c r="AK1408">
        <f t="shared" si="434"/>
        <v>2024</v>
      </c>
      <c r="AL1408">
        <f t="shared" si="435"/>
        <v>5</v>
      </c>
      <c r="AM1408">
        <f t="shared" si="436"/>
        <v>9</v>
      </c>
      <c r="AN1408">
        <f t="shared" si="437"/>
        <v>5</v>
      </c>
      <c r="AO1408" t="str">
        <f t="shared" si="438"/>
        <v>Weekday</v>
      </c>
      <c r="AR1408" s="20">
        <f t="shared" si="439"/>
        <v>1</v>
      </c>
    </row>
    <row r="1409" spans="1:44" x14ac:dyDescent="0.35">
      <c r="A1409" t="str">
        <f t="shared" si="421"/>
        <v>CUST1408</v>
      </c>
      <c r="B1409" s="2" t="s">
        <v>1740</v>
      </c>
      <c r="C1409" s="4">
        <v>45121</v>
      </c>
      <c r="D1409" s="2" t="s">
        <v>242</v>
      </c>
      <c r="E1409" t="s">
        <v>5054</v>
      </c>
      <c r="F1409" s="2" t="s">
        <v>13</v>
      </c>
      <c r="G1409" s="2" t="s">
        <v>34</v>
      </c>
      <c r="H1409" s="2">
        <v>1</v>
      </c>
      <c r="I1409" s="19">
        <v>1179.92</v>
      </c>
      <c r="J1409" s="2" t="s">
        <v>5047</v>
      </c>
      <c r="K1409" s="2" t="s">
        <v>16</v>
      </c>
      <c r="L1409" s="2">
        <v>4</v>
      </c>
      <c r="M1409" s="18">
        <f t="shared" si="422"/>
        <v>1179.92</v>
      </c>
      <c r="T1409" t="str">
        <f t="shared" si="423"/>
        <v>Completed</v>
      </c>
      <c r="U1409" t="str">
        <f t="shared" si="424"/>
        <v>Yes</v>
      </c>
      <c r="V1409" t="str">
        <f t="shared" si="425"/>
        <v>No</v>
      </c>
      <c r="X1409">
        <f t="shared" si="426"/>
        <v>558</v>
      </c>
      <c r="Y1409">
        <f t="shared" si="427"/>
        <v>430</v>
      </c>
      <c r="Z1409" s="18">
        <f t="shared" si="428"/>
        <v>1463424.4009529033</v>
      </c>
      <c r="AA1409" s="18">
        <f t="shared" si="429"/>
        <v>118285.78776560788</v>
      </c>
      <c r="AB1409" s="17">
        <f t="shared" si="430"/>
        <v>3.8140589569160999</v>
      </c>
      <c r="AC1409" s="2" t="s">
        <v>34</v>
      </c>
      <c r="AD1409" s="2" t="s">
        <v>13</v>
      </c>
      <c r="AE1409" t="str">
        <f t="shared" si="431"/>
        <v>Home &amp; Kitchen</v>
      </c>
      <c r="AF1409" t="str">
        <f t="shared" si="432"/>
        <v>Home &amp; Kitchen</v>
      </c>
      <c r="AG1409" t="str" cm="1">
        <f t="array" ref="AG1409">INDEX(AD:AD,ROW())</f>
        <v>Home &amp; Kitchen</v>
      </c>
      <c r="AH1409">
        <f t="shared" si="440"/>
        <v>7</v>
      </c>
      <c r="AI1409" t="str">
        <f t="shared" si="433"/>
        <v>Home &amp; Kitchen</v>
      </c>
      <c r="AK1409">
        <f t="shared" si="434"/>
        <v>2023</v>
      </c>
      <c r="AL1409">
        <f t="shared" si="435"/>
        <v>7</v>
      </c>
      <c r="AM1409">
        <f t="shared" si="436"/>
        <v>14</v>
      </c>
      <c r="AN1409">
        <f t="shared" si="437"/>
        <v>6</v>
      </c>
      <c r="AO1409" t="str">
        <f t="shared" si="438"/>
        <v>Weekday</v>
      </c>
      <c r="AR1409" s="20">
        <f t="shared" si="439"/>
        <v>0</v>
      </c>
    </row>
    <row r="1410" spans="1:44" x14ac:dyDescent="0.35">
      <c r="A1410" t="str">
        <f t="shared" si="421"/>
        <v>CUST1409</v>
      </c>
      <c r="B1410" s="2" t="s">
        <v>1741</v>
      </c>
      <c r="C1410" s="4">
        <v>45108</v>
      </c>
      <c r="D1410" s="2" t="s">
        <v>45</v>
      </c>
      <c r="E1410" t="s">
        <v>5052</v>
      </c>
      <c r="F1410" s="2" t="s">
        <v>19</v>
      </c>
      <c r="G1410" s="2" t="s">
        <v>128</v>
      </c>
      <c r="H1410" s="2">
        <v>1</v>
      </c>
      <c r="I1410" s="19">
        <v>574.98</v>
      </c>
      <c r="J1410" s="2" t="s">
        <v>50</v>
      </c>
      <c r="K1410" s="2" t="s">
        <v>16</v>
      </c>
      <c r="L1410" s="2">
        <v>4</v>
      </c>
      <c r="M1410" s="18">
        <f t="shared" si="422"/>
        <v>574.98</v>
      </c>
      <c r="T1410" t="str">
        <f t="shared" si="423"/>
        <v>Completed</v>
      </c>
      <c r="U1410" t="str">
        <f t="shared" si="424"/>
        <v>No</v>
      </c>
      <c r="V1410" t="str">
        <f t="shared" si="425"/>
        <v>No</v>
      </c>
      <c r="X1410">
        <f t="shared" si="426"/>
        <v>573</v>
      </c>
      <c r="Y1410">
        <f t="shared" si="427"/>
        <v>450</v>
      </c>
      <c r="Z1410" s="18">
        <f t="shared" si="428"/>
        <v>2759712.3299794244</v>
      </c>
      <c r="AA1410" s="18">
        <f t="shared" si="429"/>
        <v>330643.50635802455</v>
      </c>
      <c r="AB1410" s="17">
        <f t="shared" si="430"/>
        <v>3.8641711229946525</v>
      </c>
      <c r="AC1410" s="2" t="s">
        <v>128</v>
      </c>
      <c r="AD1410" s="2" t="s">
        <v>19</v>
      </c>
      <c r="AE1410" t="str">
        <f t="shared" si="431"/>
        <v>Electronics</v>
      </c>
      <c r="AF1410" t="str">
        <f t="shared" si="432"/>
        <v>Electronics</v>
      </c>
      <c r="AG1410" t="str" cm="1">
        <f t="array" ref="AG1410">INDEX(AD:AD,ROW())</f>
        <v>Electronics</v>
      </c>
      <c r="AH1410">
        <f t="shared" si="440"/>
        <v>48</v>
      </c>
      <c r="AI1410" t="str">
        <f t="shared" si="433"/>
        <v>Electronics</v>
      </c>
      <c r="AK1410">
        <f t="shared" si="434"/>
        <v>2023</v>
      </c>
      <c r="AL1410">
        <f t="shared" si="435"/>
        <v>7</v>
      </c>
      <c r="AM1410">
        <f t="shared" si="436"/>
        <v>1</v>
      </c>
      <c r="AN1410">
        <f t="shared" si="437"/>
        <v>7</v>
      </c>
      <c r="AO1410" t="str">
        <f t="shared" si="438"/>
        <v>Weekend</v>
      </c>
      <c r="AR1410" s="20">
        <f t="shared" si="439"/>
        <v>0</v>
      </c>
    </row>
    <row r="1411" spans="1:44" x14ac:dyDescent="0.35">
      <c r="A1411" t="str">
        <f t="shared" ref="A1411:A1474" si="441">"CUST"&amp;TEXT(ROW()-1,"0000")</f>
        <v>CUST1410</v>
      </c>
      <c r="B1411" s="2" t="s">
        <v>1742</v>
      </c>
      <c r="C1411" s="4">
        <v>45471</v>
      </c>
      <c r="D1411" s="2" t="s">
        <v>1267</v>
      </c>
      <c r="E1411" t="s">
        <v>5049</v>
      </c>
      <c r="F1411" s="2" t="s">
        <v>29</v>
      </c>
      <c r="G1411" s="2" t="s">
        <v>30</v>
      </c>
      <c r="H1411" s="2">
        <v>2</v>
      </c>
      <c r="I1411" s="19">
        <v>1916.05</v>
      </c>
      <c r="J1411" s="2" t="s">
        <v>5047</v>
      </c>
      <c r="K1411" s="2" t="s">
        <v>16</v>
      </c>
      <c r="L1411" s="2">
        <v>4</v>
      </c>
      <c r="M1411" s="18">
        <f t="shared" ref="M1411:M1474" si="442">H1411*I1411</f>
        <v>3832.1</v>
      </c>
      <c r="T1411" t="str">
        <f t="shared" ref="T1411:T1474" si="443">IF(K1411="Cancelled","Lost Sale",IF(K1411="Pending","Pending","Completed"))</f>
        <v>Completed</v>
      </c>
      <c r="U1411" t="str">
        <f t="shared" ref="U1411:U1474" si="444">IF(AND(K1411="Delivered",M1411&gt;1000),"Yes","No")</f>
        <v>Yes</v>
      </c>
      <c r="V1411" t="str">
        <f t="shared" ref="V1411:V1474" si="445">IF(OR(K1411="Cancelled",K1411="Pending"),"Yes","No")</f>
        <v>No</v>
      </c>
      <c r="X1411">
        <f t="shared" ref="X1411:X1474" si="446">COUNTIF($E$2:$E$4701,E1411)</f>
        <v>595</v>
      </c>
      <c r="Y1411">
        <f t="shared" ref="Y1411:Y1474" si="447">COUNTIFS($E$2:$E$4701,E1411,$K$2:$K$4701,"Delivered")</f>
        <v>444</v>
      </c>
      <c r="Z1411" s="18">
        <f t="shared" ref="Z1411:Z1474" si="448">SUMIF($F$2:$F$4701,F1411,$M$2:$M$4701)</f>
        <v>1892867.2841657216</v>
      </c>
      <c r="AA1411" s="18">
        <f t="shared" ref="AA1411:AA1474" si="449">SUMIFS($M$2:$M$4701,$F$2:$F$4701,F1411,$K$2:$K$4701,"Pending")</f>
        <v>199432.98236095349</v>
      </c>
      <c r="AB1411" s="17">
        <f t="shared" ref="AB1411:AB1474" si="450">AVERAGEIF($F$2:$F$4701,F1411,$L$2:$L$4701)</f>
        <v>3.8949824970828471</v>
      </c>
      <c r="AC1411" s="2" t="s">
        <v>30</v>
      </c>
      <c r="AD1411" s="2" t="s">
        <v>29</v>
      </c>
      <c r="AE1411" t="str">
        <f t="shared" ref="AE1411:AE1474" si="451">VLOOKUP(G1411,$AC$2:$AD$4738,2,FALSE)</f>
        <v>Fashion</v>
      </c>
      <c r="AF1411" t="str">
        <f t="shared" ref="AF1411:AF1474" si="452">_xlfn.XLOOKUP(G1411,AC:AC,AD:AD)</f>
        <v>Fashion</v>
      </c>
      <c r="AG1411" t="str" cm="1">
        <f t="array" ref="AG1411">INDEX(AD:AD,ROW())</f>
        <v>Fashion</v>
      </c>
      <c r="AH1411">
        <f t="shared" si="440"/>
        <v>6</v>
      </c>
      <c r="AI1411" t="str">
        <f t="shared" ref="AI1411:AI1474" si="453">INDEX(AD:AD,MATCH(G1411,AC:AC,0))</f>
        <v>Fashion</v>
      </c>
      <c r="AK1411">
        <f t="shared" ref="AK1411:AK1474" si="454">YEAR(C1411)</f>
        <v>2024</v>
      </c>
      <c r="AL1411">
        <f t="shared" ref="AL1411:AL1474" si="455">MONTH(C1411)</f>
        <v>6</v>
      </c>
      <c r="AM1411">
        <f t="shared" ref="AM1411:AM1474" si="456">DAY(C1411)</f>
        <v>28</v>
      </c>
      <c r="AN1411">
        <f t="shared" ref="AN1411:AN1474" si="457">WEEKDAY(C1411)</f>
        <v>6</v>
      </c>
      <c r="AO1411" t="str">
        <f t="shared" ref="AO1411:AO1474" si="458">IF(WEEKDAY(C1411,2)&gt;5,"Weekend","Weekday")</f>
        <v>Weekday</v>
      </c>
      <c r="AR1411" s="20">
        <f t="shared" ref="AR1411:AR1474" si="459">IF(OR(K1411="Cancelled",K1411="Returned"),1,0)</f>
        <v>0</v>
      </c>
    </row>
    <row r="1412" spans="1:44" x14ac:dyDescent="0.35">
      <c r="A1412" t="str">
        <f t="shared" si="441"/>
        <v>CUST1411</v>
      </c>
      <c r="B1412" s="2" t="s">
        <v>1743</v>
      </c>
      <c r="C1412" s="4">
        <v>45121</v>
      </c>
      <c r="D1412" s="2" t="s">
        <v>1448</v>
      </c>
      <c r="E1412" t="s">
        <v>5053</v>
      </c>
      <c r="F1412" s="2" t="s">
        <v>19</v>
      </c>
      <c r="G1412" s="2" t="s">
        <v>5039</v>
      </c>
      <c r="H1412" s="2">
        <v>1</v>
      </c>
      <c r="I1412" s="19">
        <v>1771.77</v>
      </c>
      <c r="J1412" s="2" t="s">
        <v>50</v>
      </c>
      <c r="K1412" s="2" t="s">
        <v>16</v>
      </c>
      <c r="L1412" s="2">
        <v>4</v>
      </c>
      <c r="M1412" s="18">
        <f t="shared" si="442"/>
        <v>1771.77</v>
      </c>
      <c r="T1412" t="str">
        <f t="shared" si="443"/>
        <v>Completed</v>
      </c>
      <c r="U1412" t="str">
        <f t="shared" si="444"/>
        <v>Yes</v>
      </c>
      <c r="V1412" t="str">
        <f t="shared" si="445"/>
        <v>No</v>
      </c>
      <c r="X1412">
        <f t="shared" si="446"/>
        <v>559</v>
      </c>
      <c r="Y1412">
        <f t="shared" si="447"/>
        <v>408</v>
      </c>
      <c r="Z1412" s="18">
        <f t="shared" si="448"/>
        <v>2759712.3299794244</v>
      </c>
      <c r="AA1412" s="18">
        <f t="shared" si="449"/>
        <v>330643.50635802455</v>
      </c>
      <c r="AB1412" s="17">
        <f t="shared" si="450"/>
        <v>3.8641711229946525</v>
      </c>
      <c r="AC1412" s="2" t="s">
        <v>5039</v>
      </c>
      <c r="AD1412" s="2" t="s">
        <v>19</v>
      </c>
      <c r="AE1412" t="str">
        <f t="shared" si="451"/>
        <v>Electronics</v>
      </c>
      <c r="AF1412" t="str">
        <f t="shared" si="452"/>
        <v>Electronics</v>
      </c>
      <c r="AG1412" t="str" cm="1">
        <f t="array" ref="AG1412">INDEX(AD:AD,ROW())</f>
        <v>Electronics</v>
      </c>
      <c r="AH1412">
        <f t="shared" si="440"/>
        <v>3</v>
      </c>
      <c r="AI1412" t="str">
        <f t="shared" si="453"/>
        <v>Electronics</v>
      </c>
      <c r="AK1412">
        <f t="shared" si="454"/>
        <v>2023</v>
      </c>
      <c r="AL1412">
        <f t="shared" si="455"/>
        <v>7</v>
      </c>
      <c r="AM1412">
        <f t="shared" si="456"/>
        <v>14</v>
      </c>
      <c r="AN1412">
        <f t="shared" si="457"/>
        <v>6</v>
      </c>
      <c r="AO1412" t="str">
        <f t="shared" si="458"/>
        <v>Weekday</v>
      </c>
      <c r="AR1412" s="20">
        <f t="shared" si="459"/>
        <v>0</v>
      </c>
    </row>
    <row r="1413" spans="1:44" x14ac:dyDescent="0.35">
      <c r="A1413" t="str">
        <f t="shared" si="441"/>
        <v>CUST1412</v>
      </c>
      <c r="B1413" s="2" t="s">
        <v>1744</v>
      </c>
      <c r="C1413" s="4">
        <v>45265</v>
      </c>
      <c r="D1413" s="2" t="s">
        <v>333</v>
      </c>
      <c r="E1413" t="s">
        <v>5055</v>
      </c>
      <c r="F1413" s="2" t="s">
        <v>23</v>
      </c>
      <c r="G1413" s="2" t="s">
        <v>24</v>
      </c>
      <c r="H1413" s="2">
        <v>1</v>
      </c>
      <c r="I1413" s="19">
        <v>278.39</v>
      </c>
      <c r="J1413" s="2" t="s">
        <v>5047</v>
      </c>
      <c r="K1413" s="2" t="s">
        <v>76</v>
      </c>
      <c r="L1413" s="2">
        <v>5</v>
      </c>
      <c r="M1413" s="18">
        <f t="shared" si="442"/>
        <v>278.39</v>
      </c>
      <c r="T1413" t="str">
        <f t="shared" si="443"/>
        <v>Completed</v>
      </c>
      <c r="U1413" t="str">
        <f t="shared" si="444"/>
        <v>No</v>
      </c>
      <c r="V1413" t="str">
        <f t="shared" si="445"/>
        <v>No</v>
      </c>
      <c r="X1413">
        <f t="shared" si="446"/>
        <v>567</v>
      </c>
      <c r="Y1413">
        <f t="shared" si="447"/>
        <v>440</v>
      </c>
      <c r="Z1413" s="18">
        <f t="shared" si="448"/>
        <v>594714.6477588166</v>
      </c>
      <c r="AA1413" s="18">
        <f t="shared" si="449"/>
        <v>60882.938065984097</v>
      </c>
      <c r="AB1413" s="17">
        <f t="shared" si="450"/>
        <v>3.804733727810651</v>
      </c>
      <c r="AC1413" s="2" t="s">
        <v>24</v>
      </c>
      <c r="AD1413" s="2" t="s">
        <v>23</v>
      </c>
      <c r="AE1413" t="str">
        <f t="shared" si="451"/>
        <v>Books</v>
      </c>
      <c r="AF1413" t="str">
        <f t="shared" si="452"/>
        <v>Books</v>
      </c>
      <c r="AG1413" t="str" cm="1">
        <f t="array" ref="AG1413">INDEX(AD:AD,ROW())</f>
        <v>Books</v>
      </c>
      <c r="AH1413">
        <f t="shared" si="440"/>
        <v>4</v>
      </c>
      <c r="AI1413" t="str">
        <f t="shared" si="453"/>
        <v>Books</v>
      </c>
      <c r="AK1413">
        <f t="shared" si="454"/>
        <v>2023</v>
      </c>
      <c r="AL1413">
        <f t="shared" si="455"/>
        <v>12</v>
      </c>
      <c r="AM1413">
        <f t="shared" si="456"/>
        <v>5</v>
      </c>
      <c r="AN1413">
        <f t="shared" si="457"/>
        <v>3</v>
      </c>
      <c r="AO1413" t="str">
        <f t="shared" si="458"/>
        <v>Weekday</v>
      </c>
      <c r="AR1413" s="20">
        <f t="shared" si="459"/>
        <v>1</v>
      </c>
    </row>
    <row r="1414" spans="1:44" x14ac:dyDescent="0.35">
      <c r="A1414" t="str">
        <f t="shared" si="441"/>
        <v>CUST1413</v>
      </c>
      <c r="B1414" s="2" t="s">
        <v>1745</v>
      </c>
      <c r="C1414" s="4">
        <v>45144</v>
      </c>
      <c r="D1414" s="2" t="s">
        <v>54</v>
      </c>
      <c r="E1414" t="s">
        <v>5051</v>
      </c>
      <c r="F1414" s="2" t="s">
        <v>13</v>
      </c>
      <c r="G1414" s="2" t="s">
        <v>34</v>
      </c>
      <c r="H1414" s="2">
        <v>1</v>
      </c>
      <c r="I1414" s="19">
        <v>619.14</v>
      </c>
      <c r="J1414" s="2" t="s">
        <v>50</v>
      </c>
      <c r="K1414" s="2" t="s">
        <v>16</v>
      </c>
      <c r="L1414" s="2">
        <v>4</v>
      </c>
      <c r="M1414" s="18">
        <f t="shared" si="442"/>
        <v>619.14</v>
      </c>
      <c r="T1414" t="str">
        <f t="shared" si="443"/>
        <v>Completed</v>
      </c>
      <c r="U1414" t="str">
        <f t="shared" si="444"/>
        <v>No</v>
      </c>
      <c r="V1414" t="str">
        <f t="shared" si="445"/>
        <v>No</v>
      </c>
      <c r="X1414">
        <f t="shared" si="446"/>
        <v>619</v>
      </c>
      <c r="Y1414">
        <f t="shared" si="447"/>
        <v>468</v>
      </c>
      <c r="Z1414" s="18">
        <f t="shared" si="448"/>
        <v>1463424.4009529033</v>
      </c>
      <c r="AA1414" s="18">
        <f t="shared" si="449"/>
        <v>118285.78776560788</v>
      </c>
      <c r="AB1414" s="17">
        <f t="shared" si="450"/>
        <v>3.8140589569160999</v>
      </c>
      <c r="AC1414" s="2" t="s">
        <v>34</v>
      </c>
      <c r="AD1414" s="2" t="s">
        <v>13</v>
      </c>
      <c r="AE1414" t="str">
        <f t="shared" si="451"/>
        <v>Home &amp; Kitchen</v>
      </c>
      <c r="AF1414" t="str">
        <f t="shared" si="452"/>
        <v>Home &amp; Kitchen</v>
      </c>
      <c r="AG1414" t="str" cm="1">
        <f t="array" ref="AG1414">INDEX(AD:AD,ROW())</f>
        <v>Home &amp; Kitchen</v>
      </c>
      <c r="AH1414">
        <f t="shared" si="440"/>
        <v>7</v>
      </c>
      <c r="AI1414" t="str">
        <f t="shared" si="453"/>
        <v>Home &amp; Kitchen</v>
      </c>
      <c r="AK1414">
        <f t="shared" si="454"/>
        <v>2023</v>
      </c>
      <c r="AL1414">
        <f t="shared" si="455"/>
        <v>8</v>
      </c>
      <c r="AM1414">
        <f t="shared" si="456"/>
        <v>6</v>
      </c>
      <c r="AN1414">
        <f t="shared" si="457"/>
        <v>1</v>
      </c>
      <c r="AO1414" t="str">
        <f t="shared" si="458"/>
        <v>Weekend</v>
      </c>
      <c r="AR1414" s="20">
        <f t="shared" si="459"/>
        <v>0</v>
      </c>
    </row>
    <row r="1415" spans="1:44" x14ac:dyDescent="0.35">
      <c r="A1415" t="str">
        <f t="shared" si="441"/>
        <v>CUST1414</v>
      </c>
      <c r="B1415" s="2" t="s">
        <v>1746</v>
      </c>
      <c r="C1415" s="4">
        <v>45253</v>
      </c>
      <c r="D1415" s="2" t="s">
        <v>1454</v>
      </c>
      <c r="E1415" t="s">
        <v>5049</v>
      </c>
      <c r="F1415" s="2" t="s">
        <v>23</v>
      </c>
      <c r="G1415" s="2" t="s">
        <v>68</v>
      </c>
      <c r="H1415" s="2">
        <v>1</v>
      </c>
      <c r="I1415" s="19">
        <v>650.95000000000005</v>
      </c>
      <c r="J1415" s="2" t="s">
        <v>5046</v>
      </c>
      <c r="K1415" s="2" t="s">
        <v>16</v>
      </c>
      <c r="L1415" s="31"/>
      <c r="M1415" s="18">
        <f t="shared" si="442"/>
        <v>650.95000000000005</v>
      </c>
      <c r="T1415" t="str">
        <f t="shared" si="443"/>
        <v>Completed</v>
      </c>
      <c r="U1415" t="str">
        <f t="shared" si="444"/>
        <v>No</v>
      </c>
      <c r="V1415" t="str">
        <f t="shared" si="445"/>
        <v>No</v>
      </c>
      <c r="X1415">
        <f t="shared" si="446"/>
        <v>595</v>
      </c>
      <c r="Y1415">
        <f t="shared" si="447"/>
        <v>444</v>
      </c>
      <c r="Z1415" s="18">
        <f t="shared" si="448"/>
        <v>594714.6477588166</v>
      </c>
      <c r="AA1415" s="18">
        <f t="shared" si="449"/>
        <v>60882.938065984097</v>
      </c>
      <c r="AB1415" s="17">
        <f t="shared" si="450"/>
        <v>3.804733727810651</v>
      </c>
      <c r="AC1415" s="2" t="s">
        <v>68</v>
      </c>
      <c r="AD1415" s="2" t="s">
        <v>23</v>
      </c>
      <c r="AE1415" t="str">
        <f t="shared" si="451"/>
        <v>Books</v>
      </c>
      <c r="AF1415" t="str">
        <f t="shared" si="452"/>
        <v>Books</v>
      </c>
      <c r="AG1415" t="str" cm="1">
        <f t="array" ref="AG1415">INDEX(AD:AD,ROW())</f>
        <v>Books</v>
      </c>
      <c r="AH1415">
        <f t="shared" si="440"/>
        <v>20</v>
      </c>
      <c r="AI1415" t="str">
        <f t="shared" si="453"/>
        <v>Books</v>
      </c>
      <c r="AK1415">
        <f t="shared" si="454"/>
        <v>2023</v>
      </c>
      <c r="AL1415">
        <f t="shared" si="455"/>
        <v>11</v>
      </c>
      <c r="AM1415">
        <f t="shared" si="456"/>
        <v>23</v>
      </c>
      <c r="AN1415">
        <f t="shared" si="457"/>
        <v>5</v>
      </c>
      <c r="AO1415" t="str">
        <f t="shared" si="458"/>
        <v>Weekday</v>
      </c>
      <c r="AR1415" s="20">
        <f t="shared" si="459"/>
        <v>0</v>
      </c>
    </row>
    <row r="1416" spans="1:44" x14ac:dyDescent="0.35">
      <c r="A1416" t="str">
        <f t="shared" si="441"/>
        <v>CUST1415</v>
      </c>
      <c r="B1416" s="2" t="s">
        <v>1747</v>
      </c>
      <c r="C1416" s="4">
        <v>45539</v>
      </c>
      <c r="D1416" s="2" t="s">
        <v>649</v>
      </c>
      <c r="E1416" t="s">
        <v>5053</v>
      </c>
      <c r="F1416" s="2" t="s">
        <v>23</v>
      </c>
      <c r="G1416" s="2" t="s">
        <v>68</v>
      </c>
      <c r="H1416" s="2">
        <v>1</v>
      </c>
      <c r="I1416" s="19">
        <v>339.26</v>
      </c>
      <c r="J1416" s="2" t="s">
        <v>15</v>
      </c>
      <c r="K1416" s="2" t="s">
        <v>76</v>
      </c>
      <c r="L1416" s="2">
        <v>5</v>
      </c>
      <c r="M1416" s="18">
        <f t="shared" si="442"/>
        <v>339.26</v>
      </c>
      <c r="T1416" t="str">
        <f t="shared" si="443"/>
        <v>Completed</v>
      </c>
      <c r="U1416" t="str">
        <f t="shared" si="444"/>
        <v>No</v>
      </c>
      <c r="V1416" t="str">
        <f t="shared" si="445"/>
        <v>No</v>
      </c>
      <c r="X1416">
        <f t="shared" si="446"/>
        <v>559</v>
      </c>
      <c r="Y1416">
        <f t="shared" si="447"/>
        <v>408</v>
      </c>
      <c r="Z1416" s="18">
        <f t="shared" si="448"/>
        <v>594714.6477588166</v>
      </c>
      <c r="AA1416" s="18">
        <f t="shared" si="449"/>
        <v>60882.938065984097</v>
      </c>
      <c r="AB1416" s="17">
        <f t="shared" si="450"/>
        <v>3.804733727810651</v>
      </c>
      <c r="AC1416" s="2" t="s">
        <v>68</v>
      </c>
      <c r="AD1416" s="2" t="s">
        <v>23</v>
      </c>
      <c r="AE1416" t="str">
        <f t="shared" si="451"/>
        <v>Books</v>
      </c>
      <c r="AF1416" t="str">
        <f t="shared" si="452"/>
        <v>Books</v>
      </c>
      <c r="AG1416" t="str" cm="1">
        <f t="array" ref="AG1416">INDEX(AD:AD,ROW())</f>
        <v>Books</v>
      </c>
      <c r="AH1416">
        <f t="shared" si="440"/>
        <v>20</v>
      </c>
      <c r="AI1416" t="str">
        <f t="shared" si="453"/>
        <v>Books</v>
      </c>
      <c r="AK1416">
        <f t="shared" si="454"/>
        <v>2024</v>
      </c>
      <c r="AL1416">
        <f t="shared" si="455"/>
        <v>9</v>
      </c>
      <c r="AM1416">
        <f t="shared" si="456"/>
        <v>4</v>
      </c>
      <c r="AN1416">
        <f t="shared" si="457"/>
        <v>4</v>
      </c>
      <c r="AO1416" t="str">
        <f t="shared" si="458"/>
        <v>Weekday</v>
      </c>
      <c r="AR1416" s="20">
        <f t="shared" si="459"/>
        <v>1</v>
      </c>
    </row>
    <row r="1417" spans="1:44" x14ac:dyDescent="0.35">
      <c r="A1417" t="str">
        <f t="shared" si="441"/>
        <v>CUST1416</v>
      </c>
      <c r="B1417" s="2" t="s">
        <v>1748</v>
      </c>
      <c r="C1417" s="4">
        <v>45095</v>
      </c>
      <c r="D1417" s="2" t="s">
        <v>137</v>
      </c>
      <c r="E1417" t="s">
        <v>5051</v>
      </c>
      <c r="F1417" s="2" t="s">
        <v>13</v>
      </c>
      <c r="G1417" s="2" t="s">
        <v>34</v>
      </c>
      <c r="H1417" s="2">
        <v>3</v>
      </c>
      <c r="I1417" s="19">
        <v>760.85</v>
      </c>
      <c r="J1417" s="2" t="s">
        <v>5046</v>
      </c>
      <c r="K1417" s="2" t="s">
        <v>16</v>
      </c>
      <c r="L1417" s="2">
        <v>4</v>
      </c>
      <c r="M1417" s="18">
        <f t="shared" si="442"/>
        <v>2282.5500000000002</v>
      </c>
      <c r="T1417" t="str">
        <f t="shared" si="443"/>
        <v>Completed</v>
      </c>
      <c r="U1417" t="str">
        <f t="shared" si="444"/>
        <v>Yes</v>
      </c>
      <c r="V1417" t="str">
        <f t="shared" si="445"/>
        <v>No</v>
      </c>
      <c r="X1417">
        <f t="shared" si="446"/>
        <v>619</v>
      </c>
      <c r="Y1417">
        <f t="shared" si="447"/>
        <v>468</v>
      </c>
      <c r="Z1417" s="18">
        <f t="shared" si="448"/>
        <v>1463424.4009529033</v>
      </c>
      <c r="AA1417" s="18">
        <f t="shared" si="449"/>
        <v>118285.78776560788</v>
      </c>
      <c r="AB1417" s="17">
        <f t="shared" si="450"/>
        <v>3.8140589569160999</v>
      </c>
      <c r="AC1417" s="2" t="s">
        <v>34</v>
      </c>
      <c r="AD1417" s="2" t="s">
        <v>13</v>
      </c>
      <c r="AE1417" t="str">
        <f t="shared" si="451"/>
        <v>Home &amp; Kitchen</v>
      </c>
      <c r="AF1417" t="str">
        <f t="shared" si="452"/>
        <v>Home &amp; Kitchen</v>
      </c>
      <c r="AG1417" t="str" cm="1">
        <f t="array" ref="AG1417">INDEX(AD:AD,ROW())</f>
        <v>Home &amp; Kitchen</v>
      </c>
      <c r="AH1417">
        <f t="shared" ref="AH1417:AH1480" si="460">MATCH(G1417,AC:AC,0)</f>
        <v>7</v>
      </c>
      <c r="AI1417" t="str">
        <f t="shared" si="453"/>
        <v>Home &amp; Kitchen</v>
      </c>
      <c r="AK1417">
        <f t="shared" si="454"/>
        <v>2023</v>
      </c>
      <c r="AL1417">
        <f t="shared" si="455"/>
        <v>6</v>
      </c>
      <c r="AM1417">
        <f t="shared" si="456"/>
        <v>18</v>
      </c>
      <c r="AN1417">
        <f t="shared" si="457"/>
        <v>1</v>
      </c>
      <c r="AO1417" t="str">
        <f t="shared" si="458"/>
        <v>Weekend</v>
      </c>
      <c r="AR1417" s="20">
        <f t="shared" si="459"/>
        <v>0</v>
      </c>
    </row>
    <row r="1418" spans="1:44" x14ac:dyDescent="0.35">
      <c r="A1418" t="str">
        <f t="shared" si="441"/>
        <v>CUST1417</v>
      </c>
      <c r="B1418" s="2" t="s">
        <v>1749</v>
      </c>
      <c r="C1418" s="4">
        <v>45704</v>
      </c>
      <c r="D1418" s="2" t="s">
        <v>148</v>
      </c>
      <c r="E1418" t="s">
        <v>5053</v>
      </c>
      <c r="F1418" s="2" t="s">
        <v>23</v>
      </c>
      <c r="G1418" s="2" t="s">
        <v>75</v>
      </c>
      <c r="H1418" s="2">
        <v>1</v>
      </c>
      <c r="I1418" s="19">
        <v>173.37</v>
      </c>
      <c r="J1418" s="2" t="s">
        <v>15</v>
      </c>
      <c r="K1418" s="2" t="s">
        <v>16</v>
      </c>
      <c r="L1418" s="2">
        <v>3</v>
      </c>
      <c r="M1418" s="18">
        <f t="shared" si="442"/>
        <v>173.37</v>
      </c>
      <c r="T1418" t="str">
        <f t="shared" si="443"/>
        <v>Completed</v>
      </c>
      <c r="U1418" t="str">
        <f t="shared" si="444"/>
        <v>No</v>
      </c>
      <c r="V1418" t="str">
        <f t="shared" si="445"/>
        <v>No</v>
      </c>
      <c r="X1418">
        <f t="shared" si="446"/>
        <v>559</v>
      </c>
      <c r="Y1418">
        <f t="shared" si="447"/>
        <v>408</v>
      </c>
      <c r="Z1418" s="18">
        <f t="shared" si="448"/>
        <v>594714.6477588166</v>
      </c>
      <c r="AA1418" s="18">
        <f t="shared" si="449"/>
        <v>60882.938065984097</v>
      </c>
      <c r="AB1418" s="17">
        <f t="shared" si="450"/>
        <v>3.804733727810651</v>
      </c>
      <c r="AC1418" s="2" t="s">
        <v>75</v>
      </c>
      <c r="AD1418" s="2" t="s">
        <v>23</v>
      </c>
      <c r="AE1418" t="str">
        <f t="shared" si="451"/>
        <v>Books</v>
      </c>
      <c r="AF1418" t="str">
        <f t="shared" si="452"/>
        <v>Books</v>
      </c>
      <c r="AG1418" t="str" cm="1">
        <f t="array" ref="AG1418">INDEX(AD:AD,ROW())</f>
        <v>Books</v>
      </c>
      <c r="AH1418">
        <f t="shared" si="460"/>
        <v>23</v>
      </c>
      <c r="AI1418" t="str">
        <f t="shared" si="453"/>
        <v>Books</v>
      </c>
      <c r="AK1418">
        <f t="shared" si="454"/>
        <v>2025</v>
      </c>
      <c r="AL1418">
        <f t="shared" si="455"/>
        <v>2</v>
      </c>
      <c r="AM1418">
        <f t="shared" si="456"/>
        <v>16</v>
      </c>
      <c r="AN1418">
        <f t="shared" si="457"/>
        <v>1</v>
      </c>
      <c r="AO1418" t="str">
        <f t="shared" si="458"/>
        <v>Weekend</v>
      </c>
      <c r="AR1418" s="20">
        <f t="shared" si="459"/>
        <v>0</v>
      </c>
    </row>
    <row r="1419" spans="1:44" x14ac:dyDescent="0.35">
      <c r="A1419" t="str">
        <f t="shared" si="441"/>
        <v>CUST1418</v>
      </c>
      <c r="B1419" s="2" t="s">
        <v>1750</v>
      </c>
      <c r="C1419" s="4">
        <v>45259</v>
      </c>
      <c r="D1419" s="2" t="s">
        <v>483</v>
      </c>
      <c r="E1419" t="s">
        <v>5054</v>
      </c>
      <c r="F1419" s="2" t="s">
        <v>42</v>
      </c>
      <c r="G1419" s="2" t="s">
        <v>188</v>
      </c>
      <c r="H1419" s="2">
        <v>1</v>
      </c>
      <c r="I1419" s="19">
        <v>511.42</v>
      </c>
      <c r="J1419" s="2" t="s">
        <v>5047</v>
      </c>
      <c r="K1419" s="2" t="s">
        <v>16</v>
      </c>
      <c r="L1419" s="2">
        <v>2</v>
      </c>
      <c r="M1419" s="18">
        <f t="shared" si="442"/>
        <v>511.42</v>
      </c>
      <c r="T1419" t="str">
        <f t="shared" si="443"/>
        <v>Completed</v>
      </c>
      <c r="U1419" t="str">
        <f t="shared" si="444"/>
        <v>No</v>
      </c>
      <c r="V1419" t="str">
        <f t="shared" si="445"/>
        <v>No</v>
      </c>
      <c r="X1419">
        <f t="shared" si="446"/>
        <v>558</v>
      </c>
      <c r="Y1419">
        <f t="shared" si="447"/>
        <v>430</v>
      </c>
      <c r="Z1419" s="18">
        <f t="shared" si="448"/>
        <v>1098537.4901531704</v>
      </c>
      <c r="AA1419" s="18">
        <f t="shared" si="449"/>
        <v>96724.388030634553</v>
      </c>
      <c r="AB1419" s="17">
        <f t="shared" si="450"/>
        <v>3.9001122334455669</v>
      </c>
      <c r="AC1419" s="2" t="s">
        <v>188</v>
      </c>
      <c r="AD1419" s="2" t="s">
        <v>42</v>
      </c>
      <c r="AE1419" t="str">
        <f t="shared" si="451"/>
        <v>Beauty</v>
      </c>
      <c r="AF1419" t="str">
        <f t="shared" si="452"/>
        <v>Beauty</v>
      </c>
      <c r="AG1419" t="str" cm="1">
        <f t="array" ref="AG1419">INDEX(AD:AD,ROW())</f>
        <v>Beauty</v>
      </c>
      <c r="AH1419">
        <f t="shared" si="460"/>
        <v>80</v>
      </c>
      <c r="AI1419" t="str">
        <f t="shared" si="453"/>
        <v>Beauty</v>
      </c>
      <c r="AK1419">
        <f t="shared" si="454"/>
        <v>2023</v>
      </c>
      <c r="AL1419">
        <f t="shared" si="455"/>
        <v>11</v>
      </c>
      <c r="AM1419">
        <f t="shared" si="456"/>
        <v>29</v>
      </c>
      <c r="AN1419">
        <f t="shared" si="457"/>
        <v>4</v>
      </c>
      <c r="AO1419" t="str">
        <f t="shared" si="458"/>
        <v>Weekday</v>
      </c>
      <c r="AR1419" s="20">
        <f t="shared" si="459"/>
        <v>0</v>
      </c>
    </row>
    <row r="1420" spans="1:44" x14ac:dyDescent="0.35">
      <c r="A1420" t="str">
        <f t="shared" si="441"/>
        <v>CUST1419</v>
      </c>
      <c r="B1420" s="2" t="s">
        <v>1751</v>
      </c>
      <c r="C1420" s="4">
        <v>45724</v>
      </c>
      <c r="D1420" s="2" t="s">
        <v>1135</v>
      </c>
      <c r="E1420" t="s">
        <v>5055</v>
      </c>
      <c r="F1420" s="2" t="s">
        <v>29</v>
      </c>
      <c r="G1420" s="2" t="s">
        <v>138</v>
      </c>
      <c r="H1420" s="2">
        <v>2</v>
      </c>
      <c r="I1420" s="19">
        <v>470.57</v>
      </c>
      <c r="J1420" s="2" t="s">
        <v>15</v>
      </c>
      <c r="K1420" s="2" t="s">
        <v>31</v>
      </c>
      <c r="L1420" s="2">
        <v>3</v>
      </c>
      <c r="M1420" s="18">
        <f t="shared" si="442"/>
        <v>941.14</v>
      </c>
      <c r="T1420" t="str">
        <f t="shared" si="443"/>
        <v>Pending</v>
      </c>
      <c r="U1420" t="str">
        <f t="shared" si="444"/>
        <v>No</v>
      </c>
      <c r="V1420" t="str">
        <f t="shared" si="445"/>
        <v>Yes</v>
      </c>
      <c r="X1420">
        <f t="shared" si="446"/>
        <v>567</v>
      </c>
      <c r="Y1420">
        <f t="shared" si="447"/>
        <v>440</v>
      </c>
      <c r="Z1420" s="18">
        <f t="shared" si="448"/>
        <v>1892867.2841657216</v>
      </c>
      <c r="AA1420" s="18">
        <f t="shared" si="449"/>
        <v>199432.98236095349</v>
      </c>
      <c r="AB1420" s="17">
        <f t="shared" si="450"/>
        <v>3.8949824970828471</v>
      </c>
      <c r="AC1420" s="2" t="s">
        <v>138</v>
      </c>
      <c r="AD1420" s="2" t="s">
        <v>29</v>
      </c>
      <c r="AE1420" t="str">
        <f t="shared" si="451"/>
        <v>Fashion</v>
      </c>
      <c r="AF1420" t="str">
        <f t="shared" si="452"/>
        <v>Fashion</v>
      </c>
      <c r="AG1420" t="str" cm="1">
        <f t="array" ref="AG1420">INDEX(AD:AD,ROW())</f>
        <v>Fashion</v>
      </c>
      <c r="AH1420">
        <f t="shared" si="460"/>
        <v>53</v>
      </c>
      <c r="AI1420" t="str">
        <f t="shared" si="453"/>
        <v>Fashion</v>
      </c>
      <c r="AK1420">
        <f t="shared" si="454"/>
        <v>2025</v>
      </c>
      <c r="AL1420">
        <f t="shared" si="455"/>
        <v>3</v>
      </c>
      <c r="AM1420">
        <f t="shared" si="456"/>
        <v>8</v>
      </c>
      <c r="AN1420">
        <f t="shared" si="457"/>
        <v>7</v>
      </c>
      <c r="AO1420" t="str">
        <f t="shared" si="458"/>
        <v>Weekend</v>
      </c>
      <c r="AR1420" s="20">
        <f t="shared" si="459"/>
        <v>0</v>
      </c>
    </row>
    <row r="1421" spans="1:44" x14ac:dyDescent="0.35">
      <c r="A1421" t="str">
        <f t="shared" si="441"/>
        <v>CUST1420</v>
      </c>
      <c r="B1421" s="2" t="s">
        <v>1752</v>
      </c>
      <c r="C1421" s="4">
        <v>45738</v>
      </c>
      <c r="D1421" s="2" t="s">
        <v>370</v>
      </c>
      <c r="E1421" t="s">
        <v>5051</v>
      </c>
      <c r="F1421" s="2" t="s">
        <v>13</v>
      </c>
      <c r="G1421" s="2" t="s">
        <v>95</v>
      </c>
      <c r="H1421" s="2">
        <v>1</v>
      </c>
      <c r="I1421" s="19">
        <v>1641.54</v>
      </c>
      <c r="J1421" s="2" t="s">
        <v>15</v>
      </c>
      <c r="K1421" s="2" t="s">
        <v>16</v>
      </c>
      <c r="L1421" s="2">
        <v>5</v>
      </c>
      <c r="M1421" s="18">
        <f t="shared" si="442"/>
        <v>1641.54</v>
      </c>
      <c r="T1421" t="str">
        <f t="shared" si="443"/>
        <v>Completed</v>
      </c>
      <c r="U1421" t="str">
        <f t="shared" si="444"/>
        <v>Yes</v>
      </c>
      <c r="V1421" t="str">
        <f t="shared" si="445"/>
        <v>No</v>
      </c>
      <c r="X1421">
        <f t="shared" si="446"/>
        <v>619</v>
      </c>
      <c r="Y1421">
        <f t="shared" si="447"/>
        <v>468</v>
      </c>
      <c r="Z1421" s="18">
        <f t="shared" si="448"/>
        <v>1463424.4009529033</v>
      </c>
      <c r="AA1421" s="18">
        <f t="shared" si="449"/>
        <v>118285.78776560788</v>
      </c>
      <c r="AB1421" s="17">
        <f t="shared" si="450"/>
        <v>3.8140589569160999</v>
      </c>
      <c r="AC1421" s="2" t="s">
        <v>95</v>
      </c>
      <c r="AD1421" s="2" t="s">
        <v>13</v>
      </c>
      <c r="AE1421" t="str">
        <f t="shared" si="451"/>
        <v>Home &amp; Kitchen</v>
      </c>
      <c r="AF1421" t="str">
        <f t="shared" si="452"/>
        <v>Home &amp; Kitchen</v>
      </c>
      <c r="AG1421" t="str" cm="1">
        <f t="array" ref="AG1421">INDEX(AD:AD,ROW())</f>
        <v>Home &amp; Kitchen</v>
      </c>
      <c r="AH1421">
        <f t="shared" si="460"/>
        <v>32</v>
      </c>
      <c r="AI1421" t="str">
        <f t="shared" si="453"/>
        <v>Home &amp; Kitchen</v>
      </c>
      <c r="AK1421">
        <f t="shared" si="454"/>
        <v>2025</v>
      </c>
      <c r="AL1421">
        <f t="shared" si="455"/>
        <v>3</v>
      </c>
      <c r="AM1421">
        <f t="shared" si="456"/>
        <v>22</v>
      </c>
      <c r="AN1421">
        <f t="shared" si="457"/>
        <v>7</v>
      </c>
      <c r="AO1421" t="str">
        <f t="shared" si="458"/>
        <v>Weekend</v>
      </c>
      <c r="AR1421" s="20">
        <f t="shared" si="459"/>
        <v>0</v>
      </c>
    </row>
    <row r="1422" spans="1:44" x14ac:dyDescent="0.35">
      <c r="A1422" t="str">
        <f t="shared" si="441"/>
        <v>CUST1421</v>
      </c>
      <c r="B1422" s="2" t="s">
        <v>1753</v>
      </c>
      <c r="C1422" s="4">
        <v>44932</v>
      </c>
      <c r="D1422" s="2" t="s">
        <v>747</v>
      </c>
      <c r="E1422" t="s">
        <v>5048</v>
      </c>
      <c r="F1422" s="2" t="s">
        <v>19</v>
      </c>
      <c r="G1422" s="2" t="s">
        <v>5039</v>
      </c>
      <c r="H1422" s="2">
        <v>1</v>
      </c>
      <c r="I1422" s="19">
        <v>1837.56</v>
      </c>
      <c r="J1422" s="2" t="s">
        <v>15</v>
      </c>
      <c r="K1422" s="2" t="s">
        <v>16</v>
      </c>
      <c r="L1422" s="2">
        <v>3</v>
      </c>
      <c r="M1422" s="18">
        <f t="shared" si="442"/>
        <v>1837.56</v>
      </c>
      <c r="T1422" t="str">
        <f t="shared" si="443"/>
        <v>Completed</v>
      </c>
      <c r="U1422" t="str">
        <f t="shared" si="444"/>
        <v>Yes</v>
      </c>
      <c r="V1422" t="str">
        <f t="shared" si="445"/>
        <v>No</v>
      </c>
      <c r="X1422">
        <f t="shared" si="446"/>
        <v>590</v>
      </c>
      <c r="Y1422">
        <f t="shared" si="447"/>
        <v>451</v>
      </c>
      <c r="Z1422" s="18">
        <f t="shared" si="448"/>
        <v>2759712.3299794244</v>
      </c>
      <c r="AA1422" s="18">
        <f t="shared" si="449"/>
        <v>330643.50635802455</v>
      </c>
      <c r="AB1422" s="17">
        <f t="shared" si="450"/>
        <v>3.8641711229946525</v>
      </c>
      <c r="AC1422" s="2" t="s">
        <v>5039</v>
      </c>
      <c r="AD1422" s="2" t="s">
        <v>19</v>
      </c>
      <c r="AE1422" t="str">
        <f t="shared" si="451"/>
        <v>Electronics</v>
      </c>
      <c r="AF1422" t="str">
        <f t="shared" si="452"/>
        <v>Electronics</v>
      </c>
      <c r="AG1422" t="str" cm="1">
        <f t="array" ref="AG1422">INDEX(AD:AD,ROW())</f>
        <v>Electronics</v>
      </c>
      <c r="AH1422">
        <f t="shared" si="460"/>
        <v>3</v>
      </c>
      <c r="AI1422" t="str">
        <f t="shared" si="453"/>
        <v>Electronics</v>
      </c>
      <c r="AK1422">
        <f t="shared" si="454"/>
        <v>2023</v>
      </c>
      <c r="AL1422">
        <f t="shared" si="455"/>
        <v>1</v>
      </c>
      <c r="AM1422">
        <f t="shared" si="456"/>
        <v>6</v>
      </c>
      <c r="AN1422">
        <f t="shared" si="457"/>
        <v>6</v>
      </c>
      <c r="AO1422" t="str">
        <f t="shared" si="458"/>
        <v>Weekday</v>
      </c>
      <c r="AR1422" s="20">
        <f t="shared" si="459"/>
        <v>0</v>
      </c>
    </row>
    <row r="1423" spans="1:44" x14ac:dyDescent="0.35">
      <c r="A1423" t="str">
        <f t="shared" si="441"/>
        <v>CUST1422</v>
      </c>
      <c r="B1423" s="2" t="s">
        <v>1754</v>
      </c>
      <c r="C1423" s="4">
        <v>45380</v>
      </c>
      <c r="D1423" s="2" t="s">
        <v>675</v>
      </c>
      <c r="E1423" t="s">
        <v>5053</v>
      </c>
      <c r="F1423" s="2" t="s">
        <v>23</v>
      </c>
      <c r="G1423" s="2" t="s">
        <v>24</v>
      </c>
      <c r="H1423" s="2">
        <v>1</v>
      </c>
      <c r="I1423" s="19">
        <v>584.99</v>
      </c>
      <c r="J1423" s="2" t="s">
        <v>20</v>
      </c>
      <c r="K1423" s="2" t="s">
        <v>16</v>
      </c>
      <c r="L1423" s="31"/>
      <c r="M1423" s="18">
        <f t="shared" si="442"/>
        <v>584.99</v>
      </c>
      <c r="T1423" t="str">
        <f t="shared" si="443"/>
        <v>Completed</v>
      </c>
      <c r="U1423" t="str">
        <f t="shared" si="444"/>
        <v>No</v>
      </c>
      <c r="V1423" t="str">
        <f t="shared" si="445"/>
        <v>No</v>
      </c>
      <c r="X1423">
        <f t="shared" si="446"/>
        <v>559</v>
      </c>
      <c r="Y1423">
        <f t="shared" si="447"/>
        <v>408</v>
      </c>
      <c r="Z1423" s="18">
        <f t="shared" si="448"/>
        <v>594714.6477588166</v>
      </c>
      <c r="AA1423" s="18">
        <f t="shared" si="449"/>
        <v>60882.938065984097</v>
      </c>
      <c r="AB1423" s="17">
        <f t="shared" si="450"/>
        <v>3.804733727810651</v>
      </c>
      <c r="AC1423" s="2" t="s">
        <v>24</v>
      </c>
      <c r="AD1423" s="2" t="s">
        <v>23</v>
      </c>
      <c r="AE1423" t="str">
        <f t="shared" si="451"/>
        <v>Books</v>
      </c>
      <c r="AF1423" t="str">
        <f t="shared" si="452"/>
        <v>Books</v>
      </c>
      <c r="AG1423" t="str" cm="1">
        <f t="array" ref="AG1423">INDEX(AD:AD,ROW())</f>
        <v>Books</v>
      </c>
      <c r="AH1423">
        <f t="shared" si="460"/>
        <v>4</v>
      </c>
      <c r="AI1423" t="str">
        <f t="shared" si="453"/>
        <v>Books</v>
      </c>
      <c r="AK1423">
        <f t="shared" si="454"/>
        <v>2024</v>
      </c>
      <c r="AL1423">
        <f t="shared" si="455"/>
        <v>3</v>
      </c>
      <c r="AM1423">
        <f t="shared" si="456"/>
        <v>29</v>
      </c>
      <c r="AN1423">
        <f t="shared" si="457"/>
        <v>6</v>
      </c>
      <c r="AO1423" t="str">
        <f t="shared" si="458"/>
        <v>Weekday</v>
      </c>
      <c r="AR1423" s="20">
        <f t="shared" si="459"/>
        <v>0</v>
      </c>
    </row>
    <row r="1424" spans="1:44" x14ac:dyDescent="0.35">
      <c r="A1424" t="str">
        <f t="shared" si="441"/>
        <v>CUST1423</v>
      </c>
      <c r="B1424" s="2" t="s">
        <v>1755</v>
      </c>
      <c r="C1424" s="4">
        <v>45660</v>
      </c>
      <c r="D1424" s="2" t="s">
        <v>148</v>
      </c>
      <c r="E1424" t="s">
        <v>5050</v>
      </c>
      <c r="F1424" s="2" t="s">
        <v>13</v>
      </c>
      <c r="G1424" s="2" t="s">
        <v>34</v>
      </c>
      <c r="H1424" s="2">
        <v>1</v>
      </c>
      <c r="I1424" s="19">
        <v>1519.63</v>
      </c>
      <c r="J1424" s="2" t="s">
        <v>15</v>
      </c>
      <c r="K1424" s="2" t="s">
        <v>16</v>
      </c>
      <c r="L1424" s="2">
        <v>5</v>
      </c>
      <c r="M1424" s="18">
        <f t="shared" si="442"/>
        <v>1519.63</v>
      </c>
      <c r="T1424" t="str">
        <f t="shared" si="443"/>
        <v>Completed</v>
      </c>
      <c r="U1424" t="str">
        <f t="shared" si="444"/>
        <v>Yes</v>
      </c>
      <c r="V1424" t="str">
        <f t="shared" si="445"/>
        <v>No</v>
      </c>
      <c r="X1424">
        <f t="shared" si="446"/>
        <v>589</v>
      </c>
      <c r="Y1424">
        <f t="shared" si="447"/>
        <v>426</v>
      </c>
      <c r="Z1424" s="18">
        <f t="shared" si="448"/>
        <v>1463424.4009529033</v>
      </c>
      <c r="AA1424" s="18">
        <f t="shared" si="449"/>
        <v>118285.78776560788</v>
      </c>
      <c r="AB1424" s="17">
        <f t="shared" si="450"/>
        <v>3.8140589569160999</v>
      </c>
      <c r="AC1424" s="2" t="s">
        <v>34</v>
      </c>
      <c r="AD1424" s="2" t="s">
        <v>13</v>
      </c>
      <c r="AE1424" t="str">
        <f t="shared" si="451"/>
        <v>Home &amp; Kitchen</v>
      </c>
      <c r="AF1424" t="str">
        <f t="shared" si="452"/>
        <v>Home &amp; Kitchen</v>
      </c>
      <c r="AG1424" t="str" cm="1">
        <f t="array" ref="AG1424">INDEX(AD:AD,ROW())</f>
        <v>Home &amp; Kitchen</v>
      </c>
      <c r="AH1424">
        <f t="shared" si="460"/>
        <v>7</v>
      </c>
      <c r="AI1424" t="str">
        <f t="shared" si="453"/>
        <v>Home &amp; Kitchen</v>
      </c>
      <c r="AK1424">
        <f t="shared" si="454"/>
        <v>2025</v>
      </c>
      <c r="AL1424">
        <f t="shared" si="455"/>
        <v>1</v>
      </c>
      <c r="AM1424">
        <f t="shared" si="456"/>
        <v>3</v>
      </c>
      <c r="AN1424">
        <f t="shared" si="457"/>
        <v>6</v>
      </c>
      <c r="AO1424" t="str">
        <f t="shared" si="458"/>
        <v>Weekday</v>
      </c>
      <c r="AR1424" s="20">
        <f t="shared" si="459"/>
        <v>0</v>
      </c>
    </row>
    <row r="1425" spans="1:44" x14ac:dyDescent="0.35">
      <c r="A1425" t="str">
        <f t="shared" si="441"/>
        <v>CUST1424</v>
      </c>
      <c r="B1425" s="2" t="s">
        <v>1756</v>
      </c>
      <c r="C1425" s="4">
        <v>45188</v>
      </c>
      <c r="D1425" s="2" t="s">
        <v>1389</v>
      </c>
      <c r="E1425" t="s">
        <v>5052</v>
      </c>
      <c r="F1425" s="2" t="s">
        <v>23</v>
      </c>
      <c r="G1425" s="2" t="s">
        <v>65</v>
      </c>
      <c r="H1425" s="2">
        <v>1</v>
      </c>
      <c r="I1425" s="19">
        <v>669.45</v>
      </c>
      <c r="J1425" s="2" t="s">
        <v>5047</v>
      </c>
      <c r="K1425" s="2" t="s">
        <v>16</v>
      </c>
      <c r="L1425" s="2">
        <v>3</v>
      </c>
      <c r="M1425" s="18">
        <f t="shared" si="442"/>
        <v>669.45</v>
      </c>
      <c r="T1425" t="str">
        <f t="shared" si="443"/>
        <v>Completed</v>
      </c>
      <c r="U1425" t="str">
        <f t="shared" si="444"/>
        <v>No</v>
      </c>
      <c r="V1425" t="str">
        <f t="shared" si="445"/>
        <v>No</v>
      </c>
      <c r="X1425">
        <f t="shared" si="446"/>
        <v>573</v>
      </c>
      <c r="Y1425">
        <f t="shared" si="447"/>
        <v>450</v>
      </c>
      <c r="Z1425" s="18">
        <f t="shared" si="448"/>
        <v>594714.6477588166</v>
      </c>
      <c r="AA1425" s="18">
        <f t="shared" si="449"/>
        <v>60882.938065984097</v>
      </c>
      <c r="AB1425" s="17">
        <f t="shared" si="450"/>
        <v>3.804733727810651</v>
      </c>
      <c r="AC1425" s="2" t="s">
        <v>65</v>
      </c>
      <c r="AD1425" s="2" t="s">
        <v>23</v>
      </c>
      <c r="AE1425" t="str">
        <f t="shared" si="451"/>
        <v>Books</v>
      </c>
      <c r="AF1425" t="str">
        <f t="shared" si="452"/>
        <v>Books</v>
      </c>
      <c r="AG1425" t="str" cm="1">
        <f t="array" ref="AG1425">INDEX(AD:AD,ROW())</f>
        <v>Books</v>
      </c>
      <c r="AH1425">
        <f t="shared" si="460"/>
        <v>19</v>
      </c>
      <c r="AI1425" t="str">
        <f t="shared" si="453"/>
        <v>Books</v>
      </c>
      <c r="AK1425">
        <f t="shared" si="454"/>
        <v>2023</v>
      </c>
      <c r="AL1425">
        <f t="shared" si="455"/>
        <v>9</v>
      </c>
      <c r="AM1425">
        <f t="shared" si="456"/>
        <v>19</v>
      </c>
      <c r="AN1425">
        <f t="shared" si="457"/>
        <v>3</v>
      </c>
      <c r="AO1425" t="str">
        <f t="shared" si="458"/>
        <v>Weekday</v>
      </c>
      <c r="AR1425" s="20">
        <f t="shared" si="459"/>
        <v>0</v>
      </c>
    </row>
    <row r="1426" spans="1:44" x14ac:dyDescent="0.35">
      <c r="A1426" t="str">
        <f t="shared" si="441"/>
        <v>CUST1425</v>
      </c>
      <c r="B1426" s="2" t="s">
        <v>1757</v>
      </c>
      <c r="C1426" s="4">
        <v>45203</v>
      </c>
      <c r="D1426" s="2" t="s">
        <v>22</v>
      </c>
      <c r="E1426" t="s">
        <v>5054</v>
      </c>
      <c r="F1426" s="2" t="s">
        <v>42</v>
      </c>
      <c r="G1426" s="2" t="s">
        <v>188</v>
      </c>
      <c r="H1426" s="2">
        <v>1</v>
      </c>
      <c r="I1426" s="19">
        <v>875.76</v>
      </c>
      <c r="J1426" s="2" t="s">
        <v>15</v>
      </c>
      <c r="K1426" s="2" t="s">
        <v>16</v>
      </c>
      <c r="L1426" s="2">
        <v>5</v>
      </c>
      <c r="M1426" s="18">
        <f t="shared" si="442"/>
        <v>875.76</v>
      </c>
      <c r="T1426" t="str">
        <f t="shared" si="443"/>
        <v>Completed</v>
      </c>
      <c r="U1426" t="str">
        <f t="shared" si="444"/>
        <v>No</v>
      </c>
      <c r="V1426" t="str">
        <f t="shared" si="445"/>
        <v>No</v>
      </c>
      <c r="X1426">
        <f t="shared" si="446"/>
        <v>558</v>
      </c>
      <c r="Y1426">
        <f t="shared" si="447"/>
        <v>430</v>
      </c>
      <c r="Z1426" s="18">
        <f t="shared" si="448"/>
        <v>1098537.4901531704</v>
      </c>
      <c r="AA1426" s="18">
        <f t="shared" si="449"/>
        <v>96724.388030634553</v>
      </c>
      <c r="AB1426" s="17">
        <f t="shared" si="450"/>
        <v>3.9001122334455669</v>
      </c>
      <c r="AC1426" s="2" t="s">
        <v>188</v>
      </c>
      <c r="AD1426" s="2" t="s">
        <v>42</v>
      </c>
      <c r="AE1426" t="str">
        <f t="shared" si="451"/>
        <v>Beauty</v>
      </c>
      <c r="AF1426" t="str">
        <f t="shared" si="452"/>
        <v>Beauty</v>
      </c>
      <c r="AG1426" t="str" cm="1">
        <f t="array" ref="AG1426">INDEX(AD:AD,ROW())</f>
        <v>Beauty</v>
      </c>
      <c r="AH1426">
        <f t="shared" si="460"/>
        <v>80</v>
      </c>
      <c r="AI1426" t="str">
        <f t="shared" si="453"/>
        <v>Beauty</v>
      </c>
      <c r="AK1426">
        <f t="shared" si="454"/>
        <v>2023</v>
      </c>
      <c r="AL1426">
        <f t="shared" si="455"/>
        <v>10</v>
      </c>
      <c r="AM1426">
        <f t="shared" si="456"/>
        <v>4</v>
      </c>
      <c r="AN1426">
        <f t="shared" si="457"/>
        <v>4</v>
      </c>
      <c r="AO1426" t="str">
        <f t="shared" si="458"/>
        <v>Weekday</v>
      </c>
      <c r="AR1426" s="20">
        <f t="shared" si="459"/>
        <v>0</v>
      </c>
    </row>
    <row r="1427" spans="1:44" x14ac:dyDescent="0.35">
      <c r="A1427" t="str">
        <f t="shared" si="441"/>
        <v>CUST1426</v>
      </c>
      <c r="B1427" s="2" t="s">
        <v>1758</v>
      </c>
      <c r="C1427" s="4">
        <v>44950</v>
      </c>
      <c r="D1427" s="2" t="s">
        <v>559</v>
      </c>
      <c r="E1427" t="s">
        <v>5048</v>
      </c>
      <c r="F1427" s="2" t="s">
        <v>13</v>
      </c>
      <c r="G1427" s="2" t="s">
        <v>37</v>
      </c>
      <c r="H1427" s="2">
        <v>2</v>
      </c>
      <c r="I1427" s="19">
        <v>275.91000000000003</v>
      </c>
      <c r="J1427" s="2" t="s">
        <v>20</v>
      </c>
      <c r="K1427" s="2" t="s">
        <v>16</v>
      </c>
      <c r="L1427" s="2">
        <v>5</v>
      </c>
      <c r="M1427" s="18">
        <f t="shared" si="442"/>
        <v>551.82000000000005</v>
      </c>
      <c r="T1427" t="str">
        <f t="shared" si="443"/>
        <v>Completed</v>
      </c>
      <c r="U1427" t="str">
        <f t="shared" si="444"/>
        <v>No</v>
      </c>
      <c r="V1427" t="str">
        <f t="shared" si="445"/>
        <v>No</v>
      </c>
      <c r="X1427">
        <f t="shared" si="446"/>
        <v>590</v>
      </c>
      <c r="Y1427">
        <f t="shared" si="447"/>
        <v>451</v>
      </c>
      <c r="Z1427" s="18">
        <f t="shared" si="448"/>
        <v>1463424.4009529033</v>
      </c>
      <c r="AA1427" s="18">
        <f t="shared" si="449"/>
        <v>118285.78776560788</v>
      </c>
      <c r="AB1427" s="17">
        <f t="shared" si="450"/>
        <v>3.8140589569160999</v>
      </c>
      <c r="AC1427" s="2" t="s">
        <v>37</v>
      </c>
      <c r="AD1427" s="2" t="s">
        <v>13</v>
      </c>
      <c r="AE1427" t="str">
        <f t="shared" si="451"/>
        <v>Home &amp; Kitchen</v>
      </c>
      <c r="AF1427" t="str">
        <f t="shared" si="452"/>
        <v>Home &amp; Kitchen</v>
      </c>
      <c r="AG1427" t="str" cm="1">
        <f t="array" ref="AG1427">INDEX(AD:AD,ROW())</f>
        <v>Home &amp; Kitchen</v>
      </c>
      <c r="AH1427">
        <f t="shared" si="460"/>
        <v>8</v>
      </c>
      <c r="AI1427" t="str">
        <f t="shared" si="453"/>
        <v>Home &amp; Kitchen</v>
      </c>
      <c r="AK1427">
        <f t="shared" si="454"/>
        <v>2023</v>
      </c>
      <c r="AL1427">
        <f t="shared" si="455"/>
        <v>1</v>
      </c>
      <c r="AM1427">
        <f t="shared" si="456"/>
        <v>24</v>
      </c>
      <c r="AN1427">
        <f t="shared" si="457"/>
        <v>3</v>
      </c>
      <c r="AO1427" t="str">
        <f t="shared" si="458"/>
        <v>Weekday</v>
      </c>
      <c r="AR1427" s="20">
        <f t="shared" si="459"/>
        <v>0</v>
      </c>
    </row>
    <row r="1428" spans="1:44" x14ac:dyDescent="0.35">
      <c r="A1428" t="str">
        <f t="shared" si="441"/>
        <v>CUST1427</v>
      </c>
      <c r="B1428" s="2" t="s">
        <v>1759</v>
      </c>
      <c r="C1428" s="4">
        <v>45714</v>
      </c>
      <c r="D1428" s="2" t="s">
        <v>312</v>
      </c>
      <c r="E1428" t="s">
        <v>5054</v>
      </c>
      <c r="F1428" s="2" t="s">
        <v>42</v>
      </c>
      <c r="G1428" s="2" t="s">
        <v>188</v>
      </c>
      <c r="H1428" s="2">
        <v>2</v>
      </c>
      <c r="I1428" s="19">
        <v>401.12</v>
      </c>
      <c r="J1428" s="2" t="s">
        <v>50</v>
      </c>
      <c r="K1428" s="2" t="s">
        <v>16</v>
      </c>
      <c r="L1428" s="2">
        <v>3</v>
      </c>
      <c r="M1428" s="18">
        <f t="shared" si="442"/>
        <v>802.24</v>
      </c>
      <c r="T1428" t="str">
        <f t="shared" si="443"/>
        <v>Completed</v>
      </c>
      <c r="U1428" t="str">
        <f t="shared" si="444"/>
        <v>No</v>
      </c>
      <c r="V1428" t="str">
        <f t="shared" si="445"/>
        <v>No</v>
      </c>
      <c r="X1428">
        <f t="shared" si="446"/>
        <v>558</v>
      </c>
      <c r="Y1428">
        <f t="shared" si="447"/>
        <v>430</v>
      </c>
      <c r="Z1428" s="18">
        <f t="shared" si="448"/>
        <v>1098537.4901531704</v>
      </c>
      <c r="AA1428" s="18">
        <f t="shared" si="449"/>
        <v>96724.388030634553</v>
      </c>
      <c r="AB1428" s="17">
        <f t="shared" si="450"/>
        <v>3.9001122334455669</v>
      </c>
      <c r="AC1428" s="2" t="s">
        <v>188</v>
      </c>
      <c r="AD1428" s="2" t="s">
        <v>42</v>
      </c>
      <c r="AE1428" t="str">
        <f t="shared" si="451"/>
        <v>Beauty</v>
      </c>
      <c r="AF1428" t="str">
        <f t="shared" si="452"/>
        <v>Beauty</v>
      </c>
      <c r="AG1428" t="str" cm="1">
        <f t="array" ref="AG1428">INDEX(AD:AD,ROW())</f>
        <v>Beauty</v>
      </c>
      <c r="AH1428">
        <f t="shared" si="460"/>
        <v>80</v>
      </c>
      <c r="AI1428" t="str">
        <f t="shared" si="453"/>
        <v>Beauty</v>
      </c>
      <c r="AK1428">
        <f t="shared" si="454"/>
        <v>2025</v>
      </c>
      <c r="AL1428">
        <f t="shared" si="455"/>
        <v>2</v>
      </c>
      <c r="AM1428">
        <f t="shared" si="456"/>
        <v>26</v>
      </c>
      <c r="AN1428">
        <f t="shared" si="457"/>
        <v>4</v>
      </c>
      <c r="AO1428" t="str">
        <f t="shared" si="458"/>
        <v>Weekday</v>
      </c>
      <c r="AR1428" s="20">
        <f t="shared" si="459"/>
        <v>0</v>
      </c>
    </row>
    <row r="1429" spans="1:44" x14ac:dyDescent="0.35">
      <c r="A1429" t="str">
        <f t="shared" si="441"/>
        <v>CUST1428</v>
      </c>
      <c r="B1429" s="2" t="s">
        <v>1760</v>
      </c>
      <c r="C1429" s="4">
        <v>45004</v>
      </c>
      <c r="D1429" s="2" t="s">
        <v>431</v>
      </c>
      <c r="E1429" t="s">
        <v>5048</v>
      </c>
      <c r="F1429" s="2" t="s">
        <v>19</v>
      </c>
      <c r="G1429" s="2" t="s">
        <v>5040</v>
      </c>
      <c r="H1429" s="2">
        <v>3</v>
      </c>
      <c r="I1429" s="19">
        <v>1717.85</v>
      </c>
      <c r="J1429" s="2" t="s">
        <v>5046</v>
      </c>
      <c r="K1429" s="2" t="s">
        <v>16</v>
      </c>
      <c r="L1429" s="2">
        <v>4</v>
      </c>
      <c r="M1429" s="18">
        <f t="shared" si="442"/>
        <v>5153.5499999999993</v>
      </c>
      <c r="T1429" t="str">
        <f t="shared" si="443"/>
        <v>Completed</v>
      </c>
      <c r="U1429" t="str">
        <f t="shared" si="444"/>
        <v>Yes</v>
      </c>
      <c r="V1429" t="str">
        <f t="shared" si="445"/>
        <v>No</v>
      </c>
      <c r="X1429">
        <f t="shared" si="446"/>
        <v>590</v>
      </c>
      <c r="Y1429">
        <f t="shared" si="447"/>
        <v>451</v>
      </c>
      <c r="Z1429" s="18">
        <f t="shared" si="448"/>
        <v>2759712.3299794244</v>
      </c>
      <c r="AA1429" s="18">
        <f t="shared" si="449"/>
        <v>330643.50635802455</v>
      </c>
      <c r="AB1429" s="17">
        <f t="shared" si="450"/>
        <v>3.8641711229946525</v>
      </c>
      <c r="AC1429" s="2" t="s">
        <v>5040</v>
      </c>
      <c r="AD1429" s="2" t="s">
        <v>19</v>
      </c>
      <c r="AE1429" t="str">
        <f t="shared" si="451"/>
        <v>Electronics</v>
      </c>
      <c r="AF1429" t="str">
        <f t="shared" si="452"/>
        <v>Electronics</v>
      </c>
      <c r="AG1429" t="str" cm="1">
        <f t="array" ref="AG1429">INDEX(AD:AD,ROW())</f>
        <v>Electronics</v>
      </c>
      <c r="AH1429">
        <f t="shared" si="460"/>
        <v>13</v>
      </c>
      <c r="AI1429" t="str">
        <f t="shared" si="453"/>
        <v>Electronics</v>
      </c>
      <c r="AK1429">
        <f t="shared" si="454"/>
        <v>2023</v>
      </c>
      <c r="AL1429">
        <f t="shared" si="455"/>
        <v>3</v>
      </c>
      <c r="AM1429">
        <f t="shared" si="456"/>
        <v>19</v>
      </c>
      <c r="AN1429">
        <f t="shared" si="457"/>
        <v>1</v>
      </c>
      <c r="AO1429" t="str">
        <f t="shared" si="458"/>
        <v>Weekend</v>
      </c>
      <c r="AR1429" s="20">
        <f t="shared" si="459"/>
        <v>0</v>
      </c>
    </row>
    <row r="1430" spans="1:44" x14ac:dyDescent="0.35">
      <c r="A1430" t="str">
        <f t="shared" si="441"/>
        <v>CUST1429</v>
      </c>
      <c r="B1430" s="2" t="s">
        <v>1761</v>
      </c>
      <c r="C1430" s="4">
        <v>45408</v>
      </c>
      <c r="D1430" s="2" t="s">
        <v>649</v>
      </c>
      <c r="E1430" t="s">
        <v>5049</v>
      </c>
      <c r="F1430" s="2" t="s">
        <v>29</v>
      </c>
      <c r="G1430" s="2" t="s">
        <v>5041</v>
      </c>
      <c r="H1430" s="2">
        <v>1</v>
      </c>
      <c r="I1430" s="19">
        <v>1135.0999999999999</v>
      </c>
      <c r="J1430" s="2" t="s">
        <v>20</v>
      </c>
      <c r="K1430" s="2" t="s">
        <v>16</v>
      </c>
      <c r="L1430" s="2">
        <v>3</v>
      </c>
      <c r="M1430" s="18">
        <f t="shared" si="442"/>
        <v>1135.0999999999999</v>
      </c>
      <c r="T1430" t="str">
        <f t="shared" si="443"/>
        <v>Completed</v>
      </c>
      <c r="U1430" t="str">
        <f t="shared" si="444"/>
        <v>Yes</v>
      </c>
      <c r="V1430" t="str">
        <f t="shared" si="445"/>
        <v>No</v>
      </c>
      <c r="X1430">
        <f t="shared" si="446"/>
        <v>595</v>
      </c>
      <c r="Y1430">
        <f t="shared" si="447"/>
        <v>444</v>
      </c>
      <c r="Z1430" s="18">
        <f t="shared" si="448"/>
        <v>1892867.2841657216</v>
      </c>
      <c r="AA1430" s="18">
        <f t="shared" si="449"/>
        <v>199432.98236095349</v>
      </c>
      <c r="AB1430" s="17">
        <f t="shared" si="450"/>
        <v>3.8949824970828471</v>
      </c>
      <c r="AC1430" s="2" t="s">
        <v>5041</v>
      </c>
      <c r="AD1430" s="2" t="s">
        <v>29</v>
      </c>
      <c r="AE1430" t="str">
        <f t="shared" si="451"/>
        <v>Fashion</v>
      </c>
      <c r="AF1430" t="str">
        <f t="shared" si="452"/>
        <v>Fashion</v>
      </c>
      <c r="AG1430" t="str" cm="1">
        <f t="array" ref="AG1430">INDEX(AD:AD,ROW())</f>
        <v>Fashion</v>
      </c>
      <c r="AH1430">
        <f t="shared" si="460"/>
        <v>15</v>
      </c>
      <c r="AI1430" t="str">
        <f t="shared" si="453"/>
        <v>Fashion</v>
      </c>
      <c r="AK1430">
        <f t="shared" si="454"/>
        <v>2024</v>
      </c>
      <c r="AL1430">
        <f t="shared" si="455"/>
        <v>4</v>
      </c>
      <c r="AM1430">
        <f t="shared" si="456"/>
        <v>26</v>
      </c>
      <c r="AN1430">
        <f t="shared" si="457"/>
        <v>6</v>
      </c>
      <c r="AO1430" t="str">
        <f t="shared" si="458"/>
        <v>Weekday</v>
      </c>
      <c r="AR1430" s="20">
        <f t="shared" si="459"/>
        <v>0</v>
      </c>
    </row>
    <row r="1431" spans="1:44" x14ac:dyDescent="0.35">
      <c r="A1431" t="str">
        <f t="shared" si="441"/>
        <v>CUST1430</v>
      </c>
      <c r="B1431" s="2" t="s">
        <v>1762</v>
      </c>
      <c r="C1431" s="4">
        <v>45831</v>
      </c>
      <c r="D1431" s="2" t="s">
        <v>154</v>
      </c>
      <c r="E1431" t="s">
        <v>5051</v>
      </c>
      <c r="F1431" s="2" t="s">
        <v>29</v>
      </c>
      <c r="G1431" s="2" t="s">
        <v>138</v>
      </c>
      <c r="H1431" s="2">
        <v>1</v>
      </c>
      <c r="I1431" s="19">
        <v>527.64</v>
      </c>
      <c r="J1431" s="2" t="s">
        <v>5046</v>
      </c>
      <c r="K1431" s="2" t="s">
        <v>16</v>
      </c>
      <c r="L1431" s="31"/>
      <c r="M1431" s="18">
        <f t="shared" si="442"/>
        <v>527.64</v>
      </c>
      <c r="T1431" t="str">
        <f t="shared" si="443"/>
        <v>Completed</v>
      </c>
      <c r="U1431" t="str">
        <f t="shared" si="444"/>
        <v>No</v>
      </c>
      <c r="V1431" t="str">
        <f t="shared" si="445"/>
        <v>No</v>
      </c>
      <c r="X1431">
        <f t="shared" si="446"/>
        <v>619</v>
      </c>
      <c r="Y1431">
        <f t="shared" si="447"/>
        <v>468</v>
      </c>
      <c r="Z1431" s="18">
        <f t="shared" si="448"/>
        <v>1892867.2841657216</v>
      </c>
      <c r="AA1431" s="18">
        <f t="shared" si="449"/>
        <v>199432.98236095349</v>
      </c>
      <c r="AB1431" s="17">
        <f t="shared" si="450"/>
        <v>3.8949824970828471</v>
      </c>
      <c r="AC1431" s="2" t="s">
        <v>138</v>
      </c>
      <c r="AD1431" s="2" t="s">
        <v>29</v>
      </c>
      <c r="AE1431" t="str">
        <f t="shared" si="451"/>
        <v>Fashion</v>
      </c>
      <c r="AF1431" t="str">
        <f t="shared" si="452"/>
        <v>Fashion</v>
      </c>
      <c r="AG1431" t="str" cm="1">
        <f t="array" ref="AG1431">INDEX(AD:AD,ROW())</f>
        <v>Fashion</v>
      </c>
      <c r="AH1431">
        <f t="shared" si="460"/>
        <v>53</v>
      </c>
      <c r="AI1431" t="str">
        <f t="shared" si="453"/>
        <v>Fashion</v>
      </c>
      <c r="AK1431">
        <f t="shared" si="454"/>
        <v>2025</v>
      </c>
      <c r="AL1431">
        <f t="shared" si="455"/>
        <v>6</v>
      </c>
      <c r="AM1431">
        <f t="shared" si="456"/>
        <v>23</v>
      </c>
      <c r="AN1431">
        <f t="shared" si="457"/>
        <v>2</v>
      </c>
      <c r="AO1431" t="str">
        <f t="shared" si="458"/>
        <v>Weekday</v>
      </c>
      <c r="AR1431" s="20">
        <f t="shared" si="459"/>
        <v>0</v>
      </c>
    </row>
    <row r="1432" spans="1:44" x14ac:dyDescent="0.35">
      <c r="A1432" t="str">
        <f t="shared" si="441"/>
        <v>CUST1431</v>
      </c>
      <c r="B1432" s="2" t="s">
        <v>1763</v>
      </c>
      <c r="C1432" s="4">
        <v>45319</v>
      </c>
      <c r="D1432" s="2" t="s">
        <v>250</v>
      </c>
      <c r="E1432" t="s">
        <v>5052</v>
      </c>
      <c r="F1432" s="2" t="s">
        <v>29</v>
      </c>
      <c r="G1432" s="2" t="s">
        <v>138</v>
      </c>
      <c r="H1432" s="2">
        <v>2</v>
      </c>
      <c r="I1432" s="19">
        <v>1123.48</v>
      </c>
      <c r="J1432" s="2" t="s">
        <v>20</v>
      </c>
      <c r="K1432" s="2" t="s">
        <v>16</v>
      </c>
      <c r="L1432" s="2">
        <v>5</v>
      </c>
      <c r="M1432" s="18">
        <f t="shared" si="442"/>
        <v>2246.96</v>
      </c>
      <c r="T1432" t="str">
        <f t="shared" si="443"/>
        <v>Completed</v>
      </c>
      <c r="U1432" t="str">
        <f t="shared" si="444"/>
        <v>Yes</v>
      </c>
      <c r="V1432" t="str">
        <f t="shared" si="445"/>
        <v>No</v>
      </c>
      <c r="X1432">
        <f t="shared" si="446"/>
        <v>573</v>
      </c>
      <c r="Y1432">
        <f t="shared" si="447"/>
        <v>450</v>
      </c>
      <c r="Z1432" s="18">
        <f t="shared" si="448"/>
        <v>1892867.2841657216</v>
      </c>
      <c r="AA1432" s="18">
        <f t="shared" si="449"/>
        <v>199432.98236095349</v>
      </c>
      <c r="AB1432" s="17">
        <f t="shared" si="450"/>
        <v>3.8949824970828471</v>
      </c>
      <c r="AC1432" s="2" t="s">
        <v>138</v>
      </c>
      <c r="AD1432" s="2" t="s">
        <v>29</v>
      </c>
      <c r="AE1432" t="str">
        <f t="shared" si="451"/>
        <v>Fashion</v>
      </c>
      <c r="AF1432" t="str">
        <f t="shared" si="452"/>
        <v>Fashion</v>
      </c>
      <c r="AG1432" t="str" cm="1">
        <f t="array" ref="AG1432">INDEX(AD:AD,ROW())</f>
        <v>Fashion</v>
      </c>
      <c r="AH1432">
        <f t="shared" si="460"/>
        <v>53</v>
      </c>
      <c r="AI1432" t="str">
        <f t="shared" si="453"/>
        <v>Fashion</v>
      </c>
      <c r="AK1432">
        <f t="shared" si="454"/>
        <v>2024</v>
      </c>
      <c r="AL1432">
        <f t="shared" si="455"/>
        <v>1</v>
      </c>
      <c r="AM1432">
        <f t="shared" si="456"/>
        <v>28</v>
      </c>
      <c r="AN1432">
        <f t="shared" si="457"/>
        <v>1</v>
      </c>
      <c r="AO1432" t="str">
        <f t="shared" si="458"/>
        <v>Weekend</v>
      </c>
      <c r="AR1432" s="20">
        <f t="shared" si="459"/>
        <v>0</v>
      </c>
    </row>
    <row r="1433" spans="1:44" x14ac:dyDescent="0.35">
      <c r="A1433" t="str">
        <f t="shared" si="441"/>
        <v>CUST1432</v>
      </c>
      <c r="B1433" s="2" t="s">
        <v>1764</v>
      </c>
      <c r="C1433" s="4">
        <v>45599</v>
      </c>
      <c r="D1433" s="2" t="s">
        <v>180</v>
      </c>
      <c r="E1433" t="s">
        <v>5048</v>
      </c>
      <c r="F1433" s="2" t="s">
        <v>19</v>
      </c>
      <c r="G1433" s="2" t="s">
        <v>60</v>
      </c>
      <c r="H1433" s="2">
        <v>1</v>
      </c>
      <c r="I1433" s="19">
        <v>3240.6</v>
      </c>
      <c r="J1433" s="2" t="s">
        <v>5047</v>
      </c>
      <c r="K1433" s="2" t="s">
        <v>16</v>
      </c>
      <c r="L1433" s="31"/>
      <c r="M1433" s="18">
        <f t="shared" si="442"/>
        <v>3240.6</v>
      </c>
      <c r="T1433" t="str">
        <f t="shared" si="443"/>
        <v>Completed</v>
      </c>
      <c r="U1433" t="str">
        <f t="shared" si="444"/>
        <v>Yes</v>
      </c>
      <c r="V1433" t="str">
        <f t="shared" si="445"/>
        <v>No</v>
      </c>
      <c r="X1433">
        <f t="shared" si="446"/>
        <v>590</v>
      </c>
      <c r="Y1433">
        <f t="shared" si="447"/>
        <v>451</v>
      </c>
      <c r="Z1433" s="18">
        <f t="shared" si="448"/>
        <v>2759712.3299794244</v>
      </c>
      <c r="AA1433" s="18">
        <f t="shared" si="449"/>
        <v>330643.50635802455</v>
      </c>
      <c r="AB1433" s="17">
        <f t="shared" si="450"/>
        <v>3.8641711229946525</v>
      </c>
      <c r="AC1433" s="2" t="s">
        <v>60</v>
      </c>
      <c r="AD1433" s="2" t="s">
        <v>19</v>
      </c>
      <c r="AE1433" t="str">
        <f t="shared" si="451"/>
        <v>Electronics</v>
      </c>
      <c r="AF1433" t="str">
        <f t="shared" si="452"/>
        <v>Electronics</v>
      </c>
      <c r="AG1433" t="str" cm="1">
        <f t="array" ref="AG1433">INDEX(AD:AD,ROW())</f>
        <v>Electronics</v>
      </c>
      <c r="AH1433">
        <f t="shared" si="460"/>
        <v>17</v>
      </c>
      <c r="AI1433" t="str">
        <f t="shared" si="453"/>
        <v>Electronics</v>
      </c>
      <c r="AK1433">
        <f t="shared" si="454"/>
        <v>2024</v>
      </c>
      <c r="AL1433">
        <f t="shared" si="455"/>
        <v>11</v>
      </c>
      <c r="AM1433">
        <f t="shared" si="456"/>
        <v>3</v>
      </c>
      <c r="AN1433">
        <f t="shared" si="457"/>
        <v>1</v>
      </c>
      <c r="AO1433" t="str">
        <f t="shared" si="458"/>
        <v>Weekend</v>
      </c>
      <c r="AR1433" s="20">
        <f t="shared" si="459"/>
        <v>0</v>
      </c>
    </row>
    <row r="1434" spans="1:44" x14ac:dyDescent="0.35">
      <c r="A1434" t="str">
        <f t="shared" si="441"/>
        <v>CUST1433</v>
      </c>
      <c r="B1434" s="2" t="s">
        <v>1765</v>
      </c>
      <c r="C1434" s="4">
        <v>45602</v>
      </c>
      <c r="D1434" s="2" t="s">
        <v>400</v>
      </c>
      <c r="E1434" t="s">
        <v>5049</v>
      </c>
      <c r="F1434" s="2" t="s">
        <v>23</v>
      </c>
      <c r="G1434" s="2" t="s">
        <v>65</v>
      </c>
      <c r="H1434" s="2">
        <v>2</v>
      </c>
      <c r="I1434" s="19">
        <v>598.36</v>
      </c>
      <c r="J1434" s="2" t="s">
        <v>20</v>
      </c>
      <c r="K1434" s="2" t="s">
        <v>76</v>
      </c>
      <c r="L1434" s="2">
        <v>5</v>
      </c>
      <c r="M1434" s="18">
        <f t="shared" si="442"/>
        <v>1196.72</v>
      </c>
      <c r="T1434" t="str">
        <f t="shared" si="443"/>
        <v>Completed</v>
      </c>
      <c r="U1434" t="str">
        <f t="shared" si="444"/>
        <v>No</v>
      </c>
      <c r="V1434" t="str">
        <f t="shared" si="445"/>
        <v>No</v>
      </c>
      <c r="X1434">
        <f t="shared" si="446"/>
        <v>595</v>
      </c>
      <c r="Y1434">
        <f t="shared" si="447"/>
        <v>444</v>
      </c>
      <c r="Z1434" s="18">
        <f t="shared" si="448"/>
        <v>594714.6477588166</v>
      </c>
      <c r="AA1434" s="18">
        <f t="shared" si="449"/>
        <v>60882.938065984097</v>
      </c>
      <c r="AB1434" s="17">
        <f t="shared" si="450"/>
        <v>3.804733727810651</v>
      </c>
      <c r="AC1434" s="2" t="s">
        <v>65</v>
      </c>
      <c r="AD1434" s="2" t="s">
        <v>23</v>
      </c>
      <c r="AE1434" t="str">
        <f t="shared" si="451"/>
        <v>Books</v>
      </c>
      <c r="AF1434" t="str">
        <f t="shared" si="452"/>
        <v>Books</v>
      </c>
      <c r="AG1434" t="str" cm="1">
        <f t="array" ref="AG1434">INDEX(AD:AD,ROW())</f>
        <v>Books</v>
      </c>
      <c r="AH1434">
        <f t="shared" si="460"/>
        <v>19</v>
      </c>
      <c r="AI1434" t="str">
        <f t="shared" si="453"/>
        <v>Books</v>
      </c>
      <c r="AK1434">
        <f t="shared" si="454"/>
        <v>2024</v>
      </c>
      <c r="AL1434">
        <f t="shared" si="455"/>
        <v>11</v>
      </c>
      <c r="AM1434">
        <f t="shared" si="456"/>
        <v>6</v>
      </c>
      <c r="AN1434">
        <f t="shared" si="457"/>
        <v>4</v>
      </c>
      <c r="AO1434" t="str">
        <f t="shared" si="458"/>
        <v>Weekday</v>
      </c>
      <c r="AR1434" s="20">
        <f t="shared" si="459"/>
        <v>1</v>
      </c>
    </row>
    <row r="1435" spans="1:44" x14ac:dyDescent="0.35">
      <c r="A1435" t="str">
        <f t="shared" si="441"/>
        <v>CUST1434</v>
      </c>
      <c r="B1435" s="2" t="s">
        <v>1766</v>
      </c>
      <c r="C1435" s="4">
        <v>45407</v>
      </c>
      <c r="D1435" s="2" t="s">
        <v>135</v>
      </c>
      <c r="E1435" t="s">
        <v>5049</v>
      </c>
      <c r="F1435" s="2" t="s">
        <v>23</v>
      </c>
      <c r="G1435" s="2" t="s">
        <v>24</v>
      </c>
      <c r="H1435" s="2">
        <v>1</v>
      </c>
      <c r="I1435" s="19">
        <v>714.3</v>
      </c>
      <c r="J1435" s="2" t="s">
        <v>5047</v>
      </c>
      <c r="K1435" s="2" t="s">
        <v>16</v>
      </c>
      <c r="L1435" s="2">
        <v>5</v>
      </c>
      <c r="M1435" s="18">
        <f t="shared" si="442"/>
        <v>714.3</v>
      </c>
      <c r="T1435" t="str">
        <f t="shared" si="443"/>
        <v>Completed</v>
      </c>
      <c r="U1435" t="str">
        <f t="shared" si="444"/>
        <v>No</v>
      </c>
      <c r="V1435" t="str">
        <f t="shared" si="445"/>
        <v>No</v>
      </c>
      <c r="X1435">
        <f t="shared" si="446"/>
        <v>595</v>
      </c>
      <c r="Y1435">
        <f t="shared" si="447"/>
        <v>444</v>
      </c>
      <c r="Z1435" s="18">
        <f t="shared" si="448"/>
        <v>594714.6477588166</v>
      </c>
      <c r="AA1435" s="18">
        <f t="shared" si="449"/>
        <v>60882.938065984097</v>
      </c>
      <c r="AB1435" s="17">
        <f t="shared" si="450"/>
        <v>3.804733727810651</v>
      </c>
      <c r="AC1435" s="2" t="s">
        <v>24</v>
      </c>
      <c r="AD1435" s="2" t="s">
        <v>23</v>
      </c>
      <c r="AE1435" t="str">
        <f t="shared" si="451"/>
        <v>Books</v>
      </c>
      <c r="AF1435" t="str">
        <f t="shared" si="452"/>
        <v>Books</v>
      </c>
      <c r="AG1435" t="str" cm="1">
        <f t="array" ref="AG1435">INDEX(AD:AD,ROW())</f>
        <v>Books</v>
      </c>
      <c r="AH1435">
        <f t="shared" si="460"/>
        <v>4</v>
      </c>
      <c r="AI1435" t="str">
        <f t="shared" si="453"/>
        <v>Books</v>
      </c>
      <c r="AK1435">
        <f t="shared" si="454"/>
        <v>2024</v>
      </c>
      <c r="AL1435">
        <f t="shared" si="455"/>
        <v>4</v>
      </c>
      <c r="AM1435">
        <f t="shared" si="456"/>
        <v>25</v>
      </c>
      <c r="AN1435">
        <f t="shared" si="457"/>
        <v>5</v>
      </c>
      <c r="AO1435" t="str">
        <f t="shared" si="458"/>
        <v>Weekday</v>
      </c>
      <c r="AR1435" s="20">
        <f t="shared" si="459"/>
        <v>0</v>
      </c>
    </row>
    <row r="1436" spans="1:44" x14ac:dyDescent="0.35">
      <c r="A1436" t="str">
        <f t="shared" si="441"/>
        <v>CUST1435</v>
      </c>
      <c r="B1436" s="2" t="s">
        <v>1767</v>
      </c>
      <c r="C1436" s="4">
        <v>44947</v>
      </c>
      <c r="D1436" s="2" t="s">
        <v>203</v>
      </c>
      <c r="E1436" t="s">
        <v>5048</v>
      </c>
      <c r="F1436" s="2" t="s">
        <v>13</v>
      </c>
      <c r="G1436" s="2" t="s">
        <v>14</v>
      </c>
      <c r="H1436" s="2">
        <v>1</v>
      </c>
      <c r="I1436" s="19">
        <v>1798.38</v>
      </c>
      <c r="J1436" s="2" t="s">
        <v>50</v>
      </c>
      <c r="K1436" s="2" t="s">
        <v>16</v>
      </c>
      <c r="L1436" s="2">
        <v>5</v>
      </c>
      <c r="M1436" s="18">
        <f t="shared" si="442"/>
        <v>1798.38</v>
      </c>
      <c r="T1436" t="str">
        <f t="shared" si="443"/>
        <v>Completed</v>
      </c>
      <c r="U1436" t="str">
        <f t="shared" si="444"/>
        <v>Yes</v>
      </c>
      <c r="V1436" t="str">
        <f t="shared" si="445"/>
        <v>No</v>
      </c>
      <c r="X1436">
        <f t="shared" si="446"/>
        <v>590</v>
      </c>
      <c r="Y1436">
        <f t="shared" si="447"/>
        <v>451</v>
      </c>
      <c r="Z1436" s="18">
        <f t="shared" si="448"/>
        <v>1463424.4009529033</v>
      </c>
      <c r="AA1436" s="18">
        <f t="shared" si="449"/>
        <v>118285.78776560788</v>
      </c>
      <c r="AB1436" s="17">
        <f t="shared" si="450"/>
        <v>3.8140589569160999</v>
      </c>
      <c r="AC1436" s="2" t="s">
        <v>14</v>
      </c>
      <c r="AD1436" s="2" t="s">
        <v>13</v>
      </c>
      <c r="AE1436" t="str">
        <f t="shared" si="451"/>
        <v>Home &amp; Kitchen</v>
      </c>
      <c r="AF1436" t="str">
        <f t="shared" si="452"/>
        <v>Home &amp; Kitchen</v>
      </c>
      <c r="AG1436" t="str" cm="1">
        <f t="array" ref="AG1436">INDEX(AD:AD,ROW())</f>
        <v>Home &amp; Kitchen</v>
      </c>
      <c r="AH1436">
        <f t="shared" si="460"/>
        <v>2</v>
      </c>
      <c r="AI1436" t="str">
        <f t="shared" si="453"/>
        <v>Home &amp; Kitchen</v>
      </c>
      <c r="AK1436">
        <f t="shared" si="454"/>
        <v>2023</v>
      </c>
      <c r="AL1436">
        <f t="shared" si="455"/>
        <v>1</v>
      </c>
      <c r="AM1436">
        <f t="shared" si="456"/>
        <v>21</v>
      </c>
      <c r="AN1436">
        <f t="shared" si="457"/>
        <v>7</v>
      </c>
      <c r="AO1436" t="str">
        <f t="shared" si="458"/>
        <v>Weekend</v>
      </c>
      <c r="AR1436" s="20">
        <f t="shared" si="459"/>
        <v>0</v>
      </c>
    </row>
    <row r="1437" spans="1:44" x14ac:dyDescent="0.35">
      <c r="A1437" t="str">
        <f t="shared" si="441"/>
        <v>CUST1436</v>
      </c>
      <c r="B1437" s="2" t="s">
        <v>1768</v>
      </c>
      <c r="C1437" s="4">
        <v>45010</v>
      </c>
      <c r="D1437" s="2" t="s">
        <v>481</v>
      </c>
      <c r="E1437" t="s">
        <v>5054</v>
      </c>
      <c r="F1437" s="2" t="s">
        <v>19</v>
      </c>
      <c r="G1437" s="2" t="s">
        <v>60</v>
      </c>
      <c r="H1437" s="2">
        <v>1</v>
      </c>
      <c r="I1437" s="19">
        <v>500.41</v>
      </c>
      <c r="J1437" s="2" t="s">
        <v>15</v>
      </c>
      <c r="K1437" s="2" t="s">
        <v>16</v>
      </c>
      <c r="L1437" s="2">
        <v>2</v>
      </c>
      <c r="M1437" s="18">
        <f t="shared" si="442"/>
        <v>500.41</v>
      </c>
      <c r="T1437" t="str">
        <f t="shared" si="443"/>
        <v>Completed</v>
      </c>
      <c r="U1437" t="str">
        <f t="shared" si="444"/>
        <v>No</v>
      </c>
      <c r="V1437" t="str">
        <f t="shared" si="445"/>
        <v>No</v>
      </c>
      <c r="X1437">
        <f t="shared" si="446"/>
        <v>558</v>
      </c>
      <c r="Y1437">
        <f t="shared" si="447"/>
        <v>430</v>
      </c>
      <c r="Z1437" s="18">
        <f t="shared" si="448"/>
        <v>2759712.3299794244</v>
      </c>
      <c r="AA1437" s="18">
        <f t="shared" si="449"/>
        <v>330643.50635802455</v>
      </c>
      <c r="AB1437" s="17">
        <f t="shared" si="450"/>
        <v>3.8641711229946525</v>
      </c>
      <c r="AC1437" s="2" t="s">
        <v>60</v>
      </c>
      <c r="AD1437" s="2" t="s">
        <v>19</v>
      </c>
      <c r="AE1437" t="str">
        <f t="shared" si="451"/>
        <v>Electronics</v>
      </c>
      <c r="AF1437" t="str">
        <f t="shared" si="452"/>
        <v>Electronics</v>
      </c>
      <c r="AG1437" t="str" cm="1">
        <f t="array" ref="AG1437">INDEX(AD:AD,ROW())</f>
        <v>Electronics</v>
      </c>
      <c r="AH1437">
        <f t="shared" si="460"/>
        <v>17</v>
      </c>
      <c r="AI1437" t="str">
        <f t="shared" si="453"/>
        <v>Electronics</v>
      </c>
      <c r="AK1437">
        <f t="shared" si="454"/>
        <v>2023</v>
      </c>
      <c r="AL1437">
        <f t="shared" si="455"/>
        <v>3</v>
      </c>
      <c r="AM1437">
        <f t="shared" si="456"/>
        <v>25</v>
      </c>
      <c r="AN1437">
        <f t="shared" si="457"/>
        <v>7</v>
      </c>
      <c r="AO1437" t="str">
        <f t="shared" si="458"/>
        <v>Weekend</v>
      </c>
      <c r="AR1437" s="20">
        <f t="shared" si="459"/>
        <v>0</v>
      </c>
    </row>
    <row r="1438" spans="1:44" x14ac:dyDescent="0.35">
      <c r="A1438" t="str">
        <f t="shared" si="441"/>
        <v>CUST1437</v>
      </c>
      <c r="B1438" s="2" t="s">
        <v>1769</v>
      </c>
      <c r="C1438" s="4">
        <v>45270</v>
      </c>
      <c r="D1438" s="2" t="s">
        <v>608</v>
      </c>
      <c r="E1438" t="s">
        <v>5051</v>
      </c>
      <c r="F1438" s="2" t="s">
        <v>29</v>
      </c>
      <c r="G1438" s="2" t="s">
        <v>138</v>
      </c>
      <c r="H1438" s="2">
        <v>1</v>
      </c>
      <c r="I1438" s="19">
        <v>959.15</v>
      </c>
      <c r="J1438" s="2" t="s">
        <v>5046</v>
      </c>
      <c r="K1438" s="2" t="s">
        <v>103</v>
      </c>
      <c r="L1438" s="2">
        <v>4</v>
      </c>
      <c r="M1438" s="18">
        <f t="shared" si="442"/>
        <v>959.15</v>
      </c>
      <c r="T1438" t="str">
        <f t="shared" si="443"/>
        <v>Lost Sale</v>
      </c>
      <c r="U1438" t="str">
        <f t="shared" si="444"/>
        <v>No</v>
      </c>
      <c r="V1438" t="str">
        <f t="shared" si="445"/>
        <v>Yes</v>
      </c>
      <c r="X1438">
        <f t="shared" si="446"/>
        <v>619</v>
      </c>
      <c r="Y1438">
        <f t="shared" si="447"/>
        <v>468</v>
      </c>
      <c r="Z1438" s="18">
        <f t="shared" si="448"/>
        <v>1892867.2841657216</v>
      </c>
      <c r="AA1438" s="18">
        <f t="shared" si="449"/>
        <v>199432.98236095349</v>
      </c>
      <c r="AB1438" s="17">
        <f t="shared" si="450"/>
        <v>3.8949824970828471</v>
      </c>
      <c r="AC1438" s="2" t="s">
        <v>138</v>
      </c>
      <c r="AD1438" s="2" t="s">
        <v>29</v>
      </c>
      <c r="AE1438" t="str">
        <f t="shared" si="451"/>
        <v>Fashion</v>
      </c>
      <c r="AF1438" t="str">
        <f t="shared" si="452"/>
        <v>Fashion</v>
      </c>
      <c r="AG1438" t="str" cm="1">
        <f t="array" ref="AG1438">INDEX(AD:AD,ROW())</f>
        <v>Fashion</v>
      </c>
      <c r="AH1438">
        <f t="shared" si="460"/>
        <v>53</v>
      </c>
      <c r="AI1438" t="str">
        <f t="shared" si="453"/>
        <v>Fashion</v>
      </c>
      <c r="AK1438">
        <f t="shared" si="454"/>
        <v>2023</v>
      </c>
      <c r="AL1438">
        <f t="shared" si="455"/>
        <v>12</v>
      </c>
      <c r="AM1438">
        <f t="shared" si="456"/>
        <v>10</v>
      </c>
      <c r="AN1438">
        <f t="shared" si="457"/>
        <v>1</v>
      </c>
      <c r="AO1438" t="str">
        <f t="shared" si="458"/>
        <v>Weekend</v>
      </c>
      <c r="AR1438" s="20">
        <f t="shared" si="459"/>
        <v>1</v>
      </c>
    </row>
    <row r="1439" spans="1:44" x14ac:dyDescent="0.35">
      <c r="A1439" t="str">
        <f t="shared" si="441"/>
        <v>CUST1438</v>
      </c>
      <c r="B1439" s="2" t="s">
        <v>1770</v>
      </c>
      <c r="C1439" s="4">
        <v>44939</v>
      </c>
      <c r="D1439" s="2" t="s">
        <v>195</v>
      </c>
      <c r="E1439" t="s">
        <v>5054</v>
      </c>
      <c r="F1439" s="2" t="s">
        <v>42</v>
      </c>
      <c r="G1439" s="2" t="s">
        <v>5042</v>
      </c>
      <c r="H1439" s="2">
        <v>1</v>
      </c>
      <c r="I1439" s="19">
        <v>1021.22</v>
      </c>
      <c r="J1439" s="2" t="s">
        <v>5046</v>
      </c>
      <c r="K1439" s="2" t="s">
        <v>16</v>
      </c>
      <c r="L1439" s="2">
        <v>4</v>
      </c>
      <c r="M1439" s="18">
        <f t="shared" si="442"/>
        <v>1021.22</v>
      </c>
      <c r="T1439" t="str">
        <f t="shared" si="443"/>
        <v>Completed</v>
      </c>
      <c r="U1439" t="str">
        <f t="shared" si="444"/>
        <v>Yes</v>
      </c>
      <c r="V1439" t="str">
        <f t="shared" si="445"/>
        <v>No</v>
      </c>
      <c r="X1439">
        <f t="shared" si="446"/>
        <v>558</v>
      </c>
      <c r="Y1439">
        <f t="shared" si="447"/>
        <v>430</v>
      </c>
      <c r="Z1439" s="18">
        <f t="shared" si="448"/>
        <v>1098537.4901531704</v>
      </c>
      <c r="AA1439" s="18">
        <f t="shared" si="449"/>
        <v>96724.388030634553</v>
      </c>
      <c r="AB1439" s="17">
        <f t="shared" si="450"/>
        <v>3.9001122334455669</v>
      </c>
      <c r="AC1439" s="2" t="s">
        <v>5042</v>
      </c>
      <c r="AD1439" s="2" t="s">
        <v>42</v>
      </c>
      <c r="AE1439" t="str">
        <f t="shared" si="451"/>
        <v>Beauty</v>
      </c>
      <c r="AF1439" t="str">
        <f t="shared" si="452"/>
        <v>Beauty</v>
      </c>
      <c r="AG1439" t="str" cm="1">
        <f t="array" ref="AG1439">INDEX(AD:AD,ROW())</f>
        <v>Beauty</v>
      </c>
      <c r="AH1439">
        <f t="shared" si="460"/>
        <v>18</v>
      </c>
      <c r="AI1439" t="str">
        <f t="shared" si="453"/>
        <v>Beauty</v>
      </c>
      <c r="AK1439">
        <f t="shared" si="454"/>
        <v>2023</v>
      </c>
      <c r="AL1439">
        <f t="shared" si="455"/>
        <v>1</v>
      </c>
      <c r="AM1439">
        <f t="shared" si="456"/>
        <v>13</v>
      </c>
      <c r="AN1439">
        <f t="shared" si="457"/>
        <v>6</v>
      </c>
      <c r="AO1439" t="str">
        <f t="shared" si="458"/>
        <v>Weekday</v>
      </c>
      <c r="AR1439" s="20">
        <f t="shared" si="459"/>
        <v>0</v>
      </c>
    </row>
    <row r="1440" spans="1:44" x14ac:dyDescent="0.35">
      <c r="A1440" t="str">
        <f t="shared" si="441"/>
        <v>CUST1439</v>
      </c>
      <c r="B1440" s="2" t="s">
        <v>1771</v>
      </c>
      <c r="C1440" s="4">
        <v>44949</v>
      </c>
      <c r="D1440" s="2" t="s">
        <v>858</v>
      </c>
      <c r="E1440" t="s">
        <v>5048</v>
      </c>
      <c r="F1440" s="2" t="s">
        <v>13</v>
      </c>
      <c r="G1440" s="2" t="s">
        <v>34</v>
      </c>
      <c r="H1440" s="2">
        <v>2</v>
      </c>
      <c r="I1440" s="19">
        <v>723.21</v>
      </c>
      <c r="J1440" s="2" t="s">
        <v>50</v>
      </c>
      <c r="K1440" s="2" t="s">
        <v>16</v>
      </c>
      <c r="L1440" s="31"/>
      <c r="M1440" s="18">
        <f t="shared" si="442"/>
        <v>1446.42</v>
      </c>
      <c r="T1440" t="str">
        <f t="shared" si="443"/>
        <v>Completed</v>
      </c>
      <c r="U1440" t="str">
        <f t="shared" si="444"/>
        <v>Yes</v>
      </c>
      <c r="V1440" t="str">
        <f t="shared" si="445"/>
        <v>No</v>
      </c>
      <c r="X1440">
        <f t="shared" si="446"/>
        <v>590</v>
      </c>
      <c r="Y1440">
        <f t="shared" si="447"/>
        <v>451</v>
      </c>
      <c r="Z1440" s="18">
        <f t="shared" si="448"/>
        <v>1463424.4009529033</v>
      </c>
      <c r="AA1440" s="18">
        <f t="shared" si="449"/>
        <v>118285.78776560788</v>
      </c>
      <c r="AB1440" s="17">
        <f t="shared" si="450"/>
        <v>3.8140589569160999</v>
      </c>
      <c r="AC1440" s="2" t="s">
        <v>34</v>
      </c>
      <c r="AD1440" s="2" t="s">
        <v>13</v>
      </c>
      <c r="AE1440" t="str">
        <f t="shared" si="451"/>
        <v>Home &amp; Kitchen</v>
      </c>
      <c r="AF1440" t="str">
        <f t="shared" si="452"/>
        <v>Home &amp; Kitchen</v>
      </c>
      <c r="AG1440" t="str" cm="1">
        <f t="array" ref="AG1440">INDEX(AD:AD,ROW())</f>
        <v>Home &amp; Kitchen</v>
      </c>
      <c r="AH1440">
        <f t="shared" si="460"/>
        <v>7</v>
      </c>
      <c r="AI1440" t="str">
        <f t="shared" si="453"/>
        <v>Home &amp; Kitchen</v>
      </c>
      <c r="AK1440">
        <f t="shared" si="454"/>
        <v>2023</v>
      </c>
      <c r="AL1440">
        <f t="shared" si="455"/>
        <v>1</v>
      </c>
      <c r="AM1440">
        <f t="shared" si="456"/>
        <v>23</v>
      </c>
      <c r="AN1440">
        <f t="shared" si="457"/>
        <v>2</v>
      </c>
      <c r="AO1440" t="str">
        <f t="shared" si="458"/>
        <v>Weekday</v>
      </c>
      <c r="AR1440" s="20">
        <f t="shared" si="459"/>
        <v>0</v>
      </c>
    </row>
    <row r="1441" spans="1:44" x14ac:dyDescent="0.35">
      <c r="A1441" t="str">
        <f t="shared" si="441"/>
        <v>CUST1440</v>
      </c>
      <c r="B1441" s="2" t="s">
        <v>1772</v>
      </c>
      <c r="C1441" s="4">
        <v>45214</v>
      </c>
      <c r="D1441" s="2" t="s">
        <v>698</v>
      </c>
      <c r="E1441" t="s">
        <v>5052</v>
      </c>
      <c r="F1441" s="2" t="s">
        <v>42</v>
      </c>
      <c r="G1441" s="2" t="s">
        <v>5042</v>
      </c>
      <c r="H1441" s="2">
        <v>1</v>
      </c>
      <c r="I1441" s="19">
        <v>1306.1500000000001</v>
      </c>
      <c r="J1441" s="2" t="s">
        <v>15</v>
      </c>
      <c r="K1441" s="2" t="s">
        <v>103</v>
      </c>
      <c r="L1441" s="2">
        <v>5</v>
      </c>
      <c r="M1441" s="18">
        <f t="shared" si="442"/>
        <v>1306.1500000000001</v>
      </c>
      <c r="T1441" t="str">
        <f t="shared" si="443"/>
        <v>Lost Sale</v>
      </c>
      <c r="U1441" t="str">
        <f t="shared" si="444"/>
        <v>No</v>
      </c>
      <c r="V1441" t="str">
        <f t="shared" si="445"/>
        <v>Yes</v>
      </c>
      <c r="X1441">
        <f t="shared" si="446"/>
        <v>573</v>
      </c>
      <c r="Y1441">
        <f t="shared" si="447"/>
        <v>450</v>
      </c>
      <c r="Z1441" s="18">
        <f t="shared" si="448"/>
        <v>1098537.4901531704</v>
      </c>
      <c r="AA1441" s="18">
        <f t="shared" si="449"/>
        <v>96724.388030634553</v>
      </c>
      <c r="AB1441" s="17">
        <f t="shared" si="450"/>
        <v>3.9001122334455669</v>
      </c>
      <c r="AC1441" s="2" t="s">
        <v>5042</v>
      </c>
      <c r="AD1441" s="2" t="s">
        <v>42</v>
      </c>
      <c r="AE1441" t="str">
        <f t="shared" si="451"/>
        <v>Beauty</v>
      </c>
      <c r="AF1441" t="str">
        <f t="shared" si="452"/>
        <v>Beauty</v>
      </c>
      <c r="AG1441" t="str" cm="1">
        <f t="array" ref="AG1441">INDEX(AD:AD,ROW())</f>
        <v>Beauty</v>
      </c>
      <c r="AH1441">
        <f t="shared" si="460"/>
        <v>18</v>
      </c>
      <c r="AI1441" t="str">
        <f t="shared" si="453"/>
        <v>Beauty</v>
      </c>
      <c r="AK1441">
        <f t="shared" si="454"/>
        <v>2023</v>
      </c>
      <c r="AL1441">
        <f t="shared" si="455"/>
        <v>10</v>
      </c>
      <c r="AM1441">
        <f t="shared" si="456"/>
        <v>15</v>
      </c>
      <c r="AN1441">
        <f t="shared" si="457"/>
        <v>1</v>
      </c>
      <c r="AO1441" t="str">
        <f t="shared" si="458"/>
        <v>Weekend</v>
      </c>
      <c r="AR1441" s="20">
        <f t="shared" si="459"/>
        <v>1</v>
      </c>
    </row>
    <row r="1442" spans="1:44" x14ac:dyDescent="0.35">
      <c r="A1442" t="str">
        <f t="shared" si="441"/>
        <v>CUST1441</v>
      </c>
      <c r="B1442" s="2" t="s">
        <v>1773</v>
      </c>
      <c r="C1442" s="4">
        <v>45250</v>
      </c>
      <c r="D1442" s="2" t="s">
        <v>878</v>
      </c>
      <c r="E1442" t="s">
        <v>5050</v>
      </c>
      <c r="F1442" s="2" t="s">
        <v>19</v>
      </c>
      <c r="G1442" s="2" t="s">
        <v>128</v>
      </c>
      <c r="H1442" s="2">
        <v>1</v>
      </c>
      <c r="I1442" s="19">
        <v>1316.88</v>
      </c>
      <c r="J1442" s="2" t="s">
        <v>15</v>
      </c>
      <c r="K1442" s="2" t="s">
        <v>31</v>
      </c>
      <c r="L1442" s="2">
        <v>4</v>
      </c>
      <c r="M1442" s="18">
        <f t="shared" si="442"/>
        <v>1316.88</v>
      </c>
      <c r="T1442" t="str">
        <f t="shared" si="443"/>
        <v>Pending</v>
      </c>
      <c r="U1442" t="str">
        <f t="shared" si="444"/>
        <v>No</v>
      </c>
      <c r="V1442" t="str">
        <f t="shared" si="445"/>
        <v>Yes</v>
      </c>
      <c r="X1442">
        <f t="shared" si="446"/>
        <v>589</v>
      </c>
      <c r="Y1442">
        <f t="shared" si="447"/>
        <v>426</v>
      </c>
      <c r="Z1442" s="18">
        <f t="shared" si="448"/>
        <v>2759712.3299794244</v>
      </c>
      <c r="AA1442" s="18">
        <f t="shared" si="449"/>
        <v>330643.50635802455</v>
      </c>
      <c r="AB1442" s="17">
        <f t="shared" si="450"/>
        <v>3.8641711229946525</v>
      </c>
      <c r="AC1442" s="2" t="s">
        <v>128</v>
      </c>
      <c r="AD1442" s="2" t="s">
        <v>19</v>
      </c>
      <c r="AE1442" t="str">
        <f t="shared" si="451"/>
        <v>Electronics</v>
      </c>
      <c r="AF1442" t="str">
        <f t="shared" si="452"/>
        <v>Electronics</v>
      </c>
      <c r="AG1442" t="str" cm="1">
        <f t="array" ref="AG1442">INDEX(AD:AD,ROW())</f>
        <v>Electronics</v>
      </c>
      <c r="AH1442">
        <f t="shared" si="460"/>
        <v>48</v>
      </c>
      <c r="AI1442" t="str">
        <f t="shared" si="453"/>
        <v>Electronics</v>
      </c>
      <c r="AK1442">
        <f t="shared" si="454"/>
        <v>2023</v>
      </c>
      <c r="AL1442">
        <f t="shared" si="455"/>
        <v>11</v>
      </c>
      <c r="AM1442">
        <f t="shared" si="456"/>
        <v>20</v>
      </c>
      <c r="AN1442">
        <f t="shared" si="457"/>
        <v>2</v>
      </c>
      <c r="AO1442" t="str">
        <f t="shared" si="458"/>
        <v>Weekday</v>
      </c>
      <c r="AR1442" s="20">
        <f t="shared" si="459"/>
        <v>0</v>
      </c>
    </row>
    <row r="1443" spans="1:44" x14ac:dyDescent="0.35">
      <c r="A1443" t="str">
        <f t="shared" si="441"/>
        <v>CUST1442</v>
      </c>
      <c r="B1443" s="2" t="s">
        <v>1774</v>
      </c>
      <c r="C1443" s="4">
        <v>45114</v>
      </c>
      <c r="D1443" s="2" t="s">
        <v>290</v>
      </c>
      <c r="E1443" t="s">
        <v>5052</v>
      </c>
      <c r="F1443" s="2" t="s">
        <v>29</v>
      </c>
      <c r="G1443" s="2" t="s">
        <v>121</v>
      </c>
      <c r="H1443" s="2">
        <v>3</v>
      </c>
      <c r="I1443" s="19">
        <v>1635.53</v>
      </c>
      <c r="J1443" s="2" t="s">
        <v>20</v>
      </c>
      <c r="K1443" s="2" t="s">
        <v>16</v>
      </c>
      <c r="L1443" s="2">
        <v>5</v>
      </c>
      <c r="M1443" s="18">
        <f t="shared" si="442"/>
        <v>4906.59</v>
      </c>
      <c r="T1443" t="str">
        <f t="shared" si="443"/>
        <v>Completed</v>
      </c>
      <c r="U1443" t="str">
        <f t="shared" si="444"/>
        <v>Yes</v>
      </c>
      <c r="V1443" t="str">
        <f t="shared" si="445"/>
        <v>No</v>
      </c>
      <c r="X1443">
        <f t="shared" si="446"/>
        <v>573</v>
      </c>
      <c r="Y1443">
        <f t="shared" si="447"/>
        <v>450</v>
      </c>
      <c r="Z1443" s="18">
        <f t="shared" si="448"/>
        <v>1892867.2841657216</v>
      </c>
      <c r="AA1443" s="18">
        <f t="shared" si="449"/>
        <v>199432.98236095349</v>
      </c>
      <c r="AB1443" s="17">
        <f t="shared" si="450"/>
        <v>3.8949824970828471</v>
      </c>
      <c r="AC1443" s="2" t="s">
        <v>121</v>
      </c>
      <c r="AD1443" s="2" t="s">
        <v>29</v>
      </c>
      <c r="AE1443" t="str">
        <f t="shared" si="451"/>
        <v>Fashion</v>
      </c>
      <c r="AF1443" t="str">
        <f t="shared" si="452"/>
        <v>Fashion</v>
      </c>
      <c r="AG1443" t="str" cm="1">
        <f t="array" ref="AG1443">INDEX(AD:AD,ROW())</f>
        <v>Fashion</v>
      </c>
      <c r="AH1443">
        <f t="shared" si="460"/>
        <v>45</v>
      </c>
      <c r="AI1443" t="str">
        <f t="shared" si="453"/>
        <v>Fashion</v>
      </c>
      <c r="AK1443">
        <f t="shared" si="454"/>
        <v>2023</v>
      </c>
      <c r="AL1443">
        <f t="shared" si="455"/>
        <v>7</v>
      </c>
      <c r="AM1443">
        <f t="shared" si="456"/>
        <v>7</v>
      </c>
      <c r="AN1443">
        <f t="shared" si="457"/>
        <v>6</v>
      </c>
      <c r="AO1443" t="str">
        <f t="shared" si="458"/>
        <v>Weekday</v>
      </c>
      <c r="AR1443" s="20">
        <f t="shared" si="459"/>
        <v>0</v>
      </c>
    </row>
    <row r="1444" spans="1:44" x14ac:dyDescent="0.35">
      <c r="A1444" t="str">
        <f t="shared" si="441"/>
        <v>CUST1443</v>
      </c>
      <c r="B1444" s="2" t="s">
        <v>1775</v>
      </c>
      <c r="C1444" s="4">
        <v>45665</v>
      </c>
      <c r="D1444" s="2" t="s">
        <v>1776</v>
      </c>
      <c r="E1444" t="s">
        <v>5054</v>
      </c>
      <c r="F1444" s="2" t="s">
        <v>29</v>
      </c>
      <c r="G1444" s="2" t="s">
        <v>138</v>
      </c>
      <c r="H1444" s="2">
        <v>1</v>
      </c>
      <c r="I1444" s="19">
        <v>1531.39</v>
      </c>
      <c r="J1444" s="2" t="s">
        <v>50</v>
      </c>
      <c r="K1444" s="2" t="s">
        <v>16</v>
      </c>
      <c r="L1444" s="2">
        <v>5</v>
      </c>
      <c r="M1444" s="18">
        <f t="shared" si="442"/>
        <v>1531.39</v>
      </c>
      <c r="T1444" t="str">
        <f t="shared" si="443"/>
        <v>Completed</v>
      </c>
      <c r="U1444" t="str">
        <f t="shared" si="444"/>
        <v>Yes</v>
      </c>
      <c r="V1444" t="str">
        <f t="shared" si="445"/>
        <v>No</v>
      </c>
      <c r="X1444">
        <f t="shared" si="446"/>
        <v>558</v>
      </c>
      <c r="Y1444">
        <f t="shared" si="447"/>
        <v>430</v>
      </c>
      <c r="Z1444" s="18">
        <f t="shared" si="448"/>
        <v>1892867.2841657216</v>
      </c>
      <c r="AA1444" s="18">
        <f t="shared" si="449"/>
        <v>199432.98236095349</v>
      </c>
      <c r="AB1444" s="17">
        <f t="shared" si="450"/>
        <v>3.8949824970828471</v>
      </c>
      <c r="AC1444" s="2" t="s">
        <v>138</v>
      </c>
      <c r="AD1444" s="2" t="s">
        <v>29</v>
      </c>
      <c r="AE1444" t="str">
        <f t="shared" si="451"/>
        <v>Fashion</v>
      </c>
      <c r="AF1444" t="str">
        <f t="shared" si="452"/>
        <v>Fashion</v>
      </c>
      <c r="AG1444" t="str" cm="1">
        <f t="array" ref="AG1444">INDEX(AD:AD,ROW())</f>
        <v>Fashion</v>
      </c>
      <c r="AH1444">
        <f t="shared" si="460"/>
        <v>53</v>
      </c>
      <c r="AI1444" t="str">
        <f t="shared" si="453"/>
        <v>Fashion</v>
      </c>
      <c r="AK1444">
        <f t="shared" si="454"/>
        <v>2025</v>
      </c>
      <c r="AL1444">
        <f t="shared" si="455"/>
        <v>1</v>
      </c>
      <c r="AM1444">
        <f t="shared" si="456"/>
        <v>8</v>
      </c>
      <c r="AN1444">
        <f t="shared" si="457"/>
        <v>4</v>
      </c>
      <c r="AO1444" t="str">
        <f t="shared" si="458"/>
        <v>Weekday</v>
      </c>
      <c r="AR1444" s="20">
        <f t="shared" si="459"/>
        <v>0</v>
      </c>
    </row>
    <row r="1445" spans="1:44" x14ac:dyDescent="0.35">
      <c r="A1445" t="str">
        <f t="shared" si="441"/>
        <v>CUST1444</v>
      </c>
      <c r="B1445" s="2" t="s">
        <v>1777</v>
      </c>
      <c r="C1445" s="4">
        <v>45181</v>
      </c>
      <c r="D1445" s="2" t="s">
        <v>435</v>
      </c>
      <c r="E1445" t="s">
        <v>5051</v>
      </c>
      <c r="F1445" s="2" t="s">
        <v>19</v>
      </c>
      <c r="G1445" s="2" t="s">
        <v>5039</v>
      </c>
      <c r="H1445" s="2">
        <v>1</v>
      </c>
      <c r="I1445" s="19">
        <v>3260.8</v>
      </c>
      <c r="J1445" s="2" t="s">
        <v>15</v>
      </c>
      <c r="K1445" s="2" t="s">
        <v>31</v>
      </c>
      <c r="L1445" s="2">
        <v>2</v>
      </c>
      <c r="M1445" s="18">
        <f t="shared" si="442"/>
        <v>3260.8</v>
      </c>
      <c r="T1445" t="str">
        <f t="shared" si="443"/>
        <v>Pending</v>
      </c>
      <c r="U1445" t="str">
        <f t="shared" si="444"/>
        <v>No</v>
      </c>
      <c r="V1445" t="str">
        <f t="shared" si="445"/>
        <v>Yes</v>
      </c>
      <c r="X1445">
        <f t="shared" si="446"/>
        <v>619</v>
      </c>
      <c r="Y1445">
        <f t="shared" si="447"/>
        <v>468</v>
      </c>
      <c r="Z1445" s="18">
        <f t="shared" si="448"/>
        <v>2759712.3299794244</v>
      </c>
      <c r="AA1445" s="18">
        <f t="shared" si="449"/>
        <v>330643.50635802455</v>
      </c>
      <c r="AB1445" s="17">
        <f t="shared" si="450"/>
        <v>3.8641711229946525</v>
      </c>
      <c r="AC1445" s="2" t="s">
        <v>5039</v>
      </c>
      <c r="AD1445" s="2" t="s">
        <v>19</v>
      </c>
      <c r="AE1445" t="str">
        <f t="shared" si="451"/>
        <v>Electronics</v>
      </c>
      <c r="AF1445" t="str">
        <f t="shared" si="452"/>
        <v>Electronics</v>
      </c>
      <c r="AG1445" t="str" cm="1">
        <f t="array" ref="AG1445">INDEX(AD:AD,ROW())</f>
        <v>Electronics</v>
      </c>
      <c r="AH1445">
        <f t="shared" si="460"/>
        <v>3</v>
      </c>
      <c r="AI1445" t="str">
        <f t="shared" si="453"/>
        <v>Electronics</v>
      </c>
      <c r="AK1445">
        <f t="shared" si="454"/>
        <v>2023</v>
      </c>
      <c r="AL1445">
        <f t="shared" si="455"/>
        <v>9</v>
      </c>
      <c r="AM1445">
        <f t="shared" si="456"/>
        <v>12</v>
      </c>
      <c r="AN1445">
        <f t="shared" si="457"/>
        <v>3</v>
      </c>
      <c r="AO1445" t="str">
        <f t="shared" si="458"/>
        <v>Weekday</v>
      </c>
      <c r="AR1445" s="20">
        <f t="shared" si="459"/>
        <v>0</v>
      </c>
    </row>
    <row r="1446" spans="1:44" x14ac:dyDescent="0.35">
      <c r="A1446" t="str">
        <f t="shared" si="441"/>
        <v>CUST1445</v>
      </c>
      <c r="B1446" s="2" t="s">
        <v>1778</v>
      </c>
      <c r="C1446" s="4">
        <v>45795</v>
      </c>
      <c r="D1446" s="2" t="s">
        <v>577</v>
      </c>
      <c r="E1446" t="s">
        <v>5055</v>
      </c>
      <c r="F1446" s="2" t="s">
        <v>19</v>
      </c>
      <c r="G1446" s="2" t="s">
        <v>5039</v>
      </c>
      <c r="H1446" s="2">
        <v>1</v>
      </c>
      <c r="I1446" s="19">
        <v>1293.68</v>
      </c>
      <c r="J1446" s="2" t="s">
        <v>20</v>
      </c>
      <c r="K1446" s="2" t="s">
        <v>16</v>
      </c>
      <c r="L1446" s="2">
        <v>4</v>
      </c>
      <c r="M1446" s="18">
        <f t="shared" si="442"/>
        <v>1293.68</v>
      </c>
      <c r="T1446" t="str">
        <f t="shared" si="443"/>
        <v>Completed</v>
      </c>
      <c r="U1446" t="str">
        <f t="shared" si="444"/>
        <v>Yes</v>
      </c>
      <c r="V1446" t="str">
        <f t="shared" si="445"/>
        <v>No</v>
      </c>
      <c r="X1446">
        <f t="shared" si="446"/>
        <v>567</v>
      </c>
      <c r="Y1446">
        <f t="shared" si="447"/>
        <v>440</v>
      </c>
      <c r="Z1446" s="18">
        <f t="shared" si="448"/>
        <v>2759712.3299794244</v>
      </c>
      <c r="AA1446" s="18">
        <f t="shared" si="449"/>
        <v>330643.50635802455</v>
      </c>
      <c r="AB1446" s="17">
        <f t="shared" si="450"/>
        <v>3.8641711229946525</v>
      </c>
      <c r="AC1446" s="2" t="s">
        <v>5039</v>
      </c>
      <c r="AD1446" s="2" t="s">
        <v>19</v>
      </c>
      <c r="AE1446" t="str">
        <f t="shared" si="451"/>
        <v>Electronics</v>
      </c>
      <c r="AF1446" t="str">
        <f t="shared" si="452"/>
        <v>Electronics</v>
      </c>
      <c r="AG1446" t="str" cm="1">
        <f t="array" ref="AG1446">INDEX(AD:AD,ROW())</f>
        <v>Electronics</v>
      </c>
      <c r="AH1446">
        <f t="shared" si="460"/>
        <v>3</v>
      </c>
      <c r="AI1446" t="str">
        <f t="shared" si="453"/>
        <v>Electronics</v>
      </c>
      <c r="AK1446">
        <f t="shared" si="454"/>
        <v>2025</v>
      </c>
      <c r="AL1446">
        <f t="shared" si="455"/>
        <v>5</v>
      </c>
      <c r="AM1446">
        <f t="shared" si="456"/>
        <v>18</v>
      </c>
      <c r="AN1446">
        <f t="shared" si="457"/>
        <v>1</v>
      </c>
      <c r="AO1446" t="str">
        <f t="shared" si="458"/>
        <v>Weekend</v>
      </c>
      <c r="AR1446" s="20">
        <f t="shared" si="459"/>
        <v>0</v>
      </c>
    </row>
    <row r="1447" spans="1:44" x14ac:dyDescent="0.35">
      <c r="A1447" t="str">
        <f t="shared" si="441"/>
        <v>CUST1446</v>
      </c>
      <c r="B1447" s="2" t="s">
        <v>1779</v>
      </c>
      <c r="C1447" s="4">
        <v>44950</v>
      </c>
      <c r="D1447" s="2" t="s">
        <v>78</v>
      </c>
      <c r="E1447" t="s">
        <v>5052</v>
      </c>
      <c r="F1447" s="2" t="s">
        <v>42</v>
      </c>
      <c r="G1447" s="2" t="s">
        <v>43</v>
      </c>
      <c r="H1447" s="2">
        <v>3</v>
      </c>
      <c r="I1447" s="19">
        <v>1046.73</v>
      </c>
      <c r="J1447" s="2" t="s">
        <v>20</v>
      </c>
      <c r="K1447" s="2" t="s">
        <v>16</v>
      </c>
      <c r="L1447" s="2">
        <v>4</v>
      </c>
      <c r="M1447" s="18">
        <f t="shared" si="442"/>
        <v>3140.19</v>
      </c>
      <c r="T1447" t="str">
        <f t="shared" si="443"/>
        <v>Completed</v>
      </c>
      <c r="U1447" t="str">
        <f t="shared" si="444"/>
        <v>Yes</v>
      </c>
      <c r="V1447" t="str">
        <f t="shared" si="445"/>
        <v>No</v>
      </c>
      <c r="X1447">
        <f t="shared" si="446"/>
        <v>573</v>
      </c>
      <c r="Y1447">
        <f t="shared" si="447"/>
        <v>450</v>
      </c>
      <c r="Z1447" s="18">
        <f t="shared" si="448"/>
        <v>1098537.4901531704</v>
      </c>
      <c r="AA1447" s="18">
        <f t="shared" si="449"/>
        <v>96724.388030634553</v>
      </c>
      <c r="AB1447" s="17">
        <f t="shared" si="450"/>
        <v>3.9001122334455669</v>
      </c>
      <c r="AC1447" s="2" t="s">
        <v>43</v>
      </c>
      <c r="AD1447" s="2" t="s">
        <v>42</v>
      </c>
      <c r="AE1447" t="str">
        <f t="shared" si="451"/>
        <v>Beauty</v>
      </c>
      <c r="AF1447" t="str">
        <f t="shared" si="452"/>
        <v>Beauty</v>
      </c>
      <c r="AG1447" t="str" cm="1">
        <f t="array" ref="AG1447">INDEX(AD:AD,ROW())</f>
        <v>Beauty</v>
      </c>
      <c r="AH1447">
        <f t="shared" si="460"/>
        <v>10</v>
      </c>
      <c r="AI1447" t="str">
        <f t="shared" si="453"/>
        <v>Beauty</v>
      </c>
      <c r="AK1447">
        <f t="shared" si="454"/>
        <v>2023</v>
      </c>
      <c r="AL1447">
        <f t="shared" si="455"/>
        <v>1</v>
      </c>
      <c r="AM1447">
        <f t="shared" si="456"/>
        <v>24</v>
      </c>
      <c r="AN1447">
        <f t="shared" si="457"/>
        <v>3</v>
      </c>
      <c r="AO1447" t="str">
        <f t="shared" si="458"/>
        <v>Weekday</v>
      </c>
      <c r="AR1447" s="20">
        <f t="shared" si="459"/>
        <v>0</v>
      </c>
    </row>
    <row r="1448" spans="1:44" x14ac:dyDescent="0.35">
      <c r="A1448" t="str">
        <f t="shared" si="441"/>
        <v>CUST1447</v>
      </c>
      <c r="B1448" s="2" t="s">
        <v>1780</v>
      </c>
      <c r="C1448" s="4">
        <v>45025</v>
      </c>
      <c r="D1448" s="2" t="s">
        <v>1454</v>
      </c>
      <c r="E1448" t="s">
        <v>5054</v>
      </c>
      <c r="F1448" s="2" t="s">
        <v>19</v>
      </c>
      <c r="G1448" s="2" t="s">
        <v>128</v>
      </c>
      <c r="H1448" s="2">
        <v>3</v>
      </c>
      <c r="I1448" s="19">
        <v>2515.58</v>
      </c>
      <c r="J1448" s="2" t="s">
        <v>5046</v>
      </c>
      <c r="K1448" s="2" t="s">
        <v>16</v>
      </c>
      <c r="L1448" s="2">
        <v>4</v>
      </c>
      <c r="M1448" s="18">
        <f t="shared" si="442"/>
        <v>7546.74</v>
      </c>
      <c r="T1448" t="str">
        <f t="shared" si="443"/>
        <v>Completed</v>
      </c>
      <c r="U1448" t="str">
        <f t="shared" si="444"/>
        <v>Yes</v>
      </c>
      <c r="V1448" t="str">
        <f t="shared" si="445"/>
        <v>No</v>
      </c>
      <c r="X1448">
        <f t="shared" si="446"/>
        <v>558</v>
      </c>
      <c r="Y1448">
        <f t="shared" si="447"/>
        <v>430</v>
      </c>
      <c r="Z1448" s="18">
        <f t="shared" si="448"/>
        <v>2759712.3299794244</v>
      </c>
      <c r="AA1448" s="18">
        <f t="shared" si="449"/>
        <v>330643.50635802455</v>
      </c>
      <c r="AB1448" s="17">
        <f t="shared" si="450"/>
        <v>3.8641711229946525</v>
      </c>
      <c r="AC1448" s="2" t="s">
        <v>128</v>
      </c>
      <c r="AD1448" s="2" t="s">
        <v>19</v>
      </c>
      <c r="AE1448" t="str">
        <f t="shared" si="451"/>
        <v>Electronics</v>
      </c>
      <c r="AF1448" t="str">
        <f t="shared" si="452"/>
        <v>Electronics</v>
      </c>
      <c r="AG1448" t="str" cm="1">
        <f t="array" ref="AG1448">INDEX(AD:AD,ROW())</f>
        <v>Electronics</v>
      </c>
      <c r="AH1448">
        <f t="shared" si="460"/>
        <v>48</v>
      </c>
      <c r="AI1448" t="str">
        <f t="shared" si="453"/>
        <v>Electronics</v>
      </c>
      <c r="AK1448">
        <f t="shared" si="454"/>
        <v>2023</v>
      </c>
      <c r="AL1448">
        <f t="shared" si="455"/>
        <v>4</v>
      </c>
      <c r="AM1448">
        <f t="shared" si="456"/>
        <v>9</v>
      </c>
      <c r="AN1448">
        <f t="shared" si="457"/>
        <v>1</v>
      </c>
      <c r="AO1448" t="str">
        <f t="shared" si="458"/>
        <v>Weekend</v>
      </c>
      <c r="AR1448" s="20">
        <f t="shared" si="459"/>
        <v>0</v>
      </c>
    </row>
    <row r="1449" spans="1:44" x14ac:dyDescent="0.35">
      <c r="A1449" t="str">
        <f t="shared" si="441"/>
        <v>CUST1448</v>
      </c>
      <c r="B1449" s="2" t="s">
        <v>1781</v>
      </c>
      <c r="C1449" s="4">
        <v>45285</v>
      </c>
      <c r="D1449" s="2" t="s">
        <v>842</v>
      </c>
      <c r="E1449" t="s">
        <v>5049</v>
      </c>
      <c r="F1449" s="2" t="s">
        <v>42</v>
      </c>
      <c r="G1449" s="2" t="s">
        <v>5042</v>
      </c>
      <c r="H1449" s="2">
        <v>3</v>
      </c>
      <c r="I1449" s="19">
        <v>422.79</v>
      </c>
      <c r="J1449" s="2" t="s">
        <v>5046</v>
      </c>
      <c r="K1449" s="2" t="s">
        <v>76</v>
      </c>
      <c r="L1449" s="2">
        <v>5</v>
      </c>
      <c r="M1449" s="18">
        <f t="shared" si="442"/>
        <v>1268.3700000000001</v>
      </c>
      <c r="T1449" t="str">
        <f t="shared" si="443"/>
        <v>Completed</v>
      </c>
      <c r="U1449" t="str">
        <f t="shared" si="444"/>
        <v>No</v>
      </c>
      <c r="V1449" t="str">
        <f t="shared" si="445"/>
        <v>No</v>
      </c>
      <c r="X1449">
        <f t="shared" si="446"/>
        <v>595</v>
      </c>
      <c r="Y1449">
        <f t="shared" si="447"/>
        <v>444</v>
      </c>
      <c r="Z1449" s="18">
        <f t="shared" si="448"/>
        <v>1098537.4901531704</v>
      </c>
      <c r="AA1449" s="18">
        <f t="shared" si="449"/>
        <v>96724.388030634553</v>
      </c>
      <c r="AB1449" s="17">
        <f t="shared" si="450"/>
        <v>3.9001122334455669</v>
      </c>
      <c r="AC1449" s="2" t="s">
        <v>5042</v>
      </c>
      <c r="AD1449" s="2" t="s">
        <v>42</v>
      </c>
      <c r="AE1449" t="str">
        <f t="shared" si="451"/>
        <v>Beauty</v>
      </c>
      <c r="AF1449" t="str">
        <f t="shared" si="452"/>
        <v>Beauty</v>
      </c>
      <c r="AG1449" t="str" cm="1">
        <f t="array" ref="AG1449">INDEX(AD:AD,ROW())</f>
        <v>Beauty</v>
      </c>
      <c r="AH1449">
        <f t="shared" si="460"/>
        <v>18</v>
      </c>
      <c r="AI1449" t="str">
        <f t="shared" si="453"/>
        <v>Beauty</v>
      </c>
      <c r="AK1449">
        <f t="shared" si="454"/>
        <v>2023</v>
      </c>
      <c r="AL1449">
        <f t="shared" si="455"/>
        <v>12</v>
      </c>
      <c r="AM1449">
        <f t="shared" si="456"/>
        <v>25</v>
      </c>
      <c r="AN1449">
        <f t="shared" si="457"/>
        <v>2</v>
      </c>
      <c r="AO1449" t="str">
        <f t="shared" si="458"/>
        <v>Weekday</v>
      </c>
      <c r="AR1449" s="20">
        <f t="shared" si="459"/>
        <v>1</v>
      </c>
    </row>
    <row r="1450" spans="1:44" x14ac:dyDescent="0.35">
      <c r="A1450" t="str">
        <f t="shared" si="441"/>
        <v>CUST1449</v>
      </c>
      <c r="B1450" s="2" t="s">
        <v>1782</v>
      </c>
      <c r="C1450" s="4">
        <v>45540</v>
      </c>
      <c r="D1450" s="2" t="s">
        <v>698</v>
      </c>
      <c r="E1450" t="s">
        <v>5050</v>
      </c>
      <c r="F1450" s="2" t="s">
        <v>42</v>
      </c>
      <c r="G1450" s="2" t="s">
        <v>43</v>
      </c>
      <c r="H1450" s="2">
        <v>3</v>
      </c>
      <c r="I1450" s="19">
        <v>1280.57</v>
      </c>
      <c r="J1450" s="2" t="s">
        <v>5046</v>
      </c>
      <c r="K1450" s="2" t="s">
        <v>16</v>
      </c>
      <c r="L1450" s="2">
        <v>5</v>
      </c>
      <c r="M1450" s="18">
        <f t="shared" si="442"/>
        <v>3841.71</v>
      </c>
      <c r="T1450" t="str">
        <f t="shared" si="443"/>
        <v>Completed</v>
      </c>
      <c r="U1450" t="str">
        <f t="shared" si="444"/>
        <v>Yes</v>
      </c>
      <c r="V1450" t="str">
        <f t="shared" si="445"/>
        <v>No</v>
      </c>
      <c r="X1450">
        <f t="shared" si="446"/>
        <v>589</v>
      </c>
      <c r="Y1450">
        <f t="shared" si="447"/>
        <v>426</v>
      </c>
      <c r="Z1450" s="18">
        <f t="shared" si="448"/>
        <v>1098537.4901531704</v>
      </c>
      <c r="AA1450" s="18">
        <f t="shared" si="449"/>
        <v>96724.388030634553</v>
      </c>
      <c r="AB1450" s="17">
        <f t="shared" si="450"/>
        <v>3.9001122334455669</v>
      </c>
      <c r="AC1450" s="2" t="s">
        <v>43</v>
      </c>
      <c r="AD1450" s="2" t="s">
        <v>42</v>
      </c>
      <c r="AE1450" t="str">
        <f t="shared" si="451"/>
        <v>Beauty</v>
      </c>
      <c r="AF1450" t="str">
        <f t="shared" si="452"/>
        <v>Beauty</v>
      </c>
      <c r="AG1450" t="str" cm="1">
        <f t="array" ref="AG1450">INDEX(AD:AD,ROW())</f>
        <v>Beauty</v>
      </c>
      <c r="AH1450">
        <f t="shared" si="460"/>
        <v>10</v>
      </c>
      <c r="AI1450" t="str">
        <f t="shared" si="453"/>
        <v>Beauty</v>
      </c>
      <c r="AK1450">
        <f t="shared" si="454"/>
        <v>2024</v>
      </c>
      <c r="AL1450">
        <f t="shared" si="455"/>
        <v>9</v>
      </c>
      <c r="AM1450">
        <f t="shared" si="456"/>
        <v>5</v>
      </c>
      <c r="AN1450">
        <f t="shared" si="457"/>
        <v>5</v>
      </c>
      <c r="AO1450" t="str">
        <f t="shared" si="458"/>
        <v>Weekday</v>
      </c>
      <c r="AR1450" s="20">
        <f t="shared" si="459"/>
        <v>0</v>
      </c>
    </row>
    <row r="1451" spans="1:44" x14ac:dyDescent="0.35">
      <c r="A1451" t="str">
        <f t="shared" si="441"/>
        <v>CUST1450</v>
      </c>
      <c r="B1451" s="2" t="s">
        <v>1783</v>
      </c>
      <c r="C1451" s="4">
        <v>45420</v>
      </c>
      <c r="D1451" s="2" t="s">
        <v>738</v>
      </c>
      <c r="E1451" t="s">
        <v>5055</v>
      </c>
      <c r="F1451" s="2" t="s">
        <v>29</v>
      </c>
      <c r="G1451" s="2" t="s">
        <v>138</v>
      </c>
      <c r="H1451" s="2">
        <v>1</v>
      </c>
      <c r="I1451" s="19">
        <v>778.05</v>
      </c>
      <c r="J1451" s="2" t="s">
        <v>50</v>
      </c>
      <c r="K1451" s="2" t="s">
        <v>16</v>
      </c>
      <c r="L1451" s="2">
        <v>3</v>
      </c>
      <c r="M1451" s="18">
        <f t="shared" si="442"/>
        <v>778.05</v>
      </c>
      <c r="T1451" t="str">
        <f t="shared" si="443"/>
        <v>Completed</v>
      </c>
      <c r="U1451" t="str">
        <f t="shared" si="444"/>
        <v>No</v>
      </c>
      <c r="V1451" t="str">
        <f t="shared" si="445"/>
        <v>No</v>
      </c>
      <c r="X1451">
        <f t="shared" si="446"/>
        <v>567</v>
      </c>
      <c r="Y1451">
        <f t="shared" si="447"/>
        <v>440</v>
      </c>
      <c r="Z1451" s="18">
        <f t="shared" si="448"/>
        <v>1892867.2841657216</v>
      </c>
      <c r="AA1451" s="18">
        <f t="shared" si="449"/>
        <v>199432.98236095349</v>
      </c>
      <c r="AB1451" s="17">
        <f t="shared" si="450"/>
        <v>3.8949824970828471</v>
      </c>
      <c r="AC1451" s="2" t="s">
        <v>138</v>
      </c>
      <c r="AD1451" s="2" t="s">
        <v>29</v>
      </c>
      <c r="AE1451" t="str">
        <f t="shared" si="451"/>
        <v>Fashion</v>
      </c>
      <c r="AF1451" t="str">
        <f t="shared" si="452"/>
        <v>Fashion</v>
      </c>
      <c r="AG1451" t="str" cm="1">
        <f t="array" ref="AG1451">INDEX(AD:AD,ROW())</f>
        <v>Fashion</v>
      </c>
      <c r="AH1451">
        <f t="shared" si="460"/>
        <v>53</v>
      </c>
      <c r="AI1451" t="str">
        <f t="shared" si="453"/>
        <v>Fashion</v>
      </c>
      <c r="AK1451">
        <f t="shared" si="454"/>
        <v>2024</v>
      </c>
      <c r="AL1451">
        <f t="shared" si="455"/>
        <v>5</v>
      </c>
      <c r="AM1451">
        <f t="shared" si="456"/>
        <v>8</v>
      </c>
      <c r="AN1451">
        <f t="shared" si="457"/>
        <v>4</v>
      </c>
      <c r="AO1451" t="str">
        <f t="shared" si="458"/>
        <v>Weekday</v>
      </c>
      <c r="AR1451" s="20">
        <f t="shared" si="459"/>
        <v>0</v>
      </c>
    </row>
    <row r="1452" spans="1:44" x14ac:dyDescent="0.35">
      <c r="A1452" t="str">
        <f t="shared" si="441"/>
        <v>CUST1451</v>
      </c>
      <c r="B1452" s="2" t="s">
        <v>1784</v>
      </c>
      <c r="C1452" s="4">
        <v>45800</v>
      </c>
      <c r="D1452" s="2" t="s">
        <v>878</v>
      </c>
      <c r="E1452" t="s">
        <v>5054</v>
      </c>
      <c r="F1452" s="2" t="s">
        <v>29</v>
      </c>
      <c r="G1452" s="2" t="s">
        <v>138</v>
      </c>
      <c r="H1452" s="2">
        <v>1</v>
      </c>
      <c r="I1452" s="19">
        <v>2122.2399999999998</v>
      </c>
      <c r="J1452" s="2" t="s">
        <v>5046</v>
      </c>
      <c r="K1452" s="2" t="s">
        <v>16</v>
      </c>
      <c r="L1452" s="2">
        <v>4</v>
      </c>
      <c r="M1452" s="18">
        <f t="shared" si="442"/>
        <v>2122.2399999999998</v>
      </c>
      <c r="T1452" t="str">
        <f t="shared" si="443"/>
        <v>Completed</v>
      </c>
      <c r="U1452" t="str">
        <f t="shared" si="444"/>
        <v>Yes</v>
      </c>
      <c r="V1452" t="str">
        <f t="shared" si="445"/>
        <v>No</v>
      </c>
      <c r="X1452">
        <f t="shared" si="446"/>
        <v>558</v>
      </c>
      <c r="Y1452">
        <f t="shared" si="447"/>
        <v>430</v>
      </c>
      <c r="Z1452" s="18">
        <f t="shared" si="448"/>
        <v>1892867.2841657216</v>
      </c>
      <c r="AA1452" s="18">
        <f t="shared" si="449"/>
        <v>199432.98236095349</v>
      </c>
      <c r="AB1452" s="17">
        <f t="shared" si="450"/>
        <v>3.8949824970828471</v>
      </c>
      <c r="AC1452" s="2" t="s">
        <v>138</v>
      </c>
      <c r="AD1452" s="2" t="s">
        <v>29</v>
      </c>
      <c r="AE1452" t="str">
        <f t="shared" si="451"/>
        <v>Fashion</v>
      </c>
      <c r="AF1452" t="str">
        <f t="shared" si="452"/>
        <v>Fashion</v>
      </c>
      <c r="AG1452" t="str" cm="1">
        <f t="array" ref="AG1452">INDEX(AD:AD,ROW())</f>
        <v>Fashion</v>
      </c>
      <c r="AH1452">
        <f t="shared" si="460"/>
        <v>53</v>
      </c>
      <c r="AI1452" t="str">
        <f t="shared" si="453"/>
        <v>Fashion</v>
      </c>
      <c r="AK1452">
        <f t="shared" si="454"/>
        <v>2025</v>
      </c>
      <c r="AL1452">
        <f t="shared" si="455"/>
        <v>5</v>
      </c>
      <c r="AM1452">
        <f t="shared" si="456"/>
        <v>23</v>
      </c>
      <c r="AN1452">
        <f t="shared" si="457"/>
        <v>6</v>
      </c>
      <c r="AO1452" t="str">
        <f t="shared" si="458"/>
        <v>Weekday</v>
      </c>
      <c r="AR1452" s="20">
        <f t="shared" si="459"/>
        <v>0</v>
      </c>
    </row>
    <row r="1453" spans="1:44" x14ac:dyDescent="0.35">
      <c r="A1453" t="str">
        <f t="shared" si="441"/>
        <v>CUST1452</v>
      </c>
      <c r="B1453" s="2" t="s">
        <v>1785</v>
      </c>
      <c r="C1453" s="4">
        <v>44952</v>
      </c>
      <c r="D1453" s="2" t="s">
        <v>425</v>
      </c>
      <c r="E1453" t="s">
        <v>5051</v>
      </c>
      <c r="F1453" s="2" t="s">
        <v>42</v>
      </c>
      <c r="G1453" s="2" t="s">
        <v>5042</v>
      </c>
      <c r="H1453" s="2">
        <v>2</v>
      </c>
      <c r="I1453" s="19">
        <v>1470.8</v>
      </c>
      <c r="J1453" s="2" t="s">
        <v>15</v>
      </c>
      <c r="K1453" s="2" t="s">
        <v>16</v>
      </c>
      <c r="L1453" s="2">
        <v>4</v>
      </c>
      <c r="M1453" s="18">
        <f t="shared" si="442"/>
        <v>2941.6</v>
      </c>
      <c r="T1453" t="str">
        <f t="shared" si="443"/>
        <v>Completed</v>
      </c>
      <c r="U1453" t="str">
        <f t="shared" si="444"/>
        <v>Yes</v>
      </c>
      <c r="V1453" t="str">
        <f t="shared" si="445"/>
        <v>No</v>
      </c>
      <c r="X1453">
        <f t="shared" si="446"/>
        <v>619</v>
      </c>
      <c r="Y1453">
        <f t="shared" si="447"/>
        <v>468</v>
      </c>
      <c r="Z1453" s="18">
        <f t="shared" si="448"/>
        <v>1098537.4901531704</v>
      </c>
      <c r="AA1453" s="18">
        <f t="shared" si="449"/>
        <v>96724.388030634553</v>
      </c>
      <c r="AB1453" s="17">
        <f t="shared" si="450"/>
        <v>3.9001122334455669</v>
      </c>
      <c r="AC1453" s="2" t="s">
        <v>5042</v>
      </c>
      <c r="AD1453" s="2" t="s">
        <v>42</v>
      </c>
      <c r="AE1453" t="str">
        <f t="shared" si="451"/>
        <v>Beauty</v>
      </c>
      <c r="AF1453" t="str">
        <f t="shared" si="452"/>
        <v>Beauty</v>
      </c>
      <c r="AG1453" t="str" cm="1">
        <f t="array" ref="AG1453">INDEX(AD:AD,ROW())</f>
        <v>Beauty</v>
      </c>
      <c r="AH1453">
        <f t="shared" si="460"/>
        <v>18</v>
      </c>
      <c r="AI1453" t="str">
        <f t="shared" si="453"/>
        <v>Beauty</v>
      </c>
      <c r="AK1453">
        <f t="shared" si="454"/>
        <v>2023</v>
      </c>
      <c r="AL1453">
        <f t="shared" si="455"/>
        <v>1</v>
      </c>
      <c r="AM1453">
        <f t="shared" si="456"/>
        <v>26</v>
      </c>
      <c r="AN1453">
        <f t="shared" si="457"/>
        <v>5</v>
      </c>
      <c r="AO1453" t="str">
        <f t="shared" si="458"/>
        <v>Weekday</v>
      </c>
      <c r="AR1453" s="20">
        <f t="shared" si="459"/>
        <v>0</v>
      </c>
    </row>
    <row r="1454" spans="1:44" x14ac:dyDescent="0.35">
      <c r="A1454" t="str">
        <f t="shared" si="441"/>
        <v>CUST1453</v>
      </c>
      <c r="B1454" s="2" t="s">
        <v>1786</v>
      </c>
      <c r="C1454" s="4">
        <v>45340</v>
      </c>
      <c r="D1454" s="2" t="s">
        <v>140</v>
      </c>
      <c r="E1454" t="s">
        <v>5052</v>
      </c>
      <c r="F1454" s="2" t="s">
        <v>23</v>
      </c>
      <c r="G1454" s="2" t="s">
        <v>68</v>
      </c>
      <c r="H1454" s="2">
        <v>2</v>
      </c>
      <c r="I1454" s="19">
        <v>719.66</v>
      </c>
      <c r="J1454" s="2" t="s">
        <v>15</v>
      </c>
      <c r="K1454" s="2" t="s">
        <v>16</v>
      </c>
      <c r="L1454" s="2">
        <v>5</v>
      </c>
      <c r="M1454" s="18">
        <f t="shared" si="442"/>
        <v>1439.32</v>
      </c>
      <c r="T1454" t="str">
        <f t="shared" si="443"/>
        <v>Completed</v>
      </c>
      <c r="U1454" t="str">
        <f t="shared" si="444"/>
        <v>Yes</v>
      </c>
      <c r="V1454" t="str">
        <f t="shared" si="445"/>
        <v>No</v>
      </c>
      <c r="X1454">
        <f t="shared" si="446"/>
        <v>573</v>
      </c>
      <c r="Y1454">
        <f t="shared" si="447"/>
        <v>450</v>
      </c>
      <c r="Z1454" s="18">
        <f t="shared" si="448"/>
        <v>594714.6477588166</v>
      </c>
      <c r="AA1454" s="18">
        <f t="shared" si="449"/>
        <v>60882.938065984097</v>
      </c>
      <c r="AB1454" s="17">
        <f t="shared" si="450"/>
        <v>3.804733727810651</v>
      </c>
      <c r="AC1454" s="2" t="s">
        <v>68</v>
      </c>
      <c r="AD1454" s="2" t="s">
        <v>23</v>
      </c>
      <c r="AE1454" t="str">
        <f t="shared" si="451"/>
        <v>Books</v>
      </c>
      <c r="AF1454" t="str">
        <f t="shared" si="452"/>
        <v>Books</v>
      </c>
      <c r="AG1454" t="str" cm="1">
        <f t="array" ref="AG1454">INDEX(AD:AD,ROW())</f>
        <v>Books</v>
      </c>
      <c r="AH1454">
        <f t="shared" si="460"/>
        <v>20</v>
      </c>
      <c r="AI1454" t="str">
        <f t="shared" si="453"/>
        <v>Books</v>
      </c>
      <c r="AK1454">
        <f t="shared" si="454"/>
        <v>2024</v>
      </c>
      <c r="AL1454">
        <f t="shared" si="455"/>
        <v>2</v>
      </c>
      <c r="AM1454">
        <f t="shared" si="456"/>
        <v>18</v>
      </c>
      <c r="AN1454">
        <f t="shared" si="457"/>
        <v>1</v>
      </c>
      <c r="AO1454" t="str">
        <f t="shared" si="458"/>
        <v>Weekend</v>
      </c>
      <c r="AR1454" s="20">
        <f t="shared" si="459"/>
        <v>0</v>
      </c>
    </row>
    <row r="1455" spans="1:44" x14ac:dyDescent="0.35">
      <c r="A1455" t="str">
        <f t="shared" si="441"/>
        <v>CUST1454</v>
      </c>
      <c r="B1455" s="2" t="s">
        <v>1787</v>
      </c>
      <c r="C1455" s="4">
        <v>45039</v>
      </c>
      <c r="D1455" s="2" t="s">
        <v>374</v>
      </c>
      <c r="E1455" t="s">
        <v>5051</v>
      </c>
      <c r="F1455" s="2" t="s">
        <v>42</v>
      </c>
      <c r="G1455" s="2" t="s">
        <v>5042</v>
      </c>
      <c r="H1455" s="2">
        <v>1</v>
      </c>
      <c r="I1455" s="19">
        <v>1295.53</v>
      </c>
      <c r="J1455" s="2" t="s">
        <v>15</v>
      </c>
      <c r="K1455" s="2" t="s">
        <v>16</v>
      </c>
      <c r="L1455" s="2">
        <v>4</v>
      </c>
      <c r="M1455" s="18">
        <f t="shared" si="442"/>
        <v>1295.53</v>
      </c>
      <c r="T1455" t="str">
        <f t="shared" si="443"/>
        <v>Completed</v>
      </c>
      <c r="U1455" t="str">
        <f t="shared" si="444"/>
        <v>Yes</v>
      </c>
      <c r="V1455" t="str">
        <f t="shared" si="445"/>
        <v>No</v>
      </c>
      <c r="X1455">
        <f t="shared" si="446"/>
        <v>619</v>
      </c>
      <c r="Y1455">
        <f t="shared" si="447"/>
        <v>468</v>
      </c>
      <c r="Z1455" s="18">
        <f t="shared" si="448"/>
        <v>1098537.4901531704</v>
      </c>
      <c r="AA1455" s="18">
        <f t="shared" si="449"/>
        <v>96724.388030634553</v>
      </c>
      <c r="AB1455" s="17">
        <f t="shared" si="450"/>
        <v>3.9001122334455669</v>
      </c>
      <c r="AC1455" s="2" t="s">
        <v>5042</v>
      </c>
      <c r="AD1455" s="2" t="s">
        <v>42</v>
      </c>
      <c r="AE1455" t="str">
        <f t="shared" si="451"/>
        <v>Beauty</v>
      </c>
      <c r="AF1455" t="str">
        <f t="shared" si="452"/>
        <v>Beauty</v>
      </c>
      <c r="AG1455" t="str" cm="1">
        <f t="array" ref="AG1455">INDEX(AD:AD,ROW())</f>
        <v>Beauty</v>
      </c>
      <c r="AH1455">
        <f t="shared" si="460"/>
        <v>18</v>
      </c>
      <c r="AI1455" t="str">
        <f t="shared" si="453"/>
        <v>Beauty</v>
      </c>
      <c r="AK1455">
        <f t="shared" si="454"/>
        <v>2023</v>
      </c>
      <c r="AL1455">
        <f t="shared" si="455"/>
        <v>4</v>
      </c>
      <c r="AM1455">
        <f t="shared" si="456"/>
        <v>23</v>
      </c>
      <c r="AN1455">
        <f t="shared" si="457"/>
        <v>1</v>
      </c>
      <c r="AO1455" t="str">
        <f t="shared" si="458"/>
        <v>Weekend</v>
      </c>
      <c r="AR1455" s="20">
        <f t="shared" si="459"/>
        <v>0</v>
      </c>
    </row>
    <row r="1456" spans="1:44" x14ac:dyDescent="0.35">
      <c r="A1456" t="str">
        <f t="shared" si="441"/>
        <v>CUST1455</v>
      </c>
      <c r="B1456" s="2" t="s">
        <v>1788</v>
      </c>
      <c r="C1456" s="4">
        <v>45003</v>
      </c>
      <c r="D1456" s="2" t="s">
        <v>936</v>
      </c>
      <c r="E1456" t="s">
        <v>5050</v>
      </c>
      <c r="F1456" s="2" t="s">
        <v>42</v>
      </c>
      <c r="G1456" s="2" t="s">
        <v>43</v>
      </c>
      <c r="H1456" s="2">
        <v>3</v>
      </c>
      <c r="I1456" s="19">
        <v>613.52</v>
      </c>
      <c r="J1456" s="2" t="s">
        <v>15</v>
      </c>
      <c r="K1456" s="2" t="s">
        <v>16</v>
      </c>
      <c r="L1456" s="2">
        <v>3</v>
      </c>
      <c r="M1456" s="18">
        <f t="shared" si="442"/>
        <v>1840.56</v>
      </c>
      <c r="T1456" t="str">
        <f t="shared" si="443"/>
        <v>Completed</v>
      </c>
      <c r="U1456" t="str">
        <f t="shared" si="444"/>
        <v>Yes</v>
      </c>
      <c r="V1456" t="str">
        <f t="shared" si="445"/>
        <v>No</v>
      </c>
      <c r="X1456">
        <f t="shared" si="446"/>
        <v>589</v>
      </c>
      <c r="Y1456">
        <f t="shared" si="447"/>
        <v>426</v>
      </c>
      <c r="Z1456" s="18">
        <f t="shared" si="448"/>
        <v>1098537.4901531704</v>
      </c>
      <c r="AA1456" s="18">
        <f t="shared" si="449"/>
        <v>96724.388030634553</v>
      </c>
      <c r="AB1456" s="17">
        <f t="shared" si="450"/>
        <v>3.9001122334455669</v>
      </c>
      <c r="AC1456" s="2" t="s">
        <v>43</v>
      </c>
      <c r="AD1456" s="2" t="s">
        <v>42</v>
      </c>
      <c r="AE1456" t="str">
        <f t="shared" si="451"/>
        <v>Beauty</v>
      </c>
      <c r="AF1456" t="str">
        <f t="shared" si="452"/>
        <v>Beauty</v>
      </c>
      <c r="AG1456" t="str" cm="1">
        <f t="array" ref="AG1456">INDEX(AD:AD,ROW())</f>
        <v>Beauty</v>
      </c>
      <c r="AH1456">
        <f t="shared" si="460"/>
        <v>10</v>
      </c>
      <c r="AI1456" t="str">
        <f t="shared" si="453"/>
        <v>Beauty</v>
      </c>
      <c r="AK1456">
        <f t="shared" si="454"/>
        <v>2023</v>
      </c>
      <c r="AL1456">
        <f t="shared" si="455"/>
        <v>3</v>
      </c>
      <c r="AM1456">
        <f t="shared" si="456"/>
        <v>18</v>
      </c>
      <c r="AN1456">
        <f t="shared" si="457"/>
        <v>7</v>
      </c>
      <c r="AO1456" t="str">
        <f t="shared" si="458"/>
        <v>Weekend</v>
      </c>
      <c r="AR1456" s="20">
        <f t="shared" si="459"/>
        <v>0</v>
      </c>
    </row>
    <row r="1457" spans="1:44" x14ac:dyDescent="0.35">
      <c r="A1457" t="str">
        <f t="shared" si="441"/>
        <v>CUST1456</v>
      </c>
      <c r="B1457" s="2" t="s">
        <v>1789</v>
      </c>
      <c r="C1457" s="4">
        <v>45150</v>
      </c>
      <c r="D1457" s="2" t="s">
        <v>675</v>
      </c>
      <c r="E1457" t="s">
        <v>5053</v>
      </c>
      <c r="F1457" s="2" t="s">
        <v>19</v>
      </c>
      <c r="G1457" s="2" t="s">
        <v>5040</v>
      </c>
      <c r="H1457" s="2">
        <v>1</v>
      </c>
      <c r="I1457" s="19">
        <v>2451.67</v>
      </c>
      <c r="J1457" s="2" t="s">
        <v>20</v>
      </c>
      <c r="K1457" s="2" t="s">
        <v>16</v>
      </c>
      <c r="L1457" s="2">
        <v>1</v>
      </c>
      <c r="M1457" s="18">
        <f t="shared" si="442"/>
        <v>2451.67</v>
      </c>
      <c r="T1457" t="str">
        <f t="shared" si="443"/>
        <v>Completed</v>
      </c>
      <c r="U1457" t="str">
        <f t="shared" si="444"/>
        <v>Yes</v>
      </c>
      <c r="V1457" t="str">
        <f t="shared" si="445"/>
        <v>No</v>
      </c>
      <c r="X1457">
        <f t="shared" si="446"/>
        <v>559</v>
      </c>
      <c r="Y1457">
        <f t="shared" si="447"/>
        <v>408</v>
      </c>
      <c r="Z1457" s="18">
        <f t="shared" si="448"/>
        <v>2759712.3299794244</v>
      </c>
      <c r="AA1457" s="18">
        <f t="shared" si="449"/>
        <v>330643.50635802455</v>
      </c>
      <c r="AB1457" s="17">
        <f t="shared" si="450"/>
        <v>3.8641711229946525</v>
      </c>
      <c r="AC1457" s="2" t="s">
        <v>5040</v>
      </c>
      <c r="AD1457" s="2" t="s">
        <v>19</v>
      </c>
      <c r="AE1457" t="str">
        <f t="shared" si="451"/>
        <v>Electronics</v>
      </c>
      <c r="AF1457" t="str">
        <f t="shared" si="452"/>
        <v>Electronics</v>
      </c>
      <c r="AG1457" t="str" cm="1">
        <f t="array" ref="AG1457">INDEX(AD:AD,ROW())</f>
        <v>Electronics</v>
      </c>
      <c r="AH1457">
        <f t="shared" si="460"/>
        <v>13</v>
      </c>
      <c r="AI1457" t="str">
        <f t="shared" si="453"/>
        <v>Electronics</v>
      </c>
      <c r="AK1457">
        <f t="shared" si="454"/>
        <v>2023</v>
      </c>
      <c r="AL1457">
        <f t="shared" si="455"/>
        <v>8</v>
      </c>
      <c r="AM1457">
        <f t="shared" si="456"/>
        <v>12</v>
      </c>
      <c r="AN1457">
        <f t="shared" si="457"/>
        <v>7</v>
      </c>
      <c r="AO1457" t="str">
        <f t="shared" si="458"/>
        <v>Weekend</v>
      </c>
      <c r="AR1457" s="20">
        <f t="shared" si="459"/>
        <v>0</v>
      </c>
    </row>
    <row r="1458" spans="1:44" x14ac:dyDescent="0.35">
      <c r="A1458" t="str">
        <f t="shared" si="441"/>
        <v>CUST1457</v>
      </c>
      <c r="B1458" s="2" t="s">
        <v>1790</v>
      </c>
      <c r="C1458" s="4">
        <v>44989</v>
      </c>
      <c r="D1458" s="2" t="s">
        <v>556</v>
      </c>
      <c r="E1458" t="s">
        <v>5048</v>
      </c>
      <c r="F1458" s="2" t="s">
        <v>42</v>
      </c>
      <c r="G1458" s="2" t="s">
        <v>43</v>
      </c>
      <c r="H1458" s="2">
        <v>3</v>
      </c>
      <c r="I1458" s="19">
        <v>316.32</v>
      </c>
      <c r="J1458" s="2" t="s">
        <v>5046</v>
      </c>
      <c r="K1458" s="2" t="s">
        <v>31</v>
      </c>
      <c r="L1458" s="2">
        <v>4</v>
      </c>
      <c r="M1458" s="18">
        <f t="shared" si="442"/>
        <v>948.96</v>
      </c>
      <c r="T1458" t="str">
        <f t="shared" si="443"/>
        <v>Pending</v>
      </c>
      <c r="U1458" t="str">
        <f t="shared" si="444"/>
        <v>No</v>
      </c>
      <c r="V1458" t="str">
        <f t="shared" si="445"/>
        <v>Yes</v>
      </c>
      <c r="X1458">
        <f t="shared" si="446"/>
        <v>590</v>
      </c>
      <c r="Y1458">
        <f t="shared" si="447"/>
        <v>451</v>
      </c>
      <c r="Z1458" s="18">
        <f t="shared" si="448"/>
        <v>1098537.4901531704</v>
      </c>
      <c r="AA1458" s="18">
        <f t="shared" si="449"/>
        <v>96724.388030634553</v>
      </c>
      <c r="AB1458" s="17">
        <f t="shared" si="450"/>
        <v>3.9001122334455669</v>
      </c>
      <c r="AC1458" s="2" t="s">
        <v>43</v>
      </c>
      <c r="AD1458" s="2" t="s">
        <v>42</v>
      </c>
      <c r="AE1458" t="str">
        <f t="shared" si="451"/>
        <v>Beauty</v>
      </c>
      <c r="AF1458" t="str">
        <f t="shared" si="452"/>
        <v>Beauty</v>
      </c>
      <c r="AG1458" t="str" cm="1">
        <f t="array" ref="AG1458">INDEX(AD:AD,ROW())</f>
        <v>Beauty</v>
      </c>
      <c r="AH1458">
        <f t="shared" si="460"/>
        <v>10</v>
      </c>
      <c r="AI1458" t="str">
        <f t="shared" si="453"/>
        <v>Beauty</v>
      </c>
      <c r="AK1458">
        <f t="shared" si="454"/>
        <v>2023</v>
      </c>
      <c r="AL1458">
        <f t="shared" si="455"/>
        <v>3</v>
      </c>
      <c r="AM1458">
        <f t="shared" si="456"/>
        <v>4</v>
      </c>
      <c r="AN1458">
        <f t="shared" si="457"/>
        <v>7</v>
      </c>
      <c r="AO1458" t="str">
        <f t="shared" si="458"/>
        <v>Weekend</v>
      </c>
      <c r="AR1458" s="20">
        <f t="shared" si="459"/>
        <v>0</v>
      </c>
    </row>
    <row r="1459" spans="1:44" x14ac:dyDescent="0.35">
      <c r="A1459" t="str">
        <f t="shared" si="441"/>
        <v>CUST1458</v>
      </c>
      <c r="B1459" s="2" t="s">
        <v>1791</v>
      </c>
      <c r="C1459" s="4">
        <v>45616</v>
      </c>
      <c r="D1459" s="2" t="s">
        <v>400</v>
      </c>
      <c r="E1459" t="s">
        <v>5056</v>
      </c>
      <c r="F1459" s="2" t="s">
        <v>42</v>
      </c>
      <c r="G1459" s="2" t="s">
        <v>188</v>
      </c>
      <c r="H1459" s="2">
        <v>3</v>
      </c>
      <c r="I1459" s="19">
        <v>363.96</v>
      </c>
      <c r="J1459" s="2" t="s">
        <v>20</v>
      </c>
      <c r="K1459" s="2" t="s">
        <v>16</v>
      </c>
      <c r="L1459" s="2">
        <v>4</v>
      </c>
      <c r="M1459" s="18">
        <f t="shared" si="442"/>
        <v>1091.8799999999999</v>
      </c>
      <c r="T1459" t="str">
        <f t="shared" si="443"/>
        <v>Completed</v>
      </c>
      <c r="U1459" t="str">
        <f t="shared" si="444"/>
        <v>Yes</v>
      </c>
      <c r="V1459" t="str">
        <f t="shared" si="445"/>
        <v>No</v>
      </c>
      <c r="X1459">
        <f t="shared" si="446"/>
        <v>50</v>
      </c>
      <c r="Y1459">
        <f t="shared" si="447"/>
        <v>37</v>
      </c>
      <c r="Z1459" s="18">
        <f t="shared" si="448"/>
        <v>1098537.4901531704</v>
      </c>
      <c r="AA1459" s="18">
        <f t="shared" si="449"/>
        <v>96724.388030634553</v>
      </c>
      <c r="AB1459" s="17">
        <f t="shared" si="450"/>
        <v>3.9001122334455669</v>
      </c>
      <c r="AC1459" s="2" t="s">
        <v>188</v>
      </c>
      <c r="AD1459" s="2" t="s">
        <v>42</v>
      </c>
      <c r="AE1459" t="str">
        <f t="shared" si="451"/>
        <v>Beauty</v>
      </c>
      <c r="AF1459" t="str">
        <f t="shared" si="452"/>
        <v>Beauty</v>
      </c>
      <c r="AG1459" t="str" cm="1">
        <f t="array" ref="AG1459">INDEX(AD:AD,ROW())</f>
        <v>Beauty</v>
      </c>
      <c r="AH1459">
        <f t="shared" si="460"/>
        <v>80</v>
      </c>
      <c r="AI1459" t="str">
        <f t="shared" si="453"/>
        <v>Beauty</v>
      </c>
      <c r="AK1459">
        <f t="shared" si="454"/>
        <v>2024</v>
      </c>
      <c r="AL1459">
        <f t="shared" si="455"/>
        <v>11</v>
      </c>
      <c r="AM1459">
        <f t="shared" si="456"/>
        <v>20</v>
      </c>
      <c r="AN1459">
        <f t="shared" si="457"/>
        <v>4</v>
      </c>
      <c r="AO1459" t="str">
        <f t="shared" si="458"/>
        <v>Weekday</v>
      </c>
      <c r="AR1459" s="20">
        <f t="shared" si="459"/>
        <v>0</v>
      </c>
    </row>
    <row r="1460" spans="1:44" x14ac:dyDescent="0.35">
      <c r="A1460" t="str">
        <f t="shared" si="441"/>
        <v>CUST1459</v>
      </c>
      <c r="B1460" s="2" t="s">
        <v>1792</v>
      </c>
      <c r="C1460" s="4">
        <v>45732</v>
      </c>
      <c r="D1460" s="2" t="s">
        <v>33</v>
      </c>
      <c r="E1460" t="s">
        <v>5054</v>
      </c>
      <c r="F1460" s="2" t="s">
        <v>42</v>
      </c>
      <c r="G1460" s="2" t="s">
        <v>5042</v>
      </c>
      <c r="H1460" s="2">
        <v>1</v>
      </c>
      <c r="I1460" s="19">
        <v>1064.54</v>
      </c>
      <c r="J1460" s="2" t="s">
        <v>5047</v>
      </c>
      <c r="K1460" s="2" t="s">
        <v>16</v>
      </c>
      <c r="L1460" s="2">
        <v>5</v>
      </c>
      <c r="M1460" s="18">
        <f t="shared" si="442"/>
        <v>1064.54</v>
      </c>
      <c r="T1460" t="str">
        <f t="shared" si="443"/>
        <v>Completed</v>
      </c>
      <c r="U1460" t="str">
        <f t="shared" si="444"/>
        <v>Yes</v>
      </c>
      <c r="V1460" t="str">
        <f t="shared" si="445"/>
        <v>No</v>
      </c>
      <c r="X1460">
        <f t="shared" si="446"/>
        <v>558</v>
      </c>
      <c r="Y1460">
        <f t="shared" si="447"/>
        <v>430</v>
      </c>
      <c r="Z1460" s="18">
        <f t="shared" si="448"/>
        <v>1098537.4901531704</v>
      </c>
      <c r="AA1460" s="18">
        <f t="shared" si="449"/>
        <v>96724.388030634553</v>
      </c>
      <c r="AB1460" s="17">
        <f t="shared" si="450"/>
        <v>3.9001122334455669</v>
      </c>
      <c r="AC1460" s="2" t="s">
        <v>5042</v>
      </c>
      <c r="AD1460" s="2" t="s">
        <v>42</v>
      </c>
      <c r="AE1460" t="str">
        <f t="shared" si="451"/>
        <v>Beauty</v>
      </c>
      <c r="AF1460" t="str">
        <f t="shared" si="452"/>
        <v>Beauty</v>
      </c>
      <c r="AG1460" t="str" cm="1">
        <f t="array" ref="AG1460">INDEX(AD:AD,ROW())</f>
        <v>Beauty</v>
      </c>
      <c r="AH1460">
        <f t="shared" si="460"/>
        <v>18</v>
      </c>
      <c r="AI1460" t="str">
        <f t="shared" si="453"/>
        <v>Beauty</v>
      </c>
      <c r="AK1460">
        <f t="shared" si="454"/>
        <v>2025</v>
      </c>
      <c r="AL1460">
        <f t="shared" si="455"/>
        <v>3</v>
      </c>
      <c r="AM1460">
        <f t="shared" si="456"/>
        <v>16</v>
      </c>
      <c r="AN1460">
        <f t="shared" si="457"/>
        <v>1</v>
      </c>
      <c r="AO1460" t="str">
        <f t="shared" si="458"/>
        <v>Weekend</v>
      </c>
      <c r="AR1460" s="20">
        <f t="shared" si="459"/>
        <v>0</v>
      </c>
    </row>
    <row r="1461" spans="1:44" x14ac:dyDescent="0.35">
      <c r="A1461" t="str">
        <f t="shared" si="441"/>
        <v>CUST1460</v>
      </c>
      <c r="B1461" s="2" t="s">
        <v>1793</v>
      </c>
      <c r="C1461" s="4">
        <v>45398</v>
      </c>
      <c r="D1461" s="2" t="s">
        <v>180</v>
      </c>
      <c r="E1461" t="s">
        <v>5054</v>
      </c>
      <c r="F1461" s="2" t="s">
        <v>23</v>
      </c>
      <c r="G1461" s="2" t="s">
        <v>75</v>
      </c>
      <c r="H1461" s="2">
        <v>1</v>
      </c>
      <c r="I1461" s="19">
        <v>349.16</v>
      </c>
      <c r="J1461" s="2" t="s">
        <v>20</v>
      </c>
      <c r="K1461" s="2" t="s">
        <v>76</v>
      </c>
      <c r="L1461" s="2">
        <v>4</v>
      </c>
      <c r="M1461" s="18">
        <f t="shared" si="442"/>
        <v>349.16</v>
      </c>
      <c r="T1461" t="str">
        <f t="shared" si="443"/>
        <v>Completed</v>
      </c>
      <c r="U1461" t="str">
        <f t="shared" si="444"/>
        <v>No</v>
      </c>
      <c r="V1461" t="str">
        <f t="shared" si="445"/>
        <v>No</v>
      </c>
      <c r="X1461">
        <f t="shared" si="446"/>
        <v>558</v>
      </c>
      <c r="Y1461">
        <f t="shared" si="447"/>
        <v>430</v>
      </c>
      <c r="Z1461" s="18">
        <f t="shared" si="448"/>
        <v>594714.6477588166</v>
      </c>
      <c r="AA1461" s="18">
        <f t="shared" si="449"/>
        <v>60882.938065984097</v>
      </c>
      <c r="AB1461" s="17">
        <f t="shared" si="450"/>
        <v>3.804733727810651</v>
      </c>
      <c r="AC1461" s="2" t="s">
        <v>75</v>
      </c>
      <c r="AD1461" s="2" t="s">
        <v>23</v>
      </c>
      <c r="AE1461" t="str">
        <f t="shared" si="451"/>
        <v>Books</v>
      </c>
      <c r="AF1461" t="str">
        <f t="shared" si="452"/>
        <v>Books</v>
      </c>
      <c r="AG1461" t="str" cm="1">
        <f t="array" ref="AG1461">INDEX(AD:AD,ROW())</f>
        <v>Books</v>
      </c>
      <c r="AH1461">
        <f t="shared" si="460"/>
        <v>23</v>
      </c>
      <c r="AI1461" t="str">
        <f t="shared" si="453"/>
        <v>Books</v>
      </c>
      <c r="AK1461">
        <f t="shared" si="454"/>
        <v>2024</v>
      </c>
      <c r="AL1461">
        <f t="shared" si="455"/>
        <v>4</v>
      </c>
      <c r="AM1461">
        <f t="shared" si="456"/>
        <v>16</v>
      </c>
      <c r="AN1461">
        <f t="shared" si="457"/>
        <v>3</v>
      </c>
      <c r="AO1461" t="str">
        <f t="shared" si="458"/>
        <v>Weekday</v>
      </c>
      <c r="AR1461" s="20">
        <f t="shared" si="459"/>
        <v>1</v>
      </c>
    </row>
    <row r="1462" spans="1:44" x14ac:dyDescent="0.35">
      <c r="A1462" t="str">
        <f t="shared" si="441"/>
        <v>CUST1461</v>
      </c>
      <c r="B1462" s="2" t="s">
        <v>1794</v>
      </c>
      <c r="C1462" s="4">
        <v>44953</v>
      </c>
      <c r="D1462" s="2" t="s">
        <v>54</v>
      </c>
      <c r="E1462" t="s">
        <v>5048</v>
      </c>
      <c r="F1462" s="2" t="s">
        <v>29</v>
      </c>
      <c r="G1462" s="2" t="s">
        <v>5043</v>
      </c>
      <c r="H1462" s="2">
        <v>1</v>
      </c>
      <c r="I1462" s="19">
        <v>703.29</v>
      </c>
      <c r="J1462" s="2" t="s">
        <v>20</v>
      </c>
      <c r="K1462" s="2" t="s">
        <v>31</v>
      </c>
      <c r="L1462" s="2">
        <v>4</v>
      </c>
      <c r="M1462" s="18">
        <f t="shared" si="442"/>
        <v>703.29</v>
      </c>
      <c r="T1462" t="str">
        <f t="shared" si="443"/>
        <v>Pending</v>
      </c>
      <c r="U1462" t="str">
        <f t="shared" si="444"/>
        <v>No</v>
      </c>
      <c r="V1462" t="str">
        <f t="shared" si="445"/>
        <v>Yes</v>
      </c>
      <c r="X1462">
        <f t="shared" si="446"/>
        <v>590</v>
      </c>
      <c r="Y1462">
        <f t="shared" si="447"/>
        <v>451</v>
      </c>
      <c r="Z1462" s="18">
        <f t="shared" si="448"/>
        <v>1892867.2841657216</v>
      </c>
      <c r="AA1462" s="18">
        <f t="shared" si="449"/>
        <v>199432.98236095349</v>
      </c>
      <c r="AB1462" s="17">
        <f t="shared" si="450"/>
        <v>3.8949824970828471</v>
      </c>
      <c r="AC1462" s="2" t="s">
        <v>5043</v>
      </c>
      <c r="AD1462" s="2" t="s">
        <v>29</v>
      </c>
      <c r="AE1462" t="str">
        <f t="shared" si="451"/>
        <v>Fashion</v>
      </c>
      <c r="AF1462" t="str">
        <f t="shared" si="452"/>
        <v>Fashion</v>
      </c>
      <c r="AG1462" t="str" cm="1">
        <f t="array" ref="AG1462">INDEX(AD:AD,ROW())</f>
        <v>Fashion</v>
      </c>
      <c r="AH1462">
        <f t="shared" si="460"/>
        <v>55</v>
      </c>
      <c r="AI1462" t="str">
        <f t="shared" si="453"/>
        <v>Fashion</v>
      </c>
      <c r="AK1462">
        <f t="shared" si="454"/>
        <v>2023</v>
      </c>
      <c r="AL1462">
        <f t="shared" si="455"/>
        <v>1</v>
      </c>
      <c r="AM1462">
        <f t="shared" si="456"/>
        <v>27</v>
      </c>
      <c r="AN1462">
        <f t="shared" si="457"/>
        <v>6</v>
      </c>
      <c r="AO1462" t="str">
        <f t="shared" si="458"/>
        <v>Weekday</v>
      </c>
      <c r="AR1462" s="20">
        <f t="shared" si="459"/>
        <v>0</v>
      </c>
    </row>
    <row r="1463" spans="1:44" x14ac:dyDescent="0.35">
      <c r="A1463" t="str">
        <f t="shared" si="441"/>
        <v>CUST1462</v>
      </c>
      <c r="B1463" s="2" t="s">
        <v>1795</v>
      </c>
      <c r="C1463" s="4">
        <v>45188</v>
      </c>
      <c r="D1463" s="2" t="s">
        <v>1345</v>
      </c>
      <c r="E1463" t="s">
        <v>5049</v>
      </c>
      <c r="F1463" s="2" t="s">
        <v>13</v>
      </c>
      <c r="G1463" s="2" t="s">
        <v>14</v>
      </c>
      <c r="H1463" s="2">
        <v>2</v>
      </c>
      <c r="I1463" s="19">
        <v>1649.34</v>
      </c>
      <c r="J1463" s="2" t="s">
        <v>5047</v>
      </c>
      <c r="K1463" s="2" t="s">
        <v>16</v>
      </c>
      <c r="L1463" s="2">
        <v>5</v>
      </c>
      <c r="M1463" s="18">
        <f t="shared" si="442"/>
        <v>3298.68</v>
      </c>
      <c r="T1463" t="str">
        <f t="shared" si="443"/>
        <v>Completed</v>
      </c>
      <c r="U1463" t="str">
        <f t="shared" si="444"/>
        <v>Yes</v>
      </c>
      <c r="V1463" t="str">
        <f t="shared" si="445"/>
        <v>No</v>
      </c>
      <c r="X1463">
        <f t="shared" si="446"/>
        <v>595</v>
      </c>
      <c r="Y1463">
        <f t="shared" si="447"/>
        <v>444</v>
      </c>
      <c r="Z1463" s="18">
        <f t="shared" si="448"/>
        <v>1463424.4009529033</v>
      </c>
      <c r="AA1463" s="18">
        <f t="shared" si="449"/>
        <v>118285.78776560788</v>
      </c>
      <c r="AB1463" s="17">
        <f t="shared" si="450"/>
        <v>3.8140589569160999</v>
      </c>
      <c r="AC1463" s="2" t="s">
        <v>14</v>
      </c>
      <c r="AD1463" s="2" t="s">
        <v>13</v>
      </c>
      <c r="AE1463" t="str">
        <f t="shared" si="451"/>
        <v>Home &amp; Kitchen</v>
      </c>
      <c r="AF1463" t="str">
        <f t="shared" si="452"/>
        <v>Home &amp; Kitchen</v>
      </c>
      <c r="AG1463" t="str" cm="1">
        <f t="array" ref="AG1463">INDEX(AD:AD,ROW())</f>
        <v>Home &amp; Kitchen</v>
      </c>
      <c r="AH1463">
        <f t="shared" si="460"/>
        <v>2</v>
      </c>
      <c r="AI1463" t="str">
        <f t="shared" si="453"/>
        <v>Home &amp; Kitchen</v>
      </c>
      <c r="AK1463">
        <f t="shared" si="454"/>
        <v>2023</v>
      </c>
      <c r="AL1463">
        <f t="shared" si="455"/>
        <v>9</v>
      </c>
      <c r="AM1463">
        <f t="shared" si="456"/>
        <v>19</v>
      </c>
      <c r="AN1463">
        <f t="shared" si="457"/>
        <v>3</v>
      </c>
      <c r="AO1463" t="str">
        <f t="shared" si="458"/>
        <v>Weekday</v>
      </c>
      <c r="AR1463" s="20">
        <f t="shared" si="459"/>
        <v>0</v>
      </c>
    </row>
    <row r="1464" spans="1:44" x14ac:dyDescent="0.35">
      <c r="A1464" t="str">
        <f t="shared" si="441"/>
        <v>CUST1463</v>
      </c>
      <c r="B1464" s="2" t="s">
        <v>1796</v>
      </c>
      <c r="C1464" s="4">
        <v>45358</v>
      </c>
      <c r="D1464" s="2" t="s">
        <v>357</v>
      </c>
      <c r="E1464" t="s">
        <v>5053</v>
      </c>
      <c r="F1464" s="2" t="s">
        <v>29</v>
      </c>
      <c r="G1464" s="2" t="s">
        <v>30</v>
      </c>
      <c r="H1464" s="2">
        <v>1</v>
      </c>
      <c r="I1464" s="19">
        <v>538.04999999999995</v>
      </c>
      <c r="J1464" s="2" t="s">
        <v>15</v>
      </c>
      <c r="K1464" s="2" t="s">
        <v>16</v>
      </c>
      <c r="L1464" s="2">
        <v>1</v>
      </c>
      <c r="M1464" s="18">
        <f t="shared" si="442"/>
        <v>538.04999999999995</v>
      </c>
      <c r="T1464" t="str">
        <f t="shared" si="443"/>
        <v>Completed</v>
      </c>
      <c r="U1464" t="str">
        <f t="shared" si="444"/>
        <v>No</v>
      </c>
      <c r="V1464" t="str">
        <f t="shared" si="445"/>
        <v>No</v>
      </c>
      <c r="X1464">
        <f t="shared" si="446"/>
        <v>559</v>
      </c>
      <c r="Y1464">
        <f t="shared" si="447"/>
        <v>408</v>
      </c>
      <c r="Z1464" s="18">
        <f t="shared" si="448"/>
        <v>1892867.2841657216</v>
      </c>
      <c r="AA1464" s="18">
        <f t="shared" si="449"/>
        <v>199432.98236095349</v>
      </c>
      <c r="AB1464" s="17">
        <f t="shared" si="450"/>
        <v>3.8949824970828471</v>
      </c>
      <c r="AC1464" s="2" t="s">
        <v>30</v>
      </c>
      <c r="AD1464" s="2" t="s">
        <v>29</v>
      </c>
      <c r="AE1464" t="str">
        <f t="shared" si="451"/>
        <v>Fashion</v>
      </c>
      <c r="AF1464" t="str">
        <f t="shared" si="452"/>
        <v>Fashion</v>
      </c>
      <c r="AG1464" t="str" cm="1">
        <f t="array" ref="AG1464">INDEX(AD:AD,ROW())</f>
        <v>Fashion</v>
      </c>
      <c r="AH1464">
        <f t="shared" si="460"/>
        <v>6</v>
      </c>
      <c r="AI1464" t="str">
        <f t="shared" si="453"/>
        <v>Fashion</v>
      </c>
      <c r="AK1464">
        <f t="shared" si="454"/>
        <v>2024</v>
      </c>
      <c r="AL1464">
        <f t="shared" si="455"/>
        <v>3</v>
      </c>
      <c r="AM1464">
        <f t="shared" si="456"/>
        <v>7</v>
      </c>
      <c r="AN1464">
        <f t="shared" si="457"/>
        <v>5</v>
      </c>
      <c r="AO1464" t="str">
        <f t="shared" si="458"/>
        <v>Weekday</v>
      </c>
      <c r="AR1464" s="20">
        <f t="shared" si="459"/>
        <v>0</v>
      </c>
    </row>
    <row r="1465" spans="1:44" x14ac:dyDescent="0.35">
      <c r="A1465" t="str">
        <f t="shared" si="441"/>
        <v>CUST1464</v>
      </c>
      <c r="B1465" s="2" t="s">
        <v>1797</v>
      </c>
      <c r="C1465" s="4">
        <v>45737</v>
      </c>
      <c r="D1465" s="2" t="s">
        <v>33</v>
      </c>
      <c r="E1465" t="s">
        <v>5050</v>
      </c>
      <c r="F1465" s="2" t="s">
        <v>13</v>
      </c>
      <c r="G1465" s="2" t="s">
        <v>5045</v>
      </c>
      <c r="H1465" s="2">
        <v>1</v>
      </c>
      <c r="I1465" s="19">
        <v>740.11</v>
      </c>
      <c r="J1465" s="2" t="s">
        <v>15</v>
      </c>
      <c r="K1465" s="2" t="s">
        <v>16</v>
      </c>
      <c r="L1465" s="2">
        <v>1</v>
      </c>
      <c r="M1465" s="18">
        <f t="shared" si="442"/>
        <v>740.11</v>
      </c>
      <c r="T1465" t="str">
        <f t="shared" si="443"/>
        <v>Completed</v>
      </c>
      <c r="U1465" t="str">
        <f t="shared" si="444"/>
        <v>No</v>
      </c>
      <c r="V1465" t="str">
        <f t="shared" si="445"/>
        <v>No</v>
      </c>
      <c r="X1465">
        <f t="shared" si="446"/>
        <v>589</v>
      </c>
      <c r="Y1465">
        <f t="shared" si="447"/>
        <v>426</v>
      </c>
      <c r="Z1465" s="18">
        <f t="shared" si="448"/>
        <v>1463424.4009529033</v>
      </c>
      <c r="AA1465" s="18">
        <f t="shared" si="449"/>
        <v>118285.78776560788</v>
      </c>
      <c r="AB1465" s="17">
        <f t="shared" si="450"/>
        <v>3.8140589569160999</v>
      </c>
      <c r="AC1465" s="2" t="s">
        <v>5045</v>
      </c>
      <c r="AD1465" s="2" t="s">
        <v>13</v>
      </c>
      <c r="AE1465" t="str">
        <f t="shared" si="451"/>
        <v>Home &amp; Kitchen</v>
      </c>
      <c r="AF1465" t="str">
        <f t="shared" si="452"/>
        <v>Home &amp; Kitchen</v>
      </c>
      <c r="AG1465" t="str" cm="1">
        <f t="array" ref="AG1465">INDEX(AD:AD,ROW())</f>
        <v>Home &amp; Kitchen</v>
      </c>
      <c r="AH1465">
        <f t="shared" si="460"/>
        <v>76</v>
      </c>
      <c r="AI1465" t="str">
        <f t="shared" si="453"/>
        <v>Home &amp; Kitchen</v>
      </c>
      <c r="AK1465">
        <f t="shared" si="454"/>
        <v>2025</v>
      </c>
      <c r="AL1465">
        <f t="shared" si="455"/>
        <v>3</v>
      </c>
      <c r="AM1465">
        <f t="shared" si="456"/>
        <v>21</v>
      </c>
      <c r="AN1465">
        <f t="shared" si="457"/>
        <v>6</v>
      </c>
      <c r="AO1465" t="str">
        <f t="shared" si="458"/>
        <v>Weekday</v>
      </c>
      <c r="AR1465" s="20">
        <f t="shared" si="459"/>
        <v>0</v>
      </c>
    </row>
    <row r="1466" spans="1:44" x14ac:dyDescent="0.35">
      <c r="A1466" t="str">
        <f t="shared" si="441"/>
        <v>CUST1465</v>
      </c>
      <c r="B1466" s="2" t="s">
        <v>1798</v>
      </c>
      <c r="C1466" s="4">
        <v>45639</v>
      </c>
      <c r="D1466" s="2" t="s">
        <v>878</v>
      </c>
      <c r="E1466" t="s">
        <v>5052</v>
      </c>
      <c r="F1466" s="2" t="s">
        <v>42</v>
      </c>
      <c r="G1466" s="2" t="s">
        <v>170</v>
      </c>
      <c r="H1466" s="2">
        <v>1</v>
      </c>
      <c r="I1466" s="19">
        <v>958.12</v>
      </c>
      <c r="J1466" s="2" t="s">
        <v>20</v>
      </c>
      <c r="K1466" s="2" t="s">
        <v>103</v>
      </c>
      <c r="L1466" s="2">
        <v>5</v>
      </c>
      <c r="M1466" s="18">
        <f t="shared" si="442"/>
        <v>958.12</v>
      </c>
      <c r="T1466" t="str">
        <f t="shared" si="443"/>
        <v>Lost Sale</v>
      </c>
      <c r="U1466" t="str">
        <f t="shared" si="444"/>
        <v>No</v>
      </c>
      <c r="V1466" t="str">
        <f t="shared" si="445"/>
        <v>Yes</v>
      </c>
      <c r="X1466">
        <f t="shared" si="446"/>
        <v>573</v>
      </c>
      <c r="Y1466">
        <f t="shared" si="447"/>
        <v>450</v>
      </c>
      <c r="Z1466" s="18">
        <f t="shared" si="448"/>
        <v>1098537.4901531704</v>
      </c>
      <c r="AA1466" s="18">
        <f t="shared" si="449"/>
        <v>96724.388030634553</v>
      </c>
      <c r="AB1466" s="17">
        <f t="shared" si="450"/>
        <v>3.9001122334455669</v>
      </c>
      <c r="AC1466" s="2" t="s">
        <v>170</v>
      </c>
      <c r="AD1466" s="2" t="s">
        <v>42</v>
      </c>
      <c r="AE1466" t="str">
        <f t="shared" si="451"/>
        <v>Beauty</v>
      </c>
      <c r="AF1466" t="str">
        <f t="shared" si="452"/>
        <v>Beauty</v>
      </c>
      <c r="AG1466" t="str" cm="1">
        <f t="array" ref="AG1466">INDEX(AD:AD,ROW())</f>
        <v>Beauty</v>
      </c>
      <c r="AH1466">
        <f t="shared" si="460"/>
        <v>70</v>
      </c>
      <c r="AI1466" t="str">
        <f t="shared" si="453"/>
        <v>Beauty</v>
      </c>
      <c r="AK1466">
        <f t="shared" si="454"/>
        <v>2024</v>
      </c>
      <c r="AL1466">
        <f t="shared" si="455"/>
        <v>12</v>
      </c>
      <c r="AM1466">
        <f t="shared" si="456"/>
        <v>13</v>
      </c>
      <c r="AN1466">
        <f t="shared" si="457"/>
        <v>6</v>
      </c>
      <c r="AO1466" t="str">
        <f t="shared" si="458"/>
        <v>Weekday</v>
      </c>
      <c r="AR1466" s="20">
        <f t="shared" si="459"/>
        <v>1</v>
      </c>
    </row>
    <row r="1467" spans="1:44" x14ac:dyDescent="0.35">
      <c r="A1467" t="str">
        <f t="shared" si="441"/>
        <v>CUST1466</v>
      </c>
      <c r="B1467" s="2" t="s">
        <v>1799</v>
      </c>
      <c r="C1467" s="4">
        <v>45673</v>
      </c>
      <c r="D1467" s="2" t="s">
        <v>186</v>
      </c>
      <c r="E1467" t="s">
        <v>5049</v>
      </c>
      <c r="F1467" s="2" t="s">
        <v>29</v>
      </c>
      <c r="G1467" s="2" t="s">
        <v>121</v>
      </c>
      <c r="H1467" s="2">
        <v>2</v>
      </c>
      <c r="I1467" s="19">
        <v>2222.92</v>
      </c>
      <c r="J1467" s="2" t="s">
        <v>5046</v>
      </c>
      <c r="K1467" s="2" t="s">
        <v>16</v>
      </c>
      <c r="L1467" s="2">
        <v>4</v>
      </c>
      <c r="M1467" s="18">
        <f t="shared" si="442"/>
        <v>4445.84</v>
      </c>
      <c r="T1467" t="str">
        <f t="shared" si="443"/>
        <v>Completed</v>
      </c>
      <c r="U1467" t="str">
        <f t="shared" si="444"/>
        <v>Yes</v>
      </c>
      <c r="V1467" t="str">
        <f t="shared" si="445"/>
        <v>No</v>
      </c>
      <c r="X1467">
        <f t="shared" si="446"/>
        <v>595</v>
      </c>
      <c r="Y1467">
        <f t="shared" si="447"/>
        <v>444</v>
      </c>
      <c r="Z1467" s="18">
        <f t="shared" si="448"/>
        <v>1892867.2841657216</v>
      </c>
      <c r="AA1467" s="18">
        <f t="shared" si="449"/>
        <v>199432.98236095349</v>
      </c>
      <c r="AB1467" s="17">
        <f t="shared" si="450"/>
        <v>3.8949824970828471</v>
      </c>
      <c r="AC1467" s="2" t="s">
        <v>121</v>
      </c>
      <c r="AD1467" s="2" t="s">
        <v>29</v>
      </c>
      <c r="AE1467" t="str">
        <f t="shared" si="451"/>
        <v>Fashion</v>
      </c>
      <c r="AF1467" t="str">
        <f t="shared" si="452"/>
        <v>Fashion</v>
      </c>
      <c r="AG1467" t="str" cm="1">
        <f t="array" ref="AG1467">INDEX(AD:AD,ROW())</f>
        <v>Fashion</v>
      </c>
      <c r="AH1467">
        <f t="shared" si="460"/>
        <v>45</v>
      </c>
      <c r="AI1467" t="str">
        <f t="shared" si="453"/>
        <v>Fashion</v>
      </c>
      <c r="AK1467">
        <f t="shared" si="454"/>
        <v>2025</v>
      </c>
      <c r="AL1467">
        <f t="shared" si="455"/>
        <v>1</v>
      </c>
      <c r="AM1467">
        <f t="shared" si="456"/>
        <v>16</v>
      </c>
      <c r="AN1467">
        <f t="shared" si="457"/>
        <v>5</v>
      </c>
      <c r="AO1467" t="str">
        <f t="shared" si="458"/>
        <v>Weekday</v>
      </c>
      <c r="AR1467" s="20">
        <f t="shared" si="459"/>
        <v>0</v>
      </c>
    </row>
    <row r="1468" spans="1:44" x14ac:dyDescent="0.35">
      <c r="A1468" t="str">
        <f t="shared" si="441"/>
        <v>CUST1467</v>
      </c>
      <c r="B1468" s="2" t="s">
        <v>1800</v>
      </c>
      <c r="C1468" s="4">
        <v>45791</v>
      </c>
      <c r="D1468" s="2" t="s">
        <v>355</v>
      </c>
      <c r="E1468" t="s">
        <v>5055</v>
      </c>
      <c r="F1468" s="2" t="s">
        <v>42</v>
      </c>
      <c r="G1468" s="2" t="s">
        <v>170</v>
      </c>
      <c r="H1468" s="2">
        <v>1</v>
      </c>
      <c r="I1468" s="19">
        <v>1245.3699999999999</v>
      </c>
      <c r="J1468" s="2" t="s">
        <v>5047</v>
      </c>
      <c r="K1468" s="2" t="s">
        <v>16</v>
      </c>
      <c r="L1468" s="2">
        <v>5</v>
      </c>
      <c r="M1468" s="18">
        <f t="shared" si="442"/>
        <v>1245.3699999999999</v>
      </c>
      <c r="T1468" t="str">
        <f t="shared" si="443"/>
        <v>Completed</v>
      </c>
      <c r="U1468" t="str">
        <f t="shared" si="444"/>
        <v>Yes</v>
      </c>
      <c r="V1468" t="str">
        <f t="shared" si="445"/>
        <v>No</v>
      </c>
      <c r="X1468">
        <f t="shared" si="446"/>
        <v>567</v>
      </c>
      <c r="Y1468">
        <f t="shared" si="447"/>
        <v>440</v>
      </c>
      <c r="Z1468" s="18">
        <f t="shared" si="448"/>
        <v>1098537.4901531704</v>
      </c>
      <c r="AA1468" s="18">
        <f t="shared" si="449"/>
        <v>96724.388030634553</v>
      </c>
      <c r="AB1468" s="17">
        <f t="shared" si="450"/>
        <v>3.9001122334455669</v>
      </c>
      <c r="AC1468" s="2" t="s">
        <v>170</v>
      </c>
      <c r="AD1468" s="2" t="s">
        <v>42</v>
      </c>
      <c r="AE1468" t="str">
        <f t="shared" si="451"/>
        <v>Beauty</v>
      </c>
      <c r="AF1468" t="str">
        <f t="shared" si="452"/>
        <v>Beauty</v>
      </c>
      <c r="AG1468" t="str" cm="1">
        <f t="array" ref="AG1468">INDEX(AD:AD,ROW())</f>
        <v>Beauty</v>
      </c>
      <c r="AH1468">
        <f t="shared" si="460"/>
        <v>70</v>
      </c>
      <c r="AI1468" t="str">
        <f t="shared" si="453"/>
        <v>Beauty</v>
      </c>
      <c r="AK1468">
        <f t="shared" si="454"/>
        <v>2025</v>
      </c>
      <c r="AL1468">
        <f t="shared" si="455"/>
        <v>5</v>
      </c>
      <c r="AM1468">
        <f t="shared" si="456"/>
        <v>14</v>
      </c>
      <c r="AN1468">
        <f t="shared" si="457"/>
        <v>4</v>
      </c>
      <c r="AO1468" t="str">
        <f t="shared" si="458"/>
        <v>Weekday</v>
      </c>
      <c r="AR1468" s="20">
        <f t="shared" si="459"/>
        <v>0</v>
      </c>
    </row>
    <row r="1469" spans="1:44" x14ac:dyDescent="0.35">
      <c r="A1469" t="str">
        <f t="shared" si="441"/>
        <v>CUST1468</v>
      </c>
      <c r="B1469" s="2" t="s">
        <v>1801</v>
      </c>
      <c r="C1469" s="4">
        <v>45288</v>
      </c>
      <c r="D1469" s="2" t="s">
        <v>36</v>
      </c>
      <c r="E1469" t="s">
        <v>5048</v>
      </c>
      <c r="F1469" s="2" t="s">
        <v>42</v>
      </c>
      <c r="G1469" s="2" t="s">
        <v>5042</v>
      </c>
      <c r="H1469" s="2">
        <v>1</v>
      </c>
      <c r="I1469" s="19">
        <v>608.49</v>
      </c>
      <c r="J1469" s="2" t="s">
        <v>15</v>
      </c>
      <c r="K1469" s="2" t="s">
        <v>16</v>
      </c>
      <c r="L1469" s="2">
        <v>5</v>
      </c>
      <c r="M1469" s="18">
        <f t="shared" si="442"/>
        <v>608.49</v>
      </c>
      <c r="T1469" t="str">
        <f t="shared" si="443"/>
        <v>Completed</v>
      </c>
      <c r="U1469" t="str">
        <f t="shared" si="444"/>
        <v>No</v>
      </c>
      <c r="V1469" t="str">
        <f t="shared" si="445"/>
        <v>No</v>
      </c>
      <c r="X1469">
        <f t="shared" si="446"/>
        <v>590</v>
      </c>
      <c r="Y1469">
        <f t="shared" si="447"/>
        <v>451</v>
      </c>
      <c r="Z1469" s="18">
        <f t="shared" si="448"/>
        <v>1098537.4901531704</v>
      </c>
      <c r="AA1469" s="18">
        <f t="shared" si="449"/>
        <v>96724.388030634553</v>
      </c>
      <c r="AB1469" s="17">
        <f t="shared" si="450"/>
        <v>3.9001122334455669</v>
      </c>
      <c r="AC1469" s="2" t="s">
        <v>5042</v>
      </c>
      <c r="AD1469" s="2" t="s">
        <v>42</v>
      </c>
      <c r="AE1469" t="str">
        <f t="shared" si="451"/>
        <v>Beauty</v>
      </c>
      <c r="AF1469" t="str">
        <f t="shared" si="452"/>
        <v>Beauty</v>
      </c>
      <c r="AG1469" t="str" cm="1">
        <f t="array" ref="AG1469">INDEX(AD:AD,ROW())</f>
        <v>Beauty</v>
      </c>
      <c r="AH1469">
        <f t="shared" si="460"/>
        <v>18</v>
      </c>
      <c r="AI1469" t="str">
        <f t="shared" si="453"/>
        <v>Beauty</v>
      </c>
      <c r="AK1469">
        <f t="shared" si="454"/>
        <v>2023</v>
      </c>
      <c r="AL1469">
        <f t="shared" si="455"/>
        <v>12</v>
      </c>
      <c r="AM1469">
        <f t="shared" si="456"/>
        <v>28</v>
      </c>
      <c r="AN1469">
        <f t="shared" si="457"/>
        <v>5</v>
      </c>
      <c r="AO1469" t="str">
        <f t="shared" si="458"/>
        <v>Weekday</v>
      </c>
      <c r="AR1469" s="20">
        <f t="shared" si="459"/>
        <v>0</v>
      </c>
    </row>
    <row r="1470" spans="1:44" x14ac:dyDescent="0.35">
      <c r="A1470" t="str">
        <f t="shared" si="441"/>
        <v>CUST1469</v>
      </c>
      <c r="B1470" s="2" t="s">
        <v>1802</v>
      </c>
      <c r="C1470" s="4">
        <v>45287</v>
      </c>
      <c r="D1470" s="2" t="s">
        <v>516</v>
      </c>
      <c r="E1470" t="s">
        <v>5053</v>
      </c>
      <c r="F1470" s="2" t="s">
        <v>23</v>
      </c>
      <c r="G1470" s="2" t="s">
        <v>65</v>
      </c>
      <c r="H1470" s="2">
        <v>1</v>
      </c>
      <c r="I1470" s="19">
        <v>292.64</v>
      </c>
      <c r="J1470" s="2" t="s">
        <v>50</v>
      </c>
      <c r="K1470" s="2" t="s">
        <v>16</v>
      </c>
      <c r="L1470" s="2">
        <v>5</v>
      </c>
      <c r="M1470" s="18">
        <f t="shared" si="442"/>
        <v>292.64</v>
      </c>
      <c r="T1470" t="str">
        <f t="shared" si="443"/>
        <v>Completed</v>
      </c>
      <c r="U1470" t="str">
        <f t="shared" si="444"/>
        <v>No</v>
      </c>
      <c r="V1470" t="str">
        <f t="shared" si="445"/>
        <v>No</v>
      </c>
      <c r="X1470">
        <f t="shared" si="446"/>
        <v>559</v>
      </c>
      <c r="Y1470">
        <f t="shared" si="447"/>
        <v>408</v>
      </c>
      <c r="Z1470" s="18">
        <f t="shared" si="448"/>
        <v>594714.6477588166</v>
      </c>
      <c r="AA1470" s="18">
        <f t="shared" si="449"/>
        <v>60882.938065984097</v>
      </c>
      <c r="AB1470" s="17">
        <f t="shared" si="450"/>
        <v>3.804733727810651</v>
      </c>
      <c r="AC1470" s="2" t="s">
        <v>65</v>
      </c>
      <c r="AD1470" s="2" t="s">
        <v>23</v>
      </c>
      <c r="AE1470" t="str">
        <f t="shared" si="451"/>
        <v>Books</v>
      </c>
      <c r="AF1470" t="str">
        <f t="shared" si="452"/>
        <v>Books</v>
      </c>
      <c r="AG1470" t="str" cm="1">
        <f t="array" ref="AG1470">INDEX(AD:AD,ROW())</f>
        <v>Books</v>
      </c>
      <c r="AH1470">
        <f t="shared" si="460"/>
        <v>19</v>
      </c>
      <c r="AI1470" t="str">
        <f t="shared" si="453"/>
        <v>Books</v>
      </c>
      <c r="AK1470">
        <f t="shared" si="454"/>
        <v>2023</v>
      </c>
      <c r="AL1470">
        <f t="shared" si="455"/>
        <v>12</v>
      </c>
      <c r="AM1470">
        <f t="shared" si="456"/>
        <v>27</v>
      </c>
      <c r="AN1470">
        <f t="shared" si="457"/>
        <v>4</v>
      </c>
      <c r="AO1470" t="str">
        <f t="shared" si="458"/>
        <v>Weekday</v>
      </c>
      <c r="AR1470" s="20">
        <f t="shared" si="459"/>
        <v>0</v>
      </c>
    </row>
    <row r="1471" spans="1:44" x14ac:dyDescent="0.35">
      <c r="A1471" t="str">
        <f t="shared" si="441"/>
        <v>CUST1470</v>
      </c>
      <c r="B1471" s="2" t="s">
        <v>1803</v>
      </c>
      <c r="C1471" s="4">
        <v>45095</v>
      </c>
      <c r="D1471" s="2" t="s">
        <v>214</v>
      </c>
      <c r="E1471" t="s">
        <v>5049</v>
      </c>
      <c r="F1471" s="2" t="s">
        <v>29</v>
      </c>
      <c r="G1471" s="2" t="s">
        <v>5043</v>
      </c>
      <c r="H1471" s="2">
        <v>1</v>
      </c>
      <c r="I1471" s="19">
        <v>1628.72</v>
      </c>
      <c r="J1471" s="2" t="s">
        <v>20</v>
      </c>
      <c r="K1471" s="2" t="s">
        <v>16</v>
      </c>
      <c r="L1471" s="2">
        <v>2</v>
      </c>
      <c r="M1471" s="18">
        <f t="shared" si="442"/>
        <v>1628.72</v>
      </c>
      <c r="T1471" t="str">
        <f t="shared" si="443"/>
        <v>Completed</v>
      </c>
      <c r="U1471" t="str">
        <f t="shared" si="444"/>
        <v>Yes</v>
      </c>
      <c r="V1471" t="str">
        <f t="shared" si="445"/>
        <v>No</v>
      </c>
      <c r="X1471">
        <f t="shared" si="446"/>
        <v>595</v>
      </c>
      <c r="Y1471">
        <f t="shared" si="447"/>
        <v>444</v>
      </c>
      <c r="Z1471" s="18">
        <f t="shared" si="448"/>
        <v>1892867.2841657216</v>
      </c>
      <c r="AA1471" s="18">
        <f t="shared" si="449"/>
        <v>199432.98236095349</v>
      </c>
      <c r="AB1471" s="17">
        <f t="shared" si="450"/>
        <v>3.8949824970828471</v>
      </c>
      <c r="AC1471" s="2" t="s">
        <v>5043</v>
      </c>
      <c r="AD1471" s="2" t="s">
        <v>29</v>
      </c>
      <c r="AE1471" t="str">
        <f t="shared" si="451"/>
        <v>Fashion</v>
      </c>
      <c r="AF1471" t="str">
        <f t="shared" si="452"/>
        <v>Fashion</v>
      </c>
      <c r="AG1471" t="str" cm="1">
        <f t="array" ref="AG1471">INDEX(AD:AD,ROW())</f>
        <v>Fashion</v>
      </c>
      <c r="AH1471">
        <f t="shared" si="460"/>
        <v>55</v>
      </c>
      <c r="AI1471" t="str">
        <f t="shared" si="453"/>
        <v>Fashion</v>
      </c>
      <c r="AK1471">
        <f t="shared" si="454"/>
        <v>2023</v>
      </c>
      <c r="AL1471">
        <f t="shared" si="455"/>
        <v>6</v>
      </c>
      <c r="AM1471">
        <f t="shared" si="456"/>
        <v>18</v>
      </c>
      <c r="AN1471">
        <f t="shared" si="457"/>
        <v>1</v>
      </c>
      <c r="AO1471" t="str">
        <f t="shared" si="458"/>
        <v>Weekend</v>
      </c>
      <c r="AR1471" s="20">
        <f t="shared" si="459"/>
        <v>0</v>
      </c>
    </row>
    <row r="1472" spans="1:44" x14ac:dyDescent="0.35">
      <c r="A1472" t="str">
        <f t="shared" si="441"/>
        <v>CUST1471</v>
      </c>
      <c r="B1472" s="2" t="s">
        <v>1804</v>
      </c>
      <c r="C1472" s="4">
        <v>44966</v>
      </c>
      <c r="D1472" s="2" t="s">
        <v>1326</v>
      </c>
      <c r="E1472" t="s">
        <v>5053</v>
      </c>
      <c r="F1472" s="2" t="s">
        <v>19</v>
      </c>
      <c r="G1472" s="2" t="s">
        <v>60</v>
      </c>
      <c r="H1472" s="2">
        <v>1</v>
      </c>
      <c r="I1472" s="19">
        <v>2447.2399999999998</v>
      </c>
      <c r="J1472" s="2" t="s">
        <v>15</v>
      </c>
      <c r="K1472" s="2" t="s">
        <v>16</v>
      </c>
      <c r="L1472" s="2">
        <v>4</v>
      </c>
      <c r="M1472" s="18">
        <f t="shared" si="442"/>
        <v>2447.2399999999998</v>
      </c>
      <c r="T1472" t="str">
        <f t="shared" si="443"/>
        <v>Completed</v>
      </c>
      <c r="U1472" t="str">
        <f t="shared" si="444"/>
        <v>Yes</v>
      </c>
      <c r="V1472" t="str">
        <f t="shared" si="445"/>
        <v>No</v>
      </c>
      <c r="X1472">
        <f t="shared" si="446"/>
        <v>559</v>
      </c>
      <c r="Y1472">
        <f t="shared" si="447"/>
        <v>408</v>
      </c>
      <c r="Z1472" s="18">
        <f t="shared" si="448"/>
        <v>2759712.3299794244</v>
      </c>
      <c r="AA1472" s="18">
        <f t="shared" si="449"/>
        <v>330643.50635802455</v>
      </c>
      <c r="AB1472" s="17">
        <f t="shared" si="450"/>
        <v>3.8641711229946525</v>
      </c>
      <c r="AC1472" s="2" t="s">
        <v>60</v>
      </c>
      <c r="AD1472" s="2" t="s">
        <v>19</v>
      </c>
      <c r="AE1472" t="str">
        <f t="shared" si="451"/>
        <v>Electronics</v>
      </c>
      <c r="AF1472" t="str">
        <f t="shared" si="452"/>
        <v>Electronics</v>
      </c>
      <c r="AG1472" t="str" cm="1">
        <f t="array" ref="AG1472">INDEX(AD:AD,ROW())</f>
        <v>Electronics</v>
      </c>
      <c r="AH1472">
        <f t="shared" si="460"/>
        <v>17</v>
      </c>
      <c r="AI1472" t="str">
        <f t="shared" si="453"/>
        <v>Electronics</v>
      </c>
      <c r="AK1472">
        <f t="shared" si="454"/>
        <v>2023</v>
      </c>
      <c r="AL1472">
        <f t="shared" si="455"/>
        <v>2</v>
      </c>
      <c r="AM1472">
        <f t="shared" si="456"/>
        <v>9</v>
      </c>
      <c r="AN1472">
        <f t="shared" si="457"/>
        <v>5</v>
      </c>
      <c r="AO1472" t="str">
        <f t="shared" si="458"/>
        <v>Weekday</v>
      </c>
      <c r="AR1472" s="20">
        <f t="shared" si="459"/>
        <v>0</v>
      </c>
    </row>
    <row r="1473" spans="1:44" x14ac:dyDescent="0.35">
      <c r="A1473" t="str">
        <f t="shared" si="441"/>
        <v>CUST1472</v>
      </c>
      <c r="B1473" s="2" t="s">
        <v>1805</v>
      </c>
      <c r="C1473" s="4">
        <v>45274</v>
      </c>
      <c r="D1473" s="2" t="s">
        <v>207</v>
      </c>
      <c r="E1473" t="s">
        <v>5056</v>
      </c>
      <c r="F1473" s="2" t="s">
        <v>19</v>
      </c>
      <c r="G1473" s="2" t="s">
        <v>5040</v>
      </c>
      <c r="H1473" s="2">
        <v>1</v>
      </c>
      <c r="I1473" s="19">
        <v>404.84</v>
      </c>
      <c r="J1473" s="2" t="s">
        <v>5046</v>
      </c>
      <c r="K1473" s="2" t="s">
        <v>16</v>
      </c>
      <c r="L1473" s="2">
        <v>4</v>
      </c>
      <c r="M1473" s="18">
        <f t="shared" si="442"/>
        <v>404.84</v>
      </c>
      <c r="T1473" t="str">
        <f t="shared" si="443"/>
        <v>Completed</v>
      </c>
      <c r="U1473" t="str">
        <f t="shared" si="444"/>
        <v>No</v>
      </c>
      <c r="V1473" t="str">
        <f t="shared" si="445"/>
        <v>No</v>
      </c>
      <c r="X1473">
        <f t="shared" si="446"/>
        <v>50</v>
      </c>
      <c r="Y1473">
        <f t="shared" si="447"/>
        <v>37</v>
      </c>
      <c r="Z1473" s="18">
        <f t="shared" si="448"/>
        <v>2759712.3299794244</v>
      </c>
      <c r="AA1473" s="18">
        <f t="shared" si="449"/>
        <v>330643.50635802455</v>
      </c>
      <c r="AB1473" s="17">
        <f t="shared" si="450"/>
        <v>3.8641711229946525</v>
      </c>
      <c r="AC1473" s="2" t="s">
        <v>5040</v>
      </c>
      <c r="AD1473" s="2" t="s">
        <v>19</v>
      </c>
      <c r="AE1473" t="str">
        <f t="shared" si="451"/>
        <v>Electronics</v>
      </c>
      <c r="AF1473" t="str">
        <f t="shared" si="452"/>
        <v>Electronics</v>
      </c>
      <c r="AG1473" t="str" cm="1">
        <f t="array" ref="AG1473">INDEX(AD:AD,ROW())</f>
        <v>Electronics</v>
      </c>
      <c r="AH1473">
        <f t="shared" si="460"/>
        <v>13</v>
      </c>
      <c r="AI1473" t="str">
        <f t="shared" si="453"/>
        <v>Electronics</v>
      </c>
      <c r="AK1473">
        <f t="shared" si="454"/>
        <v>2023</v>
      </c>
      <c r="AL1473">
        <f t="shared" si="455"/>
        <v>12</v>
      </c>
      <c r="AM1473">
        <f t="shared" si="456"/>
        <v>14</v>
      </c>
      <c r="AN1473">
        <f t="shared" si="457"/>
        <v>5</v>
      </c>
      <c r="AO1473" t="str">
        <f t="shared" si="458"/>
        <v>Weekday</v>
      </c>
      <c r="AR1473" s="20">
        <f t="shared" si="459"/>
        <v>0</v>
      </c>
    </row>
    <row r="1474" spans="1:44" x14ac:dyDescent="0.35">
      <c r="A1474" t="str">
        <f t="shared" si="441"/>
        <v>CUST1473</v>
      </c>
      <c r="B1474" s="2" t="s">
        <v>1806</v>
      </c>
      <c r="C1474" s="4">
        <v>45251</v>
      </c>
      <c r="D1474" s="2" t="s">
        <v>639</v>
      </c>
      <c r="E1474" t="s">
        <v>5055</v>
      </c>
      <c r="F1474" s="2" t="s">
        <v>19</v>
      </c>
      <c r="G1474" s="2" t="s">
        <v>60</v>
      </c>
      <c r="H1474" s="2">
        <v>1</v>
      </c>
      <c r="I1474" s="19">
        <v>583.62</v>
      </c>
      <c r="J1474" s="2" t="s">
        <v>50</v>
      </c>
      <c r="K1474" s="2" t="s">
        <v>16</v>
      </c>
      <c r="L1474" s="2">
        <v>4</v>
      </c>
      <c r="M1474" s="18">
        <f t="shared" si="442"/>
        <v>583.62</v>
      </c>
      <c r="T1474" t="str">
        <f t="shared" si="443"/>
        <v>Completed</v>
      </c>
      <c r="U1474" t="str">
        <f t="shared" si="444"/>
        <v>No</v>
      </c>
      <c r="V1474" t="str">
        <f t="shared" si="445"/>
        <v>No</v>
      </c>
      <c r="X1474">
        <f t="shared" si="446"/>
        <v>567</v>
      </c>
      <c r="Y1474">
        <f t="shared" si="447"/>
        <v>440</v>
      </c>
      <c r="Z1474" s="18">
        <f t="shared" si="448"/>
        <v>2759712.3299794244</v>
      </c>
      <c r="AA1474" s="18">
        <f t="shared" si="449"/>
        <v>330643.50635802455</v>
      </c>
      <c r="AB1474" s="17">
        <f t="shared" si="450"/>
        <v>3.8641711229946525</v>
      </c>
      <c r="AC1474" s="2" t="s">
        <v>60</v>
      </c>
      <c r="AD1474" s="2" t="s">
        <v>19</v>
      </c>
      <c r="AE1474" t="str">
        <f t="shared" si="451"/>
        <v>Electronics</v>
      </c>
      <c r="AF1474" t="str">
        <f t="shared" si="452"/>
        <v>Electronics</v>
      </c>
      <c r="AG1474" t="str" cm="1">
        <f t="array" ref="AG1474">INDEX(AD:AD,ROW())</f>
        <v>Electronics</v>
      </c>
      <c r="AH1474">
        <f t="shared" si="460"/>
        <v>17</v>
      </c>
      <c r="AI1474" t="str">
        <f t="shared" si="453"/>
        <v>Electronics</v>
      </c>
      <c r="AK1474">
        <f t="shared" si="454"/>
        <v>2023</v>
      </c>
      <c r="AL1474">
        <f t="shared" si="455"/>
        <v>11</v>
      </c>
      <c r="AM1474">
        <f t="shared" si="456"/>
        <v>21</v>
      </c>
      <c r="AN1474">
        <f t="shared" si="457"/>
        <v>3</v>
      </c>
      <c r="AO1474" t="str">
        <f t="shared" si="458"/>
        <v>Weekday</v>
      </c>
      <c r="AR1474" s="20">
        <f t="shared" si="459"/>
        <v>0</v>
      </c>
    </row>
    <row r="1475" spans="1:44" x14ac:dyDescent="0.35">
      <c r="A1475" t="str">
        <f t="shared" ref="A1475:A1538" si="461">"CUST"&amp;TEXT(ROW()-1,"0000")</f>
        <v>CUST1474</v>
      </c>
      <c r="B1475" s="2" t="s">
        <v>1807</v>
      </c>
      <c r="C1475" s="4">
        <v>45168</v>
      </c>
      <c r="D1475" s="2" t="s">
        <v>86</v>
      </c>
      <c r="E1475" t="s">
        <v>5050</v>
      </c>
      <c r="F1475" s="2" t="s">
        <v>19</v>
      </c>
      <c r="G1475" s="2" t="s">
        <v>128</v>
      </c>
      <c r="H1475" s="2">
        <v>1</v>
      </c>
      <c r="I1475" s="19">
        <v>533.86</v>
      </c>
      <c r="J1475" s="2" t="s">
        <v>5046</v>
      </c>
      <c r="K1475" s="2" t="s">
        <v>16</v>
      </c>
      <c r="L1475" s="2">
        <v>5</v>
      </c>
      <c r="M1475" s="18">
        <f t="shared" ref="M1475:M1538" si="462">H1475*I1475</f>
        <v>533.86</v>
      </c>
      <c r="T1475" t="str">
        <f t="shared" ref="T1475:T1538" si="463">IF(K1475="Cancelled","Lost Sale",IF(K1475="Pending","Pending","Completed"))</f>
        <v>Completed</v>
      </c>
      <c r="U1475" t="str">
        <f t="shared" ref="U1475:U1538" si="464">IF(AND(K1475="Delivered",M1475&gt;1000),"Yes","No")</f>
        <v>No</v>
      </c>
      <c r="V1475" t="str">
        <f t="shared" ref="V1475:V1538" si="465">IF(OR(K1475="Cancelled",K1475="Pending"),"Yes","No")</f>
        <v>No</v>
      </c>
      <c r="X1475">
        <f t="shared" ref="X1475:X1538" si="466">COUNTIF($E$2:$E$4701,E1475)</f>
        <v>589</v>
      </c>
      <c r="Y1475">
        <f t="shared" ref="Y1475:Y1538" si="467">COUNTIFS($E$2:$E$4701,E1475,$K$2:$K$4701,"Delivered")</f>
        <v>426</v>
      </c>
      <c r="Z1475" s="18">
        <f t="shared" ref="Z1475:Z1538" si="468">SUMIF($F$2:$F$4701,F1475,$M$2:$M$4701)</f>
        <v>2759712.3299794244</v>
      </c>
      <c r="AA1475" s="18">
        <f t="shared" ref="AA1475:AA1538" si="469">SUMIFS($M$2:$M$4701,$F$2:$F$4701,F1475,$K$2:$K$4701,"Pending")</f>
        <v>330643.50635802455</v>
      </c>
      <c r="AB1475" s="17">
        <f t="shared" ref="AB1475:AB1538" si="470">AVERAGEIF($F$2:$F$4701,F1475,$L$2:$L$4701)</f>
        <v>3.8641711229946525</v>
      </c>
      <c r="AC1475" s="2" t="s">
        <v>128</v>
      </c>
      <c r="AD1475" s="2" t="s">
        <v>19</v>
      </c>
      <c r="AE1475" t="str">
        <f t="shared" ref="AE1475:AE1538" si="471">VLOOKUP(G1475,$AC$2:$AD$4738,2,FALSE)</f>
        <v>Electronics</v>
      </c>
      <c r="AF1475" t="str">
        <f t="shared" ref="AF1475:AF1538" si="472">_xlfn.XLOOKUP(G1475,AC:AC,AD:AD)</f>
        <v>Electronics</v>
      </c>
      <c r="AG1475" t="str" cm="1">
        <f t="array" ref="AG1475">INDEX(AD:AD,ROW())</f>
        <v>Electronics</v>
      </c>
      <c r="AH1475">
        <f t="shared" si="460"/>
        <v>48</v>
      </c>
      <c r="AI1475" t="str">
        <f t="shared" ref="AI1475:AI1538" si="473">INDEX(AD:AD,MATCH(G1475,AC:AC,0))</f>
        <v>Electronics</v>
      </c>
      <c r="AK1475">
        <f t="shared" ref="AK1475:AK1538" si="474">YEAR(C1475)</f>
        <v>2023</v>
      </c>
      <c r="AL1475">
        <f t="shared" ref="AL1475:AL1538" si="475">MONTH(C1475)</f>
        <v>8</v>
      </c>
      <c r="AM1475">
        <f t="shared" ref="AM1475:AM1538" si="476">DAY(C1475)</f>
        <v>30</v>
      </c>
      <c r="AN1475">
        <f t="shared" ref="AN1475:AN1538" si="477">WEEKDAY(C1475)</f>
        <v>4</v>
      </c>
      <c r="AO1475" t="str">
        <f t="shared" ref="AO1475:AO1538" si="478">IF(WEEKDAY(C1475,2)&gt;5,"Weekend","Weekday")</f>
        <v>Weekday</v>
      </c>
      <c r="AR1475" s="20">
        <f t="shared" ref="AR1475:AR1538" si="479">IF(OR(K1475="Cancelled",K1475="Returned"),1,0)</f>
        <v>0</v>
      </c>
    </row>
    <row r="1476" spans="1:44" x14ac:dyDescent="0.35">
      <c r="A1476" t="str">
        <f t="shared" si="461"/>
        <v>CUST1475</v>
      </c>
      <c r="B1476" s="2" t="s">
        <v>1808</v>
      </c>
      <c r="C1476" s="4">
        <v>45649</v>
      </c>
      <c r="D1476" s="2" t="s">
        <v>198</v>
      </c>
      <c r="E1476" t="s">
        <v>5052</v>
      </c>
      <c r="F1476" s="2" t="s">
        <v>19</v>
      </c>
      <c r="G1476" s="2" t="s">
        <v>5040</v>
      </c>
      <c r="H1476" s="2">
        <v>2</v>
      </c>
      <c r="I1476" s="19">
        <v>1333.58</v>
      </c>
      <c r="J1476" s="2" t="s">
        <v>15</v>
      </c>
      <c r="K1476" s="2" t="s">
        <v>16</v>
      </c>
      <c r="L1476" s="2">
        <v>5</v>
      </c>
      <c r="M1476" s="18">
        <f t="shared" si="462"/>
        <v>2667.16</v>
      </c>
      <c r="T1476" t="str">
        <f t="shared" si="463"/>
        <v>Completed</v>
      </c>
      <c r="U1476" t="str">
        <f t="shared" si="464"/>
        <v>Yes</v>
      </c>
      <c r="V1476" t="str">
        <f t="shared" si="465"/>
        <v>No</v>
      </c>
      <c r="X1476">
        <f t="shared" si="466"/>
        <v>573</v>
      </c>
      <c r="Y1476">
        <f t="shared" si="467"/>
        <v>450</v>
      </c>
      <c r="Z1476" s="18">
        <f t="shared" si="468"/>
        <v>2759712.3299794244</v>
      </c>
      <c r="AA1476" s="18">
        <f t="shared" si="469"/>
        <v>330643.50635802455</v>
      </c>
      <c r="AB1476" s="17">
        <f t="shared" si="470"/>
        <v>3.8641711229946525</v>
      </c>
      <c r="AC1476" s="2" t="s">
        <v>5040</v>
      </c>
      <c r="AD1476" s="2" t="s">
        <v>19</v>
      </c>
      <c r="AE1476" t="str">
        <f t="shared" si="471"/>
        <v>Electronics</v>
      </c>
      <c r="AF1476" t="str">
        <f t="shared" si="472"/>
        <v>Electronics</v>
      </c>
      <c r="AG1476" t="str" cm="1">
        <f t="array" ref="AG1476">INDEX(AD:AD,ROW())</f>
        <v>Electronics</v>
      </c>
      <c r="AH1476">
        <f t="shared" si="460"/>
        <v>13</v>
      </c>
      <c r="AI1476" t="str">
        <f t="shared" si="473"/>
        <v>Electronics</v>
      </c>
      <c r="AK1476">
        <f t="shared" si="474"/>
        <v>2024</v>
      </c>
      <c r="AL1476">
        <f t="shared" si="475"/>
        <v>12</v>
      </c>
      <c r="AM1476">
        <f t="shared" si="476"/>
        <v>23</v>
      </c>
      <c r="AN1476">
        <f t="shared" si="477"/>
        <v>2</v>
      </c>
      <c r="AO1476" t="str">
        <f t="shared" si="478"/>
        <v>Weekday</v>
      </c>
      <c r="AR1476" s="20">
        <f t="shared" si="479"/>
        <v>0</v>
      </c>
    </row>
    <row r="1477" spans="1:44" x14ac:dyDescent="0.35">
      <c r="A1477" t="str">
        <f t="shared" si="461"/>
        <v>CUST1476</v>
      </c>
      <c r="B1477" s="2" t="s">
        <v>1809</v>
      </c>
      <c r="C1477" s="4">
        <v>45262</v>
      </c>
      <c r="D1477" s="2" t="s">
        <v>445</v>
      </c>
      <c r="E1477" t="s">
        <v>5048</v>
      </c>
      <c r="F1477" s="2" t="s">
        <v>23</v>
      </c>
      <c r="G1477" s="2" t="s">
        <v>24</v>
      </c>
      <c r="H1477" s="2">
        <v>2</v>
      </c>
      <c r="I1477" s="19">
        <v>591.01</v>
      </c>
      <c r="J1477" s="2" t="s">
        <v>5046</v>
      </c>
      <c r="K1477" s="2" t="s">
        <v>16</v>
      </c>
      <c r="L1477" s="2">
        <v>1</v>
      </c>
      <c r="M1477" s="18">
        <f t="shared" si="462"/>
        <v>1182.02</v>
      </c>
      <c r="T1477" t="str">
        <f t="shared" si="463"/>
        <v>Completed</v>
      </c>
      <c r="U1477" t="str">
        <f t="shared" si="464"/>
        <v>Yes</v>
      </c>
      <c r="V1477" t="str">
        <f t="shared" si="465"/>
        <v>No</v>
      </c>
      <c r="X1477">
        <f t="shared" si="466"/>
        <v>590</v>
      </c>
      <c r="Y1477">
        <f t="shared" si="467"/>
        <v>451</v>
      </c>
      <c r="Z1477" s="18">
        <f t="shared" si="468"/>
        <v>594714.6477588166</v>
      </c>
      <c r="AA1477" s="18">
        <f t="shared" si="469"/>
        <v>60882.938065984097</v>
      </c>
      <c r="AB1477" s="17">
        <f t="shared" si="470"/>
        <v>3.804733727810651</v>
      </c>
      <c r="AC1477" s="2" t="s">
        <v>24</v>
      </c>
      <c r="AD1477" s="2" t="s">
        <v>23</v>
      </c>
      <c r="AE1477" t="str">
        <f t="shared" si="471"/>
        <v>Books</v>
      </c>
      <c r="AF1477" t="str">
        <f t="shared" si="472"/>
        <v>Books</v>
      </c>
      <c r="AG1477" t="str" cm="1">
        <f t="array" ref="AG1477">INDEX(AD:AD,ROW())</f>
        <v>Books</v>
      </c>
      <c r="AH1477">
        <f t="shared" si="460"/>
        <v>4</v>
      </c>
      <c r="AI1477" t="str">
        <f t="shared" si="473"/>
        <v>Books</v>
      </c>
      <c r="AK1477">
        <f t="shared" si="474"/>
        <v>2023</v>
      </c>
      <c r="AL1477">
        <f t="shared" si="475"/>
        <v>12</v>
      </c>
      <c r="AM1477">
        <f t="shared" si="476"/>
        <v>2</v>
      </c>
      <c r="AN1477">
        <f t="shared" si="477"/>
        <v>7</v>
      </c>
      <c r="AO1477" t="str">
        <f t="shared" si="478"/>
        <v>Weekend</v>
      </c>
      <c r="AR1477" s="20">
        <f t="shared" si="479"/>
        <v>0</v>
      </c>
    </row>
    <row r="1478" spans="1:44" x14ac:dyDescent="0.35">
      <c r="A1478" t="str">
        <f t="shared" si="461"/>
        <v>CUST1477</v>
      </c>
      <c r="B1478" s="2" t="s">
        <v>1810</v>
      </c>
      <c r="C1478" s="4">
        <v>45011</v>
      </c>
      <c r="D1478" s="2" t="s">
        <v>86</v>
      </c>
      <c r="E1478" t="s">
        <v>5050</v>
      </c>
      <c r="F1478" s="2" t="s">
        <v>29</v>
      </c>
      <c r="G1478" s="2" t="s">
        <v>30</v>
      </c>
      <c r="H1478" s="2">
        <v>1</v>
      </c>
      <c r="I1478" s="19">
        <v>702.1</v>
      </c>
      <c r="J1478" s="2" t="s">
        <v>15</v>
      </c>
      <c r="K1478" s="2" t="s">
        <v>16</v>
      </c>
      <c r="L1478" s="2">
        <v>4</v>
      </c>
      <c r="M1478" s="18">
        <f t="shared" si="462"/>
        <v>702.1</v>
      </c>
      <c r="T1478" t="str">
        <f t="shared" si="463"/>
        <v>Completed</v>
      </c>
      <c r="U1478" t="str">
        <f t="shared" si="464"/>
        <v>No</v>
      </c>
      <c r="V1478" t="str">
        <f t="shared" si="465"/>
        <v>No</v>
      </c>
      <c r="X1478">
        <f t="shared" si="466"/>
        <v>589</v>
      </c>
      <c r="Y1478">
        <f t="shared" si="467"/>
        <v>426</v>
      </c>
      <c r="Z1478" s="18">
        <f t="shared" si="468"/>
        <v>1892867.2841657216</v>
      </c>
      <c r="AA1478" s="18">
        <f t="shared" si="469"/>
        <v>199432.98236095349</v>
      </c>
      <c r="AB1478" s="17">
        <f t="shared" si="470"/>
        <v>3.8949824970828471</v>
      </c>
      <c r="AC1478" s="2" t="s">
        <v>30</v>
      </c>
      <c r="AD1478" s="2" t="s">
        <v>29</v>
      </c>
      <c r="AE1478" t="str">
        <f t="shared" si="471"/>
        <v>Fashion</v>
      </c>
      <c r="AF1478" t="str">
        <f t="shared" si="472"/>
        <v>Fashion</v>
      </c>
      <c r="AG1478" t="str" cm="1">
        <f t="array" ref="AG1478">INDEX(AD:AD,ROW())</f>
        <v>Fashion</v>
      </c>
      <c r="AH1478">
        <f t="shared" si="460"/>
        <v>6</v>
      </c>
      <c r="AI1478" t="str">
        <f t="shared" si="473"/>
        <v>Fashion</v>
      </c>
      <c r="AK1478">
        <f t="shared" si="474"/>
        <v>2023</v>
      </c>
      <c r="AL1478">
        <f t="shared" si="475"/>
        <v>3</v>
      </c>
      <c r="AM1478">
        <f t="shared" si="476"/>
        <v>26</v>
      </c>
      <c r="AN1478">
        <f t="shared" si="477"/>
        <v>1</v>
      </c>
      <c r="AO1478" t="str">
        <f t="shared" si="478"/>
        <v>Weekend</v>
      </c>
      <c r="AR1478" s="20">
        <f t="shared" si="479"/>
        <v>0</v>
      </c>
    </row>
    <row r="1479" spans="1:44" x14ac:dyDescent="0.35">
      <c r="A1479" t="str">
        <f t="shared" si="461"/>
        <v>CUST1478</v>
      </c>
      <c r="B1479" s="2" t="s">
        <v>1811</v>
      </c>
      <c r="C1479" s="4">
        <v>45137</v>
      </c>
      <c r="D1479" s="2" t="s">
        <v>125</v>
      </c>
      <c r="E1479" t="s">
        <v>5053</v>
      </c>
      <c r="F1479" s="2" t="s">
        <v>23</v>
      </c>
      <c r="G1479" s="2" t="s">
        <v>65</v>
      </c>
      <c r="H1479" s="2">
        <v>1</v>
      </c>
      <c r="I1479" s="19">
        <v>192.99</v>
      </c>
      <c r="J1479" s="2" t="s">
        <v>5047</v>
      </c>
      <c r="K1479" s="2" t="s">
        <v>16</v>
      </c>
      <c r="L1479" s="2">
        <v>4</v>
      </c>
      <c r="M1479" s="18">
        <f t="shared" si="462"/>
        <v>192.99</v>
      </c>
      <c r="T1479" t="str">
        <f t="shared" si="463"/>
        <v>Completed</v>
      </c>
      <c r="U1479" t="str">
        <f t="shared" si="464"/>
        <v>No</v>
      </c>
      <c r="V1479" t="str">
        <f t="shared" si="465"/>
        <v>No</v>
      </c>
      <c r="X1479">
        <f t="shared" si="466"/>
        <v>559</v>
      </c>
      <c r="Y1479">
        <f t="shared" si="467"/>
        <v>408</v>
      </c>
      <c r="Z1479" s="18">
        <f t="shared" si="468"/>
        <v>594714.6477588166</v>
      </c>
      <c r="AA1479" s="18">
        <f t="shared" si="469"/>
        <v>60882.938065984097</v>
      </c>
      <c r="AB1479" s="17">
        <f t="shared" si="470"/>
        <v>3.804733727810651</v>
      </c>
      <c r="AC1479" s="2" t="s">
        <v>65</v>
      </c>
      <c r="AD1479" s="2" t="s">
        <v>23</v>
      </c>
      <c r="AE1479" t="str">
        <f t="shared" si="471"/>
        <v>Books</v>
      </c>
      <c r="AF1479" t="str">
        <f t="shared" si="472"/>
        <v>Books</v>
      </c>
      <c r="AG1479" t="str" cm="1">
        <f t="array" ref="AG1479">INDEX(AD:AD,ROW())</f>
        <v>Books</v>
      </c>
      <c r="AH1479">
        <f t="shared" si="460"/>
        <v>19</v>
      </c>
      <c r="AI1479" t="str">
        <f t="shared" si="473"/>
        <v>Books</v>
      </c>
      <c r="AK1479">
        <f t="shared" si="474"/>
        <v>2023</v>
      </c>
      <c r="AL1479">
        <f t="shared" si="475"/>
        <v>7</v>
      </c>
      <c r="AM1479">
        <f t="shared" si="476"/>
        <v>30</v>
      </c>
      <c r="AN1479">
        <f t="shared" si="477"/>
        <v>1</v>
      </c>
      <c r="AO1479" t="str">
        <f t="shared" si="478"/>
        <v>Weekend</v>
      </c>
      <c r="AR1479" s="20">
        <f t="shared" si="479"/>
        <v>0</v>
      </c>
    </row>
    <row r="1480" spans="1:44" x14ac:dyDescent="0.35">
      <c r="A1480" t="str">
        <f t="shared" si="461"/>
        <v>CUST1479</v>
      </c>
      <c r="B1480" s="2" t="s">
        <v>1812</v>
      </c>
      <c r="C1480" s="4">
        <v>45723</v>
      </c>
      <c r="D1480" s="2" t="s">
        <v>608</v>
      </c>
      <c r="E1480" t="s">
        <v>5054</v>
      </c>
      <c r="F1480" s="2" t="s">
        <v>23</v>
      </c>
      <c r="G1480" s="2" t="s">
        <v>46</v>
      </c>
      <c r="H1480" s="2">
        <v>1</v>
      </c>
      <c r="I1480" s="19">
        <v>172.29</v>
      </c>
      <c r="J1480" s="2" t="s">
        <v>50</v>
      </c>
      <c r="K1480" s="2" t="s">
        <v>16</v>
      </c>
      <c r="L1480" s="2">
        <v>3</v>
      </c>
      <c r="M1480" s="18">
        <f t="shared" si="462"/>
        <v>172.29</v>
      </c>
      <c r="T1480" t="str">
        <f t="shared" si="463"/>
        <v>Completed</v>
      </c>
      <c r="U1480" t="str">
        <f t="shared" si="464"/>
        <v>No</v>
      </c>
      <c r="V1480" t="str">
        <f t="shared" si="465"/>
        <v>No</v>
      </c>
      <c r="X1480">
        <f t="shared" si="466"/>
        <v>558</v>
      </c>
      <c r="Y1480">
        <f t="shared" si="467"/>
        <v>430</v>
      </c>
      <c r="Z1480" s="18">
        <f t="shared" si="468"/>
        <v>594714.6477588166</v>
      </c>
      <c r="AA1480" s="18">
        <f t="shared" si="469"/>
        <v>60882.938065984097</v>
      </c>
      <c r="AB1480" s="17">
        <f t="shared" si="470"/>
        <v>3.804733727810651</v>
      </c>
      <c r="AC1480" s="2" t="s">
        <v>46</v>
      </c>
      <c r="AD1480" s="2" t="s">
        <v>23</v>
      </c>
      <c r="AE1480" t="str">
        <f t="shared" si="471"/>
        <v>Books</v>
      </c>
      <c r="AF1480" t="str">
        <f t="shared" si="472"/>
        <v>Books</v>
      </c>
      <c r="AG1480" t="str" cm="1">
        <f t="array" ref="AG1480">INDEX(AD:AD,ROW())</f>
        <v>Books</v>
      </c>
      <c r="AH1480">
        <f t="shared" si="460"/>
        <v>11</v>
      </c>
      <c r="AI1480" t="str">
        <f t="shared" si="473"/>
        <v>Books</v>
      </c>
      <c r="AK1480">
        <f t="shared" si="474"/>
        <v>2025</v>
      </c>
      <c r="AL1480">
        <f t="shared" si="475"/>
        <v>3</v>
      </c>
      <c r="AM1480">
        <f t="shared" si="476"/>
        <v>7</v>
      </c>
      <c r="AN1480">
        <f t="shared" si="477"/>
        <v>6</v>
      </c>
      <c r="AO1480" t="str">
        <f t="shared" si="478"/>
        <v>Weekday</v>
      </c>
      <c r="AR1480" s="20">
        <f t="shared" si="479"/>
        <v>0</v>
      </c>
    </row>
    <row r="1481" spans="1:44" x14ac:dyDescent="0.35">
      <c r="A1481" t="str">
        <f t="shared" si="461"/>
        <v>CUST1480</v>
      </c>
      <c r="B1481" s="2" t="s">
        <v>1813</v>
      </c>
      <c r="C1481" s="4">
        <v>45692</v>
      </c>
      <c r="D1481" s="2" t="s">
        <v>751</v>
      </c>
      <c r="E1481" t="s">
        <v>5049</v>
      </c>
      <c r="F1481" s="2" t="s">
        <v>23</v>
      </c>
      <c r="G1481" s="2" t="s">
        <v>24</v>
      </c>
      <c r="H1481" s="2">
        <v>1</v>
      </c>
      <c r="I1481" s="19">
        <v>408.67</v>
      </c>
      <c r="J1481" s="2" t="s">
        <v>5047</v>
      </c>
      <c r="K1481" s="2" t="s">
        <v>16</v>
      </c>
      <c r="L1481" s="2">
        <v>2</v>
      </c>
      <c r="M1481" s="18">
        <f t="shared" si="462"/>
        <v>408.67</v>
      </c>
      <c r="T1481" t="str">
        <f t="shared" si="463"/>
        <v>Completed</v>
      </c>
      <c r="U1481" t="str">
        <f t="shared" si="464"/>
        <v>No</v>
      </c>
      <c r="V1481" t="str">
        <f t="shared" si="465"/>
        <v>No</v>
      </c>
      <c r="X1481">
        <f t="shared" si="466"/>
        <v>595</v>
      </c>
      <c r="Y1481">
        <f t="shared" si="467"/>
        <v>444</v>
      </c>
      <c r="Z1481" s="18">
        <f t="shared" si="468"/>
        <v>594714.6477588166</v>
      </c>
      <c r="AA1481" s="18">
        <f t="shared" si="469"/>
        <v>60882.938065984097</v>
      </c>
      <c r="AB1481" s="17">
        <f t="shared" si="470"/>
        <v>3.804733727810651</v>
      </c>
      <c r="AC1481" s="2" t="s">
        <v>24</v>
      </c>
      <c r="AD1481" s="2" t="s">
        <v>23</v>
      </c>
      <c r="AE1481" t="str">
        <f t="shared" si="471"/>
        <v>Books</v>
      </c>
      <c r="AF1481" t="str">
        <f t="shared" si="472"/>
        <v>Books</v>
      </c>
      <c r="AG1481" t="str" cm="1">
        <f t="array" ref="AG1481">INDEX(AD:AD,ROW())</f>
        <v>Books</v>
      </c>
      <c r="AH1481">
        <f t="shared" ref="AH1481:AH1544" si="480">MATCH(G1481,AC:AC,0)</f>
        <v>4</v>
      </c>
      <c r="AI1481" t="str">
        <f t="shared" si="473"/>
        <v>Books</v>
      </c>
      <c r="AK1481">
        <f t="shared" si="474"/>
        <v>2025</v>
      </c>
      <c r="AL1481">
        <f t="shared" si="475"/>
        <v>2</v>
      </c>
      <c r="AM1481">
        <f t="shared" si="476"/>
        <v>4</v>
      </c>
      <c r="AN1481">
        <f t="shared" si="477"/>
        <v>3</v>
      </c>
      <c r="AO1481" t="str">
        <f t="shared" si="478"/>
        <v>Weekday</v>
      </c>
      <c r="AR1481" s="20">
        <f t="shared" si="479"/>
        <v>0</v>
      </c>
    </row>
    <row r="1482" spans="1:44" x14ac:dyDescent="0.35">
      <c r="A1482" t="str">
        <f t="shared" si="461"/>
        <v>CUST1481</v>
      </c>
      <c r="B1482" s="2" t="s">
        <v>1814</v>
      </c>
      <c r="C1482" s="4">
        <v>44996</v>
      </c>
      <c r="D1482" s="2" t="s">
        <v>64</v>
      </c>
      <c r="E1482" t="s">
        <v>5049</v>
      </c>
      <c r="F1482" s="2" t="s">
        <v>13</v>
      </c>
      <c r="G1482" s="2" t="s">
        <v>37</v>
      </c>
      <c r="H1482" s="2">
        <v>1</v>
      </c>
      <c r="I1482" s="19">
        <v>334.74</v>
      </c>
      <c r="J1482" s="2" t="s">
        <v>50</v>
      </c>
      <c r="K1482" s="2" t="s">
        <v>103</v>
      </c>
      <c r="L1482" s="2">
        <v>1</v>
      </c>
      <c r="M1482" s="18">
        <f t="shared" si="462"/>
        <v>334.74</v>
      </c>
      <c r="T1482" t="str">
        <f t="shared" si="463"/>
        <v>Lost Sale</v>
      </c>
      <c r="U1482" t="str">
        <f t="shared" si="464"/>
        <v>No</v>
      </c>
      <c r="V1482" t="str">
        <f t="shared" si="465"/>
        <v>Yes</v>
      </c>
      <c r="X1482">
        <f t="shared" si="466"/>
        <v>595</v>
      </c>
      <c r="Y1482">
        <f t="shared" si="467"/>
        <v>444</v>
      </c>
      <c r="Z1482" s="18">
        <f t="shared" si="468"/>
        <v>1463424.4009529033</v>
      </c>
      <c r="AA1482" s="18">
        <f t="shared" si="469"/>
        <v>118285.78776560788</v>
      </c>
      <c r="AB1482" s="17">
        <f t="shared" si="470"/>
        <v>3.8140589569160999</v>
      </c>
      <c r="AC1482" s="2" t="s">
        <v>37</v>
      </c>
      <c r="AD1482" s="2" t="s">
        <v>13</v>
      </c>
      <c r="AE1482" t="str">
        <f t="shared" si="471"/>
        <v>Home &amp; Kitchen</v>
      </c>
      <c r="AF1482" t="str">
        <f t="shared" si="472"/>
        <v>Home &amp; Kitchen</v>
      </c>
      <c r="AG1482" t="str" cm="1">
        <f t="array" ref="AG1482">INDEX(AD:AD,ROW())</f>
        <v>Home &amp; Kitchen</v>
      </c>
      <c r="AH1482">
        <f t="shared" si="480"/>
        <v>8</v>
      </c>
      <c r="AI1482" t="str">
        <f t="shared" si="473"/>
        <v>Home &amp; Kitchen</v>
      </c>
      <c r="AK1482">
        <f t="shared" si="474"/>
        <v>2023</v>
      </c>
      <c r="AL1482">
        <f t="shared" si="475"/>
        <v>3</v>
      </c>
      <c r="AM1482">
        <f t="shared" si="476"/>
        <v>11</v>
      </c>
      <c r="AN1482">
        <f t="shared" si="477"/>
        <v>7</v>
      </c>
      <c r="AO1482" t="str">
        <f t="shared" si="478"/>
        <v>Weekend</v>
      </c>
      <c r="AR1482" s="20">
        <f t="shared" si="479"/>
        <v>1</v>
      </c>
    </row>
    <row r="1483" spans="1:44" x14ac:dyDescent="0.35">
      <c r="A1483" t="str">
        <f t="shared" si="461"/>
        <v>CUST1482</v>
      </c>
      <c r="B1483" s="2" t="s">
        <v>1815</v>
      </c>
      <c r="C1483" s="4">
        <v>45415</v>
      </c>
      <c r="D1483" s="2" t="s">
        <v>608</v>
      </c>
      <c r="E1483" t="s">
        <v>5054</v>
      </c>
      <c r="F1483" s="2" t="s">
        <v>13</v>
      </c>
      <c r="G1483" s="2" t="s">
        <v>95</v>
      </c>
      <c r="H1483" s="2">
        <v>1</v>
      </c>
      <c r="I1483" s="19">
        <v>1948.97</v>
      </c>
      <c r="J1483" s="2" t="s">
        <v>20</v>
      </c>
      <c r="K1483" s="2" t="s">
        <v>76</v>
      </c>
      <c r="L1483" s="2">
        <v>2</v>
      </c>
      <c r="M1483" s="18">
        <f t="shared" si="462"/>
        <v>1948.97</v>
      </c>
      <c r="T1483" t="str">
        <f t="shared" si="463"/>
        <v>Completed</v>
      </c>
      <c r="U1483" t="str">
        <f t="shared" si="464"/>
        <v>No</v>
      </c>
      <c r="V1483" t="str">
        <f t="shared" si="465"/>
        <v>No</v>
      </c>
      <c r="X1483">
        <f t="shared" si="466"/>
        <v>558</v>
      </c>
      <c r="Y1483">
        <f t="shared" si="467"/>
        <v>430</v>
      </c>
      <c r="Z1483" s="18">
        <f t="shared" si="468"/>
        <v>1463424.4009529033</v>
      </c>
      <c r="AA1483" s="18">
        <f t="shared" si="469"/>
        <v>118285.78776560788</v>
      </c>
      <c r="AB1483" s="17">
        <f t="shared" si="470"/>
        <v>3.8140589569160999</v>
      </c>
      <c r="AC1483" s="2" t="s">
        <v>95</v>
      </c>
      <c r="AD1483" s="2" t="s">
        <v>13</v>
      </c>
      <c r="AE1483" t="str">
        <f t="shared" si="471"/>
        <v>Home &amp; Kitchen</v>
      </c>
      <c r="AF1483" t="str">
        <f t="shared" si="472"/>
        <v>Home &amp; Kitchen</v>
      </c>
      <c r="AG1483" t="str" cm="1">
        <f t="array" ref="AG1483">INDEX(AD:AD,ROW())</f>
        <v>Home &amp; Kitchen</v>
      </c>
      <c r="AH1483">
        <f t="shared" si="480"/>
        <v>32</v>
      </c>
      <c r="AI1483" t="str">
        <f t="shared" si="473"/>
        <v>Home &amp; Kitchen</v>
      </c>
      <c r="AK1483">
        <f t="shared" si="474"/>
        <v>2024</v>
      </c>
      <c r="AL1483">
        <f t="shared" si="475"/>
        <v>5</v>
      </c>
      <c r="AM1483">
        <f t="shared" si="476"/>
        <v>3</v>
      </c>
      <c r="AN1483">
        <f t="shared" si="477"/>
        <v>6</v>
      </c>
      <c r="AO1483" t="str">
        <f t="shared" si="478"/>
        <v>Weekday</v>
      </c>
      <c r="AR1483" s="20">
        <f t="shared" si="479"/>
        <v>1</v>
      </c>
    </row>
    <row r="1484" spans="1:44" x14ac:dyDescent="0.35">
      <c r="A1484" t="str">
        <f t="shared" si="461"/>
        <v>CUST1483</v>
      </c>
      <c r="B1484" s="2" t="s">
        <v>1816</v>
      </c>
      <c r="C1484" s="4">
        <v>45434</v>
      </c>
      <c r="D1484" s="2" t="s">
        <v>342</v>
      </c>
      <c r="E1484" t="s">
        <v>5052</v>
      </c>
      <c r="F1484" s="2" t="s">
        <v>13</v>
      </c>
      <c r="G1484" s="2" t="s">
        <v>95</v>
      </c>
      <c r="H1484" s="2">
        <v>1</v>
      </c>
      <c r="I1484" s="19">
        <v>1855.95</v>
      </c>
      <c r="J1484" s="2" t="s">
        <v>5047</v>
      </c>
      <c r="K1484" s="2" t="s">
        <v>16</v>
      </c>
      <c r="L1484" s="2">
        <v>4</v>
      </c>
      <c r="M1484" s="18">
        <f t="shared" si="462"/>
        <v>1855.95</v>
      </c>
      <c r="T1484" t="str">
        <f t="shared" si="463"/>
        <v>Completed</v>
      </c>
      <c r="U1484" t="str">
        <f t="shared" si="464"/>
        <v>Yes</v>
      </c>
      <c r="V1484" t="str">
        <f t="shared" si="465"/>
        <v>No</v>
      </c>
      <c r="X1484">
        <f t="shared" si="466"/>
        <v>573</v>
      </c>
      <c r="Y1484">
        <f t="shared" si="467"/>
        <v>450</v>
      </c>
      <c r="Z1484" s="18">
        <f t="shared" si="468"/>
        <v>1463424.4009529033</v>
      </c>
      <c r="AA1484" s="18">
        <f t="shared" si="469"/>
        <v>118285.78776560788</v>
      </c>
      <c r="AB1484" s="17">
        <f t="shared" si="470"/>
        <v>3.8140589569160999</v>
      </c>
      <c r="AC1484" s="2" t="s">
        <v>95</v>
      </c>
      <c r="AD1484" s="2" t="s">
        <v>13</v>
      </c>
      <c r="AE1484" t="str">
        <f t="shared" si="471"/>
        <v>Home &amp; Kitchen</v>
      </c>
      <c r="AF1484" t="str">
        <f t="shared" si="472"/>
        <v>Home &amp; Kitchen</v>
      </c>
      <c r="AG1484" t="str" cm="1">
        <f t="array" ref="AG1484">INDEX(AD:AD,ROW())</f>
        <v>Home &amp; Kitchen</v>
      </c>
      <c r="AH1484">
        <f t="shared" si="480"/>
        <v>32</v>
      </c>
      <c r="AI1484" t="str">
        <f t="shared" si="473"/>
        <v>Home &amp; Kitchen</v>
      </c>
      <c r="AK1484">
        <f t="shared" si="474"/>
        <v>2024</v>
      </c>
      <c r="AL1484">
        <f t="shared" si="475"/>
        <v>5</v>
      </c>
      <c r="AM1484">
        <f t="shared" si="476"/>
        <v>22</v>
      </c>
      <c r="AN1484">
        <f t="shared" si="477"/>
        <v>4</v>
      </c>
      <c r="AO1484" t="str">
        <f t="shared" si="478"/>
        <v>Weekday</v>
      </c>
      <c r="AR1484" s="20">
        <f t="shared" si="479"/>
        <v>0</v>
      </c>
    </row>
    <row r="1485" spans="1:44" x14ac:dyDescent="0.35">
      <c r="A1485" t="str">
        <f t="shared" si="461"/>
        <v>CUST1484</v>
      </c>
      <c r="B1485" s="2" t="s">
        <v>1817</v>
      </c>
      <c r="C1485" s="4">
        <v>45461</v>
      </c>
      <c r="D1485" s="2" t="s">
        <v>131</v>
      </c>
      <c r="E1485" t="s">
        <v>5048</v>
      </c>
      <c r="F1485" s="2" t="s">
        <v>19</v>
      </c>
      <c r="G1485" s="2" t="s">
        <v>60</v>
      </c>
      <c r="H1485" s="2">
        <v>1</v>
      </c>
      <c r="I1485" s="19">
        <v>2758.17</v>
      </c>
      <c r="J1485" s="2" t="s">
        <v>5046</v>
      </c>
      <c r="K1485" s="2" t="s">
        <v>31</v>
      </c>
      <c r="L1485" s="2">
        <v>3</v>
      </c>
      <c r="M1485" s="18">
        <f t="shared" si="462"/>
        <v>2758.17</v>
      </c>
      <c r="T1485" t="str">
        <f t="shared" si="463"/>
        <v>Pending</v>
      </c>
      <c r="U1485" t="str">
        <f t="shared" si="464"/>
        <v>No</v>
      </c>
      <c r="V1485" t="str">
        <f t="shared" si="465"/>
        <v>Yes</v>
      </c>
      <c r="X1485">
        <f t="shared" si="466"/>
        <v>590</v>
      </c>
      <c r="Y1485">
        <f t="shared" si="467"/>
        <v>451</v>
      </c>
      <c r="Z1485" s="18">
        <f t="shared" si="468"/>
        <v>2759712.3299794244</v>
      </c>
      <c r="AA1485" s="18">
        <f t="shared" si="469"/>
        <v>330643.50635802455</v>
      </c>
      <c r="AB1485" s="17">
        <f t="shared" si="470"/>
        <v>3.8641711229946525</v>
      </c>
      <c r="AC1485" s="2" t="s">
        <v>60</v>
      </c>
      <c r="AD1485" s="2" t="s">
        <v>19</v>
      </c>
      <c r="AE1485" t="str">
        <f t="shared" si="471"/>
        <v>Electronics</v>
      </c>
      <c r="AF1485" t="str">
        <f t="shared" si="472"/>
        <v>Electronics</v>
      </c>
      <c r="AG1485" t="str" cm="1">
        <f t="array" ref="AG1485">INDEX(AD:AD,ROW())</f>
        <v>Electronics</v>
      </c>
      <c r="AH1485">
        <f t="shared" si="480"/>
        <v>17</v>
      </c>
      <c r="AI1485" t="str">
        <f t="shared" si="473"/>
        <v>Electronics</v>
      </c>
      <c r="AK1485">
        <f t="shared" si="474"/>
        <v>2024</v>
      </c>
      <c r="AL1485">
        <f t="shared" si="475"/>
        <v>6</v>
      </c>
      <c r="AM1485">
        <f t="shared" si="476"/>
        <v>18</v>
      </c>
      <c r="AN1485">
        <f t="shared" si="477"/>
        <v>3</v>
      </c>
      <c r="AO1485" t="str">
        <f t="shared" si="478"/>
        <v>Weekday</v>
      </c>
      <c r="AR1485" s="20">
        <f t="shared" si="479"/>
        <v>0</v>
      </c>
    </row>
    <row r="1486" spans="1:44" x14ac:dyDescent="0.35">
      <c r="A1486" t="str">
        <f t="shared" si="461"/>
        <v>CUST1485</v>
      </c>
      <c r="B1486" s="2" t="s">
        <v>1818</v>
      </c>
      <c r="C1486" s="4">
        <v>45627</v>
      </c>
      <c r="D1486" s="2" t="s">
        <v>178</v>
      </c>
      <c r="E1486" t="s">
        <v>5055</v>
      </c>
      <c r="F1486" s="2" t="s">
        <v>29</v>
      </c>
      <c r="G1486" s="2" t="s">
        <v>5043</v>
      </c>
      <c r="H1486" s="2">
        <v>2</v>
      </c>
      <c r="I1486" s="19">
        <v>2211.1799999999998</v>
      </c>
      <c r="J1486" s="2" t="s">
        <v>5046</v>
      </c>
      <c r="K1486" s="2" t="s">
        <v>16</v>
      </c>
      <c r="L1486" s="2">
        <v>5</v>
      </c>
      <c r="M1486" s="18">
        <f t="shared" si="462"/>
        <v>4422.3599999999997</v>
      </c>
      <c r="T1486" t="str">
        <f t="shared" si="463"/>
        <v>Completed</v>
      </c>
      <c r="U1486" t="str">
        <f t="shared" si="464"/>
        <v>Yes</v>
      </c>
      <c r="V1486" t="str">
        <f t="shared" si="465"/>
        <v>No</v>
      </c>
      <c r="X1486">
        <f t="shared" si="466"/>
        <v>567</v>
      </c>
      <c r="Y1486">
        <f t="shared" si="467"/>
        <v>440</v>
      </c>
      <c r="Z1486" s="18">
        <f t="shared" si="468"/>
        <v>1892867.2841657216</v>
      </c>
      <c r="AA1486" s="18">
        <f t="shared" si="469"/>
        <v>199432.98236095349</v>
      </c>
      <c r="AB1486" s="17">
        <f t="shared" si="470"/>
        <v>3.8949824970828471</v>
      </c>
      <c r="AC1486" s="2" t="s">
        <v>5043</v>
      </c>
      <c r="AD1486" s="2" t="s">
        <v>29</v>
      </c>
      <c r="AE1486" t="str">
        <f t="shared" si="471"/>
        <v>Fashion</v>
      </c>
      <c r="AF1486" t="str">
        <f t="shared" si="472"/>
        <v>Fashion</v>
      </c>
      <c r="AG1486" t="str" cm="1">
        <f t="array" ref="AG1486">INDEX(AD:AD,ROW())</f>
        <v>Fashion</v>
      </c>
      <c r="AH1486">
        <f t="shared" si="480"/>
        <v>55</v>
      </c>
      <c r="AI1486" t="str">
        <f t="shared" si="473"/>
        <v>Fashion</v>
      </c>
      <c r="AK1486">
        <f t="shared" si="474"/>
        <v>2024</v>
      </c>
      <c r="AL1486">
        <f t="shared" si="475"/>
        <v>12</v>
      </c>
      <c r="AM1486">
        <f t="shared" si="476"/>
        <v>1</v>
      </c>
      <c r="AN1486">
        <f t="shared" si="477"/>
        <v>1</v>
      </c>
      <c r="AO1486" t="str">
        <f t="shared" si="478"/>
        <v>Weekend</v>
      </c>
      <c r="AR1486" s="20">
        <f t="shared" si="479"/>
        <v>0</v>
      </c>
    </row>
    <row r="1487" spans="1:44" x14ac:dyDescent="0.35">
      <c r="A1487" t="str">
        <f t="shared" si="461"/>
        <v>CUST1486</v>
      </c>
      <c r="B1487" s="2" t="s">
        <v>1819</v>
      </c>
      <c r="C1487" s="4">
        <v>45236</v>
      </c>
      <c r="D1487" s="2" t="s">
        <v>1393</v>
      </c>
      <c r="E1487" t="s">
        <v>5050</v>
      </c>
      <c r="F1487" s="2" t="s">
        <v>23</v>
      </c>
      <c r="G1487" s="2" t="s">
        <v>24</v>
      </c>
      <c r="H1487" s="2">
        <v>1</v>
      </c>
      <c r="I1487" s="19">
        <v>645.94000000000005</v>
      </c>
      <c r="J1487" s="2" t="s">
        <v>5046</v>
      </c>
      <c r="K1487" s="2" t="s">
        <v>76</v>
      </c>
      <c r="L1487" s="2">
        <v>2</v>
      </c>
      <c r="M1487" s="18">
        <f t="shared" si="462"/>
        <v>645.94000000000005</v>
      </c>
      <c r="T1487" t="str">
        <f t="shared" si="463"/>
        <v>Completed</v>
      </c>
      <c r="U1487" t="str">
        <f t="shared" si="464"/>
        <v>No</v>
      </c>
      <c r="V1487" t="str">
        <f t="shared" si="465"/>
        <v>No</v>
      </c>
      <c r="X1487">
        <f t="shared" si="466"/>
        <v>589</v>
      </c>
      <c r="Y1487">
        <f t="shared" si="467"/>
        <v>426</v>
      </c>
      <c r="Z1487" s="18">
        <f t="shared" si="468"/>
        <v>594714.6477588166</v>
      </c>
      <c r="AA1487" s="18">
        <f t="shared" si="469"/>
        <v>60882.938065984097</v>
      </c>
      <c r="AB1487" s="17">
        <f t="shared" si="470"/>
        <v>3.804733727810651</v>
      </c>
      <c r="AC1487" s="2" t="s">
        <v>24</v>
      </c>
      <c r="AD1487" s="2" t="s">
        <v>23</v>
      </c>
      <c r="AE1487" t="str">
        <f t="shared" si="471"/>
        <v>Books</v>
      </c>
      <c r="AF1487" t="str">
        <f t="shared" si="472"/>
        <v>Books</v>
      </c>
      <c r="AG1487" t="str" cm="1">
        <f t="array" ref="AG1487">INDEX(AD:AD,ROW())</f>
        <v>Books</v>
      </c>
      <c r="AH1487">
        <f t="shared" si="480"/>
        <v>4</v>
      </c>
      <c r="AI1487" t="str">
        <f t="shared" si="473"/>
        <v>Books</v>
      </c>
      <c r="AK1487">
        <f t="shared" si="474"/>
        <v>2023</v>
      </c>
      <c r="AL1487">
        <f t="shared" si="475"/>
        <v>11</v>
      </c>
      <c r="AM1487">
        <f t="shared" si="476"/>
        <v>6</v>
      </c>
      <c r="AN1487">
        <f t="shared" si="477"/>
        <v>2</v>
      </c>
      <c r="AO1487" t="str">
        <f t="shared" si="478"/>
        <v>Weekday</v>
      </c>
      <c r="AR1487" s="20">
        <f t="shared" si="479"/>
        <v>1</v>
      </c>
    </row>
    <row r="1488" spans="1:44" x14ac:dyDescent="0.35">
      <c r="A1488" t="str">
        <f t="shared" si="461"/>
        <v>CUST1487</v>
      </c>
      <c r="B1488" s="2" t="s">
        <v>1820</v>
      </c>
      <c r="C1488" s="4">
        <v>45699</v>
      </c>
      <c r="D1488" s="2" t="s">
        <v>357</v>
      </c>
      <c r="E1488" t="s">
        <v>5051</v>
      </c>
      <c r="F1488" s="2" t="s">
        <v>13</v>
      </c>
      <c r="G1488" s="2" t="s">
        <v>34</v>
      </c>
      <c r="H1488" s="2">
        <v>1</v>
      </c>
      <c r="I1488" s="19">
        <v>892.31</v>
      </c>
      <c r="J1488" s="2" t="s">
        <v>20</v>
      </c>
      <c r="K1488" s="2" t="s">
        <v>16</v>
      </c>
      <c r="L1488" s="2">
        <v>4</v>
      </c>
      <c r="M1488" s="18">
        <f t="shared" si="462"/>
        <v>892.31</v>
      </c>
      <c r="T1488" t="str">
        <f t="shared" si="463"/>
        <v>Completed</v>
      </c>
      <c r="U1488" t="str">
        <f t="shared" si="464"/>
        <v>No</v>
      </c>
      <c r="V1488" t="str">
        <f t="shared" si="465"/>
        <v>No</v>
      </c>
      <c r="X1488">
        <f t="shared" si="466"/>
        <v>619</v>
      </c>
      <c r="Y1488">
        <f t="shared" si="467"/>
        <v>468</v>
      </c>
      <c r="Z1488" s="18">
        <f t="shared" si="468"/>
        <v>1463424.4009529033</v>
      </c>
      <c r="AA1488" s="18">
        <f t="shared" si="469"/>
        <v>118285.78776560788</v>
      </c>
      <c r="AB1488" s="17">
        <f t="shared" si="470"/>
        <v>3.8140589569160999</v>
      </c>
      <c r="AC1488" s="2" t="s">
        <v>34</v>
      </c>
      <c r="AD1488" s="2" t="s">
        <v>13</v>
      </c>
      <c r="AE1488" t="str">
        <f t="shared" si="471"/>
        <v>Home &amp; Kitchen</v>
      </c>
      <c r="AF1488" t="str">
        <f t="shared" si="472"/>
        <v>Home &amp; Kitchen</v>
      </c>
      <c r="AG1488" t="str" cm="1">
        <f t="array" ref="AG1488">INDEX(AD:AD,ROW())</f>
        <v>Home &amp; Kitchen</v>
      </c>
      <c r="AH1488">
        <f t="shared" si="480"/>
        <v>7</v>
      </c>
      <c r="AI1488" t="str">
        <f t="shared" si="473"/>
        <v>Home &amp; Kitchen</v>
      </c>
      <c r="AK1488">
        <f t="shared" si="474"/>
        <v>2025</v>
      </c>
      <c r="AL1488">
        <f t="shared" si="475"/>
        <v>2</v>
      </c>
      <c r="AM1488">
        <f t="shared" si="476"/>
        <v>11</v>
      </c>
      <c r="AN1488">
        <f t="shared" si="477"/>
        <v>3</v>
      </c>
      <c r="AO1488" t="str">
        <f t="shared" si="478"/>
        <v>Weekday</v>
      </c>
      <c r="AR1488" s="20">
        <f t="shared" si="479"/>
        <v>0</v>
      </c>
    </row>
    <row r="1489" spans="1:44" x14ac:dyDescent="0.35">
      <c r="A1489" t="str">
        <f t="shared" si="461"/>
        <v>CUST1488</v>
      </c>
      <c r="B1489" s="2" t="s">
        <v>1821</v>
      </c>
      <c r="C1489" s="4">
        <v>45875</v>
      </c>
      <c r="D1489" s="2" t="s">
        <v>164</v>
      </c>
      <c r="E1489" t="s">
        <v>5054</v>
      </c>
      <c r="F1489" s="2" t="s">
        <v>29</v>
      </c>
      <c r="G1489" s="2" t="s">
        <v>5043</v>
      </c>
      <c r="H1489" s="2">
        <v>3</v>
      </c>
      <c r="I1489" s="19">
        <v>1419.824472190694</v>
      </c>
      <c r="J1489" s="2" t="s">
        <v>5046</v>
      </c>
      <c r="K1489" s="2" t="s">
        <v>16</v>
      </c>
      <c r="L1489" s="2">
        <v>4</v>
      </c>
      <c r="M1489" s="18">
        <f t="shared" si="462"/>
        <v>4259.473416572082</v>
      </c>
      <c r="T1489" t="str">
        <f t="shared" si="463"/>
        <v>Completed</v>
      </c>
      <c r="U1489" t="str">
        <f t="shared" si="464"/>
        <v>Yes</v>
      </c>
      <c r="V1489" t="str">
        <f t="shared" si="465"/>
        <v>No</v>
      </c>
      <c r="X1489">
        <f t="shared" si="466"/>
        <v>558</v>
      </c>
      <c r="Y1489">
        <f t="shared" si="467"/>
        <v>430</v>
      </c>
      <c r="Z1489" s="18">
        <f t="shared" si="468"/>
        <v>1892867.2841657216</v>
      </c>
      <c r="AA1489" s="18">
        <f t="shared" si="469"/>
        <v>199432.98236095349</v>
      </c>
      <c r="AB1489" s="17">
        <f t="shared" si="470"/>
        <v>3.8949824970828471</v>
      </c>
      <c r="AC1489" s="2" t="s">
        <v>5043</v>
      </c>
      <c r="AD1489" s="2" t="s">
        <v>29</v>
      </c>
      <c r="AE1489" t="str">
        <f t="shared" si="471"/>
        <v>Fashion</v>
      </c>
      <c r="AF1489" t="str">
        <f t="shared" si="472"/>
        <v>Fashion</v>
      </c>
      <c r="AG1489" t="str" cm="1">
        <f t="array" ref="AG1489">INDEX(AD:AD,ROW())</f>
        <v>Fashion</v>
      </c>
      <c r="AH1489">
        <f t="shared" si="480"/>
        <v>55</v>
      </c>
      <c r="AI1489" t="str">
        <f t="shared" si="473"/>
        <v>Fashion</v>
      </c>
      <c r="AK1489">
        <f t="shared" si="474"/>
        <v>2025</v>
      </c>
      <c r="AL1489">
        <f t="shared" si="475"/>
        <v>8</v>
      </c>
      <c r="AM1489">
        <f t="shared" si="476"/>
        <v>6</v>
      </c>
      <c r="AN1489">
        <f t="shared" si="477"/>
        <v>4</v>
      </c>
      <c r="AO1489" t="str">
        <f t="shared" si="478"/>
        <v>Weekday</v>
      </c>
      <c r="AR1489" s="20">
        <f t="shared" si="479"/>
        <v>0</v>
      </c>
    </row>
    <row r="1490" spans="1:44" x14ac:dyDescent="0.35">
      <c r="A1490" t="str">
        <f t="shared" si="461"/>
        <v>CUST1489</v>
      </c>
      <c r="B1490" s="2" t="s">
        <v>1822</v>
      </c>
      <c r="C1490" s="4">
        <v>45511</v>
      </c>
      <c r="D1490" s="2" t="s">
        <v>519</v>
      </c>
      <c r="E1490" t="s">
        <v>5055</v>
      </c>
      <c r="F1490" s="2" t="s">
        <v>19</v>
      </c>
      <c r="G1490" s="2" t="s">
        <v>60</v>
      </c>
      <c r="H1490" s="2">
        <v>1</v>
      </c>
      <c r="I1490" s="19">
        <v>2045.13</v>
      </c>
      <c r="J1490" s="2" t="s">
        <v>20</v>
      </c>
      <c r="K1490" s="2" t="s">
        <v>16</v>
      </c>
      <c r="L1490" s="31"/>
      <c r="M1490" s="18">
        <f t="shared" si="462"/>
        <v>2045.13</v>
      </c>
      <c r="T1490" t="str">
        <f t="shared" si="463"/>
        <v>Completed</v>
      </c>
      <c r="U1490" t="str">
        <f t="shared" si="464"/>
        <v>Yes</v>
      </c>
      <c r="V1490" t="str">
        <f t="shared" si="465"/>
        <v>No</v>
      </c>
      <c r="X1490">
        <f t="shared" si="466"/>
        <v>567</v>
      </c>
      <c r="Y1490">
        <f t="shared" si="467"/>
        <v>440</v>
      </c>
      <c r="Z1490" s="18">
        <f t="shared" si="468"/>
        <v>2759712.3299794244</v>
      </c>
      <c r="AA1490" s="18">
        <f t="shared" si="469"/>
        <v>330643.50635802455</v>
      </c>
      <c r="AB1490" s="17">
        <f t="shared" si="470"/>
        <v>3.8641711229946525</v>
      </c>
      <c r="AC1490" s="2" t="s">
        <v>60</v>
      </c>
      <c r="AD1490" s="2" t="s">
        <v>19</v>
      </c>
      <c r="AE1490" t="str">
        <f t="shared" si="471"/>
        <v>Electronics</v>
      </c>
      <c r="AF1490" t="str">
        <f t="shared" si="472"/>
        <v>Electronics</v>
      </c>
      <c r="AG1490" t="str" cm="1">
        <f t="array" ref="AG1490">INDEX(AD:AD,ROW())</f>
        <v>Electronics</v>
      </c>
      <c r="AH1490">
        <f t="shared" si="480"/>
        <v>17</v>
      </c>
      <c r="AI1490" t="str">
        <f t="shared" si="473"/>
        <v>Electronics</v>
      </c>
      <c r="AK1490">
        <f t="shared" si="474"/>
        <v>2024</v>
      </c>
      <c r="AL1490">
        <f t="shared" si="475"/>
        <v>8</v>
      </c>
      <c r="AM1490">
        <f t="shared" si="476"/>
        <v>7</v>
      </c>
      <c r="AN1490">
        <f t="shared" si="477"/>
        <v>4</v>
      </c>
      <c r="AO1490" t="str">
        <f t="shared" si="478"/>
        <v>Weekday</v>
      </c>
      <c r="AR1490" s="20">
        <f t="shared" si="479"/>
        <v>0</v>
      </c>
    </row>
    <row r="1491" spans="1:44" x14ac:dyDescent="0.35">
      <c r="A1491" t="str">
        <f t="shared" si="461"/>
        <v>CUST1490</v>
      </c>
      <c r="B1491" s="2" t="s">
        <v>1823</v>
      </c>
      <c r="C1491" s="4">
        <v>45730</v>
      </c>
      <c r="D1491" s="2" t="s">
        <v>207</v>
      </c>
      <c r="E1491" t="s">
        <v>5054</v>
      </c>
      <c r="F1491" s="2" t="s">
        <v>13</v>
      </c>
      <c r="G1491" s="2" t="s">
        <v>95</v>
      </c>
      <c r="H1491" s="2">
        <v>2</v>
      </c>
      <c r="I1491" s="19">
        <v>1947.93</v>
      </c>
      <c r="J1491" s="2" t="s">
        <v>50</v>
      </c>
      <c r="K1491" s="2" t="s">
        <v>16</v>
      </c>
      <c r="L1491" s="2">
        <v>5</v>
      </c>
      <c r="M1491" s="18">
        <f t="shared" si="462"/>
        <v>3895.86</v>
      </c>
      <c r="T1491" t="str">
        <f t="shared" si="463"/>
        <v>Completed</v>
      </c>
      <c r="U1491" t="str">
        <f t="shared" si="464"/>
        <v>Yes</v>
      </c>
      <c r="V1491" t="str">
        <f t="shared" si="465"/>
        <v>No</v>
      </c>
      <c r="X1491">
        <f t="shared" si="466"/>
        <v>558</v>
      </c>
      <c r="Y1491">
        <f t="shared" si="467"/>
        <v>430</v>
      </c>
      <c r="Z1491" s="18">
        <f t="shared" si="468"/>
        <v>1463424.4009529033</v>
      </c>
      <c r="AA1491" s="18">
        <f t="shared" si="469"/>
        <v>118285.78776560788</v>
      </c>
      <c r="AB1491" s="17">
        <f t="shared" si="470"/>
        <v>3.8140589569160999</v>
      </c>
      <c r="AC1491" s="2" t="s">
        <v>95</v>
      </c>
      <c r="AD1491" s="2" t="s">
        <v>13</v>
      </c>
      <c r="AE1491" t="str">
        <f t="shared" si="471"/>
        <v>Home &amp; Kitchen</v>
      </c>
      <c r="AF1491" t="str">
        <f t="shared" si="472"/>
        <v>Home &amp; Kitchen</v>
      </c>
      <c r="AG1491" t="str" cm="1">
        <f t="array" ref="AG1491">INDEX(AD:AD,ROW())</f>
        <v>Home &amp; Kitchen</v>
      </c>
      <c r="AH1491">
        <f t="shared" si="480"/>
        <v>32</v>
      </c>
      <c r="AI1491" t="str">
        <f t="shared" si="473"/>
        <v>Home &amp; Kitchen</v>
      </c>
      <c r="AK1491">
        <f t="shared" si="474"/>
        <v>2025</v>
      </c>
      <c r="AL1491">
        <f t="shared" si="475"/>
        <v>3</v>
      </c>
      <c r="AM1491">
        <f t="shared" si="476"/>
        <v>14</v>
      </c>
      <c r="AN1491">
        <f t="shared" si="477"/>
        <v>6</v>
      </c>
      <c r="AO1491" t="str">
        <f t="shared" si="478"/>
        <v>Weekday</v>
      </c>
      <c r="AR1491" s="20">
        <f t="shared" si="479"/>
        <v>0</v>
      </c>
    </row>
    <row r="1492" spans="1:44" x14ac:dyDescent="0.35">
      <c r="A1492" t="str">
        <f t="shared" si="461"/>
        <v>CUST1491</v>
      </c>
      <c r="B1492" s="2" t="s">
        <v>1824</v>
      </c>
      <c r="C1492" s="4">
        <v>45730</v>
      </c>
      <c r="D1492" s="2" t="s">
        <v>327</v>
      </c>
      <c r="E1492" t="s">
        <v>5052</v>
      </c>
      <c r="F1492" s="2" t="s">
        <v>42</v>
      </c>
      <c r="G1492" s="2" t="s">
        <v>170</v>
      </c>
      <c r="H1492" s="2">
        <v>1</v>
      </c>
      <c r="I1492" s="19">
        <v>1159.58</v>
      </c>
      <c r="J1492" s="2" t="s">
        <v>20</v>
      </c>
      <c r="K1492" s="2" t="s">
        <v>76</v>
      </c>
      <c r="L1492" s="2">
        <v>5</v>
      </c>
      <c r="M1492" s="18">
        <f t="shared" si="462"/>
        <v>1159.58</v>
      </c>
      <c r="T1492" t="str">
        <f t="shared" si="463"/>
        <v>Completed</v>
      </c>
      <c r="U1492" t="str">
        <f t="shared" si="464"/>
        <v>No</v>
      </c>
      <c r="V1492" t="str">
        <f t="shared" si="465"/>
        <v>No</v>
      </c>
      <c r="X1492">
        <f t="shared" si="466"/>
        <v>573</v>
      </c>
      <c r="Y1492">
        <f t="shared" si="467"/>
        <v>450</v>
      </c>
      <c r="Z1492" s="18">
        <f t="shared" si="468"/>
        <v>1098537.4901531704</v>
      </c>
      <c r="AA1492" s="18">
        <f t="shared" si="469"/>
        <v>96724.388030634553</v>
      </c>
      <c r="AB1492" s="17">
        <f t="shared" si="470"/>
        <v>3.9001122334455669</v>
      </c>
      <c r="AC1492" s="2" t="s">
        <v>170</v>
      </c>
      <c r="AD1492" s="2" t="s">
        <v>42</v>
      </c>
      <c r="AE1492" t="str">
        <f t="shared" si="471"/>
        <v>Beauty</v>
      </c>
      <c r="AF1492" t="str">
        <f t="shared" si="472"/>
        <v>Beauty</v>
      </c>
      <c r="AG1492" t="str" cm="1">
        <f t="array" ref="AG1492">INDEX(AD:AD,ROW())</f>
        <v>Beauty</v>
      </c>
      <c r="AH1492">
        <f t="shared" si="480"/>
        <v>70</v>
      </c>
      <c r="AI1492" t="str">
        <f t="shared" si="473"/>
        <v>Beauty</v>
      </c>
      <c r="AK1492">
        <f t="shared" si="474"/>
        <v>2025</v>
      </c>
      <c r="AL1492">
        <f t="shared" si="475"/>
        <v>3</v>
      </c>
      <c r="AM1492">
        <f t="shared" si="476"/>
        <v>14</v>
      </c>
      <c r="AN1492">
        <f t="shared" si="477"/>
        <v>6</v>
      </c>
      <c r="AO1492" t="str">
        <f t="shared" si="478"/>
        <v>Weekday</v>
      </c>
      <c r="AR1492" s="20">
        <f t="shared" si="479"/>
        <v>1</v>
      </c>
    </row>
    <row r="1493" spans="1:44" x14ac:dyDescent="0.35">
      <c r="A1493" t="str">
        <f t="shared" si="461"/>
        <v>CUST1492</v>
      </c>
      <c r="B1493" s="2" t="s">
        <v>1825</v>
      </c>
      <c r="C1493" s="4">
        <v>45451</v>
      </c>
      <c r="D1493" s="2" t="s">
        <v>84</v>
      </c>
      <c r="E1493" t="s">
        <v>5052</v>
      </c>
      <c r="F1493" s="2" t="s">
        <v>23</v>
      </c>
      <c r="G1493" s="2" t="s">
        <v>24</v>
      </c>
      <c r="H1493" s="2">
        <v>2</v>
      </c>
      <c r="I1493" s="19">
        <v>503.14</v>
      </c>
      <c r="J1493" s="2" t="s">
        <v>15</v>
      </c>
      <c r="K1493" s="2" t="s">
        <v>16</v>
      </c>
      <c r="L1493" s="31"/>
      <c r="M1493" s="18">
        <f t="shared" si="462"/>
        <v>1006.28</v>
      </c>
      <c r="T1493" t="str">
        <f t="shared" si="463"/>
        <v>Completed</v>
      </c>
      <c r="U1493" t="str">
        <f t="shared" si="464"/>
        <v>Yes</v>
      </c>
      <c r="V1493" t="str">
        <f t="shared" si="465"/>
        <v>No</v>
      </c>
      <c r="X1493">
        <f t="shared" si="466"/>
        <v>573</v>
      </c>
      <c r="Y1493">
        <f t="shared" si="467"/>
        <v>450</v>
      </c>
      <c r="Z1493" s="18">
        <f t="shared" si="468"/>
        <v>594714.6477588166</v>
      </c>
      <c r="AA1493" s="18">
        <f t="shared" si="469"/>
        <v>60882.938065984097</v>
      </c>
      <c r="AB1493" s="17">
        <f t="shared" si="470"/>
        <v>3.804733727810651</v>
      </c>
      <c r="AC1493" s="2" t="s">
        <v>24</v>
      </c>
      <c r="AD1493" s="2" t="s">
        <v>23</v>
      </c>
      <c r="AE1493" t="str">
        <f t="shared" si="471"/>
        <v>Books</v>
      </c>
      <c r="AF1493" t="str">
        <f t="shared" si="472"/>
        <v>Books</v>
      </c>
      <c r="AG1493" t="str" cm="1">
        <f t="array" ref="AG1493">INDEX(AD:AD,ROW())</f>
        <v>Books</v>
      </c>
      <c r="AH1493">
        <f t="shared" si="480"/>
        <v>4</v>
      </c>
      <c r="AI1493" t="str">
        <f t="shared" si="473"/>
        <v>Books</v>
      </c>
      <c r="AK1493">
        <f t="shared" si="474"/>
        <v>2024</v>
      </c>
      <c r="AL1493">
        <f t="shared" si="475"/>
        <v>6</v>
      </c>
      <c r="AM1493">
        <f t="shared" si="476"/>
        <v>8</v>
      </c>
      <c r="AN1493">
        <f t="shared" si="477"/>
        <v>7</v>
      </c>
      <c r="AO1493" t="str">
        <f t="shared" si="478"/>
        <v>Weekend</v>
      </c>
      <c r="AR1493" s="20">
        <f t="shared" si="479"/>
        <v>0</v>
      </c>
    </row>
    <row r="1494" spans="1:44" x14ac:dyDescent="0.35">
      <c r="A1494" t="str">
        <f t="shared" si="461"/>
        <v>CUST1493</v>
      </c>
      <c r="B1494" s="2" t="s">
        <v>1826</v>
      </c>
      <c r="C1494" s="4">
        <v>45571</v>
      </c>
      <c r="D1494" s="2" t="s">
        <v>632</v>
      </c>
      <c r="E1494" t="s">
        <v>5051</v>
      </c>
      <c r="F1494" s="2" t="s">
        <v>23</v>
      </c>
      <c r="G1494" s="2" t="s">
        <v>65</v>
      </c>
      <c r="H1494" s="2">
        <v>1</v>
      </c>
      <c r="I1494" s="19">
        <v>477.07</v>
      </c>
      <c r="J1494" s="2" t="s">
        <v>20</v>
      </c>
      <c r="K1494" s="2" t="s">
        <v>31</v>
      </c>
      <c r="L1494" s="31"/>
      <c r="M1494" s="18">
        <f t="shared" si="462"/>
        <v>477.07</v>
      </c>
      <c r="T1494" t="str">
        <f t="shared" si="463"/>
        <v>Pending</v>
      </c>
      <c r="U1494" t="str">
        <f t="shared" si="464"/>
        <v>No</v>
      </c>
      <c r="V1494" t="str">
        <f t="shared" si="465"/>
        <v>Yes</v>
      </c>
      <c r="X1494">
        <f t="shared" si="466"/>
        <v>619</v>
      </c>
      <c r="Y1494">
        <f t="shared" si="467"/>
        <v>468</v>
      </c>
      <c r="Z1494" s="18">
        <f t="shared" si="468"/>
        <v>594714.6477588166</v>
      </c>
      <c r="AA1494" s="18">
        <f t="shared" si="469"/>
        <v>60882.938065984097</v>
      </c>
      <c r="AB1494" s="17">
        <f t="shared" si="470"/>
        <v>3.804733727810651</v>
      </c>
      <c r="AC1494" s="2" t="s">
        <v>65</v>
      </c>
      <c r="AD1494" s="2" t="s">
        <v>23</v>
      </c>
      <c r="AE1494" t="str">
        <f t="shared" si="471"/>
        <v>Books</v>
      </c>
      <c r="AF1494" t="str">
        <f t="shared" si="472"/>
        <v>Books</v>
      </c>
      <c r="AG1494" t="str" cm="1">
        <f t="array" ref="AG1494">INDEX(AD:AD,ROW())</f>
        <v>Books</v>
      </c>
      <c r="AH1494">
        <f t="shared" si="480"/>
        <v>19</v>
      </c>
      <c r="AI1494" t="str">
        <f t="shared" si="473"/>
        <v>Books</v>
      </c>
      <c r="AK1494">
        <f t="shared" si="474"/>
        <v>2024</v>
      </c>
      <c r="AL1494">
        <f t="shared" si="475"/>
        <v>10</v>
      </c>
      <c r="AM1494">
        <f t="shared" si="476"/>
        <v>6</v>
      </c>
      <c r="AN1494">
        <f t="shared" si="477"/>
        <v>1</v>
      </c>
      <c r="AO1494" t="str">
        <f t="shared" si="478"/>
        <v>Weekend</v>
      </c>
      <c r="AR1494" s="20">
        <f t="shared" si="479"/>
        <v>0</v>
      </c>
    </row>
    <row r="1495" spans="1:44" x14ac:dyDescent="0.35">
      <c r="A1495" t="str">
        <f t="shared" si="461"/>
        <v>CUST1494</v>
      </c>
      <c r="B1495" s="2" t="s">
        <v>1827</v>
      </c>
      <c r="C1495" s="4">
        <v>45658</v>
      </c>
      <c r="D1495" s="2" t="s">
        <v>172</v>
      </c>
      <c r="E1495" t="s">
        <v>5055</v>
      </c>
      <c r="F1495" s="2" t="s">
        <v>42</v>
      </c>
      <c r="G1495" s="2" t="s">
        <v>170</v>
      </c>
      <c r="H1495" s="2">
        <v>1</v>
      </c>
      <c r="I1495" s="19">
        <v>1042.97</v>
      </c>
      <c r="J1495" s="2" t="s">
        <v>5047</v>
      </c>
      <c r="K1495" s="2" t="s">
        <v>16</v>
      </c>
      <c r="L1495" s="2">
        <v>5</v>
      </c>
      <c r="M1495" s="18">
        <f t="shared" si="462"/>
        <v>1042.97</v>
      </c>
      <c r="T1495" t="str">
        <f t="shared" si="463"/>
        <v>Completed</v>
      </c>
      <c r="U1495" t="str">
        <f t="shared" si="464"/>
        <v>Yes</v>
      </c>
      <c r="V1495" t="str">
        <f t="shared" si="465"/>
        <v>No</v>
      </c>
      <c r="X1495">
        <f t="shared" si="466"/>
        <v>567</v>
      </c>
      <c r="Y1495">
        <f t="shared" si="467"/>
        <v>440</v>
      </c>
      <c r="Z1495" s="18">
        <f t="shared" si="468"/>
        <v>1098537.4901531704</v>
      </c>
      <c r="AA1495" s="18">
        <f t="shared" si="469"/>
        <v>96724.388030634553</v>
      </c>
      <c r="AB1495" s="17">
        <f t="shared" si="470"/>
        <v>3.9001122334455669</v>
      </c>
      <c r="AC1495" s="2" t="s">
        <v>170</v>
      </c>
      <c r="AD1495" s="2" t="s">
        <v>42</v>
      </c>
      <c r="AE1495" t="str">
        <f t="shared" si="471"/>
        <v>Beauty</v>
      </c>
      <c r="AF1495" t="str">
        <f t="shared" si="472"/>
        <v>Beauty</v>
      </c>
      <c r="AG1495" t="str" cm="1">
        <f t="array" ref="AG1495">INDEX(AD:AD,ROW())</f>
        <v>Beauty</v>
      </c>
      <c r="AH1495">
        <f t="shared" si="480"/>
        <v>70</v>
      </c>
      <c r="AI1495" t="str">
        <f t="shared" si="473"/>
        <v>Beauty</v>
      </c>
      <c r="AK1495">
        <f t="shared" si="474"/>
        <v>2025</v>
      </c>
      <c r="AL1495">
        <f t="shared" si="475"/>
        <v>1</v>
      </c>
      <c r="AM1495">
        <f t="shared" si="476"/>
        <v>1</v>
      </c>
      <c r="AN1495">
        <f t="shared" si="477"/>
        <v>4</v>
      </c>
      <c r="AO1495" t="str">
        <f t="shared" si="478"/>
        <v>Weekday</v>
      </c>
      <c r="AR1495" s="20">
        <f t="shared" si="479"/>
        <v>0</v>
      </c>
    </row>
    <row r="1496" spans="1:44" x14ac:dyDescent="0.35">
      <c r="A1496" t="str">
        <f t="shared" si="461"/>
        <v>CUST1495</v>
      </c>
      <c r="B1496" s="2" t="s">
        <v>1828</v>
      </c>
      <c r="C1496" s="4">
        <v>45099</v>
      </c>
      <c r="D1496" s="2" t="s">
        <v>1267</v>
      </c>
      <c r="E1496" t="s">
        <v>5055</v>
      </c>
      <c r="F1496" s="2" t="s">
        <v>23</v>
      </c>
      <c r="G1496" s="2" t="s">
        <v>24</v>
      </c>
      <c r="H1496" s="2">
        <v>1</v>
      </c>
      <c r="I1496" s="19">
        <v>502.91</v>
      </c>
      <c r="J1496" s="2" t="s">
        <v>50</v>
      </c>
      <c r="K1496" s="2" t="s">
        <v>16</v>
      </c>
      <c r="L1496" s="2">
        <v>5</v>
      </c>
      <c r="M1496" s="18">
        <f t="shared" si="462"/>
        <v>502.91</v>
      </c>
      <c r="T1496" t="str">
        <f t="shared" si="463"/>
        <v>Completed</v>
      </c>
      <c r="U1496" t="str">
        <f t="shared" si="464"/>
        <v>No</v>
      </c>
      <c r="V1496" t="str">
        <f t="shared" si="465"/>
        <v>No</v>
      </c>
      <c r="X1496">
        <f t="shared" si="466"/>
        <v>567</v>
      </c>
      <c r="Y1496">
        <f t="shared" si="467"/>
        <v>440</v>
      </c>
      <c r="Z1496" s="18">
        <f t="shared" si="468"/>
        <v>594714.6477588166</v>
      </c>
      <c r="AA1496" s="18">
        <f t="shared" si="469"/>
        <v>60882.938065984097</v>
      </c>
      <c r="AB1496" s="17">
        <f t="shared" si="470"/>
        <v>3.804733727810651</v>
      </c>
      <c r="AC1496" s="2" t="s">
        <v>24</v>
      </c>
      <c r="AD1496" s="2" t="s">
        <v>23</v>
      </c>
      <c r="AE1496" t="str">
        <f t="shared" si="471"/>
        <v>Books</v>
      </c>
      <c r="AF1496" t="str">
        <f t="shared" si="472"/>
        <v>Books</v>
      </c>
      <c r="AG1496" t="str" cm="1">
        <f t="array" ref="AG1496">INDEX(AD:AD,ROW())</f>
        <v>Books</v>
      </c>
      <c r="AH1496">
        <f t="shared" si="480"/>
        <v>4</v>
      </c>
      <c r="AI1496" t="str">
        <f t="shared" si="473"/>
        <v>Books</v>
      </c>
      <c r="AK1496">
        <f t="shared" si="474"/>
        <v>2023</v>
      </c>
      <c r="AL1496">
        <f t="shared" si="475"/>
        <v>6</v>
      </c>
      <c r="AM1496">
        <f t="shared" si="476"/>
        <v>22</v>
      </c>
      <c r="AN1496">
        <f t="shared" si="477"/>
        <v>5</v>
      </c>
      <c r="AO1496" t="str">
        <f t="shared" si="478"/>
        <v>Weekday</v>
      </c>
      <c r="AR1496" s="20">
        <f t="shared" si="479"/>
        <v>0</v>
      </c>
    </row>
    <row r="1497" spans="1:44" x14ac:dyDescent="0.35">
      <c r="A1497" t="str">
        <f t="shared" si="461"/>
        <v>CUST1496</v>
      </c>
      <c r="B1497" s="2" t="s">
        <v>1829</v>
      </c>
      <c r="C1497" s="4">
        <v>45685</v>
      </c>
      <c r="D1497" s="2" t="s">
        <v>820</v>
      </c>
      <c r="E1497" t="s">
        <v>5053</v>
      </c>
      <c r="F1497" s="2" t="s">
        <v>13</v>
      </c>
      <c r="G1497" s="2" t="s">
        <v>5045</v>
      </c>
      <c r="H1497" s="2">
        <v>2</v>
      </c>
      <c r="I1497" s="19">
        <v>1470.85</v>
      </c>
      <c r="J1497" s="2" t="s">
        <v>20</v>
      </c>
      <c r="K1497" s="2" t="s">
        <v>16</v>
      </c>
      <c r="L1497" s="2">
        <v>4</v>
      </c>
      <c r="M1497" s="18">
        <f t="shared" si="462"/>
        <v>2941.7</v>
      </c>
      <c r="T1497" t="str">
        <f t="shared" si="463"/>
        <v>Completed</v>
      </c>
      <c r="U1497" t="str">
        <f t="shared" si="464"/>
        <v>Yes</v>
      </c>
      <c r="V1497" t="str">
        <f t="shared" si="465"/>
        <v>No</v>
      </c>
      <c r="X1497">
        <f t="shared" si="466"/>
        <v>559</v>
      </c>
      <c r="Y1497">
        <f t="shared" si="467"/>
        <v>408</v>
      </c>
      <c r="Z1497" s="18">
        <f t="shared" si="468"/>
        <v>1463424.4009529033</v>
      </c>
      <c r="AA1497" s="18">
        <f t="shared" si="469"/>
        <v>118285.78776560788</v>
      </c>
      <c r="AB1497" s="17">
        <f t="shared" si="470"/>
        <v>3.8140589569160999</v>
      </c>
      <c r="AC1497" s="2" t="s">
        <v>5045</v>
      </c>
      <c r="AD1497" s="2" t="s">
        <v>13</v>
      </c>
      <c r="AE1497" t="str">
        <f t="shared" si="471"/>
        <v>Home &amp; Kitchen</v>
      </c>
      <c r="AF1497" t="str">
        <f t="shared" si="472"/>
        <v>Home &amp; Kitchen</v>
      </c>
      <c r="AG1497" t="str" cm="1">
        <f t="array" ref="AG1497">INDEX(AD:AD,ROW())</f>
        <v>Home &amp; Kitchen</v>
      </c>
      <c r="AH1497">
        <f t="shared" si="480"/>
        <v>76</v>
      </c>
      <c r="AI1497" t="str">
        <f t="shared" si="473"/>
        <v>Home &amp; Kitchen</v>
      </c>
      <c r="AK1497">
        <f t="shared" si="474"/>
        <v>2025</v>
      </c>
      <c r="AL1497">
        <f t="shared" si="475"/>
        <v>1</v>
      </c>
      <c r="AM1497">
        <f t="shared" si="476"/>
        <v>28</v>
      </c>
      <c r="AN1497">
        <f t="shared" si="477"/>
        <v>3</v>
      </c>
      <c r="AO1497" t="str">
        <f t="shared" si="478"/>
        <v>Weekday</v>
      </c>
      <c r="AR1497" s="20">
        <f t="shared" si="479"/>
        <v>0</v>
      </c>
    </row>
    <row r="1498" spans="1:44" x14ac:dyDescent="0.35">
      <c r="A1498" t="str">
        <f t="shared" si="461"/>
        <v>CUST1497</v>
      </c>
      <c r="B1498" s="2" t="s">
        <v>1830</v>
      </c>
      <c r="C1498" s="4">
        <v>45014</v>
      </c>
      <c r="D1498" s="2" t="s">
        <v>583</v>
      </c>
      <c r="E1498" t="s">
        <v>5055</v>
      </c>
      <c r="F1498" s="2" t="s">
        <v>42</v>
      </c>
      <c r="G1498" s="2" t="s">
        <v>188</v>
      </c>
      <c r="H1498" s="2">
        <v>1</v>
      </c>
      <c r="I1498" s="19">
        <v>136.69999999999999</v>
      </c>
      <c r="J1498" s="2" t="s">
        <v>20</v>
      </c>
      <c r="K1498" s="2" t="s">
        <v>16</v>
      </c>
      <c r="L1498" s="2">
        <v>5</v>
      </c>
      <c r="M1498" s="18">
        <f t="shared" si="462"/>
        <v>136.69999999999999</v>
      </c>
      <c r="T1498" t="str">
        <f t="shared" si="463"/>
        <v>Completed</v>
      </c>
      <c r="U1498" t="str">
        <f t="shared" si="464"/>
        <v>No</v>
      </c>
      <c r="V1498" t="str">
        <f t="shared" si="465"/>
        <v>No</v>
      </c>
      <c r="X1498">
        <f t="shared" si="466"/>
        <v>567</v>
      </c>
      <c r="Y1498">
        <f t="shared" si="467"/>
        <v>440</v>
      </c>
      <c r="Z1498" s="18">
        <f t="shared" si="468"/>
        <v>1098537.4901531704</v>
      </c>
      <c r="AA1498" s="18">
        <f t="shared" si="469"/>
        <v>96724.388030634553</v>
      </c>
      <c r="AB1498" s="17">
        <f t="shared" si="470"/>
        <v>3.9001122334455669</v>
      </c>
      <c r="AC1498" s="2" t="s">
        <v>188</v>
      </c>
      <c r="AD1498" s="2" t="s">
        <v>42</v>
      </c>
      <c r="AE1498" t="str">
        <f t="shared" si="471"/>
        <v>Beauty</v>
      </c>
      <c r="AF1498" t="str">
        <f t="shared" si="472"/>
        <v>Beauty</v>
      </c>
      <c r="AG1498" t="str" cm="1">
        <f t="array" ref="AG1498">INDEX(AD:AD,ROW())</f>
        <v>Beauty</v>
      </c>
      <c r="AH1498">
        <f t="shared" si="480"/>
        <v>80</v>
      </c>
      <c r="AI1498" t="str">
        <f t="shared" si="473"/>
        <v>Beauty</v>
      </c>
      <c r="AK1498">
        <f t="shared" si="474"/>
        <v>2023</v>
      </c>
      <c r="AL1498">
        <f t="shared" si="475"/>
        <v>3</v>
      </c>
      <c r="AM1498">
        <f t="shared" si="476"/>
        <v>29</v>
      </c>
      <c r="AN1498">
        <f t="shared" si="477"/>
        <v>4</v>
      </c>
      <c r="AO1498" t="str">
        <f t="shared" si="478"/>
        <v>Weekday</v>
      </c>
      <c r="AR1498" s="20">
        <f t="shared" si="479"/>
        <v>0</v>
      </c>
    </row>
    <row r="1499" spans="1:44" x14ac:dyDescent="0.35">
      <c r="A1499" t="str">
        <f t="shared" si="461"/>
        <v>CUST1498</v>
      </c>
      <c r="B1499" s="2" t="s">
        <v>1831</v>
      </c>
      <c r="C1499" s="4">
        <v>45785</v>
      </c>
      <c r="D1499" s="2" t="s">
        <v>195</v>
      </c>
      <c r="E1499" t="s">
        <v>5052</v>
      </c>
      <c r="F1499" s="2" t="s">
        <v>13</v>
      </c>
      <c r="G1499" s="2" t="s">
        <v>37</v>
      </c>
      <c r="H1499" s="2">
        <v>1</v>
      </c>
      <c r="I1499" s="19">
        <v>159.58000000000001</v>
      </c>
      <c r="J1499" s="2" t="s">
        <v>15</v>
      </c>
      <c r="K1499" s="2" t="s">
        <v>16</v>
      </c>
      <c r="L1499" s="2">
        <v>3</v>
      </c>
      <c r="M1499" s="18">
        <f t="shared" si="462"/>
        <v>159.58000000000001</v>
      </c>
      <c r="T1499" t="str">
        <f t="shared" si="463"/>
        <v>Completed</v>
      </c>
      <c r="U1499" t="str">
        <f t="shared" si="464"/>
        <v>No</v>
      </c>
      <c r="V1499" t="str">
        <f t="shared" si="465"/>
        <v>No</v>
      </c>
      <c r="X1499">
        <f t="shared" si="466"/>
        <v>573</v>
      </c>
      <c r="Y1499">
        <f t="shared" si="467"/>
        <v>450</v>
      </c>
      <c r="Z1499" s="18">
        <f t="shared" si="468"/>
        <v>1463424.4009529033</v>
      </c>
      <c r="AA1499" s="18">
        <f t="shared" si="469"/>
        <v>118285.78776560788</v>
      </c>
      <c r="AB1499" s="17">
        <f t="shared" si="470"/>
        <v>3.8140589569160999</v>
      </c>
      <c r="AC1499" s="2" t="s">
        <v>37</v>
      </c>
      <c r="AD1499" s="2" t="s">
        <v>13</v>
      </c>
      <c r="AE1499" t="str">
        <f t="shared" si="471"/>
        <v>Home &amp; Kitchen</v>
      </c>
      <c r="AF1499" t="str">
        <f t="shared" si="472"/>
        <v>Home &amp; Kitchen</v>
      </c>
      <c r="AG1499" t="str" cm="1">
        <f t="array" ref="AG1499">INDEX(AD:AD,ROW())</f>
        <v>Home &amp; Kitchen</v>
      </c>
      <c r="AH1499">
        <f t="shared" si="480"/>
        <v>8</v>
      </c>
      <c r="AI1499" t="str">
        <f t="shared" si="473"/>
        <v>Home &amp; Kitchen</v>
      </c>
      <c r="AK1499">
        <f t="shared" si="474"/>
        <v>2025</v>
      </c>
      <c r="AL1499">
        <f t="shared" si="475"/>
        <v>5</v>
      </c>
      <c r="AM1499">
        <f t="shared" si="476"/>
        <v>8</v>
      </c>
      <c r="AN1499">
        <f t="shared" si="477"/>
        <v>5</v>
      </c>
      <c r="AO1499" t="str">
        <f t="shared" si="478"/>
        <v>Weekday</v>
      </c>
      <c r="AR1499" s="20">
        <f t="shared" si="479"/>
        <v>0</v>
      </c>
    </row>
    <row r="1500" spans="1:44" x14ac:dyDescent="0.35">
      <c r="A1500" t="str">
        <f t="shared" si="461"/>
        <v>CUST1499</v>
      </c>
      <c r="B1500" s="2" t="s">
        <v>1832</v>
      </c>
      <c r="C1500" s="4">
        <v>45667</v>
      </c>
      <c r="D1500" s="2" t="s">
        <v>1254</v>
      </c>
      <c r="E1500" t="s">
        <v>5052</v>
      </c>
      <c r="F1500" s="2" t="s">
        <v>23</v>
      </c>
      <c r="G1500" s="2" t="s">
        <v>46</v>
      </c>
      <c r="H1500" s="2">
        <v>3</v>
      </c>
      <c r="I1500" s="19">
        <v>739.08</v>
      </c>
      <c r="J1500" s="2" t="s">
        <v>20</v>
      </c>
      <c r="K1500" s="2" t="s">
        <v>16</v>
      </c>
      <c r="L1500" s="2">
        <v>5</v>
      </c>
      <c r="M1500" s="18">
        <f t="shared" si="462"/>
        <v>2217.2400000000002</v>
      </c>
      <c r="T1500" t="str">
        <f t="shared" si="463"/>
        <v>Completed</v>
      </c>
      <c r="U1500" t="str">
        <f t="shared" si="464"/>
        <v>Yes</v>
      </c>
      <c r="V1500" t="str">
        <f t="shared" si="465"/>
        <v>No</v>
      </c>
      <c r="X1500">
        <f t="shared" si="466"/>
        <v>573</v>
      </c>
      <c r="Y1500">
        <f t="shared" si="467"/>
        <v>450</v>
      </c>
      <c r="Z1500" s="18">
        <f t="shared" si="468"/>
        <v>594714.6477588166</v>
      </c>
      <c r="AA1500" s="18">
        <f t="shared" si="469"/>
        <v>60882.938065984097</v>
      </c>
      <c r="AB1500" s="17">
        <f t="shared" si="470"/>
        <v>3.804733727810651</v>
      </c>
      <c r="AC1500" s="2" t="s">
        <v>46</v>
      </c>
      <c r="AD1500" s="2" t="s">
        <v>23</v>
      </c>
      <c r="AE1500" t="str">
        <f t="shared" si="471"/>
        <v>Books</v>
      </c>
      <c r="AF1500" t="str">
        <f t="shared" si="472"/>
        <v>Books</v>
      </c>
      <c r="AG1500" t="str" cm="1">
        <f t="array" ref="AG1500">INDEX(AD:AD,ROW())</f>
        <v>Books</v>
      </c>
      <c r="AH1500">
        <f t="shared" si="480"/>
        <v>11</v>
      </c>
      <c r="AI1500" t="str">
        <f t="shared" si="473"/>
        <v>Books</v>
      </c>
      <c r="AK1500">
        <f t="shared" si="474"/>
        <v>2025</v>
      </c>
      <c r="AL1500">
        <f t="shared" si="475"/>
        <v>1</v>
      </c>
      <c r="AM1500">
        <f t="shared" si="476"/>
        <v>10</v>
      </c>
      <c r="AN1500">
        <f t="shared" si="477"/>
        <v>6</v>
      </c>
      <c r="AO1500" t="str">
        <f t="shared" si="478"/>
        <v>Weekday</v>
      </c>
      <c r="AR1500" s="20">
        <f t="shared" si="479"/>
        <v>0</v>
      </c>
    </row>
    <row r="1501" spans="1:44" x14ac:dyDescent="0.35">
      <c r="A1501" t="str">
        <f t="shared" si="461"/>
        <v>CUST1500</v>
      </c>
      <c r="B1501" s="2" t="s">
        <v>1833</v>
      </c>
      <c r="C1501" s="4">
        <v>45026</v>
      </c>
      <c r="D1501" s="2" t="s">
        <v>443</v>
      </c>
      <c r="E1501" t="s">
        <v>5049</v>
      </c>
      <c r="F1501" s="2" t="s">
        <v>42</v>
      </c>
      <c r="G1501" s="2" t="s">
        <v>170</v>
      </c>
      <c r="H1501" s="2">
        <v>1</v>
      </c>
      <c r="I1501" s="19">
        <v>747.58</v>
      </c>
      <c r="J1501" s="2" t="s">
        <v>20</v>
      </c>
      <c r="K1501" s="2" t="s">
        <v>16</v>
      </c>
      <c r="L1501" s="2">
        <v>5</v>
      </c>
      <c r="M1501" s="18">
        <f t="shared" si="462"/>
        <v>747.58</v>
      </c>
      <c r="T1501" t="str">
        <f t="shared" si="463"/>
        <v>Completed</v>
      </c>
      <c r="U1501" t="str">
        <f t="shared" si="464"/>
        <v>No</v>
      </c>
      <c r="V1501" t="str">
        <f t="shared" si="465"/>
        <v>No</v>
      </c>
      <c r="X1501">
        <f t="shared" si="466"/>
        <v>595</v>
      </c>
      <c r="Y1501">
        <f t="shared" si="467"/>
        <v>444</v>
      </c>
      <c r="Z1501" s="18">
        <f t="shared" si="468"/>
        <v>1098537.4901531704</v>
      </c>
      <c r="AA1501" s="18">
        <f t="shared" si="469"/>
        <v>96724.388030634553</v>
      </c>
      <c r="AB1501" s="17">
        <f t="shared" si="470"/>
        <v>3.9001122334455669</v>
      </c>
      <c r="AC1501" s="2" t="s">
        <v>170</v>
      </c>
      <c r="AD1501" s="2" t="s">
        <v>42</v>
      </c>
      <c r="AE1501" t="str">
        <f t="shared" si="471"/>
        <v>Beauty</v>
      </c>
      <c r="AF1501" t="str">
        <f t="shared" si="472"/>
        <v>Beauty</v>
      </c>
      <c r="AG1501" t="str" cm="1">
        <f t="array" ref="AG1501">INDEX(AD:AD,ROW())</f>
        <v>Beauty</v>
      </c>
      <c r="AH1501">
        <f t="shared" si="480"/>
        <v>70</v>
      </c>
      <c r="AI1501" t="str">
        <f t="shared" si="473"/>
        <v>Beauty</v>
      </c>
      <c r="AK1501">
        <f t="shared" si="474"/>
        <v>2023</v>
      </c>
      <c r="AL1501">
        <f t="shared" si="475"/>
        <v>4</v>
      </c>
      <c r="AM1501">
        <f t="shared" si="476"/>
        <v>10</v>
      </c>
      <c r="AN1501">
        <f t="shared" si="477"/>
        <v>2</v>
      </c>
      <c r="AO1501" t="str">
        <f t="shared" si="478"/>
        <v>Weekday</v>
      </c>
      <c r="AR1501" s="20">
        <f t="shared" si="479"/>
        <v>0</v>
      </c>
    </row>
    <row r="1502" spans="1:44" x14ac:dyDescent="0.35">
      <c r="A1502" t="str">
        <f t="shared" si="461"/>
        <v>CUST1501</v>
      </c>
      <c r="B1502" s="2" t="s">
        <v>1834</v>
      </c>
      <c r="C1502" s="4">
        <v>45169</v>
      </c>
      <c r="D1502" s="2" t="s">
        <v>481</v>
      </c>
      <c r="E1502" t="s">
        <v>5051</v>
      </c>
      <c r="F1502" s="2" t="s">
        <v>19</v>
      </c>
      <c r="G1502" s="2" t="s">
        <v>5040</v>
      </c>
      <c r="H1502" s="2">
        <v>1</v>
      </c>
      <c r="I1502" s="19">
        <v>2047.05</v>
      </c>
      <c r="J1502" s="2" t="s">
        <v>15</v>
      </c>
      <c r="K1502" s="2" t="s">
        <v>31</v>
      </c>
      <c r="L1502" s="2">
        <v>4</v>
      </c>
      <c r="M1502" s="18">
        <f t="shared" si="462"/>
        <v>2047.05</v>
      </c>
      <c r="T1502" t="str">
        <f t="shared" si="463"/>
        <v>Pending</v>
      </c>
      <c r="U1502" t="str">
        <f t="shared" si="464"/>
        <v>No</v>
      </c>
      <c r="V1502" t="str">
        <f t="shared" si="465"/>
        <v>Yes</v>
      </c>
      <c r="X1502">
        <f t="shared" si="466"/>
        <v>619</v>
      </c>
      <c r="Y1502">
        <f t="shared" si="467"/>
        <v>468</v>
      </c>
      <c r="Z1502" s="18">
        <f t="shared" si="468"/>
        <v>2759712.3299794244</v>
      </c>
      <c r="AA1502" s="18">
        <f t="shared" si="469"/>
        <v>330643.50635802455</v>
      </c>
      <c r="AB1502" s="17">
        <f t="shared" si="470"/>
        <v>3.8641711229946525</v>
      </c>
      <c r="AC1502" s="2" t="s">
        <v>5040</v>
      </c>
      <c r="AD1502" s="2" t="s">
        <v>19</v>
      </c>
      <c r="AE1502" t="str">
        <f t="shared" si="471"/>
        <v>Electronics</v>
      </c>
      <c r="AF1502" t="str">
        <f t="shared" si="472"/>
        <v>Electronics</v>
      </c>
      <c r="AG1502" t="str" cm="1">
        <f t="array" ref="AG1502">INDEX(AD:AD,ROW())</f>
        <v>Electronics</v>
      </c>
      <c r="AH1502">
        <f t="shared" si="480"/>
        <v>13</v>
      </c>
      <c r="AI1502" t="str">
        <f t="shared" si="473"/>
        <v>Electronics</v>
      </c>
      <c r="AK1502">
        <f t="shared" si="474"/>
        <v>2023</v>
      </c>
      <c r="AL1502">
        <f t="shared" si="475"/>
        <v>8</v>
      </c>
      <c r="AM1502">
        <f t="shared" si="476"/>
        <v>31</v>
      </c>
      <c r="AN1502">
        <f t="shared" si="477"/>
        <v>5</v>
      </c>
      <c r="AO1502" t="str">
        <f t="shared" si="478"/>
        <v>Weekday</v>
      </c>
      <c r="AR1502" s="20">
        <f t="shared" si="479"/>
        <v>0</v>
      </c>
    </row>
    <row r="1503" spans="1:44" x14ac:dyDescent="0.35">
      <c r="A1503" t="str">
        <f t="shared" si="461"/>
        <v>CUST1502</v>
      </c>
      <c r="B1503" s="2" t="s">
        <v>1835</v>
      </c>
      <c r="C1503" s="4">
        <v>45175</v>
      </c>
      <c r="D1503" s="2" t="s">
        <v>677</v>
      </c>
      <c r="E1503" t="s">
        <v>5052</v>
      </c>
      <c r="F1503" s="2" t="s">
        <v>29</v>
      </c>
      <c r="G1503" s="2" t="s">
        <v>5041</v>
      </c>
      <c r="H1503" s="2">
        <v>1</v>
      </c>
      <c r="I1503" s="19">
        <v>591.72</v>
      </c>
      <c r="J1503" s="2" t="s">
        <v>50</v>
      </c>
      <c r="K1503" s="2" t="s">
        <v>16</v>
      </c>
      <c r="L1503" s="2">
        <v>5</v>
      </c>
      <c r="M1503" s="18">
        <f t="shared" si="462"/>
        <v>591.72</v>
      </c>
      <c r="T1503" t="str">
        <f t="shared" si="463"/>
        <v>Completed</v>
      </c>
      <c r="U1503" t="str">
        <f t="shared" si="464"/>
        <v>No</v>
      </c>
      <c r="V1503" t="str">
        <f t="shared" si="465"/>
        <v>No</v>
      </c>
      <c r="X1503">
        <f t="shared" si="466"/>
        <v>573</v>
      </c>
      <c r="Y1503">
        <f t="shared" si="467"/>
        <v>450</v>
      </c>
      <c r="Z1503" s="18">
        <f t="shared" si="468"/>
        <v>1892867.2841657216</v>
      </c>
      <c r="AA1503" s="18">
        <f t="shared" si="469"/>
        <v>199432.98236095349</v>
      </c>
      <c r="AB1503" s="17">
        <f t="shared" si="470"/>
        <v>3.8949824970828471</v>
      </c>
      <c r="AC1503" s="2" t="s">
        <v>5041</v>
      </c>
      <c r="AD1503" s="2" t="s">
        <v>29</v>
      </c>
      <c r="AE1503" t="str">
        <f t="shared" si="471"/>
        <v>Fashion</v>
      </c>
      <c r="AF1503" t="str">
        <f t="shared" si="472"/>
        <v>Fashion</v>
      </c>
      <c r="AG1503" t="str" cm="1">
        <f t="array" ref="AG1503">INDEX(AD:AD,ROW())</f>
        <v>Fashion</v>
      </c>
      <c r="AH1503">
        <f t="shared" si="480"/>
        <v>15</v>
      </c>
      <c r="AI1503" t="str">
        <f t="shared" si="473"/>
        <v>Fashion</v>
      </c>
      <c r="AK1503">
        <f t="shared" si="474"/>
        <v>2023</v>
      </c>
      <c r="AL1503">
        <f t="shared" si="475"/>
        <v>9</v>
      </c>
      <c r="AM1503">
        <f t="shared" si="476"/>
        <v>6</v>
      </c>
      <c r="AN1503">
        <f t="shared" si="477"/>
        <v>4</v>
      </c>
      <c r="AO1503" t="str">
        <f t="shared" si="478"/>
        <v>Weekday</v>
      </c>
      <c r="AR1503" s="20">
        <f t="shared" si="479"/>
        <v>0</v>
      </c>
    </row>
    <row r="1504" spans="1:44" x14ac:dyDescent="0.35">
      <c r="A1504" t="str">
        <f t="shared" si="461"/>
        <v>CUST1503</v>
      </c>
      <c r="B1504" s="2" t="s">
        <v>1836</v>
      </c>
      <c r="C1504" s="4">
        <v>45211</v>
      </c>
      <c r="D1504" s="2" t="s">
        <v>39</v>
      </c>
      <c r="E1504" t="s">
        <v>5053</v>
      </c>
      <c r="F1504" s="2" t="s">
        <v>29</v>
      </c>
      <c r="G1504" s="2" t="s">
        <v>138</v>
      </c>
      <c r="H1504" s="2">
        <v>1</v>
      </c>
      <c r="I1504" s="19">
        <v>1312.56</v>
      </c>
      <c r="J1504" s="2" t="s">
        <v>50</v>
      </c>
      <c r="K1504" s="2" t="s">
        <v>16</v>
      </c>
      <c r="L1504" s="2">
        <v>3</v>
      </c>
      <c r="M1504" s="18">
        <f t="shared" si="462"/>
        <v>1312.56</v>
      </c>
      <c r="T1504" t="str">
        <f t="shared" si="463"/>
        <v>Completed</v>
      </c>
      <c r="U1504" t="str">
        <f t="shared" si="464"/>
        <v>Yes</v>
      </c>
      <c r="V1504" t="str">
        <f t="shared" si="465"/>
        <v>No</v>
      </c>
      <c r="X1504">
        <f t="shared" si="466"/>
        <v>559</v>
      </c>
      <c r="Y1504">
        <f t="shared" si="467"/>
        <v>408</v>
      </c>
      <c r="Z1504" s="18">
        <f t="shared" si="468"/>
        <v>1892867.2841657216</v>
      </c>
      <c r="AA1504" s="18">
        <f t="shared" si="469"/>
        <v>199432.98236095349</v>
      </c>
      <c r="AB1504" s="17">
        <f t="shared" si="470"/>
        <v>3.8949824970828471</v>
      </c>
      <c r="AC1504" s="2" t="s">
        <v>138</v>
      </c>
      <c r="AD1504" s="2" t="s">
        <v>29</v>
      </c>
      <c r="AE1504" t="str">
        <f t="shared" si="471"/>
        <v>Fashion</v>
      </c>
      <c r="AF1504" t="str">
        <f t="shared" si="472"/>
        <v>Fashion</v>
      </c>
      <c r="AG1504" t="str" cm="1">
        <f t="array" ref="AG1504">INDEX(AD:AD,ROW())</f>
        <v>Fashion</v>
      </c>
      <c r="AH1504">
        <f t="shared" si="480"/>
        <v>53</v>
      </c>
      <c r="AI1504" t="str">
        <f t="shared" si="473"/>
        <v>Fashion</v>
      </c>
      <c r="AK1504">
        <f t="shared" si="474"/>
        <v>2023</v>
      </c>
      <c r="AL1504">
        <f t="shared" si="475"/>
        <v>10</v>
      </c>
      <c r="AM1504">
        <f t="shared" si="476"/>
        <v>12</v>
      </c>
      <c r="AN1504">
        <f t="shared" si="477"/>
        <v>5</v>
      </c>
      <c r="AO1504" t="str">
        <f t="shared" si="478"/>
        <v>Weekday</v>
      </c>
      <c r="AR1504" s="20">
        <f t="shared" si="479"/>
        <v>0</v>
      </c>
    </row>
    <row r="1505" spans="1:44" x14ac:dyDescent="0.35">
      <c r="A1505" t="str">
        <f t="shared" si="461"/>
        <v>CUST1504</v>
      </c>
      <c r="B1505" s="2" t="s">
        <v>1837</v>
      </c>
      <c r="C1505" s="4">
        <v>45431</v>
      </c>
      <c r="D1505" s="2" t="s">
        <v>497</v>
      </c>
      <c r="E1505" t="s">
        <v>5048</v>
      </c>
      <c r="F1505" s="2" t="s">
        <v>13</v>
      </c>
      <c r="G1505" s="2" t="s">
        <v>95</v>
      </c>
      <c r="H1505" s="2">
        <v>1</v>
      </c>
      <c r="I1505" s="19">
        <v>1539.13</v>
      </c>
      <c r="J1505" s="2" t="s">
        <v>15</v>
      </c>
      <c r="K1505" s="2" t="s">
        <v>16</v>
      </c>
      <c r="L1505" s="2">
        <v>2</v>
      </c>
      <c r="M1505" s="18">
        <f t="shared" si="462"/>
        <v>1539.13</v>
      </c>
      <c r="T1505" t="str">
        <f t="shared" si="463"/>
        <v>Completed</v>
      </c>
      <c r="U1505" t="str">
        <f t="shared" si="464"/>
        <v>Yes</v>
      </c>
      <c r="V1505" t="str">
        <f t="shared" si="465"/>
        <v>No</v>
      </c>
      <c r="X1505">
        <f t="shared" si="466"/>
        <v>590</v>
      </c>
      <c r="Y1505">
        <f t="shared" si="467"/>
        <v>451</v>
      </c>
      <c r="Z1505" s="18">
        <f t="shared" si="468"/>
        <v>1463424.4009529033</v>
      </c>
      <c r="AA1505" s="18">
        <f t="shared" si="469"/>
        <v>118285.78776560788</v>
      </c>
      <c r="AB1505" s="17">
        <f t="shared" si="470"/>
        <v>3.8140589569160999</v>
      </c>
      <c r="AC1505" s="2" t="s">
        <v>95</v>
      </c>
      <c r="AD1505" s="2" t="s">
        <v>13</v>
      </c>
      <c r="AE1505" t="str">
        <f t="shared" si="471"/>
        <v>Home &amp; Kitchen</v>
      </c>
      <c r="AF1505" t="str">
        <f t="shared" si="472"/>
        <v>Home &amp; Kitchen</v>
      </c>
      <c r="AG1505" t="str" cm="1">
        <f t="array" ref="AG1505">INDEX(AD:AD,ROW())</f>
        <v>Home &amp; Kitchen</v>
      </c>
      <c r="AH1505">
        <f t="shared" si="480"/>
        <v>32</v>
      </c>
      <c r="AI1505" t="str">
        <f t="shared" si="473"/>
        <v>Home &amp; Kitchen</v>
      </c>
      <c r="AK1505">
        <f t="shared" si="474"/>
        <v>2024</v>
      </c>
      <c r="AL1505">
        <f t="shared" si="475"/>
        <v>5</v>
      </c>
      <c r="AM1505">
        <f t="shared" si="476"/>
        <v>19</v>
      </c>
      <c r="AN1505">
        <f t="shared" si="477"/>
        <v>1</v>
      </c>
      <c r="AO1505" t="str">
        <f t="shared" si="478"/>
        <v>Weekend</v>
      </c>
      <c r="AR1505" s="20">
        <f t="shared" si="479"/>
        <v>0</v>
      </c>
    </row>
    <row r="1506" spans="1:44" x14ac:dyDescent="0.35">
      <c r="A1506" t="str">
        <f t="shared" si="461"/>
        <v>CUST1505</v>
      </c>
      <c r="B1506" s="2" t="s">
        <v>1838</v>
      </c>
      <c r="C1506" s="4">
        <v>45088</v>
      </c>
      <c r="D1506" s="2" t="s">
        <v>186</v>
      </c>
      <c r="E1506" t="s">
        <v>5053</v>
      </c>
      <c r="F1506" s="2" t="s">
        <v>13</v>
      </c>
      <c r="G1506" s="2" t="s">
        <v>95</v>
      </c>
      <c r="H1506" s="2">
        <v>1</v>
      </c>
      <c r="I1506" s="19">
        <v>509.86</v>
      </c>
      <c r="J1506" s="2" t="s">
        <v>50</v>
      </c>
      <c r="K1506" s="2" t="s">
        <v>16</v>
      </c>
      <c r="L1506" s="2">
        <v>4</v>
      </c>
      <c r="M1506" s="18">
        <f t="shared" si="462"/>
        <v>509.86</v>
      </c>
      <c r="T1506" t="str">
        <f t="shared" si="463"/>
        <v>Completed</v>
      </c>
      <c r="U1506" t="str">
        <f t="shared" si="464"/>
        <v>No</v>
      </c>
      <c r="V1506" t="str">
        <f t="shared" si="465"/>
        <v>No</v>
      </c>
      <c r="X1506">
        <f t="shared" si="466"/>
        <v>559</v>
      </c>
      <c r="Y1506">
        <f t="shared" si="467"/>
        <v>408</v>
      </c>
      <c r="Z1506" s="18">
        <f t="shared" si="468"/>
        <v>1463424.4009529033</v>
      </c>
      <c r="AA1506" s="18">
        <f t="shared" si="469"/>
        <v>118285.78776560788</v>
      </c>
      <c r="AB1506" s="17">
        <f t="shared" si="470"/>
        <v>3.8140589569160999</v>
      </c>
      <c r="AC1506" s="2" t="s">
        <v>95</v>
      </c>
      <c r="AD1506" s="2" t="s">
        <v>13</v>
      </c>
      <c r="AE1506" t="str">
        <f t="shared" si="471"/>
        <v>Home &amp; Kitchen</v>
      </c>
      <c r="AF1506" t="str">
        <f t="shared" si="472"/>
        <v>Home &amp; Kitchen</v>
      </c>
      <c r="AG1506" t="str" cm="1">
        <f t="array" ref="AG1506">INDEX(AD:AD,ROW())</f>
        <v>Home &amp; Kitchen</v>
      </c>
      <c r="AH1506">
        <f t="shared" si="480"/>
        <v>32</v>
      </c>
      <c r="AI1506" t="str">
        <f t="shared" si="473"/>
        <v>Home &amp; Kitchen</v>
      </c>
      <c r="AK1506">
        <f t="shared" si="474"/>
        <v>2023</v>
      </c>
      <c r="AL1506">
        <f t="shared" si="475"/>
        <v>6</v>
      </c>
      <c r="AM1506">
        <f t="shared" si="476"/>
        <v>11</v>
      </c>
      <c r="AN1506">
        <f t="shared" si="477"/>
        <v>1</v>
      </c>
      <c r="AO1506" t="str">
        <f t="shared" si="478"/>
        <v>Weekend</v>
      </c>
      <c r="AR1506" s="20">
        <f t="shared" si="479"/>
        <v>0</v>
      </c>
    </row>
    <row r="1507" spans="1:44" x14ac:dyDescent="0.35">
      <c r="A1507" t="str">
        <f t="shared" si="461"/>
        <v>CUST1506</v>
      </c>
      <c r="B1507" s="2" t="s">
        <v>1839</v>
      </c>
      <c r="C1507" s="4">
        <v>45392</v>
      </c>
      <c r="D1507" s="2" t="s">
        <v>454</v>
      </c>
      <c r="E1507" t="s">
        <v>5048</v>
      </c>
      <c r="F1507" s="2" t="s">
        <v>42</v>
      </c>
      <c r="G1507" s="2" t="s">
        <v>170</v>
      </c>
      <c r="H1507" s="2">
        <v>2</v>
      </c>
      <c r="I1507" s="19">
        <v>422.84</v>
      </c>
      <c r="J1507" s="2" t="s">
        <v>5046</v>
      </c>
      <c r="K1507" s="2" t="s">
        <v>16</v>
      </c>
      <c r="L1507" s="2">
        <v>5</v>
      </c>
      <c r="M1507" s="18">
        <f t="shared" si="462"/>
        <v>845.68</v>
      </c>
      <c r="T1507" t="str">
        <f t="shared" si="463"/>
        <v>Completed</v>
      </c>
      <c r="U1507" t="str">
        <f t="shared" si="464"/>
        <v>No</v>
      </c>
      <c r="V1507" t="str">
        <f t="shared" si="465"/>
        <v>No</v>
      </c>
      <c r="X1507">
        <f t="shared" si="466"/>
        <v>590</v>
      </c>
      <c r="Y1507">
        <f t="shared" si="467"/>
        <v>451</v>
      </c>
      <c r="Z1507" s="18">
        <f t="shared" si="468"/>
        <v>1098537.4901531704</v>
      </c>
      <c r="AA1507" s="18">
        <f t="shared" si="469"/>
        <v>96724.388030634553</v>
      </c>
      <c r="AB1507" s="17">
        <f t="shared" si="470"/>
        <v>3.9001122334455669</v>
      </c>
      <c r="AC1507" s="2" t="s">
        <v>170</v>
      </c>
      <c r="AD1507" s="2" t="s">
        <v>42</v>
      </c>
      <c r="AE1507" t="str">
        <f t="shared" si="471"/>
        <v>Beauty</v>
      </c>
      <c r="AF1507" t="str">
        <f t="shared" si="472"/>
        <v>Beauty</v>
      </c>
      <c r="AG1507" t="str" cm="1">
        <f t="array" ref="AG1507">INDEX(AD:AD,ROW())</f>
        <v>Beauty</v>
      </c>
      <c r="AH1507">
        <f t="shared" si="480"/>
        <v>70</v>
      </c>
      <c r="AI1507" t="str">
        <f t="shared" si="473"/>
        <v>Beauty</v>
      </c>
      <c r="AK1507">
        <f t="shared" si="474"/>
        <v>2024</v>
      </c>
      <c r="AL1507">
        <f t="shared" si="475"/>
        <v>4</v>
      </c>
      <c r="AM1507">
        <f t="shared" si="476"/>
        <v>10</v>
      </c>
      <c r="AN1507">
        <f t="shared" si="477"/>
        <v>4</v>
      </c>
      <c r="AO1507" t="str">
        <f t="shared" si="478"/>
        <v>Weekday</v>
      </c>
      <c r="AR1507" s="20">
        <f t="shared" si="479"/>
        <v>0</v>
      </c>
    </row>
    <row r="1508" spans="1:44" x14ac:dyDescent="0.35">
      <c r="A1508" t="str">
        <f t="shared" si="461"/>
        <v>CUST1507</v>
      </c>
      <c r="B1508" s="2" t="s">
        <v>1840</v>
      </c>
      <c r="C1508" s="4">
        <v>45738</v>
      </c>
      <c r="D1508" s="2" t="s">
        <v>469</v>
      </c>
      <c r="E1508" t="s">
        <v>5053</v>
      </c>
      <c r="F1508" s="2" t="s">
        <v>13</v>
      </c>
      <c r="G1508" s="2" t="s">
        <v>5045</v>
      </c>
      <c r="H1508" s="2">
        <v>1</v>
      </c>
      <c r="I1508" s="19">
        <v>1975.39</v>
      </c>
      <c r="J1508" s="2" t="s">
        <v>20</v>
      </c>
      <c r="K1508" s="2" t="s">
        <v>16</v>
      </c>
      <c r="L1508" s="2">
        <v>5</v>
      </c>
      <c r="M1508" s="18">
        <f t="shared" si="462"/>
        <v>1975.39</v>
      </c>
      <c r="T1508" t="str">
        <f t="shared" si="463"/>
        <v>Completed</v>
      </c>
      <c r="U1508" t="str">
        <f t="shared" si="464"/>
        <v>Yes</v>
      </c>
      <c r="V1508" t="str">
        <f t="shared" si="465"/>
        <v>No</v>
      </c>
      <c r="X1508">
        <f t="shared" si="466"/>
        <v>559</v>
      </c>
      <c r="Y1508">
        <f t="shared" si="467"/>
        <v>408</v>
      </c>
      <c r="Z1508" s="18">
        <f t="shared" si="468"/>
        <v>1463424.4009529033</v>
      </c>
      <c r="AA1508" s="18">
        <f t="shared" si="469"/>
        <v>118285.78776560788</v>
      </c>
      <c r="AB1508" s="17">
        <f t="shared" si="470"/>
        <v>3.8140589569160999</v>
      </c>
      <c r="AC1508" s="2" t="s">
        <v>5045</v>
      </c>
      <c r="AD1508" s="2" t="s">
        <v>13</v>
      </c>
      <c r="AE1508" t="str">
        <f t="shared" si="471"/>
        <v>Home &amp; Kitchen</v>
      </c>
      <c r="AF1508" t="str">
        <f t="shared" si="472"/>
        <v>Home &amp; Kitchen</v>
      </c>
      <c r="AG1508" t="str" cm="1">
        <f t="array" ref="AG1508">INDEX(AD:AD,ROW())</f>
        <v>Home &amp; Kitchen</v>
      </c>
      <c r="AH1508">
        <f t="shared" si="480"/>
        <v>76</v>
      </c>
      <c r="AI1508" t="str">
        <f t="shared" si="473"/>
        <v>Home &amp; Kitchen</v>
      </c>
      <c r="AK1508">
        <f t="shared" si="474"/>
        <v>2025</v>
      </c>
      <c r="AL1508">
        <f t="shared" si="475"/>
        <v>3</v>
      </c>
      <c r="AM1508">
        <f t="shared" si="476"/>
        <v>22</v>
      </c>
      <c r="AN1508">
        <f t="shared" si="477"/>
        <v>7</v>
      </c>
      <c r="AO1508" t="str">
        <f t="shared" si="478"/>
        <v>Weekend</v>
      </c>
      <c r="AR1508" s="20">
        <f t="shared" si="479"/>
        <v>0</v>
      </c>
    </row>
    <row r="1509" spans="1:44" x14ac:dyDescent="0.35">
      <c r="A1509" t="str">
        <f t="shared" si="461"/>
        <v>CUST1508</v>
      </c>
      <c r="B1509" s="2" t="s">
        <v>1841</v>
      </c>
      <c r="C1509" s="4">
        <v>45636</v>
      </c>
      <c r="D1509" s="2" t="s">
        <v>18</v>
      </c>
      <c r="E1509" t="s">
        <v>5050</v>
      </c>
      <c r="F1509" s="2" t="s">
        <v>42</v>
      </c>
      <c r="G1509" s="2" t="s">
        <v>170</v>
      </c>
      <c r="H1509" s="2">
        <v>2</v>
      </c>
      <c r="I1509" s="19">
        <v>1006.68</v>
      </c>
      <c r="J1509" s="2" t="s">
        <v>20</v>
      </c>
      <c r="K1509" s="2" t="s">
        <v>103</v>
      </c>
      <c r="L1509" s="31"/>
      <c r="M1509" s="18">
        <f t="shared" si="462"/>
        <v>2013.36</v>
      </c>
      <c r="T1509" t="str">
        <f t="shared" si="463"/>
        <v>Lost Sale</v>
      </c>
      <c r="U1509" t="str">
        <f t="shared" si="464"/>
        <v>No</v>
      </c>
      <c r="V1509" t="str">
        <f t="shared" si="465"/>
        <v>Yes</v>
      </c>
      <c r="X1509">
        <f t="shared" si="466"/>
        <v>589</v>
      </c>
      <c r="Y1509">
        <f t="shared" si="467"/>
        <v>426</v>
      </c>
      <c r="Z1509" s="18">
        <f t="shared" si="468"/>
        <v>1098537.4901531704</v>
      </c>
      <c r="AA1509" s="18">
        <f t="shared" si="469"/>
        <v>96724.388030634553</v>
      </c>
      <c r="AB1509" s="17">
        <f t="shared" si="470"/>
        <v>3.9001122334455669</v>
      </c>
      <c r="AC1509" s="2" t="s">
        <v>170</v>
      </c>
      <c r="AD1509" s="2" t="s">
        <v>42</v>
      </c>
      <c r="AE1509" t="str">
        <f t="shared" si="471"/>
        <v>Beauty</v>
      </c>
      <c r="AF1509" t="str">
        <f t="shared" si="472"/>
        <v>Beauty</v>
      </c>
      <c r="AG1509" t="str" cm="1">
        <f t="array" ref="AG1509">INDEX(AD:AD,ROW())</f>
        <v>Beauty</v>
      </c>
      <c r="AH1509">
        <f t="shared" si="480"/>
        <v>70</v>
      </c>
      <c r="AI1509" t="str">
        <f t="shared" si="473"/>
        <v>Beauty</v>
      </c>
      <c r="AK1509">
        <f t="shared" si="474"/>
        <v>2024</v>
      </c>
      <c r="AL1509">
        <f t="shared" si="475"/>
        <v>12</v>
      </c>
      <c r="AM1509">
        <f t="shared" si="476"/>
        <v>10</v>
      </c>
      <c r="AN1509">
        <f t="shared" si="477"/>
        <v>3</v>
      </c>
      <c r="AO1509" t="str">
        <f t="shared" si="478"/>
        <v>Weekday</v>
      </c>
      <c r="AR1509" s="20">
        <f t="shared" si="479"/>
        <v>1</v>
      </c>
    </row>
    <row r="1510" spans="1:44" x14ac:dyDescent="0.35">
      <c r="A1510" t="str">
        <f t="shared" si="461"/>
        <v>CUST1509</v>
      </c>
      <c r="B1510" s="2" t="s">
        <v>1842</v>
      </c>
      <c r="C1510" s="4">
        <v>45293</v>
      </c>
      <c r="D1510" s="2" t="s">
        <v>425</v>
      </c>
      <c r="E1510" t="s">
        <v>5051</v>
      </c>
      <c r="F1510" s="2" t="s">
        <v>19</v>
      </c>
      <c r="G1510" s="2" t="s">
        <v>60</v>
      </c>
      <c r="H1510" s="2">
        <v>1</v>
      </c>
      <c r="I1510" s="19">
        <v>484.6</v>
      </c>
      <c r="J1510" s="2" t="s">
        <v>5046</v>
      </c>
      <c r="K1510" s="2" t="s">
        <v>16</v>
      </c>
      <c r="L1510" s="2">
        <v>4</v>
      </c>
      <c r="M1510" s="18">
        <f t="shared" si="462"/>
        <v>484.6</v>
      </c>
      <c r="T1510" t="str">
        <f t="shared" si="463"/>
        <v>Completed</v>
      </c>
      <c r="U1510" t="str">
        <f t="shared" si="464"/>
        <v>No</v>
      </c>
      <c r="V1510" t="str">
        <f t="shared" si="465"/>
        <v>No</v>
      </c>
      <c r="X1510">
        <f t="shared" si="466"/>
        <v>619</v>
      </c>
      <c r="Y1510">
        <f t="shared" si="467"/>
        <v>468</v>
      </c>
      <c r="Z1510" s="18">
        <f t="shared" si="468"/>
        <v>2759712.3299794244</v>
      </c>
      <c r="AA1510" s="18">
        <f t="shared" si="469"/>
        <v>330643.50635802455</v>
      </c>
      <c r="AB1510" s="17">
        <f t="shared" si="470"/>
        <v>3.8641711229946525</v>
      </c>
      <c r="AC1510" s="2" t="s">
        <v>60</v>
      </c>
      <c r="AD1510" s="2" t="s">
        <v>19</v>
      </c>
      <c r="AE1510" t="str">
        <f t="shared" si="471"/>
        <v>Electronics</v>
      </c>
      <c r="AF1510" t="str">
        <f t="shared" si="472"/>
        <v>Electronics</v>
      </c>
      <c r="AG1510" t="str" cm="1">
        <f t="array" ref="AG1510">INDEX(AD:AD,ROW())</f>
        <v>Electronics</v>
      </c>
      <c r="AH1510">
        <f t="shared" si="480"/>
        <v>17</v>
      </c>
      <c r="AI1510" t="str">
        <f t="shared" si="473"/>
        <v>Electronics</v>
      </c>
      <c r="AK1510">
        <f t="shared" si="474"/>
        <v>2024</v>
      </c>
      <c r="AL1510">
        <f t="shared" si="475"/>
        <v>1</v>
      </c>
      <c r="AM1510">
        <f t="shared" si="476"/>
        <v>2</v>
      </c>
      <c r="AN1510">
        <f t="shared" si="477"/>
        <v>3</v>
      </c>
      <c r="AO1510" t="str">
        <f t="shared" si="478"/>
        <v>Weekday</v>
      </c>
      <c r="AR1510" s="20">
        <f t="shared" si="479"/>
        <v>0</v>
      </c>
    </row>
    <row r="1511" spans="1:44" x14ac:dyDescent="0.35">
      <c r="A1511" t="str">
        <f t="shared" si="461"/>
        <v>CUST1510</v>
      </c>
      <c r="B1511" s="2" t="s">
        <v>1843</v>
      </c>
      <c r="C1511" s="4">
        <v>45273</v>
      </c>
      <c r="D1511" s="2" t="s">
        <v>516</v>
      </c>
      <c r="E1511" t="s">
        <v>5049</v>
      </c>
      <c r="F1511" s="2" t="s">
        <v>42</v>
      </c>
      <c r="G1511" s="2" t="s">
        <v>188</v>
      </c>
      <c r="H1511" s="2">
        <v>3</v>
      </c>
      <c r="I1511" s="19">
        <v>502.74</v>
      </c>
      <c r="J1511" s="2" t="s">
        <v>5047</v>
      </c>
      <c r="K1511" s="2" t="s">
        <v>16</v>
      </c>
      <c r="L1511" s="2">
        <v>3</v>
      </c>
      <c r="M1511" s="18">
        <f t="shared" si="462"/>
        <v>1508.22</v>
      </c>
      <c r="T1511" t="str">
        <f t="shared" si="463"/>
        <v>Completed</v>
      </c>
      <c r="U1511" t="str">
        <f t="shared" si="464"/>
        <v>Yes</v>
      </c>
      <c r="V1511" t="str">
        <f t="shared" si="465"/>
        <v>No</v>
      </c>
      <c r="X1511">
        <f t="shared" si="466"/>
        <v>595</v>
      </c>
      <c r="Y1511">
        <f t="shared" si="467"/>
        <v>444</v>
      </c>
      <c r="Z1511" s="18">
        <f t="shared" si="468"/>
        <v>1098537.4901531704</v>
      </c>
      <c r="AA1511" s="18">
        <f t="shared" si="469"/>
        <v>96724.388030634553</v>
      </c>
      <c r="AB1511" s="17">
        <f t="shared" si="470"/>
        <v>3.9001122334455669</v>
      </c>
      <c r="AC1511" s="2" t="s">
        <v>188</v>
      </c>
      <c r="AD1511" s="2" t="s">
        <v>42</v>
      </c>
      <c r="AE1511" t="str">
        <f t="shared" si="471"/>
        <v>Beauty</v>
      </c>
      <c r="AF1511" t="str">
        <f t="shared" si="472"/>
        <v>Beauty</v>
      </c>
      <c r="AG1511" t="str" cm="1">
        <f t="array" ref="AG1511">INDEX(AD:AD,ROW())</f>
        <v>Beauty</v>
      </c>
      <c r="AH1511">
        <f t="shared" si="480"/>
        <v>80</v>
      </c>
      <c r="AI1511" t="str">
        <f t="shared" si="473"/>
        <v>Beauty</v>
      </c>
      <c r="AK1511">
        <f t="shared" si="474"/>
        <v>2023</v>
      </c>
      <c r="AL1511">
        <f t="shared" si="475"/>
        <v>12</v>
      </c>
      <c r="AM1511">
        <f t="shared" si="476"/>
        <v>13</v>
      </c>
      <c r="AN1511">
        <f t="shared" si="477"/>
        <v>4</v>
      </c>
      <c r="AO1511" t="str">
        <f t="shared" si="478"/>
        <v>Weekday</v>
      </c>
      <c r="AR1511" s="20">
        <f t="shared" si="479"/>
        <v>0</v>
      </c>
    </row>
    <row r="1512" spans="1:44" x14ac:dyDescent="0.35">
      <c r="A1512" t="str">
        <f t="shared" si="461"/>
        <v>CUST1511</v>
      </c>
      <c r="B1512" s="2" t="s">
        <v>1844</v>
      </c>
      <c r="C1512" s="4">
        <v>45243</v>
      </c>
      <c r="D1512" s="2" t="s">
        <v>118</v>
      </c>
      <c r="E1512" t="s">
        <v>5054</v>
      </c>
      <c r="F1512" s="2" t="s">
        <v>42</v>
      </c>
      <c r="G1512" s="2" t="s">
        <v>188</v>
      </c>
      <c r="H1512" s="2">
        <v>1</v>
      </c>
      <c r="I1512" s="19">
        <v>483.39</v>
      </c>
      <c r="J1512" s="2" t="s">
        <v>15</v>
      </c>
      <c r="K1512" s="2" t="s">
        <v>16</v>
      </c>
      <c r="L1512" s="2">
        <v>5</v>
      </c>
      <c r="M1512" s="18">
        <f t="shared" si="462"/>
        <v>483.39</v>
      </c>
      <c r="T1512" t="str">
        <f t="shared" si="463"/>
        <v>Completed</v>
      </c>
      <c r="U1512" t="str">
        <f t="shared" si="464"/>
        <v>No</v>
      </c>
      <c r="V1512" t="str">
        <f t="shared" si="465"/>
        <v>No</v>
      </c>
      <c r="X1512">
        <f t="shared" si="466"/>
        <v>558</v>
      </c>
      <c r="Y1512">
        <f t="shared" si="467"/>
        <v>430</v>
      </c>
      <c r="Z1512" s="18">
        <f t="shared" si="468"/>
        <v>1098537.4901531704</v>
      </c>
      <c r="AA1512" s="18">
        <f t="shared" si="469"/>
        <v>96724.388030634553</v>
      </c>
      <c r="AB1512" s="17">
        <f t="shared" si="470"/>
        <v>3.9001122334455669</v>
      </c>
      <c r="AC1512" s="2" t="s">
        <v>188</v>
      </c>
      <c r="AD1512" s="2" t="s">
        <v>42</v>
      </c>
      <c r="AE1512" t="str">
        <f t="shared" si="471"/>
        <v>Beauty</v>
      </c>
      <c r="AF1512" t="str">
        <f t="shared" si="472"/>
        <v>Beauty</v>
      </c>
      <c r="AG1512" t="str" cm="1">
        <f t="array" ref="AG1512">INDEX(AD:AD,ROW())</f>
        <v>Beauty</v>
      </c>
      <c r="AH1512">
        <f t="shared" si="480"/>
        <v>80</v>
      </c>
      <c r="AI1512" t="str">
        <f t="shared" si="473"/>
        <v>Beauty</v>
      </c>
      <c r="AK1512">
        <f t="shared" si="474"/>
        <v>2023</v>
      </c>
      <c r="AL1512">
        <f t="shared" si="475"/>
        <v>11</v>
      </c>
      <c r="AM1512">
        <f t="shared" si="476"/>
        <v>13</v>
      </c>
      <c r="AN1512">
        <f t="shared" si="477"/>
        <v>2</v>
      </c>
      <c r="AO1512" t="str">
        <f t="shared" si="478"/>
        <v>Weekday</v>
      </c>
      <c r="AR1512" s="20">
        <f t="shared" si="479"/>
        <v>0</v>
      </c>
    </row>
    <row r="1513" spans="1:44" x14ac:dyDescent="0.35">
      <c r="A1513" t="str">
        <f t="shared" si="461"/>
        <v>CUST1512</v>
      </c>
      <c r="B1513" s="2" t="s">
        <v>1845</v>
      </c>
      <c r="C1513" s="4">
        <v>45120</v>
      </c>
      <c r="D1513" s="2" t="s">
        <v>715</v>
      </c>
      <c r="E1513" t="s">
        <v>5048</v>
      </c>
      <c r="F1513" s="2" t="s">
        <v>29</v>
      </c>
      <c r="G1513" s="2" t="s">
        <v>121</v>
      </c>
      <c r="H1513" s="2">
        <v>1</v>
      </c>
      <c r="I1513" s="19">
        <v>904.9</v>
      </c>
      <c r="J1513" s="2" t="s">
        <v>5046</v>
      </c>
      <c r="K1513" s="2" t="s">
        <v>31</v>
      </c>
      <c r="L1513" s="2">
        <v>4</v>
      </c>
      <c r="M1513" s="18">
        <f t="shared" si="462"/>
        <v>904.9</v>
      </c>
      <c r="T1513" t="str">
        <f t="shared" si="463"/>
        <v>Pending</v>
      </c>
      <c r="U1513" t="str">
        <f t="shared" si="464"/>
        <v>No</v>
      </c>
      <c r="V1513" t="str">
        <f t="shared" si="465"/>
        <v>Yes</v>
      </c>
      <c r="X1513">
        <f t="shared" si="466"/>
        <v>590</v>
      </c>
      <c r="Y1513">
        <f t="shared" si="467"/>
        <v>451</v>
      </c>
      <c r="Z1513" s="18">
        <f t="shared" si="468"/>
        <v>1892867.2841657216</v>
      </c>
      <c r="AA1513" s="18">
        <f t="shared" si="469"/>
        <v>199432.98236095349</v>
      </c>
      <c r="AB1513" s="17">
        <f t="shared" si="470"/>
        <v>3.8949824970828471</v>
      </c>
      <c r="AC1513" s="2" t="s">
        <v>121</v>
      </c>
      <c r="AD1513" s="2" t="s">
        <v>29</v>
      </c>
      <c r="AE1513" t="str">
        <f t="shared" si="471"/>
        <v>Fashion</v>
      </c>
      <c r="AF1513" t="str">
        <f t="shared" si="472"/>
        <v>Fashion</v>
      </c>
      <c r="AG1513" t="str" cm="1">
        <f t="array" ref="AG1513">INDEX(AD:AD,ROW())</f>
        <v>Fashion</v>
      </c>
      <c r="AH1513">
        <f t="shared" si="480"/>
        <v>45</v>
      </c>
      <c r="AI1513" t="str">
        <f t="shared" si="473"/>
        <v>Fashion</v>
      </c>
      <c r="AK1513">
        <f t="shared" si="474"/>
        <v>2023</v>
      </c>
      <c r="AL1513">
        <f t="shared" si="475"/>
        <v>7</v>
      </c>
      <c r="AM1513">
        <f t="shared" si="476"/>
        <v>13</v>
      </c>
      <c r="AN1513">
        <f t="shared" si="477"/>
        <v>5</v>
      </c>
      <c r="AO1513" t="str">
        <f t="shared" si="478"/>
        <v>Weekday</v>
      </c>
      <c r="AR1513" s="20">
        <f t="shared" si="479"/>
        <v>0</v>
      </c>
    </row>
    <row r="1514" spans="1:44" x14ac:dyDescent="0.35">
      <c r="A1514" t="str">
        <f t="shared" si="461"/>
        <v>CUST1513</v>
      </c>
      <c r="B1514" s="2" t="s">
        <v>1846</v>
      </c>
      <c r="C1514" s="4">
        <v>45780</v>
      </c>
      <c r="D1514" s="2" t="s">
        <v>74</v>
      </c>
      <c r="E1514" t="s">
        <v>5052</v>
      </c>
      <c r="F1514" s="2" t="s">
        <v>42</v>
      </c>
      <c r="G1514" s="2" t="s">
        <v>43</v>
      </c>
      <c r="H1514" s="2">
        <v>1</v>
      </c>
      <c r="I1514" s="19">
        <v>1449.29</v>
      </c>
      <c r="J1514" s="2" t="s">
        <v>5046</v>
      </c>
      <c r="K1514" s="2" t="s">
        <v>16</v>
      </c>
      <c r="L1514" s="2">
        <v>5</v>
      </c>
      <c r="M1514" s="18">
        <f t="shared" si="462"/>
        <v>1449.29</v>
      </c>
      <c r="T1514" t="str">
        <f t="shared" si="463"/>
        <v>Completed</v>
      </c>
      <c r="U1514" t="str">
        <f t="shared" si="464"/>
        <v>Yes</v>
      </c>
      <c r="V1514" t="str">
        <f t="shared" si="465"/>
        <v>No</v>
      </c>
      <c r="X1514">
        <f t="shared" si="466"/>
        <v>573</v>
      </c>
      <c r="Y1514">
        <f t="shared" si="467"/>
        <v>450</v>
      </c>
      <c r="Z1514" s="18">
        <f t="shared" si="468"/>
        <v>1098537.4901531704</v>
      </c>
      <c r="AA1514" s="18">
        <f t="shared" si="469"/>
        <v>96724.388030634553</v>
      </c>
      <c r="AB1514" s="17">
        <f t="shared" si="470"/>
        <v>3.9001122334455669</v>
      </c>
      <c r="AC1514" s="2" t="s">
        <v>43</v>
      </c>
      <c r="AD1514" s="2" t="s">
        <v>42</v>
      </c>
      <c r="AE1514" t="str">
        <f t="shared" si="471"/>
        <v>Beauty</v>
      </c>
      <c r="AF1514" t="str">
        <f t="shared" si="472"/>
        <v>Beauty</v>
      </c>
      <c r="AG1514" t="str" cm="1">
        <f t="array" ref="AG1514">INDEX(AD:AD,ROW())</f>
        <v>Beauty</v>
      </c>
      <c r="AH1514">
        <f t="shared" si="480"/>
        <v>10</v>
      </c>
      <c r="AI1514" t="str">
        <f t="shared" si="473"/>
        <v>Beauty</v>
      </c>
      <c r="AK1514">
        <f t="shared" si="474"/>
        <v>2025</v>
      </c>
      <c r="AL1514">
        <f t="shared" si="475"/>
        <v>5</v>
      </c>
      <c r="AM1514">
        <f t="shared" si="476"/>
        <v>3</v>
      </c>
      <c r="AN1514">
        <f t="shared" si="477"/>
        <v>7</v>
      </c>
      <c r="AO1514" t="str">
        <f t="shared" si="478"/>
        <v>Weekend</v>
      </c>
      <c r="AR1514" s="20">
        <f t="shared" si="479"/>
        <v>0</v>
      </c>
    </row>
    <row r="1515" spans="1:44" x14ac:dyDescent="0.35">
      <c r="A1515" t="str">
        <f t="shared" si="461"/>
        <v>CUST1514</v>
      </c>
      <c r="B1515" s="2" t="s">
        <v>1847</v>
      </c>
      <c r="C1515" s="4">
        <v>45563</v>
      </c>
      <c r="D1515" s="2" t="s">
        <v>186</v>
      </c>
      <c r="E1515" t="s">
        <v>5049</v>
      </c>
      <c r="F1515" s="2" t="s">
        <v>19</v>
      </c>
      <c r="G1515" s="2" t="s">
        <v>5040</v>
      </c>
      <c r="H1515" s="2">
        <v>1</v>
      </c>
      <c r="I1515" s="19">
        <v>1711.8</v>
      </c>
      <c r="J1515" s="2" t="s">
        <v>5046</v>
      </c>
      <c r="K1515" s="2" t="s">
        <v>16</v>
      </c>
      <c r="L1515" s="2">
        <v>5</v>
      </c>
      <c r="M1515" s="18">
        <f t="shared" si="462"/>
        <v>1711.8</v>
      </c>
      <c r="T1515" t="str">
        <f t="shared" si="463"/>
        <v>Completed</v>
      </c>
      <c r="U1515" t="str">
        <f t="shared" si="464"/>
        <v>Yes</v>
      </c>
      <c r="V1515" t="str">
        <f t="shared" si="465"/>
        <v>No</v>
      </c>
      <c r="X1515">
        <f t="shared" si="466"/>
        <v>595</v>
      </c>
      <c r="Y1515">
        <f t="shared" si="467"/>
        <v>444</v>
      </c>
      <c r="Z1515" s="18">
        <f t="shared" si="468"/>
        <v>2759712.3299794244</v>
      </c>
      <c r="AA1515" s="18">
        <f t="shared" si="469"/>
        <v>330643.50635802455</v>
      </c>
      <c r="AB1515" s="17">
        <f t="shared" si="470"/>
        <v>3.8641711229946525</v>
      </c>
      <c r="AC1515" s="2" t="s">
        <v>5040</v>
      </c>
      <c r="AD1515" s="2" t="s">
        <v>19</v>
      </c>
      <c r="AE1515" t="str">
        <f t="shared" si="471"/>
        <v>Electronics</v>
      </c>
      <c r="AF1515" t="str">
        <f t="shared" si="472"/>
        <v>Electronics</v>
      </c>
      <c r="AG1515" t="str" cm="1">
        <f t="array" ref="AG1515">INDEX(AD:AD,ROW())</f>
        <v>Electronics</v>
      </c>
      <c r="AH1515">
        <f t="shared" si="480"/>
        <v>13</v>
      </c>
      <c r="AI1515" t="str">
        <f t="shared" si="473"/>
        <v>Electronics</v>
      </c>
      <c r="AK1515">
        <f t="shared" si="474"/>
        <v>2024</v>
      </c>
      <c r="AL1515">
        <f t="shared" si="475"/>
        <v>9</v>
      </c>
      <c r="AM1515">
        <f t="shared" si="476"/>
        <v>28</v>
      </c>
      <c r="AN1515">
        <f t="shared" si="477"/>
        <v>7</v>
      </c>
      <c r="AO1515" t="str">
        <f t="shared" si="478"/>
        <v>Weekend</v>
      </c>
      <c r="AR1515" s="20">
        <f t="shared" si="479"/>
        <v>0</v>
      </c>
    </row>
    <row r="1516" spans="1:44" x14ac:dyDescent="0.35">
      <c r="A1516" t="str">
        <f t="shared" si="461"/>
        <v>CUST1515</v>
      </c>
      <c r="B1516" s="2" t="s">
        <v>1848</v>
      </c>
      <c r="C1516" s="4">
        <v>45725</v>
      </c>
      <c r="D1516" s="2" t="s">
        <v>435</v>
      </c>
      <c r="E1516" t="s">
        <v>5055</v>
      </c>
      <c r="F1516" s="2" t="s">
        <v>23</v>
      </c>
      <c r="G1516" s="2" t="s">
        <v>68</v>
      </c>
      <c r="H1516" s="2">
        <v>1</v>
      </c>
      <c r="I1516" s="19">
        <v>716.37</v>
      </c>
      <c r="J1516" s="2" t="s">
        <v>20</v>
      </c>
      <c r="K1516" s="2" t="s">
        <v>103</v>
      </c>
      <c r="L1516" s="2">
        <v>3</v>
      </c>
      <c r="M1516" s="18">
        <f t="shared" si="462"/>
        <v>716.37</v>
      </c>
      <c r="T1516" t="str">
        <f t="shared" si="463"/>
        <v>Lost Sale</v>
      </c>
      <c r="U1516" t="str">
        <f t="shared" si="464"/>
        <v>No</v>
      </c>
      <c r="V1516" t="str">
        <f t="shared" si="465"/>
        <v>Yes</v>
      </c>
      <c r="X1516">
        <f t="shared" si="466"/>
        <v>567</v>
      </c>
      <c r="Y1516">
        <f t="shared" si="467"/>
        <v>440</v>
      </c>
      <c r="Z1516" s="18">
        <f t="shared" si="468"/>
        <v>594714.6477588166</v>
      </c>
      <c r="AA1516" s="18">
        <f t="shared" si="469"/>
        <v>60882.938065984097</v>
      </c>
      <c r="AB1516" s="17">
        <f t="shared" si="470"/>
        <v>3.804733727810651</v>
      </c>
      <c r="AC1516" s="2" t="s">
        <v>68</v>
      </c>
      <c r="AD1516" s="2" t="s">
        <v>23</v>
      </c>
      <c r="AE1516" t="str">
        <f t="shared" si="471"/>
        <v>Books</v>
      </c>
      <c r="AF1516" t="str">
        <f t="shared" si="472"/>
        <v>Books</v>
      </c>
      <c r="AG1516" t="str" cm="1">
        <f t="array" ref="AG1516">INDEX(AD:AD,ROW())</f>
        <v>Books</v>
      </c>
      <c r="AH1516">
        <f t="shared" si="480"/>
        <v>20</v>
      </c>
      <c r="AI1516" t="str">
        <f t="shared" si="473"/>
        <v>Books</v>
      </c>
      <c r="AK1516">
        <f t="shared" si="474"/>
        <v>2025</v>
      </c>
      <c r="AL1516">
        <f t="shared" si="475"/>
        <v>3</v>
      </c>
      <c r="AM1516">
        <f t="shared" si="476"/>
        <v>9</v>
      </c>
      <c r="AN1516">
        <f t="shared" si="477"/>
        <v>1</v>
      </c>
      <c r="AO1516" t="str">
        <f t="shared" si="478"/>
        <v>Weekend</v>
      </c>
      <c r="AR1516" s="20">
        <f t="shared" si="479"/>
        <v>1</v>
      </c>
    </row>
    <row r="1517" spans="1:44" x14ac:dyDescent="0.35">
      <c r="A1517" t="str">
        <f t="shared" si="461"/>
        <v>CUST1516</v>
      </c>
      <c r="B1517" s="2" t="s">
        <v>1849</v>
      </c>
      <c r="C1517" s="4">
        <v>45095</v>
      </c>
      <c r="D1517" s="2" t="s">
        <v>398</v>
      </c>
      <c r="E1517" t="s">
        <v>5049</v>
      </c>
      <c r="F1517" s="2" t="s">
        <v>23</v>
      </c>
      <c r="G1517" s="2" t="s">
        <v>65</v>
      </c>
      <c r="H1517" s="2">
        <v>1</v>
      </c>
      <c r="I1517" s="19">
        <v>363.13</v>
      </c>
      <c r="J1517" s="2" t="s">
        <v>20</v>
      </c>
      <c r="K1517" s="2" t="s">
        <v>103</v>
      </c>
      <c r="L1517" s="2">
        <v>5</v>
      </c>
      <c r="M1517" s="18">
        <f t="shared" si="462"/>
        <v>363.13</v>
      </c>
      <c r="T1517" t="str">
        <f t="shared" si="463"/>
        <v>Lost Sale</v>
      </c>
      <c r="U1517" t="str">
        <f t="shared" si="464"/>
        <v>No</v>
      </c>
      <c r="V1517" t="str">
        <f t="shared" si="465"/>
        <v>Yes</v>
      </c>
      <c r="X1517">
        <f t="shared" si="466"/>
        <v>595</v>
      </c>
      <c r="Y1517">
        <f t="shared" si="467"/>
        <v>444</v>
      </c>
      <c r="Z1517" s="18">
        <f t="shared" si="468"/>
        <v>594714.6477588166</v>
      </c>
      <c r="AA1517" s="18">
        <f t="shared" si="469"/>
        <v>60882.938065984097</v>
      </c>
      <c r="AB1517" s="17">
        <f t="shared" si="470"/>
        <v>3.804733727810651</v>
      </c>
      <c r="AC1517" s="2" t="s">
        <v>65</v>
      </c>
      <c r="AD1517" s="2" t="s">
        <v>23</v>
      </c>
      <c r="AE1517" t="str">
        <f t="shared" si="471"/>
        <v>Books</v>
      </c>
      <c r="AF1517" t="str">
        <f t="shared" si="472"/>
        <v>Books</v>
      </c>
      <c r="AG1517" t="str" cm="1">
        <f t="array" ref="AG1517">INDEX(AD:AD,ROW())</f>
        <v>Books</v>
      </c>
      <c r="AH1517">
        <f t="shared" si="480"/>
        <v>19</v>
      </c>
      <c r="AI1517" t="str">
        <f t="shared" si="473"/>
        <v>Books</v>
      </c>
      <c r="AK1517">
        <f t="shared" si="474"/>
        <v>2023</v>
      </c>
      <c r="AL1517">
        <f t="shared" si="475"/>
        <v>6</v>
      </c>
      <c r="AM1517">
        <f t="shared" si="476"/>
        <v>18</v>
      </c>
      <c r="AN1517">
        <f t="shared" si="477"/>
        <v>1</v>
      </c>
      <c r="AO1517" t="str">
        <f t="shared" si="478"/>
        <v>Weekend</v>
      </c>
      <c r="AR1517" s="20">
        <f t="shared" si="479"/>
        <v>1</v>
      </c>
    </row>
    <row r="1518" spans="1:44" x14ac:dyDescent="0.35">
      <c r="A1518" t="str">
        <f t="shared" si="461"/>
        <v>CUST1517</v>
      </c>
      <c r="B1518" s="2" t="s">
        <v>1850</v>
      </c>
      <c r="C1518" s="4">
        <v>45677</v>
      </c>
      <c r="D1518" s="2" t="s">
        <v>396</v>
      </c>
      <c r="E1518" t="s">
        <v>5048</v>
      </c>
      <c r="F1518" s="2" t="s">
        <v>13</v>
      </c>
      <c r="G1518" s="2" t="s">
        <v>34</v>
      </c>
      <c r="H1518" s="2">
        <v>2</v>
      </c>
      <c r="I1518" s="19">
        <v>1448.64</v>
      </c>
      <c r="J1518" s="2" t="s">
        <v>50</v>
      </c>
      <c r="K1518" s="2" t="s">
        <v>103</v>
      </c>
      <c r="L1518" s="2">
        <v>5</v>
      </c>
      <c r="M1518" s="18">
        <f t="shared" si="462"/>
        <v>2897.28</v>
      </c>
      <c r="T1518" t="str">
        <f t="shared" si="463"/>
        <v>Lost Sale</v>
      </c>
      <c r="U1518" t="str">
        <f t="shared" si="464"/>
        <v>No</v>
      </c>
      <c r="V1518" t="str">
        <f t="shared" si="465"/>
        <v>Yes</v>
      </c>
      <c r="X1518">
        <f t="shared" si="466"/>
        <v>590</v>
      </c>
      <c r="Y1518">
        <f t="shared" si="467"/>
        <v>451</v>
      </c>
      <c r="Z1518" s="18">
        <f t="shared" si="468"/>
        <v>1463424.4009529033</v>
      </c>
      <c r="AA1518" s="18">
        <f t="shared" si="469"/>
        <v>118285.78776560788</v>
      </c>
      <c r="AB1518" s="17">
        <f t="shared" si="470"/>
        <v>3.8140589569160999</v>
      </c>
      <c r="AC1518" s="2" t="s">
        <v>34</v>
      </c>
      <c r="AD1518" s="2" t="s">
        <v>13</v>
      </c>
      <c r="AE1518" t="str">
        <f t="shared" si="471"/>
        <v>Home &amp; Kitchen</v>
      </c>
      <c r="AF1518" t="str">
        <f t="shared" si="472"/>
        <v>Home &amp; Kitchen</v>
      </c>
      <c r="AG1518" t="str" cm="1">
        <f t="array" ref="AG1518">INDEX(AD:AD,ROW())</f>
        <v>Home &amp; Kitchen</v>
      </c>
      <c r="AH1518">
        <f t="shared" si="480"/>
        <v>7</v>
      </c>
      <c r="AI1518" t="str">
        <f t="shared" si="473"/>
        <v>Home &amp; Kitchen</v>
      </c>
      <c r="AK1518">
        <f t="shared" si="474"/>
        <v>2025</v>
      </c>
      <c r="AL1518">
        <f t="shared" si="475"/>
        <v>1</v>
      </c>
      <c r="AM1518">
        <f t="shared" si="476"/>
        <v>20</v>
      </c>
      <c r="AN1518">
        <f t="shared" si="477"/>
        <v>2</v>
      </c>
      <c r="AO1518" t="str">
        <f t="shared" si="478"/>
        <v>Weekday</v>
      </c>
      <c r="AR1518" s="20">
        <f t="shared" si="479"/>
        <v>1</v>
      </c>
    </row>
    <row r="1519" spans="1:44" x14ac:dyDescent="0.35">
      <c r="A1519" t="str">
        <f t="shared" si="461"/>
        <v>CUST1518</v>
      </c>
      <c r="B1519" s="2" t="s">
        <v>1851</v>
      </c>
      <c r="C1519" s="4">
        <v>45355</v>
      </c>
      <c r="D1519" s="2" t="s">
        <v>54</v>
      </c>
      <c r="E1519" t="s">
        <v>5054</v>
      </c>
      <c r="F1519" s="2" t="s">
        <v>42</v>
      </c>
      <c r="G1519" s="2" t="s">
        <v>5044</v>
      </c>
      <c r="H1519" s="2">
        <v>2</v>
      </c>
      <c r="I1519" s="19">
        <v>1203.19</v>
      </c>
      <c r="J1519" s="2" t="s">
        <v>5046</v>
      </c>
      <c r="K1519" s="2" t="s">
        <v>16</v>
      </c>
      <c r="L1519" s="2">
        <v>3</v>
      </c>
      <c r="M1519" s="18">
        <f t="shared" si="462"/>
        <v>2406.38</v>
      </c>
      <c r="T1519" t="str">
        <f t="shared" si="463"/>
        <v>Completed</v>
      </c>
      <c r="U1519" t="str">
        <f t="shared" si="464"/>
        <v>Yes</v>
      </c>
      <c r="V1519" t="str">
        <f t="shared" si="465"/>
        <v>No</v>
      </c>
      <c r="X1519">
        <f t="shared" si="466"/>
        <v>558</v>
      </c>
      <c r="Y1519">
        <f t="shared" si="467"/>
        <v>430</v>
      </c>
      <c r="Z1519" s="18">
        <f t="shared" si="468"/>
        <v>1098537.4901531704</v>
      </c>
      <c r="AA1519" s="18">
        <f t="shared" si="469"/>
        <v>96724.388030634553</v>
      </c>
      <c r="AB1519" s="17">
        <f t="shared" si="470"/>
        <v>3.9001122334455669</v>
      </c>
      <c r="AC1519" s="2" t="s">
        <v>5044</v>
      </c>
      <c r="AD1519" s="2" t="s">
        <v>42</v>
      </c>
      <c r="AE1519" t="str">
        <f t="shared" si="471"/>
        <v>Beauty</v>
      </c>
      <c r="AF1519" t="str">
        <f t="shared" si="472"/>
        <v>Beauty</v>
      </c>
      <c r="AG1519" t="str" cm="1">
        <f t="array" ref="AG1519">INDEX(AD:AD,ROW())</f>
        <v>Beauty</v>
      </c>
      <c r="AH1519">
        <f t="shared" si="480"/>
        <v>64</v>
      </c>
      <c r="AI1519" t="str">
        <f t="shared" si="473"/>
        <v>Beauty</v>
      </c>
      <c r="AK1519">
        <f t="shared" si="474"/>
        <v>2024</v>
      </c>
      <c r="AL1519">
        <f t="shared" si="475"/>
        <v>3</v>
      </c>
      <c r="AM1519">
        <f t="shared" si="476"/>
        <v>4</v>
      </c>
      <c r="AN1519">
        <f t="shared" si="477"/>
        <v>2</v>
      </c>
      <c r="AO1519" t="str">
        <f t="shared" si="478"/>
        <v>Weekday</v>
      </c>
      <c r="AR1519" s="20">
        <f t="shared" si="479"/>
        <v>0</v>
      </c>
    </row>
    <row r="1520" spans="1:44" x14ac:dyDescent="0.35">
      <c r="A1520" t="str">
        <f t="shared" si="461"/>
        <v>CUST1519</v>
      </c>
      <c r="B1520" s="2" t="s">
        <v>1852</v>
      </c>
      <c r="C1520" s="4">
        <v>44940</v>
      </c>
      <c r="D1520" s="2" t="s">
        <v>56</v>
      </c>
      <c r="E1520" t="s">
        <v>5056</v>
      </c>
      <c r="F1520" s="2" t="s">
        <v>13</v>
      </c>
      <c r="G1520" s="2" t="s">
        <v>34</v>
      </c>
      <c r="H1520" s="2">
        <v>1</v>
      </c>
      <c r="I1520" s="19">
        <v>1892.33</v>
      </c>
      <c r="J1520" s="2" t="s">
        <v>15</v>
      </c>
      <c r="K1520" s="2" t="s">
        <v>16</v>
      </c>
      <c r="L1520" s="2">
        <v>4</v>
      </c>
      <c r="M1520" s="18">
        <f t="shared" si="462"/>
        <v>1892.33</v>
      </c>
      <c r="T1520" t="str">
        <f t="shared" si="463"/>
        <v>Completed</v>
      </c>
      <c r="U1520" t="str">
        <f t="shared" si="464"/>
        <v>Yes</v>
      </c>
      <c r="V1520" t="str">
        <f t="shared" si="465"/>
        <v>No</v>
      </c>
      <c r="X1520">
        <f t="shared" si="466"/>
        <v>50</v>
      </c>
      <c r="Y1520">
        <f t="shared" si="467"/>
        <v>37</v>
      </c>
      <c r="Z1520" s="18">
        <f t="shared" si="468"/>
        <v>1463424.4009529033</v>
      </c>
      <c r="AA1520" s="18">
        <f t="shared" si="469"/>
        <v>118285.78776560788</v>
      </c>
      <c r="AB1520" s="17">
        <f t="shared" si="470"/>
        <v>3.8140589569160999</v>
      </c>
      <c r="AC1520" s="2" t="s">
        <v>34</v>
      </c>
      <c r="AD1520" s="2" t="s">
        <v>13</v>
      </c>
      <c r="AE1520" t="str">
        <f t="shared" si="471"/>
        <v>Home &amp; Kitchen</v>
      </c>
      <c r="AF1520" t="str">
        <f t="shared" si="472"/>
        <v>Home &amp; Kitchen</v>
      </c>
      <c r="AG1520" t="str" cm="1">
        <f t="array" ref="AG1520">INDEX(AD:AD,ROW())</f>
        <v>Home &amp; Kitchen</v>
      </c>
      <c r="AH1520">
        <f t="shared" si="480"/>
        <v>7</v>
      </c>
      <c r="AI1520" t="str">
        <f t="shared" si="473"/>
        <v>Home &amp; Kitchen</v>
      </c>
      <c r="AK1520">
        <f t="shared" si="474"/>
        <v>2023</v>
      </c>
      <c r="AL1520">
        <f t="shared" si="475"/>
        <v>1</v>
      </c>
      <c r="AM1520">
        <f t="shared" si="476"/>
        <v>14</v>
      </c>
      <c r="AN1520">
        <f t="shared" si="477"/>
        <v>7</v>
      </c>
      <c r="AO1520" t="str">
        <f t="shared" si="478"/>
        <v>Weekend</v>
      </c>
      <c r="AR1520" s="20">
        <f t="shared" si="479"/>
        <v>0</v>
      </c>
    </row>
    <row r="1521" spans="1:44" x14ac:dyDescent="0.35">
      <c r="A1521" t="str">
        <f t="shared" si="461"/>
        <v>CUST1520</v>
      </c>
      <c r="B1521" s="2" t="s">
        <v>1853</v>
      </c>
      <c r="C1521" s="4">
        <v>45236</v>
      </c>
      <c r="D1521" s="2" t="s">
        <v>1854</v>
      </c>
      <c r="E1521" t="s">
        <v>5050</v>
      </c>
      <c r="F1521" s="2" t="s">
        <v>19</v>
      </c>
      <c r="G1521" s="2" t="s">
        <v>5040</v>
      </c>
      <c r="H1521" s="2">
        <v>3</v>
      </c>
      <c r="I1521" s="19">
        <v>1943.76</v>
      </c>
      <c r="J1521" s="2" t="s">
        <v>50</v>
      </c>
      <c r="K1521" s="2" t="s">
        <v>16</v>
      </c>
      <c r="L1521" s="2">
        <v>3</v>
      </c>
      <c r="M1521" s="18">
        <f t="shared" si="462"/>
        <v>5831.28</v>
      </c>
      <c r="T1521" t="str">
        <f t="shared" si="463"/>
        <v>Completed</v>
      </c>
      <c r="U1521" t="str">
        <f t="shared" si="464"/>
        <v>Yes</v>
      </c>
      <c r="V1521" t="str">
        <f t="shared" si="465"/>
        <v>No</v>
      </c>
      <c r="X1521">
        <f t="shared" si="466"/>
        <v>589</v>
      </c>
      <c r="Y1521">
        <f t="shared" si="467"/>
        <v>426</v>
      </c>
      <c r="Z1521" s="18">
        <f t="shared" si="468"/>
        <v>2759712.3299794244</v>
      </c>
      <c r="AA1521" s="18">
        <f t="shared" si="469"/>
        <v>330643.50635802455</v>
      </c>
      <c r="AB1521" s="17">
        <f t="shared" si="470"/>
        <v>3.8641711229946525</v>
      </c>
      <c r="AC1521" s="2" t="s">
        <v>5040</v>
      </c>
      <c r="AD1521" s="2" t="s">
        <v>19</v>
      </c>
      <c r="AE1521" t="str">
        <f t="shared" si="471"/>
        <v>Electronics</v>
      </c>
      <c r="AF1521" t="str">
        <f t="shared" si="472"/>
        <v>Electronics</v>
      </c>
      <c r="AG1521" t="str" cm="1">
        <f t="array" ref="AG1521">INDEX(AD:AD,ROW())</f>
        <v>Electronics</v>
      </c>
      <c r="AH1521">
        <f t="shared" si="480"/>
        <v>13</v>
      </c>
      <c r="AI1521" t="str">
        <f t="shared" si="473"/>
        <v>Electronics</v>
      </c>
      <c r="AK1521">
        <f t="shared" si="474"/>
        <v>2023</v>
      </c>
      <c r="AL1521">
        <f t="shared" si="475"/>
        <v>11</v>
      </c>
      <c r="AM1521">
        <f t="shared" si="476"/>
        <v>6</v>
      </c>
      <c r="AN1521">
        <f t="shared" si="477"/>
        <v>2</v>
      </c>
      <c r="AO1521" t="str">
        <f t="shared" si="478"/>
        <v>Weekday</v>
      </c>
      <c r="AR1521" s="20">
        <f t="shared" si="479"/>
        <v>0</v>
      </c>
    </row>
    <row r="1522" spans="1:44" x14ac:dyDescent="0.35">
      <c r="A1522" t="str">
        <f t="shared" si="461"/>
        <v>CUST1521</v>
      </c>
      <c r="B1522" s="2" t="s">
        <v>1855</v>
      </c>
      <c r="C1522" s="4">
        <v>45200</v>
      </c>
      <c r="D1522" s="2" t="s">
        <v>404</v>
      </c>
      <c r="E1522" t="s">
        <v>5055</v>
      </c>
      <c r="F1522" s="2" t="s">
        <v>23</v>
      </c>
      <c r="G1522" s="2" t="s">
        <v>68</v>
      </c>
      <c r="H1522" s="2">
        <v>1</v>
      </c>
      <c r="I1522" s="19">
        <v>264.61</v>
      </c>
      <c r="J1522" s="2" t="s">
        <v>15</v>
      </c>
      <c r="K1522" s="2" t="s">
        <v>31</v>
      </c>
      <c r="L1522" s="2">
        <v>4</v>
      </c>
      <c r="M1522" s="18">
        <f t="shared" si="462"/>
        <v>264.61</v>
      </c>
      <c r="T1522" t="str">
        <f t="shared" si="463"/>
        <v>Pending</v>
      </c>
      <c r="U1522" t="str">
        <f t="shared" si="464"/>
        <v>No</v>
      </c>
      <c r="V1522" t="str">
        <f t="shared" si="465"/>
        <v>Yes</v>
      </c>
      <c r="X1522">
        <f t="shared" si="466"/>
        <v>567</v>
      </c>
      <c r="Y1522">
        <f t="shared" si="467"/>
        <v>440</v>
      </c>
      <c r="Z1522" s="18">
        <f t="shared" si="468"/>
        <v>594714.6477588166</v>
      </c>
      <c r="AA1522" s="18">
        <f t="shared" si="469"/>
        <v>60882.938065984097</v>
      </c>
      <c r="AB1522" s="17">
        <f t="shared" si="470"/>
        <v>3.804733727810651</v>
      </c>
      <c r="AC1522" s="2" t="s">
        <v>68</v>
      </c>
      <c r="AD1522" s="2" t="s">
        <v>23</v>
      </c>
      <c r="AE1522" t="str">
        <f t="shared" si="471"/>
        <v>Books</v>
      </c>
      <c r="AF1522" t="str">
        <f t="shared" si="472"/>
        <v>Books</v>
      </c>
      <c r="AG1522" t="str" cm="1">
        <f t="array" ref="AG1522">INDEX(AD:AD,ROW())</f>
        <v>Books</v>
      </c>
      <c r="AH1522">
        <f t="shared" si="480"/>
        <v>20</v>
      </c>
      <c r="AI1522" t="str">
        <f t="shared" si="473"/>
        <v>Books</v>
      </c>
      <c r="AK1522">
        <f t="shared" si="474"/>
        <v>2023</v>
      </c>
      <c r="AL1522">
        <f t="shared" si="475"/>
        <v>10</v>
      </c>
      <c r="AM1522">
        <f t="shared" si="476"/>
        <v>1</v>
      </c>
      <c r="AN1522">
        <f t="shared" si="477"/>
        <v>1</v>
      </c>
      <c r="AO1522" t="str">
        <f t="shared" si="478"/>
        <v>Weekend</v>
      </c>
      <c r="AR1522" s="20">
        <f t="shared" si="479"/>
        <v>0</v>
      </c>
    </row>
    <row r="1523" spans="1:44" x14ac:dyDescent="0.35">
      <c r="A1523" t="str">
        <f t="shared" si="461"/>
        <v>CUST1522</v>
      </c>
      <c r="B1523" s="2" t="s">
        <v>1856</v>
      </c>
      <c r="C1523" s="4">
        <v>45144</v>
      </c>
      <c r="D1523" s="2" t="s">
        <v>36</v>
      </c>
      <c r="E1523" t="s">
        <v>5049</v>
      </c>
      <c r="F1523" s="2" t="s">
        <v>29</v>
      </c>
      <c r="G1523" s="2" t="s">
        <v>5043</v>
      </c>
      <c r="H1523" s="2">
        <v>1</v>
      </c>
      <c r="I1523" s="19">
        <v>1381.26</v>
      </c>
      <c r="J1523" s="2" t="s">
        <v>15</v>
      </c>
      <c r="K1523" s="2" t="s">
        <v>16</v>
      </c>
      <c r="L1523" s="2">
        <v>4</v>
      </c>
      <c r="M1523" s="18">
        <f t="shared" si="462"/>
        <v>1381.26</v>
      </c>
      <c r="T1523" t="str">
        <f t="shared" si="463"/>
        <v>Completed</v>
      </c>
      <c r="U1523" t="str">
        <f t="shared" si="464"/>
        <v>Yes</v>
      </c>
      <c r="V1523" t="str">
        <f t="shared" si="465"/>
        <v>No</v>
      </c>
      <c r="X1523">
        <f t="shared" si="466"/>
        <v>595</v>
      </c>
      <c r="Y1523">
        <f t="shared" si="467"/>
        <v>444</v>
      </c>
      <c r="Z1523" s="18">
        <f t="shared" si="468"/>
        <v>1892867.2841657216</v>
      </c>
      <c r="AA1523" s="18">
        <f t="shared" si="469"/>
        <v>199432.98236095349</v>
      </c>
      <c r="AB1523" s="17">
        <f t="shared" si="470"/>
        <v>3.8949824970828471</v>
      </c>
      <c r="AC1523" s="2" t="s">
        <v>5043</v>
      </c>
      <c r="AD1523" s="2" t="s">
        <v>29</v>
      </c>
      <c r="AE1523" t="str">
        <f t="shared" si="471"/>
        <v>Fashion</v>
      </c>
      <c r="AF1523" t="str">
        <f t="shared" si="472"/>
        <v>Fashion</v>
      </c>
      <c r="AG1523" t="str" cm="1">
        <f t="array" ref="AG1523">INDEX(AD:AD,ROW())</f>
        <v>Fashion</v>
      </c>
      <c r="AH1523">
        <f t="shared" si="480"/>
        <v>55</v>
      </c>
      <c r="AI1523" t="str">
        <f t="shared" si="473"/>
        <v>Fashion</v>
      </c>
      <c r="AK1523">
        <f t="shared" si="474"/>
        <v>2023</v>
      </c>
      <c r="AL1523">
        <f t="shared" si="475"/>
        <v>8</v>
      </c>
      <c r="AM1523">
        <f t="shared" si="476"/>
        <v>6</v>
      </c>
      <c r="AN1523">
        <f t="shared" si="477"/>
        <v>1</v>
      </c>
      <c r="AO1523" t="str">
        <f t="shared" si="478"/>
        <v>Weekend</v>
      </c>
      <c r="AR1523" s="20">
        <f t="shared" si="479"/>
        <v>0</v>
      </c>
    </row>
    <row r="1524" spans="1:44" x14ac:dyDescent="0.35">
      <c r="A1524" t="str">
        <f t="shared" si="461"/>
        <v>CUST1523</v>
      </c>
      <c r="B1524" s="2" t="s">
        <v>1857</v>
      </c>
      <c r="C1524" s="4">
        <v>45532</v>
      </c>
      <c r="D1524" s="2" t="s">
        <v>443</v>
      </c>
      <c r="E1524" t="s">
        <v>5054</v>
      </c>
      <c r="F1524" s="2" t="s">
        <v>13</v>
      </c>
      <c r="G1524" s="2" t="s">
        <v>95</v>
      </c>
      <c r="H1524" s="2">
        <v>1</v>
      </c>
      <c r="I1524" s="19">
        <v>1321.77</v>
      </c>
      <c r="J1524" s="2" t="s">
        <v>5046</v>
      </c>
      <c r="K1524" s="2" t="s">
        <v>16</v>
      </c>
      <c r="L1524" s="2">
        <v>1</v>
      </c>
      <c r="M1524" s="18">
        <f t="shared" si="462"/>
        <v>1321.77</v>
      </c>
      <c r="T1524" t="str">
        <f t="shared" si="463"/>
        <v>Completed</v>
      </c>
      <c r="U1524" t="str">
        <f t="shared" si="464"/>
        <v>Yes</v>
      </c>
      <c r="V1524" t="str">
        <f t="shared" si="465"/>
        <v>No</v>
      </c>
      <c r="X1524">
        <f t="shared" si="466"/>
        <v>558</v>
      </c>
      <c r="Y1524">
        <f t="shared" si="467"/>
        <v>430</v>
      </c>
      <c r="Z1524" s="18">
        <f t="shared" si="468"/>
        <v>1463424.4009529033</v>
      </c>
      <c r="AA1524" s="18">
        <f t="shared" si="469"/>
        <v>118285.78776560788</v>
      </c>
      <c r="AB1524" s="17">
        <f t="shared" si="470"/>
        <v>3.8140589569160999</v>
      </c>
      <c r="AC1524" s="2" t="s">
        <v>95</v>
      </c>
      <c r="AD1524" s="2" t="s">
        <v>13</v>
      </c>
      <c r="AE1524" t="str">
        <f t="shared" si="471"/>
        <v>Home &amp; Kitchen</v>
      </c>
      <c r="AF1524" t="str">
        <f t="shared" si="472"/>
        <v>Home &amp; Kitchen</v>
      </c>
      <c r="AG1524" t="str" cm="1">
        <f t="array" ref="AG1524">INDEX(AD:AD,ROW())</f>
        <v>Home &amp; Kitchen</v>
      </c>
      <c r="AH1524">
        <f t="shared" si="480"/>
        <v>32</v>
      </c>
      <c r="AI1524" t="str">
        <f t="shared" si="473"/>
        <v>Home &amp; Kitchen</v>
      </c>
      <c r="AK1524">
        <f t="shared" si="474"/>
        <v>2024</v>
      </c>
      <c r="AL1524">
        <f t="shared" si="475"/>
        <v>8</v>
      </c>
      <c r="AM1524">
        <f t="shared" si="476"/>
        <v>28</v>
      </c>
      <c r="AN1524">
        <f t="shared" si="477"/>
        <v>4</v>
      </c>
      <c r="AO1524" t="str">
        <f t="shared" si="478"/>
        <v>Weekday</v>
      </c>
      <c r="AR1524" s="20">
        <f t="shared" si="479"/>
        <v>0</v>
      </c>
    </row>
    <row r="1525" spans="1:44" x14ac:dyDescent="0.35">
      <c r="A1525" t="str">
        <f t="shared" si="461"/>
        <v>CUST1524</v>
      </c>
      <c r="B1525" s="2" t="s">
        <v>1858</v>
      </c>
      <c r="C1525" s="4">
        <v>45502</v>
      </c>
      <c r="D1525" s="2" t="s">
        <v>449</v>
      </c>
      <c r="E1525" t="s">
        <v>5052</v>
      </c>
      <c r="F1525" s="2" t="s">
        <v>29</v>
      </c>
      <c r="G1525" s="2" t="s">
        <v>138</v>
      </c>
      <c r="H1525" s="2">
        <v>1</v>
      </c>
      <c r="I1525" s="19">
        <v>357.34</v>
      </c>
      <c r="J1525" s="2" t="s">
        <v>5046</v>
      </c>
      <c r="K1525" s="2" t="s">
        <v>16</v>
      </c>
      <c r="L1525" s="2">
        <v>4</v>
      </c>
      <c r="M1525" s="18">
        <f t="shared" si="462"/>
        <v>357.34</v>
      </c>
      <c r="T1525" t="str">
        <f t="shared" si="463"/>
        <v>Completed</v>
      </c>
      <c r="U1525" t="str">
        <f t="shared" si="464"/>
        <v>No</v>
      </c>
      <c r="V1525" t="str">
        <f t="shared" si="465"/>
        <v>No</v>
      </c>
      <c r="X1525">
        <f t="shared" si="466"/>
        <v>573</v>
      </c>
      <c r="Y1525">
        <f t="shared" si="467"/>
        <v>450</v>
      </c>
      <c r="Z1525" s="18">
        <f t="shared" si="468"/>
        <v>1892867.2841657216</v>
      </c>
      <c r="AA1525" s="18">
        <f t="shared" si="469"/>
        <v>199432.98236095349</v>
      </c>
      <c r="AB1525" s="17">
        <f t="shared" si="470"/>
        <v>3.8949824970828471</v>
      </c>
      <c r="AC1525" s="2" t="s">
        <v>138</v>
      </c>
      <c r="AD1525" s="2" t="s">
        <v>29</v>
      </c>
      <c r="AE1525" t="str">
        <f t="shared" si="471"/>
        <v>Fashion</v>
      </c>
      <c r="AF1525" t="str">
        <f t="shared" si="472"/>
        <v>Fashion</v>
      </c>
      <c r="AG1525" t="str" cm="1">
        <f t="array" ref="AG1525">INDEX(AD:AD,ROW())</f>
        <v>Fashion</v>
      </c>
      <c r="AH1525">
        <f t="shared" si="480"/>
        <v>53</v>
      </c>
      <c r="AI1525" t="str">
        <f t="shared" si="473"/>
        <v>Fashion</v>
      </c>
      <c r="AK1525">
        <f t="shared" si="474"/>
        <v>2024</v>
      </c>
      <c r="AL1525">
        <f t="shared" si="475"/>
        <v>7</v>
      </c>
      <c r="AM1525">
        <f t="shared" si="476"/>
        <v>29</v>
      </c>
      <c r="AN1525">
        <f t="shared" si="477"/>
        <v>2</v>
      </c>
      <c r="AO1525" t="str">
        <f t="shared" si="478"/>
        <v>Weekday</v>
      </c>
      <c r="AR1525" s="20">
        <f t="shared" si="479"/>
        <v>0</v>
      </c>
    </row>
    <row r="1526" spans="1:44" x14ac:dyDescent="0.35">
      <c r="A1526" t="str">
        <f t="shared" si="461"/>
        <v>CUST1525</v>
      </c>
      <c r="B1526" s="2" t="s">
        <v>1859</v>
      </c>
      <c r="C1526" s="4">
        <v>45111</v>
      </c>
      <c r="D1526" s="2" t="s">
        <v>22</v>
      </c>
      <c r="E1526" t="s">
        <v>5050</v>
      </c>
      <c r="F1526" s="2" t="s">
        <v>23</v>
      </c>
      <c r="G1526" s="2" t="s">
        <v>46</v>
      </c>
      <c r="H1526" s="2">
        <v>1</v>
      </c>
      <c r="I1526" s="19">
        <v>506.45</v>
      </c>
      <c r="J1526" s="2" t="s">
        <v>20</v>
      </c>
      <c r="K1526" s="2" t="s">
        <v>103</v>
      </c>
      <c r="L1526" s="2">
        <v>4</v>
      </c>
      <c r="M1526" s="18">
        <f t="shared" si="462"/>
        <v>506.45</v>
      </c>
      <c r="T1526" t="str">
        <f t="shared" si="463"/>
        <v>Lost Sale</v>
      </c>
      <c r="U1526" t="str">
        <f t="shared" si="464"/>
        <v>No</v>
      </c>
      <c r="V1526" t="str">
        <f t="shared" si="465"/>
        <v>Yes</v>
      </c>
      <c r="X1526">
        <f t="shared" si="466"/>
        <v>589</v>
      </c>
      <c r="Y1526">
        <f t="shared" si="467"/>
        <v>426</v>
      </c>
      <c r="Z1526" s="18">
        <f t="shared" si="468"/>
        <v>594714.6477588166</v>
      </c>
      <c r="AA1526" s="18">
        <f t="shared" si="469"/>
        <v>60882.938065984097</v>
      </c>
      <c r="AB1526" s="17">
        <f t="shared" si="470"/>
        <v>3.804733727810651</v>
      </c>
      <c r="AC1526" s="2" t="s">
        <v>46</v>
      </c>
      <c r="AD1526" s="2" t="s">
        <v>23</v>
      </c>
      <c r="AE1526" t="str">
        <f t="shared" si="471"/>
        <v>Books</v>
      </c>
      <c r="AF1526" t="str">
        <f t="shared" si="472"/>
        <v>Books</v>
      </c>
      <c r="AG1526" t="str" cm="1">
        <f t="array" ref="AG1526">INDEX(AD:AD,ROW())</f>
        <v>Books</v>
      </c>
      <c r="AH1526">
        <f t="shared" si="480"/>
        <v>11</v>
      </c>
      <c r="AI1526" t="str">
        <f t="shared" si="473"/>
        <v>Books</v>
      </c>
      <c r="AK1526">
        <f t="shared" si="474"/>
        <v>2023</v>
      </c>
      <c r="AL1526">
        <f t="shared" si="475"/>
        <v>7</v>
      </c>
      <c r="AM1526">
        <f t="shared" si="476"/>
        <v>4</v>
      </c>
      <c r="AN1526">
        <f t="shared" si="477"/>
        <v>3</v>
      </c>
      <c r="AO1526" t="str">
        <f t="shared" si="478"/>
        <v>Weekday</v>
      </c>
      <c r="AR1526" s="20">
        <f t="shared" si="479"/>
        <v>1</v>
      </c>
    </row>
    <row r="1527" spans="1:44" x14ac:dyDescent="0.35">
      <c r="A1527" t="str">
        <f t="shared" si="461"/>
        <v>CUST1526</v>
      </c>
      <c r="B1527" s="2" t="s">
        <v>1860</v>
      </c>
      <c r="C1527" s="4">
        <v>45125</v>
      </c>
      <c r="D1527" s="2" t="s">
        <v>225</v>
      </c>
      <c r="E1527" t="s">
        <v>5049</v>
      </c>
      <c r="F1527" s="2" t="s">
        <v>19</v>
      </c>
      <c r="G1527" s="2" t="s">
        <v>5040</v>
      </c>
      <c r="H1527" s="2">
        <v>1</v>
      </c>
      <c r="I1527" s="19">
        <v>1273.76</v>
      </c>
      <c r="J1527" s="2" t="s">
        <v>15</v>
      </c>
      <c r="K1527" s="2" t="s">
        <v>16</v>
      </c>
      <c r="L1527" s="31"/>
      <c r="M1527" s="18">
        <f t="shared" si="462"/>
        <v>1273.76</v>
      </c>
      <c r="T1527" t="str">
        <f t="shared" si="463"/>
        <v>Completed</v>
      </c>
      <c r="U1527" t="str">
        <f t="shared" si="464"/>
        <v>Yes</v>
      </c>
      <c r="V1527" t="str">
        <f t="shared" si="465"/>
        <v>No</v>
      </c>
      <c r="X1527">
        <f t="shared" si="466"/>
        <v>595</v>
      </c>
      <c r="Y1527">
        <f t="shared" si="467"/>
        <v>444</v>
      </c>
      <c r="Z1527" s="18">
        <f t="shared" si="468"/>
        <v>2759712.3299794244</v>
      </c>
      <c r="AA1527" s="18">
        <f t="shared" si="469"/>
        <v>330643.50635802455</v>
      </c>
      <c r="AB1527" s="17">
        <f t="shared" si="470"/>
        <v>3.8641711229946525</v>
      </c>
      <c r="AC1527" s="2" t="s">
        <v>5040</v>
      </c>
      <c r="AD1527" s="2" t="s">
        <v>19</v>
      </c>
      <c r="AE1527" t="str">
        <f t="shared" si="471"/>
        <v>Electronics</v>
      </c>
      <c r="AF1527" t="str">
        <f t="shared" si="472"/>
        <v>Electronics</v>
      </c>
      <c r="AG1527" t="str" cm="1">
        <f t="array" ref="AG1527">INDEX(AD:AD,ROW())</f>
        <v>Electronics</v>
      </c>
      <c r="AH1527">
        <f t="shared" si="480"/>
        <v>13</v>
      </c>
      <c r="AI1527" t="str">
        <f t="shared" si="473"/>
        <v>Electronics</v>
      </c>
      <c r="AK1527">
        <f t="shared" si="474"/>
        <v>2023</v>
      </c>
      <c r="AL1527">
        <f t="shared" si="475"/>
        <v>7</v>
      </c>
      <c r="AM1527">
        <f t="shared" si="476"/>
        <v>18</v>
      </c>
      <c r="AN1527">
        <f t="shared" si="477"/>
        <v>3</v>
      </c>
      <c r="AO1527" t="str">
        <f t="shared" si="478"/>
        <v>Weekday</v>
      </c>
      <c r="AR1527" s="20">
        <f t="shared" si="479"/>
        <v>0</v>
      </c>
    </row>
    <row r="1528" spans="1:44" x14ac:dyDescent="0.35">
      <c r="A1528" t="str">
        <f t="shared" si="461"/>
        <v>CUST1527</v>
      </c>
      <c r="B1528" s="2" t="s">
        <v>1861</v>
      </c>
      <c r="C1528" s="4">
        <v>45137</v>
      </c>
      <c r="D1528" s="2" t="s">
        <v>1259</v>
      </c>
      <c r="E1528" t="s">
        <v>5051</v>
      </c>
      <c r="F1528" s="2" t="s">
        <v>19</v>
      </c>
      <c r="G1528" s="2" t="s">
        <v>60</v>
      </c>
      <c r="H1528" s="2">
        <v>1</v>
      </c>
      <c r="I1528" s="19">
        <v>2580.2600000000002</v>
      </c>
      <c r="J1528" s="2" t="s">
        <v>15</v>
      </c>
      <c r="K1528" s="2" t="s">
        <v>76</v>
      </c>
      <c r="L1528" s="2">
        <v>5</v>
      </c>
      <c r="M1528" s="18">
        <f t="shared" si="462"/>
        <v>2580.2600000000002</v>
      </c>
      <c r="T1528" t="str">
        <f t="shared" si="463"/>
        <v>Completed</v>
      </c>
      <c r="U1528" t="str">
        <f t="shared" si="464"/>
        <v>No</v>
      </c>
      <c r="V1528" t="str">
        <f t="shared" si="465"/>
        <v>No</v>
      </c>
      <c r="X1528">
        <f t="shared" si="466"/>
        <v>619</v>
      </c>
      <c r="Y1528">
        <f t="shared" si="467"/>
        <v>468</v>
      </c>
      <c r="Z1528" s="18">
        <f t="shared" si="468"/>
        <v>2759712.3299794244</v>
      </c>
      <c r="AA1528" s="18">
        <f t="shared" si="469"/>
        <v>330643.50635802455</v>
      </c>
      <c r="AB1528" s="17">
        <f t="shared" si="470"/>
        <v>3.8641711229946525</v>
      </c>
      <c r="AC1528" s="2" t="s">
        <v>60</v>
      </c>
      <c r="AD1528" s="2" t="s">
        <v>19</v>
      </c>
      <c r="AE1528" t="str">
        <f t="shared" si="471"/>
        <v>Electronics</v>
      </c>
      <c r="AF1528" t="str">
        <f t="shared" si="472"/>
        <v>Electronics</v>
      </c>
      <c r="AG1528" t="str" cm="1">
        <f t="array" ref="AG1528">INDEX(AD:AD,ROW())</f>
        <v>Electronics</v>
      </c>
      <c r="AH1528">
        <f t="shared" si="480"/>
        <v>17</v>
      </c>
      <c r="AI1528" t="str">
        <f t="shared" si="473"/>
        <v>Electronics</v>
      </c>
      <c r="AK1528">
        <f t="shared" si="474"/>
        <v>2023</v>
      </c>
      <c r="AL1528">
        <f t="shared" si="475"/>
        <v>7</v>
      </c>
      <c r="AM1528">
        <f t="shared" si="476"/>
        <v>30</v>
      </c>
      <c r="AN1528">
        <f t="shared" si="477"/>
        <v>1</v>
      </c>
      <c r="AO1528" t="str">
        <f t="shared" si="478"/>
        <v>Weekend</v>
      </c>
      <c r="AR1528" s="20">
        <f t="shared" si="479"/>
        <v>1</v>
      </c>
    </row>
    <row r="1529" spans="1:44" x14ac:dyDescent="0.35">
      <c r="A1529" t="str">
        <f t="shared" si="461"/>
        <v>CUST1528</v>
      </c>
      <c r="B1529" s="2" t="s">
        <v>1862</v>
      </c>
      <c r="C1529" s="4">
        <v>45353</v>
      </c>
      <c r="D1529" s="2" t="s">
        <v>299</v>
      </c>
      <c r="E1529" t="s">
        <v>5050</v>
      </c>
      <c r="F1529" s="2" t="s">
        <v>19</v>
      </c>
      <c r="G1529" s="2" t="s">
        <v>5039</v>
      </c>
      <c r="H1529" s="2">
        <v>1</v>
      </c>
      <c r="I1529" s="19">
        <v>457.91</v>
      </c>
      <c r="J1529" s="2" t="s">
        <v>5046</v>
      </c>
      <c r="K1529" s="2" t="s">
        <v>16</v>
      </c>
      <c r="L1529" s="2">
        <v>1</v>
      </c>
      <c r="M1529" s="18">
        <f t="shared" si="462"/>
        <v>457.91</v>
      </c>
      <c r="T1529" t="str">
        <f t="shared" si="463"/>
        <v>Completed</v>
      </c>
      <c r="U1529" t="str">
        <f t="shared" si="464"/>
        <v>No</v>
      </c>
      <c r="V1529" t="str">
        <f t="shared" si="465"/>
        <v>No</v>
      </c>
      <c r="X1529">
        <f t="shared" si="466"/>
        <v>589</v>
      </c>
      <c r="Y1529">
        <f t="shared" si="467"/>
        <v>426</v>
      </c>
      <c r="Z1529" s="18">
        <f t="shared" si="468"/>
        <v>2759712.3299794244</v>
      </c>
      <c r="AA1529" s="18">
        <f t="shared" si="469"/>
        <v>330643.50635802455</v>
      </c>
      <c r="AB1529" s="17">
        <f t="shared" si="470"/>
        <v>3.8641711229946525</v>
      </c>
      <c r="AC1529" s="2" t="s">
        <v>5039</v>
      </c>
      <c r="AD1529" s="2" t="s">
        <v>19</v>
      </c>
      <c r="AE1529" t="str">
        <f t="shared" si="471"/>
        <v>Electronics</v>
      </c>
      <c r="AF1529" t="str">
        <f t="shared" si="472"/>
        <v>Electronics</v>
      </c>
      <c r="AG1529" t="str" cm="1">
        <f t="array" ref="AG1529">INDEX(AD:AD,ROW())</f>
        <v>Electronics</v>
      </c>
      <c r="AH1529">
        <f t="shared" si="480"/>
        <v>3</v>
      </c>
      <c r="AI1529" t="str">
        <f t="shared" si="473"/>
        <v>Electronics</v>
      </c>
      <c r="AK1529">
        <f t="shared" si="474"/>
        <v>2024</v>
      </c>
      <c r="AL1529">
        <f t="shared" si="475"/>
        <v>3</v>
      </c>
      <c r="AM1529">
        <f t="shared" si="476"/>
        <v>2</v>
      </c>
      <c r="AN1529">
        <f t="shared" si="477"/>
        <v>7</v>
      </c>
      <c r="AO1529" t="str">
        <f t="shared" si="478"/>
        <v>Weekend</v>
      </c>
      <c r="AR1529" s="20">
        <f t="shared" si="479"/>
        <v>0</v>
      </c>
    </row>
    <row r="1530" spans="1:44" x14ac:dyDescent="0.35">
      <c r="A1530" t="str">
        <f t="shared" si="461"/>
        <v>CUST1529</v>
      </c>
      <c r="B1530" s="2" t="s">
        <v>1863</v>
      </c>
      <c r="C1530" s="4">
        <v>45504</v>
      </c>
      <c r="D1530" s="2" t="s">
        <v>367</v>
      </c>
      <c r="E1530" t="s">
        <v>5055</v>
      </c>
      <c r="F1530" s="2" t="s">
        <v>19</v>
      </c>
      <c r="G1530" s="2" t="s">
        <v>5040</v>
      </c>
      <c r="H1530" s="2">
        <v>1</v>
      </c>
      <c r="I1530" s="19">
        <v>693.88</v>
      </c>
      <c r="J1530" s="2" t="s">
        <v>5046</v>
      </c>
      <c r="K1530" s="2" t="s">
        <v>16</v>
      </c>
      <c r="L1530" s="2">
        <v>4</v>
      </c>
      <c r="M1530" s="18">
        <f t="shared" si="462"/>
        <v>693.88</v>
      </c>
      <c r="T1530" t="str">
        <f t="shared" si="463"/>
        <v>Completed</v>
      </c>
      <c r="U1530" t="str">
        <f t="shared" si="464"/>
        <v>No</v>
      </c>
      <c r="V1530" t="str">
        <f t="shared" si="465"/>
        <v>No</v>
      </c>
      <c r="X1530">
        <f t="shared" si="466"/>
        <v>567</v>
      </c>
      <c r="Y1530">
        <f t="shared" si="467"/>
        <v>440</v>
      </c>
      <c r="Z1530" s="18">
        <f t="shared" si="468"/>
        <v>2759712.3299794244</v>
      </c>
      <c r="AA1530" s="18">
        <f t="shared" si="469"/>
        <v>330643.50635802455</v>
      </c>
      <c r="AB1530" s="17">
        <f t="shared" si="470"/>
        <v>3.8641711229946525</v>
      </c>
      <c r="AC1530" s="2" t="s">
        <v>5040</v>
      </c>
      <c r="AD1530" s="2" t="s">
        <v>19</v>
      </c>
      <c r="AE1530" t="str">
        <f t="shared" si="471"/>
        <v>Electronics</v>
      </c>
      <c r="AF1530" t="str">
        <f t="shared" si="472"/>
        <v>Electronics</v>
      </c>
      <c r="AG1530" t="str" cm="1">
        <f t="array" ref="AG1530">INDEX(AD:AD,ROW())</f>
        <v>Electronics</v>
      </c>
      <c r="AH1530">
        <f t="shared" si="480"/>
        <v>13</v>
      </c>
      <c r="AI1530" t="str">
        <f t="shared" si="473"/>
        <v>Electronics</v>
      </c>
      <c r="AK1530">
        <f t="shared" si="474"/>
        <v>2024</v>
      </c>
      <c r="AL1530">
        <f t="shared" si="475"/>
        <v>7</v>
      </c>
      <c r="AM1530">
        <f t="shared" si="476"/>
        <v>31</v>
      </c>
      <c r="AN1530">
        <f t="shared" si="477"/>
        <v>4</v>
      </c>
      <c r="AO1530" t="str">
        <f t="shared" si="478"/>
        <v>Weekday</v>
      </c>
      <c r="AR1530" s="20">
        <f t="shared" si="479"/>
        <v>0</v>
      </c>
    </row>
    <row r="1531" spans="1:44" x14ac:dyDescent="0.35">
      <c r="A1531" t="str">
        <f t="shared" si="461"/>
        <v>CUST1530</v>
      </c>
      <c r="B1531" s="2" t="s">
        <v>1864</v>
      </c>
      <c r="C1531" s="4">
        <v>45425</v>
      </c>
      <c r="D1531" s="2" t="s">
        <v>140</v>
      </c>
      <c r="E1531" t="s">
        <v>5054</v>
      </c>
      <c r="F1531" s="2" t="s">
        <v>13</v>
      </c>
      <c r="G1531" s="2" t="s">
        <v>95</v>
      </c>
      <c r="H1531" s="2">
        <v>1</v>
      </c>
      <c r="I1531" s="19">
        <v>1815.43</v>
      </c>
      <c r="J1531" s="2" t="s">
        <v>50</v>
      </c>
      <c r="K1531" s="2" t="s">
        <v>16</v>
      </c>
      <c r="L1531" s="2">
        <v>2</v>
      </c>
      <c r="M1531" s="18">
        <f t="shared" si="462"/>
        <v>1815.43</v>
      </c>
      <c r="T1531" t="str">
        <f t="shared" si="463"/>
        <v>Completed</v>
      </c>
      <c r="U1531" t="str">
        <f t="shared" si="464"/>
        <v>Yes</v>
      </c>
      <c r="V1531" t="str">
        <f t="shared" si="465"/>
        <v>No</v>
      </c>
      <c r="X1531">
        <f t="shared" si="466"/>
        <v>558</v>
      </c>
      <c r="Y1531">
        <f t="shared" si="467"/>
        <v>430</v>
      </c>
      <c r="Z1531" s="18">
        <f t="shared" si="468"/>
        <v>1463424.4009529033</v>
      </c>
      <c r="AA1531" s="18">
        <f t="shared" si="469"/>
        <v>118285.78776560788</v>
      </c>
      <c r="AB1531" s="17">
        <f t="shared" si="470"/>
        <v>3.8140589569160999</v>
      </c>
      <c r="AC1531" s="2" t="s">
        <v>95</v>
      </c>
      <c r="AD1531" s="2" t="s">
        <v>13</v>
      </c>
      <c r="AE1531" t="str">
        <f t="shared" si="471"/>
        <v>Home &amp; Kitchen</v>
      </c>
      <c r="AF1531" t="str">
        <f t="shared" si="472"/>
        <v>Home &amp; Kitchen</v>
      </c>
      <c r="AG1531" t="str" cm="1">
        <f t="array" ref="AG1531">INDEX(AD:AD,ROW())</f>
        <v>Home &amp; Kitchen</v>
      </c>
      <c r="AH1531">
        <f t="shared" si="480"/>
        <v>32</v>
      </c>
      <c r="AI1531" t="str">
        <f t="shared" si="473"/>
        <v>Home &amp; Kitchen</v>
      </c>
      <c r="AK1531">
        <f t="shared" si="474"/>
        <v>2024</v>
      </c>
      <c r="AL1531">
        <f t="shared" si="475"/>
        <v>5</v>
      </c>
      <c r="AM1531">
        <f t="shared" si="476"/>
        <v>13</v>
      </c>
      <c r="AN1531">
        <f t="shared" si="477"/>
        <v>2</v>
      </c>
      <c r="AO1531" t="str">
        <f t="shared" si="478"/>
        <v>Weekday</v>
      </c>
      <c r="AR1531" s="20">
        <f t="shared" si="479"/>
        <v>0</v>
      </c>
    </row>
    <row r="1532" spans="1:44" x14ac:dyDescent="0.35">
      <c r="A1532" t="str">
        <f t="shared" si="461"/>
        <v>CUST1531</v>
      </c>
      <c r="B1532" s="2" t="s">
        <v>1865</v>
      </c>
      <c r="C1532" s="4">
        <v>45164</v>
      </c>
      <c r="D1532" s="2" t="s">
        <v>411</v>
      </c>
      <c r="E1532" t="s">
        <v>5048</v>
      </c>
      <c r="F1532" s="2" t="s">
        <v>29</v>
      </c>
      <c r="G1532" s="2" t="s">
        <v>30</v>
      </c>
      <c r="H1532" s="2">
        <v>1</v>
      </c>
      <c r="I1532" s="19">
        <v>529.30999999999995</v>
      </c>
      <c r="J1532" s="2" t="s">
        <v>5047</v>
      </c>
      <c r="K1532" s="2" t="s">
        <v>16</v>
      </c>
      <c r="L1532" s="2">
        <v>5</v>
      </c>
      <c r="M1532" s="18">
        <f t="shared" si="462"/>
        <v>529.30999999999995</v>
      </c>
      <c r="T1532" t="str">
        <f t="shared" si="463"/>
        <v>Completed</v>
      </c>
      <c r="U1532" t="str">
        <f t="shared" si="464"/>
        <v>No</v>
      </c>
      <c r="V1532" t="str">
        <f t="shared" si="465"/>
        <v>No</v>
      </c>
      <c r="X1532">
        <f t="shared" si="466"/>
        <v>590</v>
      </c>
      <c r="Y1532">
        <f t="shared" si="467"/>
        <v>451</v>
      </c>
      <c r="Z1532" s="18">
        <f t="shared" si="468"/>
        <v>1892867.2841657216</v>
      </c>
      <c r="AA1532" s="18">
        <f t="shared" si="469"/>
        <v>199432.98236095349</v>
      </c>
      <c r="AB1532" s="17">
        <f t="shared" si="470"/>
        <v>3.8949824970828471</v>
      </c>
      <c r="AC1532" s="2" t="s">
        <v>30</v>
      </c>
      <c r="AD1532" s="2" t="s">
        <v>29</v>
      </c>
      <c r="AE1532" t="str">
        <f t="shared" si="471"/>
        <v>Fashion</v>
      </c>
      <c r="AF1532" t="str">
        <f t="shared" si="472"/>
        <v>Fashion</v>
      </c>
      <c r="AG1532" t="str" cm="1">
        <f t="array" ref="AG1532">INDEX(AD:AD,ROW())</f>
        <v>Fashion</v>
      </c>
      <c r="AH1532">
        <f t="shared" si="480"/>
        <v>6</v>
      </c>
      <c r="AI1532" t="str">
        <f t="shared" si="473"/>
        <v>Fashion</v>
      </c>
      <c r="AK1532">
        <f t="shared" si="474"/>
        <v>2023</v>
      </c>
      <c r="AL1532">
        <f t="shared" si="475"/>
        <v>8</v>
      </c>
      <c r="AM1532">
        <f t="shared" si="476"/>
        <v>26</v>
      </c>
      <c r="AN1532">
        <f t="shared" si="477"/>
        <v>7</v>
      </c>
      <c r="AO1532" t="str">
        <f t="shared" si="478"/>
        <v>Weekend</v>
      </c>
      <c r="AR1532" s="20">
        <f t="shared" si="479"/>
        <v>0</v>
      </c>
    </row>
    <row r="1533" spans="1:44" x14ac:dyDescent="0.35">
      <c r="A1533" t="str">
        <f t="shared" si="461"/>
        <v>CUST1532</v>
      </c>
      <c r="B1533" s="2" t="s">
        <v>1866</v>
      </c>
      <c r="C1533" s="4">
        <v>45216</v>
      </c>
      <c r="D1533" s="2" t="s">
        <v>82</v>
      </c>
      <c r="E1533" t="s">
        <v>5049</v>
      </c>
      <c r="F1533" s="2" t="s">
        <v>42</v>
      </c>
      <c r="G1533" s="2" t="s">
        <v>170</v>
      </c>
      <c r="H1533" s="2">
        <v>1</v>
      </c>
      <c r="I1533" s="19">
        <v>125.42</v>
      </c>
      <c r="J1533" s="2" t="s">
        <v>5046</v>
      </c>
      <c r="K1533" s="2" t="s">
        <v>16</v>
      </c>
      <c r="L1533" s="2">
        <v>5</v>
      </c>
      <c r="M1533" s="18">
        <f t="shared" si="462"/>
        <v>125.42</v>
      </c>
      <c r="T1533" t="str">
        <f t="shared" si="463"/>
        <v>Completed</v>
      </c>
      <c r="U1533" t="str">
        <f t="shared" si="464"/>
        <v>No</v>
      </c>
      <c r="V1533" t="str">
        <f t="shared" si="465"/>
        <v>No</v>
      </c>
      <c r="X1533">
        <f t="shared" si="466"/>
        <v>595</v>
      </c>
      <c r="Y1533">
        <f t="shared" si="467"/>
        <v>444</v>
      </c>
      <c r="Z1533" s="18">
        <f t="shared" si="468"/>
        <v>1098537.4901531704</v>
      </c>
      <c r="AA1533" s="18">
        <f t="shared" si="469"/>
        <v>96724.388030634553</v>
      </c>
      <c r="AB1533" s="17">
        <f t="shared" si="470"/>
        <v>3.9001122334455669</v>
      </c>
      <c r="AC1533" s="2" t="s">
        <v>170</v>
      </c>
      <c r="AD1533" s="2" t="s">
        <v>42</v>
      </c>
      <c r="AE1533" t="str">
        <f t="shared" si="471"/>
        <v>Beauty</v>
      </c>
      <c r="AF1533" t="str">
        <f t="shared" si="472"/>
        <v>Beauty</v>
      </c>
      <c r="AG1533" t="str" cm="1">
        <f t="array" ref="AG1533">INDEX(AD:AD,ROW())</f>
        <v>Beauty</v>
      </c>
      <c r="AH1533">
        <f t="shared" si="480"/>
        <v>70</v>
      </c>
      <c r="AI1533" t="str">
        <f t="shared" si="473"/>
        <v>Beauty</v>
      </c>
      <c r="AK1533">
        <f t="shared" si="474"/>
        <v>2023</v>
      </c>
      <c r="AL1533">
        <f t="shared" si="475"/>
        <v>10</v>
      </c>
      <c r="AM1533">
        <f t="shared" si="476"/>
        <v>17</v>
      </c>
      <c r="AN1533">
        <f t="shared" si="477"/>
        <v>3</v>
      </c>
      <c r="AO1533" t="str">
        <f t="shared" si="478"/>
        <v>Weekday</v>
      </c>
      <c r="AR1533" s="20">
        <f t="shared" si="479"/>
        <v>0</v>
      </c>
    </row>
    <row r="1534" spans="1:44" x14ac:dyDescent="0.35">
      <c r="A1534" t="str">
        <f t="shared" si="461"/>
        <v>CUST1533</v>
      </c>
      <c r="B1534" s="2" t="s">
        <v>1867</v>
      </c>
      <c r="C1534" s="4">
        <v>45040</v>
      </c>
      <c r="D1534" s="2" t="s">
        <v>123</v>
      </c>
      <c r="E1534" t="s">
        <v>5054</v>
      </c>
      <c r="F1534" s="2" t="s">
        <v>13</v>
      </c>
      <c r="G1534" s="2" t="s">
        <v>5045</v>
      </c>
      <c r="H1534" s="2">
        <v>1</v>
      </c>
      <c r="I1534" s="19">
        <v>1068.69</v>
      </c>
      <c r="J1534" s="2" t="s">
        <v>20</v>
      </c>
      <c r="K1534" s="2" t="s">
        <v>16</v>
      </c>
      <c r="L1534" s="2">
        <v>2</v>
      </c>
      <c r="M1534" s="18">
        <f t="shared" si="462"/>
        <v>1068.69</v>
      </c>
      <c r="T1534" t="str">
        <f t="shared" si="463"/>
        <v>Completed</v>
      </c>
      <c r="U1534" t="str">
        <f t="shared" si="464"/>
        <v>Yes</v>
      </c>
      <c r="V1534" t="str">
        <f t="shared" si="465"/>
        <v>No</v>
      </c>
      <c r="X1534">
        <f t="shared" si="466"/>
        <v>558</v>
      </c>
      <c r="Y1534">
        <f t="shared" si="467"/>
        <v>430</v>
      </c>
      <c r="Z1534" s="18">
        <f t="shared" si="468"/>
        <v>1463424.4009529033</v>
      </c>
      <c r="AA1534" s="18">
        <f t="shared" si="469"/>
        <v>118285.78776560788</v>
      </c>
      <c r="AB1534" s="17">
        <f t="shared" si="470"/>
        <v>3.8140589569160999</v>
      </c>
      <c r="AC1534" s="2" t="s">
        <v>5045</v>
      </c>
      <c r="AD1534" s="2" t="s">
        <v>13</v>
      </c>
      <c r="AE1534" t="str">
        <f t="shared" si="471"/>
        <v>Home &amp; Kitchen</v>
      </c>
      <c r="AF1534" t="str">
        <f t="shared" si="472"/>
        <v>Home &amp; Kitchen</v>
      </c>
      <c r="AG1534" t="str" cm="1">
        <f t="array" ref="AG1534">INDEX(AD:AD,ROW())</f>
        <v>Home &amp; Kitchen</v>
      </c>
      <c r="AH1534">
        <f t="shared" si="480"/>
        <v>76</v>
      </c>
      <c r="AI1534" t="str">
        <f t="shared" si="473"/>
        <v>Home &amp; Kitchen</v>
      </c>
      <c r="AK1534">
        <f t="shared" si="474"/>
        <v>2023</v>
      </c>
      <c r="AL1534">
        <f t="shared" si="475"/>
        <v>4</v>
      </c>
      <c r="AM1534">
        <f t="shared" si="476"/>
        <v>24</v>
      </c>
      <c r="AN1534">
        <f t="shared" si="477"/>
        <v>2</v>
      </c>
      <c r="AO1534" t="str">
        <f t="shared" si="478"/>
        <v>Weekday</v>
      </c>
      <c r="AR1534" s="20">
        <f t="shared" si="479"/>
        <v>0</v>
      </c>
    </row>
    <row r="1535" spans="1:44" x14ac:dyDescent="0.35">
      <c r="A1535" t="str">
        <f t="shared" si="461"/>
        <v>CUST1534</v>
      </c>
      <c r="B1535" s="2" t="s">
        <v>1868</v>
      </c>
      <c r="C1535" s="4">
        <v>44963</v>
      </c>
      <c r="D1535" s="2" t="s">
        <v>501</v>
      </c>
      <c r="E1535" t="s">
        <v>5049</v>
      </c>
      <c r="F1535" s="2" t="s">
        <v>29</v>
      </c>
      <c r="G1535" s="2" t="s">
        <v>30</v>
      </c>
      <c r="H1535" s="2">
        <v>1</v>
      </c>
      <c r="I1535" s="19">
        <v>324.89999999999998</v>
      </c>
      <c r="J1535" s="2" t="s">
        <v>5046</v>
      </c>
      <c r="K1535" s="2" t="s">
        <v>16</v>
      </c>
      <c r="L1535" s="2">
        <v>3</v>
      </c>
      <c r="M1535" s="18">
        <f t="shared" si="462"/>
        <v>324.89999999999998</v>
      </c>
      <c r="T1535" t="str">
        <f t="shared" si="463"/>
        <v>Completed</v>
      </c>
      <c r="U1535" t="str">
        <f t="shared" si="464"/>
        <v>No</v>
      </c>
      <c r="V1535" t="str">
        <f t="shared" si="465"/>
        <v>No</v>
      </c>
      <c r="X1535">
        <f t="shared" si="466"/>
        <v>595</v>
      </c>
      <c r="Y1535">
        <f t="shared" si="467"/>
        <v>444</v>
      </c>
      <c r="Z1535" s="18">
        <f t="shared" si="468"/>
        <v>1892867.2841657216</v>
      </c>
      <c r="AA1535" s="18">
        <f t="shared" si="469"/>
        <v>199432.98236095349</v>
      </c>
      <c r="AB1535" s="17">
        <f t="shared" si="470"/>
        <v>3.8949824970828471</v>
      </c>
      <c r="AC1535" s="2" t="s">
        <v>30</v>
      </c>
      <c r="AD1535" s="2" t="s">
        <v>29</v>
      </c>
      <c r="AE1535" t="str">
        <f t="shared" si="471"/>
        <v>Fashion</v>
      </c>
      <c r="AF1535" t="str">
        <f t="shared" si="472"/>
        <v>Fashion</v>
      </c>
      <c r="AG1535" t="str" cm="1">
        <f t="array" ref="AG1535">INDEX(AD:AD,ROW())</f>
        <v>Fashion</v>
      </c>
      <c r="AH1535">
        <f t="shared" si="480"/>
        <v>6</v>
      </c>
      <c r="AI1535" t="str">
        <f t="shared" si="473"/>
        <v>Fashion</v>
      </c>
      <c r="AK1535">
        <f t="shared" si="474"/>
        <v>2023</v>
      </c>
      <c r="AL1535">
        <f t="shared" si="475"/>
        <v>2</v>
      </c>
      <c r="AM1535">
        <f t="shared" si="476"/>
        <v>6</v>
      </c>
      <c r="AN1535">
        <f t="shared" si="477"/>
        <v>2</v>
      </c>
      <c r="AO1535" t="str">
        <f t="shared" si="478"/>
        <v>Weekday</v>
      </c>
      <c r="AR1535" s="20">
        <f t="shared" si="479"/>
        <v>0</v>
      </c>
    </row>
    <row r="1536" spans="1:44" x14ac:dyDescent="0.35">
      <c r="A1536" t="str">
        <f t="shared" si="461"/>
        <v>CUST1535</v>
      </c>
      <c r="B1536" s="2" t="s">
        <v>1869</v>
      </c>
      <c r="C1536" s="4">
        <v>45811</v>
      </c>
      <c r="D1536" s="2" t="s">
        <v>556</v>
      </c>
      <c r="E1536" t="s">
        <v>5053</v>
      </c>
      <c r="F1536" s="2" t="s">
        <v>23</v>
      </c>
      <c r="G1536" s="2" t="s">
        <v>65</v>
      </c>
      <c r="H1536" s="2">
        <v>2</v>
      </c>
      <c r="I1536" s="19">
        <v>410.63</v>
      </c>
      <c r="J1536" s="2" t="s">
        <v>5046</v>
      </c>
      <c r="K1536" s="2" t="s">
        <v>31</v>
      </c>
      <c r="L1536" s="2">
        <v>5</v>
      </c>
      <c r="M1536" s="18">
        <f t="shared" si="462"/>
        <v>821.26</v>
      </c>
      <c r="T1536" t="str">
        <f t="shared" si="463"/>
        <v>Pending</v>
      </c>
      <c r="U1536" t="str">
        <f t="shared" si="464"/>
        <v>No</v>
      </c>
      <c r="V1536" t="str">
        <f t="shared" si="465"/>
        <v>Yes</v>
      </c>
      <c r="X1536">
        <f t="shared" si="466"/>
        <v>559</v>
      </c>
      <c r="Y1536">
        <f t="shared" si="467"/>
        <v>408</v>
      </c>
      <c r="Z1536" s="18">
        <f t="shared" si="468"/>
        <v>594714.6477588166</v>
      </c>
      <c r="AA1536" s="18">
        <f t="shared" si="469"/>
        <v>60882.938065984097</v>
      </c>
      <c r="AB1536" s="17">
        <f t="shared" si="470"/>
        <v>3.804733727810651</v>
      </c>
      <c r="AC1536" s="2" t="s">
        <v>65</v>
      </c>
      <c r="AD1536" s="2" t="s">
        <v>23</v>
      </c>
      <c r="AE1536" t="str">
        <f t="shared" si="471"/>
        <v>Books</v>
      </c>
      <c r="AF1536" t="str">
        <f t="shared" si="472"/>
        <v>Books</v>
      </c>
      <c r="AG1536" t="str" cm="1">
        <f t="array" ref="AG1536">INDEX(AD:AD,ROW())</f>
        <v>Books</v>
      </c>
      <c r="AH1536">
        <f t="shared" si="480"/>
        <v>19</v>
      </c>
      <c r="AI1536" t="str">
        <f t="shared" si="473"/>
        <v>Books</v>
      </c>
      <c r="AK1536">
        <f t="shared" si="474"/>
        <v>2025</v>
      </c>
      <c r="AL1536">
        <f t="shared" si="475"/>
        <v>6</v>
      </c>
      <c r="AM1536">
        <f t="shared" si="476"/>
        <v>3</v>
      </c>
      <c r="AN1536">
        <f t="shared" si="477"/>
        <v>3</v>
      </c>
      <c r="AO1536" t="str">
        <f t="shared" si="478"/>
        <v>Weekday</v>
      </c>
      <c r="AR1536" s="20">
        <f t="shared" si="479"/>
        <v>0</v>
      </c>
    </row>
    <row r="1537" spans="1:44" x14ac:dyDescent="0.35">
      <c r="A1537" t="str">
        <f t="shared" si="461"/>
        <v>CUST1536</v>
      </c>
      <c r="B1537" s="2" t="s">
        <v>1870</v>
      </c>
      <c r="C1537" s="4">
        <v>45093</v>
      </c>
      <c r="D1537" s="2" t="s">
        <v>36</v>
      </c>
      <c r="E1537" t="s">
        <v>5051</v>
      </c>
      <c r="F1537" s="2" t="s">
        <v>19</v>
      </c>
      <c r="G1537" s="2" t="s">
        <v>5039</v>
      </c>
      <c r="H1537" s="2">
        <v>2</v>
      </c>
      <c r="I1537" s="19">
        <v>1707.4</v>
      </c>
      <c r="J1537" s="2" t="s">
        <v>5047</v>
      </c>
      <c r="K1537" s="2" t="s">
        <v>31</v>
      </c>
      <c r="L1537" s="2">
        <v>1</v>
      </c>
      <c r="M1537" s="18">
        <f t="shared" si="462"/>
        <v>3414.8</v>
      </c>
      <c r="T1537" t="str">
        <f t="shared" si="463"/>
        <v>Pending</v>
      </c>
      <c r="U1537" t="str">
        <f t="shared" si="464"/>
        <v>No</v>
      </c>
      <c r="V1537" t="str">
        <f t="shared" si="465"/>
        <v>Yes</v>
      </c>
      <c r="X1537">
        <f t="shared" si="466"/>
        <v>619</v>
      </c>
      <c r="Y1537">
        <f t="shared" si="467"/>
        <v>468</v>
      </c>
      <c r="Z1537" s="18">
        <f t="shared" si="468"/>
        <v>2759712.3299794244</v>
      </c>
      <c r="AA1537" s="18">
        <f t="shared" si="469"/>
        <v>330643.50635802455</v>
      </c>
      <c r="AB1537" s="17">
        <f t="shared" si="470"/>
        <v>3.8641711229946525</v>
      </c>
      <c r="AC1537" s="2" t="s">
        <v>5039</v>
      </c>
      <c r="AD1537" s="2" t="s">
        <v>19</v>
      </c>
      <c r="AE1537" t="str">
        <f t="shared" si="471"/>
        <v>Electronics</v>
      </c>
      <c r="AF1537" t="str">
        <f t="shared" si="472"/>
        <v>Electronics</v>
      </c>
      <c r="AG1537" t="str" cm="1">
        <f t="array" ref="AG1537">INDEX(AD:AD,ROW())</f>
        <v>Electronics</v>
      </c>
      <c r="AH1537">
        <f t="shared" si="480"/>
        <v>3</v>
      </c>
      <c r="AI1537" t="str">
        <f t="shared" si="473"/>
        <v>Electronics</v>
      </c>
      <c r="AK1537">
        <f t="shared" si="474"/>
        <v>2023</v>
      </c>
      <c r="AL1537">
        <f t="shared" si="475"/>
        <v>6</v>
      </c>
      <c r="AM1537">
        <f t="shared" si="476"/>
        <v>16</v>
      </c>
      <c r="AN1537">
        <f t="shared" si="477"/>
        <v>6</v>
      </c>
      <c r="AO1537" t="str">
        <f t="shared" si="478"/>
        <v>Weekday</v>
      </c>
      <c r="AR1537" s="20">
        <f t="shared" si="479"/>
        <v>0</v>
      </c>
    </row>
    <row r="1538" spans="1:44" x14ac:dyDescent="0.35">
      <c r="A1538" t="str">
        <f t="shared" si="461"/>
        <v>CUST1537</v>
      </c>
      <c r="B1538" s="2" t="s">
        <v>1871</v>
      </c>
      <c r="C1538" s="4">
        <v>45668</v>
      </c>
      <c r="D1538" s="2" t="s">
        <v>144</v>
      </c>
      <c r="E1538" t="s">
        <v>5054</v>
      </c>
      <c r="F1538" s="2" t="s">
        <v>42</v>
      </c>
      <c r="G1538" s="2" t="s">
        <v>43</v>
      </c>
      <c r="H1538" s="2">
        <v>1</v>
      </c>
      <c r="I1538" s="19">
        <v>1017</v>
      </c>
      <c r="J1538" s="2" t="s">
        <v>50</v>
      </c>
      <c r="K1538" s="2" t="s">
        <v>16</v>
      </c>
      <c r="L1538" s="2">
        <v>4</v>
      </c>
      <c r="M1538" s="18">
        <f t="shared" si="462"/>
        <v>1017</v>
      </c>
      <c r="T1538" t="str">
        <f t="shared" si="463"/>
        <v>Completed</v>
      </c>
      <c r="U1538" t="str">
        <f t="shared" si="464"/>
        <v>Yes</v>
      </c>
      <c r="V1538" t="str">
        <f t="shared" si="465"/>
        <v>No</v>
      </c>
      <c r="X1538">
        <f t="shared" si="466"/>
        <v>558</v>
      </c>
      <c r="Y1538">
        <f t="shared" si="467"/>
        <v>430</v>
      </c>
      <c r="Z1538" s="18">
        <f t="shared" si="468"/>
        <v>1098537.4901531704</v>
      </c>
      <c r="AA1538" s="18">
        <f t="shared" si="469"/>
        <v>96724.388030634553</v>
      </c>
      <c r="AB1538" s="17">
        <f t="shared" si="470"/>
        <v>3.9001122334455669</v>
      </c>
      <c r="AC1538" s="2" t="s">
        <v>43</v>
      </c>
      <c r="AD1538" s="2" t="s">
        <v>42</v>
      </c>
      <c r="AE1538" t="str">
        <f t="shared" si="471"/>
        <v>Beauty</v>
      </c>
      <c r="AF1538" t="str">
        <f t="shared" si="472"/>
        <v>Beauty</v>
      </c>
      <c r="AG1538" t="str" cm="1">
        <f t="array" ref="AG1538">INDEX(AD:AD,ROW())</f>
        <v>Beauty</v>
      </c>
      <c r="AH1538">
        <f t="shared" si="480"/>
        <v>10</v>
      </c>
      <c r="AI1538" t="str">
        <f t="shared" si="473"/>
        <v>Beauty</v>
      </c>
      <c r="AK1538">
        <f t="shared" si="474"/>
        <v>2025</v>
      </c>
      <c r="AL1538">
        <f t="shared" si="475"/>
        <v>1</v>
      </c>
      <c r="AM1538">
        <f t="shared" si="476"/>
        <v>11</v>
      </c>
      <c r="AN1538">
        <f t="shared" si="477"/>
        <v>7</v>
      </c>
      <c r="AO1538" t="str">
        <f t="shared" si="478"/>
        <v>Weekend</v>
      </c>
      <c r="AR1538" s="20">
        <f t="shared" si="479"/>
        <v>0</v>
      </c>
    </row>
    <row r="1539" spans="1:44" x14ac:dyDescent="0.35">
      <c r="A1539" t="str">
        <f t="shared" ref="A1539:A1602" si="481">"CUST"&amp;TEXT(ROW()-1,"0000")</f>
        <v>CUST1538</v>
      </c>
      <c r="B1539" s="2" t="s">
        <v>1872</v>
      </c>
      <c r="C1539" s="4">
        <v>45091</v>
      </c>
      <c r="D1539" s="2" t="s">
        <v>382</v>
      </c>
      <c r="E1539" t="s">
        <v>5053</v>
      </c>
      <c r="F1539" s="2" t="s">
        <v>42</v>
      </c>
      <c r="G1539" s="2" t="s">
        <v>5042</v>
      </c>
      <c r="H1539" s="2">
        <v>2</v>
      </c>
      <c r="I1539" s="19">
        <v>759.96</v>
      </c>
      <c r="J1539" s="2" t="s">
        <v>5046</v>
      </c>
      <c r="K1539" s="2" t="s">
        <v>16</v>
      </c>
      <c r="L1539" s="2">
        <v>4</v>
      </c>
      <c r="M1539" s="18">
        <f t="shared" ref="M1539:M1602" si="482">H1539*I1539</f>
        <v>1519.92</v>
      </c>
      <c r="T1539" t="str">
        <f t="shared" ref="T1539:T1602" si="483">IF(K1539="Cancelled","Lost Sale",IF(K1539="Pending","Pending","Completed"))</f>
        <v>Completed</v>
      </c>
      <c r="U1539" t="str">
        <f t="shared" ref="U1539:U1602" si="484">IF(AND(K1539="Delivered",M1539&gt;1000),"Yes","No")</f>
        <v>Yes</v>
      </c>
      <c r="V1539" t="str">
        <f t="shared" ref="V1539:V1602" si="485">IF(OR(K1539="Cancelled",K1539="Pending"),"Yes","No")</f>
        <v>No</v>
      </c>
      <c r="X1539">
        <f t="shared" ref="X1539:X1602" si="486">COUNTIF($E$2:$E$4701,E1539)</f>
        <v>559</v>
      </c>
      <c r="Y1539">
        <f t="shared" ref="Y1539:Y1602" si="487">COUNTIFS($E$2:$E$4701,E1539,$K$2:$K$4701,"Delivered")</f>
        <v>408</v>
      </c>
      <c r="Z1539" s="18">
        <f t="shared" ref="Z1539:Z1602" si="488">SUMIF($F$2:$F$4701,F1539,$M$2:$M$4701)</f>
        <v>1098537.4901531704</v>
      </c>
      <c r="AA1539" s="18">
        <f t="shared" ref="AA1539:AA1602" si="489">SUMIFS($M$2:$M$4701,$F$2:$F$4701,F1539,$K$2:$K$4701,"Pending")</f>
        <v>96724.388030634553</v>
      </c>
      <c r="AB1539" s="17">
        <f t="shared" ref="AB1539:AB1602" si="490">AVERAGEIF($F$2:$F$4701,F1539,$L$2:$L$4701)</f>
        <v>3.9001122334455669</v>
      </c>
      <c r="AC1539" s="2" t="s">
        <v>5042</v>
      </c>
      <c r="AD1539" s="2" t="s">
        <v>42</v>
      </c>
      <c r="AE1539" t="str">
        <f t="shared" ref="AE1539:AE1602" si="491">VLOOKUP(G1539,$AC$2:$AD$4738,2,FALSE)</f>
        <v>Beauty</v>
      </c>
      <c r="AF1539" t="str">
        <f t="shared" ref="AF1539:AF1602" si="492">_xlfn.XLOOKUP(G1539,AC:AC,AD:AD)</f>
        <v>Beauty</v>
      </c>
      <c r="AG1539" t="str" cm="1">
        <f t="array" ref="AG1539">INDEX(AD:AD,ROW())</f>
        <v>Beauty</v>
      </c>
      <c r="AH1539">
        <f t="shared" si="480"/>
        <v>18</v>
      </c>
      <c r="AI1539" t="str">
        <f t="shared" ref="AI1539:AI1602" si="493">INDEX(AD:AD,MATCH(G1539,AC:AC,0))</f>
        <v>Beauty</v>
      </c>
      <c r="AK1539">
        <f t="shared" ref="AK1539:AK1602" si="494">YEAR(C1539)</f>
        <v>2023</v>
      </c>
      <c r="AL1539">
        <f t="shared" ref="AL1539:AL1602" si="495">MONTH(C1539)</f>
        <v>6</v>
      </c>
      <c r="AM1539">
        <f t="shared" ref="AM1539:AM1602" si="496">DAY(C1539)</f>
        <v>14</v>
      </c>
      <c r="AN1539">
        <f t="shared" ref="AN1539:AN1602" si="497">WEEKDAY(C1539)</f>
        <v>4</v>
      </c>
      <c r="AO1539" t="str">
        <f t="shared" ref="AO1539:AO1602" si="498">IF(WEEKDAY(C1539,2)&gt;5,"Weekend","Weekday")</f>
        <v>Weekday</v>
      </c>
      <c r="AR1539" s="20">
        <f t="shared" ref="AR1539:AR1602" si="499">IF(OR(K1539="Cancelled",K1539="Returned"),1,0)</f>
        <v>0</v>
      </c>
    </row>
    <row r="1540" spans="1:44" x14ac:dyDescent="0.35">
      <c r="A1540" t="str">
        <f t="shared" si="481"/>
        <v>CUST1539</v>
      </c>
      <c r="B1540" s="2" t="s">
        <v>1873</v>
      </c>
      <c r="C1540" s="4">
        <v>45456</v>
      </c>
      <c r="D1540" s="2" t="s">
        <v>80</v>
      </c>
      <c r="E1540" t="s">
        <v>5048</v>
      </c>
      <c r="F1540" s="2" t="s">
        <v>19</v>
      </c>
      <c r="G1540" s="2" t="s">
        <v>128</v>
      </c>
      <c r="H1540" s="2">
        <v>1</v>
      </c>
      <c r="I1540" s="19">
        <v>3197.71</v>
      </c>
      <c r="J1540" s="2" t="s">
        <v>50</v>
      </c>
      <c r="K1540" s="2" t="s">
        <v>16</v>
      </c>
      <c r="L1540" s="2">
        <v>4</v>
      </c>
      <c r="M1540" s="18">
        <f t="shared" si="482"/>
        <v>3197.71</v>
      </c>
      <c r="T1540" t="str">
        <f t="shared" si="483"/>
        <v>Completed</v>
      </c>
      <c r="U1540" t="str">
        <f t="shared" si="484"/>
        <v>Yes</v>
      </c>
      <c r="V1540" t="str">
        <f t="shared" si="485"/>
        <v>No</v>
      </c>
      <c r="X1540">
        <f t="shared" si="486"/>
        <v>590</v>
      </c>
      <c r="Y1540">
        <f t="shared" si="487"/>
        <v>451</v>
      </c>
      <c r="Z1540" s="18">
        <f t="shared" si="488"/>
        <v>2759712.3299794244</v>
      </c>
      <c r="AA1540" s="18">
        <f t="shared" si="489"/>
        <v>330643.50635802455</v>
      </c>
      <c r="AB1540" s="17">
        <f t="shared" si="490"/>
        <v>3.8641711229946525</v>
      </c>
      <c r="AC1540" s="2" t="s">
        <v>128</v>
      </c>
      <c r="AD1540" s="2" t="s">
        <v>19</v>
      </c>
      <c r="AE1540" t="str">
        <f t="shared" si="491"/>
        <v>Electronics</v>
      </c>
      <c r="AF1540" t="str">
        <f t="shared" si="492"/>
        <v>Electronics</v>
      </c>
      <c r="AG1540" t="str" cm="1">
        <f t="array" ref="AG1540">INDEX(AD:AD,ROW())</f>
        <v>Electronics</v>
      </c>
      <c r="AH1540">
        <f t="shared" si="480"/>
        <v>48</v>
      </c>
      <c r="AI1540" t="str">
        <f t="shared" si="493"/>
        <v>Electronics</v>
      </c>
      <c r="AK1540">
        <f t="shared" si="494"/>
        <v>2024</v>
      </c>
      <c r="AL1540">
        <f t="shared" si="495"/>
        <v>6</v>
      </c>
      <c r="AM1540">
        <f t="shared" si="496"/>
        <v>13</v>
      </c>
      <c r="AN1540">
        <f t="shared" si="497"/>
        <v>5</v>
      </c>
      <c r="AO1540" t="str">
        <f t="shared" si="498"/>
        <v>Weekday</v>
      </c>
      <c r="AR1540" s="20">
        <f t="shared" si="499"/>
        <v>0</v>
      </c>
    </row>
    <row r="1541" spans="1:44" x14ac:dyDescent="0.35">
      <c r="A1541" t="str">
        <f t="shared" si="481"/>
        <v>CUST1540</v>
      </c>
      <c r="B1541" s="2" t="s">
        <v>1874</v>
      </c>
      <c r="C1541" s="4">
        <v>45827</v>
      </c>
      <c r="D1541" s="2" t="s">
        <v>439</v>
      </c>
      <c r="E1541" t="s">
        <v>5050</v>
      </c>
      <c r="F1541" s="2" t="s">
        <v>23</v>
      </c>
      <c r="G1541" s="2" t="s">
        <v>68</v>
      </c>
      <c r="H1541" s="2">
        <v>1</v>
      </c>
      <c r="I1541" s="19">
        <v>490.71</v>
      </c>
      <c r="J1541" s="2" t="s">
        <v>20</v>
      </c>
      <c r="K1541" s="2" t="s">
        <v>103</v>
      </c>
      <c r="L1541" s="31"/>
      <c r="M1541" s="18">
        <f t="shared" si="482"/>
        <v>490.71</v>
      </c>
      <c r="T1541" t="str">
        <f t="shared" si="483"/>
        <v>Lost Sale</v>
      </c>
      <c r="U1541" t="str">
        <f t="shared" si="484"/>
        <v>No</v>
      </c>
      <c r="V1541" t="str">
        <f t="shared" si="485"/>
        <v>Yes</v>
      </c>
      <c r="X1541">
        <f t="shared" si="486"/>
        <v>589</v>
      </c>
      <c r="Y1541">
        <f t="shared" si="487"/>
        <v>426</v>
      </c>
      <c r="Z1541" s="18">
        <f t="shared" si="488"/>
        <v>594714.6477588166</v>
      </c>
      <c r="AA1541" s="18">
        <f t="shared" si="489"/>
        <v>60882.938065984097</v>
      </c>
      <c r="AB1541" s="17">
        <f t="shared" si="490"/>
        <v>3.804733727810651</v>
      </c>
      <c r="AC1541" s="2" t="s">
        <v>68</v>
      </c>
      <c r="AD1541" s="2" t="s">
        <v>23</v>
      </c>
      <c r="AE1541" t="str">
        <f t="shared" si="491"/>
        <v>Books</v>
      </c>
      <c r="AF1541" t="str">
        <f t="shared" si="492"/>
        <v>Books</v>
      </c>
      <c r="AG1541" t="str" cm="1">
        <f t="array" ref="AG1541">INDEX(AD:AD,ROW())</f>
        <v>Books</v>
      </c>
      <c r="AH1541">
        <f t="shared" si="480"/>
        <v>20</v>
      </c>
      <c r="AI1541" t="str">
        <f t="shared" si="493"/>
        <v>Books</v>
      </c>
      <c r="AK1541">
        <f t="shared" si="494"/>
        <v>2025</v>
      </c>
      <c r="AL1541">
        <f t="shared" si="495"/>
        <v>6</v>
      </c>
      <c r="AM1541">
        <f t="shared" si="496"/>
        <v>19</v>
      </c>
      <c r="AN1541">
        <f t="shared" si="497"/>
        <v>5</v>
      </c>
      <c r="AO1541" t="str">
        <f t="shared" si="498"/>
        <v>Weekday</v>
      </c>
      <c r="AR1541" s="20">
        <f t="shared" si="499"/>
        <v>1</v>
      </c>
    </row>
    <row r="1542" spans="1:44" x14ac:dyDescent="0.35">
      <c r="A1542" t="str">
        <f t="shared" si="481"/>
        <v>CUST1541</v>
      </c>
      <c r="B1542" s="2" t="s">
        <v>1875</v>
      </c>
      <c r="C1542" s="4">
        <v>45547</v>
      </c>
      <c r="D1542" s="2" t="s">
        <v>64</v>
      </c>
      <c r="E1542" t="s">
        <v>5054</v>
      </c>
      <c r="F1542" s="2" t="s">
        <v>29</v>
      </c>
      <c r="G1542" s="2" t="s">
        <v>5041</v>
      </c>
      <c r="H1542" s="2">
        <v>1</v>
      </c>
      <c r="I1542" s="19">
        <v>2100.17</v>
      </c>
      <c r="J1542" s="2" t="s">
        <v>50</v>
      </c>
      <c r="K1542" s="2" t="s">
        <v>16</v>
      </c>
      <c r="L1542" s="2">
        <v>5</v>
      </c>
      <c r="M1542" s="18">
        <f t="shared" si="482"/>
        <v>2100.17</v>
      </c>
      <c r="T1542" t="str">
        <f t="shared" si="483"/>
        <v>Completed</v>
      </c>
      <c r="U1542" t="str">
        <f t="shared" si="484"/>
        <v>Yes</v>
      </c>
      <c r="V1542" t="str">
        <f t="shared" si="485"/>
        <v>No</v>
      </c>
      <c r="X1542">
        <f t="shared" si="486"/>
        <v>558</v>
      </c>
      <c r="Y1542">
        <f t="shared" si="487"/>
        <v>430</v>
      </c>
      <c r="Z1542" s="18">
        <f t="shared" si="488"/>
        <v>1892867.2841657216</v>
      </c>
      <c r="AA1542" s="18">
        <f t="shared" si="489"/>
        <v>199432.98236095349</v>
      </c>
      <c r="AB1542" s="17">
        <f t="shared" si="490"/>
        <v>3.8949824970828471</v>
      </c>
      <c r="AC1542" s="2" t="s">
        <v>5041</v>
      </c>
      <c r="AD1542" s="2" t="s">
        <v>29</v>
      </c>
      <c r="AE1542" t="str">
        <f t="shared" si="491"/>
        <v>Fashion</v>
      </c>
      <c r="AF1542" t="str">
        <f t="shared" si="492"/>
        <v>Fashion</v>
      </c>
      <c r="AG1542" t="str" cm="1">
        <f t="array" ref="AG1542">INDEX(AD:AD,ROW())</f>
        <v>Fashion</v>
      </c>
      <c r="AH1542">
        <f t="shared" si="480"/>
        <v>15</v>
      </c>
      <c r="AI1542" t="str">
        <f t="shared" si="493"/>
        <v>Fashion</v>
      </c>
      <c r="AK1542">
        <f t="shared" si="494"/>
        <v>2024</v>
      </c>
      <c r="AL1542">
        <f t="shared" si="495"/>
        <v>9</v>
      </c>
      <c r="AM1542">
        <f t="shared" si="496"/>
        <v>12</v>
      </c>
      <c r="AN1542">
        <f t="shared" si="497"/>
        <v>5</v>
      </c>
      <c r="AO1542" t="str">
        <f t="shared" si="498"/>
        <v>Weekday</v>
      </c>
      <c r="AR1542" s="20">
        <f t="shared" si="499"/>
        <v>0</v>
      </c>
    </row>
    <row r="1543" spans="1:44" x14ac:dyDescent="0.35">
      <c r="A1543" t="str">
        <f t="shared" si="481"/>
        <v>CUST1542</v>
      </c>
      <c r="B1543" s="2" t="s">
        <v>1876</v>
      </c>
      <c r="C1543" s="4">
        <v>44973</v>
      </c>
      <c r="D1543" s="2" t="s">
        <v>872</v>
      </c>
      <c r="E1543" t="s">
        <v>5054</v>
      </c>
      <c r="F1543" s="2" t="s">
        <v>13</v>
      </c>
      <c r="G1543" s="2" t="s">
        <v>95</v>
      </c>
      <c r="H1543" s="2">
        <v>1</v>
      </c>
      <c r="I1543" s="19">
        <v>1810.51</v>
      </c>
      <c r="J1543" s="2" t="s">
        <v>20</v>
      </c>
      <c r="K1543" s="2" t="s">
        <v>16</v>
      </c>
      <c r="L1543" s="2">
        <v>4</v>
      </c>
      <c r="M1543" s="18">
        <f t="shared" si="482"/>
        <v>1810.51</v>
      </c>
      <c r="T1543" t="str">
        <f t="shared" si="483"/>
        <v>Completed</v>
      </c>
      <c r="U1543" t="str">
        <f t="shared" si="484"/>
        <v>Yes</v>
      </c>
      <c r="V1543" t="str">
        <f t="shared" si="485"/>
        <v>No</v>
      </c>
      <c r="X1543">
        <f t="shared" si="486"/>
        <v>558</v>
      </c>
      <c r="Y1543">
        <f t="shared" si="487"/>
        <v>430</v>
      </c>
      <c r="Z1543" s="18">
        <f t="shared" si="488"/>
        <v>1463424.4009529033</v>
      </c>
      <c r="AA1543" s="18">
        <f t="shared" si="489"/>
        <v>118285.78776560788</v>
      </c>
      <c r="AB1543" s="17">
        <f t="shared" si="490"/>
        <v>3.8140589569160999</v>
      </c>
      <c r="AC1543" s="2" t="s">
        <v>95</v>
      </c>
      <c r="AD1543" s="2" t="s">
        <v>13</v>
      </c>
      <c r="AE1543" t="str">
        <f t="shared" si="491"/>
        <v>Home &amp; Kitchen</v>
      </c>
      <c r="AF1543" t="str">
        <f t="shared" si="492"/>
        <v>Home &amp; Kitchen</v>
      </c>
      <c r="AG1543" t="str" cm="1">
        <f t="array" ref="AG1543">INDEX(AD:AD,ROW())</f>
        <v>Home &amp; Kitchen</v>
      </c>
      <c r="AH1543">
        <f t="shared" si="480"/>
        <v>32</v>
      </c>
      <c r="AI1543" t="str">
        <f t="shared" si="493"/>
        <v>Home &amp; Kitchen</v>
      </c>
      <c r="AK1543">
        <f t="shared" si="494"/>
        <v>2023</v>
      </c>
      <c r="AL1543">
        <f t="shared" si="495"/>
        <v>2</v>
      </c>
      <c r="AM1543">
        <f t="shared" si="496"/>
        <v>16</v>
      </c>
      <c r="AN1543">
        <f t="shared" si="497"/>
        <v>5</v>
      </c>
      <c r="AO1543" t="str">
        <f t="shared" si="498"/>
        <v>Weekday</v>
      </c>
      <c r="AR1543" s="20">
        <f t="shared" si="499"/>
        <v>0</v>
      </c>
    </row>
    <row r="1544" spans="1:44" x14ac:dyDescent="0.35">
      <c r="A1544" t="str">
        <f t="shared" si="481"/>
        <v>CUST1543</v>
      </c>
      <c r="B1544" s="2" t="s">
        <v>1877</v>
      </c>
      <c r="C1544" s="4">
        <v>44984</v>
      </c>
      <c r="D1544" s="2" t="s">
        <v>1454</v>
      </c>
      <c r="E1544" t="s">
        <v>5051</v>
      </c>
      <c r="F1544" s="2" t="s">
        <v>29</v>
      </c>
      <c r="G1544" s="2" t="s">
        <v>138</v>
      </c>
      <c r="H1544" s="2">
        <v>1</v>
      </c>
      <c r="I1544" s="19">
        <v>1128.6400000000001</v>
      </c>
      <c r="J1544" s="2" t="s">
        <v>20</v>
      </c>
      <c r="K1544" s="2" t="s">
        <v>103</v>
      </c>
      <c r="L1544" s="2">
        <v>4</v>
      </c>
      <c r="M1544" s="18">
        <f t="shared" si="482"/>
        <v>1128.6400000000001</v>
      </c>
      <c r="T1544" t="str">
        <f t="shared" si="483"/>
        <v>Lost Sale</v>
      </c>
      <c r="U1544" t="str">
        <f t="shared" si="484"/>
        <v>No</v>
      </c>
      <c r="V1544" t="str">
        <f t="shared" si="485"/>
        <v>Yes</v>
      </c>
      <c r="X1544">
        <f t="shared" si="486"/>
        <v>619</v>
      </c>
      <c r="Y1544">
        <f t="shared" si="487"/>
        <v>468</v>
      </c>
      <c r="Z1544" s="18">
        <f t="shared" si="488"/>
        <v>1892867.2841657216</v>
      </c>
      <c r="AA1544" s="18">
        <f t="shared" si="489"/>
        <v>199432.98236095349</v>
      </c>
      <c r="AB1544" s="17">
        <f t="shared" si="490"/>
        <v>3.8949824970828471</v>
      </c>
      <c r="AC1544" s="2" t="s">
        <v>138</v>
      </c>
      <c r="AD1544" s="2" t="s">
        <v>29</v>
      </c>
      <c r="AE1544" t="str">
        <f t="shared" si="491"/>
        <v>Fashion</v>
      </c>
      <c r="AF1544" t="str">
        <f t="shared" si="492"/>
        <v>Fashion</v>
      </c>
      <c r="AG1544" t="str" cm="1">
        <f t="array" ref="AG1544">INDEX(AD:AD,ROW())</f>
        <v>Fashion</v>
      </c>
      <c r="AH1544">
        <f t="shared" si="480"/>
        <v>53</v>
      </c>
      <c r="AI1544" t="str">
        <f t="shared" si="493"/>
        <v>Fashion</v>
      </c>
      <c r="AK1544">
        <f t="shared" si="494"/>
        <v>2023</v>
      </c>
      <c r="AL1544">
        <f t="shared" si="495"/>
        <v>2</v>
      </c>
      <c r="AM1544">
        <f t="shared" si="496"/>
        <v>27</v>
      </c>
      <c r="AN1544">
        <f t="shared" si="497"/>
        <v>2</v>
      </c>
      <c r="AO1544" t="str">
        <f t="shared" si="498"/>
        <v>Weekday</v>
      </c>
      <c r="AR1544" s="20">
        <f t="shared" si="499"/>
        <v>1</v>
      </c>
    </row>
    <row r="1545" spans="1:44" x14ac:dyDescent="0.35">
      <c r="A1545" t="str">
        <f t="shared" si="481"/>
        <v>CUST1544</v>
      </c>
      <c r="B1545" s="2" t="s">
        <v>1878</v>
      </c>
      <c r="C1545" s="4">
        <v>44965</v>
      </c>
      <c r="D1545" s="2" t="s">
        <v>33</v>
      </c>
      <c r="E1545" t="s">
        <v>5050</v>
      </c>
      <c r="F1545" s="2" t="s">
        <v>42</v>
      </c>
      <c r="G1545" s="2" t="s">
        <v>5044</v>
      </c>
      <c r="H1545" s="2">
        <v>2</v>
      </c>
      <c r="I1545" s="19">
        <v>1401.99</v>
      </c>
      <c r="J1545" s="2" t="s">
        <v>15</v>
      </c>
      <c r="K1545" s="2" t="s">
        <v>16</v>
      </c>
      <c r="L1545" s="2">
        <v>4</v>
      </c>
      <c r="M1545" s="18">
        <f t="shared" si="482"/>
        <v>2803.98</v>
      </c>
      <c r="T1545" t="str">
        <f t="shared" si="483"/>
        <v>Completed</v>
      </c>
      <c r="U1545" t="str">
        <f t="shared" si="484"/>
        <v>Yes</v>
      </c>
      <c r="V1545" t="str">
        <f t="shared" si="485"/>
        <v>No</v>
      </c>
      <c r="X1545">
        <f t="shared" si="486"/>
        <v>589</v>
      </c>
      <c r="Y1545">
        <f t="shared" si="487"/>
        <v>426</v>
      </c>
      <c r="Z1545" s="18">
        <f t="shared" si="488"/>
        <v>1098537.4901531704</v>
      </c>
      <c r="AA1545" s="18">
        <f t="shared" si="489"/>
        <v>96724.388030634553</v>
      </c>
      <c r="AB1545" s="17">
        <f t="shared" si="490"/>
        <v>3.9001122334455669</v>
      </c>
      <c r="AC1545" s="2" t="s">
        <v>5044</v>
      </c>
      <c r="AD1545" s="2" t="s">
        <v>42</v>
      </c>
      <c r="AE1545" t="str">
        <f t="shared" si="491"/>
        <v>Beauty</v>
      </c>
      <c r="AF1545" t="str">
        <f t="shared" si="492"/>
        <v>Beauty</v>
      </c>
      <c r="AG1545" t="str" cm="1">
        <f t="array" ref="AG1545">INDEX(AD:AD,ROW())</f>
        <v>Beauty</v>
      </c>
      <c r="AH1545">
        <f t="shared" ref="AH1545:AH1608" si="500">MATCH(G1545,AC:AC,0)</f>
        <v>64</v>
      </c>
      <c r="AI1545" t="str">
        <f t="shared" si="493"/>
        <v>Beauty</v>
      </c>
      <c r="AK1545">
        <f t="shared" si="494"/>
        <v>2023</v>
      </c>
      <c r="AL1545">
        <f t="shared" si="495"/>
        <v>2</v>
      </c>
      <c r="AM1545">
        <f t="shared" si="496"/>
        <v>8</v>
      </c>
      <c r="AN1545">
        <f t="shared" si="497"/>
        <v>4</v>
      </c>
      <c r="AO1545" t="str">
        <f t="shared" si="498"/>
        <v>Weekday</v>
      </c>
      <c r="AR1545" s="20">
        <f t="shared" si="499"/>
        <v>0</v>
      </c>
    </row>
    <row r="1546" spans="1:44" x14ac:dyDescent="0.35">
      <c r="A1546" t="str">
        <f t="shared" si="481"/>
        <v>CUST1545</v>
      </c>
      <c r="B1546" s="2" t="s">
        <v>1879</v>
      </c>
      <c r="C1546" s="4">
        <v>45142</v>
      </c>
      <c r="D1546" s="2" t="s">
        <v>190</v>
      </c>
      <c r="E1546" t="s">
        <v>5048</v>
      </c>
      <c r="F1546" s="2" t="s">
        <v>42</v>
      </c>
      <c r="G1546" s="2" t="s">
        <v>170</v>
      </c>
      <c r="H1546" s="2">
        <v>3</v>
      </c>
      <c r="I1546" s="19">
        <v>452.23</v>
      </c>
      <c r="J1546" s="2" t="s">
        <v>15</v>
      </c>
      <c r="K1546" s="2" t="s">
        <v>31</v>
      </c>
      <c r="L1546" s="2">
        <v>5</v>
      </c>
      <c r="M1546" s="18">
        <f t="shared" si="482"/>
        <v>1356.69</v>
      </c>
      <c r="T1546" t="str">
        <f t="shared" si="483"/>
        <v>Pending</v>
      </c>
      <c r="U1546" t="str">
        <f t="shared" si="484"/>
        <v>No</v>
      </c>
      <c r="V1546" t="str">
        <f t="shared" si="485"/>
        <v>Yes</v>
      </c>
      <c r="X1546">
        <f t="shared" si="486"/>
        <v>590</v>
      </c>
      <c r="Y1546">
        <f t="shared" si="487"/>
        <v>451</v>
      </c>
      <c r="Z1546" s="18">
        <f t="shared" si="488"/>
        <v>1098537.4901531704</v>
      </c>
      <c r="AA1546" s="18">
        <f t="shared" si="489"/>
        <v>96724.388030634553</v>
      </c>
      <c r="AB1546" s="17">
        <f t="shared" si="490"/>
        <v>3.9001122334455669</v>
      </c>
      <c r="AC1546" s="2" t="s">
        <v>170</v>
      </c>
      <c r="AD1546" s="2" t="s">
        <v>42</v>
      </c>
      <c r="AE1546" t="str">
        <f t="shared" si="491"/>
        <v>Beauty</v>
      </c>
      <c r="AF1546" t="str">
        <f t="shared" si="492"/>
        <v>Beauty</v>
      </c>
      <c r="AG1546" t="str" cm="1">
        <f t="array" ref="AG1546">INDEX(AD:AD,ROW())</f>
        <v>Beauty</v>
      </c>
      <c r="AH1546">
        <f t="shared" si="500"/>
        <v>70</v>
      </c>
      <c r="AI1546" t="str">
        <f t="shared" si="493"/>
        <v>Beauty</v>
      </c>
      <c r="AK1546">
        <f t="shared" si="494"/>
        <v>2023</v>
      </c>
      <c r="AL1546">
        <f t="shared" si="495"/>
        <v>8</v>
      </c>
      <c r="AM1546">
        <f t="shared" si="496"/>
        <v>4</v>
      </c>
      <c r="AN1546">
        <f t="shared" si="497"/>
        <v>6</v>
      </c>
      <c r="AO1546" t="str">
        <f t="shared" si="498"/>
        <v>Weekday</v>
      </c>
      <c r="AR1546" s="20">
        <f t="shared" si="499"/>
        <v>0</v>
      </c>
    </row>
    <row r="1547" spans="1:44" x14ac:dyDescent="0.35">
      <c r="A1547" t="str">
        <f t="shared" si="481"/>
        <v>CUST1546</v>
      </c>
      <c r="B1547" s="2" t="s">
        <v>1880</v>
      </c>
      <c r="C1547" s="4">
        <v>44944</v>
      </c>
      <c r="D1547" s="2" t="s">
        <v>33</v>
      </c>
      <c r="E1547" t="s">
        <v>5054</v>
      </c>
      <c r="F1547" s="2" t="s">
        <v>42</v>
      </c>
      <c r="G1547" s="2" t="s">
        <v>5044</v>
      </c>
      <c r="H1547" s="2">
        <v>1</v>
      </c>
      <c r="I1547" s="19">
        <v>1442.8</v>
      </c>
      <c r="J1547" s="2" t="s">
        <v>20</v>
      </c>
      <c r="K1547" s="2" t="s">
        <v>16</v>
      </c>
      <c r="L1547" s="2">
        <v>5</v>
      </c>
      <c r="M1547" s="18">
        <f t="shared" si="482"/>
        <v>1442.8</v>
      </c>
      <c r="T1547" t="str">
        <f t="shared" si="483"/>
        <v>Completed</v>
      </c>
      <c r="U1547" t="str">
        <f t="shared" si="484"/>
        <v>Yes</v>
      </c>
      <c r="V1547" t="str">
        <f t="shared" si="485"/>
        <v>No</v>
      </c>
      <c r="X1547">
        <f t="shared" si="486"/>
        <v>558</v>
      </c>
      <c r="Y1547">
        <f t="shared" si="487"/>
        <v>430</v>
      </c>
      <c r="Z1547" s="18">
        <f t="shared" si="488"/>
        <v>1098537.4901531704</v>
      </c>
      <c r="AA1547" s="18">
        <f t="shared" si="489"/>
        <v>96724.388030634553</v>
      </c>
      <c r="AB1547" s="17">
        <f t="shared" si="490"/>
        <v>3.9001122334455669</v>
      </c>
      <c r="AC1547" s="2" t="s">
        <v>5044</v>
      </c>
      <c r="AD1547" s="2" t="s">
        <v>42</v>
      </c>
      <c r="AE1547" t="str">
        <f t="shared" si="491"/>
        <v>Beauty</v>
      </c>
      <c r="AF1547" t="str">
        <f t="shared" si="492"/>
        <v>Beauty</v>
      </c>
      <c r="AG1547" t="str" cm="1">
        <f t="array" ref="AG1547">INDEX(AD:AD,ROW())</f>
        <v>Beauty</v>
      </c>
      <c r="AH1547">
        <f t="shared" si="500"/>
        <v>64</v>
      </c>
      <c r="AI1547" t="str">
        <f t="shared" si="493"/>
        <v>Beauty</v>
      </c>
      <c r="AK1547">
        <f t="shared" si="494"/>
        <v>2023</v>
      </c>
      <c r="AL1547">
        <f t="shared" si="495"/>
        <v>1</v>
      </c>
      <c r="AM1547">
        <f t="shared" si="496"/>
        <v>18</v>
      </c>
      <c r="AN1547">
        <f t="shared" si="497"/>
        <v>4</v>
      </c>
      <c r="AO1547" t="str">
        <f t="shared" si="498"/>
        <v>Weekday</v>
      </c>
      <c r="AR1547" s="20">
        <f t="shared" si="499"/>
        <v>0</v>
      </c>
    </row>
    <row r="1548" spans="1:44" x14ac:dyDescent="0.35">
      <c r="A1548" t="str">
        <f t="shared" si="481"/>
        <v>CUST1547</v>
      </c>
      <c r="B1548" s="2" t="s">
        <v>1881</v>
      </c>
      <c r="C1548" s="4">
        <v>44933</v>
      </c>
      <c r="D1548" s="2" t="s">
        <v>246</v>
      </c>
      <c r="E1548" t="s">
        <v>5051</v>
      </c>
      <c r="F1548" s="2" t="s">
        <v>42</v>
      </c>
      <c r="G1548" s="2" t="s">
        <v>188</v>
      </c>
      <c r="H1548" s="2">
        <v>2</v>
      </c>
      <c r="I1548" s="19">
        <v>1319.8</v>
      </c>
      <c r="J1548" s="2" t="s">
        <v>5046</v>
      </c>
      <c r="K1548" s="2" t="s">
        <v>16</v>
      </c>
      <c r="L1548" s="31"/>
      <c r="M1548" s="18">
        <f t="shared" si="482"/>
        <v>2639.6</v>
      </c>
      <c r="T1548" t="str">
        <f t="shared" si="483"/>
        <v>Completed</v>
      </c>
      <c r="U1548" t="str">
        <f t="shared" si="484"/>
        <v>Yes</v>
      </c>
      <c r="V1548" t="str">
        <f t="shared" si="485"/>
        <v>No</v>
      </c>
      <c r="X1548">
        <f t="shared" si="486"/>
        <v>619</v>
      </c>
      <c r="Y1548">
        <f t="shared" si="487"/>
        <v>468</v>
      </c>
      <c r="Z1548" s="18">
        <f t="shared" si="488"/>
        <v>1098537.4901531704</v>
      </c>
      <c r="AA1548" s="18">
        <f t="shared" si="489"/>
        <v>96724.388030634553</v>
      </c>
      <c r="AB1548" s="17">
        <f t="shared" si="490"/>
        <v>3.9001122334455669</v>
      </c>
      <c r="AC1548" s="2" t="s">
        <v>188</v>
      </c>
      <c r="AD1548" s="2" t="s">
        <v>42</v>
      </c>
      <c r="AE1548" t="str">
        <f t="shared" si="491"/>
        <v>Beauty</v>
      </c>
      <c r="AF1548" t="str">
        <f t="shared" si="492"/>
        <v>Beauty</v>
      </c>
      <c r="AG1548" t="str" cm="1">
        <f t="array" ref="AG1548">INDEX(AD:AD,ROW())</f>
        <v>Beauty</v>
      </c>
      <c r="AH1548">
        <f t="shared" si="500"/>
        <v>80</v>
      </c>
      <c r="AI1548" t="str">
        <f t="shared" si="493"/>
        <v>Beauty</v>
      </c>
      <c r="AK1548">
        <f t="shared" si="494"/>
        <v>2023</v>
      </c>
      <c r="AL1548">
        <f t="shared" si="495"/>
        <v>1</v>
      </c>
      <c r="AM1548">
        <f t="shared" si="496"/>
        <v>7</v>
      </c>
      <c r="AN1548">
        <f t="shared" si="497"/>
        <v>7</v>
      </c>
      <c r="AO1548" t="str">
        <f t="shared" si="498"/>
        <v>Weekend</v>
      </c>
      <c r="AR1548" s="20">
        <f t="shared" si="499"/>
        <v>0</v>
      </c>
    </row>
    <row r="1549" spans="1:44" x14ac:dyDescent="0.35">
      <c r="A1549" t="str">
        <f t="shared" si="481"/>
        <v>CUST1548</v>
      </c>
      <c r="B1549" s="2" t="s">
        <v>1882</v>
      </c>
      <c r="C1549" s="4">
        <v>45648</v>
      </c>
      <c r="D1549" s="2" t="s">
        <v>842</v>
      </c>
      <c r="E1549" t="s">
        <v>5048</v>
      </c>
      <c r="F1549" s="2" t="s">
        <v>19</v>
      </c>
      <c r="G1549" s="2" t="s">
        <v>49</v>
      </c>
      <c r="H1549" s="2">
        <v>2</v>
      </c>
      <c r="I1549" s="19">
        <v>342.42</v>
      </c>
      <c r="J1549" s="2" t="s">
        <v>5047</v>
      </c>
      <c r="K1549" s="2" t="s">
        <v>103</v>
      </c>
      <c r="L1549" s="2">
        <v>4</v>
      </c>
      <c r="M1549" s="18">
        <f t="shared" si="482"/>
        <v>684.84</v>
      </c>
      <c r="T1549" t="str">
        <f t="shared" si="483"/>
        <v>Lost Sale</v>
      </c>
      <c r="U1549" t="str">
        <f t="shared" si="484"/>
        <v>No</v>
      </c>
      <c r="V1549" t="str">
        <f t="shared" si="485"/>
        <v>Yes</v>
      </c>
      <c r="X1549">
        <f t="shared" si="486"/>
        <v>590</v>
      </c>
      <c r="Y1549">
        <f t="shared" si="487"/>
        <v>451</v>
      </c>
      <c r="Z1549" s="18">
        <f t="shared" si="488"/>
        <v>2759712.3299794244</v>
      </c>
      <c r="AA1549" s="18">
        <f t="shared" si="489"/>
        <v>330643.50635802455</v>
      </c>
      <c r="AB1549" s="17">
        <f t="shared" si="490"/>
        <v>3.8641711229946525</v>
      </c>
      <c r="AC1549" s="2" t="s">
        <v>49</v>
      </c>
      <c r="AD1549" s="2" t="s">
        <v>19</v>
      </c>
      <c r="AE1549" t="str">
        <f t="shared" si="491"/>
        <v>Electronics</v>
      </c>
      <c r="AF1549" t="str">
        <f t="shared" si="492"/>
        <v>Electronics</v>
      </c>
      <c r="AG1549" t="str" cm="1">
        <f t="array" ref="AG1549">INDEX(AD:AD,ROW())</f>
        <v>Electronics</v>
      </c>
      <c r="AH1549">
        <f t="shared" si="500"/>
        <v>12</v>
      </c>
      <c r="AI1549" t="str">
        <f t="shared" si="493"/>
        <v>Electronics</v>
      </c>
      <c r="AK1549">
        <f t="shared" si="494"/>
        <v>2024</v>
      </c>
      <c r="AL1549">
        <f t="shared" si="495"/>
        <v>12</v>
      </c>
      <c r="AM1549">
        <f t="shared" si="496"/>
        <v>22</v>
      </c>
      <c r="AN1549">
        <f t="shared" si="497"/>
        <v>1</v>
      </c>
      <c r="AO1549" t="str">
        <f t="shared" si="498"/>
        <v>Weekend</v>
      </c>
      <c r="AR1549" s="20">
        <f t="shared" si="499"/>
        <v>1</v>
      </c>
    </row>
    <row r="1550" spans="1:44" x14ac:dyDescent="0.35">
      <c r="A1550" t="str">
        <f t="shared" si="481"/>
        <v>CUST1549</v>
      </c>
      <c r="B1550" s="2" t="s">
        <v>1883</v>
      </c>
      <c r="C1550" s="4">
        <v>45151</v>
      </c>
      <c r="D1550" s="2" t="s">
        <v>74</v>
      </c>
      <c r="E1550" t="s">
        <v>5052</v>
      </c>
      <c r="F1550" s="2" t="s">
        <v>19</v>
      </c>
      <c r="G1550" s="2" t="s">
        <v>60</v>
      </c>
      <c r="H1550" s="2">
        <v>1</v>
      </c>
      <c r="I1550" s="19">
        <v>648.36</v>
      </c>
      <c r="J1550" s="2" t="s">
        <v>15</v>
      </c>
      <c r="K1550" s="2" t="s">
        <v>16</v>
      </c>
      <c r="L1550" s="2">
        <v>3</v>
      </c>
      <c r="M1550" s="18">
        <f t="shared" si="482"/>
        <v>648.36</v>
      </c>
      <c r="T1550" t="str">
        <f t="shared" si="483"/>
        <v>Completed</v>
      </c>
      <c r="U1550" t="str">
        <f t="shared" si="484"/>
        <v>No</v>
      </c>
      <c r="V1550" t="str">
        <f t="shared" si="485"/>
        <v>No</v>
      </c>
      <c r="X1550">
        <f t="shared" si="486"/>
        <v>573</v>
      </c>
      <c r="Y1550">
        <f t="shared" si="487"/>
        <v>450</v>
      </c>
      <c r="Z1550" s="18">
        <f t="shared" si="488"/>
        <v>2759712.3299794244</v>
      </c>
      <c r="AA1550" s="18">
        <f t="shared" si="489"/>
        <v>330643.50635802455</v>
      </c>
      <c r="AB1550" s="17">
        <f t="shared" si="490"/>
        <v>3.8641711229946525</v>
      </c>
      <c r="AC1550" s="2" t="s">
        <v>60</v>
      </c>
      <c r="AD1550" s="2" t="s">
        <v>19</v>
      </c>
      <c r="AE1550" t="str">
        <f t="shared" si="491"/>
        <v>Electronics</v>
      </c>
      <c r="AF1550" t="str">
        <f t="shared" si="492"/>
        <v>Electronics</v>
      </c>
      <c r="AG1550" t="str" cm="1">
        <f t="array" ref="AG1550">INDEX(AD:AD,ROW())</f>
        <v>Electronics</v>
      </c>
      <c r="AH1550">
        <f t="shared" si="500"/>
        <v>17</v>
      </c>
      <c r="AI1550" t="str">
        <f t="shared" si="493"/>
        <v>Electronics</v>
      </c>
      <c r="AK1550">
        <f t="shared" si="494"/>
        <v>2023</v>
      </c>
      <c r="AL1550">
        <f t="shared" si="495"/>
        <v>8</v>
      </c>
      <c r="AM1550">
        <f t="shared" si="496"/>
        <v>13</v>
      </c>
      <c r="AN1550">
        <f t="shared" si="497"/>
        <v>1</v>
      </c>
      <c r="AO1550" t="str">
        <f t="shared" si="498"/>
        <v>Weekend</v>
      </c>
      <c r="AR1550" s="20">
        <f t="shared" si="499"/>
        <v>0</v>
      </c>
    </row>
    <row r="1551" spans="1:44" x14ac:dyDescent="0.35">
      <c r="A1551" t="str">
        <f t="shared" si="481"/>
        <v>CUST1550</v>
      </c>
      <c r="B1551" s="2" t="s">
        <v>1884</v>
      </c>
      <c r="C1551" s="4">
        <v>45598</v>
      </c>
      <c r="D1551" s="2" t="s">
        <v>858</v>
      </c>
      <c r="E1551" t="s">
        <v>5049</v>
      </c>
      <c r="F1551" s="2" t="s">
        <v>29</v>
      </c>
      <c r="G1551" s="2" t="s">
        <v>30</v>
      </c>
      <c r="H1551" s="2">
        <v>2</v>
      </c>
      <c r="I1551" s="19">
        <v>1128.7</v>
      </c>
      <c r="J1551" s="2" t="s">
        <v>5046</v>
      </c>
      <c r="K1551" s="2" t="s">
        <v>16</v>
      </c>
      <c r="L1551" s="2">
        <v>3</v>
      </c>
      <c r="M1551" s="18">
        <f t="shared" si="482"/>
        <v>2257.4</v>
      </c>
      <c r="T1551" t="str">
        <f t="shared" si="483"/>
        <v>Completed</v>
      </c>
      <c r="U1551" t="str">
        <f t="shared" si="484"/>
        <v>Yes</v>
      </c>
      <c r="V1551" t="str">
        <f t="shared" si="485"/>
        <v>No</v>
      </c>
      <c r="X1551">
        <f t="shared" si="486"/>
        <v>595</v>
      </c>
      <c r="Y1551">
        <f t="shared" si="487"/>
        <v>444</v>
      </c>
      <c r="Z1551" s="18">
        <f t="shared" si="488"/>
        <v>1892867.2841657216</v>
      </c>
      <c r="AA1551" s="18">
        <f t="shared" si="489"/>
        <v>199432.98236095349</v>
      </c>
      <c r="AB1551" s="17">
        <f t="shared" si="490"/>
        <v>3.8949824970828471</v>
      </c>
      <c r="AC1551" s="2" t="s">
        <v>30</v>
      </c>
      <c r="AD1551" s="2" t="s">
        <v>29</v>
      </c>
      <c r="AE1551" t="str">
        <f t="shared" si="491"/>
        <v>Fashion</v>
      </c>
      <c r="AF1551" t="str">
        <f t="shared" si="492"/>
        <v>Fashion</v>
      </c>
      <c r="AG1551" t="str" cm="1">
        <f t="array" ref="AG1551">INDEX(AD:AD,ROW())</f>
        <v>Fashion</v>
      </c>
      <c r="AH1551">
        <f t="shared" si="500"/>
        <v>6</v>
      </c>
      <c r="AI1551" t="str">
        <f t="shared" si="493"/>
        <v>Fashion</v>
      </c>
      <c r="AK1551">
        <f t="shared" si="494"/>
        <v>2024</v>
      </c>
      <c r="AL1551">
        <f t="shared" si="495"/>
        <v>11</v>
      </c>
      <c r="AM1551">
        <f t="shared" si="496"/>
        <v>2</v>
      </c>
      <c r="AN1551">
        <f t="shared" si="497"/>
        <v>7</v>
      </c>
      <c r="AO1551" t="str">
        <f t="shared" si="498"/>
        <v>Weekend</v>
      </c>
      <c r="AR1551" s="20">
        <f t="shared" si="499"/>
        <v>0</v>
      </c>
    </row>
    <row r="1552" spans="1:44" x14ac:dyDescent="0.35">
      <c r="A1552" t="str">
        <f t="shared" si="481"/>
        <v>CUST1551</v>
      </c>
      <c r="B1552" s="2" t="s">
        <v>1885</v>
      </c>
      <c r="C1552" s="4">
        <v>45516</v>
      </c>
      <c r="D1552" s="2" t="s">
        <v>1288</v>
      </c>
      <c r="E1552" t="s">
        <v>5054</v>
      </c>
      <c r="F1552" s="2" t="s">
        <v>19</v>
      </c>
      <c r="G1552" s="2" t="s">
        <v>5040</v>
      </c>
      <c r="H1552" s="2">
        <v>3</v>
      </c>
      <c r="I1552" s="19">
        <v>2227.3000000000002</v>
      </c>
      <c r="J1552" s="2" t="s">
        <v>5046</v>
      </c>
      <c r="K1552" s="2" t="s">
        <v>16</v>
      </c>
      <c r="L1552" s="2">
        <v>5</v>
      </c>
      <c r="M1552" s="18">
        <f t="shared" si="482"/>
        <v>6681.9000000000005</v>
      </c>
      <c r="T1552" t="str">
        <f t="shared" si="483"/>
        <v>Completed</v>
      </c>
      <c r="U1552" t="str">
        <f t="shared" si="484"/>
        <v>Yes</v>
      </c>
      <c r="V1552" t="str">
        <f t="shared" si="485"/>
        <v>No</v>
      </c>
      <c r="X1552">
        <f t="shared" si="486"/>
        <v>558</v>
      </c>
      <c r="Y1552">
        <f t="shared" si="487"/>
        <v>430</v>
      </c>
      <c r="Z1552" s="18">
        <f t="shared" si="488"/>
        <v>2759712.3299794244</v>
      </c>
      <c r="AA1552" s="18">
        <f t="shared" si="489"/>
        <v>330643.50635802455</v>
      </c>
      <c r="AB1552" s="17">
        <f t="shared" si="490"/>
        <v>3.8641711229946525</v>
      </c>
      <c r="AC1552" s="2" t="s">
        <v>5040</v>
      </c>
      <c r="AD1552" s="2" t="s">
        <v>19</v>
      </c>
      <c r="AE1552" t="str">
        <f t="shared" si="491"/>
        <v>Electronics</v>
      </c>
      <c r="AF1552" t="str">
        <f t="shared" si="492"/>
        <v>Electronics</v>
      </c>
      <c r="AG1552" t="str" cm="1">
        <f t="array" ref="AG1552">INDEX(AD:AD,ROW())</f>
        <v>Electronics</v>
      </c>
      <c r="AH1552">
        <f t="shared" si="500"/>
        <v>13</v>
      </c>
      <c r="AI1552" t="str">
        <f t="shared" si="493"/>
        <v>Electronics</v>
      </c>
      <c r="AK1552">
        <f t="shared" si="494"/>
        <v>2024</v>
      </c>
      <c r="AL1552">
        <f t="shared" si="495"/>
        <v>8</v>
      </c>
      <c r="AM1552">
        <f t="shared" si="496"/>
        <v>12</v>
      </c>
      <c r="AN1552">
        <f t="shared" si="497"/>
        <v>2</v>
      </c>
      <c r="AO1552" t="str">
        <f t="shared" si="498"/>
        <v>Weekday</v>
      </c>
      <c r="AR1552" s="20">
        <f t="shared" si="499"/>
        <v>0</v>
      </c>
    </row>
    <row r="1553" spans="1:44" x14ac:dyDescent="0.35">
      <c r="A1553" t="str">
        <f t="shared" si="481"/>
        <v>CUST1552</v>
      </c>
      <c r="B1553" s="2" t="s">
        <v>1886</v>
      </c>
      <c r="C1553" s="4">
        <v>45666</v>
      </c>
      <c r="D1553" s="2" t="s">
        <v>342</v>
      </c>
      <c r="E1553" t="s">
        <v>5048</v>
      </c>
      <c r="F1553" s="2" t="s">
        <v>42</v>
      </c>
      <c r="G1553" s="2" t="s">
        <v>43</v>
      </c>
      <c r="H1553" s="2">
        <v>3</v>
      </c>
      <c r="I1553" s="19">
        <v>1118.9100000000001</v>
      </c>
      <c r="J1553" s="2" t="s">
        <v>5046</v>
      </c>
      <c r="K1553" s="2" t="s">
        <v>16</v>
      </c>
      <c r="L1553" s="2">
        <v>3</v>
      </c>
      <c r="M1553" s="18">
        <f t="shared" si="482"/>
        <v>3356.7300000000005</v>
      </c>
      <c r="T1553" t="str">
        <f t="shared" si="483"/>
        <v>Completed</v>
      </c>
      <c r="U1553" t="str">
        <f t="shared" si="484"/>
        <v>Yes</v>
      </c>
      <c r="V1553" t="str">
        <f t="shared" si="485"/>
        <v>No</v>
      </c>
      <c r="X1553">
        <f t="shared" si="486"/>
        <v>590</v>
      </c>
      <c r="Y1553">
        <f t="shared" si="487"/>
        <v>451</v>
      </c>
      <c r="Z1553" s="18">
        <f t="shared" si="488"/>
        <v>1098537.4901531704</v>
      </c>
      <c r="AA1553" s="18">
        <f t="shared" si="489"/>
        <v>96724.388030634553</v>
      </c>
      <c r="AB1553" s="17">
        <f t="shared" si="490"/>
        <v>3.9001122334455669</v>
      </c>
      <c r="AC1553" s="2" t="s">
        <v>43</v>
      </c>
      <c r="AD1553" s="2" t="s">
        <v>42</v>
      </c>
      <c r="AE1553" t="str">
        <f t="shared" si="491"/>
        <v>Beauty</v>
      </c>
      <c r="AF1553" t="str">
        <f t="shared" si="492"/>
        <v>Beauty</v>
      </c>
      <c r="AG1553" t="str" cm="1">
        <f t="array" ref="AG1553">INDEX(AD:AD,ROW())</f>
        <v>Beauty</v>
      </c>
      <c r="AH1553">
        <f t="shared" si="500"/>
        <v>10</v>
      </c>
      <c r="AI1553" t="str">
        <f t="shared" si="493"/>
        <v>Beauty</v>
      </c>
      <c r="AK1553">
        <f t="shared" si="494"/>
        <v>2025</v>
      </c>
      <c r="AL1553">
        <f t="shared" si="495"/>
        <v>1</v>
      </c>
      <c r="AM1553">
        <f t="shared" si="496"/>
        <v>9</v>
      </c>
      <c r="AN1553">
        <f t="shared" si="497"/>
        <v>5</v>
      </c>
      <c r="AO1553" t="str">
        <f t="shared" si="498"/>
        <v>Weekday</v>
      </c>
      <c r="AR1553" s="20">
        <f t="shared" si="499"/>
        <v>0</v>
      </c>
    </row>
    <row r="1554" spans="1:44" x14ac:dyDescent="0.35">
      <c r="A1554" t="str">
        <f t="shared" si="481"/>
        <v>CUST1553</v>
      </c>
      <c r="B1554" s="2" t="s">
        <v>1887</v>
      </c>
      <c r="C1554" s="4">
        <v>45533</v>
      </c>
      <c r="D1554" s="2" t="s">
        <v>78</v>
      </c>
      <c r="E1554" t="s">
        <v>5054</v>
      </c>
      <c r="F1554" s="2" t="s">
        <v>19</v>
      </c>
      <c r="G1554" s="2" t="s">
        <v>60</v>
      </c>
      <c r="H1554" s="2">
        <v>1</v>
      </c>
      <c r="I1554" s="19">
        <v>3273.49</v>
      </c>
      <c r="J1554" s="2" t="s">
        <v>20</v>
      </c>
      <c r="K1554" s="2" t="s">
        <v>16</v>
      </c>
      <c r="L1554" s="2">
        <v>4</v>
      </c>
      <c r="M1554" s="18">
        <f t="shared" si="482"/>
        <v>3273.49</v>
      </c>
      <c r="T1554" t="str">
        <f t="shared" si="483"/>
        <v>Completed</v>
      </c>
      <c r="U1554" t="str">
        <f t="shared" si="484"/>
        <v>Yes</v>
      </c>
      <c r="V1554" t="str">
        <f t="shared" si="485"/>
        <v>No</v>
      </c>
      <c r="X1554">
        <f t="shared" si="486"/>
        <v>558</v>
      </c>
      <c r="Y1554">
        <f t="shared" si="487"/>
        <v>430</v>
      </c>
      <c r="Z1554" s="18">
        <f t="shared" si="488"/>
        <v>2759712.3299794244</v>
      </c>
      <c r="AA1554" s="18">
        <f t="shared" si="489"/>
        <v>330643.50635802455</v>
      </c>
      <c r="AB1554" s="17">
        <f t="shared" si="490"/>
        <v>3.8641711229946525</v>
      </c>
      <c r="AC1554" s="2" t="s">
        <v>60</v>
      </c>
      <c r="AD1554" s="2" t="s">
        <v>19</v>
      </c>
      <c r="AE1554" t="str">
        <f t="shared" si="491"/>
        <v>Electronics</v>
      </c>
      <c r="AF1554" t="str">
        <f t="shared" si="492"/>
        <v>Electronics</v>
      </c>
      <c r="AG1554" t="str" cm="1">
        <f t="array" ref="AG1554">INDEX(AD:AD,ROW())</f>
        <v>Electronics</v>
      </c>
      <c r="AH1554">
        <f t="shared" si="500"/>
        <v>17</v>
      </c>
      <c r="AI1554" t="str">
        <f t="shared" si="493"/>
        <v>Electronics</v>
      </c>
      <c r="AK1554">
        <f t="shared" si="494"/>
        <v>2024</v>
      </c>
      <c r="AL1554">
        <f t="shared" si="495"/>
        <v>8</v>
      </c>
      <c r="AM1554">
        <f t="shared" si="496"/>
        <v>29</v>
      </c>
      <c r="AN1554">
        <f t="shared" si="497"/>
        <v>5</v>
      </c>
      <c r="AO1554" t="str">
        <f t="shared" si="498"/>
        <v>Weekday</v>
      </c>
      <c r="AR1554" s="20">
        <f t="shared" si="499"/>
        <v>0</v>
      </c>
    </row>
    <row r="1555" spans="1:44" x14ac:dyDescent="0.35">
      <c r="A1555" t="str">
        <f t="shared" si="481"/>
        <v>CUST1554</v>
      </c>
      <c r="B1555" s="2" t="s">
        <v>1888</v>
      </c>
      <c r="C1555" s="4">
        <v>45513</v>
      </c>
      <c r="D1555" s="2" t="s">
        <v>799</v>
      </c>
      <c r="E1555" t="s">
        <v>5053</v>
      </c>
      <c r="F1555" s="2" t="s">
        <v>29</v>
      </c>
      <c r="G1555" s="2" t="s">
        <v>5041</v>
      </c>
      <c r="H1555" s="2">
        <v>3</v>
      </c>
      <c r="I1555" s="19">
        <v>2228.58</v>
      </c>
      <c r="J1555" s="2" t="s">
        <v>50</v>
      </c>
      <c r="K1555" s="2" t="s">
        <v>16</v>
      </c>
      <c r="L1555" s="2">
        <v>3</v>
      </c>
      <c r="M1555" s="18">
        <f t="shared" si="482"/>
        <v>6685.74</v>
      </c>
      <c r="T1555" t="str">
        <f t="shared" si="483"/>
        <v>Completed</v>
      </c>
      <c r="U1555" t="str">
        <f t="shared" si="484"/>
        <v>Yes</v>
      </c>
      <c r="V1555" t="str">
        <f t="shared" si="485"/>
        <v>No</v>
      </c>
      <c r="X1555">
        <f t="shared" si="486"/>
        <v>559</v>
      </c>
      <c r="Y1555">
        <f t="shared" si="487"/>
        <v>408</v>
      </c>
      <c r="Z1555" s="18">
        <f t="shared" si="488"/>
        <v>1892867.2841657216</v>
      </c>
      <c r="AA1555" s="18">
        <f t="shared" si="489"/>
        <v>199432.98236095349</v>
      </c>
      <c r="AB1555" s="17">
        <f t="shared" si="490"/>
        <v>3.8949824970828471</v>
      </c>
      <c r="AC1555" s="2" t="s">
        <v>5041</v>
      </c>
      <c r="AD1555" s="2" t="s">
        <v>29</v>
      </c>
      <c r="AE1555" t="str">
        <f t="shared" si="491"/>
        <v>Fashion</v>
      </c>
      <c r="AF1555" t="str">
        <f t="shared" si="492"/>
        <v>Fashion</v>
      </c>
      <c r="AG1555" t="str" cm="1">
        <f t="array" ref="AG1555">INDEX(AD:AD,ROW())</f>
        <v>Fashion</v>
      </c>
      <c r="AH1555">
        <f t="shared" si="500"/>
        <v>15</v>
      </c>
      <c r="AI1555" t="str">
        <f t="shared" si="493"/>
        <v>Fashion</v>
      </c>
      <c r="AK1555">
        <f t="shared" si="494"/>
        <v>2024</v>
      </c>
      <c r="AL1555">
        <f t="shared" si="495"/>
        <v>8</v>
      </c>
      <c r="AM1555">
        <f t="shared" si="496"/>
        <v>9</v>
      </c>
      <c r="AN1555">
        <f t="shared" si="497"/>
        <v>6</v>
      </c>
      <c r="AO1555" t="str">
        <f t="shared" si="498"/>
        <v>Weekday</v>
      </c>
      <c r="AR1555" s="20">
        <f t="shared" si="499"/>
        <v>0</v>
      </c>
    </row>
    <row r="1556" spans="1:44" x14ac:dyDescent="0.35">
      <c r="A1556" t="str">
        <f t="shared" si="481"/>
        <v>CUST1555</v>
      </c>
      <c r="B1556" s="2" t="s">
        <v>1889</v>
      </c>
      <c r="C1556" s="4">
        <v>45050</v>
      </c>
      <c r="D1556" s="2" t="s">
        <v>530</v>
      </c>
      <c r="E1556" t="s">
        <v>5049</v>
      </c>
      <c r="F1556" s="2" t="s">
        <v>23</v>
      </c>
      <c r="G1556" s="2" t="s">
        <v>68</v>
      </c>
      <c r="H1556" s="2">
        <v>2</v>
      </c>
      <c r="I1556" s="19">
        <v>520.66999999999996</v>
      </c>
      <c r="J1556" s="2" t="s">
        <v>20</v>
      </c>
      <c r="K1556" s="2" t="s">
        <v>16</v>
      </c>
      <c r="L1556" s="2">
        <v>3</v>
      </c>
      <c r="M1556" s="18">
        <f t="shared" si="482"/>
        <v>1041.3399999999999</v>
      </c>
      <c r="T1556" t="str">
        <f t="shared" si="483"/>
        <v>Completed</v>
      </c>
      <c r="U1556" t="str">
        <f t="shared" si="484"/>
        <v>Yes</v>
      </c>
      <c r="V1556" t="str">
        <f t="shared" si="485"/>
        <v>No</v>
      </c>
      <c r="X1556">
        <f t="shared" si="486"/>
        <v>595</v>
      </c>
      <c r="Y1556">
        <f t="shared" si="487"/>
        <v>444</v>
      </c>
      <c r="Z1556" s="18">
        <f t="shared" si="488"/>
        <v>594714.6477588166</v>
      </c>
      <c r="AA1556" s="18">
        <f t="shared" si="489"/>
        <v>60882.938065984097</v>
      </c>
      <c r="AB1556" s="17">
        <f t="shared" si="490"/>
        <v>3.804733727810651</v>
      </c>
      <c r="AC1556" s="2" t="s">
        <v>68</v>
      </c>
      <c r="AD1556" s="2" t="s">
        <v>23</v>
      </c>
      <c r="AE1556" t="str">
        <f t="shared" si="491"/>
        <v>Books</v>
      </c>
      <c r="AF1556" t="str">
        <f t="shared" si="492"/>
        <v>Books</v>
      </c>
      <c r="AG1556" t="str" cm="1">
        <f t="array" ref="AG1556">INDEX(AD:AD,ROW())</f>
        <v>Books</v>
      </c>
      <c r="AH1556">
        <f t="shared" si="500"/>
        <v>20</v>
      </c>
      <c r="AI1556" t="str">
        <f t="shared" si="493"/>
        <v>Books</v>
      </c>
      <c r="AK1556">
        <f t="shared" si="494"/>
        <v>2023</v>
      </c>
      <c r="AL1556">
        <f t="shared" si="495"/>
        <v>5</v>
      </c>
      <c r="AM1556">
        <f t="shared" si="496"/>
        <v>4</v>
      </c>
      <c r="AN1556">
        <f t="shared" si="497"/>
        <v>5</v>
      </c>
      <c r="AO1556" t="str">
        <f t="shared" si="498"/>
        <v>Weekday</v>
      </c>
      <c r="AR1556" s="20">
        <f t="shared" si="499"/>
        <v>0</v>
      </c>
    </row>
    <row r="1557" spans="1:44" x14ac:dyDescent="0.35">
      <c r="A1557" t="str">
        <f t="shared" si="481"/>
        <v>CUST1556</v>
      </c>
      <c r="B1557" s="2" t="s">
        <v>1890</v>
      </c>
      <c r="C1557" s="4">
        <v>45119</v>
      </c>
      <c r="D1557" s="2" t="s">
        <v>152</v>
      </c>
      <c r="E1557" t="s">
        <v>5050</v>
      </c>
      <c r="F1557" s="2" t="s">
        <v>29</v>
      </c>
      <c r="G1557" s="2" t="s">
        <v>5041</v>
      </c>
      <c r="H1557" s="2">
        <v>3</v>
      </c>
      <c r="I1557" s="19">
        <v>1223.4100000000001</v>
      </c>
      <c r="J1557" s="2" t="s">
        <v>5046</v>
      </c>
      <c r="K1557" s="2" t="s">
        <v>16</v>
      </c>
      <c r="L1557" s="31"/>
      <c r="M1557" s="18">
        <f t="shared" si="482"/>
        <v>3670.2300000000005</v>
      </c>
      <c r="T1557" t="str">
        <f t="shared" si="483"/>
        <v>Completed</v>
      </c>
      <c r="U1557" t="str">
        <f t="shared" si="484"/>
        <v>Yes</v>
      </c>
      <c r="V1557" t="str">
        <f t="shared" si="485"/>
        <v>No</v>
      </c>
      <c r="X1557">
        <f t="shared" si="486"/>
        <v>589</v>
      </c>
      <c r="Y1557">
        <f t="shared" si="487"/>
        <v>426</v>
      </c>
      <c r="Z1557" s="18">
        <f t="shared" si="488"/>
        <v>1892867.2841657216</v>
      </c>
      <c r="AA1557" s="18">
        <f t="shared" si="489"/>
        <v>199432.98236095349</v>
      </c>
      <c r="AB1557" s="17">
        <f t="shared" si="490"/>
        <v>3.8949824970828471</v>
      </c>
      <c r="AC1557" s="2" t="s">
        <v>5041</v>
      </c>
      <c r="AD1557" s="2" t="s">
        <v>29</v>
      </c>
      <c r="AE1557" t="str">
        <f t="shared" si="491"/>
        <v>Fashion</v>
      </c>
      <c r="AF1557" t="str">
        <f t="shared" si="492"/>
        <v>Fashion</v>
      </c>
      <c r="AG1557" t="str" cm="1">
        <f t="array" ref="AG1557">INDEX(AD:AD,ROW())</f>
        <v>Fashion</v>
      </c>
      <c r="AH1557">
        <f t="shared" si="500"/>
        <v>15</v>
      </c>
      <c r="AI1557" t="str">
        <f t="shared" si="493"/>
        <v>Fashion</v>
      </c>
      <c r="AK1557">
        <f t="shared" si="494"/>
        <v>2023</v>
      </c>
      <c r="AL1557">
        <f t="shared" si="495"/>
        <v>7</v>
      </c>
      <c r="AM1557">
        <f t="shared" si="496"/>
        <v>12</v>
      </c>
      <c r="AN1557">
        <f t="shared" si="497"/>
        <v>4</v>
      </c>
      <c r="AO1557" t="str">
        <f t="shared" si="498"/>
        <v>Weekday</v>
      </c>
      <c r="AR1557" s="20">
        <f t="shared" si="499"/>
        <v>0</v>
      </c>
    </row>
    <row r="1558" spans="1:44" x14ac:dyDescent="0.35">
      <c r="A1558" t="str">
        <f t="shared" si="481"/>
        <v>CUST1557</v>
      </c>
      <c r="B1558" s="2" t="s">
        <v>1891</v>
      </c>
      <c r="C1558" s="4">
        <v>45297</v>
      </c>
      <c r="D1558" s="2" t="s">
        <v>564</v>
      </c>
      <c r="E1558" t="s">
        <v>5053</v>
      </c>
      <c r="F1558" s="2" t="s">
        <v>13</v>
      </c>
      <c r="G1558" s="2" t="s">
        <v>37</v>
      </c>
      <c r="H1558" s="2">
        <v>1</v>
      </c>
      <c r="I1558" s="19">
        <v>1108.8399999999999</v>
      </c>
      <c r="J1558" s="2" t="s">
        <v>50</v>
      </c>
      <c r="K1558" s="2" t="s">
        <v>16</v>
      </c>
      <c r="L1558" s="2">
        <v>4</v>
      </c>
      <c r="M1558" s="18">
        <f t="shared" si="482"/>
        <v>1108.8399999999999</v>
      </c>
      <c r="T1558" t="str">
        <f t="shared" si="483"/>
        <v>Completed</v>
      </c>
      <c r="U1558" t="str">
        <f t="shared" si="484"/>
        <v>Yes</v>
      </c>
      <c r="V1558" t="str">
        <f t="shared" si="485"/>
        <v>No</v>
      </c>
      <c r="X1558">
        <f t="shared" si="486"/>
        <v>559</v>
      </c>
      <c r="Y1558">
        <f t="shared" si="487"/>
        <v>408</v>
      </c>
      <c r="Z1558" s="18">
        <f t="shared" si="488"/>
        <v>1463424.4009529033</v>
      </c>
      <c r="AA1558" s="18">
        <f t="shared" si="489"/>
        <v>118285.78776560788</v>
      </c>
      <c r="AB1558" s="17">
        <f t="shared" si="490"/>
        <v>3.8140589569160999</v>
      </c>
      <c r="AC1558" s="2" t="s">
        <v>37</v>
      </c>
      <c r="AD1558" s="2" t="s">
        <v>13</v>
      </c>
      <c r="AE1558" t="str">
        <f t="shared" si="491"/>
        <v>Home &amp; Kitchen</v>
      </c>
      <c r="AF1558" t="str">
        <f t="shared" si="492"/>
        <v>Home &amp; Kitchen</v>
      </c>
      <c r="AG1558" t="str" cm="1">
        <f t="array" ref="AG1558">INDEX(AD:AD,ROW())</f>
        <v>Home &amp; Kitchen</v>
      </c>
      <c r="AH1558">
        <f t="shared" si="500"/>
        <v>8</v>
      </c>
      <c r="AI1558" t="str">
        <f t="shared" si="493"/>
        <v>Home &amp; Kitchen</v>
      </c>
      <c r="AK1558">
        <f t="shared" si="494"/>
        <v>2024</v>
      </c>
      <c r="AL1558">
        <f t="shared" si="495"/>
        <v>1</v>
      </c>
      <c r="AM1558">
        <f t="shared" si="496"/>
        <v>6</v>
      </c>
      <c r="AN1558">
        <f t="shared" si="497"/>
        <v>7</v>
      </c>
      <c r="AO1558" t="str">
        <f t="shared" si="498"/>
        <v>Weekend</v>
      </c>
      <c r="AR1558" s="20">
        <f t="shared" si="499"/>
        <v>0</v>
      </c>
    </row>
    <row r="1559" spans="1:44" x14ac:dyDescent="0.35">
      <c r="A1559" t="str">
        <f t="shared" si="481"/>
        <v>CUST1558</v>
      </c>
      <c r="B1559" s="2" t="s">
        <v>1892</v>
      </c>
      <c r="C1559" s="4">
        <v>45536</v>
      </c>
      <c r="D1559" s="2" t="s">
        <v>667</v>
      </c>
      <c r="E1559" t="s">
        <v>5048</v>
      </c>
      <c r="F1559" s="2" t="s">
        <v>23</v>
      </c>
      <c r="G1559" s="2" t="s">
        <v>75</v>
      </c>
      <c r="H1559" s="2">
        <v>1</v>
      </c>
      <c r="I1559" s="19">
        <v>376.24</v>
      </c>
      <c r="J1559" s="2" t="s">
        <v>5046</v>
      </c>
      <c r="K1559" s="2" t="s">
        <v>16</v>
      </c>
      <c r="L1559" s="2">
        <v>5</v>
      </c>
      <c r="M1559" s="18">
        <f t="shared" si="482"/>
        <v>376.24</v>
      </c>
      <c r="T1559" t="str">
        <f t="shared" si="483"/>
        <v>Completed</v>
      </c>
      <c r="U1559" t="str">
        <f t="shared" si="484"/>
        <v>No</v>
      </c>
      <c r="V1559" t="str">
        <f t="shared" si="485"/>
        <v>No</v>
      </c>
      <c r="X1559">
        <f t="shared" si="486"/>
        <v>590</v>
      </c>
      <c r="Y1559">
        <f t="shared" si="487"/>
        <v>451</v>
      </c>
      <c r="Z1559" s="18">
        <f t="shared" si="488"/>
        <v>594714.6477588166</v>
      </c>
      <c r="AA1559" s="18">
        <f t="shared" si="489"/>
        <v>60882.938065984097</v>
      </c>
      <c r="AB1559" s="17">
        <f t="shared" si="490"/>
        <v>3.804733727810651</v>
      </c>
      <c r="AC1559" s="2" t="s">
        <v>75</v>
      </c>
      <c r="AD1559" s="2" t="s">
        <v>23</v>
      </c>
      <c r="AE1559" t="str">
        <f t="shared" si="491"/>
        <v>Books</v>
      </c>
      <c r="AF1559" t="str">
        <f t="shared" si="492"/>
        <v>Books</v>
      </c>
      <c r="AG1559" t="str" cm="1">
        <f t="array" ref="AG1559">INDEX(AD:AD,ROW())</f>
        <v>Books</v>
      </c>
      <c r="AH1559">
        <f t="shared" si="500"/>
        <v>23</v>
      </c>
      <c r="AI1559" t="str">
        <f t="shared" si="493"/>
        <v>Books</v>
      </c>
      <c r="AK1559">
        <f t="shared" si="494"/>
        <v>2024</v>
      </c>
      <c r="AL1559">
        <f t="shared" si="495"/>
        <v>9</v>
      </c>
      <c r="AM1559">
        <f t="shared" si="496"/>
        <v>1</v>
      </c>
      <c r="AN1559">
        <f t="shared" si="497"/>
        <v>1</v>
      </c>
      <c r="AO1559" t="str">
        <f t="shared" si="498"/>
        <v>Weekend</v>
      </c>
      <c r="AR1559" s="20">
        <f t="shared" si="499"/>
        <v>0</v>
      </c>
    </row>
    <row r="1560" spans="1:44" x14ac:dyDescent="0.35">
      <c r="A1560" t="str">
        <f t="shared" si="481"/>
        <v>CUST1559</v>
      </c>
      <c r="B1560" s="2" t="s">
        <v>1893</v>
      </c>
      <c r="C1560" s="4">
        <v>45778</v>
      </c>
      <c r="D1560" s="2" t="s">
        <v>374</v>
      </c>
      <c r="E1560" t="s">
        <v>5051</v>
      </c>
      <c r="F1560" s="2" t="s">
        <v>29</v>
      </c>
      <c r="G1560" s="2" t="s">
        <v>5041</v>
      </c>
      <c r="H1560" s="2">
        <v>1</v>
      </c>
      <c r="I1560" s="19">
        <v>966.05</v>
      </c>
      <c r="J1560" s="2" t="s">
        <v>5047</v>
      </c>
      <c r="K1560" s="2" t="s">
        <v>16</v>
      </c>
      <c r="L1560" s="2">
        <v>5</v>
      </c>
      <c r="M1560" s="18">
        <f t="shared" si="482"/>
        <v>966.05</v>
      </c>
      <c r="T1560" t="str">
        <f t="shared" si="483"/>
        <v>Completed</v>
      </c>
      <c r="U1560" t="str">
        <f t="shared" si="484"/>
        <v>No</v>
      </c>
      <c r="V1560" t="str">
        <f t="shared" si="485"/>
        <v>No</v>
      </c>
      <c r="X1560">
        <f t="shared" si="486"/>
        <v>619</v>
      </c>
      <c r="Y1560">
        <f t="shared" si="487"/>
        <v>468</v>
      </c>
      <c r="Z1560" s="18">
        <f t="shared" si="488"/>
        <v>1892867.2841657216</v>
      </c>
      <c r="AA1560" s="18">
        <f t="shared" si="489"/>
        <v>199432.98236095349</v>
      </c>
      <c r="AB1560" s="17">
        <f t="shared" si="490"/>
        <v>3.8949824970828471</v>
      </c>
      <c r="AC1560" s="2" t="s">
        <v>5041</v>
      </c>
      <c r="AD1560" s="2" t="s">
        <v>29</v>
      </c>
      <c r="AE1560" t="str">
        <f t="shared" si="491"/>
        <v>Fashion</v>
      </c>
      <c r="AF1560" t="str">
        <f t="shared" si="492"/>
        <v>Fashion</v>
      </c>
      <c r="AG1560" t="str" cm="1">
        <f t="array" ref="AG1560">INDEX(AD:AD,ROW())</f>
        <v>Fashion</v>
      </c>
      <c r="AH1560">
        <f t="shared" si="500"/>
        <v>15</v>
      </c>
      <c r="AI1560" t="str">
        <f t="shared" si="493"/>
        <v>Fashion</v>
      </c>
      <c r="AK1560">
        <f t="shared" si="494"/>
        <v>2025</v>
      </c>
      <c r="AL1560">
        <f t="shared" si="495"/>
        <v>5</v>
      </c>
      <c r="AM1560">
        <f t="shared" si="496"/>
        <v>1</v>
      </c>
      <c r="AN1560">
        <f t="shared" si="497"/>
        <v>5</v>
      </c>
      <c r="AO1560" t="str">
        <f t="shared" si="498"/>
        <v>Weekday</v>
      </c>
      <c r="AR1560" s="20">
        <f t="shared" si="499"/>
        <v>0</v>
      </c>
    </row>
    <row r="1561" spans="1:44" x14ac:dyDescent="0.35">
      <c r="A1561" t="str">
        <f t="shared" si="481"/>
        <v>CUST1560</v>
      </c>
      <c r="B1561" s="2" t="s">
        <v>1894</v>
      </c>
      <c r="C1561" s="4">
        <v>45374</v>
      </c>
      <c r="D1561" s="2" t="s">
        <v>604</v>
      </c>
      <c r="E1561" t="s">
        <v>5050</v>
      </c>
      <c r="F1561" s="2" t="s">
        <v>42</v>
      </c>
      <c r="G1561" s="2" t="s">
        <v>43</v>
      </c>
      <c r="H1561" s="2">
        <v>1</v>
      </c>
      <c r="I1561" s="19">
        <v>948.32</v>
      </c>
      <c r="J1561" s="2" t="s">
        <v>5046</v>
      </c>
      <c r="K1561" s="2" t="s">
        <v>16</v>
      </c>
      <c r="L1561" s="2">
        <v>4</v>
      </c>
      <c r="M1561" s="18">
        <f t="shared" si="482"/>
        <v>948.32</v>
      </c>
      <c r="T1561" t="str">
        <f t="shared" si="483"/>
        <v>Completed</v>
      </c>
      <c r="U1561" t="str">
        <f t="shared" si="484"/>
        <v>No</v>
      </c>
      <c r="V1561" t="str">
        <f t="shared" si="485"/>
        <v>No</v>
      </c>
      <c r="X1561">
        <f t="shared" si="486"/>
        <v>589</v>
      </c>
      <c r="Y1561">
        <f t="shared" si="487"/>
        <v>426</v>
      </c>
      <c r="Z1561" s="18">
        <f t="shared" si="488"/>
        <v>1098537.4901531704</v>
      </c>
      <c r="AA1561" s="18">
        <f t="shared" si="489"/>
        <v>96724.388030634553</v>
      </c>
      <c r="AB1561" s="17">
        <f t="shared" si="490"/>
        <v>3.9001122334455669</v>
      </c>
      <c r="AC1561" s="2" t="s">
        <v>43</v>
      </c>
      <c r="AD1561" s="2" t="s">
        <v>42</v>
      </c>
      <c r="AE1561" t="str">
        <f t="shared" si="491"/>
        <v>Beauty</v>
      </c>
      <c r="AF1561" t="str">
        <f t="shared" si="492"/>
        <v>Beauty</v>
      </c>
      <c r="AG1561" t="str" cm="1">
        <f t="array" ref="AG1561">INDEX(AD:AD,ROW())</f>
        <v>Beauty</v>
      </c>
      <c r="AH1561">
        <f t="shared" si="500"/>
        <v>10</v>
      </c>
      <c r="AI1561" t="str">
        <f t="shared" si="493"/>
        <v>Beauty</v>
      </c>
      <c r="AK1561">
        <f t="shared" si="494"/>
        <v>2024</v>
      </c>
      <c r="AL1561">
        <f t="shared" si="495"/>
        <v>3</v>
      </c>
      <c r="AM1561">
        <f t="shared" si="496"/>
        <v>23</v>
      </c>
      <c r="AN1561">
        <f t="shared" si="497"/>
        <v>7</v>
      </c>
      <c r="AO1561" t="str">
        <f t="shared" si="498"/>
        <v>Weekend</v>
      </c>
      <c r="AR1561" s="20">
        <f t="shared" si="499"/>
        <v>0</v>
      </c>
    </row>
    <row r="1562" spans="1:44" x14ac:dyDescent="0.35">
      <c r="A1562" t="str">
        <f t="shared" si="481"/>
        <v>CUST1561</v>
      </c>
      <c r="B1562" s="2" t="s">
        <v>1895</v>
      </c>
      <c r="C1562" s="4">
        <v>45193</v>
      </c>
      <c r="D1562" s="2" t="s">
        <v>572</v>
      </c>
      <c r="E1562" t="s">
        <v>5055</v>
      </c>
      <c r="F1562" s="2" t="s">
        <v>19</v>
      </c>
      <c r="G1562" s="2" t="s">
        <v>5039</v>
      </c>
      <c r="H1562" s="2">
        <v>1</v>
      </c>
      <c r="I1562" s="19">
        <v>2373.5</v>
      </c>
      <c r="J1562" s="2" t="s">
        <v>15</v>
      </c>
      <c r="K1562" s="2" t="s">
        <v>103</v>
      </c>
      <c r="L1562" s="2">
        <v>3</v>
      </c>
      <c r="M1562" s="18">
        <f t="shared" si="482"/>
        <v>2373.5</v>
      </c>
      <c r="T1562" t="str">
        <f t="shared" si="483"/>
        <v>Lost Sale</v>
      </c>
      <c r="U1562" t="str">
        <f t="shared" si="484"/>
        <v>No</v>
      </c>
      <c r="V1562" t="str">
        <f t="shared" si="485"/>
        <v>Yes</v>
      </c>
      <c r="X1562">
        <f t="shared" si="486"/>
        <v>567</v>
      </c>
      <c r="Y1562">
        <f t="shared" si="487"/>
        <v>440</v>
      </c>
      <c r="Z1562" s="18">
        <f t="shared" si="488"/>
        <v>2759712.3299794244</v>
      </c>
      <c r="AA1562" s="18">
        <f t="shared" si="489"/>
        <v>330643.50635802455</v>
      </c>
      <c r="AB1562" s="17">
        <f t="shared" si="490"/>
        <v>3.8641711229946525</v>
      </c>
      <c r="AC1562" s="2" t="s">
        <v>5039</v>
      </c>
      <c r="AD1562" s="2" t="s">
        <v>19</v>
      </c>
      <c r="AE1562" t="str">
        <f t="shared" si="491"/>
        <v>Electronics</v>
      </c>
      <c r="AF1562" t="str">
        <f t="shared" si="492"/>
        <v>Electronics</v>
      </c>
      <c r="AG1562" t="str" cm="1">
        <f t="array" ref="AG1562">INDEX(AD:AD,ROW())</f>
        <v>Electronics</v>
      </c>
      <c r="AH1562">
        <f t="shared" si="500"/>
        <v>3</v>
      </c>
      <c r="AI1562" t="str">
        <f t="shared" si="493"/>
        <v>Electronics</v>
      </c>
      <c r="AK1562">
        <f t="shared" si="494"/>
        <v>2023</v>
      </c>
      <c r="AL1562">
        <f t="shared" si="495"/>
        <v>9</v>
      </c>
      <c r="AM1562">
        <f t="shared" si="496"/>
        <v>24</v>
      </c>
      <c r="AN1562">
        <f t="shared" si="497"/>
        <v>1</v>
      </c>
      <c r="AO1562" t="str">
        <f t="shared" si="498"/>
        <v>Weekend</v>
      </c>
      <c r="AR1562" s="20">
        <f t="shared" si="499"/>
        <v>1</v>
      </c>
    </row>
    <row r="1563" spans="1:44" x14ac:dyDescent="0.35">
      <c r="A1563" t="str">
        <f t="shared" si="481"/>
        <v>CUST1562</v>
      </c>
      <c r="B1563" s="2" t="s">
        <v>1896</v>
      </c>
      <c r="C1563" s="4">
        <v>45618</v>
      </c>
      <c r="D1563" s="2" t="s">
        <v>198</v>
      </c>
      <c r="E1563" t="s">
        <v>5048</v>
      </c>
      <c r="F1563" s="2" t="s">
        <v>23</v>
      </c>
      <c r="G1563" s="2" t="s">
        <v>65</v>
      </c>
      <c r="H1563" s="2">
        <v>1</v>
      </c>
      <c r="I1563" s="19">
        <v>330.92</v>
      </c>
      <c r="J1563" s="2" t="s">
        <v>5046</v>
      </c>
      <c r="K1563" s="2" t="s">
        <v>16</v>
      </c>
      <c r="L1563" s="2">
        <v>4</v>
      </c>
      <c r="M1563" s="18">
        <f t="shared" si="482"/>
        <v>330.92</v>
      </c>
      <c r="T1563" t="str">
        <f t="shared" si="483"/>
        <v>Completed</v>
      </c>
      <c r="U1563" t="str">
        <f t="shared" si="484"/>
        <v>No</v>
      </c>
      <c r="V1563" t="str">
        <f t="shared" si="485"/>
        <v>No</v>
      </c>
      <c r="X1563">
        <f t="shared" si="486"/>
        <v>590</v>
      </c>
      <c r="Y1563">
        <f t="shared" si="487"/>
        <v>451</v>
      </c>
      <c r="Z1563" s="18">
        <f t="shared" si="488"/>
        <v>594714.6477588166</v>
      </c>
      <c r="AA1563" s="18">
        <f t="shared" si="489"/>
        <v>60882.938065984097</v>
      </c>
      <c r="AB1563" s="17">
        <f t="shared" si="490"/>
        <v>3.804733727810651</v>
      </c>
      <c r="AC1563" s="2" t="s">
        <v>65</v>
      </c>
      <c r="AD1563" s="2" t="s">
        <v>23</v>
      </c>
      <c r="AE1563" t="str">
        <f t="shared" si="491"/>
        <v>Books</v>
      </c>
      <c r="AF1563" t="str">
        <f t="shared" si="492"/>
        <v>Books</v>
      </c>
      <c r="AG1563" t="str" cm="1">
        <f t="array" ref="AG1563">INDEX(AD:AD,ROW())</f>
        <v>Books</v>
      </c>
      <c r="AH1563">
        <f t="shared" si="500"/>
        <v>19</v>
      </c>
      <c r="AI1563" t="str">
        <f t="shared" si="493"/>
        <v>Books</v>
      </c>
      <c r="AK1563">
        <f t="shared" si="494"/>
        <v>2024</v>
      </c>
      <c r="AL1563">
        <f t="shared" si="495"/>
        <v>11</v>
      </c>
      <c r="AM1563">
        <f t="shared" si="496"/>
        <v>22</v>
      </c>
      <c r="AN1563">
        <f t="shared" si="497"/>
        <v>6</v>
      </c>
      <c r="AO1563" t="str">
        <f t="shared" si="498"/>
        <v>Weekday</v>
      </c>
      <c r="AR1563" s="20">
        <f t="shared" si="499"/>
        <v>0</v>
      </c>
    </row>
    <row r="1564" spans="1:44" x14ac:dyDescent="0.35">
      <c r="A1564" t="str">
        <f t="shared" si="481"/>
        <v>CUST1563</v>
      </c>
      <c r="B1564" s="2" t="s">
        <v>1897</v>
      </c>
      <c r="C1564" s="4">
        <v>45425</v>
      </c>
      <c r="D1564" s="2" t="s">
        <v>817</v>
      </c>
      <c r="E1564" t="s">
        <v>5050</v>
      </c>
      <c r="F1564" s="2" t="s">
        <v>29</v>
      </c>
      <c r="G1564" s="2" t="s">
        <v>5043</v>
      </c>
      <c r="H1564" s="2">
        <v>1</v>
      </c>
      <c r="I1564" s="19">
        <v>2481.21</v>
      </c>
      <c r="J1564" s="2" t="s">
        <v>5046</v>
      </c>
      <c r="K1564" s="2" t="s">
        <v>16</v>
      </c>
      <c r="L1564" s="2">
        <v>4</v>
      </c>
      <c r="M1564" s="18">
        <f t="shared" si="482"/>
        <v>2481.21</v>
      </c>
      <c r="T1564" t="str">
        <f t="shared" si="483"/>
        <v>Completed</v>
      </c>
      <c r="U1564" t="str">
        <f t="shared" si="484"/>
        <v>Yes</v>
      </c>
      <c r="V1564" t="str">
        <f t="shared" si="485"/>
        <v>No</v>
      </c>
      <c r="X1564">
        <f t="shared" si="486"/>
        <v>589</v>
      </c>
      <c r="Y1564">
        <f t="shared" si="487"/>
        <v>426</v>
      </c>
      <c r="Z1564" s="18">
        <f t="shared" si="488"/>
        <v>1892867.2841657216</v>
      </c>
      <c r="AA1564" s="18">
        <f t="shared" si="489"/>
        <v>199432.98236095349</v>
      </c>
      <c r="AB1564" s="17">
        <f t="shared" si="490"/>
        <v>3.8949824970828471</v>
      </c>
      <c r="AC1564" s="2" t="s">
        <v>5043</v>
      </c>
      <c r="AD1564" s="2" t="s">
        <v>29</v>
      </c>
      <c r="AE1564" t="str">
        <f t="shared" si="491"/>
        <v>Fashion</v>
      </c>
      <c r="AF1564" t="str">
        <f t="shared" si="492"/>
        <v>Fashion</v>
      </c>
      <c r="AG1564" t="str" cm="1">
        <f t="array" ref="AG1564">INDEX(AD:AD,ROW())</f>
        <v>Fashion</v>
      </c>
      <c r="AH1564">
        <f t="shared" si="500"/>
        <v>55</v>
      </c>
      <c r="AI1564" t="str">
        <f t="shared" si="493"/>
        <v>Fashion</v>
      </c>
      <c r="AK1564">
        <f t="shared" si="494"/>
        <v>2024</v>
      </c>
      <c r="AL1564">
        <f t="shared" si="495"/>
        <v>5</v>
      </c>
      <c r="AM1564">
        <f t="shared" si="496"/>
        <v>13</v>
      </c>
      <c r="AN1564">
        <f t="shared" si="497"/>
        <v>2</v>
      </c>
      <c r="AO1564" t="str">
        <f t="shared" si="498"/>
        <v>Weekday</v>
      </c>
      <c r="AR1564" s="20">
        <f t="shared" si="499"/>
        <v>0</v>
      </c>
    </row>
    <row r="1565" spans="1:44" x14ac:dyDescent="0.35">
      <c r="A1565" t="str">
        <f t="shared" si="481"/>
        <v>CUST1564</v>
      </c>
      <c r="B1565" s="2" t="s">
        <v>1898</v>
      </c>
      <c r="C1565" s="4">
        <v>45236</v>
      </c>
      <c r="D1565" s="2" t="s">
        <v>387</v>
      </c>
      <c r="E1565" t="s">
        <v>5052</v>
      </c>
      <c r="F1565" s="2" t="s">
        <v>42</v>
      </c>
      <c r="G1565" s="2" t="s">
        <v>5042</v>
      </c>
      <c r="H1565" s="2">
        <v>1</v>
      </c>
      <c r="I1565" s="19">
        <v>350.41</v>
      </c>
      <c r="J1565" s="2" t="s">
        <v>5047</v>
      </c>
      <c r="K1565" s="2" t="s">
        <v>31</v>
      </c>
      <c r="L1565" s="2">
        <v>5</v>
      </c>
      <c r="M1565" s="18">
        <f t="shared" si="482"/>
        <v>350.41</v>
      </c>
      <c r="T1565" t="str">
        <f t="shared" si="483"/>
        <v>Pending</v>
      </c>
      <c r="U1565" t="str">
        <f t="shared" si="484"/>
        <v>No</v>
      </c>
      <c r="V1565" t="str">
        <f t="shared" si="485"/>
        <v>Yes</v>
      </c>
      <c r="X1565">
        <f t="shared" si="486"/>
        <v>573</v>
      </c>
      <c r="Y1565">
        <f t="shared" si="487"/>
        <v>450</v>
      </c>
      <c r="Z1565" s="18">
        <f t="shared" si="488"/>
        <v>1098537.4901531704</v>
      </c>
      <c r="AA1565" s="18">
        <f t="shared" si="489"/>
        <v>96724.388030634553</v>
      </c>
      <c r="AB1565" s="17">
        <f t="shared" si="490"/>
        <v>3.9001122334455669</v>
      </c>
      <c r="AC1565" s="2" t="s">
        <v>5042</v>
      </c>
      <c r="AD1565" s="2" t="s">
        <v>42</v>
      </c>
      <c r="AE1565" t="str">
        <f t="shared" si="491"/>
        <v>Beauty</v>
      </c>
      <c r="AF1565" t="str">
        <f t="shared" si="492"/>
        <v>Beauty</v>
      </c>
      <c r="AG1565" t="str" cm="1">
        <f t="array" ref="AG1565">INDEX(AD:AD,ROW())</f>
        <v>Beauty</v>
      </c>
      <c r="AH1565">
        <f t="shared" si="500"/>
        <v>18</v>
      </c>
      <c r="AI1565" t="str">
        <f t="shared" si="493"/>
        <v>Beauty</v>
      </c>
      <c r="AK1565">
        <f t="shared" si="494"/>
        <v>2023</v>
      </c>
      <c r="AL1565">
        <f t="shared" si="495"/>
        <v>11</v>
      </c>
      <c r="AM1565">
        <f t="shared" si="496"/>
        <v>6</v>
      </c>
      <c r="AN1565">
        <f t="shared" si="497"/>
        <v>2</v>
      </c>
      <c r="AO1565" t="str">
        <f t="shared" si="498"/>
        <v>Weekday</v>
      </c>
      <c r="AR1565" s="20">
        <f t="shared" si="499"/>
        <v>0</v>
      </c>
    </row>
    <row r="1566" spans="1:44" x14ac:dyDescent="0.35">
      <c r="A1566" t="str">
        <f t="shared" si="481"/>
        <v>CUST1565</v>
      </c>
      <c r="B1566" s="2" t="s">
        <v>1899</v>
      </c>
      <c r="C1566" s="4">
        <v>45016</v>
      </c>
      <c r="D1566" s="2" t="s">
        <v>250</v>
      </c>
      <c r="E1566" t="s">
        <v>5048</v>
      </c>
      <c r="F1566" s="2" t="s">
        <v>13</v>
      </c>
      <c r="G1566" s="2" t="s">
        <v>5045</v>
      </c>
      <c r="H1566" s="2">
        <v>1</v>
      </c>
      <c r="I1566" s="19">
        <v>1121.02</v>
      </c>
      <c r="J1566" s="2" t="s">
        <v>50</v>
      </c>
      <c r="K1566" s="2" t="s">
        <v>16</v>
      </c>
      <c r="L1566" s="2">
        <v>3</v>
      </c>
      <c r="M1566" s="18">
        <f t="shared" si="482"/>
        <v>1121.02</v>
      </c>
      <c r="T1566" t="str">
        <f t="shared" si="483"/>
        <v>Completed</v>
      </c>
      <c r="U1566" t="str">
        <f t="shared" si="484"/>
        <v>Yes</v>
      </c>
      <c r="V1566" t="str">
        <f t="shared" si="485"/>
        <v>No</v>
      </c>
      <c r="X1566">
        <f t="shared" si="486"/>
        <v>590</v>
      </c>
      <c r="Y1566">
        <f t="shared" si="487"/>
        <v>451</v>
      </c>
      <c r="Z1566" s="18">
        <f t="shared" si="488"/>
        <v>1463424.4009529033</v>
      </c>
      <c r="AA1566" s="18">
        <f t="shared" si="489"/>
        <v>118285.78776560788</v>
      </c>
      <c r="AB1566" s="17">
        <f t="shared" si="490"/>
        <v>3.8140589569160999</v>
      </c>
      <c r="AC1566" s="2" t="s">
        <v>5045</v>
      </c>
      <c r="AD1566" s="2" t="s">
        <v>13</v>
      </c>
      <c r="AE1566" t="str">
        <f t="shared" si="491"/>
        <v>Home &amp; Kitchen</v>
      </c>
      <c r="AF1566" t="str">
        <f t="shared" si="492"/>
        <v>Home &amp; Kitchen</v>
      </c>
      <c r="AG1566" t="str" cm="1">
        <f t="array" ref="AG1566">INDEX(AD:AD,ROW())</f>
        <v>Home &amp; Kitchen</v>
      </c>
      <c r="AH1566">
        <f t="shared" si="500"/>
        <v>76</v>
      </c>
      <c r="AI1566" t="str">
        <f t="shared" si="493"/>
        <v>Home &amp; Kitchen</v>
      </c>
      <c r="AK1566">
        <f t="shared" si="494"/>
        <v>2023</v>
      </c>
      <c r="AL1566">
        <f t="shared" si="495"/>
        <v>3</v>
      </c>
      <c r="AM1566">
        <f t="shared" si="496"/>
        <v>31</v>
      </c>
      <c r="AN1566">
        <f t="shared" si="497"/>
        <v>6</v>
      </c>
      <c r="AO1566" t="str">
        <f t="shared" si="498"/>
        <v>Weekday</v>
      </c>
      <c r="AR1566" s="20">
        <f t="shared" si="499"/>
        <v>0</v>
      </c>
    </row>
    <row r="1567" spans="1:44" x14ac:dyDescent="0.35">
      <c r="A1567" t="str">
        <f t="shared" si="481"/>
        <v>CUST1566</v>
      </c>
      <c r="B1567" s="2" t="s">
        <v>1900</v>
      </c>
      <c r="C1567" s="4">
        <v>45443</v>
      </c>
      <c r="D1567" s="2" t="s">
        <v>763</v>
      </c>
      <c r="E1567" t="s">
        <v>5054</v>
      </c>
      <c r="F1567" s="2" t="s">
        <v>13</v>
      </c>
      <c r="G1567" s="2" t="s">
        <v>5045</v>
      </c>
      <c r="H1567" s="2">
        <v>1</v>
      </c>
      <c r="I1567" s="19">
        <v>515.14</v>
      </c>
      <c r="J1567" s="2" t="s">
        <v>5047</v>
      </c>
      <c r="K1567" s="2" t="s">
        <v>76</v>
      </c>
      <c r="L1567" s="2">
        <v>4</v>
      </c>
      <c r="M1567" s="18">
        <f t="shared" si="482"/>
        <v>515.14</v>
      </c>
      <c r="T1567" t="str">
        <f t="shared" si="483"/>
        <v>Completed</v>
      </c>
      <c r="U1567" t="str">
        <f t="shared" si="484"/>
        <v>No</v>
      </c>
      <c r="V1567" t="str">
        <f t="shared" si="485"/>
        <v>No</v>
      </c>
      <c r="X1567">
        <f t="shared" si="486"/>
        <v>558</v>
      </c>
      <c r="Y1567">
        <f t="shared" si="487"/>
        <v>430</v>
      </c>
      <c r="Z1567" s="18">
        <f t="shared" si="488"/>
        <v>1463424.4009529033</v>
      </c>
      <c r="AA1567" s="18">
        <f t="shared" si="489"/>
        <v>118285.78776560788</v>
      </c>
      <c r="AB1567" s="17">
        <f t="shared" si="490"/>
        <v>3.8140589569160999</v>
      </c>
      <c r="AC1567" s="2" t="s">
        <v>5045</v>
      </c>
      <c r="AD1567" s="2" t="s">
        <v>13</v>
      </c>
      <c r="AE1567" t="str">
        <f t="shared" si="491"/>
        <v>Home &amp; Kitchen</v>
      </c>
      <c r="AF1567" t="str">
        <f t="shared" si="492"/>
        <v>Home &amp; Kitchen</v>
      </c>
      <c r="AG1567" t="str" cm="1">
        <f t="array" ref="AG1567">INDEX(AD:AD,ROW())</f>
        <v>Home &amp; Kitchen</v>
      </c>
      <c r="AH1567">
        <f t="shared" si="500"/>
        <v>76</v>
      </c>
      <c r="AI1567" t="str">
        <f t="shared" si="493"/>
        <v>Home &amp; Kitchen</v>
      </c>
      <c r="AK1567">
        <f t="shared" si="494"/>
        <v>2024</v>
      </c>
      <c r="AL1567">
        <f t="shared" si="495"/>
        <v>5</v>
      </c>
      <c r="AM1567">
        <f t="shared" si="496"/>
        <v>31</v>
      </c>
      <c r="AN1567">
        <f t="shared" si="497"/>
        <v>6</v>
      </c>
      <c r="AO1567" t="str">
        <f t="shared" si="498"/>
        <v>Weekday</v>
      </c>
      <c r="AR1567" s="20">
        <f t="shared" si="499"/>
        <v>1</v>
      </c>
    </row>
    <row r="1568" spans="1:44" x14ac:dyDescent="0.35">
      <c r="A1568" t="str">
        <f t="shared" si="481"/>
        <v>CUST1567</v>
      </c>
      <c r="B1568" s="2" t="s">
        <v>1901</v>
      </c>
      <c r="C1568" s="4">
        <v>45804</v>
      </c>
      <c r="D1568" s="2" t="s">
        <v>217</v>
      </c>
      <c r="E1568" t="s">
        <v>5054</v>
      </c>
      <c r="F1568" s="2" t="s">
        <v>19</v>
      </c>
      <c r="G1568" s="2" t="s">
        <v>49</v>
      </c>
      <c r="H1568" s="2">
        <v>1</v>
      </c>
      <c r="I1568" s="19">
        <v>3376.03</v>
      </c>
      <c r="J1568" s="2" t="s">
        <v>20</v>
      </c>
      <c r="K1568" s="2" t="s">
        <v>16</v>
      </c>
      <c r="L1568" s="2">
        <v>4</v>
      </c>
      <c r="M1568" s="18">
        <f t="shared" si="482"/>
        <v>3376.03</v>
      </c>
      <c r="T1568" t="str">
        <f t="shared" si="483"/>
        <v>Completed</v>
      </c>
      <c r="U1568" t="str">
        <f t="shared" si="484"/>
        <v>Yes</v>
      </c>
      <c r="V1568" t="str">
        <f t="shared" si="485"/>
        <v>No</v>
      </c>
      <c r="X1568">
        <f t="shared" si="486"/>
        <v>558</v>
      </c>
      <c r="Y1568">
        <f t="shared" si="487"/>
        <v>430</v>
      </c>
      <c r="Z1568" s="18">
        <f t="shared" si="488"/>
        <v>2759712.3299794244</v>
      </c>
      <c r="AA1568" s="18">
        <f t="shared" si="489"/>
        <v>330643.50635802455</v>
      </c>
      <c r="AB1568" s="17">
        <f t="shared" si="490"/>
        <v>3.8641711229946525</v>
      </c>
      <c r="AC1568" s="2" t="s">
        <v>49</v>
      </c>
      <c r="AD1568" s="2" t="s">
        <v>19</v>
      </c>
      <c r="AE1568" t="str">
        <f t="shared" si="491"/>
        <v>Electronics</v>
      </c>
      <c r="AF1568" t="str">
        <f t="shared" si="492"/>
        <v>Electronics</v>
      </c>
      <c r="AG1568" t="str" cm="1">
        <f t="array" ref="AG1568">INDEX(AD:AD,ROW())</f>
        <v>Electronics</v>
      </c>
      <c r="AH1568">
        <f t="shared" si="500"/>
        <v>12</v>
      </c>
      <c r="AI1568" t="str">
        <f t="shared" si="493"/>
        <v>Electronics</v>
      </c>
      <c r="AK1568">
        <f t="shared" si="494"/>
        <v>2025</v>
      </c>
      <c r="AL1568">
        <f t="shared" si="495"/>
        <v>5</v>
      </c>
      <c r="AM1568">
        <f t="shared" si="496"/>
        <v>27</v>
      </c>
      <c r="AN1568">
        <f t="shared" si="497"/>
        <v>3</v>
      </c>
      <c r="AO1568" t="str">
        <f t="shared" si="498"/>
        <v>Weekday</v>
      </c>
      <c r="AR1568" s="20">
        <f t="shared" si="499"/>
        <v>0</v>
      </c>
    </row>
    <row r="1569" spans="1:44" x14ac:dyDescent="0.35">
      <c r="A1569" t="str">
        <f t="shared" si="481"/>
        <v>CUST1568</v>
      </c>
      <c r="B1569" s="2" t="s">
        <v>1902</v>
      </c>
      <c r="C1569" s="4">
        <v>44985</v>
      </c>
      <c r="D1569" s="2" t="s">
        <v>116</v>
      </c>
      <c r="E1569" t="s">
        <v>5051</v>
      </c>
      <c r="F1569" s="2" t="s">
        <v>13</v>
      </c>
      <c r="G1569" s="2" t="s">
        <v>5045</v>
      </c>
      <c r="H1569" s="2">
        <v>1</v>
      </c>
      <c r="I1569" s="19">
        <v>839.54</v>
      </c>
      <c r="J1569" s="2" t="s">
        <v>15</v>
      </c>
      <c r="K1569" s="2" t="s">
        <v>16</v>
      </c>
      <c r="L1569" s="2">
        <v>4</v>
      </c>
      <c r="M1569" s="18">
        <f t="shared" si="482"/>
        <v>839.54</v>
      </c>
      <c r="T1569" t="str">
        <f t="shared" si="483"/>
        <v>Completed</v>
      </c>
      <c r="U1569" t="str">
        <f t="shared" si="484"/>
        <v>No</v>
      </c>
      <c r="V1569" t="str">
        <f t="shared" si="485"/>
        <v>No</v>
      </c>
      <c r="X1569">
        <f t="shared" si="486"/>
        <v>619</v>
      </c>
      <c r="Y1569">
        <f t="shared" si="487"/>
        <v>468</v>
      </c>
      <c r="Z1569" s="18">
        <f t="shared" si="488"/>
        <v>1463424.4009529033</v>
      </c>
      <c r="AA1569" s="18">
        <f t="shared" si="489"/>
        <v>118285.78776560788</v>
      </c>
      <c r="AB1569" s="17">
        <f t="shared" si="490"/>
        <v>3.8140589569160999</v>
      </c>
      <c r="AC1569" s="2" t="s">
        <v>5045</v>
      </c>
      <c r="AD1569" s="2" t="s">
        <v>13</v>
      </c>
      <c r="AE1569" t="str">
        <f t="shared" si="491"/>
        <v>Home &amp; Kitchen</v>
      </c>
      <c r="AF1569" t="str">
        <f t="shared" si="492"/>
        <v>Home &amp; Kitchen</v>
      </c>
      <c r="AG1569" t="str" cm="1">
        <f t="array" ref="AG1569">INDEX(AD:AD,ROW())</f>
        <v>Home &amp; Kitchen</v>
      </c>
      <c r="AH1569">
        <f t="shared" si="500"/>
        <v>76</v>
      </c>
      <c r="AI1569" t="str">
        <f t="shared" si="493"/>
        <v>Home &amp; Kitchen</v>
      </c>
      <c r="AK1569">
        <f t="shared" si="494"/>
        <v>2023</v>
      </c>
      <c r="AL1569">
        <f t="shared" si="495"/>
        <v>2</v>
      </c>
      <c r="AM1569">
        <f t="shared" si="496"/>
        <v>28</v>
      </c>
      <c r="AN1569">
        <f t="shared" si="497"/>
        <v>3</v>
      </c>
      <c r="AO1569" t="str">
        <f t="shared" si="498"/>
        <v>Weekday</v>
      </c>
      <c r="AR1569" s="20">
        <f t="shared" si="499"/>
        <v>0</v>
      </c>
    </row>
    <row r="1570" spans="1:44" x14ac:dyDescent="0.35">
      <c r="A1570" t="str">
        <f t="shared" si="481"/>
        <v>CUST1569</v>
      </c>
      <c r="B1570" s="2" t="s">
        <v>1903</v>
      </c>
      <c r="C1570" s="4">
        <v>45324</v>
      </c>
      <c r="D1570" s="2" t="s">
        <v>679</v>
      </c>
      <c r="E1570" t="s">
        <v>5048</v>
      </c>
      <c r="F1570" s="2" t="s">
        <v>29</v>
      </c>
      <c r="G1570" s="2" t="s">
        <v>30</v>
      </c>
      <c r="H1570" s="2">
        <v>2</v>
      </c>
      <c r="I1570" s="19">
        <v>1419.824472190694</v>
      </c>
      <c r="J1570" s="2" t="s">
        <v>5047</v>
      </c>
      <c r="K1570" s="2" t="s">
        <v>16</v>
      </c>
      <c r="L1570" s="2">
        <v>5</v>
      </c>
      <c r="M1570" s="18">
        <f t="shared" si="482"/>
        <v>2839.648944381388</v>
      </c>
      <c r="T1570" t="str">
        <f t="shared" si="483"/>
        <v>Completed</v>
      </c>
      <c r="U1570" t="str">
        <f t="shared" si="484"/>
        <v>Yes</v>
      </c>
      <c r="V1570" t="str">
        <f t="shared" si="485"/>
        <v>No</v>
      </c>
      <c r="X1570">
        <f t="shared" si="486"/>
        <v>590</v>
      </c>
      <c r="Y1570">
        <f t="shared" si="487"/>
        <v>451</v>
      </c>
      <c r="Z1570" s="18">
        <f t="shared" si="488"/>
        <v>1892867.2841657216</v>
      </c>
      <c r="AA1570" s="18">
        <f t="shared" si="489"/>
        <v>199432.98236095349</v>
      </c>
      <c r="AB1570" s="17">
        <f t="shared" si="490"/>
        <v>3.8949824970828471</v>
      </c>
      <c r="AC1570" s="2" t="s">
        <v>30</v>
      </c>
      <c r="AD1570" s="2" t="s">
        <v>29</v>
      </c>
      <c r="AE1570" t="str">
        <f t="shared" si="491"/>
        <v>Fashion</v>
      </c>
      <c r="AF1570" t="str">
        <f t="shared" si="492"/>
        <v>Fashion</v>
      </c>
      <c r="AG1570" t="str" cm="1">
        <f t="array" ref="AG1570">INDEX(AD:AD,ROW())</f>
        <v>Fashion</v>
      </c>
      <c r="AH1570">
        <f t="shared" si="500"/>
        <v>6</v>
      </c>
      <c r="AI1570" t="str">
        <f t="shared" si="493"/>
        <v>Fashion</v>
      </c>
      <c r="AK1570">
        <f t="shared" si="494"/>
        <v>2024</v>
      </c>
      <c r="AL1570">
        <f t="shared" si="495"/>
        <v>2</v>
      </c>
      <c r="AM1570">
        <f t="shared" si="496"/>
        <v>2</v>
      </c>
      <c r="AN1570">
        <f t="shared" si="497"/>
        <v>6</v>
      </c>
      <c r="AO1570" t="str">
        <f t="shared" si="498"/>
        <v>Weekday</v>
      </c>
      <c r="AR1570" s="20">
        <f t="shared" si="499"/>
        <v>0</v>
      </c>
    </row>
    <row r="1571" spans="1:44" x14ac:dyDescent="0.35">
      <c r="A1571" t="str">
        <f t="shared" si="481"/>
        <v>CUST1570</v>
      </c>
      <c r="B1571" s="2" t="s">
        <v>1904</v>
      </c>
      <c r="C1571" s="4">
        <v>45637</v>
      </c>
      <c r="D1571" s="2" t="s">
        <v>431</v>
      </c>
      <c r="E1571" t="s">
        <v>5051</v>
      </c>
      <c r="F1571" s="2" t="s">
        <v>29</v>
      </c>
      <c r="G1571" s="2" t="s">
        <v>30</v>
      </c>
      <c r="H1571" s="2">
        <v>3</v>
      </c>
      <c r="I1571" s="19">
        <v>1437.37</v>
      </c>
      <c r="J1571" s="2" t="s">
        <v>20</v>
      </c>
      <c r="K1571" s="2" t="s">
        <v>16</v>
      </c>
      <c r="L1571" s="2">
        <v>3</v>
      </c>
      <c r="M1571" s="18">
        <f t="shared" si="482"/>
        <v>4312.1099999999997</v>
      </c>
      <c r="T1571" t="str">
        <f t="shared" si="483"/>
        <v>Completed</v>
      </c>
      <c r="U1571" t="str">
        <f t="shared" si="484"/>
        <v>Yes</v>
      </c>
      <c r="V1571" t="str">
        <f t="shared" si="485"/>
        <v>No</v>
      </c>
      <c r="X1571">
        <f t="shared" si="486"/>
        <v>619</v>
      </c>
      <c r="Y1571">
        <f t="shared" si="487"/>
        <v>468</v>
      </c>
      <c r="Z1571" s="18">
        <f t="shared" si="488"/>
        <v>1892867.2841657216</v>
      </c>
      <c r="AA1571" s="18">
        <f t="shared" si="489"/>
        <v>199432.98236095349</v>
      </c>
      <c r="AB1571" s="17">
        <f t="shared" si="490"/>
        <v>3.8949824970828471</v>
      </c>
      <c r="AC1571" s="2" t="s">
        <v>30</v>
      </c>
      <c r="AD1571" s="2" t="s">
        <v>29</v>
      </c>
      <c r="AE1571" t="str">
        <f t="shared" si="491"/>
        <v>Fashion</v>
      </c>
      <c r="AF1571" t="str">
        <f t="shared" si="492"/>
        <v>Fashion</v>
      </c>
      <c r="AG1571" t="str" cm="1">
        <f t="array" ref="AG1571">INDEX(AD:AD,ROW())</f>
        <v>Fashion</v>
      </c>
      <c r="AH1571">
        <f t="shared" si="500"/>
        <v>6</v>
      </c>
      <c r="AI1571" t="str">
        <f t="shared" si="493"/>
        <v>Fashion</v>
      </c>
      <c r="AK1571">
        <f t="shared" si="494"/>
        <v>2024</v>
      </c>
      <c r="AL1571">
        <f t="shared" si="495"/>
        <v>12</v>
      </c>
      <c r="AM1571">
        <f t="shared" si="496"/>
        <v>11</v>
      </c>
      <c r="AN1571">
        <f t="shared" si="497"/>
        <v>4</v>
      </c>
      <c r="AO1571" t="str">
        <f t="shared" si="498"/>
        <v>Weekday</v>
      </c>
      <c r="AR1571" s="20">
        <f t="shared" si="499"/>
        <v>0</v>
      </c>
    </row>
    <row r="1572" spans="1:44" x14ac:dyDescent="0.35">
      <c r="A1572" t="str">
        <f t="shared" si="481"/>
        <v>CUST1571</v>
      </c>
      <c r="B1572" s="2" t="s">
        <v>1905</v>
      </c>
      <c r="C1572" s="4">
        <v>45808</v>
      </c>
      <c r="D1572" s="2" t="s">
        <v>878</v>
      </c>
      <c r="E1572" t="s">
        <v>5051</v>
      </c>
      <c r="F1572" s="2" t="s">
        <v>19</v>
      </c>
      <c r="G1572" s="2" t="s">
        <v>5039</v>
      </c>
      <c r="H1572" s="2">
        <v>1</v>
      </c>
      <c r="I1572" s="19">
        <v>2563.62</v>
      </c>
      <c r="J1572" s="2" t="s">
        <v>20</v>
      </c>
      <c r="K1572" s="2" t="s">
        <v>16</v>
      </c>
      <c r="L1572" s="2">
        <v>5</v>
      </c>
      <c r="M1572" s="18">
        <f t="shared" si="482"/>
        <v>2563.62</v>
      </c>
      <c r="T1572" t="str">
        <f t="shared" si="483"/>
        <v>Completed</v>
      </c>
      <c r="U1572" t="str">
        <f t="shared" si="484"/>
        <v>Yes</v>
      </c>
      <c r="V1572" t="str">
        <f t="shared" si="485"/>
        <v>No</v>
      </c>
      <c r="X1572">
        <f t="shared" si="486"/>
        <v>619</v>
      </c>
      <c r="Y1572">
        <f t="shared" si="487"/>
        <v>468</v>
      </c>
      <c r="Z1572" s="18">
        <f t="shared" si="488"/>
        <v>2759712.3299794244</v>
      </c>
      <c r="AA1572" s="18">
        <f t="shared" si="489"/>
        <v>330643.50635802455</v>
      </c>
      <c r="AB1572" s="17">
        <f t="shared" si="490"/>
        <v>3.8641711229946525</v>
      </c>
      <c r="AC1572" s="2" t="s">
        <v>5039</v>
      </c>
      <c r="AD1572" s="2" t="s">
        <v>19</v>
      </c>
      <c r="AE1572" t="str">
        <f t="shared" si="491"/>
        <v>Electronics</v>
      </c>
      <c r="AF1572" t="str">
        <f t="shared" si="492"/>
        <v>Electronics</v>
      </c>
      <c r="AG1572" t="str" cm="1">
        <f t="array" ref="AG1572">INDEX(AD:AD,ROW())</f>
        <v>Electronics</v>
      </c>
      <c r="AH1572">
        <f t="shared" si="500"/>
        <v>3</v>
      </c>
      <c r="AI1572" t="str">
        <f t="shared" si="493"/>
        <v>Electronics</v>
      </c>
      <c r="AK1572">
        <f t="shared" si="494"/>
        <v>2025</v>
      </c>
      <c r="AL1572">
        <f t="shared" si="495"/>
        <v>5</v>
      </c>
      <c r="AM1572">
        <f t="shared" si="496"/>
        <v>31</v>
      </c>
      <c r="AN1572">
        <f t="shared" si="497"/>
        <v>7</v>
      </c>
      <c r="AO1572" t="str">
        <f t="shared" si="498"/>
        <v>Weekend</v>
      </c>
      <c r="AR1572" s="20">
        <f t="shared" si="499"/>
        <v>0</v>
      </c>
    </row>
    <row r="1573" spans="1:44" x14ac:dyDescent="0.35">
      <c r="A1573" t="str">
        <f t="shared" si="481"/>
        <v>CUST1572</v>
      </c>
      <c r="B1573" s="2" t="s">
        <v>1906</v>
      </c>
      <c r="C1573" s="4">
        <v>45696</v>
      </c>
      <c r="D1573" s="2" t="s">
        <v>575</v>
      </c>
      <c r="E1573" t="s">
        <v>5051</v>
      </c>
      <c r="F1573" s="2" t="s">
        <v>13</v>
      </c>
      <c r="G1573" s="2" t="s">
        <v>14</v>
      </c>
      <c r="H1573" s="2">
        <v>2</v>
      </c>
      <c r="I1573" s="19">
        <v>1239.04</v>
      </c>
      <c r="J1573" s="2" t="s">
        <v>50</v>
      </c>
      <c r="K1573" s="2" t="s">
        <v>16</v>
      </c>
      <c r="L1573" s="2">
        <v>4</v>
      </c>
      <c r="M1573" s="18">
        <f t="shared" si="482"/>
        <v>2478.08</v>
      </c>
      <c r="T1573" t="str">
        <f t="shared" si="483"/>
        <v>Completed</v>
      </c>
      <c r="U1573" t="str">
        <f t="shared" si="484"/>
        <v>Yes</v>
      </c>
      <c r="V1573" t="str">
        <f t="shared" si="485"/>
        <v>No</v>
      </c>
      <c r="X1573">
        <f t="shared" si="486"/>
        <v>619</v>
      </c>
      <c r="Y1573">
        <f t="shared" si="487"/>
        <v>468</v>
      </c>
      <c r="Z1573" s="18">
        <f t="shared" si="488"/>
        <v>1463424.4009529033</v>
      </c>
      <c r="AA1573" s="18">
        <f t="shared" si="489"/>
        <v>118285.78776560788</v>
      </c>
      <c r="AB1573" s="17">
        <f t="shared" si="490"/>
        <v>3.8140589569160999</v>
      </c>
      <c r="AC1573" s="2" t="s">
        <v>14</v>
      </c>
      <c r="AD1573" s="2" t="s">
        <v>13</v>
      </c>
      <c r="AE1573" t="str">
        <f t="shared" si="491"/>
        <v>Home &amp; Kitchen</v>
      </c>
      <c r="AF1573" t="str">
        <f t="shared" si="492"/>
        <v>Home &amp; Kitchen</v>
      </c>
      <c r="AG1573" t="str" cm="1">
        <f t="array" ref="AG1573">INDEX(AD:AD,ROW())</f>
        <v>Home &amp; Kitchen</v>
      </c>
      <c r="AH1573">
        <f t="shared" si="500"/>
        <v>2</v>
      </c>
      <c r="AI1573" t="str">
        <f t="shared" si="493"/>
        <v>Home &amp; Kitchen</v>
      </c>
      <c r="AK1573">
        <f t="shared" si="494"/>
        <v>2025</v>
      </c>
      <c r="AL1573">
        <f t="shared" si="495"/>
        <v>2</v>
      </c>
      <c r="AM1573">
        <f t="shared" si="496"/>
        <v>8</v>
      </c>
      <c r="AN1573">
        <f t="shared" si="497"/>
        <v>7</v>
      </c>
      <c r="AO1573" t="str">
        <f t="shared" si="498"/>
        <v>Weekend</v>
      </c>
      <c r="AR1573" s="20">
        <f t="shared" si="499"/>
        <v>0</v>
      </c>
    </row>
    <row r="1574" spans="1:44" x14ac:dyDescent="0.35">
      <c r="A1574" t="str">
        <f t="shared" si="481"/>
        <v>CUST1573</v>
      </c>
      <c r="B1574" s="2" t="s">
        <v>1907</v>
      </c>
      <c r="C1574" s="4">
        <v>45707</v>
      </c>
      <c r="D1574" s="2" t="s">
        <v>250</v>
      </c>
      <c r="E1574" t="s">
        <v>5055</v>
      </c>
      <c r="F1574" s="2" t="s">
        <v>19</v>
      </c>
      <c r="G1574" s="2" t="s">
        <v>5039</v>
      </c>
      <c r="H1574" s="2">
        <v>1</v>
      </c>
      <c r="I1574" s="19">
        <v>317.63</v>
      </c>
      <c r="J1574" s="2" t="s">
        <v>20</v>
      </c>
      <c r="K1574" s="2" t="s">
        <v>16</v>
      </c>
      <c r="L1574" s="2">
        <v>5</v>
      </c>
      <c r="M1574" s="18">
        <f t="shared" si="482"/>
        <v>317.63</v>
      </c>
      <c r="T1574" t="str">
        <f t="shared" si="483"/>
        <v>Completed</v>
      </c>
      <c r="U1574" t="str">
        <f t="shared" si="484"/>
        <v>No</v>
      </c>
      <c r="V1574" t="str">
        <f t="shared" si="485"/>
        <v>No</v>
      </c>
      <c r="X1574">
        <f t="shared" si="486"/>
        <v>567</v>
      </c>
      <c r="Y1574">
        <f t="shared" si="487"/>
        <v>440</v>
      </c>
      <c r="Z1574" s="18">
        <f t="shared" si="488"/>
        <v>2759712.3299794244</v>
      </c>
      <c r="AA1574" s="18">
        <f t="shared" si="489"/>
        <v>330643.50635802455</v>
      </c>
      <c r="AB1574" s="17">
        <f t="shared" si="490"/>
        <v>3.8641711229946525</v>
      </c>
      <c r="AC1574" s="2" t="s">
        <v>5039</v>
      </c>
      <c r="AD1574" s="2" t="s">
        <v>19</v>
      </c>
      <c r="AE1574" t="str">
        <f t="shared" si="491"/>
        <v>Electronics</v>
      </c>
      <c r="AF1574" t="str">
        <f t="shared" si="492"/>
        <v>Electronics</v>
      </c>
      <c r="AG1574" t="str" cm="1">
        <f t="array" ref="AG1574">INDEX(AD:AD,ROW())</f>
        <v>Electronics</v>
      </c>
      <c r="AH1574">
        <f t="shared" si="500"/>
        <v>3</v>
      </c>
      <c r="AI1574" t="str">
        <f t="shared" si="493"/>
        <v>Electronics</v>
      </c>
      <c r="AK1574">
        <f t="shared" si="494"/>
        <v>2025</v>
      </c>
      <c r="AL1574">
        <f t="shared" si="495"/>
        <v>2</v>
      </c>
      <c r="AM1574">
        <f t="shared" si="496"/>
        <v>19</v>
      </c>
      <c r="AN1574">
        <f t="shared" si="497"/>
        <v>4</v>
      </c>
      <c r="AO1574" t="str">
        <f t="shared" si="498"/>
        <v>Weekday</v>
      </c>
      <c r="AR1574" s="20">
        <f t="shared" si="499"/>
        <v>0</v>
      </c>
    </row>
    <row r="1575" spans="1:44" x14ac:dyDescent="0.35">
      <c r="A1575" t="str">
        <f t="shared" si="481"/>
        <v>CUST1574</v>
      </c>
      <c r="B1575" s="2" t="s">
        <v>1908</v>
      </c>
      <c r="C1575" s="4">
        <v>45833</v>
      </c>
      <c r="D1575" s="2" t="s">
        <v>266</v>
      </c>
      <c r="E1575" t="s">
        <v>5054</v>
      </c>
      <c r="F1575" s="2" t="s">
        <v>42</v>
      </c>
      <c r="G1575" s="2" t="s">
        <v>5044</v>
      </c>
      <c r="H1575" s="2">
        <v>1</v>
      </c>
      <c r="I1575" s="19">
        <v>426.63</v>
      </c>
      <c r="J1575" s="2" t="s">
        <v>20</v>
      </c>
      <c r="K1575" s="2" t="s">
        <v>16</v>
      </c>
      <c r="L1575" s="2">
        <v>4</v>
      </c>
      <c r="M1575" s="18">
        <f t="shared" si="482"/>
        <v>426.63</v>
      </c>
      <c r="T1575" t="str">
        <f t="shared" si="483"/>
        <v>Completed</v>
      </c>
      <c r="U1575" t="str">
        <f t="shared" si="484"/>
        <v>No</v>
      </c>
      <c r="V1575" t="str">
        <f t="shared" si="485"/>
        <v>No</v>
      </c>
      <c r="X1575">
        <f t="shared" si="486"/>
        <v>558</v>
      </c>
      <c r="Y1575">
        <f t="shared" si="487"/>
        <v>430</v>
      </c>
      <c r="Z1575" s="18">
        <f t="shared" si="488"/>
        <v>1098537.4901531704</v>
      </c>
      <c r="AA1575" s="18">
        <f t="shared" si="489"/>
        <v>96724.388030634553</v>
      </c>
      <c r="AB1575" s="17">
        <f t="shared" si="490"/>
        <v>3.9001122334455669</v>
      </c>
      <c r="AC1575" s="2" t="s">
        <v>5044</v>
      </c>
      <c r="AD1575" s="2" t="s">
        <v>42</v>
      </c>
      <c r="AE1575" t="str">
        <f t="shared" si="491"/>
        <v>Beauty</v>
      </c>
      <c r="AF1575" t="str">
        <f t="shared" si="492"/>
        <v>Beauty</v>
      </c>
      <c r="AG1575" t="str" cm="1">
        <f t="array" ref="AG1575">INDEX(AD:AD,ROW())</f>
        <v>Beauty</v>
      </c>
      <c r="AH1575">
        <f t="shared" si="500"/>
        <v>64</v>
      </c>
      <c r="AI1575" t="str">
        <f t="shared" si="493"/>
        <v>Beauty</v>
      </c>
      <c r="AK1575">
        <f t="shared" si="494"/>
        <v>2025</v>
      </c>
      <c r="AL1575">
        <f t="shared" si="495"/>
        <v>6</v>
      </c>
      <c r="AM1575">
        <f t="shared" si="496"/>
        <v>25</v>
      </c>
      <c r="AN1575">
        <f t="shared" si="497"/>
        <v>4</v>
      </c>
      <c r="AO1575" t="str">
        <f t="shared" si="498"/>
        <v>Weekday</v>
      </c>
      <c r="AR1575" s="20">
        <f t="shared" si="499"/>
        <v>0</v>
      </c>
    </row>
    <row r="1576" spans="1:44" x14ac:dyDescent="0.35">
      <c r="A1576" t="str">
        <f t="shared" si="481"/>
        <v>CUST1575</v>
      </c>
      <c r="B1576" s="2" t="s">
        <v>1909</v>
      </c>
      <c r="C1576" s="4">
        <v>45349</v>
      </c>
      <c r="D1576" s="2" t="s">
        <v>590</v>
      </c>
      <c r="E1576" t="s">
        <v>5049</v>
      </c>
      <c r="F1576" s="2" t="s">
        <v>13</v>
      </c>
      <c r="G1576" s="2" t="s">
        <v>5045</v>
      </c>
      <c r="H1576" s="2">
        <v>2</v>
      </c>
      <c r="I1576" s="19">
        <v>988.3</v>
      </c>
      <c r="J1576" s="2" t="s">
        <v>5047</v>
      </c>
      <c r="K1576" s="2" t="s">
        <v>16</v>
      </c>
      <c r="L1576" s="2">
        <v>4</v>
      </c>
      <c r="M1576" s="18">
        <f t="shared" si="482"/>
        <v>1976.6</v>
      </c>
      <c r="T1576" t="str">
        <f t="shared" si="483"/>
        <v>Completed</v>
      </c>
      <c r="U1576" t="str">
        <f t="shared" si="484"/>
        <v>Yes</v>
      </c>
      <c r="V1576" t="str">
        <f t="shared" si="485"/>
        <v>No</v>
      </c>
      <c r="X1576">
        <f t="shared" si="486"/>
        <v>595</v>
      </c>
      <c r="Y1576">
        <f t="shared" si="487"/>
        <v>444</v>
      </c>
      <c r="Z1576" s="18">
        <f t="shared" si="488"/>
        <v>1463424.4009529033</v>
      </c>
      <c r="AA1576" s="18">
        <f t="shared" si="489"/>
        <v>118285.78776560788</v>
      </c>
      <c r="AB1576" s="17">
        <f t="shared" si="490"/>
        <v>3.8140589569160999</v>
      </c>
      <c r="AC1576" s="2" t="s">
        <v>5045</v>
      </c>
      <c r="AD1576" s="2" t="s">
        <v>13</v>
      </c>
      <c r="AE1576" t="str">
        <f t="shared" si="491"/>
        <v>Home &amp; Kitchen</v>
      </c>
      <c r="AF1576" t="str">
        <f t="shared" si="492"/>
        <v>Home &amp; Kitchen</v>
      </c>
      <c r="AG1576" t="str" cm="1">
        <f t="array" ref="AG1576">INDEX(AD:AD,ROW())</f>
        <v>Home &amp; Kitchen</v>
      </c>
      <c r="AH1576">
        <f t="shared" si="500"/>
        <v>76</v>
      </c>
      <c r="AI1576" t="str">
        <f t="shared" si="493"/>
        <v>Home &amp; Kitchen</v>
      </c>
      <c r="AK1576">
        <f t="shared" si="494"/>
        <v>2024</v>
      </c>
      <c r="AL1576">
        <f t="shared" si="495"/>
        <v>2</v>
      </c>
      <c r="AM1576">
        <f t="shared" si="496"/>
        <v>27</v>
      </c>
      <c r="AN1576">
        <f t="shared" si="497"/>
        <v>3</v>
      </c>
      <c r="AO1576" t="str">
        <f t="shared" si="498"/>
        <v>Weekday</v>
      </c>
      <c r="AR1576" s="20">
        <f t="shared" si="499"/>
        <v>0</v>
      </c>
    </row>
    <row r="1577" spans="1:44" x14ac:dyDescent="0.35">
      <c r="A1577" t="str">
        <f t="shared" si="481"/>
        <v>CUST1576</v>
      </c>
      <c r="B1577" s="2" t="s">
        <v>1910</v>
      </c>
      <c r="C1577" s="4">
        <v>45517</v>
      </c>
      <c r="D1577" s="2" t="s">
        <v>394</v>
      </c>
      <c r="E1577" t="s">
        <v>5054</v>
      </c>
      <c r="F1577" s="2" t="s">
        <v>19</v>
      </c>
      <c r="G1577" s="2" t="s">
        <v>49</v>
      </c>
      <c r="H1577" s="2">
        <v>2</v>
      </c>
      <c r="I1577" s="19">
        <v>2834.51</v>
      </c>
      <c r="J1577" s="2" t="s">
        <v>50</v>
      </c>
      <c r="K1577" s="2" t="s">
        <v>16</v>
      </c>
      <c r="L1577" s="2">
        <v>4</v>
      </c>
      <c r="M1577" s="18">
        <f t="shared" si="482"/>
        <v>5669.02</v>
      </c>
      <c r="T1577" t="str">
        <f t="shared" si="483"/>
        <v>Completed</v>
      </c>
      <c r="U1577" t="str">
        <f t="shared" si="484"/>
        <v>Yes</v>
      </c>
      <c r="V1577" t="str">
        <f t="shared" si="485"/>
        <v>No</v>
      </c>
      <c r="X1577">
        <f t="shared" si="486"/>
        <v>558</v>
      </c>
      <c r="Y1577">
        <f t="shared" si="487"/>
        <v>430</v>
      </c>
      <c r="Z1577" s="18">
        <f t="shared" si="488"/>
        <v>2759712.3299794244</v>
      </c>
      <c r="AA1577" s="18">
        <f t="shared" si="489"/>
        <v>330643.50635802455</v>
      </c>
      <c r="AB1577" s="17">
        <f t="shared" si="490"/>
        <v>3.8641711229946525</v>
      </c>
      <c r="AC1577" s="2" t="s">
        <v>49</v>
      </c>
      <c r="AD1577" s="2" t="s">
        <v>19</v>
      </c>
      <c r="AE1577" t="str">
        <f t="shared" si="491"/>
        <v>Electronics</v>
      </c>
      <c r="AF1577" t="str">
        <f t="shared" si="492"/>
        <v>Electronics</v>
      </c>
      <c r="AG1577" t="str" cm="1">
        <f t="array" ref="AG1577">INDEX(AD:AD,ROW())</f>
        <v>Electronics</v>
      </c>
      <c r="AH1577">
        <f t="shared" si="500"/>
        <v>12</v>
      </c>
      <c r="AI1577" t="str">
        <f t="shared" si="493"/>
        <v>Electronics</v>
      </c>
      <c r="AK1577">
        <f t="shared" si="494"/>
        <v>2024</v>
      </c>
      <c r="AL1577">
        <f t="shared" si="495"/>
        <v>8</v>
      </c>
      <c r="AM1577">
        <f t="shared" si="496"/>
        <v>13</v>
      </c>
      <c r="AN1577">
        <f t="shared" si="497"/>
        <v>3</v>
      </c>
      <c r="AO1577" t="str">
        <f t="shared" si="498"/>
        <v>Weekday</v>
      </c>
      <c r="AR1577" s="20">
        <f t="shared" si="499"/>
        <v>0</v>
      </c>
    </row>
    <row r="1578" spans="1:44" x14ac:dyDescent="0.35">
      <c r="A1578" t="str">
        <f t="shared" si="481"/>
        <v>CUST1577</v>
      </c>
      <c r="B1578" s="2" t="s">
        <v>1911</v>
      </c>
      <c r="C1578" s="4">
        <v>45607</v>
      </c>
      <c r="D1578" s="2" t="s">
        <v>530</v>
      </c>
      <c r="E1578" t="s">
        <v>5052</v>
      </c>
      <c r="F1578" s="2" t="s">
        <v>19</v>
      </c>
      <c r="G1578" s="2" t="s">
        <v>5040</v>
      </c>
      <c r="H1578" s="2">
        <v>2</v>
      </c>
      <c r="I1578" s="19">
        <v>3219.59</v>
      </c>
      <c r="J1578" s="2" t="s">
        <v>20</v>
      </c>
      <c r="K1578" s="2" t="s">
        <v>16</v>
      </c>
      <c r="L1578" s="2">
        <v>4</v>
      </c>
      <c r="M1578" s="18">
        <f t="shared" si="482"/>
        <v>6439.18</v>
      </c>
      <c r="T1578" t="str">
        <f t="shared" si="483"/>
        <v>Completed</v>
      </c>
      <c r="U1578" t="str">
        <f t="shared" si="484"/>
        <v>Yes</v>
      </c>
      <c r="V1578" t="str">
        <f t="shared" si="485"/>
        <v>No</v>
      </c>
      <c r="X1578">
        <f t="shared" si="486"/>
        <v>573</v>
      </c>
      <c r="Y1578">
        <f t="shared" si="487"/>
        <v>450</v>
      </c>
      <c r="Z1578" s="18">
        <f t="shared" si="488"/>
        <v>2759712.3299794244</v>
      </c>
      <c r="AA1578" s="18">
        <f t="shared" si="489"/>
        <v>330643.50635802455</v>
      </c>
      <c r="AB1578" s="17">
        <f t="shared" si="490"/>
        <v>3.8641711229946525</v>
      </c>
      <c r="AC1578" s="2" t="s">
        <v>5040</v>
      </c>
      <c r="AD1578" s="2" t="s">
        <v>19</v>
      </c>
      <c r="AE1578" t="str">
        <f t="shared" si="491"/>
        <v>Electronics</v>
      </c>
      <c r="AF1578" t="str">
        <f t="shared" si="492"/>
        <v>Electronics</v>
      </c>
      <c r="AG1578" t="str" cm="1">
        <f t="array" ref="AG1578">INDEX(AD:AD,ROW())</f>
        <v>Electronics</v>
      </c>
      <c r="AH1578">
        <f t="shared" si="500"/>
        <v>13</v>
      </c>
      <c r="AI1578" t="str">
        <f t="shared" si="493"/>
        <v>Electronics</v>
      </c>
      <c r="AK1578">
        <f t="shared" si="494"/>
        <v>2024</v>
      </c>
      <c r="AL1578">
        <f t="shared" si="495"/>
        <v>11</v>
      </c>
      <c r="AM1578">
        <f t="shared" si="496"/>
        <v>11</v>
      </c>
      <c r="AN1578">
        <f t="shared" si="497"/>
        <v>2</v>
      </c>
      <c r="AO1578" t="str">
        <f t="shared" si="498"/>
        <v>Weekday</v>
      </c>
      <c r="AR1578" s="20">
        <f t="shared" si="499"/>
        <v>0</v>
      </c>
    </row>
    <row r="1579" spans="1:44" x14ac:dyDescent="0.35">
      <c r="A1579" t="str">
        <f t="shared" si="481"/>
        <v>CUST1578</v>
      </c>
      <c r="B1579" s="2" t="s">
        <v>1912</v>
      </c>
      <c r="C1579" s="4">
        <v>45143</v>
      </c>
      <c r="D1579" s="2" t="s">
        <v>1913</v>
      </c>
      <c r="E1579" t="s">
        <v>5049</v>
      </c>
      <c r="F1579" s="2" t="s">
        <v>23</v>
      </c>
      <c r="G1579" s="2" t="s">
        <v>46</v>
      </c>
      <c r="H1579" s="2">
        <v>1</v>
      </c>
      <c r="I1579" s="19">
        <v>641.01</v>
      </c>
      <c r="J1579" s="2" t="s">
        <v>5047</v>
      </c>
      <c r="K1579" s="2" t="s">
        <v>16</v>
      </c>
      <c r="L1579" s="2">
        <v>4</v>
      </c>
      <c r="M1579" s="18">
        <f t="shared" si="482"/>
        <v>641.01</v>
      </c>
      <c r="T1579" t="str">
        <f t="shared" si="483"/>
        <v>Completed</v>
      </c>
      <c r="U1579" t="str">
        <f t="shared" si="484"/>
        <v>No</v>
      </c>
      <c r="V1579" t="str">
        <f t="shared" si="485"/>
        <v>No</v>
      </c>
      <c r="X1579">
        <f t="shared" si="486"/>
        <v>595</v>
      </c>
      <c r="Y1579">
        <f t="shared" si="487"/>
        <v>444</v>
      </c>
      <c r="Z1579" s="18">
        <f t="shared" si="488"/>
        <v>594714.6477588166</v>
      </c>
      <c r="AA1579" s="18">
        <f t="shared" si="489"/>
        <v>60882.938065984097</v>
      </c>
      <c r="AB1579" s="17">
        <f t="shared" si="490"/>
        <v>3.804733727810651</v>
      </c>
      <c r="AC1579" s="2" t="s">
        <v>46</v>
      </c>
      <c r="AD1579" s="2" t="s">
        <v>23</v>
      </c>
      <c r="AE1579" t="str">
        <f t="shared" si="491"/>
        <v>Books</v>
      </c>
      <c r="AF1579" t="str">
        <f t="shared" si="492"/>
        <v>Books</v>
      </c>
      <c r="AG1579" t="str" cm="1">
        <f t="array" ref="AG1579">INDEX(AD:AD,ROW())</f>
        <v>Books</v>
      </c>
      <c r="AH1579">
        <f t="shared" si="500"/>
        <v>11</v>
      </c>
      <c r="AI1579" t="str">
        <f t="shared" si="493"/>
        <v>Books</v>
      </c>
      <c r="AK1579">
        <f t="shared" si="494"/>
        <v>2023</v>
      </c>
      <c r="AL1579">
        <f t="shared" si="495"/>
        <v>8</v>
      </c>
      <c r="AM1579">
        <f t="shared" si="496"/>
        <v>5</v>
      </c>
      <c r="AN1579">
        <f t="shared" si="497"/>
        <v>7</v>
      </c>
      <c r="AO1579" t="str">
        <f t="shared" si="498"/>
        <v>Weekend</v>
      </c>
      <c r="AR1579" s="20">
        <f t="shared" si="499"/>
        <v>0</v>
      </c>
    </row>
    <row r="1580" spans="1:44" x14ac:dyDescent="0.35">
      <c r="A1580" t="str">
        <f t="shared" si="481"/>
        <v>CUST1579</v>
      </c>
      <c r="B1580" s="2" t="s">
        <v>1914</v>
      </c>
      <c r="C1580" s="4">
        <v>45652</v>
      </c>
      <c r="D1580" s="2" t="s">
        <v>936</v>
      </c>
      <c r="E1580" t="s">
        <v>5053</v>
      </c>
      <c r="F1580" s="2" t="s">
        <v>19</v>
      </c>
      <c r="G1580" s="2" t="s">
        <v>5039</v>
      </c>
      <c r="H1580" s="2">
        <v>2</v>
      </c>
      <c r="I1580" s="19">
        <v>2095.06</v>
      </c>
      <c r="J1580" s="2" t="s">
        <v>15</v>
      </c>
      <c r="K1580" s="2" t="s">
        <v>16</v>
      </c>
      <c r="L1580" s="2">
        <v>4</v>
      </c>
      <c r="M1580" s="18">
        <f t="shared" si="482"/>
        <v>4190.12</v>
      </c>
      <c r="T1580" t="str">
        <f t="shared" si="483"/>
        <v>Completed</v>
      </c>
      <c r="U1580" t="str">
        <f t="shared" si="484"/>
        <v>Yes</v>
      </c>
      <c r="V1580" t="str">
        <f t="shared" si="485"/>
        <v>No</v>
      </c>
      <c r="X1580">
        <f t="shared" si="486"/>
        <v>559</v>
      </c>
      <c r="Y1580">
        <f t="shared" si="487"/>
        <v>408</v>
      </c>
      <c r="Z1580" s="18">
        <f t="shared" si="488"/>
        <v>2759712.3299794244</v>
      </c>
      <c r="AA1580" s="18">
        <f t="shared" si="489"/>
        <v>330643.50635802455</v>
      </c>
      <c r="AB1580" s="17">
        <f t="shared" si="490"/>
        <v>3.8641711229946525</v>
      </c>
      <c r="AC1580" s="2" t="s">
        <v>5039</v>
      </c>
      <c r="AD1580" s="2" t="s">
        <v>19</v>
      </c>
      <c r="AE1580" t="str">
        <f t="shared" si="491"/>
        <v>Electronics</v>
      </c>
      <c r="AF1580" t="str">
        <f t="shared" si="492"/>
        <v>Electronics</v>
      </c>
      <c r="AG1580" t="str" cm="1">
        <f t="array" ref="AG1580">INDEX(AD:AD,ROW())</f>
        <v>Electronics</v>
      </c>
      <c r="AH1580">
        <f t="shared" si="500"/>
        <v>3</v>
      </c>
      <c r="AI1580" t="str">
        <f t="shared" si="493"/>
        <v>Electronics</v>
      </c>
      <c r="AK1580">
        <f t="shared" si="494"/>
        <v>2024</v>
      </c>
      <c r="AL1580">
        <f t="shared" si="495"/>
        <v>12</v>
      </c>
      <c r="AM1580">
        <f t="shared" si="496"/>
        <v>26</v>
      </c>
      <c r="AN1580">
        <f t="shared" si="497"/>
        <v>5</v>
      </c>
      <c r="AO1580" t="str">
        <f t="shared" si="498"/>
        <v>Weekday</v>
      </c>
      <c r="AR1580" s="20">
        <f t="shared" si="499"/>
        <v>0</v>
      </c>
    </row>
    <row r="1581" spans="1:44" x14ac:dyDescent="0.35">
      <c r="A1581" t="str">
        <f t="shared" si="481"/>
        <v>CUST1580</v>
      </c>
      <c r="B1581" s="2" t="s">
        <v>1915</v>
      </c>
      <c r="C1581" s="4">
        <v>45234</v>
      </c>
      <c r="D1581" s="2" t="s">
        <v>70</v>
      </c>
      <c r="E1581" t="s">
        <v>5048</v>
      </c>
      <c r="F1581" s="2" t="s">
        <v>13</v>
      </c>
      <c r="G1581" s="2" t="s">
        <v>14</v>
      </c>
      <c r="H1581" s="2">
        <v>1</v>
      </c>
      <c r="I1581" s="19">
        <v>299.95999999999998</v>
      </c>
      <c r="J1581" s="2" t="s">
        <v>5047</v>
      </c>
      <c r="K1581" s="2" t="s">
        <v>76</v>
      </c>
      <c r="L1581" s="2">
        <v>4</v>
      </c>
      <c r="M1581" s="18">
        <f t="shared" si="482"/>
        <v>299.95999999999998</v>
      </c>
      <c r="T1581" t="str">
        <f t="shared" si="483"/>
        <v>Completed</v>
      </c>
      <c r="U1581" t="str">
        <f t="shared" si="484"/>
        <v>No</v>
      </c>
      <c r="V1581" t="str">
        <f t="shared" si="485"/>
        <v>No</v>
      </c>
      <c r="X1581">
        <f t="shared" si="486"/>
        <v>590</v>
      </c>
      <c r="Y1581">
        <f t="shared" si="487"/>
        <v>451</v>
      </c>
      <c r="Z1581" s="18">
        <f t="shared" si="488"/>
        <v>1463424.4009529033</v>
      </c>
      <c r="AA1581" s="18">
        <f t="shared" si="489"/>
        <v>118285.78776560788</v>
      </c>
      <c r="AB1581" s="17">
        <f t="shared" si="490"/>
        <v>3.8140589569160999</v>
      </c>
      <c r="AC1581" s="2" t="s">
        <v>14</v>
      </c>
      <c r="AD1581" s="2" t="s">
        <v>13</v>
      </c>
      <c r="AE1581" t="str">
        <f t="shared" si="491"/>
        <v>Home &amp; Kitchen</v>
      </c>
      <c r="AF1581" t="str">
        <f t="shared" si="492"/>
        <v>Home &amp; Kitchen</v>
      </c>
      <c r="AG1581" t="str" cm="1">
        <f t="array" ref="AG1581">INDEX(AD:AD,ROW())</f>
        <v>Home &amp; Kitchen</v>
      </c>
      <c r="AH1581">
        <f t="shared" si="500"/>
        <v>2</v>
      </c>
      <c r="AI1581" t="str">
        <f t="shared" si="493"/>
        <v>Home &amp; Kitchen</v>
      </c>
      <c r="AK1581">
        <f t="shared" si="494"/>
        <v>2023</v>
      </c>
      <c r="AL1581">
        <f t="shared" si="495"/>
        <v>11</v>
      </c>
      <c r="AM1581">
        <f t="shared" si="496"/>
        <v>4</v>
      </c>
      <c r="AN1581">
        <f t="shared" si="497"/>
        <v>7</v>
      </c>
      <c r="AO1581" t="str">
        <f t="shared" si="498"/>
        <v>Weekend</v>
      </c>
      <c r="AR1581" s="20">
        <f t="shared" si="499"/>
        <v>1</v>
      </c>
    </row>
    <row r="1582" spans="1:44" x14ac:dyDescent="0.35">
      <c r="A1582" t="str">
        <f t="shared" si="481"/>
        <v>CUST1581</v>
      </c>
      <c r="B1582" s="2" t="s">
        <v>1916</v>
      </c>
      <c r="C1582" s="4">
        <v>45037</v>
      </c>
      <c r="D1582" s="2" t="s">
        <v>534</v>
      </c>
      <c r="E1582" t="s">
        <v>5054</v>
      </c>
      <c r="F1582" s="2" t="s">
        <v>29</v>
      </c>
      <c r="G1582" s="2" t="s">
        <v>5043</v>
      </c>
      <c r="H1582" s="2">
        <v>1</v>
      </c>
      <c r="I1582" s="19">
        <v>781.79</v>
      </c>
      <c r="J1582" s="2" t="s">
        <v>15</v>
      </c>
      <c r="K1582" s="2" t="s">
        <v>16</v>
      </c>
      <c r="L1582" s="2">
        <v>4</v>
      </c>
      <c r="M1582" s="18">
        <f t="shared" si="482"/>
        <v>781.79</v>
      </c>
      <c r="T1582" t="str">
        <f t="shared" si="483"/>
        <v>Completed</v>
      </c>
      <c r="U1582" t="str">
        <f t="shared" si="484"/>
        <v>No</v>
      </c>
      <c r="V1582" t="str">
        <f t="shared" si="485"/>
        <v>No</v>
      </c>
      <c r="X1582">
        <f t="shared" si="486"/>
        <v>558</v>
      </c>
      <c r="Y1582">
        <f t="shared" si="487"/>
        <v>430</v>
      </c>
      <c r="Z1582" s="18">
        <f t="shared" si="488"/>
        <v>1892867.2841657216</v>
      </c>
      <c r="AA1582" s="18">
        <f t="shared" si="489"/>
        <v>199432.98236095349</v>
      </c>
      <c r="AB1582" s="17">
        <f t="shared" si="490"/>
        <v>3.8949824970828471</v>
      </c>
      <c r="AC1582" s="2" t="s">
        <v>5043</v>
      </c>
      <c r="AD1582" s="2" t="s">
        <v>29</v>
      </c>
      <c r="AE1582" t="str">
        <f t="shared" si="491"/>
        <v>Fashion</v>
      </c>
      <c r="AF1582" t="str">
        <f t="shared" si="492"/>
        <v>Fashion</v>
      </c>
      <c r="AG1582" t="str" cm="1">
        <f t="array" ref="AG1582">INDEX(AD:AD,ROW())</f>
        <v>Fashion</v>
      </c>
      <c r="AH1582">
        <f t="shared" si="500"/>
        <v>55</v>
      </c>
      <c r="AI1582" t="str">
        <f t="shared" si="493"/>
        <v>Fashion</v>
      </c>
      <c r="AK1582">
        <f t="shared" si="494"/>
        <v>2023</v>
      </c>
      <c r="AL1582">
        <f t="shared" si="495"/>
        <v>4</v>
      </c>
      <c r="AM1582">
        <f t="shared" si="496"/>
        <v>21</v>
      </c>
      <c r="AN1582">
        <f t="shared" si="497"/>
        <v>6</v>
      </c>
      <c r="AO1582" t="str">
        <f t="shared" si="498"/>
        <v>Weekday</v>
      </c>
      <c r="AR1582" s="20">
        <f t="shared" si="499"/>
        <v>0</v>
      </c>
    </row>
    <row r="1583" spans="1:44" x14ac:dyDescent="0.35">
      <c r="A1583" t="str">
        <f t="shared" si="481"/>
        <v>CUST1582</v>
      </c>
      <c r="B1583" s="2" t="s">
        <v>1917</v>
      </c>
      <c r="C1583" s="4">
        <v>45715</v>
      </c>
      <c r="D1583" s="2" t="s">
        <v>131</v>
      </c>
      <c r="E1583" t="s">
        <v>5049</v>
      </c>
      <c r="F1583" s="2" t="s">
        <v>23</v>
      </c>
      <c r="G1583" s="2" t="s">
        <v>24</v>
      </c>
      <c r="H1583" s="2">
        <v>2</v>
      </c>
      <c r="I1583" s="19">
        <v>692.62</v>
      </c>
      <c r="J1583" s="2" t="s">
        <v>5047</v>
      </c>
      <c r="K1583" s="2" t="s">
        <v>31</v>
      </c>
      <c r="L1583" s="2">
        <v>1</v>
      </c>
      <c r="M1583" s="18">
        <f t="shared" si="482"/>
        <v>1385.24</v>
      </c>
      <c r="T1583" t="str">
        <f t="shared" si="483"/>
        <v>Pending</v>
      </c>
      <c r="U1583" t="str">
        <f t="shared" si="484"/>
        <v>No</v>
      </c>
      <c r="V1583" t="str">
        <f t="shared" si="485"/>
        <v>Yes</v>
      </c>
      <c r="X1583">
        <f t="shared" si="486"/>
        <v>595</v>
      </c>
      <c r="Y1583">
        <f t="shared" si="487"/>
        <v>444</v>
      </c>
      <c r="Z1583" s="18">
        <f t="shared" si="488"/>
        <v>594714.6477588166</v>
      </c>
      <c r="AA1583" s="18">
        <f t="shared" si="489"/>
        <v>60882.938065984097</v>
      </c>
      <c r="AB1583" s="17">
        <f t="shared" si="490"/>
        <v>3.804733727810651</v>
      </c>
      <c r="AC1583" s="2" t="s">
        <v>24</v>
      </c>
      <c r="AD1583" s="2" t="s">
        <v>23</v>
      </c>
      <c r="AE1583" t="str">
        <f t="shared" si="491"/>
        <v>Books</v>
      </c>
      <c r="AF1583" t="str">
        <f t="shared" si="492"/>
        <v>Books</v>
      </c>
      <c r="AG1583" t="str" cm="1">
        <f t="array" ref="AG1583">INDEX(AD:AD,ROW())</f>
        <v>Books</v>
      </c>
      <c r="AH1583">
        <f t="shared" si="500"/>
        <v>4</v>
      </c>
      <c r="AI1583" t="str">
        <f t="shared" si="493"/>
        <v>Books</v>
      </c>
      <c r="AK1583">
        <f t="shared" si="494"/>
        <v>2025</v>
      </c>
      <c r="AL1583">
        <f t="shared" si="495"/>
        <v>2</v>
      </c>
      <c r="AM1583">
        <f t="shared" si="496"/>
        <v>27</v>
      </c>
      <c r="AN1583">
        <f t="shared" si="497"/>
        <v>5</v>
      </c>
      <c r="AO1583" t="str">
        <f t="shared" si="498"/>
        <v>Weekday</v>
      </c>
      <c r="AR1583" s="20">
        <f t="shared" si="499"/>
        <v>0</v>
      </c>
    </row>
    <row r="1584" spans="1:44" x14ac:dyDescent="0.35">
      <c r="A1584" t="str">
        <f t="shared" si="481"/>
        <v>CUST1583</v>
      </c>
      <c r="B1584" s="2" t="s">
        <v>1918</v>
      </c>
      <c r="C1584" s="4">
        <v>45262</v>
      </c>
      <c r="D1584" s="2" t="s">
        <v>799</v>
      </c>
      <c r="E1584" t="s">
        <v>5048</v>
      </c>
      <c r="F1584" s="2" t="s">
        <v>29</v>
      </c>
      <c r="G1584" s="2" t="s">
        <v>121</v>
      </c>
      <c r="H1584" s="2">
        <v>1</v>
      </c>
      <c r="I1584" s="19">
        <v>736.95</v>
      </c>
      <c r="J1584" s="2" t="s">
        <v>50</v>
      </c>
      <c r="K1584" s="2" t="s">
        <v>16</v>
      </c>
      <c r="L1584" s="2">
        <v>3</v>
      </c>
      <c r="M1584" s="18">
        <f t="shared" si="482"/>
        <v>736.95</v>
      </c>
      <c r="T1584" t="str">
        <f t="shared" si="483"/>
        <v>Completed</v>
      </c>
      <c r="U1584" t="str">
        <f t="shared" si="484"/>
        <v>No</v>
      </c>
      <c r="V1584" t="str">
        <f t="shared" si="485"/>
        <v>No</v>
      </c>
      <c r="X1584">
        <f t="shared" si="486"/>
        <v>590</v>
      </c>
      <c r="Y1584">
        <f t="shared" si="487"/>
        <v>451</v>
      </c>
      <c r="Z1584" s="18">
        <f t="shared" si="488"/>
        <v>1892867.2841657216</v>
      </c>
      <c r="AA1584" s="18">
        <f t="shared" si="489"/>
        <v>199432.98236095349</v>
      </c>
      <c r="AB1584" s="17">
        <f t="shared" si="490"/>
        <v>3.8949824970828471</v>
      </c>
      <c r="AC1584" s="2" t="s">
        <v>121</v>
      </c>
      <c r="AD1584" s="2" t="s">
        <v>29</v>
      </c>
      <c r="AE1584" t="str">
        <f t="shared" si="491"/>
        <v>Fashion</v>
      </c>
      <c r="AF1584" t="str">
        <f t="shared" si="492"/>
        <v>Fashion</v>
      </c>
      <c r="AG1584" t="str" cm="1">
        <f t="array" ref="AG1584">INDEX(AD:AD,ROW())</f>
        <v>Fashion</v>
      </c>
      <c r="AH1584">
        <f t="shared" si="500"/>
        <v>45</v>
      </c>
      <c r="AI1584" t="str">
        <f t="shared" si="493"/>
        <v>Fashion</v>
      </c>
      <c r="AK1584">
        <f t="shared" si="494"/>
        <v>2023</v>
      </c>
      <c r="AL1584">
        <f t="shared" si="495"/>
        <v>12</v>
      </c>
      <c r="AM1584">
        <f t="shared" si="496"/>
        <v>2</v>
      </c>
      <c r="AN1584">
        <f t="shared" si="497"/>
        <v>7</v>
      </c>
      <c r="AO1584" t="str">
        <f t="shared" si="498"/>
        <v>Weekend</v>
      </c>
      <c r="AR1584" s="20">
        <f t="shared" si="499"/>
        <v>0</v>
      </c>
    </row>
    <row r="1585" spans="1:44" x14ac:dyDescent="0.35">
      <c r="A1585" t="str">
        <f t="shared" si="481"/>
        <v>CUST1584</v>
      </c>
      <c r="B1585" s="2" t="s">
        <v>1919</v>
      </c>
      <c r="C1585" s="4">
        <v>45123</v>
      </c>
      <c r="D1585" s="2" t="s">
        <v>342</v>
      </c>
      <c r="E1585" t="s">
        <v>5055</v>
      </c>
      <c r="F1585" s="2" t="s">
        <v>19</v>
      </c>
      <c r="G1585" s="2" t="s">
        <v>49</v>
      </c>
      <c r="H1585" s="2">
        <v>3</v>
      </c>
      <c r="I1585" s="19">
        <v>1891.9</v>
      </c>
      <c r="J1585" s="2" t="s">
        <v>5047</v>
      </c>
      <c r="K1585" s="2" t="s">
        <v>103</v>
      </c>
      <c r="L1585" s="2">
        <v>4</v>
      </c>
      <c r="M1585" s="18">
        <f t="shared" si="482"/>
        <v>5675.7000000000007</v>
      </c>
      <c r="T1585" t="str">
        <f t="shared" si="483"/>
        <v>Lost Sale</v>
      </c>
      <c r="U1585" t="str">
        <f t="shared" si="484"/>
        <v>No</v>
      </c>
      <c r="V1585" t="str">
        <f t="shared" si="485"/>
        <v>Yes</v>
      </c>
      <c r="X1585">
        <f t="shared" si="486"/>
        <v>567</v>
      </c>
      <c r="Y1585">
        <f t="shared" si="487"/>
        <v>440</v>
      </c>
      <c r="Z1585" s="18">
        <f t="shared" si="488"/>
        <v>2759712.3299794244</v>
      </c>
      <c r="AA1585" s="18">
        <f t="shared" si="489"/>
        <v>330643.50635802455</v>
      </c>
      <c r="AB1585" s="17">
        <f t="shared" si="490"/>
        <v>3.8641711229946525</v>
      </c>
      <c r="AC1585" s="2" t="s">
        <v>49</v>
      </c>
      <c r="AD1585" s="2" t="s">
        <v>19</v>
      </c>
      <c r="AE1585" t="str">
        <f t="shared" si="491"/>
        <v>Electronics</v>
      </c>
      <c r="AF1585" t="str">
        <f t="shared" si="492"/>
        <v>Electronics</v>
      </c>
      <c r="AG1585" t="str" cm="1">
        <f t="array" ref="AG1585">INDEX(AD:AD,ROW())</f>
        <v>Electronics</v>
      </c>
      <c r="AH1585">
        <f t="shared" si="500"/>
        <v>12</v>
      </c>
      <c r="AI1585" t="str">
        <f t="shared" si="493"/>
        <v>Electronics</v>
      </c>
      <c r="AK1585">
        <f t="shared" si="494"/>
        <v>2023</v>
      </c>
      <c r="AL1585">
        <f t="shared" si="495"/>
        <v>7</v>
      </c>
      <c r="AM1585">
        <f t="shared" si="496"/>
        <v>16</v>
      </c>
      <c r="AN1585">
        <f t="shared" si="497"/>
        <v>1</v>
      </c>
      <c r="AO1585" t="str">
        <f t="shared" si="498"/>
        <v>Weekend</v>
      </c>
      <c r="AR1585" s="20">
        <f t="shared" si="499"/>
        <v>1</v>
      </c>
    </row>
    <row r="1586" spans="1:44" x14ac:dyDescent="0.35">
      <c r="A1586" t="str">
        <f t="shared" si="481"/>
        <v>CUST1585</v>
      </c>
      <c r="B1586" s="2" t="s">
        <v>1920</v>
      </c>
      <c r="C1586" s="4">
        <v>45703</v>
      </c>
      <c r="D1586" s="2" t="s">
        <v>169</v>
      </c>
      <c r="E1586" t="s">
        <v>5054</v>
      </c>
      <c r="F1586" s="2" t="s">
        <v>42</v>
      </c>
      <c r="G1586" s="2" t="s">
        <v>170</v>
      </c>
      <c r="H1586" s="2">
        <v>1</v>
      </c>
      <c r="I1586" s="19">
        <v>137.41</v>
      </c>
      <c r="J1586" s="2" t="s">
        <v>15</v>
      </c>
      <c r="K1586" s="2" t="s">
        <v>16</v>
      </c>
      <c r="L1586" s="2">
        <v>1</v>
      </c>
      <c r="M1586" s="18">
        <f t="shared" si="482"/>
        <v>137.41</v>
      </c>
      <c r="T1586" t="str">
        <f t="shared" si="483"/>
        <v>Completed</v>
      </c>
      <c r="U1586" t="str">
        <f t="shared" si="484"/>
        <v>No</v>
      </c>
      <c r="V1586" t="str">
        <f t="shared" si="485"/>
        <v>No</v>
      </c>
      <c r="X1586">
        <f t="shared" si="486"/>
        <v>558</v>
      </c>
      <c r="Y1586">
        <f t="shared" si="487"/>
        <v>430</v>
      </c>
      <c r="Z1586" s="18">
        <f t="shared" si="488"/>
        <v>1098537.4901531704</v>
      </c>
      <c r="AA1586" s="18">
        <f t="shared" si="489"/>
        <v>96724.388030634553</v>
      </c>
      <c r="AB1586" s="17">
        <f t="shared" si="490"/>
        <v>3.9001122334455669</v>
      </c>
      <c r="AC1586" s="2" t="s">
        <v>170</v>
      </c>
      <c r="AD1586" s="2" t="s">
        <v>42</v>
      </c>
      <c r="AE1586" t="str">
        <f t="shared" si="491"/>
        <v>Beauty</v>
      </c>
      <c r="AF1586" t="str">
        <f t="shared" si="492"/>
        <v>Beauty</v>
      </c>
      <c r="AG1586" t="str" cm="1">
        <f t="array" ref="AG1586">INDEX(AD:AD,ROW())</f>
        <v>Beauty</v>
      </c>
      <c r="AH1586">
        <f t="shared" si="500"/>
        <v>70</v>
      </c>
      <c r="AI1586" t="str">
        <f t="shared" si="493"/>
        <v>Beauty</v>
      </c>
      <c r="AK1586">
        <f t="shared" si="494"/>
        <v>2025</v>
      </c>
      <c r="AL1586">
        <f t="shared" si="495"/>
        <v>2</v>
      </c>
      <c r="AM1586">
        <f t="shared" si="496"/>
        <v>15</v>
      </c>
      <c r="AN1586">
        <f t="shared" si="497"/>
        <v>7</v>
      </c>
      <c r="AO1586" t="str">
        <f t="shared" si="498"/>
        <v>Weekend</v>
      </c>
      <c r="AR1586" s="20">
        <f t="shared" si="499"/>
        <v>0</v>
      </c>
    </row>
    <row r="1587" spans="1:44" x14ac:dyDescent="0.35">
      <c r="A1587" t="str">
        <f t="shared" si="481"/>
        <v>CUST1586</v>
      </c>
      <c r="B1587" s="2" t="s">
        <v>1921</v>
      </c>
      <c r="C1587" s="4">
        <v>45629</v>
      </c>
      <c r="D1587" s="2" t="s">
        <v>361</v>
      </c>
      <c r="E1587" t="s">
        <v>5052</v>
      </c>
      <c r="F1587" s="2" t="s">
        <v>13</v>
      </c>
      <c r="G1587" s="2" t="s">
        <v>5045</v>
      </c>
      <c r="H1587" s="2">
        <v>2</v>
      </c>
      <c r="I1587" s="19">
        <v>970.19</v>
      </c>
      <c r="J1587" s="2" t="s">
        <v>5047</v>
      </c>
      <c r="K1587" s="2" t="s">
        <v>16</v>
      </c>
      <c r="L1587" s="2">
        <v>4</v>
      </c>
      <c r="M1587" s="18">
        <f t="shared" si="482"/>
        <v>1940.38</v>
      </c>
      <c r="T1587" t="str">
        <f t="shared" si="483"/>
        <v>Completed</v>
      </c>
      <c r="U1587" t="str">
        <f t="shared" si="484"/>
        <v>Yes</v>
      </c>
      <c r="V1587" t="str">
        <f t="shared" si="485"/>
        <v>No</v>
      </c>
      <c r="X1587">
        <f t="shared" si="486"/>
        <v>573</v>
      </c>
      <c r="Y1587">
        <f t="shared" si="487"/>
        <v>450</v>
      </c>
      <c r="Z1587" s="18">
        <f t="shared" si="488"/>
        <v>1463424.4009529033</v>
      </c>
      <c r="AA1587" s="18">
        <f t="shared" si="489"/>
        <v>118285.78776560788</v>
      </c>
      <c r="AB1587" s="17">
        <f t="shared" si="490"/>
        <v>3.8140589569160999</v>
      </c>
      <c r="AC1587" s="2" t="s">
        <v>5045</v>
      </c>
      <c r="AD1587" s="2" t="s">
        <v>13</v>
      </c>
      <c r="AE1587" t="str">
        <f t="shared" si="491"/>
        <v>Home &amp; Kitchen</v>
      </c>
      <c r="AF1587" t="str">
        <f t="shared" si="492"/>
        <v>Home &amp; Kitchen</v>
      </c>
      <c r="AG1587" t="str" cm="1">
        <f t="array" ref="AG1587">INDEX(AD:AD,ROW())</f>
        <v>Home &amp; Kitchen</v>
      </c>
      <c r="AH1587">
        <f t="shared" si="500"/>
        <v>76</v>
      </c>
      <c r="AI1587" t="str">
        <f t="shared" si="493"/>
        <v>Home &amp; Kitchen</v>
      </c>
      <c r="AK1587">
        <f t="shared" si="494"/>
        <v>2024</v>
      </c>
      <c r="AL1587">
        <f t="shared" si="495"/>
        <v>12</v>
      </c>
      <c r="AM1587">
        <f t="shared" si="496"/>
        <v>3</v>
      </c>
      <c r="AN1587">
        <f t="shared" si="497"/>
        <v>3</v>
      </c>
      <c r="AO1587" t="str">
        <f t="shared" si="498"/>
        <v>Weekday</v>
      </c>
      <c r="AR1587" s="20">
        <f t="shared" si="499"/>
        <v>0</v>
      </c>
    </row>
    <row r="1588" spans="1:44" x14ac:dyDescent="0.35">
      <c r="A1588" t="str">
        <f t="shared" si="481"/>
        <v>CUST1587</v>
      </c>
      <c r="B1588" s="2" t="s">
        <v>1922</v>
      </c>
      <c r="C1588" s="4">
        <v>45272</v>
      </c>
      <c r="D1588" s="2" t="s">
        <v>211</v>
      </c>
      <c r="E1588" t="s">
        <v>5053</v>
      </c>
      <c r="F1588" s="2" t="s">
        <v>42</v>
      </c>
      <c r="G1588" s="2" t="s">
        <v>188</v>
      </c>
      <c r="H1588" s="2">
        <v>1</v>
      </c>
      <c r="I1588" s="19">
        <v>1308.6400000000001</v>
      </c>
      <c r="J1588" s="2" t="s">
        <v>5046</v>
      </c>
      <c r="K1588" s="2" t="s">
        <v>16</v>
      </c>
      <c r="L1588" s="2">
        <v>4</v>
      </c>
      <c r="M1588" s="18">
        <f t="shared" si="482"/>
        <v>1308.6400000000001</v>
      </c>
      <c r="T1588" t="str">
        <f t="shared" si="483"/>
        <v>Completed</v>
      </c>
      <c r="U1588" t="str">
        <f t="shared" si="484"/>
        <v>Yes</v>
      </c>
      <c r="V1588" t="str">
        <f t="shared" si="485"/>
        <v>No</v>
      </c>
      <c r="X1588">
        <f t="shared" si="486"/>
        <v>559</v>
      </c>
      <c r="Y1588">
        <f t="shared" si="487"/>
        <v>408</v>
      </c>
      <c r="Z1588" s="18">
        <f t="shared" si="488"/>
        <v>1098537.4901531704</v>
      </c>
      <c r="AA1588" s="18">
        <f t="shared" si="489"/>
        <v>96724.388030634553</v>
      </c>
      <c r="AB1588" s="17">
        <f t="shared" si="490"/>
        <v>3.9001122334455669</v>
      </c>
      <c r="AC1588" s="2" t="s">
        <v>188</v>
      </c>
      <c r="AD1588" s="2" t="s">
        <v>42</v>
      </c>
      <c r="AE1588" t="str">
        <f t="shared" si="491"/>
        <v>Beauty</v>
      </c>
      <c r="AF1588" t="str">
        <f t="shared" si="492"/>
        <v>Beauty</v>
      </c>
      <c r="AG1588" t="str" cm="1">
        <f t="array" ref="AG1588">INDEX(AD:AD,ROW())</f>
        <v>Beauty</v>
      </c>
      <c r="AH1588">
        <f t="shared" si="500"/>
        <v>80</v>
      </c>
      <c r="AI1588" t="str">
        <f t="shared" si="493"/>
        <v>Beauty</v>
      </c>
      <c r="AK1588">
        <f t="shared" si="494"/>
        <v>2023</v>
      </c>
      <c r="AL1588">
        <f t="shared" si="495"/>
        <v>12</v>
      </c>
      <c r="AM1588">
        <f t="shared" si="496"/>
        <v>12</v>
      </c>
      <c r="AN1588">
        <f t="shared" si="497"/>
        <v>3</v>
      </c>
      <c r="AO1588" t="str">
        <f t="shared" si="498"/>
        <v>Weekday</v>
      </c>
      <c r="AR1588" s="20">
        <f t="shared" si="499"/>
        <v>0</v>
      </c>
    </row>
    <row r="1589" spans="1:44" x14ac:dyDescent="0.35">
      <c r="A1589" t="str">
        <f t="shared" si="481"/>
        <v>CUST1588</v>
      </c>
      <c r="B1589" s="2" t="s">
        <v>1923</v>
      </c>
      <c r="C1589" s="4">
        <v>45175</v>
      </c>
      <c r="D1589" s="2" t="s">
        <v>439</v>
      </c>
      <c r="E1589" t="s">
        <v>5050</v>
      </c>
      <c r="F1589" s="2" t="s">
        <v>42</v>
      </c>
      <c r="G1589" s="2" t="s">
        <v>5044</v>
      </c>
      <c r="H1589" s="2">
        <v>1</v>
      </c>
      <c r="I1589" s="19">
        <v>1461.83</v>
      </c>
      <c r="J1589" s="2" t="s">
        <v>5046</v>
      </c>
      <c r="K1589" s="2" t="s">
        <v>16</v>
      </c>
      <c r="L1589" s="2">
        <v>3</v>
      </c>
      <c r="M1589" s="18">
        <f t="shared" si="482"/>
        <v>1461.83</v>
      </c>
      <c r="T1589" t="str">
        <f t="shared" si="483"/>
        <v>Completed</v>
      </c>
      <c r="U1589" t="str">
        <f t="shared" si="484"/>
        <v>Yes</v>
      </c>
      <c r="V1589" t="str">
        <f t="shared" si="485"/>
        <v>No</v>
      </c>
      <c r="X1589">
        <f t="shared" si="486"/>
        <v>589</v>
      </c>
      <c r="Y1589">
        <f t="shared" si="487"/>
        <v>426</v>
      </c>
      <c r="Z1589" s="18">
        <f t="shared" si="488"/>
        <v>1098537.4901531704</v>
      </c>
      <c r="AA1589" s="18">
        <f t="shared" si="489"/>
        <v>96724.388030634553</v>
      </c>
      <c r="AB1589" s="17">
        <f t="shared" si="490"/>
        <v>3.9001122334455669</v>
      </c>
      <c r="AC1589" s="2" t="s">
        <v>5044</v>
      </c>
      <c r="AD1589" s="2" t="s">
        <v>42</v>
      </c>
      <c r="AE1589" t="str">
        <f t="shared" si="491"/>
        <v>Beauty</v>
      </c>
      <c r="AF1589" t="str">
        <f t="shared" si="492"/>
        <v>Beauty</v>
      </c>
      <c r="AG1589" t="str" cm="1">
        <f t="array" ref="AG1589">INDEX(AD:AD,ROW())</f>
        <v>Beauty</v>
      </c>
      <c r="AH1589">
        <f t="shared" si="500"/>
        <v>64</v>
      </c>
      <c r="AI1589" t="str">
        <f t="shared" si="493"/>
        <v>Beauty</v>
      </c>
      <c r="AK1589">
        <f t="shared" si="494"/>
        <v>2023</v>
      </c>
      <c r="AL1589">
        <f t="shared" si="495"/>
        <v>9</v>
      </c>
      <c r="AM1589">
        <f t="shared" si="496"/>
        <v>6</v>
      </c>
      <c r="AN1589">
        <f t="shared" si="497"/>
        <v>4</v>
      </c>
      <c r="AO1589" t="str">
        <f t="shared" si="498"/>
        <v>Weekday</v>
      </c>
      <c r="AR1589" s="20">
        <f t="shared" si="499"/>
        <v>0</v>
      </c>
    </row>
    <row r="1590" spans="1:44" x14ac:dyDescent="0.35">
      <c r="A1590" t="str">
        <f t="shared" si="481"/>
        <v>CUST1589</v>
      </c>
      <c r="B1590" s="2" t="s">
        <v>1924</v>
      </c>
      <c r="C1590" s="4">
        <v>45646</v>
      </c>
      <c r="D1590" s="2" t="s">
        <v>590</v>
      </c>
      <c r="E1590" t="s">
        <v>5055</v>
      </c>
      <c r="F1590" s="2" t="s">
        <v>19</v>
      </c>
      <c r="G1590" s="2" t="s">
        <v>5040</v>
      </c>
      <c r="H1590" s="2">
        <v>1</v>
      </c>
      <c r="I1590" s="19">
        <v>1332.23</v>
      </c>
      <c r="J1590" s="2" t="s">
        <v>50</v>
      </c>
      <c r="K1590" s="2" t="s">
        <v>16</v>
      </c>
      <c r="L1590" s="31"/>
      <c r="M1590" s="18">
        <f t="shared" si="482"/>
        <v>1332.23</v>
      </c>
      <c r="T1590" t="str">
        <f t="shared" si="483"/>
        <v>Completed</v>
      </c>
      <c r="U1590" t="str">
        <f t="shared" si="484"/>
        <v>Yes</v>
      </c>
      <c r="V1590" t="str">
        <f t="shared" si="485"/>
        <v>No</v>
      </c>
      <c r="X1590">
        <f t="shared" si="486"/>
        <v>567</v>
      </c>
      <c r="Y1590">
        <f t="shared" si="487"/>
        <v>440</v>
      </c>
      <c r="Z1590" s="18">
        <f t="shared" si="488"/>
        <v>2759712.3299794244</v>
      </c>
      <c r="AA1590" s="18">
        <f t="shared" si="489"/>
        <v>330643.50635802455</v>
      </c>
      <c r="AB1590" s="17">
        <f t="shared" si="490"/>
        <v>3.8641711229946525</v>
      </c>
      <c r="AC1590" s="2" t="s">
        <v>5040</v>
      </c>
      <c r="AD1590" s="2" t="s">
        <v>19</v>
      </c>
      <c r="AE1590" t="str">
        <f t="shared" si="491"/>
        <v>Electronics</v>
      </c>
      <c r="AF1590" t="str">
        <f t="shared" si="492"/>
        <v>Electronics</v>
      </c>
      <c r="AG1590" t="str" cm="1">
        <f t="array" ref="AG1590">INDEX(AD:AD,ROW())</f>
        <v>Electronics</v>
      </c>
      <c r="AH1590">
        <f t="shared" si="500"/>
        <v>13</v>
      </c>
      <c r="AI1590" t="str">
        <f t="shared" si="493"/>
        <v>Electronics</v>
      </c>
      <c r="AK1590">
        <f t="shared" si="494"/>
        <v>2024</v>
      </c>
      <c r="AL1590">
        <f t="shared" si="495"/>
        <v>12</v>
      </c>
      <c r="AM1590">
        <f t="shared" si="496"/>
        <v>20</v>
      </c>
      <c r="AN1590">
        <f t="shared" si="497"/>
        <v>6</v>
      </c>
      <c r="AO1590" t="str">
        <f t="shared" si="498"/>
        <v>Weekday</v>
      </c>
      <c r="AR1590" s="20">
        <f t="shared" si="499"/>
        <v>0</v>
      </c>
    </row>
    <row r="1591" spans="1:44" x14ac:dyDescent="0.35">
      <c r="A1591" t="str">
        <f t="shared" si="481"/>
        <v>CUST1590</v>
      </c>
      <c r="B1591" s="2" t="s">
        <v>1925</v>
      </c>
      <c r="C1591" s="4">
        <v>45579</v>
      </c>
      <c r="D1591" s="2" t="s">
        <v>36</v>
      </c>
      <c r="E1591" t="s">
        <v>5053</v>
      </c>
      <c r="F1591" s="2" t="s">
        <v>13</v>
      </c>
      <c r="G1591" s="2" t="s">
        <v>5045</v>
      </c>
      <c r="H1591" s="2">
        <v>1</v>
      </c>
      <c r="I1591" s="19">
        <v>1593.67</v>
      </c>
      <c r="J1591" s="2" t="s">
        <v>5046</v>
      </c>
      <c r="K1591" s="2" t="s">
        <v>16</v>
      </c>
      <c r="L1591" s="2">
        <v>5</v>
      </c>
      <c r="M1591" s="18">
        <f t="shared" si="482"/>
        <v>1593.67</v>
      </c>
      <c r="T1591" t="str">
        <f t="shared" si="483"/>
        <v>Completed</v>
      </c>
      <c r="U1591" t="str">
        <f t="shared" si="484"/>
        <v>Yes</v>
      </c>
      <c r="V1591" t="str">
        <f t="shared" si="485"/>
        <v>No</v>
      </c>
      <c r="X1591">
        <f t="shared" si="486"/>
        <v>559</v>
      </c>
      <c r="Y1591">
        <f t="shared" si="487"/>
        <v>408</v>
      </c>
      <c r="Z1591" s="18">
        <f t="shared" si="488"/>
        <v>1463424.4009529033</v>
      </c>
      <c r="AA1591" s="18">
        <f t="shared" si="489"/>
        <v>118285.78776560788</v>
      </c>
      <c r="AB1591" s="17">
        <f t="shared" si="490"/>
        <v>3.8140589569160999</v>
      </c>
      <c r="AC1591" s="2" t="s">
        <v>5045</v>
      </c>
      <c r="AD1591" s="2" t="s">
        <v>13</v>
      </c>
      <c r="AE1591" t="str">
        <f t="shared" si="491"/>
        <v>Home &amp; Kitchen</v>
      </c>
      <c r="AF1591" t="str">
        <f t="shared" si="492"/>
        <v>Home &amp; Kitchen</v>
      </c>
      <c r="AG1591" t="str" cm="1">
        <f t="array" ref="AG1591">INDEX(AD:AD,ROW())</f>
        <v>Home &amp; Kitchen</v>
      </c>
      <c r="AH1591">
        <f t="shared" si="500"/>
        <v>76</v>
      </c>
      <c r="AI1591" t="str">
        <f t="shared" si="493"/>
        <v>Home &amp; Kitchen</v>
      </c>
      <c r="AK1591">
        <f t="shared" si="494"/>
        <v>2024</v>
      </c>
      <c r="AL1591">
        <f t="shared" si="495"/>
        <v>10</v>
      </c>
      <c r="AM1591">
        <f t="shared" si="496"/>
        <v>14</v>
      </c>
      <c r="AN1591">
        <f t="shared" si="497"/>
        <v>2</v>
      </c>
      <c r="AO1591" t="str">
        <f t="shared" si="498"/>
        <v>Weekday</v>
      </c>
      <c r="AR1591" s="20">
        <f t="shared" si="499"/>
        <v>0</v>
      </c>
    </row>
    <row r="1592" spans="1:44" x14ac:dyDescent="0.35">
      <c r="A1592" t="str">
        <f t="shared" si="481"/>
        <v>CUST1591</v>
      </c>
      <c r="B1592" s="2" t="s">
        <v>1926</v>
      </c>
      <c r="C1592" s="4">
        <v>45147</v>
      </c>
      <c r="D1592" s="2" t="s">
        <v>327</v>
      </c>
      <c r="E1592" t="s">
        <v>5054</v>
      </c>
      <c r="F1592" s="2" t="s">
        <v>29</v>
      </c>
      <c r="G1592" s="2" t="s">
        <v>5041</v>
      </c>
      <c r="H1592" s="2">
        <v>1</v>
      </c>
      <c r="I1592" s="19">
        <v>1042.72</v>
      </c>
      <c r="J1592" s="2" t="s">
        <v>5046</v>
      </c>
      <c r="K1592" s="2" t="s">
        <v>16</v>
      </c>
      <c r="L1592" s="2">
        <v>3</v>
      </c>
      <c r="M1592" s="18">
        <f t="shared" si="482"/>
        <v>1042.72</v>
      </c>
      <c r="T1592" t="str">
        <f t="shared" si="483"/>
        <v>Completed</v>
      </c>
      <c r="U1592" t="str">
        <f t="shared" si="484"/>
        <v>Yes</v>
      </c>
      <c r="V1592" t="str">
        <f t="shared" si="485"/>
        <v>No</v>
      </c>
      <c r="X1592">
        <f t="shared" si="486"/>
        <v>558</v>
      </c>
      <c r="Y1592">
        <f t="shared" si="487"/>
        <v>430</v>
      </c>
      <c r="Z1592" s="18">
        <f t="shared" si="488"/>
        <v>1892867.2841657216</v>
      </c>
      <c r="AA1592" s="18">
        <f t="shared" si="489"/>
        <v>199432.98236095349</v>
      </c>
      <c r="AB1592" s="17">
        <f t="shared" si="490"/>
        <v>3.8949824970828471</v>
      </c>
      <c r="AC1592" s="2" t="s">
        <v>5041</v>
      </c>
      <c r="AD1592" s="2" t="s">
        <v>29</v>
      </c>
      <c r="AE1592" t="str">
        <f t="shared" si="491"/>
        <v>Fashion</v>
      </c>
      <c r="AF1592" t="str">
        <f t="shared" si="492"/>
        <v>Fashion</v>
      </c>
      <c r="AG1592" t="str" cm="1">
        <f t="array" ref="AG1592">INDEX(AD:AD,ROW())</f>
        <v>Fashion</v>
      </c>
      <c r="AH1592">
        <f t="shared" si="500"/>
        <v>15</v>
      </c>
      <c r="AI1592" t="str">
        <f t="shared" si="493"/>
        <v>Fashion</v>
      </c>
      <c r="AK1592">
        <f t="shared" si="494"/>
        <v>2023</v>
      </c>
      <c r="AL1592">
        <f t="shared" si="495"/>
        <v>8</v>
      </c>
      <c r="AM1592">
        <f t="shared" si="496"/>
        <v>9</v>
      </c>
      <c r="AN1592">
        <f t="shared" si="497"/>
        <v>4</v>
      </c>
      <c r="AO1592" t="str">
        <f t="shared" si="498"/>
        <v>Weekday</v>
      </c>
      <c r="AR1592" s="20">
        <f t="shared" si="499"/>
        <v>0</v>
      </c>
    </row>
    <row r="1593" spans="1:44" x14ac:dyDescent="0.35">
      <c r="A1593" t="str">
        <f t="shared" si="481"/>
        <v>CUST1592</v>
      </c>
      <c r="B1593" s="2" t="s">
        <v>1927</v>
      </c>
      <c r="C1593" s="4">
        <v>44969</v>
      </c>
      <c r="D1593" s="2" t="s">
        <v>370</v>
      </c>
      <c r="E1593" t="s">
        <v>5048</v>
      </c>
      <c r="F1593" s="2" t="s">
        <v>13</v>
      </c>
      <c r="G1593" s="2" t="s">
        <v>95</v>
      </c>
      <c r="H1593" s="2">
        <v>1</v>
      </c>
      <c r="I1593" s="19">
        <v>1016.56</v>
      </c>
      <c r="J1593" s="2" t="s">
        <v>5047</v>
      </c>
      <c r="K1593" s="2" t="s">
        <v>16</v>
      </c>
      <c r="L1593" s="2">
        <v>4</v>
      </c>
      <c r="M1593" s="18">
        <f t="shared" si="482"/>
        <v>1016.56</v>
      </c>
      <c r="T1593" t="str">
        <f t="shared" si="483"/>
        <v>Completed</v>
      </c>
      <c r="U1593" t="str">
        <f t="shared" si="484"/>
        <v>Yes</v>
      </c>
      <c r="V1593" t="str">
        <f t="shared" si="485"/>
        <v>No</v>
      </c>
      <c r="X1593">
        <f t="shared" si="486"/>
        <v>590</v>
      </c>
      <c r="Y1593">
        <f t="shared" si="487"/>
        <v>451</v>
      </c>
      <c r="Z1593" s="18">
        <f t="shared" si="488"/>
        <v>1463424.4009529033</v>
      </c>
      <c r="AA1593" s="18">
        <f t="shared" si="489"/>
        <v>118285.78776560788</v>
      </c>
      <c r="AB1593" s="17">
        <f t="shared" si="490"/>
        <v>3.8140589569160999</v>
      </c>
      <c r="AC1593" s="2" t="s">
        <v>95</v>
      </c>
      <c r="AD1593" s="2" t="s">
        <v>13</v>
      </c>
      <c r="AE1593" t="str">
        <f t="shared" si="491"/>
        <v>Home &amp; Kitchen</v>
      </c>
      <c r="AF1593" t="str">
        <f t="shared" si="492"/>
        <v>Home &amp; Kitchen</v>
      </c>
      <c r="AG1593" t="str" cm="1">
        <f t="array" ref="AG1593">INDEX(AD:AD,ROW())</f>
        <v>Home &amp; Kitchen</v>
      </c>
      <c r="AH1593">
        <f t="shared" si="500"/>
        <v>32</v>
      </c>
      <c r="AI1593" t="str">
        <f t="shared" si="493"/>
        <v>Home &amp; Kitchen</v>
      </c>
      <c r="AK1593">
        <f t="shared" si="494"/>
        <v>2023</v>
      </c>
      <c r="AL1593">
        <f t="shared" si="495"/>
        <v>2</v>
      </c>
      <c r="AM1593">
        <f t="shared" si="496"/>
        <v>12</v>
      </c>
      <c r="AN1593">
        <f t="shared" si="497"/>
        <v>1</v>
      </c>
      <c r="AO1593" t="str">
        <f t="shared" si="498"/>
        <v>Weekend</v>
      </c>
      <c r="AR1593" s="20">
        <f t="shared" si="499"/>
        <v>0</v>
      </c>
    </row>
    <row r="1594" spans="1:44" x14ac:dyDescent="0.35">
      <c r="A1594" t="str">
        <f t="shared" si="481"/>
        <v>CUST1593</v>
      </c>
      <c r="B1594" s="2" t="s">
        <v>1928</v>
      </c>
      <c r="C1594" s="4">
        <v>45215</v>
      </c>
      <c r="D1594" s="2" t="s">
        <v>398</v>
      </c>
      <c r="E1594" t="s">
        <v>5050</v>
      </c>
      <c r="F1594" s="2" t="s">
        <v>13</v>
      </c>
      <c r="G1594" s="2" t="s">
        <v>95</v>
      </c>
      <c r="H1594" s="2">
        <v>2</v>
      </c>
      <c r="I1594" s="19">
        <v>707.72</v>
      </c>
      <c r="J1594" s="2" t="s">
        <v>15</v>
      </c>
      <c r="K1594" s="2" t="s">
        <v>16</v>
      </c>
      <c r="L1594" s="2">
        <v>3</v>
      </c>
      <c r="M1594" s="18">
        <f t="shared" si="482"/>
        <v>1415.44</v>
      </c>
      <c r="T1594" t="str">
        <f t="shared" si="483"/>
        <v>Completed</v>
      </c>
      <c r="U1594" t="str">
        <f t="shared" si="484"/>
        <v>Yes</v>
      </c>
      <c r="V1594" t="str">
        <f t="shared" si="485"/>
        <v>No</v>
      </c>
      <c r="X1594">
        <f t="shared" si="486"/>
        <v>589</v>
      </c>
      <c r="Y1594">
        <f t="shared" si="487"/>
        <v>426</v>
      </c>
      <c r="Z1594" s="18">
        <f t="shared" si="488"/>
        <v>1463424.4009529033</v>
      </c>
      <c r="AA1594" s="18">
        <f t="shared" si="489"/>
        <v>118285.78776560788</v>
      </c>
      <c r="AB1594" s="17">
        <f t="shared" si="490"/>
        <v>3.8140589569160999</v>
      </c>
      <c r="AC1594" s="2" t="s">
        <v>95</v>
      </c>
      <c r="AD1594" s="2" t="s">
        <v>13</v>
      </c>
      <c r="AE1594" t="str">
        <f t="shared" si="491"/>
        <v>Home &amp; Kitchen</v>
      </c>
      <c r="AF1594" t="str">
        <f t="shared" si="492"/>
        <v>Home &amp; Kitchen</v>
      </c>
      <c r="AG1594" t="str" cm="1">
        <f t="array" ref="AG1594">INDEX(AD:AD,ROW())</f>
        <v>Home &amp; Kitchen</v>
      </c>
      <c r="AH1594">
        <f t="shared" si="500"/>
        <v>32</v>
      </c>
      <c r="AI1594" t="str">
        <f t="shared" si="493"/>
        <v>Home &amp; Kitchen</v>
      </c>
      <c r="AK1594">
        <f t="shared" si="494"/>
        <v>2023</v>
      </c>
      <c r="AL1594">
        <f t="shared" si="495"/>
        <v>10</v>
      </c>
      <c r="AM1594">
        <f t="shared" si="496"/>
        <v>16</v>
      </c>
      <c r="AN1594">
        <f t="shared" si="497"/>
        <v>2</v>
      </c>
      <c r="AO1594" t="str">
        <f t="shared" si="498"/>
        <v>Weekday</v>
      </c>
      <c r="AR1594" s="20">
        <f t="shared" si="499"/>
        <v>0</v>
      </c>
    </row>
    <row r="1595" spans="1:44" x14ac:dyDescent="0.35">
      <c r="A1595" t="str">
        <f t="shared" si="481"/>
        <v>CUST1594</v>
      </c>
      <c r="B1595" s="2" t="s">
        <v>1929</v>
      </c>
      <c r="C1595" s="4">
        <v>45246</v>
      </c>
      <c r="D1595" s="2" t="s">
        <v>1448</v>
      </c>
      <c r="E1595" t="s">
        <v>5053</v>
      </c>
      <c r="F1595" s="2" t="s">
        <v>29</v>
      </c>
      <c r="G1595" s="2" t="s">
        <v>138</v>
      </c>
      <c r="H1595" s="2">
        <v>1</v>
      </c>
      <c r="I1595" s="19">
        <v>1531.35</v>
      </c>
      <c r="J1595" s="2" t="s">
        <v>15</v>
      </c>
      <c r="K1595" s="2" t="s">
        <v>31</v>
      </c>
      <c r="L1595" s="2">
        <v>4</v>
      </c>
      <c r="M1595" s="18">
        <f t="shared" si="482"/>
        <v>1531.35</v>
      </c>
      <c r="T1595" t="str">
        <f t="shared" si="483"/>
        <v>Pending</v>
      </c>
      <c r="U1595" t="str">
        <f t="shared" si="484"/>
        <v>No</v>
      </c>
      <c r="V1595" t="str">
        <f t="shared" si="485"/>
        <v>Yes</v>
      </c>
      <c r="X1595">
        <f t="shared" si="486"/>
        <v>559</v>
      </c>
      <c r="Y1595">
        <f t="shared" si="487"/>
        <v>408</v>
      </c>
      <c r="Z1595" s="18">
        <f t="shared" si="488"/>
        <v>1892867.2841657216</v>
      </c>
      <c r="AA1595" s="18">
        <f t="shared" si="489"/>
        <v>199432.98236095349</v>
      </c>
      <c r="AB1595" s="17">
        <f t="shared" si="490"/>
        <v>3.8949824970828471</v>
      </c>
      <c r="AC1595" s="2" t="s">
        <v>138</v>
      </c>
      <c r="AD1595" s="2" t="s">
        <v>29</v>
      </c>
      <c r="AE1595" t="str">
        <f t="shared" si="491"/>
        <v>Fashion</v>
      </c>
      <c r="AF1595" t="str">
        <f t="shared" si="492"/>
        <v>Fashion</v>
      </c>
      <c r="AG1595" t="str" cm="1">
        <f t="array" ref="AG1595">INDEX(AD:AD,ROW())</f>
        <v>Fashion</v>
      </c>
      <c r="AH1595">
        <f t="shared" si="500"/>
        <v>53</v>
      </c>
      <c r="AI1595" t="str">
        <f t="shared" si="493"/>
        <v>Fashion</v>
      </c>
      <c r="AK1595">
        <f t="shared" si="494"/>
        <v>2023</v>
      </c>
      <c r="AL1595">
        <f t="shared" si="495"/>
        <v>11</v>
      </c>
      <c r="AM1595">
        <f t="shared" si="496"/>
        <v>16</v>
      </c>
      <c r="AN1595">
        <f t="shared" si="497"/>
        <v>5</v>
      </c>
      <c r="AO1595" t="str">
        <f t="shared" si="498"/>
        <v>Weekday</v>
      </c>
      <c r="AR1595" s="20">
        <f t="shared" si="499"/>
        <v>0</v>
      </c>
    </row>
    <row r="1596" spans="1:44" x14ac:dyDescent="0.35">
      <c r="A1596" t="str">
        <f t="shared" si="481"/>
        <v>CUST1595</v>
      </c>
      <c r="B1596" s="2" t="s">
        <v>1930</v>
      </c>
      <c r="C1596" s="4">
        <v>45753</v>
      </c>
      <c r="D1596" s="2" t="s">
        <v>110</v>
      </c>
      <c r="E1596" t="s">
        <v>5048</v>
      </c>
      <c r="F1596" s="2" t="s">
        <v>42</v>
      </c>
      <c r="G1596" s="2" t="s">
        <v>43</v>
      </c>
      <c r="H1596" s="2">
        <v>2</v>
      </c>
      <c r="I1596" s="19">
        <v>352.54</v>
      </c>
      <c r="J1596" s="2" t="s">
        <v>15</v>
      </c>
      <c r="K1596" s="2" t="s">
        <v>16</v>
      </c>
      <c r="L1596" s="2">
        <v>3</v>
      </c>
      <c r="M1596" s="18">
        <f t="shared" si="482"/>
        <v>705.08</v>
      </c>
      <c r="T1596" t="str">
        <f t="shared" si="483"/>
        <v>Completed</v>
      </c>
      <c r="U1596" t="str">
        <f t="shared" si="484"/>
        <v>No</v>
      </c>
      <c r="V1596" t="str">
        <f t="shared" si="485"/>
        <v>No</v>
      </c>
      <c r="X1596">
        <f t="shared" si="486"/>
        <v>590</v>
      </c>
      <c r="Y1596">
        <f t="shared" si="487"/>
        <v>451</v>
      </c>
      <c r="Z1596" s="18">
        <f t="shared" si="488"/>
        <v>1098537.4901531704</v>
      </c>
      <c r="AA1596" s="18">
        <f t="shared" si="489"/>
        <v>96724.388030634553</v>
      </c>
      <c r="AB1596" s="17">
        <f t="shared" si="490"/>
        <v>3.9001122334455669</v>
      </c>
      <c r="AC1596" s="2" t="s">
        <v>43</v>
      </c>
      <c r="AD1596" s="2" t="s">
        <v>42</v>
      </c>
      <c r="AE1596" t="str">
        <f t="shared" si="491"/>
        <v>Beauty</v>
      </c>
      <c r="AF1596" t="str">
        <f t="shared" si="492"/>
        <v>Beauty</v>
      </c>
      <c r="AG1596" t="str" cm="1">
        <f t="array" ref="AG1596">INDEX(AD:AD,ROW())</f>
        <v>Beauty</v>
      </c>
      <c r="AH1596">
        <f t="shared" si="500"/>
        <v>10</v>
      </c>
      <c r="AI1596" t="str">
        <f t="shared" si="493"/>
        <v>Beauty</v>
      </c>
      <c r="AK1596">
        <f t="shared" si="494"/>
        <v>2025</v>
      </c>
      <c r="AL1596">
        <f t="shared" si="495"/>
        <v>4</v>
      </c>
      <c r="AM1596">
        <f t="shared" si="496"/>
        <v>6</v>
      </c>
      <c r="AN1596">
        <f t="shared" si="497"/>
        <v>1</v>
      </c>
      <c r="AO1596" t="str">
        <f t="shared" si="498"/>
        <v>Weekend</v>
      </c>
      <c r="AR1596" s="20">
        <f t="shared" si="499"/>
        <v>0</v>
      </c>
    </row>
    <row r="1597" spans="1:44" x14ac:dyDescent="0.35">
      <c r="A1597" t="str">
        <f t="shared" si="481"/>
        <v>CUST1596</v>
      </c>
      <c r="B1597" s="2" t="s">
        <v>1931</v>
      </c>
      <c r="C1597" s="4">
        <v>45542</v>
      </c>
      <c r="D1597" s="2" t="s">
        <v>1725</v>
      </c>
      <c r="E1597" t="s">
        <v>5050</v>
      </c>
      <c r="F1597" s="2" t="s">
        <v>13</v>
      </c>
      <c r="G1597" s="2" t="s">
        <v>37</v>
      </c>
      <c r="H1597" s="2">
        <v>1</v>
      </c>
      <c r="I1597" s="19">
        <v>1498.39</v>
      </c>
      <c r="J1597" s="2" t="s">
        <v>15</v>
      </c>
      <c r="K1597" s="2" t="s">
        <v>16</v>
      </c>
      <c r="L1597" s="2">
        <v>4</v>
      </c>
      <c r="M1597" s="18">
        <f t="shared" si="482"/>
        <v>1498.39</v>
      </c>
      <c r="T1597" t="str">
        <f t="shared" si="483"/>
        <v>Completed</v>
      </c>
      <c r="U1597" t="str">
        <f t="shared" si="484"/>
        <v>Yes</v>
      </c>
      <c r="V1597" t="str">
        <f t="shared" si="485"/>
        <v>No</v>
      </c>
      <c r="X1597">
        <f t="shared" si="486"/>
        <v>589</v>
      </c>
      <c r="Y1597">
        <f t="shared" si="487"/>
        <v>426</v>
      </c>
      <c r="Z1597" s="18">
        <f t="shared" si="488"/>
        <v>1463424.4009529033</v>
      </c>
      <c r="AA1597" s="18">
        <f t="shared" si="489"/>
        <v>118285.78776560788</v>
      </c>
      <c r="AB1597" s="17">
        <f t="shared" si="490"/>
        <v>3.8140589569160999</v>
      </c>
      <c r="AC1597" s="2" t="s">
        <v>37</v>
      </c>
      <c r="AD1597" s="2" t="s">
        <v>13</v>
      </c>
      <c r="AE1597" t="str">
        <f t="shared" si="491"/>
        <v>Home &amp; Kitchen</v>
      </c>
      <c r="AF1597" t="str">
        <f t="shared" si="492"/>
        <v>Home &amp; Kitchen</v>
      </c>
      <c r="AG1597" t="str" cm="1">
        <f t="array" ref="AG1597">INDEX(AD:AD,ROW())</f>
        <v>Home &amp; Kitchen</v>
      </c>
      <c r="AH1597">
        <f t="shared" si="500"/>
        <v>8</v>
      </c>
      <c r="AI1597" t="str">
        <f t="shared" si="493"/>
        <v>Home &amp; Kitchen</v>
      </c>
      <c r="AK1597">
        <f t="shared" si="494"/>
        <v>2024</v>
      </c>
      <c r="AL1597">
        <f t="shared" si="495"/>
        <v>9</v>
      </c>
      <c r="AM1597">
        <f t="shared" si="496"/>
        <v>7</v>
      </c>
      <c r="AN1597">
        <f t="shared" si="497"/>
        <v>7</v>
      </c>
      <c r="AO1597" t="str">
        <f t="shared" si="498"/>
        <v>Weekend</v>
      </c>
      <c r="AR1597" s="20">
        <f t="shared" si="499"/>
        <v>0</v>
      </c>
    </row>
    <row r="1598" spans="1:44" x14ac:dyDescent="0.35">
      <c r="A1598" t="str">
        <f t="shared" si="481"/>
        <v>CUST1597</v>
      </c>
      <c r="B1598" s="2" t="s">
        <v>1932</v>
      </c>
      <c r="C1598" s="4">
        <v>45714</v>
      </c>
      <c r="D1598" s="2" t="s">
        <v>161</v>
      </c>
      <c r="E1598" t="s">
        <v>5055</v>
      </c>
      <c r="F1598" s="2" t="s">
        <v>13</v>
      </c>
      <c r="G1598" s="2" t="s">
        <v>37</v>
      </c>
      <c r="H1598" s="2">
        <v>3</v>
      </c>
      <c r="I1598" s="19">
        <v>965.28</v>
      </c>
      <c r="J1598" s="2" t="s">
        <v>50</v>
      </c>
      <c r="K1598" s="2" t="s">
        <v>16</v>
      </c>
      <c r="L1598" s="31"/>
      <c r="M1598" s="18">
        <f t="shared" si="482"/>
        <v>2895.84</v>
      </c>
      <c r="T1598" t="str">
        <f t="shared" si="483"/>
        <v>Completed</v>
      </c>
      <c r="U1598" t="str">
        <f t="shared" si="484"/>
        <v>Yes</v>
      </c>
      <c r="V1598" t="str">
        <f t="shared" si="485"/>
        <v>No</v>
      </c>
      <c r="X1598">
        <f t="shared" si="486"/>
        <v>567</v>
      </c>
      <c r="Y1598">
        <f t="shared" si="487"/>
        <v>440</v>
      </c>
      <c r="Z1598" s="18">
        <f t="shared" si="488"/>
        <v>1463424.4009529033</v>
      </c>
      <c r="AA1598" s="18">
        <f t="shared" si="489"/>
        <v>118285.78776560788</v>
      </c>
      <c r="AB1598" s="17">
        <f t="shared" si="490"/>
        <v>3.8140589569160999</v>
      </c>
      <c r="AC1598" s="2" t="s">
        <v>37</v>
      </c>
      <c r="AD1598" s="2" t="s">
        <v>13</v>
      </c>
      <c r="AE1598" t="str">
        <f t="shared" si="491"/>
        <v>Home &amp; Kitchen</v>
      </c>
      <c r="AF1598" t="str">
        <f t="shared" si="492"/>
        <v>Home &amp; Kitchen</v>
      </c>
      <c r="AG1598" t="str" cm="1">
        <f t="array" ref="AG1598">INDEX(AD:AD,ROW())</f>
        <v>Home &amp; Kitchen</v>
      </c>
      <c r="AH1598">
        <f t="shared" si="500"/>
        <v>8</v>
      </c>
      <c r="AI1598" t="str">
        <f t="shared" si="493"/>
        <v>Home &amp; Kitchen</v>
      </c>
      <c r="AK1598">
        <f t="shared" si="494"/>
        <v>2025</v>
      </c>
      <c r="AL1598">
        <f t="shared" si="495"/>
        <v>2</v>
      </c>
      <c r="AM1598">
        <f t="shared" si="496"/>
        <v>26</v>
      </c>
      <c r="AN1598">
        <f t="shared" si="497"/>
        <v>4</v>
      </c>
      <c r="AO1598" t="str">
        <f t="shared" si="498"/>
        <v>Weekday</v>
      </c>
      <c r="AR1598" s="20">
        <f t="shared" si="499"/>
        <v>0</v>
      </c>
    </row>
    <row r="1599" spans="1:44" x14ac:dyDescent="0.35">
      <c r="A1599" t="str">
        <f t="shared" si="481"/>
        <v>CUST1598</v>
      </c>
      <c r="B1599" s="2" t="s">
        <v>1933</v>
      </c>
      <c r="C1599" s="4">
        <v>45454</v>
      </c>
      <c r="D1599" s="2" t="s">
        <v>377</v>
      </c>
      <c r="E1599" t="s">
        <v>5055</v>
      </c>
      <c r="F1599" s="2" t="s">
        <v>29</v>
      </c>
      <c r="G1599" s="2" t="s">
        <v>5043</v>
      </c>
      <c r="H1599" s="2">
        <v>2</v>
      </c>
      <c r="I1599" s="19">
        <v>1757.95</v>
      </c>
      <c r="J1599" s="2" t="s">
        <v>20</v>
      </c>
      <c r="K1599" s="2" t="s">
        <v>16</v>
      </c>
      <c r="L1599" s="2">
        <v>5</v>
      </c>
      <c r="M1599" s="18">
        <f t="shared" si="482"/>
        <v>3515.9</v>
      </c>
      <c r="T1599" t="str">
        <f t="shared" si="483"/>
        <v>Completed</v>
      </c>
      <c r="U1599" t="str">
        <f t="shared" si="484"/>
        <v>Yes</v>
      </c>
      <c r="V1599" t="str">
        <f t="shared" si="485"/>
        <v>No</v>
      </c>
      <c r="X1599">
        <f t="shared" si="486"/>
        <v>567</v>
      </c>
      <c r="Y1599">
        <f t="shared" si="487"/>
        <v>440</v>
      </c>
      <c r="Z1599" s="18">
        <f t="shared" si="488"/>
        <v>1892867.2841657216</v>
      </c>
      <c r="AA1599" s="18">
        <f t="shared" si="489"/>
        <v>199432.98236095349</v>
      </c>
      <c r="AB1599" s="17">
        <f t="shared" si="490"/>
        <v>3.8949824970828471</v>
      </c>
      <c r="AC1599" s="2" t="s">
        <v>5043</v>
      </c>
      <c r="AD1599" s="2" t="s">
        <v>29</v>
      </c>
      <c r="AE1599" t="str">
        <f t="shared" si="491"/>
        <v>Fashion</v>
      </c>
      <c r="AF1599" t="str">
        <f t="shared" si="492"/>
        <v>Fashion</v>
      </c>
      <c r="AG1599" t="str" cm="1">
        <f t="array" ref="AG1599">INDEX(AD:AD,ROW())</f>
        <v>Fashion</v>
      </c>
      <c r="AH1599">
        <f t="shared" si="500"/>
        <v>55</v>
      </c>
      <c r="AI1599" t="str">
        <f t="shared" si="493"/>
        <v>Fashion</v>
      </c>
      <c r="AK1599">
        <f t="shared" si="494"/>
        <v>2024</v>
      </c>
      <c r="AL1599">
        <f t="shared" si="495"/>
        <v>6</v>
      </c>
      <c r="AM1599">
        <f t="shared" si="496"/>
        <v>11</v>
      </c>
      <c r="AN1599">
        <f t="shared" si="497"/>
        <v>3</v>
      </c>
      <c r="AO1599" t="str">
        <f t="shared" si="498"/>
        <v>Weekday</v>
      </c>
      <c r="AR1599" s="20">
        <f t="shared" si="499"/>
        <v>0</v>
      </c>
    </row>
    <row r="1600" spans="1:44" x14ac:dyDescent="0.35">
      <c r="A1600" t="str">
        <f t="shared" si="481"/>
        <v>CUST1599</v>
      </c>
      <c r="B1600" s="2" t="s">
        <v>1934</v>
      </c>
      <c r="C1600" s="4">
        <v>45262</v>
      </c>
      <c r="D1600" s="2" t="s">
        <v>1576</v>
      </c>
      <c r="E1600" t="s">
        <v>5051</v>
      </c>
      <c r="F1600" s="2" t="s">
        <v>23</v>
      </c>
      <c r="G1600" s="2" t="s">
        <v>46</v>
      </c>
      <c r="H1600" s="2">
        <v>1</v>
      </c>
      <c r="I1600" s="19">
        <v>448.66</v>
      </c>
      <c r="J1600" s="2" t="s">
        <v>5046</v>
      </c>
      <c r="K1600" s="2" t="s">
        <v>16</v>
      </c>
      <c r="L1600" s="2">
        <v>5</v>
      </c>
      <c r="M1600" s="18">
        <f t="shared" si="482"/>
        <v>448.66</v>
      </c>
      <c r="T1600" t="str">
        <f t="shared" si="483"/>
        <v>Completed</v>
      </c>
      <c r="U1600" t="str">
        <f t="shared" si="484"/>
        <v>No</v>
      </c>
      <c r="V1600" t="str">
        <f t="shared" si="485"/>
        <v>No</v>
      </c>
      <c r="X1600">
        <f t="shared" si="486"/>
        <v>619</v>
      </c>
      <c r="Y1600">
        <f t="shared" si="487"/>
        <v>468</v>
      </c>
      <c r="Z1600" s="18">
        <f t="shared" si="488"/>
        <v>594714.6477588166</v>
      </c>
      <c r="AA1600" s="18">
        <f t="shared" si="489"/>
        <v>60882.938065984097</v>
      </c>
      <c r="AB1600" s="17">
        <f t="shared" si="490"/>
        <v>3.804733727810651</v>
      </c>
      <c r="AC1600" s="2" t="s">
        <v>46</v>
      </c>
      <c r="AD1600" s="2" t="s">
        <v>23</v>
      </c>
      <c r="AE1600" t="str">
        <f t="shared" si="491"/>
        <v>Books</v>
      </c>
      <c r="AF1600" t="str">
        <f t="shared" si="492"/>
        <v>Books</v>
      </c>
      <c r="AG1600" t="str" cm="1">
        <f t="array" ref="AG1600">INDEX(AD:AD,ROW())</f>
        <v>Books</v>
      </c>
      <c r="AH1600">
        <f t="shared" si="500"/>
        <v>11</v>
      </c>
      <c r="AI1600" t="str">
        <f t="shared" si="493"/>
        <v>Books</v>
      </c>
      <c r="AK1600">
        <f t="shared" si="494"/>
        <v>2023</v>
      </c>
      <c r="AL1600">
        <f t="shared" si="495"/>
        <v>12</v>
      </c>
      <c r="AM1600">
        <f t="shared" si="496"/>
        <v>2</v>
      </c>
      <c r="AN1600">
        <f t="shared" si="497"/>
        <v>7</v>
      </c>
      <c r="AO1600" t="str">
        <f t="shared" si="498"/>
        <v>Weekend</v>
      </c>
      <c r="AR1600" s="20">
        <f t="shared" si="499"/>
        <v>0</v>
      </c>
    </row>
    <row r="1601" spans="1:44" x14ac:dyDescent="0.35">
      <c r="A1601" t="str">
        <f t="shared" si="481"/>
        <v>CUST1600</v>
      </c>
      <c r="B1601" s="2" t="s">
        <v>1935</v>
      </c>
      <c r="C1601" s="4">
        <v>45255</v>
      </c>
      <c r="D1601" s="2" t="s">
        <v>539</v>
      </c>
      <c r="E1601" t="s">
        <v>5051</v>
      </c>
      <c r="F1601" s="2" t="s">
        <v>23</v>
      </c>
      <c r="G1601" s="2" t="s">
        <v>68</v>
      </c>
      <c r="H1601" s="2">
        <v>1</v>
      </c>
      <c r="I1601" s="19">
        <v>312.58999999999997</v>
      </c>
      <c r="J1601" s="2" t="s">
        <v>5047</v>
      </c>
      <c r="K1601" s="2" t="s">
        <v>16</v>
      </c>
      <c r="L1601" s="2">
        <v>1</v>
      </c>
      <c r="M1601" s="18">
        <f t="shared" si="482"/>
        <v>312.58999999999997</v>
      </c>
      <c r="T1601" t="str">
        <f t="shared" si="483"/>
        <v>Completed</v>
      </c>
      <c r="U1601" t="str">
        <f t="shared" si="484"/>
        <v>No</v>
      </c>
      <c r="V1601" t="str">
        <f t="shared" si="485"/>
        <v>No</v>
      </c>
      <c r="X1601">
        <f t="shared" si="486"/>
        <v>619</v>
      </c>
      <c r="Y1601">
        <f t="shared" si="487"/>
        <v>468</v>
      </c>
      <c r="Z1601" s="18">
        <f t="shared" si="488"/>
        <v>594714.6477588166</v>
      </c>
      <c r="AA1601" s="18">
        <f t="shared" si="489"/>
        <v>60882.938065984097</v>
      </c>
      <c r="AB1601" s="17">
        <f t="shared" si="490"/>
        <v>3.804733727810651</v>
      </c>
      <c r="AC1601" s="2" t="s">
        <v>68</v>
      </c>
      <c r="AD1601" s="2" t="s">
        <v>23</v>
      </c>
      <c r="AE1601" t="str">
        <f t="shared" si="491"/>
        <v>Books</v>
      </c>
      <c r="AF1601" t="str">
        <f t="shared" si="492"/>
        <v>Books</v>
      </c>
      <c r="AG1601" t="str" cm="1">
        <f t="array" ref="AG1601">INDEX(AD:AD,ROW())</f>
        <v>Books</v>
      </c>
      <c r="AH1601">
        <f t="shared" si="500"/>
        <v>20</v>
      </c>
      <c r="AI1601" t="str">
        <f t="shared" si="493"/>
        <v>Books</v>
      </c>
      <c r="AK1601">
        <f t="shared" si="494"/>
        <v>2023</v>
      </c>
      <c r="AL1601">
        <f t="shared" si="495"/>
        <v>11</v>
      </c>
      <c r="AM1601">
        <f t="shared" si="496"/>
        <v>25</v>
      </c>
      <c r="AN1601">
        <f t="shared" si="497"/>
        <v>7</v>
      </c>
      <c r="AO1601" t="str">
        <f t="shared" si="498"/>
        <v>Weekend</v>
      </c>
      <c r="AR1601" s="20">
        <f t="shared" si="499"/>
        <v>0</v>
      </c>
    </row>
    <row r="1602" spans="1:44" x14ac:dyDescent="0.35">
      <c r="A1602" t="str">
        <f t="shared" si="481"/>
        <v>CUST1601</v>
      </c>
      <c r="B1602" s="2" t="s">
        <v>1936</v>
      </c>
      <c r="C1602" s="4">
        <v>45520</v>
      </c>
      <c r="D1602" s="2" t="s">
        <v>922</v>
      </c>
      <c r="E1602" t="s">
        <v>5054</v>
      </c>
      <c r="F1602" s="2" t="s">
        <v>23</v>
      </c>
      <c r="G1602" s="2" t="s">
        <v>46</v>
      </c>
      <c r="H1602" s="2">
        <v>1</v>
      </c>
      <c r="I1602" s="19">
        <v>515.74</v>
      </c>
      <c r="J1602" s="2" t="s">
        <v>50</v>
      </c>
      <c r="K1602" s="2" t="s">
        <v>16</v>
      </c>
      <c r="L1602" s="2">
        <v>4</v>
      </c>
      <c r="M1602" s="18">
        <f t="shared" si="482"/>
        <v>515.74</v>
      </c>
      <c r="T1602" t="str">
        <f t="shared" si="483"/>
        <v>Completed</v>
      </c>
      <c r="U1602" t="str">
        <f t="shared" si="484"/>
        <v>No</v>
      </c>
      <c r="V1602" t="str">
        <f t="shared" si="485"/>
        <v>No</v>
      </c>
      <c r="X1602">
        <f t="shared" si="486"/>
        <v>558</v>
      </c>
      <c r="Y1602">
        <f t="shared" si="487"/>
        <v>430</v>
      </c>
      <c r="Z1602" s="18">
        <f t="shared" si="488"/>
        <v>594714.6477588166</v>
      </c>
      <c r="AA1602" s="18">
        <f t="shared" si="489"/>
        <v>60882.938065984097</v>
      </c>
      <c r="AB1602" s="17">
        <f t="shared" si="490"/>
        <v>3.804733727810651</v>
      </c>
      <c r="AC1602" s="2" t="s">
        <v>46</v>
      </c>
      <c r="AD1602" s="2" t="s">
        <v>23</v>
      </c>
      <c r="AE1602" t="str">
        <f t="shared" si="491"/>
        <v>Books</v>
      </c>
      <c r="AF1602" t="str">
        <f t="shared" si="492"/>
        <v>Books</v>
      </c>
      <c r="AG1602" t="str" cm="1">
        <f t="array" ref="AG1602">INDEX(AD:AD,ROW())</f>
        <v>Books</v>
      </c>
      <c r="AH1602">
        <f t="shared" si="500"/>
        <v>11</v>
      </c>
      <c r="AI1602" t="str">
        <f t="shared" si="493"/>
        <v>Books</v>
      </c>
      <c r="AK1602">
        <f t="shared" si="494"/>
        <v>2024</v>
      </c>
      <c r="AL1602">
        <f t="shared" si="495"/>
        <v>8</v>
      </c>
      <c r="AM1602">
        <f t="shared" si="496"/>
        <v>16</v>
      </c>
      <c r="AN1602">
        <f t="shared" si="497"/>
        <v>6</v>
      </c>
      <c r="AO1602" t="str">
        <f t="shared" si="498"/>
        <v>Weekday</v>
      </c>
      <c r="AR1602" s="20">
        <f t="shared" si="499"/>
        <v>0</v>
      </c>
    </row>
    <row r="1603" spans="1:44" x14ac:dyDescent="0.35">
      <c r="A1603" t="str">
        <f t="shared" ref="A1603:A1666" si="501">"CUST"&amp;TEXT(ROW()-1,"0000")</f>
        <v>CUST1602</v>
      </c>
      <c r="B1603" s="2" t="s">
        <v>1937</v>
      </c>
      <c r="C1603" s="4">
        <v>45652</v>
      </c>
      <c r="D1603" s="2" t="s">
        <v>519</v>
      </c>
      <c r="E1603" t="s">
        <v>5051</v>
      </c>
      <c r="F1603" s="2" t="s">
        <v>19</v>
      </c>
      <c r="G1603" s="2" t="s">
        <v>49</v>
      </c>
      <c r="H1603" s="2">
        <v>1</v>
      </c>
      <c r="I1603" s="19">
        <v>2758.08</v>
      </c>
      <c r="J1603" s="2" t="s">
        <v>5046</v>
      </c>
      <c r="K1603" s="2" t="s">
        <v>76</v>
      </c>
      <c r="L1603" s="2">
        <v>5</v>
      </c>
      <c r="M1603" s="18">
        <f t="shared" ref="M1603:M1666" si="502">H1603*I1603</f>
        <v>2758.08</v>
      </c>
      <c r="T1603" t="str">
        <f t="shared" ref="T1603:T1666" si="503">IF(K1603="Cancelled","Lost Sale",IF(K1603="Pending","Pending","Completed"))</f>
        <v>Completed</v>
      </c>
      <c r="U1603" t="str">
        <f t="shared" ref="U1603:U1666" si="504">IF(AND(K1603="Delivered",M1603&gt;1000),"Yes","No")</f>
        <v>No</v>
      </c>
      <c r="V1603" t="str">
        <f t="shared" ref="V1603:V1666" si="505">IF(OR(K1603="Cancelled",K1603="Pending"),"Yes","No")</f>
        <v>No</v>
      </c>
      <c r="X1603">
        <f t="shared" ref="X1603:X1666" si="506">COUNTIF($E$2:$E$4701,E1603)</f>
        <v>619</v>
      </c>
      <c r="Y1603">
        <f t="shared" ref="Y1603:Y1666" si="507">COUNTIFS($E$2:$E$4701,E1603,$K$2:$K$4701,"Delivered")</f>
        <v>468</v>
      </c>
      <c r="Z1603" s="18">
        <f t="shared" ref="Z1603:Z1666" si="508">SUMIF($F$2:$F$4701,F1603,$M$2:$M$4701)</f>
        <v>2759712.3299794244</v>
      </c>
      <c r="AA1603" s="18">
        <f t="shared" ref="AA1603:AA1666" si="509">SUMIFS($M$2:$M$4701,$F$2:$F$4701,F1603,$K$2:$K$4701,"Pending")</f>
        <v>330643.50635802455</v>
      </c>
      <c r="AB1603" s="17">
        <f t="shared" ref="AB1603:AB1666" si="510">AVERAGEIF($F$2:$F$4701,F1603,$L$2:$L$4701)</f>
        <v>3.8641711229946525</v>
      </c>
      <c r="AC1603" s="2" t="s">
        <v>49</v>
      </c>
      <c r="AD1603" s="2" t="s">
        <v>19</v>
      </c>
      <c r="AE1603" t="str">
        <f t="shared" ref="AE1603:AE1666" si="511">VLOOKUP(G1603,$AC$2:$AD$4738,2,FALSE)</f>
        <v>Electronics</v>
      </c>
      <c r="AF1603" t="str">
        <f t="shared" ref="AF1603:AF1666" si="512">_xlfn.XLOOKUP(G1603,AC:AC,AD:AD)</f>
        <v>Electronics</v>
      </c>
      <c r="AG1603" t="str" cm="1">
        <f t="array" ref="AG1603">INDEX(AD:AD,ROW())</f>
        <v>Electronics</v>
      </c>
      <c r="AH1603">
        <f t="shared" si="500"/>
        <v>12</v>
      </c>
      <c r="AI1603" t="str">
        <f t="shared" ref="AI1603:AI1666" si="513">INDEX(AD:AD,MATCH(G1603,AC:AC,0))</f>
        <v>Electronics</v>
      </c>
      <c r="AK1603">
        <f t="shared" ref="AK1603:AK1666" si="514">YEAR(C1603)</f>
        <v>2024</v>
      </c>
      <c r="AL1603">
        <f t="shared" ref="AL1603:AL1666" si="515">MONTH(C1603)</f>
        <v>12</v>
      </c>
      <c r="AM1603">
        <f t="shared" ref="AM1603:AM1666" si="516">DAY(C1603)</f>
        <v>26</v>
      </c>
      <c r="AN1603">
        <f t="shared" ref="AN1603:AN1666" si="517">WEEKDAY(C1603)</f>
        <v>5</v>
      </c>
      <c r="AO1603" t="str">
        <f t="shared" ref="AO1603:AO1666" si="518">IF(WEEKDAY(C1603,2)&gt;5,"Weekend","Weekday")</f>
        <v>Weekday</v>
      </c>
      <c r="AR1603" s="20">
        <f t="shared" ref="AR1603:AR1666" si="519">IF(OR(K1603="Cancelled",K1603="Returned"),1,0)</f>
        <v>1</v>
      </c>
    </row>
    <row r="1604" spans="1:44" x14ac:dyDescent="0.35">
      <c r="A1604" t="str">
        <f t="shared" si="501"/>
        <v>CUST1603</v>
      </c>
      <c r="B1604" s="2" t="s">
        <v>1938</v>
      </c>
      <c r="C1604" s="4">
        <v>45541</v>
      </c>
      <c r="D1604" s="2" t="s">
        <v>118</v>
      </c>
      <c r="E1604" t="s">
        <v>5054</v>
      </c>
      <c r="F1604" s="2" t="s">
        <v>42</v>
      </c>
      <c r="G1604" s="2" t="s">
        <v>5042</v>
      </c>
      <c r="H1604" s="2">
        <v>2</v>
      </c>
      <c r="I1604" s="19">
        <v>203.11</v>
      </c>
      <c r="J1604" s="2" t="s">
        <v>15</v>
      </c>
      <c r="K1604" s="2" t="s">
        <v>31</v>
      </c>
      <c r="L1604" s="31"/>
      <c r="M1604" s="18">
        <f t="shared" si="502"/>
        <v>406.22</v>
      </c>
      <c r="T1604" t="str">
        <f t="shared" si="503"/>
        <v>Pending</v>
      </c>
      <c r="U1604" t="str">
        <f t="shared" si="504"/>
        <v>No</v>
      </c>
      <c r="V1604" t="str">
        <f t="shared" si="505"/>
        <v>Yes</v>
      </c>
      <c r="X1604">
        <f t="shared" si="506"/>
        <v>558</v>
      </c>
      <c r="Y1604">
        <f t="shared" si="507"/>
        <v>430</v>
      </c>
      <c r="Z1604" s="18">
        <f t="shared" si="508"/>
        <v>1098537.4901531704</v>
      </c>
      <c r="AA1604" s="18">
        <f t="shared" si="509"/>
        <v>96724.388030634553</v>
      </c>
      <c r="AB1604" s="17">
        <f t="shared" si="510"/>
        <v>3.9001122334455669</v>
      </c>
      <c r="AC1604" s="2" t="s">
        <v>5042</v>
      </c>
      <c r="AD1604" s="2" t="s">
        <v>42</v>
      </c>
      <c r="AE1604" t="str">
        <f t="shared" si="511"/>
        <v>Beauty</v>
      </c>
      <c r="AF1604" t="str">
        <f t="shared" si="512"/>
        <v>Beauty</v>
      </c>
      <c r="AG1604" t="str" cm="1">
        <f t="array" ref="AG1604">INDEX(AD:AD,ROW())</f>
        <v>Beauty</v>
      </c>
      <c r="AH1604">
        <f t="shared" si="500"/>
        <v>18</v>
      </c>
      <c r="AI1604" t="str">
        <f t="shared" si="513"/>
        <v>Beauty</v>
      </c>
      <c r="AK1604">
        <f t="shared" si="514"/>
        <v>2024</v>
      </c>
      <c r="AL1604">
        <f t="shared" si="515"/>
        <v>9</v>
      </c>
      <c r="AM1604">
        <f t="shared" si="516"/>
        <v>6</v>
      </c>
      <c r="AN1604">
        <f t="shared" si="517"/>
        <v>6</v>
      </c>
      <c r="AO1604" t="str">
        <f t="shared" si="518"/>
        <v>Weekday</v>
      </c>
      <c r="AR1604" s="20">
        <f t="shared" si="519"/>
        <v>0</v>
      </c>
    </row>
    <row r="1605" spans="1:44" x14ac:dyDescent="0.35">
      <c r="A1605" t="str">
        <f t="shared" si="501"/>
        <v>CUST1604</v>
      </c>
      <c r="B1605" s="2" t="s">
        <v>1939</v>
      </c>
      <c r="C1605" s="4">
        <v>45281</v>
      </c>
      <c r="D1605" s="2" t="s">
        <v>541</v>
      </c>
      <c r="E1605" t="s">
        <v>5053</v>
      </c>
      <c r="F1605" s="2" t="s">
        <v>42</v>
      </c>
      <c r="G1605" s="2" t="s">
        <v>188</v>
      </c>
      <c r="H1605" s="2">
        <v>1</v>
      </c>
      <c r="I1605" s="19">
        <v>914.32</v>
      </c>
      <c r="J1605" s="2" t="s">
        <v>5046</v>
      </c>
      <c r="K1605" s="2" t="s">
        <v>16</v>
      </c>
      <c r="L1605" s="2">
        <v>2</v>
      </c>
      <c r="M1605" s="18">
        <f t="shared" si="502"/>
        <v>914.32</v>
      </c>
      <c r="T1605" t="str">
        <f t="shared" si="503"/>
        <v>Completed</v>
      </c>
      <c r="U1605" t="str">
        <f t="shared" si="504"/>
        <v>No</v>
      </c>
      <c r="V1605" t="str">
        <f t="shared" si="505"/>
        <v>No</v>
      </c>
      <c r="X1605">
        <f t="shared" si="506"/>
        <v>559</v>
      </c>
      <c r="Y1605">
        <f t="shared" si="507"/>
        <v>408</v>
      </c>
      <c r="Z1605" s="18">
        <f t="shared" si="508"/>
        <v>1098537.4901531704</v>
      </c>
      <c r="AA1605" s="18">
        <f t="shared" si="509"/>
        <v>96724.388030634553</v>
      </c>
      <c r="AB1605" s="17">
        <f t="shared" si="510"/>
        <v>3.9001122334455669</v>
      </c>
      <c r="AC1605" s="2" t="s">
        <v>188</v>
      </c>
      <c r="AD1605" s="2" t="s">
        <v>42</v>
      </c>
      <c r="AE1605" t="str">
        <f t="shared" si="511"/>
        <v>Beauty</v>
      </c>
      <c r="AF1605" t="str">
        <f t="shared" si="512"/>
        <v>Beauty</v>
      </c>
      <c r="AG1605" t="str" cm="1">
        <f t="array" ref="AG1605">INDEX(AD:AD,ROW())</f>
        <v>Beauty</v>
      </c>
      <c r="AH1605">
        <f t="shared" si="500"/>
        <v>80</v>
      </c>
      <c r="AI1605" t="str">
        <f t="shared" si="513"/>
        <v>Beauty</v>
      </c>
      <c r="AK1605">
        <f t="shared" si="514"/>
        <v>2023</v>
      </c>
      <c r="AL1605">
        <f t="shared" si="515"/>
        <v>12</v>
      </c>
      <c r="AM1605">
        <f t="shared" si="516"/>
        <v>21</v>
      </c>
      <c r="AN1605">
        <f t="shared" si="517"/>
        <v>5</v>
      </c>
      <c r="AO1605" t="str">
        <f t="shared" si="518"/>
        <v>Weekday</v>
      </c>
      <c r="AR1605" s="20">
        <f t="shared" si="519"/>
        <v>0</v>
      </c>
    </row>
    <row r="1606" spans="1:44" x14ac:dyDescent="0.35">
      <c r="A1606" t="str">
        <f t="shared" si="501"/>
        <v>CUST1605</v>
      </c>
      <c r="B1606" s="2" t="s">
        <v>1940</v>
      </c>
      <c r="C1606" s="4">
        <v>45749</v>
      </c>
      <c r="D1606" s="2" t="s">
        <v>54</v>
      </c>
      <c r="E1606" t="s">
        <v>5048</v>
      </c>
      <c r="F1606" s="2" t="s">
        <v>19</v>
      </c>
      <c r="G1606" s="2" t="s">
        <v>5040</v>
      </c>
      <c r="H1606" s="2">
        <v>2</v>
      </c>
      <c r="I1606" s="19">
        <v>1888.27</v>
      </c>
      <c r="J1606" s="2" t="s">
        <v>15</v>
      </c>
      <c r="K1606" s="2" t="s">
        <v>16</v>
      </c>
      <c r="L1606" s="2">
        <v>5</v>
      </c>
      <c r="M1606" s="18">
        <f t="shared" si="502"/>
        <v>3776.54</v>
      </c>
      <c r="T1606" t="str">
        <f t="shared" si="503"/>
        <v>Completed</v>
      </c>
      <c r="U1606" t="str">
        <f t="shared" si="504"/>
        <v>Yes</v>
      </c>
      <c r="V1606" t="str">
        <f t="shared" si="505"/>
        <v>No</v>
      </c>
      <c r="X1606">
        <f t="shared" si="506"/>
        <v>590</v>
      </c>
      <c r="Y1606">
        <f t="shared" si="507"/>
        <v>451</v>
      </c>
      <c r="Z1606" s="18">
        <f t="shared" si="508"/>
        <v>2759712.3299794244</v>
      </c>
      <c r="AA1606" s="18">
        <f t="shared" si="509"/>
        <v>330643.50635802455</v>
      </c>
      <c r="AB1606" s="17">
        <f t="shared" si="510"/>
        <v>3.8641711229946525</v>
      </c>
      <c r="AC1606" s="2" t="s">
        <v>5040</v>
      </c>
      <c r="AD1606" s="2" t="s">
        <v>19</v>
      </c>
      <c r="AE1606" t="str">
        <f t="shared" si="511"/>
        <v>Electronics</v>
      </c>
      <c r="AF1606" t="str">
        <f t="shared" si="512"/>
        <v>Electronics</v>
      </c>
      <c r="AG1606" t="str" cm="1">
        <f t="array" ref="AG1606">INDEX(AD:AD,ROW())</f>
        <v>Electronics</v>
      </c>
      <c r="AH1606">
        <f t="shared" si="500"/>
        <v>13</v>
      </c>
      <c r="AI1606" t="str">
        <f t="shared" si="513"/>
        <v>Electronics</v>
      </c>
      <c r="AK1606">
        <f t="shared" si="514"/>
        <v>2025</v>
      </c>
      <c r="AL1606">
        <f t="shared" si="515"/>
        <v>4</v>
      </c>
      <c r="AM1606">
        <f t="shared" si="516"/>
        <v>2</v>
      </c>
      <c r="AN1606">
        <f t="shared" si="517"/>
        <v>4</v>
      </c>
      <c r="AO1606" t="str">
        <f t="shared" si="518"/>
        <v>Weekday</v>
      </c>
      <c r="AR1606" s="20">
        <f t="shared" si="519"/>
        <v>0</v>
      </c>
    </row>
    <row r="1607" spans="1:44" x14ac:dyDescent="0.35">
      <c r="A1607" t="str">
        <f t="shared" si="501"/>
        <v>CUST1606</v>
      </c>
      <c r="B1607" s="2" t="s">
        <v>1941</v>
      </c>
      <c r="C1607" s="4">
        <v>45539</v>
      </c>
      <c r="D1607" s="2" t="s">
        <v>858</v>
      </c>
      <c r="E1607" t="s">
        <v>5049</v>
      </c>
      <c r="F1607" s="2" t="s">
        <v>13</v>
      </c>
      <c r="G1607" s="2" t="s">
        <v>95</v>
      </c>
      <c r="H1607" s="2">
        <v>1</v>
      </c>
      <c r="I1607" s="19">
        <v>1723.94</v>
      </c>
      <c r="J1607" s="2" t="s">
        <v>5047</v>
      </c>
      <c r="K1607" s="2" t="s">
        <v>16</v>
      </c>
      <c r="L1607" s="2">
        <v>5</v>
      </c>
      <c r="M1607" s="18">
        <f t="shared" si="502"/>
        <v>1723.94</v>
      </c>
      <c r="T1607" t="str">
        <f t="shared" si="503"/>
        <v>Completed</v>
      </c>
      <c r="U1607" t="str">
        <f t="shared" si="504"/>
        <v>Yes</v>
      </c>
      <c r="V1607" t="str">
        <f t="shared" si="505"/>
        <v>No</v>
      </c>
      <c r="X1607">
        <f t="shared" si="506"/>
        <v>595</v>
      </c>
      <c r="Y1607">
        <f t="shared" si="507"/>
        <v>444</v>
      </c>
      <c r="Z1607" s="18">
        <f t="shared" si="508"/>
        <v>1463424.4009529033</v>
      </c>
      <c r="AA1607" s="18">
        <f t="shared" si="509"/>
        <v>118285.78776560788</v>
      </c>
      <c r="AB1607" s="17">
        <f t="shared" si="510"/>
        <v>3.8140589569160999</v>
      </c>
      <c r="AC1607" s="2" t="s">
        <v>95</v>
      </c>
      <c r="AD1607" s="2" t="s">
        <v>13</v>
      </c>
      <c r="AE1607" t="str">
        <f t="shared" si="511"/>
        <v>Home &amp; Kitchen</v>
      </c>
      <c r="AF1607" t="str">
        <f t="shared" si="512"/>
        <v>Home &amp; Kitchen</v>
      </c>
      <c r="AG1607" t="str" cm="1">
        <f t="array" ref="AG1607">INDEX(AD:AD,ROW())</f>
        <v>Home &amp; Kitchen</v>
      </c>
      <c r="AH1607">
        <f t="shared" si="500"/>
        <v>32</v>
      </c>
      <c r="AI1607" t="str">
        <f t="shared" si="513"/>
        <v>Home &amp; Kitchen</v>
      </c>
      <c r="AK1607">
        <f t="shared" si="514"/>
        <v>2024</v>
      </c>
      <c r="AL1607">
        <f t="shared" si="515"/>
        <v>9</v>
      </c>
      <c r="AM1607">
        <f t="shared" si="516"/>
        <v>4</v>
      </c>
      <c r="AN1607">
        <f t="shared" si="517"/>
        <v>4</v>
      </c>
      <c r="AO1607" t="str">
        <f t="shared" si="518"/>
        <v>Weekday</v>
      </c>
      <c r="AR1607" s="20">
        <f t="shared" si="519"/>
        <v>0</v>
      </c>
    </row>
    <row r="1608" spans="1:44" x14ac:dyDescent="0.35">
      <c r="A1608" t="str">
        <f t="shared" si="501"/>
        <v>CUST1607</v>
      </c>
      <c r="B1608" s="2" t="s">
        <v>1942</v>
      </c>
      <c r="C1608" s="4">
        <v>45620</v>
      </c>
      <c r="D1608" s="2" t="s">
        <v>273</v>
      </c>
      <c r="E1608" t="s">
        <v>5053</v>
      </c>
      <c r="F1608" s="2" t="s">
        <v>19</v>
      </c>
      <c r="G1608" s="2" t="s">
        <v>128</v>
      </c>
      <c r="H1608" s="2">
        <v>1</v>
      </c>
      <c r="I1608" s="19">
        <v>2729.15</v>
      </c>
      <c r="J1608" s="2" t="s">
        <v>50</v>
      </c>
      <c r="K1608" s="2" t="s">
        <v>16</v>
      </c>
      <c r="L1608" s="2">
        <v>5</v>
      </c>
      <c r="M1608" s="18">
        <f t="shared" si="502"/>
        <v>2729.15</v>
      </c>
      <c r="T1608" t="str">
        <f t="shared" si="503"/>
        <v>Completed</v>
      </c>
      <c r="U1608" t="str">
        <f t="shared" si="504"/>
        <v>Yes</v>
      </c>
      <c r="V1608" t="str">
        <f t="shared" si="505"/>
        <v>No</v>
      </c>
      <c r="X1608">
        <f t="shared" si="506"/>
        <v>559</v>
      </c>
      <c r="Y1608">
        <f t="shared" si="507"/>
        <v>408</v>
      </c>
      <c r="Z1608" s="18">
        <f t="shared" si="508"/>
        <v>2759712.3299794244</v>
      </c>
      <c r="AA1608" s="18">
        <f t="shared" si="509"/>
        <v>330643.50635802455</v>
      </c>
      <c r="AB1608" s="17">
        <f t="shared" si="510"/>
        <v>3.8641711229946525</v>
      </c>
      <c r="AC1608" s="2" t="s">
        <v>128</v>
      </c>
      <c r="AD1608" s="2" t="s">
        <v>19</v>
      </c>
      <c r="AE1608" t="str">
        <f t="shared" si="511"/>
        <v>Electronics</v>
      </c>
      <c r="AF1608" t="str">
        <f t="shared" si="512"/>
        <v>Electronics</v>
      </c>
      <c r="AG1608" t="str" cm="1">
        <f t="array" ref="AG1608">INDEX(AD:AD,ROW())</f>
        <v>Electronics</v>
      </c>
      <c r="AH1608">
        <f t="shared" si="500"/>
        <v>48</v>
      </c>
      <c r="AI1608" t="str">
        <f t="shared" si="513"/>
        <v>Electronics</v>
      </c>
      <c r="AK1608">
        <f t="shared" si="514"/>
        <v>2024</v>
      </c>
      <c r="AL1608">
        <f t="shared" si="515"/>
        <v>11</v>
      </c>
      <c r="AM1608">
        <f t="shared" si="516"/>
        <v>24</v>
      </c>
      <c r="AN1608">
        <f t="shared" si="517"/>
        <v>1</v>
      </c>
      <c r="AO1608" t="str">
        <f t="shared" si="518"/>
        <v>Weekend</v>
      </c>
      <c r="AR1608" s="20">
        <f t="shared" si="519"/>
        <v>0</v>
      </c>
    </row>
    <row r="1609" spans="1:44" x14ac:dyDescent="0.35">
      <c r="A1609" t="str">
        <f t="shared" si="501"/>
        <v>CUST1608</v>
      </c>
      <c r="B1609" s="2" t="s">
        <v>1943</v>
      </c>
      <c r="C1609" s="4">
        <v>45272</v>
      </c>
      <c r="D1609" s="2" t="s">
        <v>476</v>
      </c>
      <c r="E1609" t="s">
        <v>5048</v>
      </c>
      <c r="F1609" s="2" t="s">
        <v>23</v>
      </c>
      <c r="G1609" s="2" t="s">
        <v>24</v>
      </c>
      <c r="H1609" s="2">
        <v>3</v>
      </c>
      <c r="I1609" s="19">
        <v>699.36</v>
      </c>
      <c r="J1609" s="2" t="s">
        <v>50</v>
      </c>
      <c r="K1609" s="2" t="s">
        <v>16</v>
      </c>
      <c r="L1609" s="2">
        <v>3</v>
      </c>
      <c r="M1609" s="18">
        <f t="shared" si="502"/>
        <v>2098.08</v>
      </c>
      <c r="T1609" t="str">
        <f t="shared" si="503"/>
        <v>Completed</v>
      </c>
      <c r="U1609" t="str">
        <f t="shared" si="504"/>
        <v>Yes</v>
      </c>
      <c r="V1609" t="str">
        <f t="shared" si="505"/>
        <v>No</v>
      </c>
      <c r="X1609">
        <f t="shared" si="506"/>
        <v>590</v>
      </c>
      <c r="Y1609">
        <f t="shared" si="507"/>
        <v>451</v>
      </c>
      <c r="Z1609" s="18">
        <f t="shared" si="508"/>
        <v>594714.6477588166</v>
      </c>
      <c r="AA1609" s="18">
        <f t="shared" si="509"/>
        <v>60882.938065984097</v>
      </c>
      <c r="AB1609" s="17">
        <f t="shared" si="510"/>
        <v>3.804733727810651</v>
      </c>
      <c r="AC1609" s="2" t="s">
        <v>24</v>
      </c>
      <c r="AD1609" s="2" t="s">
        <v>23</v>
      </c>
      <c r="AE1609" t="str">
        <f t="shared" si="511"/>
        <v>Books</v>
      </c>
      <c r="AF1609" t="str">
        <f t="shared" si="512"/>
        <v>Books</v>
      </c>
      <c r="AG1609" t="str" cm="1">
        <f t="array" ref="AG1609">INDEX(AD:AD,ROW())</f>
        <v>Books</v>
      </c>
      <c r="AH1609">
        <f t="shared" ref="AH1609:AH1672" si="520">MATCH(G1609,AC:AC,0)</f>
        <v>4</v>
      </c>
      <c r="AI1609" t="str">
        <f t="shared" si="513"/>
        <v>Books</v>
      </c>
      <c r="AK1609">
        <f t="shared" si="514"/>
        <v>2023</v>
      </c>
      <c r="AL1609">
        <f t="shared" si="515"/>
        <v>12</v>
      </c>
      <c r="AM1609">
        <f t="shared" si="516"/>
        <v>12</v>
      </c>
      <c r="AN1609">
        <f t="shared" si="517"/>
        <v>3</v>
      </c>
      <c r="AO1609" t="str">
        <f t="shared" si="518"/>
        <v>Weekday</v>
      </c>
      <c r="AR1609" s="20">
        <f t="shared" si="519"/>
        <v>0</v>
      </c>
    </row>
    <row r="1610" spans="1:44" x14ac:dyDescent="0.35">
      <c r="A1610" t="str">
        <f t="shared" si="501"/>
        <v>CUST1609</v>
      </c>
      <c r="B1610" s="2" t="s">
        <v>1944</v>
      </c>
      <c r="C1610" s="4">
        <v>45701</v>
      </c>
      <c r="D1610" s="2" t="s">
        <v>135</v>
      </c>
      <c r="E1610" t="s">
        <v>5050</v>
      </c>
      <c r="F1610" s="2" t="s">
        <v>42</v>
      </c>
      <c r="G1610" s="2" t="s">
        <v>188</v>
      </c>
      <c r="H1610" s="2">
        <v>1</v>
      </c>
      <c r="I1610" s="19">
        <v>1104.03</v>
      </c>
      <c r="J1610" s="2" t="s">
        <v>50</v>
      </c>
      <c r="K1610" s="2" t="s">
        <v>16</v>
      </c>
      <c r="L1610" s="2">
        <v>5</v>
      </c>
      <c r="M1610" s="18">
        <f t="shared" si="502"/>
        <v>1104.03</v>
      </c>
      <c r="T1610" t="str">
        <f t="shared" si="503"/>
        <v>Completed</v>
      </c>
      <c r="U1610" t="str">
        <f t="shared" si="504"/>
        <v>Yes</v>
      </c>
      <c r="V1610" t="str">
        <f t="shared" si="505"/>
        <v>No</v>
      </c>
      <c r="X1610">
        <f t="shared" si="506"/>
        <v>589</v>
      </c>
      <c r="Y1610">
        <f t="shared" si="507"/>
        <v>426</v>
      </c>
      <c r="Z1610" s="18">
        <f t="shared" si="508"/>
        <v>1098537.4901531704</v>
      </c>
      <c r="AA1610" s="18">
        <f t="shared" si="509"/>
        <v>96724.388030634553</v>
      </c>
      <c r="AB1610" s="17">
        <f t="shared" si="510"/>
        <v>3.9001122334455669</v>
      </c>
      <c r="AC1610" s="2" t="s">
        <v>188</v>
      </c>
      <c r="AD1610" s="2" t="s">
        <v>42</v>
      </c>
      <c r="AE1610" t="str">
        <f t="shared" si="511"/>
        <v>Beauty</v>
      </c>
      <c r="AF1610" t="str">
        <f t="shared" si="512"/>
        <v>Beauty</v>
      </c>
      <c r="AG1610" t="str" cm="1">
        <f t="array" ref="AG1610">INDEX(AD:AD,ROW())</f>
        <v>Beauty</v>
      </c>
      <c r="AH1610">
        <f t="shared" si="520"/>
        <v>80</v>
      </c>
      <c r="AI1610" t="str">
        <f t="shared" si="513"/>
        <v>Beauty</v>
      </c>
      <c r="AK1610">
        <f t="shared" si="514"/>
        <v>2025</v>
      </c>
      <c r="AL1610">
        <f t="shared" si="515"/>
        <v>2</v>
      </c>
      <c r="AM1610">
        <f t="shared" si="516"/>
        <v>13</v>
      </c>
      <c r="AN1610">
        <f t="shared" si="517"/>
        <v>5</v>
      </c>
      <c r="AO1610" t="str">
        <f t="shared" si="518"/>
        <v>Weekday</v>
      </c>
      <c r="AR1610" s="20">
        <f t="shared" si="519"/>
        <v>0</v>
      </c>
    </row>
    <row r="1611" spans="1:44" x14ac:dyDescent="0.35">
      <c r="A1611" t="str">
        <f t="shared" si="501"/>
        <v>CUST1610</v>
      </c>
      <c r="B1611" s="2" t="s">
        <v>1945</v>
      </c>
      <c r="C1611" s="4">
        <v>45452</v>
      </c>
      <c r="D1611" s="2" t="s">
        <v>396</v>
      </c>
      <c r="E1611" t="s">
        <v>5052</v>
      </c>
      <c r="F1611" s="2" t="s">
        <v>29</v>
      </c>
      <c r="G1611" s="2" t="s">
        <v>30</v>
      </c>
      <c r="H1611" s="2">
        <v>1</v>
      </c>
      <c r="I1611" s="19">
        <v>1447.31</v>
      </c>
      <c r="J1611" s="2" t="s">
        <v>5046</v>
      </c>
      <c r="K1611" s="2" t="s">
        <v>16</v>
      </c>
      <c r="L1611" s="2">
        <v>4</v>
      </c>
      <c r="M1611" s="18">
        <f t="shared" si="502"/>
        <v>1447.31</v>
      </c>
      <c r="T1611" t="str">
        <f t="shared" si="503"/>
        <v>Completed</v>
      </c>
      <c r="U1611" t="str">
        <f t="shared" si="504"/>
        <v>Yes</v>
      </c>
      <c r="V1611" t="str">
        <f t="shared" si="505"/>
        <v>No</v>
      </c>
      <c r="X1611">
        <f t="shared" si="506"/>
        <v>573</v>
      </c>
      <c r="Y1611">
        <f t="shared" si="507"/>
        <v>450</v>
      </c>
      <c r="Z1611" s="18">
        <f t="shared" si="508"/>
        <v>1892867.2841657216</v>
      </c>
      <c r="AA1611" s="18">
        <f t="shared" si="509"/>
        <v>199432.98236095349</v>
      </c>
      <c r="AB1611" s="17">
        <f t="shared" si="510"/>
        <v>3.8949824970828471</v>
      </c>
      <c r="AC1611" s="2" t="s">
        <v>30</v>
      </c>
      <c r="AD1611" s="2" t="s">
        <v>29</v>
      </c>
      <c r="AE1611" t="str">
        <f t="shared" si="511"/>
        <v>Fashion</v>
      </c>
      <c r="AF1611" t="str">
        <f t="shared" si="512"/>
        <v>Fashion</v>
      </c>
      <c r="AG1611" t="str" cm="1">
        <f t="array" ref="AG1611">INDEX(AD:AD,ROW())</f>
        <v>Fashion</v>
      </c>
      <c r="AH1611">
        <f t="shared" si="520"/>
        <v>6</v>
      </c>
      <c r="AI1611" t="str">
        <f t="shared" si="513"/>
        <v>Fashion</v>
      </c>
      <c r="AK1611">
        <f t="shared" si="514"/>
        <v>2024</v>
      </c>
      <c r="AL1611">
        <f t="shared" si="515"/>
        <v>6</v>
      </c>
      <c r="AM1611">
        <f t="shared" si="516"/>
        <v>9</v>
      </c>
      <c r="AN1611">
        <f t="shared" si="517"/>
        <v>1</v>
      </c>
      <c r="AO1611" t="str">
        <f t="shared" si="518"/>
        <v>Weekend</v>
      </c>
      <c r="AR1611" s="20">
        <f t="shared" si="519"/>
        <v>0</v>
      </c>
    </row>
    <row r="1612" spans="1:44" x14ac:dyDescent="0.35">
      <c r="A1612" t="str">
        <f t="shared" si="501"/>
        <v>CUST1611</v>
      </c>
      <c r="B1612" s="2" t="s">
        <v>1946</v>
      </c>
      <c r="C1612" s="4">
        <v>45337</v>
      </c>
      <c r="D1612" s="2" t="s">
        <v>613</v>
      </c>
      <c r="E1612" t="s">
        <v>5049</v>
      </c>
      <c r="F1612" s="2" t="s">
        <v>42</v>
      </c>
      <c r="G1612" s="2" t="s">
        <v>5042</v>
      </c>
      <c r="H1612" s="2">
        <v>2</v>
      </c>
      <c r="I1612" s="19">
        <v>833.88</v>
      </c>
      <c r="J1612" s="2" t="s">
        <v>20</v>
      </c>
      <c r="K1612" s="2" t="s">
        <v>103</v>
      </c>
      <c r="L1612" s="31"/>
      <c r="M1612" s="18">
        <f t="shared" si="502"/>
        <v>1667.76</v>
      </c>
      <c r="T1612" t="str">
        <f t="shared" si="503"/>
        <v>Lost Sale</v>
      </c>
      <c r="U1612" t="str">
        <f t="shared" si="504"/>
        <v>No</v>
      </c>
      <c r="V1612" t="str">
        <f t="shared" si="505"/>
        <v>Yes</v>
      </c>
      <c r="X1612">
        <f t="shared" si="506"/>
        <v>595</v>
      </c>
      <c r="Y1612">
        <f t="shared" si="507"/>
        <v>444</v>
      </c>
      <c r="Z1612" s="18">
        <f t="shared" si="508"/>
        <v>1098537.4901531704</v>
      </c>
      <c r="AA1612" s="18">
        <f t="shared" si="509"/>
        <v>96724.388030634553</v>
      </c>
      <c r="AB1612" s="17">
        <f t="shared" si="510"/>
        <v>3.9001122334455669</v>
      </c>
      <c r="AC1612" s="2" t="s">
        <v>5042</v>
      </c>
      <c r="AD1612" s="2" t="s">
        <v>42</v>
      </c>
      <c r="AE1612" t="str">
        <f t="shared" si="511"/>
        <v>Beauty</v>
      </c>
      <c r="AF1612" t="str">
        <f t="shared" si="512"/>
        <v>Beauty</v>
      </c>
      <c r="AG1612" t="str" cm="1">
        <f t="array" ref="AG1612">INDEX(AD:AD,ROW())</f>
        <v>Beauty</v>
      </c>
      <c r="AH1612">
        <f t="shared" si="520"/>
        <v>18</v>
      </c>
      <c r="AI1612" t="str">
        <f t="shared" si="513"/>
        <v>Beauty</v>
      </c>
      <c r="AK1612">
        <f t="shared" si="514"/>
        <v>2024</v>
      </c>
      <c r="AL1612">
        <f t="shared" si="515"/>
        <v>2</v>
      </c>
      <c r="AM1612">
        <f t="shared" si="516"/>
        <v>15</v>
      </c>
      <c r="AN1612">
        <f t="shared" si="517"/>
        <v>5</v>
      </c>
      <c r="AO1612" t="str">
        <f t="shared" si="518"/>
        <v>Weekday</v>
      </c>
      <c r="AR1612" s="20">
        <f t="shared" si="519"/>
        <v>1</v>
      </c>
    </row>
    <row r="1613" spans="1:44" x14ac:dyDescent="0.35">
      <c r="A1613" t="str">
        <f t="shared" si="501"/>
        <v>CUST1612</v>
      </c>
      <c r="B1613" s="2" t="s">
        <v>1947</v>
      </c>
      <c r="C1613" s="4">
        <v>45466</v>
      </c>
      <c r="D1613" s="2" t="s">
        <v>182</v>
      </c>
      <c r="E1613" t="s">
        <v>5049</v>
      </c>
      <c r="F1613" s="2" t="s">
        <v>23</v>
      </c>
      <c r="G1613" s="2" t="s">
        <v>68</v>
      </c>
      <c r="H1613" s="2">
        <v>1</v>
      </c>
      <c r="I1613" s="19">
        <v>249.45</v>
      </c>
      <c r="J1613" s="2" t="s">
        <v>50</v>
      </c>
      <c r="K1613" s="2" t="s">
        <v>16</v>
      </c>
      <c r="L1613" s="2">
        <v>5</v>
      </c>
      <c r="M1613" s="18">
        <f t="shared" si="502"/>
        <v>249.45</v>
      </c>
      <c r="T1613" t="str">
        <f t="shared" si="503"/>
        <v>Completed</v>
      </c>
      <c r="U1613" t="str">
        <f t="shared" si="504"/>
        <v>No</v>
      </c>
      <c r="V1613" t="str">
        <f t="shared" si="505"/>
        <v>No</v>
      </c>
      <c r="X1613">
        <f t="shared" si="506"/>
        <v>595</v>
      </c>
      <c r="Y1613">
        <f t="shared" si="507"/>
        <v>444</v>
      </c>
      <c r="Z1613" s="18">
        <f t="shared" si="508"/>
        <v>594714.6477588166</v>
      </c>
      <c r="AA1613" s="18">
        <f t="shared" si="509"/>
        <v>60882.938065984097</v>
      </c>
      <c r="AB1613" s="17">
        <f t="shared" si="510"/>
        <v>3.804733727810651</v>
      </c>
      <c r="AC1613" s="2" t="s">
        <v>68</v>
      </c>
      <c r="AD1613" s="2" t="s">
        <v>23</v>
      </c>
      <c r="AE1613" t="str">
        <f t="shared" si="511"/>
        <v>Books</v>
      </c>
      <c r="AF1613" t="str">
        <f t="shared" si="512"/>
        <v>Books</v>
      </c>
      <c r="AG1613" t="str" cm="1">
        <f t="array" ref="AG1613">INDEX(AD:AD,ROW())</f>
        <v>Books</v>
      </c>
      <c r="AH1613">
        <f t="shared" si="520"/>
        <v>20</v>
      </c>
      <c r="AI1613" t="str">
        <f t="shared" si="513"/>
        <v>Books</v>
      </c>
      <c r="AK1613">
        <f t="shared" si="514"/>
        <v>2024</v>
      </c>
      <c r="AL1613">
        <f t="shared" si="515"/>
        <v>6</v>
      </c>
      <c r="AM1613">
        <f t="shared" si="516"/>
        <v>23</v>
      </c>
      <c r="AN1613">
        <f t="shared" si="517"/>
        <v>1</v>
      </c>
      <c r="AO1613" t="str">
        <f t="shared" si="518"/>
        <v>Weekend</v>
      </c>
      <c r="AR1613" s="20">
        <f t="shared" si="519"/>
        <v>0</v>
      </c>
    </row>
    <row r="1614" spans="1:44" x14ac:dyDescent="0.35">
      <c r="A1614" t="str">
        <f t="shared" si="501"/>
        <v>CUST1613</v>
      </c>
      <c r="B1614" s="2" t="s">
        <v>1948</v>
      </c>
      <c r="C1614" s="4">
        <v>45138</v>
      </c>
      <c r="D1614" s="2" t="s">
        <v>56</v>
      </c>
      <c r="E1614" t="s">
        <v>5051</v>
      </c>
      <c r="F1614" s="2" t="s">
        <v>42</v>
      </c>
      <c r="G1614" s="2" t="s">
        <v>5044</v>
      </c>
      <c r="H1614" s="2">
        <v>1</v>
      </c>
      <c r="I1614" s="19">
        <v>265.12</v>
      </c>
      <c r="J1614" s="2" t="s">
        <v>20</v>
      </c>
      <c r="K1614" s="2" t="s">
        <v>16</v>
      </c>
      <c r="L1614" s="2">
        <v>5</v>
      </c>
      <c r="M1614" s="18">
        <f t="shared" si="502"/>
        <v>265.12</v>
      </c>
      <c r="T1614" t="str">
        <f t="shared" si="503"/>
        <v>Completed</v>
      </c>
      <c r="U1614" t="str">
        <f t="shared" si="504"/>
        <v>No</v>
      </c>
      <c r="V1614" t="str">
        <f t="shared" si="505"/>
        <v>No</v>
      </c>
      <c r="X1614">
        <f t="shared" si="506"/>
        <v>619</v>
      </c>
      <c r="Y1614">
        <f t="shared" si="507"/>
        <v>468</v>
      </c>
      <c r="Z1614" s="18">
        <f t="shared" si="508"/>
        <v>1098537.4901531704</v>
      </c>
      <c r="AA1614" s="18">
        <f t="shared" si="509"/>
        <v>96724.388030634553</v>
      </c>
      <c r="AB1614" s="17">
        <f t="shared" si="510"/>
        <v>3.9001122334455669</v>
      </c>
      <c r="AC1614" s="2" t="s">
        <v>5044</v>
      </c>
      <c r="AD1614" s="2" t="s">
        <v>42</v>
      </c>
      <c r="AE1614" t="str">
        <f t="shared" si="511"/>
        <v>Beauty</v>
      </c>
      <c r="AF1614" t="str">
        <f t="shared" si="512"/>
        <v>Beauty</v>
      </c>
      <c r="AG1614" t="str" cm="1">
        <f t="array" ref="AG1614">INDEX(AD:AD,ROW())</f>
        <v>Beauty</v>
      </c>
      <c r="AH1614">
        <f t="shared" si="520"/>
        <v>64</v>
      </c>
      <c r="AI1614" t="str">
        <f t="shared" si="513"/>
        <v>Beauty</v>
      </c>
      <c r="AK1614">
        <f t="shared" si="514"/>
        <v>2023</v>
      </c>
      <c r="AL1614">
        <f t="shared" si="515"/>
        <v>7</v>
      </c>
      <c r="AM1614">
        <f t="shared" si="516"/>
        <v>31</v>
      </c>
      <c r="AN1614">
        <f t="shared" si="517"/>
        <v>2</v>
      </c>
      <c r="AO1614" t="str">
        <f t="shared" si="518"/>
        <v>Weekday</v>
      </c>
      <c r="AR1614" s="20">
        <f t="shared" si="519"/>
        <v>0</v>
      </c>
    </row>
    <row r="1615" spans="1:44" x14ac:dyDescent="0.35">
      <c r="A1615" t="str">
        <f t="shared" si="501"/>
        <v>CUST1614</v>
      </c>
      <c r="B1615" s="2" t="s">
        <v>1949</v>
      </c>
      <c r="C1615" s="4">
        <v>45755</v>
      </c>
      <c r="D1615" s="2" t="s">
        <v>1326</v>
      </c>
      <c r="E1615" t="s">
        <v>5053</v>
      </c>
      <c r="F1615" s="2" t="s">
        <v>23</v>
      </c>
      <c r="G1615" s="2" t="s">
        <v>46</v>
      </c>
      <c r="H1615" s="2">
        <v>1</v>
      </c>
      <c r="I1615" s="19">
        <v>716.44</v>
      </c>
      <c r="J1615" s="2" t="s">
        <v>5047</v>
      </c>
      <c r="K1615" s="2" t="s">
        <v>16</v>
      </c>
      <c r="L1615" s="2">
        <v>2</v>
      </c>
      <c r="M1615" s="18">
        <f t="shared" si="502"/>
        <v>716.44</v>
      </c>
      <c r="T1615" t="str">
        <f t="shared" si="503"/>
        <v>Completed</v>
      </c>
      <c r="U1615" t="str">
        <f t="shared" si="504"/>
        <v>No</v>
      </c>
      <c r="V1615" t="str">
        <f t="shared" si="505"/>
        <v>No</v>
      </c>
      <c r="X1615">
        <f t="shared" si="506"/>
        <v>559</v>
      </c>
      <c r="Y1615">
        <f t="shared" si="507"/>
        <v>408</v>
      </c>
      <c r="Z1615" s="18">
        <f t="shared" si="508"/>
        <v>594714.6477588166</v>
      </c>
      <c r="AA1615" s="18">
        <f t="shared" si="509"/>
        <v>60882.938065984097</v>
      </c>
      <c r="AB1615" s="17">
        <f t="shared" si="510"/>
        <v>3.804733727810651</v>
      </c>
      <c r="AC1615" s="2" t="s">
        <v>46</v>
      </c>
      <c r="AD1615" s="2" t="s">
        <v>23</v>
      </c>
      <c r="AE1615" t="str">
        <f t="shared" si="511"/>
        <v>Books</v>
      </c>
      <c r="AF1615" t="str">
        <f t="shared" si="512"/>
        <v>Books</v>
      </c>
      <c r="AG1615" t="str" cm="1">
        <f t="array" ref="AG1615">INDEX(AD:AD,ROW())</f>
        <v>Books</v>
      </c>
      <c r="AH1615">
        <f t="shared" si="520"/>
        <v>11</v>
      </c>
      <c r="AI1615" t="str">
        <f t="shared" si="513"/>
        <v>Books</v>
      </c>
      <c r="AK1615">
        <f t="shared" si="514"/>
        <v>2025</v>
      </c>
      <c r="AL1615">
        <f t="shared" si="515"/>
        <v>4</v>
      </c>
      <c r="AM1615">
        <f t="shared" si="516"/>
        <v>8</v>
      </c>
      <c r="AN1615">
        <f t="shared" si="517"/>
        <v>3</v>
      </c>
      <c r="AO1615" t="str">
        <f t="shared" si="518"/>
        <v>Weekday</v>
      </c>
      <c r="AR1615" s="20">
        <f t="shared" si="519"/>
        <v>0</v>
      </c>
    </row>
    <row r="1616" spans="1:44" x14ac:dyDescent="0.35">
      <c r="A1616" t="str">
        <f t="shared" si="501"/>
        <v>CUST1615</v>
      </c>
      <c r="B1616" s="2" t="s">
        <v>1950</v>
      </c>
      <c r="C1616" s="4">
        <v>45494</v>
      </c>
      <c r="D1616" s="2" t="s">
        <v>131</v>
      </c>
      <c r="E1616" t="s">
        <v>5049</v>
      </c>
      <c r="F1616" s="2" t="s">
        <v>13</v>
      </c>
      <c r="G1616" s="2" t="s">
        <v>95</v>
      </c>
      <c r="H1616" s="2">
        <v>1</v>
      </c>
      <c r="I1616" s="19">
        <v>920.26</v>
      </c>
      <c r="J1616" s="2" t="s">
        <v>50</v>
      </c>
      <c r="K1616" s="2" t="s">
        <v>31</v>
      </c>
      <c r="L1616" s="2">
        <v>3</v>
      </c>
      <c r="M1616" s="18">
        <f t="shared" si="502"/>
        <v>920.26</v>
      </c>
      <c r="T1616" t="str">
        <f t="shared" si="503"/>
        <v>Pending</v>
      </c>
      <c r="U1616" t="str">
        <f t="shared" si="504"/>
        <v>No</v>
      </c>
      <c r="V1616" t="str">
        <f t="shared" si="505"/>
        <v>Yes</v>
      </c>
      <c r="X1616">
        <f t="shared" si="506"/>
        <v>595</v>
      </c>
      <c r="Y1616">
        <f t="shared" si="507"/>
        <v>444</v>
      </c>
      <c r="Z1616" s="18">
        <f t="shared" si="508"/>
        <v>1463424.4009529033</v>
      </c>
      <c r="AA1616" s="18">
        <f t="shared" si="509"/>
        <v>118285.78776560788</v>
      </c>
      <c r="AB1616" s="17">
        <f t="shared" si="510"/>
        <v>3.8140589569160999</v>
      </c>
      <c r="AC1616" s="2" t="s">
        <v>95</v>
      </c>
      <c r="AD1616" s="2" t="s">
        <v>13</v>
      </c>
      <c r="AE1616" t="str">
        <f t="shared" si="511"/>
        <v>Home &amp; Kitchen</v>
      </c>
      <c r="AF1616" t="str">
        <f t="shared" si="512"/>
        <v>Home &amp; Kitchen</v>
      </c>
      <c r="AG1616" t="str" cm="1">
        <f t="array" ref="AG1616">INDEX(AD:AD,ROW())</f>
        <v>Home &amp; Kitchen</v>
      </c>
      <c r="AH1616">
        <f t="shared" si="520"/>
        <v>32</v>
      </c>
      <c r="AI1616" t="str">
        <f t="shared" si="513"/>
        <v>Home &amp; Kitchen</v>
      </c>
      <c r="AK1616">
        <f t="shared" si="514"/>
        <v>2024</v>
      </c>
      <c r="AL1616">
        <f t="shared" si="515"/>
        <v>7</v>
      </c>
      <c r="AM1616">
        <f t="shared" si="516"/>
        <v>21</v>
      </c>
      <c r="AN1616">
        <f t="shared" si="517"/>
        <v>1</v>
      </c>
      <c r="AO1616" t="str">
        <f t="shared" si="518"/>
        <v>Weekend</v>
      </c>
      <c r="AR1616" s="20">
        <f t="shared" si="519"/>
        <v>0</v>
      </c>
    </row>
    <row r="1617" spans="1:44" x14ac:dyDescent="0.35">
      <c r="A1617" t="str">
        <f t="shared" si="501"/>
        <v>CUST1616</v>
      </c>
      <c r="B1617" s="2" t="s">
        <v>1951</v>
      </c>
      <c r="C1617" s="4">
        <v>45132</v>
      </c>
      <c r="D1617" s="2" t="s">
        <v>516</v>
      </c>
      <c r="E1617" t="s">
        <v>5053</v>
      </c>
      <c r="F1617" s="2" t="s">
        <v>13</v>
      </c>
      <c r="G1617" s="2" t="s">
        <v>5045</v>
      </c>
      <c r="H1617" s="2">
        <v>2</v>
      </c>
      <c r="I1617" s="19">
        <v>1079.28</v>
      </c>
      <c r="J1617" s="2" t="s">
        <v>50</v>
      </c>
      <c r="K1617" s="2" t="s">
        <v>16</v>
      </c>
      <c r="L1617" s="2">
        <v>5</v>
      </c>
      <c r="M1617" s="18">
        <f t="shared" si="502"/>
        <v>2158.56</v>
      </c>
      <c r="T1617" t="str">
        <f t="shared" si="503"/>
        <v>Completed</v>
      </c>
      <c r="U1617" t="str">
        <f t="shared" si="504"/>
        <v>Yes</v>
      </c>
      <c r="V1617" t="str">
        <f t="shared" si="505"/>
        <v>No</v>
      </c>
      <c r="X1617">
        <f t="shared" si="506"/>
        <v>559</v>
      </c>
      <c r="Y1617">
        <f t="shared" si="507"/>
        <v>408</v>
      </c>
      <c r="Z1617" s="18">
        <f t="shared" si="508"/>
        <v>1463424.4009529033</v>
      </c>
      <c r="AA1617" s="18">
        <f t="shared" si="509"/>
        <v>118285.78776560788</v>
      </c>
      <c r="AB1617" s="17">
        <f t="shared" si="510"/>
        <v>3.8140589569160999</v>
      </c>
      <c r="AC1617" s="2" t="s">
        <v>5045</v>
      </c>
      <c r="AD1617" s="2" t="s">
        <v>13</v>
      </c>
      <c r="AE1617" t="str">
        <f t="shared" si="511"/>
        <v>Home &amp; Kitchen</v>
      </c>
      <c r="AF1617" t="str">
        <f t="shared" si="512"/>
        <v>Home &amp; Kitchen</v>
      </c>
      <c r="AG1617" t="str" cm="1">
        <f t="array" ref="AG1617">INDEX(AD:AD,ROW())</f>
        <v>Home &amp; Kitchen</v>
      </c>
      <c r="AH1617">
        <f t="shared" si="520"/>
        <v>76</v>
      </c>
      <c r="AI1617" t="str">
        <f t="shared" si="513"/>
        <v>Home &amp; Kitchen</v>
      </c>
      <c r="AK1617">
        <f t="shared" si="514"/>
        <v>2023</v>
      </c>
      <c r="AL1617">
        <f t="shared" si="515"/>
        <v>7</v>
      </c>
      <c r="AM1617">
        <f t="shared" si="516"/>
        <v>25</v>
      </c>
      <c r="AN1617">
        <f t="shared" si="517"/>
        <v>3</v>
      </c>
      <c r="AO1617" t="str">
        <f t="shared" si="518"/>
        <v>Weekday</v>
      </c>
      <c r="AR1617" s="20">
        <f t="shared" si="519"/>
        <v>0</v>
      </c>
    </row>
    <row r="1618" spans="1:44" x14ac:dyDescent="0.35">
      <c r="A1618" t="str">
        <f t="shared" si="501"/>
        <v>CUST1617</v>
      </c>
      <c r="B1618" s="2" t="s">
        <v>1952</v>
      </c>
      <c r="C1618" s="4">
        <v>45256</v>
      </c>
      <c r="D1618" s="2" t="s">
        <v>394</v>
      </c>
      <c r="E1618" t="s">
        <v>5056</v>
      </c>
      <c r="F1618" s="2" t="s">
        <v>13</v>
      </c>
      <c r="G1618" s="2" t="s">
        <v>34</v>
      </c>
      <c r="H1618" s="2">
        <v>2</v>
      </c>
      <c r="I1618" s="19">
        <v>1174.43</v>
      </c>
      <c r="J1618" s="2" t="s">
        <v>5046</v>
      </c>
      <c r="K1618" s="2" t="s">
        <v>76</v>
      </c>
      <c r="L1618" s="2">
        <v>3</v>
      </c>
      <c r="M1618" s="18">
        <f t="shared" si="502"/>
        <v>2348.86</v>
      </c>
      <c r="T1618" t="str">
        <f t="shared" si="503"/>
        <v>Completed</v>
      </c>
      <c r="U1618" t="str">
        <f t="shared" si="504"/>
        <v>No</v>
      </c>
      <c r="V1618" t="str">
        <f t="shared" si="505"/>
        <v>No</v>
      </c>
      <c r="X1618">
        <f t="shared" si="506"/>
        <v>50</v>
      </c>
      <c r="Y1618">
        <f t="shared" si="507"/>
        <v>37</v>
      </c>
      <c r="Z1618" s="18">
        <f t="shared" si="508"/>
        <v>1463424.4009529033</v>
      </c>
      <c r="AA1618" s="18">
        <f t="shared" si="509"/>
        <v>118285.78776560788</v>
      </c>
      <c r="AB1618" s="17">
        <f t="shared" si="510"/>
        <v>3.8140589569160999</v>
      </c>
      <c r="AC1618" s="2" t="s">
        <v>34</v>
      </c>
      <c r="AD1618" s="2" t="s">
        <v>13</v>
      </c>
      <c r="AE1618" t="str">
        <f t="shared" si="511"/>
        <v>Home &amp; Kitchen</v>
      </c>
      <c r="AF1618" t="str">
        <f t="shared" si="512"/>
        <v>Home &amp; Kitchen</v>
      </c>
      <c r="AG1618" t="str" cm="1">
        <f t="array" ref="AG1618">INDEX(AD:AD,ROW())</f>
        <v>Home &amp; Kitchen</v>
      </c>
      <c r="AH1618">
        <f t="shared" si="520"/>
        <v>7</v>
      </c>
      <c r="AI1618" t="str">
        <f t="shared" si="513"/>
        <v>Home &amp; Kitchen</v>
      </c>
      <c r="AK1618">
        <f t="shared" si="514"/>
        <v>2023</v>
      </c>
      <c r="AL1618">
        <f t="shared" si="515"/>
        <v>11</v>
      </c>
      <c r="AM1618">
        <f t="shared" si="516"/>
        <v>26</v>
      </c>
      <c r="AN1618">
        <f t="shared" si="517"/>
        <v>1</v>
      </c>
      <c r="AO1618" t="str">
        <f t="shared" si="518"/>
        <v>Weekend</v>
      </c>
      <c r="AR1618" s="20">
        <f t="shared" si="519"/>
        <v>1</v>
      </c>
    </row>
    <row r="1619" spans="1:44" x14ac:dyDescent="0.35">
      <c r="A1619" t="str">
        <f t="shared" si="501"/>
        <v>CUST1618</v>
      </c>
      <c r="B1619" s="2" t="s">
        <v>1953</v>
      </c>
      <c r="C1619" s="4">
        <v>45182</v>
      </c>
      <c r="D1619" s="2" t="s">
        <v>1776</v>
      </c>
      <c r="E1619" t="s">
        <v>5052</v>
      </c>
      <c r="F1619" s="2" t="s">
        <v>29</v>
      </c>
      <c r="G1619" s="2" t="s">
        <v>121</v>
      </c>
      <c r="H1619" s="2">
        <v>1</v>
      </c>
      <c r="I1619" s="19">
        <v>1419.824472190694</v>
      </c>
      <c r="J1619" s="2" t="s">
        <v>15</v>
      </c>
      <c r="K1619" s="2" t="s">
        <v>16</v>
      </c>
      <c r="L1619" s="2">
        <v>3</v>
      </c>
      <c r="M1619" s="18">
        <f t="shared" si="502"/>
        <v>1419.824472190694</v>
      </c>
      <c r="T1619" t="str">
        <f t="shared" si="503"/>
        <v>Completed</v>
      </c>
      <c r="U1619" t="str">
        <f t="shared" si="504"/>
        <v>Yes</v>
      </c>
      <c r="V1619" t="str">
        <f t="shared" si="505"/>
        <v>No</v>
      </c>
      <c r="X1619">
        <f t="shared" si="506"/>
        <v>573</v>
      </c>
      <c r="Y1619">
        <f t="shared" si="507"/>
        <v>450</v>
      </c>
      <c r="Z1619" s="18">
        <f t="shared" si="508"/>
        <v>1892867.2841657216</v>
      </c>
      <c r="AA1619" s="18">
        <f t="shared" si="509"/>
        <v>199432.98236095349</v>
      </c>
      <c r="AB1619" s="17">
        <f t="shared" si="510"/>
        <v>3.8949824970828471</v>
      </c>
      <c r="AC1619" s="2" t="s">
        <v>121</v>
      </c>
      <c r="AD1619" s="2" t="s">
        <v>29</v>
      </c>
      <c r="AE1619" t="str">
        <f t="shared" si="511"/>
        <v>Fashion</v>
      </c>
      <c r="AF1619" t="str">
        <f t="shared" si="512"/>
        <v>Fashion</v>
      </c>
      <c r="AG1619" t="str" cm="1">
        <f t="array" ref="AG1619">INDEX(AD:AD,ROW())</f>
        <v>Fashion</v>
      </c>
      <c r="AH1619">
        <f t="shared" si="520"/>
        <v>45</v>
      </c>
      <c r="AI1619" t="str">
        <f t="shared" si="513"/>
        <v>Fashion</v>
      </c>
      <c r="AK1619">
        <f t="shared" si="514"/>
        <v>2023</v>
      </c>
      <c r="AL1619">
        <f t="shared" si="515"/>
        <v>9</v>
      </c>
      <c r="AM1619">
        <f t="shared" si="516"/>
        <v>13</v>
      </c>
      <c r="AN1619">
        <f t="shared" si="517"/>
        <v>4</v>
      </c>
      <c r="AO1619" t="str">
        <f t="shared" si="518"/>
        <v>Weekday</v>
      </c>
      <c r="AR1619" s="20">
        <f t="shared" si="519"/>
        <v>0</v>
      </c>
    </row>
    <row r="1620" spans="1:44" x14ac:dyDescent="0.35">
      <c r="A1620" t="str">
        <f t="shared" si="501"/>
        <v>CUST1619</v>
      </c>
      <c r="B1620" s="2" t="s">
        <v>1954</v>
      </c>
      <c r="C1620" s="4">
        <v>45072</v>
      </c>
      <c r="D1620" s="2" t="s">
        <v>608</v>
      </c>
      <c r="E1620" t="s">
        <v>5053</v>
      </c>
      <c r="F1620" s="2" t="s">
        <v>19</v>
      </c>
      <c r="G1620" s="2" t="s">
        <v>5039</v>
      </c>
      <c r="H1620" s="2">
        <v>2</v>
      </c>
      <c r="I1620" s="19">
        <v>1994.3</v>
      </c>
      <c r="J1620" s="2" t="s">
        <v>5047</v>
      </c>
      <c r="K1620" s="2" t="s">
        <v>16</v>
      </c>
      <c r="L1620" s="2">
        <v>4</v>
      </c>
      <c r="M1620" s="18">
        <f t="shared" si="502"/>
        <v>3988.6</v>
      </c>
      <c r="T1620" t="str">
        <f t="shared" si="503"/>
        <v>Completed</v>
      </c>
      <c r="U1620" t="str">
        <f t="shared" si="504"/>
        <v>Yes</v>
      </c>
      <c r="V1620" t="str">
        <f t="shared" si="505"/>
        <v>No</v>
      </c>
      <c r="X1620">
        <f t="shared" si="506"/>
        <v>559</v>
      </c>
      <c r="Y1620">
        <f t="shared" si="507"/>
        <v>408</v>
      </c>
      <c r="Z1620" s="18">
        <f t="shared" si="508"/>
        <v>2759712.3299794244</v>
      </c>
      <c r="AA1620" s="18">
        <f t="shared" si="509"/>
        <v>330643.50635802455</v>
      </c>
      <c r="AB1620" s="17">
        <f t="shared" si="510"/>
        <v>3.8641711229946525</v>
      </c>
      <c r="AC1620" s="2" t="s">
        <v>5039</v>
      </c>
      <c r="AD1620" s="2" t="s">
        <v>19</v>
      </c>
      <c r="AE1620" t="str">
        <f t="shared" si="511"/>
        <v>Electronics</v>
      </c>
      <c r="AF1620" t="str">
        <f t="shared" si="512"/>
        <v>Electronics</v>
      </c>
      <c r="AG1620" t="str" cm="1">
        <f t="array" ref="AG1620">INDEX(AD:AD,ROW())</f>
        <v>Electronics</v>
      </c>
      <c r="AH1620">
        <f t="shared" si="520"/>
        <v>3</v>
      </c>
      <c r="AI1620" t="str">
        <f t="shared" si="513"/>
        <v>Electronics</v>
      </c>
      <c r="AK1620">
        <f t="shared" si="514"/>
        <v>2023</v>
      </c>
      <c r="AL1620">
        <f t="shared" si="515"/>
        <v>5</v>
      </c>
      <c r="AM1620">
        <f t="shared" si="516"/>
        <v>26</v>
      </c>
      <c r="AN1620">
        <f t="shared" si="517"/>
        <v>6</v>
      </c>
      <c r="AO1620" t="str">
        <f t="shared" si="518"/>
        <v>Weekday</v>
      </c>
      <c r="AR1620" s="20">
        <f t="shared" si="519"/>
        <v>0</v>
      </c>
    </row>
    <row r="1621" spans="1:44" x14ac:dyDescent="0.35">
      <c r="A1621" t="str">
        <f t="shared" si="501"/>
        <v>CUST1620</v>
      </c>
      <c r="B1621" s="2" t="s">
        <v>1955</v>
      </c>
      <c r="C1621" s="4">
        <v>45246</v>
      </c>
      <c r="D1621" s="2" t="s">
        <v>675</v>
      </c>
      <c r="E1621" t="s">
        <v>5055</v>
      </c>
      <c r="F1621" s="2" t="s">
        <v>19</v>
      </c>
      <c r="G1621" s="2" t="s">
        <v>5039</v>
      </c>
      <c r="H1621" s="2">
        <v>2</v>
      </c>
      <c r="I1621" s="19">
        <v>1885.27</v>
      </c>
      <c r="J1621" s="2" t="s">
        <v>5046</v>
      </c>
      <c r="K1621" s="2" t="s">
        <v>16</v>
      </c>
      <c r="L1621" s="2">
        <v>4</v>
      </c>
      <c r="M1621" s="18">
        <f t="shared" si="502"/>
        <v>3770.54</v>
      </c>
      <c r="T1621" t="str">
        <f t="shared" si="503"/>
        <v>Completed</v>
      </c>
      <c r="U1621" t="str">
        <f t="shared" si="504"/>
        <v>Yes</v>
      </c>
      <c r="V1621" t="str">
        <f t="shared" si="505"/>
        <v>No</v>
      </c>
      <c r="X1621">
        <f t="shared" si="506"/>
        <v>567</v>
      </c>
      <c r="Y1621">
        <f t="shared" si="507"/>
        <v>440</v>
      </c>
      <c r="Z1621" s="18">
        <f t="shared" si="508"/>
        <v>2759712.3299794244</v>
      </c>
      <c r="AA1621" s="18">
        <f t="shared" si="509"/>
        <v>330643.50635802455</v>
      </c>
      <c r="AB1621" s="17">
        <f t="shared" si="510"/>
        <v>3.8641711229946525</v>
      </c>
      <c r="AC1621" s="2" t="s">
        <v>5039</v>
      </c>
      <c r="AD1621" s="2" t="s">
        <v>19</v>
      </c>
      <c r="AE1621" t="str">
        <f t="shared" si="511"/>
        <v>Electronics</v>
      </c>
      <c r="AF1621" t="str">
        <f t="shared" si="512"/>
        <v>Electronics</v>
      </c>
      <c r="AG1621" t="str" cm="1">
        <f t="array" ref="AG1621">INDEX(AD:AD,ROW())</f>
        <v>Electronics</v>
      </c>
      <c r="AH1621">
        <f t="shared" si="520"/>
        <v>3</v>
      </c>
      <c r="AI1621" t="str">
        <f t="shared" si="513"/>
        <v>Electronics</v>
      </c>
      <c r="AK1621">
        <f t="shared" si="514"/>
        <v>2023</v>
      </c>
      <c r="AL1621">
        <f t="shared" si="515"/>
        <v>11</v>
      </c>
      <c r="AM1621">
        <f t="shared" si="516"/>
        <v>16</v>
      </c>
      <c r="AN1621">
        <f t="shared" si="517"/>
        <v>5</v>
      </c>
      <c r="AO1621" t="str">
        <f t="shared" si="518"/>
        <v>Weekday</v>
      </c>
      <c r="AR1621" s="20">
        <f t="shared" si="519"/>
        <v>0</v>
      </c>
    </row>
    <row r="1622" spans="1:44" x14ac:dyDescent="0.35">
      <c r="A1622" t="str">
        <f t="shared" si="501"/>
        <v>CUST1621</v>
      </c>
      <c r="B1622" s="2" t="s">
        <v>1956</v>
      </c>
      <c r="C1622" s="4">
        <v>45046</v>
      </c>
      <c r="D1622" s="2" t="s">
        <v>1259</v>
      </c>
      <c r="E1622" t="s">
        <v>5055</v>
      </c>
      <c r="F1622" s="2" t="s">
        <v>23</v>
      </c>
      <c r="G1622" s="2" t="s">
        <v>46</v>
      </c>
      <c r="H1622" s="2">
        <v>1</v>
      </c>
      <c r="I1622" s="19">
        <v>469.19</v>
      </c>
      <c r="J1622" s="2" t="s">
        <v>5047</v>
      </c>
      <c r="K1622" s="2" t="s">
        <v>16</v>
      </c>
      <c r="L1622" s="31"/>
      <c r="M1622" s="18">
        <f t="shared" si="502"/>
        <v>469.19</v>
      </c>
      <c r="T1622" t="str">
        <f t="shared" si="503"/>
        <v>Completed</v>
      </c>
      <c r="U1622" t="str">
        <f t="shared" si="504"/>
        <v>No</v>
      </c>
      <c r="V1622" t="str">
        <f t="shared" si="505"/>
        <v>No</v>
      </c>
      <c r="X1622">
        <f t="shared" si="506"/>
        <v>567</v>
      </c>
      <c r="Y1622">
        <f t="shared" si="507"/>
        <v>440</v>
      </c>
      <c r="Z1622" s="18">
        <f t="shared" si="508"/>
        <v>594714.6477588166</v>
      </c>
      <c r="AA1622" s="18">
        <f t="shared" si="509"/>
        <v>60882.938065984097</v>
      </c>
      <c r="AB1622" s="17">
        <f t="shared" si="510"/>
        <v>3.804733727810651</v>
      </c>
      <c r="AC1622" s="2" t="s">
        <v>46</v>
      </c>
      <c r="AD1622" s="2" t="s">
        <v>23</v>
      </c>
      <c r="AE1622" t="str">
        <f t="shared" si="511"/>
        <v>Books</v>
      </c>
      <c r="AF1622" t="str">
        <f t="shared" si="512"/>
        <v>Books</v>
      </c>
      <c r="AG1622" t="str" cm="1">
        <f t="array" ref="AG1622">INDEX(AD:AD,ROW())</f>
        <v>Books</v>
      </c>
      <c r="AH1622">
        <f t="shared" si="520"/>
        <v>11</v>
      </c>
      <c r="AI1622" t="str">
        <f t="shared" si="513"/>
        <v>Books</v>
      </c>
      <c r="AK1622">
        <f t="shared" si="514"/>
        <v>2023</v>
      </c>
      <c r="AL1622">
        <f t="shared" si="515"/>
        <v>4</v>
      </c>
      <c r="AM1622">
        <f t="shared" si="516"/>
        <v>30</v>
      </c>
      <c r="AN1622">
        <f t="shared" si="517"/>
        <v>1</v>
      </c>
      <c r="AO1622" t="str">
        <f t="shared" si="518"/>
        <v>Weekend</v>
      </c>
      <c r="AR1622" s="20">
        <f t="shared" si="519"/>
        <v>0</v>
      </c>
    </row>
    <row r="1623" spans="1:44" x14ac:dyDescent="0.35">
      <c r="A1623" t="str">
        <f t="shared" si="501"/>
        <v>CUST1622</v>
      </c>
      <c r="B1623" s="2" t="s">
        <v>1957</v>
      </c>
      <c r="C1623" s="4">
        <v>45140</v>
      </c>
      <c r="D1623" s="2" t="s">
        <v>12</v>
      </c>
      <c r="E1623" t="s">
        <v>5052</v>
      </c>
      <c r="F1623" s="2" t="s">
        <v>13</v>
      </c>
      <c r="G1623" s="2" t="s">
        <v>37</v>
      </c>
      <c r="H1623" s="2">
        <v>1</v>
      </c>
      <c r="I1623" s="19">
        <v>1779.37</v>
      </c>
      <c r="J1623" s="2" t="s">
        <v>5046</v>
      </c>
      <c r="K1623" s="2" t="s">
        <v>16</v>
      </c>
      <c r="L1623" s="31"/>
      <c r="M1623" s="18">
        <f t="shared" si="502"/>
        <v>1779.37</v>
      </c>
      <c r="T1623" t="str">
        <f t="shared" si="503"/>
        <v>Completed</v>
      </c>
      <c r="U1623" t="str">
        <f t="shared" si="504"/>
        <v>Yes</v>
      </c>
      <c r="V1623" t="str">
        <f t="shared" si="505"/>
        <v>No</v>
      </c>
      <c r="X1623">
        <f t="shared" si="506"/>
        <v>573</v>
      </c>
      <c r="Y1623">
        <f t="shared" si="507"/>
        <v>450</v>
      </c>
      <c r="Z1623" s="18">
        <f t="shared" si="508"/>
        <v>1463424.4009529033</v>
      </c>
      <c r="AA1623" s="18">
        <f t="shared" si="509"/>
        <v>118285.78776560788</v>
      </c>
      <c r="AB1623" s="17">
        <f t="shared" si="510"/>
        <v>3.8140589569160999</v>
      </c>
      <c r="AC1623" s="2" t="s">
        <v>37</v>
      </c>
      <c r="AD1623" s="2" t="s">
        <v>13</v>
      </c>
      <c r="AE1623" t="str">
        <f t="shared" si="511"/>
        <v>Home &amp; Kitchen</v>
      </c>
      <c r="AF1623" t="str">
        <f t="shared" si="512"/>
        <v>Home &amp; Kitchen</v>
      </c>
      <c r="AG1623" t="str" cm="1">
        <f t="array" ref="AG1623">INDEX(AD:AD,ROW())</f>
        <v>Home &amp; Kitchen</v>
      </c>
      <c r="AH1623">
        <f t="shared" si="520"/>
        <v>8</v>
      </c>
      <c r="AI1623" t="str">
        <f t="shared" si="513"/>
        <v>Home &amp; Kitchen</v>
      </c>
      <c r="AK1623">
        <f t="shared" si="514"/>
        <v>2023</v>
      </c>
      <c r="AL1623">
        <f t="shared" si="515"/>
        <v>8</v>
      </c>
      <c r="AM1623">
        <f t="shared" si="516"/>
        <v>2</v>
      </c>
      <c r="AN1623">
        <f t="shared" si="517"/>
        <v>4</v>
      </c>
      <c r="AO1623" t="str">
        <f t="shared" si="518"/>
        <v>Weekday</v>
      </c>
      <c r="AR1623" s="20">
        <f t="shared" si="519"/>
        <v>0</v>
      </c>
    </row>
    <row r="1624" spans="1:44" x14ac:dyDescent="0.35">
      <c r="A1624" t="str">
        <f t="shared" si="501"/>
        <v>CUST1623</v>
      </c>
      <c r="B1624" s="2" t="s">
        <v>1958</v>
      </c>
      <c r="C1624" s="4">
        <v>45029</v>
      </c>
      <c r="D1624" s="2" t="s">
        <v>715</v>
      </c>
      <c r="E1624" t="s">
        <v>5049</v>
      </c>
      <c r="F1624" s="2" t="s">
        <v>13</v>
      </c>
      <c r="G1624" s="2" t="s">
        <v>34</v>
      </c>
      <c r="H1624" s="2">
        <v>1</v>
      </c>
      <c r="I1624" s="19">
        <v>1332.62</v>
      </c>
      <c r="J1624" s="2" t="s">
        <v>20</v>
      </c>
      <c r="K1624" s="2" t="s">
        <v>103</v>
      </c>
      <c r="L1624" s="2">
        <v>5</v>
      </c>
      <c r="M1624" s="18">
        <f t="shared" si="502"/>
        <v>1332.62</v>
      </c>
      <c r="T1624" t="str">
        <f t="shared" si="503"/>
        <v>Lost Sale</v>
      </c>
      <c r="U1624" t="str">
        <f t="shared" si="504"/>
        <v>No</v>
      </c>
      <c r="V1624" t="str">
        <f t="shared" si="505"/>
        <v>Yes</v>
      </c>
      <c r="X1624">
        <f t="shared" si="506"/>
        <v>595</v>
      </c>
      <c r="Y1624">
        <f t="shared" si="507"/>
        <v>444</v>
      </c>
      <c r="Z1624" s="18">
        <f t="shared" si="508"/>
        <v>1463424.4009529033</v>
      </c>
      <c r="AA1624" s="18">
        <f t="shared" si="509"/>
        <v>118285.78776560788</v>
      </c>
      <c r="AB1624" s="17">
        <f t="shared" si="510"/>
        <v>3.8140589569160999</v>
      </c>
      <c r="AC1624" s="2" t="s">
        <v>34</v>
      </c>
      <c r="AD1624" s="2" t="s">
        <v>13</v>
      </c>
      <c r="AE1624" t="str">
        <f t="shared" si="511"/>
        <v>Home &amp; Kitchen</v>
      </c>
      <c r="AF1624" t="str">
        <f t="shared" si="512"/>
        <v>Home &amp; Kitchen</v>
      </c>
      <c r="AG1624" t="str" cm="1">
        <f t="array" ref="AG1624">INDEX(AD:AD,ROW())</f>
        <v>Home &amp; Kitchen</v>
      </c>
      <c r="AH1624">
        <f t="shared" si="520"/>
        <v>7</v>
      </c>
      <c r="AI1624" t="str">
        <f t="shared" si="513"/>
        <v>Home &amp; Kitchen</v>
      </c>
      <c r="AK1624">
        <f t="shared" si="514"/>
        <v>2023</v>
      </c>
      <c r="AL1624">
        <f t="shared" si="515"/>
        <v>4</v>
      </c>
      <c r="AM1624">
        <f t="shared" si="516"/>
        <v>13</v>
      </c>
      <c r="AN1624">
        <f t="shared" si="517"/>
        <v>5</v>
      </c>
      <c r="AO1624" t="str">
        <f t="shared" si="518"/>
        <v>Weekday</v>
      </c>
      <c r="AR1624" s="20">
        <f t="shared" si="519"/>
        <v>1</v>
      </c>
    </row>
    <row r="1625" spans="1:44" x14ac:dyDescent="0.35">
      <c r="A1625" t="str">
        <f t="shared" si="501"/>
        <v>CUST1624</v>
      </c>
      <c r="B1625" s="2" t="s">
        <v>1959</v>
      </c>
      <c r="C1625" s="4">
        <v>45558</v>
      </c>
      <c r="D1625" s="2" t="s">
        <v>1248</v>
      </c>
      <c r="E1625" t="s">
        <v>5055</v>
      </c>
      <c r="F1625" s="2" t="s">
        <v>29</v>
      </c>
      <c r="G1625" s="2" t="s">
        <v>121</v>
      </c>
      <c r="H1625" s="2">
        <v>1</v>
      </c>
      <c r="I1625" s="19">
        <v>817.24</v>
      </c>
      <c r="J1625" s="2" t="s">
        <v>50</v>
      </c>
      <c r="K1625" s="2" t="s">
        <v>76</v>
      </c>
      <c r="L1625" s="2">
        <v>3</v>
      </c>
      <c r="M1625" s="18">
        <f t="shared" si="502"/>
        <v>817.24</v>
      </c>
      <c r="T1625" t="str">
        <f t="shared" si="503"/>
        <v>Completed</v>
      </c>
      <c r="U1625" t="str">
        <f t="shared" si="504"/>
        <v>No</v>
      </c>
      <c r="V1625" t="str">
        <f t="shared" si="505"/>
        <v>No</v>
      </c>
      <c r="X1625">
        <f t="shared" si="506"/>
        <v>567</v>
      </c>
      <c r="Y1625">
        <f t="shared" si="507"/>
        <v>440</v>
      </c>
      <c r="Z1625" s="18">
        <f t="shared" si="508"/>
        <v>1892867.2841657216</v>
      </c>
      <c r="AA1625" s="18">
        <f t="shared" si="509"/>
        <v>199432.98236095349</v>
      </c>
      <c r="AB1625" s="17">
        <f t="shared" si="510"/>
        <v>3.8949824970828471</v>
      </c>
      <c r="AC1625" s="2" t="s">
        <v>121</v>
      </c>
      <c r="AD1625" s="2" t="s">
        <v>29</v>
      </c>
      <c r="AE1625" t="str">
        <f t="shared" si="511"/>
        <v>Fashion</v>
      </c>
      <c r="AF1625" t="str">
        <f t="shared" si="512"/>
        <v>Fashion</v>
      </c>
      <c r="AG1625" t="str" cm="1">
        <f t="array" ref="AG1625">INDEX(AD:AD,ROW())</f>
        <v>Fashion</v>
      </c>
      <c r="AH1625">
        <f t="shared" si="520"/>
        <v>45</v>
      </c>
      <c r="AI1625" t="str">
        <f t="shared" si="513"/>
        <v>Fashion</v>
      </c>
      <c r="AK1625">
        <f t="shared" si="514"/>
        <v>2024</v>
      </c>
      <c r="AL1625">
        <f t="shared" si="515"/>
        <v>9</v>
      </c>
      <c r="AM1625">
        <f t="shared" si="516"/>
        <v>23</v>
      </c>
      <c r="AN1625">
        <f t="shared" si="517"/>
        <v>2</v>
      </c>
      <c r="AO1625" t="str">
        <f t="shared" si="518"/>
        <v>Weekday</v>
      </c>
      <c r="AR1625" s="20">
        <f t="shared" si="519"/>
        <v>1</v>
      </c>
    </row>
    <row r="1626" spans="1:44" x14ac:dyDescent="0.35">
      <c r="A1626" t="str">
        <f t="shared" si="501"/>
        <v>CUST1625</v>
      </c>
      <c r="B1626" s="2" t="s">
        <v>1960</v>
      </c>
      <c r="C1626" s="4">
        <v>45724</v>
      </c>
      <c r="D1626" s="2" t="s">
        <v>592</v>
      </c>
      <c r="E1626" t="s">
        <v>5050</v>
      </c>
      <c r="F1626" s="2" t="s">
        <v>23</v>
      </c>
      <c r="G1626" s="2" t="s">
        <v>65</v>
      </c>
      <c r="H1626" s="2">
        <v>1</v>
      </c>
      <c r="I1626" s="19">
        <v>206.67</v>
      </c>
      <c r="J1626" s="2" t="s">
        <v>15</v>
      </c>
      <c r="K1626" s="2" t="s">
        <v>16</v>
      </c>
      <c r="L1626" s="2">
        <v>4</v>
      </c>
      <c r="M1626" s="18">
        <f t="shared" si="502"/>
        <v>206.67</v>
      </c>
      <c r="T1626" t="str">
        <f t="shared" si="503"/>
        <v>Completed</v>
      </c>
      <c r="U1626" t="str">
        <f t="shared" si="504"/>
        <v>No</v>
      </c>
      <c r="V1626" t="str">
        <f t="shared" si="505"/>
        <v>No</v>
      </c>
      <c r="X1626">
        <f t="shared" si="506"/>
        <v>589</v>
      </c>
      <c r="Y1626">
        <f t="shared" si="507"/>
        <v>426</v>
      </c>
      <c r="Z1626" s="18">
        <f t="shared" si="508"/>
        <v>594714.6477588166</v>
      </c>
      <c r="AA1626" s="18">
        <f t="shared" si="509"/>
        <v>60882.938065984097</v>
      </c>
      <c r="AB1626" s="17">
        <f t="shared" si="510"/>
        <v>3.804733727810651</v>
      </c>
      <c r="AC1626" s="2" t="s">
        <v>65</v>
      </c>
      <c r="AD1626" s="2" t="s">
        <v>23</v>
      </c>
      <c r="AE1626" t="str">
        <f t="shared" si="511"/>
        <v>Books</v>
      </c>
      <c r="AF1626" t="str">
        <f t="shared" si="512"/>
        <v>Books</v>
      </c>
      <c r="AG1626" t="str" cm="1">
        <f t="array" ref="AG1626">INDEX(AD:AD,ROW())</f>
        <v>Books</v>
      </c>
      <c r="AH1626">
        <f t="shared" si="520"/>
        <v>19</v>
      </c>
      <c r="AI1626" t="str">
        <f t="shared" si="513"/>
        <v>Books</v>
      </c>
      <c r="AK1626">
        <f t="shared" si="514"/>
        <v>2025</v>
      </c>
      <c r="AL1626">
        <f t="shared" si="515"/>
        <v>3</v>
      </c>
      <c r="AM1626">
        <f t="shared" si="516"/>
        <v>8</v>
      </c>
      <c r="AN1626">
        <f t="shared" si="517"/>
        <v>7</v>
      </c>
      <c r="AO1626" t="str">
        <f t="shared" si="518"/>
        <v>Weekend</v>
      </c>
      <c r="AR1626" s="20">
        <f t="shared" si="519"/>
        <v>0</v>
      </c>
    </row>
    <row r="1627" spans="1:44" x14ac:dyDescent="0.35">
      <c r="A1627" t="str">
        <f t="shared" si="501"/>
        <v>CUST1626</v>
      </c>
      <c r="B1627" s="2" t="s">
        <v>1961</v>
      </c>
      <c r="C1627" s="4">
        <v>45639</v>
      </c>
      <c r="D1627" s="2" t="s">
        <v>847</v>
      </c>
      <c r="E1627" t="s">
        <v>5053</v>
      </c>
      <c r="F1627" s="2" t="s">
        <v>42</v>
      </c>
      <c r="G1627" s="2" t="s">
        <v>5042</v>
      </c>
      <c r="H1627" s="2">
        <v>1</v>
      </c>
      <c r="I1627" s="19">
        <v>226</v>
      </c>
      <c r="J1627" s="2" t="s">
        <v>20</v>
      </c>
      <c r="K1627" s="2" t="s">
        <v>76</v>
      </c>
      <c r="L1627" s="2">
        <v>4</v>
      </c>
      <c r="M1627" s="18">
        <f t="shared" si="502"/>
        <v>226</v>
      </c>
      <c r="T1627" t="str">
        <f t="shared" si="503"/>
        <v>Completed</v>
      </c>
      <c r="U1627" t="str">
        <f t="shared" si="504"/>
        <v>No</v>
      </c>
      <c r="V1627" t="str">
        <f t="shared" si="505"/>
        <v>No</v>
      </c>
      <c r="X1627">
        <f t="shared" si="506"/>
        <v>559</v>
      </c>
      <c r="Y1627">
        <f t="shared" si="507"/>
        <v>408</v>
      </c>
      <c r="Z1627" s="18">
        <f t="shared" si="508"/>
        <v>1098537.4901531704</v>
      </c>
      <c r="AA1627" s="18">
        <f t="shared" si="509"/>
        <v>96724.388030634553</v>
      </c>
      <c r="AB1627" s="17">
        <f t="shared" si="510"/>
        <v>3.9001122334455669</v>
      </c>
      <c r="AC1627" s="2" t="s">
        <v>5042</v>
      </c>
      <c r="AD1627" s="2" t="s">
        <v>42</v>
      </c>
      <c r="AE1627" t="str">
        <f t="shared" si="511"/>
        <v>Beauty</v>
      </c>
      <c r="AF1627" t="str">
        <f t="shared" si="512"/>
        <v>Beauty</v>
      </c>
      <c r="AG1627" t="str" cm="1">
        <f t="array" ref="AG1627">INDEX(AD:AD,ROW())</f>
        <v>Beauty</v>
      </c>
      <c r="AH1627">
        <f t="shared" si="520"/>
        <v>18</v>
      </c>
      <c r="AI1627" t="str">
        <f t="shared" si="513"/>
        <v>Beauty</v>
      </c>
      <c r="AK1627">
        <f t="shared" si="514"/>
        <v>2024</v>
      </c>
      <c r="AL1627">
        <f t="shared" si="515"/>
        <v>12</v>
      </c>
      <c r="AM1627">
        <f t="shared" si="516"/>
        <v>13</v>
      </c>
      <c r="AN1627">
        <f t="shared" si="517"/>
        <v>6</v>
      </c>
      <c r="AO1627" t="str">
        <f t="shared" si="518"/>
        <v>Weekday</v>
      </c>
      <c r="AR1627" s="20">
        <f t="shared" si="519"/>
        <v>1</v>
      </c>
    </row>
    <row r="1628" spans="1:44" x14ac:dyDescent="0.35">
      <c r="A1628" t="str">
        <f t="shared" si="501"/>
        <v>CUST1627</v>
      </c>
      <c r="B1628" s="2" t="s">
        <v>1962</v>
      </c>
      <c r="C1628" s="4">
        <v>45682</v>
      </c>
      <c r="D1628" s="2" t="s">
        <v>398</v>
      </c>
      <c r="E1628" t="s">
        <v>5052</v>
      </c>
      <c r="F1628" s="2" t="s">
        <v>19</v>
      </c>
      <c r="G1628" s="2" t="s">
        <v>49</v>
      </c>
      <c r="H1628" s="2">
        <v>2</v>
      </c>
      <c r="I1628" s="19">
        <v>1719.47</v>
      </c>
      <c r="J1628" s="2" t="s">
        <v>5047</v>
      </c>
      <c r="K1628" s="2" t="s">
        <v>16</v>
      </c>
      <c r="L1628" s="2">
        <v>4</v>
      </c>
      <c r="M1628" s="18">
        <f t="shared" si="502"/>
        <v>3438.94</v>
      </c>
      <c r="T1628" t="str">
        <f t="shared" si="503"/>
        <v>Completed</v>
      </c>
      <c r="U1628" t="str">
        <f t="shared" si="504"/>
        <v>Yes</v>
      </c>
      <c r="V1628" t="str">
        <f t="shared" si="505"/>
        <v>No</v>
      </c>
      <c r="X1628">
        <f t="shared" si="506"/>
        <v>573</v>
      </c>
      <c r="Y1628">
        <f t="shared" si="507"/>
        <v>450</v>
      </c>
      <c r="Z1628" s="18">
        <f t="shared" si="508"/>
        <v>2759712.3299794244</v>
      </c>
      <c r="AA1628" s="18">
        <f t="shared" si="509"/>
        <v>330643.50635802455</v>
      </c>
      <c r="AB1628" s="17">
        <f t="shared" si="510"/>
        <v>3.8641711229946525</v>
      </c>
      <c r="AC1628" s="2" t="s">
        <v>49</v>
      </c>
      <c r="AD1628" s="2" t="s">
        <v>19</v>
      </c>
      <c r="AE1628" t="str">
        <f t="shared" si="511"/>
        <v>Electronics</v>
      </c>
      <c r="AF1628" t="str">
        <f t="shared" si="512"/>
        <v>Electronics</v>
      </c>
      <c r="AG1628" t="str" cm="1">
        <f t="array" ref="AG1628">INDEX(AD:AD,ROW())</f>
        <v>Electronics</v>
      </c>
      <c r="AH1628">
        <f t="shared" si="520"/>
        <v>12</v>
      </c>
      <c r="AI1628" t="str">
        <f t="shared" si="513"/>
        <v>Electronics</v>
      </c>
      <c r="AK1628">
        <f t="shared" si="514"/>
        <v>2025</v>
      </c>
      <c r="AL1628">
        <f t="shared" si="515"/>
        <v>1</v>
      </c>
      <c r="AM1628">
        <f t="shared" si="516"/>
        <v>25</v>
      </c>
      <c r="AN1628">
        <f t="shared" si="517"/>
        <v>7</v>
      </c>
      <c r="AO1628" t="str">
        <f t="shared" si="518"/>
        <v>Weekend</v>
      </c>
      <c r="AR1628" s="20">
        <f t="shared" si="519"/>
        <v>0</v>
      </c>
    </row>
    <row r="1629" spans="1:44" x14ac:dyDescent="0.35">
      <c r="A1629" t="str">
        <f t="shared" si="501"/>
        <v>CUST1628</v>
      </c>
      <c r="B1629" s="2" t="s">
        <v>1963</v>
      </c>
      <c r="C1629" s="4">
        <v>45793</v>
      </c>
      <c r="D1629" s="2" t="s">
        <v>217</v>
      </c>
      <c r="E1629" t="s">
        <v>5052</v>
      </c>
      <c r="F1629" s="2" t="s">
        <v>29</v>
      </c>
      <c r="G1629" s="2" t="s">
        <v>30</v>
      </c>
      <c r="H1629" s="2">
        <v>1</v>
      </c>
      <c r="I1629" s="19">
        <v>2248.37</v>
      </c>
      <c r="J1629" s="2" t="s">
        <v>20</v>
      </c>
      <c r="K1629" s="2" t="s">
        <v>16</v>
      </c>
      <c r="L1629" s="2">
        <v>4</v>
      </c>
      <c r="M1629" s="18">
        <f t="shared" si="502"/>
        <v>2248.37</v>
      </c>
      <c r="T1629" t="str">
        <f t="shared" si="503"/>
        <v>Completed</v>
      </c>
      <c r="U1629" t="str">
        <f t="shared" si="504"/>
        <v>Yes</v>
      </c>
      <c r="V1629" t="str">
        <f t="shared" si="505"/>
        <v>No</v>
      </c>
      <c r="X1629">
        <f t="shared" si="506"/>
        <v>573</v>
      </c>
      <c r="Y1629">
        <f t="shared" si="507"/>
        <v>450</v>
      </c>
      <c r="Z1629" s="18">
        <f t="shared" si="508"/>
        <v>1892867.2841657216</v>
      </c>
      <c r="AA1629" s="18">
        <f t="shared" si="509"/>
        <v>199432.98236095349</v>
      </c>
      <c r="AB1629" s="17">
        <f t="shared" si="510"/>
        <v>3.8949824970828471</v>
      </c>
      <c r="AC1629" s="2" t="s">
        <v>30</v>
      </c>
      <c r="AD1629" s="2" t="s">
        <v>29</v>
      </c>
      <c r="AE1629" t="str">
        <f t="shared" si="511"/>
        <v>Fashion</v>
      </c>
      <c r="AF1629" t="str">
        <f t="shared" si="512"/>
        <v>Fashion</v>
      </c>
      <c r="AG1629" t="str" cm="1">
        <f t="array" ref="AG1629">INDEX(AD:AD,ROW())</f>
        <v>Fashion</v>
      </c>
      <c r="AH1629">
        <f t="shared" si="520"/>
        <v>6</v>
      </c>
      <c r="AI1629" t="str">
        <f t="shared" si="513"/>
        <v>Fashion</v>
      </c>
      <c r="AK1629">
        <f t="shared" si="514"/>
        <v>2025</v>
      </c>
      <c r="AL1629">
        <f t="shared" si="515"/>
        <v>5</v>
      </c>
      <c r="AM1629">
        <f t="shared" si="516"/>
        <v>16</v>
      </c>
      <c r="AN1629">
        <f t="shared" si="517"/>
        <v>6</v>
      </c>
      <c r="AO1629" t="str">
        <f t="shared" si="518"/>
        <v>Weekday</v>
      </c>
      <c r="AR1629" s="20">
        <f t="shared" si="519"/>
        <v>0</v>
      </c>
    </row>
    <row r="1630" spans="1:44" x14ac:dyDescent="0.35">
      <c r="A1630" t="str">
        <f t="shared" si="501"/>
        <v>CUST1629</v>
      </c>
      <c r="B1630" s="2" t="s">
        <v>1964</v>
      </c>
      <c r="C1630" s="4">
        <v>45672</v>
      </c>
      <c r="D1630" s="2" t="s">
        <v>501</v>
      </c>
      <c r="E1630" t="s">
        <v>5055</v>
      </c>
      <c r="F1630" s="2" t="s">
        <v>29</v>
      </c>
      <c r="G1630" s="2" t="s">
        <v>5041</v>
      </c>
      <c r="H1630" s="2">
        <v>2</v>
      </c>
      <c r="I1630" s="19">
        <v>1054.67</v>
      </c>
      <c r="J1630" s="2" t="s">
        <v>20</v>
      </c>
      <c r="K1630" s="2" t="s">
        <v>16</v>
      </c>
      <c r="L1630" s="2">
        <v>5</v>
      </c>
      <c r="M1630" s="18">
        <f t="shared" si="502"/>
        <v>2109.34</v>
      </c>
      <c r="T1630" t="str">
        <f t="shared" si="503"/>
        <v>Completed</v>
      </c>
      <c r="U1630" t="str">
        <f t="shared" si="504"/>
        <v>Yes</v>
      </c>
      <c r="V1630" t="str">
        <f t="shared" si="505"/>
        <v>No</v>
      </c>
      <c r="X1630">
        <f t="shared" si="506"/>
        <v>567</v>
      </c>
      <c r="Y1630">
        <f t="shared" si="507"/>
        <v>440</v>
      </c>
      <c r="Z1630" s="18">
        <f t="shared" si="508"/>
        <v>1892867.2841657216</v>
      </c>
      <c r="AA1630" s="18">
        <f t="shared" si="509"/>
        <v>199432.98236095349</v>
      </c>
      <c r="AB1630" s="17">
        <f t="shared" si="510"/>
        <v>3.8949824970828471</v>
      </c>
      <c r="AC1630" s="2" t="s">
        <v>5041</v>
      </c>
      <c r="AD1630" s="2" t="s">
        <v>29</v>
      </c>
      <c r="AE1630" t="str">
        <f t="shared" si="511"/>
        <v>Fashion</v>
      </c>
      <c r="AF1630" t="str">
        <f t="shared" si="512"/>
        <v>Fashion</v>
      </c>
      <c r="AG1630" t="str" cm="1">
        <f t="array" ref="AG1630">INDEX(AD:AD,ROW())</f>
        <v>Fashion</v>
      </c>
      <c r="AH1630">
        <f t="shared" si="520"/>
        <v>15</v>
      </c>
      <c r="AI1630" t="str">
        <f t="shared" si="513"/>
        <v>Fashion</v>
      </c>
      <c r="AK1630">
        <f t="shared" si="514"/>
        <v>2025</v>
      </c>
      <c r="AL1630">
        <f t="shared" si="515"/>
        <v>1</v>
      </c>
      <c r="AM1630">
        <f t="shared" si="516"/>
        <v>15</v>
      </c>
      <c r="AN1630">
        <f t="shared" si="517"/>
        <v>4</v>
      </c>
      <c r="AO1630" t="str">
        <f t="shared" si="518"/>
        <v>Weekday</v>
      </c>
      <c r="AR1630" s="20">
        <f t="shared" si="519"/>
        <v>0</v>
      </c>
    </row>
    <row r="1631" spans="1:44" x14ac:dyDescent="0.35">
      <c r="A1631" t="str">
        <f t="shared" si="501"/>
        <v>CUST1630</v>
      </c>
      <c r="B1631" s="2" t="s">
        <v>1965</v>
      </c>
      <c r="C1631" s="4">
        <v>45293</v>
      </c>
      <c r="D1631" s="2" t="s">
        <v>469</v>
      </c>
      <c r="E1631" t="s">
        <v>5049</v>
      </c>
      <c r="F1631" s="2" t="s">
        <v>23</v>
      </c>
      <c r="G1631" s="2" t="s">
        <v>65</v>
      </c>
      <c r="H1631" s="2">
        <v>1</v>
      </c>
      <c r="I1631" s="19">
        <v>192.9</v>
      </c>
      <c r="J1631" s="2" t="s">
        <v>5046</v>
      </c>
      <c r="K1631" s="2" t="s">
        <v>16</v>
      </c>
      <c r="L1631" s="2">
        <v>4</v>
      </c>
      <c r="M1631" s="18">
        <f t="shared" si="502"/>
        <v>192.9</v>
      </c>
      <c r="T1631" t="str">
        <f t="shared" si="503"/>
        <v>Completed</v>
      </c>
      <c r="U1631" t="str">
        <f t="shared" si="504"/>
        <v>No</v>
      </c>
      <c r="V1631" t="str">
        <f t="shared" si="505"/>
        <v>No</v>
      </c>
      <c r="X1631">
        <f t="shared" si="506"/>
        <v>595</v>
      </c>
      <c r="Y1631">
        <f t="shared" si="507"/>
        <v>444</v>
      </c>
      <c r="Z1631" s="18">
        <f t="shared" si="508"/>
        <v>594714.6477588166</v>
      </c>
      <c r="AA1631" s="18">
        <f t="shared" si="509"/>
        <v>60882.938065984097</v>
      </c>
      <c r="AB1631" s="17">
        <f t="shared" si="510"/>
        <v>3.804733727810651</v>
      </c>
      <c r="AC1631" s="2" t="s">
        <v>65</v>
      </c>
      <c r="AD1631" s="2" t="s">
        <v>23</v>
      </c>
      <c r="AE1631" t="str">
        <f t="shared" si="511"/>
        <v>Books</v>
      </c>
      <c r="AF1631" t="str">
        <f t="shared" si="512"/>
        <v>Books</v>
      </c>
      <c r="AG1631" t="str" cm="1">
        <f t="array" ref="AG1631">INDEX(AD:AD,ROW())</f>
        <v>Books</v>
      </c>
      <c r="AH1631">
        <f t="shared" si="520"/>
        <v>19</v>
      </c>
      <c r="AI1631" t="str">
        <f t="shared" si="513"/>
        <v>Books</v>
      </c>
      <c r="AK1631">
        <f t="shared" si="514"/>
        <v>2024</v>
      </c>
      <c r="AL1631">
        <f t="shared" si="515"/>
        <v>1</v>
      </c>
      <c r="AM1631">
        <f t="shared" si="516"/>
        <v>2</v>
      </c>
      <c r="AN1631">
        <f t="shared" si="517"/>
        <v>3</v>
      </c>
      <c r="AO1631" t="str">
        <f t="shared" si="518"/>
        <v>Weekday</v>
      </c>
      <c r="AR1631" s="20">
        <f t="shared" si="519"/>
        <v>0</v>
      </c>
    </row>
    <row r="1632" spans="1:44" x14ac:dyDescent="0.35">
      <c r="A1632" t="str">
        <f t="shared" si="501"/>
        <v>CUST1631</v>
      </c>
      <c r="B1632" s="2" t="s">
        <v>1966</v>
      </c>
      <c r="C1632" s="4">
        <v>45791</v>
      </c>
      <c r="D1632" s="2" t="s">
        <v>26</v>
      </c>
      <c r="E1632" t="s">
        <v>5050</v>
      </c>
      <c r="F1632" s="2" t="s">
        <v>23</v>
      </c>
      <c r="G1632" s="2" t="s">
        <v>75</v>
      </c>
      <c r="H1632" s="2">
        <v>1</v>
      </c>
      <c r="I1632" s="19">
        <v>507.78</v>
      </c>
      <c r="J1632" s="2" t="s">
        <v>5046</v>
      </c>
      <c r="K1632" s="2" t="s">
        <v>76</v>
      </c>
      <c r="L1632" s="2">
        <v>5</v>
      </c>
      <c r="M1632" s="18">
        <f t="shared" si="502"/>
        <v>507.78</v>
      </c>
      <c r="T1632" t="str">
        <f t="shared" si="503"/>
        <v>Completed</v>
      </c>
      <c r="U1632" t="str">
        <f t="shared" si="504"/>
        <v>No</v>
      </c>
      <c r="V1632" t="str">
        <f t="shared" si="505"/>
        <v>No</v>
      </c>
      <c r="X1632">
        <f t="shared" si="506"/>
        <v>589</v>
      </c>
      <c r="Y1632">
        <f t="shared" si="507"/>
        <v>426</v>
      </c>
      <c r="Z1632" s="18">
        <f t="shared" si="508"/>
        <v>594714.6477588166</v>
      </c>
      <c r="AA1632" s="18">
        <f t="shared" si="509"/>
        <v>60882.938065984097</v>
      </c>
      <c r="AB1632" s="17">
        <f t="shared" si="510"/>
        <v>3.804733727810651</v>
      </c>
      <c r="AC1632" s="2" t="s">
        <v>75</v>
      </c>
      <c r="AD1632" s="2" t="s">
        <v>23</v>
      </c>
      <c r="AE1632" t="str">
        <f t="shared" si="511"/>
        <v>Books</v>
      </c>
      <c r="AF1632" t="str">
        <f t="shared" si="512"/>
        <v>Books</v>
      </c>
      <c r="AG1632" t="str" cm="1">
        <f t="array" ref="AG1632">INDEX(AD:AD,ROW())</f>
        <v>Books</v>
      </c>
      <c r="AH1632">
        <f t="shared" si="520"/>
        <v>23</v>
      </c>
      <c r="AI1632" t="str">
        <f t="shared" si="513"/>
        <v>Books</v>
      </c>
      <c r="AK1632">
        <f t="shared" si="514"/>
        <v>2025</v>
      </c>
      <c r="AL1632">
        <f t="shared" si="515"/>
        <v>5</v>
      </c>
      <c r="AM1632">
        <f t="shared" si="516"/>
        <v>14</v>
      </c>
      <c r="AN1632">
        <f t="shared" si="517"/>
        <v>4</v>
      </c>
      <c r="AO1632" t="str">
        <f t="shared" si="518"/>
        <v>Weekday</v>
      </c>
      <c r="AR1632" s="20">
        <f t="shared" si="519"/>
        <v>1</v>
      </c>
    </row>
    <row r="1633" spans="1:44" x14ac:dyDescent="0.35">
      <c r="A1633" t="str">
        <f t="shared" si="501"/>
        <v>CUST1632</v>
      </c>
      <c r="B1633" s="2" t="s">
        <v>1967</v>
      </c>
      <c r="C1633" s="4">
        <v>45431</v>
      </c>
      <c r="D1633" s="2" t="s">
        <v>266</v>
      </c>
      <c r="E1633" t="s">
        <v>5048</v>
      </c>
      <c r="F1633" s="2" t="s">
        <v>13</v>
      </c>
      <c r="G1633" s="2" t="s">
        <v>34</v>
      </c>
      <c r="H1633" s="2">
        <v>2</v>
      </c>
      <c r="I1633" s="19">
        <v>631.34</v>
      </c>
      <c r="J1633" s="2" t="s">
        <v>5038</v>
      </c>
      <c r="K1633" s="2" t="s">
        <v>16</v>
      </c>
      <c r="L1633" s="2">
        <v>2</v>
      </c>
      <c r="M1633" s="18">
        <f t="shared" si="502"/>
        <v>1262.68</v>
      </c>
      <c r="T1633" t="str">
        <f t="shared" si="503"/>
        <v>Completed</v>
      </c>
      <c r="U1633" t="str">
        <f t="shared" si="504"/>
        <v>Yes</v>
      </c>
      <c r="V1633" t="str">
        <f t="shared" si="505"/>
        <v>No</v>
      </c>
      <c r="X1633">
        <f t="shared" si="506"/>
        <v>590</v>
      </c>
      <c r="Y1633">
        <f t="shared" si="507"/>
        <v>451</v>
      </c>
      <c r="Z1633" s="18">
        <f t="shared" si="508"/>
        <v>1463424.4009529033</v>
      </c>
      <c r="AA1633" s="18">
        <f t="shared" si="509"/>
        <v>118285.78776560788</v>
      </c>
      <c r="AB1633" s="17">
        <f t="shared" si="510"/>
        <v>3.8140589569160999</v>
      </c>
      <c r="AC1633" s="2" t="s">
        <v>34</v>
      </c>
      <c r="AD1633" s="2" t="s">
        <v>13</v>
      </c>
      <c r="AE1633" t="str">
        <f t="shared" si="511"/>
        <v>Home &amp; Kitchen</v>
      </c>
      <c r="AF1633" t="str">
        <f t="shared" si="512"/>
        <v>Home &amp; Kitchen</v>
      </c>
      <c r="AG1633" t="str" cm="1">
        <f t="array" ref="AG1633">INDEX(AD:AD,ROW())</f>
        <v>Home &amp; Kitchen</v>
      </c>
      <c r="AH1633">
        <f t="shared" si="520"/>
        <v>7</v>
      </c>
      <c r="AI1633" t="str">
        <f t="shared" si="513"/>
        <v>Home &amp; Kitchen</v>
      </c>
      <c r="AK1633">
        <f t="shared" si="514"/>
        <v>2024</v>
      </c>
      <c r="AL1633">
        <f t="shared" si="515"/>
        <v>5</v>
      </c>
      <c r="AM1633">
        <f t="shared" si="516"/>
        <v>19</v>
      </c>
      <c r="AN1633">
        <f t="shared" si="517"/>
        <v>1</v>
      </c>
      <c r="AO1633" t="str">
        <f t="shared" si="518"/>
        <v>Weekend</v>
      </c>
      <c r="AR1633" s="20">
        <f t="shared" si="519"/>
        <v>0</v>
      </c>
    </row>
    <row r="1634" spans="1:44" x14ac:dyDescent="0.35">
      <c r="A1634" t="str">
        <f t="shared" si="501"/>
        <v>CUST1633</v>
      </c>
      <c r="B1634" s="2" t="s">
        <v>1968</v>
      </c>
      <c r="C1634" s="4">
        <v>45630</v>
      </c>
      <c r="D1634" s="2" t="s">
        <v>747</v>
      </c>
      <c r="E1634" t="s">
        <v>5049</v>
      </c>
      <c r="F1634" s="2" t="s">
        <v>29</v>
      </c>
      <c r="G1634" s="2" t="s">
        <v>30</v>
      </c>
      <c r="H1634" s="2">
        <v>1</v>
      </c>
      <c r="I1634" s="19">
        <v>1173.57</v>
      </c>
      <c r="J1634" s="2" t="s">
        <v>20</v>
      </c>
      <c r="K1634" s="2" t="s">
        <v>16</v>
      </c>
      <c r="L1634" s="2">
        <v>5</v>
      </c>
      <c r="M1634" s="18">
        <f t="shared" si="502"/>
        <v>1173.57</v>
      </c>
      <c r="T1634" t="str">
        <f t="shared" si="503"/>
        <v>Completed</v>
      </c>
      <c r="U1634" t="str">
        <f t="shared" si="504"/>
        <v>Yes</v>
      </c>
      <c r="V1634" t="str">
        <f t="shared" si="505"/>
        <v>No</v>
      </c>
      <c r="X1634">
        <f t="shared" si="506"/>
        <v>595</v>
      </c>
      <c r="Y1634">
        <f t="shared" si="507"/>
        <v>444</v>
      </c>
      <c r="Z1634" s="18">
        <f t="shared" si="508"/>
        <v>1892867.2841657216</v>
      </c>
      <c r="AA1634" s="18">
        <f t="shared" si="509"/>
        <v>199432.98236095349</v>
      </c>
      <c r="AB1634" s="17">
        <f t="shared" si="510"/>
        <v>3.8949824970828471</v>
      </c>
      <c r="AC1634" s="2" t="s">
        <v>30</v>
      </c>
      <c r="AD1634" s="2" t="s">
        <v>29</v>
      </c>
      <c r="AE1634" t="str">
        <f t="shared" si="511"/>
        <v>Fashion</v>
      </c>
      <c r="AF1634" t="str">
        <f t="shared" si="512"/>
        <v>Fashion</v>
      </c>
      <c r="AG1634" t="str" cm="1">
        <f t="array" ref="AG1634">INDEX(AD:AD,ROW())</f>
        <v>Fashion</v>
      </c>
      <c r="AH1634">
        <f t="shared" si="520"/>
        <v>6</v>
      </c>
      <c r="AI1634" t="str">
        <f t="shared" si="513"/>
        <v>Fashion</v>
      </c>
      <c r="AK1634">
        <f t="shared" si="514"/>
        <v>2024</v>
      </c>
      <c r="AL1634">
        <f t="shared" si="515"/>
        <v>12</v>
      </c>
      <c r="AM1634">
        <f t="shared" si="516"/>
        <v>4</v>
      </c>
      <c r="AN1634">
        <f t="shared" si="517"/>
        <v>4</v>
      </c>
      <c r="AO1634" t="str">
        <f t="shared" si="518"/>
        <v>Weekday</v>
      </c>
      <c r="AR1634" s="20">
        <f t="shared" si="519"/>
        <v>0</v>
      </c>
    </row>
    <row r="1635" spans="1:44" x14ac:dyDescent="0.35">
      <c r="A1635" t="str">
        <f t="shared" si="501"/>
        <v>CUST1634</v>
      </c>
      <c r="B1635" s="2" t="s">
        <v>1969</v>
      </c>
      <c r="C1635" s="4">
        <v>45644</v>
      </c>
      <c r="D1635" s="2" t="s">
        <v>217</v>
      </c>
      <c r="E1635" t="s">
        <v>5050</v>
      </c>
      <c r="F1635" s="2" t="s">
        <v>19</v>
      </c>
      <c r="G1635" s="2" t="s">
        <v>5040</v>
      </c>
      <c r="H1635" s="2">
        <v>1</v>
      </c>
      <c r="I1635" s="19">
        <v>2493.34</v>
      </c>
      <c r="J1635" s="2" t="s">
        <v>50</v>
      </c>
      <c r="K1635" s="2" t="s">
        <v>31</v>
      </c>
      <c r="L1635" s="2">
        <v>5</v>
      </c>
      <c r="M1635" s="18">
        <f t="shared" si="502"/>
        <v>2493.34</v>
      </c>
      <c r="T1635" t="str">
        <f t="shared" si="503"/>
        <v>Pending</v>
      </c>
      <c r="U1635" t="str">
        <f t="shared" si="504"/>
        <v>No</v>
      </c>
      <c r="V1635" t="str">
        <f t="shared" si="505"/>
        <v>Yes</v>
      </c>
      <c r="X1635">
        <f t="shared" si="506"/>
        <v>589</v>
      </c>
      <c r="Y1635">
        <f t="shared" si="507"/>
        <v>426</v>
      </c>
      <c r="Z1635" s="18">
        <f t="shared" si="508"/>
        <v>2759712.3299794244</v>
      </c>
      <c r="AA1635" s="18">
        <f t="shared" si="509"/>
        <v>330643.50635802455</v>
      </c>
      <c r="AB1635" s="17">
        <f t="shared" si="510"/>
        <v>3.8641711229946525</v>
      </c>
      <c r="AC1635" s="2" t="s">
        <v>5040</v>
      </c>
      <c r="AD1635" s="2" t="s">
        <v>19</v>
      </c>
      <c r="AE1635" t="str">
        <f t="shared" si="511"/>
        <v>Electronics</v>
      </c>
      <c r="AF1635" t="str">
        <f t="shared" si="512"/>
        <v>Electronics</v>
      </c>
      <c r="AG1635" t="str" cm="1">
        <f t="array" ref="AG1635">INDEX(AD:AD,ROW())</f>
        <v>Electronics</v>
      </c>
      <c r="AH1635">
        <f t="shared" si="520"/>
        <v>13</v>
      </c>
      <c r="AI1635" t="str">
        <f t="shared" si="513"/>
        <v>Electronics</v>
      </c>
      <c r="AK1635">
        <f t="shared" si="514"/>
        <v>2024</v>
      </c>
      <c r="AL1635">
        <f t="shared" si="515"/>
        <v>12</v>
      </c>
      <c r="AM1635">
        <f t="shared" si="516"/>
        <v>18</v>
      </c>
      <c r="AN1635">
        <f t="shared" si="517"/>
        <v>4</v>
      </c>
      <c r="AO1635" t="str">
        <f t="shared" si="518"/>
        <v>Weekday</v>
      </c>
      <c r="AR1635" s="20">
        <f t="shared" si="519"/>
        <v>0</v>
      </c>
    </row>
    <row r="1636" spans="1:44" x14ac:dyDescent="0.35">
      <c r="A1636" t="str">
        <f t="shared" si="501"/>
        <v>CUST1635</v>
      </c>
      <c r="B1636" s="2" t="s">
        <v>1970</v>
      </c>
      <c r="C1636" s="4">
        <v>45526</v>
      </c>
      <c r="D1636" s="2" t="s">
        <v>1288</v>
      </c>
      <c r="E1636" t="s">
        <v>5053</v>
      </c>
      <c r="F1636" s="2" t="s">
        <v>42</v>
      </c>
      <c r="G1636" s="2" t="s">
        <v>188</v>
      </c>
      <c r="H1636" s="2">
        <v>3</v>
      </c>
      <c r="I1636" s="19">
        <v>1071.53</v>
      </c>
      <c r="J1636" s="2" t="s">
        <v>50</v>
      </c>
      <c r="K1636" s="2" t="s">
        <v>16</v>
      </c>
      <c r="L1636" s="2">
        <v>3</v>
      </c>
      <c r="M1636" s="18">
        <f t="shared" si="502"/>
        <v>3214.59</v>
      </c>
      <c r="T1636" t="str">
        <f t="shared" si="503"/>
        <v>Completed</v>
      </c>
      <c r="U1636" t="str">
        <f t="shared" si="504"/>
        <v>Yes</v>
      </c>
      <c r="V1636" t="str">
        <f t="shared" si="505"/>
        <v>No</v>
      </c>
      <c r="X1636">
        <f t="shared" si="506"/>
        <v>559</v>
      </c>
      <c r="Y1636">
        <f t="shared" si="507"/>
        <v>408</v>
      </c>
      <c r="Z1636" s="18">
        <f t="shared" si="508"/>
        <v>1098537.4901531704</v>
      </c>
      <c r="AA1636" s="18">
        <f t="shared" si="509"/>
        <v>96724.388030634553</v>
      </c>
      <c r="AB1636" s="17">
        <f t="shared" si="510"/>
        <v>3.9001122334455669</v>
      </c>
      <c r="AC1636" s="2" t="s">
        <v>188</v>
      </c>
      <c r="AD1636" s="2" t="s">
        <v>42</v>
      </c>
      <c r="AE1636" t="str">
        <f t="shared" si="511"/>
        <v>Beauty</v>
      </c>
      <c r="AF1636" t="str">
        <f t="shared" si="512"/>
        <v>Beauty</v>
      </c>
      <c r="AG1636" t="str" cm="1">
        <f t="array" ref="AG1636">INDEX(AD:AD,ROW())</f>
        <v>Beauty</v>
      </c>
      <c r="AH1636">
        <f t="shared" si="520"/>
        <v>80</v>
      </c>
      <c r="AI1636" t="str">
        <f t="shared" si="513"/>
        <v>Beauty</v>
      </c>
      <c r="AK1636">
        <f t="shared" si="514"/>
        <v>2024</v>
      </c>
      <c r="AL1636">
        <f t="shared" si="515"/>
        <v>8</v>
      </c>
      <c r="AM1636">
        <f t="shared" si="516"/>
        <v>22</v>
      </c>
      <c r="AN1636">
        <f t="shared" si="517"/>
        <v>5</v>
      </c>
      <c r="AO1636" t="str">
        <f t="shared" si="518"/>
        <v>Weekday</v>
      </c>
      <c r="AR1636" s="20">
        <f t="shared" si="519"/>
        <v>0</v>
      </c>
    </row>
    <row r="1637" spans="1:44" x14ac:dyDescent="0.35">
      <c r="A1637" t="str">
        <f t="shared" si="501"/>
        <v>CUST1636</v>
      </c>
      <c r="B1637" s="2" t="s">
        <v>1971</v>
      </c>
      <c r="C1637" s="4">
        <v>45562</v>
      </c>
      <c r="D1637" s="2" t="s">
        <v>763</v>
      </c>
      <c r="E1637" t="s">
        <v>5052</v>
      </c>
      <c r="F1637" s="2" t="s">
        <v>13</v>
      </c>
      <c r="G1637" s="2" t="s">
        <v>14</v>
      </c>
      <c r="H1637" s="2">
        <v>1</v>
      </c>
      <c r="I1637" s="19">
        <v>494.09</v>
      </c>
      <c r="J1637" s="2" t="s">
        <v>15</v>
      </c>
      <c r="K1637" s="2" t="s">
        <v>76</v>
      </c>
      <c r="L1637" s="2">
        <v>4</v>
      </c>
      <c r="M1637" s="18">
        <f t="shared" si="502"/>
        <v>494.09</v>
      </c>
      <c r="T1637" t="str">
        <f t="shared" si="503"/>
        <v>Completed</v>
      </c>
      <c r="U1637" t="str">
        <f t="shared" si="504"/>
        <v>No</v>
      </c>
      <c r="V1637" t="str">
        <f t="shared" si="505"/>
        <v>No</v>
      </c>
      <c r="X1637">
        <f t="shared" si="506"/>
        <v>573</v>
      </c>
      <c r="Y1637">
        <f t="shared" si="507"/>
        <v>450</v>
      </c>
      <c r="Z1637" s="18">
        <f t="shared" si="508"/>
        <v>1463424.4009529033</v>
      </c>
      <c r="AA1637" s="18">
        <f t="shared" si="509"/>
        <v>118285.78776560788</v>
      </c>
      <c r="AB1637" s="17">
        <f t="shared" si="510"/>
        <v>3.8140589569160999</v>
      </c>
      <c r="AC1637" s="2" t="s">
        <v>14</v>
      </c>
      <c r="AD1637" s="2" t="s">
        <v>13</v>
      </c>
      <c r="AE1637" t="str">
        <f t="shared" si="511"/>
        <v>Home &amp; Kitchen</v>
      </c>
      <c r="AF1637" t="str">
        <f t="shared" si="512"/>
        <v>Home &amp; Kitchen</v>
      </c>
      <c r="AG1637" t="str" cm="1">
        <f t="array" ref="AG1637">INDEX(AD:AD,ROW())</f>
        <v>Home &amp; Kitchen</v>
      </c>
      <c r="AH1637">
        <f t="shared" si="520"/>
        <v>2</v>
      </c>
      <c r="AI1637" t="str">
        <f t="shared" si="513"/>
        <v>Home &amp; Kitchen</v>
      </c>
      <c r="AK1637">
        <f t="shared" si="514"/>
        <v>2024</v>
      </c>
      <c r="AL1637">
        <f t="shared" si="515"/>
        <v>9</v>
      </c>
      <c r="AM1637">
        <f t="shared" si="516"/>
        <v>27</v>
      </c>
      <c r="AN1637">
        <f t="shared" si="517"/>
        <v>6</v>
      </c>
      <c r="AO1637" t="str">
        <f t="shared" si="518"/>
        <v>Weekday</v>
      </c>
      <c r="AR1637" s="20">
        <f t="shared" si="519"/>
        <v>1</v>
      </c>
    </row>
    <row r="1638" spans="1:44" x14ac:dyDescent="0.35">
      <c r="A1638" t="str">
        <f t="shared" si="501"/>
        <v>CUST1637</v>
      </c>
      <c r="B1638" s="2" t="s">
        <v>1972</v>
      </c>
      <c r="C1638" s="4">
        <v>45347</v>
      </c>
      <c r="D1638" s="2" t="s">
        <v>698</v>
      </c>
      <c r="E1638" t="s">
        <v>5054</v>
      </c>
      <c r="F1638" s="2" t="s">
        <v>42</v>
      </c>
      <c r="G1638" s="2" t="s">
        <v>43</v>
      </c>
      <c r="H1638" s="2">
        <v>2</v>
      </c>
      <c r="I1638" s="19">
        <v>1498.48</v>
      </c>
      <c r="J1638" s="2" t="s">
        <v>5047</v>
      </c>
      <c r="K1638" s="2" t="s">
        <v>16</v>
      </c>
      <c r="L1638" s="2">
        <v>3</v>
      </c>
      <c r="M1638" s="18">
        <f t="shared" si="502"/>
        <v>2996.96</v>
      </c>
      <c r="T1638" t="str">
        <f t="shared" si="503"/>
        <v>Completed</v>
      </c>
      <c r="U1638" t="str">
        <f t="shared" si="504"/>
        <v>Yes</v>
      </c>
      <c r="V1638" t="str">
        <f t="shared" si="505"/>
        <v>No</v>
      </c>
      <c r="X1638">
        <f t="shared" si="506"/>
        <v>558</v>
      </c>
      <c r="Y1638">
        <f t="shared" si="507"/>
        <v>430</v>
      </c>
      <c r="Z1638" s="18">
        <f t="shared" si="508"/>
        <v>1098537.4901531704</v>
      </c>
      <c r="AA1638" s="18">
        <f t="shared" si="509"/>
        <v>96724.388030634553</v>
      </c>
      <c r="AB1638" s="17">
        <f t="shared" si="510"/>
        <v>3.9001122334455669</v>
      </c>
      <c r="AC1638" s="2" t="s">
        <v>43</v>
      </c>
      <c r="AD1638" s="2" t="s">
        <v>42</v>
      </c>
      <c r="AE1638" t="str">
        <f t="shared" si="511"/>
        <v>Beauty</v>
      </c>
      <c r="AF1638" t="str">
        <f t="shared" si="512"/>
        <v>Beauty</v>
      </c>
      <c r="AG1638" t="str" cm="1">
        <f t="array" ref="AG1638">INDEX(AD:AD,ROW())</f>
        <v>Beauty</v>
      </c>
      <c r="AH1638">
        <f t="shared" si="520"/>
        <v>10</v>
      </c>
      <c r="AI1638" t="str">
        <f t="shared" si="513"/>
        <v>Beauty</v>
      </c>
      <c r="AK1638">
        <f t="shared" si="514"/>
        <v>2024</v>
      </c>
      <c r="AL1638">
        <f t="shared" si="515"/>
        <v>2</v>
      </c>
      <c r="AM1638">
        <f t="shared" si="516"/>
        <v>25</v>
      </c>
      <c r="AN1638">
        <f t="shared" si="517"/>
        <v>1</v>
      </c>
      <c r="AO1638" t="str">
        <f t="shared" si="518"/>
        <v>Weekend</v>
      </c>
      <c r="AR1638" s="20">
        <f t="shared" si="519"/>
        <v>0</v>
      </c>
    </row>
    <row r="1639" spans="1:44" x14ac:dyDescent="0.35">
      <c r="A1639" t="str">
        <f t="shared" si="501"/>
        <v>CUST1638</v>
      </c>
      <c r="B1639" s="2" t="s">
        <v>1973</v>
      </c>
      <c r="C1639" s="4">
        <v>45604</v>
      </c>
      <c r="D1639" s="2" t="s">
        <v>1393</v>
      </c>
      <c r="E1639" t="s">
        <v>5052</v>
      </c>
      <c r="F1639" s="2" t="s">
        <v>42</v>
      </c>
      <c r="G1639" s="2" t="s">
        <v>43</v>
      </c>
      <c r="H1639" s="2">
        <v>2</v>
      </c>
      <c r="I1639" s="19">
        <v>573.76</v>
      </c>
      <c r="J1639" s="2" t="s">
        <v>50</v>
      </c>
      <c r="K1639" s="2" t="s">
        <v>16</v>
      </c>
      <c r="L1639" s="2">
        <v>3</v>
      </c>
      <c r="M1639" s="18">
        <f t="shared" si="502"/>
        <v>1147.52</v>
      </c>
      <c r="T1639" t="str">
        <f t="shared" si="503"/>
        <v>Completed</v>
      </c>
      <c r="U1639" t="str">
        <f t="shared" si="504"/>
        <v>Yes</v>
      </c>
      <c r="V1639" t="str">
        <f t="shared" si="505"/>
        <v>No</v>
      </c>
      <c r="X1639">
        <f t="shared" si="506"/>
        <v>573</v>
      </c>
      <c r="Y1639">
        <f t="shared" si="507"/>
        <v>450</v>
      </c>
      <c r="Z1639" s="18">
        <f t="shared" si="508"/>
        <v>1098537.4901531704</v>
      </c>
      <c r="AA1639" s="18">
        <f t="shared" si="509"/>
        <v>96724.388030634553</v>
      </c>
      <c r="AB1639" s="17">
        <f t="shared" si="510"/>
        <v>3.9001122334455669</v>
      </c>
      <c r="AC1639" s="2" t="s">
        <v>43</v>
      </c>
      <c r="AD1639" s="2" t="s">
        <v>42</v>
      </c>
      <c r="AE1639" t="str">
        <f t="shared" si="511"/>
        <v>Beauty</v>
      </c>
      <c r="AF1639" t="str">
        <f t="shared" si="512"/>
        <v>Beauty</v>
      </c>
      <c r="AG1639" t="str" cm="1">
        <f t="array" ref="AG1639">INDEX(AD:AD,ROW())</f>
        <v>Beauty</v>
      </c>
      <c r="AH1639">
        <f t="shared" si="520"/>
        <v>10</v>
      </c>
      <c r="AI1639" t="str">
        <f t="shared" si="513"/>
        <v>Beauty</v>
      </c>
      <c r="AK1639">
        <f t="shared" si="514"/>
        <v>2024</v>
      </c>
      <c r="AL1639">
        <f t="shared" si="515"/>
        <v>11</v>
      </c>
      <c r="AM1639">
        <f t="shared" si="516"/>
        <v>8</v>
      </c>
      <c r="AN1639">
        <f t="shared" si="517"/>
        <v>6</v>
      </c>
      <c r="AO1639" t="str">
        <f t="shared" si="518"/>
        <v>Weekday</v>
      </c>
      <c r="AR1639" s="20">
        <f t="shared" si="519"/>
        <v>0</v>
      </c>
    </row>
    <row r="1640" spans="1:44" x14ac:dyDescent="0.35">
      <c r="A1640" t="str">
        <f t="shared" si="501"/>
        <v>CUST1639</v>
      </c>
      <c r="B1640" s="2" t="s">
        <v>1974</v>
      </c>
      <c r="C1640" s="4">
        <v>45268</v>
      </c>
      <c r="D1640" s="2" t="s">
        <v>269</v>
      </c>
      <c r="E1640" t="s">
        <v>5049</v>
      </c>
      <c r="F1640" s="2" t="s">
        <v>13</v>
      </c>
      <c r="G1640" s="2" t="s">
        <v>37</v>
      </c>
      <c r="H1640" s="2">
        <v>1</v>
      </c>
      <c r="I1640" s="19">
        <v>947.83</v>
      </c>
      <c r="J1640" s="2" t="s">
        <v>50</v>
      </c>
      <c r="K1640" s="2" t="s">
        <v>16</v>
      </c>
      <c r="L1640" s="2">
        <v>4</v>
      </c>
      <c r="M1640" s="18">
        <f t="shared" si="502"/>
        <v>947.83</v>
      </c>
      <c r="T1640" t="str">
        <f t="shared" si="503"/>
        <v>Completed</v>
      </c>
      <c r="U1640" t="str">
        <f t="shared" si="504"/>
        <v>No</v>
      </c>
      <c r="V1640" t="str">
        <f t="shared" si="505"/>
        <v>No</v>
      </c>
      <c r="X1640">
        <f t="shared" si="506"/>
        <v>595</v>
      </c>
      <c r="Y1640">
        <f t="shared" si="507"/>
        <v>444</v>
      </c>
      <c r="Z1640" s="18">
        <f t="shared" si="508"/>
        <v>1463424.4009529033</v>
      </c>
      <c r="AA1640" s="18">
        <f t="shared" si="509"/>
        <v>118285.78776560788</v>
      </c>
      <c r="AB1640" s="17">
        <f t="shared" si="510"/>
        <v>3.8140589569160999</v>
      </c>
      <c r="AC1640" s="2" t="s">
        <v>37</v>
      </c>
      <c r="AD1640" s="2" t="s">
        <v>13</v>
      </c>
      <c r="AE1640" t="str">
        <f t="shared" si="511"/>
        <v>Home &amp; Kitchen</v>
      </c>
      <c r="AF1640" t="str">
        <f t="shared" si="512"/>
        <v>Home &amp; Kitchen</v>
      </c>
      <c r="AG1640" t="str" cm="1">
        <f t="array" ref="AG1640">INDEX(AD:AD,ROW())</f>
        <v>Home &amp; Kitchen</v>
      </c>
      <c r="AH1640">
        <f t="shared" si="520"/>
        <v>8</v>
      </c>
      <c r="AI1640" t="str">
        <f t="shared" si="513"/>
        <v>Home &amp; Kitchen</v>
      </c>
      <c r="AK1640">
        <f t="shared" si="514"/>
        <v>2023</v>
      </c>
      <c r="AL1640">
        <f t="shared" si="515"/>
        <v>12</v>
      </c>
      <c r="AM1640">
        <f t="shared" si="516"/>
        <v>8</v>
      </c>
      <c r="AN1640">
        <f t="shared" si="517"/>
        <v>6</v>
      </c>
      <c r="AO1640" t="str">
        <f t="shared" si="518"/>
        <v>Weekday</v>
      </c>
      <c r="AR1640" s="20">
        <f t="shared" si="519"/>
        <v>0</v>
      </c>
    </row>
    <row r="1641" spans="1:44" x14ac:dyDescent="0.35">
      <c r="A1641" t="str">
        <f t="shared" si="501"/>
        <v>CUST1640</v>
      </c>
      <c r="B1641" s="2" t="s">
        <v>1975</v>
      </c>
      <c r="C1641" s="4">
        <v>45525</v>
      </c>
      <c r="D1641" s="2" t="s">
        <v>250</v>
      </c>
      <c r="E1641" t="s">
        <v>5054</v>
      </c>
      <c r="F1641" s="2" t="s">
        <v>23</v>
      </c>
      <c r="G1641" s="2" t="s">
        <v>68</v>
      </c>
      <c r="H1641" s="2">
        <v>1</v>
      </c>
      <c r="I1641" s="19">
        <v>753.27</v>
      </c>
      <c r="J1641" s="2" t="s">
        <v>5047</v>
      </c>
      <c r="K1641" s="2" t="s">
        <v>103</v>
      </c>
      <c r="L1641" s="2">
        <v>4</v>
      </c>
      <c r="M1641" s="18">
        <f t="shared" si="502"/>
        <v>753.27</v>
      </c>
      <c r="T1641" t="str">
        <f t="shared" si="503"/>
        <v>Lost Sale</v>
      </c>
      <c r="U1641" t="str">
        <f t="shared" si="504"/>
        <v>No</v>
      </c>
      <c r="V1641" t="str">
        <f t="shared" si="505"/>
        <v>Yes</v>
      </c>
      <c r="X1641">
        <f t="shared" si="506"/>
        <v>558</v>
      </c>
      <c r="Y1641">
        <f t="shared" si="507"/>
        <v>430</v>
      </c>
      <c r="Z1641" s="18">
        <f t="shared" si="508"/>
        <v>594714.6477588166</v>
      </c>
      <c r="AA1641" s="18">
        <f t="shared" si="509"/>
        <v>60882.938065984097</v>
      </c>
      <c r="AB1641" s="17">
        <f t="shared" si="510"/>
        <v>3.804733727810651</v>
      </c>
      <c r="AC1641" s="2" t="s">
        <v>68</v>
      </c>
      <c r="AD1641" s="2" t="s">
        <v>23</v>
      </c>
      <c r="AE1641" t="str">
        <f t="shared" si="511"/>
        <v>Books</v>
      </c>
      <c r="AF1641" t="str">
        <f t="shared" si="512"/>
        <v>Books</v>
      </c>
      <c r="AG1641" t="str" cm="1">
        <f t="array" ref="AG1641">INDEX(AD:AD,ROW())</f>
        <v>Books</v>
      </c>
      <c r="AH1641">
        <f t="shared" si="520"/>
        <v>20</v>
      </c>
      <c r="AI1641" t="str">
        <f t="shared" si="513"/>
        <v>Books</v>
      </c>
      <c r="AK1641">
        <f t="shared" si="514"/>
        <v>2024</v>
      </c>
      <c r="AL1641">
        <f t="shared" si="515"/>
        <v>8</v>
      </c>
      <c r="AM1641">
        <f t="shared" si="516"/>
        <v>21</v>
      </c>
      <c r="AN1641">
        <f t="shared" si="517"/>
        <v>4</v>
      </c>
      <c r="AO1641" t="str">
        <f t="shared" si="518"/>
        <v>Weekday</v>
      </c>
      <c r="AR1641" s="20">
        <f t="shared" si="519"/>
        <v>1</v>
      </c>
    </row>
    <row r="1642" spans="1:44" x14ac:dyDescent="0.35">
      <c r="A1642" t="str">
        <f t="shared" si="501"/>
        <v>CUST1641</v>
      </c>
      <c r="B1642" s="2" t="s">
        <v>1976</v>
      </c>
      <c r="C1642" s="4">
        <v>44964</v>
      </c>
      <c r="D1642" s="2" t="s">
        <v>429</v>
      </c>
      <c r="E1642" t="s">
        <v>5049</v>
      </c>
      <c r="F1642" s="2" t="s">
        <v>42</v>
      </c>
      <c r="G1642" s="2" t="s">
        <v>43</v>
      </c>
      <c r="H1642" s="2">
        <v>1</v>
      </c>
      <c r="I1642" s="19">
        <v>1420.21</v>
      </c>
      <c r="J1642" s="2" t="s">
        <v>50</v>
      </c>
      <c r="K1642" s="2" t="s">
        <v>76</v>
      </c>
      <c r="L1642" s="2">
        <v>5</v>
      </c>
      <c r="M1642" s="18">
        <f t="shared" si="502"/>
        <v>1420.21</v>
      </c>
      <c r="T1642" t="str">
        <f t="shared" si="503"/>
        <v>Completed</v>
      </c>
      <c r="U1642" t="str">
        <f t="shared" si="504"/>
        <v>No</v>
      </c>
      <c r="V1642" t="str">
        <f t="shared" si="505"/>
        <v>No</v>
      </c>
      <c r="X1642">
        <f t="shared" si="506"/>
        <v>595</v>
      </c>
      <c r="Y1642">
        <f t="shared" si="507"/>
        <v>444</v>
      </c>
      <c r="Z1642" s="18">
        <f t="shared" si="508"/>
        <v>1098537.4901531704</v>
      </c>
      <c r="AA1642" s="18">
        <f t="shared" si="509"/>
        <v>96724.388030634553</v>
      </c>
      <c r="AB1642" s="17">
        <f t="shared" si="510"/>
        <v>3.9001122334455669</v>
      </c>
      <c r="AC1642" s="2" t="s">
        <v>43</v>
      </c>
      <c r="AD1642" s="2" t="s">
        <v>42</v>
      </c>
      <c r="AE1642" t="str">
        <f t="shared" si="511"/>
        <v>Beauty</v>
      </c>
      <c r="AF1642" t="str">
        <f t="shared" si="512"/>
        <v>Beauty</v>
      </c>
      <c r="AG1642" t="str" cm="1">
        <f t="array" ref="AG1642">INDEX(AD:AD,ROW())</f>
        <v>Beauty</v>
      </c>
      <c r="AH1642">
        <f t="shared" si="520"/>
        <v>10</v>
      </c>
      <c r="AI1642" t="str">
        <f t="shared" si="513"/>
        <v>Beauty</v>
      </c>
      <c r="AK1642">
        <f t="shared" si="514"/>
        <v>2023</v>
      </c>
      <c r="AL1642">
        <f t="shared" si="515"/>
        <v>2</v>
      </c>
      <c r="AM1642">
        <f t="shared" si="516"/>
        <v>7</v>
      </c>
      <c r="AN1642">
        <f t="shared" si="517"/>
        <v>3</v>
      </c>
      <c r="AO1642" t="str">
        <f t="shared" si="518"/>
        <v>Weekday</v>
      </c>
      <c r="AR1642" s="20">
        <f t="shared" si="519"/>
        <v>1</v>
      </c>
    </row>
    <row r="1643" spans="1:44" x14ac:dyDescent="0.35">
      <c r="A1643" t="str">
        <f t="shared" si="501"/>
        <v>CUST1642</v>
      </c>
      <c r="B1643" s="2" t="s">
        <v>1977</v>
      </c>
      <c r="C1643" s="4">
        <v>45315</v>
      </c>
      <c r="D1643" s="2" t="s">
        <v>148</v>
      </c>
      <c r="E1643" t="s">
        <v>5051</v>
      </c>
      <c r="F1643" s="2" t="s">
        <v>42</v>
      </c>
      <c r="G1643" s="2" t="s">
        <v>5044</v>
      </c>
      <c r="H1643" s="2">
        <v>2</v>
      </c>
      <c r="I1643" s="19">
        <v>273.38</v>
      </c>
      <c r="J1643" s="2" t="s">
        <v>5038</v>
      </c>
      <c r="K1643" s="2" t="s">
        <v>16</v>
      </c>
      <c r="L1643" s="2">
        <v>1</v>
      </c>
      <c r="M1643" s="18">
        <f t="shared" si="502"/>
        <v>546.76</v>
      </c>
      <c r="T1643" t="str">
        <f t="shared" si="503"/>
        <v>Completed</v>
      </c>
      <c r="U1643" t="str">
        <f t="shared" si="504"/>
        <v>No</v>
      </c>
      <c r="V1643" t="str">
        <f t="shared" si="505"/>
        <v>No</v>
      </c>
      <c r="X1643">
        <f t="shared" si="506"/>
        <v>619</v>
      </c>
      <c r="Y1643">
        <f t="shared" si="507"/>
        <v>468</v>
      </c>
      <c r="Z1643" s="18">
        <f t="shared" si="508"/>
        <v>1098537.4901531704</v>
      </c>
      <c r="AA1643" s="18">
        <f t="shared" si="509"/>
        <v>96724.388030634553</v>
      </c>
      <c r="AB1643" s="17">
        <f t="shared" si="510"/>
        <v>3.9001122334455669</v>
      </c>
      <c r="AC1643" s="2" t="s">
        <v>5044</v>
      </c>
      <c r="AD1643" s="2" t="s">
        <v>42</v>
      </c>
      <c r="AE1643" t="str">
        <f t="shared" si="511"/>
        <v>Beauty</v>
      </c>
      <c r="AF1643" t="str">
        <f t="shared" si="512"/>
        <v>Beauty</v>
      </c>
      <c r="AG1643" t="str" cm="1">
        <f t="array" ref="AG1643">INDEX(AD:AD,ROW())</f>
        <v>Beauty</v>
      </c>
      <c r="AH1643">
        <f t="shared" si="520"/>
        <v>64</v>
      </c>
      <c r="AI1643" t="str">
        <f t="shared" si="513"/>
        <v>Beauty</v>
      </c>
      <c r="AK1643">
        <f t="shared" si="514"/>
        <v>2024</v>
      </c>
      <c r="AL1643">
        <f t="shared" si="515"/>
        <v>1</v>
      </c>
      <c r="AM1643">
        <f t="shared" si="516"/>
        <v>24</v>
      </c>
      <c r="AN1643">
        <f t="shared" si="517"/>
        <v>4</v>
      </c>
      <c r="AO1643" t="str">
        <f t="shared" si="518"/>
        <v>Weekday</v>
      </c>
      <c r="AR1643" s="20">
        <f t="shared" si="519"/>
        <v>0</v>
      </c>
    </row>
    <row r="1644" spans="1:44" x14ac:dyDescent="0.35">
      <c r="A1644" t="str">
        <f t="shared" si="501"/>
        <v>CUST1643</v>
      </c>
      <c r="B1644" s="2" t="s">
        <v>1978</v>
      </c>
      <c r="C1644" s="4">
        <v>45606</v>
      </c>
      <c r="D1644" s="2" t="s">
        <v>107</v>
      </c>
      <c r="E1644" t="s">
        <v>5055</v>
      </c>
      <c r="F1644" s="2" t="s">
        <v>23</v>
      </c>
      <c r="G1644" s="2" t="s">
        <v>24</v>
      </c>
      <c r="H1644" s="2">
        <v>1</v>
      </c>
      <c r="I1644" s="19">
        <v>744.64</v>
      </c>
      <c r="J1644" s="2" t="s">
        <v>15</v>
      </c>
      <c r="K1644" s="2" t="s">
        <v>16</v>
      </c>
      <c r="L1644" s="2">
        <v>4</v>
      </c>
      <c r="M1644" s="18">
        <f t="shared" si="502"/>
        <v>744.64</v>
      </c>
      <c r="T1644" t="str">
        <f t="shared" si="503"/>
        <v>Completed</v>
      </c>
      <c r="U1644" t="str">
        <f t="shared" si="504"/>
        <v>No</v>
      </c>
      <c r="V1644" t="str">
        <f t="shared" si="505"/>
        <v>No</v>
      </c>
      <c r="X1644">
        <f t="shared" si="506"/>
        <v>567</v>
      </c>
      <c r="Y1644">
        <f t="shared" si="507"/>
        <v>440</v>
      </c>
      <c r="Z1644" s="18">
        <f t="shared" si="508"/>
        <v>594714.6477588166</v>
      </c>
      <c r="AA1644" s="18">
        <f t="shared" si="509"/>
        <v>60882.938065984097</v>
      </c>
      <c r="AB1644" s="17">
        <f t="shared" si="510"/>
        <v>3.804733727810651</v>
      </c>
      <c r="AC1644" s="2" t="s">
        <v>24</v>
      </c>
      <c r="AD1644" s="2" t="s">
        <v>23</v>
      </c>
      <c r="AE1644" t="str">
        <f t="shared" si="511"/>
        <v>Books</v>
      </c>
      <c r="AF1644" t="str">
        <f t="shared" si="512"/>
        <v>Books</v>
      </c>
      <c r="AG1644" t="str" cm="1">
        <f t="array" ref="AG1644">INDEX(AD:AD,ROW())</f>
        <v>Books</v>
      </c>
      <c r="AH1644">
        <f t="shared" si="520"/>
        <v>4</v>
      </c>
      <c r="AI1644" t="str">
        <f t="shared" si="513"/>
        <v>Books</v>
      </c>
      <c r="AK1644">
        <f t="shared" si="514"/>
        <v>2024</v>
      </c>
      <c r="AL1644">
        <f t="shared" si="515"/>
        <v>11</v>
      </c>
      <c r="AM1644">
        <f t="shared" si="516"/>
        <v>10</v>
      </c>
      <c r="AN1644">
        <f t="shared" si="517"/>
        <v>1</v>
      </c>
      <c r="AO1644" t="str">
        <f t="shared" si="518"/>
        <v>Weekend</v>
      </c>
      <c r="AR1644" s="20">
        <f t="shared" si="519"/>
        <v>0</v>
      </c>
    </row>
    <row r="1645" spans="1:44" x14ac:dyDescent="0.35">
      <c r="A1645" t="str">
        <f t="shared" si="501"/>
        <v>CUST1644</v>
      </c>
      <c r="B1645" s="2" t="s">
        <v>1979</v>
      </c>
      <c r="C1645" s="4">
        <v>45264</v>
      </c>
      <c r="D1645" s="2" t="s">
        <v>481</v>
      </c>
      <c r="E1645" t="s">
        <v>5051</v>
      </c>
      <c r="F1645" s="2" t="s">
        <v>29</v>
      </c>
      <c r="G1645" s="2" t="s">
        <v>138</v>
      </c>
      <c r="H1645" s="2">
        <v>1</v>
      </c>
      <c r="I1645" s="19">
        <v>1419.824472190694</v>
      </c>
      <c r="J1645" s="2" t="s">
        <v>5047</v>
      </c>
      <c r="K1645" s="2" t="s">
        <v>16</v>
      </c>
      <c r="L1645" s="31"/>
      <c r="M1645" s="18">
        <f t="shared" si="502"/>
        <v>1419.824472190694</v>
      </c>
      <c r="T1645" t="str">
        <f t="shared" si="503"/>
        <v>Completed</v>
      </c>
      <c r="U1645" t="str">
        <f t="shared" si="504"/>
        <v>Yes</v>
      </c>
      <c r="V1645" t="str">
        <f t="shared" si="505"/>
        <v>No</v>
      </c>
      <c r="X1645">
        <f t="shared" si="506"/>
        <v>619</v>
      </c>
      <c r="Y1645">
        <f t="shared" si="507"/>
        <v>468</v>
      </c>
      <c r="Z1645" s="18">
        <f t="shared" si="508"/>
        <v>1892867.2841657216</v>
      </c>
      <c r="AA1645" s="18">
        <f t="shared" si="509"/>
        <v>199432.98236095349</v>
      </c>
      <c r="AB1645" s="17">
        <f t="shared" si="510"/>
        <v>3.8949824970828471</v>
      </c>
      <c r="AC1645" s="2" t="s">
        <v>138</v>
      </c>
      <c r="AD1645" s="2" t="s">
        <v>29</v>
      </c>
      <c r="AE1645" t="str">
        <f t="shared" si="511"/>
        <v>Fashion</v>
      </c>
      <c r="AF1645" t="str">
        <f t="shared" si="512"/>
        <v>Fashion</v>
      </c>
      <c r="AG1645" t="str" cm="1">
        <f t="array" ref="AG1645">INDEX(AD:AD,ROW())</f>
        <v>Fashion</v>
      </c>
      <c r="AH1645">
        <f t="shared" si="520"/>
        <v>53</v>
      </c>
      <c r="AI1645" t="str">
        <f t="shared" si="513"/>
        <v>Fashion</v>
      </c>
      <c r="AK1645">
        <f t="shared" si="514"/>
        <v>2023</v>
      </c>
      <c r="AL1645">
        <f t="shared" si="515"/>
        <v>12</v>
      </c>
      <c r="AM1645">
        <f t="shared" si="516"/>
        <v>4</v>
      </c>
      <c r="AN1645">
        <f t="shared" si="517"/>
        <v>2</v>
      </c>
      <c r="AO1645" t="str">
        <f t="shared" si="518"/>
        <v>Weekday</v>
      </c>
      <c r="AR1645" s="20">
        <f t="shared" si="519"/>
        <v>0</v>
      </c>
    </row>
    <row r="1646" spans="1:44" x14ac:dyDescent="0.35">
      <c r="A1646" t="str">
        <f t="shared" si="501"/>
        <v>CUST1645</v>
      </c>
      <c r="B1646" s="2" t="s">
        <v>1980</v>
      </c>
      <c r="C1646" s="4">
        <v>45391</v>
      </c>
      <c r="D1646" s="2" t="s">
        <v>679</v>
      </c>
      <c r="E1646" t="s">
        <v>5048</v>
      </c>
      <c r="F1646" s="2" t="s">
        <v>42</v>
      </c>
      <c r="G1646" s="2" t="s">
        <v>170</v>
      </c>
      <c r="H1646" s="2">
        <v>1</v>
      </c>
      <c r="I1646" s="19">
        <v>256.05</v>
      </c>
      <c r="J1646" s="2" t="s">
        <v>20</v>
      </c>
      <c r="K1646" s="2" t="s">
        <v>103</v>
      </c>
      <c r="L1646" s="2">
        <v>5</v>
      </c>
      <c r="M1646" s="18">
        <f t="shared" si="502"/>
        <v>256.05</v>
      </c>
      <c r="T1646" t="str">
        <f t="shared" si="503"/>
        <v>Lost Sale</v>
      </c>
      <c r="U1646" t="str">
        <f t="shared" si="504"/>
        <v>No</v>
      </c>
      <c r="V1646" t="str">
        <f t="shared" si="505"/>
        <v>Yes</v>
      </c>
      <c r="X1646">
        <f t="shared" si="506"/>
        <v>590</v>
      </c>
      <c r="Y1646">
        <f t="shared" si="507"/>
        <v>451</v>
      </c>
      <c r="Z1646" s="18">
        <f t="shared" si="508"/>
        <v>1098537.4901531704</v>
      </c>
      <c r="AA1646" s="18">
        <f t="shared" si="509"/>
        <v>96724.388030634553</v>
      </c>
      <c r="AB1646" s="17">
        <f t="shared" si="510"/>
        <v>3.9001122334455669</v>
      </c>
      <c r="AC1646" s="2" t="s">
        <v>170</v>
      </c>
      <c r="AD1646" s="2" t="s">
        <v>42</v>
      </c>
      <c r="AE1646" t="str">
        <f t="shared" si="511"/>
        <v>Beauty</v>
      </c>
      <c r="AF1646" t="str">
        <f t="shared" si="512"/>
        <v>Beauty</v>
      </c>
      <c r="AG1646" t="str" cm="1">
        <f t="array" ref="AG1646">INDEX(AD:AD,ROW())</f>
        <v>Beauty</v>
      </c>
      <c r="AH1646">
        <f t="shared" si="520"/>
        <v>70</v>
      </c>
      <c r="AI1646" t="str">
        <f t="shared" si="513"/>
        <v>Beauty</v>
      </c>
      <c r="AK1646">
        <f t="shared" si="514"/>
        <v>2024</v>
      </c>
      <c r="AL1646">
        <f t="shared" si="515"/>
        <v>4</v>
      </c>
      <c r="AM1646">
        <f t="shared" si="516"/>
        <v>9</v>
      </c>
      <c r="AN1646">
        <f t="shared" si="517"/>
        <v>3</v>
      </c>
      <c r="AO1646" t="str">
        <f t="shared" si="518"/>
        <v>Weekday</v>
      </c>
      <c r="AR1646" s="20">
        <f t="shared" si="519"/>
        <v>1</v>
      </c>
    </row>
    <row r="1647" spans="1:44" x14ac:dyDescent="0.35">
      <c r="A1647" t="str">
        <f t="shared" si="501"/>
        <v>CUST1646</v>
      </c>
      <c r="B1647" s="2" t="s">
        <v>1981</v>
      </c>
      <c r="C1647" s="4">
        <v>45700</v>
      </c>
      <c r="D1647" s="2" t="s">
        <v>209</v>
      </c>
      <c r="E1647" t="s">
        <v>5053</v>
      </c>
      <c r="F1647" s="2" t="s">
        <v>19</v>
      </c>
      <c r="G1647" s="2" t="s">
        <v>128</v>
      </c>
      <c r="H1647" s="2">
        <v>1</v>
      </c>
      <c r="I1647" s="19">
        <v>1603.65</v>
      </c>
      <c r="J1647" s="2" t="s">
        <v>50</v>
      </c>
      <c r="K1647" s="2" t="s">
        <v>16</v>
      </c>
      <c r="L1647" s="2">
        <v>5</v>
      </c>
      <c r="M1647" s="18">
        <f t="shared" si="502"/>
        <v>1603.65</v>
      </c>
      <c r="T1647" t="str">
        <f t="shared" si="503"/>
        <v>Completed</v>
      </c>
      <c r="U1647" t="str">
        <f t="shared" si="504"/>
        <v>Yes</v>
      </c>
      <c r="V1647" t="str">
        <f t="shared" si="505"/>
        <v>No</v>
      </c>
      <c r="X1647">
        <f t="shared" si="506"/>
        <v>559</v>
      </c>
      <c r="Y1647">
        <f t="shared" si="507"/>
        <v>408</v>
      </c>
      <c r="Z1647" s="18">
        <f t="shared" si="508"/>
        <v>2759712.3299794244</v>
      </c>
      <c r="AA1647" s="18">
        <f t="shared" si="509"/>
        <v>330643.50635802455</v>
      </c>
      <c r="AB1647" s="17">
        <f t="shared" si="510"/>
        <v>3.8641711229946525</v>
      </c>
      <c r="AC1647" s="2" t="s">
        <v>128</v>
      </c>
      <c r="AD1647" s="2" t="s">
        <v>19</v>
      </c>
      <c r="AE1647" t="str">
        <f t="shared" si="511"/>
        <v>Electronics</v>
      </c>
      <c r="AF1647" t="str">
        <f t="shared" si="512"/>
        <v>Electronics</v>
      </c>
      <c r="AG1647" t="str" cm="1">
        <f t="array" ref="AG1647">INDEX(AD:AD,ROW())</f>
        <v>Electronics</v>
      </c>
      <c r="AH1647">
        <f t="shared" si="520"/>
        <v>48</v>
      </c>
      <c r="AI1647" t="str">
        <f t="shared" si="513"/>
        <v>Electronics</v>
      </c>
      <c r="AK1647">
        <f t="shared" si="514"/>
        <v>2025</v>
      </c>
      <c r="AL1647">
        <f t="shared" si="515"/>
        <v>2</v>
      </c>
      <c r="AM1647">
        <f t="shared" si="516"/>
        <v>12</v>
      </c>
      <c r="AN1647">
        <f t="shared" si="517"/>
        <v>4</v>
      </c>
      <c r="AO1647" t="str">
        <f t="shared" si="518"/>
        <v>Weekday</v>
      </c>
      <c r="AR1647" s="20">
        <f t="shared" si="519"/>
        <v>0</v>
      </c>
    </row>
    <row r="1648" spans="1:44" x14ac:dyDescent="0.35">
      <c r="A1648" t="str">
        <f t="shared" si="501"/>
        <v>CUST1647</v>
      </c>
      <c r="B1648" s="2" t="s">
        <v>1982</v>
      </c>
      <c r="C1648" s="4">
        <v>45604</v>
      </c>
      <c r="D1648" s="2" t="s">
        <v>541</v>
      </c>
      <c r="E1648" t="s">
        <v>5048</v>
      </c>
      <c r="F1648" s="2" t="s">
        <v>42</v>
      </c>
      <c r="G1648" s="2" t="s">
        <v>5042</v>
      </c>
      <c r="H1648" s="2">
        <v>1</v>
      </c>
      <c r="I1648" s="19">
        <v>672.33</v>
      </c>
      <c r="J1648" s="2" t="s">
        <v>50</v>
      </c>
      <c r="K1648" s="2" t="s">
        <v>16</v>
      </c>
      <c r="L1648" s="2">
        <v>4</v>
      </c>
      <c r="M1648" s="18">
        <f t="shared" si="502"/>
        <v>672.33</v>
      </c>
      <c r="T1648" t="str">
        <f t="shared" si="503"/>
        <v>Completed</v>
      </c>
      <c r="U1648" t="str">
        <f t="shared" si="504"/>
        <v>No</v>
      </c>
      <c r="V1648" t="str">
        <f t="shared" si="505"/>
        <v>No</v>
      </c>
      <c r="X1648">
        <f t="shared" si="506"/>
        <v>590</v>
      </c>
      <c r="Y1648">
        <f t="shared" si="507"/>
        <v>451</v>
      </c>
      <c r="Z1648" s="18">
        <f t="shared" si="508"/>
        <v>1098537.4901531704</v>
      </c>
      <c r="AA1648" s="18">
        <f t="shared" si="509"/>
        <v>96724.388030634553</v>
      </c>
      <c r="AB1648" s="17">
        <f t="shared" si="510"/>
        <v>3.9001122334455669</v>
      </c>
      <c r="AC1648" s="2" t="s">
        <v>5042</v>
      </c>
      <c r="AD1648" s="2" t="s">
        <v>42</v>
      </c>
      <c r="AE1648" t="str">
        <f t="shared" si="511"/>
        <v>Beauty</v>
      </c>
      <c r="AF1648" t="str">
        <f t="shared" si="512"/>
        <v>Beauty</v>
      </c>
      <c r="AG1648" t="str" cm="1">
        <f t="array" ref="AG1648">INDEX(AD:AD,ROW())</f>
        <v>Beauty</v>
      </c>
      <c r="AH1648">
        <f t="shared" si="520"/>
        <v>18</v>
      </c>
      <c r="AI1648" t="str">
        <f t="shared" si="513"/>
        <v>Beauty</v>
      </c>
      <c r="AK1648">
        <f t="shared" si="514"/>
        <v>2024</v>
      </c>
      <c r="AL1648">
        <f t="shared" si="515"/>
        <v>11</v>
      </c>
      <c r="AM1648">
        <f t="shared" si="516"/>
        <v>8</v>
      </c>
      <c r="AN1648">
        <f t="shared" si="517"/>
        <v>6</v>
      </c>
      <c r="AO1648" t="str">
        <f t="shared" si="518"/>
        <v>Weekday</v>
      </c>
      <c r="AR1648" s="20">
        <f t="shared" si="519"/>
        <v>0</v>
      </c>
    </row>
    <row r="1649" spans="1:44" x14ac:dyDescent="0.35">
      <c r="A1649" t="str">
        <f t="shared" si="501"/>
        <v>CUST1648</v>
      </c>
      <c r="B1649" s="2" t="s">
        <v>1983</v>
      </c>
      <c r="C1649" s="4">
        <v>45048</v>
      </c>
      <c r="D1649" s="2" t="s">
        <v>329</v>
      </c>
      <c r="E1649" t="s">
        <v>5055</v>
      </c>
      <c r="F1649" s="2" t="s">
        <v>42</v>
      </c>
      <c r="G1649" s="2" t="s">
        <v>5044</v>
      </c>
      <c r="H1649" s="2">
        <v>1</v>
      </c>
      <c r="I1649" s="19">
        <v>708.38</v>
      </c>
      <c r="J1649" s="2" t="s">
        <v>50</v>
      </c>
      <c r="K1649" s="2" t="s">
        <v>16</v>
      </c>
      <c r="L1649" s="2">
        <v>4</v>
      </c>
      <c r="M1649" s="18">
        <f t="shared" si="502"/>
        <v>708.38</v>
      </c>
      <c r="T1649" t="str">
        <f t="shared" si="503"/>
        <v>Completed</v>
      </c>
      <c r="U1649" t="str">
        <f t="shared" si="504"/>
        <v>No</v>
      </c>
      <c r="V1649" t="str">
        <f t="shared" si="505"/>
        <v>No</v>
      </c>
      <c r="X1649">
        <f t="shared" si="506"/>
        <v>567</v>
      </c>
      <c r="Y1649">
        <f t="shared" si="507"/>
        <v>440</v>
      </c>
      <c r="Z1649" s="18">
        <f t="shared" si="508"/>
        <v>1098537.4901531704</v>
      </c>
      <c r="AA1649" s="18">
        <f t="shared" si="509"/>
        <v>96724.388030634553</v>
      </c>
      <c r="AB1649" s="17">
        <f t="shared" si="510"/>
        <v>3.9001122334455669</v>
      </c>
      <c r="AC1649" s="2" t="s">
        <v>5044</v>
      </c>
      <c r="AD1649" s="2" t="s">
        <v>42</v>
      </c>
      <c r="AE1649" t="str">
        <f t="shared" si="511"/>
        <v>Beauty</v>
      </c>
      <c r="AF1649" t="str">
        <f t="shared" si="512"/>
        <v>Beauty</v>
      </c>
      <c r="AG1649" t="str" cm="1">
        <f t="array" ref="AG1649">INDEX(AD:AD,ROW())</f>
        <v>Beauty</v>
      </c>
      <c r="AH1649">
        <f t="shared" si="520"/>
        <v>64</v>
      </c>
      <c r="AI1649" t="str">
        <f t="shared" si="513"/>
        <v>Beauty</v>
      </c>
      <c r="AK1649">
        <f t="shared" si="514"/>
        <v>2023</v>
      </c>
      <c r="AL1649">
        <f t="shared" si="515"/>
        <v>5</v>
      </c>
      <c r="AM1649">
        <f t="shared" si="516"/>
        <v>2</v>
      </c>
      <c r="AN1649">
        <f t="shared" si="517"/>
        <v>3</v>
      </c>
      <c r="AO1649" t="str">
        <f t="shared" si="518"/>
        <v>Weekday</v>
      </c>
      <c r="AR1649" s="20">
        <f t="shared" si="519"/>
        <v>0</v>
      </c>
    </row>
    <row r="1650" spans="1:44" x14ac:dyDescent="0.35">
      <c r="A1650" t="str">
        <f t="shared" si="501"/>
        <v>CUST1649</v>
      </c>
      <c r="B1650" s="2" t="s">
        <v>1984</v>
      </c>
      <c r="C1650" s="4">
        <v>45686</v>
      </c>
      <c r="D1650" s="2" t="s">
        <v>1106</v>
      </c>
      <c r="E1650" t="s">
        <v>5050</v>
      </c>
      <c r="F1650" s="2" t="s">
        <v>13</v>
      </c>
      <c r="G1650" s="2" t="s">
        <v>5045</v>
      </c>
      <c r="H1650" s="2">
        <v>1</v>
      </c>
      <c r="I1650" s="19">
        <v>1926.5</v>
      </c>
      <c r="J1650" s="2" t="s">
        <v>5046</v>
      </c>
      <c r="K1650" s="2" t="s">
        <v>16</v>
      </c>
      <c r="L1650" s="31"/>
      <c r="M1650" s="18">
        <f t="shared" si="502"/>
        <v>1926.5</v>
      </c>
      <c r="T1650" t="str">
        <f t="shared" si="503"/>
        <v>Completed</v>
      </c>
      <c r="U1650" t="str">
        <f t="shared" si="504"/>
        <v>Yes</v>
      </c>
      <c r="V1650" t="str">
        <f t="shared" si="505"/>
        <v>No</v>
      </c>
      <c r="X1650">
        <f t="shared" si="506"/>
        <v>589</v>
      </c>
      <c r="Y1650">
        <f t="shared" si="507"/>
        <v>426</v>
      </c>
      <c r="Z1650" s="18">
        <f t="shared" si="508"/>
        <v>1463424.4009529033</v>
      </c>
      <c r="AA1650" s="18">
        <f t="shared" si="509"/>
        <v>118285.78776560788</v>
      </c>
      <c r="AB1650" s="17">
        <f t="shared" si="510"/>
        <v>3.8140589569160999</v>
      </c>
      <c r="AC1650" s="2" t="s">
        <v>5045</v>
      </c>
      <c r="AD1650" s="2" t="s">
        <v>13</v>
      </c>
      <c r="AE1650" t="str">
        <f t="shared" si="511"/>
        <v>Home &amp; Kitchen</v>
      </c>
      <c r="AF1650" t="str">
        <f t="shared" si="512"/>
        <v>Home &amp; Kitchen</v>
      </c>
      <c r="AG1650" t="str" cm="1">
        <f t="array" ref="AG1650">INDEX(AD:AD,ROW())</f>
        <v>Home &amp; Kitchen</v>
      </c>
      <c r="AH1650">
        <f t="shared" si="520"/>
        <v>76</v>
      </c>
      <c r="AI1650" t="str">
        <f t="shared" si="513"/>
        <v>Home &amp; Kitchen</v>
      </c>
      <c r="AK1650">
        <f t="shared" si="514"/>
        <v>2025</v>
      </c>
      <c r="AL1650">
        <f t="shared" si="515"/>
        <v>1</v>
      </c>
      <c r="AM1650">
        <f t="shared" si="516"/>
        <v>29</v>
      </c>
      <c r="AN1650">
        <f t="shared" si="517"/>
        <v>4</v>
      </c>
      <c r="AO1650" t="str">
        <f t="shared" si="518"/>
        <v>Weekday</v>
      </c>
      <c r="AR1650" s="20">
        <f t="shared" si="519"/>
        <v>0</v>
      </c>
    </row>
    <row r="1651" spans="1:44" x14ac:dyDescent="0.35">
      <c r="A1651" t="str">
        <f t="shared" si="501"/>
        <v>CUST1650</v>
      </c>
      <c r="B1651" s="2" t="s">
        <v>1985</v>
      </c>
      <c r="C1651" s="4">
        <v>45687</v>
      </c>
      <c r="D1651" s="2" t="s">
        <v>611</v>
      </c>
      <c r="E1651" t="s">
        <v>5051</v>
      </c>
      <c r="F1651" s="2" t="s">
        <v>19</v>
      </c>
      <c r="G1651" s="2" t="s">
        <v>5039</v>
      </c>
      <c r="H1651" s="2">
        <v>1</v>
      </c>
      <c r="I1651" s="19">
        <v>1687.3</v>
      </c>
      <c r="J1651" s="2" t="s">
        <v>15</v>
      </c>
      <c r="K1651" s="2" t="s">
        <v>16</v>
      </c>
      <c r="L1651" s="31"/>
      <c r="M1651" s="18">
        <f t="shared" si="502"/>
        <v>1687.3</v>
      </c>
      <c r="T1651" t="str">
        <f t="shared" si="503"/>
        <v>Completed</v>
      </c>
      <c r="U1651" t="str">
        <f t="shared" si="504"/>
        <v>Yes</v>
      </c>
      <c r="V1651" t="str">
        <f t="shared" si="505"/>
        <v>No</v>
      </c>
      <c r="X1651">
        <f t="shared" si="506"/>
        <v>619</v>
      </c>
      <c r="Y1651">
        <f t="shared" si="507"/>
        <v>468</v>
      </c>
      <c r="Z1651" s="18">
        <f t="shared" si="508"/>
        <v>2759712.3299794244</v>
      </c>
      <c r="AA1651" s="18">
        <f t="shared" si="509"/>
        <v>330643.50635802455</v>
      </c>
      <c r="AB1651" s="17">
        <f t="shared" si="510"/>
        <v>3.8641711229946525</v>
      </c>
      <c r="AC1651" s="2" t="s">
        <v>5039</v>
      </c>
      <c r="AD1651" s="2" t="s">
        <v>19</v>
      </c>
      <c r="AE1651" t="str">
        <f t="shared" si="511"/>
        <v>Electronics</v>
      </c>
      <c r="AF1651" t="str">
        <f t="shared" si="512"/>
        <v>Electronics</v>
      </c>
      <c r="AG1651" t="str" cm="1">
        <f t="array" ref="AG1651">INDEX(AD:AD,ROW())</f>
        <v>Electronics</v>
      </c>
      <c r="AH1651">
        <f t="shared" si="520"/>
        <v>3</v>
      </c>
      <c r="AI1651" t="str">
        <f t="shared" si="513"/>
        <v>Electronics</v>
      </c>
      <c r="AK1651">
        <f t="shared" si="514"/>
        <v>2025</v>
      </c>
      <c r="AL1651">
        <f t="shared" si="515"/>
        <v>1</v>
      </c>
      <c r="AM1651">
        <f t="shared" si="516"/>
        <v>30</v>
      </c>
      <c r="AN1651">
        <f t="shared" si="517"/>
        <v>5</v>
      </c>
      <c r="AO1651" t="str">
        <f t="shared" si="518"/>
        <v>Weekday</v>
      </c>
      <c r="AR1651" s="20">
        <f t="shared" si="519"/>
        <v>0</v>
      </c>
    </row>
    <row r="1652" spans="1:44" x14ac:dyDescent="0.35">
      <c r="A1652" t="str">
        <f t="shared" si="501"/>
        <v>CUST1651</v>
      </c>
      <c r="B1652" s="2" t="s">
        <v>1986</v>
      </c>
      <c r="C1652" s="4">
        <v>44956</v>
      </c>
      <c r="D1652" s="2" t="s">
        <v>516</v>
      </c>
      <c r="E1652" t="s">
        <v>5053</v>
      </c>
      <c r="F1652" s="2" t="s">
        <v>42</v>
      </c>
      <c r="G1652" s="2" t="s">
        <v>5044</v>
      </c>
      <c r="H1652" s="2">
        <v>1</v>
      </c>
      <c r="I1652" s="19">
        <v>1240.25</v>
      </c>
      <c r="J1652" s="2" t="s">
        <v>50</v>
      </c>
      <c r="K1652" s="2" t="s">
        <v>16</v>
      </c>
      <c r="L1652" s="2">
        <v>4</v>
      </c>
      <c r="M1652" s="18">
        <f t="shared" si="502"/>
        <v>1240.25</v>
      </c>
      <c r="T1652" t="str">
        <f t="shared" si="503"/>
        <v>Completed</v>
      </c>
      <c r="U1652" t="str">
        <f t="shared" si="504"/>
        <v>Yes</v>
      </c>
      <c r="V1652" t="str">
        <f t="shared" si="505"/>
        <v>No</v>
      </c>
      <c r="X1652">
        <f t="shared" si="506"/>
        <v>559</v>
      </c>
      <c r="Y1652">
        <f t="shared" si="507"/>
        <v>408</v>
      </c>
      <c r="Z1652" s="18">
        <f t="shared" si="508"/>
        <v>1098537.4901531704</v>
      </c>
      <c r="AA1652" s="18">
        <f t="shared" si="509"/>
        <v>96724.388030634553</v>
      </c>
      <c r="AB1652" s="17">
        <f t="shared" si="510"/>
        <v>3.9001122334455669</v>
      </c>
      <c r="AC1652" s="2" t="s">
        <v>5044</v>
      </c>
      <c r="AD1652" s="2" t="s">
        <v>42</v>
      </c>
      <c r="AE1652" t="str">
        <f t="shared" si="511"/>
        <v>Beauty</v>
      </c>
      <c r="AF1652" t="str">
        <f t="shared" si="512"/>
        <v>Beauty</v>
      </c>
      <c r="AG1652" t="str" cm="1">
        <f t="array" ref="AG1652">INDEX(AD:AD,ROW())</f>
        <v>Beauty</v>
      </c>
      <c r="AH1652">
        <f t="shared" si="520"/>
        <v>64</v>
      </c>
      <c r="AI1652" t="str">
        <f t="shared" si="513"/>
        <v>Beauty</v>
      </c>
      <c r="AK1652">
        <f t="shared" si="514"/>
        <v>2023</v>
      </c>
      <c r="AL1652">
        <f t="shared" si="515"/>
        <v>1</v>
      </c>
      <c r="AM1652">
        <f t="shared" si="516"/>
        <v>30</v>
      </c>
      <c r="AN1652">
        <f t="shared" si="517"/>
        <v>2</v>
      </c>
      <c r="AO1652" t="str">
        <f t="shared" si="518"/>
        <v>Weekday</v>
      </c>
      <c r="AR1652" s="20">
        <f t="shared" si="519"/>
        <v>0</v>
      </c>
    </row>
    <row r="1653" spans="1:44" x14ac:dyDescent="0.35">
      <c r="A1653" t="str">
        <f t="shared" si="501"/>
        <v>CUST1652</v>
      </c>
      <c r="B1653" s="2" t="s">
        <v>1987</v>
      </c>
      <c r="C1653" s="4">
        <v>45203</v>
      </c>
      <c r="D1653" s="2" t="s">
        <v>359</v>
      </c>
      <c r="E1653" t="s">
        <v>5053</v>
      </c>
      <c r="F1653" s="2" t="s">
        <v>23</v>
      </c>
      <c r="G1653" s="2" t="s">
        <v>24</v>
      </c>
      <c r="H1653" s="2">
        <v>1</v>
      </c>
      <c r="I1653" s="19">
        <v>760.27</v>
      </c>
      <c r="J1653" s="2" t="s">
        <v>5047</v>
      </c>
      <c r="K1653" s="2" t="s">
        <v>16</v>
      </c>
      <c r="L1653" s="2">
        <v>4</v>
      </c>
      <c r="M1653" s="18">
        <f t="shared" si="502"/>
        <v>760.27</v>
      </c>
      <c r="T1653" t="str">
        <f t="shared" si="503"/>
        <v>Completed</v>
      </c>
      <c r="U1653" t="str">
        <f t="shared" si="504"/>
        <v>No</v>
      </c>
      <c r="V1653" t="str">
        <f t="shared" si="505"/>
        <v>No</v>
      </c>
      <c r="X1653">
        <f t="shared" si="506"/>
        <v>559</v>
      </c>
      <c r="Y1653">
        <f t="shared" si="507"/>
        <v>408</v>
      </c>
      <c r="Z1653" s="18">
        <f t="shared" si="508"/>
        <v>594714.6477588166</v>
      </c>
      <c r="AA1653" s="18">
        <f t="shared" si="509"/>
        <v>60882.938065984097</v>
      </c>
      <c r="AB1653" s="17">
        <f t="shared" si="510"/>
        <v>3.804733727810651</v>
      </c>
      <c r="AC1653" s="2" t="s">
        <v>24</v>
      </c>
      <c r="AD1653" s="2" t="s">
        <v>23</v>
      </c>
      <c r="AE1653" t="str">
        <f t="shared" si="511"/>
        <v>Books</v>
      </c>
      <c r="AF1653" t="str">
        <f t="shared" si="512"/>
        <v>Books</v>
      </c>
      <c r="AG1653" t="str" cm="1">
        <f t="array" ref="AG1653">INDEX(AD:AD,ROW())</f>
        <v>Books</v>
      </c>
      <c r="AH1653">
        <f t="shared" si="520"/>
        <v>4</v>
      </c>
      <c r="AI1653" t="str">
        <f t="shared" si="513"/>
        <v>Books</v>
      </c>
      <c r="AK1653">
        <f t="shared" si="514"/>
        <v>2023</v>
      </c>
      <c r="AL1653">
        <f t="shared" si="515"/>
        <v>10</v>
      </c>
      <c r="AM1653">
        <f t="shared" si="516"/>
        <v>4</v>
      </c>
      <c r="AN1653">
        <f t="shared" si="517"/>
        <v>4</v>
      </c>
      <c r="AO1653" t="str">
        <f t="shared" si="518"/>
        <v>Weekday</v>
      </c>
      <c r="AR1653" s="20">
        <f t="shared" si="519"/>
        <v>0</v>
      </c>
    </row>
    <row r="1654" spans="1:44" x14ac:dyDescent="0.35">
      <c r="A1654" t="str">
        <f t="shared" si="501"/>
        <v>CUST1653</v>
      </c>
      <c r="B1654" s="2" t="s">
        <v>1988</v>
      </c>
      <c r="C1654" s="4">
        <v>45521</v>
      </c>
      <c r="D1654" s="2" t="s">
        <v>22</v>
      </c>
      <c r="E1654" t="s">
        <v>5055</v>
      </c>
      <c r="F1654" s="2" t="s">
        <v>29</v>
      </c>
      <c r="G1654" s="2" t="s">
        <v>30</v>
      </c>
      <c r="H1654" s="2">
        <v>3</v>
      </c>
      <c r="I1654" s="19">
        <v>1274.55</v>
      </c>
      <c r="J1654" s="2" t="s">
        <v>5046</v>
      </c>
      <c r="K1654" s="2" t="s">
        <v>16</v>
      </c>
      <c r="L1654" s="2">
        <v>5</v>
      </c>
      <c r="M1654" s="18">
        <f t="shared" si="502"/>
        <v>3823.6499999999996</v>
      </c>
      <c r="T1654" t="str">
        <f t="shared" si="503"/>
        <v>Completed</v>
      </c>
      <c r="U1654" t="str">
        <f t="shared" si="504"/>
        <v>Yes</v>
      </c>
      <c r="V1654" t="str">
        <f t="shared" si="505"/>
        <v>No</v>
      </c>
      <c r="X1654">
        <f t="shared" si="506"/>
        <v>567</v>
      </c>
      <c r="Y1654">
        <f t="shared" si="507"/>
        <v>440</v>
      </c>
      <c r="Z1654" s="18">
        <f t="shared" si="508"/>
        <v>1892867.2841657216</v>
      </c>
      <c r="AA1654" s="18">
        <f t="shared" si="509"/>
        <v>199432.98236095349</v>
      </c>
      <c r="AB1654" s="17">
        <f t="shared" si="510"/>
        <v>3.8949824970828471</v>
      </c>
      <c r="AC1654" s="2" t="s">
        <v>30</v>
      </c>
      <c r="AD1654" s="2" t="s">
        <v>29</v>
      </c>
      <c r="AE1654" t="str">
        <f t="shared" si="511"/>
        <v>Fashion</v>
      </c>
      <c r="AF1654" t="str">
        <f t="shared" si="512"/>
        <v>Fashion</v>
      </c>
      <c r="AG1654" t="str" cm="1">
        <f t="array" ref="AG1654">INDEX(AD:AD,ROW())</f>
        <v>Fashion</v>
      </c>
      <c r="AH1654">
        <f t="shared" si="520"/>
        <v>6</v>
      </c>
      <c r="AI1654" t="str">
        <f t="shared" si="513"/>
        <v>Fashion</v>
      </c>
      <c r="AK1654">
        <f t="shared" si="514"/>
        <v>2024</v>
      </c>
      <c r="AL1654">
        <f t="shared" si="515"/>
        <v>8</v>
      </c>
      <c r="AM1654">
        <f t="shared" si="516"/>
        <v>17</v>
      </c>
      <c r="AN1654">
        <f t="shared" si="517"/>
        <v>7</v>
      </c>
      <c r="AO1654" t="str">
        <f t="shared" si="518"/>
        <v>Weekend</v>
      </c>
      <c r="AR1654" s="20">
        <f t="shared" si="519"/>
        <v>0</v>
      </c>
    </row>
    <row r="1655" spans="1:44" x14ac:dyDescent="0.35">
      <c r="A1655" t="str">
        <f t="shared" si="501"/>
        <v>CUST1654</v>
      </c>
      <c r="B1655" s="2" t="s">
        <v>1989</v>
      </c>
      <c r="C1655" s="4">
        <v>45788</v>
      </c>
      <c r="D1655" s="2" t="s">
        <v>70</v>
      </c>
      <c r="E1655" t="s">
        <v>5048</v>
      </c>
      <c r="F1655" s="2" t="s">
        <v>19</v>
      </c>
      <c r="G1655" s="2" t="s">
        <v>49</v>
      </c>
      <c r="H1655" s="2">
        <v>2</v>
      </c>
      <c r="I1655" s="19">
        <v>870.23</v>
      </c>
      <c r="J1655" s="2" t="s">
        <v>50</v>
      </c>
      <c r="K1655" s="2" t="s">
        <v>16</v>
      </c>
      <c r="L1655" s="2">
        <v>4</v>
      </c>
      <c r="M1655" s="18">
        <f t="shared" si="502"/>
        <v>1740.46</v>
      </c>
      <c r="T1655" t="str">
        <f t="shared" si="503"/>
        <v>Completed</v>
      </c>
      <c r="U1655" t="str">
        <f t="shared" si="504"/>
        <v>Yes</v>
      </c>
      <c r="V1655" t="str">
        <f t="shared" si="505"/>
        <v>No</v>
      </c>
      <c r="X1655">
        <f t="shared" si="506"/>
        <v>590</v>
      </c>
      <c r="Y1655">
        <f t="shared" si="507"/>
        <v>451</v>
      </c>
      <c r="Z1655" s="18">
        <f t="shared" si="508"/>
        <v>2759712.3299794244</v>
      </c>
      <c r="AA1655" s="18">
        <f t="shared" si="509"/>
        <v>330643.50635802455</v>
      </c>
      <c r="AB1655" s="17">
        <f t="shared" si="510"/>
        <v>3.8641711229946525</v>
      </c>
      <c r="AC1655" s="2" t="s">
        <v>49</v>
      </c>
      <c r="AD1655" s="2" t="s">
        <v>19</v>
      </c>
      <c r="AE1655" t="str">
        <f t="shared" si="511"/>
        <v>Electronics</v>
      </c>
      <c r="AF1655" t="str">
        <f t="shared" si="512"/>
        <v>Electronics</v>
      </c>
      <c r="AG1655" t="str" cm="1">
        <f t="array" ref="AG1655">INDEX(AD:AD,ROW())</f>
        <v>Electronics</v>
      </c>
      <c r="AH1655">
        <f t="shared" si="520"/>
        <v>12</v>
      </c>
      <c r="AI1655" t="str">
        <f t="shared" si="513"/>
        <v>Electronics</v>
      </c>
      <c r="AK1655">
        <f t="shared" si="514"/>
        <v>2025</v>
      </c>
      <c r="AL1655">
        <f t="shared" si="515"/>
        <v>5</v>
      </c>
      <c r="AM1655">
        <f t="shared" si="516"/>
        <v>11</v>
      </c>
      <c r="AN1655">
        <f t="shared" si="517"/>
        <v>1</v>
      </c>
      <c r="AO1655" t="str">
        <f t="shared" si="518"/>
        <v>Weekend</v>
      </c>
      <c r="AR1655" s="20">
        <f t="shared" si="519"/>
        <v>0</v>
      </c>
    </row>
    <row r="1656" spans="1:44" x14ac:dyDescent="0.35">
      <c r="A1656" t="str">
        <f t="shared" si="501"/>
        <v>CUST1655</v>
      </c>
      <c r="B1656" s="2" t="s">
        <v>1990</v>
      </c>
      <c r="C1656" s="4">
        <v>45130</v>
      </c>
      <c r="D1656" s="2" t="s">
        <v>1776</v>
      </c>
      <c r="E1656" t="s">
        <v>5055</v>
      </c>
      <c r="F1656" s="2" t="s">
        <v>13</v>
      </c>
      <c r="G1656" s="2" t="s">
        <v>37</v>
      </c>
      <c r="H1656" s="2">
        <v>3</v>
      </c>
      <c r="I1656" s="19">
        <v>1837.99</v>
      </c>
      <c r="J1656" s="2" t="s">
        <v>15</v>
      </c>
      <c r="K1656" s="2" t="s">
        <v>76</v>
      </c>
      <c r="L1656" s="2">
        <v>5</v>
      </c>
      <c r="M1656" s="18">
        <f t="shared" si="502"/>
        <v>5513.97</v>
      </c>
      <c r="T1656" t="str">
        <f t="shared" si="503"/>
        <v>Completed</v>
      </c>
      <c r="U1656" t="str">
        <f t="shared" si="504"/>
        <v>No</v>
      </c>
      <c r="V1656" t="str">
        <f t="shared" si="505"/>
        <v>No</v>
      </c>
      <c r="X1656">
        <f t="shared" si="506"/>
        <v>567</v>
      </c>
      <c r="Y1656">
        <f t="shared" si="507"/>
        <v>440</v>
      </c>
      <c r="Z1656" s="18">
        <f t="shared" si="508"/>
        <v>1463424.4009529033</v>
      </c>
      <c r="AA1656" s="18">
        <f t="shared" si="509"/>
        <v>118285.78776560788</v>
      </c>
      <c r="AB1656" s="17">
        <f t="shared" si="510"/>
        <v>3.8140589569160999</v>
      </c>
      <c r="AC1656" s="2" t="s">
        <v>37</v>
      </c>
      <c r="AD1656" s="2" t="s">
        <v>13</v>
      </c>
      <c r="AE1656" t="str">
        <f t="shared" si="511"/>
        <v>Home &amp; Kitchen</v>
      </c>
      <c r="AF1656" t="str">
        <f t="shared" si="512"/>
        <v>Home &amp; Kitchen</v>
      </c>
      <c r="AG1656" t="str" cm="1">
        <f t="array" ref="AG1656">INDEX(AD:AD,ROW())</f>
        <v>Home &amp; Kitchen</v>
      </c>
      <c r="AH1656">
        <f t="shared" si="520"/>
        <v>8</v>
      </c>
      <c r="AI1656" t="str">
        <f t="shared" si="513"/>
        <v>Home &amp; Kitchen</v>
      </c>
      <c r="AK1656">
        <f t="shared" si="514"/>
        <v>2023</v>
      </c>
      <c r="AL1656">
        <f t="shared" si="515"/>
        <v>7</v>
      </c>
      <c r="AM1656">
        <f t="shared" si="516"/>
        <v>23</v>
      </c>
      <c r="AN1656">
        <f t="shared" si="517"/>
        <v>1</v>
      </c>
      <c r="AO1656" t="str">
        <f t="shared" si="518"/>
        <v>Weekend</v>
      </c>
      <c r="AR1656" s="20">
        <f t="shared" si="519"/>
        <v>1</v>
      </c>
    </row>
    <row r="1657" spans="1:44" x14ac:dyDescent="0.35">
      <c r="A1657" t="str">
        <f t="shared" si="501"/>
        <v>CUST1656</v>
      </c>
      <c r="B1657" s="2" t="s">
        <v>1991</v>
      </c>
      <c r="C1657" s="4">
        <v>45004</v>
      </c>
      <c r="D1657" s="2" t="s">
        <v>353</v>
      </c>
      <c r="E1657" t="s">
        <v>5049</v>
      </c>
      <c r="F1657" s="2" t="s">
        <v>23</v>
      </c>
      <c r="G1657" s="2" t="s">
        <v>75</v>
      </c>
      <c r="H1657" s="2">
        <v>1</v>
      </c>
      <c r="I1657" s="19">
        <v>144.91</v>
      </c>
      <c r="J1657" s="2" t="s">
        <v>50</v>
      </c>
      <c r="K1657" s="2" t="s">
        <v>16</v>
      </c>
      <c r="L1657" s="2">
        <v>4</v>
      </c>
      <c r="M1657" s="18">
        <f t="shared" si="502"/>
        <v>144.91</v>
      </c>
      <c r="T1657" t="str">
        <f t="shared" si="503"/>
        <v>Completed</v>
      </c>
      <c r="U1657" t="str">
        <f t="shared" si="504"/>
        <v>No</v>
      </c>
      <c r="V1657" t="str">
        <f t="shared" si="505"/>
        <v>No</v>
      </c>
      <c r="X1657">
        <f t="shared" si="506"/>
        <v>595</v>
      </c>
      <c r="Y1657">
        <f t="shared" si="507"/>
        <v>444</v>
      </c>
      <c r="Z1657" s="18">
        <f t="shared" si="508"/>
        <v>594714.6477588166</v>
      </c>
      <c r="AA1657" s="18">
        <f t="shared" si="509"/>
        <v>60882.938065984097</v>
      </c>
      <c r="AB1657" s="17">
        <f t="shared" si="510"/>
        <v>3.804733727810651</v>
      </c>
      <c r="AC1657" s="2" t="s">
        <v>75</v>
      </c>
      <c r="AD1657" s="2" t="s">
        <v>23</v>
      </c>
      <c r="AE1657" t="str">
        <f t="shared" si="511"/>
        <v>Books</v>
      </c>
      <c r="AF1657" t="str">
        <f t="shared" si="512"/>
        <v>Books</v>
      </c>
      <c r="AG1657" t="str" cm="1">
        <f t="array" ref="AG1657">INDEX(AD:AD,ROW())</f>
        <v>Books</v>
      </c>
      <c r="AH1657">
        <f t="shared" si="520"/>
        <v>23</v>
      </c>
      <c r="AI1657" t="str">
        <f t="shared" si="513"/>
        <v>Books</v>
      </c>
      <c r="AK1657">
        <f t="shared" si="514"/>
        <v>2023</v>
      </c>
      <c r="AL1657">
        <f t="shared" si="515"/>
        <v>3</v>
      </c>
      <c r="AM1657">
        <f t="shared" si="516"/>
        <v>19</v>
      </c>
      <c r="AN1657">
        <f t="shared" si="517"/>
        <v>1</v>
      </c>
      <c r="AO1657" t="str">
        <f t="shared" si="518"/>
        <v>Weekend</v>
      </c>
      <c r="AR1657" s="20">
        <f t="shared" si="519"/>
        <v>0</v>
      </c>
    </row>
    <row r="1658" spans="1:44" x14ac:dyDescent="0.35">
      <c r="A1658" t="str">
        <f t="shared" si="501"/>
        <v>CUST1657</v>
      </c>
      <c r="B1658" s="2" t="s">
        <v>1992</v>
      </c>
      <c r="C1658" s="4">
        <v>45698</v>
      </c>
      <c r="D1658" s="2" t="s">
        <v>116</v>
      </c>
      <c r="E1658" t="s">
        <v>5048</v>
      </c>
      <c r="F1658" s="2" t="s">
        <v>42</v>
      </c>
      <c r="G1658" s="2" t="s">
        <v>5044</v>
      </c>
      <c r="H1658" s="2">
        <v>1</v>
      </c>
      <c r="I1658" s="19">
        <v>465.07</v>
      </c>
      <c r="J1658" s="2" t="s">
        <v>20</v>
      </c>
      <c r="K1658" s="2" t="s">
        <v>16</v>
      </c>
      <c r="L1658" s="2">
        <v>5</v>
      </c>
      <c r="M1658" s="18">
        <f t="shared" si="502"/>
        <v>465.07</v>
      </c>
      <c r="T1658" t="str">
        <f t="shared" si="503"/>
        <v>Completed</v>
      </c>
      <c r="U1658" t="str">
        <f t="shared" si="504"/>
        <v>No</v>
      </c>
      <c r="V1658" t="str">
        <f t="shared" si="505"/>
        <v>No</v>
      </c>
      <c r="X1658">
        <f t="shared" si="506"/>
        <v>590</v>
      </c>
      <c r="Y1658">
        <f t="shared" si="507"/>
        <v>451</v>
      </c>
      <c r="Z1658" s="18">
        <f t="shared" si="508"/>
        <v>1098537.4901531704</v>
      </c>
      <c r="AA1658" s="18">
        <f t="shared" si="509"/>
        <v>96724.388030634553</v>
      </c>
      <c r="AB1658" s="17">
        <f t="shared" si="510"/>
        <v>3.9001122334455669</v>
      </c>
      <c r="AC1658" s="2" t="s">
        <v>5044</v>
      </c>
      <c r="AD1658" s="2" t="s">
        <v>42</v>
      </c>
      <c r="AE1658" t="str">
        <f t="shared" si="511"/>
        <v>Beauty</v>
      </c>
      <c r="AF1658" t="str">
        <f t="shared" si="512"/>
        <v>Beauty</v>
      </c>
      <c r="AG1658" t="str" cm="1">
        <f t="array" ref="AG1658">INDEX(AD:AD,ROW())</f>
        <v>Beauty</v>
      </c>
      <c r="AH1658">
        <f t="shared" si="520"/>
        <v>64</v>
      </c>
      <c r="AI1658" t="str">
        <f t="shared" si="513"/>
        <v>Beauty</v>
      </c>
      <c r="AK1658">
        <f t="shared" si="514"/>
        <v>2025</v>
      </c>
      <c r="AL1658">
        <f t="shared" si="515"/>
        <v>2</v>
      </c>
      <c r="AM1658">
        <f t="shared" si="516"/>
        <v>10</v>
      </c>
      <c r="AN1658">
        <f t="shared" si="517"/>
        <v>2</v>
      </c>
      <c r="AO1658" t="str">
        <f t="shared" si="518"/>
        <v>Weekday</v>
      </c>
      <c r="AR1658" s="20">
        <f t="shared" si="519"/>
        <v>0</v>
      </c>
    </row>
    <row r="1659" spans="1:44" x14ac:dyDescent="0.35">
      <c r="A1659" t="str">
        <f t="shared" si="501"/>
        <v>CUST1658</v>
      </c>
      <c r="B1659" s="2" t="s">
        <v>1993</v>
      </c>
      <c r="C1659" s="4">
        <v>45631</v>
      </c>
      <c r="D1659" s="2" t="s">
        <v>751</v>
      </c>
      <c r="E1659" t="s">
        <v>5051</v>
      </c>
      <c r="F1659" s="2" t="s">
        <v>42</v>
      </c>
      <c r="G1659" s="2" t="s">
        <v>5044</v>
      </c>
      <c r="H1659" s="2">
        <v>2</v>
      </c>
      <c r="I1659" s="19">
        <v>220.93</v>
      </c>
      <c r="J1659" s="2" t="s">
        <v>5046</v>
      </c>
      <c r="K1659" s="2" t="s">
        <v>16</v>
      </c>
      <c r="L1659" s="2">
        <v>5</v>
      </c>
      <c r="M1659" s="18">
        <f t="shared" si="502"/>
        <v>441.86</v>
      </c>
      <c r="T1659" t="str">
        <f t="shared" si="503"/>
        <v>Completed</v>
      </c>
      <c r="U1659" t="str">
        <f t="shared" si="504"/>
        <v>No</v>
      </c>
      <c r="V1659" t="str">
        <f t="shared" si="505"/>
        <v>No</v>
      </c>
      <c r="X1659">
        <f t="shared" si="506"/>
        <v>619</v>
      </c>
      <c r="Y1659">
        <f t="shared" si="507"/>
        <v>468</v>
      </c>
      <c r="Z1659" s="18">
        <f t="shared" si="508"/>
        <v>1098537.4901531704</v>
      </c>
      <c r="AA1659" s="18">
        <f t="shared" si="509"/>
        <v>96724.388030634553</v>
      </c>
      <c r="AB1659" s="17">
        <f t="shared" si="510"/>
        <v>3.9001122334455669</v>
      </c>
      <c r="AC1659" s="2" t="s">
        <v>5044</v>
      </c>
      <c r="AD1659" s="2" t="s">
        <v>42</v>
      </c>
      <c r="AE1659" t="str">
        <f t="shared" si="511"/>
        <v>Beauty</v>
      </c>
      <c r="AF1659" t="str">
        <f t="shared" si="512"/>
        <v>Beauty</v>
      </c>
      <c r="AG1659" t="str" cm="1">
        <f t="array" ref="AG1659">INDEX(AD:AD,ROW())</f>
        <v>Beauty</v>
      </c>
      <c r="AH1659">
        <f t="shared" si="520"/>
        <v>64</v>
      </c>
      <c r="AI1659" t="str">
        <f t="shared" si="513"/>
        <v>Beauty</v>
      </c>
      <c r="AK1659">
        <f t="shared" si="514"/>
        <v>2024</v>
      </c>
      <c r="AL1659">
        <f t="shared" si="515"/>
        <v>12</v>
      </c>
      <c r="AM1659">
        <f t="shared" si="516"/>
        <v>5</v>
      </c>
      <c r="AN1659">
        <f t="shared" si="517"/>
        <v>5</v>
      </c>
      <c r="AO1659" t="str">
        <f t="shared" si="518"/>
        <v>Weekday</v>
      </c>
      <c r="AR1659" s="20">
        <f t="shared" si="519"/>
        <v>0</v>
      </c>
    </row>
    <row r="1660" spans="1:44" x14ac:dyDescent="0.35">
      <c r="A1660" t="str">
        <f t="shared" si="501"/>
        <v>CUST1659</v>
      </c>
      <c r="B1660" s="2" t="s">
        <v>1994</v>
      </c>
      <c r="C1660" s="4">
        <v>45629</v>
      </c>
      <c r="D1660" s="2" t="s">
        <v>367</v>
      </c>
      <c r="E1660" t="s">
        <v>5052</v>
      </c>
      <c r="F1660" s="2" t="s">
        <v>23</v>
      </c>
      <c r="G1660" s="2" t="s">
        <v>24</v>
      </c>
      <c r="H1660" s="2">
        <v>1</v>
      </c>
      <c r="I1660" s="19">
        <v>793.06</v>
      </c>
      <c r="J1660" s="2" t="s">
        <v>5047</v>
      </c>
      <c r="K1660" s="2" t="s">
        <v>16</v>
      </c>
      <c r="L1660" s="31"/>
      <c r="M1660" s="18">
        <f t="shared" si="502"/>
        <v>793.06</v>
      </c>
      <c r="T1660" t="str">
        <f t="shared" si="503"/>
        <v>Completed</v>
      </c>
      <c r="U1660" t="str">
        <f t="shared" si="504"/>
        <v>No</v>
      </c>
      <c r="V1660" t="str">
        <f t="shared" si="505"/>
        <v>No</v>
      </c>
      <c r="X1660">
        <f t="shared" si="506"/>
        <v>573</v>
      </c>
      <c r="Y1660">
        <f t="shared" si="507"/>
        <v>450</v>
      </c>
      <c r="Z1660" s="18">
        <f t="shared" si="508"/>
        <v>594714.6477588166</v>
      </c>
      <c r="AA1660" s="18">
        <f t="shared" si="509"/>
        <v>60882.938065984097</v>
      </c>
      <c r="AB1660" s="17">
        <f t="shared" si="510"/>
        <v>3.804733727810651</v>
      </c>
      <c r="AC1660" s="2" t="s">
        <v>24</v>
      </c>
      <c r="AD1660" s="2" t="s">
        <v>23</v>
      </c>
      <c r="AE1660" t="str">
        <f t="shared" si="511"/>
        <v>Books</v>
      </c>
      <c r="AF1660" t="str">
        <f t="shared" si="512"/>
        <v>Books</v>
      </c>
      <c r="AG1660" t="str" cm="1">
        <f t="array" ref="AG1660">INDEX(AD:AD,ROW())</f>
        <v>Books</v>
      </c>
      <c r="AH1660">
        <f t="shared" si="520"/>
        <v>4</v>
      </c>
      <c r="AI1660" t="str">
        <f t="shared" si="513"/>
        <v>Books</v>
      </c>
      <c r="AK1660">
        <f t="shared" si="514"/>
        <v>2024</v>
      </c>
      <c r="AL1660">
        <f t="shared" si="515"/>
        <v>12</v>
      </c>
      <c r="AM1660">
        <f t="shared" si="516"/>
        <v>3</v>
      </c>
      <c r="AN1660">
        <f t="shared" si="517"/>
        <v>3</v>
      </c>
      <c r="AO1660" t="str">
        <f t="shared" si="518"/>
        <v>Weekday</v>
      </c>
      <c r="AR1660" s="20">
        <f t="shared" si="519"/>
        <v>0</v>
      </c>
    </row>
    <row r="1661" spans="1:44" x14ac:dyDescent="0.35">
      <c r="A1661" t="str">
        <f t="shared" si="501"/>
        <v>CUST1660</v>
      </c>
      <c r="B1661" s="2" t="s">
        <v>1995</v>
      </c>
      <c r="C1661" s="4">
        <v>45531</v>
      </c>
      <c r="D1661" s="2" t="s">
        <v>182</v>
      </c>
      <c r="E1661" t="s">
        <v>5053</v>
      </c>
      <c r="F1661" s="2" t="s">
        <v>13</v>
      </c>
      <c r="G1661" s="2" t="s">
        <v>14</v>
      </c>
      <c r="H1661" s="2">
        <v>2</v>
      </c>
      <c r="I1661" s="19">
        <v>452.39</v>
      </c>
      <c r="J1661" s="2" t="s">
        <v>20</v>
      </c>
      <c r="K1661" s="2" t="s">
        <v>16</v>
      </c>
      <c r="L1661" s="2">
        <v>4</v>
      </c>
      <c r="M1661" s="18">
        <f t="shared" si="502"/>
        <v>904.78</v>
      </c>
      <c r="T1661" t="str">
        <f t="shared" si="503"/>
        <v>Completed</v>
      </c>
      <c r="U1661" t="str">
        <f t="shared" si="504"/>
        <v>No</v>
      </c>
      <c r="V1661" t="str">
        <f t="shared" si="505"/>
        <v>No</v>
      </c>
      <c r="X1661">
        <f t="shared" si="506"/>
        <v>559</v>
      </c>
      <c r="Y1661">
        <f t="shared" si="507"/>
        <v>408</v>
      </c>
      <c r="Z1661" s="18">
        <f t="shared" si="508"/>
        <v>1463424.4009529033</v>
      </c>
      <c r="AA1661" s="18">
        <f t="shared" si="509"/>
        <v>118285.78776560788</v>
      </c>
      <c r="AB1661" s="17">
        <f t="shared" si="510"/>
        <v>3.8140589569160999</v>
      </c>
      <c r="AC1661" s="2" t="s">
        <v>14</v>
      </c>
      <c r="AD1661" s="2" t="s">
        <v>13</v>
      </c>
      <c r="AE1661" t="str">
        <f t="shared" si="511"/>
        <v>Home &amp; Kitchen</v>
      </c>
      <c r="AF1661" t="str">
        <f t="shared" si="512"/>
        <v>Home &amp; Kitchen</v>
      </c>
      <c r="AG1661" t="str" cm="1">
        <f t="array" ref="AG1661">INDEX(AD:AD,ROW())</f>
        <v>Home &amp; Kitchen</v>
      </c>
      <c r="AH1661">
        <f t="shared" si="520"/>
        <v>2</v>
      </c>
      <c r="AI1661" t="str">
        <f t="shared" si="513"/>
        <v>Home &amp; Kitchen</v>
      </c>
      <c r="AK1661">
        <f t="shared" si="514"/>
        <v>2024</v>
      </c>
      <c r="AL1661">
        <f t="shared" si="515"/>
        <v>8</v>
      </c>
      <c r="AM1661">
        <f t="shared" si="516"/>
        <v>27</v>
      </c>
      <c r="AN1661">
        <f t="shared" si="517"/>
        <v>3</v>
      </c>
      <c r="AO1661" t="str">
        <f t="shared" si="518"/>
        <v>Weekday</v>
      </c>
      <c r="AR1661" s="20">
        <f t="shared" si="519"/>
        <v>0</v>
      </c>
    </row>
    <row r="1662" spans="1:44" x14ac:dyDescent="0.35">
      <c r="A1662" t="str">
        <f t="shared" si="501"/>
        <v>CUST1661</v>
      </c>
      <c r="B1662" s="2" t="s">
        <v>1996</v>
      </c>
      <c r="C1662" s="4">
        <v>45073</v>
      </c>
      <c r="D1662" s="2" t="s">
        <v>411</v>
      </c>
      <c r="E1662" t="s">
        <v>5054</v>
      </c>
      <c r="F1662" s="2" t="s">
        <v>13</v>
      </c>
      <c r="G1662" s="2" t="s">
        <v>37</v>
      </c>
      <c r="H1662" s="2">
        <v>1</v>
      </c>
      <c r="I1662" s="19">
        <v>623.32000000000005</v>
      </c>
      <c r="J1662" s="2" t="s">
        <v>5046</v>
      </c>
      <c r="K1662" s="2" t="s">
        <v>16</v>
      </c>
      <c r="L1662" s="2">
        <v>5</v>
      </c>
      <c r="M1662" s="18">
        <f t="shared" si="502"/>
        <v>623.32000000000005</v>
      </c>
      <c r="T1662" t="str">
        <f t="shared" si="503"/>
        <v>Completed</v>
      </c>
      <c r="U1662" t="str">
        <f t="shared" si="504"/>
        <v>No</v>
      </c>
      <c r="V1662" t="str">
        <f t="shared" si="505"/>
        <v>No</v>
      </c>
      <c r="X1662">
        <f t="shared" si="506"/>
        <v>558</v>
      </c>
      <c r="Y1662">
        <f t="shared" si="507"/>
        <v>430</v>
      </c>
      <c r="Z1662" s="18">
        <f t="shared" si="508"/>
        <v>1463424.4009529033</v>
      </c>
      <c r="AA1662" s="18">
        <f t="shared" si="509"/>
        <v>118285.78776560788</v>
      </c>
      <c r="AB1662" s="17">
        <f t="shared" si="510"/>
        <v>3.8140589569160999</v>
      </c>
      <c r="AC1662" s="2" t="s">
        <v>37</v>
      </c>
      <c r="AD1662" s="2" t="s">
        <v>13</v>
      </c>
      <c r="AE1662" t="str">
        <f t="shared" si="511"/>
        <v>Home &amp; Kitchen</v>
      </c>
      <c r="AF1662" t="str">
        <f t="shared" si="512"/>
        <v>Home &amp; Kitchen</v>
      </c>
      <c r="AG1662" t="str" cm="1">
        <f t="array" ref="AG1662">INDEX(AD:AD,ROW())</f>
        <v>Home &amp; Kitchen</v>
      </c>
      <c r="AH1662">
        <f t="shared" si="520"/>
        <v>8</v>
      </c>
      <c r="AI1662" t="str">
        <f t="shared" si="513"/>
        <v>Home &amp; Kitchen</v>
      </c>
      <c r="AK1662">
        <f t="shared" si="514"/>
        <v>2023</v>
      </c>
      <c r="AL1662">
        <f t="shared" si="515"/>
        <v>5</v>
      </c>
      <c r="AM1662">
        <f t="shared" si="516"/>
        <v>27</v>
      </c>
      <c r="AN1662">
        <f t="shared" si="517"/>
        <v>7</v>
      </c>
      <c r="AO1662" t="str">
        <f t="shared" si="518"/>
        <v>Weekend</v>
      </c>
      <c r="AR1662" s="20">
        <f t="shared" si="519"/>
        <v>0</v>
      </c>
    </row>
    <row r="1663" spans="1:44" x14ac:dyDescent="0.35">
      <c r="A1663" t="str">
        <f t="shared" si="501"/>
        <v>CUST1662</v>
      </c>
      <c r="B1663" s="2" t="s">
        <v>1997</v>
      </c>
      <c r="C1663" s="4">
        <v>45340</v>
      </c>
      <c r="D1663" s="2" t="s">
        <v>530</v>
      </c>
      <c r="E1663" t="s">
        <v>5055</v>
      </c>
      <c r="F1663" s="2" t="s">
        <v>13</v>
      </c>
      <c r="G1663" s="2" t="s">
        <v>5045</v>
      </c>
      <c r="H1663" s="2">
        <v>1</v>
      </c>
      <c r="I1663" s="19">
        <v>158.91</v>
      </c>
      <c r="J1663" s="2" t="s">
        <v>50</v>
      </c>
      <c r="K1663" s="2" t="s">
        <v>16</v>
      </c>
      <c r="L1663" s="2">
        <v>1</v>
      </c>
      <c r="M1663" s="18">
        <f t="shared" si="502"/>
        <v>158.91</v>
      </c>
      <c r="T1663" t="str">
        <f t="shared" si="503"/>
        <v>Completed</v>
      </c>
      <c r="U1663" t="str">
        <f t="shared" si="504"/>
        <v>No</v>
      </c>
      <c r="V1663" t="str">
        <f t="shared" si="505"/>
        <v>No</v>
      </c>
      <c r="X1663">
        <f t="shared" si="506"/>
        <v>567</v>
      </c>
      <c r="Y1663">
        <f t="shared" si="507"/>
        <v>440</v>
      </c>
      <c r="Z1663" s="18">
        <f t="shared" si="508"/>
        <v>1463424.4009529033</v>
      </c>
      <c r="AA1663" s="18">
        <f t="shared" si="509"/>
        <v>118285.78776560788</v>
      </c>
      <c r="AB1663" s="17">
        <f t="shared" si="510"/>
        <v>3.8140589569160999</v>
      </c>
      <c r="AC1663" s="2" t="s">
        <v>5045</v>
      </c>
      <c r="AD1663" s="2" t="s">
        <v>13</v>
      </c>
      <c r="AE1663" t="str">
        <f t="shared" si="511"/>
        <v>Home &amp; Kitchen</v>
      </c>
      <c r="AF1663" t="str">
        <f t="shared" si="512"/>
        <v>Home &amp; Kitchen</v>
      </c>
      <c r="AG1663" t="str" cm="1">
        <f t="array" ref="AG1663">INDEX(AD:AD,ROW())</f>
        <v>Home &amp; Kitchen</v>
      </c>
      <c r="AH1663">
        <f t="shared" si="520"/>
        <v>76</v>
      </c>
      <c r="AI1663" t="str">
        <f t="shared" si="513"/>
        <v>Home &amp; Kitchen</v>
      </c>
      <c r="AK1663">
        <f t="shared" si="514"/>
        <v>2024</v>
      </c>
      <c r="AL1663">
        <f t="shared" si="515"/>
        <v>2</v>
      </c>
      <c r="AM1663">
        <f t="shared" si="516"/>
        <v>18</v>
      </c>
      <c r="AN1663">
        <f t="shared" si="517"/>
        <v>1</v>
      </c>
      <c r="AO1663" t="str">
        <f t="shared" si="518"/>
        <v>Weekend</v>
      </c>
      <c r="AR1663" s="20">
        <f t="shared" si="519"/>
        <v>0</v>
      </c>
    </row>
    <row r="1664" spans="1:44" x14ac:dyDescent="0.35">
      <c r="A1664" t="str">
        <f t="shared" si="501"/>
        <v>CUST1663</v>
      </c>
      <c r="B1664" s="2" t="s">
        <v>1998</v>
      </c>
      <c r="C1664" s="4">
        <v>45738</v>
      </c>
      <c r="D1664" s="2" t="s">
        <v>632</v>
      </c>
      <c r="E1664" t="s">
        <v>5055</v>
      </c>
      <c r="F1664" s="2" t="s">
        <v>19</v>
      </c>
      <c r="G1664" s="2" t="s">
        <v>60</v>
      </c>
      <c r="H1664" s="2">
        <v>1</v>
      </c>
      <c r="I1664" s="19">
        <v>1382.96</v>
      </c>
      <c r="J1664" s="2" t="s">
        <v>5047</v>
      </c>
      <c r="K1664" s="2" t="s">
        <v>16</v>
      </c>
      <c r="L1664" s="2">
        <v>3</v>
      </c>
      <c r="M1664" s="18">
        <f t="shared" si="502"/>
        <v>1382.96</v>
      </c>
      <c r="T1664" t="str">
        <f t="shared" si="503"/>
        <v>Completed</v>
      </c>
      <c r="U1664" t="str">
        <f t="shared" si="504"/>
        <v>Yes</v>
      </c>
      <c r="V1664" t="str">
        <f t="shared" si="505"/>
        <v>No</v>
      </c>
      <c r="X1664">
        <f t="shared" si="506"/>
        <v>567</v>
      </c>
      <c r="Y1664">
        <f t="shared" si="507"/>
        <v>440</v>
      </c>
      <c r="Z1664" s="18">
        <f t="shared" si="508"/>
        <v>2759712.3299794244</v>
      </c>
      <c r="AA1664" s="18">
        <f t="shared" si="509"/>
        <v>330643.50635802455</v>
      </c>
      <c r="AB1664" s="17">
        <f t="shared" si="510"/>
        <v>3.8641711229946525</v>
      </c>
      <c r="AC1664" s="2" t="s">
        <v>60</v>
      </c>
      <c r="AD1664" s="2" t="s">
        <v>19</v>
      </c>
      <c r="AE1664" t="str">
        <f t="shared" si="511"/>
        <v>Electronics</v>
      </c>
      <c r="AF1664" t="str">
        <f t="shared" si="512"/>
        <v>Electronics</v>
      </c>
      <c r="AG1664" t="str" cm="1">
        <f t="array" ref="AG1664">INDEX(AD:AD,ROW())</f>
        <v>Electronics</v>
      </c>
      <c r="AH1664">
        <f t="shared" si="520"/>
        <v>17</v>
      </c>
      <c r="AI1664" t="str">
        <f t="shared" si="513"/>
        <v>Electronics</v>
      </c>
      <c r="AK1664">
        <f t="shared" si="514"/>
        <v>2025</v>
      </c>
      <c r="AL1664">
        <f t="shared" si="515"/>
        <v>3</v>
      </c>
      <c r="AM1664">
        <f t="shared" si="516"/>
        <v>22</v>
      </c>
      <c r="AN1664">
        <f t="shared" si="517"/>
        <v>7</v>
      </c>
      <c r="AO1664" t="str">
        <f t="shared" si="518"/>
        <v>Weekend</v>
      </c>
      <c r="AR1664" s="20">
        <f t="shared" si="519"/>
        <v>0</v>
      </c>
    </row>
    <row r="1665" spans="1:44" x14ac:dyDescent="0.35">
      <c r="A1665" t="str">
        <f t="shared" si="501"/>
        <v>CUST1664</v>
      </c>
      <c r="B1665" s="2" t="s">
        <v>1999</v>
      </c>
      <c r="C1665" s="4">
        <v>45679</v>
      </c>
      <c r="D1665" s="2" t="s">
        <v>184</v>
      </c>
      <c r="E1665" t="s">
        <v>5051</v>
      </c>
      <c r="F1665" s="2" t="s">
        <v>19</v>
      </c>
      <c r="G1665" s="2" t="s">
        <v>128</v>
      </c>
      <c r="H1665" s="2">
        <v>2</v>
      </c>
      <c r="I1665" s="19">
        <v>1984.95</v>
      </c>
      <c r="J1665" s="2" t="s">
        <v>5047</v>
      </c>
      <c r="K1665" s="2" t="s">
        <v>16</v>
      </c>
      <c r="L1665" s="2">
        <v>3</v>
      </c>
      <c r="M1665" s="18">
        <f t="shared" si="502"/>
        <v>3969.9</v>
      </c>
      <c r="T1665" t="str">
        <f t="shared" si="503"/>
        <v>Completed</v>
      </c>
      <c r="U1665" t="str">
        <f t="shared" si="504"/>
        <v>Yes</v>
      </c>
      <c r="V1665" t="str">
        <f t="shared" si="505"/>
        <v>No</v>
      </c>
      <c r="X1665">
        <f t="shared" si="506"/>
        <v>619</v>
      </c>
      <c r="Y1665">
        <f t="shared" si="507"/>
        <v>468</v>
      </c>
      <c r="Z1665" s="18">
        <f t="shared" si="508"/>
        <v>2759712.3299794244</v>
      </c>
      <c r="AA1665" s="18">
        <f t="shared" si="509"/>
        <v>330643.50635802455</v>
      </c>
      <c r="AB1665" s="17">
        <f t="shared" si="510"/>
        <v>3.8641711229946525</v>
      </c>
      <c r="AC1665" s="2" t="s">
        <v>128</v>
      </c>
      <c r="AD1665" s="2" t="s">
        <v>19</v>
      </c>
      <c r="AE1665" t="str">
        <f t="shared" si="511"/>
        <v>Electronics</v>
      </c>
      <c r="AF1665" t="str">
        <f t="shared" si="512"/>
        <v>Electronics</v>
      </c>
      <c r="AG1665" t="str" cm="1">
        <f t="array" ref="AG1665">INDEX(AD:AD,ROW())</f>
        <v>Electronics</v>
      </c>
      <c r="AH1665">
        <f t="shared" si="520"/>
        <v>48</v>
      </c>
      <c r="AI1665" t="str">
        <f t="shared" si="513"/>
        <v>Electronics</v>
      </c>
      <c r="AK1665">
        <f t="shared" si="514"/>
        <v>2025</v>
      </c>
      <c r="AL1665">
        <f t="shared" si="515"/>
        <v>1</v>
      </c>
      <c r="AM1665">
        <f t="shared" si="516"/>
        <v>22</v>
      </c>
      <c r="AN1665">
        <f t="shared" si="517"/>
        <v>4</v>
      </c>
      <c r="AO1665" t="str">
        <f t="shared" si="518"/>
        <v>Weekday</v>
      </c>
      <c r="AR1665" s="20">
        <f t="shared" si="519"/>
        <v>0</v>
      </c>
    </row>
    <row r="1666" spans="1:44" x14ac:dyDescent="0.35">
      <c r="A1666" t="str">
        <f t="shared" si="501"/>
        <v>CUST1665</v>
      </c>
      <c r="B1666" s="2" t="s">
        <v>2000</v>
      </c>
      <c r="C1666" s="4">
        <v>45796</v>
      </c>
      <c r="D1666" s="2" t="s">
        <v>269</v>
      </c>
      <c r="E1666" t="s">
        <v>5048</v>
      </c>
      <c r="F1666" s="2" t="s">
        <v>19</v>
      </c>
      <c r="G1666" s="2" t="s">
        <v>60</v>
      </c>
      <c r="H1666" s="2">
        <v>1</v>
      </c>
      <c r="I1666" s="19">
        <v>2805.96</v>
      </c>
      <c r="J1666" s="2" t="s">
        <v>5047</v>
      </c>
      <c r="K1666" s="2" t="s">
        <v>16</v>
      </c>
      <c r="L1666" s="2">
        <v>4</v>
      </c>
      <c r="M1666" s="18">
        <f t="shared" si="502"/>
        <v>2805.96</v>
      </c>
      <c r="T1666" t="str">
        <f t="shared" si="503"/>
        <v>Completed</v>
      </c>
      <c r="U1666" t="str">
        <f t="shared" si="504"/>
        <v>Yes</v>
      </c>
      <c r="V1666" t="str">
        <f t="shared" si="505"/>
        <v>No</v>
      </c>
      <c r="X1666">
        <f t="shared" si="506"/>
        <v>590</v>
      </c>
      <c r="Y1666">
        <f t="shared" si="507"/>
        <v>451</v>
      </c>
      <c r="Z1666" s="18">
        <f t="shared" si="508"/>
        <v>2759712.3299794244</v>
      </c>
      <c r="AA1666" s="18">
        <f t="shared" si="509"/>
        <v>330643.50635802455</v>
      </c>
      <c r="AB1666" s="17">
        <f t="shared" si="510"/>
        <v>3.8641711229946525</v>
      </c>
      <c r="AC1666" s="2" t="s">
        <v>60</v>
      </c>
      <c r="AD1666" s="2" t="s">
        <v>19</v>
      </c>
      <c r="AE1666" t="str">
        <f t="shared" si="511"/>
        <v>Electronics</v>
      </c>
      <c r="AF1666" t="str">
        <f t="shared" si="512"/>
        <v>Electronics</v>
      </c>
      <c r="AG1666" t="str" cm="1">
        <f t="array" ref="AG1666">INDEX(AD:AD,ROW())</f>
        <v>Electronics</v>
      </c>
      <c r="AH1666">
        <f t="shared" si="520"/>
        <v>17</v>
      </c>
      <c r="AI1666" t="str">
        <f t="shared" si="513"/>
        <v>Electronics</v>
      </c>
      <c r="AK1666">
        <f t="shared" si="514"/>
        <v>2025</v>
      </c>
      <c r="AL1666">
        <f t="shared" si="515"/>
        <v>5</v>
      </c>
      <c r="AM1666">
        <f t="shared" si="516"/>
        <v>19</v>
      </c>
      <c r="AN1666">
        <f t="shared" si="517"/>
        <v>2</v>
      </c>
      <c r="AO1666" t="str">
        <f t="shared" si="518"/>
        <v>Weekday</v>
      </c>
      <c r="AR1666" s="20">
        <f t="shared" si="519"/>
        <v>0</v>
      </c>
    </row>
    <row r="1667" spans="1:44" x14ac:dyDescent="0.35">
      <c r="A1667" t="str">
        <f t="shared" ref="A1667:A1730" si="521">"CUST"&amp;TEXT(ROW()-1,"0000")</f>
        <v>CUST1666</v>
      </c>
      <c r="B1667" s="2" t="s">
        <v>2001</v>
      </c>
      <c r="C1667" s="4">
        <v>45189</v>
      </c>
      <c r="D1667" s="2" t="s">
        <v>182</v>
      </c>
      <c r="E1667" t="s">
        <v>5053</v>
      </c>
      <c r="F1667" s="2" t="s">
        <v>29</v>
      </c>
      <c r="G1667" s="2" t="s">
        <v>138</v>
      </c>
      <c r="H1667" s="2">
        <v>1</v>
      </c>
      <c r="I1667" s="19">
        <v>1397.65</v>
      </c>
      <c r="J1667" s="2" t="s">
        <v>20</v>
      </c>
      <c r="K1667" s="2" t="s">
        <v>16</v>
      </c>
      <c r="L1667" s="2">
        <v>5</v>
      </c>
      <c r="M1667" s="18">
        <f t="shared" ref="M1667:M1730" si="522">H1667*I1667</f>
        <v>1397.65</v>
      </c>
      <c r="T1667" t="str">
        <f t="shared" ref="T1667:T1730" si="523">IF(K1667="Cancelled","Lost Sale",IF(K1667="Pending","Pending","Completed"))</f>
        <v>Completed</v>
      </c>
      <c r="U1667" t="str">
        <f t="shared" ref="U1667:U1730" si="524">IF(AND(K1667="Delivered",M1667&gt;1000),"Yes","No")</f>
        <v>Yes</v>
      </c>
      <c r="V1667" t="str">
        <f t="shared" ref="V1667:V1730" si="525">IF(OR(K1667="Cancelled",K1667="Pending"),"Yes","No")</f>
        <v>No</v>
      </c>
      <c r="X1667">
        <f t="shared" ref="X1667:X1730" si="526">COUNTIF($E$2:$E$4701,E1667)</f>
        <v>559</v>
      </c>
      <c r="Y1667">
        <f t="shared" ref="Y1667:Y1730" si="527">COUNTIFS($E$2:$E$4701,E1667,$K$2:$K$4701,"Delivered")</f>
        <v>408</v>
      </c>
      <c r="Z1667" s="18">
        <f t="shared" ref="Z1667:Z1730" si="528">SUMIF($F$2:$F$4701,F1667,$M$2:$M$4701)</f>
        <v>1892867.2841657216</v>
      </c>
      <c r="AA1667" s="18">
        <f t="shared" ref="AA1667:AA1730" si="529">SUMIFS($M$2:$M$4701,$F$2:$F$4701,F1667,$K$2:$K$4701,"Pending")</f>
        <v>199432.98236095349</v>
      </c>
      <c r="AB1667" s="17">
        <f t="shared" ref="AB1667:AB1730" si="530">AVERAGEIF($F$2:$F$4701,F1667,$L$2:$L$4701)</f>
        <v>3.8949824970828471</v>
      </c>
      <c r="AC1667" s="2" t="s">
        <v>138</v>
      </c>
      <c r="AD1667" s="2" t="s">
        <v>29</v>
      </c>
      <c r="AE1667" t="str">
        <f t="shared" ref="AE1667:AE1730" si="531">VLOOKUP(G1667,$AC$2:$AD$4738,2,FALSE)</f>
        <v>Fashion</v>
      </c>
      <c r="AF1667" t="str">
        <f t="shared" ref="AF1667:AF1730" si="532">_xlfn.XLOOKUP(G1667,AC:AC,AD:AD)</f>
        <v>Fashion</v>
      </c>
      <c r="AG1667" t="str" cm="1">
        <f t="array" ref="AG1667">INDEX(AD:AD,ROW())</f>
        <v>Fashion</v>
      </c>
      <c r="AH1667">
        <f t="shared" si="520"/>
        <v>53</v>
      </c>
      <c r="AI1667" t="str">
        <f t="shared" ref="AI1667:AI1730" si="533">INDEX(AD:AD,MATCH(G1667,AC:AC,0))</f>
        <v>Fashion</v>
      </c>
      <c r="AK1667">
        <f t="shared" ref="AK1667:AK1730" si="534">YEAR(C1667)</f>
        <v>2023</v>
      </c>
      <c r="AL1667">
        <f t="shared" ref="AL1667:AL1730" si="535">MONTH(C1667)</f>
        <v>9</v>
      </c>
      <c r="AM1667">
        <f t="shared" ref="AM1667:AM1730" si="536">DAY(C1667)</f>
        <v>20</v>
      </c>
      <c r="AN1667">
        <f t="shared" ref="AN1667:AN1730" si="537">WEEKDAY(C1667)</f>
        <v>4</v>
      </c>
      <c r="AO1667" t="str">
        <f t="shared" ref="AO1667:AO1730" si="538">IF(WEEKDAY(C1667,2)&gt;5,"Weekend","Weekday")</f>
        <v>Weekday</v>
      </c>
      <c r="AR1667" s="20">
        <f t="shared" ref="AR1667:AR1730" si="539">IF(OR(K1667="Cancelled",K1667="Returned"),1,0)</f>
        <v>0</v>
      </c>
    </row>
    <row r="1668" spans="1:44" x14ac:dyDescent="0.35">
      <c r="A1668" t="str">
        <f t="shared" si="521"/>
        <v>CUST1667</v>
      </c>
      <c r="B1668" s="2" t="s">
        <v>2002</v>
      </c>
      <c r="C1668" s="4">
        <v>45779</v>
      </c>
      <c r="D1668" s="2" t="s">
        <v>148</v>
      </c>
      <c r="E1668" t="s">
        <v>5052</v>
      </c>
      <c r="F1668" s="2" t="s">
        <v>23</v>
      </c>
      <c r="G1668" s="2" t="s">
        <v>68</v>
      </c>
      <c r="H1668" s="2">
        <v>1</v>
      </c>
      <c r="I1668" s="19">
        <v>470.5</v>
      </c>
      <c r="J1668" s="2" t="s">
        <v>5046</v>
      </c>
      <c r="K1668" s="2" t="s">
        <v>16</v>
      </c>
      <c r="L1668" s="2">
        <v>4</v>
      </c>
      <c r="M1668" s="18">
        <f t="shared" si="522"/>
        <v>470.5</v>
      </c>
      <c r="T1668" t="str">
        <f t="shared" si="523"/>
        <v>Completed</v>
      </c>
      <c r="U1668" t="str">
        <f t="shared" si="524"/>
        <v>No</v>
      </c>
      <c r="V1668" t="str">
        <f t="shared" si="525"/>
        <v>No</v>
      </c>
      <c r="X1668">
        <f t="shared" si="526"/>
        <v>573</v>
      </c>
      <c r="Y1668">
        <f t="shared" si="527"/>
        <v>450</v>
      </c>
      <c r="Z1668" s="18">
        <f t="shared" si="528"/>
        <v>594714.6477588166</v>
      </c>
      <c r="AA1668" s="18">
        <f t="shared" si="529"/>
        <v>60882.938065984097</v>
      </c>
      <c r="AB1668" s="17">
        <f t="shared" si="530"/>
        <v>3.804733727810651</v>
      </c>
      <c r="AC1668" s="2" t="s">
        <v>68</v>
      </c>
      <c r="AD1668" s="2" t="s">
        <v>23</v>
      </c>
      <c r="AE1668" t="str">
        <f t="shared" si="531"/>
        <v>Books</v>
      </c>
      <c r="AF1668" t="str">
        <f t="shared" si="532"/>
        <v>Books</v>
      </c>
      <c r="AG1668" t="str" cm="1">
        <f t="array" ref="AG1668">INDEX(AD:AD,ROW())</f>
        <v>Books</v>
      </c>
      <c r="AH1668">
        <f t="shared" si="520"/>
        <v>20</v>
      </c>
      <c r="AI1668" t="str">
        <f t="shared" si="533"/>
        <v>Books</v>
      </c>
      <c r="AK1668">
        <f t="shared" si="534"/>
        <v>2025</v>
      </c>
      <c r="AL1668">
        <f t="shared" si="535"/>
        <v>5</v>
      </c>
      <c r="AM1668">
        <f t="shared" si="536"/>
        <v>2</v>
      </c>
      <c r="AN1668">
        <f t="shared" si="537"/>
        <v>6</v>
      </c>
      <c r="AO1668" t="str">
        <f t="shared" si="538"/>
        <v>Weekday</v>
      </c>
      <c r="AR1668" s="20">
        <f t="shared" si="539"/>
        <v>0</v>
      </c>
    </row>
    <row r="1669" spans="1:44" x14ac:dyDescent="0.35">
      <c r="A1669" t="str">
        <f t="shared" si="521"/>
        <v>CUST1668</v>
      </c>
      <c r="B1669" s="2" t="s">
        <v>2003</v>
      </c>
      <c r="C1669" s="4">
        <v>45794</v>
      </c>
      <c r="D1669" s="2" t="s">
        <v>142</v>
      </c>
      <c r="E1669" t="s">
        <v>5050</v>
      </c>
      <c r="F1669" s="2" t="s">
        <v>29</v>
      </c>
      <c r="G1669" s="2" t="s">
        <v>121</v>
      </c>
      <c r="H1669" s="2">
        <v>1</v>
      </c>
      <c r="I1669" s="19">
        <v>783.12</v>
      </c>
      <c r="J1669" s="2" t="s">
        <v>5038</v>
      </c>
      <c r="K1669" s="2" t="s">
        <v>16</v>
      </c>
      <c r="L1669" s="2">
        <v>4</v>
      </c>
      <c r="M1669" s="18">
        <f t="shared" si="522"/>
        <v>783.12</v>
      </c>
      <c r="T1669" t="str">
        <f t="shared" si="523"/>
        <v>Completed</v>
      </c>
      <c r="U1669" t="str">
        <f t="shared" si="524"/>
        <v>No</v>
      </c>
      <c r="V1669" t="str">
        <f t="shared" si="525"/>
        <v>No</v>
      </c>
      <c r="X1669">
        <f t="shared" si="526"/>
        <v>589</v>
      </c>
      <c r="Y1669">
        <f t="shared" si="527"/>
        <v>426</v>
      </c>
      <c r="Z1669" s="18">
        <f t="shared" si="528"/>
        <v>1892867.2841657216</v>
      </c>
      <c r="AA1669" s="18">
        <f t="shared" si="529"/>
        <v>199432.98236095349</v>
      </c>
      <c r="AB1669" s="17">
        <f t="shared" si="530"/>
        <v>3.8949824970828471</v>
      </c>
      <c r="AC1669" s="2" t="s">
        <v>121</v>
      </c>
      <c r="AD1669" s="2" t="s">
        <v>29</v>
      </c>
      <c r="AE1669" t="str">
        <f t="shared" si="531"/>
        <v>Fashion</v>
      </c>
      <c r="AF1669" t="str">
        <f t="shared" si="532"/>
        <v>Fashion</v>
      </c>
      <c r="AG1669" t="str" cm="1">
        <f t="array" ref="AG1669">INDEX(AD:AD,ROW())</f>
        <v>Fashion</v>
      </c>
      <c r="AH1669">
        <f t="shared" si="520"/>
        <v>45</v>
      </c>
      <c r="AI1669" t="str">
        <f t="shared" si="533"/>
        <v>Fashion</v>
      </c>
      <c r="AK1669">
        <f t="shared" si="534"/>
        <v>2025</v>
      </c>
      <c r="AL1669">
        <f t="shared" si="535"/>
        <v>5</v>
      </c>
      <c r="AM1669">
        <f t="shared" si="536"/>
        <v>17</v>
      </c>
      <c r="AN1669">
        <f t="shared" si="537"/>
        <v>7</v>
      </c>
      <c r="AO1669" t="str">
        <f t="shared" si="538"/>
        <v>Weekend</v>
      </c>
      <c r="AR1669" s="20">
        <f t="shared" si="539"/>
        <v>0</v>
      </c>
    </row>
    <row r="1670" spans="1:44" x14ac:dyDescent="0.35">
      <c r="A1670" t="str">
        <f t="shared" si="521"/>
        <v>CUST1669</v>
      </c>
      <c r="B1670" s="2" t="s">
        <v>2004</v>
      </c>
      <c r="C1670" s="4">
        <v>45832</v>
      </c>
      <c r="D1670" s="2" t="s">
        <v>28</v>
      </c>
      <c r="E1670" t="s">
        <v>5050</v>
      </c>
      <c r="F1670" s="2" t="s">
        <v>13</v>
      </c>
      <c r="G1670" s="2" t="s">
        <v>14</v>
      </c>
      <c r="H1670" s="2">
        <v>1</v>
      </c>
      <c r="I1670" s="19">
        <v>1068.9477656078857</v>
      </c>
      <c r="J1670" s="2" t="s">
        <v>5047</v>
      </c>
      <c r="K1670" s="2" t="s">
        <v>16</v>
      </c>
      <c r="L1670" s="2">
        <v>5</v>
      </c>
      <c r="M1670" s="18">
        <f t="shared" si="522"/>
        <v>1068.9477656078857</v>
      </c>
      <c r="T1670" t="str">
        <f t="shared" si="523"/>
        <v>Completed</v>
      </c>
      <c r="U1670" t="str">
        <f t="shared" si="524"/>
        <v>Yes</v>
      </c>
      <c r="V1670" t="str">
        <f t="shared" si="525"/>
        <v>No</v>
      </c>
      <c r="X1670">
        <f t="shared" si="526"/>
        <v>589</v>
      </c>
      <c r="Y1670">
        <f t="shared" si="527"/>
        <v>426</v>
      </c>
      <c r="Z1670" s="18">
        <f t="shared" si="528"/>
        <v>1463424.4009529033</v>
      </c>
      <c r="AA1670" s="18">
        <f t="shared" si="529"/>
        <v>118285.78776560788</v>
      </c>
      <c r="AB1670" s="17">
        <f t="shared" si="530"/>
        <v>3.8140589569160999</v>
      </c>
      <c r="AC1670" s="2" t="s">
        <v>14</v>
      </c>
      <c r="AD1670" s="2" t="s">
        <v>13</v>
      </c>
      <c r="AE1670" t="str">
        <f t="shared" si="531"/>
        <v>Home &amp; Kitchen</v>
      </c>
      <c r="AF1670" t="str">
        <f t="shared" si="532"/>
        <v>Home &amp; Kitchen</v>
      </c>
      <c r="AG1670" t="str" cm="1">
        <f t="array" ref="AG1670">INDEX(AD:AD,ROW())</f>
        <v>Home &amp; Kitchen</v>
      </c>
      <c r="AH1670">
        <f t="shared" si="520"/>
        <v>2</v>
      </c>
      <c r="AI1670" t="str">
        <f t="shared" si="533"/>
        <v>Home &amp; Kitchen</v>
      </c>
      <c r="AK1670">
        <f t="shared" si="534"/>
        <v>2025</v>
      </c>
      <c r="AL1670">
        <f t="shared" si="535"/>
        <v>6</v>
      </c>
      <c r="AM1670">
        <f t="shared" si="536"/>
        <v>24</v>
      </c>
      <c r="AN1670">
        <f t="shared" si="537"/>
        <v>3</v>
      </c>
      <c r="AO1670" t="str">
        <f t="shared" si="538"/>
        <v>Weekday</v>
      </c>
      <c r="AR1670" s="20">
        <f t="shared" si="539"/>
        <v>0</v>
      </c>
    </row>
    <row r="1671" spans="1:44" x14ac:dyDescent="0.35">
      <c r="A1671" t="str">
        <f t="shared" si="521"/>
        <v>CUST1670</v>
      </c>
      <c r="B1671" s="2" t="s">
        <v>2005</v>
      </c>
      <c r="C1671" s="4">
        <v>45457</v>
      </c>
      <c r="D1671" s="2" t="s">
        <v>230</v>
      </c>
      <c r="E1671" t="s">
        <v>5052</v>
      </c>
      <c r="F1671" s="2" t="s">
        <v>23</v>
      </c>
      <c r="G1671" s="2" t="s">
        <v>68</v>
      </c>
      <c r="H1671" s="2">
        <v>1</v>
      </c>
      <c r="I1671" s="19">
        <v>492.11</v>
      </c>
      <c r="J1671" s="2" t="s">
        <v>5047</v>
      </c>
      <c r="K1671" s="2" t="s">
        <v>16</v>
      </c>
      <c r="L1671" s="2">
        <v>4</v>
      </c>
      <c r="M1671" s="18">
        <f t="shared" si="522"/>
        <v>492.11</v>
      </c>
      <c r="T1671" t="str">
        <f t="shared" si="523"/>
        <v>Completed</v>
      </c>
      <c r="U1671" t="str">
        <f t="shared" si="524"/>
        <v>No</v>
      </c>
      <c r="V1671" t="str">
        <f t="shared" si="525"/>
        <v>No</v>
      </c>
      <c r="X1671">
        <f t="shared" si="526"/>
        <v>573</v>
      </c>
      <c r="Y1671">
        <f t="shared" si="527"/>
        <v>450</v>
      </c>
      <c r="Z1671" s="18">
        <f t="shared" si="528"/>
        <v>594714.6477588166</v>
      </c>
      <c r="AA1671" s="18">
        <f t="shared" si="529"/>
        <v>60882.938065984097</v>
      </c>
      <c r="AB1671" s="17">
        <f t="shared" si="530"/>
        <v>3.804733727810651</v>
      </c>
      <c r="AC1671" s="2" t="s">
        <v>68</v>
      </c>
      <c r="AD1671" s="2" t="s">
        <v>23</v>
      </c>
      <c r="AE1671" t="str">
        <f t="shared" si="531"/>
        <v>Books</v>
      </c>
      <c r="AF1671" t="str">
        <f t="shared" si="532"/>
        <v>Books</v>
      </c>
      <c r="AG1671" t="str" cm="1">
        <f t="array" ref="AG1671">INDEX(AD:AD,ROW())</f>
        <v>Books</v>
      </c>
      <c r="AH1671">
        <f t="shared" si="520"/>
        <v>20</v>
      </c>
      <c r="AI1671" t="str">
        <f t="shared" si="533"/>
        <v>Books</v>
      </c>
      <c r="AK1671">
        <f t="shared" si="534"/>
        <v>2024</v>
      </c>
      <c r="AL1671">
        <f t="shared" si="535"/>
        <v>6</v>
      </c>
      <c r="AM1671">
        <f t="shared" si="536"/>
        <v>14</v>
      </c>
      <c r="AN1671">
        <f t="shared" si="537"/>
        <v>6</v>
      </c>
      <c r="AO1671" t="str">
        <f t="shared" si="538"/>
        <v>Weekday</v>
      </c>
      <c r="AR1671" s="20">
        <f t="shared" si="539"/>
        <v>0</v>
      </c>
    </row>
    <row r="1672" spans="1:44" x14ac:dyDescent="0.35">
      <c r="A1672" t="str">
        <f t="shared" si="521"/>
        <v>CUST1671</v>
      </c>
      <c r="B1672" s="2" t="s">
        <v>2006</v>
      </c>
      <c r="C1672" s="4">
        <v>45641</v>
      </c>
      <c r="D1672" s="2" t="s">
        <v>559</v>
      </c>
      <c r="E1672" t="s">
        <v>5054</v>
      </c>
      <c r="F1672" s="2" t="s">
        <v>42</v>
      </c>
      <c r="G1672" s="2" t="s">
        <v>170</v>
      </c>
      <c r="H1672" s="2">
        <v>1</v>
      </c>
      <c r="I1672" s="19">
        <v>777.07</v>
      </c>
      <c r="J1672" s="2" t="s">
        <v>15</v>
      </c>
      <c r="K1672" s="2" t="s">
        <v>16</v>
      </c>
      <c r="L1672" s="2">
        <v>4</v>
      </c>
      <c r="M1672" s="18">
        <f t="shared" si="522"/>
        <v>777.07</v>
      </c>
      <c r="T1672" t="str">
        <f t="shared" si="523"/>
        <v>Completed</v>
      </c>
      <c r="U1672" t="str">
        <f t="shared" si="524"/>
        <v>No</v>
      </c>
      <c r="V1672" t="str">
        <f t="shared" si="525"/>
        <v>No</v>
      </c>
      <c r="X1672">
        <f t="shared" si="526"/>
        <v>558</v>
      </c>
      <c r="Y1672">
        <f t="shared" si="527"/>
        <v>430</v>
      </c>
      <c r="Z1672" s="18">
        <f t="shared" si="528"/>
        <v>1098537.4901531704</v>
      </c>
      <c r="AA1672" s="18">
        <f t="shared" si="529"/>
        <v>96724.388030634553</v>
      </c>
      <c r="AB1672" s="17">
        <f t="shared" si="530"/>
        <v>3.9001122334455669</v>
      </c>
      <c r="AC1672" s="2" t="s">
        <v>170</v>
      </c>
      <c r="AD1672" s="2" t="s">
        <v>42</v>
      </c>
      <c r="AE1672" t="str">
        <f t="shared" si="531"/>
        <v>Beauty</v>
      </c>
      <c r="AF1672" t="str">
        <f t="shared" si="532"/>
        <v>Beauty</v>
      </c>
      <c r="AG1672" t="str" cm="1">
        <f t="array" ref="AG1672">INDEX(AD:AD,ROW())</f>
        <v>Beauty</v>
      </c>
      <c r="AH1672">
        <f t="shared" si="520"/>
        <v>70</v>
      </c>
      <c r="AI1672" t="str">
        <f t="shared" si="533"/>
        <v>Beauty</v>
      </c>
      <c r="AK1672">
        <f t="shared" si="534"/>
        <v>2024</v>
      </c>
      <c r="AL1672">
        <f t="shared" si="535"/>
        <v>12</v>
      </c>
      <c r="AM1672">
        <f t="shared" si="536"/>
        <v>15</v>
      </c>
      <c r="AN1672">
        <f t="shared" si="537"/>
        <v>1</v>
      </c>
      <c r="AO1672" t="str">
        <f t="shared" si="538"/>
        <v>Weekend</v>
      </c>
      <c r="AR1672" s="20">
        <f t="shared" si="539"/>
        <v>0</v>
      </c>
    </row>
    <row r="1673" spans="1:44" x14ac:dyDescent="0.35">
      <c r="A1673" t="str">
        <f t="shared" si="521"/>
        <v>CUST1672</v>
      </c>
      <c r="B1673" s="2" t="s">
        <v>2007</v>
      </c>
      <c r="C1673" s="4">
        <v>44957</v>
      </c>
      <c r="D1673" s="2" t="s">
        <v>230</v>
      </c>
      <c r="E1673" t="s">
        <v>5048</v>
      </c>
      <c r="F1673" s="2" t="s">
        <v>29</v>
      </c>
      <c r="G1673" s="2" t="s">
        <v>5041</v>
      </c>
      <c r="H1673" s="2">
        <v>1</v>
      </c>
      <c r="I1673" s="19">
        <v>1952.02</v>
      </c>
      <c r="J1673" s="2" t="s">
        <v>15</v>
      </c>
      <c r="K1673" s="2" t="s">
        <v>16</v>
      </c>
      <c r="L1673" s="2">
        <v>5</v>
      </c>
      <c r="M1673" s="18">
        <f t="shared" si="522"/>
        <v>1952.02</v>
      </c>
      <c r="T1673" t="str">
        <f t="shared" si="523"/>
        <v>Completed</v>
      </c>
      <c r="U1673" t="str">
        <f t="shared" si="524"/>
        <v>Yes</v>
      </c>
      <c r="V1673" t="str">
        <f t="shared" si="525"/>
        <v>No</v>
      </c>
      <c r="X1673">
        <f t="shared" si="526"/>
        <v>590</v>
      </c>
      <c r="Y1673">
        <f t="shared" si="527"/>
        <v>451</v>
      </c>
      <c r="Z1673" s="18">
        <f t="shared" si="528"/>
        <v>1892867.2841657216</v>
      </c>
      <c r="AA1673" s="18">
        <f t="shared" si="529"/>
        <v>199432.98236095349</v>
      </c>
      <c r="AB1673" s="17">
        <f t="shared" si="530"/>
        <v>3.8949824970828471</v>
      </c>
      <c r="AC1673" s="2" t="s">
        <v>5041</v>
      </c>
      <c r="AD1673" s="2" t="s">
        <v>29</v>
      </c>
      <c r="AE1673" t="str">
        <f t="shared" si="531"/>
        <v>Fashion</v>
      </c>
      <c r="AF1673" t="str">
        <f t="shared" si="532"/>
        <v>Fashion</v>
      </c>
      <c r="AG1673" t="str" cm="1">
        <f t="array" ref="AG1673">INDEX(AD:AD,ROW())</f>
        <v>Fashion</v>
      </c>
      <c r="AH1673">
        <f t="shared" ref="AH1673:AH1736" si="540">MATCH(G1673,AC:AC,0)</f>
        <v>15</v>
      </c>
      <c r="AI1673" t="str">
        <f t="shared" si="533"/>
        <v>Fashion</v>
      </c>
      <c r="AK1673">
        <f t="shared" si="534"/>
        <v>2023</v>
      </c>
      <c r="AL1673">
        <f t="shared" si="535"/>
        <v>1</v>
      </c>
      <c r="AM1673">
        <f t="shared" si="536"/>
        <v>31</v>
      </c>
      <c r="AN1673">
        <f t="shared" si="537"/>
        <v>3</v>
      </c>
      <c r="AO1673" t="str">
        <f t="shared" si="538"/>
        <v>Weekday</v>
      </c>
      <c r="AR1673" s="20">
        <f t="shared" si="539"/>
        <v>0</v>
      </c>
    </row>
    <row r="1674" spans="1:44" x14ac:dyDescent="0.35">
      <c r="A1674" t="str">
        <f t="shared" si="521"/>
        <v>CUST1673</v>
      </c>
      <c r="B1674" s="2" t="s">
        <v>2008</v>
      </c>
      <c r="C1674" s="4">
        <v>45549</v>
      </c>
      <c r="D1674" s="2" t="s">
        <v>415</v>
      </c>
      <c r="E1674" t="s">
        <v>5052</v>
      </c>
      <c r="F1674" s="2" t="s">
        <v>13</v>
      </c>
      <c r="G1674" s="2" t="s">
        <v>37</v>
      </c>
      <c r="H1674" s="2">
        <v>1</v>
      </c>
      <c r="I1674" s="19">
        <v>1575.66</v>
      </c>
      <c r="J1674" s="2" t="s">
        <v>5047</v>
      </c>
      <c r="K1674" s="2" t="s">
        <v>103</v>
      </c>
      <c r="L1674" s="2">
        <v>4</v>
      </c>
      <c r="M1674" s="18">
        <f t="shared" si="522"/>
        <v>1575.66</v>
      </c>
      <c r="T1674" t="str">
        <f t="shared" si="523"/>
        <v>Lost Sale</v>
      </c>
      <c r="U1674" t="str">
        <f t="shared" si="524"/>
        <v>No</v>
      </c>
      <c r="V1674" t="str">
        <f t="shared" si="525"/>
        <v>Yes</v>
      </c>
      <c r="X1674">
        <f t="shared" si="526"/>
        <v>573</v>
      </c>
      <c r="Y1674">
        <f t="shared" si="527"/>
        <v>450</v>
      </c>
      <c r="Z1674" s="18">
        <f t="shared" si="528"/>
        <v>1463424.4009529033</v>
      </c>
      <c r="AA1674" s="18">
        <f t="shared" si="529"/>
        <v>118285.78776560788</v>
      </c>
      <c r="AB1674" s="17">
        <f t="shared" si="530"/>
        <v>3.8140589569160999</v>
      </c>
      <c r="AC1674" s="2" t="s">
        <v>37</v>
      </c>
      <c r="AD1674" s="2" t="s">
        <v>13</v>
      </c>
      <c r="AE1674" t="str">
        <f t="shared" si="531"/>
        <v>Home &amp; Kitchen</v>
      </c>
      <c r="AF1674" t="str">
        <f t="shared" si="532"/>
        <v>Home &amp; Kitchen</v>
      </c>
      <c r="AG1674" t="str" cm="1">
        <f t="array" ref="AG1674">INDEX(AD:AD,ROW())</f>
        <v>Home &amp; Kitchen</v>
      </c>
      <c r="AH1674">
        <f t="shared" si="540"/>
        <v>8</v>
      </c>
      <c r="AI1674" t="str">
        <f t="shared" si="533"/>
        <v>Home &amp; Kitchen</v>
      </c>
      <c r="AK1674">
        <f t="shared" si="534"/>
        <v>2024</v>
      </c>
      <c r="AL1674">
        <f t="shared" si="535"/>
        <v>9</v>
      </c>
      <c r="AM1674">
        <f t="shared" si="536"/>
        <v>14</v>
      </c>
      <c r="AN1674">
        <f t="shared" si="537"/>
        <v>7</v>
      </c>
      <c r="AO1674" t="str">
        <f t="shared" si="538"/>
        <v>Weekend</v>
      </c>
      <c r="AR1674" s="20">
        <f t="shared" si="539"/>
        <v>1</v>
      </c>
    </row>
    <row r="1675" spans="1:44" x14ac:dyDescent="0.35">
      <c r="A1675" t="str">
        <f t="shared" si="521"/>
        <v>CUST1674</v>
      </c>
      <c r="B1675" s="2" t="s">
        <v>2009</v>
      </c>
      <c r="C1675" s="4">
        <v>45620</v>
      </c>
      <c r="D1675" s="2" t="s">
        <v>415</v>
      </c>
      <c r="E1675" t="s">
        <v>5050</v>
      </c>
      <c r="F1675" s="2" t="s">
        <v>42</v>
      </c>
      <c r="G1675" s="2" t="s">
        <v>5042</v>
      </c>
      <c r="H1675" s="2">
        <v>1</v>
      </c>
      <c r="I1675" s="19">
        <v>1181.03</v>
      </c>
      <c r="J1675" s="2" t="s">
        <v>15</v>
      </c>
      <c r="K1675" s="2" t="s">
        <v>31</v>
      </c>
      <c r="L1675" s="2">
        <v>2</v>
      </c>
      <c r="M1675" s="18">
        <f t="shared" si="522"/>
        <v>1181.03</v>
      </c>
      <c r="T1675" t="str">
        <f t="shared" si="523"/>
        <v>Pending</v>
      </c>
      <c r="U1675" t="str">
        <f t="shared" si="524"/>
        <v>No</v>
      </c>
      <c r="V1675" t="str">
        <f t="shared" si="525"/>
        <v>Yes</v>
      </c>
      <c r="X1675">
        <f t="shared" si="526"/>
        <v>589</v>
      </c>
      <c r="Y1675">
        <f t="shared" si="527"/>
        <v>426</v>
      </c>
      <c r="Z1675" s="18">
        <f t="shared" si="528"/>
        <v>1098537.4901531704</v>
      </c>
      <c r="AA1675" s="18">
        <f t="shared" si="529"/>
        <v>96724.388030634553</v>
      </c>
      <c r="AB1675" s="17">
        <f t="shared" si="530"/>
        <v>3.9001122334455669</v>
      </c>
      <c r="AC1675" s="2" t="s">
        <v>5042</v>
      </c>
      <c r="AD1675" s="2" t="s">
        <v>42</v>
      </c>
      <c r="AE1675" t="str">
        <f t="shared" si="531"/>
        <v>Beauty</v>
      </c>
      <c r="AF1675" t="str">
        <f t="shared" si="532"/>
        <v>Beauty</v>
      </c>
      <c r="AG1675" t="str" cm="1">
        <f t="array" ref="AG1675">INDEX(AD:AD,ROW())</f>
        <v>Beauty</v>
      </c>
      <c r="AH1675">
        <f t="shared" si="540"/>
        <v>18</v>
      </c>
      <c r="AI1675" t="str">
        <f t="shared" si="533"/>
        <v>Beauty</v>
      </c>
      <c r="AK1675">
        <f t="shared" si="534"/>
        <v>2024</v>
      </c>
      <c r="AL1675">
        <f t="shared" si="535"/>
        <v>11</v>
      </c>
      <c r="AM1675">
        <f t="shared" si="536"/>
        <v>24</v>
      </c>
      <c r="AN1675">
        <f t="shared" si="537"/>
        <v>1</v>
      </c>
      <c r="AO1675" t="str">
        <f t="shared" si="538"/>
        <v>Weekend</v>
      </c>
      <c r="AR1675" s="20">
        <f t="shared" si="539"/>
        <v>0</v>
      </c>
    </row>
    <row r="1676" spans="1:44" x14ac:dyDescent="0.35">
      <c r="A1676" t="str">
        <f t="shared" si="521"/>
        <v>CUST1675</v>
      </c>
      <c r="B1676" s="2" t="s">
        <v>2010</v>
      </c>
      <c r="C1676" s="4">
        <v>45262</v>
      </c>
      <c r="D1676" s="2" t="s">
        <v>54</v>
      </c>
      <c r="E1676" t="s">
        <v>5050</v>
      </c>
      <c r="F1676" s="2" t="s">
        <v>42</v>
      </c>
      <c r="G1676" s="2" t="s">
        <v>188</v>
      </c>
      <c r="H1676" s="2">
        <v>3</v>
      </c>
      <c r="I1676" s="19">
        <v>292.14</v>
      </c>
      <c r="J1676" s="2" t="s">
        <v>5047</v>
      </c>
      <c r="K1676" s="2" t="s">
        <v>103</v>
      </c>
      <c r="L1676" s="2">
        <v>4</v>
      </c>
      <c r="M1676" s="18">
        <f t="shared" si="522"/>
        <v>876.42</v>
      </c>
      <c r="T1676" t="str">
        <f t="shared" si="523"/>
        <v>Lost Sale</v>
      </c>
      <c r="U1676" t="str">
        <f t="shared" si="524"/>
        <v>No</v>
      </c>
      <c r="V1676" t="str">
        <f t="shared" si="525"/>
        <v>Yes</v>
      </c>
      <c r="X1676">
        <f t="shared" si="526"/>
        <v>589</v>
      </c>
      <c r="Y1676">
        <f t="shared" si="527"/>
        <v>426</v>
      </c>
      <c r="Z1676" s="18">
        <f t="shared" si="528"/>
        <v>1098537.4901531704</v>
      </c>
      <c r="AA1676" s="18">
        <f t="shared" si="529"/>
        <v>96724.388030634553</v>
      </c>
      <c r="AB1676" s="17">
        <f t="shared" si="530"/>
        <v>3.9001122334455669</v>
      </c>
      <c r="AC1676" s="2" t="s">
        <v>188</v>
      </c>
      <c r="AD1676" s="2" t="s">
        <v>42</v>
      </c>
      <c r="AE1676" t="str">
        <f t="shared" si="531"/>
        <v>Beauty</v>
      </c>
      <c r="AF1676" t="str">
        <f t="shared" si="532"/>
        <v>Beauty</v>
      </c>
      <c r="AG1676" t="str" cm="1">
        <f t="array" ref="AG1676">INDEX(AD:AD,ROW())</f>
        <v>Beauty</v>
      </c>
      <c r="AH1676">
        <f t="shared" si="540"/>
        <v>80</v>
      </c>
      <c r="AI1676" t="str">
        <f t="shared" si="533"/>
        <v>Beauty</v>
      </c>
      <c r="AK1676">
        <f t="shared" si="534"/>
        <v>2023</v>
      </c>
      <c r="AL1676">
        <f t="shared" si="535"/>
        <v>12</v>
      </c>
      <c r="AM1676">
        <f t="shared" si="536"/>
        <v>2</v>
      </c>
      <c r="AN1676">
        <f t="shared" si="537"/>
        <v>7</v>
      </c>
      <c r="AO1676" t="str">
        <f t="shared" si="538"/>
        <v>Weekend</v>
      </c>
      <c r="AR1676" s="20">
        <f t="shared" si="539"/>
        <v>1</v>
      </c>
    </row>
    <row r="1677" spans="1:44" x14ac:dyDescent="0.35">
      <c r="A1677" t="str">
        <f t="shared" si="521"/>
        <v>CUST1676</v>
      </c>
      <c r="B1677" s="2" t="s">
        <v>2011</v>
      </c>
      <c r="C1677" s="4">
        <v>45507</v>
      </c>
      <c r="D1677" s="2" t="s">
        <v>575</v>
      </c>
      <c r="E1677" t="s">
        <v>5048</v>
      </c>
      <c r="F1677" s="2" t="s">
        <v>13</v>
      </c>
      <c r="G1677" s="2" t="s">
        <v>34</v>
      </c>
      <c r="H1677" s="2">
        <v>1</v>
      </c>
      <c r="I1677" s="19">
        <v>761.23</v>
      </c>
      <c r="J1677" s="2" t="s">
        <v>15</v>
      </c>
      <c r="K1677" s="2" t="s">
        <v>16</v>
      </c>
      <c r="L1677" s="2">
        <v>5</v>
      </c>
      <c r="M1677" s="18">
        <f t="shared" si="522"/>
        <v>761.23</v>
      </c>
      <c r="T1677" t="str">
        <f t="shared" si="523"/>
        <v>Completed</v>
      </c>
      <c r="U1677" t="str">
        <f t="shared" si="524"/>
        <v>No</v>
      </c>
      <c r="V1677" t="str">
        <f t="shared" si="525"/>
        <v>No</v>
      </c>
      <c r="X1677">
        <f t="shared" si="526"/>
        <v>590</v>
      </c>
      <c r="Y1677">
        <f t="shared" si="527"/>
        <v>451</v>
      </c>
      <c r="Z1677" s="18">
        <f t="shared" si="528"/>
        <v>1463424.4009529033</v>
      </c>
      <c r="AA1677" s="18">
        <f t="shared" si="529"/>
        <v>118285.78776560788</v>
      </c>
      <c r="AB1677" s="17">
        <f t="shared" si="530"/>
        <v>3.8140589569160999</v>
      </c>
      <c r="AC1677" s="2" t="s">
        <v>34</v>
      </c>
      <c r="AD1677" s="2" t="s">
        <v>13</v>
      </c>
      <c r="AE1677" t="str">
        <f t="shared" si="531"/>
        <v>Home &amp; Kitchen</v>
      </c>
      <c r="AF1677" t="str">
        <f t="shared" si="532"/>
        <v>Home &amp; Kitchen</v>
      </c>
      <c r="AG1677" t="str" cm="1">
        <f t="array" ref="AG1677">INDEX(AD:AD,ROW())</f>
        <v>Home &amp; Kitchen</v>
      </c>
      <c r="AH1677">
        <f t="shared" si="540"/>
        <v>7</v>
      </c>
      <c r="AI1677" t="str">
        <f t="shared" si="533"/>
        <v>Home &amp; Kitchen</v>
      </c>
      <c r="AK1677">
        <f t="shared" si="534"/>
        <v>2024</v>
      </c>
      <c r="AL1677">
        <f t="shared" si="535"/>
        <v>8</v>
      </c>
      <c r="AM1677">
        <f t="shared" si="536"/>
        <v>3</v>
      </c>
      <c r="AN1677">
        <f t="shared" si="537"/>
        <v>7</v>
      </c>
      <c r="AO1677" t="str">
        <f t="shared" si="538"/>
        <v>Weekend</v>
      </c>
      <c r="AR1677" s="20">
        <f t="shared" si="539"/>
        <v>0</v>
      </c>
    </row>
    <row r="1678" spans="1:44" x14ac:dyDescent="0.35">
      <c r="A1678" t="str">
        <f t="shared" si="521"/>
        <v>CUST1677</v>
      </c>
      <c r="B1678" s="2" t="s">
        <v>2012</v>
      </c>
      <c r="C1678" s="4">
        <v>45326</v>
      </c>
      <c r="D1678" s="2" t="s">
        <v>172</v>
      </c>
      <c r="E1678" t="s">
        <v>5050</v>
      </c>
      <c r="F1678" s="2" t="s">
        <v>42</v>
      </c>
      <c r="G1678" s="2" t="s">
        <v>5042</v>
      </c>
      <c r="H1678" s="2">
        <v>1</v>
      </c>
      <c r="I1678" s="19">
        <v>885.05</v>
      </c>
      <c r="J1678" s="2" t="s">
        <v>5046</v>
      </c>
      <c r="K1678" s="2" t="s">
        <v>16</v>
      </c>
      <c r="L1678" s="2">
        <v>5</v>
      </c>
      <c r="M1678" s="18">
        <f t="shared" si="522"/>
        <v>885.05</v>
      </c>
      <c r="T1678" t="str">
        <f t="shared" si="523"/>
        <v>Completed</v>
      </c>
      <c r="U1678" t="str">
        <f t="shared" si="524"/>
        <v>No</v>
      </c>
      <c r="V1678" t="str">
        <f t="shared" si="525"/>
        <v>No</v>
      </c>
      <c r="X1678">
        <f t="shared" si="526"/>
        <v>589</v>
      </c>
      <c r="Y1678">
        <f t="shared" si="527"/>
        <v>426</v>
      </c>
      <c r="Z1678" s="18">
        <f t="shared" si="528"/>
        <v>1098537.4901531704</v>
      </c>
      <c r="AA1678" s="18">
        <f t="shared" si="529"/>
        <v>96724.388030634553</v>
      </c>
      <c r="AB1678" s="17">
        <f t="shared" si="530"/>
        <v>3.9001122334455669</v>
      </c>
      <c r="AC1678" s="2" t="s">
        <v>5042</v>
      </c>
      <c r="AD1678" s="2" t="s">
        <v>42</v>
      </c>
      <c r="AE1678" t="str">
        <f t="shared" si="531"/>
        <v>Beauty</v>
      </c>
      <c r="AF1678" t="str">
        <f t="shared" si="532"/>
        <v>Beauty</v>
      </c>
      <c r="AG1678" t="str" cm="1">
        <f t="array" ref="AG1678">INDEX(AD:AD,ROW())</f>
        <v>Beauty</v>
      </c>
      <c r="AH1678">
        <f t="shared" si="540"/>
        <v>18</v>
      </c>
      <c r="AI1678" t="str">
        <f t="shared" si="533"/>
        <v>Beauty</v>
      </c>
      <c r="AK1678">
        <f t="shared" si="534"/>
        <v>2024</v>
      </c>
      <c r="AL1678">
        <f t="shared" si="535"/>
        <v>2</v>
      </c>
      <c r="AM1678">
        <f t="shared" si="536"/>
        <v>4</v>
      </c>
      <c r="AN1678">
        <f t="shared" si="537"/>
        <v>1</v>
      </c>
      <c r="AO1678" t="str">
        <f t="shared" si="538"/>
        <v>Weekend</v>
      </c>
      <c r="AR1678" s="20">
        <f t="shared" si="539"/>
        <v>0</v>
      </c>
    </row>
    <row r="1679" spans="1:44" x14ac:dyDescent="0.35">
      <c r="A1679" t="str">
        <f t="shared" si="521"/>
        <v>CUST1678</v>
      </c>
      <c r="B1679" s="2" t="s">
        <v>2013</v>
      </c>
      <c r="C1679" s="4">
        <v>45150</v>
      </c>
      <c r="D1679" s="2" t="s">
        <v>156</v>
      </c>
      <c r="E1679" t="s">
        <v>5054</v>
      </c>
      <c r="F1679" s="2" t="s">
        <v>19</v>
      </c>
      <c r="G1679" s="2" t="s">
        <v>5039</v>
      </c>
      <c r="H1679" s="2">
        <v>2</v>
      </c>
      <c r="I1679" s="19">
        <v>1201.08</v>
      </c>
      <c r="J1679" s="2" t="s">
        <v>5047</v>
      </c>
      <c r="K1679" s="2" t="s">
        <v>16</v>
      </c>
      <c r="L1679" s="31"/>
      <c r="M1679" s="18">
        <f t="shared" si="522"/>
        <v>2402.16</v>
      </c>
      <c r="T1679" t="str">
        <f t="shared" si="523"/>
        <v>Completed</v>
      </c>
      <c r="U1679" t="str">
        <f t="shared" si="524"/>
        <v>Yes</v>
      </c>
      <c r="V1679" t="str">
        <f t="shared" si="525"/>
        <v>No</v>
      </c>
      <c r="X1679">
        <f t="shared" si="526"/>
        <v>558</v>
      </c>
      <c r="Y1679">
        <f t="shared" si="527"/>
        <v>430</v>
      </c>
      <c r="Z1679" s="18">
        <f t="shared" si="528"/>
        <v>2759712.3299794244</v>
      </c>
      <c r="AA1679" s="18">
        <f t="shared" si="529"/>
        <v>330643.50635802455</v>
      </c>
      <c r="AB1679" s="17">
        <f t="shared" si="530"/>
        <v>3.8641711229946525</v>
      </c>
      <c r="AC1679" s="2" t="s">
        <v>5039</v>
      </c>
      <c r="AD1679" s="2" t="s">
        <v>19</v>
      </c>
      <c r="AE1679" t="str">
        <f t="shared" si="531"/>
        <v>Electronics</v>
      </c>
      <c r="AF1679" t="str">
        <f t="shared" si="532"/>
        <v>Electronics</v>
      </c>
      <c r="AG1679" t="str" cm="1">
        <f t="array" ref="AG1679">INDEX(AD:AD,ROW())</f>
        <v>Electronics</v>
      </c>
      <c r="AH1679">
        <f t="shared" si="540"/>
        <v>3</v>
      </c>
      <c r="AI1679" t="str">
        <f t="shared" si="533"/>
        <v>Electronics</v>
      </c>
      <c r="AK1679">
        <f t="shared" si="534"/>
        <v>2023</v>
      </c>
      <c r="AL1679">
        <f t="shared" si="535"/>
        <v>8</v>
      </c>
      <c r="AM1679">
        <f t="shared" si="536"/>
        <v>12</v>
      </c>
      <c r="AN1679">
        <f t="shared" si="537"/>
        <v>7</v>
      </c>
      <c r="AO1679" t="str">
        <f t="shared" si="538"/>
        <v>Weekend</v>
      </c>
      <c r="AR1679" s="20">
        <f t="shared" si="539"/>
        <v>0</v>
      </c>
    </row>
    <row r="1680" spans="1:44" x14ac:dyDescent="0.35">
      <c r="A1680" t="str">
        <f t="shared" si="521"/>
        <v>CUST1679</v>
      </c>
      <c r="B1680" s="2" t="s">
        <v>2014</v>
      </c>
      <c r="C1680" s="4">
        <v>44965</v>
      </c>
      <c r="D1680" s="2" t="s">
        <v>575</v>
      </c>
      <c r="E1680" t="s">
        <v>5052</v>
      </c>
      <c r="F1680" s="2" t="s">
        <v>42</v>
      </c>
      <c r="G1680" s="2" t="s">
        <v>43</v>
      </c>
      <c r="H1680" s="2">
        <v>1</v>
      </c>
      <c r="I1680" s="19">
        <v>637.38</v>
      </c>
      <c r="J1680" s="2" t="s">
        <v>15</v>
      </c>
      <c r="K1680" s="2" t="s">
        <v>16</v>
      </c>
      <c r="L1680" s="2">
        <v>5</v>
      </c>
      <c r="M1680" s="18">
        <f t="shared" si="522"/>
        <v>637.38</v>
      </c>
      <c r="T1680" t="str">
        <f t="shared" si="523"/>
        <v>Completed</v>
      </c>
      <c r="U1680" t="str">
        <f t="shared" si="524"/>
        <v>No</v>
      </c>
      <c r="V1680" t="str">
        <f t="shared" si="525"/>
        <v>No</v>
      </c>
      <c r="X1680">
        <f t="shared" si="526"/>
        <v>573</v>
      </c>
      <c r="Y1680">
        <f t="shared" si="527"/>
        <v>450</v>
      </c>
      <c r="Z1680" s="18">
        <f t="shared" si="528"/>
        <v>1098537.4901531704</v>
      </c>
      <c r="AA1680" s="18">
        <f t="shared" si="529"/>
        <v>96724.388030634553</v>
      </c>
      <c r="AB1680" s="17">
        <f t="shared" si="530"/>
        <v>3.9001122334455669</v>
      </c>
      <c r="AC1680" s="2" t="s">
        <v>43</v>
      </c>
      <c r="AD1680" s="2" t="s">
        <v>42</v>
      </c>
      <c r="AE1680" t="str">
        <f t="shared" si="531"/>
        <v>Beauty</v>
      </c>
      <c r="AF1680" t="str">
        <f t="shared" si="532"/>
        <v>Beauty</v>
      </c>
      <c r="AG1680" t="str" cm="1">
        <f t="array" ref="AG1680">INDEX(AD:AD,ROW())</f>
        <v>Beauty</v>
      </c>
      <c r="AH1680">
        <f t="shared" si="540"/>
        <v>10</v>
      </c>
      <c r="AI1680" t="str">
        <f t="shared" si="533"/>
        <v>Beauty</v>
      </c>
      <c r="AK1680">
        <f t="shared" si="534"/>
        <v>2023</v>
      </c>
      <c r="AL1680">
        <f t="shared" si="535"/>
        <v>2</v>
      </c>
      <c r="AM1680">
        <f t="shared" si="536"/>
        <v>8</v>
      </c>
      <c r="AN1680">
        <f t="shared" si="537"/>
        <v>4</v>
      </c>
      <c r="AO1680" t="str">
        <f t="shared" si="538"/>
        <v>Weekday</v>
      </c>
      <c r="AR1680" s="20">
        <f t="shared" si="539"/>
        <v>0</v>
      </c>
    </row>
    <row r="1681" spans="1:44" x14ac:dyDescent="0.35">
      <c r="A1681" t="str">
        <f t="shared" si="521"/>
        <v>CUST1680</v>
      </c>
      <c r="B1681" s="2" t="s">
        <v>2015</v>
      </c>
      <c r="C1681" s="4">
        <v>45014</v>
      </c>
      <c r="D1681" s="2" t="s">
        <v>437</v>
      </c>
      <c r="E1681" t="s">
        <v>5054</v>
      </c>
      <c r="F1681" s="2" t="s">
        <v>13</v>
      </c>
      <c r="G1681" s="2" t="s">
        <v>37</v>
      </c>
      <c r="H1681" s="2">
        <v>1</v>
      </c>
      <c r="I1681" s="19">
        <v>570.57000000000005</v>
      </c>
      <c r="J1681" s="2" t="s">
        <v>50</v>
      </c>
      <c r="K1681" s="2" t="s">
        <v>16</v>
      </c>
      <c r="L1681" s="2">
        <v>4</v>
      </c>
      <c r="M1681" s="18">
        <f t="shared" si="522"/>
        <v>570.57000000000005</v>
      </c>
      <c r="T1681" t="str">
        <f t="shared" si="523"/>
        <v>Completed</v>
      </c>
      <c r="U1681" t="str">
        <f t="shared" si="524"/>
        <v>No</v>
      </c>
      <c r="V1681" t="str">
        <f t="shared" si="525"/>
        <v>No</v>
      </c>
      <c r="X1681">
        <f t="shared" si="526"/>
        <v>558</v>
      </c>
      <c r="Y1681">
        <f t="shared" si="527"/>
        <v>430</v>
      </c>
      <c r="Z1681" s="18">
        <f t="shared" si="528"/>
        <v>1463424.4009529033</v>
      </c>
      <c r="AA1681" s="18">
        <f t="shared" si="529"/>
        <v>118285.78776560788</v>
      </c>
      <c r="AB1681" s="17">
        <f t="shared" si="530"/>
        <v>3.8140589569160999</v>
      </c>
      <c r="AC1681" s="2" t="s">
        <v>37</v>
      </c>
      <c r="AD1681" s="2" t="s">
        <v>13</v>
      </c>
      <c r="AE1681" t="str">
        <f t="shared" si="531"/>
        <v>Home &amp; Kitchen</v>
      </c>
      <c r="AF1681" t="str">
        <f t="shared" si="532"/>
        <v>Home &amp; Kitchen</v>
      </c>
      <c r="AG1681" t="str" cm="1">
        <f t="array" ref="AG1681">INDEX(AD:AD,ROW())</f>
        <v>Home &amp; Kitchen</v>
      </c>
      <c r="AH1681">
        <f t="shared" si="540"/>
        <v>8</v>
      </c>
      <c r="AI1681" t="str">
        <f t="shared" si="533"/>
        <v>Home &amp; Kitchen</v>
      </c>
      <c r="AK1681">
        <f t="shared" si="534"/>
        <v>2023</v>
      </c>
      <c r="AL1681">
        <f t="shared" si="535"/>
        <v>3</v>
      </c>
      <c r="AM1681">
        <f t="shared" si="536"/>
        <v>29</v>
      </c>
      <c r="AN1681">
        <f t="shared" si="537"/>
        <v>4</v>
      </c>
      <c r="AO1681" t="str">
        <f t="shared" si="538"/>
        <v>Weekday</v>
      </c>
      <c r="AR1681" s="20">
        <f t="shared" si="539"/>
        <v>0</v>
      </c>
    </row>
    <row r="1682" spans="1:44" x14ac:dyDescent="0.35">
      <c r="A1682" t="str">
        <f t="shared" si="521"/>
        <v>CUST1681</v>
      </c>
      <c r="B1682" s="2" t="s">
        <v>2016</v>
      </c>
      <c r="C1682" s="4">
        <v>45436</v>
      </c>
      <c r="D1682" s="2" t="s">
        <v>308</v>
      </c>
      <c r="E1682" t="s">
        <v>5053</v>
      </c>
      <c r="F1682" s="2" t="s">
        <v>13</v>
      </c>
      <c r="G1682" s="2" t="s">
        <v>34</v>
      </c>
      <c r="H1682" s="2">
        <v>1</v>
      </c>
      <c r="I1682" s="19">
        <v>1172.49</v>
      </c>
      <c r="J1682" s="2" t="s">
        <v>20</v>
      </c>
      <c r="K1682" s="2" t="s">
        <v>16</v>
      </c>
      <c r="L1682" s="2">
        <v>5</v>
      </c>
      <c r="M1682" s="18">
        <f t="shared" si="522"/>
        <v>1172.49</v>
      </c>
      <c r="T1682" t="str">
        <f t="shared" si="523"/>
        <v>Completed</v>
      </c>
      <c r="U1682" t="str">
        <f t="shared" si="524"/>
        <v>Yes</v>
      </c>
      <c r="V1682" t="str">
        <f t="shared" si="525"/>
        <v>No</v>
      </c>
      <c r="X1682">
        <f t="shared" si="526"/>
        <v>559</v>
      </c>
      <c r="Y1682">
        <f t="shared" si="527"/>
        <v>408</v>
      </c>
      <c r="Z1682" s="18">
        <f t="shared" si="528"/>
        <v>1463424.4009529033</v>
      </c>
      <c r="AA1682" s="18">
        <f t="shared" si="529"/>
        <v>118285.78776560788</v>
      </c>
      <c r="AB1682" s="17">
        <f t="shared" si="530"/>
        <v>3.8140589569160999</v>
      </c>
      <c r="AC1682" s="2" t="s">
        <v>34</v>
      </c>
      <c r="AD1682" s="2" t="s">
        <v>13</v>
      </c>
      <c r="AE1682" t="str">
        <f t="shared" si="531"/>
        <v>Home &amp; Kitchen</v>
      </c>
      <c r="AF1682" t="str">
        <f t="shared" si="532"/>
        <v>Home &amp; Kitchen</v>
      </c>
      <c r="AG1682" t="str" cm="1">
        <f t="array" ref="AG1682">INDEX(AD:AD,ROW())</f>
        <v>Home &amp; Kitchen</v>
      </c>
      <c r="AH1682">
        <f t="shared" si="540"/>
        <v>7</v>
      </c>
      <c r="AI1682" t="str">
        <f t="shared" si="533"/>
        <v>Home &amp; Kitchen</v>
      </c>
      <c r="AK1682">
        <f t="shared" si="534"/>
        <v>2024</v>
      </c>
      <c r="AL1682">
        <f t="shared" si="535"/>
        <v>5</v>
      </c>
      <c r="AM1682">
        <f t="shared" si="536"/>
        <v>24</v>
      </c>
      <c r="AN1682">
        <f t="shared" si="537"/>
        <v>6</v>
      </c>
      <c r="AO1682" t="str">
        <f t="shared" si="538"/>
        <v>Weekday</v>
      </c>
      <c r="AR1682" s="20">
        <f t="shared" si="539"/>
        <v>0</v>
      </c>
    </row>
    <row r="1683" spans="1:44" x14ac:dyDescent="0.35">
      <c r="A1683" t="str">
        <f t="shared" si="521"/>
        <v>CUST1682</v>
      </c>
      <c r="B1683" s="2" t="s">
        <v>2017</v>
      </c>
      <c r="C1683" s="4">
        <v>45088</v>
      </c>
      <c r="D1683" s="2" t="s">
        <v>948</v>
      </c>
      <c r="E1683" t="s">
        <v>5048</v>
      </c>
      <c r="F1683" s="2" t="s">
        <v>29</v>
      </c>
      <c r="G1683" s="2" t="s">
        <v>138</v>
      </c>
      <c r="H1683" s="2">
        <v>1</v>
      </c>
      <c r="I1683" s="19">
        <v>834.48</v>
      </c>
      <c r="J1683" s="2" t="s">
        <v>5046</v>
      </c>
      <c r="K1683" s="2" t="s">
        <v>16</v>
      </c>
      <c r="L1683" s="2">
        <v>4</v>
      </c>
      <c r="M1683" s="18">
        <f t="shared" si="522"/>
        <v>834.48</v>
      </c>
      <c r="T1683" t="str">
        <f t="shared" si="523"/>
        <v>Completed</v>
      </c>
      <c r="U1683" t="str">
        <f t="shared" si="524"/>
        <v>No</v>
      </c>
      <c r="V1683" t="str">
        <f t="shared" si="525"/>
        <v>No</v>
      </c>
      <c r="X1683">
        <f t="shared" si="526"/>
        <v>590</v>
      </c>
      <c r="Y1683">
        <f t="shared" si="527"/>
        <v>451</v>
      </c>
      <c r="Z1683" s="18">
        <f t="shared" si="528"/>
        <v>1892867.2841657216</v>
      </c>
      <c r="AA1683" s="18">
        <f t="shared" si="529"/>
        <v>199432.98236095349</v>
      </c>
      <c r="AB1683" s="17">
        <f t="shared" si="530"/>
        <v>3.8949824970828471</v>
      </c>
      <c r="AC1683" s="2" t="s">
        <v>138</v>
      </c>
      <c r="AD1683" s="2" t="s">
        <v>29</v>
      </c>
      <c r="AE1683" t="str">
        <f t="shared" si="531"/>
        <v>Fashion</v>
      </c>
      <c r="AF1683" t="str">
        <f t="shared" si="532"/>
        <v>Fashion</v>
      </c>
      <c r="AG1683" t="str" cm="1">
        <f t="array" ref="AG1683">INDEX(AD:AD,ROW())</f>
        <v>Fashion</v>
      </c>
      <c r="AH1683">
        <f t="shared" si="540"/>
        <v>53</v>
      </c>
      <c r="AI1683" t="str">
        <f t="shared" si="533"/>
        <v>Fashion</v>
      </c>
      <c r="AK1683">
        <f t="shared" si="534"/>
        <v>2023</v>
      </c>
      <c r="AL1683">
        <f t="shared" si="535"/>
        <v>6</v>
      </c>
      <c r="AM1683">
        <f t="shared" si="536"/>
        <v>11</v>
      </c>
      <c r="AN1683">
        <f t="shared" si="537"/>
        <v>1</v>
      </c>
      <c r="AO1683" t="str">
        <f t="shared" si="538"/>
        <v>Weekend</v>
      </c>
      <c r="AR1683" s="20">
        <f t="shared" si="539"/>
        <v>0</v>
      </c>
    </row>
    <row r="1684" spans="1:44" x14ac:dyDescent="0.35">
      <c r="A1684" t="str">
        <f t="shared" si="521"/>
        <v>CUST1683</v>
      </c>
      <c r="B1684" s="2" t="s">
        <v>2018</v>
      </c>
      <c r="C1684" s="4">
        <v>45608</v>
      </c>
      <c r="D1684" s="2" t="s">
        <v>1020</v>
      </c>
      <c r="E1684" t="s">
        <v>5048</v>
      </c>
      <c r="F1684" s="2" t="s">
        <v>29</v>
      </c>
      <c r="G1684" s="2" t="s">
        <v>5043</v>
      </c>
      <c r="H1684" s="2">
        <v>2</v>
      </c>
      <c r="I1684" s="19">
        <v>2160.5</v>
      </c>
      <c r="J1684" s="2" t="s">
        <v>50</v>
      </c>
      <c r="K1684" s="2" t="s">
        <v>16</v>
      </c>
      <c r="L1684" s="2">
        <v>4</v>
      </c>
      <c r="M1684" s="18">
        <f t="shared" si="522"/>
        <v>4321</v>
      </c>
      <c r="T1684" t="str">
        <f t="shared" si="523"/>
        <v>Completed</v>
      </c>
      <c r="U1684" t="str">
        <f t="shared" si="524"/>
        <v>Yes</v>
      </c>
      <c r="V1684" t="str">
        <f t="shared" si="525"/>
        <v>No</v>
      </c>
      <c r="X1684">
        <f t="shared" si="526"/>
        <v>590</v>
      </c>
      <c r="Y1684">
        <f t="shared" si="527"/>
        <v>451</v>
      </c>
      <c r="Z1684" s="18">
        <f t="shared" si="528"/>
        <v>1892867.2841657216</v>
      </c>
      <c r="AA1684" s="18">
        <f t="shared" si="529"/>
        <v>199432.98236095349</v>
      </c>
      <c r="AB1684" s="17">
        <f t="shared" si="530"/>
        <v>3.8949824970828471</v>
      </c>
      <c r="AC1684" s="2" t="s">
        <v>5043</v>
      </c>
      <c r="AD1684" s="2" t="s">
        <v>29</v>
      </c>
      <c r="AE1684" t="str">
        <f t="shared" si="531"/>
        <v>Fashion</v>
      </c>
      <c r="AF1684" t="str">
        <f t="shared" si="532"/>
        <v>Fashion</v>
      </c>
      <c r="AG1684" t="str" cm="1">
        <f t="array" ref="AG1684">INDEX(AD:AD,ROW())</f>
        <v>Fashion</v>
      </c>
      <c r="AH1684">
        <f t="shared" si="540"/>
        <v>55</v>
      </c>
      <c r="AI1684" t="str">
        <f t="shared" si="533"/>
        <v>Fashion</v>
      </c>
      <c r="AK1684">
        <f t="shared" si="534"/>
        <v>2024</v>
      </c>
      <c r="AL1684">
        <f t="shared" si="535"/>
        <v>11</v>
      </c>
      <c r="AM1684">
        <f t="shared" si="536"/>
        <v>12</v>
      </c>
      <c r="AN1684">
        <f t="shared" si="537"/>
        <v>3</v>
      </c>
      <c r="AO1684" t="str">
        <f t="shared" si="538"/>
        <v>Weekday</v>
      </c>
      <c r="AR1684" s="20">
        <f t="shared" si="539"/>
        <v>0</v>
      </c>
    </row>
    <row r="1685" spans="1:44" x14ac:dyDescent="0.35">
      <c r="A1685" t="str">
        <f t="shared" si="521"/>
        <v>CUST1684</v>
      </c>
      <c r="B1685" s="2" t="s">
        <v>2019</v>
      </c>
      <c r="C1685" s="4">
        <v>45059</v>
      </c>
      <c r="D1685" s="2" t="s">
        <v>359</v>
      </c>
      <c r="E1685" t="s">
        <v>5049</v>
      </c>
      <c r="F1685" s="2" t="s">
        <v>19</v>
      </c>
      <c r="G1685" s="2" t="s">
        <v>5040</v>
      </c>
      <c r="H1685" s="2">
        <v>1</v>
      </c>
      <c r="I1685" s="19">
        <v>1979.43</v>
      </c>
      <c r="J1685" s="2" t="s">
        <v>5046</v>
      </c>
      <c r="K1685" s="2" t="s">
        <v>16</v>
      </c>
      <c r="L1685" s="2">
        <v>4</v>
      </c>
      <c r="M1685" s="18">
        <f t="shared" si="522"/>
        <v>1979.43</v>
      </c>
      <c r="T1685" t="str">
        <f t="shared" si="523"/>
        <v>Completed</v>
      </c>
      <c r="U1685" t="str">
        <f t="shared" si="524"/>
        <v>Yes</v>
      </c>
      <c r="V1685" t="str">
        <f t="shared" si="525"/>
        <v>No</v>
      </c>
      <c r="X1685">
        <f t="shared" si="526"/>
        <v>595</v>
      </c>
      <c r="Y1685">
        <f t="shared" si="527"/>
        <v>444</v>
      </c>
      <c r="Z1685" s="18">
        <f t="shared" si="528"/>
        <v>2759712.3299794244</v>
      </c>
      <c r="AA1685" s="18">
        <f t="shared" si="529"/>
        <v>330643.50635802455</v>
      </c>
      <c r="AB1685" s="17">
        <f t="shared" si="530"/>
        <v>3.8641711229946525</v>
      </c>
      <c r="AC1685" s="2" t="s">
        <v>5040</v>
      </c>
      <c r="AD1685" s="2" t="s">
        <v>19</v>
      </c>
      <c r="AE1685" t="str">
        <f t="shared" si="531"/>
        <v>Electronics</v>
      </c>
      <c r="AF1685" t="str">
        <f t="shared" si="532"/>
        <v>Electronics</v>
      </c>
      <c r="AG1685" t="str" cm="1">
        <f t="array" ref="AG1685">INDEX(AD:AD,ROW())</f>
        <v>Electronics</v>
      </c>
      <c r="AH1685">
        <f t="shared" si="540"/>
        <v>13</v>
      </c>
      <c r="AI1685" t="str">
        <f t="shared" si="533"/>
        <v>Electronics</v>
      </c>
      <c r="AK1685">
        <f t="shared" si="534"/>
        <v>2023</v>
      </c>
      <c r="AL1685">
        <f t="shared" si="535"/>
        <v>5</v>
      </c>
      <c r="AM1685">
        <f t="shared" si="536"/>
        <v>13</v>
      </c>
      <c r="AN1685">
        <f t="shared" si="537"/>
        <v>7</v>
      </c>
      <c r="AO1685" t="str">
        <f t="shared" si="538"/>
        <v>Weekend</v>
      </c>
      <c r="AR1685" s="20">
        <f t="shared" si="539"/>
        <v>0</v>
      </c>
    </row>
    <row r="1686" spans="1:44" x14ac:dyDescent="0.35">
      <c r="A1686" t="str">
        <f t="shared" si="521"/>
        <v>CUST1685</v>
      </c>
      <c r="B1686" s="2" t="s">
        <v>2020</v>
      </c>
      <c r="C1686" s="4">
        <v>45517</v>
      </c>
      <c r="D1686" s="2" t="s">
        <v>323</v>
      </c>
      <c r="E1686" t="s">
        <v>5051</v>
      </c>
      <c r="F1686" s="2" t="s">
        <v>23</v>
      </c>
      <c r="G1686" s="2" t="s">
        <v>46</v>
      </c>
      <c r="H1686" s="2">
        <v>1</v>
      </c>
      <c r="I1686" s="19">
        <v>754.95</v>
      </c>
      <c r="J1686" s="2" t="s">
        <v>20</v>
      </c>
      <c r="K1686" s="2" t="s">
        <v>16</v>
      </c>
      <c r="L1686" s="31"/>
      <c r="M1686" s="18">
        <f t="shared" si="522"/>
        <v>754.95</v>
      </c>
      <c r="T1686" t="str">
        <f t="shared" si="523"/>
        <v>Completed</v>
      </c>
      <c r="U1686" t="str">
        <f t="shared" si="524"/>
        <v>No</v>
      </c>
      <c r="V1686" t="str">
        <f t="shared" si="525"/>
        <v>No</v>
      </c>
      <c r="X1686">
        <f t="shared" si="526"/>
        <v>619</v>
      </c>
      <c r="Y1686">
        <f t="shared" si="527"/>
        <v>468</v>
      </c>
      <c r="Z1686" s="18">
        <f t="shared" si="528"/>
        <v>594714.6477588166</v>
      </c>
      <c r="AA1686" s="18">
        <f t="shared" si="529"/>
        <v>60882.938065984097</v>
      </c>
      <c r="AB1686" s="17">
        <f t="shared" si="530"/>
        <v>3.804733727810651</v>
      </c>
      <c r="AC1686" s="2" t="s">
        <v>46</v>
      </c>
      <c r="AD1686" s="2" t="s">
        <v>23</v>
      </c>
      <c r="AE1686" t="str">
        <f t="shared" si="531"/>
        <v>Books</v>
      </c>
      <c r="AF1686" t="str">
        <f t="shared" si="532"/>
        <v>Books</v>
      </c>
      <c r="AG1686" t="str" cm="1">
        <f t="array" ref="AG1686">INDEX(AD:AD,ROW())</f>
        <v>Books</v>
      </c>
      <c r="AH1686">
        <f t="shared" si="540"/>
        <v>11</v>
      </c>
      <c r="AI1686" t="str">
        <f t="shared" si="533"/>
        <v>Books</v>
      </c>
      <c r="AK1686">
        <f t="shared" si="534"/>
        <v>2024</v>
      </c>
      <c r="AL1686">
        <f t="shared" si="535"/>
        <v>8</v>
      </c>
      <c r="AM1686">
        <f t="shared" si="536"/>
        <v>13</v>
      </c>
      <c r="AN1686">
        <f t="shared" si="537"/>
        <v>3</v>
      </c>
      <c r="AO1686" t="str">
        <f t="shared" si="538"/>
        <v>Weekday</v>
      </c>
      <c r="AR1686" s="20">
        <f t="shared" si="539"/>
        <v>0</v>
      </c>
    </row>
    <row r="1687" spans="1:44" x14ac:dyDescent="0.35">
      <c r="A1687" t="str">
        <f t="shared" si="521"/>
        <v>CUST1686</v>
      </c>
      <c r="B1687" s="2" t="s">
        <v>2021</v>
      </c>
      <c r="C1687" s="4">
        <v>45659</v>
      </c>
      <c r="D1687" s="2" t="s">
        <v>429</v>
      </c>
      <c r="E1687" t="s">
        <v>5051</v>
      </c>
      <c r="F1687" s="2" t="s">
        <v>29</v>
      </c>
      <c r="G1687" s="2" t="s">
        <v>5043</v>
      </c>
      <c r="H1687" s="2">
        <v>2</v>
      </c>
      <c r="I1687" s="19">
        <v>1541.02</v>
      </c>
      <c r="J1687" s="2" t="s">
        <v>15</v>
      </c>
      <c r="K1687" s="2" t="s">
        <v>16</v>
      </c>
      <c r="L1687" s="2">
        <v>3</v>
      </c>
      <c r="M1687" s="18">
        <f t="shared" si="522"/>
        <v>3082.04</v>
      </c>
      <c r="T1687" t="str">
        <f t="shared" si="523"/>
        <v>Completed</v>
      </c>
      <c r="U1687" t="str">
        <f t="shared" si="524"/>
        <v>Yes</v>
      </c>
      <c r="V1687" t="str">
        <f t="shared" si="525"/>
        <v>No</v>
      </c>
      <c r="X1687">
        <f t="shared" si="526"/>
        <v>619</v>
      </c>
      <c r="Y1687">
        <f t="shared" si="527"/>
        <v>468</v>
      </c>
      <c r="Z1687" s="18">
        <f t="shared" si="528"/>
        <v>1892867.2841657216</v>
      </c>
      <c r="AA1687" s="18">
        <f t="shared" si="529"/>
        <v>199432.98236095349</v>
      </c>
      <c r="AB1687" s="17">
        <f t="shared" si="530"/>
        <v>3.8949824970828471</v>
      </c>
      <c r="AC1687" s="2" t="s">
        <v>5043</v>
      </c>
      <c r="AD1687" s="2" t="s">
        <v>29</v>
      </c>
      <c r="AE1687" t="str">
        <f t="shared" si="531"/>
        <v>Fashion</v>
      </c>
      <c r="AF1687" t="str">
        <f t="shared" si="532"/>
        <v>Fashion</v>
      </c>
      <c r="AG1687" t="str" cm="1">
        <f t="array" ref="AG1687">INDEX(AD:AD,ROW())</f>
        <v>Fashion</v>
      </c>
      <c r="AH1687">
        <f t="shared" si="540"/>
        <v>55</v>
      </c>
      <c r="AI1687" t="str">
        <f t="shared" si="533"/>
        <v>Fashion</v>
      </c>
      <c r="AK1687">
        <f t="shared" si="534"/>
        <v>2025</v>
      </c>
      <c r="AL1687">
        <f t="shared" si="535"/>
        <v>1</v>
      </c>
      <c r="AM1687">
        <f t="shared" si="536"/>
        <v>2</v>
      </c>
      <c r="AN1687">
        <f t="shared" si="537"/>
        <v>5</v>
      </c>
      <c r="AO1687" t="str">
        <f t="shared" si="538"/>
        <v>Weekday</v>
      </c>
      <c r="AR1687" s="20">
        <f t="shared" si="539"/>
        <v>0</v>
      </c>
    </row>
    <row r="1688" spans="1:44" x14ac:dyDescent="0.35">
      <c r="A1688" t="str">
        <f t="shared" si="521"/>
        <v>CUST1687</v>
      </c>
      <c r="B1688" s="2" t="s">
        <v>2022</v>
      </c>
      <c r="C1688" s="4">
        <v>45172</v>
      </c>
      <c r="D1688" s="2" t="s">
        <v>1174</v>
      </c>
      <c r="E1688" t="s">
        <v>5048</v>
      </c>
      <c r="F1688" s="2" t="s">
        <v>13</v>
      </c>
      <c r="G1688" s="2" t="s">
        <v>95</v>
      </c>
      <c r="H1688" s="2">
        <v>1</v>
      </c>
      <c r="I1688" s="19">
        <v>357.75</v>
      </c>
      <c r="J1688" s="2" t="s">
        <v>5046</v>
      </c>
      <c r="K1688" s="2" t="s">
        <v>16</v>
      </c>
      <c r="L1688" s="2">
        <v>5</v>
      </c>
      <c r="M1688" s="18">
        <f t="shared" si="522"/>
        <v>357.75</v>
      </c>
      <c r="T1688" t="str">
        <f t="shared" si="523"/>
        <v>Completed</v>
      </c>
      <c r="U1688" t="str">
        <f t="shared" si="524"/>
        <v>No</v>
      </c>
      <c r="V1688" t="str">
        <f t="shared" si="525"/>
        <v>No</v>
      </c>
      <c r="X1688">
        <f t="shared" si="526"/>
        <v>590</v>
      </c>
      <c r="Y1688">
        <f t="shared" si="527"/>
        <v>451</v>
      </c>
      <c r="Z1688" s="18">
        <f t="shared" si="528"/>
        <v>1463424.4009529033</v>
      </c>
      <c r="AA1688" s="18">
        <f t="shared" si="529"/>
        <v>118285.78776560788</v>
      </c>
      <c r="AB1688" s="17">
        <f t="shared" si="530"/>
        <v>3.8140589569160999</v>
      </c>
      <c r="AC1688" s="2" t="s">
        <v>95</v>
      </c>
      <c r="AD1688" s="2" t="s">
        <v>13</v>
      </c>
      <c r="AE1688" t="str">
        <f t="shared" si="531"/>
        <v>Home &amp; Kitchen</v>
      </c>
      <c r="AF1688" t="str">
        <f t="shared" si="532"/>
        <v>Home &amp; Kitchen</v>
      </c>
      <c r="AG1688" t="str" cm="1">
        <f t="array" ref="AG1688">INDEX(AD:AD,ROW())</f>
        <v>Home &amp; Kitchen</v>
      </c>
      <c r="AH1688">
        <f t="shared" si="540"/>
        <v>32</v>
      </c>
      <c r="AI1688" t="str">
        <f t="shared" si="533"/>
        <v>Home &amp; Kitchen</v>
      </c>
      <c r="AK1688">
        <f t="shared" si="534"/>
        <v>2023</v>
      </c>
      <c r="AL1688">
        <f t="shared" si="535"/>
        <v>9</v>
      </c>
      <c r="AM1688">
        <f t="shared" si="536"/>
        <v>3</v>
      </c>
      <c r="AN1688">
        <f t="shared" si="537"/>
        <v>1</v>
      </c>
      <c r="AO1688" t="str">
        <f t="shared" si="538"/>
        <v>Weekend</v>
      </c>
      <c r="AR1688" s="20">
        <f t="shared" si="539"/>
        <v>0</v>
      </c>
    </row>
    <row r="1689" spans="1:44" x14ac:dyDescent="0.35">
      <c r="A1689" t="str">
        <f t="shared" si="521"/>
        <v>CUST1688</v>
      </c>
      <c r="B1689" s="2" t="s">
        <v>2023</v>
      </c>
      <c r="C1689" s="4">
        <v>45289</v>
      </c>
      <c r="D1689" s="2" t="s">
        <v>174</v>
      </c>
      <c r="E1689" t="s">
        <v>5052</v>
      </c>
      <c r="F1689" s="2" t="s">
        <v>13</v>
      </c>
      <c r="G1689" s="2" t="s">
        <v>34</v>
      </c>
      <c r="H1689" s="2">
        <v>1</v>
      </c>
      <c r="I1689" s="19">
        <v>1967.26</v>
      </c>
      <c r="J1689" s="2" t="s">
        <v>5047</v>
      </c>
      <c r="K1689" s="2" t="s">
        <v>16</v>
      </c>
      <c r="L1689" s="2">
        <v>3</v>
      </c>
      <c r="M1689" s="18">
        <f t="shared" si="522"/>
        <v>1967.26</v>
      </c>
      <c r="T1689" t="str">
        <f t="shared" si="523"/>
        <v>Completed</v>
      </c>
      <c r="U1689" t="str">
        <f t="shared" si="524"/>
        <v>Yes</v>
      </c>
      <c r="V1689" t="str">
        <f t="shared" si="525"/>
        <v>No</v>
      </c>
      <c r="X1689">
        <f t="shared" si="526"/>
        <v>573</v>
      </c>
      <c r="Y1689">
        <f t="shared" si="527"/>
        <v>450</v>
      </c>
      <c r="Z1689" s="18">
        <f t="shared" si="528"/>
        <v>1463424.4009529033</v>
      </c>
      <c r="AA1689" s="18">
        <f t="shared" si="529"/>
        <v>118285.78776560788</v>
      </c>
      <c r="AB1689" s="17">
        <f t="shared" si="530"/>
        <v>3.8140589569160999</v>
      </c>
      <c r="AC1689" s="2" t="s">
        <v>34</v>
      </c>
      <c r="AD1689" s="2" t="s">
        <v>13</v>
      </c>
      <c r="AE1689" t="str">
        <f t="shared" si="531"/>
        <v>Home &amp; Kitchen</v>
      </c>
      <c r="AF1689" t="str">
        <f t="shared" si="532"/>
        <v>Home &amp; Kitchen</v>
      </c>
      <c r="AG1689" t="str" cm="1">
        <f t="array" ref="AG1689">INDEX(AD:AD,ROW())</f>
        <v>Home &amp; Kitchen</v>
      </c>
      <c r="AH1689">
        <f t="shared" si="540"/>
        <v>7</v>
      </c>
      <c r="AI1689" t="str">
        <f t="shared" si="533"/>
        <v>Home &amp; Kitchen</v>
      </c>
      <c r="AK1689">
        <f t="shared" si="534"/>
        <v>2023</v>
      </c>
      <c r="AL1689">
        <f t="shared" si="535"/>
        <v>12</v>
      </c>
      <c r="AM1689">
        <f t="shared" si="536"/>
        <v>29</v>
      </c>
      <c r="AN1689">
        <f t="shared" si="537"/>
        <v>6</v>
      </c>
      <c r="AO1689" t="str">
        <f t="shared" si="538"/>
        <v>Weekday</v>
      </c>
      <c r="AR1689" s="20">
        <f t="shared" si="539"/>
        <v>0</v>
      </c>
    </row>
    <row r="1690" spans="1:44" x14ac:dyDescent="0.35">
      <c r="A1690" t="str">
        <f t="shared" si="521"/>
        <v>CUST1689</v>
      </c>
      <c r="B1690" s="2" t="s">
        <v>2024</v>
      </c>
      <c r="C1690" s="4">
        <v>45395</v>
      </c>
      <c r="D1690" s="2" t="s">
        <v>415</v>
      </c>
      <c r="E1690" t="s">
        <v>5050</v>
      </c>
      <c r="F1690" s="2" t="s">
        <v>42</v>
      </c>
      <c r="G1690" s="2" t="s">
        <v>188</v>
      </c>
      <c r="H1690" s="2">
        <v>3</v>
      </c>
      <c r="I1690" s="19">
        <v>115.06</v>
      </c>
      <c r="J1690" s="2" t="s">
        <v>15</v>
      </c>
      <c r="K1690" s="2" t="s">
        <v>16</v>
      </c>
      <c r="L1690" s="2">
        <v>4</v>
      </c>
      <c r="M1690" s="18">
        <f t="shared" si="522"/>
        <v>345.18</v>
      </c>
      <c r="T1690" t="str">
        <f t="shared" si="523"/>
        <v>Completed</v>
      </c>
      <c r="U1690" t="str">
        <f t="shared" si="524"/>
        <v>No</v>
      </c>
      <c r="V1690" t="str">
        <f t="shared" si="525"/>
        <v>No</v>
      </c>
      <c r="X1690">
        <f t="shared" si="526"/>
        <v>589</v>
      </c>
      <c r="Y1690">
        <f t="shared" si="527"/>
        <v>426</v>
      </c>
      <c r="Z1690" s="18">
        <f t="shared" si="528"/>
        <v>1098537.4901531704</v>
      </c>
      <c r="AA1690" s="18">
        <f t="shared" si="529"/>
        <v>96724.388030634553</v>
      </c>
      <c r="AB1690" s="17">
        <f t="shared" si="530"/>
        <v>3.9001122334455669</v>
      </c>
      <c r="AC1690" s="2" t="s">
        <v>188</v>
      </c>
      <c r="AD1690" s="2" t="s">
        <v>42</v>
      </c>
      <c r="AE1690" t="str">
        <f t="shared" si="531"/>
        <v>Beauty</v>
      </c>
      <c r="AF1690" t="str">
        <f t="shared" si="532"/>
        <v>Beauty</v>
      </c>
      <c r="AG1690" t="str" cm="1">
        <f t="array" ref="AG1690">INDEX(AD:AD,ROW())</f>
        <v>Beauty</v>
      </c>
      <c r="AH1690">
        <f t="shared" si="540"/>
        <v>80</v>
      </c>
      <c r="AI1690" t="str">
        <f t="shared" si="533"/>
        <v>Beauty</v>
      </c>
      <c r="AK1690">
        <f t="shared" si="534"/>
        <v>2024</v>
      </c>
      <c r="AL1690">
        <f t="shared" si="535"/>
        <v>4</v>
      </c>
      <c r="AM1690">
        <f t="shared" si="536"/>
        <v>13</v>
      </c>
      <c r="AN1690">
        <f t="shared" si="537"/>
        <v>7</v>
      </c>
      <c r="AO1690" t="str">
        <f t="shared" si="538"/>
        <v>Weekend</v>
      </c>
      <c r="AR1690" s="20">
        <f t="shared" si="539"/>
        <v>0</v>
      </c>
    </row>
    <row r="1691" spans="1:44" x14ac:dyDescent="0.35">
      <c r="A1691" t="str">
        <f t="shared" si="521"/>
        <v>CUST1690</v>
      </c>
      <c r="B1691" s="2" t="s">
        <v>2025</v>
      </c>
      <c r="C1691" s="4">
        <v>44981</v>
      </c>
      <c r="D1691" s="2" t="s">
        <v>312</v>
      </c>
      <c r="E1691" t="s">
        <v>5053</v>
      </c>
      <c r="F1691" s="2" t="s">
        <v>19</v>
      </c>
      <c r="G1691" s="2" t="s">
        <v>49</v>
      </c>
      <c r="H1691" s="2">
        <v>2</v>
      </c>
      <c r="I1691" s="19">
        <v>1719.49</v>
      </c>
      <c r="J1691" s="2" t="s">
        <v>5047</v>
      </c>
      <c r="K1691" s="2" t="s">
        <v>16</v>
      </c>
      <c r="L1691" s="2">
        <v>4</v>
      </c>
      <c r="M1691" s="18">
        <f t="shared" si="522"/>
        <v>3438.98</v>
      </c>
      <c r="T1691" t="str">
        <f t="shared" si="523"/>
        <v>Completed</v>
      </c>
      <c r="U1691" t="str">
        <f t="shared" si="524"/>
        <v>Yes</v>
      </c>
      <c r="V1691" t="str">
        <f t="shared" si="525"/>
        <v>No</v>
      </c>
      <c r="X1691">
        <f t="shared" si="526"/>
        <v>559</v>
      </c>
      <c r="Y1691">
        <f t="shared" si="527"/>
        <v>408</v>
      </c>
      <c r="Z1691" s="18">
        <f t="shared" si="528"/>
        <v>2759712.3299794244</v>
      </c>
      <c r="AA1691" s="18">
        <f t="shared" si="529"/>
        <v>330643.50635802455</v>
      </c>
      <c r="AB1691" s="17">
        <f t="shared" si="530"/>
        <v>3.8641711229946525</v>
      </c>
      <c r="AC1691" s="2" t="s">
        <v>49</v>
      </c>
      <c r="AD1691" s="2" t="s">
        <v>19</v>
      </c>
      <c r="AE1691" t="str">
        <f t="shared" si="531"/>
        <v>Electronics</v>
      </c>
      <c r="AF1691" t="str">
        <f t="shared" si="532"/>
        <v>Electronics</v>
      </c>
      <c r="AG1691" t="str" cm="1">
        <f t="array" ref="AG1691">INDEX(AD:AD,ROW())</f>
        <v>Electronics</v>
      </c>
      <c r="AH1691">
        <f t="shared" si="540"/>
        <v>12</v>
      </c>
      <c r="AI1691" t="str">
        <f t="shared" si="533"/>
        <v>Electronics</v>
      </c>
      <c r="AK1691">
        <f t="shared" si="534"/>
        <v>2023</v>
      </c>
      <c r="AL1691">
        <f t="shared" si="535"/>
        <v>2</v>
      </c>
      <c r="AM1691">
        <f t="shared" si="536"/>
        <v>24</v>
      </c>
      <c r="AN1691">
        <f t="shared" si="537"/>
        <v>6</v>
      </c>
      <c r="AO1691" t="str">
        <f t="shared" si="538"/>
        <v>Weekday</v>
      </c>
      <c r="AR1691" s="20">
        <f t="shared" si="539"/>
        <v>0</v>
      </c>
    </row>
    <row r="1692" spans="1:44" x14ac:dyDescent="0.35">
      <c r="A1692" t="str">
        <f t="shared" si="521"/>
        <v>CUST1691</v>
      </c>
      <c r="B1692" s="2" t="s">
        <v>2026</v>
      </c>
      <c r="C1692" s="4">
        <v>45109</v>
      </c>
      <c r="D1692" s="2" t="s">
        <v>1135</v>
      </c>
      <c r="E1692" t="s">
        <v>5048</v>
      </c>
      <c r="F1692" s="2" t="s">
        <v>29</v>
      </c>
      <c r="G1692" s="2" t="s">
        <v>5041</v>
      </c>
      <c r="H1692" s="2">
        <v>1</v>
      </c>
      <c r="I1692" s="19">
        <v>1740.73</v>
      </c>
      <c r="J1692" s="2" t="s">
        <v>50</v>
      </c>
      <c r="K1692" s="2" t="s">
        <v>16</v>
      </c>
      <c r="L1692" s="2">
        <v>5</v>
      </c>
      <c r="M1692" s="18">
        <f t="shared" si="522"/>
        <v>1740.73</v>
      </c>
      <c r="T1692" t="str">
        <f t="shared" si="523"/>
        <v>Completed</v>
      </c>
      <c r="U1692" t="str">
        <f t="shared" si="524"/>
        <v>Yes</v>
      </c>
      <c r="V1692" t="str">
        <f t="shared" si="525"/>
        <v>No</v>
      </c>
      <c r="X1692">
        <f t="shared" si="526"/>
        <v>590</v>
      </c>
      <c r="Y1692">
        <f t="shared" si="527"/>
        <v>451</v>
      </c>
      <c r="Z1692" s="18">
        <f t="shared" si="528"/>
        <v>1892867.2841657216</v>
      </c>
      <c r="AA1692" s="18">
        <f t="shared" si="529"/>
        <v>199432.98236095349</v>
      </c>
      <c r="AB1692" s="17">
        <f t="shared" si="530"/>
        <v>3.8949824970828471</v>
      </c>
      <c r="AC1692" s="2" t="s">
        <v>5041</v>
      </c>
      <c r="AD1692" s="2" t="s">
        <v>29</v>
      </c>
      <c r="AE1692" t="str">
        <f t="shared" si="531"/>
        <v>Fashion</v>
      </c>
      <c r="AF1692" t="str">
        <f t="shared" si="532"/>
        <v>Fashion</v>
      </c>
      <c r="AG1692" t="str" cm="1">
        <f t="array" ref="AG1692">INDEX(AD:AD,ROW())</f>
        <v>Fashion</v>
      </c>
      <c r="AH1692">
        <f t="shared" si="540"/>
        <v>15</v>
      </c>
      <c r="AI1692" t="str">
        <f t="shared" si="533"/>
        <v>Fashion</v>
      </c>
      <c r="AK1692">
        <f t="shared" si="534"/>
        <v>2023</v>
      </c>
      <c r="AL1692">
        <f t="shared" si="535"/>
        <v>7</v>
      </c>
      <c r="AM1692">
        <f t="shared" si="536"/>
        <v>2</v>
      </c>
      <c r="AN1692">
        <f t="shared" si="537"/>
        <v>1</v>
      </c>
      <c r="AO1692" t="str">
        <f t="shared" si="538"/>
        <v>Weekend</v>
      </c>
      <c r="AR1692" s="20">
        <f t="shared" si="539"/>
        <v>0</v>
      </c>
    </row>
    <row r="1693" spans="1:44" x14ac:dyDescent="0.35">
      <c r="A1693" t="str">
        <f t="shared" si="521"/>
        <v>CUST1692</v>
      </c>
      <c r="B1693" s="2" t="s">
        <v>2027</v>
      </c>
      <c r="C1693" s="4">
        <v>45243</v>
      </c>
      <c r="D1693" s="2" t="s">
        <v>205</v>
      </c>
      <c r="E1693" t="s">
        <v>5050</v>
      </c>
      <c r="F1693" s="2" t="s">
        <v>42</v>
      </c>
      <c r="G1693" s="2" t="s">
        <v>43</v>
      </c>
      <c r="H1693" s="2">
        <v>2</v>
      </c>
      <c r="I1693" s="19">
        <v>257.04000000000002</v>
      </c>
      <c r="J1693" s="2" t="s">
        <v>5046</v>
      </c>
      <c r="K1693" s="2" t="s">
        <v>31</v>
      </c>
      <c r="L1693" s="2">
        <v>5</v>
      </c>
      <c r="M1693" s="18">
        <f t="shared" si="522"/>
        <v>514.08000000000004</v>
      </c>
      <c r="T1693" t="str">
        <f t="shared" si="523"/>
        <v>Pending</v>
      </c>
      <c r="U1693" t="str">
        <f t="shared" si="524"/>
        <v>No</v>
      </c>
      <c r="V1693" t="str">
        <f t="shared" si="525"/>
        <v>Yes</v>
      </c>
      <c r="X1693">
        <f t="shared" si="526"/>
        <v>589</v>
      </c>
      <c r="Y1693">
        <f t="shared" si="527"/>
        <v>426</v>
      </c>
      <c r="Z1693" s="18">
        <f t="shared" si="528"/>
        <v>1098537.4901531704</v>
      </c>
      <c r="AA1693" s="18">
        <f t="shared" si="529"/>
        <v>96724.388030634553</v>
      </c>
      <c r="AB1693" s="17">
        <f t="shared" si="530"/>
        <v>3.9001122334455669</v>
      </c>
      <c r="AC1693" s="2" t="s">
        <v>43</v>
      </c>
      <c r="AD1693" s="2" t="s">
        <v>42</v>
      </c>
      <c r="AE1693" t="str">
        <f t="shared" si="531"/>
        <v>Beauty</v>
      </c>
      <c r="AF1693" t="str">
        <f t="shared" si="532"/>
        <v>Beauty</v>
      </c>
      <c r="AG1693" t="str" cm="1">
        <f t="array" ref="AG1693">INDEX(AD:AD,ROW())</f>
        <v>Beauty</v>
      </c>
      <c r="AH1693">
        <f t="shared" si="540"/>
        <v>10</v>
      </c>
      <c r="AI1693" t="str">
        <f t="shared" si="533"/>
        <v>Beauty</v>
      </c>
      <c r="AK1693">
        <f t="shared" si="534"/>
        <v>2023</v>
      </c>
      <c r="AL1693">
        <f t="shared" si="535"/>
        <v>11</v>
      </c>
      <c r="AM1693">
        <f t="shared" si="536"/>
        <v>13</v>
      </c>
      <c r="AN1693">
        <f t="shared" si="537"/>
        <v>2</v>
      </c>
      <c r="AO1693" t="str">
        <f t="shared" si="538"/>
        <v>Weekday</v>
      </c>
      <c r="AR1693" s="20">
        <f t="shared" si="539"/>
        <v>0</v>
      </c>
    </row>
    <row r="1694" spans="1:44" x14ac:dyDescent="0.35">
      <c r="A1694" t="str">
        <f t="shared" si="521"/>
        <v>CUST1693</v>
      </c>
      <c r="B1694" s="2" t="s">
        <v>2028</v>
      </c>
      <c r="C1694" s="4">
        <v>45645</v>
      </c>
      <c r="D1694" s="2" t="s">
        <v>317</v>
      </c>
      <c r="E1694" t="s">
        <v>5054</v>
      </c>
      <c r="F1694" s="2" t="s">
        <v>13</v>
      </c>
      <c r="G1694" s="2" t="s">
        <v>14</v>
      </c>
      <c r="H1694" s="2">
        <v>1</v>
      </c>
      <c r="I1694" s="19">
        <v>1796.99</v>
      </c>
      <c r="J1694" s="2" t="s">
        <v>5046</v>
      </c>
      <c r="K1694" s="2" t="s">
        <v>16</v>
      </c>
      <c r="L1694" s="2">
        <v>4</v>
      </c>
      <c r="M1694" s="18">
        <f t="shared" si="522"/>
        <v>1796.99</v>
      </c>
      <c r="T1694" t="str">
        <f t="shared" si="523"/>
        <v>Completed</v>
      </c>
      <c r="U1694" t="str">
        <f t="shared" si="524"/>
        <v>Yes</v>
      </c>
      <c r="V1694" t="str">
        <f t="shared" si="525"/>
        <v>No</v>
      </c>
      <c r="X1694">
        <f t="shared" si="526"/>
        <v>558</v>
      </c>
      <c r="Y1694">
        <f t="shared" si="527"/>
        <v>430</v>
      </c>
      <c r="Z1694" s="18">
        <f t="shared" si="528"/>
        <v>1463424.4009529033</v>
      </c>
      <c r="AA1694" s="18">
        <f t="shared" si="529"/>
        <v>118285.78776560788</v>
      </c>
      <c r="AB1694" s="17">
        <f t="shared" si="530"/>
        <v>3.8140589569160999</v>
      </c>
      <c r="AC1694" s="2" t="s">
        <v>14</v>
      </c>
      <c r="AD1694" s="2" t="s">
        <v>13</v>
      </c>
      <c r="AE1694" t="str">
        <f t="shared" si="531"/>
        <v>Home &amp; Kitchen</v>
      </c>
      <c r="AF1694" t="str">
        <f t="shared" si="532"/>
        <v>Home &amp; Kitchen</v>
      </c>
      <c r="AG1694" t="str" cm="1">
        <f t="array" ref="AG1694">INDEX(AD:AD,ROW())</f>
        <v>Home &amp; Kitchen</v>
      </c>
      <c r="AH1694">
        <f t="shared" si="540"/>
        <v>2</v>
      </c>
      <c r="AI1694" t="str">
        <f t="shared" si="533"/>
        <v>Home &amp; Kitchen</v>
      </c>
      <c r="AK1694">
        <f t="shared" si="534"/>
        <v>2024</v>
      </c>
      <c r="AL1694">
        <f t="shared" si="535"/>
        <v>12</v>
      </c>
      <c r="AM1694">
        <f t="shared" si="536"/>
        <v>19</v>
      </c>
      <c r="AN1694">
        <f t="shared" si="537"/>
        <v>5</v>
      </c>
      <c r="AO1694" t="str">
        <f t="shared" si="538"/>
        <v>Weekday</v>
      </c>
      <c r="AR1694" s="20">
        <f t="shared" si="539"/>
        <v>0</v>
      </c>
    </row>
    <row r="1695" spans="1:44" x14ac:dyDescent="0.35">
      <c r="A1695" t="str">
        <f t="shared" si="521"/>
        <v>CUST1694</v>
      </c>
      <c r="B1695" s="2" t="s">
        <v>2029</v>
      </c>
      <c r="C1695" s="4">
        <v>45054</v>
      </c>
      <c r="D1695" s="2" t="s">
        <v>394</v>
      </c>
      <c r="E1695" t="s">
        <v>5050</v>
      </c>
      <c r="F1695" s="2" t="s">
        <v>29</v>
      </c>
      <c r="G1695" s="2" t="s">
        <v>138</v>
      </c>
      <c r="H1695" s="2">
        <v>2</v>
      </c>
      <c r="I1695" s="19">
        <v>1648.15</v>
      </c>
      <c r="J1695" s="2" t="s">
        <v>20</v>
      </c>
      <c r="K1695" s="2" t="s">
        <v>16</v>
      </c>
      <c r="L1695" s="2">
        <v>4</v>
      </c>
      <c r="M1695" s="18">
        <f t="shared" si="522"/>
        <v>3296.3</v>
      </c>
      <c r="T1695" t="str">
        <f t="shared" si="523"/>
        <v>Completed</v>
      </c>
      <c r="U1695" t="str">
        <f t="shared" si="524"/>
        <v>Yes</v>
      </c>
      <c r="V1695" t="str">
        <f t="shared" si="525"/>
        <v>No</v>
      </c>
      <c r="X1695">
        <f t="shared" si="526"/>
        <v>589</v>
      </c>
      <c r="Y1695">
        <f t="shared" si="527"/>
        <v>426</v>
      </c>
      <c r="Z1695" s="18">
        <f t="shared" si="528"/>
        <v>1892867.2841657216</v>
      </c>
      <c r="AA1695" s="18">
        <f t="shared" si="529"/>
        <v>199432.98236095349</v>
      </c>
      <c r="AB1695" s="17">
        <f t="shared" si="530"/>
        <v>3.8949824970828471</v>
      </c>
      <c r="AC1695" s="2" t="s">
        <v>138</v>
      </c>
      <c r="AD1695" s="2" t="s">
        <v>29</v>
      </c>
      <c r="AE1695" t="str">
        <f t="shared" si="531"/>
        <v>Fashion</v>
      </c>
      <c r="AF1695" t="str">
        <f t="shared" si="532"/>
        <v>Fashion</v>
      </c>
      <c r="AG1695" t="str" cm="1">
        <f t="array" ref="AG1695">INDEX(AD:AD,ROW())</f>
        <v>Fashion</v>
      </c>
      <c r="AH1695">
        <f t="shared" si="540"/>
        <v>53</v>
      </c>
      <c r="AI1695" t="str">
        <f t="shared" si="533"/>
        <v>Fashion</v>
      </c>
      <c r="AK1695">
        <f t="shared" si="534"/>
        <v>2023</v>
      </c>
      <c r="AL1695">
        <f t="shared" si="535"/>
        <v>5</v>
      </c>
      <c r="AM1695">
        <f t="shared" si="536"/>
        <v>8</v>
      </c>
      <c r="AN1695">
        <f t="shared" si="537"/>
        <v>2</v>
      </c>
      <c r="AO1695" t="str">
        <f t="shared" si="538"/>
        <v>Weekday</v>
      </c>
      <c r="AR1695" s="20">
        <f t="shared" si="539"/>
        <v>0</v>
      </c>
    </row>
    <row r="1696" spans="1:44" x14ac:dyDescent="0.35">
      <c r="A1696" t="str">
        <f t="shared" si="521"/>
        <v>CUST1695</v>
      </c>
      <c r="B1696" s="2" t="s">
        <v>2030</v>
      </c>
      <c r="C1696" s="4">
        <v>45437</v>
      </c>
      <c r="D1696" s="2" t="s">
        <v>370</v>
      </c>
      <c r="E1696" t="s">
        <v>5054</v>
      </c>
      <c r="F1696" s="2" t="s">
        <v>23</v>
      </c>
      <c r="G1696" s="2" t="s">
        <v>65</v>
      </c>
      <c r="H1696" s="2">
        <v>1</v>
      </c>
      <c r="I1696" s="19">
        <v>559.4</v>
      </c>
      <c r="J1696" s="2" t="s">
        <v>20</v>
      </c>
      <c r="K1696" s="2" t="s">
        <v>103</v>
      </c>
      <c r="L1696" s="2">
        <v>3</v>
      </c>
      <c r="M1696" s="18">
        <f t="shared" si="522"/>
        <v>559.4</v>
      </c>
      <c r="T1696" t="str">
        <f t="shared" si="523"/>
        <v>Lost Sale</v>
      </c>
      <c r="U1696" t="str">
        <f t="shared" si="524"/>
        <v>No</v>
      </c>
      <c r="V1696" t="str">
        <f t="shared" si="525"/>
        <v>Yes</v>
      </c>
      <c r="X1696">
        <f t="shared" si="526"/>
        <v>558</v>
      </c>
      <c r="Y1696">
        <f t="shared" si="527"/>
        <v>430</v>
      </c>
      <c r="Z1696" s="18">
        <f t="shared" si="528"/>
        <v>594714.6477588166</v>
      </c>
      <c r="AA1696" s="18">
        <f t="shared" si="529"/>
        <v>60882.938065984097</v>
      </c>
      <c r="AB1696" s="17">
        <f t="shared" si="530"/>
        <v>3.804733727810651</v>
      </c>
      <c r="AC1696" s="2" t="s">
        <v>65</v>
      </c>
      <c r="AD1696" s="2" t="s">
        <v>23</v>
      </c>
      <c r="AE1696" t="str">
        <f t="shared" si="531"/>
        <v>Books</v>
      </c>
      <c r="AF1696" t="str">
        <f t="shared" si="532"/>
        <v>Books</v>
      </c>
      <c r="AG1696" t="str" cm="1">
        <f t="array" ref="AG1696">INDEX(AD:AD,ROW())</f>
        <v>Books</v>
      </c>
      <c r="AH1696">
        <f t="shared" si="540"/>
        <v>19</v>
      </c>
      <c r="AI1696" t="str">
        <f t="shared" si="533"/>
        <v>Books</v>
      </c>
      <c r="AK1696">
        <f t="shared" si="534"/>
        <v>2024</v>
      </c>
      <c r="AL1696">
        <f t="shared" si="535"/>
        <v>5</v>
      </c>
      <c r="AM1696">
        <f t="shared" si="536"/>
        <v>25</v>
      </c>
      <c r="AN1696">
        <f t="shared" si="537"/>
        <v>7</v>
      </c>
      <c r="AO1696" t="str">
        <f t="shared" si="538"/>
        <v>Weekend</v>
      </c>
      <c r="AR1696" s="20">
        <f t="shared" si="539"/>
        <v>1</v>
      </c>
    </row>
    <row r="1697" spans="1:44" x14ac:dyDescent="0.35">
      <c r="A1697" t="str">
        <f t="shared" si="521"/>
        <v>CUST1696</v>
      </c>
      <c r="B1697" s="2" t="s">
        <v>2031</v>
      </c>
      <c r="C1697" s="4">
        <v>45679</v>
      </c>
      <c r="D1697" s="2" t="s">
        <v>1109</v>
      </c>
      <c r="E1697" t="s">
        <v>5055</v>
      </c>
      <c r="F1697" s="2" t="s">
        <v>23</v>
      </c>
      <c r="G1697" s="2" t="s">
        <v>65</v>
      </c>
      <c r="H1697" s="2">
        <v>1</v>
      </c>
      <c r="I1697" s="19">
        <v>311.08999999999997</v>
      </c>
      <c r="J1697" s="2" t="s">
        <v>50</v>
      </c>
      <c r="K1697" s="2" t="s">
        <v>16</v>
      </c>
      <c r="L1697" s="2">
        <v>4</v>
      </c>
      <c r="M1697" s="18">
        <f t="shared" si="522"/>
        <v>311.08999999999997</v>
      </c>
      <c r="T1697" t="str">
        <f t="shared" si="523"/>
        <v>Completed</v>
      </c>
      <c r="U1697" t="str">
        <f t="shared" si="524"/>
        <v>No</v>
      </c>
      <c r="V1697" t="str">
        <f t="shared" si="525"/>
        <v>No</v>
      </c>
      <c r="X1697">
        <f t="shared" si="526"/>
        <v>567</v>
      </c>
      <c r="Y1697">
        <f t="shared" si="527"/>
        <v>440</v>
      </c>
      <c r="Z1697" s="18">
        <f t="shared" si="528"/>
        <v>594714.6477588166</v>
      </c>
      <c r="AA1697" s="18">
        <f t="shared" si="529"/>
        <v>60882.938065984097</v>
      </c>
      <c r="AB1697" s="17">
        <f t="shared" si="530"/>
        <v>3.804733727810651</v>
      </c>
      <c r="AC1697" s="2" t="s">
        <v>65</v>
      </c>
      <c r="AD1697" s="2" t="s">
        <v>23</v>
      </c>
      <c r="AE1697" t="str">
        <f t="shared" si="531"/>
        <v>Books</v>
      </c>
      <c r="AF1697" t="str">
        <f t="shared" si="532"/>
        <v>Books</v>
      </c>
      <c r="AG1697" t="str" cm="1">
        <f t="array" ref="AG1697">INDEX(AD:AD,ROW())</f>
        <v>Books</v>
      </c>
      <c r="AH1697">
        <f t="shared" si="540"/>
        <v>19</v>
      </c>
      <c r="AI1697" t="str">
        <f t="shared" si="533"/>
        <v>Books</v>
      </c>
      <c r="AK1697">
        <f t="shared" si="534"/>
        <v>2025</v>
      </c>
      <c r="AL1697">
        <f t="shared" si="535"/>
        <v>1</v>
      </c>
      <c r="AM1697">
        <f t="shared" si="536"/>
        <v>22</v>
      </c>
      <c r="AN1697">
        <f t="shared" si="537"/>
        <v>4</v>
      </c>
      <c r="AO1697" t="str">
        <f t="shared" si="538"/>
        <v>Weekday</v>
      </c>
      <c r="AR1697" s="20">
        <f t="shared" si="539"/>
        <v>0</v>
      </c>
    </row>
    <row r="1698" spans="1:44" x14ac:dyDescent="0.35">
      <c r="A1698" t="str">
        <f t="shared" si="521"/>
        <v>CUST1697</v>
      </c>
      <c r="B1698" s="2" t="s">
        <v>2032</v>
      </c>
      <c r="C1698" s="4">
        <v>45155</v>
      </c>
      <c r="D1698" s="2" t="s">
        <v>296</v>
      </c>
      <c r="E1698" t="s">
        <v>5054</v>
      </c>
      <c r="F1698" s="2" t="s">
        <v>29</v>
      </c>
      <c r="G1698" s="2" t="s">
        <v>121</v>
      </c>
      <c r="H1698" s="2">
        <v>2</v>
      </c>
      <c r="I1698" s="19">
        <v>2088.67</v>
      </c>
      <c r="J1698" s="2" t="s">
        <v>20</v>
      </c>
      <c r="K1698" s="2" t="s">
        <v>31</v>
      </c>
      <c r="L1698" s="2">
        <v>5</v>
      </c>
      <c r="M1698" s="18">
        <f t="shared" si="522"/>
        <v>4177.34</v>
      </c>
      <c r="T1698" t="str">
        <f t="shared" si="523"/>
        <v>Pending</v>
      </c>
      <c r="U1698" t="str">
        <f t="shared" si="524"/>
        <v>No</v>
      </c>
      <c r="V1698" t="str">
        <f t="shared" si="525"/>
        <v>Yes</v>
      </c>
      <c r="X1698">
        <f t="shared" si="526"/>
        <v>558</v>
      </c>
      <c r="Y1698">
        <f t="shared" si="527"/>
        <v>430</v>
      </c>
      <c r="Z1698" s="18">
        <f t="shared" si="528"/>
        <v>1892867.2841657216</v>
      </c>
      <c r="AA1698" s="18">
        <f t="shared" si="529"/>
        <v>199432.98236095349</v>
      </c>
      <c r="AB1698" s="17">
        <f t="shared" si="530"/>
        <v>3.8949824970828471</v>
      </c>
      <c r="AC1698" s="2" t="s">
        <v>121</v>
      </c>
      <c r="AD1698" s="2" t="s">
        <v>29</v>
      </c>
      <c r="AE1698" t="str">
        <f t="shared" si="531"/>
        <v>Fashion</v>
      </c>
      <c r="AF1698" t="str">
        <f t="shared" si="532"/>
        <v>Fashion</v>
      </c>
      <c r="AG1698" t="str" cm="1">
        <f t="array" ref="AG1698">INDEX(AD:AD,ROW())</f>
        <v>Fashion</v>
      </c>
      <c r="AH1698">
        <f t="shared" si="540"/>
        <v>45</v>
      </c>
      <c r="AI1698" t="str">
        <f t="shared" si="533"/>
        <v>Fashion</v>
      </c>
      <c r="AK1698">
        <f t="shared" si="534"/>
        <v>2023</v>
      </c>
      <c r="AL1698">
        <f t="shared" si="535"/>
        <v>8</v>
      </c>
      <c r="AM1698">
        <f t="shared" si="536"/>
        <v>17</v>
      </c>
      <c r="AN1698">
        <f t="shared" si="537"/>
        <v>5</v>
      </c>
      <c r="AO1698" t="str">
        <f t="shared" si="538"/>
        <v>Weekday</v>
      </c>
      <c r="AR1698" s="20">
        <f t="shared" si="539"/>
        <v>0</v>
      </c>
    </row>
    <row r="1699" spans="1:44" x14ac:dyDescent="0.35">
      <c r="A1699" t="str">
        <f t="shared" si="521"/>
        <v>CUST1698</v>
      </c>
      <c r="B1699" s="2" t="s">
        <v>2033</v>
      </c>
      <c r="C1699" s="4">
        <v>45197</v>
      </c>
      <c r="D1699" s="2" t="s">
        <v>80</v>
      </c>
      <c r="E1699" t="s">
        <v>5054</v>
      </c>
      <c r="F1699" s="2" t="s">
        <v>29</v>
      </c>
      <c r="G1699" s="2" t="s">
        <v>121</v>
      </c>
      <c r="H1699" s="2">
        <v>1</v>
      </c>
      <c r="I1699" s="19">
        <v>1663.51</v>
      </c>
      <c r="J1699" s="2" t="s">
        <v>5047</v>
      </c>
      <c r="K1699" s="2" t="s">
        <v>31</v>
      </c>
      <c r="L1699" s="2">
        <v>2</v>
      </c>
      <c r="M1699" s="18">
        <f t="shared" si="522"/>
        <v>1663.51</v>
      </c>
      <c r="T1699" t="str">
        <f t="shared" si="523"/>
        <v>Pending</v>
      </c>
      <c r="U1699" t="str">
        <f t="shared" si="524"/>
        <v>No</v>
      </c>
      <c r="V1699" t="str">
        <f t="shared" si="525"/>
        <v>Yes</v>
      </c>
      <c r="X1699">
        <f t="shared" si="526"/>
        <v>558</v>
      </c>
      <c r="Y1699">
        <f t="shared" si="527"/>
        <v>430</v>
      </c>
      <c r="Z1699" s="18">
        <f t="shared" si="528"/>
        <v>1892867.2841657216</v>
      </c>
      <c r="AA1699" s="18">
        <f t="shared" si="529"/>
        <v>199432.98236095349</v>
      </c>
      <c r="AB1699" s="17">
        <f t="shared" si="530"/>
        <v>3.8949824970828471</v>
      </c>
      <c r="AC1699" s="2" t="s">
        <v>121</v>
      </c>
      <c r="AD1699" s="2" t="s">
        <v>29</v>
      </c>
      <c r="AE1699" t="str">
        <f t="shared" si="531"/>
        <v>Fashion</v>
      </c>
      <c r="AF1699" t="str">
        <f t="shared" si="532"/>
        <v>Fashion</v>
      </c>
      <c r="AG1699" t="str" cm="1">
        <f t="array" ref="AG1699">INDEX(AD:AD,ROW())</f>
        <v>Fashion</v>
      </c>
      <c r="AH1699">
        <f t="shared" si="540"/>
        <v>45</v>
      </c>
      <c r="AI1699" t="str">
        <f t="shared" si="533"/>
        <v>Fashion</v>
      </c>
      <c r="AK1699">
        <f t="shared" si="534"/>
        <v>2023</v>
      </c>
      <c r="AL1699">
        <f t="shared" si="535"/>
        <v>9</v>
      </c>
      <c r="AM1699">
        <f t="shared" si="536"/>
        <v>28</v>
      </c>
      <c r="AN1699">
        <f t="shared" si="537"/>
        <v>5</v>
      </c>
      <c r="AO1699" t="str">
        <f t="shared" si="538"/>
        <v>Weekday</v>
      </c>
      <c r="AR1699" s="20">
        <f t="shared" si="539"/>
        <v>0</v>
      </c>
    </row>
    <row r="1700" spans="1:44" x14ac:dyDescent="0.35">
      <c r="A1700" t="str">
        <f t="shared" si="521"/>
        <v>CUST1699</v>
      </c>
      <c r="B1700" s="2" t="s">
        <v>2034</v>
      </c>
      <c r="C1700" s="4">
        <v>45279</v>
      </c>
      <c r="D1700" s="2" t="s">
        <v>872</v>
      </c>
      <c r="E1700" t="s">
        <v>5049</v>
      </c>
      <c r="F1700" s="2" t="s">
        <v>29</v>
      </c>
      <c r="G1700" s="2" t="s">
        <v>5043</v>
      </c>
      <c r="H1700" s="2">
        <v>3</v>
      </c>
      <c r="I1700" s="19">
        <v>2481.8200000000002</v>
      </c>
      <c r="J1700" s="2" t="s">
        <v>50</v>
      </c>
      <c r="K1700" s="2" t="s">
        <v>31</v>
      </c>
      <c r="L1700" s="2">
        <v>4</v>
      </c>
      <c r="M1700" s="18">
        <f t="shared" si="522"/>
        <v>7445.4600000000009</v>
      </c>
      <c r="T1700" t="str">
        <f t="shared" si="523"/>
        <v>Pending</v>
      </c>
      <c r="U1700" t="str">
        <f t="shared" si="524"/>
        <v>No</v>
      </c>
      <c r="V1700" t="str">
        <f t="shared" si="525"/>
        <v>Yes</v>
      </c>
      <c r="X1700">
        <f t="shared" si="526"/>
        <v>595</v>
      </c>
      <c r="Y1700">
        <f t="shared" si="527"/>
        <v>444</v>
      </c>
      <c r="Z1700" s="18">
        <f t="shared" si="528"/>
        <v>1892867.2841657216</v>
      </c>
      <c r="AA1700" s="18">
        <f t="shared" si="529"/>
        <v>199432.98236095349</v>
      </c>
      <c r="AB1700" s="17">
        <f t="shared" si="530"/>
        <v>3.8949824970828471</v>
      </c>
      <c r="AC1700" s="2" t="s">
        <v>5043</v>
      </c>
      <c r="AD1700" s="2" t="s">
        <v>29</v>
      </c>
      <c r="AE1700" t="str">
        <f t="shared" si="531"/>
        <v>Fashion</v>
      </c>
      <c r="AF1700" t="str">
        <f t="shared" si="532"/>
        <v>Fashion</v>
      </c>
      <c r="AG1700" t="str" cm="1">
        <f t="array" ref="AG1700">INDEX(AD:AD,ROW())</f>
        <v>Fashion</v>
      </c>
      <c r="AH1700">
        <f t="shared" si="540"/>
        <v>55</v>
      </c>
      <c r="AI1700" t="str">
        <f t="shared" si="533"/>
        <v>Fashion</v>
      </c>
      <c r="AK1700">
        <f t="shared" si="534"/>
        <v>2023</v>
      </c>
      <c r="AL1700">
        <f t="shared" si="535"/>
        <v>12</v>
      </c>
      <c r="AM1700">
        <f t="shared" si="536"/>
        <v>19</v>
      </c>
      <c r="AN1700">
        <f t="shared" si="537"/>
        <v>3</v>
      </c>
      <c r="AO1700" t="str">
        <f t="shared" si="538"/>
        <v>Weekday</v>
      </c>
      <c r="AR1700" s="20">
        <f t="shared" si="539"/>
        <v>0</v>
      </c>
    </row>
    <row r="1701" spans="1:44" x14ac:dyDescent="0.35">
      <c r="A1701" t="str">
        <f t="shared" si="521"/>
        <v>CUST1700</v>
      </c>
      <c r="B1701" s="2" t="s">
        <v>2035</v>
      </c>
      <c r="C1701" s="4">
        <v>45512</v>
      </c>
      <c r="D1701" s="2" t="s">
        <v>437</v>
      </c>
      <c r="E1701" t="s">
        <v>5049</v>
      </c>
      <c r="F1701" s="2" t="s">
        <v>29</v>
      </c>
      <c r="G1701" s="2" t="s">
        <v>138</v>
      </c>
      <c r="H1701" s="2">
        <v>1</v>
      </c>
      <c r="I1701" s="19">
        <v>1146.6600000000001</v>
      </c>
      <c r="J1701" s="2" t="s">
        <v>15</v>
      </c>
      <c r="K1701" s="2" t="s">
        <v>103</v>
      </c>
      <c r="L1701" s="2">
        <v>3</v>
      </c>
      <c r="M1701" s="18">
        <f t="shared" si="522"/>
        <v>1146.6600000000001</v>
      </c>
      <c r="T1701" t="str">
        <f t="shared" si="523"/>
        <v>Lost Sale</v>
      </c>
      <c r="U1701" t="str">
        <f t="shared" si="524"/>
        <v>No</v>
      </c>
      <c r="V1701" t="str">
        <f t="shared" si="525"/>
        <v>Yes</v>
      </c>
      <c r="X1701">
        <f t="shared" si="526"/>
        <v>595</v>
      </c>
      <c r="Y1701">
        <f t="shared" si="527"/>
        <v>444</v>
      </c>
      <c r="Z1701" s="18">
        <f t="shared" si="528"/>
        <v>1892867.2841657216</v>
      </c>
      <c r="AA1701" s="18">
        <f t="shared" si="529"/>
        <v>199432.98236095349</v>
      </c>
      <c r="AB1701" s="17">
        <f t="shared" si="530"/>
        <v>3.8949824970828471</v>
      </c>
      <c r="AC1701" s="2" t="s">
        <v>138</v>
      </c>
      <c r="AD1701" s="2" t="s">
        <v>29</v>
      </c>
      <c r="AE1701" t="str">
        <f t="shared" si="531"/>
        <v>Fashion</v>
      </c>
      <c r="AF1701" t="str">
        <f t="shared" si="532"/>
        <v>Fashion</v>
      </c>
      <c r="AG1701" t="str" cm="1">
        <f t="array" ref="AG1701">INDEX(AD:AD,ROW())</f>
        <v>Fashion</v>
      </c>
      <c r="AH1701">
        <f t="shared" si="540"/>
        <v>53</v>
      </c>
      <c r="AI1701" t="str">
        <f t="shared" si="533"/>
        <v>Fashion</v>
      </c>
      <c r="AK1701">
        <f t="shared" si="534"/>
        <v>2024</v>
      </c>
      <c r="AL1701">
        <f t="shared" si="535"/>
        <v>8</v>
      </c>
      <c r="AM1701">
        <f t="shared" si="536"/>
        <v>8</v>
      </c>
      <c r="AN1701">
        <f t="shared" si="537"/>
        <v>5</v>
      </c>
      <c r="AO1701" t="str">
        <f t="shared" si="538"/>
        <v>Weekday</v>
      </c>
      <c r="AR1701" s="20">
        <f t="shared" si="539"/>
        <v>1</v>
      </c>
    </row>
    <row r="1702" spans="1:44" x14ac:dyDescent="0.35">
      <c r="A1702" t="str">
        <f t="shared" si="521"/>
        <v>CUST1701</v>
      </c>
      <c r="B1702" s="2" t="s">
        <v>2036</v>
      </c>
      <c r="C1702" s="4">
        <v>45035</v>
      </c>
      <c r="D1702" s="2" t="s">
        <v>156</v>
      </c>
      <c r="E1702" t="s">
        <v>5054</v>
      </c>
      <c r="F1702" s="2" t="s">
        <v>19</v>
      </c>
      <c r="G1702" s="2" t="s">
        <v>49</v>
      </c>
      <c r="H1702" s="2">
        <v>1</v>
      </c>
      <c r="I1702" s="19">
        <v>710.92</v>
      </c>
      <c r="J1702" s="2" t="s">
        <v>20</v>
      </c>
      <c r="K1702" s="2" t="s">
        <v>16</v>
      </c>
      <c r="L1702" s="2">
        <v>5</v>
      </c>
      <c r="M1702" s="18">
        <f t="shared" si="522"/>
        <v>710.92</v>
      </c>
      <c r="T1702" t="str">
        <f t="shared" si="523"/>
        <v>Completed</v>
      </c>
      <c r="U1702" t="str">
        <f t="shared" si="524"/>
        <v>No</v>
      </c>
      <c r="V1702" t="str">
        <f t="shared" si="525"/>
        <v>No</v>
      </c>
      <c r="X1702">
        <f t="shared" si="526"/>
        <v>558</v>
      </c>
      <c r="Y1702">
        <f t="shared" si="527"/>
        <v>430</v>
      </c>
      <c r="Z1702" s="18">
        <f t="shared" si="528"/>
        <v>2759712.3299794244</v>
      </c>
      <c r="AA1702" s="18">
        <f t="shared" si="529"/>
        <v>330643.50635802455</v>
      </c>
      <c r="AB1702" s="17">
        <f t="shared" si="530"/>
        <v>3.8641711229946525</v>
      </c>
      <c r="AC1702" s="2" t="s">
        <v>49</v>
      </c>
      <c r="AD1702" s="2" t="s">
        <v>19</v>
      </c>
      <c r="AE1702" t="str">
        <f t="shared" si="531"/>
        <v>Electronics</v>
      </c>
      <c r="AF1702" t="str">
        <f t="shared" si="532"/>
        <v>Electronics</v>
      </c>
      <c r="AG1702" t="str" cm="1">
        <f t="array" ref="AG1702">INDEX(AD:AD,ROW())</f>
        <v>Electronics</v>
      </c>
      <c r="AH1702">
        <f t="shared" si="540"/>
        <v>12</v>
      </c>
      <c r="AI1702" t="str">
        <f t="shared" si="533"/>
        <v>Electronics</v>
      </c>
      <c r="AK1702">
        <f t="shared" si="534"/>
        <v>2023</v>
      </c>
      <c r="AL1702">
        <f t="shared" si="535"/>
        <v>4</v>
      </c>
      <c r="AM1702">
        <f t="shared" si="536"/>
        <v>19</v>
      </c>
      <c r="AN1702">
        <f t="shared" si="537"/>
        <v>4</v>
      </c>
      <c r="AO1702" t="str">
        <f t="shared" si="538"/>
        <v>Weekday</v>
      </c>
      <c r="AR1702" s="20">
        <f t="shared" si="539"/>
        <v>0</v>
      </c>
    </row>
    <row r="1703" spans="1:44" x14ac:dyDescent="0.35">
      <c r="A1703" t="str">
        <f t="shared" si="521"/>
        <v>CUST1702</v>
      </c>
      <c r="B1703" s="2" t="s">
        <v>2037</v>
      </c>
      <c r="C1703" s="4">
        <v>45478</v>
      </c>
      <c r="D1703" s="2" t="s">
        <v>156</v>
      </c>
      <c r="E1703" t="s">
        <v>5050</v>
      </c>
      <c r="F1703" s="2" t="s">
        <v>19</v>
      </c>
      <c r="G1703" s="2" t="s">
        <v>49</v>
      </c>
      <c r="H1703" s="2">
        <v>1</v>
      </c>
      <c r="I1703" s="19">
        <v>2188.2399999999998</v>
      </c>
      <c r="J1703" s="2" t="s">
        <v>20</v>
      </c>
      <c r="K1703" s="2" t="s">
        <v>16</v>
      </c>
      <c r="L1703" s="2">
        <v>4</v>
      </c>
      <c r="M1703" s="18">
        <f t="shared" si="522"/>
        <v>2188.2399999999998</v>
      </c>
      <c r="T1703" t="str">
        <f t="shared" si="523"/>
        <v>Completed</v>
      </c>
      <c r="U1703" t="str">
        <f t="shared" si="524"/>
        <v>Yes</v>
      </c>
      <c r="V1703" t="str">
        <f t="shared" si="525"/>
        <v>No</v>
      </c>
      <c r="X1703">
        <f t="shared" si="526"/>
        <v>589</v>
      </c>
      <c r="Y1703">
        <f t="shared" si="527"/>
        <v>426</v>
      </c>
      <c r="Z1703" s="18">
        <f t="shared" si="528"/>
        <v>2759712.3299794244</v>
      </c>
      <c r="AA1703" s="18">
        <f t="shared" si="529"/>
        <v>330643.50635802455</v>
      </c>
      <c r="AB1703" s="17">
        <f t="shared" si="530"/>
        <v>3.8641711229946525</v>
      </c>
      <c r="AC1703" s="2" t="s">
        <v>49</v>
      </c>
      <c r="AD1703" s="2" t="s">
        <v>19</v>
      </c>
      <c r="AE1703" t="str">
        <f t="shared" si="531"/>
        <v>Electronics</v>
      </c>
      <c r="AF1703" t="str">
        <f t="shared" si="532"/>
        <v>Electronics</v>
      </c>
      <c r="AG1703" t="str" cm="1">
        <f t="array" ref="AG1703">INDEX(AD:AD,ROW())</f>
        <v>Electronics</v>
      </c>
      <c r="AH1703">
        <f t="shared" si="540"/>
        <v>12</v>
      </c>
      <c r="AI1703" t="str">
        <f t="shared" si="533"/>
        <v>Electronics</v>
      </c>
      <c r="AK1703">
        <f t="shared" si="534"/>
        <v>2024</v>
      </c>
      <c r="AL1703">
        <f t="shared" si="535"/>
        <v>7</v>
      </c>
      <c r="AM1703">
        <f t="shared" si="536"/>
        <v>5</v>
      </c>
      <c r="AN1703">
        <f t="shared" si="537"/>
        <v>6</v>
      </c>
      <c r="AO1703" t="str">
        <f t="shared" si="538"/>
        <v>Weekday</v>
      </c>
      <c r="AR1703" s="20">
        <f t="shared" si="539"/>
        <v>0</v>
      </c>
    </row>
    <row r="1704" spans="1:44" x14ac:dyDescent="0.35">
      <c r="A1704" t="str">
        <f t="shared" si="521"/>
        <v>CUST1703</v>
      </c>
      <c r="B1704" s="2" t="s">
        <v>2038</v>
      </c>
      <c r="C1704" s="4">
        <v>45594</v>
      </c>
      <c r="D1704" s="2" t="s">
        <v>1576</v>
      </c>
      <c r="E1704" t="s">
        <v>5053</v>
      </c>
      <c r="F1704" s="2" t="s">
        <v>23</v>
      </c>
      <c r="G1704" s="2" t="s">
        <v>68</v>
      </c>
      <c r="H1704" s="2">
        <v>1</v>
      </c>
      <c r="I1704" s="19">
        <v>724.81</v>
      </c>
      <c r="J1704" s="2" t="s">
        <v>50</v>
      </c>
      <c r="K1704" s="2" t="s">
        <v>16</v>
      </c>
      <c r="L1704" s="2">
        <v>5</v>
      </c>
      <c r="M1704" s="18">
        <f t="shared" si="522"/>
        <v>724.81</v>
      </c>
      <c r="T1704" t="str">
        <f t="shared" si="523"/>
        <v>Completed</v>
      </c>
      <c r="U1704" t="str">
        <f t="shared" si="524"/>
        <v>No</v>
      </c>
      <c r="V1704" t="str">
        <f t="shared" si="525"/>
        <v>No</v>
      </c>
      <c r="X1704">
        <f t="shared" si="526"/>
        <v>559</v>
      </c>
      <c r="Y1704">
        <f t="shared" si="527"/>
        <v>408</v>
      </c>
      <c r="Z1704" s="18">
        <f t="shared" si="528"/>
        <v>594714.6477588166</v>
      </c>
      <c r="AA1704" s="18">
        <f t="shared" si="529"/>
        <v>60882.938065984097</v>
      </c>
      <c r="AB1704" s="17">
        <f t="shared" si="530"/>
        <v>3.804733727810651</v>
      </c>
      <c r="AC1704" s="2" t="s">
        <v>68</v>
      </c>
      <c r="AD1704" s="2" t="s">
        <v>23</v>
      </c>
      <c r="AE1704" t="str">
        <f t="shared" si="531"/>
        <v>Books</v>
      </c>
      <c r="AF1704" t="str">
        <f t="shared" si="532"/>
        <v>Books</v>
      </c>
      <c r="AG1704" t="str" cm="1">
        <f t="array" ref="AG1704">INDEX(AD:AD,ROW())</f>
        <v>Books</v>
      </c>
      <c r="AH1704">
        <f t="shared" si="540"/>
        <v>20</v>
      </c>
      <c r="AI1704" t="str">
        <f t="shared" si="533"/>
        <v>Books</v>
      </c>
      <c r="AK1704">
        <f t="shared" si="534"/>
        <v>2024</v>
      </c>
      <c r="AL1704">
        <f t="shared" si="535"/>
        <v>10</v>
      </c>
      <c r="AM1704">
        <f t="shared" si="536"/>
        <v>29</v>
      </c>
      <c r="AN1704">
        <f t="shared" si="537"/>
        <v>3</v>
      </c>
      <c r="AO1704" t="str">
        <f t="shared" si="538"/>
        <v>Weekday</v>
      </c>
      <c r="AR1704" s="20">
        <f t="shared" si="539"/>
        <v>0</v>
      </c>
    </row>
    <row r="1705" spans="1:44" x14ac:dyDescent="0.35">
      <c r="A1705" t="str">
        <f t="shared" si="521"/>
        <v>CUST1704</v>
      </c>
      <c r="B1705" s="2" t="s">
        <v>2039</v>
      </c>
      <c r="C1705" s="4">
        <v>45273</v>
      </c>
      <c r="D1705" s="2" t="s">
        <v>385</v>
      </c>
      <c r="E1705" t="s">
        <v>5050</v>
      </c>
      <c r="F1705" s="2" t="s">
        <v>19</v>
      </c>
      <c r="G1705" s="2" t="s">
        <v>49</v>
      </c>
      <c r="H1705" s="2">
        <v>1</v>
      </c>
      <c r="I1705" s="19">
        <v>1741.09</v>
      </c>
      <c r="J1705" s="2" t="s">
        <v>15</v>
      </c>
      <c r="K1705" s="2" t="s">
        <v>16</v>
      </c>
      <c r="L1705" s="2">
        <v>4</v>
      </c>
      <c r="M1705" s="18">
        <f t="shared" si="522"/>
        <v>1741.09</v>
      </c>
      <c r="T1705" t="str">
        <f t="shared" si="523"/>
        <v>Completed</v>
      </c>
      <c r="U1705" t="str">
        <f t="shared" si="524"/>
        <v>Yes</v>
      </c>
      <c r="V1705" t="str">
        <f t="shared" si="525"/>
        <v>No</v>
      </c>
      <c r="X1705">
        <f t="shared" si="526"/>
        <v>589</v>
      </c>
      <c r="Y1705">
        <f t="shared" si="527"/>
        <v>426</v>
      </c>
      <c r="Z1705" s="18">
        <f t="shared" si="528"/>
        <v>2759712.3299794244</v>
      </c>
      <c r="AA1705" s="18">
        <f t="shared" si="529"/>
        <v>330643.50635802455</v>
      </c>
      <c r="AB1705" s="17">
        <f t="shared" si="530"/>
        <v>3.8641711229946525</v>
      </c>
      <c r="AC1705" s="2" t="s">
        <v>49</v>
      </c>
      <c r="AD1705" s="2" t="s">
        <v>19</v>
      </c>
      <c r="AE1705" t="str">
        <f t="shared" si="531"/>
        <v>Electronics</v>
      </c>
      <c r="AF1705" t="str">
        <f t="shared" si="532"/>
        <v>Electronics</v>
      </c>
      <c r="AG1705" t="str" cm="1">
        <f t="array" ref="AG1705">INDEX(AD:AD,ROW())</f>
        <v>Electronics</v>
      </c>
      <c r="AH1705">
        <f t="shared" si="540"/>
        <v>12</v>
      </c>
      <c r="AI1705" t="str">
        <f t="shared" si="533"/>
        <v>Electronics</v>
      </c>
      <c r="AK1705">
        <f t="shared" si="534"/>
        <v>2023</v>
      </c>
      <c r="AL1705">
        <f t="shared" si="535"/>
        <v>12</v>
      </c>
      <c r="AM1705">
        <f t="shared" si="536"/>
        <v>13</v>
      </c>
      <c r="AN1705">
        <f t="shared" si="537"/>
        <v>4</v>
      </c>
      <c r="AO1705" t="str">
        <f t="shared" si="538"/>
        <v>Weekday</v>
      </c>
      <c r="AR1705" s="20">
        <f t="shared" si="539"/>
        <v>0</v>
      </c>
    </row>
    <row r="1706" spans="1:44" x14ac:dyDescent="0.35">
      <c r="A1706" t="str">
        <f t="shared" si="521"/>
        <v>CUST1705</v>
      </c>
      <c r="B1706" s="2" t="s">
        <v>2040</v>
      </c>
      <c r="C1706" s="4">
        <v>45351</v>
      </c>
      <c r="D1706" s="2" t="s">
        <v>514</v>
      </c>
      <c r="E1706" t="s">
        <v>5050</v>
      </c>
      <c r="F1706" s="2" t="s">
        <v>19</v>
      </c>
      <c r="G1706" s="2" t="s">
        <v>5039</v>
      </c>
      <c r="H1706" s="2">
        <v>2</v>
      </c>
      <c r="I1706" s="19">
        <v>1301.3800000000001</v>
      </c>
      <c r="J1706" s="2" t="s">
        <v>20</v>
      </c>
      <c r="K1706" s="2" t="s">
        <v>16</v>
      </c>
      <c r="L1706" s="2">
        <v>5</v>
      </c>
      <c r="M1706" s="18">
        <f t="shared" si="522"/>
        <v>2602.7600000000002</v>
      </c>
      <c r="T1706" t="str">
        <f t="shared" si="523"/>
        <v>Completed</v>
      </c>
      <c r="U1706" t="str">
        <f t="shared" si="524"/>
        <v>Yes</v>
      </c>
      <c r="V1706" t="str">
        <f t="shared" si="525"/>
        <v>No</v>
      </c>
      <c r="X1706">
        <f t="shared" si="526"/>
        <v>589</v>
      </c>
      <c r="Y1706">
        <f t="shared" si="527"/>
        <v>426</v>
      </c>
      <c r="Z1706" s="18">
        <f t="shared" si="528"/>
        <v>2759712.3299794244</v>
      </c>
      <c r="AA1706" s="18">
        <f t="shared" si="529"/>
        <v>330643.50635802455</v>
      </c>
      <c r="AB1706" s="17">
        <f t="shared" si="530"/>
        <v>3.8641711229946525</v>
      </c>
      <c r="AC1706" s="2" t="s">
        <v>5039</v>
      </c>
      <c r="AD1706" s="2" t="s">
        <v>19</v>
      </c>
      <c r="AE1706" t="str">
        <f t="shared" si="531"/>
        <v>Electronics</v>
      </c>
      <c r="AF1706" t="str">
        <f t="shared" si="532"/>
        <v>Electronics</v>
      </c>
      <c r="AG1706" t="str" cm="1">
        <f t="array" ref="AG1706">INDEX(AD:AD,ROW())</f>
        <v>Electronics</v>
      </c>
      <c r="AH1706">
        <f t="shared" si="540"/>
        <v>3</v>
      </c>
      <c r="AI1706" t="str">
        <f t="shared" si="533"/>
        <v>Electronics</v>
      </c>
      <c r="AK1706">
        <f t="shared" si="534"/>
        <v>2024</v>
      </c>
      <c r="AL1706">
        <f t="shared" si="535"/>
        <v>2</v>
      </c>
      <c r="AM1706">
        <f t="shared" si="536"/>
        <v>29</v>
      </c>
      <c r="AN1706">
        <f t="shared" si="537"/>
        <v>5</v>
      </c>
      <c r="AO1706" t="str">
        <f t="shared" si="538"/>
        <v>Weekday</v>
      </c>
      <c r="AR1706" s="20">
        <f t="shared" si="539"/>
        <v>0</v>
      </c>
    </row>
    <row r="1707" spans="1:44" x14ac:dyDescent="0.35">
      <c r="A1707" t="str">
        <f t="shared" si="521"/>
        <v>CUST1706</v>
      </c>
      <c r="B1707" s="2" t="s">
        <v>2041</v>
      </c>
      <c r="C1707" s="4">
        <v>45807</v>
      </c>
      <c r="D1707" s="2" t="s">
        <v>263</v>
      </c>
      <c r="E1707" t="s">
        <v>5053</v>
      </c>
      <c r="F1707" s="2" t="s">
        <v>13</v>
      </c>
      <c r="G1707" s="2" t="s">
        <v>14</v>
      </c>
      <c r="H1707" s="2">
        <v>1</v>
      </c>
      <c r="I1707" s="19">
        <v>907.37</v>
      </c>
      <c r="J1707" s="2" t="s">
        <v>5047</v>
      </c>
      <c r="K1707" s="2" t="s">
        <v>16</v>
      </c>
      <c r="L1707" s="2">
        <v>5</v>
      </c>
      <c r="M1707" s="18">
        <f t="shared" si="522"/>
        <v>907.37</v>
      </c>
      <c r="T1707" t="str">
        <f t="shared" si="523"/>
        <v>Completed</v>
      </c>
      <c r="U1707" t="str">
        <f t="shared" si="524"/>
        <v>No</v>
      </c>
      <c r="V1707" t="str">
        <f t="shared" si="525"/>
        <v>No</v>
      </c>
      <c r="X1707">
        <f t="shared" si="526"/>
        <v>559</v>
      </c>
      <c r="Y1707">
        <f t="shared" si="527"/>
        <v>408</v>
      </c>
      <c r="Z1707" s="18">
        <f t="shared" si="528"/>
        <v>1463424.4009529033</v>
      </c>
      <c r="AA1707" s="18">
        <f t="shared" si="529"/>
        <v>118285.78776560788</v>
      </c>
      <c r="AB1707" s="17">
        <f t="shared" si="530"/>
        <v>3.8140589569160999</v>
      </c>
      <c r="AC1707" s="2" t="s">
        <v>14</v>
      </c>
      <c r="AD1707" s="2" t="s">
        <v>13</v>
      </c>
      <c r="AE1707" t="str">
        <f t="shared" si="531"/>
        <v>Home &amp; Kitchen</v>
      </c>
      <c r="AF1707" t="str">
        <f t="shared" si="532"/>
        <v>Home &amp; Kitchen</v>
      </c>
      <c r="AG1707" t="str" cm="1">
        <f t="array" ref="AG1707">INDEX(AD:AD,ROW())</f>
        <v>Home &amp; Kitchen</v>
      </c>
      <c r="AH1707">
        <f t="shared" si="540"/>
        <v>2</v>
      </c>
      <c r="AI1707" t="str">
        <f t="shared" si="533"/>
        <v>Home &amp; Kitchen</v>
      </c>
      <c r="AK1707">
        <f t="shared" si="534"/>
        <v>2025</v>
      </c>
      <c r="AL1707">
        <f t="shared" si="535"/>
        <v>5</v>
      </c>
      <c r="AM1707">
        <f t="shared" si="536"/>
        <v>30</v>
      </c>
      <c r="AN1707">
        <f t="shared" si="537"/>
        <v>6</v>
      </c>
      <c r="AO1707" t="str">
        <f t="shared" si="538"/>
        <v>Weekday</v>
      </c>
      <c r="AR1707" s="20">
        <f t="shared" si="539"/>
        <v>0</v>
      </c>
    </row>
    <row r="1708" spans="1:44" x14ac:dyDescent="0.35">
      <c r="A1708" t="str">
        <f t="shared" si="521"/>
        <v>CUST1707</v>
      </c>
      <c r="B1708" s="2" t="s">
        <v>2042</v>
      </c>
      <c r="C1708" s="4">
        <v>45712</v>
      </c>
      <c r="D1708" s="2" t="s">
        <v>675</v>
      </c>
      <c r="E1708" t="s">
        <v>5048</v>
      </c>
      <c r="F1708" s="2" t="s">
        <v>42</v>
      </c>
      <c r="G1708" s="2" t="s">
        <v>170</v>
      </c>
      <c r="H1708" s="2">
        <v>1</v>
      </c>
      <c r="I1708" s="19">
        <v>337.64</v>
      </c>
      <c r="J1708" s="2" t="s">
        <v>15</v>
      </c>
      <c r="K1708" s="2" t="s">
        <v>16</v>
      </c>
      <c r="L1708" s="2">
        <v>5</v>
      </c>
      <c r="M1708" s="18">
        <f t="shared" si="522"/>
        <v>337.64</v>
      </c>
      <c r="T1708" t="str">
        <f t="shared" si="523"/>
        <v>Completed</v>
      </c>
      <c r="U1708" t="str">
        <f t="shared" si="524"/>
        <v>No</v>
      </c>
      <c r="V1708" t="str">
        <f t="shared" si="525"/>
        <v>No</v>
      </c>
      <c r="X1708">
        <f t="shared" si="526"/>
        <v>590</v>
      </c>
      <c r="Y1708">
        <f t="shared" si="527"/>
        <v>451</v>
      </c>
      <c r="Z1708" s="18">
        <f t="shared" si="528"/>
        <v>1098537.4901531704</v>
      </c>
      <c r="AA1708" s="18">
        <f t="shared" si="529"/>
        <v>96724.388030634553</v>
      </c>
      <c r="AB1708" s="17">
        <f t="shared" si="530"/>
        <v>3.9001122334455669</v>
      </c>
      <c r="AC1708" s="2" t="s">
        <v>170</v>
      </c>
      <c r="AD1708" s="2" t="s">
        <v>42</v>
      </c>
      <c r="AE1708" t="str">
        <f t="shared" si="531"/>
        <v>Beauty</v>
      </c>
      <c r="AF1708" t="str">
        <f t="shared" si="532"/>
        <v>Beauty</v>
      </c>
      <c r="AG1708" t="str" cm="1">
        <f t="array" ref="AG1708">INDEX(AD:AD,ROW())</f>
        <v>Beauty</v>
      </c>
      <c r="AH1708">
        <f t="shared" si="540"/>
        <v>70</v>
      </c>
      <c r="AI1708" t="str">
        <f t="shared" si="533"/>
        <v>Beauty</v>
      </c>
      <c r="AK1708">
        <f t="shared" si="534"/>
        <v>2025</v>
      </c>
      <c r="AL1708">
        <f t="shared" si="535"/>
        <v>2</v>
      </c>
      <c r="AM1708">
        <f t="shared" si="536"/>
        <v>24</v>
      </c>
      <c r="AN1708">
        <f t="shared" si="537"/>
        <v>2</v>
      </c>
      <c r="AO1708" t="str">
        <f t="shared" si="538"/>
        <v>Weekday</v>
      </c>
      <c r="AR1708" s="20">
        <f t="shared" si="539"/>
        <v>0</v>
      </c>
    </row>
    <row r="1709" spans="1:44" x14ac:dyDescent="0.35">
      <c r="A1709" t="str">
        <f t="shared" si="521"/>
        <v>CUST1708</v>
      </c>
      <c r="B1709" s="2" t="s">
        <v>2043</v>
      </c>
      <c r="C1709" s="4">
        <v>45671</v>
      </c>
      <c r="D1709" s="2" t="s">
        <v>624</v>
      </c>
      <c r="E1709" t="s">
        <v>5052</v>
      </c>
      <c r="F1709" s="2" t="s">
        <v>13</v>
      </c>
      <c r="G1709" s="2" t="s">
        <v>14</v>
      </c>
      <c r="H1709" s="2">
        <v>1</v>
      </c>
      <c r="I1709" s="19">
        <v>1154.43</v>
      </c>
      <c r="J1709" s="2" t="s">
        <v>20</v>
      </c>
      <c r="K1709" s="2" t="s">
        <v>16</v>
      </c>
      <c r="L1709" s="2">
        <v>4</v>
      </c>
      <c r="M1709" s="18">
        <f t="shared" si="522"/>
        <v>1154.43</v>
      </c>
      <c r="T1709" t="str">
        <f t="shared" si="523"/>
        <v>Completed</v>
      </c>
      <c r="U1709" t="str">
        <f t="shared" si="524"/>
        <v>Yes</v>
      </c>
      <c r="V1709" t="str">
        <f t="shared" si="525"/>
        <v>No</v>
      </c>
      <c r="X1709">
        <f t="shared" si="526"/>
        <v>573</v>
      </c>
      <c r="Y1709">
        <f t="shared" si="527"/>
        <v>450</v>
      </c>
      <c r="Z1709" s="18">
        <f t="shared" si="528"/>
        <v>1463424.4009529033</v>
      </c>
      <c r="AA1709" s="18">
        <f t="shared" si="529"/>
        <v>118285.78776560788</v>
      </c>
      <c r="AB1709" s="17">
        <f t="shared" si="530"/>
        <v>3.8140589569160999</v>
      </c>
      <c r="AC1709" s="2" t="s">
        <v>14</v>
      </c>
      <c r="AD1709" s="2" t="s">
        <v>13</v>
      </c>
      <c r="AE1709" t="str">
        <f t="shared" si="531"/>
        <v>Home &amp; Kitchen</v>
      </c>
      <c r="AF1709" t="str">
        <f t="shared" si="532"/>
        <v>Home &amp; Kitchen</v>
      </c>
      <c r="AG1709" t="str" cm="1">
        <f t="array" ref="AG1709">INDEX(AD:AD,ROW())</f>
        <v>Home &amp; Kitchen</v>
      </c>
      <c r="AH1709">
        <f t="shared" si="540"/>
        <v>2</v>
      </c>
      <c r="AI1709" t="str">
        <f t="shared" si="533"/>
        <v>Home &amp; Kitchen</v>
      </c>
      <c r="AK1709">
        <f t="shared" si="534"/>
        <v>2025</v>
      </c>
      <c r="AL1709">
        <f t="shared" si="535"/>
        <v>1</v>
      </c>
      <c r="AM1709">
        <f t="shared" si="536"/>
        <v>14</v>
      </c>
      <c r="AN1709">
        <f t="shared" si="537"/>
        <v>3</v>
      </c>
      <c r="AO1709" t="str">
        <f t="shared" si="538"/>
        <v>Weekday</v>
      </c>
      <c r="AR1709" s="20">
        <f t="shared" si="539"/>
        <v>0</v>
      </c>
    </row>
    <row r="1710" spans="1:44" x14ac:dyDescent="0.35">
      <c r="A1710" t="str">
        <f t="shared" si="521"/>
        <v>CUST1709</v>
      </c>
      <c r="B1710" s="2" t="s">
        <v>2044</v>
      </c>
      <c r="C1710" s="4">
        <v>45211</v>
      </c>
      <c r="D1710" s="2" t="s">
        <v>1389</v>
      </c>
      <c r="E1710" t="s">
        <v>5052</v>
      </c>
      <c r="F1710" s="2" t="s">
        <v>13</v>
      </c>
      <c r="G1710" s="2" t="s">
        <v>95</v>
      </c>
      <c r="H1710" s="2">
        <v>1</v>
      </c>
      <c r="I1710" s="19">
        <v>230.82</v>
      </c>
      <c r="J1710" s="2" t="s">
        <v>50</v>
      </c>
      <c r="K1710" s="2" t="s">
        <v>16</v>
      </c>
      <c r="L1710" s="31"/>
      <c r="M1710" s="18">
        <f t="shared" si="522"/>
        <v>230.82</v>
      </c>
      <c r="T1710" t="str">
        <f t="shared" si="523"/>
        <v>Completed</v>
      </c>
      <c r="U1710" t="str">
        <f t="shared" si="524"/>
        <v>No</v>
      </c>
      <c r="V1710" t="str">
        <f t="shared" si="525"/>
        <v>No</v>
      </c>
      <c r="X1710">
        <f t="shared" si="526"/>
        <v>573</v>
      </c>
      <c r="Y1710">
        <f t="shared" si="527"/>
        <v>450</v>
      </c>
      <c r="Z1710" s="18">
        <f t="shared" si="528"/>
        <v>1463424.4009529033</v>
      </c>
      <c r="AA1710" s="18">
        <f t="shared" si="529"/>
        <v>118285.78776560788</v>
      </c>
      <c r="AB1710" s="17">
        <f t="shared" si="530"/>
        <v>3.8140589569160999</v>
      </c>
      <c r="AC1710" s="2" t="s">
        <v>95</v>
      </c>
      <c r="AD1710" s="2" t="s">
        <v>13</v>
      </c>
      <c r="AE1710" t="str">
        <f t="shared" si="531"/>
        <v>Home &amp; Kitchen</v>
      </c>
      <c r="AF1710" t="str">
        <f t="shared" si="532"/>
        <v>Home &amp; Kitchen</v>
      </c>
      <c r="AG1710" t="str" cm="1">
        <f t="array" ref="AG1710">INDEX(AD:AD,ROW())</f>
        <v>Home &amp; Kitchen</v>
      </c>
      <c r="AH1710">
        <f t="shared" si="540"/>
        <v>32</v>
      </c>
      <c r="AI1710" t="str">
        <f t="shared" si="533"/>
        <v>Home &amp; Kitchen</v>
      </c>
      <c r="AK1710">
        <f t="shared" si="534"/>
        <v>2023</v>
      </c>
      <c r="AL1710">
        <f t="shared" si="535"/>
        <v>10</v>
      </c>
      <c r="AM1710">
        <f t="shared" si="536"/>
        <v>12</v>
      </c>
      <c r="AN1710">
        <f t="shared" si="537"/>
        <v>5</v>
      </c>
      <c r="AO1710" t="str">
        <f t="shared" si="538"/>
        <v>Weekday</v>
      </c>
      <c r="AR1710" s="20">
        <f t="shared" si="539"/>
        <v>0</v>
      </c>
    </row>
    <row r="1711" spans="1:44" x14ac:dyDescent="0.35">
      <c r="A1711" t="str">
        <f t="shared" si="521"/>
        <v>CUST1710</v>
      </c>
      <c r="B1711" s="2" t="s">
        <v>2045</v>
      </c>
      <c r="C1711" s="4">
        <v>45833</v>
      </c>
      <c r="D1711" s="2" t="s">
        <v>52</v>
      </c>
      <c r="E1711" t="s">
        <v>5048</v>
      </c>
      <c r="F1711" s="2" t="s">
        <v>13</v>
      </c>
      <c r="G1711" s="2" t="s">
        <v>37</v>
      </c>
      <c r="H1711" s="2">
        <v>1</v>
      </c>
      <c r="I1711" s="19">
        <v>621.64</v>
      </c>
      <c r="J1711" s="2" t="s">
        <v>15</v>
      </c>
      <c r="K1711" s="2" t="s">
        <v>76</v>
      </c>
      <c r="L1711" s="31"/>
      <c r="M1711" s="18">
        <f t="shared" si="522"/>
        <v>621.64</v>
      </c>
      <c r="T1711" t="str">
        <f t="shared" si="523"/>
        <v>Completed</v>
      </c>
      <c r="U1711" t="str">
        <f t="shared" si="524"/>
        <v>No</v>
      </c>
      <c r="V1711" t="str">
        <f t="shared" si="525"/>
        <v>No</v>
      </c>
      <c r="X1711">
        <f t="shared" si="526"/>
        <v>590</v>
      </c>
      <c r="Y1711">
        <f t="shared" si="527"/>
        <v>451</v>
      </c>
      <c r="Z1711" s="18">
        <f t="shared" si="528"/>
        <v>1463424.4009529033</v>
      </c>
      <c r="AA1711" s="18">
        <f t="shared" si="529"/>
        <v>118285.78776560788</v>
      </c>
      <c r="AB1711" s="17">
        <f t="shared" si="530"/>
        <v>3.8140589569160999</v>
      </c>
      <c r="AC1711" s="2" t="s">
        <v>37</v>
      </c>
      <c r="AD1711" s="2" t="s">
        <v>13</v>
      </c>
      <c r="AE1711" t="str">
        <f t="shared" si="531"/>
        <v>Home &amp; Kitchen</v>
      </c>
      <c r="AF1711" t="str">
        <f t="shared" si="532"/>
        <v>Home &amp; Kitchen</v>
      </c>
      <c r="AG1711" t="str" cm="1">
        <f t="array" ref="AG1711">INDEX(AD:AD,ROW())</f>
        <v>Home &amp; Kitchen</v>
      </c>
      <c r="AH1711">
        <f t="shared" si="540"/>
        <v>8</v>
      </c>
      <c r="AI1711" t="str">
        <f t="shared" si="533"/>
        <v>Home &amp; Kitchen</v>
      </c>
      <c r="AK1711">
        <f t="shared" si="534"/>
        <v>2025</v>
      </c>
      <c r="AL1711">
        <f t="shared" si="535"/>
        <v>6</v>
      </c>
      <c r="AM1711">
        <f t="shared" si="536"/>
        <v>25</v>
      </c>
      <c r="AN1711">
        <f t="shared" si="537"/>
        <v>4</v>
      </c>
      <c r="AO1711" t="str">
        <f t="shared" si="538"/>
        <v>Weekday</v>
      </c>
      <c r="AR1711" s="20">
        <f t="shared" si="539"/>
        <v>1</v>
      </c>
    </row>
    <row r="1712" spans="1:44" x14ac:dyDescent="0.35">
      <c r="A1712" t="str">
        <f t="shared" si="521"/>
        <v>CUST1711</v>
      </c>
      <c r="B1712" s="2" t="s">
        <v>2046</v>
      </c>
      <c r="C1712" s="4">
        <v>45062</v>
      </c>
      <c r="D1712" s="2" t="s">
        <v>41</v>
      </c>
      <c r="E1712" t="s">
        <v>5051</v>
      </c>
      <c r="F1712" s="2" t="s">
        <v>23</v>
      </c>
      <c r="G1712" s="2" t="s">
        <v>46</v>
      </c>
      <c r="H1712" s="2">
        <v>1</v>
      </c>
      <c r="I1712" s="19">
        <v>761.04</v>
      </c>
      <c r="J1712" s="2" t="s">
        <v>5047</v>
      </c>
      <c r="K1712" s="2" t="s">
        <v>16</v>
      </c>
      <c r="L1712" s="2">
        <v>4</v>
      </c>
      <c r="M1712" s="18">
        <f t="shared" si="522"/>
        <v>761.04</v>
      </c>
      <c r="T1712" t="str">
        <f t="shared" si="523"/>
        <v>Completed</v>
      </c>
      <c r="U1712" t="str">
        <f t="shared" si="524"/>
        <v>No</v>
      </c>
      <c r="V1712" t="str">
        <f t="shared" si="525"/>
        <v>No</v>
      </c>
      <c r="X1712">
        <f t="shared" si="526"/>
        <v>619</v>
      </c>
      <c r="Y1712">
        <f t="shared" si="527"/>
        <v>468</v>
      </c>
      <c r="Z1712" s="18">
        <f t="shared" si="528"/>
        <v>594714.6477588166</v>
      </c>
      <c r="AA1712" s="18">
        <f t="shared" si="529"/>
        <v>60882.938065984097</v>
      </c>
      <c r="AB1712" s="17">
        <f t="shared" si="530"/>
        <v>3.804733727810651</v>
      </c>
      <c r="AC1712" s="2" t="s">
        <v>46</v>
      </c>
      <c r="AD1712" s="2" t="s">
        <v>23</v>
      </c>
      <c r="AE1712" t="str">
        <f t="shared" si="531"/>
        <v>Books</v>
      </c>
      <c r="AF1712" t="str">
        <f t="shared" si="532"/>
        <v>Books</v>
      </c>
      <c r="AG1712" t="str" cm="1">
        <f t="array" ref="AG1712">INDEX(AD:AD,ROW())</f>
        <v>Books</v>
      </c>
      <c r="AH1712">
        <f t="shared" si="540"/>
        <v>11</v>
      </c>
      <c r="AI1712" t="str">
        <f t="shared" si="533"/>
        <v>Books</v>
      </c>
      <c r="AK1712">
        <f t="shared" si="534"/>
        <v>2023</v>
      </c>
      <c r="AL1712">
        <f t="shared" si="535"/>
        <v>5</v>
      </c>
      <c r="AM1712">
        <f t="shared" si="536"/>
        <v>16</v>
      </c>
      <c r="AN1712">
        <f t="shared" si="537"/>
        <v>3</v>
      </c>
      <c r="AO1712" t="str">
        <f t="shared" si="538"/>
        <v>Weekday</v>
      </c>
      <c r="AR1712" s="20">
        <f t="shared" si="539"/>
        <v>0</v>
      </c>
    </row>
    <row r="1713" spans="1:44" x14ac:dyDescent="0.35">
      <c r="A1713" t="str">
        <f t="shared" si="521"/>
        <v>CUST1712</v>
      </c>
      <c r="B1713" s="2" t="s">
        <v>2047</v>
      </c>
      <c r="C1713" s="4">
        <v>45759</v>
      </c>
      <c r="D1713" s="2" t="s">
        <v>1135</v>
      </c>
      <c r="E1713" t="s">
        <v>5054</v>
      </c>
      <c r="F1713" s="2" t="s">
        <v>42</v>
      </c>
      <c r="G1713" s="2" t="s">
        <v>5042</v>
      </c>
      <c r="H1713" s="2">
        <v>1</v>
      </c>
      <c r="I1713" s="19">
        <v>1375.99</v>
      </c>
      <c r="J1713" s="2" t="s">
        <v>5047</v>
      </c>
      <c r="K1713" s="2" t="s">
        <v>103</v>
      </c>
      <c r="L1713" s="2">
        <v>5</v>
      </c>
      <c r="M1713" s="18">
        <f t="shared" si="522"/>
        <v>1375.99</v>
      </c>
      <c r="T1713" t="str">
        <f t="shared" si="523"/>
        <v>Lost Sale</v>
      </c>
      <c r="U1713" t="str">
        <f t="shared" si="524"/>
        <v>No</v>
      </c>
      <c r="V1713" t="str">
        <f t="shared" si="525"/>
        <v>Yes</v>
      </c>
      <c r="X1713">
        <f t="shared" si="526"/>
        <v>558</v>
      </c>
      <c r="Y1713">
        <f t="shared" si="527"/>
        <v>430</v>
      </c>
      <c r="Z1713" s="18">
        <f t="shared" si="528"/>
        <v>1098537.4901531704</v>
      </c>
      <c r="AA1713" s="18">
        <f t="shared" si="529"/>
        <v>96724.388030634553</v>
      </c>
      <c r="AB1713" s="17">
        <f t="shared" si="530"/>
        <v>3.9001122334455669</v>
      </c>
      <c r="AC1713" s="2" t="s">
        <v>5042</v>
      </c>
      <c r="AD1713" s="2" t="s">
        <v>42</v>
      </c>
      <c r="AE1713" t="str">
        <f t="shared" si="531"/>
        <v>Beauty</v>
      </c>
      <c r="AF1713" t="str">
        <f t="shared" si="532"/>
        <v>Beauty</v>
      </c>
      <c r="AG1713" t="str" cm="1">
        <f t="array" ref="AG1713">INDEX(AD:AD,ROW())</f>
        <v>Beauty</v>
      </c>
      <c r="AH1713">
        <f t="shared" si="540"/>
        <v>18</v>
      </c>
      <c r="AI1713" t="str">
        <f t="shared" si="533"/>
        <v>Beauty</v>
      </c>
      <c r="AK1713">
        <f t="shared" si="534"/>
        <v>2025</v>
      </c>
      <c r="AL1713">
        <f t="shared" si="535"/>
        <v>4</v>
      </c>
      <c r="AM1713">
        <f t="shared" si="536"/>
        <v>12</v>
      </c>
      <c r="AN1713">
        <f t="shared" si="537"/>
        <v>7</v>
      </c>
      <c r="AO1713" t="str">
        <f t="shared" si="538"/>
        <v>Weekend</v>
      </c>
      <c r="AR1713" s="20">
        <f t="shared" si="539"/>
        <v>1</v>
      </c>
    </row>
    <row r="1714" spans="1:44" x14ac:dyDescent="0.35">
      <c r="A1714" t="str">
        <f t="shared" si="521"/>
        <v>CUST1713</v>
      </c>
      <c r="B1714" s="2" t="s">
        <v>2048</v>
      </c>
      <c r="C1714" s="4">
        <v>45009</v>
      </c>
      <c r="D1714" s="2" t="s">
        <v>222</v>
      </c>
      <c r="E1714" t="s">
        <v>5048</v>
      </c>
      <c r="F1714" s="2" t="s">
        <v>29</v>
      </c>
      <c r="G1714" s="2" t="s">
        <v>5041</v>
      </c>
      <c r="H1714" s="2">
        <v>1</v>
      </c>
      <c r="I1714" s="19">
        <v>1403.06</v>
      </c>
      <c r="J1714" s="2" t="s">
        <v>20</v>
      </c>
      <c r="K1714" s="2" t="s">
        <v>16</v>
      </c>
      <c r="L1714" s="2">
        <v>4</v>
      </c>
      <c r="M1714" s="18">
        <f t="shared" si="522"/>
        <v>1403.06</v>
      </c>
      <c r="T1714" t="str">
        <f t="shared" si="523"/>
        <v>Completed</v>
      </c>
      <c r="U1714" t="str">
        <f t="shared" si="524"/>
        <v>Yes</v>
      </c>
      <c r="V1714" t="str">
        <f t="shared" si="525"/>
        <v>No</v>
      </c>
      <c r="X1714">
        <f t="shared" si="526"/>
        <v>590</v>
      </c>
      <c r="Y1714">
        <f t="shared" si="527"/>
        <v>451</v>
      </c>
      <c r="Z1714" s="18">
        <f t="shared" si="528"/>
        <v>1892867.2841657216</v>
      </c>
      <c r="AA1714" s="18">
        <f t="shared" si="529"/>
        <v>199432.98236095349</v>
      </c>
      <c r="AB1714" s="17">
        <f t="shared" si="530"/>
        <v>3.8949824970828471</v>
      </c>
      <c r="AC1714" s="2" t="s">
        <v>5041</v>
      </c>
      <c r="AD1714" s="2" t="s">
        <v>29</v>
      </c>
      <c r="AE1714" t="str">
        <f t="shared" si="531"/>
        <v>Fashion</v>
      </c>
      <c r="AF1714" t="str">
        <f t="shared" si="532"/>
        <v>Fashion</v>
      </c>
      <c r="AG1714" t="str" cm="1">
        <f t="array" ref="AG1714">INDEX(AD:AD,ROW())</f>
        <v>Fashion</v>
      </c>
      <c r="AH1714">
        <f t="shared" si="540"/>
        <v>15</v>
      </c>
      <c r="AI1714" t="str">
        <f t="shared" si="533"/>
        <v>Fashion</v>
      </c>
      <c r="AK1714">
        <f t="shared" si="534"/>
        <v>2023</v>
      </c>
      <c r="AL1714">
        <f t="shared" si="535"/>
        <v>3</v>
      </c>
      <c r="AM1714">
        <f t="shared" si="536"/>
        <v>24</v>
      </c>
      <c r="AN1714">
        <f t="shared" si="537"/>
        <v>6</v>
      </c>
      <c r="AO1714" t="str">
        <f t="shared" si="538"/>
        <v>Weekday</v>
      </c>
      <c r="AR1714" s="20">
        <f t="shared" si="539"/>
        <v>0</v>
      </c>
    </row>
    <row r="1715" spans="1:44" x14ac:dyDescent="0.35">
      <c r="A1715" t="str">
        <f t="shared" si="521"/>
        <v>CUST1714</v>
      </c>
      <c r="B1715" s="2" t="s">
        <v>2049</v>
      </c>
      <c r="C1715" s="4">
        <v>44980</v>
      </c>
      <c r="D1715" s="2" t="s">
        <v>67</v>
      </c>
      <c r="E1715" t="s">
        <v>5052</v>
      </c>
      <c r="F1715" s="2" t="s">
        <v>29</v>
      </c>
      <c r="G1715" s="2" t="s">
        <v>5041</v>
      </c>
      <c r="H1715" s="2">
        <v>2</v>
      </c>
      <c r="I1715" s="19">
        <v>1171.28</v>
      </c>
      <c r="J1715" s="2" t="s">
        <v>5046</v>
      </c>
      <c r="K1715" s="2" t="s">
        <v>16</v>
      </c>
      <c r="L1715" s="2">
        <v>4</v>
      </c>
      <c r="M1715" s="18">
        <f t="shared" si="522"/>
        <v>2342.56</v>
      </c>
      <c r="T1715" t="str">
        <f t="shared" si="523"/>
        <v>Completed</v>
      </c>
      <c r="U1715" t="str">
        <f t="shared" si="524"/>
        <v>Yes</v>
      </c>
      <c r="V1715" t="str">
        <f t="shared" si="525"/>
        <v>No</v>
      </c>
      <c r="X1715">
        <f t="shared" si="526"/>
        <v>573</v>
      </c>
      <c r="Y1715">
        <f t="shared" si="527"/>
        <v>450</v>
      </c>
      <c r="Z1715" s="18">
        <f t="shared" si="528"/>
        <v>1892867.2841657216</v>
      </c>
      <c r="AA1715" s="18">
        <f t="shared" si="529"/>
        <v>199432.98236095349</v>
      </c>
      <c r="AB1715" s="17">
        <f t="shared" si="530"/>
        <v>3.8949824970828471</v>
      </c>
      <c r="AC1715" s="2" t="s">
        <v>5041</v>
      </c>
      <c r="AD1715" s="2" t="s">
        <v>29</v>
      </c>
      <c r="AE1715" t="str">
        <f t="shared" si="531"/>
        <v>Fashion</v>
      </c>
      <c r="AF1715" t="str">
        <f t="shared" si="532"/>
        <v>Fashion</v>
      </c>
      <c r="AG1715" t="str" cm="1">
        <f t="array" ref="AG1715">INDEX(AD:AD,ROW())</f>
        <v>Fashion</v>
      </c>
      <c r="AH1715">
        <f t="shared" si="540"/>
        <v>15</v>
      </c>
      <c r="AI1715" t="str">
        <f t="shared" si="533"/>
        <v>Fashion</v>
      </c>
      <c r="AK1715">
        <f t="shared" si="534"/>
        <v>2023</v>
      </c>
      <c r="AL1715">
        <f t="shared" si="535"/>
        <v>2</v>
      </c>
      <c r="AM1715">
        <f t="shared" si="536"/>
        <v>23</v>
      </c>
      <c r="AN1715">
        <f t="shared" si="537"/>
        <v>5</v>
      </c>
      <c r="AO1715" t="str">
        <f t="shared" si="538"/>
        <v>Weekday</v>
      </c>
      <c r="AR1715" s="20">
        <f t="shared" si="539"/>
        <v>0</v>
      </c>
    </row>
    <row r="1716" spans="1:44" x14ac:dyDescent="0.35">
      <c r="A1716" t="str">
        <f t="shared" si="521"/>
        <v>CUST1715</v>
      </c>
      <c r="B1716" s="2" t="s">
        <v>2050</v>
      </c>
      <c r="C1716" s="4">
        <v>45360</v>
      </c>
      <c r="D1716" s="2" t="s">
        <v>74</v>
      </c>
      <c r="E1716" t="s">
        <v>5054</v>
      </c>
      <c r="F1716" s="2" t="s">
        <v>19</v>
      </c>
      <c r="G1716" s="2" t="s">
        <v>128</v>
      </c>
      <c r="H1716" s="2">
        <v>2</v>
      </c>
      <c r="I1716" s="19">
        <v>3051.37</v>
      </c>
      <c r="J1716" s="2" t="s">
        <v>5046</v>
      </c>
      <c r="K1716" s="2" t="s">
        <v>31</v>
      </c>
      <c r="L1716" s="2">
        <v>4</v>
      </c>
      <c r="M1716" s="18">
        <f t="shared" si="522"/>
        <v>6102.74</v>
      </c>
      <c r="T1716" t="str">
        <f t="shared" si="523"/>
        <v>Pending</v>
      </c>
      <c r="U1716" t="str">
        <f t="shared" si="524"/>
        <v>No</v>
      </c>
      <c r="V1716" t="str">
        <f t="shared" si="525"/>
        <v>Yes</v>
      </c>
      <c r="X1716">
        <f t="shared" si="526"/>
        <v>558</v>
      </c>
      <c r="Y1716">
        <f t="shared" si="527"/>
        <v>430</v>
      </c>
      <c r="Z1716" s="18">
        <f t="shared" si="528"/>
        <v>2759712.3299794244</v>
      </c>
      <c r="AA1716" s="18">
        <f t="shared" si="529"/>
        <v>330643.50635802455</v>
      </c>
      <c r="AB1716" s="17">
        <f t="shared" si="530"/>
        <v>3.8641711229946525</v>
      </c>
      <c r="AC1716" s="2" t="s">
        <v>128</v>
      </c>
      <c r="AD1716" s="2" t="s">
        <v>19</v>
      </c>
      <c r="AE1716" t="str">
        <f t="shared" si="531"/>
        <v>Electronics</v>
      </c>
      <c r="AF1716" t="str">
        <f t="shared" si="532"/>
        <v>Electronics</v>
      </c>
      <c r="AG1716" t="str" cm="1">
        <f t="array" ref="AG1716">INDEX(AD:AD,ROW())</f>
        <v>Electronics</v>
      </c>
      <c r="AH1716">
        <f t="shared" si="540"/>
        <v>48</v>
      </c>
      <c r="AI1716" t="str">
        <f t="shared" si="533"/>
        <v>Electronics</v>
      </c>
      <c r="AK1716">
        <f t="shared" si="534"/>
        <v>2024</v>
      </c>
      <c r="AL1716">
        <f t="shared" si="535"/>
        <v>3</v>
      </c>
      <c r="AM1716">
        <f t="shared" si="536"/>
        <v>9</v>
      </c>
      <c r="AN1716">
        <f t="shared" si="537"/>
        <v>7</v>
      </c>
      <c r="AO1716" t="str">
        <f t="shared" si="538"/>
        <v>Weekend</v>
      </c>
      <c r="AR1716" s="20">
        <f t="shared" si="539"/>
        <v>0</v>
      </c>
    </row>
    <row r="1717" spans="1:44" x14ac:dyDescent="0.35">
      <c r="A1717" t="str">
        <f t="shared" si="521"/>
        <v>CUST1716</v>
      </c>
      <c r="B1717" s="2" t="s">
        <v>2051</v>
      </c>
      <c r="C1717" s="4">
        <v>45319</v>
      </c>
      <c r="D1717" s="2" t="s">
        <v>161</v>
      </c>
      <c r="E1717" t="s">
        <v>5051</v>
      </c>
      <c r="F1717" s="2" t="s">
        <v>23</v>
      </c>
      <c r="G1717" s="2" t="s">
        <v>75</v>
      </c>
      <c r="H1717" s="2">
        <v>1</v>
      </c>
      <c r="I1717" s="19">
        <v>554.54</v>
      </c>
      <c r="J1717" s="2" t="s">
        <v>20</v>
      </c>
      <c r="K1717" s="2" t="s">
        <v>103</v>
      </c>
      <c r="L1717" s="2">
        <v>5</v>
      </c>
      <c r="M1717" s="18">
        <f t="shared" si="522"/>
        <v>554.54</v>
      </c>
      <c r="T1717" t="str">
        <f t="shared" si="523"/>
        <v>Lost Sale</v>
      </c>
      <c r="U1717" t="str">
        <f t="shared" si="524"/>
        <v>No</v>
      </c>
      <c r="V1717" t="str">
        <f t="shared" si="525"/>
        <v>Yes</v>
      </c>
      <c r="X1717">
        <f t="shared" si="526"/>
        <v>619</v>
      </c>
      <c r="Y1717">
        <f t="shared" si="527"/>
        <v>468</v>
      </c>
      <c r="Z1717" s="18">
        <f t="shared" si="528"/>
        <v>594714.6477588166</v>
      </c>
      <c r="AA1717" s="18">
        <f t="shared" si="529"/>
        <v>60882.938065984097</v>
      </c>
      <c r="AB1717" s="17">
        <f t="shared" si="530"/>
        <v>3.804733727810651</v>
      </c>
      <c r="AC1717" s="2" t="s">
        <v>75</v>
      </c>
      <c r="AD1717" s="2" t="s">
        <v>23</v>
      </c>
      <c r="AE1717" t="str">
        <f t="shared" si="531"/>
        <v>Books</v>
      </c>
      <c r="AF1717" t="str">
        <f t="shared" si="532"/>
        <v>Books</v>
      </c>
      <c r="AG1717" t="str" cm="1">
        <f t="array" ref="AG1717">INDEX(AD:AD,ROW())</f>
        <v>Books</v>
      </c>
      <c r="AH1717">
        <f t="shared" si="540"/>
        <v>23</v>
      </c>
      <c r="AI1717" t="str">
        <f t="shared" si="533"/>
        <v>Books</v>
      </c>
      <c r="AK1717">
        <f t="shared" si="534"/>
        <v>2024</v>
      </c>
      <c r="AL1717">
        <f t="shared" si="535"/>
        <v>1</v>
      </c>
      <c r="AM1717">
        <f t="shared" si="536"/>
        <v>28</v>
      </c>
      <c r="AN1717">
        <f t="shared" si="537"/>
        <v>1</v>
      </c>
      <c r="AO1717" t="str">
        <f t="shared" si="538"/>
        <v>Weekend</v>
      </c>
      <c r="AR1717" s="20">
        <f t="shared" si="539"/>
        <v>1</v>
      </c>
    </row>
    <row r="1718" spans="1:44" x14ac:dyDescent="0.35">
      <c r="A1718" t="str">
        <f t="shared" si="521"/>
        <v>CUST1717</v>
      </c>
      <c r="B1718" s="2" t="s">
        <v>2052</v>
      </c>
      <c r="C1718" s="4">
        <v>45152</v>
      </c>
      <c r="D1718" s="2" t="s">
        <v>462</v>
      </c>
      <c r="E1718" t="s">
        <v>5054</v>
      </c>
      <c r="F1718" s="2" t="s">
        <v>23</v>
      </c>
      <c r="G1718" s="2" t="s">
        <v>65</v>
      </c>
      <c r="H1718" s="2">
        <v>1</v>
      </c>
      <c r="I1718" s="19">
        <v>331.57</v>
      </c>
      <c r="J1718" s="2" t="s">
        <v>5047</v>
      </c>
      <c r="K1718" s="2" t="s">
        <v>76</v>
      </c>
      <c r="L1718" s="2">
        <v>4</v>
      </c>
      <c r="M1718" s="18">
        <f t="shared" si="522"/>
        <v>331.57</v>
      </c>
      <c r="T1718" t="str">
        <f t="shared" si="523"/>
        <v>Completed</v>
      </c>
      <c r="U1718" t="str">
        <f t="shared" si="524"/>
        <v>No</v>
      </c>
      <c r="V1718" t="str">
        <f t="shared" si="525"/>
        <v>No</v>
      </c>
      <c r="X1718">
        <f t="shared" si="526"/>
        <v>558</v>
      </c>
      <c r="Y1718">
        <f t="shared" si="527"/>
        <v>430</v>
      </c>
      <c r="Z1718" s="18">
        <f t="shared" si="528"/>
        <v>594714.6477588166</v>
      </c>
      <c r="AA1718" s="18">
        <f t="shared" si="529"/>
        <v>60882.938065984097</v>
      </c>
      <c r="AB1718" s="17">
        <f t="shared" si="530"/>
        <v>3.804733727810651</v>
      </c>
      <c r="AC1718" s="2" t="s">
        <v>65</v>
      </c>
      <c r="AD1718" s="2" t="s">
        <v>23</v>
      </c>
      <c r="AE1718" t="str">
        <f t="shared" si="531"/>
        <v>Books</v>
      </c>
      <c r="AF1718" t="str">
        <f t="shared" si="532"/>
        <v>Books</v>
      </c>
      <c r="AG1718" t="str" cm="1">
        <f t="array" ref="AG1718">INDEX(AD:AD,ROW())</f>
        <v>Books</v>
      </c>
      <c r="AH1718">
        <f t="shared" si="540"/>
        <v>19</v>
      </c>
      <c r="AI1718" t="str">
        <f t="shared" si="533"/>
        <v>Books</v>
      </c>
      <c r="AK1718">
        <f t="shared" si="534"/>
        <v>2023</v>
      </c>
      <c r="AL1718">
        <f t="shared" si="535"/>
        <v>8</v>
      </c>
      <c r="AM1718">
        <f t="shared" si="536"/>
        <v>14</v>
      </c>
      <c r="AN1718">
        <f t="shared" si="537"/>
        <v>2</v>
      </c>
      <c r="AO1718" t="str">
        <f t="shared" si="538"/>
        <v>Weekday</v>
      </c>
      <c r="AR1718" s="20">
        <f t="shared" si="539"/>
        <v>1</v>
      </c>
    </row>
    <row r="1719" spans="1:44" x14ac:dyDescent="0.35">
      <c r="A1719" t="str">
        <f t="shared" si="521"/>
        <v>CUST1718</v>
      </c>
      <c r="B1719" s="2" t="s">
        <v>2053</v>
      </c>
      <c r="C1719" s="4">
        <v>45163</v>
      </c>
      <c r="D1719" s="2" t="s">
        <v>203</v>
      </c>
      <c r="E1719" t="s">
        <v>5048</v>
      </c>
      <c r="F1719" s="2" t="s">
        <v>13</v>
      </c>
      <c r="G1719" s="2" t="s">
        <v>95</v>
      </c>
      <c r="H1719" s="2">
        <v>1</v>
      </c>
      <c r="I1719" s="19">
        <v>330.76</v>
      </c>
      <c r="J1719" s="2" t="s">
        <v>5047</v>
      </c>
      <c r="K1719" s="2" t="s">
        <v>16</v>
      </c>
      <c r="L1719" s="2">
        <v>3</v>
      </c>
      <c r="M1719" s="18">
        <f t="shared" si="522"/>
        <v>330.76</v>
      </c>
      <c r="T1719" t="str">
        <f t="shared" si="523"/>
        <v>Completed</v>
      </c>
      <c r="U1719" t="str">
        <f t="shared" si="524"/>
        <v>No</v>
      </c>
      <c r="V1719" t="str">
        <f t="shared" si="525"/>
        <v>No</v>
      </c>
      <c r="X1719">
        <f t="shared" si="526"/>
        <v>590</v>
      </c>
      <c r="Y1719">
        <f t="shared" si="527"/>
        <v>451</v>
      </c>
      <c r="Z1719" s="18">
        <f t="shared" si="528"/>
        <v>1463424.4009529033</v>
      </c>
      <c r="AA1719" s="18">
        <f t="shared" si="529"/>
        <v>118285.78776560788</v>
      </c>
      <c r="AB1719" s="17">
        <f t="shared" si="530"/>
        <v>3.8140589569160999</v>
      </c>
      <c r="AC1719" s="2" t="s">
        <v>95</v>
      </c>
      <c r="AD1719" s="2" t="s">
        <v>13</v>
      </c>
      <c r="AE1719" t="str">
        <f t="shared" si="531"/>
        <v>Home &amp; Kitchen</v>
      </c>
      <c r="AF1719" t="str">
        <f t="shared" si="532"/>
        <v>Home &amp; Kitchen</v>
      </c>
      <c r="AG1719" t="str" cm="1">
        <f t="array" ref="AG1719">INDEX(AD:AD,ROW())</f>
        <v>Home &amp; Kitchen</v>
      </c>
      <c r="AH1719">
        <f t="shared" si="540"/>
        <v>32</v>
      </c>
      <c r="AI1719" t="str">
        <f t="shared" si="533"/>
        <v>Home &amp; Kitchen</v>
      </c>
      <c r="AK1719">
        <f t="shared" si="534"/>
        <v>2023</v>
      </c>
      <c r="AL1719">
        <f t="shared" si="535"/>
        <v>8</v>
      </c>
      <c r="AM1719">
        <f t="shared" si="536"/>
        <v>25</v>
      </c>
      <c r="AN1719">
        <f t="shared" si="537"/>
        <v>6</v>
      </c>
      <c r="AO1719" t="str">
        <f t="shared" si="538"/>
        <v>Weekday</v>
      </c>
      <c r="AR1719" s="20">
        <f t="shared" si="539"/>
        <v>0</v>
      </c>
    </row>
    <row r="1720" spans="1:44" x14ac:dyDescent="0.35">
      <c r="A1720" t="str">
        <f t="shared" si="521"/>
        <v>CUST1719</v>
      </c>
      <c r="B1720" s="2" t="s">
        <v>2054</v>
      </c>
      <c r="C1720" s="4">
        <v>44989</v>
      </c>
      <c r="D1720" s="2" t="s">
        <v>280</v>
      </c>
      <c r="E1720" t="s">
        <v>5052</v>
      </c>
      <c r="F1720" s="2" t="s">
        <v>23</v>
      </c>
      <c r="G1720" s="2" t="s">
        <v>24</v>
      </c>
      <c r="H1720" s="2">
        <v>1</v>
      </c>
      <c r="I1720" s="19">
        <v>566.72</v>
      </c>
      <c r="J1720" s="2" t="s">
        <v>20</v>
      </c>
      <c r="K1720" s="2" t="s">
        <v>16</v>
      </c>
      <c r="L1720" s="2">
        <v>5</v>
      </c>
      <c r="M1720" s="18">
        <f t="shared" si="522"/>
        <v>566.72</v>
      </c>
      <c r="T1720" t="str">
        <f t="shared" si="523"/>
        <v>Completed</v>
      </c>
      <c r="U1720" t="str">
        <f t="shared" si="524"/>
        <v>No</v>
      </c>
      <c r="V1720" t="str">
        <f t="shared" si="525"/>
        <v>No</v>
      </c>
      <c r="X1720">
        <f t="shared" si="526"/>
        <v>573</v>
      </c>
      <c r="Y1720">
        <f t="shared" si="527"/>
        <v>450</v>
      </c>
      <c r="Z1720" s="18">
        <f t="shared" si="528"/>
        <v>594714.6477588166</v>
      </c>
      <c r="AA1720" s="18">
        <f t="shared" si="529"/>
        <v>60882.938065984097</v>
      </c>
      <c r="AB1720" s="17">
        <f t="shared" si="530"/>
        <v>3.804733727810651</v>
      </c>
      <c r="AC1720" s="2" t="s">
        <v>24</v>
      </c>
      <c r="AD1720" s="2" t="s">
        <v>23</v>
      </c>
      <c r="AE1720" t="str">
        <f t="shared" si="531"/>
        <v>Books</v>
      </c>
      <c r="AF1720" t="str">
        <f t="shared" si="532"/>
        <v>Books</v>
      </c>
      <c r="AG1720" t="str" cm="1">
        <f t="array" ref="AG1720">INDEX(AD:AD,ROW())</f>
        <v>Books</v>
      </c>
      <c r="AH1720">
        <f t="shared" si="540"/>
        <v>4</v>
      </c>
      <c r="AI1720" t="str">
        <f t="shared" si="533"/>
        <v>Books</v>
      </c>
      <c r="AK1720">
        <f t="shared" si="534"/>
        <v>2023</v>
      </c>
      <c r="AL1720">
        <f t="shared" si="535"/>
        <v>3</v>
      </c>
      <c r="AM1720">
        <f t="shared" si="536"/>
        <v>4</v>
      </c>
      <c r="AN1720">
        <f t="shared" si="537"/>
        <v>7</v>
      </c>
      <c r="AO1720" t="str">
        <f t="shared" si="538"/>
        <v>Weekend</v>
      </c>
      <c r="AR1720" s="20">
        <f t="shared" si="539"/>
        <v>0</v>
      </c>
    </row>
    <row r="1721" spans="1:44" x14ac:dyDescent="0.35">
      <c r="A1721" t="str">
        <f t="shared" si="521"/>
        <v>CUST1720</v>
      </c>
      <c r="B1721" s="2" t="s">
        <v>2055</v>
      </c>
      <c r="C1721" s="4">
        <v>45382</v>
      </c>
      <c r="D1721" s="2" t="s">
        <v>48</v>
      </c>
      <c r="E1721" t="s">
        <v>5049</v>
      </c>
      <c r="F1721" s="2" t="s">
        <v>42</v>
      </c>
      <c r="G1721" s="2" t="s">
        <v>43</v>
      </c>
      <c r="H1721" s="2">
        <v>1</v>
      </c>
      <c r="I1721" s="19">
        <v>1316.43</v>
      </c>
      <c r="J1721" s="2" t="s">
        <v>50</v>
      </c>
      <c r="K1721" s="2" t="s">
        <v>31</v>
      </c>
      <c r="L1721" s="2">
        <v>4</v>
      </c>
      <c r="M1721" s="18">
        <f t="shared" si="522"/>
        <v>1316.43</v>
      </c>
      <c r="T1721" t="str">
        <f t="shared" si="523"/>
        <v>Pending</v>
      </c>
      <c r="U1721" t="str">
        <f t="shared" si="524"/>
        <v>No</v>
      </c>
      <c r="V1721" t="str">
        <f t="shared" si="525"/>
        <v>Yes</v>
      </c>
      <c r="X1721">
        <f t="shared" si="526"/>
        <v>595</v>
      </c>
      <c r="Y1721">
        <f t="shared" si="527"/>
        <v>444</v>
      </c>
      <c r="Z1721" s="18">
        <f t="shared" si="528"/>
        <v>1098537.4901531704</v>
      </c>
      <c r="AA1721" s="18">
        <f t="shared" si="529"/>
        <v>96724.388030634553</v>
      </c>
      <c r="AB1721" s="17">
        <f t="shared" si="530"/>
        <v>3.9001122334455669</v>
      </c>
      <c r="AC1721" s="2" t="s">
        <v>43</v>
      </c>
      <c r="AD1721" s="2" t="s">
        <v>42</v>
      </c>
      <c r="AE1721" t="str">
        <f t="shared" si="531"/>
        <v>Beauty</v>
      </c>
      <c r="AF1721" t="str">
        <f t="shared" si="532"/>
        <v>Beauty</v>
      </c>
      <c r="AG1721" t="str" cm="1">
        <f t="array" ref="AG1721">INDEX(AD:AD,ROW())</f>
        <v>Beauty</v>
      </c>
      <c r="AH1721">
        <f t="shared" si="540"/>
        <v>10</v>
      </c>
      <c r="AI1721" t="str">
        <f t="shared" si="533"/>
        <v>Beauty</v>
      </c>
      <c r="AK1721">
        <f t="shared" si="534"/>
        <v>2024</v>
      </c>
      <c r="AL1721">
        <f t="shared" si="535"/>
        <v>3</v>
      </c>
      <c r="AM1721">
        <f t="shared" si="536"/>
        <v>31</v>
      </c>
      <c r="AN1721">
        <f t="shared" si="537"/>
        <v>1</v>
      </c>
      <c r="AO1721" t="str">
        <f t="shared" si="538"/>
        <v>Weekend</v>
      </c>
      <c r="AR1721" s="20">
        <f t="shared" si="539"/>
        <v>0</v>
      </c>
    </row>
    <row r="1722" spans="1:44" x14ac:dyDescent="0.35">
      <c r="A1722" t="str">
        <f t="shared" si="521"/>
        <v>CUST1721</v>
      </c>
      <c r="B1722" s="2" t="s">
        <v>2056</v>
      </c>
      <c r="C1722" s="4">
        <v>45355</v>
      </c>
      <c r="D1722" s="2" t="s">
        <v>342</v>
      </c>
      <c r="E1722" t="s">
        <v>5048</v>
      </c>
      <c r="F1722" s="2" t="s">
        <v>42</v>
      </c>
      <c r="G1722" s="2" t="s">
        <v>5044</v>
      </c>
      <c r="H1722" s="2">
        <v>3</v>
      </c>
      <c r="I1722" s="19">
        <v>239.57</v>
      </c>
      <c r="J1722" s="2" t="s">
        <v>20</v>
      </c>
      <c r="K1722" s="2" t="s">
        <v>16</v>
      </c>
      <c r="L1722" s="2">
        <v>3</v>
      </c>
      <c r="M1722" s="18">
        <f t="shared" si="522"/>
        <v>718.71</v>
      </c>
      <c r="T1722" t="str">
        <f t="shared" si="523"/>
        <v>Completed</v>
      </c>
      <c r="U1722" t="str">
        <f t="shared" si="524"/>
        <v>No</v>
      </c>
      <c r="V1722" t="str">
        <f t="shared" si="525"/>
        <v>No</v>
      </c>
      <c r="X1722">
        <f t="shared" si="526"/>
        <v>590</v>
      </c>
      <c r="Y1722">
        <f t="shared" si="527"/>
        <v>451</v>
      </c>
      <c r="Z1722" s="18">
        <f t="shared" si="528"/>
        <v>1098537.4901531704</v>
      </c>
      <c r="AA1722" s="18">
        <f t="shared" si="529"/>
        <v>96724.388030634553</v>
      </c>
      <c r="AB1722" s="17">
        <f t="shared" si="530"/>
        <v>3.9001122334455669</v>
      </c>
      <c r="AC1722" s="2" t="s">
        <v>5044</v>
      </c>
      <c r="AD1722" s="2" t="s">
        <v>42</v>
      </c>
      <c r="AE1722" t="str">
        <f t="shared" si="531"/>
        <v>Beauty</v>
      </c>
      <c r="AF1722" t="str">
        <f t="shared" si="532"/>
        <v>Beauty</v>
      </c>
      <c r="AG1722" t="str" cm="1">
        <f t="array" ref="AG1722">INDEX(AD:AD,ROW())</f>
        <v>Beauty</v>
      </c>
      <c r="AH1722">
        <f t="shared" si="540"/>
        <v>64</v>
      </c>
      <c r="AI1722" t="str">
        <f t="shared" si="533"/>
        <v>Beauty</v>
      </c>
      <c r="AK1722">
        <f t="shared" si="534"/>
        <v>2024</v>
      </c>
      <c r="AL1722">
        <f t="shared" si="535"/>
        <v>3</v>
      </c>
      <c r="AM1722">
        <f t="shared" si="536"/>
        <v>4</v>
      </c>
      <c r="AN1722">
        <f t="shared" si="537"/>
        <v>2</v>
      </c>
      <c r="AO1722" t="str">
        <f t="shared" si="538"/>
        <v>Weekday</v>
      </c>
      <c r="AR1722" s="20">
        <f t="shared" si="539"/>
        <v>0</v>
      </c>
    </row>
    <row r="1723" spans="1:44" x14ac:dyDescent="0.35">
      <c r="A1723" t="str">
        <f t="shared" si="521"/>
        <v>CUST1722</v>
      </c>
      <c r="B1723" s="2" t="s">
        <v>2057</v>
      </c>
      <c r="C1723" s="4">
        <v>45103</v>
      </c>
      <c r="D1723" s="2" t="s">
        <v>342</v>
      </c>
      <c r="E1723" t="s">
        <v>5050</v>
      </c>
      <c r="F1723" s="2" t="s">
        <v>19</v>
      </c>
      <c r="G1723" s="2" t="s">
        <v>5039</v>
      </c>
      <c r="H1723" s="2">
        <v>1</v>
      </c>
      <c r="I1723" s="19">
        <v>1026.3499999999999</v>
      </c>
      <c r="J1723" s="2" t="s">
        <v>15</v>
      </c>
      <c r="K1723" s="2" t="s">
        <v>31</v>
      </c>
      <c r="L1723" s="2">
        <v>4</v>
      </c>
      <c r="M1723" s="18">
        <f t="shared" si="522"/>
        <v>1026.3499999999999</v>
      </c>
      <c r="T1723" t="str">
        <f t="shared" si="523"/>
        <v>Pending</v>
      </c>
      <c r="U1723" t="str">
        <f t="shared" si="524"/>
        <v>No</v>
      </c>
      <c r="V1723" t="str">
        <f t="shared" si="525"/>
        <v>Yes</v>
      </c>
      <c r="X1723">
        <f t="shared" si="526"/>
        <v>589</v>
      </c>
      <c r="Y1723">
        <f t="shared" si="527"/>
        <v>426</v>
      </c>
      <c r="Z1723" s="18">
        <f t="shared" si="528"/>
        <v>2759712.3299794244</v>
      </c>
      <c r="AA1723" s="18">
        <f t="shared" si="529"/>
        <v>330643.50635802455</v>
      </c>
      <c r="AB1723" s="17">
        <f t="shared" si="530"/>
        <v>3.8641711229946525</v>
      </c>
      <c r="AC1723" s="2" t="s">
        <v>5039</v>
      </c>
      <c r="AD1723" s="2" t="s">
        <v>19</v>
      </c>
      <c r="AE1723" t="str">
        <f t="shared" si="531"/>
        <v>Electronics</v>
      </c>
      <c r="AF1723" t="str">
        <f t="shared" si="532"/>
        <v>Electronics</v>
      </c>
      <c r="AG1723" t="str" cm="1">
        <f t="array" ref="AG1723">INDEX(AD:AD,ROW())</f>
        <v>Electronics</v>
      </c>
      <c r="AH1723">
        <f t="shared" si="540"/>
        <v>3</v>
      </c>
      <c r="AI1723" t="str">
        <f t="shared" si="533"/>
        <v>Electronics</v>
      </c>
      <c r="AK1723">
        <f t="shared" si="534"/>
        <v>2023</v>
      </c>
      <c r="AL1723">
        <f t="shared" si="535"/>
        <v>6</v>
      </c>
      <c r="AM1723">
        <f t="shared" si="536"/>
        <v>26</v>
      </c>
      <c r="AN1723">
        <f t="shared" si="537"/>
        <v>2</v>
      </c>
      <c r="AO1723" t="str">
        <f t="shared" si="538"/>
        <v>Weekday</v>
      </c>
      <c r="AR1723" s="20">
        <f t="shared" si="539"/>
        <v>0</v>
      </c>
    </row>
    <row r="1724" spans="1:44" x14ac:dyDescent="0.35">
      <c r="A1724" t="str">
        <f t="shared" si="521"/>
        <v>CUST1723</v>
      </c>
      <c r="B1724" s="2" t="s">
        <v>2058</v>
      </c>
      <c r="C1724" s="4">
        <v>45255</v>
      </c>
      <c r="D1724" s="2" t="s">
        <v>114</v>
      </c>
      <c r="E1724" t="s">
        <v>5051</v>
      </c>
      <c r="F1724" s="2" t="s">
        <v>23</v>
      </c>
      <c r="G1724" s="2" t="s">
        <v>24</v>
      </c>
      <c r="H1724" s="2">
        <v>1</v>
      </c>
      <c r="I1724" s="19">
        <v>474.61</v>
      </c>
      <c r="J1724" s="2" t="s">
        <v>20</v>
      </c>
      <c r="K1724" s="2" t="s">
        <v>16</v>
      </c>
      <c r="L1724" s="2">
        <v>4</v>
      </c>
      <c r="M1724" s="18">
        <f t="shared" si="522"/>
        <v>474.61</v>
      </c>
      <c r="T1724" t="str">
        <f t="shared" si="523"/>
        <v>Completed</v>
      </c>
      <c r="U1724" t="str">
        <f t="shared" si="524"/>
        <v>No</v>
      </c>
      <c r="V1724" t="str">
        <f t="shared" si="525"/>
        <v>No</v>
      </c>
      <c r="X1724">
        <f t="shared" si="526"/>
        <v>619</v>
      </c>
      <c r="Y1724">
        <f t="shared" si="527"/>
        <v>468</v>
      </c>
      <c r="Z1724" s="18">
        <f t="shared" si="528"/>
        <v>594714.6477588166</v>
      </c>
      <c r="AA1724" s="18">
        <f t="shared" si="529"/>
        <v>60882.938065984097</v>
      </c>
      <c r="AB1724" s="17">
        <f t="shared" si="530"/>
        <v>3.804733727810651</v>
      </c>
      <c r="AC1724" s="2" t="s">
        <v>24</v>
      </c>
      <c r="AD1724" s="2" t="s">
        <v>23</v>
      </c>
      <c r="AE1724" t="str">
        <f t="shared" si="531"/>
        <v>Books</v>
      </c>
      <c r="AF1724" t="str">
        <f t="shared" si="532"/>
        <v>Books</v>
      </c>
      <c r="AG1724" t="str" cm="1">
        <f t="array" ref="AG1724">INDEX(AD:AD,ROW())</f>
        <v>Books</v>
      </c>
      <c r="AH1724">
        <f t="shared" si="540"/>
        <v>4</v>
      </c>
      <c r="AI1724" t="str">
        <f t="shared" si="533"/>
        <v>Books</v>
      </c>
      <c r="AK1724">
        <f t="shared" si="534"/>
        <v>2023</v>
      </c>
      <c r="AL1724">
        <f t="shared" si="535"/>
        <v>11</v>
      </c>
      <c r="AM1724">
        <f t="shared" si="536"/>
        <v>25</v>
      </c>
      <c r="AN1724">
        <f t="shared" si="537"/>
        <v>7</v>
      </c>
      <c r="AO1724" t="str">
        <f t="shared" si="538"/>
        <v>Weekend</v>
      </c>
      <c r="AR1724" s="20">
        <f t="shared" si="539"/>
        <v>0</v>
      </c>
    </row>
    <row r="1725" spans="1:44" x14ac:dyDescent="0.35">
      <c r="A1725" t="str">
        <f t="shared" si="521"/>
        <v>CUST1724</v>
      </c>
      <c r="B1725" s="2" t="s">
        <v>2059</v>
      </c>
      <c r="C1725" s="4">
        <v>45099</v>
      </c>
      <c r="D1725" s="2" t="s">
        <v>1174</v>
      </c>
      <c r="E1725" t="s">
        <v>5053</v>
      </c>
      <c r="F1725" s="2" t="s">
        <v>23</v>
      </c>
      <c r="G1725" s="2" t="s">
        <v>68</v>
      </c>
      <c r="H1725" s="2">
        <v>1</v>
      </c>
      <c r="I1725" s="19">
        <v>221.38</v>
      </c>
      <c r="J1725" s="2" t="s">
        <v>5046</v>
      </c>
      <c r="K1725" s="2" t="s">
        <v>16</v>
      </c>
      <c r="L1725" s="2">
        <v>5</v>
      </c>
      <c r="M1725" s="18">
        <f t="shared" si="522"/>
        <v>221.38</v>
      </c>
      <c r="T1725" t="str">
        <f t="shared" si="523"/>
        <v>Completed</v>
      </c>
      <c r="U1725" t="str">
        <f t="shared" si="524"/>
        <v>No</v>
      </c>
      <c r="V1725" t="str">
        <f t="shared" si="525"/>
        <v>No</v>
      </c>
      <c r="X1725">
        <f t="shared" si="526"/>
        <v>559</v>
      </c>
      <c r="Y1725">
        <f t="shared" si="527"/>
        <v>408</v>
      </c>
      <c r="Z1725" s="18">
        <f t="shared" si="528"/>
        <v>594714.6477588166</v>
      </c>
      <c r="AA1725" s="18">
        <f t="shared" si="529"/>
        <v>60882.938065984097</v>
      </c>
      <c r="AB1725" s="17">
        <f t="shared" si="530"/>
        <v>3.804733727810651</v>
      </c>
      <c r="AC1725" s="2" t="s">
        <v>68</v>
      </c>
      <c r="AD1725" s="2" t="s">
        <v>23</v>
      </c>
      <c r="AE1725" t="str">
        <f t="shared" si="531"/>
        <v>Books</v>
      </c>
      <c r="AF1725" t="str">
        <f t="shared" si="532"/>
        <v>Books</v>
      </c>
      <c r="AG1725" t="str" cm="1">
        <f t="array" ref="AG1725">INDEX(AD:AD,ROW())</f>
        <v>Books</v>
      </c>
      <c r="AH1725">
        <f t="shared" si="540"/>
        <v>20</v>
      </c>
      <c r="AI1725" t="str">
        <f t="shared" si="533"/>
        <v>Books</v>
      </c>
      <c r="AK1725">
        <f t="shared" si="534"/>
        <v>2023</v>
      </c>
      <c r="AL1725">
        <f t="shared" si="535"/>
        <v>6</v>
      </c>
      <c r="AM1725">
        <f t="shared" si="536"/>
        <v>22</v>
      </c>
      <c r="AN1725">
        <f t="shared" si="537"/>
        <v>5</v>
      </c>
      <c r="AO1725" t="str">
        <f t="shared" si="538"/>
        <v>Weekday</v>
      </c>
      <c r="AR1725" s="20">
        <f t="shared" si="539"/>
        <v>0</v>
      </c>
    </row>
    <row r="1726" spans="1:44" x14ac:dyDescent="0.35">
      <c r="A1726" t="str">
        <f t="shared" si="521"/>
        <v>CUST1725</v>
      </c>
      <c r="B1726" s="2" t="s">
        <v>2060</v>
      </c>
      <c r="C1726" s="4">
        <v>45642</v>
      </c>
      <c r="D1726" s="2" t="s">
        <v>858</v>
      </c>
      <c r="E1726" t="s">
        <v>5052</v>
      </c>
      <c r="F1726" s="2" t="s">
        <v>42</v>
      </c>
      <c r="G1726" s="2" t="s">
        <v>188</v>
      </c>
      <c r="H1726" s="2">
        <v>1</v>
      </c>
      <c r="I1726" s="19">
        <v>504.37</v>
      </c>
      <c r="J1726" s="2" t="s">
        <v>15</v>
      </c>
      <c r="K1726" s="2" t="s">
        <v>16</v>
      </c>
      <c r="L1726" s="2">
        <v>5</v>
      </c>
      <c r="M1726" s="18">
        <f t="shared" si="522"/>
        <v>504.37</v>
      </c>
      <c r="T1726" t="str">
        <f t="shared" si="523"/>
        <v>Completed</v>
      </c>
      <c r="U1726" t="str">
        <f t="shared" si="524"/>
        <v>No</v>
      </c>
      <c r="V1726" t="str">
        <f t="shared" si="525"/>
        <v>No</v>
      </c>
      <c r="X1726">
        <f t="shared" si="526"/>
        <v>573</v>
      </c>
      <c r="Y1726">
        <f t="shared" si="527"/>
        <v>450</v>
      </c>
      <c r="Z1726" s="18">
        <f t="shared" si="528"/>
        <v>1098537.4901531704</v>
      </c>
      <c r="AA1726" s="18">
        <f t="shared" si="529"/>
        <v>96724.388030634553</v>
      </c>
      <c r="AB1726" s="17">
        <f t="shared" si="530"/>
        <v>3.9001122334455669</v>
      </c>
      <c r="AC1726" s="2" t="s">
        <v>188</v>
      </c>
      <c r="AD1726" s="2" t="s">
        <v>42</v>
      </c>
      <c r="AE1726" t="str">
        <f t="shared" si="531"/>
        <v>Beauty</v>
      </c>
      <c r="AF1726" t="str">
        <f t="shared" si="532"/>
        <v>Beauty</v>
      </c>
      <c r="AG1726" t="str" cm="1">
        <f t="array" ref="AG1726">INDEX(AD:AD,ROW())</f>
        <v>Beauty</v>
      </c>
      <c r="AH1726">
        <f t="shared" si="540"/>
        <v>80</v>
      </c>
      <c r="AI1726" t="str">
        <f t="shared" si="533"/>
        <v>Beauty</v>
      </c>
      <c r="AK1726">
        <f t="shared" si="534"/>
        <v>2024</v>
      </c>
      <c r="AL1726">
        <f t="shared" si="535"/>
        <v>12</v>
      </c>
      <c r="AM1726">
        <f t="shared" si="536"/>
        <v>16</v>
      </c>
      <c r="AN1726">
        <f t="shared" si="537"/>
        <v>2</v>
      </c>
      <c r="AO1726" t="str">
        <f t="shared" si="538"/>
        <v>Weekday</v>
      </c>
      <c r="AR1726" s="20">
        <f t="shared" si="539"/>
        <v>0</v>
      </c>
    </row>
    <row r="1727" spans="1:44" x14ac:dyDescent="0.35">
      <c r="A1727" t="str">
        <f t="shared" si="521"/>
        <v>CUST1726</v>
      </c>
      <c r="B1727" s="2" t="s">
        <v>2061</v>
      </c>
      <c r="C1727" s="4">
        <v>45111</v>
      </c>
      <c r="D1727" s="2" t="s">
        <v>577</v>
      </c>
      <c r="E1727" t="s">
        <v>5048</v>
      </c>
      <c r="F1727" s="2" t="s">
        <v>13</v>
      </c>
      <c r="G1727" s="2" t="s">
        <v>37</v>
      </c>
      <c r="H1727" s="2">
        <v>2</v>
      </c>
      <c r="I1727" s="19">
        <v>274.33</v>
      </c>
      <c r="J1727" s="2" t="s">
        <v>5047</v>
      </c>
      <c r="K1727" s="2" t="s">
        <v>31</v>
      </c>
      <c r="L1727" s="2">
        <v>5</v>
      </c>
      <c r="M1727" s="18">
        <f t="shared" si="522"/>
        <v>548.66</v>
      </c>
      <c r="T1727" t="str">
        <f t="shared" si="523"/>
        <v>Pending</v>
      </c>
      <c r="U1727" t="str">
        <f t="shared" si="524"/>
        <v>No</v>
      </c>
      <c r="V1727" t="str">
        <f t="shared" si="525"/>
        <v>Yes</v>
      </c>
      <c r="X1727">
        <f t="shared" si="526"/>
        <v>590</v>
      </c>
      <c r="Y1727">
        <f t="shared" si="527"/>
        <v>451</v>
      </c>
      <c r="Z1727" s="18">
        <f t="shared" si="528"/>
        <v>1463424.4009529033</v>
      </c>
      <c r="AA1727" s="18">
        <f t="shared" si="529"/>
        <v>118285.78776560788</v>
      </c>
      <c r="AB1727" s="17">
        <f t="shared" si="530"/>
        <v>3.8140589569160999</v>
      </c>
      <c r="AC1727" s="2" t="s">
        <v>37</v>
      </c>
      <c r="AD1727" s="2" t="s">
        <v>13</v>
      </c>
      <c r="AE1727" t="str">
        <f t="shared" si="531"/>
        <v>Home &amp; Kitchen</v>
      </c>
      <c r="AF1727" t="str">
        <f t="shared" si="532"/>
        <v>Home &amp; Kitchen</v>
      </c>
      <c r="AG1727" t="str" cm="1">
        <f t="array" ref="AG1727">INDEX(AD:AD,ROW())</f>
        <v>Home &amp; Kitchen</v>
      </c>
      <c r="AH1727">
        <f t="shared" si="540"/>
        <v>8</v>
      </c>
      <c r="AI1727" t="str">
        <f t="shared" si="533"/>
        <v>Home &amp; Kitchen</v>
      </c>
      <c r="AK1727">
        <f t="shared" si="534"/>
        <v>2023</v>
      </c>
      <c r="AL1727">
        <f t="shared" si="535"/>
        <v>7</v>
      </c>
      <c r="AM1727">
        <f t="shared" si="536"/>
        <v>4</v>
      </c>
      <c r="AN1727">
        <f t="shared" si="537"/>
        <v>3</v>
      </c>
      <c r="AO1727" t="str">
        <f t="shared" si="538"/>
        <v>Weekday</v>
      </c>
      <c r="AR1727" s="20">
        <f t="shared" si="539"/>
        <v>0</v>
      </c>
    </row>
    <row r="1728" spans="1:44" x14ac:dyDescent="0.35">
      <c r="A1728" t="str">
        <f t="shared" si="521"/>
        <v>CUST1727</v>
      </c>
      <c r="B1728" s="2" t="s">
        <v>2062</v>
      </c>
      <c r="C1728" s="4">
        <v>45675</v>
      </c>
      <c r="D1728" s="2" t="s">
        <v>235</v>
      </c>
      <c r="E1728" t="s">
        <v>5052</v>
      </c>
      <c r="F1728" s="2" t="s">
        <v>13</v>
      </c>
      <c r="G1728" s="2" t="s">
        <v>95</v>
      </c>
      <c r="H1728" s="2">
        <v>1</v>
      </c>
      <c r="I1728" s="19">
        <v>1918.52</v>
      </c>
      <c r="J1728" s="2" t="s">
        <v>5047</v>
      </c>
      <c r="K1728" s="2" t="s">
        <v>16</v>
      </c>
      <c r="L1728" s="2">
        <v>3</v>
      </c>
      <c r="M1728" s="18">
        <f t="shared" si="522"/>
        <v>1918.52</v>
      </c>
      <c r="T1728" t="str">
        <f t="shared" si="523"/>
        <v>Completed</v>
      </c>
      <c r="U1728" t="str">
        <f t="shared" si="524"/>
        <v>Yes</v>
      </c>
      <c r="V1728" t="str">
        <f t="shared" si="525"/>
        <v>No</v>
      </c>
      <c r="X1728">
        <f t="shared" si="526"/>
        <v>573</v>
      </c>
      <c r="Y1728">
        <f t="shared" si="527"/>
        <v>450</v>
      </c>
      <c r="Z1728" s="18">
        <f t="shared" si="528"/>
        <v>1463424.4009529033</v>
      </c>
      <c r="AA1728" s="18">
        <f t="shared" si="529"/>
        <v>118285.78776560788</v>
      </c>
      <c r="AB1728" s="17">
        <f t="shared" si="530"/>
        <v>3.8140589569160999</v>
      </c>
      <c r="AC1728" s="2" t="s">
        <v>95</v>
      </c>
      <c r="AD1728" s="2" t="s">
        <v>13</v>
      </c>
      <c r="AE1728" t="str">
        <f t="shared" si="531"/>
        <v>Home &amp; Kitchen</v>
      </c>
      <c r="AF1728" t="str">
        <f t="shared" si="532"/>
        <v>Home &amp; Kitchen</v>
      </c>
      <c r="AG1728" t="str" cm="1">
        <f t="array" ref="AG1728">INDEX(AD:AD,ROW())</f>
        <v>Home &amp; Kitchen</v>
      </c>
      <c r="AH1728">
        <f t="shared" si="540"/>
        <v>32</v>
      </c>
      <c r="AI1728" t="str">
        <f t="shared" si="533"/>
        <v>Home &amp; Kitchen</v>
      </c>
      <c r="AK1728">
        <f t="shared" si="534"/>
        <v>2025</v>
      </c>
      <c r="AL1728">
        <f t="shared" si="535"/>
        <v>1</v>
      </c>
      <c r="AM1728">
        <f t="shared" si="536"/>
        <v>18</v>
      </c>
      <c r="AN1728">
        <f t="shared" si="537"/>
        <v>7</v>
      </c>
      <c r="AO1728" t="str">
        <f t="shared" si="538"/>
        <v>Weekend</v>
      </c>
      <c r="AR1728" s="20">
        <f t="shared" si="539"/>
        <v>0</v>
      </c>
    </row>
    <row r="1729" spans="1:44" x14ac:dyDescent="0.35">
      <c r="A1729" t="str">
        <f t="shared" si="521"/>
        <v>CUST1728</v>
      </c>
      <c r="B1729" s="2" t="s">
        <v>2063</v>
      </c>
      <c r="C1729" s="4">
        <v>45664</v>
      </c>
      <c r="D1729" s="2" t="s">
        <v>340</v>
      </c>
      <c r="E1729" t="s">
        <v>5049</v>
      </c>
      <c r="F1729" s="2" t="s">
        <v>13</v>
      </c>
      <c r="G1729" s="2" t="s">
        <v>34</v>
      </c>
      <c r="H1729" s="2">
        <v>1</v>
      </c>
      <c r="I1729" s="19">
        <v>158.36000000000001</v>
      </c>
      <c r="J1729" s="2" t="s">
        <v>50</v>
      </c>
      <c r="K1729" s="2" t="s">
        <v>31</v>
      </c>
      <c r="L1729" s="2">
        <v>3</v>
      </c>
      <c r="M1729" s="18">
        <f t="shared" si="522"/>
        <v>158.36000000000001</v>
      </c>
      <c r="T1729" t="str">
        <f t="shared" si="523"/>
        <v>Pending</v>
      </c>
      <c r="U1729" t="str">
        <f t="shared" si="524"/>
        <v>No</v>
      </c>
      <c r="V1729" t="str">
        <f t="shared" si="525"/>
        <v>Yes</v>
      </c>
      <c r="X1729">
        <f t="shared" si="526"/>
        <v>595</v>
      </c>
      <c r="Y1729">
        <f t="shared" si="527"/>
        <v>444</v>
      </c>
      <c r="Z1729" s="18">
        <f t="shared" si="528"/>
        <v>1463424.4009529033</v>
      </c>
      <c r="AA1729" s="18">
        <f t="shared" si="529"/>
        <v>118285.78776560788</v>
      </c>
      <c r="AB1729" s="17">
        <f t="shared" si="530"/>
        <v>3.8140589569160999</v>
      </c>
      <c r="AC1729" s="2" t="s">
        <v>34</v>
      </c>
      <c r="AD1729" s="2" t="s">
        <v>13</v>
      </c>
      <c r="AE1729" t="str">
        <f t="shared" si="531"/>
        <v>Home &amp; Kitchen</v>
      </c>
      <c r="AF1729" t="str">
        <f t="shared" si="532"/>
        <v>Home &amp; Kitchen</v>
      </c>
      <c r="AG1729" t="str" cm="1">
        <f t="array" ref="AG1729">INDEX(AD:AD,ROW())</f>
        <v>Home &amp; Kitchen</v>
      </c>
      <c r="AH1729">
        <f t="shared" si="540"/>
        <v>7</v>
      </c>
      <c r="AI1729" t="str">
        <f t="shared" si="533"/>
        <v>Home &amp; Kitchen</v>
      </c>
      <c r="AK1729">
        <f t="shared" si="534"/>
        <v>2025</v>
      </c>
      <c r="AL1729">
        <f t="shared" si="535"/>
        <v>1</v>
      </c>
      <c r="AM1729">
        <f t="shared" si="536"/>
        <v>7</v>
      </c>
      <c r="AN1729">
        <f t="shared" si="537"/>
        <v>3</v>
      </c>
      <c r="AO1729" t="str">
        <f t="shared" si="538"/>
        <v>Weekday</v>
      </c>
      <c r="AR1729" s="20">
        <f t="shared" si="539"/>
        <v>0</v>
      </c>
    </row>
    <row r="1730" spans="1:44" x14ac:dyDescent="0.35">
      <c r="A1730" t="str">
        <f t="shared" si="521"/>
        <v>CUST1729</v>
      </c>
      <c r="B1730" s="2" t="s">
        <v>2064</v>
      </c>
      <c r="C1730" s="4">
        <v>45262</v>
      </c>
      <c r="D1730" s="2" t="s">
        <v>396</v>
      </c>
      <c r="E1730" t="s">
        <v>5052</v>
      </c>
      <c r="F1730" s="2" t="s">
        <v>19</v>
      </c>
      <c r="G1730" s="2" t="s">
        <v>60</v>
      </c>
      <c r="H1730" s="2">
        <v>2</v>
      </c>
      <c r="I1730" s="19">
        <v>2174.56</v>
      </c>
      <c r="J1730" s="2" t="s">
        <v>15</v>
      </c>
      <c r="K1730" s="2" t="s">
        <v>103</v>
      </c>
      <c r="L1730" s="2">
        <v>3</v>
      </c>
      <c r="M1730" s="18">
        <f t="shared" si="522"/>
        <v>4349.12</v>
      </c>
      <c r="T1730" t="str">
        <f t="shared" si="523"/>
        <v>Lost Sale</v>
      </c>
      <c r="U1730" t="str">
        <f t="shared" si="524"/>
        <v>No</v>
      </c>
      <c r="V1730" t="str">
        <f t="shared" si="525"/>
        <v>Yes</v>
      </c>
      <c r="X1730">
        <f t="shared" si="526"/>
        <v>573</v>
      </c>
      <c r="Y1730">
        <f t="shared" si="527"/>
        <v>450</v>
      </c>
      <c r="Z1730" s="18">
        <f t="shared" si="528"/>
        <v>2759712.3299794244</v>
      </c>
      <c r="AA1730" s="18">
        <f t="shared" si="529"/>
        <v>330643.50635802455</v>
      </c>
      <c r="AB1730" s="17">
        <f t="shared" si="530"/>
        <v>3.8641711229946525</v>
      </c>
      <c r="AC1730" s="2" t="s">
        <v>60</v>
      </c>
      <c r="AD1730" s="2" t="s">
        <v>19</v>
      </c>
      <c r="AE1730" t="str">
        <f t="shared" si="531"/>
        <v>Electronics</v>
      </c>
      <c r="AF1730" t="str">
        <f t="shared" si="532"/>
        <v>Electronics</v>
      </c>
      <c r="AG1730" t="str" cm="1">
        <f t="array" ref="AG1730">INDEX(AD:AD,ROW())</f>
        <v>Electronics</v>
      </c>
      <c r="AH1730">
        <f t="shared" si="540"/>
        <v>17</v>
      </c>
      <c r="AI1730" t="str">
        <f t="shared" si="533"/>
        <v>Electronics</v>
      </c>
      <c r="AK1730">
        <f t="shared" si="534"/>
        <v>2023</v>
      </c>
      <c r="AL1730">
        <f t="shared" si="535"/>
        <v>12</v>
      </c>
      <c r="AM1730">
        <f t="shared" si="536"/>
        <v>2</v>
      </c>
      <c r="AN1730">
        <f t="shared" si="537"/>
        <v>7</v>
      </c>
      <c r="AO1730" t="str">
        <f t="shared" si="538"/>
        <v>Weekend</v>
      </c>
      <c r="AR1730" s="20">
        <f t="shared" si="539"/>
        <v>1</v>
      </c>
    </row>
    <row r="1731" spans="1:44" x14ac:dyDescent="0.35">
      <c r="A1731" t="str">
        <f t="shared" ref="A1731:A1794" si="541">"CUST"&amp;TEXT(ROW()-1,"0000")</f>
        <v>CUST1730</v>
      </c>
      <c r="B1731" s="2" t="s">
        <v>2065</v>
      </c>
      <c r="C1731" s="4">
        <v>45609</v>
      </c>
      <c r="D1731" s="2" t="s">
        <v>158</v>
      </c>
      <c r="E1731" t="s">
        <v>5053</v>
      </c>
      <c r="F1731" s="2" t="s">
        <v>13</v>
      </c>
      <c r="G1731" s="2" t="s">
        <v>95</v>
      </c>
      <c r="H1731" s="2">
        <v>1</v>
      </c>
      <c r="I1731" s="19">
        <v>1715.22</v>
      </c>
      <c r="J1731" s="2" t="s">
        <v>15</v>
      </c>
      <c r="K1731" s="2" t="s">
        <v>76</v>
      </c>
      <c r="L1731" s="2">
        <v>5</v>
      </c>
      <c r="M1731" s="18">
        <f t="shared" ref="M1731:M1794" si="542">H1731*I1731</f>
        <v>1715.22</v>
      </c>
      <c r="T1731" t="str">
        <f t="shared" ref="T1731:T1794" si="543">IF(K1731="Cancelled","Lost Sale",IF(K1731="Pending","Pending","Completed"))</f>
        <v>Completed</v>
      </c>
      <c r="U1731" t="str">
        <f t="shared" ref="U1731:U1794" si="544">IF(AND(K1731="Delivered",M1731&gt;1000),"Yes","No")</f>
        <v>No</v>
      </c>
      <c r="V1731" t="str">
        <f t="shared" ref="V1731:V1794" si="545">IF(OR(K1731="Cancelled",K1731="Pending"),"Yes","No")</f>
        <v>No</v>
      </c>
      <c r="X1731">
        <f t="shared" ref="X1731:X1794" si="546">COUNTIF($E$2:$E$4701,E1731)</f>
        <v>559</v>
      </c>
      <c r="Y1731">
        <f t="shared" ref="Y1731:Y1794" si="547">COUNTIFS($E$2:$E$4701,E1731,$K$2:$K$4701,"Delivered")</f>
        <v>408</v>
      </c>
      <c r="Z1731" s="18">
        <f t="shared" ref="Z1731:Z1794" si="548">SUMIF($F$2:$F$4701,F1731,$M$2:$M$4701)</f>
        <v>1463424.4009529033</v>
      </c>
      <c r="AA1731" s="18">
        <f t="shared" ref="AA1731:AA1794" si="549">SUMIFS($M$2:$M$4701,$F$2:$F$4701,F1731,$K$2:$K$4701,"Pending")</f>
        <v>118285.78776560788</v>
      </c>
      <c r="AB1731" s="17">
        <f t="shared" ref="AB1731:AB1794" si="550">AVERAGEIF($F$2:$F$4701,F1731,$L$2:$L$4701)</f>
        <v>3.8140589569160999</v>
      </c>
      <c r="AC1731" s="2" t="s">
        <v>95</v>
      </c>
      <c r="AD1731" s="2" t="s">
        <v>13</v>
      </c>
      <c r="AE1731" t="str">
        <f t="shared" ref="AE1731:AE1794" si="551">VLOOKUP(G1731,$AC$2:$AD$4738,2,FALSE)</f>
        <v>Home &amp; Kitchen</v>
      </c>
      <c r="AF1731" t="str">
        <f t="shared" ref="AF1731:AF1794" si="552">_xlfn.XLOOKUP(G1731,AC:AC,AD:AD)</f>
        <v>Home &amp; Kitchen</v>
      </c>
      <c r="AG1731" t="str" cm="1">
        <f t="array" ref="AG1731">INDEX(AD:AD,ROW())</f>
        <v>Home &amp; Kitchen</v>
      </c>
      <c r="AH1731">
        <f t="shared" si="540"/>
        <v>32</v>
      </c>
      <c r="AI1731" t="str">
        <f t="shared" ref="AI1731:AI1794" si="553">INDEX(AD:AD,MATCH(G1731,AC:AC,0))</f>
        <v>Home &amp; Kitchen</v>
      </c>
      <c r="AK1731">
        <f t="shared" ref="AK1731:AK1794" si="554">YEAR(C1731)</f>
        <v>2024</v>
      </c>
      <c r="AL1731">
        <f t="shared" ref="AL1731:AL1794" si="555">MONTH(C1731)</f>
        <v>11</v>
      </c>
      <c r="AM1731">
        <f t="shared" ref="AM1731:AM1794" si="556">DAY(C1731)</f>
        <v>13</v>
      </c>
      <c r="AN1731">
        <f t="shared" ref="AN1731:AN1794" si="557">WEEKDAY(C1731)</f>
        <v>4</v>
      </c>
      <c r="AO1731" t="str">
        <f t="shared" ref="AO1731:AO1794" si="558">IF(WEEKDAY(C1731,2)&gt;5,"Weekend","Weekday")</f>
        <v>Weekday</v>
      </c>
      <c r="AR1731" s="20">
        <f t="shared" ref="AR1731:AR1794" si="559">IF(OR(K1731="Cancelled",K1731="Returned"),1,0)</f>
        <v>1</v>
      </c>
    </row>
    <row r="1732" spans="1:44" x14ac:dyDescent="0.35">
      <c r="A1732" t="str">
        <f t="shared" si="541"/>
        <v>CUST1731</v>
      </c>
      <c r="B1732" s="2" t="s">
        <v>2066</v>
      </c>
      <c r="C1732" s="4">
        <v>45207</v>
      </c>
      <c r="D1732" s="2" t="s">
        <v>363</v>
      </c>
      <c r="E1732" t="s">
        <v>5052</v>
      </c>
      <c r="F1732" s="2" t="s">
        <v>19</v>
      </c>
      <c r="G1732" s="2" t="s">
        <v>49</v>
      </c>
      <c r="H1732" s="2">
        <v>1</v>
      </c>
      <c r="I1732" s="19">
        <v>2265.9</v>
      </c>
      <c r="J1732" s="2" t="s">
        <v>5046</v>
      </c>
      <c r="K1732" s="2" t="s">
        <v>16</v>
      </c>
      <c r="L1732" s="2">
        <v>4</v>
      </c>
      <c r="M1732" s="18">
        <f t="shared" si="542"/>
        <v>2265.9</v>
      </c>
      <c r="T1732" t="str">
        <f t="shared" si="543"/>
        <v>Completed</v>
      </c>
      <c r="U1732" t="str">
        <f t="shared" si="544"/>
        <v>Yes</v>
      </c>
      <c r="V1732" t="str">
        <f t="shared" si="545"/>
        <v>No</v>
      </c>
      <c r="X1732">
        <f t="shared" si="546"/>
        <v>573</v>
      </c>
      <c r="Y1732">
        <f t="shared" si="547"/>
        <v>450</v>
      </c>
      <c r="Z1732" s="18">
        <f t="shared" si="548"/>
        <v>2759712.3299794244</v>
      </c>
      <c r="AA1732" s="18">
        <f t="shared" si="549"/>
        <v>330643.50635802455</v>
      </c>
      <c r="AB1732" s="17">
        <f t="shared" si="550"/>
        <v>3.8641711229946525</v>
      </c>
      <c r="AC1732" s="2" t="s">
        <v>49</v>
      </c>
      <c r="AD1732" s="2" t="s">
        <v>19</v>
      </c>
      <c r="AE1732" t="str">
        <f t="shared" si="551"/>
        <v>Electronics</v>
      </c>
      <c r="AF1732" t="str">
        <f t="shared" si="552"/>
        <v>Electronics</v>
      </c>
      <c r="AG1732" t="str" cm="1">
        <f t="array" ref="AG1732">INDEX(AD:AD,ROW())</f>
        <v>Electronics</v>
      </c>
      <c r="AH1732">
        <f t="shared" si="540"/>
        <v>12</v>
      </c>
      <c r="AI1732" t="str">
        <f t="shared" si="553"/>
        <v>Electronics</v>
      </c>
      <c r="AK1732">
        <f t="shared" si="554"/>
        <v>2023</v>
      </c>
      <c r="AL1732">
        <f t="shared" si="555"/>
        <v>10</v>
      </c>
      <c r="AM1732">
        <f t="shared" si="556"/>
        <v>8</v>
      </c>
      <c r="AN1732">
        <f t="shared" si="557"/>
        <v>1</v>
      </c>
      <c r="AO1732" t="str">
        <f t="shared" si="558"/>
        <v>Weekend</v>
      </c>
      <c r="AR1732" s="20">
        <f t="shared" si="559"/>
        <v>0</v>
      </c>
    </row>
    <row r="1733" spans="1:44" x14ac:dyDescent="0.35">
      <c r="A1733" t="str">
        <f t="shared" si="541"/>
        <v>CUST1732</v>
      </c>
      <c r="B1733" s="2" t="s">
        <v>2067</v>
      </c>
      <c r="C1733" s="4">
        <v>45018</v>
      </c>
      <c r="D1733" s="2" t="s">
        <v>814</v>
      </c>
      <c r="E1733" t="s">
        <v>5052</v>
      </c>
      <c r="F1733" s="2" t="s">
        <v>42</v>
      </c>
      <c r="G1733" s="2" t="s">
        <v>188</v>
      </c>
      <c r="H1733" s="2">
        <v>2</v>
      </c>
      <c r="I1733" s="19">
        <v>1064.28</v>
      </c>
      <c r="J1733" s="2" t="s">
        <v>5046</v>
      </c>
      <c r="K1733" s="2" t="s">
        <v>16</v>
      </c>
      <c r="L1733" s="2">
        <v>5</v>
      </c>
      <c r="M1733" s="18">
        <f t="shared" si="542"/>
        <v>2128.56</v>
      </c>
      <c r="T1733" t="str">
        <f t="shared" si="543"/>
        <v>Completed</v>
      </c>
      <c r="U1733" t="str">
        <f t="shared" si="544"/>
        <v>Yes</v>
      </c>
      <c r="V1733" t="str">
        <f t="shared" si="545"/>
        <v>No</v>
      </c>
      <c r="X1733">
        <f t="shared" si="546"/>
        <v>573</v>
      </c>
      <c r="Y1733">
        <f t="shared" si="547"/>
        <v>450</v>
      </c>
      <c r="Z1733" s="18">
        <f t="shared" si="548"/>
        <v>1098537.4901531704</v>
      </c>
      <c r="AA1733" s="18">
        <f t="shared" si="549"/>
        <v>96724.388030634553</v>
      </c>
      <c r="AB1733" s="17">
        <f t="shared" si="550"/>
        <v>3.9001122334455669</v>
      </c>
      <c r="AC1733" s="2" t="s">
        <v>188</v>
      </c>
      <c r="AD1733" s="2" t="s">
        <v>42</v>
      </c>
      <c r="AE1733" t="str">
        <f t="shared" si="551"/>
        <v>Beauty</v>
      </c>
      <c r="AF1733" t="str">
        <f t="shared" si="552"/>
        <v>Beauty</v>
      </c>
      <c r="AG1733" t="str" cm="1">
        <f t="array" ref="AG1733">INDEX(AD:AD,ROW())</f>
        <v>Beauty</v>
      </c>
      <c r="AH1733">
        <f t="shared" si="540"/>
        <v>80</v>
      </c>
      <c r="AI1733" t="str">
        <f t="shared" si="553"/>
        <v>Beauty</v>
      </c>
      <c r="AK1733">
        <f t="shared" si="554"/>
        <v>2023</v>
      </c>
      <c r="AL1733">
        <f t="shared" si="555"/>
        <v>4</v>
      </c>
      <c r="AM1733">
        <f t="shared" si="556"/>
        <v>2</v>
      </c>
      <c r="AN1733">
        <f t="shared" si="557"/>
        <v>1</v>
      </c>
      <c r="AO1733" t="str">
        <f t="shared" si="558"/>
        <v>Weekend</v>
      </c>
      <c r="AR1733" s="20">
        <f t="shared" si="559"/>
        <v>0</v>
      </c>
    </row>
    <row r="1734" spans="1:44" x14ac:dyDescent="0.35">
      <c r="A1734" t="str">
        <f t="shared" si="541"/>
        <v>CUST1733</v>
      </c>
      <c r="B1734" s="2" t="s">
        <v>2068</v>
      </c>
      <c r="C1734" s="4">
        <v>45229</v>
      </c>
      <c r="D1734" s="2" t="s">
        <v>664</v>
      </c>
      <c r="E1734" t="s">
        <v>5050</v>
      </c>
      <c r="F1734" s="2" t="s">
        <v>42</v>
      </c>
      <c r="G1734" s="2" t="s">
        <v>170</v>
      </c>
      <c r="H1734" s="2">
        <v>1</v>
      </c>
      <c r="I1734" s="19">
        <v>1155.45</v>
      </c>
      <c r="J1734" s="2" t="s">
        <v>5046</v>
      </c>
      <c r="K1734" s="2" t="s">
        <v>16</v>
      </c>
      <c r="L1734" s="2">
        <v>1</v>
      </c>
      <c r="M1734" s="18">
        <f t="shared" si="542"/>
        <v>1155.45</v>
      </c>
      <c r="T1734" t="str">
        <f t="shared" si="543"/>
        <v>Completed</v>
      </c>
      <c r="U1734" t="str">
        <f t="shared" si="544"/>
        <v>Yes</v>
      </c>
      <c r="V1734" t="str">
        <f t="shared" si="545"/>
        <v>No</v>
      </c>
      <c r="X1734">
        <f t="shared" si="546"/>
        <v>589</v>
      </c>
      <c r="Y1734">
        <f t="shared" si="547"/>
        <v>426</v>
      </c>
      <c r="Z1734" s="18">
        <f t="shared" si="548"/>
        <v>1098537.4901531704</v>
      </c>
      <c r="AA1734" s="18">
        <f t="shared" si="549"/>
        <v>96724.388030634553</v>
      </c>
      <c r="AB1734" s="17">
        <f t="shared" si="550"/>
        <v>3.9001122334455669</v>
      </c>
      <c r="AC1734" s="2" t="s">
        <v>170</v>
      </c>
      <c r="AD1734" s="2" t="s">
        <v>42</v>
      </c>
      <c r="AE1734" t="str">
        <f t="shared" si="551"/>
        <v>Beauty</v>
      </c>
      <c r="AF1734" t="str">
        <f t="shared" si="552"/>
        <v>Beauty</v>
      </c>
      <c r="AG1734" t="str" cm="1">
        <f t="array" ref="AG1734">INDEX(AD:AD,ROW())</f>
        <v>Beauty</v>
      </c>
      <c r="AH1734">
        <f t="shared" si="540"/>
        <v>70</v>
      </c>
      <c r="AI1734" t="str">
        <f t="shared" si="553"/>
        <v>Beauty</v>
      </c>
      <c r="AK1734">
        <f t="shared" si="554"/>
        <v>2023</v>
      </c>
      <c r="AL1734">
        <f t="shared" si="555"/>
        <v>10</v>
      </c>
      <c r="AM1734">
        <f t="shared" si="556"/>
        <v>30</v>
      </c>
      <c r="AN1734">
        <f t="shared" si="557"/>
        <v>2</v>
      </c>
      <c r="AO1734" t="str">
        <f t="shared" si="558"/>
        <v>Weekday</v>
      </c>
      <c r="AR1734" s="20">
        <f t="shared" si="559"/>
        <v>0</v>
      </c>
    </row>
    <row r="1735" spans="1:44" x14ac:dyDescent="0.35">
      <c r="A1735" t="str">
        <f t="shared" si="541"/>
        <v>CUST1734</v>
      </c>
      <c r="B1735" s="2" t="s">
        <v>2069</v>
      </c>
      <c r="C1735" s="4">
        <v>45641</v>
      </c>
      <c r="D1735" s="2" t="s">
        <v>425</v>
      </c>
      <c r="E1735" t="s">
        <v>5054</v>
      </c>
      <c r="F1735" s="2" t="s">
        <v>42</v>
      </c>
      <c r="G1735" s="2" t="s">
        <v>188</v>
      </c>
      <c r="H1735" s="2">
        <v>2</v>
      </c>
      <c r="I1735" s="19">
        <v>1154.75</v>
      </c>
      <c r="J1735" s="2" t="s">
        <v>20</v>
      </c>
      <c r="K1735" s="2" t="s">
        <v>103</v>
      </c>
      <c r="L1735" s="2">
        <v>4</v>
      </c>
      <c r="M1735" s="18">
        <f t="shared" si="542"/>
        <v>2309.5</v>
      </c>
      <c r="T1735" t="str">
        <f t="shared" si="543"/>
        <v>Lost Sale</v>
      </c>
      <c r="U1735" t="str">
        <f t="shared" si="544"/>
        <v>No</v>
      </c>
      <c r="V1735" t="str">
        <f t="shared" si="545"/>
        <v>Yes</v>
      </c>
      <c r="X1735">
        <f t="shared" si="546"/>
        <v>558</v>
      </c>
      <c r="Y1735">
        <f t="shared" si="547"/>
        <v>430</v>
      </c>
      <c r="Z1735" s="18">
        <f t="shared" si="548"/>
        <v>1098537.4901531704</v>
      </c>
      <c r="AA1735" s="18">
        <f t="shared" si="549"/>
        <v>96724.388030634553</v>
      </c>
      <c r="AB1735" s="17">
        <f t="shared" si="550"/>
        <v>3.9001122334455669</v>
      </c>
      <c r="AC1735" s="2" t="s">
        <v>188</v>
      </c>
      <c r="AD1735" s="2" t="s">
        <v>42</v>
      </c>
      <c r="AE1735" t="str">
        <f t="shared" si="551"/>
        <v>Beauty</v>
      </c>
      <c r="AF1735" t="str">
        <f t="shared" si="552"/>
        <v>Beauty</v>
      </c>
      <c r="AG1735" t="str" cm="1">
        <f t="array" ref="AG1735">INDEX(AD:AD,ROW())</f>
        <v>Beauty</v>
      </c>
      <c r="AH1735">
        <f t="shared" si="540"/>
        <v>80</v>
      </c>
      <c r="AI1735" t="str">
        <f t="shared" si="553"/>
        <v>Beauty</v>
      </c>
      <c r="AK1735">
        <f t="shared" si="554"/>
        <v>2024</v>
      </c>
      <c r="AL1735">
        <f t="shared" si="555"/>
        <v>12</v>
      </c>
      <c r="AM1735">
        <f t="shared" si="556"/>
        <v>15</v>
      </c>
      <c r="AN1735">
        <f t="shared" si="557"/>
        <v>1</v>
      </c>
      <c r="AO1735" t="str">
        <f t="shared" si="558"/>
        <v>Weekend</v>
      </c>
      <c r="AR1735" s="20">
        <f t="shared" si="559"/>
        <v>1</v>
      </c>
    </row>
    <row r="1736" spans="1:44" x14ac:dyDescent="0.35">
      <c r="A1736" t="str">
        <f t="shared" si="541"/>
        <v>CUST1735</v>
      </c>
      <c r="B1736" s="2" t="s">
        <v>2070</v>
      </c>
      <c r="C1736" s="4">
        <v>45640</v>
      </c>
      <c r="D1736" s="2" t="s">
        <v>261</v>
      </c>
      <c r="E1736" t="s">
        <v>5054</v>
      </c>
      <c r="F1736" s="2" t="s">
        <v>29</v>
      </c>
      <c r="G1736" s="2" t="s">
        <v>138</v>
      </c>
      <c r="H1736" s="2">
        <v>2</v>
      </c>
      <c r="I1736" s="19">
        <v>2473.58</v>
      </c>
      <c r="J1736" s="2" t="s">
        <v>15</v>
      </c>
      <c r="K1736" s="2" t="s">
        <v>16</v>
      </c>
      <c r="L1736" s="2">
        <v>5</v>
      </c>
      <c r="M1736" s="18">
        <f t="shared" si="542"/>
        <v>4947.16</v>
      </c>
      <c r="T1736" t="str">
        <f t="shared" si="543"/>
        <v>Completed</v>
      </c>
      <c r="U1736" t="str">
        <f t="shared" si="544"/>
        <v>Yes</v>
      </c>
      <c r="V1736" t="str">
        <f t="shared" si="545"/>
        <v>No</v>
      </c>
      <c r="X1736">
        <f t="shared" si="546"/>
        <v>558</v>
      </c>
      <c r="Y1736">
        <f t="shared" si="547"/>
        <v>430</v>
      </c>
      <c r="Z1736" s="18">
        <f t="shared" si="548"/>
        <v>1892867.2841657216</v>
      </c>
      <c r="AA1736" s="18">
        <f t="shared" si="549"/>
        <v>199432.98236095349</v>
      </c>
      <c r="AB1736" s="17">
        <f t="shared" si="550"/>
        <v>3.8949824970828471</v>
      </c>
      <c r="AC1736" s="2" t="s">
        <v>138</v>
      </c>
      <c r="AD1736" s="2" t="s">
        <v>29</v>
      </c>
      <c r="AE1736" t="str">
        <f t="shared" si="551"/>
        <v>Fashion</v>
      </c>
      <c r="AF1736" t="str">
        <f t="shared" si="552"/>
        <v>Fashion</v>
      </c>
      <c r="AG1736" t="str" cm="1">
        <f t="array" ref="AG1736">INDEX(AD:AD,ROW())</f>
        <v>Fashion</v>
      </c>
      <c r="AH1736">
        <f t="shared" si="540"/>
        <v>53</v>
      </c>
      <c r="AI1736" t="str">
        <f t="shared" si="553"/>
        <v>Fashion</v>
      </c>
      <c r="AK1736">
        <f t="shared" si="554"/>
        <v>2024</v>
      </c>
      <c r="AL1736">
        <f t="shared" si="555"/>
        <v>12</v>
      </c>
      <c r="AM1736">
        <f t="shared" si="556"/>
        <v>14</v>
      </c>
      <c r="AN1736">
        <f t="shared" si="557"/>
        <v>7</v>
      </c>
      <c r="AO1736" t="str">
        <f t="shared" si="558"/>
        <v>Weekend</v>
      </c>
      <c r="AR1736" s="20">
        <f t="shared" si="559"/>
        <v>0</v>
      </c>
    </row>
    <row r="1737" spans="1:44" x14ac:dyDescent="0.35">
      <c r="A1737" t="str">
        <f t="shared" si="541"/>
        <v>CUST1736</v>
      </c>
      <c r="B1737" s="2" t="s">
        <v>2071</v>
      </c>
      <c r="C1737" s="4">
        <v>45590</v>
      </c>
      <c r="D1737" s="2" t="s">
        <v>287</v>
      </c>
      <c r="E1737" t="s">
        <v>5055</v>
      </c>
      <c r="F1737" s="2" t="s">
        <v>19</v>
      </c>
      <c r="G1737" s="2" t="s">
        <v>60</v>
      </c>
      <c r="H1737" s="2">
        <v>2</v>
      </c>
      <c r="I1737" s="19">
        <v>1984.06</v>
      </c>
      <c r="J1737" s="2" t="s">
        <v>15</v>
      </c>
      <c r="K1737" s="2" t="s">
        <v>76</v>
      </c>
      <c r="L1737" s="2">
        <v>5</v>
      </c>
      <c r="M1737" s="18">
        <f t="shared" si="542"/>
        <v>3968.12</v>
      </c>
      <c r="T1737" t="str">
        <f t="shared" si="543"/>
        <v>Completed</v>
      </c>
      <c r="U1737" t="str">
        <f t="shared" si="544"/>
        <v>No</v>
      </c>
      <c r="V1737" t="str">
        <f t="shared" si="545"/>
        <v>No</v>
      </c>
      <c r="X1737">
        <f t="shared" si="546"/>
        <v>567</v>
      </c>
      <c r="Y1737">
        <f t="shared" si="547"/>
        <v>440</v>
      </c>
      <c r="Z1737" s="18">
        <f t="shared" si="548"/>
        <v>2759712.3299794244</v>
      </c>
      <c r="AA1737" s="18">
        <f t="shared" si="549"/>
        <v>330643.50635802455</v>
      </c>
      <c r="AB1737" s="17">
        <f t="shared" si="550"/>
        <v>3.8641711229946525</v>
      </c>
      <c r="AC1737" s="2" t="s">
        <v>60</v>
      </c>
      <c r="AD1737" s="2" t="s">
        <v>19</v>
      </c>
      <c r="AE1737" t="str">
        <f t="shared" si="551"/>
        <v>Electronics</v>
      </c>
      <c r="AF1737" t="str">
        <f t="shared" si="552"/>
        <v>Electronics</v>
      </c>
      <c r="AG1737" t="str" cm="1">
        <f t="array" ref="AG1737">INDEX(AD:AD,ROW())</f>
        <v>Electronics</v>
      </c>
      <c r="AH1737">
        <f t="shared" ref="AH1737:AH1800" si="560">MATCH(G1737,AC:AC,0)</f>
        <v>17</v>
      </c>
      <c r="AI1737" t="str">
        <f t="shared" si="553"/>
        <v>Electronics</v>
      </c>
      <c r="AK1737">
        <f t="shared" si="554"/>
        <v>2024</v>
      </c>
      <c r="AL1737">
        <f t="shared" si="555"/>
        <v>10</v>
      </c>
      <c r="AM1737">
        <f t="shared" si="556"/>
        <v>25</v>
      </c>
      <c r="AN1737">
        <f t="shared" si="557"/>
        <v>6</v>
      </c>
      <c r="AO1737" t="str">
        <f t="shared" si="558"/>
        <v>Weekday</v>
      </c>
      <c r="AR1737" s="20">
        <f t="shared" si="559"/>
        <v>1</v>
      </c>
    </row>
    <row r="1738" spans="1:44" x14ac:dyDescent="0.35">
      <c r="A1738" t="str">
        <f t="shared" si="541"/>
        <v>CUST1737</v>
      </c>
      <c r="B1738" s="2" t="s">
        <v>2072</v>
      </c>
      <c r="C1738" s="4">
        <v>45299</v>
      </c>
      <c r="D1738" s="2" t="s">
        <v>404</v>
      </c>
      <c r="E1738" t="s">
        <v>5053</v>
      </c>
      <c r="F1738" s="2" t="s">
        <v>42</v>
      </c>
      <c r="G1738" s="2" t="s">
        <v>188</v>
      </c>
      <c r="H1738" s="2">
        <v>1</v>
      </c>
      <c r="I1738" s="19">
        <v>692.61</v>
      </c>
      <c r="J1738" s="2" t="s">
        <v>50</v>
      </c>
      <c r="K1738" s="2" t="s">
        <v>16</v>
      </c>
      <c r="L1738" s="2">
        <v>3</v>
      </c>
      <c r="M1738" s="18">
        <f t="shared" si="542"/>
        <v>692.61</v>
      </c>
      <c r="T1738" t="str">
        <f t="shared" si="543"/>
        <v>Completed</v>
      </c>
      <c r="U1738" t="str">
        <f t="shared" si="544"/>
        <v>No</v>
      </c>
      <c r="V1738" t="str">
        <f t="shared" si="545"/>
        <v>No</v>
      </c>
      <c r="X1738">
        <f t="shared" si="546"/>
        <v>559</v>
      </c>
      <c r="Y1738">
        <f t="shared" si="547"/>
        <v>408</v>
      </c>
      <c r="Z1738" s="18">
        <f t="shared" si="548"/>
        <v>1098537.4901531704</v>
      </c>
      <c r="AA1738" s="18">
        <f t="shared" si="549"/>
        <v>96724.388030634553</v>
      </c>
      <c r="AB1738" s="17">
        <f t="shared" si="550"/>
        <v>3.9001122334455669</v>
      </c>
      <c r="AC1738" s="2" t="s">
        <v>188</v>
      </c>
      <c r="AD1738" s="2" t="s">
        <v>42</v>
      </c>
      <c r="AE1738" t="str">
        <f t="shared" si="551"/>
        <v>Beauty</v>
      </c>
      <c r="AF1738" t="str">
        <f t="shared" si="552"/>
        <v>Beauty</v>
      </c>
      <c r="AG1738" t="str" cm="1">
        <f t="array" ref="AG1738">INDEX(AD:AD,ROW())</f>
        <v>Beauty</v>
      </c>
      <c r="AH1738">
        <f t="shared" si="560"/>
        <v>80</v>
      </c>
      <c r="AI1738" t="str">
        <f t="shared" si="553"/>
        <v>Beauty</v>
      </c>
      <c r="AK1738">
        <f t="shared" si="554"/>
        <v>2024</v>
      </c>
      <c r="AL1738">
        <f t="shared" si="555"/>
        <v>1</v>
      </c>
      <c r="AM1738">
        <f t="shared" si="556"/>
        <v>8</v>
      </c>
      <c r="AN1738">
        <f t="shared" si="557"/>
        <v>2</v>
      </c>
      <c r="AO1738" t="str">
        <f t="shared" si="558"/>
        <v>Weekday</v>
      </c>
      <c r="AR1738" s="20">
        <f t="shared" si="559"/>
        <v>0</v>
      </c>
    </row>
    <row r="1739" spans="1:44" x14ac:dyDescent="0.35">
      <c r="A1739" t="str">
        <f t="shared" si="541"/>
        <v>CUST1738</v>
      </c>
      <c r="B1739" s="2" t="s">
        <v>2073</v>
      </c>
      <c r="C1739" s="4">
        <v>45559</v>
      </c>
      <c r="D1739" s="2" t="s">
        <v>110</v>
      </c>
      <c r="E1739" t="s">
        <v>5050</v>
      </c>
      <c r="F1739" s="2" t="s">
        <v>23</v>
      </c>
      <c r="G1739" s="2" t="s">
        <v>24</v>
      </c>
      <c r="H1739" s="2">
        <v>1</v>
      </c>
      <c r="I1739" s="19">
        <v>657.76</v>
      </c>
      <c r="J1739" s="2" t="s">
        <v>15</v>
      </c>
      <c r="K1739" s="2" t="s">
        <v>16</v>
      </c>
      <c r="L1739" s="2">
        <v>5</v>
      </c>
      <c r="M1739" s="18">
        <f t="shared" si="542"/>
        <v>657.76</v>
      </c>
      <c r="T1739" t="str">
        <f t="shared" si="543"/>
        <v>Completed</v>
      </c>
      <c r="U1739" t="str">
        <f t="shared" si="544"/>
        <v>No</v>
      </c>
      <c r="V1739" t="str">
        <f t="shared" si="545"/>
        <v>No</v>
      </c>
      <c r="X1739">
        <f t="shared" si="546"/>
        <v>589</v>
      </c>
      <c r="Y1739">
        <f t="shared" si="547"/>
        <v>426</v>
      </c>
      <c r="Z1739" s="18">
        <f t="shared" si="548"/>
        <v>594714.6477588166</v>
      </c>
      <c r="AA1739" s="18">
        <f t="shared" si="549"/>
        <v>60882.938065984097</v>
      </c>
      <c r="AB1739" s="17">
        <f t="shared" si="550"/>
        <v>3.804733727810651</v>
      </c>
      <c r="AC1739" s="2" t="s">
        <v>24</v>
      </c>
      <c r="AD1739" s="2" t="s">
        <v>23</v>
      </c>
      <c r="AE1739" t="str">
        <f t="shared" si="551"/>
        <v>Books</v>
      </c>
      <c r="AF1739" t="str">
        <f t="shared" si="552"/>
        <v>Books</v>
      </c>
      <c r="AG1739" t="str" cm="1">
        <f t="array" ref="AG1739">INDEX(AD:AD,ROW())</f>
        <v>Books</v>
      </c>
      <c r="AH1739">
        <f t="shared" si="560"/>
        <v>4</v>
      </c>
      <c r="AI1739" t="str">
        <f t="shared" si="553"/>
        <v>Books</v>
      </c>
      <c r="AK1739">
        <f t="shared" si="554"/>
        <v>2024</v>
      </c>
      <c r="AL1739">
        <f t="shared" si="555"/>
        <v>9</v>
      </c>
      <c r="AM1739">
        <f t="shared" si="556"/>
        <v>24</v>
      </c>
      <c r="AN1739">
        <f t="shared" si="557"/>
        <v>3</v>
      </c>
      <c r="AO1739" t="str">
        <f t="shared" si="558"/>
        <v>Weekday</v>
      </c>
      <c r="AR1739" s="20">
        <f t="shared" si="559"/>
        <v>0</v>
      </c>
    </row>
    <row r="1740" spans="1:44" x14ac:dyDescent="0.35">
      <c r="A1740" t="str">
        <f t="shared" si="541"/>
        <v>CUST1739</v>
      </c>
      <c r="B1740" s="2" t="s">
        <v>2074</v>
      </c>
      <c r="C1740" s="4">
        <v>45060</v>
      </c>
      <c r="D1740" s="2" t="s">
        <v>1776</v>
      </c>
      <c r="E1740" t="s">
        <v>5048</v>
      </c>
      <c r="F1740" s="2" t="s">
        <v>23</v>
      </c>
      <c r="G1740" s="2" t="s">
        <v>75</v>
      </c>
      <c r="H1740" s="2">
        <v>1</v>
      </c>
      <c r="I1740" s="19">
        <v>453.69</v>
      </c>
      <c r="J1740" s="2" t="s">
        <v>15</v>
      </c>
      <c r="K1740" s="2" t="s">
        <v>16</v>
      </c>
      <c r="L1740" s="2">
        <v>5</v>
      </c>
      <c r="M1740" s="18">
        <f t="shared" si="542"/>
        <v>453.69</v>
      </c>
      <c r="T1740" t="str">
        <f t="shared" si="543"/>
        <v>Completed</v>
      </c>
      <c r="U1740" t="str">
        <f t="shared" si="544"/>
        <v>No</v>
      </c>
      <c r="V1740" t="str">
        <f t="shared" si="545"/>
        <v>No</v>
      </c>
      <c r="X1740">
        <f t="shared" si="546"/>
        <v>590</v>
      </c>
      <c r="Y1740">
        <f t="shared" si="547"/>
        <v>451</v>
      </c>
      <c r="Z1740" s="18">
        <f t="shared" si="548"/>
        <v>594714.6477588166</v>
      </c>
      <c r="AA1740" s="18">
        <f t="shared" si="549"/>
        <v>60882.938065984097</v>
      </c>
      <c r="AB1740" s="17">
        <f t="shared" si="550"/>
        <v>3.804733727810651</v>
      </c>
      <c r="AC1740" s="2" t="s">
        <v>75</v>
      </c>
      <c r="AD1740" s="2" t="s">
        <v>23</v>
      </c>
      <c r="AE1740" t="str">
        <f t="shared" si="551"/>
        <v>Books</v>
      </c>
      <c r="AF1740" t="str">
        <f t="shared" si="552"/>
        <v>Books</v>
      </c>
      <c r="AG1740" t="str" cm="1">
        <f t="array" ref="AG1740">INDEX(AD:AD,ROW())</f>
        <v>Books</v>
      </c>
      <c r="AH1740">
        <f t="shared" si="560"/>
        <v>23</v>
      </c>
      <c r="AI1740" t="str">
        <f t="shared" si="553"/>
        <v>Books</v>
      </c>
      <c r="AK1740">
        <f t="shared" si="554"/>
        <v>2023</v>
      </c>
      <c r="AL1740">
        <f t="shared" si="555"/>
        <v>5</v>
      </c>
      <c r="AM1740">
        <f t="shared" si="556"/>
        <v>14</v>
      </c>
      <c r="AN1740">
        <f t="shared" si="557"/>
        <v>1</v>
      </c>
      <c r="AO1740" t="str">
        <f t="shared" si="558"/>
        <v>Weekend</v>
      </c>
      <c r="AR1740" s="20">
        <f t="shared" si="559"/>
        <v>0</v>
      </c>
    </row>
    <row r="1741" spans="1:44" x14ac:dyDescent="0.35">
      <c r="A1741" t="str">
        <f t="shared" si="541"/>
        <v>CUST1740</v>
      </c>
      <c r="B1741" s="2" t="s">
        <v>2075</v>
      </c>
      <c r="C1741" s="4">
        <v>45437</v>
      </c>
      <c r="D1741" s="2" t="s">
        <v>325</v>
      </c>
      <c r="E1741" t="s">
        <v>5054</v>
      </c>
      <c r="F1741" s="2" t="s">
        <v>13</v>
      </c>
      <c r="G1741" s="2" t="s">
        <v>34</v>
      </c>
      <c r="H1741" s="2">
        <v>1</v>
      </c>
      <c r="I1741" s="19">
        <v>1642.73</v>
      </c>
      <c r="J1741" s="2" t="s">
        <v>15</v>
      </c>
      <c r="K1741" s="2" t="s">
        <v>16</v>
      </c>
      <c r="L1741" s="2">
        <v>3</v>
      </c>
      <c r="M1741" s="18">
        <f t="shared" si="542"/>
        <v>1642.73</v>
      </c>
      <c r="T1741" t="str">
        <f t="shared" si="543"/>
        <v>Completed</v>
      </c>
      <c r="U1741" t="str">
        <f t="shared" si="544"/>
        <v>Yes</v>
      </c>
      <c r="V1741" t="str">
        <f t="shared" si="545"/>
        <v>No</v>
      </c>
      <c r="X1741">
        <f t="shared" si="546"/>
        <v>558</v>
      </c>
      <c r="Y1741">
        <f t="shared" si="547"/>
        <v>430</v>
      </c>
      <c r="Z1741" s="18">
        <f t="shared" si="548"/>
        <v>1463424.4009529033</v>
      </c>
      <c r="AA1741" s="18">
        <f t="shared" si="549"/>
        <v>118285.78776560788</v>
      </c>
      <c r="AB1741" s="17">
        <f t="shared" si="550"/>
        <v>3.8140589569160999</v>
      </c>
      <c r="AC1741" s="2" t="s">
        <v>34</v>
      </c>
      <c r="AD1741" s="2" t="s">
        <v>13</v>
      </c>
      <c r="AE1741" t="str">
        <f t="shared" si="551"/>
        <v>Home &amp; Kitchen</v>
      </c>
      <c r="AF1741" t="str">
        <f t="shared" si="552"/>
        <v>Home &amp; Kitchen</v>
      </c>
      <c r="AG1741" t="str" cm="1">
        <f t="array" ref="AG1741">INDEX(AD:AD,ROW())</f>
        <v>Home &amp; Kitchen</v>
      </c>
      <c r="AH1741">
        <f t="shared" si="560"/>
        <v>7</v>
      </c>
      <c r="AI1741" t="str">
        <f t="shared" si="553"/>
        <v>Home &amp; Kitchen</v>
      </c>
      <c r="AK1741">
        <f t="shared" si="554"/>
        <v>2024</v>
      </c>
      <c r="AL1741">
        <f t="shared" si="555"/>
        <v>5</v>
      </c>
      <c r="AM1741">
        <f t="shared" si="556"/>
        <v>25</v>
      </c>
      <c r="AN1741">
        <f t="shared" si="557"/>
        <v>7</v>
      </c>
      <c r="AO1741" t="str">
        <f t="shared" si="558"/>
        <v>Weekend</v>
      </c>
      <c r="AR1741" s="20">
        <f t="shared" si="559"/>
        <v>0</v>
      </c>
    </row>
    <row r="1742" spans="1:44" x14ac:dyDescent="0.35">
      <c r="A1742" t="str">
        <f t="shared" si="541"/>
        <v>CUST1741</v>
      </c>
      <c r="B1742" s="2" t="s">
        <v>2076</v>
      </c>
      <c r="C1742" s="4">
        <v>45188</v>
      </c>
      <c r="D1742" s="2" t="s">
        <v>698</v>
      </c>
      <c r="E1742" t="s">
        <v>5051</v>
      </c>
      <c r="F1742" s="2" t="s">
        <v>19</v>
      </c>
      <c r="G1742" s="2" t="s">
        <v>128</v>
      </c>
      <c r="H1742" s="2">
        <v>1</v>
      </c>
      <c r="I1742" s="19">
        <v>628.87</v>
      </c>
      <c r="J1742" s="2" t="s">
        <v>5046</v>
      </c>
      <c r="K1742" s="2" t="s">
        <v>31</v>
      </c>
      <c r="L1742" s="31"/>
      <c r="M1742" s="18">
        <f t="shared" si="542"/>
        <v>628.87</v>
      </c>
      <c r="T1742" t="str">
        <f t="shared" si="543"/>
        <v>Pending</v>
      </c>
      <c r="U1742" t="str">
        <f t="shared" si="544"/>
        <v>No</v>
      </c>
      <c r="V1742" t="str">
        <f t="shared" si="545"/>
        <v>Yes</v>
      </c>
      <c r="X1742">
        <f t="shared" si="546"/>
        <v>619</v>
      </c>
      <c r="Y1742">
        <f t="shared" si="547"/>
        <v>468</v>
      </c>
      <c r="Z1742" s="18">
        <f t="shared" si="548"/>
        <v>2759712.3299794244</v>
      </c>
      <c r="AA1742" s="18">
        <f t="shared" si="549"/>
        <v>330643.50635802455</v>
      </c>
      <c r="AB1742" s="17">
        <f t="shared" si="550"/>
        <v>3.8641711229946525</v>
      </c>
      <c r="AC1742" s="2" t="s">
        <v>128</v>
      </c>
      <c r="AD1742" s="2" t="s">
        <v>19</v>
      </c>
      <c r="AE1742" t="str">
        <f t="shared" si="551"/>
        <v>Electronics</v>
      </c>
      <c r="AF1742" t="str">
        <f t="shared" si="552"/>
        <v>Electronics</v>
      </c>
      <c r="AG1742" t="str" cm="1">
        <f t="array" ref="AG1742">INDEX(AD:AD,ROW())</f>
        <v>Electronics</v>
      </c>
      <c r="AH1742">
        <f t="shared" si="560"/>
        <v>48</v>
      </c>
      <c r="AI1742" t="str">
        <f t="shared" si="553"/>
        <v>Electronics</v>
      </c>
      <c r="AK1742">
        <f t="shared" si="554"/>
        <v>2023</v>
      </c>
      <c r="AL1742">
        <f t="shared" si="555"/>
        <v>9</v>
      </c>
      <c r="AM1742">
        <f t="shared" si="556"/>
        <v>19</v>
      </c>
      <c r="AN1742">
        <f t="shared" si="557"/>
        <v>3</v>
      </c>
      <c r="AO1742" t="str">
        <f t="shared" si="558"/>
        <v>Weekday</v>
      </c>
      <c r="AR1742" s="20">
        <f t="shared" si="559"/>
        <v>0</v>
      </c>
    </row>
    <row r="1743" spans="1:44" x14ac:dyDescent="0.35">
      <c r="A1743" t="str">
        <f t="shared" si="541"/>
        <v>CUST1742</v>
      </c>
      <c r="B1743" s="2" t="s">
        <v>2077</v>
      </c>
      <c r="C1743" s="4">
        <v>45091</v>
      </c>
      <c r="D1743" s="2" t="s">
        <v>845</v>
      </c>
      <c r="E1743" t="s">
        <v>5055</v>
      </c>
      <c r="F1743" s="2" t="s">
        <v>13</v>
      </c>
      <c r="G1743" s="2" t="s">
        <v>14</v>
      </c>
      <c r="H1743" s="2">
        <v>1</v>
      </c>
      <c r="I1743" s="19">
        <v>385.93</v>
      </c>
      <c r="J1743" s="2" t="s">
        <v>5046</v>
      </c>
      <c r="K1743" s="2" t="s">
        <v>16</v>
      </c>
      <c r="L1743" s="2">
        <v>4</v>
      </c>
      <c r="M1743" s="18">
        <f t="shared" si="542"/>
        <v>385.93</v>
      </c>
      <c r="T1743" t="str">
        <f t="shared" si="543"/>
        <v>Completed</v>
      </c>
      <c r="U1743" t="str">
        <f t="shared" si="544"/>
        <v>No</v>
      </c>
      <c r="V1743" t="str">
        <f t="shared" si="545"/>
        <v>No</v>
      </c>
      <c r="X1743">
        <f t="shared" si="546"/>
        <v>567</v>
      </c>
      <c r="Y1743">
        <f t="shared" si="547"/>
        <v>440</v>
      </c>
      <c r="Z1743" s="18">
        <f t="shared" si="548"/>
        <v>1463424.4009529033</v>
      </c>
      <c r="AA1743" s="18">
        <f t="shared" si="549"/>
        <v>118285.78776560788</v>
      </c>
      <c r="AB1743" s="17">
        <f t="shared" si="550"/>
        <v>3.8140589569160999</v>
      </c>
      <c r="AC1743" s="2" t="s">
        <v>14</v>
      </c>
      <c r="AD1743" s="2" t="s">
        <v>13</v>
      </c>
      <c r="AE1743" t="str">
        <f t="shared" si="551"/>
        <v>Home &amp; Kitchen</v>
      </c>
      <c r="AF1743" t="str">
        <f t="shared" si="552"/>
        <v>Home &amp; Kitchen</v>
      </c>
      <c r="AG1743" t="str" cm="1">
        <f t="array" ref="AG1743">INDEX(AD:AD,ROW())</f>
        <v>Home &amp; Kitchen</v>
      </c>
      <c r="AH1743">
        <f t="shared" si="560"/>
        <v>2</v>
      </c>
      <c r="AI1743" t="str">
        <f t="shared" si="553"/>
        <v>Home &amp; Kitchen</v>
      </c>
      <c r="AK1743">
        <f t="shared" si="554"/>
        <v>2023</v>
      </c>
      <c r="AL1743">
        <f t="shared" si="555"/>
        <v>6</v>
      </c>
      <c r="AM1743">
        <f t="shared" si="556"/>
        <v>14</v>
      </c>
      <c r="AN1743">
        <f t="shared" si="557"/>
        <v>4</v>
      </c>
      <c r="AO1743" t="str">
        <f t="shared" si="558"/>
        <v>Weekday</v>
      </c>
      <c r="AR1743" s="20">
        <f t="shared" si="559"/>
        <v>0</v>
      </c>
    </row>
    <row r="1744" spans="1:44" x14ac:dyDescent="0.35">
      <c r="A1744" t="str">
        <f t="shared" si="541"/>
        <v>CUST1743</v>
      </c>
      <c r="B1744" s="2" t="s">
        <v>2078</v>
      </c>
      <c r="C1744" s="4">
        <v>45337</v>
      </c>
      <c r="D1744" s="2" t="s">
        <v>2079</v>
      </c>
      <c r="E1744" t="s">
        <v>5052</v>
      </c>
      <c r="F1744" s="2" t="s">
        <v>29</v>
      </c>
      <c r="G1744" s="2" t="s">
        <v>5043</v>
      </c>
      <c r="H1744" s="2">
        <v>1</v>
      </c>
      <c r="I1744" s="19">
        <v>674.16</v>
      </c>
      <c r="J1744" s="2" t="s">
        <v>20</v>
      </c>
      <c r="K1744" s="2" t="s">
        <v>16</v>
      </c>
      <c r="L1744" s="2">
        <v>4</v>
      </c>
      <c r="M1744" s="18">
        <f t="shared" si="542"/>
        <v>674.16</v>
      </c>
      <c r="T1744" t="str">
        <f t="shared" si="543"/>
        <v>Completed</v>
      </c>
      <c r="U1744" t="str">
        <f t="shared" si="544"/>
        <v>No</v>
      </c>
      <c r="V1744" t="str">
        <f t="shared" si="545"/>
        <v>No</v>
      </c>
      <c r="X1744">
        <f t="shared" si="546"/>
        <v>573</v>
      </c>
      <c r="Y1744">
        <f t="shared" si="547"/>
        <v>450</v>
      </c>
      <c r="Z1744" s="18">
        <f t="shared" si="548"/>
        <v>1892867.2841657216</v>
      </c>
      <c r="AA1744" s="18">
        <f t="shared" si="549"/>
        <v>199432.98236095349</v>
      </c>
      <c r="AB1744" s="17">
        <f t="shared" si="550"/>
        <v>3.8949824970828471</v>
      </c>
      <c r="AC1744" s="2" t="s">
        <v>5043</v>
      </c>
      <c r="AD1744" s="2" t="s">
        <v>29</v>
      </c>
      <c r="AE1744" t="str">
        <f t="shared" si="551"/>
        <v>Fashion</v>
      </c>
      <c r="AF1744" t="str">
        <f t="shared" si="552"/>
        <v>Fashion</v>
      </c>
      <c r="AG1744" t="str" cm="1">
        <f t="array" ref="AG1744">INDEX(AD:AD,ROW())</f>
        <v>Fashion</v>
      </c>
      <c r="AH1744">
        <f t="shared" si="560"/>
        <v>55</v>
      </c>
      <c r="AI1744" t="str">
        <f t="shared" si="553"/>
        <v>Fashion</v>
      </c>
      <c r="AK1744">
        <f t="shared" si="554"/>
        <v>2024</v>
      </c>
      <c r="AL1744">
        <f t="shared" si="555"/>
        <v>2</v>
      </c>
      <c r="AM1744">
        <f t="shared" si="556"/>
        <v>15</v>
      </c>
      <c r="AN1744">
        <f t="shared" si="557"/>
        <v>5</v>
      </c>
      <c r="AO1744" t="str">
        <f t="shared" si="558"/>
        <v>Weekday</v>
      </c>
      <c r="AR1744" s="20">
        <f t="shared" si="559"/>
        <v>0</v>
      </c>
    </row>
    <row r="1745" spans="1:44" x14ac:dyDescent="0.35">
      <c r="A1745" t="str">
        <f t="shared" si="541"/>
        <v>CUST1744</v>
      </c>
      <c r="B1745" s="2" t="s">
        <v>2080</v>
      </c>
      <c r="C1745" s="4">
        <v>45465</v>
      </c>
      <c r="D1745" s="2" t="s">
        <v>799</v>
      </c>
      <c r="E1745" t="s">
        <v>5051</v>
      </c>
      <c r="F1745" s="2" t="s">
        <v>19</v>
      </c>
      <c r="G1745" s="2" t="s">
        <v>60</v>
      </c>
      <c r="H1745" s="2">
        <v>1</v>
      </c>
      <c r="I1745" s="19">
        <v>1679.14</v>
      </c>
      <c r="J1745" s="2" t="s">
        <v>50</v>
      </c>
      <c r="K1745" s="2" t="s">
        <v>16</v>
      </c>
      <c r="L1745" s="2">
        <v>2</v>
      </c>
      <c r="M1745" s="18">
        <f t="shared" si="542"/>
        <v>1679.14</v>
      </c>
      <c r="T1745" t="str">
        <f t="shared" si="543"/>
        <v>Completed</v>
      </c>
      <c r="U1745" t="str">
        <f t="shared" si="544"/>
        <v>Yes</v>
      </c>
      <c r="V1745" t="str">
        <f t="shared" si="545"/>
        <v>No</v>
      </c>
      <c r="X1745">
        <f t="shared" si="546"/>
        <v>619</v>
      </c>
      <c r="Y1745">
        <f t="shared" si="547"/>
        <v>468</v>
      </c>
      <c r="Z1745" s="18">
        <f t="shared" si="548"/>
        <v>2759712.3299794244</v>
      </c>
      <c r="AA1745" s="18">
        <f t="shared" si="549"/>
        <v>330643.50635802455</v>
      </c>
      <c r="AB1745" s="17">
        <f t="shared" si="550"/>
        <v>3.8641711229946525</v>
      </c>
      <c r="AC1745" s="2" t="s">
        <v>60</v>
      </c>
      <c r="AD1745" s="2" t="s">
        <v>19</v>
      </c>
      <c r="AE1745" t="str">
        <f t="shared" si="551"/>
        <v>Electronics</v>
      </c>
      <c r="AF1745" t="str">
        <f t="shared" si="552"/>
        <v>Electronics</v>
      </c>
      <c r="AG1745" t="str" cm="1">
        <f t="array" ref="AG1745">INDEX(AD:AD,ROW())</f>
        <v>Electronics</v>
      </c>
      <c r="AH1745">
        <f t="shared" si="560"/>
        <v>17</v>
      </c>
      <c r="AI1745" t="str">
        <f t="shared" si="553"/>
        <v>Electronics</v>
      </c>
      <c r="AK1745">
        <f t="shared" si="554"/>
        <v>2024</v>
      </c>
      <c r="AL1745">
        <f t="shared" si="555"/>
        <v>6</v>
      </c>
      <c r="AM1745">
        <f t="shared" si="556"/>
        <v>22</v>
      </c>
      <c r="AN1745">
        <f t="shared" si="557"/>
        <v>7</v>
      </c>
      <c r="AO1745" t="str">
        <f t="shared" si="558"/>
        <v>Weekend</v>
      </c>
      <c r="AR1745" s="20">
        <f t="shared" si="559"/>
        <v>0</v>
      </c>
    </row>
    <row r="1746" spans="1:44" x14ac:dyDescent="0.35">
      <c r="A1746" t="str">
        <f t="shared" si="541"/>
        <v>CUST1745</v>
      </c>
      <c r="B1746" s="2" t="s">
        <v>2081</v>
      </c>
      <c r="C1746" s="4">
        <v>45565</v>
      </c>
      <c r="D1746" s="2" t="s">
        <v>112</v>
      </c>
      <c r="E1746" t="s">
        <v>5051</v>
      </c>
      <c r="F1746" s="2" t="s">
        <v>23</v>
      </c>
      <c r="G1746" s="2" t="s">
        <v>75</v>
      </c>
      <c r="H1746" s="2">
        <v>1</v>
      </c>
      <c r="I1746" s="19">
        <v>468.69</v>
      </c>
      <c r="J1746" s="2" t="s">
        <v>5046</v>
      </c>
      <c r="K1746" s="2" t="s">
        <v>31</v>
      </c>
      <c r="L1746" s="2">
        <v>2</v>
      </c>
      <c r="M1746" s="18">
        <f t="shared" si="542"/>
        <v>468.69</v>
      </c>
      <c r="T1746" t="str">
        <f t="shared" si="543"/>
        <v>Pending</v>
      </c>
      <c r="U1746" t="str">
        <f t="shared" si="544"/>
        <v>No</v>
      </c>
      <c r="V1746" t="str">
        <f t="shared" si="545"/>
        <v>Yes</v>
      </c>
      <c r="X1746">
        <f t="shared" si="546"/>
        <v>619</v>
      </c>
      <c r="Y1746">
        <f t="shared" si="547"/>
        <v>468</v>
      </c>
      <c r="Z1746" s="18">
        <f t="shared" si="548"/>
        <v>594714.6477588166</v>
      </c>
      <c r="AA1746" s="18">
        <f t="shared" si="549"/>
        <v>60882.938065984097</v>
      </c>
      <c r="AB1746" s="17">
        <f t="shared" si="550"/>
        <v>3.804733727810651</v>
      </c>
      <c r="AC1746" s="2" t="s">
        <v>75</v>
      </c>
      <c r="AD1746" s="2" t="s">
        <v>23</v>
      </c>
      <c r="AE1746" t="str">
        <f t="shared" si="551"/>
        <v>Books</v>
      </c>
      <c r="AF1746" t="str">
        <f t="shared" si="552"/>
        <v>Books</v>
      </c>
      <c r="AG1746" t="str" cm="1">
        <f t="array" ref="AG1746">INDEX(AD:AD,ROW())</f>
        <v>Books</v>
      </c>
      <c r="AH1746">
        <f t="shared" si="560"/>
        <v>23</v>
      </c>
      <c r="AI1746" t="str">
        <f t="shared" si="553"/>
        <v>Books</v>
      </c>
      <c r="AK1746">
        <f t="shared" si="554"/>
        <v>2024</v>
      </c>
      <c r="AL1746">
        <f t="shared" si="555"/>
        <v>9</v>
      </c>
      <c r="AM1746">
        <f t="shared" si="556"/>
        <v>30</v>
      </c>
      <c r="AN1746">
        <f t="shared" si="557"/>
        <v>2</v>
      </c>
      <c r="AO1746" t="str">
        <f t="shared" si="558"/>
        <v>Weekday</v>
      </c>
      <c r="AR1746" s="20">
        <f t="shared" si="559"/>
        <v>0</v>
      </c>
    </row>
    <row r="1747" spans="1:44" x14ac:dyDescent="0.35">
      <c r="A1747" t="str">
        <f t="shared" si="541"/>
        <v>CUST1746</v>
      </c>
      <c r="B1747" s="2" t="s">
        <v>2082</v>
      </c>
      <c r="C1747" s="4">
        <v>45829</v>
      </c>
      <c r="D1747" s="2" t="s">
        <v>814</v>
      </c>
      <c r="E1747" t="s">
        <v>5048</v>
      </c>
      <c r="F1747" s="2" t="s">
        <v>23</v>
      </c>
      <c r="G1747" s="2" t="s">
        <v>65</v>
      </c>
      <c r="H1747" s="2">
        <v>1</v>
      </c>
      <c r="I1747" s="19">
        <v>214.19</v>
      </c>
      <c r="J1747" s="2" t="s">
        <v>5047</v>
      </c>
      <c r="K1747" s="2" t="s">
        <v>16</v>
      </c>
      <c r="L1747" s="2">
        <v>3</v>
      </c>
      <c r="M1747" s="18">
        <f t="shared" si="542"/>
        <v>214.19</v>
      </c>
      <c r="T1747" t="str">
        <f t="shared" si="543"/>
        <v>Completed</v>
      </c>
      <c r="U1747" t="str">
        <f t="shared" si="544"/>
        <v>No</v>
      </c>
      <c r="V1747" t="str">
        <f t="shared" si="545"/>
        <v>No</v>
      </c>
      <c r="X1747">
        <f t="shared" si="546"/>
        <v>590</v>
      </c>
      <c r="Y1747">
        <f t="shared" si="547"/>
        <v>451</v>
      </c>
      <c r="Z1747" s="18">
        <f t="shared" si="548"/>
        <v>594714.6477588166</v>
      </c>
      <c r="AA1747" s="18">
        <f t="shared" si="549"/>
        <v>60882.938065984097</v>
      </c>
      <c r="AB1747" s="17">
        <f t="shared" si="550"/>
        <v>3.804733727810651</v>
      </c>
      <c r="AC1747" s="2" t="s">
        <v>65</v>
      </c>
      <c r="AD1747" s="2" t="s">
        <v>23</v>
      </c>
      <c r="AE1747" t="str">
        <f t="shared" si="551"/>
        <v>Books</v>
      </c>
      <c r="AF1747" t="str">
        <f t="shared" si="552"/>
        <v>Books</v>
      </c>
      <c r="AG1747" t="str" cm="1">
        <f t="array" ref="AG1747">INDEX(AD:AD,ROW())</f>
        <v>Books</v>
      </c>
      <c r="AH1747">
        <f t="shared" si="560"/>
        <v>19</v>
      </c>
      <c r="AI1747" t="str">
        <f t="shared" si="553"/>
        <v>Books</v>
      </c>
      <c r="AK1747">
        <f t="shared" si="554"/>
        <v>2025</v>
      </c>
      <c r="AL1747">
        <f t="shared" si="555"/>
        <v>6</v>
      </c>
      <c r="AM1747">
        <f t="shared" si="556"/>
        <v>21</v>
      </c>
      <c r="AN1747">
        <f t="shared" si="557"/>
        <v>7</v>
      </c>
      <c r="AO1747" t="str">
        <f t="shared" si="558"/>
        <v>Weekend</v>
      </c>
      <c r="AR1747" s="20">
        <f t="shared" si="559"/>
        <v>0</v>
      </c>
    </row>
    <row r="1748" spans="1:44" x14ac:dyDescent="0.35">
      <c r="A1748" t="str">
        <f t="shared" si="541"/>
        <v>CUST1747</v>
      </c>
      <c r="B1748" s="2" t="s">
        <v>2083</v>
      </c>
      <c r="C1748" s="4">
        <v>45160</v>
      </c>
      <c r="D1748" s="2" t="s">
        <v>304</v>
      </c>
      <c r="E1748" t="s">
        <v>5049</v>
      </c>
      <c r="F1748" s="2" t="s">
        <v>13</v>
      </c>
      <c r="G1748" s="2" t="s">
        <v>95</v>
      </c>
      <c r="H1748" s="2">
        <v>1</v>
      </c>
      <c r="I1748" s="19">
        <v>1344.93</v>
      </c>
      <c r="J1748" s="2" t="s">
        <v>5047</v>
      </c>
      <c r="K1748" s="2" t="s">
        <v>31</v>
      </c>
      <c r="L1748" s="2">
        <v>4</v>
      </c>
      <c r="M1748" s="18">
        <f t="shared" si="542"/>
        <v>1344.93</v>
      </c>
      <c r="T1748" t="str">
        <f t="shared" si="543"/>
        <v>Pending</v>
      </c>
      <c r="U1748" t="str">
        <f t="shared" si="544"/>
        <v>No</v>
      </c>
      <c r="V1748" t="str">
        <f t="shared" si="545"/>
        <v>Yes</v>
      </c>
      <c r="X1748">
        <f t="shared" si="546"/>
        <v>595</v>
      </c>
      <c r="Y1748">
        <f t="shared" si="547"/>
        <v>444</v>
      </c>
      <c r="Z1748" s="18">
        <f t="shared" si="548"/>
        <v>1463424.4009529033</v>
      </c>
      <c r="AA1748" s="18">
        <f t="shared" si="549"/>
        <v>118285.78776560788</v>
      </c>
      <c r="AB1748" s="17">
        <f t="shared" si="550"/>
        <v>3.8140589569160999</v>
      </c>
      <c r="AC1748" s="2" t="s">
        <v>95</v>
      </c>
      <c r="AD1748" s="2" t="s">
        <v>13</v>
      </c>
      <c r="AE1748" t="str">
        <f t="shared" si="551"/>
        <v>Home &amp; Kitchen</v>
      </c>
      <c r="AF1748" t="str">
        <f t="shared" si="552"/>
        <v>Home &amp; Kitchen</v>
      </c>
      <c r="AG1748" t="str" cm="1">
        <f t="array" ref="AG1748">INDEX(AD:AD,ROW())</f>
        <v>Home &amp; Kitchen</v>
      </c>
      <c r="AH1748">
        <f t="shared" si="560"/>
        <v>32</v>
      </c>
      <c r="AI1748" t="str">
        <f t="shared" si="553"/>
        <v>Home &amp; Kitchen</v>
      </c>
      <c r="AK1748">
        <f t="shared" si="554"/>
        <v>2023</v>
      </c>
      <c r="AL1748">
        <f t="shared" si="555"/>
        <v>8</v>
      </c>
      <c r="AM1748">
        <f t="shared" si="556"/>
        <v>22</v>
      </c>
      <c r="AN1748">
        <f t="shared" si="557"/>
        <v>3</v>
      </c>
      <c r="AO1748" t="str">
        <f t="shared" si="558"/>
        <v>Weekday</v>
      </c>
      <c r="AR1748" s="20">
        <f t="shared" si="559"/>
        <v>0</v>
      </c>
    </row>
    <row r="1749" spans="1:44" x14ac:dyDescent="0.35">
      <c r="A1749" t="str">
        <f t="shared" si="541"/>
        <v>CUST1748</v>
      </c>
      <c r="B1749" s="2" t="s">
        <v>2084</v>
      </c>
      <c r="C1749" s="4">
        <v>45569</v>
      </c>
      <c r="D1749" s="2" t="s">
        <v>658</v>
      </c>
      <c r="E1749" t="s">
        <v>5051</v>
      </c>
      <c r="F1749" s="2" t="s">
        <v>29</v>
      </c>
      <c r="G1749" s="2" t="s">
        <v>121</v>
      </c>
      <c r="H1749" s="2">
        <v>1</v>
      </c>
      <c r="I1749" s="19">
        <v>1825.89</v>
      </c>
      <c r="J1749" s="2" t="s">
        <v>5047</v>
      </c>
      <c r="K1749" s="2" t="s">
        <v>16</v>
      </c>
      <c r="L1749" s="2">
        <v>3</v>
      </c>
      <c r="M1749" s="18">
        <f t="shared" si="542"/>
        <v>1825.89</v>
      </c>
      <c r="T1749" t="str">
        <f t="shared" si="543"/>
        <v>Completed</v>
      </c>
      <c r="U1749" t="str">
        <f t="shared" si="544"/>
        <v>Yes</v>
      </c>
      <c r="V1749" t="str">
        <f t="shared" si="545"/>
        <v>No</v>
      </c>
      <c r="X1749">
        <f t="shared" si="546"/>
        <v>619</v>
      </c>
      <c r="Y1749">
        <f t="shared" si="547"/>
        <v>468</v>
      </c>
      <c r="Z1749" s="18">
        <f t="shared" si="548"/>
        <v>1892867.2841657216</v>
      </c>
      <c r="AA1749" s="18">
        <f t="shared" si="549"/>
        <v>199432.98236095349</v>
      </c>
      <c r="AB1749" s="17">
        <f t="shared" si="550"/>
        <v>3.8949824970828471</v>
      </c>
      <c r="AC1749" s="2" t="s">
        <v>121</v>
      </c>
      <c r="AD1749" s="2" t="s">
        <v>29</v>
      </c>
      <c r="AE1749" t="str">
        <f t="shared" si="551"/>
        <v>Fashion</v>
      </c>
      <c r="AF1749" t="str">
        <f t="shared" si="552"/>
        <v>Fashion</v>
      </c>
      <c r="AG1749" t="str" cm="1">
        <f t="array" ref="AG1749">INDEX(AD:AD,ROW())</f>
        <v>Fashion</v>
      </c>
      <c r="AH1749">
        <f t="shared" si="560"/>
        <v>45</v>
      </c>
      <c r="AI1749" t="str">
        <f t="shared" si="553"/>
        <v>Fashion</v>
      </c>
      <c r="AK1749">
        <f t="shared" si="554"/>
        <v>2024</v>
      </c>
      <c r="AL1749">
        <f t="shared" si="555"/>
        <v>10</v>
      </c>
      <c r="AM1749">
        <f t="shared" si="556"/>
        <v>4</v>
      </c>
      <c r="AN1749">
        <f t="shared" si="557"/>
        <v>6</v>
      </c>
      <c r="AO1749" t="str">
        <f t="shared" si="558"/>
        <v>Weekday</v>
      </c>
      <c r="AR1749" s="20">
        <f t="shared" si="559"/>
        <v>0</v>
      </c>
    </row>
    <row r="1750" spans="1:44" x14ac:dyDescent="0.35">
      <c r="A1750" t="str">
        <f t="shared" si="541"/>
        <v>CUST1749</v>
      </c>
      <c r="B1750" s="2" t="s">
        <v>2085</v>
      </c>
      <c r="C1750" s="4">
        <v>45589</v>
      </c>
      <c r="D1750" s="2" t="s">
        <v>814</v>
      </c>
      <c r="E1750" t="s">
        <v>5052</v>
      </c>
      <c r="F1750" s="2" t="s">
        <v>13</v>
      </c>
      <c r="G1750" s="2" t="s">
        <v>5045</v>
      </c>
      <c r="H1750" s="2">
        <v>3</v>
      </c>
      <c r="I1750" s="19">
        <v>194.16</v>
      </c>
      <c r="J1750" s="2" t="s">
        <v>5047</v>
      </c>
      <c r="K1750" s="2" t="s">
        <v>16</v>
      </c>
      <c r="L1750" s="2">
        <v>4</v>
      </c>
      <c r="M1750" s="18">
        <f t="shared" si="542"/>
        <v>582.48</v>
      </c>
      <c r="T1750" t="str">
        <f t="shared" si="543"/>
        <v>Completed</v>
      </c>
      <c r="U1750" t="str">
        <f t="shared" si="544"/>
        <v>No</v>
      </c>
      <c r="V1750" t="str">
        <f t="shared" si="545"/>
        <v>No</v>
      </c>
      <c r="X1750">
        <f t="shared" si="546"/>
        <v>573</v>
      </c>
      <c r="Y1750">
        <f t="shared" si="547"/>
        <v>450</v>
      </c>
      <c r="Z1750" s="18">
        <f t="shared" si="548"/>
        <v>1463424.4009529033</v>
      </c>
      <c r="AA1750" s="18">
        <f t="shared" si="549"/>
        <v>118285.78776560788</v>
      </c>
      <c r="AB1750" s="17">
        <f t="shared" si="550"/>
        <v>3.8140589569160999</v>
      </c>
      <c r="AC1750" s="2" t="s">
        <v>5045</v>
      </c>
      <c r="AD1750" s="2" t="s">
        <v>13</v>
      </c>
      <c r="AE1750" t="str">
        <f t="shared" si="551"/>
        <v>Home &amp; Kitchen</v>
      </c>
      <c r="AF1750" t="str">
        <f t="shared" si="552"/>
        <v>Home &amp; Kitchen</v>
      </c>
      <c r="AG1750" t="str" cm="1">
        <f t="array" ref="AG1750">INDEX(AD:AD,ROW())</f>
        <v>Home &amp; Kitchen</v>
      </c>
      <c r="AH1750">
        <f t="shared" si="560"/>
        <v>76</v>
      </c>
      <c r="AI1750" t="str">
        <f t="shared" si="553"/>
        <v>Home &amp; Kitchen</v>
      </c>
      <c r="AK1750">
        <f t="shared" si="554"/>
        <v>2024</v>
      </c>
      <c r="AL1750">
        <f t="shared" si="555"/>
        <v>10</v>
      </c>
      <c r="AM1750">
        <f t="shared" si="556"/>
        <v>24</v>
      </c>
      <c r="AN1750">
        <f t="shared" si="557"/>
        <v>5</v>
      </c>
      <c r="AO1750" t="str">
        <f t="shared" si="558"/>
        <v>Weekday</v>
      </c>
      <c r="AR1750" s="20">
        <f t="shared" si="559"/>
        <v>0</v>
      </c>
    </row>
    <row r="1751" spans="1:44" x14ac:dyDescent="0.35">
      <c r="A1751" t="str">
        <f t="shared" si="541"/>
        <v>CUST1750</v>
      </c>
      <c r="B1751" s="2" t="s">
        <v>2086</v>
      </c>
      <c r="C1751" s="4">
        <v>44951</v>
      </c>
      <c r="D1751" s="2" t="s">
        <v>936</v>
      </c>
      <c r="E1751" t="s">
        <v>5056</v>
      </c>
      <c r="F1751" s="2" t="s">
        <v>23</v>
      </c>
      <c r="G1751" s="2" t="s">
        <v>46</v>
      </c>
      <c r="H1751" s="2">
        <v>1</v>
      </c>
      <c r="I1751" s="19">
        <v>423.93</v>
      </c>
      <c r="J1751" s="2" t="s">
        <v>5047</v>
      </c>
      <c r="K1751" s="2" t="s">
        <v>16</v>
      </c>
      <c r="L1751" s="2">
        <v>5</v>
      </c>
      <c r="M1751" s="18">
        <f t="shared" si="542"/>
        <v>423.93</v>
      </c>
      <c r="T1751" t="str">
        <f t="shared" si="543"/>
        <v>Completed</v>
      </c>
      <c r="U1751" t="str">
        <f t="shared" si="544"/>
        <v>No</v>
      </c>
      <c r="V1751" t="str">
        <f t="shared" si="545"/>
        <v>No</v>
      </c>
      <c r="X1751">
        <f t="shared" si="546"/>
        <v>50</v>
      </c>
      <c r="Y1751">
        <f t="shared" si="547"/>
        <v>37</v>
      </c>
      <c r="Z1751" s="18">
        <f t="shared" si="548"/>
        <v>594714.6477588166</v>
      </c>
      <c r="AA1751" s="18">
        <f t="shared" si="549"/>
        <v>60882.938065984097</v>
      </c>
      <c r="AB1751" s="17">
        <f t="shared" si="550"/>
        <v>3.804733727810651</v>
      </c>
      <c r="AC1751" s="2" t="s">
        <v>46</v>
      </c>
      <c r="AD1751" s="2" t="s">
        <v>23</v>
      </c>
      <c r="AE1751" t="str">
        <f t="shared" si="551"/>
        <v>Books</v>
      </c>
      <c r="AF1751" t="str">
        <f t="shared" si="552"/>
        <v>Books</v>
      </c>
      <c r="AG1751" t="str" cm="1">
        <f t="array" ref="AG1751">INDEX(AD:AD,ROW())</f>
        <v>Books</v>
      </c>
      <c r="AH1751">
        <f t="shared" si="560"/>
        <v>11</v>
      </c>
      <c r="AI1751" t="str">
        <f t="shared" si="553"/>
        <v>Books</v>
      </c>
      <c r="AK1751">
        <f t="shared" si="554"/>
        <v>2023</v>
      </c>
      <c r="AL1751">
        <f t="shared" si="555"/>
        <v>1</v>
      </c>
      <c r="AM1751">
        <f t="shared" si="556"/>
        <v>25</v>
      </c>
      <c r="AN1751">
        <f t="shared" si="557"/>
        <v>4</v>
      </c>
      <c r="AO1751" t="str">
        <f t="shared" si="558"/>
        <v>Weekday</v>
      </c>
      <c r="AR1751" s="20">
        <f t="shared" si="559"/>
        <v>0</v>
      </c>
    </row>
    <row r="1752" spans="1:44" x14ac:dyDescent="0.35">
      <c r="A1752" t="str">
        <f t="shared" si="541"/>
        <v>CUST1751</v>
      </c>
      <c r="B1752" s="2" t="s">
        <v>2087</v>
      </c>
      <c r="C1752" s="4">
        <v>45045</v>
      </c>
      <c r="D1752" s="2" t="s">
        <v>118</v>
      </c>
      <c r="E1752" t="s">
        <v>5051</v>
      </c>
      <c r="F1752" s="2" t="s">
        <v>29</v>
      </c>
      <c r="G1752" s="2" t="s">
        <v>5041</v>
      </c>
      <c r="H1752" s="2">
        <v>3</v>
      </c>
      <c r="I1752" s="19">
        <v>1731.06</v>
      </c>
      <c r="J1752" s="2" t="s">
        <v>20</v>
      </c>
      <c r="K1752" s="2" t="s">
        <v>16</v>
      </c>
      <c r="L1752" s="2">
        <v>5</v>
      </c>
      <c r="M1752" s="18">
        <f t="shared" si="542"/>
        <v>5193.18</v>
      </c>
      <c r="T1752" t="str">
        <f t="shared" si="543"/>
        <v>Completed</v>
      </c>
      <c r="U1752" t="str">
        <f t="shared" si="544"/>
        <v>Yes</v>
      </c>
      <c r="V1752" t="str">
        <f t="shared" si="545"/>
        <v>No</v>
      </c>
      <c r="X1752">
        <f t="shared" si="546"/>
        <v>619</v>
      </c>
      <c r="Y1752">
        <f t="shared" si="547"/>
        <v>468</v>
      </c>
      <c r="Z1752" s="18">
        <f t="shared" si="548"/>
        <v>1892867.2841657216</v>
      </c>
      <c r="AA1752" s="18">
        <f t="shared" si="549"/>
        <v>199432.98236095349</v>
      </c>
      <c r="AB1752" s="17">
        <f t="shared" si="550"/>
        <v>3.8949824970828471</v>
      </c>
      <c r="AC1752" s="2" t="s">
        <v>5041</v>
      </c>
      <c r="AD1752" s="2" t="s">
        <v>29</v>
      </c>
      <c r="AE1752" t="str">
        <f t="shared" si="551"/>
        <v>Fashion</v>
      </c>
      <c r="AF1752" t="str">
        <f t="shared" si="552"/>
        <v>Fashion</v>
      </c>
      <c r="AG1752" t="str" cm="1">
        <f t="array" ref="AG1752">INDEX(AD:AD,ROW())</f>
        <v>Fashion</v>
      </c>
      <c r="AH1752">
        <f t="shared" si="560"/>
        <v>15</v>
      </c>
      <c r="AI1752" t="str">
        <f t="shared" si="553"/>
        <v>Fashion</v>
      </c>
      <c r="AK1752">
        <f t="shared" si="554"/>
        <v>2023</v>
      </c>
      <c r="AL1752">
        <f t="shared" si="555"/>
        <v>4</v>
      </c>
      <c r="AM1752">
        <f t="shared" si="556"/>
        <v>29</v>
      </c>
      <c r="AN1752">
        <f t="shared" si="557"/>
        <v>7</v>
      </c>
      <c r="AO1752" t="str">
        <f t="shared" si="558"/>
        <v>Weekend</v>
      </c>
      <c r="AR1752" s="20">
        <f t="shared" si="559"/>
        <v>0</v>
      </c>
    </row>
    <row r="1753" spans="1:44" x14ac:dyDescent="0.35">
      <c r="A1753" t="str">
        <f t="shared" si="541"/>
        <v>CUST1752</v>
      </c>
      <c r="B1753" s="2" t="s">
        <v>2088</v>
      </c>
      <c r="C1753" s="4">
        <v>44975</v>
      </c>
      <c r="D1753" s="2" t="s">
        <v>845</v>
      </c>
      <c r="E1753" t="s">
        <v>5051</v>
      </c>
      <c r="F1753" s="2" t="s">
        <v>42</v>
      </c>
      <c r="G1753" s="2" t="s">
        <v>170</v>
      </c>
      <c r="H1753" s="2">
        <v>1</v>
      </c>
      <c r="I1753" s="19">
        <v>1078.47</v>
      </c>
      <c r="J1753" s="2" t="s">
        <v>5046</v>
      </c>
      <c r="K1753" s="2" t="s">
        <v>16</v>
      </c>
      <c r="L1753" s="2">
        <v>5</v>
      </c>
      <c r="M1753" s="18">
        <f t="shared" si="542"/>
        <v>1078.47</v>
      </c>
      <c r="T1753" t="str">
        <f t="shared" si="543"/>
        <v>Completed</v>
      </c>
      <c r="U1753" t="str">
        <f t="shared" si="544"/>
        <v>Yes</v>
      </c>
      <c r="V1753" t="str">
        <f t="shared" si="545"/>
        <v>No</v>
      </c>
      <c r="X1753">
        <f t="shared" si="546"/>
        <v>619</v>
      </c>
      <c r="Y1753">
        <f t="shared" si="547"/>
        <v>468</v>
      </c>
      <c r="Z1753" s="18">
        <f t="shared" si="548"/>
        <v>1098537.4901531704</v>
      </c>
      <c r="AA1753" s="18">
        <f t="shared" si="549"/>
        <v>96724.388030634553</v>
      </c>
      <c r="AB1753" s="17">
        <f t="shared" si="550"/>
        <v>3.9001122334455669</v>
      </c>
      <c r="AC1753" s="2" t="s">
        <v>170</v>
      </c>
      <c r="AD1753" s="2" t="s">
        <v>42</v>
      </c>
      <c r="AE1753" t="str">
        <f t="shared" si="551"/>
        <v>Beauty</v>
      </c>
      <c r="AF1753" t="str">
        <f t="shared" si="552"/>
        <v>Beauty</v>
      </c>
      <c r="AG1753" t="str" cm="1">
        <f t="array" ref="AG1753">INDEX(AD:AD,ROW())</f>
        <v>Beauty</v>
      </c>
      <c r="AH1753">
        <f t="shared" si="560"/>
        <v>70</v>
      </c>
      <c r="AI1753" t="str">
        <f t="shared" si="553"/>
        <v>Beauty</v>
      </c>
      <c r="AK1753">
        <f t="shared" si="554"/>
        <v>2023</v>
      </c>
      <c r="AL1753">
        <f t="shared" si="555"/>
        <v>2</v>
      </c>
      <c r="AM1753">
        <f t="shared" si="556"/>
        <v>18</v>
      </c>
      <c r="AN1753">
        <f t="shared" si="557"/>
        <v>7</v>
      </c>
      <c r="AO1753" t="str">
        <f t="shared" si="558"/>
        <v>Weekend</v>
      </c>
      <c r="AR1753" s="20">
        <f t="shared" si="559"/>
        <v>0</v>
      </c>
    </row>
    <row r="1754" spans="1:44" x14ac:dyDescent="0.35">
      <c r="A1754" t="str">
        <f t="shared" si="541"/>
        <v>CUST1753</v>
      </c>
      <c r="B1754" s="2" t="s">
        <v>2089</v>
      </c>
      <c r="C1754" s="4">
        <v>45703</v>
      </c>
      <c r="D1754" s="2" t="s">
        <v>501</v>
      </c>
      <c r="E1754" t="s">
        <v>5050</v>
      </c>
      <c r="F1754" s="2" t="s">
        <v>42</v>
      </c>
      <c r="G1754" s="2" t="s">
        <v>43</v>
      </c>
      <c r="H1754" s="2">
        <v>2</v>
      </c>
      <c r="I1754" s="19">
        <v>121.47</v>
      </c>
      <c r="J1754" s="2" t="s">
        <v>5046</v>
      </c>
      <c r="K1754" s="2" t="s">
        <v>16</v>
      </c>
      <c r="L1754" s="2">
        <v>5</v>
      </c>
      <c r="M1754" s="18">
        <f t="shared" si="542"/>
        <v>242.94</v>
      </c>
      <c r="T1754" t="str">
        <f t="shared" si="543"/>
        <v>Completed</v>
      </c>
      <c r="U1754" t="str">
        <f t="shared" si="544"/>
        <v>No</v>
      </c>
      <c r="V1754" t="str">
        <f t="shared" si="545"/>
        <v>No</v>
      </c>
      <c r="X1754">
        <f t="shared" si="546"/>
        <v>589</v>
      </c>
      <c r="Y1754">
        <f t="shared" si="547"/>
        <v>426</v>
      </c>
      <c r="Z1754" s="18">
        <f t="shared" si="548"/>
        <v>1098537.4901531704</v>
      </c>
      <c r="AA1754" s="18">
        <f t="shared" si="549"/>
        <v>96724.388030634553</v>
      </c>
      <c r="AB1754" s="17">
        <f t="shared" si="550"/>
        <v>3.9001122334455669</v>
      </c>
      <c r="AC1754" s="2" t="s">
        <v>43</v>
      </c>
      <c r="AD1754" s="2" t="s">
        <v>42</v>
      </c>
      <c r="AE1754" t="str">
        <f t="shared" si="551"/>
        <v>Beauty</v>
      </c>
      <c r="AF1754" t="str">
        <f t="shared" si="552"/>
        <v>Beauty</v>
      </c>
      <c r="AG1754" t="str" cm="1">
        <f t="array" ref="AG1754">INDEX(AD:AD,ROW())</f>
        <v>Beauty</v>
      </c>
      <c r="AH1754">
        <f t="shared" si="560"/>
        <v>10</v>
      </c>
      <c r="AI1754" t="str">
        <f t="shared" si="553"/>
        <v>Beauty</v>
      </c>
      <c r="AK1754">
        <f t="shared" si="554"/>
        <v>2025</v>
      </c>
      <c r="AL1754">
        <f t="shared" si="555"/>
        <v>2</v>
      </c>
      <c r="AM1754">
        <f t="shared" si="556"/>
        <v>15</v>
      </c>
      <c r="AN1754">
        <f t="shared" si="557"/>
        <v>7</v>
      </c>
      <c r="AO1754" t="str">
        <f t="shared" si="558"/>
        <v>Weekend</v>
      </c>
      <c r="AR1754" s="20">
        <f t="shared" si="559"/>
        <v>0</v>
      </c>
    </row>
    <row r="1755" spans="1:44" x14ac:dyDescent="0.35">
      <c r="A1755" t="str">
        <f t="shared" si="541"/>
        <v>CUST1754</v>
      </c>
      <c r="B1755" s="2" t="s">
        <v>2090</v>
      </c>
      <c r="C1755" s="4">
        <v>45322</v>
      </c>
      <c r="D1755" s="2" t="s">
        <v>539</v>
      </c>
      <c r="E1755" t="s">
        <v>5049</v>
      </c>
      <c r="F1755" s="2" t="s">
        <v>42</v>
      </c>
      <c r="G1755" s="2" t="s">
        <v>5044</v>
      </c>
      <c r="H1755" s="2">
        <v>1</v>
      </c>
      <c r="I1755" s="19">
        <v>463.68</v>
      </c>
      <c r="J1755" s="2" t="s">
        <v>5047</v>
      </c>
      <c r="K1755" s="2" t="s">
        <v>16</v>
      </c>
      <c r="L1755" s="2">
        <v>4</v>
      </c>
      <c r="M1755" s="18">
        <f t="shared" si="542"/>
        <v>463.68</v>
      </c>
      <c r="T1755" t="str">
        <f t="shared" si="543"/>
        <v>Completed</v>
      </c>
      <c r="U1755" t="str">
        <f t="shared" si="544"/>
        <v>No</v>
      </c>
      <c r="V1755" t="str">
        <f t="shared" si="545"/>
        <v>No</v>
      </c>
      <c r="X1755">
        <f t="shared" si="546"/>
        <v>595</v>
      </c>
      <c r="Y1755">
        <f t="shared" si="547"/>
        <v>444</v>
      </c>
      <c r="Z1755" s="18">
        <f t="shared" si="548"/>
        <v>1098537.4901531704</v>
      </c>
      <c r="AA1755" s="18">
        <f t="shared" si="549"/>
        <v>96724.388030634553</v>
      </c>
      <c r="AB1755" s="17">
        <f t="shared" si="550"/>
        <v>3.9001122334455669</v>
      </c>
      <c r="AC1755" s="2" t="s">
        <v>5044</v>
      </c>
      <c r="AD1755" s="2" t="s">
        <v>42</v>
      </c>
      <c r="AE1755" t="str">
        <f t="shared" si="551"/>
        <v>Beauty</v>
      </c>
      <c r="AF1755" t="str">
        <f t="shared" si="552"/>
        <v>Beauty</v>
      </c>
      <c r="AG1755" t="str" cm="1">
        <f t="array" ref="AG1755">INDEX(AD:AD,ROW())</f>
        <v>Beauty</v>
      </c>
      <c r="AH1755">
        <f t="shared" si="560"/>
        <v>64</v>
      </c>
      <c r="AI1755" t="str">
        <f t="shared" si="553"/>
        <v>Beauty</v>
      </c>
      <c r="AK1755">
        <f t="shared" si="554"/>
        <v>2024</v>
      </c>
      <c r="AL1755">
        <f t="shared" si="555"/>
        <v>1</v>
      </c>
      <c r="AM1755">
        <f t="shared" si="556"/>
        <v>31</v>
      </c>
      <c r="AN1755">
        <f t="shared" si="557"/>
        <v>4</v>
      </c>
      <c r="AO1755" t="str">
        <f t="shared" si="558"/>
        <v>Weekday</v>
      </c>
      <c r="AR1755" s="20">
        <f t="shared" si="559"/>
        <v>0</v>
      </c>
    </row>
    <row r="1756" spans="1:44" x14ac:dyDescent="0.35">
      <c r="A1756" t="str">
        <f t="shared" si="541"/>
        <v>CUST1755</v>
      </c>
      <c r="B1756" s="2" t="s">
        <v>2091</v>
      </c>
      <c r="C1756" s="4">
        <v>45541</v>
      </c>
      <c r="D1756" s="2" t="s">
        <v>556</v>
      </c>
      <c r="E1756" t="s">
        <v>5053</v>
      </c>
      <c r="F1756" s="2" t="s">
        <v>23</v>
      </c>
      <c r="G1756" s="2" t="s">
        <v>68</v>
      </c>
      <c r="H1756" s="2">
        <v>1</v>
      </c>
      <c r="I1756" s="19">
        <v>428.43</v>
      </c>
      <c r="J1756" s="2" t="s">
        <v>15</v>
      </c>
      <c r="K1756" s="2" t="s">
        <v>76</v>
      </c>
      <c r="L1756" s="2">
        <v>4</v>
      </c>
      <c r="M1756" s="18">
        <f t="shared" si="542"/>
        <v>428.43</v>
      </c>
      <c r="T1756" t="str">
        <f t="shared" si="543"/>
        <v>Completed</v>
      </c>
      <c r="U1756" t="str">
        <f t="shared" si="544"/>
        <v>No</v>
      </c>
      <c r="V1756" t="str">
        <f t="shared" si="545"/>
        <v>No</v>
      </c>
      <c r="X1756">
        <f t="shared" si="546"/>
        <v>559</v>
      </c>
      <c r="Y1756">
        <f t="shared" si="547"/>
        <v>408</v>
      </c>
      <c r="Z1756" s="18">
        <f t="shared" si="548"/>
        <v>594714.6477588166</v>
      </c>
      <c r="AA1756" s="18">
        <f t="shared" si="549"/>
        <v>60882.938065984097</v>
      </c>
      <c r="AB1756" s="17">
        <f t="shared" si="550"/>
        <v>3.804733727810651</v>
      </c>
      <c r="AC1756" s="2" t="s">
        <v>68</v>
      </c>
      <c r="AD1756" s="2" t="s">
        <v>23</v>
      </c>
      <c r="AE1756" t="str">
        <f t="shared" si="551"/>
        <v>Books</v>
      </c>
      <c r="AF1756" t="str">
        <f t="shared" si="552"/>
        <v>Books</v>
      </c>
      <c r="AG1756" t="str" cm="1">
        <f t="array" ref="AG1756">INDEX(AD:AD,ROW())</f>
        <v>Books</v>
      </c>
      <c r="AH1756">
        <f t="shared" si="560"/>
        <v>20</v>
      </c>
      <c r="AI1756" t="str">
        <f t="shared" si="553"/>
        <v>Books</v>
      </c>
      <c r="AK1756">
        <f t="shared" si="554"/>
        <v>2024</v>
      </c>
      <c r="AL1756">
        <f t="shared" si="555"/>
        <v>9</v>
      </c>
      <c r="AM1756">
        <f t="shared" si="556"/>
        <v>6</v>
      </c>
      <c r="AN1756">
        <f t="shared" si="557"/>
        <v>6</v>
      </c>
      <c r="AO1756" t="str">
        <f t="shared" si="558"/>
        <v>Weekday</v>
      </c>
      <c r="AR1756" s="20">
        <f t="shared" si="559"/>
        <v>1</v>
      </c>
    </row>
    <row r="1757" spans="1:44" x14ac:dyDescent="0.35">
      <c r="A1757" t="str">
        <f t="shared" si="541"/>
        <v>CUST1756</v>
      </c>
      <c r="B1757" s="2" t="s">
        <v>2092</v>
      </c>
      <c r="C1757" s="4">
        <v>45715</v>
      </c>
      <c r="D1757" s="2" t="s">
        <v>626</v>
      </c>
      <c r="E1757" t="s">
        <v>5052</v>
      </c>
      <c r="F1757" s="2" t="s">
        <v>29</v>
      </c>
      <c r="G1757" s="2" t="s">
        <v>138</v>
      </c>
      <c r="H1757" s="2">
        <v>1</v>
      </c>
      <c r="I1757" s="19">
        <v>764.96</v>
      </c>
      <c r="J1757" s="2" t="s">
        <v>5047</v>
      </c>
      <c r="K1757" s="2" t="s">
        <v>16</v>
      </c>
      <c r="L1757" s="2">
        <v>2</v>
      </c>
      <c r="M1757" s="18">
        <f t="shared" si="542"/>
        <v>764.96</v>
      </c>
      <c r="T1757" t="str">
        <f t="shared" si="543"/>
        <v>Completed</v>
      </c>
      <c r="U1757" t="str">
        <f t="shared" si="544"/>
        <v>No</v>
      </c>
      <c r="V1757" t="str">
        <f t="shared" si="545"/>
        <v>No</v>
      </c>
      <c r="X1757">
        <f t="shared" si="546"/>
        <v>573</v>
      </c>
      <c r="Y1757">
        <f t="shared" si="547"/>
        <v>450</v>
      </c>
      <c r="Z1757" s="18">
        <f t="shared" si="548"/>
        <v>1892867.2841657216</v>
      </c>
      <c r="AA1757" s="18">
        <f t="shared" si="549"/>
        <v>199432.98236095349</v>
      </c>
      <c r="AB1757" s="17">
        <f t="shared" si="550"/>
        <v>3.8949824970828471</v>
      </c>
      <c r="AC1757" s="2" t="s">
        <v>138</v>
      </c>
      <c r="AD1757" s="2" t="s">
        <v>29</v>
      </c>
      <c r="AE1757" t="str">
        <f t="shared" si="551"/>
        <v>Fashion</v>
      </c>
      <c r="AF1757" t="str">
        <f t="shared" si="552"/>
        <v>Fashion</v>
      </c>
      <c r="AG1757" t="str" cm="1">
        <f t="array" ref="AG1757">INDEX(AD:AD,ROW())</f>
        <v>Fashion</v>
      </c>
      <c r="AH1757">
        <f t="shared" si="560"/>
        <v>53</v>
      </c>
      <c r="AI1757" t="str">
        <f t="shared" si="553"/>
        <v>Fashion</v>
      </c>
      <c r="AK1757">
        <f t="shared" si="554"/>
        <v>2025</v>
      </c>
      <c r="AL1757">
        <f t="shared" si="555"/>
        <v>2</v>
      </c>
      <c r="AM1757">
        <f t="shared" si="556"/>
        <v>27</v>
      </c>
      <c r="AN1757">
        <f t="shared" si="557"/>
        <v>5</v>
      </c>
      <c r="AO1757" t="str">
        <f t="shared" si="558"/>
        <v>Weekday</v>
      </c>
      <c r="AR1757" s="20">
        <f t="shared" si="559"/>
        <v>0</v>
      </c>
    </row>
    <row r="1758" spans="1:44" x14ac:dyDescent="0.35">
      <c r="A1758" t="str">
        <f t="shared" si="541"/>
        <v>CUST1757</v>
      </c>
      <c r="B1758" s="2" t="s">
        <v>2093</v>
      </c>
      <c r="C1758" s="4">
        <v>45526</v>
      </c>
      <c r="D1758" s="2" t="s">
        <v>454</v>
      </c>
      <c r="E1758" t="s">
        <v>5050</v>
      </c>
      <c r="F1758" s="2" t="s">
        <v>13</v>
      </c>
      <c r="G1758" s="2" t="s">
        <v>34</v>
      </c>
      <c r="H1758" s="2">
        <v>1</v>
      </c>
      <c r="I1758" s="19">
        <v>444.53</v>
      </c>
      <c r="J1758" s="2" t="s">
        <v>5047</v>
      </c>
      <c r="K1758" s="2" t="s">
        <v>16</v>
      </c>
      <c r="L1758" s="2">
        <v>2</v>
      </c>
      <c r="M1758" s="18">
        <f t="shared" si="542"/>
        <v>444.53</v>
      </c>
      <c r="T1758" t="str">
        <f t="shared" si="543"/>
        <v>Completed</v>
      </c>
      <c r="U1758" t="str">
        <f t="shared" si="544"/>
        <v>No</v>
      </c>
      <c r="V1758" t="str">
        <f t="shared" si="545"/>
        <v>No</v>
      </c>
      <c r="X1758">
        <f t="shared" si="546"/>
        <v>589</v>
      </c>
      <c r="Y1758">
        <f t="shared" si="547"/>
        <v>426</v>
      </c>
      <c r="Z1758" s="18">
        <f t="shared" si="548"/>
        <v>1463424.4009529033</v>
      </c>
      <c r="AA1758" s="18">
        <f t="shared" si="549"/>
        <v>118285.78776560788</v>
      </c>
      <c r="AB1758" s="17">
        <f t="shared" si="550"/>
        <v>3.8140589569160999</v>
      </c>
      <c r="AC1758" s="2" t="s">
        <v>34</v>
      </c>
      <c r="AD1758" s="2" t="s">
        <v>13</v>
      </c>
      <c r="AE1758" t="str">
        <f t="shared" si="551"/>
        <v>Home &amp; Kitchen</v>
      </c>
      <c r="AF1758" t="str">
        <f t="shared" si="552"/>
        <v>Home &amp; Kitchen</v>
      </c>
      <c r="AG1758" t="str" cm="1">
        <f t="array" ref="AG1758">INDEX(AD:AD,ROW())</f>
        <v>Home &amp; Kitchen</v>
      </c>
      <c r="AH1758">
        <f t="shared" si="560"/>
        <v>7</v>
      </c>
      <c r="AI1758" t="str">
        <f t="shared" si="553"/>
        <v>Home &amp; Kitchen</v>
      </c>
      <c r="AK1758">
        <f t="shared" si="554"/>
        <v>2024</v>
      </c>
      <c r="AL1758">
        <f t="shared" si="555"/>
        <v>8</v>
      </c>
      <c r="AM1758">
        <f t="shared" si="556"/>
        <v>22</v>
      </c>
      <c r="AN1758">
        <f t="shared" si="557"/>
        <v>5</v>
      </c>
      <c r="AO1758" t="str">
        <f t="shared" si="558"/>
        <v>Weekday</v>
      </c>
      <c r="AR1758" s="20">
        <f t="shared" si="559"/>
        <v>0</v>
      </c>
    </row>
    <row r="1759" spans="1:44" x14ac:dyDescent="0.35">
      <c r="A1759" t="str">
        <f t="shared" si="541"/>
        <v>CUST1758</v>
      </c>
      <c r="B1759" s="2" t="s">
        <v>2094</v>
      </c>
      <c r="C1759" s="4">
        <v>45760</v>
      </c>
      <c r="D1759" s="2" t="s">
        <v>174</v>
      </c>
      <c r="E1759" t="s">
        <v>5050</v>
      </c>
      <c r="F1759" s="2" t="s">
        <v>23</v>
      </c>
      <c r="G1759" s="2" t="s">
        <v>68</v>
      </c>
      <c r="H1759" s="2">
        <v>1</v>
      </c>
      <c r="I1759" s="19">
        <v>454.58</v>
      </c>
      <c r="J1759" s="2" t="s">
        <v>5046</v>
      </c>
      <c r="K1759" s="2" t="s">
        <v>16</v>
      </c>
      <c r="L1759" s="2">
        <v>5</v>
      </c>
      <c r="M1759" s="18">
        <f t="shared" si="542"/>
        <v>454.58</v>
      </c>
      <c r="T1759" t="str">
        <f t="shared" si="543"/>
        <v>Completed</v>
      </c>
      <c r="U1759" t="str">
        <f t="shared" si="544"/>
        <v>No</v>
      </c>
      <c r="V1759" t="str">
        <f t="shared" si="545"/>
        <v>No</v>
      </c>
      <c r="X1759">
        <f t="shared" si="546"/>
        <v>589</v>
      </c>
      <c r="Y1759">
        <f t="shared" si="547"/>
        <v>426</v>
      </c>
      <c r="Z1759" s="18">
        <f t="shared" si="548"/>
        <v>594714.6477588166</v>
      </c>
      <c r="AA1759" s="18">
        <f t="shared" si="549"/>
        <v>60882.938065984097</v>
      </c>
      <c r="AB1759" s="17">
        <f t="shared" si="550"/>
        <v>3.804733727810651</v>
      </c>
      <c r="AC1759" s="2" t="s">
        <v>68</v>
      </c>
      <c r="AD1759" s="2" t="s">
        <v>23</v>
      </c>
      <c r="AE1759" t="str">
        <f t="shared" si="551"/>
        <v>Books</v>
      </c>
      <c r="AF1759" t="str">
        <f t="shared" si="552"/>
        <v>Books</v>
      </c>
      <c r="AG1759" t="str" cm="1">
        <f t="array" ref="AG1759">INDEX(AD:AD,ROW())</f>
        <v>Books</v>
      </c>
      <c r="AH1759">
        <f t="shared" si="560"/>
        <v>20</v>
      </c>
      <c r="AI1759" t="str">
        <f t="shared" si="553"/>
        <v>Books</v>
      </c>
      <c r="AK1759">
        <f t="shared" si="554"/>
        <v>2025</v>
      </c>
      <c r="AL1759">
        <f t="shared" si="555"/>
        <v>4</v>
      </c>
      <c r="AM1759">
        <f t="shared" si="556"/>
        <v>13</v>
      </c>
      <c r="AN1759">
        <f t="shared" si="557"/>
        <v>1</v>
      </c>
      <c r="AO1759" t="str">
        <f t="shared" si="558"/>
        <v>Weekend</v>
      </c>
      <c r="AR1759" s="20">
        <f t="shared" si="559"/>
        <v>0</v>
      </c>
    </row>
    <row r="1760" spans="1:44" x14ac:dyDescent="0.35">
      <c r="A1760" t="str">
        <f t="shared" si="541"/>
        <v>CUST1759</v>
      </c>
      <c r="B1760" s="2" t="s">
        <v>2095</v>
      </c>
      <c r="C1760" s="4">
        <v>45514</v>
      </c>
      <c r="D1760" s="2" t="s">
        <v>425</v>
      </c>
      <c r="E1760" t="s">
        <v>5055</v>
      </c>
      <c r="F1760" s="2" t="s">
        <v>29</v>
      </c>
      <c r="G1760" s="2" t="s">
        <v>121</v>
      </c>
      <c r="H1760" s="2">
        <v>1</v>
      </c>
      <c r="I1760" s="19">
        <v>356.23</v>
      </c>
      <c r="J1760" s="2" t="s">
        <v>50</v>
      </c>
      <c r="K1760" s="2" t="s">
        <v>103</v>
      </c>
      <c r="L1760" s="2">
        <v>1</v>
      </c>
      <c r="M1760" s="18">
        <f t="shared" si="542"/>
        <v>356.23</v>
      </c>
      <c r="T1760" t="str">
        <f t="shared" si="543"/>
        <v>Lost Sale</v>
      </c>
      <c r="U1760" t="str">
        <f t="shared" si="544"/>
        <v>No</v>
      </c>
      <c r="V1760" t="str">
        <f t="shared" si="545"/>
        <v>Yes</v>
      </c>
      <c r="X1760">
        <f t="shared" si="546"/>
        <v>567</v>
      </c>
      <c r="Y1760">
        <f t="shared" si="547"/>
        <v>440</v>
      </c>
      <c r="Z1760" s="18">
        <f t="shared" si="548"/>
        <v>1892867.2841657216</v>
      </c>
      <c r="AA1760" s="18">
        <f t="shared" si="549"/>
        <v>199432.98236095349</v>
      </c>
      <c r="AB1760" s="17">
        <f t="shared" si="550"/>
        <v>3.8949824970828471</v>
      </c>
      <c r="AC1760" s="2" t="s">
        <v>121</v>
      </c>
      <c r="AD1760" s="2" t="s">
        <v>29</v>
      </c>
      <c r="AE1760" t="str">
        <f t="shared" si="551"/>
        <v>Fashion</v>
      </c>
      <c r="AF1760" t="str">
        <f t="shared" si="552"/>
        <v>Fashion</v>
      </c>
      <c r="AG1760" t="str" cm="1">
        <f t="array" ref="AG1760">INDEX(AD:AD,ROW())</f>
        <v>Fashion</v>
      </c>
      <c r="AH1760">
        <f t="shared" si="560"/>
        <v>45</v>
      </c>
      <c r="AI1760" t="str">
        <f t="shared" si="553"/>
        <v>Fashion</v>
      </c>
      <c r="AK1760">
        <f t="shared" si="554"/>
        <v>2024</v>
      </c>
      <c r="AL1760">
        <f t="shared" si="555"/>
        <v>8</v>
      </c>
      <c r="AM1760">
        <f t="shared" si="556"/>
        <v>10</v>
      </c>
      <c r="AN1760">
        <f t="shared" si="557"/>
        <v>7</v>
      </c>
      <c r="AO1760" t="str">
        <f t="shared" si="558"/>
        <v>Weekend</v>
      </c>
      <c r="AR1760" s="20">
        <f t="shared" si="559"/>
        <v>1</v>
      </c>
    </row>
    <row r="1761" spans="1:44" x14ac:dyDescent="0.35">
      <c r="A1761" t="str">
        <f t="shared" si="541"/>
        <v>CUST1760</v>
      </c>
      <c r="B1761" s="2" t="s">
        <v>2096</v>
      </c>
      <c r="C1761" s="4">
        <v>45405</v>
      </c>
      <c r="D1761" s="2" t="s">
        <v>294</v>
      </c>
      <c r="E1761" t="s">
        <v>5049</v>
      </c>
      <c r="F1761" s="2" t="s">
        <v>23</v>
      </c>
      <c r="G1761" s="2" t="s">
        <v>65</v>
      </c>
      <c r="H1761" s="2">
        <v>2</v>
      </c>
      <c r="I1761" s="19">
        <v>384.89</v>
      </c>
      <c r="J1761" s="2" t="s">
        <v>15</v>
      </c>
      <c r="K1761" s="2" t="s">
        <v>16</v>
      </c>
      <c r="L1761" s="2">
        <v>5</v>
      </c>
      <c r="M1761" s="18">
        <f t="shared" si="542"/>
        <v>769.78</v>
      </c>
      <c r="T1761" t="str">
        <f t="shared" si="543"/>
        <v>Completed</v>
      </c>
      <c r="U1761" t="str">
        <f t="shared" si="544"/>
        <v>No</v>
      </c>
      <c r="V1761" t="str">
        <f t="shared" si="545"/>
        <v>No</v>
      </c>
      <c r="X1761">
        <f t="shared" si="546"/>
        <v>595</v>
      </c>
      <c r="Y1761">
        <f t="shared" si="547"/>
        <v>444</v>
      </c>
      <c r="Z1761" s="18">
        <f t="shared" si="548"/>
        <v>594714.6477588166</v>
      </c>
      <c r="AA1761" s="18">
        <f t="shared" si="549"/>
        <v>60882.938065984097</v>
      </c>
      <c r="AB1761" s="17">
        <f t="shared" si="550"/>
        <v>3.804733727810651</v>
      </c>
      <c r="AC1761" s="2" t="s">
        <v>65</v>
      </c>
      <c r="AD1761" s="2" t="s">
        <v>23</v>
      </c>
      <c r="AE1761" t="str">
        <f t="shared" si="551"/>
        <v>Books</v>
      </c>
      <c r="AF1761" t="str">
        <f t="shared" si="552"/>
        <v>Books</v>
      </c>
      <c r="AG1761" t="str" cm="1">
        <f t="array" ref="AG1761">INDEX(AD:AD,ROW())</f>
        <v>Books</v>
      </c>
      <c r="AH1761">
        <f t="shared" si="560"/>
        <v>19</v>
      </c>
      <c r="AI1761" t="str">
        <f t="shared" si="553"/>
        <v>Books</v>
      </c>
      <c r="AK1761">
        <f t="shared" si="554"/>
        <v>2024</v>
      </c>
      <c r="AL1761">
        <f t="shared" si="555"/>
        <v>4</v>
      </c>
      <c r="AM1761">
        <f t="shared" si="556"/>
        <v>23</v>
      </c>
      <c r="AN1761">
        <f t="shared" si="557"/>
        <v>3</v>
      </c>
      <c r="AO1761" t="str">
        <f t="shared" si="558"/>
        <v>Weekday</v>
      </c>
      <c r="AR1761" s="20">
        <f t="shared" si="559"/>
        <v>0</v>
      </c>
    </row>
    <row r="1762" spans="1:44" x14ac:dyDescent="0.35">
      <c r="A1762" t="str">
        <f t="shared" si="541"/>
        <v>CUST1761</v>
      </c>
      <c r="B1762" s="2" t="s">
        <v>2097</v>
      </c>
      <c r="C1762" s="4">
        <v>45030</v>
      </c>
      <c r="D1762" s="2" t="s">
        <v>200</v>
      </c>
      <c r="E1762" t="s">
        <v>5054</v>
      </c>
      <c r="F1762" s="2" t="s">
        <v>19</v>
      </c>
      <c r="G1762" s="2" t="s">
        <v>49</v>
      </c>
      <c r="H1762" s="2">
        <v>1</v>
      </c>
      <c r="I1762" s="19">
        <v>748.83</v>
      </c>
      <c r="J1762" s="2" t="s">
        <v>5047</v>
      </c>
      <c r="K1762" s="2" t="s">
        <v>31</v>
      </c>
      <c r="L1762" s="2">
        <v>3</v>
      </c>
      <c r="M1762" s="18">
        <f t="shared" si="542"/>
        <v>748.83</v>
      </c>
      <c r="T1762" t="str">
        <f t="shared" si="543"/>
        <v>Pending</v>
      </c>
      <c r="U1762" t="str">
        <f t="shared" si="544"/>
        <v>No</v>
      </c>
      <c r="V1762" t="str">
        <f t="shared" si="545"/>
        <v>Yes</v>
      </c>
      <c r="X1762">
        <f t="shared" si="546"/>
        <v>558</v>
      </c>
      <c r="Y1762">
        <f t="shared" si="547"/>
        <v>430</v>
      </c>
      <c r="Z1762" s="18">
        <f t="shared" si="548"/>
        <v>2759712.3299794244</v>
      </c>
      <c r="AA1762" s="18">
        <f t="shared" si="549"/>
        <v>330643.50635802455</v>
      </c>
      <c r="AB1762" s="17">
        <f t="shared" si="550"/>
        <v>3.8641711229946525</v>
      </c>
      <c r="AC1762" s="2" t="s">
        <v>49</v>
      </c>
      <c r="AD1762" s="2" t="s">
        <v>19</v>
      </c>
      <c r="AE1762" t="str">
        <f t="shared" si="551"/>
        <v>Electronics</v>
      </c>
      <c r="AF1762" t="str">
        <f t="shared" si="552"/>
        <v>Electronics</v>
      </c>
      <c r="AG1762" t="str" cm="1">
        <f t="array" ref="AG1762">INDEX(AD:AD,ROW())</f>
        <v>Electronics</v>
      </c>
      <c r="AH1762">
        <f t="shared" si="560"/>
        <v>12</v>
      </c>
      <c r="AI1762" t="str">
        <f t="shared" si="553"/>
        <v>Electronics</v>
      </c>
      <c r="AK1762">
        <f t="shared" si="554"/>
        <v>2023</v>
      </c>
      <c r="AL1762">
        <f t="shared" si="555"/>
        <v>4</v>
      </c>
      <c r="AM1762">
        <f t="shared" si="556"/>
        <v>14</v>
      </c>
      <c r="AN1762">
        <f t="shared" si="557"/>
        <v>6</v>
      </c>
      <c r="AO1762" t="str">
        <f t="shared" si="558"/>
        <v>Weekday</v>
      </c>
      <c r="AR1762" s="20">
        <f t="shared" si="559"/>
        <v>0</v>
      </c>
    </row>
    <row r="1763" spans="1:44" x14ac:dyDescent="0.35">
      <c r="A1763" t="str">
        <f t="shared" si="541"/>
        <v>CUST1762</v>
      </c>
      <c r="B1763" s="2" t="s">
        <v>2098</v>
      </c>
      <c r="C1763" s="4">
        <v>45761</v>
      </c>
      <c r="D1763" s="2" t="s">
        <v>830</v>
      </c>
      <c r="E1763" t="s">
        <v>5049</v>
      </c>
      <c r="F1763" s="2" t="s">
        <v>13</v>
      </c>
      <c r="G1763" s="2" t="s">
        <v>5045</v>
      </c>
      <c r="H1763" s="2">
        <v>1</v>
      </c>
      <c r="I1763" s="19">
        <v>1032.5899999999999</v>
      </c>
      <c r="J1763" s="2" t="s">
        <v>15</v>
      </c>
      <c r="K1763" s="2" t="s">
        <v>16</v>
      </c>
      <c r="L1763" s="2">
        <v>4</v>
      </c>
      <c r="M1763" s="18">
        <f t="shared" si="542"/>
        <v>1032.5899999999999</v>
      </c>
      <c r="T1763" t="str">
        <f t="shared" si="543"/>
        <v>Completed</v>
      </c>
      <c r="U1763" t="str">
        <f t="shared" si="544"/>
        <v>Yes</v>
      </c>
      <c r="V1763" t="str">
        <f t="shared" si="545"/>
        <v>No</v>
      </c>
      <c r="X1763">
        <f t="shared" si="546"/>
        <v>595</v>
      </c>
      <c r="Y1763">
        <f t="shared" si="547"/>
        <v>444</v>
      </c>
      <c r="Z1763" s="18">
        <f t="shared" si="548"/>
        <v>1463424.4009529033</v>
      </c>
      <c r="AA1763" s="18">
        <f t="shared" si="549"/>
        <v>118285.78776560788</v>
      </c>
      <c r="AB1763" s="17">
        <f t="shared" si="550"/>
        <v>3.8140589569160999</v>
      </c>
      <c r="AC1763" s="2" t="s">
        <v>5045</v>
      </c>
      <c r="AD1763" s="2" t="s">
        <v>13</v>
      </c>
      <c r="AE1763" t="str">
        <f t="shared" si="551"/>
        <v>Home &amp; Kitchen</v>
      </c>
      <c r="AF1763" t="str">
        <f t="shared" si="552"/>
        <v>Home &amp; Kitchen</v>
      </c>
      <c r="AG1763" t="str" cm="1">
        <f t="array" ref="AG1763">INDEX(AD:AD,ROW())</f>
        <v>Home &amp; Kitchen</v>
      </c>
      <c r="AH1763">
        <f t="shared" si="560"/>
        <v>76</v>
      </c>
      <c r="AI1763" t="str">
        <f t="shared" si="553"/>
        <v>Home &amp; Kitchen</v>
      </c>
      <c r="AK1763">
        <f t="shared" si="554"/>
        <v>2025</v>
      </c>
      <c r="AL1763">
        <f t="shared" si="555"/>
        <v>4</v>
      </c>
      <c r="AM1763">
        <f t="shared" si="556"/>
        <v>14</v>
      </c>
      <c r="AN1763">
        <f t="shared" si="557"/>
        <v>2</v>
      </c>
      <c r="AO1763" t="str">
        <f t="shared" si="558"/>
        <v>Weekday</v>
      </c>
      <c r="AR1763" s="20">
        <f t="shared" si="559"/>
        <v>0</v>
      </c>
    </row>
    <row r="1764" spans="1:44" x14ac:dyDescent="0.35">
      <c r="A1764" t="str">
        <f t="shared" si="541"/>
        <v>CUST1763</v>
      </c>
      <c r="B1764" s="2" t="s">
        <v>2099</v>
      </c>
      <c r="C1764" s="4">
        <v>45395</v>
      </c>
      <c r="D1764" s="2" t="s">
        <v>140</v>
      </c>
      <c r="E1764" t="s">
        <v>5052</v>
      </c>
      <c r="F1764" s="2" t="s">
        <v>29</v>
      </c>
      <c r="G1764" s="2" t="s">
        <v>5041</v>
      </c>
      <c r="H1764" s="2">
        <v>1</v>
      </c>
      <c r="I1764" s="19">
        <v>340.03</v>
      </c>
      <c r="J1764" s="2" t="s">
        <v>20</v>
      </c>
      <c r="K1764" s="2" t="s">
        <v>16</v>
      </c>
      <c r="L1764" s="2">
        <v>4</v>
      </c>
      <c r="M1764" s="18">
        <f t="shared" si="542"/>
        <v>340.03</v>
      </c>
      <c r="T1764" t="str">
        <f t="shared" si="543"/>
        <v>Completed</v>
      </c>
      <c r="U1764" t="str">
        <f t="shared" si="544"/>
        <v>No</v>
      </c>
      <c r="V1764" t="str">
        <f t="shared" si="545"/>
        <v>No</v>
      </c>
      <c r="X1764">
        <f t="shared" si="546"/>
        <v>573</v>
      </c>
      <c r="Y1764">
        <f t="shared" si="547"/>
        <v>450</v>
      </c>
      <c r="Z1764" s="18">
        <f t="shared" si="548"/>
        <v>1892867.2841657216</v>
      </c>
      <c r="AA1764" s="18">
        <f t="shared" si="549"/>
        <v>199432.98236095349</v>
      </c>
      <c r="AB1764" s="17">
        <f t="shared" si="550"/>
        <v>3.8949824970828471</v>
      </c>
      <c r="AC1764" s="2" t="s">
        <v>5041</v>
      </c>
      <c r="AD1764" s="2" t="s">
        <v>29</v>
      </c>
      <c r="AE1764" t="str">
        <f t="shared" si="551"/>
        <v>Fashion</v>
      </c>
      <c r="AF1764" t="str">
        <f t="shared" si="552"/>
        <v>Fashion</v>
      </c>
      <c r="AG1764" t="str" cm="1">
        <f t="array" ref="AG1764">INDEX(AD:AD,ROW())</f>
        <v>Fashion</v>
      </c>
      <c r="AH1764">
        <f t="shared" si="560"/>
        <v>15</v>
      </c>
      <c r="AI1764" t="str">
        <f t="shared" si="553"/>
        <v>Fashion</v>
      </c>
      <c r="AK1764">
        <f t="shared" si="554"/>
        <v>2024</v>
      </c>
      <c r="AL1764">
        <f t="shared" si="555"/>
        <v>4</v>
      </c>
      <c r="AM1764">
        <f t="shared" si="556"/>
        <v>13</v>
      </c>
      <c r="AN1764">
        <f t="shared" si="557"/>
        <v>7</v>
      </c>
      <c r="AO1764" t="str">
        <f t="shared" si="558"/>
        <v>Weekend</v>
      </c>
      <c r="AR1764" s="20">
        <f t="shared" si="559"/>
        <v>0</v>
      </c>
    </row>
    <row r="1765" spans="1:44" x14ac:dyDescent="0.35">
      <c r="A1765" t="str">
        <f t="shared" si="541"/>
        <v>CUST1764</v>
      </c>
      <c r="B1765" s="2" t="s">
        <v>2100</v>
      </c>
      <c r="C1765" s="4">
        <v>45399</v>
      </c>
      <c r="D1765" s="2" t="s">
        <v>641</v>
      </c>
      <c r="E1765" t="s">
        <v>5050</v>
      </c>
      <c r="F1765" s="2" t="s">
        <v>23</v>
      </c>
      <c r="G1765" s="2" t="s">
        <v>65</v>
      </c>
      <c r="H1765" s="2">
        <v>1</v>
      </c>
      <c r="I1765" s="19">
        <v>587.98</v>
      </c>
      <c r="J1765" s="2" t="s">
        <v>5047</v>
      </c>
      <c r="K1765" s="2" t="s">
        <v>16</v>
      </c>
      <c r="L1765" s="2">
        <v>5</v>
      </c>
      <c r="M1765" s="18">
        <f t="shared" si="542"/>
        <v>587.98</v>
      </c>
      <c r="T1765" t="str">
        <f t="shared" si="543"/>
        <v>Completed</v>
      </c>
      <c r="U1765" t="str">
        <f t="shared" si="544"/>
        <v>No</v>
      </c>
      <c r="V1765" t="str">
        <f t="shared" si="545"/>
        <v>No</v>
      </c>
      <c r="X1765">
        <f t="shared" si="546"/>
        <v>589</v>
      </c>
      <c r="Y1765">
        <f t="shared" si="547"/>
        <v>426</v>
      </c>
      <c r="Z1765" s="18">
        <f t="shared" si="548"/>
        <v>594714.6477588166</v>
      </c>
      <c r="AA1765" s="18">
        <f t="shared" si="549"/>
        <v>60882.938065984097</v>
      </c>
      <c r="AB1765" s="17">
        <f t="shared" si="550"/>
        <v>3.804733727810651</v>
      </c>
      <c r="AC1765" s="2" t="s">
        <v>65</v>
      </c>
      <c r="AD1765" s="2" t="s">
        <v>23</v>
      </c>
      <c r="AE1765" t="str">
        <f t="shared" si="551"/>
        <v>Books</v>
      </c>
      <c r="AF1765" t="str">
        <f t="shared" si="552"/>
        <v>Books</v>
      </c>
      <c r="AG1765" t="str" cm="1">
        <f t="array" ref="AG1765">INDEX(AD:AD,ROW())</f>
        <v>Books</v>
      </c>
      <c r="AH1765">
        <f t="shared" si="560"/>
        <v>19</v>
      </c>
      <c r="AI1765" t="str">
        <f t="shared" si="553"/>
        <v>Books</v>
      </c>
      <c r="AK1765">
        <f t="shared" si="554"/>
        <v>2024</v>
      </c>
      <c r="AL1765">
        <f t="shared" si="555"/>
        <v>4</v>
      </c>
      <c r="AM1765">
        <f t="shared" si="556"/>
        <v>17</v>
      </c>
      <c r="AN1765">
        <f t="shared" si="557"/>
        <v>4</v>
      </c>
      <c r="AO1765" t="str">
        <f t="shared" si="558"/>
        <v>Weekday</v>
      </c>
      <c r="AR1765" s="20">
        <f t="shared" si="559"/>
        <v>0</v>
      </c>
    </row>
    <row r="1766" spans="1:44" x14ac:dyDescent="0.35">
      <c r="A1766" t="str">
        <f t="shared" si="541"/>
        <v>CUST1765</v>
      </c>
      <c r="B1766" s="2" t="s">
        <v>2101</v>
      </c>
      <c r="C1766" s="4">
        <v>45351</v>
      </c>
      <c r="D1766" s="2" t="s">
        <v>342</v>
      </c>
      <c r="E1766" t="s">
        <v>5052</v>
      </c>
      <c r="F1766" s="2" t="s">
        <v>23</v>
      </c>
      <c r="G1766" s="2" t="s">
        <v>46</v>
      </c>
      <c r="H1766" s="2">
        <v>2</v>
      </c>
      <c r="I1766" s="19">
        <v>399.57</v>
      </c>
      <c r="J1766" s="2" t="s">
        <v>5047</v>
      </c>
      <c r="K1766" s="2" t="s">
        <v>16</v>
      </c>
      <c r="L1766" s="2">
        <v>5</v>
      </c>
      <c r="M1766" s="18">
        <f t="shared" si="542"/>
        <v>799.14</v>
      </c>
      <c r="T1766" t="str">
        <f t="shared" si="543"/>
        <v>Completed</v>
      </c>
      <c r="U1766" t="str">
        <f t="shared" si="544"/>
        <v>No</v>
      </c>
      <c r="V1766" t="str">
        <f t="shared" si="545"/>
        <v>No</v>
      </c>
      <c r="X1766">
        <f t="shared" si="546"/>
        <v>573</v>
      </c>
      <c r="Y1766">
        <f t="shared" si="547"/>
        <v>450</v>
      </c>
      <c r="Z1766" s="18">
        <f t="shared" si="548"/>
        <v>594714.6477588166</v>
      </c>
      <c r="AA1766" s="18">
        <f t="shared" si="549"/>
        <v>60882.938065984097</v>
      </c>
      <c r="AB1766" s="17">
        <f t="shared" si="550"/>
        <v>3.804733727810651</v>
      </c>
      <c r="AC1766" s="2" t="s">
        <v>46</v>
      </c>
      <c r="AD1766" s="2" t="s">
        <v>23</v>
      </c>
      <c r="AE1766" t="str">
        <f t="shared" si="551"/>
        <v>Books</v>
      </c>
      <c r="AF1766" t="str">
        <f t="shared" si="552"/>
        <v>Books</v>
      </c>
      <c r="AG1766" t="str" cm="1">
        <f t="array" ref="AG1766">INDEX(AD:AD,ROW())</f>
        <v>Books</v>
      </c>
      <c r="AH1766">
        <f t="shared" si="560"/>
        <v>11</v>
      </c>
      <c r="AI1766" t="str">
        <f t="shared" si="553"/>
        <v>Books</v>
      </c>
      <c r="AK1766">
        <f t="shared" si="554"/>
        <v>2024</v>
      </c>
      <c r="AL1766">
        <f t="shared" si="555"/>
        <v>2</v>
      </c>
      <c r="AM1766">
        <f t="shared" si="556"/>
        <v>29</v>
      </c>
      <c r="AN1766">
        <f t="shared" si="557"/>
        <v>5</v>
      </c>
      <c r="AO1766" t="str">
        <f t="shared" si="558"/>
        <v>Weekday</v>
      </c>
      <c r="AR1766" s="20">
        <f t="shared" si="559"/>
        <v>0</v>
      </c>
    </row>
    <row r="1767" spans="1:44" x14ac:dyDescent="0.35">
      <c r="A1767" t="str">
        <f t="shared" si="541"/>
        <v>CUST1766</v>
      </c>
      <c r="B1767" s="2" t="s">
        <v>2102</v>
      </c>
      <c r="C1767" s="4">
        <v>45683</v>
      </c>
      <c r="D1767" s="2" t="s">
        <v>564</v>
      </c>
      <c r="E1767" t="s">
        <v>5048</v>
      </c>
      <c r="F1767" s="2" t="s">
        <v>23</v>
      </c>
      <c r="G1767" s="2" t="s">
        <v>24</v>
      </c>
      <c r="H1767" s="2">
        <v>1</v>
      </c>
      <c r="I1767" s="19">
        <v>543.73</v>
      </c>
      <c r="J1767" s="2" t="s">
        <v>50</v>
      </c>
      <c r="K1767" s="2" t="s">
        <v>16</v>
      </c>
      <c r="L1767" s="31"/>
      <c r="M1767" s="18">
        <f t="shared" si="542"/>
        <v>543.73</v>
      </c>
      <c r="T1767" t="str">
        <f t="shared" si="543"/>
        <v>Completed</v>
      </c>
      <c r="U1767" t="str">
        <f t="shared" si="544"/>
        <v>No</v>
      </c>
      <c r="V1767" t="str">
        <f t="shared" si="545"/>
        <v>No</v>
      </c>
      <c r="X1767">
        <f t="shared" si="546"/>
        <v>590</v>
      </c>
      <c r="Y1767">
        <f t="shared" si="547"/>
        <v>451</v>
      </c>
      <c r="Z1767" s="18">
        <f t="shared" si="548"/>
        <v>594714.6477588166</v>
      </c>
      <c r="AA1767" s="18">
        <f t="shared" si="549"/>
        <v>60882.938065984097</v>
      </c>
      <c r="AB1767" s="17">
        <f t="shared" si="550"/>
        <v>3.804733727810651</v>
      </c>
      <c r="AC1767" s="2" t="s">
        <v>24</v>
      </c>
      <c r="AD1767" s="2" t="s">
        <v>23</v>
      </c>
      <c r="AE1767" t="str">
        <f t="shared" si="551"/>
        <v>Books</v>
      </c>
      <c r="AF1767" t="str">
        <f t="shared" si="552"/>
        <v>Books</v>
      </c>
      <c r="AG1767" t="str" cm="1">
        <f t="array" ref="AG1767">INDEX(AD:AD,ROW())</f>
        <v>Books</v>
      </c>
      <c r="AH1767">
        <f t="shared" si="560"/>
        <v>4</v>
      </c>
      <c r="AI1767" t="str">
        <f t="shared" si="553"/>
        <v>Books</v>
      </c>
      <c r="AK1767">
        <f t="shared" si="554"/>
        <v>2025</v>
      </c>
      <c r="AL1767">
        <f t="shared" si="555"/>
        <v>1</v>
      </c>
      <c r="AM1767">
        <f t="shared" si="556"/>
        <v>26</v>
      </c>
      <c r="AN1767">
        <f t="shared" si="557"/>
        <v>1</v>
      </c>
      <c r="AO1767" t="str">
        <f t="shared" si="558"/>
        <v>Weekend</v>
      </c>
      <c r="AR1767" s="20">
        <f t="shared" si="559"/>
        <v>0</v>
      </c>
    </row>
    <row r="1768" spans="1:44" x14ac:dyDescent="0.35">
      <c r="A1768" t="str">
        <f t="shared" si="541"/>
        <v>CUST1767</v>
      </c>
      <c r="B1768" s="2" t="s">
        <v>2103</v>
      </c>
      <c r="C1768" s="4">
        <v>45270</v>
      </c>
      <c r="D1768" s="2" t="s">
        <v>611</v>
      </c>
      <c r="E1768" t="s">
        <v>5054</v>
      </c>
      <c r="F1768" s="2" t="s">
        <v>13</v>
      </c>
      <c r="G1768" s="2" t="s">
        <v>37</v>
      </c>
      <c r="H1768" s="2">
        <v>1</v>
      </c>
      <c r="I1768" s="19">
        <v>296.47000000000003</v>
      </c>
      <c r="J1768" s="2" t="s">
        <v>50</v>
      </c>
      <c r="K1768" s="2" t="s">
        <v>16</v>
      </c>
      <c r="L1768" s="2">
        <v>4</v>
      </c>
      <c r="M1768" s="18">
        <f t="shared" si="542"/>
        <v>296.47000000000003</v>
      </c>
      <c r="T1768" t="str">
        <f t="shared" si="543"/>
        <v>Completed</v>
      </c>
      <c r="U1768" t="str">
        <f t="shared" si="544"/>
        <v>No</v>
      </c>
      <c r="V1768" t="str">
        <f t="shared" si="545"/>
        <v>No</v>
      </c>
      <c r="X1768">
        <f t="shared" si="546"/>
        <v>558</v>
      </c>
      <c r="Y1768">
        <f t="shared" si="547"/>
        <v>430</v>
      </c>
      <c r="Z1768" s="18">
        <f t="shared" si="548"/>
        <v>1463424.4009529033</v>
      </c>
      <c r="AA1768" s="18">
        <f t="shared" si="549"/>
        <v>118285.78776560788</v>
      </c>
      <c r="AB1768" s="17">
        <f t="shared" si="550"/>
        <v>3.8140589569160999</v>
      </c>
      <c r="AC1768" s="2" t="s">
        <v>37</v>
      </c>
      <c r="AD1768" s="2" t="s">
        <v>13</v>
      </c>
      <c r="AE1768" t="str">
        <f t="shared" si="551"/>
        <v>Home &amp; Kitchen</v>
      </c>
      <c r="AF1768" t="str">
        <f t="shared" si="552"/>
        <v>Home &amp; Kitchen</v>
      </c>
      <c r="AG1768" t="str" cm="1">
        <f t="array" ref="AG1768">INDEX(AD:AD,ROW())</f>
        <v>Home &amp; Kitchen</v>
      </c>
      <c r="AH1768">
        <f t="shared" si="560"/>
        <v>8</v>
      </c>
      <c r="AI1768" t="str">
        <f t="shared" si="553"/>
        <v>Home &amp; Kitchen</v>
      </c>
      <c r="AK1768">
        <f t="shared" si="554"/>
        <v>2023</v>
      </c>
      <c r="AL1768">
        <f t="shared" si="555"/>
        <v>12</v>
      </c>
      <c r="AM1768">
        <f t="shared" si="556"/>
        <v>10</v>
      </c>
      <c r="AN1768">
        <f t="shared" si="557"/>
        <v>1</v>
      </c>
      <c r="AO1768" t="str">
        <f t="shared" si="558"/>
        <v>Weekend</v>
      </c>
      <c r="AR1768" s="20">
        <f t="shared" si="559"/>
        <v>0</v>
      </c>
    </row>
    <row r="1769" spans="1:44" x14ac:dyDescent="0.35">
      <c r="A1769" t="str">
        <f t="shared" si="541"/>
        <v>CUST1768</v>
      </c>
      <c r="B1769" s="2" t="s">
        <v>2104</v>
      </c>
      <c r="C1769" s="4">
        <v>45503</v>
      </c>
      <c r="D1769" s="2" t="s">
        <v>664</v>
      </c>
      <c r="E1769" t="s">
        <v>5053</v>
      </c>
      <c r="F1769" s="2" t="s">
        <v>29</v>
      </c>
      <c r="G1769" s="2" t="s">
        <v>138</v>
      </c>
      <c r="H1769" s="2">
        <v>1</v>
      </c>
      <c r="I1769" s="19">
        <v>2190.61</v>
      </c>
      <c r="J1769" s="2" t="s">
        <v>50</v>
      </c>
      <c r="K1769" s="2" t="s">
        <v>16</v>
      </c>
      <c r="L1769" s="2">
        <v>3</v>
      </c>
      <c r="M1769" s="18">
        <f t="shared" si="542"/>
        <v>2190.61</v>
      </c>
      <c r="T1769" t="str">
        <f t="shared" si="543"/>
        <v>Completed</v>
      </c>
      <c r="U1769" t="str">
        <f t="shared" si="544"/>
        <v>Yes</v>
      </c>
      <c r="V1769" t="str">
        <f t="shared" si="545"/>
        <v>No</v>
      </c>
      <c r="X1769">
        <f t="shared" si="546"/>
        <v>559</v>
      </c>
      <c r="Y1769">
        <f t="shared" si="547"/>
        <v>408</v>
      </c>
      <c r="Z1769" s="18">
        <f t="shared" si="548"/>
        <v>1892867.2841657216</v>
      </c>
      <c r="AA1769" s="18">
        <f t="shared" si="549"/>
        <v>199432.98236095349</v>
      </c>
      <c r="AB1769" s="17">
        <f t="shared" si="550"/>
        <v>3.8949824970828471</v>
      </c>
      <c r="AC1769" s="2" t="s">
        <v>138</v>
      </c>
      <c r="AD1769" s="2" t="s">
        <v>29</v>
      </c>
      <c r="AE1769" t="str">
        <f t="shared" si="551"/>
        <v>Fashion</v>
      </c>
      <c r="AF1769" t="str">
        <f t="shared" si="552"/>
        <v>Fashion</v>
      </c>
      <c r="AG1769" t="str" cm="1">
        <f t="array" ref="AG1769">INDEX(AD:AD,ROW())</f>
        <v>Fashion</v>
      </c>
      <c r="AH1769">
        <f t="shared" si="560"/>
        <v>53</v>
      </c>
      <c r="AI1769" t="str">
        <f t="shared" si="553"/>
        <v>Fashion</v>
      </c>
      <c r="AK1769">
        <f t="shared" si="554"/>
        <v>2024</v>
      </c>
      <c r="AL1769">
        <f t="shared" si="555"/>
        <v>7</v>
      </c>
      <c r="AM1769">
        <f t="shared" si="556"/>
        <v>30</v>
      </c>
      <c r="AN1769">
        <f t="shared" si="557"/>
        <v>3</v>
      </c>
      <c r="AO1769" t="str">
        <f t="shared" si="558"/>
        <v>Weekday</v>
      </c>
      <c r="AR1769" s="20">
        <f t="shared" si="559"/>
        <v>0</v>
      </c>
    </row>
    <row r="1770" spans="1:44" x14ac:dyDescent="0.35">
      <c r="A1770" t="str">
        <f t="shared" si="541"/>
        <v>CUST1769</v>
      </c>
      <c r="B1770" s="2" t="s">
        <v>2105</v>
      </c>
      <c r="C1770" s="4">
        <v>44953</v>
      </c>
      <c r="D1770" s="2" t="s">
        <v>82</v>
      </c>
      <c r="E1770" t="s">
        <v>5054</v>
      </c>
      <c r="F1770" s="2" t="s">
        <v>23</v>
      </c>
      <c r="G1770" s="2" t="s">
        <v>65</v>
      </c>
      <c r="H1770" s="2">
        <v>2</v>
      </c>
      <c r="I1770" s="19">
        <v>178.73</v>
      </c>
      <c r="J1770" s="2" t="s">
        <v>20</v>
      </c>
      <c r="K1770" s="2" t="s">
        <v>103</v>
      </c>
      <c r="L1770" s="2">
        <v>4</v>
      </c>
      <c r="M1770" s="18">
        <f t="shared" si="542"/>
        <v>357.46</v>
      </c>
      <c r="T1770" t="str">
        <f t="shared" si="543"/>
        <v>Lost Sale</v>
      </c>
      <c r="U1770" t="str">
        <f t="shared" si="544"/>
        <v>No</v>
      </c>
      <c r="V1770" t="str">
        <f t="shared" si="545"/>
        <v>Yes</v>
      </c>
      <c r="X1770">
        <f t="shared" si="546"/>
        <v>558</v>
      </c>
      <c r="Y1770">
        <f t="shared" si="547"/>
        <v>430</v>
      </c>
      <c r="Z1770" s="18">
        <f t="shared" si="548"/>
        <v>594714.6477588166</v>
      </c>
      <c r="AA1770" s="18">
        <f t="shared" si="549"/>
        <v>60882.938065984097</v>
      </c>
      <c r="AB1770" s="17">
        <f t="shared" si="550"/>
        <v>3.804733727810651</v>
      </c>
      <c r="AC1770" s="2" t="s">
        <v>65</v>
      </c>
      <c r="AD1770" s="2" t="s">
        <v>23</v>
      </c>
      <c r="AE1770" t="str">
        <f t="shared" si="551"/>
        <v>Books</v>
      </c>
      <c r="AF1770" t="str">
        <f t="shared" si="552"/>
        <v>Books</v>
      </c>
      <c r="AG1770" t="str" cm="1">
        <f t="array" ref="AG1770">INDEX(AD:AD,ROW())</f>
        <v>Books</v>
      </c>
      <c r="AH1770">
        <f t="shared" si="560"/>
        <v>19</v>
      </c>
      <c r="AI1770" t="str">
        <f t="shared" si="553"/>
        <v>Books</v>
      </c>
      <c r="AK1770">
        <f t="shared" si="554"/>
        <v>2023</v>
      </c>
      <c r="AL1770">
        <f t="shared" si="555"/>
        <v>1</v>
      </c>
      <c r="AM1770">
        <f t="shared" si="556"/>
        <v>27</v>
      </c>
      <c r="AN1770">
        <f t="shared" si="557"/>
        <v>6</v>
      </c>
      <c r="AO1770" t="str">
        <f t="shared" si="558"/>
        <v>Weekday</v>
      </c>
      <c r="AR1770" s="20">
        <f t="shared" si="559"/>
        <v>1</v>
      </c>
    </row>
    <row r="1771" spans="1:44" x14ac:dyDescent="0.35">
      <c r="A1771" t="str">
        <f t="shared" si="541"/>
        <v>CUST1770</v>
      </c>
      <c r="B1771" s="2" t="s">
        <v>2106</v>
      </c>
      <c r="C1771" s="4">
        <v>45724</v>
      </c>
      <c r="D1771" s="2" t="s">
        <v>178</v>
      </c>
      <c r="E1771" t="s">
        <v>5055</v>
      </c>
      <c r="F1771" s="2" t="s">
        <v>19</v>
      </c>
      <c r="G1771" s="2" t="s">
        <v>60</v>
      </c>
      <c r="H1771" s="2">
        <v>1</v>
      </c>
      <c r="I1771" s="19">
        <v>392.38</v>
      </c>
      <c r="J1771" s="2" t="s">
        <v>5046</v>
      </c>
      <c r="K1771" s="2" t="s">
        <v>76</v>
      </c>
      <c r="L1771" s="2">
        <v>5</v>
      </c>
      <c r="M1771" s="18">
        <f t="shared" si="542"/>
        <v>392.38</v>
      </c>
      <c r="T1771" t="str">
        <f t="shared" si="543"/>
        <v>Completed</v>
      </c>
      <c r="U1771" t="str">
        <f t="shared" si="544"/>
        <v>No</v>
      </c>
      <c r="V1771" t="str">
        <f t="shared" si="545"/>
        <v>No</v>
      </c>
      <c r="X1771">
        <f t="shared" si="546"/>
        <v>567</v>
      </c>
      <c r="Y1771">
        <f t="shared" si="547"/>
        <v>440</v>
      </c>
      <c r="Z1771" s="18">
        <f t="shared" si="548"/>
        <v>2759712.3299794244</v>
      </c>
      <c r="AA1771" s="18">
        <f t="shared" si="549"/>
        <v>330643.50635802455</v>
      </c>
      <c r="AB1771" s="17">
        <f t="shared" si="550"/>
        <v>3.8641711229946525</v>
      </c>
      <c r="AC1771" s="2" t="s">
        <v>60</v>
      </c>
      <c r="AD1771" s="2" t="s">
        <v>19</v>
      </c>
      <c r="AE1771" t="str">
        <f t="shared" si="551"/>
        <v>Electronics</v>
      </c>
      <c r="AF1771" t="str">
        <f t="shared" si="552"/>
        <v>Electronics</v>
      </c>
      <c r="AG1771" t="str" cm="1">
        <f t="array" ref="AG1771">INDEX(AD:AD,ROW())</f>
        <v>Electronics</v>
      </c>
      <c r="AH1771">
        <f t="shared" si="560"/>
        <v>17</v>
      </c>
      <c r="AI1771" t="str">
        <f t="shared" si="553"/>
        <v>Electronics</v>
      </c>
      <c r="AK1771">
        <f t="shared" si="554"/>
        <v>2025</v>
      </c>
      <c r="AL1771">
        <f t="shared" si="555"/>
        <v>3</v>
      </c>
      <c r="AM1771">
        <f t="shared" si="556"/>
        <v>8</v>
      </c>
      <c r="AN1771">
        <f t="shared" si="557"/>
        <v>7</v>
      </c>
      <c r="AO1771" t="str">
        <f t="shared" si="558"/>
        <v>Weekend</v>
      </c>
      <c r="AR1771" s="20">
        <f t="shared" si="559"/>
        <v>1</v>
      </c>
    </row>
    <row r="1772" spans="1:44" x14ac:dyDescent="0.35">
      <c r="A1772" t="str">
        <f t="shared" si="541"/>
        <v>CUST1771</v>
      </c>
      <c r="B1772" s="2" t="s">
        <v>2107</v>
      </c>
      <c r="C1772" s="4">
        <v>44979</v>
      </c>
      <c r="D1772" s="2" t="s">
        <v>116</v>
      </c>
      <c r="E1772" t="s">
        <v>5053</v>
      </c>
      <c r="F1772" s="2" t="s">
        <v>13</v>
      </c>
      <c r="G1772" s="2" t="s">
        <v>5045</v>
      </c>
      <c r="H1772" s="2">
        <v>1</v>
      </c>
      <c r="I1772" s="19">
        <v>337.26</v>
      </c>
      <c r="J1772" s="2" t="s">
        <v>50</v>
      </c>
      <c r="K1772" s="2" t="s">
        <v>16</v>
      </c>
      <c r="L1772" s="2">
        <v>4</v>
      </c>
      <c r="M1772" s="18">
        <f t="shared" si="542"/>
        <v>337.26</v>
      </c>
      <c r="T1772" t="str">
        <f t="shared" si="543"/>
        <v>Completed</v>
      </c>
      <c r="U1772" t="str">
        <f t="shared" si="544"/>
        <v>No</v>
      </c>
      <c r="V1772" t="str">
        <f t="shared" si="545"/>
        <v>No</v>
      </c>
      <c r="X1772">
        <f t="shared" si="546"/>
        <v>559</v>
      </c>
      <c r="Y1772">
        <f t="shared" si="547"/>
        <v>408</v>
      </c>
      <c r="Z1772" s="18">
        <f t="shared" si="548"/>
        <v>1463424.4009529033</v>
      </c>
      <c r="AA1772" s="18">
        <f t="shared" si="549"/>
        <v>118285.78776560788</v>
      </c>
      <c r="AB1772" s="17">
        <f t="shared" si="550"/>
        <v>3.8140589569160999</v>
      </c>
      <c r="AC1772" s="2" t="s">
        <v>5045</v>
      </c>
      <c r="AD1772" s="2" t="s">
        <v>13</v>
      </c>
      <c r="AE1772" t="str">
        <f t="shared" si="551"/>
        <v>Home &amp; Kitchen</v>
      </c>
      <c r="AF1772" t="str">
        <f t="shared" si="552"/>
        <v>Home &amp; Kitchen</v>
      </c>
      <c r="AG1772" t="str" cm="1">
        <f t="array" ref="AG1772">INDEX(AD:AD,ROW())</f>
        <v>Home &amp; Kitchen</v>
      </c>
      <c r="AH1772">
        <f t="shared" si="560"/>
        <v>76</v>
      </c>
      <c r="AI1772" t="str">
        <f t="shared" si="553"/>
        <v>Home &amp; Kitchen</v>
      </c>
      <c r="AK1772">
        <f t="shared" si="554"/>
        <v>2023</v>
      </c>
      <c r="AL1772">
        <f t="shared" si="555"/>
        <v>2</v>
      </c>
      <c r="AM1772">
        <f t="shared" si="556"/>
        <v>22</v>
      </c>
      <c r="AN1772">
        <f t="shared" si="557"/>
        <v>4</v>
      </c>
      <c r="AO1772" t="str">
        <f t="shared" si="558"/>
        <v>Weekday</v>
      </c>
      <c r="AR1772" s="20">
        <f t="shared" si="559"/>
        <v>0</v>
      </c>
    </row>
    <row r="1773" spans="1:44" x14ac:dyDescent="0.35">
      <c r="A1773" t="str">
        <f t="shared" si="541"/>
        <v>CUST1772</v>
      </c>
      <c r="B1773" s="2" t="s">
        <v>2108</v>
      </c>
      <c r="C1773" s="4">
        <v>45648</v>
      </c>
      <c r="D1773" s="2" t="s">
        <v>763</v>
      </c>
      <c r="E1773" t="s">
        <v>5055</v>
      </c>
      <c r="F1773" s="2" t="s">
        <v>29</v>
      </c>
      <c r="G1773" s="2" t="s">
        <v>5041</v>
      </c>
      <c r="H1773" s="2">
        <v>2</v>
      </c>
      <c r="I1773" s="19">
        <v>269.27999999999997</v>
      </c>
      <c r="J1773" s="2" t="s">
        <v>5046</v>
      </c>
      <c r="K1773" s="2" t="s">
        <v>16</v>
      </c>
      <c r="L1773" s="2">
        <v>4</v>
      </c>
      <c r="M1773" s="18">
        <f t="shared" si="542"/>
        <v>538.55999999999995</v>
      </c>
      <c r="T1773" t="str">
        <f t="shared" si="543"/>
        <v>Completed</v>
      </c>
      <c r="U1773" t="str">
        <f t="shared" si="544"/>
        <v>No</v>
      </c>
      <c r="V1773" t="str">
        <f t="shared" si="545"/>
        <v>No</v>
      </c>
      <c r="X1773">
        <f t="shared" si="546"/>
        <v>567</v>
      </c>
      <c r="Y1773">
        <f t="shared" si="547"/>
        <v>440</v>
      </c>
      <c r="Z1773" s="18">
        <f t="shared" si="548"/>
        <v>1892867.2841657216</v>
      </c>
      <c r="AA1773" s="18">
        <f t="shared" si="549"/>
        <v>199432.98236095349</v>
      </c>
      <c r="AB1773" s="17">
        <f t="shared" si="550"/>
        <v>3.8949824970828471</v>
      </c>
      <c r="AC1773" s="2" t="s">
        <v>5041</v>
      </c>
      <c r="AD1773" s="2" t="s">
        <v>29</v>
      </c>
      <c r="AE1773" t="str">
        <f t="shared" si="551"/>
        <v>Fashion</v>
      </c>
      <c r="AF1773" t="str">
        <f t="shared" si="552"/>
        <v>Fashion</v>
      </c>
      <c r="AG1773" t="str" cm="1">
        <f t="array" ref="AG1773">INDEX(AD:AD,ROW())</f>
        <v>Fashion</v>
      </c>
      <c r="AH1773">
        <f t="shared" si="560"/>
        <v>15</v>
      </c>
      <c r="AI1773" t="str">
        <f t="shared" si="553"/>
        <v>Fashion</v>
      </c>
      <c r="AK1773">
        <f t="shared" si="554"/>
        <v>2024</v>
      </c>
      <c r="AL1773">
        <f t="shared" si="555"/>
        <v>12</v>
      </c>
      <c r="AM1773">
        <f t="shared" si="556"/>
        <v>22</v>
      </c>
      <c r="AN1773">
        <f t="shared" si="557"/>
        <v>1</v>
      </c>
      <c r="AO1773" t="str">
        <f t="shared" si="558"/>
        <v>Weekend</v>
      </c>
      <c r="AR1773" s="20">
        <f t="shared" si="559"/>
        <v>0</v>
      </c>
    </row>
    <row r="1774" spans="1:44" x14ac:dyDescent="0.35">
      <c r="A1774" t="str">
        <f t="shared" si="541"/>
        <v>CUST1773</v>
      </c>
      <c r="B1774" s="2" t="s">
        <v>2109</v>
      </c>
      <c r="C1774" s="4">
        <v>45534</v>
      </c>
      <c r="D1774" s="2" t="s">
        <v>140</v>
      </c>
      <c r="E1774" t="s">
        <v>5051</v>
      </c>
      <c r="F1774" s="2" t="s">
        <v>23</v>
      </c>
      <c r="G1774" s="2" t="s">
        <v>65</v>
      </c>
      <c r="H1774" s="2">
        <v>2</v>
      </c>
      <c r="I1774" s="19">
        <v>690.43</v>
      </c>
      <c r="J1774" s="2" t="s">
        <v>5047</v>
      </c>
      <c r="K1774" s="2" t="s">
        <v>16</v>
      </c>
      <c r="L1774" s="2">
        <v>3</v>
      </c>
      <c r="M1774" s="18">
        <f t="shared" si="542"/>
        <v>1380.86</v>
      </c>
      <c r="T1774" t="str">
        <f t="shared" si="543"/>
        <v>Completed</v>
      </c>
      <c r="U1774" t="str">
        <f t="shared" si="544"/>
        <v>Yes</v>
      </c>
      <c r="V1774" t="str">
        <f t="shared" si="545"/>
        <v>No</v>
      </c>
      <c r="X1774">
        <f t="shared" si="546"/>
        <v>619</v>
      </c>
      <c r="Y1774">
        <f t="shared" si="547"/>
        <v>468</v>
      </c>
      <c r="Z1774" s="18">
        <f t="shared" si="548"/>
        <v>594714.6477588166</v>
      </c>
      <c r="AA1774" s="18">
        <f t="shared" si="549"/>
        <v>60882.938065984097</v>
      </c>
      <c r="AB1774" s="17">
        <f t="shared" si="550"/>
        <v>3.804733727810651</v>
      </c>
      <c r="AC1774" s="2" t="s">
        <v>65</v>
      </c>
      <c r="AD1774" s="2" t="s">
        <v>23</v>
      </c>
      <c r="AE1774" t="str">
        <f t="shared" si="551"/>
        <v>Books</v>
      </c>
      <c r="AF1774" t="str">
        <f t="shared" si="552"/>
        <v>Books</v>
      </c>
      <c r="AG1774" t="str" cm="1">
        <f t="array" ref="AG1774">INDEX(AD:AD,ROW())</f>
        <v>Books</v>
      </c>
      <c r="AH1774">
        <f t="shared" si="560"/>
        <v>19</v>
      </c>
      <c r="AI1774" t="str">
        <f t="shared" si="553"/>
        <v>Books</v>
      </c>
      <c r="AK1774">
        <f t="shared" si="554"/>
        <v>2024</v>
      </c>
      <c r="AL1774">
        <f t="shared" si="555"/>
        <v>8</v>
      </c>
      <c r="AM1774">
        <f t="shared" si="556"/>
        <v>30</v>
      </c>
      <c r="AN1774">
        <f t="shared" si="557"/>
        <v>6</v>
      </c>
      <c r="AO1774" t="str">
        <f t="shared" si="558"/>
        <v>Weekday</v>
      </c>
      <c r="AR1774" s="20">
        <f t="shared" si="559"/>
        <v>0</v>
      </c>
    </row>
    <row r="1775" spans="1:44" x14ac:dyDescent="0.35">
      <c r="A1775" t="str">
        <f t="shared" si="541"/>
        <v>CUST1774</v>
      </c>
      <c r="B1775" s="2" t="s">
        <v>2110</v>
      </c>
      <c r="C1775" s="4">
        <v>45688</v>
      </c>
      <c r="D1775" s="2" t="s">
        <v>263</v>
      </c>
      <c r="E1775" t="s">
        <v>5052</v>
      </c>
      <c r="F1775" s="2" t="s">
        <v>13</v>
      </c>
      <c r="G1775" s="2" t="s">
        <v>5045</v>
      </c>
      <c r="H1775" s="2">
        <v>1</v>
      </c>
      <c r="I1775" s="19">
        <v>811.24</v>
      </c>
      <c r="J1775" s="2" t="s">
        <v>50</v>
      </c>
      <c r="K1775" s="2" t="s">
        <v>16</v>
      </c>
      <c r="L1775" s="2">
        <v>2</v>
      </c>
      <c r="M1775" s="18">
        <f t="shared" si="542"/>
        <v>811.24</v>
      </c>
      <c r="T1775" t="str">
        <f t="shared" si="543"/>
        <v>Completed</v>
      </c>
      <c r="U1775" t="str">
        <f t="shared" si="544"/>
        <v>No</v>
      </c>
      <c r="V1775" t="str">
        <f t="shared" si="545"/>
        <v>No</v>
      </c>
      <c r="X1775">
        <f t="shared" si="546"/>
        <v>573</v>
      </c>
      <c r="Y1775">
        <f t="shared" si="547"/>
        <v>450</v>
      </c>
      <c r="Z1775" s="18">
        <f t="shared" si="548"/>
        <v>1463424.4009529033</v>
      </c>
      <c r="AA1775" s="18">
        <f t="shared" si="549"/>
        <v>118285.78776560788</v>
      </c>
      <c r="AB1775" s="17">
        <f t="shared" si="550"/>
        <v>3.8140589569160999</v>
      </c>
      <c r="AC1775" s="2" t="s">
        <v>5045</v>
      </c>
      <c r="AD1775" s="2" t="s">
        <v>13</v>
      </c>
      <c r="AE1775" t="str">
        <f t="shared" si="551"/>
        <v>Home &amp; Kitchen</v>
      </c>
      <c r="AF1775" t="str">
        <f t="shared" si="552"/>
        <v>Home &amp; Kitchen</v>
      </c>
      <c r="AG1775" t="str" cm="1">
        <f t="array" ref="AG1775">INDEX(AD:AD,ROW())</f>
        <v>Home &amp; Kitchen</v>
      </c>
      <c r="AH1775">
        <f t="shared" si="560"/>
        <v>76</v>
      </c>
      <c r="AI1775" t="str">
        <f t="shared" si="553"/>
        <v>Home &amp; Kitchen</v>
      </c>
      <c r="AK1775">
        <f t="shared" si="554"/>
        <v>2025</v>
      </c>
      <c r="AL1775">
        <f t="shared" si="555"/>
        <v>1</v>
      </c>
      <c r="AM1775">
        <f t="shared" si="556"/>
        <v>31</v>
      </c>
      <c r="AN1775">
        <f t="shared" si="557"/>
        <v>6</v>
      </c>
      <c r="AO1775" t="str">
        <f t="shared" si="558"/>
        <v>Weekday</v>
      </c>
      <c r="AR1775" s="20">
        <f t="shared" si="559"/>
        <v>0</v>
      </c>
    </row>
    <row r="1776" spans="1:44" x14ac:dyDescent="0.35">
      <c r="A1776" t="str">
        <f t="shared" si="541"/>
        <v>CUST1775</v>
      </c>
      <c r="B1776" s="2" t="s">
        <v>2111</v>
      </c>
      <c r="C1776" s="4">
        <v>45619</v>
      </c>
      <c r="D1776" s="2" t="s">
        <v>1248</v>
      </c>
      <c r="E1776" t="s">
        <v>5048</v>
      </c>
      <c r="F1776" s="2" t="s">
        <v>13</v>
      </c>
      <c r="G1776" s="2" t="s">
        <v>95</v>
      </c>
      <c r="H1776" s="2">
        <v>1</v>
      </c>
      <c r="I1776" s="19">
        <v>1530.56</v>
      </c>
      <c r="J1776" s="2" t="s">
        <v>5046</v>
      </c>
      <c r="K1776" s="2" t="s">
        <v>16</v>
      </c>
      <c r="L1776" s="2">
        <v>4</v>
      </c>
      <c r="M1776" s="18">
        <f t="shared" si="542"/>
        <v>1530.56</v>
      </c>
      <c r="T1776" t="str">
        <f t="shared" si="543"/>
        <v>Completed</v>
      </c>
      <c r="U1776" t="str">
        <f t="shared" si="544"/>
        <v>Yes</v>
      </c>
      <c r="V1776" t="str">
        <f t="shared" si="545"/>
        <v>No</v>
      </c>
      <c r="X1776">
        <f t="shared" si="546"/>
        <v>590</v>
      </c>
      <c r="Y1776">
        <f t="shared" si="547"/>
        <v>451</v>
      </c>
      <c r="Z1776" s="18">
        <f t="shared" si="548"/>
        <v>1463424.4009529033</v>
      </c>
      <c r="AA1776" s="18">
        <f t="shared" si="549"/>
        <v>118285.78776560788</v>
      </c>
      <c r="AB1776" s="17">
        <f t="shared" si="550"/>
        <v>3.8140589569160999</v>
      </c>
      <c r="AC1776" s="2" t="s">
        <v>95</v>
      </c>
      <c r="AD1776" s="2" t="s">
        <v>13</v>
      </c>
      <c r="AE1776" t="str">
        <f t="shared" si="551"/>
        <v>Home &amp; Kitchen</v>
      </c>
      <c r="AF1776" t="str">
        <f t="shared" si="552"/>
        <v>Home &amp; Kitchen</v>
      </c>
      <c r="AG1776" t="str" cm="1">
        <f t="array" ref="AG1776">INDEX(AD:AD,ROW())</f>
        <v>Home &amp; Kitchen</v>
      </c>
      <c r="AH1776">
        <f t="shared" si="560"/>
        <v>32</v>
      </c>
      <c r="AI1776" t="str">
        <f t="shared" si="553"/>
        <v>Home &amp; Kitchen</v>
      </c>
      <c r="AK1776">
        <f t="shared" si="554"/>
        <v>2024</v>
      </c>
      <c r="AL1776">
        <f t="shared" si="555"/>
        <v>11</v>
      </c>
      <c r="AM1776">
        <f t="shared" si="556"/>
        <v>23</v>
      </c>
      <c r="AN1776">
        <f t="shared" si="557"/>
        <v>7</v>
      </c>
      <c r="AO1776" t="str">
        <f t="shared" si="558"/>
        <v>Weekend</v>
      </c>
      <c r="AR1776" s="20">
        <f t="shared" si="559"/>
        <v>0</v>
      </c>
    </row>
    <row r="1777" spans="1:44" x14ac:dyDescent="0.35">
      <c r="A1777" t="str">
        <f t="shared" si="541"/>
        <v>CUST1776</v>
      </c>
      <c r="B1777" s="2" t="s">
        <v>2112</v>
      </c>
      <c r="C1777" s="4">
        <v>45093</v>
      </c>
      <c r="D1777" s="2" t="s">
        <v>1618</v>
      </c>
      <c r="E1777" t="s">
        <v>5056</v>
      </c>
      <c r="F1777" s="2" t="s">
        <v>19</v>
      </c>
      <c r="G1777" s="2" t="s">
        <v>60</v>
      </c>
      <c r="H1777" s="2">
        <v>2</v>
      </c>
      <c r="I1777" s="19">
        <v>1478.4</v>
      </c>
      <c r="J1777" s="2" t="s">
        <v>5046</v>
      </c>
      <c r="K1777" s="2" t="s">
        <v>16</v>
      </c>
      <c r="L1777" s="2">
        <v>4</v>
      </c>
      <c r="M1777" s="18">
        <f t="shared" si="542"/>
        <v>2956.8</v>
      </c>
      <c r="T1777" t="str">
        <f t="shared" si="543"/>
        <v>Completed</v>
      </c>
      <c r="U1777" t="str">
        <f t="shared" si="544"/>
        <v>Yes</v>
      </c>
      <c r="V1777" t="str">
        <f t="shared" si="545"/>
        <v>No</v>
      </c>
      <c r="X1777">
        <f t="shared" si="546"/>
        <v>50</v>
      </c>
      <c r="Y1777">
        <f t="shared" si="547"/>
        <v>37</v>
      </c>
      <c r="Z1777" s="18">
        <f t="shared" si="548"/>
        <v>2759712.3299794244</v>
      </c>
      <c r="AA1777" s="18">
        <f t="shared" si="549"/>
        <v>330643.50635802455</v>
      </c>
      <c r="AB1777" s="17">
        <f t="shared" si="550"/>
        <v>3.8641711229946525</v>
      </c>
      <c r="AC1777" s="2" t="s">
        <v>60</v>
      </c>
      <c r="AD1777" s="2" t="s">
        <v>19</v>
      </c>
      <c r="AE1777" t="str">
        <f t="shared" si="551"/>
        <v>Electronics</v>
      </c>
      <c r="AF1777" t="str">
        <f t="shared" si="552"/>
        <v>Electronics</v>
      </c>
      <c r="AG1777" t="str" cm="1">
        <f t="array" ref="AG1777">INDEX(AD:AD,ROW())</f>
        <v>Electronics</v>
      </c>
      <c r="AH1777">
        <f t="shared" si="560"/>
        <v>17</v>
      </c>
      <c r="AI1777" t="str">
        <f t="shared" si="553"/>
        <v>Electronics</v>
      </c>
      <c r="AK1777">
        <f t="shared" si="554"/>
        <v>2023</v>
      </c>
      <c r="AL1777">
        <f t="shared" si="555"/>
        <v>6</v>
      </c>
      <c r="AM1777">
        <f t="shared" si="556"/>
        <v>16</v>
      </c>
      <c r="AN1777">
        <f t="shared" si="557"/>
        <v>6</v>
      </c>
      <c r="AO1777" t="str">
        <f t="shared" si="558"/>
        <v>Weekday</v>
      </c>
      <c r="AR1777" s="20">
        <f t="shared" si="559"/>
        <v>0</v>
      </c>
    </row>
    <row r="1778" spans="1:44" x14ac:dyDescent="0.35">
      <c r="A1778" t="str">
        <f t="shared" si="541"/>
        <v>CUST1777</v>
      </c>
      <c r="B1778" s="2" t="s">
        <v>2113</v>
      </c>
      <c r="C1778" s="4">
        <v>45145</v>
      </c>
      <c r="D1778" s="2" t="s">
        <v>82</v>
      </c>
      <c r="E1778" t="s">
        <v>5055</v>
      </c>
      <c r="F1778" s="2" t="s">
        <v>23</v>
      </c>
      <c r="G1778" s="2" t="s">
        <v>24</v>
      </c>
      <c r="H1778" s="2">
        <v>1</v>
      </c>
      <c r="I1778" s="19">
        <v>198.81</v>
      </c>
      <c r="J1778" s="2" t="s">
        <v>5046</v>
      </c>
      <c r="K1778" s="2" t="s">
        <v>16</v>
      </c>
      <c r="L1778" s="2">
        <v>4</v>
      </c>
      <c r="M1778" s="18">
        <f t="shared" si="542"/>
        <v>198.81</v>
      </c>
      <c r="T1778" t="str">
        <f t="shared" si="543"/>
        <v>Completed</v>
      </c>
      <c r="U1778" t="str">
        <f t="shared" si="544"/>
        <v>No</v>
      </c>
      <c r="V1778" t="str">
        <f t="shared" si="545"/>
        <v>No</v>
      </c>
      <c r="X1778">
        <f t="shared" si="546"/>
        <v>567</v>
      </c>
      <c r="Y1778">
        <f t="shared" si="547"/>
        <v>440</v>
      </c>
      <c r="Z1778" s="18">
        <f t="shared" si="548"/>
        <v>594714.6477588166</v>
      </c>
      <c r="AA1778" s="18">
        <f t="shared" si="549"/>
        <v>60882.938065984097</v>
      </c>
      <c r="AB1778" s="17">
        <f t="shared" si="550"/>
        <v>3.804733727810651</v>
      </c>
      <c r="AC1778" s="2" t="s">
        <v>24</v>
      </c>
      <c r="AD1778" s="2" t="s">
        <v>23</v>
      </c>
      <c r="AE1778" t="str">
        <f t="shared" si="551"/>
        <v>Books</v>
      </c>
      <c r="AF1778" t="str">
        <f t="shared" si="552"/>
        <v>Books</v>
      </c>
      <c r="AG1778" t="str" cm="1">
        <f t="array" ref="AG1778">INDEX(AD:AD,ROW())</f>
        <v>Books</v>
      </c>
      <c r="AH1778">
        <f t="shared" si="560"/>
        <v>4</v>
      </c>
      <c r="AI1778" t="str">
        <f t="shared" si="553"/>
        <v>Books</v>
      </c>
      <c r="AK1778">
        <f t="shared" si="554"/>
        <v>2023</v>
      </c>
      <c r="AL1778">
        <f t="shared" si="555"/>
        <v>8</v>
      </c>
      <c r="AM1778">
        <f t="shared" si="556"/>
        <v>7</v>
      </c>
      <c r="AN1778">
        <f t="shared" si="557"/>
        <v>2</v>
      </c>
      <c r="AO1778" t="str">
        <f t="shared" si="558"/>
        <v>Weekday</v>
      </c>
      <c r="AR1778" s="20">
        <f t="shared" si="559"/>
        <v>0</v>
      </c>
    </row>
    <row r="1779" spans="1:44" x14ac:dyDescent="0.35">
      <c r="A1779" t="str">
        <f t="shared" si="541"/>
        <v>CUST1778</v>
      </c>
      <c r="B1779" s="2" t="s">
        <v>2114</v>
      </c>
      <c r="C1779" s="4">
        <v>44993</v>
      </c>
      <c r="D1779" s="2" t="s">
        <v>283</v>
      </c>
      <c r="E1779" t="s">
        <v>5048</v>
      </c>
      <c r="F1779" s="2" t="s">
        <v>23</v>
      </c>
      <c r="G1779" s="2" t="s">
        <v>68</v>
      </c>
      <c r="H1779" s="2">
        <v>1</v>
      </c>
      <c r="I1779" s="19">
        <v>274.11</v>
      </c>
      <c r="J1779" s="2" t="s">
        <v>5047</v>
      </c>
      <c r="K1779" s="2" t="s">
        <v>16</v>
      </c>
      <c r="L1779" s="2">
        <v>4</v>
      </c>
      <c r="M1779" s="18">
        <f t="shared" si="542"/>
        <v>274.11</v>
      </c>
      <c r="T1779" t="str">
        <f t="shared" si="543"/>
        <v>Completed</v>
      </c>
      <c r="U1779" t="str">
        <f t="shared" si="544"/>
        <v>No</v>
      </c>
      <c r="V1779" t="str">
        <f t="shared" si="545"/>
        <v>No</v>
      </c>
      <c r="X1779">
        <f t="shared" si="546"/>
        <v>590</v>
      </c>
      <c r="Y1779">
        <f t="shared" si="547"/>
        <v>451</v>
      </c>
      <c r="Z1779" s="18">
        <f t="shared" si="548"/>
        <v>594714.6477588166</v>
      </c>
      <c r="AA1779" s="18">
        <f t="shared" si="549"/>
        <v>60882.938065984097</v>
      </c>
      <c r="AB1779" s="17">
        <f t="shared" si="550"/>
        <v>3.804733727810651</v>
      </c>
      <c r="AC1779" s="2" t="s">
        <v>68</v>
      </c>
      <c r="AD1779" s="2" t="s">
        <v>23</v>
      </c>
      <c r="AE1779" t="str">
        <f t="shared" si="551"/>
        <v>Books</v>
      </c>
      <c r="AF1779" t="str">
        <f t="shared" si="552"/>
        <v>Books</v>
      </c>
      <c r="AG1779" t="str" cm="1">
        <f t="array" ref="AG1779">INDEX(AD:AD,ROW())</f>
        <v>Books</v>
      </c>
      <c r="AH1779">
        <f t="shared" si="560"/>
        <v>20</v>
      </c>
      <c r="AI1779" t="str">
        <f t="shared" si="553"/>
        <v>Books</v>
      </c>
      <c r="AK1779">
        <f t="shared" si="554"/>
        <v>2023</v>
      </c>
      <c r="AL1779">
        <f t="shared" si="555"/>
        <v>3</v>
      </c>
      <c r="AM1779">
        <f t="shared" si="556"/>
        <v>8</v>
      </c>
      <c r="AN1779">
        <f t="shared" si="557"/>
        <v>4</v>
      </c>
      <c r="AO1779" t="str">
        <f t="shared" si="558"/>
        <v>Weekday</v>
      </c>
      <c r="AR1779" s="20">
        <f t="shared" si="559"/>
        <v>0</v>
      </c>
    </row>
    <row r="1780" spans="1:44" x14ac:dyDescent="0.35">
      <c r="A1780" t="str">
        <f t="shared" si="541"/>
        <v>CUST1779</v>
      </c>
      <c r="B1780" s="2" t="s">
        <v>2115</v>
      </c>
      <c r="C1780" s="4">
        <v>45371</v>
      </c>
      <c r="D1780" s="2" t="s">
        <v>1448</v>
      </c>
      <c r="E1780" t="s">
        <v>5050</v>
      </c>
      <c r="F1780" s="2" t="s">
        <v>29</v>
      </c>
      <c r="G1780" s="2" t="s">
        <v>121</v>
      </c>
      <c r="H1780" s="2">
        <v>1</v>
      </c>
      <c r="I1780" s="19">
        <v>2410.9499999999998</v>
      </c>
      <c r="J1780" s="2" t="s">
        <v>5046</v>
      </c>
      <c r="K1780" s="2" t="s">
        <v>16</v>
      </c>
      <c r="L1780" s="2">
        <v>4</v>
      </c>
      <c r="M1780" s="18">
        <f t="shared" si="542"/>
        <v>2410.9499999999998</v>
      </c>
      <c r="T1780" t="str">
        <f t="shared" si="543"/>
        <v>Completed</v>
      </c>
      <c r="U1780" t="str">
        <f t="shared" si="544"/>
        <v>Yes</v>
      </c>
      <c r="V1780" t="str">
        <f t="shared" si="545"/>
        <v>No</v>
      </c>
      <c r="X1780">
        <f t="shared" si="546"/>
        <v>589</v>
      </c>
      <c r="Y1780">
        <f t="shared" si="547"/>
        <v>426</v>
      </c>
      <c r="Z1780" s="18">
        <f t="shared" si="548"/>
        <v>1892867.2841657216</v>
      </c>
      <c r="AA1780" s="18">
        <f t="shared" si="549"/>
        <v>199432.98236095349</v>
      </c>
      <c r="AB1780" s="17">
        <f t="shared" si="550"/>
        <v>3.8949824970828471</v>
      </c>
      <c r="AC1780" s="2" t="s">
        <v>121</v>
      </c>
      <c r="AD1780" s="2" t="s">
        <v>29</v>
      </c>
      <c r="AE1780" t="str">
        <f t="shared" si="551"/>
        <v>Fashion</v>
      </c>
      <c r="AF1780" t="str">
        <f t="shared" si="552"/>
        <v>Fashion</v>
      </c>
      <c r="AG1780" t="str" cm="1">
        <f t="array" ref="AG1780">INDEX(AD:AD,ROW())</f>
        <v>Fashion</v>
      </c>
      <c r="AH1780">
        <f t="shared" si="560"/>
        <v>45</v>
      </c>
      <c r="AI1780" t="str">
        <f t="shared" si="553"/>
        <v>Fashion</v>
      </c>
      <c r="AK1780">
        <f t="shared" si="554"/>
        <v>2024</v>
      </c>
      <c r="AL1780">
        <f t="shared" si="555"/>
        <v>3</v>
      </c>
      <c r="AM1780">
        <f t="shared" si="556"/>
        <v>20</v>
      </c>
      <c r="AN1780">
        <f t="shared" si="557"/>
        <v>4</v>
      </c>
      <c r="AO1780" t="str">
        <f t="shared" si="558"/>
        <v>Weekday</v>
      </c>
      <c r="AR1780" s="20">
        <f t="shared" si="559"/>
        <v>0</v>
      </c>
    </row>
    <row r="1781" spans="1:44" x14ac:dyDescent="0.35">
      <c r="A1781" t="str">
        <f t="shared" si="541"/>
        <v>CUST1780</v>
      </c>
      <c r="B1781" s="2" t="s">
        <v>2116</v>
      </c>
      <c r="C1781" s="4">
        <v>45768</v>
      </c>
      <c r="D1781" s="2" t="s">
        <v>99</v>
      </c>
      <c r="E1781" t="s">
        <v>5054</v>
      </c>
      <c r="F1781" s="2" t="s">
        <v>13</v>
      </c>
      <c r="G1781" s="2" t="s">
        <v>5045</v>
      </c>
      <c r="H1781" s="2">
        <v>3</v>
      </c>
      <c r="I1781" s="19">
        <v>1644.66</v>
      </c>
      <c r="J1781" s="2" t="s">
        <v>50</v>
      </c>
      <c r="K1781" s="2" t="s">
        <v>16</v>
      </c>
      <c r="L1781" s="2">
        <v>5</v>
      </c>
      <c r="M1781" s="18">
        <f t="shared" si="542"/>
        <v>4933.9800000000005</v>
      </c>
      <c r="T1781" t="str">
        <f t="shared" si="543"/>
        <v>Completed</v>
      </c>
      <c r="U1781" t="str">
        <f t="shared" si="544"/>
        <v>Yes</v>
      </c>
      <c r="V1781" t="str">
        <f t="shared" si="545"/>
        <v>No</v>
      </c>
      <c r="X1781">
        <f t="shared" si="546"/>
        <v>558</v>
      </c>
      <c r="Y1781">
        <f t="shared" si="547"/>
        <v>430</v>
      </c>
      <c r="Z1781" s="18">
        <f t="shared" si="548"/>
        <v>1463424.4009529033</v>
      </c>
      <c r="AA1781" s="18">
        <f t="shared" si="549"/>
        <v>118285.78776560788</v>
      </c>
      <c r="AB1781" s="17">
        <f t="shared" si="550"/>
        <v>3.8140589569160999</v>
      </c>
      <c r="AC1781" s="2" t="s">
        <v>5045</v>
      </c>
      <c r="AD1781" s="2" t="s">
        <v>13</v>
      </c>
      <c r="AE1781" t="str">
        <f t="shared" si="551"/>
        <v>Home &amp; Kitchen</v>
      </c>
      <c r="AF1781" t="str">
        <f t="shared" si="552"/>
        <v>Home &amp; Kitchen</v>
      </c>
      <c r="AG1781" t="str" cm="1">
        <f t="array" ref="AG1781">INDEX(AD:AD,ROW())</f>
        <v>Home &amp; Kitchen</v>
      </c>
      <c r="AH1781">
        <f t="shared" si="560"/>
        <v>76</v>
      </c>
      <c r="AI1781" t="str">
        <f t="shared" si="553"/>
        <v>Home &amp; Kitchen</v>
      </c>
      <c r="AK1781">
        <f t="shared" si="554"/>
        <v>2025</v>
      </c>
      <c r="AL1781">
        <f t="shared" si="555"/>
        <v>4</v>
      </c>
      <c r="AM1781">
        <f t="shared" si="556"/>
        <v>21</v>
      </c>
      <c r="AN1781">
        <f t="shared" si="557"/>
        <v>2</v>
      </c>
      <c r="AO1781" t="str">
        <f t="shared" si="558"/>
        <v>Weekday</v>
      </c>
      <c r="AR1781" s="20">
        <f t="shared" si="559"/>
        <v>0</v>
      </c>
    </row>
    <row r="1782" spans="1:44" x14ac:dyDescent="0.35">
      <c r="A1782" t="str">
        <f t="shared" si="541"/>
        <v>CUST1781</v>
      </c>
      <c r="B1782" s="2" t="s">
        <v>2117</v>
      </c>
      <c r="C1782" s="4">
        <v>45295</v>
      </c>
      <c r="D1782" s="2" t="s">
        <v>357</v>
      </c>
      <c r="E1782" t="s">
        <v>5049</v>
      </c>
      <c r="F1782" s="2" t="s">
        <v>13</v>
      </c>
      <c r="G1782" s="2" t="s">
        <v>14</v>
      </c>
      <c r="H1782" s="2">
        <v>3</v>
      </c>
      <c r="I1782" s="19">
        <v>1714.61</v>
      </c>
      <c r="J1782" s="2" t="s">
        <v>15</v>
      </c>
      <c r="K1782" s="2" t="s">
        <v>16</v>
      </c>
      <c r="L1782" s="2">
        <v>3</v>
      </c>
      <c r="M1782" s="18">
        <f t="shared" si="542"/>
        <v>5143.83</v>
      </c>
      <c r="T1782" t="str">
        <f t="shared" si="543"/>
        <v>Completed</v>
      </c>
      <c r="U1782" t="str">
        <f t="shared" si="544"/>
        <v>Yes</v>
      </c>
      <c r="V1782" t="str">
        <f t="shared" si="545"/>
        <v>No</v>
      </c>
      <c r="X1782">
        <f t="shared" si="546"/>
        <v>595</v>
      </c>
      <c r="Y1782">
        <f t="shared" si="547"/>
        <v>444</v>
      </c>
      <c r="Z1782" s="18">
        <f t="shared" si="548"/>
        <v>1463424.4009529033</v>
      </c>
      <c r="AA1782" s="18">
        <f t="shared" si="549"/>
        <v>118285.78776560788</v>
      </c>
      <c r="AB1782" s="17">
        <f t="shared" si="550"/>
        <v>3.8140589569160999</v>
      </c>
      <c r="AC1782" s="2" t="s">
        <v>14</v>
      </c>
      <c r="AD1782" s="2" t="s">
        <v>13</v>
      </c>
      <c r="AE1782" t="str">
        <f t="shared" si="551"/>
        <v>Home &amp; Kitchen</v>
      </c>
      <c r="AF1782" t="str">
        <f t="shared" si="552"/>
        <v>Home &amp; Kitchen</v>
      </c>
      <c r="AG1782" t="str" cm="1">
        <f t="array" ref="AG1782">INDEX(AD:AD,ROW())</f>
        <v>Home &amp; Kitchen</v>
      </c>
      <c r="AH1782">
        <f t="shared" si="560"/>
        <v>2</v>
      </c>
      <c r="AI1782" t="str">
        <f t="shared" si="553"/>
        <v>Home &amp; Kitchen</v>
      </c>
      <c r="AK1782">
        <f t="shared" si="554"/>
        <v>2024</v>
      </c>
      <c r="AL1782">
        <f t="shared" si="555"/>
        <v>1</v>
      </c>
      <c r="AM1782">
        <f t="shared" si="556"/>
        <v>4</v>
      </c>
      <c r="AN1782">
        <f t="shared" si="557"/>
        <v>5</v>
      </c>
      <c r="AO1782" t="str">
        <f t="shared" si="558"/>
        <v>Weekday</v>
      </c>
      <c r="AR1782" s="20">
        <f t="shared" si="559"/>
        <v>0</v>
      </c>
    </row>
    <row r="1783" spans="1:44" x14ac:dyDescent="0.35">
      <c r="A1783" t="str">
        <f t="shared" si="541"/>
        <v>CUST1782</v>
      </c>
      <c r="B1783" s="2" t="s">
        <v>2118</v>
      </c>
      <c r="C1783" s="4">
        <v>45172</v>
      </c>
      <c r="D1783" s="2" t="s">
        <v>1913</v>
      </c>
      <c r="E1783" t="s">
        <v>5055</v>
      </c>
      <c r="F1783" s="2" t="s">
        <v>42</v>
      </c>
      <c r="G1783" s="2" t="s">
        <v>170</v>
      </c>
      <c r="H1783" s="2">
        <v>2</v>
      </c>
      <c r="I1783" s="19">
        <v>269.58</v>
      </c>
      <c r="J1783" s="2" t="s">
        <v>5046</v>
      </c>
      <c r="K1783" s="2" t="s">
        <v>16</v>
      </c>
      <c r="L1783" s="31"/>
      <c r="M1783" s="18">
        <f t="shared" si="542"/>
        <v>539.16</v>
      </c>
      <c r="T1783" t="str">
        <f t="shared" si="543"/>
        <v>Completed</v>
      </c>
      <c r="U1783" t="str">
        <f t="shared" si="544"/>
        <v>No</v>
      </c>
      <c r="V1783" t="str">
        <f t="shared" si="545"/>
        <v>No</v>
      </c>
      <c r="X1783">
        <f t="shared" si="546"/>
        <v>567</v>
      </c>
      <c r="Y1783">
        <f t="shared" si="547"/>
        <v>440</v>
      </c>
      <c r="Z1783" s="18">
        <f t="shared" si="548"/>
        <v>1098537.4901531704</v>
      </c>
      <c r="AA1783" s="18">
        <f t="shared" si="549"/>
        <v>96724.388030634553</v>
      </c>
      <c r="AB1783" s="17">
        <f t="shared" si="550"/>
        <v>3.9001122334455669</v>
      </c>
      <c r="AC1783" s="2" t="s">
        <v>170</v>
      </c>
      <c r="AD1783" s="2" t="s">
        <v>42</v>
      </c>
      <c r="AE1783" t="str">
        <f t="shared" si="551"/>
        <v>Beauty</v>
      </c>
      <c r="AF1783" t="str">
        <f t="shared" si="552"/>
        <v>Beauty</v>
      </c>
      <c r="AG1783" t="str" cm="1">
        <f t="array" ref="AG1783">INDEX(AD:AD,ROW())</f>
        <v>Beauty</v>
      </c>
      <c r="AH1783">
        <f t="shared" si="560"/>
        <v>70</v>
      </c>
      <c r="AI1783" t="str">
        <f t="shared" si="553"/>
        <v>Beauty</v>
      </c>
      <c r="AK1783">
        <f t="shared" si="554"/>
        <v>2023</v>
      </c>
      <c r="AL1783">
        <f t="shared" si="555"/>
        <v>9</v>
      </c>
      <c r="AM1783">
        <f t="shared" si="556"/>
        <v>3</v>
      </c>
      <c r="AN1783">
        <f t="shared" si="557"/>
        <v>1</v>
      </c>
      <c r="AO1783" t="str">
        <f t="shared" si="558"/>
        <v>Weekend</v>
      </c>
      <c r="AR1783" s="20">
        <f t="shared" si="559"/>
        <v>0</v>
      </c>
    </row>
    <row r="1784" spans="1:44" x14ac:dyDescent="0.35">
      <c r="A1784" t="str">
        <f t="shared" si="541"/>
        <v>CUST1783</v>
      </c>
      <c r="B1784" s="2" t="s">
        <v>2119</v>
      </c>
      <c r="C1784" s="4">
        <v>45390</v>
      </c>
      <c r="D1784" s="2" t="s">
        <v>41</v>
      </c>
      <c r="E1784" t="s">
        <v>5048</v>
      </c>
      <c r="F1784" s="2" t="s">
        <v>42</v>
      </c>
      <c r="G1784" s="2" t="s">
        <v>43</v>
      </c>
      <c r="H1784" s="2">
        <v>3</v>
      </c>
      <c r="I1784" s="19">
        <v>1322.58</v>
      </c>
      <c r="J1784" s="2" t="s">
        <v>50</v>
      </c>
      <c r="K1784" s="2" t="s">
        <v>16</v>
      </c>
      <c r="L1784" s="31"/>
      <c r="M1784" s="18">
        <f t="shared" si="542"/>
        <v>3967.74</v>
      </c>
      <c r="T1784" t="str">
        <f t="shared" si="543"/>
        <v>Completed</v>
      </c>
      <c r="U1784" t="str">
        <f t="shared" si="544"/>
        <v>Yes</v>
      </c>
      <c r="V1784" t="str">
        <f t="shared" si="545"/>
        <v>No</v>
      </c>
      <c r="X1784">
        <f t="shared" si="546"/>
        <v>590</v>
      </c>
      <c r="Y1784">
        <f t="shared" si="547"/>
        <v>451</v>
      </c>
      <c r="Z1784" s="18">
        <f t="shared" si="548"/>
        <v>1098537.4901531704</v>
      </c>
      <c r="AA1784" s="18">
        <f t="shared" si="549"/>
        <v>96724.388030634553</v>
      </c>
      <c r="AB1784" s="17">
        <f t="shared" si="550"/>
        <v>3.9001122334455669</v>
      </c>
      <c r="AC1784" s="2" t="s">
        <v>43</v>
      </c>
      <c r="AD1784" s="2" t="s">
        <v>42</v>
      </c>
      <c r="AE1784" t="str">
        <f t="shared" si="551"/>
        <v>Beauty</v>
      </c>
      <c r="AF1784" t="str">
        <f t="shared" si="552"/>
        <v>Beauty</v>
      </c>
      <c r="AG1784" t="str" cm="1">
        <f t="array" ref="AG1784">INDEX(AD:AD,ROW())</f>
        <v>Beauty</v>
      </c>
      <c r="AH1784">
        <f t="shared" si="560"/>
        <v>10</v>
      </c>
      <c r="AI1784" t="str">
        <f t="shared" si="553"/>
        <v>Beauty</v>
      </c>
      <c r="AK1784">
        <f t="shared" si="554"/>
        <v>2024</v>
      </c>
      <c r="AL1784">
        <f t="shared" si="555"/>
        <v>4</v>
      </c>
      <c r="AM1784">
        <f t="shared" si="556"/>
        <v>8</v>
      </c>
      <c r="AN1784">
        <f t="shared" si="557"/>
        <v>2</v>
      </c>
      <c r="AO1784" t="str">
        <f t="shared" si="558"/>
        <v>Weekday</v>
      </c>
      <c r="AR1784" s="20">
        <f t="shared" si="559"/>
        <v>0</v>
      </c>
    </row>
    <row r="1785" spans="1:44" x14ac:dyDescent="0.35">
      <c r="A1785" t="str">
        <f t="shared" si="541"/>
        <v>CUST1784</v>
      </c>
      <c r="B1785" s="2" t="s">
        <v>2120</v>
      </c>
      <c r="C1785" s="4">
        <v>45779</v>
      </c>
      <c r="D1785" s="2" t="s">
        <v>390</v>
      </c>
      <c r="E1785" t="s">
        <v>5050</v>
      </c>
      <c r="F1785" s="2" t="s">
        <v>19</v>
      </c>
      <c r="G1785" s="2" t="s">
        <v>49</v>
      </c>
      <c r="H1785" s="2">
        <v>1</v>
      </c>
      <c r="I1785" s="19">
        <v>714.28</v>
      </c>
      <c r="J1785" s="2" t="s">
        <v>20</v>
      </c>
      <c r="K1785" s="2" t="s">
        <v>16</v>
      </c>
      <c r="L1785" s="2">
        <v>5</v>
      </c>
      <c r="M1785" s="18">
        <f t="shared" si="542"/>
        <v>714.28</v>
      </c>
      <c r="T1785" t="str">
        <f t="shared" si="543"/>
        <v>Completed</v>
      </c>
      <c r="U1785" t="str">
        <f t="shared" si="544"/>
        <v>No</v>
      </c>
      <c r="V1785" t="str">
        <f t="shared" si="545"/>
        <v>No</v>
      </c>
      <c r="X1785">
        <f t="shared" si="546"/>
        <v>589</v>
      </c>
      <c r="Y1785">
        <f t="shared" si="547"/>
        <v>426</v>
      </c>
      <c r="Z1785" s="18">
        <f t="shared" si="548"/>
        <v>2759712.3299794244</v>
      </c>
      <c r="AA1785" s="18">
        <f t="shared" si="549"/>
        <v>330643.50635802455</v>
      </c>
      <c r="AB1785" s="17">
        <f t="shared" si="550"/>
        <v>3.8641711229946525</v>
      </c>
      <c r="AC1785" s="2" t="s">
        <v>49</v>
      </c>
      <c r="AD1785" s="2" t="s">
        <v>19</v>
      </c>
      <c r="AE1785" t="str">
        <f t="shared" si="551"/>
        <v>Electronics</v>
      </c>
      <c r="AF1785" t="str">
        <f t="shared" si="552"/>
        <v>Electronics</v>
      </c>
      <c r="AG1785" t="str" cm="1">
        <f t="array" ref="AG1785">INDEX(AD:AD,ROW())</f>
        <v>Electronics</v>
      </c>
      <c r="AH1785">
        <f t="shared" si="560"/>
        <v>12</v>
      </c>
      <c r="AI1785" t="str">
        <f t="shared" si="553"/>
        <v>Electronics</v>
      </c>
      <c r="AK1785">
        <f t="shared" si="554"/>
        <v>2025</v>
      </c>
      <c r="AL1785">
        <f t="shared" si="555"/>
        <v>5</v>
      </c>
      <c r="AM1785">
        <f t="shared" si="556"/>
        <v>2</v>
      </c>
      <c r="AN1785">
        <f t="shared" si="557"/>
        <v>6</v>
      </c>
      <c r="AO1785" t="str">
        <f t="shared" si="558"/>
        <v>Weekday</v>
      </c>
      <c r="AR1785" s="20">
        <f t="shared" si="559"/>
        <v>0</v>
      </c>
    </row>
    <row r="1786" spans="1:44" x14ac:dyDescent="0.35">
      <c r="A1786" t="str">
        <f t="shared" si="541"/>
        <v>CUST1785</v>
      </c>
      <c r="B1786" s="2" t="s">
        <v>2121</v>
      </c>
      <c r="C1786" s="4">
        <v>45740</v>
      </c>
      <c r="D1786" s="2" t="s">
        <v>433</v>
      </c>
      <c r="E1786" t="s">
        <v>5053</v>
      </c>
      <c r="F1786" s="2" t="s">
        <v>42</v>
      </c>
      <c r="G1786" s="2" t="s">
        <v>188</v>
      </c>
      <c r="H1786" s="2">
        <v>2</v>
      </c>
      <c r="I1786" s="19">
        <v>99.92</v>
      </c>
      <c r="J1786" s="2" t="s">
        <v>50</v>
      </c>
      <c r="K1786" s="2" t="s">
        <v>16</v>
      </c>
      <c r="L1786" s="2">
        <v>4</v>
      </c>
      <c r="M1786" s="18">
        <f t="shared" si="542"/>
        <v>199.84</v>
      </c>
      <c r="T1786" t="str">
        <f t="shared" si="543"/>
        <v>Completed</v>
      </c>
      <c r="U1786" t="str">
        <f t="shared" si="544"/>
        <v>No</v>
      </c>
      <c r="V1786" t="str">
        <f t="shared" si="545"/>
        <v>No</v>
      </c>
      <c r="X1786">
        <f t="shared" si="546"/>
        <v>559</v>
      </c>
      <c r="Y1786">
        <f t="shared" si="547"/>
        <v>408</v>
      </c>
      <c r="Z1786" s="18">
        <f t="shared" si="548"/>
        <v>1098537.4901531704</v>
      </c>
      <c r="AA1786" s="18">
        <f t="shared" si="549"/>
        <v>96724.388030634553</v>
      </c>
      <c r="AB1786" s="17">
        <f t="shared" si="550"/>
        <v>3.9001122334455669</v>
      </c>
      <c r="AC1786" s="2" t="s">
        <v>188</v>
      </c>
      <c r="AD1786" s="2" t="s">
        <v>42</v>
      </c>
      <c r="AE1786" t="str">
        <f t="shared" si="551"/>
        <v>Beauty</v>
      </c>
      <c r="AF1786" t="str">
        <f t="shared" si="552"/>
        <v>Beauty</v>
      </c>
      <c r="AG1786" t="str" cm="1">
        <f t="array" ref="AG1786">INDEX(AD:AD,ROW())</f>
        <v>Beauty</v>
      </c>
      <c r="AH1786">
        <f t="shared" si="560"/>
        <v>80</v>
      </c>
      <c r="AI1786" t="str">
        <f t="shared" si="553"/>
        <v>Beauty</v>
      </c>
      <c r="AK1786">
        <f t="shared" si="554"/>
        <v>2025</v>
      </c>
      <c r="AL1786">
        <f t="shared" si="555"/>
        <v>3</v>
      </c>
      <c r="AM1786">
        <f t="shared" si="556"/>
        <v>24</v>
      </c>
      <c r="AN1786">
        <f t="shared" si="557"/>
        <v>2</v>
      </c>
      <c r="AO1786" t="str">
        <f t="shared" si="558"/>
        <v>Weekday</v>
      </c>
      <c r="AR1786" s="20">
        <f t="shared" si="559"/>
        <v>0</v>
      </c>
    </row>
    <row r="1787" spans="1:44" x14ac:dyDescent="0.35">
      <c r="A1787" t="str">
        <f t="shared" si="541"/>
        <v>CUST1786</v>
      </c>
      <c r="B1787" s="2" t="s">
        <v>2122</v>
      </c>
      <c r="C1787" s="4">
        <v>45406</v>
      </c>
      <c r="D1787" s="2" t="s">
        <v>481</v>
      </c>
      <c r="E1787" t="s">
        <v>5051</v>
      </c>
      <c r="F1787" s="2" t="s">
        <v>13</v>
      </c>
      <c r="G1787" s="2" t="s">
        <v>34</v>
      </c>
      <c r="H1787" s="2">
        <v>2</v>
      </c>
      <c r="I1787" s="19">
        <v>644.34</v>
      </c>
      <c r="J1787" s="2" t="s">
        <v>15</v>
      </c>
      <c r="K1787" s="2" t="s">
        <v>16</v>
      </c>
      <c r="L1787" s="2">
        <v>3</v>
      </c>
      <c r="M1787" s="18">
        <f t="shared" si="542"/>
        <v>1288.68</v>
      </c>
      <c r="T1787" t="str">
        <f t="shared" si="543"/>
        <v>Completed</v>
      </c>
      <c r="U1787" t="str">
        <f t="shared" si="544"/>
        <v>Yes</v>
      </c>
      <c r="V1787" t="str">
        <f t="shared" si="545"/>
        <v>No</v>
      </c>
      <c r="X1787">
        <f t="shared" si="546"/>
        <v>619</v>
      </c>
      <c r="Y1787">
        <f t="shared" si="547"/>
        <v>468</v>
      </c>
      <c r="Z1787" s="18">
        <f t="shared" si="548"/>
        <v>1463424.4009529033</v>
      </c>
      <c r="AA1787" s="18">
        <f t="shared" si="549"/>
        <v>118285.78776560788</v>
      </c>
      <c r="AB1787" s="17">
        <f t="shared" si="550"/>
        <v>3.8140589569160999</v>
      </c>
      <c r="AC1787" s="2" t="s">
        <v>34</v>
      </c>
      <c r="AD1787" s="2" t="s">
        <v>13</v>
      </c>
      <c r="AE1787" t="str">
        <f t="shared" si="551"/>
        <v>Home &amp; Kitchen</v>
      </c>
      <c r="AF1787" t="str">
        <f t="shared" si="552"/>
        <v>Home &amp; Kitchen</v>
      </c>
      <c r="AG1787" t="str" cm="1">
        <f t="array" ref="AG1787">INDEX(AD:AD,ROW())</f>
        <v>Home &amp; Kitchen</v>
      </c>
      <c r="AH1787">
        <f t="shared" si="560"/>
        <v>7</v>
      </c>
      <c r="AI1787" t="str">
        <f t="shared" si="553"/>
        <v>Home &amp; Kitchen</v>
      </c>
      <c r="AK1787">
        <f t="shared" si="554"/>
        <v>2024</v>
      </c>
      <c r="AL1787">
        <f t="shared" si="555"/>
        <v>4</v>
      </c>
      <c r="AM1787">
        <f t="shared" si="556"/>
        <v>24</v>
      </c>
      <c r="AN1787">
        <f t="shared" si="557"/>
        <v>4</v>
      </c>
      <c r="AO1787" t="str">
        <f t="shared" si="558"/>
        <v>Weekday</v>
      </c>
      <c r="AR1787" s="20">
        <f t="shared" si="559"/>
        <v>0</v>
      </c>
    </row>
    <row r="1788" spans="1:44" x14ac:dyDescent="0.35">
      <c r="A1788" t="str">
        <f t="shared" si="541"/>
        <v>CUST1787</v>
      </c>
      <c r="B1788" s="2" t="s">
        <v>2123</v>
      </c>
      <c r="C1788" s="4">
        <v>45340</v>
      </c>
      <c r="D1788" s="2" t="s">
        <v>299</v>
      </c>
      <c r="E1788" t="s">
        <v>5055</v>
      </c>
      <c r="F1788" s="2" t="s">
        <v>13</v>
      </c>
      <c r="G1788" s="2" t="s">
        <v>37</v>
      </c>
      <c r="H1788" s="2">
        <v>3</v>
      </c>
      <c r="I1788" s="19">
        <v>1818.77</v>
      </c>
      <c r="J1788" s="2" t="s">
        <v>15</v>
      </c>
      <c r="K1788" s="2" t="s">
        <v>31</v>
      </c>
      <c r="L1788" s="2">
        <v>4</v>
      </c>
      <c r="M1788" s="18">
        <f t="shared" si="542"/>
        <v>5456.3099999999995</v>
      </c>
      <c r="T1788" t="str">
        <f t="shared" si="543"/>
        <v>Pending</v>
      </c>
      <c r="U1788" t="str">
        <f t="shared" si="544"/>
        <v>No</v>
      </c>
      <c r="V1788" t="str">
        <f t="shared" si="545"/>
        <v>Yes</v>
      </c>
      <c r="X1788">
        <f t="shared" si="546"/>
        <v>567</v>
      </c>
      <c r="Y1788">
        <f t="shared" si="547"/>
        <v>440</v>
      </c>
      <c r="Z1788" s="18">
        <f t="shared" si="548"/>
        <v>1463424.4009529033</v>
      </c>
      <c r="AA1788" s="18">
        <f t="shared" si="549"/>
        <v>118285.78776560788</v>
      </c>
      <c r="AB1788" s="17">
        <f t="shared" si="550"/>
        <v>3.8140589569160999</v>
      </c>
      <c r="AC1788" s="2" t="s">
        <v>37</v>
      </c>
      <c r="AD1788" s="2" t="s">
        <v>13</v>
      </c>
      <c r="AE1788" t="str">
        <f t="shared" si="551"/>
        <v>Home &amp; Kitchen</v>
      </c>
      <c r="AF1788" t="str">
        <f t="shared" si="552"/>
        <v>Home &amp; Kitchen</v>
      </c>
      <c r="AG1788" t="str" cm="1">
        <f t="array" ref="AG1788">INDEX(AD:AD,ROW())</f>
        <v>Home &amp; Kitchen</v>
      </c>
      <c r="AH1788">
        <f t="shared" si="560"/>
        <v>8</v>
      </c>
      <c r="AI1788" t="str">
        <f t="shared" si="553"/>
        <v>Home &amp; Kitchen</v>
      </c>
      <c r="AK1788">
        <f t="shared" si="554"/>
        <v>2024</v>
      </c>
      <c r="AL1788">
        <f t="shared" si="555"/>
        <v>2</v>
      </c>
      <c r="AM1788">
        <f t="shared" si="556"/>
        <v>18</v>
      </c>
      <c r="AN1788">
        <f t="shared" si="557"/>
        <v>1</v>
      </c>
      <c r="AO1788" t="str">
        <f t="shared" si="558"/>
        <v>Weekend</v>
      </c>
      <c r="AR1788" s="20">
        <f t="shared" si="559"/>
        <v>0</v>
      </c>
    </row>
    <row r="1789" spans="1:44" x14ac:dyDescent="0.35">
      <c r="A1789" t="str">
        <f t="shared" si="541"/>
        <v>CUST1788</v>
      </c>
      <c r="B1789" s="2" t="s">
        <v>2124</v>
      </c>
      <c r="C1789" s="4">
        <v>45416</v>
      </c>
      <c r="D1789" s="2" t="s">
        <v>205</v>
      </c>
      <c r="E1789" t="s">
        <v>5048</v>
      </c>
      <c r="F1789" s="2" t="s">
        <v>13</v>
      </c>
      <c r="G1789" s="2" t="s">
        <v>34</v>
      </c>
      <c r="H1789" s="2">
        <v>1</v>
      </c>
      <c r="I1789" s="19">
        <v>1433.68</v>
      </c>
      <c r="J1789" s="2" t="s">
        <v>50</v>
      </c>
      <c r="K1789" s="2" t="s">
        <v>16</v>
      </c>
      <c r="L1789" s="2">
        <v>3</v>
      </c>
      <c r="M1789" s="18">
        <f t="shared" si="542"/>
        <v>1433.68</v>
      </c>
      <c r="T1789" t="str">
        <f t="shared" si="543"/>
        <v>Completed</v>
      </c>
      <c r="U1789" t="str">
        <f t="shared" si="544"/>
        <v>Yes</v>
      </c>
      <c r="V1789" t="str">
        <f t="shared" si="545"/>
        <v>No</v>
      </c>
      <c r="X1789">
        <f t="shared" si="546"/>
        <v>590</v>
      </c>
      <c r="Y1789">
        <f t="shared" si="547"/>
        <v>451</v>
      </c>
      <c r="Z1789" s="18">
        <f t="shared" si="548"/>
        <v>1463424.4009529033</v>
      </c>
      <c r="AA1789" s="18">
        <f t="shared" si="549"/>
        <v>118285.78776560788</v>
      </c>
      <c r="AB1789" s="17">
        <f t="shared" si="550"/>
        <v>3.8140589569160999</v>
      </c>
      <c r="AC1789" s="2" t="s">
        <v>34</v>
      </c>
      <c r="AD1789" s="2" t="s">
        <v>13</v>
      </c>
      <c r="AE1789" t="str">
        <f t="shared" si="551"/>
        <v>Home &amp; Kitchen</v>
      </c>
      <c r="AF1789" t="str">
        <f t="shared" si="552"/>
        <v>Home &amp; Kitchen</v>
      </c>
      <c r="AG1789" t="str" cm="1">
        <f t="array" ref="AG1789">INDEX(AD:AD,ROW())</f>
        <v>Home &amp; Kitchen</v>
      </c>
      <c r="AH1789">
        <f t="shared" si="560"/>
        <v>7</v>
      </c>
      <c r="AI1789" t="str">
        <f t="shared" si="553"/>
        <v>Home &amp; Kitchen</v>
      </c>
      <c r="AK1789">
        <f t="shared" si="554"/>
        <v>2024</v>
      </c>
      <c r="AL1789">
        <f t="shared" si="555"/>
        <v>5</v>
      </c>
      <c r="AM1789">
        <f t="shared" si="556"/>
        <v>4</v>
      </c>
      <c r="AN1789">
        <f t="shared" si="557"/>
        <v>7</v>
      </c>
      <c r="AO1789" t="str">
        <f t="shared" si="558"/>
        <v>Weekend</v>
      </c>
      <c r="AR1789" s="20">
        <f t="shared" si="559"/>
        <v>0</v>
      </c>
    </row>
    <row r="1790" spans="1:44" x14ac:dyDescent="0.35">
      <c r="A1790" t="str">
        <f t="shared" si="541"/>
        <v>CUST1789</v>
      </c>
      <c r="B1790" s="2" t="s">
        <v>2125</v>
      </c>
      <c r="C1790" s="4">
        <v>44931</v>
      </c>
      <c r="D1790" s="2" t="s">
        <v>250</v>
      </c>
      <c r="E1790" t="s">
        <v>5048</v>
      </c>
      <c r="F1790" s="2" t="s">
        <v>13</v>
      </c>
      <c r="G1790" s="2" t="s">
        <v>5045</v>
      </c>
      <c r="H1790" s="2">
        <v>3</v>
      </c>
      <c r="I1790" s="19">
        <v>1641.89</v>
      </c>
      <c r="J1790" s="2" t="s">
        <v>5047</v>
      </c>
      <c r="K1790" s="2" t="s">
        <v>16</v>
      </c>
      <c r="L1790" s="2">
        <v>4</v>
      </c>
      <c r="M1790" s="18">
        <f t="shared" si="542"/>
        <v>4925.67</v>
      </c>
      <c r="T1790" t="str">
        <f t="shared" si="543"/>
        <v>Completed</v>
      </c>
      <c r="U1790" t="str">
        <f t="shared" si="544"/>
        <v>Yes</v>
      </c>
      <c r="V1790" t="str">
        <f t="shared" si="545"/>
        <v>No</v>
      </c>
      <c r="X1790">
        <f t="shared" si="546"/>
        <v>590</v>
      </c>
      <c r="Y1790">
        <f t="shared" si="547"/>
        <v>451</v>
      </c>
      <c r="Z1790" s="18">
        <f t="shared" si="548"/>
        <v>1463424.4009529033</v>
      </c>
      <c r="AA1790" s="18">
        <f t="shared" si="549"/>
        <v>118285.78776560788</v>
      </c>
      <c r="AB1790" s="17">
        <f t="shared" si="550"/>
        <v>3.8140589569160999</v>
      </c>
      <c r="AC1790" s="2" t="s">
        <v>5045</v>
      </c>
      <c r="AD1790" s="2" t="s">
        <v>13</v>
      </c>
      <c r="AE1790" t="str">
        <f t="shared" si="551"/>
        <v>Home &amp; Kitchen</v>
      </c>
      <c r="AF1790" t="str">
        <f t="shared" si="552"/>
        <v>Home &amp; Kitchen</v>
      </c>
      <c r="AG1790" t="str" cm="1">
        <f t="array" ref="AG1790">INDEX(AD:AD,ROW())</f>
        <v>Home &amp; Kitchen</v>
      </c>
      <c r="AH1790">
        <f t="shared" si="560"/>
        <v>76</v>
      </c>
      <c r="AI1790" t="str">
        <f t="shared" si="553"/>
        <v>Home &amp; Kitchen</v>
      </c>
      <c r="AK1790">
        <f t="shared" si="554"/>
        <v>2023</v>
      </c>
      <c r="AL1790">
        <f t="shared" si="555"/>
        <v>1</v>
      </c>
      <c r="AM1790">
        <f t="shared" si="556"/>
        <v>5</v>
      </c>
      <c r="AN1790">
        <f t="shared" si="557"/>
        <v>5</v>
      </c>
      <c r="AO1790" t="str">
        <f t="shared" si="558"/>
        <v>Weekday</v>
      </c>
      <c r="AR1790" s="20">
        <f t="shared" si="559"/>
        <v>0</v>
      </c>
    </row>
    <row r="1791" spans="1:44" x14ac:dyDescent="0.35">
      <c r="A1791" t="str">
        <f t="shared" si="541"/>
        <v>CUST1790</v>
      </c>
      <c r="B1791" s="2" t="s">
        <v>2126</v>
      </c>
      <c r="C1791" s="4">
        <v>44964</v>
      </c>
      <c r="D1791" s="2" t="s">
        <v>174</v>
      </c>
      <c r="E1791" t="s">
        <v>5052</v>
      </c>
      <c r="F1791" s="2" t="s">
        <v>23</v>
      </c>
      <c r="G1791" s="2" t="s">
        <v>68</v>
      </c>
      <c r="H1791" s="2">
        <v>1</v>
      </c>
      <c r="I1791" s="19">
        <v>459.93</v>
      </c>
      <c r="J1791" s="2" t="s">
        <v>20</v>
      </c>
      <c r="K1791" s="2" t="s">
        <v>16</v>
      </c>
      <c r="L1791" s="2">
        <v>4</v>
      </c>
      <c r="M1791" s="18">
        <f t="shared" si="542"/>
        <v>459.93</v>
      </c>
      <c r="T1791" t="str">
        <f t="shared" si="543"/>
        <v>Completed</v>
      </c>
      <c r="U1791" t="str">
        <f t="shared" si="544"/>
        <v>No</v>
      </c>
      <c r="V1791" t="str">
        <f t="shared" si="545"/>
        <v>No</v>
      </c>
      <c r="X1791">
        <f t="shared" si="546"/>
        <v>573</v>
      </c>
      <c r="Y1791">
        <f t="shared" si="547"/>
        <v>450</v>
      </c>
      <c r="Z1791" s="18">
        <f t="shared" si="548"/>
        <v>594714.6477588166</v>
      </c>
      <c r="AA1791" s="18">
        <f t="shared" si="549"/>
        <v>60882.938065984097</v>
      </c>
      <c r="AB1791" s="17">
        <f t="shared" si="550"/>
        <v>3.804733727810651</v>
      </c>
      <c r="AC1791" s="2" t="s">
        <v>68</v>
      </c>
      <c r="AD1791" s="2" t="s">
        <v>23</v>
      </c>
      <c r="AE1791" t="str">
        <f t="shared" si="551"/>
        <v>Books</v>
      </c>
      <c r="AF1791" t="str">
        <f t="shared" si="552"/>
        <v>Books</v>
      </c>
      <c r="AG1791" t="str" cm="1">
        <f t="array" ref="AG1791">INDEX(AD:AD,ROW())</f>
        <v>Books</v>
      </c>
      <c r="AH1791">
        <f t="shared" si="560"/>
        <v>20</v>
      </c>
      <c r="AI1791" t="str">
        <f t="shared" si="553"/>
        <v>Books</v>
      </c>
      <c r="AK1791">
        <f t="shared" si="554"/>
        <v>2023</v>
      </c>
      <c r="AL1791">
        <f t="shared" si="555"/>
        <v>2</v>
      </c>
      <c r="AM1791">
        <f t="shared" si="556"/>
        <v>7</v>
      </c>
      <c r="AN1791">
        <f t="shared" si="557"/>
        <v>3</v>
      </c>
      <c r="AO1791" t="str">
        <f t="shared" si="558"/>
        <v>Weekday</v>
      </c>
      <c r="AR1791" s="20">
        <f t="shared" si="559"/>
        <v>0</v>
      </c>
    </row>
    <row r="1792" spans="1:44" x14ac:dyDescent="0.35">
      <c r="A1792" t="str">
        <f t="shared" si="541"/>
        <v>CUST1791</v>
      </c>
      <c r="B1792" s="2" t="s">
        <v>2127</v>
      </c>
      <c r="C1792" s="4">
        <v>45121</v>
      </c>
      <c r="D1792" s="2" t="s">
        <v>516</v>
      </c>
      <c r="E1792" t="s">
        <v>5050</v>
      </c>
      <c r="F1792" s="2" t="s">
        <v>23</v>
      </c>
      <c r="G1792" s="2" t="s">
        <v>65</v>
      </c>
      <c r="H1792" s="2">
        <v>2</v>
      </c>
      <c r="I1792" s="19">
        <v>665.57</v>
      </c>
      <c r="J1792" s="2" t="s">
        <v>15</v>
      </c>
      <c r="K1792" s="2" t="s">
        <v>16</v>
      </c>
      <c r="L1792" s="2">
        <v>5</v>
      </c>
      <c r="M1792" s="18">
        <f t="shared" si="542"/>
        <v>1331.14</v>
      </c>
      <c r="T1792" t="str">
        <f t="shared" si="543"/>
        <v>Completed</v>
      </c>
      <c r="U1792" t="str">
        <f t="shared" si="544"/>
        <v>Yes</v>
      </c>
      <c r="V1792" t="str">
        <f t="shared" si="545"/>
        <v>No</v>
      </c>
      <c r="X1792">
        <f t="shared" si="546"/>
        <v>589</v>
      </c>
      <c r="Y1792">
        <f t="shared" si="547"/>
        <v>426</v>
      </c>
      <c r="Z1792" s="18">
        <f t="shared" si="548"/>
        <v>594714.6477588166</v>
      </c>
      <c r="AA1792" s="18">
        <f t="shared" si="549"/>
        <v>60882.938065984097</v>
      </c>
      <c r="AB1792" s="17">
        <f t="shared" si="550"/>
        <v>3.804733727810651</v>
      </c>
      <c r="AC1792" s="2" t="s">
        <v>65</v>
      </c>
      <c r="AD1792" s="2" t="s">
        <v>23</v>
      </c>
      <c r="AE1792" t="str">
        <f t="shared" si="551"/>
        <v>Books</v>
      </c>
      <c r="AF1792" t="str">
        <f t="shared" si="552"/>
        <v>Books</v>
      </c>
      <c r="AG1792" t="str" cm="1">
        <f t="array" ref="AG1792">INDEX(AD:AD,ROW())</f>
        <v>Books</v>
      </c>
      <c r="AH1792">
        <f t="shared" si="560"/>
        <v>19</v>
      </c>
      <c r="AI1792" t="str">
        <f t="shared" si="553"/>
        <v>Books</v>
      </c>
      <c r="AK1792">
        <f t="shared" si="554"/>
        <v>2023</v>
      </c>
      <c r="AL1792">
        <f t="shared" si="555"/>
        <v>7</v>
      </c>
      <c r="AM1792">
        <f t="shared" si="556"/>
        <v>14</v>
      </c>
      <c r="AN1792">
        <f t="shared" si="557"/>
        <v>6</v>
      </c>
      <c r="AO1792" t="str">
        <f t="shared" si="558"/>
        <v>Weekday</v>
      </c>
      <c r="AR1792" s="20">
        <f t="shared" si="559"/>
        <v>0</v>
      </c>
    </row>
    <row r="1793" spans="1:44" x14ac:dyDescent="0.35">
      <c r="A1793" t="str">
        <f t="shared" si="541"/>
        <v>CUST1792</v>
      </c>
      <c r="B1793" s="2" t="s">
        <v>2128</v>
      </c>
      <c r="C1793" s="4">
        <v>45634</v>
      </c>
      <c r="D1793" s="2" t="s">
        <v>184</v>
      </c>
      <c r="E1793" t="s">
        <v>5052</v>
      </c>
      <c r="F1793" s="2" t="s">
        <v>29</v>
      </c>
      <c r="G1793" s="2" t="s">
        <v>5041</v>
      </c>
      <c r="H1793" s="2">
        <v>1</v>
      </c>
      <c r="I1793" s="19">
        <v>1049.51</v>
      </c>
      <c r="J1793" s="2" t="s">
        <v>5047</v>
      </c>
      <c r="K1793" s="2" t="s">
        <v>103</v>
      </c>
      <c r="L1793" s="2">
        <v>5</v>
      </c>
      <c r="M1793" s="18">
        <f t="shared" si="542"/>
        <v>1049.51</v>
      </c>
      <c r="T1793" t="str">
        <f t="shared" si="543"/>
        <v>Lost Sale</v>
      </c>
      <c r="U1793" t="str">
        <f t="shared" si="544"/>
        <v>No</v>
      </c>
      <c r="V1793" t="str">
        <f t="shared" si="545"/>
        <v>Yes</v>
      </c>
      <c r="X1793">
        <f t="shared" si="546"/>
        <v>573</v>
      </c>
      <c r="Y1793">
        <f t="shared" si="547"/>
        <v>450</v>
      </c>
      <c r="Z1793" s="18">
        <f t="shared" si="548"/>
        <v>1892867.2841657216</v>
      </c>
      <c r="AA1793" s="18">
        <f t="shared" si="549"/>
        <v>199432.98236095349</v>
      </c>
      <c r="AB1793" s="17">
        <f t="shared" si="550"/>
        <v>3.8949824970828471</v>
      </c>
      <c r="AC1793" s="2" t="s">
        <v>5041</v>
      </c>
      <c r="AD1793" s="2" t="s">
        <v>29</v>
      </c>
      <c r="AE1793" t="str">
        <f t="shared" si="551"/>
        <v>Fashion</v>
      </c>
      <c r="AF1793" t="str">
        <f t="shared" si="552"/>
        <v>Fashion</v>
      </c>
      <c r="AG1793" t="str" cm="1">
        <f t="array" ref="AG1793">INDEX(AD:AD,ROW())</f>
        <v>Fashion</v>
      </c>
      <c r="AH1793">
        <f t="shared" si="560"/>
        <v>15</v>
      </c>
      <c r="AI1793" t="str">
        <f t="shared" si="553"/>
        <v>Fashion</v>
      </c>
      <c r="AK1793">
        <f t="shared" si="554"/>
        <v>2024</v>
      </c>
      <c r="AL1793">
        <f t="shared" si="555"/>
        <v>12</v>
      </c>
      <c r="AM1793">
        <f t="shared" si="556"/>
        <v>8</v>
      </c>
      <c r="AN1793">
        <f t="shared" si="557"/>
        <v>1</v>
      </c>
      <c r="AO1793" t="str">
        <f t="shared" si="558"/>
        <v>Weekend</v>
      </c>
      <c r="AR1793" s="20">
        <f t="shared" si="559"/>
        <v>1</v>
      </c>
    </row>
    <row r="1794" spans="1:44" x14ac:dyDescent="0.35">
      <c r="A1794" t="str">
        <f t="shared" si="541"/>
        <v>CUST1793</v>
      </c>
      <c r="B1794" s="2" t="s">
        <v>2129</v>
      </c>
      <c r="C1794" s="4">
        <v>45632</v>
      </c>
      <c r="D1794" s="2" t="s">
        <v>590</v>
      </c>
      <c r="E1794" t="s">
        <v>5055</v>
      </c>
      <c r="F1794" s="2" t="s">
        <v>23</v>
      </c>
      <c r="G1794" s="2" t="s">
        <v>24</v>
      </c>
      <c r="H1794" s="2">
        <v>2</v>
      </c>
      <c r="I1794" s="19">
        <v>193.3</v>
      </c>
      <c r="J1794" s="2" t="s">
        <v>5046</v>
      </c>
      <c r="K1794" s="2" t="s">
        <v>16</v>
      </c>
      <c r="L1794" s="2">
        <v>5</v>
      </c>
      <c r="M1794" s="18">
        <f t="shared" si="542"/>
        <v>386.6</v>
      </c>
      <c r="T1794" t="str">
        <f t="shared" si="543"/>
        <v>Completed</v>
      </c>
      <c r="U1794" t="str">
        <f t="shared" si="544"/>
        <v>No</v>
      </c>
      <c r="V1794" t="str">
        <f t="shared" si="545"/>
        <v>No</v>
      </c>
      <c r="X1794">
        <f t="shared" si="546"/>
        <v>567</v>
      </c>
      <c r="Y1794">
        <f t="shared" si="547"/>
        <v>440</v>
      </c>
      <c r="Z1794" s="18">
        <f t="shared" si="548"/>
        <v>594714.6477588166</v>
      </c>
      <c r="AA1794" s="18">
        <f t="shared" si="549"/>
        <v>60882.938065984097</v>
      </c>
      <c r="AB1794" s="17">
        <f t="shared" si="550"/>
        <v>3.804733727810651</v>
      </c>
      <c r="AC1794" s="2" t="s">
        <v>24</v>
      </c>
      <c r="AD1794" s="2" t="s">
        <v>23</v>
      </c>
      <c r="AE1794" t="str">
        <f t="shared" si="551"/>
        <v>Books</v>
      </c>
      <c r="AF1794" t="str">
        <f t="shared" si="552"/>
        <v>Books</v>
      </c>
      <c r="AG1794" t="str" cm="1">
        <f t="array" ref="AG1794">INDEX(AD:AD,ROW())</f>
        <v>Books</v>
      </c>
      <c r="AH1794">
        <f t="shared" si="560"/>
        <v>4</v>
      </c>
      <c r="AI1794" t="str">
        <f t="shared" si="553"/>
        <v>Books</v>
      </c>
      <c r="AK1794">
        <f t="shared" si="554"/>
        <v>2024</v>
      </c>
      <c r="AL1794">
        <f t="shared" si="555"/>
        <v>12</v>
      </c>
      <c r="AM1794">
        <f t="shared" si="556"/>
        <v>6</v>
      </c>
      <c r="AN1794">
        <f t="shared" si="557"/>
        <v>6</v>
      </c>
      <c r="AO1794" t="str">
        <f t="shared" si="558"/>
        <v>Weekday</v>
      </c>
      <c r="AR1794" s="20">
        <f t="shared" si="559"/>
        <v>0</v>
      </c>
    </row>
    <row r="1795" spans="1:44" x14ac:dyDescent="0.35">
      <c r="A1795" t="str">
        <f t="shared" ref="A1795:A1858" si="561">"CUST"&amp;TEXT(ROW()-1,"0000")</f>
        <v>CUST1794</v>
      </c>
      <c r="B1795" s="2" t="s">
        <v>2130</v>
      </c>
      <c r="C1795" s="4">
        <v>45778</v>
      </c>
      <c r="D1795" s="2" t="s">
        <v>537</v>
      </c>
      <c r="E1795" t="s">
        <v>5052</v>
      </c>
      <c r="F1795" s="2" t="s">
        <v>13</v>
      </c>
      <c r="G1795" s="2" t="s">
        <v>5045</v>
      </c>
      <c r="H1795" s="2">
        <v>3</v>
      </c>
      <c r="I1795" s="19">
        <v>1859.81</v>
      </c>
      <c r="J1795" s="2" t="s">
        <v>5047</v>
      </c>
      <c r="K1795" s="2" t="s">
        <v>16</v>
      </c>
      <c r="L1795" s="2">
        <v>4</v>
      </c>
      <c r="M1795" s="18">
        <f t="shared" ref="M1795:M1858" si="562">H1795*I1795</f>
        <v>5579.43</v>
      </c>
      <c r="T1795" t="str">
        <f t="shared" ref="T1795:T1858" si="563">IF(K1795="Cancelled","Lost Sale",IF(K1795="Pending","Pending","Completed"))</f>
        <v>Completed</v>
      </c>
      <c r="U1795" t="str">
        <f t="shared" ref="U1795:U1858" si="564">IF(AND(K1795="Delivered",M1795&gt;1000),"Yes","No")</f>
        <v>Yes</v>
      </c>
      <c r="V1795" t="str">
        <f t="shared" ref="V1795:V1858" si="565">IF(OR(K1795="Cancelled",K1795="Pending"),"Yes","No")</f>
        <v>No</v>
      </c>
      <c r="X1795">
        <f t="shared" ref="X1795:X1858" si="566">COUNTIF($E$2:$E$4701,E1795)</f>
        <v>573</v>
      </c>
      <c r="Y1795">
        <f t="shared" ref="Y1795:Y1858" si="567">COUNTIFS($E$2:$E$4701,E1795,$K$2:$K$4701,"Delivered")</f>
        <v>450</v>
      </c>
      <c r="Z1795" s="18">
        <f t="shared" ref="Z1795:Z1858" si="568">SUMIF($F$2:$F$4701,F1795,$M$2:$M$4701)</f>
        <v>1463424.4009529033</v>
      </c>
      <c r="AA1795" s="18">
        <f t="shared" ref="AA1795:AA1858" si="569">SUMIFS($M$2:$M$4701,$F$2:$F$4701,F1795,$K$2:$K$4701,"Pending")</f>
        <v>118285.78776560788</v>
      </c>
      <c r="AB1795" s="17">
        <f t="shared" ref="AB1795:AB1858" si="570">AVERAGEIF($F$2:$F$4701,F1795,$L$2:$L$4701)</f>
        <v>3.8140589569160999</v>
      </c>
      <c r="AC1795" s="2" t="s">
        <v>5045</v>
      </c>
      <c r="AD1795" s="2" t="s">
        <v>13</v>
      </c>
      <c r="AE1795" t="str">
        <f t="shared" ref="AE1795:AE1858" si="571">VLOOKUP(G1795,$AC$2:$AD$4738,2,FALSE)</f>
        <v>Home &amp; Kitchen</v>
      </c>
      <c r="AF1795" t="str">
        <f t="shared" ref="AF1795:AF1858" si="572">_xlfn.XLOOKUP(G1795,AC:AC,AD:AD)</f>
        <v>Home &amp; Kitchen</v>
      </c>
      <c r="AG1795" t="str" cm="1">
        <f t="array" ref="AG1795">INDEX(AD:AD,ROW())</f>
        <v>Home &amp; Kitchen</v>
      </c>
      <c r="AH1795">
        <f t="shared" si="560"/>
        <v>76</v>
      </c>
      <c r="AI1795" t="str">
        <f t="shared" ref="AI1795:AI1858" si="573">INDEX(AD:AD,MATCH(G1795,AC:AC,0))</f>
        <v>Home &amp; Kitchen</v>
      </c>
      <c r="AK1795">
        <f t="shared" ref="AK1795:AK1858" si="574">YEAR(C1795)</f>
        <v>2025</v>
      </c>
      <c r="AL1795">
        <f t="shared" ref="AL1795:AL1858" si="575">MONTH(C1795)</f>
        <v>5</v>
      </c>
      <c r="AM1795">
        <f t="shared" ref="AM1795:AM1858" si="576">DAY(C1795)</f>
        <v>1</v>
      </c>
      <c r="AN1795">
        <f t="shared" ref="AN1795:AN1858" si="577">WEEKDAY(C1795)</f>
        <v>5</v>
      </c>
      <c r="AO1795" t="str">
        <f t="shared" ref="AO1795:AO1858" si="578">IF(WEEKDAY(C1795,2)&gt;5,"Weekend","Weekday")</f>
        <v>Weekday</v>
      </c>
      <c r="AR1795" s="20">
        <f t="shared" ref="AR1795:AR1858" si="579">IF(OR(K1795="Cancelled",K1795="Returned"),1,0)</f>
        <v>0</v>
      </c>
    </row>
    <row r="1796" spans="1:44" x14ac:dyDescent="0.35">
      <c r="A1796" t="str">
        <f t="shared" si="561"/>
        <v>CUST1795</v>
      </c>
      <c r="B1796" s="2" t="s">
        <v>2131</v>
      </c>
      <c r="C1796" s="4">
        <v>45528</v>
      </c>
      <c r="D1796" s="2" t="s">
        <v>84</v>
      </c>
      <c r="E1796" t="s">
        <v>5051</v>
      </c>
      <c r="F1796" s="2" t="s">
        <v>42</v>
      </c>
      <c r="G1796" s="2" t="s">
        <v>170</v>
      </c>
      <c r="H1796" s="2">
        <v>1</v>
      </c>
      <c r="I1796" s="19">
        <v>514.51</v>
      </c>
      <c r="J1796" s="2" t="s">
        <v>5046</v>
      </c>
      <c r="K1796" s="2" t="s">
        <v>16</v>
      </c>
      <c r="L1796" s="2">
        <v>3</v>
      </c>
      <c r="M1796" s="18">
        <f t="shared" si="562"/>
        <v>514.51</v>
      </c>
      <c r="T1796" t="str">
        <f t="shared" si="563"/>
        <v>Completed</v>
      </c>
      <c r="U1796" t="str">
        <f t="shared" si="564"/>
        <v>No</v>
      </c>
      <c r="V1796" t="str">
        <f t="shared" si="565"/>
        <v>No</v>
      </c>
      <c r="X1796">
        <f t="shared" si="566"/>
        <v>619</v>
      </c>
      <c r="Y1796">
        <f t="shared" si="567"/>
        <v>468</v>
      </c>
      <c r="Z1796" s="18">
        <f t="shared" si="568"/>
        <v>1098537.4901531704</v>
      </c>
      <c r="AA1796" s="18">
        <f t="shared" si="569"/>
        <v>96724.388030634553</v>
      </c>
      <c r="AB1796" s="17">
        <f t="shared" si="570"/>
        <v>3.9001122334455669</v>
      </c>
      <c r="AC1796" s="2" t="s">
        <v>170</v>
      </c>
      <c r="AD1796" s="2" t="s">
        <v>42</v>
      </c>
      <c r="AE1796" t="str">
        <f t="shared" si="571"/>
        <v>Beauty</v>
      </c>
      <c r="AF1796" t="str">
        <f t="shared" si="572"/>
        <v>Beauty</v>
      </c>
      <c r="AG1796" t="str" cm="1">
        <f t="array" ref="AG1796">INDEX(AD:AD,ROW())</f>
        <v>Beauty</v>
      </c>
      <c r="AH1796">
        <f t="shared" si="560"/>
        <v>70</v>
      </c>
      <c r="AI1796" t="str">
        <f t="shared" si="573"/>
        <v>Beauty</v>
      </c>
      <c r="AK1796">
        <f t="shared" si="574"/>
        <v>2024</v>
      </c>
      <c r="AL1796">
        <f t="shared" si="575"/>
        <v>8</v>
      </c>
      <c r="AM1796">
        <f t="shared" si="576"/>
        <v>24</v>
      </c>
      <c r="AN1796">
        <f t="shared" si="577"/>
        <v>7</v>
      </c>
      <c r="AO1796" t="str">
        <f t="shared" si="578"/>
        <v>Weekend</v>
      </c>
      <c r="AR1796" s="20">
        <f t="shared" si="579"/>
        <v>0</v>
      </c>
    </row>
    <row r="1797" spans="1:44" x14ac:dyDescent="0.35">
      <c r="A1797" t="str">
        <f t="shared" si="561"/>
        <v>CUST1796</v>
      </c>
      <c r="B1797" s="2" t="s">
        <v>2132</v>
      </c>
      <c r="C1797" s="4">
        <v>45242</v>
      </c>
      <c r="D1797" s="2" t="s">
        <v>1854</v>
      </c>
      <c r="E1797" t="s">
        <v>5053</v>
      </c>
      <c r="F1797" s="2" t="s">
        <v>29</v>
      </c>
      <c r="G1797" s="2" t="s">
        <v>5041</v>
      </c>
      <c r="H1797" s="2">
        <v>1</v>
      </c>
      <c r="I1797" s="19">
        <v>1706.7</v>
      </c>
      <c r="J1797" s="2" t="s">
        <v>20</v>
      </c>
      <c r="K1797" s="2" t="s">
        <v>16</v>
      </c>
      <c r="L1797" s="2">
        <v>4</v>
      </c>
      <c r="M1797" s="18">
        <f t="shared" si="562"/>
        <v>1706.7</v>
      </c>
      <c r="T1797" t="str">
        <f t="shared" si="563"/>
        <v>Completed</v>
      </c>
      <c r="U1797" t="str">
        <f t="shared" si="564"/>
        <v>Yes</v>
      </c>
      <c r="V1797" t="str">
        <f t="shared" si="565"/>
        <v>No</v>
      </c>
      <c r="X1797">
        <f t="shared" si="566"/>
        <v>559</v>
      </c>
      <c r="Y1797">
        <f t="shared" si="567"/>
        <v>408</v>
      </c>
      <c r="Z1797" s="18">
        <f t="shared" si="568"/>
        <v>1892867.2841657216</v>
      </c>
      <c r="AA1797" s="18">
        <f t="shared" si="569"/>
        <v>199432.98236095349</v>
      </c>
      <c r="AB1797" s="17">
        <f t="shared" si="570"/>
        <v>3.8949824970828471</v>
      </c>
      <c r="AC1797" s="2" t="s">
        <v>5041</v>
      </c>
      <c r="AD1797" s="2" t="s">
        <v>29</v>
      </c>
      <c r="AE1797" t="str">
        <f t="shared" si="571"/>
        <v>Fashion</v>
      </c>
      <c r="AF1797" t="str">
        <f t="shared" si="572"/>
        <v>Fashion</v>
      </c>
      <c r="AG1797" t="str" cm="1">
        <f t="array" ref="AG1797">INDEX(AD:AD,ROW())</f>
        <v>Fashion</v>
      </c>
      <c r="AH1797">
        <f t="shared" si="560"/>
        <v>15</v>
      </c>
      <c r="AI1797" t="str">
        <f t="shared" si="573"/>
        <v>Fashion</v>
      </c>
      <c r="AK1797">
        <f t="shared" si="574"/>
        <v>2023</v>
      </c>
      <c r="AL1797">
        <f t="shared" si="575"/>
        <v>11</v>
      </c>
      <c r="AM1797">
        <f t="shared" si="576"/>
        <v>12</v>
      </c>
      <c r="AN1797">
        <f t="shared" si="577"/>
        <v>1</v>
      </c>
      <c r="AO1797" t="str">
        <f t="shared" si="578"/>
        <v>Weekend</v>
      </c>
      <c r="AR1797" s="20">
        <f t="shared" si="579"/>
        <v>0</v>
      </c>
    </row>
    <row r="1798" spans="1:44" x14ac:dyDescent="0.35">
      <c r="A1798" t="str">
        <f t="shared" si="561"/>
        <v>CUST1797</v>
      </c>
      <c r="B1798" s="2" t="s">
        <v>2133</v>
      </c>
      <c r="C1798" s="4">
        <v>45707</v>
      </c>
      <c r="D1798" s="2" t="s">
        <v>203</v>
      </c>
      <c r="E1798" t="s">
        <v>5053</v>
      </c>
      <c r="F1798" s="2" t="s">
        <v>23</v>
      </c>
      <c r="G1798" s="2" t="s">
        <v>75</v>
      </c>
      <c r="H1798" s="2">
        <v>2</v>
      </c>
      <c r="I1798" s="19">
        <v>323.04000000000002</v>
      </c>
      <c r="J1798" s="2" t="s">
        <v>50</v>
      </c>
      <c r="K1798" s="2" t="s">
        <v>103</v>
      </c>
      <c r="L1798" s="2">
        <v>1</v>
      </c>
      <c r="M1798" s="18">
        <f t="shared" si="562"/>
        <v>646.08000000000004</v>
      </c>
      <c r="T1798" t="str">
        <f t="shared" si="563"/>
        <v>Lost Sale</v>
      </c>
      <c r="U1798" t="str">
        <f t="shared" si="564"/>
        <v>No</v>
      </c>
      <c r="V1798" t="str">
        <f t="shared" si="565"/>
        <v>Yes</v>
      </c>
      <c r="X1798">
        <f t="shared" si="566"/>
        <v>559</v>
      </c>
      <c r="Y1798">
        <f t="shared" si="567"/>
        <v>408</v>
      </c>
      <c r="Z1798" s="18">
        <f t="shared" si="568"/>
        <v>594714.6477588166</v>
      </c>
      <c r="AA1798" s="18">
        <f t="shared" si="569"/>
        <v>60882.938065984097</v>
      </c>
      <c r="AB1798" s="17">
        <f t="shared" si="570"/>
        <v>3.804733727810651</v>
      </c>
      <c r="AC1798" s="2" t="s">
        <v>75</v>
      </c>
      <c r="AD1798" s="2" t="s">
        <v>23</v>
      </c>
      <c r="AE1798" t="str">
        <f t="shared" si="571"/>
        <v>Books</v>
      </c>
      <c r="AF1798" t="str">
        <f t="shared" si="572"/>
        <v>Books</v>
      </c>
      <c r="AG1798" t="str" cm="1">
        <f t="array" ref="AG1798">INDEX(AD:AD,ROW())</f>
        <v>Books</v>
      </c>
      <c r="AH1798">
        <f t="shared" si="560"/>
        <v>23</v>
      </c>
      <c r="AI1798" t="str">
        <f t="shared" si="573"/>
        <v>Books</v>
      </c>
      <c r="AK1798">
        <f t="shared" si="574"/>
        <v>2025</v>
      </c>
      <c r="AL1798">
        <f t="shared" si="575"/>
        <v>2</v>
      </c>
      <c r="AM1798">
        <f t="shared" si="576"/>
        <v>19</v>
      </c>
      <c r="AN1798">
        <f t="shared" si="577"/>
        <v>4</v>
      </c>
      <c r="AO1798" t="str">
        <f t="shared" si="578"/>
        <v>Weekday</v>
      </c>
      <c r="AR1798" s="20">
        <f t="shared" si="579"/>
        <v>1</v>
      </c>
    </row>
    <row r="1799" spans="1:44" x14ac:dyDescent="0.35">
      <c r="A1799" t="str">
        <f t="shared" si="561"/>
        <v>CUST1798</v>
      </c>
      <c r="B1799" s="2" t="s">
        <v>2134</v>
      </c>
      <c r="C1799" s="4">
        <v>45150</v>
      </c>
      <c r="D1799" s="2" t="s">
        <v>207</v>
      </c>
      <c r="E1799" t="s">
        <v>5051</v>
      </c>
      <c r="F1799" s="2" t="s">
        <v>19</v>
      </c>
      <c r="G1799" s="2" t="s">
        <v>60</v>
      </c>
      <c r="H1799" s="2">
        <v>1</v>
      </c>
      <c r="I1799" s="19">
        <v>557.48</v>
      </c>
      <c r="J1799" s="2" t="s">
        <v>5047</v>
      </c>
      <c r="K1799" s="2" t="s">
        <v>103</v>
      </c>
      <c r="L1799" s="2">
        <v>4</v>
      </c>
      <c r="M1799" s="18">
        <f t="shared" si="562"/>
        <v>557.48</v>
      </c>
      <c r="T1799" t="str">
        <f t="shared" si="563"/>
        <v>Lost Sale</v>
      </c>
      <c r="U1799" t="str">
        <f t="shared" si="564"/>
        <v>No</v>
      </c>
      <c r="V1799" t="str">
        <f t="shared" si="565"/>
        <v>Yes</v>
      </c>
      <c r="X1799">
        <f t="shared" si="566"/>
        <v>619</v>
      </c>
      <c r="Y1799">
        <f t="shared" si="567"/>
        <v>468</v>
      </c>
      <c r="Z1799" s="18">
        <f t="shared" si="568"/>
        <v>2759712.3299794244</v>
      </c>
      <c r="AA1799" s="18">
        <f t="shared" si="569"/>
        <v>330643.50635802455</v>
      </c>
      <c r="AB1799" s="17">
        <f t="shared" si="570"/>
        <v>3.8641711229946525</v>
      </c>
      <c r="AC1799" s="2" t="s">
        <v>60</v>
      </c>
      <c r="AD1799" s="2" t="s">
        <v>19</v>
      </c>
      <c r="AE1799" t="str">
        <f t="shared" si="571"/>
        <v>Electronics</v>
      </c>
      <c r="AF1799" t="str">
        <f t="shared" si="572"/>
        <v>Electronics</v>
      </c>
      <c r="AG1799" t="str" cm="1">
        <f t="array" ref="AG1799">INDEX(AD:AD,ROW())</f>
        <v>Electronics</v>
      </c>
      <c r="AH1799">
        <f t="shared" si="560"/>
        <v>17</v>
      </c>
      <c r="AI1799" t="str">
        <f t="shared" si="573"/>
        <v>Electronics</v>
      </c>
      <c r="AK1799">
        <f t="shared" si="574"/>
        <v>2023</v>
      </c>
      <c r="AL1799">
        <f t="shared" si="575"/>
        <v>8</v>
      </c>
      <c r="AM1799">
        <f t="shared" si="576"/>
        <v>12</v>
      </c>
      <c r="AN1799">
        <f t="shared" si="577"/>
        <v>7</v>
      </c>
      <c r="AO1799" t="str">
        <f t="shared" si="578"/>
        <v>Weekend</v>
      </c>
      <c r="AR1799" s="20">
        <f t="shared" si="579"/>
        <v>1</v>
      </c>
    </row>
    <row r="1800" spans="1:44" x14ac:dyDescent="0.35">
      <c r="A1800" t="str">
        <f t="shared" si="561"/>
        <v>CUST1799</v>
      </c>
      <c r="B1800" s="2" t="s">
        <v>2135</v>
      </c>
      <c r="C1800" s="4">
        <v>45709</v>
      </c>
      <c r="D1800" s="2" t="s">
        <v>688</v>
      </c>
      <c r="E1800" t="s">
        <v>5051</v>
      </c>
      <c r="F1800" s="2" t="s">
        <v>13</v>
      </c>
      <c r="G1800" s="2" t="s">
        <v>37</v>
      </c>
      <c r="H1800" s="2">
        <v>2</v>
      </c>
      <c r="I1800" s="19">
        <v>1338.26</v>
      </c>
      <c r="J1800" s="2" t="s">
        <v>50</v>
      </c>
      <c r="K1800" s="2" t="s">
        <v>103</v>
      </c>
      <c r="L1800" s="2">
        <v>1</v>
      </c>
      <c r="M1800" s="18">
        <f t="shared" si="562"/>
        <v>2676.52</v>
      </c>
      <c r="T1800" t="str">
        <f t="shared" si="563"/>
        <v>Lost Sale</v>
      </c>
      <c r="U1800" t="str">
        <f t="shared" si="564"/>
        <v>No</v>
      </c>
      <c r="V1800" t="str">
        <f t="shared" si="565"/>
        <v>Yes</v>
      </c>
      <c r="X1800">
        <f t="shared" si="566"/>
        <v>619</v>
      </c>
      <c r="Y1800">
        <f t="shared" si="567"/>
        <v>468</v>
      </c>
      <c r="Z1800" s="18">
        <f t="shared" si="568"/>
        <v>1463424.4009529033</v>
      </c>
      <c r="AA1800" s="18">
        <f t="shared" si="569"/>
        <v>118285.78776560788</v>
      </c>
      <c r="AB1800" s="17">
        <f t="shared" si="570"/>
        <v>3.8140589569160999</v>
      </c>
      <c r="AC1800" s="2" t="s">
        <v>37</v>
      </c>
      <c r="AD1800" s="2" t="s">
        <v>13</v>
      </c>
      <c r="AE1800" t="str">
        <f t="shared" si="571"/>
        <v>Home &amp; Kitchen</v>
      </c>
      <c r="AF1800" t="str">
        <f t="shared" si="572"/>
        <v>Home &amp; Kitchen</v>
      </c>
      <c r="AG1800" t="str" cm="1">
        <f t="array" ref="AG1800">INDEX(AD:AD,ROW())</f>
        <v>Home &amp; Kitchen</v>
      </c>
      <c r="AH1800">
        <f t="shared" si="560"/>
        <v>8</v>
      </c>
      <c r="AI1800" t="str">
        <f t="shared" si="573"/>
        <v>Home &amp; Kitchen</v>
      </c>
      <c r="AK1800">
        <f t="shared" si="574"/>
        <v>2025</v>
      </c>
      <c r="AL1800">
        <f t="shared" si="575"/>
        <v>2</v>
      </c>
      <c r="AM1800">
        <f t="shared" si="576"/>
        <v>21</v>
      </c>
      <c r="AN1800">
        <f t="shared" si="577"/>
        <v>6</v>
      </c>
      <c r="AO1800" t="str">
        <f t="shared" si="578"/>
        <v>Weekday</v>
      </c>
      <c r="AR1800" s="20">
        <f t="shared" si="579"/>
        <v>1</v>
      </c>
    </row>
    <row r="1801" spans="1:44" x14ac:dyDescent="0.35">
      <c r="A1801" t="str">
        <f t="shared" si="561"/>
        <v>CUST1800</v>
      </c>
      <c r="B1801" s="2" t="s">
        <v>2136</v>
      </c>
      <c r="C1801" s="4">
        <v>45363</v>
      </c>
      <c r="D1801" s="2" t="s">
        <v>445</v>
      </c>
      <c r="E1801" t="s">
        <v>5053</v>
      </c>
      <c r="F1801" s="2" t="s">
        <v>23</v>
      </c>
      <c r="G1801" s="2" t="s">
        <v>65</v>
      </c>
      <c r="H1801" s="2">
        <v>1</v>
      </c>
      <c r="I1801" s="19">
        <v>303.63</v>
      </c>
      <c r="J1801" s="2" t="s">
        <v>20</v>
      </c>
      <c r="K1801" s="2" t="s">
        <v>16</v>
      </c>
      <c r="L1801" s="2">
        <v>1</v>
      </c>
      <c r="M1801" s="18">
        <f t="shared" si="562"/>
        <v>303.63</v>
      </c>
      <c r="T1801" t="str">
        <f t="shared" si="563"/>
        <v>Completed</v>
      </c>
      <c r="U1801" t="str">
        <f t="shared" si="564"/>
        <v>No</v>
      </c>
      <c r="V1801" t="str">
        <f t="shared" si="565"/>
        <v>No</v>
      </c>
      <c r="X1801">
        <f t="shared" si="566"/>
        <v>559</v>
      </c>
      <c r="Y1801">
        <f t="shared" si="567"/>
        <v>408</v>
      </c>
      <c r="Z1801" s="18">
        <f t="shared" si="568"/>
        <v>594714.6477588166</v>
      </c>
      <c r="AA1801" s="18">
        <f t="shared" si="569"/>
        <v>60882.938065984097</v>
      </c>
      <c r="AB1801" s="17">
        <f t="shared" si="570"/>
        <v>3.804733727810651</v>
      </c>
      <c r="AC1801" s="2" t="s">
        <v>65</v>
      </c>
      <c r="AD1801" s="2" t="s">
        <v>23</v>
      </c>
      <c r="AE1801" t="str">
        <f t="shared" si="571"/>
        <v>Books</v>
      </c>
      <c r="AF1801" t="str">
        <f t="shared" si="572"/>
        <v>Books</v>
      </c>
      <c r="AG1801" t="str" cm="1">
        <f t="array" ref="AG1801">INDEX(AD:AD,ROW())</f>
        <v>Books</v>
      </c>
      <c r="AH1801">
        <f t="shared" ref="AH1801:AH1864" si="580">MATCH(G1801,AC:AC,0)</f>
        <v>19</v>
      </c>
      <c r="AI1801" t="str">
        <f t="shared" si="573"/>
        <v>Books</v>
      </c>
      <c r="AK1801">
        <f t="shared" si="574"/>
        <v>2024</v>
      </c>
      <c r="AL1801">
        <f t="shared" si="575"/>
        <v>3</v>
      </c>
      <c r="AM1801">
        <f t="shared" si="576"/>
        <v>12</v>
      </c>
      <c r="AN1801">
        <f t="shared" si="577"/>
        <v>3</v>
      </c>
      <c r="AO1801" t="str">
        <f t="shared" si="578"/>
        <v>Weekday</v>
      </c>
      <c r="AR1801" s="20">
        <f t="shared" si="579"/>
        <v>0</v>
      </c>
    </row>
    <row r="1802" spans="1:44" x14ac:dyDescent="0.35">
      <c r="A1802" t="str">
        <f t="shared" si="561"/>
        <v>CUST1801</v>
      </c>
      <c r="B1802" s="2" t="s">
        <v>2137</v>
      </c>
      <c r="C1802" s="4">
        <v>45283</v>
      </c>
      <c r="D1802" s="2" t="s">
        <v>56</v>
      </c>
      <c r="E1802" t="s">
        <v>5049</v>
      </c>
      <c r="F1802" s="2" t="s">
        <v>19</v>
      </c>
      <c r="G1802" s="2" t="s">
        <v>5039</v>
      </c>
      <c r="H1802" s="2">
        <v>1</v>
      </c>
      <c r="I1802" s="19">
        <v>2370.38</v>
      </c>
      <c r="J1802" s="2" t="s">
        <v>15</v>
      </c>
      <c r="K1802" s="2" t="s">
        <v>16</v>
      </c>
      <c r="L1802" s="2">
        <v>5</v>
      </c>
      <c r="M1802" s="18">
        <f t="shared" si="562"/>
        <v>2370.38</v>
      </c>
      <c r="T1802" t="str">
        <f t="shared" si="563"/>
        <v>Completed</v>
      </c>
      <c r="U1802" t="str">
        <f t="shared" si="564"/>
        <v>Yes</v>
      </c>
      <c r="V1802" t="str">
        <f t="shared" si="565"/>
        <v>No</v>
      </c>
      <c r="X1802">
        <f t="shared" si="566"/>
        <v>595</v>
      </c>
      <c r="Y1802">
        <f t="shared" si="567"/>
        <v>444</v>
      </c>
      <c r="Z1802" s="18">
        <f t="shared" si="568"/>
        <v>2759712.3299794244</v>
      </c>
      <c r="AA1802" s="18">
        <f t="shared" si="569"/>
        <v>330643.50635802455</v>
      </c>
      <c r="AB1802" s="17">
        <f t="shared" si="570"/>
        <v>3.8641711229946525</v>
      </c>
      <c r="AC1802" s="2" t="s">
        <v>5039</v>
      </c>
      <c r="AD1802" s="2" t="s">
        <v>19</v>
      </c>
      <c r="AE1802" t="str">
        <f t="shared" si="571"/>
        <v>Electronics</v>
      </c>
      <c r="AF1802" t="str">
        <f t="shared" si="572"/>
        <v>Electronics</v>
      </c>
      <c r="AG1802" t="str" cm="1">
        <f t="array" ref="AG1802">INDEX(AD:AD,ROW())</f>
        <v>Electronics</v>
      </c>
      <c r="AH1802">
        <f t="shared" si="580"/>
        <v>3</v>
      </c>
      <c r="AI1802" t="str">
        <f t="shared" si="573"/>
        <v>Electronics</v>
      </c>
      <c r="AK1802">
        <f t="shared" si="574"/>
        <v>2023</v>
      </c>
      <c r="AL1802">
        <f t="shared" si="575"/>
        <v>12</v>
      </c>
      <c r="AM1802">
        <f t="shared" si="576"/>
        <v>23</v>
      </c>
      <c r="AN1802">
        <f t="shared" si="577"/>
        <v>7</v>
      </c>
      <c r="AO1802" t="str">
        <f t="shared" si="578"/>
        <v>Weekend</v>
      </c>
      <c r="AR1802" s="20">
        <f t="shared" si="579"/>
        <v>0</v>
      </c>
    </row>
    <row r="1803" spans="1:44" x14ac:dyDescent="0.35">
      <c r="A1803" t="str">
        <f t="shared" si="561"/>
        <v>CUST1802</v>
      </c>
      <c r="B1803" s="2" t="s">
        <v>2138</v>
      </c>
      <c r="C1803" s="4">
        <v>45119</v>
      </c>
      <c r="D1803" s="2" t="s">
        <v>1357</v>
      </c>
      <c r="E1803" t="s">
        <v>5051</v>
      </c>
      <c r="F1803" s="2" t="s">
        <v>29</v>
      </c>
      <c r="G1803" s="2" t="s">
        <v>138</v>
      </c>
      <c r="H1803" s="2">
        <v>2</v>
      </c>
      <c r="I1803" s="19">
        <v>1045.53</v>
      </c>
      <c r="J1803" s="2" t="s">
        <v>5047</v>
      </c>
      <c r="K1803" s="2" t="s">
        <v>16</v>
      </c>
      <c r="L1803" s="2">
        <v>3</v>
      </c>
      <c r="M1803" s="18">
        <f t="shared" si="562"/>
        <v>2091.06</v>
      </c>
      <c r="T1803" t="str">
        <f t="shared" si="563"/>
        <v>Completed</v>
      </c>
      <c r="U1803" t="str">
        <f t="shared" si="564"/>
        <v>Yes</v>
      </c>
      <c r="V1803" t="str">
        <f t="shared" si="565"/>
        <v>No</v>
      </c>
      <c r="X1803">
        <f t="shared" si="566"/>
        <v>619</v>
      </c>
      <c r="Y1803">
        <f t="shared" si="567"/>
        <v>468</v>
      </c>
      <c r="Z1803" s="18">
        <f t="shared" si="568"/>
        <v>1892867.2841657216</v>
      </c>
      <c r="AA1803" s="18">
        <f t="shared" si="569"/>
        <v>199432.98236095349</v>
      </c>
      <c r="AB1803" s="17">
        <f t="shared" si="570"/>
        <v>3.8949824970828471</v>
      </c>
      <c r="AC1803" s="2" t="s">
        <v>138</v>
      </c>
      <c r="AD1803" s="2" t="s">
        <v>29</v>
      </c>
      <c r="AE1803" t="str">
        <f t="shared" si="571"/>
        <v>Fashion</v>
      </c>
      <c r="AF1803" t="str">
        <f t="shared" si="572"/>
        <v>Fashion</v>
      </c>
      <c r="AG1803" t="str" cm="1">
        <f t="array" ref="AG1803">INDEX(AD:AD,ROW())</f>
        <v>Fashion</v>
      </c>
      <c r="AH1803">
        <f t="shared" si="580"/>
        <v>53</v>
      </c>
      <c r="AI1803" t="str">
        <f t="shared" si="573"/>
        <v>Fashion</v>
      </c>
      <c r="AK1803">
        <f t="shared" si="574"/>
        <v>2023</v>
      </c>
      <c r="AL1803">
        <f t="shared" si="575"/>
        <v>7</v>
      </c>
      <c r="AM1803">
        <f t="shared" si="576"/>
        <v>12</v>
      </c>
      <c r="AN1803">
        <f t="shared" si="577"/>
        <v>4</v>
      </c>
      <c r="AO1803" t="str">
        <f t="shared" si="578"/>
        <v>Weekday</v>
      </c>
      <c r="AR1803" s="20">
        <f t="shared" si="579"/>
        <v>0</v>
      </c>
    </row>
    <row r="1804" spans="1:44" x14ac:dyDescent="0.35">
      <c r="A1804" t="str">
        <f t="shared" si="561"/>
        <v>CUST1803</v>
      </c>
      <c r="B1804" s="2" t="s">
        <v>2139</v>
      </c>
      <c r="C1804" s="4">
        <v>44965</v>
      </c>
      <c r="D1804" s="2" t="s">
        <v>225</v>
      </c>
      <c r="E1804" t="s">
        <v>5054</v>
      </c>
      <c r="F1804" s="2" t="s">
        <v>13</v>
      </c>
      <c r="G1804" s="2" t="s">
        <v>14</v>
      </c>
      <c r="H1804" s="2">
        <v>2</v>
      </c>
      <c r="I1804" s="19">
        <v>1561.7</v>
      </c>
      <c r="J1804" s="2" t="s">
        <v>5047</v>
      </c>
      <c r="K1804" s="2" t="s">
        <v>16</v>
      </c>
      <c r="L1804" s="2">
        <v>4</v>
      </c>
      <c r="M1804" s="18">
        <f t="shared" si="562"/>
        <v>3123.4</v>
      </c>
      <c r="T1804" t="str">
        <f t="shared" si="563"/>
        <v>Completed</v>
      </c>
      <c r="U1804" t="str">
        <f t="shared" si="564"/>
        <v>Yes</v>
      </c>
      <c r="V1804" t="str">
        <f t="shared" si="565"/>
        <v>No</v>
      </c>
      <c r="X1804">
        <f t="shared" si="566"/>
        <v>558</v>
      </c>
      <c r="Y1804">
        <f t="shared" si="567"/>
        <v>430</v>
      </c>
      <c r="Z1804" s="18">
        <f t="shared" si="568"/>
        <v>1463424.4009529033</v>
      </c>
      <c r="AA1804" s="18">
        <f t="shared" si="569"/>
        <v>118285.78776560788</v>
      </c>
      <c r="AB1804" s="17">
        <f t="shared" si="570"/>
        <v>3.8140589569160999</v>
      </c>
      <c r="AC1804" s="2" t="s">
        <v>14</v>
      </c>
      <c r="AD1804" s="2" t="s">
        <v>13</v>
      </c>
      <c r="AE1804" t="str">
        <f t="shared" si="571"/>
        <v>Home &amp; Kitchen</v>
      </c>
      <c r="AF1804" t="str">
        <f t="shared" si="572"/>
        <v>Home &amp; Kitchen</v>
      </c>
      <c r="AG1804" t="str" cm="1">
        <f t="array" ref="AG1804">INDEX(AD:AD,ROW())</f>
        <v>Home &amp; Kitchen</v>
      </c>
      <c r="AH1804">
        <f t="shared" si="580"/>
        <v>2</v>
      </c>
      <c r="AI1804" t="str">
        <f t="shared" si="573"/>
        <v>Home &amp; Kitchen</v>
      </c>
      <c r="AK1804">
        <f t="shared" si="574"/>
        <v>2023</v>
      </c>
      <c r="AL1804">
        <f t="shared" si="575"/>
        <v>2</v>
      </c>
      <c r="AM1804">
        <f t="shared" si="576"/>
        <v>8</v>
      </c>
      <c r="AN1804">
        <f t="shared" si="577"/>
        <v>4</v>
      </c>
      <c r="AO1804" t="str">
        <f t="shared" si="578"/>
        <v>Weekday</v>
      </c>
      <c r="AR1804" s="20">
        <f t="shared" si="579"/>
        <v>0</v>
      </c>
    </row>
    <row r="1805" spans="1:44" x14ac:dyDescent="0.35">
      <c r="A1805" t="str">
        <f t="shared" si="561"/>
        <v>CUST1804</v>
      </c>
      <c r="B1805" s="2" t="s">
        <v>2140</v>
      </c>
      <c r="C1805" s="4">
        <v>45616</v>
      </c>
      <c r="D1805" s="2" t="s">
        <v>559</v>
      </c>
      <c r="E1805" t="s">
        <v>5048</v>
      </c>
      <c r="F1805" s="2" t="s">
        <v>19</v>
      </c>
      <c r="G1805" s="2" t="s">
        <v>5040</v>
      </c>
      <c r="H1805" s="2">
        <v>1</v>
      </c>
      <c r="I1805" s="19">
        <v>2886.21</v>
      </c>
      <c r="J1805" s="2" t="s">
        <v>15</v>
      </c>
      <c r="K1805" s="2" t="s">
        <v>16</v>
      </c>
      <c r="L1805" s="2">
        <v>5</v>
      </c>
      <c r="M1805" s="18">
        <f t="shared" si="562"/>
        <v>2886.21</v>
      </c>
      <c r="T1805" t="str">
        <f t="shared" si="563"/>
        <v>Completed</v>
      </c>
      <c r="U1805" t="str">
        <f t="shared" si="564"/>
        <v>Yes</v>
      </c>
      <c r="V1805" t="str">
        <f t="shared" si="565"/>
        <v>No</v>
      </c>
      <c r="X1805">
        <f t="shared" si="566"/>
        <v>590</v>
      </c>
      <c r="Y1805">
        <f t="shared" si="567"/>
        <v>451</v>
      </c>
      <c r="Z1805" s="18">
        <f t="shared" si="568"/>
        <v>2759712.3299794244</v>
      </c>
      <c r="AA1805" s="18">
        <f t="shared" si="569"/>
        <v>330643.50635802455</v>
      </c>
      <c r="AB1805" s="17">
        <f t="shared" si="570"/>
        <v>3.8641711229946525</v>
      </c>
      <c r="AC1805" s="2" t="s">
        <v>5040</v>
      </c>
      <c r="AD1805" s="2" t="s">
        <v>19</v>
      </c>
      <c r="AE1805" t="str">
        <f t="shared" si="571"/>
        <v>Electronics</v>
      </c>
      <c r="AF1805" t="str">
        <f t="shared" si="572"/>
        <v>Electronics</v>
      </c>
      <c r="AG1805" t="str" cm="1">
        <f t="array" ref="AG1805">INDEX(AD:AD,ROW())</f>
        <v>Electronics</v>
      </c>
      <c r="AH1805">
        <f t="shared" si="580"/>
        <v>13</v>
      </c>
      <c r="AI1805" t="str">
        <f t="shared" si="573"/>
        <v>Electronics</v>
      </c>
      <c r="AK1805">
        <f t="shared" si="574"/>
        <v>2024</v>
      </c>
      <c r="AL1805">
        <f t="shared" si="575"/>
        <v>11</v>
      </c>
      <c r="AM1805">
        <f t="shared" si="576"/>
        <v>20</v>
      </c>
      <c r="AN1805">
        <f t="shared" si="577"/>
        <v>4</v>
      </c>
      <c r="AO1805" t="str">
        <f t="shared" si="578"/>
        <v>Weekday</v>
      </c>
      <c r="AR1805" s="20">
        <f t="shared" si="579"/>
        <v>0</v>
      </c>
    </row>
    <row r="1806" spans="1:44" x14ac:dyDescent="0.35">
      <c r="A1806" t="str">
        <f t="shared" si="561"/>
        <v>CUST1805</v>
      </c>
      <c r="B1806" s="2" t="s">
        <v>2141</v>
      </c>
      <c r="C1806" s="4">
        <v>45022</v>
      </c>
      <c r="D1806" s="2" t="s">
        <v>1219</v>
      </c>
      <c r="E1806" t="s">
        <v>5055</v>
      </c>
      <c r="F1806" s="2" t="s">
        <v>42</v>
      </c>
      <c r="G1806" s="2" t="s">
        <v>5044</v>
      </c>
      <c r="H1806" s="2">
        <v>3</v>
      </c>
      <c r="I1806" s="19">
        <v>348.36</v>
      </c>
      <c r="J1806" s="2" t="s">
        <v>5047</v>
      </c>
      <c r="K1806" s="2" t="s">
        <v>16</v>
      </c>
      <c r="L1806" s="31"/>
      <c r="M1806" s="18">
        <f t="shared" si="562"/>
        <v>1045.08</v>
      </c>
      <c r="T1806" t="str">
        <f t="shared" si="563"/>
        <v>Completed</v>
      </c>
      <c r="U1806" t="str">
        <f t="shared" si="564"/>
        <v>Yes</v>
      </c>
      <c r="V1806" t="str">
        <f t="shared" si="565"/>
        <v>No</v>
      </c>
      <c r="X1806">
        <f t="shared" si="566"/>
        <v>567</v>
      </c>
      <c r="Y1806">
        <f t="shared" si="567"/>
        <v>440</v>
      </c>
      <c r="Z1806" s="18">
        <f t="shared" si="568"/>
        <v>1098537.4901531704</v>
      </c>
      <c r="AA1806" s="18">
        <f t="shared" si="569"/>
        <v>96724.388030634553</v>
      </c>
      <c r="AB1806" s="17">
        <f t="shared" si="570"/>
        <v>3.9001122334455669</v>
      </c>
      <c r="AC1806" s="2" t="s">
        <v>5044</v>
      </c>
      <c r="AD1806" s="2" t="s">
        <v>42</v>
      </c>
      <c r="AE1806" t="str">
        <f t="shared" si="571"/>
        <v>Beauty</v>
      </c>
      <c r="AF1806" t="str">
        <f t="shared" si="572"/>
        <v>Beauty</v>
      </c>
      <c r="AG1806" t="str" cm="1">
        <f t="array" ref="AG1806">INDEX(AD:AD,ROW())</f>
        <v>Beauty</v>
      </c>
      <c r="AH1806">
        <f t="shared" si="580"/>
        <v>64</v>
      </c>
      <c r="AI1806" t="str">
        <f t="shared" si="573"/>
        <v>Beauty</v>
      </c>
      <c r="AK1806">
        <f t="shared" si="574"/>
        <v>2023</v>
      </c>
      <c r="AL1806">
        <f t="shared" si="575"/>
        <v>4</v>
      </c>
      <c r="AM1806">
        <f t="shared" si="576"/>
        <v>6</v>
      </c>
      <c r="AN1806">
        <f t="shared" si="577"/>
        <v>5</v>
      </c>
      <c r="AO1806" t="str">
        <f t="shared" si="578"/>
        <v>Weekday</v>
      </c>
      <c r="AR1806" s="20">
        <f t="shared" si="579"/>
        <v>0</v>
      </c>
    </row>
    <row r="1807" spans="1:44" x14ac:dyDescent="0.35">
      <c r="A1807" t="str">
        <f t="shared" si="561"/>
        <v>CUST1806</v>
      </c>
      <c r="B1807" s="2" t="s">
        <v>2142</v>
      </c>
      <c r="C1807" s="4">
        <v>45245</v>
      </c>
      <c r="D1807" s="2" t="s">
        <v>36</v>
      </c>
      <c r="E1807" t="s">
        <v>5054</v>
      </c>
      <c r="F1807" s="2" t="s">
        <v>23</v>
      </c>
      <c r="G1807" s="2" t="s">
        <v>68</v>
      </c>
      <c r="H1807" s="2">
        <v>2</v>
      </c>
      <c r="I1807" s="19">
        <v>514.86</v>
      </c>
      <c r="J1807" s="2" t="s">
        <v>20</v>
      </c>
      <c r="K1807" s="2" t="s">
        <v>16</v>
      </c>
      <c r="L1807" s="2">
        <v>5</v>
      </c>
      <c r="M1807" s="18">
        <f t="shared" si="562"/>
        <v>1029.72</v>
      </c>
      <c r="T1807" t="str">
        <f t="shared" si="563"/>
        <v>Completed</v>
      </c>
      <c r="U1807" t="str">
        <f t="shared" si="564"/>
        <v>Yes</v>
      </c>
      <c r="V1807" t="str">
        <f t="shared" si="565"/>
        <v>No</v>
      </c>
      <c r="X1807">
        <f t="shared" si="566"/>
        <v>558</v>
      </c>
      <c r="Y1807">
        <f t="shared" si="567"/>
        <v>430</v>
      </c>
      <c r="Z1807" s="18">
        <f t="shared" si="568"/>
        <v>594714.6477588166</v>
      </c>
      <c r="AA1807" s="18">
        <f t="shared" si="569"/>
        <v>60882.938065984097</v>
      </c>
      <c r="AB1807" s="17">
        <f t="shared" si="570"/>
        <v>3.804733727810651</v>
      </c>
      <c r="AC1807" s="2" t="s">
        <v>68</v>
      </c>
      <c r="AD1807" s="2" t="s">
        <v>23</v>
      </c>
      <c r="AE1807" t="str">
        <f t="shared" si="571"/>
        <v>Books</v>
      </c>
      <c r="AF1807" t="str">
        <f t="shared" si="572"/>
        <v>Books</v>
      </c>
      <c r="AG1807" t="str" cm="1">
        <f t="array" ref="AG1807">INDEX(AD:AD,ROW())</f>
        <v>Books</v>
      </c>
      <c r="AH1807">
        <f t="shared" si="580"/>
        <v>20</v>
      </c>
      <c r="AI1807" t="str">
        <f t="shared" si="573"/>
        <v>Books</v>
      </c>
      <c r="AK1807">
        <f t="shared" si="574"/>
        <v>2023</v>
      </c>
      <c r="AL1807">
        <f t="shared" si="575"/>
        <v>11</v>
      </c>
      <c r="AM1807">
        <f t="shared" si="576"/>
        <v>15</v>
      </c>
      <c r="AN1807">
        <f t="shared" si="577"/>
        <v>4</v>
      </c>
      <c r="AO1807" t="str">
        <f t="shared" si="578"/>
        <v>Weekday</v>
      </c>
      <c r="AR1807" s="20">
        <f t="shared" si="579"/>
        <v>0</v>
      </c>
    </row>
    <row r="1808" spans="1:44" x14ac:dyDescent="0.35">
      <c r="A1808" t="str">
        <f t="shared" si="561"/>
        <v>CUST1807</v>
      </c>
      <c r="B1808" s="2" t="s">
        <v>2143</v>
      </c>
      <c r="C1808" s="4">
        <v>45076</v>
      </c>
      <c r="D1808" s="2" t="s">
        <v>514</v>
      </c>
      <c r="E1808" t="s">
        <v>5053</v>
      </c>
      <c r="F1808" s="2" t="s">
        <v>13</v>
      </c>
      <c r="G1808" s="2" t="s">
        <v>14</v>
      </c>
      <c r="H1808" s="2">
        <v>1</v>
      </c>
      <c r="I1808" s="19">
        <v>1192.6300000000001</v>
      </c>
      <c r="J1808" s="2" t="s">
        <v>15</v>
      </c>
      <c r="K1808" s="2" t="s">
        <v>16</v>
      </c>
      <c r="L1808" s="2">
        <v>2</v>
      </c>
      <c r="M1808" s="18">
        <f t="shared" si="562"/>
        <v>1192.6300000000001</v>
      </c>
      <c r="T1808" t="str">
        <f t="shared" si="563"/>
        <v>Completed</v>
      </c>
      <c r="U1808" t="str">
        <f t="shared" si="564"/>
        <v>Yes</v>
      </c>
      <c r="V1808" t="str">
        <f t="shared" si="565"/>
        <v>No</v>
      </c>
      <c r="X1808">
        <f t="shared" si="566"/>
        <v>559</v>
      </c>
      <c r="Y1808">
        <f t="shared" si="567"/>
        <v>408</v>
      </c>
      <c r="Z1808" s="18">
        <f t="shared" si="568"/>
        <v>1463424.4009529033</v>
      </c>
      <c r="AA1808" s="18">
        <f t="shared" si="569"/>
        <v>118285.78776560788</v>
      </c>
      <c r="AB1808" s="17">
        <f t="shared" si="570"/>
        <v>3.8140589569160999</v>
      </c>
      <c r="AC1808" s="2" t="s">
        <v>14</v>
      </c>
      <c r="AD1808" s="2" t="s">
        <v>13</v>
      </c>
      <c r="AE1808" t="str">
        <f t="shared" si="571"/>
        <v>Home &amp; Kitchen</v>
      </c>
      <c r="AF1808" t="str">
        <f t="shared" si="572"/>
        <v>Home &amp; Kitchen</v>
      </c>
      <c r="AG1808" t="str" cm="1">
        <f t="array" ref="AG1808">INDEX(AD:AD,ROW())</f>
        <v>Home &amp; Kitchen</v>
      </c>
      <c r="AH1808">
        <f t="shared" si="580"/>
        <v>2</v>
      </c>
      <c r="AI1808" t="str">
        <f t="shared" si="573"/>
        <v>Home &amp; Kitchen</v>
      </c>
      <c r="AK1808">
        <f t="shared" si="574"/>
        <v>2023</v>
      </c>
      <c r="AL1808">
        <f t="shared" si="575"/>
        <v>5</v>
      </c>
      <c r="AM1808">
        <f t="shared" si="576"/>
        <v>30</v>
      </c>
      <c r="AN1808">
        <f t="shared" si="577"/>
        <v>3</v>
      </c>
      <c r="AO1808" t="str">
        <f t="shared" si="578"/>
        <v>Weekday</v>
      </c>
      <c r="AR1808" s="20">
        <f t="shared" si="579"/>
        <v>0</v>
      </c>
    </row>
    <row r="1809" spans="1:44" x14ac:dyDescent="0.35">
      <c r="A1809" t="str">
        <f t="shared" si="561"/>
        <v>CUST1808</v>
      </c>
      <c r="B1809" s="2" t="s">
        <v>2144</v>
      </c>
      <c r="C1809" s="4">
        <v>45583</v>
      </c>
      <c r="D1809" s="2" t="s">
        <v>1020</v>
      </c>
      <c r="E1809" t="s">
        <v>5048</v>
      </c>
      <c r="F1809" s="2" t="s">
        <v>23</v>
      </c>
      <c r="G1809" s="2" t="s">
        <v>46</v>
      </c>
      <c r="H1809" s="2">
        <v>3</v>
      </c>
      <c r="I1809" s="19">
        <v>524.70000000000005</v>
      </c>
      <c r="J1809" s="2" t="s">
        <v>5046</v>
      </c>
      <c r="K1809" s="2" t="s">
        <v>16</v>
      </c>
      <c r="L1809" s="2">
        <v>4</v>
      </c>
      <c r="M1809" s="18">
        <f t="shared" si="562"/>
        <v>1574.1000000000001</v>
      </c>
      <c r="T1809" t="str">
        <f t="shared" si="563"/>
        <v>Completed</v>
      </c>
      <c r="U1809" t="str">
        <f t="shared" si="564"/>
        <v>Yes</v>
      </c>
      <c r="V1809" t="str">
        <f t="shared" si="565"/>
        <v>No</v>
      </c>
      <c r="X1809">
        <f t="shared" si="566"/>
        <v>590</v>
      </c>
      <c r="Y1809">
        <f t="shared" si="567"/>
        <v>451</v>
      </c>
      <c r="Z1809" s="18">
        <f t="shared" si="568"/>
        <v>594714.6477588166</v>
      </c>
      <c r="AA1809" s="18">
        <f t="shared" si="569"/>
        <v>60882.938065984097</v>
      </c>
      <c r="AB1809" s="17">
        <f t="shared" si="570"/>
        <v>3.804733727810651</v>
      </c>
      <c r="AC1809" s="2" t="s">
        <v>46</v>
      </c>
      <c r="AD1809" s="2" t="s">
        <v>23</v>
      </c>
      <c r="AE1809" t="str">
        <f t="shared" si="571"/>
        <v>Books</v>
      </c>
      <c r="AF1809" t="str">
        <f t="shared" si="572"/>
        <v>Books</v>
      </c>
      <c r="AG1809" t="str" cm="1">
        <f t="array" ref="AG1809">INDEX(AD:AD,ROW())</f>
        <v>Books</v>
      </c>
      <c r="AH1809">
        <f t="shared" si="580"/>
        <v>11</v>
      </c>
      <c r="AI1809" t="str">
        <f t="shared" si="573"/>
        <v>Books</v>
      </c>
      <c r="AK1809">
        <f t="shared" si="574"/>
        <v>2024</v>
      </c>
      <c r="AL1809">
        <f t="shared" si="575"/>
        <v>10</v>
      </c>
      <c r="AM1809">
        <f t="shared" si="576"/>
        <v>18</v>
      </c>
      <c r="AN1809">
        <f t="shared" si="577"/>
        <v>6</v>
      </c>
      <c r="AO1809" t="str">
        <f t="shared" si="578"/>
        <v>Weekday</v>
      </c>
      <c r="AR1809" s="20">
        <f t="shared" si="579"/>
        <v>0</v>
      </c>
    </row>
    <row r="1810" spans="1:44" x14ac:dyDescent="0.35">
      <c r="A1810" t="str">
        <f t="shared" si="561"/>
        <v>CUST1809</v>
      </c>
      <c r="B1810" s="2" t="s">
        <v>2145</v>
      </c>
      <c r="C1810" s="4">
        <v>45007</v>
      </c>
      <c r="D1810" s="2" t="s">
        <v>317</v>
      </c>
      <c r="E1810" t="s">
        <v>5055</v>
      </c>
      <c r="F1810" s="2" t="s">
        <v>13</v>
      </c>
      <c r="G1810" s="2" t="s">
        <v>5045</v>
      </c>
      <c r="H1810" s="2">
        <v>2</v>
      </c>
      <c r="I1810" s="19">
        <v>290.83999999999997</v>
      </c>
      <c r="J1810" s="2" t="s">
        <v>5047</v>
      </c>
      <c r="K1810" s="2" t="s">
        <v>76</v>
      </c>
      <c r="L1810" s="2">
        <v>5</v>
      </c>
      <c r="M1810" s="18">
        <f t="shared" si="562"/>
        <v>581.67999999999995</v>
      </c>
      <c r="T1810" t="str">
        <f t="shared" si="563"/>
        <v>Completed</v>
      </c>
      <c r="U1810" t="str">
        <f t="shared" si="564"/>
        <v>No</v>
      </c>
      <c r="V1810" t="str">
        <f t="shared" si="565"/>
        <v>No</v>
      </c>
      <c r="X1810">
        <f t="shared" si="566"/>
        <v>567</v>
      </c>
      <c r="Y1810">
        <f t="shared" si="567"/>
        <v>440</v>
      </c>
      <c r="Z1810" s="18">
        <f t="shared" si="568"/>
        <v>1463424.4009529033</v>
      </c>
      <c r="AA1810" s="18">
        <f t="shared" si="569"/>
        <v>118285.78776560788</v>
      </c>
      <c r="AB1810" s="17">
        <f t="shared" si="570"/>
        <v>3.8140589569160999</v>
      </c>
      <c r="AC1810" s="2" t="s">
        <v>5045</v>
      </c>
      <c r="AD1810" s="2" t="s">
        <v>13</v>
      </c>
      <c r="AE1810" t="str">
        <f t="shared" si="571"/>
        <v>Home &amp; Kitchen</v>
      </c>
      <c r="AF1810" t="str">
        <f t="shared" si="572"/>
        <v>Home &amp; Kitchen</v>
      </c>
      <c r="AG1810" t="str" cm="1">
        <f t="array" ref="AG1810">INDEX(AD:AD,ROW())</f>
        <v>Home &amp; Kitchen</v>
      </c>
      <c r="AH1810">
        <f t="shared" si="580"/>
        <v>76</v>
      </c>
      <c r="AI1810" t="str">
        <f t="shared" si="573"/>
        <v>Home &amp; Kitchen</v>
      </c>
      <c r="AK1810">
        <f t="shared" si="574"/>
        <v>2023</v>
      </c>
      <c r="AL1810">
        <f t="shared" si="575"/>
        <v>3</v>
      </c>
      <c r="AM1810">
        <f t="shared" si="576"/>
        <v>22</v>
      </c>
      <c r="AN1810">
        <f t="shared" si="577"/>
        <v>4</v>
      </c>
      <c r="AO1810" t="str">
        <f t="shared" si="578"/>
        <v>Weekday</v>
      </c>
      <c r="AR1810" s="20">
        <f t="shared" si="579"/>
        <v>1</v>
      </c>
    </row>
    <row r="1811" spans="1:44" x14ac:dyDescent="0.35">
      <c r="A1811" t="str">
        <f t="shared" si="561"/>
        <v>CUST1810</v>
      </c>
      <c r="B1811" s="2" t="s">
        <v>2146</v>
      </c>
      <c r="C1811" s="4">
        <v>45391</v>
      </c>
      <c r="D1811" s="2" t="s">
        <v>559</v>
      </c>
      <c r="E1811" t="s">
        <v>5055</v>
      </c>
      <c r="F1811" s="2" t="s">
        <v>29</v>
      </c>
      <c r="G1811" s="2" t="s">
        <v>5043</v>
      </c>
      <c r="H1811" s="2">
        <v>3</v>
      </c>
      <c r="I1811" s="19">
        <v>2261.7399999999998</v>
      </c>
      <c r="J1811" s="2" t="s">
        <v>15</v>
      </c>
      <c r="K1811" s="2" t="s">
        <v>16</v>
      </c>
      <c r="L1811" s="2">
        <v>4</v>
      </c>
      <c r="M1811" s="18">
        <f t="shared" si="562"/>
        <v>6785.2199999999993</v>
      </c>
      <c r="T1811" t="str">
        <f t="shared" si="563"/>
        <v>Completed</v>
      </c>
      <c r="U1811" t="str">
        <f t="shared" si="564"/>
        <v>Yes</v>
      </c>
      <c r="V1811" t="str">
        <f t="shared" si="565"/>
        <v>No</v>
      </c>
      <c r="X1811">
        <f t="shared" si="566"/>
        <v>567</v>
      </c>
      <c r="Y1811">
        <f t="shared" si="567"/>
        <v>440</v>
      </c>
      <c r="Z1811" s="18">
        <f t="shared" si="568"/>
        <v>1892867.2841657216</v>
      </c>
      <c r="AA1811" s="18">
        <f t="shared" si="569"/>
        <v>199432.98236095349</v>
      </c>
      <c r="AB1811" s="17">
        <f t="shared" si="570"/>
        <v>3.8949824970828471</v>
      </c>
      <c r="AC1811" s="2" t="s">
        <v>5043</v>
      </c>
      <c r="AD1811" s="2" t="s">
        <v>29</v>
      </c>
      <c r="AE1811" t="str">
        <f t="shared" si="571"/>
        <v>Fashion</v>
      </c>
      <c r="AF1811" t="str">
        <f t="shared" si="572"/>
        <v>Fashion</v>
      </c>
      <c r="AG1811" t="str" cm="1">
        <f t="array" ref="AG1811">INDEX(AD:AD,ROW())</f>
        <v>Fashion</v>
      </c>
      <c r="AH1811">
        <f t="shared" si="580"/>
        <v>55</v>
      </c>
      <c r="AI1811" t="str">
        <f t="shared" si="573"/>
        <v>Fashion</v>
      </c>
      <c r="AK1811">
        <f t="shared" si="574"/>
        <v>2024</v>
      </c>
      <c r="AL1811">
        <f t="shared" si="575"/>
        <v>4</v>
      </c>
      <c r="AM1811">
        <f t="shared" si="576"/>
        <v>9</v>
      </c>
      <c r="AN1811">
        <f t="shared" si="577"/>
        <v>3</v>
      </c>
      <c r="AO1811" t="str">
        <f t="shared" si="578"/>
        <v>Weekday</v>
      </c>
      <c r="AR1811" s="20">
        <f t="shared" si="579"/>
        <v>0</v>
      </c>
    </row>
    <row r="1812" spans="1:44" x14ac:dyDescent="0.35">
      <c r="A1812" t="str">
        <f t="shared" si="561"/>
        <v>CUST1811</v>
      </c>
      <c r="B1812" s="2" t="s">
        <v>2147</v>
      </c>
      <c r="C1812" s="4">
        <v>45525</v>
      </c>
      <c r="D1812" s="2" t="s">
        <v>679</v>
      </c>
      <c r="E1812" t="s">
        <v>5049</v>
      </c>
      <c r="F1812" s="2" t="s">
        <v>29</v>
      </c>
      <c r="G1812" s="2" t="s">
        <v>138</v>
      </c>
      <c r="H1812" s="2">
        <v>1</v>
      </c>
      <c r="I1812" s="19">
        <v>2230.46</v>
      </c>
      <c r="J1812" s="2" t="s">
        <v>15</v>
      </c>
      <c r="K1812" s="2" t="s">
        <v>16</v>
      </c>
      <c r="L1812" s="31"/>
      <c r="M1812" s="18">
        <f t="shared" si="562"/>
        <v>2230.46</v>
      </c>
      <c r="T1812" t="str">
        <f t="shared" si="563"/>
        <v>Completed</v>
      </c>
      <c r="U1812" t="str">
        <f t="shared" si="564"/>
        <v>Yes</v>
      </c>
      <c r="V1812" t="str">
        <f t="shared" si="565"/>
        <v>No</v>
      </c>
      <c r="X1812">
        <f t="shared" si="566"/>
        <v>595</v>
      </c>
      <c r="Y1812">
        <f t="shared" si="567"/>
        <v>444</v>
      </c>
      <c r="Z1812" s="18">
        <f t="shared" si="568"/>
        <v>1892867.2841657216</v>
      </c>
      <c r="AA1812" s="18">
        <f t="shared" si="569"/>
        <v>199432.98236095349</v>
      </c>
      <c r="AB1812" s="17">
        <f t="shared" si="570"/>
        <v>3.8949824970828471</v>
      </c>
      <c r="AC1812" s="2" t="s">
        <v>138</v>
      </c>
      <c r="AD1812" s="2" t="s">
        <v>29</v>
      </c>
      <c r="AE1812" t="str">
        <f t="shared" si="571"/>
        <v>Fashion</v>
      </c>
      <c r="AF1812" t="str">
        <f t="shared" si="572"/>
        <v>Fashion</v>
      </c>
      <c r="AG1812" t="str" cm="1">
        <f t="array" ref="AG1812">INDEX(AD:AD,ROW())</f>
        <v>Fashion</v>
      </c>
      <c r="AH1812">
        <f t="shared" si="580"/>
        <v>53</v>
      </c>
      <c r="AI1812" t="str">
        <f t="shared" si="573"/>
        <v>Fashion</v>
      </c>
      <c r="AK1812">
        <f t="shared" si="574"/>
        <v>2024</v>
      </c>
      <c r="AL1812">
        <f t="shared" si="575"/>
        <v>8</v>
      </c>
      <c r="AM1812">
        <f t="shared" si="576"/>
        <v>21</v>
      </c>
      <c r="AN1812">
        <f t="shared" si="577"/>
        <v>4</v>
      </c>
      <c r="AO1812" t="str">
        <f t="shared" si="578"/>
        <v>Weekday</v>
      </c>
      <c r="AR1812" s="20">
        <f t="shared" si="579"/>
        <v>0</v>
      </c>
    </row>
    <row r="1813" spans="1:44" x14ac:dyDescent="0.35">
      <c r="A1813" t="str">
        <f t="shared" si="561"/>
        <v>CUST1812</v>
      </c>
      <c r="B1813" s="2" t="s">
        <v>2148</v>
      </c>
      <c r="C1813" s="4">
        <v>45355</v>
      </c>
      <c r="D1813" s="2" t="s">
        <v>822</v>
      </c>
      <c r="E1813" t="s">
        <v>5050</v>
      </c>
      <c r="F1813" s="2" t="s">
        <v>19</v>
      </c>
      <c r="G1813" s="2" t="s">
        <v>49</v>
      </c>
      <c r="H1813" s="2">
        <v>1</v>
      </c>
      <c r="I1813" s="19">
        <v>2220.71</v>
      </c>
      <c r="J1813" s="2" t="s">
        <v>5047</v>
      </c>
      <c r="K1813" s="2" t="s">
        <v>16</v>
      </c>
      <c r="L1813" s="2">
        <v>5</v>
      </c>
      <c r="M1813" s="18">
        <f t="shared" si="562"/>
        <v>2220.71</v>
      </c>
      <c r="T1813" t="str">
        <f t="shared" si="563"/>
        <v>Completed</v>
      </c>
      <c r="U1813" t="str">
        <f t="shared" si="564"/>
        <v>Yes</v>
      </c>
      <c r="V1813" t="str">
        <f t="shared" si="565"/>
        <v>No</v>
      </c>
      <c r="X1813">
        <f t="shared" si="566"/>
        <v>589</v>
      </c>
      <c r="Y1813">
        <f t="shared" si="567"/>
        <v>426</v>
      </c>
      <c r="Z1813" s="18">
        <f t="shared" si="568"/>
        <v>2759712.3299794244</v>
      </c>
      <c r="AA1813" s="18">
        <f t="shared" si="569"/>
        <v>330643.50635802455</v>
      </c>
      <c r="AB1813" s="17">
        <f t="shared" si="570"/>
        <v>3.8641711229946525</v>
      </c>
      <c r="AC1813" s="2" t="s">
        <v>49</v>
      </c>
      <c r="AD1813" s="2" t="s">
        <v>19</v>
      </c>
      <c r="AE1813" t="str">
        <f t="shared" si="571"/>
        <v>Electronics</v>
      </c>
      <c r="AF1813" t="str">
        <f t="shared" si="572"/>
        <v>Electronics</v>
      </c>
      <c r="AG1813" t="str" cm="1">
        <f t="array" ref="AG1813">INDEX(AD:AD,ROW())</f>
        <v>Electronics</v>
      </c>
      <c r="AH1813">
        <f t="shared" si="580"/>
        <v>12</v>
      </c>
      <c r="AI1813" t="str">
        <f t="shared" si="573"/>
        <v>Electronics</v>
      </c>
      <c r="AK1813">
        <f t="shared" si="574"/>
        <v>2024</v>
      </c>
      <c r="AL1813">
        <f t="shared" si="575"/>
        <v>3</v>
      </c>
      <c r="AM1813">
        <f t="shared" si="576"/>
        <v>4</v>
      </c>
      <c r="AN1813">
        <f t="shared" si="577"/>
        <v>2</v>
      </c>
      <c r="AO1813" t="str">
        <f t="shared" si="578"/>
        <v>Weekday</v>
      </c>
      <c r="AR1813" s="20">
        <f t="shared" si="579"/>
        <v>0</v>
      </c>
    </row>
    <row r="1814" spans="1:44" x14ac:dyDescent="0.35">
      <c r="A1814" t="str">
        <f t="shared" si="561"/>
        <v>CUST1813</v>
      </c>
      <c r="B1814" s="2" t="s">
        <v>2149</v>
      </c>
      <c r="C1814" s="4">
        <v>45091</v>
      </c>
      <c r="D1814" s="2" t="s">
        <v>415</v>
      </c>
      <c r="E1814" t="s">
        <v>5050</v>
      </c>
      <c r="F1814" s="2" t="s">
        <v>42</v>
      </c>
      <c r="G1814" s="2" t="s">
        <v>188</v>
      </c>
      <c r="H1814" s="2">
        <v>1</v>
      </c>
      <c r="I1814" s="19">
        <v>1382.93</v>
      </c>
      <c r="J1814" s="2" t="s">
        <v>50</v>
      </c>
      <c r="K1814" s="2" t="s">
        <v>103</v>
      </c>
      <c r="L1814" s="2">
        <v>4</v>
      </c>
      <c r="M1814" s="18">
        <f t="shared" si="562"/>
        <v>1382.93</v>
      </c>
      <c r="T1814" t="str">
        <f t="shared" si="563"/>
        <v>Lost Sale</v>
      </c>
      <c r="U1814" t="str">
        <f t="shared" si="564"/>
        <v>No</v>
      </c>
      <c r="V1814" t="str">
        <f t="shared" si="565"/>
        <v>Yes</v>
      </c>
      <c r="X1814">
        <f t="shared" si="566"/>
        <v>589</v>
      </c>
      <c r="Y1814">
        <f t="shared" si="567"/>
        <v>426</v>
      </c>
      <c r="Z1814" s="18">
        <f t="shared" si="568"/>
        <v>1098537.4901531704</v>
      </c>
      <c r="AA1814" s="18">
        <f t="shared" si="569"/>
        <v>96724.388030634553</v>
      </c>
      <c r="AB1814" s="17">
        <f t="shared" si="570"/>
        <v>3.9001122334455669</v>
      </c>
      <c r="AC1814" s="2" t="s">
        <v>188</v>
      </c>
      <c r="AD1814" s="2" t="s">
        <v>42</v>
      </c>
      <c r="AE1814" t="str">
        <f t="shared" si="571"/>
        <v>Beauty</v>
      </c>
      <c r="AF1814" t="str">
        <f t="shared" si="572"/>
        <v>Beauty</v>
      </c>
      <c r="AG1814" t="str" cm="1">
        <f t="array" ref="AG1814">INDEX(AD:AD,ROW())</f>
        <v>Beauty</v>
      </c>
      <c r="AH1814">
        <f t="shared" si="580"/>
        <v>80</v>
      </c>
      <c r="AI1814" t="str">
        <f t="shared" si="573"/>
        <v>Beauty</v>
      </c>
      <c r="AK1814">
        <f t="shared" si="574"/>
        <v>2023</v>
      </c>
      <c r="AL1814">
        <f t="shared" si="575"/>
        <v>6</v>
      </c>
      <c r="AM1814">
        <f t="shared" si="576"/>
        <v>14</v>
      </c>
      <c r="AN1814">
        <f t="shared" si="577"/>
        <v>4</v>
      </c>
      <c r="AO1814" t="str">
        <f t="shared" si="578"/>
        <v>Weekday</v>
      </c>
      <c r="AR1814" s="20">
        <f t="shared" si="579"/>
        <v>1</v>
      </c>
    </row>
    <row r="1815" spans="1:44" x14ac:dyDescent="0.35">
      <c r="A1815" t="str">
        <f t="shared" si="561"/>
        <v>CUST1814</v>
      </c>
      <c r="B1815" s="2" t="s">
        <v>2150</v>
      </c>
      <c r="C1815" s="4">
        <v>44944</v>
      </c>
      <c r="D1815" s="2" t="s">
        <v>1448</v>
      </c>
      <c r="E1815" t="s">
        <v>5054</v>
      </c>
      <c r="F1815" s="2" t="s">
        <v>13</v>
      </c>
      <c r="G1815" s="2" t="s">
        <v>37</v>
      </c>
      <c r="H1815" s="2">
        <v>1</v>
      </c>
      <c r="I1815" s="19">
        <v>738.78</v>
      </c>
      <c r="J1815" s="2" t="s">
        <v>15</v>
      </c>
      <c r="K1815" s="2" t="s">
        <v>16</v>
      </c>
      <c r="L1815" s="2">
        <v>4</v>
      </c>
      <c r="M1815" s="18">
        <f t="shared" si="562"/>
        <v>738.78</v>
      </c>
      <c r="T1815" t="str">
        <f t="shared" si="563"/>
        <v>Completed</v>
      </c>
      <c r="U1815" t="str">
        <f t="shared" si="564"/>
        <v>No</v>
      </c>
      <c r="V1815" t="str">
        <f t="shared" si="565"/>
        <v>No</v>
      </c>
      <c r="X1815">
        <f t="shared" si="566"/>
        <v>558</v>
      </c>
      <c r="Y1815">
        <f t="shared" si="567"/>
        <v>430</v>
      </c>
      <c r="Z1815" s="18">
        <f t="shared" si="568"/>
        <v>1463424.4009529033</v>
      </c>
      <c r="AA1815" s="18">
        <f t="shared" si="569"/>
        <v>118285.78776560788</v>
      </c>
      <c r="AB1815" s="17">
        <f t="shared" si="570"/>
        <v>3.8140589569160999</v>
      </c>
      <c r="AC1815" s="2" t="s">
        <v>37</v>
      </c>
      <c r="AD1815" s="2" t="s">
        <v>13</v>
      </c>
      <c r="AE1815" t="str">
        <f t="shared" si="571"/>
        <v>Home &amp; Kitchen</v>
      </c>
      <c r="AF1815" t="str">
        <f t="shared" si="572"/>
        <v>Home &amp; Kitchen</v>
      </c>
      <c r="AG1815" t="str" cm="1">
        <f t="array" ref="AG1815">INDEX(AD:AD,ROW())</f>
        <v>Home &amp; Kitchen</v>
      </c>
      <c r="AH1815">
        <f t="shared" si="580"/>
        <v>8</v>
      </c>
      <c r="AI1815" t="str">
        <f t="shared" si="573"/>
        <v>Home &amp; Kitchen</v>
      </c>
      <c r="AK1815">
        <f t="shared" si="574"/>
        <v>2023</v>
      </c>
      <c r="AL1815">
        <f t="shared" si="575"/>
        <v>1</v>
      </c>
      <c r="AM1815">
        <f t="shared" si="576"/>
        <v>18</v>
      </c>
      <c r="AN1815">
        <f t="shared" si="577"/>
        <v>4</v>
      </c>
      <c r="AO1815" t="str">
        <f t="shared" si="578"/>
        <v>Weekday</v>
      </c>
      <c r="AR1815" s="20">
        <f t="shared" si="579"/>
        <v>0</v>
      </c>
    </row>
    <row r="1816" spans="1:44" x14ac:dyDescent="0.35">
      <c r="A1816" t="str">
        <f t="shared" si="561"/>
        <v>CUST1815</v>
      </c>
      <c r="B1816" s="2" t="s">
        <v>2151</v>
      </c>
      <c r="C1816" s="4">
        <v>45433</v>
      </c>
      <c r="D1816" s="2" t="s">
        <v>18</v>
      </c>
      <c r="E1816" t="s">
        <v>5053</v>
      </c>
      <c r="F1816" s="2" t="s">
        <v>13</v>
      </c>
      <c r="G1816" s="2" t="s">
        <v>34</v>
      </c>
      <c r="H1816" s="2">
        <v>1</v>
      </c>
      <c r="I1816" s="19">
        <v>1823.66</v>
      </c>
      <c r="J1816" s="2" t="s">
        <v>5047</v>
      </c>
      <c r="K1816" s="2" t="s">
        <v>31</v>
      </c>
      <c r="L1816" s="2">
        <v>4</v>
      </c>
      <c r="M1816" s="18">
        <f t="shared" si="562"/>
        <v>1823.66</v>
      </c>
      <c r="T1816" t="str">
        <f t="shared" si="563"/>
        <v>Pending</v>
      </c>
      <c r="U1816" t="str">
        <f t="shared" si="564"/>
        <v>No</v>
      </c>
      <c r="V1816" t="str">
        <f t="shared" si="565"/>
        <v>Yes</v>
      </c>
      <c r="X1816">
        <f t="shared" si="566"/>
        <v>559</v>
      </c>
      <c r="Y1816">
        <f t="shared" si="567"/>
        <v>408</v>
      </c>
      <c r="Z1816" s="18">
        <f t="shared" si="568"/>
        <v>1463424.4009529033</v>
      </c>
      <c r="AA1816" s="18">
        <f t="shared" si="569"/>
        <v>118285.78776560788</v>
      </c>
      <c r="AB1816" s="17">
        <f t="shared" si="570"/>
        <v>3.8140589569160999</v>
      </c>
      <c r="AC1816" s="2" t="s">
        <v>34</v>
      </c>
      <c r="AD1816" s="2" t="s">
        <v>13</v>
      </c>
      <c r="AE1816" t="str">
        <f t="shared" si="571"/>
        <v>Home &amp; Kitchen</v>
      </c>
      <c r="AF1816" t="str">
        <f t="shared" si="572"/>
        <v>Home &amp; Kitchen</v>
      </c>
      <c r="AG1816" t="str" cm="1">
        <f t="array" ref="AG1816">INDEX(AD:AD,ROW())</f>
        <v>Home &amp; Kitchen</v>
      </c>
      <c r="AH1816">
        <f t="shared" si="580"/>
        <v>7</v>
      </c>
      <c r="AI1816" t="str">
        <f t="shared" si="573"/>
        <v>Home &amp; Kitchen</v>
      </c>
      <c r="AK1816">
        <f t="shared" si="574"/>
        <v>2024</v>
      </c>
      <c r="AL1816">
        <f t="shared" si="575"/>
        <v>5</v>
      </c>
      <c r="AM1816">
        <f t="shared" si="576"/>
        <v>21</v>
      </c>
      <c r="AN1816">
        <f t="shared" si="577"/>
        <v>3</v>
      </c>
      <c r="AO1816" t="str">
        <f t="shared" si="578"/>
        <v>Weekday</v>
      </c>
      <c r="AR1816" s="20">
        <f t="shared" si="579"/>
        <v>0</v>
      </c>
    </row>
    <row r="1817" spans="1:44" x14ac:dyDescent="0.35">
      <c r="A1817" t="str">
        <f t="shared" si="561"/>
        <v>CUST1816</v>
      </c>
      <c r="B1817" s="2" t="s">
        <v>2152</v>
      </c>
      <c r="C1817" s="4">
        <v>45730</v>
      </c>
      <c r="D1817" s="2" t="s">
        <v>152</v>
      </c>
      <c r="E1817" t="s">
        <v>5055</v>
      </c>
      <c r="F1817" s="2" t="s">
        <v>29</v>
      </c>
      <c r="G1817" s="2" t="s">
        <v>30</v>
      </c>
      <c r="H1817" s="2">
        <v>2</v>
      </c>
      <c r="I1817" s="19">
        <v>2072.09</v>
      </c>
      <c r="J1817" s="2" t="s">
        <v>50</v>
      </c>
      <c r="K1817" s="2" t="s">
        <v>16</v>
      </c>
      <c r="L1817" s="2">
        <v>5</v>
      </c>
      <c r="M1817" s="18">
        <f t="shared" si="562"/>
        <v>4144.18</v>
      </c>
      <c r="T1817" t="str">
        <f t="shared" si="563"/>
        <v>Completed</v>
      </c>
      <c r="U1817" t="str">
        <f t="shared" si="564"/>
        <v>Yes</v>
      </c>
      <c r="V1817" t="str">
        <f t="shared" si="565"/>
        <v>No</v>
      </c>
      <c r="X1817">
        <f t="shared" si="566"/>
        <v>567</v>
      </c>
      <c r="Y1817">
        <f t="shared" si="567"/>
        <v>440</v>
      </c>
      <c r="Z1817" s="18">
        <f t="shared" si="568"/>
        <v>1892867.2841657216</v>
      </c>
      <c r="AA1817" s="18">
        <f t="shared" si="569"/>
        <v>199432.98236095349</v>
      </c>
      <c r="AB1817" s="17">
        <f t="shared" si="570"/>
        <v>3.8949824970828471</v>
      </c>
      <c r="AC1817" s="2" t="s">
        <v>30</v>
      </c>
      <c r="AD1817" s="2" t="s">
        <v>29</v>
      </c>
      <c r="AE1817" t="str">
        <f t="shared" si="571"/>
        <v>Fashion</v>
      </c>
      <c r="AF1817" t="str">
        <f t="shared" si="572"/>
        <v>Fashion</v>
      </c>
      <c r="AG1817" t="str" cm="1">
        <f t="array" ref="AG1817">INDEX(AD:AD,ROW())</f>
        <v>Fashion</v>
      </c>
      <c r="AH1817">
        <f t="shared" si="580"/>
        <v>6</v>
      </c>
      <c r="AI1817" t="str">
        <f t="shared" si="573"/>
        <v>Fashion</v>
      </c>
      <c r="AK1817">
        <f t="shared" si="574"/>
        <v>2025</v>
      </c>
      <c r="AL1817">
        <f t="shared" si="575"/>
        <v>3</v>
      </c>
      <c r="AM1817">
        <f t="shared" si="576"/>
        <v>14</v>
      </c>
      <c r="AN1817">
        <f t="shared" si="577"/>
        <v>6</v>
      </c>
      <c r="AO1817" t="str">
        <f t="shared" si="578"/>
        <v>Weekday</v>
      </c>
      <c r="AR1817" s="20">
        <f t="shared" si="579"/>
        <v>0</v>
      </c>
    </row>
    <row r="1818" spans="1:44" x14ac:dyDescent="0.35">
      <c r="A1818" t="str">
        <f t="shared" si="561"/>
        <v>CUST1817</v>
      </c>
      <c r="B1818" s="2" t="s">
        <v>2153</v>
      </c>
      <c r="C1818" s="4">
        <v>45614</v>
      </c>
      <c r="D1818" s="2" t="s">
        <v>394</v>
      </c>
      <c r="E1818" t="s">
        <v>5050</v>
      </c>
      <c r="F1818" s="2" t="s">
        <v>42</v>
      </c>
      <c r="G1818" s="2" t="s">
        <v>5044</v>
      </c>
      <c r="H1818" s="2">
        <v>1</v>
      </c>
      <c r="I1818" s="19">
        <v>836.48</v>
      </c>
      <c r="J1818" s="2" t="s">
        <v>20</v>
      </c>
      <c r="K1818" s="2" t="s">
        <v>16</v>
      </c>
      <c r="L1818" s="2">
        <v>3</v>
      </c>
      <c r="M1818" s="18">
        <f t="shared" si="562"/>
        <v>836.48</v>
      </c>
      <c r="T1818" t="str">
        <f t="shared" si="563"/>
        <v>Completed</v>
      </c>
      <c r="U1818" t="str">
        <f t="shared" si="564"/>
        <v>No</v>
      </c>
      <c r="V1818" t="str">
        <f t="shared" si="565"/>
        <v>No</v>
      </c>
      <c r="X1818">
        <f t="shared" si="566"/>
        <v>589</v>
      </c>
      <c r="Y1818">
        <f t="shared" si="567"/>
        <v>426</v>
      </c>
      <c r="Z1818" s="18">
        <f t="shared" si="568"/>
        <v>1098537.4901531704</v>
      </c>
      <c r="AA1818" s="18">
        <f t="shared" si="569"/>
        <v>96724.388030634553</v>
      </c>
      <c r="AB1818" s="17">
        <f t="shared" si="570"/>
        <v>3.9001122334455669</v>
      </c>
      <c r="AC1818" s="2" t="s">
        <v>5044</v>
      </c>
      <c r="AD1818" s="2" t="s">
        <v>42</v>
      </c>
      <c r="AE1818" t="str">
        <f t="shared" si="571"/>
        <v>Beauty</v>
      </c>
      <c r="AF1818" t="str">
        <f t="shared" si="572"/>
        <v>Beauty</v>
      </c>
      <c r="AG1818" t="str" cm="1">
        <f t="array" ref="AG1818">INDEX(AD:AD,ROW())</f>
        <v>Beauty</v>
      </c>
      <c r="AH1818">
        <f t="shared" si="580"/>
        <v>64</v>
      </c>
      <c r="AI1818" t="str">
        <f t="shared" si="573"/>
        <v>Beauty</v>
      </c>
      <c r="AK1818">
        <f t="shared" si="574"/>
        <v>2024</v>
      </c>
      <c r="AL1818">
        <f t="shared" si="575"/>
        <v>11</v>
      </c>
      <c r="AM1818">
        <f t="shared" si="576"/>
        <v>18</v>
      </c>
      <c r="AN1818">
        <f t="shared" si="577"/>
        <v>2</v>
      </c>
      <c r="AO1818" t="str">
        <f t="shared" si="578"/>
        <v>Weekday</v>
      </c>
      <c r="AR1818" s="20">
        <f t="shared" si="579"/>
        <v>0</v>
      </c>
    </row>
    <row r="1819" spans="1:44" x14ac:dyDescent="0.35">
      <c r="A1819" t="str">
        <f t="shared" si="561"/>
        <v>CUST1818</v>
      </c>
      <c r="B1819" s="2" t="s">
        <v>2154</v>
      </c>
      <c r="C1819" s="4">
        <v>45236</v>
      </c>
      <c r="D1819" s="2" t="s">
        <v>953</v>
      </c>
      <c r="E1819" t="s">
        <v>5051</v>
      </c>
      <c r="F1819" s="2" t="s">
        <v>29</v>
      </c>
      <c r="G1819" s="2" t="s">
        <v>30</v>
      </c>
      <c r="H1819" s="2">
        <v>1</v>
      </c>
      <c r="I1819" s="19">
        <v>1077.6600000000001</v>
      </c>
      <c r="J1819" s="2" t="s">
        <v>5046</v>
      </c>
      <c r="K1819" s="2" t="s">
        <v>31</v>
      </c>
      <c r="L1819" s="2">
        <v>5</v>
      </c>
      <c r="M1819" s="18">
        <f t="shared" si="562"/>
        <v>1077.6600000000001</v>
      </c>
      <c r="T1819" t="str">
        <f t="shared" si="563"/>
        <v>Pending</v>
      </c>
      <c r="U1819" t="str">
        <f t="shared" si="564"/>
        <v>No</v>
      </c>
      <c r="V1819" t="str">
        <f t="shared" si="565"/>
        <v>Yes</v>
      </c>
      <c r="X1819">
        <f t="shared" si="566"/>
        <v>619</v>
      </c>
      <c r="Y1819">
        <f t="shared" si="567"/>
        <v>468</v>
      </c>
      <c r="Z1819" s="18">
        <f t="shared" si="568"/>
        <v>1892867.2841657216</v>
      </c>
      <c r="AA1819" s="18">
        <f t="shared" si="569"/>
        <v>199432.98236095349</v>
      </c>
      <c r="AB1819" s="17">
        <f t="shared" si="570"/>
        <v>3.8949824970828471</v>
      </c>
      <c r="AC1819" s="2" t="s">
        <v>30</v>
      </c>
      <c r="AD1819" s="2" t="s">
        <v>29</v>
      </c>
      <c r="AE1819" t="str">
        <f t="shared" si="571"/>
        <v>Fashion</v>
      </c>
      <c r="AF1819" t="str">
        <f t="shared" si="572"/>
        <v>Fashion</v>
      </c>
      <c r="AG1819" t="str" cm="1">
        <f t="array" ref="AG1819">INDEX(AD:AD,ROW())</f>
        <v>Fashion</v>
      </c>
      <c r="AH1819">
        <f t="shared" si="580"/>
        <v>6</v>
      </c>
      <c r="AI1819" t="str">
        <f t="shared" si="573"/>
        <v>Fashion</v>
      </c>
      <c r="AK1819">
        <f t="shared" si="574"/>
        <v>2023</v>
      </c>
      <c r="AL1819">
        <f t="shared" si="575"/>
        <v>11</v>
      </c>
      <c r="AM1819">
        <f t="shared" si="576"/>
        <v>6</v>
      </c>
      <c r="AN1819">
        <f t="shared" si="577"/>
        <v>2</v>
      </c>
      <c r="AO1819" t="str">
        <f t="shared" si="578"/>
        <v>Weekday</v>
      </c>
      <c r="AR1819" s="20">
        <f t="shared" si="579"/>
        <v>0</v>
      </c>
    </row>
    <row r="1820" spans="1:44" x14ac:dyDescent="0.35">
      <c r="A1820" t="str">
        <f t="shared" si="561"/>
        <v>CUST1819</v>
      </c>
      <c r="B1820" s="2" t="s">
        <v>2155</v>
      </c>
      <c r="C1820" s="4">
        <v>45518</v>
      </c>
      <c r="D1820" s="2" t="s">
        <v>314</v>
      </c>
      <c r="E1820" t="s">
        <v>5048</v>
      </c>
      <c r="F1820" s="2" t="s">
        <v>23</v>
      </c>
      <c r="G1820" s="2" t="s">
        <v>75</v>
      </c>
      <c r="H1820" s="2">
        <v>1</v>
      </c>
      <c r="I1820" s="19">
        <v>101.44</v>
      </c>
      <c r="J1820" s="2" t="s">
        <v>50</v>
      </c>
      <c r="K1820" s="2" t="s">
        <v>16</v>
      </c>
      <c r="L1820" s="2">
        <v>5</v>
      </c>
      <c r="M1820" s="18">
        <f t="shared" si="562"/>
        <v>101.44</v>
      </c>
      <c r="T1820" t="str">
        <f t="shared" si="563"/>
        <v>Completed</v>
      </c>
      <c r="U1820" t="str">
        <f t="shared" si="564"/>
        <v>No</v>
      </c>
      <c r="V1820" t="str">
        <f t="shared" si="565"/>
        <v>No</v>
      </c>
      <c r="X1820">
        <f t="shared" si="566"/>
        <v>590</v>
      </c>
      <c r="Y1820">
        <f t="shared" si="567"/>
        <v>451</v>
      </c>
      <c r="Z1820" s="18">
        <f t="shared" si="568"/>
        <v>594714.6477588166</v>
      </c>
      <c r="AA1820" s="18">
        <f t="shared" si="569"/>
        <v>60882.938065984097</v>
      </c>
      <c r="AB1820" s="17">
        <f t="shared" si="570"/>
        <v>3.804733727810651</v>
      </c>
      <c r="AC1820" s="2" t="s">
        <v>75</v>
      </c>
      <c r="AD1820" s="2" t="s">
        <v>23</v>
      </c>
      <c r="AE1820" t="str">
        <f t="shared" si="571"/>
        <v>Books</v>
      </c>
      <c r="AF1820" t="str">
        <f t="shared" si="572"/>
        <v>Books</v>
      </c>
      <c r="AG1820" t="str" cm="1">
        <f t="array" ref="AG1820">INDEX(AD:AD,ROW())</f>
        <v>Books</v>
      </c>
      <c r="AH1820">
        <f t="shared" si="580"/>
        <v>23</v>
      </c>
      <c r="AI1820" t="str">
        <f t="shared" si="573"/>
        <v>Books</v>
      </c>
      <c r="AK1820">
        <f t="shared" si="574"/>
        <v>2024</v>
      </c>
      <c r="AL1820">
        <f t="shared" si="575"/>
        <v>8</v>
      </c>
      <c r="AM1820">
        <f t="shared" si="576"/>
        <v>14</v>
      </c>
      <c r="AN1820">
        <f t="shared" si="577"/>
        <v>4</v>
      </c>
      <c r="AO1820" t="str">
        <f t="shared" si="578"/>
        <v>Weekday</v>
      </c>
      <c r="AR1820" s="20">
        <f t="shared" si="579"/>
        <v>0</v>
      </c>
    </row>
    <row r="1821" spans="1:44" x14ac:dyDescent="0.35">
      <c r="A1821" t="str">
        <f t="shared" si="561"/>
        <v>CUST1820</v>
      </c>
      <c r="B1821" s="2" t="s">
        <v>2156</v>
      </c>
      <c r="C1821" s="4">
        <v>45719</v>
      </c>
      <c r="D1821" s="2" t="s">
        <v>114</v>
      </c>
      <c r="E1821" t="s">
        <v>5052</v>
      </c>
      <c r="F1821" s="2" t="s">
        <v>29</v>
      </c>
      <c r="G1821" s="2" t="s">
        <v>121</v>
      </c>
      <c r="H1821" s="2">
        <v>1</v>
      </c>
      <c r="I1821" s="19">
        <v>257.5</v>
      </c>
      <c r="J1821" s="2" t="s">
        <v>50</v>
      </c>
      <c r="K1821" s="2" t="s">
        <v>16</v>
      </c>
      <c r="L1821" s="2">
        <v>5</v>
      </c>
      <c r="M1821" s="18">
        <f t="shared" si="562"/>
        <v>257.5</v>
      </c>
      <c r="T1821" t="str">
        <f t="shared" si="563"/>
        <v>Completed</v>
      </c>
      <c r="U1821" t="str">
        <f t="shared" si="564"/>
        <v>No</v>
      </c>
      <c r="V1821" t="str">
        <f t="shared" si="565"/>
        <v>No</v>
      </c>
      <c r="X1821">
        <f t="shared" si="566"/>
        <v>573</v>
      </c>
      <c r="Y1821">
        <f t="shared" si="567"/>
        <v>450</v>
      </c>
      <c r="Z1821" s="18">
        <f t="shared" si="568"/>
        <v>1892867.2841657216</v>
      </c>
      <c r="AA1821" s="18">
        <f t="shared" si="569"/>
        <v>199432.98236095349</v>
      </c>
      <c r="AB1821" s="17">
        <f t="shared" si="570"/>
        <v>3.8949824970828471</v>
      </c>
      <c r="AC1821" s="2" t="s">
        <v>121</v>
      </c>
      <c r="AD1821" s="2" t="s">
        <v>29</v>
      </c>
      <c r="AE1821" t="str">
        <f t="shared" si="571"/>
        <v>Fashion</v>
      </c>
      <c r="AF1821" t="str">
        <f t="shared" si="572"/>
        <v>Fashion</v>
      </c>
      <c r="AG1821" t="str" cm="1">
        <f t="array" ref="AG1821">INDEX(AD:AD,ROW())</f>
        <v>Fashion</v>
      </c>
      <c r="AH1821">
        <f t="shared" si="580"/>
        <v>45</v>
      </c>
      <c r="AI1821" t="str">
        <f t="shared" si="573"/>
        <v>Fashion</v>
      </c>
      <c r="AK1821">
        <f t="shared" si="574"/>
        <v>2025</v>
      </c>
      <c r="AL1821">
        <f t="shared" si="575"/>
        <v>3</v>
      </c>
      <c r="AM1821">
        <f t="shared" si="576"/>
        <v>3</v>
      </c>
      <c r="AN1821">
        <f t="shared" si="577"/>
        <v>2</v>
      </c>
      <c r="AO1821" t="str">
        <f t="shared" si="578"/>
        <v>Weekday</v>
      </c>
      <c r="AR1821" s="20">
        <f t="shared" si="579"/>
        <v>0</v>
      </c>
    </row>
    <row r="1822" spans="1:44" x14ac:dyDescent="0.35">
      <c r="A1822" t="str">
        <f t="shared" si="561"/>
        <v>CUST1821</v>
      </c>
      <c r="B1822" s="2" t="s">
        <v>2157</v>
      </c>
      <c r="C1822" s="4">
        <v>45766</v>
      </c>
      <c r="D1822" s="2" t="s">
        <v>150</v>
      </c>
      <c r="E1822" t="s">
        <v>5049</v>
      </c>
      <c r="F1822" s="2" t="s">
        <v>29</v>
      </c>
      <c r="G1822" s="2" t="s">
        <v>5043</v>
      </c>
      <c r="H1822" s="2">
        <v>1</v>
      </c>
      <c r="I1822" s="19">
        <v>2223.91</v>
      </c>
      <c r="J1822" s="2" t="s">
        <v>50</v>
      </c>
      <c r="K1822" s="2" t="s">
        <v>16</v>
      </c>
      <c r="L1822" s="2">
        <v>4</v>
      </c>
      <c r="M1822" s="18">
        <f t="shared" si="562"/>
        <v>2223.91</v>
      </c>
      <c r="T1822" t="str">
        <f t="shared" si="563"/>
        <v>Completed</v>
      </c>
      <c r="U1822" t="str">
        <f t="shared" si="564"/>
        <v>Yes</v>
      </c>
      <c r="V1822" t="str">
        <f t="shared" si="565"/>
        <v>No</v>
      </c>
      <c r="X1822">
        <f t="shared" si="566"/>
        <v>595</v>
      </c>
      <c r="Y1822">
        <f t="shared" si="567"/>
        <v>444</v>
      </c>
      <c r="Z1822" s="18">
        <f t="shared" si="568"/>
        <v>1892867.2841657216</v>
      </c>
      <c r="AA1822" s="18">
        <f t="shared" si="569"/>
        <v>199432.98236095349</v>
      </c>
      <c r="AB1822" s="17">
        <f t="shared" si="570"/>
        <v>3.8949824970828471</v>
      </c>
      <c r="AC1822" s="2" t="s">
        <v>5043</v>
      </c>
      <c r="AD1822" s="2" t="s">
        <v>29</v>
      </c>
      <c r="AE1822" t="str">
        <f t="shared" si="571"/>
        <v>Fashion</v>
      </c>
      <c r="AF1822" t="str">
        <f t="shared" si="572"/>
        <v>Fashion</v>
      </c>
      <c r="AG1822" t="str" cm="1">
        <f t="array" ref="AG1822">INDEX(AD:AD,ROW())</f>
        <v>Fashion</v>
      </c>
      <c r="AH1822">
        <f t="shared" si="580"/>
        <v>55</v>
      </c>
      <c r="AI1822" t="str">
        <f t="shared" si="573"/>
        <v>Fashion</v>
      </c>
      <c r="AK1822">
        <f t="shared" si="574"/>
        <v>2025</v>
      </c>
      <c r="AL1822">
        <f t="shared" si="575"/>
        <v>4</v>
      </c>
      <c r="AM1822">
        <f t="shared" si="576"/>
        <v>19</v>
      </c>
      <c r="AN1822">
        <f t="shared" si="577"/>
        <v>7</v>
      </c>
      <c r="AO1822" t="str">
        <f t="shared" si="578"/>
        <v>Weekend</v>
      </c>
      <c r="AR1822" s="20">
        <f t="shared" si="579"/>
        <v>0</v>
      </c>
    </row>
    <row r="1823" spans="1:44" x14ac:dyDescent="0.35">
      <c r="A1823" t="str">
        <f t="shared" si="561"/>
        <v>CUST1822</v>
      </c>
      <c r="B1823" s="2" t="s">
        <v>2158</v>
      </c>
      <c r="C1823" s="4">
        <v>45312</v>
      </c>
      <c r="D1823" s="2" t="s">
        <v>261</v>
      </c>
      <c r="E1823" t="s">
        <v>5052</v>
      </c>
      <c r="F1823" s="2" t="s">
        <v>42</v>
      </c>
      <c r="G1823" s="2" t="s">
        <v>170</v>
      </c>
      <c r="H1823" s="2">
        <v>1</v>
      </c>
      <c r="I1823" s="19">
        <v>872.78</v>
      </c>
      <c r="J1823" s="2" t="s">
        <v>5046</v>
      </c>
      <c r="K1823" s="2" t="s">
        <v>16</v>
      </c>
      <c r="L1823" s="2">
        <v>4</v>
      </c>
      <c r="M1823" s="18">
        <f t="shared" si="562"/>
        <v>872.78</v>
      </c>
      <c r="T1823" t="str">
        <f t="shared" si="563"/>
        <v>Completed</v>
      </c>
      <c r="U1823" t="str">
        <f t="shared" si="564"/>
        <v>No</v>
      </c>
      <c r="V1823" t="str">
        <f t="shared" si="565"/>
        <v>No</v>
      </c>
      <c r="X1823">
        <f t="shared" si="566"/>
        <v>573</v>
      </c>
      <c r="Y1823">
        <f t="shared" si="567"/>
        <v>450</v>
      </c>
      <c r="Z1823" s="18">
        <f t="shared" si="568"/>
        <v>1098537.4901531704</v>
      </c>
      <c r="AA1823" s="18">
        <f t="shared" si="569"/>
        <v>96724.388030634553</v>
      </c>
      <c r="AB1823" s="17">
        <f t="shared" si="570"/>
        <v>3.9001122334455669</v>
      </c>
      <c r="AC1823" s="2" t="s">
        <v>170</v>
      </c>
      <c r="AD1823" s="2" t="s">
        <v>42</v>
      </c>
      <c r="AE1823" t="str">
        <f t="shared" si="571"/>
        <v>Beauty</v>
      </c>
      <c r="AF1823" t="str">
        <f t="shared" si="572"/>
        <v>Beauty</v>
      </c>
      <c r="AG1823" t="str" cm="1">
        <f t="array" ref="AG1823">INDEX(AD:AD,ROW())</f>
        <v>Beauty</v>
      </c>
      <c r="AH1823">
        <f t="shared" si="580"/>
        <v>70</v>
      </c>
      <c r="AI1823" t="str">
        <f t="shared" si="573"/>
        <v>Beauty</v>
      </c>
      <c r="AK1823">
        <f t="shared" si="574"/>
        <v>2024</v>
      </c>
      <c r="AL1823">
        <f t="shared" si="575"/>
        <v>1</v>
      </c>
      <c r="AM1823">
        <f t="shared" si="576"/>
        <v>21</v>
      </c>
      <c r="AN1823">
        <f t="shared" si="577"/>
        <v>1</v>
      </c>
      <c r="AO1823" t="str">
        <f t="shared" si="578"/>
        <v>Weekend</v>
      </c>
      <c r="AR1823" s="20">
        <f t="shared" si="579"/>
        <v>0</v>
      </c>
    </row>
    <row r="1824" spans="1:44" x14ac:dyDescent="0.35">
      <c r="A1824" t="str">
        <f t="shared" si="561"/>
        <v>CUST1823</v>
      </c>
      <c r="B1824" s="2" t="s">
        <v>2159</v>
      </c>
      <c r="C1824" s="4">
        <v>45602</v>
      </c>
      <c r="D1824" s="2" t="s">
        <v>250</v>
      </c>
      <c r="E1824" t="s">
        <v>5050</v>
      </c>
      <c r="F1824" s="2" t="s">
        <v>19</v>
      </c>
      <c r="G1824" s="2" t="s">
        <v>5040</v>
      </c>
      <c r="H1824" s="2">
        <v>2</v>
      </c>
      <c r="I1824" s="19">
        <v>2646.88</v>
      </c>
      <c r="J1824" s="2" t="s">
        <v>5046</v>
      </c>
      <c r="K1824" s="2" t="s">
        <v>31</v>
      </c>
      <c r="L1824" s="2">
        <v>5</v>
      </c>
      <c r="M1824" s="18">
        <f t="shared" si="562"/>
        <v>5293.76</v>
      </c>
      <c r="T1824" t="str">
        <f t="shared" si="563"/>
        <v>Pending</v>
      </c>
      <c r="U1824" t="str">
        <f t="shared" si="564"/>
        <v>No</v>
      </c>
      <c r="V1824" t="str">
        <f t="shared" si="565"/>
        <v>Yes</v>
      </c>
      <c r="X1824">
        <f t="shared" si="566"/>
        <v>589</v>
      </c>
      <c r="Y1824">
        <f t="shared" si="567"/>
        <v>426</v>
      </c>
      <c r="Z1824" s="18">
        <f t="shared" si="568"/>
        <v>2759712.3299794244</v>
      </c>
      <c r="AA1824" s="18">
        <f t="shared" si="569"/>
        <v>330643.50635802455</v>
      </c>
      <c r="AB1824" s="17">
        <f t="shared" si="570"/>
        <v>3.8641711229946525</v>
      </c>
      <c r="AC1824" s="2" t="s">
        <v>5040</v>
      </c>
      <c r="AD1824" s="2" t="s">
        <v>19</v>
      </c>
      <c r="AE1824" t="str">
        <f t="shared" si="571"/>
        <v>Electronics</v>
      </c>
      <c r="AF1824" t="str">
        <f t="shared" si="572"/>
        <v>Electronics</v>
      </c>
      <c r="AG1824" t="str" cm="1">
        <f t="array" ref="AG1824">INDEX(AD:AD,ROW())</f>
        <v>Electronics</v>
      </c>
      <c r="AH1824">
        <f t="shared" si="580"/>
        <v>13</v>
      </c>
      <c r="AI1824" t="str">
        <f t="shared" si="573"/>
        <v>Electronics</v>
      </c>
      <c r="AK1824">
        <f t="shared" si="574"/>
        <v>2024</v>
      </c>
      <c r="AL1824">
        <f t="shared" si="575"/>
        <v>11</v>
      </c>
      <c r="AM1824">
        <f t="shared" si="576"/>
        <v>6</v>
      </c>
      <c r="AN1824">
        <f t="shared" si="577"/>
        <v>4</v>
      </c>
      <c r="AO1824" t="str">
        <f t="shared" si="578"/>
        <v>Weekday</v>
      </c>
      <c r="AR1824" s="20">
        <f t="shared" si="579"/>
        <v>0</v>
      </c>
    </row>
    <row r="1825" spans="1:44" x14ac:dyDescent="0.35">
      <c r="A1825" t="str">
        <f t="shared" si="561"/>
        <v>CUST1824</v>
      </c>
      <c r="B1825" s="2" t="s">
        <v>2160</v>
      </c>
      <c r="C1825" s="4">
        <v>45388</v>
      </c>
      <c r="D1825" s="2" t="s">
        <v>547</v>
      </c>
      <c r="E1825" t="s">
        <v>5051</v>
      </c>
      <c r="F1825" s="2" t="s">
        <v>23</v>
      </c>
      <c r="G1825" s="2" t="s">
        <v>68</v>
      </c>
      <c r="H1825" s="2">
        <v>1</v>
      </c>
      <c r="I1825" s="19">
        <v>568.72</v>
      </c>
      <c r="J1825" s="2" t="s">
        <v>20</v>
      </c>
      <c r="K1825" s="2" t="s">
        <v>16</v>
      </c>
      <c r="L1825" s="2">
        <v>4</v>
      </c>
      <c r="M1825" s="18">
        <f t="shared" si="562"/>
        <v>568.72</v>
      </c>
      <c r="T1825" t="str">
        <f t="shared" si="563"/>
        <v>Completed</v>
      </c>
      <c r="U1825" t="str">
        <f t="shared" si="564"/>
        <v>No</v>
      </c>
      <c r="V1825" t="str">
        <f t="shared" si="565"/>
        <v>No</v>
      </c>
      <c r="X1825">
        <f t="shared" si="566"/>
        <v>619</v>
      </c>
      <c r="Y1825">
        <f t="shared" si="567"/>
        <v>468</v>
      </c>
      <c r="Z1825" s="18">
        <f t="shared" si="568"/>
        <v>594714.6477588166</v>
      </c>
      <c r="AA1825" s="18">
        <f t="shared" si="569"/>
        <v>60882.938065984097</v>
      </c>
      <c r="AB1825" s="17">
        <f t="shared" si="570"/>
        <v>3.804733727810651</v>
      </c>
      <c r="AC1825" s="2" t="s">
        <v>68</v>
      </c>
      <c r="AD1825" s="2" t="s">
        <v>23</v>
      </c>
      <c r="AE1825" t="str">
        <f t="shared" si="571"/>
        <v>Books</v>
      </c>
      <c r="AF1825" t="str">
        <f t="shared" si="572"/>
        <v>Books</v>
      </c>
      <c r="AG1825" t="str" cm="1">
        <f t="array" ref="AG1825">INDEX(AD:AD,ROW())</f>
        <v>Books</v>
      </c>
      <c r="AH1825">
        <f t="shared" si="580"/>
        <v>20</v>
      </c>
      <c r="AI1825" t="str">
        <f t="shared" si="573"/>
        <v>Books</v>
      </c>
      <c r="AK1825">
        <f t="shared" si="574"/>
        <v>2024</v>
      </c>
      <c r="AL1825">
        <f t="shared" si="575"/>
        <v>4</v>
      </c>
      <c r="AM1825">
        <f t="shared" si="576"/>
        <v>6</v>
      </c>
      <c r="AN1825">
        <f t="shared" si="577"/>
        <v>7</v>
      </c>
      <c r="AO1825" t="str">
        <f t="shared" si="578"/>
        <v>Weekend</v>
      </c>
      <c r="AR1825" s="20">
        <f t="shared" si="579"/>
        <v>0</v>
      </c>
    </row>
    <row r="1826" spans="1:44" x14ac:dyDescent="0.35">
      <c r="A1826" t="str">
        <f t="shared" si="561"/>
        <v>CUST1825</v>
      </c>
      <c r="B1826" s="2" t="s">
        <v>2161</v>
      </c>
      <c r="C1826" s="4">
        <v>45336</v>
      </c>
      <c r="D1826" s="2" t="s">
        <v>613</v>
      </c>
      <c r="E1826" t="s">
        <v>5053</v>
      </c>
      <c r="F1826" s="2" t="s">
        <v>42</v>
      </c>
      <c r="G1826" s="2" t="s">
        <v>5044</v>
      </c>
      <c r="H1826" s="2">
        <v>1</v>
      </c>
      <c r="I1826" s="19">
        <v>348.11</v>
      </c>
      <c r="J1826" s="2" t="s">
        <v>15</v>
      </c>
      <c r="K1826" s="2" t="s">
        <v>16</v>
      </c>
      <c r="L1826" s="2">
        <v>5</v>
      </c>
      <c r="M1826" s="18">
        <f t="shared" si="562"/>
        <v>348.11</v>
      </c>
      <c r="T1826" t="str">
        <f t="shared" si="563"/>
        <v>Completed</v>
      </c>
      <c r="U1826" t="str">
        <f t="shared" si="564"/>
        <v>No</v>
      </c>
      <c r="V1826" t="str">
        <f t="shared" si="565"/>
        <v>No</v>
      </c>
      <c r="X1826">
        <f t="shared" si="566"/>
        <v>559</v>
      </c>
      <c r="Y1826">
        <f t="shared" si="567"/>
        <v>408</v>
      </c>
      <c r="Z1826" s="18">
        <f t="shared" si="568"/>
        <v>1098537.4901531704</v>
      </c>
      <c r="AA1826" s="18">
        <f t="shared" si="569"/>
        <v>96724.388030634553</v>
      </c>
      <c r="AB1826" s="17">
        <f t="shared" si="570"/>
        <v>3.9001122334455669</v>
      </c>
      <c r="AC1826" s="2" t="s">
        <v>5044</v>
      </c>
      <c r="AD1826" s="2" t="s">
        <v>42</v>
      </c>
      <c r="AE1826" t="str">
        <f t="shared" si="571"/>
        <v>Beauty</v>
      </c>
      <c r="AF1826" t="str">
        <f t="shared" si="572"/>
        <v>Beauty</v>
      </c>
      <c r="AG1826" t="str" cm="1">
        <f t="array" ref="AG1826">INDEX(AD:AD,ROW())</f>
        <v>Beauty</v>
      </c>
      <c r="AH1826">
        <f t="shared" si="580"/>
        <v>64</v>
      </c>
      <c r="AI1826" t="str">
        <f t="shared" si="573"/>
        <v>Beauty</v>
      </c>
      <c r="AK1826">
        <f t="shared" si="574"/>
        <v>2024</v>
      </c>
      <c r="AL1826">
        <f t="shared" si="575"/>
        <v>2</v>
      </c>
      <c r="AM1826">
        <f t="shared" si="576"/>
        <v>14</v>
      </c>
      <c r="AN1826">
        <f t="shared" si="577"/>
        <v>4</v>
      </c>
      <c r="AO1826" t="str">
        <f t="shared" si="578"/>
        <v>Weekday</v>
      </c>
      <c r="AR1826" s="20">
        <f t="shared" si="579"/>
        <v>0</v>
      </c>
    </row>
    <row r="1827" spans="1:44" x14ac:dyDescent="0.35">
      <c r="A1827" t="str">
        <f t="shared" si="561"/>
        <v>CUST1826</v>
      </c>
      <c r="B1827" s="2" t="s">
        <v>2162</v>
      </c>
      <c r="C1827" s="4">
        <v>45611</v>
      </c>
      <c r="D1827" s="2" t="s">
        <v>781</v>
      </c>
      <c r="E1827" t="s">
        <v>5049</v>
      </c>
      <c r="F1827" s="2" t="s">
        <v>13</v>
      </c>
      <c r="G1827" s="2" t="s">
        <v>34</v>
      </c>
      <c r="H1827" s="2">
        <v>1</v>
      </c>
      <c r="I1827" s="19">
        <v>1901.88</v>
      </c>
      <c r="J1827" s="2" t="s">
        <v>50</v>
      </c>
      <c r="K1827" s="2" t="s">
        <v>16</v>
      </c>
      <c r="L1827" s="2">
        <v>5</v>
      </c>
      <c r="M1827" s="18">
        <f t="shared" si="562"/>
        <v>1901.88</v>
      </c>
      <c r="T1827" t="str">
        <f t="shared" si="563"/>
        <v>Completed</v>
      </c>
      <c r="U1827" t="str">
        <f t="shared" si="564"/>
        <v>Yes</v>
      </c>
      <c r="V1827" t="str">
        <f t="shared" si="565"/>
        <v>No</v>
      </c>
      <c r="X1827">
        <f t="shared" si="566"/>
        <v>595</v>
      </c>
      <c r="Y1827">
        <f t="shared" si="567"/>
        <v>444</v>
      </c>
      <c r="Z1827" s="18">
        <f t="shared" si="568"/>
        <v>1463424.4009529033</v>
      </c>
      <c r="AA1827" s="18">
        <f t="shared" si="569"/>
        <v>118285.78776560788</v>
      </c>
      <c r="AB1827" s="17">
        <f t="shared" si="570"/>
        <v>3.8140589569160999</v>
      </c>
      <c r="AC1827" s="2" t="s">
        <v>34</v>
      </c>
      <c r="AD1827" s="2" t="s">
        <v>13</v>
      </c>
      <c r="AE1827" t="str">
        <f t="shared" si="571"/>
        <v>Home &amp; Kitchen</v>
      </c>
      <c r="AF1827" t="str">
        <f t="shared" si="572"/>
        <v>Home &amp; Kitchen</v>
      </c>
      <c r="AG1827" t="str" cm="1">
        <f t="array" ref="AG1827">INDEX(AD:AD,ROW())</f>
        <v>Home &amp; Kitchen</v>
      </c>
      <c r="AH1827">
        <f t="shared" si="580"/>
        <v>7</v>
      </c>
      <c r="AI1827" t="str">
        <f t="shared" si="573"/>
        <v>Home &amp; Kitchen</v>
      </c>
      <c r="AK1827">
        <f t="shared" si="574"/>
        <v>2024</v>
      </c>
      <c r="AL1827">
        <f t="shared" si="575"/>
        <v>11</v>
      </c>
      <c r="AM1827">
        <f t="shared" si="576"/>
        <v>15</v>
      </c>
      <c r="AN1827">
        <f t="shared" si="577"/>
        <v>6</v>
      </c>
      <c r="AO1827" t="str">
        <f t="shared" si="578"/>
        <v>Weekday</v>
      </c>
      <c r="AR1827" s="20">
        <f t="shared" si="579"/>
        <v>0</v>
      </c>
    </row>
    <row r="1828" spans="1:44" x14ac:dyDescent="0.35">
      <c r="A1828" t="str">
        <f t="shared" si="561"/>
        <v>CUST1827</v>
      </c>
      <c r="B1828" s="2" t="s">
        <v>2163</v>
      </c>
      <c r="C1828" s="4">
        <v>45369</v>
      </c>
      <c r="D1828" s="2" t="s">
        <v>626</v>
      </c>
      <c r="E1828" t="s">
        <v>5053</v>
      </c>
      <c r="F1828" s="2" t="s">
        <v>29</v>
      </c>
      <c r="G1828" s="2" t="s">
        <v>5043</v>
      </c>
      <c r="H1828" s="2">
        <v>1</v>
      </c>
      <c r="I1828" s="19">
        <v>1805.74</v>
      </c>
      <c r="J1828" s="2" t="s">
        <v>5046</v>
      </c>
      <c r="K1828" s="2" t="s">
        <v>16</v>
      </c>
      <c r="L1828" s="31"/>
      <c r="M1828" s="18">
        <f t="shared" si="562"/>
        <v>1805.74</v>
      </c>
      <c r="T1828" t="str">
        <f t="shared" si="563"/>
        <v>Completed</v>
      </c>
      <c r="U1828" t="str">
        <f t="shared" si="564"/>
        <v>Yes</v>
      </c>
      <c r="V1828" t="str">
        <f t="shared" si="565"/>
        <v>No</v>
      </c>
      <c r="X1828">
        <f t="shared" si="566"/>
        <v>559</v>
      </c>
      <c r="Y1828">
        <f t="shared" si="567"/>
        <v>408</v>
      </c>
      <c r="Z1828" s="18">
        <f t="shared" si="568"/>
        <v>1892867.2841657216</v>
      </c>
      <c r="AA1828" s="18">
        <f t="shared" si="569"/>
        <v>199432.98236095349</v>
      </c>
      <c r="AB1828" s="17">
        <f t="shared" si="570"/>
        <v>3.8949824970828471</v>
      </c>
      <c r="AC1828" s="2" t="s">
        <v>5043</v>
      </c>
      <c r="AD1828" s="2" t="s">
        <v>29</v>
      </c>
      <c r="AE1828" t="str">
        <f t="shared" si="571"/>
        <v>Fashion</v>
      </c>
      <c r="AF1828" t="str">
        <f t="shared" si="572"/>
        <v>Fashion</v>
      </c>
      <c r="AG1828" t="str" cm="1">
        <f t="array" ref="AG1828">INDEX(AD:AD,ROW())</f>
        <v>Fashion</v>
      </c>
      <c r="AH1828">
        <f t="shared" si="580"/>
        <v>55</v>
      </c>
      <c r="AI1828" t="str">
        <f t="shared" si="573"/>
        <v>Fashion</v>
      </c>
      <c r="AK1828">
        <f t="shared" si="574"/>
        <v>2024</v>
      </c>
      <c r="AL1828">
        <f t="shared" si="575"/>
        <v>3</v>
      </c>
      <c r="AM1828">
        <f t="shared" si="576"/>
        <v>18</v>
      </c>
      <c r="AN1828">
        <f t="shared" si="577"/>
        <v>2</v>
      </c>
      <c r="AO1828" t="str">
        <f t="shared" si="578"/>
        <v>Weekday</v>
      </c>
      <c r="AR1828" s="20">
        <f t="shared" si="579"/>
        <v>0</v>
      </c>
    </row>
    <row r="1829" spans="1:44" x14ac:dyDescent="0.35">
      <c r="A1829" t="str">
        <f t="shared" si="561"/>
        <v>CUST1828</v>
      </c>
      <c r="B1829" s="2" t="s">
        <v>2164</v>
      </c>
      <c r="C1829" s="4">
        <v>45227</v>
      </c>
      <c r="D1829" s="2" t="s">
        <v>150</v>
      </c>
      <c r="E1829" t="s">
        <v>5050</v>
      </c>
      <c r="F1829" s="2" t="s">
        <v>13</v>
      </c>
      <c r="G1829" s="2" t="s">
        <v>14</v>
      </c>
      <c r="H1829" s="2">
        <v>3</v>
      </c>
      <c r="I1829" s="19">
        <v>1858.91</v>
      </c>
      <c r="J1829" s="2" t="s">
        <v>20</v>
      </c>
      <c r="K1829" s="2" t="s">
        <v>16</v>
      </c>
      <c r="L1829" s="2">
        <v>4</v>
      </c>
      <c r="M1829" s="18">
        <f t="shared" si="562"/>
        <v>5576.7300000000005</v>
      </c>
      <c r="T1829" t="str">
        <f t="shared" si="563"/>
        <v>Completed</v>
      </c>
      <c r="U1829" t="str">
        <f t="shared" si="564"/>
        <v>Yes</v>
      </c>
      <c r="V1829" t="str">
        <f t="shared" si="565"/>
        <v>No</v>
      </c>
      <c r="X1829">
        <f t="shared" si="566"/>
        <v>589</v>
      </c>
      <c r="Y1829">
        <f t="shared" si="567"/>
        <v>426</v>
      </c>
      <c r="Z1829" s="18">
        <f t="shared" si="568"/>
        <v>1463424.4009529033</v>
      </c>
      <c r="AA1829" s="18">
        <f t="shared" si="569"/>
        <v>118285.78776560788</v>
      </c>
      <c r="AB1829" s="17">
        <f t="shared" si="570"/>
        <v>3.8140589569160999</v>
      </c>
      <c r="AC1829" s="2" t="s">
        <v>14</v>
      </c>
      <c r="AD1829" s="2" t="s">
        <v>13</v>
      </c>
      <c r="AE1829" t="str">
        <f t="shared" si="571"/>
        <v>Home &amp; Kitchen</v>
      </c>
      <c r="AF1829" t="str">
        <f t="shared" si="572"/>
        <v>Home &amp; Kitchen</v>
      </c>
      <c r="AG1829" t="str" cm="1">
        <f t="array" ref="AG1829">INDEX(AD:AD,ROW())</f>
        <v>Home &amp; Kitchen</v>
      </c>
      <c r="AH1829">
        <f t="shared" si="580"/>
        <v>2</v>
      </c>
      <c r="AI1829" t="str">
        <f t="shared" si="573"/>
        <v>Home &amp; Kitchen</v>
      </c>
      <c r="AK1829">
        <f t="shared" si="574"/>
        <v>2023</v>
      </c>
      <c r="AL1829">
        <f t="shared" si="575"/>
        <v>10</v>
      </c>
      <c r="AM1829">
        <f t="shared" si="576"/>
        <v>28</v>
      </c>
      <c r="AN1829">
        <f t="shared" si="577"/>
        <v>7</v>
      </c>
      <c r="AO1829" t="str">
        <f t="shared" si="578"/>
        <v>Weekend</v>
      </c>
      <c r="AR1829" s="20">
        <f t="shared" si="579"/>
        <v>0</v>
      </c>
    </row>
    <row r="1830" spans="1:44" x14ac:dyDescent="0.35">
      <c r="A1830" t="str">
        <f t="shared" si="561"/>
        <v>CUST1829</v>
      </c>
      <c r="B1830" s="2" t="s">
        <v>2165</v>
      </c>
      <c r="C1830" s="4">
        <v>45758</v>
      </c>
      <c r="D1830" s="2" t="s">
        <v>70</v>
      </c>
      <c r="E1830" t="s">
        <v>5054</v>
      </c>
      <c r="F1830" s="2" t="s">
        <v>23</v>
      </c>
      <c r="G1830" s="2" t="s">
        <v>75</v>
      </c>
      <c r="H1830" s="2">
        <v>1</v>
      </c>
      <c r="I1830" s="19">
        <v>752.29</v>
      </c>
      <c r="J1830" s="2" t="s">
        <v>20</v>
      </c>
      <c r="K1830" s="2" t="s">
        <v>16</v>
      </c>
      <c r="L1830" s="2">
        <v>3</v>
      </c>
      <c r="M1830" s="18">
        <f t="shared" si="562"/>
        <v>752.29</v>
      </c>
      <c r="T1830" t="str">
        <f t="shared" si="563"/>
        <v>Completed</v>
      </c>
      <c r="U1830" t="str">
        <f t="shared" si="564"/>
        <v>No</v>
      </c>
      <c r="V1830" t="str">
        <f t="shared" si="565"/>
        <v>No</v>
      </c>
      <c r="X1830">
        <f t="shared" si="566"/>
        <v>558</v>
      </c>
      <c r="Y1830">
        <f t="shared" si="567"/>
        <v>430</v>
      </c>
      <c r="Z1830" s="18">
        <f t="shared" si="568"/>
        <v>594714.6477588166</v>
      </c>
      <c r="AA1830" s="18">
        <f t="shared" si="569"/>
        <v>60882.938065984097</v>
      </c>
      <c r="AB1830" s="17">
        <f t="shared" si="570"/>
        <v>3.804733727810651</v>
      </c>
      <c r="AC1830" s="2" t="s">
        <v>75</v>
      </c>
      <c r="AD1830" s="2" t="s">
        <v>23</v>
      </c>
      <c r="AE1830" t="str">
        <f t="shared" si="571"/>
        <v>Books</v>
      </c>
      <c r="AF1830" t="str">
        <f t="shared" si="572"/>
        <v>Books</v>
      </c>
      <c r="AG1830" t="str" cm="1">
        <f t="array" ref="AG1830">INDEX(AD:AD,ROW())</f>
        <v>Books</v>
      </c>
      <c r="AH1830">
        <f t="shared" si="580"/>
        <v>23</v>
      </c>
      <c r="AI1830" t="str">
        <f t="shared" si="573"/>
        <v>Books</v>
      </c>
      <c r="AK1830">
        <f t="shared" si="574"/>
        <v>2025</v>
      </c>
      <c r="AL1830">
        <f t="shared" si="575"/>
        <v>4</v>
      </c>
      <c r="AM1830">
        <f t="shared" si="576"/>
        <v>11</v>
      </c>
      <c r="AN1830">
        <f t="shared" si="577"/>
        <v>6</v>
      </c>
      <c r="AO1830" t="str">
        <f t="shared" si="578"/>
        <v>Weekday</v>
      </c>
      <c r="AR1830" s="20">
        <f t="shared" si="579"/>
        <v>0</v>
      </c>
    </row>
    <row r="1831" spans="1:44" x14ac:dyDescent="0.35">
      <c r="A1831" t="str">
        <f t="shared" si="561"/>
        <v>CUST1830</v>
      </c>
      <c r="B1831" s="2" t="s">
        <v>2166</v>
      </c>
      <c r="C1831" s="4">
        <v>45339</v>
      </c>
      <c r="D1831" s="2" t="s">
        <v>1345</v>
      </c>
      <c r="E1831" t="s">
        <v>5052</v>
      </c>
      <c r="F1831" s="2" t="s">
        <v>42</v>
      </c>
      <c r="G1831" s="2" t="s">
        <v>43</v>
      </c>
      <c r="H1831" s="2">
        <v>3</v>
      </c>
      <c r="I1831" s="19">
        <v>1222.1099999999999</v>
      </c>
      <c r="J1831" s="2" t="s">
        <v>50</v>
      </c>
      <c r="K1831" s="2" t="s">
        <v>16</v>
      </c>
      <c r="L1831" s="2">
        <v>5</v>
      </c>
      <c r="M1831" s="18">
        <f t="shared" si="562"/>
        <v>3666.33</v>
      </c>
      <c r="T1831" t="str">
        <f t="shared" si="563"/>
        <v>Completed</v>
      </c>
      <c r="U1831" t="str">
        <f t="shared" si="564"/>
        <v>Yes</v>
      </c>
      <c r="V1831" t="str">
        <f t="shared" si="565"/>
        <v>No</v>
      </c>
      <c r="X1831">
        <f t="shared" si="566"/>
        <v>573</v>
      </c>
      <c r="Y1831">
        <f t="shared" si="567"/>
        <v>450</v>
      </c>
      <c r="Z1831" s="18">
        <f t="shared" si="568"/>
        <v>1098537.4901531704</v>
      </c>
      <c r="AA1831" s="18">
        <f t="shared" si="569"/>
        <v>96724.388030634553</v>
      </c>
      <c r="AB1831" s="17">
        <f t="shared" si="570"/>
        <v>3.9001122334455669</v>
      </c>
      <c r="AC1831" s="2" t="s">
        <v>43</v>
      </c>
      <c r="AD1831" s="2" t="s">
        <v>42</v>
      </c>
      <c r="AE1831" t="str">
        <f t="shared" si="571"/>
        <v>Beauty</v>
      </c>
      <c r="AF1831" t="str">
        <f t="shared" si="572"/>
        <v>Beauty</v>
      </c>
      <c r="AG1831" t="str" cm="1">
        <f t="array" ref="AG1831">INDEX(AD:AD,ROW())</f>
        <v>Beauty</v>
      </c>
      <c r="AH1831">
        <f t="shared" si="580"/>
        <v>10</v>
      </c>
      <c r="AI1831" t="str">
        <f t="shared" si="573"/>
        <v>Beauty</v>
      </c>
      <c r="AK1831">
        <f t="shared" si="574"/>
        <v>2024</v>
      </c>
      <c r="AL1831">
        <f t="shared" si="575"/>
        <v>2</v>
      </c>
      <c r="AM1831">
        <f t="shared" si="576"/>
        <v>17</v>
      </c>
      <c r="AN1831">
        <f t="shared" si="577"/>
        <v>7</v>
      </c>
      <c r="AO1831" t="str">
        <f t="shared" si="578"/>
        <v>Weekend</v>
      </c>
      <c r="AR1831" s="20">
        <f t="shared" si="579"/>
        <v>0</v>
      </c>
    </row>
    <row r="1832" spans="1:44" x14ac:dyDescent="0.35">
      <c r="A1832" t="str">
        <f t="shared" si="561"/>
        <v>CUST1831</v>
      </c>
      <c r="B1832" s="2" t="s">
        <v>2167</v>
      </c>
      <c r="C1832" s="4">
        <v>45280</v>
      </c>
      <c r="D1832" s="2" t="s">
        <v>283</v>
      </c>
      <c r="E1832" t="s">
        <v>5048</v>
      </c>
      <c r="F1832" s="2" t="s">
        <v>13</v>
      </c>
      <c r="G1832" s="2" t="s">
        <v>5045</v>
      </c>
      <c r="H1832" s="2">
        <v>1</v>
      </c>
      <c r="I1832" s="19">
        <v>1737.59</v>
      </c>
      <c r="J1832" s="2" t="s">
        <v>20</v>
      </c>
      <c r="K1832" s="2" t="s">
        <v>76</v>
      </c>
      <c r="L1832" s="2">
        <v>5</v>
      </c>
      <c r="M1832" s="18">
        <f t="shared" si="562"/>
        <v>1737.59</v>
      </c>
      <c r="T1832" t="str">
        <f t="shared" si="563"/>
        <v>Completed</v>
      </c>
      <c r="U1832" t="str">
        <f t="shared" si="564"/>
        <v>No</v>
      </c>
      <c r="V1832" t="str">
        <f t="shared" si="565"/>
        <v>No</v>
      </c>
      <c r="X1832">
        <f t="shared" si="566"/>
        <v>590</v>
      </c>
      <c r="Y1832">
        <f t="shared" si="567"/>
        <v>451</v>
      </c>
      <c r="Z1832" s="18">
        <f t="shared" si="568"/>
        <v>1463424.4009529033</v>
      </c>
      <c r="AA1832" s="18">
        <f t="shared" si="569"/>
        <v>118285.78776560788</v>
      </c>
      <c r="AB1832" s="17">
        <f t="shared" si="570"/>
        <v>3.8140589569160999</v>
      </c>
      <c r="AC1832" s="2" t="s">
        <v>5045</v>
      </c>
      <c r="AD1832" s="2" t="s">
        <v>13</v>
      </c>
      <c r="AE1832" t="str">
        <f t="shared" si="571"/>
        <v>Home &amp; Kitchen</v>
      </c>
      <c r="AF1832" t="str">
        <f t="shared" si="572"/>
        <v>Home &amp; Kitchen</v>
      </c>
      <c r="AG1832" t="str" cm="1">
        <f t="array" ref="AG1832">INDEX(AD:AD,ROW())</f>
        <v>Home &amp; Kitchen</v>
      </c>
      <c r="AH1832">
        <f t="shared" si="580"/>
        <v>76</v>
      </c>
      <c r="AI1832" t="str">
        <f t="shared" si="573"/>
        <v>Home &amp; Kitchen</v>
      </c>
      <c r="AK1832">
        <f t="shared" si="574"/>
        <v>2023</v>
      </c>
      <c r="AL1832">
        <f t="shared" si="575"/>
        <v>12</v>
      </c>
      <c r="AM1832">
        <f t="shared" si="576"/>
        <v>20</v>
      </c>
      <c r="AN1832">
        <f t="shared" si="577"/>
        <v>4</v>
      </c>
      <c r="AO1832" t="str">
        <f t="shared" si="578"/>
        <v>Weekday</v>
      </c>
      <c r="AR1832" s="20">
        <f t="shared" si="579"/>
        <v>1</v>
      </c>
    </row>
    <row r="1833" spans="1:44" x14ac:dyDescent="0.35">
      <c r="A1833" t="str">
        <f t="shared" si="561"/>
        <v>CUST1832</v>
      </c>
      <c r="B1833" s="2" t="s">
        <v>2168</v>
      </c>
      <c r="C1833" s="4">
        <v>45748</v>
      </c>
      <c r="D1833" s="2" t="s">
        <v>907</v>
      </c>
      <c r="E1833" t="s">
        <v>5052</v>
      </c>
      <c r="F1833" s="2" t="s">
        <v>13</v>
      </c>
      <c r="G1833" s="2" t="s">
        <v>37</v>
      </c>
      <c r="H1833" s="2">
        <v>1</v>
      </c>
      <c r="I1833" s="19">
        <v>1263.8</v>
      </c>
      <c r="J1833" s="2" t="s">
        <v>15</v>
      </c>
      <c r="K1833" s="2" t="s">
        <v>16</v>
      </c>
      <c r="L1833" s="2">
        <v>4</v>
      </c>
      <c r="M1833" s="18">
        <f t="shared" si="562"/>
        <v>1263.8</v>
      </c>
      <c r="T1833" t="str">
        <f t="shared" si="563"/>
        <v>Completed</v>
      </c>
      <c r="U1833" t="str">
        <f t="shared" si="564"/>
        <v>Yes</v>
      </c>
      <c r="V1833" t="str">
        <f t="shared" si="565"/>
        <v>No</v>
      </c>
      <c r="X1833">
        <f t="shared" si="566"/>
        <v>573</v>
      </c>
      <c r="Y1833">
        <f t="shared" si="567"/>
        <v>450</v>
      </c>
      <c r="Z1833" s="18">
        <f t="shared" si="568"/>
        <v>1463424.4009529033</v>
      </c>
      <c r="AA1833" s="18">
        <f t="shared" si="569"/>
        <v>118285.78776560788</v>
      </c>
      <c r="AB1833" s="17">
        <f t="shared" si="570"/>
        <v>3.8140589569160999</v>
      </c>
      <c r="AC1833" s="2" t="s">
        <v>37</v>
      </c>
      <c r="AD1833" s="2" t="s">
        <v>13</v>
      </c>
      <c r="AE1833" t="str">
        <f t="shared" si="571"/>
        <v>Home &amp; Kitchen</v>
      </c>
      <c r="AF1833" t="str">
        <f t="shared" si="572"/>
        <v>Home &amp; Kitchen</v>
      </c>
      <c r="AG1833" t="str" cm="1">
        <f t="array" ref="AG1833">INDEX(AD:AD,ROW())</f>
        <v>Home &amp; Kitchen</v>
      </c>
      <c r="AH1833">
        <f t="shared" si="580"/>
        <v>8</v>
      </c>
      <c r="AI1833" t="str">
        <f t="shared" si="573"/>
        <v>Home &amp; Kitchen</v>
      </c>
      <c r="AK1833">
        <f t="shared" si="574"/>
        <v>2025</v>
      </c>
      <c r="AL1833">
        <f t="shared" si="575"/>
        <v>4</v>
      </c>
      <c r="AM1833">
        <f t="shared" si="576"/>
        <v>1</v>
      </c>
      <c r="AN1833">
        <f t="shared" si="577"/>
        <v>3</v>
      </c>
      <c r="AO1833" t="str">
        <f t="shared" si="578"/>
        <v>Weekday</v>
      </c>
      <c r="AR1833" s="20">
        <f t="shared" si="579"/>
        <v>0</v>
      </c>
    </row>
    <row r="1834" spans="1:44" x14ac:dyDescent="0.35">
      <c r="A1834" t="str">
        <f t="shared" si="561"/>
        <v>CUST1833</v>
      </c>
      <c r="B1834" s="2" t="s">
        <v>2169</v>
      </c>
      <c r="C1834" s="4">
        <v>44966</v>
      </c>
      <c r="D1834" s="2" t="s">
        <v>497</v>
      </c>
      <c r="E1834" t="s">
        <v>5051</v>
      </c>
      <c r="F1834" s="2" t="s">
        <v>42</v>
      </c>
      <c r="G1834" s="2" t="s">
        <v>5042</v>
      </c>
      <c r="H1834" s="2">
        <v>1</v>
      </c>
      <c r="I1834" s="19">
        <v>978.85</v>
      </c>
      <c r="J1834" s="2" t="s">
        <v>15</v>
      </c>
      <c r="K1834" s="2" t="s">
        <v>16</v>
      </c>
      <c r="L1834" s="2">
        <v>4</v>
      </c>
      <c r="M1834" s="18">
        <f t="shared" si="562"/>
        <v>978.85</v>
      </c>
      <c r="T1834" t="str">
        <f t="shared" si="563"/>
        <v>Completed</v>
      </c>
      <c r="U1834" t="str">
        <f t="shared" si="564"/>
        <v>No</v>
      </c>
      <c r="V1834" t="str">
        <f t="shared" si="565"/>
        <v>No</v>
      </c>
      <c r="X1834">
        <f t="shared" si="566"/>
        <v>619</v>
      </c>
      <c r="Y1834">
        <f t="shared" si="567"/>
        <v>468</v>
      </c>
      <c r="Z1834" s="18">
        <f t="shared" si="568"/>
        <v>1098537.4901531704</v>
      </c>
      <c r="AA1834" s="18">
        <f t="shared" si="569"/>
        <v>96724.388030634553</v>
      </c>
      <c r="AB1834" s="17">
        <f t="shared" si="570"/>
        <v>3.9001122334455669</v>
      </c>
      <c r="AC1834" s="2" t="s">
        <v>5042</v>
      </c>
      <c r="AD1834" s="2" t="s">
        <v>42</v>
      </c>
      <c r="AE1834" t="str">
        <f t="shared" si="571"/>
        <v>Beauty</v>
      </c>
      <c r="AF1834" t="str">
        <f t="shared" si="572"/>
        <v>Beauty</v>
      </c>
      <c r="AG1834" t="str" cm="1">
        <f t="array" ref="AG1834">INDEX(AD:AD,ROW())</f>
        <v>Beauty</v>
      </c>
      <c r="AH1834">
        <f t="shared" si="580"/>
        <v>18</v>
      </c>
      <c r="AI1834" t="str">
        <f t="shared" si="573"/>
        <v>Beauty</v>
      </c>
      <c r="AK1834">
        <f t="shared" si="574"/>
        <v>2023</v>
      </c>
      <c r="AL1834">
        <f t="shared" si="575"/>
        <v>2</v>
      </c>
      <c r="AM1834">
        <f t="shared" si="576"/>
        <v>9</v>
      </c>
      <c r="AN1834">
        <f t="shared" si="577"/>
        <v>5</v>
      </c>
      <c r="AO1834" t="str">
        <f t="shared" si="578"/>
        <v>Weekday</v>
      </c>
      <c r="AR1834" s="20">
        <f t="shared" si="579"/>
        <v>0</v>
      </c>
    </row>
    <row r="1835" spans="1:44" x14ac:dyDescent="0.35">
      <c r="A1835" t="str">
        <f t="shared" si="561"/>
        <v>CUST1834</v>
      </c>
      <c r="B1835" s="2" t="s">
        <v>2170</v>
      </c>
      <c r="C1835" s="4">
        <v>45734</v>
      </c>
      <c r="D1835" s="2" t="s">
        <v>608</v>
      </c>
      <c r="E1835" t="s">
        <v>5055</v>
      </c>
      <c r="F1835" s="2" t="s">
        <v>29</v>
      </c>
      <c r="G1835" s="2" t="s">
        <v>5041</v>
      </c>
      <c r="H1835" s="2">
        <v>3</v>
      </c>
      <c r="I1835" s="19">
        <v>1674.63</v>
      </c>
      <c r="J1835" s="2" t="s">
        <v>5047</v>
      </c>
      <c r="K1835" s="2" t="s">
        <v>16</v>
      </c>
      <c r="L1835" s="2">
        <v>4</v>
      </c>
      <c r="M1835" s="18">
        <f t="shared" si="562"/>
        <v>5023.8900000000003</v>
      </c>
      <c r="T1835" t="str">
        <f t="shared" si="563"/>
        <v>Completed</v>
      </c>
      <c r="U1835" t="str">
        <f t="shared" si="564"/>
        <v>Yes</v>
      </c>
      <c r="V1835" t="str">
        <f t="shared" si="565"/>
        <v>No</v>
      </c>
      <c r="X1835">
        <f t="shared" si="566"/>
        <v>567</v>
      </c>
      <c r="Y1835">
        <f t="shared" si="567"/>
        <v>440</v>
      </c>
      <c r="Z1835" s="18">
        <f t="shared" si="568"/>
        <v>1892867.2841657216</v>
      </c>
      <c r="AA1835" s="18">
        <f t="shared" si="569"/>
        <v>199432.98236095349</v>
      </c>
      <c r="AB1835" s="17">
        <f t="shared" si="570"/>
        <v>3.8949824970828471</v>
      </c>
      <c r="AC1835" s="2" t="s">
        <v>5041</v>
      </c>
      <c r="AD1835" s="2" t="s">
        <v>29</v>
      </c>
      <c r="AE1835" t="str">
        <f t="shared" si="571"/>
        <v>Fashion</v>
      </c>
      <c r="AF1835" t="str">
        <f t="shared" si="572"/>
        <v>Fashion</v>
      </c>
      <c r="AG1835" t="str" cm="1">
        <f t="array" ref="AG1835">INDEX(AD:AD,ROW())</f>
        <v>Fashion</v>
      </c>
      <c r="AH1835">
        <f t="shared" si="580"/>
        <v>15</v>
      </c>
      <c r="AI1835" t="str">
        <f t="shared" si="573"/>
        <v>Fashion</v>
      </c>
      <c r="AK1835">
        <f t="shared" si="574"/>
        <v>2025</v>
      </c>
      <c r="AL1835">
        <f t="shared" si="575"/>
        <v>3</v>
      </c>
      <c r="AM1835">
        <f t="shared" si="576"/>
        <v>18</v>
      </c>
      <c r="AN1835">
        <f t="shared" si="577"/>
        <v>3</v>
      </c>
      <c r="AO1835" t="str">
        <f t="shared" si="578"/>
        <v>Weekday</v>
      </c>
      <c r="AR1835" s="20">
        <f t="shared" si="579"/>
        <v>0</v>
      </c>
    </row>
    <row r="1836" spans="1:44" x14ac:dyDescent="0.35">
      <c r="A1836" t="str">
        <f t="shared" si="561"/>
        <v>CUST1835</v>
      </c>
      <c r="B1836" s="2" t="s">
        <v>2171</v>
      </c>
      <c r="C1836" s="4">
        <v>45694</v>
      </c>
      <c r="D1836" s="2" t="s">
        <v>534</v>
      </c>
      <c r="E1836" t="s">
        <v>5052</v>
      </c>
      <c r="F1836" s="2" t="s">
        <v>29</v>
      </c>
      <c r="G1836" s="2" t="s">
        <v>5043</v>
      </c>
      <c r="H1836" s="2">
        <v>1</v>
      </c>
      <c r="I1836" s="19">
        <v>1937.77</v>
      </c>
      <c r="J1836" s="2" t="s">
        <v>5046</v>
      </c>
      <c r="K1836" s="2" t="s">
        <v>16</v>
      </c>
      <c r="L1836" s="2">
        <v>3</v>
      </c>
      <c r="M1836" s="18">
        <f t="shared" si="562"/>
        <v>1937.77</v>
      </c>
      <c r="T1836" t="str">
        <f t="shared" si="563"/>
        <v>Completed</v>
      </c>
      <c r="U1836" t="str">
        <f t="shared" si="564"/>
        <v>Yes</v>
      </c>
      <c r="V1836" t="str">
        <f t="shared" si="565"/>
        <v>No</v>
      </c>
      <c r="X1836">
        <f t="shared" si="566"/>
        <v>573</v>
      </c>
      <c r="Y1836">
        <f t="shared" si="567"/>
        <v>450</v>
      </c>
      <c r="Z1836" s="18">
        <f t="shared" si="568"/>
        <v>1892867.2841657216</v>
      </c>
      <c r="AA1836" s="18">
        <f t="shared" si="569"/>
        <v>199432.98236095349</v>
      </c>
      <c r="AB1836" s="17">
        <f t="shared" si="570"/>
        <v>3.8949824970828471</v>
      </c>
      <c r="AC1836" s="2" t="s">
        <v>5043</v>
      </c>
      <c r="AD1836" s="2" t="s">
        <v>29</v>
      </c>
      <c r="AE1836" t="str">
        <f t="shared" si="571"/>
        <v>Fashion</v>
      </c>
      <c r="AF1836" t="str">
        <f t="shared" si="572"/>
        <v>Fashion</v>
      </c>
      <c r="AG1836" t="str" cm="1">
        <f t="array" ref="AG1836">INDEX(AD:AD,ROW())</f>
        <v>Fashion</v>
      </c>
      <c r="AH1836">
        <f t="shared" si="580"/>
        <v>55</v>
      </c>
      <c r="AI1836" t="str">
        <f t="shared" si="573"/>
        <v>Fashion</v>
      </c>
      <c r="AK1836">
        <f t="shared" si="574"/>
        <v>2025</v>
      </c>
      <c r="AL1836">
        <f t="shared" si="575"/>
        <v>2</v>
      </c>
      <c r="AM1836">
        <f t="shared" si="576"/>
        <v>6</v>
      </c>
      <c r="AN1836">
        <f t="shared" si="577"/>
        <v>5</v>
      </c>
      <c r="AO1836" t="str">
        <f t="shared" si="578"/>
        <v>Weekday</v>
      </c>
      <c r="AR1836" s="20">
        <f t="shared" si="579"/>
        <v>0</v>
      </c>
    </row>
    <row r="1837" spans="1:44" x14ac:dyDescent="0.35">
      <c r="A1837" t="str">
        <f t="shared" si="561"/>
        <v>CUST1836</v>
      </c>
      <c r="B1837" s="2" t="s">
        <v>2172</v>
      </c>
      <c r="C1837" s="4">
        <v>45164</v>
      </c>
      <c r="D1837" s="2" t="s">
        <v>1393</v>
      </c>
      <c r="E1837" t="s">
        <v>5048</v>
      </c>
      <c r="F1837" s="2" t="s">
        <v>19</v>
      </c>
      <c r="G1837" s="2" t="s">
        <v>5040</v>
      </c>
      <c r="H1837" s="2">
        <v>1</v>
      </c>
      <c r="I1837" s="19">
        <v>3171.72</v>
      </c>
      <c r="J1837" s="2" t="s">
        <v>50</v>
      </c>
      <c r="K1837" s="2" t="s">
        <v>16</v>
      </c>
      <c r="L1837" s="2">
        <v>3</v>
      </c>
      <c r="M1837" s="18">
        <f t="shared" si="562"/>
        <v>3171.72</v>
      </c>
      <c r="T1837" t="str">
        <f t="shared" si="563"/>
        <v>Completed</v>
      </c>
      <c r="U1837" t="str">
        <f t="shared" si="564"/>
        <v>Yes</v>
      </c>
      <c r="V1837" t="str">
        <f t="shared" si="565"/>
        <v>No</v>
      </c>
      <c r="X1837">
        <f t="shared" si="566"/>
        <v>590</v>
      </c>
      <c r="Y1837">
        <f t="shared" si="567"/>
        <v>451</v>
      </c>
      <c r="Z1837" s="18">
        <f t="shared" si="568"/>
        <v>2759712.3299794244</v>
      </c>
      <c r="AA1837" s="18">
        <f t="shared" si="569"/>
        <v>330643.50635802455</v>
      </c>
      <c r="AB1837" s="17">
        <f t="shared" si="570"/>
        <v>3.8641711229946525</v>
      </c>
      <c r="AC1837" s="2" t="s">
        <v>5040</v>
      </c>
      <c r="AD1837" s="2" t="s">
        <v>19</v>
      </c>
      <c r="AE1837" t="str">
        <f t="shared" si="571"/>
        <v>Electronics</v>
      </c>
      <c r="AF1837" t="str">
        <f t="shared" si="572"/>
        <v>Electronics</v>
      </c>
      <c r="AG1837" t="str" cm="1">
        <f t="array" ref="AG1837">INDEX(AD:AD,ROW())</f>
        <v>Electronics</v>
      </c>
      <c r="AH1837">
        <f t="shared" si="580"/>
        <v>13</v>
      </c>
      <c r="AI1837" t="str">
        <f t="shared" si="573"/>
        <v>Electronics</v>
      </c>
      <c r="AK1837">
        <f t="shared" si="574"/>
        <v>2023</v>
      </c>
      <c r="AL1837">
        <f t="shared" si="575"/>
        <v>8</v>
      </c>
      <c r="AM1837">
        <f t="shared" si="576"/>
        <v>26</v>
      </c>
      <c r="AN1837">
        <f t="shared" si="577"/>
        <v>7</v>
      </c>
      <c r="AO1837" t="str">
        <f t="shared" si="578"/>
        <v>Weekend</v>
      </c>
      <c r="AR1837" s="20">
        <f t="shared" si="579"/>
        <v>0</v>
      </c>
    </row>
    <row r="1838" spans="1:44" x14ac:dyDescent="0.35">
      <c r="A1838" t="str">
        <f t="shared" si="561"/>
        <v>CUST1837</v>
      </c>
      <c r="B1838" s="2" t="s">
        <v>2173</v>
      </c>
      <c r="C1838" s="4">
        <v>45147</v>
      </c>
      <c r="D1838" s="2" t="s">
        <v>135</v>
      </c>
      <c r="E1838" t="s">
        <v>5052</v>
      </c>
      <c r="F1838" s="2" t="s">
        <v>29</v>
      </c>
      <c r="G1838" s="2" t="s">
        <v>138</v>
      </c>
      <c r="H1838" s="2">
        <v>1</v>
      </c>
      <c r="I1838" s="19">
        <v>1108.33</v>
      </c>
      <c r="J1838" s="2" t="s">
        <v>5047</v>
      </c>
      <c r="K1838" s="2" t="s">
        <v>16</v>
      </c>
      <c r="L1838" s="2">
        <v>4</v>
      </c>
      <c r="M1838" s="18">
        <f t="shared" si="562"/>
        <v>1108.33</v>
      </c>
      <c r="T1838" t="str">
        <f t="shared" si="563"/>
        <v>Completed</v>
      </c>
      <c r="U1838" t="str">
        <f t="shared" si="564"/>
        <v>Yes</v>
      </c>
      <c r="V1838" t="str">
        <f t="shared" si="565"/>
        <v>No</v>
      </c>
      <c r="X1838">
        <f t="shared" si="566"/>
        <v>573</v>
      </c>
      <c r="Y1838">
        <f t="shared" si="567"/>
        <v>450</v>
      </c>
      <c r="Z1838" s="18">
        <f t="shared" si="568"/>
        <v>1892867.2841657216</v>
      </c>
      <c r="AA1838" s="18">
        <f t="shared" si="569"/>
        <v>199432.98236095349</v>
      </c>
      <c r="AB1838" s="17">
        <f t="shared" si="570"/>
        <v>3.8949824970828471</v>
      </c>
      <c r="AC1838" s="2" t="s">
        <v>138</v>
      </c>
      <c r="AD1838" s="2" t="s">
        <v>29</v>
      </c>
      <c r="AE1838" t="str">
        <f t="shared" si="571"/>
        <v>Fashion</v>
      </c>
      <c r="AF1838" t="str">
        <f t="shared" si="572"/>
        <v>Fashion</v>
      </c>
      <c r="AG1838" t="str" cm="1">
        <f t="array" ref="AG1838">INDEX(AD:AD,ROW())</f>
        <v>Fashion</v>
      </c>
      <c r="AH1838">
        <f t="shared" si="580"/>
        <v>53</v>
      </c>
      <c r="AI1838" t="str">
        <f t="shared" si="573"/>
        <v>Fashion</v>
      </c>
      <c r="AK1838">
        <f t="shared" si="574"/>
        <v>2023</v>
      </c>
      <c r="AL1838">
        <f t="shared" si="575"/>
        <v>8</v>
      </c>
      <c r="AM1838">
        <f t="shared" si="576"/>
        <v>9</v>
      </c>
      <c r="AN1838">
        <f t="shared" si="577"/>
        <v>4</v>
      </c>
      <c r="AO1838" t="str">
        <f t="shared" si="578"/>
        <v>Weekday</v>
      </c>
      <c r="AR1838" s="20">
        <f t="shared" si="579"/>
        <v>0</v>
      </c>
    </row>
    <row r="1839" spans="1:44" x14ac:dyDescent="0.35">
      <c r="A1839" t="str">
        <f t="shared" si="561"/>
        <v>CUST1838</v>
      </c>
      <c r="B1839" s="2" t="s">
        <v>2174</v>
      </c>
      <c r="C1839" s="4">
        <v>45112</v>
      </c>
      <c r="D1839" s="2" t="s">
        <v>1254</v>
      </c>
      <c r="E1839" t="s">
        <v>5054</v>
      </c>
      <c r="F1839" s="2" t="s">
        <v>29</v>
      </c>
      <c r="G1839" s="2" t="s">
        <v>30</v>
      </c>
      <c r="H1839" s="2">
        <v>2</v>
      </c>
      <c r="I1839" s="19">
        <v>2103.09</v>
      </c>
      <c r="J1839" s="2" t="s">
        <v>20</v>
      </c>
      <c r="K1839" s="2" t="s">
        <v>16</v>
      </c>
      <c r="L1839" s="2">
        <v>3</v>
      </c>
      <c r="M1839" s="18">
        <f t="shared" si="562"/>
        <v>4206.18</v>
      </c>
      <c r="T1839" t="str">
        <f t="shared" si="563"/>
        <v>Completed</v>
      </c>
      <c r="U1839" t="str">
        <f t="shared" si="564"/>
        <v>Yes</v>
      </c>
      <c r="V1839" t="str">
        <f t="shared" si="565"/>
        <v>No</v>
      </c>
      <c r="X1839">
        <f t="shared" si="566"/>
        <v>558</v>
      </c>
      <c r="Y1839">
        <f t="shared" si="567"/>
        <v>430</v>
      </c>
      <c r="Z1839" s="18">
        <f t="shared" si="568"/>
        <v>1892867.2841657216</v>
      </c>
      <c r="AA1839" s="18">
        <f t="shared" si="569"/>
        <v>199432.98236095349</v>
      </c>
      <c r="AB1839" s="17">
        <f t="shared" si="570"/>
        <v>3.8949824970828471</v>
      </c>
      <c r="AC1839" s="2" t="s">
        <v>30</v>
      </c>
      <c r="AD1839" s="2" t="s">
        <v>29</v>
      </c>
      <c r="AE1839" t="str">
        <f t="shared" si="571"/>
        <v>Fashion</v>
      </c>
      <c r="AF1839" t="str">
        <f t="shared" si="572"/>
        <v>Fashion</v>
      </c>
      <c r="AG1839" t="str" cm="1">
        <f t="array" ref="AG1839">INDEX(AD:AD,ROW())</f>
        <v>Fashion</v>
      </c>
      <c r="AH1839">
        <f t="shared" si="580"/>
        <v>6</v>
      </c>
      <c r="AI1839" t="str">
        <f t="shared" si="573"/>
        <v>Fashion</v>
      </c>
      <c r="AK1839">
        <f t="shared" si="574"/>
        <v>2023</v>
      </c>
      <c r="AL1839">
        <f t="shared" si="575"/>
        <v>7</v>
      </c>
      <c r="AM1839">
        <f t="shared" si="576"/>
        <v>5</v>
      </c>
      <c r="AN1839">
        <f t="shared" si="577"/>
        <v>4</v>
      </c>
      <c r="AO1839" t="str">
        <f t="shared" si="578"/>
        <v>Weekday</v>
      </c>
      <c r="AR1839" s="20">
        <f t="shared" si="579"/>
        <v>0</v>
      </c>
    </row>
    <row r="1840" spans="1:44" x14ac:dyDescent="0.35">
      <c r="A1840" t="str">
        <f t="shared" si="561"/>
        <v>CUST1839</v>
      </c>
      <c r="B1840" s="2" t="s">
        <v>2175</v>
      </c>
      <c r="C1840" s="4">
        <v>45374</v>
      </c>
      <c r="D1840" s="2" t="s">
        <v>1448</v>
      </c>
      <c r="E1840" t="s">
        <v>5050</v>
      </c>
      <c r="F1840" s="2" t="s">
        <v>23</v>
      </c>
      <c r="G1840" s="2" t="s">
        <v>65</v>
      </c>
      <c r="H1840" s="2">
        <v>1</v>
      </c>
      <c r="I1840" s="19">
        <v>258.99</v>
      </c>
      <c r="J1840" s="2" t="s">
        <v>5046</v>
      </c>
      <c r="K1840" s="2" t="s">
        <v>16</v>
      </c>
      <c r="L1840" s="31"/>
      <c r="M1840" s="18">
        <f t="shared" si="562"/>
        <v>258.99</v>
      </c>
      <c r="T1840" t="str">
        <f t="shared" si="563"/>
        <v>Completed</v>
      </c>
      <c r="U1840" t="str">
        <f t="shared" si="564"/>
        <v>No</v>
      </c>
      <c r="V1840" t="str">
        <f t="shared" si="565"/>
        <v>No</v>
      </c>
      <c r="X1840">
        <f t="shared" si="566"/>
        <v>589</v>
      </c>
      <c r="Y1840">
        <f t="shared" si="567"/>
        <v>426</v>
      </c>
      <c r="Z1840" s="18">
        <f t="shared" si="568"/>
        <v>594714.6477588166</v>
      </c>
      <c r="AA1840" s="18">
        <f t="shared" si="569"/>
        <v>60882.938065984097</v>
      </c>
      <c r="AB1840" s="17">
        <f t="shared" si="570"/>
        <v>3.804733727810651</v>
      </c>
      <c r="AC1840" s="2" t="s">
        <v>65</v>
      </c>
      <c r="AD1840" s="2" t="s">
        <v>23</v>
      </c>
      <c r="AE1840" t="str">
        <f t="shared" si="571"/>
        <v>Books</v>
      </c>
      <c r="AF1840" t="str">
        <f t="shared" si="572"/>
        <v>Books</v>
      </c>
      <c r="AG1840" t="str" cm="1">
        <f t="array" ref="AG1840">INDEX(AD:AD,ROW())</f>
        <v>Books</v>
      </c>
      <c r="AH1840">
        <f t="shared" si="580"/>
        <v>19</v>
      </c>
      <c r="AI1840" t="str">
        <f t="shared" si="573"/>
        <v>Books</v>
      </c>
      <c r="AK1840">
        <f t="shared" si="574"/>
        <v>2024</v>
      </c>
      <c r="AL1840">
        <f t="shared" si="575"/>
        <v>3</v>
      </c>
      <c r="AM1840">
        <f t="shared" si="576"/>
        <v>23</v>
      </c>
      <c r="AN1840">
        <f t="shared" si="577"/>
        <v>7</v>
      </c>
      <c r="AO1840" t="str">
        <f t="shared" si="578"/>
        <v>Weekend</v>
      </c>
      <c r="AR1840" s="20">
        <f t="shared" si="579"/>
        <v>0</v>
      </c>
    </row>
    <row r="1841" spans="1:44" x14ac:dyDescent="0.35">
      <c r="A1841" t="str">
        <f t="shared" si="561"/>
        <v>CUST1840</v>
      </c>
      <c r="B1841" s="2" t="s">
        <v>2176</v>
      </c>
      <c r="C1841" s="4">
        <v>45342</v>
      </c>
      <c r="D1841" s="2" t="s">
        <v>632</v>
      </c>
      <c r="E1841" t="s">
        <v>5051</v>
      </c>
      <c r="F1841" s="2" t="s">
        <v>29</v>
      </c>
      <c r="G1841" s="2" t="s">
        <v>138</v>
      </c>
      <c r="H1841" s="2">
        <v>1</v>
      </c>
      <c r="I1841" s="19">
        <v>1641.95</v>
      </c>
      <c r="J1841" s="2" t="s">
        <v>50</v>
      </c>
      <c r="K1841" s="2" t="s">
        <v>103</v>
      </c>
      <c r="L1841" s="2">
        <v>5</v>
      </c>
      <c r="M1841" s="18">
        <f t="shared" si="562"/>
        <v>1641.95</v>
      </c>
      <c r="T1841" t="str">
        <f t="shared" si="563"/>
        <v>Lost Sale</v>
      </c>
      <c r="U1841" t="str">
        <f t="shared" si="564"/>
        <v>No</v>
      </c>
      <c r="V1841" t="str">
        <f t="shared" si="565"/>
        <v>Yes</v>
      </c>
      <c r="X1841">
        <f t="shared" si="566"/>
        <v>619</v>
      </c>
      <c r="Y1841">
        <f t="shared" si="567"/>
        <v>468</v>
      </c>
      <c r="Z1841" s="18">
        <f t="shared" si="568"/>
        <v>1892867.2841657216</v>
      </c>
      <c r="AA1841" s="18">
        <f t="shared" si="569"/>
        <v>199432.98236095349</v>
      </c>
      <c r="AB1841" s="17">
        <f t="shared" si="570"/>
        <v>3.8949824970828471</v>
      </c>
      <c r="AC1841" s="2" t="s">
        <v>138</v>
      </c>
      <c r="AD1841" s="2" t="s">
        <v>29</v>
      </c>
      <c r="AE1841" t="str">
        <f t="shared" si="571"/>
        <v>Fashion</v>
      </c>
      <c r="AF1841" t="str">
        <f t="shared" si="572"/>
        <v>Fashion</v>
      </c>
      <c r="AG1841" t="str" cm="1">
        <f t="array" ref="AG1841">INDEX(AD:AD,ROW())</f>
        <v>Fashion</v>
      </c>
      <c r="AH1841">
        <f t="shared" si="580"/>
        <v>53</v>
      </c>
      <c r="AI1841" t="str">
        <f t="shared" si="573"/>
        <v>Fashion</v>
      </c>
      <c r="AK1841">
        <f t="shared" si="574"/>
        <v>2024</v>
      </c>
      <c r="AL1841">
        <f t="shared" si="575"/>
        <v>2</v>
      </c>
      <c r="AM1841">
        <f t="shared" si="576"/>
        <v>20</v>
      </c>
      <c r="AN1841">
        <f t="shared" si="577"/>
        <v>3</v>
      </c>
      <c r="AO1841" t="str">
        <f t="shared" si="578"/>
        <v>Weekday</v>
      </c>
      <c r="AR1841" s="20">
        <f t="shared" si="579"/>
        <v>1</v>
      </c>
    </row>
    <row r="1842" spans="1:44" x14ac:dyDescent="0.35">
      <c r="A1842" t="str">
        <f t="shared" si="561"/>
        <v>CUST1841</v>
      </c>
      <c r="B1842" s="2" t="s">
        <v>2177</v>
      </c>
      <c r="C1842" s="4">
        <v>45683</v>
      </c>
      <c r="D1842" s="2" t="s">
        <v>1725</v>
      </c>
      <c r="E1842" t="s">
        <v>5051</v>
      </c>
      <c r="F1842" s="2" t="s">
        <v>23</v>
      </c>
      <c r="G1842" s="2" t="s">
        <v>75</v>
      </c>
      <c r="H1842" s="2">
        <v>1</v>
      </c>
      <c r="I1842" s="19">
        <v>597.75</v>
      </c>
      <c r="J1842" s="2" t="s">
        <v>50</v>
      </c>
      <c r="K1842" s="2" t="s">
        <v>31</v>
      </c>
      <c r="L1842" s="2">
        <v>5</v>
      </c>
      <c r="M1842" s="18">
        <f t="shared" si="562"/>
        <v>597.75</v>
      </c>
      <c r="T1842" t="str">
        <f t="shared" si="563"/>
        <v>Pending</v>
      </c>
      <c r="U1842" t="str">
        <f t="shared" si="564"/>
        <v>No</v>
      </c>
      <c r="V1842" t="str">
        <f t="shared" si="565"/>
        <v>Yes</v>
      </c>
      <c r="X1842">
        <f t="shared" si="566"/>
        <v>619</v>
      </c>
      <c r="Y1842">
        <f t="shared" si="567"/>
        <v>468</v>
      </c>
      <c r="Z1842" s="18">
        <f t="shared" si="568"/>
        <v>594714.6477588166</v>
      </c>
      <c r="AA1842" s="18">
        <f t="shared" si="569"/>
        <v>60882.938065984097</v>
      </c>
      <c r="AB1842" s="17">
        <f t="shared" si="570"/>
        <v>3.804733727810651</v>
      </c>
      <c r="AC1842" s="2" t="s">
        <v>75</v>
      </c>
      <c r="AD1842" s="2" t="s">
        <v>23</v>
      </c>
      <c r="AE1842" t="str">
        <f t="shared" si="571"/>
        <v>Books</v>
      </c>
      <c r="AF1842" t="str">
        <f t="shared" si="572"/>
        <v>Books</v>
      </c>
      <c r="AG1842" t="str" cm="1">
        <f t="array" ref="AG1842">INDEX(AD:AD,ROW())</f>
        <v>Books</v>
      </c>
      <c r="AH1842">
        <f t="shared" si="580"/>
        <v>23</v>
      </c>
      <c r="AI1842" t="str">
        <f t="shared" si="573"/>
        <v>Books</v>
      </c>
      <c r="AK1842">
        <f t="shared" si="574"/>
        <v>2025</v>
      </c>
      <c r="AL1842">
        <f t="shared" si="575"/>
        <v>1</v>
      </c>
      <c r="AM1842">
        <f t="shared" si="576"/>
        <v>26</v>
      </c>
      <c r="AN1842">
        <f t="shared" si="577"/>
        <v>1</v>
      </c>
      <c r="AO1842" t="str">
        <f t="shared" si="578"/>
        <v>Weekend</v>
      </c>
      <c r="AR1842" s="20">
        <f t="shared" si="579"/>
        <v>0</v>
      </c>
    </row>
    <row r="1843" spans="1:44" x14ac:dyDescent="0.35">
      <c r="A1843" t="str">
        <f t="shared" si="561"/>
        <v>CUST1842</v>
      </c>
      <c r="B1843" s="2" t="s">
        <v>2178</v>
      </c>
      <c r="C1843" s="4">
        <v>45123</v>
      </c>
      <c r="D1843" s="2" t="s">
        <v>664</v>
      </c>
      <c r="E1843" t="s">
        <v>5048</v>
      </c>
      <c r="F1843" s="2" t="s">
        <v>42</v>
      </c>
      <c r="G1843" s="2" t="s">
        <v>43</v>
      </c>
      <c r="H1843" s="2">
        <v>1</v>
      </c>
      <c r="I1843" s="19">
        <v>949.9</v>
      </c>
      <c r="J1843" s="2" t="s">
        <v>5046</v>
      </c>
      <c r="K1843" s="2" t="s">
        <v>103</v>
      </c>
      <c r="L1843" s="2">
        <v>3</v>
      </c>
      <c r="M1843" s="18">
        <f t="shared" si="562"/>
        <v>949.9</v>
      </c>
      <c r="T1843" t="str">
        <f t="shared" si="563"/>
        <v>Lost Sale</v>
      </c>
      <c r="U1843" t="str">
        <f t="shared" si="564"/>
        <v>No</v>
      </c>
      <c r="V1843" t="str">
        <f t="shared" si="565"/>
        <v>Yes</v>
      </c>
      <c r="X1843">
        <f t="shared" si="566"/>
        <v>590</v>
      </c>
      <c r="Y1843">
        <f t="shared" si="567"/>
        <v>451</v>
      </c>
      <c r="Z1843" s="18">
        <f t="shared" si="568"/>
        <v>1098537.4901531704</v>
      </c>
      <c r="AA1843" s="18">
        <f t="shared" si="569"/>
        <v>96724.388030634553</v>
      </c>
      <c r="AB1843" s="17">
        <f t="shared" si="570"/>
        <v>3.9001122334455669</v>
      </c>
      <c r="AC1843" s="2" t="s">
        <v>43</v>
      </c>
      <c r="AD1843" s="2" t="s">
        <v>42</v>
      </c>
      <c r="AE1843" t="str">
        <f t="shared" si="571"/>
        <v>Beauty</v>
      </c>
      <c r="AF1843" t="str">
        <f t="shared" si="572"/>
        <v>Beauty</v>
      </c>
      <c r="AG1843" t="str" cm="1">
        <f t="array" ref="AG1843">INDEX(AD:AD,ROW())</f>
        <v>Beauty</v>
      </c>
      <c r="AH1843">
        <f t="shared" si="580"/>
        <v>10</v>
      </c>
      <c r="AI1843" t="str">
        <f t="shared" si="573"/>
        <v>Beauty</v>
      </c>
      <c r="AK1843">
        <f t="shared" si="574"/>
        <v>2023</v>
      </c>
      <c r="AL1843">
        <f t="shared" si="575"/>
        <v>7</v>
      </c>
      <c r="AM1843">
        <f t="shared" si="576"/>
        <v>16</v>
      </c>
      <c r="AN1843">
        <f t="shared" si="577"/>
        <v>1</v>
      </c>
      <c r="AO1843" t="str">
        <f t="shared" si="578"/>
        <v>Weekend</v>
      </c>
      <c r="AR1843" s="20">
        <f t="shared" si="579"/>
        <v>1</v>
      </c>
    </row>
    <row r="1844" spans="1:44" x14ac:dyDescent="0.35">
      <c r="A1844" t="str">
        <f t="shared" si="561"/>
        <v>CUST1843</v>
      </c>
      <c r="B1844" s="2" t="s">
        <v>2179</v>
      </c>
      <c r="C1844" s="4">
        <v>45597</v>
      </c>
      <c r="D1844" s="2" t="s">
        <v>385</v>
      </c>
      <c r="E1844" t="s">
        <v>5051</v>
      </c>
      <c r="F1844" s="2" t="s">
        <v>29</v>
      </c>
      <c r="G1844" s="2" t="s">
        <v>5041</v>
      </c>
      <c r="H1844" s="2">
        <v>1</v>
      </c>
      <c r="I1844" s="19">
        <v>2281.39</v>
      </c>
      <c r="J1844" s="2" t="s">
        <v>15</v>
      </c>
      <c r="K1844" s="2" t="s">
        <v>16</v>
      </c>
      <c r="L1844" s="2">
        <v>4</v>
      </c>
      <c r="M1844" s="18">
        <f t="shared" si="562"/>
        <v>2281.39</v>
      </c>
      <c r="T1844" t="str">
        <f t="shared" si="563"/>
        <v>Completed</v>
      </c>
      <c r="U1844" t="str">
        <f t="shared" si="564"/>
        <v>Yes</v>
      </c>
      <c r="V1844" t="str">
        <f t="shared" si="565"/>
        <v>No</v>
      </c>
      <c r="X1844">
        <f t="shared" si="566"/>
        <v>619</v>
      </c>
      <c r="Y1844">
        <f t="shared" si="567"/>
        <v>468</v>
      </c>
      <c r="Z1844" s="18">
        <f t="shared" si="568"/>
        <v>1892867.2841657216</v>
      </c>
      <c r="AA1844" s="18">
        <f t="shared" si="569"/>
        <v>199432.98236095349</v>
      </c>
      <c r="AB1844" s="17">
        <f t="shared" si="570"/>
        <v>3.8949824970828471</v>
      </c>
      <c r="AC1844" s="2" t="s">
        <v>5041</v>
      </c>
      <c r="AD1844" s="2" t="s">
        <v>29</v>
      </c>
      <c r="AE1844" t="str">
        <f t="shared" si="571"/>
        <v>Fashion</v>
      </c>
      <c r="AF1844" t="str">
        <f t="shared" si="572"/>
        <v>Fashion</v>
      </c>
      <c r="AG1844" t="str" cm="1">
        <f t="array" ref="AG1844">INDEX(AD:AD,ROW())</f>
        <v>Fashion</v>
      </c>
      <c r="AH1844">
        <f t="shared" si="580"/>
        <v>15</v>
      </c>
      <c r="AI1844" t="str">
        <f t="shared" si="573"/>
        <v>Fashion</v>
      </c>
      <c r="AK1844">
        <f t="shared" si="574"/>
        <v>2024</v>
      </c>
      <c r="AL1844">
        <f t="shared" si="575"/>
        <v>11</v>
      </c>
      <c r="AM1844">
        <f t="shared" si="576"/>
        <v>1</v>
      </c>
      <c r="AN1844">
        <f t="shared" si="577"/>
        <v>6</v>
      </c>
      <c r="AO1844" t="str">
        <f t="shared" si="578"/>
        <v>Weekday</v>
      </c>
      <c r="AR1844" s="20">
        <f t="shared" si="579"/>
        <v>0</v>
      </c>
    </row>
    <row r="1845" spans="1:44" x14ac:dyDescent="0.35">
      <c r="A1845" t="str">
        <f t="shared" si="561"/>
        <v>CUST1844</v>
      </c>
      <c r="B1845" s="2" t="s">
        <v>2180</v>
      </c>
      <c r="C1845" s="4">
        <v>45682</v>
      </c>
      <c r="D1845" s="2" t="s">
        <v>856</v>
      </c>
      <c r="E1845" t="s">
        <v>5048</v>
      </c>
      <c r="F1845" s="2" t="s">
        <v>42</v>
      </c>
      <c r="G1845" s="2" t="s">
        <v>5042</v>
      </c>
      <c r="H1845" s="2">
        <v>1</v>
      </c>
      <c r="I1845" s="19">
        <v>857.34</v>
      </c>
      <c r="J1845" s="2" t="s">
        <v>15</v>
      </c>
      <c r="K1845" s="2" t="s">
        <v>16</v>
      </c>
      <c r="L1845" s="2">
        <v>5</v>
      </c>
      <c r="M1845" s="18">
        <f t="shared" si="562"/>
        <v>857.34</v>
      </c>
      <c r="T1845" t="str">
        <f t="shared" si="563"/>
        <v>Completed</v>
      </c>
      <c r="U1845" t="str">
        <f t="shared" si="564"/>
        <v>No</v>
      </c>
      <c r="V1845" t="str">
        <f t="shared" si="565"/>
        <v>No</v>
      </c>
      <c r="X1845">
        <f t="shared" si="566"/>
        <v>590</v>
      </c>
      <c r="Y1845">
        <f t="shared" si="567"/>
        <v>451</v>
      </c>
      <c r="Z1845" s="18">
        <f t="shared" si="568"/>
        <v>1098537.4901531704</v>
      </c>
      <c r="AA1845" s="18">
        <f t="shared" si="569"/>
        <v>96724.388030634553</v>
      </c>
      <c r="AB1845" s="17">
        <f t="shared" si="570"/>
        <v>3.9001122334455669</v>
      </c>
      <c r="AC1845" s="2" t="s">
        <v>5042</v>
      </c>
      <c r="AD1845" s="2" t="s">
        <v>42</v>
      </c>
      <c r="AE1845" t="str">
        <f t="shared" si="571"/>
        <v>Beauty</v>
      </c>
      <c r="AF1845" t="str">
        <f t="shared" si="572"/>
        <v>Beauty</v>
      </c>
      <c r="AG1845" t="str" cm="1">
        <f t="array" ref="AG1845">INDEX(AD:AD,ROW())</f>
        <v>Beauty</v>
      </c>
      <c r="AH1845">
        <f t="shared" si="580"/>
        <v>18</v>
      </c>
      <c r="AI1845" t="str">
        <f t="shared" si="573"/>
        <v>Beauty</v>
      </c>
      <c r="AK1845">
        <f t="shared" si="574"/>
        <v>2025</v>
      </c>
      <c r="AL1845">
        <f t="shared" si="575"/>
        <v>1</v>
      </c>
      <c r="AM1845">
        <f t="shared" si="576"/>
        <v>25</v>
      </c>
      <c r="AN1845">
        <f t="shared" si="577"/>
        <v>7</v>
      </c>
      <c r="AO1845" t="str">
        <f t="shared" si="578"/>
        <v>Weekend</v>
      </c>
      <c r="AR1845" s="20">
        <f t="shared" si="579"/>
        <v>0</v>
      </c>
    </row>
    <row r="1846" spans="1:44" x14ac:dyDescent="0.35">
      <c r="A1846" t="str">
        <f t="shared" si="561"/>
        <v>CUST1845</v>
      </c>
      <c r="B1846" s="2" t="s">
        <v>2181</v>
      </c>
      <c r="C1846" s="4">
        <v>44976</v>
      </c>
      <c r="D1846" s="2" t="s">
        <v>28</v>
      </c>
      <c r="E1846" t="s">
        <v>5053</v>
      </c>
      <c r="F1846" s="2" t="s">
        <v>23</v>
      </c>
      <c r="G1846" s="2" t="s">
        <v>68</v>
      </c>
      <c r="H1846" s="2">
        <v>1</v>
      </c>
      <c r="I1846" s="19">
        <v>416.6</v>
      </c>
      <c r="J1846" s="2" t="s">
        <v>15</v>
      </c>
      <c r="K1846" s="2" t="s">
        <v>31</v>
      </c>
      <c r="L1846" s="2">
        <v>4</v>
      </c>
      <c r="M1846" s="18">
        <f t="shared" si="562"/>
        <v>416.6</v>
      </c>
      <c r="T1846" t="str">
        <f t="shared" si="563"/>
        <v>Pending</v>
      </c>
      <c r="U1846" t="str">
        <f t="shared" si="564"/>
        <v>No</v>
      </c>
      <c r="V1846" t="str">
        <f t="shared" si="565"/>
        <v>Yes</v>
      </c>
      <c r="X1846">
        <f t="shared" si="566"/>
        <v>559</v>
      </c>
      <c r="Y1846">
        <f t="shared" si="567"/>
        <v>408</v>
      </c>
      <c r="Z1846" s="18">
        <f t="shared" si="568"/>
        <v>594714.6477588166</v>
      </c>
      <c r="AA1846" s="18">
        <f t="shared" si="569"/>
        <v>60882.938065984097</v>
      </c>
      <c r="AB1846" s="17">
        <f t="shared" si="570"/>
        <v>3.804733727810651</v>
      </c>
      <c r="AC1846" s="2" t="s">
        <v>68</v>
      </c>
      <c r="AD1846" s="2" t="s">
        <v>23</v>
      </c>
      <c r="AE1846" t="str">
        <f t="shared" si="571"/>
        <v>Books</v>
      </c>
      <c r="AF1846" t="str">
        <f t="shared" si="572"/>
        <v>Books</v>
      </c>
      <c r="AG1846" t="str" cm="1">
        <f t="array" ref="AG1846">INDEX(AD:AD,ROW())</f>
        <v>Books</v>
      </c>
      <c r="AH1846">
        <f t="shared" si="580"/>
        <v>20</v>
      </c>
      <c r="AI1846" t="str">
        <f t="shared" si="573"/>
        <v>Books</v>
      </c>
      <c r="AK1846">
        <f t="shared" si="574"/>
        <v>2023</v>
      </c>
      <c r="AL1846">
        <f t="shared" si="575"/>
        <v>2</v>
      </c>
      <c r="AM1846">
        <f t="shared" si="576"/>
        <v>19</v>
      </c>
      <c r="AN1846">
        <f t="shared" si="577"/>
        <v>1</v>
      </c>
      <c r="AO1846" t="str">
        <f t="shared" si="578"/>
        <v>Weekend</v>
      </c>
      <c r="AR1846" s="20">
        <f t="shared" si="579"/>
        <v>0</v>
      </c>
    </row>
    <row r="1847" spans="1:44" x14ac:dyDescent="0.35">
      <c r="A1847" t="str">
        <f t="shared" si="561"/>
        <v>CUST1846</v>
      </c>
      <c r="B1847" s="2" t="s">
        <v>2182</v>
      </c>
      <c r="C1847" s="4">
        <v>45620</v>
      </c>
      <c r="D1847" s="2" t="s">
        <v>544</v>
      </c>
      <c r="E1847" t="s">
        <v>5054</v>
      </c>
      <c r="F1847" s="2" t="s">
        <v>19</v>
      </c>
      <c r="G1847" s="2" t="s">
        <v>60</v>
      </c>
      <c r="H1847" s="2">
        <v>1</v>
      </c>
      <c r="I1847" s="19">
        <v>1024.47</v>
      </c>
      <c r="J1847" s="2" t="s">
        <v>20</v>
      </c>
      <c r="K1847" s="2" t="s">
        <v>16</v>
      </c>
      <c r="L1847" s="31"/>
      <c r="M1847" s="18">
        <f t="shared" si="562"/>
        <v>1024.47</v>
      </c>
      <c r="T1847" t="str">
        <f t="shared" si="563"/>
        <v>Completed</v>
      </c>
      <c r="U1847" t="str">
        <f t="shared" si="564"/>
        <v>Yes</v>
      </c>
      <c r="V1847" t="str">
        <f t="shared" si="565"/>
        <v>No</v>
      </c>
      <c r="X1847">
        <f t="shared" si="566"/>
        <v>558</v>
      </c>
      <c r="Y1847">
        <f t="shared" si="567"/>
        <v>430</v>
      </c>
      <c r="Z1847" s="18">
        <f t="shared" si="568"/>
        <v>2759712.3299794244</v>
      </c>
      <c r="AA1847" s="18">
        <f t="shared" si="569"/>
        <v>330643.50635802455</v>
      </c>
      <c r="AB1847" s="17">
        <f t="shared" si="570"/>
        <v>3.8641711229946525</v>
      </c>
      <c r="AC1847" s="2" t="s">
        <v>60</v>
      </c>
      <c r="AD1847" s="2" t="s">
        <v>19</v>
      </c>
      <c r="AE1847" t="str">
        <f t="shared" si="571"/>
        <v>Electronics</v>
      </c>
      <c r="AF1847" t="str">
        <f t="shared" si="572"/>
        <v>Electronics</v>
      </c>
      <c r="AG1847" t="str" cm="1">
        <f t="array" ref="AG1847">INDEX(AD:AD,ROW())</f>
        <v>Electronics</v>
      </c>
      <c r="AH1847">
        <f t="shared" si="580"/>
        <v>17</v>
      </c>
      <c r="AI1847" t="str">
        <f t="shared" si="573"/>
        <v>Electronics</v>
      </c>
      <c r="AK1847">
        <f t="shared" si="574"/>
        <v>2024</v>
      </c>
      <c r="AL1847">
        <f t="shared" si="575"/>
        <v>11</v>
      </c>
      <c r="AM1847">
        <f t="shared" si="576"/>
        <v>24</v>
      </c>
      <c r="AN1847">
        <f t="shared" si="577"/>
        <v>1</v>
      </c>
      <c r="AO1847" t="str">
        <f t="shared" si="578"/>
        <v>Weekend</v>
      </c>
      <c r="AR1847" s="20">
        <f t="shared" si="579"/>
        <v>0</v>
      </c>
    </row>
    <row r="1848" spans="1:44" x14ac:dyDescent="0.35">
      <c r="A1848" t="str">
        <f t="shared" si="561"/>
        <v>CUST1847</v>
      </c>
      <c r="B1848" s="2" t="s">
        <v>2183</v>
      </c>
      <c r="C1848" s="4">
        <v>45494</v>
      </c>
      <c r="D1848" s="2" t="s">
        <v>707</v>
      </c>
      <c r="E1848" t="s">
        <v>5052</v>
      </c>
      <c r="F1848" s="2" t="s">
        <v>13</v>
      </c>
      <c r="G1848" s="2" t="s">
        <v>37</v>
      </c>
      <c r="H1848" s="2">
        <v>1</v>
      </c>
      <c r="I1848" s="19">
        <v>468.02</v>
      </c>
      <c r="J1848" s="2" t="s">
        <v>20</v>
      </c>
      <c r="K1848" s="2" t="s">
        <v>16</v>
      </c>
      <c r="L1848" s="31"/>
      <c r="M1848" s="18">
        <f t="shared" si="562"/>
        <v>468.02</v>
      </c>
      <c r="T1848" t="str">
        <f t="shared" si="563"/>
        <v>Completed</v>
      </c>
      <c r="U1848" t="str">
        <f t="shared" si="564"/>
        <v>No</v>
      </c>
      <c r="V1848" t="str">
        <f t="shared" si="565"/>
        <v>No</v>
      </c>
      <c r="X1848">
        <f t="shared" si="566"/>
        <v>573</v>
      </c>
      <c r="Y1848">
        <f t="shared" si="567"/>
        <v>450</v>
      </c>
      <c r="Z1848" s="18">
        <f t="shared" si="568"/>
        <v>1463424.4009529033</v>
      </c>
      <c r="AA1848" s="18">
        <f t="shared" si="569"/>
        <v>118285.78776560788</v>
      </c>
      <c r="AB1848" s="17">
        <f t="shared" si="570"/>
        <v>3.8140589569160999</v>
      </c>
      <c r="AC1848" s="2" t="s">
        <v>37</v>
      </c>
      <c r="AD1848" s="2" t="s">
        <v>13</v>
      </c>
      <c r="AE1848" t="str">
        <f t="shared" si="571"/>
        <v>Home &amp; Kitchen</v>
      </c>
      <c r="AF1848" t="str">
        <f t="shared" si="572"/>
        <v>Home &amp; Kitchen</v>
      </c>
      <c r="AG1848" t="str" cm="1">
        <f t="array" ref="AG1848">INDEX(AD:AD,ROW())</f>
        <v>Home &amp; Kitchen</v>
      </c>
      <c r="AH1848">
        <f t="shared" si="580"/>
        <v>8</v>
      </c>
      <c r="AI1848" t="str">
        <f t="shared" si="573"/>
        <v>Home &amp; Kitchen</v>
      </c>
      <c r="AK1848">
        <f t="shared" si="574"/>
        <v>2024</v>
      </c>
      <c r="AL1848">
        <f t="shared" si="575"/>
        <v>7</v>
      </c>
      <c r="AM1848">
        <f t="shared" si="576"/>
        <v>21</v>
      </c>
      <c r="AN1848">
        <f t="shared" si="577"/>
        <v>1</v>
      </c>
      <c r="AO1848" t="str">
        <f t="shared" si="578"/>
        <v>Weekend</v>
      </c>
      <c r="AR1848" s="20">
        <f t="shared" si="579"/>
        <v>0</v>
      </c>
    </row>
    <row r="1849" spans="1:44" x14ac:dyDescent="0.35">
      <c r="A1849" t="str">
        <f t="shared" si="561"/>
        <v>CUST1848</v>
      </c>
      <c r="B1849" s="2" t="s">
        <v>2184</v>
      </c>
      <c r="C1849" s="4">
        <v>45724</v>
      </c>
      <c r="D1849" s="2" t="s">
        <v>385</v>
      </c>
      <c r="E1849" t="s">
        <v>5052</v>
      </c>
      <c r="F1849" s="2" t="s">
        <v>29</v>
      </c>
      <c r="G1849" s="2" t="s">
        <v>5043</v>
      </c>
      <c r="H1849" s="2">
        <v>3</v>
      </c>
      <c r="I1849" s="19">
        <v>1434.87</v>
      </c>
      <c r="J1849" s="2" t="s">
        <v>5046</v>
      </c>
      <c r="K1849" s="2" t="s">
        <v>16</v>
      </c>
      <c r="L1849" s="2">
        <v>4</v>
      </c>
      <c r="M1849" s="18">
        <f t="shared" si="562"/>
        <v>4304.6099999999997</v>
      </c>
      <c r="T1849" t="str">
        <f t="shared" si="563"/>
        <v>Completed</v>
      </c>
      <c r="U1849" t="str">
        <f t="shared" si="564"/>
        <v>Yes</v>
      </c>
      <c r="V1849" t="str">
        <f t="shared" si="565"/>
        <v>No</v>
      </c>
      <c r="X1849">
        <f t="shared" si="566"/>
        <v>573</v>
      </c>
      <c r="Y1849">
        <f t="shared" si="567"/>
        <v>450</v>
      </c>
      <c r="Z1849" s="18">
        <f t="shared" si="568"/>
        <v>1892867.2841657216</v>
      </c>
      <c r="AA1849" s="18">
        <f t="shared" si="569"/>
        <v>199432.98236095349</v>
      </c>
      <c r="AB1849" s="17">
        <f t="shared" si="570"/>
        <v>3.8949824970828471</v>
      </c>
      <c r="AC1849" s="2" t="s">
        <v>5043</v>
      </c>
      <c r="AD1849" s="2" t="s">
        <v>29</v>
      </c>
      <c r="AE1849" t="str">
        <f t="shared" si="571"/>
        <v>Fashion</v>
      </c>
      <c r="AF1849" t="str">
        <f t="shared" si="572"/>
        <v>Fashion</v>
      </c>
      <c r="AG1849" t="str" cm="1">
        <f t="array" ref="AG1849">INDEX(AD:AD,ROW())</f>
        <v>Fashion</v>
      </c>
      <c r="AH1849">
        <f t="shared" si="580"/>
        <v>55</v>
      </c>
      <c r="AI1849" t="str">
        <f t="shared" si="573"/>
        <v>Fashion</v>
      </c>
      <c r="AK1849">
        <f t="shared" si="574"/>
        <v>2025</v>
      </c>
      <c r="AL1849">
        <f t="shared" si="575"/>
        <v>3</v>
      </c>
      <c r="AM1849">
        <f t="shared" si="576"/>
        <v>8</v>
      </c>
      <c r="AN1849">
        <f t="shared" si="577"/>
        <v>7</v>
      </c>
      <c r="AO1849" t="str">
        <f t="shared" si="578"/>
        <v>Weekend</v>
      </c>
      <c r="AR1849" s="20">
        <f t="shared" si="579"/>
        <v>0</v>
      </c>
    </row>
    <row r="1850" spans="1:44" x14ac:dyDescent="0.35">
      <c r="A1850" t="str">
        <f t="shared" si="561"/>
        <v>CUST1849</v>
      </c>
      <c r="B1850" s="2" t="s">
        <v>2185</v>
      </c>
      <c r="C1850" s="4">
        <v>45430</v>
      </c>
      <c r="D1850" s="2" t="s">
        <v>275</v>
      </c>
      <c r="E1850" t="s">
        <v>5050</v>
      </c>
      <c r="F1850" s="2" t="s">
        <v>29</v>
      </c>
      <c r="G1850" s="2" t="s">
        <v>121</v>
      </c>
      <c r="H1850" s="2">
        <v>1</v>
      </c>
      <c r="I1850" s="19">
        <v>1688.4</v>
      </c>
      <c r="J1850" s="2" t="s">
        <v>15</v>
      </c>
      <c r="K1850" s="2" t="s">
        <v>16</v>
      </c>
      <c r="L1850" s="2">
        <v>3</v>
      </c>
      <c r="M1850" s="18">
        <f t="shared" si="562"/>
        <v>1688.4</v>
      </c>
      <c r="T1850" t="str">
        <f t="shared" si="563"/>
        <v>Completed</v>
      </c>
      <c r="U1850" t="str">
        <f t="shared" si="564"/>
        <v>Yes</v>
      </c>
      <c r="V1850" t="str">
        <f t="shared" si="565"/>
        <v>No</v>
      </c>
      <c r="X1850">
        <f t="shared" si="566"/>
        <v>589</v>
      </c>
      <c r="Y1850">
        <f t="shared" si="567"/>
        <v>426</v>
      </c>
      <c r="Z1850" s="18">
        <f t="shared" si="568"/>
        <v>1892867.2841657216</v>
      </c>
      <c r="AA1850" s="18">
        <f t="shared" si="569"/>
        <v>199432.98236095349</v>
      </c>
      <c r="AB1850" s="17">
        <f t="shared" si="570"/>
        <v>3.8949824970828471</v>
      </c>
      <c r="AC1850" s="2" t="s">
        <v>121</v>
      </c>
      <c r="AD1850" s="2" t="s">
        <v>29</v>
      </c>
      <c r="AE1850" t="str">
        <f t="shared" si="571"/>
        <v>Fashion</v>
      </c>
      <c r="AF1850" t="str">
        <f t="shared" si="572"/>
        <v>Fashion</v>
      </c>
      <c r="AG1850" t="str" cm="1">
        <f t="array" ref="AG1850">INDEX(AD:AD,ROW())</f>
        <v>Fashion</v>
      </c>
      <c r="AH1850">
        <f t="shared" si="580"/>
        <v>45</v>
      </c>
      <c r="AI1850" t="str">
        <f t="shared" si="573"/>
        <v>Fashion</v>
      </c>
      <c r="AK1850">
        <f t="shared" si="574"/>
        <v>2024</v>
      </c>
      <c r="AL1850">
        <f t="shared" si="575"/>
        <v>5</v>
      </c>
      <c r="AM1850">
        <f t="shared" si="576"/>
        <v>18</v>
      </c>
      <c r="AN1850">
        <f t="shared" si="577"/>
        <v>7</v>
      </c>
      <c r="AO1850" t="str">
        <f t="shared" si="578"/>
        <v>Weekend</v>
      </c>
      <c r="AR1850" s="20">
        <f t="shared" si="579"/>
        <v>0</v>
      </c>
    </row>
    <row r="1851" spans="1:44" x14ac:dyDescent="0.35">
      <c r="A1851" t="str">
        <f t="shared" si="561"/>
        <v>CUST1850</v>
      </c>
      <c r="B1851" s="2" t="s">
        <v>2186</v>
      </c>
      <c r="C1851" s="4">
        <v>45649</v>
      </c>
      <c r="D1851" s="2" t="s">
        <v>550</v>
      </c>
      <c r="E1851" t="s">
        <v>5051</v>
      </c>
      <c r="F1851" s="2" t="s">
        <v>13</v>
      </c>
      <c r="G1851" s="2" t="s">
        <v>14</v>
      </c>
      <c r="H1851" s="2">
        <v>3</v>
      </c>
      <c r="I1851" s="19">
        <v>1822.62</v>
      </c>
      <c r="J1851" s="2" t="s">
        <v>5047</v>
      </c>
      <c r="K1851" s="2" t="s">
        <v>16</v>
      </c>
      <c r="L1851" s="2">
        <v>4</v>
      </c>
      <c r="M1851" s="18">
        <f t="shared" si="562"/>
        <v>5467.86</v>
      </c>
      <c r="T1851" t="str">
        <f t="shared" si="563"/>
        <v>Completed</v>
      </c>
      <c r="U1851" t="str">
        <f t="shared" si="564"/>
        <v>Yes</v>
      </c>
      <c r="V1851" t="str">
        <f t="shared" si="565"/>
        <v>No</v>
      </c>
      <c r="X1851">
        <f t="shared" si="566"/>
        <v>619</v>
      </c>
      <c r="Y1851">
        <f t="shared" si="567"/>
        <v>468</v>
      </c>
      <c r="Z1851" s="18">
        <f t="shared" si="568"/>
        <v>1463424.4009529033</v>
      </c>
      <c r="AA1851" s="18">
        <f t="shared" si="569"/>
        <v>118285.78776560788</v>
      </c>
      <c r="AB1851" s="17">
        <f t="shared" si="570"/>
        <v>3.8140589569160999</v>
      </c>
      <c r="AC1851" s="2" t="s">
        <v>14</v>
      </c>
      <c r="AD1851" s="2" t="s">
        <v>13</v>
      </c>
      <c r="AE1851" t="str">
        <f t="shared" si="571"/>
        <v>Home &amp; Kitchen</v>
      </c>
      <c r="AF1851" t="str">
        <f t="shared" si="572"/>
        <v>Home &amp; Kitchen</v>
      </c>
      <c r="AG1851" t="str" cm="1">
        <f t="array" ref="AG1851">INDEX(AD:AD,ROW())</f>
        <v>Home &amp; Kitchen</v>
      </c>
      <c r="AH1851">
        <f t="shared" si="580"/>
        <v>2</v>
      </c>
      <c r="AI1851" t="str">
        <f t="shared" si="573"/>
        <v>Home &amp; Kitchen</v>
      </c>
      <c r="AK1851">
        <f t="shared" si="574"/>
        <v>2024</v>
      </c>
      <c r="AL1851">
        <f t="shared" si="575"/>
        <v>12</v>
      </c>
      <c r="AM1851">
        <f t="shared" si="576"/>
        <v>23</v>
      </c>
      <c r="AN1851">
        <f t="shared" si="577"/>
        <v>2</v>
      </c>
      <c r="AO1851" t="str">
        <f t="shared" si="578"/>
        <v>Weekday</v>
      </c>
      <c r="AR1851" s="20">
        <f t="shared" si="579"/>
        <v>0</v>
      </c>
    </row>
    <row r="1852" spans="1:44" x14ac:dyDescent="0.35">
      <c r="A1852" t="str">
        <f t="shared" si="561"/>
        <v>CUST1851</v>
      </c>
      <c r="B1852" s="2" t="s">
        <v>2187</v>
      </c>
      <c r="C1852" s="4">
        <v>45044</v>
      </c>
      <c r="D1852" s="2" t="s">
        <v>263</v>
      </c>
      <c r="E1852" t="s">
        <v>5050</v>
      </c>
      <c r="F1852" s="2" t="s">
        <v>19</v>
      </c>
      <c r="G1852" s="2" t="s">
        <v>49</v>
      </c>
      <c r="H1852" s="2">
        <v>1</v>
      </c>
      <c r="I1852" s="19">
        <v>2336.17</v>
      </c>
      <c r="J1852" s="2" t="s">
        <v>15</v>
      </c>
      <c r="K1852" s="2" t="s">
        <v>31</v>
      </c>
      <c r="L1852" s="2">
        <v>4</v>
      </c>
      <c r="M1852" s="18">
        <f t="shared" si="562"/>
        <v>2336.17</v>
      </c>
      <c r="T1852" t="str">
        <f t="shared" si="563"/>
        <v>Pending</v>
      </c>
      <c r="U1852" t="str">
        <f t="shared" si="564"/>
        <v>No</v>
      </c>
      <c r="V1852" t="str">
        <f t="shared" si="565"/>
        <v>Yes</v>
      </c>
      <c r="X1852">
        <f t="shared" si="566"/>
        <v>589</v>
      </c>
      <c r="Y1852">
        <f t="shared" si="567"/>
        <v>426</v>
      </c>
      <c r="Z1852" s="18">
        <f t="shared" si="568"/>
        <v>2759712.3299794244</v>
      </c>
      <c r="AA1852" s="18">
        <f t="shared" si="569"/>
        <v>330643.50635802455</v>
      </c>
      <c r="AB1852" s="17">
        <f t="shared" si="570"/>
        <v>3.8641711229946525</v>
      </c>
      <c r="AC1852" s="2" t="s">
        <v>49</v>
      </c>
      <c r="AD1852" s="2" t="s">
        <v>19</v>
      </c>
      <c r="AE1852" t="str">
        <f t="shared" si="571"/>
        <v>Electronics</v>
      </c>
      <c r="AF1852" t="str">
        <f t="shared" si="572"/>
        <v>Electronics</v>
      </c>
      <c r="AG1852" t="str" cm="1">
        <f t="array" ref="AG1852">INDEX(AD:AD,ROW())</f>
        <v>Electronics</v>
      </c>
      <c r="AH1852">
        <f t="shared" si="580"/>
        <v>12</v>
      </c>
      <c r="AI1852" t="str">
        <f t="shared" si="573"/>
        <v>Electronics</v>
      </c>
      <c r="AK1852">
        <f t="shared" si="574"/>
        <v>2023</v>
      </c>
      <c r="AL1852">
        <f t="shared" si="575"/>
        <v>4</v>
      </c>
      <c r="AM1852">
        <f t="shared" si="576"/>
        <v>28</v>
      </c>
      <c r="AN1852">
        <f t="shared" si="577"/>
        <v>6</v>
      </c>
      <c r="AO1852" t="str">
        <f t="shared" si="578"/>
        <v>Weekday</v>
      </c>
      <c r="AR1852" s="20">
        <f t="shared" si="579"/>
        <v>0</v>
      </c>
    </row>
    <row r="1853" spans="1:44" x14ac:dyDescent="0.35">
      <c r="A1853" t="str">
        <f t="shared" si="561"/>
        <v>CUST1852</v>
      </c>
      <c r="B1853" s="2" t="s">
        <v>2188</v>
      </c>
      <c r="C1853" s="4">
        <v>45824</v>
      </c>
      <c r="D1853" s="2" t="s">
        <v>449</v>
      </c>
      <c r="E1853" t="s">
        <v>5055</v>
      </c>
      <c r="F1853" s="2" t="s">
        <v>42</v>
      </c>
      <c r="G1853" s="2" t="s">
        <v>170</v>
      </c>
      <c r="H1853" s="2">
        <v>1</v>
      </c>
      <c r="I1853" s="19">
        <v>1278.69</v>
      </c>
      <c r="J1853" s="2" t="s">
        <v>5047</v>
      </c>
      <c r="K1853" s="2" t="s">
        <v>16</v>
      </c>
      <c r="L1853" s="2">
        <v>2</v>
      </c>
      <c r="M1853" s="18">
        <f t="shared" si="562"/>
        <v>1278.69</v>
      </c>
      <c r="T1853" t="str">
        <f t="shared" si="563"/>
        <v>Completed</v>
      </c>
      <c r="U1853" t="str">
        <f t="shared" si="564"/>
        <v>Yes</v>
      </c>
      <c r="V1853" t="str">
        <f t="shared" si="565"/>
        <v>No</v>
      </c>
      <c r="X1853">
        <f t="shared" si="566"/>
        <v>567</v>
      </c>
      <c r="Y1853">
        <f t="shared" si="567"/>
        <v>440</v>
      </c>
      <c r="Z1853" s="18">
        <f t="shared" si="568"/>
        <v>1098537.4901531704</v>
      </c>
      <c r="AA1853" s="18">
        <f t="shared" si="569"/>
        <v>96724.388030634553</v>
      </c>
      <c r="AB1853" s="17">
        <f t="shared" si="570"/>
        <v>3.9001122334455669</v>
      </c>
      <c r="AC1853" s="2" t="s">
        <v>170</v>
      </c>
      <c r="AD1853" s="2" t="s">
        <v>42</v>
      </c>
      <c r="AE1853" t="str">
        <f t="shared" si="571"/>
        <v>Beauty</v>
      </c>
      <c r="AF1853" t="str">
        <f t="shared" si="572"/>
        <v>Beauty</v>
      </c>
      <c r="AG1853" t="str" cm="1">
        <f t="array" ref="AG1853">INDEX(AD:AD,ROW())</f>
        <v>Beauty</v>
      </c>
      <c r="AH1853">
        <f t="shared" si="580"/>
        <v>70</v>
      </c>
      <c r="AI1853" t="str">
        <f t="shared" si="573"/>
        <v>Beauty</v>
      </c>
      <c r="AK1853">
        <f t="shared" si="574"/>
        <v>2025</v>
      </c>
      <c r="AL1853">
        <f t="shared" si="575"/>
        <v>6</v>
      </c>
      <c r="AM1853">
        <f t="shared" si="576"/>
        <v>16</v>
      </c>
      <c r="AN1853">
        <f t="shared" si="577"/>
        <v>2</v>
      </c>
      <c r="AO1853" t="str">
        <f t="shared" si="578"/>
        <v>Weekday</v>
      </c>
      <c r="AR1853" s="20">
        <f t="shared" si="579"/>
        <v>0</v>
      </c>
    </row>
    <row r="1854" spans="1:44" x14ac:dyDescent="0.35">
      <c r="A1854" t="str">
        <f t="shared" si="561"/>
        <v>CUST1853</v>
      </c>
      <c r="B1854" s="2" t="s">
        <v>2189</v>
      </c>
      <c r="C1854" s="4">
        <v>45671</v>
      </c>
      <c r="D1854" s="2" t="s">
        <v>639</v>
      </c>
      <c r="E1854" t="s">
        <v>5049</v>
      </c>
      <c r="F1854" s="2" t="s">
        <v>42</v>
      </c>
      <c r="G1854" s="2" t="s">
        <v>5042</v>
      </c>
      <c r="H1854" s="2">
        <v>1</v>
      </c>
      <c r="I1854" s="19">
        <v>534.77</v>
      </c>
      <c r="J1854" s="2" t="s">
        <v>5046</v>
      </c>
      <c r="K1854" s="2" t="s">
        <v>16</v>
      </c>
      <c r="L1854" s="2">
        <v>4</v>
      </c>
      <c r="M1854" s="18">
        <f t="shared" si="562"/>
        <v>534.77</v>
      </c>
      <c r="T1854" t="str">
        <f t="shared" si="563"/>
        <v>Completed</v>
      </c>
      <c r="U1854" t="str">
        <f t="shared" si="564"/>
        <v>No</v>
      </c>
      <c r="V1854" t="str">
        <f t="shared" si="565"/>
        <v>No</v>
      </c>
      <c r="X1854">
        <f t="shared" si="566"/>
        <v>595</v>
      </c>
      <c r="Y1854">
        <f t="shared" si="567"/>
        <v>444</v>
      </c>
      <c r="Z1854" s="18">
        <f t="shared" si="568"/>
        <v>1098537.4901531704</v>
      </c>
      <c r="AA1854" s="18">
        <f t="shared" si="569"/>
        <v>96724.388030634553</v>
      </c>
      <c r="AB1854" s="17">
        <f t="shared" si="570"/>
        <v>3.9001122334455669</v>
      </c>
      <c r="AC1854" s="2" t="s">
        <v>5042</v>
      </c>
      <c r="AD1854" s="2" t="s">
        <v>42</v>
      </c>
      <c r="AE1854" t="str">
        <f t="shared" si="571"/>
        <v>Beauty</v>
      </c>
      <c r="AF1854" t="str">
        <f t="shared" si="572"/>
        <v>Beauty</v>
      </c>
      <c r="AG1854" t="str" cm="1">
        <f t="array" ref="AG1854">INDEX(AD:AD,ROW())</f>
        <v>Beauty</v>
      </c>
      <c r="AH1854">
        <f t="shared" si="580"/>
        <v>18</v>
      </c>
      <c r="AI1854" t="str">
        <f t="shared" si="573"/>
        <v>Beauty</v>
      </c>
      <c r="AK1854">
        <f t="shared" si="574"/>
        <v>2025</v>
      </c>
      <c r="AL1854">
        <f t="shared" si="575"/>
        <v>1</v>
      </c>
      <c r="AM1854">
        <f t="shared" si="576"/>
        <v>14</v>
      </c>
      <c r="AN1854">
        <f t="shared" si="577"/>
        <v>3</v>
      </c>
      <c r="AO1854" t="str">
        <f t="shared" si="578"/>
        <v>Weekday</v>
      </c>
      <c r="AR1854" s="20">
        <f t="shared" si="579"/>
        <v>0</v>
      </c>
    </row>
    <row r="1855" spans="1:44" x14ac:dyDescent="0.35">
      <c r="A1855" t="str">
        <f t="shared" si="561"/>
        <v>CUST1854</v>
      </c>
      <c r="B1855" s="2" t="s">
        <v>2190</v>
      </c>
      <c r="C1855" s="4">
        <v>45633</v>
      </c>
      <c r="D1855" s="2" t="s">
        <v>380</v>
      </c>
      <c r="E1855" t="s">
        <v>5053</v>
      </c>
      <c r="F1855" s="2" t="s">
        <v>13</v>
      </c>
      <c r="G1855" s="2" t="s">
        <v>37</v>
      </c>
      <c r="H1855" s="2">
        <v>1</v>
      </c>
      <c r="I1855" s="19">
        <v>1315.14</v>
      </c>
      <c r="J1855" s="2" t="s">
        <v>20</v>
      </c>
      <c r="K1855" s="2" t="s">
        <v>16</v>
      </c>
      <c r="L1855" s="2">
        <v>5</v>
      </c>
      <c r="M1855" s="18">
        <f t="shared" si="562"/>
        <v>1315.14</v>
      </c>
      <c r="T1855" t="str">
        <f t="shared" si="563"/>
        <v>Completed</v>
      </c>
      <c r="U1855" t="str">
        <f t="shared" si="564"/>
        <v>Yes</v>
      </c>
      <c r="V1855" t="str">
        <f t="shared" si="565"/>
        <v>No</v>
      </c>
      <c r="X1855">
        <f t="shared" si="566"/>
        <v>559</v>
      </c>
      <c r="Y1855">
        <f t="shared" si="567"/>
        <v>408</v>
      </c>
      <c r="Z1855" s="18">
        <f t="shared" si="568"/>
        <v>1463424.4009529033</v>
      </c>
      <c r="AA1855" s="18">
        <f t="shared" si="569"/>
        <v>118285.78776560788</v>
      </c>
      <c r="AB1855" s="17">
        <f t="shared" si="570"/>
        <v>3.8140589569160999</v>
      </c>
      <c r="AC1855" s="2" t="s">
        <v>37</v>
      </c>
      <c r="AD1855" s="2" t="s">
        <v>13</v>
      </c>
      <c r="AE1855" t="str">
        <f t="shared" si="571"/>
        <v>Home &amp; Kitchen</v>
      </c>
      <c r="AF1855" t="str">
        <f t="shared" si="572"/>
        <v>Home &amp; Kitchen</v>
      </c>
      <c r="AG1855" t="str" cm="1">
        <f t="array" ref="AG1855">INDEX(AD:AD,ROW())</f>
        <v>Home &amp; Kitchen</v>
      </c>
      <c r="AH1855">
        <f t="shared" si="580"/>
        <v>8</v>
      </c>
      <c r="AI1855" t="str">
        <f t="shared" si="573"/>
        <v>Home &amp; Kitchen</v>
      </c>
      <c r="AK1855">
        <f t="shared" si="574"/>
        <v>2024</v>
      </c>
      <c r="AL1855">
        <f t="shared" si="575"/>
        <v>12</v>
      </c>
      <c r="AM1855">
        <f t="shared" si="576"/>
        <v>7</v>
      </c>
      <c r="AN1855">
        <f t="shared" si="577"/>
        <v>7</v>
      </c>
      <c r="AO1855" t="str">
        <f t="shared" si="578"/>
        <v>Weekend</v>
      </c>
      <c r="AR1855" s="20">
        <f t="shared" si="579"/>
        <v>0</v>
      </c>
    </row>
    <row r="1856" spans="1:44" x14ac:dyDescent="0.35">
      <c r="A1856" t="str">
        <f t="shared" si="561"/>
        <v>CUST1855</v>
      </c>
      <c r="B1856" s="2" t="s">
        <v>2191</v>
      </c>
      <c r="C1856" s="4">
        <v>45132</v>
      </c>
      <c r="D1856" s="2" t="s">
        <v>1776</v>
      </c>
      <c r="E1856" t="s">
        <v>5048</v>
      </c>
      <c r="F1856" s="2" t="s">
        <v>13</v>
      </c>
      <c r="G1856" s="2" t="s">
        <v>5045</v>
      </c>
      <c r="H1856" s="2">
        <v>1</v>
      </c>
      <c r="I1856" s="19">
        <v>1901.88</v>
      </c>
      <c r="J1856" s="2" t="s">
        <v>15</v>
      </c>
      <c r="K1856" s="2" t="s">
        <v>16</v>
      </c>
      <c r="L1856" s="2">
        <v>3</v>
      </c>
      <c r="M1856" s="18">
        <f t="shared" si="562"/>
        <v>1901.88</v>
      </c>
      <c r="T1856" t="str">
        <f t="shared" si="563"/>
        <v>Completed</v>
      </c>
      <c r="U1856" t="str">
        <f t="shared" si="564"/>
        <v>Yes</v>
      </c>
      <c r="V1856" t="str">
        <f t="shared" si="565"/>
        <v>No</v>
      </c>
      <c r="X1856">
        <f t="shared" si="566"/>
        <v>590</v>
      </c>
      <c r="Y1856">
        <f t="shared" si="567"/>
        <v>451</v>
      </c>
      <c r="Z1856" s="18">
        <f t="shared" si="568"/>
        <v>1463424.4009529033</v>
      </c>
      <c r="AA1856" s="18">
        <f t="shared" si="569"/>
        <v>118285.78776560788</v>
      </c>
      <c r="AB1856" s="17">
        <f t="shared" si="570"/>
        <v>3.8140589569160999</v>
      </c>
      <c r="AC1856" s="2" t="s">
        <v>5045</v>
      </c>
      <c r="AD1856" s="2" t="s">
        <v>13</v>
      </c>
      <c r="AE1856" t="str">
        <f t="shared" si="571"/>
        <v>Home &amp; Kitchen</v>
      </c>
      <c r="AF1856" t="str">
        <f t="shared" si="572"/>
        <v>Home &amp; Kitchen</v>
      </c>
      <c r="AG1856" t="str" cm="1">
        <f t="array" ref="AG1856">INDEX(AD:AD,ROW())</f>
        <v>Home &amp; Kitchen</v>
      </c>
      <c r="AH1856">
        <f t="shared" si="580"/>
        <v>76</v>
      </c>
      <c r="AI1856" t="str">
        <f t="shared" si="573"/>
        <v>Home &amp; Kitchen</v>
      </c>
      <c r="AK1856">
        <f t="shared" si="574"/>
        <v>2023</v>
      </c>
      <c r="AL1856">
        <f t="shared" si="575"/>
        <v>7</v>
      </c>
      <c r="AM1856">
        <f t="shared" si="576"/>
        <v>25</v>
      </c>
      <c r="AN1856">
        <f t="shared" si="577"/>
        <v>3</v>
      </c>
      <c r="AO1856" t="str">
        <f t="shared" si="578"/>
        <v>Weekday</v>
      </c>
      <c r="AR1856" s="20">
        <f t="shared" si="579"/>
        <v>0</v>
      </c>
    </row>
    <row r="1857" spans="1:44" x14ac:dyDescent="0.35">
      <c r="A1857" t="str">
        <f t="shared" si="561"/>
        <v>CUST1856</v>
      </c>
      <c r="B1857" s="2" t="s">
        <v>2192</v>
      </c>
      <c r="C1857" s="4">
        <v>44928</v>
      </c>
      <c r="D1857" s="2" t="s">
        <v>577</v>
      </c>
      <c r="E1857" t="s">
        <v>5051</v>
      </c>
      <c r="F1857" s="2" t="s">
        <v>29</v>
      </c>
      <c r="G1857" s="2" t="s">
        <v>5043</v>
      </c>
      <c r="H1857" s="2">
        <v>3</v>
      </c>
      <c r="I1857" s="19">
        <v>540.41</v>
      </c>
      <c r="J1857" s="2" t="s">
        <v>15</v>
      </c>
      <c r="K1857" s="2" t="s">
        <v>16</v>
      </c>
      <c r="L1857" s="2">
        <v>5</v>
      </c>
      <c r="M1857" s="18">
        <f t="shared" si="562"/>
        <v>1621.23</v>
      </c>
      <c r="T1857" t="str">
        <f t="shared" si="563"/>
        <v>Completed</v>
      </c>
      <c r="U1857" t="str">
        <f t="shared" si="564"/>
        <v>Yes</v>
      </c>
      <c r="V1857" t="str">
        <f t="shared" si="565"/>
        <v>No</v>
      </c>
      <c r="X1857">
        <f t="shared" si="566"/>
        <v>619</v>
      </c>
      <c r="Y1857">
        <f t="shared" si="567"/>
        <v>468</v>
      </c>
      <c r="Z1857" s="18">
        <f t="shared" si="568"/>
        <v>1892867.2841657216</v>
      </c>
      <c r="AA1857" s="18">
        <f t="shared" si="569"/>
        <v>199432.98236095349</v>
      </c>
      <c r="AB1857" s="17">
        <f t="shared" si="570"/>
        <v>3.8949824970828471</v>
      </c>
      <c r="AC1857" s="2" t="s">
        <v>5043</v>
      </c>
      <c r="AD1857" s="2" t="s">
        <v>29</v>
      </c>
      <c r="AE1857" t="str">
        <f t="shared" si="571"/>
        <v>Fashion</v>
      </c>
      <c r="AF1857" t="str">
        <f t="shared" si="572"/>
        <v>Fashion</v>
      </c>
      <c r="AG1857" t="str" cm="1">
        <f t="array" ref="AG1857">INDEX(AD:AD,ROW())</f>
        <v>Fashion</v>
      </c>
      <c r="AH1857">
        <f t="shared" si="580"/>
        <v>55</v>
      </c>
      <c r="AI1857" t="str">
        <f t="shared" si="573"/>
        <v>Fashion</v>
      </c>
      <c r="AK1857">
        <f t="shared" si="574"/>
        <v>2023</v>
      </c>
      <c r="AL1857">
        <f t="shared" si="575"/>
        <v>1</v>
      </c>
      <c r="AM1857">
        <f t="shared" si="576"/>
        <v>2</v>
      </c>
      <c r="AN1857">
        <f t="shared" si="577"/>
        <v>2</v>
      </c>
      <c r="AO1857" t="str">
        <f t="shared" si="578"/>
        <v>Weekday</v>
      </c>
      <c r="AR1857" s="20">
        <f t="shared" si="579"/>
        <v>0</v>
      </c>
    </row>
    <row r="1858" spans="1:44" x14ac:dyDescent="0.35">
      <c r="A1858" t="str">
        <f t="shared" si="561"/>
        <v>CUST1857</v>
      </c>
      <c r="B1858" s="2" t="s">
        <v>2193</v>
      </c>
      <c r="C1858" s="4">
        <v>45684</v>
      </c>
      <c r="D1858" s="2" t="s">
        <v>443</v>
      </c>
      <c r="E1858" t="s">
        <v>5048</v>
      </c>
      <c r="F1858" s="2" t="s">
        <v>19</v>
      </c>
      <c r="G1858" s="2" t="s">
        <v>49</v>
      </c>
      <c r="H1858" s="2">
        <v>2</v>
      </c>
      <c r="I1858" s="19">
        <v>3320.44</v>
      </c>
      <c r="J1858" s="2" t="s">
        <v>5047</v>
      </c>
      <c r="K1858" s="2" t="s">
        <v>31</v>
      </c>
      <c r="L1858" s="2">
        <v>5</v>
      </c>
      <c r="M1858" s="18">
        <f t="shared" si="562"/>
        <v>6640.88</v>
      </c>
      <c r="T1858" t="str">
        <f t="shared" si="563"/>
        <v>Pending</v>
      </c>
      <c r="U1858" t="str">
        <f t="shared" si="564"/>
        <v>No</v>
      </c>
      <c r="V1858" t="str">
        <f t="shared" si="565"/>
        <v>Yes</v>
      </c>
      <c r="X1858">
        <f t="shared" si="566"/>
        <v>590</v>
      </c>
      <c r="Y1858">
        <f t="shared" si="567"/>
        <v>451</v>
      </c>
      <c r="Z1858" s="18">
        <f t="shared" si="568"/>
        <v>2759712.3299794244</v>
      </c>
      <c r="AA1858" s="18">
        <f t="shared" si="569"/>
        <v>330643.50635802455</v>
      </c>
      <c r="AB1858" s="17">
        <f t="shared" si="570"/>
        <v>3.8641711229946525</v>
      </c>
      <c r="AC1858" s="2" t="s">
        <v>49</v>
      </c>
      <c r="AD1858" s="2" t="s">
        <v>19</v>
      </c>
      <c r="AE1858" t="str">
        <f t="shared" si="571"/>
        <v>Electronics</v>
      </c>
      <c r="AF1858" t="str">
        <f t="shared" si="572"/>
        <v>Electronics</v>
      </c>
      <c r="AG1858" t="str" cm="1">
        <f t="array" ref="AG1858">INDEX(AD:AD,ROW())</f>
        <v>Electronics</v>
      </c>
      <c r="AH1858">
        <f t="shared" si="580"/>
        <v>12</v>
      </c>
      <c r="AI1858" t="str">
        <f t="shared" si="573"/>
        <v>Electronics</v>
      </c>
      <c r="AK1858">
        <f t="shared" si="574"/>
        <v>2025</v>
      </c>
      <c r="AL1858">
        <f t="shared" si="575"/>
        <v>1</v>
      </c>
      <c r="AM1858">
        <f t="shared" si="576"/>
        <v>27</v>
      </c>
      <c r="AN1858">
        <f t="shared" si="577"/>
        <v>2</v>
      </c>
      <c r="AO1858" t="str">
        <f t="shared" si="578"/>
        <v>Weekday</v>
      </c>
      <c r="AR1858" s="20">
        <f t="shared" si="579"/>
        <v>0</v>
      </c>
    </row>
    <row r="1859" spans="1:44" x14ac:dyDescent="0.35">
      <c r="A1859" t="str">
        <f t="shared" ref="A1859:A1922" si="581">"CUST"&amp;TEXT(ROW()-1,"0000")</f>
        <v>CUST1858</v>
      </c>
      <c r="B1859" s="2" t="s">
        <v>2194</v>
      </c>
      <c r="C1859" s="4">
        <v>45231</v>
      </c>
      <c r="D1859" s="2" t="s">
        <v>601</v>
      </c>
      <c r="E1859" t="s">
        <v>5054</v>
      </c>
      <c r="F1859" s="2" t="s">
        <v>42</v>
      </c>
      <c r="G1859" s="2" t="s">
        <v>5044</v>
      </c>
      <c r="H1859" s="2">
        <v>1</v>
      </c>
      <c r="I1859" s="19">
        <v>1355.8</v>
      </c>
      <c r="J1859" s="2" t="s">
        <v>20</v>
      </c>
      <c r="K1859" s="2" t="s">
        <v>31</v>
      </c>
      <c r="L1859" s="2">
        <v>4</v>
      </c>
      <c r="M1859" s="18">
        <f t="shared" ref="M1859:M1922" si="582">H1859*I1859</f>
        <v>1355.8</v>
      </c>
      <c r="T1859" t="str">
        <f t="shared" ref="T1859:T1922" si="583">IF(K1859="Cancelled","Lost Sale",IF(K1859="Pending","Pending","Completed"))</f>
        <v>Pending</v>
      </c>
      <c r="U1859" t="str">
        <f t="shared" ref="U1859:U1922" si="584">IF(AND(K1859="Delivered",M1859&gt;1000),"Yes","No")</f>
        <v>No</v>
      </c>
      <c r="V1859" t="str">
        <f t="shared" ref="V1859:V1922" si="585">IF(OR(K1859="Cancelled",K1859="Pending"),"Yes","No")</f>
        <v>Yes</v>
      </c>
      <c r="X1859">
        <f t="shared" ref="X1859:X1922" si="586">COUNTIF($E$2:$E$4701,E1859)</f>
        <v>558</v>
      </c>
      <c r="Y1859">
        <f t="shared" ref="Y1859:Y1922" si="587">COUNTIFS($E$2:$E$4701,E1859,$K$2:$K$4701,"Delivered")</f>
        <v>430</v>
      </c>
      <c r="Z1859" s="18">
        <f t="shared" ref="Z1859:Z1922" si="588">SUMIF($F$2:$F$4701,F1859,$M$2:$M$4701)</f>
        <v>1098537.4901531704</v>
      </c>
      <c r="AA1859" s="18">
        <f t="shared" ref="AA1859:AA1922" si="589">SUMIFS($M$2:$M$4701,$F$2:$F$4701,F1859,$K$2:$K$4701,"Pending")</f>
        <v>96724.388030634553</v>
      </c>
      <c r="AB1859" s="17">
        <f t="shared" ref="AB1859:AB1922" si="590">AVERAGEIF($F$2:$F$4701,F1859,$L$2:$L$4701)</f>
        <v>3.9001122334455669</v>
      </c>
      <c r="AC1859" s="2" t="s">
        <v>5044</v>
      </c>
      <c r="AD1859" s="2" t="s">
        <v>42</v>
      </c>
      <c r="AE1859" t="str">
        <f t="shared" ref="AE1859:AE1922" si="591">VLOOKUP(G1859,$AC$2:$AD$4738,2,FALSE)</f>
        <v>Beauty</v>
      </c>
      <c r="AF1859" t="str">
        <f t="shared" ref="AF1859:AF1922" si="592">_xlfn.XLOOKUP(G1859,AC:AC,AD:AD)</f>
        <v>Beauty</v>
      </c>
      <c r="AG1859" t="str" cm="1">
        <f t="array" ref="AG1859">INDEX(AD:AD,ROW())</f>
        <v>Beauty</v>
      </c>
      <c r="AH1859">
        <f t="shared" si="580"/>
        <v>64</v>
      </c>
      <c r="AI1859" t="str">
        <f t="shared" ref="AI1859:AI1922" si="593">INDEX(AD:AD,MATCH(G1859,AC:AC,0))</f>
        <v>Beauty</v>
      </c>
      <c r="AK1859">
        <f t="shared" ref="AK1859:AK1922" si="594">YEAR(C1859)</f>
        <v>2023</v>
      </c>
      <c r="AL1859">
        <f t="shared" ref="AL1859:AL1922" si="595">MONTH(C1859)</f>
        <v>11</v>
      </c>
      <c r="AM1859">
        <f t="shared" ref="AM1859:AM1922" si="596">DAY(C1859)</f>
        <v>1</v>
      </c>
      <c r="AN1859">
        <f t="shared" ref="AN1859:AN1922" si="597">WEEKDAY(C1859)</f>
        <v>4</v>
      </c>
      <c r="AO1859" t="str">
        <f t="shared" ref="AO1859:AO1922" si="598">IF(WEEKDAY(C1859,2)&gt;5,"Weekend","Weekday")</f>
        <v>Weekday</v>
      </c>
      <c r="AR1859" s="20">
        <f t="shared" ref="AR1859:AR1922" si="599">IF(OR(K1859="Cancelled",K1859="Returned"),1,0)</f>
        <v>0</v>
      </c>
    </row>
    <row r="1860" spans="1:44" x14ac:dyDescent="0.35">
      <c r="A1860" t="str">
        <f t="shared" si="581"/>
        <v>CUST1859</v>
      </c>
      <c r="B1860" s="2" t="s">
        <v>2195</v>
      </c>
      <c r="C1860" s="4">
        <v>45592</v>
      </c>
      <c r="D1860" s="2" t="s">
        <v>92</v>
      </c>
      <c r="E1860" t="s">
        <v>5052</v>
      </c>
      <c r="F1860" s="2" t="s">
        <v>13</v>
      </c>
      <c r="G1860" s="2" t="s">
        <v>34</v>
      </c>
      <c r="H1860" s="2">
        <v>1</v>
      </c>
      <c r="I1860" s="19">
        <v>288.49</v>
      </c>
      <c r="J1860" s="2" t="s">
        <v>20</v>
      </c>
      <c r="K1860" s="2" t="s">
        <v>16</v>
      </c>
      <c r="L1860" s="2">
        <v>2</v>
      </c>
      <c r="M1860" s="18">
        <f t="shared" si="582"/>
        <v>288.49</v>
      </c>
      <c r="T1860" t="str">
        <f t="shared" si="583"/>
        <v>Completed</v>
      </c>
      <c r="U1860" t="str">
        <f t="shared" si="584"/>
        <v>No</v>
      </c>
      <c r="V1860" t="str">
        <f t="shared" si="585"/>
        <v>No</v>
      </c>
      <c r="X1860">
        <f t="shared" si="586"/>
        <v>573</v>
      </c>
      <c r="Y1860">
        <f t="shared" si="587"/>
        <v>450</v>
      </c>
      <c r="Z1860" s="18">
        <f t="shared" si="588"/>
        <v>1463424.4009529033</v>
      </c>
      <c r="AA1860" s="18">
        <f t="shared" si="589"/>
        <v>118285.78776560788</v>
      </c>
      <c r="AB1860" s="17">
        <f t="shared" si="590"/>
        <v>3.8140589569160999</v>
      </c>
      <c r="AC1860" s="2" t="s">
        <v>34</v>
      </c>
      <c r="AD1860" s="2" t="s">
        <v>13</v>
      </c>
      <c r="AE1860" t="str">
        <f t="shared" si="591"/>
        <v>Home &amp; Kitchen</v>
      </c>
      <c r="AF1860" t="str">
        <f t="shared" si="592"/>
        <v>Home &amp; Kitchen</v>
      </c>
      <c r="AG1860" t="str" cm="1">
        <f t="array" ref="AG1860">INDEX(AD:AD,ROW())</f>
        <v>Home &amp; Kitchen</v>
      </c>
      <c r="AH1860">
        <f t="shared" si="580"/>
        <v>7</v>
      </c>
      <c r="AI1860" t="str">
        <f t="shared" si="593"/>
        <v>Home &amp; Kitchen</v>
      </c>
      <c r="AK1860">
        <f t="shared" si="594"/>
        <v>2024</v>
      </c>
      <c r="AL1860">
        <f t="shared" si="595"/>
        <v>10</v>
      </c>
      <c r="AM1860">
        <f t="shared" si="596"/>
        <v>27</v>
      </c>
      <c r="AN1860">
        <f t="shared" si="597"/>
        <v>1</v>
      </c>
      <c r="AO1860" t="str">
        <f t="shared" si="598"/>
        <v>Weekend</v>
      </c>
      <c r="AR1860" s="20">
        <f t="shared" si="599"/>
        <v>0</v>
      </c>
    </row>
    <row r="1861" spans="1:44" x14ac:dyDescent="0.35">
      <c r="A1861" t="str">
        <f t="shared" si="581"/>
        <v>CUST1860</v>
      </c>
      <c r="B1861" s="2" t="s">
        <v>2196</v>
      </c>
      <c r="C1861" s="4">
        <v>44962</v>
      </c>
      <c r="D1861" s="2" t="s">
        <v>317</v>
      </c>
      <c r="E1861" t="s">
        <v>5048</v>
      </c>
      <c r="F1861" s="2" t="s">
        <v>13</v>
      </c>
      <c r="G1861" s="2" t="s">
        <v>14</v>
      </c>
      <c r="H1861" s="2">
        <v>2</v>
      </c>
      <c r="I1861" s="19">
        <v>721.82</v>
      </c>
      <c r="J1861" s="2" t="s">
        <v>15</v>
      </c>
      <c r="K1861" s="2" t="s">
        <v>16</v>
      </c>
      <c r="L1861" s="2">
        <v>5</v>
      </c>
      <c r="M1861" s="18">
        <f t="shared" si="582"/>
        <v>1443.64</v>
      </c>
      <c r="T1861" t="str">
        <f t="shared" si="583"/>
        <v>Completed</v>
      </c>
      <c r="U1861" t="str">
        <f t="shared" si="584"/>
        <v>Yes</v>
      </c>
      <c r="V1861" t="str">
        <f t="shared" si="585"/>
        <v>No</v>
      </c>
      <c r="X1861">
        <f t="shared" si="586"/>
        <v>590</v>
      </c>
      <c r="Y1861">
        <f t="shared" si="587"/>
        <v>451</v>
      </c>
      <c r="Z1861" s="18">
        <f t="shared" si="588"/>
        <v>1463424.4009529033</v>
      </c>
      <c r="AA1861" s="18">
        <f t="shared" si="589"/>
        <v>118285.78776560788</v>
      </c>
      <c r="AB1861" s="17">
        <f t="shared" si="590"/>
        <v>3.8140589569160999</v>
      </c>
      <c r="AC1861" s="2" t="s">
        <v>14</v>
      </c>
      <c r="AD1861" s="2" t="s">
        <v>13</v>
      </c>
      <c r="AE1861" t="str">
        <f t="shared" si="591"/>
        <v>Home &amp; Kitchen</v>
      </c>
      <c r="AF1861" t="str">
        <f t="shared" si="592"/>
        <v>Home &amp; Kitchen</v>
      </c>
      <c r="AG1861" t="str" cm="1">
        <f t="array" ref="AG1861">INDEX(AD:AD,ROW())</f>
        <v>Home &amp; Kitchen</v>
      </c>
      <c r="AH1861">
        <f t="shared" si="580"/>
        <v>2</v>
      </c>
      <c r="AI1861" t="str">
        <f t="shared" si="593"/>
        <v>Home &amp; Kitchen</v>
      </c>
      <c r="AK1861">
        <f t="shared" si="594"/>
        <v>2023</v>
      </c>
      <c r="AL1861">
        <f t="shared" si="595"/>
        <v>2</v>
      </c>
      <c r="AM1861">
        <f t="shared" si="596"/>
        <v>5</v>
      </c>
      <c r="AN1861">
        <f t="shared" si="597"/>
        <v>1</v>
      </c>
      <c r="AO1861" t="str">
        <f t="shared" si="598"/>
        <v>Weekend</v>
      </c>
      <c r="AR1861" s="20">
        <f t="shared" si="599"/>
        <v>0</v>
      </c>
    </row>
    <row r="1862" spans="1:44" x14ac:dyDescent="0.35">
      <c r="A1862" t="str">
        <f t="shared" si="581"/>
        <v>CUST1861</v>
      </c>
      <c r="B1862" s="2" t="s">
        <v>2197</v>
      </c>
      <c r="C1862" s="4">
        <v>45613</v>
      </c>
      <c r="D1862" s="2" t="s">
        <v>275</v>
      </c>
      <c r="E1862" t="s">
        <v>5052</v>
      </c>
      <c r="F1862" s="2" t="s">
        <v>19</v>
      </c>
      <c r="G1862" s="2" t="s">
        <v>128</v>
      </c>
      <c r="H1862" s="2">
        <v>1</v>
      </c>
      <c r="I1862" s="19">
        <v>2714.33</v>
      </c>
      <c r="J1862" s="2" t="s">
        <v>15</v>
      </c>
      <c r="K1862" s="2" t="s">
        <v>16</v>
      </c>
      <c r="L1862" s="2">
        <v>4</v>
      </c>
      <c r="M1862" s="18">
        <f t="shared" si="582"/>
        <v>2714.33</v>
      </c>
      <c r="T1862" t="str">
        <f t="shared" si="583"/>
        <v>Completed</v>
      </c>
      <c r="U1862" t="str">
        <f t="shared" si="584"/>
        <v>Yes</v>
      </c>
      <c r="V1862" t="str">
        <f t="shared" si="585"/>
        <v>No</v>
      </c>
      <c r="X1862">
        <f t="shared" si="586"/>
        <v>573</v>
      </c>
      <c r="Y1862">
        <f t="shared" si="587"/>
        <v>450</v>
      </c>
      <c r="Z1862" s="18">
        <f t="shared" si="588"/>
        <v>2759712.3299794244</v>
      </c>
      <c r="AA1862" s="18">
        <f t="shared" si="589"/>
        <v>330643.50635802455</v>
      </c>
      <c r="AB1862" s="17">
        <f t="shared" si="590"/>
        <v>3.8641711229946525</v>
      </c>
      <c r="AC1862" s="2" t="s">
        <v>128</v>
      </c>
      <c r="AD1862" s="2" t="s">
        <v>19</v>
      </c>
      <c r="AE1862" t="str">
        <f t="shared" si="591"/>
        <v>Electronics</v>
      </c>
      <c r="AF1862" t="str">
        <f t="shared" si="592"/>
        <v>Electronics</v>
      </c>
      <c r="AG1862" t="str" cm="1">
        <f t="array" ref="AG1862">INDEX(AD:AD,ROW())</f>
        <v>Electronics</v>
      </c>
      <c r="AH1862">
        <f t="shared" si="580"/>
        <v>48</v>
      </c>
      <c r="AI1862" t="str">
        <f t="shared" si="593"/>
        <v>Electronics</v>
      </c>
      <c r="AK1862">
        <f t="shared" si="594"/>
        <v>2024</v>
      </c>
      <c r="AL1862">
        <f t="shared" si="595"/>
        <v>11</v>
      </c>
      <c r="AM1862">
        <f t="shared" si="596"/>
        <v>17</v>
      </c>
      <c r="AN1862">
        <f t="shared" si="597"/>
        <v>1</v>
      </c>
      <c r="AO1862" t="str">
        <f t="shared" si="598"/>
        <v>Weekend</v>
      </c>
      <c r="AR1862" s="20">
        <f t="shared" si="599"/>
        <v>0</v>
      </c>
    </row>
    <row r="1863" spans="1:44" x14ac:dyDescent="0.35">
      <c r="A1863" t="str">
        <f t="shared" si="581"/>
        <v>CUST1862</v>
      </c>
      <c r="B1863" s="2" t="s">
        <v>2198</v>
      </c>
      <c r="C1863" s="4">
        <v>45369</v>
      </c>
      <c r="D1863" s="2" t="s">
        <v>118</v>
      </c>
      <c r="E1863" t="s">
        <v>5053</v>
      </c>
      <c r="F1863" s="2" t="s">
        <v>42</v>
      </c>
      <c r="G1863" s="2" t="s">
        <v>188</v>
      </c>
      <c r="H1863" s="2">
        <v>2</v>
      </c>
      <c r="I1863" s="19">
        <v>698.01</v>
      </c>
      <c r="J1863" s="2" t="s">
        <v>15</v>
      </c>
      <c r="K1863" s="2" t="s">
        <v>16</v>
      </c>
      <c r="L1863" s="2">
        <v>1</v>
      </c>
      <c r="M1863" s="18">
        <f t="shared" si="582"/>
        <v>1396.02</v>
      </c>
      <c r="T1863" t="str">
        <f t="shared" si="583"/>
        <v>Completed</v>
      </c>
      <c r="U1863" t="str">
        <f t="shared" si="584"/>
        <v>Yes</v>
      </c>
      <c r="V1863" t="str">
        <f t="shared" si="585"/>
        <v>No</v>
      </c>
      <c r="X1863">
        <f t="shared" si="586"/>
        <v>559</v>
      </c>
      <c r="Y1863">
        <f t="shared" si="587"/>
        <v>408</v>
      </c>
      <c r="Z1863" s="18">
        <f t="shared" si="588"/>
        <v>1098537.4901531704</v>
      </c>
      <c r="AA1863" s="18">
        <f t="shared" si="589"/>
        <v>96724.388030634553</v>
      </c>
      <c r="AB1863" s="17">
        <f t="shared" si="590"/>
        <v>3.9001122334455669</v>
      </c>
      <c r="AC1863" s="2" t="s">
        <v>188</v>
      </c>
      <c r="AD1863" s="2" t="s">
        <v>42</v>
      </c>
      <c r="AE1863" t="str">
        <f t="shared" si="591"/>
        <v>Beauty</v>
      </c>
      <c r="AF1863" t="str">
        <f t="shared" si="592"/>
        <v>Beauty</v>
      </c>
      <c r="AG1863" t="str" cm="1">
        <f t="array" ref="AG1863">INDEX(AD:AD,ROW())</f>
        <v>Beauty</v>
      </c>
      <c r="AH1863">
        <f t="shared" si="580"/>
        <v>80</v>
      </c>
      <c r="AI1863" t="str">
        <f t="shared" si="593"/>
        <v>Beauty</v>
      </c>
      <c r="AK1863">
        <f t="shared" si="594"/>
        <v>2024</v>
      </c>
      <c r="AL1863">
        <f t="shared" si="595"/>
        <v>3</v>
      </c>
      <c r="AM1863">
        <f t="shared" si="596"/>
        <v>18</v>
      </c>
      <c r="AN1863">
        <f t="shared" si="597"/>
        <v>2</v>
      </c>
      <c r="AO1863" t="str">
        <f t="shared" si="598"/>
        <v>Weekday</v>
      </c>
      <c r="AR1863" s="20">
        <f t="shared" si="599"/>
        <v>0</v>
      </c>
    </row>
    <row r="1864" spans="1:44" x14ac:dyDescent="0.35">
      <c r="A1864" t="str">
        <f t="shared" si="581"/>
        <v>CUST1863</v>
      </c>
      <c r="B1864" s="2" t="s">
        <v>2199</v>
      </c>
      <c r="C1864" s="4">
        <v>45096</v>
      </c>
      <c r="D1864" s="2" t="s">
        <v>822</v>
      </c>
      <c r="E1864" t="s">
        <v>5053</v>
      </c>
      <c r="F1864" s="2" t="s">
        <v>42</v>
      </c>
      <c r="G1864" s="2" t="s">
        <v>5044</v>
      </c>
      <c r="H1864" s="2">
        <v>1</v>
      </c>
      <c r="I1864" s="19">
        <v>739.4</v>
      </c>
      <c r="J1864" s="2" t="s">
        <v>5047</v>
      </c>
      <c r="K1864" s="2" t="s">
        <v>31</v>
      </c>
      <c r="L1864" s="2">
        <v>5</v>
      </c>
      <c r="M1864" s="18">
        <f t="shared" si="582"/>
        <v>739.4</v>
      </c>
      <c r="T1864" t="str">
        <f t="shared" si="583"/>
        <v>Pending</v>
      </c>
      <c r="U1864" t="str">
        <f t="shared" si="584"/>
        <v>No</v>
      </c>
      <c r="V1864" t="str">
        <f t="shared" si="585"/>
        <v>Yes</v>
      </c>
      <c r="X1864">
        <f t="shared" si="586"/>
        <v>559</v>
      </c>
      <c r="Y1864">
        <f t="shared" si="587"/>
        <v>408</v>
      </c>
      <c r="Z1864" s="18">
        <f t="shared" si="588"/>
        <v>1098537.4901531704</v>
      </c>
      <c r="AA1864" s="18">
        <f t="shared" si="589"/>
        <v>96724.388030634553</v>
      </c>
      <c r="AB1864" s="17">
        <f t="shared" si="590"/>
        <v>3.9001122334455669</v>
      </c>
      <c r="AC1864" s="2" t="s">
        <v>5044</v>
      </c>
      <c r="AD1864" s="2" t="s">
        <v>42</v>
      </c>
      <c r="AE1864" t="str">
        <f t="shared" si="591"/>
        <v>Beauty</v>
      </c>
      <c r="AF1864" t="str">
        <f t="shared" si="592"/>
        <v>Beauty</v>
      </c>
      <c r="AG1864" t="str" cm="1">
        <f t="array" ref="AG1864">INDEX(AD:AD,ROW())</f>
        <v>Beauty</v>
      </c>
      <c r="AH1864">
        <f t="shared" si="580"/>
        <v>64</v>
      </c>
      <c r="AI1864" t="str">
        <f t="shared" si="593"/>
        <v>Beauty</v>
      </c>
      <c r="AK1864">
        <f t="shared" si="594"/>
        <v>2023</v>
      </c>
      <c r="AL1864">
        <f t="shared" si="595"/>
        <v>6</v>
      </c>
      <c r="AM1864">
        <f t="shared" si="596"/>
        <v>19</v>
      </c>
      <c r="AN1864">
        <f t="shared" si="597"/>
        <v>2</v>
      </c>
      <c r="AO1864" t="str">
        <f t="shared" si="598"/>
        <v>Weekday</v>
      </c>
      <c r="AR1864" s="20">
        <f t="shared" si="599"/>
        <v>0</v>
      </c>
    </row>
    <row r="1865" spans="1:44" x14ac:dyDescent="0.35">
      <c r="A1865" t="str">
        <f t="shared" si="581"/>
        <v>CUST1864</v>
      </c>
      <c r="B1865" s="2" t="s">
        <v>2200</v>
      </c>
      <c r="C1865" s="4">
        <v>45489</v>
      </c>
      <c r="D1865" s="2" t="s">
        <v>822</v>
      </c>
      <c r="E1865" t="s">
        <v>5048</v>
      </c>
      <c r="F1865" s="2" t="s">
        <v>13</v>
      </c>
      <c r="G1865" s="2" t="s">
        <v>14</v>
      </c>
      <c r="H1865" s="2">
        <v>1</v>
      </c>
      <c r="I1865" s="19">
        <v>732.71</v>
      </c>
      <c r="J1865" s="2" t="s">
        <v>20</v>
      </c>
      <c r="K1865" s="2" t="s">
        <v>16</v>
      </c>
      <c r="L1865" s="2">
        <v>4</v>
      </c>
      <c r="M1865" s="18">
        <f t="shared" si="582"/>
        <v>732.71</v>
      </c>
      <c r="T1865" t="str">
        <f t="shared" si="583"/>
        <v>Completed</v>
      </c>
      <c r="U1865" t="str">
        <f t="shared" si="584"/>
        <v>No</v>
      </c>
      <c r="V1865" t="str">
        <f t="shared" si="585"/>
        <v>No</v>
      </c>
      <c r="X1865">
        <f t="shared" si="586"/>
        <v>590</v>
      </c>
      <c r="Y1865">
        <f t="shared" si="587"/>
        <v>451</v>
      </c>
      <c r="Z1865" s="18">
        <f t="shared" si="588"/>
        <v>1463424.4009529033</v>
      </c>
      <c r="AA1865" s="18">
        <f t="shared" si="589"/>
        <v>118285.78776560788</v>
      </c>
      <c r="AB1865" s="17">
        <f t="shared" si="590"/>
        <v>3.8140589569160999</v>
      </c>
      <c r="AC1865" s="2" t="s">
        <v>14</v>
      </c>
      <c r="AD1865" s="2" t="s">
        <v>13</v>
      </c>
      <c r="AE1865" t="str">
        <f t="shared" si="591"/>
        <v>Home &amp; Kitchen</v>
      </c>
      <c r="AF1865" t="str">
        <f t="shared" si="592"/>
        <v>Home &amp; Kitchen</v>
      </c>
      <c r="AG1865" t="str" cm="1">
        <f t="array" ref="AG1865">INDEX(AD:AD,ROW())</f>
        <v>Home &amp; Kitchen</v>
      </c>
      <c r="AH1865">
        <f t="shared" ref="AH1865:AH1928" si="600">MATCH(G1865,AC:AC,0)</f>
        <v>2</v>
      </c>
      <c r="AI1865" t="str">
        <f t="shared" si="593"/>
        <v>Home &amp; Kitchen</v>
      </c>
      <c r="AK1865">
        <f t="shared" si="594"/>
        <v>2024</v>
      </c>
      <c r="AL1865">
        <f t="shared" si="595"/>
        <v>7</v>
      </c>
      <c r="AM1865">
        <f t="shared" si="596"/>
        <v>16</v>
      </c>
      <c r="AN1865">
        <f t="shared" si="597"/>
        <v>3</v>
      </c>
      <c r="AO1865" t="str">
        <f t="shared" si="598"/>
        <v>Weekday</v>
      </c>
      <c r="AR1865" s="20">
        <f t="shared" si="599"/>
        <v>0</v>
      </c>
    </row>
    <row r="1866" spans="1:44" x14ac:dyDescent="0.35">
      <c r="A1866" t="str">
        <f t="shared" si="581"/>
        <v>CUST1865</v>
      </c>
      <c r="B1866" s="2" t="s">
        <v>2201</v>
      </c>
      <c r="C1866" s="4">
        <v>45035</v>
      </c>
      <c r="D1866" s="2" t="s">
        <v>658</v>
      </c>
      <c r="E1866" t="s">
        <v>5054</v>
      </c>
      <c r="F1866" s="2" t="s">
        <v>23</v>
      </c>
      <c r="G1866" s="2" t="s">
        <v>24</v>
      </c>
      <c r="H1866" s="2">
        <v>2</v>
      </c>
      <c r="I1866" s="19">
        <v>721.39</v>
      </c>
      <c r="J1866" s="2" t="s">
        <v>5046</v>
      </c>
      <c r="K1866" s="2" t="s">
        <v>16</v>
      </c>
      <c r="L1866" s="2">
        <v>3</v>
      </c>
      <c r="M1866" s="18">
        <f t="shared" si="582"/>
        <v>1442.78</v>
      </c>
      <c r="T1866" t="str">
        <f t="shared" si="583"/>
        <v>Completed</v>
      </c>
      <c r="U1866" t="str">
        <f t="shared" si="584"/>
        <v>Yes</v>
      </c>
      <c r="V1866" t="str">
        <f t="shared" si="585"/>
        <v>No</v>
      </c>
      <c r="X1866">
        <f t="shared" si="586"/>
        <v>558</v>
      </c>
      <c r="Y1866">
        <f t="shared" si="587"/>
        <v>430</v>
      </c>
      <c r="Z1866" s="18">
        <f t="shared" si="588"/>
        <v>594714.6477588166</v>
      </c>
      <c r="AA1866" s="18">
        <f t="shared" si="589"/>
        <v>60882.938065984097</v>
      </c>
      <c r="AB1866" s="17">
        <f t="shared" si="590"/>
        <v>3.804733727810651</v>
      </c>
      <c r="AC1866" s="2" t="s">
        <v>24</v>
      </c>
      <c r="AD1866" s="2" t="s">
        <v>23</v>
      </c>
      <c r="AE1866" t="str">
        <f t="shared" si="591"/>
        <v>Books</v>
      </c>
      <c r="AF1866" t="str">
        <f t="shared" si="592"/>
        <v>Books</v>
      </c>
      <c r="AG1866" t="str" cm="1">
        <f t="array" ref="AG1866">INDEX(AD:AD,ROW())</f>
        <v>Books</v>
      </c>
      <c r="AH1866">
        <f t="shared" si="600"/>
        <v>4</v>
      </c>
      <c r="AI1866" t="str">
        <f t="shared" si="593"/>
        <v>Books</v>
      </c>
      <c r="AK1866">
        <f t="shared" si="594"/>
        <v>2023</v>
      </c>
      <c r="AL1866">
        <f t="shared" si="595"/>
        <v>4</v>
      </c>
      <c r="AM1866">
        <f t="shared" si="596"/>
        <v>19</v>
      </c>
      <c r="AN1866">
        <f t="shared" si="597"/>
        <v>4</v>
      </c>
      <c r="AO1866" t="str">
        <f t="shared" si="598"/>
        <v>Weekday</v>
      </c>
      <c r="AR1866" s="20">
        <f t="shared" si="599"/>
        <v>0</v>
      </c>
    </row>
    <row r="1867" spans="1:44" x14ac:dyDescent="0.35">
      <c r="A1867" t="str">
        <f t="shared" si="581"/>
        <v>CUST1866</v>
      </c>
      <c r="B1867" s="2" t="s">
        <v>2202</v>
      </c>
      <c r="C1867" s="4">
        <v>45469</v>
      </c>
      <c r="D1867" s="2" t="s">
        <v>112</v>
      </c>
      <c r="E1867" t="s">
        <v>5048</v>
      </c>
      <c r="F1867" s="2" t="s">
        <v>23</v>
      </c>
      <c r="G1867" s="2" t="s">
        <v>65</v>
      </c>
      <c r="H1867" s="2">
        <v>2</v>
      </c>
      <c r="I1867" s="19">
        <v>448.94</v>
      </c>
      <c r="J1867" s="2" t="s">
        <v>50</v>
      </c>
      <c r="K1867" s="2" t="s">
        <v>76</v>
      </c>
      <c r="L1867" s="2">
        <v>4</v>
      </c>
      <c r="M1867" s="18">
        <f t="shared" si="582"/>
        <v>897.88</v>
      </c>
      <c r="T1867" t="str">
        <f t="shared" si="583"/>
        <v>Completed</v>
      </c>
      <c r="U1867" t="str">
        <f t="shared" si="584"/>
        <v>No</v>
      </c>
      <c r="V1867" t="str">
        <f t="shared" si="585"/>
        <v>No</v>
      </c>
      <c r="X1867">
        <f t="shared" si="586"/>
        <v>590</v>
      </c>
      <c r="Y1867">
        <f t="shared" si="587"/>
        <v>451</v>
      </c>
      <c r="Z1867" s="18">
        <f t="shared" si="588"/>
        <v>594714.6477588166</v>
      </c>
      <c r="AA1867" s="18">
        <f t="shared" si="589"/>
        <v>60882.938065984097</v>
      </c>
      <c r="AB1867" s="17">
        <f t="shared" si="590"/>
        <v>3.804733727810651</v>
      </c>
      <c r="AC1867" s="2" t="s">
        <v>65</v>
      </c>
      <c r="AD1867" s="2" t="s">
        <v>23</v>
      </c>
      <c r="AE1867" t="str">
        <f t="shared" si="591"/>
        <v>Books</v>
      </c>
      <c r="AF1867" t="str">
        <f t="shared" si="592"/>
        <v>Books</v>
      </c>
      <c r="AG1867" t="str" cm="1">
        <f t="array" ref="AG1867">INDEX(AD:AD,ROW())</f>
        <v>Books</v>
      </c>
      <c r="AH1867">
        <f t="shared" si="600"/>
        <v>19</v>
      </c>
      <c r="AI1867" t="str">
        <f t="shared" si="593"/>
        <v>Books</v>
      </c>
      <c r="AK1867">
        <f t="shared" si="594"/>
        <v>2024</v>
      </c>
      <c r="AL1867">
        <f t="shared" si="595"/>
        <v>6</v>
      </c>
      <c r="AM1867">
        <f t="shared" si="596"/>
        <v>26</v>
      </c>
      <c r="AN1867">
        <f t="shared" si="597"/>
        <v>4</v>
      </c>
      <c r="AO1867" t="str">
        <f t="shared" si="598"/>
        <v>Weekday</v>
      </c>
      <c r="AR1867" s="20">
        <f t="shared" si="599"/>
        <v>1</v>
      </c>
    </row>
    <row r="1868" spans="1:44" x14ac:dyDescent="0.35">
      <c r="A1868" t="str">
        <f t="shared" si="581"/>
        <v>CUST1867</v>
      </c>
      <c r="B1868" s="2" t="s">
        <v>2203</v>
      </c>
      <c r="C1868" s="4">
        <v>45352</v>
      </c>
      <c r="D1868" s="2" t="s">
        <v>39</v>
      </c>
      <c r="E1868" t="s">
        <v>5053</v>
      </c>
      <c r="F1868" s="2" t="s">
        <v>19</v>
      </c>
      <c r="G1868" s="2" t="s">
        <v>49</v>
      </c>
      <c r="H1868" s="2">
        <v>1</v>
      </c>
      <c r="I1868" s="19">
        <v>1868.11</v>
      </c>
      <c r="J1868" s="2" t="s">
        <v>20</v>
      </c>
      <c r="K1868" s="2" t="s">
        <v>16</v>
      </c>
      <c r="L1868" s="2">
        <v>5</v>
      </c>
      <c r="M1868" s="18">
        <f t="shared" si="582"/>
        <v>1868.11</v>
      </c>
      <c r="T1868" t="str">
        <f t="shared" si="583"/>
        <v>Completed</v>
      </c>
      <c r="U1868" t="str">
        <f t="shared" si="584"/>
        <v>Yes</v>
      </c>
      <c r="V1868" t="str">
        <f t="shared" si="585"/>
        <v>No</v>
      </c>
      <c r="X1868">
        <f t="shared" si="586"/>
        <v>559</v>
      </c>
      <c r="Y1868">
        <f t="shared" si="587"/>
        <v>408</v>
      </c>
      <c r="Z1868" s="18">
        <f t="shared" si="588"/>
        <v>2759712.3299794244</v>
      </c>
      <c r="AA1868" s="18">
        <f t="shared" si="589"/>
        <v>330643.50635802455</v>
      </c>
      <c r="AB1868" s="17">
        <f t="shared" si="590"/>
        <v>3.8641711229946525</v>
      </c>
      <c r="AC1868" s="2" t="s">
        <v>49</v>
      </c>
      <c r="AD1868" s="2" t="s">
        <v>19</v>
      </c>
      <c r="AE1868" t="str">
        <f t="shared" si="591"/>
        <v>Electronics</v>
      </c>
      <c r="AF1868" t="str">
        <f t="shared" si="592"/>
        <v>Electronics</v>
      </c>
      <c r="AG1868" t="str" cm="1">
        <f t="array" ref="AG1868">INDEX(AD:AD,ROW())</f>
        <v>Electronics</v>
      </c>
      <c r="AH1868">
        <f t="shared" si="600"/>
        <v>12</v>
      </c>
      <c r="AI1868" t="str">
        <f t="shared" si="593"/>
        <v>Electronics</v>
      </c>
      <c r="AK1868">
        <f t="shared" si="594"/>
        <v>2024</v>
      </c>
      <c r="AL1868">
        <f t="shared" si="595"/>
        <v>3</v>
      </c>
      <c r="AM1868">
        <f t="shared" si="596"/>
        <v>1</v>
      </c>
      <c r="AN1868">
        <f t="shared" si="597"/>
        <v>6</v>
      </c>
      <c r="AO1868" t="str">
        <f t="shared" si="598"/>
        <v>Weekday</v>
      </c>
      <c r="AR1868" s="20">
        <f t="shared" si="599"/>
        <v>0</v>
      </c>
    </row>
    <row r="1869" spans="1:44" x14ac:dyDescent="0.35">
      <c r="A1869" t="str">
        <f t="shared" si="581"/>
        <v>CUST1868</v>
      </c>
      <c r="B1869" s="2" t="s">
        <v>2204</v>
      </c>
      <c r="C1869" s="4">
        <v>45193</v>
      </c>
      <c r="D1869" s="2" t="s">
        <v>116</v>
      </c>
      <c r="E1869" t="s">
        <v>5052</v>
      </c>
      <c r="F1869" s="2" t="s">
        <v>29</v>
      </c>
      <c r="G1869" s="2" t="s">
        <v>121</v>
      </c>
      <c r="H1869" s="2">
        <v>1</v>
      </c>
      <c r="I1869" s="19">
        <v>346.22</v>
      </c>
      <c r="J1869" s="2" t="s">
        <v>5046</v>
      </c>
      <c r="K1869" s="2" t="s">
        <v>16</v>
      </c>
      <c r="L1869" s="2">
        <v>5</v>
      </c>
      <c r="M1869" s="18">
        <f t="shared" si="582"/>
        <v>346.22</v>
      </c>
      <c r="T1869" t="str">
        <f t="shared" si="583"/>
        <v>Completed</v>
      </c>
      <c r="U1869" t="str">
        <f t="shared" si="584"/>
        <v>No</v>
      </c>
      <c r="V1869" t="str">
        <f t="shared" si="585"/>
        <v>No</v>
      </c>
      <c r="X1869">
        <f t="shared" si="586"/>
        <v>573</v>
      </c>
      <c r="Y1869">
        <f t="shared" si="587"/>
        <v>450</v>
      </c>
      <c r="Z1869" s="18">
        <f t="shared" si="588"/>
        <v>1892867.2841657216</v>
      </c>
      <c r="AA1869" s="18">
        <f t="shared" si="589"/>
        <v>199432.98236095349</v>
      </c>
      <c r="AB1869" s="17">
        <f t="shared" si="590"/>
        <v>3.8949824970828471</v>
      </c>
      <c r="AC1869" s="2" t="s">
        <v>121</v>
      </c>
      <c r="AD1869" s="2" t="s">
        <v>29</v>
      </c>
      <c r="AE1869" t="str">
        <f t="shared" si="591"/>
        <v>Fashion</v>
      </c>
      <c r="AF1869" t="str">
        <f t="shared" si="592"/>
        <v>Fashion</v>
      </c>
      <c r="AG1869" t="str" cm="1">
        <f t="array" ref="AG1869">INDEX(AD:AD,ROW())</f>
        <v>Fashion</v>
      </c>
      <c r="AH1869">
        <f t="shared" si="600"/>
        <v>45</v>
      </c>
      <c r="AI1869" t="str">
        <f t="shared" si="593"/>
        <v>Fashion</v>
      </c>
      <c r="AK1869">
        <f t="shared" si="594"/>
        <v>2023</v>
      </c>
      <c r="AL1869">
        <f t="shared" si="595"/>
        <v>9</v>
      </c>
      <c r="AM1869">
        <f t="shared" si="596"/>
        <v>24</v>
      </c>
      <c r="AN1869">
        <f t="shared" si="597"/>
        <v>1</v>
      </c>
      <c r="AO1869" t="str">
        <f t="shared" si="598"/>
        <v>Weekend</v>
      </c>
      <c r="AR1869" s="20">
        <f t="shared" si="599"/>
        <v>0</v>
      </c>
    </row>
    <row r="1870" spans="1:44" x14ac:dyDescent="0.35">
      <c r="A1870" t="str">
        <f t="shared" si="581"/>
        <v>CUST1869</v>
      </c>
      <c r="B1870" s="2" t="s">
        <v>2205</v>
      </c>
      <c r="C1870" s="4">
        <v>45618</v>
      </c>
      <c r="D1870" s="2" t="s">
        <v>292</v>
      </c>
      <c r="E1870" t="s">
        <v>5051</v>
      </c>
      <c r="F1870" s="2" t="s">
        <v>29</v>
      </c>
      <c r="G1870" s="2" t="s">
        <v>30</v>
      </c>
      <c r="H1870" s="2">
        <v>2</v>
      </c>
      <c r="I1870" s="19">
        <v>2495.7800000000002</v>
      </c>
      <c r="J1870" s="2" t="s">
        <v>5046</v>
      </c>
      <c r="K1870" s="2" t="s">
        <v>16</v>
      </c>
      <c r="L1870" s="31"/>
      <c r="M1870" s="18">
        <f t="shared" si="582"/>
        <v>4991.5600000000004</v>
      </c>
      <c r="T1870" t="str">
        <f t="shared" si="583"/>
        <v>Completed</v>
      </c>
      <c r="U1870" t="str">
        <f t="shared" si="584"/>
        <v>Yes</v>
      </c>
      <c r="V1870" t="str">
        <f t="shared" si="585"/>
        <v>No</v>
      </c>
      <c r="X1870">
        <f t="shared" si="586"/>
        <v>619</v>
      </c>
      <c r="Y1870">
        <f t="shared" si="587"/>
        <v>468</v>
      </c>
      <c r="Z1870" s="18">
        <f t="shared" si="588"/>
        <v>1892867.2841657216</v>
      </c>
      <c r="AA1870" s="18">
        <f t="shared" si="589"/>
        <v>199432.98236095349</v>
      </c>
      <c r="AB1870" s="17">
        <f t="shared" si="590"/>
        <v>3.8949824970828471</v>
      </c>
      <c r="AC1870" s="2" t="s">
        <v>30</v>
      </c>
      <c r="AD1870" s="2" t="s">
        <v>29</v>
      </c>
      <c r="AE1870" t="str">
        <f t="shared" si="591"/>
        <v>Fashion</v>
      </c>
      <c r="AF1870" t="str">
        <f t="shared" si="592"/>
        <v>Fashion</v>
      </c>
      <c r="AG1870" t="str" cm="1">
        <f t="array" ref="AG1870">INDEX(AD:AD,ROW())</f>
        <v>Fashion</v>
      </c>
      <c r="AH1870">
        <f t="shared" si="600"/>
        <v>6</v>
      </c>
      <c r="AI1870" t="str">
        <f t="shared" si="593"/>
        <v>Fashion</v>
      </c>
      <c r="AK1870">
        <f t="shared" si="594"/>
        <v>2024</v>
      </c>
      <c r="AL1870">
        <f t="shared" si="595"/>
        <v>11</v>
      </c>
      <c r="AM1870">
        <f t="shared" si="596"/>
        <v>22</v>
      </c>
      <c r="AN1870">
        <f t="shared" si="597"/>
        <v>6</v>
      </c>
      <c r="AO1870" t="str">
        <f t="shared" si="598"/>
        <v>Weekday</v>
      </c>
      <c r="AR1870" s="20">
        <f t="shared" si="599"/>
        <v>0</v>
      </c>
    </row>
    <row r="1871" spans="1:44" x14ac:dyDescent="0.35">
      <c r="A1871" t="str">
        <f t="shared" si="581"/>
        <v>CUST1870</v>
      </c>
      <c r="B1871" s="2" t="s">
        <v>2206</v>
      </c>
      <c r="C1871" s="4">
        <v>45604</v>
      </c>
      <c r="D1871" s="2" t="s">
        <v>228</v>
      </c>
      <c r="E1871" t="s">
        <v>5051</v>
      </c>
      <c r="F1871" s="2" t="s">
        <v>13</v>
      </c>
      <c r="G1871" s="2" t="s">
        <v>14</v>
      </c>
      <c r="H1871" s="2">
        <v>1</v>
      </c>
      <c r="I1871" s="19">
        <v>624.30999999999995</v>
      </c>
      <c r="J1871" s="2" t="s">
        <v>5046</v>
      </c>
      <c r="K1871" s="2" t="s">
        <v>16</v>
      </c>
      <c r="L1871" s="2">
        <v>5</v>
      </c>
      <c r="M1871" s="18">
        <f t="shared" si="582"/>
        <v>624.30999999999995</v>
      </c>
      <c r="T1871" t="str">
        <f t="shared" si="583"/>
        <v>Completed</v>
      </c>
      <c r="U1871" t="str">
        <f t="shared" si="584"/>
        <v>No</v>
      </c>
      <c r="V1871" t="str">
        <f t="shared" si="585"/>
        <v>No</v>
      </c>
      <c r="X1871">
        <f t="shared" si="586"/>
        <v>619</v>
      </c>
      <c r="Y1871">
        <f t="shared" si="587"/>
        <v>468</v>
      </c>
      <c r="Z1871" s="18">
        <f t="shared" si="588"/>
        <v>1463424.4009529033</v>
      </c>
      <c r="AA1871" s="18">
        <f t="shared" si="589"/>
        <v>118285.78776560788</v>
      </c>
      <c r="AB1871" s="17">
        <f t="shared" si="590"/>
        <v>3.8140589569160999</v>
      </c>
      <c r="AC1871" s="2" t="s">
        <v>14</v>
      </c>
      <c r="AD1871" s="2" t="s">
        <v>13</v>
      </c>
      <c r="AE1871" t="str">
        <f t="shared" si="591"/>
        <v>Home &amp; Kitchen</v>
      </c>
      <c r="AF1871" t="str">
        <f t="shared" si="592"/>
        <v>Home &amp; Kitchen</v>
      </c>
      <c r="AG1871" t="str" cm="1">
        <f t="array" ref="AG1871">INDEX(AD:AD,ROW())</f>
        <v>Home &amp; Kitchen</v>
      </c>
      <c r="AH1871">
        <f t="shared" si="600"/>
        <v>2</v>
      </c>
      <c r="AI1871" t="str">
        <f t="shared" si="593"/>
        <v>Home &amp; Kitchen</v>
      </c>
      <c r="AK1871">
        <f t="shared" si="594"/>
        <v>2024</v>
      </c>
      <c r="AL1871">
        <f t="shared" si="595"/>
        <v>11</v>
      </c>
      <c r="AM1871">
        <f t="shared" si="596"/>
        <v>8</v>
      </c>
      <c r="AN1871">
        <f t="shared" si="597"/>
        <v>6</v>
      </c>
      <c r="AO1871" t="str">
        <f t="shared" si="598"/>
        <v>Weekday</v>
      </c>
      <c r="AR1871" s="20">
        <f t="shared" si="599"/>
        <v>0</v>
      </c>
    </row>
    <row r="1872" spans="1:44" x14ac:dyDescent="0.35">
      <c r="A1872" t="str">
        <f t="shared" si="581"/>
        <v>CUST1871</v>
      </c>
      <c r="B1872" s="2" t="s">
        <v>2207</v>
      </c>
      <c r="C1872" s="4">
        <v>45801</v>
      </c>
      <c r="D1872" s="2" t="s">
        <v>469</v>
      </c>
      <c r="E1872" t="s">
        <v>5054</v>
      </c>
      <c r="F1872" s="2" t="s">
        <v>19</v>
      </c>
      <c r="G1872" s="2" t="s">
        <v>5039</v>
      </c>
      <c r="H1872" s="2">
        <v>2</v>
      </c>
      <c r="I1872" s="19">
        <v>1770.46</v>
      </c>
      <c r="J1872" s="2" t="s">
        <v>5046</v>
      </c>
      <c r="K1872" s="2" t="s">
        <v>16</v>
      </c>
      <c r="L1872" s="2">
        <v>5</v>
      </c>
      <c r="M1872" s="18">
        <f t="shared" si="582"/>
        <v>3540.92</v>
      </c>
      <c r="T1872" t="str">
        <f t="shared" si="583"/>
        <v>Completed</v>
      </c>
      <c r="U1872" t="str">
        <f t="shared" si="584"/>
        <v>Yes</v>
      </c>
      <c r="V1872" t="str">
        <f t="shared" si="585"/>
        <v>No</v>
      </c>
      <c r="X1872">
        <f t="shared" si="586"/>
        <v>558</v>
      </c>
      <c r="Y1872">
        <f t="shared" si="587"/>
        <v>430</v>
      </c>
      <c r="Z1872" s="18">
        <f t="shared" si="588"/>
        <v>2759712.3299794244</v>
      </c>
      <c r="AA1872" s="18">
        <f t="shared" si="589"/>
        <v>330643.50635802455</v>
      </c>
      <c r="AB1872" s="17">
        <f t="shared" si="590"/>
        <v>3.8641711229946525</v>
      </c>
      <c r="AC1872" s="2" t="s">
        <v>5039</v>
      </c>
      <c r="AD1872" s="2" t="s">
        <v>19</v>
      </c>
      <c r="AE1872" t="str">
        <f t="shared" si="591"/>
        <v>Electronics</v>
      </c>
      <c r="AF1872" t="str">
        <f t="shared" si="592"/>
        <v>Electronics</v>
      </c>
      <c r="AG1872" t="str" cm="1">
        <f t="array" ref="AG1872">INDEX(AD:AD,ROW())</f>
        <v>Electronics</v>
      </c>
      <c r="AH1872">
        <f t="shared" si="600"/>
        <v>3</v>
      </c>
      <c r="AI1872" t="str">
        <f t="shared" si="593"/>
        <v>Electronics</v>
      </c>
      <c r="AK1872">
        <f t="shared" si="594"/>
        <v>2025</v>
      </c>
      <c r="AL1872">
        <f t="shared" si="595"/>
        <v>5</v>
      </c>
      <c r="AM1872">
        <f t="shared" si="596"/>
        <v>24</v>
      </c>
      <c r="AN1872">
        <f t="shared" si="597"/>
        <v>7</v>
      </c>
      <c r="AO1872" t="str">
        <f t="shared" si="598"/>
        <v>Weekend</v>
      </c>
      <c r="AR1872" s="20">
        <f t="shared" si="599"/>
        <v>0</v>
      </c>
    </row>
    <row r="1873" spans="1:44" x14ac:dyDescent="0.35">
      <c r="A1873" t="str">
        <f t="shared" si="581"/>
        <v>CUST1872</v>
      </c>
      <c r="B1873" s="2" t="s">
        <v>2208</v>
      </c>
      <c r="C1873" s="4">
        <v>44991</v>
      </c>
      <c r="D1873" s="2" t="s">
        <v>219</v>
      </c>
      <c r="E1873" t="s">
        <v>5053</v>
      </c>
      <c r="F1873" s="2" t="s">
        <v>29</v>
      </c>
      <c r="G1873" s="2" t="s">
        <v>138</v>
      </c>
      <c r="H1873" s="2">
        <v>2</v>
      </c>
      <c r="I1873" s="19">
        <v>1419.824472190694</v>
      </c>
      <c r="J1873" s="2" t="s">
        <v>50</v>
      </c>
      <c r="K1873" s="2" t="s">
        <v>16</v>
      </c>
      <c r="L1873" s="2">
        <v>3</v>
      </c>
      <c r="M1873" s="18">
        <f t="shared" si="582"/>
        <v>2839.648944381388</v>
      </c>
      <c r="T1873" t="str">
        <f t="shared" si="583"/>
        <v>Completed</v>
      </c>
      <c r="U1873" t="str">
        <f t="shared" si="584"/>
        <v>Yes</v>
      </c>
      <c r="V1873" t="str">
        <f t="shared" si="585"/>
        <v>No</v>
      </c>
      <c r="X1873">
        <f t="shared" si="586"/>
        <v>559</v>
      </c>
      <c r="Y1873">
        <f t="shared" si="587"/>
        <v>408</v>
      </c>
      <c r="Z1873" s="18">
        <f t="shared" si="588"/>
        <v>1892867.2841657216</v>
      </c>
      <c r="AA1873" s="18">
        <f t="shared" si="589"/>
        <v>199432.98236095349</v>
      </c>
      <c r="AB1873" s="17">
        <f t="shared" si="590"/>
        <v>3.8949824970828471</v>
      </c>
      <c r="AC1873" s="2" t="s">
        <v>138</v>
      </c>
      <c r="AD1873" s="2" t="s">
        <v>29</v>
      </c>
      <c r="AE1873" t="str">
        <f t="shared" si="591"/>
        <v>Fashion</v>
      </c>
      <c r="AF1873" t="str">
        <f t="shared" si="592"/>
        <v>Fashion</v>
      </c>
      <c r="AG1873" t="str" cm="1">
        <f t="array" ref="AG1873">INDEX(AD:AD,ROW())</f>
        <v>Fashion</v>
      </c>
      <c r="AH1873">
        <f t="shared" si="600"/>
        <v>53</v>
      </c>
      <c r="AI1873" t="str">
        <f t="shared" si="593"/>
        <v>Fashion</v>
      </c>
      <c r="AK1873">
        <f t="shared" si="594"/>
        <v>2023</v>
      </c>
      <c r="AL1873">
        <f t="shared" si="595"/>
        <v>3</v>
      </c>
      <c r="AM1873">
        <f t="shared" si="596"/>
        <v>6</v>
      </c>
      <c r="AN1873">
        <f t="shared" si="597"/>
        <v>2</v>
      </c>
      <c r="AO1873" t="str">
        <f t="shared" si="598"/>
        <v>Weekday</v>
      </c>
      <c r="AR1873" s="20">
        <f t="shared" si="599"/>
        <v>0</v>
      </c>
    </row>
    <row r="1874" spans="1:44" x14ac:dyDescent="0.35">
      <c r="A1874" t="str">
        <f t="shared" si="581"/>
        <v>CUST1873</v>
      </c>
      <c r="B1874" s="2" t="s">
        <v>2209</v>
      </c>
      <c r="C1874" s="4">
        <v>45699</v>
      </c>
      <c r="D1874" s="2" t="s">
        <v>747</v>
      </c>
      <c r="E1874" t="s">
        <v>5055</v>
      </c>
      <c r="F1874" s="2" t="s">
        <v>23</v>
      </c>
      <c r="G1874" s="2" t="s">
        <v>75</v>
      </c>
      <c r="H1874" s="2">
        <v>3</v>
      </c>
      <c r="I1874" s="19">
        <v>518.02</v>
      </c>
      <c r="J1874" s="2" t="s">
        <v>15</v>
      </c>
      <c r="K1874" s="2" t="s">
        <v>76</v>
      </c>
      <c r="L1874" s="2">
        <v>5</v>
      </c>
      <c r="M1874" s="18">
        <f t="shared" si="582"/>
        <v>1554.06</v>
      </c>
      <c r="T1874" t="str">
        <f t="shared" si="583"/>
        <v>Completed</v>
      </c>
      <c r="U1874" t="str">
        <f t="shared" si="584"/>
        <v>No</v>
      </c>
      <c r="V1874" t="str">
        <f t="shared" si="585"/>
        <v>No</v>
      </c>
      <c r="X1874">
        <f t="shared" si="586"/>
        <v>567</v>
      </c>
      <c r="Y1874">
        <f t="shared" si="587"/>
        <v>440</v>
      </c>
      <c r="Z1874" s="18">
        <f t="shared" si="588"/>
        <v>594714.6477588166</v>
      </c>
      <c r="AA1874" s="18">
        <f t="shared" si="589"/>
        <v>60882.938065984097</v>
      </c>
      <c r="AB1874" s="17">
        <f t="shared" si="590"/>
        <v>3.804733727810651</v>
      </c>
      <c r="AC1874" s="2" t="s">
        <v>75</v>
      </c>
      <c r="AD1874" s="2" t="s">
        <v>23</v>
      </c>
      <c r="AE1874" t="str">
        <f t="shared" si="591"/>
        <v>Books</v>
      </c>
      <c r="AF1874" t="str">
        <f t="shared" si="592"/>
        <v>Books</v>
      </c>
      <c r="AG1874" t="str" cm="1">
        <f t="array" ref="AG1874">INDEX(AD:AD,ROW())</f>
        <v>Books</v>
      </c>
      <c r="AH1874">
        <f t="shared" si="600"/>
        <v>23</v>
      </c>
      <c r="AI1874" t="str">
        <f t="shared" si="593"/>
        <v>Books</v>
      </c>
      <c r="AK1874">
        <f t="shared" si="594"/>
        <v>2025</v>
      </c>
      <c r="AL1874">
        <f t="shared" si="595"/>
        <v>2</v>
      </c>
      <c r="AM1874">
        <f t="shared" si="596"/>
        <v>11</v>
      </c>
      <c r="AN1874">
        <f t="shared" si="597"/>
        <v>3</v>
      </c>
      <c r="AO1874" t="str">
        <f t="shared" si="598"/>
        <v>Weekday</v>
      </c>
      <c r="AR1874" s="20">
        <f t="shared" si="599"/>
        <v>1</v>
      </c>
    </row>
    <row r="1875" spans="1:44" x14ac:dyDescent="0.35">
      <c r="A1875" t="str">
        <f t="shared" si="581"/>
        <v>CUST1874</v>
      </c>
      <c r="B1875" s="2" t="s">
        <v>2210</v>
      </c>
      <c r="C1875" s="4">
        <v>44964</v>
      </c>
      <c r="D1875" s="2" t="s">
        <v>142</v>
      </c>
      <c r="E1875" t="s">
        <v>5055</v>
      </c>
      <c r="F1875" s="2" t="s">
        <v>42</v>
      </c>
      <c r="G1875" s="2" t="s">
        <v>43</v>
      </c>
      <c r="H1875" s="2">
        <v>1</v>
      </c>
      <c r="I1875" s="19">
        <v>645.87</v>
      </c>
      <c r="J1875" s="2" t="s">
        <v>5046</v>
      </c>
      <c r="K1875" s="2" t="s">
        <v>16</v>
      </c>
      <c r="L1875" s="2">
        <v>5</v>
      </c>
      <c r="M1875" s="18">
        <f t="shared" si="582"/>
        <v>645.87</v>
      </c>
      <c r="T1875" t="str">
        <f t="shared" si="583"/>
        <v>Completed</v>
      </c>
      <c r="U1875" t="str">
        <f t="shared" si="584"/>
        <v>No</v>
      </c>
      <c r="V1875" t="str">
        <f t="shared" si="585"/>
        <v>No</v>
      </c>
      <c r="X1875">
        <f t="shared" si="586"/>
        <v>567</v>
      </c>
      <c r="Y1875">
        <f t="shared" si="587"/>
        <v>440</v>
      </c>
      <c r="Z1875" s="18">
        <f t="shared" si="588"/>
        <v>1098537.4901531704</v>
      </c>
      <c r="AA1875" s="18">
        <f t="shared" si="589"/>
        <v>96724.388030634553</v>
      </c>
      <c r="AB1875" s="17">
        <f t="shared" si="590"/>
        <v>3.9001122334455669</v>
      </c>
      <c r="AC1875" s="2" t="s">
        <v>43</v>
      </c>
      <c r="AD1875" s="2" t="s">
        <v>42</v>
      </c>
      <c r="AE1875" t="str">
        <f t="shared" si="591"/>
        <v>Beauty</v>
      </c>
      <c r="AF1875" t="str">
        <f t="shared" si="592"/>
        <v>Beauty</v>
      </c>
      <c r="AG1875" t="str" cm="1">
        <f t="array" ref="AG1875">INDEX(AD:AD,ROW())</f>
        <v>Beauty</v>
      </c>
      <c r="AH1875">
        <f t="shared" si="600"/>
        <v>10</v>
      </c>
      <c r="AI1875" t="str">
        <f t="shared" si="593"/>
        <v>Beauty</v>
      </c>
      <c r="AK1875">
        <f t="shared" si="594"/>
        <v>2023</v>
      </c>
      <c r="AL1875">
        <f t="shared" si="595"/>
        <v>2</v>
      </c>
      <c r="AM1875">
        <f t="shared" si="596"/>
        <v>7</v>
      </c>
      <c r="AN1875">
        <f t="shared" si="597"/>
        <v>3</v>
      </c>
      <c r="AO1875" t="str">
        <f t="shared" si="598"/>
        <v>Weekday</v>
      </c>
      <c r="AR1875" s="20">
        <f t="shared" si="599"/>
        <v>0</v>
      </c>
    </row>
    <row r="1876" spans="1:44" x14ac:dyDescent="0.35">
      <c r="A1876" t="str">
        <f t="shared" si="581"/>
        <v>CUST1875</v>
      </c>
      <c r="B1876" s="2" t="s">
        <v>2211</v>
      </c>
      <c r="C1876" s="4">
        <v>45422</v>
      </c>
      <c r="D1876" s="2" t="s">
        <v>639</v>
      </c>
      <c r="E1876" t="s">
        <v>5051</v>
      </c>
      <c r="F1876" s="2" t="s">
        <v>29</v>
      </c>
      <c r="G1876" s="2" t="s">
        <v>30</v>
      </c>
      <c r="H1876" s="2">
        <v>2</v>
      </c>
      <c r="I1876" s="19">
        <v>1033.53</v>
      </c>
      <c r="J1876" s="2" t="s">
        <v>5047</v>
      </c>
      <c r="K1876" s="2" t="s">
        <v>16</v>
      </c>
      <c r="L1876" s="2">
        <v>3</v>
      </c>
      <c r="M1876" s="18">
        <f t="shared" si="582"/>
        <v>2067.06</v>
      </c>
      <c r="T1876" t="str">
        <f t="shared" si="583"/>
        <v>Completed</v>
      </c>
      <c r="U1876" t="str">
        <f t="shared" si="584"/>
        <v>Yes</v>
      </c>
      <c r="V1876" t="str">
        <f t="shared" si="585"/>
        <v>No</v>
      </c>
      <c r="X1876">
        <f t="shared" si="586"/>
        <v>619</v>
      </c>
      <c r="Y1876">
        <f t="shared" si="587"/>
        <v>468</v>
      </c>
      <c r="Z1876" s="18">
        <f t="shared" si="588"/>
        <v>1892867.2841657216</v>
      </c>
      <c r="AA1876" s="18">
        <f t="shared" si="589"/>
        <v>199432.98236095349</v>
      </c>
      <c r="AB1876" s="17">
        <f t="shared" si="590"/>
        <v>3.8949824970828471</v>
      </c>
      <c r="AC1876" s="2" t="s">
        <v>30</v>
      </c>
      <c r="AD1876" s="2" t="s">
        <v>29</v>
      </c>
      <c r="AE1876" t="str">
        <f t="shared" si="591"/>
        <v>Fashion</v>
      </c>
      <c r="AF1876" t="str">
        <f t="shared" si="592"/>
        <v>Fashion</v>
      </c>
      <c r="AG1876" t="str" cm="1">
        <f t="array" ref="AG1876">INDEX(AD:AD,ROW())</f>
        <v>Fashion</v>
      </c>
      <c r="AH1876">
        <f t="shared" si="600"/>
        <v>6</v>
      </c>
      <c r="AI1876" t="str">
        <f t="shared" si="593"/>
        <v>Fashion</v>
      </c>
      <c r="AK1876">
        <f t="shared" si="594"/>
        <v>2024</v>
      </c>
      <c r="AL1876">
        <f t="shared" si="595"/>
        <v>5</v>
      </c>
      <c r="AM1876">
        <f t="shared" si="596"/>
        <v>10</v>
      </c>
      <c r="AN1876">
        <f t="shared" si="597"/>
        <v>6</v>
      </c>
      <c r="AO1876" t="str">
        <f t="shared" si="598"/>
        <v>Weekday</v>
      </c>
      <c r="AR1876" s="20">
        <f t="shared" si="599"/>
        <v>0</v>
      </c>
    </row>
    <row r="1877" spans="1:44" x14ac:dyDescent="0.35">
      <c r="A1877" t="str">
        <f t="shared" si="581"/>
        <v>CUST1876</v>
      </c>
      <c r="B1877" s="2" t="s">
        <v>2212</v>
      </c>
      <c r="C1877" s="4">
        <v>45388</v>
      </c>
      <c r="D1877" s="2" t="s">
        <v>679</v>
      </c>
      <c r="E1877" t="s">
        <v>5055</v>
      </c>
      <c r="F1877" s="2" t="s">
        <v>42</v>
      </c>
      <c r="G1877" s="2" t="s">
        <v>5044</v>
      </c>
      <c r="H1877" s="2">
        <v>3</v>
      </c>
      <c r="I1877" s="19">
        <v>1460.74</v>
      </c>
      <c r="J1877" s="2" t="s">
        <v>50</v>
      </c>
      <c r="K1877" s="2" t="s">
        <v>16</v>
      </c>
      <c r="L1877" s="2">
        <v>4</v>
      </c>
      <c r="M1877" s="18">
        <f t="shared" si="582"/>
        <v>4382.22</v>
      </c>
      <c r="T1877" t="str">
        <f t="shared" si="583"/>
        <v>Completed</v>
      </c>
      <c r="U1877" t="str">
        <f t="shared" si="584"/>
        <v>Yes</v>
      </c>
      <c r="V1877" t="str">
        <f t="shared" si="585"/>
        <v>No</v>
      </c>
      <c r="X1877">
        <f t="shared" si="586"/>
        <v>567</v>
      </c>
      <c r="Y1877">
        <f t="shared" si="587"/>
        <v>440</v>
      </c>
      <c r="Z1877" s="18">
        <f t="shared" si="588"/>
        <v>1098537.4901531704</v>
      </c>
      <c r="AA1877" s="18">
        <f t="shared" si="589"/>
        <v>96724.388030634553</v>
      </c>
      <c r="AB1877" s="17">
        <f t="shared" si="590"/>
        <v>3.9001122334455669</v>
      </c>
      <c r="AC1877" s="2" t="s">
        <v>5044</v>
      </c>
      <c r="AD1877" s="2" t="s">
        <v>42</v>
      </c>
      <c r="AE1877" t="str">
        <f t="shared" si="591"/>
        <v>Beauty</v>
      </c>
      <c r="AF1877" t="str">
        <f t="shared" si="592"/>
        <v>Beauty</v>
      </c>
      <c r="AG1877" t="str" cm="1">
        <f t="array" ref="AG1877">INDEX(AD:AD,ROW())</f>
        <v>Beauty</v>
      </c>
      <c r="AH1877">
        <f t="shared" si="600"/>
        <v>64</v>
      </c>
      <c r="AI1877" t="str">
        <f t="shared" si="593"/>
        <v>Beauty</v>
      </c>
      <c r="AK1877">
        <f t="shared" si="594"/>
        <v>2024</v>
      </c>
      <c r="AL1877">
        <f t="shared" si="595"/>
        <v>4</v>
      </c>
      <c r="AM1877">
        <f t="shared" si="596"/>
        <v>6</v>
      </c>
      <c r="AN1877">
        <f t="shared" si="597"/>
        <v>7</v>
      </c>
      <c r="AO1877" t="str">
        <f t="shared" si="598"/>
        <v>Weekend</v>
      </c>
      <c r="AR1877" s="20">
        <f t="shared" si="599"/>
        <v>0</v>
      </c>
    </row>
    <row r="1878" spans="1:44" x14ac:dyDescent="0.35">
      <c r="A1878" t="str">
        <f t="shared" si="581"/>
        <v>CUST1877</v>
      </c>
      <c r="B1878" s="2" t="s">
        <v>2213</v>
      </c>
      <c r="C1878" s="4">
        <v>45686</v>
      </c>
      <c r="D1878" s="2" t="s">
        <v>172</v>
      </c>
      <c r="E1878" t="s">
        <v>5048</v>
      </c>
      <c r="F1878" s="2" t="s">
        <v>42</v>
      </c>
      <c r="G1878" s="2" t="s">
        <v>188</v>
      </c>
      <c r="H1878" s="2">
        <v>1</v>
      </c>
      <c r="I1878" s="19">
        <v>884.38</v>
      </c>
      <c r="J1878" s="2" t="s">
        <v>50</v>
      </c>
      <c r="K1878" s="2" t="s">
        <v>16</v>
      </c>
      <c r="L1878" s="2">
        <v>4</v>
      </c>
      <c r="M1878" s="18">
        <f t="shared" si="582"/>
        <v>884.38</v>
      </c>
      <c r="T1878" t="str">
        <f t="shared" si="583"/>
        <v>Completed</v>
      </c>
      <c r="U1878" t="str">
        <f t="shared" si="584"/>
        <v>No</v>
      </c>
      <c r="V1878" t="str">
        <f t="shared" si="585"/>
        <v>No</v>
      </c>
      <c r="X1878">
        <f t="shared" si="586"/>
        <v>590</v>
      </c>
      <c r="Y1878">
        <f t="shared" si="587"/>
        <v>451</v>
      </c>
      <c r="Z1878" s="18">
        <f t="shared" si="588"/>
        <v>1098537.4901531704</v>
      </c>
      <c r="AA1878" s="18">
        <f t="shared" si="589"/>
        <v>96724.388030634553</v>
      </c>
      <c r="AB1878" s="17">
        <f t="shared" si="590"/>
        <v>3.9001122334455669</v>
      </c>
      <c r="AC1878" s="2" t="s">
        <v>188</v>
      </c>
      <c r="AD1878" s="2" t="s">
        <v>42</v>
      </c>
      <c r="AE1878" t="str">
        <f t="shared" si="591"/>
        <v>Beauty</v>
      </c>
      <c r="AF1878" t="str">
        <f t="shared" si="592"/>
        <v>Beauty</v>
      </c>
      <c r="AG1878" t="str" cm="1">
        <f t="array" ref="AG1878">INDEX(AD:AD,ROW())</f>
        <v>Beauty</v>
      </c>
      <c r="AH1878">
        <f t="shared" si="600"/>
        <v>80</v>
      </c>
      <c r="AI1878" t="str">
        <f t="shared" si="593"/>
        <v>Beauty</v>
      </c>
      <c r="AK1878">
        <f t="shared" si="594"/>
        <v>2025</v>
      </c>
      <c r="AL1878">
        <f t="shared" si="595"/>
        <v>1</v>
      </c>
      <c r="AM1878">
        <f t="shared" si="596"/>
        <v>29</v>
      </c>
      <c r="AN1878">
        <f t="shared" si="597"/>
        <v>4</v>
      </c>
      <c r="AO1878" t="str">
        <f t="shared" si="598"/>
        <v>Weekday</v>
      </c>
      <c r="AR1878" s="20">
        <f t="shared" si="599"/>
        <v>0</v>
      </c>
    </row>
    <row r="1879" spans="1:44" x14ac:dyDescent="0.35">
      <c r="A1879" t="str">
        <f t="shared" si="581"/>
        <v>CUST1878</v>
      </c>
      <c r="B1879" s="2" t="s">
        <v>2214</v>
      </c>
      <c r="C1879" s="4">
        <v>45543</v>
      </c>
      <c r="D1879" s="2" t="s">
        <v>411</v>
      </c>
      <c r="E1879" t="s">
        <v>5055</v>
      </c>
      <c r="F1879" s="2" t="s">
        <v>19</v>
      </c>
      <c r="G1879" s="2" t="s">
        <v>128</v>
      </c>
      <c r="H1879" s="2">
        <v>1</v>
      </c>
      <c r="I1879" s="19">
        <v>646.20000000000005</v>
      </c>
      <c r="J1879" s="2" t="s">
        <v>5046</v>
      </c>
      <c r="K1879" s="2" t="s">
        <v>16</v>
      </c>
      <c r="L1879" s="2">
        <v>5</v>
      </c>
      <c r="M1879" s="18">
        <f t="shared" si="582"/>
        <v>646.20000000000005</v>
      </c>
      <c r="T1879" t="str">
        <f t="shared" si="583"/>
        <v>Completed</v>
      </c>
      <c r="U1879" t="str">
        <f t="shared" si="584"/>
        <v>No</v>
      </c>
      <c r="V1879" t="str">
        <f t="shared" si="585"/>
        <v>No</v>
      </c>
      <c r="X1879">
        <f t="shared" si="586"/>
        <v>567</v>
      </c>
      <c r="Y1879">
        <f t="shared" si="587"/>
        <v>440</v>
      </c>
      <c r="Z1879" s="18">
        <f t="shared" si="588"/>
        <v>2759712.3299794244</v>
      </c>
      <c r="AA1879" s="18">
        <f t="shared" si="589"/>
        <v>330643.50635802455</v>
      </c>
      <c r="AB1879" s="17">
        <f t="shared" si="590"/>
        <v>3.8641711229946525</v>
      </c>
      <c r="AC1879" s="2" t="s">
        <v>128</v>
      </c>
      <c r="AD1879" s="2" t="s">
        <v>19</v>
      </c>
      <c r="AE1879" t="str">
        <f t="shared" si="591"/>
        <v>Electronics</v>
      </c>
      <c r="AF1879" t="str">
        <f t="shared" si="592"/>
        <v>Electronics</v>
      </c>
      <c r="AG1879" t="str" cm="1">
        <f t="array" ref="AG1879">INDEX(AD:AD,ROW())</f>
        <v>Electronics</v>
      </c>
      <c r="AH1879">
        <f t="shared" si="600"/>
        <v>48</v>
      </c>
      <c r="AI1879" t="str">
        <f t="shared" si="593"/>
        <v>Electronics</v>
      </c>
      <c r="AK1879">
        <f t="shared" si="594"/>
        <v>2024</v>
      </c>
      <c r="AL1879">
        <f t="shared" si="595"/>
        <v>9</v>
      </c>
      <c r="AM1879">
        <f t="shared" si="596"/>
        <v>8</v>
      </c>
      <c r="AN1879">
        <f t="shared" si="597"/>
        <v>1</v>
      </c>
      <c r="AO1879" t="str">
        <f t="shared" si="598"/>
        <v>Weekend</v>
      </c>
      <c r="AR1879" s="20">
        <f t="shared" si="599"/>
        <v>0</v>
      </c>
    </row>
    <row r="1880" spans="1:44" x14ac:dyDescent="0.35">
      <c r="A1880" t="str">
        <f t="shared" si="581"/>
        <v>CUST1879</v>
      </c>
      <c r="B1880" s="2" t="s">
        <v>2215</v>
      </c>
      <c r="C1880" s="4">
        <v>45291</v>
      </c>
      <c r="D1880" s="2" t="s">
        <v>331</v>
      </c>
      <c r="E1880" t="s">
        <v>5048</v>
      </c>
      <c r="F1880" s="2" t="s">
        <v>19</v>
      </c>
      <c r="G1880" s="2" t="s">
        <v>60</v>
      </c>
      <c r="H1880" s="2">
        <v>3</v>
      </c>
      <c r="I1880" s="19">
        <v>2975.16</v>
      </c>
      <c r="J1880" s="2" t="s">
        <v>50</v>
      </c>
      <c r="K1880" s="2" t="s">
        <v>16</v>
      </c>
      <c r="L1880" s="2">
        <v>3</v>
      </c>
      <c r="M1880" s="18">
        <f t="shared" si="582"/>
        <v>8925.48</v>
      </c>
      <c r="T1880" t="str">
        <f t="shared" si="583"/>
        <v>Completed</v>
      </c>
      <c r="U1880" t="str">
        <f t="shared" si="584"/>
        <v>Yes</v>
      </c>
      <c r="V1880" t="str">
        <f t="shared" si="585"/>
        <v>No</v>
      </c>
      <c r="X1880">
        <f t="shared" si="586"/>
        <v>590</v>
      </c>
      <c r="Y1880">
        <f t="shared" si="587"/>
        <v>451</v>
      </c>
      <c r="Z1880" s="18">
        <f t="shared" si="588"/>
        <v>2759712.3299794244</v>
      </c>
      <c r="AA1880" s="18">
        <f t="shared" si="589"/>
        <v>330643.50635802455</v>
      </c>
      <c r="AB1880" s="17">
        <f t="shared" si="590"/>
        <v>3.8641711229946525</v>
      </c>
      <c r="AC1880" s="2" t="s">
        <v>60</v>
      </c>
      <c r="AD1880" s="2" t="s">
        <v>19</v>
      </c>
      <c r="AE1880" t="str">
        <f t="shared" si="591"/>
        <v>Electronics</v>
      </c>
      <c r="AF1880" t="str">
        <f t="shared" si="592"/>
        <v>Electronics</v>
      </c>
      <c r="AG1880" t="str" cm="1">
        <f t="array" ref="AG1880">INDEX(AD:AD,ROW())</f>
        <v>Electronics</v>
      </c>
      <c r="AH1880">
        <f t="shared" si="600"/>
        <v>17</v>
      </c>
      <c r="AI1880" t="str">
        <f t="shared" si="593"/>
        <v>Electronics</v>
      </c>
      <c r="AK1880">
        <f t="shared" si="594"/>
        <v>2023</v>
      </c>
      <c r="AL1880">
        <f t="shared" si="595"/>
        <v>12</v>
      </c>
      <c r="AM1880">
        <f t="shared" si="596"/>
        <v>31</v>
      </c>
      <c r="AN1880">
        <f t="shared" si="597"/>
        <v>1</v>
      </c>
      <c r="AO1880" t="str">
        <f t="shared" si="598"/>
        <v>Weekend</v>
      </c>
      <c r="AR1880" s="20">
        <f t="shared" si="599"/>
        <v>0</v>
      </c>
    </row>
    <row r="1881" spans="1:44" x14ac:dyDescent="0.35">
      <c r="A1881" t="str">
        <f t="shared" si="581"/>
        <v>CUST1880</v>
      </c>
      <c r="B1881" s="2" t="s">
        <v>2216</v>
      </c>
      <c r="C1881" s="4">
        <v>44944</v>
      </c>
      <c r="D1881" s="2" t="s">
        <v>70</v>
      </c>
      <c r="E1881" t="s">
        <v>5055</v>
      </c>
      <c r="F1881" s="2" t="s">
        <v>29</v>
      </c>
      <c r="G1881" s="2" t="s">
        <v>5043</v>
      </c>
      <c r="H1881" s="2">
        <v>2</v>
      </c>
      <c r="I1881" s="19">
        <v>2184.42</v>
      </c>
      <c r="J1881" s="2" t="s">
        <v>50</v>
      </c>
      <c r="K1881" s="2" t="s">
        <v>16</v>
      </c>
      <c r="L1881" s="31"/>
      <c r="M1881" s="18">
        <f t="shared" si="582"/>
        <v>4368.84</v>
      </c>
      <c r="T1881" t="str">
        <f t="shared" si="583"/>
        <v>Completed</v>
      </c>
      <c r="U1881" t="str">
        <f t="shared" si="584"/>
        <v>Yes</v>
      </c>
      <c r="V1881" t="str">
        <f t="shared" si="585"/>
        <v>No</v>
      </c>
      <c r="X1881">
        <f t="shared" si="586"/>
        <v>567</v>
      </c>
      <c r="Y1881">
        <f t="shared" si="587"/>
        <v>440</v>
      </c>
      <c r="Z1881" s="18">
        <f t="shared" si="588"/>
        <v>1892867.2841657216</v>
      </c>
      <c r="AA1881" s="18">
        <f t="shared" si="589"/>
        <v>199432.98236095349</v>
      </c>
      <c r="AB1881" s="17">
        <f t="shared" si="590"/>
        <v>3.8949824970828471</v>
      </c>
      <c r="AC1881" s="2" t="s">
        <v>5043</v>
      </c>
      <c r="AD1881" s="2" t="s">
        <v>29</v>
      </c>
      <c r="AE1881" t="str">
        <f t="shared" si="591"/>
        <v>Fashion</v>
      </c>
      <c r="AF1881" t="str">
        <f t="shared" si="592"/>
        <v>Fashion</v>
      </c>
      <c r="AG1881" t="str" cm="1">
        <f t="array" ref="AG1881">INDEX(AD:AD,ROW())</f>
        <v>Fashion</v>
      </c>
      <c r="AH1881">
        <f t="shared" si="600"/>
        <v>55</v>
      </c>
      <c r="AI1881" t="str">
        <f t="shared" si="593"/>
        <v>Fashion</v>
      </c>
      <c r="AK1881">
        <f t="shared" si="594"/>
        <v>2023</v>
      </c>
      <c r="AL1881">
        <f t="shared" si="595"/>
        <v>1</v>
      </c>
      <c r="AM1881">
        <f t="shared" si="596"/>
        <v>18</v>
      </c>
      <c r="AN1881">
        <f t="shared" si="597"/>
        <v>4</v>
      </c>
      <c r="AO1881" t="str">
        <f t="shared" si="598"/>
        <v>Weekday</v>
      </c>
      <c r="AR1881" s="20">
        <f t="shared" si="599"/>
        <v>0</v>
      </c>
    </row>
    <row r="1882" spans="1:44" x14ac:dyDescent="0.35">
      <c r="A1882" t="str">
        <f t="shared" si="581"/>
        <v>CUST1881</v>
      </c>
      <c r="B1882" s="2" t="s">
        <v>2217</v>
      </c>
      <c r="C1882" s="4">
        <v>45799</v>
      </c>
      <c r="D1882" s="2" t="s">
        <v>497</v>
      </c>
      <c r="E1882" t="s">
        <v>5052</v>
      </c>
      <c r="F1882" s="2" t="s">
        <v>29</v>
      </c>
      <c r="G1882" s="2" t="s">
        <v>5043</v>
      </c>
      <c r="H1882" s="2">
        <v>1</v>
      </c>
      <c r="I1882" s="19">
        <v>918.96</v>
      </c>
      <c r="J1882" s="2" t="s">
        <v>15</v>
      </c>
      <c r="K1882" s="2" t="s">
        <v>16</v>
      </c>
      <c r="L1882" s="2">
        <v>5</v>
      </c>
      <c r="M1882" s="18">
        <f t="shared" si="582"/>
        <v>918.96</v>
      </c>
      <c r="T1882" t="str">
        <f t="shared" si="583"/>
        <v>Completed</v>
      </c>
      <c r="U1882" t="str">
        <f t="shared" si="584"/>
        <v>No</v>
      </c>
      <c r="V1882" t="str">
        <f t="shared" si="585"/>
        <v>No</v>
      </c>
      <c r="X1882">
        <f t="shared" si="586"/>
        <v>573</v>
      </c>
      <c r="Y1882">
        <f t="shared" si="587"/>
        <v>450</v>
      </c>
      <c r="Z1882" s="18">
        <f t="shared" si="588"/>
        <v>1892867.2841657216</v>
      </c>
      <c r="AA1882" s="18">
        <f t="shared" si="589"/>
        <v>199432.98236095349</v>
      </c>
      <c r="AB1882" s="17">
        <f t="shared" si="590"/>
        <v>3.8949824970828471</v>
      </c>
      <c r="AC1882" s="2" t="s">
        <v>5043</v>
      </c>
      <c r="AD1882" s="2" t="s">
        <v>29</v>
      </c>
      <c r="AE1882" t="str">
        <f t="shared" si="591"/>
        <v>Fashion</v>
      </c>
      <c r="AF1882" t="str">
        <f t="shared" si="592"/>
        <v>Fashion</v>
      </c>
      <c r="AG1882" t="str" cm="1">
        <f t="array" ref="AG1882">INDEX(AD:AD,ROW())</f>
        <v>Fashion</v>
      </c>
      <c r="AH1882">
        <f t="shared" si="600"/>
        <v>55</v>
      </c>
      <c r="AI1882" t="str">
        <f t="shared" si="593"/>
        <v>Fashion</v>
      </c>
      <c r="AK1882">
        <f t="shared" si="594"/>
        <v>2025</v>
      </c>
      <c r="AL1882">
        <f t="shared" si="595"/>
        <v>5</v>
      </c>
      <c r="AM1882">
        <f t="shared" si="596"/>
        <v>22</v>
      </c>
      <c r="AN1882">
        <f t="shared" si="597"/>
        <v>5</v>
      </c>
      <c r="AO1882" t="str">
        <f t="shared" si="598"/>
        <v>Weekday</v>
      </c>
      <c r="AR1882" s="20">
        <f t="shared" si="599"/>
        <v>0</v>
      </c>
    </row>
    <row r="1883" spans="1:44" x14ac:dyDescent="0.35">
      <c r="A1883" t="str">
        <f t="shared" si="581"/>
        <v>CUST1882</v>
      </c>
      <c r="B1883" s="2" t="s">
        <v>2218</v>
      </c>
      <c r="C1883" s="4">
        <v>45039</v>
      </c>
      <c r="D1883" s="2" t="s">
        <v>698</v>
      </c>
      <c r="E1883" t="s">
        <v>5051</v>
      </c>
      <c r="F1883" s="2" t="s">
        <v>13</v>
      </c>
      <c r="G1883" s="2" t="s">
        <v>95</v>
      </c>
      <c r="H1883" s="2">
        <v>3</v>
      </c>
      <c r="I1883" s="19">
        <v>1404.59</v>
      </c>
      <c r="J1883" s="2" t="s">
        <v>5047</v>
      </c>
      <c r="K1883" s="2" t="s">
        <v>16</v>
      </c>
      <c r="L1883" s="2">
        <v>3</v>
      </c>
      <c r="M1883" s="18">
        <f t="shared" si="582"/>
        <v>4213.7699999999995</v>
      </c>
      <c r="T1883" t="str">
        <f t="shared" si="583"/>
        <v>Completed</v>
      </c>
      <c r="U1883" t="str">
        <f t="shared" si="584"/>
        <v>Yes</v>
      </c>
      <c r="V1883" t="str">
        <f t="shared" si="585"/>
        <v>No</v>
      </c>
      <c r="X1883">
        <f t="shared" si="586"/>
        <v>619</v>
      </c>
      <c r="Y1883">
        <f t="shared" si="587"/>
        <v>468</v>
      </c>
      <c r="Z1883" s="18">
        <f t="shared" si="588"/>
        <v>1463424.4009529033</v>
      </c>
      <c r="AA1883" s="18">
        <f t="shared" si="589"/>
        <v>118285.78776560788</v>
      </c>
      <c r="AB1883" s="17">
        <f t="shared" si="590"/>
        <v>3.8140589569160999</v>
      </c>
      <c r="AC1883" s="2" t="s">
        <v>95</v>
      </c>
      <c r="AD1883" s="2" t="s">
        <v>13</v>
      </c>
      <c r="AE1883" t="str">
        <f t="shared" si="591"/>
        <v>Home &amp; Kitchen</v>
      </c>
      <c r="AF1883" t="str">
        <f t="shared" si="592"/>
        <v>Home &amp; Kitchen</v>
      </c>
      <c r="AG1883" t="str" cm="1">
        <f t="array" ref="AG1883">INDEX(AD:AD,ROW())</f>
        <v>Home &amp; Kitchen</v>
      </c>
      <c r="AH1883">
        <f t="shared" si="600"/>
        <v>32</v>
      </c>
      <c r="AI1883" t="str">
        <f t="shared" si="593"/>
        <v>Home &amp; Kitchen</v>
      </c>
      <c r="AK1883">
        <f t="shared" si="594"/>
        <v>2023</v>
      </c>
      <c r="AL1883">
        <f t="shared" si="595"/>
        <v>4</v>
      </c>
      <c r="AM1883">
        <f t="shared" si="596"/>
        <v>23</v>
      </c>
      <c r="AN1883">
        <f t="shared" si="597"/>
        <v>1</v>
      </c>
      <c r="AO1883" t="str">
        <f t="shared" si="598"/>
        <v>Weekend</v>
      </c>
      <c r="AR1883" s="20">
        <f t="shared" si="599"/>
        <v>0</v>
      </c>
    </row>
    <row r="1884" spans="1:44" x14ac:dyDescent="0.35">
      <c r="A1884" t="str">
        <f t="shared" si="581"/>
        <v>CUST1883</v>
      </c>
      <c r="B1884" s="2" t="s">
        <v>2219</v>
      </c>
      <c r="C1884" s="4">
        <v>45179</v>
      </c>
      <c r="D1884" s="2" t="s">
        <v>45</v>
      </c>
      <c r="E1884" t="s">
        <v>5050</v>
      </c>
      <c r="F1884" s="2" t="s">
        <v>23</v>
      </c>
      <c r="G1884" s="2" t="s">
        <v>68</v>
      </c>
      <c r="H1884" s="2">
        <v>1</v>
      </c>
      <c r="I1884" s="19">
        <v>643.54</v>
      </c>
      <c r="J1884" s="2" t="s">
        <v>20</v>
      </c>
      <c r="K1884" s="2" t="s">
        <v>16</v>
      </c>
      <c r="L1884" s="2">
        <v>2</v>
      </c>
      <c r="M1884" s="18">
        <f t="shared" si="582"/>
        <v>643.54</v>
      </c>
      <c r="T1884" t="str">
        <f t="shared" si="583"/>
        <v>Completed</v>
      </c>
      <c r="U1884" t="str">
        <f t="shared" si="584"/>
        <v>No</v>
      </c>
      <c r="V1884" t="str">
        <f t="shared" si="585"/>
        <v>No</v>
      </c>
      <c r="X1884">
        <f t="shared" si="586"/>
        <v>589</v>
      </c>
      <c r="Y1884">
        <f t="shared" si="587"/>
        <v>426</v>
      </c>
      <c r="Z1884" s="18">
        <f t="shared" si="588"/>
        <v>594714.6477588166</v>
      </c>
      <c r="AA1884" s="18">
        <f t="shared" si="589"/>
        <v>60882.938065984097</v>
      </c>
      <c r="AB1884" s="17">
        <f t="shared" si="590"/>
        <v>3.804733727810651</v>
      </c>
      <c r="AC1884" s="2" t="s">
        <v>68</v>
      </c>
      <c r="AD1884" s="2" t="s">
        <v>23</v>
      </c>
      <c r="AE1884" t="str">
        <f t="shared" si="591"/>
        <v>Books</v>
      </c>
      <c r="AF1884" t="str">
        <f t="shared" si="592"/>
        <v>Books</v>
      </c>
      <c r="AG1884" t="str" cm="1">
        <f t="array" ref="AG1884">INDEX(AD:AD,ROW())</f>
        <v>Books</v>
      </c>
      <c r="AH1884">
        <f t="shared" si="600"/>
        <v>20</v>
      </c>
      <c r="AI1884" t="str">
        <f t="shared" si="593"/>
        <v>Books</v>
      </c>
      <c r="AK1884">
        <f t="shared" si="594"/>
        <v>2023</v>
      </c>
      <c r="AL1884">
        <f t="shared" si="595"/>
        <v>9</v>
      </c>
      <c r="AM1884">
        <f t="shared" si="596"/>
        <v>10</v>
      </c>
      <c r="AN1884">
        <f t="shared" si="597"/>
        <v>1</v>
      </c>
      <c r="AO1884" t="str">
        <f t="shared" si="598"/>
        <v>Weekend</v>
      </c>
      <c r="AR1884" s="20">
        <f t="shared" si="599"/>
        <v>0</v>
      </c>
    </row>
    <row r="1885" spans="1:44" x14ac:dyDescent="0.35">
      <c r="A1885" t="str">
        <f t="shared" si="581"/>
        <v>CUST1884</v>
      </c>
      <c r="B1885" s="2" t="s">
        <v>2220</v>
      </c>
      <c r="C1885" s="4">
        <v>45004</v>
      </c>
      <c r="D1885" s="2" t="s">
        <v>577</v>
      </c>
      <c r="E1885" t="s">
        <v>5049</v>
      </c>
      <c r="F1885" s="2" t="s">
        <v>13</v>
      </c>
      <c r="G1885" s="2" t="s">
        <v>37</v>
      </c>
      <c r="H1885" s="2">
        <v>2</v>
      </c>
      <c r="I1885" s="19">
        <v>1415.93</v>
      </c>
      <c r="J1885" s="2" t="s">
        <v>5047</v>
      </c>
      <c r="K1885" s="2" t="s">
        <v>16</v>
      </c>
      <c r="L1885" s="2">
        <v>5</v>
      </c>
      <c r="M1885" s="18">
        <f t="shared" si="582"/>
        <v>2831.86</v>
      </c>
      <c r="T1885" t="str">
        <f t="shared" si="583"/>
        <v>Completed</v>
      </c>
      <c r="U1885" t="str">
        <f t="shared" si="584"/>
        <v>Yes</v>
      </c>
      <c r="V1885" t="str">
        <f t="shared" si="585"/>
        <v>No</v>
      </c>
      <c r="X1885">
        <f t="shared" si="586"/>
        <v>595</v>
      </c>
      <c r="Y1885">
        <f t="shared" si="587"/>
        <v>444</v>
      </c>
      <c r="Z1885" s="18">
        <f t="shared" si="588"/>
        <v>1463424.4009529033</v>
      </c>
      <c r="AA1885" s="18">
        <f t="shared" si="589"/>
        <v>118285.78776560788</v>
      </c>
      <c r="AB1885" s="17">
        <f t="shared" si="590"/>
        <v>3.8140589569160999</v>
      </c>
      <c r="AC1885" s="2" t="s">
        <v>37</v>
      </c>
      <c r="AD1885" s="2" t="s">
        <v>13</v>
      </c>
      <c r="AE1885" t="str">
        <f t="shared" si="591"/>
        <v>Home &amp; Kitchen</v>
      </c>
      <c r="AF1885" t="str">
        <f t="shared" si="592"/>
        <v>Home &amp; Kitchen</v>
      </c>
      <c r="AG1885" t="str" cm="1">
        <f t="array" ref="AG1885">INDEX(AD:AD,ROW())</f>
        <v>Home &amp; Kitchen</v>
      </c>
      <c r="AH1885">
        <f t="shared" si="600"/>
        <v>8</v>
      </c>
      <c r="AI1885" t="str">
        <f t="shared" si="593"/>
        <v>Home &amp; Kitchen</v>
      </c>
      <c r="AK1885">
        <f t="shared" si="594"/>
        <v>2023</v>
      </c>
      <c r="AL1885">
        <f t="shared" si="595"/>
        <v>3</v>
      </c>
      <c r="AM1885">
        <f t="shared" si="596"/>
        <v>19</v>
      </c>
      <c r="AN1885">
        <f t="shared" si="597"/>
        <v>1</v>
      </c>
      <c r="AO1885" t="str">
        <f t="shared" si="598"/>
        <v>Weekend</v>
      </c>
      <c r="AR1885" s="20">
        <f t="shared" si="599"/>
        <v>0</v>
      </c>
    </row>
    <row r="1886" spans="1:44" x14ac:dyDescent="0.35">
      <c r="A1886" t="str">
        <f t="shared" si="581"/>
        <v>CUST1885</v>
      </c>
      <c r="B1886" s="2" t="s">
        <v>2221</v>
      </c>
      <c r="C1886" s="4">
        <v>45829</v>
      </c>
      <c r="D1886" s="2" t="s">
        <v>1544</v>
      </c>
      <c r="E1886" t="s">
        <v>5055</v>
      </c>
      <c r="F1886" s="2" t="s">
        <v>23</v>
      </c>
      <c r="G1886" s="2" t="s">
        <v>68</v>
      </c>
      <c r="H1886" s="2">
        <v>1</v>
      </c>
      <c r="I1886" s="19">
        <v>680.59</v>
      </c>
      <c r="J1886" s="2" t="s">
        <v>5046</v>
      </c>
      <c r="K1886" s="2" t="s">
        <v>16</v>
      </c>
      <c r="L1886" s="2">
        <v>2</v>
      </c>
      <c r="M1886" s="18">
        <f t="shared" si="582"/>
        <v>680.59</v>
      </c>
      <c r="T1886" t="str">
        <f t="shared" si="583"/>
        <v>Completed</v>
      </c>
      <c r="U1886" t="str">
        <f t="shared" si="584"/>
        <v>No</v>
      </c>
      <c r="V1886" t="str">
        <f t="shared" si="585"/>
        <v>No</v>
      </c>
      <c r="X1886">
        <f t="shared" si="586"/>
        <v>567</v>
      </c>
      <c r="Y1886">
        <f t="shared" si="587"/>
        <v>440</v>
      </c>
      <c r="Z1886" s="18">
        <f t="shared" si="588"/>
        <v>594714.6477588166</v>
      </c>
      <c r="AA1886" s="18">
        <f t="shared" si="589"/>
        <v>60882.938065984097</v>
      </c>
      <c r="AB1886" s="17">
        <f t="shared" si="590"/>
        <v>3.804733727810651</v>
      </c>
      <c r="AC1886" s="2" t="s">
        <v>68</v>
      </c>
      <c r="AD1886" s="2" t="s">
        <v>23</v>
      </c>
      <c r="AE1886" t="str">
        <f t="shared" si="591"/>
        <v>Books</v>
      </c>
      <c r="AF1886" t="str">
        <f t="shared" si="592"/>
        <v>Books</v>
      </c>
      <c r="AG1886" t="str" cm="1">
        <f t="array" ref="AG1886">INDEX(AD:AD,ROW())</f>
        <v>Books</v>
      </c>
      <c r="AH1886">
        <f t="shared" si="600"/>
        <v>20</v>
      </c>
      <c r="AI1886" t="str">
        <f t="shared" si="593"/>
        <v>Books</v>
      </c>
      <c r="AK1886">
        <f t="shared" si="594"/>
        <v>2025</v>
      </c>
      <c r="AL1886">
        <f t="shared" si="595"/>
        <v>6</v>
      </c>
      <c r="AM1886">
        <f t="shared" si="596"/>
        <v>21</v>
      </c>
      <c r="AN1886">
        <f t="shared" si="597"/>
        <v>7</v>
      </c>
      <c r="AO1886" t="str">
        <f t="shared" si="598"/>
        <v>Weekend</v>
      </c>
      <c r="AR1886" s="20">
        <f t="shared" si="599"/>
        <v>0</v>
      </c>
    </row>
    <row r="1887" spans="1:44" x14ac:dyDescent="0.35">
      <c r="A1887" t="str">
        <f t="shared" si="581"/>
        <v>CUST1886</v>
      </c>
      <c r="B1887" s="2" t="s">
        <v>2222</v>
      </c>
      <c r="C1887" s="4">
        <v>45635</v>
      </c>
      <c r="D1887" s="2" t="s">
        <v>385</v>
      </c>
      <c r="E1887" t="s">
        <v>5048</v>
      </c>
      <c r="F1887" s="2" t="s">
        <v>23</v>
      </c>
      <c r="G1887" s="2" t="s">
        <v>24</v>
      </c>
      <c r="H1887" s="2">
        <v>1</v>
      </c>
      <c r="I1887" s="19">
        <v>662.21</v>
      </c>
      <c r="J1887" s="2" t="s">
        <v>5046</v>
      </c>
      <c r="K1887" s="2" t="s">
        <v>31</v>
      </c>
      <c r="L1887" s="2">
        <v>5</v>
      </c>
      <c r="M1887" s="18">
        <f t="shared" si="582"/>
        <v>662.21</v>
      </c>
      <c r="T1887" t="str">
        <f t="shared" si="583"/>
        <v>Pending</v>
      </c>
      <c r="U1887" t="str">
        <f t="shared" si="584"/>
        <v>No</v>
      </c>
      <c r="V1887" t="str">
        <f t="shared" si="585"/>
        <v>Yes</v>
      </c>
      <c r="X1887">
        <f t="shared" si="586"/>
        <v>590</v>
      </c>
      <c r="Y1887">
        <f t="shared" si="587"/>
        <v>451</v>
      </c>
      <c r="Z1887" s="18">
        <f t="shared" si="588"/>
        <v>594714.6477588166</v>
      </c>
      <c r="AA1887" s="18">
        <f t="shared" si="589"/>
        <v>60882.938065984097</v>
      </c>
      <c r="AB1887" s="17">
        <f t="shared" si="590"/>
        <v>3.804733727810651</v>
      </c>
      <c r="AC1887" s="2" t="s">
        <v>24</v>
      </c>
      <c r="AD1887" s="2" t="s">
        <v>23</v>
      </c>
      <c r="AE1887" t="str">
        <f t="shared" si="591"/>
        <v>Books</v>
      </c>
      <c r="AF1887" t="str">
        <f t="shared" si="592"/>
        <v>Books</v>
      </c>
      <c r="AG1887" t="str" cm="1">
        <f t="array" ref="AG1887">INDEX(AD:AD,ROW())</f>
        <v>Books</v>
      </c>
      <c r="AH1887">
        <f t="shared" si="600"/>
        <v>4</v>
      </c>
      <c r="AI1887" t="str">
        <f t="shared" si="593"/>
        <v>Books</v>
      </c>
      <c r="AK1887">
        <f t="shared" si="594"/>
        <v>2024</v>
      </c>
      <c r="AL1887">
        <f t="shared" si="595"/>
        <v>12</v>
      </c>
      <c r="AM1887">
        <f t="shared" si="596"/>
        <v>9</v>
      </c>
      <c r="AN1887">
        <f t="shared" si="597"/>
        <v>2</v>
      </c>
      <c r="AO1887" t="str">
        <f t="shared" si="598"/>
        <v>Weekday</v>
      </c>
      <c r="AR1887" s="20">
        <f t="shared" si="599"/>
        <v>0</v>
      </c>
    </row>
    <row r="1888" spans="1:44" x14ac:dyDescent="0.35">
      <c r="A1888" t="str">
        <f t="shared" si="581"/>
        <v>CUST1887</v>
      </c>
      <c r="B1888" s="2" t="s">
        <v>2223</v>
      </c>
      <c r="C1888" s="4">
        <v>45355</v>
      </c>
      <c r="D1888" s="2" t="s">
        <v>664</v>
      </c>
      <c r="E1888" t="s">
        <v>5053</v>
      </c>
      <c r="F1888" s="2" t="s">
        <v>42</v>
      </c>
      <c r="G1888" s="2" t="s">
        <v>170</v>
      </c>
      <c r="H1888" s="2">
        <v>1</v>
      </c>
      <c r="I1888" s="19">
        <v>249.25</v>
      </c>
      <c r="J1888" s="2" t="s">
        <v>50</v>
      </c>
      <c r="K1888" s="2" t="s">
        <v>16</v>
      </c>
      <c r="L1888" s="2">
        <v>3</v>
      </c>
      <c r="M1888" s="18">
        <f t="shared" si="582"/>
        <v>249.25</v>
      </c>
      <c r="T1888" t="str">
        <f t="shared" si="583"/>
        <v>Completed</v>
      </c>
      <c r="U1888" t="str">
        <f t="shared" si="584"/>
        <v>No</v>
      </c>
      <c r="V1888" t="str">
        <f t="shared" si="585"/>
        <v>No</v>
      </c>
      <c r="X1888">
        <f t="shared" si="586"/>
        <v>559</v>
      </c>
      <c r="Y1888">
        <f t="shared" si="587"/>
        <v>408</v>
      </c>
      <c r="Z1888" s="18">
        <f t="shared" si="588"/>
        <v>1098537.4901531704</v>
      </c>
      <c r="AA1888" s="18">
        <f t="shared" si="589"/>
        <v>96724.388030634553</v>
      </c>
      <c r="AB1888" s="17">
        <f t="shared" si="590"/>
        <v>3.9001122334455669</v>
      </c>
      <c r="AC1888" s="2" t="s">
        <v>170</v>
      </c>
      <c r="AD1888" s="2" t="s">
        <v>42</v>
      </c>
      <c r="AE1888" t="str">
        <f t="shared" si="591"/>
        <v>Beauty</v>
      </c>
      <c r="AF1888" t="str">
        <f t="shared" si="592"/>
        <v>Beauty</v>
      </c>
      <c r="AG1888" t="str" cm="1">
        <f t="array" ref="AG1888">INDEX(AD:AD,ROW())</f>
        <v>Beauty</v>
      </c>
      <c r="AH1888">
        <f t="shared" si="600"/>
        <v>70</v>
      </c>
      <c r="AI1888" t="str">
        <f t="shared" si="593"/>
        <v>Beauty</v>
      </c>
      <c r="AK1888">
        <f t="shared" si="594"/>
        <v>2024</v>
      </c>
      <c r="AL1888">
        <f t="shared" si="595"/>
        <v>3</v>
      </c>
      <c r="AM1888">
        <f t="shared" si="596"/>
        <v>4</v>
      </c>
      <c r="AN1888">
        <f t="shared" si="597"/>
        <v>2</v>
      </c>
      <c r="AO1888" t="str">
        <f t="shared" si="598"/>
        <v>Weekday</v>
      </c>
      <c r="AR1888" s="20">
        <f t="shared" si="599"/>
        <v>0</v>
      </c>
    </row>
    <row r="1889" spans="1:44" x14ac:dyDescent="0.35">
      <c r="A1889" t="str">
        <f t="shared" si="581"/>
        <v>CUST1888</v>
      </c>
      <c r="B1889" s="2" t="s">
        <v>2224</v>
      </c>
      <c r="C1889" s="4">
        <v>44977</v>
      </c>
      <c r="D1889" s="2" t="s">
        <v>314</v>
      </c>
      <c r="E1889" t="s">
        <v>5050</v>
      </c>
      <c r="F1889" s="2" t="s">
        <v>13</v>
      </c>
      <c r="G1889" s="2" t="s">
        <v>34</v>
      </c>
      <c r="H1889" s="2">
        <v>1</v>
      </c>
      <c r="I1889" s="19">
        <v>1613.35</v>
      </c>
      <c r="J1889" s="2" t="s">
        <v>5047</v>
      </c>
      <c r="K1889" s="2" t="s">
        <v>16</v>
      </c>
      <c r="L1889" s="2">
        <v>4</v>
      </c>
      <c r="M1889" s="18">
        <f t="shared" si="582"/>
        <v>1613.35</v>
      </c>
      <c r="T1889" t="str">
        <f t="shared" si="583"/>
        <v>Completed</v>
      </c>
      <c r="U1889" t="str">
        <f t="shared" si="584"/>
        <v>Yes</v>
      </c>
      <c r="V1889" t="str">
        <f t="shared" si="585"/>
        <v>No</v>
      </c>
      <c r="X1889">
        <f t="shared" si="586"/>
        <v>589</v>
      </c>
      <c r="Y1889">
        <f t="shared" si="587"/>
        <v>426</v>
      </c>
      <c r="Z1889" s="18">
        <f t="shared" si="588"/>
        <v>1463424.4009529033</v>
      </c>
      <c r="AA1889" s="18">
        <f t="shared" si="589"/>
        <v>118285.78776560788</v>
      </c>
      <c r="AB1889" s="17">
        <f t="shared" si="590"/>
        <v>3.8140589569160999</v>
      </c>
      <c r="AC1889" s="2" t="s">
        <v>34</v>
      </c>
      <c r="AD1889" s="2" t="s">
        <v>13</v>
      </c>
      <c r="AE1889" t="str">
        <f t="shared" si="591"/>
        <v>Home &amp; Kitchen</v>
      </c>
      <c r="AF1889" t="str">
        <f t="shared" si="592"/>
        <v>Home &amp; Kitchen</v>
      </c>
      <c r="AG1889" t="str" cm="1">
        <f t="array" ref="AG1889">INDEX(AD:AD,ROW())</f>
        <v>Home &amp; Kitchen</v>
      </c>
      <c r="AH1889">
        <f t="shared" si="600"/>
        <v>7</v>
      </c>
      <c r="AI1889" t="str">
        <f t="shared" si="593"/>
        <v>Home &amp; Kitchen</v>
      </c>
      <c r="AK1889">
        <f t="shared" si="594"/>
        <v>2023</v>
      </c>
      <c r="AL1889">
        <f t="shared" si="595"/>
        <v>2</v>
      </c>
      <c r="AM1889">
        <f t="shared" si="596"/>
        <v>20</v>
      </c>
      <c r="AN1889">
        <f t="shared" si="597"/>
        <v>2</v>
      </c>
      <c r="AO1889" t="str">
        <f t="shared" si="598"/>
        <v>Weekday</v>
      </c>
      <c r="AR1889" s="20">
        <f t="shared" si="599"/>
        <v>0</v>
      </c>
    </row>
    <row r="1890" spans="1:44" x14ac:dyDescent="0.35">
      <c r="A1890" t="str">
        <f t="shared" si="581"/>
        <v>CUST1889</v>
      </c>
      <c r="B1890" s="2" t="s">
        <v>2225</v>
      </c>
      <c r="C1890" s="4">
        <v>45238</v>
      </c>
      <c r="D1890" s="2" t="s">
        <v>387</v>
      </c>
      <c r="E1890" t="s">
        <v>5053</v>
      </c>
      <c r="F1890" s="2" t="s">
        <v>19</v>
      </c>
      <c r="G1890" s="2" t="s">
        <v>60</v>
      </c>
      <c r="H1890" s="2">
        <v>2</v>
      </c>
      <c r="I1890" s="19">
        <v>465.85</v>
      </c>
      <c r="J1890" s="2" t="s">
        <v>15</v>
      </c>
      <c r="K1890" s="2" t="s">
        <v>16</v>
      </c>
      <c r="L1890" s="31"/>
      <c r="M1890" s="18">
        <f t="shared" si="582"/>
        <v>931.7</v>
      </c>
      <c r="T1890" t="str">
        <f t="shared" si="583"/>
        <v>Completed</v>
      </c>
      <c r="U1890" t="str">
        <f t="shared" si="584"/>
        <v>No</v>
      </c>
      <c r="V1890" t="str">
        <f t="shared" si="585"/>
        <v>No</v>
      </c>
      <c r="X1890">
        <f t="shared" si="586"/>
        <v>559</v>
      </c>
      <c r="Y1890">
        <f t="shared" si="587"/>
        <v>408</v>
      </c>
      <c r="Z1890" s="18">
        <f t="shared" si="588"/>
        <v>2759712.3299794244</v>
      </c>
      <c r="AA1890" s="18">
        <f t="shared" si="589"/>
        <v>330643.50635802455</v>
      </c>
      <c r="AB1890" s="17">
        <f t="shared" si="590"/>
        <v>3.8641711229946525</v>
      </c>
      <c r="AC1890" s="2" t="s">
        <v>60</v>
      </c>
      <c r="AD1890" s="2" t="s">
        <v>19</v>
      </c>
      <c r="AE1890" t="str">
        <f t="shared" si="591"/>
        <v>Electronics</v>
      </c>
      <c r="AF1890" t="str">
        <f t="shared" si="592"/>
        <v>Electronics</v>
      </c>
      <c r="AG1890" t="str" cm="1">
        <f t="array" ref="AG1890">INDEX(AD:AD,ROW())</f>
        <v>Electronics</v>
      </c>
      <c r="AH1890">
        <f t="shared" si="600"/>
        <v>17</v>
      </c>
      <c r="AI1890" t="str">
        <f t="shared" si="593"/>
        <v>Electronics</v>
      </c>
      <c r="AK1890">
        <f t="shared" si="594"/>
        <v>2023</v>
      </c>
      <c r="AL1890">
        <f t="shared" si="595"/>
        <v>11</v>
      </c>
      <c r="AM1890">
        <f t="shared" si="596"/>
        <v>8</v>
      </c>
      <c r="AN1890">
        <f t="shared" si="597"/>
        <v>4</v>
      </c>
      <c r="AO1890" t="str">
        <f t="shared" si="598"/>
        <v>Weekday</v>
      </c>
      <c r="AR1890" s="20">
        <f t="shared" si="599"/>
        <v>0</v>
      </c>
    </row>
    <row r="1891" spans="1:44" x14ac:dyDescent="0.35">
      <c r="A1891" t="str">
        <f t="shared" si="581"/>
        <v>CUST1890</v>
      </c>
      <c r="B1891" s="2" t="s">
        <v>2226</v>
      </c>
      <c r="C1891" s="4">
        <v>45253</v>
      </c>
      <c r="D1891" s="2" t="s">
        <v>1345</v>
      </c>
      <c r="E1891" t="s">
        <v>5050</v>
      </c>
      <c r="F1891" s="2" t="s">
        <v>23</v>
      </c>
      <c r="G1891" s="2" t="s">
        <v>24</v>
      </c>
      <c r="H1891" s="2">
        <v>1</v>
      </c>
      <c r="I1891" s="19">
        <v>391.47</v>
      </c>
      <c r="J1891" s="2" t="s">
        <v>15</v>
      </c>
      <c r="K1891" s="2" t="s">
        <v>31</v>
      </c>
      <c r="L1891" s="2">
        <v>3</v>
      </c>
      <c r="M1891" s="18">
        <f t="shared" si="582"/>
        <v>391.47</v>
      </c>
      <c r="T1891" t="str">
        <f t="shared" si="583"/>
        <v>Pending</v>
      </c>
      <c r="U1891" t="str">
        <f t="shared" si="584"/>
        <v>No</v>
      </c>
      <c r="V1891" t="str">
        <f t="shared" si="585"/>
        <v>Yes</v>
      </c>
      <c r="X1891">
        <f t="shared" si="586"/>
        <v>589</v>
      </c>
      <c r="Y1891">
        <f t="shared" si="587"/>
        <v>426</v>
      </c>
      <c r="Z1891" s="18">
        <f t="shared" si="588"/>
        <v>594714.6477588166</v>
      </c>
      <c r="AA1891" s="18">
        <f t="shared" si="589"/>
        <v>60882.938065984097</v>
      </c>
      <c r="AB1891" s="17">
        <f t="shared" si="590"/>
        <v>3.804733727810651</v>
      </c>
      <c r="AC1891" s="2" t="s">
        <v>24</v>
      </c>
      <c r="AD1891" s="2" t="s">
        <v>23</v>
      </c>
      <c r="AE1891" t="str">
        <f t="shared" si="591"/>
        <v>Books</v>
      </c>
      <c r="AF1891" t="str">
        <f t="shared" si="592"/>
        <v>Books</v>
      </c>
      <c r="AG1891" t="str" cm="1">
        <f t="array" ref="AG1891">INDEX(AD:AD,ROW())</f>
        <v>Books</v>
      </c>
      <c r="AH1891">
        <f t="shared" si="600"/>
        <v>4</v>
      </c>
      <c r="AI1891" t="str">
        <f t="shared" si="593"/>
        <v>Books</v>
      </c>
      <c r="AK1891">
        <f t="shared" si="594"/>
        <v>2023</v>
      </c>
      <c r="AL1891">
        <f t="shared" si="595"/>
        <v>11</v>
      </c>
      <c r="AM1891">
        <f t="shared" si="596"/>
        <v>23</v>
      </c>
      <c r="AN1891">
        <f t="shared" si="597"/>
        <v>5</v>
      </c>
      <c r="AO1891" t="str">
        <f t="shared" si="598"/>
        <v>Weekday</v>
      </c>
      <c r="AR1891" s="20">
        <f t="shared" si="599"/>
        <v>0</v>
      </c>
    </row>
    <row r="1892" spans="1:44" x14ac:dyDescent="0.35">
      <c r="A1892" t="str">
        <f t="shared" si="581"/>
        <v>CUST1891</v>
      </c>
      <c r="B1892" s="2" t="s">
        <v>2227</v>
      </c>
      <c r="C1892" s="4">
        <v>45681</v>
      </c>
      <c r="D1892" s="2" t="s">
        <v>537</v>
      </c>
      <c r="E1892" t="s">
        <v>5051</v>
      </c>
      <c r="F1892" s="2" t="s">
        <v>13</v>
      </c>
      <c r="G1892" s="2" t="s">
        <v>5045</v>
      </c>
      <c r="H1892" s="2">
        <v>1</v>
      </c>
      <c r="I1892" s="19">
        <v>1260.67</v>
      </c>
      <c r="J1892" s="2" t="s">
        <v>15</v>
      </c>
      <c r="K1892" s="2" t="s">
        <v>16</v>
      </c>
      <c r="L1892" s="2">
        <v>2</v>
      </c>
      <c r="M1892" s="18">
        <f t="shared" si="582"/>
        <v>1260.67</v>
      </c>
      <c r="T1892" t="str">
        <f t="shared" si="583"/>
        <v>Completed</v>
      </c>
      <c r="U1892" t="str">
        <f t="shared" si="584"/>
        <v>Yes</v>
      </c>
      <c r="V1892" t="str">
        <f t="shared" si="585"/>
        <v>No</v>
      </c>
      <c r="X1892">
        <f t="shared" si="586"/>
        <v>619</v>
      </c>
      <c r="Y1892">
        <f t="shared" si="587"/>
        <v>468</v>
      </c>
      <c r="Z1892" s="18">
        <f t="shared" si="588"/>
        <v>1463424.4009529033</v>
      </c>
      <c r="AA1892" s="18">
        <f t="shared" si="589"/>
        <v>118285.78776560788</v>
      </c>
      <c r="AB1892" s="17">
        <f t="shared" si="590"/>
        <v>3.8140589569160999</v>
      </c>
      <c r="AC1892" s="2" t="s">
        <v>5045</v>
      </c>
      <c r="AD1892" s="2" t="s">
        <v>13</v>
      </c>
      <c r="AE1892" t="str">
        <f t="shared" si="591"/>
        <v>Home &amp; Kitchen</v>
      </c>
      <c r="AF1892" t="str">
        <f t="shared" si="592"/>
        <v>Home &amp; Kitchen</v>
      </c>
      <c r="AG1892" t="str" cm="1">
        <f t="array" ref="AG1892">INDEX(AD:AD,ROW())</f>
        <v>Home &amp; Kitchen</v>
      </c>
      <c r="AH1892">
        <f t="shared" si="600"/>
        <v>76</v>
      </c>
      <c r="AI1892" t="str">
        <f t="shared" si="593"/>
        <v>Home &amp; Kitchen</v>
      </c>
      <c r="AK1892">
        <f t="shared" si="594"/>
        <v>2025</v>
      </c>
      <c r="AL1892">
        <f t="shared" si="595"/>
        <v>1</v>
      </c>
      <c r="AM1892">
        <f t="shared" si="596"/>
        <v>24</v>
      </c>
      <c r="AN1892">
        <f t="shared" si="597"/>
        <v>6</v>
      </c>
      <c r="AO1892" t="str">
        <f t="shared" si="598"/>
        <v>Weekday</v>
      </c>
      <c r="AR1892" s="20">
        <f t="shared" si="599"/>
        <v>0</v>
      </c>
    </row>
    <row r="1893" spans="1:44" x14ac:dyDescent="0.35">
      <c r="A1893" t="str">
        <f t="shared" si="581"/>
        <v>CUST1892</v>
      </c>
      <c r="B1893" s="2" t="s">
        <v>2228</v>
      </c>
      <c r="C1893" s="4">
        <v>45400</v>
      </c>
      <c r="D1893" s="2" t="s">
        <v>59</v>
      </c>
      <c r="E1893" t="s">
        <v>5054</v>
      </c>
      <c r="F1893" s="2" t="s">
        <v>29</v>
      </c>
      <c r="G1893" s="2" t="s">
        <v>138</v>
      </c>
      <c r="H1893" s="2">
        <v>1</v>
      </c>
      <c r="I1893" s="19">
        <v>775.56</v>
      </c>
      <c r="J1893" s="2" t="s">
        <v>20</v>
      </c>
      <c r="K1893" s="2" t="s">
        <v>103</v>
      </c>
      <c r="L1893" s="2">
        <v>5</v>
      </c>
      <c r="M1893" s="18">
        <f t="shared" si="582"/>
        <v>775.56</v>
      </c>
      <c r="T1893" t="str">
        <f t="shared" si="583"/>
        <v>Lost Sale</v>
      </c>
      <c r="U1893" t="str">
        <f t="shared" si="584"/>
        <v>No</v>
      </c>
      <c r="V1893" t="str">
        <f t="shared" si="585"/>
        <v>Yes</v>
      </c>
      <c r="X1893">
        <f t="shared" si="586"/>
        <v>558</v>
      </c>
      <c r="Y1893">
        <f t="shared" si="587"/>
        <v>430</v>
      </c>
      <c r="Z1893" s="18">
        <f t="shared" si="588"/>
        <v>1892867.2841657216</v>
      </c>
      <c r="AA1893" s="18">
        <f t="shared" si="589"/>
        <v>199432.98236095349</v>
      </c>
      <c r="AB1893" s="17">
        <f t="shared" si="590"/>
        <v>3.8949824970828471</v>
      </c>
      <c r="AC1893" s="2" t="s">
        <v>138</v>
      </c>
      <c r="AD1893" s="2" t="s">
        <v>29</v>
      </c>
      <c r="AE1893" t="str">
        <f t="shared" si="591"/>
        <v>Fashion</v>
      </c>
      <c r="AF1893" t="str">
        <f t="shared" si="592"/>
        <v>Fashion</v>
      </c>
      <c r="AG1893" t="str" cm="1">
        <f t="array" ref="AG1893">INDEX(AD:AD,ROW())</f>
        <v>Fashion</v>
      </c>
      <c r="AH1893">
        <f t="shared" si="600"/>
        <v>53</v>
      </c>
      <c r="AI1893" t="str">
        <f t="shared" si="593"/>
        <v>Fashion</v>
      </c>
      <c r="AK1893">
        <f t="shared" si="594"/>
        <v>2024</v>
      </c>
      <c r="AL1893">
        <f t="shared" si="595"/>
        <v>4</v>
      </c>
      <c r="AM1893">
        <f t="shared" si="596"/>
        <v>18</v>
      </c>
      <c r="AN1893">
        <f t="shared" si="597"/>
        <v>5</v>
      </c>
      <c r="AO1893" t="str">
        <f t="shared" si="598"/>
        <v>Weekday</v>
      </c>
      <c r="AR1893" s="20">
        <f t="shared" si="599"/>
        <v>1</v>
      </c>
    </row>
    <row r="1894" spans="1:44" x14ac:dyDescent="0.35">
      <c r="A1894" t="str">
        <f t="shared" si="581"/>
        <v>CUST1893</v>
      </c>
      <c r="B1894" s="2" t="s">
        <v>2229</v>
      </c>
      <c r="C1894" s="4">
        <v>45069</v>
      </c>
      <c r="D1894" s="2" t="s">
        <v>433</v>
      </c>
      <c r="E1894" t="s">
        <v>5054</v>
      </c>
      <c r="F1894" s="2" t="s">
        <v>29</v>
      </c>
      <c r="G1894" s="2" t="s">
        <v>5041</v>
      </c>
      <c r="H1894" s="2">
        <v>1</v>
      </c>
      <c r="I1894" s="19">
        <v>2249.89</v>
      </c>
      <c r="J1894" s="2" t="s">
        <v>5046</v>
      </c>
      <c r="K1894" s="2" t="s">
        <v>16</v>
      </c>
      <c r="L1894" s="2">
        <v>3</v>
      </c>
      <c r="M1894" s="18">
        <f t="shared" si="582"/>
        <v>2249.89</v>
      </c>
      <c r="T1894" t="str">
        <f t="shared" si="583"/>
        <v>Completed</v>
      </c>
      <c r="U1894" t="str">
        <f t="shared" si="584"/>
        <v>Yes</v>
      </c>
      <c r="V1894" t="str">
        <f t="shared" si="585"/>
        <v>No</v>
      </c>
      <c r="X1894">
        <f t="shared" si="586"/>
        <v>558</v>
      </c>
      <c r="Y1894">
        <f t="shared" si="587"/>
        <v>430</v>
      </c>
      <c r="Z1894" s="18">
        <f t="shared" si="588"/>
        <v>1892867.2841657216</v>
      </c>
      <c r="AA1894" s="18">
        <f t="shared" si="589"/>
        <v>199432.98236095349</v>
      </c>
      <c r="AB1894" s="17">
        <f t="shared" si="590"/>
        <v>3.8949824970828471</v>
      </c>
      <c r="AC1894" s="2" t="s">
        <v>5041</v>
      </c>
      <c r="AD1894" s="2" t="s">
        <v>29</v>
      </c>
      <c r="AE1894" t="str">
        <f t="shared" si="591"/>
        <v>Fashion</v>
      </c>
      <c r="AF1894" t="str">
        <f t="shared" si="592"/>
        <v>Fashion</v>
      </c>
      <c r="AG1894" t="str" cm="1">
        <f t="array" ref="AG1894">INDEX(AD:AD,ROW())</f>
        <v>Fashion</v>
      </c>
      <c r="AH1894">
        <f t="shared" si="600"/>
        <v>15</v>
      </c>
      <c r="AI1894" t="str">
        <f t="shared" si="593"/>
        <v>Fashion</v>
      </c>
      <c r="AK1894">
        <f t="shared" si="594"/>
        <v>2023</v>
      </c>
      <c r="AL1894">
        <f t="shared" si="595"/>
        <v>5</v>
      </c>
      <c r="AM1894">
        <f t="shared" si="596"/>
        <v>23</v>
      </c>
      <c r="AN1894">
        <f t="shared" si="597"/>
        <v>3</v>
      </c>
      <c r="AO1894" t="str">
        <f t="shared" si="598"/>
        <v>Weekday</v>
      </c>
      <c r="AR1894" s="20">
        <f t="shared" si="599"/>
        <v>0</v>
      </c>
    </row>
    <row r="1895" spans="1:44" x14ac:dyDescent="0.35">
      <c r="A1895" t="str">
        <f t="shared" si="581"/>
        <v>CUST1894</v>
      </c>
      <c r="B1895" s="2" t="s">
        <v>2230</v>
      </c>
      <c r="C1895" s="4">
        <v>45329</v>
      </c>
      <c r="D1895" s="2" t="s">
        <v>507</v>
      </c>
      <c r="E1895" t="s">
        <v>5054</v>
      </c>
      <c r="F1895" s="2" t="s">
        <v>29</v>
      </c>
      <c r="G1895" s="2" t="s">
        <v>30</v>
      </c>
      <c r="H1895" s="2">
        <v>1</v>
      </c>
      <c r="I1895" s="19">
        <v>914.53</v>
      </c>
      <c r="J1895" s="2" t="s">
        <v>5047</v>
      </c>
      <c r="K1895" s="2" t="s">
        <v>16</v>
      </c>
      <c r="L1895" s="2">
        <v>2</v>
      </c>
      <c r="M1895" s="18">
        <f t="shared" si="582"/>
        <v>914.53</v>
      </c>
      <c r="T1895" t="str">
        <f t="shared" si="583"/>
        <v>Completed</v>
      </c>
      <c r="U1895" t="str">
        <f t="shared" si="584"/>
        <v>No</v>
      </c>
      <c r="V1895" t="str">
        <f t="shared" si="585"/>
        <v>No</v>
      </c>
      <c r="X1895">
        <f t="shared" si="586"/>
        <v>558</v>
      </c>
      <c r="Y1895">
        <f t="shared" si="587"/>
        <v>430</v>
      </c>
      <c r="Z1895" s="18">
        <f t="shared" si="588"/>
        <v>1892867.2841657216</v>
      </c>
      <c r="AA1895" s="18">
        <f t="shared" si="589"/>
        <v>199432.98236095349</v>
      </c>
      <c r="AB1895" s="17">
        <f t="shared" si="590"/>
        <v>3.8949824970828471</v>
      </c>
      <c r="AC1895" s="2" t="s">
        <v>30</v>
      </c>
      <c r="AD1895" s="2" t="s">
        <v>29</v>
      </c>
      <c r="AE1895" t="str">
        <f t="shared" si="591"/>
        <v>Fashion</v>
      </c>
      <c r="AF1895" t="str">
        <f t="shared" si="592"/>
        <v>Fashion</v>
      </c>
      <c r="AG1895" t="str" cm="1">
        <f t="array" ref="AG1895">INDEX(AD:AD,ROW())</f>
        <v>Fashion</v>
      </c>
      <c r="AH1895">
        <f t="shared" si="600"/>
        <v>6</v>
      </c>
      <c r="AI1895" t="str">
        <f t="shared" si="593"/>
        <v>Fashion</v>
      </c>
      <c r="AK1895">
        <f t="shared" si="594"/>
        <v>2024</v>
      </c>
      <c r="AL1895">
        <f t="shared" si="595"/>
        <v>2</v>
      </c>
      <c r="AM1895">
        <f t="shared" si="596"/>
        <v>7</v>
      </c>
      <c r="AN1895">
        <f t="shared" si="597"/>
        <v>4</v>
      </c>
      <c r="AO1895" t="str">
        <f t="shared" si="598"/>
        <v>Weekday</v>
      </c>
      <c r="AR1895" s="20">
        <f t="shared" si="599"/>
        <v>0</v>
      </c>
    </row>
    <row r="1896" spans="1:44" x14ac:dyDescent="0.35">
      <c r="A1896" t="str">
        <f t="shared" si="581"/>
        <v>CUST1895</v>
      </c>
      <c r="B1896" s="2" t="s">
        <v>2231</v>
      </c>
      <c r="C1896" s="4">
        <v>45385</v>
      </c>
      <c r="D1896" s="2" t="s">
        <v>174</v>
      </c>
      <c r="E1896" t="s">
        <v>5053</v>
      </c>
      <c r="F1896" s="2" t="s">
        <v>13</v>
      </c>
      <c r="G1896" s="2" t="s">
        <v>37</v>
      </c>
      <c r="H1896" s="2">
        <v>1</v>
      </c>
      <c r="I1896" s="19">
        <v>162.6</v>
      </c>
      <c r="J1896" s="2" t="s">
        <v>15</v>
      </c>
      <c r="K1896" s="2" t="s">
        <v>31</v>
      </c>
      <c r="L1896" s="2">
        <v>2</v>
      </c>
      <c r="M1896" s="18">
        <f t="shared" si="582"/>
        <v>162.6</v>
      </c>
      <c r="T1896" t="str">
        <f t="shared" si="583"/>
        <v>Pending</v>
      </c>
      <c r="U1896" t="str">
        <f t="shared" si="584"/>
        <v>No</v>
      </c>
      <c r="V1896" t="str">
        <f t="shared" si="585"/>
        <v>Yes</v>
      </c>
      <c r="X1896">
        <f t="shared" si="586"/>
        <v>559</v>
      </c>
      <c r="Y1896">
        <f t="shared" si="587"/>
        <v>408</v>
      </c>
      <c r="Z1896" s="18">
        <f t="shared" si="588"/>
        <v>1463424.4009529033</v>
      </c>
      <c r="AA1896" s="18">
        <f t="shared" si="589"/>
        <v>118285.78776560788</v>
      </c>
      <c r="AB1896" s="17">
        <f t="shared" si="590"/>
        <v>3.8140589569160999</v>
      </c>
      <c r="AC1896" s="2" t="s">
        <v>37</v>
      </c>
      <c r="AD1896" s="2" t="s">
        <v>13</v>
      </c>
      <c r="AE1896" t="str">
        <f t="shared" si="591"/>
        <v>Home &amp; Kitchen</v>
      </c>
      <c r="AF1896" t="str">
        <f t="shared" si="592"/>
        <v>Home &amp; Kitchen</v>
      </c>
      <c r="AG1896" t="str" cm="1">
        <f t="array" ref="AG1896">INDEX(AD:AD,ROW())</f>
        <v>Home &amp; Kitchen</v>
      </c>
      <c r="AH1896">
        <f t="shared" si="600"/>
        <v>8</v>
      </c>
      <c r="AI1896" t="str">
        <f t="shared" si="593"/>
        <v>Home &amp; Kitchen</v>
      </c>
      <c r="AK1896">
        <f t="shared" si="594"/>
        <v>2024</v>
      </c>
      <c r="AL1896">
        <f t="shared" si="595"/>
        <v>4</v>
      </c>
      <c r="AM1896">
        <f t="shared" si="596"/>
        <v>3</v>
      </c>
      <c r="AN1896">
        <f t="shared" si="597"/>
        <v>4</v>
      </c>
      <c r="AO1896" t="str">
        <f t="shared" si="598"/>
        <v>Weekday</v>
      </c>
      <c r="AR1896" s="20">
        <f t="shared" si="599"/>
        <v>0</v>
      </c>
    </row>
    <row r="1897" spans="1:44" x14ac:dyDescent="0.35">
      <c r="A1897" t="str">
        <f t="shared" si="581"/>
        <v>CUST1896</v>
      </c>
      <c r="B1897" s="2" t="s">
        <v>2232</v>
      </c>
      <c r="C1897" s="4">
        <v>45407</v>
      </c>
      <c r="D1897" s="2" t="s">
        <v>481</v>
      </c>
      <c r="E1897" t="s">
        <v>5055</v>
      </c>
      <c r="F1897" s="2" t="s">
        <v>42</v>
      </c>
      <c r="G1897" s="2" t="s">
        <v>43</v>
      </c>
      <c r="H1897" s="2">
        <v>1</v>
      </c>
      <c r="I1897" s="19">
        <v>576.87</v>
      </c>
      <c r="J1897" s="2" t="s">
        <v>50</v>
      </c>
      <c r="K1897" s="2" t="s">
        <v>16</v>
      </c>
      <c r="L1897" s="2">
        <v>4</v>
      </c>
      <c r="M1897" s="18">
        <f t="shared" si="582"/>
        <v>576.87</v>
      </c>
      <c r="T1897" t="str">
        <f t="shared" si="583"/>
        <v>Completed</v>
      </c>
      <c r="U1897" t="str">
        <f t="shared" si="584"/>
        <v>No</v>
      </c>
      <c r="V1897" t="str">
        <f t="shared" si="585"/>
        <v>No</v>
      </c>
      <c r="X1897">
        <f t="shared" si="586"/>
        <v>567</v>
      </c>
      <c r="Y1897">
        <f t="shared" si="587"/>
        <v>440</v>
      </c>
      <c r="Z1897" s="18">
        <f t="shared" si="588"/>
        <v>1098537.4901531704</v>
      </c>
      <c r="AA1897" s="18">
        <f t="shared" si="589"/>
        <v>96724.388030634553</v>
      </c>
      <c r="AB1897" s="17">
        <f t="shared" si="590"/>
        <v>3.9001122334455669</v>
      </c>
      <c r="AC1897" s="2" t="s">
        <v>43</v>
      </c>
      <c r="AD1897" s="2" t="s">
        <v>42</v>
      </c>
      <c r="AE1897" t="str">
        <f t="shared" si="591"/>
        <v>Beauty</v>
      </c>
      <c r="AF1897" t="str">
        <f t="shared" si="592"/>
        <v>Beauty</v>
      </c>
      <c r="AG1897" t="str" cm="1">
        <f t="array" ref="AG1897">INDEX(AD:AD,ROW())</f>
        <v>Beauty</v>
      </c>
      <c r="AH1897">
        <f t="shared" si="600"/>
        <v>10</v>
      </c>
      <c r="AI1897" t="str">
        <f t="shared" si="593"/>
        <v>Beauty</v>
      </c>
      <c r="AK1897">
        <f t="shared" si="594"/>
        <v>2024</v>
      </c>
      <c r="AL1897">
        <f t="shared" si="595"/>
        <v>4</v>
      </c>
      <c r="AM1897">
        <f t="shared" si="596"/>
        <v>25</v>
      </c>
      <c r="AN1897">
        <f t="shared" si="597"/>
        <v>5</v>
      </c>
      <c r="AO1897" t="str">
        <f t="shared" si="598"/>
        <v>Weekday</v>
      </c>
      <c r="AR1897" s="20">
        <f t="shared" si="599"/>
        <v>0</v>
      </c>
    </row>
    <row r="1898" spans="1:44" x14ac:dyDescent="0.35">
      <c r="A1898" t="str">
        <f t="shared" si="581"/>
        <v>CUST1897</v>
      </c>
      <c r="B1898" s="2" t="s">
        <v>2233</v>
      </c>
      <c r="C1898" s="4">
        <v>45627</v>
      </c>
      <c r="D1898" s="2" t="s">
        <v>948</v>
      </c>
      <c r="E1898" t="s">
        <v>5055</v>
      </c>
      <c r="F1898" s="2" t="s">
        <v>29</v>
      </c>
      <c r="G1898" s="2" t="s">
        <v>30</v>
      </c>
      <c r="H1898" s="2">
        <v>1</v>
      </c>
      <c r="I1898" s="19">
        <v>2105.5700000000002</v>
      </c>
      <c r="J1898" s="2" t="s">
        <v>5047</v>
      </c>
      <c r="K1898" s="2" t="s">
        <v>16</v>
      </c>
      <c r="L1898" s="2">
        <v>3</v>
      </c>
      <c r="M1898" s="18">
        <f t="shared" si="582"/>
        <v>2105.5700000000002</v>
      </c>
      <c r="T1898" t="str">
        <f t="shared" si="583"/>
        <v>Completed</v>
      </c>
      <c r="U1898" t="str">
        <f t="shared" si="584"/>
        <v>Yes</v>
      </c>
      <c r="V1898" t="str">
        <f t="shared" si="585"/>
        <v>No</v>
      </c>
      <c r="X1898">
        <f t="shared" si="586"/>
        <v>567</v>
      </c>
      <c r="Y1898">
        <f t="shared" si="587"/>
        <v>440</v>
      </c>
      <c r="Z1898" s="18">
        <f t="shared" si="588"/>
        <v>1892867.2841657216</v>
      </c>
      <c r="AA1898" s="18">
        <f t="shared" si="589"/>
        <v>199432.98236095349</v>
      </c>
      <c r="AB1898" s="17">
        <f t="shared" si="590"/>
        <v>3.8949824970828471</v>
      </c>
      <c r="AC1898" s="2" t="s">
        <v>30</v>
      </c>
      <c r="AD1898" s="2" t="s">
        <v>29</v>
      </c>
      <c r="AE1898" t="str">
        <f t="shared" si="591"/>
        <v>Fashion</v>
      </c>
      <c r="AF1898" t="str">
        <f t="shared" si="592"/>
        <v>Fashion</v>
      </c>
      <c r="AG1898" t="str" cm="1">
        <f t="array" ref="AG1898">INDEX(AD:AD,ROW())</f>
        <v>Fashion</v>
      </c>
      <c r="AH1898">
        <f t="shared" si="600"/>
        <v>6</v>
      </c>
      <c r="AI1898" t="str">
        <f t="shared" si="593"/>
        <v>Fashion</v>
      </c>
      <c r="AK1898">
        <f t="shared" si="594"/>
        <v>2024</v>
      </c>
      <c r="AL1898">
        <f t="shared" si="595"/>
        <v>12</v>
      </c>
      <c r="AM1898">
        <f t="shared" si="596"/>
        <v>1</v>
      </c>
      <c r="AN1898">
        <f t="shared" si="597"/>
        <v>1</v>
      </c>
      <c r="AO1898" t="str">
        <f t="shared" si="598"/>
        <v>Weekend</v>
      </c>
      <c r="AR1898" s="20">
        <f t="shared" si="599"/>
        <v>0</v>
      </c>
    </row>
    <row r="1899" spans="1:44" x14ac:dyDescent="0.35">
      <c r="A1899" t="str">
        <f t="shared" si="581"/>
        <v>CUST1898</v>
      </c>
      <c r="B1899" s="2" t="s">
        <v>2234</v>
      </c>
      <c r="C1899" s="4">
        <v>45768</v>
      </c>
      <c r="D1899" s="2" t="s">
        <v>707</v>
      </c>
      <c r="E1899" t="s">
        <v>5055</v>
      </c>
      <c r="F1899" s="2" t="s">
        <v>23</v>
      </c>
      <c r="G1899" s="2" t="s">
        <v>75</v>
      </c>
      <c r="H1899" s="2">
        <v>1</v>
      </c>
      <c r="I1899" s="19">
        <v>308.75</v>
      </c>
      <c r="J1899" s="2" t="s">
        <v>5046</v>
      </c>
      <c r="K1899" s="2" t="s">
        <v>16</v>
      </c>
      <c r="L1899" s="2">
        <v>1</v>
      </c>
      <c r="M1899" s="18">
        <f t="shared" si="582"/>
        <v>308.75</v>
      </c>
      <c r="T1899" t="str">
        <f t="shared" si="583"/>
        <v>Completed</v>
      </c>
      <c r="U1899" t="str">
        <f t="shared" si="584"/>
        <v>No</v>
      </c>
      <c r="V1899" t="str">
        <f t="shared" si="585"/>
        <v>No</v>
      </c>
      <c r="X1899">
        <f t="shared" si="586"/>
        <v>567</v>
      </c>
      <c r="Y1899">
        <f t="shared" si="587"/>
        <v>440</v>
      </c>
      <c r="Z1899" s="18">
        <f t="shared" si="588"/>
        <v>594714.6477588166</v>
      </c>
      <c r="AA1899" s="18">
        <f t="shared" si="589"/>
        <v>60882.938065984097</v>
      </c>
      <c r="AB1899" s="17">
        <f t="shared" si="590"/>
        <v>3.804733727810651</v>
      </c>
      <c r="AC1899" s="2" t="s">
        <v>75</v>
      </c>
      <c r="AD1899" s="2" t="s">
        <v>23</v>
      </c>
      <c r="AE1899" t="str">
        <f t="shared" si="591"/>
        <v>Books</v>
      </c>
      <c r="AF1899" t="str">
        <f t="shared" si="592"/>
        <v>Books</v>
      </c>
      <c r="AG1899" t="str" cm="1">
        <f t="array" ref="AG1899">INDEX(AD:AD,ROW())</f>
        <v>Books</v>
      </c>
      <c r="AH1899">
        <f t="shared" si="600"/>
        <v>23</v>
      </c>
      <c r="AI1899" t="str">
        <f t="shared" si="593"/>
        <v>Books</v>
      </c>
      <c r="AK1899">
        <f t="shared" si="594"/>
        <v>2025</v>
      </c>
      <c r="AL1899">
        <f t="shared" si="595"/>
        <v>4</v>
      </c>
      <c r="AM1899">
        <f t="shared" si="596"/>
        <v>21</v>
      </c>
      <c r="AN1899">
        <f t="shared" si="597"/>
        <v>2</v>
      </c>
      <c r="AO1899" t="str">
        <f t="shared" si="598"/>
        <v>Weekday</v>
      </c>
      <c r="AR1899" s="20">
        <f t="shared" si="599"/>
        <v>0</v>
      </c>
    </row>
    <row r="1900" spans="1:44" x14ac:dyDescent="0.35">
      <c r="A1900" t="str">
        <f t="shared" si="581"/>
        <v>CUST1899</v>
      </c>
      <c r="B1900" s="2" t="s">
        <v>2235</v>
      </c>
      <c r="C1900" s="4">
        <v>45425</v>
      </c>
      <c r="D1900" s="2" t="s">
        <v>1399</v>
      </c>
      <c r="E1900" t="s">
        <v>5055</v>
      </c>
      <c r="F1900" s="2" t="s">
        <v>19</v>
      </c>
      <c r="G1900" s="2" t="s">
        <v>5039</v>
      </c>
      <c r="H1900" s="2">
        <v>1</v>
      </c>
      <c r="I1900" s="19">
        <v>2386.48</v>
      </c>
      <c r="J1900" s="2" t="s">
        <v>5047</v>
      </c>
      <c r="K1900" s="2" t="s">
        <v>16</v>
      </c>
      <c r="L1900" s="31"/>
      <c r="M1900" s="18">
        <f t="shared" si="582"/>
        <v>2386.48</v>
      </c>
      <c r="T1900" t="str">
        <f t="shared" si="583"/>
        <v>Completed</v>
      </c>
      <c r="U1900" t="str">
        <f t="shared" si="584"/>
        <v>Yes</v>
      </c>
      <c r="V1900" t="str">
        <f t="shared" si="585"/>
        <v>No</v>
      </c>
      <c r="X1900">
        <f t="shared" si="586"/>
        <v>567</v>
      </c>
      <c r="Y1900">
        <f t="shared" si="587"/>
        <v>440</v>
      </c>
      <c r="Z1900" s="18">
        <f t="shared" si="588"/>
        <v>2759712.3299794244</v>
      </c>
      <c r="AA1900" s="18">
        <f t="shared" si="589"/>
        <v>330643.50635802455</v>
      </c>
      <c r="AB1900" s="17">
        <f t="shared" si="590"/>
        <v>3.8641711229946525</v>
      </c>
      <c r="AC1900" s="2" t="s">
        <v>5039</v>
      </c>
      <c r="AD1900" s="2" t="s">
        <v>19</v>
      </c>
      <c r="AE1900" t="str">
        <f t="shared" si="591"/>
        <v>Electronics</v>
      </c>
      <c r="AF1900" t="str">
        <f t="shared" si="592"/>
        <v>Electronics</v>
      </c>
      <c r="AG1900" t="str" cm="1">
        <f t="array" ref="AG1900">INDEX(AD:AD,ROW())</f>
        <v>Electronics</v>
      </c>
      <c r="AH1900">
        <f t="shared" si="600"/>
        <v>3</v>
      </c>
      <c r="AI1900" t="str">
        <f t="shared" si="593"/>
        <v>Electronics</v>
      </c>
      <c r="AK1900">
        <f t="shared" si="594"/>
        <v>2024</v>
      </c>
      <c r="AL1900">
        <f t="shared" si="595"/>
        <v>5</v>
      </c>
      <c r="AM1900">
        <f t="shared" si="596"/>
        <v>13</v>
      </c>
      <c r="AN1900">
        <f t="shared" si="597"/>
        <v>2</v>
      </c>
      <c r="AO1900" t="str">
        <f t="shared" si="598"/>
        <v>Weekday</v>
      </c>
      <c r="AR1900" s="20">
        <f t="shared" si="599"/>
        <v>0</v>
      </c>
    </row>
    <row r="1901" spans="1:44" x14ac:dyDescent="0.35">
      <c r="A1901" t="str">
        <f t="shared" si="581"/>
        <v>CUST1900</v>
      </c>
      <c r="B1901" s="2" t="s">
        <v>2236</v>
      </c>
      <c r="C1901" s="4">
        <v>45006</v>
      </c>
      <c r="D1901" s="2" t="s">
        <v>439</v>
      </c>
      <c r="E1901" t="s">
        <v>5049</v>
      </c>
      <c r="F1901" s="2" t="s">
        <v>13</v>
      </c>
      <c r="G1901" s="2" t="s">
        <v>37</v>
      </c>
      <c r="H1901" s="2">
        <v>2</v>
      </c>
      <c r="I1901" s="19">
        <v>1267.27</v>
      </c>
      <c r="J1901" s="2" t="s">
        <v>5047</v>
      </c>
      <c r="K1901" s="2" t="s">
        <v>16</v>
      </c>
      <c r="L1901" s="2">
        <v>4</v>
      </c>
      <c r="M1901" s="18">
        <f t="shared" si="582"/>
        <v>2534.54</v>
      </c>
      <c r="T1901" t="str">
        <f t="shared" si="583"/>
        <v>Completed</v>
      </c>
      <c r="U1901" t="str">
        <f t="shared" si="584"/>
        <v>Yes</v>
      </c>
      <c r="V1901" t="str">
        <f t="shared" si="585"/>
        <v>No</v>
      </c>
      <c r="X1901">
        <f t="shared" si="586"/>
        <v>595</v>
      </c>
      <c r="Y1901">
        <f t="shared" si="587"/>
        <v>444</v>
      </c>
      <c r="Z1901" s="18">
        <f t="shared" si="588"/>
        <v>1463424.4009529033</v>
      </c>
      <c r="AA1901" s="18">
        <f t="shared" si="589"/>
        <v>118285.78776560788</v>
      </c>
      <c r="AB1901" s="17">
        <f t="shared" si="590"/>
        <v>3.8140589569160999</v>
      </c>
      <c r="AC1901" s="2" t="s">
        <v>37</v>
      </c>
      <c r="AD1901" s="2" t="s">
        <v>13</v>
      </c>
      <c r="AE1901" t="str">
        <f t="shared" si="591"/>
        <v>Home &amp; Kitchen</v>
      </c>
      <c r="AF1901" t="str">
        <f t="shared" si="592"/>
        <v>Home &amp; Kitchen</v>
      </c>
      <c r="AG1901" t="str" cm="1">
        <f t="array" ref="AG1901">INDEX(AD:AD,ROW())</f>
        <v>Home &amp; Kitchen</v>
      </c>
      <c r="AH1901">
        <f t="shared" si="600"/>
        <v>8</v>
      </c>
      <c r="AI1901" t="str">
        <f t="shared" si="593"/>
        <v>Home &amp; Kitchen</v>
      </c>
      <c r="AK1901">
        <f t="shared" si="594"/>
        <v>2023</v>
      </c>
      <c r="AL1901">
        <f t="shared" si="595"/>
        <v>3</v>
      </c>
      <c r="AM1901">
        <f t="shared" si="596"/>
        <v>21</v>
      </c>
      <c r="AN1901">
        <f t="shared" si="597"/>
        <v>3</v>
      </c>
      <c r="AO1901" t="str">
        <f t="shared" si="598"/>
        <v>Weekday</v>
      </c>
      <c r="AR1901" s="20">
        <f t="shared" si="599"/>
        <v>0</v>
      </c>
    </row>
    <row r="1902" spans="1:44" x14ac:dyDescent="0.35">
      <c r="A1902" t="str">
        <f t="shared" si="581"/>
        <v>CUST1901</v>
      </c>
      <c r="B1902" s="2" t="s">
        <v>2237</v>
      </c>
      <c r="C1902" s="4">
        <v>45000</v>
      </c>
      <c r="D1902" s="2" t="s">
        <v>190</v>
      </c>
      <c r="E1902" t="s">
        <v>5049</v>
      </c>
      <c r="F1902" s="2" t="s">
        <v>19</v>
      </c>
      <c r="G1902" s="2" t="s">
        <v>128</v>
      </c>
      <c r="H1902" s="2">
        <v>1</v>
      </c>
      <c r="I1902" s="19">
        <v>3276.16</v>
      </c>
      <c r="J1902" s="2" t="s">
        <v>5046</v>
      </c>
      <c r="K1902" s="2" t="s">
        <v>16</v>
      </c>
      <c r="L1902" s="31"/>
      <c r="M1902" s="18">
        <f t="shared" si="582"/>
        <v>3276.16</v>
      </c>
      <c r="T1902" t="str">
        <f t="shared" si="583"/>
        <v>Completed</v>
      </c>
      <c r="U1902" t="str">
        <f t="shared" si="584"/>
        <v>Yes</v>
      </c>
      <c r="V1902" t="str">
        <f t="shared" si="585"/>
        <v>No</v>
      </c>
      <c r="X1902">
        <f t="shared" si="586"/>
        <v>595</v>
      </c>
      <c r="Y1902">
        <f t="shared" si="587"/>
        <v>444</v>
      </c>
      <c r="Z1902" s="18">
        <f t="shared" si="588"/>
        <v>2759712.3299794244</v>
      </c>
      <c r="AA1902" s="18">
        <f t="shared" si="589"/>
        <v>330643.50635802455</v>
      </c>
      <c r="AB1902" s="17">
        <f t="shared" si="590"/>
        <v>3.8641711229946525</v>
      </c>
      <c r="AC1902" s="2" t="s">
        <v>128</v>
      </c>
      <c r="AD1902" s="2" t="s">
        <v>19</v>
      </c>
      <c r="AE1902" t="str">
        <f t="shared" si="591"/>
        <v>Electronics</v>
      </c>
      <c r="AF1902" t="str">
        <f t="shared" si="592"/>
        <v>Electronics</v>
      </c>
      <c r="AG1902" t="str" cm="1">
        <f t="array" ref="AG1902">INDEX(AD:AD,ROW())</f>
        <v>Electronics</v>
      </c>
      <c r="AH1902">
        <f t="shared" si="600"/>
        <v>48</v>
      </c>
      <c r="AI1902" t="str">
        <f t="shared" si="593"/>
        <v>Electronics</v>
      </c>
      <c r="AK1902">
        <f t="shared" si="594"/>
        <v>2023</v>
      </c>
      <c r="AL1902">
        <f t="shared" si="595"/>
        <v>3</v>
      </c>
      <c r="AM1902">
        <f t="shared" si="596"/>
        <v>15</v>
      </c>
      <c r="AN1902">
        <f t="shared" si="597"/>
        <v>4</v>
      </c>
      <c r="AO1902" t="str">
        <f t="shared" si="598"/>
        <v>Weekday</v>
      </c>
      <c r="AR1902" s="20">
        <f t="shared" si="599"/>
        <v>0</v>
      </c>
    </row>
    <row r="1903" spans="1:44" x14ac:dyDescent="0.35">
      <c r="A1903" t="str">
        <f t="shared" si="581"/>
        <v>CUST1902</v>
      </c>
      <c r="B1903" s="2" t="s">
        <v>2238</v>
      </c>
      <c r="C1903" s="4">
        <v>45669</v>
      </c>
      <c r="D1903" s="2" t="s">
        <v>433</v>
      </c>
      <c r="E1903" t="s">
        <v>5050</v>
      </c>
      <c r="F1903" s="2" t="s">
        <v>29</v>
      </c>
      <c r="G1903" s="2" t="s">
        <v>30</v>
      </c>
      <c r="H1903" s="2">
        <v>1</v>
      </c>
      <c r="I1903" s="19">
        <v>405.84</v>
      </c>
      <c r="J1903" s="2" t="s">
        <v>5046</v>
      </c>
      <c r="K1903" s="2" t="s">
        <v>16</v>
      </c>
      <c r="L1903" s="2">
        <v>4</v>
      </c>
      <c r="M1903" s="18">
        <f t="shared" si="582"/>
        <v>405.84</v>
      </c>
      <c r="T1903" t="str">
        <f t="shared" si="583"/>
        <v>Completed</v>
      </c>
      <c r="U1903" t="str">
        <f t="shared" si="584"/>
        <v>No</v>
      </c>
      <c r="V1903" t="str">
        <f t="shared" si="585"/>
        <v>No</v>
      </c>
      <c r="X1903">
        <f t="shared" si="586"/>
        <v>589</v>
      </c>
      <c r="Y1903">
        <f t="shared" si="587"/>
        <v>426</v>
      </c>
      <c r="Z1903" s="18">
        <f t="shared" si="588"/>
        <v>1892867.2841657216</v>
      </c>
      <c r="AA1903" s="18">
        <f t="shared" si="589"/>
        <v>199432.98236095349</v>
      </c>
      <c r="AB1903" s="17">
        <f t="shared" si="590"/>
        <v>3.8949824970828471</v>
      </c>
      <c r="AC1903" s="2" t="s">
        <v>30</v>
      </c>
      <c r="AD1903" s="2" t="s">
        <v>29</v>
      </c>
      <c r="AE1903" t="str">
        <f t="shared" si="591"/>
        <v>Fashion</v>
      </c>
      <c r="AF1903" t="str">
        <f t="shared" si="592"/>
        <v>Fashion</v>
      </c>
      <c r="AG1903" t="str" cm="1">
        <f t="array" ref="AG1903">INDEX(AD:AD,ROW())</f>
        <v>Fashion</v>
      </c>
      <c r="AH1903">
        <f t="shared" si="600"/>
        <v>6</v>
      </c>
      <c r="AI1903" t="str">
        <f t="shared" si="593"/>
        <v>Fashion</v>
      </c>
      <c r="AK1903">
        <f t="shared" si="594"/>
        <v>2025</v>
      </c>
      <c r="AL1903">
        <f t="shared" si="595"/>
        <v>1</v>
      </c>
      <c r="AM1903">
        <f t="shared" si="596"/>
        <v>12</v>
      </c>
      <c r="AN1903">
        <f t="shared" si="597"/>
        <v>1</v>
      </c>
      <c r="AO1903" t="str">
        <f t="shared" si="598"/>
        <v>Weekend</v>
      </c>
      <c r="AR1903" s="20">
        <f t="shared" si="599"/>
        <v>0</v>
      </c>
    </row>
    <row r="1904" spans="1:44" x14ac:dyDescent="0.35">
      <c r="A1904" t="str">
        <f t="shared" si="581"/>
        <v>CUST1903</v>
      </c>
      <c r="B1904" s="2" t="s">
        <v>2239</v>
      </c>
      <c r="C1904" s="4">
        <v>45315</v>
      </c>
      <c r="D1904" s="2" t="s">
        <v>131</v>
      </c>
      <c r="E1904" t="s">
        <v>5048</v>
      </c>
      <c r="F1904" s="2" t="s">
        <v>42</v>
      </c>
      <c r="G1904" s="2" t="s">
        <v>188</v>
      </c>
      <c r="H1904" s="2">
        <v>1</v>
      </c>
      <c r="I1904" s="19">
        <v>1066.07</v>
      </c>
      <c r="J1904" s="2" t="s">
        <v>5047</v>
      </c>
      <c r="K1904" s="2" t="s">
        <v>16</v>
      </c>
      <c r="L1904" s="2">
        <v>5</v>
      </c>
      <c r="M1904" s="18">
        <f t="shared" si="582"/>
        <v>1066.07</v>
      </c>
      <c r="T1904" t="str">
        <f t="shared" si="583"/>
        <v>Completed</v>
      </c>
      <c r="U1904" t="str">
        <f t="shared" si="584"/>
        <v>Yes</v>
      </c>
      <c r="V1904" t="str">
        <f t="shared" si="585"/>
        <v>No</v>
      </c>
      <c r="X1904">
        <f t="shared" si="586"/>
        <v>590</v>
      </c>
      <c r="Y1904">
        <f t="shared" si="587"/>
        <v>451</v>
      </c>
      <c r="Z1904" s="18">
        <f t="shared" si="588"/>
        <v>1098537.4901531704</v>
      </c>
      <c r="AA1904" s="18">
        <f t="shared" si="589"/>
        <v>96724.388030634553</v>
      </c>
      <c r="AB1904" s="17">
        <f t="shared" si="590"/>
        <v>3.9001122334455669</v>
      </c>
      <c r="AC1904" s="2" t="s">
        <v>188</v>
      </c>
      <c r="AD1904" s="2" t="s">
        <v>42</v>
      </c>
      <c r="AE1904" t="str">
        <f t="shared" si="591"/>
        <v>Beauty</v>
      </c>
      <c r="AF1904" t="str">
        <f t="shared" si="592"/>
        <v>Beauty</v>
      </c>
      <c r="AG1904" t="str" cm="1">
        <f t="array" ref="AG1904">INDEX(AD:AD,ROW())</f>
        <v>Beauty</v>
      </c>
      <c r="AH1904">
        <f t="shared" si="600"/>
        <v>80</v>
      </c>
      <c r="AI1904" t="str">
        <f t="shared" si="593"/>
        <v>Beauty</v>
      </c>
      <c r="AK1904">
        <f t="shared" si="594"/>
        <v>2024</v>
      </c>
      <c r="AL1904">
        <f t="shared" si="595"/>
        <v>1</v>
      </c>
      <c r="AM1904">
        <f t="shared" si="596"/>
        <v>24</v>
      </c>
      <c r="AN1904">
        <f t="shared" si="597"/>
        <v>4</v>
      </c>
      <c r="AO1904" t="str">
        <f t="shared" si="598"/>
        <v>Weekday</v>
      </c>
      <c r="AR1904" s="20">
        <f t="shared" si="599"/>
        <v>0</v>
      </c>
    </row>
    <row r="1905" spans="1:44" x14ac:dyDescent="0.35">
      <c r="A1905" t="str">
        <f t="shared" si="581"/>
        <v>CUST1904</v>
      </c>
      <c r="B1905" s="2" t="s">
        <v>2240</v>
      </c>
      <c r="C1905" s="4">
        <v>45451</v>
      </c>
      <c r="D1905" s="2" t="s">
        <v>1725</v>
      </c>
      <c r="E1905" t="s">
        <v>5049</v>
      </c>
      <c r="F1905" s="2" t="s">
        <v>13</v>
      </c>
      <c r="G1905" s="2" t="s">
        <v>5045</v>
      </c>
      <c r="H1905" s="2">
        <v>1</v>
      </c>
      <c r="I1905" s="19">
        <v>162.06</v>
      </c>
      <c r="J1905" s="2" t="s">
        <v>5046</v>
      </c>
      <c r="K1905" s="2" t="s">
        <v>16</v>
      </c>
      <c r="L1905" s="2">
        <v>4</v>
      </c>
      <c r="M1905" s="18">
        <f t="shared" si="582"/>
        <v>162.06</v>
      </c>
      <c r="T1905" t="str">
        <f t="shared" si="583"/>
        <v>Completed</v>
      </c>
      <c r="U1905" t="str">
        <f t="shared" si="584"/>
        <v>No</v>
      </c>
      <c r="V1905" t="str">
        <f t="shared" si="585"/>
        <v>No</v>
      </c>
      <c r="X1905">
        <f t="shared" si="586"/>
        <v>595</v>
      </c>
      <c r="Y1905">
        <f t="shared" si="587"/>
        <v>444</v>
      </c>
      <c r="Z1905" s="18">
        <f t="shared" si="588"/>
        <v>1463424.4009529033</v>
      </c>
      <c r="AA1905" s="18">
        <f t="shared" si="589"/>
        <v>118285.78776560788</v>
      </c>
      <c r="AB1905" s="17">
        <f t="shared" si="590"/>
        <v>3.8140589569160999</v>
      </c>
      <c r="AC1905" s="2" t="s">
        <v>5045</v>
      </c>
      <c r="AD1905" s="2" t="s">
        <v>13</v>
      </c>
      <c r="AE1905" t="str">
        <f t="shared" si="591"/>
        <v>Home &amp; Kitchen</v>
      </c>
      <c r="AF1905" t="str">
        <f t="shared" si="592"/>
        <v>Home &amp; Kitchen</v>
      </c>
      <c r="AG1905" t="str" cm="1">
        <f t="array" ref="AG1905">INDEX(AD:AD,ROW())</f>
        <v>Home &amp; Kitchen</v>
      </c>
      <c r="AH1905">
        <f t="shared" si="600"/>
        <v>76</v>
      </c>
      <c r="AI1905" t="str">
        <f t="shared" si="593"/>
        <v>Home &amp; Kitchen</v>
      </c>
      <c r="AK1905">
        <f t="shared" si="594"/>
        <v>2024</v>
      </c>
      <c r="AL1905">
        <f t="shared" si="595"/>
        <v>6</v>
      </c>
      <c r="AM1905">
        <f t="shared" si="596"/>
        <v>8</v>
      </c>
      <c r="AN1905">
        <f t="shared" si="597"/>
        <v>7</v>
      </c>
      <c r="AO1905" t="str">
        <f t="shared" si="598"/>
        <v>Weekend</v>
      </c>
      <c r="AR1905" s="20">
        <f t="shared" si="599"/>
        <v>0</v>
      </c>
    </row>
    <row r="1906" spans="1:44" x14ac:dyDescent="0.35">
      <c r="A1906" t="str">
        <f t="shared" si="581"/>
        <v>CUST1905</v>
      </c>
      <c r="B1906" s="2" t="s">
        <v>2241</v>
      </c>
      <c r="C1906" s="4">
        <v>45008</v>
      </c>
      <c r="D1906" s="2" t="s">
        <v>519</v>
      </c>
      <c r="E1906" t="s">
        <v>5053</v>
      </c>
      <c r="F1906" s="2" t="s">
        <v>19</v>
      </c>
      <c r="G1906" s="2" t="s">
        <v>5040</v>
      </c>
      <c r="H1906" s="2">
        <v>1</v>
      </c>
      <c r="I1906" s="19">
        <v>2957.44</v>
      </c>
      <c r="J1906" s="2" t="s">
        <v>15</v>
      </c>
      <c r="K1906" s="2" t="s">
        <v>16</v>
      </c>
      <c r="L1906" s="2">
        <v>4</v>
      </c>
      <c r="M1906" s="18">
        <f t="shared" si="582"/>
        <v>2957.44</v>
      </c>
      <c r="T1906" t="str">
        <f t="shared" si="583"/>
        <v>Completed</v>
      </c>
      <c r="U1906" t="str">
        <f t="shared" si="584"/>
        <v>Yes</v>
      </c>
      <c r="V1906" t="str">
        <f t="shared" si="585"/>
        <v>No</v>
      </c>
      <c r="X1906">
        <f t="shared" si="586"/>
        <v>559</v>
      </c>
      <c r="Y1906">
        <f t="shared" si="587"/>
        <v>408</v>
      </c>
      <c r="Z1906" s="18">
        <f t="shared" si="588"/>
        <v>2759712.3299794244</v>
      </c>
      <c r="AA1906" s="18">
        <f t="shared" si="589"/>
        <v>330643.50635802455</v>
      </c>
      <c r="AB1906" s="17">
        <f t="shared" si="590"/>
        <v>3.8641711229946525</v>
      </c>
      <c r="AC1906" s="2" t="s">
        <v>5040</v>
      </c>
      <c r="AD1906" s="2" t="s">
        <v>19</v>
      </c>
      <c r="AE1906" t="str">
        <f t="shared" si="591"/>
        <v>Electronics</v>
      </c>
      <c r="AF1906" t="str">
        <f t="shared" si="592"/>
        <v>Electronics</v>
      </c>
      <c r="AG1906" t="str" cm="1">
        <f t="array" ref="AG1906">INDEX(AD:AD,ROW())</f>
        <v>Electronics</v>
      </c>
      <c r="AH1906">
        <f t="shared" si="600"/>
        <v>13</v>
      </c>
      <c r="AI1906" t="str">
        <f t="shared" si="593"/>
        <v>Electronics</v>
      </c>
      <c r="AK1906">
        <f t="shared" si="594"/>
        <v>2023</v>
      </c>
      <c r="AL1906">
        <f t="shared" si="595"/>
        <v>3</v>
      </c>
      <c r="AM1906">
        <f t="shared" si="596"/>
        <v>23</v>
      </c>
      <c r="AN1906">
        <f t="shared" si="597"/>
        <v>5</v>
      </c>
      <c r="AO1906" t="str">
        <f t="shared" si="598"/>
        <v>Weekday</v>
      </c>
      <c r="AR1906" s="20">
        <f t="shared" si="599"/>
        <v>0</v>
      </c>
    </row>
    <row r="1907" spans="1:44" x14ac:dyDescent="0.35">
      <c r="A1907" t="str">
        <f t="shared" si="581"/>
        <v>CUST1906</v>
      </c>
      <c r="B1907" s="2" t="s">
        <v>2242</v>
      </c>
      <c r="C1907" s="4">
        <v>45322</v>
      </c>
      <c r="D1907" s="2" t="s">
        <v>99</v>
      </c>
      <c r="E1907" t="s">
        <v>5049</v>
      </c>
      <c r="F1907" s="2" t="s">
        <v>19</v>
      </c>
      <c r="G1907" s="2" t="s">
        <v>60</v>
      </c>
      <c r="H1907" s="2">
        <v>1</v>
      </c>
      <c r="I1907" s="19">
        <v>2232.3200000000002</v>
      </c>
      <c r="J1907" s="2" t="s">
        <v>15</v>
      </c>
      <c r="K1907" s="2" t="s">
        <v>16</v>
      </c>
      <c r="L1907" s="2">
        <v>4</v>
      </c>
      <c r="M1907" s="18">
        <f t="shared" si="582"/>
        <v>2232.3200000000002</v>
      </c>
      <c r="T1907" t="str">
        <f t="shared" si="583"/>
        <v>Completed</v>
      </c>
      <c r="U1907" t="str">
        <f t="shared" si="584"/>
        <v>Yes</v>
      </c>
      <c r="V1907" t="str">
        <f t="shared" si="585"/>
        <v>No</v>
      </c>
      <c r="X1907">
        <f t="shared" si="586"/>
        <v>595</v>
      </c>
      <c r="Y1907">
        <f t="shared" si="587"/>
        <v>444</v>
      </c>
      <c r="Z1907" s="18">
        <f t="shared" si="588"/>
        <v>2759712.3299794244</v>
      </c>
      <c r="AA1907" s="18">
        <f t="shared" si="589"/>
        <v>330643.50635802455</v>
      </c>
      <c r="AB1907" s="17">
        <f t="shared" si="590"/>
        <v>3.8641711229946525</v>
      </c>
      <c r="AC1907" s="2" t="s">
        <v>60</v>
      </c>
      <c r="AD1907" s="2" t="s">
        <v>19</v>
      </c>
      <c r="AE1907" t="str">
        <f t="shared" si="591"/>
        <v>Electronics</v>
      </c>
      <c r="AF1907" t="str">
        <f t="shared" si="592"/>
        <v>Electronics</v>
      </c>
      <c r="AG1907" t="str" cm="1">
        <f t="array" ref="AG1907">INDEX(AD:AD,ROW())</f>
        <v>Electronics</v>
      </c>
      <c r="AH1907">
        <f t="shared" si="600"/>
        <v>17</v>
      </c>
      <c r="AI1907" t="str">
        <f t="shared" si="593"/>
        <v>Electronics</v>
      </c>
      <c r="AK1907">
        <f t="shared" si="594"/>
        <v>2024</v>
      </c>
      <c r="AL1907">
        <f t="shared" si="595"/>
        <v>1</v>
      </c>
      <c r="AM1907">
        <f t="shared" si="596"/>
        <v>31</v>
      </c>
      <c r="AN1907">
        <f t="shared" si="597"/>
        <v>4</v>
      </c>
      <c r="AO1907" t="str">
        <f t="shared" si="598"/>
        <v>Weekday</v>
      </c>
      <c r="AR1907" s="20">
        <f t="shared" si="599"/>
        <v>0</v>
      </c>
    </row>
    <row r="1908" spans="1:44" x14ac:dyDescent="0.35">
      <c r="A1908" t="str">
        <f t="shared" si="581"/>
        <v>CUST1907</v>
      </c>
      <c r="B1908" s="2" t="s">
        <v>2243</v>
      </c>
      <c r="C1908" s="4">
        <v>45269</v>
      </c>
      <c r="D1908" s="2" t="s">
        <v>417</v>
      </c>
      <c r="E1908" t="s">
        <v>5052</v>
      </c>
      <c r="F1908" s="2" t="s">
        <v>13</v>
      </c>
      <c r="G1908" s="2" t="s">
        <v>34</v>
      </c>
      <c r="H1908" s="2">
        <v>1</v>
      </c>
      <c r="I1908" s="19">
        <v>323.75</v>
      </c>
      <c r="J1908" s="2" t="s">
        <v>20</v>
      </c>
      <c r="K1908" s="2" t="s">
        <v>16</v>
      </c>
      <c r="L1908" s="2">
        <v>3</v>
      </c>
      <c r="M1908" s="18">
        <f t="shared" si="582"/>
        <v>323.75</v>
      </c>
      <c r="T1908" t="str">
        <f t="shared" si="583"/>
        <v>Completed</v>
      </c>
      <c r="U1908" t="str">
        <f t="shared" si="584"/>
        <v>No</v>
      </c>
      <c r="V1908" t="str">
        <f t="shared" si="585"/>
        <v>No</v>
      </c>
      <c r="X1908">
        <f t="shared" si="586"/>
        <v>573</v>
      </c>
      <c r="Y1908">
        <f t="shared" si="587"/>
        <v>450</v>
      </c>
      <c r="Z1908" s="18">
        <f t="shared" si="588"/>
        <v>1463424.4009529033</v>
      </c>
      <c r="AA1908" s="18">
        <f t="shared" si="589"/>
        <v>118285.78776560788</v>
      </c>
      <c r="AB1908" s="17">
        <f t="shared" si="590"/>
        <v>3.8140589569160999</v>
      </c>
      <c r="AC1908" s="2" t="s">
        <v>34</v>
      </c>
      <c r="AD1908" s="2" t="s">
        <v>13</v>
      </c>
      <c r="AE1908" t="str">
        <f t="shared" si="591"/>
        <v>Home &amp; Kitchen</v>
      </c>
      <c r="AF1908" t="str">
        <f t="shared" si="592"/>
        <v>Home &amp; Kitchen</v>
      </c>
      <c r="AG1908" t="str" cm="1">
        <f t="array" ref="AG1908">INDEX(AD:AD,ROW())</f>
        <v>Home &amp; Kitchen</v>
      </c>
      <c r="AH1908">
        <f t="shared" si="600"/>
        <v>7</v>
      </c>
      <c r="AI1908" t="str">
        <f t="shared" si="593"/>
        <v>Home &amp; Kitchen</v>
      </c>
      <c r="AK1908">
        <f t="shared" si="594"/>
        <v>2023</v>
      </c>
      <c r="AL1908">
        <f t="shared" si="595"/>
        <v>12</v>
      </c>
      <c r="AM1908">
        <f t="shared" si="596"/>
        <v>9</v>
      </c>
      <c r="AN1908">
        <f t="shared" si="597"/>
        <v>7</v>
      </c>
      <c r="AO1908" t="str">
        <f t="shared" si="598"/>
        <v>Weekend</v>
      </c>
      <c r="AR1908" s="20">
        <f t="shared" si="599"/>
        <v>0</v>
      </c>
    </row>
    <row r="1909" spans="1:44" x14ac:dyDescent="0.35">
      <c r="A1909" t="str">
        <f t="shared" si="581"/>
        <v>CUST1908</v>
      </c>
      <c r="B1909" s="2" t="s">
        <v>2244</v>
      </c>
      <c r="C1909" s="4">
        <v>45273</v>
      </c>
      <c r="D1909" s="2" t="s">
        <v>817</v>
      </c>
      <c r="E1909" t="s">
        <v>5049</v>
      </c>
      <c r="F1909" s="2" t="s">
        <v>19</v>
      </c>
      <c r="G1909" s="2" t="s">
        <v>49</v>
      </c>
      <c r="H1909" s="2">
        <v>1</v>
      </c>
      <c r="I1909" s="19">
        <v>2408.4</v>
      </c>
      <c r="J1909" s="2" t="s">
        <v>5047</v>
      </c>
      <c r="K1909" s="2" t="s">
        <v>16</v>
      </c>
      <c r="L1909" s="2">
        <v>3</v>
      </c>
      <c r="M1909" s="18">
        <f t="shared" si="582"/>
        <v>2408.4</v>
      </c>
      <c r="T1909" t="str">
        <f t="shared" si="583"/>
        <v>Completed</v>
      </c>
      <c r="U1909" t="str">
        <f t="shared" si="584"/>
        <v>Yes</v>
      </c>
      <c r="V1909" t="str">
        <f t="shared" si="585"/>
        <v>No</v>
      </c>
      <c r="X1909">
        <f t="shared" si="586"/>
        <v>595</v>
      </c>
      <c r="Y1909">
        <f t="shared" si="587"/>
        <v>444</v>
      </c>
      <c r="Z1909" s="18">
        <f t="shared" si="588"/>
        <v>2759712.3299794244</v>
      </c>
      <c r="AA1909" s="18">
        <f t="shared" si="589"/>
        <v>330643.50635802455</v>
      </c>
      <c r="AB1909" s="17">
        <f t="shared" si="590"/>
        <v>3.8641711229946525</v>
      </c>
      <c r="AC1909" s="2" t="s">
        <v>49</v>
      </c>
      <c r="AD1909" s="2" t="s">
        <v>19</v>
      </c>
      <c r="AE1909" t="str">
        <f t="shared" si="591"/>
        <v>Electronics</v>
      </c>
      <c r="AF1909" t="str">
        <f t="shared" si="592"/>
        <v>Electronics</v>
      </c>
      <c r="AG1909" t="str" cm="1">
        <f t="array" ref="AG1909">INDEX(AD:AD,ROW())</f>
        <v>Electronics</v>
      </c>
      <c r="AH1909">
        <f t="shared" si="600"/>
        <v>12</v>
      </c>
      <c r="AI1909" t="str">
        <f t="shared" si="593"/>
        <v>Electronics</v>
      </c>
      <c r="AK1909">
        <f t="shared" si="594"/>
        <v>2023</v>
      </c>
      <c r="AL1909">
        <f t="shared" si="595"/>
        <v>12</v>
      </c>
      <c r="AM1909">
        <f t="shared" si="596"/>
        <v>13</v>
      </c>
      <c r="AN1909">
        <f t="shared" si="597"/>
        <v>4</v>
      </c>
      <c r="AO1909" t="str">
        <f t="shared" si="598"/>
        <v>Weekday</v>
      </c>
      <c r="AR1909" s="20">
        <f t="shared" si="599"/>
        <v>0</v>
      </c>
    </row>
    <row r="1910" spans="1:44" x14ac:dyDescent="0.35">
      <c r="A1910" t="str">
        <f t="shared" si="581"/>
        <v>CUST1909</v>
      </c>
      <c r="B1910" s="2" t="s">
        <v>2245</v>
      </c>
      <c r="C1910" s="4">
        <v>45334</v>
      </c>
      <c r="D1910" s="2" t="s">
        <v>228</v>
      </c>
      <c r="E1910" t="s">
        <v>5050</v>
      </c>
      <c r="F1910" s="2" t="s">
        <v>19</v>
      </c>
      <c r="G1910" s="2" t="s">
        <v>5040</v>
      </c>
      <c r="H1910" s="2">
        <v>1</v>
      </c>
      <c r="I1910" s="19">
        <v>1397.53</v>
      </c>
      <c r="J1910" s="2" t="s">
        <v>5047</v>
      </c>
      <c r="K1910" s="2" t="s">
        <v>16</v>
      </c>
      <c r="L1910" s="2">
        <v>1</v>
      </c>
      <c r="M1910" s="18">
        <f t="shared" si="582"/>
        <v>1397.53</v>
      </c>
      <c r="T1910" t="str">
        <f t="shared" si="583"/>
        <v>Completed</v>
      </c>
      <c r="U1910" t="str">
        <f t="shared" si="584"/>
        <v>Yes</v>
      </c>
      <c r="V1910" t="str">
        <f t="shared" si="585"/>
        <v>No</v>
      </c>
      <c r="X1910">
        <f t="shared" si="586"/>
        <v>589</v>
      </c>
      <c r="Y1910">
        <f t="shared" si="587"/>
        <v>426</v>
      </c>
      <c r="Z1910" s="18">
        <f t="shared" si="588"/>
        <v>2759712.3299794244</v>
      </c>
      <c r="AA1910" s="18">
        <f t="shared" si="589"/>
        <v>330643.50635802455</v>
      </c>
      <c r="AB1910" s="17">
        <f t="shared" si="590"/>
        <v>3.8641711229946525</v>
      </c>
      <c r="AC1910" s="2" t="s">
        <v>5040</v>
      </c>
      <c r="AD1910" s="2" t="s">
        <v>19</v>
      </c>
      <c r="AE1910" t="str">
        <f t="shared" si="591"/>
        <v>Electronics</v>
      </c>
      <c r="AF1910" t="str">
        <f t="shared" si="592"/>
        <v>Electronics</v>
      </c>
      <c r="AG1910" t="str" cm="1">
        <f t="array" ref="AG1910">INDEX(AD:AD,ROW())</f>
        <v>Electronics</v>
      </c>
      <c r="AH1910">
        <f t="shared" si="600"/>
        <v>13</v>
      </c>
      <c r="AI1910" t="str">
        <f t="shared" si="593"/>
        <v>Electronics</v>
      </c>
      <c r="AK1910">
        <f t="shared" si="594"/>
        <v>2024</v>
      </c>
      <c r="AL1910">
        <f t="shared" si="595"/>
        <v>2</v>
      </c>
      <c r="AM1910">
        <f t="shared" si="596"/>
        <v>12</v>
      </c>
      <c r="AN1910">
        <f t="shared" si="597"/>
        <v>2</v>
      </c>
      <c r="AO1910" t="str">
        <f t="shared" si="598"/>
        <v>Weekday</v>
      </c>
      <c r="AR1910" s="20">
        <f t="shared" si="599"/>
        <v>0</v>
      </c>
    </row>
    <row r="1911" spans="1:44" x14ac:dyDescent="0.35">
      <c r="A1911" t="str">
        <f t="shared" si="581"/>
        <v>CUST1910</v>
      </c>
      <c r="B1911" s="2" t="s">
        <v>2246</v>
      </c>
      <c r="C1911" s="4">
        <v>45715</v>
      </c>
      <c r="D1911" s="2" t="s">
        <v>1393</v>
      </c>
      <c r="E1911" t="s">
        <v>5050</v>
      </c>
      <c r="F1911" s="2" t="s">
        <v>19</v>
      </c>
      <c r="G1911" s="2" t="s">
        <v>5039</v>
      </c>
      <c r="H1911" s="2">
        <v>1</v>
      </c>
      <c r="I1911" s="19">
        <v>3424.66</v>
      </c>
      <c r="J1911" s="2" t="s">
        <v>5047</v>
      </c>
      <c r="K1911" s="2" t="s">
        <v>16</v>
      </c>
      <c r="L1911" s="2">
        <v>5</v>
      </c>
      <c r="M1911" s="18">
        <f t="shared" si="582"/>
        <v>3424.66</v>
      </c>
      <c r="T1911" t="str">
        <f t="shared" si="583"/>
        <v>Completed</v>
      </c>
      <c r="U1911" t="str">
        <f t="shared" si="584"/>
        <v>Yes</v>
      </c>
      <c r="V1911" t="str">
        <f t="shared" si="585"/>
        <v>No</v>
      </c>
      <c r="X1911">
        <f t="shared" si="586"/>
        <v>589</v>
      </c>
      <c r="Y1911">
        <f t="shared" si="587"/>
        <v>426</v>
      </c>
      <c r="Z1911" s="18">
        <f t="shared" si="588"/>
        <v>2759712.3299794244</v>
      </c>
      <c r="AA1911" s="18">
        <f t="shared" si="589"/>
        <v>330643.50635802455</v>
      </c>
      <c r="AB1911" s="17">
        <f t="shared" si="590"/>
        <v>3.8641711229946525</v>
      </c>
      <c r="AC1911" s="2" t="s">
        <v>5039</v>
      </c>
      <c r="AD1911" s="2" t="s">
        <v>19</v>
      </c>
      <c r="AE1911" t="str">
        <f t="shared" si="591"/>
        <v>Electronics</v>
      </c>
      <c r="AF1911" t="str">
        <f t="shared" si="592"/>
        <v>Electronics</v>
      </c>
      <c r="AG1911" t="str" cm="1">
        <f t="array" ref="AG1911">INDEX(AD:AD,ROW())</f>
        <v>Electronics</v>
      </c>
      <c r="AH1911">
        <f t="shared" si="600"/>
        <v>3</v>
      </c>
      <c r="AI1911" t="str">
        <f t="shared" si="593"/>
        <v>Electronics</v>
      </c>
      <c r="AK1911">
        <f t="shared" si="594"/>
        <v>2025</v>
      </c>
      <c r="AL1911">
        <f t="shared" si="595"/>
        <v>2</v>
      </c>
      <c r="AM1911">
        <f t="shared" si="596"/>
        <v>27</v>
      </c>
      <c r="AN1911">
        <f t="shared" si="597"/>
        <v>5</v>
      </c>
      <c r="AO1911" t="str">
        <f t="shared" si="598"/>
        <v>Weekday</v>
      </c>
      <c r="AR1911" s="20">
        <f t="shared" si="599"/>
        <v>0</v>
      </c>
    </row>
    <row r="1912" spans="1:44" x14ac:dyDescent="0.35">
      <c r="A1912" t="str">
        <f t="shared" si="581"/>
        <v>CUST1911</v>
      </c>
      <c r="B1912" s="2" t="s">
        <v>2247</v>
      </c>
      <c r="C1912" s="4">
        <v>45476</v>
      </c>
      <c r="D1912" s="2" t="s">
        <v>88</v>
      </c>
      <c r="E1912" t="s">
        <v>5053</v>
      </c>
      <c r="F1912" s="2" t="s">
        <v>23</v>
      </c>
      <c r="G1912" s="2" t="s">
        <v>75</v>
      </c>
      <c r="H1912" s="2">
        <v>1</v>
      </c>
      <c r="I1912" s="19">
        <v>193.9</v>
      </c>
      <c r="J1912" s="2" t="s">
        <v>50</v>
      </c>
      <c r="K1912" s="2" t="s">
        <v>16</v>
      </c>
      <c r="L1912" s="2">
        <v>4</v>
      </c>
      <c r="M1912" s="18">
        <f t="shared" si="582"/>
        <v>193.9</v>
      </c>
      <c r="T1912" t="str">
        <f t="shared" si="583"/>
        <v>Completed</v>
      </c>
      <c r="U1912" t="str">
        <f t="shared" si="584"/>
        <v>No</v>
      </c>
      <c r="V1912" t="str">
        <f t="shared" si="585"/>
        <v>No</v>
      </c>
      <c r="X1912">
        <f t="shared" si="586"/>
        <v>559</v>
      </c>
      <c r="Y1912">
        <f t="shared" si="587"/>
        <v>408</v>
      </c>
      <c r="Z1912" s="18">
        <f t="shared" si="588"/>
        <v>594714.6477588166</v>
      </c>
      <c r="AA1912" s="18">
        <f t="shared" si="589"/>
        <v>60882.938065984097</v>
      </c>
      <c r="AB1912" s="17">
        <f t="shared" si="590"/>
        <v>3.804733727810651</v>
      </c>
      <c r="AC1912" s="2" t="s">
        <v>75</v>
      </c>
      <c r="AD1912" s="2" t="s">
        <v>23</v>
      </c>
      <c r="AE1912" t="str">
        <f t="shared" si="591"/>
        <v>Books</v>
      </c>
      <c r="AF1912" t="str">
        <f t="shared" si="592"/>
        <v>Books</v>
      </c>
      <c r="AG1912" t="str" cm="1">
        <f t="array" ref="AG1912">INDEX(AD:AD,ROW())</f>
        <v>Books</v>
      </c>
      <c r="AH1912">
        <f t="shared" si="600"/>
        <v>23</v>
      </c>
      <c r="AI1912" t="str">
        <f t="shared" si="593"/>
        <v>Books</v>
      </c>
      <c r="AK1912">
        <f t="shared" si="594"/>
        <v>2024</v>
      </c>
      <c r="AL1912">
        <f t="shared" si="595"/>
        <v>7</v>
      </c>
      <c r="AM1912">
        <f t="shared" si="596"/>
        <v>3</v>
      </c>
      <c r="AN1912">
        <f t="shared" si="597"/>
        <v>4</v>
      </c>
      <c r="AO1912" t="str">
        <f t="shared" si="598"/>
        <v>Weekday</v>
      </c>
      <c r="AR1912" s="20">
        <f t="shared" si="599"/>
        <v>0</v>
      </c>
    </row>
    <row r="1913" spans="1:44" x14ac:dyDescent="0.35">
      <c r="A1913" t="str">
        <f t="shared" si="581"/>
        <v>CUST1912</v>
      </c>
      <c r="B1913" s="2" t="s">
        <v>2248</v>
      </c>
      <c r="C1913" s="4">
        <v>45753</v>
      </c>
      <c r="D1913" s="2" t="s">
        <v>1288</v>
      </c>
      <c r="E1913" t="s">
        <v>5052</v>
      </c>
      <c r="F1913" s="2" t="s">
        <v>42</v>
      </c>
      <c r="G1913" s="2" t="s">
        <v>188</v>
      </c>
      <c r="H1913" s="2">
        <v>1</v>
      </c>
      <c r="I1913" s="19">
        <v>1078.99</v>
      </c>
      <c r="J1913" s="2" t="s">
        <v>5046</v>
      </c>
      <c r="K1913" s="2" t="s">
        <v>16</v>
      </c>
      <c r="L1913" s="2">
        <v>3</v>
      </c>
      <c r="M1913" s="18">
        <f t="shared" si="582"/>
        <v>1078.99</v>
      </c>
      <c r="T1913" t="str">
        <f t="shared" si="583"/>
        <v>Completed</v>
      </c>
      <c r="U1913" t="str">
        <f t="shared" si="584"/>
        <v>Yes</v>
      </c>
      <c r="V1913" t="str">
        <f t="shared" si="585"/>
        <v>No</v>
      </c>
      <c r="X1913">
        <f t="shared" si="586"/>
        <v>573</v>
      </c>
      <c r="Y1913">
        <f t="shared" si="587"/>
        <v>450</v>
      </c>
      <c r="Z1913" s="18">
        <f t="shared" si="588"/>
        <v>1098537.4901531704</v>
      </c>
      <c r="AA1913" s="18">
        <f t="shared" si="589"/>
        <v>96724.388030634553</v>
      </c>
      <c r="AB1913" s="17">
        <f t="shared" si="590"/>
        <v>3.9001122334455669</v>
      </c>
      <c r="AC1913" s="2" t="s">
        <v>188</v>
      </c>
      <c r="AD1913" s="2" t="s">
        <v>42</v>
      </c>
      <c r="AE1913" t="str">
        <f t="shared" si="591"/>
        <v>Beauty</v>
      </c>
      <c r="AF1913" t="str">
        <f t="shared" si="592"/>
        <v>Beauty</v>
      </c>
      <c r="AG1913" t="str" cm="1">
        <f t="array" ref="AG1913">INDEX(AD:AD,ROW())</f>
        <v>Beauty</v>
      </c>
      <c r="AH1913">
        <f t="shared" si="600"/>
        <v>80</v>
      </c>
      <c r="AI1913" t="str">
        <f t="shared" si="593"/>
        <v>Beauty</v>
      </c>
      <c r="AK1913">
        <f t="shared" si="594"/>
        <v>2025</v>
      </c>
      <c r="AL1913">
        <f t="shared" si="595"/>
        <v>4</v>
      </c>
      <c r="AM1913">
        <f t="shared" si="596"/>
        <v>6</v>
      </c>
      <c r="AN1913">
        <f t="shared" si="597"/>
        <v>1</v>
      </c>
      <c r="AO1913" t="str">
        <f t="shared" si="598"/>
        <v>Weekend</v>
      </c>
      <c r="AR1913" s="20">
        <f t="shared" si="599"/>
        <v>0</v>
      </c>
    </row>
    <row r="1914" spans="1:44" x14ac:dyDescent="0.35">
      <c r="A1914" t="str">
        <f t="shared" si="581"/>
        <v>CUST1913</v>
      </c>
      <c r="B1914" s="2" t="s">
        <v>2249</v>
      </c>
      <c r="C1914" s="4">
        <v>45115</v>
      </c>
      <c r="D1914" s="2" t="s">
        <v>246</v>
      </c>
      <c r="E1914" t="s">
        <v>5055</v>
      </c>
      <c r="F1914" s="2" t="s">
        <v>23</v>
      </c>
      <c r="G1914" s="2" t="s">
        <v>65</v>
      </c>
      <c r="H1914" s="2">
        <v>1</v>
      </c>
      <c r="I1914" s="19">
        <v>478.46</v>
      </c>
      <c r="J1914" s="2" t="s">
        <v>20</v>
      </c>
      <c r="K1914" s="2" t="s">
        <v>16</v>
      </c>
      <c r="L1914" s="31"/>
      <c r="M1914" s="18">
        <f t="shared" si="582"/>
        <v>478.46</v>
      </c>
      <c r="T1914" t="str">
        <f t="shared" si="583"/>
        <v>Completed</v>
      </c>
      <c r="U1914" t="str">
        <f t="shared" si="584"/>
        <v>No</v>
      </c>
      <c r="V1914" t="str">
        <f t="shared" si="585"/>
        <v>No</v>
      </c>
      <c r="X1914">
        <f t="shared" si="586"/>
        <v>567</v>
      </c>
      <c r="Y1914">
        <f t="shared" si="587"/>
        <v>440</v>
      </c>
      <c r="Z1914" s="18">
        <f t="shared" si="588"/>
        <v>594714.6477588166</v>
      </c>
      <c r="AA1914" s="18">
        <f t="shared" si="589"/>
        <v>60882.938065984097</v>
      </c>
      <c r="AB1914" s="17">
        <f t="shared" si="590"/>
        <v>3.804733727810651</v>
      </c>
      <c r="AC1914" s="2" t="s">
        <v>65</v>
      </c>
      <c r="AD1914" s="2" t="s">
        <v>23</v>
      </c>
      <c r="AE1914" t="str">
        <f t="shared" si="591"/>
        <v>Books</v>
      </c>
      <c r="AF1914" t="str">
        <f t="shared" si="592"/>
        <v>Books</v>
      </c>
      <c r="AG1914" t="str" cm="1">
        <f t="array" ref="AG1914">INDEX(AD:AD,ROW())</f>
        <v>Books</v>
      </c>
      <c r="AH1914">
        <f t="shared" si="600"/>
        <v>19</v>
      </c>
      <c r="AI1914" t="str">
        <f t="shared" si="593"/>
        <v>Books</v>
      </c>
      <c r="AK1914">
        <f t="shared" si="594"/>
        <v>2023</v>
      </c>
      <c r="AL1914">
        <f t="shared" si="595"/>
        <v>7</v>
      </c>
      <c r="AM1914">
        <f t="shared" si="596"/>
        <v>8</v>
      </c>
      <c r="AN1914">
        <f t="shared" si="597"/>
        <v>7</v>
      </c>
      <c r="AO1914" t="str">
        <f t="shared" si="598"/>
        <v>Weekend</v>
      </c>
      <c r="AR1914" s="20">
        <f t="shared" si="599"/>
        <v>0</v>
      </c>
    </row>
    <row r="1915" spans="1:44" x14ac:dyDescent="0.35">
      <c r="A1915" t="str">
        <f t="shared" si="581"/>
        <v>CUST1914</v>
      </c>
      <c r="B1915" s="2" t="s">
        <v>2250</v>
      </c>
      <c r="C1915" s="4">
        <v>45356</v>
      </c>
      <c r="D1915" s="2" t="s">
        <v>507</v>
      </c>
      <c r="E1915" t="s">
        <v>5052</v>
      </c>
      <c r="F1915" s="2" t="s">
        <v>29</v>
      </c>
      <c r="G1915" s="2" t="s">
        <v>5041</v>
      </c>
      <c r="H1915" s="2">
        <v>1</v>
      </c>
      <c r="I1915" s="19">
        <v>549.48</v>
      </c>
      <c r="J1915" s="2" t="s">
        <v>50</v>
      </c>
      <c r="K1915" s="2" t="s">
        <v>16</v>
      </c>
      <c r="L1915" s="2">
        <v>4</v>
      </c>
      <c r="M1915" s="18">
        <f t="shared" si="582"/>
        <v>549.48</v>
      </c>
      <c r="T1915" t="str">
        <f t="shared" si="583"/>
        <v>Completed</v>
      </c>
      <c r="U1915" t="str">
        <f t="shared" si="584"/>
        <v>No</v>
      </c>
      <c r="V1915" t="str">
        <f t="shared" si="585"/>
        <v>No</v>
      </c>
      <c r="X1915">
        <f t="shared" si="586"/>
        <v>573</v>
      </c>
      <c r="Y1915">
        <f t="shared" si="587"/>
        <v>450</v>
      </c>
      <c r="Z1915" s="18">
        <f t="shared" si="588"/>
        <v>1892867.2841657216</v>
      </c>
      <c r="AA1915" s="18">
        <f t="shared" si="589"/>
        <v>199432.98236095349</v>
      </c>
      <c r="AB1915" s="17">
        <f t="shared" si="590"/>
        <v>3.8949824970828471</v>
      </c>
      <c r="AC1915" s="2" t="s">
        <v>5041</v>
      </c>
      <c r="AD1915" s="2" t="s">
        <v>29</v>
      </c>
      <c r="AE1915" t="str">
        <f t="shared" si="591"/>
        <v>Fashion</v>
      </c>
      <c r="AF1915" t="str">
        <f t="shared" si="592"/>
        <v>Fashion</v>
      </c>
      <c r="AG1915" t="str" cm="1">
        <f t="array" ref="AG1915">INDEX(AD:AD,ROW())</f>
        <v>Fashion</v>
      </c>
      <c r="AH1915">
        <f t="shared" si="600"/>
        <v>15</v>
      </c>
      <c r="AI1915" t="str">
        <f t="shared" si="593"/>
        <v>Fashion</v>
      </c>
      <c r="AK1915">
        <f t="shared" si="594"/>
        <v>2024</v>
      </c>
      <c r="AL1915">
        <f t="shared" si="595"/>
        <v>3</v>
      </c>
      <c r="AM1915">
        <f t="shared" si="596"/>
        <v>5</v>
      </c>
      <c r="AN1915">
        <f t="shared" si="597"/>
        <v>3</v>
      </c>
      <c r="AO1915" t="str">
        <f t="shared" si="598"/>
        <v>Weekday</v>
      </c>
      <c r="AR1915" s="20">
        <f t="shared" si="599"/>
        <v>0</v>
      </c>
    </row>
    <row r="1916" spans="1:44" x14ac:dyDescent="0.35">
      <c r="A1916" t="str">
        <f t="shared" si="581"/>
        <v>CUST1915</v>
      </c>
      <c r="B1916" s="2" t="s">
        <v>2251</v>
      </c>
      <c r="C1916" s="4">
        <v>45782</v>
      </c>
      <c r="D1916" s="2" t="s">
        <v>845</v>
      </c>
      <c r="E1916" t="s">
        <v>5051</v>
      </c>
      <c r="F1916" s="2" t="s">
        <v>29</v>
      </c>
      <c r="G1916" s="2" t="s">
        <v>121</v>
      </c>
      <c r="H1916" s="2">
        <v>2</v>
      </c>
      <c r="I1916" s="19">
        <v>2230.11</v>
      </c>
      <c r="J1916" s="2" t="s">
        <v>5047</v>
      </c>
      <c r="K1916" s="2" t="s">
        <v>16</v>
      </c>
      <c r="L1916" s="2">
        <v>5</v>
      </c>
      <c r="M1916" s="18">
        <f t="shared" si="582"/>
        <v>4460.22</v>
      </c>
      <c r="T1916" t="str">
        <f t="shared" si="583"/>
        <v>Completed</v>
      </c>
      <c r="U1916" t="str">
        <f t="shared" si="584"/>
        <v>Yes</v>
      </c>
      <c r="V1916" t="str">
        <f t="shared" si="585"/>
        <v>No</v>
      </c>
      <c r="X1916">
        <f t="shared" si="586"/>
        <v>619</v>
      </c>
      <c r="Y1916">
        <f t="shared" si="587"/>
        <v>468</v>
      </c>
      <c r="Z1916" s="18">
        <f t="shared" si="588"/>
        <v>1892867.2841657216</v>
      </c>
      <c r="AA1916" s="18">
        <f t="shared" si="589"/>
        <v>199432.98236095349</v>
      </c>
      <c r="AB1916" s="17">
        <f t="shared" si="590"/>
        <v>3.8949824970828471</v>
      </c>
      <c r="AC1916" s="2" t="s">
        <v>121</v>
      </c>
      <c r="AD1916" s="2" t="s">
        <v>29</v>
      </c>
      <c r="AE1916" t="str">
        <f t="shared" si="591"/>
        <v>Fashion</v>
      </c>
      <c r="AF1916" t="str">
        <f t="shared" si="592"/>
        <v>Fashion</v>
      </c>
      <c r="AG1916" t="str" cm="1">
        <f t="array" ref="AG1916">INDEX(AD:AD,ROW())</f>
        <v>Fashion</v>
      </c>
      <c r="AH1916">
        <f t="shared" si="600"/>
        <v>45</v>
      </c>
      <c r="AI1916" t="str">
        <f t="shared" si="593"/>
        <v>Fashion</v>
      </c>
      <c r="AK1916">
        <f t="shared" si="594"/>
        <v>2025</v>
      </c>
      <c r="AL1916">
        <f t="shared" si="595"/>
        <v>5</v>
      </c>
      <c r="AM1916">
        <f t="shared" si="596"/>
        <v>5</v>
      </c>
      <c r="AN1916">
        <f t="shared" si="597"/>
        <v>2</v>
      </c>
      <c r="AO1916" t="str">
        <f t="shared" si="598"/>
        <v>Weekday</v>
      </c>
      <c r="AR1916" s="20">
        <f t="shared" si="599"/>
        <v>0</v>
      </c>
    </row>
    <row r="1917" spans="1:44" x14ac:dyDescent="0.35">
      <c r="A1917" t="str">
        <f t="shared" si="581"/>
        <v>CUST1916</v>
      </c>
      <c r="B1917" s="2" t="s">
        <v>2252</v>
      </c>
      <c r="C1917" s="4">
        <v>45103</v>
      </c>
      <c r="D1917" s="2" t="s">
        <v>462</v>
      </c>
      <c r="E1917" t="s">
        <v>5051</v>
      </c>
      <c r="F1917" s="2" t="s">
        <v>23</v>
      </c>
      <c r="G1917" s="2" t="s">
        <v>75</v>
      </c>
      <c r="H1917" s="2">
        <v>3</v>
      </c>
      <c r="I1917" s="19">
        <v>374.15</v>
      </c>
      <c r="J1917" s="2" t="s">
        <v>20</v>
      </c>
      <c r="K1917" s="2" t="s">
        <v>16</v>
      </c>
      <c r="L1917" s="2">
        <v>5</v>
      </c>
      <c r="M1917" s="18">
        <f t="shared" si="582"/>
        <v>1122.4499999999998</v>
      </c>
      <c r="T1917" t="str">
        <f t="shared" si="583"/>
        <v>Completed</v>
      </c>
      <c r="U1917" t="str">
        <f t="shared" si="584"/>
        <v>Yes</v>
      </c>
      <c r="V1917" t="str">
        <f t="shared" si="585"/>
        <v>No</v>
      </c>
      <c r="X1917">
        <f t="shared" si="586"/>
        <v>619</v>
      </c>
      <c r="Y1917">
        <f t="shared" si="587"/>
        <v>468</v>
      </c>
      <c r="Z1917" s="18">
        <f t="shared" si="588"/>
        <v>594714.6477588166</v>
      </c>
      <c r="AA1917" s="18">
        <f t="shared" si="589"/>
        <v>60882.938065984097</v>
      </c>
      <c r="AB1917" s="17">
        <f t="shared" si="590"/>
        <v>3.804733727810651</v>
      </c>
      <c r="AC1917" s="2" t="s">
        <v>75</v>
      </c>
      <c r="AD1917" s="2" t="s">
        <v>23</v>
      </c>
      <c r="AE1917" t="str">
        <f t="shared" si="591"/>
        <v>Books</v>
      </c>
      <c r="AF1917" t="str">
        <f t="shared" si="592"/>
        <v>Books</v>
      </c>
      <c r="AG1917" t="str" cm="1">
        <f t="array" ref="AG1917">INDEX(AD:AD,ROW())</f>
        <v>Books</v>
      </c>
      <c r="AH1917">
        <f t="shared" si="600"/>
        <v>23</v>
      </c>
      <c r="AI1917" t="str">
        <f t="shared" si="593"/>
        <v>Books</v>
      </c>
      <c r="AK1917">
        <f t="shared" si="594"/>
        <v>2023</v>
      </c>
      <c r="AL1917">
        <f t="shared" si="595"/>
        <v>6</v>
      </c>
      <c r="AM1917">
        <f t="shared" si="596"/>
        <v>26</v>
      </c>
      <c r="AN1917">
        <f t="shared" si="597"/>
        <v>2</v>
      </c>
      <c r="AO1917" t="str">
        <f t="shared" si="598"/>
        <v>Weekday</v>
      </c>
      <c r="AR1917" s="20">
        <f t="shared" si="599"/>
        <v>0</v>
      </c>
    </row>
    <row r="1918" spans="1:44" x14ac:dyDescent="0.35">
      <c r="A1918" t="str">
        <f t="shared" si="581"/>
        <v>CUST1917</v>
      </c>
      <c r="B1918" s="2" t="s">
        <v>2253</v>
      </c>
      <c r="C1918" s="4">
        <v>45627</v>
      </c>
      <c r="D1918" s="2" t="s">
        <v>118</v>
      </c>
      <c r="E1918" t="s">
        <v>5052</v>
      </c>
      <c r="F1918" s="2" t="s">
        <v>19</v>
      </c>
      <c r="G1918" s="2" t="s">
        <v>5040</v>
      </c>
      <c r="H1918" s="2">
        <v>1</v>
      </c>
      <c r="I1918" s="19">
        <v>810.63</v>
      </c>
      <c r="J1918" s="2" t="s">
        <v>15</v>
      </c>
      <c r="K1918" s="2" t="s">
        <v>16</v>
      </c>
      <c r="L1918" s="2">
        <v>5</v>
      </c>
      <c r="M1918" s="18">
        <f t="shared" si="582"/>
        <v>810.63</v>
      </c>
      <c r="T1918" t="str">
        <f t="shared" si="583"/>
        <v>Completed</v>
      </c>
      <c r="U1918" t="str">
        <f t="shared" si="584"/>
        <v>No</v>
      </c>
      <c r="V1918" t="str">
        <f t="shared" si="585"/>
        <v>No</v>
      </c>
      <c r="X1918">
        <f t="shared" si="586"/>
        <v>573</v>
      </c>
      <c r="Y1918">
        <f t="shared" si="587"/>
        <v>450</v>
      </c>
      <c r="Z1918" s="18">
        <f t="shared" si="588"/>
        <v>2759712.3299794244</v>
      </c>
      <c r="AA1918" s="18">
        <f t="shared" si="589"/>
        <v>330643.50635802455</v>
      </c>
      <c r="AB1918" s="17">
        <f t="shared" si="590"/>
        <v>3.8641711229946525</v>
      </c>
      <c r="AC1918" s="2" t="s">
        <v>5040</v>
      </c>
      <c r="AD1918" s="2" t="s">
        <v>19</v>
      </c>
      <c r="AE1918" t="str">
        <f t="shared" si="591"/>
        <v>Electronics</v>
      </c>
      <c r="AF1918" t="str">
        <f t="shared" si="592"/>
        <v>Electronics</v>
      </c>
      <c r="AG1918" t="str" cm="1">
        <f t="array" ref="AG1918">INDEX(AD:AD,ROW())</f>
        <v>Electronics</v>
      </c>
      <c r="AH1918">
        <f t="shared" si="600"/>
        <v>13</v>
      </c>
      <c r="AI1918" t="str">
        <f t="shared" si="593"/>
        <v>Electronics</v>
      </c>
      <c r="AK1918">
        <f t="shared" si="594"/>
        <v>2024</v>
      </c>
      <c r="AL1918">
        <f t="shared" si="595"/>
        <v>12</v>
      </c>
      <c r="AM1918">
        <f t="shared" si="596"/>
        <v>1</v>
      </c>
      <c r="AN1918">
        <f t="shared" si="597"/>
        <v>1</v>
      </c>
      <c r="AO1918" t="str">
        <f t="shared" si="598"/>
        <v>Weekend</v>
      </c>
      <c r="AR1918" s="20">
        <f t="shared" si="599"/>
        <v>0</v>
      </c>
    </row>
    <row r="1919" spans="1:44" x14ac:dyDescent="0.35">
      <c r="A1919" t="str">
        <f t="shared" si="581"/>
        <v>CUST1918</v>
      </c>
      <c r="B1919" s="2" t="s">
        <v>2254</v>
      </c>
      <c r="C1919" s="4">
        <v>45618</v>
      </c>
      <c r="D1919" s="2" t="s">
        <v>559</v>
      </c>
      <c r="E1919" t="s">
        <v>5053</v>
      </c>
      <c r="F1919" s="2" t="s">
        <v>29</v>
      </c>
      <c r="G1919" s="2" t="s">
        <v>121</v>
      </c>
      <c r="H1919" s="2">
        <v>3</v>
      </c>
      <c r="I1919" s="19">
        <v>2311.62</v>
      </c>
      <c r="J1919" s="2" t="s">
        <v>5046</v>
      </c>
      <c r="K1919" s="2" t="s">
        <v>16</v>
      </c>
      <c r="L1919" s="2">
        <v>4</v>
      </c>
      <c r="M1919" s="18">
        <f t="shared" si="582"/>
        <v>6934.86</v>
      </c>
      <c r="T1919" t="str">
        <f t="shared" si="583"/>
        <v>Completed</v>
      </c>
      <c r="U1919" t="str">
        <f t="shared" si="584"/>
        <v>Yes</v>
      </c>
      <c r="V1919" t="str">
        <f t="shared" si="585"/>
        <v>No</v>
      </c>
      <c r="X1919">
        <f t="shared" si="586"/>
        <v>559</v>
      </c>
      <c r="Y1919">
        <f t="shared" si="587"/>
        <v>408</v>
      </c>
      <c r="Z1919" s="18">
        <f t="shared" si="588"/>
        <v>1892867.2841657216</v>
      </c>
      <c r="AA1919" s="18">
        <f t="shared" si="589"/>
        <v>199432.98236095349</v>
      </c>
      <c r="AB1919" s="17">
        <f t="shared" si="590"/>
        <v>3.8949824970828471</v>
      </c>
      <c r="AC1919" s="2" t="s">
        <v>121</v>
      </c>
      <c r="AD1919" s="2" t="s">
        <v>29</v>
      </c>
      <c r="AE1919" t="str">
        <f t="shared" si="591"/>
        <v>Fashion</v>
      </c>
      <c r="AF1919" t="str">
        <f t="shared" si="592"/>
        <v>Fashion</v>
      </c>
      <c r="AG1919" t="str" cm="1">
        <f t="array" ref="AG1919">INDEX(AD:AD,ROW())</f>
        <v>Fashion</v>
      </c>
      <c r="AH1919">
        <f t="shared" si="600"/>
        <v>45</v>
      </c>
      <c r="AI1919" t="str">
        <f t="shared" si="593"/>
        <v>Fashion</v>
      </c>
      <c r="AK1919">
        <f t="shared" si="594"/>
        <v>2024</v>
      </c>
      <c r="AL1919">
        <f t="shared" si="595"/>
        <v>11</v>
      </c>
      <c r="AM1919">
        <f t="shared" si="596"/>
        <v>22</v>
      </c>
      <c r="AN1919">
        <f t="shared" si="597"/>
        <v>6</v>
      </c>
      <c r="AO1919" t="str">
        <f t="shared" si="598"/>
        <v>Weekday</v>
      </c>
      <c r="AR1919" s="20">
        <f t="shared" si="599"/>
        <v>0</v>
      </c>
    </row>
    <row r="1920" spans="1:44" x14ac:dyDescent="0.35">
      <c r="A1920" t="str">
        <f t="shared" si="581"/>
        <v>CUST1919</v>
      </c>
      <c r="B1920" s="2" t="s">
        <v>2255</v>
      </c>
      <c r="C1920" s="4">
        <v>45316</v>
      </c>
      <c r="D1920" s="2" t="s">
        <v>374</v>
      </c>
      <c r="E1920" t="s">
        <v>5053</v>
      </c>
      <c r="F1920" s="2" t="s">
        <v>13</v>
      </c>
      <c r="G1920" s="2" t="s">
        <v>37</v>
      </c>
      <c r="H1920" s="2">
        <v>2</v>
      </c>
      <c r="I1920" s="19">
        <v>832.17</v>
      </c>
      <c r="J1920" s="2" t="s">
        <v>20</v>
      </c>
      <c r="K1920" s="2" t="s">
        <v>16</v>
      </c>
      <c r="L1920" s="2">
        <v>3</v>
      </c>
      <c r="M1920" s="18">
        <f t="shared" si="582"/>
        <v>1664.34</v>
      </c>
      <c r="T1920" t="str">
        <f t="shared" si="583"/>
        <v>Completed</v>
      </c>
      <c r="U1920" t="str">
        <f t="shared" si="584"/>
        <v>Yes</v>
      </c>
      <c r="V1920" t="str">
        <f t="shared" si="585"/>
        <v>No</v>
      </c>
      <c r="X1920">
        <f t="shared" si="586"/>
        <v>559</v>
      </c>
      <c r="Y1920">
        <f t="shared" si="587"/>
        <v>408</v>
      </c>
      <c r="Z1920" s="18">
        <f t="shared" si="588"/>
        <v>1463424.4009529033</v>
      </c>
      <c r="AA1920" s="18">
        <f t="shared" si="589"/>
        <v>118285.78776560788</v>
      </c>
      <c r="AB1920" s="17">
        <f t="shared" si="590"/>
        <v>3.8140589569160999</v>
      </c>
      <c r="AC1920" s="2" t="s">
        <v>37</v>
      </c>
      <c r="AD1920" s="2" t="s">
        <v>13</v>
      </c>
      <c r="AE1920" t="str">
        <f t="shared" si="591"/>
        <v>Home &amp; Kitchen</v>
      </c>
      <c r="AF1920" t="str">
        <f t="shared" si="592"/>
        <v>Home &amp; Kitchen</v>
      </c>
      <c r="AG1920" t="str" cm="1">
        <f t="array" ref="AG1920">INDEX(AD:AD,ROW())</f>
        <v>Home &amp; Kitchen</v>
      </c>
      <c r="AH1920">
        <f t="shared" si="600"/>
        <v>8</v>
      </c>
      <c r="AI1920" t="str">
        <f t="shared" si="593"/>
        <v>Home &amp; Kitchen</v>
      </c>
      <c r="AK1920">
        <f t="shared" si="594"/>
        <v>2024</v>
      </c>
      <c r="AL1920">
        <f t="shared" si="595"/>
        <v>1</v>
      </c>
      <c r="AM1920">
        <f t="shared" si="596"/>
        <v>25</v>
      </c>
      <c r="AN1920">
        <f t="shared" si="597"/>
        <v>5</v>
      </c>
      <c r="AO1920" t="str">
        <f t="shared" si="598"/>
        <v>Weekday</v>
      </c>
      <c r="AR1920" s="20">
        <f t="shared" si="599"/>
        <v>0</v>
      </c>
    </row>
    <row r="1921" spans="1:44" x14ac:dyDescent="0.35">
      <c r="A1921" t="str">
        <f t="shared" si="581"/>
        <v>CUST1920</v>
      </c>
      <c r="B1921" s="2" t="s">
        <v>2256</v>
      </c>
      <c r="C1921" s="4">
        <v>44929</v>
      </c>
      <c r="D1921" s="2" t="s">
        <v>127</v>
      </c>
      <c r="E1921" t="s">
        <v>5053</v>
      </c>
      <c r="F1921" s="2" t="s">
        <v>29</v>
      </c>
      <c r="G1921" s="2" t="s">
        <v>5043</v>
      </c>
      <c r="H1921" s="2">
        <v>1</v>
      </c>
      <c r="I1921" s="19">
        <v>2025.22</v>
      </c>
      <c r="J1921" s="2" t="s">
        <v>50</v>
      </c>
      <c r="K1921" s="2" t="s">
        <v>16</v>
      </c>
      <c r="L1921" s="2">
        <v>3</v>
      </c>
      <c r="M1921" s="18">
        <f t="shared" si="582"/>
        <v>2025.22</v>
      </c>
      <c r="T1921" t="str">
        <f t="shared" si="583"/>
        <v>Completed</v>
      </c>
      <c r="U1921" t="str">
        <f t="shared" si="584"/>
        <v>Yes</v>
      </c>
      <c r="V1921" t="str">
        <f t="shared" si="585"/>
        <v>No</v>
      </c>
      <c r="X1921">
        <f t="shared" si="586"/>
        <v>559</v>
      </c>
      <c r="Y1921">
        <f t="shared" si="587"/>
        <v>408</v>
      </c>
      <c r="Z1921" s="18">
        <f t="shared" si="588"/>
        <v>1892867.2841657216</v>
      </c>
      <c r="AA1921" s="18">
        <f t="shared" si="589"/>
        <v>199432.98236095349</v>
      </c>
      <c r="AB1921" s="17">
        <f t="shared" si="590"/>
        <v>3.8949824970828471</v>
      </c>
      <c r="AC1921" s="2" t="s">
        <v>5043</v>
      </c>
      <c r="AD1921" s="2" t="s">
        <v>29</v>
      </c>
      <c r="AE1921" t="str">
        <f t="shared" si="591"/>
        <v>Fashion</v>
      </c>
      <c r="AF1921" t="str">
        <f t="shared" si="592"/>
        <v>Fashion</v>
      </c>
      <c r="AG1921" t="str" cm="1">
        <f t="array" ref="AG1921">INDEX(AD:AD,ROW())</f>
        <v>Fashion</v>
      </c>
      <c r="AH1921">
        <f t="shared" si="600"/>
        <v>55</v>
      </c>
      <c r="AI1921" t="str">
        <f t="shared" si="593"/>
        <v>Fashion</v>
      </c>
      <c r="AK1921">
        <f t="shared" si="594"/>
        <v>2023</v>
      </c>
      <c r="AL1921">
        <f t="shared" si="595"/>
        <v>1</v>
      </c>
      <c r="AM1921">
        <f t="shared" si="596"/>
        <v>3</v>
      </c>
      <c r="AN1921">
        <f t="shared" si="597"/>
        <v>3</v>
      </c>
      <c r="AO1921" t="str">
        <f t="shared" si="598"/>
        <v>Weekday</v>
      </c>
      <c r="AR1921" s="20">
        <f t="shared" si="599"/>
        <v>0</v>
      </c>
    </row>
    <row r="1922" spans="1:44" x14ac:dyDescent="0.35">
      <c r="A1922" t="str">
        <f t="shared" si="581"/>
        <v>CUST1921</v>
      </c>
      <c r="B1922" s="2" t="s">
        <v>2257</v>
      </c>
      <c r="C1922" s="4">
        <v>45064</v>
      </c>
      <c r="D1922" s="2" t="s">
        <v>924</v>
      </c>
      <c r="E1922" t="s">
        <v>5050</v>
      </c>
      <c r="F1922" s="2" t="s">
        <v>29</v>
      </c>
      <c r="G1922" s="2" t="s">
        <v>5041</v>
      </c>
      <c r="H1922" s="2">
        <v>2</v>
      </c>
      <c r="I1922" s="19">
        <v>1807.94</v>
      </c>
      <c r="J1922" s="2" t="s">
        <v>5047</v>
      </c>
      <c r="K1922" s="2" t="s">
        <v>16</v>
      </c>
      <c r="L1922" s="2">
        <v>4</v>
      </c>
      <c r="M1922" s="18">
        <f t="shared" si="582"/>
        <v>3615.88</v>
      </c>
      <c r="T1922" t="str">
        <f t="shared" si="583"/>
        <v>Completed</v>
      </c>
      <c r="U1922" t="str">
        <f t="shared" si="584"/>
        <v>Yes</v>
      </c>
      <c r="V1922" t="str">
        <f t="shared" si="585"/>
        <v>No</v>
      </c>
      <c r="X1922">
        <f t="shared" si="586"/>
        <v>589</v>
      </c>
      <c r="Y1922">
        <f t="shared" si="587"/>
        <v>426</v>
      </c>
      <c r="Z1922" s="18">
        <f t="shared" si="588"/>
        <v>1892867.2841657216</v>
      </c>
      <c r="AA1922" s="18">
        <f t="shared" si="589"/>
        <v>199432.98236095349</v>
      </c>
      <c r="AB1922" s="17">
        <f t="shared" si="590"/>
        <v>3.8949824970828471</v>
      </c>
      <c r="AC1922" s="2" t="s">
        <v>5041</v>
      </c>
      <c r="AD1922" s="2" t="s">
        <v>29</v>
      </c>
      <c r="AE1922" t="str">
        <f t="shared" si="591"/>
        <v>Fashion</v>
      </c>
      <c r="AF1922" t="str">
        <f t="shared" si="592"/>
        <v>Fashion</v>
      </c>
      <c r="AG1922" t="str" cm="1">
        <f t="array" ref="AG1922">INDEX(AD:AD,ROW())</f>
        <v>Fashion</v>
      </c>
      <c r="AH1922">
        <f t="shared" si="600"/>
        <v>15</v>
      </c>
      <c r="AI1922" t="str">
        <f t="shared" si="593"/>
        <v>Fashion</v>
      </c>
      <c r="AK1922">
        <f t="shared" si="594"/>
        <v>2023</v>
      </c>
      <c r="AL1922">
        <f t="shared" si="595"/>
        <v>5</v>
      </c>
      <c r="AM1922">
        <f t="shared" si="596"/>
        <v>18</v>
      </c>
      <c r="AN1922">
        <f t="shared" si="597"/>
        <v>5</v>
      </c>
      <c r="AO1922" t="str">
        <f t="shared" si="598"/>
        <v>Weekday</v>
      </c>
      <c r="AR1922" s="20">
        <f t="shared" si="599"/>
        <v>0</v>
      </c>
    </row>
    <row r="1923" spans="1:44" x14ac:dyDescent="0.35">
      <c r="A1923" t="str">
        <f t="shared" ref="A1923:A1986" si="601">"CUST"&amp;TEXT(ROW()-1,"0000")</f>
        <v>CUST1922</v>
      </c>
      <c r="B1923" s="2" t="s">
        <v>2258</v>
      </c>
      <c r="C1923" s="4">
        <v>45279</v>
      </c>
      <c r="D1923" s="2" t="s">
        <v>466</v>
      </c>
      <c r="E1923" t="s">
        <v>5049</v>
      </c>
      <c r="F1923" s="2" t="s">
        <v>23</v>
      </c>
      <c r="G1923" s="2" t="s">
        <v>68</v>
      </c>
      <c r="H1923" s="2">
        <v>3</v>
      </c>
      <c r="I1923" s="19">
        <v>474.93</v>
      </c>
      <c r="J1923" s="2" t="s">
        <v>50</v>
      </c>
      <c r="K1923" s="2" t="s">
        <v>16</v>
      </c>
      <c r="L1923" s="2">
        <v>1</v>
      </c>
      <c r="M1923" s="18">
        <f t="shared" ref="M1923:M1986" si="602">H1923*I1923</f>
        <v>1424.79</v>
      </c>
      <c r="T1923" t="str">
        <f t="shared" ref="T1923:T1986" si="603">IF(K1923="Cancelled","Lost Sale",IF(K1923="Pending","Pending","Completed"))</f>
        <v>Completed</v>
      </c>
      <c r="U1923" t="str">
        <f t="shared" ref="U1923:U1986" si="604">IF(AND(K1923="Delivered",M1923&gt;1000),"Yes","No")</f>
        <v>Yes</v>
      </c>
      <c r="V1923" t="str">
        <f t="shared" ref="V1923:V1986" si="605">IF(OR(K1923="Cancelled",K1923="Pending"),"Yes","No")</f>
        <v>No</v>
      </c>
      <c r="X1923">
        <f t="shared" ref="X1923:X1986" si="606">COUNTIF($E$2:$E$4701,E1923)</f>
        <v>595</v>
      </c>
      <c r="Y1923">
        <f t="shared" ref="Y1923:Y1986" si="607">COUNTIFS($E$2:$E$4701,E1923,$K$2:$K$4701,"Delivered")</f>
        <v>444</v>
      </c>
      <c r="Z1923" s="18">
        <f t="shared" ref="Z1923:Z1986" si="608">SUMIF($F$2:$F$4701,F1923,$M$2:$M$4701)</f>
        <v>594714.6477588166</v>
      </c>
      <c r="AA1923" s="18">
        <f t="shared" ref="AA1923:AA1986" si="609">SUMIFS($M$2:$M$4701,$F$2:$F$4701,F1923,$K$2:$K$4701,"Pending")</f>
        <v>60882.938065984097</v>
      </c>
      <c r="AB1923" s="17">
        <f t="shared" ref="AB1923:AB1986" si="610">AVERAGEIF($F$2:$F$4701,F1923,$L$2:$L$4701)</f>
        <v>3.804733727810651</v>
      </c>
      <c r="AC1923" s="2" t="s">
        <v>68</v>
      </c>
      <c r="AD1923" s="2" t="s">
        <v>23</v>
      </c>
      <c r="AE1923" t="str">
        <f t="shared" ref="AE1923:AE1986" si="611">VLOOKUP(G1923,$AC$2:$AD$4738,2,FALSE)</f>
        <v>Books</v>
      </c>
      <c r="AF1923" t="str">
        <f t="shared" ref="AF1923:AF1986" si="612">_xlfn.XLOOKUP(G1923,AC:AC,AD:AD)</f>
        <v>Books</v>
      </c>
      <c r="AG1923" t="str" cm="1">
        <f t="array" ref="AG1923">INDEX(AD:AD,ROW())</f>
        <v>Books</v>
      </c>
      <c r="AH1923">
        <f t="shared" si="600"/>
        <v>20</v>
      </c>
      <c r="AI1923" t="str">
        <f t="shared" ref="AI1923:AI1986" si="613">INDEX(AD:AD,MATCH(G1923,AC:AC,0))</f>
        <v>Books</v>
      </c>
      <c r="AK1923">
        <f t="shared" ref="AK1923:AK1986" si="614">YEAR(C1923)</f>
        <v>2023</v>
      </c>
      <c r="AL1923">
        <f t="shared" ref="AL1923:AL1986" si="615">MONTH(C1923)</f>
        <v>12</v>
      </c>
      <c r="AM1923">
        <f t="shared" ref="AM1923:AM1986" si="616">DAY(C1923)</f>
        <v>19</v>
      </c>
      <c r="AN1923">
        <f t="shared" ref="AN1923:AN1986" si="617">WEEKDAY(C1923)</f>
        <v>3</v>
      </c>
      <c r="AO1923" t="str">
        <f t="shared" ref="AO1923:AO1986" si="618">IF(WEEKDAY(C1923,2)&gt;5,"Weekend","Weekday")</f>
        <v>Weekday</v>
      </c>
      <c r="AR1923" s="20">
        <f t="shared" ref="AR1923:AR1986" si="619">IF(OR(K1923="Cancelled",K1923="Returned"),1,0)</f>
        <v>0</v>
      </c>
    </row>
    <row r="1924" spans="1:44" x14ac:dyDescent="0.35">
      <c r="A1924" t="str">
        <f t="shared" si="601"/>
        <v>CUST1923</v>
      </c>
      <c r="B1924" s="2" t="s">
        <v>2259</v>
      </c>
      <c r="C1924" s="4">
        <v>45199</v>
      </c>
      <c r="D1924" s="2" t="s">
        <v>639</v>
      </c>
      <c r="E1924" t="s">
        <v>5050</v>
      </c>
      <c r="F1924" s="2" t="s">
        <v>19</v>
      </c>
      <c r="G1924" s="2" t="s">
        <v>49</v>
      </c>
      <c r="H1924" s="2">
        <v>1</v>
      </c>
      <c r="I1924" s="19">
        <v>3234.71</v>
      </c>
      <c r="J1924" s="2" t="s">
        <v>20</v>
      </c>
      <c r="K1924" s="2" t="s">
        <v>103</v>
      </c>
      <c r="L1924" s="2">
        <v>2</v>
      </c>
      <c r="M1924" s="18">
        <f t="shared" si="602"/>
        <v>3234.71</v>
      </c>
      <c r="T1924" t="str">
        <f t="shared" si="603"/>
        <v>Lost Sale</v>
      </c>
      <c r="U1924" t="str">
        <f t="shared" si="604"/>
        <v>No</v>
      </c>
      <c r="V1924" t="str">
        <f t="shared" si="605"/>
        <v>Yes</v>
      </c>
      <c r="X1924">
        <f t="shared" si="606"/>
        <v>589</v>
      </c>
      <c r="Y1924">
        <f t="shared" si="607"/>
        <v>426</v>
      </c>
      <c r="Z1924" s="18">
        <f t="shared" si="608"/>
        <v>2759712.3299794244</v>
      </c>
      <c r="AA1924" s="18">
        <f t="shared" si="609"/>
        <v>330643.50635802455</v>
      </c>
      <c r="AB1924" s="17">
        <f t="shared" si="610"/>
        <v>3.8641711229946525</v>
      </c>
      <c r="AC1924" s="2" t="s">
        <v>49</v>
      </c>
      <c r="AD1924" s="2" t="s">
        <v>19</v>
      </c>
      <c r="AE1924" t="str">
        <f t="shared" si="611"/>
        <v>Electronics</v>
      </c>
      <c r="AF1924" t="str">
        <f t="shared" si="612"/>
        <v>Electronics</v>
      </c>
      <c r="AG1924" t="str" cm="1">
        <f t="array" ref="AG1924">INDEX(AD:AD,ROW())</f>
        <v>Electronics</v>
      </c>
      <c r="AH1924">
        <f t="shared" si="600"/>
        <v>12</v>
      </c>
      <c r="AI1924" t="str">
        <f t="shared" si="613"/>
        <v>Electronics</v>
      </c>
      <c r="AK1924">
        <f t="shared" si="614"/>
        <v>2023</v>
      </c>
      <c r="AL1924">
        <f t="shared" si="615"/>
        <v>9</v>
      </c>
      <c r="AM1924">
        <f t="shared" si="616"/>
        <v>30</v>
      </c>
      <c r="AN1924">
        <f t="shared" si="617"/>
        <v>7</v>
      </c>
      <c r="AO1924" t="str">
        <f t="shared" si="618"/>
        <v>Weekend</v>
      </c>
      <c r="AR1924" s="20">
        <f t="shared" si="619"/>
        <v>1</v>
      </c>
    </row>
    <row r="1925" spans="1:44" x14ac:dyDescent="0.35">
      <c r="A1925" t="str">
        <f t="shared" si="601"/>
        <v>CUST1924</v>
      </c>
      <c r="B1925" s="2" t="s">
        <v>2260</v>
      </c>
      <c r="C1925" s="4">
        <v>45600</v>
      </c>
      <c r="D1925" s="2" t="s">
        <v>253</v>
      </c>
      <c r="E1925" t="s">
        <v>5054</v>
      </c>
      <c r="F1925" s="2" t="s">
        <v>19</v>
      </c>
      <c r="G1925" s="2" t="s">
        <v>5040</v>
      </c>
      <c r="H1925" s="2">
        <v>1</v>
      </c>
      <c r="I1925" s="19">
        <v>1569.64</v>
      </c>
      <c r="J1925" s="2" t="s">
        <v>50</v>
      </c>
      <c r="K1925" s="2" t="s">
        <v>103</v>
      </c>
      <c r="L1925" s="2">
        <v>4</v>
      </c>
      <c r="M1925" s="18">
        <f t="shared" si="602"/>
        <v>1569.64</v>
      </c>
      <c r="T1925" t="str">
        <f t="shared" si="603"/>
        <v>Lost Sale</v>
      </c>
      <c r="U1925" t="str">
        <f t="shared" si="604"/>
        <v>No</v>
      </c>
      <c r="V1925" t="str">
        <f t="shared" si="605"/>
        <v>Yes</v>
      </c>
      <c r="X1925">
        <f t="shared" si="606"/>
        <v>558</v>
      </c>
      <c r="Y1925">
        <f t="shared" si="607"/>
        <v>430</v>
      </c>
      <c r="Z1925" s="18">
        <f t="shared" si="608"/>
        <v>2759712.3299794244</v>
      </c>
      <c r="AA1925" s="18">
        <f t="shared" si="609"/>
        <v>330643.50635802455</v>
      </c>
      <c r="AB1925" s="17">
        <f t="shared" si="610"/>
        <v>3.8641711229946525</v>
      </c>
      <c r="AC1925" s="2" t="s">
        <v>5040</v>
      </c>
      <c r="AD1925" s="2" t="s">
        <v>19</v>
      </c>
      <c r="AE1925" t="str">
        <f t="shared" si="611"/>
        <v>Electronics</v>
      </c>
      <c r="AF1925" t="str">
        <f t="shared" si="612"/>
        <v>Electronics</v>
      </c>
      <c r="AG1925" t="str" cm="1">
        <f t="array" ref="AG1925">INDEX(AD:AD,ROW())</f>
        <v>Electronics</v>
      </c>
      <c r="AH1925">
        <f t="shared" si="600"/>
        <v>13</v>
      </c>
      <c r="AI1925" t="str">
        <f t="shared" si="613"/>
        <v>Electronics</v>
      </c>
      <c r="AK1925">
        <f t="shared" si="614"/>
        <v>2024</v>
      </c>
      <c r="AL1925">
        <f t="shared" si="615"/>
        <v>11</v>
      </c>
      <c r="AM1925">
        <f t="shared" si="616"/>
        <v>4</v>
      </c>
      <c r="AN1925">
        <f t="shared" si="617"/>
        <v>2</v>
      </c>
      <c r="AO1925" t="str">
        <f t="shared" si="618"/>
        <v>Weekday</v>
      </c>
      <c r="AR1925" s="20">
        <f t="shared" si="619"/>
        <v>1</v>
      </c>
    </row>
    <row r="1926" spans="1:44" x14ac:dyDescent="0.35">
      <c r="A1926" t="str">
        <f t="shared" si="601"/>
        <v>CUST1925</v>
      </c>
      <c r="B1926" s="2" t="s">
        <v>2261</v>
      </c>
      <c r="C1926" s="4">
        <v>45048</v>
      </c>
      <c r="D1926" s="2" t="s">
        <v>18</v>
      </c>
      <c r="E1926" t="s">
        <v>5053</v>
      </c>
      <c r="F1926" s="2" t="s">
        <v>42</v>
      </c>
      <c r="G1926" s="2" t="s">
        <v>170</v>
      </c>
      <c r="H1926" s="2">
        <v>1</v>
      </c>
      <c r="I1926" s="19">
        <v>1045.97</v>
      </c>
      <c r="J1926" s="2" t="s">
        <v>5047</v>
      </c>
      <c r="K1926" s="2" t="s">
        <v>16</v>
      </c>
      <c r="L1926" s="2">
        <v>4</v>
      </c>
      <c r="M1926" s="18">
        <f t="shared" si="602"/>
        <v>1045.97</v>
      </c>
      <c r="T1926" t="str">
        <f t="shared" si="603"/>
        <v>Completed</v>
      </c>
      <c r="U1926" t="str">
        <f t="shared" si="604"/>
        <v>Yes</v>
      </c>
      <c r="V1926" t="str">
        <f t="shared" si="605"/>
        <v>No</v>
      </c>
      <c r="X1926">
        <f t="shared" si="606"/>
        <v>559</v>
      </c>
      <c r="Y1926">
        <f t="shared" si="607"/>
        <v>408</v>
      </c>
      <c r="Z1926" s="18">
        <f t="shared" si="608"/>
        <v>1098537.4901531704</v>
      </c>
      <c r="AA1926" s="18">
        <f t="shared" si="609"/>
        <v>96724.388030634553</v>
      </c>
      <c r="AB1926" s="17">
        <f t="shared" si="610"/>
        <v>3.9001122334455669</v>
      </c>
      <c r="AC1926" s="2" t="s">
        <v>170</v>
      </c>
      <c r="AD1926" s="2" t="s">
        <v>42</v>
      </c>
      <c r="AE1926" t="str">
        <f t="shared" si="611"/>
        <v>Beauty</v>
      </c>
      <c r="AF1926" t="str">
        <f t="shared" si="612"/>
        <v>Beauty</v>
      </c>
      <c r="AG1926" t="str" cm="1">
        <f t="array" ref="AG1926">INDEX(AD:AD,ROW())</f>
        <v>Beauty</v>
      </c>
      <c r="AH1926">
        <f t="shared" si="600"/>
        <v>70</v>
      </c>
      <c r="AI1926" t="str">
        <f t="shared" si="613"/>
        <v>Beauty</v>
      </c>
      <c r="AK1926">
        <f t="shared" si="614"/>
        <v>2023</v>
      </c>
      <c r="AL1926">
        <f t="shared" si="615"/>
        <v>5</v>
      </c>
      <c r="AM1926">
        <f t="shared" si="616"/>
        <v>2</v>
      </c>
      <c r="AN1926">
        <f t="shared" si="617"/>
        <v>3</v>
      </c>
      <c r="AO1926" t="str">
        <f t="shared" si="618"/>
        <v>Weekday</v>
      </c>
      <c r="AR1926" s="20">
        <f t="shared" si="619"/>
        <v>0</v>
      </c>
    </row>
    <row r="1927" spans="1:44" x14ac:dyDescent="0.35">
      <c r="A1927" t="str">
        <f t="shared" si="601"/>
        <v>CUST1926</v>
      </c>
      <c r="B1927" s="2" t="s">
        <v>2262</v>
      </c>
      <c r="C1927" s="4">
        <v>45009</v>
      </c>
      <c r="D1927" s="2" t="s">
        <v>707</v>
      </c>
      <c r="E1927" t="s">
        <v>5054</v>
      </c>
      <c r="F1927" s="2" t="s">
        <v>29</v>
      </c>
      <c r="G1927" s="2" t="s">
        <v>30</v>
      </c>
      <c r="H1927" s="2">
        <v>2</v>
      </c>
      <c r="I1927" s="19">
        <v>2062.09</v>
      </c>
      <c r="J1927" s="2" t="s">
        <v>15</v>
      </c>
      <c r="K1927" s="2" t="s">
        <v>103</v>
      </c>
      <c r="L1927" s="2">
        <v>5</v>
      </c>
      <c r="M1927" s="18">
        <f t="shared" si="602"/>
        <v>4124.18</v>
      </c>
      <c r="T1927" t="str">
        <f t="shared" si="603"/>
        <v>Lost Sale</v>
      </c>
      <c r="U1927" t="str">
        <f t="shared" si="604"/>
        <v>No</v>
      </c>
      <c r="V1927" t="str">
        <f t="shared" si="605"/>
        <v>Yes</v>
      </c>
      <c r="X1927">
        <f t="shared" si="606"/>
        <v>558</v>
      </c>
      <c r="Y1927">
        <f t="shared" si="607"/>
        <v>430</v>
      </c>
      <c r="Z1927" s="18">
        <f t="shared" si="608"/>
        <v>1892867.2841657216</v>
      </c>
      <c r="AA1927" s="18">
        <f t="shared" si="609"/>
        <v>199432.98236095349</v>
      </c>
      <c r="AB1927" s="17">
        <f t="shared" si="610"/>
        <v>3.8949824970828471</v>
      </c>
      <c r="AC1927" s="2" t="s">
        <v>30</v>
      </c>
      <c r="AD1927" s="2" t="s">
        <v>29</v>
      </c>
      <c r="AE1927" t="str">
        <f t="shared" si="611"/>
        <v>Fashion</v>
      </c>
      <c r="AF1927" t="str">
        <f t="shared" si="612"/>
        <v>Fashion</v>
      </c>
      <c r="AG1927" t="str" cm="1">
        <f t="array" ref="AG1927">INDEX(AD:AD,ROW())</f>
        <v>Fashion</v>
      </c>
      <c r="AH1927">
        <f t="shared" si="600"/>
        <v>6</v>
      </c>
      <c r="AI1927" t="str">
        <f t="shared" si="613"/>
        <v>Fashion</v>
      </c>
      <c r="AK1927">
        <f t="shared" si="614"/>
        <v>2023</v>
      </c>
      <c r="AL1927">
        <f t="shared" si="615"/>
        <v>3</v>
      </c>
      <c r="AM1927">
        <f t="shared" si="616"/>
        <v>24</v>
      </c>
      <c r="AN1927">
        <f t="shared" si="617"/>
        <v>6</v>
      </c>
      <c r="AO1927" t="str">
        <f t="shared" si="618"/>
        <v>Weekday</v>
      </c>
      <c r="AR1927" s="20">
        <f t="shared" si="619"/>
        <v>1</v>
      </c>
    </row>
    <row r="1928" spans="1:44" x14ac:dyDescent="0.35">
      <c r="A1928" t="str">
        <f t="shared" si="601"/>
        <v>CUST1927</v>
      </c>
      <c r="B1928" s="2" t="s">
        <v>2263</v>
      </c>
      <c r="C1928" s="4">
        <v>45571</v>
      </c>
      <c r="D1928" s="2" t="s">
        <v>1854</v>
      </c>
      <c r="E1928" t="s">
        <v>5054</v>
      </c>
      <c r="F1928" s="2" t="s">
        <v>23</v>
      </c>
      <c r="G1928" s="2" t="s">
        <v>65</v>
      </c>
      <c r="H1928" s="2">
        <v>1</v>
      </c>
      <c r="I1928" s="19">
        <v>174.72</v>
      </c>
      <c r="J1928" s="2" t="s">
        <v>5046</v>
      </c>
      <c r="K1928" s="2" t="s">
        <v>16</v>
      </c>
      <c r="L1928" s="2">
        <v>3</v>
      </c>
      <c r="M1928" s="18">
        <f t="shared" si="602"/>
        <v>174.72</v>
      </c>
      <c r="T1928" t="str">
        <f t="shared" si="603"/>
        <v>Completed</v>
      </c>
      <c r="U1928" t="str">
        <f t="shared" si="604"/>
        <v>No</v>
      </c>
      <c r="V1928" t="str">
        <f t="shared" si="605"/>
        <v>No</v>
      </c>
      <c r="X1928">
        <f t="shared" si="606"/>
        <v>558</v>
      </c>
      <c r="Y1928">
        <f t="shared" si="607"/>
        <v>430</v>
      </c>
      <c r="Z1928" s="18">
        <f t="shared" si="608"/>
        <v>594714.6477588166</v>
      </c>
      <c r="AA1928" s="18">
        <f t="shared" si="609"/>
        <v>60882.938065984097</v>
      </c>
      <c r="AB1928" s="17">
        <f t="shared" si="610"/>
        <v>3.804733727810651</v>
      </c>
      <c r="AC1928" s="2" t="s">
        <v>65</v>
      </c>
      <c r="AD1928" s="2" t="s">
        <v>23</v>
      </c>
      <c r="AE1928" t="str">
        <f t="shared" si="611"/>
        <v>Books</v>
      </c>
      <c r="AF1928" t="str">
        <f t="shared" si="612"/>
        <v>Books</v>
      </c>
      <c r="AG1928" t="str" cm="1">
        <f t="array" ref="AG1928">INDEX(AD:AD,ROW())</f>
        <v>Books</v>
      </c>
      <c r="AH1928">
        <f t="shared" si="600"/>
        <v>19</v>
      </c>
      <c r="AI1928" t="str">
        <f t="shared" si="613"/>
        <v>Books</v>
      </c>
      <c r="AK1928">
        <f t="shared" si="614"/>
        <v>2024</v>
      </c>
      <c r="AL1928">
        <f t="shared" si="615"/>
        <v>10</v>
      </c>
      <c r="AM1928">
        <f t="shared" si="616"/>
        <v>6</v>
      </c>
      <c r="AN1928">
        <f t="shared" si="617"/>
        <v>1</v>
      </c>
      <c r="AO1928" t="str">
        <f t="shared" si="618"/>
        <v>Weekend</v>
      </c>
      <c r="AR1928" s="20">
        <f t="shared" si="619"/>
        <v>0</v>
      </c>
    </row>
    <row r="1929" spans="1:44" x14ac:dyDescent="0.35">
      <c r="A1929" t="str">
        <f t="shared" si="601"/>
        <v>CUST1928</v>
      </c>
      <c r="B1929" s="2" t="s">
        <v>2264</v>
      </c>
      <c r="C1929" s="4">
        <v>45496</v>
      </c>
      <c r="D1929" s="2" t="s">
        <v>577</v>
      </c>
      <c r="E1929" t="s">
        <v>5049</v>
      </c>
      <c r="F1929" s="2" t="s">
        <v>29</v>
      </c>
      <c r="G1929" s="2" t="s">
        <v>5043</v>
      </c>
      <c r="H1929" s="2">
        <v>1</v>
      </c>
      <c r="I1929" s="19">
        <v>2195.0100000000002</v>
      </c>
      <c r="J1929" s="2" t="s">
        <v>50</v>
      </c>
      <c r="K1929" s="2" t="s">
        <v>16</v>
      </c>
      <c r="L1929" s="2">
        <v>3</v>
      </c>
      <c r="M1929" s="18">
        <f t="shared" si="602"/>
        <v>2195.0100000000002</v>
      </c>
      <c r="T1929" t="str">
        <f t="shared" si="603"/>
        <v>Completed</v>
      </c>
      <c r="U1929" t="str">
        <f t="shared" si="604"/>
        <v>Yes</v>
      </c>
      <c r="V1929" t="str">
        <f t="shared" si="605"/>
        <v>No</v>
      </c>
      <c r="X1929">
        <f t="shared" si="606"/>
        <v>595</v>
      </c>
      <c r="Y1929">
        <f t="shared" si="607"/>
        <v>444</v>
      </c>
      <c r="Z1929" s="18">
        <f t="shared" si="608"/>
        <v>1892867.2841657216</v>
      </c>
      <c r="AA1929" s="18">
        <f t="shared" si="609"/>
        <v>199432.98236095349</v>
      </c>
      <c r="AB1929" s="17">
        <f t="shared" si="610"/>
        <v>3.8949824970828471</v>
      </c>
      <c r="AC1929" s="2" t="s">
        <v>5043</v>
      </c>
      <c r="AD1929" s="2" t="s">
        <v>29</v>
      </c>
      <c r="AE1929" t="str">
        <f t="shared" si="611"/>
        <v>Fashion</v>
      </c>
      <c r="AF1929" t="str">
        <f t="shared" si="612"/>
        <v>Fashion</v>
      </c>
      <c r="AG1929" t="str" cm="1">
        <f t="array" ref="AG1929">INDEX(AD:AD,ROW())</f>
        <v>Fashion</v>
      </c>
      <c r="AH1929">
        <f t="shared" ref="AH1929:AH1992" si="620">MATCH(G1929,AC:AC,0)</f>
        <v>55</v>
      </c>
      <c r="AI1929" t="str">
        <f t="shared" si="613"/>
        <v>Fashion</v>
      </c>
      <c r="AK1929">
        <f t="shared" si="614"/>
        <v>2024</v>
      </c>
      <c r="AL1929">
        <f t="shared" si="615"/>
        <v>7</v>
      </c>
      <c r="AM1929">
        <f t="shared" si="616"/>
        <v>23</v>
      </c>
      <c r="AN1929">
        <f t="shared" si="617"/>
        <v>3</v>
      </c>
      <c r="AO1929" t="str">
        <f t="shared" si="618"/>
        <v>Weekday</v>
      </c>
      <c r="AR1929" s="20">
        <f t="shared" si="619"/>
        <v>0</v>
      </c>
    </row>
    <row r="1930" spans="1:44" x14ac:dyDescent="0.35">
      <c r="A1930" t="str">
        <f t="shared" si="601"/>
        <v>CUST1929</v>
      </c>
      <c r="B1930" s="2" t="s">
        <v>2265</v>
      </c>
      <c r="C1930" s="4">
        <v>45757</v>
      </c>
      <c r="D1930" s="2" t="s">
        <v>361</v>
      </c>
      <c r="E1930" t="s">
        <v>5053</v>
      </c>
      <c r="F1930" s="2" t="s">
        <v>23</v>
      </c>
      <c r="G1930" s="2" t="s">
        <v>24</v>
      </c>
      <c r="H1930" s="2">
        <v>1</v>
      </c>
      <c r="I1930" s="19">
        <v>289.70999999999998</v>
      </c>
      <c r="J1930" s="2" t="s">
        <v>5046</v>
      </c>
      <c r="K1930" s="2" t="s">
        <v>103</v>
      </c>
      <c r="L1930" s="2">
        <v>4</v>
      </c>
      <c r="M1930" s="18">
        <f t="shared" si="602"/>
        <v>289.70999999999998</v>
      </c>
      <c r="T1930" t="str">
        <f t="shared" si="603"/>
        <v>Lost Sale</v>
      </c>
      <c r="U1930" t="str">
        <f t="shared" si="604"/>
        <v>No</v>
      </c>
      <c r="V1930" t="str">
        <f t="shared" si="605"/>
        <v>Yes</v>
      </c>
      <c r="X1930">
        <f t="shared" si="606"/>
        <v>559</v>
      </c>
      <c r="Y1930">
        <f t="shared" si="607"/>
        <v>408</v>
      </c>
      <c r="Z1930" s="18">
        <f t="shared" si="608"/>
        <v>594714.6477588166</v>
      </c>
      <c r="AA1930" s="18">
        <f t="shared" si="609"/>
        <v>60882.938065984097</v>
      </c>
      <c r="AB1930" s="17">
        <f t="shared" si="610"/>
        <v>3.804733727810651</v>
      </c>
      <c r="AC1930" s="2" t="s">
        <v>24</v>
      </c>
      <c r="AD1930" s="2" t="s">
        <v>23</v>
      </c>
      <c r="AE1930" t="str">
        <f t="shared" si="611"/>
        <v>Books</v>
      </c>
      <c r="AF1930" t="str">
        <f t="shared" si="612"/>
        <v>Books</v>
      </c>
      <c r="AG1930" t="str" cm="1">
        <f t="array" ref="AG1930">INDEX(AD:AD,ROW())</f>
        <v>Books</v>
      </c>
      <c r="AH1930">
        <f t="shared" si="620"/>
        <v>4</v>
      </c>
      <c r="AI1930" t="str">
        <f t="shared" si="613"/>
        <v>Books</v>
      </c>
      <c r="AK1930">
        <f t="shared" si="614"/>
        <v>2025</v>
      </c>
      <c r="AL1930">
        <f t="shared" si="615"/>
        <v>4</v>
      </c>
      <c r="AM1930">
        <f t="shared" si="616"/>
        <v>10</v>
      </c>
      <c r="AN1930">
        <f t="shared" si="617"/>
        <v>5</v>
      </c>
      <c r="AO1930" t="str">
        <f t="shared" si="618"/>
        <v>Weekday</v>
      </c>
      <c r="AR1930" s="20">
        <f t="shared" si="619"/>
        <v>1</v>
      </c>
    </row>
    <row r="1931" spans="1:44" x14ac:dyDescent="0.35">
      <c r="A1931" t="str">
        <f t="shared" si="601"/>
        <v>CUST1930</v>
      </c>
      <c r="B1931" s="2" t="s">
        <v>2266</v>
      </c>
      <c r="C1931" s="4">
        <v>45020</v>
      </c>
      <c r="D1931" s="2" t="s">
        <v>102</v>
      </c>
      <c r="E1931" t="s">
        <v>5050</v>
      </c>
      <c r="F1931" s="2" t="s">
        <v>42</v>
      </c>
      <c r="G1931" s="2" t="s">
        <v>43</v>
      </c>
      <c r="H1931" s="2">
        <v>1</v>
      </c>
      <c r="I1931" s="19">
        <v>758.84</v>
      </c>
      <c r="J1931" s="2" t="s">
        <v>50</v>
      </c>
      <c r="K1931" s="2" t="s">
        <v>16</v>
      </c>
      <c r="L1931" s="2">
        <v>4</v>
      </c>
      <c r="M1931" s="18">
        <f t="shared" si="602"/>
        <v>758.84</v>
      </c>
      <c r="T1931" t="str">
        <f t="shared" si="603"/>
        <v>Completed</v>
      </c>
      <c r="U1931" t="str">
        <f t="shared" si="604"/>
        <v>No</v>
      </c>
      <c r="V1931" t="str">
        <f t="shared" si="605"/>
        <v>No</v>
      </c>
      <c r="X1931">
        <f t="shared" si="606"/>
        <v>589</v>
      </c>
      <c r="Y1931">
        <f t="shared" si="607"/>
        <v>426</v>
      </c>
      <c r="Z1931" s="18">
        <f t="shared" si="608"/>
        <v>1098537.4901531704</v>
      </c>
      <c r="AA1931" s="18">
        <f t="shared" si="609"/>
        <v>96724.388030634553</v>
      </c>
      <c r="AB1931" s="17">
        <f t="shared" si="610"/>
        <v>3.9001122334455669</v>
      </c>
      <c r="AC1931" s="2" t="s">
        <v>43</v>
      </c>
      <c r="AD1931" s="2" t="s">
        <v>42</v>
      </c>
      <c r="AE1931" t="str">
        <f t="shared" si="611"/>
        <v>Beauty</v>
      </c>
      <c r="AF1931" t="str">
        <f t="shared" si="612"/>
        <v>Beauty</v>
      </c>
      <c r="AG1931" t="str" cm="1">
        <f t="array" ref="AG1931">INDEX(AD:AD,ROW())</f>
        <v>Beauty</v>
      </c>
      <c r="AH1931">
        <f t="shared" si="620"/>
        <v>10</v>
      </c>
      <c r="AI1931" t="str">
        <f t="shared" si="613"/>
        <v>Beauty</v>
      </c>
      <c r="AK1931">
        <f t="shared" si="614"/>
        <v>2023</v>
      </c>
      <c r="AL1931">
        <f t="shared" si="615"/>
        <v>4</v>
      </c>
      <c r="AM1931">
        <f t="shared" si="616"/>
        <v>4</v>
      </c>
      <c r="AN1931">
        <f t="shared" si="617"/>
        <v>3</v>
      </c>
      <c r="AO1931" t="str">
        <f t="shared" si="618"/>
        <v>Weekday</v>
      </c>
      <c r="AR1931" s="20">
        <f t="shared" si="619"/>
        <v>0</v>
      </c>
    </row>
    <row r="1932" spans="1:44" x14ac:dyDescent="0.35">
      <c r="A1932" t="str">
        <f t="shared" si="601"/>
        <v>CUST1931</v>
      </c>
      <c r="B1932" s="2" t="s">
        <v>2267</v>
      </c>
      <c r="C1932" s="4">
        <v>45492</v>
      </c>
      <c r="D1932" s="2" t="s">
        <v>419</v>
      </c>
      <c r="E1932" t="s">
        <v>5055</v>
      </c>
      <c r="F1932" s="2" t="s">
        <v>42</v>
      </c>
      <c r="G1932" s="2" t="s">
        <v>5042</v>
      </c>
      <c r="H1932" s="2">
        <v>1</v>
      </c>
      <c r="I1932" s="19">
        <v>1001.8</v>
      </c>
      <c r="J1932" s="2" t="s">
        <v>5047</v>
      </c>
      <c r="K1932" s="2" t="s">
        <v>16</v>
      </c>
      <c r="L1932" s="2">
        <v>3</v>
      </c>
      <c r="M1932" s="18">
        <f t="shared" si="602"/>
        <v>1001.8</v>
      </c>
      <c r="T1932" t="str">
        <f t="shared" si="603"/>
        <v>Completed</v>
      </c>
      <c r="U1932" t="str">
        <f t="shared" si="604"/>
        <v>Yes</v>
      </c>
      <c r="V1932" t="str">
        <f t="shared" si="605"/>
        <v>No</v>
      </c>
      <c r="X1932">
        <f t="shared" si="606"/>
        <v>567</v>
      </c>
      <c r="Y1932">
        <f t="shared" si="607"/>
        <v>440</v>
      </c>
      <c r="Z1932" s="18">
        <f t="shared" si="608"/>
        <v>1098537.4901531704</v>
      </c>
      <c r="AA1932" s="18">
        <f t="shared" si="609"/>
        <v>96724.388030634553</v>
      </c>
      <c r="AB1932" s="17">
        <f t="shared" si="610"/>
        <v>3.9001122334455669</v>
      </c>
      <c r="AC1932" s="2" t="s">
        <v>5042</v>
      </c>
      <c r="AD1932" s="2" t="s">
        <v>42</v>
      </c>
      <c r="AE1932" t="str">
        <f t="shared" si="611"/>
        <v>Beauty</v>
      </c>
      <c r="AF1932" t="str">
        <f t="shared" si="612"/>
        <v>Beauty</v>
      </c>
      <c r="AG1932" t="str" cm="1">
        <f t="array" ref="AG1932">INDEX(AD:AD,ROW())</f>
        <v>Beauty</v>
      </c>
      <c r="AH1932">
        <f t="shared" si="620"/>
        <v>18</v>
      </c>
      <c r="AI1932" t="str">
        <f t="shared" si="613"/>
        <v>Beauty</v>
      </c>
      <c r="AK1932">
        <f t="shared" si="614"/>
        <v>2024</v>
      </c>
      <c r="AL1932">
        <f t="shared" si="615"/>
        <v>7</v>
      </c>
      <c r="AM1932">
        <f t="shared" si="616"/>
        <v>19</v>
      </c>
      <c r="AN1932">
        <f t="shared" si="617"/>
        <v>6</v>
      </c>
      <c r="AO1932" t="str">
        <f t="shared" si="618"/>
        <v>Weekday</v>
      </c>
      <c r="AR1932" s="20">
        <f t="shared" si="619"/>
        <v>0</v>
      </c>
    </row>
    <row r="1933" spans="1:44" x14ac:dyDescent="0.35">
      <c r="A1933" t="str">
        <f t="shared" si="601"/>
        <v>CUST1932</v>
      </c>
      <c r="B1933" s="2" t="s">
        <v>2268</v>
      </c>
      <c r="C1933" s="4">
        <v>45288</v>
      </c>
      <c r="D1933" s="2" t="s">
        <v>190</v>
      </c>
      <c r="E1933" t="s">
        <v>5052</v>
      </c>
      <c r="F1933" s="2" t="s">
        <v>42</v>
      </c>
      <c r="G1933" s="2" t="s">
        <v>170</v>
      </c>
      <c r="H1933" s="2">
        <v>3</v>
      </c>
      <c r="I1933" s="19">
        <v>613.03</v>
      </c>
      <c r="J1933" s="2" t="s">
        <v>50</v>
      </c>
      <c r="K1933" s="2" t="s">
        <v>31</v>
      </c>
      <c r="L1933" s="2">
        <v>3</v>
      </c>
      <c r="M1933" s="18">
        <f t="shared" si="602"/>
        <v>1839.09</v>
      </c>
      <c r="T1933" t="str">
        <f t="shared" si="603"/>
        <v>Pending</v>
      </c>
      <c r="U1933" t="str">
        <f t="shared" si="604"/>
        <v>No</v>
      </c>
      <c r="V1933" t="str">
        <f t="shared" si="605"/>
        <v>Yes</v>
      </c>
      <c r="X1933">
        <f t="shared" si="606"/>
        <v>573</v>
      </c>
      <c r="Y1933">
        <f t="shared" si="607"/>
        <v>450</v>
      </c>
      <c r="Z1933" s="18">
        <f t="shared" si="608"/>
        <v>1098537.4901531704</v>
      </c>
      <c r="AA1933" s="18">
        <f t="shared" si="609"/>
        <v>96724.388030634553</v>
      </c>
      <c r="AB1933" s="17">
        <f t="shared" si="610"/>
        <v>3.9001122334455669</v>
      </c>
      <c r="AC1933" s="2" t="s">
        <v>170</v>
      </c>
      <c r="AD1933" s="2" t="s">
        <v>42</v>
      </c>
      <c r="AE1933" t="str">
        <f t="shared" si="611"/>
        <v>Beauty</v>
      </c>
      <c r="AF1933" t="str">
        <f t="shared" si="612"/>
        <v>Beauty</v>
      </c>
      <c r="AG1933" t="str" cm="1">
        <f t="array" ref="AG1933">INDEX(AD:AD,ROW())</f>
        <v>Beauty</v>
      </c>
      <c r="AH1933">
        <f t="shared" si="620"/>
        <v>70</v>
      </c>
      <c r="AI1933" t="str">
        <f t="shared" si="613"/>
        <v>Beauty</v>
      </c>
      <c r="AK1933">
        <f t="shared" si="614"/>
        <v>2023</v>
      </c>
      <c r="AL1933">
        <f t="shared" si="615"/>
        <v>12</v>
      </c>
      <c r="AM1933">
        <f t="shared" si="616"/>
        <v>28</v>
      </c>
      <c r="AN1933">
        <f t="shared" si="617"/>
        <v>5</v>
      </c>
      <c r="AO1933" t="str">
        <f t="shared" si="618"/>
        <v>Weekday</v>
      </c>
      <c r="AR1933" s="20">
        <f t="shared" si="619"/>
        <v>0</v>
      </c>
    </row>
    <row r="1934" spans="1:44" x14ac:dyDescent="0.35">
      <c r="A1934" t="str">
        <f t="shared" si="601"/>
        <v>CUST1933</v>
      </c>
      <c r="B1934" s="2" t="s">
        <v>2269</v>
      </c>
      <c r="C1934" s="4">
        <v>45675</v>
      </c>
      <c r="D1934" s="2" t="s">
        <v>396</v>
      </c>
      <c r="E1934" t="s">
        <v>5050</v>
      </c>
      <c r="F1934" s="2" t="s">
        <v>19</v>
      </c>
      <c r="G1934" s="2" t="s">
        <v>5040</v>
      </c>
      <c r="H1934" s="2">
        <v>1</v>
      </c>
      <c r="I1934" s="19">
        <v>2879.21</v>
      </c>
      <c r="J1934" s="2" t="s">
        <v>20</v>
      </c>
      <c r="K1934" s="2" t="s">
        <v>16</v>
      </c>
      <c r="L1934" s="2">
        <v>5</v>
      </c>
      <c r="M1934" s="18">
        <f t="shared" si="602"/>
        <v>2879.21</v>
      </c>
      <c r="T1934" t="str">
        <f t="shared" si="603"/>
        <v>Completed</v>
      </c>
      <c r="U1934" t="str">
        <f t="shared" si="604"/>
        <v>Yes</v>
      </c>
      <c r="V1934" t="str">
        <f t="shared" si="605"/>
        <v>No</v>
      </c>
      <c r="X1934">
        <f t="shared" si="606"/>
        <v>589</v>
      </c>
      <c r="Y1934">
        <f t="shared" si="607"/>
        <v>426</v>
      </c>
      <c r="Z1934" s="18">
        <f t="shared" si="608"/>
        <v>2759712.3299794244</v>
      </c>
      <c r="AA1934" s="18">
        <f t="shared" si="609"/>
        <v>330643.50635802455</v>
      </c>
      <c r="AB1934" s="17">
        <f t="shared" si="610"/>
        <v>3.8641711229946525</v>
      </c>
      <c r="AC1934" s="2" t="s">
        <v>5040</v>
      </c>
      <c r="AD1934" s="2" t="s">
        <v>19</v>
      </c>
      <c r="AE1934" t="str">
        <f t="shared" si="611"/>
        <v>Electronics</v>
      </c>
      <c r="AF1934" t="str">
        <f t="shared" si="612"/>
        <v>Electronics</v>
      </c>
      <c r="AG1934" t="str" cm="1">
        <f t="array" ref="AG1934">INDEX(AD:AD,ROW())</f>
        <v>Electronics</v>
      </c>
      <c r="AH1934">
        <f t="shared" si="620"/>
        <v>13</v>
      </c>
      <c r="AI1934" t="str">
        <f t="shared" si="613"/>
        <v>Electronics</v>
      </c>
      <c r="AK1934">
        <f t="shared" si="614"/>
        <v>2025</v>
      </c>
      <c r="AL1934">
        <f t="shared" si="615"/>
        <v>1</v>
      </c>
      <c r="AM1934">
        <f t="shared" si="616"/>
        <v>18</v>
      </c>
      <c r="AN1934">
        <f t="shared" si="617"/>
        <v>7</v>
      </c>
      <c r="AO1934" t="str">
        <f t="shared" si="618"/>
        <v>Weekend</v>
      </c>
      <c r="AR1934" s="20">
        <f t="shared" si="619"/>
        <v>0</v>
      </c>
    </row>
    <row r="1935" spans="1:44" x14ac:dyDescent="0.35">
      <c r="A1935" t="str">
        <f t="shared" si="601"/>
        <v>CUST1934</v>
      </c>
      <c r="B1935" s="2" t="s">
        <v>2270</v>
      </c>
      <c r="C1935" s="4">
        <v>45109</v>
      </c>
      <c r="D1935" s="2" t="s">
        <v>180</v>
      </c>
      <c r="E1935" t="s">
        <v>5050</v>
      </c>
      <c r="F1935" s="2" t="s">
        <v>19</v>
      </c>
      <c r="G1935" s="2" t="s">
        <v>49</v>
      </c>
      <c r="H1935" s="2">
        <v>1</v>
      </c>
      <c r="I1935" s="19">
        <v>2754.46</v>
      </c>
      <c r="J1935" s="2" t="s">
        <v>5046</v>
      </c>
      <c r="K1935" s="2" t="s">
        <v>31</v>
      </c>
      <c r="L1935" s="2">
        <v>3</v>
      </c>
      <c r="M1935" s="18">
        <f t="shared" si="602"/>
        <v>2754.46</v>
      </c>
      <c r="T1935" t="str">
        <f t="shared" si="603"/>
        <v>Pending</v>
      </c>
      <c r="U1935" t="str">
        <f t="shared" si="604"/>
        <v>No</v>
      </c>
      <c r="V1935" t="str">
        <f t="shared" si="605"/>
        <v>Yes</v>
      </c>
      <c r="X1935">
        <f t="shared" si="606"/>
        <v>589</v>
      </c>
      <c r="Y1935">
        <f t="shared" si="607"/>
        <v>426</v>
      </c>
      <c r="Z1935" s="18">
        <f t="shared" si="608"/>
        <v>2759712.3299794244</v>
      </c>
      <c r="AA1935" s="18">
        <f t="shared" si="609"/>
        <v>330643.50635802455</v>
      </c>
      <c r="AB1935" s="17">
        <f t="shared" si="610"/>
        <v>3.8641711229946525</v>
      </c>
      <c r="AC1935" s="2" t="s">
        <v>49</v>
      </c>
      <c r="AD1935" s="2" t="s">
        <v>19</v>
      </c>
      <c r="AE1935" t="str">
        <f t="shared" si="611"/>
        <v>Electronics</v>
      </c>
      <c r="AF1935" t="str">
        <f t="shared" si="612"/>
        <v>Electronics</v>
      </c>
      <c r="AG1935" t="str" cm="1">
        <f t="array" ref="AG1935">INDEX(AD:AD,ROW())</f>
        <v>Electronics</v>
      </c>
      <c r="AH1935">
        <f t="shared" si="620"/>
        <v>12</v>
      </c>
      <c r="AI1935" t="str">
        <f t="shared" si="613"/>
        <v>Electronics</v>
      </c>
      <c r="AK1935">
        <f t="shared" si="614"/>
        <v>2023</v>
      </c>
      <c r="AL1935">
        <f t="shared" si="615"/>
        <v>7</v>
      </c>
      <c r="AM1935">
        <f t="shared" si="616"/>
        <v>2</v>
      </c>
      <c r="AN1935">
        <f t="shared" si="617"/>
        <v>1</v>
      </c>
      <c r="AO1935" t="str">
        <f t="shared" si="618"/>
        <v>Weekend</v>
      </c>
      <c r="AR1935" s="20">
        <f t="shared" si="619"/>
        <v>0</v>
      </c>
    </row>
    <row r="1936" spans="1:44" x14ac:dyDescent="0.35">
      <c r="A1936" t="str">
        <f t="shared" si="601"/>
        <v>CUST1935</v>
      </c>
      <c r="B1936" s="2" t="s">
        <v>2271</v>
      </c>
      <c r="C1936" s="4">
        <v>45348</v>
      </c>
      <c r="D1936" s="2" t="s">
        <v>266</v>
      </c>
      <c r="E1936" t="s">
        <v>5052</v>
      </c>
      <c r="F1936" s="2" t="s">
        <v>13</v>
      </c>
      <c r="G1936" s="2" t="s">
        <v>5045</v>
      </c>
      <c r="H1936" s="2">
        <v>1</v>
      </c>
      <c r="I1936" s="19">
        <v>1128</v>
      </c>
      <c r="J1936" s="2" t="s">
        <v>5047</v>
      </c>
      <c r="K1936" s="2" t="s">
        <v>16</v>
      </c>
      <c r="L1936" s="2">
        <v>5</v>
      </c>
      <c r="M1936" s="18">
        <f t="shared" si="602"/>
        <v>1128</v>
      </c>
      <c r="T1936" t="str">
        <f t="shared" si="603"/>
        <v>Completed</v>
      </c>
      <c r="U1936" t="str">
        <f t="shared" si="604"/>
        <v>Yes</v>
      </c>
      <c r="V1936" t="str">
        <f t="shared" si="605"/>
        <v>No</v>
      </c>
      <c r="X1936">
        <f t="shared" si="606"/>
        <v>573</v>
      </c>
      <c r="Y1936">
        <f t="shared" si="607"/>
        <v>450</v>
      </c>
      <c r="Z1936" s="18">
        <f t="shared" si="608"/>
        <v>1463424.4009529033</v>
      </c>
      <c r="AA1936" s="18">
        <f t="shared" si="609"/>
        <v>118285.78776560788</v>
      </c>
      <c r="AB1936" s="17">
        <f t="shared" si="610"/>
        <v>3.8140589569160999</v>
      </c>
      <c r="AC1936" s="2" t="s">
        <v>5045</v>
      </c>
      <c r="AD1936" s="2" t="s">
        <v>13</v>
      </c>
      <c r="AE1936" t="str">
        <f t="shared" si="611"/>
        <v>Home &amp; Kitchen</v>
      </c>
      <c r="AF1936" t="str">
        <f t="shared" si="612"/>
        <v>Home &amp; Kitchen</v>
      </c>
      <c r="AG1936" t="str" cm="1">
        <f t="array" ref="AG1936">INDEX(AD:AD,ROW())</f>
        <v>Home &amp; Kitchen</v>
      </c>
      <c r="AH1936">
        <f t="shared" si="620"/>
        <v>76</v>
      </c>
      <c r="AI1936" t="str">
        <f t="shared" si="613"/>
        <v>Home &amp; Kitchen</v>
      </c>
      <c r="AK1936">
        <f t="shared" si="614"/>
        <v>2024</v>
      </c>
      <c r="AL1936">
        <f t="shared" si="615"/>
        <v>2</v>
      </c>
      <c r="AM1936">
        <f t="shared" si="616"/>
        <v>26</v>
      </c>
      <c r="AN1936">
        <f t="shared" si="617"/>
        <v>2</v>
      </c>
      <c r="AO1936" t="str">
        <f t="shared" si="618"/>
        <v>Weekday</v>
      </c>
      <c r="AR1936" s="20">
        <f t="shared" si="619"/>
        <v>0</v>
      </c>
    </row>
    <row r="1937" spans="1:44" x14ac:dyDescent="0.35">
      <c r="A1937" t="str">
        <f t="shared" si="601"/>
        <v>CUST1936</v>
      </c>
      <c r="B1937" s="2" t="s">
        <v>2272</v>
      </c>
      <c r="C1937" s="4">
        <v>45051</v>
      </c>
      <c r="D1937" s="2" t="s">
        <v>39</v>
      </c>
      <c r="E1937" t="s">
        <v>5048</v>
      </c>
      <c r="F1937" s="2" t="s">
        <v>23</v>
      </c>
      <c r="G1937" s="2" t="s">
        <v>24</v>
      </c>
      <c r="H1937" s="2">
        <v>1</v>
      </c>
      <c r="I1937" s="19">
        <v>149.69</v>
      </c>
      <c r="J1937" s="2" t="s">
        <v>50</v>
      </c>
      <c r="K1937" s="2" t="s">
        <v>16</v>
      </c>
      <c r="L1937" s="2">
        <v>5</v>
      </c>
      <c r="M1937" s="18">
        <f t="shared" si="602"/>
        <v>149.69</v>
      </c>
      <c r="T1937" t="str">
        <f t="shared" si="603"/>
        <v>Completed</v>
      </c>
      <c r="U1937" t="str">
        <f t="shared" si="604"/>
        <v>No</v>
      </c>
      <c r="V1937" t="str">
        <f t="shared" si="605"/>
        <v>No</v>
      </c>
      <c r="X1937">
        <f t="shared" si="606"/>
        <v>590</v>
      </c>
      <c r="Y1937">
        <f t="shared" si="607"/>
        <v>451</v>
      </c>
      <c r="Z1937" s="18">
        <f t="shared" si="608"/>
        <v>594714.6477588166</v>
      </c>
      <c r="AA1937" s="18">
        <f t="shared" si="609"/>
        <v>60882.938065984097</v>
      </c>
      <c r="AB1937" s="17">
        <f t="shared" si="610"/>
        <v>3.804733727810651</v>
      </c>
      <c r="AC1937" s="2" t="s">
        <v>24</v>
      </c>
      <c r="AD1937" s="2" t="s">
        <v>23</v>
      </c>
      <c r="AE1937" t="str">
        <f t="shared" si="611"/>
        <v>Books</v>
      </c>
      <c r="AF1937" t="str">
        <f t="shared" si="612"/>
        <v>Books</v>
      </c>
      <c r="AG1937" t="str" cm="1">
        <f t="array" ref="AG1937">INDEX(AD:AD,ROW())</f>
        <v>Books</v>
      </c>
      <c r="AH1937">
        <f t="shared" si="620"/>
        <v>4</v>
      </c>
      <c r="AI1937" t="str">
        <f t="shared" si="613"/>
        <v>Books</v>
      </c>
      <c r="AK1937">
        <f t="shared" si="614"/>
        <v>2023</v>
      </c>
      <c r="AL1937">
        <f t="shared" si="615"/>
        <v>5</v>
      </c>
      <c r="AM1937">
        <f t="shared" si="616"/>
        <v>5</v>
      </c>
      <c r="AN1937">
        <f t="shared" si="617"/>
        <v>6</v>
      </c>
      <c r="AO1937" t="str">
        <f t="shared" si="618"/>
        <v>Weekday</v>
      </c>
      <c r="AR1937" s="20">
        <f t="shared" si="619"/>
        <v>0</v>
      </c>
    </row>
    <row r="1938" spans="1:44" x14ac:dyDescent="0.35">
      <c r="A1938" t="str">
        <f t="shared" si="601"/>
        <v>CUST1937</v>
      </c>
      <c r="B1938" s="2" t="s">
        <v>2273</v>
      </c>
      <c r="C1938" s="4">
        <v>45632</v>
      </c>
      <c r="D1938" s="2" t="s">
        <v>878</v>
      </c>
      <c r="E1938" t="s">
        <v>5052</v>
      </c>
      <c r="F1938" s="2" t="s">
        <v>19</v>
      </c>
      <c r="G1938" s="2" t="s">
        <v>60</v>
      </c>
      <c r="H1938" s="2">
        <v>1</v>
      </c>
      <c r="I1938" s="19">
        <v>3213.97</v>
      </c>
      <c r="J1938" s="2" t="s">
        <v>50</v>
      </c>
      <c r="K1938" s="2" t="s">
        <v>16</v>
      </c>
      <c r="L1938" s="2">
        <v>4</v>
      </c>
      <c r="M1938" s="18">
        <f t="shared" si="602"/>
        <v>3213.97</v>
      </c>
      <c r="T1938" t="str">
        <f t="shared" si="603"/>
        <v>Completed</v>
      </c>
      <c r="U1938" t="str">
        <f t="shared" si="604"/>
        <v>Yes</v>
      </c>
      <c r="V1938" t="str">
        <f t="shared" si="605"/>
        <v>No</v>
      </c>
      <c r="X1938">
        <f t="shared" si="606"/>
        <v>573</v>
      </c>
      <c r="Y1938">
        <f t="shared" si="607"/>
        <v>450</v>
      </c>
      <c r="Z1938" s="18">
        <f t="shared" si="608"/>
        <v>2759712.3299794244</v>
      </c>
      <c r="AA1938" s="18">
        <f t="shared" si="609"/>
        <v>330643.50635802455</v>
      </c>
      <c r="AB1938" s="17">
        <f t="shared" si="610"/>
        <v>3.8641711229946525</v>
      </c>
      <c r="AC1938" s="2" t="s">
        <v>60</v>
      </c>
      <c r="AD1938" s="2" t="s">
        <v>19</v>
      </c>
      <c r="AE1938" t="str">
        <f t="shared" si="611"/>
        <v>Electronics</v>
      </c>
      <c r="AF1938" t="str">
        <f t="shared" si="612"/>
        <v>Electronics</v>
      </c>
      <c r="AG1938" t="str" cm="1">
        <f t="array" ref="AG1938">INDEX(AD:AD,ROW())</f>
        <v>Electronics</v>
      </c>
      <c r="AH1938">
        <f t="shared" si="620"/>
        <v>17</v>
      </c>
      <c r="AI1938" t="str">
        <f t="shared" si="613"/>
        <v>Electronics</v>
      </c>
      <c r="AK1938">
        <f t="shared" si="614"/>
        <v>2024</v>
      </c>
      <c r="AL1938">
        <f t="shared" si="615"/>
        <v>12</v>
      </c>
      <c r="AM1938">
        <f t="shared" si="616"/>
        <v>6</v>
      </c>
      <c r="AN1938">
        <f t="shared" si="617"/>
        <v>6</v>
      </c>
      <c r="AO1938" t="str">
        <f t="shared" si="618"/>
        <v>Weekday</v>
      </c>
      <c r="AR1938" s="20">
        <f t="shared" si="619"/>
        <v>0</v>
      </c>
    </row>
    <row r="1939" spans="1:44" x14ac:dyDescent="0.35">
      <c r="A1939" t="str">
        <f t="shared" si="601"/>
        <v>CUST1938</v>
      </c>
      <c r="B1939" s="2" t="s">
        <v>2274</v>
      </c>
      <c r="C1939" s="4">
        <v>45063</v>
      </c>
      <c r="D1939" s="2" t="s">
        <v>228</v>
      </c>
      <c r="E1939" t="s">
        <v>5052</v>
      </c>
      <c r="F1939" s="2" t="s">
        <v>13</v>
      </c>
      <c r="G1939" s="2" t="s">
        <v>14</v>
      </c>
      <c r="H1939" s="2">
        <v>1</v>
      </c>
      <c r="I1939" s="19">
        <v>700.61</v>
      </c>
      <c r="J1939" s="2" t="s">
        <v>15</v>
      </c>
      <c r="K1939" s="2" t="s">
        <v>16</v>
      </c>
      <c r="L1939" s="2">
        <v>3</v>
      </c>
      <c r="M1939" s="18">
        <f t="shared" si="602"/>
        <v>700.61</v>
      </c>
      <c r="T1939" t="str">
        <f t="shared" si="603"/>
        <v>Completed</v>
      </c>
      <c r="U1939" t="str">
        <f t="shared" si="604"/>
        <v>No</v>
      </c>
      <c r="V1939" t="str">
        <f t="shared" si="605"/>
        <v>No</v>
      </c>
      <c r="X1939">
        <f t="shared" si="606"/>
        <v>573</v>
      </c>
      <c r="Y1939">
        <f t="shared" si="607"/>
        <v>450</v>
      </c>
      <c r="Z1939" s="18">
        <f t="shared" si="608"/>
        <v>1463424.4009529033</v>
      </c>
      <c r="AA1939" s="18">
        <f t="shared" si="609"/>
        <v>118285.78776560788</v>
      </c>
      <c r="AB1939" s="17">
        <f t="shared" si="610"/>
        <v>3.8140589569160999</v>
      </c>
      <c r="AC1939" s="2" t="s">
        <v>14</v>
      </c>
      <c r="AD1939" s="2" t="s">
        <v>13</v>
      </c>
      <c r="AE1939" t="str">
        <f t="shared" si="611"/>
        <v>Home &amp; Kitchen</v>
      </c>
      <c r="AF1939" t="str">
        <f t="shared" si="612"/>
        <v>Home &amp; Kitchen</v>
      </c>
      <c r="AG1939" t="str" cm="1">
        <f t="array" ref="AG1939">INDEX(AD:AD,ROW())</f>
        <v>Home &amp; Kitchen</v>
      </c>
      <c r="AH1939">
        <f t="shared" si="620"/>
        <v>2</v>
      </c>
      <c r="AI1939" t="str">
        <f t="shared" si="613"/>
        <v>Home &amp; Kitchen</v>
      </c>
      <c r="AK1939">
        <f t="shared" si="614"/>
        <v>2023</v>
      </c>
      <c r="AL1939">
        <f t="shared" si="615"/>
        <v>5</v>
      </c>
      <c r="AM1939">
        <f t="shared" si="616"/>
        <v>17</v>
      </c>
      <c r="AN1939">
        <f t="shared" si="617"/>
        <v>4</v>
      </c>
      <c r="AO1939" t="str">
        <f t="shared" si="618"/>
        <v>Weekday</v>
      </c>
      <c r="AR1939" s="20">
        <f t="shared" si="619"/>
        <v>0</v>
      </c>
    </row>
    <row r="1940" spans="1:44" x14ac:dyDescent="0.35">
      <c r="A1940" t="str">
        <f t="shared" si="601"/>
        <v>CUST1939</v>
      </c>
      <c r="B1940" s="2" t="s">
        <v>2275</v>
      </c>
      <c r="C1940" s="4">
        <v>45617</v>
      </c>
      <c r="D1940" s="2" t="s">
        <v>367</v>
      </c>
      <c r="E1940" t="s">
        <v>5048</v>
      </c>
      <c r="F1940" s="2" t="s">
        <v>13</v>
      </c>
      <c r="G1940" s="2" t="s">
        <v>34</v>
      </c>
      <c r="H1940" s="2">
        <v>3</v>
      </c>
      <c r="I1940" s="19">
        <v>781.14</v>
      </c>
      <c r="J1940" s="2" t="s">
        <v>50</v>
      </c>
      <c r="K1940" s="2" t="s">
        <v>31</v>
      </c>
      <c r="L1940" s="2">
        <v>3</v>
      </c>
      <c r="M1940" s="18">
        <f t="shared" si="602"/>
        <v>2343.42</v>
      </c>
      <c r="T1940" t="str">
        <f t="shared" si="603"/>
        <v>Pending</v>
      </c>
      <c r="U1940" t="str">
        <f t="shared" si="604"/>
        <v>No</v>
      </c>
      <c r="V1940" t="str">
        <f t="shared" si="605"/>
        <v>Yes</v>
      </c>
      <c r="X1940">
        <f t="shared" si="606"/>
        <v>590</v>
      </c>
      <c r="Y1940">
        <f t="shared" si="607"/>
        <v>451</v>
      </c>
      <c r="Z1940" s="18">
        <f t="shared" si="608"/>
        <v>1463424.4009529033</v>
      </c>
      <c r="AA1940" s="18">
        <f t="shared" si="609"/>
        <v>118285.78776560788</v>
      </c>
      <c r="AB1940" s="17">
        <f t="shared" si="610"/>
        <v>3.8140589569160999</v>
      </c>
      <c r="AC1940" s="2" t="s">
        <v>34</v>
      </c>
      <c r="AD1940" s="2" t="s">
        <v>13</v>
      </c>
      <c r="AE1940" t="str">
        <f t="shared" si="611"/>
        <v>Home &amp; Kitchen</v>
      </c>
      <c r="AF1940" t="str">
        <f t="shared" si="612"/>
        <v>Home &amp; Kitchen</v>
      </c>
      <c r="AG1940" t="str" cm="1">
        <f t="array" ref="AG1940">INDEX(AD:AD,ROW())</f>
        <v>Home &amp; Kitchen</v>
      </c>
      <c r="AH1940">
        <f t="shared" si="620"/>
        <v>7</v>
      </c>
      <c r="AI1940" t="str">
        <f t="shared" si="613"/>
        <v>Home &amp; Kitchen</v>
      </c>
      <c r="AK1940">
        <f t="shared" si="614"/>
        <v>2024</v>
      </c>
      <c r="AL1940">
        <f t="shared" si="615"/>
        <v>11</v>
      </c>
      <c r="AM1940">
        <f t="shared" si="616"/>
        <v>21</v>
      </c>
      <c r="AN1940">
        <f t="shared" si="617"/>
        <v>5</v>
      </c>
      <c r="AO1940" t="str">
        <f t="shared" si="618"/>
        <v>Weekday</v>
      </c>
      <c r="AR1940" s="20">
        <f t="shared" si="619"/>
        <v>0</v>
      </c>
    </row>
    <row r="1941" spans="1:44" x14ac:dyDescent="0.35">
      <c r="A1941" t="str">
        <f t="shared" si="601"/>
        <v>CUST1940</v>
      </c>
      <c r="B1941" s="2" t="s">
        <v>2276</v>
      </c>
      <c r="C1941" s="4">
        <v>45217</v>
      </c>
      <c r="D1941" s="2" t="s">
        <v>394</v>
      </c>
      <c r="E1941" t="s">
        <v>5052</v>
      </c>
      <c r="F1941" s="2" t="s">
        <v>42</v>
      </c>
      <c r="G1941" s="2" t="s">
        <v>5044</v>
      </c>
      <c r="H1941" s="2">
        <v>1</v>
      </c>
      <c r="I1941" s="19">
        <v>1450.82</v>
      </c>
      <c r="J1941" s="2" t="s">
        <v>15</v>
      </c>
      <c r="K1941" s="2" t="s">
        <v>16</v>
      </c>
      <c r="L1941" s="2">
        <v>5</v>
      </c>
      <c r="M1941" s="18">
        <f t="shared" si="602"/>
        <v>1450.82</v>
      </c>
      <c r="T1941" t="str">
        <f t="shared" si="603"/>
        <v>Completed</v>
      </c>
      <c r="U1941" t="str">
        <f t="shared" si="604"/>
        <v>Yes</v>
      </c>
      <c r="V1941" t="str">
        <f t="shared" si="605"/>
        <v>No</v>
      </c>
      <c r="X1941">
        <f t="shared" si="606"/>
        <v>573</v>
      </c>
      <c r="Y1941">
        <f t="shared" si="607"/>
        <v>450</v>
      </c>
      <c r="Z1941" s="18">
        <f t="shared" si="608"/>
        <v>1098537.4901531704</v>
      </c>
      <c r="AA1941" s="18">
        <f t="shared" si="609"/>
        <v>96724.388030634553</v>
      </c>
      <c r="AB1941" s="17">
        <f t="shared" si="610"/>
        <v>3.9001122334455669</v>
      </c>
      <c r="AC1941" s="2" t="s">
        <v>5044</v>
      </c>
      <c r="AD1941" s="2" t="s">
        <v>42</v>
      </c>
      <c r="AE1941" t="str">
        <f t="shared" si="611"/>
        <v>Beauty</v>
      </c>
      <c r="AF1941" t="str">
        <f t="shared" si="612"/>
        <v>Beauty</v>
      </c>
      <c r="AG1941" t="str" cm="1">
        <f t="array" ref="AG1941">INDEX(AD:AD,ROW())</f>
        <v>Beauty</v>
      </c>
      <c r="AH1941">
        <f t="shared" si="620"/>
        <v>64</v>
      </c>
      <c r="AI1941" t="str">
        <f t="shared" si="613"/>
        <v>Beauty</v>
      </c>
      <c r="AK1941">
        <f t="shared" si="614"/>
        <v>2023</v>
      </c>
      <c r="AL1941">
        <f t="shared" si="615"/>
        <v>10</v>
      </c>
      <c r="AM1941">
        <f t="shared" si="616"/>
        <v>18</v>
      </c>
      <c r="AN1941">
        <f t="shared" si="617"/>
        <v>4</v>
      </c>
      <c r="AO1941" t="str">
        <f t="shared" si="618"/>
        <v>Weekday</v>
      </c>
      <c r="AR1941" s="20">
        <f t="shared" si="619"/>
        <v>0</v>
      </c>
    </row>
    <row r="1942" spans="1:44" x14ac:dyDescent="0.35">
      <c r="A1942" t="str">
        <f t="shared" si="601"/>
        <v>CUST1941</v>
      </c>
      <c r="B1942" s="2" t="s">
        <v>2277</v>
      </c>
      <c r="C1942" s="4">
        <v>45514</v>
      </c>
      <c r="D1942" s="2" t="s">
        <v>158</v>
      </c>
      <c r="E1942" t="s">
        <v>5054</v>
      </c>
      <c r="F1942" s="2" t="s">
        <v>19</v>
      </c>
      <c r="G1942" s="2" t="s">
        <v>5040</v>
      </c>
      <c r="H1942" s="2">
        <v>1</v>
      </c>
      <c r="I1942" s="19">
        <v>564.45000000000005</v>
      </c>
      <c r="J1942" s="2" t="s">
        <v>50</v>
      </c>
      <c r="K1942" s="2" t="s">
        <v>31</v>
      </c>
      <c r="L1942" s="2">
        <v>5</v>
      </c>
      <c r="M1942" s="18">
        <f t="shared" si="602"/>
        <v>564.45000000000005</v>
      </c>
      <c r="T1942" t="str">
        <f t="shared" si="603"/>
        <v>Pending</v>
      </c>
      <c r="U1942" t="str">
        <f t="shared" si="604"/>
        <v>No</v>
      </c>
      <c r="V1942" t="str">
        <f t="shared" si="605"/>
        <v>Yes</v>
      </c>
      <c r="X1942">
        <f t="shared" si="606"/>
        <v>558</v>
      </c>
      <c r="Y1942">
        <f t="shared" si="607"/>
        <v>430</v>
      </c>
      <c r="Z1942" s="18">
        <f t="shared" si="608"/>
        <v>2759712.3299794244</v>
      </c>
      <c r="AA1942" s="18">
        <f t="shared" si="609"/>
        <v>330643.50635802455</v>
      </c>
      <c r="AB1942" s="17">
        <f t="shared" si="610"/>
        <v>3.8641711229946525</v>
      </c>
      <c r="AC1942" s="2" t="s">
        <v>5040</v>
      </c>
      <c r="AD1942" s="2" t="s">
        <v>19</v>
      </c>
      <c r="AE1942" t="str">
        <f t="shared" si="611"/>
        <v>Electronics</v>
      </c>
      <c r="AF1942" t="str">
        <f t="shared" si="612"/>
        <v>Electronics</v>
      </c>
      <c r="AG1942" t="str" cm="1">
        <f t="array" ref="AG1942">INDEX(AD:AD,ROW())</f>
        <v>Electronics</v>
      </c>
      <c r="AH1942">
        <f t="shared" si="620"/>
        <v>13</v>
      </c>
      <c r="AI1942" t="str">
        <f t="shared" si="613"/>
        <v>Electronics</v>
      </c>
      <c r="AK1942">
        <f t="shared" si="614"/>
        <v>2024</v>
      </c>
      <c r="AL1942">
        <f t="shared" si="615"/>
        <v>8</v>
      </c>
      <c r="AM1942">
        <f t="shared" si="616"/>
        <v>10</v>
      </c>
      <c r="AN1942">
        <f t="shared" si="617"/>
        <v>7</v>
      </c>
      <c r="AO1942" t="str">
        <f t="shared" si="618"/>
        <v>Weekend</v>
      </c>
      <c r="AR1942" s="20">
        <f t="shared" si="619"/>
        <v>0</v>
      </c>
    </row>
    <row r="1943" spans="1:44" x14ac:dyDescent="0.35">
      <c r="A1943" t="str">
        <f t="shared" si="601"/>
        <v>CUST1942</v>
      </c>
      <c r="B1943" s="2" t="s">
        <v>2278</v>
      </c>
      <c r="C1943" s="4">
        <v>45332</v>
      </c>
      <c r="D1943" s="2" t="s">
        <v>88</v>
      </c>
      <c r="E1943" t="s">
        <v>5048</v>
      </c>
      <c r="F1943" s="2" t="s">
        <v>23</v>
      </c>
      <c r="G1943" s="2" t="s">
        <v>65</v>
      </c>
      <c r="H1943" s="2">
        <v>1</v>
      </c>
      <c r="I1943" s="19">
        <v>521.01</v>
      </c>
      <c r="J1943" s="2" t="s">
        <v>50</v>
      </c>
      <c r="K1943" s="2" t="s">
        <v>76</v>
      </c>
      <c r="L1943" s="2">
        <v>4</v>
      </c>
      <c r="M1943" s="18">
        <f t="shared" si="602"/>
        <v>521.01</v>
      </c>
      <c r="T1943" t="str">
        <f t="shared" si="603"/>
        <v>Completed</v>
      </c>
      <c r="U1943" t="str">
        <f t="shared" si="604"/>
        <v>No</v>
      </c>
      <c r="V1943" t="str">
        <f t="shared" si="605"/>
        <v>No</v>
      </c>
      <c r="X1943">
        <f t="shared" si="606"/>
        <v>590</v>
      </c>
      <c r="Y1943">
        <f t="shared" si="607"/>
        <v>451</v>
      </c>
      <c r="Z1943" s="18">
        <f t="shared" si="608"/>
        <v>594714.6477588166</v>
      </c>
      <c r="AA1943" s="18">
        <f t="shared" si="609"/>
        <v>60882.938065984097</v>
      </c>
      <c r="AB1943" s="17">
        <f t="shared" si="610"/>
        <v>3.804733727810651</v>
      </c>
      <c r="AC1943" s="2" t="s">
        <v>65</v>
      </c>
      <c r="AD1943" s="2" t="s">
        <v>23</v>
      </c>
      <c r="AE1943" t="str">
        <f t="shared" si="611"/>
        <v>Books</v>
      </c>
      <c r="AF1943" t="str">
        <f t="shared" si="612"/>
        <v>Books</v>
      </c>
      <c r="AG1943" t="str" cm="1">
        <f t="array" ref="AG1943">INDEX(AD:AD,ROW())</f>
        <v>Books</v>
      </c>
      <c r="AH1943">
        <f t="shared" si="620"/>
        <v>19</v>
      </c>
      <c r="AI1943" t="str">
        <f t="shared" si="613"/>
        <v>Books</v>
      </c>
      <c r="AK1943">
        <f t="shared" si="614"/>
        <v>2024</v>
      </c>
      <c r="AL1943">
        <f t="shared" si="615"/>
        <v>2</v>
      </c>
      <c r="AM1943">
        <f t="shared" si="616"/>
        <v>10</v>
      </c>
      <c r="AN1943">
        <f t="shared" si="617"/>
        <v>7</v>
      </c>
      <c r="AO1943" t="str">
        <f t="shared" si="618"/>
        <v>Weekend</v>
      </c>
      <c r="AR1943" s="20">
        <f t="shared" si="619"/>
        <v>1</v>
      </c>
    </row>
    <row r="1944" spans="1:44" x14ac:dyDescent="0.35">
      <c r="A1944" t="str">
        <f t="shared" si="601"/>
        <v>CUST1943</v>
      </c>
      <c r="B1944" s="2" t="s">
        <v>2279</v>
      </c>
      <c r="C1944" s="4">
        <v>45149</v>
      </c>
      <c r="D1944" s="2" t="s">
        <v>547</v>
      </c>
      <c r="E1944" t="s">
        <v>5048</v>
      </c>
      <c r="F1944" s="2" t="s">
        <v>42</v>
      </c>
      <c r="G1944" s="2" t="s">
        <v>5044</v>
      </c>
      <c r="H1944" s="2">
        <v>1</v>
      </c>
      <c r="I1944" s="19">
        <v>957.93</v>
      </c>
      <c r="J1944" s="2" t="s">
        <v>50</v>
      </c>
      <c r="K1944" s="2" t="s">
        <v>31</v>
      </c>
      <c r="L1944" s="2">
        <v>5</v>
      </c>
      <c r="M1944" s="18">
        <f t="shared" si="602"/>
        <v>957.93</v>
      </c>
      <c r="T1944" t="str">
        <f t="shared" si="603"/>
        <v>Pending</v>
      </c>
      <c r="U1944" t="str">
        <f t="shared" si="604"/>
        <v>No</v>
      </c>
      <c r="V1944" t="str">
        <f t="shared" si="605"/>
        <v>Yes</v>
      </c>
      <c r="X1944">
        <f t="shared" si="606"/>
        <v>590</v>
      </c>
      <c r="Y1944">
        <f t="shared" si="607"/>
        <v>451</v>
      </c>
      <c r="Z1944" s="18">
        <f t="shared" si="608"/>
        <v>1098537.4901531704</v>
      </c>
      <c r="AA1944" s="18">
        <f t="shared" si="609"/>
        <v>96724.388030634553</v>
      </c>
      <c r="AB1944" s="17">
        <f t="shared" si="610"/>
        <v>3.9001122334455669</v>
      </c>
      <c r="AC1944" s="2" t="s">
        <v>5044</v>
      </c>
      <c r="AD1944" s="2" t="s">
        <v>42</v>
      </c>
      <c r="AE1944" t="str">
        <f t="shared" si="611"/>
        <v>Beauty</v>
      </c>
      <c r="AF1944" t="str">
        <f t="shared" si="612"/>
        <v>Beauty</v>
      </c>
      <c r="AG1944" t="str" cm="1">
        <f t="array" ref="AG1944">INDEX(AD:AD,ROW())</f>
        <v>Beauty</v>
      </c>
      <c r="AH1944">
        <f t="shared" si="620"/>
        <v>64</v>
      </c>
      <c r="AI1944" t="str">
        <f t="shared" si="613"/>
        <v>Beauty</v>
      </c>
      <c r="AK1944">
        <f t="shared" si="614"/>
        <v>2023</v>
      </c>
      <c r="AL1944">
        <f t="shared" si="615"/>
        <v>8</v>
      </c>
      <c r="AM1944">
        <f t="shared" si="616"/>
        <v>11</v>
      </c>
      <c r="AN1944">
        <f t="shared" si="617"/>
        <v>6</v>
      </c>
      <c r="AO1944" t="str">
        <f t="shared" si="618"/>
        <v>Weekday</v>
      </c>
      <c r="AR1944" s="20">
        <f t="shared" si="619"/>
        <v>0</v>
      </c>
    </row>
    <row r="1945" spans="1:44" x14ac:dyDescent="0.35">
      <c r="A1945" t="str">
        <f t="shared" si="601"/>
        <v>CUST1944</v>
      </c>
      <c r="B1945" s="2" t="s">
        <v>2280</v>
      </c>
      <c r="C1945" s="4">
        <v>45796</v>
      </c>
      <c r="D1945" s="2" t="s">
        <v>48</v>
      </c>
      <c r="E1945" t="s">
        <v>5055</v>
      </c>
      <c r="F1945" s="2" t="s">
        <v>23</v>
      </c>
      <c r="G1945" s="2" t="s">
        <v>65</v>
      </c>
      <c r="H1945" s="2">
        <v>1</v>
      </c>
      <c r="I1945" s="19">
        <v>570.77</v>
      </c>
      <c r="J1945" s="2" t="s">
        <v>50</v>
      </c>
      <c r="K1945" s="2" t="s">
        <v>76</v>
      </c>
      <c r="L1945" s="2">
        <v>4</v>
      </c>
      <c r="M1945" s="18">
        <f t="shared" si="602"/>
        <v>570.77</v>
      </c>
      <c r="T1945" t="str">
        <f t="shared" si="603"/>
        <v>Completed</v>
      </c>
      <c r="U1945" t="str">
        <f t="shared" si="604"/>
        <v>No</v>
      </c>
      <c r="V1945" t="str">
        <f t="shared" si="605"/>
        <v>No</v>
      </c>
      <c r="X1945">
        <f t="shared" si="606"/>
        <v>567</v>
      </c>
      <c r="Y1945">
        <f t="shared" si="607"/>
        <v>440</v>
      </c>
      <c r="Z1945" s="18">
        <f t="shared" si="608"/>
        <v>594714.6477588166</v>
      </c>
      <c r="AA1945" s="18">
        <f t="shared" si="609"/>
        <v>60882.938065984097</v>
      </c>
      <c r="AB1945" s="17">
        <f t="shared" si="610"/>
        <v>3.804733727810651</v>
      </c>
      <c r="AC1945" s="2" t="s">
        <v>65</v>
      </c>
      <c r="AD1945" s="2" t="s">
        <v>23</v>
      </c>
      <c r="AE1945" t="str">
        <f t="shared" si="611"/>
        <v>Books</v>
      </c>
      <c r="AF1945" t="str">
        <f t="shared" si="612"/>
        <v>Books</v>
      </c>
      <c r="AG1945" t="str" cm="1">
        <f t="array" ref="AG1945">INDEX(AD:AD,ROW())</f>
        <v>Books</v>
      </c>
      <c r="AH1945">
        <f t="shared" si="620"/>
        <v>19</v>
      </c>
      <c r="AI1945" t="str">
        <f t="shared" si="613"/>
        <v>Books</v>
      </c>
      <c r="AK1945">
        <f t="shared" si="614"/>
        <v>2025</v>
      </c>
      <c r="AL1945">
        <f t="shared" si="615"/>
        <v>5</v>
      </c>
      <c r="AM1945">
        <f t="shared" si="616"/>
        <v>19</v>
      </c>
      <c r="AN1945">
        <f t="shared" si="617"/>
        <v>2</v>
      </c>
      <c r="AO1945" t="str">
        <f t="shared" si="618"/>
        <v>Weekday</v>
      </c>
      <c r="AR1945" s="20">
        <f t="shared" si="619"/>
        <v>1</v>
      </c>
    </row>
    <row r="1946" spans="1:44" x14ac:dyDescent="0.35">
      <c r="A1946" t="str">
        <f t="shared" si="601"/>
        <v>CUST1945</v>
      </c>
      <c r="B1946" s="2" t="s">
        <v>2281</v>
      </c>
      <c r="C1946" s="4">
        <v>45807</v>
      </c>
      <c r="D1946" s="2" t="s">
        <v>385</v>
      </c>
      <c r="E1946" t="s">
        <v>5051</v>
      </c>
      <c r="F1946" s="2" t="s">
        <v>23</v>
      </c>
      <c r="G1946" s="2" t="s">
        <v>46</v>
      </c>
      <c r="H1946" s="2">
        <v>1</v>
      </c>
      <c r="I1946" s="19">
        <v>436.17</v>
      </c>
      <c r="J1946" s="2" t="s">
        <v>50</v>
      </c>
      <c r="K1946" s="2" t="s">
        <v>16</v>
      </c>
      <c r="L1946" s="2">
        <v>3</v>
      </c>
      <c r="M1946" s="18">
        <f t="shared" si="602"/>
        <v>436.17</v>
      </c>
      <c r="T1946" t="str">
        <f t="shared" si="603"/>
        <v>Completed</v>
      </c>
      <c r="U1946" t="str">
        <f t="shared" si="604"/>
        <v>No</v>
      </c>
      <c r="V1946" t="str">
        <f t="shared" si="605"/>
        <v>No</v>
      </c>
      <c r="X1946">
        <f t="shared" si="606"/>
        <v>619</v>
      </c>
      <c r="Y1946">
        <f t="shared" si="607"/>
        <v>468</v>
      </c>
      <c r="Z1946" s="18">
        <f t="shared" si="608"/>
        <v>594714.6477588166</v>
      </c>
      <c r="AA1946" s="18">
        <f t="shared" si="609"/>
        <v>60882.938065984097</v>
      </c>
      <c r="AB1946" s="17">
        <f t="shared" si="610"/>
        <v>3.804733727810651</v>
      </c>
      <c r="AC1946" s="2" t="s">
        <v>46</v>
      </c>
      <c r="AD1946" s="2" t="s">
        <v>23</v>
      </c>
      <c r="AE1946" t="str">
        <f t="shared" si="611"/>
        <v>Books</v>
      </c>
      <c r="AF1946" t="str">
        <f t="shared" si="612"/>
        <v>Books</v>
      </c>
      <c r="AG1946" t="str" cm="1">
        <f t="array" ref="AG1946">INDEX(AD:AD,ROW())</f>
        <v>Books</v>
      </c>
      <c r="AH1946">
        <f t="shared" si="620"/>
        <v>11</v>
      </c>
      <c r="AI1946" t="str">
        <f t="shared" si="613"/>
        <v>Books</v>
      </c>
      <c r="AK1946">
        <f t="shared" si="614"/>
        <v>2025</v>
      </c>
      <c r="AL1946">
        <f t="shared" si="615"/>
        <v>5</v>
      </c>
      <c r="AM1946">
        <f t="shared" si="616"/>
        <v>30</v>
      </c>
      <c r="AN1946">
        <f t="shared" si="617"/>
        <v>6</v>
      </c>
      <c r="AO1946" t="str">
        <f t="shared" si="618"/>
        <v>Weekday</v>
      </c>
      <c r="AR1946" s="20">
        <f t="shared" si="619"/>
        <v>0</v>
      </c>
    </row>
    <row r="1947" spans="1:44" x14ac:dyDescent="0.35">
      <c r="A1947" t="str">
        <f t="shared" si="601"/>
        <v>CUST1946</v>
      </c>
      <c r="B1947" s="2" t="s">
        <v>2282</v>
      </c>
      <c r="C1947" s="4">
        <v>45698</v>
      </c>
      <c r="D1947" s="2" t="s">
        <v>382</v>
      </c>
      <c r="E1947" t="s">
        <v>5054</v>
      </c>
      <c r="F1947" s="2" t="s">
        <v>29</v>
      </c>
      <c r="G1947" s="2" t="s">
        <v>5043</v>
      </c>
      <c r="H1947" s="2">
        <v>1</v>
      </c>
      <c r="I1947" s="19">
        <v>2141.6999999999998</v>
      </c>
      <c r="J1947" s="2" t="s">
        <v>15</v>
      </c>
      <c r="K1947" s="2" t="s">
        <v>103</v>
      </c>
      <c r="L1947" s="2">
        <v>5</v>
      </c>
      <c r="M1947" s="18">
        <f t="shared" si="602"/>
        <v>2141.6999999999998</v>
      </c>
      <c r="T1947" t="str">
        <f t="shared" si="603"/>
        <v>Lost Sale</v>
      </c>
      <c r="U1947" t="str">
        <f t="shared" si="604"/>
        <v>No</v>
      </c>
      <c r="V1947" t="str">
        <f t="shared" si="605"/>
        <v>Yes</v>
      </c>
      <c r="X1947">
        <f t="shared" si="606"/>
        <v>558</v>
      </c>
      <c r="Y1947">
        <f t="shared" si="607"/>
        <v>430</v>
      </c>
      <c r="Z1947" s="18">
        <f t="shared" si="608"/>
        <v>1892867.2841657216</v>
      </c>
      <c r="AA1947" s="18">
        <f t="shared" si="609"/>
        <v>199432.98236095349</v>
      </c>
      <c r="AB1947" s="17">
        <f t="shared" si="610"/>
        <v>3.8949824970828471</v>
      </c>
      <c r="AC1947" s="2" t="s">
        <v>5043</v>
      </c>
      <c r="AD1947" s="2" t="s">
        <v>29</v>
      </c>
      <c r="AE1947" t="str">
        <f t="shared" si="611"/>
        <v>Fashion</v>
      </c>
      <c r="AF1947" t="str">
        <f t="shared" si="612"/>
        <v>Fashion</v>
      </c>
      <c r="AG1947" t="str" cm="1">
        <f t="array" ref="AG1947">INDEX(AD:AD,ROW())</f>
        <v>Fashion</v>
      </c>
      <c r="AH1947">
        <f t="shared" si="620"/>
        <v>55</v>
      </c>
      <c r="AI1947" t="str">
        <f t="shared" si="613"/>
        <v>Fashion</v>
      </c>
      <c r="AK1947">
        <f t="shared" si="614"/>
        <v>2025</v>
      </c>
      <c r="AL1947">
        <f t="shared" si="615"/>
        <v>2</v>
      </c>
      <c r="AM1947">
        <f t="shared" si="616"/>
        <v>10</v>
      </c>
      <c r="AN1947">
        <f t="shared" si="617"/>
        <v>2</v>
      </c>
      <c r="AO1947" t="str">
        <f t="shared" si="618"/>
        <v>Weekday</v>
      </c>
      <c r="AR1947" s="20">
        <f t="shared" si="619"/>
        <v>1</v>
      </c>
    </row>
    <row r="1948" spans="1:44" x14ac:dyDescent="0.35">
      <c r="A1948" t="str">
        <f t="shared" si="601"/>
        <v>CUST1947</v>
      </c>
      <c r="B1948" s="2" t="s">
        <v>2283</v>
      </c>
      <c r="C1948" s="4">
        <v>45473</v>
      </c>
      <c r="D1948" s="2" t="s">
        <v>125</v>
      </c>
      <c r="E1948" t="s">
        <v>5054</v>
      </c>
      <c r="F1948" s="2" t="s">
        <v>42</v>
      </c>
      <c r="G1948" s="2" t="s">
        <v>5044</v>
      </c>
      <c r="H1948" s="2">
        <v>1</v>
      </c>
      <c r="I1948" s="19">
        <v>1427.05</v>
      </c>
      <c r="J1948" s="2" t="s">
        <v>50</v>
      </c>
      <c r="K1948" s="2" t="s">
        <v>16</v>
      </c>
      <c r="L1948" s="2">
        <v>3</v>
      </c>
      <c r="M1948" s="18">
        <f t="shared" si="602"/>
        <v>1427.05</v>
      </c>
      <c r="T1948" t="str">
        <f t="shared" si="603"/>
        <v>Completed</v>
      </c>
      <c r="U1948" t="str">
        <f t="shared" si="604"/>
        <v>Yes</v>
      </c>
      <c r="V1948" t="str">
        <f t="shared" si="605"/>
        <v>No</v>
      </c>
      <c r="X1948">
        <f t="shared" si="606"/>
        <v>558</v>
      </c>
      <c r="Y1948">
        <f t="shared" si="607"/>
        <v>430</v>
      </c>
      <c r="Z1948" s="18">
        <f t="shared" si="608"/>
        <v>1098537.4901531704</v>
      </c>
      <c r="AA1948" s="18">
        <f t="shared" si="609"/>
        <v>96724.388030634553</v>
      </c>
      <c r="AB1948" s="17">
        <f t="shared" si="610"/>
        <v>3.9001122334455669</v>
      </c>
      <c r="AC1948" s="2" t="s">
        <v>5044</v>
      </c>
      <c r="AD1948" s="2" t="s">
        <v>42</v>
      </c>
      <c r="AE1948" t="str">
        <f t="shared" si="611"/>
        <v>Beauty</v>
      </c>
      <c r="AF1948" t="str">
        <f t="shared" si="612"/>
        <v>Beauty</v>
      </c>
      <c r="AG1948" t="str" cm="1">
        <f t="array" ref="AG1948">INDEX(AD:AD,ROW())</f>
        <v>Beauty</v>
      </c>
      <c r="AH1948">
        <f t="shared" si="620"/>
        <v>64</v>
      </c>
      <c r="AI1948" t="str">
        <f t="shared" si="613"/>
        <v>Beauty</v>
      </c>
      <c r="AK1948">
        <f t="shared" si="614"/>
        <v>2024</v>
      </c>
      <c r="AL1948">
        <f t="shared" si="615"/>
        <v>6</v>
      </c>
      <c r="AM1948">
        <f t="shared" si="616"/>
        <v>30</v>
      </c>
      <c r="AN1948">
        <f t="shared" si="617"/>
        <v>1</v>
      </c>
      <c r="AO1948" t="str">
        <f t="shared" si="618"/>
        <v>Weekend</v>
      </c>
      <c r="AR1948" s="20">
        <f t="shared" si="619"/>
        <v>0</v>
      </c>
    </row>
    <row r="1949" spans="1:44" x14ac:dyDescent="0.35">
      <c r="A1949" t="str">
        <f t="shared" si="601"/>
        <v>CUST1948</v>
      </c>
      <c r="B1949" s="2" t="s">
        <v>2284</v>
      </c>
      <c r="C1949" s="4">
        <v>45208</v>
      </c>
      <c r="D1949" s="2" t="s">
        <v>178</v>
      </c>
      <c r="E1949" t="s">
        <v>5048</v>
      </c>
      <c r="F1949" s="2" t="s">
        <v>19</v>
      </c>
      <c r="G1949" s="2" t="s">
        <v>5039</v>
      </c>
      <c r="H1949" s="2">
        <v>1</v>
      </c>
      <c r="I1949" s="19">
        <v>1042.42</v>
      </c>
      <c r="J1949" s="2" t="s">
        <v>15</v>
      </c>
      <c r="K1949" s="2" t="s">
        <v>16</v>
      </c>
      <c r="L1949" s="2">
        <v>4</v>
      </c>
      <c r="M1949" s="18">
        <f t="shared" si="602"/>
        <v>1042.42</v>
      </c>
      <c r="T1949" t="str">
        <f t="shared" si="603"/>
        <v>Completed</v>
      </c>
      <c r="U1949" t="str">
        <f t="shared" si="604"/>
        <v>Yes</v>
      </c>
      <c r="V1949" t="str">
        <f t="shared" si="605"/>
        <v>No</v>
      </c>
      <c r="X1949">
        <f t="shared" si="606"/>
        <v>590</v>
      </c>
      <c r="Y1949">
        <f t="shared" si="607"/>
        <v>451</v>
      </c>
      <c r="Z1949" s="18">
        <f t="shared" si="608"/>
        <v>2759712.3299794244</v>
      </c>
      <c r="AA1949" s="18">
        <f t="shared" si="609"/>
        <v>330643.50635802455</v>
      </c>
      <c r="AB1949" s="17">
        <f t="shared" si="610"/>
        <v>3.8641711229946525</v>
      </c>
      <c r="AC1949" s="2" t="s">
        <v>5039</v>
      </c>
      <c r="AD1949" s="2" t="s">
        <v>19</v>
      </c>
      <c r="AE1949" t="str">
        <f t="shared" si="611"/>
        <v>Electronics</v>
      </c>
      <c r="AF1949" t="str">
        <f t="shared" si="612"/>
        <v>Electronics</v>
      </c>
      <c r="AG1949" t="str" cm="1">
        <f t="array" ref="AG1949">INDEX(AD:AD,ROW())</f>
        <v>Electronics</v>
      </c>
      <c r="AH1949">
        <f t="shared" si="620"/>
        <v>3</v>
      </c>
      <c r="AI1949" t="str">
        <f t="shared" si="613"/>
        <v>Electronics</v>
      </c>
      <c r="AK1949">
        <f t="shared" si="614"/>
        <v>2023</v>
      </c>
      <c r="AL1949">
        <f t="shared" si="615"/>
        <v>10</v>
      </c>
      <c r="AM1949">
        <f t="shared" si="616"/>
        <v>9</v>
      </c>
      <c r="AN1949">
        <f t="shared" si="617"/>
        <v>2</v>
      </c>
      <c r="AO1949" t="str">
        <f t="shared" si="618"/>
        <v>Weekday</v>
      </c>
      <c r="AR1949" s="20">
        <f t="shared" si="619"/>
        <v>0</v>
      </c>
    </row>
    <row r="1950" spans="1:44" x14ac:dyDescent="0.35">
      <c r="A1950" t="str">
        <f t="shared" si="601"/>
        <v>CUST1949</v>
      </c>
      <c r="B1950" s="2" t="s">
        <v>2285</v>
      </c>
      <c r="C1950" s="4">
        <v>45771</v>
      </c>
      <c r="D1950" s="2" t="s">
        <v>924</v>
      </c>
      <c r="E1950" t="s">
        <v>5053</v>
      </c>
      <c r="F1950" s="2" t="s">
        <v>42</v>
      </c>
      <c r="G1950" s="2" t="s">
        <v>170</v>
      </c>
      <c r="H1950" s="2">
        <v>3</v>
      </c>
      <c r="I1950" s="19">
        <v>1017.17</v>
      </c>
      <c r="J1950" s="2" t="s">
        <v>15</v>
      </c>
      <c r="K1950" s="2" t="s">
        <v>103</v>
      </c>
      <c r="L1950" s="2">
        <v>2</v>
      </c>
      <c r="M1950" s="18">
        <f t="shared" si="602"/>
        <v>3051.5099999999998</v>
      </c>
      <c r="T1950" t="str">
        <f t="shared" si="603"/>
        <v>Lost Sale</v>
      </c>
      <c r="U1950" t="str">
        <f t="shared" si="604"/>
        <v>No</v>
      </c>
      <c r="V1950" t="str">
        <f t="shared" si="605"/>
        <v>Yes</v>
      </c>
      <c r="X1950">
        <f t="shared" si="606"/>
        <v>559</v>
      </c>
      <c r="Y1950">
        <f t="shared" si="607"/>
        <v>408</v>
      </c>
      <c r="Z1950" s="18">
        <f t="shared" si="608"/>
        <v>1098537.4901531704</v>
      </c>
      <c r="AA1950" s="18">
        <f t="shared" si="609"/>
        <v>96724.388030634553</v>
      </c>
      <c r="AB1950" s="17">
        <f t="shared" si="610"/>
        <v>3.9001122334455669</v>
      </c>
      <c r="AC1950" s="2" t="s">
        <v>170</v>
      </c>
      <c r="AD1950" s="2" t="s">
        <v>42</v>
      </c>
      <c r="AE1950" t="str">
        <f t="shared" si="611"/>
        <v>Beauty</v>
      </c>
      <c r="AF1950" t="str">
        <f t="shared" si="612"/>
        <v>Beauty</v>
      </c>
      <c r="AG1950" t="str" cm="1">
        <f t="array" ref="AG1950">INDEX(AD:AD,ROW())</f>
        <v>Beauty</v>
      </c>
      <c r="AH1950">
        <f t="shared" si="620"/>
        <v>70</v>
      </c>
      <c r="AI1950" t="str">
        <f t="shared" si="613"/>
        <v>Beauty</v>
      </c>
      <c r="AK1950">
        <f t="shared" si="614"/>
        <v>2025</v>
      </c>
      <c r="AL1950">
        <f t="shared" si="615"/>
        <v>4</v>
      </c>
      <c r="AM1950">
        <f t="shared" si="616"/>
        <v>24</v>
      </c>
      <c r="AN1950">
        <f t="shared" si="617"/>
        <v>5</v>
      </c>
      <c r="AO1950" t="str">
        <f t="shared" si="618"/>
        <v>Weekday</v>
      </c>
      <c r="AR1950" s="20">
        <f t="shared" si="619"/>
        <v>1</v>
      </c>
    </row>
    <row r="1951" spans="1:44" x14ac:dyDescent="0.35">
      <c r="A1951" t="str">
        <f t="shared" si="601"/>
        <v>CUST1950</v>
      </c>
      <c r="B1951" s="2" t="s">
        <v>2286</v>
      </c>
      <c r="C1951" s="4">
        <v>45632</v>
      </c>
      <c r="D1951" s="2" t="s">
        <v>344</v>
      </c>
      <c r="E1951" t="s">
        <v>5055</v>
      </c>
      <c r="F1951" s="2" t="s">
        <v>42</v>
      </c>
      <c r="G1951" s="2" t="s">
        <v>5044</v>
      </c>
      <c r="H1951" s="2">
        <v>1</v>
      </c>
      <c r="I1951" s="19">
        <v>926.85</v>
      </c>
      <c r="J1951" s="2" t="s">
        <v>5046</v>
      </c>
      <c r="K1951" s="2" t="s">
        <v>16</v>
      </c>
      <c r="L1951" s="2">
        <v>4</v>
      </c>
      <c r="M1951" s="18">
        <f t="shared" si="602"/>
        <v>926.85</v>
      </c>
      <c r="T1951" t="str">
        <f t="shared" si="603"/>
        <v>Completed</v>
      </c>
      <c r="U1951" t="str">
        <f t="shared" si="604"/>
        <v>No</v>
      </c>
      <c r="V1951" t="str">
        <f t="shared" si="605"/>
        <v>No</v>
      </c>
      <c r="X1951">
        <f t="shared" si="606"/>
        <v>567</v>
      </c>
      <c r="Y1951">
        <f t="shared" si="607"/>
        <v>440</v>
      </c>
      <c r="Z1951" s="18">
        <f t="shared" si="608"/>
        <v>1098537.4901531704</v>
      </c>
      <c r="AA1951" s="18">
        <f t="shared" si="609"/>
        <v>96724.388030634553</v>
      </c>
      <c r="AB1951" s="17">
        <f t="shared" si="610"/>
        <v>3.9001122334455669</v>
      </c>
      <c r="AC1951" s="2" t="s">
        <v>5044</v>
      </c>
      <c r="AD1951" s="2" t="s">
        <v>42</v>
      </c>
      <c r="AE1951" t="str">
        <f t="shared" si="611"/>
        <v>Beauty</v>
      </c>
      <c r="AF1951" t="str">
        <f t="shared" si="612"/>
        <v>Beauty</v>
      </c>
      <c r="AG1951" t="str" cm="1">
        <f t="array" ref="AG1951">INDEX(AD:AD,ROW())</f>
        <v>Beauty</v>
      </c>
      <c r="AH1951">
        <f t="shared" si="620"/>
        <v>64</v>
      </c>
      <c r="AI1951" t="str">
        <f t="shared" si="613"/>
        <v>Beauty</v>
      </c>
      <c r="AK1951">
        <f t="shared" si="614"/>
        <v>2024</v>
      </c>
      <c r="AL1951">
        <f t="shared" si="615"/>
        <v>12</v>
      </c>
      <c r="AM1951">
        <f t="shared" si="616"/>
        <v>6</v>
      </c>
      <c r="AN1951">
        <f t="shared" si="617"/>
        <v>6</v>
      </c>
      <c r="AO1951" t="str">
        <f t="shared" si="618"/>
        <v>Weekday</v>
      </c>
      <c r="AR1951" s="20">
        <f t="shared" si="619"/>
        <v>0</v>
      </c>
    </row>
    <row r="1952" spans="1:44" x14ac:dyDescent="0.35">
      <c r="A1952" t="str">
        <f t="shared" si="601"/>
        <v>CUST1951</v>
      </c>
      <c r="B1952" s="2" t="s">
        <v>2287</v>
      </c>
      <c r="C1952" s="4">
        <v>45414</v>
      </c>
      <c r="D1952" s="2" t="s">
        <v>374</v>
      </c>
      <c r="E1952" t="s">
        <v>5052</v>
      </c>
      <c r="F1952" s="2" t="s">
        <v>23</v>
      </c>
      <c r="G1952" s="2" t="s">
        <v>24</v>
      </c>
      <c r="H1952" s="2">
        <v>1</v>
      </c>
      <c r="I1952" s="19">
        <v>420.5</v>
      </c>
      <c r="J1952" s="2" t="s">
        <v>5047</v>
      </c>
      <c r="K1952" s="2" t="s">
        <v>16</v>
      </c>
      <c r="L1952" s="2">
        <v>4</v>
      </c>
      <c r="M1952" s="18">
        <f t="shared" si="602"/>
        <v>420.5</v>
      </c>
      <c r="T1952" t="str">
        <f t="shared" si="603"/>
        <v>Completed</v>
      </c>
      <c r="U1952" t="str">
        <f t="shared" si="604"/>
        <v>No</v>
      </c>
      <c r="V1952" t="str">
        <f t="shared" si="605"/>
        <v>No</v>
      </c>
      <c r="X1952">
        <f t="shared" si="606"/>
        <v>573</v>
      </c>
      <c r="Y1952">
        <f t="shared" si="607"/>
        <v>450</v>
      </c>
      <c r="Z1952" s="18">
        <f t="shared" si="608"/>
        <v>594714.6477588166</v>
      </c>
      <c r="AA1952" s="18">
        <f t="shared" si="609"/>
        <v>60882.938065984097</v>
      </c>
      <c r="AB1952" s="17">
        <f t="shared" si="610"/>
        <v>3.804733727810651</v>
      </c>
      <c r="AC1952" s="2" t="s">
        <v>24</v>
      </c>
      <c r="AD1952" s="2" t="s">
        <v>23</v>
      </c>
      <c r="AE1952" t="str">
        <f t="shared" si="611"/>
        <v>Books</v>
      </c>
      <c r="AF1952" t="str">
        <f t="shared" si="612"/>
        <v>Books</v>
      </c>
      <c r="AG1952" t="str" cm="1">
        <f t="array" ref="AG1952">INDEX(AD:AD,ROW())</f>
        <v>Books</v>
      </c>
      <c r="AH1952">
        <f t="shared" si="620"/>
        <v>4</v>
      </c>
      <c r="AI1952" t="str">
        <f t="shared" si="613"/>
        <v>Books</v>
      </c>
      <c r="AK1952">
        <f t="shared" si="614"/>
        <v>2024</v>
      </c>
      <c r="AL1952">
        <f t="shared" si="615"/>
        <v>5</v>
      </c>
      <c r="AM1952">
        <f t="shared" si="616"/>
        <v>2</v>
      </c>
      <c r="AN1952">
        <f t="shared" si="617"/>
        <v>5</v>
      </c>
      <c r="AO1952" t="str">
        <f t="shared" si="618"/>
        <v>Weekday</v>
      </c>
      <c r="AR1952" s="20">
        <f t="shared" si="619"/>
        <v>0</v>
      </c>
    </row>
    <row r="1953" spans="1:44" x14ac:dyDescent="0.35">
      <c r="A1953" t="str">
        <f t="shared" si="601"/>
        <v>CUST1952</v>
      </c>
      <c r="B1953" s="2" t="s">
        <v>2288</v>
      </c>
      <c r="C1953" s="4">
        <v>45530</v>
      </c>
      <c r="D1953" s="2" t="s">
        <v>1219</v>
      </c>
      <c r="E1953" t="s">
        <v>5052</v>
      </c>
      <c r="F1953" s="2" t="s">
        <v>23</v>
      </c>
      <c r="G1953" s="2" t="s">
        <v>24</v>
      </c>
      <c r="H1953" s="2">
        <v>1</v>
      </c>
      <c r="I1953" s="19">
        <v>737.99</v>
      </c>
      <c r="J1953" s="2" t="s">
        <v>15</v>
      </c>
      <c r="K1953" s="2" t="s">
        <v>16</v>
      </c>
      <c r="L1953" s="2">
        <v>4</v>
      </c>
      <c r="M1953" s="18">
        <f t="shared" si="602"/>
        <v>737.99</v>
      </c>
      <c r="T1953" t="str">
        <f t="shared" si="603"/>
        <v>Completed</v>
      </c>
      <c r="U1953" t="str">
        <f t="shared" si="604"/>
        <v>No</v>
      </c>
      <c r="V1953" t="str">
        <f t="shared" si="605"/>
        <v>No</v>
      </c>
      <c r="X1953">
        <f t="shared" si="606"/>
        <v>573</v>
      </c>
      <c r="Y1953">
        <f t="shared" si="607"/>
        <v>450</v>
      </c>
      <c r="Z1953" s="18">
        <f t="shared" si="608"/>
        <v>594714.6477588166</v>
      </c>
      <c r="AA1953" s="18">
        <f t="shared" si="609"/>
        <v>60882.938065984097</v>
      </c>
      <c r="AB1953" s="17">
        <f t="shared" si="610"/>
        <v>3.804733727810651</v>
      </c>
      <c r="AC1953" s="2" t="s">
        <v>24</v>
      </c>
      <c r="AD1953" s="2" t="s">
        <v>23</v>
      </c>
      <c r="AE1953" t="str">
        <f t="shared" si="611"/>
        <v>Books</v>
      </c>
      <c r="AF1953" t="str">
        <f t="shared" si="612"/>
        <v>Books</v>
      </c>
      <c r="AG1953" t="str" cm="1">
        <f t="array" ref="AG1953">INDEX(AD:AD,ROW())</f>
        <v>Books</v>
      </c>
      <c r="AH1953">
        <f t="shared" si="620"/>
        <v>4</v>
      </c>
      <c r="AI1953" t="str">
        <f t="shared" si="613"/>
        <v>Books</v>
      </c>
      <c r="AK1953">
        <f t="shared" si="614"/>
        <v>2024</v>
      </c>
      <c r="AL1953">
        <f t="shared" si="615"/>
        <v>8</v>
      </c>
      <c r="AM1953">
        <f t="shared" si="616"/>
        <v>26</v>
      </c>
      <c r="AN1953">
        <f t="shared" si="617"/>
        <v>2</v>
      </c>
      <c r="AO1953" t="str">
        <f t="shared" si="618"/>
        <v>Weekday</v>
      </c>
      <c r="AR1953" s="20">
        <f t="shared" si="619"/>
        <v>0</v>
      </c>
    </row>
    <row r="1954" spans="1:44" x14ac:dyDescent="0.35">
      <c r="A1954" t="str">
        <f t="shared" si="601"/>
        <v>CUST1953</v>
      </c>
      <c r="B1954" s="2" t="s">
        <v>2289</v>
      </c>
      <c r="C1954" s="4">
        <v>45128</v>
      </c>
      <c r="D1954" s="2" t="s">
        <v>738</v>
      </c>
      <c r="E1954" t="s">
        <v>5049</v>
      </c>
      <c r="F1954" s="2" t="s">
        <v>42</v>
      </c>
      <c r="G1954" s="2" t="s">
        <v>43</v>
      </c>
      <c r="H1954" s="2">
        <v>1</v>
      </c>
      <c r="I1954" s="19">
        <v>1013.69</v>
      </c>
      <c r="J1954" s="2" t="s">
        <v>15</v>
      </c>
      <c r="K1954" s="2" t="s">
        <v>16</v>
      </c>
      <c r="L1954" s="31"/>
      <c r="M1954" s="18">
        <f t="shared" si="602"/>
        <v>1013.69</v>
      </c>
      <c r="T1954" t="str">
        <f t="shared" si="603"/>
        <v>Completed</v>
      </c>
      <c r="U1954" t="str">
        <f t="shared" si="604"/>
        <v>Yes</v>
      </c>
      <c r="V1954" t="str">
        <f t="shared" si="605"/>
        <v>No</v>
      </c>
      <c r="X1954">
        <f t="shared" si="606"/>
        <v>595</v>
      </c>
      <c r="Y1954">
        <f t="shared" si="607"/>
        <v>444</v>
      </c>
      <c r="Z1954" s="18">
        <f t="shared" si="608"/>
        <v>1098537.4901531704</v>
      </c>
      <c r="AA1954" s="18">
        <f t="shared" si="609"/>
        <v>96724.388030634553</v>
      </c>
      <c r="AB1954" s="17">
        <f t="shared" si="610"/>
        <v>3.9001122334455669</v>
      </c>
      <c r="AC1954" s="2" t="s">
        <v>43</v>
      </c>
      <c r="AD1954" s="2" t="s">
        <v>42</v>
      </c>
      <c r="AE1954" t="str">
        <f t="shared" si="611"/>
        <v>Beauty</v>
      </c>
      <c r="AF1954" t="str">
        <f t="shared" si="612"/>
        <v>Beauty</v>
      </c>
      <c r="AG1954" t="str" cm="1">
        <f t="array" ref="AG1954">INDEX(AD:AD,ROW())</f>
        <v>Beauty</v>
      </c>
      <c r="AH1954">
        <f t="shared" si="620"/>
        <v>10</v>
      </c>
      <c r="AI1954" t="str">
        <f t="shared" si="613"/>
        <v>Beauty</v>
      </c>
      <c r="AK1954">
        <f t="shared" si="614"/>
        <v>2023</v>
      </c>
      <c r="AL1954">
        <f t="shared" si="615"/>
        <v>7</v>
      </c>
      <c r="AM1954">
        <f t="shared" si="616"/>
        <v>21</v>
      </c>
      <c r="AN1954">
        <f t="shared" si="617"/>
        <v>6</v>
      </c>
      <c r="AO1954" t="str">
        <f t="shared" si="618"/>
        <v>Weekday</v>
      </c>
      <c r="AR1954" s="20">
        <f t="shared" si="619"/>
        <v>0</v>
      </c>
    </row>
    <row r="1955" spans="1:44" x14ac:dyDescent="0.35">
      <c r="A1955" t="str">
        <f t="shared" si="601"/>
        <v>CUST1954</v>
      </c>
      <c r="B1955" s="2" t="s">
        <v>2290</v>
      </c>
      <c r="C1955" s="4">
        <v>45798</v>
      </c>
      <c r="D1955" s="2" t="s">
        <v>41</v>
      </c>
      <c r="E1955" t="s">
        <v>5055</v>
      </c>
      <c r="F1955" s="2" t="s">
        <v>23</v>
      </c>
      <c r="G1955" s="2" t="s">
        <v>65</v>
      </c>
      <c r="H1955" s="2">
        <v>1</v>
      </c>
      <c r="I1955" s="19">
        <v>656.96</v>
      </c>
      <c r="J1955" s="2" t="s">
        <v>50</v>
      </c>
      <c r="K1955" s="2" t="s">
        <v>76</v>
      </c>
      <c r="L1955" s="2">
        <v>4</v>
      </c>
      <c r="M1955" s="18">
        <f t="shared" si="602"/>
        <v>656.96</v>
      </c>
      <c r="T1955" t="str">
        <f t="shared" si="603"/>
        <v>Completed</v>
      </c>
      <c r="U1955" t="str">
        <f t="shared" si="604"/>
        <v>No</v>
      </c>
      <c r="V1955" t="str">
        <f t="shared" si="605"/>
        <v>No</v>
      </c>
      <c r="X1955">
        <f t="shared" si="606"/>
        <v>567</v>
      </c>
      <c r="Y1955">
        <f t="shared" si="607"/>
        <v>440</v>
      </c>
      <c r="Z1955" s="18">
        <f t="shared" si="608"/>
        <v>594714.6477588166</v>
      </c>
      <c r="AA1955" s="18">
        <f t="shared" si="609"/>
        <v>60882.938065984097</v>
      </c>
      <c r="AB1955" s="17">
        <f t="shared" si="610"/>
        <v>3.804733727810651</v>
      </c>
      <c r="AC1955" s="2" t="s">
        <v>65</v>
      </c>
      <c r="AD1955" s="2" t="s">
        <v>23</v>
      </c>
      <c r="AE1955" t="str">
        <f t="shared" si="611"/>
        <v>Books</v>
      </c>
      <c r="AF1955" t="str">
        <f t="shared" si="612"/>
        <v>Books</v>
      </c>
      <c r="AG1955" t="str" cm="1">
        <f t="array" ref="AG1955">INDEX(AD:AD,ROW())</f>
        <v>Books</v>
      </c>
      <c r="AH1955">
        <f t="shared" si="620"/>
        <v>19</v>
      </c>
      <c r="AI1955" t="str">
        <f t="shared" si="613"/>
        <v>Books</v>
      </c>
      <c r="AK1955">
        <f t="shared" si="614"/>
        <v>2025</v>
      </c>
      <c r="AL1955">
        <f t="shared" si="615"/>
        <v>5</v>
      </c>
      <c r="AM1955">
        <f t="shared" si="616"/>
        <v>21</v>
      </c>
      <c r="AN1955">
        <f t="shared" si="617"/>
        <v>4</v>
      </c>
      <c r="AO1955" t="str">
        <f t="shared" si="618"/>
        <v>Weekday</v>
      </c>
      <c r="AR1955" s="20">
        <f t="shared" si="619"/>
        <v>1</v>
      </c>
    </row>
    <row r="1956" spans="1:44" x14ac:dyDescent="0.35">
      <c r="A1956" t="str">
        <f t="shared" si="601"/>
        <v>CUST1955</v>
      </c>
      <c r="B1956" s="2" t="s">
        <v>2291</v>
      </c>
      <c r="C1956" s="4">
        <v>45751</v>
      </c>
      <c r="D1956" s="2" t="s">
        <v>28</v>
      </c>
      <c r="E1956" t="s">
        <v>5053</v>
      </c>
      <c r="F1956" s="2" t="s">
        <v>13</v>
      </c>
      <c r="G1956" s="2" t="s">
        <v>14</v>
      </c>
      <c r="H1956" s="2">
        <v>2</v>
      </c>
      <c r="I1956" s="19">
        <v>792.72</v>
      </c>
      <c r="J1956" s="2" t="s">
        <v>50</v>
      </c>
      <c r="K1956" s="2" t="s">
        <v>16</v>
      </c>
      <c r="L1956" s="2">
        <v>3</v>
      </c>
      <c r="M1956" s="18">
        <f t="shared" si="602"/>
        <v>1585.44</v>
      </c>
      <c r="T1956" t="str">
        <f t="shared" si="603"/>
        <v>Completed</v>
      </c>
      <c r="U1956" t="str">
        <f t="shared" si="604"/>
        <v>Yes</v>
      </c>
      <c r="V1956" t="str">
        <f t="shared" si="605"/>
        <v>No</v>
      </c>
      <c r="X1956">
        <f t="shared" si="606"/>
        <v>559</v>
      </c>
      <c r="Y1956">
        <f t="shared" si="607"/>
        <v>408</v>
      </c>
      <c r="Z1956" s="18">
        <f t="shared" si="608"/>
        <v>1463424.4009529033</v>
      </c>
      <c r="AA1956" s="18">
        <f t="shared" si="609"/>
        <v>118285.78776560788</v>
      </c>
      <c r="AB1956" s="17">
        <f t="shared" si="610"/>
        <v>3.8140589569160999</v>
      </c>
      <c r="AC1956" s="2" t="s">
        <v>14</v>
      </c>
      <c r="AD1956" s="2" t="s">
        <v>13</v>
      </c>
      <c r="AE1956" t="str">
        <f t="shared" si="611"/>
        <v>Home &amp; Kitchen</v>
      </c>
      <c r="AF1956" t="str">
        <f t="shared" si="612"/>
        <v>Home &amp; Kitchen</v>
      </c>
      <c r="AG1956" t="str" cm="1">
        <f t="array" ref="AG1956">INDEX(AD:AD,ROW())</f>
        <v>Home &amp; Kitchen</v>
      </c>
      <c r="AH1956">
        <f t="shared" si="620"/>
        <v>2</v>
      </c>
      <c r="AI1956" t="str">
        <f t="shared" si="613"/>
        <v>Home &amp; Kitchen</v>
      </c>
      <c r="AK1956">
        <f t="shared" si="614"/>
        <v>2025</v>
      </c>
      <c r="AL1956">
        <f t="shared" si="615"/>
        <v>4</v>
      </c>
      <c r="AM1956">
        <f t="shared" si="616"/>
        <v>4</v>
      </c>
      <c r="AN1956">
        <f t="shared" si="617"/>
        <v>6</v>
      </c>
      <c r="AO1956" t="str">
        <f t="shared" si="618"/>
        <v>Weekday</v>
      </c>
      <c r="AR1956" s="20">
        <f t="shared" si="619"/>
        <v>0</v>
      </c>
    </row>
    <row r="1957" spans="1:44" x14ac:dyDescent="0.35">
      <c r="A1957" t="str">
        <f t="shared" si="601"/>
        <v>CUST1956</v>
      </c>
      <c r="B1957" s="2" t="s">
        <v>2292</v>
      </c>
      <c r="C1957" s="4">
        <v>45332</v>
      </c>
      <c r="D1957" s="2" t="s">
        <v>22</v>
      </c>
      <c r="E1957" t="s">
        <v>5048</v>
      </c>
      <c r="F1957" s="2" t="s">
        <v>19</v>
      </c>
      <c r="G1957" s="2" t="s">
        <v>5039</v>
      </c>
      <c r="H1957" s="2">
        <v>1</v>
      </c>
      <c r="I1957" s="19">
        <v>2798.93</v>
      </c>
      <c r="J1957" s="2" t="s">
        <v>5047</v>
      </c>
      <c r="K1957" s="2" t="s">
        <v>16</v>
      </c>
      <c r="L1957" s="2">
        <v>3</v>
      </c>
      <c r="M1957" s="18">
        <f t="shared" si="602"/>
        <v>2798.93</v>
      </c>
      <c r="T1957" t="str">
        <f t="shared" si="603"/>
        <v>Completed</v>
      </c>
      <c r="U1957" t="str">
        <f t="shared" si="604"/>
        <v>Yes</v>
      </c>
      <c r="V1957" t="str">
        <f t="shared" si="605"/>
        <v>No</v>
      </c>
      <c r="X1957">
        <f t="shared" si="606"/>
        <v>590</v>
      </c>
      <c r="Y1957">
        <f t="shared" si="607"/>
        <v>451</v>
      </c>
      <c r="Z1957" s="18">
        <f t="shared" si="608"/>
        <v>2759712.3299794244</v>
      </c>
      <c r="AA1957" s="18">
        <f t="shared" si="609"/>
        <v>330643.50635802455</v>
      </c>
      <c r="AB1957" s="17">
        <f t="shared" si="610"/>
        <v>3.8641711229946525</v>
      </c>
      <c r="AC1957" s="2" t="s">
        <v>5039</v>
      </c>
      <c r="AD1957" s="2" t="s">
        <v>19</v>
      </c>
      <c r="AE1957" t="str">
        <f t="shared" si="611"/>
        <v>Electronics</v>
      </c>
      <c r="AF1957" t="str">
        <f t="shared" si="612"/>
        <v>Electronics</v>
      </c>
      <c r="AG1957" t="str" cm="1">
        <f t="array" ref="AG1957">INDEX(AD:AD,ROW())</f>
        <v>Electronics</v>
      </c>
      <c r="AH1957">
        <f t="shared" si="620"/>
        <v>3</v>
      </c>
      <c r="AI1957" t="str">
        <f t="shared" si="613"/>
        <v>Electronics</v>
      </c>
      <c r="AK1957">
        <f t="shared" si="614"/>
        <v>2024</v>
      </c>
      <c r="AL1957">
        <f t="shared" si="615"/>
        <v>2</v>
      </c>
      <c r="AM1957">
        <f t="shared" si="616"/>
        <v>10</v>
      </c>
      <c r="AN1957">
        <f t="shared" si="617"/>
        <v>7</v>
      </c>
      <c r="AO1957" t="str">
        <f t="shared" si="618"/>
        <v>Weekend</v>
      </c>
      <c r="AR1957" s="20">
        <f t="shared" si="619"/>
        <v>0</v>
      </c>
    </row>
    <row r="1958" spans="1:44" x14ac:dyDescent="0.35">
      <c r="A1958" t="str">
        <f t="shared" si="601"/>
        <v>CUST1957</v>
      </c>
      <c r="B1958" s="2" t="s">
        <v>2293</v>
      </c>
      <c r="C1958" s="4">
        <v>45662</v>
      </c>
      <c r="D1958" s="2" t="s">
        <v>643</v>
      </c>
      <c r="E1958" t="s">
        <v>5049</v>
      </c>
      <c r="F1958" s="2" t="s">
        <v>42</v>
      </c>
      <c r="G1958" s="2" t="s">
        <v>170</v>
      </c>
      <c r="H1958" s="2">
        <v>3</v>
      </c>
      <c r="I1958" s="19">
        <v>1414.34</v>
      </c>
      <c r="J1958" s="2" t="s">
        <v>5046</v>
      </c>
      <c r="K1958" s="2" t="s">
        <v>31</v>
      </c>
      <c r="L1958" s="2">
        <v>5</v>
      </c>
      <c r="M1958" s="18">
        <f t="shared" si="602"/>
        <v>4243.0199999999995</v>
      </c>
      <c r="T1958" t="str">
        <f t="shared" si="603"/>
        <v>Pending</v>
      </c>
      <c r="U1958" t="str">
        <f t="shared" si="604"/>
        <v>No</v>
      </c>
      <c r="V1958" t="str">
        <f t="shared" si="605"/>
        <v>Yes</v>
      </c>
      <c r="X1958">
        <f t="shared" si="606"/>
        <v>595</v>
      </c>
      <c r="Y1958">
        <f t="shared" si="607"/>
        <v>444</v>
      </c>
      <c r="Z1958" s="18">
        <f t="shared" si="608"/>
        <v>1098537.4901531704</v>
      </c>
      <c r="AA1958" s="18">
        <f t="shared" si="609"/>
        <v>96724.388030634553</v>
      </c>
      <c r="AB1958" s="17">
        <f t="shared" si="610"/>
        <v>3.9001122334455669</v>
      </c>
      <c r="AC1958" s="2" t="s">
        <v>170</v>
      </c>
      <c r="AD1958" s="2" t="s">
        <v>42</v>
      </c>
      <c r="AE1958" t="str">
        <f t="shared" si="611"/>
        <v>Beauty</v>
      </c>
      <c r="AF1958" t="str">
        <f t="shared" si="612"/>
        <v>Beauty</v>
      </c>
      <c r="AG1958" t="str" cm="1">
        <f t="array" ref="AG1958">INDEX(AD:AD,ROW())</f>
        <v>Beauty</v>
      </c>
      <c r="AH1958">
        <f t="shared" si="620"/>
        <v>70</v>
      </c>
      <c r="AI1958" t="str">
        <f t="shared" si="613"/>
        <v>Beauty</v>
      </c>
      <c r="AK1958">
        <f t="shared" si="614"/>
        <v>2025</v>
      </c>
      <c r="AL1958">
        <f t="shared" si="615"/>
        <v>1</v>
      </c>
      <c r="AM1958">
        <f t="shared" si="616"/>
        <v>5</v>
      </c>
      <c r="AN1958">
        <f t="shared" si="617"/>
        <v>1</v>
      </c>
      <c r="AO1958" t="str">
        <f t="shared" si="618"/>
        <v>Weekend</v>
      </c>
      <c r="AR1958" s="20">
        <f t="shared" si="619"/>
        <v>0</v>
      </c>
    </row>
    <row r="1959" spans="1:44" x14ac:dyDescent="0.35">
      <c r="A1959" t="str">
        <f t="shared" si="601"/>
        <v>CUST1958</v>
      </c>
      <c r="B1959" s="2" t="s">
        <v>2294</v>
      </c>
      <c r="C1959" s="4">
        <v>45337</v>
      </c>
      <c r="D1959" s="2" t="s">
        <v>454</v>
      </c>
      <c r="E1959" t="s">
        <v>5051</v>
      </c>
      <c r="F1959" s="2" t="s">
        <v>42</v>
      </c>
      <c r="G1959" s="2" t="s">
        <v>170</v>
      </c>
      <c r="H1959" s="2">
        <v>2</v>
      </c>
      <c r="I1959" s="19">
        <v>744.75</v>
      </c>
      <c r="J1959" s="2" t="s">
        <v>20</v>
      </c>
      <c r="K1959" s="2" t="s">
        <v>76</v>
      </c>
      <c r="L1959" s="2">
        <v>2</v>
      </c>
      <c r="M1959" s="18">
        <f t="shared" si="602"/>
        <v>1489.5</v>
      </c>
      <c r="T1959" t="str">
        <f t="shared" si="603"/>
        <v>Completed</v>
      </c>
      <c r="U1959" t="str">
        <f t="shared" si="604"/>
        <v>No</v>
      </c>
      <c r="V1959" t="str">
        <f t="shared" si="605"/>
        <v>No</v>
      </c>
      <c r="X1959">
        <f t="shared" si="606"/>
        <v>619</v>
      </c>
      <c r="Y1959">
        <f t="shared" si="607"/>
        <v>468</v>
      </c>
      <c r="Z1959" s="18">
        <f t="shared" si="608"/>
        <v>1098537.4901531704</v>
      </c>
      <c r="AA1959" s="18">
        <f t="shared" si="609"/>
        <v>96724.388030634553</v>
      </c>
      <c r="AB1959" s="17">
        <f t="shared" si="610"/>
        <v>3.9001122334455669</v>
      </c>
      <c r="AC1959" s="2" t="s">
        <v>170</v>
      </c>
      <c r="AD1959" s="2" t="s">
        <v>42</v>
      </c>
      <c r="AE1959" t="str">
        <f t="shared" si="611"/>
        <v>Beauty</v>
      </c>
      <c r="AF1959" t="str">
        <f t="shared" si="612"/>
        <v>Beauty</v>
      </c>
      <c r="AG1959" t="str" cm="1">
        <f t="array" ref="AG1959">INDEX(AD:AD,ROW())</f>
        <v>Beauty</v>
      </c>
      <c r="AH1959">
        <f t="shared" si="620"/>
        <v>70</v>
      </c>
      <c r="AI1959" t="str">
        <f t="shared" si="613"/>
        <v>Beauty</v>
      </c>
      <c r="AK1959">
        <f t="shared" si="614"/>
        <v>2024</v>
      </c>
      <c r="AL1959">
        <f t="shared" si="615"/>
        <v>2</v>
      </c>
      <c r="AM1959">
        <f t="shared" si="616"/>
        <v>15</v>
      </c>
      <c r="AN1959">
        <f t="shared" si="617"/>
        <v>5</v>
      </c>
      <c r="AO1959" t="str">
        <f t="shared" si="618"/>
        <v>Weekday</v>
      </c>
      <c r="AR1959" s="20">
        <f t="shared" si="619"/>
        <v>1</v>
      </c>
    </row>
    <row r="1960" spans="1:44" x14ac:dyDescent="0.35">
      <c r="A1960" t="str">
        <f t="shared" si="601"/>
        <v>CUST1959</v>
      </c>
      <c r="B1960" s="2" t="s">
        <v>2295</v>
      </c>
      <c r="C1960" s="4">
        <v>45316</v>
      </c>
      <c r="D1960" s="2" t="s">
        <v>28</v>
      </c>
      <c r="E1960" t="s">
        <v>5049</v>
      </c>
      <c r="F1960" s="2" t="s">
        <v>19</v>
      </c>
      <c r="G1960" s="2" t="s">
        <v>5039</v>
      </c>
      <c r="H1960" s="2">
        <v>1</v>
      </c>
      <c r="I1960" s="19">
        <v>3257.96</v>
      </c>
      <c r="J1960" s="2" t="s">
        <v>20</v>
      </c>
      <c r="K1960" s="2" t="s">
        <v>16</v>
      </c>
      <c r="L1960" s="2">
        <v>4</v>
      </c>
      <c r="M1960" s="18">
        <f t="shared" si="602"/>
        <v>3257.96</v>
      </c>
      <c r="T1960" t="str">
        <f t="shared" si="603"/>
        <v>Completed</v>
      </c>
      <c r="U1960" t="str">
        <f t="shared" si="604"/>
        <v>Yes</v>
      </c>
      <c r="V1960" t="str">
        <f t="shared" si="605"/>
        <v>No</v>
      </c>
      <c r="X1960">
        <f t="shared" si="606"/>
        <v>595</v>
      </c>
      <c r="Y1960">
        <f t="shared" si="607"/>
        <v>444</v>
      </c>
      <c r="Z1960" s="18">
        <f t="shared" si="608"/>
        <v>2759712.3299794244</v>
      </c>
      <c r="AA1960" s="18">
        <f t="shared" si="609"/>
        <v>330643.50635802455</v>
      </c>
      <c r="AB1960" s="17">
        <f t="shared" si="610"/>
        <v>3.8641711229946525</v>
      </c>
      <c r="AC1960" s="2" t="s">
        <v>5039</v>
      </c>
      <c r="AD1960" s="2" t="s">
        <v>19</v>
      </c>
      <c r="AE1960" t="str">
        <f t="shared" si="611"/>
        <v>Electronics</v>
      </c>
      <c r="AF1960" t="str">
        <f t="shared" si="612"/>
        <v>Electronics</v>
      </c>
      <c r="AG1960" t="str" cm="1">
        <f t="array" ref="AG1960">INDEX(AD:AD,ROW())</f>
        <v>Electronics</v>
      </c>
      <c r="AH1960">
        <f t="shared" si="620"/>
        <v>3</v>
      </c>
      <c r="AI1960" t="str">
        <f t="shared" si="613"/>
        <v>Electronics</v>
      </c>
      <c r="AK1960">
        <f t="shared" si="614"/>
        <v>2024</v>
      </c>
      <c r="AL1960">
        <f t="shared" si="615"/>
        <v>1</v>
      </c>
      <c r="AM1960">
        <f t="shared" si="616"/>
        <v>25</v>
      </c>
      <c r="AN1960">
        <f t="shared" si="617"/>
        <v>5</v>
      </c>
      <c r="AO1960" t="str">
        <f t="shared" si="618"/>
        <v>Weekday</v>
      </c>
      <c r="AR1960" s="20">
        <f t="shared" si="619"/>
        <v>0</v>
      </c>
    </row>
    <row r="1961" spans="1:44" x14ac:dyDescent="0.35">
      <c r="A1961" t="str">
        <f t="shared" si="601"/>
        <v>CUST1960</v>
      </c>
      <c r="B1961" s="2" t="s">
        <v>2296</v>
      </c>
      <c r="C1961" s="4">
        <v>45632</v>
      </c>
      <c r="D1961" s="2" t="s">
        <v>922</v>
      </c>
      <c r="E1961" t="s">
        <v>5052</v>
      </c>
      <c r="F1961" s="2" t="s">
        <v>19</v>
      </c>
      <c r="G1961" s="2" t="s">
        <v>60</v>
      </c>
      <c r="H1961" s="2">
        <v>1</v>
      </c>
      <c r="I1961" s="19">
        <v>974.28</v>
      </c>
      <c r="J1961" s="2" t="s">
        <v>20</v>
      </c>
      <c r="K1961" s="2" t="s">
        <v>16</v>
      </c>
      <c r="L1961" s="2">
        <v>3</v>
      </c>
      <c r="M1961" s="18">
        <f t="shared" si="602"/>
        <v>974.28</v>
      </c>
      <c r="T1961" t="str">
        <f t="shared" si="603"/>
        <v>Completed</v>
      </c>
      <c r="U1961" t="str">
        <f t="shared" si="604"/>
        <v>No</v>
      </c>
      <c r="V1961" t="str">
        <f t="shared" si="605"/>
        <v>No</v>
      </c>
      <c r="X1961">
        <f t="shared" si="606"/>
        <v>573</v>
      </c>
      <c r="Y1961">
        <f t="shared" si="607"/>
        <v>450</v>
      </c>
      <c r="Z1961" s="18">
        <f t="shared" si="608"/>
        <v>2759712.3299794244</v>
      </c>
      <c r="AA1961" s="18">
        <f t="shared" si="609"/>
        <v>330643.50635802455</v>
      </c>
      <c r="AB1961" s="17">
        <f t="shared" si="610"/>
        <v>3.8641711229946525</v>
      </c>
      <c r="AC1961" s="2" t="s">
        <v>60</v>
      </c>
      <c r="AD1961" s="2" t="s">
        <v>19</v>
      </c>
      <c r="AE1961" t="str">
        <f t="shared" si="611"/>
        <v>Electronics</v>
      </c>
      <c r="AF1961" t="str">
        <f t="shared" si="612"/>
        <v>Electronics</v>
      </c>
      <c r="AG1961" t="str" cm="1">
        <f t="array" ref="AG1961">INDEX(AD:AD,ROW())</f>
        <v>Electronics</v>
      </c>
      <c r="AH1961">
        <f t="shared" si="620"/>
        <v>17</v>
      </c>
      <c r="AI1961" t="str">
        <f t="shared" si="613"/>
        <v>Electronics</v>
      </c>
      <c r="AK1961">
        <f t="shared" si="614"/>
        <v>2024</v>
      </c>
      <c r="AL1961">
        <f t="shared" si="615"/>
        <v>12</v>
      </c>
      <c r="AM1961">
        <f t="shared" si="616"/>
        <v>6</v>
      </c>
      <c r="AN1961">
        <f t="shared" si="617"/>
        <v>6</v>
      </c>
      <c r="AO1961" t="str">
        <f t="shared" si="618"/>
        <v>Weekday</v>
      </c>
      <c r="AR1961" s="20">
        <f t="shared" si="619"/>
        <v>0</v>
      </c>
    </row>
    <row r="1962" spans="1:44" x14ac:dyDescent="0.35">
      <c r="A1962" t="str">
        <f t="shared" si="601"/>
        <v>CUST1961</v>
      </c>
      <c r="B1962" s="2" t="s">
        <v>2297</v>
      </c>
      <c r="C1962" s="4">
        <v>45260</v>
      </c>
      <c r="D1962" s="2" t="s">
        <v>439</v>
      </c>
      <c r="E1962" t="s">
        <v>5050</v>
      </c>
      <c r="F1962" s="2" t="s">
        <v>42</v>
      </c>
      <c r="G1962" s="2" t="s">
        <v>43</v>
      </c>
      <c r="H1962" s="2">
        <v>1</v>
      </c>
      <c r="I1962" s="19">
        <v>1356.28</v>
      </c>
      <c r="J1962" s="2" t="s">
        <v>50</v>
      </c>
      <c r="K1962" s="2" t="s">
        <v>31</v>
      </c>
      <c r="L1962" s="2">
        <v>2</v>
      </c>
      <c r="M1962" s="18">
        <f t="shared" si="602"/>
        <v>1356.28</v>
      </c>
      <c r="T1962" t="str">
        <f t="shared" si="603"/>
        <v>Pending</v>
      </c>
      <c r="U1962" t="str">
        <f t="shared" si="604"/>
        <v>No</v>
      </c>
      <c r="V1962" t="str">
        <f t="shared" si="605"/>
        <v>Yes</v>
      </c>
      <c r="X1962">
        <f t="shared" si="606"/>
        <v>589</v>
      </c>
      <c r="Y1962">
        <f t="shared" si="607"/>
        <v>426</v>
      </c>
      <c r="Z1962" s="18">
        <f t="shared" si="608"/>
        <v>1098537.4901531704</v>
      </c>
      <c r="AA1962" s="18">
        <f t="shared" si="609"/>
        <v>96724.388030634553</v>
      </c>
      <c r="AB1962" s="17">
        <f t="shared" si="610"/>
        <v>3.9001122334455669</v>
      </c>
      <c r="AC1962" s="2" t="s">
        <v>43</v>
      </c>
      <c r="AD1962" s="2" t="s">
        <v>42</v>
      </c>
      <c r="AE1962" t="str">
        <f t="shared" si="611"/>
        <v>Beauty</v>
      </c>
      <c r="AF1962" t="str">
        <f t="shared" si="612"/>
        <v>Beauty</v>
      </c>
      <c r="AG1962" t="str" cm="1">
        <f t="array" ref="AG1962">INDEX(AD:AD,ROW())</f>
        <v>Beauty</v>
      </c>
      <c r="AH1962">
        <f t="shared" si="620"/>
        <v>10</v>
      </c>
      <c r="AI1962" t="str">
        <f t="shared" si="613"/>
        <v>Beauty</v>
      </c>
      <c r="AK1962">
        <f t="shared" si="614"/>
        <v>2023</v>
      </c>
      <c r="AL1962">
        <f t="shared" si="615"/>
        <v>11</v>
      </c>
      <c r="AM1962">
        <f t="shared" si="616"/>
        <v>30</v>
      </c>
      <c r="AN1962">
        <f t="shared" si="617"/>
        <v>5</v>
      </c>
      <c r="AO1962" t="str">
        <f t="shared" si="618"/>
        <v>Weekday</v>
      </c>
      <c r="AR1962" s="20">
        <f t="shared" si="619"/>
        <v>0</v>
      </c>
    </row>
    <row r="1963" spans="1:44" x14ac:dyDescent="0.35">
      <c r="A1963" t="str">
        <f t="shared" si="601"/>
        <v>CUST1962</v>
      </c>
      <c r="B1963" s="2" t="s">
        <v>2298</v>
      </c>
      <c r="C1963" s="4">
        <v>45143</v>
      </c>
      <c r="D1963" s="2" t="s">
        <v>1193</v>
      </c>
      <c r="E1963" t="s">
        <v>5055</v>
      </c>
      <c r="F1963" s="2" t="s">
        <v>23</v>
      </c>
      <c r="G1963" s="2" t="s">
        <v>24</v>
      </c>
      <c r="H1963" s="2">
        <v>1</v>
      </c>
      <c r="I1963" s="19">
        <v>323.44</v>
      </c>
      <c r="J1963" s="2" t="s">
        <v>5046</v>
      </c>
      <c r="K1963" s="2" t="s">
        <v>16</v>
      </c>
      <c r="L1963" s="2">
        <v>4</v>
      </c>
      <c r="M1963" s="18">
        <f t="shared" si="602"/>
        <v>323.44</v>
      </c>
      <c r="T1963" t="str">
        <f t="shared" si="603"/>
        <v>Completed</v>
      </c>
      <c r="U1963" t="str">
        <f t="shared" si="604"/>
        <v>No</v>
      </c>
      <c r="V1963" t="str">
        <f t="shared" si="605"/>
        <v>No</v>
      </c>
      <c r="X1963">
        <f t="shared" si="606"/>
        <v>567</v>
      </c>
      <c r="Y1963">
        <f t="shared" si="607"/>
        <v>440</v>
      </c>
      <c r="Z1963" s="18">
        <f t="shared" si="608"/>
        <v>594714.6477588166</v>
      </c>
      <c r="AA1963" s="18">
        <f t="shared" si="609"/>
        <v>60882.938065984097</v>
      </c>
      <c r="AB1963" s="17">
        <f t="shared" si="610"/>
        <v>3.804733727810651</v>
      </c>
      <c r="AC1963" s="2" t="s">
        <v>24</v>
      </c>
      <c r="AD1963" s="2" t="s">
        <v>23</v>
      </c>
      <c r="AE1963" t="str">
        <f t="shared" si="611"/>
        <v>Books</v>
      </c>
      <c r="AF1963" t="str">
        <f t="shared" si="612"/>
        <v>Books</v>
      </c>
      <c r="AG1963" t="str" cm="1">
        <f t="array" ref="AG1963">INDEX(AD:AD,ROW())</f>
        <v>Books</v>
      </c>
      <c r="AH1963">
        <f t="shared" si="620"/>
        <v>4</v>
      </c>
      <c r="AI1963" t="str">
        <f t="shared" si="613"/>
        <v>Books</v>
      </c>
      <c r="AK1963">
        <f t="shared" si="614"/>
        <v>2023</v>
      </c>
      <c r="AL1963">
        <f t="shared" si="615"/>
        <v>8</v>
      </c>
      <c r="AM1963">
        <f t="shared" si="616"/>
        <v>5</v>
      </c>
      <c r="AN1963">
        <f t="shared" si="617"/>
        <v>7</v>
      </c>
      <c r="AO1963" t="str">
        <f t="shared" si="618"/>
        <v>Weekend</v>
      </c>
      <c r="AR1963" s="20">
        <f t="shared" si="619"/>
        <v>0</v>
      </c>
    </row>
    <row r="1964" spans="1:44" x14ac:dyDescent="0.35">
      <c r="A1964" t="str">
        <f t="shared" si="601"/>
        <v>CUST1963</v>
      </c>
      <c r="B1964" s="2" t="s">
        <v>2299</v>
      </c>
      <c r="C1964" s="4">
        <v>44974</v>
      </c>
      <c r="D1964" s="2" t="s">
        <v>537</v>
      </c>
      <c r="E1964" t="s">
        <v>5054</v>
      </c>
      <c r="F1964" s="2" t="s">
        <v>42</v>
      </c>
      <c r="G1964" s="2" t="s">
        <v>5042</v>
      </c>
      <c r="H1964" s="2">
        <v>2</v>
      </c>
      <c r="I1964" s="19">
        <v>1333.58</v>
      </c>
      <c r="J1964" s="2" t="s">
        <v>50</v>
      </c>
      <c r="K1964" s="2" t="s">
        <v>16</v>
      </c>
      <c r="L1964" s="2">
        <v>5</v>
      </c>
      <c r="M1964" s="18">
        <f t="shared" si="602"/>
        <v>2667.16</v>
      </c>
      <c r="T1964" t="str">
        <f t="shared" si="603"/>
        <v>Completed</v>
      </c>
      <c r="U1964" t="str">
        <f t="shared" si="604"/>
        <v>Yes</v>
      </c>
      <c r="V1964" t="str">
        <f t="shared" si="605"/>
        <v>No</v>
      </c>
      <c r="X1964">
        <f t="shared" si="606"/>
        <v>558</v>
      </c>
      <c r="Y1964">
        <f t="shared" si="607"/>
        <v>430</v>
      </c>
      <c r="Z1964" s="18">
        <f t="shared" si="608"/>
        <v>1098537.4901531704</v>
      </c>
      <c r="AA1964" s="18">
        <f t="shared" si="609"/>
        <v>96724.388030634553</v>
      </c>
      <c r="AB1964" s="17">
        <f t="shared" si="610"/>
        <v>3.9001122334455669</v>
      </c>
      <c r="AC1964" s="2" t="s">
        <v>5042</v>
      </c>
      <c r="AD1964" s="2" t="s">
        <v>42</v>
      </c>
      <c r="AE1964" t="str">
        <f t="shared" si="611"/>
        <v>Beauty</v>
      </c>
      <c r="AF1964" t="str">
        <f t="shared" si="612"/>
        <v>Beauty</v>
      </c>
      <c r="AG1964" t="str" cm="1">
        <f t="array" ref="AG1964">INDEX(AD:AD,ROW())</f>
        <v>Beauty</v>
      </c>
      <c r="AH1964">
        <f t="shared" si="620"/>
        <v>18</v>
      </c>
      <c r="AI1964" t="str">
        <f t="shared" si="613"/>
        <v>Beauty</v>
      </c>
      <c r="AK1964">
        <f t="shared" si="614"/>
        <v>2023</v>
      </c>
      <c r="AL1964">
        <f t="shared" si="615"/>
        <v>2</v>
      </c>
      <c r="AM1964">
        <f t="shared" si="616"/>
        <v>17</v>
      </c>
      <c r="AN1964">
        <f t="shared" si="617"/>
        <v>6</v>
      </c>
      <c r="AO1964" t="str">
        <f t="shared" si="618"/>
        <v>Weekday</v>
      </c>
      <c r="AR1964" s="20">
        <f t="shared" si="619"/>
        <v>0</v>
      </c>
    </row>
    <row r="1965" spans="1:44" x14ac:dyDescent="0.35">
      <c r="A1965" t="str">
        <f t="shared" si="601"/>
        <v>CUST1964</v>
      </c>
      <c r="B1965" s="2" t="s">
        <v>2300</v>
      </c>
      <c r="C1965" s="4">
        <v>45378</v>
      </c>
      <c r="D1965" s="2" t="s">
        <v>601</v>
      </c>
      <c r="E1965" t="s">
        <v>5053</v>
      </c>
      <c r="F1965" s="2" t="s">
        <v>13</v>
      </c>
      <c r="G1965" s="2" t="s">
        <v>5045</v>
      </c>
      <c r="H1965" s="2">
        <v>1</v>
      </c>
      <c r="I1965" s="19">
        <v>764.87</v>
      </c>
      <c r="J1965" s="2" t="s">
        <v>5038</v>
      </c>
      <c r="K1965" s="2" t="s">
        <v>16</v>
      </c>
      <c r="L1965" s="2">
        <v>3</v>
      </c>
      <c r="M1965" s="18">
        <f t="shared" si="602"/>
        <v>764.87</v>
      </c>
      <c r="T1965" t="str">
        <f t="shared" si="603"/>
        <v>Completed</v>
      </c>
      <c r="U1965" t="str">
        <f t="shared" si="604"/>
        <v>No</v>
      </c>
      <c r="V1965" t="str">
        <f t="shared" si="605"/>
        <v>No</v>
      </c>
      <c r="X1965">
        <f t="shared" si="606"/>
        <v>559</v>
      </c>
      <c r="Y1965">
        <f t="shared" si="607"/>
        <v>408</v>
      </c>
      <c r="Z1965" s="18">
        <f t="shared" si="608"/>
        <v>1463424.4009529033</v>
      </c>
      <c r="AA1965" s="18">
        <f t="shared" si="609"/>
        <v>118285.78776560788</v>
      </c>
      <c r="AB1965" s="17">
        <f t="shared" si="610"/>
        <v>3.8140589569160999</v>
      </c>
      <c r="AC1965" s="2" t="s">
        <v>5045</v>
      </c>
      <c r="AD1965" s="2" t="s">
        <v>13</v>
      </c>
      <c r="AE1965" t="str">
        <f t="shared" si="611"/>
        <v>Home &amp; Kitchen</v>
      </c>
      <c r="AF1965" t="str">
        <f t="shared" si="612"/>
        <v>Home &amp; Kitchen</v>
      </c>
      <c r="AG1965" t="str" cm="1">
        <f t="array" ref="AG1965">INDEX(AD:AD,ROW())</f>
        <v>Home &amp; Kitchen</v>
      </c>
      <c r="AH1965">
        <f t="shared" si="620"/>
        <v>76</v>
      </c>
      <c r="AI1965" t="str">
        <f t="shared" si="613"/>
        <v>Home &amp; Kitchen</v>
      </c>
      <c r="AK1965">
        <f t="shared" si="614"/>
        <v>2024</v>
      </c>
      <c r="AL1965">
        <f t="shared" si="615"/>
        <v>3</v>
      </c>
      <c r="AM1965">
        <f t="shared" si="616"/>
        <v>27</v>
      </c>
      <c r="AN1965">
        <f t="shared" si="617"/>
        <v>4</v>
      </c>
      <c r="AO1965" t="str">
        <f t="shared" si="618"/>
        <v>Weekday</v>
      </c>
      <c r="AR1965" s="20">
        <f t="shared" si="619"/>
        <v>0</v>
      </c>
    </row>
    <row r="1966" spans="1:44" x14ac:dyDescent="0.35">
      <c r="A1966" t="str">
        <f t="shared" si="601"/>
        <v>CUST1965</v>
      </c>
      <c r="B1966" s="2" t="s">
        <v>2301</v>
      </c>
      <c r="C1966" s="4">
        <v>45078</v>
      </c>
      <c r="D1966" s="2" t="s">
        <v>156</v>
      </c>
      <c r="E1966" t="s">
        <v>5048</v>
      </c>
      <c r="F1966" s="2" t="s">
        <v>42</v>
      </c>
      <c r="G1966" s="2" t="s">
        <v>188</v>
      </c>
      <c r="H1966" s="2">
        <v>1</v>
      </c>
      <c r="I1966" s="19">
        <v>671.37</v>
      </c>
      <c r="J1966" s="2" t="s">
        <v>50</v>
      </c>
      <c r="K1966" s="2" t="s">
        <v>16</v>
      </c>
      <c r="L1966" s="2">
        <v>2</v>
      </c>
      <c r="M1966" s="18">
        <f t="shared" si="602"/>
        <v>671.37</v>
      </c>
      <c r="T1966" t="str">
        <f t="shared" si="603"/>
        <v>Completed</v>
      </c>
      <c r="U1966" t="str">
        <f t="shared" si="604"/>
        <v>No</v>
      </c>
      <c r="V1966" t="str">
        <f t="shared" si="605"/>
        <v>No</v>
      </c>
      <c r="X1966">
        <f t="shared" si="606"/>
        <v>590</v>
      </c>
      <c r="Y1966">
        <f t="shared" si="607"/>
        <v>451</v>
      </c>
      <c r="Z1966" s="18">
        <f t="shared" si="608"/>
        <v>1098537.4901531704</v>
      </c>
      <c r="AA1966" s="18">
        <f t="shared" si="609"/>
        <v>96724.388030634553</v>
      </c>
      <c r="AB1966" s="17">
        <f t="shared" si="610"/>
        <v>3.9001122334455669</v>
      </c>
      <c r="AC1966" s="2" t="s">
        <v>188</v>
      </c>
      <c r="AD1966" s="2" t="s">
        <v>42</v>
      </c>
      <c r="AE1966" t="str">
        <f t="shared" si="611"/>
        <v>Beauty</v>
      </c>
      <c r="AF1966" t="str">
        <f t="shared" si="612"/>
        <v>Beauty</v>
      </c>
      <c r="AG1966" t="str" cm="1">
        <f t="array" ref="AG1966">INDEX(AD:AD,ROW())</f>
        <v>Beauty</v>
      </c>
      <c r="AH1966">
        <f t="shared" si="620"/>
        <v>80</v>
      </c>
      <c r="AI1966" t="str">
        <f t="shared" si="613"/>
        <v>Beauty</v>
      </c>
      <c r="AK1966">
        <f t="shared" si="614"/>
        <v>2023</v>
      </c>
      <c r="AL1966">
        <f t="shared" si="615"/>
        <v>6</v>
      </c>
      <c r="AM1966">
        <f t="shared" si="616"/>
        <v>1</v>
      </c>
      <c r="AN1966">
        <f t="shared" si="617"/>
        <v>5</v>
      </c>
      <c r="AO1966" t="str">
        <f t="shared" si="618"/>
        <v>Weekday</v>
      </c>
      <c r="AR1966" s="20">
        <f t="shared" si="619"/>
        <v>0</v>
      </c>
    </row>
    <row r="1967" spans="1:44" x14ac:dyDescent="0.35">
      <c r="A1967" t="str">
        <f t="shared" si="601"/>
        <v>CUST1966</v>
      </c>
      <c r="B1967" s="2" t="s">
        <v>2302</v>
      </c>
      <c r="C1967" s="4">
        <v>45465</v>
      </c>
      <c r="D1967" s="2" t="s">
        <v>747</v>
      </c>
      <c r="E1967" t="s">
        <v>5048</v>
      </c>
      <c r="F1967" s="2" t="s">
        <v>19</v>
      </c>
      <c r="G1967" s="2" t="s">
        <v>60</v>
      </c>
      <c r="H1967" s="2">
        <v>1</v>
      </c>
      <c r="I1967" s="19">
        <v>3290</v>
      </c>
      <c r="J1967" s="2" t="s">
        <v>50</v>
      </c>
      <c r="K1967" s="2" t="s">
        <v>16</v>
      </c>
      <c r="L1967" s="2">
        <v>3</v>
      </c>
      <c r="M1967" s="18">
        <f t="shared" si="602"/>
        <v>3290</v>
      </c>
      <c r="T1967" t="str">
        <f t="shared" si="603"/>
        <v>Completed</v>
      </c>
      <c r="U1967" t="str">
        <f t="shared" si="604"/>
        <v>Yes</v>
      </c>
      <c r="V1967" t="str">
        <f t="shared" si="605"/>
        <v>No</v>
      </c>
      <c r="X1967">
        <f t="shared" si="606"/>
        <v>590</v>
      </c>
      <c r="Y1967">
        <f t="shared" si="607"/>
        <v>451</v>
      </c>
      <c r="Z1967" s="18">
        <f t="shared" si="608"/>
        <v>2759712.3299794244</v>
      </c>
      <c r="AA1967" s="18">
        <f t="shared" si="609"/>
        <v>330643.50635802455</v>
      </c>
      <c r="AB1967" s="17">
        <f t="shared" si="610"/>
        <v>3.8641711229946525</v>
      </c>
      <c r="AC1967" s="2" t="s">
        <v>60</v>
      </c>
      <c r="AD1967" s="2" t="s">
        <v>19</v>
      </c>
      <c r="AE1967" t="str">
        <f t="shared" si="611"/>
        <v>Electronics</v>
      </c>
      <c r="AF1967" t="str">
        <f t="shared" si="612"/>
        <v>Electronics</v>
      </c>
      <c r="AG1967" t="str" cm="1">
        <f t="array" ref="AG1967">INDEX(AD:AD,ROW())</f>
        <v>Electronics</v>
      </c>
      <c r="AH1967">
        <f t="shared" si="620"/>
        <v>17</v>
      </c>
      <c r="AI1967" t="str">
        <f t="shared" si="613"/>
        <v>Electronics</v>
      </c>
      <c r="AK1967">
        <f t="shared" si="614"/>
        <v>2024</v>
      </c>
      <c r="AL1967">
        <f t="shared" si="615"/>
        <v>6</v>
      </c>
      <c r="AM1967">
        <f t="shared" si="616"/>
        <v>22</v>
      </c>
      <c r="AN1967">
        <f t="shared" si="617"/>
        <v>7</v>
      </c>
      <c r="AO1967" t="str">
        <f t="shared" si="618"/>
        <v>Weekend</v>
      </c>
      <c r="AR1967" s="20">
        <f t="shared" si="619"/>
        <v>0</v>
      </c>
    </row>
    <row r="1968" spans="1:44" x14ac:dyDescent="0.35">
      <c r="A1968" t="str">
        <f t="shared" si="601"/>
        <v>CUST1967</v>
      </c>
      <c r="B1968" s="2" t="s">
        <v>2303</v>
      </c>
      <c r="C1968" s="4">
        <v>44943</v>
      </c>
      <c r="D1968" s="2" t="s">
        <v>501</v>
      </c>
      <c r="E1968" t="s">
        <v>5054</v>
      </c>
      <c r="F1968" s="2" t="s">
        <v>19</v>
      </c>
      <c r="G1968" s="2" t="s">
        <v>5040</v>
      </c>
      <c r="H1968" s="2">
        <v>3</v>
      </c>
      <c r="I1968" s="19">
        <v>357.3</v>
      </c>
      <c r="J1968" s="2" t="s">
        <v>5046</v>
      </c>
      <c r="K1968" s="2" t="s">
        <v>16</v>
      </c>
      <c r="L1968" s="2">
        <v>5</v>
      </c>
      <c r="M1968" s="18">
        <f t="shared" si="602"/>
        <v>1071.9000000000001</v>
      </c>
      <c r="T1968" t="str">
        <f t="shared" si="603"/>
        <v>Completed</v>
      </c>
      <c r="U1968" t="str">
        <f t="shared" si="604"/>
        <v>Yes</v>
      </c>
      <c r="V1968" t="str">
        <f t="shared" si="605"/>
        <v>No</v>
      </c>
      <c r="X1968">
        <f t="shared" si="606"/>
        <v>558</v>
      </c>
      <c r="Y1968">
        <f t="shared" si="607"/>
        <v>430</v>
      </c>
      <c r="Z1968" s="18">
        <f t="shared" si="608"/>
        <v>2759712.3299794244</v>
      </c>
      <c r="AA1968" s="18">
        <f t="shared" si="609"/>
        <v>330643.50635802455</v>
      </c>
      <c r="AB1968" s="17">
        <f t="shared" si="610"/>
        <v>3.8641711229946525</v>
      </c>
      <c r="AC1968" s="2" t="s">
        <v>5040</v>
      </c>
      <c r="AD1968" s="2" t="s">
        <v>19</v>
      </c>
      <c r="AE1968" t="str">
        <f t="shared" si="611"/>
        <v>Electronics</v>
      </c>
      <c r="AF1968" t="str">
        <f t="shared" si="612"/>
        <v>Electronics</v>
      </c>
      <c r="AG1968" t="str" cm="1">
        <f t="array" ref="AG1968">INDEX(AD:AD,ROW())</f>
        <v>Electronics</v>
      </c>
      <c r="AH1968">
        <f t="shared" si="620"/>
        <v>13</v>
      </c>
      <c r="AI1968" t="str">
        <f t="shared" si="613"/>
        <v>Electronics</v>
      </c>
      <c r="AK1968">
        <f t="shared" si="614"/>
        <v>2023</v>
      </c>
      <c r="AL1968">
        <f t="shared" si="615"/>
        <v>1</v>
      </c>
      <c r="AM1968">
        <f t="shared" si="616"/>
        <v>17</v>
      </c>
      <c r="AN1968">
        <f t="shared" si="617"/>
        <v>3</v>
      </c>
      <c r="AO1968" t="str">
        <f t="shared" si="618"/>
        <v>Weekday</v>
      </c>
      <c r="AR1968" s="20">
        <f t="shared" si="619"/>
        <v>0</v>
      </c>
    </row>
    <row r="1969" spans="1:44" x14ac:dyDescent="0.35">
      <c r="A1969" t="str">
        <f t="shared" si="601"/>
        <v>CUST1968</v>
      </c>
      <c r="B1969" s="2" t="s">
        <v>2304</v>
      </c>
      <c r="C1969" s="4">
        <v>45169</v>
      </c>
      <c r="D1969" s="2" t="s">
        <v>118</v>
      </c>
      <c r="E1969" t="s">
        <v>5049</v>
      </c>
      <c r="F1969" s="2" t="s">
        <v>13</v>
      </c>
      <c r="G1969" s="2" t="s">
        <v>14</v>
      </c>
      <c r="H1969" s="2">
        <v>1</v>
      </c>
      <c r="I1969" s="19">
        <v>217.35</v>
      </c>
      <c r="J1969" s="2" t="s">
        <v>5046</v>
      </c>
      <c r="K1969" s="2" t="s">
        <v>16</v>
      </c>
      <c r="L1969" s="2">
        <v>4</v>
      </c>
      <c r="M1969" s="18">
        <f t="shared" si="602"/>
        <v>217.35</v>
      </c>
      <c r="T1969" t="str">
        <f t="shared" si="603"/>
        <v>Completed</v>
      </c>
      <c r="U1969" t="str">
        <f t="shared" si="604"/>
        <v>No</v>
      </c>
      <c r="V1969" t="str">
        <f t="shared" si="605"/>
        <v>No</v>
      </c>
      <c r="X1969">
        <f t="shared" si="606"/>
        <v>595</v>
      </c>
      <c r="Y1969">
        <f t="shared" si="607"/>
        <v>444</v>
      </c>
      <c r="Z1969" s="18">
        <f t="shared" si="608"/>
        <v>1463424.4009529033</v>
      </c>
      <c r="AA1969" s="18">
        <f t="shared" si="609"/>
        <v>118285.78776560788</v>
      </c>
      <c r="AB1969" s="17">
        <f t="shared" si="610"/>
        <v>3.8140589569160999</v>
      </c>
      <c r="AC1969" s="2" t="s">
        <v>14</v>
      </c>
      <c r="AD1969" s="2" t="s">
        <v>13</v>
      </c>
      <c r="AE1969" t="str">
        <f t="shared" si="611"/>
        <v>Home &amp; Kitchen</v>
      </c>
      <c r="AF1969" t="str">
        <f t="shared" si="612"/>
        <v>Home &amp; Kitchen</v>
      </c>
      <c r="AG1969" t="str" cm="1">
        <f t="array" ref="AG1969">INDEX(AD:AD,ROW())</f>
        <v>Home &amp; Kitchen</v>
      </c>
      <c r="AH1969">
        <f t="shared" si="620"/>
        <v>2</v>
      </c>
      <c r="AI1969" t="str">
        <f t="shared" si="613"/>
        <v>Home &amp; Kitchen</v>
      </c>
      <c r="AK1969">
        <f t="shared" si="614"/>
        <v>2023</v>
      </c>
      <c r="AL1969">
        <f t="shared" si="615"/>
        <v>8</v>
      </c>
      <c r="AM1969">
        <f t="shared" si="616"/>
        <v>31</v>
      </c>
      <c r="AN1969">
        <f t="shared" si="617"/>
        <v>5</v>
      </c>
      <c r="AO1969" t="str">
        <f t="shared" si="618"/>
        <v>Weekday</v>
      </c>
      <c r="AR1969" s="20">
        <f t="shared" si="619"/>
        <v>0</v>
      </c>
    </row>
    <row r="1970" spans="1:44" x14ac:dyDescent="0.35">
      <c r="A1970" t="str">
        <f t="shared" si="601"/>
        <v>CUST1969</v>
      </c>
      <c r="B1970" s="2" t="s">
        <v>2305</v>
      </c>
      <c r="C1970" s="4">
        <v>45192</v>
      </c>
      <c r="D1970" s="2" t="s">
        <v>922</v>
      </c>
      <c r="E1970" t="s">
        <v>5052</v>
      </c>
      <c r="F1970" s="2" t="s">
        <v>42</v>
      </c>
      <c r="G1970" s="2" t="s">
        <v>43</v>
      </c>
      <c r="H1970" s="2">
        <v>3</v>
      </c>
      <c r="I1970" s="19">
        <v>1158.94</v>
      </c>
      <c r="J1970" s="2" t="s">
        <v>15</v>
      </c>
      <c r="K1970" s="2" t="s">
        <v>16</v>
      </c>
      <c r="L1970" s="2">
        <v>3</v>
      </c>
      <c r="M1970" s="18">
        <f t="shared" si="602"/>
        <v>3476.82</v>
      </c>
      <c r="T1970" t="str">
        <f t="shared" si="603"/>
        <v>Completed</v>
      </c>
      <c r="U1970" t="str">
        <f t="shared" si="604"/>
        <v>Yes</v>
      </c>
      <c r="V1970" t="str">
        <f t="shared" si="605"/>
        <v>No</v>
      </c>
      <c r="X1970">
        <f t="shared" si="606"/>
        <v>573</v>
      </c>
      <c r="Y1970">
        <f t="shared" si="607"/>
        <v>450</v>
      </c>
      <c r="Z1970" s="18">
        <f t="shared" si="608"/>
        <v>1098537.4901531704</v>
      </c>
      <c r="AA1970" s="18">
        <f t="shared" si="609"/>
        <v>96724.388030634553</v>
      </c>
      <c r="AB1970" s="17">
        <f t="shared" si="610"/>
        <v>3.9001122334455669</v>
      </c>
      <c r="AC1970" s="2" t="s">
        <v>43</v>
      </c>
      <c r="AD1970" s="2" t="s">
        <v>42</v>
      </c>
      <c r="AE1970" t="str">
        <f t="shared" si="611"/>
        <v>Beauty</v>
      </c>
      <c r="AF1970" t="str">
        <f t="shared" si="612"/>
        <v>Beauty</v>
      </c>
      <c r="AG1970" t="str" cm="1">
        <f t="array" ref="AG1970">INDEX(AD:AD,ROW())</f>
        <v>Beauty</v>
      </c>
      <c r="AH1970">
        <f t="shared" si="620"/>
        <v>10</v>
      </c>
      <c r="AI1970" t="str">
        <f t="shared" si="613"/>
        <v>Beauty</v>
      </c>
      <c r="AK1970">
        <f t="shared" si="614"/>
        <v>2023</v>
      </c>
      <c r="AL1970">
        <f t="shared" si="615"/>
        <v>9</v>
      </c>
      <c r="AM1970">
        <f t="shared" si="616"/>
        <v>23</v>
      </c>
      <c r="AN1970">
        <f t="shared" si="617"/>
        <v>7</v>
      </c>
      <c r="AO1970" t="str">
        <f t="shared" si="618"/>
        <v>Weekend</v>
      </c>
      <c r="AR1970" s="20">
        <f t="shared" si="619"/>
        <v>0</v>
      </c>
    </row>
    <row r="1971" spans="1:44" x14ac:dyDescent="0.35">
      <c r="A1971" t="str">
        <f t="shared" si="601"/>
        <v>CUST1970</v>
      </c>
      <c r="B1971" s="2" t="s">
        <v>2306</v>
      </c>
      <c r="C1971" s="4">
        <v>45324</v>
      </c>
      <c r="D1971" s="2" t="s">
        <v>290</v>
      </c>
      <c r="E1971" t="s">
        <v>5050</v>
      </c>
      <c r="F1971" s="2" t="s">
        <v>19</v>
      </c>
      <c r="G1971" s="2" t="s">
        <v>60</v>
      </c>
      <c r="H1971" s="2">
        <v>3</v>
      </c>
      <c r="I1971" s="19">
        <v>3210.79</v>
      </c>
      <c r="J1971" s="2" t="s">
        <v>15</v>
      </c>
      <c r="K1971" s="2" t="s">
        <v>31</v>
      </c>
      <c r="L1971" s="2">
        <v>5</v>
      </c>
      <c r="M1971" s="18">
        <f t="shared" si="602"/>
        <v>9632.369999999999</v>
      </c>
      <c r="T1971" t="str">
        <f t="shared" si="603"/>
        <v>Pending</v>
      </c>
      <c r="U1971" t="str">
        <f t="shared" si="604"/>
        <v>No</v>
      </c>
      <c r="V1971" t="str">
        <f t="shared" si="605"/>
        <v>Yes</v>
      </c>
      <c r="X1971">
        <f t="shared" si="606"/>
        <v>589</v>
      </c>
      <c r="Y1971">
        <f t="shared" si="607"/>
        <v>426</v>
      </c>
      <c r="Z1971" s="18">
        <f t="shared" si="608"/>
        <v>2759712.3299794244</v>
      </c>
      <c r="AA1971" s="18">
        <f t="shared" si="609"/>
        <v>330643.50635802455</v>
      </c>
      <c r="AB1971" s="17">
        <f t="shared" si="610"/>
        <v>3.8641711229946525</v>
      </c>
      <c r="AC1971" s="2" t="s">
        <v>60</v>
      </c>
      <c r="AD1971" s="2" t="s">
        <v>19</v>
      </c>
      <c r="AE1971" t="str">
        <f t="shared" si="611"/>
        <v>Electronics</v>
      </c>
      <c r="AF1971" t="str">
        <f t="shared" si="612"/>
        <v>Electronics</v>
      </c>
      <c r="AG1971" t="str" cm="1">
        <f t="array" ref="AG1971">INDEX(AD:AD,ROW())</f>
        <v>Electronics</v>
      </c>
      <c r="AH1971">
        <f t="shared" si="620"/>
        <v>17</v>
      </c>
      <c r="AI1971" t="str">
        <f t="shared" si="613"/>
        <v>Electronics</v>
      </c>
      <c r="AK1971">
        <f t="shared" si="614"/>
        <v>2024</v>
      </c>
      <c r="AL1971">
        <f t="shared" si="615"/>
        <v>2</v>
      </c>
      <c r="AM1971">
        <f t="shared" si="616"/>
        <v>2</v>
      </c>
      <c r="AN1971">
        <f t="shared" si="617"/>
        <v>6</v>
      </c>
      <c r="AO1971" t="str">
        <f t="shared" si="618"/>
        <v>Weekday</v>
      </c>
      <c r="AR1971" s="20">
        <f t="shared" si="619"/>
        <v>0</v>
      </c>
    </row>
    <row r="1972" spans="1:44" x14ac:dyDescent="0.35">
      <c r="A1972" t="str">
        <f t="shared" si="601"/>
        <v>CUST1971</v>
      </c>
      <c r="B1972" s="2" t="s">
        <v>2307</v>
      </c>
      <c r="C1972" s="4">
        <v>45700</v>
      </c>
      <c r="D1972" s="2" t="s">
        <v>82</v>
      </c>
      <c r="E1972" t="s">
        <v>5052</v>
      </c>
      <c r="F1972" s="2" t="s">
        <v>42</v>
      </c>
      <c r="G1972" s="2" t="s">
        <v>170</v>
      </c>
      <c r="H1972" s="2">
        <v>1</v>
      </c>
      <c r="I1972" s="19">
        <v>1175.26</v>
      </c>
      <c r="J1972" s="2" t="s">
        <v>5047</v>
      </c>
      <c r="K1972" s="2" t="s">
        <v>16</v>
      </c>
      <c r="L1972" s="2">
        <v>5</v>
      </c>
      <c r="M1972" s="18">
        <f t="shared" si="602"/>
        <v>1175.26</v>
      </c>
      <c r="T1972" t="str">
        <f t="shared" si="603"/>
        <v>Completed</v>
      </c>
      <c r="U1972" t="str">
        <f t="shared" si="604"/>
        <v>Yes</v>
      </c>
      <c r="V1972" t="str">
        <f t="shared" si="605"/>
        <v>No</v>
      </c>
      <c r="X1972">
        <f t="shared" si="606"/>
        <v>573</v>
      </c>
      <c r="Y1972">
        <f t="shared" si="607"/>
        <v>450</v>
      </c>
      <c r="Z1972" s="18">
        <f t="shared" si="608"/>
        <v>1098537.4901531704</v>
      </c>
      <c r="AA1972" s="18">
        <f t="shared" si="609"/>
        <v>96724.388030634553</v>
      </c>
      <c r="AB1972" s="17">
        <f t="shared" si="610"/>
        <v>3.9001122334455669</v>
      </c>
      <c r="AC1972" s="2" t="s">
        <v>170</v>
      </c>
      <c r="AD1972" s="2" t="s">
        <v>42</v>
      </c>
      <c r="AE1972" t="str">
        <f t="shared" si="611"/>
        <v>Beauty</v>
      </c>
      <c r="AF1972" t="str">
        <f t="shared" si="612"/>
        <v>Beauty</v>
      </c>
      <c r="AG1972" t="str" cm="1">
        <f t="array" ref="AG1972">INDEX(AD:AD,ROW())</f>
        <v>Beauty</v>
      </c>
      <c r="AH1972">
        <f t="shared" si="620"/>
        <v>70</v>
      </c>
      <c r="AI1972" t="str">
        <f t="shared" si="613"/>
        <v>Beauty</v>
      </c>
      <c r="AK1972">
        <f t="shared" si="614"/>
        <v>2025</v>
      </c>
      <c r="AL1972">
        <f t="shared" si="615"/>
        <v>2</v>
      </c>
      <c r="AM1972">
        <f t="shared" si="616"/>
        <v>12</v>
      </c>
      <c r="AN1972">
        <f t="shared" si="617"/>
        <v>4</v>
      </c>
      <c r="AO1972" t="str">
        <f t="shared" si="618"/>
        <v>Weekday</v>
      </c>
      <c r="AR1972" s="20">
        <f t="shared" si="619"/>
        <v>0</v>
      </c>
    </row>
    <row r="1973" spans="1:44" x14ac:dyDescent="0.35">
      <c r="A1973" t="str">
        <f t="shared" si="601"/>
        <v>CUST1972</v>
      </c>
      <c r="B1973" s="2" t="s">
        <v>2308</v>
      </c>
      <c r="C1973" s="4">
        <v>45078</v>
      </c>
      <c r="D1973" s="2" t="s">
        <v>156</v>
      </c>
      <c r="E1973" t="s">
        <v>5051</v>
      </c>
      <c r="F1973" s="2" t="s">
        <v>23</v>
      </c>
      <c r="G1973" s="2" t="s">
        <v>46</v>
      </c>
      <c r="H1973" s="2">
        <v>1</v>
      </c>
      <c r="I1973" s="19">
        <v>488.56</v>
      </c>
      <c r="J1973" s="2" t="s">
        <v>5046</v>
      </c>
      <c r="K1973" s="2" t="s">
        <v>16</v>
      </c>
      <c r="L1973" s="2">
        <v>4</v>
      </c>
      <c r="M1973" s="18">
        <f t="shared" si="602"/>
        <v>488.56</v>
      </c>
      <c r="T1973" t="str">
        <f t="shared" si="603"/>
        <v>Completed</v>
      </c>
      <c r="U1973" t="str">
        <f t="shared" si="604"/>
        <v>No</v>
      </c>
      <c r="V1973" t="str">
        <f t="shared" si="605"/>
        <v>No</v>
      </c>
      <c r="X1973">
        <f t="shared" si="606"/>
        <v>619</v>
      </c>
      <c r="Y1973">
        <f t="shared" si="607"/>
        <v>468</v>
      </c>
      <c r="Z1973" s="18">
        <f t="shared" si="608"/>
        <v>594714.6477588166</v>
      </c>
      <c r="AA1973" s="18">
        <f t="shared" si="609"/>
        <v>60882.938065984097</v>
      </c>
      <c r="AB1973" s="17">
        <f t="shared" si="610"/>
        <v>3.804733727810651</v>
      </c>
      <c r="AC1973" s="2" t="s">
        <v>46</v>
      </c>
      <c r="AD1973" s="2" t="s">
        <v>23</v>
      </c>
      <c r="AE1973" t="str">
        <f t="shared" si="611"/>
        <v>Books</v>
      </c>
      <c r="AF1973" t="str">
        <f t="shared" si="612"/>
        <v>Books</v>
      </c>
      <c r="AG1973" t="str" cm="1">
        <f t="array" ref="AG1973">INDEX(AD:AD,ROW())</f>
        <v>Books</v>
      </c>
      <c r="AH1973">
        <f t="shared" si="620"/>
        <v>11</v>
      </c>
      <c r="AI1973" t="str">
        <f t="shared" si="613"/>
        <v>Books</v>
      </c>
      <c r="AK1973">
        <f t="shared" si="614"/>
        <v>2023</v>
      </c>
      <c r="AL1973">
        <f t="shared" si="615"/>
        <v>6</v>
      </c>
      <c r="AM1973">
        <f t="shared" si="616"/>
        <v>1</v>
      </c>
      <c r="AN1973">
        <f t="shared" si="617"/>
        <v>5</v>
      </c>
      <c r="AO1973" t="str">
        <f t="shared" si="618"/>
        <v>Weekday</v>
      </c>
      <c r="AR1973" s="20">
        <f t="shared" si="619"/>
        <v>0</v>
      </c>
    </row>
    <row r="1974" spans="1:44" x14ac:dyDescent="0.35">
      <c r="A1974" t="str">
        <f t="shared" si="601"/>
        <v>CUST1973</v>
      </c>
      <c r="B1974" s="2" t="s">
        <v>2309</v>
      </c>
      <c r="C1974" s="4">
        <v>45154</v>
      </c>
      <c r="D1974" s="2" t="s">
        <v>556</v>
      </c>
      <c r="E1974" t="s">
        <v>5048</v>
      </c>
      <c r="F1974" s="2" t="s">
        <v>23</v>
      </c>
      <c r="G1974" s="2" t="s">
        <v>65</v>
      </c>
      <c r="H1974" s="2">
        <v>1</v>
      </c>
      <c r="I1974" s="19">
        <v>602.02</v>
      </c>
      <c r="J1974" s="2" t="s">
        <v>5046</v>
      </c>
      <c r="K1974" s="2" t="s">
        <v>31</v>
      </c>
      <c r="L1974" s="2">
        <v>4</v>
      </c>
      <c r="M1974" s="18">
        <f t="shared" si="602"/>
        <v>602.02</v>
      </c>
      <c r="T1974" t="str">
        <f t="shared" si="603"/>
        <v>Pending</v>
      </c>
      <c r="U1974" t="str">
        <f t="shared" si="604"/>
        <v>No</v>
      </c>
      <c r="V1974" t="str">
        <f t="shared" si="605"/>
        <v>Yes</v>
      </c>
      <c r="X1974">
        <f t="shared" si="606"/>
        <v>590</v>
      </c>
      <c r="Y1974">
        <f t="shared" si="607"/>
        <v>451</v>
      </c>
      <c r="Z1974" s="18">
        <f t="shared" si="608"/>
        <v>594714.6477588166</v>
      </c>
      <c r="AA1974" s="18">
        <f t="shared" si="609"/>
        <v>60882.938065984097</v>
      </c>
      <c r="AB1974" s="17">
        <f t="shared" si="610"/>
        <v>3.804733727810651</v>
      </c>
      <c r="AC1974" s="2" t="s">
        <v>65</v>
      </c>
      <c r="AD1974" s="2" t="s">
        <v>23</v>
      </c>
      <c r="AE1974" t="str">
        <f t="shared" si="611"/>
        <v>Books</v>
      </c>
      <c r="AF1974" t="str">
        <f t="shared" si="612"/>
        <v>Books</v>
      </c>
      <c r="AG1974" t="str" cm="1">
        <f t="array" ref="AG1974">INDEX(AD:AD,ROW())</f>
        <v>Books</v>
      </c>
      <c r="AH1974">
        <f t="shared" si="620"/>
        <v>19</v>
      </c>
      <c r="AI1974" t="str">
        <f t="shared" si="613"/>
        <v>Books</v>
      </c>
      <c r="AK1974">
        <f t="shared" si="614"/>
        <v>2023</v>
      </c>
      <c r="AL1974">
        <f t="shared" si="615"/>
        <v>8</v>
      </c>
      <c r="AM1974">
        <f t="shared" si="616"/>
        <v>16</v>
      </c>
      <c r="AN1974">
        <f t="shared" si="617"/>
        <v>4</v>
      </c>
      <c r="AO1974" t="str">
        <f t="shared" si="618"/>
        <v>Weekday</v>
      </c>
      <c r="AR1974" s="20">
        <f t="shared" si="619"/>
        <v>0</v>
      </c>
    </row>
    <row r="1975" spans="1:44" x14ac:dyDescent="0.35">
      <c r="A1975" t="str">
        <f t="shared" si="601"/>
        <v>CUST1974</v>
      </c>
      <c r="B1975" s="2" t="s">
        <v>2310</v>
      </c>
      <c r="C1975" s="4">
        <v>45775</v>
      </c>
      <c r="D1975" s="2" t="s">
        <v>425</v>
      </c>
      <c r="E1975" t="s">
        <v>5051</v>
      </c>
      <c r="F1975" s="2" t="s">
        <v>23</v>
      </c>
      <c r="G1975" s="2" t="s">
        <v>65</v>
      </c>
      <c r="H1975" s="2">
        <v>2</v>
      </c>
      <c r="I1975" s="19">
        <v>420.17</v>
      </c>
      <c r="J1975" s="2" t="s">
        <v>50</v>
      </c>
      <c r="K1975" s="2" t="s">
        <v>16</v>
      </c>
      <c r="L1975" s="2">
        <v>5</v>
      </c>
      <c r="M1975" s="18">
        <f t="shared" si="602"/>
        <v>840.34</v>
      </c>
      <c r="T1975" t="str">
        <f t="shared" si="603"/>
        <v>Completed</v>
      </c>
      <c r="U1975" t="str">
        <f t="shared" si="604"/>
        <v>No</v>
      </c>
      <c r="V1975" t="str">
        <f t="shared" si="605"/>
        <v>No</v>
      </c>
      <c r="X1975">
        <f t="shared" si="606"/>
        <v>619</v>
      </c>
      <c r="Y1975">
        <f t="shared" si="607"/>
        <v>468</v>
      </c>
      <c r="Z1975" s="18">
        <f t="shared" si="608"/>
        <v>594714.6477588166</v>
      </c>
      <c r="AA1975" s="18">
        <f t="shared" si="609"/>
        <v>60882.938065984097</v>
      </c>
      <c r="AB1975" s="17">
        <f t="shared" si="610"/>
        <v>3.804733727810651</v>
      </c>
      <c r="AC1975" s="2" t="s">
        <v>65</v>
      </c>
      <c r="AD1975" s="2" t="s">
        <v>23</v>
      </c>
      <c r="AE1975" t="str">
        <f t="shared" si="611"/>
        <v>Books</v>
      </c>
      <c r="AF1975" t="str">
        <f t="shared" si="612"/>
        <v>Books</v>
      </c>
      <c r="AG1975" t="str" cm="1">
        <f t="array" ref="AG1975">INDEX(AD:AD,ROW())</f>
        <v>Books</v>
      </c>
      <c r="AH1975">
        <f t="shared" si="620"/>
        <v>19</v>
      </c>
      <c r="AI1975" t="str">
        <f t="shared" si="613"/>
        <v>Books</v>
      </c>
      <c r="AK1975">
        <f t="shared" si="614"/>
        <v>2025</v>
      </c>
      <c r="AL1975">
        <f t="shared" si="615"/>
        <v>4</v>
      </c>
      <c r="AM1975">
        <f t="shared" si="616"/>
        <v>28</v>
      </c>
      <c r="AN1975">
        <f t="shared" si="617"/>
        <v>2</v>
      </c>
      <c r="AO1975" t="str">
        <f t="shared" si="618"/>
        <v>Weekday</v>
      </c>
      <c r="AR1975" s="20">
        <f t="shared" si="619"/>
        <v>0</v>
      </c>
    </row>
    <row r="1976" spans="1:44" x14ac:dyDescent="0.35">
      <c r="A1976" t="str">
        <f t="shared" si="601"/>
        <v>CUST1975</v>
      </c>
      <c r="B1976" s="2" t="s">
        <v>2311</v>
      </c>
      <c r="C1976" s="4">
        <v>45807</v>
      </c>
      <c r="D1976" s="2" t="s">
        <v>429</v>
      </c>
      <c r="E1976" t="s">
        <v>5055</v>
      </c>
      <c r="F1976" s="2" t="s">
        <v>19</v>
      </c>
      <c r="G1976" s="2" t="s">
        <v>49</v>
      </c>
      <c r="H1976" s="2">
        <v>2</v>
      </c>
      <c r="I1976" s="19">
        <v>1223.94</v>
      </c>
      <c r="J1976" s="2" t="s">
        <v>50</v>
      </c>
      <c r="K1976" s="2" t="s">
        <v>16</v>
      </c>
      <c r="L1976" s="2">
        <v>4</v>
      </c>
      <c r="M1976" s="18">
        <f t="shared" si="602"/>
        <v>2447.88</v>
      </c>
      <c r="T1976" t="str">
        <f t="shared" si="603"/>
        <v>Completed</v>
      </c>
      <c r="U1976" t="str">
        <f t="shared" si="604"/>
        <v>Yes</v>
      </c>
      <c r="V1976" t="str">
        <f t="shared" si="605"/>
        <v>No</v>
      </c>
      <c r="X1976">
        <f t="shared" si="606"/>
        <v>567</v>
      </c>
      <c r="Y1976">
        <f t="shared" si="607"/>
        <v>440</v>
      </c>
      <c r="Z1976" s="18">
        <f t="shared" si="608"/>
        <v>2759712.3299794244</v>
      </c>
      <c r="AA1976" s="18">
        <f t="shared" si="609"/>
        <v>330643.50635802455</v>
      </c>
      <c r="AB1976" s="17">
        <f t="shared" si="610"/>
        <v>3.8641711229946525</v>
      </c>
      <c r="AC1976" s="2" t="s">
        <v>49</v>
      </c>
      <c r="AD1976" s="2" t="s">
        <v>19</v>
      </c>
      <c r="AE1976" t="str">
        <f t="shared" si="611"/>
        <v>Electronics</v>
      </c>
      <c r="AF1976" t="str">
        <f t="shared" si="612"/>
        <v>Electronics</v>
      </c>
      <c r="AG1976" t="str" cm="1">
        <f t="array" ref="AG1976">INDEX(AD:AD,ROW())</f>
        <v>Electronics</v>
      </c>
      <c r="AH1976">
        <f t="shared" si="620"/>
        <v>12</v>
      </c>
      <c r="AI1976" t="str">
        <f t="shared" si="613"/>
        <v>Electronics</v>
      </c>
      <c r="AK1976">
        <f t="shared" si="614"/>
        <v>2025</v>
      </c>
      <c r="AL1976">
        <f t="shared" si="615"/>
        <v>5</v>
      </c>
      <c r="AM1976">
        <f t="shared" si="616"/>
        <v>30</v>
      </c>
      <c r="AN1976">
        <f t="shared" si="617"/>
        <v>6</v>
      </c>
      <c r="AO1976" t="str">
        <f t="shared" si="618"/>
        <v>Weekday</v>
      </c>
      <c r="AR1976" s="20">
        <f t="shared" si="619"/>
        <v>0</v>
      </c>
    </row>
    <row r="1977" spans="1:44" x14ac:dyDescent="0.35">
      <c r="A1977" t="str">
        <f t="shared" si="601"/>
        <v>CUST1976</v>
      </c>
      <c r="B1977" s="2" t="s">
        <v>2312</v>
      </c>
      <c r="C1977" s="4">
        <v>45489</v>
      </c>
      <c r="D1977" s="2" t="s">
        <v>198</v>
      </c>
      <c r="E1977" t="s">
        <v>5055</v>
      </c>
      <c r="F1977" s="2" t="s">
        <v>42</v>
      </c>
      <c r="G1977" s="2" t="s">
        <v>188</v>
      </c>
      <c r="H1977" s="2">
        <v>3</v>
      </c>
      <c r="I1977" s="19">
        <v>118.51</v>
      </c>
      <c r="J1977" s="2" t="s">
        <v>20</v>
      </c>
      <c r="K1977" s="2" t="s">
        <v>16</v>
      </c>
      <c r="L1977" s="2">
        <v>4</v>
      </c>
      <c r="M1977" s="18">
        <f t="shared" si="602"/>
        <v>355.53000000000003</v>
      </c>
      <c r="T1977" t="str">
        <f t="shared" si="603"/>
        <v>Completed</v>
      </c>
      <c r="U1977" t="str">
        <f t="shared" si="604"/>
        <v>No</v>
      </c>
      <c r="V1977" t="str">
        <f t="shared" si="605"/>
        <v>No</v>
      </c>
      <c r="X1977">
        <f t="shared" si="606"/>
        <v>567</v>
      </c>
      <c r="Y1977">
        <f t="shared" si="607"/>
        <v>440</v>
      </c>
      <c r="Z1977" s="18">
        <f t="shared" si="608"/>
        <v>1098537.4901531704</v>
      </c>
      <c r="AA1977" s="18">
        <f t="shared" si="609"/>
        <v>96724.388030634553</v>
      </c>
      <c r="AB1977" s="17">
        <f t="shared" si="610"/>
        <v>3.9001122334455669</v>
      </c>
      <c r="AC1977" s="2" t="s">
        <v>188</v>
      </c>
      <c r="AD1977" s="2" t="s">
        <v>42</v>
      </c>
      <c r="AE1977" t="str">
        <f t="shared" si="611"/>
        <v>Beauty</v>
      </c>
      <c r="AF1977" t="str">
        <f t="shared" si="612"/>
        <v>Beauty</v>
      </c>
      <c r="AG1977" t="str" cm="1">
        <f t="array" ref="AG1977">INDEX(AD:AD,ROW())</f>
        <v>Beauty</v>
      </c>
      <c r="AH1977">
        <f t="shared" si="620"/>
        <v>80</v>
      </c>
      <c r="AI1977" t="str">
        <f t="shared" si="613"/>
        <v>Beauty</v>
      </c>
      <c r="AK1977">
        <f t="shared" si="614"/>
        <v>2024</v>
      </c>
      <c r="AL1977">
        <f t="shared" si="615"/>
        <v>7</v>
      </c>
      <c r="AM1977">
        <f t="shared" si="616"/>
        <v>16</v>
      </c>
      <c r="AN1977">
        <f t="shared" si="617"/>
        <v>3</v>
      </c>
      <c r="AO1977" t="str">
        <f t="shared" si="618"/>
        <v>Weekday</v>
      </c>
      <c r="AR1977" s="20">
        <f t="shared" si="619"/>
        <v>0</v>
      </c>
    </row>
    <row r="1978" spans="1:44" x14ac:dyDescent="0.35">
      <c r="A1978" t="str">
        <f t="shared" si="601"/>
        <v>CUST1977</v>
      </c>
      <c r="B1978" s="2" t="s">
        <v>2313</v>
      </c>
      <c r="C1978" s="4">
        <v>45301</v>
      </c>
      <c r="D1978" s="2" t="s">
        <v>222</v>
      </c>
      <c r="E1978" t="s">
        <v>5051</v>
      </c>
      <c r="F1978" s="2" t="s">
        <v>42</v>
      </c>
      <c r="G1978" s="2" t="s">
        <v>43</v>
      </c>
      <c r="H1978" s="2">
        <v>1</v>
      </c>
      <c r="I1978" s="19">
        <v>1403.49</v>
      </c>
      <c r="J1978" s="2" t="s">
        <v>5046</v>
      </c>
      <c r="K1978" s="2" t="s">
        <v>16</v>
      </c>
      <c r="L1978" s="2">
        <v>4</v>
      </c>
      <c r="M1978" s="18">
        <f t="shared" si="602"/>
        <v>1403.49</v>
      </c>
      <c r="T1978" t="str">
        <f t="shared" si="603"/>
        <v>Completed</v>
      </c>
      <c r="U1978" t="str">
        <f t="shared" si="604"/>
        <v>Yes</v>
      </c>
      <c r="V1978" t="str">
        <f t="shared" si="605"/>
        <v>No</v>
      </c>
      <c r="X1978">
        <f t="shared" si="606"/>
        <v>619</v>
      </c>
      <c r="Y1978">
        <f t="shared" si="607"/>
        <v>468</v>
      </c>
      <c r="Z1978" s="18">
        <f t="shared" si="608"/>
        <v>1098537.4901531704</v>
      </c>
      <c r="AA1978" s="18">
        <f t="shared" si="609"/>
        <v>96724.388030634553</v>
      </c>
      <c r="AB1978" s="17">
        <f t="shared" si="610"/>
        <v>3.9001122334455669</v>
      </c>
      <c r="AC1978" s="2" t="s">
        <v>43</v>
      </c>
      <c r="AD1978" s="2" t="s">
        <v>42</v>
      </c>
      <c r="AE1978" t="str">
        <f t="shared" si="611"/>
        <v>Beauty</v>
      </c>
      <c r="AF1978" t="str">
        <f t="shared" si="612"/>
        <v>Beauty</v>
      </c>
      <c r="AG1978" t="str" cm="1">
        <f t="array" ref="AG1978">INDEX(AD:AD,ROW())</f>
        <v>Beauty</v>
      </c>
      <c r="AH1978">
        <f t="shared" si="620"/>
        <v>10</v>
      </c>
      <c r="AI1978" t="str">
        <f t="shared" si="613"/>
        <v>Beauty</v>
      </c>
      <c r="AK1978">
        <f t="shared" si="614"/>
        <v>2024</v>
      </c>
      <c r="AL1978">
        <f t="shared" si="615"/>
        <v>1</v>
      </c>
      <c r="AM1978">
        <f t="shared" si="616"/>
        <v>10</v>
      </c>
      <c r="AN1978">
        <f t="shared" si="617"/>
        <v>4</v>
      </c>
      <c r="AO1978" t="str">
        <f t="shared" si="618"/>
        <v>Weekday</v>
      </c>
      <c r="AR1978" s="20">
        <f t="shared" si="619"/>
        <v>0</v>
      </c>
    </row>
    <row r="1979" spans="1:44" x14ac:dyDescent="0.35">
      <c r="A1979" t="str">
        <f t="shared" si="601"/>
        <v>CUST1978</v>
      </c>
      <c r="B1979" s="2" t="s">
        <v>2314</v>
      </c>
      <c r="C1979" s="4">
        <v>45595</v>
      </c>
      <c r="D1979" s="2" t="s">
        <v>598</v>
      </c>
      <c r="E1979" t="s">
        <v>5048</v>
      </c>
      <c r="F1979" s="2" t="s">
        <v>29</v>
      </c>
      <c r="G1979" s="2" t="s">
        <v>5041</v>
      </c>
      <c r="H1979" s="2">
        <v>1</v>
      </c>
      <c r="I1979" s="19">
        <v>795.83</v>
      </c>
      <c r="J1979" s="2" t="s">
        <v>5047</v>
      </c>
      <c r="K1979" s="2" t="s">
        <v>16</v>
      </c>
      <c r="L1979" s="2">
        <v>3</v>
      </c>
      <c r="M1979" s="18">
        <f t="shared" si="602"/>
        <v>795.83</v>
      </c>
      <c r="T1979" t="str">
        <f t="shared" si="603"/>
        <v>Completed</v>
      </c>
      <c r="U1979" t="str">
        <f t="shared" si="604"/>
        <v>No</v>
      </c>
      <c r="V1979" t="str">
        <f t="shared" si="605"/>
        <v>No</v>
      </c>
      <c r="X1979">
        <f t="shared" si="606"/>
        <v>590</v>
      </c>
      <c r="Y1979">
        <f t="shared" si="607"/>
        <v>451</v>
      </c>
      <c r="Z1979" s="18">
        <f t="shared" si="608"/>
        <v>1892867.2841657216</v>
      </c>
      <c r="AA1979" s="18">
        <f t="shared" si="609"/>
        <v>199432.98236095349</v>
      </c>
      <c r="AB1979" s="17">
        <f t="shared" si="610"/>
        <v>3.8949824970828471</v>
      </c>
      <c r="AC1979" s="2" t="s">
        <v>5041</v>
      </c>
      <c r="AD1979" s="2" t="s">
        <v>29</v>
      </c>
      <c r="AE1979" t="str">
        <f t="shared" si="611"/>
        <v>Fashion</v>
      </c>
      <c r="AF1979" t="str">
        <f t="shared" si="612"/>
        <v>Fashion</v>
      </c>
      <c r="AG1979" t="str" cm="1">
        <f t="array" ref="AG1979">INDEX(AD:AD,ROW())</f>
        <v>Fashion</v>
      </c>
      <c r="AH1979">
        <f t="shared" si="620"/>
        <v>15</v>
      </c>
      <c r="AI1979" t="str">
        <f t="shared" si="613"/>
        <v>Fashion</v>
      </c>
      <c r="AK1979">
        <f t="shared" si="614"/>
        <v>2024</v>
      </c>
      <c r="AL1979">
        <f t="shared" si="615"/>
        <v>10</v>
      </c>
      <c r="AM1979">
        <f t="shared" si="616"/>
        <v>30</v>
      </c>
      <c r="AN1979">
        <f t="shared" si="617"/>
        <v>4</v>
      </c>
      <c r="AO1979" t="str">
        <f t="shared" si="618"/>
        <v>Weekday</v>
      </c>
      <c r="AR1979" s="20">
        <f t="shared" si="619"/>
        <v>0</v>
      </c>
    </row>
    <row r="1980" spans="1:44" x14ac:dyDescent="0.35">
      <c r="A1980" t="str">
        <f t="shared" si="601"/>
        <v>CUST1979</v>
      </c>
      <c r="B1980" s="2" t="s">
        <v>2315</v>
      </c>
      <c r="C1980" s="4">
        <v>45667</v>
      </c>
      <c r="D1980" s="2" t="s">
        <v>507</v>
      </c>
      <c r="E1980" t="s">
        <v>5050</v>
      </c>
      <c r="F1980" s="2" t="s">
        <v>19</v>
      </c>
      <c r="G1980" s="2" t="s">
        <v>5040</v>
      </c>
      <c r="H1980" s="2">
        <v>2</v>
      </c>
      <c r="I1980" s="19">
        <v>3082.82</v>
      </c>
      <c r="J1980" s="2" t="s">
        <v>20</v>
      </c>
      <c r="K1980" s="2" t="s">
        <v>16</v>
      </c>
      <c r="L1980" s="2">
        <v>4</v>
      </c>
      <c r="M1980" s="18">
        <f t="shared" si="602"/>
        <v>6165.64</v>
      </c>
      <c r="T1980" t="str">
        <f t="shared" si="603"/>
        <v>Completed</v>
      </c>
      <c r="U1980" t="str">
        <f t="shared" si="604"/>
        <v>Yes</v>
      </c>
      <c r="V1980" t="str">
        <f t="shared" si="605"/>
        <v>No</v>
      </c>
      <c r="X1980">
        <f t="shared" si="606"/>
        <v>589</v>
      </c>
      <c r="Y1980">
        <f t="shared" si="607"/>
        <v>426</v>
      </c>
      <c r="Z1980" s="18">
        <f t="shared" si="608"/>
        <v>2759712.3299794244</v>
      </c>
      <c r="AA1980" s="18">
        <f t="shared" si="609"/>
        <v>330643.50635802455</v>
      </c>
      <c r="AB1980" s="17">
        <f t="shared" si="610"/>
        <v>3.8641711229946525</v>
      </c>
      <c r="AC1980" s="2" t="s">
        <v>5040</v>
      </c>
      <c r="AD1980" s="2" t="s">
        <v>19</v>
      </c>
      <c r="AE1980" t="str">
        <f t="shared" si="611"/>
        <v>Electronics</v>
      </c>
      <c r="AF1980" t="str">
        <f t="shared" si="612"/>
        <v>Electronics</v>
      </c>
      <c r="AG1980" t="str" cm="1">
        <f t="array" ref="AG1980">INDEX(AD:AD,ROW())</f>
        <v>Electronics</v>
      </c>
      <c r="AH1980">
        <f t="shared" si="620"/>
        <v>13</v>
      </c>
      <c r="AI1980" t="str">
        <f t="shared" si="613"/>
        <v>Electronics</v>
      </c>
      <c r="AK1980">
        <f t="shared" si="614"/>
        <v>2025</v>
      </c>
      <c r="AL1980">
        <f t="shared" si="615"/>
        <v>1</v>
      </c>
      <c r="AM1980">
        <f t="shared" si="616"/>
        <v>10</v>
      </c>
      <c r="AN1980">
        <f t="shared" si="617"/>
        <v>6</v>
      </c>
      <c r="AO1980" t="str">
        <f t="shared" si="618"/>
        <v>Weekday</v>
      </c>
      <c r="AR1980" s="20">
        <f t="shared" si="619"/>
        <v>0</v>
      </c>
    </row>
    <row r="1981" spans="1:44" x14ac:dyDescent="0.35">
      <c r="A1981" t="str">
        <f t="shared" si="601"/>
        <v>CUST1980</v>
      </c>
      <c r="B1981" s="2" t="s">
        <v>2316</v>
      </c>
      <c r="C1981" s="4">
        <v>45108</v>
      </c>
      <c r="D1981" s="2" t="s">
        <v>180</v>
      </c>
      <c r="E1981" t="s">
        <v>5049</v>
      </c>
      <c r="F1981" s="2" t="s">
        <v>23</v>
      </c>
      <c r="G1981" s="2" t="s">
        <v>24</v>
      </c>
      <c r="H1981" s="2">
        <v>1</v>
      </c>
      <c r="I1981" s="19">
        <v>452.69</v>
      </c>
      <c r="J1981" s="2" t="s">
        <v>5047</v>
      </c>
      <c r="K1981" s="2" t="s">
        <v>16</v>
      </c>
      <c r="L1981" s="2">
        <v>3</v>
      </c>
      <c r="M1981" s="18">
        <f t="shared" si="602"/>
        <v>452.69</v>
      </c>
      <c r="T1981" t="str">
        <f t="shared" si="603"/>
        <v>Completed</v>
      </c>
      <c r="U1981" t="str">
        <f t="shared" si="604"/>
        <v>No</v>
      </c>
      <c r="V1981" t="str">
        <f t="shared" si="605"/>
        <v>No</v>
      </c>
      <c r="X1981">
        <f t="shared" si="606"/>
        <v>595</v>
      </c>
      <c r="Y1981">
        <f t="shared" si="607"/>
        <v>444</v>
      </c>
      <c r="Z1981" s="18">
        <f t="shared" si="608"/>
        <v>594714.6477588166</v>
      </c>
      <c r="AA1981" s="18">
        <f t="shared" si="609"/>
        <v>60882.938065984097</v>
      </c>
      <c r="AB1981" s="17">
        <f t="shared" si="610"/>
        <v>3.804733727810651</v>
      </c>
      <c r="AC1981" s="2" t="s">
        <v>24</v>
      </c>
      <c r="AD1981" s="2" t="s">
        <v>23</v>
      </c>
      <c r="AE1981" t="str">
        <f t="shared" si="611"/>
        <v>Books</v>
      </c>
      <c r="AF1981" t="str">
        <f t="shared" si="612"/>
        <v>Books</v>
      </c>
      <c r="AG1981" t="str" cm="1">
        <f t="array" ref="AG1981">INDEX(AD:AD,ROW())</f>
        <v>Books</v>
      </c>
      <c r="AH1981">
        <f t="shared" si="620"/>
        <v>4</v>
      </c>
      <c r="AI1981" t="str">
        <f t="shared" si="613"/>
        <v>Books</v>
      </c>
      <c r="AK1981">
        <f t="shared" si="614"/>
        <v>2023</v>
      </c>
      <c r="AL1981">
        <f t="shared" si="615"/>
        <v>7</v>
      </c>
      <c r="AM1981">
        <f t="shared" si="616"/>
        <v>1</v>
      </c>
      <c r="AN1981">
        <f t="shared" si="617"/>
        <v>7</v>
      </c>
      <c r="AO1981" t="str">
        <f t="shared" si="618"/>
        <v>Weekend</v>
      </c>
      <c r="AR1981" s="20">
        <f t="shared" si="619"/>
        <v>0</v>
      </c>
    </row>
    <row r="1982" spans="1:44" x14ac:dyDescent="0.35">
      <c r="A1982" t="str">
        <f t="shared" si="601"/>
        <v>CUST1981</v>
      </c>
      <c r="B1982" s="2" t="s">
        <v>2317</v>
      </c>
      <c r="C1982" s="4">
        <v>45647</v>
      </c>
      <c r="D1982" s="2" t="s">
        <v>246</v>
      </c>
      <c r="E1982" t="s">
        <v>5051</v>
      </c>
      <c r="F1982" s="2" t="s">
        <v>29</v>
      </c>
      <c r="G1982" s="2" t="s">
        <v>121</v>
      </c>
      <c r="H1982" s="2">
        <v>1</v>
      </c>
      <c r="I1982" s="19">
        <v>1512.22</v>
      </c>
      <c r="J1982" s="2" t="s">
        <v>20</v>
      </c>
      <c r="K1982" s="2" t="s">
        <v>16</v>
      </c>
      <c r="L1982" s="2">
        <v>5</v>
      </c>
      <c r="M1982" s="18">
        <f t="shared" si="602"/>
        <v>1512.22</v>
      </c>
      <c r="T1982" t="str">
        <f t="shared" si="603"/>
        <v>Completed</v>
      </c>
      <c r="U1982" t="str">
        <f t="shared" si="604"/>
        <v>Yes</v>
      </c>
      <c r="V1982" t="str">
        <f t="shared" si="605"/>
        <v>No</v>
      </c>
      <c r="X1982">
        <f t="shared" si="606"/>
        <v>619</v>
      </c>
      <c r="Y1982">
        <f t="shared" si="607"/>
        <v>468</v>
      </c>
      <c r="Z1982" s="18">
        <f t="shared" si="608"/>
        <v>1892867.2841657216</v>
      </c>
      <c r="AA1982" s="18">
        <f t="shared" si="609"/>
        <v>199432.98236095349</v>
      </c>
      <c r="AB1982" s="17">
        <f t="shared" si="610"/>
        <v>3.8949824970828471</v>
      </c>
      <c r="AC1982" s="2" t="s">
        <v>121</v>
      </c>
      <c r="AD1982" s="2" t="s">
        <v>29</v>
      </c>
      <c r="AE1982" t="str">
        <f t="shared" si="611"/>
        <v>Fashion</v>
      </c>
      <c r="AF1982" t="str">
        <f t="shared" si="612"/>
        <v>Fashion</v>
      </c>
      <c r="AG1982" t="str" cm="1">
        <f t="array" ref="AG1982">INDEX(AD:AD,ROW())</f>
        <v>Fashion</v>
      </c>
      <c r="AH1982">
        <f t="shared" si="620"/>
        <v>45</v>
      </c>
      <c r="AI1982" t="str">
        <f t="shared" si="613"/>
        <v>Fashion</v>
      </c>
      <c r="AK1982">
        <f t="shared" si="614"/>
        <v>2024</v>
      </c>
      <c r="AL1982">
        <f t="shared" si="615"/>
        <v>12</v>
      </c>
      <c r="AM1982">
        <f t="shared" si="616"/>
        <v>21</v>
      </c>
      <c r="AN1982">
        <f t="shared" si="617"/>
        <v>7</v>
      </c>
      <c r="AO1982" t="str">
        <f t="shared" si="618"/>
        <v>Weekend</v>
      </c>
      <c r="AR1982" s="20">
        <f t="shared" si="619"/>
        <v>0</v>
      </c>
    </row>
    <row r="1983" spans="1:44" x14ac:dyDescent="0.35">
      <c r="A1983" t="str">
        <f t="shared" si="601"/>
        <v>CUST1982</v>
      </c>
      <c r="B1983" s="2" t="s">
        <v>2318</v>
      </c>
      <c r="C1983" s="4">
        <v>45193</v>
      </c>
      <c r="D1983" s="2" t="s">
        <v>2079</v>
      </c>
      <c r="E1983" t="s">
        <v>5054</v>
      </c>
      <c r="F1983" s="2" t="s">
        <v>19</v>
      </c>
      <c r="G1983" s="2" t="s">
        <v>5039</v>
      </c>
      <c r="H1983" s="2">
        <v>2</v>
      </c>
      <c r="I1983" s="19">
        <v>740.17</v>
      </c>
      <c r="J1983" s="2" t="s">
        <v>15</v>
      </c>
      <c r="K1983" s="2" t="s">
        <v>31</v>
      </c>
      <c r="L1983" s="2">
        <v>4</v>
      </c>
      <c r="M1983" s="18">
        <f t="shared" si="602"/>
        <v>1480.34</v>
      </c>
      <c r="T1983" t="str">
        <f t="shared" si="603"/>
        <v>Pending</v>
      </c>
      <c r="U1983" t="str">
        <f t="shared" si="604"/>
        <v>No</v>
      </c>
      <c r="V1983" t="str">
        <f t="shared" si="605"/>
        <v>Yes</v>
      </c>
      <c r="X1983">
        <f t="shared" si="606"/>
        <v>558</v>
      </c>
      <c r="Y1983">
        <f t="shared" si="607"/>
        <v>430</v>
      </c>
      <c r="Z1983" s="18">
        <f t="shared" si="608"/>
        <v>2759712.3299794244</v>
      </c>
      <c r="AA1983" s="18">
        <f t="shared" si="609"/>
        <v>330643.50635802455</v>
      </c>
      <c r="AB1983" s="17">
        <f t="shared" si="610"/>
        <v>3.8641711229946525</v>
      </c>
      <c r="AC1983" s="2" t="s">
        <v>5039</v>
      </c>
      <c r="AD1983" s="2" t="s">
        <v>19</v>
      </c>
      <c r="AE1983" t="str">
        <f t="shared" si="611"/>
        <v>Electronics</v>
      </c>
      <c r="AF1983" t="str">
        <f t="shared" si="612"/>
        <v>Electronics</v>
      </c>
      <c r="AG1983" t="str" cm="1">
        <f t="array" ref="AG1983">INDEX(AD:AD,ROW())</f>
        <v>Electronics</v>
      </c>
      <c r="AH1983">
        <f t="shared" si="620"/>
        <v>3</v>
      </c>
      <c r="AI1983" t="str">
        <f t="shared" si="613"/>
        <v>Electronics</v>
      </c>
      <c r="AK1983">
        <f t="shared" si="614"/>
        <v>2023</v>
      </c>
      <c r="AL1983">
        <f t="shared" si="615"/>
        <v>9</v>
      </c>
      <c r="AM1983">
        <f t="shared" si="616"/>
        <v>24</v>
      </c>
      <c r="AN1983">
        <f t="shared" si="617"/>
        <v>1</v>
      </c>
      <c r="AO1983" t="str">
        <f t="shared" si="618"/>
        <v>Weekend</v>
      </c>
      <c r="AR1983" s="20">
        <f t="shared" si="619"/>
        <v>0</v>
      </c>
    </row>
    <row r="1984" spans="1:44" x14ac:dyDescent="0.35">
      <c r="A1984" t="str">
        <f t="shared" si="601"/>
        <v>CUST1983</v>
      </c>
      <c r="B1984" s="2" t="s">
        <v>2319</v>
      </c>
      <c r="C1984" s="4">
        <v>45540</v>
      </c>
      <c r="D1984" s="2" t="s">
        <v>437</v>
      </c>
      <c r="E1984" t="s">
        <v>5049</v>
      </c>
      <c r="F1984" s="2" t="s">
        <v>13</v>
      </c>
      <c r="G1984" s="2" t="s">
        <v>37</v>
      </c>
      <c r="H1984" s="2">
        <v>3</v>
      </c>
      <c r="I1984" s="19">
        <v>1252.4000000000001</v>
      </c>
      <c r="J1984" s="2" t="s">
        <v>50</v>
      </c>
      <c r="K1984" s="2" t="s">
        <v>16</v>
      </c>
      <c r="L1984" s="2">
        <v>2</v>
      </c>
      <c r="M1984" s="18">
        <f t="shared" si="602"/>
        <v>3757.2000000000003</v>
      </c>
      <c r="T1984" t="str">
        <f t="shared" si="603"/>
        <v>Completed</v>
      </c>
      <c r="U1984" t="str">
        <f t="shared" si="604"/>
        <v>Yes</v>
      </c>
      <c r="V1984" t="str">
        <f t="shared" si="605"/>
        <v>No</v>
      </c>
      <c r="X1984">
        <f t="shared" si="606"/>
        <v>595</v>
      </c>
      <c r="Y1984">
        <f t="shared" si="607"/>
        <v>444</v>
      </c>
      <c r="Z1984" s="18">
        <f t="shared" si="608"/>
        <v>1463424.4009529033</v>
      </c>
      <c r="AA1984" s="18">
        <f t="shared" si="609"/>
        <v>118285.78776560788</v>
      </c>
      <c r="AB1984" s="17">
        <f t="shared" si="610"/>
        <v>3.8140589569160999</v>
      </c>
      <c r="AC1984" s="2" t="s">
        <v>37</v>
      </c>
      <c r="AD1984" s="2" t="s">
        <v>13</v>
      </c>
      <c r="AE1984" t="str">
        <f t="shared" si="611"/>
        <v>Home &amp; Kitchen</v>
      </c>
      <c r="AF1984" t="str">
        <f t="shared" si="612"/>
        <v>Home &amp; Kitchen</v>
      </c>
      <c r="AG1984" t="str" cm="1">
        <f t="array" ref="AG1984">INDEX(AD:AD,ROW())</f>
        <v>Home &amp; Kitchen</v>
      </c>
      <c r="AH1984">
        <f t="shared" si="620"/>
        <v>8</v>
      </c>
      <c r="AI1984" t="str">
        <f t="shared" si="613"/>
        <v>Home &amp; Kitchen</v>
      </c>
      <c r="AK1984">
        <f t="shared" si="614"/>
        <v>2024</v>
      </c>
      <c r="AL1984">
        <f t="shared" si="615"/>
        <v>9</v>
      </c>
      <c r="AM1984">
        <f t="shared" si="616"/>
        <v>5</v>
      </c>
      <c r="AN1984">
        <f t="shared" si="617"/>
        <v>5</v>
      </c>
      <c r="AO1984" t="str">
        <f t="shared" si="618"/>
        <v>Weekday</v>
      </c>
      <c r="AR1984" s="20">
        <f t="shared" si="619"/>
        <v>0</v>
      </c>
    </row>
    <row r="1985" spans="1:44" x14ac:dyDescent="0.35">
      <c r="A1985" t="str">
        <f t="shared" si="601"/>
        <v>CUST1984</v>
      </c>
      <c r="B1985" s="2" t="s">
        <v>2320</v>
      </c>
      <c r="C1985" s="4">
        <v>45775</v>
      </c>
      <c r="D1985" s="2" t="s">
        <v>312</v>
      </c>
      <c r="E1985" t="s">
        <v>5050</v>
      </c>
      <c r="F1985" s="2" t="s">
        <v>23</v>
      </c>
      <c r="G1985" s="2" t="s">
        <v>46</v>
      </c>
      <c r="H1985" s="2">
        <v>1</v>
      </c>
      <c r="I1985" s="19">
        <v>450.26903299203627</v>
      </c>
      <c r="J1985" s="2" t="s">
        <v>15</v>
      </c>
      <c r="K1985" s="2" t="s">
        <v>16</v>
      </c>
      <c r="L1985" s="31"/>
      <c r="M1985" s="18">
        <f t="shared" si="602"/>
        <v>450.26903299203627</v>
      </c>
      <c r="T1985" t="str">
        <f t="shared" si="603"/>
        <v>Completed</v>
      </c>
      <c r="U1985" t="str">
        <f t="shared" si="604"/>
        <v>No</v>
      </c>
      <c r="V1985" t="str">
        <f t="shared" si="605"/>
        <v>No</v>
      </c>
      <c r="X1985">
        <f t="shared" si="606"/>
        <v>589</v>
      </c>
      <c r="Y1985">
        <f t="shared" si="607"/>
        <v>426</v>
      </c>
      <c r="Z1985" s="18">
        <f t="shared" si="608"/>
        <v>594714.6477588166</v>
      </c>
      <c r="AA1985" s="18">
        <f t="shared" si="609"/>
        <v>60882.938065984097</v>
      </c>
      <c r="AB1985" s="17">
        <f t="shared" si="610"/>
        <v>3.804733727810651</v>
      </c>
      <c r="AC1985" s="2" t="s">
        <v>46</v>
      </c>
      <c r="AD1985" s="2" t="s">
        <v>23</v>
      </c>
      <c r="AE1985" t="str">
        <f t="shared" si="611"/>
        <v>Books</v>
      </c>
      <c r="AF1985" t="str">
        <f t="shared" si="612"/>
        <v>Books</v>
      </c>
      <c r="AG1985" t="str" cm="1">
        <f t="array" ref="AG1985">INDEX(AD:AD,ROW())</f>
        <v>Books</v>
      </c>
      <c r="AH1985">
        <f t="shared" si="620"/>
        <v>11</v>
      </c>
      <c r="AI1985" t="str">
        <f t="shared" si="613"/>
        <v>Books</v>
      </c>
      <c r="AK1985">
        <f t="shared" si="614"/>
        <v>2025</v>
      </c>
      <c r="AL1985">
        <f t="shared" si="615"/>
        <v>4</v>
      </c>
      <c r="AM1985">
        <f t="shared" si="616"/>
        <v>28</v>
      </c>
      <c r="AN1985">
        <f t="shared" si="617"/>
        <v>2</v>
      </c>
      <c r="AO1985" t="str">
        <f t="shared" si="618"/>
        <v>Weekday</v>
      </c>
      <c r="AR1985" s="20">
        <f t="shared" si="619"/>
        <v>0</v>
      </c>
    </row>
    <row r="1986" spans="1:44" x14ac:dyDescent="0.35">
      <c r="A1986" t="str">
        <f t="shared" si="601"/>
        <v>CUST1985</v>
      </c>
      <c r="B1986" s="2" t="s">
        <v>2321</v>
      </c>
      <c r="C1986" s="4">
        <v>45481</v>
      </c>
      <c r="D1986" s="2" t="s">
        <v>271</v>
      </c>
      <c r="E1986" t="s">
        <v>5053</v>
      </c>
      <c r="F1986" s="2" t="s">
        <v>13</v>
      </c>
      <c r="G1986" s="2" t="s">
        <v>5045</v>
      </c>
      <c r="H1986" s="2">
        <v>1</v>
      </c>
      <c r="I1986" s="19">
        <v>317.24</v>
      </c>
      <c r="J1986" s="2" t="s">
        <v>5047</v>
      </c>
      <c r="K1986" s="2" t="s">
        <v>16</v>
      </c>
      <c r="L1986" s="2">
        <v>5</v>
      </c>
      <c r="M1986" s="18">
        <f t="shared" si="602"/>
        <v>317.24</v>
      </c>
      <c r="T1986" t="str">
        <f t="shared" si="603"/>
        <v>Completed</v>
      </c>
      <c r="U1986" t="str">
        <f t="shared" si="604"/>
        <v>No</v>
      </c>
      <c r="V1986" t="str">
        <f t="shared" si="605"/>
        <v>No</v>
      </c>
      <c r="X1986">
        <f t="shared" si="606"/>
        <v>559</v>
      </c>
      <c r="Y1986">
        <f t="shared" si="607"/>
        <v>408</v>
      </c>
      <c r="Z1986" s="18">
        <f t="shared" si="608"/>
        <v>1463424.4009529033</v>
      </c>
      <c r="AA1986" s="18">
        <f t="shared" si="609"/>
        <v>118285.78776560788</v>
      </c>
      <c r="AB1986" s="17">
        <f t="shared" si="610"/>
        <v>3.8140589569160999</v>
      </c>
      <c r="AC1986" s="2" t="s">
        <v>5045</v>
      </c>
      <c r="AD1986" s="2" t="s">
        <v>13</v>
      </c>
      <c r="AE1986" t="str">
        <f t="shared" si="611"/>
        <v>Home &amp; Kitchen</v>
      </c>
      <c r="AF1986" t="str">
        <f t="shared" si="612"/>
        <v>Home &amp; Kitchen</v>
      </c>
      <c r="AG1986" t="str" cm="1">
        <f t="array" ref="AG1986">INDEX(AD:AD,ROW())</f>
        <v>Home &amp; Kitchen</v>
      </c>
      <c r="AH1986">
        <f t="shared" si="620"/>
        <v>76</v>
      </c>
      <c r="AI1986" t="str">
        <f t="shared" si="613"/>
        <v>Home &amp; Kitchen</v>
      </c>
      <c r="AK1986">
        <f t="shared" si="614"/>
        <v>2024</v>
      </c>
      <c r="AL1986">
        <f t="shared" si="615"/>
        <v>7</v>
      </c>
      <c r="AM1986">
        <f t="shared" si="616"/>
        <v>8</v>
      </c>
      <c r="AN1986">
        <f t="shared" si="617"/>
        <v>2</v>
      </c>
      <c r="AO1986" t="str">
        <f t="shared" si="618"/>
        <v>Weekday</v>
      </c>
      <c r="AR1986" s="20">
        <f t="shared" si="619"/>
        <v>0</v>
      </c>
    </row>
    <row r="1987" spans="1:44" x14ac:dyDescent="0.35">
      <c r="A1987" t="str">
        <f t="shared" ref="A1987:A2050" si="621">"CUST"&amp;TEXT(ROW()-1,"0000")</f>
        <v>CUST1986</v>
      </c>
      <c r="B1987" s="2" t="s">
        <v>2322</v>
      </c>
      <c r="C1987" s="4">
        <v>45215</v>
      </c>
      <c r="D1987" s="2" t="s">
        <v>547</v>
      </c>
      <c r="E1987" t="s">
        <v>5054</v>
      </c>
      <c r="F1987" s="2" t="s">
        <v>23</v>
      </c>
      <c r="G1987" s="2" t="s">
        <v>68</v>
      </c>
      <c r="H1987" s="2">
        <v>1</v>
      </c>
      <c r="I1987" s="19">
        <v>702.31</v>
      </c>
      <c r="J1987" s="2" t="s">
        <v>20</v>
      </c>
      <c r="K1987" s="2" t="s">
        <v>16</v>
      </c>
      <c r="L1987" s="2">
        <v>4</v>
      </c>
      <c r="M1987" s="18">
        <f t="shared" ref="M1987:M2050" si="622">H1987*I1987</f>
        <v>702.31</v>
      </c>
      <c r="T1987" t="str">
        <f t="shared" ref="T1987:T2050" si="623">IF(K1987="Cancelled","Lost Sale",IF(K1987="Pending","Pending","Completed"))</f>
        <v>Completed</v>
      </c>
      <c r="U1987" t="str">
        <f t="shared" ref="U1987:U2050" si="624">IF(AND(K1987="Delivered",M1987&gt;1000),"Yes","No")</f>
        <v>No</v>
      </c>
      <c r="V1987" t="str">
        <f t="shared" ref="V1987:V2050" si="625">IF(OR(K1987="Cancelled",K1987="Pending"),"Yes","No")</f>
        <v>No</v>
      </c>
      <c r="X1987">
        <f t="shared" ref="X1987:X2050" si="626">COUNTIF($E$2:$E$4701,E1987)</f>
        <v>558</v>
      </c>
      <c r="Y1987">
        <f t="shared" ref="Y1987:Y2050" si="627">COUNTIFS($E$2:$E$4701,E1987,$K$2:$K$4701,"Delivered")</f>
        <v>430</v>
      </c>
      <c r="Z1987" s="18">
        <f t="shared" ref="Z1987:Z2050" si="628">SUMIF($F$2:$F$4701,F1987,$M$2:$M$4701)</f>
        <v>594714.6477588166</v>
      </c>
      <c r="AA1987" s="18">
        <f t="shared" ref="AA1987:AA2050" si="629">SUMIFS($M$2:$M$4701,$F$2:$F$4701,F1987,$K$2:$K$4701,"Pending")</f>
        <v>60882.938065984097</v>
      </c>
      <c r="AB1987" s="17">
        <f t="shared" ref="AB1987:AB2050" si="630">AVERAGEIF($F$2:$F$4701,F1987,$L$2:$L$4701)</f>
        <v>3.804733727810651</v>
      </c>
      <c r="AC1987" s="2" t="s">
        <v>68</v>
      </c>
      <c r="AD1987" s="2" t="s">
        <v>23</v>
      </c>
      <c r="AE1987" t="str">
        <f t="shared" ref="AE1987:AE2050" si="631">VLOOKUP(G1987,$AC$2:$AD$4738,2,FALSE)</f>
        <v>Books</v>
      </c>
      <c r="AF1987" t="str">
        <f t="shared" ref="AF1987:AF2050" si="632">_xlfn.XLOOKUP(G1987,AC:AC,AD:AD)</f>
        <v>Books</v>
      </c>
      <c r="AG1987" t="str" cm="1">
        <f t="array" ref="AG1987">INDEX(AD:AD,ROW())</f>
        <v>Books</v>
      </c>
      <c r="AH1987">
        <f t="shared" si="620"/>
        <v>20</v>
      </c>
      <c r="AI1987" t="str">
        <f t="shared" ref="AI1987:AI2050" si="633">INDEX(AD:AD,MATCH(G1987,AC:AC,0))</f>
        <v>Books</v>
      </c>
      <c r="AK1987">
        <f t="shared" ref="AK1987:AK2050" si="634">YEAR(C1987)</f>
        <v>2023</v>
      </c>
      <c r="AL1987">
        <f t="shared" ref="AL1987:AL2050" si="635">MONTH(C1987)</f>
        <v>10</v>
      </c>
      <c r="AM1987">
        <f t="shared" ref="AM1987:AM2050" si="636">DAY(C1987)</f>
        <v>16</v>
      </c>
      <c r="AN1987">
        <f t="shared" ref="AN1987:AN2050" si="637">WEEKDAY(C1987)</f>
        <v>2</v>
      </c>
      <c r="AO1987" t="str">
        <f t="shared" ref="AO1987:AO2050" si="638">IF(WEEKDAY(C1987,2)&gt;5,"Weekend","Weekday")</f>
        <v>Weekday</v>
      </c>
      <c r="AR1987" s="20">
        <f t="shared" ref="AR1987:AR2050" si="639">IF(OR(K1987="Cancelled",K1987="Returned"),1,0)</f>
        <v>0</v>
      </c>
    </row>
    <row r="1988" spans="1:44" x14ac:dyDescent="0.35">
      <c r="A1988" t="str">
        <f t="shared" si="621"/>
        <v>CUST1987</v>
      </c>
      <c r="B1988" s="2" t="s">
        <v>2323</v>
      </c>
      <c r="C1988" s="4">
        <v>45043</v>
      </c>
      <c r="D1988" s="2" t="s">
        <v>246</v>
      </c>
      <c r="E1988" t="s">
        <v>5052</v>
      </c>
      <c r="F1988" s="2" t="s">
        <v>23</v>
      </c>
      <c r="G1988" s="2" t="s">
        <v>65</v>
      </c>
      <c r="H1988" s="2">
        <v>3</v>
      </c>
      <c r="I1988" s="19">
        <v>376.02</v>
      </c>
      <c r="J1988" s="2" t="s">
        <v>15</v>
      </c>
      <c r="K1988" s="2" t="s">
        <v>16</v>
      </c>
      <c r="L1988" s="2">
        <v>4</v>
      </c>
      <c r="M1988" s="18">
        <f t="shared" si="622"/>
        <v>1128.06</v>
      </c>
      <c r="T1988" t="str">
        <f t="shared" si="623"/>
        <v>Completed</v>
      </c>
      <c r="U1988" t="str">
        <f t="shared" si="624"/>
        <v>Yes</v>
      </c>
      <c r="V1988" t="str">
        <f t="shared" si="625"/>
        <v>No</v>
      </c>
      <c r="X1988">
        <f t="shared" si="626"/>
        <v>573</v>
      </c>
      <c r="Y1988">
        <f t="shared" si="627"/>
        <v>450</v>
      </c>
      <c r="Z1988" s="18">
        <f t="shared" si="628"/>
        <v>594714.6477588166</v>
      </c>
      <c r="AA1988" s="18">
        <f t="shared" si="629"/>
        <v>60882.938065984097</v>
      </c>
      <c r="AB1988" s="17">
        <f t="shared" si="630"/>
        <v>3.804733727810651</v>
      </c>
      <c r="AC1988" s="2" t="s">
        <v>65</v>
      </c>
      <c r="AD1988" s="2" t="s">
        <v>23</v>
      </c>
      <c r="AE1988" t="str">
        <f t="shared" si="631"/>
        <v>Books</v>
      </c>
      <c r="AF1988" t="str">
        <f t="shared" si="632"/>
        <v>Books</v>
      </c>
      <c r="AG1988" t="str" cm="1">
        <f t="array" ref="AG1988">INDEX(AD:AD,ROW())</f>
        <v>Books</v>
      </c>
      <c r="AH1988">
        <f t="shared" si="620"/>
        <v>19</v>
      </c>
      <c r="AI1988" t="str">
        <f t="shared" si="633"/>
        <v>Books</v>
      </c>
      <c r="AK1988">
        <f t="shared" si="634"/>
        <v>2023</v>
      </c>
      <c r="AL1988">
        <f t="shared" si="635"/>
        <v>4</v>
      </c>
      <c r="AM1988">
        <f t="shared" si="636"/>
        <v>27</v>
      </c>
      <c r="AN1988">
        <f t="shared" si="637"/>
        <v>5</v>
      </c>
      <c r="AO1988" t="str">
        <f t="shared" si="638"/>
        <v>Weekday</v>
      </c>
      <c r="AR1988" s="20">
        <f t="shared" si="639"/>
        <v>0</v>
      </c>
    </row>
    <row r="1989" spans="1:44" x14ac:dyDescent="0.35">
      <c r="A1989" t="str">
        <f t="shared" si="621"/>
        <v>CUST1988</v>
      </c>
      <c r="B1989" s="2" t="s">
        <v>2324</v>
      </c>
      <c r="C1989" s="4">
        <v>45647</v>
      </c>
      <c r="D1989" s="2" t="s">
        <v>28</v>
      </c>
      <c r="E1989" t="s">
        <v>5055</v>
      </c>
      <c r="F1989" s="2" t="s">
        <v>13</v>
      </c>
      <c r="G1989" s="2" t="s">
        <v>34</v>
      </c>
      <c r="H1989" s="2">
        <v>2</v>
      </c>
      <c r="I1989" s="19">
        <v>1461.73</v>
      </c>
      <c r="J1989" s="2" t="s">
        <v>5046</v>
      </c>
      <c r="K1989" s="2" t="s">
        <v>103</v>
      </c>
      <c r="L1989" s="2">
        <v>4</v>
      </c>
      <c r="M1989" s="18">
        <f t="shared" si="622"/>
        <v>2923.46</v>
      </c>
      <c r="T1989" t="str">
        <f t="shared" si="623"/>
        <v>Lost Sale</v>
      </c>
      <c r="U1989" t="str">
        <f t="shared" si="624"/>
        <v>No</v>
      </c>
      <c r="V1989" t="str">
        <f t="shared" si="625"/>
        <v>Yes</v>
      </c>
      <c r="X1989">
        <f t="shared" si="626"/>
        <v>567</v>
      </c>
      <c r="Y1989">
        <f t="shared" si="627"/>
        <v>440</v>
      </c>
      <c r="Z1989" s="18">
        <f t="shared" si="628"/>
        <v>1463424.4009529033</v>
      </c>
      <c r="AA1989" s="18">
        <f t="shared" si="629"/>
        <v>118285.78776560788</v>
      </c>
      <c r="AB1989" s="17">
        <f t="shared" si="630"/>
        <v>3.8140589569160999</v>
      </c>
      <c r="AC1989" s="2" t="s">
        <v>34</v>
      </c>
      <c r="AD1989" s="2" t="s">
        <v>13</v>
      </c>
      <c r="AE1989" t="str">
        <f t="shared" si="631"/>
        <v>Home &amp; Kitchen</v>
      </c>
      <c r="AF1989" t="str">
        <f t="shared" si="632"/>
        <v>Home &amp; Kitchen</v>
      </c>
      <c r="AG1989" t="str" cm="1">
        <f t="array" ref="AG1989">INDEX(AD:AD,ROW())</f>
        <v>Home &amp; Kitchen</v>
      </c>
      <c r="AH1989">
        <f t="shared" si="620"/>
        <v>7</v>
      </c>
      <c r="AI1989" t="str">
        <f t="shared" si="633"/>
        <v>Home &amp; Kitchen</v>
      </c>
      <c r="AK1989">
        <f t="shared" si="634"/>
        <v>2024</v>
      </c>
      <c r="AL1989">
        <f t="shared" si="635"/>
        <v>12</v>
      </c>
      <c r="AM1989">
        <f t="shared" si="636"/>
        <v>21</v>
      </c>
      <c r="AN1989">
        <f t="shared" si="637"/>
        <v>7</v>
      </c>
      <c r="AO1989" t="str">
        <f t="shared" si="638"/>
        <v>Weekend</v>
      </c>
      <c r="AR1989" s="20">
        <f t="shared" si="639"/>
        <v>1</v>
      </c>
    </row>
    <row r="1990" spans="1:44" x14ac:dyDescent="0.35">
      <c r="A1990" t="str">
        <f t="shared" si="621"/>
        <v>CUST1989</v>
      </c>
      <c r="B1990" s="2" t="s">
        <v>2325</v>
      </c>
      <c r="C1990" s="4">
        <v>44938</v>
      </c>
      <c r="D1990" s="2" t="s">
        <v>433</v>
      </c>
      <c r="E1990" t="s">
        <v>5051</v>
      </c>
      <c r="F1990" s="2" t="s">
        <v>23</v>
      </c>
      <c r="G1990" s="2" t="s">
        <v>68</v>
      </c>
      <c r="H1990" s="2">
        <v>2</v>
      </c>
      <c r="I1990" s="19">
        <v>338.37</v>
      </c>
      <c r="J1990" s="2" t="s">
        <v>15</v>
      </c>
      <c r="K1990" s="2" t="s">
        <v>16</v>
      </c>
      <c r="L1990" s="2">
        <v>5</v>
      </c>
      <c r="M1990" s="18">
        <f t="shared" si="622"/>
        <v>676.74</v>
      </c>
      <c r="T1990" t="str">
        <f t="shared" si="623"/>
        <v>Completed</v>
      </c>
      <c r="U1990" t="str">
        <f t="shared" si="624"/>
        <v>No</v>
      </c>
      <c r="V1990" t="str">
        <f t="shared" si="625"/>
        <v>No</v>
      </c>
      <c r="X1990">
        <f t="shared" si="626"/>
        <v>619</v>
      </c>
      <c r="Y1990">
        <f t="shared" si="627"/>
        <v>468</v>
      </c>
      <c r="Z1990" s="18">
        <f t="shared" si="628"/>
        <v>594714.6477588166</v>
      </c>
      <c r="AA1990" s="18">
        <f t="shared" si="629"/>
        <v>60882.938065984097</v>
      </c>
      <c r="AB1990" s="17">
        <f t="shared" si="630"/>
        <v>3.804733727810651</v>
      </c>
      <c r="AC1990" s="2" t="s">
        <v>68</v>
      </c>
      <c r="AD1990" s="2" t="s">
        <v>23</v>
      </c>
      <c r="AE1990" t="str">
        <f t="shared" si="631"/>
        <v>Books</v>
      </c>
      <c r="AF1990" t="str">
        <f t="shared" si="632"/>
        <v>Books</v>
      </c>
      <c r="AG1990" t="str" cm="1">
        <f t="array" ref="AG1990">INDEX(AD:AD,ROW())</f>
        <v>Books</v>
      </c>
      <c r="AH1990">
        <f t="shared" si="620"/>
        <v>20</v>
      </c>
      <c r="AI1990" t="str">
        <f t="shared" si="633"/>
        <v>Books</v>
      </c>
      <c r="AK1990">
        <f t="shared" si="634"/>
        <v>2023</v>
      </c>
      <c r="AL1990">
        <f t="shared" si="635"/>
        <v>1</v>
      </c>
      <c r="AM1990">
        <f t="shared" si="636"/>
        <v>12</v>
      </c>
      <c r="AN1990">
        <f t="shared" si="637"/>
        <v>5</v>
      </c>
      <c r="AO1990" t="str">
        <f t="shared" si="638"/>
        <v>Weekday</v>
      </c>
      <c r="AR1990" s="20">
        <f t="shared" si="639"/>
        <v>0</v>
      </c>
    </row>
    <row r="1991" spans="1:44" x14ac:dyDescent="0.35">
      <c r="A1991" t="str">
        <f t="shared" si="621"/>
        <v>CUST1990</v>
      </c>
      <c r="B1991" s="2" t="s">
        <v>2326</v>
      </c>
      <c r="C1991" s="4">
        <v>45809</v>
      </c>
      <c r="D1991" s="2" t="s">
        <v>144</v>
      </c>
      <c r="E1991" t="s">
        <v>5048</v>
      </c>
      <c r="F1991" s="2" t="s">
        <v>42</v>
      </c>
      <c r="G1991" s="2" t="s">
        <v>5044</v>
      </c>
      <c r="H1991" s="2">
        <v>1</v>
      </c>
      <c r="I1991" s="19">
        <v>208.5</v>
      </c>
      <c r="J1991" s="2" t="s">
        <v>5047</v>
      </c>
      <c r="K1991" s="2" t="s">
        <v>103</v>
      </c>
      <c r="L1991" s="2">
        <v>3</v>
      </c>
      <c r="M1991" s="18">
        <f t="shared" si="622"/>
        <v>208.5</v>
      </c>
      <c r="T1991" t="str">
        <f t="shared" si="623"/>
        <v>Lost Sale</v>
      </c>
      <c r="U1991" t="str">
        <f t="shared" si="624"/>
        <v>No</v>
      </c>
      <c r="V1991" t="str">
        <f t="shared" si="625"/>
        <v>Yes</v>
      </c>
      <c r="X1991">
        <f t="shared" si="626"/>
        <v>590</v>
      </c>
      <c r="Y1991">
        <f t="shared" si="627"/>
        <v>451</v>
      </c>
      <c r="Z1991" s="18">
        <f t="shared" si="628"/>
        <v>1098537.4901531704</v>
      </c>
      <c r="AA1991" s="18">
        <f t="shared" si="629"/>
        <v>96724.388030634553</v>
      </c>
      <c r="AB1991" s="17">
        <f t="shared" si="630"/>
        <v>3.9001122334455669</v>
      </c>
      <c r="AC1991" s="2" t="s">
        <v>5044</v>
      </c>
      <c r="AD1991" s="2" t="s">
        <v>42</v>
      </c>
      <c r="AE1991" t="str">
        <f t="shared" si="631"/>
        <v>Beauty</v>
      </c>
      <c r="AF1991" t="str">
        <f t="shared" si="632"/>
        <v>Beauty</v>
      </c>
      <c r="AG1991" t="str" cm="1">
        <f t="array" ref="AG1991">INDEX(AD:AD,ROW())</f>
        <v>Beauty</v>
      </c>
      <c r="AH1991">
        <f t="shared" si="620"/>
        <v>64</v>
      </c>
      <c r="AI1991" t="str">
        <f t="shared" si="633"/>
        <v>Beauty</v>
      </c>
      <c r="AK1991">
        <f t="shared" si="634"/>
        <v>2025</v>
      </c>
      <c r="AL1991">
        <f t="shared" si="635"/>
        <v>6</v>
      </c>
      <c r="AM1991">
        <f t="shared" si="636"/>
        <v>1</v>
      </c>
      <c r="AN1991">
        <f t="shared" si="637"/>
        <v>1</v>
      </c>
      <c r="AO1991" t="str">
        <f t="shared" si="638"/>
        <v>Weekend</v>
      </c>
      <c r="AR1991" s="20">
        <f t="shared" si="639"/>
        <v>1</v>
      </c>
    </row>
    <row r="1992" spans="1:44" x14ac:dyDescent="0.35">
      <c r="A1992" t="str">
        <f t="shared" si="621"/>
        <v>CUST1991</v>
      </c>
      <c r="B1992" s="2" t="s">
        <v>2327</v>
      </c>
      <c r="C1992" s="4">
        <v>45273</v>
      </c>
      <c r="D1992" s="2" t="s">
        <v>396</v>
      </c>
      <c r="E1992" t="s">
        <v>5048</v>
      </c>
      <c r="F1992" s="2" t="s">
        <v>42</v>
      </c>
      <c r="G1992" s="2" t="s">
        <v>5044</v>
      </c>
      <c r="H1992" s="2">
        <v>1</v>
      </c>
      <c r="I1992" s="19">
        <v>416.77</v>
      </c>
      <c r="J1992" s="2" t="s">
        <v>5047</v>
      </c>
      <c r="K1992" s="2" t="s">
        <v>76</v>
      </c>
      <c r="L1992" s="2">
        <v>3</v>
      </c>
      <c r="M1992" s="18">
        <f t="shared" si="622"/>
        <v>416.77</v>
      </c>
      <c r="T1992" t="str">
        <f t="shared" si="623"/>
        <v>Completed</v>
      </c>
      <c r="U1992" t="str">
        <f t="shared" si="624"/>
        <v>No</v>
      </c>
      <c r="V1992" t="str">
        <f t="shared" si="625"/>
        <v>No</v>
      </c>
      <c r="X1992">
        <f t="shared" si="626"/>
        <v>590</v>
      </c>
      <c r="Y1992">
        <f t="shared" si="627"/>
        <v>451</v>
      </c>
      <c r="Z1992" s="18">
        <f t="shared" si="628"/>
        <v>1098537.4901531704</v>
      </c>
      <c r="AA1992" s="18">
        <f t="shared" si="629"/>
        <v>96724.388030634553</v>
      </c>
      <c r="AB1992" s="17">
        <f t="shared" si="630"/>
        <v>3.9001122334455669</v>
      </c>
      <c r="AC1992" s="2" t="s">
        <v>5044</v>
      </c>
      <c r="AD1992" s="2" t="s">
        <v>42</v>
      </c>
      <c r="AE1992" t="str">
        <f t="shared" si="631"/>
        <v>Beauty</v>
      </c>
      <c r="AF1992" t="str">
        <f t="shared" si="632"/>
        <v>Beauty</v>
      </c>
      <c r="AG1992" t="str" cm="1">
        <f t="array" ref="AG1992">INDEX(AD:AD,ROW())</f>
        <v>Beauty</v>
      </c>
      <c r="AH1992">
        <f t="shared" si="620"/>
        <v>64</v>
      </c>
      <c r="AI1992" t="str">
        <f t="shared" si="633"/>
        <v>Beauty</v>
      </c>
      <c r="AK1992">
        <f t="shared" si="634"/>
        <v>2023</v>
      </c>
      <c r="AL1992">
        <f t="shared" si="635"/>
        <v>12</v>
      </c>
      <c r="AM1992">
        <f t="shared" si="636"/>
        <v>13</v>
      </c>
      <c r="AN1992">
        <f t="shared" si="637"/>
        <v>4</v>
      </c>
      <c r="AO1992" t="str">
        <f t="shared" si="638"/>
        <v>Weekday</v>
      </c>
      <c r="AR1992" s="20">
        <f t="shared" si="639"/>
        <v>1</v>
      </c>
    </row>
    <row r="1993" spans="1:44" x14ac:dyDescent="0.35">
      <c r="A1993" t="str">
        <f t="shared" si="621"/>
        <v>CUST1992</v>
      </c>
      <c r="B1993" s="2" t="s">
        <v>2328</v>
      </c>
      <c r="C1993" s="4">
        <v>45522</v>
      </c>
      <c r="D1993" s="2" t="s">
        <v>677</v>
      </c>
      <c r="E1993" t="s">
        <v>5055</v>
      </c>
      <c r="F1993" s="2" t="s">
        <v>29</v>
      </c>
      <c r="G1993" s="2" t="s">
        <v>30</v>
      </c>
      <c r="H1993" s="2">
        <v>1</v>
      </c>
      <c r="I1993" s="19">
        <v>1146.3499999999999</v>
      </c>
      <c r="J1993" s="2" t="s">
        <v>5046</v>
      </c>
      <c r="K1993" s="2" t="s">
        <v>16</v>
      </c>
      <c r="L1993" s="31"/>
      <c r="M1993" s="18">
        <f t="shared" si="622"/>
        <v>1146.3499999999999</v>
      </c>
      <c r="T1993" t="str">
        <f t="shared" si="623"/>
        <v>Completed</v>
      </c>
      <c r="U1993" t="str">
        <f t="shared" si="624"/>
        <v>Yes</v>
      </c>
      <c r="V1993" t="str">
        <f t="shared" si="625"/>
        <v>No</v>
      </c>
      <c r="X1993">
        <f t="shared" si="626"/>
        <v>567</v>
      </c>
      <c r="Y1993">
        <f t="shared" si="627"/>
        <v>440</v>
      </c>
      <c r="Z1993" s="18">
        <f t="shared" si="628"/>
        <v>1892867.2841657216</v>
      </c>
      <c r="AA1993" s="18">
        <f t="shared" si="629"/>
        <v>199432.98236095349</v>
      </c>
      <c r="AB1993" s="17">
        <f t="shared" si="630"/>
        <v>3.8949824970828471</v>
      </c>
      <c r="AC1993" s="2" t="s">
        <v>30</v>
      </c>
      <c r="AD1993" s="2" t="s">
        <v>29</v>
      </c>
      <c r="AE1993" t="str">
        <f t="shared" si="631"/>
        <v>Fashion</v>
      </c>
      <c r="AF1993" t="str">
        <f t="shared" si="632"/>
        <v>Fashion</v>
      </c>
      <c r="AG1993" t="str" cm="1">
        <f t="array" ref="AG1993">INDEX(AD:AD,ROW())</f>
        <v>Fashion</v>
      </c>
      <c r="AH1993">
        <f t="shared" ref="AH1993:AH2056" si="640">MATCH(G1993,AC:AC,0)</f>
        <v>6</v>
      </c>
      <c r="AI1993" t="str">
        <f t="shared" si="633"/>
        <v>Fashion</v>
      </c>
      <c r="AK1993">
        <f t="shared" si="634"/>
        <v>2024</v>
      </c>
      <c r="AL1993">
        <f t="shared" si="635"/>
        <v>8</v>
      </c>
      <c r="AM1993">
        <f t="shared" si="636"/>
        <v>18</v>
      </c>
      <c r="AN1993">
        <f t="shared" si="637"/>
        <v>1</v>
      </c>
      <c r="AO1993" t="str">
        <f t="shared" si="638"/>
        <v>Weekend</v>
      </c>
      <c r="AR1993" s="20">
        <f t="shared" si="639"/>
        <v>0</v>
      </c>
    </row>
    <row r="1994" spans="1:44" x14ac:dyDescent="0.35">
      <c r="A1994" t="str">
        <f t="shared" si="621"/>
        <v>CUST1993</v>
      </c>
      <c r="B1994" s="2" t="s">
        <v>2329</v>
      </c>
      <c r="C1994" s="4">
        <v>45468</v>
      </c>
      <c r="D1994" s="2" t="s">
        <v>169</v>
      </c>
      <c r="E1994" t="s">
        <v>5048</v>
      </c>
      <c r="F1994" s="2" t="s">
        <v>23</v>
      </c>
      <c r="G1994" s="2" t="s">
        <v>65</v>
      </c>
      <c r="H1994" s="2">
        <v>1</v>
      </c>
      <c r="I1994" s="19">
        <v>761.68</v>
      </c>
      <c r="J1994" s="2" t="s">
        <v>15</v>
      </c>
      <c r="K1994" s="2" t="s">
        <v>76</v>
      </c>
      <c r="L1994" s="2">
        <v>2</v>
      </c>
      <c r="M1994" s="18">
        <f t="shared" si="622"/>
        <v>761.68</v>
      </c>
      <c r="T1994" t="str">
        <f t="shared" si="623"/>
        <v>Completed</v>
      </c>
      <c r="U1994" t="str">
        <f t="shared" si="624"/>
        <v>No</v>
      </c>
      <c r="V1994" t="str">
        <f t="shared" si="625"/>
        <v>No</v>
      </c>
      <c r="X1994">
        <f t="shared" si="626"/>
        <v>590</v>
      </c>
      <c r="Y1994">
        <f t="shared" si="627"/>
        <v>451</v>
      </c>
      <c r="Z1994" s="18">
        <f t="shared" si="628"/>
        <v>594714.6477588166</v>
      </c>
      <c r="AA1994" s="18">
        <f t="shared" si="629"/>
        <v>60882.938065984097</v>
      </c>
      <c r="AB1994" s="17">
        <f t="shared" si="630"/>
        <v>3.804733727810651</v>
      </c>
      <c r="AC1994" s="2" t="s">
        <v>65</v>
      </c>
      <c r="AD1994" s="2" t="s">
        <v>23</v>
      </c>
      <c r="AE1994" t="str">
        <f t="shared" si="631"/>
        <v>Books</v>
      </c>
      <c r="AF1994" t="str">
        <f t="shared" si="632"/>
        <v>Books</v>
      </c>
      <c r="AG1994" t="str" cm="1">
        <f t="array" ref="AG1994">INDEX(AD:AD,ROW())</f>
        <v>Books</v>
      </c>
      <c r="AH1994">
        <f t="shared" si="640"/>
        <v>19</v>
      </c>
      <c r="AI1994" t="str">
        <f t="shared" si="633"/>
        <v>Books</v>
      </c>
      <c r="AK1994">
        <f t="shared" si="634"/>
        <v>2024</v>
      </c>
      <c r="AL1994">
        <f t="shared" si="635"/>
        <v>6</v>
      </c>
      <c r="AM1994">
        <f t="shared" si="636"/>
        <v>25</v>
      </c>
      <c r="AN1994">
        <f t="shared" si="637"/>
        <v>3</v>
      </c>
      <c r="AO1994" t="str">
        <f t="shared" si="638"/>
        <v>Weekday</v>
      </c>
      <c r="AR1994" s="20">
        <f t="shared" si="639"/>
        <v>1</v>
      </c>
    </row>
    <row r="1995" spans="1:44" x14ac:dyDescent="0.35">
      <c r="A1995" t="str">
        <f t="shared" si="621"/>
        <v>CUST1994</v>
      </c>
      <c r="B1995" s="2" t="s">
        <v>2330</v>
      </c>
      <c r="C1995" s="4">
        <v>45770</v>
      </c>
      <c r="D1995" s="2" t="s">
        <v>664</v>
      </c>
      <c r="E1995" t="s">
        <v>5054</v>
      </c>
      <c r="F1995" s="2" t="s">
        <v>29</v>
      </c>
      <c r="G1995" s="2" t="s">
        <v>5041</v>
      </c>
      <c r="H1995" s="2">
        <v>1</v>
      </c>
      <c r="I1995" s="19">
        <v>1147.04</v>
      </c>
      <c r="J1995" s="2" t="s">
        <v>15</v>
      </c>
      <c r="K1995" s="2" t="s">
        <v>16</v>
      </c>
      <c r="L1995" s="2">
        <v>5</v>
      </c>
      <c r="M1995" s="18">
        <f t="shared" si="622"/>
        <v>1147.04</v>
      </c>
      <c r="T1995" t="str">
        <f t="shared" si="623"/>
        <v>Completed</v>
      </c>
      <c r="U1995" t="str">
        <f t="shared" si="624"/>
        <v>Yes</v>
      </c>
      <c r="V1995" t="str">
        <f t="shared" si="625"/>
        <v>No</v>
      </c>
      <c r="X1995">
        <f t="shared" si="626"/>
        <v>558</v>
      </c>
      <c r="Y1995">
        <f t="shared" si="627"/>
        <v>430</v>
      </c>
      <c r="Z1995" s="18">
        <f t="shared" si="628"/>
        <v>1892867.2841657216</v>
      </c>
      <c r="AA1995" s="18">
        <f t="shared" si="629"/>
        <v>199432.98236095349</v>
      </c>
      <c r="AB1995" s="17">
        <f t="shared" si="630"/>
        <v>3.8949824970828471</v>
      </c>
      <c r="AC1995" s="2" t="s">
        <v>5041</v>
      </c>
      <c r="AD1995" s="2" t="s">
        <v>29</v>
      </c>
      <c r="AE1995" t="str">
        <f t="shared" si="631"/>
        <v>Fashion</v>
      </c>
      <c r="AF1995" t="str">
        <f t="shared" si="632"/>
        <v>Fashion</v>
      </c>
      <c r="AG1995" t="str" cm="1">
        <f t="array" ref="AG1995">INDEX(AD:AD,ROW())</f>
        <v>Fashion</v>
      </c>
      <c r="AH1995">
        <f t="shared" si="640"/>
        <v>15</v>
      </c>
      <c r="AI1995" t="str">
        <f t="shared" si="633"/>
        <v>Fashion</v>
      </c>
      <c r="AK1995">
        <f t="shared" si="634"/>
        <v>2025</v>
      </c>
      <c r="AL1995">
        <f t="shared" si="635"/>
        <v>4</v>
      </c>
      <c r="AM1995">
        <f t="shared" si="636"/>
        <v>23</v>
      </c>
      <c r="AN1995">
        <f t="shared" si="637"/>
        <v>4</v>
      </c>
      <c r="AO1995" t="str">
        <f t="shared" si="638"/>
        <v>Weekday</v>
      </c>
      <c r="AR1995" s="20">
        <f t="shared" si="639"/>
        <v>0</v>
      </c>
    </row>
    <row r="1996" spans="1:44" x14ac:dyDescent="0.35">
      <c r="A1996" t="str">
        <f t="shared" si="621"/>
        <v>CUST1995</v>
      </c>
      <c r="B1996" s="2" t="s">
        <v>2331</v>
      </c>
      <c r="C1996" s="4">
        <v>45722</v>
      </c>
      <c r="D1996" s="2" t="s">
        <v>205</v>
      </c>
      <c r="E1996" t="s">
        <v>5052</v>
      </c>
      <c r="F1996" s="2" t="s">
        <v>19</v>
      </c>
      <c r="G1996" s="2" t="s">
        <v>49</v>
      </c>
      <c r="H1996" s="2">
        <v>2</v>
      </c>
      <c r="I1996" s="19">
        <v>729.28</v>
      </c>
      <c r="J1996" s="2" t="s">
        <v>50</v>
      </c>
      <c r="K1996" s="2" t="s">
        <v>16</v>
      </c>
      <c r="L1996" s="2">
        <v>5</v>
      </c>
      <c r="M1996" s="18">
        <f t="shared" si="622"/>
        <v>1458.56</v>
      </c>
      <c r="T1996" t="str">
        <f t="shared" si="623"/>
        <v>Completed</v>
      </c>
      <c r="U1996" t="str">
        <f t="shared" si="624"/>
        <v>Yes</v>
      </c>
      <c r="V1996" t="str">
        <f t="shared" si="625"/>
        <v>No</v>
      </c>
      <c r="X1996">
        <f t="shared" si="626"/>
        <v>573</v>
      </c>
      <c r="Y1996">
        <f t="shared" si="627"/>
        <v>450</v>
      </c>
      <c r="Z1996" s="18">
        <f t="shared" si="628"/>
        <v>2759712.3299794244</v>
      </c>
      <c r="AA1996" s="18">
        <f t="shared" si="629"/>
        <v>330643.50635802455</v>
      </c>
      <c r="AB1996" s="17">
        <f t="shared" si="630"/>
        <v>3.8641711229946525</v>
      </c>
      <c r="AC1996" s="2" t="s">
        <v>49</v>
      </c>
      <c r="AD1996" s="2" t="s">
        <v>19</v>
      </c>
      <c r="AE1996" t="str">
        <f t="shared" si="631"/>
        <v>Electronics</v>
      </c>
      <c r="AF1996" t="str">
        <f t="shared" si="632"/>
        <v>Electronics</v>
      </c>
      <c r="AG1996" t="str" cm="1">
        <f t="array" ref="AG1996">INDEX(AD:AD,ROW())</f>
        <v>Electronics</v>
      </c>
      <c r="AH1996">
        <f t="shared" si="640"/>
        <v>12</v>
      </c>
      <c r="AI1996" t="str">
        <f t="shared" si="633"/>
        <v>Electronics</v>
      </c>
      <c r="AK1996">
        <f t="shared" si="634"/>
        <v>2025</v>
      </c>
      <c r="AL1996">
        <f t="shared" si="635"/>
        <v>3</v>
      </c>
      <c r="AM1996">
        <f t="shared" si="636"/>
        <v>6</v>
      </c>
      <c r="AN1996">
        <f t="shared" si="637"/>
        <v>5</v>
      </c>
      <c r="AO1996" t="str">
        <f t="shared" si="638"/>
        <v>Weekday</v>
      </c>
      <c r="AR1996" s="20">
        <f t="shared" si="639"/>
        <v>0</v>
      </c>
    </row>
    <row r="1997" spans="1:44" x14ac:dyDescent="0.35">
      <c r="A1997" t="str">
        <f t="shared" si="621"/>
        <v>CUST1996</v>
      </c>
      <c r="B1997" s="2" t="s">
        <v>2332</v>
      </c>
      <c r="C1997" s="4">
        <v>45576</v>
      </c>
      <c r="D1997" s="2" t="s">
        <v>1393</v>
      </c>
      <c r="E1997" t="s">
        <v>5053</v>
      </c>
      <c r="F1997" s="2" t="s">
        <v>13</v>
      </c>
      <c r="G1997" s="2" t="s">
        <v>5045</v>
      </c>
      <c r="H1997" s="2">
        <v>3</v>
      </c>
      <c r="I1997" s="19">
        <v>1038.05</v>
      </c>
      <c r="J1997" s="2" t="s">
        <v>5047</v>
      </c>
      <c r="K1997" s="2" t="s">
        <v>76</v>
      </c>
      <c r="L1997" s="2">
        <v>5</v>
      </c>
      <c r="M1997" s="18">
        <f t="shared" si="622"/>
        <v>3114.1499999999996</v>
      </c>
      <c r="T1997" t="str">
        <f t="shared" si="623"/>
        <v>Completed</v>
      </c>
      <c r="U1997" t="str">
        <f t="shared" si="624"/>
        <v>No</v>
      </c>
      <c r="V1997" t="str">
        <f t="shared" si="625"/>
        <v>No</v>
      </c>
      <c r="X1997">
        <f t="shared" si="626"/>
        <v>559</v>
      </c>
      <c r="Y1997">
        <f t="shared" si="627"/>
        <v>408</v>
      </c>
      <c r="Z1997" s="18">
        <f t="shared" si="628"/>
        <v>1463424.4009529033</v>
      </c>
      <c r="AA1997" s="18">
        <f t="shared" si="629"/>
        <v>118285.78776560788</v>
      </c>
      <c r="AB1997" s="17">
        <f t="shared" si="630"/>
        <v>3.8140589569160999</v>
      </c>
      <c r="AC1997" s="2" t="s">
        <v>5045</v>
      </c>
      <c r="AD1997" s="2" t="s">
        <v>13</v>
      </c>
      <c r="AE1997" t="str">
        <f t="shared" si="631"/>
        <v>Home &amp; Kitchen</v>
      </c>
      <c r="AF1997" t="str">
        <f t="shared" si="632"/>
        <v>Home &amp; Kitchen</v>
      </c>
      <c r="AG1997" t="str" cm="1">
        <f t="array" ref="AG1997">INDEX(AD:AD,ROW())</f>
        <v>Home &amp; Kitchen</v>
      </c>
      <c r="AH1997">
        <f t="shared" si="640"/>
        <v>76</v>
      </c>
      <c r="AI1997" t="str">
        <f t="shared" si="633"/>
        <v>Home &amp; Kitchen</v>
      </c>
      <c r="AK1997">
        <f t="shared" si="634"/>
        <v>2024</v>
      </c>
      <c r="AL1997">
        <f t="shared" si="635"/>
        <v>10</v>
      </c>
      <c r="AM1997">
        <f t="shared" si="636"/>
        <v>11</v>
      </c>
      <c r="AN1997">
        <f t="shared" si="637"/>
        <v>6</v>
      </c>
      <c r="AO1997" t="str">
        <f t="shared" si="638"/>
        <v>Weekday</v>
      </c>
      <c r="AR1997" s="20">
        <f t="shared" si="639"/>
        <v>1</v>
      </c>
    </row>
    <row r="1998" spans="1:44" x14ac:dyDescent="0.35">
      <c r="A1998" t="str">
        <f t="shared" si="621"/>
        <v>CUST1997</v>
      </c>
      <c r="B1998" s="2" t="s">
        <v>2333</v>
      </c>
      <c r="C1998" s="4">
        <v>45612</v>
      </c>
      <c r="D1998" s="2" t="s">
        <v>660</v>
      </c>
      <c r="E1998" t="s">
        <v>5050</v>
      </c>
      <c r="F1998" s="2" t="s">
        <v>23</v>
      </c>
      <c r="G1998" s="2" t="s">
        <v>46</v>
      </c>
      <c r="H1998" s="2">
        <v>1</v>
      </c>
      <c r="I1998" s="19">
        <v>483.82</v>
      </c>
      <c r="J1998" s="2" t="s">
        <v>50</v>
      </c>
      <c r="K1998" s="2" t="s">
        <v>103</v>
      </c>
      <c r="L1998" s="2">
        <v>4</v>
      </c>
      <c r="M1998" s="18">
        <f t="shared" si="622"/>
        <v>483.82</v>
      </c>
      <c r="T1998" t="str">
        <f t="shared" si="623"/>
        <v>Lost Sale</v>
      </c>
      <c r="U1998" t="str">
        <f t="shared" si="624"/>
        <v>No</v>
      </c>
      <c r="V1998" t="str">
        <f t="shared" si="625"/>
        <v>Yes</v>
      </c>
      <c r="X1998">
        <f t="shared" si="626"/>
        <v>589</v>
      </c>
      <c r="Y1998">
        <f t="shared" si="627"/>
        <v>426</v>
      </c>
      <c r="Z1998" s="18">
        <f t="shared" si="628"/>
        <v>594714.6477588166</v>
      </c>
      <c r="AA1998" s="18">
        <f t="shared" si="629"/>
        <v>60882.938065984097</v>
      </c>
      <c r="AB1998" s="17">
        <f t="shared" si="630"/>
        <v>3.804733727810651</v>
      </c>
      <c r="AC1998" s="2" t="s">
        <v>46</v>
      </c>
      <c r="AD1998" s="2" t="s">
        <v>23</v>
      </c>
      <c r="AE1998" t="str">
        <f t="shared" si="631"/>
        <v>Books</v>
      </c>
      <c r="AF1998" t="str">
        <f t="shared" si="632"/>
        <v>Books</v>
      </c>
      <c r="AG1998" t="str" cm="1">
        <f t="array" ref="AG1998">INDEX(AD:AD,ROW())</f>
        <v>Books</v>
      </c>
      <c r="AH1998">
        <f t="shared" si="640"/>
        <v>11</v>
      </c>
      <c r="AI1998" t="str">
        <f t="shared" si="633"/>
        <v>Books</v>
      </c>
      <c r="AK1998">
        <f t="shared" si="634"/>
        <v>2024</v>
      </c>
      <c r="AL1998">
        <f t="shared" si="635"/>
        <v>11</v>
      </c>
      <c r="AM1998">
        <f t="shared" si="636"/>
        <v>16</v>
      </c>
      <c r="AN1998">
        <f t="shared" si="637"/>
        <v>7</v>
      </c>
      <c r="AO1998" t="str">
        <f t="shared" si="638"/>
        <v>Weekend</v>
      </c>
      <c r="AR1998" s="20">
        <f t="shared" si="639"/>
        <v>1</v>
      </c>
    </row>
    <row r="1999" spans="1:44" x14ac:dyDescent="0.35">
      <c r="A1999" t="str">
        <f t="shared" si="621"/>
        <v>CUST1998</v>
      </c>
      <c r="B1999" s="2" t="s">
        <v>2334</v>
      </c>
      <c r="C1999" s="4">
        <v>45792</v>
      </c>
      <c r="D1999" s="2" t="s">
        <v>242</v>
      </c>
      <c r="E1999" t="s">
        <v>5055</v>
      </c>
      <c r="F1999" s="2" t="s">
        <v>23</v>
      </c>
      <c r="G1999" s="2" t="s">
        <v>65</v>
      </c>
      <c r="H1999" s="2">
        <v>3</v>
      </c>
      <c r="I1999" s="19">
        <v>689</v>
      </c>
      <c r="J1999" s="2" t="s">
        <v>15</v>
      </c>
      <c r="K1999" s="2" t="s">
        <v>16</v>
      </c>
      <c r="L1999" s="2">
        <v>4</v>
      </c>
      <c r="M1999" s="18">
        <f t="shared" si="622"/>
        <v>2067</v>
      </c>
      <c r="T1999" t="str">
        <f t="shared" si="623"/>
        <v>Completed</v>
      </c>
      <c r="U1999" t="str">
        <f t="shared" si="624"/>
        <v>Yes</v>
      </c>
      <c r="V1999" t="str">
        <f t="shared" si="625"/>
        <v>No</v>
      </c>
      <c r="X1999">
        <f t="shared" si="626"/>
        <v>567</v>
      </c>
      <c r="Y1999">
        <f t="shared" si="627"/>
        <v>440</v>
      </c>
      <c r="Z1999" s="18">
        <f t="shared" si="628"/>
        <v>594714.6477588166</v>
      </c>
      <c r="AA1999" s="18">
        <f t="shared" si="629"/>
        <v>60882.938065984097</v>
      </c>
      <c r="AB1999" s="17">
        <f t="shared" si="630"/>
        <v>3.804733727810651</v>
      </c>
      <c r="AC1999" s="2" t="s">
        <v>65</v>
      </c>
      <c r="AD1999" s="2" t="s">
        <v>23</v>
      </c>
      <c r="AE1999" t="str">
        <f t="shared" si="631"/>
        <v>Books</v>
      </c>
      <c r="AF1999" t="str">
        <f t="shared" si="632"/>
        <v>Books</v>
      </c>
      <c r="AG1999" t="str" cm="1">
        <f t="array" ref="AG1999">INDEX(AD:AD,ROW())</f>
        <v>Books</v>
      </c>
      <c r="AH1999">
        <f t="shared" si="640"/>
        <v>19</v>
      </c>
      <c r="AI1999" t="str">
        <f t="shared" si="633"/>
        <v>Books</v>
      </c>
      <c r="AK1999">
        <f t="shared" si="634"/>
        <v>2025</v>
      </c>
      <c r="AL1999">
        <f t="shared" si="635"/>
        <v>5</v>
      </c>
      <c r="AM1999">
        <f t="shared" si="636"/>
        <v>15</v>
      </c>
      <c r="AN1999">
        <f t="shared" si="637"/>
        <v>5</v>
      </c>
      <c r="AO1999" t="str">
        <f t="shared" si="638"/>
        <v>Weekday</v>
      </c>
      <c r="AR1999" s="20">
        <f t="shared" si="639"/>
        <v>0</v>
      </c>
    </row>
    <row r="2000" spans="1:44" x14ac:dyDescent="0.35">
      <c r="A2000" t="str">
        <f t="shared" si="621"/>
        <v>CUST1999</v>
      </c>
      <c r="B2000" s="2" t="s">
        <v>2335</v>
      </c>
      <c r="C2000" s="4">
        <v>45422</v>
      </c>
      <c r="D2000" s="2" t="s">
        <v>323</v>
      </c>
      <c r="E2000" t="s">
        <v>5050</v>
      </c>
      <c r="F2000" s="2" t="s">
        <v>23</v>
      </c>
      <c r="G2000" s="2" t="s">
        <v>46</v>
      </c>
      <c r="H2000" s="2">
        <v>1</v>
      </c>
      <c r="I2000" s="19">
        <v>683.59</v>
      </c>
      <c r="J2000" s="2" t="s">
        <v>5046</v>
      </c>
      <c r="K2000" s="2" t="s">
        <v>16</v>
      </c>
      <c r="L2000" s="2">
        <v>4</v>
      </c>
      <c r="M2000" s="18">
        <f t="shared" si="622"/>
        <v>683.59</v>
      </c>
      <c r="T2000" t="str">
        <f t="shared" si="623"/>
        <v>Completed</v>
      </c>
      <c r="U2000" t="str">
        <f t="shared" si="624"/>
        <v>No</v>
      </c>
      <c r="V2000" t="str">
        <f t="shared" si="625"/>
        <v>No</v>
      </c>
      <c r="X2000">
        <f t="shared" si="626"/>
        <v>589</v>
      </c>
      <c r="Y2000">
        <f t="shared" si="627"/>
        <v>426</v>
      </c>
      <c r="Z2000" s="18">
        <f t="shared" si="628"/>
        <v>594714.6477588166</v>
      </c>
      <c r="AA2000" s="18">
        <f t="shared" si="629"/>
        <v>60882.938065984097</v>
      </c>
      <c r="AB2000" s="17">
        <f t="shared" si="630"/>
        <v>3.804733727810651</v>
      </c>
      <c r="AC2000" s="2" t="s">
        <v>46</v>
      </c>
      <c r="AD2000" s="2" t="s">
        <v>23</v>
      </c>
      <c r="AE2000" t="str">
        <f t="shared" si="631"/>
        <v>Books</v>
      </c>
      <c r="AF2000" t="str">
        <f t="shared" si="632"/>
        <v>Books</v>
      </c>
      <c r="AG2000" t="str" cm="1">
        <f t="array" ref="AG2000">INDEX(AD:AD,ROW())</f>
        <v>Books</v>
      </c>
      <c r="AH2000">
        <f t="shared" si="640"/>
        <v>11</v>
      </c>
      <c r="AI2000" t="str">
        <f t="shared" si="633"/>
        <v>Books</v>
      </c>
      <c r="AK2000">
        <f t="shared" si="634"/>
        <v>2024</v>
      </c>
      <c r="AL2000">
        <f t="shared" si="635"/>
        <v>5</v>
      </c>
      <c r="AM2000">
        <f t="shared" si="636"/>
        <v>10</v>
      </c>
      <c r="AN2000">
        <f t="shared" si="637"/>
        <v>6</v>
      </c>
      <c r="AO2000" t="str">
        <f t="shared" si="638"/>
        <v>Weekday</v>
      </c>
      <c r="AR2000" s="20">
        <f t="shared" si="639"/>
        <v>0</v>
      </c>
    </row>
    <row r="2001" spans="1:44" x14ac:dyDescent="0.35">
      <c r="A2001" t="str">
        <f t="shared" si="621"/>
        <v>CUST2000</v>
      </c>
      <c r="B2001" s="2" t="s">
        <v>2336</v>
      </c>
      <c r="C2001" s="4">
        <v>45321</v>
      </c>
      <c r="D2001" s="2" t="s">
        <v>2337</v>
      </c>
      <c r="E2001" t="s">
        <v>5052</v>
      </c>
      <c r="F2001" s="2" t="s">
        <v>23</v>
      </c>
      <c r="G2001" s="2" t="s">
        <v>65</v>
      </c>
      <c r="H2001" s="2">
        <v>2</v>
      </c>
      <c r="I2001" s="19">
        <v>375.16</v>
      </c>
      <c r="J2001" s="2" t="s">
        <v>5046</v>
      </c>
      <c r="K2001" s="2" t="s">
        <v>16</v>
      </c>
      <c r="L2001" s="2">
        <v>4</v>
      </c>
      <c r="M2001" s="18">
        <f t="shared" si="622"/>
        <v>750.32</v>
      </c>
      <c r="T2001" t="str">
        <f t="shared" si="623"/>
        <v>Completed</v>
      </c>
      <c r="U2001" t="str">
        <f t="shared" si="624"/>
        <v>No</v>
      </c>
      <c r="V2001" t="str">
        <f t="shared" si="625"/>
        <v>No</v>
      </c>
      <c r="X2001">
        <f t="shared" si="626"/>
        <v>573</v>
      </c>
      <c r="Y2001">
        <f t="shared" si="627"/>
        <v>450</v>
      </c>
      <c r="Z2001" s="18">
        <f t="shared" si="628"/>
        <v>594714.6477588166</v>
      </c>
      <c r="AA2001" s="18">
        <f t="shared" si="629"/>
        <v>60882.938065984097</v>
      </c>
      <c r="AB2001" s="17">
        <f t="shared" si="630"/>
        <v>3.804733727810651</v>
      </c>
      <c r="AC2001" s="2" t="s">
        <v>65</v>
      </c>
      <c r="AD2001" s="2" t="s">
        <v>23</v>
      </c>
      <c r="AE2001" t="str">
        <f t="shared" si="631"/>
        <v>Books</v>
      </c>
      <c r="AF2001" t="str">
        <f t="shared" si="632"/>
        <v>Books</v>
      </c>
      <c r="AG2001" t="str" cm="1">
        <f t="array" ref="AG2001">INDEX(AD:AD,ROW())</f>
        <v>Books</v>
      </c>
      <c r="AH2001">
        <f t="shared" si="640"/>
        <v>19</v>
      </c>
      <c r="AI2001" t="str">
        <f t="shared" si="633"/>
        <v>Books</v>
      </c>
      <c r="AK2001">
        <f t="shared" si="634"/>
        <v>2024</v>
      </c>
      <c r="AL2001">
        <f t="shared" si="635"/>
        <v>1</v>
      </c>
      <c r="AM2001">
        <f t="shared" si="636"/>
        <v>30</v>
      </c>
      <c r="AN2001">
        <f t="shared" si="637"/>
        <v>3</v>
      </c>
      <c r="AO2001" t="str">
        <f t="shared" si="638"/>
        <v>Weekday</v>
      </c>
      <c r="AR2001" s="20">
        <f t="shared" si="639"/>
        <v>0</v>
      </c>
    </row>
    <row r="2002" spans="1:44" x14ac:dyDescent="0.35">
      <c r="A2002" t="str">
        <f t="shared" si="621"/>
        <v>CUST2001</v>
      </c>
      <c r="B2002" s="2" t="s">
        <v>2338</v>
      </c>
      <c r="C2002" s="4">
        <v>45319</v>
      </c>
      <c r="D2002" s="2" t="s">
        <v>608</v>
      </c>
      <c r="E2002" t="s">
        <v>5053</v>
      </c>
      <c r="F2002" s="2" t="s">
        <v>29</v>
      </c>
      <c r="G2002" s="2" t="s">
        <v>121</v>
      </c>
      <c r="H2002" s="2">
        <v>1</v>
      </c>
      <c r="I2002" s="19">
        <v>2464.9</v>
      </c>
      <c r="J2002" s="2" t="s">
        <v>5046</v>
      </c>
      <c r="K2002" s="2" t="s">
        <v>16</v>
      </c>
      <c r="L2002" s="2">
        <v>2</v>
      </c>
      <c r="M2002" s="18">
        <f t="shared" si="622"/>
        <v>2464.9</v>
      </c>
      <c r="T2002" t="str">
        <f t="shared" si="623"/>
        <v>Completed</v>
      </c>
      <c r="U2002" t="str">
        <f t="shared" si="624"/>
        <v>Yes</v>
      </c>
      <c r="V2002" t="str">
        <f t="shared" si="625"/>
        <v>No</v>
      </c>
      <c r="X2002">
        <f t="shared" si="626"/>
        <v>559</v>
      </c>
      <c r="Y2002">
        <f t="shared" si="627"/>
        <v>408</v>
      </c>
      <c r="Z2002" s="18">
        <f t="shared" si="628"/>
        <v>1892867.2841657216</v>
      </c>
      <c r="AA2002" s="18">
        <f t="shared" si="629"/>
        <v>199432.98236095349</v>
      </c>
      <c r="AB2002" s="17">
        <f t="shared" si="630"/>
        <v>3.8949824970828471</v>
      </c>
      <c r="AC2002" s="2" t="s">
        <v>121</v>
      </c>
      <c r="AD2002" s="2" t="s">
        <v>29</v>
      </c>
      <c r="AE2002" t="str">
        <f t="shared" si="631"/>
        <v>Fashion</v>
      </c>
      <c r="AF2002" t="str">
        <f t="shared" si="632"/>
        <v>Fashion</v>
      </c>
      <c r="AG2002" t="str" cm="1">
        <f t="array" ref="AG2002">INDEX(AD:AD,ROW())</f>
        <v>Fashion</v>
      </c>
      <c r="AH2002">
        <f t="shared" si="640"/>
        <v>45</v>
      </c>
      <c r="AI2002" t="str">
        <f t="shared" si="633"/>
        <v>Fashion</v>
      </c>
      <c r="AK2002">
        <f t="shared" si="634"/>
        <v>2024</v>
      </c>
      <c r="AL2002">
        <f t="shared" si="635"/>
        <v>1</v>
      </c>
      <c r="AM2002">
        <f t="shared" si="636"/>
        <v>28</v>
      </c>
      <c r="AN2002">
        <f t="shared" si="637"/>
        <v>1</v>
      </c>
      <c r="AO2002" t="str">
        <f t="shared" si="638"/>
        <v>Weekend</v>
      </c>
      <c r="AR2002" s="20">
        <f t="shared" si="639"/>
        <v>0</v>
      </c>
    </row>
    <row r="2003" spans="1:44" x14ac:dyDescent="0.35">
      <c r="A2003" t="str">
        <f t="shared" si="621"/>
        <v>CUST2002</v>
      </c>
      <c r="B2003" s="2" t="s">
        <v>2339</v>
      </c>
      <c r="C2003" s="4">
        <v>45592</v>
      </c>
      <c r="D2003" s="2" t="s">
        <v>385</v>
      </c>
      <c r="E2003" t="s">
        <v>5049</v>
      </c>
      <c r="F2003" s="2" t="s">
        <v>29</v>
      </c>
      <c r="G2003" s="2" t="s">
        <v>5043</v>
      </c>
      <c r="H2003" s="2">
        <v>1</v>
      </c>
      <c r="I2003" s="19">
        <v>2362.08</v>
      </c>
      <c r="J2003" s="2" t="s">
        <v>20</v>
      </c>
      <c r="K2003" s="2" t="s">
        <v>16</v>
      </c>
      <c r="L2003" s="2">
        <v>4</v>
      </c>
      <c r="M2003" s="18">
        <f t="shared" si="622"/>
        <v>2362.08</v>
      </c>
      <c r="T2003" t="str">
        <f t="shared" si="623"/>
        <v>Completed</v>
      </c>
      <c r="U2003" t="str">
        <f t="shared" si="624"/>
        <v>Yes</v>
      </c>
      <c r="V2003" t="str">
        <f t="shared" si="625"/>
        <v>No</v>
      </c>
      <c r="X2003">
        <f t="shared" si="626"/>
        <v>595</v>
      </c>
      <c r="Y2003">
        <f t="shared" si="627"/>
        <v>444</v>
      </c>
      <c r="Z2003" s="18">
        <f t="shared" si="628"/>
        <v>1892867.2841657216</v>
      </c>
      <c r="AA2003" s="18">
        <f t="shared" si="629"/>
        <v>199432.98236095349</v>
      </c>
      <c r="AB2003" s="17">
        <f t="shared" si="630"/>
        <v>3.8949824970828471</v>
      </c>
      <c r="AC2003" s="2" t="s">
        <v>5043</v>
      </c>
      <c r="AD2003" s="2" t="s">
        <v>29</v>
      </c>
      <c r="AE2003" t="str">
        <f t="shared" si="631"/>
        <v>Fashion</v>
      </c>
      <c r="AF2003" t="str">
        <f t="shared" si="632"/>
        <v>Fashion</v>
      </c>
      <c r="AG2003" t="str" cm="1">
        <f t="array" ref="AG2003">INDEX(AD:AD,ROW())</f>
        <v>Fashion</v>
      </c>
      <c r="AH2003">
        <f t="shared" si="640"/>
        <v>55</v>
      </c>
      <c r="AI2003" t="str">
        <f t="shared" si="633"/>
        <v>Fashion</v>
      </c>
      <c r="AK2003">
        <f t="shared" si="634"/>
        <v>2024</v>
      </c>
      <c r="AL2003">
        <f t="shared" si="635"/>
        <v>10</v>
      </c>
      <c r="AM2003">
        <f t="shared" si="636"/>
        <v>27</v>
      </c>
      <c r="AN2003">
        <f t="shared" si="637"/>
        <v>1</v>
      </c>
      <c r="AO2003" t="str">
        <f t="shared" si="638"/>
        <v>Weekend</v>
      </c>
      <c r="AR2003" s="20">
        <f t="shared" si="639"/>
        <v>0</v>
      </c>
    </row>
    <row r="2004" spans="1:44" x14ac:dyDescent="0.35">
      <c r="A2004" t="str">
        <f t="shared" si="621"/>
        <v>CUST2003</v>
      </c>
      <c r="B2004" s="2" t="s">
        <v>2340</v>
      </c>
      <c r="C2004" s="4">
        <v>45633</v>
      </c>
      <c r="D2004" s="2" t="s">
        <v>501</v>
      </c>
      <c r="E2004" t="s">
        <v>5048</v>
      </c>
      <c r="F2004" s="2" t="s">
        <v>42</v>
      </c>
      <c r="G2004" s="2" t="s">
        <v>43</v>
      </c>
      <c r="H2004" s="2">
        <v>3</v>
      </c>
      <c r="I2004" s="19">
        <v>544.77</v>
      </c>
      <c r="J2004" s="2" t="s">
        <v>15</v>
      </c>
      <c r="K2004" s="2" t="s">
        <v>103</v>
      </c>
      <c r="L2004" s="2">
        <v>5</v>
      </c>
      <c r="M2004" s="18">
        <f t="shared" si="622"/>
        <v>1634.31</v>
      </c>
      <c r="T2004" t="str">
        <f t="shared" si="623"/>
        <v>Lost Sale</v>
      </c>
      <c r="U2004" t="str">
        <f t="shared" si="624"/>
        <v>No</v>
      </c>
      <c r="V2004" t="str">
        <f t="shared" si="625"/>
        <v>Yes</v>
      </c>
      <c r="X2004">
        <f t="shared" si="626"/>
        <v>590</v>
      </c>
      <c r="Y2004">
        <f t="shared" si="627"/>
        <v>451</v>
      </c>
      <c r="Z2004" s="18">
        <f t="shared" si="628"/>
        <v>1098537.4901531704</v>
      </c>
      <c r="AA2004" s="18">
        <f t="shared" si="629"/>
        <v>96724.388030634553</v>
      </c>
      <c r="AB2004" s="17">
        <f t="shared" si="630"/>
        <v>3.9001122334455669</v>
      </c>
      <c r="AC2004" s="2" t="s">
        <v>43</v>
      </c>
      <c r="AD2004" s="2" t="s">
        <v>42</v>
      </c>
      <c r="AE2004" t="str">
        <f t="shared" si="631"/>
        <v>Beauty</v>
      </c>
      <c r="AF2004" t="str">
        <f t="shared" si="632"/>
        <v>Beauty</v>
      </c>
      <c r="AG2004" t="str" cm="1">
        <f t="array" ref="AG2004">INDEX(AD:AD,ROW())</f>
        <v>Beauty</v>
      </c>
      <c r="AH2004">
        <f t="shared" si="640"/>
        <v>10</v>
      </c>
      <c r="AI2004" t="str">
        <f t="shared" si="633"/>
        <v>Beauty</v>
      </c>
      <c r="AK2004">
        <f t="shared" si="634"/>
        <v>2024</v>
      </c>
      <c r="AL2004">
        <f t="shared" si="635"/>
        <v>12</v>
      </c>
      <c r="AM2004">
        <f t="shared" si="636"/>
        <v>7</v>
      </c>
      <c r="AN2004">
        <f t="shared" si="637"/>
        <v>7</v>
      </c>
      <c r="AO2004" t="str">
        <f t="shared" si="638"/>
        <v>Weekend</v>
      </c>
      <c r="AR2004" s="20">
        <f t="shared" si="639"/>
        <v>1</v>
      </c>
    </row>
    <row r="2005" spans="1:44" x14ac:dyDescent="0.35">
      <c r="A2005" t="str">
        <f t="shared" si="621"/>
        <v>CUST2004</v>
      </c>
      <c r="B2005" s="2" t="s">
        <v>2341</v>
      </c>
      <c r="C2005" s="4">
        <v>45049</v>
      </c>
      <c r="D2005" s="2" t="s">
        <v>331</v>
      </c>
      <c r="E2005" t="s">
        <v>5053</v>
      </c>
      <c r="F2005" s="2" t="s">
        <v>42</v>
      </c>
      <c r="G2005" s="2" t="s">
        <v>188</v>
      </c>
      <c r="H2005" s="2">
        <v>1</v>
      </c>
      <c r="I2005" s="19">
        <v>430.27</v>
      </c>
      <c r="J2005" s="2" t="s">
        <v>15</v>
      </c>
      <c r="K2005" s="2" t="s">
        <v>103</v>
      </c>
      <c r="L2005" s="2">
        <v>5</v>
      </c>
      <c r="M2005" s="18">
        <f t="shared" si="622"/>
        <v>430.27</v>
      </c>
      <c r="T2005" t="str">
        <f t="shared" si="623"/>
        <v>Lost Sale</v>
      </c>
      <c r="U2005" t="str">
        <f t="shared" si="624"/>
        <v>No</v>
      </c>
      <c r="V2005" t="str">
        <f t="shared" si="625"/>
        <v>Yes</v>
      </c>
      <c r="X2005">
        <f t="shared" si="626"/>
        <v>559</v>
      </c>
      <c r="Y2005">
        <f t="shared" si="627"/>
        <v>408</v>
      </c>
      <c r="Z2005" s="18">
        <f t="shared" si="628"/>
        <v>1098537.4901531704</v>
      </c>
      <c r="AA2005" s="18">
        <f t="shared" si="629"/>
        <v>96724.388030634553</v>
      </c>
      <c r="AB2005" s="17">
        <f t="shared" si="630"/>
        <v>3.9001122334455669</v>
      </c>
      <c r="AC2005" s="2" t="s">
        <v>188</v>
      </c>
      <c r="AD2005" s="2" t="s">
        <v>42</v>
      </c>
      <c r="AE2005" t="str">
        <f t="shared" si="631"/>
        <v>Beauty</v>
      </c>
      <c r="AF2005" t="str">
        <f t="shared" si="632"/>
        <v>Beauty</v>
      </c>
      <c r="AG2005" t="str" cm="1">
        <f t="array" ref="AG2005">INDEX(AD:AD,ROW())</f>
        <v>Beauty</v>
      </c>
      <c r="AH2005">
        <f t="shared" si="640"/>
        <v>80</v>
      </c>
      <c r="AI2005" t="str">
        <f t="shared" si="633"/>
        <v>Beauty</v>
      </c>
      <c r="AK2005">
        <f t="shared" si="634"/>
        <v>2023</v>
      </c>
      <c r="AL2005">
        <f t="shared" si="635"/>
        <v>5</v>
      </c>
      <c r="AM2005">
        <f t="shared" si="636"/>
        <v>3</v>
      </c>
      <c r="AN2005">
        <f t="shared" si="637"/>
        <v>4</v>
      </c>
      <c r="AO2005" t="str">
        <f t="shared" si="638"/>
        <v>Weekday</v>
      </c>
      <c r="AR2005" s="20">
        <f t="shared" si="639"/>
        <v>1</v>
      </c>
    </row>
    <row r="2006" spans="1:44" x14ac:dyDescent="0.35">
      <c r="A2006" t="str">
        <f t="shared" si="621"/>
        <v>CUST2005</v>
      </c>
      <c r="B2006" s="2" t="s">
        <v>2342</v>
      </c>
      <c r="C2006" s="4">
        <v>44932</v>
      </c>
      <c r="D2006" s="2" t="s">
        <v>590</v>
      </c>
      <c r="E2006" t="s">
        <v>5051</v>
      </c>
      <c r="F2006" s="2" t="s">
        <v>29</v>
      </c>
      <c r="G2006" s="2" t="s">
        <v>5043</v>
      </c>
      <c r="H2006" s="2">
        <v>1</v>
      </c>
      <c r="I2006" s="19">
        <v>1579.12</v>
      </c>
      <c r="J2006" s="2" t="s">
        <v>15</v>
      </c>
      <c r="K2006" s="2" t="s">
        <v>76</v>
      </c>
      <c r="L2006" s="2">
        <v>4</v>
      </c>
      <c r="M2006" s="18">
        <f t="shared" si="622"/>
        <v>1579.12</v>
      </c>
      <c r="T2006" t="str">
        <f t="shared" si="623"/>
        <v>Completed</v>
      </c>
      <c r="U2006" t="str">
        <f t="shared" si="624"/>
        <v>No</v>
      </c>
      <c r="V2006" t="str">
        <f t="shared" si="625"/>
        <v>No</v>
      </c>
      <c r="X2006">
        <f t="shared" si="626"/>
        <v>619</v>
      </c>
      <c r="Y2006">
        <f t="shared" si="627"/>
        <v>468</v>
      </c>
      <c r="Z2006" s="18">
        <f t="shared" si="628"/>
        <v>1892867.2841657216</v>
      </c>
      <c r="AA2006" s="18">
        <f t="shared" si="629"/>
        <v>199432.98236095349</v>
      </c>
      <c r="AB2006" s="17">
        <f t="shared" si="630"/>
        <v>3.8949824970828471</v>
      </c>
      <c r="AC2006" s="2" t="s">
        <v>5043</v>
      </c>
      <c r="AD2006" s="2" t="s">
        <v>29</v>
      </c>
      <c r="AE2006" t="str">
        <f t="shared" si="631"/>
        <v>Fashion</v>
      </c>
      <c r="AF2006" t="str">
        <f t="shared" si="632"/>
        <v>Fashion</v>
      </c>
      <c r="AG2006" t="str" cm="1">
        <f t="array" ref="AG2006">INDEX(AD:AD,ROW())</f>
        <v>Fashion</v>
      </c>
      <c r="AH2006">
        <f t="shared" si="640"/>
        <v>55</v>
      </c>
      <c r="AI2006" t="str">
        <f t="shared" si="633"/>
        <v>Fashion</v>
      </c>
      <c r="AK2006">
        <f t="shared" si="634"/>
        <v>2023</v>
      </c>
      <c r="AL2006">
        <f t="shared" si="635"/>
        <v>1</v>
      </c>
      <c r="AM2006">
        <f t="shared" si="636"/>
        <v>6</v>
      </c>
      <c r="AN2006">
        <f t="shared" si="637"/>
        <v>6</v>
      </c>
      <c r="AO2006" t="str">
        <f t="shared" si="638"/>
        <v>Weekday</v>
      </c>
      <c r="AR2006" s="20">
        <f t="shared" si="639"/>
        <v>1</v>
      </c>
    </row>
    <row r="2007" spans="1:44" x14ac:dyDescent="0.35">
      <c r="A2007" t="str">
        <f t="shared" si="621"/>
        <v>CUST2006</v>
      </c>
      <c r="B2007" s="2" t="s">
        <v>2343</v>
      </c>
      <c r="C2007" s="4">
        <v>45667</v>
      </c>
      <c r="D2007" s="2" t="s">
        <v>757</v>
      </c>
      <c r="E2007" t="s">
        <v>5048</v>
      </c>
      <c r="F2007" s="2" t="s">
        <v>19</v>
      </c>
      <c r="G2007" s="2" t="s">
        <v>60</v>
      </c>
      <c r="H2007" s="2">
        <v>1</v>
      </c>
      <c r="I2007" s="19">
        <v>2588.7399999999998</v>
      </c>
      <c r="J2007" s="2" t="s">
        <v>50</v>
      </c>
      <c r="K2007" s="2" t="s">
        <v>16</v>
      </c>
      <c r="L2007" s="2">
        <v>3</v>
      </c>
      <c r="M2007" s="18">
        <f t="shared" si="622"/>
        <v>2588.7399999999998</v>
      </c>
      <c r="T2007" t="str">
        <f t="shared" si="623"/>
        <v>Completed</v>
      </c>
      <c r="U2007" t="str">
        <f t="shared" si="624"/>
        <v>Yes</v>
      </c>
      <c r="V2007" t="str">
        <f t="shared" si="625"/>
        <v>No</v>
      </c>
      <c r="X2007">
        <f t="shared" si="626"/>
        <v>590</v>
      </c>
      <c r="Y2007">
        <f t="shared" si="627"/>
        <v>451</v>
      </c>
      <c r="Z2007" s="18">
        <f t="shared" si="628"/>
        <v>2759712.3299794244</v>
      </c>
      <c r="AA2007" s="18">
        <f t="shared" si="629"/>
        <v>330643.50635802455</v>
      </c>
      <c r="AB2007" s="17">
        <f t="shared" si="630"/>
        <v>3.8641711229946525</v>
      </c>
      <c r="AC2007" s="2" t="s">
        <v>60</v>
      </c>
      <c r="AD2007" s="2" t="s">
        <v>19</v>
      </c>
      <c r="AE2007" t="str">
        <f t="shared" si="631"/>
        <v>Electronics</v>
      </c>
      <c r="AF2007" t="str">
        <f t="shared" si="632"/>
        <v>Electronics</v>
      </c>
      <c r="AG2007" t="str" cm="1">
        <f t="array" ref="AG2007">INDEX(AD:AD,ROW())</f>
        <v>Electronics</v>
      </c>
      <c r="AH2007">
        <f t="shared" si="640"/>
        <v>17</v>
      </c>
      <c r="AI2007" t="str">
        <f t="shared" si="633"/>
        <v>Electronics</v>
      </c>
      <c r="AK2007">
        <f t="shared" si="634"/>
        <v>2025</v>
      </c>
      <c r="AL2007">
        <f t="shared" si="635"/>
        <v>1</v>
      </c>
      <c r="AM2007">
        <f t="shared" si="636"/>
        <v>10</v>
      </c>
      <c r="AN2007">
        <f t="shared" si="637"/>
        <v>6</v>
      </c>
      <c r="AO2007" t="str">
        <f t="shared" si="638"/>
        <v>Weekday</v>
      </c>
      <c r="AR2007" s="20">
        <f t="shared" si="639"/>
        <v>0</v>
      </c>
    </row>
    <row r="2008" spans="1:44" x14ac:dyDescent="0.35">
      <c r="A2008" t="str">
        <f t="shared" si="621"/>
        <v>CUST2007</v>
      </c>
      <c r="B2008" s="2" t="s">
        <v>2344</v>
      </c>
      <c r="C2008" s="4">
        <v>45542</v>
      </c>
      <c r="D2008" s="2" t="s">
        <v>1174</v>
      </c>
      <c r="E2008" t="s">
        <v>5052</v>
      </c>
      <c r="F2008" s="2" t="s">
        <v>19</v>
      </c>
      <c r="G2008" s="2" t="s">
        <v>128</v>
      </c>
      <c r="H2008" s="2">
        <v>1</v>
      </c>
      <c r="I2008" s="19">
        <v>2731.01</v>
      </c>
      <c r="J2008" s="2" t="s">
        <v>5046</v>
      </c>
      <c r="K2008" s="2" t="s">
        <v>16</v>
      </c>
      <c r="L2008" s="2">
        <v>4</v>
      </c>
      <c r="M2008" s="18">
        <f t="shared" si="622"/>
        <v>2731.01</v>
      </c>
      <c r="T2008" t="str">
        <f t="shared" si="623"/>
        <v>Completed</v>
      </c>
      <c r="U2008" t="str">
        <f t="shared" si="624"/>
        <v>Yes</v>
      </c>
      <c r="V2008" t="str">
        <f t="shared" si="625"/>
        <v>No</v>
      </c>
      <c r="X2008">
        <f t="shared" si="626"/>
        <v>573</v>
      </c>
      <c r="Y2008">
        <f t="shared" si="627"/>
        <v>450</v>
      </c>
      <c r="Z2008" s="18">
        <f t="shared" si="628"/>
        <v>2759712.3299794244</v>
      </c>
      <c r="AA2008" s="18">
        <f t="shared" si="629"/>
        <v>330643.50635802455</v>
      </c>
      <c r="AB2008" s="17">
        <f t="shared" si="630"/>
        <v>3.8641711229946525</v>
      </c>
      <c r="AC2008" s="2" t="s">
        <v>128</v>
      </c>
      <c r="AD2008" s="2" t="s">
        <v>19</v>
      </c>
      <c r="AE2008" t="str">
        <f t="shared" si="631"/>
        <v>Electronics</v>
      </c>
      <c r="AF2008" t="str">
        <f t="shared" si="632"/>
        <v>Electronics</v>
      </c>
      <c r="AG2008" t="str" cm="1">
        <f t="array" ref="AG2008">INDEX(AD:AD,ROW())</f>
        <v>Electronics</v>
      </c>
      <c r="AH2008">
        <f t="shared" si="640"/>
        <v>48</v>
      </c>
      <c r="AI2008" t="str">
        <f t="shared" si="633"/>
        <v>Electronics</v>
      </c>
      <c r="AK2008">
        <f t="shared" si="634"/>
        <v>2024</v>
      </c>
      <c r="AL2008">
        <f t="shared" si="635"/>
        <v>9</v>
      </c>
      <c r="AM2008">
        <f t="shared" si="636"/>
        <v>7</v>
      </c>
      <c r="AN2008">
        <f t="shared" si="637"/>
        <v>7</v>
      </c>
      <c r="AO2008" t="str">
        <f t="shared" si="638"/>
        <v>Weekend</v>
      </c>
      <c r="AR2008" s="20">
        <f t="shared" si="639"/>
        <v>0</v>
      </c>
    </row>
    <row r="2009" spans="1:44" x14ac:dyDescent="0.35">
      <c r="A2009" t="str">
        <f t="shared" si="621"/>
        <v>CUST2008</v>
      </c>
      <c r="B2009" s="2" t="s">
        <v>2345</v>
      </c>
      <c r="C2009" s="4">
        <v>45651</v>
      </c>
      <c r="D2009" s="2" t="s">
        <v>646</v>
      </c>
      <c r="E2009" t="s">
        <v>5051</v>
      </c>
      <c r="F2009" s="2" t="s">
        <v>23</v>
      </c>
      <c r="G2009" s="2" t="s">
        <v>24</v>
      </c>
      <c r="H2009" s="2">
        <v>2</v>
      </c>
      <c r="I2009" s="19">
        <v>453.82</v>
      </c>
      <c r="J2009" s="2" t="s">
        <v>5047</v>
      </c>
      <c r="K2009" s="2" t="s">
        <v>16</v>
      </c>
      <c r="L2009" s="2">
        <v>5</v>
      </c>
      <c r="M2009" s="18">
        <f t="shared" si="622"/>
        <v>907.64</v>
      </c>
      <c r="T2009" t="str">
        <f t="shared" si="623"/>
        <v>Completed</v>
      </c>
      <c r="U2009" t="str">
        <f t="shared" si="624"/>
        <v>No</v>
      </c>
      <c r="V2009" t="str">
        <f t="shared" si="625"/>
        <v>No</v>
      </c>
      <c r="X2009">
        <f t="shared" si="626"/>
        <v>619</v>
      </c>
      <c r="Y2009">
        <f t="shared" si="627"/>
        <v>468</v>
      </c>
      <c r="Z2009" s="18">
        <f t="shared" si="628"/>
        <v>594714.6477588166</v>
      </c>
      <c r="AA2009" s="18">
        <f t="shared" si="629"/>
        <v>60882.938065984097</v>
      </c>
      <c r="AB2009" s="17">
        <f t="shared" si="630"/>
        <v>3.804733727810651</v>
      </c>
      <c r="AC2009" s="2" t="s">
        <v>24</v>
      </c>
      <c r="AD2009" s="2" t="s">
        <v>23</v>
      </c>
      <c r="AE2009" t="str">
        <f t="shared" si="631"/>
        <v>Books</v>
      </c>
      <c r="AF2009" t="str">
        <f t="shared" si="632"/>
        <v>Books</v>
      </c>
      <c r="AG2009" t="str" cm="1">
        <f t="array" ref="AG2009">INDEX(AD:AD,ROW())</f>
        <v>Books</v>
      </c>
      <c r="AH2009">
        <f t="shared" si="640"/>
        <v>4</v>
      </c>
      <c r="AI2009" t="str">
        <f t="shared" si="633"/>
        <v>Books</v>
      </c>
      <c r="AK2009">
        <f t="shared" si="634"/>
        <v>2024</v>
      </c>
      <c r="AL2009">
        <f t="shared" si="635"/>
        <v>12</v>
      </c>
      <c r="AM2009">
        <f t="shared" si="636"/>
        <v>25</v>
      </c>
      <c r="AN2009">
        <f t="shared" si="637"/>
        <v>4</v>
      </c>
      <c r="AO2009" t="str">
        <f t="shared" si="638"/>
        <v>Weekday</v>
      </c>
      <c r="AR2009" s="20">
        <f t="shared" si="639"/>
        <v>0</v>
      </c>
    </row>
    <row r="2010" spans="1:44" x14ac:dyDescent="0.35">
      <c r="A2010" t="str">
        <f t="shared" si="621"/>
        <v>CUST2009</v>
      </c>
      <c r="B2010" s="2" t="s">
        <v>2346</v>
      </c>
      <c r="C2010" s="4">
        <v>45126</v>
      </c>
      <c r="D2010" s="2" t="s">
        <v>205</v>
      </c>
      <c r="E2010" t="s">
        <v>5050</v>
      </c>
      <c r="F2010" s="2" t="s">
        <v>13</v>
      </c>
      <c r="G2010" s="2" t="s">
        <v>95</v>
      </c>
      <c r="H2010" s="2">
        <v>2</v>
      </c>
      <c r="I2010" s="19">
        <v>614.30999999999995</v>
      </c>
      <c r="J2010" s="2" t="s">
        <v>5047</v>
      </c>
      <c r="K2010" s="2" t="s">
        <v>16</v>
      </c>
      <c r="L2010" s="2">
        <v>4</v>
      </c>
      <c r="M2010" s="18">
        <f t="shared" si="622"/>
        <v>1228.6199999999999</v>
      </c>
      <c r="T2010" t="str">
        <f t="shared" si="623"/>
        <v>Completed</v>
      </c>
      <c r="U2010" t="str">
        <f t="shared" si="624"/>
        <v>Yes</v>
      </c>
      <c r="V2010" t="str">
        <f t="shared" si="625"/>
        <v>No</v>
      </c>
      <c r="X2010">
        <f t="shared" si="626"/>
        <v>589</v>
      </c>
      <c r="Y2010">
        <f t="shared" si="627"/>
        <v>426</v>
      </c>
      <c r="Z2010" s="18">
        <f t="shared" si="628"/>
        <v>1463424.4009529033</v>
      </c>
      <c r="AA2010" s="18">
        <f t="shared" si="629"/>
        <v>118285.78776560788</v>
      </c>
      <c r="AB2010" s="17">
        <f t="shared" si="630"/>
        <v>3.8140589569160999</v>
      </c>
      <c r="AC2010" s="2" t="s">
        <v>95</v>
      </c>
      <c r="AD2010" s="2" t="s">
        <v>13</v>
      </c>
      <c r="AE2010" t="str">
        <f t="shared" si="631"/>
        <v>Home &amp; Kitchen</v>
      </c>
      <c r="AF2010" t="str">
        <f t="shared" si="632"/>
        <v>Home &amp; Kitchen</v>
      </c>
      <c r="AG2010" t="str" cm="1">
        <f t="array" ref="AG2010">INDEX(AD:AD,ROW())</f>
        <v>Home &amp; Kitchen</v>
      </c>
      <c r="AH2010">
        <f t="shared" si="640"/>
        <v>32</v>
      </c>
      <c r="AI2010" t="str">
        <f t="shared" si="633"/>
        <v>Home &amp; Kitchen</v>
      </c>
      <c r="AK2010">
        <f t="shared" si="634"/>
        <v>2023</v>
      </c>
      <c r="AL2010">
        <f t="shared" si="635"/>
        <v>7</v>
      </c>
      <c r="AM2010">
        <f t="shared" si="636"/>
        <v>19</v>
      </c>
      <c r="AN2010">
        <f t="shared" si="637"/>
        <v>4</v>
      </c>
      <c r="AO2010" t="str">
        <f t="shared" si="638"/>
        <v>Weekday</v>
      </c>
      <c r="AR2010" s="20">
        <f t="shared" si="639"/>
        <v>0</v>
      </c>
    </row>
    <row r="2011" spans="1:44" x14ac:dyDescent="0.35">
      <c r="A2011" t="str">
        <f t="shared" si="621"/>
        <v>CUST2010</v>
      </c>
      <c r="B2011" s="2" t="s">
        <v>2347</v>
      </c>
      <c r="C2011" s="4">
        <v>45782</v>
      </c>
      <c r="D2011" s="2" t="s">
        <v>1248</v>
      </c>
      <c r="E2011" t="s">
        <v>5052</v>
      </c>
      <c r="F2011" s="2" t="s">
        <v>42</v>
      </c>
      <c r="G2011" s="2" t="s">
        <v>43</v>
      </c>
      <c r="H2011" s="2">
        <v>2</v>
      </c>
      <c r="I2011" s="19">
        <v>1056.42</v>
      </c>
      <c r="J2011" s="2" t="s">
        <v>5046</v>
      </c>
      <c r="K2011" s="2" t="s">
        <v>16</v>
      </c>
      <c r="L2011" s="2">
        <v>2</v>
      </c>
      <c r="M2011" s="18">
        <f t="shared" si="622"/>
        <v>2112.84</v>
      </c>
      <c r="T2011" t="str">
        <f t="shared" si="623"/>
        <v>Completed</v>
      </c>
      <c r="U2011" t="str">
        <f t="shared" si="624"/>
        <v>Yes</v>
      </c>
      <c r="V2011" t="str">
        <f t="shared" si="625"/>
        <v>No</v>
      </c>
      <c r="X2011">
        <f t="shared" si="626"/>
        <v>573</v>
      </c>
      <c r="Y2011">
        <f t="shared" si="627"/>
        <v>450</v>
      </c>
      <c r="Z2011" s="18">
        <f t="shared" si="628"/>
        <v>1098537.4901531704</v>
      </c>
      <c r="AA2011" s="18">
        <f t="shared" si="629"/>
        <v>96724.388030634553</v>
      </c>
      <c r="AB2011" s="17">
        <f t="shared" si="630"/>
        <v>3.9001122334455669</v>
      </c>
      <c r="AC2011" s="2" t="s">
        <v>43</v>
      </c>
      <c r="AD2011" s="2" t="s">
        <v>42</v>
      </c>
      <c r="AE2011" t="str">
        <f t="shared" si="631"/>
        <v>Beauty</v>
      </c>
      <c r="AF2011" t="str">
        <f t="shared" si="632"/>
        <v>Beauty</v>
      </c>
      <c r="AG2011" t="str" cm="1">
        <f t="array" ref="AG2011">INDEX(AD:AD,ROW())</f>
        <v>Beauty</v>
      </c>
      <c r="AH2011">
        <f t="shared" si="640"/>
        <v>10</v>
      </c>
      <c r="AI2011" t="str">
        <f t="shared" si="633"/>
        <v>Beauty</v>
      </c>
      <c r="AK2011">
        <f t="shared" si="634"/>
        <v>2025</v>
      </c>
      <c r="AL2011">
        <f t="shared" si="635"/>
        <v>5</v>
      </c>
      <c r="AM2011">
        <f t="shared" si="636"/>
        <v>5</v>
      </c>
      <c r="AN2011">
        <f t="shared" si="637"/>
        <v>2</v>
      </c>
      <c r="AO2011" t="str">
        <f t="shared" si="638"/>
        <v>Weekday</v>
      </c>
      <c r="AR2011" s="20">
        <f t="shared" si="639"/>
        <v>0</v>
      </c>
    </row>
    <row r="2012" spans="1:44" x14ac:dyDescent="0.35">
      <c r="A2012" t="str">
        <f t="shared" si="621"/>
        <v>CUST2011</v>
      </c>
      <c r="B2012" s="2" t="s">
        <v>2348</v>
      </c>
      <c r="C2012" s="4">
        <v>45618</v>
      </c>
      <c r="D2012" s="2" t="s">
        <v>125</v>
      </c>
      <c r="E2012" t="s">
        <v>5053</v>
      </c>
      <c r="F2012" s="2" t="s">
        <v>19</v>
      </c>
      <c r="G2012" s="2" t="s">
        <v>128</v>
      </c>
      <c r="H2012" s="2">
        <v>2</v>
      </c>
      <c r="I2012" s="19">
        <v>3214.01</v>
      </c>
      <c r="J2012" s="2" t="s">
        <v>15</v>
      </c>
      <c r="K2012" s="2" t="s">
        <v>103</v>
      </c>
      <c r="L2012" s="2">
        <v>4</v>
      </c>
      <c r="M2012" s="18">
        <f t="shared" si="622"/>
        <v>6428.02</v>
      </c>
      <c r="T2012" t="str">
        <f t="shared" si="623"/>
        <v>Lost Sale</v>
      </c>
      <c r="U2012" t="str">
        <f t="shared" si="624"/>
        <v>No</v>
      </c>
      <c r="V2012" t="str">
        <f t="shared" si="625"/>
        <v>Yes</v>
      </c>
      <c r="X2012">
        <f t="shared" si="626"/>
        <v>559</v>
      </c>
      <c r="Y2012">
        <f t="shared" si="627"/>
        <v>408</v>
      </c>
      <c r="Z2012" s="18">
        <f t="shared" si="628"/>
        <v>2759712.3299794244</v>
      </c>
      <c r="AA2012" s="18">
        <f t="shared" si="629"/>
        <v>330643.50635802455</v>
      </c>
      <c r="AB2012" s="17">
        <f t="shared" si="630"/>
        <v>3.8641711229946525</v>
      </c>
      <c r="AC2012" s="2" t="s">
        <v>128</v>
      </c>
      <c r="AD2012" s="2" t="s">
        <v>19</v>
      </c>
      <c r="AE2012" t="str">
        <f t="shared" si="631"/>
        <v>Electronics</v>
      </c>
      <c r="AF2012" t="str">
        <f t="shared" si="632"/>
        <v>Electronics</v>
      </c>
      <c r="AG2012" t="str" cm="1">
        <f t="array" ref="AG2012">INDEX(AD:AD,ROW())</f>
        <v>Electronics</v>
      </c>
      <c r="AH2012">
        <f t="shared" si="640"/>
        <v>48</v>
      </c>
      <c r="AI2012" t="str">
        <f t="shared" si="633"/>
        <v>Electronics</v>
      </c>
      <c r="AK2012">
        <f t="shared" si="634"/>
        <v>2024</v>
      </c>
      <c r="AL2012">
        <f t="shared" si="635"/>
        <v>11</v>
      </c>
      <c r="AM2012">
        <f t="shared" si="636"/>
        <v>22</v>
      </c>
      <c r="AN2012">
        <f t="shared" si="637"/>
        <v>6</v>
      </c>
      <c r="AO2012" t="str">
        <f t="shared" si="638"/>
        <v>Weekday</v>
      </c>
      <c r="AR2012" s="20">
        <f t="shared" si="639"/>
        <v>1</v>
      </c>
    </row>
    <row r="2013" spans="1:44" x14ac:dyDescent="0.35">
      <c r="A2013" t="str">
        <f t="shared" si="621"/>
        <v>CUST2012</v>
      </c>
      <c r="B2013" s="2" t="s">
        <v>2349</v>
      </c>
      <c r="C2013" s="4">
        <v>45623</v>
      </c>
      <c r="D2013" s="2" t="s">
        <v>114</v>
      </c>
      <c r="E2013" t="s">
        <v>5054</v>
      </c>
      <c r="F2013" s="2" t="s">
        <v>42</v>
      </c>
      <c r="G2013" s="2" t="s">
        <v>170</v>
      </c>
      <c r="H2013" s="2">
        <v>3</v>
      </c>
      <c r="I2013" s="19">
        <v>879.76</v>
      </c>
      <c r="J2013" s="2" t="s">
        <v>50</v>
      </c>
      <c r="K2013" s="2" t="s">
        <v>16</v>
      </c>
      <c r="L2013" s="2">
        <v>4</v>
      </c>
      <c r="M2013" s="18">
        <f t="shared" si="622"/>
        <v>2639.2799999999997</v>
      </c>
      <c r="T2013" t="str">
        <f t="shared" si="623"/>
        <v>Completed</v>
      </c>
      <c r="U2013" t="str">
        <f t="shared" si="624"/>
        <v>Yes</v>
      </c>
      <c r="V2013" t="str">
        <f t="shared" si="625"/>
        <v>No</v>
      </c>
      <c r="X2013">
        <f t="shared" si="626"/>
        <v>558</v>
      </c>
      <c r="Y2013">
        <f t="shared" si="627"/>
        <v>430</v>
      </c>
      <c r="Z2013" s="18">
        <f t="shared" si="628"/>
        <v>1098537.4901531704</v>
      </c>
      <c r="AA2013" s="18">
        <f t="shared" si="629"/>
        <v>96724.388030634553</v>
      </c>
      <c r="AB2013" s="17">
        <f t="shared" si="630"/>
        <v>3.9001122334455669</v>
      </c>
      <c r="AC2013" s="2" t="s">
        <v>170</v>
      </c>
      <c r="AD2013" s="2" t="s">
        <v>42</v>
      </c>
      <c r="AE2013" t="str">
        <f t="shared" si="631"/>
        <v>Beauty</v>
      </c>
      <c r="AF2013" t="str">
        <f t="shared" si="632"/>
        <v>Beauty</v>
      </c>
      <c r="AG2013" t="str" cm="1">
        <f t="array" ref="AG2013">INDEX(AD:AD,ROW())</f>
        <v>Beauty</v>
      </c>
      <c r="AH2013">
        <f t="shared" si="640"/>
        <v>70</v>
      </c>
      <c r="AI2013" t="str">
        <f t="shared" si="633"/>
        <v>Beauty</v>
      </c>
      <c r="AK2013">
        <f t="shared" si="634"/>
        <v>2024</v>
      </c>
      <c r="AL2013">
        <f t="shared" si="635"/>
        <v>11</v>
      </c>
      <c r="AM2013">
        <f t="shared" si="636"/>
        <v>27</v>
      </c>
      <c r="AN2013">
        <f t="shared" si="637"/>
        <v>4</v>
      </c>
      <c r="AO2013" t="str">
        <f t="shared" si="638"/>
        <v>Weekday</v>
      </c>
      <c r="AR2013" s="20">
        <f t="shared" si="639"/>
        <v>0</v>
      </c>
    </row>
    <row r="2014" spans="1:44" x14ac:dyDescent="0.35">
      <c r="A2014" t="str">
        <f t="shared" si="621"/>
        <v>CUST2013</v>
      </c>
      <c r="B2014" s="2" t="s">
        <v>2350</v>
      </c>
      <c r="C2014" s="4">
        <v>45045</v>
      </c>
      <c r="D2014" s="2" t="s">
        <v>195</v>
      </c>
      <c r="E2014" t="s">
        <v>5052</v>
      </c>
      <c r="F2014" s="2" t="s">
        <v>23</v>
      </c>
      <c r="G2014" s="2" t="s">
        <v>24</v>
      </c>
      <c r="H2014" s="2">
        <v>2</v>
      </c>
      <c r="I2014" s="19">
        <v>797.54</v>
      </c>
      <c r="J2014" s="2" t="s">
        <v>15</v>
      </c>
      <c r="K2014" s="2" t="s">
        <v>16</v>
      </c>
      <c r="L2014" s="2">
        <v>3</v>
      </c>
      <c r="M2014" s="18">
        <f t="shared" si="622"/>
        <v>1595.08</v>
      </c>
      <c r="T2014" t="str">
        <f t="shared" si="623"/>
        <v>Completed</v>
      </c>
      <c r="U2014" t="str">
        <f t="shared" si="624"/>
        <v>Yes</v>
      </c>
      <c r="V2014" t="str">
        <f t="shared" si="625"/>
        <v>No</v>
      </c>
      <c r="X2014">
        <f t="shared" si="626"/>
        <v>573</v>
      </c>
      <c r="Y2014">
        <f t="shared" si="627"/>
        <v>450</v>
      </c>
      <c r="Z2014" s="18">
        <f t="shared" si="628"/>
        <v>594714.6477588166</v>
      </c>
      <c r="AA2014" s="18">
        <f t="shared" si="629"/>
        <v>60882.938065984097</v>
      </c>
      <c r="AB2014" s="17">
        <f t="shared" si="630"/>
        <v>3.804733727810651</v>
      </c>
      <c r="AC2014" s="2" t="s">
        <v>24</v>
      </c>
      <c r="AD2014" s="2" t="s">
        <v>23</v>
      </c>
      <c r="AE2014" t="str">
        <f t="shared" si="631"/>
        <v>Books</v>
      </c>
      <c r="AF2014" t="str">
        <f t="shared" si="632"/>
        <v>Books</v>
      </c>
      <c r="AG2014" t="str" cm="1">
        <f t="array" ref="AG2014">INDEX(AD:AD,ROW())</f>
        <v>Books</v>
      </c>
      <c r="AH2014">
        <f t="shared" si="640"/>
        <v>4</v>
      </c>
      <c r="AI2014" t="str">
        <f t="shared" si="633"/>
        <v>Books</v>
      </c>
      <c r="AK2014">
        <f t="shared" si="634"/>
        <v>2023</v>
      </c>
      <c r="AL2014">
        <f t="shared" si="635"/>
        <v>4</v>
      </c>
      <c r="AM2014">
        <f t="shared" si="636"/>
        <v>29</v>
      </c>
      <c r="AN2014">
        <f t="shared" si="637"/>
        <v>7</v>
      </c>
      <c r="AO2014" t="str">
        <f t="shared" si="638"/>
        <v>Weekend</v>
      </c>
      <c r="AR2014" s="20">
        <f t="shared" si="639"/>
        <v>0</v>
      </c>
    </row>
    <row r="2015" spans="1:44" x14ac:dyDescent="0.35">
      <c r="A2015" t="str">
        <f t="shared" si="621"/>
        <v>CUST2014</v>
      </c>
      <c r="B2015" s="2" t="s">
        <v>2351</v>
      </c>
      <c r="C2015" s="4">
        <v>45606</v>
      </c>
      <c r="D2015" s="2" t="s">
        <v>182</v>
      </c>
      <c r="E2015" t="s">
        <v>5050</v>
      </c>
      <c r="F2015" s="2" t="s">
        <v>19</v>
      </c>
      <c r="G2015" s="2" t="s">
        <v>128</v>
      </c>
      <c r="H2015" s="2">
        <v>1</v>
      </c>
      <c r="I2015" s="19">
        <v>2275.15</v>
      </c>
      <c r="J2015" s="2" t="s">
        <v>15</v>
      </c>
      <c r="K2015" s="2" t="s">
        <v>76</v>
      </c>
      <c r="L2015" s="2">
        <v>5</v>
      </c>
      <c r="M2015" s="18">
        <f t="shared" si="622"/>
        <v>2275.15</v>
      </c>
      <c r="T2015" t="str">
        <f t="shared" si="623"/>
        <v>Completed</v>
      </c>
      <c r="U2015" t="str">
        <f t="shared" si="624"/>
        <v>No</v>
      </c>
      <c r="V2015" t="str">
        <f t="shared" si="625"/>
        <v>No</v>
      </c>
      <c r="X2015">
        <f t="shared" si="626"/>
        <v>589</v>
      </c>
      <c r="Y2015">
        <f t="shared" si="627"/>
        <v>426</v>
      </c>
      <c r="Z2015" s="18">
        <f t="shared" si="628"/>
        <v>2759712.3299794244</v>
      </c>
      <c r="AA2015" s="18">
        <f t="shared" si="629"/>
        <v>330643.50635802455</v>
      </c>
      <c r="AB2015" s="17">
        <f t="shared" si="630"/>
        <v>3.8641711229946525</v>
      </c>
      <c r="AC2015" s="2" t="s">
        <v>128</v>
      </c>
      <c r="AD2015" s="2" t="s">
        <v>19</v>
      </c>
      <c r="AE2015" t="str">
        <f t="shared" si="631"/>
        <v>Electronics</v>
      </c>
      <c r="AF2015" t="str">
        <f t="shared" si="632"/>
        <v>Electronics</v>
      </c>
      <c r="AG2015" t="str" cm="1">
        <f t="array" ref="AG2015">INDEX(AD:AD,ROW())</f>
        <v>Electronics</v>
      </c>
      <c r="AH2015">
        <f t="shared" si="640"/>
        <v>48</v>
      </c>
      <c r="AI2015" t="str">
        <f t="shared" si="633"/>
        <v>Electronics</v>
      </c>
      <c r="AK2015">
        <f t="shared" si="634"/>
        <v>2024</v>
      </c>
      <c r="AL2015">
        <f t="shared" si="635"/>
        <v>11</v>
      </c>
      <c r="AM2015">
        <f t="shared" si="636"/>
        <v>10</v>
      </c>
      <c r="AN2015">
        <f t="shared" si="637"/>
        <v>1</v>
      </c>
      <c r="AO2015" t="str">
        <f t="shared" si="638"/>
        <v>Weekend</v>
      </c>
      <c r="AR2015" s="20">
        <f t="shared" si="639"/>
        <v>1</v>
      </c>
    </row>
    <row r="2016" spans="1:44" x14ac:dyDescent="0.35">
      <c r="A2016" t="str">
        <f t="shared" si="621"/>
        <v>CUST2015</v>
      </c>
      <c r="B2016" s="2" t="s">
        <v>2352</v>
      </c>
      <c r="C2016" s="4">
        <v>45402</v>
      </c>
      <c r="D2016" s="2" t="s">
        <v>292</v>
      </c>
      <c r="E2016" t="s">
        <v>5052</v>
      </c>
      <c r="F2016" s="2" t="s">
        <v>23</v>
      </c>
      <c r="G2016" s="2" t="s">
        <v>24</v>
      </c>
      <c r="H2016" s="2">
        <v>1</v>
      </c>
      <c r="I2016" s="19">
        <v>383.17</v>
      </c>
      <c r="J2016" s="2" t="s">
        <v>20</v>
      </c>
      <c r="K2016" s="2" t="s">
        <v>16</v>
      </c>
      <c r="L2016" s="2">
        <v>4</v>
      </c>
      <c r="M2016" s="18">
        <f t="shared" si="622"/>
        <v>383.17</v>
      </c>
      <c r="T2016" t="str">
        <f t="shared" si="623"/>
        <v>Completed</v>
      </c>
      <c r="U2016" t="str">
        <f t="shared" si="624"/>
        <v>No</v>
      </c>
      <c r="V2016" t="str">
        <f t="shared" si="625"/>
        <v>No</v>
      </c>
      <c r="X2016">
        <f t="shared" si="626"/>
        <v>573</v>
      </c>
      <c r="Y2016">
        <f t="shared" si="627"/>
        <v>450</v>
      </c>
      <c r="Z2016" s="18">
        <f t="shared" si="628"/>
        <v>594714.6477588166</v>
      </c>
      <c r="AA2016" s="18">
        <f t="shared" si="629"/>
        <v>60882.938065984097</v>
      </c>
      <c r="AB2016" s="17">
        <f t="shared" si="630"/>
        <v>3.804733727810651</v>
      </c>
      <c r="AC2016" s="2" t="s">
        <v>24</v>
      </c>
      <c r="AD2016" s="2" t="s">
        <v>23</v>
      </c>
      <c r="AE2016" t="str">
        <f t="shared" si="631"/>
        <v>Books</v>
      </c>
      <c r="AF2016" t="str">
        <f t="shared" si="632"/>
        <v>Books</v>
      </c>
      <c r="AG2016" t="str" cm="1">
        <f t="array" ref="AG2016">INDEX(AD:AD,ROW())</f>
        <v>Books</v>
      </c>
      <c r="AH2016">
        <f t="shared" si="640"/>
        <v>4</v>
      </c>
      <c r="AI2016" t="str">
        <f t="shared" si="633"/>
        <v>Books</v>
      </c>
      <c r="AK2016">
        <f t="shared" si="634"/>
        <v>2024</v>
      </c>
      <c r="AL2016">
        <f t="shared" si="635"/>
        <v>4</v>
      </c>
      <c r="AM2016">
        <f t="shared" si="636"/>
        <v>20</v>
      </c>
      <c r="AN2016">
        <f t="shared" si="637"/>
        <v>7</v>
      </c>
      <c r="AO2016" t="str">
        <f t="shared" si="638"/>
        <v>Weekend</v>
      </c>
      <c r="AR2016" s="20">
        <f t="shared" si="639"/>
        <v>0</v>
      </c>
    </row>
    <row r="2017" spans="1:44" x14ac:dyDescent="0.35">
      <c r="A2017" t="str">
        <f t="shared" si="621"/>
        <v>CUST2016</v>
      </c>
      <c r="B2017" s="2" t="s">
        <v>2353</v>
      </c>
      <c r="C2017" s="4">
        <v>45534</v>
      </c>
      <c r="D2017" s="2" t="s">
        <v>635</v>
      </c>
      <c r="E2017" t="s">
        <v>5053</v>
      </c>
      <c r="F2017" s="2" t="s">
        <v>29</v>
      </c>
      <c r="G2017" s="2" t="s">
        <v>30</v>
      </c>
      <c r="H2017" s="2">
        <v>1</v>
      </c>
      <c r="I2017" s="19">
        <v>990.61</v>
      </c>
      <c r="J2017" s="2" t="s">
        <v>15</v>
      </c>
      <c r="K2017" s="2" t="s">
        <v>16</v>
      </c>
      <c r="L2017" s="2">
        <v>2</v>
      </c>
      <c r="M2017" s="18">
        <f t="shared" si="622"/>
        <v>990.61</v>
      </c>
      <c r="T2017" t="str">
        <f t="shared" si="623"/>
        <v>Completed</v>
      </c>
      <c r="U2017" t="str">
        <f t="shared" si="624"/>
        <v>No</v>
      </c>
      <c r="V2017" t="str">
        <f t="shared" si="625"/>
        <v>No</v>
      </c>
      <c r="X2017">
        <f t="shared" si="626"/>
        <v>559</v>
      </c>
      <c r="Y2017">
        <f t="shared" si="627"/>
        <v>408</v>
      </c>
      <c r="Z2017" s="18">
        <f t="shared" si="628"/>
        <v>1892867.2841657216</v>
      </c>
      <c r="AA2017" s="18">
        <f t="shared" si="629"/>
        <v>199432.98236095349</v>
      </c>
      <c r="AB2017" s="17">
        <f t="shared" si="630"/>
        <v>3.8949824970828471</v>
      </c>
      <c r="AC2017" s="2" t="s">
        <v>30</v>
      </c>
      <c r="AD2017" s="2" t="s">
        <v>29</v>
      </c>
      <c r="AE2017" t="str">
        <f t="shared" si="631"/>
        <v>Fashion</v>
      </c>
      <c r="AF2017" t="str">
        <f t="shared" si="632"/>
        <v>Fashion</v>
      </c>
      <c r="AG2017" t="str" cm="1">
        <f t="array" ref="AG2017">INDEX(AD:AD,ROW())</f>
        <v>Fashion</v>
      </c>
      <c r="AH2017">
        <f t="shared" si="640"/>
        <v>6</v>
      </c>
      <c r="AI2017" t="str">
        <f t="shared" si="633"/>
        <v>Fashion</v>
      </c>
      <c r="AK2017">
        <f t="shared" si="634"/>
        <v>2024</v>
      </c>
      <c r="AL2017">
        <f t="shared" si="635"/>
        <v>8</v>
      </c>
      <c r="AM2017">
        <f t="shared" si="636"/>
        <v>30</v>
      </c>
      <c r="AN2017">
        <f t="shared" si="637"/>
        <v>6</v>
      </c>
      <c r="AO2017" t="str">
        <f t="shared" si="638"/>
        <v>Weekday</v>
      </c>
      <c r="AR2017" s="20">
        <f t="shared" si="639"/>
        <v>0</v>
      </c>
    </row>
    <row r="2018" spans="1:44" x14ac:dyDescent="0.35">
      <c r="A2018" t="str">
        <f t="shared" si="621"/>
        <v>CUST2017</v>
      </c>
      <c r="B2018" s="2" t="s">
        <v>2354</v>
      </c>
      <c r="C2018" s="4">
        <v>45264</v>
      </c>
      <c r="D2018" s="2" t="s">
        <v>601</v>
      </c>
      <c r="E2018" t="s">
        <v>5051</v>
      </c>
      <c r="F2018" s="2" t="s">
        <v>19</v>
      </c>
      <c r="G2018" s="2" t="s">
        <v>5039</v>
      </c>
      <c r="H2018" s="2">
        <v>1</v>
      </c>
      <c r="I2018" s="19">
        <v>1828.9</v>
      </c>
      <c r="J2018" s="2" t="s">
        <v>15</v>
      </c>
      <c r="K2018" s="2" t="s">
        <v>103</v>
      </c>
      <c r="L2018" s="31"/>
      <c r="M2018" s="18">
        <f t="shared" si="622"/>
        <v>1828.9</v>
      </c>
      <c r="T2018" t="str">
        <f t="shared" si="623"/>
        <v>Lost Sale</v>
      </c>
      <c r="U2018" t="str">
        <f t="shared" si="624"/>
        <v>No</v>
      </c>
      <c r="V2018" t="str">
        <f t="shared" si="625"/>
        <v>Yes</v>
      </c>
      <c r="X2018">
        <f t="shared" si="626"/>
        <v>619</v>
      </c>
      <c r="Y2018">
        <f t="shared" si="627"/>
        <v>468</v>
      </c>
      <c r="Z2018" s="18">
        <f t="shared" si="628"/>
        <v>2759712.3299794244</v>
      </c>
      <c r="AA2018" s="18">
        <f t="shared" si="629"/>
        <v>330643.50635802455</v>
      </c>
      <c r="AB2018" s="17">
        <f t="shared" si="630"/>
        <v>3.8641711229946525</v>
      </c>
      <c r="AC2018" s="2" t="s">
        <v>5039</v>
      </c>
      <c r="AD2018" s="2" t="s">
        <v>19</v>
      </c>
      <c r="AE2018" t="str">
        <f t="shared" si="631"/>
        <v>Electronics</v>
      </c>
      <c r="AF2018" t="str">
        <f t="shared" si="632"/>
        <v>Electronics</v>
      </c>
      <c r="AG2018" t="str" cm="1">
        <f t="array" ref="AG2018">INDEX(AD:AD,ROW())</f>
        <v>Electronics</v>
      </c>
      <c r="AH2018">
        <f t="shared" si="640"/>
        <v>3</v>
      </c>
      <c r="AI2018" t="str">
        <f t="shared" si="633"/>
        <v>Electronics</v>
      </c>
      <c r="AK2018">
        <f t="shared" si="634"/>
        <v>2023</v>
      </c>
      <c r="AL2018">
        <f t="shared" si="635"/>
        <v>12</v>
      </c>
      <c r="AM2018">
        <f t="shared" si="636"/>
        <v>4</v>
      </c>
      <c r="AN2018">
        <f t="shared" si="637"/>
        <v>2</v>
      </c>
      <c r="AO2018" t="str">
        <f t="shared" si="638"/>
        <v>Weekday</v>
      </c>
      <c r="AR2018" s="20">
        <f t="shared" si="639"/>
        <v>1</v>
      </c>
    </row>
    <row r="2019" spans="1:44" x14ac:dyDescent="0.35">
      <c r="A2019" t="str">
        <f t="shared" si="621"/>
        <v>CUST2018</v>
      </c>
      <c r="B2019" s="2" t="s">
        <v>2355</v>
      </c>
      <c r="C2019" s="4">
        <v>45306</v>
      </c>
      <c r="D2019" s="2" t="s">
        <v>808</v>
      </c>
      <c r="E2019" t="s">
        <v>5054</v>
      </c>
      <c r="F2019" s="2" t="s">
        <v>23</v>
      </c>
      <c r="G2019" s="2" t="s">
        <v>75</v>
      </c>
      <c r="H2019" s="2">
        <v>1</v>
      </c>
      <c r="I2019" s="19">
        <v>168.96</v>
      </c>
      <c r="J2019" s="2" t="s">
        <v>50</v>
      </c>
      <c r="K2019" s="2" t="s">
        <v>16</v>
      </c>
      <c r="L2019" s="2">
        <v>4</v>
      </c>
      <c r="M2019" s="18">
        <f t="shared" si="622"/>
        <v>168.96</v>
      </c>
      <c r="T2019" t="str">
        <f t="shared" si="623"/>
        <v>Completed</v>
      </c>
      <c r="U2019" t="str">
        <f t="shared" si="624"/>
        <v>No</v>
      </c>
      <c r="V2019" t="str">
        <f t="shared" si="625"/>
        <v>No</v>
      </c>
      <c r="X2019">
        <f t="shared" si="626"/>
        <v>558</v>
      </c>
      <c r="Y2019">
        <f t="shared" si="627"/>
        <v>430</v>
      </c>
      <c r="Z2019" s="18">
        <f t="shared" si="628"/>
        <v>594714.6477588166</v>
      </c>
      <c r="AA2019" s="18">
        <f t="shared" si="629"/>
        <v>60882.938065984097</v>
      </c>
      <c r="AB2019" s="17">
        <f t="shared" si="630"/>
        <v>3.804733727810651</v>
      </c>
      <c r="AC2019" s="2" t="s">
        <v>75</v>
      </c>
      <c r="AD2019" s="2" t="s">
        <v>23</v>
      </c>
      <c r="AE2019" t="str">
        <f t="shared" si="631"/>
        <v>Books</v>
      </c>
      <c r="AF2019" t="str">
        <f t="shared" si="632"/>
        <v>Books</v>
      </c>
      <c r="AG2019" t="str" cm="1">
        <f t="array" ref="AG2019">INDEX(AD:AD,ROW())</f>
        <v>Books</v>
      </c>
      <c r="AH2019">
        <f t="shared" si="640"/>
        <v>23</v>
      </c>
      <c r="AI2019" t="str">
        <f t="shared" si="633"/>
        <v>Books</v>
      </c>
      <c r="AK2019">
        <f t="shared" si="634"/>
        <v>2024</v>
      </c>
      <c r="AL2019">
        <f t="shared" si="635"/>
        <v>1</v>
      </c>
      <c r="AM2019">
        <f t="shared" si="636"/>
        <v>15</v>
      </c>
      <c r="AN2019">
        <f t="shared" si="637"/>
        <v>2</v>
      </c>
      <c r="AO2019" t="str">
        <f t="shared" si="638"/>
        <v>Weekday</v>
      </c>
      <c r="AR2019" s="20">
        <f t="shared" si="639"/>
        <v>0</v>
      </c>
    </row>
    <row r="2020" spans="1:44" x14ac:dyDescent="0.35">
      <c r="A2020" t="str">
        <f t="shared" si="621"/>
        <v>CUST2019</v>
      </c>
      <c r="B2020" s="2" t="s">
        <v>2356</v>
      </c>
      <c r="C2020" s="4">
        <v>45762</v>
      </c>
      <c r="D2020" s="2" t="s">
        <v>658</v>
      </c>
      <c r="E2020" t="s">
        <v>5048</v>
      </c>
      <c r="F2020" s="2" t="s">
        <v>23</v>
      </c>
      <c r="G2020" s="2" t="s">
        <v>24</v>
      </c>
      <c r="H2020" s="2">
        <v>1</v>
      </c>
      <c r="I2020" s="19">
        <v>102.96</v>
      </c>
      <c r="J2020" s="2" t="s">
        <v>5047</v>
      </c>
      <c r="K2020" s="2" t="s">
        <v>16</v>
      </c>
      <c r="L2020" s="2">
        <v>5</v>
      </c>
      <c r="M2020" s="18">
        <f t="shared" si="622"/>
        <v>102.96</v>
      </c>
      <c r="T2020" t="str">
        <f t="shared" si="623"/>
        <v>Completed</v>
      </c>
      <c r="U2020" t="str">
        <f t="shared" si="624"/>
        <v>No</v>
      </c>
      <c r="V2020" t="str">
        <f t="shared" si="625"/>
        <v>No</v>
      </c>
      <c r="X2020">
        <f t="shared" si="626"/>
        <v>590</v>
      </c>
      <c r="Y2020">
        <f t="shared" si="627"/>
        <v>451</v>
      </c>
      <c r="Z2020" s="18">
        <f t="shared" si="628"/>
        <v>594714.6477588166</v>
      </c>
      <c r="AA2020" s="18">
        <f t="shared" si="629"/>
        <v>60882.938065984097</v>
      </c>
      <c r="AB2020" s="17">
        <f t="shared" si="630"/>
        <v>3.804733727810651</v>
      </c>
      <c r="AC2020" s="2" t="s">
        <v>24</v>
      </c>
      <c r="AD2020" s="2" t="s">
        <v>23</v>
      </c>
      <c r="AE2020" t="str">
        <f t="shared" si="631"/>
        <v>Books</v>
      </c>
      <c r="AF2020" t="str">
        <f t="shared" si="632"/>
        <v>Books</v>
      </c>
      <c r="AG2020" t="str" cm="1">
        <f t="array" ref="AG2020">INDEX(AD:AD,ROW())</f>
        <v>Books</v>
      </c>
      <c r="AH2020">
        <f t="shared" si="640"/>
        <v>4</v>
      </c>
      <c r="AI2020" t="str">
        <f t="shared" si="633"/>
        <v>Books</v>
      </c>
      <c r="AK2020">
        <f t="shared" si="634"/>
        <v>2025</v>
      </c>
      <c r="AL2020">
        <f t="shared" si="635"/>
        <v>4</v>
      </c>
      <c r="AM2020">
        <f t="shared" si="636"/>
        <v>15</v>
      </c>
      <c r="AN2020">
        <f t="shared" si="637"/>
        <v>3</v>
      </c>
      <c r="AO2020" t="str">
        <f t="shared" si="638"/>
        <v>Weekday</v>
      </c>
      <c r="AR2020" s="20">
        <f t="shared" si="639"/>
        <v>0</v>
      </c>
    </row>
    <row r="2021" spans="1:44" x14ac:dyDescent="0.35">
      <c r="A2021" t="str">
        <f t="shared" si="621"/>
        <v>CUST2020</v>
      </c>
      <c r="B2021" s="2" t="s">
        <v>2357</v>
      </c>
      <c r="C2021" s="4">
        <v>45572</v>
      </c>
      <c r="D2021" s="2" t="s">
        <v>1174</v>
      </c>
      <c r="E2021" t="s">
        <v>5051</v>
      </c>
      <c r="F2021" s="2" t="s">
        <v>19</v>
      </c>
      <c r="G2021" s="2" t="s">
        <v>5039</v>
      </c>
      <c r="H2021" s="2">
        <v>2</v>
      </c>
      <c r="I2021" s="19">
        <v>3417.97</v>
      </c>
      <c r="J2021" s="2" t="s">
        <v>15</v>
      </c>
      <c r="K2021" s="2" t="s">
        <v>16</v>
      </c>
      <c r="L2021" s="2">
        <v>3</v>
      </c>
      <c r="M2021" s="18">
        <f t="shared" si="622"/>
        <v>6835.94</v>
      </c>
      <c r="T2021" t="str">
        <f t="shared" si="623"/>
        <v>Completed</v>
      </c>
      <c r="U2021" t="str">
        <f t="shared" si="624"/>
        <v>Yes</v>
      </c>
      <c r="V2021" t="str">
        <f t="shared" si="625"/>
        <v>No</v>
      </c>
      <c r="X2021">
        <f t="shared" si="626"/>
        <v>619</v>
      </c>
      <c r="Y2021">
        <f t="shared" si="627"/>
        <v>468</v>
      </c>
      <c r="Z2021" s="18">
        <f t="shared" si="628"/>
        <v>2759712.3299794244</v>
      </c>
      <c r="AA2021" s="18">
        <f t="shared" si="629"/>
        <v>330643.50635802455</v>
      </c>
      <c r="AB2021" s="17">
        <f t="shared" si="630"/>
        <v>3.8641711229946525</v>
      </c>
      <c r="AC2021" s="2" t="s">
        <v>5039</v>
      </c>
      <c r="AD2021" s="2" t="s">
        <v>19</v>
      </c>
      <c r="AE2021" t="str">
        <f t="shared" si="631"/>
        <v>Electronics</v>
      </c>
      <c r="AF2021" t="str">
        <f t="shared" si="632"/>
        <v>Electronics</v>
      </c>
      <c r="AG2021" t="str" cm="1">
        <f t="array" ref="AG2021">INDEX(AD:AD,ROW())</f>
        <v>Electronics</v>
      </c>
      <c r="AH2021">
        <f t="shared" si="640"/>
        <v>3</v>
      </c>
      <c r="AI2021" t="str">
        <f t="shared" si="633"/>
        <v>Electronics</v>
      </c>
      <c r="AK2021">
        <f t="shared" si="634"/>
        <v>2024</v>
      </c>
      <c r="AL2021">
        <f t="shared" si="635"/>
        <v>10</v>
      </c>
      <c r="AM2021">
        <f t="shared" si="636"/>
        <v>7</v>
      </c>
      <c r="AN2021">
        <f t="shared" si="637"/>
        <v>2</v>
      </c>
      <c r="AO2021" t="str">
        <f t="shared" si="638"/>
        <v>Weekday</v>
      </c>
      <c r="AR2021" s="20">
        <f t="shared" si="639"/>
        <v>0</v>
      </c>
    </row>
    <row r="2022" spans="1:44" x14ac:dyDescent="0.35">
      <c r="A2022" t="str">
        <f t="shared" si="621"/>
        <v>CUST2021</v>
      </c>
      <c r="B2022" s="2" t="s">
        <v>2358</v>
      </c>
      <c r="C2022" s="4">
        <v>44996</v>
      </c>
      <c r="D2022" s="2" t="s">
        <v>131</v>
      </c>
      <c r="E2022" t="s">
        <v>5050</v>
      </c>
      <c r="F2022" s="2" t="s">
        <v>13</v>
      </c>
      <c r="G2022" s="2" t="s">
        <v>5045</v>
      </c>
      <c r="H2022" s="2">
        <v>1</v>
      </c>
      <c r="I2022" s="19">
        <v>760.74</v>
      </c>
      <c r="J2022" s="2" t="s">
        <v>15</v>
      </c>
      <c r="K2022" s="2" t="s">
        <v>76</v>
      </c>
      <c r="L2022" s="2">
        <v>5</v>
      </c>
      <c r="M2022" s="18">
        <f t="shared" si="622"/>
        <v>760.74</v>
      </c>
      <c r="T2022" t="str">
        <f t="shared" si="623"/>
        <v>Completed</v>
      </c>
      <c r="U2022" t="str">
        <f t="shared" si="624"/>
        <v>No</v>
      </c>
      <c r="V2022" t="str">
        <f t="shared" si="625"/>
        <v>No</v>
      </c>
      <c r="X2022">
        <f t="shared" si="626"/>
        <v>589</v>
      </c>
      <c r="Y2022">
        <f t="shared" si="627"/>
        <v>426</v>
      </c>
      <c r="Z2022" s="18">
        <f t="shared" si="628"/>
        <v>1463424.4009529033</v>
      </c>
      <c r="AA2022" s="18">
        <f t="shared" si="629"/>
        <v>118285.78776560788</v>
      </c>
      <c r="AB2022" s="17">
        <f t="shared" si="630"/>
        <v>3.8140589569160999</v>
      </c>
      <c r="AC2022" s="2" t="s">
        <v>5045</v>
      </c>
      <c r="AD2022" s="2" t="s">
        <v>13</v>
      </c>
      <c r="AE2022" t="str">
        <f t="shared" si="631"/>
        <v>Home &amp; Kitchen</v>
      </c>
      <c r="AF2022" t="str">
        <f t="shared" si="632"/>
        <v>Home &amp; Kitchen</v>
      </c>
      <c r="AG2022" t="str" cm="1">
        <f t="array" ref="AG2022">INDEX(AD:AD,ROW())</f>
        <v>Home &amp; Kitchen</v>
      </c>
      <c r="AH2022">
        <f t="shared" si="640"/>
        <v>76</v>
      </c>
      <c r="AI2022" t="str">
        <f t="shared" si="633"/>
        <v>Home &amp; Kitchen</v>
      </c>
      <c r="AK2022">
        <f t="shared" si="634"/>
        <v>2023</v>
      </c>
      <c r="AL2022">
        <f t="shared" si="635"/>
        <v>3</v>
      </c>
      <c r="AM2022">
        <f t="shared" si="636"/>
        <v>11</v>
      </c>
      <c r="AN2022">
        <f t="shared" si="637"/>
        <v>7</v>
      </c>
      <c r="AO2022" t="str">
        <f t="shared" si="638"/>
        <v>Weekend</v>
      </c>
      <c r="AR2022" s="20">
        <f t="shared" si="639"/>
        <v>1</v>
      </c>
    </row>
    <row r="2023" spans="1:44" x14ac:dyDescent="0.35">
      <c r="A2023" t="str">
        <f t="shared" si="621"/>
        <v>CUST2022</v>
      </c>
      <c r="B2023" s="2" t="s">
        <v>2359</v>
      </c>
      <c r="C2023" s="4">
        <v>45477</v>
      </c>
      <c r="D2023" s="2" t="s">
        <v>808</v>
      </c>
      <c r="E2023" t="s">
        <v>5049</v>
      </c>
      <c r="F2023" s="2" t="s">
        <v>42</v>
      </c>
      <c r="G2023" s="2" t="s">
        <v>170</v>
      </c>
      <c r="H2023" s="2">
        <v>1</v>
      </c>
      <c r="I2023" s="19">
        <v>860.72</v>
      </c>
      <c r="J2023" s="2" t="s">
        <v>5047</v>
      </c>
      <c r="K2023" s="2" t="s">
        <v>16</v>
      </c>
      <c r="L2023" s="2">
        <v>4</v>
      </c>
      <c r="M2023" s="18">
        <f t="shared" si="622"/>
        <v>860.72</v>
      </c>
      <c r="T2023" t="str">
        <f t="shared" si="623"/>
        <v>Completed</v>
      </c>
      <c r="U2023" t="str">
        <f t="shared" si="624"/>
        <v>No</v>
      </c>
      <c r="V2023" t="str">
        <f t="shared" si="625"/>
        <v>No</v>
      </c>
      <c r="X2023">
        <f t="shared" si="626"/>
        <v>595</v>
      </c>
      <c r="Y2023">
        <f t="shared" si="627"/>
        <v>444</v>
      </c>
      <c r="Z2023" s="18">
        <f t="shared" si="628"/>
        <v>1098537.4901531704</v>
      </c>
      <c r="AA2023" s="18">
        <f t="shared" si="629"/>
        <v>96724.388030634553</v>
      </c>
      <c r="AB2023" s="17">
        <f t="shared" si="630"/>
        <v>3.9001122334455669</v>
      </c>
      <c r="AC2023" s="2" t="s">
        <v>170</v>
      </c>
      <c r="AD2023" s="2" t="s">
        <v>42</v>
      </c>
      <c r="AE2023" t="str">
        <f t="shared" si="631"/>
        <v>Beauty</v>
      </c>
      <c r="AF2023" t="str">
        <f t="shared" si="632"/>
        <v>Beauty</v>
      </c>
      <c r="AG2023" t="str" cm="1">
        <f t="array" ref="AG2023">INDEX(AD:AD,ROW())</f>
        <v>Beauty</v>
      </c>
      <c r="AH2023">
        <f t="shared" si="640"/>
        <v>70</v>
      </c>
      <c r="AI2023" t="str">
        <f t="shared" si="633"/>
        <v>Beauty</v>
      </c>
      <c r="AK2023">
        <f t="shared" si="634"/>
        <v>2024</v>
      </c>
      <c r="AL2023">
        <f t="shared" si="635"/>
        <v>7</v>
      </c>
      <c r="AM2023">
        <f t="shared" si="636"/>
        <v>4</v>
      </c>
      <c r="AN2023">
        <f t="shared" si="637"/>
        <v>5</v>
      </c>
      <c r="AO2023" t="str">
        <f t="shared" si="638"/>
        <v>Weekday</v>
      </c>
      <c r="AR2023" s="20">
        <f t="shared" si="639"/>
        <v>0</v>
      </c>
    </row>
    <row r="2024" spans="1:44" x14ac:dyDescent="0.35">
      <c r="A2024" t="str">
        <f t="shared" si="621"/>
        <v>CUST2023</v>
      </c>
      <c r="B2024" s="2" t="s">
        <v>2360</v>
      </c>
      <c r="C2024" s="4">
        <v>45306</v>
      </c>
      <c r="D2024" s="2" t="s">
        <v>626</v>
      </c>
      <c r="E2024" t="s">
        <v>5055</v>
      </c>
      <c r="F2024" s="2" t="s">
        <v>13</v>
      </c>
      <c r="G2024" s="2" t="s">
        <v>5045</v>
      </c>
      <c r="H2024" s="2">
        <v>2</v>
      </c>
      <c r="I2024" s="19">
        <v>998.2</v>
      </c>
      <c r="J2024" s="2" t="s">
        <v>5046</v>
      </c>
      <c r="K2024" s="2" t="s">
        <v>16</v>
      </c>
      <c r="L2024" s="2">
        <v>5</v>
      </c>
      <c r="M2024" s="18">
        <f t="shared" si="622"/>
        <v>1996.4</v>
      </c>
      <c r="T2024" t="str">
        <f t="shared" si="623"/>
        <v>Completed</v>
      </c>
      <c r="U2024" t="str">
        <f t="shared" si="624"/>
        <v>Yes</v>
      </c>
      <c r="V2024" t="str">
        <f t="shared" si="625"/>
        <v>No</v>
      </c>
      <c r="X2024">
        <f t="shared" si="626"/>
        <v>567</v>
      </c>
      <c r="Y2024">
        <f t="shared" si="627"/>
        <v>440</v>
      </c>
      <c r="Z2024" s="18">
        <f t="shared" si="628"/>
        <v>1463424.4009529033</v>
      </c>
      <c r="AA2024" s="18">
        <f t="shared" si="629"/>
        <v>118285.78776560788</v>
      </c>
      <c r="AB2024" s="17">
        <f t="shared" si="630"/>
        <v>3.8140589569160999</v>
      </c>
      <c r="AC2024" s="2" t="s">
        <v>5045</v>
      </c>
      <c r="AD2024" s="2" t="s">
        <v>13</v>
      </c>
      <c r="AE2024" t="str">
        <f t="shared" si="631"/>
        <v>Home &amp; Kitchen</v>
      </c>
      <c r="AF2024" t="str">
        <f t="shared" si="632"/>
        <v>Home &amp; Kitchen</v>
      </c>
      <c r="AG2024" t="str" cm="1">
        <f t="array" ref="AG2024">INDEX(AD:AD,ROW())</f>
        <v>Home &amp; Kitchen</v>
      </c>
      <c r="AH2024">
        <f t="shared" si="640"/>
        <v>76</v>
      </c>
      <c r="AI2024" t="str">
        <f t="shared" si="633"/>
        <v>Home &amp; Kitchen</v>
      </c>
      <c r="AK2024">
        <f t="shared" si="634"/>
        <v>2024</v>
      </c>
      <c r="AL2024">
        <f t="shared" si="635"/>
        <v>1</v>
      </c>
      <c r="AM2024">
        <f t="shared" si="636"/>
        <v>15</v>
      </c>
      <c r="AN2024">
        <f t="shared" si="637"/>
        <v>2</v>
      </c>
      <c r="AO2024" t="str">
        <f t="shared" si="638"/>
        <v>Weekday</v>
      </c>
      <c r="AR2024" s="20">
        <f t="shared" si="639"/>
        <v>0</v>
      </c>
    </row>
    <row r="2025" spans="1:44" x14ac:dyDescent="0.35">
      <c r="A2025" t="str">
        <f t="shared" si="621"/>
        <v>CUST2024</v>
      </c>
      <c r="B2025" s="2" t="s">
        <v>2361</v>
      </c>
      <c r="C2025" s="4">
        <v>45477</v>
      </c>
      <c r="D2025" s="2" t="s">
        <v>67</v>
      </c>
      <c r="E2025" t="s">
        <v>5049</v>
      </c>
      <c r="F2025" s="2" t="s">
        <v>29</v>
      </c>
      <c r="G2025" s="2" t="s">
        <v>5043</v>
      </c>
      <c r="H2025" s="2">
        <v>1</v>
      </c>
      <c r="I2025" s="19">
        <v>431.3</v>
      </c>
      <c r="J2025" s="2" t="s">
        <v>15</v>
      </c>
      <c r="K2025" s="2" t="s">
        <v>16</v>
      </c>
      <c r="L2025" s="2">
        <v>5</v>
      </c>
      <c r="M2025" s="18">
        <f t="shared" si="622"/>
        <v>431.3</v>
      </c>
      <c r="T2025" t="str">
        <f t="shared" si="623"/>
        <v>Completed</v>
      </c>
      <c r="U2025" t="str">
        <f t="shared" si="624"/>
        <v>No</v>
      </c>
      <c r="V2025" t="str">
        <f t="shared" si="625"/>
        <v>No</v>
      </c>
      <c r="X2025">
        <f t="shared" si="626"/>
        <v>595</v>
      </c>
      <c r="Y2025">
        <f t="shared" si="627"/>
        <v>444</v>
      </c>
      <c r="Z2025" s="18">
        <f t="shared" si="628"/>
        <v>1892867.2841657216</v>
      </c>
      <c r="AA2025" s="18">
        <f t="shared" si="629"/>
        <v>199432.98236095349</v>
      </c>
      <c r="AB2025" s="17">
        <f t="shared" si="630"/>
        <v>3.8949824970828471</v>
      </c>
      <c r="AC2025" s="2" t="s">
        <v>5043</v>
      </c>
      <c r="AD2025" s="2" t="s">
        <v>29</v>
      </c>
      <c r="AE2025" t="str">
        <f t="shared" si="631"/>
        <v>Fashion</v>
      </c>
      <c r="AF2025" t="str">
        <f t="shared" si="632"/>
        <v>Fashion</v>
      </c>
      <c r="AG2025" t="str" cm="1">
        <f t="array" ref="AG2025">INDEX(AD:AD,ROW())</f>
        <v>Fashion</v>
      </c>
      <c r="AH2025">
        <f t="shared" si="640"/>
        <v>55</v>
      </c>
      <c r="AI2025" t="str">
        <f t="shared" si="633"/>
        <v>Fashion</v>
      </c>
      <c r="AK2025">
        <f t="shared" si="634"/>
        <v>2024</v>
      </c>
      <c r="AL2025">
        <f t="shared" si="635"/>
        <v>7</v>
      </c>
      <c r="AM2025">
        <f t="shared" si="636"/>
        <v>4</v>
      </c>
      <c r="AN2025">
        <f t="shared" si="637"/>
        <v>5</v>
      </c>
      <c r="AO2025" t="str">
        <f t="shared" si="638"/>
        <v>Weekday</v>
      </c>
      <c r="AR2025" s="20">
        <f t="shared" si="639"/>
        <v>0</v>
      </c>
    </row>
    <row r="2026" spans="1:44" x14ac:dyDescent="0.35">
      <c r="A2026" t="str">
        <f t="shared" si="621"/>
        <v>CUST2025</v>
      </c>
      <c r="B2026" s="2" t="s">
        <v>2362</v>
      </c>
      <c r="C2026" s="4">
        <v>45627</v>
      </c>
      <c r="D2026" s="2" t="s">
        <v>559</v>
      </c>
      <c r="E2026" t="s">
        <v>5051</v>
      </c>
      <c r="F2026" s="2" t="s">
        <v>29</v>
      </c>
      <c r="G2026" s="2" t="s">
        <v>121</v>
      </c>
      <c r="H2026" s="2">
        <v>1</v>
      </c>
      <c r="I2026" s="19">
        <v>997.93</v>
      </c>
      <c r="J2026" s="2" t="s">
        <v>5046</v>
      </c>
      <c r="K2026" s="2" t="s">
        <v>16</v>
      </c>
      <c r="L2026" s="2">
        <v>4</v>
      </c>
      <c r="M2026" s="18">
        <f t="shared" si="622"/>
        <v>997.93</v>
      </c>
      <c r="T2026" t="str">
        <f t="shared" si="623"/>
        <v>Completed</v>
      </c>
      <c r="U2026" t="str">
        <f t="shared" si="624"/>
        <v>No</v>
      </c>
      <c r="V2026" t="str">
        <f t="shared" si="625"/>
        <v>No</v>
      </c>
      <c r="X2026">
        <f t="shared" si="626"/>
        <v>619</v>
      </c>
      <c r="Y2026">
        <f t="shared" si="627"/>
        <v>468</v>
      </c>
      <c r="Z2026" s="18">
        <f t="shared" si="628"/>
        <v>1892867.2841657216</v>
      </c>
      <c r="AA2026" s="18">
        <f t="shared" si="629"/>
        <v>199432.98236095349</v>
      </c>
      <c r="AB2026" s="17">
        <f t="shared" si="630"/>
        <v>3.8949824970828471</v>
      </c>
      <c r="AC2026" s="2" t="s">
        <v>121</v>
      </c>
      <c r="AD2026" s="2" t="s">
        <v>29</v>
      </c>
      <c r="AE2026" t="str">
        <f t="shared" si="631"/>
        <v>Fashion</v>
      </c>
      <c r="AF2026" t="str">
        <f t="shared" si="632"/>
        <v>Fashion</v>
      </c>
      <c r="AG2026" t="str" cm="1">
        <f t="array" ref="AG2026">INDEX(AD:AD,ROW())</f>
        <v>Fashion</v>
      </c>
      <c r="AH2026">
        <f t="shared" si="640"/>
        <v>45</v>
      </c>
      <c r="AI2026" t="str">
        <f t="shared" si="633"/>
        <v>Fashion</v>
      </c>
      <c r="AK2026">
        <f t="shared" si="634"/>
        <v>2024</v>
      </c>
      <c r="AL2026">
        <f t="shared" si="635"/>
        <v>12</v>
      </c>
      <c r="AM2026">
        <f t="shared" si="636"/>
        <v>1</v>
      </c>
      <c r="AN2026">
        <f t="shared" si="637"/>
        <v>1</v>
      </c>
      <c r="AO2026" t="str">
        <f t="shared" si="638"/>
        <v>Weekend</v>
      </c>
      <c r="AR2026" s="20">
        <f t="shared" si="639"/>
        <v>0</v>
      </c>
    </row>
    <row r="2027" spans="1:44" x14ac:dyDescent="0.35">
      <c r="A2027" t="str">
        <f t="shared" si="621"/>
        <v>CUST2026</v>
      </c>
      <c r="B2027" s="2" t="s">
        <v>2363</v>
      </c>
      <c r="C2027" s="4">
        <v>45290</v>
      </c>
      <c r="D2027" s="2" t="s">
        <v>1020</v>
      </c>
      <c r="E2027" t="s">
        <v>5054</v>
      </c>
      <c r="F2027" s="2" t="s">
        <v>23</v>
      </c>
      <c r="G2027" s="2" t="s">
        <v>65</v>
      </c>
      <c r="H2027" s="2">
        <v>2</v>
      </c>
      <c r="I2027" s="19">
        <v>482.28</v>
      </c>
      <c r="J2027" s="2" t="s">
        <v>5047</v>
      </c>
      <c r="K2027" s="2" t="s">
        <v>16</v>
      </c>
      <c r="L2027" s="2">
        <v>3</v>
      </c>
      <c r="M2027" s="18">
        <f t="shared" si="622"/>
        <v>964.56</v>
      </c>
      <c r="T2027" t="str">
        <f t="shared" si="623"/>
        <v>Completed</v>
      </c>
      <c r="U2027" t="str">
        <f t="shared" si="624"/>
        <v>No</v>
      </c>
      <c r="V2027" t="str">
        <f t="shared" si="625"/>
        <v>No</v>
      </c>
      <c r="X2027">
        <f t="shared" si="626"/>
        <v>558</v>
      </c>
      <c r="Y2027">
        <f t="shared" si="627"/>
        <v>430</v>
      </c>
      <c r="Z2027" s="18">
        <f t="shared" si="628"/>
        <v>594714.6477588166</v>
      </c>
      <c r="AA2027" s="18">
        <f t="shared" si="629"/>
        <v>60882.938065984097</v>
      </c>
      <c r="AB2027" s="17">
        <f t="shared" si="630"/>
        <v>3.804733727810651</v>
      </c>
      <c r="AC2027" s="2" t="s">
        <v>65</v>
      </c>
      <c r="AD2027" s="2" t="s">
        <v>23</v>
      </c>
      <c r="AE2027" t="str">
        <f t="shared" si="631"/>
        <v>Books</v>
      </c>
      <c r="AF2027" t="str">
        <f t="shared" si="632"/>
        <v>Books</v>
      </c>
      <c r="AG2027" t="str" cm="1">
        <f t="array" ref="AG2027">INDEX(AD:AD,ROW())</f>
        <v>Books</v>
      </c>
      <c r="AH2027">
        <f t="shared" si="640"/>
        <v>19</v>
      </c>
      <c r="AI2027" t="str">
        <f t="shared" si="633"/>
        <v>Books</v>
      </c>
      <c r="AK2027">
        <f t="shared" si="634"/>
        <v>2023</v>
      </c>
      <c r="AL2027">
        <f t="shared" si="635"/>
        <v>12</v>
      </c>
      <c r="AM2027">
        <f t="shared" si="636"/>
        <v>30</v>
      </c>
      <c r="AN2027">
        <f t="shared" si="637"/>
        <v>7</v>
      </c>
      <c r="AO2027" t="str">
        <f t="shared" si="638"/>
        <v>Weekend</v>
      </c>
      <c r="AR2027" s="20">
        <f t="shared" si="639"/>
        <v>0</v>
      </c>
    </row>
    <row r="2028" spans="1:44" x14ac:dyDescent="0.35">
      <c r="A2028" t="str">
        <f t="shared" si="621"/>
        <v>CUST2027</v>
      </c>
      <c r="B2028" s="2" t="s">
        <v>2364</v>
      </c>
      <c r="C2028" s="4">
        <v>45595</v>
      </c>
      <c r="D2028" s="2" t="s">
        <v>664</v>
      </c>
      <c r="E2028" t="s">
        <v>5051</v>
      </c>
      <c r="F2028" s="2" t="s">
        <v>23</v>
      </c>
      <c r="G2028" s="2" t="s">
        <v>68</v>
      </c>
      <c r="H2028" s="2">
        <v>1</v>
      </c>
      <c r="I2028" s="19">
        <v>647.77</v>
      </c>
      <c r="J2028" s="2" t="s">
        <v>50</v>
      </c>
      <c r="K2028" s="2" t="s">
        <v>16</v>
      </c>
      <c r="L2028" s="2">
        <v>3</v>
      </c>
      <c r="M2028" s="18">
        <f t="shared" si="622"/>
        <v>647.77</v>
      </c>
      <c r="T2028" t="str">
        <f t="shared" si="623"/>
        <v>Completed</v>
      </c>
      <c r="U2028" t="str">
        <f t="shared" si="624"/>
        <v>No</v>
      </c>
      <c r="V2028" t="str">
        <f t="shared" si="625"/>
        <v>No</v>
      </c>
      <c r="X2028">
        <f t="shared" si="626"/>
        <v>619</v>
      </c>
      <c r="Y2028">
        <f t="shared" si="627"/>
        <v>468</v>
      </c>
      <c r="Z2028" s="18">
        <f t="shared" si="628"/>
        <v>594714.6477588166</v>
      </c>
      <c r="AA2028" s="18">
        <f t="shared" si="629"/>
        <v>60882.938065984097</v>
      </c>
      <c r="AB2028" s="17">
        <f t="shared" si="630"/>
        <v>3.804733727810651</v>
      </c>
      <c r="AC2028" s="2" t="s">
        <v>68</v>
      </c>
      <c r="AD2028" s="2" t="s">
        <v>23</v>
      </c>
      <c r="AE2028" t="str">
        <f t="shared" si="631"/>
        <v>Books</v>
      </c>
      <c r="AF2028" t="str">
        <f t="shared" si="632"/>
        <v>Books</v>
      </c>
      <c r="AG2028" t="str" cm="1">
        <f t="array" ref="AG2028">INDEX(AD:AD,ROW())</f>
        <v>Books</v>
      </c>
      <c r="AH2028">
        <f t="shared" si="640"/>
        <v>20</v>
      </c>
      <c r="AI2028" t="str">
        <f t="shared" si="633"/>
        <v>Books</v>
      </c>
      <c r="AK2028">
        <f t="shared" si="634"/>
        <v>2024</v>
      </c>
      <c r="AL2028">
        <f t="shared" si="635"/>
        <v>10</v>
      </c>
      <c r="AM2028">
        <f t="shared" si="636"/>
        <v>30</v>
      </c>
      <c r="AN2028">
        <f t="shared" si="637"/>
        <v>4</v>
      </c>
      <c r="AO2028" t="str">
        <f t="shared" si="638"/>
        <v>Weekday</v>
      </c>
      <c r="AR2028" s="20">
        <f t="shared" si="639"/>
        <v>0</v>
      </c>
    </row>
    <row r="2029" spans="1:44" x14ac:dyDescent="0.35">
      <c r="A2029" t="str">
        <f t="shared" si="621"/>
        <v>CUST2028</v>
      </c>
      <c r="B2029" s="2" t="s">
        <v>2365</v>
      </c>
      <c r="C2029" s="4">
        <v>45408</v>
      </c>
      <c r="D2029" s="2" t="s">
        <v>135</v>
      </c>
      <c r="E2029" t="s">
        <v>5050</v>
      </c>
      <c r="F2029" s="2" t="s">
        <v>19</v>
      </c>
      <c r="G2029" s="2" t="s">
        <v>49</v>
      </c>
      <c r="H2029" s="2">
        <v>1</v>
      </c>
      <c r="I2029" s="19">
        <v>1788.2</v>
      </c>
      <c r="J2029" s="2" t="s">
        <v>20</v>
      </c>
      <c r="K2029" s="2" t="s">
        <v>16</v>
      </c>
      <c r="L2029" s="2">
        <v>3</v>
      </c>
      <c r="M2029" s="18">
        <f t="shared" si="622"/>
        <v>1788.2</v>
      </c>
      <c r="T2029" t="str">
        <f t="shared" si="623"/>
        <v>Completed</v>
      </c>
      <c r="U2029" t="str">
        <f t="shared" si="624"/>
        <v>Yes</v>
      </c>
      <c r="V2029" t="str">
        <f t="shared" si="625"/>
        <v>No</v>
      </c>
      <c r="X2029">
        <f t="shared" si="626"/>
        <v>589</v>
      </c>
      <c r="Y2029">
        <f t="shared" si="627"/>
        <v>426</v>
      </c>
      <c r="Z2029" s="18">
        <f t="shared" si="628"/>
        <v>2759712.3299794244</v>
      </c>
      <c r="AA2029" s="18">
        <f t="shared" si="629"/>
        <v>330643.50635802455</v>
      </c>
      <c r="AB2029" s="17">
        <f t="shared" si="630"/>
        <v>3.8641711229946525</v>
      </c>
      <c r="AC2029" s="2" t="s">
        <v>49</v>
      </c>
      <c r="AD2029" s="2" t="s">
        <v>19</v>
      </c>
      <c r="AE2029" t="str">
        <f t="shared" si="631"/>
        <v>Electronics</v>
      </c>
      <c r="AF2029" t="str">
        <f t="shared" si="632"/>
        <v>Electronics</v>
      </c>
      <c r="AG2029" t="str" cm="1">
        <f t="array" ref="AG2029">INDEX(AD:AD,ROW())</f>
        <v>Electronics</v>
      </c>
      <c r="AH2029">
        <f t="shared" si="640"/>
        <v>12</v>
      </c>
      <c r="AI2029" t="str">
        <f t="shared" si="633"/>
        <v>Electronics</v>
      </c>
      <c r="AK2029">
        <f t="shared" si="634"/>
        <v>2024</v>
      </c>
      <c r="AL2029">
        <f t="shared" si="635"/>
        <v>4</v>
      </c>
      <c r="AM2029">
        <f t="shared" si="636"/>
        <v>26</v>
      </c>
      <c r="AN2029">
        <f t="shared" si="637"/>
        <v>6</v>
      </c>
      <c r="AO2029" t="str">
        <f t="shared" si="638"/>
        <v>Weekday</v>
      </c>
      <c r="AR2029" s="20">
        <f t="shared" si="639"/>
        <v>0</v>
      </c>
    </row>
    <row r="2030" spans="1:44" x14ac:dyDescent="0.35">
      <c r="A2030" t="str">
        <f t="shared" si="621"/>
        <v>CUST2029</v>
      </c>
      <c r="B2030" s="2" t="s">
        <v>2366</v>
      </c>
      <c r="C2030" s="4">
        <v>45505</v>
      </c>
      <c r="D2030" s="2" t="s">
        <v>757</v>
      </c>
      <c r="E2030" t="s">
        <v>5050</v>
      </c>
      <c r="F2030" s="2" t="s">
        <v>23</v>
      </c>
      <c r="G2030" s="2" t="s">
        <v>46</v>
      </c>
      <c r="H2030" s="2">
        <v>1</v>
      </c>
      <c r="I2030" s="19">
        <v>757.38</v>
      </c>
      <c r="J2030" s="2" t="s">
        <v>5047</v>
      </c>
      <c r="K2030" s="2" t="s">
        <v>76</v>
      </c>
      <c r="L2030" s="2">
        <v>4</v>
      </c>
      <c r="M2030" s="18">
        <f t="shared" si="622"/>
        <v>757.38</v>
      </c>
      <c r="T2030" t="str">
        <f t="shared" si="623"/>
        <v>Completed</v>
      </c>
      <c r="U2030" t="str">
        <f t="shared" si="624"/>
        <v>No</v>
      </c>
      <c r="V2030" t="str">
        <f t="shared" si="625"/>
        <v>No</v>
      </c>
      <c r="X2030">
        <f t="shared" si="626"/>
        <v>589</v>
      </c>
      <c r="Y2030">
        <f t="shared" si="627"/>
        <v>426</v>
      </c>
      <c r="Z2030" s="18">
        <f t="shared" si="628"/>
        <v>594714.6477588166</v>
      </c>
      <c r="AA2030" s="18">
        <f t="shared" si="629"/>
        <v>60882.938065984097</v>
      </c>
      <c r="AB2030" s="17">
        <f t="shared" si="630"/>
        <v>3.804733727810651</v>
      </c>
      <c r="AC2030" s="2" t="s">
        <v>46</v>
      </c>
      <c r="AD2030" s="2" t="s">
        <v>23</v>
      </c>
      <c r="AE2030" t="str">
        <f t="shared" si="631"/>
        <v>Books</v>
      </c>
      <c r="AF2030" t="str">
        <f t="shared" si="632"/>
        <v>Books</v>
      </c>
      <c r="AG2030" t="str" cm="1">
        <f t="array" ref="AG2030">INDEX(AD:AD,ROW())</f>
        <v>Books</v>
      </c>
      <c r="AH2030">
        <f t="shared" si="640"/>
        <v>11</v>
      </c>
      <c r="AI2030" t="str">
        <f t="shared" si="633"/>
        <v>Books</v>
      </c>
      <c r="AK2030">
        <f t="shared" si="634"/>
        <v>2024</v>
      </c>
      <c r="AL2030">
        <f t="shared" si="635"/>
        <v>8</v>
      </c>
      <c r="AM2030">
        <f t="shared" si="636"/>
        <v>1</v>
      </c>
      <c r="AN2030">
        <f t="shared" si="637"/>
        <v>5</v>
      </c>
      <c r="AO2030" t="str">
        <f t="shared" si="638"/>
        <v>Weekday</v>
      </c>
      <c r="AR2030" s="20">
        <f t="shared" si="639"/>
        <v>1</v>
      </c>
    </row>
    <row r="2031" spans="1:44" x14ac:dyDescent="0.35">
      <c r="A2031" t="str">
        <f t="shared" si="621"/>
        <v>CUST2030</v>
      </c>
      <c r="B2031" s="2" t="s">
        <v>2367</v>
      </c>
      <c r="C2031" s="4">
        <v>45298</v>
      </c>
      <c r="D2031" s="2" t="s">
        <v>1725</v>
      </c>
      <c r="E2031" t="s">
        <v>5054</v>
      </c>
      <c r="F2031" s="2" t="s">
        <v>29</v>
      </c>
      <c r="G2031" s="2" t="s">
        <v>121</v>
      </c>
      <c r="H2031" s="2">
        <v>1</v>
      </c>
      <c r="I2031" s="19">
        <v>1453.61</v>
      </c>
      <c r="J2031" s="2" t="s">
        <v>20</v>
      </c>
      <c r="K2031" s="2" t="s">
        <v>16</v>
      </c>
      <c r="L2031" s="2">
        <v>5</v>
      </c>
      <c r="M2031" s="18">
        <f t="shared" si="622"/>
        <v>1453.61</v>
      </c>
      <c r="T2031" t="str">
        <f t="shared" si="623"/>
        <v>Completed</v>
      </c>
      <c r="U2031" t="str">
        <f t="shared" si="624"/>
        <v>Yes</v>
      </c>
      <c r="V2031" t="str">
        <f t="shared" si="625"/>
        <v>No</v>
      </c>
      <c r="X2031">
        <f t="shared" si="626"/>
        <v>558</v>
      </c>
      <c r="Y2031">
        <f t="shared" si="627"/>
        <v>430</v>
      </c>
      <c r="Z2031" s="18">
        <f t="shared" si="628"/>
        <v>1892867.2841657216</v>
      </c>
      <c r="AA2031" s="18">
        <f t="shared" si="629"/>
        <v>199432.98236095349</v>
      </c>
      <c r="AB2031" s="17">
        <f t="shared" si="630"/>
        <v>3.8949824970828471</v>
      </c>
      <c r="AC2031" s="2" t="s">
        <v>121</v>
      </c>
      <c r="AD2031" s="2" t="s">
        <v>29</v>
      </c>
      <c r="AE2031" t="str">
        <f t="shared" si="631"/>
        <v>Fashion</v>
      </c>
      <c r="AF2031" t="str">
        <f t="shared" si="632"/>
        <v>Fashion</v>
      </c>
      <c r="AG2031" t="str" cm="1">
        <f t="array" ref="AG2031">INDEX(AD:AD,ROW())</f>
        <v>Fashion</v>
      </c>
      <c r="AH2031">
        <f t="shared" si="640"/>
        <v>45</v>
      </c>
      <c r="AI2031" t="str">
        <f t="shared" si="633"/>
        <v>Fashion</v>
      </c>
      <c r="AK2031">
        <f t="shared" si="634"/>
        <v>2024</v>
      </c>
      <c r="AL2031">
        <f t="shared" si="635"/>
        <v>1</v>
      </c>
      <c r="AM2031">
        <f t="shared" si="636"/>
        <v>7</v>
      </c>
      <c r="AN2031">
        <f t="shared" si="637"/>
        <v>1</v>
      </c>
      <c r="AO2031" t="str">
        <f t="shared" si="638"/>
        <v>Weekend</v>
      </c>
      <c r="AR2031" s="20">
        <f t="shared" si="639"/>
        <v>0</v>
      </c>
    </row>
    <row r="2032" spans="1:44" x14ac:dyDescent="0.35">
      <c r="A2032" t="str">
        <f t="shared" si="621"/>
        <v>CUST2031</v>
      </c>
      <c r="B2032" s="2" t="s">
        <v>2368</v>
      </c>
      <c r="C2032" s="4">
        <v>45147</v>
      </c>
      <c r="D2032" s="2" t="s">
        <v>564</v>
      </c>
      <c r="E2032" t="s">
        <v>5050</v>
      </c>
      <c r="F2032" s="2" t="s">
        <v>23</v>
      </c>
      <c r="G2032" s="2" t="s">
        <v>24</v>
      </c>
      <c r="H2032" s="2">
        <v>2</v>
      </c>
      <c r="I2032" s="19">
        <v>602.87</v>
      </c>
      <c r="J2032" s="2" t="s">
        <v>5046</v>
      </c>
      <c r="K2032" s="2" t="s">
        <v>16</v>
      </c>
      <c r="L2032" s="2">
        <v>3</v>
      </c>
      <c r="M2032" s="18">
        <f t="shared" si="622"/>
        <v>1205.74</v>
      </c>
      <c r="T2032" t="str">
        <f t="shared" si="623"/>
        <v>Completed</v>
      </c>
      <c r="U2032" t="str">
        <f t="shared" si="624"/>
        <v>Yes</v>
      </c>
      <c r="V2032" t="str">
        <f t="shared" si="625"/>
        <v>No</v>
      </c>
      <c r="X2032">
        <f t="shared" si="626"/>
        <v>589</v>
      </c>
      <c r="Y2032">
        <f t="shared" si="627"/>
        <v>426</v>
      </c>
      <c r="Z2032" s="18">
        <f t="shared" si="628"/>
        <v>594714.6477588166</v>
      </c>
      <c r="AA2032" s="18">
        <f t="shared" si="629"/>
        <v>60882.938065984097</v>
      </c>
      <c r="AB2032" s="17">
        <f t="shared" si="630"/>
        <v>3.804733727810651</v>
      </c>
      <c r="AC2032" s="2" t="s">
        <v>24</v>
      </c>
      <c r="AD2032" s="2" t="s">
        <v>23</v>
      </c>
      <c r="AE2032" t="str">
        <f t="shared" si="631"/>
        <v>Books</v>
      </c>
      <c r="AF2032" t="str">
        <f t="shared" si="632"/>
        <v>Books</v>
      </c>
      <c r="AG2032" t="str" cm="1">
        <f t="array" ref="AG2032">INDEX(AD:AD,ROW())</f>
        <v>Books</v>
      </c>
      <c r="AH2032">
        <f t="shared" si="640"/>
        <v>4</v>
      </c>
      <c r="AI2032" t="str">
        <f t="shared" si="633"/>
        <v>Books</v>
      </c>
      <c r="AK2032">
        <f t="shared" si="634"/>
        <v>2023</v>
      </c>
      <c r="AL2032">
        <f t="shared" si="635"/>
        <v>8</v>
      </c>
      <c r="AM2032">
        <f t="shared" si="636"/>
        <v>9</v>
      </c>
      <c r="AN2032">
        <f t="shared" si="637"/>
        <v>4</v>
      </c>
      <c r="AO2032" t="str">
        <f t="shared" si="638"/>
        <v>Weekday</v>
      </c>
      <c r="AR2032" s="20">
        <f t="shared" si="639"/>
        <v>0</v>
      </c>
    </row>
    <row r="2033" spans="1:44" x14ac:dyDescent="0.35">
      <c r="A2033" t="str">
        <f t="shared" si="621"/>
        <v>CUST2032</v>
      </c>
      <c r="B2033" s="2" t="s">
        <v>2369</v>
      </c>
      <c r="C2033" s="4">
        <v>45282</v>
      </c>
      <c r="D2033" s="2" t="s">
        <v>1448</v>
      </c>
      <c r="E2033" t="s">
        <v>5050</v>
      </c>
      <c r="F2033" s="2" t="s">
        <v>23</v>
      </c>
      <c r="G2033" s="2" t="s">
        <v>65</v>
      </c>
      <c r="H2033" s="2">
        <v>2</v>
      </c>
      <c r="I2033" s="19">
        <v>688.75</v>
      </c>
      <c r="J2033" s="2" t="s">
        <v>15</v>
      </c>
      <c r="K2033" s="2" t="s">
        <v>103</v>
      </c>
      <c r="L2033" s="2">
        <v>5</v>
      </c>
      <c r="M2033" s="18">
        <f t="shared" si="622"/>
        <v>1377.5</v>
      </c>
      <c r="T2033" t="str">
        <f t="shared" si="623"/>
        <v>Lost Sale</v>
      </c>
      <c r="U2033" t="str">
        <f t="shared" si="624"/>
        <v>No</v>
      </c>
      <c r="V2033" t="str">
        <f t="shared" si="625"/>
        <v>Yes</v>
      </c>
      <c r="X2033">
        <f t="shared" si="626"/>
        <v>589</v>
      </c>
      <c r="Y2033">
        <f t="shared" si="627"/>
        <v>426</v>
      </c>
      <c r="Z2033" s="18">
        <f t="shared" si="628"/>
        <v>594714.6477588166</v>
      </c>
      <c r="AA2033" s="18">
        <f t="shared" si="629"/>
        <v>60882.938065984097</v>
      </c>
      <c r="AB2033" s="17">
        <f t="shared" si="630"/>
        <v>3.804733727810651</v>
      </c>
      <c r="AC2033" s="2" t="s">
        <v>65</v>
      </c>
      <c r="AD2033" s="2" t="s">
        <v>23</v>
      </c>
      <c r="AE2033" t="str">
        <f t="shared" si="631"/>
        <v>Books</v>
      </c>
      <c r="AF2033" t="str">
        <f t="shared" si="632"/>
        <v>Books</v>
      </c>
      <c r="AG2033" t="str" cm="1">
        <f t="array" ref="AG2033">INDEX(AD:AD,ROW())</f>
        <v>Books</v>
      </c>
      <c r="AH2033">
        <f t="shared" si="640"/>
        <v>19</v>
      </c>
      <c r="AI2033" t="str">
        <f t="shared" si="633"/>
        <v>Books</v>
      </c>
      <c r="AK2033">
        <f t="shared" si="634"/>
        <v>2023</v>
      </c>
      <c r="AL2033">
        <f t="shared" si="635"/>
        <v>12</v>
      </c>
      <c r="AM2033">
        <f t="shared" si="636"/>
        <v>22</v>
      </c>
      <c r="AN2033">
        <f t="shared" si="637"/>
        <v>6</v>
      </c>
      <c r="AO2033" t="str">
        <f t="shared" si="638"/>
        <v>Weekday</v>
      </c>
      <c r="AR2033" s="20">
        <f t="shared" si="639"/>
        <v>1</v>
      </c>
    </row>
    <row r="2034" spans="1:44" x14ac:dyDescent="0.35">
      <c r="A2034" t="str">
        <f t="shared" si="621"/>
        <v>CUST2033</v>
      </c>
      <c r="B2034" s="2" t="s">
        <v>2370</v>
      </c>
      <c r="C2034" s="4">
        <v>45563</v>
      </c>
      <c r="D2034" s="2" t="s">
        <v>443</v>
      </c>
      <c r="E2034" t="s">
        <v>5049</v>
      </c>
      <c r="F2034" s="2" t="s">
        <v>23</v>
      </c>
      <c r="G2034" s="2" t="s">
        <v>24</v>
      </c>
      <c r="H2034" s="2">
        <v>1</v>
      </c>
      <c r="I2034" s="19">
        <v>333.91</v>
      </c>
      <c r="J2034" s="2" t="s">
        <v>50</v>
      </c>
      <c r="K2034" s="2" t="s">
        <v>16</v>
      </c>
      <c r="L2034" s="2">
        <v>1</v>
      </c>
      <c r="M2034" s="18">
        <f t="shared" si="622"/>
        <v>333.91</v>
      </c>
      <c r="T2034" t="str">
        <f t="shared" si="623"/>
        <v>Completed</v>
      </c>
      <c r="U2034" t="str">
        <f t="shared" si="624"/>
        <v>No</v>
      </c>
      <c r="V2034" t="str">
        <f t="shared" si="625"/>
        <v>No</v>
      </c>
      <c r="X2034">
        <f t="shared" si="626"/>
        <v>595</v>
      </c>
      <c r="Y2034">
        <f t="shared" si="627"/>
        <v>444</v>
      </c>
      <c r="Z2034" s="18">
        <f t="shared" si="628"/>
        <v>594714.6477588166</v>
      </c>
      <c r="AA2034" s="18">
        <f t="shared" si="629"/>
        <v>60882.938065984097</v>
      </c>
      <c r="AB2034" s="17">
        <f t="shared" si="630"/>
        <v>3.804733727810651</v>
      </c>
      <c r="AC2034" s="2" t="s">
        <v>24</v>
      </c>
      <c r="AD2034" s="2" t="s">
        <v>23</v>
      </c>
      <c r="AE2034" t="str">
        <f t="shared" si="631"/>
        <v>Books</v>
      </c>
      <c r="AF2034" t="str">
        <f t="shared" si="632"/>
        <v>Books</v>
      </c>
      <c r="AG2034" t="str" cm="1">
        <f t="array" ref="AG2034">INDEX(AD:AD,ROW())</f>
        <v>Books</v>
      </c>
      <c r="AH2034">
        <f t="shared" si="640"/>
        <v>4</v>
      </c>
      <c r="AI2034" t="str">
        <f t="shared" si="633"/>
        <v>Books</v>
      </c>
      <c r="AK2034">
        <f t="shared" si="634"/>
        <v>2024</v>
      </c>
      <c r="AL2034">
        <f t="shared" si="635"/>
        <v>9</v>
      </c>
      <c r="AM2034">
        <f t="shared" si="636"/>
        <v>28</v>
      </c>
      <c r="AN2034">
        <f t="shared" si="637"/>
        <v>7</v>
      </c>
      <c r="AO2034" t="str">
        <f t="shared" si="638"/>
        <v>Weekend</v>
      </c>
      <c r="AR2034" s="20">
        <f t="shared" si="639"/>
        <v>0</v>
      </c>
    </row>
    <row r="2035" spans="1:44" x14ac:dyDescent="0.35">
      <c r="A2035" t="str">
        <f t="shared" si="621"/>
        <v>CUST2034</v>
      </c>
      <c r="B2035" s="2" t="s">
        <v>2371</v>
      </c>
      <c r="C2035" s="4">
        <v>45166</v>
      </c>
      <c r="D2035" s="2" t="s">
        <v>1448</v>
      </c>
      <c r="E2035" t="s">
        <v>5050</v>
      </c>
      <c r="F2035" s="2" t="s">
        <v>42</v>
      </c>
      <c r="G2035" s="2" t="s">
        <v>188</v>
      </c>
      <c r="H2035" s="2">
        <v>2</v>
      </c>
      <c r="I2035" s="19">
        <v>1126.0899999999999</v>
      </c>
      <c r="J2035" s="2" t="s">
        <v>5047</v>
      </c>
      <c r="K2035" s="2" t="s">
        <v>16</v>
      </c>
      <c r="L2035" s="2">
        <v>5</v>
      </c>
      <c r="M2035" s="18">
        <f t="shared" si="622"/>
        <v>2252.1799999999998</v>
      </c>
      <c r="T2035" t="str">
        <f t="shared" si="623"/>
        <v>Completed</v>
      </c>
      <c r="U2035" t="str">
        <f t="shared" si="624"/>
        <v>Yes</v>
      </c>
      <c r="V2035" t="str">
        <f t="shared" si="625"/>
        <v>No</v>
      </c>
      <c r="X2035">
        <f t="shared" si="626"/>
        <v>589</v>
      </c>
      <c r="Y2035">
        <f t="shared" si="627"/>
        <v>426</v>
      </c>
      <c r="Z2035" s="18">
        <f t="shared" si="628"/>
        <v>1098537.4901531704</v>
      </c>
      <c r="AA2035" s="18">
        <f t="shared" si="629"/>
        <v>96724.388030634553</v>
      </c>
      <c r="AB2035" s="17">
        <f t="shared" si="630"/>
        <v>3.9001122334455669</v>
      </c>
      <c r="AC2035" s="2" t="s">
        <v>188</v>
      </c>
      <c r="AD2035" s="2" t="s">
        <v>42</v>
      </c>
      <c r="AE2035" t="str">
        <f t="shared" si="631"/>
        <v>Beauty</v>
      </c>
      <c r="AF2035" t="str">
        <f t="shared" si="632"/>
        <v>Beauty</v>
      </c>
      <c r="AG2035" t="str" cm="1">
        <f t="array" ref="AG2035">INDEX(AD:AD,ROW())</f>
        <v>Beauty</v>
      </c>
      <c r="AH2035">
        <f t="shared" si="640"/>
        <v>80</v>
      </c>
      <c r="AI2035" t="str">
        <f t="shared" si="633"/>
        <v>Beauty</v>
      </c>
      <c r="AK2035">
        <f t="shared" si="634"/>
        <v>2023</v>
      </c>
      <c r="AL2035">
        <f t="shared" si="635"/>
        <v>8</v>
      </c>
      <c r="AM2035">
        <f t="shared" si="636"/>
        <v>28</v>
      </c>
      <c r="AN2035">
        <f t="shared" si="637"/>
        <v>2</v>
      </c>
      <c r="AO2035" t="str">
        <f t="shared" si="638"/>
        <v>Weekday</v>
      </c>
      <c r="AR2035" s="20">
        <f t="shared" si="639"/>
        <v>0</v>
      </c>
    </row>
    <row r="2036" spans="1:44" x14ac:dyDescent="0.35">
      <c r="A2036" t="str">
        <f t="shared" si="621"/>
        <v>CUST2035</v>
      </c>
      <c r="B2036" s="2" t="s">
        <v>2372</v>
      </c>
      <c r="C2036" s="4">
        <v>45680</v>
      </c>
      <c r="D2036" s="2" t="s">
        <v>433</v>
      </c>
      <c r="E2036" t="s">
        <v>5054</v>
      </c>
      <c r="F2036" s="2" t="s">
        <v>19</v>
      </c>
      <c r="G2036" s="2" t="s">
        <v>5039</v>
      </c>
      <c r="H2036" s="2">
        <v>1</v>
      </c>
      <c r="I2036" s="19">
        <v>969.28</v>
      </c>
      <c r="J2036" s="2" t="s">
        <v>15</v>
      </c>
      <c r="K2036" s="2" t="s">
        <v>16</v>
      </c>
      <c r="L2036" s="2">
        <v>4</v>
      </c>
      <c r="M2036" s="18">
        <f t="shared" si="622"/>
        <v>969.28</v>
      </c>
      <c r="T2036" t="str">
        <f t="shared" si="623"/>
        <v>Completed</v>
      </c>
      <c r="U2036" t="str">
        <f t="shared" si="624"/>
        <v>No</v>
      </c>
      <c r="V2036" t="str">
        <f t="shared" si="625"/>
        <v>No</v>
      </c>
      <c r="X2036">
        <f t="shared" si="626"/>
        <v>558</v>
      </c>
      <c r="Y2036">
        <f t="shared" si="627"/>
        <v>430</v>
      </c>
      <c r="Z2036" s="18">
        <f t="shared" si="628"/>
        <v>2759712.3299794244</v>
      </c>
      <c r="AA2036" s="18">
        <f t="shared" si="629"/>
        <v>330643.50635802455</v>
      </c>
      <c r="AB2036" s="17">
        <f t="shared" si="630"/>
        <v>3.8641711229946525</v>
      </c>
      <c r="AC2036" s="2" t="s">
        <v>5039</v>
      </c>
      <c r="AD2036" s="2" t="s">
        <v>19</v>
      </c>
      <c r="AE2036" t="str">
        <f t="shared" si="631"/>
        <v>Electronics</v>
      </c>
      <c r="AF2036" t="str">
        <f t="shared" si="632"/>
        <v>Electronics</v>
      </c>
      <c r="AG2036" t="str" cm="1">
        <f t="array" ref="AG2036">INDEX(AD:AD,ROW())</f>
        <v>Electronics</v>
      </c>
      <c r="AH2036">
        <f t="shared" si="640"/>
        <v>3</v>
      </c>
      <c r="AI2036" t="str">
        <f t="shared" si="633"/>
        <v>Electronics</v>
      </c>
      <c r="AK2036">
        <f t="shared" si="634"/>
        <v>2025</v>
      </c>
      <c r="AL2036">
        <f t="shared" si="635"/>
        <v>1</v>
      </c>
      <c r="AM2036">
        <f t="shared" si="636"/>
        <v>23</v>
      </c>
      <c r="AN2036">
        <f t="shared" si="637"/>
        <v>5</v>
      </c>
      <c r="AO2036" t="str">
        <f t="shared" si="638"/>
        <v>Weekday</v>
      </c>
      <c r="AR2036" s="20">
        <f t="shared" si="639"/>
        <v>0</v>
      </c>
    </row>
    <row r="2037" spans="1:44" x14ac:dyDescent="0.35">
      <c r="A2037" t="str">
        <f t="shared" si="621"/>
        <v>CUST2036</v>
      </c>
      <c r="B2037" s="2" t="s">
        <v>2373</v>
      </c>
      <c r="C2037" s="4">
        <v>45732</v>
      </c>
      <c r="D2037" s="2" t="s">
        <v>161</v>
      </c>
      <c r="E2037" t="s">
        <v>5050</v>
      </c>
      <c r="F2037" s="2" t="s">
        <v>19</v>
      </c>
      <c r="G2037" s="2" t="s">
        <v>49</v>
      </c>
      <c r="H2037" s="2">
        <v>2</v>
      </c>
      <c r="I2037" s="19">
        <v>2042.65</v>
      </c>
      <c r="J2037" s="2" t="s">
        <v>5046</v>
      </c>
      <c r="K2037" s="2" t="s">
        <v>31</v>
      </c>
      <c r="L2037" s="2">
        <v>5</v>
      </c>
      <c r="M2037" s="18">
        <f t="shared" si="622"/>
        <v>4085.3</v>
      </c>
      <c r="T2037" t="str">
        <f t="shared" si="623"/>
        <v>Pending</v>
      </c>
      <c r="U2037" t="str">
        <f t="shared" si="624"/>
        <v>No</v>
      </c>
      <c r="V2037" t="str">
        <f t="shared" si="625"/>
        <v>Yes</v>
      </c>
      <c r="X2037">
        <f t="shared" si="626"/>
        <v>589</v>
      </c>
      <c r="Y2037">
        <f t="shared" si="627"/>
        <v>426</v>
      </c>
      <c r="Z2037" s="18">
        <f t="shared" si="628"/>
        <v>2759712.3299794244</v>
      </c>
      <c r="AA2037" s="18">
        <f t="shared" si="629"/>
        <v>330643.50635802455</v>
      </c>
      <c r="AB2037" s="17">
        <f t="shared" si="630"/>
        <v>3.8641711229946525</v>
      </c>
      <c r="AC2037" s="2" t="s">
        <v>49</v>
      </c>
      <c r="AD2037" s="2" t="s">
        <v>19</v>
      </c>
      <c r="AE2037" t="str">
        <f t="shared" si="631"/>
        <v>Electronics</v>
      </c>
      <c r="AF2037" t="str">
        <f t="shared" si="632"/>
        <v>Electronics</v>
      </c>
      <c r="AG2037" t="str" cm="1">
        <f t="array" ref="AG2037">INDEX(AD:AD,ROW())</f>
        <v>Electronics</v>
      </c>
      <c r="AH2037">
        <f t="shared" si="640"/>
        <v>12</v>
      </c>
      <c r="AI2037" t="str">
        <f t="shared" si="633"/>
        <v>Electronics</v>
      </c>
      <c r="AK2037">
        <f t="shared" si="634"/>
        <v>2025</v>
      </c>
      <c r="AL2037">
        <f t="shared" si="635"/>
        <v>3</v>
      </c>
      <c r="AM2037">
        <f t="shared" si="636"/>
        <v>16</v>
      </c>
      <c r="AN2037">
        <f t="shared" si="637"/>
        <v>1</v>
      </c>
      <c r="AO2037" t="str">
        <f t="shared" si="638"/>
        <v>Weekend</v>
      </c>
      <c r="AR2037" s="20">
        <f t="shared" si="639"/>
        <v>0</v>
      </c>
    </row>
    <row r="2038" spans="1:44" x14ac:dyDescent="0.35">
      <c r="A2038" t="str">
        <f t="shared" si="621"/>
        <v>CUST2037</v>
      </c>
      <c r="B2038" s="2" t="s">
        <v>2374</v>
      </c>
      <c r="C2038" s="4">
        <v>45381</v>
      </c>
      <c r="D2038" s="2" t="s">
        <v>156</v>
      </c>
      <c r="E2038" t="s">
        <v>5051</v>
      </c>
      <c r="F2038" s="2" t="s">
        <v>13</v>
      </c>
      <c r="G2038" s="2" t="s">
        <v>37</v>
      </c>
      <c r="H2038" s="2">
        <v>1</v>
      </c>
      <c r="I2038" s="19">
        <v>184.8</v>
      </c>
      <c r="J2038" s="2" t="s">
        <v>50</v>
      </c>
      <c r="K2038" s="2" t="s">
        <v>16</v>
      </c>
      <c r="L2038" s="2">
        <v>3</v>
      </c>
      <c r="M2038" s="18">
        <f t="shared" si="622"/>
        <v>184.8</v>
      </c>
      <c r="T2038" t="str">
        <f t="shared" si="623"/>
        <v>Completed</v>
      </c>
      <c r="U2038" t="str">
        <f t="shared" si="624"/>
        <v>No</v>
      </c>
      <c r="V2038" t="str">
        <f t="shared" si="625"/>
        <v>No</v>
      </c>
      <c r="X2038">
        <f t="shared" si="626"/>
        <v>619</v>
      </c>
      <c r="Y2038">
        <f t="shared" si="627"/>
        <v>468</v>
      </c>
      <c r="Z2038" s="18">
        <f t="shared" si="628"/>
        <v>1463424.4009529033</v>
      </c>
      <c r="AA2038" s="18">
        <f t="shared" si="629"/>
        <v>118285.78776560788</v>
      </c>
      <c r="AB2038" s="17">
        <f t="shared" si="630"/>
        <v>3.8140589569160999</v>
      </c>
      <c r="AC2038" s="2" t="s">
        <v>37</v>
      </c>
      <c r="AD2038" s="2" t="s">
        <v>13</v>
      </c>
      <c r="AE2038" t="str">
        <f t="shared" si="631"/>
        <v>Home &amp; Kitchen</v>
      </c>
      <c r="AF2038" t="str">
        <f t="shared" si="632"/>
        <v>Home &amp; Kitchen</v>
      </c>
      <c r="AG2038" t="str" cm="1">
        <f t="array" ref="AG2038">INDEX(AD:AD,ROW())</f>
        <v>Home &amp; Kitchen</v>
      </c>
      <c r="AH2038">
        <f t="shared" si="640"/>
        <v>8</v>
      </c>
      <c r="AI2038" t="str">
        <f t="shared" si="633"/>
        <v>Home &amp; Kitchen</v>
      </c>
      <c r="AK2038">
        <f t="shared" si="634"/>
        <v>2024</v>
      </c>
      <c r="AL2038">
        <f t="shared" si="635"/>
        <v>3</v>
      </c>
      <c r="AM2038">
        <f t="shared" si="636"/>
        <v>30</v>
      </c>
      <c r="AN2038">
        <f t="shared" si="637"/>
        <v>7</v>
      </c>
      <c r="AO2038" t="str">
        <f t="shared" si="638"/>
        <v>Weekend</v>
      </c>
      <c r="AR2038" s="20">
        <f t="shared" si="639"/>
        <v>0</v>
      </c>
    </row>
    <row r="2039" spans="1:44" x14ac:dyDescent="0.35">
      <c r="A2039" t="str">
        <f t="shared" si="621"/>
        <v>CUST2038</v>
      </c>
      <c r="B2039" s="2" t="s">
        <v>2375</v>
      </c>
      <c r="C2039" s="4">
        <v>45276</v>
      </c>
      <c r="D2039" s="2" t="s">
        <v>514</v>
      </c>
      <c r="E2039" t="s">
        <v>5052</v>
      </c>
      <c r="F2039" s="2" t="s">
        <v>19</v>
      </c>
      <c r="G2039" s="2" t="s">
        <v>128</v>
      </c>
      <c r="H2039" s="2">
        <v>1</v>
      </c>
      <c r="I2039" s="19">
        <v>523.39</v>
      </c>
      <c r="J2039" s="2" t="s">
        <v>15</v>
      </c>
      <c r="K2039" s="2" t="s">
        <v>16</v>
      </c>
      <c r="L2039" s="31"/>
      <c r="M2039" s="18">
        <f t="shared" si="622"/>
        <v>523.39</v>
      </c>
      <c r="T2039" t="str">
        <f t="shared" si="623"/>
        <v>Completed</v>
      </c>
      <c r="U2039" t="str">
        <f t="shared" si="624"/>
        <v>No</v>
      </c>
      <c r="V2039" t="str">
        <f t="shared" si="625"/>
        <v>No</v>
      </c>
      <c r="X2039">
        <f t="shared" si="626"/>
        <v>573</v>
      </c>
      <c r="Y2039">
        <f t="shared" si="627"/>
        <v>450</v>
      </c>
      <c r="Z2039" s="18">
        <f t="shared" si="628"/>
        <v>2759712.3299794244</v>
      </c>
      <c r="AA2039" s="18">
        <f t="shared" si="629"/>
        <v>330643.50635802455</v>
      </c>
      <c r="AB2039" s="17">
        <f t="shared" si="630"/>
        <v>3.8641711229946525</v>
      </c>
      <c r="AC2039" s="2" t="s">
        <v>128</v>
      </c>
      <c r="AD2039" s="2" t="s">
        <v>19</v>
      </c>
      <c r="AE2039" t="str">
        <f t="shared" si="631"/>
        <v>Electronics</v>
      </c>
      <c r="AF2039" t="str">
        <f t="shared" si="632"/>
        <v>Electronics</v>
      </c>
      <c r="AG2039" t="str" cm="1">
        <f t="array" ref="AG2039">INDEX(AD:AD,ROW())</f>
        <v>Electronics</v>
      </c>
      <c r="AH2039">
        <f t="shared" si="640"/>
        <v>48</v>
      </c>
      <c r="AI2039" t="str">
        <f t="shared" si="633"/>
        <v>Electronics</v>
      </c>
      <c r="AK2039">
        <f t="shared" si="634"/>
        <v>2023</v>
      </c>
      <c r="AL2039">
        <f t="shared" si="635"/>
        <v>12</v>
      </c>
      <c r="AM2039">
        <f t="shared" si="636"/>
        <v>16</v>
      </c>
      <c r="AN2039">
        <f t="shared" si="637"/>
        <v>7</v>
      </c>
      <c r="AO2039" t="str">
        <f t="shared" si="638"/>
        <v>Weekend</v>
      </c>
      <c r="AR2039" s="20">
        <f t="shared" si="639"/>
        <v>0</v>
      </c>
    </row>
    <row r="2040" spans="1:44" x14ac:dyDescent="0.35">
      <c r="A2040" t="str">
        <f t="shared" si="621"/>
        <v>CUST2039</v>
      </c>
      <c r="B2040" s="2" t="s">
        <v>2376</v>
      </c>
      <c r="C2040" s="4">
        <v>45592</v>
      </c>
      <c r="D2040" s="2" t="s">
        <v>72</v>
      </c>
      <c r="E2040" t="s">
        <v>5054</v>
      </c>
      <c r="F2040" s="2" t="s">
        <v>13</v>
      </c>
      <c r="G2040" s="2" t="s">
        <v>37</v>
      </c>
      <c r="H2040" s="2">
        <v>2</v>
      </c>
      <c r="I2040" s="19">
        <v>437.67</v>
      </c>
      <c r="J2040" s="2" t="s">
        <v>5047</v>
      </c>
      <c r="K2040" s="2" t="s">
        <v>16</v>
      </c>
      <c r="L2040" s="2">
        <v>2</v>
      </c>
      <c r="M2040" s="18">
        <f t="shared" si="622"/>
        <v>875.34</v>
      </c>
      <c r="T2040" t="str">
        <f t="shared" si="623"/>
        <v>Completed</v>
      </c>
      <c r="U2040" t="str">
        <f t="shared" si="624"/>
        <v>No</v>
      </c>
      <c r="V2040" t="str">
        <f t="shared" si="625"/>
        <v>No</v>
      </c>
      <c r="X2040">
        <f t="shared" si="626"/>
        <v>558</v>
      </c>
      <c r="Y2040">
        <f t="shared" si="627"/>
        <v>430</v>
      </c>
      <c r="Z2040" s="18">
        <f t="shared" si="628"/>
        <v>1463424.4009529033</v>
      </c>
      <c r="AA2040" s="18">
        <f t="shared" si="629"/>
        <v>118285.78776560788</v>
      </c>
      <c r="AB2040" s="17">
        <f t="shared" si="630"/>
        <v>3.8140589569160999</v>
      </c>
      <c r="AC2040" s="2" t="s">
        <v>37</v>
      </c>
      <c r="AD2040" s="2" t="s">
        <v>13</v>
      </c>
      <c r="AE2040" t="str">
        <f t="shared" si="631"/>
        <v>Home &amp; Kitchen</v>
      </c>
      <c r="AF2040" t="str">
        <f t="shared" si="632"/>
        <v>Home &amp; Kitchen</v>
      </c>
      <c r="AG2040" t="str" cm="1">
        <f t="array" ref="AG2040">INDEX(AD:AD,ROW())</f>
        <v>Home &amp; Kitchen</v>
      </c>
      <c r="AH2040">
        <f t="shared" si="640"/>
        <v>8</v>
      </c>
      <c r="AI2040" t="str">
        <f t="shared" si="633"/>
        <v>Home &amp; Kitchen</v>
      </c>
      <c r="AK2040">
        <f t="shared" si="634"/>
        <v>2024</v>
      </c>
      <c r="AL2040">
        <f t="shared" si="635"/>
        <v>10</v>
      </c>
      <c r="AM2040">
        <f t="shared" si="636"/>
        <v>27</v>
      </c>
      <c r="AN2040">
        <f t="shared" si="637"/>
        <v>1</v>
      </c>
      <c r="AO2040" t="str">
        <f t="shared" si="638"/>
        <v>Weekend</v>
      </c>
      <c r="AR2040" s="20">
        <f t="shared" si="639"/>
        <v>0</v>
      </c>
    </row>
    <row r="2041" spans="1:44" x14ac:dyDescent="0.35">
      <c r="A2041" t="str">
        <f t="shared" si="621"/>
        <v>CUST2040</v>
      </c>
      <c r="B2041" s="2" t="s">
        <v>2377</v>
      </c>
      <c r="C2041" s="4">
        <v>45668</v>
      </c>
      <c r="D2041" s="2" t="s">
        <v>747</v>
      </c>
      <c r="E2041" t="s">
        <v>5052</v>
      </c>
      <c r="F2041" s="2" t="s">
        <v>42</v>
      </c>
      <c r="G2041" s="2" t="s">
        <v>170</v>
      </c>
      <c r="H2041" s="2">
        <v>1</v>
      </c>
      <c r="I2041" s="19">
        <v>828.38</v>
      </c>
      <c r="J2041" s="2" t="s">
        <v>50</v>
      </c>
      <c r="K2041" s="2" t="s">
        <v>16</v>
      </c>
      <c r="L2041" s="2">
        <v>5</v>
      </c>
      <c r="M2041" s="18">
        <f t="shared" si="622"/>
        <v>828.38</v>
      </c>
      <c r="T2041" t="str">
        <f t="shared" si="623"/>
        <v>Completed</v>
      </c>
      <c r="U2041" t="str">
        <f t="shared" si="624"/>
        <v>No</v>
      </c>
      <c r="V2041" t="str">
        <f t="shared" si="625"/>
        <v>No</v>
      </c>
      <c r="X2041">
        <f t="shared" si="626"/>
        <v>573</v>
      </c>
      <c r="Y2041">
        <f t="shared" si="627"/>
        <v>450</v>
      </c>
      <c r="Z2041" s="18">
        <f t="shared" si="628"/>
        <v>1098537.4901531704</v>
      </c>
      <c r="AA2041" s="18">
        <f t="shared" si="629"/>
        <v>96724.388030634553</v>
      </c>
      <c r="AB2041" s="17">
        <f t="shared" si="630"/>
        <v>3.9001122334455669</v>
      </c>
      <c r="AC2041" s="2" t="s">
        <v>170</v>
      </c>
      <c r="AD2041" s="2" t="s">
        <v>42</v>
      </c>
      <c r="AE2041" t="str">
        <f t="shared" si="631"/>
        <v>Beauty</v>
      </c>
      <c r="AF2041" t="str">
        <f t="shared" si="632"/>
        <v>Beauty</v>
      </c>
      <c r="AG2041" t="str" cm="1">
        <f t="array" ref="AG2041">INDEX(AD:AD,ROW())</f>
        <v>Beauty</v>
      </c>
      <c r="AH2041">
        <f t="shared" si="640"/>
        <v>70</v>
      </c>
      <c r="AI2041" t="str">
        <f t="shared" si="633"/>
        <v>Beauty</v>
      </c>
      <c r="AK2041">
        <f t="shared" si="634"/>
        <v>2025</v>
      </c>
      <c r="AL2041">
        <f t="shared" si="635"/>
        <v>1</v>
      </c>
      <c r="AM2041">
        <f t="shared" si="636"/>
        <v>11</v>
      </c>
      <c r="AN2041">
        <f t="shared" si="637"/>
        <v>7</v>
      </c>
      <c r="AO2041" t="str">
        <f t="shared" si="638"/>
        <v>Weekend</v>
      </c>
      <c r="AR2041" s="20">
        <f t="shared" si="639"/>
        <v>0</v>
      </c>
    </row>
    <row r="2042" spans="1:44" x14ac:dyDescent="0.35">
      <c r="A2042" t="str">
        <f t="shared" si="621"/>
        <v>CUST2041</v>
      </c>
      <c r="B2042" s="2" t="s">
        <v>2378</v>
      </c>
      <c r="C2042" s="4">
        <v>45398</v>
      </c>
      <c r="D2042" s="2" t="s">
        <v>429</v>
      </c>
      <c r="E2042" t="s">
        <v>5053</v>
      </c>
      <c r="F2042" s="2" t="s">
        <v>29</v>
      </c>
      <c r="G2042" s="2" t="s">
        <v>30</v>
      </c>
      <c r="H2042" s="2">
        <v>1</v>
      </c>
      <c r="I2042" s="19">
        <v>967.7</v>
      </c>
      <c r="J2042" s="2" t="s">
        <v>15</v>
      </c>
      <c r="K2042" s="2" t="s">
        <v>16</v>
      </c>
      <c r="L2042" s="2">
        <v>4</v>
      </c>
      <c r="M2042" s="18">
        <f t="shared" si="622"/>
        <v>967.7</v>
      </c>
      <c r="T2042" t="str">
        <f t="shared" si="623"/>
        <v>Completed</v>
      </c>
      <c r="U2042" t="str">
        <f t="shared" si="624"/>
        <v>No</v>
      </c>
      <c r="V2042" t="str">
        <f t="shared" si="625"/>
        <v>No</v>
      </c>
      <c r="X2042">
        <f t="shared" si="626"/>
        <v>559</v>
      </c>
      <c r="Y2042">
        <f t="shared" si="627"/>
        <v>408</v>
      </c>
      <c r="Z2042" s="18">
        <f t="shared" si="628"/>
        <v>1892867.2841657216</v>
      </c>
      <c r="AA2042" s="18">
        <f t="shared" si="629"/>
        <v>199432.98236095349</v>
      </c>
      <c r="AB2042" s="17">
        <f t="shared" si="630"/>
        <v>3.8949824970828471</v>
      </c>
      <c r="AC2042" s="2" t="s">
        <v>30</v>
      </c>
      <c r="AD2042" s="2" t="s">
        <v>29</v>
      </c>
      <c r="AE2042" t="str">
        <f t="shared" si="631"/>
        <v>Fashion</v>
      </c>
      <c r="AF2042" t="str">
        <f t="shared" si="632"/>
        <v>Fashion</v>
      </c>
      <c r="AG2042" t="str" cm="1">
        <f t="array" ref="AG2042">INDEX(AD:AD,ROW())</f>
        <v>Fashion</v>
      </c>
      <c r="AH2042">
        <f t="shared" si="640"/>
        <v>6</v>
      </c>
      <c r="AI2042" t="str">
        <f t="shared" si="633"/>
        <v>Fashion</v>
      </c>
      <c r="AK2042">
        <f t="shared" si="634"/>
        <v>2024</v>
      </c>
      <c r="AL2042">
        <f t="shared" si="635"/>
        <v>4</v>
      </c>
      <c r="AM2042">
        <f t="shared" si="636"/>
        <v>16</v>
      </c>
      <c r="AN2042">
        <f t="shared" si="637"/>
        <v>3</v>
      </c>
      <c r="AO2042" t="str">
        <f t="shared" si="638"/>
        <v>Weekday</v>
      </c>
      <c r="AR2042" s="20">
        <f t="shared" si="639"/>
        <v>0</v>
      </c>
    </row>
    <row r="2043" spans="1:44" x14ac:dyDescent="0.35">
      <c r="A2043" t="str">
        <f t="shared" si="621"/>
        <v>CUST2042</v>
      </c>
      <c r="B2043" s="2" t="s">
        <v>2379</v>
      </c>
      <c r="C2043" s="4">
        <v>45089</v>
      </c>
      <c r="D2043" s="2" t="s">
        <v>357</v>
      </c>
      <c r="E2043" t="s">
        <v>5048</v>
      </c>
      <c r="F2043" s="2" t="s">
        <v>42</v>
      </c>
      <c r="G2043" s="2" t="s">
        <v>188</v>
      </c>
      <c r="H2043" s="2">
        <v>1</v>
      </c>
      <c r="I2043" s="19">
        <v>694.16</v>
      </c>
      <c r="J2043" s="2" t="s">
        <v>15</v>
      </c>
      <c r="K2043" s="2" t="s">
        <v>16</v>
      </c>
      <c r="L2043" s="2">
        <v>4</v>
      </c>
      <c r="M2043" s="18">
        <f t="shared" si="622"/>
        <v>694.16</v>
      </c>
      <c r="T2043" t="str">
        <f t="shared" si="623"/>
        <v>Completed</v>
      </c>
      <c r="U2043" t="str">
        <f t="shared" si="624"/>
        <v>No</v>
      </c>
      <c r="V2043" t="str">
        <f t="shared" si="625"/>
        <v>No</v>
      </c>
      <c r="X2043">
        <f t="shared" si="626"/>
        <v>590</v>
      </c>
      <c r="Y2043">
        <f t="shared" si="627"/>
        <v>451</v>
      </c>
      <c r="Z2043" s="18">
        <f t="shared" si="628"/>
        <v>1098537.4901531704</v>
      </c>
      <c r="AA2043" s="18">
        <f t="shared" si="629"/>
        <v>96724.388030634553</v>
      </c>
      <c r="AB2043" s="17">
        <f t="shared" si="630"/>
        <v>3.9001122334455669</v>
      </c>
      <c r="AC2043" s="2" t="s">
        <v>188</v>
      </c>
      <c r="AD2043" s="2" t="s">
        <v>42</v>
      </c>
      <c r="AE2043" t="str">
        <f t="shared" si="631"/>
        <v>Beauty</v>
      </c>
      <c r="AF2043" t="str">
        <f t="shared" si="632"/>
        <v>Beauty</v>
      </c>
      <c r="AG2043" t="str" cm="1">
        <f t="array" ref="AG2043">INDEX(AD:AD,ROW())</f>
        <v>Beauty</v>
      </c>
      <c r="AH2043">
        <f t="shared" si="640"/>
        <v>80</v>
      </c>
      <c r="AI2043" t="str">
        <f t="shared" si="633"/>
        <v>Beauty</v>
      </c>
      <c r="AK2043">
        <f t="shared" si="634"/>
        <v>2023</v>
      </c>
      <c r="AL2043">
        <f t="shared" si="635"/>
        <v>6</v>
      </c>
      <c r="AM2043">
        <f t="shared" si="636"/>
        <v>12</v>
      </c>
      <c r="AN2043">
        <f t="shared" si="637"/>
        <v>2</v>
      </c>
      <c r="AO2043" t="str">
        <f t="shared" si="638"/>
        <v>Weekday</v>
      </c>
      <c r="AR2043" s="20">
        <f t="shared" si="639"/>
        <v>0</v>
      </c>
    </row>
    <row r="2044" spans="1:44" x14ac:dyDescent="0.35">
      <c r="A2044" t="str">
        <f t="shared" si="621"/>
        <v>CUST2043</v>
      </c>
      <c r="B2044" s="2" t="s">
        <v>2380</v>
      </c>
      <c r="C2044" s="4">
        <v>45132</v>
      </c>
      <c r="D2044" s="2" t="s">
        <v>404</v>
      </c>
      <c r="E2044" t="s">
        <v>5054</v>
      </c>
      <c r="F2044" s="2" t="s">
        <v>19</v>
      </c>
      <c r="G2044" s="2" t="s">
        <v>5039</v>
      </c>
      <c r="H2044" s="2">
        <v>1</v>
      </c>
      <c r="I2044" s="19">
        <v>670.66</v>
      </c>
      <c r="J2044" s="2" t="s">
        <v>20</v>
      </c>
      <c r="K2044" s="2" t="s">
        <v>16</v>
      </c>
      <c r="L2044" s="2">
        <v>2</v>
      </c>
      <c r="M2044" s="18">
        <f t="shared" si="622"/>
        <v>670.66</v>
      </c>
      <c r="T2044" t="str">
        <f t="shared" si="623"/>
        <v>Completed</v>
      </c>
      <c r="U2044" t="str">
        <f t="shared" si="624"/>
        <v>No</v>
      </c>
      <c r="V2044" t="str">
        <f t="shared" si="625"/>
        <v>No</v>
      </c>
      <c r="X2044">
        <f t="shared" si="626"/>
        <v>558</v>
      </c>
      <c r="Y2044">
        <f t="shared" si="627"/>
        <v>430</v>
      </c>
      <c r="Z2044" s="18">
        <f t="shared" si="628"/>
        <v>2759712.3299794244</v>
      </c>
      <c r="AA2044" s="18">
        <f t="shared" si="629"/>
        <v>330643.50635802455</v>
      </c>
      <c r="AB2044" s="17">
        <f t="shared" si="630"/>
        <v>3.8641711229946525</v>
      </c>
      <c r="AC2044" s="2" t="s">
        <v>5039</v>
      </c>
      <c r="AD2044" s="2" t="s">
        <v>19</v>
      </c>
      <c r="AE2044" t="str">
        <f t="shared" si="631"/>
        <v>Electronics</v>
      </c>
      <c r="AF2044" t="str">
        <f t="shared" si="632"/>
        <v>Electronics</v>
      </c>
      <c r="AG2044" t="str" cm="1">
        <f t="array" ref="AG2044">INDEX(AD:AD,ROW())</f>
        <v>Electronics</v>
      </c>
      <c r="AH2044">
        <f t="shared" si="640"/>
        <v>3</v>
      </c>
      <c r="AI2044" t="str">
        <f t="shared" si="633"/>
        <v>Electronics</v>
      </c>
      <c r="AK2044">
        <f t="shared" si="634"/>
        <v>2023</v>
      </c>
      <c r="AL2044">
        <f t="shared" si="635"/>
        <v>7</v>
      </c>
      <c r="AM2044">
        <f t="shared" si="636"/>
        <v>25</v>
      </c>
      <c r="AN2044">
        <f t="shared" si="637"/>
        <v>3</v>
      </c>
      <c r="AO2044" t="str">
        <f t="shared" si="638"/>
        <v>Weekday</v>
      </c>
      <c r="AR2044" s="20">
        <f t="shared" si="639"/>
        <v>0</v>
      </c>
    </row>
    <row r="2045" spans="1:44" x14ac:dyDescent="0.35">
      <c r="A2045" t="str">
        <f t="shared" si="621"/>
        <v>CUST2044</v>
      </c>
      <c r="B2045" s="2" t="s">
        <v>2381</v>
      </c>
      <c r="C2045" s="4">
        <v>45241</v>
      </c>
      <c r="D2045" s="2" t="s">
        <v>639</v>
      </c>
      <c r="E2045" t="s">
        <v>5052</v>
      </c>
      <c r="F2045" s="2" t="s">
        <v>19</v>
      </c>
      <c r="G2045" s="2" t="s">
        <v>5039</v>
      </c>
      <c r="H2045" s="2">
        <v>1</v>
      </c>
      <c r="I2045" s="19">
        <v>2869.18</v>
      </c>
      <c r="J2045" s="2" t="s">
        <v>20</v>
      </c>
      <c r="K2045" s="2" t="s">
        <v>103</v>
      </c>
      <c r="L2045" s="2">
        <v>3</v>
      </c>
      <c r="M2045" s="18">
        <f t="shared" si="622"/>
        <v>2869.18</v>
      </c>
      <c r="T2045" t="str">
        <f t="shared" si="623"/>
        <v>Lost Sale</v>
      </c>
      <c r="U2045" t="str">
        <f t="shared" si="624"/>
        <v>No</v>
      </c>
      <c r="V2045" t="str">
        <f t="shared" si="625"/>
        <v>Yes</v>
      </c>
      <c r="X2045">
        <f t="shared" si="626"/>
        <v>573</v>
      </c>
      <c r="Y2045">
        <f t="shared" si="627"/>
        <v>450</v>
      </c>
      <c r="Z2045" s="18">
        <f t="shared" si="628"/>
        <v>2759712.3299794244</v>
      </c>
      <c r="AA2045" s="18">
        <f t="shared" si="629"/>
        <v>330643.50635802455</v>
      </c>
      <c r="AB2045" s="17">
        <f t="shared" si="630"/>
        <v>3.8641711229946525</v>
      </c>
      <c r="AC2045" s="2" t="s">
        <v>5039</v>
      </c>
      <c r="AD2045" s="2" t="s">
        <v>19</v>
      </c>
      <c r="AE2045" t="str">
        <f t="shared" si="631"/>
        <v>Electronics</v>
      </c>
      <c r="AF2045" t="str">
        <f t="shared" si="632"/>
        <v>Electronics</v>
      </c>
      <c r="AG2045" t="str" cm="1">
        <f t="array" ref="AG2045">INDEX(AD:AD,ROW())</f>
        <v>Electronics</v>
      </c>
      <c r="AH2045">
        <f t="shared" si="640"/>
        <v>3</v>
      </c>
      <c r="AI2045" t="str">
        <f t="shared" si="633"/>
        <v>Electronics</v>
      </c>
      <c r="AK2045">
        <f t="shared" si="634"/>
        <v>2023</v>
      </c>
      <c r="AL2045">
        <f t="shared" si="635"/>
        <v>11</v>
      </c>
      <c r="AM2045">
        <f t="shared" si="636"/>
        <v>11</v>
      </c>
      <c r="AN2045">
        <f t="shared" si="637"/>
        <v>7</v>
      </c>
      <c r="AO2045" t="str">
        <f t="shared" si="638"/>
        <v>Weekend</v>
      </c>
      <c r="AR2045" s="20">
        <f t="shared" si="639"/>
        <v>1</v>
      </c>
    </row>
    <row r="2046" spans="1:44" x14ac:dyDescent="0.35">
      <c r="A2046" t="str">
        <f t="shared" si="621"/>
        <v>CUST2045</v>
      </c>
      <c r="B2046" s="2" t="s">
        <v>2382</v>
      </c>
      <c r="C2046" s="4">
        <v>45715</v>
      </c>
      <c r="D2046" s="2" t="s">
        <v>544</v>
      </c>
      <c r="E2046" t="s">
        <v>5053</v>
      </c>
      <c r="F2046" s="2" t="s">
        <v>19</v>
      </c>
      <c r="G2046" s="2" t="s">
        <v>128</v>
      </c>
      <c r="H2046" s="2">
        <v>1</v>
      </c>
      <c r="I2046" s="19">
        <v>2062.4499999999998</v>
      </c>
      <c r="J2046" s="2" t="s">
        <v>50</v>
      </c>
      <c r="K2046" s="2" t="s">
        <v>16</v>
      </c>
      <c r="L2046" s="2">
        <v>2</v>
      </c>
      <c r="M2046" s="18">
        <f t="shared" si="622"/>
        <v>2062.4499999999998</v>
      </c>
      <c r="T2046" t="str">
        <f t="shared" si="623"/>
        <v>Completed</v>
      </c>
      <c r="U2046" t="str">
        <f t="shared" si="624"/>
        <v>Yes</v>
      </c>
      <c r="V2046" t="str">
        <f t="shared" si="625"/>
        <v>No</v>
      </c>
      <c r="X2046">
        <f t="shared" si="626"/>
        <v>559</v>
      </c>
      <c r="Y2046">
        <f t="shared" si="627"/>
        <v>408</v>
      </c>
      <c r="Z2046" s="18">
        <f t="shared" si="628"/>
        <v>2759712.3299794244</v>
      </c>
      <c r="AA2046" s="18">
        <f t="shared" si="629"/>
        <v>330643.50635802455</v>
      </c>
      <c r="AB2046" s="17">
        <f t="shared" si="630"/>
        <v>3.8641711229946525</v>
      </c>
      <c r="AC2046" s="2" t="s">
        <v>128</v>
      </c>
      <c r="AD2046" s="2" t="s">
        <v>19</v>
      </c>
      <c r="AE2046" t="str">
        <f t="shared" si="631"/>
        <v>Electronics</v>
      </c>
      <c r="AF2046" t="str">
        <f t="shared" si="632"/>
        <v>Electronics</v>
      </c>
      <c r="AG2046" t="str" cm="1">
        <f t="array" ref="AG2046">INDEX(AD:AD,ROW())</f>
        <v>Electronics</v>
      </c>
      <c r="AH2046">
        <f t="shared" si="640"/>
        <v>48</v>
      </c>
      <c r="AI2046" t="str">
        <f t="shared" si="633"/>
        <v>Electronics</v>
      </c>
      <c r="AK2046">
        <f t="shared" si="634"/>
        <v>2025</v>
      </c>
      <c r="AL2046">
        <f t="shared" si="635"/>
        <v>2</v>
      </c>
      <c r="AM2046">
        <f t="shared" si="636"/>
        <v>27</v>
      </c>
      <c r="AN2046">
        <f t="shared" si="637"/>
        <v>5</v>
      </c>
      <c r="AO2046" t="str">
        <f t="shared" si="638"/>
        <v>Weekday</v>
      </c>
      <c r="AR2046" s="20">
        <f t="shared" si="639"/>
        <v>0</v>
      </c>
    </row>
    <row r="2047" spans="1:44" x14ac:dyDescent="0.35">
      <c r="A2047" t="str">
        <f t="shared" si="621"/>
        <v>CUST2046</v>
      </c>
      <c r="B2047" s="2" t="s">
        <v>2383</v>
      </c>
      <c r="C2047" s="4">
        <v>45510</v>
      </c>
      <c r="D2047" s="2" t="s">
        <v>48</v>
      </c>
      <c r="E2047" t="s">
        <v>5048</v>
      </c>
      <c r="F2047" s="2" t="s">
        <v>42</v>
      </c>
      <c r="G2047" s="2" t="s">
        <v>5044</v>
      </c>
      <c r="H2047" s="2">
        <v>1</v>
      </c>
      <c r="I2047" s="19">
        <v>419.14</v>
      </c>
      <c r="J2047" s="2" t="s">
        <v>50</v>
      </c>
      <c r="K2047" s="2" t="s">
        <v>16</v>
      </c>
      <c r="L2047" s="2">
        <v>5</v>
      </c>
      <c r="M2047" s="18">
        <f t="shared" si="622"/>
        <v>419.14</v>
      </c>
      <c r="T2047" t="str">
        <f t="shared" si="623"/>
        <v>Completed</v>
      </c>
      <c r="U2047" t="str">
        <f t="shared" si="624"/>
        <v>No</v>
      </c>
      <c r="V2047" t="str">
        <f t="shared" si="625"/>
        <v>No</v>
      </c>
      <c r="X2047">
        <f t="shared" si="626"/>
        <v>590</v>
      </c>
      <c r="Y2047">
        <f t="shared" si="627"/>
        <v>451</v>
      </c>
      <c r="Z2047" s="18">
        <f t="shared" si="628"/>
        <v>1098537.4901531704</v>
      </c>
      <c r="AA2047" s="18">
        <f t="shared" si="629"/>
        <v>96724.388030634553</v>
      </c>
      <c r="AB2047" s="17">
        <f t="shared" si="630"/>
        <v>3.9001122334455669</v>
      </c>
      <c r="AC2047" s="2" t="s">
        <v>5044</v>
      </c>
      <c r="AD2047" s="2" t="s">
        <v>42</v>
      </c>
      <c r="AE2047" t="str">
        <f t="shared" si="631"/>
        <v>Beauty</v>
      </c>
      <c r="AF2047" t="str">
        <f t="shared" si="632"/>
        <v>Beauty</v>
      </c>
      <c r="AG2047" t="str" cm="1">
        <f t="array" ref="AG2047">INDEX(AD:AD,ROW())</f>
        <v>Beauty</v>
      </c>
      <c r="AH2047">
        <f t="shared" si="640"/>
        <v>64</v>
      </c>
      <c r="AI2047" t="str">
        <f t="shared" si="633"/>
        <v>Beauty</v>
      </c>
      <c r="AK2047">
        <f t="shared" si="634"/>
        <v>2024</v>
      </c>
      <c r="AL2047">
        <f t="shared" si="635"/>
        <v>8</v>
      </c>
      <c r="AM2047">
        <f t="shared" si="636"/>
        <v>6</v>
      </c>
      <c r="AN2047">
        <f t="shared" si="637"/>
        <v>3</v>
      </c>
      <c r="AO2047" t="str">
        <f t="shared" si="638"/>
        <v>Weekday</v>
      </c>
      <c r="AR2047" s="20">
        <f t="shared" si="639"/>
        <v>0</v>
      </c>
    </row>
    <row r="2048" spans="1:44" x14ac:dyDescent="0.35">
      <c r="A2048" t="str">
        <f t="shared" si="621"/>
        <v>CUST2047</v>
      </c>
      <c r="B2048" s="2" t="s">
        <v>2384</v>
      </c>
      <c r="C2048" s="4">
        <v>45035</v>
      </c>
      <c r="D2048" s="2" t="s">
        <v>1725</v>
      </c>
      <c r="E2048" t="s">
        <v>5053</v>
      </c>
      <c r="F2048" s="2" t="s">
        <v>29</v>
      </c>
      <c r="G2048" s="2" t="s">
        <v>138</v>
      </c>
      <c r="H2048" s="2">
        <v>2</v>
      </c>
      <c r="I2048" s="19">
        <v>1396.24</v>
      </c>
      <c r="J2048" s="2" t="s">
        <v>50</v>
      </c>
      <c r="K2048" s="2" t="s">
        <v>16</v>
      </c>
      <c r="L2048" s="2">
        <v>4</v>
      </c>
      <c r="M2048" s="18">
        <f t="shared" si="622"/>
        <v>2792.48</v>
      </c>
      <c r="T2048" t="str">
        <f t="shared" si="623"/>
        <v>Completed</v>
      </c>
      <c r="U2048" t="str">
        <f t="shared" si="624"/>
        <v>Yes</v>
      </c>
      <c r="V2048" t="str">
        <f t="shared" si="625"/>
        <v>No</v>
      </c>
      <c r="X2048">
        <f t="shared" si="626"/>
        <v>559</v>
      </c>
      <c r="Y2048">
        <f t="shared" si="627"/>
        <v>408</v>
      </c>
      <c r="Z2048" s="18">
        <f t="shared" si="628"/>
        <v>1892867.2841657216</v>
      </c>
      <c r="AA2048" s="18">
        <f t="shared" si="629"/>
        <v>199432.98236095349</v>
      </c>
      <c r="AB2048" s="17">
        <f t="shared" si="630"/>
        <v>3.8949824970828471</v>
      </c>
      <c r="AC2048" s="2" t="s">
        <v>138</v>
      </c>
      <c r="AD2048" s="2" t="s">
        <v>29</v>
      </c>
      <c r="AE2048" t="str">
        <f t="shared" si="631"/>
        <v>Fashion</v>
      </c>
      <c r="AF2048" t="str">
        <f t="shared" si="632"/>
        <v>Fashion</v>
      </c>
      <c r="AG2048" t="str" cm="1">
        <f t="array" ref="AG2048">INDEX(AD:AD,ROW())</f>
        <v>Fashion</v>
      </c>
      <c r="AH2048">
        <f t="shared" si="640"/>
        <v>53</v>
      </c>
      <c r="AI2048" t="str">
        <f t="shared" si="633"/>
        <v>Fashion</v>
      </c>
      <c r="AK2048">
        <f t="shared" si="634"/>
        <v>2023</v>
      </c>
      <c r="AL2048">
        <f t="shared" si="635"/>
        <v>4</v>
      </c>
      <c r="AM2048">
        <f t="shared" si="636"/>
        <v>19</v>
      </c>
      <c r="AN2048">
        <f t="shared" si="637"/>
        <v>4</v>
      </c>
      <c r="AO2048" t="str">
        <f t="shared" si="638"/>
        <v>Weekday</v>
      </c>
      <c r="AR2048" s="20">
        <f t="shared" si="639"/>
        <v>0</v>
      </c>
    </row>
    <row r="2049" spans="1:44" x14ac:dyDescent="0.35">
      <c r="A2049" t="str">
        <f t="shared" si="621"/>
        <v>CUST2048</v>
      </c>
      <c r="B2049" s="2" t="s">
        <v>2385</v>
      </c>
      <c r="C2049" s="4">
        <v>44959</v>
      </c>
      <c r="D2049" s="2" t="s">
        <v>460</v>
      </c>
      <c r="E2049" t="s">
        <v>5048</v>
      </c>
      <c r="F2049" s="2" t="s">
        <v>29</v>
      </c>
      <c r="G2049" s="2" t="s">
        <v>121</v>
      </c>
      <c r="H2049" s="2">
        <v>1</v>
      </c>
      <c r="I2049" s="19">
        <v>2429.44</v>
      </c>
      <c r="J2049" s="2" t="s">
        <v>5047</v>
      </c>
      <c r="K2049" s="2" t="s">
        <v>16</v>
      </c>
      <c r="L2049" s="2">
        <v>3</v>
      </c>
      <c r="M2049" s="18">
        <f t="shared" si="622"/>
        <v>2429.44</v>
      </c>
      <c r="T2049" t="str">
        <f t="shared" si="623"/>
        <v>Completed</v>
      </c>
      <c r="U2049" t="str">
        <f t="shared" si="624"/>
        <v>Yes</v>
      </c>
      <c r="V2049" t="str">
        <f t="shared" si="625"/>
        <v>No</v>
      </c>
      <c r="X2049">
        <f t="shared" si="626"/>
        <v>590</v>
      </c>
      <c r="Y2049">
        <f t="shared" si="627"/>
        <v>451</v>
      </c>
      <c r="Z2049" s="18">
        <f t="shared" si="628"/>
        <v>1892867.2841657216</v>
      </c>
      <c r="AA2049" s="18">
        <f t="shared" si="629"/>
        <v>199432.98236095349</v>
      </c>
      <c r="AB2049" s="17">
        <f t="shared" si="630"/>
        <v>3.8949824970828471</v>
      </c>
      <c r="AC2049" s="2" t="s">
        <v>121</v>
      </c>
      <c r="AD2049" s="2" t="s">
        <v>29</v>
      </c>
      <c r="AE2049" t="str">
        <f t="shared" si="631"/>
        <v>Fashion</v>
      </c>
      <c r="AF2049" t="str">
        <f t="shared" si="632"/>
        <v>Fashion</v>
      </c>
      <c r="AG2049" t="str" cm="1">
        <f t="array" ref="AG2049">INDEX(AD:AD,ROW())</f>
        <v>Fashion</v>
      </c>
      <c r="AH2049">
        <f t="shared" si="640"/>
        <v>45</v>
      </c>
      <c r="AI2049" t="str">
        <f t="shared" si="633"/>
        <v>Fashion</v>
      </c>
      <c r="AK2049">
        <f t="shared" si="634"/>
        <v>2023</v>
      </c>
      <c r="AL2049">
        <f t="shared" si="635"/>
        <v>2</v>
      </c>
      <c r="AM2049">
        <f t="shared" si="636"/>
        <v>2</v>
      </c>
      <c r="AN2049">
        <f t="shared" si="637"/>
        <v>5</v>
      </c>
      <c r="AO2049" t="str">
        <f t="shared" si="638"/>
        <v>Weekday</v>
      </c>
      <c r="AR2049" s="20">
        <f t="shared" si="639"/>
        <v>0</v>
      </c>
    </row>
    <row r="2050" spans="1:44" x14ac:dyDescent="0.35">
      <c r="A2050" t="str">
        <f t="shared" si="621"/>
        <v>CUST2049</v>
      </c>
      <c r="B2050" s="2" t="s">
        <v>2386</v>
      </c>
      <c r="C2050" s="4">
        <v>45010</v>
      </c>
      <c r="D2050" s="2" t="s">
        <v>238</v>
      </c>
      <c r="E2050" t="s">
        <v>5048</v>
      </c>
      <c r="F2050" s="2" t="s">
        <v>13</v>
      </c>
      <c r="G2050" s="2" t="s">
        <v>34</v>
      </c>
      <c r="H2050" s="2">
        <v>1</v>
      </c>
      <c r="I2050" s="19">
        <v>760.22</v>
      </c>
      <c r="J2050" s="2" t="s">
        <v>20</v>
      </c>
      <c r="K2050" s="2" t="s">
        <v>76</v>
      </c>
      <c r="L2050" s="2">
        <v>4</v>
      </c>
      <c r="M2050" s="18">
        <f t="shared" si="622"/>
        <v>760.22</v>
      </c>
      <c r="T2050" t="str">
        <f t="shared" si="623"/>
        <v>Completed</v>
      </c>
      <c r="U2050" t="str">
        <f t="shared" si="624"/>
        <v>No</v>
      </c>
      <c r="V2050" t="str">
        <f t="shared" si="625"/>
        <v>No</v>
      </c>
      <c r="X2050">
        <f t="shared" si="626"/>
        <v>590</v>
      </c>
      <c r="Y2050">
        <f t="shared" si="627"/>
        <v>451</v>
      </c>
      <c r="Z2050" s="18">
        <f t="shared" si="628"/>
        <v>1463424.4009529033</v>
      </c>
      <c r="AA2050" s="18">
        <f t="shared" si="629"/>
        <v>118285.78776560788</v>
      </c>
      <c r="AB2050" s="17">
        <f t="shared" si="630"/>
        <v>3.8140589569160999</v>
      </c>
      <c r="AC2050" s="2" t="s">
        <v>34</v>
      </c>
      <c r="AD2050" s="2" t="s">
        <v>13</v>
      </c>
      <c r="AE2050" t="str">
        <f t="shared" si="631"/>
        <v>Home &amp; Kitchen</v>
      </c>
      <c r="AF2050" t="str">
        <f t="shared" si="632"/>
        <v>Home &amp; Kitchen</v>
      </c>
      <c r="AG2050" t="str" cm="1">
        <f t="array" ref="AG2050">INDEX(AD:AD,ROW())</f>
        <v>Home &amp; Kitchen</v>
      </c>
      <c r="AH2050">
        <f t="shared" si="640"/>
        <v>7</v>
      </c>
      <c r="AI2050" t="str">
        <f t="shared" si="633"/>
        <v>Home &amp; Kitchen</v>
      </c>
      <c r="AK2050">
        <f t="shared" si="634"/>
        <v>2023</v>
      </c>
      <c r="AL2050">
        <f t="shared" si="635"/>
        <v>3</v>
      </c>
      <c r="AM2050">
        <f t="shared" si="636"/>
        <v>25</v>
      </c>
      <c r="AN2050">
        <f t="shared" si="637"/>
        <v>7</v>
      </c>
      <c r="AO2050" t="str">
        <f t="shared" si="638"/>
        <v>Weekend</v>
      </c>
      <c r="AR2050" s="20">
        <f t="shared" si="639"/>
        <v>1</v>
      </c>
    </row>
    <row r="2051" spans="1:44" x14ac:dyDescent="0.35">
      <c r="A2051" t="str">
        <f t="shared" ref="A2051:A2114" si="641">"CUST"&amp;TEXT(ROW()-1,"0000")</f>
        <v>CUST2050</v>
      </c>
      <c r="B2051" s="2" t="s">
        <v>2387</v>
      </c>
      <c r="C2051" s="4">
        <v>45494</v>
      </c>
      <c r="D2051" s="2" t="s">
        <v>1345</v>
      </c>
      <c r="E2051" t="s">
        <v>5055</v>
      </c>
      <c r="F2051" s="2" t="s">
        <v>19</v>
      </c>
      <c r="G2051" s="2" t="s">
        <v>49</v>
      </c>
      <c r="H2051" s="2">
        <v>1</v>
      </c>
      <c r="I2051" s="19">
        <v>1356.47</v>
      </c>
      <c r="J2051" s="2" t="s">
        <v>50</v>
      </c>
      <c r="K2051" s="2" t="s">
        <v>16</v>
      </c>
      <c r="L2051" s="2">
        <v>4</v>
      </c>
      <c r="M2051" s="18">
        <f t="shared" ref="M2051:M2114" si="642">H2051*I2051</f>
        <v>1356.47</v>
      </c>
      <c r="T2051" t="str">
        <f t="shared" ref="T2051:T2114" si="643">IF(K2051="Cancelled","Lost Sale",IF(K2051="Pending","Pending","Completed"))</f>
        <v>Completed</v>
      </c>
      <c r="U2051" t="str">
        <f t="shared" ref="U2051:U2114" si="644">IF(AND(K2051="Delivered",M2051&gt;1000),"Yes","No")</f>
        <v>Yes</v>
      </c>
      <c r="V2051" t="str">
        <f t="shared" ref="V2051:V2114" si="645">IF(OR(K2051="Cancelled",K2051="Pending"),"Yes","No")</f>
        <v>No</v>
      </c>
      <c r="X2051">
        <f t="shared" ref="X2051:X2114" si="646">COUNTIF($E$2:$E$4701,E2051)</f>
        <v>567</v>
      </c>
      <c r="Y2051">
        <f t="shared" ref="Y2051:Y2114" si="647">COUNTIFS($E$2:$E$4701,E2051,$K$2:$K$4701,"Delivered")</f>
        <v>440</v>
      </c>
      <c r="Z2051" s="18">
        <f t="shared" ref="Z2051:Z2114" si="648">SUMIF($F$2:$F$4701,F2051,$M$2:$M$4701)</f>
        <v>2759712.3299794244</v>
      </c>
      <c r="AA2051" s="18">
        <f t="shared" ref="AA2051:AA2114" si="649">SUMIFS($M$2:$M$4701,$F$2:$F$4701,F2051,$K$2:$K$4701,"Pending")</f>
        <v>330643.50635802455</v>
      </c>
      <c r="AB2051" s="17">
        <f t="shared" ref="AB2051:AB2114" si="650">AVERAGEIF($F$2:$F$4701,F2051,$L$2:$L$4701)</f>
        <v>3.8641711229946525</v>
      </c>
      <c r="AC2051" s="2" t="s">
        <v>49</v>
      </c>
      <c r="AD2051" s="2" t="s">
        <v>19</v>
      </c>
      <c r="AE2051" t="str">
        <f t="shared" ref="AE2051:AE2114" si="651">VLOOKUP(G2051,$AC$2:$AD$4738,2,FALSE)</f>
        <v>Electronics</v>
      </c>
      <c r="AF2051" t="str">
        <f t="shared" ref="AF2051:AF2114" si="652">_xlfn.XLOOKUP(G2051,AC:AC,AD:AD)</f>
        <v>Electronics</v>
      </c>
      <c r="AG2051" t="str" cm="1">
        <f t="array" ref="AG2051">INDEX(AD:AD,ROW())</f>
        <v>Electronics</v>
      </c>
      <c r="AH2051">
        <f t="shared" si="640"/>
        <v>12</v>
      </c>
      <c r="AI2051" t="str">
        <f t="shared" ref="AI2051:AI2114" si="653">INDEX(AD:AD,MATCH(G2051,AC:AC,0))</f>
        <v>Electronics</v>
      </c>
      <c r="AK2051">
        <f t="shared" ref="AK2051:AK2114" si="654">YEAR(C2051)</f>
        <v>2024</v>
      </c>
      <c r="AL2051">
        <f t="shared" ref="AL2051:AL2114" si="655">MONTH(C2051)</f>
        <v>7</v>
      </c>
      <c r="AM2051">
        <f t="shared" ref="AM2051:AM2114" si="656">DAY(C2051)</f>
        <v>21</v>
      </c>
      <c r="AN2051">
        <f t="shared" ref="AN2051:AN2114" si="657">WEEKDAY(C2051)</f>
        <v>1</v>
      </c>
      <c r="AO2051" t="str">
        <f t="shared" ref="AO2051:AO2114" si="658">IF(WEEKDAY(C2051,2)&gt;5,"Weekend","Weekday")</f>
        <v>Weekend</v>
      </c>
      <c r="AR2051" s="20">
        <f t="shared" ref="AR2051:AR2114" si="659">IF(OR(K2051="Cancelled",K2051="Returned"),1,0)</f>
        <v>0</v>
      </c>
    </row>
    <row r="2052" spans="1:44" x14ac:dyDescent="0.35">
      <c r="A2052" t="str">
        <f t="shared" si="641"/>
        <v>CUST2051</v>
      </c>
      <c r="B2052" s="2" t="s">
        <v>2388</v>
      </c>
      <c r="C2052" s="4">
        <v>45192</v>
      </c>
      <c r="D2052" s="2" t="s">
        <v>338</v>
      </c>
      <c r="E2052" t="s">
        <v>5055</v>
      </c>
      <c r="F2052" s="2" t="s">
        <v>19</v>
      </c>
      <c r="G2052" s="2" t="s">
        <v>49</v>
      </c>
      <c r="H2052" s="2">
        <v>2</v>
      </c>
      <c r="I2052" s="19">
        <v>2399.96</v>
      </c>
      <c r="J2052" s="2" t="s">
        <v>20</v>
      </c>
      <c r="K2052" s="2" t="s">
        <v>16</v>
      </c>
      <c r="L2052" s="2">
        <v>3</v>
      </c>
      <c r="M2052" s="18">
        <f t="shared" si="642"/>
        <v>4799.92</v>
      </c>
      <c r="T2052" t="str">
        <f t="shared" si="643"/>
        <v>Completed</v>
      </c>
      <c r="U2052" t="str">
        <f t="shared" si="644"/>
        <v>Yes</v>
      </c>
      <c r="V2052" t="str">
        <f t="shared" si="645"/>
        <v>No</v>
      </c>
      <c r="X2052">
        <f t="shared" si="646"/>
        <v>567</v>
      </c>
      <c r="Y2052">
        <f t="shared" si="647"/>
        <v>440</v>
      </c>
      <c r="Z2052" s="18">
        <f t="shared" si="648"/>
        <v>2759712.3299794244</v>
      </c>
      <c r="AA2052" s="18">
        <f t="shared" si="649"/>
        <v>330643.50635802455</v>
      </c>
      <c r="AB2052" s="17">
        <f t="shared" si="650"/>
        <v>3.8641711229946525</v>
      </c>
      <c r="AC2052" s="2" t="s">
        <v>49</v>
      </c>
      <c r="AD2052" s="2" t="s">
        <v>19</v>
      </c>
      <c r="AE2052" t="str">
        <f t="shared" si="651"/>
        <v>Electronics</v>
      </c>
      <c r="AF2052" t="str">
        <f t="shared" si="652"/>
        <v>Electronics</v>
      </c>
      <c r="AG2052" t="str" cm="1">
        <f t="array" ref="AG2052">INDEX(AD:AD,ROW())</f>
        <v>Electronics</v>
      </c>
      <c r="AH2052">
        <f t="shared" si="640"/>
        <v>12</v>
      </c>
      <c r="AI2052" t="str">
        <f t="shared" si="653"/>
        <v>Electronics</v>
      </c>
      <c r="AK2052">
        <f t="shared" si="654"/>
        <v>2023</v>
      </c>
      <c r="AL2052">
        <f t="shared" si="655"/>
        <v>9</v>
      </c>
      <c r="AM2052">
        <f t="shared" si="656"/>
        <v>23</v>
      </c>
      <c r="AN2052">
        <f t="shared" si="657"/>
        <v>7</v>
      </c>
      <c r="AO2052" t="str">
        <f t="shared" si="658"/>
        <v>Weekend</v>
      </c>
      <c r="AR2052" s="20">
        <f t="shared" si="659"/>
        <v>0</v>
      </c>
    </row>
    <row r="2053" spans="1:44" x14ac:dyDescent="0.35">
      <c r="A2053" t="str">
        <f t="shared" si="641"/>
        <v>CUST2052</v>
      </c>
      <c r="B2053" s="2" t="s">
        <v>2389</v>
      </c>
      <c r="C2053" s="4">
        <v>45669</v>
      </c>
      <c r="D2053" s="2" t="s">
        <v>439</v>
      </c>
      <c r="E2053" t="s">
        <v>5056</v>
      </c>
      <c r="F2053" s="2" t="s">
        <v>13</v>
      </c>
      <c r="G2053" s="2" t="s">
        <v>95</v>
      </c>
      <c r="H2053" s="2">
        <v>2</v>
      </c>
      <c r="I2053" s="19">
        <v>1636.85</v>
      </c>
      <c r="J2053" s="2" t="s">
        <v>5046</v>
      </c>
      <c r="K2053" s="2" t="s">
        <v>16</v>
      </c>
      <c r="L2053" s="2">
        <v>5</v>
      </c>
      <c r="M2053" s="18">
        <f t="shared" si="642"/>
        <v>3273.7</v>
      </c>
      <c r="T2053" t="str">
        <f t="shared" si="643"/>
        <v>Completed</v>
      </c>
      <c r="U2053" t="str">
        <f t="shared" si="644"/>
        <v>Yes</v>
      </c>
      <c r="V2053" t="str">
        <f t="shared" si="645"/>
        <v>No</v>
      </c>
      <c r="X2053">
        <f t="shared" si="646"/>
        <v>50</v>
      </c>
      <c r="Y2053">
        <f t="shared" si="647"/>
        <v>37</v>
      </c>
      <c r="Z2053" s="18">
        <f t="shared" si="648"/>
        <v>1463424.4009529033</v>
      </c>
      <c r="AA2053" s="18">
        <f t="shared" si="649"/>
        <v>118285.78776560788</v>
      </c>
      <c r="AB2053" s="17">
        <f t="shared" si="650"/>
        <v>3.8140589569160999</v>
      </c>
      <c r="AC2053" s="2" t="s">
        <v>95</v>
      </c>
      <c r="AD2053" s="2" t="s">
        <v>13</v>
      </c>
      <c r="AE2053" t="str">
        <f t="shared" si="651"/>
        <v>Home &amp; Kitchen</v>
      </c>
      <c r="AF2053" t="str">
        <f t="shared" si="652"/>
        <v>Home &amp; Kitchen</v>
      </c>
      <c r="AG2053" t="str" cm="1">
        <f t="array" ref="AG2053">INDEX(AD:AD,ROW())</f>
        <v>Home &amp; Kitchen</v>
      </c>
      <c r="AH2053">
        <f t="shared" si="640"/>
        <v>32</v>
      </c>
      <c r="AI2053" t="str">
        <f t="shared" si="653"/>
        <v>Home &amp; Kitchen</v>
      </c>
      <c r="AK2053">
        <f t="shared" si="654"/>
        <v>2025</v>
      </c>
      <c r="AL2053">
        <f t="shared" si="655"/>
        <v>1</v>
      </c>
      <c r="AM2053">
        <f t="shared" si="656"/>
        <v>12</v>
      </c>
      <c r="AN2053">
        <f t="shared" si="657"/>
        <v>1</v>
      </c>
      <c r="AO2053" t="str">
        <f t="shared" si="658"/>
        <v>Weekend</v>
      </c>
      <c r="AR2053" s="20">
        <f t="shared" si="659"/>
        <v>0</v>
      </c>
    </row>
    <row r="2054" spans="1:44" x14ac:dyDescent="0.35">
      <c r="A2054" t="str">
        <f t="shared" si="641"/>
        <v>CUST2053</v>
      </c>
      <c r="B2054" s="2" t="s">
        <v>2390</v>
      </c>
      <c r="C2054" s="4">
        <v>45400</v>
      </c>
      <c r="D2054" s="2" t="s">
        <v>107</v>
      </c>
      <c r="E2054" t="s">
        <v>5050</v>
      </c>
      <c r="F2054" s="2" t="s">
        <v>13</v>
      </c>
      <c r="G2054" s="2" t="s">
        <v>37</v>
      </c>
      <c r="H2054" s="2">
        <v>1</v>
      </c>
      <c r="I2054" s="19">
        <v>849.4</v>
      </c>
      <c r="J2054" s="2" t="s">
        <v>5046</v>
      </c>
      <c r="K2054" s="2" t="s">
        <v>16</v>
      </c>
      <c r="L2054" s="2">
        <v>4</v>
      </c>
      <c r="M2054" s="18">
        <f t="shared" si="642"/>
        <v>849.4</v>
      </c>
      <c r="T2054" t="str">
        <f t="shared" si="643"/>
        <v>Completed</v>
      </c>
      <c r="U2054" t="str">
        <f t="shared" si="644"/>
        <v>No</v>
      </c>
      <c r="V2054" t="str">
        <f t="shared" si="645"/>
        <v>No</v>
      </c>
      <c r="X2054">
        <f t="shared" si="646"/>
        <v>589</v>
      </c>
      <c r="Y2054">
        <f t="shared" si="647"/>
        <v>426</v>
      </c>
      <c r="Z2054" s="18">
        <f t="shared" si="648"/>
        <v>1463424.4009529033</v>
      </c>
      <c r="AA2054" s="18">
        <f t="shared" si="649"/>
        <v>118285.78776560788</v>
      </c>
      <c r="AB2054" s="17">
        <f t="shared" si="650"/>
        <v>3.8140589569160999</v>
      </c>
      <c r="AC2054" s="2" t="s">
        <v>37</v>
      </c>
      <c r="AD2054" s="2" t="s">
        <v>13</v>
      </c>
      <c r="AE2054" t="str">
        <f t="shared" si="651"/>
        <v>Home &amp; Kitchen</v>
      </c>
      <c r="AF2054" t="str">
        <f t="shared" si="652"/>
        <v>Home &amp; Kitchen</v>
      </c>
      <c r="AG2054" t="str" cm="1">
        <f t="array" ref="AG2054">INDEX(AD:AD,ROW())</f>
        <v>Home &amp; Kitchen</v>
      </c>
      <c r="AH2054">
        <f t="shared" si="640"/>
        <v>8</v>
      </c>
      <c r="AI2054" t="str">
        <f t="shared" si="653"/>
        <v>Home &amp; Kitchen</v>
      </c>
      <c r="AK2054">
        <f t="shared" si="654"/>
        <v>2024</v>
      </c>
      <c r="AL2054">
        <f t="shared" si="655"/>
        <v>4</v>
      </c>
      <c r="AM2054">
        <f t="shared" si="656"/>
        <v>18</v>
      </c>
      <c r="AN2054">
        <f t="shared" si="657"/>
        <v>5</v>
      </c>
      <c r="AO2054" t="str">
        <f t="shared" si="658"/>
        <v>Weekday</v>
      </c>
      <c r="AR2054" s="20">
        <f t="shared" si="659"/>
        <v>0</v>
      </c>
    </row>
    <row r="2055" spans="1:44" x14ac:dyDescent="0.35">
      <c r="A2055" t="str">
        <f t="shared" si="641"/>
        <v>CUST2054</v>
      </c>
      <c r="B2055" s="2" t="s">
        <v>2391</v>
      </c>
      <c r="C2055" s="4">
        <v>45638</v>
      </c>
      <c r="D2055" s="2" t="s">
        <v>534</v>
      </c>
      <c r="E2055" t="s">
        <v>5048</v>
      </c>
      <c r="F2055" s="2" t="s">
        <v>23</v>
      </c>
      <c r="G2055" s="2" t="s">
        <v>75</v>
      </c>
      <c r="H2055" s="2">
        <v>1</v>
      </c>
      <c r="I2055" s="19">
        <v>709.82</v>
      </c>
      <c r="J2055" s="2" t="s">
        <v>5047</v>
      </c>
      <c r="K2055" s="2" t="s">
        <v>16</v>
      </c>
      <c r="L2055" s="2">
        <v>5</v>
      </c>
      <c r="M2055" s="18">
        <f t="shared" si="642"/>
        <v>709.82</v>
      </c>
      <c r="T2055" t="str">
        <f t="shared" si="643"/>
        <v>Completed</v>
      </c>
      <c r="U2055" t="str">
        <f t="shared" si="644"/>
        <v>No</v>
      </c>
      <c r="V2055" t="str">
        <f t="shared" si="645"/>
        <v>No</v>
      </c>
      <c r="X2055">
        <f t="shared" si="646"/>
        <v>590</v>
      </c>
      <c r="Y2055">
        <f t="shared" si="647"/>
        <v>451</v>
      </c>
      <c r="Z2055" s="18">
        <f t="shared" si="648"/>
        <v>594714.6477588166</v>
      </c>
      <c r="AA2055" s="18">
        <f t="shared" si="649"/>
        <v>60882.938065984097</v>
      </c>
      <c r="AB2055" s="17">
        <f t="shared" si="650"/>
        <v>3.804733727810651</v>
      </c>
      <c r="AC2055" s="2" t="s">
        <v>75</v>
      </c>
      <c r="AD2055" s="2" t="s">
        <v>23</v>
      </c>
      <c r="AE2055" t="str">
        <f t="shared" si="651"/>
        <v>Books</v>
      </c>
      <c r="AF2055" t="str">
        <f t="shared" si="652"/>
        <v>Books</v>
      </c>
      <c r="AG2055" t="str" cm="1">
        <f t="array" ref="AG2055">INDEX(AD:AD,ROW())</f>
        <v>Books</v>
      </c>
      <c r="AH2055">
        <f t="shared" si="640"/>
        <v>23</v>
      </c>
      <c r="AI2055" t="str">
        <f t="shared" si="653"/>
        <v>Books</v>
      </c>
      <c r="AK2055">
        <f t="shared" si="654"/>
        <v>2024</v>
      </c>
      <c r="AL2055">
        <f t="shared" si="655"/>
        <v>12</v>
      </c>
      <c r="AM2055">
        <f t="shared" si="656"/>
        <v>12</v>
      </c>
      <c r="AN2055">
        <f t="shared" si="657"/>
        <v>5</v>
      </c>
      <c r="AO2055" t="str">
        <f t="shared" si="658"/>
        <v>Weekday</v>
      </c>
      <c r="AR2055" s="20">
        <f t="shared" si="659"/>
        <v>0</v>
      </c>
    </row>
    <row r="2056" spans="1:44" x14ac:dyDescent="0.35">
      <c r="A2056" t="str">
        <f t="shared" si="641"/>
        <v>CUST2055</v>
      </c>
      <c r="B2056" s="2" t="s">
        <v>2392</v>
      </c>
      <c r="C2056" s="4">
        <v>44968</v>
      </c>
      <c r="D2056" s="2" t="s">
        <v>845</v>
      </c>
      <c r="E2056" t="s">
        <v>5054</v>
      </c>
      <c r="F2056" s="2" t="s">
        <v>23</v>
      </c>
      <c r="G2056" s="2" t="s">
        <v>68</v>
      </c>
      <c r="H2056" s="2">
        <v>2</v>
      </c>
      <c r="I2056" s="19">
        <v>617.04999999999995</v>
      </c>
      <c r="J2056" s="2" t="s">
        <v>5047</v>
      </c>
      <c r="K2056" s="2" t="s">
        <v>16</v>
      </c>
      <c r="L2056" s="2">
        <v>4</v>
      </c>
      <c r="M2056" s="18">
        <f t="shared" si="642"/>
        <v>1234.0999999999999</v>
      </c>
      <c r="T2056" t="str">
        <f t="shared" si="643"/>
        <v>Completed</v>
      </c>
      <c r="U2056" t="str">
        <f t="shared" si="644"/>
        <v>Yes</v>
      </c>
      <c r="V2056" t="str">
        <f t="shared" si="645"/>
        <v>No</v>
      </c>
      <c r="X2056">
        <f t="shared" si="646"/>
        <v>558</v>
      </c>
      <c r="Y2056">
        <f t="shared" si="647"/>
        <v>430</v>
      </c>
      <c r="Z2056" s="18">
        <f t="shared" si="648"/>
        <v>594714.6477588166</v>
      </c>
      <c r="AA2056" s="18">
        <f t="shared" si="649"/>
        <v>60882.938065984097</v>
      </c>
      <c r="AB2056" s="17">
        <f t="shared" si="650"/>
        <v>3.804733727810651</v>
      </c>
      <c r="AC2056" s="2" t="s">
        <v>68</v>
      </c>
      <c r="AD2056" s="2" t="s">
        <v>23</v>
      </c>
      <c r="AE2056" t="str">
        <f t="shared" si="651"/>
        <v>Books</v>
      </c>
      <c r="AF2056" t="str">
        <f t="shared" si="652"/>
        <v>Books</v>
      </c>
      <c r="AG2056" t="str" cm="1">
        <f t="array" ref="AG2056">INDEX(AD:AD,ROW())</f>
        <v>Books</v>
      </c>
      <c r="AH2056">
        <f t="shared" si="640"/>
        <v>20</v>
      </c>
      <c r="AI2056" t="str">
        <f t="shared" si="653"/>
        <v>Books</v>
      </c>
      <c r="AK2056">
        <f t="shared" si="654"/>
        <v>2023</v>
      </c>
      <c r="AL2056">
        <f t="shared" si="655"/>
        <v>2</v>
      </c>
      <c r="AM2056">
        <f t="shared" si="656"/>
        <v>11</v>
      </c>
      <c r="AN2056">
        <f t="shared" si="657"/>
        <v>7</v>
      </c>
      <c r="AO2056" t="str">
        <f t="shared" si="658"/>
        <v>Weekend</v>
      </c>
      <c r="AR2056" s="20">
        <f t="shared" si="659"/>
        <v>0</v>
      </c>
    </row>
    <row r="2057" spans="1:44" x14ac:dyDescent="0.35">
      <c r="A2057" t="str">
        <f t="shared" si="641"/>
        <v>CUST2056</v>
      </c>
      <c r="B2057" s="2" t="s">
        <v>2393</v>
      </c>
      <c r="C2057" s="4">
        <v>45808</v>
      </c>
      <c r="D2057" s="2" t="s">
        <v>333</v>
      </c>
      <c r="E2057" t="s">
        <v>5051</v>
      </c>
      <c r="F2057" s="2" t="s">
        <v>42</v>
      </c>
      <c r="G2057" s="2" t="s">
        <v>5044</v>
      </c>
      <c r="H2057" s="2">
        <v>1</v>
      </c>
      <c r="I2057" s="19">
        <v>589.39</v>
      </c>
      <c r="J2057" s="2" t="s">
        <v>15</v>
      </c>
      <c r="K2057" s="2" t="s">
        <v>103</v>
      </c>
      <c r="L2057" s="2">
        <v>4</v>
      </c>
      <c r="M2057" s="18">
        <f t="shared" si="642"/>
        <v>589.39</v>
      </c>
      <c r="T2057" t="str">
        <f t="shared" si="643"/>
        <v>Lost Sale</v>
      </c>
      <c r="U2057" t="str">
        <f t="shared" si="644"/>
        <v>No</v>
      </c>
      <c r="V2057" t="str">
        <f t="shared" si="645"/>
        <v>Yes</v>
      </c>
      <c r="X2057">
        <f t="shared" si="646"/>
        <v>619</v>
      </c>
      <c r="Y2057">
        <f t="shared" si="647"/>
        <v>468</v>
      </c>
      <c r="Z2057" s="18">
        <f t="shared" si="648"/>
        <v>1098537.4901531704</v>
      </c>
      <c r="AA2057" s="18">
        <f t="shared" si="649"/>
        <v>96724.388030634553</v>
      </c>
      <c r="AB2057" s="17">
        <f t="shared" si="650"/>
        <v>3.9001122334455669</v>
      </c>
      <c r="AC2057" s="2" t="s">
        <v>5044</v>
      </c>
      <c r="AD2057" s="2" t="s">
        <v>42</v>
      </c>
      <c r="AE2057" t="str">
        <f t="shared" si="651"/>
        <v>Beauty</v>
      </c>
      <c r="AF2057" t="str">
        <f t="shared" si="652"/>
        <v>Beauty</v>
      </c>
      <c r="AG2057" t="str" cm="1">
        <f t="array" ref="AG2057">INDEX(AD:AD,ROW())</f>
        <v>Beauty</v>
      </c>
      <c r="AH2057">
        <f t="shared" ref="AH2057:AH2120" si="660">MATCH(G2057,AC:AC,0)</f>
        <v>64</v>
      </c>
      <c r="AI2057" t="str">
        <f t="shared" si="653"/>
        <v>Beauty</v>
      </c>
      <c r="AK2057">
        <f t="shared" si="654"/>
        <v>2025</v>
      </c>
      <c r="AL2057">
        <f t="shared" si="655"/>
        <v>5</v>
      </c>
      <c r="AM2057">
        <f t="shared" si="656"/>
        <v>31</v>
      </c>
      <c r="AN2057">
        <f t="shared" si="657"/>
        <v>7</v>
      </c>
      <c r="AO2057" t="str">
        <f t="shared" si="658"/>
        <v>Weekend</v>
      </c>
      <c r="AR2057" s="20">
        <f t="shared" si="659"/>
        <v>1</v>
      </c>
    </row>
    <row r="2058" spans="1:44" x14ac:dyDescent="0.35">
      <c r="A2058" t="str">
        <f t="shared" si="641"/>
        <v>CUST2057</v>
      </c>
      <c r="B2058" s="2" t="s">
        <v>2394</v>
      </c>
      <c r="C2058" s="4">
        <v>45719</v>
      </c>
      <c r="D2058" s="2" t="s">
        <v>102</v>
      </c>
      <c r="E2058" t="s">
        <v>5050</v>
      </c>
      <c r="F2058" s="2" t="s">
        <v>29</v>
      </c>
      <c r="G2058" s="2" t="s">
        <v>138</v>
      </c>
      <c r="H2058" s="2">
        <v>2</v>
      </c>
      <c r="I2058" s="19">
        <v>2092.5300000000002</v>
      </c>
      <c r="J2058" s="2" t="s">
        <v>5046</v>
      </c>
      <c r="K2058" s="2" t="s">
        <v>16</v>
      </c>
      <c r="L2058" s="2">
        <v>4</v>
      </c>
      <c r="M2058" s="18">
        <f t="shared" si="642"/>
        <v>4185.0600000000004</v>
      </c>
      <c r="T2058" t="str">
        <f t="shared" si="643"/>
        <v>Completed</v>
      </c>
      <c r="U2058" t="str">
        <f t="shared" si="644"/>
        <v>Yes</v>
      </c>
      <c r="V2058" t="str">
        <f t="shared" si="645"/>
        <v>No</v>
      </c>
      <c r="X2058">
        <f t="shared" si="646"/>
        <v>589</v>
      </c>
      <c r="Y2058">
        <f t="shared" si="647"/>
        <v>426</v>
      </c>
      <c r="Z2058" s="18">
        <f t="shared" si="648"/>
        <v>1892867.2841657216</v>
      </c>
      <c r="AA2058" s="18">
        <f t="shared" si="649"/>
        <v>199432.98236095349</v>
      </c>
      <c r="AB2058" s="17">
        <f t="shared" si="650"/>
        <v>3.8949824970828471</v>
      </c>
      <c r="AC2058" s="2" t="s">
        <v>138</v>
      </c>
      <c r="AD2058" s="2" t="s">
        <v>29</v>
      </c>
      <c r="AE2058" t="str">
        <f t="shared" si="651"/>
        <v>Fashion</v>
      </c>
      <c r="AF2058" t="str">
        <f t="shared" si="652"/>
        <v>Fashion</v>
      </c>
      <c r="AG2058" t="str" cm="1">
        <f t="array" ref="AG2058">INDEX(AD:AD,ROW())</f>
        <v>Fashion</v>
      </c>
      <c r="AH2058">
        <f t="shared" si="660"/>
        <v>53</v>
      </c>
      <c r="AI2058" t="str">
        <f t="shared" si="653"/>
        <v>Fashion</v>
      </c>
      <c r="AK2058">
        <f t="shared" si="654"/>
        <v>2025</v>
      </c>
      <c r="AL2058">
        <f t="shared" si="655"/>
        <v>3</v>
      </c>
      <c r="AM2058">
        <f t="shared" si="656"/>
        <v>3</v>
      </c>
      <c r="AN2058">
        <f t="shared" si="657"/>
        <v>2</v>
      </c>
      <c r="AO2058" t="str">
        <f t="shared" si="658"/>
        <v>Weekday</v>
      </c>
      <c r="AR2058" s="20">
        <f t="shared" si="659"/>
        <v>0</v>
      </c>
    </row>
    <row r="2059" spans="1:44" x14ac:dyDescent="0.35">
      <c r="A2059" t="str">
        <f t="shared" si="641"/>
        <v>CUST2058</v>
      </c>
      <c r="B2059" s="2" t="s">
        <v>2395</v>
      </c>
      <c r="C2059" s="4">
        <v>45007</v>
      </c>
      <c r="D2059" s="2" t="s">
        <v>1326</v>
      </c>
      <c r="E2059" t="s">
        <v>5050</v>
      </c>
      <c r="F2059" s="2" t="s">
        <v>13</v>
      </c>
      <c r="G2059" s="2" t="s">
        <v>5045</v>
      </c>
      <c r="H2059" s="2">
        <v>1</v>
      </c>
      <c r="I2059" s="19">
        <v>740.17</v>
      </c>
      <c r="J2059" s="2" t="s">
        <v>15</v>
      </c>
      <c r="K2059" s="2" t="s">
        <v>16</v>
      </c>
      <c r="L2059" s="2">
        <v>4</v>
      </c>
      <c r="M2059" s="18">
        <f t="shared" si="642"/>
        <v>740.17</v>
      </c>
      <c r="T2059" t="str">
        <f t="shared" si="643"/>
        <v>Completed</v>
      </c>
      <c r="U2059" t="str">
        <f t="shared" si="644"/>
        <v>No</v>
      </c>
      <c r="V2059" t="str">
        <f t="shared" si="645"/>
        <v>No</v>
      </c>
      <c r="X2059">
        <f t="shared" si="646"/>
        <v>589</v>
      </c>
      <c r="Y2059">
        <f t="shared" si="647"/>
        <v>426</v>
      </c>
      <c r="Z2059" s="18">
        <f t="shared" si="648"/>
        <v>1463424.4009529033</v>
      </c>
      <c r="AA2059" s="18">
        <f t="shared" si="649"/>
        <v>118285.78776560788</v>
      </c>
      <c r="AB2059" s="17">
        <f t="shared" si="650"/>
        <v>3.8140589569160999</v>
      </c>
      <c r="AC2059" s="2" t="s">
        <v>5045</v>
      </c>
      <c r="AD2059" s="2" t="s">
        <v>13</v>
      </c>
      <c r="AE2059" t="str">
        <f t="shared" si="651"/>
        <v>Home &amp; Kitchen</v>
      </c>
      <c r="AF2059" t="str">
        <f t="shared" si="652"/>
        <v>Home &amp; Kitchen</v>
      </c>
      <c r="AG2059" t="str" cm="1">
        <f t="array" ref="AG2059">INDEX(AD:AD,ROW())</f>
        <v>Home &amp; Kitchen</v>
      </c>
      <c r="AH2059">
        <f t="shared" si="660"/>
        <v>76</v>
      </c>
      <c r="AI2059" t="str">
        <f t="shared" si="653"/>
        <v>Home &amp; Kitchen</v>
      </c>
      <c r="AK2059">
        <f t="shared" si="654"/>
        <v>2023</v>
      </c>
      <c r="AL2059">
        <f t="shared" si="655"/>
        <v>3</v>
      </c>
      <c r="AM2059">
        <f t="shared" si="656"/>
        <v>22</v>
      </c>
      <c r="AN2059">
        <f t="shared" si="657"/>
        <v>4</v>
      </c>
      <c r="AO2059" t="str">
        <f t="shared" si="658"/>
        <v>Weekday</v>
      </c>
      <c r="AR2059" s="20">
        <f t="shared" si="659"/>
        <v>0</v>
      </c>
    </row>
    <row r="2060" spans="1:44" x14ac:dyDescent="0.35">
      <c r="A2060" t="str">
        <f t="shared" si="641"/>
        <v>CUST2059</v>
      </c>
      <c r="B2060" s="2" t="s">
        <v>2396</v>
      </c>
      <c r="C2060" s="4">
        <v>45424</v>
      </c>
      <c r="D2060" s="2" t="s">
        <v>953</v>
      </c>
      <c r="E2060" t="s">
        <v>5050</v>
      </c>
      <c r="F2060" s="2" t="s">
        <v>42</v>
      </c>
      <c r="G2060" s="2" t="s">
        <v>5044</v>
      </c>
      <c r="H2060" s="2">
        <v>1</v>
      </c>
      <c r="I2060" s="19">
        <v>394.43</v>
      </c>
      <c r="J2060" s="2" t="s">
        <v>20</v>
      </c>
      <c r="K2060" s="2" t="s">
        <v>31</v>
      </c>
      <c r="L2060" s="2">
        <v>5</v>
      </c>
      <c r="M2060" s="18">
        <f t="shared" si="642"/>
        <v>394.43</v>
      </c>
      <c r="T2060" t="str">
        <f t="shared" si="643"/>
        <v>Pending</v>
      </c>
      <c r="U2060" t="str">
        <f t="shared" si="644"/>
        <v>No</v>
      </c>
      <c r="V2060" t="str">
        <f t="shared" si="645"/>
        <v>Yes</v>
      </c>
      <c r="X2060">
        <f t="shared" si="646"/>
        <v>589</v>
      </c>
      <c r="Y2060">
        <f t="shared" si="647"/>
        <v>426</v>
      </c>
      <c r="Z2060" s="18">
        <f t="shared" si="648"/>
        <v>1098537.4901531704</v>
      </c>
      <c r="AA2060" s="18">
        <f t="shared" si="649"/>
        <v>96724.388030634553</v>
      </c>
      <c r="AB2060" s="17">
        <f t="shared" si="650"/>
        <v>3.9001122334455669</v>
      </c>
      <c r="AC2060" s="2" t="s">
        <v>5044</v>
      </c>
      <c r="AD2060" s="2" t="s">
        <v>42</v>
      </c>
      <c r="AE2060" t="str">
        <f t="shared" si="651"/>
        <v>Beauty</v>
      </c>
      <c r="AF2060" t="str">
        <f t="shared" si="652"/>
        <v>Beauty</v>
      </c>
      <c r="AG2060" t="str" cm="1">
        <f t="array" ref="AG2060">INDEX(AD:AD,ROW())</f>
        <v>Beauty</v>
      </c>
      <c r="AH2060">
        <f t="shared" si="660"/>
        <v>64</v>
      </c>
      <c r="AI2060" t="str">
        <f t="shared" si="653"/>
        <v>Beauty</v>
      </c>
      <c r="AK2060">
        <f t="shared" si="654"/>
        <v>2024</v>
      </c>
      <c r="AL2060">
        <f t="shared" si="655"/>
        <v>5</v>
      </c>
      <c r="AM2060">
        <f t="shared" si="656"/>
        <v>12</v>
      </c>
      <c r="AN2060">
        <f t="shared" si="657"/>
        <v>1</v>
      </c>
      <c r="AO2060" t="str">
        <f t="shared" si="658"/>
        <v>Weekend</v>
      </c>
      <c r="AR2060" s="20">
        <f t="shared" si="659"/>
        <v>0</v>
      </c>
    </row>
    <row r="2061" spans="1:44" x14ac:dyDescent="0.35">
      <c r="A2061" t="str">
        <f t="shared" si="641"/>
        <v>CUST2060</v>
      </c>
      <c r="B2061" s="2" t="s">
        <v>2397</v>
      </c>
      <c r="C2061" s="4">
        <v>45479</v>
      </c>
      <c r="D2061" s="2" t="s">
        <v>127</v>
      </c>
      <c r="E2061" t="s">
        <v>5055</v>
      </c>
      <c r="F2061" s="2" t="s">
        <v>42</v>
      </c>
      <c r="G2061" s="2" t="s">
        <v>5044</v>
      </c>
      <c r="H2061" s="2">
        <v>1</v>
      </c>
      <c r="I2061" s="19">
        <v>798.50450765864298</v>
      </c>
      <c r="J2061" s="2" t="s">
        <v>5047</v>
      </c>
      <c r="K2061" s="2" t="s">
        <v>16</v>
      </c>
      <c r="L2061" s="2">
        <v>4</v>
      </c>
      <c r="M2061" s="18">
        <f t="shared" si="642"/>
        <v>798.50450765864298</v>
      </c>
      <c r="T2061" t="str">
        <f t="shared" si="643"/>
        <v>Completed</v>
      </c>
      <c r="U2061" t="str">
        <f t="shared" si="644"/>
        <v>No</v>
      </c>
      <c r="V2061" t="str">
        <f t="shared" si="645"/>
        <v>No</v>
      </c>
      <c r="X2061">
        <f t="shared" si="646"/>
        <v>567</v>
      </c>
      <c r="Y2061">
        <f t="shared" si="647"/>
        <v>440</v>
      </c>
      <c r="Z2061" s="18">
        <f t="shared" si="648"/>
        <v>1098537.4901531704</v>
      </c>
      <c r="AA2061" s="18">
        <f t="shared" si="649"/>
        <v>96724.388030634553</v>
      </c>
      <c r="AB2061" s="17">
        <f t="shared" si="650"/>
        <v>3.9001122334455669</v>
      </c>
      <c r="AC2061" s="2" t="s">
        <v>5044</v>
      </c>
      <c r="AD2061" s="2" t="s">
        <v>42</v>
      </c>
      <c r="AE2061" t="str">
        <f t="shared" si="651"/>
        <v>Beauty</v>
      </c>
      <c r="AF2061" t="str">
        <f t="shared" si="652"/>
        <v>Beauty</v>
      </c>
      <c r="AG2061" t="str" cm="1">
        <f t="array" ref="AG2061">INDEX(AD:AD,ROW())</f>
        <v>Beauty</v>
      </c>
      <c r="AH2061">
        <f t="shared" si="660"/>
        <v>64</v>
      </c>
      <c r="AI2061" t="str">
        <f t="shared" si="653"/>
        <v>Beauty</v>
      </c>
      <c r="AK2061">
        <f t="shared" si="654"/>
        <v>2024</v>
      </c>
      <c r="AL2061">
        <f t="shared" si="655"/>
        <v>7</v>
      </c>
      <c r="AM2061">
        <f t="shared" si="656"/>
        <v>6</v>
      </c>
      <c r="AN2061">
        <f t="shared" si="657"/>
        <v>7</v>
      </c>
      <c r="AO2061" t="str">
        <f t="shared" si="658"/>
        <v>Weekend</v>
      </c>
      <c r="AR2061" s="20">
        <f t="shared" si="659"/>
        <v>0</v>
      </c>
    </row>
    <row r="2062" spans="1:44" x14ac:dyDescent="0.35">
      <c r="A2062" t="str">
        <f t="shared" si="641"/>
        <v>CUST2061</v>
      </c>
      <c r="B2062" s="2" t="s">
        <v>2398</v>
      </c>
      <c r="C2062" s="4">
        <v>45037</v>
      </c>
      <c r="D2062" s="2" t="s">
        <v>99</v>
      </c>
      <c r="E2062" t="s">
        <v>5052</v>
      </c>
      <c r="F2062" s="2" t="s">
        <v>23</v>
      </c>
      <c r="G2062" s="2" t="s">
        <v>65</v>
      </c>
      <c r="H2062" s="2">
        <v>2</v>
      </c>
      <c r="I2062" s="19">
        <v>757.31</v>
      </c>
      <c r="J2062" s="2" t="s">
        <v>50</v>
      </c>
      <c r="K2062" s="2" t="s">
        <v>16</v>
      </c>
      <c r="L2062" s="2">
        <v>5</v>
      </c>
      <c r="M2062" s="18">
        <f t="shared" si="642"/>
        <v>1514.62</v>
      </c>
      <c r="T2062" t="str">
        <f t="shared" si="643"/>
        <v>Completed</v>
      </c>
      <c r="U2062" t="str">
        <f t="shared" si="644"/>
        <v>Yes</v>
      </c>
      <c r="V2062" t="str">
        <f t="shared" si="645"/>
        <v>No</v>
      </c>
      <c r="X2062">
        <f t="shared" si="646"/>
        <v>573</v>
      </c>
      <c r="Y2062">
        <f t="shared" si="647"/>
        <v>450</v>
      </c>
      <c r="Z2062" s="18">
        <f t="shared" si="648"/>
        <v>594714.6477588166</v>
      </c>
      <c r="AA2062" s="18">
        <f t="shared" si="649"/>
        <v>60882.938065984097</v>
      </c>
      <c r="AB2062" s="17">
        <f t="shared" si="650"/>
        <v>3.804733727810651</v>
      </c>
      <c r="AC2062" s="2" t="s">
        <v>65</v>
      </c>
      <c r="AD2062" s="2" t="s">
        <v>23</v>
      </c>
      <c r="AE2062" t="str">
        <f t="shared" si="651"/>
        <v>Books</v>
      </c>
      <c r="AF2062" t="str">
        <f t="shared" si="652"/>
        <v>Books</v>
      </c>
      <c r="AG2062" t="str" cm="1">
        <f t="array" ref="AG2062">INDEX(AD:AD,ROW())</f>
        <v>Books</v>
      </c>
      <c r="AH2062">
        <f t="shared" si="660"/>
        <v>19</v>
      </c>
      <c r="AI2062" t="str">
        <f t="shared" si="653"/>
        <v>Books</v>
      </c>
      <c r="AK2062">
        <f t="shared" si="654"/>
        <v>2023</v>
      </c>
      <c r="AL2062">
        <f t="shared" si="655"/>
        <v>4</v>
      </c>
      <c r="AM2062">
        <f t="shared" si="656"/>
        <v>21</v>
      </c>
      <c r="AN2062">
        <f t="shared" si="657"/>
        <v>6</v>
      </c>
      <c r="AO2062" t="str">
        <f t="shared" si="658"/>
        <v>Weekday</v>
      </c>
      <c r="AR2062" s="20">
        <f t="shared" si="659"/>
        <v>0</v>
      </c>
    </row>
    <row r="2063" spans="1:44" x14ac:dyDescent="0.35">
      <c r="A2063" t="str">
        <f t="shared" si="641"/>
        <v>CUST2062</v>
      </c>
      <c r="B2063" s="2" t="s">
        <v>2399</v>
      </c>
      <c r="C2063" s="4">
        <v>45671</v>
      </c>
      <c r="D2063" s="2" t="s">
        <v>738</v>
      </c>
      <c r="E2063" t="s">
        <v>5054</v>
      </c>
      <c r="F2063" s="2" t="s">
        <v>19</v>
      </c>
      <c r="G2063" s="2" t="s">
        <v>49</v>
      </c>
      <c r="H2063" s="2">
        <v>1</v>
      </c>
      <c r="I2063" s="19">
        <v>2558.35</v>
      </c>
      <c r="J2063" s="2" t="s">
        <v>50</v>
      </c>
      <c r="K2063" s="2" t="s">
        <v>16</v>
      </c>
      <c r="L2063" s="2">
        <v>2</v>
      </c>
      <c r="M2063" s="18">
        <f t="shared" si="642"/>
        <v>2558.35</v>
      </c>
      <c r="T2063" t="str">
        <f t="shared" si="643"/>
        <v>Completed</v>
      </c>
      <c r="U2063" t="str">
        <f t="shared" si="644"/>
        <v>Yes</v>
      </c>
      <c r="V2063" t="str">
        <f t="shared" si="645"/>
        <v>No</v>
      </c>
      <c r="X2063">
        <f t="shared" si="646"/>
        <v>558</v>
      </c>
      <c r="Y2063">
        <f t="shared" si="647"/>
        <v>430</v>
      </c>
      <c r="Z2063" s="18">
        <f t="shared" si="648"/>
        <v>2759712.3299794244</v>
      </c>
      <c r="AA2063" s="18">
        <f t="shared" si="649"/>
        <v>330643.50635802455</v>
      </c>
      <c r="AB2063" s="17">
        <f t="shared" si="650"/>
        <v>3.8641711229946525</v>
      </c>
      <c r="AC2063" s="2" t="s">
        <v>49</v>
      </c>
      <c r="AD2063" s="2" t="s">
        <v>19</v>
      </c>
      <c r="AE2063" t="str">
        <f t="shared" si="651"/>
        <v>Electronics</v>
      </c>
      <c r="AF2063" t="str">
        <f t="shared" si="652"/>
        <v>Electronics</v>
      </c>
      <c r="AG2063" t="str" cm="1">
        <f t="array" ref="AG2063">INDEX(AD:AD,ROW())</f>
        <v>Electronics</v>
      </c>
      <c r="AH2063">
        <f t="shared" si="660"/>
        <v>12</v>
      </c>
      <c r="AI2063" t="str">
        <f t="shared" si="653"/>
        <v>Electronics</v>
      </c>
      <c r="AK2063">
        <f t="shared" si="654"/>
        <v>2025</v>
      </c>
      <c r="AL2063">
        <f t="shared" si="655"/>
        <v>1</v>
      </c>
      <c r="AM2063">
        <f t="shared" si="656"/>
        <v>14</v>
      </c>
      <c r="AN2063">
        <f t="shared" si="657"/>
        <v>3</v>
      </c>
      <c r="AO2063" t="str">
        <f t="shared" si="658"/>
        <v>Weekday</v>
      </c>
      <c r="AR2063" s="20">
        <f t="shared" si="659"/>
        <v>0</v>
      </c>
    </row>
    <row r="2064" spans="1:44" x14ac:dyDescent="0.35">
      <c r="A2064" t="str">
        <f t="shared" si="641"/>
        <v>CUST2063</v>
      </c>
      <c r="B2064" s="2" t="s">
        <v>2400</v>
      </c>
      <c r="C2064" s="4">
        <v>45816</v>
      </c>
      <c r="D2064" s="2" t="s">
        <v>48</v>
      </c>
      <c r="E2064" t="s">
        <v>5048</v>
      </c>
      <c r="F2064" s="2" t="s">
        <v>42</v>
      </c>
      <c r="G2064" s="2" t="s">
        <v>170</v>
      </c>
      <c r="H2064" s="2">
        <v>1</v>
      </c>
      <c r="I2064" s="19">
        <v>1418.69</v>
      </c>
      <c r="J2064" s="2" t="s">
        <v>50</v>
      </c>
      <c r="K2064" s="2" t="s">
        <v>76</v>
      </c>
      <c r="L2064" s="2">
        <v>2</v>
      </c>
      <c r="M2064" s="18">
        <f t="shared" si="642"/>
        <v>1418.69</v>
      </c>
      <c r="T2064" t="str">
        <f t="shared" si="643"/>
        <v>Completed</v>
      </c>
      <c r="U2064" t="str">
        <f t="shared" si="644"/>
        <v>No</v>
      </c>
      <c r="V2064" t="str">
        <f t="shared" si="645"/>
        <v>No</v>
      </c>
      <c r="X2064">
        <f t="shared" si="646"/>
        <v>590</v>
      </c>
      <c r="Y2064">
        <f t="shared" si="647"/>
        <v>451</v>
      </c>
      <c r="Z2064" s="18">
        <f t="shared" si="648"/>
        <v>1098537.4901531704</v>
      </c>
      <c r="AA2064" s="18">
        <f t="shared" si="649"/>
        <v>96724.388030634553</v>
      </c>
      <c r="AB2064" s="17">
        <f t="shared" si="650"/>
        <v>3.9001122334455669</v>
      </c>
      <c r="AC2064" s="2" t="s">
        <v>170</v>
      </c>
      <c r="AD2064" s="2" t="s">
        <v>42</v>
      </c>
      <c r="AE2064" t="str">
        <f t="shared" si="651"/>
        <v>Beauty</v>
      </c>
      <c r="AF2064" t="str">
        <f t="shared" si="652"/>
        <v>Beauty</v>
      </c>
      <c r="AG2064" t="str" cm="1">
        <f t="array" ref="AG2064">INDEX(AD:AD,ROW())</f>
        <v>Beauty</v>
      </c>
      <c r="AH2064">
        <f t="shared" si="660"/>
        <v>70</v>
      </c>
      <c r="AI2064" t="str">
        <f t="shared" si="653"/>
        <v>Beauty</v>
      </c>
      <c r="AK2064">
        <f t="shared" si="654"/>
        <v>2025</v>
      </c>
      <c r="AL2064">
        <f t="shared" si="655"/>
        <v>6</v>
      </c>
      <c r="AM2064">
        <f t="shared" si="656"/>
        <v>8</v>
      </c>
      <c r="AN2064">
        <f t="shared" si="657"/>
        <v>1</v>
      </c>
      <c r="AO2064" t="str">
        <f t="shared" si="658"/>
        <v>Weekend</v>
      </c>
      <c r="AR2064" s="20">
        <f t="shared" si="659"/>
        <v>1</v>
      </c>
    </row>
    <row r="2065" spans="1:44" x14ac:dyDescent="0.35">
      <c r="A2065" t="str">
        <f t="shared" si="641"/>
        <v>CUST2064</v>
      </c>
      <c r="B2065" s="2" t="s">
        <v>2401</v>
      </c>
      <c r="C2065" s="4">
        <v>45620</v>
      </c>
      <c r="D2065" s="2" t="s">
        <v>1345</v>
      </c>
      <c r="E2065" t="s">
        <v>5049</v>
      </c>
      <c r="F2065" s="2" t="s">
        <v>42</v>
      </c>
      <c r="G2065" s="2" t="s">
        <v>5044</v>
      </c>
      <c r="H2065" s="2">
        <v>3</v>
      </c>
      <c r="I2065" s="19">
        <v>195.45</v>
      </c>
      <c r="J2065" s="2" t="s">
        <v>50</v>
      </c>
      <c r="K2065" s="2" t="s">
        <v>31</v>
      </c>
      <c r="L2065" s="2">
        <v>4</v>
      </c>
      <c r="M2065" s="18">
        <f t="shared" si="642"/>
        <v>586.34999999999991</v>
      </c>
      <c r="T2065" t="str">
        <f t="shared" si="643"/>
        <v>Pending</v>
      </c>
      <c r="U2065" t="str">
        <f t="shared" si="644"/>
        <v>No</v>
      </c>
      <c r="V2065" t="str">
        <f t="shared" si="645"/>
        <v>Yes</v>
      </c>
      <c r="X2065">
        <f t="shared" si="646"/>
        <v>595</v>
      </c>
      <c r="Y2065">
        <f t="shared" si="647"/>
        <v>444</v>
      </c>
      <c r="Z2065" s="18">
        <f t="shared" si="648"/>
        <v>1098537.4901531704</v>
      </c>
      <c r="AA2065" s="18">
        <f t="shared" si="649"/>
        <v>96724.388030634553</v>
      </c>
      <c r="AB2065" s="17">
        <f t="shared" si="650"/>
        <v>3.9001122334455669</v>
      </c>
      <c r="AC2065" s="2" t="s">
        <v>5044</v>
      </c>
      <c r="AD2065" s="2" t="s">
        <v>42</v>
      </c>
      <c r="AE2065" t="str">
        <f t="shared" si="651"/>
        <v>Beauty</v>
      </c>
      <c r="AF2065" t="str">
        <f t="shared" si="652"/>
        <v>Beauty</v>
      </c>
      <c r="AG2065" t="str" cm="1">
        <f t="array" ref="AG2065">INDEX(AD:AD,ROW())</f>
        <v>Beauty</v>
      </c>
      <c r="AH2065">
        <f t="shared" si="660"/>
        <v>64</v>
      </c>
      <c r="AI2065" t="str">
        <f t="shared" si="653"/>
        <v>Beauty</v>
      </c>
      <c r="AK2065">
        <f t="shared" si="654"/>
        <v>2024</v>
      </c>
      <c r="AL2065">
        <f t="shared" si="655"/>
        <v>11</v>
      </c>
      <c r="AM2065">
        <f t="shared" si="656"/>
        <v>24</v>
      </c>
      <c r="AN2065">
        <f t="shared" si="657"/>
        <v>1</v>
      </c>
      <c r="AO2065" t="str">
        <f t="shared" si="658"/>
        <v>Weekend</v>
      </c>
      <c r="AR2065" s="20">
        <f t="shared" si="659"/>
        <v>0</v>
      </c>
    </row>
    <row r="2066" spans="1:44" x14ac:dyDescent="0.35">
      <c r="A2066" t="str">
        <f t="shared" si="641"/>
        <v>CUST2065</v>
      </c>
      <c r="B2066" s="2" t="s">
        <v>2402</v>
      </c>
      <c r="C2066" s="4">
        <v>45756</v>
      </c>
      <c r="D2066" s="2" t="s">
        <v>802</v>
      </c>
      <c r="E2066" t="s">
        <v>5049</v>
      </c>
      <c r="F2066" s="2" t="s">
        <v>42</v>
      </c>
      <c r="G2066" s="2" t="s">
        <v>5042</v>
      </c>
      <c r="H2066" s="2">
        <v>1</v>
      </c>
      <c r="I2066" s="19">
        <v>1445.46</v>
      </c>
      <c r="J2066" s="2" t="s">
        <v>20</v>
      </c>
      <c r="K2066" s="2" t="s">
        <v>16</v>
      </c>
      <c r="L2066" s="2">
        <v>3</v>
      </c>
      <c r="M2066" s="18">
        <f t="shared" si="642"/>
        <v>1445.46</v>
      </c>
      <c r="T2066" t="str">
        <f t="shared" si="643"/>
        <v>Completed</v>
      </c>
      <c r="U2066" t="str">
        <f t="shared" si="644"/>
        <v>Yes</v>
      </c>
      <c r="V2066" t="str">
        <f t="shared" si="645"/>
        <v>No</v>
      </c>
      <c r="X2066">
        <f t="shared" si="646"/>
        <v>595</v>
      </c>
      <c r="Y2066">
        <f t="shared" si="647"/>
        <v>444</v>
      </c>
      <c r="Z2066" s="18">
        <f t="shared" si="648"/>
        <v>1098537.4901531704</v>
      </c>
      <c r="AA2066" s="18">
        <f t="shared" si="649"/>
        <v>96724.388030634553</v>
      </c>
      <c r="AB2066" s="17">
        <f t="shared" si="650"/>
        <v>3.9001122334455669</v>
      </c>
      <c r="AC2066" s="2" t="s">
        <v>5042</v>
      </c>
      <c r="AD2066" s="2" t="s">
        <v>42</v>
      </c>
      <c r="AE2066" t="str">
        <f t="shared" si="651"/>
        <v>Beauty</v>
      </c>
      <c r="AF2066" t="str">
        <f t="shared" si="652"/>
        <v>Beauty</v>
      </c>
      <c r="AG2066" t="str" cm="1">
        <f t="array" ref="AG2066">INDEX(AD:AD,ROW())</f>
        <v>Beauty</v>
      </c>
      <c r="AH2066">
        <f t="shared" si="660"/>
        <v>18</v>
      </c>
      <c r="AI2066" t="str">
        <f t="shared" si="653"/>
        <v>Beauty</v>
      </c>
      <c r="AK2066">
        <f t="shared" si="654"/>
        <v>2025</v>
      </c>
      <c r="AL2066">
        <f t="shared" si="655"/>
        <v>4</v>
      </c>
      <c r="AM2066">
        <f t="shared" si="656"/>
        <v>9</v>
      </c>
      <c r="AN2066">
        <f t="shared" si="657"/>
        <v>4</v>
      </c>
      <c r="AO2066" t="str">
        <f t="shared" si="658"/>
        <v>Weekday</v>
      </c>
      <c r="AR2066" s="20">
        <f t="shared" si="659"/>
        <v>0</v>
      </c>
    </row>
    <row r="2067" spans="1:44" x14ac:dyDescent="0.35">
      <c r="A2067" t="str">
        <f t="shared" si="641"/>
        <v>CUST2066</v>
      </c>
      <c r="B2067" s="2" t="s">
        <v>2403</v>
      </c>
      <c r="C2067" s="4">
        <v>45798</v>
      </c>
      <c r="D2067" s="2" t="s">
        <v>539</v>
      </c>
      <c r="E2067" t="s">
        <v>5054</v>
      </c>
      <c r="F2067" s="2" t="s">
        <v>42</v>
      </c>
      <c r="G2067" s="2" t="s">
        <v>5042</v>
      </c>
      <c r="H2067" s="2">
        <v>1</v>
      </c>
      <c r="I2067" s="19">
        <v>1119.08</v>
      </c>
      <c r="J2067" s="2" t="s">
        <v>50</v>
      </c>
      <c r="K2067" s="2" t="s">
        <v>76</v>
      </c>
      <c r="L2067" s="2">
        <v>2</v>
      </c>
      <c r="M2067" s="18">
        <f t="shared" si="642"/>
        <v>1119.08</v>
      </c>
      <c r="T2067" t="str">
        <f t="shared" si="643"/>
        <v>Completed</v>
      </c>
      <c r="U2067" t="str">
        <f t="shared" si="644"/>
        <v>No</v>
      </c>
      <c r="V2067" t="str">
        <f t="shared" si="645"/>
        <v>No</v>
      </c>
      <c r="X2067">
        <f t="shared" si="646"/>
        <v>558</v>
      </c>
      <c r="Y2067">
        <f t="shared" si="647"/>
        <v>430</v>
      </c>
      <c r="Z2067" s="18">
        <f t="shared" si="648"/>
        <v>1098537.4901531704</v>
      </c>
      <c r="AA2067" s="18">
        <f t="shared" si="649"/>
        <v>96724.388030634553</v>
      </c>
      <c r="AB2067" s="17">
        <f t="shared" si="650"/>
        <v>3.9001122334455669</v>
      </c>
      <c r="AC2067" s="2" t="s">
        <v>5042</v>
      </c>
      <c r="AD2067" s="2" t="s">
        <v>42</v>
      </c>
      <c r="AE2067" t="str">
        <f t="shared" si="651"/>
        <v>Beauty</v>
      </c>
      <c r="AF2067" t="str">
        <f t="shared" si="652"/>
        <v>Beauty</v>
      </c>
      <c r="AG2067" t="str" cm="1">
        <f t="array" ref="AG2067">INDEX(AD:AD,ROW())</f>
        <v>Beauty</v>
      </c>
      <c r="AH2067">
        <f t="shared" si="660"/>
        <v>18</v>
      </c>
      <c r="AI2067" t="str">
        <f t="shared" si="653"/>
        <v>Beauty</v>
      </c>
      <c r="AK2067">
        <f t="shared" si="654"/>
        <v>2025</v>
      </c>
      <c r="AL2067">
        <f t="shared" si="655"/>
        <v>5</v>
      </c>
      <c r="AM2067">
        <f t="shared" si="656"/>
        <v>21</v>
      </c>
      <c r="AN2067">
        <f t="shared" si="657"/>
        <v>4</v>
      </c>
      <c r="AO2067" t="str">
        <f t="shared" si="658"/>
        <v>Weekday</v>
      </c>
      <c r="AR2067" s="20">
        <f t="shared" si="659"/>
        <v>1</v>
      </c>
    </row>
    <row r="2068" spans="1:44" x14ac:dyDescent="0.35">
      <c r="A2068" t="str">
        <f t="shared" si="641"/>
        <v>CUST2067</v>
      </c>
      <c r="B2068" s="2" t="s">
        <v>2404</v>
      </c>
      <c r="C2068" s="4">
        <v>45599</v>
      </c>
      <c r="D2068" s="2" t="s">
        <v>763</v>
      </c>
      <c r="E2068" t="s">
        <v>5051</v>
      </c>
      <c r="F2068" s="2" t="s">
        <v>42</v>
      </c>
      <c r="G2068" s="2" t="s">
        <v>170</v>
      </c>
      <c r="H2068" s="2">
        <v>2</v>
      </c>
      <c r="I2068" s="19">
        <v>319.45</v>
      </c>
      <c r="J2068" s="2" t="s">
        <v>50</v>
      </c>
      <c r="K2068" s="2" t="s">
        <v>16</v>
      </c>
      <c r="L2068" s="2">
        <v>5</v>
      </c>
      <c r="M2068" s="18">
        <f t="shared" si="642"/>
        <v>638.9</v>
      </c>
      <c r="T2068" t="str">
        <f t="shared" si="643"/>
        <v>Completed</v>
      </c>
      <c r="U2068" t="str">
        <f t="shared" si="644"/>
        <v>No</v>
      </c>
      <c r="V2068" t="str">
        <f t="shared" si="645"/>
        <v>No</v>
      </c>
      <c r="X2068">
        <f t="shared" si="646"/>
        <v>619</v>
      </c>
      <c r="Y2068">
        <f t="shared" si="647"/>
        <v>468</v>
      </c>
      <c r="Z2068" s="18">
        <f t="shared" si="648"/>
        <v>1098537.4901531704</v>
      </c>
      <c r="AA2068" s="18">
        <f t="shared" si="649"/>
        <v>96724.388030634553</v>
      </c>
      <c r="AB2068" s="17">
        <f t="shared" si="650"/>
        <v>3.9001122334455669</v>
      </c>
      <c r="AC2068" s="2" t="s">
        <v>170</v>
      </c>
      <c r="AD2068" s="2" t="s">
        <v>42</v>
      </c>
      <c r="AE2068" t="str">
        <f t="shared" si="651"/>
        <v>Beauty</v>
      </c>
      <c r="AF2068" t="str">
        <f t="shared" si="652"/>
        <v>Beauty</v>
      </c>
      <c r="AG2068" t="str" cm="1">
        <f t="array" ref="AG2068">INDEX(AD:AD,ROW())</f>
        <v>Beauty</v>
      </c>
      <c r="AH2068">
        <f t="shared" si="660"/>
        <v>70</v>
      </c>
      <c r="AI2068" t="str">
        <f t="shared" si="653"/>
        <v>Beauty</v>
      </c>
      <c r="AK2068">
        <f t="shared" si="654"/>
        <v>2024</v>
      </c>
      <c r="AL2068">
        <f t="shared" si="655"/>
        <v>11</v>
      </c>
      <c r="AM2068">
        <f t="shared" si="656"/>
        <v>3</v>
      </c>
      <c r="AN2068">
        <f t="shared" si="657"/>
        <v>1</v>
      </c>
      <c r="AO2068" t="str">
        <f t="shared" si="658"/>
        <v>Weekend</v>
      </c>
      <c r="AR2068" s="20">
        <f t="shared" si="659"/>
        <v>0</v>
      </c>
    </row>
    <row r="2069" spans="1:44" x14ac:dyDescent="0.35">
      <c r="A2069" t="str">
        <f t="shared" si="641"/>
        <v>CUST2068</v>
      </c>
      <c r="B2069" s="2" t="s">
        <v>2405</v>
      </c>
      <c r="C2069" s="4">
        <v>45436</v>
      </c>
      <c r="D2069" s="2" t="s">
        <v>169</v>
      </c>
      <c r="E2069" t="s">
        <v>5049</v>
      </c>
      <c r="F2069" s="2" t="s">
        <v>19</v>
      </c>
      <c r="G2069" s="2" t="s">
        <v>49</v>
      </c>
      <c r="H2069" s="2">
        <v>2</v>
      </c>
      <c r="I2069" s="19">
        <v>1393.53</v>
      </c>
      <c r="J2069" s="2" t="s">
        <v>5046</v>
      </c>
      <c r="K2069" s="2" t="s">
        <v>16</v>
      </c>
      <c r="L2069" s="2">
        <v>4</v>
      </c>
      <c r="M2069" s="18">
        <f t="shared" si="642"/>
        <v>2787.06</v>
      </c>
      <c r="T2069" t="str">
        <f t="shared" si="643"/>
        <v>Completed</v>
      </c>
      <c r="U2069" t="str">
        <f t="shared" si="644"/>
        <v>Yes</v>
      </c>
      <c r="V2069" t="str">
        <f t="shared" si="645"/>
        <v>No</v>
      </c>
      <c r="X2069">
        <f t="shared" si="646"/>
        <v>595</v>
      </c>
      <c r="Y2069">
        <f t="shared" si="647"/>
        <v>444</v>
      </c>
      <c r="Z2069" s="18">
        <f t="shared" si="648"/>
        <v>2759712.3299794244</v>
      </c>
      <c r="AA2069" s="18">
        <f t="shared" si="649"/>
        <v>330643.50635802455</v>
      </c>
      <c r="AB2069" s="17">
        <f t="shared" si="650"/>
        <v>3.8641711229946525</v>
      </c>
      <c r="AC2069" s="2" t="s">
        <v>49</v>
      </c>
      <c r="AD2069" s="2" t="s">
        <v>19</v>
      </c>
      <c r="AE2069" t="str">
        <f t="shared" si="651"/>
        <v>Electronics</v>
      </c>
      <c r="AF2069" t="str">
        <f t="shared" si="652"/>
        <v>Electronics</v>
      </c>
      <c r="AG2069" t="str" cm="1">
        <f t="array" ref="AG2069">INDEX(AD:AD,ROW())</f>
        <v>Electronics</v>
      </c>
      <c r="AH2069">
        <f t="shared" si="660"/>
        <v>12</v>
      </c>
      <c r="AI2069" t="str">
        <f t="shared" si="653"/>
        <v>Electronics</v>
      </c>
      <c r="AK2069">
        <f t="shared" si="654"/>
        <v>2024</v>
      </c>
      <c r="AL2069">
        <f t="shared" si="655"/>
        <v>5</v>
      </c>
      <c r="AM2069">
        <f t="shared" si="656"/>
        <v>24</v>
      </c>
      <c r="AN2069">
        <f t="shared" si="657"/>
        <v>6</v>
      </c>
      <c r="AO2069" t="str">
        <f t="shared" si="658"/>
        <v>Weekday</v>
      </c>
      <c r="AR2069" s="20">
        <f t="shared" si="659"/>
        <v>0</v>
      </c>
    </row>
    <row r="2070" spans="1:44" x14ac:dyDescent="0.35">
      <c r="A2070" t="str">
        <f t="shared" si="641"/>
        <v>CUST2069</v>
      </c>
      <c r="B2070" s="2" t="s">
        <v>2406</v>
      </c>
      <c r="C2070" s="4">
        <v>44936</v>
      </c>
      <c r="D2070" s="2" t="s">
        <v>338</v>
      </c>
      <c r="E2070" t="s">
        <v>5053</v>
      </c>
      <c r="F2070" s="2" t="s">
        <v>29</v>
      </c>
      <c r="G2070" s="2" t="s">
        <v>121</v>
      </c>
      <c r="H2070" s="2">
        <v>1</v>
      </c>
      <c r="I2070" s="19">
        <v>1152.51</v>
      </c>
      <c r="J2070" s="2" t="s">
        <v>15</v>
      </c>
      <c r="K2070" s="2" t="s">
        <v>16</v>
      </c>
      <c r="L2070" s="2">
        <v>5</v>
      </c>
      <c r="M2070" s="18">
        <f t="shared" si="642"/>
        <v>1152.51</v>
      </c>
      <c r="T2070" t="str">
        <f t="shared" si="643"/>
        <v>Completed</v>
      </c>
      <c r="U2070" t="str">
        <f t="shared" si="644"/>
        <v>Yes</v>
      </c>
      <c r="V2070" t="str">
        <f t="shared" si="645"/>
        <v>No</v>
      </c>
      <c r="X2070">
        <f t="shared" si="646"/>
        <v>559</v>
      </c>
      <c r="Y2070">
        <f t="shared" si="647"/>
        <v>408</v>
      </c>
      <c r="Z2070" s="18">
        <f t="shared" si="648"/>
        <v>1892867.2841657216</v>
      </c>
      <c r="AA2070" s="18">
        <f t="shared" si="649"/>
        <v>199432.98236095349</v>
      </c>
      <c r="AB2070" s="17">
        <f t="shared" si="650"/>
        <v>3.8949824970828471</v>
      </c>
      <c r="AC2070" s="2" t="s">
        <v>121</v>
      </c>
      <c r="AD2070" s="2" t="s">
        <v>29</v>
      </c>
      <c r="AE2070" t="str">
        <f t="shared" si="651"/>
        <v>Fashion</v>
      </c>
      <c r="AF2070" t="str">
        <f t="shared" si="652"/>
        <v>Fashion</v>
      </c>
      <c r="AG2070" t="str" cm="1">
        <f t="array" ref="AG2070">INDEX(AD:AD,ROW())</f>
        <v>Fashion</v>
      </c>
      <c r="AH2070">
        <f t="shared" si="660"/>
        <v>45</v>
      </c>
      <c r="AI2070" t="str">
        <f t="shared" si="653"/>
        <v>Fashion</v>
      </c>
      <c r="AK2070">
        <f t="shared" si="654"/>
        <v>2023</v>
      </c>
      <c r="AL2070">
        <f t="shared" si="655"/>
        <v>1</v>
      </c>
      <c r="AM2070">
        <f t="shared" si="656"/>
        <v>10</v>
      </c>
      <c r="AN2070">
        <f t="shared" si="657"/>
        <v>3</v>
      </c>
      <c r="AO2070" t="str">
        <f t="shared" si="658"/>
        <v>Weekday</v>
      </c>
      <c r="AR2070" s="20">
        <f t="shared" si="659"/>
        <v>0</v>
      </c>
    </row>
    <row r="2071" spans="1:44" x14ac:dyDescent="0.35">
      <c r="A2071" t="str">
        <f t="shared" si="641"/>
        <v>CUST2070</v>
      </c>
      <c r="B2071" s="2" t="s">
        <v>2407</v>
      </c>
      <c r="C2071" s="4">
        <v>44946</v>
      </c>
      <c r="D2071" s="2" t="s">
        <v>1349</v>
      </c>
      <c r="E2071" t="s">
        <v>5048</v>
      </c>
      <c r="F2071" s="2" t="s">
        <v>42</v>
      </c>
      <c r="G2071" s="2" t="s">
        <v>43</v>
      </c>
      <c r="H2071" s="2">
        <v>1</v>
      </c>
      <c r="I2071" s="19">
        <v>1468.61</v>
      </c>
      <c r="J2071" s="2" t="s">
        <v>20</v>
      </c>
      <c r="K2071" s="2" t="s">
        <v>16</v>
      </c>
      <c r="L2071" s="2">
        <v>5</v>
      </c>
      <c r="M2071" s="18">
        <f t="shared" si="642"/>
        <v>1468.61</v>
      </c>
      <c r="T2071" t="str">
        <f t="shared" si="643"/>
        <v>Completed</v>
      </c>
      <c r="U2071" t="str">
        <f t="shared" si="644"/>
        <v>Yes</v>
      </c>
      <c r="V2071" t="str">
        <f t="shared" si="645"/>
        <v>No</v>
      </c>
      <c r="X2071">
        <f t="shared" si="646"/>
        <v>590</v>
      </c>
      <c r="Y2071">
        <f t="shared" si="647"/>
        <v>451</v>
      </c>
      <c r="Z2071" s="18">
        <f t="shared" si="648"/>
        <v>1098537.4901531704</v>
      </c>
      <c r="AA2071" s="18">
        <f t="shared" si="649"/>
        <v>96724.388030634553</v>
      </c>
      <c r="AB2071" s="17">
        <f t="shared" si="650"/>
        <v>3.9001122334455669</v>
      </c>
      <c r="AC2071" s="2" t="s">
        <v>43</v>
      </c>
      <c r="AD2071" s="2" t="s">
        <v>42</v>
      </c>
      <c r="AE2071" t="str">
        <f t="shared" si="651"/>
        <v>Beauty</v>
      </c>
      <c r="AF2071" t="str">
        <f t="shared" si="652"/>
        <v>Beauty</v>
      </c>
      <c r="AG2071" t="str" cm="1">
        <f t="array" ref="AG2071">INDEX(AD:AD,ROW())</f>
        <v>Beauty</v>
      </c>
      <c r="AH2071">
        <f t="shared" si="660"/>
        <v>10</v>
      </c>
      <c r="AI2071" t="str">
        <f t="shared" si="653"/>
        <v>Beauty</v>
      </c>
      <c r="AK2071">
        <f t="shared" si="654"/>
        <v>2023</v>
      </c>
      <c r="AL2071">
        <f t="shared" si="655"/>
        <v>1</v>
      </c>
      <c r="AM2071">
        <f t="shared" si="656"/>
        <v>20</v>
      </c>
      <c r="AN2071">
        <f t="shared" si="657"/>
        <v>6</v>
      </c>
      <c r="AO2071" t="str">
        <f t="shared" si="658"/>
        <v>Weekday</v>
      </c>
      <c r="AR2071" s="20">
        <f t="shared" si="659"/>
        <v>0</v>
      </c>
    </row>
    <row r="2072" spans="1:44" x14ac:dyDescent="0.35">
      <c r="A2072" t="str">
        <f t="shared" si="641"/>
        <v>CUST2071</v>
      </c>
      <c r="B2072" s="2" t="s">
        <v>2408</v>
      </c>
      <c r="C2072" s="4">
        <v>45530</v>
      </c>
      <c r="D2072" s="2" t="s">
        <v>190</v>
      </c>
      <c r="E2072" t="s">
        <v>5050</v>
      </c>
      <c r="F2072" s="2" t="s">
        <v>29</v>
      </c>
      <c r="G2072" s="2" t="s">
        <v>5043</v>
      </c>
      <c r="H2072" s="2">
        <v>1</v>
      </c>
      <c r="I2072" s="19">
        <v>810.85</v>
      </c>
      <c r="J2072" s="2" t="s">
        <v>5047</v>
      </c>
      <c r="K2072" s="2" t="s">
        <v>16</v>
      </c>
      <c r="L2072" s="2">
        <v>3</v>
      </c>
      <c r="M2072" s="18">
        <f t="shared" si="642"/>
        <v>810.85</v>
      </c>
      <c r="T2072" t="str">
        <f t="shared" si="643"/>
        <v>Completed</v>
      </c>
      <c r="U2072" t="str">
        <f t="shared" si="644"/>
        <v>No</v>
      </c>
      <c r="V2072" t="str">
        <f t="shared" si="645"/>
        <v>No</v>
      </c>
      <c r="X2072">
        <f t="shared" si="646"/>
        <v>589</v>
      </c>
      <c r="Y2072">
        <f t="shared" si="647"/>
        <v>426</v>
      </c>
      <c r="Z2072" s="18">
        <f t="shared" si="648"/>
        <v>1892867.2841657216</v>
      </c>
      <c r="AA2072" s="18">
        <f t="shared" si="649"/>
        <v>199432.98236095349</v>
      </c>
      <c r="AB2072" s="17">
        <f t="shared" si="650"/>
        <v>3.8949824970828471</v>
      </c>
      <c r="AC2072" s="2" t="s">
        <v>5043</v>
      </c>
      <c r="AD2072" s="2" t="s">
        <v>29</v>
      </c>
      <c r="AE2072" t="str">
        <f t="shared" si="651"/>
        <v>Fashion</v>
      </c>
      <c r="AF2072" t="str">
        <f t="shared" si="652"/>
        <v>Fashion</v>
      </c>
      <c r="AG2072" t="str" cm="1">
        <f t="array" ref="AG2072">INDEX(AD:AD,ROW())</f>
        <v>Fashion</v>
      </c>
      <c r="AH2072">
        <f t="shared" si="660"/>
        <v>55</v>
      </c>
      <c r="AI2072" t="str">
        <f t="shared" si="653"/>
        <v>Fashion</v>
      </c>
      <c r="AK2072">
        <f t="shared" si="654"/>
        <v>2024</v>
      </c>
      <c r="AL2072">
        <f t="shared" si="655"/>
        <v>8</v>
      </c>
      <c r="AM2072">
        <f t="shared" si="656"/>
        <v>26</v>
      </c>
      <c r="AN2072">
        <f t="shared" si="657"/>
        <v>2</v>
      </c>
      <c r="AO2072" t="str">
        <f t="shared" si="658"/>
        <v>Weekday</v>
      </c>
      <c r="AR2072" s="20">
        <f t="shared" si="659"/>
        <v>0</v>
      </c>
    </row>
    <row r="2073" spans="1:44" x14ac:dyDescent="0.35">
      <c r="A2073" t="str">
        <f t="shared" si="641"/>
        <v>CUST2072</v>
      </c>
      <c r="B2073" s="2" t="s">
        <v>2409</v>
      </c>
      <c r="C2073" s="4">
        <v>45752</v>
      </c>
      <c r="D2073" s="2" t="s">
        <v>539</v>
      </c>
      <c r="E2073" t="s">
        <v>5048</v>
      </c>
      <c r="F2073" s="2" t="s">
        <v>13</v>
      </c>
      <c r="G2073" s="2" t="s">
        <v>95</v>
      </c>
      <c r="H2073" s="2">
        <v>1</v>
      </c>
      <c r="I2073" s="19">
        <v>376.1</v>
      </c>
      <c r="J2073" s="2" t="s">
        <v>5046</v>
      </c>
      <c r="K2073" s="2" t="s">
        <v>16</v>
      </c>
      <c r="L2073" s="2">
        <v>4</v>
      </c>
      <c r="M2073" s="18">
        <f t="shared" si="642"/>
        <v>376.1</v>
      </c>
      <c r="T2073" t="str">
        <f t="shared" si="643"/>
        <v>Completed</v>
      </c>
      <c r="U2073" t="str">
        <f t="shared" si="644"/>
        <v>No</v>
      </c>
      <c r="V2073" t="str">
        <f t="shared" si="645"/>
        <v>No</v>
      </c>
      <c r="X2073">
        <f t="shared" si="646"/>
        <v>590</v>
      </c>
      <c r="Y2073">
        <f t="shared" si="647"/>
        <v>451</v>
      </c>
      <c r="Z2073" s="18">
        <f t="shared" si="648"/>
        <v>1463424.4009529033</v>
      </c>
      <c r="AA2073" s="18">
        <f t="shared" si="649"/>
        <v>118285.78776560788</v>
      </c>
      <c r="AB2073" s="17">
        <f t="shared" si="650"/>
        <v>3.8140589569160999</v>
      </c>
      <c r="AC2073" s="2" t="s">
        <v>95</v>
      </c>
      <c r="AD2073" s="2" t="s">
        <v>13</v>
      </c>
      <c r="AE2073" t="str">
        <f t="shared" si="651"/>
        <v>Home &amp; Kitchen</v>
      </c>
      <c r="AF2073" t="str">
        <f t="shared" si="652"/>
        <v>Home &amp; Kitchen</v>
      </c>
      <c r="AG2073" t="str" cm="1">
        <f t="array" ref="AG2073">INDEX(AD:AD,ROW())</f>
        <v>Home &amp; Kitchen</v>
      </c>
      <c r="AH2073">
        <f t="shared" si="660"/>
        <v>32</v>
      </c>
      <c r="AI2073" t="str">
        <f t="shared" si="653"/>
        <v>Home &amp; Kitchen</v>
      </c>
      <c r="AK2073">
        <f t="shared" si="654"/>
        <v>2025</v>
      </c>
      <c r="AL2073">
        <f t="shared" si="655"/>
        <v>4</v>
      </c>
      <c r="AM2073">
        <f t="shared" si="656"/>
        <v>5</v>
      </c>
      <c r="AN2073">
        <f t="shared" si="657"/>
        <v>7</v>
      </c>
      <c r="AO2073" t="str">
        <f t="shared" si="658"/>
        <v>Weekend</v>
      </c>
      <c r="AR2073" s="20">
        <f t="shared" si="659"/>
        <v>0</v>
      </c>
    </row>
    <row r="2074" spans="1:44" x14ac:dyDescent="0.35">
      <c r="A2074" t="str">
        <f t="shared" si="641"/>
        <v>CUST2073</v>
      </c>
      <c r="B2074" s="2" t="s">
        <v>2410</v>
      </c>
      <c r="C2074" s="4">
        <v>45378</v>
      </c>
      <c r="D2074" s="2" t="s">
        <v>154</v>
      </c>
      <c r="E2074" t="s">
        <v>5048</v>
      </c>
      <c r="F2074" s="2" t="s">
        <v>13</v>
      </c>
      <c r="G2074" s="2" t="s">
        <v>14</v>
      </c>
      <c r="H2074" s="2">
        <v>1</v>
      </c>
      <c r="I2074" s="19">
        <v>749.48</v>
      </c>
      <c r="J2074" s="2" t="s">
        <v>5047</v>
      </c>
      <c r="K2074" s="2" t="s">
        <v>16</v>
      </c>
      <c r="L2074" s="2">
        <v>5</v>
      </c>
      <c r="M2074" s="18">
        <f t="shared" si="642"/>
        <v>749.48</v>
      </c>
      <c r="T2074" t="str">
        <f t="shared" si="643"/>
        <v>Completed</v>
      </c>
      <c r="U2074" t="str">
        <f t="shared" si="644"/>
        <v>No</v>
      </c>
      <c r="V2074" t="str">
        <f t="shared" si="645"/>
        <v>No</v>
      </c>
      <c r="X2074">
        <f t="shared" si="646"/>
        <v>590</v>
      </c>
      <c r="Y2074">
        <f t="shared" si="647"/>
        <v>451</v>
      </c>
      <c r="Z2074" s="18">
        <f t="shared" si="648"/>
        <v>1463424.4009529033</v>
      </c>
      <c r="AA2074" s="18">
        <f t="shared" si="649"/>
        <v>118285.78776560788</v>
      </c>
      <c r="AB2074" s="17">
        <f t="shared" si="650"/>
        <v>3.8140589569160999</v>
      </c>
      <c r="AC2074" s="2" t="s">
        <v>14</v>
      </c>
      <c r="AD2074" s="2" t="s">
        <v>13</v>
      </c>
      <c r="AE2074" t="str">
        <f t="shared" si="651"/>
        <v>Home &amp; Kitchen</v>
      </c>
      <c r="AF2074" t="str">
        <f t="shared" si="652"/>
        <v>Home &amp; Kitchen</v>
      </c>
      <c r="AG2074" t="str" cm="1">
        <f t="array" ref="AG2074">INDEX(AD:AD,ROW())</f>
        <v>Home &amp; Kitchen</v>
      </c>
      <c r="AH2074">
        <f t="shared" si="660"/>
        <v>2</v>
      </c>
      <c r="AI2074" t="str">
        <f t="shared" si="653"/>
        <v>Home &amp; Kitchen</v>
      </c>
      <c r="AK2074">
        <f t="shared" si="654"/>
        <v>2024</v>
      </c>
      <c r="AL2074">
        <f t="shared" si="655"/>
        <v>3</v>
      </c>
      <c r="AM2074">
        <f t="shared" si="656"/>
        <v>27</v>
      </c>
      <c r="AN2074">
        <f t="shared" si="657"/>
        <v>4</v>
      </c>
      <c r="AO2074" t="str">
        <f t="shared" si="658"/>
        <v>Weekday</v>
      </c>
      <c r="AR2074" s="20">
        <f t="shared" si="659"/>
        <v>0</v>
      </c>
    </row>
    <row r="2075" spans="1:44" x14ac:dyDescent="0.35">
      <c r="A2075" t="str">
        <f t="shared" si="641"/>
        <v>CUST2074</v>
      </c>
      <c r="B2075" s="2" t="s">
        <v>2411</v>
      </c>
      <c r="C2075" s="4">
        <v>45017</v>
      </c>
      <c r="D2075" s="2" t="s">
        <v>166</v>
      </c>
      <c r="E2075" t="s">
        <v>5051</v>
      </c>
      <c r="F2075" s="2" t="s">
        <v>29</v>
      </c>
      <c r="G2075" s="2" t="s">
        <v>121</v>
      </c>
      <c r="H2075" s="2">
        <v>1</v>
      </c>
      <c r="I2075" s="19">
        <v>2299.0300000000002</v>
      </c>
      <c r="J2075" s="2" t="s">
        <v>50</v>
      </c>
      <c r="K2075" s="2" t="s">
        <v>16</v>
      </c>
      <c r="L2075" s="2">
        <v>5</v>
      </c>
      <c r="M2075" s="18">
        <f t="shared" si="642"/>
        <v>2299.0300000000002</v>
      </c>
      <c r="T2075" t="str">
        <f t="shared" si="643"/>
        <v>Completed</v>
      </c>
      <c r="U2075" t="str">
        <f t="shared" si="644"/>
        <v>Yes</v>
      </c>
      <c r="V2075" t="str">
        <f t="shared" si="645"/>
        <v>No</v>
      </c>
      <c r="X2075">
        <f t="shared" si="646"/>
        <v>619</v>
      </c>
      <c r="Y2075">
        <f t="shared" si="647"/>
        <v>468</v>
      </c>
      <c r="Z2075" s="18">
        <f t="shared" si="648"/>
        <v>1892867.2841657216</v>
      </c>
      <c r="AA2075" s="18">
        <f t="shared" si="649"/>
        <v>199432.98236095349</v>
      </c>
      <c r="AB2075" s="17">
        <f t="shared" si="650"/>
        <v>3.8949824970828471</v>
      </c>
      <c r="AC2075" s="2" t="s">
        <v>121</v>
      </c>
      <c r="AD2075" s="2" t="s">
        <v>29</v>
      </c>
      <c r="AE2075" t="str">
        <f t="shared" si="651"/>
        <v>Fashion</v>
      </c>
      <c r="AF2075" t="str">
        <f t="shared" si="652"/>
        <v>Fashion</v>
      </c>
      <c r="AG2075" t="str" cm="1">
        <f t="array" ref="AG2075">INDEX(AD:AD,ROW())</f>
        <v>Fashion</v>
      </c>
      <c r="AH2075">
        <f t="shared" si="660"/>
        <v>45</v>
      </c>
      <c r="AI2075" t="str">
        <f t="shared" si="653"/>
        <v>Fashion</v>
      </c>
      <c r="AK2075">
        <f t="shared" si="654"/>
        <v>2023</v>
      </c>
      <c r="AL2075">
        <f t="shared" si="655"/>
        <v>4</v>
      </c>
      <c r="AM2075">
        <f t="shared" si="656"/>
        <v>1</v>
      </c>
      <c r="AN2075">
        <f t="shared" si="657"/>
        <v>7</v>
      </c>
      <c r="AO2075" t="str">
        <f t="shared" si="658"/>
        <v>Weekend</v>
      </c>
      <c r="AR2075" s="20">
        <f t="shared" si="659"/>
        <v>0</v>
      </c>
    </row>
    <row r="2076" spans="1:44" x14ac:dyDescent="0.35">
      <c r="A2076" t="str">
        <f t="shared" si="641"/>
        <v>CUST2075</v>
      </c>
      <c r="B2076" s="2" t="s">
        <v>2412</v>
      </c>
      <c r="C2076" s="4">
        <v>45641</v>
      </c>
      <c r="D2076" s="2" t="s">
        <v>394</v>
      </c>
      <c r="E2076" t="s">
        <v>5049</v>
      </c>
      <c r="F2076" s="2" t="s">
        <v>23</v>
      </c>
      <c r="G2076" s="2" t="s">
        <v>75</v>
      </c>
      <c r="H2076" s="2">
        <v>1</v>
      </c>
      <c r="I2076" s="19">
        <v>704.69</v>
      </c>
      <c r="J2076" s="2" t="s">
        <v>5046</v>
      </c>
      <c r="K2076" s="2" t="s">
        <v>16</v>
      </c>
      <c r="L2076" s="2">
        <v>5</v>
      </c>
      <c r="M2076" s="18">
        <f t="shared" si="642"/>
        <v>704.69</v>
      </c>
      <c r="T2076" t="str">
        <f t="shared" si="643"/>
        <v>Completed</v>
      </c>
      <c r="U2076" t="str">
        <f t="shared" si="644"/>
        <v>No</v>
      </c>
      <c r="V2076" t="str">
        <f t="shared" si="645"/>
        <v>No</v>
      </c>
      <c r="X2076">
        <f t="shared" si="646"/>
        <v>595</v>
      </c>
      <c r="Y2076">
        <f t="shared" si="647"/>
        <v>444</v>
      </c>
      <c r="Z2076" s="18">
        <f t="shared" si="648"/>
        <v>594714.6477588166</v>
      </c>
      <c r="AA2076" s="18">
        <f t="shared" si="649"/>
        <v>60882.938065984097</v>
      </c>
      <c r="AB2076" s="17">
        <f t="shared" si="650"/>
        <v>3.804733727810651</v>
      </c>
      <c r="AC2076" s="2" t="s">
        <v>75</v>
      </c>
      <c r="AD2076" s="2" t="s">
        <v>23</v>
      </c>
      <c r="AE2076" t="str">
        <f t="shared" si="651"/>
        <v>Books</v>
      </c>
      <c r="AF2076" t="str">
        <f t="shared" si="652"/>
        <v>Books</v>
      </c>
      <c r="AG2076" t="str" cm="1">
        <f t="array" ref="AG2076">INDEX(AD:AD,ROW())</f>
        <v>Books</v>
      </c>
      <c r="AH2076">
        <f t="shared" si="660"/>
        <v>23</v>
      </c>
      <c r="AI2076" t="str">
        <f t="shared" si="653"/>
        <v>Books</v>
      </c>
      <c r="AK2076">
        <f t="shared" si="654"/>
        <v>2024</v>
      </c>
      <c r="AL2076">
        <f t="shared" si="655"/>
        <v>12</v>
      </c>
      <c r="AM2076">
        <f t="shared" si="656"/>
        <v>15</v>
      </c>
      <c r="AN2076">
        <f t="shared" si="657"/>
        <v>1</v>
      </c>
      <c r="AO2076" t="str">
        <f t="shared" si="658"/>
        <v>Weekend</v>
      </c>
      <c r="AR2076" s="20">
        <f t="shared" si="659"/>
        <v>0</v>
      </c>
    </row>
    <row r="2077" spans="1:44" x14ac:dyDescent="0.35">
      <c r="A2077" t="str">
        <f t="shared" si="641"/>
        <v>CUST2076</v>
      </c>
      <c r="B2077" s="2" t="s">
        <v>2413</v>
      </c>
      <c r="C2077" s="4">
        <v>45318</v>
      </c>
      <c r="D2077" s="2" t="s">
        <v>12</v>
      </c>
      <c r="E2077" t="s">
        <v>5050</v>
      </c>
      <c r="F2077" s="2" t="s">
        <v>42</v>
      </c>
      <c r="G2077" s="2" t="s">
        <v>43</v>
      </c>
      <c r="H2077" s="2">
        <v>2</v>
      </c>
      <c r="I2077" s="19">
        <v>329.11</v>
      </c>
      <c r="J2077" s="2" t="s">
        <v>50</v>
      </c>
      <c r="K2077" s="2" t="s">
        <v>16</v>
      </c>
      <c r="L2077" s="2">
        <v>2</v>
      </c>
      <c r="M2077" s="18">
        <f t="shared" si="642"/>
        <v>658.22</v>
      </c>
      <c r="T2077" t="str">
        <f t="shared" si="643"/>
        <v>Completed</v>
      </c>
      <c r="U2077" t="str">
        <f t="shared" si="644"/>
        <v>No</v>
      </c>
      <c r="V2077" t="str">
        <f t="shared" si="645"/>
        <v>No</v>
      </c>
      <c r="X2077">
        <f t="shared" si="646"/>
        <v>589</v>
      </c>
      <c r="Y2077">
        <f t="shared" si="647"/>
        <v>426</v>
      </c>
      <c r="Z2077" s="18">
        <f t="shared" si="648"/>
        <v>1098537.4901531704</v>
      </c>
      <c r="AA2077" s="18">
        <f t="shared" si="649"/>
        <v>96724.388030634553</v>
      </c>
      <c r="AB2077" s="17">
        <f t="shared" si="650"/>
        <v>3.9001122334455669</v>
      </c>
      <c r="AC2077" s="2" t="s">
        <v>43</v>
      </c>
      <c r="AD2077" s="2" t="s">
        <v>42</v>
      </c>
      <c r="AE2077" t="str">
        <f t="shared" si="651"/>
        <v>Beauty</v>
      </c>
      <c r="AF2077" t="str">
        <f t="shared" si="652"/>
        <v>Beauty</v>
      </c>
      <c r="AG2077" t="str" cm="1">
        <f t="array" ref="AG2077">INDEX(AD:AD,ROW())</f>
        <v>Beauty</v>
      </c>
      <c r="AH2077">
        <f t="shared" si="660"/>
        <v>10</v>
      </c>
      <c r="AI2077" t="str">
        <f t="shared" si="653"/>
        <v>Beauty</v>
      </c>
      <c r="AK2077">
        <f t="shared" si="654"/>
        <v>2024</v>
      </c>
      <c r="AL2077">
        <f t="shared" si="655"/>
        <v>1</v>
      </c>
      <c r="AM2077">
        <f t="shared" si="656"/>
        <v>27</v>
      </c>
      <c r="AN2077">
        <f t="shared" si="657"/>
        <v>7</v>
      </c>
      <c r="AO2077" t="str">
        <f t="shared" si="658"/>
        <v>Weekend</v>
      </c>
      <c r="AR2077" s="20">
        <f t="shared" si="659"/>
        <v>0</v>
      </c>
    </row>
    <row r="2078" spans="1:44" x14ac:dyDescent="0.35">
      <c r="A2078" t="str">
        <f t="shared" si="641"/>
        <v>CUST2077</v>
      </c>
      <c r="B2078" s="2" t="s">
        <v>2414</v>
      </c>
      <c r="C2078" s="4">
        <v>45780</v>
      </c>
      <c r="D2078" s="2" t="s">
        <v>209</v>
      </c>
      <c r="E2078" t="s">
        <v>5053</v>
      </c>
      <c r="F2078" s="2" t="s">
        <v>13</v>
      </c>
      <c r="G2078" s="2" t="s">
        <v>95</v>
      </c>
      <c r="H2078" s="2">
        <v>1</v>
      </c>
      <c r="I2078" s="19">
        <v>780.97</v>
      </c>
      <c r="J2078" s="2" t="s">
        <v>5047</v>
      </c>
      <c r="K2078" s="2" t="s">
        <v>16</v>
      </c>
      <c r="L2078" s="2">
        <v>1</v>
      </c>
      <c r="M2078" s="18">
        <f t="shared" si="642"/>
        <v>780.97</v>
      </c>
      <c r="T2078" t="str">
        <f t="shared" si="643"/>
        <v>Completed</v>
      </c>
      <c r="U2078" t="str">
        <f t="shared" si="644"/>
        <v>No</v>
      </c>
      <c r="V2078" t="str">
        <f t="shared" si="645"/>
        <v>No</v>
      </c>
      <c r="X2078">
        <f t="shared" si="646"/>
        <v>559</v>
      </c>
      <c r="Y2078">
        <f t="shared" si="647"/>
        <v>408</v>
      </c>
      <c r="Z2078" s="18">
        <f t="shared" si="648"/>
        <v>1463424.4009529033</v>
      </c>
      <c r="AA2078" s="18">
        <f t="shared" si="649"/>
        <v>118285.78776560788</v>
      </c>
      <c r="AB2078" s="17">
        <f t="shared" si="650"/>
        <v>3.8140589569160999</v>
      </c>
      <c r="AC2078" s="2" t="s">
        <v>95</v>
      </c>
      <c r="AD2078" s="2" t="s">
        <v>13</v>
      </c>
      <c r="AE2078" t="str">
        <f t="shared" si="651"/>
        <v>Home &amp; Kitchen</v>
      </c>
      <c r="AF2078" t="str">
        <f t="shared" si="652"/>
        <v>Home &amp; Kitchen</v>
      </c>
      <c r="AG2078" t="str" cm="1">
        <f t="array" ref="AG2078">INDEX(AD:AD,ROW())</f>
        <v>Home &amp; Kitchen</v>
      </c>
      <c r="AH2078">
        <f t="shared" si="660"/>
        <v>32</v>
      </c>
      <c r="AI2078" t="str">
        <f t="shared" si="653"/>
        <v>Home &amp; Kitchen</v>
      </c>
      <c r="AK2078">
        <f t="shared" si="654"/>
        <v>2025</v>
      </c>
      <c r="AL2078">
        <f t="shared" si="655"/>
        <v>5</v>
      </c>
      <c r="AM2078">
        <f t="shared" si="656"/>
        <v>3</v>
      </c>
      <c r="AN2078">
        <f t="shared" si="657"/>
        <v>7</v>
      </c>
      <c r="AO2078" t="str">
        <f t="shared" si="658"/>
        <v>Weekend</v>
      </c>
      <c r="AR2078" s="20">
        <f t="shared" si="659"/>
        <v>0</v>
      </c>
    </row>
    <row r="2079" spans="1:44" x14ac:dyDescent="0.35">
      <c r="A2079" t="str">
        <f t="shared" si="641"/>
        <v>CUST2078</v>
      </c>
      <c r="B2079" s="2" t="s">
        <v>2415</v>
      </c>
      <c r="C2079" s="4">
        <v>45239</v>
      </c>
      <c r="D2079" s="2" t="s">
        <v>590</v>
      </c>
      <c r="E2079" t="s">
        <v>5051</v>
      </c>
      <c r="F2079" s="2" t="s">
        <v>42</v>
      </c>
      <c r="G2079" s="2" t="s">
        <v>170</v>
      </c>
      <c r="H2079" s="2">
        <v>1</v>
      </c>
      <c r="I2079" s="19">
        <v>1437.34</v>
      </c>
      <c r="J2079" s="2" t="s">
        <v>15</v>
      </c>
      <c r="K2079" s="2" t="s">
        <v>16</v>
      </c>
      <c r="L2079" s="31"/>
      <c r="M2079" s="18">
        <f t="shared" si="642"/>
        <v>1437.34</v>
      </c>
      <c r="T2079" t="str">
        <f t="shared" si="643"/>
        <v>Completed</v>
      </c>
      <c r="U2079" t="str">
        <f t="shared" si="644"/>
        <v>Yes</v>
      </c>
      <c r="V2079" t="str">
        <f t="shared" si="645"/>
        <v>No</v>
      </c>
      <c r="X2079">
        <f t="shared" si="646"/>
        <v>619</v>
      </c>
      <c r="Y2079">
        <f t="shared" si="647"/>
        <v>468</v>
      </c>
      <c r="Z2079" s="18">
        <f t="shared" si="648"/>
        <v>1098537.4901531704</v>
      </c>
      <c r="AA2079" s="18">
        <f t="shared" si="649"/>
        <v>96724.388030634553</v>
      </c>
      <c r="AB2079" s="17">
        <f t="shared" si="650"/>
        <v>3.9001122334455669</v>
      </c>
      <c r="AC2079" s="2" t="s">
        <v>170</v>
      </c>
      <c r="AD2079" s="2" t="s">
        <v>42</v>
      </c>
      <c r="AE2079" t="str">
        <f t="shared" si="651"/>
        <v>Beauty</v>
      </c>
      <c r="AF2079" t="str">
        <f t="shared" si="652"/>
        <v>Beauty</v>
      </c>
      <c r="AG2079" t="str" cm="1">
        <f t="array" ref="AG2079">INDEX(AD:AD,ROW())</f>
        <v>Beauty</v>
      </c>
      <c r="AH2079">
        <f t="shared" si="660"/>
        <v>70</v>
      </c>
      <c r="AI2079" t="str">
        <f t="shared" si="653"/>
        <v>Beauty</v>
      </c>
      <c r="AK2079">
        <f t="shared" si="654"/>
        <v>2023</v>
      </c>
      <c r="AL2079">
        <f t="shared" si="655"/>
        <v>11</v>
      </c>
      <c r="AM2079">
        <f t="shared" si="656"/>
        <v>9</v>
      </c>
      <c r="AN2079">
        <f t="shared" si="657"/>
        <v>5</v>
      </c>
      <c r="AO2079" t="str">
        <f t="shared" si="658"/>
        <v>Weekday</v>
      </c>
      <c r="AR2079" s="20">
        <f t="shared" si="659"/>
        <v>0</v>
      </c>
    </row>
    <row r="2080" spans="1:44" x14ac:dyDescent="0.35">
      <c r="A2080" t="str">
        <f t="shared" si="641"/>
        <v>CUST2079</v>
      </c>
      <c r="B2080" s="2" t="s">
        <v>2416</v>
      </c>
      <c r="C2080" s="4">
        <v>44963</v>
      </c>
      <c r="D2080" s="2" t="s">
        <v>2079</v>
      </c>
      <c r="E2080" t="s">
        <v>5049</v>
      </c>
      <c r="F2080" s="2" t="s">
        <v>19</v>
      </c>
      <c r="G2080" s="2" t="s">
        <v>5039</v>
      </c>
      <c r="H2080" s="2">
        <v>1</v>
      </c>
      <c r="I2080" s="19">
        <v>3051.91</v>
      </c>
      <c r="J2080" s="2" t="s">
        <v>20</v>
      </c>
      <c r="K2080" s="2" t="s">
        <v>16</v>
      </c>
      <c r="L2080" s="2">
        <v>4</v>
      </c>
      <c r="M2080" s="18">
        <f t="shared" si="642"/>
        <v>3051.91</v>
      </c>
      <c r="T2080" t="str">
        <f t="shared" si="643"/>
        <v>Completed</v>
      </c>
      <c r="U2080" t="str">
        <f t="shared" si="644"/>
        <v>Yes</v>
      </c>
      <c r="V2080" t="str">
        <f t="shared" si="645"/>
        <v>No</v>
      </c>
      <c r="X2080">
        <f t="shared" si="646"/>
        <v>595</v>
      </c>
      <c r="Y2080">
        <f t="shared" si="647"/>
        <v>444</v>
      </c>
      <c r="Z2080" s="18">
        <f t="shared" si="648"/>
        <v>2759712.3299794244</v>
      </c>
      <c r="AA2080" s="18">
        <f t="shared" si="649"/>
        <v>330643.50635802455</v>
      </c>
      <c r="AB2080" s="17">
        <f t="shared" si="650"/>
        <v>3.8641711229946525</v>
      </c>
      <c r="AC2080" s="2" t="s">
        <v>5039</v>
      </c>
      <c r="AD2080" s="2" t="s">
        <v>19</v>
      </c>
      <c r="AE2080" t="str">
        <f t="shared" si="651"/>
        <v>Electronics</v>
      </c>
      <c r="AF2080" t="str">
        <f t="shared" si="652"/>
        <v>Electronics</v>
      </c>
      <c r="AG2080" t="str" cm="1">
        <f t="array" ref="AG2080">INDEX(AD:AD,ROW())</f>
        <v>Electronics</v>
      </c>
      <c r="AH2080">
        <f t="shared" si="660"/>
        <v>3</v>
      </c>
      <c r="AI2080" t="str">
        <f t="shared" si="653"/>
        <v>Electronics</v>
      </c>
      <c r="AK2080">
        <f t="shared" si="654"/>
        <v>2023</v>
      </c>
      <c r="AL2080">
        <f t="shared" si="655"/>
        <v>2</v>
      </c>
      <c r="AM2080">
        <f t="shared" si="656"/>
        <v>6</v>
      </c>
      <c r="AN2080">
        <f t="shared" si="657"/>
        <v>2</v>
      </c>
      <c r="AO2080" t="str">
        <f t="shared" si="658"/>
        <v>Weekday</v>
      </c>
      <c r="AR2080" s="20">
        <f t="shared" si="659"/>
        <v>0</v>
      </c>
    </row>
    <row r="2081" spans="1:44" x14ac:dyDescent="0.35">
      <c r="A2081" t="str">
        <f t="shared" si="641"/>
        <v>CUST2080</v>
      </c>
      <c r="B2081" s="2" t="s">
        <v>2417</v>
      </c>
      <c r="C2081" s="4">
        <v>45335</v>
      </c>
      <c r="D2081" s="2" t="s">
        <v>460</v>
      </c>
      <c r="E2081" t="s">
        <v>5055</v>
      </c>
      <c r="F2081" s="2" t="s">
        <v>13</v>
      </c>
      <c r="G2081" s="2" t="s">
        <v>14</v>
      </c>
      <c r="H2081" s="2">
        <v>1</v>
      </c>
      <c r="I2081" s="19">
        <v>1722.56</v>
      </c>
      <c r="J2081" s="2" t="s">
        <v>20</v>
      </c>
      <c r="K2081" s="2" t="s">
        <v>16</v>
      </c>
      <c r="L2081" s="31"/>
      <c r="M2081" s="18">
        <f t="shared" si="642"/>
        <v>1722.56</v>
      </c>
      <c r="T2081" t="str">
        <f t="shared" si="643"/>
        <v>Completed</v>
      </c>
      <c r="U2081" t="str">
        <f t="shared" si="644"/>
        <v>Yes</v>
      </c>
      <c r="V2081" t="str">
        <f t="shared" si="645"/>
        <v>No</v>
      </c>
      <c r="X2081">
        <f t="shared" si="646"/>
        <v>567</v>
      </c>
      <c r="Y2081">
        <f t="shared" si="647"/>
        <v>440</v>
      </c>
      <c r="Z2081" s="18">
        <f t="shared" si="648"/>
        <v>1463424.4009529033</v>
      </c>
      <c r="AA2081" s="18">
        <f t="shared" si="649"/>
        <v>118285.78776560788</v>
      </c>
      <c r="AB2081" s="17">
        <f t="shared" si="650"/>
        <v>3.8140589569160999</v>
      </c>
      <c r="AC2081" s="2" t="s">
        <v>14</v>
      </c>
      <c r="AD2081" s="2" t="s">
        <v>13</v>
      </c>
      <c r="AE2081" t="str">
        <f t="shared" si="651"/>
        <v>Home &amp; Kitchen</v>
      </c>
      <c r="AF2081" t="str">
        <f t="shared" si="652"/>
        <v>Home &amp; Kitchen</v>
      </c>
      <c r="AG2081" t="str" cm="1">
        <f t="array" ref="AG2081">INDEX(AD:AD,ROW())</f>
        <v>Home &amp; Kitchen</v>
      </c>
      <c r="AH2081">
        <f t="shared" si="660"/>
        <v>2</v>
      </c>
      <c r="AI2081" t="str">
        <f t="shared" si="653"/>
        <v>Home &amp; Kitchen</v>
      </c>
      <c r="AK2081">
        <f t="shared" si="654"/>
        <v>2024</v>
      </c>
      <c r="AL2081">
        <f t="shared" si="655"/>
        <v>2</v>
      </c>
      <c r="AM2081">
        <f t="shared" si="656"/>
        <v>13</v>
      </c>
      <c r="AN2081">
        <f t="shared" si="657"/>
        <v>3</v>
      </c>
      <c r="AO2081" t="str">
        <f t="shared" si="658"/>
        <v>Weekday</v>
      </c>
      <c r="AR2081" s="20">
        <f t="shared" si="659"/>
        <v>0</v>
      </c>
    </row>
    <row r="2082" spans="1:44" x14ac:dyDescent="0.35">
      <c r="A2082" t="str">
        <f t="shared" si="641"/>
        <v>CUST2081</v>
      </c>
      <c r="B2082" s="2" t="s">
        <v>2418</v>
      </c>
      <c r="C2082" s="4">
        <v>45777</v>
      </c>
      <c r="D2082" s="2" t="s">
        <v>646</v>
      </c>
      <c r="E2082" t="s">
        <v>5054</v>
      </c>
      <c r="F2082" s="2" t="s">
        <v>13</v>
      </c>
      <c r="G2082" s="2" t="s">
        <v>37</v>
      </c>
      <c r="H2082" s="2">
        <v>1</v>
      </c>
      <c r="I2082" s="19">
        <v>969.09</v>
      </c>
      <c r="J2082" s="2" t="s">
        <v>5047</v>
      </c>
      <c r="K2082" s="2" t="s">
        <v>16</v>
      </c>
      <c r="L2082" s="2">
        <v>3</v>
      </c>
      <c r="M2082" s="18">
        <f t="shared" si="642"/>
        <v>969.09</v>
      </c>
      <c r="T2082" t="str">
        <f t="shared" si="643"/>
        <v>Completed</v>
      </c>
      <c r="U2082" t="str">
        <f t="shared" si="644"/>
        <v>No</v>
      </c>
      <c r="V2082" t="str">
        <f t="shared" si="645"/>
        <v>No</v>
      </c>
      <c r="X2082">
        <f t="shared" si="646"/>
        <v>558</v>
      </c>
      <c r="Y2082">
        <f t="shared" si="647"/>
        <v>430</v>
      </c>
      <c r="Z2082" s="18">
        <f t="shared" si="648"/>
        <v>1463424.4009529033</v>
      </c>
      <c r="AA2082" s="18">
        <f t="shared" si="649"/>
        <v>118285.78776560788</v>
      </c>
      <c r="AB2082" s="17">
        <f t="shared" si="650"/>
        <v>3.8140589569160999</v>
      </c>
      <c r="AC2082" s="2" t="s">
        <v>37</v>
      </c>
      <c r="AD2082" s="2" t="s">
        <v>13</v>
      </c>
      <c r="AE2082" t="str">
        <f t="shared" si="651"/>
        <v>Home &amp; Kitchen</v>
      </c>
      <c r="AF2082" t="str">
        <f t="shared" si="652"/>
        <v>Home &amp; Kitchen</v>
      </c>
      <c r="AG2082" t="str" cm="1">
        <f t="array" ref="AG2082">INDEX(AD:AD,ROW())</f>
        <v>Home &amp; Kitchen</v>
      </c>
      <c r="AH2082">
        <f t="shared" si="660"/>
        <v>8</v>
      </c>
      <c r="AI2082" t="str">
        <f t="shared" si="653"/>
        <v>Home &amp; Kitchen</v>
      </c>
      <c r="AK2082">
        <f t="shared" si="654"/>
        <v>2025</v>
      </c>
      <c r="AL2082">
        <f t="shared" si="655"/>
        <v>4</v>
      </c>
      <c r="AM2082">
        <f t="shared" si="656"/>
        <v>30</v>
      </c>
      <c r="AN2082">
        <f t="shared" si="657"/>
        <v>4</v>
      </c>
      <c r="AO2082" t="str">
        <f t="shared" si="658"/>
        <v>Weekday</v>
      </c>
      <c r="AR2082" s="20">
        <f t="shared" si="659"/>
        <v>0</v>
      </c>
    </row>
    <row r="2083" spans="1:44" x14ac:dyDescent="0.35">
      <c r="A2083" t="str">
        <f t="shared" si="641"/>
        <v>CUST2082</v>
      </c>
      <c r="B2083" s="2" t="s">
        <v>2419</v>
      </c>
      <c r="C2083" s="4">
        <v>45471</v>
      </c>
      <c r="D2083" s="2" t="s">
        <v>250</v>
      </c>
      <c r="E2083" t="s">
        <v>5055</v>
      </c>
      <c r="F2083" s="2" t="s">
        <v>19</v>
      </c>
      <c r="G2083" s="2" t="s">
        <v>5039</v>
      </c>
      <c r="H2083" s="2">
        <v>2</v>
      </c>
      <c r="I2083" s="19">
        <v>483.65</v>
      </c>
      <c r="J2083" s="2" t="s">
        <v>15</v>
      </c>
      <c r="K2083" s="2" t="s">
        <v>16</v>
      </c>
      <c r="L2083" s="2">
        <v>3</v>
      </c>
      <c r="M2083" s="18">
        <f t="shared" si="642"/>
        <v>967.3</v>
      </c>
      <c r="T2083" t="str">
        <f t="shared" si="643"/>
        <v>Completed</v>
      </c>
      <c r="U2083" t="str">
        <f t="shared" si="644"/>
        <v>No</v>
      </c>
      <c r="V2083" t="str">
        <f t="shared" si="645"/>
        <v>No</v>
      </c>
      <c r="X2083">
        <f t="shared" si="646"/>
        <v>567</v>
      </c>
      <c r="Y2083">
        <f t="shared" si="647"/>
        <v>440</v>
      </c>
      <c r="Z2083" s="18">
        <f t="shared" si="648"/>
        <v>2759712.3299794244</v>
      </c>
      <c r="AA2083" s="18">
        <f t="shared" si="649"/>
        <v>330643.50635802455</v>
      </c>
      <c r="AB2083" s="17">
        <f t="shared" si="650"/>
        <v>3.8641711229946525</v>
      </c>
      <c r="AC2083" s="2" t="s">
        <v>5039</v>
      </c>
      <c r="AD2083" s="2" t="s">
        <v>19</v>
      </c>
      <c r="AE2083" t="str">
        <f t="shared" si="651"/>
        <v>Electronics</v>
      </c>
      <c r="AF2083" t="str">
        <f t="shared" si="652"/>
        <v>Electronics</v>
      </c>
      <c r="AG2083" t="str" cm="1">
        <f t="array" ref="AG2083">INDEX(AD:AD,ROW())</f>
        <v>Electronics</v>
      </c>
      <c r="AH2083">
        <f t="shared" si="660"/>
        <v>3</v>
      </c>
      <c r="AI2083" t="str">
        <f t="shared" si="653"/>
        <v>Electronics</v>
      </c>
      <c r="AK2083">
        <f t="shared" si="654"/>
        <v>2024</v>
      </c>
      <c r="AL2083">
        <f t="shared" si="655"/>
        <v>6</v>
      </c>
      <c r="AM2083">
        <f t="shared" si="656"/>
        <v>28</v>
      </c>
      <c r="AN2083">
        <f t="shared" si="657"/>
        <v>6</v>
      </c>
      <c r="AO2083" t="str">
        <f t="shared" si="658"/>
        <v>Weekday</v>
      </c>
      <c r="AR2083" s="20">
        <f t="shared" si="659"/>
        <v>0</v>
      </c>
    </row>
    <row r="2084" spans="1:44" x14ac:dyDescent="0.35">
      <c r="A2084" t="str">
        <f t="shared" si="641"/>
        <v>CUST2083</v>
      </c>
      <c r="B2084" s="2" t="s">
        <v>2420</v>
      </c>
      <c r="C2084" s="4">
        <v>44978</v>
      </c>
      <c r="D2084" s="2" t="s">
        <v>415</v>
      </c>
      <c r="E2084" t="s">
        <v>5052</v>
      </c>
      <c r="F2084" s="2" t="s">
        <v>42</v>
      </c>
      <c r="G2084" s="2" t="s">
        <v>43</v>
      </c>
      <c r="H2084" s="2">
        <v>1</v>
      </c>
      <c r="I2084" s="19">
        <v>1283.06</v>
      </c>
      <c r="J2084" s="2" t="s">
        <v>20</v>
      </c>
      <c r="K2084" s="2" t="s">
        <v>31</v>
      </c>
      <c r="L2084" s="2">
        <v>3</v>
      </c>
      <c r="M2084" s="18">
        <f t="shared" si="642"/>
        <v>1283.06</v>
      </c>
      <c r="T2084" t="str">
        <f t="shared" si="643"/>
        <v>Pending</v>
      </c>
      <c r="U2084" t="str">
        <f t="shared" si="644"/>
        <v>No</v>
      </c>
      <c r="V2084" t="str">
        <f t="shared" si="645"/>
        <v>Yes</v>
      </c>
      <c r="X2084">
        <f t="shared" si="646"/>
        <v>573</v>
      </c>
      <c r="Y2084">
        <f t="shared" si="647"/>
        <v>450</v>
      </c>
      <c r="Z2084" s="18">
        <f t="shared" si="648"/>
        <v>1098537.4901531704</v>
      </c>
      <c r="AA2084" s="18">
        <f t="shared" si="649"/>
        <v>96724.388030634553</v>
      </c>
      <c r="AB2084" s="17">
        <f t="shared" si="650"/>
        <v>3.9001122334455669</v>
      </c>
      <c r="AC2084" s="2" t="s">
        <v>43</v>
      </c>
      <c r="AD2084" s="2" t="s">
        <v>42</v>
      </c>
      <c r="AE2084" t="str">
        <f t="shared" si="651"/>
        <v>Beauty</v>
      </c>
      <c r="AF2084" t="str">
        <f t="shared" si="652"/>
        <v>Beauty</v>
      </c>
      <c r="AG2084" t="str" cm="1">
        <f t="array" ref="AG2084">INDEX(AD:AD,ROW())</f>
        <v>Beauty</v>
      </c>
      <c r="AH2084">
        <f t="shared" si="660"/>
        <v>10</v>
      </c>
      <c r="AI2084" t="str">
        <f t="shared" si="653"/>
        <v>Beauty</v>
      </c>
      <c r="AK2084">
        <f t="shared" si="654"/>
        <v>2023</v>
      </c>
      <c r="AL2084">
        <f t="shared" si="655"/>
        <v>2</v>
      </c>
      <c r="AM2084">
        <f t="shared" si="656"/>
        <v>21</v>
      </c>
      <c r="AN2084">
        <f t="shared" si="657"/>
        <v>3</v>
      </c>
      <c r="AO2084" t="str">
        <f t="shared" si="658"/>
        <v>Weekday</v>
      </c>
      <c r="AR2084" s="20">
        <f t="shared" si="659"/>
        <v>0</v>
      </c>
    </row>
    <row r="2085" spans="1:44" x14ac:dyDescent="0.35">
      <c r="A2085" t="str">
        <f t="shared" si="641"/>
        <v>CUST2084</v>
      </c>
      <c r="B2085" s="2" t="s">
        <v>2421</v>
      </c>
      <c r="C2085" s="4">
        <v>45109</v>
      </c>
      <c r="D2085" s="2" t="s">
        <v>419</v>
      </c>
      <c r="E2085" t="s">
        <v>5049</v>
      </c>
      <c r="F2085" s="2" t="s">
        <v>29</v>
      </c>
      <c r="G2085" s="2" t="s">
        <v>5043</v>
      </c>
      <c r="H2085" s="2">
        <v>1</v>
      </c>
      <c r="I2085" s="19">
        <v>2479.04</v>
      </c>
      <c r="J2085" s="2" t="s">
        <v>5046</v>
      </c>
      <c r="K2085" s="2" t="s">
        <v>76</v>
      </c>
      <c r="L2085" s="2">
        <v>3</v>
      </c>
      <c r="M2085" s="18">
        <f t="shared" si="642"/>
        <v>2479.04</v>
      </c>
      <c r="T2085" t="str">
        <f t="shared" si="643"/>
        <v>Completed</v>
      </c>
      <c r="U2085" t="str">
        <f t="shared" si="644"/>
        <v>No</v>
      </c>
      <c r="V2085" t="str">
        <f t="shared" si="645"/>
        <v>No</v>
      </c>
      <c r="X2085">
        <f t="shared" si="646"/>
        <v>595</v>
      </c>
      <c r="Y2085">
        <f t="shared" si="647"/>
        <v>444</v>
      </c>
      <c r="Z2085" s="18">
        <f t="shared" si="648"/>
        <v>1892867.2841657216</v>
      </c>
      <c r="AA2085" s="18">
        <f t="shared" si="649"/>
        <v>199432.98236095349</v>
      </c>
      <c r="AB2085" s="17">
        <f t="shared" si="650"/>
        <v>3.8949824970828471</v>
      </c>
      <c r="AC2085" s="2" t="s">
        <v>5043</v>
      </c>
      <c r="AD2085" s="2" t="s">
        <v>29</v>
      </c>
      <c r="AE2085" t="str">
        <f t="shared" si="651"/>
        <v>Fashion</v>
      </c>
      <c r="AF2085" t="str">
        <f t="shared" si="652"/>
        <v>Fashion</v>
      </c>
      <c r="AG2085" t="str" cm="1">
        <f t="array" ref="AG2085">INDEX(AD:AD,ROW())</f>
        <v>Fashion</v>
      </c>
      <c r="AH2085">
        <f t="shared" si="660"/>
        <v>55</v>
      </c>
      <c r="AI2085" t="str">
        <f t="shared" si="653"/>
        <v>Fashion</v>
      </c>
      <c r="AK2085">
        <f t="shared" si="654"/>
        <v>2023</v>
      </c>
      <c r="AL2085">
        <f t="shared" si="655"/>
        <v>7</v>
      </c>
      <c r="AM2085">
        <f t="shared" si="656"/>
        <v>2</v>
      </c>
      <c r="AN2085">
        <f t="shared" si="657"/>
        <v>1</v>
      </c>
      <c r="AO2085" t="str">
        <f t="shared" si="658"/>
        <v>Weekend</v>
      </c>
      <c r="AR2085" s="20">
        <f t="shared" si="659"/>
        <v>1</v>
      </c>
    </row>
    <row r="2086" spans="1:44" x14ac:dyDescent="0.35">
      <c r="A2086" t="str">
        <f t="shared" si="641"/>
        <v>CUST2085</v>
      </c>
      <c r="B2086" s="2" t="s">
        <v>2422</v>
      </c>
      <c r="C2086" s="4">
        <v>45112</v>
      </c>
      <c r="D2086" s="2" t="s">
        <v>763</v>
      </c>
      <c r="E2086" t="s">
        <v>5050</v>
      </c>
      <c r="F2086" s="2" t="s">
        <v>23</v>
      </c>
      <c r="G2086" s="2" t="s">
        <v>46</v>
      </c>
      <c r="H2086" s="2">
        <v>2</v>
      </c>
      <c r="I2086" s="19">
        <v>433.07</v>
      </c>
      <c r="J2086" s="2" t="s">
        <v>20</v>
      </c>
      <c r="K2086" s="2" t="s">
        <v>16</v>
      </c>
      <c r="L2086" s="2">
        <v>4</v>
      </c>
      <c r="M2086" s="18">
        <f t="shared" si="642"/>
        <v>866.14</v>
      </c>
      <c r="T2086" t="str">
        <f t="shared" si="643"/>
        <v>Completed</v>
      </c>
      <c r="U2086" t="str">
        <f t="shared" si="644"/>
        <v>No</v>
      </c>
      <c r="V2086" t="str">
        <f t="shared" si="645"/>
        <v>No</v>
      </c>
      <c r="X2086">
        <f t="shared" si="646"/>
        <v>589</v>
      </c>
      <c r="Y2086">
        <f t="shared" si="647"/>
        <v>426</v>
      </c>
      <c r="Z2086" s="18">
        <f t="shared" si="648"/>
        <v>594714.6477588166</v>
      </c>
      <c r="AA2086" s="18">
        <f t="shared" si="649"/>
        <v>60882.938065984097</v>
      </c>
      <c r="AB2086" s="17">
        <f t="shared" si="650"/>
        <v>3.804733727810651</v>
      </c>
      <c r="AC2086" s="2" t="s">
        <v>46</v>
      </c>
      <c r="AD2086" s="2" t="s">
        <v>23</v>
      </c>
      <c r="AE2086" t="str">
        <f t="shared" si="651"/>
        <v>Books</v>
      </c>
      <c r="AF2086" t="str">
        <f t="shared" si="652"/>
        <v>Books</v>
      </c>
      <c r="AG2086" t="str" cm="1">
        <f t="array" ref="AG2086">INDEX(AD:AD,ROW())</f>
        <v>Books</v>
      </c>
      <c r="AH2086">
        <f t="shared" si="660"/>
        <v>11</v>
      </c>
      <c r="AI2086" t="str">
        <f t="shared" si="653"/>
        <v>Books</v>
      </c>
      <c r="AK2086">
        <f t="shared" si="654"/>
        <v>2023</v>
      </c>
      <c r="AL2086">
        <f t="shared" si="655"/>
        <v>7</v>
      </c>
      <c r="AM2086">
        <f t="shared" si="656"/>
        <v>5</v>
      </c>
      <c r="AN2086">
        <f t="shared" si="657"/>
        <v>4</v>
      </c>
      <c r="AO2086" t="str">
        <f t="shared" si="658"/>
        <v>Weekday</v>
      </c>
      <c r="AR2086" s="20">
        <f t="shared" si="659"/>
        <v>0</v>
      </c>
    </row>
    <row r="2087" spans="1:44" x14ac:dyDescent="0.35">
      <c r="A2087" t="str">
        <f t="shared" si="641"/>
        <v>CUST2086</v>
      </c>
      <c r="B2087" s="2" t="s">
        <v>2423</v>
      </c>
      <c r="C2087" s="4">
        <v>45213</v>
      </c>
      <c r="D2087" s="2" t="s">
        <v>217</v>
      </c>
      <c r="E2087" t="s">
        <v>5054</v>
      </c>
      <c r="F2087" s="2" t="s">
        <v>23</v>
      </c>
      <c r="G2087" s="2" t="s">
        <v>75</v>
      </c>
      <c r="H2087" s="2">
        <v>2</v>
      </c>
      <c r="I2087" s="19">
        <v>453.18</v>
      </c>
      <c r="J2087" s="2" t="s">
        <v>20</v>
      </c>
      <c r="K2087" s="2" t="s">
        <v>16</v>
      </c>
      <c r="L2087" s="2">
        <v>4</v>
      </c>
      <c r="M2087" s="18">
        <f t="shared" si="642"/>
        <v>906.36</v>
      </c>
      <c r="T2087" t="str">
        <f t="shared" si="643"/>
        <v>Completed</v>
      </c>
      <c r="U2087" t="str">
        <f t="shared" si="644"/>
        <v>No</v>
      </c>
      <c r="V2087" t="str">
        <f t="shared" si="645"/>
        <v>No</v>
      </c>
      <c r="X2087">
        <f t="shared" si="646"/>
        <v>558</v>
      </c>
      <c r="Y2087">
        <f t="shared" si="647"/>
        <v>430</v>
      </c>
      <c r="Z2087" s="18">
        <f t="shared" si="648"/>
        <v>594714.6477588166</v>
      </c>
      <c r="AA2087" s="18">
        <f t="shared" si="649"/>
        <v>60882.938065984097</v>
      </c>
      <c r="AB2087" s="17">
        <f t="shared" si="650"/>
        <v>3.804733727810651</v>
      </c>
      <c r="AC2087" s="2" t="s">
        <v>75</v>
      </c>
      <c r="AD2087" s="2" t="s">
        <v>23</v>
      </c>
      <c r="AE2087" t="str">
        <f t="shared" si="651"/>
        <v>Books</v>
      </c>
      <c r="AF2087" t="str">
        <f t="shared" si="652"/>
        <v>Books</v>
      </c>
      <c r="AG2087" t="str" cm="1">
        <f t="array" ref="AG2087">INDEX(AD:AD,ROW())</f>
        <v>Books</v>
      </c>
      <c r="AH2087">
        <f t="shared" si="660"/>
        <v>23</v>
      </c>
      <c r="AI2087" t="str">
        <f t="shared" si="653"/>
        <v>Books</v>
      </c>
      <c r="AK2087">
        <f t="shared" si="654"/>
        <v>2023</v>
      </c>
      <c r="AL2087">
        <f t="shared" si="655"/>
        <v>10</v>
      </c>
      <c r="AM2087">
        <f t="shared" si="656"/>
        <v>14</v>
      </c>
      <c r="AN2087">
        <f t="shared" si="657"/>
        <v>7</v>
      </c>
      <c r="AO2087" t="str">
        <f t="shared" si="658"/>
        <v>Weekend</v>
      </c>
      <c r="AR2087" s="20">
        <f t="shared" si="659"/>
        <v>0</v>
      </c>
    </row>
    <row r="2088" spans="1:44" x14ac:dyDescent="0.35">
      <c r="A2088" t="str">
        <f t="shared" si="641"/>
        <v>CUST2087</v>
      </c>
      <c r="B2088" s="2" t="s">
        <v>2424</v>
      </c>
      <c r="C2088" s="4">
        <v>45085</v>
      </c>
      <c r="D2088" s="2" t="s">
        <v>70</v>
      </c>
      <c r="E2088" t="s">
        <v>5054</v>
      </c>
      <c r="F2088" s="2" t="s">
        <v>42</v>
      </c>
      <c r="G2088" s="2" t="s">
        <v>5042</v>
      </c>
      <c r="H2088" s="2">
        <v>1</v>
      </c>
      <c r="I2088" s="19">
        <v>1325.25</v>
      </c>
      <c r="J2088" s="2" t="s">
        <v>15</v>
      </c>
      <c r="K2088" s="2" t="s">
        <v>103</v>
      </c>
      <c r="L2088" s="31"/>
      <c r="M2088" s="18">
        <f t="shared" si="642"/>
        <v>1325.25</v>
      </c>
      <c r="T2088" t="str">
        <f t="shared" si="643"/>
        <v>Lost Sale</v>
      </c>
      <c r="U2088" t="str">
        <f t="shared" si="644"/>
        <v>No</v>
      </c>
      <c r="V2088" t="str">
        <f t="shared" si="645"/>
        <v>Yes</v>
      </c>
      <c r="X2088">
        <f t="shared" si="646"/>
        <v>558</v>
      </c>
      <c r="Y2088">
        <f t="shared" si="647"/>
        <v>430</v>
      </c>
      <c r="Z2088" s="18">
        <f t="shared" si="648"/>
        <v>1098537.4901531704</v>
      </c>
      <c r="AA2088" s="18">
        <f t="shared" si="649"/>
        <v>96724.388030634553</v>
      </c>
      <c r="AB2088" s="17">
        <f t="shared" si="650"/>
        <v>3.9001122334455669</v>
      </c>
      <c r="AC2088" s="2" t="s">
        <v>5042</v>
      </c>
      <c r="AD2088" s="2" t="s">
        <v>42</v>
      </c>
      <c r="AE2088" t="str">
        <f t="shared" si="651"/>
        <v>Beauty</v>
      </c>
      <c r="AF2088" t="str">
        <f t="shared" si="652"/>
        <v>Beauty</v>
      </c>
      <c r="AG2088" t="str" cm="1">
        <f t="array" ref="AG2088">INDEX(AD:AD,ROW())</f>
        <v>Beauty</v>
      </c>
      <c r="AH2088">
        <f t="shared" si="660"/>
        <v>18</v>
      </c>
      <c r="AI2088" t="str">
        <f t="shared" si="653"/>
        <v>Beauty</v>
      </c>
      <c r="AK2088">
        <f t="shared" si="654"/>
        <v>2023</v>
      </c>
      <c r="AL2088">
        <f t="shared" si="655"/>
        <v>6</v>
      </c>
      <c r="AM2088">
        <f t="shared" si="656"/>
        <v>8</v>
      </c>
      <c r="AN2088">
        <f t="shared" si="657"/>
        <v>5</v>
      </c>
      <c r="AO2088" t="str">
        <f t="shared" si="658"/>
        <v>Weekday</v>
      </c>
      <c r="AR2088" s="20">
        <f t="shared" si="659"/>
        <v>1</v>
      </c>
    </row>
    <row r="2089" spans="1:44" x14ac:dyDescent="0.35">
      <c r="A2089" t="str">
        <f t="shared" si="641"/>
        <v>CUST2088</v>
      </c>
      <c r="B2089" s="2" t="s">
        <v>2425</v>
      </c>
      <c r="C2089" s="4">
        <v>45484</v>
      </c>
      <c r="D2089" s="2" t="s">
        <v>290</v>
      </c>
      <c r="E2089" t="s">
        <v>5049</v>
      </c>
      <c r="F2089" s="2" t="s">
        <v>42</v>
      </c>
      <c r="G2089" s="2" t="s">
        <v>188</v>
      </c>
      <c r="H2089" s="2">
        <v>3</v>
      </c>
      <c r="I2089" s="19">
        <v>175.12</v>
      </c>
      <c r="J2089" s="2" t="s">
        <v>20</v>
      </c>
      <c r="K2089" s="2" t="s">
        <v>16</v>
      </c>
      <c r="L2089" s="2">
        <v>4</v>
      </c>
      <c r="M2089" s="18">
        <f t="shared" si="642"/>
        <v>525.36</v>
      </c>
      <c r="T2089" t="str">
        <f t="shared" si="643"/>
        <v>Completed</v>
      </c>
      <c r="U2089" t="str">
        <f t="shared" si="644"/>
        <v>No</v>
      </c>
      <c r="V2089" t="str">
        <f t="shared" si="645"/>
        <v>No</v>
      </c>
      <c r="X2089">
        <f t="shared" si="646"/>
        <v>595</v>
      </c>
      <c r="Y2089">
        <f t="shared" si="647"/>
        <v>444</v>
      </c>
      <c r="Z2089" s="18">
        <f t="shared" si="648"/>
        <v>1098537.4901531704</v>
      </c>
      <c r="AA2089" s="18">
        <f t="shared" si="649"/>
        <v>96724.388030634553</v>
      </c>
      <c r="AB2089" s="17">
        <f t="shared" si="650"/>
        <v>3.9001122334455669</v>
      </c>
      <c r="AC2089" s="2" t="s">
        <v>188</v>
      </c>
      <c r="AD2089" s="2" t="s">
        <v>42</v>
      </c>
      <c r="AE2089" t="str">
        <f t="shared" si="651"/>
        <v>Beauty</v>
      </c>
      <c r="AF2089" t="str">
        <f t="shared" si="652"/>
        <v>Beauty</v>
      </c>
      <c r="AG2089" t="str" cm="1">
        <f t="array" ref="AG2089">INDEX(AD:AD,ROW())</f>
        <v>Beauty</v>
      </c>
      <c r="AH2089">
        <f t="shared" si="660"/>
        <v>80</v>
      </c>
      <c r="AI2089" t="str">
        <f t="shared" si="653"/>
        <v>Beauty</v>
      </c>
      <c r="AK2089">
        <f t="shared" si="654"/>
        <v>2024</v>
      </c>
      <c r="AL2089">
        <f t="shared" si="655"/>
        <v>7</v>
      </c>
      <c r="AM2089">
        <f t="shared" si="656"/>
        <v>11</v>
      </c>
      <c r="AN2089">
        <f t="shared" si="657"/>
        <v>5</v>
      </c>
      <c r="AO2089" t="str">
        <f t="shared" si="658"/>
        <v>Weekday</v>
      </c>
      <c r="AR2089" s="20">
        <f t="shared" si="659"/>
        <v>0</v>
      </c>
    </row>
    <row r="2090" spans="1:44" x14ac:dyDescent="0.35">
      <c r="A2090" t="str">
        <f t="shared" si="641"/>
        <v>CUST2089</v>
      </c>
      <c r="B2090" s="2" t="s">
        <v>2426</v>
      </c>
      <c r="C2090" s="4">
        <v>45730</v>
      </c>
      <c r="D2090" s="2" t="s">
        <v>1048</v>
      </c>
      <c r="E2090" t="s">
        <v>5055</v>
      </c>
      <c r="F2090" s="2" t="s">
        <v>42</v>
      </c>
      <c r="G2090" s="2" t="s">
        <v>5044</v>
      </c>
      <c r="H2090" s="2">
        <v>1</v>
      </c>
      <c r="I2090" s="19">
        <v>207.25</v>
      </c>
      <c r="J2090" s="2" t="s">
        <v>50</v>
      </c>
      <c r="K2090" s="2" t="s">
        <v>103</v>
      </c>
      <c r="L2090" s="2">
        <v>3</v>
      </c>
      <c r="M2090" s="18">
        <f t="shared" si="642"/>
        <v>207.25</v>
      </c>
      <c r="T2090" t="str">
        <f t="shared" si="643"/>
        <v>Lost Sale</v>
      </c>
      <c r="U2090" t="str">
        <f t="shared" si="644"/>
        <v>No</v>
      </c>
      <c r="V2090" t="str">
        <f t="shared" si="645"/>
        <v>Yes</v>
      </c>
      <c r="X2090">
        <f t="shared" si="646"/>
        <v>567</v>
      </c>
      <c r="Y2090">
        <f t="shared" si="647"/>
        <v>440</v>
      </c>
      <c r="Z2090" s="18">
        <f t="shared" si="648"/>
        <v>1098537.4901531704</v>
      </c>
      <c r="AA2090" s="18">
        <f t="shared" si="649"/>
        <v>96724.388030634553</v>
      </c>
      <c r="AB2090" s="17">
        <f t="shared" si="650"/>
        <v>3.9001122334455669</v>
      </c>
      <c r="AC2090" s="2" t="s">
        <v>5044</v>
      </c>
      <c r="AD2090" s="2" t="s">
        <v>42</v>
      </c>
      <c r="AE2090" t="str">
        <f t="shared" si="651"/>
        <v>Beauty</v>
      </c>
      <c r="AF2090" t="str">
        <f t="shared" si="652"/>
        <v>Beauty</v>
      </c>
      <c r="AG2090" t="str" cm="1">
        <f t="array" ref="AG2090">INDEX(AD:AD,ROW())</f>
        <v>Beauty</v>
      </c>
      <c r="AH2090">
        <f t="shared" si="660"/>
        <v>64</v>
      </c>
      <c r="AI2090" t="str">
        <f t="shared" si="653"/>
        <v>Beauty</v>
      </c>
      <c r="AK2090">
        <f t="shared" si="654"/>
        <v>2025</v>
      </c>
      <c r="AL2090">
        <f t="shared" si="655"/>
        <v>3</v>
      </c>
      <c r="AM2090">
        <f t="shared" si="656"/>
        <v>14</v>
      </c>
      <c r="AN2090">
        <f t="shared" si="657"/>
        <v>6</v>
      </c>
      <c r="AO2090" t="str">
        <f t="shared" si="658"/>
        <v>Weekday</v>
      </c>
      <c r="AR2090" s="20">
        <f t="shared" si="659"/>
        <v>1</v>
      </c>
    </row>
    <row r="2091" spans="1:44" x14ac:dyDescent="0.35">
      <c r="A2091" t="str">
        <f t="shared" si="641"/>
        <v>CUST2090</v>
      </c>
      <c r="B2091" s="2" t="s">
        <v>2427</v>
      </c>
      <c r="C2091" s="4">
        <v>45436</v>
      </c>
      <c r="D2091" s="2" t="s">
        <v>195</v>
      </c>
      <c r="E2091" t="s">
        <v>5053</v>
      </c>
      <c r="F2091" s="2" t="s">
        <v>29</v>
      </c>
      <c r="G2091" s="2" t="s">
        <v>138</v>
      </c>
      <c r="H2091" s="2">
        <v>1</v>
      </c>
      <c r="I2091" s="19">
        <v>1907.03</v>
      </c>
      <c r="J2091" s="2" t="s">
        <v>5046</v>
      </c>
      <c r="K2091" s="2" t="s">
        <v>16</v>
      </c>
      <c r="L2091" s="31"/>
      <c r="M2091" s="18">
        <f t="shared" si="642"/>
        <v>1907.03</v>
      </c>
      <c r="T2091" t="str">
        <f t="shared" si="643"/>
        <v>Completed</v>
      </c>
      <c r="U2091" t="str">
        <f t="shared" si="644"/>
        <v>Yes</v>
      </c>
      <c r="V2091" t="str">
        <f t="shared" si="645"/>
        <v>No</v>
      </c>
      <c r="X2091">
        <f t="shared" si="646"/>
        <v>559</v>
      </c>
      <c r="Y2091">
        <f t="shared" si="647"/>
        <v>408</v>
      </c>
      <c r="Z2091" s="18">
        <f t="shared" si="648"/>
        <v>1892867.2841657216</v>
      </c>
      <c r="AA2091" s="18">
        <f t="shared" si="649"/>
        <v>199432.98236095349</v>
      </c>
      <c r="AB2091" s="17">
        <f t="shared" si="650"/>
        <v>3.8949824970828471</v>
      </c>
      <c r="AC2091" s="2" t="s">
        <v>138</v>
      </c>
      <c r="AD2091" s="2" t="s">
        <v>29</v>
      </c>
      <c r="AE2091" t="str">
        <f t="shared" si="651"/>
        <v>Fashion</v>
      </c>
      <c r="AF2091" t="str">
        <f t="shared" si="652"/>
        <v>Fashion</v>
      </c>
      <c r="AG2091" t="str" cm="1">
        <f t="array" ref="AG2091">INDEX(AD:AD,ROW())</f>
        <v>Fashion</v>
      </c>
      <c r="AH2091">
        <f t="shared" si="660"/>
        <v>53</v>
      </c>
      <c r="AI2091" t="str">
        <f t="shared" si="653"/>
        <v>Fashion</v>
      </c>
      <c r="AK2091">
        <f t="shared" si="654"/>
        <v>2024</v>
      </c>
      <c r="AL2091">
        <f t="shared" si="655"/>
        <v>5</v>
      </c>
      <c r="AM2091">
        <f t="shared" si="656"/>
        <v>24</v>
      </c>
      <c r="AN2091">
        <f t="shared" si="657"/>
        <v>6</v>
      </c>
      <c r="AO2091" t="str">
        <f t="shared" si="658"/>
        <v>Weekday</v>
      </c>
      <c r="AR2091" s="20">
        <f t="shared" si="659"/>
        <v>0</v>
      </c>
    </row>
    <row r="2092" spans="1:44" x14ac:dyDescent="0.35">
      <c r="A2092" t="str">
        <f t="shared" si="641"/>
        <v>CUST2091</v>
      </c>
      <c r="B2092" s="2" t="s">
        <v>2428</v>
      </c>
      <c r="C2092" s="4">
        <v>45736</v>
      </c>
      <c r="D2092" s="2" t="s">
        <v>785</v>
      </c>
      <c r="E2092" t="s">
        <v>5050</v>
      </c>
      <c r="F2092" s="2" t="s">
        <v>13</v>
      </c>
      <c r="G2092" s="2" t="s">
        <v>34</v>
      </c>
      <c r="H2092" s="2">
        <v>1</v>
      </c>
      <c r="I2092" s="19">
        <v>1290.01</v>
      </c>
      <c r="J2092" s="2" t="s">
        <v>15</v>
      </c>
      <c r="K2092" s="2" t="s">
        <v>31</v>
      </c>
      <c r="L2092" s="2">
        <v>4</v>
      </c>
      <c r="M2092" s="18">
        <f t="shared" si="642"/>
        <v>1290.01</v>
      </c>
      <c r="T2092" t="str">
        <f t="shared" si="643"/>
        <v>Pending</v>
      </c>
      <c r="U2092" t="str">
        <f t="shared" si="644"/>
        <v>No</v>
      </c>
      <c r="V2092" t="str">
        <f t="shared" si="645"/>
        <v>Yes</v>
      </c>
      <c r="X2092">
        <f t="shared" si="646"/>
        <v>589</v>
      </c>
      <c r="Y2092">
        <f t="shared" si="647"/>
        <v>426</v>
      </c>
      <c r="Z2092" s="18">
        <f t="shared" si="648"/>
        <v>1463424.4009529033</v>
      </c>
      <c r="AA2092" s="18">
        <f t="shared" si="649"/>
        <v>118285.78776560788</v>
      </c>
      <c r="AB2092" s="17">
        <f t="shared" si="650"/>
        <v>3.8140589569160999</v>
      </c>
      <c r="AC2092" s="2" t="s">
        <v>34</v>
      </c>
      <c r="AD2092" s="2" t="s">
        <v>13</v>
      </c>
      <c r="AE2092" t="str">
        <f t="shared" si="651"/>
        <v>Home &amp; Kitchen</v>
      </c>
      <c r="AF2092" t="str">
        <f t="shared" si="652"/>
        <v>Home &amp; Kitchen</v>
      </c>
      <c r="AG2092" t="str" cm="1">
        <f t="array" ref="AG2092">INDEX(AD:AD,ROW())</f>
        <v>Home &amp; Kitchen</v>
      </c>
      <c r="AH2092">
        <f t="shared" si="660"/>
        <v>7</v>
      </c>
      <c r="AI2092" t="str">
        <f t="shared" si="653"/>
        <v>Home &amp; Kitchen</v>
      </c>
      <c r="AK2092">
        <f t="shared" si="654"/>
        <v>2025</v>
      </c>
      <c r="AL2092">
        <f t="shared" si="655"/>
        <v>3</v>
      </c>
      <c r="AM2092">
        <f t="shared" si="656"/>
        <v>20</v>
      </c>
      <c r="AN2092">
        <f t="shared" si="657"/>
        <v>5</v>
      </c>
      <c r="AO2092" t="str">
        <f t="shared" si="658"/>
        <v>Weekday</v>
      </c>
      <c r="AR2092" s="20">
        <f t="shared" si="659"/>
        <v>0</v>
      </c>
    </row>
    <row r="2093" spans="1:44" x14ac:dyDescent="0.35">
      <c r="A2093" t="str">
        <f t="shared" si="641"/>
        <v>CUST2092</v>
      </c>
      <c r="B2093" s="2" t="s">
        <v>2429</v>
      </c>
      <c r="C2093" s="4">
        <v>45358</v>
      </c>
      <c r="D2093" s="2" t="s">
        <v>102</v>
      </c>
      <c r="E2093" t="s">
        <v>5050</v>
      </c>
      <c r="F2093" s="2" t="s">
        <v>42</v>
      </c>
      <c r="G2093" s="2" t="s">
        <v>5044</v>
      </c>
      <c r="H2093" s="2">
        <v>1</v>
      </c>
      <c r="I2093" s="19">
        <v>1085.9100000000001</v>
      </c>
      <c r="J2093" s="2" t="s">
        <v>50</v>
      </c>
      <c r="K2093" s="2" t="s">
        <v>16</v>
      </c>
      <c r="L2093" s="2">
        <v>4</v>
      </c>
      <c r="M2093" s="18">
        <f t="shared" si="642"/>
        <v>1085.9100000000001</v>
      </c>
      <c r="T2093" t="str">
        <f t="shared" si="643"/>
        <v>Completed</v>
      </c>
      <c r="U2093" t="str">
        <f t="shared" si="644"/>
        <v>Yes</v>
      </c>
      <c r="V2093" t="str">
        <f t="shared" si="645"/>
        <v>No</v>
      </c>
      <c r="X2093">
        <f t="shared" si="646"/>
        <v>589</v>
      </c>
      <c r="Y2093">
        <f t="shared" si="647"/>
        <v>426</v>
      </c>
      <c r="Z2093" s="18">
        <f t="shared" si="648"/>
        <v>1098537.4901531704</v>
      </c>
      <c r="AA2093" s="18">
        <f t="shared" si="649"/>
        <v>96724.388030634553</v>
      </c>
      <c r="AB2093" s="17">
        <f t="shared" si="650"/>
        <v>3.9001122334455669</v>
      </c>
      <c r="AC2093" s="2" t="s">
        <v>5044</v>
      </c>
      <c r="AD2093" s="2" t="s">
        <v>42</v>
      </c>
      <c r="AE2093" t="str">
        <f t="shared" si="651"/>
        <v>Beauty</v>
      </c>
      <c r="AF2093" t="str">
        <f t="shared" si="652"/>
        <v>Beauty</v>
      </c>
      <c r="AG2093" t="str" cm="1">
        <f t="array" ref="AG2093">INDEX(AD:AD,ROW())</f>
        <v>Beauty</v>
      </c>
      <c r="AH2093">
        <f t="shared" si="660"/>
        <v>64</v>
      </c>
      <c r="AI2093" t="str">
        <f t="shared" si="653"/>
        <v>Beauty</v>
      </c>
      <c r="AK2093">
        <f t="shared" si="654"/>
        <v>2024</v>
      </c>
      <c r="AL2093">
        <f t="shared" si="655"/>
        <v>3</v>
      </c>
      <c r="AM2093">
        <f t="shared" si="656"/>
        <v>7</v>
      </c>
      <c r="AN2093">
        <f t="shared" si="657"/>
        <v>5</v>
      </c>
      <c r="AO2093" t="str">
        <f t="shared" si="658"/>
        <v>Weekday</v>
      </c>
      <c r="AR2093" s="20">
        <f t="shared" si="659"/>
        <v>0</v>
      </c>
    </row>
    <row r="2094" spans="1:44" x14ac:dyDescent="0.35">
      <c r="A2094" t="str">
        <f t="shared" si="641"/>
        <v>CUST2093</v>
      </c>
      <c r="B2094" s="2" t="s">
        <v>2430</v>
      </c>
      <c r="C2094" s="4">
        <v>45494</v>
      </c>
      <c r="D2094" s="2" t="s">
        <v>478</v>
      </c>
      <c r="E2094" t="s">
        <v>5049</v>
      </c>
      <c r="F2094" s="2" t="s">
        <v>19</v>
      </c>
      <c r="G2094" s="2" t="s">
        <v>5040</v>
      </c>
      <c r="H2094" s="2">
        <v>1</v>
      </c>
      <c r="I2094" s="19">
        <v>885.24</v>
      </c>
      <c r="J2094" s="2" t="s">
        <v>50</v>
      </c>
      <c r="K2094" s="2" t="s">
        <v>103</v>
      </c>
      <c r="L2094" s="2">
        <v>4</v>
      </c>
      <c r="M2094" s="18">
        <f t="shared" si="642"/>
        <v>885.24</v>
      </c>
      <c r="T2094" t="str">
        <f t="shared" si="643"/>
        <v>Lost Sale</v>
      </c>
      <c r="U2094" t="str">
        <f t="shared" si="644"/>
        <v>No</v>
      </c>
      <c r="V2094" t="str">
        <f t="shared" si="645"/>
        <v>Yes</v>
      </c>
      <c r="X2094">
        <f t="shared" si="646"/>
        <v>595</v>
      </c>
      <c r="Y2094">
        <f t="shared" si="647"/>
        <v>444</v>
      </c>
      <c r="Z2094" s="18">
        <f t="shared" si="648"/>
        <v>2759712.3299794244</v>
      </c>
      <c r="AA2094" s="18">
        <f t="shared" si="649"/>
        <v>330643.50635802455</v>
      </c>
      <c r="AB2094" s="17">
        <f t="shared" si="650"/>
        <v>3.8641711229946525</v>
      </c>
      <c r="AC2094" s="2" t="s">
        <v>5040</v>
      </c>
      <c r="AD2094" s="2" t="s">
        <v>19</v>
      </c>
      <c r="AE2094" t="str">
        <f t="shared" si="651"/>
        <v>Electronics</v>
      </c>
      <c r="AF2094" t="str">
        <f t="shared" si="652"/>
        <v>Electronics</v>
      </c>
      <c r="AG2094" t="str" cm="1">
        <f t="array" ref="AG2094">INDEX(AD:AD,ROW())</f>
        <v>Electronics</v>
      </c>
      <c r="AH2094">
        <f t="shared" si="660"/>
        <v>13</v>
      </c>
      <c r="AI2094" t="str">
        <f t="shared" si="653"/>
        <v>Electronics</v>
      </c>
      <c r="AK2094">
        <f t="shared" si="654"/>
        <v>2024</v>
      </c>
      <c r="AL2094">
        <f t="shared" si="655"/>
        <v>7</v>
      </c>
      <c r="AM2094">
        <f t="shared" si="656"/>
        <v>21</v>
      </c>
      <c r="AN2094">
        <f t="shared" si="657"/>
        <v>1</v>
      </c>
      <c r="AO2094" t="str">
        <f t="shared" si="658"/>
        <v>Weekend</v>
      </c>
      <c r="AR2094" s="20">
        <f t="shared" si="659"/>
        <v>1</v>
      </c>
    </row>
    <row r="2095" spans="1:44" x14ac:dyDescent="0.35">
      <c r="A2095" t="str">
        <f t="shared" si="641"/>
        <v>CUST2094</v>
      </c>
      <c r="B2095" s="2" t="s">
        <v>2431</v>
      </c>
      <c r="C2095" s="4">
        <v>45089</v>
      </c>
      <c r="D2095" s="2" t="s">
        <v>524</v>
      </c>
      <c r="E2095" t="s">
        <v>5055</v>
      </c>
      <c r="F2095" s="2" t="s">
        <v>13</v>
      </c>
      <c r="G2095" s="2" t="s">
        <v>14</v>
      </c>
      <c r="H2095" s="2">
        <v>2</v>
      </c>
      <c r="I2095" s="19">
        <v>1829.15</v>
      </c>
      <c r="J2095" s="2" t="s">
        <v>20</v>
      </c>
      <c r="K2095" s="2" t="s">
        <v>76</v>
      </c>
      <c r="L2095" s="2">
        <v>4</v>
      </c>
      <c r="M2095" s="18">
        <f t="shared" si="642"/>
        <v>3658.3</v>
      </c>
      <c r="T2095" t="str">
        <f t="shared" si="643"/>
        <v>Completed</v>
      </c>
      <c r="U2095" t="str">
        <f t="shared" si="644"/>
        <v>No</v>
      </c>
      <c r="V2095" t="str">
        <f t="shared" si="645"/>
        <v>No</v>
      </c>
      <c r="X2095">
        <f t="shared" si="646"/>
        <v>567</v>
      </c>
      <c r="Y2095">
        <f t="shared" si="647"/>
        <v>440</v>
      </c>
      <c r="Z2095" s="18">
        <f t="shared" si="648"/>
        <v>1463424.4009529033</v>
      </c>
      <c r="AA2095" s="18">
        <f t="shared" si="649"/>
        <v>118285.78776560788</v>
      </c>
      <c r="AB2095" s="17">
        <f t="shared" si="650"/>
        <v>3.8140589569160999</v>
      </c>
      <c r="AC2095" s="2" t="s">
        <v>14</v>
      </c>
      <c r="AD2095" s="2" t="s">
        <v>13</v>
      </c>
      <c r="AE2095" t="str">
        <f t="shared" si="651"/>
        <v>Home &amp; Kitchen</v>
      </c>
      <c r="AF2095" t="str">
        <f t="shared" si="652"/>
        <v>Home &amp; Kitchen</v>
      </c>
      <c r="AG2095" t="str" cm="1">
        <f t="array" ref="AG2095">INDEX(AD:AD,ROW())</f>
        <v>Home &amp; Kitchen</v>
      </c>
      <c r="AH2095">
        <f t="shared" si="660"/>
        <v>2</v>
      </c>
      <c r="AI2095" t="str">
        <f t="shared" si="653"/>
        <v>Home &amp; Kitchen</v>
      </c>
      <c r="AK2095">
        <f t="shared" si="654"/>
        <v>2023</v>
      </c>
      <c r="AL2095">
        <f t="shared" si="655"/>
        <v>6</v>
      </c>
      <c r="AM2095">
        <f t="shared" si="656"/>
        <v>12</v>
      </c>
      <c r="AN2095">
        <f t="shared" si="657"/>
        <v>2</v>
      </c>
      <c r="AO2095" t="str">
        <f t="shared" si="658"/>
        <v>Weekday</v>
      </c>
      <c r="AR2095" s="20">
        <f t="shared" si="659"/>
        <v>1</v>
      </c>
    </row>
    <row r="2096" spans="1:44" x14ac:dyDescent="0.35">
      <c r="A2096" t="str">
        <f t="shared" si="641"/>
        <v>CUST2095</v>
      </c>
      <c r="B2096" s="2" t="s">
        <v>2432</v>
      </c>
      <c r="C2096" s="4">
        <v>45536</v>
      </c>
      <c r="D2096" s="2" t="s">
        <v>400</v>
      </c>
      <c r="E2096" t="s">
        <v>5052</v>
      </c>
      <c r="F2096" s="2" t="s">
        <v>23</v>
      </c>
      <c r="G2096" s="2" t="s">
        <v>24</v>
      </c>
      <c r="H2096" s="2">
        <v>2</v>
      </c>
      <c r="I2096" s="19">
        <v>613.37</v>
      </c>
      <c r="J2096" s="2" t="s">
        <v>5047</v>
      </c>
      <c r="K2096" s="2" t="s">
        <v>16</v>
      </c>
      <c r="L2096" s="2">
        <v>2</v>
      </c>
      <c r="M2096" s="18">
        <f t="shared" si="642"/>
        <v>1226.74</v>
      </c>
      <c r="T2096" t="str">
        <f t="shared" si="643"/>
        <v>Completed</v>
      </c>
      <c r="U2096" t="str">
        <f t="shared" si="644"/>
        <v>Yes</v>
      </c>
      <c r="V2096" t="str">
        <f t="shared" si="645"/>
        <v>No</v>
      </c>
      <c r="X2096">
        <f t="shared" si="646"/>
        <v>573</v>
      </c>
      <c r="Y2096">
        <f t="shared" si="647"/>
        <v>450</v>
      </c>
      <c r="Z2096" s="18">
        <f t="shared" si="648"/>
        <v>594714.6477588166</v>
      </c>
      <c r="AA2096" s="18">
        <f t="shared" si="649"/>
        <v>60882.938065984097</v>
      </c>
      <c r="AB2096" s="17">
        <f t="shared" si="650"/>
        <v>3.804733727810651</v>
      </c>
      <c r="AC2096" s="2" t="s">
        <v>24</v>
      </c>
      <c r="AD2096" s="2" t="s">
        <v>23</v>
      </c>
      <c r="AE2096" t="str">
        <f t="shared" si="651"/>
        <v>Books</v>
      </c>
      <c r="AF2096" t="str">
        <f t="shared" si="652"/>
        <v>Books</v>
      </c>
      <c r="AG2096" t="str" cm="1">
        <f t="array" ref="AG2096">INDEX(AD:AD,ROW())</f>
        <v>Books</v>
      </c>
      <c r="AH2096">
        <f t="shared" si="660"/>
        <v>4</v>
      </c>
      <c r="AI2096" t="str">
        <f t="shared" si="653"/>
        <v>Books</v>
      </c>
      <c r="AK2096">
        <f t="shared" si="654"/>
        <v>2024</v>
      </c>
      <c r="AL2096">
        <f t="shared" si="655"/>
        <v>9</v>
      </c>
      <c r="AM2096">
        <f t="shared" si="656"/>
        <v>1</v>
      </c>
      <c r="AN2096">
        <f t="shared" si="657"/>
        <v>1</v>
      </c>
      <c r="AO2096" t="str">
        <f t="shared" si="658"/>
        <v>Weekend</v>
      </c>
      <c r="AR2096" s="20">
        <f t="shared" si="659"/>
        <v>0</v>
      </c>
    </row>
    <row r="2097" spans="1:44" x14ac:dyDescent="0.35">
      <c r="A2097" t="str">
        <f t="shared" si="641"/>
        <v>CUST2096</v>
      </c>
      <c r="B2097" s="2" t="s">
        <v>2433</v>
      </c>
      <c r="C2097" s="4">
        <v>45453</v>
      </c>
      <c r="D2097" s="2" t="s">
        <v>1048</v>
      </c>
      <c r="E2097" t="s">
        <v>5048</v>
      </c>
      <c r="F2097" s="2" t="s">
        <v>13</v>
      </c>
      <c r="G2097" s="2" t="s">
        <v>34</v>
      </c>
      <c r="H2097" s="2">
        <v>1</v>
      </c>
      <c r="I2097" s="19">
        <v>1640.62</v>
      </c>
      <c r="J2097" s="2" t="s">
        <v>50</v>
      </c>
      <c r="K2097" s="2" t="s">
        <v>16</v>
      </c>
      <c r="L2097" s="2">
        <v>4</v>
      </c>
      <c r="M2097" s="18">
        <f t="shared" si="642"/>
        <v>1640.62</v>
      </c>
      <c r="T2097" t="str">
        <f t="shared" si="643"/>
        <v>Completed</v>
      </c>
      <c r="U2097" t="str">
        <f t="shared" si="644"/>
        <v>Yes</v>
      </c>
      <c r="V2097" t="str">
        <f t="shared" si="645"/>
        <v>No</v>
      </c>
      <c r="X2097">
        <f t="shared" si="646"/>
        <v>590</v>
      </c>
      <c r="Y2097">
        <f t="shared" si="647"/>
        <v>451</v>
      </c>
      <c r="Z2097" s="18">
        <f t="shared" si="648"/>
        <v>1463424.4009529033</v>
      </c>
      <c r="AA2097" s="18">
        <f t="shared" si="649"/>
        <v>118285.78776560788</v>
      </c>
      <c r="AB2097" s="17">
        <f t="shared" si="650"/>
        <v>3.8140589569160999</v>
      </c>
      <c r="AC2097" s="2" t="s">
        <v>34</v>
      </c>
      <c r="AD2097" s="2" t="s">
        <v>13</v>
      </c>
      <c r="AE2097" t="str">
        <f t="shared" si="651"/>
        <v>Home &amp; Kitchen</v>
      </c>
      <c r="AF2097" t="str">
        <f t="shared" si="652"/>
        <v>Home &amp; Kitchen</v>
      </c>
      <c r="AG2097" t="str" cm="1">
        <f t="array" ref="AG2097">INDEX(AD:AD,ROW())</f>
        <v>Home &amp; Kitchen</v>
      </c>
      <c r="AH2097">
        <f t="shared" si="660"/>
        <v>7</v>
      </c>
      <c r="AI2097" t="str">
        <f t="shared" si="653"/>
        <v>Home &amp; Kitchen</v>
      </c>
      <c r="AK2097">
        <f t="shared" si="654"/>
        <v>2024</v>
      </c>
      <c r="AL2097">
        <f t="shared" si="655"/>
        <v>6</v>
      </c>
      <c r="AM2097">
        <f t="shared" si="656"/>
        <v>10</v>
      </c>
      <c r="AN2097">
        <f t="shared" si="657"/>
        <v>2</v>
      </c>
      <c r="AO2097" t="str">
        <f t="shared" si="658"/>
        <v>Weekday</v>
      </c>
      <c r="AR2097" s="20">
        <f t="shared" si="659"/>
        <v>0</v>
      </c>
    </row>
    <row r="2098" spans="1:44" x14ac:dyDescent="0.35">
      <c r="A2098" t="str">
        <f t="shared" si="641"/>
        <v>CUST2097</v>
      </c>
      <c r="B2098" s="2" t="s">
        <v>2434</v>
      </c>
      <c r="C2098" s="4">
        <v>45245</v>
      </c>
      <c r="D2098" s="2" t="s">
        <v>102</v>
      </c>
      <c r="E2098" t="s">
        <v>5049</v>
      </c>
      <c r="F2098" s="2" t="s">
        <v>29</v>
      </c>
      <c r="G2098" s="2" t="s">
        <v>138</v>
      </c>
      <c r="H2098" s="2">
        <v>1</v>
      </c>
      <c r="I2098" s="19">
        <v>2105.7600000000002</v>
      </c>
      <c r="J2098" s="2" t="s">
        <v>5047</v>
      </c>
      <c r="K2098" s="2" t="s">
        <v>16</v>
      </c>
      <c r="L2098" s="2">
        <v>4</v>
      </c>
      <c r="M2098" s="18">
        <f t="shared" si="642"/>
        <v>2105.7600000000002</v>
      </c>
      <c r="T2098" t="str">
        <f t="shared" si="643"/>
        <v>Completed</v>
      </c>
      <c r="U2098" t="str">
        <f t="shared" si="644"/>
        <v>Yes</v>
      </c>
      <c r="V2098" t="str">
        <f t="shared" si="645"/>
        <v>No</v>
      </c>
      <c r="X2098">
        <f t="shared" si="646"/>
        <v>595</v>
      </c>
      <c r="Y2098">
        <f t="shared" si="647"/>
        <v>444</v>
      </c>
      <c r="Z2098" s="18">
        <f t="shared" si="648"/>
        <v>1892867.2841657216</v>
      </c>
      <c r="AA2098" s="18">
        <f t="shared" si="649"/>
        <v>199432.98236095349</v>
      </c>
      <c r="AB2098" s="17">
        <f t="shared" si="650"/>
        <v>3.8949824970828471</v>
      </c>
      <c r="AC2098" s="2" t="s">
        <v>138</v>
      </c>
      <c r="AD2098" s="2" t="s">
        <v>29</v>
      </c>
      <c r="AE2098" t="str">
        <f t="shared" si="651"/>
        <v>Fashion</v>
      </c>
      <c r="AF2098" t="str">
        <f t="shared" si="652"/>
        <v>Fashion</v>
      </c>
      <c r="AG2098" t="str" cm="1">
        <f t="array" ref="AG2098">INDEX(AD:AD,ROW())</f>
        <v>Fashion</v>
      </c>
      <c r="AH2098">
        <f t="shared" si="660"/>
        <v>53</v>
      </c>
      <c r="AI2098" t="str">
        <f t="shared" si="653"/>
        <v>Fashion</v>
      </c>
      <c r="AK2098">
        <f t="shared" si="654"/>
        <v>2023</v>
      </c>
      <c r="AL2098">
        <f t="shared" si="655"/>
        <v>11</v>
      </c>
      <c r="AM2098">
        <f t="shared" si="656"/>
        <v>15</v>
      </c>
      <c r="AN2098">
        <f t="shared" si="657"/>
        <v>4</v>
      </c>
      <c r="AO2098" t="str">
        <f t="shared" si="658"/>
        <v>Weekday</v>
      </c>
      <c r="AR2098" s="20">
        <f t="shared" si="659"/>
        <v>0</v>
      </c>
    </row>
    <row r="2099" spans="1:44" x14ac:dyDescent="0.35">
      <c r="A2099" t="str">
        <f t="shared" si="641"/>
        <v>CUST2098</v>
      </c>
      <c r="B2099" s="2" t="s">
        <v>2435</v>
      </c>
      <c r="C2099" s="4">
        <v>44981</v>
      </c>
      <c r="D2099" s="2" t="s">
        <v>355</v>
      </c>
      <c r="E2099" t="s">
        <v>5055</v>
      </c>
      <c r="F2099" s="2" t="s">
        <v>13</v>
      </c>
      <c r="G2099" s="2" t="s">
        <v>95</v>
      </c>
      <c r="H2099" s="2">
        <v>2</v>
      </c>
      <c r="I2099" s="19">
        <v>1519.3</v>
      </c>
      <c r="J2099" s="2" t="s">
        <v>5047</v>
      </c>
      <c r="K2099" s="2" t="s">
        <v>16</v>
      </c>
      <c r="L2099" s="2">
        <v>1</v>
      </c>
      <c r="M2099" s="18">
        <f t="shared" si="642"/>
        <v>3038.6</v>
      </c>
      <c r="T2099" t="str">
        <f t="shared" si="643"/>
        <v>Completed</v>
      </c>
      <c r="U2099" t="str">
        <f t="shared" si="644"/>
        <v>Yes</v>
      </c>
      <c r="V2099" t="str">
        <f t="shared" si="645"/>
        <v>No</v>
      </c>
      <c r="X2099">
        <f t="shared" si="646"/>
        <v>567</v>
      </c>
      <c r="Y2099">
        <f t="shared" si="647"/>
        <v>440</v>
      </c>
      <c r="Z2099" s="18">
        <f t="shared" si="648"/>
        <v>1463424.4009529033</v>
      </c>
      <c r="AA2099" s="18">
        <f t="shared" si="649"/>
        <v>118285.78776560788</v>
      </c>
      <c r="AB2099" s="17">
        <f t="shared" si="650"/>
        <v>3.8140589569160999</v>
      </c>
      <c r="AC2099" s="2" t="s">
        <v>95</v>
      </c>
      <c r="AD2099" s="2" t="s">
        <v>13</v>
      </c>
      <c r="AE2099" t="str">
        <f t="shared" si="651"/>
        <v>Home &amp; Kitchen</v>
      </c>
      <c r="AF2099" t="str">
        <f t="shared" si="652"/>
        <v>Home &amp; Kitchen</v>
      </c>
      <c r="AG2099" t="str" cm="1">
        <f t="array" ref="AG2099">INDEX(AD:AD,ROW())</f>
        <v>Home &amp; Kitchen</v>
      </c>
      <c r="AH2099">
        <f t="shared" si="660"/>
        <v>32</v>
      </c>
      <c r="AI2099" t="str">
        <f t="shared" si="653"/>
        <v>Home &amp; Kitchen</v>
      </c>
      <c r="AK2099">
        <f t="shared" si="654"/>
        <v>2023</v>
      </c>
      <c r="AL2099">
        <f t="shared" si="655"/>
        <v>2</v>
      </c>
      <c r="AM2099">
        <f t="shared" si="656"/>
        <v>24</v>
      </c>
      <c r="AN2099">
        <f t="shared" si="657"/>
        <v>6</v>
      </c>
      <c r="AO2099" t="str">
        <f t="shared" si="658"/>
        <v>Weekday</v>
      </c>
      <c r="AR2099" s="20">
        <f t="shared" si="659"/>
        <v>0</v>
      </c>
    </row>
    <row r="2100" spans="1:44" x14ac:dyDescent="0.35">
      <c r="A2100" t="str">
        <f t="shared" si="641"/>
        <v>CUST2099</v>
      </c>
      <c r="B2100" s="2" t="s">
        <v>2436</v>
      </c>
      <c r="C2100" s="4">
        <v>45454</v>
      </c>
      <c r="D2100" s="2" t="s">
        <v>82</v>
      </c>
      <c r="E2100" t="s">
        <v>5051</v>
      </c>
      <c r="F2100" s="2" t="s">
        <v>19</v>
      </c>
      <c r="G2100" s="2" t="s">
        <v>5039</v>
      </c>
      <c r="H2100" s="2">
        <v>1</v>
      </c>
      <c r="I2100" s="19">
        <v>3484.35</v>
      </c>
      <c r="J2100" s="2" t="s">
        <v>5047</v>
      </c>
      <c r="K2100" s="2" t="s">
        <v>16</v>
      </c>
      <c r="L2100" s="2">
        <v>3</v>
      </c>
      <c r="M2100" s="18">
        <f t="shared" si="642"/>
        <v>3484.35</v>
      </c>
      <c r="T2100" t="str">
        <f t="shared" si="643"/>
        <v>Completed</v>
      </c>
      <c r="U2100" t="str">
        <f t="shared" si="644"/>
        <v>Yes</v>
      </c>
      <c r="V2100" t="str">
        <f t="shared" si="645"/>
        <v>No</v>
      </c>
      <c r="X2100">
        <f t="shared" si="646"/>
        <v>619</v>
      </c>
      <c r="Y2100">
        <f t="shared" si="647"/>
        <v>468</v>
      </c>
      <c r="Z2100" s="18">
        <f t="shared" si="648"/>
        <v>2759712.3299794244</v>
      </c>
      <c r="AA2100" s="18">
        <f t="shared" si="649"/>
        <v>330643.50635802455</v>
      </c>
      <c r="AB2100" s="17">
        <f t="shared" si="650"/>
        <v>3.8641711229946525</v>
      </c>
      <c r="AC2100" s="2" t="s">
        <v>5039</v>
      </c>
      <c r="AD2100" s="2" t="s">
        <v>19</v>
      </c>
      <c r="AE2100" t="str">
        <f t="shared" si="651"/>
        <v>Electronics</v>
      </c>
      <c r="AF2100" t="str">
        <f t="shared" si="652"/>
        <v>Electronics</v>
      </c>
      <c r="AG2100" t="str" cm="1">
        <f t="array" ref="AG2100">INDEX(AD:AD,ROW())</f>
        <v>Electronics</v>
      </c>
      <c r="AH2100">
        <f t="shared" si="660"/>
        <v>3</v>
      </c>
      <c r="AI2100" t="str">
        <f t="shared" si="653"/>
        <v>Electronics</v>
      </c>
      <c r="AK2100">
        <f t="shared" si="654"/>
        <v>2024</v>
      </c>
      <c r="AL2100">
        <f t="shared" si="655"/>
        <v>6</v>
      </c>
      <c r="AM2100">
        <f t="shared" si="656"/>
        <v>11</v>
      </c>
      <c r="AN2100">
        <f t="shared" si="657"/>
        <v>3</v>
      </c>
      <c r="AO2100" t="str">
        <f t="shared" si="658"/>
        <v>Weekday</v>
      </c>
      <c r="AR2100" s="20">
        <f t="shared" si="659"/>
        <v>0</v>
      </c>
    </row>
    <row r="2101" spans="1:44" x14ac:dyDescent="0.35">
      <c r="A2101" t="str">
        <f t="shared" si="641"/>
        <v>CUST2100</v>
      </c>
      <c r="B2101" s="2" t="s">
        <v>2437</v>
      </c>
      <c r="C2101" s="4">
        <v>45595</v>
      </c>
      <c r="D2101" s="2" t="s">
        <v>140</v>
      </c>
      <c r="E2101" t="s">
        <v>5050</v>
      </c>
      <c r="F2101" s="2" t="s">
        <v>13</v>
      </c>
      <c r="G2101" s="2" t="s">
        <v>34</v>
      </c>
      <c r="H2101" s="2">
        <v>1</v>
      </c>
      <c r="I2101" s="19">
        <v>1239.25</v>
      </c>
      <c r="J2101" s="2" t="s">
        <v>15</v>
      </c>
      <c r="K2101" s="2" t="s">
        <v>16</v>
      </c>
      <c r="L2101" s="2">
        <v>3</v>
      </c>
      <c r="M2101" s="18">
        <f t="shared" si="642"/>
        <v>1239.25</v>
      </c>
      <c r="T2101" t="str">
        <f t="shared" si="643"/>
        <v>Completed</v>
      </c>
      <c r="U2101" t="str">
        <f t="shared" si="644"/>
        <v>Yes</v>
      </c>
      <c r="V2101" t="str">
        <f t="shared" si="645"/>
        <v>No</v>
      </c>
      <c r="X2101">
        <f t="shared" si="646"/>
        <v>589</v>
      </c>
      <c r="Y2101">
        <f t="shared" si="647"/>
        <v>426</v>
      </c>
      <c r="Z2101" s="18">
        <f t="shared" si="648"/>
        <v>1463424.4009529033</v>
      </c>
      <c r="AA2101" s="18">
        <f t="shared" si="649"/>
        <v>118285.78776560788</v>
      </c>
      <c r="AB2101" s="17">
        <f t="shared" si="650"/>
        <v>3.8140589569160999</v>
      </c>
      <c r="AC2101" s="2" t="s">
        <v>34</v>
      </c>
      <c r="AD2101" s="2" t="s">
        <v>13</v>
      </c>
      <c r="AE2101" t="str">
        <f t="shared" si="651"/>
        <v>Home &amp; Kitchen</v>
      </c>
      <c r="AF2101" t="str">
        <f t="shared" si="652"/>
        <v>Home &amp; Kitchen</v>
      </c>
      <c r="AG2101" t="str" cm="1">
        <f t="array" ref="AG2101">INDEX(AD:AD,ROW())</f>
        <v>Home &amp; Kitchen</v>
      </c>
      <c r="AH2101">
        <f t="shared" si="660"/>
        <v>7</v>
      </c>
      <c r="AI2101" t="str">
        <f t="shared" si="653"/>
        <v>Home &amp; Kitchen</v>
      </c>
      <c r="AK2101">
        <f t="shared" si="654"/>
        <v>2024</v>
      </c>
      <c r="AL2101">
        <f t="shared" si="655"/>
        <v>10</v>
      </c>
      <c r="AM2101">
        <f t="shared" si="656"/>
        <v>30</v>
      </c>
      <c r="AN2101">
        <f t="shared" si="657"/>
        <v>4</v>
      </c>
      <c r="AO2101" t="str">
        <f t="shared" si="658"/>
        <v>Weekday</v>
      </c>
      <c r="AR2101" s="20">
        <f t="shared" si="659"/>
        <v>0</v>
      </c>
    </row>
    <row r="2102" spans="1:44" x14ac:dyDescent="0.35">
      <c r="A2102" t="str">
        <f t="shared" si="641"/>
        <v>CUST2101</v>
      </c>
      <c r="B2102" s="2" t="s">
        <v>2438</v>
      </c>
      <c r="C2102" s="4">
        <v>45154</v>
      </c>
      <c r="D2102" s="2" t="s">
        <v>342</v>
      </c>
      <c r="E2102" t="s">
        <v>5053</v>
      </c>
      <c r="F2102" s="2" t="s">
        <v>29</v>
      </c>
      <c r="G2102" s="2" t="s">
        <v>5043</v>
      </c>
      <c r="H2102" s="2">
        <v>1</v>
      </c>
      <c r="I2102" s="19">
        <v>1140.46</v>
      </c>
      <c r="J2102" s="2" t="s">
        <v>5046</v>
      </c>
      <c r="K2102" s="2" t="s">
        <v>16</v>
      </c>
      <c r="L2102" s="2">
        <v>4</v>
      </c>
      <c r="M2102" s="18">
        <f t="shared" si="642"/>
        <v>1140.46</v>
      </c>
      <c r="T2102" t="str">
        <f t="shared" si="643"/>
        <v>Completed</v>
      </c>
      <c r="U2102" t="str">
        <f t="shared" si="644"/>
        <v>Yes</v>
      </c>
      <c r="V2102" t="str">
        <f t="shared" si="645"/>
        <v>No</v>
      </c>
      <c r="X2102">
        <f t="shared" si="646"/>
        <v>559</v>
      </c>
      <c r="Y2102">
        <f t="shared" si="647"/>
        <v>408</v>
      </c>
      <c r="Z2102" s="18">
        <f t="shared" si="648"/>
        <v>1892867.2841657216</v>
      </c>
      <c r="AA2102" s="18">
        <f t="shared" si="649"/>
        <v>199432.98236095349</v>
      </c>
      <c r="AB2102" s="17">
        <f t="shared" si="650"/>
        <v>3.8949824970828471</v>
      </c>
      <c r="AC2102" s="2" t="s">
        <v>5043</v>
      </c>
      <c r="AD2102" s="2" t="s">
        <v>29</v>
      </c>
      <c r="AE2102" t="str">
        <f t="shared" si="651"/>
        <v>Fashion</v>
      </c>
      <c r="AF2102" t="str">
        <f t="shared" si="652"/>
        <v>Fashion</v>
      </c>
      <c r="AG2102" t="str" cm="1">
        <f t="array" ref="AG2102">INDEX(AD:AD,ROW())</f>
        <v>Fashion</v>
      </c>
      <c r="AH2102">
        <f t="shared" si="660"/>
        <v>55</v>
      </c>
      <c r="AI2102" t="str">
        <f t="shared" si="653"/>
        <v>Fashion</v>
      </c>
      <c r="AK2102">
        <f t="shared" si="654"/>
        <v>2023</v>
      </c>
      <c r="AL2102">
        <f t="shared" si="655"/>
        <v>8</v>
      </c>
      <c r="AM2102">
        <f t="shared" si="656"/>
        <v>16</v>
      </c>
      <c r="AN2102">
        <f t="shared" si="657"/>
        <v>4</v>
      </c>
      <c r="AO2102" t="str">
        <f t="shared" si="658"/>
        <v>Weekday</v>
      </c>
      <c r="AR2102" s="20">
        <f t="shared" si="659"/>
        <v>0</v>
      </c>
    </row>
    <row r="2103" spans="1:44" x14ac:dyDescent="0.35">
      <c r="A2103" t="str">
        <f t="shared" si="641"/>
        <v>CUST2102</v>
      </c>
      <c r="B2103" s="2" t="s">
        <v>2439</v>
      </c>
      <c r="C2103" s="4">
        <v>45383</v>
      </c>
      <c r="D2103" s="2" t="s">
        <v>566</v>
      </c>
      <c r="E2103" t="s">
        <v>5050</v>
      </c>
      <c r="F2103" s="2" t="s">
        <v>13</v>
      </c>
      <c r="G2103" s="2" t="s">
        <v>37</v>
      </c>
      <c r="H2103" s="2">
        <v>1</v>
      </c>
      <c r="I2103" s="19">
        <v>1143.26</v>
      </c>
      <c r="J2103" s="2" t="s">
        <v>5047</v>
      </c>
      <c r="K2103" s="2" t="s">
        <v>16</v>
      </c>
      <c r="L2103" s="2">
        <v>2</v>
      </c>
      <c r="M2103" s="18">
        <f t="shared" si="642"/>
        <v>1143.26</v>
      </c>
      <c r="T2103" t="str">
        <f t="shared" si="643"/>
        <v>Completed</v>
      </c>
      <c r="U2103" t="str">
        <f t="shared" si="644"/>
        <v>Yes</v>
      </c>
      <c r="V2103" t="str">
        <f t="shared" si="645"/>
        <v>No</v>
      </c>
      <c r="X2103">
        <f t="shared" si="646"/>
        <v>589</v>
      </c>
      <c r="Y2103">
        <f t="shared" si="647"/>
        <v>426</v>
      </c>
      <c r="Z2103" s="18">
        <f t="shared" si="648"/>
        <v>1463424.4009529033</v>
      </c>
      <c r="AA2103" s="18">
        <f t="shared" si="649"/>
        <v>118285.78776560788</v>
      </c>
      <c r="AB2103" s="17">
        <f t="shared" si="650"/>
        <v>3.8140589569160999</v>
      </c>
      <c r="AC2103" s="2" t="s">
        <v>37</v>
      </c>
      <c r="AD2103" s="2" t="s">
        <v>13</v>
      </c>
      <c r="AE2103" t="str">
        <f t="shared" si="651"/>
        <v>Home &amp; Kitchen</v>
      </c>
      <c r="AF2103" t="str">
        <f t="shared" si="652"/>
        <v>Home &amp; Kitchen</v>
      </c>
      <c r="AG2103" t="str" cm="1">
        <f t="array" ref="AG2103">INDEX(AD:AD,ROW())</f>
        <v>Home &amp; Kitchen</v>
      </c>
      <c r="AH2103">
        <f t="shared" si="660"/>
        <v>8</v>
      </c>
      <c r="AI2103" t="str">
        <f t="shared" si="653"/>
        <v>Home &amp; Kitchen</v>
      </c>
      <c r="AK2103">
        <f t="shared" si="654"/>
        <v>2024</v>
      </c>
      <c r="AL2103">
        <f t="shared" si="655"/>
        <v>4</v>
      </c>
      <c r="AM2103">
        <f t="shared" si="656"/>
        <v>1</v>
      </c>
      <c r="AN2103">
        <f t="shared" si="657"/>
        <v>2</v>
      </c>
      <c r="AO2103" t="str">
        <f t="shared" si="658"/>
        <v>Weekday</v>
      </c>
      <c r="AR2103" s="20">
        <f t="shared" si="659"/>
        <v>0</v>
      </c>
    </row>
    <row r="2104" spans="1:44" x14ac:dyDescent="0.35">
      <c r="A2104" t="str">
        <f t="shared" si="641"/>
        <v>CUST2103</v>
      </c>
      <c r="B2104" s="2" t="s">
        <v>2440</v>
      </c>
      <c r="C2104" s="4">
        <v>45628</v>
      </c>
      <c r="D2104" s="2" t="s">
        <v>154</v>
      </c>
      <c r="E2104" t="s">
        <v>5053</v>
      </c>
      <c r="F2104" s="2" t="s">
        <v>13</v>
      </c>
      <c r="G2104" s="2" t="s">
        <v>95</v>
      </c>
      <c r="H2104" s="2">
        <v>1</v>
      </c>
      <c r="I2104" s="19">
        <v>1944.43</v>
      </c>
      <c r="J2104" s="2" t="s">
        <v>5047</v>
      </c>
      <c r="K2104" s="2" t="s">
        <v>16</v>
      </c>
      <c r="L2104" s="2">
        <v>4</v>
      </c>
      <c r="M2104" s="18">
        <f t="shared" si="642"/>
        <v>1944.43</v>
      </c>
      <c r="T2104" t="str">
        <f t="shared" si="643"/>
        <v>Completed</v>
      </c>
      <c r="U2104" t="str">
        <f t="shared" si="644"/>
        <v>Yes</v>
      </c>
      <c r="V2104" t="str">
        <f t="shared" si="645"/>
        <v>No</v>
      </c>
      <c r="X2104">
        <f t="shared" si="646"/>
        <v>559</v>
      </c>
      <c r="Y2104">
        <f t="shared" si="647"/>
        <v>408</v>
      </c>
      <c r="Z2104" s="18">
        <f t="shared" si="648"/>
        <v>1463424.4009529033</v>
      </c>
      <c r="AA2104" s="18">
        <f t="shared" si="649"/>
        <v>118285.78776560788</v>
      </c>
      <c r="AB2104" s="17">
        <f t="shared" si="650"/>
        <v>3.8140589569160999</v>
      </c>
      <c r="AC2104" s="2" t="s">
        <v>95</v>
      </c>
      <c r="AD2104" s="2" t="s">
        <v>13</v>
      </c>
      <c r="AE2104" t="str">
        <f t="shared" si="651"/>
        <v>Home &amp; Kitchen</v>
      </c>
      <c r="AF2104" t="str">
        <f t="shared" si="652"/>
        <v>Home &amp; Kitchen</v>
      </c>
      <c r="AG2104" t="str" cm="1">
        <f t="array" ref="AG2104">INDEX(AD:AD,ROW())</f>
        <v>Home &amp; Kitchen</v>
      </c>
      <c r="AH2104">
        <f t="shared" si="660"/>
        <v>32</v>
      </c>
      <c r="AI2104" t="str">
        <f t="shared" si="653"/>
        <v>Home &amp; Kitchen</v>
      </c>
      <c r="AK2104">
        <f t="shared" si="654"/>
        <v>2024</v>
      </c>
      <c r="AL2104">
        <f t="shared" si="655"/>
        <v>12</v>
      </c>
      <c r="AM2104">
        <f t="shared" si="656"/>
        <v>2</v>
      </c>
      <c r="AN2104">
        <f t="shared" si="657"/>
        <v>2</v>
      </c>
      <c r="AO2104" t="str">
        <f t="shared" si="658"/>
        <v>Weekday</v>
      </c>
      <c r="AR2104" s="20">
        <f t="shared" si="659"/>
        <v>0</v>
      </c>
    </row>
    <row r="2105" spans="1:44" x14ac:dyDescent="0.35">
      <c r="A2105" t="str">
        <f t="shared" si="641"/>
        <v>CUST2104</v>
      </c>
      <c r="B2105" s="2" t="s">
        <v>2441</v>
      </c>
      <c r="C2105" s="4">
        <v>45078</v>
      </c>
      <c r="D2105" s="2" t="s">
        <v>244</v>
      </c>
      <c r="E2105" t="s">
        <v>5055</v>
      </c>
      <c r="F2105" s="2" t="s">
        <v>23</v>
      </c>
      <c r="G2105" s="2" t="s">
        <v>65</v>
      </c>
      <c r="H2105" s="2">
        <v>1</v>
      </c>
      <c r="I2105" s="19">
        <v>626.76</v>
      </c>
      <c r="J2105" s="2" t="s">
        <v>15</v>
      </c>
      <c r="K2105" s="2" t="s">
        <v>31</v>
      </c>
      <c r="L2105" s="2">
        <v>5</v>
      </c>
      <c r="M2105" s="18">
        <f t="shared" si="642"/>
        <v>626.76</v>
      </c>
      <c r="T2105" t="str">
        <f t="shared" si="643"/>
        <v>Pending</v>
      </c>
      <c r="U2105" t="str">
        <f t="shared" si="644"/>
        <v>No</v>
      </c>
      <c r="V2105" t="str">
        <f t="shared" si="645"/>
        <v>Yes</v>
      </c>
      <c r="X2105">
        <f t="shared" si="646"/>
        <v>567</v>
      </c>
      <c r="Y2105">
        <f t="shared" si="647"/>
        <v>440</v>
      </c>
      <c r="Z2105" s="18">
        <f t="shared" si="648"/>
        <v>594714.6477588166</v>
      </c>
      <c r="AA2105" s="18">
        <f t="shared" si="649"/>
        <v>60882.938065984097</v>
      </c>
      <c r="AB2105" s="17">
        <f t="shared" si="650"/>
        <v>3.804733727810651</v>
      </c>
      <c r="AC2105" s="2" t="s">
        <v>65</v>
      </c>
      <c r="AD2105" s="2" t="s">
        <v>23</v>
      </c>
      <c r="AE2105" t="str">
        <f t="shared" si="651"/>
        <v>Books</v>
      </c>
      <c r="AF2105" t="str">
        <f t="shared" si="652"/>
        <v>Books</v>
      </c>
      <c r="AG2105" t="str" cm="1">
        <f t="array" ref="AG2105">INDEX(AD:AD,ROW())</f>
        <v>Books</v>
      </c>
      <c r="AH2105">
        <f t="shared" si="660"/>
        <v>19</v>
      </c>
      <c r="AI2105" t="str">
        <f t="shared" si="653"/>
        <v>Books</v>
      </c>
      <c r="AK2105">
        <f t="shared" si="654"/>
        <v>2023</v>
      </c>
      <c r="AL2105">
        <f t="shared" si="655"/>
        <v>6</v>
      </c>
      <c r="AM2105">
        <f t="shared" si="656"/>
        <v>1</v>
      </c>
      <c r="AN2105">
        <f t="shared" si="657"/>
        <v>5</v>
      </c>
      <c r="AO2105" t="str">
        <f t="shared" si="658"/>
        <v>Weekday</v>
      </c>
      <c r="AR2105" s="20">
        <f t="shared" si="659"/>
        <v>0</v>
      </c>
    </row>
    <row r="2106" spans="1:44" x14ac:dyDescent="0.35">
      <c r="A2106" t="str">
        <f t="shared" si="641"/>
        <v>CUST2105</v>
      </c>
      <c r="B2106" s="2" t="s">
        <v>2442</v>
      </c>
      <c r="C2106" s="4">
        <v>45272</v>
      </c>
      <c r="D2106" s="2" t="s">
        <v>156</v>
      </c>
      <c r="E2106" t="s">
        <v>5051</v>
      </c>
      <c r="F2106" s="2" t="s">
        <v>13</v>
      </c>
      <c r="G2106" s="2" t="s">
        <v>5045</v>
      </c>
      <c r="H2106" s="2">
        <v>1</v>
      </c>
      <c r="I2106" s="19">
        <v>661.52</v>
      </c>
      <c r="J2106" s="2" t="s">
        <v>20</v>
      </c>
      <c r="K2106" s="2" t="s">
        <v>16</v>
      </c>
      <c r="L2106" s="2">
        <v>5</v>
      </c>
      <c r="M2106" s="18">
        <f t="shared" si="642"/>
        <v>661.52</v>
      </c>
      <c r="T2106" t="str">
        <f t="shared" si="643"/>
        <v>Completed</v>
      </c>
      <c r="U2106" t="str">
        <f t="shared" si="644"/>
        <v>No</v>
      </c>
      <c r="V2106" t="str">
        <f t="shared" si="645"/>
        <v>No</v>
      </c>
      <c r="X2106">
        <f t="shared" si="646"/>
        <v>619</v>
      </c>
      <c r="Y2106">
        <f t="shared" si="647"/>
        <v>468</v>
      </c>
      <c r="Z2106" s="18">
        <f t="shared" si="648"/>
        <v>1463424.4009529033</v>
      </c>
      <c r="AA2106" s="18">
        <f t="shared" si="649"/>
        <v>118285.78776560788</v>
      </c>
      <c r="AB2106" s="17">
        <f t="shared" si="650"/>
        <v>3.8140589569160999</v>
      </c>
      <c r="AC2106" s="2" t="s">
        <v>5045</v>
      </c>
      <c r="AD2106" s="2" t="s">
        <v>13</v>
      </c>
      <c r="AE2106" t="str">
        <f t="shared" si="651"/>
        <v>Home &amp; Kitchen</v>
      </c>
      <c r="AF2106" t="str">
        <f t="shared" si="652"/>
        <v>Home &amp; Kitchen</v>
      </c>
      <c r="AG2106" t="str" cm="1">
        <f t="array" ref="AG2106">INDEX(AD:AD,ROW())</f>
        <v>Home &amp; Kitchen</v>
      </c>
      <c r="AH2106">
        <f t="shared" si="660"/>
        <v>76</v>
      </c>
      <c r="AI2106" t="str">
        <f t="shared" si="653"/>
        <v>Home &amp; Kitchen</v>
      </c>
      <c r="AK2106">
        <f t="shared" si="654"/>
        <v>2023</v>
      </c>
      <c r="AL2106">
        <f t="shared" si="655"/>
        <v>12</v>
      </c>
      <c r="AM2106">
        <f t="shared" si="656"/>
        <v>12</v>
      </c>
      <c r="AN2106">
        <f t="shared" si="657"/>
        <v>3</v>
      </c>
      <c r="AO2106" t="str">
        <f t="shared" si="658"/>
        <v>Weekday</v>
      </c>
      <c r="AR2106" s="20">
        <f t="shared" si="659"/>
        <v>0</v>
      </c>
    </row>
    <row r="2107" spans="1:44" x14ac:dyDescent="0.35">
      <c r="A2107" t="str">
        <f t="shared" si="641"/>
        <v>CUST2106</v>
      </c>
      <c r="B2107" s="2" t="s">
        <v>2443</v>
      </c>
      <c r="C2107" s="4">
        <v>45799</v>
      </c>
      <c r="D2107" s="2" t="s">
        <v>872</v>
      </c>
      <c r="E2107" t="s">
        <v>5049</v>
      </c>
      <c r="F2107" s="2" t="s">
        <v>13</v>
      </c>
      <c r="G2107" s="2" t="s">
        <v>37</v>
      </c>
      <c r="H2107" s="2">
        <v>2</v>
      </c>
      <c r="I2107" s="19">
        <v>1274.58</v>
      </c>
      <c r="J2107" s="2" t="s">
        <v>5047</v>
      </c>
      <c r="K2107" s="2" t="s">
        <v>16</v>
      </c>
      <c r="L2107" s="2">
        <v>2</v>
      </c>
      <c r="M2107" s="18">
        <f t="shared" si="642"/>
        <v>2549.16</v>
      </c>
      <c r="T2107" t="str">
        <f t="shared" si="643"/>
        <v>Completed</v>
      </c>
      <c r="U2107" t="str">
        <f t="shared" si="644"/>
        <v>Yes</v>
      </c>
      <c r="V2107" t="str">
        <f t="shared" si="645"/>
        <v>No</v>
      </c>
      <c r="X2107">
        <f t="shared" si="646"/>
        <v>595</v>
      </c>
      <c r="Y2107">
        <f t="shared" si="647"/>
        <v>444</v>
      </c>
      <c r="Z2107" s="18">
        <f t="shared" si="648"/>
        <v>1463424.4009529033</v>
      </c>
      <c r="AA2107" s="18">
        <f t="shared" si="649"/>
        <v>118285.78776560788</v>
      </c>
      <c r="AB2107" s="17">
        <f t="shared" si="650"/>
        <v>3.8140589569160999</v>
      </c>
      <c r="AC2107" s="2" t="s">
        <v>37</v>
      </c>
      <c r="AD2107" s="2" t="s">
        <v>13</v>
      </c>
      <c r="AE2107" t="str">
        <f t="shared" si="651"/>
        <v>Home &amp; Kitchen</v>
      </c>
      <c r="AF2107" t="str">
        <f t="shared" si="652"/>
        <v>Home &amp; Kitchen</v>
      </c>
      <c r="AG2107" t="str" cm="1">
        <f t="array" ref="AG2107">INDEX(AD:AD,ROW())</f>
        <v>Home &amp; Kitchen</v>
      </c>
      <c r="AH2107">
        <f t="shared" si="660"/>
        <v>8</v>
      </c>
      <c r="AI2107" t="str">
        <f t="shared" si="653"/>
        <v>Home &amp; Kitchen</v>
      </c>
      <c r="AK2107">
        <f t="shared" si="654"/>
        <v>2025</v>
      </c>
      <c r="AL2107">
        <f t="shared" si="655"/>
        <v>5</v>
      </c>
      <c r="AM2107">
        <f t="shared" si="656"/>
        <v>22</v>
      </c>
      <c r="AN2107">
        <f t="shared" si="657"/>
        <v>5</v>
      </c>
      <c r="AO2107" t="str">
        <f t="shared" si="658"/>
        <v>Weekday</v>
      </c>
      <c r="AR2107" s="20">
        <f t="shared" si="659"/>
        <v>0</v>
      </c>
    </row>
    <row r="2108" spans="1:44" x14ac:dyDescent="0.35">
      <c r="A2108" t="str">
        <f t="shared" si="641"/>
        <v>CUST2107</v>
      </c>
      <c r="B2108" s="2" t="s">
        <v>2444</v>
      </c>
      <c r="C2108" s="4">
        <v>45572</v>
      </c>
      <c r="D2108" s="2" t="s">
        <v>541</v>
      </c>
      <c r="E2108" t="s">
        <v>5051</v>
      </c>
      <c r="F2108" s="2" t="s">
        <v>13</v>
      </c>
      <c r="G2108" s="2" t="s">
        <v>95</v>
      </c>
      <c r="H2108" s="2">
        <v>2</v>
      </c>
      <c r="I2108" s="19">
        <v>1246.69</v>
      </c>
      <c r="J2108" s="2" t="s">
        <v>20</v>
      </c>
      <c r="K2108" s="2" t="s">
        <v>76</v>
      </c>
      <c r="L2108" s="2">
        <v>5</v>
      </c>
      <c r="M2108" s="18">
        <f t="shared" si="642"/>
        <v>2493.38</v>
      </c>
      <c r="T2108" t="str">
        <f t="shared" si="643"/>
        <v>Completed</v>
      </c>
      <c r="U2108" t="str">
        <f t="shared" si="644"/>
        <v>No</v>
      </c>
      <c r="V2108" t="str">
        <f t="shared" si="645"/>
        <v>No</v>
      </c>
      <c r="X2108">
        <f t="shared" si="646"/>
        <v>619</v>
      </c>
      <c r="Y2108">
        <f t="shared" si="647"/>
        <v>468</v>
      </c>
      <c r="Z2108" s="18">
        <f t="shared" si="648"/>
        <v>1463424.4009529033</v>
      </c>
      <c r="AA2108" s="18">
        <f t="shared" si="649"/>
        <v>118285.78776560788</v>
      </c>
      <c r="AB2108" s="17">
        <f t="shared" si="650"/>
        <v>3.8140589569160999</v>
      </c>
      <c r="AC2108" s="2" t="s">
        <v>95</v>
      </c>
      <c r="AD2108" s="2" t="s">
        <v>13</v>
      </c>
      <c r="AE2108" t="str">
        <f t="shared" si="651"/>
        <v>Home &amp; Kitchen</v>
      </c>
      <c r="AF2108" t="str">
        <f t="shared" si="652"/>
        <v>Home &amp; Kitchen</v>
      </c>
      <c r="AG2108" t="str" cm="1">
        <f t="array" ref="AG2108">INDEX(AD:AD,ROW())</f>
        <v>Home &amp; Kitchen</v>
      </c>
      <c r="AH2108">
        <f t="shared" si="660"/>
        <v>32</v>
      </c>
      <c r="AI2108" t="str">
        <f t="shared" si="653"/>
        <v>Home &amp; Kitchen</v>
      </c>
      <c r="AK2108">
        <f t="shared" si="654"/>
        <v>2024</v>
      </c>
      <c r="AL2108">
        <f t="shared" si="655"/>
        <v>10</v>
      </c>
      <c r="AM2108">
        <f t="shared" si="656"/>
        <v>7</v>
      </c>
      <c r="AN2108">
        <f t="shared" si="657"/>
        <v>2</v>
      </c>
      <c r="AO2108" t="str">
        <f t="shared" si="658"/>
        <v>Weekday</v>
      </c>
      <c r="AR2108" s="20">
        <f t="shared" si="659"/>
        <v>1</v>
      </c>
    </row>
    <row r="2109" spans="1:44" x14ac:dyDescent="0.35">
      <c r="A2109" t="str">
        <f t="shared" si="641"/>
        <v>CUST2108</v>
      </c>
      <c r="B2109" s="2" t="s">
        <v>2445</v>
      </c>
      <c r="C2109" s="4">
        <v>45386</v>
      </c>
      <c r="D2109" s="2" t="s">
        <v>275</v>
      </c>
      <c r="E2109" t="s">
        <v>5048</v>
      </c>
      <c r="F2109" s="2" t="s">
        <v>13</v>
      </c>
      <c r="G2109" s="2" t="s">
        <v>5045</v>
      </c>
      <c r="H2109" s="2">
        <v>1</v>
      </c>
      <c r="I2109" s="19">
        <v>1717.5</v>
      </c>
      <c r="J2109" s="2" t="s">
        <v>50</v>
      </c>
      <c r="K2109" s="2" t="s">
        <v>16</v>
      </c>
      <c r="L2109" s="2">
        <v>3</v>
      </c>
      <c r="M2109" s="18">
        <f t="shared" si="642"/>
        <v>1717.5</v>
      </c>
      <c r="T2109" t="str">
        <f t="shared" si="643"/>
        <v>Completed</v>
      </c>
      <c r="U2109" t="str">
        <f t="shared" si="644"/>
        <v>Yes</v>
      </c>
      <c r="V2109" t="str">
        <f t="shared" si="645"/>
        <v>No</v>
      </c>
      <c r="X2109">
        <f t="shared" si="646"/>
        <v>590</v>
      </c>
      <c r="Y2109">
        <f t="shared" si="647"/>
        <v>451</v>
      </c>
      <c r="Z2109" s="18">
        <f t="shared" si="648"/>
        <v>1463424.4009529033</v>
      </c>
      <c r="AA2109" s="18">
        <f t="shared" si="649"/>
        <v>118285.78776560788</v>
      </c>
      <c r="AB2109" s="17">
        <f t="shared" si="650"/>
        <v>3.8140589569160999</v>
      </c>
      <c r="AC2109" s="2" t="s">
        <v>5045</v>
      </c>
      <c r="AD2109" s="2" t="s">
        <v>13</v>
      </c>
      <c r="AE2109" t="str">
        <f t="shared" si="651"/>
        <v>Home &amp; Kitchen</v>
      </c>
      <c r="AF2109" t="str">
        <f t="shared" si="652"/>
        <v>Home &amp; Kitchen</v>
      </c>
      <c r="AG2109" t="str" cm="1">
        <f t="array" ref="AG2109">INDEX(AD:AD,ROW())</f>
        <v>Home &amp; Kitchen</v>
      </c>
      <c r="AH2109">
        <f t="shared" si="660"/>
        <v>76</v>
      </c>
      <c r="AI2109" t="str">
        <f t="shared" si="653"/>
        <v>Home &amp; Kitchen</v>
      </c>
      <c r="AK2109">
        <f t="shared" si="654"/>
        <v>2024</v>
      </c>
      <c r="AL2109">
        <f t="shared" si="655"/>
        <v>4</v>
      </c>
      <c r="AM2109">
        <f t="shared" si="656"/>
        <v>4</v>
      </c>
      <c r="AN2109">
        <f t="shared" si="657"/>
        <v>5</v>
      </c>
      <c r="AO2109" t="str">
        <f t="shared" si="658"/>
        <v>Weekday</v>
      </c>
      <c r="AR2109" s="20">
        <f t="shared" si="659"/>
        <v>0</v>
      </c>
    </row>
    <row r="2110" spans="1:44" x14ac:dyDescent="0.35">
      <c r="A2110" t="str">
        <f t="shared" si="641"/>
        <v>CUST2109</v>
      </c>
      <c r="B2110" s="2" t="s">
        <v>2446</v>
      </c>
      <c r="C2110" s="4">
        <v>45717</v>
      </c>
      <c r="D2110" s="2" t="s">
        <v>70</v>
      </c>
      <c r="E2110" t="s">
        <v>5050</v>
      </c>
      <c r="F2110" s="2" t="s">
        <v>13</v>
      </c>
      <c r="G2110" s="2" t="s">
        <v>37</v>
      </c>
      <c r="H2110" s="2">
        <v>2</v>
      </c>
      <c r="I2110" s="19">
        <v>1768.89</v>
      </c>
      <c r="J2110" s="2" t="s">
        <v>15</v>
      </c>
      <c r="K2110" s="2" t="s">
        <v>16</v>
      </c>
      <c r="L2110" s="2">
        <v>5</v>
      </c>
      <c r="M2110" s="18">
        <f t="shared" si="642"/>
        <v>3537.78</v>
      </c>
      <c r="T2110" t="str">
        <f t="shared" si="643"/>
        <v>Completed</v>
      </c>
      <c r="U2110" t="str">
        <f t="shared" si="644"/>
        <v>Yes</v>
      </c>
      <c r="V2110" t="str">
        <f t="shared" si="645"/>
        <v>No</v>
      </c>
      <c r="X2110">
        <f t="shared" si="646"/>
        <v>589</v>
      </c>
      <c r="Y2110">
        <f t="shared" si="647"/>
        <v>426</v>
      </c>
      <c r="Z2110" s="18">
        <f t="shared" si="648"/>
        <v>1463424.4009529033</v>
      </c>
      <c r="AA2110" s="18">
        <f t="shared" si="649"/>
        <v>118285.78776560788</v>
      </c>
      <c r="AB2110" s="17">
        <f t="shared" si="650"/>
        <v>3.8140589569160999</v>
      </c>
      <c r="AC2110" s="2" t="s">
        <v>37</v>
      </c>
      <c r="AD2110" s="2" t="s">
        <v>13</v>
      </c>
      <c r="AE2110" t="str">
        <f t="shared" si="651"/>
        <v>Home &amp; Kitchen</v>
      </c>
      <c r="AF2110" t="str">
        <f t="shared" si="652"/>
        <v>Home &amp; Kitchen</v>
      </c>
      <c r="AG2110" t="str" cm="1">
        <f t="array" ref="AG2110">INDEX(AD:AD,ROW())</f>
        <v>Home &amp; Kitchen</v>
      </c>
      <c r="AH2110">
        <f t="shared" si="660"/>
        <v>8</v>
      </c>
      <c r="AI2110" t="str">
        <f t="shared" si="653"/>
        <v>Home &amp; Kitchen</v>
      </c>
      <c r="AK2110">
        <f t="shared" si="654"/>
        <v>2025</v>
      </c>
      <c r="AL2110">
        <f t="shared" si="655"/>
        <v>3</v>
      </c>
      <c r="AM2110">
        <f t="shared" si="656"/>
        <v>1</v>
      </c>
      <c r="AN2110">
        <f t="shared" si="657"/>
        <v>7</v>
      </c>
      <c r="AO2110" t="str">
        <f t="shared" si="658"/>
        <v>Weekend</v>
      </c>
      <c r="AR2110" s="20">
        <f t="shared" si="659"/>
        <v>0</v>
      </c>
    </row>
    <row r="2111" spans="1:44" x14ac:dyDescent="0.35">
      <c r="A2111" t="str">
        <f t="shared" si="641"/>
        <v>CUST2110</v>
      </c>
      <c r="B2111" s="2" t="s">
        <v>2447</v>
      </c>
      <c r="C2111" s="4">
        <v>45097</v>
      </c>
      <c r="D2111" s="2" t="s">
        <v>169</v>
      </c>
      <c r="E2111" t="s">
        <v>5053</v>
      </c>
      <c r="F2111" s="2" t="s">
        <v>23</v>
      </c>
      <c r="G2111" s="2" t="s">
        <v>65</v>
      </c>
      <c r="H2111" s="2">
        <v>1</v>
      </c>
      <c r="I2111" s="19">
        <v>672.31</v>
      </c>
      <c r="J2111" s="2" t="s">
        <v>50</v>
      </c>
      <c r="K2111" s="2" t="s">
        <v>16</v>
      </c>
      <c r="L2111" s="2">
        <v>4</v>
      </c>
      <c r="M2111" s="18">
        <f t="shared" si="642"/>
        <v>672.31</v>
      </c>
      <c r="T2111" t="str">
        <f t="shared" si="643"/>
        <v>Completed</v>
      </c>
      <c r="U2111" t="str">
        <f t="shared" si="644"/>
        <v>No</v>
      </c>
      <c r="V2111" t="str">
        <f t="shared" si="645"/>
        <v>No</v>
      </c>
      <c r="X2111">
        <f t="shared" si="646"/>
        <v>559</v>
      </c>
      <c r="Y2111">
        <f t="shared" si="647"/>
        <v>408</v>
      </c>
      <c r="Z2111" s="18">
        <f t="shared" si="648"/>
        <v>594714.6477588166</v>
      </c>
      <c r="AA2111" s="18">
        <f t="shared" si="649"/>
        <v>60882.938065984097</v>
      </c>
      <c r="AB2111" s="17">
        <f t="shared" si="650"/>
        <v>3.804733727810651</v>
      </c>
      <c r="AC2111" s="2" t="s">
        <v>65</v>
      </c>
      <c r="AD2111" s="2" t="s">
        <v>23</v>
      </c>
      <c r="AE2111" t="str">
        <f t="shared" si="651"/>
        <v>Books</v>
      </c>
      <c r="AF2111" t="str">
        <f t="shared" si="652"/>
        <v>Books</v>
      </c>
      <c r="AG2111" t="str" cm="1">
        <f t="array" ref="AG2111">INDEX(AD:AD,ROW())</f>
        <v>Books</v>
      </c>
      <c r="AH2111">
        <f t="shared" si="660"/>
        <v>19</v>
      </c>
      <c r="AI2111" t="str">
        <f t="shared" si="653"/>
        <v>Books</v>
      </c>
      <c r="AK2111">
        <f t="shared" si="654"/>
        <v>2023</v>
      </c>
      <c r="AL2111">
        <f t="shared" si="655"/>
        <v>6</v>
      </c>
      <c r="AM2111">
        <f t="shared" si="656"/>
        <v>20</v>
      </c>
      <c r="AN2111">
        <f t="shared" si="657"/>
        <v>3</v>
      </c>
      <c r="AO2111" t="str">
        <f t="shared" si="658"/>
        <v>Weekday</v>
      </c>
      <c r="AR2111" s="20">
        <f t="shared" si="659"/>
        <v>0</v>
      </c>
    </row>
    <row r="2112" spans="1:44" x14ac:dyDescent="0.35">
      <c r="A2112" t="str">
        <f t="shared" si="641"/>
        <v>CUST2111</v>
      </c>
      <c r="B2112" s="2" t="s">
        <v>2448</v>
      </c>
      <c r="C2112" s="4">
        <v>44933</v>
      </c>
      <c r="D2112" s="2" t="s">
        <v>323</v>
      </c>
      <c r="E2112" t="s">
        <v>5055</v>
      </c>
      <c r="F2112" s="2" t="s">
        <v>29</v>
      </c>
      <c r="G2112" s="2" t="s">
        <v>121</v>
      </c>
      <c r="H2112" s="2">
        <v>1</v>
      </c>
      <c r="I2112" s="19">
        <v>1622.43</v>
      </c>
      <c r="J2112" s="2" t="s">
        <v>20</v>
      </c>
      <c r="K2112" s="2" t="s">
        <v>16</v>
      </c>
      <c r="L2112" s="2">
        <v>2</v>
      </c>
      <c r="M2112" s="18">
        <f t="shared" si="642"/>
        <v>1622.43</v>
      </c>
      <c r="T2112" t="str">
        <f t="shared" si="643"/>
        <v>Completed</v>
      </c>
      <c r="U2112" t="str">
        <f t="shared" si="644"/>
        <v>Yes</v>
      </c>
      <c r="V2112" t="str">
        <f t="shared" si="645"/>
        <v>No</v>
      </c>
      <c r="X2112">
        <f t="shared" si="646"/>
        <v>567</v>
      </c>
      <c r="Y2112">
        <f t="shared" si="647"/>
        <v>440</v>
      </c>
      <c r="Z2112" s="18">
        <f t="shared" si="648"/>
        <v>1892867.2841657216</v>
      </c>
      <c r="AA2112" s="18">
        <f t="shared" si="649"/>
        <v>199432.98236095349</v>
      </c>
      <c r="AB2112" s="17">
        <f t="shared" si="650"/>
        <v>3.8949824970828471</v>
      </c>
      <c r="AC2112" s="2" t="s">
        <v>121</v>
      </c>
      <c r="AD2112" s="2" t="s">
        <v>29</v>
      </c>
      <c r="AE2112" t="str">
        <f t="shared" si="651"/>
        <v>Fashion</v>
      </c>
      <c r="AF2112" t="str">
        <f t="shared" si="652"/>
        <v>Fashion</v>
      </c>
      <c r="AG2112" t="str" cm="1">
        <f t="array" ref="AG2112">INDEX(AD:AD,ROW())</f>
        <v>Fashion</v>
      </c>
      <c r="AH2112">
        <f t="shared" si="660"/>
        <v>45</v>
      </c>
      <c r="AI2112" t="str">
        <f t="shared" si="653"/>
        <v>Fashion</v>
      </c>
      <c r="AK2112">
        <f t="shared" si="654"/>
        <v>2023</v>
      </c>
      <c r="AL2112">
        <f t="shared" si="655"/>
        <v>1</v>
      </c>
      <c r="AM2112">
        <f t="shared" si="656"/>
        <v>7</v>
      </c>
      <c r="AN2112">
        <f t="shared" si="657"/>
        <v>7</v>
      </c>
      <c r="AO2112" t="str">
        <f t="shared" si="658"/>
        <v>Weekend</v>
      </c>
      <c r="AR2112" s="20">
        <f t="shared" si="659"/>
        <v>0</v>
      </c>
    </row>
    <row r="2113" spans="1:44" x14ac:dyDescent="0.35">
      <c r="A2113" t="str">
        <f t="shared" si="641"/>
        <v>CUST2112</v>
      </c>
      <c r="B2113" s="2" t="s">
        <v>2449</v>
      </c>
      <c r="C2113" s="4">
        <v>45642</v>
      </c>
      <c r="D2113" s="2" t="s">
        <v>1174</v>
      </c>
      <c r="E2113" t="s">
        <v>5052</v>
      </c>
      <c r="F2113" s="2" t="s">
        <v>29</v>
      </c>
      <c r="G2113" s="2" t="s">
        <v>5041</v>
      </c>
      <c r="H2113" s="2">
        <v>1</v>
      </c>
      <c r="I2113" s="19">
        <v>417.28</v>
      </c>
      <c r="J2113" s="2" t="s">
        <v>5046</v>
      </c>
      <c r="K2113" s="2" t="s">
        <v>103</v>
      </c>
      <c r="L2113" s="2">
        <v>4</v>
      </c>
      <c r="M2113" s="18">
        <f t="shared" si="642"/>
        <v>417.28</v>
      </c>
      <c r="T2113" t="str">
        <f t="shared" si="643"/>
        <v>Lost Sale</v>
      </c>
      <c r="U2113" t="str">
        <f t="shared" si="644"/>
        <v>No</v>
      </c>
      <c r="V2113" t="str">
        <f t="shared" si="645"/>
        <v>Yes</v>
      </c>
      <c r="X2113">
        <f t="shared" si="646"/>
        <v>573</v>
      </c>
      <c r="Y2113">
        <f t="shared" si="647"/>
        <v>450</v>
      </c>
      <c r="Z2113" s="18">
        <f t="shared" si="648"/>
        <v>1892867.2841657216</v>
      </c>
      <c r="AA2113" s="18">
        <f t="shared" si="649"/>
        <v>199432.98236095349</v>
      </c>
      <c r="AB2113" s="17">
        <f t="shared" si="650"/>
        <v>3.8949824970828471</v>
      </c>
      <c r="AC2113" s="2" t="s">
        <v>5041</v>
      </c>
      <c r="AD2113" s="2" t="s">
        <v>29</v>
      </c>
      <c r="AE2113" t="str">
        <f t="shared" si="651"/>
        <v>Fashion</v>
      </c>
      <c r="AF2113" t="str">
        <f t="shared" si="652"/>
        <v>Fashion</v>
      </c>
      <c r="AG2113" t="str" cm="1">
        <f t="array" ref="AG2113">INDEX(AD:AD,ROW())</f>
        <v>Fashion</v>
      </c>
      <c r="AH2113">
        <f t="shared" si="660"/>
        <v>15</v>
      </c>
      <c r="AI2113" t="str">
        <f t="shared" si="653"/>
        <v>Fashion</v>
      </c>
      <c r="AK2113">
        <f t="shared" si="654"/>
        <v>2024</v>
      </c>
      <c r="AL2113">
        <f t="shared" si="655"/>
        <v>12</v>
      </c>
      <c r="AM2113">
        <f t="shared" si="656"/>
        <v>16</v>
      </c>
      <c r="AN2113">
        <f t="shared" si="657"/>
        <v>2</v>
      </c>
      <c r="AO2113" t="str">
        <f t="shared" si="658"/>
        <v>Weekday</v>
      </c>
      <c r="AR2113" s="20">
        <f t="shared" si="659"/>
        <v>1</v>
      </c>
    </row>
    <row r="2114" spans="1:44" x14ac:dyDescent="0.35">
      <c r="A2114" t="str">
        <f t="shared" si="641"/>
        <v>CUST2113</v>
      </c>
      <c r="B2114" s="2" t="s">
        <v>2450</v>
      </c>
      <c r="C2114" s="4">
        <v>45735</v>
      </c>
      <c r="D2114" s="2" t="s">
        <v>161</v>
      </c>
      <c r="E2114" t="s">
        <v>5053</v>
      </c>
      <c r="F2114" s="2" t="s">
        <v>13</v>
      </c>
      <c r="G2114" s="2" t="s">
        <v>37</v>
      </c>
      <c r="H2114" s="2">
        <v>1</v>
      </c>
      <c r="I2114" s="19">
        <v>742.38</v>
      </c>
      <c r="J2114" s="2" t="s">
        <v>50</v>
      </c>
      <c r="K2114" s="2" t="s">
        <v>16</v>
      </c>
      <c r="L2114" s="2">
        <v>5</v>
      </c>
      <c r="M2114" s="18">
        <f t="shared" si="642"/>
        <v>742.38</v>
      </c>
      <c r="T2114" t="str">
        <f t="shared" si="643"/>
        <v>Completed</v>
      </c>
      <c r="U2114" t="str">
        <f t="shared" si="644"/>
        <v>No</v>
      </c>
      <c r="V2114" t="str">
        <f t="shared" si="645"/>
        <v>No</v>
      </c>
      <c r="X2114">
        <f t="shared" si="646"/>
        <v>559</v>
      </c>
      <c r="Y2114">
        <f t="shared" si="647"/>
        <v>408</v>
      </c>
      <c r="Z2114" s="18">
        <f t="shared" si="648"/>
        <v>1463424.4009529033</v>
      </c>
      <c r="AA2114" s="18">
        <f t="shared" si="649"/>
        <v>118285.78776560788</v>
      </c>
      <c r="AB2114" s="17">
        <f t="shared" si="650"/>
        <v>3.8140589569160999</v>
      </c>
      <c r="AC2114" s="2" t="s">
        <v>37</v>
      </c>
      <c r="AD2114" s="2" t="s">
        <v>13</v>
      </c>
      <c r="AE2114" t="str">
        <f t="shared" si="651"/>
        <v>Home &amp; Kitchen</v>
      </c>
      <c r="AF2114" t="str">
        <f t="shared" si="652"/>
        <v>Home &amp; Kitchen</v>
      </c>
      <c r="AG2114" t="str" cm="1">
        <f t="array" ref="AG2114">INDEX(AD:AD,ROW())</f>
        <v>Home &amp; Kitchen</v>
      </c>
      <c r="AH2114">
        <f t="shared" si="660"/>
        <v>8</v>
      </c>
      <c r="AI2114" t="str">
        <f t="shared" si="653"/>
        <v>Home &amp; Kitchen</v>
      </c>
      <c r="AK2114">
        <f t="shared" si="654"/>
        <v>2025</v>
      </c>
      <c r="AL2114">
        <f t="shared" si="655"/>
        <v>3</v>
      </c>
      <c r="AM2114">
        <f t="shared" si="656"/>
        <v>19</v>
      </c>
      <c r="AN2114">
        <f t="shared" si="657"/>
        <v>4</v>
      </c>
      <c r="AO2114" t="str">
        <f t="shared" si="658"/>
        <v>Weekday</v>
      </c>
      <c r="AR2114" s="20">
        <f t="shared" si="659"/>
        <v>0</v>
      </c>
    </row>
    <row r="2115" spans="1:44" x14ac:dyDescent="0.35">
      <c r="A2115" t="str">
        <f t="shared" ref="A2115:A2178" si="661">"CUST"&amp;TEXT(ROW()-1,"0000")</f>
        <v>CUST2114</v>
      </c>
      <c r="B2115" s="2" t="s">
        <v>2451</v>
      </c>
      <c r="C2115" s="4">
        <v>45002</v>
      </c>
      <c r="D2115" s="2" t="s">
        <v>649</v>
      </c>
      <c r="E2115" t="s">
        <v>5053</v>
      </c>
      <c r="F2115" s="2" t="s">
        <v>23</v>
      </c>
      <c r="G2115" s="2" t="s">
        <v>65</v>
      </c>
      <c r="H2115" s="2">
        <v>1</v>
      </c>
      <c r="I2115" s="19">
        <v>391.01</v>
      </c>
      <c r="J2115" s="2" t="s">
        <v>15</v>
      </c>
      <c r="K2115" s="2" t="s">
        <v>31</v>
      </c>
      <c r="L2115" s="2">
        <v>1</v>
      </c>
      <c r="M2115" s="18">
        <f t="shared" ref="M2115:M2178" si="662">H2115*I2115</f>
        <v>391.01</v>
      </c>
      <c r="T2115" t="str">
        <f t="shared" ref="T2115:T2178" si="663">IF(K2115="Cancelled","Lost Sale",IF(K2115="Pending","Pending","Completed"))</f>
        <v>Pending</v>
      </c>
      <c r="U2115" t="str">
        <f t="shared" ref="U2115:U2178" si="664">IF(AND(K2115="Delivered",M2115&gt;1000),"Yes","No")</f>
        <v>No</v>
      </c>
      <c r="V2115" t="str">
        <f t="shared" ref="V2115:V2178" si="665">IF(OR(K2115="Cancelled",K2115="Pending"),"Yes","No")</f>
        <v>Yes</v>
      </c>
      <c r="X2115">
        <f t="shared" ref="X2115:X2178" si="666">COUNTIF($E$2:$E$4701,E2115)</f>
        <v>559</v>
      </c>
      <c r="Y2115">
        <f t="shared" ref="Y2115:Y2178" si="667">COUNTIFS($E$2:$E$4701,E2115,$K$2:$K$4701,"Delivered")</f>
        <v>408</v>
      </c>
      <c r="Z2115" s="18">
        <f t="shared" ref="Z2115:Z2178" si="668">SUMIF($F$2:$F$4701,F2115,$M$2:$M$4701)</f>
        <v>594714.6477588166</v>
      </c>
      <c r="AA2115" s="18">
        <f t="shared" ref="AA2115:AA2178" si="669">SUMIFS($M$2:$M$4701,$F$2:$F$4701,F2115,$K$2:$K$4701,"Pending")</f>
        <v>60882.938065984097</v>
      </c>
      <c r="AB2115" s="17">
        <f t="shared" ref="AB2115:AB2178" si="670">AVERAGEIF($F$2:$F$4701,F2115,$L$2:$L$4701)</f>
        <v>3.804733727810651</v>
      </c>
      <c r="AC2115" s="2" t="s">
        <v>65</v>
      </c>
      <c r="AD2115" s="2" t="s">
        <v>23</v>
      </c>
      <c r="AE2115" t="str">
        <f t="shared" ref="AE2115:AE2178" si="671">VLOOKUP(G2115,$AC$2:$AD$4738,2,FALSE)</f>
        <v>Books</v>
      </c>
      <c r="AF2115" t="str">
        <f t="shared" ref="AF2115:AF2178" si="672">_xlfn.XLOOKUP(G2115,AC:AC,AD:AD)</f>
        <v>Books</v>
      </c>
      <c r="AG2115" t="str" cm="1">
        <f t="array" ref="AG2115">INDEX(AD:AD,ROW())</f>
        <v>Books</v>
      </c>
      <c r="AH2115">
        <f t="shared" si="660"/>
        <v>19</v>
      </c>
      <c r="AI2115" t="str">
        <f t="shared" ref="AI2115:AI2178" si="673">INDEX(AD:AD,MATCH(G2115,AC:AC,0))</f>
        <v>Books</v>
      </c>
      <c r="AK2115">
        <f t="shared" ref="AK2115:AK2178" si="674">YEAR(C2115)</f>
        <v>2023</v>
      </c>
      <c r="AL2115">
        <f t="shared" ref="AL2115:AL2178" si="675">MONTH(C2115)</f>
        <v>3</v>
      </c>
      <c r="AM2115">
        <f t="shared" ref="AM2115:AM2178" si="676">DAY(C2115)</f>
        <v>17</v>
      </c>
      <c r="AN2115">
        <f t="shared" ref="AN2115:AN2178" si="677">WEEKDAY(C2115)</f>
        <v>6</v>
      </c>
      <c r="AO2115" t="str">
        <f t="shared" ref="AO2115:AO2178" si="678">IF(WEEKDAY(C2115,2)&gt;5,"Weekend","Weekday")</f>
        <v>Weekday</v>
      </c>
      <c r="AR2115" s="20">
        <f t="shared" ref="AR2115:AR2178" si="679">IF(OR(K2115="Cancelled",K2115="Returned"),1,0)</f>
        <v>0</v>
      </c>
    </row>
    <row r="2116" spans="1:44" x14ac:dyDescent="0.35">
      <c r="A2116" t="str">
        <f t="shared" si="661"/>
        <v>CUST2115</v>
      </c>
      <c r="B2116" s="2" t="s">
        <v>2452</v>
      </c>
      <c r="C2116" s="4">
        <v>45265</v>
      </c>
      <c r="D2116" s="2" t="s">
        <v>808</v>
      </c>
      <c r="E2116" t="s">
        <v>5048</v>
      </c>
      <c r="F2116" s="2" t="s">
        <v>23</v>
      </c>
      <c r="G2116" s="2" t="s">
        <v>75</v>
      </c>
      <c r="H2116" s="2">
        <v>1</v>
      </c>
      <c r="I2116" s="19">
        <v>243.27</v>
      </c>
      <c r="J2116" s="2" t="s">
        <v>15</v>
      </c>
      <c r="K2116" s="2" t="s">
        <v>16</v>
      </c>
      <c r="L2116" s="31"/>
      <c r="M2116" s="18">
        <f t="shared" si="662"/>
        <v>243.27</v>
      </c>
      <c r="T2116" t="str">
        <f t="shared" si="663"/>
        <v>Completed</v>
      </c>
      <c r="U2116" t="str">
        <f t="shared" si="664"/>
        <v>No</v>
      </c>
      <c r="V2116" t="str">
        <f t="shared" si="665"/>
        <v>No</v>
      </c>
      <c r="X2116">
        <f t="shared" si="666"/>
        <v>590</v>
      </c>
      <c r="Y2116">
        <f t="shared" si="667"/>
        <v>451</v>
      </c>
      <c r="Z2116" s="18">
        <f t="shared" si="668"/>
        <v>594714.6477588166</v>
      </c>
      <c r="AA2116" s="18">
        <f t="shared" si="669"/>
        <v>60882.938065984097</v>
      </c>
      <c r="AB2116" s="17">
        <f t="shared" si="670"/>
        <v>3.804733727810651</v>
      </c>
      <c r="AC2116" s="2" t="s">
        <v>75</v>
      </c>
      <c r="AD2116" s="2" t="s">
        <v>23</v>
      </c>
      <c r="AE2116" t="str">
        <f t="shared" si="671"/>
        <v>Books</v>
      </c>
      <c r="AF2116" t="str">
        <f t="shared" si="672"/>
        <v>Books</v>
      </c>
      <c r="AG2116" t="str" cm="1">
        <f t="array" ref="AG2116">INDEX(AD:AD,ROW())</f>
        <v>Books</v>
      </c>
      <c r="AH2116">
        <f t="shared" si="660"/>
        <v>23</v>
      </c>
      <c r="AI2116" t="str">
        <f t="shared" si="673"/>
        <v>Books</v>
      </c>
      <c r="AK2116">
        <f t="shared" si="674"/>
        <v>2023</v>
      </c>
      <c r="AL2116">
        <f t="shared" si="675"/>
        <v>12</v>
      </c>
      <c r="AM2116">
        <f t="shared" si="676"/>
        <v>5</v>
      </c>
      <c r="AN2116">
        <f t="shared" si="677"/>
        <v>3</v>
      </c>
      <c r="AO2116" t="str">
        <f t="shared" si="678"/>
        <v>Weekday</v>
      </c>
      <c r="AR2116" s="20">
        <f t="shared" si="679"/>
        <v>0</v>
      </c>
    </row>
    <row r="2117" spans="1:44" x14ac:dyDescent="0.35">
      <c r="A2117" t="str">
        <f t="shared" si="661"/>
        <v>CUST2116</v>
      </c>
      <c r="B2117" s="2" t="s">
        <v>2453</v>
      </c>
      <c r="C2117" s="4">
        <v>44958</v>
      </c>
      <c r="D2117" s="2" t="s">
        <v>2079</v>
      </c>
      <c r="E2117" t="s">
        <v>5052</v>
      </c>
      <c r="F2117" s="2" t="s">
        <v>13</v>
      </c>
      <c r="G2117" s="2" t="s">
        <v>34</v>
      </c>
      <c r="H2117" s="2">
        <v>1</v>
      </c>
      <c r="I2117" s="19">
        <v>1271.79</v>
      </c>
      <c r="J2117" s="2" t="s">
        <v>15</v>
      </c>
      <c r="K2117" s="2" t="s">
        <v>16</v>
      </c>
      <c r="L2117" s="2">
        <v>3</v>
      </c>
      <c r="M2117" s="18">
        <f t="shared" si="662"/>
        <v>1271.79</v>
      </c>
      <c r="T2117" t="str">
        <f t="shared" si="663"/>
        <v>Completed</v>
      </c>
      <c r="U2117" t="str">
        <f t="shared" si="664"/>
        <v>Yes</v>
      </c>
      <c r="V2117" t="str">
        <f t="shared" si="665"/>
        <v>No</v>
      </c>
      <c r="X2117">
        <f t="shared" si="666"/>
        <v>573</v>
      </c>
      <c r="Y2117">
        <f t="shared" si="667"/>
        <v>450</v>
      </c>
      <c r="Z2117" s="18">
        <f t="shared" si="668"/>
        <v>1463424.4009529033</v>
      </c>
      <c r="AA2117" s="18">
        <f t="shared" si="669"/>
        <v>118285.78776560788</v>
      </c>
      <c r="AB2117" s="17">
        <f t="shared" si="670"/>
        <v>3.8140589569160999</v>
      </c>
      <c r="AC2117" s="2" t="s">
        <v>34</v>
      </c>
      <c r="AD2117" s="2" t="s">
        <v>13</v>
      </c>
      <c r="AE2117" t="str">
        <f t="shared" si="671"/>
        <v>Home &amp; Kitchen</v>
      </c>
      <c r="AF2117" t="str">
        <f t="shared" si="672"/>
        <v>Home &amp; Kitchen</v>
      </c>
      <c r="AG2117" t="str" cm="1">
        <f t="array" ref="AG2117">INDEX(AD:AD,ROW())</f>
        <v>Home &amp; Kitchen</v>
      </c>
      <c r="AH2117">
        <f t="shared" si="660"/>
        <v>7</v>
      </c>
      <c r="AI2117" t="str">
        <f t="shared" si="673"/>
        <v>Home &amp; Kitchen</v>
      </c>
      <c r="AK2117">
        <f t="shared" si="674"/>
        <v>2023</v>
      </c>
      <c r="AL2117">
        <f t="shared" si="675"/>
        <v>2</v>
      </c>
      <c r="AM2117">
        <f t="shared" si="676"/>
        <v>1</v>
      </c>
      <c r="AN2117">
        <f t="shared" si="677"/>
        <v>4</v>
      </c>
      <c r="AO2117" t="str">
        <f t="shared" si="678"/>
        <v>Weekday</v>
      </c>
      <c r="AR2117" s="20">
        <f t="shared" si="679"/>
        <v>0</v>
      </c>
    </row>
    <row r="2118" spans="1:44" x14ac:dyDescent="0.35">
      <c r="A2118" t="str">
        <f t="shared" si="661"/>
        <v>CUST2117</v>
      </c>
      <c r="B2118" s="2" t="s">
        <v>2454</v>
      </c>
      <c r="C2118" s="4">
        <v>45514</v>
      </c>
      <c r="D2118" s="2" t="s">
        <v>431</v>
      </c>
      <c r="E2118" t="s">
        <v>5053</v>
      </c>
      <c r="F2118" s="2" t="s">
        <v>23</v>
      </c>
      <c r="G2118" s="2" t="s">
        <v>65</v>
      </c>
      <c r="H2118" s="2">
        <v>2</v>
      </c>
      <c r="I2118" s="19">
        <v>546.72</v>
      </c>
      <c r="J2118" s="2" t="s">
        <v>5047</v>
      </c>
      <c r="K2118" s="2" t="s">
        <v>76</v>
      </c>
      <c r="L2118" s="2">
        <v>4</v>
      </c>
      <c r="M2118" s="18">
        <f t="shared" si="662"/>
        <v>1093.44</v>
      </c>
      <c r="T2118" t="str">
        <f t="shared" si="663"/>
        <v>Completed</v>
      </c>
      <c r="U2118" t="str">
        <f t="shared" si="664"/>
        <v>No</v>
      </c>
      <c r="V2118" t="str">
        <f t="shared" si="665"/>
        <v>No</v>
      </c>
      <c r="X2118">
        <f t="shared" si="666"/>
        <v>559</v>
      </c>
      <c r="Y2118">
        <f t="shared" si="667"/>
        <v>408</v>
      </c>
      <c r="Z2118" s="18">
        <f t="shared" si="668"/>
        <v>594714.6477588166</v>
      </c>
      <c r="AA2118" s="18">
        <f t="shared" si="669"/>
        <v>60882.938065984097</v>
      </c>
      <c r="AB2118" s="17">
        <f t="shared" si="670"/>
        <v>3.804733727810651</v>
      </c>
      <c r="AC2118" s="2" t="s">
        <v>65</v>
      </c>
      <c r="AD2118" s="2" t="s">
        <v>23</v>
      </c>
      <c r="AE2118" t="str">
        <f t="shared" si="671"/>
        <v>Books</v>
      </c>
      <c r="AF2118" t="str">
        <f t="shared" si="672"/>
        <v>Books</v>
      </c>
      <c r="AG2118" t="str" cm="1">
        <f t="array" ref="AG2118">INDEX(AD:AD,ROW())</f>
        <v>Books</v>
      </c>
      <c r="AH2118">
        <f t="shared" si="660"/>
        <v>19</v>
      </c>
      <c r="AI2118" t="str">
        <f t="shared" si="673"/>
        <v>Books</v>
      </c>
      <c r="AK2118">
        <f t="shared" si="674"/>
        <v>2024</v>
      </c>
      <c r="AL2118">
        <f t="shared" si="675"/>
        <v>8</v>
      </c>
      <c r="AM2118">
        <f t="shared" si="676"/>
        <v>10</v>
      </c>
      <c r="AN2118">
        <f t="shared" si="677"/>
        <v>7</v>
      </c>
      <c r="AO2118" t="str">
        <f t="shared" si="678"/>
        <v>Weekend</v>
      </c>
      <c r="AR2118" s="20">
        <f t="shared" si="679"/>
        <v>1</v>
      </c>
    </row>
    <row r="2119" spans="1:44" x14ac:dyDescent="0.35">
      <c r="A2119" t="str">
        <f t="shared" si="661"/>
        <v>CUST2118</v>
      </c>
      <c r="B2119" s="2" t="s">
        <v>2455</v>
      </c>
      <c r="C2119" s="4">
        <v>45760</v>
      </c>
      <c r="D2119" s="2" t="s">
        <v>1267</v>
      </c>
      <c r="E2119" t="s">
        <v>5051</v>
      </c>
      <c r="F2119" s="2" t="s">
        <v>42</v>
      </c>
      <c r="G2119" s="2" t="s">
        <v>170</v>
      </c>
      <c r="H2119" s="2">
        <v>1</v>
      </c>
      <c r="I2119" s="19">
        <v>878.09</v>
      </c>
      <c r="J2119" s="2" t="s">
        <v>20</v>
      </c>
      <c r="K2119" s="2" t="s">
        <v>16</v>
      </c>
      <c r="L2119" s="31"/>
      <c r="M2119" s="18">
        <f t="shared" si="662"/>
        <v>878.09</v>
      </c>
      <c r="T2119" t="str">
        <f t="shared" si="663"/>
        <v>Completed</v>
      </c>
      <c r="U2119" t="str">
        <f t="shared" si="664"/>
        <v>No</v>
      </c>
      <c r="V2119" t="str">
        <f t="shared" si="665"/>
        <v>No</v>
      </c>
      <c r="X2119">
        <f t="shared" si="666"/>
        <v>619</v>
      </c>
      <c r="Y2119">
        <f t="shared" si="667"/>
        <v>468</v>
      </c>
      <c r="Z2119" s="18">
        <f t="shared" si="668"/>
        <v>1098537.4901531704</v>
      </c>
      <c r="AA2119" s="18">
        <f t="shared" si="669"/>
        <v>96724.388030634553</v>
      </c>
      <c r="AB2119" s="17">
        <f t="shared" si="670"/>
        <v>3.9001122334455669</v>
      </c>
      <c r="AC2119" s="2" t="s">
        <v>170</v>
      </c>
      <c r="AD2119" s="2" t="s">
        <v>42</v>
      </c>
      <c r="AE2119" t="str">
        <f t="shared" si="671"/>
        <v>Beauty</v>
      </c>
      <c r="AF2119" t="str">
        <f t="shared" si="672"/>
        <v>Beauty</v>
      </c>
      <c r="AG2119" t="str" cm="1">
        <f t="array" ref="AG2119">INDEX(AD:AD,ROW())</f>
        <v>Beauty</v>
      </c>
      <c r="AH2119">
        <f t="shared" si="660"/>
        <v>70</v>
      </c>
      <c r="AI2119" t="str">
        <f t="shared" si="673"/>
        <v>Beauty</v>
      </c>
      <c r="AK2119">
        <f t="shared" si="674"/>
        <v>2025</v>
      </c>
      <c r="AL2119">
        <f t="shared" si="675"/>
        <v>4</v>
      </c>
      <c r="AM2119">
        <f t="shared" si="676"/>
        <v>13</v>
      </c>
      <c r="AN2119">
        <f t="shared" si="677"/>
        <v>1</v>
      </c>
      <c r="AO2119" t="str">
        <f t="shared" si="678"/>
        <v>Weekend</v>
      </c>
      <c r="AR2119" s="20">
        <f t="shared" si="679"/>
        <v>0</v>
      </c>
    </row>
    <row r="2120" spans="1:44" x14ac:dyDescent="0.35">
      <c r="A2120" t="str">
        <f t="shared" si="661"/>
        <v>CUST2119</v>
      </c>
      <c r="B2120" s="2" t="s">
        <v>2456</v>
      </c>
      <c r="C2120" s="4">
        <v>45646</v>
      </c>
      <c r="D2120" s="2" t="s">
        <v>781</v>
      </c>
      <c r="E2120" t="s">
        <v>5049</v>
      </c>
      <c r="F2120" s="2" t="s">
        <v>23</v>
      </c>
      <c r="G2120" s="2" t="s">
        <v>65</v>
      </c>
      <c r="H2120" s="2">
        <v>1</v>
      </c>
      <c r="I2120" s="19">
        <v>172.2</v>
      </c>
      <c r="J2120" s="2" t="s">
        <v>5046</v>
      </c>
      <c r="K2120" s="2" t="s">
        <v>16</v>
      </c>
      <c r="L2120" s="31"/>
      <c r="M2120" s="18">
        <f t="shared" si="662"/>
        <v>172.2</v>
      </c>
      <c r="T2120" t="str">
        <f t="shared" si="663"/>
        <v>Completed</v>
      </c>
      <c r="U2120" t="str">
        <f t="shared" si="664"/>
        <v>No</v>
      </c>
      <c r="V2120" t="str">
        <f t="shared" si="665"/>
        <v>No</v>
      </c>
      <c r="X2120">
        <f t="shared" si="666"/>
        <v>595</v>
      </c>
      <c r="Y2120">
        <f t="shared" si="667"/>
        <v>444</v>
      </c>
      <c r="Z2120" s="18">
        <f t="shared" si="668"/>
        <v>594714.6477588166</v>
      </c>
      <c r="AA2120" s="18">
        <f t="shared" si="669"/>
        <v>60882.938065984097</v>
      </c>
      <c r="AB2120" s="17">
        <f t="shared" si="670"/>
        <v>3.804733727810651</v>
      </c>
      <c r="AC2120" s="2" t="s">
        <v>65</v>
      </c>
      <c r="AD2120" s="2" t="s">
        <v>23</v>
      </c>
      <c r="AE2120" t="str">
        <f t="shared" si="671"/>
        <v>Books</v>
      </c>
      <c r="AF2120" t="str">
        <f t="shared" si="672"/>
        <v>Books</v>
      </c>
      <c r="AG2120" t="str" cm="1">
        <f t="array" ref="AG2120">INDEX(AD:AD,ROW())</f>
        <v>Books</v>
      </c>
      <c r="AH2120">
        <f t="shared" si="660"/>
        <v>19</v>
      </c>
      <c r="AI2120" t="str">
        <f t="shared" si="673"/>
        <v>Books</v>
      </c>
      <c r="AK2120">
        <f t="shared" si="674"/>
        <v>2024</v>
      </c>
      <c r="AL2120">
        <f t="shared" si="675"/>
        <v>12</v>
      </c>
      <c r="AM2120">
        <f t="shared" si="676"/>
        <v>20</v>
      </c>
      <c r="AN2120">
        <f t="shared" si="677"/>
        <v>6</v>
      </c>
      <c r="AO2120" t="str">
        <f t="shared" si="678"/>
        <v>Weekday</v>
      </c>
      <c r="AR2120" s="20">
        <f t="shared" si="679"/>
        <v>0</v>
      </c>
    </row>
    <row r="2121" spans="1:44" x14ac:dyDescent="0.35">
      <c r="A2121" t="str">
        <f t="shared" si="661"/>
        <v>CUST2120</v>
      </c>
      <c r="B2121" s="2" t="s">
        <v>2457</v>
      </c>
      <c r="C2121" s="4">
        <v>45493</v>
      </c>
      <c r="D2121" s="2" t="s">
        <v>490</v>
      </c>
      <c r="E2121" t="s">
        <v>5051</v>
      </c>
      <c r="F2121" s="2" t="s">
        <v>29</v>
      </c>
      <c r="G2121" s="2" t="s">
        <v>5041</v>
      </c>
      <c r="H2121" s="2">
        <v>1</v>
      </c>
      <c r="I2121" s="19">
        <v>668.81</v>
      </c>
      <c r="J2121" s="2" t="s">
        <v>5046</v>
      </c>
      <c r="K2121" s="2" t="s">
        <v>76</v>
      </c>
      <c r="L2121" s="2">
        <v>1</v>
      </c>
      <c r="M2121" s="18">
        <f t="shared" si="662"/>
        <v>668.81</v>
      </c>
      <c r="T2121" t="str">
        <f t="shared" si="663"/>
        <v>Completed</v>
      </c>
      <c r="U2121" t="str">
        <f t="shared" si="664"/>
        <v>No</v>
      </c>
      <c r="V2121" t="str">
        <f t="shared" si="665"/>
        <v>No</v>
      </c>
      <c r="X2121">
        <f t="shared" si="666"/>
        <v>619</v>
      </c>
      <c r="Y2121">
        <f t="shared" si="667"/>
        <v>468</v>
      </c>
      <c r="Z2121" s="18">
        <f t="shared" si="668"/>
        <v>1892867.2841657216</v>
      </c>
      <c r="AA2121" s="18">
        <f t="shared" si="669"/>
        <v>199432.98236095349</v>
      </c>
      <c r="AB2121" s="17">
        <f t="shared" si="670"/>
        <v>3.8949824970828471</v>
      </c>
      <c r="AC2121" s="2" t="s">
        <v>5041</v>
      </c>
      <c r="AD2121" s="2" t="s">
        <v>29</v>
      </c>
      <c r="AE2121" t="str">
        <f t="shared" si="671"/>
        <v>Fashion</v>
      </c>
      <c r="AF2121" t="str">
        <f t="shared" si="672"/>
        <v>Fashion</v>
      </c>
      <c r="AG2121" t="str" cm="1">
        <f t="array" ref="AG2121">INDEX(AD:AD,ROW())</f>
        <v>Fashion</v>
      </c>
      <c r="AH2121">
        <f t="shared" ref="AH2121:AH2184" si="680">MATCH(G2121,AC:AC,0)</f>
        <v>15</v>
      </c>
      <c r="AI2121" t="str">
        <f t="shared" si="673"/>
        <v>Fashion</v>
      </c>
      <c r="AK2121">
        <f t="shared" si="674"/>
        <v>2024</v>
      </c>
      <c r="AL2121">
        <f t="shared" si="675"/>
        <v>7</v>
      </c>
      <c r="AM2121">
        <f t="shared" si="676"/>
        <v>20</v>
      </c>
      <c r="AN2121">
        <f t="shared" si="677"/>
        <v>7</v>
      </c>
      <c r="AO2121" t="str">
        <f t="shared" si="678"/>
        <v>Weekend</v>
      </c>
      <c r="AR2121" s="20">
        <f t="shared" si="679"/>
        <v>1</v>
      </c>
    </row>
    <row r="2122" spans="1:44" x14ac:dyDescent="0.35">
      <c r="A2122" t="str">
        <f t="shared" si="661"/>
        <v>CUST2121</v>
      </c>
      <c r="B2122" s="2" t="s">
        <v>2458</v>
      </c>
      <c r="C2122" s="4">
        <v>44996</v>
      </c>
      <c r="D2122" s="2" t="s">
        <v>156</v>
      </c>
      <c r="E2122" t="s">
        <v>5052</v>
      </c>
      <c r="F2122" s="2" t="s">
        <v>42</v>
      </c>
      <c r="G2122" s="2" t="s">
        <v>5044</v>
      </c>
      <c r="H2122" s="2">
        <v>1</v>
      </c>
      <c r="I2122" s="19">
        <v>1168.53</v>
      </c>
      <c r="J2122" s="2" t="s">
        <v>50</v>
      </c>
      <c r="K2122" s="2" t="s">
        <v>16</v>
      </c>
      <c r="L2122" s="2">
        <v>2</v>
      </c>
      <c r="M2122" s="18">
        <f t="shared" si="662"/>
        <v>1168.53</v>
      </c>
      <c r="T2122" t="str">
        <f t="shared" si="663"/>
        <v>Completed</v>
      </c>
      <c r="U2122" t="str">
        <f t="shared" si="664"/>
        <v>Yes</v>
      </c>
      <c r="V2122" t="str">
        <f t="shared" si="665"/>
        <v>No</v>
      </c>
      <c r="X2122">
        <f t="shared" si="666"/>
        <v>573</v>
      </c>
      <c r="Y2122">
        <f t="shared" si="667"/>
        <v>450</v>
      </c>
      <c r="Z2122" s="18">
        <f t="shared" si="668"/>
        <v>1098537.4901531704</v>
      </c>
      <c r="AA2122" s="18">
        <f t="shared" si="669"/>
        <v>96724.388030634553</v>
      </c>
      <c r="AB2122" s="17">
        <f t="shared" si="670"/>
        <v>3.9001122334455669</v>
      </c>
      <c r="AC2122" s="2" t="s">
        <v>5044</v>
      </c>
      <c r="AD2122" s="2" t="s">
        <v>42</v>
      </c>
      <c r="AE2122" t="str">
        <f t="shared" si="671"/>
        <v>Beauty</v>
      </c>
      <c r="AF2122" t="str">
        <f t="shared" si="672"/>
        <v>Beauty</v>
      </c>
      <c r="AG2122" t="str" cm="1">
        <f t="array" ref="AG2122">INDEX(AD:AD,ROW())</f>
        <v>Beauty</v>
      </c>
      <c r="AH2122">
        <f t="shared" si="680"/>
        <v>64</v>
      </c>
      <c r="AI2122" t="str">
        <f t="shared" si="673"/>
        <v>Beauty</v>
      </c>
      <c r="AK2122">
        <f t="shared" si="674"/>
        <v>2023</v>
      </c>
      <c r="AL2122">
        <f t="shared" si="675"/>
        <v>3</v>
      </c>
      <c r="AM2122">
        <f t="shared" si="676"/>
        <v>11</v>
      </c>
      <c r="AN2122">
        <f t="shared" si="677"/>
        <v>7</v>
      </c>
      <c r="AO2122" t="str">
        <f t="shared" si="678"/>
        <v>Weekend</v>
      </c>
      <c r="AR2122" s="20">
        <f t="shared" si="679"/>
        <v>0</v>
      </c>
    </row>
    <row r="2123" spans="1:44" x14ac:dyDescent="0.35">
      <c r="A2123" t="str">
        <f t="shared" si="661"/>
        <v>CUST2122</v>
      </c>
      <c r="B2123" s="2" t="s">
        <v>2459</v>
      </c>
      <c r="C2123" s="4">
        <v>44943</v>
      </c>
      <c r="D2123" s="2" t="s">
        <v>238</v>
      </c>
      <c r="E2123" t="s">
        <v>5048</v>
      </c>
      <c r="F2123" s="2" t="s">
        <v>13</v>
      </c>
      <c r="G2123" s="2" t="s">
        <v>14</v>
      </c>
      <c r="H2123" s="2">
        <v>1</v>
      </c>
      <c r="I2123" s="19">
        <v>1489.82</v>
      </c>
      <c r="J2123" s="2" t="s">
        <v>5047</v>
      </c>
      <c r="K2123" s="2" t="s">
        <v>16</v>
      </c>
      <c r="L2123" s="2">
        <v>3</v>
      </c>
      <c r="M2123" s="18">
        <f t="shared" si="662"/>
        <v>1489.82</v>
      </c>
      <c r="T2123" t="str">
        <f t="shared" si="663"/>
        <v>Completed</v>
      </c>
      <c r="U2123" t="str">
        <f t="shared" si="664"/>
        <v>Yes</v>
      </c>
      <c r="V2123" t="str">
        <f t="shared" si="665"/>
        <v>No</v>
      </c>
      <c r="X2123">
        <f t="shared" si="666"/>
        <v>590</v>
      </c>
      <c r="Y2123">
        <f t="shared" si="667"/>
        <v>451</v>
      </c>
      <c r="Z2123" s="18">
        <f t="shared" si="668"/>
        <v>1463424.4009529033</v>
      </c>
      <c r="AA2123" s="18">
        <f t="shared" si="669"/>
        <v>118285.78776560788</v>
      </c>
      <c r="AB2123" s="17">
        <f t="shared" si="670"/>
        <v>3.8140589569160999</v>
      </c>
      <c r="AC2123" s="2" t="s">
        <v>14</v>
      </c>
      <c r="AD2123" s="2" t="s">
        <v>13</v>
      </c>
      <c r="AE2123" t="str">
        <f t="shared" si="671"/>
        <v>Home &amp; Kitchen</v>
      </c>
      <c r="AF2123" t="str">
        <f t="shared" si="672"/>
        <v>Home &amp; Kitchen</v>
      </c>
      <c r="AG2123" t="str" cm="1">
        <f t="array" ref="AG2123">INDEX(AD:AD,ROW())</f>
        <v>Home &amp; Kitchen</v>
      </c>
      <c r="AH2123">
        <f t="shared" si="680"/>
        <v>2</v>
      </c>
      <c r="AI2123" t="str">
        <f t="shared" si="673"/>
        <v>Home &amp; Kitchen</v>
      </c>
      <c r="AK2123">
        <f t="shared" si="674"/>
        <v>2023</v>
      </c>
      <c r="AL2123">
        <f t="shared" si="675"/>
        <v>1</v>
      </c>
      <c r="AM2123">
        <f t="shared" si="676"/>
        <v>17</v>
      </c>
      <c r="AN2123">
        <f t="shared" si="677"/>
        <v>3</v>
      </c>
      <c r="AO2123" t="str">
        <f t="shared" si="678"/>
        <v>Weekday</v>
      </c>
      <c r="AR2123" s="20">
        <f t="shared" si="679"/>
        <v>0</v>
      </c>
    </row>
    <row r="2124" spans="1:44" x14ac:dyDescent="0.35">
      <c r="A2124" t="str">
        <f t="shared" si="661"/>
        <v>CUST2123</v>
      </c>
      <c r="B2124" s="2" t="s">
        <v>2460</v>
      </c>
      <c r="C2124" s="4">
        <v>45600</v>
      </c>
      <c r="D2124" s="2" t="s">
        <v>287</v>
      </c>
      <c r="E2124" t="s">
        <v>5052</v>
      </c>
      <c r="F2124" s="2" t="s">
        <v>29</v>
      </c>
      <c r="G2124" s="2" t="s">
        <v>138</v>
      </c>
      <c r="H2124" s="2">
        <v>1</v>
      </c>
      <c r="I2124" s="19">
        <v>342.67</v>
      </c>
      <c r="J2124" s="2" t="s">
        <v>5047</v>
      </c>
      <c r="K2124" s="2" t="s">
        <v>16</v>
      </c>
      <c r="L2124" s="31"/>
      <c r="M2124" s="18">
        <f t="shared" si="662"/>
        <v>342.67</v>
      </c>
      <c r="T2124" t="str">
        <f t="shared" si="663"/>
        <v>Completed</v>
      </c>
      <c r="U2124" t="str">
        <f t="shared" si="664"/>
        <v>No</v>
      </c>
      <c r="V2124" t="str">
        <f t="shared" si="665"/>
        <v>No</v>
      </c>
      <c r="X2124">
        <f t="shared" si="666"/>
        <v>573</v>
      </c>
      <c r="Y2124">
        <f t="shared" si="667"/>
        <v>450</v>
      </c>
      <c r="Z2124" s="18">
        <f t="shared" si="668"/>
        <v>1892867.2841657216</v>
      </c>
      <c r="AA2124" s="18">
        <f t="shared" si="669"/>
        <v>199432.98236095349</v>
      </c>
      <c r="AB2124" s="17">
        <f t="shared" si="670"/>
        <v>3.8949824970828471</v>
      </c>
      <c r="AC2124" s="2" t="s">
        <v>138</v>
      </c>
      <c r="AD2124" s="2" t="s">
        <v>29</v>
      </c>
      <c r="AE2124" t="str">
        <f t="shared" si="671"/>
        <v>Fashion</v>
      </c>
      <c r="AF2124" t="str">
        <f t="shared" si="672"/>
        <v>Fashion</v>
      </c>
      <c r="AG2124" t="str" cm="1">
        <f t="array" ref="AG2124">INDEX(AD:AD,ROW())</f>
        <v>Fashion</v>
      </c>
      <c r="AH2124">
        <f t="shared" si="680"/>
        <v>53</v>
      </c>
      <c r="AI2124" t="str">
        <f t="shared" si="673"/>
        <v>Fashion</v>
      </c>
      <c r="AK2124">
        <f t="shared" si="674"/>
        <v>2024</v>
      </c>
      <c r="AL2124">
        <f t="shared" si="675"/>
        <v>11</v>
      </c>
      <c r="AM2124">
        <f t="shared" si="676"/>
        <v>4</v>
      </c>
      <c r="AN2124">
        <f t="shared" si="677"/>
        <v>2</v>
      </c>
      <c r="AO2124" t="str">
        <f t="shared" si="678"/>
        <v>Weekday</v>
      </c>
      <c r="AR2124" s="20">
        <f t="shared" si="679"/>
        <v>0</v>
      </c>
    </row>
    <row r="2125" spans="1:44" x14ac:dyDescent="0.35">
      <c r="A2125" t="str">
        <f t="shared" si="661"/>
        <v>CUST2124</v>
      </c>
      <c r="B2125" s="2" t="s">
        <v>2461</v>
      </c>
      <c r="C2125" s="4">
        <v>45412</v>
      </c>
      <c r="D2125" s="2" t="s">
        <v>36</v>
      </c>
      <c r="E2125" t="s">
        <v>5052</v>
      </c>
      <c r="F2125" s="2" t="s">
        <v>23</v>
      </c>
      <c r="G2125" s="2" t="s">
        <v>46</v>
      </c>
      <c r="H2125" s="2">
        <v>2</v>
      </c>
      <c r="I2125" s="19">
        <v>689.99</v>
      </c>
      <c r="J2125" s="2" t="s">
        <v>50</v>
      </c>
      <c r="K2125" s="2" t="s">
        <v>16</v>
      </c>
      <c r="L2125" s="2">
        <v>5</v>
      </c>
      <c r="M2125" s="18">
        <f t="shared" si="662"/>
        <v>1379.98</v>
      </c>
      <c r="T2125" t="str">
        <f t="shared" si="663"/>
        <v>Completed</v>
      </c>
      <c r="U2125" t="str">
        <f t="shared" si="664"/>
        <v>Yes</v>
      </c>
      <c r="V2125" t="str">
        <f t="shared" si="665"/>
        <v>No</v>
      </c>
      <c r="X2125">
        <f t="shared" si="666"/>
        <v>573</v>
      </c>
      <c r="Y2125">
        <f t="shared" si="667"/>
        <v>450</v>
      </c>
      <c r="Z2125" s="18">
        <f t="shared" si="668"/>
        <v>594714.6477588166</v>
      </c>
      <c r="AA2125" s="18">
        <f t="shared" si="669"/>
        <v>60882.938065984097</v>
      </c>
      <c r="AB2125" s="17">
        <f t="shared" si="670"/>
        <v>3.804733727810651</v>
      </c>
      <c r="AC2125" s="2" t="s">
        <v>46</v>
      </c>
      <c r="AD2125" s="2" t="s">
        <v>23</v>
      </c>
      <c r="AE2125" t="str">
        <f t="shared" si="671"/>
        <v>Books</v>
      </c>
      <c r="AF2125" t="str">
        <f t="shared" si="672"/>
        <v>Books</v>
      </c>
      <c r="AG2125" t="str" cm="1">
        <f t="array" ref="AG2125">INDEX(AD:AD,ROW())</f>
        <v>Books</v>
      </c>
      <c r="AH2125">
        <f t="shared" si="680"/>
        <v>11</v>
      </c>
      <c r="AI2125" t="str">
        <f t="shared" si="673"/>
        <v>Books</v>
      </c>
      <c r="AK2125">
        <f t="shared" si="674"/>
        <v>2024</v>
      </c>
      <c r="AL2125">
        <f t="shared" si="675"/>
        <v>4</v>
      </c>
      <c r="AM2125">
        <f t="shared" si="676"/>
        <v>30</v>
      </c>
      <c r="AN2125">
        <f t="shared" si="677"/>
        <v>3</v>
      </c>
      <c r="AO2125" t="str">
        <f t="shared" si="678"/>
        <v>Weekday</v>
      </c>
      <c r="AR2125" s="20">
        <f t="shared" si="679"/>
        <v>0</v>
      </c>
    </row>
    <row r="2126" spans="1:44" x14ac:dyDescent="0.35">
      <c r="A2126" t="str">
        <f t="shared" si="661"/>
        <v>CUST2125</v>
      </c>
      <c r="B2126" s="2" t="s">
        <v>2462</v>
      </c>
      <c r="C2126" s="4">
        <v>45681</v>
      </c>
      <c r="D2126" s="2" t="s">
        <v>814</v>
      </c>
      <c r="E2126" t="s">
        <v>5053</v>
      </c>
      <c r="F2126" s="2" t="s">
        <v>29</v>
      </c>
      <c r="G2126" s="2" t="s">
        <v>5043</v>
      </c>
      <c r="H2126" s="2">
        <v>1</v>
      </c>
      <c r="I2126" s="19">
        <v>2168.06</v>
      </c>
      <c r="J2126" s="2" t="s">
        <v>50</v>
      </c>
      <c r="K2126" s="2" t="s">
        <v>76</v>
      </c>
      <c r="L2126" s="2">
        <v>5</v>
      </c>
      <c r="M2126" s="18">
        <f t="shared" si="662"/>
        <v>2168.06</v>
      </c>
      <c r="T2126" t="str">
        <f t="shared" si="663"/>
        <v>Completed</v>
      </c>
      <c r="U2126" t="str">
        <f t="shared" si="664"/>
        <v>No</v>
      </c>
      <c r="V2126" t="str">
        <f t="shared" si="665"/>
        <v>No</v>
      </c>
      <c r="X2126">
        <f t="shared" si="666"/>
        <v>559</v>
      </c>
      <c r="Y2126">
        <f t="shared" si="667"/>
        <v>408</v>
      </c>
      <c r="Z2126" s="18">
        <f t="shared" si="668"/>
        <v>1892867.2841657216</v>
      </c>
      <c r="AA2126" s="18">
        <f t="shared" si="669"/>
        <v>199432.98236095349</v>
      </c>
      <c r="AB2126" s="17">
        <f t="shared" si="670"/>
        <v>3.8949824970828471</v>
      </c>
      <c r="AC2126" s="2" t="s">
        <v>5043</v>
      </c>
      <c r="AD2126" s="2" t="s">
        <v>29</v>
      </c>
      <c r="AE2126" t="str">
        <f t="shared" si="671"/>
        <v>Fashion</v>
      </c>
      <c r="AF2126" t="str">
        <f t="shared" si="672"/>
        <v>Fashion</v>
      </c>
      <c r="AG2126" t="str" cm="1">
        <f t="array" ref="AG2126">INDEX(AD:AD,ROW())</f>
        <v>Fashion</v>
      </c>
      <c r="AH2126">
        <f t="shared" si="680"/>
        <v>55</v>
      </c>
      <c r="AI2126" t="str">
        <f t="shared" si="673"/>
        <v>Fashion</v>
      </c>
      <c r="AK2126">
        <f t="shared" si="674"/>
        <v>2025</v>
      </c>
      <c r="AL2126">
        <f t="shared" si="675"/>
        <v>1</v>
      </c>
      <c r="AM2126">
        <f t="shared" si="676"/>
        <v>24</v>
      </c>
      <c r="AN2126">
        <f t="shared" si="677"/>
        <v>6</v>
      </c>
      <c r="AO2126" t="str">
        <f t="shared" si="678"/>
        <v>Weekday</v>
      </c>
      <c r="AR2126" s="20">
        <f t="shared" si="679"/>
        <v>1</v>
      </c>
    </row>
    <row r="2127" spans="1:44" x14ac:dyDescent="0.35">
      <c r="A2127" t="str">
        <f t="shared" si="661"/>
        <v>CUST2126</v>
      </c>
      <c r="B2127" s="2" t="s">
        <v>2463</v>
      </c>
      <c r="C2127" s="4">
        <v>44999</v>
      </c>
      <c r="D2127" s="2" t="s">
        <v>763</v>
      </c>
      <c r="E2127" t="s">
        <v>5055</v>
      </c>
      <c r="F2127" s="2" t="s">
        <v>13</v>
      </c>
      <c r="G2127" s="2" t="s">
        <v>34</v>
      </c>
      <c r="H2127" s="2">
        <v>1</v>
      </c>
      <c r="I2127" s="19">
        <v>168.98</v>
      </c>
      <c r="J2127" s="2" t="s">
        <v>50</v>
      </c>
      <c r="K2127" s="2" t="s">
        <v>16</v>
      </c>
      <c r="L2127" s="2">
        <v>3</v>
      </c>
      <c r="M2127" s="18">
        <f t="shared" si="662"/>
        <v>168.98</v>
      </c>
      <c r="T2127" t="str">
        <f t="shared" si="663"/>
        <v>Completed</v>
      </c>
      <c r="U2127" t="str">
        <f t="shared" si="664"/>
        <v>No</v>
      </c>
      <c r="V2127" t="str">
        <f t="shared" si="665"/>
        <v>No</v>
      </c>
      <c r="X2127">
        <f t="shared" si="666"/>
        <v>567</v>
      </c>
      <c r="Y2127">
        <f t="shared" si="667"/>
        <v>440</v>
      </c>
      <c r="Z2127" s="18">
        <f t="shared" si="668"/>
        <v>1463424.4009529033</v>
      </c>
      <c r="AA2127" s="18">
        <f t="shared" si="669"/>
        <v>118285.78776560788</v>
      </c>
      <c r="AB2127" s="17">
        <f t="shared" si="670"/>
        <v>3.8140589569160999</v>
      </c>
      <c r="AC2127" s="2" t="s">
        <v>34</v>
      </c>
      <c r="AD2127" s="2" t="s">
        <v>13</v>
      </c>
      <c r="AE2127" t="str">
        <f t="shared" si="671"/>
        <v>Home &amp; Kitchen</v>
      </c>
      <c r="AF2127" t="str">
        <f t="shared" si="672"/>
        <v>Home &amp; Kitchen</v>
      </c>
      <c r="AG2127" t="str" cm="1">
        <f t="array" ref="AG2127">INDEX(AD:AD,ROW())</f>
        <v>Home &amp; Kitchen</v>
      </c>
      <c r="AH2127">
        <f t="shared" si="680"/>
        <v>7</v>
      </c>
      <c r="AI2127" t="str">
        <f t="shared" si="673"/>
        <v>Home &amp; Kitchen</v>
      </c>
      <c r="AK2127">
        <f t="shared" si="674"/>
        <v>2023</v>
      </c>
      <c r="AL2127">
        <f t="shared" si="675"/>
        <v>3</v>
      </c>
      <c r="AM2127">
        <f t="shared" si="676"/>
        <v>14</v>
      </c>
      <c r="AN2127">
        <f t="shared" si="677"/>
        <v>3</v>
      </c>
      <c r="AO2127" t="str">
        <f t="shared" si="678"/>
        <v>Weekday</v>
      </c>
      <c r="AR2127" s="20">
        <f t="shared" si="679"/>
        <v>0</v>
      </c>
    </row>
    <row r="2128" spans="1:44" x14ac:dyDescent="0.35">
      <c r="A2128" t="str">
        <f t="shared" si="661"/>
        <v>CUST2127</v>
      </c>
      <c r="B2128" s="2" t="s">
        <v>2464</v>
      </c>
      <c r="C2128" s="4">
        <v>45282</v>
      </c>
      <c r="D2128" s="2" t="s">
        <v>1345</v>
      </c>
      <c r="E2128" t="s">
        <v>5048</v>
      </c>
      <c r="F2128" s="2" t="s">
        <v>42</v>
      </c>
      <c r="G2128" s="2" t="s">
        <v>170</v>
      </c>
      <c r="H2128" s="2">
        <v>1</v>
      </c>
      <c r="I2128" s="19">
        <v>1331.72</v>
      </c>
      <c r="J2128" s="2" t="s">
        <v>5047</v>
      </c>
      <c r="K2128" s="2" t="s">
        <v>16</v>
      </c>
      <c r="L2128" s="2">
        <v>4</v>
      </c>
      <c r="M2128" s="18">
        <f t="shared" si="662"/>
        <v>1331.72</v>
      </c>
      <c r="T2128" t="str">
        <f t="shared" si="663"/>
        <v>Completed</v>
      </c>
      <c r="U2128" t="str">
        <f t="shared" si="664"/>
        <v>Yes</v>
      </c>
      <c r="V2128" t="str">
        <f t="shared" si="665"/>
        <v>No</v>
      </c>
      <c r="X2128">
        <f t="shared" si="666"/>
        <v>590</v>
      </c>
      <c r="Y2128">
        <f t="shared" si="667"/>
        <v>451</v>
      </c>
      <c r="Z2128" s="18">
        <f t="shared" si="668"/>
        <v>1098537.4901531704</v>
      </c>
      <c r="AA2128" s="18">
        <f t="shared" si="669"/>
        <v>96724.388030634553</v>
      </c>
      <c r="AB2128" s="17">
        <f t="shared" si="670"/>
        <v>3.9001122334455669</v>
      </c>
      <c r="AC2128" s="2" t="s">
        <v>170</v>
      </c>
      <c r="AD2128" s="2" t="s">
        <v>42</v>
      </c>
      <c r="AE2128" t="str">
        <f t="shared" si="671"/>
        <v>Beauty</v>
      </c>
      <c r="AF2128" t="str">
        <f t="shared" si="672"/>
        <v>Beauty</v>
      </c>
      <c r="AG2128" t="str" cm="1">
        <f t="array" ref="AG2128">INDEX(AD:AD,ROW())</f>
        <v>Beauty</v>
      </c>
      <c r="AH2128">
        <f t="shared" si="680"/>
        <v>70</v>
      </c>
      <c r="AI2128" t="str">
        <f t="shared" si="673"/>
        <v>Beauty</v>
      </c>
      <c r="AK2128">
        <f t="shared" si="674"/>
        <v>2023</v>
      </c>
      <c r="AL2128">
        <f t="shared" si="675"/>
        <v>12</v>
      </c>
      <c r="AM2128">
        <f t="shared" si="676"/>
        <v>22</v>
      </c>
      <c r="AN2128">
        <f t="shared" si="677"/>
        <v>6</v>
      </c>
      <c r="AO2128" t="str">
        <f t="shared" si="678"/>
        <v>Weekday</v>
      </c>
      <c r="AR2128" s="20">
        <f t="shared" si="679"/>
        <v>0</v>
      </c>
    </row>
    <row r="2129" spans="1:44" x14ac:dyDescent="0.35">
      <c r="A2129" t="str">
        <f t="shared" si="661"/>
        <v>CUST2128</v>
      </c>
      <c r="B2129" s="2" t="s">
        <v>2465</v>
      </c>
      <c r="C2129" s="4">
        <v>45310</v>
      </c>
      <c r="D2129" s="2" t="s">
        <v>799</v>
      </c>
      <c r="E2129" t="s">
        <v>5055</v>
      </c>
      <c r="F2129" s="2" t="s">
        <v>42</v>
      </c>
      <c r="G2129" s="2" t="s">
        <v>5044</v>
      </c>
      <c r="H2129" s="2">
        <v>1</v>
      </c>
      <c r="I2129" s="19">
        <v>1294.77</v>
      </c>
      <c r="J2129" s="2" t="s">
        <v>20</v>
      </c>
      <c r="K2129" s="2" t="s">
        <v>16</v>
      </c>
      <c r="L2129" s="2">
        <v>3</v>
      </c>
      <c r="M2129" s="18">
        <f t="shared" si="662"/>
        <v>1294.77</v>
      </c>
      <c r="T2129" t="str">
        <f t="shared" si="663"/>
        <v>Completed</v>
      </c>
      <c r="U2129" t="str">
        <f t="shared" si="664"/>
        <v>Yes</v>
      </c>
      <c r="V2129" t="str">
        <f t="shared" si="665"/>
        <v>No</v>
      </c>
      <c r="X2129">
        <f t="shared" si="666"/>
        <v>567</v>
      </c>
      <c r="Y2129">
        <f t="shared" si="667"/>
        <v>440</v>
      </c>
      <c r="Z2129" s="18">
        <f t="shared" si="668"/>
        <v>1098537.4901531704</v>
      </c>
      <c r="AA2129" s="18">
        <f t="shared" si="669"/>
        <v>96724.388030634553</v>
      </c>
      <c r="AB2129" s="17">
        <f t="shared" si="670"/>
        <v>3.9001122334455669</v>
      </c>
      <c r="AC2129" s="2" t="s">
        <v>5044</v>
      </c>
      <c r="AD2129" s="2" t="s">
        <v>42</v>
      </c>
      <c r="AE2129" t="str">
        <f t="shared" si="671"/>
        <v>Beauty</v>
      </c>
      <c r="AF2129" t="str">
        <f t="shared" si="672"/>
        <v>Beauty</v>
      </c>
      <c r="AG2129" t="str" cm="1">
        <f t="array" ref="AG2129">INDEX(AD:AD,ROW())</f>
        <v>Beauty</v>
      </c>
      <c r="AH2129">
        <f t="shared" si="680"/>
        <v>64</v>
      </c>
      <c r="AI2129" t="str">
        <f t="shared" si="673"/>
        <v>Beauty</v>
      </c>
      <c r="AK2129">
        <f t="shared" si="674"/>
        <v>2024</v>
      </c>
      <c r="AL2129">
        <f t="shared" si="675"/>
        <v>1</v>
      </c>
      <c r="AM2129">
        <f t="shared" si="676"/>
        <v>19</v>
      </c>
      <c r="AN2129">
        <f t="shared" si="677"/>
        <v>6</v>
      </c>
      <c r="AO2129" t="str">
        <f t="shared" si="678"/>
        <v>Weekday</v>
      </c>
      <c r="AR2129" s="20">
        <f t="shared" si="679"/>
        <v>0</v>
      </c>
    </row>
    <row r="2130" spans="1:44" x14ac:dyDescent="0.35">
      <c r="A2130" t="str">
        <f t="shared" si="661"/>
        <v>CUST2129</v>
      </c>
      <c r="B2130" s="2" t="s">
        <v>2466</v>
      </c>
      <c r="C2130" s="4">
        <v>45572</v>
      </c>
      <c r="D2130" s="2" t="s">
        <v>953</v>
      </c>
      <c r="E2130" t="s">
        <v>5052</v>
      </c>
      <c r="F2130" s="2" t="s">
        <v>29</v>
      </c>
      <c r="G2130" s="2" t="s">
        <v>30</v>
      </c>
      <c r="H2130" s="2">
        <v>1</v>
      </c>
      <c r="I2130" s="19">
        <v>2309.66</v>
      </c>
      <c r="J2130" s="2" t="s">
        <v>5046</v>
      </c>
      <c r="K2130" s="2" t="s">
        <v>16</v>
      </c>
      <c r="L2130" s="2">
        <v>4</v>
      </c>
      <c r="M2130" s="18">
        <f t="shared" si="662"/>
        <v>2309.66</v>
      </c>
      <c r="T2130" t="str">
        <f t="shared" si="663"/>
        <v>Completed</v>
      </c>
      <c r="U2130" t="str">
        <f t="shared" si="664"/>
        <v>Yes</v>
      </c>
      <c r="V2130" t="str">
        <f t="shared" si="665"/>
        <v>No</v>
      </c>
      <c r="X2130">
        <f t="shared" si="666"/>
        <v>573</v>
      </c>
      <c r="Y2130">
        <f t="shared" si="667"/>
        <v>450</v>
      </c>
      <c r="Z2130" s="18">
        <f t="shared" si="668"/>
        <v>1892867.2841657216</v>
      </c>
      <c r="AA2130" s="18">
        <f t="shared" si="669"/>
        <v>199432.98236095349</v>
      </c>
      <c r="AB2130" s="17">
        <f t="shared" si="670"/>
        <v>3.8949824970828471</v>
      </c>
      <c r="AC2130" s="2" t="s">
        <v>30</v>
      </c>
      <c r="AD2130" s="2" t="s">
        <v>29</v>
      </c>
      <c r="AE2130" t="str">
        <f t="shared" si="671"/>
        <v>Fashion</v>
      </c>
      <c r="AF2130" t="str">
        <f t="shared" si="672"/>
        <v>Fashion</v>
      </c>
      <c r="AG2130" t="str" cm="1">
        <f t="array" ref="AG2130">INDEX(AD:AD,ROW())</f>
        <v>Fashion</v>
      </c>
      <c r="AH2130">
        <f t="shared" si="680"/>
        <v>6</v>
      </c>
      <c r="AI2130" t="str">
        <f t="shared" si="673"/>
        <v>Fashion</v>
      </c>
      <c r="AK2130">
        <f t="shared" si="674"/>
        <v>2024</v>
      </c>
      <c r="AL2130">
        <f t="shared" si="675"/>
        <v>10</v>
      </c>
      <c r="AM2130">
        <f t="shared" si="676"/>
        <v>7</v>
      </c>
      <c r="AN2130">
        <f t="shared" si="677"/>
        <v>2</v>
      </c>
      <c r="AO2130" t="str">
        <f t="shared" si="678"/>
        <v>Weekday</v>
      </c>
      <c r="AR2130" s="20">
        <f t="shared" si="679"/>
        <v>0</v>
      </c>
    </row>
    <row r="2131" spans="1:44" x14ac:dyDescent="0.35">
      <c r="A2131" t="str">
        <f t="shared" si="661"/>
        <v>CUST2130</v>
      </c>
      <c r="B2131" s="2" t="s">
        <v>2467</v>
      </c>
      <c r="C2131" s="4">
        <v>45689</v>
      </c>
      <c r="D2131" s="2" t="s">
        <v>174</v>
      </c>
      <c r="E2131" t="s">
        <v>5054</v>
      </c>
      <c r="F2131" s="2" t="s">
        <v>42</v>
      </c>
      <c r="G2131" s="2" t="s">
        <v>43</v>
      </c>
      <c r="H2131" s="2">
        <v>1</v>
      </c>
      <c r="I2131" s="19">
        <v>904.87</v>
      </c>
      <c r="J2131" s="2" t="s">
        <v>15</v>
      </c>
      <c r="K2131" s="2" t="s">
        <v>16</v>
      </c>
      <c r="L2131" s="2">
        <v>4</v>
      </c>
      <c r="M2131" s="18">
        <f t="shared" si="662"/>
        <v>904.87</v>
      </c>
      <c r="T2131" t="str">
        <f t="shared" si="663"/>
        <v>Completed</v>
      </c>
      <c r="U2131" t="str">
        <f t="shared" si="664"/>
        <v>No</v>
      </c>
      <c r="V2131" t="str">
        <f t="shared" si="665"/>
        <v>No</v>
      </c>
      <c r="X2131">
        <f t="shared" si="666"/>
        <v>558</v>
      </c>
      <c r="Y2131">
        <f t="shared" si="667"/>
        <v>430</v>
      </c>
      <c r="Z2131" s="18">
        <f t="shared" si="668"/>
        <v>1098537.4901531704</v>
      </c>
      <c r="AA2131" s="18">
        <f t="shared" si="669"/>
        <v>96724.388030634553</v>
      </c>
      <c r="AB2131" s="17">
        <f t="shared" si="670"/>
        <v>3.9001122334455669</v>
      </c>
      <c r="AC2131" s="2" t="s">
        <v>43</v>
      </c>
      <c r="AD2131" s="2" t="s">
        <v>42</v>
      </c>
      <c r="AE2131" t="str">
        <f t="shared" si="671"/>
        <v>Beauty</v>
      </c>
      <c r="AF2131" t="str">
        <f t="shared" si="672"/>
        <v>Beauty</v>
      </c>
      <c r="AG2131" t="str" cm="1">
        <f t="array" ref="AG2131">INDEX(AD:AD,ROW())</f>
        <v>Beauty</v>
      </c>
      <c r="AH2131">
        <f t="shared" si="680"/>
        <v>10</v>
      </c>
      <c r="AI2131" t="str">
        <f t="shared" si="673"/>
        <v>Beauty</v>
      </c>
      <c r="AK2131">
        <f t="shared" si="674"/>
        <v>2025</v>
      </c>
      <c r="AL2131">
        <f t="shared" si="675"/>
        <v>2</v>
      </c>
      <c r="AM2131">
        <f t="shared" si="676"/>
        <v>1</v>
      </c>
      <c r="AN2131">
        <f t="shared" si="677"/>
        <v>7</v>
      </c>
      <c r="AO2131" t="str">
        <f t="shared" si="678"/>
        <v>Weekend</v>
      </c>
      <c r="AR2131" s="20">
        <f t="shared" si="679"/>
        <v>0</v>
      </c>
    </row>
    <row r="2132" spans="1:44" x14ac:dyDescent="0.35">
      <c r="A2132" t="str">
        <f t="shared" si="661"/>
        <v>CUST2131</v>
      </c>
      <c r="B2132" s="2" t="s">
        <v>2468</v>
      </c>
      <c r="C2132" s="4">
        <v>45016</v>
      </c>
      <c r="D2132" s="2" t="s">
        <v>872</v>
      </c>
      <c r="E2132" t="s">
        <v>5049</v>
      </c>
      <c r="F2132" s="2" t="s">
        <v>42</v>
      </c>
      <c r="G2132" s="2" t="s">
        <v>188</v>
      </c>
      <c r="H2132" s="2">
        <v>1</v>
      </c>
      <c r="I2132" s="19">
        <v>1203.3699999999999</v>
      </c>
      <c r="J2132" s="2" t="s">
        <v>50</v>
      </c>
      <c r="K2132" s="2" t="s">
        <v>76</v>
      </c>
      <c r="L2132" s="2">
        <v>4</v>
      </c>
      <c r="M2132" s="18">
        <f t="shared" si="662"/>
        <v>1203.3699999999999</v>
      </c>
      <c r="T2132" t="str">
        <f t="shared" si="663"/>
        <v>Completed</v>
      </c>
      <c r="U2132" t="str">
        <f t="shared" si="664"/>
        <v>No</v>
      </c>
      <c r="V2132" t="str">
        <f t="shared" si="665"/>
        <v>No</v>
      </c>
      <c r="X2132">
        <f t="shared" si="666"/>
        <v>595</v>
      </c>
      <c r="Y2132">
        <f t="shared" si="667"/>
        <v>444</v>
      </c>
      <c r="Z2132" s="18">
        <f t="shared" si="668"/>
        <v>1098537.4901531704</v>
      </c>
      <c r="AA2132" s="18">
        <f t="shared" si="669"/>
        <v>96724.388030634553</v>
      </c>
      <c r="AB2132" s="17">
        <f t="shared" si="670"/>
        <v>3.9001122334455669</v>
      </c>
      <c r="AC2132" s="2" t="s">
        <v>188</v>
      </c>
      <c r="AD2132" s="2" t="s">
        <v>42</v>
      </c>
      <c r="AE2132" t="str">
        <f t="shared" si="671"/>
        <v>Beauty</v>
      </c>
      <c r="AF2132" t="str">
        <f t="shared" si="672"/>
        <v>Beauty</v>
      </c>
      <c r="AG2132" t="str" cm="1">
        <f t="array" ref="AG2132">INDEX(AD:AD,ROW())</f>
        <v>Beauty</v>
      </c>
      <c r="AH2132">
        <f t="shared" si="680"/>
        <v>80</v>
      </c>
      <c r="AI2132" t="str">
        <f t="shared" si="673"/>
        <v>Beauty</v>
      </c>
      <c r="AK2132">
        <f t="shared" si="674"/>
        <v>2023</v>
      </c>
      <c r="AL2132">
        <f t="shared" si="675"/>
        <v>3</v>
      </c>
      <c r="AM2132">
        <f t="shared" si="676"/>
        <v>31</v>
      </c>
      <c r="AN2132">
        <f t="shared" si="677"/>
        <v>6</v>
      </c>
      <c r="AO2132" t="str">
        <f t="shared" si="678"/>
        <v>Weekday</v>
      </c>
      <c r="AR2132" s="20">
        <f t="shared" si="679"/>
        <v>1</v>
      </c>
    </row>
    <row r="2133" spans="1:44" x14ac:dyDescent="0.35">
      <c r="A2133" t="str">
        <f t="shared" si="661"/>
        <v>CUST2132</v>
      </c>
      <c r="B2133" s="2" t="s">
        <v>2469</v>
      </c>
      <c r="C2133" s="4">
        <v>45781</v>
      </c>
      <c r="D2133" s="2" t="s">
        <v>747</v>
      </c>
      <c r="E2133" t="s">
        <v>5050</v>
      </c>
      <c r="F2133" s="2" t="s">
        <v>13</v>
      </c>
      <c r="G2133" s="2" t="s">
        <v>37</v>
      </c>
      <c r="H2133" s="2">
        <v>3</v>
      </c>
      <c r="I2133" s="19">
        <v>1799.56</v>
      </c>
      <c r="J2133" s="2" t="s">
        <v>20</v>
      </c>
      <c r="K2133" s="2" t="s">
        <v>16</v>
      </c>
      <c r="L2133" s="2">
        <v>4</v>
      </c>
      <c r="M2133" s="18">
        <f t="shared" si="662"/>
        <v>5398.68</v>
      </c>
      <c r="T2133" t="str">
        <f t="shared" si="663"/>
        <v>Completed</v>
      </c>
      <c r="U2133" t="str">
        <f t="shared" si="664"/>
        <v>Yes</v>
      </c>
      <c r="V2133" t="str">
        <f t="shared" si="665"/>
        <v>No</v>
      </c>
      <c r="X2133">
        <f t="shared" si="666"/>
        <v>589</v>
      </c>
      <c r="Y2133">
        <f t="shared" si="667"/>
        <v>426</v>
      </c>
      <c r="Z2133" s="18">
        <f t="shared" si="668"/>
        <v>1463424.4009529033</v>
      </c>
      <c r="AA2133" s="18">
        <f t="shared" si="669"/>
        <v>118285.78776560788</v>
      </c>
      <c r="AB2133" s="17">
        <f t="shared" si="670"/>
        <v>3.8140589569160999</v>
      </c>
      <c r="AC2133" s="2" t="s">
        <v>37</v>
      </c>
      <c r="AD2133" s="2" t="s">
        <v>13</v>
      </c>
      <c r="AE2133" t="str">
        <f t="shared" si="671"/>
        <v>Home &amp; Kitchen</v>
      </c>
      <c r="AF2133" t="str">
        <f t="shared" si="672"/>
        <v>Home &amp; Kitchen</v>
      </c>
      <c r="AG2133" t="str" cm="1">
        <f t="array" ref="AG2133">INDEX(AD:AD,ROW())</f>
        <v>Home &amp; Kitchen</v>
      </c>
      <c r="AH2133">
        <f t="shared" si="680"/>
        <v>8</v>
      </c>
      <c r="AI2133" t="str">
        <f t="shared" si="673"/>
        <v>Home &amp; Kitchen</v>
      </c>
      <c r="AK2133">
        <f t="shared" si="674"/>
        <v>2025</v>
      </c>
      <c r="AL2133">
        <f t="shared" si="675"/>
        <v>5</v>
      </c>
      <c r="AM2133">
        <f t="shared" si="676"/>
        <v>4</v>
      </c>
      <c r="AN2133">
        <f t="shared" si="677"/>
        <v>1</v>
      </c>
      <c r="AO2133" t="str">
        <f t="shared" si="678"/>
        <v>Weekend</v>
      </c>
      <c r="AR2133" s="20">
        <f t="shared" si="679"/>
        <v>0</v>
      </c>
    </row>
    <row r="2134" spans="1:44" x14ac:dyDescent="0.35">
      <c r="A2134" t="str">
        <f t="shared" si="661"/>
        <v>CUST2133</v>
      </c>
      <c r="B2134" s="2" t="s">
        <v>2470</v>
      </c>
      <c r="C2134" s="4">
        <v>45109</v>
      </c>
      <c r="D2134" s="2" t="s">
        <v>400</v>
      </c>
      <c r="E2134" t="s">
        <v>5051</v>
      </c>
      <c r="F2134" s="2" t="s">
        <v>42</v>
      </c>
      <c r="G2134" s="2" t="s">
        <v>43</v>
      </c>
      <c r="H2134" s="2">
        <v>1</v>
      </c>
      <c r="I2134" s="19">
        <v>1258.3800000000001</v>
      </c>
      <c r="J2134" s="2" t="s">
        <v>15</v>
      </c>
      <c r="K2134" s="2" t="s">
        <v>103</v>
      </c>
      <c r="L2134" s="2">
        <v>4</v>
      </c>
      <c r="M2134" s="18">
        <f t="shared" si="662"/>
        <v>1258.3800000000001</v>
      </c>
      <c r="T2134" t="str">
        <f t="shared" si="663"/>
        <v>Lost Sale</v>
      </c>
      <c r="U2134" t="str">
        <f t="shared" si="664"/>
        <v>No</v>
      </c>
      <c r="V2134" t="str">
        <f t="shared" si="665"/>
        <v>Yes</v>
      </c>
      <c r="X2134">
        <f t="shared" si="666"/>
        <v>619</v>
      </c>
      <c r="Y2134">
        <f t="shared" si="667"/>
        <v>468</v>
      </c>
      <c r="Z2134" s="18">
        <f t="shared" si="668"/>
        <v>1098537.4901531704</v>
      </c>
      <c r="AA2134" s="18">
        <f t="shared" si="669"/>
        <v>96724.388030634553</v>
      </c>
      <c r="AB2134" s="17">
        <f t="shared" si="670"/>
        <v>3.9001122334455669</v>
      </c>
      <c r="AC2134" s="2" t="s">
        <v>43</v>
      </c>
      <c r="AD2134" s="2" t="s">
        <v>42</v>
      </c>
      <c r="AE2134" t="str">
        <f t="shared" si="671"/>
        <v>Beauty</v>
      </c>
      <c r="AF2134" t="str">
        <f t="shared" si="672"/>
        <v>Beauty</v>
      </c>
      <c r="AG2134" t="str" cm="1">
        <f t="array" ref="AG2134">INDEX(AD:AD,ROW())</f>
        <v>Beauty</v>
      </c>
      <c r="AH2134">
        <f t="shared" si="680"/>
        <v>10</v>
      </c>
      <c r="AI2134" t="str">
        <f t="shared" si="673"/>
        <v>Beauty</v>
      </c>
      <c r="AK2134">
        <f t="shared" si="674"/>
        <v>2023</v>
      </c>
      <c r="AL2134">
        <f t="shared" si="675"/>
        <v>7</v>
      </c>
      <c r="AM2134">
        <f t="shared" si="676"/>
        <v>2</v>
      </c>
      <c r="AN2134">
        <f t="shared" si="677"/>
        <v>1</v>
      </c>
      <c r="AO2134" t="str">
        <f t="shared" si="678"/>
        <v>Weekend</v>
      </c>
      <c r="AR2134" s="20">
        <f t="shared" si="679"/>
        <v>1</v>
      </c>
    </row>
    <row r="2135" spans="1:44" x14ac:dyDescent="0.35">
      <c r="A2135" t="str">
        <f t="shared" si="661"/>
        <v>CUST2134</v>
      </c>
      <c r="B2135" s="2" t="s">
        <v>2471</v>
      </c>
      <c r="C2135" s="4">
        <v>45598</v>
      </c>
      <c r="D2135" s="2" t="s">
        <v>1326</v>
      </c>
      <c r="E2135" t="s">
        <v>5048</v>
      </c>
      <c r="F2135" s="2" t="s">
        <v>29</v>
      </c>
      <c r="G2135" s="2" t="s">
        <v>138</v>
      </c>
      <c r="H2135" s="2">
        <v>1</v>
      </c>
      <c r="I2135" s="19">
        <v>1588.64</v>
      </c>
      <c r="J2135" s="2" t="s">
        <v>5047</v>
      </c>
      <c r="K2135" s="2" t="s">
        <v>16</v>
      </c>
      <c r="L2135" s="2">
        <v>4</v>
      </c>
      <c r="M2135" s="18">
        <f t="shared" si="662"/>
        <v>1588.64</v>
      </c>
      <c r="T2135" t="str">
        <f t="shared" si="663"/>
        <v>Completed</v>
      </c>
      <c r="U2135" t="str">
        <f t="shared" si="664"/>
        <v>Yes</v>
      </c>
      <c r="V2135" t="str">
        <f t="shared" si="665"/>
        <v>No</v>
      </c>
      <c r="X2135">
        <f t="shared" si="666"/>
        <v>590</v>
      </c>
      <c r="Y2135">
        <f t="shared" si="667"/>
        <v>451</v>
      </c>
      <c r="Z2135" s="18">
        <f t="shared" si="668"/>
        <v>1892867.2841657216</v>
      </c>
      <c r="AA2135" s="18">
        <f t="shared" si="669"/>
        <v>199432.98236095349</v>
      </c>
      <c r="AB2135" s="17">
        <f t="shared" si="670"/>
        <v>3.8949824970828471</v>
      </c>
      <c r="AC2135" s="2" t="s">
        <v>138</v>
      </c>
      <c r="AD2135" s="2" t="s">
        <v>29</v>
      </c>
      <c r="AE2135" t="str">
        <f t="shared" si="671"/>
        <v>Fashion</v>
      </c>
      <c r="AF2135" t="str">
        <f t="shared" si="672"/>
        <v>Fashion</v>
      </c>
      <c r="AG2135" t="str" cm="1">
        <f t="array" ref="AG2135">INDEX(AD:AD,ROW())</f>
        <v>Fashion</v>
      </c>
      <c r="AH2135">
        <f t="shared" si="680"/>
        <v>53</v>
      </c>
      <c r="AI2135" t="str">
        <f t="shared" si="673"/>
        <v>Fashion</v>
      </c>
      <c r="AK2135">
        <f t="shared" si="674"/>
        <v>2024</v>
      </c>
      <c r="AL2135">
        <f t="shared" si="675"/>
        <v>11</v>
      </c>
      <c r="AM2135">
        <f t="shared" si="676"/>
        <v>2</v>
      </c>
      <c r="AN2135">
        <f t="shared" si="677"/>
        <v>7</v>
      </c>
      <c r="AO2135" t="str">
        <f t="shared" si="678"/>
        <v>Weekend</v>
      </c>
      <c r="AR2135" s="20">
        <f t="shared" si="679"/>
        <v>0</v>
      </c>
    </row>
    <row r="2136" spans="1:44" x14ac:dyDescent="0.35">
      <c r="A2136" t="str">
        <f t="shared" si="661"/>
        <v>CUST2135</v>
      </c>
      <c r="B2136" s="2" t="s">
        <v>2472</v>
      </c>
      <c r="C2136" s="4">
        <v>45458</v>
      </c>
      <c r="D2136" s="2" t="s">
        <v>271</v>
      </c>
      <c r="E2136" t="s">
        <v>5049</v>
      </c>
      <c r="F2136" s="2" t="s">
        <v>13</v>
      </c>
      <c r="G2136" s="2" t="s">
        <v>95</v>
      </c>
      <c r="H2136" s="2">
        <v>1</v>
      </c>
      <c r="I2136" s="19">
        <v>1973.27</v>
      </c>
      <c r="J2136" s="2" t="s">
        <v>5047</v>
      </c>
      <c r="K2136" s="2" t="s">
        <v>16</v>
      </c>
      <c r="L2136" s="2">
        <v>5</v>
      </c>
      <c r="M2136" s="18">
        <f t="shared" si="662"/>
        <v>1973.27</v>
      </c>
      <c r="T2136" t="str">
        <f t="shared" si="663"/>
        <v>Completed</v>
      </c>
      <c r="U2136" t="str">
        <f t="shared" si="664"/>
        <v>Yes</v>
      </c>
      <c r="V2136" t="str">
        <f t="shared" si="665"/>
        <v>No</v>
      </c>
      <c r="X2136">
        <f t="shared" si="666"/>
        <v>595</v>
      </c>
      <c r="Y2136">
        <f t="shared" si="667"/>
        <v>444</v>
      </c>
      <c r="Z2136" s="18">
        <f t="shared" si="668"/>
        <v>1463424.4009529033</v>
      </c>
      <c r="AA2136" s="18">
        <f t="shared" si="669"/>
        <v>118285.78776560788</v>
      </c>
      <c r="AB2136" s="17">
        <f t="shared" si="670"/>
        <v>3.8140589569160999</v>
      </c>
      <c r="AC2136" s="2" t="s">
        <v>95</v>
      </c>
      <c r="AD2136" s="2" t="s">
        <v>13</v>
      </c>
      <c r="AE2136" t="str">
        <f t="shared" si="671"/>
        <v>Home &amp; Kitchen</v>
      </c>
      <c r="AF2136" t="str">
        <f t="shared" si="672"/>
        <v>Home &amp; Kitchen</v>
      </c>
      <c r="AG2136" t="str" cm="1">
        <f t="array" ref="AG2136">INDEX(AD:AD,ROW())</f>
        <v>Home &amp; Kitchen</v>
      </c>
      <c r="AH2136">
        <f t="shared" si="680"/>
        <v>32</v>
      </c>
      <c r="AI2136" t="str">
        <f t="shared" si="673"/>
        <v>Home &amp; Kitchen</v>
      </c>
      <c r="AK2136">
        <f t="shared" si="674"/>
        <v>2024</v>
      </c>
      <c r="AL2136">
        <f t="shared" si="675"/>
        <v>6</v>
      </c>
      <c r="AM2136">
        <f t="shared" si="676"/>
        <v>15</v>
      </c>
      <c r="AN2136">
        <f t="shared" si="677"/>
        <v>7</v>
      </c>
      <c r="AO2136" t="str">
        <f t="shared" si="678"/>
        <v>Weekend</v>
      </c>
      <c r="AR2136" s="20">
        <f t="shared" si="679"/>
        <v>0</v>
      </c>
    </row>
    <row r="2137" spans="1:44" x14ac:dyDescent="0.35">
      <c r="A2137" t="str">
        <f t="shared" si="661"/>
        <v>CUST2136</v>
      </c>
      <c r="B2137" s="2" t="s">
        <v>2473</v>
      </c>
      <c r="C2137" s="4">
        <v>45739</v>
      </c>
      <c r="D2137" s="2" t="s">
        <v>59</v>
      </c>
      <c r="E2137" t="s">
        <v>5049</v>
      </c>
      <c r="F2137" s="2" t="s">
        <v>42</v>
      </c>
      <c r="G2137" s="2" t="s">
        <v>170</v>
      </c>
      <c r="H2137" s="2">
        <v>2</v>
      </c>
      <c r="I2137" s="19">
        <v>1193.7</v>
      </c>
      <c r="J2137" s="2" t="s">
        <v>20</v>
      </c>
      <c r="K2137" s="2" t="s">
        <v>16</v>
      </c>
      <c r="L2137" s="2">
        <v>4</v>
      </c>
      <c r="M2137" s="18">
        <f t="shared" si="662"/>
        <v>2387.4</v>
      </c>
      <c r="T2137" t="str">
        <f t="shared" si="663"/>
        <v>Completed</v>
      </c>
      <c r="U2137" t="str">
        <f t="shared" si="664"/>
        <v>Yes</v>
      </c>
      <c r="V2137" t="str">
        <f t="shared" si="665"/>
        <v>No</v>
      </c>
      <c r="X2137">
        <f t="shared" si="666"/>
        <v>595</v>
      </c>
      <c r="Y2137">
        <f t="shared" si="667"/>
        <v>444</v>
      </c>
      <c r="Z2137" s="18">
        <f t="shared" si="668"/>
        <v>1098537.4901531704</v>
      </c>
      <c r="AA2137" s="18">
        <f t="shared" si="669"/>
        <v>96724.388030634553</v>
      </c>
      <c r="AB2137" s="17">
        <f t="shared" si="670"/>
        <v>3.9001122334455669</v>
      </c>
      <c r="AC2137" s="2" t="s">
        <v>170</v>
      </c>
      <c r="AD2137" s="2" t="s">
        <v>42</v>
      </c>
      <c r="AE2137" t="str">
        <f t="shared" si="671"/>
        <v>Beauty</v>
      </c>
      <c r="AF2137" t="str">
        <f t="shared" si="672"/>
        <v>Beauty</v>
      </c>
      <c r="AG2137" t="str" cm="1">
        <f t="array" ref="AG2137">INDEX(AD:AD,ROW())</f>
        <v>Beauty</v>
      </c>
      <c r="AH2137">
        <f t="shared" si="680"/>
        <v>70</v>
      </c>
      <c r="AI2137" t="str">
        <f t="shared" si="673"/>
        <v>Beauty</v>
      </c>
      <c r="AK2137">
        <f t="shared" si="674"/>
        <v>2025</v>
      </c>
      <c r="AL2137">
        <f t="shared" si="675"/>
        <v>3</v>
      </c>
      <c r="AM2137">
        <f t="shared" si="676"/>
        <v>23</v>
      </c>
      <c r="AN2137">
        <f t="shared" si="677"/>
        <v>1</v>
      </c>
      <c r="AO2137" t="str">
        <f t="shared" si="678"/>
        <v>Weekend</v>
      </c>
      <c r="AR2137" s="20">
        <f t="shared" si="679"/>
        <v>0</v>
      </c>
    </row>
    <row r="2138" spans="1:44" x14ac:dyDescent="0.35">
      <c r="A2138" t="str">
        <f t="shared" si="661"/>
        <v>CUST2137</v>
      </c>
      <c r="B2138" s="2" t="s">
        <v>2474</v>
      </c>
      <c r="C2138" s="4">
        <v>45578</v>
      </c>
      <c r="D2138" s="2" t="s">
        <v>611</v>
      </c>
      <c r="E2138" t="s">
        <v>5048</v>
      </c>
      <c r="F2138" s="2" t="s">
        <v>23</v>
      </c>
      <c r="G2138" s="2" t="s">
        <v>75</v>
      </c>
      <c r="H2138" s="2">
        <v>1</v>
      </c>
      <c r="I2138" s="19">
        <v>692.28</v>
      </c>
      <c r="J2138" s="2" t="s">
        <v>50</v>
      </c>
      <c r="K2138" s="2" t="s">
        <v>16</v>
      </c>
      <c r="L2138" s="2">
        <v>3</v>
      </c>
      <c r="M2138" s="18">
        <f t="shared" si="662"/>
        <v>692.28</v>
      </c>
      <c r="T2138" t="str">
        <f t="shared" si="663"/>
        <v>Completed</v>
      </c>
      <c r="U2138" t="str">
        <f t="shared" si="664"/>
        <v>No</v>
      </c>
      <c r="V2138" t="str">
        <f t="shared" si="665"/>
        <v>No</v>
      </c>
      <c r="X2138">
        <f t="shared" si="666"/>
        <v>590</v>
      </c>
      <c r="Y2138">
        <f t="shared" si="667"/>
        <v>451</v>
      </c>
      <c r="Z2138" s="18">
        <f t="shared" si="668"/>
        <v>594714.6477588166</v>
      </c>
      <c r="AA2138" s="18">
        <f t="shared" si="669"/>
        <v>60882.938065984097</v>
      </c>
      <c r="AB2138" s="17">
        <f t="shared" si="670"/>
        <v>3.804733727810651</v>
      </c>
      <c r="AC2138" s="2" t="s">
        <v>75</v>
      </c>
      <c r="AD2138" s="2" t="s">
        <v>23</v>
      </c>
      <c r="AE2138" t="str">
        <f t="shared" si="671"/>
        <v>Books</v>
      </c>
      <c r="AF2138" t="str">
        <f t="shared" si="672"/>
        <v>Books</v>
      </c>
      <c r="AG2138" t="str" cm="1">
        <f t="array" ref="AG2138">INDEX(AD:AD,ROW())</f>
        <v>Books</v>
      </c>
      <c r="AH2138">
        <f t="shared" si="680"/>
        <v>23</v>
      </c>
      <c r="AI2138" t="str">
        <f t="shared" si="673"/>
        <v>Books</v>
      </c>
      <c r="AK2138">
        <f t="shared" si="674"/>
        <v>2024</v>
      </c>
      <c r="AL2138">
        <f t="shared" si="675"/>
        <v>10</v>
      </c>
      <c r="AM2138">
        <f t="shared" si="676"/>
        <v>13</v>
      </c>
      <c r="AN2138">
        <f t="shared" si="677"/>
        <v>1</v>
      </c>
      <c r="AO2138" t="str">
        <f t="shared" si="678"/>
        <v>Weekend</v>
      </c>
      <c r="AR2138" s="20">
        <f t="shared" si="679"/>
        <v>0</v>
      </c>
    </row>
    <row r="2139" spans="1:44" x14ac:dyDescent="0.35">
      <c r="A2139" t="str">
        <f t="shared" si="661"/>
        <v>CUST2138</v>
      </c>
      <c r="B2139" s="2" t="s">
        <v>2475</v>
      </c>
      <c r="C2139" s="4">
        <v>45784</v>
      </c>
      <c r="D2139" s="2" t="s">
        <v>445</v>
      </c>
      <c r="E2139" t="s">
        <v>5053</v>
      </c>
      <c r="F2139" s="2" t="s">
        <v>19</v>
      </c>
      <c r="G2139" s="2" t="s">
        <v>49</v>
      </c>
      <c r="H2139" s="2">
        <v>1</v>
      </c>
      <c r="I2139" s="19">
        <v>3351.07</v>
      </c>
      <c r="J2139" s="2" t="s">
        <v>15</v>
      </c>
      <c r="K2139" s="2" t="s">
        <v>16</v>
      </c>
      <c r="L2139" s="2">
        <v>3</v>
      </c>
      <c r="M2139" s="18">
        <f t="shared" si="662"/>
        <v>3351.07</v>
      </c>
      <c r="T2139" t="str">
        <f t="shared" si="663"/>
        <v>Completed</v>
      </c>
      <c r="U2139" t="str">
        <f t="shared" si="664"/>
        <v>Yes</v>
      </c>
      <c r="V2139" t="str">
        <f t="shared" si="665"/>
        <v>No</v>
      </c>
      <c r="X2139">
        <f t="shared" si="666"/>
        <v>559</v>
      </c>
      <c r="Y2139">
        <f t="shared" si="667"/>
        <v>408</v>
      </c>
      <c r="Z2139" s="18">
        <f t="shared" si="668"/>
        <v>2759712.3299794244</v>
      </c>
      <c r="AA2139" s="18">
        <f t="shared" si="669"/>
        <v>330643.50635802455</v>
      </c>
      <c r="AB2139" s="17">
        <f t="shared" si="670"/>
        <v>3.8641711229946525</v>
      </c>
      <c r="AC2139" s="2" t="s">
        <v>49</v>
      </c>
      <c r="AD2139" s="2" t="s">
        <v>19</v>
      </c>
      <c r="AE2139" t="str">
        <f t="shared" si="671"/>
        <v>Electronics</v>
      </c>
      <c r="AF2139" t="str">
        <f t="shared" si="672"/>
        <v>Electronics</v>
      </c>
      <c r="AG2139" t="str" cm="1">
        <f t="array" ref="AG2139">INDEX(AD:AD,ROW())</f>
        <v>Electronics</v>
      </c>
      <c r="AH2139">
        <f t="shared" si="680"/>
        <v>12</v>
      </c>
      <c r="AI2139" t="str">
        <f t="shared" si="673"/>
        <v>Electronics</v>
      </c>
      <c r="AK2139">
        <f t="shared" si="674"/>
        <v>2025</v>
      </c>
      <c r="AL2139">
        <f t="shared" si="675"/>
        <v>5</v>
      </c>
      <c r="AM2139">
        <f t="shared" si="676"/>
        <v>7</v>
      </c>
      <c r="AN2139">
        <f t="shared" si="677"/>
        <v>4</v>
      </c>
      <c r="AO2139" t="str">
        <f t="shared" si="678"/>
        <v>Weekday</v>
      </c>
      <c r="AR2139" s="20">
        <f t="shared" si="679"/>
        <v>0</v>
      </c>
    </row>
    <row r="2140" spans="1:44" x14ac:dyDescent="0.35">
      <c r="A2140" t="str">
        <f t="shared" si="661"/>
        <v>CUST2139</v>
      </c>
      <c r="B2140" s="2" t="s">
        <v>2476</v>
      </c>
      <c r="C2140" s="4">
        <v>45713</v>
      </c>
      <c r="D2140" s="2" t="s">
        <v>169</v>
      </c>
      <c r="E2140" t="s">
        <v>5048</v>
      </c>
      <c r="F2140" s="2" t="s">
        <v>42</v>
      </c>
      <c r="G2140" s="2" t="s">
        <v>43</v>
      </c>
      <c r="H2140" s="2">
        <v>1</v>
      </c>
      <c r="I2140" s="19">
        <v>1329.59</v>
      </c>
      <c r="J2140" s="2" t="s">
        <v>20</v>
      </c>
      <c r="K2140" s="2" t="s">
        <v>16</v>
      </c>
      <c r="L2140" s="2">
        <v>5</v>
      </c>
      <c r="M2140" s="18">
        <f t="shared" si="662"/>
        <v>1329.59</v>
      </c>
      <c r="T2140" t="str">
        <f t="shared" si="663"/>
        <v>Completed</v>
      </c>
      <c r="U2140" t="str">
        <f t="shared" si="664"/>
        <v>Yes</v>
      </c>
      <c r="V2140" t="str">
        <f t="shared" si="665"/>
        <v>No</v>
      </c>
      <c r="X2140">
        <f t="shared" si="666"/>
        <v>590</v>
      </c>
      <c r="Y2140">
        <f t="shared" si="667"/>
        <v>451</v>
      </c>
      <c r="Z2140" s="18">
        <f t="shared" si="668"/>
        <v>1098537.4901531704</v>
      </c>
      <c r="AA2140" s="18">
        <f t="shared" si="669"/>
        <v>96724.388030634553</v>
      </c>
      <c r="AB2140" s="17">
        <f t="shared" si="670"/>
        <v>3.9001122334455669</v>
      </c>
      <c r="AC2140" s="2" t="s">
        <v>43</v>
      </c>
      <c r="AD2140" s="2" t="s">
        <v>42</v>
      </c>
      <c r="AE2140" t="str">
        <f t="shared" si="671"/>
        <v>Beauty</v>
      </c>
      <c r="AF2140" t="str">
        <f t="shared" si="672"/>
        <v>Beauty</v>
      </c>
      <c r="AG2140" t="str" cm="1">
        <f t="array" ref="AG2140">INDEX(AD:AD,ROW())</f>
        <v>Beauty</v>
      </c>
      <c r="AH2140">
        <f t="shared" si="680"/>
        <v>10</v>
      </c>
      <c r="AI2140" t="str">
        <f t="shared" si="673"/>
        <v>Beauty</v>
      </c>
      <c r="AK2140">
        <f t="shared" si="674"/>
        <v>2025</v>
      </c>
      <c r="AL2140">
        <f t="shared" si="675"/>
        <v>2</v>
      </c>
      <c r="AM2140">
        <f t="shared" si="676"/>
        <v>25</v>
      </c>
      <c r="AN2140">
        <f t="shared" si="677"/>
        <v>3</v>
      </c>
      <c r="AO2140" t="str">
        <f t="shared" si="678"/>
        <v>Weekday</v>
      </c>
      <c r="AR2140" s="20">
        <f t="shared" si="679"/>
        <v>0</v>
      </c>
    </row>
    <row r="2141" spans="1:44" x14ac:dyDescent="0.35">
      <c r="A2141" t="str">
        <f t="shared" si="661"/>
        <v>CUST2140</v>
      </c>
      <c r="B2141" s="2" t="s">
        <v>2477</v>
      </c>
      <c r="C2141" s="4">
        <v>45386</v>
      </c>
      <c r="D2141" s="2" t="s">
        <v>97</v>
      </c>
      <c r="E2141" t="s">
        <v>5051</v>
      </c>
      <c r="F2141" s="2" t="s">
        <v>23</v>
      </c>
      <c r="G2141" s="2" t="s">
        <v>24</v>
      </c>
      <c r="H2141" s="2">
        <v>1</v>
      </c>
      <c r="I2141" s="19">
        <v>233.65</v>
      </c>
      <c r="J2141" s="2" t="s">
        <v>50</v>
      </c>
      <c r="K2141" s="2" t="s">
        <v>16</v>
      </c>
      <c r="L2141" s="2">
        <v>5</v>
      </c>
      <c r="M2141" s="18">
        <f t="shared" si="662"/>
        <v>233.65</v>
      </c>
      <c r="T2141" t="str">
        <f t="shared" si="663"/>
        <v>Completed</v>
      </c>
      <c r="U2141" t="str">
        <f t="shared" si="664"/>
        <v>No</v>
      </c>
      <c r="V2141" t="str">
        <f t="shared" si="665"/>
        <v>No</v>
      </c>
      <c r="X2141">
        <f t="shared" si="666"/>
        <v>619</v>
      </c>
      <c r="Y2141">
        <f t="shared" si="667"/>
        <v>468</v>
      </c>
      <c r="Z2141" s="18">
        <f t="shared" si="668"/>
        <v>594714.6477588166</v>
      </c>
      <c r="AA2141" s="18">
        <f t="shared" si="669"/>
        <v>60882.938065984097</v>
      </c>
      <c r="AB2141" s="17">
        <f t="shared" si="670"/>
        <v>3.804733727810651</v>
      </c>
      <c r="AC2141" s="2" t="s">
        <v>24</v>
      </c>
      <c r="AD2141" s="2" t="s">
        <v>23</v>
      </c>
      <c r="AE2141" t="str">
        <f t="shared" si="671"/>
        <v>Books</v>
      </c>
      <c r="AF2141" t="str">
        <f t="shared" si="672"/>
        <v>Books</v>
      </c>
      <c r="AG2141" t="str" cm="1">
        <f t="array" ref="AG2141">INDEX(AD:AD,ROW())</f>
        <v>Books</v>
      </c>
      <c r="AH2141">
        <f t="shared" si="680"/>
        <v>4</v>
      </c>
      <c r="AI2141" t="str">
        <f t="shared" si="673"/>
        <v>Books</v>
      </c>
      <c r="AK2141">
        <f t="shared" si="674"/>
        <v>2024</v>
      </c>
      <c r="AL2141">
        <f t="shared" si="675"/>
        <v>4</v>
      </c>
      <c r="AM2141">
        <f t="shared" si="676"/>
        <v>4</v>
      </c>
      <c r="AN2141">
        <f t="shared" si="677"/>
        <v>5</v>
      </c>
      <c r="AO2141" t="str">
        <f t="shared" si="678"/>
        <v>Weekday</v>
      </c>
      <c r="AR2141" s="20">
        <f t="shared" si="679"/>
        <v>0</v>
      </c>
    </row>
    <row r="2142" spans="1:44" x14ac:dyDescent="0.35">
      <c r="A2142" t="str">
        <f t="shared" si="661"/>
        <v>CUST2141</v>
      </c>
      <c r="B2142" s="2" t="s">
        <v>2478</v>
      </c>
      <c r="C2142" s="4">
        <v>45690</v>
      </c>
      <c r="D2142" s="2" t="s">
        <v>830</v>
      </c>
      <c r="E2142" t="s">
        <v>5052</v>
      </c>
      <c r="F2142" s="2" t="s">
        <v>23</v>
      </c>
      <c r="G2142" s="2" t="s">
        <v>68</v>
      </c>
      <c r="H2142" s="2">
        <v>2</v>
      </c>
      <c r="I2142" s="19">
        <v>379.75</v>
      </c>
      <c r="J2142" s="2" t="s">
        <v>50</v>
      </c>
      <c r="K2142" s="2" t="s">
        <v>16</v>
      </c>
      <c r="L2142" s="2">
        <v>4</v>
      </c>
      <c r="M2142" s="18">
        <f t="shared" si="662"/>
        <v>759.5</v>
      </c>
      <c r="T2142" t="str">
        <f t="shared" si="663"/>
        <v>Completed</v>
      </c>
      <c r="U2142" t="str">
        <f t="shared" si="664"/>
        <v>No</v>
      </c>
      <c r="V2142" t="str">
        <f t="shared" si="665"/>
        <v>No</v>
      </c>
      <c r="X2142">
        <f t="shared" si="666"/>
        <v>573</v>
      </c>
      <c r="Y2142">
        <f t="shared" si="667"/>
        <v>450</v>
      </c>
      <c r="Z2142" s="18">
        <f t="shared" si="668"/>
        <v>594714.6477588166</v>
      </c>
      <c r="AA2142" s="18">
        <f t="shared" si="669"/>
        <v>60882.938065984097</v>
      </c>
      <c r="AB2142" s="17">
        <f t="shared" si="670"/>
        <v>3.804733727810651</v>
      </c>
      <c r="AC2142" s="2" t="s">
        <v>68</v>
      </c>
      <c r="AD2142" s="2" t="s">
        <v>23</v>
      </c>
      <c r="AE2142" t="str">
        <f t="shared" si="671"/>
        <v>Books</v>
      </c>
      <c r="AF2142" t="str">
        <f t="shared" si="672"/>
        <v>Books</v>
      </c>
      <c r="AG2142" t="str" cm="1">
        <f t="array" ref="AG2142">INDEX(AD:AD,ROW())</f>
        <v>Books</v>
      </c>
      <c r="AH2142">
        <f t="shared" si="680"/>
        <v>20</v>
      </c>
      <c r="AI2142" t="str">
        <f t="shared" si="673"/>
        <v>Books</v>
      </c>
      <c r="AK2142">
        <f t="shared" si="674"/>
        <v>2025</v>
      </c>
      <c r="AL2142">
        <f t="shared" si="675"/>
        <v>2</v>
      </c>
      <c r="AM2142">
        <f t="shared" si="676"/>
        <v>2</v>
      </c>
      <c r="AN2142">
        <f t="shared" si="677"/>
        <v>1</v>
      </c>
      <c r="AO2142" t="str">
        <f t="shared" si="678"/>
        <v>Weekend</v>
      </c>
      <c r="AR2142" s="20">
        <f t="shared" si="679"/>
        <v>0</v>
      </c>
    </row>
    <row r="2143" spans="1:44" x14ac:dyDescent="0.35">
      <c r="A2143" t="str">
        <f t="shared" si="661"/>
        <v>CUST2142</v>
      </c>
      <c r="B2143" s="2" t="s">
        <v>2479</v>
      </c>
      <c r="C2143" s="4">
        <v>45111</v>
      </c>
      <c r="D2143" s="2" t="s">
        <v>385</v>
      </c>
      <c r="E2143" t="s">
        <v>5048</v>
      </c>
      <c r="F2143" s="2" t="s">
        <v>42</v>
      </c>
      <c r="G2143" s="2" t="s">
        <v>5044</v>
      </c>
      <c r="H2143" s="2">
        <v>1</v>
      </c>
      <c r="I2143" s="19">
        <v>1480.05</v>
      </c>
      <c r="J2143" s="2" t="s">
        <v>5046</v>
      </c>
      <c r="K2143" s="2" t="s">
        <v>16</v>
      </c>
      <c r="L2143" s="2">
        <v>3</v>
      </c>
      <c r="M2143" s="18">
        <f t="shared" si="662"/>
        <v>1480.05</v>
      </c>
      <c r="T2143" t="str">
        <f t="shared" si="663"/>
        <v>Completed</v>
      </c>
      <c r="U2143" t="str">
        <f t="shared" si="664"/>
        <v>Yes</v>
      </c>
      <c r="V2143" t="str">
        <f t="shared" si="665"/>
        <v>No</v>
      </c>
      <c r="X2143">
        <f t="shared" si="666"/>
        <v>590</v>
      </c>
      <c r="Y2143">
        <f t="shared" si="667"/>
        <v>451</v>
      </c>
      <c r="Z2143" s="18">
        <f t="shared" si="668"/>
        <v>1098537.4901531704</v>
      </c>
      <c r="AA2143" s="18">
        <f t="shared" si="669"/>
        <v>96724.388030634553</v>
      </c>
      <c r="AB2143" s="17">
        <f t="shared" si="670"/>
        <v>3.9001122334455669</v>
      </c>
      <c r="AC2143" s="2" t="s">
        <v>5044</v>
      </c>
      <c r="AD2143" s="2" t="s">
        <v>42</v>
      </c>
      <c r="AE2143" t="str">
        <f t="shared" si="671"/>
        <v>Beauty</v>
      </c>
      <c r="AF2143" t="str">
        <f t="shared" si="672"/>
        <v>Beauty</v>
      </c>
      <c r="AG2143" t="str" cm="1">
        <f t="array" ref="AG2143">INDEX(AD:AD,ROW())</f>
        <v>Beauty</v>
      </c>
      <c r="AH2143">
        <f t="shared" si="680"/>
        <v>64</v>
      </c>
      <c r="AI2143" t="str">
        <f t="shared" si="673"/>
        <v>Beauty</v>
      </c>
      <c r="AK2143">
        <f t="shared" si="674"/>
        <v>2023</v>
      </c>
      <c r="AL2143">
        <f t="shared" si="675"/>
        <v>7</v>
      </c>
      <c r="AM2143">
        <f t="shared" si="676"/>
        <v>4</v>
      </c>
      <c r="AN2143">
        <f t="shared" si="677"/>
        <v>3</v>
      </c>
      <c r="AO2143" t="str">
        <f t="shared" si="678"/>
        <v>Weekday</v>
      </c>
      <c r="AR2143" s="20">
        <f t="shared" si="679"/>
        <v>0</v>
      </c>
    </row>
    <row r="2144" spans="1:44" x14ac:dyDescent="0.35">
      <c r="A2144" t="str">
        <f t="shared" si="661"/>
        <v>CUST2143</v>
      </c>
      <c r="B2144" s="2" t="s">
        <v>2480</v>
      </c>
      <c r="C2144" s="4">
        <v>45536</v>
      </c>
      <c r="D2144" s="2" t="s">
        <v>559</v>
      </c>
      <c r="E2144" t="s">
        <v>5049</v>
      </c>
      <c r="F2144" s="2" t="s">
        <v>23</v>
      </c>
      <c r="G2144" s="2" t="s">
        <v>24</v>
      </c>
      <c r="H2144" s="2">
        <v>1</v>
      </c>
      <c r="I2144" s="19">
        <v>520.92999999999995</v>
      </c>
      <c r="J2144" s="2" t="s">
        <v>5047</v>
      </c>
      <c r="K2144" s="2" t="s">
        <v>31</v>
      </c>
      <c r="L2144" s="2">
        <v>5</v>
      </c>
      <c r="M2144" s="18">
        <f t="shared" si="662"/>
        <v>520.92999999999995</v>
      </c>
      <c r="T2144" t="str">
        <f t="shared" si="663"/>
        <v>Pending</v>
      </c>
      <c r="U2144" t="str">
        <f t="shared" si="664"/>
        <v>No</v>
      </c>
      <c r="V2144" t="str">
        <f t="shared" si="665"/>
        <v>Yes</v>
      </c>
      <c r="X2144">
        <f t="shared" si="666"/>
        <v>595</v>
      </c>
      <c r="Y2144">
        <f t="shared" si="667"/>
        <v>444</v>
      </c>
      <c r="Z2144" s="18">
        <f t="shared" si="668"/>
        <v>594714.6477588166</v>
      </c>
      <c r="AA2144" s="18">
        <f t="shared" si="669"/>
        <v>60882.938065984097</v>
      </c>
      <c r="AB2144" s="17">
        <f t="shared" si="670"/>
        <v>3.804733727810651</v>
      </c>
      <c r="AC2144" s="2" t="s">
        <v>24</v>
      </c>
      <c r="AD2144" s="2" t="s">
        <v>23</v>
      </c>
      <c r="AE2144" t="str">
        <f t="shared" si="671"/>
        <v>Books</v>
      </c>
      <c r="AF2144" t="str">
        <f t="shared" si="672"/>
        <v>Books</v>
      </c>
      <c r="AG2144" t="str" cm="1">
        <f t="array" ref="AG2144">INDEX(AD:AD,ROW())</f>
        <v>Books</v>
      </c>
      <c r="AH2144">
        <f t="shared" si="680"/>
        <v>4</v>
      </c>
      <c r="AI2144" t="str">
        <f t="shared" si="673"/>
        <v>Books</v>
      </c>
      <c r="AK2144">
        <f t="shared" si="674"/>
        <v>2024</v>
      </c>
      <c r="AL2144">
        <f t="shared" si="675"/>
        <v>9</v>
      </c>
      <c r="AM2144">
        <f t="shared" si="676"/>
        <v>1</v>
      </c>
      <c r="AN2144">
        <f t="shared" si="677"/>
        <v>1</v>
      </c>
      <c r="AO2144" t="str">
        <f t="shared" si="678"/>
        <v>Weekend</v>
      </c>
      <c r="AR2144" s="20">
        <f t="shared" si="679"/>
        <v>0</v>
      </c>
    </row>
    <row r="2145" spans="1:44" x14ac:dyDescent="0.35">
      <c r="A2145" t="str">
        <f t="shared" si="661"/>
        <v>CUST2144</v>
      </c>
      <c r="B2145" s="2" t="s">
        <v>2481</v>
      </c>
      <c r="C2145" s="4">
        <v>45151</v>
      </c>
      <c r="D2145" s="2" t="s">
        <v>33</v>
      </c>
      <c r="E2145" t="s">
        <v>5050</v>
      </c>
      <c r="F2145" s="2" t="s">
        <v>23</v>
      </c>
      <c r="G2145" s="2" t="s">
        <v>75</v>
      </c>
      <c r="H2145" s="2">
        <v>2</v>
      </c>
      <c r="I2145" s="19">
        <v>304.52999999999997</v>
      </c>
      <c r="J2145" s="2" t="s">
        <v>20</v>
      </c>
      <c r="K2145" s="2" t="s">
        <v>16</v>
      </c>
      <c r="L2145" s="2">
        <v>2</v>
      </c>
      <c r="M2145" s="18">
        <f t="shared" si="662"/>
        <v>609.05999999999995</v>
      </c>
      <c r="T2145" t="str">
        <f t="shared" si="663"/>
        <v>Completed</v>
      </c>
      <c r="U2145" t="str">
        <f t="shared" si="664"/>
        <v>No</v>
      </c>
      <c r="V2145" t="str">
        <f t="shared" si="665"/>
        <v>No</v>
      </c>
      <c r="X2145">
        <f t="shared" si="666"/>
        <v>589</v>
      </c>
      <c r="Y2145">
        <f t="shared" si="667"/>
        <v>426</v>
      </c>
      <c r="Z2145" s="18">
        <f t="shared" si="668"/>
        <v>594714.6477588166</v>
      </c>
      <c r="AA2145" s="18">
        <f t="shared" si="669"/>
        <v>60882.938065984097</v>
      </c>
      <c r="AB2145" s="17">
        <f t="shared" si="670"/>
        <v>3.804733727810651</v>
      </c>
      <c r="AC2145" s="2" t="s">
        <v>75</v>
      </c>
      <c r="AD2145" s="2" t="s">
        <v>23</v>
      </c>
      <c r="AE2145" t="str">
        <f t="shared" si="671"/>
        <v>Books</v>
      </c>
      <c r="AF2145" t="str">
        <f t="shared" si="672"/>
        <v>Books</v>
      </c>
      <c r="AG2145" t="str" cm="1">
        <f t="array" ref="AG2145">INDEX(AD:AD,ROW())</f>
        <v>Books</v>
      </c>
      <c r="AH2145">
        <f t="shared" si="680"/>
        <v>23</v>
      </c>
      <c r="AI2145" t="str">
        <f t="shared" si="673"/>
        <v>Books</v>
      </c>
      <c r="AK2145">
        <f t="shared" si="674"/>
        <v>2023</v>
      </c>
      <c r="AL2145">
        <f t="shared" si="675"/>
        <v>8</v>
      </c>
      <c r="AM2145">
        <f t="shared" si="676"/>
        <v>13</v>
      </c>
      <c r="AN2145">
        <f t="shared" si="677"/>
        <v>1</v>
      </c>
      <c r="AO2145" t="str">
        <f t="shared" si="678"/>
        <v>Weekend</v>
      </c>
      <c r="AR2145" s="20">
        <f t="shared" si="679"/>
        <v>0</v>
      </c>
    </row>
    <row r="2146" spans="1:44" x14ac:dyDescent="0.35">
      <c r="A2146" t="str">
        <f t="shared" si="661"/>
        <v>CUST2145</v>
      </c>
      <c r="B2146" s="2" t="s">
        <v>2482</v>
      </c>
      <c r="C2146" s="4">
        <v>45646</v>
      </c>
      <c r="D2146" s="2" t="s">
        <v>501</v>
      </c>
      <c r="E2146" t="s">
        <v>5049</v>
      </c>
      <c r="F2146" s="2" t="s">
        <v>29</v>
      </c>
      <c r="G2146" s="2" t="s">
        <v>5041</v>
      </c>
      <c r="H2146" s="2">
        <v>1</v>
      </c>
      <c r="I2146" s="19">
        <v>922.34</v>
      </c>
      <c r="J2146" s="2" t="s">
        <v>5046</v>
      </c>
      <c r="K2146" s="2" t="s">
        <v>16</v>
      </c>
      <c r="L2146" s="2">
        <v>5</v>
      </c>
      <c r="M2146" s="18">
        <f t="shared" si="662"/>
        <v>922.34</v>
      </c>
      <c r="T2146" t="str">
        <f t="shared" si="663"/>
        <v>Completed</v>
      </c>
      <c r="U2146" t="str">
        <f t="shared" si="664"/>
        <v>No</v>
      </c>
      <c r="V2146" t="str">
        <f t="shared" si="665"/>
        <v>No</v>
      </c>
      <c r="X2146">
        <f t="shared" si="666"/>
        <v>595</v>
      </c>
      <c r="Y2146">
        <f t="shared" si="667"/>
        <v>444</v>
      </c>
      <c r="Z2146" s="18">
        <f t="shared" si="668"/>
        <v>1892867.2841657216</v>
      </c>
      <c r="AA2146" s="18">
        <f t="shared" si="669"/>
        <v>199432.98236095349</v>
      </c>
      <c r="AB2146" s="17">
        <f t="shared" si="670"/>
        <v>3.8949824970828471</v>
      </c>
      <c r="AC2146" s="2" t="s">
        <v>5041</v>
      </c>
      <c r="AD2146" s="2" t="s">
        <v>29</v>
      </c>
      <c r="AE2146" t="str">
        <f t="shared" si="671"/>
        <v>Fashion</v>
      </c>
      <c r="AF2146" t="str">
        <f t="shared" si="672"/>
        <v>Fashion</v>
      </c>
      <c r="AG2146" t="str" cm="1">
        <f t="array" ref="AG2146">INDEX(AD:AD,ROW())</f>
        <v>Fashion</v>
      </c>
      <c r="AH2146">
        <f t="shared" si="680"/>
        <v>15</v>
      </c>
      <c r="AI2146" t="str">
        <f t="shared" si="673"/>
        <v>Fashion</v>
      </c>
      <c r="AK2146">
        <f t="shared" si="674"/>
        <v>2024</v>
      </c>
      <c r="AL2146">
        <f t="shared" si="675"/>
        <v>12</v>
      </c>
      <c r="AM2146">
        <f t="shared" si="676"/>
        <v>20</v>
      </c>
      <c r="AN2146">
        <f t="shared" si="677"/>
        <v>6</v>
      </c>
      <c r="AO2146" t="str">
        <f t="shared" si="678"/>
        <v>Weekday</v>
      </c>
      <c r="AR2146" s="20">
        <f t="shared" si="679"/>
        <v>0</v>
      </c>
    </row>
    <row r="2147" spans="1:44" x14ac:dyDescent="0.35">
      <c r="A2147" t="str">
        <f t="shared" si="661"/>
        <v>CUST2146</v>
      </c>
      <c r="B2147" s="2" t="s">
        <v>2483</v>
      </c>
      <c r="C2147" s="4">
        <v>45500</v>
      </c>
      <c r="D2147" s="2" t="s">
        <v>922</v>
      </c>
      <c r="E2147" t="s">
        <v>5048</v>
      </c>
      <c r="F2147" s="2" t="s">
        <v>23</v>
      </c>
      <c r="G2147" s="2" t="s">
        <v>46</v>
      </c>
      <c r="H2147" s="2">
        <v>1</v>
      </c>
      <c r="I2147" s="19">
        <v>408.46</v>
      </c>
      <c r="J2147" s="2" t="s">
        <v>5046</v>
      </c>
      <c r="K2147" s="2" t="s">
        <v>16</v>
      </c>
      <c r="L2147" s="2">
        <v>4</v>
      </c>
      <c r="M2147" s="18">
        <f t="shared" si="662"/>
        <v>408.46</v>
      </c>
      <c r="T2147" t="str">
        <f t="shared" si="663"/>
        <v>Completed</v>
      </c>
      <c r="U2147" t="str">
        <f t="shared" si="664"/>
        <v>No</v>
      </c>
      <c r="V2147" t="str">
        <f t="shared" si="665"/>
        <v>No</v>
      </c>
      <c r="X2147">
        <f t="shared" si="666"/>
        <v>590</v>
      </c>
      <c r="Y2147">
        <f t="shared" si="667"/>
        <v>451</v>
      </c>
      <c r="Z2147" s="18">
        <f t="shared" si="668"/>
        <v>594714.6477588166</v>
      </c>
      <c r="AA2147" s="18">
        <f t="shared" si="669"/>
        <v>60882.938065984097</v>
      </c>
      <c r="AB2147" s="17">
        <f t="shared" si="670"/>
        <v>3.804733727810651</v>
      </c>
      <c r="AC2147" s="2" t="s">
        <v>46</v>
      </c>
      <c r="AD2147" s="2" t="s">
        <v>23</v>
      </c>
      <c r="AE2147" t="str">
        <f t="shared" si="671"/>
        <v>Books</v>
      </c>
      <c r="AF2147" t="str">
        <f t="shared" si="672"/>
        <v>Books</v>
      </c>
      <c r="AG2147" t="str" cm="1">
        <f t="array" ref="AG2147">INDEX(AD:AD,ROW())</f>
        <v>Books</v>
      </c>
      <c r="AH2147">
        <f t="shared" si="680"/>
        <v>11</v>
      </c>
      <c r="AI2147" t="str">
        <f t="shared" si="673"/>
        <v>Books</v>
      </c>
      <c r="AK2147">
        <f t="shared" si="674"/>
        <v>2024</v>
      </c>
      <c r="AL2147">
        <f t="shared" si="675"/>
        <v>7</v>
      </c>
      <c r="AM2147">
        <f t="shared" si="676"/>
        <v>27</v>
      </c>
      <c r="AN2147">
        <f t="shared" si="677"/>
        <v>7</v>
      </c>
      <c r="AO2147" t="str">
        <f t="shared" si="678"/>
        <v>Weekend</v>
      </c>
      <c r="AR2147" s="20">
        <f t="shared" si="679"/>
        <v>0</v>
      </c>
    </row>
    <row r="2148" spans="1:44" x14ac:dyDescent="0.35">
      <c r="A2148" t="str">
        <f t="shared" si="661"/>
        <v>CUST2147</v>
      </c>
      <c r="B2148" s="2" t="s">
        <v>2484</v>
      </c>
      <c r="C2148" s="4">
        <v>45203</v>
      </c>
      <c r="D2148" s="2" t="s">
        <v>48</v>
      </c>
      <c r="E2148" t="s">
        <v>5050</v>
      </c>
      <c r="F2148" s="2" t="s">
        <v>42</v>
      </c>
      <c r="G2148" s="2" t="s">
        <v>188</v>
      </c>
      <c r="H2148" s="2">
        <v>1</v>
      </c>
      <c r="I2148" s="19">
        <v>126.7</v>
      </c>
      <c r="J2148" s="2" t="s">
        <v>15</v>
      </c>
      <c r="K2148" s="2" t="s">
        <v>16</v>
      </c>
      <c r="L2148" s="2">
        <v>5</v>
      </c>
      <c r="M2148" s="18">
        <f t="shared" si="662"/>
        <v>126.7</v>
      </c>
      <c r="T2148" t="str">
        <f t="shared" si="663"/>
        <v>Completed</v>
      </c>
      <c r="U2148" t="str">
        <f t="shared" si="664"/>
        <v>No</v>
      </c>
      <c r="V2148" t="str">
        <f t="shared" si="665"/>
        <v>No</v>
      </c>
      <c r="X2148">
        <f t="shared" si="666"/>
        <v>589</v>
      </c>
      <c r="Y2148">
        <f t="shared" si="667"/>
        <v>426</v>
      </c>
      <c r="Z2148" s="18">
        <f t="shared" si="668"/>
        <v>1098537.4901531704</v>
      </c>
      <c r="AA2148" s="18">
        <f t="shared" si="669"/>
        <v>96724.388030634553</v>
      </c>
      <c r="AB2148" s="17">
        <f t="shared" si="670"/>
        <v>3.9001122334455669</v>
      </c>
      <c r="AC2148" s="2" t="s">
        <v>188</v>
      </c>
      <c r="AD2148" s="2" t="s">
        <v>42</v>
      </c>
      <c r="AE2148" t="str">
        <f t="shared" si="671"/>
        <v>Beauty</v>
      </c>
      <c r="AF2148" t="str">
        <f t="shared" si="672"/>
        <v>Beauty</v>
      </c>
      <c r="AG2148" t="str" cm="1">
        <f t="array" ref="AG2148">INDEX(AD:AD,ROW())</f>
        <v>Beauty</v>
      </c>
      <c r="AH2148">
        <f t="shared" si="680"/>
        <v>80</v>
      </c>
      <c r="AI2148" t="str">
        <f t="shared" si="673"/>
        <v>Beauty</v>
      </c>
      <c r="AK2148">
        <f t="shared" si="674"/>
        <v>2023</v>
      </c>
      <c r="AL2148">
        <f t="shared" si="675"/>
        <v>10</v>
      </c>
      <c r="AM2148">
        <f t="shared" si="676"/>
        <v>4</v>
      </c>
      <c r="AN2148">
        <f t="shared" si="677"/>
        <v>4</v>
      </c>
      <c r="AO2148" t="str">
        <f t="shared" si="678"/>
        <v>Weekday</v>
      </c>
      <c r="AR2148" s="20">
        <f t="shared" si="679"/>
        <v>0</v>
      </c>
    </row>
    <row r="2149" spans="1:44" x14ac:dyDescent="0.35">
      <c r="A2149" t="str">
        <f t="shared" si="661"/>
        <v>CUST2148</v>
      </c>
      <c r="B2149" s="2" t="s">
        <v>2485</v>
      </c>
      <c r="C2149" s="4">
        <v>45235</v>
      </c>
      <c r="D2149" s="2" t="s">
        <v>598</v>
      </c>
      <c r="E2149" t="s">
        <v>5053</v>
      </c>
      <c r="F2149" s="2" t="s">
        <v>23</v>
      </c>
      <c r="G2149" s="2" t="s">
        <v>24</v>
      </c>
      <c r="H2149" s="2">
        <v>1</v>
      </c>
      <c r="I2149" s="19">
        <v>541.87</v>
      </c>
      <c r="J2149" s="2" t="s">
        <v>20</v>
      </c>
      <c r="K2149" s="2" t="s">
        <v>76</v>
      </c>
      <c r="L2149" s="2">
        <v>3</v>
      </c>
      <c r="M2149" s="18">
        <f t="shared" si="662"/>
        <v>541.87</v>
      </c>
      <c r="T2149" t="str">
        <f t="shared" si="663"/>
        <v>Completed</v>
      </c>
      <c r="U2149" t="str">
        <f t="shared" si="664"/>
        <v>No</v>
      </c>
      <c r="V2149" t="str">
        <f t="shared" si="665"/>
        <v>No</v>
      </c>
      <c r="X2149">
        <f t="shared" si="666"/>
        <v>559</v>
      </c>
      <c r="Y2149">
        <f t="shared" si="667"/>
        <v>408</v>
      </c>
      <c r="Z2149" s="18">
        <f t="shared" si="668"/>
        <v>594714.6477588166</v>
      </c>
      <c r="AA2149" s="18">
        <f t="shared" si="669"/>
        <v>60882.938065984097</v>
      </c>
      <c r="AB2149" s="17">
        <f t="shared" si="670"/>
        <v>3.804733727810651</v>
      </c>
      <c r="AC2149" s="2" t="s">
        <v>24</v>
      </c>
      <c r="AD2149" s="2" t="s">
        <v>23</v>
      </c>
      <c r="AE2149" t="str">
        <f t="shared" si="671"/>
        <v>Books</v>
      </c>
      <c r="AF2149" t="str">
        <f t="shared" si="672"/>
        <v>Books</v>
      </c>
      <c r="AG2149" t="str" cm="1">
        <f t="array" ref="AG2149">INDEX(AD:AD,ROW())</f>
        <v>Books</v>
      </c>
      <c r="AH2149">
        <f t="shared" si="680"/>
        <v>4</v>
      </c>
      <c r="AI2149" t="str">
        <f t="shared" si="673"/>
        <v>Books</v>
      </c>
      <c r="AK2149">
        <f t="shared" si="674"/>
        <v>2023</v>
      </c>
      <c r="AL2149">
        <f t="shared" si="675"/>
        <v>11</v>
      </c>
      <c r="AM2149">
        <f t="shared" si="676"/>
        <v>5</v>
      </c>
      <c r="AN2149">
        <f t="shared" si="677"/>
        <v>1</v>
      </c>
      <c r="AO2149" t="str">
        <f t="shared" si="678"/>
        <v>Weekend</v>
      </c>
      <c r="AR2149" s="20">
        <f t="shared" si="679"/>
        <v>1</v>
      </c>
    </row>
    <row r="2150" spans="1:44" x14ac:dyDescent="0.35">
      <c r="A2150" t="str">
        <f t="shared" si="661"/>
        <v>CUST2149</v>
      </c>
      <c r="B2150" s="2" t="s">
        <v>2486</v>
      </c>
      <c r="C2150" s="4">
        <v>45715</v>
      </c>
      <c r="D2150" s="2" t="s">
        <v>72</v>
      </c>
      <c r="E2150" t="s">
        <v>5052</v>
      </c>
      <c r="F2150" s="2" t="s">
        <v>29</v>
      </c>
      <c r="G2150" s="2" t="s">
        <v>138</v>
      </c>
      <c r="H2150" s="2">
        <v>1</v>
      </c>
      <c r="I2150" s="19">
        <v>2269.66</v>
      </c>
      <c r="J2150" s="2" t="s">
        <v>15</v>
      </c>
      <c r="K2150" s="2" t="s">
        <v>103</v>
      </c>
      <c r="L2150" s="2">
        <v>5</v>
      </c>
      <c r="M2150" s="18">
        <f t="shared" si="662"/>
        <v>2269.66</v>
      </c>
      <c r="T2150" t="str">
        <f t="shared" si="663"/>
        <v>Lost Sale</v>
      </c>
      <c r="U2150" t="str">
        <f t="shared" si="664"/>
        <v>No</v>
      </c>
      <c r="V2150" t="str">
        <f t="shared" si="665"/>
        <v>Yes</v>
      </c>
      <c r="X2150">
        <f t="shared" si="666"/>
        <v>573</v>
      </c>
      <c r="Y2150">
        <f t="shared" si="667"/>
        <v>450</v>
      </c>
      <c r="Z2150" s="18">
        <f t="shared" si="668"/>
        <v>1892867.2841657216</v>
      </c>
      <c r="AA2150" s="18">
        <f t="shared" si="669"/>
        <v>199432.98236095349</v>
      </c>
      <c r="AB2150" s="17">
        <f t="shared" si="670"/>
        <v>3.8949824970828471</v>
      </c>
      <c r="AC2150" s="2" t="s">
        <v>138</v>
      </c>
      <c r="AD2150" s="2" t="s">
        <v>29</v>
      </c>
      <c r="AE2150" t="str">
        <f t="shared" si="671"/>
        <v>Fashion</v>
      </c>
      <c r="AF2150" t="str">
        <f t="shared" si="672"/>
        <v>Fashion</v>
      </c>
      <c r="AG2150" t="str" cm="1">
        <f t="array" ref="AG2150">INDEX(AD:AD,ROW())</f>
        <v>Fashion</v>
      </c>
      <c r="AH2150">
        <f t="shared" si="680"/>
        <v>53</v>
      </c>
      <c r="AI2150" t="str">
        <f t="shared" si="673"/>
        <v>Fashion</v>
      </c>
      <c r="AK2150">
        <f t="shared" si="674"/>
        <v>2025</v>
      </c>
      <c r="AL2150">
        <f t="shared" si="675"/>
        <v>2</v>
      </c>
      <c r="AM2150">
        <f t="shared" si="676"/>
        <v>27</v>
      </c>
      <c r="AN2150">
        <f t="shared" si="677"/>
        <v>5</v>
      </c>
      <c r="AO2150" t="str">
        <f t="shared" si="678"/>
        <v>Weekday</v>
      </c>
      <c r="AR2150" s="20">
        <f t="shared" si="679"/>
        <v>1</v>
      </c>
    </row>
    <row r="2151" spans="1:44" x14ac:dyDescent="0.35">
      <c r="A2151" t="str">
        <f t="shared" si="661"/>
        <v>CUST2150</v>
      </c>
      <c r="B2151" s="2" t="s">
        <v>2487</v>
      </c>
      <c r="C2151" s="4">
        <v>45248</v>
      </c>
      <c r="D2151" s="2" t="s">
        <v>454</v>
      </c>
      <c r="E2151" t="s">
        <v>5049</v>
      </c>
      <c r="F2151" s="2" t="s">
        <v>42</v>
      </c>
      <c r="G2151" s="2" t="s">
        <v>43</v>
      </c>
      <c r="H2151" s="2">
        <v>2</v>
      </c>
      <c r="I2151" s="19">
        <v>106.66</v>
      </c>
      <c r="J2151" s="2" t="s">
        <v>5046</v>
      </c>
      <c r="K2151" s="2" t="s">
        <v>103</v>
      </c>
      <c r="L2151" s="2">
        <v>5</v>
      </c>
      <c r="M2151" s="18">
        <f t="shared" si="662"/>
        <v>213.32</v>
      </c>
      <c r="T2151" t="str">
        <f t="shared" si="663"/>
        <v>Lost Sale</v>
      </c>
      <c r="U2151" t="str">
        <f t="shared" si="664"/>
        <v>No</v>
      </c>
      <c r="V2151" t="str">
        <f t="shared" si="665"/>
        <v>Yes</v>
      </c>
      <c r="X2151">
        <f t="shared" si="666"/>
        <v>595</v>
      </c>
      <c r="Y2151">
        <f t="shared" si="667"/>
        <v>444</v>
      </c>
      <c r="Z2151" s="18">
        <f t="shared" si="668"/>
        <v>1098537.4901531704</v>
      </c>
      <c r="AA2151" s="18">
        <f t="shared" si="669"/>
        <v>96724.388030634553</v>
      </c>
      <c r="AB2151" s="17">
        <f t="shared" si="670"/>
        <v>3.9001122334455669</v>
      </c>
      <c r="AC2151" s="2" t="s">
        <v>43</v>
      </c>
      <c r="AD2151" s="2" t="s">
        <v>42</v>
      </c>
      <c r="AE2151" t="str">
        <f t="shared" si="671"/>
        <v>Beauty</v>
      </c>
      <c r="AF2151" t="str">
        <f t="shared" si="672"/>
        <v>Beauty</v>
      </c>
      <c r="AG2151" t="str" cm="1">
        <f t="array" ref="AG2151">INDEX(AD:AD,ROW())</f>
        <v>Beauty</v>
      </c>
      <c r="AH2151">
        <f t="shared" si="680"/>
        <v>10</v>
      </c>
      <c r="AI2151" t="str">
        <f t="shared" si="673"/>
        <v>Beauty</v>
      </c>
      <c r="AK2151">
        <f t="shared" si="674"/>
        <v>2023</v>
      </c>
      <c r="AL2151">
        <f t="shared" si="675"/>
        <v>11</v>
      </c>
      <c r="AM2151">
        <f t="shared" si="676"/>
        <v>18</v>
      </c>
      <c r="AN2151">
        <f t="shared" si="677"/>
        <v>7</v>
      </c>
      <c r="AO2151" t="str">
        <f t="shared" si="678"/>
        <v>Weekend</v>
      </c>
      <c r="AR2151" s="20">
        <f t="shared" si="679"/>
        <v>1</v>
      </c>
    </row>
    <row r="2152" spans="1:44" x14ac:dyDescent="0.35">
      <c r="A2152" t="str">
        <f t="shared" si="661"/>
        <v>CUST2151</v>
      </c>
      <c r="B2152" s="2" t="s">
        <v>2488</v>
      </c>
      <c r="C2152" s="4">
        <v>44993</v>
      </c>
      <c r="D2152" s="2" t="s">
        <v>878</v>
      </c>
      <c r="E2152" t="s">
        <v>5053</v>
      </c>
      <c r="F2152" s="2" t="s">
        <v>42</v>
      </c>
      <c r="G2152" s="2" t="s">
        <v>5042</v>
      </c>
      <c r="H2152" s="2">
        <v>1</v>
      </c>
      <c r="I2152" s="19">
        <v>180.77</v>
      </c>
      <c r="J2152" s="2" t="s">
        <v>20</v>
      </c>
      <c r="K2152" s="2" t="s">
        <v>16</v>
      </c>
      <c r="L2152" s="2">
        <v>3</v>
      </c>
      <c r="M2152" s="18">
        <f t="shared" si="662"/>
        <v>180.77</v>
      </c>
      <c r="T2152" t="str">
        <f t="shared" si="663"/>
        <v>Completed</v>
      </c>
      <c r="U2152" t="str">
        <f t="shared" si="664"/>
        <v>No</v>
      </c>
      <c r="V2152" t="str">
        <f t="shared" si="665"/>
        <v>No</v>
      </c>
      <c r="X2152">
        <f t="shared" si="666"/>
        <v>559</v>
      </c>
      <c r="Y2152">
        <f t="shared" si="667"/>
        <v>408</v>
      </c>
      <c r="Z2152" s="18">
        <f t="shared" si="668"/>
        <v>1098537.4901531704</v>
      </c>
      <c r="AA2152" s="18">
        <f t="shared" si="669"/>
        <v>96724.388030634553</v>
      </c>
      <c r="AB2152" s="17">
        <f t="shared" si="670"/>
        <v>3.9001122334455669</v>
      </c>
      <c r="AC2152" s="2" t="s">
        <v>5042</v>
      </c>
      <c r="AD2152" s="2" t="s">
        <v>42</v>
      </c>
      <c r="AE2152" t="str">
        <f t="shared" si="671"/>
        <v>Beauty</v>
      </c>
      <c r="AF2152" t="str">
        <f t="shared" si="672"/>
        <v>Beauty</v>
      </c>
      <c r="AG2152" t="str" cm="1">
        <f t="array" ref="AG2152">INDEX(AD:AD,ROW())</f>
        <v>Beauty</v>
      </c>
      <c r="AH2152">
        <f t="shared" si="680"/>
        <v>18</v>
      </c>
      <c r="AI2152" t="str">
        <f t="shared" si="673"/>
        <v>Beauty</v>
      </c>
      <c r="AK2152">
        <f t="shared" si="674"/>
        <v>2023</v>
      </c>
      <c r="AL2152">
        <f t="shared" si="675"/>
        <v>3</v>
      </c>
      <c r="AM2152">
        <f t="shared" si="676"/>
        <v>8</v>
      </c>
      <c r="AN2152">
        <f t="shared" si="677"/>
        <v>4</v>
      </c>
      <c r="AO2152" t="str">
        <f t="shared" si="678"/>
        <v>Weekday</v>
      </c>
      <c r="AR2152" s="20">
        <f t="shared" si="679"/>
        <v>0</v>
      </c>
    </row>
    <row r="2153" spans="1:44" x14ac:dyDescent="0.35">
      <c r="A2153" t="str">
        <f t="shared" si="661"/>
        <v>CUST2152</v>
      </c>
      <c r="B2153" s="2" t="s">
        <v>2489</v>
      </c>
      <c r="C2153" s="4">
        <v>45128</v>
      </c>
      <c r="D2153" s="2" t="s">
        <v>280</v>
      </c>
      <c r="E2153" t="s">
        <v>5055</v>
      </c>
      <c r="F2153" s="2" t="s">
        <v>29</v>
      </c>
      <c r="G2153" s="2" t="s">
        <v>5041</v>
      </c>
      <c r="H2153" s="2">
        <v>3</v>
      </c>
      <c r="I2153" s="19">
        <v>2452.87</v>
      </c>
      <c r="J2153" s="2" t="s">
        <v>50</v>
      </c>
      <c r="K2153" s="2" t="s">
        <v>31</v>
      </c>
      <c r="L2153" s="2">
        <v>3</v>
      </c>
      <c r="M2153" s="18">
        <f t="shared" si="662"/>
        <v>7358.61</v>
      </c>
      <c r="T2153" t="str">
        <f t="shared" si="663"/>
        <v>Pending</v>
      </c>
      <c r="U2153" t="str">
        <f t="shared" si="664"/>
        <v>No</v>
      </c>
      <c r="V2153" t="str">
        <f t="shared" si="665"/>
        <v>Yes</v>
      </c>
      <c r="X2153">
        <f t="shared" si="666"/>
        <v>567</v>
      </c>
      <c r="Y2153">
        <f t="shared" si="667"/>
        <v>440</v>
      </c>
      <c r="Z2153" s="18">
        <f t="shared" si="668"/>
        <v>1892867.2841657216</v>
      </c>
      <c r="AA2153" s="18">
        <f t="shared" si="669"/>
        <v>199432.98236095349</v>
      </c>
      <c r="AB2153" s="17">
        <f t="shared" si="670"/>
        <v>3.8949824970828471</v>
      </c>
      <c r="AC2153" s="2" t="s">
        <v>5041</v>
      </c>
      <c r="AD2153" s="2" t="s">
        <v>29</v>
      </c>
      <c r="AE2153" t="str">
        <f t="shared" si="671"/>
        <v>Fashion</v>
      </c>
      <c r="AF2153" t="str">
        <f t="shared" si="672"/>
        <v>Fashion</v>
      </c>
      <c r="AG2153" t="str" cm="1">
        <f t="array" ref="AG2153">INDEX(AD:AD,ROW())</f>
        <v>Fashion</v>
      </c>
      <c r="AH2153">
        <f t="shared" si="680"/>
        <v>15</v>
      </c>
      <c r="AI2153" t="str">
        <f t="shared" si="673"/>
        <v>Fashion</v>
      </c>
      <c r="AK2153">
        <f t="shared" si="674"/>
        <v>2023</v>
      </c>
      <c r="AL2153">
        <f t="shared" si="675"/>
        <v>7</v>
      </c>
      <c r="AM2153">
        <f t="shared" si="676"/>
        <v>21</v>
      </c>
      <c r="AN2153">
        <f t="shared" si="677"/>
        <v>6</v>
      </c>
      <c r="AO2153" t="str">
        <f t="shared" si="678"/>
        <v>Weekday</v>
      </c>
      <c r="AR2153" s="20">
        <f t="shared" si="679"/>
        <v>0</v>
      </c>
    </row>
    <row r="2154" spans="1:44" x14ac:dyDescent="0.35">
      <c r="A2154" t="str">
        <f t="shared" si="661"/>
        <v>CUST2153</v>
      </c>
      <c r="B2154" s="2" t="s">
        <v>2490</v>
      </c>
      <c r="C2154" s="4">
        <v>45554</v>
      </c>
      <c r="D2154" s="2" t="s">
        <v>390</v>
      </c>
      <c r="E2154" t="s">
        <v>5050</v>
      </c>
      <c r="F2154" s="2" t="s">
        <v>29</v>
      </c>
      <c r="G2154" s="2" t="s">
        <v>138</v>
      </c>
      <c r="H2154" s="2">
        <v>1</v>
      </c>
      <c r="I2154" s="19">
        <v>1889.01</v>
      </c>
      <c r="J2154" s="2" t="s">
        <v>15</v>
      </c>
      <c r="K2154" s="2" t="s">
        <v>16</v>
      </c>
      <c r="L2154" s="2">
        <v>4</v>
      </c>
      <c r="M2154" s="18">
        <f t="shared" si="662"/>
        <v>1889.01</v>
      </c>
      <c r="T2154" t="str">
        <f t="shared" si="663"/>
        <v>Completed</v>
      </c>
      <c r="U2154" t="str">
        <f t="shared" si="664"/>
        <v>Yes</v>
      </c>
      <c r="V2154" t="str">
        <f t="shared" si="665"/>
        <v>No</v>
      </c>
      <c r="X2154">
        <f t="shared" si="666"/>
        <v>589</v>
      </c>
      <c r="Y2154">
        <f t="shared" si="667"/>
        <v>426</v>
      </c>
      <c r="Z2154" s="18">
        <f t="shared" si="668"/>
        <v>1892867.2841657216</v>
      </c>
      <c r="AA2154" s="18">
        <f t="shared" si="669"/>
        <v>199432.98236095349</v>
      </c>
      <c r="AB2154" s="17">
        <f t="shared" si="670"/>
        <v>3.8949824970828471</v>
      </c>
      <c r="AC2154" s="2" t="s">
        <v>138</v>
      </c>
      <c r="AD2154" s="2" t="s">
        <v>29</v>
      </c>
      <c r="AE2154" t="str">
        <f t="shared" si="671"/>
        <v>Fashion</v>
      </c>
      <c r="AF2154" t="str">
        <f t="shared" si="672"/>
        <v>Fashion</v>
      </c>
      <c r="AG2154" t="str" cm="1">
        <f t="array" ref="AG2154">INDEX(AD:AD,ROW())</f>
        <v>Fashion</v>
      </c>
      <c r="AH2154">
        <f t="shared" si="680"/>
        <v>53</v>
      </c>
      <c r="AI2154" t="str">
        <f t="shared" si="673"/>
        <v>Fashion</v>
      </c>
      <c r="AK2154">
        <f t="shared" si="674"/>
        <v>2024</v>
      </c>
      <c r="AL2154">
        <f t="shared" si="675"/>
        <v>9</v>
      </c>
      <c r="AM2154">
        <f t="shared" si="676"/>
        <v>19</v>
      </c>
      <c r="AN2154">
        <f t="shared" si="677"/>
        <v>5</v>
      </c>
      <c r="AO2154" t="str">
        <f t="shared" si="678"/>
        <v>Weekday</v>
      </c>
      <c r="AR2154" s="20">
        <f t="shared" si="679"/>
        <v>0</v>
      </c>
    </row>
    <row r="2155" spans="1:44" x14ac:dyDescent="0.35">
      <c r="A2155" t="str">
        <f t="shared" si="661"/>
        <v>CUST2154</v>
      </c>
      <c r="B2155" s="2" t="s">
        <v>2491</v>
      </c>
      <c r="C2155" s="4">
        <v>45239</v>
      </c>
      <c r="D2155" s="2" t="s">
        <v>425</v>
      </c>
      <c r="E2155" t="s">
        <v>5050</v>
      </c>
      <c r="F2155" s="2" t="s">
        <v>29</v>
      </c>
      <c r="G2155" s="2" t="s">
        <v>138</v>
      </c>
      <c r="H2155" s="2">
        <v>1</v>
      </c>
      <c r="I2155" s="19">
        <v>378.95</v>
      </c>
      <c r="J2155" s="2" t="s">
        <v>5046</v>
      </c>
      <c r="K2155" s="2" t="s">
        <v>16</v>
      </c>
      <c r="L2155" s="2">
        <v>4</v>
      </c>
      <c r="M2155" s="18">
        <f t="shared" si="662"/>
        <v>378.95</v>
      </c>
      <c r="T2155" t="str">
        <f t="shared" si="663"/>
        <v>Completed</v>
      </c>
      <c r="U2155" t="str">
        <f t="shared" si="664"/>
        <v>No</v>
      </c>
      <c r="V2155" t="str">
        <f t="shared" si="665"/>
        <v>No</v>
      </c>
      <c r="X2155">
        <f t="shared" si="666"/>
        <v>589</v>
      </c>
      <c r="Y2155">
        <f t="shared" si="667"/>
        <v>426</v>
      </c>
      <c r="Z2155" s="18">
        <f t="shared" si="668"/>
        <v>1892867.2841657216</v>
      </c>
      <c r="AA2155" s="18">
        <f t="shared" si="669"/>
        <v>199432.98236095349</v>
      </c>
      <c r="AB2155" s="17">
        <f t="shared" si="670"/>
        <v>3.8949824970828471</v>
      </c>
      <c r="AC2155" s="2" t="s">
        <v>138</v>
      </c>
      <c r="AD2155" s="2" t="s">
        <v>29</v>
      </c>
      <c r="AE2155" t="str">
        <f t="shared" si="671"/>
        <v>Fashion</v>
      </c>
      <c r="AF2155" t="str">
        <f t="shared" si="672"/>
        <v>Fashion</v>
      </c>
      <c r="AG2155" t="str" cm="1">
        <f t="array" ref="AG2155">INDEX(AD:AD,ROW())</f>
        <v>Fashion</v>
      </c>
      <c r="AH2155">
        <f t="shared" si="680"/>
        <v>53</v>
      </c>
      <c r="AI2155" t="str">
        <f t="shared" si="673"/>
        <v>Fashion</v>
      </c>
      <c r="AK2155">
        <f t="shared" si="674"/>
        <v>2023</v>
      </c>
      <c r="AL2155">
        <f t="shared" si="675"/>
        <v>11</v>
      </c>
      <c r="AM2155">
        <f t="shared" si="676"/>
        <v>9</v>
      </c>
      <c r="AN2155">
        <f t="shared" si="677"/>
        <v>5</v>
      </c>
      <c r="AO2155" t="str">
        <f t="shared" si="678"/>
        <v>Weekday</v>
      </c>
      <c r="AR2155" s="20">
        <f t="shared" si="679"/>
        <v>0</v>
      </c>
    </row>
    <row r="2156" spans="1:44" x14ac:dyDescent="0.35">
      <c r="A2156" t="str">
        <f t="shared" si="661"/>
        <v>CUST2155</v>
      </c>
      <c r="B2156" s="2" t="s">
        <v>2492</v>
      </c>
      <c r="C2156" s="4">
        <v>45760</v>
      </c>
      <c r="D2156" s="2" t="s">
        <v>195</v>
      </c>
      <c r="E2156" t="s">
        <v>5049</v>
      </c>
      <c r="F2156" s="2" t="s">
        <v>19</v>
      </c>
      <c r="G2156" s="2" t="s">
        <v>5039</v>
      </c>
      <c r="H2156" s="2">
        <v>1</v>
      </c>
      <c r="I2156" s="19">
        <v>1436.28</v>
      </c>
      <c r="J2156" s="2" t="s">
        <v>5047</v>
      </c>
      <c r="K2156" s="2" t="s">
        <v>16</v>
      </c>
      <c r="L2156" s="2">
        <v>4</v>
      </c>
      <c r="M2156" s="18">
        <f t="shared" si="662"/>
        <v>1436.28</v>
      </c>
      <c r="T2156" t="str">
        <f t="shared" si="663"/>
        <v>Completed</v>
      </c>
      <c r="U2156" t="str">
        <f t="shared" si="664"/>
        <v>Yes</v>
      </c>
      <c r="V2156" t="str">
        <f t="shared" si="665"/>
        <v>No</v>
      </c>
      <c r="X2156">
        <f t="shared" si="666"/>
        <v>595</v>
      </c>
      <c r="Y2156">
        <f t="shared" si="667"/>
        <v>444</v>
      </c>
      <c r="Z2156" s="18">
        <f t="shared" si="668"/>
        <v>2759712.3299794244</v>
      </c>
      <c r="AA2156" s="18">
        <f t="shared" si="669"/>
        <v>330643.50635802455</v>
      </c>
      <c r="AB2156" s="17">
        <f t="shared" si="670"/>
        <v>3.8641711229946525</v>
      </c>
      <c r="AC2156" s="2" t="s">
        <v>5039</v>
      </c>
      <c r="AD2156" s="2" t="s">
        <v>19</v>
      </c>
      <c r="AE2156" t="str">
        <f t="shared" si="671"/>
        <v>Electronics</v>
      </c>
      <c r="AF2156" t="str">
        <f t="shared" si="672"/>
        <v>Electronics</v>
      </c>
      <c r="AG2156" t="str" cm="1">
        <f t="array" ref="AG2156">INDEX(AD:AD,ROW())</f>
        <v>Electronics</v>
      </c>
      <c r="AH2156">
        <f t="shared" si="680"/>
        <v>3</v>
      </c>
      <c r="AI2156" t="str">
        <f t="shared" si="673"/>
        <v>Electronics</v>
      </c>
      <c r="AK2156">
        <f t="shared" si="674"/>
        <v>2025</v>
      </c>
      <c r="AL2156">
        <f t="shared" si="675"/>
        <v>4</v>
      </c>
      <c r="AM2156">
        <f t="shared" si="676"/>
        <v>13</v>
      </c>
      <c r="AN2156">
        <f t="shared" si="677"/>
        <v>1</v>
      </c>
      <c r="AO2156" t="str">
        <f t="shared" si="678"/>
        <v>Weekend</v>
      </c>
      <c r="AR2156" s="20">
        <f t="shared" si="679"/>
        <v>0</v>
      </c>
    </row>
    <row r="2157" spans="1:44" x14ac:dyDescent="0.35">
      <c r="A2157" t="str">
        <f t="shared" si="661"/>
        <v>CUST2156</v>
      </c>
      <c r="B2157" s="2" t="s">
        <v>2493</v>
      </c>
      <c r="C2157" s="4">
        <v>45402</v>
      </c>
      <c r="D2157" s="2" t="s">
        <v>524</v>
      </c>
      <c r="E2157" t="s">
        <v>5052</v>
      </c>
      <c r="F2157" s="2" t="s">
        <v>23</v>
      </c>
      <c r="G2157" s="2" t="s">
        <v>65</v>
      </c>
      <c r="H2157" s="2">
        <v>3</v>
      </c>
      <c r="I2157" s="19">
        <v>430.41</v>
      </c>
      <c r="J2157" s="2" t="s">
        <v>15</v>
      </c>
      <c r="K2157" s="2" t="s">
        <v>103</v>
      </c>
      <c r="L2157" s="2">
        <v>4</v>
      </c>
      <c r="M2157" s="18">
        <f t="shared" si="662"/>
        <v>1291.23</v>
      </c>
      <c r="T2157" t="str">
        <f t="shared" si="663"/>
        <v>Lost Sale</v>
      </c>
      <c r="U2157" t="str">
        <f t="shared" si="664"/>
        <v>No</v>
      </c>
      <c r="V2157" t="str">
        <f t="shared" si="665"/>
        <v>Yes</v>
      </c>
      <c r="X2157">
        <f t="shared" si="666"/>
        <v>573</v>
      </c>
      <c r="Y2157">
        <f t="shared" si="667"/>
        <v>450</v>
      </c>
      <c r="Z2157" s="18">
        <f t="shared" si="668"/>
        <v>594714.6477588166</v>
      </c>
      <c r="AA2157" s="18">
        <f t="shared" si="669"/>
        <v>60882.938065984097</v>
      </c>
      <c r="AB2157" s="17">
        <f t="shared" si="670"/>
        <v>3.804733727810651</v>
      </c>
      <c r="AC2157" s="2" t="s">
        <v>65</v>
      </c>
      <c r="AD2157" s="2" t="s">
        <v>23</v>
      </c>
      <c r="AE2157" t="str">
        <f t="shared" si="671"/>
        <v>Books</v>
      </c>
      <c r="AF2157" t="str">
        <f t="shared" si="672"/>
        <v>Books</v>
      </c>
      <c r="AG2157" t="str" cm="1">
        <f t="array" ref="AG2157">INDEX(AD:AD,ROW())</f>
        <v>Books</v>
      </c>
      <c r="AH2157">
        <f t="shared" si="680"/>
        <v>19</v>
      </c>
      <c r="AI2157" t="str">
        <f t="shared" si="673"/>
        <v>Books</v>
      </c>
      <c r="AK2157">
        <f t="shared" si="674"/>
        <v>2024</v>
      </c>
      <c r="AL2157">
        <f t="shared" si="675"/>
        <v>4</v>
      </c>
      <c r="AM2157">
        <f t="shared" si="676"/>
        <v>20</v>
      </c>
      <c r="AN2157">
        <f t="shared" si="677"/>
        <v>7</v>
      </c>
      <c r="AO2157" t="str">
        <f t="shared" si="678"/>
        <v>Weekend</v>
      </c>
      <c r="AR2157" s="20">
        <f t="shared" si="679"/>
        <v>1</v>
      </c>
    </row>
    <row r="2158" spans="1:44" x14ac:dyDescent="0.35">
      <c r="A2158" t="str">
        <f t="shared" si="661"/>
        <v>CUST2157</v>
      </c>
      <c r="B2158" s="2" t="s">
        <v>2494</v>
      </c>
      <c r="C2158" s="4">
        <v>44977</v>
      </c>
      <c r="D2158" s="2" t="s">
        <v>751</v>
      </c>
      <c r="E2158" t="s">
        <v>5052</v>
      </c>
      <c r="F2158" s="2" t="s">
        <v>23</v>
      </c>
      <c r="G2158" s="2" t="s">
        <v>68</v>
      </c>
      <c r="H2158" s="2">
        <v>1</v>
      </c>
      <c r="I2158" s="19">
        <v>133.06</v>
      </c>
      <c r="J2158" s="2" t="s">
        <v>5046</v>
      </c>
      <c r="K2158" s="2" t="s">
        <v>16</v>
      </c>
      <c r="L2158" s="2">
        <v>2</v>
      </c>
      <c r="M2158" s="18">
        <f t="shared" si="662"/>
        <v>133.06</v>
      </c>
      <c r="T2158" t="str">
        <f t="shared" si="663"/>
        <v>Completed</v>
      </c>
      <c r="U2158" t="str">
        <f t="shared" si="664"/>
        <v>No</v>
      </c>
      <c r="V2158" t="str">
        <f t="shared" si="665"/>
        <v>No</v>
      </c>
      <c r="X2158">
        <f t="shared" si="666"/>
        <v>573</v>
      </c>
      <c r="Y2158">
        <f t="shared" si="667"/>
        <v>450</v>
      </c>
      <c r="Z2158" s="18">
        <f t="shared" si="668"/>
        <v>594714.6477588166</v>
      </c>
      <c r="AA2158" s="18">
        <f t="shared" si="669"/>
        <v>60882.938065984097</v>
      </c>
      <c r="AB2158" s="17">
        <f t="shared" si="670"/>
        <v>3.804733727810651</v>
      </c>
      <c r="AC2158" s="2" t="s">
        <v>68</v>
      </c>
      <c r="AD2158" s="2" t="s">
        <v>23</v>
      </c>
      <c r="AE2158" t="str">
        <f t="shared" si="671"/>
        <v>Books</v>
      </c>
      <c r="AF2158" t="str">
        <f t="shared" si="672"/>
        <v>Books</v>
      </c>
      <c r="AG2158" t="str" cm="1">
        <f t="array" ref="AG2158">INDEX(AD:AD,ROW())</f>
        <v>Books</v>
      </c>
      <c r="AH2158">
        <f t="shared" si="680"/>
        <v>20</v>
      </c>
      <c r="AI2158" t="str">
        <f t="shared" si="673"/>
        <v>Books</v>
      </c>
      <c r="AK2158">
        <f t="shared" si="674"/>
        <v>2023</v>
      </c>
      <c r="AL2158">
        <f t="shared" si="675"/>
        <v>2</v>
      </c>
      <c r="AM2158">
        <f t="shared" si="676"/>
        <v>20</v>
      </c>
      <c r="AN2158">
        <f t="shared" si="677"/>
        <v>2</v>
      </c>
      <c r="AO2158" t="str">
        <f t="shared" si="678"/>
        <v>Weekday</v>
      </c>
      <c r="AR2158" s="20">
        <f t="shared" si="679"/>
        <v>0</v>
      </c>
    </row>
    <row r="2159" spans="1:44" x14ac:dyDescent="0.35">
      <c r="A2159" t="str">
        <f t="shared" si="661"/>
        <v>CUST2158</v>
      </c>
      <c r="B2159" s="2" t="s">
        <v>2495</v>
      </c>
      <c r="C2159" s="4">
        <v>45588</v>
      </c>
      <c r="D2159" s="2" t="s">
        <v>355</v>
      </c>
      <c r="E2159" t="s">
        <v>5049</v>
      </c>
      <c r="F2159" s="2" t="s">
        <v>29</v>
      </c>
      <c r="G2159" s="2" t="s">
        <v>121</v>
      </c>
      <c r="H2159" s="2">
        <v>1</v>
      </c>
      <c r="I2159" s="19">
        <v>1359.01</v>
      </c>
      <c r="J2159" s="2" t="s">
        <v>15</v>
      </c>
      <c r="K2159" s="2" t="s">
        <v>16</v>
      </c>
      <c r="L2159" s="2">
        <v>5</v>
      </c>
      <c r="M2159" s="18">
        <f t="shared" si="662"/>
        <v>1359.01</v>
      </c>
      <c r="T2159" t="str">
        <f t="shared" si="663"/>
        <v>Completed</v>
      </c>
      <c r="U2159" t="str">
        <f t="shared" si="664"/>
        <v>Yes</v>
      </c>
      <c r="V2159" t="str">
        <f t="shared" si="665"/>
        <v>No</v>
      </c>
      <c r="X2159">
        <f t="shared" si="666"/>
        <v>595</v>
      </c>
      <c r="Y2159">
        <f t="shared" si="667"/>
        <v>444</v>
      </c>
      <c r="Z2159" s="18">
        <f t="shared" si="668"/>
        <v>1892867.2841657216</v>
      </c>
      <c r="AA2159" s="18">
        <f t="shared" si="669"/>
        <v>199432.98236095349</v>
      </c>
      <c r="AB2159" s="17">
        <f t="shared" si="670"/>
        <v>3.8949824970828471</v>
      </c>
      <c r="AC2159" s="2" t="s">
        <v>121</v>
      </c>
      <c r="AD2159" s="2" t="s">
        <v>29</v>
      </c>
      <c r="AE2159" t="str">
        <f t="shared" si="671"/>
        <v>Fashion</v>
      </c>
      <c r="AF2159" t="str">
        <f t="shared" si="672"/>
        <v>Fashion</v>
      </c>
      <c r="AG2159" t="str" cm="1">
        <f t="array" ref="AG2159">INDEX(AD:AD,ROW())</f>
        <v>Fashion</v>
      </c>
      <c r="AH2159">
        <f t="shared" si="680"/>
        <v>45</v>
      </c>
      <c r="AI2159" t="str">
        <f t="shared" si="673"/>
        <v>Fashion</v>
      </c>
      <c r="AK2159">
        <f t="shared" si="674"/>
        <v>2024</v>
      </c>
      <c r="AL2159">
        <f t="shared" si="675"/>
        <v>10</v>
      </c>
      <c r="AM2159">
        <f t="shared" si="676"/>
        <v>23</v>
      </c>
      <c r="AN2159">
        <f t="shared" si="677"/>
        <v>4</v>
      </c>
      <c r="AO2159" t="str">
        <f t="shared" si="678"/>
        <v>Weekday</v>
      </c>
      <c r="AR2159" s="20">
        <f t="shared" si="679"/>
        <v>0</v>
      </c>
    </row>
    <row r="2160" spans="1:44" x14ac:dyDescent="0.35">
      <c r="A2160" t="str">
        <f t="shared" si="661"/>
        <v>CUST2159</v>
      </c>
      <c r="B2160" s="2" t="s">
        <v>2496</v>
      </c>
      <c r="C2160" s="4">
        <v>45730</v>
      </c>
      <c r="D2160" s="2" t="s">
        <v>679</v>
      </c>
      <c r="E2160" t="s">
        <v>5049</v>
      </c>
      <c r="F2160" s="2" t="s">
        <v>19</v>
      </c>
      <c r="G2160" s="2" t="s">
        <v>128</v>
      </c>
      <c r="H2160" s="2">
        <v>2</v>
      </c>
      <c r="I2160" s="19">
        <v>2624.86</v>
      </c>
      <c r="J2160" s="2" t="s">
        <v>5046</v>
      </c>
      <c r="K2160" s="2" t="s">
        <v>103</v>
      </c>
      <c r="L2160" s="31"/>
      <c r="M2160" s="18">
        <f t="shared" si="662"/>
        <v>5249.72</v>
      </c>
      <c r="T2160" t="str">
        <f t="shared" si="663"/>
        <v>Lost Sale</v>
      </c>
      <c r="U2160" t="str">
        <f t="shared" si="664"/>
        <v>No</v>
      </c>
      <c r="V2160" t="str">
        <f t="shared" si="665"/>
        <v>Yes</v>
      </c>
      <c r="X2160">
        <f t="shared" si="666"/>
        <v>595</v>
      </c>
      <c r="Y2160">
        <f t="shared" si="667"/>
        <v>444</v>
      </c>
      <c r="Z2160" s="18">
        <f t="shared" si="668"/>
        <v>2759712.3299794244</v>
      </c>
      <c r="AA2160" s="18">
        <f t="shared" si="669"/>
        <v>330643.50635802455</v>
      </c>
      <c r="AB2160" s="17">
        <f t="shared" si="670"/>
        <v>3.8641711229946525</v>
      </c>
      <c r="AC2160" s="2" t="s">
        <v>128</v>
      </c>
      <c r="AD2160" s="2" t="s">
        <v>19</v>
      </c>
      <c r="AE2160" t="str">
        <f t="shared" si="671"/>
        <v>Electronics</v>
      </c>
      <c r="AF2160" t="str">
        <f t="shared" si="672"/>
        <v>Electronics</v>
      </c>
      <c r="AG2160" t="str" cm="1">
        <f t="array" ref="AG2160">INDEX(AD:AD,ROW())</f>
        <v>Electronics</v>
      </c>
      <c r="AH2160">
        <f t="shared" si="680"/>
        <v>48</v>
      </c>
      <c r="AI2160" t="str">
        <f t="shared" si="673"/>
        <v>Electronics</v>
      </c>
      <c r="AK2160">
        <f t="shared" si="674"/>
        <v>2025</v>
      </c>
      <c r="AL2160">
        <f t="shared" si="675"/>
        <v>3</v>
      </c>
      <c r="AM2160">
        <f t="shared" si="676"/>
        <v>14</v>
      </c>
      <c r="AN2160">
        <f t="shared" si="677"/>
        <v>6</v>
      </c>
      <c r="AO2160" t="str">
        <f t="shared" si="678"/>
        <v>Weekday</v>
      </c>
      <c r="AR2160" s="20">
        <f t="shared" si="679"/>
        <v>1</v>
      </c>
    </row>
    <row r="2161" spans="1:44" x14ac:dyDescent="0.35">
      <c r="A2161" t="str">
        <f t="shared" si="661"/>
        <v>CUST2160</v>
      </c>
      <c r="B2161" s="2" t="s">
        <v>2497</v>
      </c>
      <c r="C2161" s="4">
        <v>45777</v>
      </c>
      <c r="D2161" s="2" t="s">
        <v>150</v>
      </c>
      <c r="E2161" t="s">
        <v>5052</v>
      </c>
      <c r="F2161" s="2" t="s">
        <v>23</v>
      </c>
      <c r="G2161" s="2" t="s">
        <v>24</v>
      </c>
      <c r="H2161" s="2">
        <v>2</v>
      </c>
      <c r="I2161" s="19">
        <v>357.63</v>
      </c>
      <c r="J2161" s="2" t="s">
        <v>5047</v>
      </c>
      <c r="K2161" s="2" t="s">
        <v>16</v>
      </c>
      <c r="L2161" s="2">
        <v>4</v>
      </c>
      <c r="M2161" s="18">
        <f t="shared" si="662"/>
        <v>715.26</v>
      </c>
      <c r="T2161" t="str">
        <f t="shared" si="663"/>
        <v>Completed</v>
      </c>
      <c r="U2161" t="str">
        <f t="shared" si="664"/>
        <v>No</v>
      </c>
      <c r="V2161" t="str">
        <f t="shared" si="665"/>
        <v>No</v>
      </c>
      <c r="X2161">
        <f t="shared" si="666"/>
        <v>573</v>
      </c>
      <c r="Y2161">
        <f t="shared" si="667"/>
        <v>450</v>
      </c>
      <c r="Z2161" s="18">
        <f t="shared" si="668"/>
        <v>594714.6477588166</v>
      </c>
      <c r="AA2161" s="18">
        <f t="shared" si="669"/>
        <v>60882.938065984097</v>
      </c>
      <c r="AB2161" s="17">
        <f t="shared" si="670"/>
        <v>3.804733727810651</v>
      </c>
      <c r="AC2161" s="2" t="s">
        <v>24</v>
      </c>
      <c r="AD2161" s="2" t="s">
        <v>23</v>
      </c>
      <c r="AE2161" t="str">
        <f t="shared" si="671"/>
        <v>Books</v>
      </c>
      <c r="AF2161" t="str">
        <f t="shared" si="672"/>
        <v>Books</v>
      </c>
      <c r="AG2161" t="str" cm="1">
        <f t="array" ref="AG2161">INDEX(AD:AD,ROW())</f>
        <v>Books</v>
      </c>
      <c r="AH2161">
        <f t="shared" si="680"/>
        <v>4</v>
      </c>
      <c r="AI2161" t="str">
        <f t="shared" si="673"/>
        <v>Books</v>
      </c>
      <c r="AK2161">
        <f t="shared" si="674"/>
        <v>2025</v>
      </c>
      <c r="AL2161">
        <f t="shared" si="675"/>
        <v>4</v>
      </c>
      <c r="AM2161">
        <f t="shared" si="676"/>
        <v>30</v>
      </c>
      <c r="AN2161">
        <f t="shared" si="677"/>
        <v>4</v>
      </c>
      <c r="AO2161" t="str">
        <f t="shared" si="678"/>
        <v>Weekday</v>
      </c>
      <c r="AR2161" s="20">
        <f t="shared" si="679"/>
        <v>0</v>
      </c>
    </row>
    <row r="2162" spans="1:44" x14ac:dyDescent="0.35">
      <c r="A2162" t="str">
        <f t="shared" si="661"/>
        <v>CUST2161</v>
      </c>
      <c r="B2162" s="2" t="s">
        <v>2498</v>
      </c>
      <c r="C2162" s="4">
        <v>45275</v>
      </c>
      <c r="D2162" s="2" t="s">
        <v>514</v>
      </c>
      <c r="E2162" t="s">
        <v>5052</v>
      </c>
      <c r="F2162" s="2" t="s">
        <v>23</v>
      </c>
      <c r="G2162" s="2" t="s">
        <v>68</v>
      </c>
      <c r="H2162" s="2">
        <v>2</v>
      </c>
      <c r="I2162" s="19">
        <v>452.15</v>
      </c>
      <c r="J2162" s="2" t="s">
        <v>50</v>
      </c>
      <c r="K2162" s="2" t="s">
        <v>16</v>
      </c>
      <c r="L2162" s="2">
        <v>4</v>
      </c>
      <c r="M2162" s="18">
        <f t="shared" si="662"/>
        <v>904.3</v>
      </c>
      <c r="T2162" t="str">
        <f t="shared" si="663"/>
        <v>Completed</v>
      </c>
      <c r="U2162" t="str">
        <f t="shared" si="664"/>
        <v>No</v>
      </c>
      <c r="V2162" t="str">
        <f t="shared" si="665"/>
        <v>No</v>
      </c>
      <c r="X2162">
        <f t="shared" si="666"/>
        <v>573</v>
      </c>
      <c r="Y2162">
        <f t="shared" si="667"/>
        <v>450</v>
      </c>
      <c r="Z2162" s="18">
        <f t="shared" si="668"/>
        <v>594714.6477588166</v>
      </c>
      <c r="AA2162" s="18">
        <f t="shared" si="669"/>
        <v>60882.938065984097</v>
      </c>
      <c r="AB2162" s="17">
        <f t="shared" si="670"/>
        <v>3.804733727810651</v>
      </c>
      <c r="AC2162" s="2" t="s">
        <v>68</v>
      </c>
      <c r="AD2162" s="2" t="s">
        <v>23</v>
      </c>
      <c r="AE2162" t="str">
        <f t="shared" si="671"/>
        <v>Books</v>
      </c>
      <c r="AF2162" t="str">
        <f t="shared" si="672"/>
        <v>Books</v>
      </c>
      <c r="AG2162" t="str" cm="1">
        <f t="array" ref="AG2162">INDEX(AD:AD,ROW())</f>
        <v>Books</v>
      </c>
      <c r="AH2162">
        <f t="shared" si="680"/>
        <v>20</v>
      </c>
      <c r="AI2162" t="str">
        <f t="shared" si="673"/>
        <v>Books</v>
      </c>
      <c r="AK2162">
        <f t="shared" si="674"/>
        <v>2023</v>
      </c>
      <c r="AL2162">
        <f t="shared" si="675"/>
        <v>12</v>
      </c>
      <c r="AM2162">
        <f t="shared" si="676"/>
        <v>15</v>
      </c>
      <c r="AN2162">
        <f t="shared" si="677"/>
        <v>6</v>
      </c>
      <c r="AO2162" t="str">
        <f t="shared" si="678"/>
        <v>Weekday</v>
      </c>
      <c r="AR2162" s="20">
        <f t="shared" si="679"/>
        <v>0</v>
      </c>
    </row>
    <row r="2163" spans="1:44" x14ac:dyDescent="0.35">
      <c r="A2163" t="str">
        <f t="shared" si="661"/>
        <v>CUST2162</v>
      </c>
      <c r="B2163" s="2" t="s">
        <v>2499</v>
      </c>
      <c r="C2163" s="4">
        <v>45611</v>
      </c>
      <c r="D2163" s="2" t="s">
        <v>137</v>
      </c>
      <c r="E2163" t="s">
        <v>5052</v>
      </c>
      <c r="F2163" s="2" t="s">
        <v>23</v>
      </c>
      <c r="G2163" s="2" t="s">
        <v>24</v>
      </c>
      <c r="H2163" s="2">
        <v>1</v>
      </c>
      <c r="I2163" s="19">
        <v>250.57</v>
      </c>
      <c r="J2163" s="2" t="s">
        <v>50</v>
      </c>
      <c r="K2163" s="2" t="s">
        <v>16</v>
      </c>
      <c r="L2163" s="2">
        <v>4</v>
      </c>
      <c r="M2163" s="18">
        <f t="shared" si="662"/>
        <v>250.57</v>
      </c>
      <c r="T2163" t="str">
        <f t="shared" si="663"/>
        <v>Completed</v>
      </c>
      <c r="U2163" t="str">
        <f t="shared" si="664"/>
        <v>No</v>
      </c>
      <c r="V2163" t="str">
        <f t="shared" si="665"/>
        <v>No</v>
      </c>
      <c r="X2163">
        <f t="shared" si="666"/>
        <v>573</v>
      </c>
      <c r="Y2163">
        <f t="shared" si="667"/>
        <v>450</v>
      </c>
      <c r="Z2163" s="18">
        <f t="shared" si="668"/>
        <v>594714.6477588166</v>
      </c>
      <c r="AA2163" s="18">
        <f t="shared" si="669"/>
        <v>60882.938065984097</v>
      </c>
      <c r="AB2163" s="17">
        <f t="shared" si="670"/>
        <v>3.804733727810651</v>
      </c>
      <c r="AC2163" s="2" t="s">
        <v>24</v>
      </c>
      <c r="AD2163" s="2" t="s">
        <v>23</v>
      </c>
      <c r="AE2163" t="str">
        <f t="shared" si="671"/>
        <v>Books</v>
      </c>
      <c r="AF2163" t="str">
        <f t="shared" si="672"/>
        <v>Books</v>
      </c>
      <c r="AG2163" t="str" cm="1">
        <f t="array" ref="AG2163">INDEX(AD:AD,ROW())</f>
        <v>Books</v>
      </c>
      <c r="AH2163">
        <f t="shared" si="680"/>
        <v>4</v>
      </c>
      <c r="AI2163" t="str">
        <f t="shared" si="673"/>
        <v>Books</v>
      </c>
      <c r="AK2163">
        <f t="shared" si="674"/>
        <v>2024</v>
      </c>
      <c r="AL2163">
        <f t="shared" si="675"/>
        <v>11</v>
      </c>
      <c r="AM2163">
        <f t="shared" si="676"/>
        <v>15</v>
      </c>
      <c r="AN2163">
        <f t="shared" si="677"/>
        <v>6</v>
      </c>
      <c r="AO2163" t="str">
        <f t="shared" si="678"/>
        <v>Weekday</v>
      </c>
      <c r="AR2163" s="20">
        <f t="shared" si="679"/>
        <v>0</v>
      </c>
    </row>
    <row r="2164" spans="1:44" x14ac:dyDescent="0.35">
      <c r="A2164" t="str">
        <f t="shared" si="661"/>
        <v>CUST2163</v>
      </c>
      <c r="B2164" s="2" t="s">
        <v>2500</v>
      </c>
      <c r="C2164" s="4">
        <v>45331</v>
      </c>
      <c r="D2164" s="2" t="s">
        <v>649</v>
      </c>
      <c r="E2164" t="s">
        <v>5054</v>
      </c>
      <c r="F2164" s="2" t="s">
        <v>19</v>
      </c>
      <c r="G2164" s="2" t="s">
        <v>128</v>
      </c>
      <c r="H2164" s="2">
        <v>2</v>
      </c>
      <c r="I2164" s="19">
        <v>1083.3699999999999</v>
      </c>
      <c r="J2164" s="2" t="s">
        <v>20</v>
      </c>
      <c r="K2164" s="2" t="s">
        <v>16</v>
      </c>
      <c r="L2164" s="2">
        <v>5</v>
      </c>
      <c r="M2164" s="18">
        <f t="shared" si="662"/>
        <v>2166.7399999999998</v>
      </c>
      <c r="T2164" t="str">
        <f t="shared" si="663"/>
        <v>Completed</v>
      </c>
      <c r="U2164" t="str">
        <f t="shared" si="664"/>
        <v>Yes</v>
      </c>
      <c r="V2164" t="str">
        <f t="shared" si="665"/>
        <v>No</v>
      </c>
      <c r="X2164">
        <f t="shared" si="666"/>
        <v>558</v>
      </c>
      <c r="Y2164">
        <f t="shared" si="667"/>
        <v>430</v>
      </c>
      <c r="Z2164" s="18">
        <f t="shared" si="668"/>
        <v>2759712.3299794244</v>
      </c>
      <c r="AA2164" s="18">
        <f t="shared" si="669"/>
        <v>330643.50635802455</v>
      </c>
      <c r="AB2164" s="17">
        <f t="shared" si="670"/>
        <v>3.8641711229946525</v>
      </c>
      <c r="AC2164" s="2" t="s">
        <v>128</v>
      </c>
      <c r="AD2164" s="2" t="s">
        <v>19</v>
      </c>
      <c r="AE2164" t="str">
        <f t="shared" si="671"/>
        <v>Electronics</v>
      </c>
      <c r="AF2164" t="str">
        <f t="shared" si="672"/>
        <v>Electronics</v>
      </c>
      <c r="AG2164" t="str" cm="1">
        <f t="array" ref="AG2164">INDEX(AD:AD,ROW())</f>
        <v>Electronics</v>
      </c>
      <c r="AH2164">
        <f t="shared" si="680"/>
        <v>48</v>
      </c>
      <c r="AI2164" t="str">
        <f t="shared" si="673"/>
        <v>Electronics</v>
      </c>
      <c r="AK2164">
        <f t="shared" si="674"/>
        <v>2024</v>
      </c>
      <c r="AL2164">
        <f t="shared" si="675"/>
        <v>2</v>
      </c>
      <c r="AM2164">
        <f t="shared" si="676"/>
        <v>9</v>
      </c>
      <c r="AN2164">
        <f t="shared" si="677"/>
        <v>6</v>
      </c>
      <c r="AO2164" t="str">
        <f t="shared" si="678"/>
        <v>Weekday</v>
      </c>
      <c r="AR2164" s="20">
        <f t="shared" si="679"/>
        <v>0</v>
      </c>
    </row>
    <row r="2165" spans="1:44" x14ac:dyDescent="0.35">
      <c r="A2165" t="str">
        <f t="shared" si="661"/>
        <v>CUST2164</v>
      </c>
      <c r="B2165" s="2" t="s">
        <v>2501</v>
      </c>
      <c r="C2165" s="4">
        <v>45620</v>
      </c>
      <c r="D2165" s="2" t="s">
        <v>90</v>
      </c>
      <c r="E2165" t="s">
        <v>5052</v>
      </c>
      <c r="F2165" s="2" t="s">
        <v>13</v>
      </c>
      <c r="G2165" s="2" t="s">
        <v>14</v>
      </c>
      <c r="H2165" s="2">
        <v>1</v>
      </c>
      <c r="I2165" s="19">
        <v>938.4</v>
      </c>
      <c r="J2165" s="2" t="s">
        <v>5047</v>
      </c>
      <c r="K2165" s="2" t="s">
        <v>16</v>
      </c>
      <c r="L2165" s="2">
        <v>2</v>
      </c>
      <c r="M2165" s="18">
        <f t="shared" si="662"/>
        <v>938.4</v>
      </c>
      <c r="T2165" t="str">
        <f t="shared" si="663"/>
        <v>Completed</v>
      </c>
      <c r="U2165" t="str">
        <f t="shared" si="664"/>
        <v>No</v>
      </c>
      <c r="V2165" t="str">
        <f t="shared" si="665"/>
        <v>No</v>
      </c>
      <c r="X2165">
        <f t="shared" si="666"/>
        <v>573</v>
      </c>
      <c r="Y2165">
        <f t="shared" si="667"/>
        <v>450</v>
      </c>
      <c r="Z2165" s="18">
        <f t="shared" si="668"/>
        <v>1463424.4009529033</v>
      </c>
      <c r="AA2165" s="18">
        <f t="shared" si="669"/>
        <v>118285.78776560788</v>
      </c>
      <c r="AB2165" s="17">
        <f t="shared" si="670"/>
        <v>3.8140589569160999</v>
      </c>
      <c r="AC2165" s="2" t="s">
        <v>14</v>
      </c>
      <c r="AD2165" s="2" t="s">
        <v>13</v>
      </c>
      <c r="AE2165" t="str">
        <f t="shared" si="671"/>
        <v>Home &amp; Kitchen</v>
      </c>
      <c r="AF2165" t="str">
        <f t="shared" si="672"/>
        <v>Home &amp; Kitchen</v>
      </c>
      <c r="AG2165" t="str" cm="1">
        <f t="array" ref="AG2165">INDEX(AD:AD,ROW())</f>
        <v>Home &amp; Kitchen</v>
      </c>
      <c r="AH2165">
        <f t="shared" si="680"/>
        <v>2</v>
      </c>
      <c r="AI2165" t="str">
        <f t="shared" si="673"/>
        <v>Home &amp; Kitchen</v>
      </c>
      <c r="AK2165">
        <f t="shared" si="674"/>
        <v>2024</v>
      </c>
      <c r="AL2165">
        <f t="shared" si="675"/>
        <v>11</v>
      </c>
      <c r="AM2165">
        <f t="shared" si="676"/>
        <v>24</v>
      </c>
      <c r="AN2165">
        <f t="shared" si="677"/>
        <v>1</v>
      </c>
      <c r="AO2165" t="str">
        <f t="shared" si="678"/>
        <v>Weekend</v>
      </c>
      <c r="AR2165" s="20">
        <f t="shared" si="679"/>
        <v>0</v>
      </c>
    </row>
    <row r="2166" spans="1:44" x14ac:dyDescent="0.35">
      <c r="A2166" t="str">
        <f t="shared" si="661"/>
        <v>CUST2165</v>
      </c>
      <c r="B2166" s="2" t="s">
        <v>2502</v>
      </c>
      <c r="C2166" s="4">
        <v>45828</v>
      </c>
      <c r="D2166" s="2" t="s">
        <v>72</v>
      </c>
      <c r="E2166" t="s">
        <v>5055</v>
      </c>
      <c r="F2166" s="2" t="s">
        <v>42</v>
      </c>
      <c r="G2166" s="2" t="s">
        <v>188</v>
      </c>
      <c r="H2166" s="2">
        <v>2</v>
      </c>
      <c r="I2166" s="19">
        <v>811.35</v>
      </c>
      <c r="J2166" s="2" t="s">
        <v>5047</v>
      </c>
      <c r="K2166" s="2" t="s">
        <v>16</v>
      </c>
      <c r="L2166" s="2">
        <v>2</v>
      </c>
      <c r="M2166" s="18">
        <f t="shared" si="662"/>
        <v>1622.7</v>
      </c>
      <c r="T2166" t="str">
        <f t="shared" si="663"/>
        <v>Completed</v>
      </c>
      <c r="U2166" t="str">
        <f t="shared" si="664"/>
        <v>Yes</v>
      </c>
      <c r="V2166" t="str">
        <f t="shared" si="665"/>
        <v>No</v>
      </c>
      <c r="X2166">
        <f t="shared" si="666"/>
        <v>567</v>
      </c>
      <c r="Y2166">
        <f t="shared" si="667"/>
        <v>440</v>
      </c>
      <c r="Z2166" s="18">
        <f t="shared" si="668"/>
        <v>1098537.4901531704</v>
      </c>
      <c r="AA2166" s="18">
        <f t="shared" si="669"/>
        <v>96724.388030634553</v>
      </c>
      <c r="AB2166" s="17">
        <f t="shared" si="670"/>
        <v>3.9001122334455669</v>
      </c>
      <c r="AC2166" s="2" t="s">
        <v>188</v>
      </c>
      <c r="AD2166" s="2" t="s">
        <v>42</v>
      </c>
      <c r="AE2166" t="str">
        <f t="shared" si="671"/>
        <v>Beauty</v>
      </c>
      <c r="AF2166" t="str">
        <f t="shared" si="672"/>
        <v>Beauty</v>
      </c>
      <c r="AG2166" t="str" cm="1">
        <f t="array" ref="AG2166">INDEX(AD:AD,ROW())</f>
        <v>Beauty</v>
      </c>
      <c r="AH2166">
        <f t="shared" si="680"/>
        <v>80</v>
      </c>
      <c r="AI2166" t="str">
        <f t="shared" si="673"/>
        <v>Beauty</v>
      </c>
      <c r="AK2166">
        <f t="shared" si="674"/>
        <v>2025</v>
      </c>
      <c r="AL2166">
        <f t="shared" si="675"/>
        <v>6</v>
      </c>
      <c r="AM2166">
        <f t="shared" si="676"/>
        <v>20</v>
      </c>
      <c r="AN2166">
        <f t="shared" si="677"/>
        <v>6</v>
      </c>
      <c r="AO2166" t="str">
        <f t="shared" si="678"/>
        <v>Weekday</v>
      </c>
      <c r="AR2166" s="20">
        <f t="shared" si="679"/>
        <v>0</v>
      </c>
    </row>
    <row r="2167" spans="1:44" x14ac:dyDescent="0.35">
      <c r="A2167" t="str">
        <f t="shared" si="661"/>
        <v>CUST2166</v>
      </c>
      <c r="B2167" s="2" t="s">
        <v>2503</v>
      </c>
      <c r="C2167" s="4">
        <v>45618</v>
      </c>
      <c r="D2167" s="2" t="s">
        <v>259</v>
      </c>
      <c r="E2167" t="s">
        <v>5054</v>
      </c>
      <c r="F2167" s="2" t="s">
        <v>23</v>
      </c>
      <c r="G2167" s="2" t="s">
        <v>68</v>
      </c>
      <c r="H2167" s="2">
        <v>2</v>
      </c>
      <c r="I2167" s="19">
        <v>501.29</v>
      </c>
      <c r="J2167" s="2" t="s">
        <v>5046</v>
      </c>
      <c r="K2167" s="2" t="s">
        <v>16</v>
      </c>
      <c r="L2167" s="2">
        <v>3</v>
      </c>
      <c r="M2167" s="18">
        <f t="shared" si="662"/>
        <v>1002.58</v>
      </c>
      <c r="T2167" t="str">
        <f t="shared" si="663"/>
        <v>Completed</v>
      </c>
      <c r="U2167" t="str">
        <f t="shared" si="664"/>
        <v>Yes</v>
      </c>
      <c r="V2167" t="str">
        <f t="shared" si="665"/>
        <v>No</v>
      </c>
      <c r="X2167">
        <f t="shared" si="666"/>
        <v>558</v>
      </c>
      <c r="Y2167">
        <f t="shared" si="667"/>
        <v>430</v>
      </c>
      <c r="Z2167" s="18">
        <f t="shared" si="668"/>
        <v>594714.6477588166</v>
      </c>
      <c r="AA2167" s="18">
        <f t="shared" si="669"/>
        <v>60882.938065984097</v>
      </c>
      <c r="AB2167" s="17">
        <f t="shared" si="670"/>
        <v>3.804733727810651</v>
      </c>
      <c r="AC2167" s="2" t="s">
        <v>68</v>
      </c>
      <c r="AD2167" s="2" t="s">
        <v>23</v>
      </c>
      <c r="AE2167" t="str">
        <f t="shared" si="671"/>
        <v>Books</v>
      </c>
      <c r="AF2167" t="str">
        <f t="shared" si="672"/>
        <v>Books</v>
      </c>
      <c r="AG2167" t="str" cm="1">
        <f t="array" ref="AG2167">INDEX(AD:AD,ROW())</f>
        <v>Books</v>
      </c>
      <c r="AH2167">
        <f t="shared" si="680"/>
        <v>20</v>
      </c>
      <c r="AI2167" t="str">
        <f t="shared" si="673"/>
        <v>Books</v>
      </c>
      <c r="AK2167">
        <f t="shared" si="674"/>
        <v>2024</v>
      </c>
      <c r="AL2167">
        <f t="shared" si="675"/>
        <v>11</v>
      </c>
      <c r="AM2167">
        <f t="shared" si="676"/>
        <v>22</v>
      </c>
      <c r="AN2167">
        <f t="shared" si="677"/>
        <v>6</v>
      </c>
      <c r="AO2167" t="str">
        <f t="shared" si="678"/>
        <v>Weekday</v>
      </c>
      <c r="AR2167" s="20">
        <f t="shared" si="679"/>
        <v>0</v>
      </c>
    </row>
    <row r="2168" spans="1:44" x14ac:dyDescent="0.35">
      <c r="A2168" t="str">
        <f t="shared" si="661"/>
        <v>CUST2167</v>
      </c>
      <c r="B2168" s="2" t="s">
        <v>2504</v>
      </c>
      <c r="C2168" s="4">
        <v>45542</v>
      </c>
      <c r="D2168" s="2" t="s">
        <v>707</v>
      </c>
      <c r="E2168" t="s">
        <v>5051</v>
      </c>
      <c r="F2168" s="2" t="s">
        <v>23</v>
      </c>
      <c r="G2168" s="2" t="s">
        <v>46</v>
      </c>
      <c r="H2168" s="2">
        <v>1</v>
      </c>
      <c r="I2168" s="19">
        <v>772.13</v>
      </c>
      <c r="J2168" s="2" t="s">
        <v>5046</v>
      </c>
      <c r="K2168" s="2" t="s">
        <v>16</v>
      </c>
      <c r="L2168" s="2">
        <v>4</v>
      </c>
      <c r="M2168" s="18">
        <f t="shared" si="662"/>
        <v>772.13</v>
      </c>
      <c r="T2168" t="str">
        <f t="shared" si="663"/>
        <v>Completed</v>
      </c>
      <c r="U2168" t="str">
        <f t="shared" si="664"/>
        <v>No</v>
      </c>
      <c r="V2168" t="str">
        <f t="shared" si="665"/>
        <v>No</v>
      </c>
      <c r="X2168">
        <f t="shared" si="666"/>
        <v>619</v>
      </c>
      <c r="Y2168">
        <f t="shared" si="667"/>
        <v>468</v>
      </c>
      <c r="Z2168" s="18">
        <f t="shared" si="668"/>
        <v>594714.6477588166</v>
      </c>
      <c r="AA2168" s="18">
        <f t="shared" si="669"/>
        <v>60882.938065984097</v>
      </c>
      <c r="AB2168" s="17">
        <f t="shared" si="670"/>
        <v>3.804733727810651</v>
      </c>
      <c r="AC2168" s="2" t="s">
        <v>46</v>
      </c>
      <c r="AD2168" s="2" t="s">
        <v>23</v>
      </c>
      <c r="AE2168" t="str">
        <f t="shared" si="671"/>
        <v>Books</v>
      </c>
      <c r="AF2168" t="str">
        <f t="shared" si="672"/>
        <v>Books</v>
      </c>
      <c r="AG2168" t="str" cm="1">
        <f t="array" ref="AG2168">INDEX(AD:AD,ROW())</f>
        <v>Books</v>
      </c>
      <c r="AH2168">
        <f t="shared" si="680"/>
        <v>11</v>
      </c>
      <c r="AI2168" t="str">
        <f t="shared" si="673"/>
        <v>Books</v>
      </c>
      <c r="AK2168">
        <f t="shared" si="674"/>
        <v>2024</v>
      </c>
      <c r="AL2168">
        <f t="shared" si="675"/>
        <v>9</v>
      </c>
      <c r="AM2168">
        <f t="shared" si="676"/>
        <v>7</v>
      </c>
      <c r="AN2168">
        <f t="shared" si="677"/>
        <v>7</v>
      </c>
      <c r="AO2168" t="str">
        <f t="shared" si="678"/>
        <v>Weekend</v>
      </c>
      <c r="AR2168" s="20">
        <f t="shared" si="679"/>
        <v>0</v>
      </c>
    </row>
    <row r="2169" spans="1:44" x14ac:dyDescent="0.35">
      <c r="A2169" t="str">
        <f t="shared" si="661"/>
        <v>CUST2168</v>
      </c>
      <c r="B2169" s="2" t="s">
        <v>2505</v>
      </c>
      <c r="C2169" s="4">
        <v>45169</v>
      </c>
      <c r="D2169" s="2" t="s">
        <v>125</v>
      </c>
      <c r="E2169" t="s">
        <v>5055</v>
      </c>
      <c r="F2169" s="2" t="s">
        <v>29</v>
      </c>
      <c r="G2169" s="2" t="s">
        <v>5041</v>
      </c>
      <c r="H2169" s="2">
        <v>1</v>
      </c>
      <c r="I2169" s="19">
        <v>778.4</v>
      </c>
      <c r="J2169" s="2" t="s">
        <v>5047</v>
      </c>
      <c r="K2169" s="2" t="s">
        <v>103</v>
      </c>
      <c r="L2169" s="2">
        <v>5</v>
      </c>
      <c r="M2169" s="18">
        <f t="shared" si="662"/>
        <v>778.4</v>
      </c>
      <c r="T2169" t="str">
        <f t="shared" si="663"/>
        <v>Lost Sale</v>
      </c>
      <c r="U2169" t="str">
        <f t="shared" si="664"/>
        <v>No</v>
      </c>
      <c r="V2169" t="str">
        <f t="shared" si="665"/>
        <v>Yes</v>
      </c>
      <c r="X2169">
        <f t="shared" si="666"/>
        <v>567</v>
      </c>
      <c r="Y2169">
        <f t="shared" si="667"/>
        <v>440</v>
      </c>
      <c r="Z2169" s="18">
        <f t="shared" si="668"/>
        <v>1892867.2841657216</v>
      </c>
      <c r="AA2169" s="18">
        <f t="shared" si="669"/>
        <v>199432.98236095349</v>
      </c>
      <c r="AB2169" s="17">
        <f t="shared" si="670"/>
        <v>3.8949824970828471</v>
      </c>
      <c r="AC2169" s="2" t="s">
        <v>5041</v>
      </c>
      <c r="AD2169" s="2" t="s">
        <v>29</v>
      </c>
      <c r="AE2169" t="str">
        <f t="shared" si="671"/>
        <v>Fashion</v>
      </c>
      <c r="AF2169" t="str">
        <f t="shared" si="672"/>
        <v>Fashion</v>
      </c>
      <c r="AG2169" t="str" cm="1">
        <f t="array" ref="AG2169">INDEX(AD:AD,ROW())</f>
        <v>Fashion</v>
      </c>
      <c r="AH2169">
        <f t="shared" si="680"/>
        <v>15</v>
      </c>
      <c r="AI2169" t="str">
        <f t="shared" si="673"/>
        <v>Fashion</v>
      </c>
      <c r="AK2169">
        <f t="shared" si="674"/>
        <v>2023</v>
      </c>
      <c r="AL2169">
        <f t="shared" si="675"/>
        <v>8</v>
      </c>
      <c r="AM2169">
        <f t="shared" si="676"/>
        <v>31</v>
      </c>
      <c r="AN2169">
        <f t="shared" si="677"/>
        <v>5</v>
      </c>
      <c r="AO2169" t="str">
        <f t="shared" si="678"/>
        <v>Weekday</v>
      </c>
      <c r="AR2169" s="20">
        <f t="shared" si="679"/>
        <v>1</v>
      </c>
    </row>
    <row r="2170" spans="1:44" x14ac:dyDescent="0.35">
      <c r="A2170" t="str">
        <f t="shared" si="661"/>
        <v>CUST2169</v>
      </c>
      <c r="B2170" s="2" t="s">
        <v>2506</v>
      </c>
      <c r="C2170" s="4">
        <v>45040</v>
      </c>
      <c r="D2170" s="2" t="s">
        <v>497</v>
      </c>
      <c r="E2170" t="s">
        <v>5054</v>
      </c>
      <c r="F2170" s="2" t="s">
        <v>23</v>
      </c>
      <c r="G2170" s="2" t="s">
        <v>24</v>
      </c>
      <c r="H2170" s="2">
        <v>2</v>
      </c>
      <c r="I2170" s="19">
        <v>122.82</v>
      </c>
      <c r="J2170" s="2" t="s">
        <v>5047</v>
      </c>
      <c r="K2170" s="2" t="s">
        <v>16</v>
      </c>
      <c r="L2170" s="2">
        <v>3</v>
      </c>
      <c r="M2170" s="18">
        <f t="shared" si="662"/>
        <v>245.64</v>
      </c>
      <c r="T2170" t="str">
        <f t="shared" si="663"/>
        <v>Completed</v>
      </c>
      <c r="U2170" t="str">
        <f t="shared" si="664"/>
        <v>No</v>
      </c>
      <c r="V2170" t="str">
        <f t="shared" si="665"/>
        <v>No</v>
      </c>
      <c r="X2170">
        <f t="shared" si="666"/>
        <v>558</v>
      </c>
      <c r="Y2170">
        <f t="shared" si="667"/>
        <v>430</v>
      </c>
      <c r="Z2170" s="18">
        <f t="shared" si="668"/>
        <v>594714.6477588166</v>
      </c>
      <c r="AA2170" s="18">
        <f t="shared" si="669"/>
        <v>60882.938065984097</v>
      </c>
      <c r="AB2170" s="17">
        <f t="shared" si="670"/>
        <v>3.804733727810651</v>
      </c>
      <c r="AC2170" s="2" t="s">
        <v>24</v>
      </c>
      <c r="AD2170" s="2" t="s">
        <v>23</v>
      </c>
      <c r="AE2170" t="str">
        <f t="shared" si="671"/>
        <v>Books</v>
      </c>
      <c r="AF2170" t="str">
        <f t="shared" si="672"/>
        <v>Books</v>
      </c>
      <c r="AG2170" t="str" cm="1">
        <f t="array" ref="AG2170">INDEX(AD:AD,ROW())</f>
        <v>Books</v>
      </c>
      <c r="AH2170">
        <f t="shared" si="680"/>
        <v>4</v>
      </c>
      <c r="AI2170" t="str">
        <f t="shared" si="673"/>
        <v>Books</v>
      </c>
      <c r="AK2170">
        <f t="shared" si="674"/>
        <v>2023</v>
      </c>
      <c r="AL2170">
        <f t="shared" si="675"/>
        <v>4</v>
      </c>
      <c r="AM2170">
        <f t="shared" si="676"/>
        <v>24</v>
      </c>
      <c r="AN2170">
        <f t="shared" si="677"/>
        <v>2</v>
      </c>
      <c r="AO2170" t="str">
        <f t="shared" si="678"/>
        <v>Weekday</v>
      </c>
      <c r="AR2170" s="20">
        <f t="shared" si="679"/>
        <v>0</v>
      </c>
    </row>
    <row r="2171" spans="1:44" x14ac:dyDescent="0.35">
      <c r="A2171" t="str">
        <f t="shared" si="661"/>
        <v>CUST2170</v>
      </c>
      <c r="B2171" s="2" t="s">
        <v>2507</v>
      </c>
      <c r="C2171" s="4">
        <v>45492</v>
      </c>
      <c r="D2171" s="2" t="s">
        <v>190</v>
      </c>
      <c r="E2171" t="s">
        <v>5051</v>
      </c>
      <c r="F2171" s="2" t="s">
        <v>42</v>
      </c>
      <c r="G2171" s="2" t="s">
        <v>5044</v>
      </c>
      <c r="H2171" s="2">
        <v>1</v>
      </c>
      <c r="I2171" s="19">
        <v>1321.33</v>
      </c>
      <c r="J2171" s="2" t="s">
        <v>20</v>
      </c>
      <c r="K2171" s="2" t="s">
        <v>16</v>
      </c>
      <c r="L2171" s="2">
        <v>4</v>
      </c>
      <c r="M2171" s="18">
        <f t="shared" si="662"/>
        <v>1321.33</v>
      </c>
      <c r="T2171" t="str">
        <f t="shared" si="663"/>
        <v>Completed</v>
      </c>
      <c r="U2171" t="str">
        <f t="shared" si="664"/>
        <v>Yes</v>
      </c>
      <c r="V2171" t="str">
        <f t="shared" si="665"/>
        <v>No</v>
      </c>
      <c r="X2171">
        <f t="shared" si="666"/>
        <v>619</v>
      </c>
      <c r="Y2171">
        <f t="shared" si="667"/>
        <v>468</v>
      </c>
      <c r="Z2171" s="18">
        <f t="shared" si="668"/>
        <v>1098537.4901531704</v>
      </c>
      <c r="AA2171" s="18">
        <f t="shared" si="669"/>
        <v>96724.388030634553</v>
      </c>
      <c r="AB2171" s="17">
        <f t="shared" si="670"/>
        <v>3.9001122334455669</v>
      </c>
      <c r="AC2171" s="2" t="s">
        <v>5044</v>
      </c>
      <c r="AD2171" s="2" t="s">
        <v>42</v>
      </c>
      <c r="AE2171" t="str">
        <f t="shared" si="671"/>
        <v>Beauty</v>
      </c>
      <c r="AF2171" t="str">
        <f t="shared" si="672"/>
        <v>Beauty</v>
      </c>
      <c r="AG2171" t="str" cm="1">
        <f t="array" ref="AG2171">INDEX(AD:AD,ROW())</f>
        <v>Beauty</v>
      </c>
      <c r="AH2171">
        <f t="shared" si="680"/>
        <v>64</v>
      </c>
      <c r="AI2171" t="str">
        <f t="shared" si="673"/>
        <v>Beauty</v>
      </c>
      <c r="AK2171">
        <f t="shared" si="674"/>
        <v>2024</v>
      </c>
      <c r="AL2171">
        <f t="shared" si="675"/>
        <v>7</v>
      </c>
      <c r="AM2171">
        <f t="shared" si="676"/>
        <v>19</v>
      </c>
      <c r="AN2171">
        <f t="shared" si="677"/>
        <v>6</v>
      </c>
      <c r="AO2171" t="str">
        <f t="shared" si="678"/>
        <v>Weekday</v>
      </c>
      <c r="AR2171" s="20">
        <f t="shared" si="679"/>
        <v>0</v>
      </c>
    </row>
    <row r="2172" spans="1:44" x14ac:dyDescent="0.35">
      <c r="A2172" t="str">
        <f t="shared" si="661"/>
        <v>CUST2171</v>
      </c>
      <c r="B2172" s="2" t="s">
        <v>2508</v>
      </c>
      <c r="C2172" s="4">
        <v>45364</v>
      </c>
      <c r="D2172" s="2" t="s">
        <v>299</v>
      </c>
      <c r="E2172" t="s">
        <v>5048</v>
      </c>
      <c r="F2172" s="2" t="s">
        <v>13</v>
      </c>
      <c r="G2172" s="2" t="s">
        <v>14</v>
      </c>
      <c r="H2172" s="2">
        <v>2</v>
      </c>
      <c r="I2172" s="19">
        <v>698.3</v>
      </c>
      <c r="J2172" s="2" t="s">
        <v>5046</v>
      </c>
      <c r="K2172" s="2" t="s">
        <v>16</v>
      </c>
      <c r="L2172" s="2">
        <v>4</v>
      </c>
      <c r="M2172" s="18">
        <f t="shared" si="662"/>
        <v>1396.6</v>
      </c>
      <c r="T2172" t="str">
        <f t="shared" si="663"/>
        <v>Completed</v>
      </c>
      <c r="U2172" t="str">
        <f t="shared" si="664"/>
        <v>Yes</v>
      </c>
      <c r="V2172" t="str">
        <f t="shared" si="665"/>
        <v>No</v>
      </c>
      <c r="X2172">
        <f t="shared" si="666"/>
        <v>590</v>
      </c>
      <c r="Y2172">
        <f t="shared" si="667"/>
        <v>451</v>
      </c>
      <c r="Z2172" s="18">
        <f t="shared" si="668"/>
        <v>1463424.4009529033</v>
      </c>
      <c r="AA2172" s="18">
        <f t="shared" si="669"/>
        <v>118285.78776560788</v>
      </c>
      <c r="AB2172" s="17">
        <f t="shared" si="670"/>
        <v>3.8140589569160999</v>
      </c>
      <c r="AC2172" s="2" t="s">
        <v>14</v>
      </c>
      <c r="AD2172" s="2" t="s">
        <v>13</v>
      </c>
      <c r="AE2172" t="str">
        <f t="shared" si="671"/>
        <v>Home &amp; Kitchen</v>
      </c>
      <c r="AF2172" t="str">
        <f t="shared" si="672"/>
        <v>Home &amp; Kitchen</v>
      </c>
      <c r="AG2172" t="str" cm="1">
        <f t="array" ref="AG2172">INDEX(AD:AD,ROW())</f>
        <v>Home &amp; Kitchen</v>
      </c>
      <c r="AH2172">
        <f t="shared" si="680"/>
        <v>2</v>
      </c>
      <c r="AI2172" t="str">
        <f t="shared" si="673"/>
        <v>Home &amp; Kitchen</v>
      </c>
      <c r="AK2172">
        <f t="shared" si="674"/>
        <v>2024</v>
      </c>
      <c r="AL2172">
        <f t="shared" si="675"/>
        <v>3</v>
      </c>
      <c r="AM2172">
        <f t="shared" si="676"/>
        <v>13</v>
      </c>
      <c r="AN2172">
        <f t="shared" si="677"/>
        <v>4</v>
      </c>
      <c r="AO2172" t="str">
        <f t="shared" si="678"/>
        <v>Weekday</v>
      </c>
      <c r="AR2172" s="20">
        <f t="shared" si="679"/>
        <v>0</v>
      </c>
    </row>
    <row r="2173" spans="1:44" x14ac:dyDescent="0.35">
      <c r="A2173" t="str">
        <f t="shared" si="661"/>
        <v>CUST2172</v>
      </c>
      <c r="B2173" s="2" t="s">
        <v>2509</v>
      </c>
      <c r="C2173" s="4">
        <v>45378</v>
      </c>
      <c r="D2173" s="2" t="s">
        <v>2079</v>
      </c>
      <c r="E2173" t="s">
        <v>5055</v>
      </c>
      <c r="F2173" s="2" t="s">
        <v>42</v>
      </c>
      <c r="G2173" s="2" t="s">
        <v>5044</v>
      </c>
      <c r="H2173" s="2">
        <v>1</v>
      </c>
      <c r="I2173" s="19">
        <v>854.89</v>
      </c>
      <c r="J2173" s="2" t="s">
        <v>50</v>
      </c>
      <c r="K2173" s="2" t="s">
        <v>31</v>
      </c>
      <c r="L2173" s="2">
        <v>4</v>
      </c>
      <c r="M2173" s="18">
        <f t="shared" si="662"/>
        <v>854.89</v>
      </c>
      <c r="T2173" t="str">
        <f t="shared" si="663"/>
        <v>Pending</v>
      </c>
      <c r="U2173" t="str">
        <f t="shared" si="664"/>
        <v>No</v>
      </c>
      <c r="V2173" t="str">
        <f t="shared" si="665"/>
        <v>Yes</v>
      </c>
      <c r="X2173">
        <f t="shared" si="666"/>
        <v>567</v>
      </c>
      <c r="Y2173">
        <f t="shared" si="667"/>
        <v>440</v>
      </c>
      <c r="Z2173" s="18">
        <f t="shared" si="668"/>
        <v>1098537.4901531704</v>
      </c>
      <c r="AA2173" s="18">
        <f t="shared" si="669"/>
        <v>96724.388030634553</v>
      </c>
      <c r="AB2173" s="17">
        <f t="shared" si="670"/>
        <v>3.9001122334455669</v>
      </c>
      <c r="AC2173" s="2" t="s">
        <v>5044</v>
      </c>
      <c r="AD2173" s="2" t="s">
        <v>42</v>
      </c>
      <c r="AE2173" t="str">
        <f t="shared" si="671"/>
        <v>Beauty</v>
      </c>
      <c r="AF2173" t="str">
        <f t="shared" si="672"/>
        <v>Beauty</v>
      </c>
      <c r="AG2173" t="str" cm="1">
        <f t="array" ref="AG2173">INDEX(AD:AD,ROW())</f>
        <v>Beauty</v>
      </c>
      <c r="AH2173">
        <f t="shared" si="680"/>
        <v>64</v>
      </c>
      <c r="AI2173" t="str">
        <f t="shared" si="673"/>
        <v>Beauty</v>
      </c>
      <c r="AK2173">
        <f t="shared" si="674"/>
        <v>2024</v>
      </c>
      <c r="AL2173">
        <f t="shared" si="675"/>
        <v>3</v>
      </c>
      <c r="AM2173">
        <f t="shared" si="676"/>
        <v>27</v>
      </c>
      <c r="AN2173">
        <f t="shared" si="677"/>
        <v>4</v>
      </c>
      <c r="AO2173" t="str">
        <f t="shared" si="678"/>
        <v>Weekday</v>
      </c>
      <c r="AR2173" s="20">
        <f t="shared" si="679"/>
        <v>0</v>
      </c>
    </row>
    <row r="2174" spans="1:44" x14ac:dyDescent="0.35">
      <c r="A2174" t="str">
        <f t="shared" si="661"/>
        <v>CUST2173</v>
      </c>
      <c r="B2174" s="2" t="s">
        <v>2510</v>
      </c>
      <c r="C2174" s="4">
        <v>45162</v>
      </c>
      <c r="D2174" s="2" t="s">
        <v>72</v>
      </c>
      <c r="E2174" t="s">
        <v>5054</v>
      </c>
      <c r="F2174" s="2" t="s">
        <v>42</v>
      </c>
      <c r="G2174" s="2" t="s">
        <v>170</v>
      </c>
      <c r="H2174" s="2">
        <v>3</v>
      </c>
      <c r="I2174" s="19">
        <v>904.65</v>
      </c>
      <c r="J2174" s="2" t="s">
        <v>5047</v>
      </c>
      <c r="K2174" s="2" t="s">
        <v>16</v>
      </c>
      <c r="L2174" s="2">
        <v>4</v>
      </c>
      <c r="M2174" s="18">
        <f t="shared" si="662"/>
        <v>2713.95</v>
      </c>
      <c r="T2174" t="str">
        <f t="shared" si="663"/>
        <v>Completed</v>
      </c>
      <c r="U2174" t="str">
        <f t="shared" si="664"/>
        <v>Yes</v>
      </c>
      <c r="V2174" t="str">
        <f t="shared" si="665"/>
        <v>No</v>
      </c>
      <c r="X2174">
        <f t="shared" si="666"/>
        <v>558</v>
      </c>
      <c r="Y2174">
        <f t="shared" si="667"/>
        <v>430</v>
      </c>
      <c r="Z2174" s="18">
        <f t="shared" si="668"/>
        <v>1098537.4901531704</v>
      </c>
      <c r="AA2174" s="18">
        <f t="shared" si="669"/>
        <v>96724.388030634553</v>
      </c>
      <c r="AB2174" s="17">
        <f t="shared" si="670"/>
        <v>3.9001122334455669</v>
      </c>
      <c r="AC2174" s="2" t="s">
        <v>170</v>
      </c>
      <c r="AD2174" s="2" t="s">
        <v>42</v>
      </c>
      <c r="AE2174" t="str">
        <f t="shared" si="671"/>
        <v>Beauty</v>
      </c>
      <c r="AF2174" t="str">
        <f t="shared" si="672"/>
        <v>Beauty</v>
      </c>
      <c r="AG2174" t="str" cm="1">
        <f t="array" ref="AG2174">INDEX(AD:AD,ROW())</f>
        <v>Beauty</v>
      </c>
      <c r="AH2174">
        <f t="shared" si="680"/>
        <v>70</v>
      </c>
      <c r="AI2174" t="str">
        <f t="shared" si="673"/>
        <v>Beauty</v>
      </c>
      <c r="AK2174">
        <f t="shared" si="674"/>
        <v>2023</v>
      </c>
      <c r="AL2174">
        <f t="shared" si="675"/>
        <v>8</v>
      </c>
      <c r="AM2174">
        <f t="shared" si="676"/>
        <v>24</v>
      </c>
      <c r="AN2174">
        <f t="shared" si="677"/>
        <v>5</v>
      </c>
      <c r="AO2174" t="str">
        <f t="shared" si="678"/>
        <v>Weekday</v>
      </c>
      <c r="AR2174" s="20">
        <f t="shared" si="679"/>
        <v>0</v>
      </c>
    </row>
    <row r="2175" spans="1:44" x14ac:dyDescent="0.35">
      <c r="A2175" t="str">
        <f t="shared" si="661"/>
        <v>CUST2174</v>
      </c>
      <c r="B2175" s="2" t="s">
        <v>2511</v>
      </c>
      <c r="C2175" s="4">
        <v>45221</v>
      </c>
      <c r="D2175" s="2" t="s">
        <v>559</v>
      </c>
      <c r="E2175" t="s">
        <v>5048</v>
      </c>
      <c r="F2175" s="2" t="s">
        <v>29</v>
      </c>
      <c r="G2175" s="2" t="s">
        <v>138</v>
      </c>
      <c r="H2175" s="2">
        <v>1</v>
      </c>
      <c r="I2175" s="19">
        <v>2347.1799999999998</v>
      </c>
      <c r="J2175" s="2" t="s">
        <v>5047</v>
      </c>
      <c r="K2175" s="2" t="s">
        <v>31</v>
      </c>
      <c r="L2175" s="2">
        <v>3</v>
      </c>
      <c r="M2175" s="18">
        <f t="shared" si="662"/>
        <v>2347.1799999999998</v>
      </c>
      <c r="T2175" t="str">
        <f t="shared" si="663"/>
        <v>Pending</v>
      </c>
      <c r="U2175" t="str">
        <f t="shared" si="664"/>
        <v>No</v>
      </c>
      <c r="V2175" t="str">
        <f t="shared" si="665"/>
        <v>Yes</v>
      </c>
      <c r="X2175">
        <f t="shared" si="666"/>
        <v>590</v>
      </c>
      <c r="Y2175">
        <f t="shared" si="667"/>
        <v>451</v>
      </c>
      <c r="Z2175" s="18">
        <f t="shared" si="668"/>
        <v>1892867.2841657216</v>
      </c>
      <c r="AA2175" s="18">
        <f t="shared" si="669"/>
        <v>199432.98236095349</v>
      </c>
      <c r="AB2175" s="17">
        <f t="shared" si="670"/>
        <v>3.8949824970828471</v>
      </c>
      <c r="AC2175" s="2" t="s">
        <v>138</v>
      </c>
      <c r="AD2175" s="2" t="s">
        <v>29</v>
      </c>
      <c r="AE2175" t="str">
        <f t="shared" si="671"/>
        <v>Fashion</v>
      </c>
      <c r="AF2175" t="str">
        <f t="shared" si="672"/>
        <v>Fashion</v>
      </c>
      <c r="AG2175" t="str" cm="1">
        <f t="array" ref="AG2175">INDEX(AD:AD,ROW())</f>
        <v>Fashion</v>
      </c>
      <c r="AH2175">
        <f t="shared" si="680"/>
        <v>53</v>
      </c>
      <c r="AI2175" t="str">
        <f t="shared" si="673"/>
        <v>Fashion</v>
      </c>
      <c r="AK2175">
        <f t="shared" si="674"/>
        <v>2023</v>
      </c>
      <c r="AL2175">
        <f t="shared" si="675"/>
        <v>10</v>
      </c>
      <c r="AM2175">
        <f t="shared" si="676"/>
        <v>22</v>
      </c>
      <c r="AN2175">
        <f t="shared" si="677"/>
        <v>1</v>
      </c>
      <c r="AO2175" t="str">
        <f t="shared" si="678"/>
        <v>Weekend</v>
      </c>
      <c r="AR2175" s="20">
        <f t="shared" si="679"/>
        <v>0</v>
      </c>
    </row>
    <row r="2176" spans="1:44" x14ac:dyDescent="0.35">
      <c r="A2176" t="str">
        <f t="shared" si="661"/>
        <v>CUST2175</v>
      </c>
      <c r="B2176" s="2" t="s">
        <v>2512</v>
      </c>
      <c r="C2176" s="4">
        <v>45679</v>
      </c>
      <c r="D2176" s="2" t="s">
        <v>211</v>
      </c>
      <c r="E2176" t="s">
        <v>5055</v>
      </c>
      <c r="F2176" s="2" t="s">
        <v>29</v>
      </c>
      <c r="G2176" s="2" t="s">
        <v>5041</v>
      </c>
      <c r="H2176" s="2">
        <v>3</v>
      </c>
      <c r="I2176" s="19">
        <v>2013.83</v>
      </c>
      <c r="J2176" s="2" t="s">
        <v>15</v>
      </c>
      <c r="K2176" s="2" t="s">
        <v>16</v>
      </c>
      <c r="L2176" s="2">
        <v>4</v>
      </c>
      <c r="M2176" s="18">
        <f t="shared" si="662"/>
        <v>6041.49</v>
      </c>
      <c r="T2176" t="str">
        <f t="shared" si="663"/>
        <v>Completed</v>
      </c>
      <c r="U2176" t="str">
        <f t="shared" si="664"/>
        <v>Yes</v>
      </c>
      <c r="V2176" t="str">
        <f t="shared" si="665"/>
        <v>No</v>
      </c>
      <c r="X2176">
        <f t="shared" si="666"/>
        <v>567</v>
      </c>
      <c r="Y2176">
        <f t="shared" si="667"/>
        <v>440</v>
      </c>
      <c r="Z2176" s="18">
        <f t="shared" si="668"/>
        <v>1892867.2841657216</v>
      </c>
      <c r="AA2176" s="18">
        <f t="shared" si="669"/>
        <v>199432.98236095349</v>
      </c>
      <c r="AB2176" s="17">
        <f t="shared" si="670"/>
        <v>3.8949824970828471</v>
      </c>
      <c r="AC2176" s="2" t="s">
        <v>5041</v>
      </c>
      <c r="AD2176" s="2" t="s">
        <v>29</v>
      </c>
      <c r="AE2176" t="str">
        <f t="shared" si="671"/>
        <v>Fashion</v>
      </c>
      <c r="AF2176" t="str">
        <f t="shared" si="672"/>
        <v>Fashion</v>
      </c>
      <c r="AG2176" t="str" cm="1">
        <f t="array" ref="AG2176">INDEX(AD:AD,ROW())</f>
        <v>Fashion</v>
      </c>
      <c r="AH2176">
        <f t="shared" si="680"/>
        <v>15</v>
      </c>
      <c r="AI2176" t="str">
        <f t="shared" si="673"/>
        <v>Fashion</v>
      </c>
      <c r="AK2176">
        <f t="shared" si="674"/>
        <v>2025</v>
      </c>
      <c r="AL2176">
        <f t="shared" si="675"/>
        <v>1</v>
      </c>
      <c r="AM2176">
        <f t="shared" si="676"/>
        <v>22</v>
      </c>
      <c r="AN2176">
        <f t="shared" si="677"/>
        <v>4</v>
      </c>
      <c r="AO2176" t="str">
        <f t="shared" si="678"/>
        <v>Weekday</v>
      </c>
      <c r="AR2176" s="20">
        <f t="shared" si="679"/>
        <v>0</v>
      </c>
    </row>
    <row r="2177" spans="1:44" x14ac:dyDescent="0.35">
      <c r="A2177" t="str">
        <f t="shared" si="661"/>
        <v>CUST2176</v>
      </c>
      <c r="B2177" s="2" t="s">
        <v>2513</v>
      </c>
      <c r="C2177" s="4">
        <v>45508</v>
      </c>
      <c r="D2177" s="2" t="s">
        <v>172</v>
      </c>
      <c r="E2177" t="s">
        <v>5052</v>
      </c>
      <c r="F2177" s="2" t="s">
        <v>13</v>
      </c>
      <c r="G2177" s="2" t="s">
        <v>34</v>
      </c>
      <c r="H2177" s="2">
        <v>3</v>
      </c>
      <c r="I2177" s="19">
        <v>211.27</v>
      </c>
      <c r="J2177" s="2" t="s">
        <v>15</v>
      </c>
      <c r="K2177" s="2" t="s">
        <v>16</v>
      </c>
      <c r="L2177" s="2">
        <v>4</v>
      </c>
      <c r="M2177" s="18">
        <f t="shared" si="662"/>
        <v>633.81000000000006</v>
      </c>
      <c r="T2177" t="str">
        <f t="shared" si="663"/>
        <v>Completed</v>
      </c>
      <c r="U2177" t="str">
        <f t="shared" si="664"/>
        <v>No</v>
      </c>
      <c r="V2177" t="str">
        <f t="shared" si="665"/>
        <v>No</v>
      </c>
      <c r="X2177">
        <f t="shared" si="666"/>
        <v>573</v>
      </c>
      <c r="Y2177">
        <f t="shared" si="667"/>
        <v>450</v>
      </c>
      <c r="Z2177" s="18">
        <f t="shared" si="668"/>
        <v>1463424.4009529033</v>
      </c>
      <c r="AA2177" s="18">
        <f t="shared" si="669"/>
        <v>118285.78776560788</v>
      </c>
      <c r="AB2177" s="17">
        <f t="shared" si="670"/>
        <v>3.8140589569160999</v>
      </c>
      <c r="AC2177" s="2" t="s">
        <v>34</v>
      </c>
      <c r="AD2177" s="2" t="s">
        <v>13</v>
      </c>
      <c r="AE2177" t="str">
        <f t="shared" si="671"/>
        <v>Home &amp; Kitchen</v>
      </c>
      <c r="AF2177" t="str">
        <f t="shared" si="672"/>
        <v>Home &amp; Kitchen</v>
      </c>
      <c r="AG2177" t="str" cm="1">
        <f t="array" ref="AG2177">INDEX(AD:AD,ROW())</f>
        <v>Home &amp; Kitchen</v>
      </c>
      <c r="AH2177">
        <f t="shared" si="680"/>
        <v>7</v>
      </c>
      <c r="AI2177" t="str">
        <f t="shared" si="673"/>
        <v>Home &amp; Kitchen</v>
      </c>
      <c r="AK2177">
        <f t="shared" si="674"/>
        <v>2024</v>
      </c>
      <c r="AL2177">
        <f t="shared" si="675"/>
        <v>8</v>
      </c>
      <c r="AM2177">
        <f t="shared" si="676"/>
        <v>4</v>
      </c>
      <c r="AN2177">
        <f t="shared" si="677"/>
        <v>1</v>
      </c>
      <c r="AO2177" t="str">
        <f t="shared" si="678"/>
        <v>Weekend</v>
      </c>
      <c r="AR2177" s="20">
        <f t="shared" si="679"/>
        <v>0</v>
      </c>
    </row>
    <row r="2178" spans="1:44" x14ac:dyDescent="0.35">
      <c r="A2178" t="str">
        <f t="shared" si="661"/>
        <v>CUST2177</v>
      </c>
      <c r="B2178" s="2" t="s">
        <v>2514</v>
      </c>
      <c r="C2178" s="4">
        <v>45546</v>
      </c>
      <c r="D2178" s="2" t="s">
        <v>331</v>
      </c>
      <c r="E2178" t="s">
        <v>5049</v>
      </c>
      <c r="F2178" s="2" t="s">
        <v>29</v>
      </c>
      <c r="G2178" s="2" t="s">
        <v>121</v>
      </c>
      <c r="H2178" s="2">
        <v>1</v>
      </c>
      <c r="I2178" s="19">
        <v>1206.27</v>
      </c>
      <c r="J2178" s="2" t="s">
        <v>5046</v>
      </c>
      <c r="K2178" s="2" t="s">
        <v>16</v>
      </c>
      <c r="L2178" s="2">
        <v>5</v>
      </c>
      <c r="M2178" s="18">
        <f t="shared" si="662"/>
        <v>1206.27</v>
      </c>
      <c r="T2178" t="str">
        <f t="shared" si="663"/>
        <v>Completed</v>
      </c>
      <c r="U2178" t="str">
        <f t="shared" si="664"/>
        <v>Yes</v>
      </c>
      <c r="V2178" t="str">
        <f t="shared" si="665"/>
        <v>No</v>
      </c>
      <c r="X2178">
        <f t="shared" si="666"/>
        <v>595</v>
      </c>
      <c r="Y2178">
        <f t="shared" si="667"/>
        <v>444</v>
      </c>
      <c r="Z2178" s="18">
        <f t="shared" si="668"/>
        <v>1892867.2841657216</v>
      </c>
      <c r="AA2178" s="18">
        <f t="shared" si="669"/>
        <v>199432.98236095349</v>
      </c>
      <c r="AB2178" s="17">
        <f t="shared" si="670"/>
        <v>3.8949824970828471</v>
      </c>
      <c r="AC2178" s="2" t="s">
        <v>121</v>
      </c>
      <c r="AD2178" s="2" t="s">
        <v>29</v>
      </c>
      <c r="AE2178" t="str">
        <f t="shared" si="671"/>
        <v>Fashion</v>
      </c>
      <c r="AF2178" t="str">
        <f t="shared" si="672"/>
        <v>Fashion</v>
      </c>
      <c r="AG2178" t="str" cm="1">
        <f t="array" ref="AG2178">INDEX(AD:AD,ROW())</f>
        <v>Fashion</v>
      </c>
      <c r="AH2178">
        <f t="shared" si="680"/>
        <v>45</v>
      </c>
      <c r="AI2178" t="str">
        <f t="shared" si="673"/>
        <v>Fashion</v>
      </c>
      <c r="AK2178">
        <f t="shared" si="674"/>
        <v>2024</v>
      </c>
      <c r="AL2178">
        <f t="shared" si="675"/>
        <v>9</v>
      </c>
      <c r="AM2178">
        <f t="shared" si="676"/>
        <v>11</v>
      </c>
      <c r="AN2178">
        <f t="shared" si="677"/>
        <v>4</v>
      </c>
      <c r="AO2178" t="str">
        <f t="shared" si="678"/>
        <v>Weekday</v>
      </c>
      <c r="AR2178" s="20">
        <f t="shared" si="679"/>
        <v>0</v>
      </c>
    </row>
    <row r="2179" spans="1:44" x14ac:dyDescent="0.35">
      <c r="A2179" t="str">
        <f t="shared" ref="A2179:A2242" si="681">"CUST"&amp;TEXT(ROW()-1,"0000")</f>
        <v>CUST2178</v>
      </c>
      <c r="B2179" s="2" t="s">
        <v>2515</v>
      </c>
      <c r="C2179" s="4">
        <v>45700</v>
      </c>
      <c r="D2179" s="2" t="s">
        <v>72</v>
      </c>
      <c r="E2179" t="s">
        <v>5055</v>
      </c>
      <c r="F2179" s="2" t="s">
        <v>13</v>
      </c>
      <c r="G2179" s="2" t="s">
        <v>37</v>
      </c>
      <c r="H2179" s="2">
        <v>1</v>
      </c>
      <c r="I2179" s="19">
        <v>1036.5999999999999</v>
      </c>
      <c r="J2179" s="2" t="s">
        <v>50</v>
      </c>
      <c r="K2179" s="2" t="s">
        <v>76</v>
      </c>
      <c r="L2179" s="2">
        <v>5</v>
      </c>
      <c r="M2179" s="18">
        <f t="shared" ref="M2179:M2242" si="682">H2179*I2179</f>
        <v>1036.5999999999999</v>
      </c>
      <c r="T2179" t="str">
        <f t="shared" ref="T2179:T2242" si="683">IF(K2179="Cancelled","Lost Sale",IF(K2179="Pending","Pending","Completed"))</f>
        <v>Completed</v>
      </c>
      <c r="U2179" t="str">
        <f t="shared" ref="U2179:U2242" si="684">IF(AND(K2179="Delivered",M2179&gt;1000),"Yes","No")</f>
        <v>No</v>
      </c>
      <c r="V2179" t="str">
        <f t="shared" ref="V2179:V2242" si="685">IF(OR(K2179="Cancelled",K2179="Pending"),"Yes","No")</f>
        <v>No</v>
      </c>
      <c r="X2179">
        <f t="shared" ref="X2179:X2242" si="686">COUNTIF($E$2:$E$4701,E2179)</f>
        <v>567</v>
      </c>
      <c r="Y2179">
        <f t="shared" ref="Y2179:Y2242" si="687">COUNTIFS($E$2:$E$4701,E2179,$K$2:$K$4701,"Delivered")</f>
        <v>440</v>
      </c>
      <c r="Z2179" s="18">
        <f t="shared" ref="Z2179:Z2242" si="688">SUMIF($F$2:$F$4701,F2179,$M$2:$M$4701)</f>
        <v>1463424.4009529033</v>
      </c>
      <c r="AA2179" s="18">
        <f t="shared" ref="AA2179:AA2242" si="689">SUMIFS($M$2:$M$4701,$F$2:$F$4701,F2179,$K$2:$K$4701,"Pending")</f>
        <v>118285.78776560788</v>
      </c>
      <c r="AB2179" s="17">
        <f t="shared" ref="AB2179:AB2242" si="690">AVERAGEIF($F$2:$F$4701,F2179,$L$2:$L$4701)</f>
        <v>3.8140589569160999</v>
      </c>
      <c r="AC2179" s="2" t="s">
        <v>37</v>
      </c>
      <c r="AD2179" s="2" t="s">
        <v>13</v>
      </c>
      <c r="AE2179" t="str">
        <f t="shared" ref="AE2179:AE2242" si="691">VLOOKUP(G2179,$AC$2:$AD$4738,2,FALSE)</f>
        <v>Home &amp; Kitchen</v>
      </c>
      <c r="AF2179" t="str">
        <f t="shared" ref="AF2179:AF2242" si="692">_xlfn.XLOOKUP(G2179,AC:AC,AD:AD)</f>
        <v>Home &amp; Kitchen</v>
      </c>
      <c r="AG2179" t="str" cm="1">
        <f t="array" ref="AG2179">INDEX(AD:AD,ROW())</f>
        <v>Home &amp; Kitchen</v>
      </c>
      <c r="AH2179">
        <f t="shared" si="680"/>
        <v>8</v>
      </c>
      <c r="AI2179" t="str">
        <f t="shared" ref="AI2179:AI2242" si="693">INDEX(AD:AD,MATCH(G2179,AC:AC,0))</f>
        <v>Home &amp; Kitchen</v>
      </c>
      <c r="AK2179">
        <f t="shared" ref="AK2179:AK2242" si="694">YEAR(C2179)</f>
        <v>2025</v>
      </c>
      <c r="AL2179">
        <f t="shared" ref="AL2179:AL2242" si="695">MONTH(C2179)</f>
        <v>2</v>
      </c>
      <c r="AM2179">
        <f t="shared" ref="AM2179:AM2242" si="696">DAY(C2179)</f>
        <v>12</v>
      </c>
      <c r="AN2179">
        <f t="shared" ref="AN2179:AN2242" si="697">WEEKDAY(C2179)</f>
        <v>4</v>
      </c>
      <c r="AO2179" t="str">
        <f t="shared" ref="AO2179:AO2242" si="698">IF(WEEKDAY(C2179,2)&gt;5,"Weekend","Weekday")</f>
        <v>Weekday</v>
      </c>
      <c r="AR2179" s="20">
        <f t="shared" ref="AR2179:AR2242" si="699">IF(OR(K2179="Cancelled",K2179="Returned"),1,0)</f>
        <v>1</v>
      </c>
    </row>
    <row r="2180" spans="1:44" x14ac:dyDescent="0.35">
      <c r="A2180" t="str">
        <f t="shared" si="681"/>
        <v>CUST2179</v>
      </c>
      <c r="B2180" s="2" t="s">
        <v>2516</v>
      </c>
      <c r="C2180" s="4">
        <v>45626</v>
      </c>
      <c r="D2180" s="2" t="s">
        <v>476</v>
      </c>
      <c r="E2180" t="s">
        <v>5054</v>
      </c>
      <c r="F2180" s="2" t="s">
        <v>19</v>
      </c>
      <c r="G2180" s="2" t="s">
        <v>49</v>
      </c>
      <c r="H2180" s="2">
        <v>3</v>
      </c>
      <c r="I2180" s="19">
        <v>2666.12</v>
      </c>
      <c r="J2180" s="2" t="s">
        <v>50</v>
      </c>
      <c r="K2180" s="2" t="s">
        <v>76</v>
      </c>
      <c r="L2180" s="2">
        <v>5</v>
      </c>
      <c r="M2180" s="18">
        <f t="shared" si="682"/>
        <v>7998.36</v>
      </c>
      <c r="T2180" t="str">
        <f t="shared" si="683"/>
        <v>Completed</v>
      </c>
      <c r="U2180" t="str">
        <f t="shared" si="684"/>
        <v>No</v>
      </c>
      <c r="V2180" t="str">
        <f t="shared" si="685"/>
        <v>No</v>
      </c>
      <c r="X2180">
        <f t="shared" si="686"/>
        <v>558</v>
      </c>
      <c r="Y2180">
        <f t="shared" si="687"/>
        <v>430</v>
      </c>
      <c r="Z2180" s="18">
        <f t="shared" si="688"/>
        <v>2759712.3299794244</v>
      </c>
      <c r="AA2180" s="18">
        <f t="shared" si="689"/>
        <v>330643.50635802455</v>
      </c>
      <c r="AB2180" s="17">
        <f t="shared" si="690"/>
        <v>3.8641711229946525</v>
      </c>
      <c r="AC2180" s="2" t="s">
        <v>49</v>
      </c>
      <c r="AD2180" s="2" t="s">
        <v>19</v>
      </c>
      <c r="AE2180" t="str">
        <f t="shared" si="691"/>
        <v>Electronics</v>
      </c>
      <c r="AF2180" t="str">
        <f t="shared" si="692"/>
        <v>Electronics</v>
      </c>
      <c r="AG2180" t="str" cm="1">
        <f t="array" ref="AG2180">INDEX(AD:AD,ROW())</f>
        <v>Electronics</v>
      </c>
      <c r="AH2180">
        <f t="shared" si="680"/>
        <v>12</v>
      </c>
      <c r="AI2180" t="str">
        <f t="shared" si="693"/>
        <v>Electronics</v>
      </c>
      <c r="AK2180">
        <f t="shared" si="694"/>
        <v>2024</v>
      </c>
      <c r="AL2180">
        <f t="shared" si="695"/>
        <v>11</v>
      </c>
      <c r="AM2180">
        <f t="shared" si="696"/>
        <v>30</v>
      </c>
      <c r="AN2180">
        <f t="shared" si="697"/>
        <v>7</v>
      </c>
      <c r="AO2180" t="str">
        <f t="shared" si="698"/>
        <v>Weekend</v>
      </c>
      <c r="AR2180" s="20">
        <f t="shared" si="699"/>
        <v>1</v>
      </c>
    </row>
    <row r="2181" spans="1:44" x14ac:dyDescent="0.35">
      <c r="A2181" t="str">
        <f t="shared" si="681"/>
        <v>CUST2180</v>
      </c>
      <c r="B2181" s="2" t="s">
        <v>2517</v>
      </c>
      <c r="C2181" s="4">
        <v>45352</v>
      </c>
      <c r="D2181" s="2" t="s">
        <v>1109</v>
      </c>
      <c r="E2181" t="s">
        <v>5052</v>
      </c>
      <c r="F2181" s="2" t="s">
        <v>29</v>
      </c>
      <c r="G2181" s="2" t="s">
        <v>5043</v>
      </c>
      <c r="H2181" s="2">
        <v>1</v>
      </c>
      <c r="I2181" s="19">
        <v>1419.824472190694</v>
      </c>
      <c r="J2181" s="2" t="s">
        <v>15</v>
      </c>
      <c r="K2181" s="2" t="s">
        <v>31</v>
      </c>
      <c r="L2181" s="2">
        <v>4</v>
      </c>
      <c r="M2181" s="18">
        <f t="shared" si="682"/>
        <v>1419.824472190694</v>
      </c>
      <c r="T2181" t="str">
        <f t="shared" si="683"/>
        <v>Pending</v>
      </c>
      <c r="U2181" t="str">
        <f t="shared" si="684"/>
        <v>No</v>
      </c>
      <c r="V2181" t="str">
        <f t="shared" si="685"/>
        <v>Yes</v>
      </c>
      <c r="X2181">
        <f t="shared" si="686"/>
        <v>573</v>
      </c>
      <c r="Y2181">
        <f t="shared" si="687"/>
        <v>450</v>
      </c>
      <c r="Z2181" s="18">
        <f t="shared" si="688"/>
        <v>1892867.2841657216</v>
      </c>
      <c r="AA2181" s="18">
        <f t="shared" si="689"/>
        <v>199432.98236095349</v>
      </c>
      <c r="AB2181" s="17">
        <f t="shared" si="690"/>
        <v>3.8949824970828471</v>
      </c>
      <c r="AC2181" s="2" t="s">
        <v>5043</v>
      </c>
      <c r="AD2181" s="2" t="s">
        <v>29</v>
      </c>
      <c r="AE2181" t="str">
        <f t="shared" si="691"/>
        <v>Fashion</v>
      </c>
      <c r="AF2181" t="str">
        <f t="shared" si="692"/>
        <v>Fashion</v>
      </c>
      <c r="AG2181" t="str" cm="1">
        <f t="array" ref="AG2181">INDEX(AD:AD,ROW())</f>
        <v>Fashion</v>
      </c>
      <c r="AH2181">
        <f t="shared" si="680"/>
        <v>55</v>
      </c>
      <c r="AI2181" t="str">
        <f t="shared" si="693"/>
        <v>Fashion</v>
      </c>
      <c r="AK2181">
        <f t="shared" si="694"/>
        <v>2024</v>
      </c>
      <c r="AL2181">
        <f t="shared" si="695"/>
        <v>3</v>
      </c>
      <c r="AM2181">
        <f t="shared" si="696"/>
        <v>1</v>
      </c>
      <c r="AN2181">
        <f t="shared" si="697"/>
        <v>6</v>
      </c>
      <c r="AO2181" t="str">
        <f t="shared" si="698"/>
        <v>Weekday</v>
      </c>
      <c r="AR2181" s="20">
        <f t="shared" si="699"/>
        <v>0</v>
      </c>
    </row>
    <row r="2182" spans="1:44" x14ac:dyDescent="0.35">
      <c r="A2182" t="str">
        <f t="shared" si="681"/>
        <v>CUST2181</v>
      </c>
      <c r="B2182" s="2" t="s">
        <v>2518</v>
      </c>
      <c r="C2182" s="4">
        <v>45261</v>
      </c>
      <c r="D2182" s="2" t="s">
        <v>250</v>
      </c>
      <c r="E2182" t="s">
        <v>5053</v>
      </c>
      <c r="F2182" s="2" t="s">
        <v>29</v>
      </c>
      <c r="G2182" s="2" t="s">
        <v>121</v>
      </c>
      <c r="H2182" s="2">
        <v>2</v>
      </c>
      <c r="I2182" s="19">
        <v>1494.29</v>
      </c>
      <c r="J2182" s="2" t="s">
        <v>15</v>
      </c>
      <c r="K2182" s="2" t="s">
        <v>16</v>
      </c>
      <c r="L2182" s="2">
        <v>4</v>
      </c>
      <c r="M2182" s="18">
        <f t="shared" si="682"/>
        <v>2988.58</v>
      </c>
      <c r="T2182" t="str">
        <f t="shared" si="683"/>
        <v>Completed</v>
      </c>
      <c r="U2182" t="str">
        <f t="shared" si="684"/>
        <v>Yes</v>
      </c>
      <c r="V2182" t="str">
        <f t="shared" si="685"/>
        <v>No</v>
      </c>
      <c r="X2182">
        <f t="shared" si="686"/>
        <v>559</v>
      </c>
      <c r="Y2182">
        <f t="shared" si="687"/>
        <v>408</v>
      </c>
      <c r="Z2182" s="18">
        <f t="shared" si="688"/>
        <v>1892867.2841657216</v>
      </c>
      <c r="AA2182" s="18">
        <f t="shared" si="689"/>
        <v>199432.98236095349</v>
      </c>
      <c r="AB2182" s="17">
        <f t="shared" si="690"/>
        <v>3.8949824970828471</v>
      </c>
      <c r="AC2182" s="2" t="s">
        <v>121</v>
      </c>
      <c r="AD2182" s="2" t="s">
        <v>29</v>
      </c>
      <c r="AE2182" t="str">
        <f t="shared" si="691"/>
        <v>Fashion</v>
      </c>
      <c r="AF2182" t="str">
        <f t="shared" si="692"/>
        <v>Fashion</v>
      </c>
      <c r="AG2182" t="str" cm="1">
        <f t="array" ref="AG2182">INDEX(AD:AD,ROW())</f>
        <v>Fashion</v>
      </c>
      <c r="AH2182">
        <f t="shared" si="680"/>
        <v>45</v>
      </c>
      <c r="AI2182" t="str">
        <f t="shared" si="693"/>
        <v>Fashion</v>
      </c>
      <c r="AK2182">
        <f t="shared" si="694"/>
        <v>2023</v>
      </c>
      <c r="AL2182">
        <f t="shared" si="695"/>
        <v>12</v>
      </c>
      <c r="AM2182">
        <f t="shared" si="696"/>
        <v>1</v>
      </c>
      <c r="AN2182">
        <f t="shared" si="697"/>
        <v>6</v>
      </c>
      <c r="AO2182" t="str">
        <f t="shared" si="698"/>
        <v>Weekday</v>
      </c>
      <c r="AR2182" s="20">
        <f t="shared" si="699"/>
        <v>0</v>
      </c>
    </row>
    <row r="2183" spans="1:44" x14ac:dyDescent="0.35">
      <c r="A2183" t="str">
        <f t="shared" si="681"/>
        <v>CUST2182</v>
      </c>
      <c r="B2183" s="2" t="s">
        <v>2519</v>
      </c>
      <c r="C2183" s="4">
        <v>45353</v>
      </c>
      <c r="D2183" s="2" t="s">
        <v>219</v>
      </c>
      <c r="E2183" t="s">
        <v>5051</v>
      </c>
      <c r="F2183" s="2" t="s">
        <v>42</v>
      </c>
      <c r="G2183" s="2" t="s">
        <v>170</v>
      </c>
      <c r="H2183" s="2">
        <v>1</v>
      </c>
      <c r="I2183" s="19">
        <v>184.25</v>
      </c>
      <c r="J2183" s="2" t="s">
        <v>20</v>
      </c>
      <c r="K2183" s="2" t="s">
        <v>16</v>
      </c>
      <c r="L2183" s="2">
        <v>2</v>
      </c>
      <c r="M2183" s="18">
        <f t="shared" si="682"/>
        <v>184.25</v>
      </c>
      <c r="T2183" t="str">
        <f t="shared" si="683"/>
        <v>Completed</v>
      </c>
      <c r="U2183" t="str">
        <f t="shared" si="684"/>
        <v>No</v>
      </c>
      <c r="V2183" t="str">
        <f t="shared" si="685"/>
        <v>No</v>
      </c>
      <c r="X2183">
        <f t="shared" si="686"/>
        <v>619</v>
      </c>
      <c r="Y2183">
        <f t="shared" si="687"/>
        <v>468</v>
      </c>
      <c r="Z2183" s="18">
        <f t="shared" si="688"/>
        <v>1098537.4901531704</v>
      </c>
      <c r="AA2183" s="18">
        <f t="shared" si="689"/>
        <v>96724.388030634553</v>
      </c>
      <c r="AB2183" s="17">
        <f t="shared" si="690"/>
        <v>3.9001122334455669</v>
      </c>
      <c r="AC2183" s="2" t="s">
        <v>170</v>
      </c>
      <c r="AD2183" s="2" t="s">
        <v>42</v>
      </c>
      <c r="AE2183" t="str">
        <f t="shared" si="691"/>
        <v>Beauty</v>
      </c>
      <c r="AF2183" t="str">
        <f t="shared" si="692"/>
        <v>Beauty</v>
      </c>
      <c r="AG2183" t="str" cm="1">
        <f t="array" ref="AG2183">INDEX(AD:AD,ROW())</f>
        <v>Beauty</v>
      </c>
      <c r="AH2183">
        <f t="shared" si="680"/>
        <v>70</v>
      </c>
      <c r="AI2183" t="str">
        <f t="shared" si="693"/>
        <v>Beauty</v>
      </c>
      <c r="AK2183">
        <f t="shared" si="694"/>
        <v>2024</v>
      </c>
      <c r="AL2183">
        <f t="shared" si="695"/>
        <v>3</v>
      </c>
      <c r="AM2183">
        <f t="shared" si="696"/>
        <v>2</v>
      </c>
      <c r="AN2183">
        <f t="shared" si="697"/>
        <v>7</v>
      </c>
      <c r="AO2183" t="str">
        <f t="shared" si="698"/>
        <v>Weekend</v>
      </c>
      <c r="AR2183" s="20">
        <f t="shared" si="699"/>
        <v>0</v>
      </c>
    </row>
    <row r="2184" spans="1:44" x14ac:dyDescent="0.35">
      <c r="A2184" t="str">
        <f t="shared" si="681"/>
        <v>CUST2183</v>
      </c>
      <c r="B2184" s="2" t="s">
        <v>2520</v>
      </c>
      <c r="C2184" s="4">
        <v>45434</v>
      </c>
      <c r="D2184" s="2" t="s">
        <v>219</v>
      </c>
      <c r="E2184" t="s">
        <v>5053</v>
      </c>
      <c r="F2184" s="2" t="s">
        <v>23</v>
      </c>
      <c r="G2184" s="2" t="s">
        <v>68</v>
      </c>
      <c r="H2184" s="2">
        <v>1</v>
      </c>
      <c r="I2184" s="19">
        <v>659.66</v>
      </c>
      <c r="J2184" s="2" t="s">
        <v>20</v>
      </c>
      <c r="K2184" s="2" t="s">
        <v>76</v>
      </c>
      <c r="L2184" s="2">
        <v>4</v>
      </c>
      <c r="M2184" s="18">
        <f t="shared" si="682"/>
        <v>659.66</v>
      </c>
      <c r="T2184" t="str">
        <f t="shared" si="683"/>
        <v>Completed</v>
      </c>
      <c r="U2184" t="str">
        <f t="shared" si="684"/>
        <v>No</v>
      </c>
      <c r="V2184" t="str">
        <f t="shared" si="685"/>
        <v>No</v>
      </c>
      <c r="X2184">
        <f t="shared" si="686"/>
        <v>559</v>
      </c>
      <c r="Y2184">
        <f t="shared" si="687"/>
        <v>408</v>
      </c>
      <c r="Z2184" s="18">
        <f t="shared" si="688"/>
        <v>594714.6477588166</v>
      </c>
      <c r="AA2184" s="18">
        <f t="shared" si="689"/>
        <v>60882.938065984097</v>
      </c>
      <c r="AB2184" s="17">
        <f t="shared" si="690"/>
        <v>3.804733727810651</v>
      </c>
      <c r="AC2184" s="2" t="s">
        <v>68</v>
      </c>
      <c r="AD2184" s="2" t="s">
        <v>23</v>
      </c>
      <c r="AE2184" t="str">
        <f t="shared" si="691"/>
        <v>Books</v>
      </c>
      <c r="AF2184" t="str">
        <f t="shared" si="692"/>
        <v>Books</v>
      </c>
      <c r="AG2184" t="str" cm="1">
        <f t="array" ref="AG2184">INDEX(AD:AD,ROW())</f>
        <v>Books</v>
      </c>
      <c r="AH2184">
        <f t="shared" si="680"/>
        <v>20</v>
      </c>
      <c r="AI2184" t="str">
        <f t="shared" si="693"/>
        <v>Books</v>
      </c>
      <c r="AK2184">
        <f t="shared" si="694"/>
        <v>2024</v>
      </c>
      <c r="AL2184">
        <f t="shared" si="695"/>
        <v>5</v>
      </c>
      <c r="AM2184">
        <f t="shared" si="696"/>
        <v>22</v>
      </c>
      <c r="AN2184">
        <f t="shared" si="697"/>
        <v>4</v>
      </c>
      <c r="AO2184" t="str">
        <f t="shared" si="698"/>
        <v>Weekday</v>
      </c>
      <c r="AR2184" s="20">
        <f t="shared" si="699"/>
        <v>1</v>
      </c>
    </row>
    <row r="2185" spans="1:44" x14ac:dyDescent="0.35">
      <c r="A2185" t="str">
        <f t="shared" si="681"/>
        <v>CUST2184</v>
      </c>
      <c r="B2185" s="2" t="s">
        <v>2521</v>
      </c>
      <c r="C2185" s="4">
        <v>45697</v>
      </c>
      <c r="D2185" s="2" t="s">
        <v>948</v>
      </c>
      <c r="E2185" t="s">
        <v>5055</v>
      </c>
      <c r="F2185" s="2" t="s">
        <v>13</v>
      </c>
      <c r="G2185" s="2" t="s">
        <v>95</v>
      </c>
      <c r="H2185" s="2">
        <v>1</v>
      </c>
      <c r="I2185" s="19">
        <v>452.44</v>
      </c>
      <c r="J2185" s="2" t="s">
        <v>5046</v>
      </c>
      <c r="K2185" s="2" t="s">
        <v>16</v>
      </c>
      <c r="L2185" s="2">
        <v>4</v>
      </c>
      <c r="M2185" s="18">
        <f t="shared" si="682"/>
        <v>452.44</v>
      </c>
      <c r="T2185" t="str">
        <f t="shared" si="683"/>
        <v>Completed</v>
      </c>
      <c r="U2185" t="str">
        <f t="shared" si="684"/>
        <v>No</v>
      </c>
      <c r="V2185" t="str">
        <f t="shared" si="685"/>
        <v>No</v>
      </c>
      <c r="X2185">
        <f t="shared" si="686"/>
        <v>567</v>
      </c>
      <c r="Y2185">
        <f t="shared" si="687"/>
        <v>440</v>
      </c>
      <c r="Z2185" s="18">
        <f t="shared" si="688"/>
        <v>1463424.4009529033</v>
      </c>
      <c r="AA2185" s="18">
        <f t="shared" si="689"/>
        <v>118285.78776560788</v>
      </c>
      <c r="AB2185" s="17">
        <f t="shared" si="690"/>
        <v>3.8140589569160999</v>
      </c>
      <c r="AC2185" s="2" t="s">
        <v>95</v>
      </c>
      <c r="AD2185" s="2" t="s">
        <v>13</v>
      </c>
      <c r="AE2185" t="str">
        <f t="shared" si="691"/>
        <v>Home &amp; Kitchen</v>
      </c>
      <c r="AF2185" t="str">
        <f t="shared" si="692"/>
        <v>Home &amp; Kitchen</v>
      </c>
      <c r="AG2185" t="str" cm="1">
        <f t="array" ref="AG2185">INDEX(AD:AD,ROW())</f>
        <v>Home &amp; Kitchen</v>
      </c>
      <c r="AH2185">
        <f t="shared" ref="AH2185:AH2248" si="700">MATCH(G2185,AC:AC,0)</f>
        <v>32</v>
      </c>
      <c r="AI2185" t="str">
        <f t="shared" si="693"/>
        <v>Home &amp; Kitchen</v>
      </c>
      <c r="AK2185">
        <f t="shared" si="694"/>
        <v>2025</v>
      </c>
      <c r="AL2185">
        <f t="shared" si="695"/>
        <v>2</v>
      </c>
      <c r="AM2185">
        <f t="shared" si="696"/>
        <v>9</v>
      </c>
      <c r="AN2185">
        <f t="shared" si="697"/>
        <v>1</v>
      </c>
      <c r="AO2185" t="str">
        <f t="shared" si="698"/>
        <v>Weekend</v>
      </c>
      <c r="AR2185" s="20">
        <f t="shared" si="699"/>
        <v>0</v>
      </c>
    </row>
    <row r="2186" spans="1:44" x14ac:dyDescent="0.35">
      <c r="A2186" t="str">
        <f t="shared" si="681"/>
        <v>CUST2185</v>
      </c>
      <c r="B2186" s="2" t="s">
        <v>2522</v>
      </c>
      <c r="C2186" s="4">
        <v>44927</v>
      </c>
      <c r="D2186" s="2" t="s">
        <v>355</v>
      </c>
      <c r="E2186" t="s">
        <v>5054</v>
      </c>
      <c r="F2186" s="2" t="s">
        <v>13</v>
      </c>
      <c r="G2186" s="2" t="s">
        <v>34</v>
      </c>
      <c r="H2186" s="2">
        <v>2</v>
      </c>
      <c r="I2186" s="19">
        <v>1037.5899999999999</v>
      </c>
      <c r="J2186" s="2" t="s">
        <v>5047</v>
      </c>
      <c r="K2186" s="2" t="s">
        <v>16</v>
      </c>
      <c r="L2186" s="2">
        <v>4</v>
      </c>
      <c r="M2186" s="18">
        <f t="shared" si="682"/>
        <v>2075.1799999999998</v>
      </c>
      <c r="T2186" t="str">
        <f t="shared" si="683"/>
        <v>Completed</v>
      </c>
      <c r="U2186" t="str">
        <f t="shared" si="684"/>
        <v>Yes</v>
      </c>
      <c r="V2186" t="str">
        <f t="shared" si="685"/>
        <v>No</v>
      </c>
      <c r="X2186">
        <f t="shared" si="686"/>
        <v>558</v>
      </c>
      <c r="Y2186">
        <f t="shared" si="687"/>
        <v>430</v>
      </c>
      <c r="Z2186" s="18">
        <f t="shared" si="688"/>
        <v>1463424.4009529033</v>
      </c>
      <c r="AA2186" s="18">
        <f t="shared" si="689"/>
        <v>118285.78776560788</v>
      </c>
      <c r="AB2186" s="17">
        <f t="shared" si="690"/>
        <v>3.8140589569160999</v>
      </c>
      <c r="AC2186" s="2" t="s">
        <v>34</v>
      </c>
      <c r="AD2186" s="2" t="s">
        <v>13</v>
      </c>
      <c r="AE2186" t="str">
        <f t="shared" si="691"/>
        <v>Home &amp; Kitchen</v>
      </c>
      <c r="AF2186" t="str">
        <f t="shared" si="692"/>
        <v>Home &amp; Kitchen</v>
      </c>
      <c r="AG2186" t="str" cm="1">
        <f t="array" ref="AG2186">INDEX(AD:AD,ROW())</f>
        <v>Home &amp; Kitchen</v>
      </c>
      <c r="AH2186">
        <f t="shared" si="700"/>
        <v>7</v>
      </c>
      <c r="AI2186" t="str">
        <f t="shared" si="693"/>
        <v>Home &amp; Kitchen</v>
      </c>
      <c r="AK2186">
        <f t="shared" si="694"/>
        <v>2023</v>
      </c>
      <c r="AL2186">
        <f t="shared" si="695"/>
        <v>1</v>
      </c>
      <c r="AM2186">
        <f t="shared" si="696"/>
        <v>1</v>
      </c>
      <c r="AN2186">
        <f t="shared" si="697"/>
        <v>1</v>
      </c>
      <c r="AO2186" t="str">
        <f t="shared" si="698"/>
        <v>Weekend</v>
      </c>
      <c r="AR2186" s="20">
        <f t="shared" si="699"/>
        <v>0</v>
      </c>
    </row>
    <row r="2187" spans="1:44" x14ac:dyDescent="0.35">
      <c r="A2187" t="str">
        <f t="shared" si="681"/>
        <v>CUST2186</v>
      </c>
      <c r="B2187" s="2" t="s">
        <v>2523</v>
      </c>
      <c r="C2187" s="4">
        <v>45553</v>
      </c>
      <c r="D2187" s="2" t="s">
        <v>80</v>
      </c>
      <c r="E2187" t="s">
        <v>5054</v>
      </c>
      <c r="F2187" s="2" t="s">
        <v>13</v>
      </c>
      <c r="G2187" s="2" t="s">
        <v>34</v>
      </c>
      <c r="H2187" s="2">
        <v>1</v>
      </c>
      <c r="I2187" s="19">
        <v>231.92</v>
      </c>
      <c r="J2187" s="2" t="s">
        <v>50</v>
      </c>
      <c r="K2187" s="2" t="s">
        <v>16</v>
      </c>
      <c r="L2187" s="2">
        <v>4</v>
      </c>
      <c r="M2187" s="18">
        <f t="shared" si="682"/>
        <v>231.92</v>
      </c>
      <c r="T2187" t="str">
        <f t="shared" si="683"/>
        <v>Completed</v>
      </c>
      <c r="U2187" t="str">
        <f t="shared" si="684"/>
        <v>No</v>
      </c>
      <c r="V2187" t="str">
        <f t="shared" si="685"/>
        <v>No</v>
      </c>
      <c r="X2187">
        <f t="shared" si="686"/>
        <v>558</v>
      </c>
      <c r="Y2187">
        <f t="shared" si="687"/>
        <v>430</v>
      </c>
      <c r="Z2187" s="18">
        <f t="shared" si="688"/>
        <v>1463424.4009529033</v>
      </c>
      <c r="AA2187" s="18">
        <f t="shared" si="689"/>
        <v>118285.78776560788</v>
      </c>
      <c r="AB2187" s="17">
        <f t="shared" si="690"/>
        <v>3.8140589569160999</v>
      </c>
      <c r="AC2187" s="2" t="s">
        <v>34</v>
      </c>
      <c r="AD2187" s="2" t="s">
        <v>13</v>
      </c>
      <c r="AE2187" t="str">
        <f t="shared" si="691"/>
        <v>Home &amp; Kitchen</v>
      </c>
      <c r="AF2187" t="str">
        <f t="shared" si="692"/>
        <v>Home &amp; Kitchen</v>
      </c>
      <c r="AG2187" t="str" cm="1">
        <f t="array" ref="AG2187">INDEX(AD:AD,ROW())</f>
        <v>Home &amp; Kitchen</v>
      </c>
      <c r="AH2187">
        <f t="shared" si="700"/>
        <v>7</v>
      </c>
      <c r="AI2187" t="str">
        <f t="shared" si="693"/>
        <v>Home &amp; Kitchen</v>
      </c>
      <c r="AK2187">
        <f t="shared" si="694"/>
        <v>2024</v>
      </c>
      <c r="AL2187">
        <f t="shared" si="695"/>
        <v>9</v>
      </c>
      <c r="AM2187">
        <f t="shared" si="696"/>
        <v>18</v>
      </c>
      <c r="AN2187">
        <f t="shared" si="697"/>
        <v>4</v>
      </c>
      <c r="AO2187" t="str">
        <f t="shared" si="698"/>
        <v>Weekday</v>
      </c>
      <c r="AR2187" s="20">
        <f t="shared" si="699"/>
        <v>0</v>
      </c>
    </row>
    <row r="2188" spans="1:44" x14ac:dyDescent="0.35">
      <c r="A2188" t="str">
        <f t="shared" si="681"/>
        <v>CUST2187</v>
      </c>
      <c r="B2188" s="2" t="s">
        <v>2524</v>
      </c>
      <c r="C2188" s="4">
        <v>45287</v>
      </c>
      <c r="D2188" s="2" t="s">
        <v>39</v>
      </c>
      <c r="E2188" t="s">
        <v>5050</v>
      </c>
      <c r="F2188" s="2" t="s">
        <v>42</v>
      </c>
      <c r="G2188" s="2" t="s">
        <v>5042</v>
      </c>
      <c r="H2188" s="2">
        <v>1</v>
      </c>
      <c r="I2188" s="19">
        <v>369.82</v>
      </c>
      <c r="J2188" s="2" t="s">
        <v>5046</v>
      </c>
      <c r="K2188" s="2" t="s">
        <v>16</v>
      </c>
      <c r="L2188" s="2">
        <v>2</v>
      </c>
      <c r="M2188" s="18">
        <f t="shared" si="682"/>
        <v>369.82</v>
      </c>
      <c r="T2188" t="str">
        <f t="shared" si="683"/>
        <v>Completed</v>
      </c>
      <c r="U2188" t="str">
        <f t="shared" si="684"/>
        <v>No</v>
      </c>
      <c r="V2188" t="str">
        <f t="shared" si="685"/>
        <v>No</v>
      </c>
      <c r="X2188">
        <f t="shared" si="686"/>
        <v>589</v>
      </c>
      <c r="Y2188">
        <f t="shared" si="687"/>
        <v>426</v>
      </c>
      <c r="Z2188" s="18">
        <f t="shared" si="688"/>
        <v>1098537.4901531704</v>
      </c>
      <c r="AA2188" s="18">
        <f t="shared" si="689"/>
        <v>96724.388030634553</v>
      </c>
      <c r="AB2188" s="17">
        <f t="shared" si="690"/>
        <v>3.9001122334455669</v>
      </c>
      <c r="AC2188" s="2" t="s">
        <v>5042</v>
      </c>
      <c r="AD2188" s="2" t="s">
        <v>42</v>
      </c>
      <c r="AE2188" t="str">
        <f t="shared" si="691"/>
        <v>Beauty</v>
      </c>
      <c r="AF2188" t="str">
        <f t="shared" si="692"/>
        <v>Beauty</v>
      </c>
      <c r="AG2188" t="str" cm="1">
        <f t="array" ref="AG2188">INDEX(AD:AD,ROW())</f>
        <v>Beauty</v>
      </c>
      <c r="AH2188">
        <f t="shared" si="700"/>
        <v>18</v>
      </c>
      <c r="AI2188" t="str">
        <f t="shared" si="693"/>
        <v>Beauty</v>
      </c>
      <c r="AK2188">
        <f t="shared" si="694"/>
        <v>2023</v>
      </c>
      <c r="AL2188">
        <f t="shared" si="695"/>
        <v>12</v>
      </c>
      <c r="AM2188">
        <f t="shared" si="696"/>
        <v>27</v>
      </c>
      <c r="AN2188">
        <f t="shared" si="697"/>
        <v>4</v>
      </c>
      <c r="AO2188" t="str">
        <f t="shared" si="698"/>
        <v>Weekday</v>
      </c>
      <c r="AR2188" s="20">
        <f t="shared" si="699"/>
        <v>0</v>
      </c>
    </row>
    <row r="2189" spans="1:44" x14ac:dyDescent="0.35">
      <c r="A2189" t="str">
        <f t="shared" si="681"/>
        <v>CUST2188</v>
      </c>
      <c r="B2189" s="2" t="s">
        <v>2525</v>
      </c>
      <c r="C2189" s="4">
        <v>45087</v>
      </c>
      <c r="D2189" s="2" t="s">
        <v>394</v>
      </c>
      <c r="E2189" t="s">
        <v>5054</v>
      </c>
      <c r="F2189" s="2" t="s">
        <v>13</v>
      </c>
      <c r="G2189" s="2" t="s">
        <v>34</v>
      </c>
      <c r="H2189" s="2">
        <v>1</v>
      </c>
      <c r="I2189" s="19">
        <v>508.77</v>
      </c>
      <c r="J2189" s="2" t="s">
        <v>5047</v>
      </c>
      <c r="K2189" s="2" t="s">
        <v>16</v>
      </c>
      <c r="L2189" s="2">
        <v>4</v>
      </c>
      <c r="M2189" s="18">
        <f t="shared" si="682"/>
        <v>508.77</v>
      </c>
      <c r="T2189" t="str">
        <f t="shared" si="683"/>
        <v>Completed</v>
      </c>
      <c r="U2189" t="str">
        <f t="shared" si="684"/>
        <v>No</v>
      </c>
      <c r="V2189" t="str">
        <f t="shared" si="685"/>
        <v>No</v>
      </c>
      <c r="X2189">
        <f t="shared" si="686"/>
        <v>558</v>
      </c>
      <c r="Y2189">
        <f t="shared" si="687"/>
        <v>430</v>
      </c>
      <c r="Z2189" s="18">
        <f t="shared" si="688"/>
        <v>1463424.4009529033</v>
      </c>
      <c r="AA2189" s="18">
        <f t="shared" si="689"/>
        <v>118285.78776560788</v>
      </c>
      <c r="AB2189" s="17">
        <f t="shared" si="690"/>
        <v>3.8140589569160999</v>
      </c>
      <c r="AC2189" s="2" t="s">
        <v>34</v>
      </c>
      <c r="AD2189" s="2" t="s">
        <v>13</v>
      </c>
      <c r="AE2189" t="str">
        <f t="shared" si="691"/>
        <v>Home &amp; Kitchen</v>
      </c>
      <c r="AF2189" t="str">
        <f t="shared" si="692"/>
        <v>Home &amp; Kitchen</v>
      </c>
      <c r="AG2189" t="str" cm="1">
        <f t="array" ref="AG2189">INDEX(AD:AD,ROW())</f>
        <v>Home &amp; Kitchen</v>
      </c>
      <c r="AH2189">
        <f t="shared" si="700"/>
        <v>7</v>
      </c>
      <c r="AI2189" t="str">
        <f t="shared" si="693"/>
        <v>Home &amp; Kitchen</v>
      </c>
      <c r="AK2189">
        <f t="shared" si="694"/>
        <v>2023</v>
      </c>
      <c r="AL2189">
        <f t="shared" si="695"/>
        <v>6</v>
      </c>
      <c r="AM2189">
        <f t="shared" si="696"/>
        <v>10</v>
      </c>
      <c r="AN2189">
        <f t="shared" si="697"/>
        <v>7</v>
      </c>
      <c r="AO2189" t="str">
        <f t="shared" si="698"/>
        <v>Weekend</v>
      </c>
      <c r="AR2189" s="20">
        <f t="shared" si="699"/>
        <v>0</v>
      </c>
    </row>
    <row r="2190" spans="1:44" x14ac:dyDescent="0.35">
      <c r="A2190" t="str">
        <f t="shared" si="681"/>
        <v>CUST2189</v>
      </c>
      <c r="B2190" s="2" t="s">
        <v>2526</v>
      </c>
      <c r="C2190" s="4">
        <v>45337</v>
      </c>
      <c r="D2190" s="2" t="s">
        <v>230</v>
      </c>
      <c r="E2190" t="s">
        <v>5050</v>
      </c>
      <c r="F2190" s="2" t="s">
        <v>42</v>
      </c>
      <c r="G2190" s="2" t="s">
        <v>188</v>
      </c>
      <c r="H2190" s="2">
        <v>2</v>
      </c>
      <c r="I2190" s="19">
        <v>706.94</v>
      </c>
      <c r="J2190" s="2" t="s">
        <v>20</v>
      </c>
      <c r="K2190" s="2" t="s">
        <v>16</v>
      </c>
      <c r="L2190" s="2">
        <v>3</v>
      </c>
      <c r="M2190" s="18">
        <f t="shared" si="682"/>
        <v>1413.88</v>
      </c>
      <c r="T2190" t="str">
        <f t="shared" si="683"/>
        <v>Completed</v>
      </c>
      <c r="U2190" t="str">
        <f t="shared" si="684"/>
        <v>Yes</v>
      </c>
      <c r="V2190" t="str">
        <f t="shared" si="685"/>
        <v>No</v>
      </c>
      <c r="X2190">
        <f t="shared" si="686"/>
        <v>589</v>
      </c>
      <c r="Y2190">
        <f t="shared" si="687"/>
        <v>426</v>
      </c>
      <c r="Z2190" s="18">
        <f t="shared" si="688"/>
        <v>1098537.4901531704</v>
      </c>
      <c r="AA2190" s="18">
        <f t="shared" si="689"/>
        <v>96724.388030634553</v>
      </c>
      <c r="AB2190" s="17">
        <f t="shared" si="690"/>
        <v>3.9001122334455669</v>
      </c>
      <c r="AC2190" s="2" t="s">
        <v>188</v>
      </c>
      <c r="AD2190" s="2" t="s">
        <v>42</v>
      </c>
      <c r="AE2190" t="str">
        <f t="shared" si="691"/>
        <v>Beauty</v>
      </c>
      <c r="AF2190" t="str">
        <f t="shared" si="692"/>
        <v>Beauty</v>
      </c>
      <c r="AG2190" t="str" cm="1">
        <f t="array" ref="AG2190">INDEX(AD:AD,ROW())</f>
        <v>Beauty</v>
      </c>
      <c r="AH2190">
        <f t="shared" si="700"/>
        <v>80</v>
      </c>
      <c r="AI2190" t="str">
        <f t="shared" si="693"/>
        <v>Beauty</v>
      </c>
      <c r="AK2190">
        <f t="shared" si="694"/>
        <v>2024</v>
      </c>
      <c r="AL2190">
        <f t="shared" si="695"/>
        <v>2</v>
      </c>
      <c r="AM2190">
        <f t="shared" si="696"/>
        <v>15</v>
      </c>
      <c r="AN2190">
        <f t="shared" si="697"/>
        <v>5</v>
      </c>
      <c r="AO2190" t="str">
        <f t="shared" si="698"/>
        <v>Weekday</v>
      </c>
      <c r="AR2190" s="20">
        <f t="shared" si="699"/>
        <v>0</v>
      </c>
    </row>
    <row r="2191" spans="1:44" x14ac:dyDescent="0.35">
      <c r="A2191" t="str">
        <f t="shared" si="681"/>
        <v>CUST2190</v>
      </c>
      <c r="B2191" s="2" t="s">
        <v>2527</v>
      </c>
      <c r="C2191" s="4">
        <v>45673</v>
      </c>
      <c r="D2191" s="2" t="s">
        <v>417</v>
      </c>
      <c r="E2191" t="s">
        <v>5050</v>
      </c>
      <c r="F2191" s="2" t="s">
        <v>29</v>
      </c>
      <c r="G2191" s="2" t="s">
        <v>5043</v>
      </c>
      <c r="H2191" s="2">
        <v>1</v>
      </c>
      <c r="I2191" s="19">
        <v>2318.23</v>
      </c>
      <c r="J2191" s="2" t="s">
        <v>15</v>
      </c>
      <c r="K2191" s="2" t="s">
        <v>16</v>
      </c>
      <c r="L2191" s="2">
        <v>3</v>
      </c>
      <c r="M2191" s="18">
        <f t="shared" si="682"/>
        <v>2318.23</v>
      </c>
      <c r="T2191" t="str">
        <f t="shared" si="683"/>
        <v>Completed</v>
      </c>
      <c r="U2191" t="str">
        <f t="shared" si="684"/>
        <v>Yes</v>
      </c>
      <c r="V2191" t="str">
        <f t="shared" si="685"/>
        <v>No</v>
      </c>
      <c r="X2191">
        <f t="shared" si="686"/>
        <v>589</v>
      </c>
      <c r="Y2191">
        <f t="shared" si="687"/>
        <v>426</v>
      </c>
      <c r="Z2191" s="18">
        <f t="shared" si="688"/>
        <v>1892867.2841657216</v>
      </c>
      <c r="AA2191" s="18">
        <f t="shared" si="689"/>
        <v>199432.98236095349</v>
      </c>
      <c r="AB2191" s="17">
        <f t="shared" si="690"/>
        <v>3.8949824970828471</v>
      </c>
      <c r="AC2191" s="2" t="s">
        <v>5043</v>
      </c>
      <c r="AD2191" s="2" t="s">
        <v>29</v>
      </c>
      <c r="AE2191" t="str">
        <f t="shared" si="691"/>
        <v>Fashion</v>
      </c>
      <c r="AF2191" t="str">
        <f t="shared" si="692"/>
        <v>Fashion</v>
      </c>
      <c r="AG2191" t="str" cm="1">
        <f t="array" ref="AG2191">INDEX(AD:AD,ROW())</f>
        <v>Fashion</v>
      </c>
      <c r="AH2191">
        <f t="shared" si="700"/>
        <v>55</v>
      </c>
      <c r="AI2191" t="str">
        <f t="shared" si="693"/>
        <v>Fashion</v>
      </c>
      <c r="AK2191">
        <f t="shared" si="694"/>
        <v>2025</v>
      </c>
      <c r="AL2191">
        <f t="shared" si="695"/>
        <v>1</v>
      </c>
      <c r="AM2191">
        <f t="shared" si="696"/>
        <v>16</v>
      </c>
      <c r="AN2191">
        <f t="shared" si="697"/>
        <v>5</v>
      </c>
      <c r="AO2191" t="str">
        <f t="shared" si="698"/>
        <v>Weekday</v>
      </c>
      <c r="AR2191" s="20">
        <f t="shared" si="699"/>
        <v>0</v>
      </c>
    </row>
    <row r="2192" spans="1:44" x14ac:dyDescent="0.35">
      <c r="A2192" t="str">
        <f t="shared" si="681"/>
        <v>CUST2191</v>
      </c>
      <c r="B2192" s="2" t="s">
        <v>2528</v>
      </c>
      <c r="C2192" s="4">
        <v>45786</v>
      </c>
      <c r="D2192" s="2" t="s">
        <v>664</v>
      </c>
      <c r="E2192" t="s">
        <v>5049</v>
      </c>
      <c r="F2192" s="2" t="s">
        <v>42</v>
      </c>
      <c r="G2192" s="2" t="s">
        <v>5042</v>
      </c>
      <c r="H2192" s="2">
        <v>2</v>
      </c>
      <c r="I2192" s="19">
        <v>1315.13</v>
      </c>
      <c r="J2192" s="2" t="s">
        <v>5047</v>
      </c>
      <c r="K2192" s="2" t="s">
        <v>16</v>
      </c>
      <c r="L2192" s="31"/>
      <c r="M2192" s="18">
        <f t="shared" si="682"/>
        <v>2630.26</v>
      </c>
      <c r="T2192" t="str">
        <f t="shared" si="683"/>
        <v>Completed</v>
      </c>
      <c r="U2192" t="str">
        <f t="shared" si="684"/>
        <v>Yes</v>
      </c>
      <c r="V2192" t="str">
        <f t="shared" si="685"/>
        <v>No</v>
      </c>
      <c r="X2192">
        <f t="shared" si="686"/>
        <v>595</v>
      </c>
      <c r="Y2192">
        <f t="shared" si="687"/>
        <v>444</v>
      </c>
      <c r="Z2192" s="18">
        <f t="shared" si="688"/>
        <v>1098537.4901531704</v>
      </c>
      <c r="AA2192" s="18">
        <f t="shared" si="689"/>
        <v>96724.388030634553</v>
      </c>
      <c r="AB2192" s="17">
        <f t="shared" si="690"/>
        <v>3.9001122334455669</v>
      </c>
      <c r="AC2192" s="2" t="s">
        <v>5042</v>
      </c>
      <c r="AD2192" s="2" t="s">
        <v>42</v>
      </c>
      <c r="AE2192" t="str">
        <f t="shared" si="691"/>
        <v>Beauty</v>
      </c>
      <c r="AF2192" t="str">
        <f t="shared" si="692"/>
        <v>Beauty</v>
      </c>
      <c r="AG2192" t="str" cm="1">
        <f t="array" ref="AG2192">INDEX(AD:AD,ROW())</f>
        <v>Beauty</v>
      </c>
      <c r="AH2192">
        <f t="shared" si="700"/>
        <v>18</v>
      </c>
      <c r="AI2192" t="str">
        <f t="shared" si="693"/>
        <v>Beauty</v>
      </c>
      <c r="AK2192">
        <f t="shared" si="694"/>
        <v>2025</v>
      </c>
      <c r="AL2192">
        <f t="shared" si="695"/>
        <v>5</v>
      </c>
      <c r="AM2192">
        <f t="shared" si="696"/>
        <v>9</v>
      </c>
      <c r="AN2192">
        <f t="shared" si="697"/>
        <v>6</v>
      </c>
      <c r="AO2192" t="str">
        <f t="shared" si="698"/>
        <v>Weekday</v>
      </c>
      <c r="AR2192" s="20">
        <f t="shared" si="699"/>
        <v>0</v>
      </c>
    </row>
    <row r="2193" spans="1:44" x14ac:dyDescent="0.35">
      <c r="A2193" t="str">
        <f t="shared" si="681"/>
        <v>CUST2192</v>
      </c>
      <c r="B2193" s="2" t="s">
        <v>2529</v>
      </c>
      <c r="C2193" s="4">
        <v>45538</v>
      </c>
      <c r="D2193" s="2" t="s">
        <v>559</v>
      </c>
      <c r="E2193" t="s">
        <v>5048</v>
      </c>
      <c r="F2193" s="2" t="s">
        <v>13</v>
      </c>
      <c r="G2193" s="2" t="s">
        <v>37</v>
      </c>
      <c r="H2193" s="2">
        <v>1</v>
      </c>
      <c r="I2193" s="19">
        <v>307.13</v>
      </c>
      <c r="J2193" s="2" t="s">
        <v>50</v>
      </c>
      <c r="K2193" s="2" t="s">
        <v>16</v>
      </c>
      <c r="L2193" s="2">
        <v>4</v>
      </c>
      <c r="M2193" s="18">
        <f t="shared" si="682"/>
        <v>307.13</v>
      </c>
      <c r="T2193" t="str">
        <f t="shared" si="683"/>
        <v>Completed</v>
      </c>
      <c r="U2193" t="str">
        <f t="shared" si="684"/>
        <v>No</v>
      </c>
      <c r="V2193" t="str">
        <f t="shared" si="685"/>
        <v>No</v>
      </c>
      <c r="X2193">
        <f t="shared" si="686"/>
        <v>590</v>
      </c>
      <c r="Y2193">
        <f t="shared" si="687"/>
        <v>451</v>
      </c>
      <c r="Z2193" s="18">
        <f t="shared" si="688"/>
        <v>1463424.4009529033</v>
      </c>
      <c r="AA2193" s="18">
        <f t="shared" si="689"/>
        <v>118285.78776560788</v>
      </c>
      <c r="AB2193" s="17">
        <f t="shared" si="690"/>
        <v>3.8140589569160999</v>
      </c>
      <c r="AC2193" s="2" t="s">
        <v>37</v>
      </c>
      <c r="AD2193" s="2" t="s">
        <v>13</v>
      </c>
      <c r="AE2193" t="str">
        <f t="shared" si="691"/>
        <v>Home &amp; Kitchen</v>
      </c>
      <c r="AF2193" t="str">
        <f t="shared" si="692"/>
        <v>Home &amp; Kitchen</v>
      </c>
      <c r="AG2193" t="str" cm="1">
        <f t="array" ref="AG2193">INDEX(AD:AD,ROW())</f>
        <v>Home &amp; Kitchen</v>
      </c>
      <c r="AH2193">
        <f t="shared" si="700"/>
        <v>8</v>
      </c>
      <c r="AI2193" t="str">
        <f t="shared" si="693"/>
        <v>Home &amp; Kitchen</v>
      </c>
      <c r="AK2193">
        <f t="shared" si="694"/>
        <v>2024</v>
      </c>
      <c r="AL2193">
        <f t="shared" si="695"/>
        <v>9</v>
      </c>
      <c r="AM2193">
        <f t="shared" si="696"/>
        <v>3</v>
      </c>
      <c r="AN2193">
        <f t="shared" si="697"/>
        <v>3</v>
      </c>
      <c r="AO2193" t="str">
        <f t="shared" si="698"/>
        <v>Weekday</v>
      </c>
      <c r="AR2193" s="20">
        <f t="shared" si="699"/>
        <v>0</v>
      </c>
    </row>
    <row r="2194" spans="1:44" x14ac:dyDescent="0.35">
      <c r="A2194" t="str">
        <f t="shared" si="681"/>
        <v>CUST2193</v>
      </c>
      <c r="B2194" s="2" t="s">
        <v>2530</v>
      </c>
      <c r="C2194" s="4">
        <v>45740</v>
      </c>
      <c r="D2194" s="2" t="s">
        <v>72</v>
      </c>
      <c r="E2194" t="s">
        <v>5052</v>
      </c>
      <c r="F2194" s="2" t="s">
        <v>42</v>
      </c>
      <c r="G2194" s="2" t="s">
        <v>188</v>
      </c>
      <c r="H2194" s="2">
        <v>1</v>
      </c>
      <c r="I2194" s="19">
        <v>240.08</v>
      </c>
      <c r="J2194" s="2" t="s">
        <v>5047</v>
      </c>
      <c r="K2194" s="2" t="s">
        <v>16</v>
      </c>
      <c r="L2194" s="2">
        <v>5</v>
      </c>
      <c r="M2194" s="18">
        <f t="shared" si="682"/>
        <v>240.08</v>
      </c>
      <c r="T2194" t="str">
        <f t="shared" si="683"/>
        <v>Completed</v>
      </c>
      <c r="U2194" t="str">
        <f t="shared" si="684"/>
        <v>No</v>
      </c>
      <c r="V2194" t="str">
        <f t="shared" si="685"/>
        <v>No</v>
      </c>
      <c r="X2194">
        <f t="shared" si="686"/>
        <v>573</v>
      </c>
      <c r="Y2194">
        <f t="shared" si="687"/>
        <v>450</v>
      </c>
      <c r="Z2194" s="18">
        <f t="shared" si="688"/>
        <v>1098537.4901531704</v>
      </c>
      <c r="AA2194" s="18">
        <f t="shared" si="689"/>
        <v>96724.388030634553</v>
      </c>
      <c r="AB2194" s="17">
        <f t="shared" si="690"/>
        <v>3.9001122334455669</v>
      </c>
      <c r="AC2194" s="2" t="s">
        <v>188</v>
      </c>
      <c r="AD2194" s="2" t="s">
        <v>42</v>
      </c>
      <c r="AE2194" t="str">
        <f t="shared" si="691"/>
        <v>Beauty</v>
      </c>
      <c r="AF2194" t="str">
        <f t="shared" si="692"/>
        <v>Beauty</v>
      </c>
      <c r="AG2194" t="str" cm="1">
        <f t="array" ref="AG2194">INDEX(AD:AD,ROW())</f>
        <v>Beauty</v>
      </c>
      <c r="AH2194">
        <f t="shared" si="700"/>
        <v>80</v>
      </c>
      <c r="AI2194" t="str">
        <f t="shared" si="693"/>
        <v>Beauty</v>
      </c>
      <c r="AK2194">
        <f t="shared" si="694"/>
        <v>2025</v>
      </c>
      <c r="AL2194">
        <f t="shared" si="695"/>
        <v>3</v>
      </c>
      <c r="AM2194">
        <f t="shared" si="696"/>
        <v>24</v>
      </c>
      <c r="AN2194">
        <f t="shared" si="697"/>
        <v>2</v>
      </c>
      <c r="AO2194" t="str">
        <f t="shared" si="698"/>
        <v>Weekday</v>
      </c>
      <c r="AR2194" s="20">
        <f t="shared" si="699"/>
        <v>0</v>
      </c>
    </row>
    <row r="2195" spans="1:44" x14ac:dyDescent="0.35">
      <c r="A2195" t="str">
        <f t="shared" si="681"/>
        <v>CUST2194</v>
      </c>
      <c r="B2195" s="2" t="s">
        <v>2531</v>
      </c>
      <c r="C2195" s="4">
        <v>45044</v>
      </c>
      <c r="D2195" s="2" t="s">
        <v>765</v>
      </c>
      <c r="E2195" t="s">
        <v>5050</v>
      </c>
      <c r="F2195" s="2" t="s">
        <v>13</v>
      </c>
      <c r="G2195" s="2" t="s">
        <v>37</v>
      </c>
      <c r="H2195" s="2">
        <v>1</v>
      </c>
      <c r="I2195" s="19">
        <v>1068.9477656078857</v>
      </c>
      <c r="J2195" s="2" t="s">
        <v>15</v>
      </c>
      <c r="K2195" s="2" t="s">
        <v>16</v>
      </c>
      <c r="L2195" s="2">
        <v>5</v>
      </c>
      <c r="M2195" s="18">
        <f t="shared" si="682"/>
        <v>1068.9477656078857</v>
      </c>
      <c r="T2195" t="str">
        <f t="shared" si="683"/>
        <v>Completed</v>
      </c>
      <c r="U2195" t="str">
        <f t="shared" si="684"/>
        <v>Yes</v>
      </c>
      <c r="V2195" t="str">
        <f t="shared" si="685"/>
        <v>No</v>
      </c>
      <c r="X2195">
        <f t="shared" si="686"/>
        <v>589</v>
      </c>
      <c r="Y2195">
        <f t="shared" si="687"/>
        <v>426</v>
      </c>
      <c r="Z2195" s="18">
        <f t="shared" si="688"/>
        <v>1463424.4009529033</v>
      </c>
      <c r="AA2195" s="18">
        <f t="shared" si="689"/>
        <v>118285.78776560788</v>
      </c>
      <c r="AB2195" s="17">
        <f t="shared" si="690"/>
        <v>3.8140589569160999</v>
      </c>
      <c r="AC2195" s="2" t="s">
        <v>37</v>
      </c>
      <c r="AD2195" s="2" t="s">
        <v>13</v>
      </c>
      <c r="AE2195" t="str">
        <f t="shared" si="691"/>
        <v>Home &amp; Kitchen</v>
      </c>
      <c r="AF2195" t="str">
        <f t="shared" si="692"/>
        <v>Home &amp; Kitchen</v>
      </c>
      <c r="AG2195" t="str" cm="1">
        <f t="array" ref="AG2195">INDEX(AD:AD,ROW())</f>
        <v>Home &amp; Kitchen</v>
      </c>
      <c r="AH2195">
        <f t="shared" si="700"/>
        <v>8</v>
      </c>
      <c r="AI2195" t="str">
        <f t="shared" si="693"/>
        <v>Home &amp; Kitchen</v>
      </c>
      <c r="AK2195">
        <f t="shared" si="694"/>
        <v>2023</v>
      </c>
      <c r="AL2195">
        <f t="shared" si="695"/>
        <v>4</v>
      </c>
      <c r="AM2195">
        <f t="shared" si="696"/>
        <v>28</v>
      </c>
      <c r="AN2195">
        <f t="shared" si="697"/>
        <v>6</v>
      </c>
      <c r="AO2195" t="str">
        <f t="shared" si="698"/>
        <v>Weekday</v>
      </c>
      <c r="AR2195" s="20">
        <f t="shared" si="699"/>
        <v>0</v>
      </c>
    </row>
    <row r="2196" spans="1:44" x14ac:dyDescent="0.35">
      <c r="A2196" t="str">
        <f t="shared" si="681"/>
        <v>CUST2195</v>
      </c>
      <c r="B2196" s="2" t="s">
        <v>2532</v>
      </c>
      <c r="C2196" s="4">
        <v>44929</v>
      </c>
      <c r="D2196" s="2" t="s">
        <v>200</v>
      </c>
      <c r="E2196" t="s">
        <v>5054</v>
      </c>
      <c r="F2196" s="2" t="s">
        <v>29</v>
      </c>
      <c r="G2196" s="2" t="s">
        <v>5041</v>
      </c>
      <c r="H2196" s="2">
        <v>2</v>
      </c>
      <c r="I2196" s="19">
        <v>2245.59</v>
      </c>
      <c r="J2196" s="2" t="s">
        <v>5047</v>
      </c>
      <c r="K2196" s="2" t="s">
        <v>16</v>
      </c>
      <c r="L2196" s="2">
        <v>3</v>
      </c>
      <c r="M2196" s="18">
        <f t="shared" si="682"/>
        <v>4491.18</v>
      </c>
      <c r="T2196" t="str">
        <f t="shared" si="683"/>
        <v>Completed</v>
      </c>
      <c r="U2196" t="str">
        <f t="shared" si="684"/>
        <v>Yes</v>
      </c>
      <c r="V2196" t="str">
        <f t="shared" si="685"/>
        <v>No</v>
      </c>
      <c r="X2196">
        <f t="shared" si="686"/>
        <v>558</v>
      </c>
      <c r="Y2196">
        <f t="shared" si="687"/>
        <v>430</v>
      </c>
      <c r="Z2196" s="18">
        <f t="shared" si="688"/>
        <v>1892867.2841657216</v>
      </c>
      <c r="AA2196" s="18">
        <f t="shared" si="689"/>
        <v>199432.98236095349</v>
      </c>
      <c r="AB2196" s="17">
        <f t="shared" si="690"/>
        <v>3.8949824970828471</v>
      </c>
      <c r="AC2196" s="2" t="s">
        <v>5041</v>
      </c>
      <c r="AD2196" s="2" t="s">
        <v>29</v>
      </c>
      <c r="AE2196" t="str">
        <f t="shared" si="691"/>
        <v>Fashion</v>
      </c>
      <c r="AF2196" t="str">
        <f t="shared" si="692"/>
        <v>Fashion</v>
      </c>
      <c r="AG2196" t="str" cm="1">
        <f t="array" ref="AG2196">INDEX(AD:AD,ROW())</f>
        <v>Fashion</v>
      </c>
      <c r="AH2196">
        <f t="shared" si="700"/>
        <v>15</v>
      </c>
      <c r="AI2196" t="str">
        <f t="shared" si="693"/>
        <v>Fashion</v>
      </c>
      <c r="AK2196">
        <f t="shared" si="694"/>
        <v>2023</v>
      </c>
      <c r="AL2196">
        <f t="shared" si="695"/>
        <v>1</v>
      </c>
      <c r="AM2196">
        <f t="shared" si="696"/>
        <v>3</v>
      </c>
      <c r="AN2196">
        <f t="shared" si="697"/>
        <v>3</v>
      </c>
      <c r="AO2196" t="str">
        <f t="shared" si="698"/>
        <v>Weekday</v>
      </c>
      <c r="AR2196" s="20">
        <f t="shared" si="699"/>
        <v>0</v>
      </c>
    </row>
    <row r="2197" spans="1:44" x14ac:dyDescent="0.35">
      <c r="A2197" t="str">
        <f t="shared" si="681"/>
        <v>CUST2196</v>
      </c>
      <c r="B2197" s="2" t="s">
        <v>2533</v>
      </c>
      <c r="C2197" s="4">
        <v>45507</v>
      </c>
      <c r="D2197" s="2" t="s">
        <v>592</v>
      </c>
      <c r="E2197" t="s">
        <v>5052</v>
      </c>
      <c r="F2197" s="2" t="s">
        <v>23</v>
      </c>
      <c r="G2197" s="2" t="s">
        <v>65</v>
      </c>
      <c r="H2197" s="2">
        <v>1</v>
      </c>
      <c r="I2197" s="19">
        <v>207.98</v>
      </c>
      <c r="J2197" s="2" t="s">
        <v>50</v>
      </c>
      <c r="K2197" s="2" t="s">
        <v>16</v>
      </c>
      <c r="L2197" s="2">
        <v>3</v>
      </c>
      <c r="M2197" s="18">
        <f t="shared" si="682"/>
        <v>207.98</v>
      </c>
      <c r="T2197" t="str">
        <f t="shared" si="683"/>
        <v>Completed</v>
      </c>
      <c r="U2197" t="str">
        <f t="shared" si="684"/>
        <v>No</v>
      </c>
      <c r="V2197" t="str">
        <f t="shared" si="685"/>
        <v>No</v>
      </c>
      <c r="X2197">
        <f t="shared" si="686"/>
        <v>573</v>
      </c>
      <c r="Y2197">
        <f t="shared" si="687"/>
        <v>450</v>
      </c>
      <c r="Z2197" s="18">
        <f t="shared" si="688"/>
        <v>594714.6477588166</v>
      </c>
      <c r="AA2197" s="18">
        <f t="shared" si="689"/>
        <v>60882.938065984097</v>
      </c>
      <c r="AB2197" s="17">
        <f t="shared" si="690"/>
        <v>3.804733727810651</v>
      </c>
      <c r="AC2197" s="2" t="s">
        <v>65</v>
      </c>
      <c r="AD2197" s="2" t="s">
        <v>23</v>
      </c>
      <c r="AE2197" t="str">
        <f t="shared" si="691"/>
        <v>Books</v>
      </c>
      <c r="AF2197" t="str">
        <f t="shared" si="692"/>
        <v>Books</v>
      </c>
      <c r="AG2197" t="str" cm="1">
        <f t="array" ref="AG2197">INDEX(AD:AD,ROW())</f>
        <v>Books</v>
      </c>
      <c r="AH2197">
        <f t="shared" si="700"/>
        <v>19</v>
      </c>
      <c r="AI2197" t="str">
        <f t="shared" si="693"/>
        <v>Books</v>
      </c>
      <c r="AK2197">
        <f t="shared" si="694"/>
        <v>2024</v>
      </c>
      <c r="AL2197">
        <f t="shared" si="695"/>
        <v>8</v>
      </c>
      <c r="AM2197">
        <f t="shared" si="696"/>
        <v>3</v>
      </c>
      <c r="AN2197">
        <f t="shared" si="697"/>
        <v>7</v>
      </c>
      <c r="AO2197" t="str">
        <f t="shared" si="698"/>
        <v>Weekend</v>
      </c>
      <c r="AR2197" s="20">
        <f t="shared" si="699"/>
        <v>0</v>
      </c>
    </row>
    <row r="2198" spans="1:44" x14ac:dyDescent="0.35">
      <c r="A2198" t="str">
        <f t="shared" si="681"/>
        <v>CUST2197</v>
      </c>
      <c r="B2198" s="2" t="s">
        <v>2534</v>
      </c>
      <c r="C2198" s="4">
        <v>45130</v>
      </c>
      <c r="D2198" s="2" t="s">
        <v>41</v>
      </c>
      <c r="E2198" t="s">
        <v>5052</v>
      </c>
      <c r="F2198" s="2" t="s">
        <v>23</v>
      </c>
      <c r="G2198" s="2" t="s">
        <v>46</v>
      </c>
      <c r="H2198" s="2">
        <v>1</v>
      </c>
      <c r="I2198" s="19">
        <v>414.78</v>
      </c>
      <c r="J2198" s="2" t="s">
        <v>20</v>
      </c>
      <c r="K2198" s="2" t="s">
        <v>16</v>
      </c>
      <c r="L2198" s="2">
        <v>4</v>
      </c>
      <c r="M2198" s="18">
        <f t="shared" si="682"/>
        <v>414.78</v>
      </c>
      <c r="T2198" t="str">
        <f t="shared" si="683"/>
        <v>Completed</v>
      </c>
      <c r="U2198" t="str">
        <f t="shared" si="684"/>
        <v>No</v>
      </c>
      <c r="V2198" t="str">
        <f t="shared" si="685"/>
        <v>No</v>
      </c>
      <c r="X2198">
        <f t="shared" si="686"/>
        <v>573</v>
      </c>
      <c r="Y2198">
        <f t="shared" si="687"/>
        <v>450</v>
      </c>
      <c r="Z2198" s="18">
        <f t="shared" si="688"/>
        <v>594714.6477588166</v>
      </c>
      <c r="AA2198" s="18">
        <f t="shared" si="689"/>
        <v>60882.938065984097</v>
      </c>
      <c r="AB2198" s="17">
        <f t="shared" si="690"/>
        <v>3.804733727810651</v>
      </c>
      <c r="AC2198" s="2" t="s">
        <v>46</v>
      </c>
      <c r="AD2198" s="2" t="s">
        <v>23</v>
      </c>
      <c r="AE2198" t="str">
        <f t="shared" si="691"/>
        <v>Books</v>
      </c>
      <c r="AF2198" t="str">
        <f t="shared" si="692"/>
        <v>Books</v>
      </c>
      <c r="AG2198" t="str" cm="1">
        <f t="array" ref="AG2198">INDEX(AD:AD,ROW())</f>
        <v>Books</v>
      </c>
      <c r="AH2198">
        <f t="shared" si="700"/>
        <v>11</v>
      </c>
      <c r="AI2198" t="str">
        <f t="shared" si="693"/>
        <v>Books</v>
      </c>
      <c r="AK2198">
        <f t="shared" si="694"/>
        <v>2023</v>
      </c>
      <c r="AL2198">
        <f t="shared" si="695"/>
        <v>7</v>
      </c>
      <c r="AM2198">
        <f t="shared" si="696"/>
        <v>23</v>
      </c>
      <c r="AN2198">
        <f t="shared" si="697"/>
        <v>1</v>
      </c>
      <c r="AO2198" t="str">
        <f t="shared" si="698"/>
        <v>Weekend</v>
      </c>
      <c r="AR2198" s="20">
        <f t="shared" si="699"/>
        <v>0</v>
      </c>
    </row>
    <row r="2199" spans="1:44" x14ac:dyDescent="0.35">
      <c r="A2199" t="str">
        <f t="shared" si="681"/>
        <v>CUST2198</v>
      </c>
      <c r="B2199" s="2" t="s">
        <v>2535</v>
      </c>
      <c r="C2199" s="4">
        <v>45274</v>
      </c>
      <c r="D2199" s="2" t="s">
        <v>478</v>
      </c>
      <c r="E2199" t="s">
        <v>5053</v>
      </c>
      <c r="F2199" s="2" t="s">
        <v>19</v>
      </c>
      <c r="G2199" s="2" t="s">
        <v>60</v>
      </c>
      <c r="H2199" s="2">
        <v>1</v>
      </c>
      <c r="I2199" s="19">
        <v>2332.66</v>
      </c>
      <c r="J2199" s="2" t="s">
        <v>20</v>
      </c>
      <c r="K2199" s="2" t="s">
        <v>103</v>
      </c>
      <c r="L2199" s="2">
        <v>4</v>
      </c>
      <c r="M2199" s="18">
        <f t="shared" si="682"/>
        <v>2332.66</v>
      </c>
      <c r="T2199" t="str">
        <f t="shared" si="683"/>
        <v>Lost Sale</v>
      </c>
      <c r="U2199" t="str">
        <f t="shared" si="684"/>
        <v>No</v>
      </c>
      <c r="V2199" t="str">
        <f t="shared" si="685"/>
        <v>Yes</v>
      </c>
      <c r="X2199">
        <f t="shared" si="686"/>
        <v>559</v>
      </c>
      <c r="Y2199">
        <f t="shared" si="687"/>
        <v>408</v>
      </c>
      <c r="Z2199" s="18">
        <f t="shared" si="688"/>
        <v>2759712.3299794244</v>
      </c>
      <c r="AA2199" s="18">
        <f t="shared" si="689"/>
        <v>330643.50635802455</v>
      </c>
      <c r="AB2199" s="17">
        <f t="shared" si="690"/>
        <v>3.8641711229946525</v>
      </c>
      <c r="AC2199" s="2" t="s">
        <v>60</v>
      </c>
      <c r="AD2199" s="2" t="s">
        <v>19</v>
      </c>
      <c r="AE2199" t="str">
        <f t="shared" si="691"/>
        <v>Electronics</v>
      </c>
      <c r="AF2199" t="str">
        <f t="shared" si="692"/>
        <v>Electronics</v>
      </c>
      <c r="AG2199" t="str" cm="1">
        <f t="array" ref="AG2199">INDEX(AD:AD,ROW())</f>
        <v>Electronics</v>
      </c>
      <c r="AH2199">
        <f t="shared" si="700"/>
        <v>17</v>
      </c>
      <c r="AI2199" t="str">
        <f t="shared" si="693"/>
        <v>Electronics</v>
      </c>
      <c r="AK2199">
        <f t="shared" si="694"/>
        <v>2023</v>
      </c>
      <c r="AL2199">
        <f t="shared" si="695"/>
        <v>12</v>
      </c>
      <c r="AM2199">
        <f t="shared" si="696"/>
        <v>14</v>
      </c>
      <c r="AN2199">
        <f t="shared" si="697"/>
        <v>5</v>
      </c>
      <c r="AO2199" t="str">
        <f t="shared" si="698"/>
        <v>Weekday</v>
      </c>
      <c r="AR2199" s="20">
        <f t="shared" si="699"/>
        <v>1</v>
      </c>
    </row>
    <row r="2200" spans="1:44" x14ac:dyDescent="0.35">
      <c r="A2200" t="str">
        <f t="shared" si="681"/>
        <v>CUST2199</v>
      </c>
      <c r="B2200" s="2" t="s">
        <v>2536</v>
      </c>
      <c r="C2200" s="4">
        <v>45445</v>
      </c>
      <c r="D2200" s="2" t="s">
        <v>382</v>
      </c>
      <c r="E2200" t="s">
        <v>5048</v>
      </c>
      <c r="F2200" s="2" t="s">
        <v>13</v>
      </c>
      <c r="G2200" s="2" t="s">
        <v>14</v>
      </c>
      <c r="H2200" s="2">
        <v>1</v>
      </c>
      <c r="I2200" s="19">
        <v>1171.25</v>
      </c>
      <c r="J2200" s="2" t="s">
        <v>5047</v>
      </c>
      <c r="K2200" s="2" t="s">
        <v>31</v>
      </c>
      <c r="L2200" s="2">
        <v>3</v>
      </c>
      <c r="M2200" s="18">
        <f t="shared" si="682"/>
        <v>1171.25</v>
      </c>
      <c r="T2200" t="str">
        <f t="shared" si="683"/>
        <v>Pending</v>
      </c>
      <c r="U2200" t="str">
        <f t="shared" si="684"/>
        <v>No</v>
      </c>
      <c r="V2200" t="str">
        <f t="shared" si="685"/>
        <v>Yes</v>
      </c>
      <c r="X2200">
        <f t="shared" si="686"/>
        <v>590</v>
      </c>
      <c r="Y2200">
        <f t="shared" si="687"/>
        <v>451</v>
      </c>
      <c r="Z2200" s="18">
        <f t="shared" si="688"/>
        <v>1463424.4009529033</v>
      </c>
      <c r="AA2200" s="18">
        <f t="shared" si="689"/>
        <v>118285.78776560788</v>
      </c>
      <c r="AB2200" s="17">
        <f t="shared" si="690"/>
        <v>3.8140589569160999</v>
      </c>
      <c r="AC2200" s="2" t="s">
        <v>14</v>
      </c>
      <c r="AD2200" s="2" t="s">
        <v>13</v>
      </c>
      <c r="AE2200" t="str">
        <f t="shared" si="691"/>
        <v>Home &amp; Kitchen</v>
      </c>
      <c r="AF2200" t="str">
        <f t="shared" si="692"/>
        <v>Home &amp; Kitchen</v>
      </c>
      <c r="AG2200" t="str" cm="1">
        <f t="array" ref="AG2200">INDEX(AD:AD,ROW())</f>
        <v>Home &amp; Kitchen</v>
      </c>
      <c r="AH2200">
        <f t="shared" si="700"/>
        <v>2</v>
      </c>
      <c r="AI2200" t="str">
        <f t="shared" si="693"/>
        <v>Home &amp; Kitchen</v>
      </c>
      <c r="AK2200">
        <f t="shared" si="694"/>
        <v>2024</v>
      </c>
      <c r="AL2200">
        <f t="shared" si="695"/>
        <v>6</v>
      </c>
      <c r="AM2200">
        <f t="shared" si="696"/>
        <v>2</v>
      </c>
      <c r="AN2200">
        <f t="shared" si="697"/>
        <v>1</v>
      </c>
      <c r="AO2200" t="str">
        <f t="shared" si="698"/>
        <v>Weekend</v>
      </c>
      <c r="AR2200" s="20">
        <f t="shared" si="699"/>
        <v>0</v>
      </c>
    </row>
    <row r="2201" spans="1:44" x14ac:dyDescent="0.35">
      <c r="A2201" t="str">
        <f t="shared" si="681"/>
        <v>CUST2200</v>
      </c>
      <c r="B2201" s="2" t="s">
        <v>2537</v>
      </c>
      <c r="C2201" s="4">
        <v>45267</v>
      </c>
      <c r="D2201" s="2" t="s">
        <v>256</v>
      </c>
      <c r="E2201" t="s">
        <v>5049</v>
      </c>
      <c r="F2201" s="2" t="s">
        <v>13</v>
      </c>
      <c r="G2201" s="2" t="s">
        <v>95</v>
      </c>
      <c r="H2201" s="2">
        <v>3</v>
      </c>
      <c r="I2201" s="19">
        <v>1364.52</v>
      </c>
      <c r="J2201" s="2" t="s">
        <v>5047</v>
      </c>
      <c r="K2201" s="2" t="s">
        <v>16</v>
      </c>
      <c r="L2201" s="2">
        <v>3</v>
      </c>
      <c r="M2201" s="18">
        <f t="shared" si="682"/>
        <v>4093.56</v>
      </c>
      <c r="T2201" t="str">
        <f t="shared" si="683"/>
        <v>Completed</v>
      </c>
      <c r="U2201" t="str">
        <f t="shared" si="684"/>
        <v>Yes</v>
      </c>
      <c r="V2201" t="str">
        <f t="shared" si="685"/>
        <v>No</v>
      </c>
      <c r="X2201">
        <f t="shared" si="686"/>
        <v>595</v>
      </c>
      <c r="Y2201">
        <f t="shared" si="687"/>
        <v>444</v>
      </c>
      <c r="Z2201" s="18">
        <f t="shared" si="688"/>
        <v>1463424.4009529033</v>
      </c>
      <c r="AA2201" s="18">
        <f t="shared" si="689"/>
        <v>118285.78776560788</v>
      </c>
      <c r="AB2201" s="17">
        <f t="shared" si="690"/>
        <v>3.8140589569160999</v>
      </c>
      <c r="AC2201" s="2" t="s">
        <v>95</v>
      </c>
      <c r="AD2201" s="2" t="s">
        <v>13</v>
      </c>
      <c r="AE2201" t="str">
        <f t="shared" si="691"/>
        <v>Home &amp; Kitchen</v>
      </c>
      <c r="AF2201" t="str">
        <f t="shared" si="692"/>
        <v>Home &amp; Kitchen</v>
      </c>
      <c r="AG2201" t="str" cm="1">
        <f t="array" ref="AG2201">INDEX(AD:AD,ROW())</f>
        <v>Home &amp; Kitchen</v>
      </c>
      <c r="AH2201">
        <f t="shared" si="700"/>
        <v>32</v>
      </c>
      <c r="AI2201" t="str">
        <f t="shared" si="693"/>
        <v>Home &amp; Kitchen</v>
      </c>
      <c r="AK2201">
        <f t="shared" si="694"/>
        <v>2023</v>
      </c>
      <c r="AL2201">
        <f t="shared" si="695"/>
        <v>12</v>
      </c>
      <c r="AM2201">
        <f t="shared" si="696"/>
        <v>7</v>
      </c>
      <c r="AN2201">
        <f t="shared" si="697"/>
        <v>5</v>
      </c>
      <c r="AO2201" t="str">
        <f t="shared" si="698"/>
        <v>Weekday</v>
      </c>
      <c r="AR2201" s="20">
        <f t="shared" si="699"/>
        <v>0</v>
      </c>
    </row>
    <row r="2202" spans="1:44" x14ac:dyDescent="0.35">
      <c r="A2202" t="str">
        <f t="shared" si="681"/>
        <v>CUST2201</v>
      </c>
      <c r="B2202" s="2" t="s">
        <v>2538</v>
      </c>
      <c r="C2202" s="4">
        <v>45689</v>
      </c>
      <c r="D2202" s="2" t="s">
        <v>244</v>
      </c>
      <c r="E2202" t="s">
        <v>5055</v>
      </c>
      <c r="F2202" s="2" t="s">
        <v>42</v>
      </c>
      <c r="G2202" s="2" t="s">
        <v>170</v>
      </c>
      <c r="H2202" s="2">
        <v>1</v>
      </c>
      <c r="I2202" s="19">
        <v>1343.46</v>
      </c>
      <c r="J2202" s="2" t="s">
        <v>15</v>
      </c>
      <c r="K2202" s="2" t="s">
        <v>16</v>
      </c>
      <c r="L2202" s="31"/>
      <c r="M2202" s="18">
        <f t="shared" si="682"/>
        <v>1343.46</v>
      </c>
      <c r="T2202" t="str">
        <f t="shared" si="683"/>
        <v>Completed</v>
      </c>
      <c r="U2202" t="str">
        <f t="shared" si="684"/>
        <v>Yes</v>
      </c>
      <c r="V2202" t="str">
        <f t="shared" si="685"/>
        <v>No</v>
      </c>
      <c r="X2202">
        <f t="shared" si="686"/>
        <v>567</v>
      </c>
      <c r="Y2202">
        <f t="shared" si="687"/>
        <v>440</v>
      </c>
      <c r="Z2202" s="18">
        <f t="shared" si="688"/>
        <v>1098537.4901531704</v>
      </c>
      <c r="AA2202" s="18">
        <f t="shared" si="689"/>
        <v>96724.388030634553</v>
      </c>
      <c r="AB2202" s="17">
        <f t="shared" si="690"/>
        <v>3.9001122334455669</v>
      </c>
      <c r="AC2202" s="2" t="s">
        <v>170</v>
      </c>
      <c r="AD2202" s="2" t="s">
        <v>42</v>
      </c>
      <c r="AE2202" t="str">
        <f t="shared" si="691"/>
        <v>Beauty</v>
      </c>
      <c r="AF2202" t="str">
        <f t="shared" si="692"/>
        <v>Beauty</v>
      </c>
      <c r="AG2202" t="str" cm="1">
        <f t="array" ref="AG2202">INDEX(AD:AD,ROW())</f>
        <v>Beauty</v>
      </c>
      <c r="AH2202">
        <f t="shared" si="700"/>
        <v>70</v>
      </c>
      <c r="AI2202" t="str">
        <f t="shared" si="693"/>
        <v>Beauty</v>
      </c>
      <c r="AK2202">
        <f t="shared" si="694"/>
        <v>2025</v>
      </c>
      <c r="AL2202">
        <f t="shared" si="695"/>
        <v>2</v>
      </c>
      <c r="AM2202">
        <f t="shared" si="696"/>
        <v>1</v>
      </c>
      <c r="AN2202">
        <f t="shared" si="697"/>
        <v>7</v>
      </c>
      <c r="AO2202" t="str">
        <f t="shared" si="698"/>
        <v>Weekend</v>
      </c>
      <c r="AR2202" s="20">
        <f t="shared" si="699"/>
        <v>0</v>
      </c>
    </row>
    <row r="2203" spans="1:44" x14ac:dyDescent="0.35">
      <c r="A2203" t="str">
        <f t="shared" si="681"/>
        <v>CUST2202</v>
      </c>
      <c r="B2203" s="2" t="s">
        <v>2539</v>
      </c>
      <c r="C2203" s="4">
        <v>45401</v>
      </c>
      <c r="D2203" s="2" t="s">
        <v>624</v>
      </c>
      <c r="E2203" t="s">
        <v>5053</v>
      </c>
      <c r="F2203" s="2" t="s">
        <v>23</v>
      </c>
      <c r="G2203" s="2" t="s">
        <v>24</v>
      </c>
      <c r="H2203" s="2">
        <v>1</v>
      </c>
      <c r="I2203" s="19">
        <v>530.44000000000005</v>
      </c>
      <c r="J2203" s="2" t="s">
        <v>5047</v>
      </c>
      <c r="K2203" s="2" t="s">
        <v>16</v>
      </c>
      <c r="L2203" s="2">
        <v>3</v>
      </c>
      <c r="M2203" s="18">
        <f t="shared" si="682"/>
        <v>530.44000000000005</v>
      </c>
      <c r="T2203" t="str">
        <f t="shared" si="683"/>
        <v>Completed</v>
      </c>
      <c r="U2203" t="str">
        <f t="shared" si="684"/>
        <v>No</v>
      </c>
      <c r="V2203" t="str">
        <f t="shared" si="685"/>
        <v>No</v>
      </c>
      <c r="X2203">
        <f t="shared" si="686"/>
        <v>559</v>
      </c>
      <c r="Y2203">
        <f t="shared" si="687"/>
        <v>408</v>
      </c>
      <c r="Z2203" s="18">
        <f t="shared" si="688"/>
        <v>594714.6477588166</v>
      </c>
      <c r="AA2203" s="18">
        <f t="shared" si="689"/>
        <v>60882.938065984097</v>
      </c>
      <c r="AB2203" s="17">
        <f t="shared" si="690"/>
        <v>3.804733727810651</v>
      </c>
      <c r="AC2203" s="2" t="s">
        <v>24</v>
      </c>
      <c r="AD2203" s="2" t="s">
        <v>23</v>
      </c>
      <c r="AE2203" t="str">
        <f t="shared" si="691"/>
        <v>Books</v>
      </c>
      <c r="AF2203" t="str">
        <f t="shared" si="692"/>
        <v>Books</v>
      </c>
      <c r="AG2203" t="str" cm="1">
        <f t="array" ref="AG2203">INDEX(AD:AD,ROW())</f>
        <v>Books</v>
      </c>
      <c r="AH2203">
        <f t="shared" si="700"/>
        <v>4</v>
      </c>
      <c r="AI2203" t="str">
        <f t="shared" si="693"/>
        <v>Books</v>
      </c>
      <c r="AK2203">
        <f t="shared" si="694"/>
        <v>2024</v>
      </c>
      <c r="AL2203">
        <f t="shared" si="695"/>
        <v>4</v>
      </c>
      <c r="AM2203">
        <f t="shared" si="696"/>
        <v>19</v>
      </c>
      <c r="AN2203">
        <f t="shared" si="697"/>
        <v>6</v>
      </c>
      <c r="AO2203" t="str">
        <f t="shared" si="698"/>
        <v>Weekday</v>
      </c>
      <c r="AR2203" s="20">
        <f t="shared" si="699"/>
        <v>0</v>
      </c>
    </row>
    <row r="2204" spans="1:44" x14ac:dyDescent="0.35">
      <c r="A2204" t="str">
        <f t="shared" si="681"/>
        <v>CUST2203</v>
      </c>
      <c r="B2204" s="2" t="s">
        <v>2540</v>
      </c>
      <c r="C2204" s="4">
        <v>45818</v>
      </c>
      <c r="D2204" s="2" t="s">
        <v>12</v>
      </c>
      <c r="E2204" t="s">
        <v>5052</v>
      </c>
      <c r="F2204" s="2" t="s">
        <v>29</v>
      </c>
      <c r="G2204" s="2" t="s">
        <v>5043</v>
      </c>
      <c r="H2204" s="2">
        <v>1</v>
      </c>
      <c r="I2204" s="19">
        <v>2422.34</v>
      </c>
      <c r="J2204" s="2" t="s">
        <v>5047</v>
      </c>
      <c r="K2204" s="2" t="s">
        <v>16</v>
      </c>
      <c r="L2204" s="2">
        <v>4</v>
      </c>
      <c r="M2204" s="18">
        <f t="shared" si="682"/>
        <v>2422.34</v>
      </c>
      <c r="T2204" t="str">
        <f t="shared" si="683"/>
        <v>Completed</v>
      </c>
      <c r="U2204" t="str">
        <f t="shared" si="684"/>
        <v>Yes</v>
      </c>
      <c r="V2204" t="str">
        <f t="shared" si="685"/>
        <v>No</v>
      </c>
      <c r="X2204">
        <f t="shared" si="686"/>
        <v>573</v>
      </c>
      <c r="Y2204">
        <f t="shared" si="687"/>
        <v>450</v>
      </c>
      <c r="Z2204" s="18">
        <f t="shared" si="688"/>
        <v>1892867.2841657216</v>
      </c>
      <c r="AA2204" s="18">
        <f t="shared" si="689"/>
        <v>199432.98236095349</v>
      </c>
      <c r="AB2204" s="17">
        <f t="shared" si="690"/>
        <v>3.8949824970828471</v>
      </c>
      <c r="AC2204" s="2" t="s">
        <v>5043</v>
      </c>
      <c r="AD2204" s="2" t="s">
        <v>29</v>
      </c>
      <c r="AE2204" t="str">
        <f t="shared" si="691"/>
        <v>Fashion</v>
      </c>
      <c r="AF2204" t="str">
        <f t="shared" si="692"/>
        <v>Fashion</v>
      </c>
      <c r="AG2204" t="str" cm="1">
        <f t="array" ref="AG2204">INDEX(AD:AD,ROW())</f>
        <v>Fashion</v>
      </c>
      <c r="AH2204">
        <f t="shared" si="700"/>
        <v>55</v>
      </c>
      <c r="AI2204" t="str">
        <f t="shared" si="693"/>
        <v>Fashion</v>
      </c>
      <c r="AK2204">
        <f t="shared" si="694"/>
        <v>2025</v>
      </c>
      <c r="AL2204">
        <f t="shared" si="695"/>
        <v>6</v>
      </c>
      <c r="AM2204">
        <f t="shared" si="696"/>
        <v>10</v>
      </c>
      <c r="AN2204">
        <f t="shared" si="697"/>
        <v>3</v>
      </c>
      <c r="AO2204" t="str">
        <f t="shared" si="698"/>
        <v>Weekday</v>
      </c>
      <c r="AR2204" s="20">
        <f t="shared" si="699"/>
        <v>0</v>
      </c>
    </row>
    <row r="2205" spans="1:44" x14ac:dyDescent="0.35">
      <c r="A2205" t="str">
        <f t="shared" si="681"/>
        <v>CUST2204</v>
      </c>
      <c r="B2205" s="2" t="s">
        <v>2541</v>
      </c>
      <c r="C2205" s="4">
        <v>45041</v>
      </c>
      <c r="D2205" s="2" t="s">
        <v>263</v>
      </c>
      <c r="E2205" t="s">
        <v>5054</v>
      </c>
      <c r="F2205" s="2" t="s">
        <v>23</v>
      </c>
      <c r="G2205" s="2" t="s">
        <v>65</v>
      </c>
      <c r="H2205" s="2">
        <v>1</v>
      </c>
      <c r="I2205" s="19">
        <v>304.32</v>
      </c>
      <c r="J2205" s="2" t="s">
        <v>15</v>
      </c>
      <c r="K2205" s="2" t="s">
        <v>16</v>
      </c>
      <c r="L2205" s="2">
        <v>1</v>
      </c>
      <c r="M2205" s="18">
        <f t="shared" si="682"/>
        <v>304.32</v>
      </c>
      <c r="T2205" t="str">
        <f t="shared" si="683"/>
        <v>Completed</v>
      </c>
      <c r="U2205" t="str">
        <f t="shared" si="684"/>
        <v>No</v>
      </c>
      <c r="V2205" t="str">
        <f t="shared" si="685"/>
        <v>No</v>
      </c>
      <c r="X2205">
        <f t="shared" si="686"/>
        <v>558</v>
      </c>
      <c r="Y2205">
        <f t="shared" si="687"/>
        <v>430</v>
      </c>
      <c r="Z2205" s="18">
        <f t="shared" si="688"/>
        <v>594714.6477588166</v>
      </c>
      <c r="AA2205" s="18">
        <f t="shared" si="689"/>
        <v>60882.938065984097</v>
      </c>
      <c r="AB2205" s="17">
        <f t="shared" si="690"/>
        <v>3.804733727810651</v>
      </c>
      <c r="AC2205" s="2" t="s">
        <v>65</v>
      </c>
      <c r="AD2205" s="2" t="s">
        <v>23</v>
      </c>
      <c r="AE2205" t="str">
        <f t="shared" si="691"/>
        <v>Books</v>
      </c>
      <c r="AF2205" t="str">
        <f t="shared" si="692"/>
        <v>Books</v>
      </c>
      <c r="AG2205" t="str" cm="1">
        <f t="array" ref="AG2205">INDEX(AD:AD,ROW())</f>
        <v>Books</v>
      </c>
      <c r="AH2205">
        <f t="shared" si="700"/>
        <v>19</v>
      </c>
      <c r="AI2205" t="str">
        <f t="shared" si="693"/>
        <v>Books</v>
      </c>
      <c r="AK2205">
        <f t="shared" si="694"/>
        <v>2023</v>
      </c>
      <c r="AL2205">
        <f t="shared" si="695"/>
        <v>4</v>
      </c>
      <c r="AM2205">
        <f t="shared" si="696"/>
        <v>25</v>
      </c>
      <c r="AN2205">
        <f t="shared" si="697"/>
        <v>3</v>
      </c>
      <c r="AO2205" t="str">
        <f t="shared" si="698"/>
        <v>Weekday</v>
      </c>
      <c r="AR2205" s="20">
        <f t="shared" si="699"/>
        <v>0</v>
      </c>
    </row>
    <row r="2206" spans="1:44" x14ac:dyDescent="0.35">
      <c r="A2206" t="str">
        <f t="shared" si="681"/>
        <v>CUST2205</v>
      </c>
      <c r="B2206" s="2" t="s">
        <v>2542</v>
      </c>
      <c r="C2206" s="4">
        <v>45401</v>
      </c>
      <c r="D2206" s="2" t="s">
        <v>280</v>
      </c>
      <c r="E2206" t="s">
        <v>5053</v>
      </c>
      <c r="F2206" s="2" t="s">
        <v>19</v>
      </c>
      <c r="G2206" s="2" t="s">
        <v>5039</v>
      </c>
      <c r="H2206" s="2">
        <v>1</v>
      </c>
      <c r="I2206" s="19">
        <v>1314.4</v>
      </c>
      <c r="J2206" s="2" t="s">
        <v>15</v>
      </c>
      <c r="K2206" s="2" t="s">
        <v>103</v>
      </c>
      <c r="L2206" s="2">
        <v>3</v>
      </c>
      <c r="M2206" s="18">
        <f t="shared" si="682"/>
        <v>1314.4</v>
      </c>
      <c r="T2206" t="str">
        <f t="shared" si="683"/>
        <v>Lost Sale</v>
      </c>
      <c r="U2206" t="str">
        <f t="shared" si="684"/>
        <v>No</v>
      </c>
      <c r="V2206" t="str">
        <f t="shared" si="685"/>
        <v>Yes</v>
      </c>
      <c r="X2206">
        <f t="shared" si="686"/>
        <v>559</v>
      </c>
      <c r="Y2206">
        <f t="shared" si="687"/>
        <v>408</v>
      </c>
      <c r="Z2206" s="18">
        <f t="shared" si="688"/>
        <v>2759712.3299794244</v>
      </c>
      <c r="AA2206" s="18">
        <f t="shared" si="689"/>
        <v>330643.50635802455</v>
      </c>
      <c r="AB2206" s="17">
        <f t="shared" si="690"/>
        <v>3.8641711229946525</v>
      </c>
      <c r="AC2206" s="2" t="s">
        <v>5039</v>
      </c>
      <c r="AD2206" s="2" t="s">
        <v>19</v>
      </c>
      <c r="AE2206" t="str">
        <f t="shared" si="691"/>
        <v>Electronics</v>
      </c>
      <c r="AF2206" t="str">
        <f t="shared" si="692"/>
        <v>Electronics</v>
      </c>
      <c r="AG2206" t="str" cm="1">
        <f t="array" ref="AG2206">INDEX(AD:AD,ROW())</f>
        <v>Electronics</v>
      </c>
      <c r="AH2206">
        <f t="shared" si="700"/>
        <v>3</v>
      </c>
      <c r="AI2206" t="str">
        <f t="shared" si="693"/>
        <v>Electronics</v>
      </c>
      <c r="AK2206">
        <f t="shared" si="694"/>
        <v>2024</v>
      </c>
      <c r="AL2206">
        <f t="shared" si="695"/>
        <v>4</v>
      </c>
      <c r="AM2206">
        <f t="shared" si="696"/>
        <v>19</v>
      </c>
      <c r="AN2206">
        <f t="shared" si="697"/>
        <v>6</v>
      </c>
      <c r="AO2206" t="str">
        <f t="shared" si="698"/>
        <v>Weekday</v>
      </c>
      <c r="AR2206" s="20">
        <f t="shared" si="699"/>
        <v>1</v>
      </c>
    </row>
    <row r="2207" spans="1:44" x14ac:dyDescent="0.35">
      <c r="A2207" t="str">
        <f t="shared" si="681"/>
        <v>CUST2206</v>
      </c>
      <c r="B2207" s="2" t="s">
        <v>2543</v>
      </c>
      <c r="C2207" s="4">
        <v>45211</v>
      </c>
      <c r="D2207" s="2" t="s">
        <v>340</v>
      </c>
      <c r="E2207" t="s">
        <v>5051</v>
      </c>
      <c r="F2207" s="2" t="s">
        <v>42</v>
      </c>
      <c r="G2207" s="2" t="s">
        <v>43</v>
      </c>
      <c r="H2207" s="2">
        <v>1</v>
      </c>
      <c r="I2207" s="19">
        <v>416.61</v>
      </c>
      <c r="J2207" s="2" t="s">
        <v>15</v>
      </c>
      <c r="K2207" s="2" t="s">
        <v>16</v>
      </c>
      <c r="L2207" s="2">
        <v>3</v>
      </c>
      <c r="M2207" s="18">
        <f t="shared" si="682"/>
        <v>416.61</v>
      </c>
      <c r="T2207" t="str">
        <f t="shared" si="683"/>
        <v>Completed</v>
      </c>
      <c r="U2207" t="str">
        <f t="shared" si="684"/>
        <v>No</v>
      </c>
      <c r="V2207" t="str">
        <f t="shared" si="685"/>
        <v>No</v>
      </c>
      <c r="X2207">
        <f t="shared" si="686"/>
        <v>619</v>
      </c>
      <c r="Y2207">
        <f t="shared" si="687"/>
        <v>468</v>
      </c>
      <c r="Z2207" s="18">
        <f t="shared" si="688"/>
        <v>1098537.4901531704</v>
      </c>
      <c r="AA2207" s="18">
        <f t="shared" si="689"/>
        <v>96724.388030634553</v>
      </c>
      <c r="AB2207" s="17">
        <f t="shared" si="690"/>
        <v>3.9001122334455669</v>
      </c>
      <c r="AC2207" s="2" t="s">
        <v>43</v>
      </c>
      <c r="AD2207" s="2" t="s">
        <v>42</v>
      </c>
      <c r="AE2207" t="str">
        <f t="shared" si="691"/>
        <v>Beauty</v>
      </c>
      <c r="AF2207" t="str">
        <f t="shared" si="692"/>
        <v>Beauty</v>
      </c>
      <c r="AG2207" t="str" cm="1">
        <f t="array" ref="AG2207">INDEX(AD:AD,ROW())</f>
        <v>Beauty</v>
      </c>
      <c r="AH2207">
        <f t="shared" si="700"/>
        <v>10</v>
      </c>
      <c r="AI2207" t="str">
        <f t="shared" si="693"/>
        <v>Beauty</v>
      </c>
      <c r="AK2207">
        <f t="shared" si="694"/>
        <v>2023</v>
      </c>
      <c r="AL2207">
        <f t="shared" si="695"/>
        <v>10</v>
      </c>
      <c r="AM2207">
        <f t="shared" si="696"/>
        <v>12</v>
      </c>
      <c r="AN2207">
        <f t="shared" si="697"/>
        <v>5</v>
      </c>
      <c r="AO2207" t="str">
        <f t="shared" si="698"/>
        <v>Weekday</v>
      </c>
      <c r="AR2207" s="20">
        <f t="shared" si="699"/>
        <v>0</v>
      </c>
    </row>
    <row r="2208" spans="1:44" x14ac:dyDescent="0.35">
      <c r="A2208" t="str">
        <f t="shared" si="681"/>
        <v>CUST2207</v>
      </c>
      <c r="B2208" s="2" t="s">
        <v>2544</v>
      </c>
      <c r="C2208" s="4">
        <v>45690</v>
      </c>
      <c r="D2208" s="2" t="s">
        <v>2337</v>
      </c>
      <c r="E2208" t="s">
        <v>5051</v>
      </c>
      <c r="F2208" s="2" t="s">
        <v>29</v>
      </c>
      <c r="G2208" s="2" t="s">
        <v>5041</v>
      </c>
      <c r="H2208" s="2">
        <v>1</v>
      </c>
      <c r="I2208" s="19">
        <v>2153.4299999999998</v>
      </c>
      <c r="J2208" s="2" t="s">
        <v>50</v>
      </c>
      <c r="K2208" s="2" t="s">
        <v>76</v>
      </c>
      <c r="L2208" s="2">
        <v>5</v>
      </c>
      <c r="M2208" s="18">
        <f t="shared" si="682"/>
        <v>2153.4299999999998</v>
      </c>
      <c r="T2208" t="str">
        <f t="shared" si="683"/>
        <v>Completed</v>
      </c>
      <c r="U2208" t="str">
        <f t="shared" si="684"/>
        <v>No</v>
      </c>
      <c r="V2208" t="str">
        <f t="shared" si="685"/>
        <v>No</v>
      </c>
      <c r="X2208">
        <f t="shared" si="686"/>
        <v>619</v>
      </c>
      <c r="Y2208">
        <f t="shared" si="687"/>
        <v>468</v>
      </c>
      <c r="Z2208" s="18">
        <f t="shared" si="688"/>
        <v>1892867.2841657216</v>
      </c>
      <c r="AA2208" s="18">
        <f t="shared" si="689"/>
        <v>199432.98236095349</v>
      </c>
      <c r="AB2208" s="17">
        <f t="shared" si="690"/>
        <v>3.8949824970828471</v>
      </c>
      <c r="AC2208" s="2" t="s">
        <v>5041</v>
      </c>
      <c r="AD2208" s="2" t="s">
        <v>29</v>
      </c>
      <c r="AE2208" t="str">
        <f t="shared" si="691"/>
        <v>Fashion</v>
      </c>
      <c r="AF2208" t="str">
        <f t="shared" si="692"/>
        <v>Fashion</v>
      </c>
      <c r="AG2208" t="str" cm="1">
        <f t="array" ref="AG2208">INDEX(AD:AD,ROW())</f>
        <v>Fashion</v>
      </c>
      <c r="AH2208">
        <f t="shared" si="700"/>
        <v>15</v>
      </c>
      <c r="AI2208" t="str">
        <f t="shared" si="693"/>
        <v>Fashion</v>
      </c>
      <c r="AK2208">
        <f t="shared" si="694"/>
        <v>2025</v>
      </c>
      <c r="AL2208">
        <f t="shared" si="695"/>
        <v>2</v>
      </c>
      <c r="AM2208">
        <f t="shared" si="696"/>
        <v>2</v>
      </c>
      <c r="AN2208">
        <f t="shared" si="697"/>
        <v>1</v>
      </c>
      <c r="AO2208" t="str">
        <f t="shared" si="698"/>
        <v>Weekend</v>
      </c>
      <c r="AR2208" s="20">
        <f t="shared" si="699"/>
        <v>1</v>
      </c>
    </row>
    <row r="2209" spans="1:44" x14ac:dyDescent="0.35">
      <c r="A2209" t="str">
        <f t="shared" si="681"/>
        <v>CUST2208</v>
      </c>
      <c r="B2209" s="2" t="s">
        <v>2545</v>
      </c>
      <c r="C2209" s="4">
        <v>45210</v>
      </c>
      <c r="D2209" s="2" t="s">
        <v>675</v>
      </c>
      <c r="E2209" t="s">
        <v>5055</v>
      </c>
      <c r="F2209" s="2" t="s">
        <v>23</v>
      </c>
      <c r="G2209" s="2" t="s">
        <v>46</v>
      </c>
      <c r="H2209" s="2">
        <v>1</v>
      </c>
      <c r="I2209" s="19">
        <v>674.78</v>
      </c>
      <c r="J2209" s="2" t="s">
        <v>15</v>
      </c>
      <c r="K2209" s="2" t="s">
        <v>16</v>
      </c>
      <c r="L2209" s="31"/>
      <c r="M2209" s="18">
        <f t="shared" si="682"/>
        <v>674.78</v>
      </c>
      <c r="T2209" t="str">
        <f t="shared" si="683"/>
        <v>Completed</v>
      </c>
      <c r="U2209" t="str">
        <f t="shared" si="684"/>
        <v>No</v>
      </c>
      <c r="V2209" t="str">
        <f t="shared" si="685"/>
        <v>No</v>
      </c>
      <c r="X2209">
        <f t="shared" si="686"/>
        <v>567</v>
      </c>
      <c r="Y2209">
        <f t="shared" si="687"/>
        <v>440</v>
      </c>
      <c r="Z2209" s="18">
        <f t="shared" si="688"/>
        <v>594714.6477588166</v>
      </c>
      <c r="AA2209" s="18">
        <f t="shared" si="689"/>
        <v>60882.938065984097</v>
      </c>
      <c r="AB2209" s="17">
        <f t="shared" si="690"/>
        <v>3.804733727810651</v>
      </c>
      <c r="AC2209" s="2" t="s">
        <v>46</v>
      </c>
      <c r="AD2209" s="2" t="s">
        <v>23</v>
      </c>
      <c r="AE2209" t="str">
        <f t="shared" si="691"/>
        <v>Books</v>
      </c>
      <c r="AF2209" t="str">
        <f t="shared" si="692"/>
        <v>Books</v>
      </c>
      <c r="AG2209" t="str" cm="1">
        <f t="array" ref="AG2209">INDEX(AD:AD,ROW())</f>
        <v>Books</v>
      </c>
      <c r="AH2209">
        <f t="shared" si="700"/>
        <v>11</v>
      </c>
      <c r="AI2209" t="str">
        <f t="shared" si="693"/>
        <v>Books</v>
      </c>
      <c r="AK2209">
        <f t="shared" si="694"/>
        <v>2023</v>
      </c>
      <c r="AL2209">
        <f t="shared" si="695"/>
        <v>10</v>
      </c>
      <c r="AM2209">
        <f t="shared" si="696"/>
        <v>11</v>
      </c>
      <c r="AN2209">
        <f t="shared" si="697"/>
        <v>4</v>
      </c>
      <c r="AO2209" t="str">
        <f t="shared" si="698"/>
        <v>Weekday</v>
      </c>
      <c r="AR2209" s="20">
        <f t="shared" si="699"/>
        <v>0</v>
      </c>
    </row>
    <row r="2210" spans="1:44" x14ac:dyDescent="0.35">
      <c r="A2210" t="str">
        <f t="shared" si="681"/>
        <v>CUST2209</v>
      </c>
      <c r="B2210" s="2" t="s">
        <v>2546</v>
      </c>
      <c r="C2210" s="4">
        <v>45226</v>
      </c>
      <c r="D2210" s="2" t="s">
        <v>936</v>
      </c>
      <c r="E2210" t="s">
        <v>5055</v>
      </c>
      <c r="F2210" s="2" t="s">
        <v>13</v>
      </c>
      <c r="G2210" s="2" t="s">
        <v>5045</v>
      </c>
      <c r="H2210" s="2">
        <v>1</v>
      </c>
      <c r="I2210" s="19">
        <v>524.37</v>
      </c>
      <c r="J2210" s="2" t="s">
        <v>50</v>
      </c>
      <c r="K2210" s="2" t="s">
        <v>16</v>
      </c>
      <c r="L2210" s="2">
        <v>4</v>
      </c>
      <c r="M2210" s="18">
        <f t="shared" si="682"/>
        <v>524.37</v>
      </c>
      <c r="T2210" t="str">
        <f t="shared" si="683"/>
        <v>Completed</v>
      </c>
      <c r="U2210" t="str">
        <f t="shared" si="684"/>
        <v>No</v>
      </c>
      <c r="V2210" t="str">
        <f t="shared" si="685"/>
        <v>No</v>
      </c>
      <c r="X2210">
        <f t="shared" si="686"/>
        <v>567</v>
      </c>
      <c r="Y2210">
        <f t="shared" si="687"/>
        <v>440</v>
      </c>
      <c r="Z2210" s="18">
        <f t="shared" si="688"/>
        <v>1463424.4009529033</v>
      </c>
      <c r="AA2210" s="18">
        <f t="shared" si="689"/>
        <v>118285.78776560788</v>
      </c>
      <c r="AB2210" s="17">
        <f t="shared" si="690"/>
        <v>3.8140589569160999</v>
      </c>
      <c r="AC2210" s="2" t="s">
        <v>5045</v>
      </c>
      <c r="AD2210" s="2" t="s">
        <v>13</v>
      </c>
      <c r="AE2210" t="str">
        <f t="shared" si="691"/>
        <v>Home &amp; Kitchen</v>
      </c>
      <c r="AF2210" t="str">
        <f t="shared" si="692"/>
        <v>Home &amp; Kitchen</v>
      </c>
      <c r="AG2210" t="str" cm="1">
        <f t="array" ref="AG2210">INDEX(AD:AD,ROW())</f>
        <v>Home &amp; Kitchen</v>
      </c>
      <c r="AH2210">
        <f t="shared" si="700"/>
        <v>76</v>
      </c>
      <c r="AI2210" t="str">
        <f t="shared" si="693"/>
        <v>Home &amp; Kitchen</v>
      </c>
      <c r="AK2210">
        <f t="shared" si="694"/>
        <v>2023</v>
      </c>
      <c r="AL2210">
        <f t="shared" si="695"/>
        <v>10</v>
      </c>
      <c r="AM2210">
        <f t="shared" si="696"/>
        <v>27</v>
      </c>
      <c r="AN2210">
        <f t="shared" si="697"/>
        <v>6</v>
      </c>
      <c r="AO2210" t="str">
        <f t="shared" si="698"/>
        <v>Weekday</v>
      </c>
      <c r="AR2210" s="20">
        <f t="shared" si="699"/>
        <v>0</v>
      </c>
    </row>
    <row r="2211" spans="1:44" x14ac:dyDescent="0.35">
      <c r="A2211" t="str">
        <f t="shared" si="681"/>
        <v>CUST2210</v>
      </c>
      <c r="B2211" s="2" t="s">
        <v>2547</v>
      </c>
      <c r="C2211" s="4">
        <v>45734</v>
      </c>
      <c r="D2211" s="2" t="s">
        <v>537</v>
      </c>
      <c r="E2211" t="s">
        <v>5049</v>
      </c>
      <c r="F2211" s="2" t="s">
        <v>19</v>
      </c>
      <c r="G2211" s="2" t="s">
        <v>5040</v>
      </c>
      <c r="H2211" s="2">
        <v>1</v>
      </c>
      <c r="I2211" s="19">
        <v>2587.2199999999998</v>
      </c>
      <c r="J2211" s="2" t="s">
        <v>20</v>
      </c>
      <c r="K2211" s="2" t="s">
        <v>31</v>
      </c>
      <c r="L2211" s="2">
        <v>5</v>
      </c>
      <c r="M2211" s="18">
        <f t="shared" si="682"/>
        <v>2587.2199999999998</v>
      </c>
      <c r="T2211" t="str">
        <f t="shared" si="683"/>
        <v>Pending</v>
      </c>
      <c r="U2211" t="str">
        <f t="shared" si="684"/>
        <v>No</v>
      </c>
      <c r="V2211" t="str">
        <f t="shared" si="685"/>
        <v>Yes</v>
      </c>
      <c r="X2211">
        <f t="shared" si="686"/>
        <v>595</v>
      </c>
      <c r="Y2211">
        <f t="shared" si="687"/>
        <v>444</v>
      </c>
      <c r="Z2211" s="18">
        <f t="shared" si="688"/>
        <v>2759712.3299794244</v>
      </c>
      <c r="AA2211" s="18">
        <f t="shared" si="689"/>
        <v>330643.50635802455</v>
      </c>
      <c r="AB2211" s="17">
        <f t="shared" si="690"/>
        <v>3.8641711229946525</v>
      </c>
      <c r="AC2211" s="2" t="s">
        <v>5040</v>
      </c>
      <c r="AD2211" s="2" t="s">
        <v>19</v>
      </c>
      <c r="AE2211" t="str">
        <f t="shared" si="691"/>
        <v>Electronics</v>
      </c>
      <c r="AF2211" t="str">
        <f t="shared" si="692"/>
        <v>Electronics</v>
      </c>
      <c r="AG2211" t="str" cm="1">
        <f t="array" ref="AG2211">INDEX(AD:AD,ROW())</f>
        <v>Electronics</v>
      </c>
      <c r="AH2211">
        <f t="shared" si="700"/>
        <v>13</v>
      </c>
      <c r="AI2211" t="str">
        <f t="shared" si="693"/>
        <v>Electronics</v>
      </c>
      <c r="AK2211">
        <f t="shared" si="694"/>
        <v>2025</v>
      </c>
      <c r="AL2211">
        <f t="shared" si="695"/>
        <v>3</v>
      </c>
      <c r="AM2211">
        <f t="shared" si="696"/>
        <v>18</v>
      </c>
      <c r="AN2211">
        <f t="shared" si="697"/>
        <v>3</v>
      </c>
      <c r="AO2211" t="str">
        <f t="shared" si="698"/>
        <v>Weekday</v>
      </c>
      <c r="AR2211" s="20">
        <f t="shared" si="699"/>
        <v>0</v>
      </c>
    </row>
    <row r="2212" spans="1:44" x14ac:dyDescent="0.35">
      <c r="A2212" t="str">
        <f t="shared" si="681"/>
        <v>CUST2211</v>
      </c>
      <c r="B2212" s="2" t="s">
        <v>2548</v>
      </c>
      <c r="C2212" s="4">
        <v>44962</v>
      </c>
      <c r="D2212" s="2" t="s">
        <v>26</v>
      </c>
      <c r="E2212" t="s">
        <v>5054</v>
      </c>
      <c r="F2212" s="2" t="s">
        <v>13</v>
      </c>
      <c r="G2212" s="2" t="s">
        <v>14</v>
      </c>
      <c r="H2212" s="2">
        <v>1</v>
      </c>
      <c r="I2212" s="19">
        <v>711.54</v>
      </c>
      <c r="J2212" s="2" t="s">
        <v>15</v>
      </c>
      <c r="K2212" s="2" t="s">
        <v>16</v>
      </c>
      <c r="L2212" s="2">
        <v>3</v>
      </c>
      <c r="M2212" s="18">
        <f t="shared" si="682"/>
        <v>711.54</v>
      </c>
      <c r="T2212" t="str">
        <f t="shared" si="683"/>
        <v>Completed</v>
      </c>
      <c r="U2212" t="str">
        <f t="shared" si="684"/>
        <v>No</v>
      </c>
      <c r="V2212" t="str">
        <f t="shared" si="685"/>
        <v>No</v>
      </c>
      <c r="X2212">
        <f t="shared" si="686"/>
        <v>558</v>
      </c>
      <c r="Y2212">
        <f t="shared" si="687"/>
        <v>430</v>
      </c>
      <c r="Z2212" s="18">
        <f t="shared" si="688"/>
        <v>1463424.4009529033</v>
      </c>
      <c r="AA2212" s="18">
        <f t="shared" si="689"/>
        <v>118285.78776560788</v>
      </c>
      <c r="AB2212" s="17">
        <f t="shared" si="690"/>
        <v>3.8140589569160999</v>
      </c>
      <c r="AC2212" s="2" t="s">
        <v>14</v>
      </c>
      <c r="AD2212" s="2" t="s">
        <v>13</v>
      </c>
      <c r="AE2212" t="str">
        <f t="shared" si="691"/>
        <v>Home &amp; Kitchen</v>
      </c>
      <c r="AF2212" t="str">
        <f t="shared" si="692"/>
        <v>Home &amp; Kitchen</v>
      </c>
      <c r="AG2212" t="str" cm="1">
        <f t="array" ref="AG2212">INDEX(AD:AD,ROW())</f>
        <v>Home &amp; Kitchen</v>
      </c>
      <c r="AH2212">
        <f t="shared" si="700"/>
        <v>2</v>
      </c>
      <c r="AI2212" t="str">
        <f t="shared" si="693"/>
        <v>Home &amp; Kitchen</v>
      </c>
      <c r="AK2212">
        <f t="shared" si="694"/>
        <v>2023</v>
      </c>
      <c r="AL2212">
        <f t="shared" si="695"/>
        <v>2</v>
      </c>
      <c r="AM2212">
        <f t="shared" si="696"/>
        <v>5</v>
      </c>
      <c r="AN2212">
        <f t="shared" si="697"/>
        <v>1</v>
      </c>
      <c r="AO2212" t="str">
        <f t="shared" si="698"/>
        <v>Weekend</v>
      </c>
      <c r="AR2212" s="20">
        <f t="shared" si="699"/>
        <v>0</v>
      </c>
    </row>
    <row r="2213" spans="1:44" x14ac:dyDescent="0.35">
      <c r="A2213" t="str">
        <f t="shared" si="681"/>
        <v>CUST2212</v>
      </c>
      <c r="B2213" s="2" t="s">
        <v>2549</v>
      </c>
      <c r="C2213" s="4">
        <v>45450</v>
      </c>
      <c r="D2213" s="2" t="s">
        <v>539</v>
      </c>
      <c r="E2213" t="s">
        <v>5053</v>
      </c>
      <c r="F2213" s="2" t="s">
        <v>19</v>
      </c>
      <c r="G2213" s="2" t="s">
        <v>5039</v>
      </c>
      <c r="H2213" s="2">
        <v>1</v>
      </c>
      <c r="I2213" s="19">
        <v>2545.16</v>
      </c>
      <c r="J2213" s="2" t="s">
        <v>5047</v>
      </c>
      <c r="K2213" s="2" t="s">
        <v>16</v>
      </c>
      <c r="L2213" s="2">
        <v>1</v>
      </c>
      <c r="M2213" s="18">
        <f t="shared" si="682"/>
        <v>2545.16</v>
      </c>
      <c r="T2213" t="str">
        <f t="shared" si="683"/>
        <v>Completed</v>
      </c>
      <c r="U2213" t="str">
        <f t="shared" si="684"/>
        <v>Yes</v>
      </c>
      <c r="V2213" t="str">
        <f t="shared" si="685"/>
        <v>No</v>
      </c>
      <c r="X2213">
        <f t="shared" si="686"/>
        <v>559</v>
      </c>
      <c r="Y2213">
        <f t="shared" si="687"/>
        <v>408</v>
      </c>
      <c r="Z2213" s="18">
        <f t="shared" si="688"/>
        <v>2759712.3299794244</v>
      </c>
      <c r="AA2213" s="18">
        <f t="shared" si="689"/>
        <v>330643.50635802455</v>
      </c>
      <c r="AB2213" s="17">
        <f t="shared" si="690"/>
        <v>3.8641711229946525</v>
      </c>
      <c r="AC2213" s="2" t="s">
        <v>5039</v>
      </c>
      <c r="AD2213" s="2" t="s">
        <v>19</v>
      </c>
      <c r="AE2213" t="str">
        <f t="shared" si="691"/>
        <v>Electronics</v>
      </c>
      <c r="AF2213" t="str">
        <f t="shared" si="692"/>
        <v>Electronics</v>
      </c>
      <c r="AG2213" t="str" cm="1">
        <f t="array" ref="AG2213">INDEX(AD:AD,ROW())</f>
        <v>Electronics</v>
      </c>
      <c r="AH2213">
        <f t="shared" si="700"/>
        <v>3</v>
      </c>
      <c r="AI2213" t="str">
        <f t="shared" si="693"/>
        <v>Electronics</v>
      </c>
      <c r="AK2213">
        <f t="shared" si="694"/>
        <v>2024</v>
      </c>
      <c r="AL2213">
        <f t="shared" si="695"/>
        <v>6</v>
      </c>
      <c r="AM2213">
        <f t="shared" si="696"/>
        <v>7</v>
      </c>
      <c r="AN2213">
        <f t="shared" si="697"/>
        <v>6</v>
      </c>
      <c r="AO2213" t="str">
        <f t="shared" si="698"/>
        <v>Weekday</v>
      </c>
      <c r="AR2213" s="20">
        <f t="shared" si="699"/>
        <v>0</v>
      </c>
    </row>
    <row r="2214" spans="1:44" x14ac:dyDescent="0.35">
      <c r="A2214" t="str">
        <f t="shared" si="681"/>
        <v>CUST2213</v>
      </c>
      <c r="B2214" s="2" t="s">
        <v>2550</v>
      </c>
      <c r="C2214" s="4">
        <v>45750</v>
      </c>
      <c r="D2214" s="2" t="s">
        <v>1357</v>
      </c>
      <c r="E2214" t="s">
        <v>5055</v>
      </c>
      <c r="F2214" s="2" t="s">
        <v>42</v>
      </c>
      <c r="G2214" s="2" t="s">
        <v>188</v>
      </c>
      <c r="H2214" s="2">
        <v>1</v>
      </c>
      <c r="I2214" s="19">
        <v>300.63</v>
      </c>
      <c r="J2214" s="2" t="s">
        <v>50</v>
      </c>
      <c r="K2214" s="2" t="s">
        <v>16</v>
      </c>
      <c r="L2214" s="31"/>
      <c r="M2214" s="18">
        <f t="shared" si="682"/>
        <v>300.63</v>
      </c>
      <c r="T2214" t="str">
        <f t="shared" si="683"/>
        <v>Completed</v>
      </c>
      <c r="U2214" t="str">
        <f t="shared" si="684"/>
        <v>No</v>
      </c>
      <c r="V2214" t="str">
        <f t="shared" si="685"/>
        <v>No</v>
      </c>
      <c r="X2214">
        <f t="shared" si="686"/>
        <v>567</v>
      </c>
      <c r="Y2214">
        <f t="shared" si="687"/>
        <v>440</v>
      </c>
      <c r="Z2214" s="18">
        <f t="shared" si="688"/>
        <v>1098537.4901531704</v>
      </c>
      <c r="AA2214" s="18">
        <f t="shared" si="689"/>
        <v>96724.388030634553</v>
      </c>
      <c r="AB2214" s="17">
        <f t="shared" si="690"/>
        <v>3.9001122334455669</v>
      </c>
      <c r="AC2214" s="2" t="s">
        <v>188</v>
      </c>
      <c r="AD2214" s="2" t="s">
        <v>42</v>
      </c>
      <c r="AE2214" t="str">
        <f t="shared" si="691"/>
        <v>Beauty</v>
      </c>
      <c r="AF2214" t="str">
        <f t="shared" si="692"/>
        <v>Beauty</v>
      </c>
      <c r="AG2214" t="str" cm="1">
        <f t="array" ref="AG2214">INDEX(AD:AD,ROW())</f>
        <v>Beauty</v>
      </c>
      <c r="AH2214">
        <f t="shared" si="700"/>
        <v>80</v>
      </c>
      <c r="AI2214" t="str">
        <f t="shared" si="693"/>
        <v>Beauty</v>
      </c>
      <c r="AK2214">
        <f t="shared" si="694"/>
        <v>2025</v>
      </c>
      <c r="AL2214">
        <f t="shared" si="695"/>
        <v>4</v>
      </c>
      <c r="AM2214">
        <f t="shared" si="696"/>
        <v>3</v>
      </c>
      <c r="AN2214">
        <f t="shared" si="697"/>
        <v>5</v>
      </c>
      <c r="AO2214" t="str">
        <f t="shared" si="698"/>
        <v>Weekday</v>
      </c>
      <c r="AR2214" s="20">
        <f t="shared" si="699"/>
        <v>0</v>
      </c>
    </row>
    <row r="2215" spans="1:44" x14ac:dyDescent="0.35">
      <c r="A2215" t="str">
        <f t="shared" si="681"/>
        <v>CUST2214</v>
      </c>
      <c r="B2215" s="2" t="s">
        <v>2551</v>
      </c>
      <c r="C2215" s="4">
        <v>45381</v>
      </c>
      <c r="D2215" s="2" t="s">
        <v>454</v>
      </c>
      <c r="E2215" t="s">
        <v>5050</v>
      </c>
      <c r="F2215" s="2" t="s">
        <v>42</v>
      </c>
      <c r="G2215" s="2" t="s">
        <v>5042</v>
      </c>
      <c r="H2215" s="2">
        <v>1</v>
      </c>
      <c r="I2215" s="19">
        <v>1030.81</v>
      </c>
      <c r="J2215" s="2" t="s">
        <v>50</v>
      </c>
      <c r="K2215" s="2" t="s">
        <v>16</v>
      </c>
      <c r="L2215" s="2">
        <v>5</v>
      </c>
      <c r="M2215" s="18">
        <f t="shared" si="682"/>
        <v>1030.81</v>
      </c>
      <c r="T2215" t="str">
        <f t="shared" si="683"/>
        <v>Completed</v>
      </c>
      <c r="U2215" t="str">
        <f t="shared" si="684"/>
        <v>Yes</v>
      </c>
      <c r="V2215" t="str">
        <f t="shared" si="685"/>
        <v>No</v>
      </c>
      <c r="X2215">
        <f t="shared" si="686"/>
        <v>589</v>
      </c>
      <c r="Y2215">
        <f t="shared" si="687"/>
        <v>426</v>
      </c>
      <c r="Z2215" s="18">
        <f t="shared" si="688"/>
        <v>1098537.4901531704</v>
      </c>
      <c r="AA2215" s="18">
        <f t="shared" si="689"/>
        <v>96724.388030634553</v>
      </c>
      <c r="AB2215" s="17">
        <f t="shared" si="690"/>
        <v>3.9001122334455669</v>
      </c>
      <c r="AC2215" s="2" t="s">
        <v>5042</v>
      </c>
      <c r="AD2215" s="2" t="s">
        <v>42</v>
      </c>
      <c r="AE2215" t="str">
        <f t="shared" si="691"/>
        <v>Beauty</v>
      </c>
      <c r="AF2215" t="str">
        <f t="shared" si="692"/>
        <v>Beauty</v>
      </c>
      <c r="AG2215" t="str" cm="1">
        <f t="array" ref="AG2215">INDEX(AD:AD,ROW())</f>
        <v>Beauty</v>
      </c>
      <c r="AH2215">
        <f t="shared" si="700"/>
        <v>18</v>
      </c>
      <c r="AI2215" t="str">
        <f t="shared" si="693"/>
        <v>Beauty</v>
      </c>
      <c r="AK2215">
        <f t="shared" si="694"/>
        <v>2024</v>
      </c>
      <c r="AL2215">
        <f t="shared" si="695"/>
        <v>3</v>
      </c>
      <c r="AM2215">
        <f t="shared" si="696"/>
        <v>30</v>
      </c>
      <c r="AN2215">
        <f t="shared" si="697"/>
        <v>7</v>
      </c>
      <c r="AO2215" t="str">
        <f t="shared" si="698"/>
        <v>Weekend</v>
      </c>
      <c r="AR2215" s="20">
        <f t="shared" si="699"/>
        <v>0</v>
      </c>
    </row>
    <row r="2216" spans="1:44" x14ac:dyDescent="0.35">
      <c r="A2216" t="str">
        <f t="shared" si="681"/>
        <v>CUST2215</v>
      </c>
      <c r="B2216" s="2" t="s">
        <v>2552</v>
      </c>
      <c r="C2216" s="4">
        <v>44997</v>
      </c>
      <c r="D2216" s="2" t="s">
        <v>123</v>
      </c>
      <c r="E2216" t="s">
        <v>5052</v>
      </c>
      <c r="F2216" s="2" t="s">
        <v>19</v>
      </c>
      <c r="G2216" s="2" t="s">
        <v>49</v>
      </c>
      <c r="H2216" s="2">
        <v>1</v>
      </c>
      <c r="I2216" s="19">
        <v>2740.07</v>
      </c>
      <c r="J2216" s="2" t="s">
        <v>5046</v>
      </c>
      <c r="K2216" s="2" t="s">
        <v>16</v>
      </c>
      <c r="L2216" s="2">
        <v>4</v>
      </c>
      <c r="M2216" s="18">
        <f t="shared" si="682"/>
        <v>2740.07</v>
      </c>
      <c r="T2216" t="str">
        <f t="shared" si="683"/>
        <v>Completed</v>
      </c>
      <c r="U2216" t="str">
        <f t="shared" si="684"/>
        <v>Yes</v>
      </c>
      <c r="V2216" t="str">
        <f t="shared" si="685"/>
        <v>No</v>
      </c>
      <c r="X2216">
        <f t="shared" si="686"/>
        <v>573</v>
      </c>
      <c r="Y2216">
        <f t="shared" si="687"/>
        <v>450</v>
      </c>
      <c r="Z2216" s="18">
        <f t="shared" si="688"/>
        <v>2759712.3299794244</v>
      </c>
      <c r="AA2216" s="18">
        <f t="shared" si="689"/>
        <v>330643.50635802455</v>
      </c>
      <c r="AB2216" s="17">
        <f t="shared" si="690"/>
        <v>3.8641711229946525</v>
      </c>
      <c r="AC2216" s="2" t="s">
        <v>49</v>
      </c>
      <c r="AD2216" s="2" t="s">
        <v>19</v>
      </c>
      <c r="AE2216" t="str">
        <f t="shared" si="691"/>
        <v>Electronics</v>
      </c>
      <c r="AF2216" t="str">
        <f t="shared" si="692"/>
        <v>Electronics</v>
      </c>
      <c r="AG2216" t="str" cm="1">
        <f t="array" ref="AG2216">INDEX(AD:AD,ROW())</f>
        <v>Electronics</v>
      </c>
      <c r="AH2216">
        <f t="shared" si="700"/>
        <v>12</v>
      </c>
      <c r="AI2216" t="str">
        <f t="shared" si="693"/>
        <v>Electronics</v>
      </c>
      <c r="AK2216">
        <f t="shared" si="694"/>
        <v>2023</v>
      </c>
      <c r="AL2216">
        <f t="shared" si="695"/>
        <v>3</v>
      </c>
      <c r="AM2216">
        <f t="shared" si="696"/>
        <v>12</v>
      </c>
      <c r="AN2216">
        <f t="shared" si="697"/>
        <v>1</v>
      </c>
      <c r="AO2216" t="str">
        <f t="shared" si="698"/>
        <v>Weekend</v>
      </c>
      <c r="AR2216" s="20">
        <f t="shared" si="699"/>
        <v>0</v>
      </c>
    </row>
    <row r="2217" spans="1:44" x14ac:dyDescent="0.35">
      <c r="A2217" t="str">
        <f t="shared" si="681"/>
        <v>CUST2216</v>
      </c>
      <c r="B2217" s="2" t="s">
        <v>2553</v>
      </c>
      <c r="C2217" s="4">
        <v>45802</v>
      </c>
      <c r="D2217" s="2" t="s">
        <v>242</v>
      </c>
      <c r="E2217" t="s">
        <v>5056</v>
      </c>
      <c r="F2217" s="2" t="s">
        <v>29</v>
      </c>
      <c r="G2217" s="2" t="s">
        <v>5041</v>
      </c>
      <c r="H2217" s="2">
        <v>1</v>
      </c>
      <c r="I2217" s="19">
        <v>2384.13</v>
      </c>
      <c r="J2217" s="2" t="s">
        <v>5046</v>
      </c>
      <c r="K2217" s="2" t="s">
        <v>76</v>
      </c>
      <c r="L2217" s="2">
        <v>5</v>
      </c>
      <c r="M2217" s="18">
        <f t="shared" si="682"/>
        <v>2384.13</v>
      </c>
      <c r="T2217" t="str">
        <f t="shared" si="683"/>
        <v>Completed</v>
      </c>
      <c r="U2217" t="str">
        <f t="shared" si="684"/>
        <v>No</v>
      </c>
      <c r="V2217" t="str">
        <f t="shared" si="685"/>
        <v>No</v>
      </c>
      <c r="X2217">
        <f t="shared" si="686"/>
        <v>50</v>
      </c>
      <c r="Y2217">
        <f t="shared" si="687"/>
        <v>37</v>
      </c>
      <c r="Z2217" s="18">
        <f t="shared" si="688"/>
        <v>1892867.2841657216</v>
      </c>
      <c r="AA2217" s="18">
        <f t="shared" si="689"/>
        <v>199432.98236095349</v>
      </c>
      <c r="AB2217" s="17">
        <f t="shared" si="690"/>
        <v>3.8949824970828471</v>
      </c>
      <c r="AC2217" s="2" t="s">
        <v>5041</v>
      </c>
      <c r="AD2217" s="2" t="s">
        <v>29</v>
      </c>
      <c r="AE2217" t="str">
        <f t="shared" si="691"/>
        <v>Fashion</v>
      </c>
      <c r="AF2217" t="str">
        <f t="shared" si="692"/>
        <v>Fashion</v>
      </c>
      <c r="AG2217" t="str" cm="1">
        <f t="array" ref="AG2217">INDEX(AD:AD,ROW())</f>
        <v>Fashion</v>
      </c>
      <c r="AH2217">
        <f t="shared" si="700"/>
        <v>15</v>
      </c>
      <c r="AI2217" t="str">
        <f t="shared" si="693"/>
        <v>Fashion</v>
      </c>
      <c r="AK2217">
        <f t="shared" si="694"/>
        <v>2025</v>
      </c>
      <c r="AL2217">
        <f t="shared" si="695"/>
        <v>5</v>
      </c>
      <c r="AM2217">
        <f t="shared" si="696"/>
        <v>25</v>
      </c>
      <c r="AN2217">
        <f t="shared" si="697"/>
        <v>1</v>
      </c>
      <c r="AO2217" t="str">
        <f t="shared" si="698"/>
        <v>Weekend</v>
      </c>
      <c r="AR2217" s="20">
        <f t="shared" si="699"/>
        <v>1</v>
      </c>
    </row>
    <row r="2218" spans="1:44" x14ac:dyDescent="0.35">
      <c r="A2218" t="str">
        <f t="shared" si="681"/>
        <v>CUST2217</v>
      </c>
      <c r="B2218" s="2" t="s">
        <v>2554</v>
      </c>
      <c r="C2218" s="4">
        <v>45294</v>
      </c>
      <c r="D2218" s="2" t="s">
        <v>556</v>
      </c>
      <c r="E2218" t="s">
        <v>5048</v>
      </c>
      <c r="F2218" s="2" t="s">
        <v>19</v>
      </c>
      <c r="G2218" s="2" t="s">
        <v>5040</v>
      </c>
      <c r="H2218" s="2">
        <v>1</v>
      </c>
      <c r="I2218" s="19">
        <v>1696.34</v>
      </c>
      <c r="J2218" s="2" t="s">
        <v>5038</v>
      </c>
      <c r="K2218" s="2" t="s">
        <v>16</v>
      </c>
      <c r="L2218" s="2">
        <v>5</v>
      </c>
      <c r="M2218" s="18">
        <f t="shared" si="682"/>
        <v>1696.34</v>
      </c>
      <c r="T2218" t="str">
        <f t="shared" si="683"/>
        <v>Completed</v>
      </c>
      <c r="U2218" t="str">
        <f t="shared" si="684"/>
        <v>Yes</v>
      </c>
      <c r="V2218" t="str">
        <f t="shared" si="685"/>
        <v>No</v>
      </c>
      <c r="X2218">
        <f t="shared" si="686"/>
        <v>590</v>
      </c>
      <c r="Y2218">
        <f t="shared" si="687"/>
        <v>451</v>
      </c>
      <c r="Z2218" s="18">
        <f t="shared" si="688"/>
        <v>2759712.3299794244</v>
      </c>
      <c r="AA2218" s="18">
        <f t="shared" si="689"/>
        <v>330643.50635802455</v>
      </c>
      <c r="AB2218" s="17">
        <f t="shared" si="690"/>
        <v>3.8641711229946525</v>
      </c>
      <c r="AC2218" s="2" t="s">
        <v>5040</v>
      </c>
      <c r="AD2218" s="2" t="s">
        <v>19</v>
      </c>
      <c r="AE2218" t="str">
        <f t="shared" si="691"/>
        <v>Electronics</v>
      </c>
      <c r="AF2218" t="str">
        <f t="shared" si="692"/>
        <v>Electronics</v>
      </c>
      <c r="AG2218" t="str" cm="1">
        <f t="array" ref="AG2218">INDEX(AD:AD,ROW())</f>
        <v>Electronics</v>
      </c>
      <c r="AH2218">
        <f t="shared" si="700"/>
        <v>13</v>
      </c>
      <c r="AI2218" t="str">
        <f t="shared" si="693"/>
        <v>Electronics</v>
      </c>
      <c r="AK2218">
        <f t="shared" si="694"/>
        <v>2024</v>
      </c>
      <c r="AL2218">
        <f t="shared" si="695"/>
        <v>1</v>
      </c>
      <c r="AM2218">
        <f t="shared" si="696"/>
        <v>3</v>
      </c>
      <c r="AN2218">
        <f t="shared" si="697"/>
        <v>4</v>
      </c>
      <c r="AO2218" t="str">
        <f t="shared" si="698"/>
        <v>Weekday</v>
      </c>
      <c r="AR2218" s="20">
        <f t="shared" si="699"/>
        <v>0</v>
      </c>
    </row>
    <row r="2219" spans="1:44" x14ac:dyDescent="0.35">
      <c r="A2219" t="str">
        <f t="shared" si="681"/>
        <v>CUST2218</v>
      </c>
      <c r="B2219" s="2" t="s">
        <v>2555</v>
      </c>
      <c r="C2219" s="4">
        <v>44964</v>
      </c>
      <c r="D2219" s="2" t="s">
        <v>131</v>
      </c>
      <c r="E2219" t="s">
        <v>5051</v>
      </c>
      <c r="F2219" s="2" t="s">
        <v>29</v>
      </c>
      <c r="G2219" s="2" t="s">
        <v>5041</v>
      </c>
      <c r="H2219" s="2">
        <v>2</v>
      </c>
      <c r="I2219" s="19">
        <v>1931.94</v>
      </c>
      <c r="J2219" s="2" t="s">
        <v>50</v>
      </c>
      <c r="K2219" s="2" t="s">
        <v>16</v>
      </c>
      <c r="L2219" s="2">
        <v>4</v>
      </c>
      <c r="M2219" s="18">
        <f t="shared" si="682"/>
        <v>3863.88</v>
      </c>
      <c r="T2219" t="str">
        <f t="shared" si="683"/>
        <v>Completed</v>
      </c>
      <c r="U2219" t="str">
        <f t="shared" si="684"/>
        <v>Yes</v>
      </c>
      <c r="V2219" t="str">
        <f t="shared" si="685"/>
        <v>No</v>
      </c>
      <c r="X2219">
        <f t="shared" si="686"/>
        <v>619</v>
      </c>
      <c r="Y2219">
        <f t="shared" si="687"/>
        <v>468</v>
      </c>
      <c r="Z2219" s="18">
        <f t="shared" si="688"/>
        <v>1892867.2841657216</v>
      </c>
      <c r="AA2219" s="18">
        <f t="shared" si="689"/>
        <v>199432.98236095349</v>
      </c>
      <c r="AB2219" s="17">
        <f t="shared" si="690"/>
        <v>3.8949824970828471</v>
      </c>
      <c r="AC2219" s="2" t="s">
        <v>5041</v>
      </c>
      <c r="AD2219" s="2" t="s">
        <v>29</v>
      </c>
      <c r="AE2219" t="str">
        <f t="shared" si="691"/>
        <v>Fashion</v>
      </c>
      <c r="AF2219" t="str">
        <f t="shared" si="692"/>
        <v>Fashion</v>
      </c>
      <c r="AG2219" t="str" cm="1">
        <f t="array" ref="AG2219">INDEX(AD:AD,ROW())</f>
        <v>Fashion</v>
      </c>
      <c r="AH2219">
        <f t="shared" si="700"/>
        <v>15</v>
      </c>
      <c r="AI2219" t="str">
        <f t="shared" si="693"/>
        <v>Fashion</v>
      </c>
      <c r="AK2219">
        <f t="shared" si="694"/>
        <v>2023</v>
      </c>
      <c r="AL2219">
        <f t="shared" si="695"/>
        <v>2</v>
      </c>
      <c r="AM2219">
        <f t="shared" si="696"/>
        <v>7</v>
      </c>
      <c r="AN2219">
        <f t="shared" si="697"/>
        <v>3</v>
      </c>
      <c r="AO2219" t="str">
        <f t="shared" si="698"/>
        <v>Weekday</v>
      </c>
      <c r="AR2219" s="20">
        <f t="shared" si="699"/>
        <v>0</v>
      </c>
    </row>
    <row r="2220" spans="1:44" x14ac:dyDescent="0.35">
      <c r="A2220" t="str">
        <f t="shared" si="681"/>
        <v>CUST2219</v>
      </c>
      <c r="B2220" s="2" t="s">
        <v>2556</v>
      </c>
      <c r="C2220" s="4">
        <v>45540</v>
      </c>
      <c r="D2220" s="2" t="s">
        <v>12</v>
      </c>
      <c r="E2220" t="s">
        <v>5050</v>
      </c>
      <c r="F2220" s="2" t="s">
        <v>23</v>
      </c>
      <c r="G2220" s="2" t="s">
        <v>68</v>
      </c>
      <c r="H2220" s="2">
        <v>1</v>
      </c>
      <c r="I2220" s="19">
        <v>638.13</v>
      </c>
      <c r="J2220" s="2" t="s">
        <v>5046</v>
      </c>
      <c r="K2220" s="2" t="s">
        <v>31</v>
      </c>
      <c r="L2220" s="2">
        <v>5</v>
      </c>
      <c r="M2220" s="18">
        <f t="shared" si="682"/>
        <v>638.13</v>
      </c>
      <c r="T2220" t="str">
        <f t="shared" si="683"/>
        <v>Pending</v>
      </c>
      <c r="U2220" t="str">
        <f t="shared" si="684"/>
        <v>No</v>
      </c>
      <c r="V2220" t="str">
        <f t="shared" si="685"/>
        <v>Yes</v>
      </c>
      <c r="X2220">
        <f t="shared" si="686"/>
        <v>589</v>
      </c>
      <c r="Y2220">
        <f t="shared" si="687"/>
        <v>426</v>
      </c>
      <c r="Z2220" s="18">
        <f t="shared" si="688"/>
        <v>594714.6477588166</v>
      </c>
      <c r="AA2220" s="18">
        <f t="shared" si="689"/>
        <v>60882.938065984097</v>
      </c>
      <c r="AB2220" s="17">
        <f t="shared" si="690"/>
        <v>3.804733727810651</v>
      </c>
      <c r="AC2220" s="2" t="s">
        <v>68</v>
      </c>
      <c r="AD2220" s="2" t="s">
        <v>23</v>
      </c>
      <c r="AE2220" t="str">
        <f t="shared" si="691"/>
        <v>Books</v>
      </c>
      <c r="AF2220" t="str">
        <f t="shared" si="692"/>
        <v>Books</v>
      </c>
      <c r="AG2220" t="str" cm="1">
        <f t="array" ref="AG2220">INDEX(AD:AD,ROW())</f>
        <v>Books</v>
      </c>
      <c r="AH2220">
        <f t="shared" si="700"/>
        <v>20</v>
      </c>
      <c r="AI2220" t="str">
        <f t="shared" si="693"/>
        <v>Books</v>
      </c>
      <c r="AK2220">
        <f t="shared" si="694"/>
        <v>2024</v>
      </c>
      <c r="AL2220">
        <f t="shared" si="695"/>
        <v>9</v>
      </c>
      <c r="AM2220">
        <f t="shared" si="696"/>
        <v>5</v>
      </c>
      <c r="AN2220">
        <f t="shared" si="697"/>
        <v>5</v>
      </c>
      <c r="AO2220" t="str">
        <f t="shared" si="698"/>
        <v>Weekday</v>
      </c>
      <c r="AR2220" s="20">
        <f t="shared" si="699"/>
        <v>0</v>
      </c>
    </row>
    <row r="2221" spans="1:44" x14ac:dyDescent="0.35">
      <c r="A2221" t="str">
        <f t="shared" si="681"/>
        <v>CUST2220</v>
      </c>
      <c r="B2221" s="2" t="s">
        <v>2557</v>
      </c>
      <c r="C2221" s="4">
        <v>45493</v>
      </c>
      <c r="D2221" s="2" t="s">
        <v>385</v>
      </c>
      <c r="E2221" t="s">
        <v>5052</v>
      </c>
      <c r="F2221" s="2" t="s">
        <v>42</v>
      </c>
      <c r="G2221" s="2" t="s">
        <v>170</v>
      </c>
      <c r="H2221" s="2">
        <v>1</v>
      </c>
      <c r="I2221" s="19">
        <v>921.65</v>
      </c>
      <c r="J2221" s="2" t="s">
        <v>50</v>
      </c>
      <c r="K2221" s="2" t="s">
        <v>16</v>
      </c>
      <c r="L2221" s="2">
        <v>4</v>
      </c>
      <c r="M2221" s="18">
        <f t="shared" si="682"/>
        <v>921.65</v>
      </c>
      <c r="T2221" t="str">
        <f t="shared" si="683"/>
        <v>Completed</v>
      </c>
      <c r="U2221" t="str">
        <f t="shared" si="684"/>
        <v>No</v>
      </c>
      <c r="V2221" t="str">
        <f t="shared" si="685"/>
        <v>No</v>
      </c>
      <c r="X2221">
        <f t="shared" si="686"/>
        <v>573</v>
      </c>
      <c r="Y2221">
        <f t="shared" si="687"/>
        <v>450</v>
      </c>
      <c r="Z2221" s="18">
        <f t="shared" si="688"/>
        <v>1098537.4901531704</v>
      </c>
      <c r="AA2221" s="18">
        <f t="shared" si="689"/>
        <v>96724.388030634553</v>
      </c>
      <c r="AB2221" s="17">
        <f t="shared" si="690"/>
        <v>3.9001122334455669</v>
      </c>
      <c r="AC2221" s="2" t="s">
        <v>170</v>
      </c>
      <c r="AD2221" s="2" t="s">
        <v>42</v>
      </c>
      <c r="AE2221" t="str">
        <f t="shared" si="691"/>
        <v>Beauty</v>
      </c>
      <c r="AF2221" t="str">
        <f t="shared" si="692"/>
        <v>Beauty</v>
      </c>
      <c r="AG2221" t="str" cm="1">
        <f t="array" ref="AG2221">INDEX(AD:AD,ROW())</f>
        <v>Beauty</v>
      </c>
      <c r="AH2221">
        <f t="shared" si="700"/>
        <v>70</v>
      </c>
      <c r="AI2221" t="str">
        <f t="shared" si="693"/>
        <v>Beauty</v>
      </c>
      <c r="AK2221">
        <f t="shared" si="694"/>
        <v>2024</v>
      </c>
      <c r="AL2221">
        <f t="shared" si="695"/>
        <v>7</v>
      </c>
      <c r="AM2221">
        <f t="shared" si="696"/>
        <v>20</v>
      </c>
      <c r="AN2221">
        <f t="shared" si="697"/>
        <v>7</v>
      </c>
      <c r="AO2221" t="str">
        <f t="shared" si="698"/>
        <v>Weekend</v>
      </c>
      <c r="AR2221" s="20">
        <f t="shared" si="699"/>
        <v>0</v>
      </c>
    </row>
    <row r="2222" spans="1:44" x14ac:dyDescent="0.35">
      <c r="A2222" t="str">
        <f t="shared" si="681"/>
        <v>CUST2221</v>
      </c>
      <c r="B2222" s="2" t="s">
        <v>2558</v>
      </c>
      <c r="C2222" s="4">
        <v>45648</v>
      </c>
      <c r="D2222" s="2" t="s">
        <v>306</v>
      </c>
      <c r="E2222" t="s">
        <v>5052</v>
      </c>
      <c r="F2222" s="2" t="s">
        <v>29</v>
      </c>
      <c r="G2222" s="2" t="s">
        <v>5041</v>
      </c>
      <c r="H2222" s="2">
        <v>3</v>
      </c>
      <c r="I2222" s="19">
        <v>322.04000000000002</v>
      </c>
      <c r="J2222" s="2" t="s">
        <v>5046</v>
      </c>
      <c r="K2222" s="2" t="s">
        <v>16</v>
      </c>
      <c r="L2222" s="2">
        <v>4</v>
      </c>
      <c r="M2222" s="18">
        <f t="shared" si="682"/>
        <v>966.12000000000012</v>
      </c>
      <c r="T2222" t="str">
        <f t="shared" si="683"/>
        <v>Completed</v>
      </c>
      <c r="U2222" t="str">
        <f t="shared" si="684"/>
        <v>No</v>
      </c>
      <c r="V2222" t="str">
        <f t="shared" si="685"/>
        <v>No</v>
      </c>
      <c r="X2222">
        <f t="shared" si="686"/>
        <v>573</v>
      </c>
      <c r="Y2222">
        <f t="shared" si="687"/>
        <v>450</v>
      </c>
      <c r="Z2222" s="18">
        <f t="shared" si="688"/>
        <v>1892867.2841657216</v>
      </c>
      <c r="AA2222" s="18">
        <f t="shared" si="689"/>
        <v>199432.98236095349</v>
      </c>
      <c r="AB2222" s="17">
        <f t="shared" si="690"/>
        <v>3.8949824970828471</v>
      </c>
      <c r="AC2222" s="2" t="s">
        <v>5041</v>
      </c>
      <c r="AD2222" s="2" t="s">
        <v>29</v>
      </c>
      <c r="AE2222" t="str">
        <f t="shared" si="691"/>
        <v>Fashion</v>
      </c>
      <c r="AF2222" t="str">
        <f t="shared" si="692"/>
        <v>Fashion</v>
      </c>
      <c r="AG2222" t="str" cm="1">
        <f t="array" ref="AG2222">INDEX(AD:AD,ROW())</f>
        <v>Fashion</v>
      </c>
      <c r="AH2222">
        <f t="shared" si="700"/>
        <v>15</v>
      </c>
      <c r="AI2222" t="str">
        <f t="shared" si="693"/>
        <v>Fashion</v>
      </c>
      <c r="AK2222">
        <f t="shared" si="694"/>
        <v>2024</v>
      </c>
      <c r="AL2222">
        <f t="shared" si="695"/>
        <v>12</v>
      </c>
      <c r="AM2222">
        <f t="shared" si="696"/>
        <v>22</v>
      </c>
      <c r="AN2222">
        <f t="shared" si="697"/>
        <v>1</v>
      </c>
      <c r="AO2222" t="str">
        <f t="shared" si="698"/>
        <v>Weekend</v>
      </c>
      <c r="AR2222" s="20">
        <f t="shared" si="699"/>
        <v>0</v>
      </c>
    </row>
    <row r="2223" spans="1:44" x14ac:dyDescent="0.35">
      <c r="A2223" t="str">
        <f t="shared" si="681"/>
        <v>CUST2222</v>
      </c>
      <c r="B2223" s="2" t="s">
        <v>2559</v>
      </c>
      <c r="C2223" s="4">
        <v>45008</v>
      </c>
      <c r="D2223" s="2" t="s">
        <v>707</v>
      </c>
      <c r="E2223" t="s">
        <v>5048</v>
      </c>
      <c r="F2223" s="2" t="s">
        <v>29</v>
      </c>
      <c r="G2223" s="2" t="s">
        <v>121</v>
      </c>
      <c r="H2223" s="2">
        <v>1</v>
      </c>
      <c r="I2223" s="19">
        <v>801.21</v>
      </c>
      <c r="J2223" s="2" t="s">
        <v>50</v>
      </c>
      <c r="K2223" s="2" t="s">
        <v>16</v>
      </c>
      <c r="L2223" s="2">
        <v>5</v>
      </c>
      <c r="M2223" s="18">
        <f t="shared" si="682"/>
        <v>801.21</v>
      </c>
      <c r="T2223" t="str">
        <f t="shared" si="683"/>
        <v>Completed</v>
      </c>
      <c r="U2223" t="str">
        <f t="shared" si="684"/>
        <v>No</v>
      </c>
      <c r="V2223" t="str">
        <f t="shared" si="685"/>
        <v>No</v>
      </c>
      <c r="X2223">
        <f t="shared" si="686"/>
        <v>590</v>
      </c>
      <c r="Y2223">
        <f t="shared" si="687"/>
        <v>451</v>
      </c>
      <c r="Z2223" s="18">
        <f t="shared" si="688"/>
        <v>1892867.2841657216</v>
      </c>
      <c r="AA2223" s="18">
        <f t="shared" si="689"/>
        <v>199432.98236095349</v>
      </c>
      <c r="AB2223" s="17">
        <f t="shared" si="690"/>
        <v>3.8949824970828471</v>
      </c>
      <c r="AC2223" s="2" t="s">
        <v>121</v>
      </c>
      <c r="AD2223" s="2" t="s">
        <v>29</v>
      </c>
      <c r="AE2223" t="str">
        <f t="shared" si="691"/>
        <v>Fashion</v>
      </c>
      <c r="AF2223" t="str">
        <f t="shared" si="692"/>
        <v>Fashion</v>
      </c>
      <c r="AG2223" t="str" cm="1">
        <f t="array" ref="AG2223">INDEX(AD:AD,ROW())</f>
        <v>Fashion</v>
      </c>
      <c r="AH2223">
        <f t="shared" si="700"/>
        <v>45</v>
      </c>
      <c r="AI2223" t="str">
        <f t="shared" si="693"/>
        <v>Fashion</v>
      </c>
      <c r="AK2223">
        <f t="shared" si="694"/>
        <v>2023</v>
      </c>
      <c r="AL2223">
        <f t="shared" si="695"/>
        <v>3</v>
      </c>
      <c r="AM2223">
        <f t="shared" si="696"/>
        <v>23</v>
      </c>
      <c r="AN2223">
        <f t="shared" si="697"/>
        <v>5</v>
      </c>
      <c r="AO2223" t="str">
        <f t="shared" si="698"/>
        <v>Weekday</v>
      </c>
      <c r="AR2223" s="20">
        <f t="shared" si="699"/>
        <v>0</v>
      </c>
    </row>
    <row r="2224" spans="1:44" x14ac:dyDescent="0.35">
      <c r="A2224" t="str">
        <f t="shared" si="681"/>
        <v>CUST2223</v>
      </c>
      <c r="B2224" s="2" t="s">
        <v>2560</v>
      </c>
      <c r="C2224" s="4">
        <v>45710</v>
      </c>
      <c r="D2224" s="2" t="s">
        <v>948</v>
      </c>
      <c r="E2224" t="s">
        <v>5052</v>
      </c>
      <c r="F2224" s="2" t="s">
        <v>42</v>
      </c>
      <c r="G2224" s="2" t="s">
        <v>170</v>
      </c>
      <c r="H2224" s="2">
        <v>1</v>
      </c>
      <c r="I2224" s="19">
        <v>1119.18</v>
      </c>
      <c r="J2224" s="2" t="s">
        <v>5047</v>
      </c>
      <c r="K2224" s="2" t="s">
        <v>16</v>
      </c>
      <c r="L2224" s="2">
        <v>4</v>
      </c>
      <c r="M2224" s="18">
        <f t="shared" si="682"/>
        <v>1119.18</v>
      </c>
      <c r="T2224" t="str">
        <f t="shared" si="683"/>
        <v>Completed</v>
      </c>
      <c r="U2224" t="str">
        <f t="shared" si="684"/>
        <v>Yes</v>
      </c>
      <c r="V2224" t="str">
        <f t="shared" si="685"/>
        <v>No</v>
      </c>
      <c r="X2224">
        <f t="shared" si="686"/>
        <v>573</v>
      </c>
      <c r="Y2224">
        <f t="shared" si="687"/>
        <v>450</v>
      </c>
      <c r="Z2224" s="18">
        <f t="shared" si="688"/>
        <v>1098537.4901531704</v>
      </c>
      <c r="AA2224" s="18">
        <f t="shared" si="689"/>
        <v>96724.388030634553</v>
      </c>
      <c r="AB2224" s="17">
        <f t="shared" si="690"/>
        <v>3.9001122334455669</v>
      </c>
      <c r="AC2224" s="2" t="s">
        <v>170</v>
      </c>
      <c r="AD2224" s="2" t="s">
        <v>42</v>
      </c>
      <c r="AE2224" t="str">
        <f t="shared" si="691"/>
        <v>Beauty</v>
      </c>
      <c r="AF2224" t="str">
        <f t="shared" si="692"/>
        <v>Beauty</v>
      </c>
      <c r="AG2224" t="str" cm="1">
        <f t="array" ref="AG2224">INDEX(AD:AD,ROW())</f>
        <v>Beauty</v>
      </c>
      <c r="AH2224">
        <f t="shared" si="700"/>
        <v>70</v>
      </c>
      <c r="AI2224" t="str">
        <f t="shared" si="693"/>
        <v>Beauty</v>
      </c>
      <c r="AK2224">
        <f t="shared" si="694"/>
        <v>2025</v>
      </c>
      <c r="AL2224">
        <f t="shared" si="695"/>
        <v>2</v>
      </c>
      <c r="AM2224">
        <f t="shared" si="696"/>
        <v>22</v>
      </c>
      <c r="AN2224">
        <f t="shared" si="697"/>
        <v>7</v>
      </c>
      <c r="AO2224" t="str">
        <f t="shared" si="698"/>
        <v>Weekend</v>
      </c>
      <c r="AR2224" s="20">
        <f t="shared" si="699"/>
        <v>0</v>
      </c>
    </row>
    <row r="2225" spans="1:44" x14ac:dyDescent="0.35">
      <c r="A2225" t="str">
        <f t="shared" si="681"/>
        <v>CUST2224</v>
      </c>
      <c r="B2225" s="2" t="s">
        <v>2561</v>
      </c>
      <c r="C2225" s="4">
        <v>45620</v>
      </c>
      <c r="D2225" s="2" t="s">
        <v>390</v>
      </c>
      <c r="E2225" t="s">
        <v>5054</v>
      </c>
      <c r="F2225" s="2" t="s">
        <v>23</v>
      </c>
      <c r="G2225" s="2" t="s">
        <v>75</v>
      </c>
      <c r="H2225" s="2">
        <v>1</v>
      </c>
      <c r="I2225" s="19">
        <v>762.58</v>
      </c>
      <c r="J2225" s="2" t="s">
        <v>5047</v>
      </c>
      <c r="K2225" s="2" t="s">
        <v>16</v>
      </c>
      <c r="L2225" s="2">
        <v>4</v>
      </c>
      <c r="M2225" s="18">
        <f t="shared" si="682"/>
        <v>762.58</v>
      </c>
      <c r="T2225" t="str">
        <f t="shared" si="683"/>
        <v>Completed</v>
      </c>
      <c r="U2225" t="str">
        <f t="shared" si="684"/>
        <v>No</v>
      </c>
      <c r="V2225" t="str">
        <f t="shared" si="685"/>
        <v>No</v>
      </c>
      <c r="X2225">
        <f t="shared" si="686"/>
        <v>558</v>
      </c>
      <c r="Y2225">
        <f t="shared" si="687"/>
        <v>430</v>
      </c>
      <c r="Z2225" s="18">
        <f t="shared" si="688"/>
        <v>594714.6477588166</v>
      </c>
      <c r="AA2225" s="18">
        <f t="shared" si="689"/>
        <v>60882.938065984097</v>
      </c>
      <c r="AB2225" s="17">
        <f t="shared" si="690"/>
        <v>3.804733727810651</v>
      </c>
      <c r="AC2225" s="2" t="s">
        <v>75</v>
      </c>
      <c r="AD2225" s="2" t="s">
        <v>23</v>
      </c>
      <c r="AE2225" t="str">
        <f t="shared" si="691"/>
        <v>Books</v>
      </c>
      <c r="AF2225" t="str">
        <f t="shared" si="692"/>
        <v>Books</v>
      </c>
      <c r="AG2225" t="str" cm="1">
        <f t="array" ref="AG2225">INDEX(AD:AD,ROW())</f>
        <v>Books</v>
      </c>
      <c r="AH2225">
        <f t="shared" si="700"/>
        <v>23</v>
      </c>
      <c r="AI2225" t="str">
        <f t="shared" si="693"/>
        <v>Books</v>
      </c>
      <c r="AK2225">
        <f t="shared" si="694"/>
        <v>2024</v>
      </c>
      <c r="AL2225">
        <f t="shared" si="695"/>
        <v>11</v>
      </c>
      <c r="AM2225">
        <f t="shared" si="696"/>
        <v>24</v>
      </c>
      <c r="AN2225">
        <f t="shared" si="697"/>
        <v>1</v>
      </c>
      <c r="AO2225" t="str">
        <f t="shared" si="698"/>
        <v>Weekend</v>
      </c>
      <c r="AR2225" s="20">
        <f t="shared" si="699"/>
        <v>0</v>
      </c>
    </row>
    <row r="2226" spans="1:44" x14ac:dyDescent="0.35">
      <c r="A2226" t="str">
        <f t="shared" si="681"/>
        <v>CUST2225</v>
      </c>
      <c r="B2226" s="2" t="s">
        <v>2562</v>
      </c>
      <c r="C2226" s="4">
        <v>45680</v>
      </c>
      <c r="D2226" s="2" t="s">
        <v>613</v>
      </c>
      <c r="E2226" t="s">
        <v>5050</v>
      </c>
      <c r="F2226" s="2" t="s">
        <v>42</v>
      </c>
      <c r="G2226" s="2" t="s">
        <v>43</v>
      </c>
      <c r="H2226" s="2">
        <v>1</v>
      </c>
      <c r="I2226" s="19">
        <v>252.03</v>
      </c>
      <c r="J2226" s="2" t="s">
        <v>50</v>
      </c>
      <c r="K2226" s="2" t="s">
        <v>31</v>
      </c>
      <c r="L2226" s="2">
        <v>3</v>
      </c>
      <c r="M2226" s="18">
        <f t="shared" si="682"/>
        <v>252.03</v>
      </c>
      <c r="T2226" t="str">
        <f t="shared" si="683"/>
        <v>Pending</v>
      </c>
      <c r="U2226" t="str">
        <f t="shared" si="684"/>
        <v>No</v>
      </c>
      <c r="V2226" t="str">
        <f t="shared" si="685"/>
        <v>Yes</v>
      </c>
      <c r="X2226">
        <f t="shared" si="686"/>
        <v>589</v>
      </c>
      <c r="Y2226">
        <f t="shared" si="687"/>
        <v>426</v>
      </c>
      <c r="Z2226" s="18">
        <f t="shared" si="688"/>
        <v>1098537.4901531704</v>
      </c>
      <c r="AA2226" s="18">
        <f t="shared" si="689"/>
        <v>96724.388030634553</v>
      </c>
      <c r="AB2226" s="17">
        <f t="shared" si="690"/>
        <v>3.9001122334455669</v>
      </c>
      <c r="AC2226" s="2" t="s">
        <v>43</v>
      </c>
      <c r="AD2226" s="2" t="s">
        <v>42</v>
      </c>
      <c r="AE2226" t="str">
        <f t="shared" si="691"/>
        <v>Beauty</v>
      </c>
      <c r="AF2226" t="str">
        <f t="shared" si="692"/>
        <v>Beauty</v>
      </c>
      <c r="AG2226" t="str" cm="1">
        <f t="array" ref="AG2226">INDEX(AD:AD,ROW())</f>
        <v>Beauty</v>
      </c>
      <c r="AH2226">
        <f t="shared" si="700"/>
        <v>10</v>
      </c>
      <c r="AI2226" t="str">
        <f t="shared" si="693"/>
        <v>Beauty</v>
      </c>
      <c r="AK2226">
        <f t="shared" si="694"/>
        <v>2025</v>
      </c>
      <c r="AL2226">
        <f t="shared" si="695"/>
        <v>1</v>
      </c>
      <c r="AM2226">
        <f t="shared" si="696"/>
        <v>23</v>
      </c>
      <c r="AN2226">
        <f t="shared" si="697"/>
        <v>5</v>
      </c>
      <c r="AO2226" t="str">
        <f t="shared" si="698"/>
        <v>Weekday</v>
      </c>
      <c r="AR2226" s="20">
        <f t="shared" si="699"/>
        <v>0</v>
      </c>
    </row>
    <row r="2227" spans="1:44" x14ac:dyDescent="0.35">
      <c r="A2227" t="str">
        <f t="shared" si="681"/>
        <v>CUST2226</v>
      </c>
      <c r="B2227" s="2" t="s">
        <v>2563</v>
      </c>
      <c r="C2227" s="4">
        <v>45541</v>
      </c>
      <c r="D2227" s="2" t="s">
        <v>186</v>
      </c>
      <c r="E2227" t="s">
        <v>5053</v>
      </c>
      <c r="F2227" s="2" t="s">
        <v>29</v>
      </c>
      <c r="G2227" s="2" t="s">
        <v>121</v>
      </c>
      <c r="H2227" s="2">
        <v>1</v>
      </c>
      <c r="I2227" s="19">
        <v>717.19</v>
      </c>
      <c r="J2227" s="2" t="s">
        <v>5046</v>
      </c>
      <c r="K2227" s="2" t="s">
        <v>16</v>
      </c>
      <c r="L2227" s="2">
        <v>2</v>
      </c>
      <c r="M2227" s="18">
        <f t="shared" si="682"/>
        <v>717.19</v>
      </c>
      <c r="T2227" t="str">
        <f t="shared" si="683"/>
        <v>Completed</v>
      </c>
      <c r="U2227" t="str">
        <f t="shared" si="684"/>
        <v>No</v>
      </c>
      <c r="V2227" t="str">
        <f t="shared" si="685"/>
        <v>No</v>
      </c>
      <c r="X2227">
        <f t="shared" si="686"/>
        <v>559</v>
      </c>
      <c r="Y2227">
        <f t="shared" si="687"/>
        <v>408</v>
      </c>
      <c r="Z2227" s="18">
        <f t="shared" si="688"/>
        <v>1892867.2841657216</v>
      </c>
      <c r="AA2227" s="18">
        <f t="shared" si="689"/>
        <v>199432.98236095349</v>
      </c>
      <c r="AB2227" s="17">
        <f t="shared" si="690"/>
        <v>3.8949824970828471</v>
      </c>
      <c r="AC2227" s="2" t="s">
        <v>121</v>
      </c>
      <c r="AD2227" s="2" t="s">
        <v>29</v>
      </c>
      <c r="AE2227" t="str">
        <f t="shared" si="691"/>
        <v>Fashion</v>
      </c>
      <c r="AF2227" t="str">
        <f t="shared" si="692"/>
        <v>Fashion</v>
      </c>
      <c r="AG2227" t="str" cm="1">
        <f t="array" ref="AG2227">INDEX(AD:AD,ROW())</f>
        <v>Fashion</v>
      </c>
      <c r="AH2227">
        <f t="shared" si="700"/>
        <v>45</v>
      </c>
      <c r="AI2227" t="str">
        <f t="shared" si="693"/>
        <v>Fashion</v>
      </c>
      <c r="AK2227">
        <f t="shared" si="694"/>
        <v>2024</v>
      </c>
      <c r="AL2227">
        <f t="shared" si="695"/>
        <v>9</v>
      </c>
      <c r="AM2227">
        <f t="shared" si="696"/>
        <v>6</v>
      </c>
      <c r="AN2227">
        <f t="shared" si="697"/>
        <v>6</v>
      </c>
      <c r="AO2227" t="str">
        <f t="shared" si="698"/>
        <v>Weekday</v>
      </c>
      <c r="AR2227" s="20">
        <f t="shared" si="699"/>
        <v>0</v>
      </c>
    </row>
    <row r="2228" spans="1:44" x14ac:dyDescent="0.35">
      <c r="A2228" t="str">
        <f t="shared" si="681"/>
        <v>CUST2227</v>
      </c>
      <c r="B2228" s="2" t="s">
        <v>2564</v>
      </c>
      <c r="C2228" s="4">
        <v>45695</v>
      </c>
      <c r="D2228" s="2" t="s">
        <v>698</v>
      </c>
      <c r="E2228" t="s">
        <v>5052</v>
      </c>
      <c r="F2228" s="2" t="s">
        <v>13</v>
      </c>
      <c r="G2228" s="2" t="s">
        <v>5045</v>
      </c>
      <c r="H2228" s="2">
        <v>2</v>
      </c>
      <c r="I2228" s="19">
        <v>229.97</v>
      </c>
      <c r="J2228" s="2" t="s">
        <v>20</v>
      </c>
      <c r="K2228" s="2" t="s">
        <v>16</v>
      </c>
      <c r="L2228" s="2">
        <v>5</v>
      </c>
      <c r="M2228" s="18">
        <f t="shared" si="682"/>
        <v>459.94</v>
      </c>
      <c r="T2228" t="str">
        <f t="shared" si="683"/>
        <v>Completed</v>
      </c>
      <c r="U2228" t="str">
        <f t="shared" si="684"/>
        <v>No</v>
      </c>
      <c r="V2228" t="str">
        <f t="shared" si="685"/>
        <v>No</v>
      </c>
      <c r="X2228">
        <f t="shared" si="686"/>
        <v>573</v>
      </c>
      <c r="Y2228">
        <f t="shared" si="687"/>
        <v>450</v>
      </c>
      <c r="Z2228" s="18">
        <f t="shared" si="688"/>
        <v>1463424.4009529033</v>
      </c>
      <c r="AA2228" s="18">
        <f t="shared" si="689"/>
        <v>118285.78776560788</v>
      </c>
      <c r="AB2228" s="17">
        <f t="shared" si="690"/>
        <v>3.8140589569160999</v>
      </c>
      <c r="AC2228" s="2" t="s">
        <v>5045</v>
      </c>
      <c r="AD2228" s="2" t="s">
        <v>13</v>
      </c>
      <c r="AE2228" t="str">
        <f t="shared" si="691"/>
        <v>Home &amp; Kitchen</v>
      </c>
      <c r="AF2228" t="str">
        <f t="shared" si="692"/>
        <v>Home &amp; Kitchen</v>
      </c>
      <c r="AG2228" t="str" cm="1">
        <f t="array" ref="AG2228">INDEX(AD:AD,ROW())</f>
        <v>Home &amp; Kitchen</v>
      </c>
      <c r="AH2228">
        <f t="shared" si="700"/>
        <v>76</v>
      </c>
      <c r="AI2228" t="str">
        <f t="shared" si="693"/>
        <v>Home &amp; Kitchen</v>
      </c>
      <c r="AK2228">
        <f t="shared" si="694"/>
        <v>2025</v>
      </c>
      <c r="AL2228">
        <f t="shared" si="695"/>
        <v>2</v>
      </c>
      <c r="AM2228">
        <f t="shared" si="696"/>
        <v>7</v>
      </c>
      <c r="AN2228">
        <f t="shared" si="697"/>
        <v>6</v>
      </c>
      <c r="AO2228" t="str">
        <f t="shared" si="698"/>
        <v>Weekday</v>
      </c>
      <c r="AR2228" s="20">
        <f t="shared" si="699"/>
        <v>0</v>
      </c>
    </row>
    <row r="2229" spans="1:44" x14ac:dyDescent="0.35">
      <c r="A2229" t="str">
        <f t="shared" si="681"/>
        <v>CUST2228</v>
      </c>
      <c r="B2229" s="2" t="s">
        <v>2565</v>
      </c>
      <c r="C2229" s="4">
        <v>44983</v>
      </c>
      <c r="D2229" s="2" t="s">
        <v>266</v>
      </c>
      <c r="E2229" t="s">
        <v>5049</v>
      </c>
      <c r="F2229" s="2" t="s">
        <v>13</v>
      </c>
      <c r="G2229" s="2" t="s">
        <v>37</v>
      </c>
      <c r="H2229" s="2">
        <v>1</v>
      </c>
      <c r="I2229" s="19">
        <v>1971.71</v>
      </c>
      <c r="J2229" s="2" t="s">
        <v>5046</v>
      </c>
      <c r="K2229" s="2" t="s">
        <v>16</v>
      </c>
      <c r="L2229" s="2">
        <v>5</v>
      </c>
      <c r="M2229" s="18">
        <f t="shared" si="682"/>
        <v>1971.71</v>
      </c>
      <c r="T2229" t="str">
        <f t="shared" si="683"/>
        <v>Completed</v>
      </c>
      <c r="U2229" t="str">
        <f t="shared" si="684"/>
        <v>Yes</v>
      </c>
      <c r="V2229" t="str">
        <f t="shared" si="685"/>
        <v>No</v>
      </c>
      <c r="X2229">
        <f t="shared" si="686"/>
        <v>595</v>
      </c>
      <c r="Y2229">
        <f t="shared" si="687"/>
        <v>444</v>
      </c>
      <c r="Z2229" s="18">
        <f t="shared" si="688"/>
        <v>1463424.4009529033</v>
      </c>
      <c r="AA2229" s="18">
        <f t="shared" si="689"/>
        <v>118285.78776560788</v>
      </c>
      <c r="AB2229" s="17">
        <f t="shared" si="690"/>
        <v>3.8140589569160999</v>
      </c>
      <c r="AC2229" s="2" t="s">
        <v>37</v>
      </c>
      <c r="AD2229" s="2" t="s">
        <v>13</v>
      </c>
      <c r="AE2229" t="str">
        <f t="shared" si="691"/>
        <v>Home &amp; Kitchen</v>
      </c>
      <c r="AF2229" t="str">
        <f t="shared" si="692"/>
        <v>Home &amp; Kitchen</v>
      </c>
      <c r="AG2229" t="str" cm="1">
        <f t="array" ref="AG2229">INDEX(AD:AD,ROW())</f>
        <v>Home &amp; Kitchen</v>
      </c>
      <c r="AH2229">
        <f t="shared" si="700"/>
        <v>8</v>
      </c>
      <c r="AI2229" t="str">
        <f t="shared" si="693"/>
        <v>Home &amp; Kitchen</v>
      </c>
      <c r="AK2229">
        <f t="shared" si="694"/>
        <v>2023</v>
      </c>
      <c r="AL2229">
        <f t="shared" si="695"/>
        <v>2</v>
      </c>
      <c r="AM2229">
        <f t="shared" si="696"/>
        <v>26</v>
      </c>
      <c r="AN2229">
        <f t="shared" si="697"/>
        <v>1</v>
      </c>
      <c r="AO2229" t="str">
        <f t="shared" si="698"/>
        <v>Weekend</v>
      </c>
      <c r="AR2229" s="20">
        <f t="shared" si="699"/>
        <v>0</v>
      </c>
    </row>
    <row r="2230" spans="1:44" x14ac:dyDescent="0.35">
      <c r="A2230" t="str">
        <f t="shared" si="681"/>
        <v>CUST2229</v>
      </c>
      <c r="B2230" s="2" t="s">
        <v>2566</v>
      </c>
      <c r="C2230" s="4">
        <v>44937</v>
      </c>
      <c r="D2230" s="2" t="s">
        <v>592</v>
      </c>
      <c r="E2230" t="s">
        <v>5049</v>
      </c>
      <c r="F2230" s="2" t="s">
        <v>42</v>
      </c>
      <c r="G2230" s="2" t="s">
        <v>43</v>
      </c>
      <c r="H2230" s="2">
        <v>2</v>
      </c>
      <c r="I2230" s="19">
        <v>650.24</v>
      </c>
      <c r="J2230" s="2" t="s">
        <v>5046</v>
      </c>
      <c r="K2230" s="2" t="s">
        <v>31</v>
      </c>
      <c r="L2230" s="2">
        <v>4</v>
      </c>
      <c r="M2230" s="18">
        <f t="shared" si="682"/>
        <v>1300.48</v>
      </c>
      <c r="T2230" t="str">
        <f t="shared" si="683"/>
        <v>Pending</v>
      </c>
      <c r="U2230" t="str">
        <f t="shared" si="684"/>
        <v>No</v>
      </c>
      <c r="V2230" t="str">
        <f t="shared" si="685"/>
        <v>Yes</v>
      </c>
      <c r="X2230">
        <f t="shared" si="686"/>
        <v>595</v>
      </c>
      <c r="Y2230">
        <f t="shared" si="687"/>
        <v>444</v>
      </c>
      <c r="Z2230" s="18">
        <f t="shared" si="688"/>
        <v>1098537.4901531704</v>
      </c>
      <c r="AA2230" s="18">
        <f t="shared" si="689"/>
        <v>96724.388030634553</v>
      </c>
      <c r="AB2230" s="17">
        <f t="shared" si="690"/>
        <v>3.9001122334455669</v>
      </c>
      <c r="AC2230" s="2" t="s">
        <v>43</v>
      </c>
      <c r="AD2230" s="2" t="s">
        <v>42</v>
      </c>
      <c r="AE2230" t="str">
        <f t="shared" si="691"/>
        <v>Beauty</v>
      </c>
      <c r="AF2230" t="str">
        <f t="shared" si="692"/>
        <v>Beauty</v>
      </c>
      <c r="AG2230" t="str" cm="1">
        <f t="array" ref="AG2230">INDEX(AD:AD,ROW())</f>
        <v>Beauty</v>
      </c>
      <c r="AH2230">
        <f t="shared" si="700"/>
        <v>10</v>
      </c>
      <c r="AI2230" t="str">
        <f t="shared" si="693"/>
        <v>Beauty</v>
      </c>
      <c r="AK2230">
        <f t="shared" si="694"/>
        <v>2023</v>
      </c>
      <c r="AL2230">
        <f t="shared" si="695"/>
        <v>1</v>
      </c>
      <c r="AM2230">
        <f t="shared" si="696"/>
        <v>11</v>
      </c>
      <c r="AN2230">
        <f t="shared" si="697"/>
        <v>4</v>
      </c>
      <c r="AO2230" t="str">
        <f t="shared" si="698"/>
        <v>Weekday</v>
      </c>
      <c r="AR2230" s="20">
        <f t="shared" si="699"/>
        <v>0</v>
      </c>
    </row>
    <row r="2231" spans="1:44" x14ac:dyDescent="0.35">
      <c r="A2231" t="str">
        <f t="shared" si="681"/>
        <v>CUST2230</v>
      </c>
      <c r="B2231" s="2" t="s">
        <v>2567</v>
      </c>
      <c r="C2231" s="4">
        <v>45251</v>
      </c>
      <c r="D2231" s="2" t="s">
        <v>275</v>
      </c>
      <c r="E2231" t="s">
        <v>5048</v>
      </c>
      <c r="F2231" s="2" t="s">
        <v>19</v>
      </c>
      <c r="G2231" s="2" t="s">
        <v>49</v>
      </c>
      <c r="H2231" s="2">
        <v>2</v>
      </c>
      <c r="I2231" s="19">
        <v>2253.37</v>
      </c>
      <c r="J2231" s="2" t="s">
        <v>50</v>
      </c>
      <c r="K2231" s="2" t="s">
        <v>103</v>
      </c>
      <c r="L2231" s="2">
        <v>3</v>
      </c>
      <c r="M2231" s="18">
        <f t="shared" si="682"/>
        <v>4506.74</v>
      </c>
      <c r="T2231" t="str">
        <f t="shared" si="683"/>
        <v>Lost Sale</v>
      </c>
      <c r="U2231" t="str">
        <f t="shared" si="684"/>
        <v>No</v>
      </c>
      <c r="V2231" t="str">
        <f t="shared" si="685"/>
        <v>Yes</v>
      </c>
      <c r="X2231">
        <f t="shared" si="686"/>
        <v>590</v>
      </c>
      <c r="Y2231">
        <f t="shared" si="687"/>
        <v>451</v>
      </c>
      <c r="Z2231" s="18">
        <f t="shared" si="688"/>
        <v>2759712.3299794244</v>
      </c>
      <c r="AA2231" s="18">
        <f t="shared" si="689"/>
        <v>330643.50635802455</v>
      </c>
      <c r="AB2231" s="17">
        <f t="shared" si="690"/>
        <v>3.8641711229946525</v>
      </c>
      <c r="AC2231" s="2" t="s">
        <v>49</v>
      </c>
      <c r="AD2231" s="2" t="s">
        <v>19</v>
      </c>
      <c r="AE2231" t="str">
        <f t="shared" si="691"/>
        <v>Electronics</v>
      </c>
      <c r="AF2231" t="str">
        <f t="shared" si="692"/>
        <v>Electronics</v>
      </c>
      <c r="AG2231" t="str" cm="1">
        <f t="array" ref="AG2231">INDEX(AD:AD,ROW())</f>
        <v>Electronics</v>
      </c>
      <c r="AH2231">
        <f t="shared" si="700"/>
        <v>12</v>
      </c>
      <c r="AI2231" t="str">
        <f t="shared" si="693"/>
        <v>Electronics</v>
      </c>
      <c r="AK2231">
        <f t="shared" si="694"/>
        <v>2023</v>
      </c>
      <c r="AL2231">
        <f t="shared" si="695"/>
        <v>11</v>
      </c>
      <c r="AM2231">
        <f t="shared" si="696"/>
        <v>21</v>
      </c>
      <c r="AN2231">
        <f t="shared" si="697"/>
        <v>3</v>
      </c>
      <c r="AO2231" t="str">
        <f t="shared" si="698"/>
        <v>Weekday</v>
      </c>
      <c r="AR2231" s="20">
        <f t="shared" si="699"/>
        <v>1</v>
      </c>
    </row>
    <row r="2232" spans="1:44" x14ac:dyDescent="0.35">
      <c r="A2232" t="str">
        <f t="shared" si="681"/>
        <v>CUST2231</v>
      </c>
      <c r="B2232" s="2" t="s">
        <v>2568</v>
      </c>
      <c r="C2232" s="4">
        <v>45556</v>
      </c>
      <c r="D2232" s="2" t="s">
        <v>150</v>
      </c>
      <c r="E2232" t="s">
        <v>5051</v>
      </c>
      <c r="F2232" s="2" t="s">
        <v>23</v>
      </c>
      <c r="G2232" s="2" t="s">
        <v>68</v>
      </c>
      <c r="H2232" s="2">
        <v>1</v>
      </c>
      <c r="I2232" s="19">
        <v>492.05</v>
      </c>
      <c r="J2232" s="2" t="s">
        <v>50</v>
      </c>
      <c r="K2232" s="2" t="s">
        <v>31</v>
      </c>
      <c r="L2232" s="31"/>
      <c r="M2232" s="18">
        <f t="shared" si="682"/>
        <v>492.05</v>
      </c>
      <c r="T2232" t="str">
        <f t="shared" si="683"/>
        <v>Pending</v>
      </c>
      <c r="U2232" t="str">
        <f t="shared" si="684"/>
        <v>No</v>
      </c>
      <c r="V2232" t="str">
        <f t="shared" si="685"/>
        <v>Yes</v>
      </c>
      <c r="X2232">
        <f t="shared" si="686"/>
        <v>619</v>
      </c>
      <c r="Y2232">
        <f t="shared" si="687"/>
        <v>468</v>
      </c>
      <c r="Z2232" s="18">
        <f t="shared" si="688"/>
        <v>594714.6477588166</v>
      </c>
      <c r="AA2232" s="18">
        <f t="shared" si="689"/>
        <v>60882.938065984097</v>
      </c>
      <c r="AB2232" s="17">
        <f t="shared" si="690"/>
        <v>3.804733727810651</v>
      </c>
      <c r="AC2232" s="2" t="s">
        <v>68</v>
      </c>
      <c r="AD2232" s="2" t="s">
        <v>23</v>
      </c>
      <c r="AE2232" t="str">
        <f t="shared" si="691"/>
        <v>Books</v>
      </c>
      <c r="AF2232" t="str">
        <f t="shared" si="692"/>
        <v>Books</v>
      </c>
      <c r="AG2232" t="str" cm="1">
        <f t="array" ref="AG2232">INDEX(AD:AD,ROW())</f>
        <v>Books</v>
      </c>
      <c r="AH2232">
        <f t="shared" si="700"/>
        <v>20</v>
      </c>
      <c r="AI2232" t="str">
        <f t="shared" si="693"/>
        <v>Books</v>
      </c>
      <c r="AK2232">
        <f t="shared" si="694"/>
        <v>2024</v>
      </c>
      <c r="AL2232">
        <f t="shared" si="695"/>
        <v>9</v>
      </c>
      <c r="AM2232">
        <f t="shared" si="696"/>
        <v>21</v>
      </c>
      <c r="AN2232">
        <f t="shared" si="697"/>
        <v>7</v>
      </c>
      <c r="AO2232" t="str">
        <f t="shared" si="698"/>
        <v>Weekend</v>
      </c>
      <c r="AR2232" s="20">
        <f t="shared" si="699"/>
        <v>0</v>
      </c>
    </row>
    <row r="2233" spans="1:44" x14ac:dyDescent="0.35">
      <c r="A2233" t="str">
        <f t="shared" si="681"/>
        <v>CUST2232</v>
      </c>
      <c r="B2233" s="2" t="s">
        <v>2569</v>
      </c>
      <c r="C2233" s="4">
        <v>44957</v>
      </c>
      <c r="D2233" s="2" t="s">
        <v>830</v>
      </c>
      <c r="E2233" t="s">
        <v>5053</v>
      </c>
      <c r="F2233" s="2" t="s">
        <v>23</v>
      </c>
      <c r="G2233" s="2" t="s">
        <v>75</v>
      </c>
      <c r="H2233" s="2">
        <v>1</v>
      </c>
      <c r="I2233" s="19">
        <v>524.83000000000004</v>
      </c>
      <c r="J2233" s="2" t="s">
        <v>50</v>
      </c>
      <c r="K2233" s="2" t="s">
        <v>31</v>
      </c>
      <c r="L2233" s="2">
        <v>3</v>
      </c>
      <c r="M2233" s="18">
        <f t="shared" si="682"/>
        <v>524.83000000000004</v>
      </c>
      <c r="T2233" t="str">
        <f t="shared" si="683"/>
        <v>Pending</v>
      </c>
      <c r="U2233" t="str">
        <f t="shared" si="684"/>
        <v>No</v>
      </c>
      <c r="V2233" t="str">
        <f t="shared" si="685"/>
        <v>Yes</v>
      </c>
      <c r="X2233">
        <f t="shared" si="686"/>
        <v>559</v>
      </c>
      <c r="Y2233">
        <f t="shared" si="687"/>
        <v>408</v>
      </c>
      <c r="Z2233" s="18">
        <f t="shared" si="688"/>
        <v>594714.6477588166</v>
      </c>
      <c r="AA2233" s="18">
        <f t="shared" si="689"/>
        <v>60882.938065984097</v>
      </c>
      <c r="AB2233" s="17">
        <f t="shared" si="690"/>
        <v>3.804733727810651</v>
      </c>
      <c r="AC2233" s="2" t="s">
        <v>75</v>
      </c>
      <c r="AD2233" s="2" t="s">
        <v>23</v>
      </c>
      <c r="AE2233" t="str">
        <f t="shared" si="691"/>
        <v>Books</v>
      </c>
      <c r="AF2233" t="str">
        <f t="shared" si="692"/>
        <v>Books</v>
      </c>
      <c r="AG2233" t="str" cm="1">
        <f t="array" ref="AG2233">INDEX(AD:AD,ROW())</f>
        <v>Books</v>
      </c>
      <c r="AH2233">
        <f t="shared" si="700"/>
        <v>23</v>
      </c>
      <c r="AI2233" t="str">
        <f t="shared" si="693"/>
        <v>Books</v>
      </c>
      <c r="AK2233">
        <f t="shared" si="694"/>
        <v>2023</v>
      </c>
      <c r="AL2233">
        <f t="shared" si="695"/>
        <v>1</v>
      </c>
      <c r="AM2233">
        <f t="shared" si="696"/>
        <v>31</v>
      </c>
      <c r="AN2233">
        <f t="shared" si="697"/>
        <v>3</v>
      </c>
      <c r="AO2233" t="str">
        <f t="shared" si="698"/>
        <v>Weekday</v>
      </c>
      <c r="AR2233" s="20">
        <f t="shared" si="699"/>
        <v>0</v>
      </c>
    </row>
    <row r="2234" spans="1:44" x14ac:dyDescent="0.35">
      <c r="A2234" t="str">
        <f t="shared" si="681"/>
        <v>CUST2233</v>
      </c>
      <c r="B2234" s="2" t="s">
        <v>2570</v>
      </c>
      <c r="C2234" s="4">
        <v>45744</v>
      </c>
      <c r="D2234" s="2" t="s">
        <v>62</v>
      </c>
      <c r="E2234" t="s">
        <v>5050</v>
      </c>
      <c r="F2234" s="2" t="s">
        <v>19</v>
      </c>
      <c r="G2234" s="2" t="s">
        <v>49</v>
      </c>
      <c r="H2234" s="2">
        <v>2</v>
      </c>
      <c r="I2234" s="19">
        <v>1007.3</v>
      </c>
      <c r="J2234" s="2" t="s">
        <v>20</v>
      </c>
      <c r="K2234" s="2" t="s">
        <v>31</v>
      </c>
      <c r="L2234" s="2">
        <v>4</v>
      </c>
      <c r="M2234" s="18">
        <f t="shared" si="682"/>
        <v>2014.6</v>
      </c>
      <c r="T2234" t="str">
        <f t="shared" si="683"/>
        <v>Pending</v>
      </c>
      <c r="U2234" t="str">
        <f t="shared" si="684"/>
        <v>No</v>
      </c>
      <c r="V2234" t="str">
        <f t="shared" si="685"/>
        <v>Yes</v>
      </c>
      <c r="X2234">
        <f t="shared" si="686"/>
        <v>589</v>
      </c>
      <c r="Y2234">
        <f t="shared" si="687"/>
        <v>426</v>
      </c>
      <c r="Z2234" s="18">
        <f t="shared" si="688"/>
        <v>2759712.3299794244</v>
      </c>
      <c r="AA2234" s="18">
        <f t="shared" si="689"/>
        <v>330643.50635802455</v>
      </c>
      <c r="AB2234" s="17">
        <f t="shared" si="690"/>
        <v>3.8641711229946525</v>
      </c>
      <c r="AC2234" s="2" t="s">
        <v>49</v>
      </c>
      <c r="AD2234" s="2" t="s">
        <v>19</v>
      </c>
      <c r="AE2234" t="str">
        <f t="shared" si="691"/>
        <v>Electronics</v>
      </c>
      <c r="AF2234" t="str">
        <f t="shared" si="692"/>
        <v>Electronics</v>
      </c>
      <c r="AG2234" t="str" cm="1">
        <f t="array" ref="AG2234">INDEX(AD:AD,ROW())</f>
        <v>Electronics</v>
      </c>
      <c r="AH2234">
        <f t="shared" si="700"/>
        <v>12</v>
      </c>
      <c r="AI2234" t="str">
        <f t="shared" si="693"/>
        <v>Electronics</v>
      </c>
      <c r="AK2234">
        <f t="shared" si="694"/>
        <v>2025</v>
      </c>
      <c r="AL2234">
        <f t="shared" si="695"/>
        <v>3</v>
      </c>
      <c r="AM2234">
        <f t="shared" si="696"/>
        <v>28</v>
      </c>
      <c r="AN2234">
        <f t="shared" si="697"/>
        <v>6</v>
      </c>
      <c r="AO2234" t="str">
        <f t="shared" si="698"/>
        <v>Weekday</v>
      </c>
      <c r="AR2234" s="20">
        <f t="shared" si="699"/>
        <v>0</v>
      </c>
    </row>
    <row r="2235" spans="1:44" x14ac:dyDescent="0.35">
      <c r="A2235" t="str">
        <f t="shared" si="681"/>
        <v>CUST2234</v>
      </c>
      <c r="B2235" s="2" t="s">
        <v>2571</v>
      </c>
      <c r="C2235" s="4">
        <v>45098</v>
      </c>
      <c r="D2235" s="2" t="s">
        <v>230</v>
      </c>
      <c r="E2235" t="s">
        <v>5052</v>
      </c>
      <c r="F2235" s="2" t="s">
        <v>29</v>
      </c>
      <c r="G2235" s="2" t="s">
        <v>138</v>
      </c>
      <c r="H2235" s="2">
        <v>1</v>
      </c>
      <c r="I2235" s="19">
        <v>934.84</v>
      </c>
      <c r="J2235" s="2" t="s">
        <v>5047</v>
      </c>
      <c r="K2235" s="2" t="s">
        <v>16</v>
      </c>
      <c r="L2235" s="2">
        <v>3</v>
      </c>
      <c r="M2235" s="18">
        <f t="shared" si="682"/>
        <v>934.84</v>
      </c>
      <c r="T2235" t="str">
        <f t="shared" si="683"/>
        <v>Completed</v>
      </c>
      <c r="U2235" t="str">
        <f t="shared" si="684"/>
        <v>No</v>
      </c>
      <c r="V2235" t="str">
        <f t="shared" si="685"/>
        <v>No</v>
      </c>
      <c r="X2235">
        <f t="shared" si="686"/>
        <v>573</v>
      </c>
      <c r="Y2235">
        <f t="shared" si="687"/>
        <v>450</v>
      </c>
      <c r="Z2235" s="18">
        <f t="shared" si="688"/>
        <v>1892867.2841657216</v>
      </c>
      <c r="AA2235" s="18">
        <f t="shared" si="689"/>
        <v>199432.98236095349</v>
      </c>
      <c r="AB2235" s="17">
        <f t="shared" si="690"/>
        <v>3.8949824970828471</v>
      </c>
      <c r="AC2235" s="2" t="s">
        <v>138</v>
      </c>
      <c r="AD2235" s="2" t="s">
        <v>29</v>
      </c>
      <c r="AE2235" t="str">
        <f t="shared" si="691"/>
        <v>Fashion</v>
      </c>
      <c r="AF2235" t="str">
        <f t="shared" si="692"/>
        <v>Fashion</v>
      </c>
      <c r="AG2235" t="str" cm="1">
        <f t="array" ref="AG2235">INDEX(AD:AD,ROW())</f>
        <v>Fashion</v>
      </c>
      <c r="AH2235">
        <f t="shared" si="700"/>
        <v>53</v>
      </c>
      <c r="AI2235" t="str">
        <f t="shared" si="693"/>
        <v>Fashion</v>
      </c>
      <c r="AK2235">
        <f t="shared" si="694"/>
        <v>2023</v>
      </c>
      <c r="AL2235">
        <f t="shared" si="695"/>
        <v>6</v>
      </c>
      <c r="AM2235">
        <f t="shared" si="696"/>
        <v>21</v>
      </c>
      <c r="AN2235">
        <f t="shared" si="697"/>
        <v>4</v>
      </c>
      <c r="AO2235" t="str">
        <f t="shared" si="698"/>
        <v>Weekday</v>
      </c>
      <c r="AR2235" s="20">
        <f t="shared" si="699"/>
        <v>0</v>
      </c>
    </row>
    <row r="2236" spans="1:44" x14ac:dyDescent="0.35">
      <c r="A2236" t="str">
        <f t="shared" si="681"/>
        <v>CUST2235</v>
      </c>
      <c r="B2236" s="2" t="s">
        <v>2572</v>
      </c>
      <c r="C2236" s="4">
        <v>45500</v>
      </c>
      <c r="D2236" s="2" t="s">
        <v>80</v>
      </c>
      <c r="E2236" t="s">
        <v>5050</v>
      </c>
      <c r="F2236" s="2" t="s">
        <v>19</v>
      </c>
      <c r="G2236" s="2" t="s">
        <v>49</v>
      </c>
      <c r="H2236" s="2">
        <v>1</v>
      </c>
      <c r="I2236" s="19">
        <v>1584.65</v>
      </c>
      <c r="J2236" s="2" t="s">
        <v>20</v>
      </c>
      <c r="K2236" s="2" t="s">
        <v>16</v>
      </c>
      <c r="L2236" s="2">
        <v>4</v>
      </c>
      <c r="M2236" s="18">
        <f t="shared" si="682"/>
        <v>1584.65</v>
      </c>
      <c r="T2236" t="str">
        <f t="shared" si="683"/>
        <v>Completed</v>
      </c>
      <c r="U2236" t="str">
        <f t="shared" si="684"/>
        <v>Yes</v>
      </c>
      <c r="V2236" t="str">
        <f t="shared" si="685"/>
        <v>No</v>
      </c>
      <c r="X2236">
        <f t="shared" si="686"/>
        <v>589</v>
      </c>
      <c r="Y2236">
        <f t="shared" si="687"/>
        <v>426</v>
      </c>
      <c r="Z2236" s="18">
        <f t="shared" si="688"/>
        <v>2759712.3299794244</v>
      </c>
      <c r="AA2236" s="18">
        <f t="shared" si="689"/>
        <v>330643.50635802455</v>
      </c>
      <c r="AB2236" s="17">
        <f t="shared" si="690"/>
        <v>3.8641711229946525</v>
      </c>
      <c r="AC2236" s="2" t="s">
        <v>49</v>
      </c>
      <c r="AD2236" s="2" t="s">
        <v>19</v>
      </c>
      <c r="AE2236" t="str">
        <f t="shared" si="691"/>
        <v>Electronics</v>
      </c>
      <c r="AF2236" t="str">
        <f t="shared" si="692"/>
        <v>Electronics</v>
      </c>
      <c r="AG2236" t="str" cm="1">
        <f t="array" ref="AG2236">INDEX(AD:AD,ROW())</f>
        <v>Electronics</v>
      </c>
      <c r="AH2236">
        <f t="shared" si="700"/>
        <v>12</v>
      </c>
      <c r="AI2236" t="str">
        <f t="shared" si="693"/>
        <v>Electronics</v>
      </c>
      <c r="AK2236">
        <f t="shared" si="694"/>
        <v>2024</v>
      </c>
      <c r="AL2236">
        <f t="shared" si="695"/>
        <v>7</v>
      </c>
      <c r="AM2236">
        <f t="shared" si="696"/>
        <v>27</v>
      </c>
      <c r="AN2236">
        <f t="shared" si="697"/>
        <v>7</v>
      </c>
      <c r="AO2236" t="str">
        <f t="shared" si="698"/>
        <v>Weekend</v>
      </c>
      <c r="AR2236" s="20">
        <f t="shared" si="699"/>
        <v>0</v>
      </c>
    </row>
    <row r="2237" spans="1:44" x14ac:dyDescent="0.35">
      <c r="A2237" t="str">
        <f t="shared" si="681"/>
        <v>CUST2236</v>
      </c>
      <c r="B2237" s="2" t="s">
        <v>2573</v>
      </c>
      <c r="C2237" s="4">
        <v>45248</v>
      </c>
      <c r="D2237" s="2" t="s">
        <v>747</v>
      </c>
      <c r="E2237" t="s">
        <v>5051</v>
      </c>
      <c r="F2237" s="2" t="s">
        <v>42</v>
      </c>
      <c r="G2237" s="2" t="s">
        <v>43</v>
      </c>
      <c r="H2237" s="2">
        <v>3</v>
      </c>
      <c r="I2237" s="19">
        <v>400.12</v>
      </c>
      <c r="J2237" s="2" t="s">
        <v>15</v>
      </c>
      <c r="K2237" s="2" t="s">
        <v>31</v>
      </c>
      <c r="L2237" s="2">
        <v>5</v>
      </c>
      <c r="M2237" s="18">
        <f t="shared" si="682"/>
        <v>1200.3600000000001</v>
      </c>
      <c r="T2237" t="str">
        <f t="shared" si="683"/>
        <v>Pending</v>
      </c>
      <c r="U2237" t="str">
        <f t="shared" si="684"/>
        <v>No</v>
      </c>
      <c r="V2237" t="str">
        <f t="shared" si="685"/>
        <v>Yes</v>
      </c>
      <c r="X2237">
        <f t="shared" si="686"/>
        <v>619</v>
      </c>
      <c r="Y2237">
        <f t="shared" si="687"/>
        <v>468</v>
      </c>
      <c r="Z2237" s="18">
        <f t="shared" si="688"/>
        <v>1098537.4901531704</v>
      </c>
      <c r="AA2237" s="18">
        <f t="shared" si="689"/>
        <v>96724.388030634553</v>
      </c>
      <c r="AB2237" s="17">
        <f t="shared" si="690"/>
        <v>3.9001122334455669</v>
      </c>
      <c r="AC2237" s="2" t="s">
        <v>43</v>
      </c>
      <c r="AD2237" s="2" t="s">
        <v>42</v>
      </c>
      <c r="AE2237" t="str">
        <f t="shared" si="691"/>
        <v>Beauty</v>
      </c>
      <c r="AF2237" t="str">
        <f t="shared" si="692"/>
        <v>Beauty</v>
      </c>
      <c r="AG2237" t="str" cm="1">
        <f t="array" ref="AG2237">INDEX(AD:AD,ROW())</f>
        <v>Beauty</v>
      </c>
      <c r="AH2237">
        <f t="shared" si="700"/>
        <v>10</v>
      </c>
      <c r="AI2237" t="str">
        <f t="shared" si="693"/>
        <v>Beauty</v>
      </c>
      <c r="AK2237">
        <f t="shared" si="694"/>
        <v>2023</v>
      </c>
      <c r="AL2237">
        <f t="shared" si="695"/>
        <v>11</v>
      </c>
      <c r="AM2237">
        <f t="shared" si="696"/>
        <v>18</v>
      </c>
      <c r="AN2237">
        <f t="shared" si="697"/>
        <v>7</v>
      </c>
      <c r="AO2237" t="str">
        <f t="shared" si="698"/>
        <v>Weekend</v>
      </c>
      <c r="AR2237" s="20">
        <f t="shared" si="699"/>
        <v>0</v>
      </c>
    </row>
    <row r="2238" spans="1:44" x14ac:dyDescent="0.35">
      <c r="A2238" t="str">
        <f t="shared" si="681"/>
        <v>CUST2237</v>
      </c>
      <c r="B2238" s="2" t="s">
        <v>2574</v>
      </c>
      <c r="C2238" s="4">
        <v>44942</v>
      </c>
      <c r="D2238" s="2" t="s">
        <v>105</v>
      </c>
      <c r="E2238" t="s">
        <v>5054</v>
      </c>
      <c r="F2238" s="2" t="s">
        <v>23</v>
      </c>
      <c r="G2238" s="2" t="s">
        <v>65</v>
      </c>
      <c r="H2238" s="2">
        <v>2</v>
      </c>
      <c r="I2238" s="19">
        <v>632.36</v>
      </c>
      <c r="J2238" s="2" t="s">
        <v>20</v>
      </c>
      <c r="K2238" s="2" t="s">
        <v>16</v>
      </c>
      <c r="L2238" s="2">
        <v>5</v>
      </c>
      <c r="M2238" s="18">
        <f t="shared" si="682"/>
        <v>1264.72</v>
      </c>
      <c r="T2238" t="str">
        <f t="shared" si="683"/>
        <v>Completed</v>
      </c>
      <c r="U2238" t="str">
        <f t="shared" si="684"/>
        <v>Yes</v>
      </c>
      <c r="V2238" t="str">
        <f t="shared" si="685"/>
        <v>No</v>
      </c>
      <c r="X2238">
        <f t="shared" si="686"/>
        <v>558</v>
      </c>
      <c r="Y2238">
        <f t="shared" si="687"/>
        <v>430</v>
      </c>
      <c r="Z2238" s="18">
        <f t="shared" si="688"/>
        <v>594714.6477588166</v>
      </c>
      <c r="AA2238" s="18">
        <f t="shared" si="689"/>
        <v>60882.938065984097</v>
      </c>
      <c r="AB2238" s="17">
        <f t="shared" si="690"/>
        <v>3.804733727810651</v>
      </c>
      <c r="AC2238" s="2" t="s">
        <v>65</v>
      </c>
      <c r="AD2238" s="2" t="s">
        <v>23</v>
      </c>
      <c r="AE2238" t="str">
        <f t="shared" si="691"/>
        <v>Books</v>
      </c>
      <c r="AF2238" t="str">
        <f t="shared" si="692"/>
        <v>Books</v>
      </c>
      <c r="AG2238" t="str" cm="1">
        <f t="array" ref="AG2238">INDEX(AD:AD,ROW())</f>
        <v>Books</v>
      </c>
      <c r="AH2238">
        <f t="shared" si="700"/>
        <v>19</v>
      </c>
      <c r="AI2238" t="str">
        <f t="shared" si="693"/>
        <v>Books</v>
      </c>
      <c r="AK2238">
        <f t="shared" si="694"/>
        <v>2023</v>
      </c>
      <c r="AL2238">
        <f t="shared" si="695"/>
        <v>1</v>
      </c>
      <c r="AM2238">
        <f t="shared" si="696"/>
        <v>16</v>
      </c>
      <c r="AN2238">
        <f t="shared" si="697"/>
        <v>2</v>
      </c>
      <c r="AO2238" t="str">
        <f t="shared" si="698"/>
        <v>Weekday</v>
      </c>
      <c r="AR2238" s="20">
        <f t="shared" si="699"/>
        <v>0</v>
      </c>
    </row>
    <row r="2239" spans="1:44" x14ac:dyDescent="0.35">
      <c r="A2239" t="str">
        <f t="shared" si="681"/>
        <v>CUST2238</v>
      </c>
      <c r="B2239" s="2" t="s">
        <v>2575</v>
      </c>
      <c r="C2239" s="4">
        <v>45601</v>
      </c>
      <c r="D2239" s="2" t="s">
        <v>33</v>
      </c>
      <c r="E2239" t="s">
        <v>5048</v>
      </c>
      <c r="F2239" s="2" t="s">
        <v>29</v>
      </c>
      <c r="G2239" s="2" t="s">
        <v>5043</v>
      </c>
      <c r="H2239" s="2">
        <v>1</v>
      </c>
      <c r="I2239" s="19">
        <v>1480.35</v>
      </c>
      <c r="J2239" s="2" t="s">
        <v>20</v>
      </c>
      <c r="K2239" s="2" t="s">
        <v>16</v>
      </c>
      <c r="L2239" s="2">
        <v>4</v>
      </c>
      <c r="M2239" s="18">
        <f t="shared" si="682"/>
        <v>1480.35</v>
      </c>
      <c r="T2239" t="str">
        <f t="shared" si="683"/>
        <v>Completed</v>
      </c>
      <c r="U2239" t="str">
        <f t="shared" si="684"/>
        <v>Yes</v>
      </c>
      <c r="V2239" t="str">
        <f t="shared" si="685"/>
        <v>No</v>
      </c>
      <c r="X2239">
        <f t="shared" si="686"/>
        <v>590</v>
      </c>
      <c r="Y2239">
        <f t="shared" si="687"/>
        <v>451</v>
      </c>
      <c r="Z2239" s="18">
        <f t="shared" si="688"/>
        <v>1892867.2841657216</v>
      </c>
      <c r="AA2239" s="18">
        <f t="shared" si="689"/>
        <v>199432.98236095349</v>
      </c>
      <c r="AB2239" s="17">
        <f t="shared" si="690"/>
        <v>3.8949824970828471</v>
      </c>
      <c r="AC2239" s="2" t="s">
        <v>5043</v>
      </c>
      <c r="AD2239" s="2" t="s">
        <v>29</v>
      </c>
      <c r="AE2239" t="str">
        <f t="shared" si="691"/>
        <v>Fashion</v>
      </c>
      <c r="AF2239" t="str">
        <f t="shared" si="692"/>
        <v>Fashion</v>
      </c>
      <c r="AG2239" t="str" cm="1">
        <f t="array" ref="AG2239">INDEX(AD:AD,ROW())</f>
        <v>Fashion</v>
      </c>
      <c r="AH2239">
        <f t="shared" si="700"/>
        <v>55</v>
      </c>
      <c r="AI2239" t="str">
        <f t="shared" si="693"/>
        <v>Fashion</v>
      </c>
      <c r="AK2239">
        <f t="shared" si="694"/>
        <v>2024</v>
      </c>
      <c r="AL2239">
        <f t="shared" si="695"/>
        <v>11</v>
      </c>
      <c r="AM2239">
        <f t="shared" si="696"/>
        <v>5</v>
      </c>
      <c r="AN2239">
        <f t="shared" si="697"/>
        <v>3</v>
      </c>
      <c r="AO2239" t="str">
        <f t="shared" si="698"/>
        <v>Weekday</v>
      </c>
      <c r="AR2239" s="20">
        <f t="shared" si="699"/>
        <v>0</v>
      </c>
    </row>
    <row r="2240" spans="1:44" x14ac:dyDescent="0.35">
      <c r="A2240" t="str">
        <f t="shared" si="681"/>
        <v>CUST2239</v>
      </c>
      <c r="B2240" s="2" t="s">
        <v>2576</v>
      </c>
      <c r="C2240" s="4">
        <v>45604</v>
      </c>
      <c r="D2240" s="2" t="s">
        <v>1725</v>
      </c>
      <c r="E2240" t="s">
        <v>5053</v>
      </c>
      <c r="F2240" s="2" t="s">
        <v>42</v>
      </c>
      <c r="G2240" s="2" t="s">
        <v>43</v>
      </c>
      <c r="H2240" s="2">
        <v>2</v>
      </c>
      <c r="I2240" s="19">
        <v>107.58</v>
      </c>
      <c r="J2240" s="2" t="s">
        <v>50</v>
      </c>
      <c r="K2240" s="2" t="s">
        <v>16</v>
      </c>
      <c r="L2240" s="2">
        <v>4</v>
      </c>
      <c r="M2240" s="18">
        <f t="shared" si="682"/>
        <v>215.16</v>
      </c>
      <c r="T2240" t="str">
        <f t="shared" si="683"/>
        <v>Completed</v>
      </c>
      <c r="U2240" t="str">
        <f t="shared" si="684"/>
        <v>No</v>
      </c>
      <c r="V2240" t="str">
        <f t="shared" si="685"/>
        <v>No</v>
      </c>
      <c r="X2240">
        <f t="shared" si="686"/>
        <v>559</v>
      </c>
      <c r="Y2240">
        <f t="shared" si="687"/>
        <v>408</v>
      </c>
      <c r="Z2240" s="18">
        <f t="shared" si="688"/>
        <v>1098537.4901531704</v>
      </c>
      <c r="AA2240" s="18">
        <f t="shared" si="689"/>
        <v>96724.388030634553</v>
      </c>
      <c r="AB2240" s="17">
        <f t="shared" si="690"/>
        <v>3.9001122334455669</v>
      </c>
      <c r="AC2240" s="2" t="s">
        <v>43</v>
      </c>
      <c r="AD2240" s="2" t="s">
        <v>42</v>
      </c>
      <c r="AE2240" t="str">
        <f t="shared" si="691"/>
        <v>Beauty</v>
      </c>
      <c r="AF2240" t="str">
        <f t="shared" si="692"/>
        <v>Beauty</v>
      </c>
      <c r="AG2240" t="str" cm="1">
        <f t="array" ref="AG2240">INDEX(AD:AD,ROW())</f>
        <v>Beauty</v>
      </c>
      <c r="AH2240">
        <f t="shared" si="700"/>
        <v>10</v>
      </c>
      <c r="AI2240" t="str">
        <f t="shared" si="693"/>
        <v>Beauty</v>
      </c>
      <c r="AK2240">
        <f t="shared" si="694"/>
        <v>2024</v>
      </c>
      <c r="AL2240">
        <f t="shared" si="695"/>
        <v>11</v>
      </c>
      <c r="AM2240">
        <f t="shared" si="696"/>
        <v>8</v>
      </c>
      <c r="AN2240">
        <f t="shared" si="697"/>
        <v>6</v>
      </c>
      <c r="AO2240" t="str">
        <f t="shared" si="698"/>
        <v>Weekday</v>
      </c>
      <c r="AR2240" s="20">
        <f t="shared" si="699"/>
        <v>0</v>
      </c>
    </row>
    <row r="2241" spans="1:44" x14ac:dyDescent="0.35">
      <c r="A2241" t="str">
        <f t="shared" si="681"/>
        <v>CUST2240</v>
      </c>
      <c r="B2241" s="2" t="s">
        <v>2577</v>
      </c>
      <c r="C2241" s="4">
        <v>45239</v>
      </c>
      <c r="D2241" s="2" t="s">
        <v>120</v>
      </c>
      <c r="E2241" t="s">
        <v>5053</v>
      </c>
      <c r="F2241" s="2" t="s">
        <v>29</v>
      </c>
      <c r="G2241" s="2" t="s">
        <v>121</v>
      </c>
      <c r="H2241" s="2">
        <v>1</v>
      </c>
      <c r="I2241" s="19">
        <v>1758.27</v>
      </c>
      <c r="J2241" s="2" t="s">
        <v>50</v>
      </c>
      <c r="K2241" s="2" t="s">
        <v>16</v>
      </c>
      <c r="L2241" s="2">
        <v>4</v>
      </c>
      <c r="M2241" s="18">
        <f t="shared" si="682"/>
        <v>1758.27</v>
      </c>
      <c r="T2241" t="str">
        <f t="shared" si="683"/>
        <v>Completed</v>
      </c>
      <c r="U2241" t="str">
        <f t="shared" si="684"/>
        <v>Yes</v>
      </c>
      <c r="V2241" t="str">
        <f t="shared" si="685"/>
        <v>No</v>
      </c>
      <c r="X2241">
        <f t="shared" si="686"/>
        <v>559</v>
      </c>
      <c r="Y2241">
        <f t="shared" si="687"/>
        <v>408</v>
      </c>
      <c r="Z2241" s="18">
        <f t="shared" si="688"/>
        <v>1892867.2841657216</v>
      </c>
      <c r="AA2241" s="18">
        <f t="shared" si="689"/>
        <v>199432.98236095349</v>
      </c>
      <c r="AB2241" s="17">
        <f t="shared" si="690"/>
        <v>3.8949824970828471</v>
      </c>
      <c r="AC2241" s="2" t="s">
        <v>121</v>
      </c>
      <c r="AD2241" s="2" t="s">
        <v>29</v>
      </c>
      <c r="AE2241" t="str">
        <f t="shared" si="691"/>
        <v>Fashion</v>
      </c>
      <c r="AF2241" t="str">
        <f t="shared" si="692"/>
        <v>Fashion</v>
      </c>
      <c r="AG2241" t="str" cm="1">
        <f t="array" ref="AG2241">INDEX(AD:AD,ROW())</f>
        <v>Fashion</v>
      </c>
      <c r="AH2241">
        <f t="shared" si="700"/>
        <v>45</v>
      </c>
      <c r="AI2241" t="str">
        <f t="shared" si="693"/>
        <v>Fashion</v>
      </c>
      <c r="AK2241">
        <f t="shared" si="694"/>
        <v>2023</v>
      </c>
      <c r="AL2241">
        <f t="shared" si="695"/>
        <v>11</v>
      </c>
      <c r="AM2241">
        <f t="shared" si="696"/>
        <v>9</v>
      </c>
      <c r="AN2241">
        <f t="shared" si="697"/>
        <v>5</v>
      </c>
      <c r="AO2241" t="str">
        <f t="shared" si="698"/>
        <v>Weekday</v>
      </c>
      <c r="AR2241" s="20">
        <f t="shared" si="699"/>
        <v>0</v>
      </c>
    </row>
    <row r="2242" spans="1:44" x14ac:dyDescent="0.35">
      <c r="A2242" t="str">
        <f t="shared" si="681"/>
        <v>CUST2241</v>
      </c>
      <c r="B2242" s="2" t="s">
        <v>2578</v>
      </c>
      <c r="C2242" s="4">
        <v>45521</v>
      </c>
      <c r="D2242" s="2" t="s">
        <v>962</v>
      </c>
      <c r="E2242" t="s">
        <v>5050</v>
      </c>
      <c r="F2242" s="2" t="s">
        <v>13</v>
      </c>
      <c r="G2242" s="2" t="s">
        <v>34</v>
      </c>
      <c r="H2242" s="2">
        <v>1</v>
      </c>
      <c r="I2242" s="19">
        <v>1974.02</v>
      </c>
      <c r="J2242" s="2" t="s">
        <v>15</v>
      </c>
      <c r="K2242" s="2" t="s">
        <v>16</v>
      </c>
      <c r="L2242" s="2">
        <v>4</v>
      </c>
      <c r="M2242" s="18">
        <f t="shared" si="682"/>
        <v>1974.02</v>
      </c>
      <c r="T2242" t="str">
        <f t="shared" si="683"/>
        <v>Completed</v>
      </c>
      <c r="U2242" t="str">
        <f t="shared" si="684"/>
        <v>Yes</v>
      </c>
      <c r="V2242" t="str">
        <f t="shared" si="685"/>
        <v>No</v>
      </c>
      <c r="X2242">
        <f t="shared" si="686"/>
        <v>589</v>
      </c>
      <c r="Y2242">
        <f t="shared" si="687"/>
        <v>426</v>
      </c>
      <c r="Z2242" s="18">
        <f t="shared" si="688"/>
        <v>1463424.4009529033</v>
      </c>
      <c r="AA2242" s="18">
        <f t="shared" si="689"/>
        <v>118285.78776560788</v>
      </c>
      <c r="AB2242" s="17">
        <f t="shared" si="690"/>
        <v>3.8140589569160999</v>
      </c>
      <c r="AC2242" s="2" t="s">
        <v>34</v>
      </c>
      <c r="AD2242" s="2" t="s">
        <v>13</v>
      </c>
      <c r="AE2242" t="str">
        <f t="shared" si="691"/>
        <v>Home &amp; Kitchen</v>
      </c>
      <c r="AF2242" t="str">
        <f t="shared" si="692"/>
        <v>Home &amp; Kitchen</v>
      </c>
      <c r="AG2242" t="str" cm="1">
        <f t="array" ref="AG2242">INDEX(AD:AD,ROW())</f>
        <v>Home &amp; Kitchen</v>
      </c>
      <c r="AH2242">
        <f t="shared" si="700"/>
        <v>7</v>
      </c>
      <c r="AI2242" t="str">
        <f t="shared" si="693"/>
        <v>Home &amp; Kitchen</v>
      </c>
      <c r="AK2242">
        <f t="shared" si="694"/>
        <v>2024</v>
      </c>
      <c r="AL2242">
        <f t="shared" si="695"/>
        <v>8</v>
      </c>
      <c r="AM2242">
        <f t="shared" si="696"/>
        <v>17</v>
      </c>
      <c r="AN2242">
        <f t="shared" si="697"/>
        <v>7</v>
      </c>
      <c r="AO2242" t="str">
        <f t="shared" si="698"/>
        <v>Weekend</v>
      </c>
      <c r="AR2242" s="20">
        <f t="shared" si="699"/>
        <v>0</v>
      </c>
    </row>
    <row r="2243" spans="1:44" x14ac:dyDescent="0.35">
      <c r="A2243" t="str">
        <f t="shared" ref="A2243:A2306" si="701">"CUST"&amp;TEXT(ROW()-1,"0000")</f>
        <v>CUST2242</v>
      </c>
      <c r="B2243" s="2" t="s">
        <v>2579</v>
      </c>
      <c r="C2243" s="4">
        <v>45336</v>
      </c>
      <c r="D2243" s="2" t="s">
        <v>751</v>
      </c>
      <c r="E2243" t="s">
        <v>5053</v>
      </c>
      <c r="F2243" s="2" t="s">
        <v>19</v>
      </c>
      <c r="G2243" s="2" t="s">
        <v>128</v>
      </c>
      <c r="H2243" s="2">
        <v>3</v>
      </c>
      <c r="I2243" s="19">
        <v>752.43</v>
      </c>
      <c r="J2243" s="2" t="s">
        <v>5046</v>
      </c>
      <c r="K2243" s="2" t="s">
        <v>16</v>
      </c>
      <c r="L2243" s="2">
        <v>4</v>
      </c>
      <c r="M2243" s="18">
        <f t="shared" ref="M2243:M2306" si="702">H2243*I2243</f>
        <v>2257.29</v>
      </c>
      <c r="T2243" t="str">
        <f t="shared" ref="T2243:T2306" si="703">IF(K2243="Cancelled","Lost Sale",IF(K2243="Pending","Pending","Completed"))</f>
        <v>Completed</v>
      </c>
      <c r="U2243" t="str">
        <f t="shared" ref="U2243:U2306" si="704">IF(AND(K2243="Delivered",M2243&gt;1000),"Yes","No")</f>
        <v>Yes</v>
      </c>
      <c r="V2243" t="str">
        <f t="shared" ref="V2243:V2306" si="705">IF(OR(K2243="Cancelled",K2243="Pending"),"Yes","No")</f>
        <v>No</v>
      </c>
      <c r="X2243">
        <f t="shared" ref="X2243:X2306" si="706">COUNTIF($E$2:$E$4701,E2243)</f>
        <v>559</v>
      </c>
      <c r="Y2243">
        <f t="shared" ref="Y2243:Y2306" si="707">COUNTIFS($E$2:$E$4701,E2243,$K$2:$K$4701,"Delivered")</f>
        <v>408</v>
      </c>
      <c r="Z2243" s="18">
        <f t="shared" ref="Z2243:Z2306" si="708">SUMIF($F$2:$F$4701,F2243,$M$2:$M$4701)</f>
        <v>2759712.3299794244</v>
      </c>
      <c r="AA2243" s="18">
        <f t="shared" ref="AA2243:AA2306" si="709">SUMIFS($M$2:$M$4701,$F$2:$F$4701,F2243,$K$2:$K$4701,"Pending")</f>
        <v>330643.50635802455</v>
      </c>
      <c r="AB2243" s="17">
        <f t="shared" ref="AB2243:AB2306" si="710">AVERAGEIF($F$2:$F$4701,F2243,$L$2:$L$4701)</f>
        <v>3.8641711229946525</v>
      </c>
      <c r="AC2243" s="2" t="s">
        <v>128</v>
      </c>
      <c r="AD2243" s="2" t="s">
        <v>19</v>
      </c>
      <c r="AE2243" t="str">
        <f t="shared" ref="AE2243:AE2306" si="711">VLOOKUP(G2243,$AC$2:$AD$4738,2,FALSE)</f>
        <v>Electronics</v>
      </c>
      <c r="AF2243" t="str">
        <f t="shared" ref="AF2243:AF2306" si="712">_xlfn.XLOOKUP(G2243,AC:AC,AD:AD)</f>
        <v>Electronics</v>
      </c>
      <c r="AG2243" t="str" cm="1">
        <f t="array" ref="AG2243">INDEX(AD:AD,ROW())</f>
        <v>Electronics</v>
      </c>
      <c r="AH2243">
        <f t="shared" si="700"/>
        <v>48</v>
      </c>
      <c r="AI2243" t="str">
        <f t="shared" ref="AI2243:AI2306" si="713">INDEX(AD:AD,MATCH(G2243,AC:AC,0))</f>
        <v>Electronics</v>
      </c>
      <c r="AK2243">
        <f t="shared" ref="AK2243:AK2306" si="714">YEAR(C2243)</f>
        <v>2024</v>
      </c>
      <c r="AL2243">
        <f t="shared" ref="AL2243:AL2306" si="715">MONTH(C2243)</f>
        <v>2</v>
      </c>
      <c r="AM2243">
        <f t="shared" ref="AM2243:AM2306" si="716">DAY(C2243)</f>
        <v>14</v>
      </c>
      <c r="AN2243">
        <f t="shared" ref="AN2243:AN2306" si="717">WEEKDAY(C2243)</f>
        <v>4</v>
      </c>
      <c r="AO2243" t="str">
        <f t="shared" ref="AO2243:AO2306" si="718">IF(WEEKDAY(C2243,2)&gt;5,"Weekend","Weekday")</f>
        <v>Weekday</v>
      </c>
      <c r="AR2243" s="20">
        <f t="shared" ref="AR2243:AR2306" si="719">IF(OR(K2243="Cancelled",K2243="Returned"),1,0)</f>
        <v>0</v>
      </c>
    </row>
    <row r="2244" spans="1:44" x14ac:dyDescent="0.35">
      <c r="A2244" t="str">
        <f t="shared" si="701"/>
        <v>CUST2243</v>
      </c>
      <c r="B2244" s="2" t="s">
        <v>2580</v>
      </c>
      <c r="C2244" s="4">
        <v>45115</v>
      </c>
      <c r="D2244" s="2" t="s">
        <v>382</v>
      </c>
      <c r="E2244" t="s">
        <v>5055</v>
      </c>
      <c r="F2244" s="2" t="s">
        <v>29</v>
      </c>
      <c r="G2244" s="2" t="s">
        <v>121</v>
      </c>
      <c r="H2244" s="2">
        <v>2</v>
      </c>
      <c r="I2244" s="19">
        <v>2222.1799999999998</v>
      </c>
      <c r="J2244" s="2" t="s">
        <v>5046</v>
      </c>
      <c r="K2244" s="2" t="s">
        <v>16</v>
      </c>
      <c r="L2244" s="2">
        <v>4</v>
      </c>
      <c r="M2244" s="18">
        <f t="shared" si="702"/>
        <v>4444.3599999999997</v>
      </c>
      <c r="T2244" t="str">
        <f t="shared" si="703"/>
        <v>Completed</v>
      </c>
      <c r="U2244" t="str">
        <f t="shared" si="704"/>
        <v>Yes</v>
      </c>
      <c r="V2244" t="str">
        <f t="shared" si="705"/>
        <v>No</v>
      </c>
      <c r="X2244">
        <f t="shared" si="706"/>
        <v>567</v>
      </c>
      <c r="Y2244">
        <f t="shared" si="707"/>
        <v>440</v>
      </c>
      <c r="Z2244" s="18">
        <f t="shared" si="708"/>
        <v>1892867.2841657216</v>
      </c>
      <c r="AA2244" s="18">
        <f t="shared" si="709"/>
        <v>199432.98236095349</v>
      </c>
      <c r="AB2244" s="17">
        <f t="shared" si="710"/>
        <v>3.8949824970828471</v>
      </c>
      <c r="AC2244" s="2" t="s">
        <v>121</v>
      </c>
      <c r="AD2244" s="2" t="s">
        <v>29</v>
      </c>
      <c r="AE2244" t="str">
        <f t="shared" si="711"/>
        <v>Fashion</v>
      </c>
      <c r="AF2244" t="str">
        <f t="shared" si="712"/>
        <v>Fashion</v>
      </c>
      <c r="AG2244" t="str" cm="1">
        <f t="array" ref="AG2244">INDEX(AD:AD,ROW())</f>
        <v>Fashion</v>
      </c>
      <c r="AH2244">
        <f t="shared" si="700"/>
        <v>45</v>
      </c>
      <c r="AI2244" t="str">
        <f t="shared" si="713"/>
        <v>Fashion</v>
      </c>
      <c r="AK2244">
        <f t="shared" si="714"/>
        <v>2023</v>
      </c>
      <c r="AL2244">
        <f t="shared" si="715"/>
        <v>7</v>
      </c>
      <c r="AM2244">
        <f t="shared" si="716"/>
        <v>8</v>
      </c>
      <c r="AN2244">
        <f t="shared" si="717"/>
        <v>7</v>
      </c>
      <c r="AO2244" t="str">
        <f t="shared" si="718"/>
        <v>Weekend</v>
      </c>
      <c r="AR2244" s="20">
        <f t="shared" si="719"/>
        <v>0</v>
      </c>
    </row>
    <row r="2245" spans="1:44" x14ac:dyDescent="0.35">
      <c r="A2245" t="str">
        <f t="shared" si="701"/>
        <v>CUST2244</v>
      </c>
      <c r="B2245" s="2" t="s">
        <v>2581</v>
      </c>
      <c r="C2245" s="4">
        <v>45623</v>
      </c>
      <c r="D2245" s="2" t="s">
        <v>353</v>
      </c>
      <c r="E2245" t="s">
        <v>5055</v>
      </c>
      <c r="F2245" s="2" t="s">
        <v>19</v>
      </c>
      <c r="G2245" s="2" t="s">
        <v>49</v>
      </c>
      <c r="H2245" s="2">
        <v>1</v>
      </c>
      <c r="I2245" s="19">
        <v>2062.62</v>
      </c>
      <c r="J2245" s="2" t="s">
        <v>5046</v>
      </c>
      <c r="K2245" s="2" t="s">
        <v>103</v>
      </c>
      <c r="L2245" s="2">
        <v>5</v>
      </c>
      <c r="M2245" s="18">
        <f t="shared" si="702"/>
        <v>2062.62</v>
      </c>
      <c r="T2245" t="str">
        <f t="shared" si="703"/>
        <v>Lost Sale</v>
      </c>
      <c r="U2245" t="str">
        <f t="shared" si="704"/>
        <v>No</v>
      </c>
      <c r="V2245" t="str">
        <f t="shared" si="705"/>
        <v>Yes</v>
      </c>
      <c r="X2245">
        <f t="shared" si="706"/>
        <v>567</v>
      </c>
      <c r="Y2245">
        <f t="shared" si="707"/>
        <v>440</v>
      </c>
      <c r="Z2245" s="18">
        <f t="shared" si="708"/>
        <v>2759712.3299794244</v>
      </c>
      <c r="AA2245" s="18">
        <f t="shared" si="709"/>
        <v>330643.50635802455</v>
      </c>
      <c r="AB2245" s="17">
        <f t="shared" si="710"/>
        <v>3.8641711229946525</v>
      </c>
      <c r="AC2245" s="2" t="s">
        <v>49</v>
      </c>
      <c r="AD2245" s="2" t="s">
        <v>19</v>
      </c>
      <c r="AE2245" t="str">
        <f t="shared" si="711"/>
        <v>Electronics</v>
      </c>
      <c r="AF2245" t="str">
        <f t="shared" si="712"/>
        <v>Electronics</v>
      </c>
      <c r="AG2245" t="str" cm="1">
        <f t="array" ref="AG2245">INDEX(AD:AD,ROW())</f>
        <v>Electronics</v>
      </c>
      <c r="AH2245">
        <f t="shared" si="700"/>
        <v>12</v>
      </c>
      <c r="AI2245" t="str">
        <f t="shared" si="713"/>
        <v>Electronics</v>
      </c>
      <c r="AK2245">
        <f t="shared" si="714"/>
        <v>2024</v>
      </c>
      <c r="AL2245">
        <f t="shared" si="715"/>
        <v>11</v>
      </c>
      <c r="AM2245">
        <f t="shared" si="716"/>
        <v>27</v>
      </c>
      <c r="AN2245">
        <f t="shared" si="717"/>
        <v>4</v>
      </c>
      <c r="AO2245" t="str">
        <f t="shared" si="718"/>
        <v>Weekday</v>
      </c>
      <c r="AR2245" s="20">
        <f t="shared" si="719"/>
        <v>1</v>
      </c>
    </row>
    <row r="2246" spans="1:44" x14ac:dyDescent="0.35">
      <c r="A2246" t="str">
        <f t="shared" si="701"/>
        <v>CUST2245</v>
      </c>
      <c r="B2246" s="2" t="s">
        <v>2582</v>
      </c>
      <c r="C2246" s="4">
        <v>45348</v>
      </c>
      <c r="D2246" s="2" t="s">
        <v>357</v>
      </c>
      <c r="E2246" t="s">
        <v>5054</v>
      </c>
      <c r="F2246" s="2" t="s">
        <v>29</v>
      </c>
      <c r="G2246" s="2" t="s">
        <v>138</v>
      </c>
      <c r="H2246" s="2">
        <v>1</v>
      </c>
      <c r="I2246" s="19">
        <v>1873.79</v>
      </c>
      <c r="J2246" s="2" t="s">
        <v>5047</v>
      </c>
      <c r="K2246" s="2" t="s">
        <v>76</v>
      </c>
      <c r="L2246" s="2">
        <v>5</v>
      </c>
      <c r="M2246" s="18">
        <f t="shared" si="702"/>
        <v>1873.79</v>
      </c>
      <c r="T2246" t="str">
        <f t="shared" si="703"/>
        <v>Completed</v>
      </c>
      <c r="U2246" t="str">
        <f t="shared" si="704"/>
        <v>No</v>
      </c>
      <c r="V2246" t="str">
        <f t="shared" si="705"/>
        <v>No</v>
      </c>
      <c r="X2246">
        <f t="shared" si="706"/>
        <v>558</v>
      </c>
      <c r="Y2246">
        <f t="shared" si="707"/>
        <v>430</v>
      </c>
      <c r="Z2246" s="18">
        <f t="shared" si="708"/>
        <v>1892867.2841657216</v>
      </c>
      <c r="AA2246" s="18">
        <f t="shared" si="709"/>
        <v>199432.98236095349</v>
      </c>
      <c r="AB2246" s="17">
        <f t="shared" si="710"/>
        <v>3.8949824970828471</v>
      </c>
      <c r="AC2246" s="2" t="s">
        <v>138</v>
      </c>
      <c r="AD2246" s="2" t="s">
        <v>29</v>
      </c>
      <c r="AE2246" t="str">
        <f t="shared" si="711"/>
        <v>Fashion</v>
      </c>
      <c r="AF2246" t="str">
        <f t="shared" si="712"/>
        <v>Fashion</v>
      </c>
      <c r="AG2246" t="str" cm="1">
        <f t="array" ref="AG2246">INDEX(AD:AD,ROW())</f>
        <v>Fashion</v>
      </c>
      <c r="AH2246">
        <f t="shared" si="700"/>
        <v>53</v>
      </c>
      <c r="AI2246" t="str">
        <f t="shared" si="713"/>
        <v>Fashion</v>
      </c>
      <c r="AK2246">
        <f t="shared" si="714"/>
        <v>2024</v>
      </c>
      <c r="AL2246">
        <f t="shared" si="715"/>
        <v>2</v>
      </c>
      <c r="AM2246">
        <f t="shared" si="716"/>
        <v>26</v>
      </c>
      <c r="AN2246">
        <f t="shared" si="717"/>
        <v>2</v>
      </c>
      <c r="AO2246" t="str">
        <f t="shared" si="718"/>
        <v>Weekday</v>
      </c>
      <c r="AR2246" s="20">
        <f t="shared" si="719"/>
        <v>1</v>
      </c>
    </row>
    <row r="2247" spans="1:44" x14ac:dyDescent="0.35">
      <c r="A2247" t="str">
        <f t="shared" si="701"/>
        <v>CUST2246</v>
      </c>
      <c r="B2247" s="2" t="s">
        <v>2583</v>
      </c>
      <c r="C2247" s="4">
        <v>45317</v>
      </c>
      <c r="D2247" s="2" t="s">
        <v>658</v>
      </c>
      <c r="E2247" t="s">
        <v>5048</v>
      </c>
      <c r="F2247" s="2" t="s">
        <v>19</v>
      </c>
      <c r="G2247" s="2" t="s">
        <v>60</v>
      </c>
      <c r="H2247" s="2">
        <v>2</v>
      </c>
      <c r="I2247" s="19">
        <v>2700.41</v>
      </c>
      <c r="J2247" s="2" t="s">
        <v>15</v>
      </c>
      <c r="K2247" s="2" t="s">
        <v>16</v>
      </c>
      <c r="L2247" s="2">
        <v>5</v>
      </c>
      <c r="M2247" s="18">
        <f t="shared" si="702"/>
        <v>5400.82</v>
      </c>
      <c r="T2247" t="str">
        <f t="shared" si="703"/>
        <v>Completed</v>
      </c>
      <c r="U2247" t="str">
        <f t="shared" si="704"/>
        <v>Yes</v>
      </c>
      <c r="V2247" t="str">
        <f t="shared" si="705"/>
        <v>No</v>
      </c>
      <c r="X2247">
        <f t="shared" si="706"/>
        <v>590</v>
      </c>
      <c r="Y2247">
        <f t="shared" si="707"/>
        <v>451</v>
      </c>
      <c r="Z2247" s="18">
        <f t="shared" si="708"/>
        <v>2759712.3299794244</v>
      </c>
      <c r="AA2247" s="18">
        <f t="shared" si="709"/>
        <v>330643.50635802455</v>
      </c>
      <c r="AB2247" s="17">
        <f t="shared" si="710"/>
        <v>3.8641711229946525</v>
      </c>
      <c r="AC2247" s="2" t="s">
        <v>60</v>
      </c>
      <c r="AD2247" s="2" t="s">
        <v>19</v>
      </c>
      <c r="AE2247" t="str">
        <f t="shared" si="711"/>
        <v>Electronics</v>
      </c>
      <c r="AF2247" t="str">
        <f t="shared" si="712"/>
        <v>Electronics</v>
      </c>
      <c r="AG2247" t="str" cm="1">
        <f t="array" ref="AG2247">INDEX(AD:AD,ROW())</f>
        <v>Electronics</v>
      </c>
      <c r="AH2247">
        <f t="shared" si="700"/>
        <v>17</v>
      </c>
      <c r="AI2247" t="str">
        <f t="shared" si="713"/>
        <v>Electronics</v>
      </c>
      <c r="AK2247">
        <f t="shared" si="714"/>
        <v>2024</v>
      </c>
      <c r="AL2247">
        <f t="shared" si="715"/>
        <v>1</v>
      </c>
      <c r="AM2247">
        <f t="shared" si="716"/>
        <v>26</v>
      </c>
      <c r="AN2247">
        <f t="shared" si="717"/>
        <v>6</v>
      </c>
      <c r="AO2247" t="str">
        <f t="shared" si="718"/>
        <v>Weekday</v>
      </c>
      <c r="AR2247" s="20">
        <f t="shared" si="719"/>
        <v>0</v>
      </c>
    </row>
    <row r="2248" spans="1:44" x14ac:dyDescent="0.35">
      <c r="A2248" t="str">
        <f t="shared" si="701"/>
        <v>CUST2247</v>
      </c>
      <c r="B2248" s="2" t="s">
        <v>2584</v>
      </c>
      <c r="C2248" s="4">
        <v>45632</v>
      </c>
      <c r="D2248" s="2" t="s">
        <v>112</v>
      </c>
      <c r="E2248" t="s">
        <v>5056</v>
      </c>
      <c r="F2248" s="2" t="s">
        <v>13</v>
      </c>
      <c r="G2248" s="2" t="s">
        <v>34</v>
      </c>
      <c r="H2248" s="2">
        <v>3</v>
      </c>
      <c r="I2248" s="19">
        <v>1372.33</v>
      </c>
      <c r="J2248" s="2" t="s">
        <v>50</v>
      </c>
      <c r="K2248" s="2" t="s">
        <v>31</v>
      </c>
      <c r="L2248" s="2">
        <v>4</v>
      </c>
      <c r="M2248" s="18">
        <f t="shared" si="702"/>
        <v>4116.99</v>
      </c>
      <c r="T2248" t="str">
        <f t="shared" si="703"/>
        <v>Pending</v>
      </c>
      <c r="U2248" t="str">
        <f t="shared" si="704"/>
        <v>No</v>
      </c>
      <c r="V2248" t="str">
        <f t="shared" si="705"/>
        <v>Yes</v>
      </c>
      <c r="X2248">
        <f t="shared" si="706"/>
        <v>50</v>
      </c>
      <c r="Y2248">
        <f t="shared" si="707"/>
        <v>37</v>
      </c>
      <c r="Z2248" s="18">
        <f t="shared" si="708"/>
        <v>1463424.4009529033</v>
      </c>
      <c r="AA2248" s="18">
        <f t="shared" si="709"/>
        <v>118285.78776560788</v>
      </c>
      <c r="AB2248" s="17">
        <f t="shared" si="710"/>
        <v>3.8140589569160999</v>
      </c>
      <c r="AC2248" s="2" t="s">
        <v>34</v>
      </c>
      <c r="AD2248" s="2" t="s">
        <v>13</v>
      </c>
      <c r="AE2248" t="str">
        <f t="shared" si="711"/>
        <v>Home &amp; Kitchen</v>
      </c>
      <c r="AF2248" t="str">
        <f t="shared" si="712"/>
        <v>Home &amp; Kitchen</v>
      </c>
      <c r="AG2248" t="str" cm="1">
        <f t="array" ref="AG2248">INDEX(AD:AD,ROW())</f>
        <v>Home &amp; Kitchen</v>
      </c>
      <c r="AH2248">
        <f t="shared" si="700"/>
        <v>7</v>
      </c>
      <c r="AI2248" t="str">
        <f t="shared" si="713"/>
        <v>Home &amp; Kitchen</v>
      </c>
      <c r="AK2248">
        <f t="shared" si="714"/>
        <v>2024</v>
      </c>
      <c r="AL2248">
        <f t="shared" si="715"/>
        <v>12</v>
      </c>
      <c r="AM2248">
        <f t="shared" si="716"/>
        <v>6</v>
      </c>
      <c r="AN2248">
        <f t="shared" si="717"/>
        <v>6</v>
      </c>
      <c r="AO2248" t="str">
        <f t="shared" si="718"/>
        <v>Weekday</v>
      </c>
      <c r="AR2248" s="20">
        <f t="shared" si="719"/>
        <v>0</v>
      </c>
    </row>
    <row r="2249" spans="1:44" x14ac:dyDescent="0.35">
      <c r="A2249" t="str">
        <f t="shared" si="701"/>
        <v>CUST2248</v>
      </c>
      <c r="B2249" s="2" t="s">
        <v>2585</v>
      </c>
      <c r="C2249" s="4">
        <v>45120</v>
      </c>
      <c r="D2249" s="2" t="s">
        <v>357</v>
      </c>
      <c r="E2249" t="s">
        <v>5054</v>
      </c>
      <c r="F2249" s="2" t="s">
        <v>13</v>
      </c>
      <c r="G2249" s="2" t="s">
        <v>14</v>
      </c>
      <c r="H2249" s="2">
        <v>1</v>
      </c>
      <c r="I2249" s="19">
        <v>1716.17</v>
      </c>
      <c r="J2249" s="2" t="s">
        <v>20</v>
      </c>
      <c r="K2249" s="2" t="s">
        <v>31</v>
      </c>
      <c r="L2249" s="2">
        <v>3</v>
      </c>
      <c r="M2249" s="18">
        <f t="shared" si="702"/>
        <v>1716.17</v>
      </c>
      <c r="T2249" t="str">
        <f t="shared" si="703"/>
        <v>Pending</v>
      </c>
      <c r="U2249" t="str">
        <f t="shared" si="704"/>
        <v>No</v>
      </c>
      <c r="V2249" t="str">
        <f t="shared" si="705"/>
        <v>Yes</v>
      </c>
      <c r="X2249">
        <f t="shared" si="706"/>
        <v>558</v>
      </c>
      <c r="Y2249">
        <f t="shared" si="707"/>
        <v>430</v>
      </c>
      <c r="Z2249" s="18">
        <f t="shared" si="708"/>
        <v>1463424.4009529033</v>
      </c>
      <c r="AA2249" s="18">
        <f t="shared" si="709"/>
        <v>118285.78776560788</v>
      </c>
      <c r="AB2249" s="17">
        <f t="shared" si="710"/>
        <v>3.8140589569160999</v>
      </c>
      <c r="AC2249" s="2" t="s">
        <v>14</v>
      </c>
      <c r="AD2249" s="2" t="s">
        <v>13</v>
      </c>
      <c r="AE2249" t="str">
        <f t="shared" si="711"/>
        <v>Home &amp; Kitchen</v>
      </c>
      <c r="AF2249" t="str">
        <f t="shared" si="712"/>
        <v>Home &amp; Kitchen</v>
      </c>
      <c r="AG2249" t="str" cm="1">
        <f t="array" ref="AG2249">INDEX(AD:AD,ROW())</f>
        <v>Home &amp; Kitchen</v>
      </c>
      <c r="AH2249">
        <f t="shared" ref="AH2249:AH2312" si="720">MATCH(G2249,AC:AC,0)</f>
        <v>2</v>
      </c>
      <c r="AI2249" t="str">
        <f t="shared" si="713"/>
        <v>Home &amp; Kitchen</v>
      </c>
      <c r="AK2249">
        <f t="shared" si="714"/>
        <v>2023</v>
      </c>
      <c r="AL2249">
        <f t="shared" si="715"/>
        <v>7</v>
      </c>
      <c r="AM2249">
        <f t="shared" si="716"/>
        <v>13</v>
      </c>
      <c r="AN2249">
        <f t="shared" si="717"/>
        <v>5</v>
      </c>
      <c r="AO2249" t="str">
        <f t="shared" si="718"/>
        <v>Weekday</v>
      </c>
      <c r="AR2249" s="20">
        <f t="shared" si="719"/>
        <v>0</v>
      </c>
    </row>
    <row r="2250" spans="1:44" x14ac:dyDescent="0.35">
      <c r="A2250" t="str">
        <f t="shared" si="701"/>
        <v>CUST2249</v>
      </c>
      <c r="B2250" s="2" t="s">
        <v>2586</v>
      </c>
      <c r="C2250" s="4">
        <v>45212</v>
      </c>
      <c r="D2250" s="2" t="s">
        <v>308</v>
      </c>
      <c r="E2250" t="s">
        <v>5049</v>
      </c>
      <c r="F2250" s="2" t="s">
        <v>13</v>
      </c>
      <c r="G2250" s="2" t="s">
        <v>5045</v>
      </c>
      <c r="H2250" s="2">
        <v>1</v>
      </c>
      <c r="I2250" s="19">
        <v>751.98</v>
      </c>
      <c r="J2250" s="2" t="s">
        <v>20</v>
      </c>
      <c r="K2250" s="2" t="s">
        <v>16</v>
      </c>
      <c r="L2250" s="2">
        <v>1</v>
      </c>
      <c r="M2250" s="18">
        <f t="shared" si="702"/>
        <v>751.98</v>
      </c>
      <c r="T2250" t="str">
        <f t="shared" si="703"/>
        <v>Completed</v>
      </c>
      <c r="U2250" t="str">
        <f t="shared" si="704"/>
        <v>No</v>
      </c>
      <c r="V2250" t="str">
        <f t="shared" si="705"/>
        <v>No</v>
      </c>
      <c r="X2250">
        <f t="shared" si="706"/>
        <v>595</v>
      </c>
      <c r="Y2250">
        <f t="shared" si="707"/>
        <v>444</v>
      </c>
      <c r="Z2250" s="18">
        <f t="shared" si="708"/>
        <v>1463424.4009529033</v>
      </c>
      <c r="AA2250" s="18">
        <f t="shared" si="709"/>
        <v>118285.78776560788</v>
      </c>
      <c r="AB2250" s="17">
        <f t="shared" si="710"/>
        <v>3.8140589569160999</v>
      </c>
      <c r="AC2250" s="2" t="s">
        <v>5045</v>
      </c>
      <c r="AD2250" s="2" t="s">
        <v>13</v>
      </c>
      <c r="AE2250" t="str">
        <f t="shared" si="711"/>
        <v>Home &amp; Kitchen</v>
      </c>
      <c r="AF2250" t="str">
        <f t="shared" si="712"/>
        <v>Home &amp; Kitchen</v>
      </c>
      <c r="AG2250" t="str" cm="1">
        <f t="array" ref="AG2250">INDEX(AD:AD,ROW())</f>
        <v>Home &amp; Kitchen</v>
      </c>
      <c r="AH2250">
        <f t="shared" si="720"/>
        <v>76</v>
      </c>
      <c r="AI2250" t="str">
        <f t="shared" si="713"/>
        <v>Home &amp; Kitchen</v>
      </c>
      <c r="AK2250">
        <f t="shared" si="714"/>
        <v>2023</v>
      </c>
      <c r="AL2250">
        <f t="shared" si="715"/>
        <v>10</v>
      </c>
      <c r="AM2250">
        <f t="shared" si="716"/>
        <v>13</v>
      </c>
      <c r="AN2250">
        <f t="shared" si="717"/>
        <v>6</v>
      </c>
      <c r="AO2250" t="str">
        <f t="shared" si="718"/>
        <v>Weekday</v>
      </c>
      <c r="AR2250" s="20">
        <f t="shared" si="719"/>
        <v>0</v>
      </c>
    </row>
    <row r="2251" spans="1:44" x14ac:dyDescent="0.35">
      <c r="A2251" t="str">
        <f t="shared" si="701"/>
        <v>CUST2250</v>
      </c>
      <c r="B2251" s="2" t="s">
        <v>2587</v>
      </c>
      <c r="C2251" s="4">
        <v>45102</v>
      </c>
      <c r="D2251" s="2" t="s">
        <v>331</v>
      </c>
      <c r="E2251" t="s">
        <v>5052</v>
      </c>
      <c r="F2251" s="2" t="s">
        <v>29</v>
      </c>
      <c r="G2251" s="2" t="s">
        <v>138</v>
      </c>
      <c r="H2251" s="2">
        <v>2</v>
      </c>
      <c r="I2251" s="19">
        <v>859.52</v>
      </c>
      <c r="J2251" s="2" t="s">
        <v>20</v>
      </c>
      <c r="K2251" s="2" t="s">
        <v>31</v>
      </c>
      <c r="L2251" s="2">
        <v>3</v>
      </c>
      <c r="M2251" s="18">
        <f t="shared" si="702"/>
        <v>1719.04</v>
      </c>
      <c r="T2251" t="str">
        <f t="shared" si="703"/>
        <v>Pending</v>
      </c>
      <c r="U2251" t="str">
        <f t="shared" si="704"/>
        <v>No</v>
      </c>
      <c r="V2251" t="str">
        <f t="shared" si="705"/>
        <v>Yes</v>
      </c>
      <c r="X2251">
        <f t="shared" si="706"/>
        <v>573</v>
      </c>
      <c r="Y2251">
        <f t="shared" si="707"/>
        <v>450</v>
      </c>
      <c r="Z2251" s="18">
        <f t="shared" si="708"/>
        <v>1892867.2841657216</v>
      </c>
      <c r="AA2251" s="18">
        <f t="shared" si="709"/>
        <v>199432.98236095349</v>
      </c>
      <c r="AB2251" s="17">
        <f t="shared" si="710"/>
        <v>3.8949824970828471</v>
      </c>
      <c r="AC2251" s="2" t="s">
        <v>138</v>
      </c>
      <c r="AD2251" s="2" t="s">
        <v>29</v>
      </c>
      <c r="AE2251" t="str">
        <f t="shared" si="711"/>
        <v>Fashion</v>
      </c>
      <c r="AF2251" t="str">
        <f t="shared" si="712"/>
        <v>Fashion</v>
      </c>
      <c r="AG2251" t="str" cm="1">
        <f t="array" ref="AG2251">INDEX(AD:AD,ROW())</f>
        <v>Fashion</v>
      </c>
      <c r="AH2251">
        <f t="shared" si="720"/>
        <v>53</v>
      </c>
      <c r="AI2251" t="str">
        <f t="shared" si="713"/>
        <v>Fashion</v>
      </c>
      <c r="AK2251">
        <f t="shared" si="714"/>
        <v>2023</v>
      </c>
      <c r="AL2251">
        <f t="shared" si="715"/>
        <v>6</v>
      </c>
      <c r="AM2251">
        <f t="shared" si="716"/>
        <v>25</v>
      </c>
      <c r="AN2251">
        <f t="shared" si="717"/>
        <v>1</v>
      </c>
      <c r="AO2251" t="str">
        <f t="shared" si="718"/>
        <v>Weekend</v>
      </c>
      <c r="AR2251" s="20">
        <f t="shared" si="719"/>
        <v>0</v>
      </c>
    </row>
    <row r="2252" spans="1:44" x14ac:dyDescent="0.35">
      <c r="A2252" t="str">
        <f t="shared" si="701"/>
        <v>CUST2251</v>
      </c>
      <c r="B2252" s="2" t="s">
        <v>2588</v>
      </c>
      <c r="C2252" s="4">
        <v>44927</v>
      </c>
      <c r="D2252" s="2" t="s">
        <v>114</v>
      </c>
      <c r="E2252" t="s">
        <v>5053</v>
      </c>
      <c r="F2252" s="2" t="s">
        <v>19</v>
      </c>
      <c r="G2252" s="2" t="s">
        <v>60</v>
      </c>
      <c r="H2252" s="2">
        <v>2</v>
      </c>
      <c r="I2252" s="19">
        <v>3110.92</v>
      </c>
      <c r="J2252" s="2" t="s">
        <v>5047</v>
      </c>
      <c r="K2252" s="2" t="s">
        <v>16</v>
      </c>
      <c r="L2252" s="2">
        <v>4</v>
      </c>
      <c r="M2252" s="18">
        <f t="shared" si="702"/>
        <v>6221.84</v>
      </c>
      <c r="T2252" t="str">
        <f t="shared" si="703"/>
        <v>Completed</v>
      </c>
      <c r="U2252" t="str">
        <f t="shared" si="704"/>
        <v>Yes</v>
      </c>
      <c r="V2252" t="str">
        <f t="shared" si="705"/>
        <v>No</v>
      </c>
      <c r="X2252">
        <f t="shared" si="706"/>
        <v>559</v>
      </c>
      <c r="Y2252">
        <f t="shared" si="707"/>
        <v>408</v>
      </c>
      <c r="Z2252" s="18">
        <f t="shared" si="708"/>
        <v>2759712.3299794244</v>
      </c>
      <c r="AA2252" s="18">
        <f t="shared" si="709"/>
        <v>330643.50635802455</v>
      </c>
      <c r="AB2252" s="17">
        <f t="shared" si="710"/>
        <v>3.8641711229946525</v>
      </c>
      <c r="AC2252" s="2" t="s">
        <v>60</v>
      </c>
      <c r="AD2252" s="2" t="s">
        <v>19</v>
      </c>
      <c r="AE2252" t="str">
        <f t="shared" si="711"/>
        <v>Electronics</v>
      </c>
      <c r="AF2252" t="str">
        <f t="shared" si="712"/>
        <v>Electronics</v>
      </c>
      <c r="AG2252" t="str" cm="1">
        <f t="array" ref="AG2252">INDEX(AD:AD,ROW())</f>
        <v>Electronics</v>
      </c>
      <c r="AH2252">
        <f t="shared" si="720"/>
        <v>17</v>
      </c>
      <c r="AI2252" t="str">
        <f t="shared" si="713"/>
        <v>Electronics</v>
      </c>
      <c r="AK2252">
        <f t="shared" si="714"/>
        <v>2023</v>
      </c>
      <c r="AL2252">
        <f t="shared" si="715"/>
        <v>1</v>
      </c>
      <c r="AM2252">
        <f t="shared" si="716"/>
        <v>1</v>
      </c>
      <c r="AN2252">
        <f t="shared" si="717"/>
        <v>1</v>
      </c>
      <c r="AO2252" t="str">
        <f t="shared" si="718"/>
        <v>Weekend</v>
      </c>
      <c r="AR2252" s="20">
        <f t="shared" si="719"/>
        <v>0</v>
      </c>
    </row>
    <row r="2253" spans="1:44" x14ac:dyDescent="0.35">
      <c r="A2253" t="str">
        <f t="shared" si="701"/>
        <v>CUST2252</v>
      </c>
      <c r="B2253" s="2" t="s">
        <v>2589</v>
      </c>
      <c r="C2253" s="4">
        <v>44953</v>
      </c>
      <c r="D2253" s="2" t="s">
        <v>751</v>
      </c>
      <c r="E2253" t="s">
        <v>5055</v>
      </c>
      <c r="F2253" s="2" t="s">
        <v>29</v>
      </c>
      <c r="G2253" s="2" t="s">
        <v>5043</v>
      </c>
      <c r="H2253" s="2">
        <v>3</v>
      </c>
      <c r="I2253" s="19">
        <v>2001.39</v>
      </c>
      <c r="J2253" s="2" t="s">
        <v>5046</v>
      </c>
      <c r="K2253" s="2" t="s">
        <v>76</v>
      </c>
      <c r="L2253" s="2">
        <v>5</v>
      </c>
      <c r="M2253" s="18">
        <f t="shared" si="702"/>
        <v>6004.17</v>
      </c>
      <c r="T2253" t="str">
        <f t="shared" si="703"/>
        <v>Completed</v>
      </c>
      <c r="U2253" t="str">
        <f t="shared" si="704"/>
        <v>No</v>
      </c>
      <c r="V2253" t="str">
        <f t="shared" si="705"/>
        <v>No</v>
      </c>
      <c r="X2253">
        <f t="shared" si="706"/>
        <v>567</v>
      </c>
      <c r="Y2253">
        <f t="shared" si="707"/>
        <v>440</v>
      </c>
      <c r="Z2253" s="18">
        <f t="shared" si="708"/>
        <v>1892867.2841657216</v>
      </c>
      <c r="AA2253" s="18">
        <f t="shared" si="709"/>
        <v>199432.98236095349</v>
      </c>
      <c r="AB2253" s="17">
        <f t="shared" si="710"/>
        <v>3.8949824970828471</v>
      </c>
      <c r="AC2253" s="2" t="s">
        <v>5043</v>
      </c>
      <c r="AD2253" s="2" t="s">
        <v>29</v>
      </c>
      <c r="AE2253" t="str">
        <f t="shared" si="711"/>
        <v>Fashion</v>
      </c>
      <c r="AF2253" t="str">
        <f t="shared" si="712"/>
        <v>Fashion</v>
      </c>
      <c r="AG2253" t="str" cm="1">
        <f t="array" ref="AG2253">INDEX(AD:AD,ROW())</f>
        <v>Fashion</v>
      </c>
      <c r="AH2253">
        <f t="shared" si="720"/>
        <v>55</v>
      </c>
      <c r="AI2253" t="str">
        <f t="shared" si="713"/>
        <v>Fashion</v>
      </c>
      <c r="AK2253">
        <f t="shared" si="714"/>
        <v>2023</v>
      </c>
      <c r="AL2253">
        <f t="shared" si="715"/>
        <v>1</v>
      </c>
      <c r="AM2253">
        <f t="shared" si="716"/>
        <v>27</v>
      </c>
      <c r="AN2253">
        <f t="shared" si="717"/>
        <v>6</v>
      </c>
      <c r="AO2253" t="str">
        <f t="shared" si="718"/>
        <v>Weekday</v>
      </c>
      <c r="AR2253" s="20">
        <f t="shared" si="719"/>
        <v>1</v>
      </c>
    </row>
    <row r="2254" spans="1:44" x14ac:dyDescent="0.35">
      <c r="A2254" t="str">
        <f t="shared" si="701"/>
        <v>CUST2253</v>
      </c>
      <c r="B2254" s="2" t="s">
        <v>2590</v>
      </c>
      <c r="C2254" s="4">
        <v>45598</v>
      </c>
      <c r="D2254" s="2" t="s">
        <v>550</v>
      </c>
      <c r="E2254" t="s">
        <v>5052</v>
      </c>
      <c r="F2254" s="2" t="s">
        <v>29</v>
      </c>
      <c r="G2254" s="2" t="s">
        <v>121</v>
      </c>
      <c r="H2254" s="2">
        <v>2</v>
      </c>
      <c r="I2254" s="19">
        <v>871.79</v>
      </c>
      <c r="J2254" s="2" t="s">
        <v>20</v>
      </c>
      <c r="K2254" s="2" t="s">
        <v>16</v>
      </c>
      <c r="L2254" s="2">
        <v>5</v>
      </c>
      <c r="M2254" s="18">
        <f t="shared" si="702"/>
        <v>1743.58</v>
      </c>
      <c r="T2254" t="str">
        <f t="shared" si="703"/>
        <v>Completed</v>
      </c>
      <c r="U2254" t="str">
        <f t="shared" si="704"/>
        <v>Yes</v>
      </c>
      <c r="V2254" t="str">
        <f t="shared" si="705"/>
        <v>No</v>
      </c>
      <c r="X2254">
        <f t="shared" si="706"/>
        <v>573</v>
      </c>
      <c r="Y2254">
        <f t="shared" si="707"/>
        <v>450</v>
      </c>
      <c r="Z2254" s="18">
        <f t="shared" si="708"/>
        <v>1892867.2841657216</v>
      </c>
      <c r="AA2254" s="18">
        <f t="shared" si="709"/>
        <v>199432.98236095349</v>
      </c>
      <c r="AB2254" s="17">
        <f t="shared" si="710"/>
        <v>3.8949824970828471</v>
      </c>
      <c r="AC2254" s="2" t="s">
        <v>121</v>
      </c>
      <c r="AD2254" s="2" t="s">
        <v>29</v>
      </c>
      <c r="AE2254" t="str">
        <f t="shared" si="711"/>
        <v>Fashion</v>
      </c>
      <c r="AF2254" t="str">
        <f t="shared" si="712"/>
        <v>Fashion</v>
      </c>
      <c r="AG2254" t="str" cm="1">
        <f t="array" ref="AG2254">INDEX(AD:AD,ROW())</f>
        <v>Fashion</v>
      </c>
      <c r="AH2254">
        <f t="shared" si="720"/>
        <v>45</v>
      </c>
      <c r="AI2254" t="str">
        <f t="shared" si="713"/>
        <v>Fashion</v>
      </c>
      <c r="AK2254">
        <f t="shared" si="714"/>
        <v>2024</v>
      </c>
      <c r="AL2254">
        <f t="shared" si="715"/>
        <v>11</v>
      </c>
      <c r="AM2254">
        <f t="shared" si="716"/>
        <v>2</v>
      </c>
      <c r="AN2254">
        <f t="shared" si="717"/>
        <v>7</v>
      </c>
      <c r="AO2254" t="str">
        <f t="shared" si="718"/>
        <v>Weekend</v>
      </c>
      <c r="AR2254" s="20">
        <f t="shared" si="719"/>
        <v>0</v>
      </c>
    </row>
    <row r="2255" spans="1:44" x14ac:dyDescent="0.35">
      <c r="A2255" t="str">
        <f t="shared" si="701"/>
        <v>CUST2254</v>
      </c>
      <c r="B2255" s="2" t="s">
        <v>2591</v>
      </c>
      <c r="C2255" s="4">
        <v>45275</v>
      </c>
      <c r="D2255" s="2" t="s">
        <v>342</v>
      </c>
      <c r="E2255" t="s">
        <v>5049</v>
      </c>
      <c r="F2255" s="2" t="s">
        <v>23</v>
      </c>
      <c r="G2255" s="2" t="s">
        <v>65</v>
      </c>
      <c r="H2255" s="2">
        <v>2</v>
      </c>
      <c r="I2255" s="19">
        <v>795.27</v>
      </c>
      <c r="J2255" s="2" t="s">
        <v>15</v>
      </c>
      <c r="K2255" s="2" t="s">
        <v>16</v>
      </c>
      <c r="L2255" s="2">
        <v>5</v>
      </c>
      <c r="M2255" s="18">
        <f t="shared" si="702"/>
        <v>1590.54</v>
      </c>
      <c r="T2255" t="str">
        <f t="shared" si="703"/>
        <v>Completed</v>
      </c>
      <c r="U2255" t="str">
        <f t="shared" si="704"/>
        <v>Yes</v>
      </c>
      <c r="V2255" t="str">
        <f t="shared" si="705"/>
        <v>No</v>
      </c>
      <c r="X2255">
        <f t="shared" si="706"/>
        <v>595</v>
      </c>
      <c r="Y2255">
        <f t="shared" si="707"/>
        <v>444</v>
      </c>
      <c r="Z2255" s="18">
        <f t="shared" si="708"/>
        <v>594714.6477588166</v>
      </c>
      <c r="AA2255" s="18">
        <f t="shared" si="709"/>
        <v>60882.938065984097</v>
      </c>
      <c r="AB2255" s="17">
        <f t="shared" si="710"/>
        <v>3.804733727810651</v>
      </c>
      <c r="AC2255" s="2" t="s">
        <v>65</v>
      </c>
      <c r="AD2255" s="2" t="s">
        <v>23</v>
      </c>
      <c r="AE2255" t="str">
        <f t="shared" si="711"/>
        <v>Books</v>
      </c>
      <c r="AF2255" t="str">
        <f t="shared" si="712"/>
        <v>Books</v>
      </c>
      <c r="AG2255" t="str" cm="1">
        <f t="array" ref="AG2255">INDEX(AD:AD,ROW())</f>
        <v>Books</v>
      </c>
      <c r="AH2255">
        <f t="shared" si="720"/>
        <v>19</v>
      </c>
      <c r="AI2255" t="str">
        <f t="shared" si="713"/>
        <v>Books</v>
      </c>
      <c r="AK2255">
        <f t="shared" si="714"/>
        <v>2023</v>
      </c>
      <c r="AL2255">
        <f t="shared" si="715"/>
        <v>12</v>
      </c>
      <c r="AM2255">
        <f t="shared" si="716"/>
        <v>15</v>
      </c>
      <c r="AN2255">
        <f t="shared" si="717"/>
        <v>6</v>
      </c>
      <c r="AO2255" t="str">
        <f t="shared" si="718"/>
        <v>Weekday</v>
      </c>
      <c r="AR2255" s="20">
        <f t="shared" si="719"/>
        <v>0</v>
      </c>
    </row>
    <row r="2256" spans="1:44" x14ac:dyDescent="0.35">
      <c r="A2256" t="str">
        <f t="shared" si="701"/>
        <v>CUST2255</v>
      </c>
      <c r="B2256" s="2" t="s">
        <v>2592</v>
      </c>
      <c r="C2256" s="4">
        <v>45022</v>
      </c>
      <c r="D2256" s="2" t="s">
        <v>39</v>
      </c>
      <c r="E2256" t="s">
        <v>5050</v>
      </c>
      <c r="F2256" s="2" t="s">
        <v>13</v>
      </c>
      <c r="G2256" s="2" t="s">
        <v>5045</v>
      </c>
      <c r="H2256" s="2">
        <v>1</v>
      </c>
      <c r="I2256" s="19">
        <v>1986</v>
      </c>
      <c r="J2256" s="2" t="s">
        <v>15</v>
      </c>
      <c r="K2256" s="2" t="s">
        <v>16</v>
      </c>
      <c r="L2256" s="2">
        <v>2</v>
      </c>
      <c r="M2256" s="18">
        <f t="shared" si="702"/>
        <v>1986</v>
      </c>
      <c r="T2256" t="str">
        <f t="shared" si="703"/>
        <v>Completed</v>
      </c>
      <c r="U2256" t="str">
        <f t="shared" si="704"/>
        <v>Yes</v>
      </c>
      <c r="V2256" t="str">
        <f t="shared" si="705"/>
        <v>No</v>
      </c>
      <c r="X2256">
        <f t="shared" si="706"/>
        <v>589</v>
      </c>
      <c r="Y2256">
        <f t="shared" si="707"/>
        <v>426</v>
      </c>
      <c r="Z2256" s="18">
        <f t="shared" si="708"/>
        <v>1463424.4009529033</v>
      </c>
      <c r="AA2256" s="18">
        <f t="shared" si="709"/>
        <v>118285.78776560788</v>
      </c>
      <c r="AB2256" s="17">
        <f t="shared" si="710"/>
        <v>3.8140589569160999</v>
      </c>
      <c r="AC2256" s="2" t="s">
        <v>5045</v>
      </c>
      <c r="AD2256" s="2" t="s">
        <v>13</v>
      </c>
      <c r="AE2256" t="str">
        <f t="shared" si="711"/>
        <v>Home &amp; Kitchen</v>
      </c>
      <c r="AF2256" t="str">
        <f t="shared" si="712"/>
        <v>Home &amp; Kitchen</v>
      </c>
      <c r="AG2256" t="str" cm="1">
        <f t="array" ref="AG2256">INDEX(AD:AD,ROW())</f>
        <v>Home &amp; Kitchen</v>
      </c>
      <c r="AH2256">
        <f t="shared" si="720"/>
        <v>76</v>
      </c>
      <c r="AI2256" t="str">
        <f t="shared" si="713"/>
        <v>Home &amp; Kitchen</v>
      </c>
      <c r="AK2256">
        <f t="shared" si="714"/>
        <v>2023</v>
      </c>
      <c r="AL2256">
        <f t="shared" si="715"/>
        <v>4</v>
      </c>
      <c r="AM2256">
        <f t="shared" si="716"/>
        <v>6</v>
      </c>
      <c r="AN2256">
        <f t="shared" si="717"/>
        <v>5</v>
      </c>
      <c r="AO2256" t="str">
        <f t="shared" si="718"/>
        <v>Weekday</v>
      </c>
      <c r="AR2256" s="20">
        <f t="shared" si="719"/>
        <v>0</v>
      </c>
    </row>
    <row r="2257" spans="1:44" x14ac:dyDescent="0.35">
      <c r="A2257" t="str">
        <f t="shared" si="701"/>
        <v>CUST2256</v>
      </c>
      <c r="B2257" s="2" t="s">
        <v>2593</v>
      </c>
      <c r="C2257" s="4">
        <v>45123</v>
      </c>
      <c r="D2257" s="2" t="s">
        <v>217</v>
      </c>
      <c r="E2257" t="s">
        <v>5054</v>
      </c>
      <c r="F2257" s="2" t="s">
        <v>29</v>
      </c>
      <c r="G2257" s="2" t="s">
        <v>121</v>
      </c>
      <c r="H2257" s="2">
        <v>1</v>
      </c>
      <c r="I2257" s="19">
        <v>774</v>
      </c>
      <c r="J2257" s="2" t="s">
        <v>5038</v>
      </c>
      <c r="K2257" s="2" t="s">
        <v>16</v>
      </c>
      <c r="L2257" s="2">
        <v>4</v>
      </c>
      <c r="M2257" s="18">
        <f t="shared" si="702"/>
        <v>774</v>
      </c>
      <c r="T2257" t="str">
        <f t="shared" si="703"/>
        <v>Completed</v>
      </c>
      <c r="U2257" t="str">
        <f t="shared" si="704"/>
        <v>No</v>
      </c>
      <c r="V2257" t="str">
        <f t="shared" si="705"/>
        <v>No</v>
      </c>
      <c r="X2257">
        <f t="shared" si="706"/>
        <v>558</v>
      </c>
      <c r="Y2257">
        <f t="shared" si="707"/>
        <v>430</v>
      </c>
      <c r="Z2257" s="18">
        <f t="shared" si="708"/>
        <v>1892867.2841657216</v>
      </c>
      <c r="AA2257" s="18">
        <f t="shared" si="709"/>
        <v>199432.98236095349</v>
      </c>
      <c r="AB2257" s="17">
        <f t="shared" si="710"/>
        <v>3.8949824970828471</v>
      </c>
      <c r="AC2257" s="2" t="s">
        <v>121</v>
      </c>
      <c r="AD2257" s="2" t="s">
        <v>29</v>
      </c>
      <c r="AE2257" t="str">
        <f t="shared" si="711"/>
        <v>Fashion</v>
      </c>
      <c r="AF2257" t="str">
        <f t="shared" si="712"/>
        <v>Fashion</v>
      </c>
      <c r="AG2257" t="str" cm="1">
        <f t="array" ref="AG2257">INDEX(AD:AD,ROW())</f>
        <v>Fashion</v>
      </c>
      <c r="AH2257">
        <f t="shared" si="720"/>
        <v>45</v>
      </c>
      <c r="AI2257" t="str">
        <f t="shared" si="713"/>
        <v>Fashion</v>
      </c>
      <c r="AK2257">
        <f t="shared" si="714"/>
        <v>2023</v>
      </c>
      <c r="AL2257">
        <f t="shared" si="715"/>
        <v>7</v>
      </c>
      <c r="AM2257">
        <f t="shared" si="716"/>
        <v>16</v>
      </c>
      <c r="AN2257">
        <f t="shared" si="717"/>
        <v>1</v>
      </c>
      <c r="AO2257" t="str">
        <f t="shared" si="718"/>
        <v>Weekend</v>
      </c>
      <c r="AR2257" s="20">
        <f t="shared" si="719"/>
        <v>0</v>
      </c>
    </row>
    <row r="2258" spans="1:44" x14ac:dyDescent="0.35">
      <c r="A2258" t="str">
        <f t="shared" si="701"/>
        <v>CUST2257</v>
      </c>
      <c r="B2258" s="2" t="s">
        <v>2594</v>
      </c>
      <c r="C2258" s="4">
        <v>45642</v>
      </c>
      <c r="D2258" s="2" t="s">
        <v>820</v>
      </c>
      <c r="E2258" t="s">
        <v>5050</v>
      </c>
      <c r="F2258" s="2" t="s">
        <v>19</v>
      </c>
      <c r="G2258" s="2" t="s">
        <v>60</v>
      </c>
      <c r="H2258" s="2">
        <v>1</v>
      </c>
      <c r="I2258" s="19">
        <v>2417.94</v>
      </c>
      <c r="J2258" s="2" t="s">
        <v>50</v>
      </c>
      <c r="K2258" s="2" t="s">
        <v>16</v>
      </c>
      <c r="L2258" s="2">
        <v>5</v>
      </c>
      <c r="M2258" s="18">
        <f t="shared" si="702"/>
        <v>2417.94</v>
      </c>
      <c r="T2258" t="str">
        <f t="shared" si="703"/>
        <v>Completed</v>
      </c>
      <c r="U2258" t="str">
        <f t="shared" si="704"/>
        <v>Yes</v>
      </c>
      <c r="V2258" t="str">
        <f t="shared" si="705"/>
        <v>No</v>
      </c>
      <c r="X2258">
        <f t="shared" si="706"/>
        <v>589</v>
      </c>
      <c r="Y2258">
        <f t="shared" si="707"/>
        <v>426</v>
      </c>
      <c r="Z2258" s="18">
        <f t="shared" si="708"/>
        <v>2759712.3299794244</v>
      </c>
      <c r="AA2258" s="18">
        <f t="shared" si="709"/>
        <v>330643.50635802455</v>
      </c>
      <c r="AB2258" s="17">
        <f t="shared" si="710"/>
        <v>3.8641711229946525</v>
      </c>
      <c r="AC2258" s="2" t="s">
        <v>60</v>
      </c>
      <c r="AD2258" s="2" t="s">
        <v>19</v>
      </c>
      <c r="AE2258" t="str">
        <f t="shared" si="711"/>
        <v>Electronics</v>
      </c>
      <c r="AF2258" t="str">
        <f t="shared" si="712"/>
        <v>Electronics</v>
      </c>
      <c r="AG2258" t="str" cm="1">
        <f t="array" ref="AG2258">INDEX(AD:AD,ROW())</f>
        <v>Electronics</v>
      </c>
      <c r="AH2258">
        <f t="shared" si="720"/>
        <v>17</v>
      </c>
      <c r="AI2258" t="str">
        <f t="shared" si="713"/>
        <v>Electronics</v>
      </c>
      <c r="AK2258">
        <f t="shared" si="714"/>
        <v>2024</v>
      </c>
      <c r="AL2258">
        <f t="shared" si="715"/>
        <v>12</v>
      </c>
      <c r="AM2258">
        <f t="shared" si="716"/>
        <v>16</v>
      </c>
      <c r="AN2258">
        <f t="shared" si="717"/>
        <v>2</v>
      </c>
      <c r="AO2258" t="str">
        <f t="shared" si="718"/>
        <v>Weekday</v>
      </c>
      <c r="AR2258" s="20">
        <f t="shared" si="719"/>
        <v>0</v>
      </c>
    </row>
    <row r="2259" spans="1:44" x14ac:dyDescent="0.35">
      <c r="A2259" t="str">
        <f t="shared" si="701"/>
        <v>CUST2258</v>
      </c>
      <c r="B2259" s="2" t="s">
        <v>2595</v>
      </c>
      <c r="C2259" s="4">
        <v>45103</v>
      </c>
      <c r="D2259" s="2" t="s">
        <v>203</v>
      </c>
      <c r="E2259" t="s">
        <v>5052</v>
      </c>
      <c r="F2259" s="2" t="s">
        <v>19</v>
      </c>
      <c r="G2259" s="2" t="s">
        <v>49</v>
      </c>
      <c r="H2259" s="2">
        <v>1</v>
      </c>
      <c r="I2259" s="19">
        <v>2590.7600000000002</v>
      </c>
      <c r="J2259" s="2" t="s">
        <v>20</v>
      </c>
      <c r="K2259" s="2" t="s">
        <v>16</v>
      </c>
      <c r="L2259" s="2">
        <v>5</v>
      </c>
      <c r="M2259" s="18">
        <f t="shared" si="702"/>
        <v>2590.7600000000002</v>
      </c>
      <c r="T2259" t="str">
        <f t="shared" si="703"/>
        <v>Completed</v>
      </c>
      <c r="U2259" t="str">
        <f t="shared" si="704"/>
        <v>Yes</v>
      </c>
      <c r="V2259" t="str">
        <f t="shared" si="705"/>
        <v>No</v>
      </c>
      <c r="X2259">
        <f t="shared" si="706"/>
        <v>573</v>
      </c>
      <c r="Y2259">
        <f t="shared" si="707"/>
        <v>450</v>
      </c>
      <c r="Z2259" s="18">
        <f t="shared" si="708"/>
        <v>2759712.3299794244</v>
      </c>
      <c r="AA2259" s="18">
        <f t="shared" si="709"/>
        <v>330643.50635802455</v>
      </c>
      <c r="AB2259" s="17">
        <f t="shared" si="710"/>
        <v>3.8641711229946525</v>
      </c>
      <c r="AC2259" s="2" t="s">
        <v>49</v>
      </c>
      <c r="AD2259" s="2" t="s">
        <v>19</v>
      </c>
      <c r="AE2259" t="str">
        <f t="shared" si="711"/>
        <v>Electronics</v>
      </c>
      <c r="AF2259" t="str">
        <f t="shared" si="712"/>
        <v>Electronics</v>
      </c>
      <c r="AG2259" t="str" cm="1">
        <f t="array" ref="AG2259">INDEX(AD:AD,ROW())</f>
        <v>Electronics</v>
      </c>
      <c r="AH2259">
        <f t="shared" si="720"/>
        <v>12</v>
      </c>
      <c r="AI2259" t="str">
        <f t="shared" si="713"/>
        <v>Electronics</v>
      </c>
      <c r="AK2259">
        <f t="shared" si="714"/>
        <v>2023</v>
      </c>
      <c r="AL2259">
        <f t="shared" si="715"/>
        <v>6</v>
      </c>
      <c r="AM2259">
        <f t="shared" si="716"/>
        <v>26</v>
      </c>
      <c r="AN2259">
        <f t="shared" si="717"/>
        <v>2</v>
      </c>
      <c r="AO2259" t="str">
        <f t="shared" si="718"/>
        <v>Weekday</v>
      </c>
      <c r="AR2259" s="20">
        <f t="shared" si="719"/>
        <v>0</v>
      </c>
    </row>
    <row r="2260" spans="1:44" x14ac:dyDescent="0.35">
      <c r="A2260" t="str">
        <f t="shared" si="701"/>
        <v>CUST2259</v>
      </c>
      <c r="B2260" s="2" t="s">
        <v>2596</v>
      </c>
      <c r="C2260" s="4">
        <v>45112</v>
      </c>
      <c r="D2260" s="2" t="s">
        <v>516</v>
      </c>
      <c r="E2260" t="s">
        <v>5048</v>
      </c>
      <c r="F2260" s="2" t="s">
        <v>29</v>
      </c>
      <c r="G2260" s="2" t="s">
        <v>121</v>
      </c>
      <c r="H2260" s="2">
        <v>2</v>
      </c>
      <c r="I2260" s="19">
        <v>875.36</v>
      </c>
      <c r="J2260" s="2" t="s">
        <v>50</v>
      </c>
      <c r="K2260" s="2" t="s">
        <v>16</v>
      </c>
      <c r="L2260" s="2">
        <v>3</v>
      </c>
      <c r="M2260" s="18">
        <f t="shared" si="702"/>
        <v>1750.72</v>
      </c>
      <c r="T2260" t="str">
        <f t="shared" si="703"/>
        <v>Completed</v>
      </c>
      <c r="U2260" t="str">
        <f t="shared" si="704"/>
        <v>Yes</v>
      </c>
      <c r="V2260" t="str">
        <f t="shared" si="705"/>
        <v>No</v>
      </c>
      <c r="X2260">
        <f t="shared" si="706"/>
        <v>590</v>
      </c>
      <c r="Y2260">
        <f t="shared" si="707"/>
        <v>451</v>
      </c>
      <c r="Z2260" s="18">
        <f t="shared" si="708"/>
        <v>1892867.2841657216</v>
      </c>
      <c r="AA2260" s="18">
        <f t="shared" si="709"/>
        <v>199432.98236095349</v>
      </c>
      <c r="AB2260" s="17">
        <f t="shared" si="710"/>
        <v>3.8949824970828471</v>
      </c>
      <c r="AC2260" s="2" t="s">
        <v>121</v>
      </c>
      <c r="AD2260" s="2" t="s">
        <v>29</v>
      </c>
      <c r="AE2260" t="str">
        <f t="shared" si="711"/>
        <v>Fashion</v>
      </c>
      <c r="AF2260" t="str">
        <f t="shared" si="712"/>
        <v>Fashion</v>
      </c>
      <c r="AG2260" t="str" cm="1">
        <f t="array" ref="AG2260">INDEX(AD:AD,ROW())</f>
        <v>Fashion</v>
      </c>
      <c r="AH2260">
        <f t="shared" si="720"/>
        <v>45</v>
      </c>
      <c r="AI2260" t="str">
        <f t="shared" si="713"/>
        <v>Fashion</v>
      </c>
      <c r="AK2260">
        <f t="shared" si="714"/>
        <v>2023</v>
      </c>
      <c r="AL2260">
        <f t="shared" si="715"/>
        <v>7</v>
      </c>
      <c r="AM2260">
        <f t="shared" si="716"/>
        <v>5</v>
      </c>
      <c r="AN2260">
        <f t="shared" si="717"/>
        <v>4</v>
      </c>
      <c r="AO2260" t="str">
        <f t="shared" si="718"/>
        <v>Weekday</v>
      </c>
      <c r="AR2260" s="20">
        <f t="shared" si="719"/>
        <v>0</v>
      </c>
    </row>
    <row r="2261" spans="1:44" x14ac:dyDescent="0.35">
      <c r="A2261" t="str">
        <f t="shared" si="701"/>
        <v>CUST2260</v>
      </c>
      <c r="B2261" s="2" t="s">
        <v>2597</v>
      </c>
      <c r="C2261" s="4">
        <v>45066</v>
      </c>
      <c r="D2261" s="2" t="s">
        <v>72</v>
      </c>
      <c r="E2261" t="s">
        <v>5054</v>
      </c>
      <c r="F2261" s="2" t="s">
        <v>42</v>
      </c>
      <c r="G2261" s="2" t="s">
        <v>43</v>
      </c>
      <c r="H2261" s="2">
        <v>1</v>
      </c>
      <c r="I2261" s="19">
        <v>1273.96</v>
      </c>
      <c r="J2261" s="2" t="s">
        <v>20</v>
      </c>
      <c r="K2261" s="2" t="s">
        <v>16</v>
      </c>
      <c r="L2261" s="2">
        <v>5</v>
      </c>
      <c r="M2261" s="18">
        <f t="shared" si="702"/>
        <v>1273.96</v>
      </c>
      <c r="T2261" t="str">
        <f t="shared" si="703"/>
        <v>Completed</v>
      </c>
      <c r="U2261" t="str">
        <f t="shared" si="704"/>
        <v>Yes</v>
      </c>
      <c r="V2261" t="str">
        <f t="shared" si="705"/>
        <v>No</v>
      </c>
      <c r="X2261">
        <f t="shared" si="706"/>
        <v>558</v>
      </c>
      <c r="Y2261">
        <f t="shared" si="707"/>
        <v>430</v>
      </c>
      <c r="Z2261" s="18">
        <f t="shared" si="708"/>
        <v>1098537.4901531704</v>
      </c>
      <c r="AA2261" s="18">
        <f t="shared" si="709"/>
        <v>96724.388030634553</v>
      </c>
      <c r="AB2261" s="17">
        <f t="shared" si="710"/>
        <v>3.9001122334455669</v>
      </c>
      <c r="AC2261" s="2" t="s">
        <v>43</v>
      </c>
      <c r="AD2261" s="2" t="s">
        <v>42</v>
      </c>
      <c r="AE2261" t="str">
        <f t="shared" si="711"/>
        <v>Beauty</v>
      </c>
      <c r="AF2261" t="str">
        <f t="shared" si="712"/>
        <v>Beauty</v>
      </c>
      <c r="AG2261" t="str" cm="1">
        <f t="array" ref="AG2261">INDEX(AD:AD,ROW())</f>
        <v>Beauty</v>
      </c>
      <c r="AH2261">
        <f t="shared" si="720"/>
        <v>10</v>
      </c>
      <c r="AI2261" t="str">
        <f t="shared" si="713"/>
        <v>Beauty</v>
      </c>
      <c r="AK2261">
        <f t="shared" si="714"/>
        <v>2023</v>
      </c>
      <c r="AL2261">
        <f t="shared" si="715"/>
        <v>5</v>
      </c>
      <c r="AM2261">
        <f t="shared" si="716"/>
        <v>20</v>
      </c>
      <c r="AN2261">
        <f t="shared" si="717"/>
        <v>7</v>
      </c>
      <c r="AO2261" t="str">
        <f t="shared" si="718"/>
        <v>Weekend</v>
      </c>
      <c r="AR2261" s="20">
        <f t="shared" si="719"/>
        <v>0</v>
      </c>
    </row>
    <row r="2262" spans="1:44" x14ac:dyDescent="0.35">
      <c r="A2262" t="str">
        <f t="shared" si="701"/>
        <v>CUST2261</v>
      </c>
      <c r="B2262" s="2" t="s">
        <v>2598</v>
      </c>
      <c r="C2262" s="4">
        <v>44973</v>
      </c>
      <c r="D2262" s="2" t="s">
        <v>1288</v>
      </c>
      <c r="E2262" t="s">
        <v>5053</v>
      </c>
      <c r="F2262" s="2" t="s">
        <v>19</v>
      </c>
      <c r="G2262" s="2" t="s">
        <v>5040</v>
      </c>
      <c r="H2262" s="2">
        <v>1</v>
      </c>
      <c r="I2262" s="19">
        <v>359.29</v>
      </c>
      <c r="J2262" s="2" t="s">
        <v>5047</v>
      </c>
      <c r="K2262" s="2" t="s">
        <v>16</v>
      </c>
      <c r="L2262" s="2">
        <v>3</v>
      </c>
      <c r="M2262" s="18">
        <f t="shared" si="702"/>
        <v>359.29</v>
      </c>
      <c r="T2262" t="str">
        <f t="shared" si="703"/>
        <v>Completed</v>
      </c>
      <c r="U2262" t="str">
        <f t="shared" si="704"/>
        <v>No</v>
      </c>
      <c r="V2262" t="str">
        <f t="shared" si="705"/>
        <v>No</v>
      </c>
      <c r="X2262">
        <f t="shared" si="706"/>
        <v>559</v>
      </c>
      <c r="Y2262">
        <f t="shared" si="707"/>
        <v>408</v>
      </c>
      <c r="Z2262" s="18">
        <f t="shared" si="708"/>
        <v>2759712.3299794244</v>
      </c>
      <c r="AA2262" s="18">
        <f t="shared" si="709"/>
        <v>330643.50635802455</v>
      </c>
      <c r="AB2262" s="17">
        <f t="shared" si="710"/>
        <v>3.8641711229946525</v>
      </c>
      <c r="AC2262" s="2" t="s">
        <v>5040</v>
      </c>
      <c r="AD2262" s="2" t="s">
        <v>19</v>
      </c>
      <c r="AE2262" t="str">
        <f t="shared" si="711"/>
        <v>Electronics</v>
      </c>
      <c r="AF2262" t="str">
        <f t="shared" si="712"/>
        <v>Electronics</v>
      </c>
      <c r="AG2262" t="str" cm="1">
        <f t="array" ref="AG2262">INDEX(AD:AD,ROW())</f>
        <v>Electronics</v>
      </c>
      <c r="AH2262">
        <f t="shared" si="720"/>
        <v>13</v>
      </c>
      <c r="AI2262" t="str">
        <f t="shared" si="713"/>
        <v>Electronics</v>
      </c>
      <c r="AK2262">
        <f t="shared" si="714"/>
        <v>2023</v>
      </c>
      <c r="AL2262">
        <f t="shared" si="715"/>
        <v>2</v>
      </c>
      <c r="AM2262">
        <f t="shared" si="716"/>
        <v>16</v>
      </c>
      <c r="AN2262">
        <f t="shared" si="717"/>
        <v>5</v>
      </c>
      <c r="AO2262" t="str">
        <f t="shared" si="718"/>
        <v>Weekday</v>
      </c>
      <c r="AR2262" s="20">
        <f t="shared" si="719"/>
        <v>0</v>
      </c>
    </row>
    <row r="2263" spans="1:44" x14ac:dyDescent="0.35">
      <c r="A2263" t="str">
        <f t="shared" si="701"/>
        <v>CUST2262</v>
      </c>
      <c r="B2263" s="2" t="s">
        <v>2599</v>
      </c>
      <c r="C2263" s="4">
        <v>45002</v>
      </c>
      <c r="D2263" s="2" t="s">
        <v>342</v>
      </c>
      <c r="E2263" t="s">
        <v>5049</v>
      </c>
      <c r="F2263" s="2" t="s">
        <v>19</v>
      </c>
      <c r="G2263" s="2" t="s">
        <v>60</v>
      </c>
      <c r="H2263" s="2">
        <v>1</v>
      </c>
      <c r="I2263" s="19">
        <v>710.72</v>
      </c>
      <c r="J2263" s="2" t="s">
        <v>5047</v>
      </c>
      <c r="K2263" s="2" t="s">
        <v>16</v>
      </c>
      <c r="L2263" s="2">
        <v>2</v>
      </c>
      <c r="M2263" s="18">
        <f t="shared" si="702"/>
        <v>710.72</v>
      </c>
      <c r="T2263" t="str">
        <f t="shared" si="703"/>
        <v>Completed</v>
      </c>
      <c r="U2263" t="str">
        <f t="shared" si="704"/>
        <v>No</v>
      </c>
      <c r="V2263" t="str">
        <f t="shared" si="705"/>
        <v>No</v>
      </c>
      <c r="X2263">
        <f t="shared" si="706"/>
        <v>595</v>
      </c>
      <c r="Y2263">
        <f t="shared" si="707"/>
        <v>444</v>
      </c>
      <c r="Z2263" s="18">
        <f t="shared" si="708"/>
        <v>2759712.3299794244</v>
      </c>
      <c r="AA2263" s="18">
        <f t="shared" si="709"/>
        <v>330643.50635802455</v>
      </c>
      <c r="AB2263" s="17">
        <f t="shared" si="710"/>
        <v>3.8641711229946525</v>
      </c>
      <c r="AC2263" s="2" t="s">
        <v>60</v>
      </c>
      <c r="AD2263" s="2" t="s">
        <v>19</v>
      </c>
      <c r="AE2263" t="str">
        <f t="shared" si="711"/>
        <v>Electronics</v>
      </c>
      <c r="AF2263" t="str">
        <f t="shared" si="712"/>
        <v>Electronics</v>
      </c>
      <c r="AG2263" t="str" cm="1">
        <f t="array" ref="AG2263">INDEX(AD:AD,ROW())</f>
        <v>Electronics</v>
      </c>
      <c r="AH2263">
        <f t="shared" si="720"/>
        <v>17</v>
      </c>
      <c r="AI2263" t="str">
        <f t="shared" si="713"/>
        <v>Electronics</v>
      </c>
      <c r="AK2263">
        <f t="shared" si="714"/>
        <v>2023</v>
      </c>
      <c r="AL2263">
        <f t="shared" si="715"/>
        <v>3</v>
      </c>
      <c r="AM2263">
        <f t="shared" si="716"/>
        <v>17</v>
      </c>
      <c r="AN2263">
        <f t="shared" si="717"/>
        <v>6</v>
      </c>
      <c r="AO2263" t="str">
        <f t="shared" si="718"/>
        <v>Weekday</v>
      </c>
      <c r="AR2263" s="20">
        <f t="shared" si="719"/>
        <v>0</v>
      </c>
    </row>
    <row r="2264" spans="1:44" x14ac:dyDescent="0.35">
      <c r="A2264" t="str">
        <f t="shared" si="701"/>
        <v>CUST2263</v>
      </c>
      <c r="B2264" s="2" t="s">
        <v>2600</v>
      </c>
      <c r="C2264" s="4">
        <v>45817</v>
      </c>
      <c r="D2264" s="2" t="s">
        <v>658</v>
      </c>
      <c r="E2264" t="s">
        <v>5054</v>
      </c>
      <c r="F2264" s="2" t="s">
        <v>23</v>
      </c>
      <c r="G2264" s="2" t="s">
        <v>68</v>
      </c>
      <c r="H2264" s="2">
        <v>1</v>
      </c>
      <c r="I2264" s="19">
        <v>756.7</v>
      </c>
      <c r="J2264" s="2" t="s">
        <v>15</v>
      </c>
      <c r="K2264" s="2" t="s">
        <v>16</v>
      </c>
      <c r="L2264" s="2">
        <v>4</v>
      </c>
      <c r="M2264" s="18">
        <f t="shared" si="702"/>
        <v>756.7</v>
      </c>
      <c r="T2264" t="str">
        <f t="shared" si="703"/>
        <v>Completed</v>
      </c>
      <c r="U2264" t="str">
        <f t="shared" si="704"/>
        <v>No</v>
      </c>
      <c r="V2264" t="str">
        <f t="shared" si="705"/>
        <v>No</v>
      </c>
      <c r="X2264">
        <f t="shared" si="706"/>
        <v>558</v>
      </c>
      <c r="Y2264">
        <f t="shared" si="707"/>
        <v>430</v>
      </c>
      <c r="Z2264" s="18">
        <f t="shared" si="708"/>
        <v>594714.6477588166</v>
      </c>
      <c r="AA2264" s="18">
        <f t="shared" si="709"/>
        <v>60882.938065984097</v>
      </c>
      <c r="AB2264" s="17">
        <f t="shared" si="710"/>
        <v>3.804733727810651</v>
      </c>
      <c r="AC2264" s="2" t="s">
        <v>68</v>
      </c>
      <c r="AD2264" s="2" t="s">
        <v>23</v>
      </c>
      <c r="AE2264" t="str">
        <f t="shared" si="711"/>
        <v>Books</v>
      </c>
      <c r="AF2264" t="str">
        <f t="shared" si="712"/>
        <v>Books</v>
      </c>
      <c r="AG2264" t="str" cm="1">
        <f t="array" ref="AG2264">INDEX(AD:AD,ROW())</f>
        <v>Books</v>
      </c>
      <c r="AH2264">
        <f t="shared" si="720"/>
        <v>20</v>
      </c>
      <c r="AI2264" t="str">
        <f t="shared" si="713"/>
        <v>Books</v>
      </c>
      <c r="AK2264">
        <f t="shared" si="714"/>
        <v>2025</v>
      </c>
      <c r="AL2264">
        <f t="shared" si="715"/>
        <v>6</v>
      </c>
      <c r="AM2264">
        <f t="shared" si="716"/>
        <v>9</v>
      </c>
      <c r="AN2264">
        <f t="shared" si="717"/>
        <v>2</v>
      </c>
      <c r="AO2264" t="str">
        <f t="shared" si="718"/>
        <v>Weekday</v>
      </c>
      <c r="AR2264" s="20">
        <f t="shared" si="719"/>
        <v>0</v>
      </c>
    </row>
    <row r="2265" spans="1:44" x14ac:dyDescent="0.35">
      <c r="A2265" t="str">
        <f t="shared" si="701"/>
        <v>CUST2264</v>
      </c>
      <c r="B2265" s="2" t="s">
        <v>2601</v>
      </c>
      <c r="C2265" s="4">
        <v>45257</v>
      </c>
      <c r="D2265" s="2" t="s">
        <v>577</v>
      </c>
      <c r="E2265" t="s">
        <v>5048</v>
      </c>
      <c r="F2265" s="2" t="s">
        <v>19</v>
      </c>
      <c r="G2265" s="2" t="s">
        <v>49</v>
      </c>
      <c r="H2265" s="2">
        <v>3</v>
      </c>
      <c r="I2265" s="19">
        <v>2523.5500000000002</v>
      </c>
      <c r="J2265" s="2" t="s">
        <v>20</v>
      </c>
      <c r="K2265" s="2" t="s">
        <v>16</v>
      </c>
      <c r="L2265" s="2">
        <v>3</v>
      </c>
      <c r="M2265" s="18">
        <f t="shared" si="702"/>
        <v>7570.6500000000005</v>
      </c>
      <c r="T2265" t="str">
        <f t="shared" si="703"/>
        <v>Completed</v>
      </c>
      <c r="U2265" t="str">
        <f t="shared" si="704"/>
        <v>Yes</v>
      </c>
      <c r="V2265" t="str">
        <f t="shared" si="705"/>
        <v>No</v>
      </c>
      <c r="X2265">
        <f t="shared" si="706"/>
        <v>590</v>
      </c>
      <c r="Y2265">
        <f t="shared" si="707"/>
        <v>451</v>
      </c>
      <c r="Z2265" s="18">
        <f t="shared" si="708"/>
        <v>2759712.3299794244</v>
      </c>
      <c r="AA2265" s="18">
        <f t="shared" si="709"/>
        <v>330643.50635802455</v>
      </c>
      <c r="AB2265" s="17">
        <f t="shared" si="710"/>
        <v>3.8641711229946525</v>
      </c>
      <c r="AC2265" s="2" t="s">
        <v>49</v>
      </c>
      <c r="AD2265" s="2" t="s">
        <v>19</v>
      </c>
      <c r="AE2265" t="str">
        <f t="shared" si="711"/>
        <v>Electronics</v>
      </c>
      <c r="AF2265" t="str">
        <f t="shared" si="712"/>
        <v>Electronics</v>
      </c>
      <c r="AG2265" t="str" cm="1">
        <f t="array" ref="AG2265">INDEX(AD:AD,ROW())</f>
        <v>Electronics</v>
      </c>
      <c r="AH2265">
        <f t="shared" si="720"/>
        <v>12</v>
      </c>
      <c r="AI2265" t="str">
        <f t="shared" si="713"/>
        <v>Electronics</v>
      </c>
      <c r="AK2265">
        <f t="shared" si="714"/>
        <v>2023</v>
      </c>
      <c r="AL2265">
        <f t="shared" si="715"/>
        <v>11</v>
      </c>
      <c r="AM2265">
        <f t="shared" si="716"/>
        <v>27</v>
      </c>
      <c r="AN2265">
        <f t="shared" si="717"/>
        <v>2</v>
      </c>
      <c r="AO2265" t="str">
        <f t="shared" si="718"/>
        <v>Weekday</v>
      </c>
      <c r="AR2265" s="20">
        <f t="shared" si="719"/>
        <v>0</v>
      </c>
    </row>
    <row r="2266" spans="1:44" x14ac:dyDescent="0.35">
      <c r="A2266" t="str">
        <f t="shared" si="701"/>
        <v>CUST2265</v>
      </c>
      <c r="B2266" s="2" t="s">
        <v>2602</v>
      </c>
      <c r="C2266" s="4">
        <v>45189</v>
      </c>
      <c r="D2266" s="2" t="s">
        <v>164</v>
      </c>
      <c r="E2266" t="s">
        <v>5051</v>
      </c>
      <c r="F2266" s="2" t="s">
        <v>29</v>
      </c>
      <c r="G2266" s="2" t="s">
        <v>30</v>
      </c>
      <c r="H2266" s="2">
        <v>2</v>
      </c>
      <c r="I2266" s="19">
        <v>1413.14</v>
      </c>
      <c r="J2266" s="2" t="s">
        <v>5046</v>
      </c>
      <c r="K2266" s="2" t="s">
        <v>16</v>
      </c>
      <c r="L2266" s="2">
        <v>3</v>
      </c>
      <c r="M2266" s="18">
        <f t="shared" si="702"/>
        <v>2826.28</v>
      </c>
      <c r="T2266" t="str">
        <f t="shared" si="703"/>
        <v>Completed</v>
      </c>
      <c r="U2266" t="str">
        <f t="shared" si="704"/>
        <v>Yes</v>
      </c>
      <c r="V2266" t="str">
        <f t="shared" si="705"/>
        <v>No</v>
      </c>
      <c r="X2266">
        <f t="shared" si="706"/>
        <v>619</v>
      </c>
      <c r="Y2266">
        <f t="shared" si="707"/>
        <v>468</v>
      </c>
      <c r="Z2266" s="18">
        <f t="shared" si="708"/>
        <v>1892867.2841657216</v>
      </c>
      <c r="AA2266" s="18">
        <f t="shared" si="709"/>
        <v>199432.98236095349</v>
      </c>
      <c r="AB2266" s="17">
        <f t="shared" si="710"/>
        <v>3.8949824970828471</v>
      </c>
      <c r="AC2266" s="2" t="s">
        <v>30</v>
      </c>
      <c r="AD2266" s="2" t="s">
        <v>29</v>
      </c>
      <c r="AE2266" t="str">
        <f t="shared" si="711"/>
        <v>Fashion</v>
      </c>
      <c r="AF2266" t="str">
        <f t="shared" si="712"/>
        <v>Fashion</v>
      </c>
      <c r="AG2266" t="str" cm="1">
        <f t="array" ref="AG2266">INDEX(AD:AD,ROW())</f>
        <v>Fashion</v>
      </c>
      <c r="AH2266">
        <f t="shared" si="720"/>
        <v>6</v>
      </c>
      <c r="AI2266" t="str">
        <f t="shared" si="713"/>
        <v>Fashion</v>
      </c>
      <c r="AK2266">
        <f t="shared" si="714"/>
        <v>2023</v>
      </c>
      <c r="AL2266">
        <f t="shared" si="715"/>
        <v>9</v>
      </c>
      <c r="AM2266">
        <f t="shared" si="716"/>
        <v>20</v>
      </c>
      <c r="AN2266">
        <f t="shared" si="717"/>
        <v>4</v>
      </c>
      <c r="AO2266" t="str">
        <f t="shared" si="718"/>
        <v>Weekday</v>
      </c>
      <c r="AR2266" s="20">
        <f t="shared" si="719"/>
        <v>0</v>
      </c>
    </row>
    <row r="2267" spans="1:44" x14ac:dyDescent="0.35">
      <c r="A2267" t="str">
        <f t="shared" si="701"/>
        <v>CUST2266</v>
      </c>
      <c r="B2267" s="2" t="s">
        <v>2603</v>
      </c>
      <c r="C2267" s="4">
        <v>45131</v>
      </c>
      <c r="D2267" s="2" t="s">
        <v>1576</v>
      </c>
      <c r="E2267" t="s">
        <v>5051</v>
      </c>
      <c r="F2267" s="2" t="s">
        <v>23</v>
      </c>
      <c r="G2267" s="2" t="s">
        <v>46</v>
      </c>
      <c r="H2267" s="2">
        <v>3</v>
      </c>
      <c r="I2267" s="19">
        <v>326.95999999999998</v>
      </c>
      <c r="J2267" s="2" t="s">
        <v>50</v>
      </c>
      <c r="K2267" s="2" t="s">
        <v>16</v>
      </c>
      <c r="L2267" s="2">
        <v>5</v>
      </c>
      <c r="M2267" s="18">
        <f t="shared" si="702"/>
        <v>980.87999999999988</v>
      </c>
      <c r="T2267" t="str">
        <f t="shared" si="703"/>
        <v>Completed</v>
      </c>
      <c r="U2267" t="str">
        <f t="shared" si="704"/>
        <v>No</v>
      </c>
      <c r="V2267" t="str">
        <f t="shared" si="705"/>
        <v>No</v>
      </c>
      <c r="X2267">
        <f t="shared" si="706"/>
        <v>619</v>
      </c>
      <c r="Y2267">
        <f t="shared" si="707"/>
        <v>468</v>
      </c>
      <c r="Z2267" s="18">
        <f t="shared" si="708"/>
        <v>594714.6477588166</v>
      </c>
      <c r="AA2267" s="18">
        <f t="shared" si="709"/>
        <v>60882.938065984097</v>
      </c>
      <c r="AB2267" s="17">
        <f t="shared" si="710"/>
        <v>3.804733727810651</v>
      </c>
      <c r="AC2267" s="2" t="s">
        <v>46</v>
      </c>
      <c r="AD2267" s="2" t="s">
        <v>23</v>
      </c>
      <c r="AE2267" t="str">
        <f t="shared" si="711"/>
        <v>Books</v>
      </c>
      <c r="AF2267" t="str">
        <f t="shared" si="712"/>
        <v>Books</v>
      </c>
      <c r="AG2267" t="str" cm="1">
        <f t="array" ref="AG2267">INDEX(AD:AD,ROW())</f>
        <v>Books</v>
      </c>
      <c r="AH2267">
        <f t="shared" si="720"/>
        <v>11</v>
      </c>
      <c r="AI2267" t="str">
        <f t="shared" si="713"/>
        <v>Books</v>
      </c>
      <c r="AK2267">
        <f t="shared" si="714"/>
        <v>2023</v>
      </c>
      <c r="AL2267">
        <f t="shared" si="715"/>
        <v>7</v>
      </c>
      <c r="AM2267">
        <f t="shared" si="716"/>
        <v>24</v>
      </c>
      <c r="AN2267">
        <f t="shared" si="717"/>
        <v>2</v>
      </c>
      <c r="AO2267" t="str">
        <f t="shared" si="718"/>
        <v>Weekday</v>
      </c>
      <c r="AR2267" s="20">
        <f t="shared" si="719"/>
        <v>0</v>
      </c>
    </row>
    <row r="2268" spans="1:44" x14ac:dyDescent="0.35">
      <c r="A2268" t="str">
        <f t="shared" si="701"/>
        <v>CUST2267</v>
      </c>
      <c r="B2268" s="2" t="s">
        <v>2604</v>
      </c>
      <c r="C2268" s="4">
        <v>44964</v>
      </c>
      <c r="D2268" s="2" t="s">
        <v>698</v>
      </c>
      <c r="E2268" t="s">
        <v>5049</v>
      </c>
      <c r="F2268" s="2" t="s">
        <v>13</v>
      </c>
      <c r="G2268" s="2" t="s">
        <v>34</v>
      </c>
      <c r="H2268" s="2">
        <v>2</v>
      </c>
      <c r="I2268" s="19">
        <v>759.11</v>
      </c>
      <c r="J2268" s="2" t="s">
        <v>20</v>
      </c>
      <c r="K2268" s="2" t="s">
        <v>16</v>
      </c>
      <c r="L2268" s="2">
        <v>4</v>
      </c>
      <c r="M2268" s="18">
        <f t="shared" si="702"/>
        <v>1518.22</v>
      </c>
      <c r="T2268" t="str">
        <f t="shared" si="703"/>
        <v>Completed</v>
      </c>
      <c r="U2268" t="str">
        <f t="shared" si="704"/>
        <v>Yes</v>
      </c>
      <c r="V2268" t="str">
        <f t="shared" si="705"/>
        <v>No</v>
      </c>
      <c r="X2268">
        <f t="shared" si="706"/>
        <v>595</v>
      </c>
      <c r="Y2268">
        <f t="shared" si="707"/>
        <v>444</v>
      </c>
      <c r="Z2268" s="18">
        <f t="shared" si="708"/>
        <v>1463424.4009529033</v>
      </c>
      <c r="AA2268" s="18">
        <f t="shared" si="709"/>
        <v>118285.78776560788</v>
      </c>
      <c r="AB2268" s="17">
        <f t="shared" si="710"/>
        <v>3.8140589569160999</v>
      </c>
      <c r="AC2268" s="2" t="s">
        <v>34</v>
      </c>
      <c r="AD2268" s="2" t="s">
        <v>13</v>
      </c>
      <c r="AE2268" t="str">
        <f t="shared" si="711"/>
        <v>Home &amp; Kitchen</v>
      </c>
      <c r="AF2268" t="str">
        <f t="shared" si="712"/>
        <v>Home &amp; Kitchen</v>
      </c>
      <c r="AG2268" t="str" cm="1">
        <f t="array" ref="AG2268">INDEX(AD:AD,ROW())</f>
        <v>Home &amp; Kitchen</v>
      </c>
      <c r="AH2268">
        <f t="shared" si="720"/>
        <v>7</v>
      </c>
      <c r="AI2268" t="str">
        <f t="shared" si="713"/>
        <v>Home &amp; Kitchen</v>
      </c>
      <c r="AK2268">
        <f t="shared" si="714"/>
        <v>2023</v>
      </c>
      <c r="AL2268">
        <f t="shared" si="715"/>
        <v>2</v>
      </c>
      <c r="AM2268">
        <f t="shared" si="716"/>
        <v>7</v>
      </c>
      <c r="AN2268">
        <f t="shared" si="717"/>
        <v>3</v>
      </c>
      <c r="AO2268" t="str">
        <f t="shared" si="718"/>
        <v>Weekday</v>
      </c>
      <c r="AR2268" s="20">
        <f t="shared" si="719"/>
        <v>0</v>
      </c>
    </row>
    <row r="2269" spans="1:44" x14ac:dyDescent="0.35">
      <c r="A2269" t="str">
        <f t="shared" si="701"/>
        <v>CUST2268</v>
      </c>
      <c r="B2269" s="2" t="s">
        <v>2605</v>
      </c>
      <c r="C2269" s="4">
        <v>45154</v>
      </c>
      <c r="D2269" s="2" t="s">
        <v>142</v>
      </c>
      <c r="E2269" t="s">
        <v>5051</v>
      </c>
      <c r="F2269" s="2" t="s">
        <v>29</v>
      </c>
      <c r="G2269" s="2" t="s">
        <v>5041</v>
      </c>
      <c r="H2269" s="2">
        <v>2</v>
      </c>
      <c r="I2269" s="19">
        <v>1822.39</v>
      </c>
      <c r="J2269" s="2" t="s">
        <v>20</v>
      </c>
      <c r="K2269" s="2" t="s">
        <v>16</v>
      </c>
      <c r="L2269" s="2">
        <v>4</v>
      </c>
      <c r="M2269" s="18">
        <f t="shared" si="702"/>
        <v>3644.78</v>
      </c>
      <c r="T2269" t="str">
        <f t="shared" si="703"/>
        <v>Completed</v>
      </c>
      <c r="U2269" t="str">
        <f t="shared" si="704"/>
        <v>Yes</v>
      </c>
      <c r="V2269" t="str">
        <f t="shared" si="705"/>
        <v>No</v>
      </c>
      <c r="X2269">
        <f t="shared" si="706"/>
        <v>619</v>
      </c>
      <c r="Y2269">
        <f t="shared" si="707"/>
        <v>468</v>
      </c>
      <c r="Z2269" s="18">
        <f t="shared" si="708"/>
        <v>1892867.2841657216</v>
      </c>
      <c r="AA2269" s="18">
        <f t="shared" si="709"/>
        <v>199432.98236095349</v>
      </c>
      <c r="AB2269" s="17">
        <f t="shared" si="710"/>
        <v>3.8949824970828471</v>
      </c>
      <c r="AC2269" s="2" t="s">
        <v>5041</v>
      </c>
      <c r="AD2269" s="2" t="s">
        <v>29</v>
      </c>
      <c r="AE2269" t="str">
        <f t="shared" si="711"/>
        <v>Fashion</v>
      </c>
      <c r="AF2269" t="str">
        <f t="shared" si="712"/>
        <v>Fashion</v>
      </c>
      <c r="AG2269" t="str" cm="1">
        <f t="array" ref="AG2269">INDEX(AD:AD,ROW())</f>
        <v>Fashion</v>
      </c>
      <c r="AH2269">
        <f t="shared" si="720"/>
        <v>15</v>
      </c>
      <c r="AI2269" t="str">
        <f t="shared" si="713"/>
        <v>Fashion</v>
      </c>
      <c r="AK2269">
        <f t="shared" si="714"/>
        <v>2023</v>
      </c>
      <c r="AL2269">
        <f t="shared" si="715"/>
        <v>8</v>
      </c>
      <c r="AM2269">
        <f t="shared" si="716"/>
        <v>16</v>
      </c>
      <c r="AN2269">
        <f t="shared" si="717"/>
        <v>4</v>
      </c>
      <c r="AO2269" t="str">
        <f t="shared" si="718"/>
        <v>Weekday</v>
      </c>
      <c r="AR2269" s="20">
        <f t="shared" si="719"/>
        <v>0</v>
      </c>
    </row>
    <row r="2270" spans="1:44" x14ac:dyDescent="0.35">
      <c r="A2270" t="str">
        <f t="shared" si="701"/>
        <v>CUST2269</v>
      </c>
      <c r="B2270" s="2" t="s">
        <v>2606</v>
      </c>
      <c r="C2270" s="4">
        <v>45698</v>
      </c>
      <c r="D2270" s="2" t="s">
        <v>830</v>
      </c>
      <c r="E2270" t="s">
        <v>5048</v>
      </c>
      <c r="F2270" s="2" t="s">
        <v>13</v>
      </c>
      <c r="G2270" s="2" t="s">
        <v>37</v>
      </c>
      <c r="H2270" s="2">
        <v>2</v>
      </c>
      <c r="I2270" s="19">
        <v>1774.78</v>
      </c>
      <c r="J2270" s="2" t="s">
        <v>5047</v>
      </c>
      <c r="K2270" s="2" t="s">
        <v>76</v>
      </c>
      <c r="L2270" s="2">
        <v>5</v>
      </c>
      <c r="M2270" s="18">
        <f t="shared" si="702"/>
        <v>3549.56</v>
      </c>
      <c r="T2270" t="str">
        <f t="shared" si="703"/>
        <v>Completed</v>
      </c>
      <c r="U2270" t="str">
        <f t="shared" si="704"/>
        <v>No</v>
      </c>
      <c r="V2270" t="str">
        <f t="shared" si="705"/>
        <v>No</v>
      </c>
      <c r="X2270">
        <f t="shared" si="706"/>
        <v>590</v>
      </c>
      <c r="Y2270">
        <f t="shared" si="707"/>
        <v>451</v>
      </c>
      <c r="Z2270" s="18">
        <f t="shared" si="708"/>
        <v>1463424.4009529033</v>
      </c>
      <c r="AA2270" s="18">
        <f t="shared" si="709"/>
        <v>118285.78776560788</v>
      </c>
      <c r="AB2270" s="17">
        <f t="shared" si="710"/>
        <v>3.8140589569160999</v>
      </c>
      <c r="AC2270" s="2" t="s">
        <v>37</v>
      </c>
      <c r="AD2270" s="2" t="s">
        <v>13</v>
      </c>
      <c r="AE2270" t="str">
        <f t="shared" si="711"/>
        <v>Home &amp; Kitchen</v>
      </c>
      <c r="AF2270" t="str">
        <f t="shared" si="712"/>
        <v>Home &amp; Kitchen</v>
      </c>
      <c r="AG2270" t="str" cm="1">
        <f t="array" ref="AG2270">INDEX(AD:AD,ROW())</f>
        <v>Home &amp; Kitchen</v>
      </c>
      <c r="AH2270">
        <f t="shared" si="720"/>
        <v>8</v>
      </c>
      <c r="AI2270" t="str">
        <f t="shared" si="713"/>
        <v>Home &amp; Kitchen</v>
      </c>
      <c r="AK2270">
        <f t="shared" si="714"/>
        <v>2025</v>
      </c>
      <c r="AL2270">
        <f t="shared" si="715"/>
        <v>2</v>
      </c>
      <c r="AM2270">
        <f t="shared" si="716"/>
        <v>10</v>
      </c>
      <c r="AN2270">
        <f t="shared" si="717"/>
        <v>2</v>
      </c>
      <c r="AO2270" t="str">
        <f t="shared" si="718"/>
        <v>Weekday</v>
      </c>
      <c r="AR2270" s="20">
        <f t="shared" si="719"/>
        <v>1</v>
      </c>
    </row>
    <row r="2271" spans="1:44" x14ac:dyDescent="0.35">
      <c r="A2271" t="str">
        <f t="shared" si="701"/>
        <v>CUST2270</v>
      </c>
      <c r="B2271" s="2" t="s">
        <v>2607</v>
      </c>
      <c r="C2271" s="4">
        <v>45380</v>
      </c>
      <c r="D2271" s="2" t="s">
        <v>242</v>
      </c>
      <c r="E2271" t="s">
        <v>5055</v>
      </c>
      <c r="F2271" s="2" t="s">
        <v>13</v>
      </c>
      <c r="G2271" s="2" t="s">
        <v>5045</v>
      </c>
      <c r="H2271" s="2">
        <v>1</v>
      </c>
      <c r="I2271" s="19">
        <v>1676.35</v>
      </c>
      <c r="J2271" s="2" t="s">
        <v>5047</v>
      </c>
      <c r="K2271" s="2" t="s">
        <v>16</v>
      </c>
      <c r="L2271" s="2">
        <v>5</v>
      </c>
      <c r="M2271" s="18">
        <f t="shared" si="702"/>
        <v>1676.35</v>
      </c>
      <c r="T2271" t="str">
        <f t="shared" si="703"/>
        <v>Completed</v>
      </c>
      <c r="U2271" t="str">
        <f t="shared" si="704"/>
        <v>Yes</v>
      </c>
      <c r="V2271" t="str">
        <f t="shared" si="705"/>
        <v>No</v>
      </c>
      <c r="X2271">
        <f t="shared" si="706"/>
        <v>567</v>
      </c>
      <c r="Y2271">
        <f t="shared" si="707"/>
        <v>440</v>
      </c>
      <c r="Z2271" s="18">
        <f t="shared" si="708"/>
        <v>1463424.4009529033</v>
      </c>
      <c r="AA2271" s="18">
        <f t="shared" si="709"/>
        <v>118285.78776560788</v>
      </c>
      <c r="AB2271" s="17">
        <f t="shared" si="710"/>
        <v>3.8140589569160999</v>
      </c>
      <c r="AC2271" s="2" t="s">
        <v>5045</v>
      </c>
      <c r="AD2271" s="2" t="s">
        <v>13</v>
      </c>
      <c r="AE2271" t="str">
        <f t="shared" si="711"/>
        <v>Home &amp; Kitchen</v>
      </c>
      <c r="AF2271" t="str">
        <f t="shared" si="712"/>
        <v>Home &amp; Kitchen</v>
      </c>
      <c r="AG2271" t="str" cm="1">
        <f t="array" ref="AG2271">INDEX(AD:AD,ROW())</f>
        <v>Home &amp; Kitchen</v>
      </c>
      <c r="AH2271">
        <f t="shared" si="720"/>
        <v>76</v>
      </c>
      <c r="AI2271" t="str">
        <f t="shared" si="713"/>
        <v>Home &amp; Kitchen</v>
      </c>
      <c r="AK2271">
        <f t="shared" si="714"/>
        <v>2024</v>
      </c>
      <c r="AL2271">
        <f t="shared" si="715"/>
        <v>3</v>
      </c>
      <c r="AM2271">
        <f t="shared" si="716"/>
        <v>29</v>
      </c>
      <c r="AN2271">
        <f t="shared" si="717"/>
        <v>6</v>
      </c>
      <c r="AO2271" t="str">
        <f t="shared" si="718"/>
        <v>Weekday</v>
      </c>
      <c r="AR2271" s="20">
        <f t="shared" si="719"/>
        <v>0</v>
      </c>
    </row>
    <row r="2272" spans="1:44" x14ac:dyDescent="0.35">
      <c r="A2272" t="str">
        <f t="shared" si="701"/>
        <v>CUST2271</v>
      </c>
      <c r="B2272" s="2" t="s">
        <v>2608</v>
      </c>
      <c r="C2272" s="4">
        <v>45226</v>
      </c>
      <c r="D2272" s="2" t="s">
        <v>84</v>
      </c>
      <c r="E2272" t="s">
        <v>5052</v>
      </c>
      <c r="F2272" s="2" t="s">
        <v>42</v>
      </c>
      <c r="G2272" s="2" t="s">
        <v>5044</v>
      </c>
      <c r="H2272" s="2">
        <v>1</v>
      </c>
      <c r="I2272" s="19">
        <v>1162.58</v>
      </c>
      <c r="J2272" s="2" t="s">
        <v>5047</v>
      </c>
      <c r="K2272" s="2" t="s">
        <v>16</v>
      </c>
      <c r="L2272" s="2">
        <v>4</v>
      </c>
      <c r="M2272" s="18">
        <f t="shared" si="702"/>
        <v>1162.58</v>
      </c>
      <c r="T2272" t="str">
        <f t="shared" si="703"/>
        <v>Completed</v>
      </c>
      <c r="U2272" t="str">
        <f t="shared" si="704"/>
        <v>Yes</v>
      </c>
      <c r="V2272" t="str">
        <f t="shared" si="705"/>
        <v>No</v>
      </c>
      <c r="X2272">
        <f t="shared" si="706"/>
        <v>573</v>
      </c>
      <c r="Y2272">
        <f t="shared" si="707"/>
        <v>450</v>
      </c>
      <c r="Z2272" s="18">
        <f t="shared" si="708"/>
        <v>1098537.4901531704</v>
      </c>
      <c r="AA2272" s="18">
        <f t="shared" si="709"/>
        <v>96724.388030634553</v>
      </c>
      <c r="AB2272" s="17">
        <f t="shared" si="710"/>
        <v>3.9001122334455669</v>
      </c>
      <c r="AC2272" s="2" t="s">
        <v>5044</v>
      </c>
      <c r="AD2272" s="2" t="s">
        <v>42</v>
      </c>
      <c r="AE2272" t="str">
        <f t="shared" si="711"/>
        <v>Beauty</v>
      </c>
      <c r="AF2272" t="str">
        <f t="shared" si="712"/>
        <v>Beauty</v>
      </c>
      <c r="AG2272" t="str" cm="1">
        <f t="array" ref="AG2272">INDEX(AD:AD,ROW())</f>
        <v>Beauty</v>
      </c>
      <c r="AH2272">
        <f t="shared" si="720"/>
        <v>64</v>
      </c>
      <c r="AI2272" t="str">
        <f t="shared" si="713"/>
        <v>Beauty</v>
      </c>
      <c r="AK2272">
        <f t="shared" si="714"/>
        <v>2023</v>
      </c>
      <c r="AL2272">
        <f t="shared" si="715"/>
        <v>10</v>
      </c>
      <c r="AM2272">
        <f t="shared" si="716"/>
        <v>27</v>
      </c>
      <c r="AN2272">
        <f t="shared" si="717"/>
        <v>6</v>
      </c>
      <c r="AO2272" t="str">
        <f t="shared" si="718"/>
        <v>Weekday</v>
      </c>
      <c r="AR2272" s="20">
        <f t="shared" si="719"/>
        <v>0</v>
      </c>
    </row>
    <row r="2273" spans="1:44" x14ac:dyDescent="0.35">
      <c r="A2273" t="str">
        <f t="shared" si="701"/>
        <v>CUST2272</v>
      </c>
      <c r="B2273" s="2" t="s">
        <v>2609</v>
      </c>
      <c r="C2273" s="4">
        <v>45246</v>
      </c>
      <c r="D2273" s="2" t="s">
        <v>1267</v>
      </c>
      <c r="E2273" t="s">
        <v>5052</v>
      </c>
      <c r="F2273" s="2" t="s">
        <v>42</v>
      </c>
      <c r="G2273" s="2" t="s">
        <v>170</v>
      </c>
      <c r="H2273" s="2">
        <v>3</v>
      </c>
      <c r="I2273" s="19">
        <v>815.93</v>
      </c>
      <c r="J2273" s="2" t="s">
        <v>5046</v>
      </c>
      <c r="K2273" s="2" t="s">
        <v>16</v>
      </c>
      <c r="L2273" s="2">
        <v>4</v>
      </c>
      <c r="M2273" s="18">
        <f t="shared" si="702"/>
        <v>2447.79</v>
      </c>
      <c r="T2273" t="str">
        <f t="shared" si="703"/>
        <v>Completed</v>
      </c>
      <c r="U2273" t="str">
        <f t="shared" si="704"/>
        <v>Yes</v>
      </c>
      <c r="V2273" t="str">
        <f t="shared" si="705"/>
        <v>No</v>
      </c>
      <c r="X2273">
        <f t="shared" si="706"/>
        <v>573</v>
      </c>
      <c r="Y2273">
        <f t="shared" si="707"/>
        <v>450</v>
      </c>
      <c r="Z2273" s="18">
        <f t="shared" si="708"/>
        <v>1098537.4901531704</v>
      </c>
      <c r="AA2273" s="18">
        <f t="shared" si="709"/>
        <v>96724.388030634553</v>
      </c>
      <c r="AB2273" s="17">
        <f t="shared" si="710"/>
        <v>3.9001122334455669</v>
      </c>
      <c r="AC2273" s="2" t="s">
        <v>170</v>
      </c>
      <c r="AD2273" s="2" t="s">
        <v>42</v>
      </c>
      <c r="AE2273" t="str">
        <f t="shared" si="711"/>
        <v>Beauty</v>
      </c>
      <c r="AF2273" t="str">
        <f t="shared" si="712"/>
        <v>Beauty</v>
      </c>
      <c r="AG2273" t="str" cm="1">
        <f t="array" ref="AG2273">INDEX(AD:AD,ROW())</f>
        <v>Beauty</v>
      </c>
      <c r="AH2273">
        <f t="shared" si="720"/>
        <v>70</v>
      </c>
      <c r="AI2273" t="str">
        <f t="shared" si="713"/>
        <v>Beauty</v>
      </c>
      <c r="AK2273">
        <f t="shared" si="714"/>
        <v>2023</v>
      </c>
      <c r="AL2273">
        <f t="shared" si="715"/>
        <v>11</v>
      </c>
      <c r="AM2273">
        <f t="shared" si="716"/>
        <v>16</v>
      </c>
      <c r="AN2273">
        <f t="shared" si="717"/>
        <v>5</v>
      </c>
      <c r="AO2273" t="str">
        <f t="shared" si="718"/>
        <v>Weekday</v>
      </c>
      <c r="AR2273" s="20">
        <f t="shared" si="719"/>
        <v>0</v>
      </c>
    </row>
    <row r="2274" spans="1:44" x14ac:dyDescent="0.35">
      <c r="A2274" t="str">
        <f t="shared" si="701"/>
        <v>CUST2273</v>
      </c>
      <c r="B2274" s="2" t="s">
        <v>2610</v>
      </c>
      <c r="C2274" s="4">
        <v>45582</v>
      </c>
      <c r="D2274" s="2" t="s">
        <v>242</v>
      </c>
      <c r="E2274" t="s">
        <v>5050</v>
      </c>
      <c r="F2274" s="2" t="s">
        <v>42</v>
      </c>
      <c r="G2274" s="2" t="s">
        <v>170</v>
      </c>
      <c r="H2274" s="2">
        <v>1</v>
      </c>
      <c r="I2274" s="19">
        <v>275.24</v>
      </c>
      <c r="J2274" s="2" t="s">
        <v>5046</v>
      </c>
      <c r="K2274" s="2" t="s">
        <v>31</v>
      </c>
      <c r="L2274" s="31"/>
      <c r="M2274" s="18">
        <f t="shared" si="702"/>
        <v>275.24</v>
      </c>
      <c r="T2274" t="str">
        <f t="shared" si="703"/>
        <v>Pending</v>
      </c>
      <c r="U2274" t="str">
        <f t="shared" si="704"/>
        <v>No</v>
      </c>
      <c r="V2274" t="str">
        <f t="shared" si="705"/>
        <v>Yes</v>
      </c>
      <c r="X2274">
        <f t="shared" si="706"/>
        <v>589</v>
      </c>
      <c r="Y2274">
        <f t="shared" si="707"/>
        <v>426</v>
      </c>
      <c r="Z2274" s="18">
        <f t="shared" si="708"/>
        <v>1098537.4901531704</v>
      </c>
      <c r="AA2274" s="18">
        <f t="shared" si="709"/>
        <v>96724.388030634553</v>
      </c>
      <c r="AB2274" s="17">
        <f t="shared" si="710"/>
        <v>3.9001122334455669</v>
      </c>
      <c r="AC2274" s="2" t="s">
        <v>170</v>
      </c>
      <c r="AD2274" s="2" t="s">
        <v>42</v>
      </c>
      <c r="AE2274" t="str">
        <f t="shared" si="711"/>
        <v>Beauty</v>
      </c>
      <c r="AF2274" t="str">
        <f t="shared" si="712"/>
        <v>Beauty</v>
      </c>
      <c r="AG2274" t="str" cm="1">
        <f t="array" ref="AG2274">INDEX(AD:AD,ROW())</f>
        <v>Beauty</v>
      </c>
      <c r="AH2274">
        <f t="shared" si="720"/>
        <v>70</v>
      </c>
      <c r="AI2274" t="str">
        <f t="shared" si="713"/>
        <v>Beauty</v>
      </c>
      <c r="AK2274">
        <f t="shared" si="714"/>
        <v>2024</v>
      </c>
      <c r="AL2274">
        <f t="shared" si="715"/>
        <v>10</v>
      </c>
      <c r="AM2274">
        <f t="shared" si="716"/>
        <v>17</v>
      </c>
      <c r="AN2274">
        <f t="shared" si="717"/>
        <v>5</v>
      </c>
      <c r="AO2274" t="str">
        <f t="shared" si="718"/>
        <v>Weekday</v>
      </c>
      <c r="AR2274" s="20">
        <f t="shared" si="719"/>
        <v>0</v>
      </c>
    </row>
    <row r="2275" spans="1:44" x14ac:dyDescent="0.35">
      <c r="A2275" t="str">
        <f t="shared" si="701"/>
        <v>CUST2274</v>
      </c>
      <c r="B2275" s="2" t="s">
        <v>2611</v>
      </c>
      <c r="C2275" s="4">
        <v>45569</v>
      </c>
      <c r="D2275" s="2" t="s">
        <v>74</v>
      </c>
      <c r="E2275" t="s">
        <v>5052</v>
      </c>
      <c r="F2275" s="2" t="s">
        <v>42</v>
      </c>
      <c r="G2275" s="2" t="s">
        <v>5044</v>
      </c>
      <c r="H2275" s="2">
        <v>3</v>
      </c>
      <c r="I2275" s="19">
        <v>589.61</v>
      </c>
      <c r="J2275" s="2" t="s">
        <v>50</v>
      </c>
      <c r="K2275" s="2" t="s">
        <v>16</v>
      </c>
      <c r="L2275" s="2">
        <v>5</v>
      </c>
      <c r="M2275" s="18">
        <f t="shared" si="702"/>
        <v>1768.83</v>
      </c>
      <c r="T2275" t="str">
        <f t="shared" si="703"/>
        <v>Completed</v>
      </c>
      <c r="U2275" t="str">
        <f t="shared" si="704"/>
        <v>Yes</v>
      </c>
      <c r="V2275" t="str">
        <f t="shared" si="705"/>
        <v>No</v>
      </c>
      <c r="X2275">
        <f t="shared" si="706"/>
        <v>573</v>
      </c>
      <c r="Y2275">
        <f t="shared" si="707"/>
        <v>450</v>
      </c>
      <c r="Z2275" s="18">
        <f t="shared" si="708"/>
        <v>1098537.4901531704</v>
      </c>
      <c r="AA2275" s="18">
        <f t="shared" si="709"/>
        <v>96724.388030634553</v>
      </c>
      <c r="AB2275" s="17">
        <f t="shared" si="710"/>
        <v>3.9001122334455669</v>
      </c>
      <c r="AC2275" s="2" t="s">
        <v>5044</v>
      </c>
      <c r="AD2275" s="2" t="s">
        <v>42</v>
      </c>
      <c r="AE2275" t="str">
        <f t="shared" si="711"/>
        <v>Beauty</v>
      </c>
      <c r="AF2275" t="str">
        <f t="shared" si="712"/>
        <v>Beauty</v>
      </c>
      <c r="AG2275" t="str" cm="1">
        <f t="array" ref="AG2275">INDEX(AD:AD,ROW())</f>
        <v>Beauty</v>
      </c>
      <c r="AH2275">
        <f t="shared" si="720"/>
        <v>64</v>
      </c>
      <c r="AI2275" t="str">
        <f t="shared" si="713"/>
        <v>Beauty</v>
      </c>
      <c r="AK2275">
        <f t="shared" si="714"/>
        <v>2024</v>
      </c>
      <c r="AL2275">
        <f t="shared" si="715"/>
        <v>10</v>
      </c>
      <c r="AM2275">
        <f t="shared" si="716"/>
        <v>4</v>
      </c>
      <c r="AN2275">
        <f t="shared" si="717"/>
        <v>6</v>
      </c>
      <c r="AO2275" t="str">
        <f t="shared" si="718"/>
        <v>Weekday</v>
      </c>
      <c r="AR2275" s="20">
        <f t="shared" si="719"/>
        <v>0</v>
      </c>
    </row>
    <row r="2276" spans="1:44" x14ac:dyDescent="0.35">
      <c r="A2276" t="str">
        <f t="shared" si="701"/>
        <v>CUST2275</v>
      </c>
      <c r="B2276" s="2" t="s">
        <v>2612</v>
      </c>
      <c r="C2276" s="4">
        <v>45772</v>
      </c>
      <c r="D2276" s="2" t="s">
        <v>2079</v>
      </c>
      <c r="E2276" t="s">
        <v>5052</v>
      </c>
      <c r="F2276" s="2" t="s">
        <v>13</v>
      </c>
      <c r="G2276" s="2" t="s">
        <v>95</v>
      </c>
      <c r="H2276" s="2">
        <v>3</v>
      </c>
      <c r="I2276" s="19">
        <v>1983.21</v>
      </c>
      <c r="J2276" s="2" t="s">
        <v>5047</v>
      </c>
      <c r="K2276" s="2" t="s">
        <v>16</v>
      </c>
      <c r="L2276" s="2">
        <v>5</v>
      </c>
      <c r="M2276" s="18">
        <f t="shared" si="702"/>
        <v>5949.63</v>
      </c>
      <c r="T2276" t="str">
        <f t="shared" si="703"/>
        <v>Completed</v>
      </c>
      <c r="U2276" t="str">
        <f t="shared" si="704"/>
        <v>Yes</v>
      </c>
      <c r="V2276" t="str">
        <f t="shared" si="705"/>
        <v>No</v>
      </c>
      <c r="X2276">
        <f t="shared" si="706"/>
        <v>573</v>
      </c>
      <c r="Y2276">
        <f t="shared" si="707"/>
        <v>450</v>
      </c>
      <c r="Z2276" s="18">
        <f t="shared" si="708"/>
        <v>1463424.4009529033</v>
      </c>
      <c r="AA2276" s="18">
        <f t="shared" si="709"/>
        <v>118285.78776560788</v>
      </c>
      <c r="AB2276" s="17">
        <f t="shared" si="710"/>
        <v>3.8140589569160999</v>
      </c>
      <c r="AC2276" s="2" t="s">
        <v>95</v>
      </c>
      <c r="AD2276" s="2" t="s">
        <v>13</v>
      </c>
      <c r="AE2276" t="str">
        <f t="shared" si="711"/>
        <v>Home &amp; Kitchen</v>
      </c>
      <c r="AF2276" t="str">
        <f t="shared" si="712"/>
        <v>Home &amp; Kitchen</v>
      </c>
      <c r="AG2276" t="str" cm="1">
        <f t="array" ref="AG2276">INDEX(AD:AD,ROW())</f>
        <v>Home &amp; Kitchen</v>
      </c>
      <c r="AH2276">
        <f t="shared" si="720"/>
        <v>32</v>
      </c>
      <c r="AI2276" t="str">
        <f t="shared" si="713"/>
        <v>Home &amp; Kitchen</v>
      </c>
      <c r="AK2276">
        <f t="shared" si="714"/>
        <v>2025</v>
      </c>
      <c r="AL2276">
        <f t="shared" si="715"/>
        <v>4</v>
      </c>
      <c r="AM2276">
        <f t="shared" si="716"/>
        <v>25</v>
      </c>
      <c r="AN2276">
        <f t="shared" si="717"/>
        <v>6</v>
      </c>
      <c r="AO2276" t="str">
        <f t="shared" si="718"/>
        <v>Weekday</v>
      </c>
      <c r="AR2276" s="20">
        <f t="shared" si="719"/>
        <v>0</v>
      </c>
    </row>
    <row r="2277" spans="1:44" x14ac:dyDescent="0.35">
      <c r="A2277" t="str">
        <f t="shared" si="701"/>
        <v>CUST2276</v>
      </c>
      <c r="B2277" s="2" t="s">
        <v>2613</v>
      </c>
      <c r="C2277" s="4">
        <v>45782</v>
      </c>
      <c r="D2277" s="2" t="s">
        <v>259</v>
      </c>
      <c r="E2277" t="s">
        <v>5048</v>
      </c>
      <c r="F2277" s="2" t="s">
        <v>29</v>
      </c>
      <c r="G2277" s="2" t="s">
        <v>121</v>
      </c>
      <c r="H2277" s="2">
        <v>1</v>
      </c>
      <c r="I2277" s="19">
        <v>977.99</v>
      </c>
      <c r="J2277" s="2" t="s">
        <v>5038</v>
      </c>
      <c r="K2277" s="2" t="s">
        <v>16</v>
      </c>
      <c r="L2277" s="2">
        <v>5</v>
      </c>
      <c r="M2277" s="18">
        <f t="shared" si="702"/>
        <v>977.99</v>
      </c>
      <c r="T2277" t="str">
        <f t="shared" si="703"/>
        <v>Completed</v>
      </c>
      <c r="U2277" t="str">
        <f t="shared" si="704"/>
        <v>No</v>
      </c>
      <c r="V2277" t="str">
        <f t="shared" si="705"/>
        <v>No</v>
      </c>
      <c r="X2277">
        <f t="shared" si="706"/>
        <v>590</v>
      </c>
      <c r="Y2277">
        <f t="shared" si="707"/>
        <v>451</v>
      </c>
      <c r="Z2277" s="18">
        <f t="shared" si="708"/>
        <v>1892867.2841657216</v>
      </c>
      <c r="AA2277" s="18">
        <f t="shared" si="709"/>
        <v>199432.98236095349</v>
      </c>
      <c r="AB2277" s="17">
        <f t="shared" si="710"/>
        <v>3.8949824970828471</v>
      </c>
      <c r="AC2277" s="2" t="s">
        <v>121</v>
      </c>
      <c r="AD2277" s="2" t="s">
        <v>29</v>
      </c>
      <c r="AE2277" t="str">
        <f t="shared" si="711"/>
        <v>Fashion</v>
      </c>
      <c r="AF2277" t="str">
        <f t="shared" si="712"/>
        <v>Fashion</v>
      </c>
      <c r="AG2277" t="str" cm="1">
        <f t="array" ref="AG2277">INDEX(AD:AD,ROW())</f>
        <v>Fashion</v>
      </c>
      <c r="AH2277">
        <f t="shared" si="720"/>
        <v>45</v>
      </c>
      <c r="AI2277" t="str">
        <f t="shared" si="713"/>
        <v>Fashion</v>
      </c>
      <c r="AK2277">
        <f t="shared" si="714"/>
        <v>2025</v>
      </c>
      <c r="AL2277">
        <f t="shared" si="715"/>
        <v>5</v>
      </c>
      <c r="AM2277">
        <f t="shared" si="716"/>
        <v>5</v>
      </c>
      <c r="AN2277">
        <f t="shared" si="717"/>
        <v>2</v>
      </c>
      <c r="AO2277" t="str">
        <f t="shared" si="718"/>
        <v>Weekday</v>
      </c>
      <c r="AR2277" s="20">
        <f t="shared" si="719"/>
        <v>0</v>
      </c>
    </row>
    <row r="2278" spans="1:44" x14ac:dyDescent="0.35">
      <c r="A2278" t="str">
        <f t="shared" si="701"/>
        <v>CUST2277</v>
      </c>
      <c r="B2278" s="2" t="s">
        <v>2614</v>
      </c>
      <c r="C2278" s="4">
        <v>45822</v>
      </c>
      <c r="D2278" s="2" t="s">
        <v>524</v>
      </c>
      <c r="E2278" t="s">
        <v>5055</v>
      </c>
      <c r="F2278" s="2" t="s">
        <v>29</v>
      </c>
      <c r="G2278" s="2" t="s">
        <v>5043</v>
      </c>
      <c r="H2278" s="2">
        <v>2</v>
      </c>
      <c r="I2278" s="19">
        <v>2294.65</v>
      </c>
      <c r="J2278" s="2" t="s">
        <v>15</v>
      </c>
      <c r="K2278" s="2" t="s">
        <v>16</v>
      </c>
      <c r="L2278" s="2">
        <v>3</v>
      </c>
      <c r="M2278" s="18">
        <f t="shared" si="702"/>
        <v>4589.3</v>
      </c>
      <c r="T2278" t="str">
        <f t="shared" si="703"/>
        <v>Completed</v>
      </c>
      <c r="U2278" t="str">
        <f t="shared" si="704"/>
        <v>Yes</v>
      </c>
      <c r="V2278" t="str">
        <f t="shared" si="705"/>
        <v>No</v>
      </c>
      <c r="X2278">
        <f t="shared" si="706"/>
        <v>567</v>
      </c>
      <c r="Y2278">
        <f t="shared" si="707"/>
        <v>440</v>
      </c>
      <c r="Z2278" s="18">
        <f t="shared" si="708"/>
        <v>1892867.2841657216</v>
      </c>
      <c r="AA2278" s="18">
        <f t="shared" si="709"/>
        <v>199432.98236095349</v>
      </c>
      <c r="AB2278" s="17">
        <f t="shared" si="710"/>
        <v>3.8949824970828471</v>
      </c>
      <c r="AC2278" s="2" t="s">
        <v>5043</v>
      </c>
      <c r="AD2278" s="2" t="s">
        <v>29</v>
      </c>
      <c r="AE2278" t="str">
        <f t="shared" si="711"/>
        <v>Fashion</v>
      </c>
      <c r="AF2278" t="str">
        <f t="shared" si="712"/>
        <v>Fashion</v>
      </c>
      <c r="AG2278" t="str" cm="1">
        <f t="array" ref="AG2278">INDEX(AD:AD,ROW())</f>
        <v>Fashion</v>
      </c>
      <c r="AH2278">
        <f t="shared" si="720"/>
        <v>55</v>
      </c>
      <c r="AI2278" t="str">
        <f t="shared" si="713"/>
        <v>Fashion</v>
      </c>
      <c r="AK2278">
        <f t="shared" si="714"/>
        <v>2025</v>
      </c>
      <c r="AL2278">
        <f t="shared" si="715"/>
        <v>6</v>
      </c>
      <c r="AM2278">
        <f t="shared" si="716"/>
        <v>14</v>
      </c>
      <c r="AN2278">
        <f t="shared" si="717"/>
        <v>7</v>
      </c>
      <c r="AO2278" t="str">
        <f t="shared" si="718"/>
        <v>Weekend</v>
      </c>
      <c r="AR2278" s="20">
        <f t="shared" si="719"/>
        <v>0</v>
      </c>
    </row>
    <row r="2279" spans="1:44" x14ac:dyDescent="0.35">
      <c r="A2279" t="str">
        <f t="shared" si="701"/>
        <v>CUST2278</v>
      </c>
      <c r="B2279" s="2" t="s">
        <v>2615</v>
      </c>
      <c r="C2279" s="4">
        <v>45305</v>
      </c>
      <c r="D2279" s="2" t="s">
        <v>601</v>
      </c>
      <c r="E2279" t="s">
        <v>5051</v>
      </c>
      <c r="F2279" s="2" t="s">
        <v>23</v>
      </c>
      <c r="G2279" s="2" t="s">
        <v>75</v>
      </c>
      <c r="H2279" s="2">
        <v>2</v>
      </c>
      <c r="I2279" s="19">
        <v>408.52</v>
      </c>
      <c r="J2279" s="2" t="s">
        <v>50</v>
      </c>
      <c r="K2279" s="2" t="s">
        <v>16</v>
      </c>
      <c r="L2279" s="2">
        <v>4</v>
      </c>
      <c r="M2279" s="18">
        <f t="shared" si="702"/>
        <v>817.04</v>
      </c>
      <c r="T2279" t="str">
        <f t="shared" si="703"/>
        <v>Completed</v>
      </c>
      <c r="U2279" t="str">
        <f t="shared" si="704"/>
        <v>No</v>
      </c>
      <c r="V2279" t="str">
        <f t="shared" si="705"/>
        <v>No</v>
      </c>
      <c r="X2279">
        <f t="shared" si="706"/>
        <v>619</v>
      </c>
      <c r="Y2279">
        <f t="shared" si="707"/>
        <v>468</v>
      </c>
      <c r="Z2279" s="18">
        <f t="shared" si="708"/>
        <v>594714.6477588166</v>
      </c>
      <c r="AA2279" s="18">
        <f t="shared" si="709"/>
        <v>60882.938065984097</v>
      </c>
      <c r="AB2279" s="17">
        <f t="shared" si="710"/>
        <v>3.804733727810651</v>
      </c>
      <c r="AC2279" s="2" t="s">
        <v>75</v>
      </c>
      <c r="AD2279" s="2" t="s">
        <v>23</v>
      </c>
      <c r="AE2279" t="str">
        <f t="shared" si="711"/>
        <v>Books</v>
      </c>
      <c r="AF2279" t="str">
        <f t="shared" si="712"/>
        <v>Books</v>
      </c>
      <c r="AG2279" t="str" cm="1">
        <f t="array" ref="AG2279">INDEX(AD:AD,ROW())</f>
        <v>Books</v>
      </c>
      <c r="AH2279">
        <f t="shared" si="720"/>
        <v>23</v>
      </c>
      <c r="AI2279" t="str">
        <f t="shared" si="713"/>
        <v>Books</v>
      </c>
      <c r="AK2279">
        <f t="shared" si="714"/>
        <v>2024</v>
      </c>
      <c r="AL2279">
        <f t="shared" si="715"/>
        <v>1</v>
      </c>
      <c r="AM2279">
        <f t="shared" si="716"/>
        <v>14</v>
      </c>
      <c r="AN2279">
        <f t="shared" si="717"/>
        <v>1</v>
      </c>
      <c r="AO2279" t="str">
        <f t="shared" si="718"/>
        <v>Weekend</v>
      </c>
      <c r="AR2279" s="20">
        <f t="shared" si="719"/>
        <v>0</v>
      </c>
    </row>
    <row r="2280" spans="1:44" x14ac:dyDescent="0.35">
      <c r="A2280" t="str">
        <f t="shared" si="701"/>
        <v>CUST2279</v>
      </c>
      <c r="B2280" s="2" t="s">
        <v>2616</v>
      </c>
      <c r="C2280" s="4">
        <v>45037</v>
      </c>
      <c r="D2280" s="2" t="s">
        <v>312</v>
      </c>
      <c r="E2280" t="s">
        <v>5050</v>
      </c>
      <c r="F2280" s="2" t="s">
        <v>29</v>
      </c>
      <c r="G2280" s="2" t="s">
        <v>30</v>
      </c>
      <c r="H2280" s="2">
        <v>1</v>
      </c>
      <c r="I2280" s="19">
        <v>1661.9</v>
      </c>
      <c r="J2280" s="2" t="s">
        <v>15</v>
      </c>
      <c r="K2280" s="2" t="s">
        <v>31</v>
      </c>
      <c r="L2280" s="2">
        <v>4</v>
      </c>
      <c r="M2280" s="18">
        <f t="shared" si="702"/>
        <v>1661.9</v>
      </c>
      <c r="T2280" t="str">
        <f t="shared" si="703"/>
        <v>Pending</v>
      </c>
      <c r="U2280" t="str">
        <f t="shared" si="704"/>
        <v>No</v>
      </c>
      <c r="V2280" t="str">
        <f t="shared" si="705"/>
        <v>Yes</v>
      </c>
      <c r="X2280">
        <f t="shared" si="706"/>
        <v>589</v>
      </c>
      <c r="Y2280">
        <f t="shared" si="707"/>
        <v>426</v>
      </c>
      <c r="Z2280" s="18">
        <f t="shared" si="708"/>
        <v>1892867.2841657216</v>
      </c>
      <c r="AA2280" s="18">
        <f t="shared" si="709"/>
        <v>199432.98236095349</v>
      </c>
      <c r="AB2280" s="17">
        <f t="shared" si="710"/>
        <v>3.8949824970828471</v>
      </c>
      <c r="AC2280" s="2" t="s">
        <v>30</v>
      </c>
      <c r="AD2280" s="2" t="s">
        <v>29</v>
      </c>
      <c r="AE2280" t="str">
        <f t="shared" si="711"/>
        <v>Fashion</v>
      </c>
      <c r="AF2280" t="str">
        <f t="shared" si="712"/>
        <v>Fashion</v>
      </c>
      <c r="AG2280" t="str" cm="1">
        <f t="array" ref="AG2280">INDEX(AD:AD,ROW())</f>
        <v>Fashion</v>
      </c>
      <c r="AH2280">
        <f t="shared" si="720"/>
        <v>6</v>
      </c>
      <c r="AI2280" t="str">
        <f t="shared" si="713"/>
        <v>Fashion</v>
      </c>
      <c r="AK2280">
        <f t="shared" si="714"/>
        <v>2023</v>
      </c>
      <c r="AL2280">
        <f t="shared" si="715"/>
        <v>4</v>
      </c>
      <c r="AM2280">
        <f t="shared" si="716"/>
        <v>21</v>
      </c>
      <c r="AN2280">
        <f t="shared" si="717"/>
        <v>6</v>
      </c>
      <c r="AO2280" t="str">
        <f t="shared" si="718"/>
        <v>Weekday</v>
      </c>
      <c r="AR2280" s="20">
        <f t="shared" si="719"/>
        <v>0</v>
      </c>
    </row>
    <row r="2281" spans="1:44" x14ac:dyDescent="0.35">
      <c r="A2281" t="str">
        <f t="shared" si="701"/>
        <v>CUST2280</v>
      </c>
      <c r="B2281" s="2" t="s">
        <v>2617</v>
      </c>
      <c r="C2281" s="4">
        <v>45776</v>
      </c>
      <c r="D2281" s="2" t="s">
        <v>114</v>
      </c>
      <c r="E2281" t="s">
        <v>5055</v>
      </c>
      <c r="F2281" s="2" t="s">
        <v>42</v>
      </c>
      <c r="G2281" s="2" t="s">
        <v>5042</v>
      </c>
      <c r="H2281" s="2">
        <v>1</v>
      </c>
      <c r="I2281" s="19">
        <v>465.36</v>
      </c>
      <c r="J2281" s="2" t="s">
        <v>5046</v>
      </c>
      <c r="K2281" s="2" t="s">
        <v>16</v>
      </c>
      <c r="L2281" s="2">
        <v>5</v>
      </c>
      <c r="M2281" s="18">
        <f t="shared" si="702"/>
        <v>465.36</v>
      </c>
      <c r="T2281" t="str">
        <f t="shared" si="703"/>
        <v>Completed</v>
      </c>
      <c r="U2281" t="str">
        <f t="shared" si="704"/>
        <v>No</v>
      </c>
      <c r="V2281" t="str">
        <f t="shared" si="705"/>
        <v>No</v>
      </c>
      <c r="X2281">
        <f t="shared" si="706"/>
        <v>567</v>
      </c>
      <c r="Y2281">
        <f t="shared" si="707"/>
        <v>440</v>
      </c>
      <c r="Z2281" s="18">
        <f t="shared" si="708"/>
        <v>1098537.4901531704</v>
      </c>
      <c r="AA2281" s="18">
        <f t="shared" si="709"/>
        <v>96724.388030634553</v>
      </c>
      <c r="AB2281" s="17">
        <f t="shared" si="710"/>
        <v>3.9001122334455669</v>
      </c>
      <c r="AC2281" s="2" t="s">
        <v>5042</v>
      </c>
      <c r="AD2281" s="2" t="s">
        <v>42</v>
      </c>
      <c r="AE2281" t="str">
        <f t="shared" si="711"/>
        <v>Beauty</v>
      </c>
      <c r="AF2281" t="str">
        <f t="shared" si="712"/>
        <v>Beauty</v>
      </c>
      <c r="AG2281" t="str" cm="1">
        <f t="array" ref="AG2281">INDEX(AD:AD,ROW())</f>
        <v>Beauty</v>
      </c>
      <c r="AH2281">
        <f t="shared" si="720"/>
        <v>18</v>
      </c>
      <c r="AI2281" t="str">
        <f t="shared" si="713"/>
        <v>Beauty</v>
      </c>
      <c r="AK2281">
        <f t="shared" si="714"/>
        <v>2025</v>
      </c>
      <c r="AL2281">
        <f t="shared" si="715"/>
        <v>4</v>
      </c>
      <c r="AM2281">
        <f t="shared" si="716"/>
        <v>29</v>
      </c>
      <c r="AN2281">
        <f t="shared" si="717"/>
        <v>3</v>
      </c>
      <c r="AO2281" t="str">
        <f t="shared" si="718"/>
        <v>Weekday</v>
      </c>
      <c r="AR2281" s="20">
        <f t="shared" si="719"/>
        <v>0</v>
      </c>
    </row>
    <row r="2282" spans="1:44" x14ac:dyDescent="0.35">
      <c r="A2282" t="str">
        <f t="shared" si="701"/>
        <v>CUST2281</v>
      </c>
      <c r="B2282" s="2" t="s">
        <v>2618</v>
      </c>
      <c r="C2282" s="4">
        <v>45263</v>
      </c>
      <c r="D2282" s="2" t="s">
        <v>544</v>
      </c>
      <c r="E2282" t="s">
        <v>5051</v>
      </c>
      <c r="F2282" s="2" t="s">
        <v>29</v>
      </c>
      <c r="G2282" s="2" t="s">
        <v>5043</v>
      </c>
      <c r="H2282" s="2">
        <v>1</v>
      </c>
      <c r="I2282" s="19">
        <v>435.22</v>
      </c>
      <c r="J2282" s="2" t="s">
        <v>5046</v>
      </c>
      <c r="K2282" s="2" t="s">
        <v>16</v>
      </c>
      <c r="L2282" s="2">
        <v>3</v>
      </c>
      <c r="M2282" s="18">
        <f t="shared" si="702"/>
        <v>435.22</v>
      </c>
      <c r="T2282" t="str">
        <f t="shared" si="703"/>
        <v>Completed</v>
      </c>
      <c r="U2282" t="str">
        <f t="shared" si="704"/>
        <v>No</v>
      </c>
      <c r="V2282" t="str">
        <f t="shared" si="705"/>
        <v>No</v>
      </c>
      <c r="X2282">
        <f t="shared" si="706"/>
        <v>619</v>
      </c>
      <c r="Y2282">
        <f t="shared" si="707"/>
        <v>468</v>
      </c>
      <c r="Z2282" s="18">
        <f t="shared" si="708"/>
        <v>1892867.2841657216</v>
      </c>
      <c r="AA2282" s="18">
        <f t="shared" si="709"/>
        <v>199432.98236095349</v>
      </c>
      <c r="AB2282" s="17">
        <f t="shared" si="710"/>
        <v>3.8949824970828471</v>
      </c>
      <c r="AC2282" s="2" t="s">
        <v>5043</v>
      </c>
      <c r="AD2282" s="2" t="s">
        <v>29</v>
      </c>
      <c r="AE2282" t="str">
        <f t="shared" si="711"/>
        <v>Fashion</v>
      </c>
      <c r="AF2282" t="str">
        <f t="shared" si="712"/>
        <v>Fashion</v>
      </c>
      <c r="AG2282" t="str" cm="1">
        <f t="array" ref="AG2282">INDEX(AD:AD,ROW())</f>
        <v>Fashion</v>
      </c>
      <c r="AH2282">
        <f t="shared" si="720"/>
        <v>55</v>
      </c>
      <c r="AI2282" t="str">
        <f t="shared" si="713"/>
        <v>Fashion</v>
      </c>
      <c r="AK2282">
        <f t="shared" si="714"/>
        <v>2023</v>
      </c>
      <c r="AL2282">
        <f t="shared" si="715"/>
        <v>12</v>
      </c>
      <c r="AM2282">
        <f t="shared" si="716"/>
        <v>3</v>
      </c>
      <c r="AN2282">
        <f t="shared" si="717"/>
        <v>1</v>
      </c>
      <c r="AO2282" t="str">
        <f t="shared" si="718"/>
        <v>Weekend</v>
      </c>
      <c r="AR2282" s="20">
        <f t="shared" si="719"/>
        <v>0</v>
      </c>
    </row>
    <row r="2283" spans="1:44" x14ac:dyDescent="0.35">
      <c r="A2283" t="str">
        <f t="shared" si="701"/>
        <v>CUST2282</v>
      </c>
      <c r="B2283" s="2" t="s">
        <v>2619</v>
      </c>
      <c r="C2283" s="4">
        <v>45101</v>
      </c>
      <c r="D2283" s="2" t="s">
        <v>385</v>
      </c>
      <c r="E2283" t="s">
        <v>5055</v>
      </c>
      <c r="F2283" s="2" t="s">
        <v>42</v>
      </c>
      <c r="G2283" s="2" t="s">
        <v>5044</v>
      </c>
      <c r="H2283" s="2">
        <v>1</v>
      </c>
      <c r="I2283" s="19">
        <v>692.07</v>
      </c>
      <c r="J2283" s="2" t="s">
        <v>20</v>
      </c>
      <c r="K2283" s="2" t="s">
        <v>16</v>
      </c>
      <c r="L2283" s="2">
        <v>1</v>
      </c>
      <c r="M2283" s="18">
        <f t="shared" si="702"/>
        <v>692.07</v>
      </c>
      <c r="T2283" t="str">
        <f t="shared" si="703"/>
        <v>Completed</v>
      </c>
      <c r="U2283" t="str">
        <f t="shared" si="704"/>
        <v>No</v>
      </c>
      <c r="V2283" t="str">
        <f t="shared" si="705"/>
        <v>No</v>
      </c>
      <c r="X2283">
        <f t="shared" si="706"/>
        <v>567</v>
      </c>
      <c r="Y2283">
        <f t="shared" si="707"/>
        <v>440</v>
      </c>
      <c r="Z2283" s="18">
        <f t="shared" si="708"/>
        <v>1098537.4901531704</v>
      </c>
      <c r="AA2283" s="18">
        <f t="shared" si="709"/>
        <v>96724.388030634553</v>
      </c>
      <c r="AB2283" s="17">
        <f t="shared" si="710"/>
        <v>3.9001122334455669</v>
      </c>
      <c r="AC2283" s="2" t="s">
        <v>5044</v>
      </c>
      <c r="AD2283" s="2" t="s">
        <v>42</v>
      </c>
      <c r="AE2283" t="str">
        <f t="shared" si="711"/>
        <v>Beauty</v>
      </c>
      <c r="AF2283" t="str">
        <f t="shared" si="712"/>
        <v>Beauty</v>
      </c>
      <c r="AG2283" t="str" cm="1">
        <f t="array" ref="AG2283">INDEX(AD:AD,ROW())</f>
        <v>Beauty</v>
      </c>
      <c r="AH2283">
        <f t="shared" si="720"/>
        <v>64</v>
      </c>
      <c r="AI2283" t="str">
        <f t="shared" si="713"/>
        <v>Beauty</v>
      </c>
      <c r="AK2283">
        <f t="shared" si="714"/>
        <v>2023</v>
      </c>
      <c r="AL2283">
        <f t="shared" si="715"/>
        <v>6</v>
      </c>
      <c r="AM2283">
        <f t="shared" si="716"/>
        <v>24</v>
      </c>
      <c r="AN2283">
        <f t="shared" si="717"/>
        <v>7</v>
      </c>
      <c r="AO2283" t="str">
        <f t="shared" si="718"/>
        <v>Weekend</v>
      </c>
      <c r="AR2283" s="20">
        <f t="shared" si="719"/>
        <v>0</v>
      </c>
    </row>
    <row r="2284" spans="1:44" x14ac:dyDescent="0.35">
      <c r="A2284" t="str">
        <f t="shared" si="701"/>
        <v>CUST2283</v>
      </c>
      <c r="B2284" s="2" t="s">
        <v>2620</v>
      </c>
      <c r="C2284" s="4">
        <v>45092</v>
      </c>
      <c r="D2284" s="2" t="s">
        <v>830</v>
      </c>
      <c r="E2284" t="s">
        <v>5053</v>
      </c>
      <c r="F2284" s="2" t="s">
        <v>13</v>
      </c>
      <c r="G2284" s="2" t="s">
        <v>34</v>
      </c>
      <c r="H2284" s="2">
        <v>3</v>
      </c>
      <c r="I2284" s="19">
        <v>699.63</v>
      </c>
      <c r="J2284" s="2" t="s">
        <v>15</v>
      </c>
      <c r="K2284" s="2" t="s">
        <v>16</v>
      </c>
      <c r="L2284" s="2">
        <v>2</v>
      </c>
      <c r="M2284" s="18">
        <f t="shared" si="702"/>
        <v>2098.89</v>
      </c>
      <c r="T2284" t="str">
        <f t="shared" si="703"/>
        <v>Completed</v>
      </c>
      <c r="U2284" t="str">
        <f t="shared" si="704"/>
        <v>Yes</v>
      </c>
      <c r="V2284" t="str">
        <f t="shared" si="705"/>
        <v>No</v>
      </c>
      <c r="X2284">
        <f t="shared" si="706"/>
        <v>559</v>
      </c>
      <c r="Y2284">
        <f t="shared" si="707"/>
        <v>408</v>
      </c>
      <c r="Z2284" s="18">
        <f t="shared" si="708"/>
        <v>1463424.4009529033</v>
      </c>
      <c r="AA2284" s="18">
        <f t="shared" si="709"/>
        <v>118285.78776560788</v>
      </c>
      <c r="AB2284" s="17">
        <f t="shared" si="710"/>
        <v>3.8140589569160999</v>
      </c>
      <c r="AC2284" s="2" t="s">
        <v>34</v>
      </c>
      <c r="AD2284" s="2" t="s">
        <v>13</v>
      </c>
      <c r="AE2284" t="str">
        <f t="shared" si="711"/>
        <v>Home &amp; Kitchen</v>
      </c>
      <c r="AF2284" t="str">
        <f t="shared" si="712"/>
        <v>Home &amp; Kitchen</v>
      </c>
      <c r="AG2284" t="str" cm="1">
        <f t="array" ref="AG2284">INDEX(AD:AD,ROW())</f>
        <v>Home &amp; Kitchen</v>
      </c>
      <c r="AH2284">
        <f t="shared" si="720"/>
        <v>7</v>
      </c>
      <c r="AI2284" t="str">
        <f t="shared" si="713"/>
        <v>Home &amp; Kitchen</v>
      </c>
      <c r="AK2284">
        <f t="shared" si="714"/>
        <v>2023</v>
      </c>
      <c r="AL2284">
        <f t="shared" si="715"/>
        <v>6</v>
      </c>
      <c r="AM2284">
        <f t="shared" si="716"/>
        <v>15</v>
      </c>
      <c r="AN2284">
        <f t="shared" si="717"/>
        <v>5</v>
      </c>
      <c r="AO2284" t="str">
        <f t="shared" si="718"/>
        <v>Weekday</v>
      </c>
      <c r="AR2284" s="20">
        <f t="shared" si="719"/>
        <v>0</v>
      </c>
    </row>
    <row r="2285" spans="1:44" x14ac:dyDescent="0.35">
      <c r="A2285" t="str">
        <f t="shared" si="701"/>
        <v>CUST2284</v>
      </c>
      <c r="B2285" s="2" t="s">
        <v>2621</v>
      </c>
      <c r="C2285" s="4">
        <v>45584</v>
      </c>
      <c r="D2285" s="2" t="s">
        <v>382</v>
      </c>
      <c r="E2285" t="s">
        <v>5053</v>
      </c>
      <c r="F2285" s="2" t="s">
        <v>19</v>
      </c>
      <c r="G2285" s="2" t="s">
        <v>60</v>
      </c>
      <c r="H2285" s="2">
        <v>1</v>
      </c>
      <c r="I2285" s="19">
        <v>3407.83</v>
      </c>
      <c r="J2285" s="2" t="s">
        <v>20</v>
      </c>
      <c r="K2285" s="2" t="s">
        <v>16</v>
      </c>
      <c r="L2285" s="2">
        <v>5</v>
      </c>
      <c r="M2285" s="18">
        <f t="shared" si="702"/>
        <v>3407.83</v>
      </c>
      <c r="T2285" t="str">
        <f t="shared" si="703"/>
        <v>Completed</v>
      </c>
      <c r="U2285" t="str">
        <f t="shared" si="704"/>
        <v>Yes</v>
      </c>
      <c r="V2285" t="str">
        <f t="shared" si="705"/>
        <v>No</v>
      </c>
      <c r="X2285">
        <f t="shared" si="706"/>
        <v>559</v>
      </c>
      <c r="Y2285">
        <f t="shared" si="707"/>
        <v>408</v>
      </c>
      <c r="Z2285" s="18">
        <f t="shared" si="708"/>
        <v>2759712.3299794244</v>
      </c>
      <c r="AA2285" s="18">
        <f t="shared" si="709"/>
        <v>330643.50635802455</v>
      </c>
      <c r="AB2285" s="17">
        <f t="shared" si="710"/>
        <v>3.8641711229946525</v>
      </c>
      <c r="AC2285" s="2" t="s">
        <v>60</v>
      </c>
      <c r="AD2285" s="2" t="s">
        <v>19</v>
      </c>
      <c r="AE2285" t="str">
        <f t="shared" si="711"/>
        <v>Electronics</v>
      </c>
      <c r="AF2285" t="str">
        <f t="shared" si="712"/>
        <v>Electronics</v>
      </c>
      <c r="AG2285" t="str" cm="1">
        <f t="array" ref="AG2285">INDEX(AD:AD,ROW())</f>
        <v>Electronics</v>
      </c>
      <c r="AH2285">
        <f t="shared" si="720"/>
        <v>17</v>
      </c>
      <c r="AI2285" t="str">
        <f t="shared" si="713"/>
        <v>Electronics</v>
      </c>
      <c r="AK2285">
        <f t="shared" si="714"/>
        <v>2024</v>
      </c>
      <c r="AL2285">
        <f t="shared" si="715"/>
        <v>10</v>
      </c>
      <c r="AM2285">
        <f t="shared" si="716"/>
        <v>19</v>
      </c>
      <c r="AN2285">
        <f t="shared" si="717"/>
        <v>7</v>
      </c>
      <c r="AO2285" t="str">
        <f t="shared" si="718"/>
        <v>Weekend</v>
      </c>
      <c r="AR2285" s="20">
        <f t="shared" si="719"/>
        <v>0</v>
      </c>
    </row>
    <row r="2286" spans="1:44" x14ac:dyDescent="0.35">
      <c r="A2286" t="str">
        <f t="shared" si="701"/>
        <v>CUST2285</v>
      </c>
      <c r="B2286" s="2" t="s">
        <v>2622</v>
      </c>
      <c r="C2286" s="4">
        <v>45028</v>
      </c>
      <c r="D2286" s="2" t="s">
        <v>1725</v>
      </c>
      <c r="E2286" t="s">
        <v>5049</v>
      </c>
      <c r="F2286" s="2" t="s">
        <v>19</v>
      </c>
      <c r="G2286" s="2" t="s">
        <v>5040</v>
      </c>
      <c r="H2286" s="2">
        <v>2</v>
      </c>
      <c r="I2286" s="19">
        <v>3490.69</v>
      </c>
      <c r="J2286" s="2" t="s">
        <v>50</v>
      </c>
      <c r="K2286" s="2" t="s">
        <v>16</v>
      </c>
      <c r="L2286" s="2">
        <v>4</v>
      </c>
      <c r="M2286" s="18">
        <f t="shared" si="702"/>
        <v>6981.38</v>
      </c>
      <c r="T2286" t="str">
        <f t="shared" si="703"/>
        <v>Completed</v>
      </c>
      <c r="U2286" t="str">
        <f t="shared" si="704"/>
        <v>Yes</v>
      </c>
      <c r="V2286" t="str">
        <f t="shared" si="705"/>
        <v>No</v>
      </c>
      <c r="X2286">
        <f t="shared" si="706"/>
        <v>595</v>
      </c>
      <c r="Y2286">
        <f t="shared" si="707"/>
        <v>444</v>
      </c>
      <c r="Z2286" s="18">
        <f t="shared" si="708"/>
        <v>2759712.3299794244</v>
      </c>
      <c r="AA2286" s="18">
        <f t="shared" si="709"/>
        <v>330643.50635802455</v>
      </c>
      <c r="AB2286" s="17">
        <f t="shared" si="710"/>
        <v>3.8641711229946525</v>
      </c>
      <c r="AC2286" s="2" t="s">
        <v>5040</v>
      </c>
      <c r="AD2286" s="2" t="s">
        <v>19</v>
      </c>
      <c r="AE2286" t="str">
        <f t="shared" si="711"/>
        <v>Electronics</v>
      </c>
      <c r="AF2286" t="str">
        <f t="shared" si="712"/>
        <v>Electronics</v>
      </c>
      <c r="AG2286" t="str" cm="1">
        <f t="array" ref="AG2286">INDEX(AD:AD,ROW())</f>
        <v>Electronics</v>
      </c>
      <c r="AH2286">
        <f t="shared" si="720"/>
        <v>13</v>
      </c>
      <c r="AI2286" t="str">
        <f t="shared" si="713"/>
        <v>Electronics</v>
      </c>
      <c r="AK2286">
        <f t="shared" si="714"/>
        <v>2023</v>
      </c>
      <c r="AL2286">
        <f t="shared" si="715"/>
        <v>4</v>
      </c>
      <c r="AM2286">
        <f t="shared" si="716"/>
        <v>12</v>
      </c>
      <c r="AN2286">
        <f t="shared" si="717"/>
        <v>4</v>
      </c>
      <c r="AO2286" t="str">
        <f t="shared" si="718"/>
        <v>Weekday</v>
      </c>
      <c r="AR2286" s="20">
        <f t="shared" si="719"/>
        <v>0</v>
      </c>
    </row>
    <row r="2287" spans="1:44" x14ac:dyDescent="0.35">
      <c r="A2287" t="str">
        <f t="shared" si="701"/>
        <v>CUST2286</v>
      </c>
      <c r="B2287" s="2" t="s">
        <v>2623</v>
      </c>
      <c r="C2287" s="4">
        <v>45707</v>
      </c>
      <c r="D2287" s="2" t="s">
        <v>751</v>
      </c>
      <c r="E2287" t="s">
        <v>5051</v>
      </c>
      <c r="F2287" s="2" t="s">
        <v>23</v>
      </c>
      <c r="G2287" s="2" t="s">
        <v>75</v>
      </c>
      <c r="H2287" s="2">
        <v>2</v>
      </c>
      <c r="I2287" s="19">
        <v>260.51</v>
      </c>
      <c r="J2287" s="2" t="s">
        <v>15</v>
      </c>
      <c r="K2287" s="2" t="s">
        <v>76</v>
      </c>
      <c r="L2287" s="2">
        <v>4</v>
      </c>
      <c r="M2287" s="18">
        <f t="shared" si="702"/>
        <v>521.02</v>
      </c>
      <c r="T2287" t="str">
        <f t="shared" si="703"/>
        <v>Completed</v>
      </c>
      <c r="U2287" t="str">
        <f t="shared" si="704"/>
        <v>No</v>
      </c>
      <c r="V2287" t="str">
        <f t="shared" si="705"/>
        <v>No</v>
      </c>
      <c r="X2287">
        <f t="shared" si="706"/>
        <v>619</v>
      </c>
      <c r="Y2287">
        <f t="shared" si="707"/>
        <v>468</v>
      </c>
      <c r="Z2287" s="18">
        <f t="shared" si="708"/>
        <v>594714.6477588166</v>
      </c>
      <c r="AA2287" s="18">
        <f t="shared" si="709"/>
        <v>60882.938065984097</v>
      </c>
      <c r="AB2287" s="17">
        <f t="shared" si="710"/>
        <v>3.804733727810651</v>
      </c>
      <c r="AC2287" s="2" t="s">
        <v>75</v>
      </c>
      <c r="AD2287" s="2" t="s">
        <v>23</v>
      </c>
      <c r="AE2287" t="str">
        <f t="shared" si="711"/>
        <v>Books</v>
      </c>
      <c r="AF2287" t="str">
        <f t="shared" si="712"/>
        <v>Books</v>
      </c>
      <c r="AG2287" t="str" cm="1">
        <f t="array" ref="AG2287">INDEX(AD:AD,ROW())</f>
        <v>Books</v>
      </c>
      <c r="AH2287">
        <f t="shared" si="720"/>
        <v>23</v>
      </c>
      <c r="AI2287" t="str">
        <f t="shared" si="713"/>
        <v>Books</v>
      </c>
      <c r="AK2287">
        <f t="shared" si="714"/>
        <v>2025</v>
      </c>
      <c r="AL2287">
        <f t="shared" si="715"/>
        <v>2</v>
      </c>
      <c r="AM2287">
        <f t="shared" si="716"/>
        <v>19</v>
      </c>
      <c r="AN2287">
        <f t="shared" si="717"/>
        <v>4</v>
      </c>
      <c r="AO2287" t="str">
        <f t="shared" si="718"/>
        <v>Weekday</v>
      </c>
      <c r="AR2287" s="20">
        <f t="shared" si="719"/>
        <v>1</v>
      </c>
    </row>
    <row r="2288" spans="1:44" x14ac:dyDescent="0.35">
      <c r="A2288" t="str">
        <f t="shared" si="701"/>
        <v>CUST2287</v>
      </c>
      <c r="B2288" s="2" t="s">
        <v>2624</v>
      </c>
      <c r="C2288" s="4">
        <v>45203</v>
      </c>
      <c r="D2288" s="2" t="s">
        <v>374</v>
      </c>
      <c r="E2288" t="s">
        <v>5049</v>
      </c>
      <c r="F2288" s="2" t="s">
        <v>19</v>
      </c>
      <c r="G2288" s="2" t="s">
        <v>60</v>
      </c>
      <c r="H2288" s="2">
        <v>1</v>
      </c>
      <c r="I2288" s="19">
        <v>1173.8499999999999</v>
      </c>
      <c r="J2288" s="2" t="s">
        <v>15</v>
      </c>
      <c r="K2288" s="2" t="s">
        <v>16</v>
      </c>
      <c r="L2288" s="2">
        <v>5</v>
      </c>
      <c r="M2288" s="18">
        <f t="shared" si="702"/>
        <v>1173.8499999999999</v>
      </c>
      <c r="T2288" t="str">
        <f t="shared" si="703"/>
        <v>Completed</v>
      </c>
      <c r="U2288" t="str">
        <f t="shared" si="704"/>
        <v>Yes</v>
      </c>
      <c r="V2288" t="str">
        <f t="shared" si="705"/>
        <v>No</v>
      </c>
      <c r="X2288">
        <f t="shared" si="706"/>
        <v>595</v>
      </c>
      <c r="Y2288">
        <f t="shared" si="707"/>
        <v>444</v>
      </c>
      <c r="Z2288" s="18">
        <f t="shared" si="708"/>
        <v>2759712.3299794244</v>
      </c>
      <c r="AA2288" s="18">
        <f t="shared" si="709"/>
        <v>330643.50635802455</v>
      </c>
      <c r="AB2288" s="17">
        <f t="shared" si="710"/>
        <v>3.8641711229946525</v>
      </c>
      <c r="AC2288" s="2" t="s">
        <v>60</v>
      </c>
      <c r="AD2288" s="2" t="s">
        <v>19</v>
      </c>
      <c r="AE2288" t="str">
        <f t="shared" si="711"/>
        <v>Electronics</v>
      </c>
      <c r="AF2288" t="str">
        <f t="shared" si="712"/>
        <v>Electronics</v>
      </c>
      <c r="AG2288" t="str" cm="1">
        <f t="array" ref="AG2288">INDEX(AD:AD,ROW())</f>
        <v>Electronics</v>
      </c>
      <c r="AH2288">
        <f t="shared" si="720"/>
        <v>17</v>
      </c>
      <c r="AI2288" t="str">
        <f t="shared" si="713"/>
        <v>Electronics</v>
      </c>
      <c r="AK2288">
        <f t="shared" si="714"/>
        <v>2023</v>
      </c>
      <c r="AL2288">
        <f t="shared" si="715"/>
        <v>10</v>
      </c>
      <c r="AM2288">
        <f t="shared" si="716"/>
        <v>4</v>
      </c>
      <c r="AN2288">
        <f t="shared" si="717"/>
        <v>4</v>
      </c>
      <c r="AO2288" t="str">
        <f t="shared" si="718"/>
        <v>Weekday</v>
      </c>
      <c r="AR2288" s="20">
        <f t="shared" si="719"/>
        <v>0</v>
      </c>
    </row>
    <row r="2289" spans="1:44" x14ac:dyDescent="0.35">
      <c r="A2289" t="str">
        <f t="shared" si="701"/>
        <v>CUST2288</v>
      </c>
      <c r="B2289" s="2" t="s">
        <v>2625</v>
      </c>
      <c r="C2289" s="4">
        <v>45348</v>
      </c>
      <c r="D2289" s="2" t="s">
        <v>190</v>
      </c>
      <c r="E2289" t="s">
        <v>5051</v>
      </c>
      <c r="F2289" s="2" t="s">
        <v>19</v>
      </c>
      <c r="G2289" s="2" t="s">
        <v>49</v>
      </c>
      <c r="H2289" s="2">
        <v>1</v>
      </c>
      <c r="I2289" s="19">
        <v>1959.69</v>
      </c>
      <c r="J2289" s="2" t="s">
        <v>5047</v>
      </c>
      <c r="K2289" s="2" t="s">
        <v>16</v>
      </c>
      <c r="L2289" s="2">
        <v>2</v>
      </c>
      <c r="M2289" s="18">
        <f t="shared" si="702"/>
        <v>1959.69</v>
      </c>
      <c r="T2289" t="str">
        <f t="shared" si="703"/>
        <v>Completed</v>
      </c>
      <c r="U2289" t="str">
        <f t="shared" si="704"/>
        <v>Yes</v>
      </c>
      <c r="V2289" t="str">
        <f t="shared" si="705"/>
        <v>No</v>
      </c>
      <c r="X2289">
        <f t="shared" si="706"/>
        <v>619</v>
      </c>
      <c r="Y2289">
        <f t="shared" si="707"/>
        <v>468</v>
      </c>
      <c r="Z2289" s="18">
        <f t="shared" si="708"/>
        <v>2759712.3299794244</v>
      </c>
      <c r="AA2289" s="18">
        <f t="shared" si="709"/>
        <v>330643.50635802455</v>
      </c>
      <c r="AB2289" s="17">
        <f t="shared" si="710"/>
        <v>3.8641711229946525</v>
      </c>
      <c r="AC2289" s="2" t="s">
        <v>49</v>
      </c>
      <c r="AD2289" s="2" t="s">
        <v>19</v>
      </c>
      <c r="AE2289" t="str">
        <f t="shared" si="711"/>
        <v>Electronics</v>
      </c>
      <c r="AF2289" t="str">
        <f t="shared" si="712"/>
        <v>Electronics</v>
      </c>
      <c r="AG2289" t="str" cm="1">
        <f t="array" ref="AG2289">INDEX(AD:AD,ROW())</f>
        <v>Electronics</v>
      </c>
      <c r="AH2289">
        <f t="shared" si="720"/>
        <v>12</v>
      </c>
      <c r="AI2289" t="str">
        <f t="shared" si="713"/>
        <v>Electronics</v>
      </c>
      <c r="AK2289">
        <f t="shared" si="714"/>
        <v>2024</v>
      </c>
      <c r="AL2289">
        <f t="shared" si="715"/>
        <v>2</v>
      </c>
      <c r="AM2289">
        <f t="shared" si="716"/>
        <v>26</v>
      </c>
      <c r="AN2289">
        <f t="shared" si="717"/>
        <v>2</v>
      </c>
      <c r="AO2289" t="str">
        <f t="shared" si="718"/>
        <v>Weekday</v>
      </c>
      <c r="AR2289" s="20">
        <f t="shared" si="719"/>
        <v>0</v>
      </c>
    </row>
    <row r="2290" spans="1:44" x14ac:dyDescent="0.35">
      <c r="A2290" t="str">
        <f t="shared" si="701"/>
        <v>CUST2289</v>
      </c>
      <c r="B2290" s="2" t="s">
        <v>2626</v>
      </c>
      <c r="C2290" s="4">
        <v>45227</v>
      </c>
      <c r="D2290" s="2" t="s">
        <v>1248</v>
      </c>
      <c r="E2290" t="s">
        <v>5055</v>
      </c>
      <c r="F2290" s="2" t="s">
        <v>23</v>
      </c>
      <c r="G2290" s="2" t="s">
        <v>75</v>
      </c>
      <c r="H2290" s="2">
        <v>1</v>
      </c>
      <c r="I2290" s="19">
        <v>488.61</v>
      </c>
      <c r="J2290" s="2" t="s">
        <v>15</v>
      </c>
      <c r="K2290" s="2" t="s">
        <v>16</v>
      </c>
      <c r="L2290" s="2">
        <v>4</v>
      </c>
      <c r="M2290" s="18">
        <f t="shared" si="702"/>
        <v>488.61</v>
      </c>
      <c r="T2290" t="str">
        <f t="shared" si="703"/>
        <v>Completed</v>
      </c>
      <c r="U2290" t="str">
        <f t="shared" si="704"/>
        <v>No</v>
      </c>
      <c r="V2290" t="str">
        <f t="shared" si="705"/>
        <v>No</v>
      </c>
      <c r="X2290">
        <f t="shared" si="706"/>
        <v>567</v>
      </c>
      <c r="Y2290">
        <f t="shared" si="707"/>
        <v>440</v>
      </c>
      <c r="Z2290" s="18">
        <f t="shared" si="708"/>
        <v>594714.6477588166</v>
      </c>
      <c r="AA2290" s="18">
        <f t="shared" si="709"/>
        <v>60882.938065984097</v>
      </c>
      <c r="AB2290" s="17">
        <f t="shared" si="710"/>
        <v>3.804733727810651</v>
      </c>
      <c r="AC2290" s="2" t="s">
        <v>75</v>
      </c>
      <c r="AD2290" s="2" t="s">
        <v>23</v>
      </c>
      <c r="AE2290" t="str">
        <f t="shared" si="711"/>
        <v>Books</v>
      </c>
      <c r="AF2290" t="str">
        <f t="shared" si="712"/>
        <v>Books</v>
      </c>
      <c r="AG2290" t="str" cm="1">
        <f t="array" ref="AG2290">INDEX(AD:AD,ROW())</f>
        <v>Books</v>
      </c>
      <c r="AH2290">
        <f t="shared" si="720"/>
        <v>23</v>
      </c>
      <c r="AI2290" t="str">
        <f t="shared" si="713"/>
        <v>Books</v>
      </c>
      <c r="AK2290">
        <f t="shared" si="714"/>
        <v>2023</v>
      </c>
      <c r="AL2290">
        <f t="shared" si="715"/>
        <v>10</v>
      </c>
      <c r="AM2290">
        <f t="shared" si="716"/>
        <v>28</v>
      </c>
      <c r="AN2290">
        <f t="shared" si="717"/>
        <v>7</v>
      </c>
      <c r="AO2290" t="str">
        <f t="shared" si="718"/>
        <v>Weekend</v>
      </c>
      <c r="AR2290" s="20">
        <f t="shared" si="719"/>
        <v>0</v>
      </c>
    </row>
    <row r="2291" spans="1:44" x14ac:dyDescent="0.35">
      <c r="A2291" t="str">
        <f t="shared" si="701"/>
        <v>CUST2290</v>
      </c>
      <c r="B2291" s="2" t="s">
        <v>2627</v>
      </c>
      <c r="C2291" s="4">
        <v>45360</v>
      </c>
      <c r="D2291" s="2" t="s">
        <v>86</v>
      </c>
      <c r="E2291" t="s">
        <v>5050</v>
      </c>
      <c r="F2291" s="2" t="s">
        <v>23</v>
      </c>
      <c r="G2291" s="2" t="s">
        <v>68</v>
      </c>
      <c r="H2291" s="2">
        <v>3</v>
      </c>
      <c r="I2291" s="19">
        <v>532.66999999999996</v>
      </c>
      <c r="J2291" s="2" t="s">
        <v>15</v>
      </c>
      <c r="K2291" s="2" t="s">
        <v>16</v>
      </c>
      <c r="L2291" s="2">
        <v>3</v>
      </c>
      <c r="M2291" s="18">
        <f t="shared" si="702"/>
        <v>1598.0099999999998</v>
      </c>
      <c r="T2291" t="str">
        <f t="shared" si="703"/>
        <v>Completed</v>
      </c>
      <c r="U2291" t="str">
        <f t="shared" si="704"/>
        <v>Yes</v>
      </c>
      <c r="V2291" t="str">
        <f t="shared" si="705"/>
        <v>No</v>
      </c>
      <c r="X2291">
        <f t="shared" si="706"/>
        <v>589</v>
      </c>
      <c r="Y2291">
        <f t="shared" si="707"/>
        <v>426</v>
      </c>
      <c r="Z2291" s="18">
        <f t="shared" si="708"/>
        <v>594714.6477588166</v>
      </c>
      <c r="AA2291" s="18">
        <f t="shared" si="709"/>
        <v>60882.938065984097</v>
      </c>
      <c r="AB2291" s="17">
        <f t="shared" si="710"/>
        <v>3.804733727810651</v>
      </c>
      <c r="AC2291" s="2" t="s">
        <v>68</v>
      </c>
      <c r="AD2291" s="2" t="s">
        <v>23</v>
      </c>
      <c r="AE2291" t="str">
        <f t="shared" si="711"/>
        <v>Books</v>
      </c>
      <c r="AF2291" t="str">
        <f t="shared" si="712"/>
        <v>Books</v>
      </c>
      <c r="AG2291" t="str" cm="1">
        <f t="array" ref="AG2291">INDEX(AD:AD,ROW())</f>
        <v>Books</v>
      </c>
      <c r="AH2291">
        <f t="shared" si="720"/>
        <v>20</v>
      </c>
      <c r="AI2291" t="str">
        <f t="shared" si="713"/>
        <v>Books</v>
      </c>
      <c r="AK2291">
        <f t="shared" si="714"/>
        <v>2024</v>
      </c>
      <c r="AL2291">
        <f t="shared" si="715"/>
        <v>3</v>
      </c>
      <c r="AM2291">
        <f t="shared" si="716"/>
        <v>9</v>
      </c>
      <c r="AN2291">
        <f t="shared" si="717"/>
        <v>7</v>
      </c>
      <c r="AO2291" t="str">
        <f t="shared" si="718"/>
        <v>Weekend</v>
      </c>
      <c r="AR2291" s="20">
        <f t="shared" si="719"/>
        <v>0</v>
      </c>
    </row>
    <row r="2292" spans="1:44" x14ac:dyDescent="0.35">
      <c r="A2292" t="str">
        <f t="shared" si="701"/>
        <v>CUST2291</v>
      </c>
      <c r="B2292" s="2" t="s">
        <v>2628</v>
      </c>
      <c r="C2292" s="4">
        <v>45243</v>
      </c>
      <c r="D2292" s="2" t="s">
        <v>156</v>
      </c>
      <c r="E2292" t="s">
        <v>5048</v>
      </c>
      <c r="F2292" s="2" t="s">
        <v>42</v>
      </c>
      <c r="G2292" s="2" t="s">
        <v>188</v>
      </c>
      <c r="H2292" s="2">
        <v>2</v>
      </c>
      <c r="I2292" s="19">
        <v>1442.73</v>
      </c>
      <c r="J2292" s="2" t="s">
        <v>50</v>
      </c>
      <c r="K2292" s="2" t="s">
        <v>16</v>
      </c>
      <c r="L2292" s="2">
        <v>5</v>
      </c>
      <c r="M2292" s="18">
        <f t="shared" si="702"/>
        <v>2885.46</v>
      </c>
      <c r="T2292" t="str">
        <f t="shared" si="703"/>
        <v>Completed</v>
      </c>
      <c r="U2292" t="str">
        <f t="shared" si="704"/>
        <v>Yes</v>
      </c>
      <c r="V2292" t="str">
        <f t="shared" si="705"/>
        <v>No</v>
      </c>
      <c r="X2292">
        <f t="shared" si="706"/>
        <v>590</v>
      </c>
      <c r="Y2292">
        <f t="shared" si="707"/>
        <v>451</v>
      </c>
      <c r="Z2292" s="18">
        <f t="shared" si="708"/>
        <v>1098537.4901531704</v>
      </c>
      <c r="AA2292" s="18">
        <f t="shared" si="709"/>
        <v>96724.388030634553</v>
      </c>
      <c r="AB2292" s="17">
        <f t="shared" si="710"/>
        <v>3.9001122334455669</v>
      </c>
      <c r="AC2292" s="2" t="s">
        <v>188</v>
      </c>
      <c r="AD2292" s="2" t="s">
        <v>42</v>
      </c>
      <c r="AE2292" t="str">
        <f t="shared" si="711"/>
        <v>Beauty</v>
      </c>
      <c r="AF2292" t="str">
        <f t="shared" si="712"/>
        <v>Beauty</v>
      </c>
      <c r="AG2292" t="str" cm="1">
        <f t="array" ref="AG2292">INDEX(AD:AD,ROW())</f>
        <v>Beauty</v>
      </c>
      <c r="AH2292">
        <f t="shared" si="720"/>
        <v>80</v>
      </c>
      <c r="AI2292" t="str">
        <f t="shared" si="713"/>
        <v>Beauty</v>
      </c>
      <c r="AK2292">
        <f t="shared" si="714"/>
        <v>2023</v>
      </c>
      <c r="AL2292">
        <f t="shared" si="715"/>
        <v>11</v>
      </c>
      <c r="AM2292">
        <f t="shared" si="716"/>
        <v>13</v>
      </c>
      <c r="AN2292">
        <f t="shared" si="717"/>
        <v>2</v>
      </c>
      <c r="AO2292" t="str">
        <f t="shared" si="718"/>
        <v>Weekday</v>
      </c>
      <c r="AR2292" s="20">
        <f t="shared" si="719"/>
        <v>0</v>
      </c>
    </row>
    <row r="2293" spans="1:44" x14ac:dyDescent="0.35">
      <c r="A2293" t="str">
        <f t="shared" si="701"/>
        <v>CUST2292</v>
      </c>
      <c r="B2293" s="2" t="s">
        <v>2629</v>
      </c>
      <c r="C2293" s="4">
        <v>45717</v>
      </c>
      <c r="D2293" s="2" t="s">
        <v>539</v>
      </c>
      <c r="E2293" t="s">
        <v>5048</v>
      </c>
      <c r="F2293" s="2" t="s">
        <v>42</v>
      </c>
      <c r="G2293" s="2" t="s">
        <v>170</v>
      </c>
      <c r="H2293" s="2">
        <v>1</v>
      </c>
      <c r="I2293" s="19">
        <v>681.82</v>
      </c>
      <c r="J2293" s="2" t="s">
        <v>5046</v>
      </c>
      <c r="K2293" s="2" t="s">
        <v>16</v>
      </c>
      <c r="L2293" s="2">
        <v>5</v>
      </c>
      <c r="M2293" s="18">
        <f t="shared" si="702"/>
        <v>681.82</v>
      </c>
      <c r="T2293" t="str">
        <f t="shared" si="703"/>
        <v>Completed</v>
      </c>
      <c r="U2293" t="str">
        <f t="shared" si="704"/>
        <v>No</v>
      </c>
      <c r="V2293" t="str">
        <f t="shared" si="705"/>
        <v>No</v>
      </c>
      <c r="X2293">
        <f t="shared" si="706"/>
        <v>590</v>
      </c>
      <c r="Y2293">
        <f t="shared" si="707"/>
        <v>451</v>
      </c>
      <c r="Z2293" s="18">
        <f t="shared" si="708"/>
        <v>1098537.4901531704</v>
      </c>
      <c r="AA2293" s="18">
        <f t="shared" si="709"/>
        <v>96724.388030634553</v>
      </c>
      <c r="AB2293" s="17">
        <f t="shared" si="710"/>
        <v>3.9001122334455669</v>
      </c>
      <c r="AC2293" s="2" t="s">
        <v>170</v>
      </c>
      <c r="AD2293" s="2" t="s">
        <v>42</v>
      </c>
      <c r="AE2293" t="str">
        <f t="shared" si="711"/>
        <v>Beauty</v>
      </c>
      <c r="AF2293" t="str">
        <f t="shared" si="712"/>
        <v>Beauty</v>
      </c>
      <c r="AG2293" t="str" cm="1">
        <f t="array" ref="AG2293">INDEX(AD:AD,ROW())</f>
        <v>Beauty</v>
      </c>
      <c r="AH2293">
        <f t="shared" si="720"/>
        <v>70</v>
      </c>
      <c r="AI2293" t="str">
        <f t="shared" si="713"/>
        <v>Beauty</v>
      </c>
      <c r="AK2293">
        <f t="shared" si="714"/>
        <v>2025</v>
      </c>
      <c r="AL2293">
        <f t="shared" si="715"/>
        <v>3</v>
      </c>
      <c r="AM2293">
        <f t="shared" si="716"/>
        <v>1</v>
      </c>
      <c r="AN2293">
        <f t="shared" si="717"/>
        <v>7</v>
      </c>
      <c r="AO2293" t="str">
        <f t="shared" si="718"/>
        <v>Weekend</v>
      </c>
      <c r="AR2293" s="20">
        <f t="shared" si="719"/>
        <v>0</v>
      </c>
    </row>
    <row r="2294" spans="1:44" x14ac:dyDescent="0.35">
      <c r="A2294" t="str">
        <f t="shared" si="701"/>
        <v>CUST2293</v>
      </c>
      <c r="B2294" s="2" t="s">
        <v>2630</v>
      </c>
      <c r="C2294" s="4">
        <v>45506</v>
      </c>
      <c r="D2294" s="2" t="s">
        <v>425</v>
      </c>
      <c r="E2294" t="s">
        <v>5048</v>
      </c>
      <c r="F2294" s="2" t="s">
        <v>19</v>
      </c>
      <c r="G2294" s="2" t="s">
        <v>128</v>
      </c>
      <c r="H2294" s="2">
        <v>1</v>
      </c>
      <c r="I2294" s="19">
        <v>2893.57</v>
      </c>
      <c r="J2294" s="2" t="s">
        <v>5046</v>
      </c>
      <c r="K2294" s="2" t="s">
        <v>16</v>
      </c>
      <c r="L2294" s="2">
        <v>2</v>
      </c>
      <c r="M2294" s="18">
        <f t="shared" si="702"/>
        <v>2893.57</v>
      </c>
      <c r="T2294" t="str">
        <f t="shared" si="703"/>
        <v>Completed</v>
      </c>
      <c r="U2294" t="str">
        <f t="shared" si="704"/>
        <v>Yes</v>
      </c>
      <c r="V2294" t="str">
        <f t="shared" si="705"/>
        <v>No</v>
      </c>
      <c r="X2294">
        <f t="shared" si="706"/>
        <v>590</v>
      </c>
      <c r="Y2294">
        <f t="shared" si="707"/>
        <v>451</v>
      </c>
      <c r="Z2294" s="18">
        <f t="shared" si="708"/>
        <v>2759712.3299794244</v>
      </c>
      <c r="AA2294" s="18">
        <f t="shared" si="709"/>
        <v>330643.50635802455</v>
      </c>
      <c r="AB2294" s="17">
        <f t="shared" si="710"/>
        <v>3.8641711229946525</v>
      </c>
      <c r="AC2294" s="2" t="s">
        <v>128</v>
      </c>
      <c r="AD2294" s="2" t="s">
        <v>19</v>
      </c>
      <c r="AE2294" t="str">
        <f t="shared" si="711"/>
        <v>Electronics</v>
      </c>
      <c r="AF2294" t="str">
        <f t="shared" si="712"/>
        <v>Electronics</v>
      </c>
      <c r="AG2294" t="str" cm="1">
        <f t="array" ref="AG2294">INDEX(AD:AD,ROW())</f>
        <v>Electronics</v>
      </c>
      <c r="AH2294">
        <f t="shared" si="720"/>
        <v>48</v>
      </c>
      <c r="AI2294" t="str">
        <f t="shared" si="713"/>
        <v>Electronics</v>
      </c>
      <c r="AK2294">
        <f t="shared" si="714"/>
        <v>2024</v>
      </c>
      <c r="AL2294">
        <f t="shared" si="715"/>
        <v>8</v>
      </c>
      <c r="AM2294">
        <f t="shared" si="716"/>
        <v>2</v>
      </c>
      <c r="AN2294">
        <f t="shared" si="717"/>
        <v>6</v>
      </c>
      <c r="AO2294" t="str">
        <f t="shared" si="718"/>
        <v>Weekday</v>
      </c>
      <c r="AR2294" s="20">
        <f t="shared" si="719"/>
        <v>0</v>
      </c>
    </row>
    <row r="2295" spans="1:44" x14ac:dyDescent="0.35">
      <c r="A2295" t="str">
        <f t="shared" si="701"/>
        <v>CUST2294</v>
      </c>
      <c r="B2295" s="2" t="s">
        <v>2631</v>
      </c>
      <c r="C2295" s="4">
        <v>45735</v>
      </c>
      <c r="D2295" s="2" t="s">
        <v>639</v>
      </c>
      <c r="E2295" t="s">
        <v>5055</v>
      </c>
      <c r="F2295" s="2" t="s">
        <v>42</v>
      </c>
      <c r="G2295" s="2" t="s">
        <v>5042</v>
      </c>
      <c r="H2295" s="2">
        <v>1</v>
      </c>
      <c r="I2295" s="19">
        <v>1294.72</v>
      </c>
      <c r="J2295" s="2" t="s">
        <v>15</v>
      </c>
      <c r="K2295" s="2" t="s">
        <v>16</v>
      </c>
      <c r="L2295" s="2">
        <v>1</v>
      </c>
      <c r="M2295" s="18">
        <f t="shared" si="702"/>
        <v>1294.72</v>
      </c>
      <c r="T2295" t="str">
        <f t="shared" si="703"/>
        <v>Completed</v>
      </c>
      <c r="U2295" t="str">
        <f t="shared" si="704"/>
        <v>Yes</v>
      </c>
      <c r="V2295" t="str">
        <f t="shared" si="705"/>
        <v>No</v>
      </c>
      <c r="X2295">
        <f t="shared" si="706"/>
        <v>567</v>
      </c>
      <c r="Y2295">
        <f t="shared" si="707"/>
        <v>440</v>
      </c>
      <c r="Z2295" s="18">
        <f t="shared" si="708"/>
        <v>1098537.4901531704</v>
      </c>
      <c r="AA2295" s="18">
        <f t="shared" si="709"/>
        <v>96724.388030634553</v>
      </c>
      <c r="AB2295" s="17">
        <f t="shared" si="710"/>
        <v>3.9001122334455669</v>
      </c>
      <c r="AC2295" s="2" t="s">
        <v>5042</v>
      </c>
      <c r="AD2295" s="2" t="s">
        <v>42</v>
      </c>
      <c r="AE2295" t="str">
        <f t="shared" si="711"/>
        <v>Beauty</v>
      </c>
      <c r="AF2295" t="str">
        <f t="shared" si="712"/>
        <v>Beauty</v>
      </c>
      <c r="AG2295" t="str" cm="1">
        <f t="array" ref="AG2295">INDEX(AD:AD,ROW())</f>
        <v>Beauty</v>
      </c>
      <c r="AH2295">
        <f t="shared" si="720"/>
        <v>18</v>
      </c>
      <c r="AI2295" t="str">
        <f t="shared" si="713"/>
        <v>Beauty</v>
      </c>
      <c r="AK2295">
        <f t="shared" si="714"/>
        <v>2025</v>
      </c>
      <c r="AL2295">
        <f t="shared" si="715"/>
        <v>3</v>
      </c>
      <c r="AM2295">
        <f t="shared" si="716"/>
        <v>19</v>
      </c>
      <c r="AN2295">
        <f t="shared" si="717"/>
        <v>4</v>
      </c>
      <c r="AO2295" t="str">
        <f t="shared" si="718"/>
        <v>Weekday</v>
      </c>
      <c r="AR2295" s="20">
        <f t="shared" si="719"/>
        <v>0</v>
      </c>
    </row>
    <row r="2296" spans="1:44" x14ac:dyDescent="0.35">
      <c r="A2296" t="str">
        <f t="shared" si="701"/>
        <v>CUST2295</v>
      </c>
      <c r="B2296" s="2" t="s">
        <v>2632</v>
      </c>
      <c r="C2296" s="4">
        <v>45072</v>
      </c>
      <c r="D2296" s="2" t="s">
        <v>575</v>
      </c>
      <c r="E2296" t="s">
        <v>5050</v>
      </c>
      <c r="F2296" s="2" t="s">
        <v>19</v>
      </c>
      <c r="G2296" s="2" t="s">
        <v>5040</v>
      </c>
      <c r="H2296" s="2">
        <v>1</v>
      </c>
      <c r="I2296" s="19">
        <v>2244.84</v>
      </c>
      <c r="J2296" s="2" t="s">
        <v>50</v>
      </c>
      <c r="K2296" s="2" t="s">
        <v>16</v>
      </c>
      <c r="L2296" s="2">
        <v>5</v>
      </c>
      <c r="M2296" s="18">
        <f t="shared" si="702"/>
        <v>2244.84</v>
      </c>
      <c r="T2296" t="str">
        <f t="shared" si="703"/>
        <v>Completed</v>
      </c>
      <c r="U2296" t="str">
        <f t="shared" si="704"/>
        <v>Yes</v>
      </c>
      <c r="V2296" t="str">
        <f t="shared" si="705"/>
        <v>No</v>
      </c>
      <c r="X2296">
        <f t="shared" si="706"/>
        <v>589</v>
      </c>
      <c r="Y2296">
        <f t="shared" si="707"/>
        <v>426</v>
      </c>
      <c r="Z2296" s="18">
        <f t="shared" si="708"/>
        <v>2759712.3299794244</v>
      </c>
      <c r="AA2296" s="18">
        <f t="shared" si="709"/>
        <v>330643.50635802455</v>
      </c>
      <c r="AB2296" s="17">
        <f t="shared" si="710"/>
        <v>3.8641711229946525</v>
      </c>
      <c r="AC2296" s="2" t="s">
        <v>5040</v>
      </c>
      <c r="AD2296" s="2" t="s">
        <v>19</v>
      </c>
      <c r="AE2296" t="str">
        <f t="shared" si="711"/>
        <v>Electronics</v>
      </c>
      <c r="AF2296" t="str">
        <f t="shared" si="712"/>
        <v>Electronics</v>
      </c>
      <c r="AG2296" t="str" cm="1">
        <f t="array" ref="AG2296">INDEX(AD:AD,ROW())</f>
        <v>Electronics</v>
      </c>
      <c r="AH2296">
        <f t="shared" si="720"/>
        <v>13</v>
      </c>
      <c r="AI2296" t="str">
        <f t="shared" si="713"/>
        <v>Electronics</v>
      </c>
      <c r="AK2296">
        <f t="shared" si="714"/>
        <v>2023</v>
      </c>
      <c r="AL2296">
        <f t="shared" si="715"/>
        <v>5</v>
      </c>
      <c r="AM2296">
        <f t="shared" si="716"/>
        <v>26</v>
      </c>
      <c r="AN2296">
        <f t="shared" si="717"/>
        <v>6</v>
      </c>
      <c r="AO2296" t="str">
        <f t="shared" si="718"/>
        <v>Weekday</v>
      </c>
      <c r="AR2296" s="20">
        <f t="shared" si="719"/>
        <v>0</v>
      </c>
    </row>
    <row r="2297" spans="1:44" x14ac:dyDescent="0.35">
      <c r="A2297" t="str">
        <f t="shared" si="701"/>
        <v>CUST2296</v>
      </c>
      <c r="B2297" s="2" t="s">
        <v>2633</v>
      </c>
      <c r="C2297" s="4">
        <v>45345</v>
      </c>
      <c r="D2297" s="2" t="s">
        <v>54</v>
      </c>
      <c r="E2297" t="s">
        <v>5048</v>
      </c>
      <c r="F2297" s="2" t="s">
        <v>23</v>
      </c>
      <c r="G2297" s="2" t="s">
        <v>65</v>
      </c>
      <c r="H2297" s="2">
        <v>2</v>
      </c>
      <c r="I2297" s="19">
        <v>293.61</v>
      </c>
      <c r="J2297" s="2" t="s">
        <v>50</v>
      </c>
      <c r="K2297" s="2" t="s">
        <v>16</v>
      </c>
      <c r="L2297" s="2">
        <v>5</v>
      </c>
      <c r="M2297" s="18">
        <f t="shared" si="702"/>
        <v>587.22</v>
      </c>
      <c r="T2297" t="str">
        <f t="shared" si="703"/>
        <v>Completed</v>
      </c>
      <c r="U2297" t="str">
        <f t="shared" si="704"/>
        <v>No</v>
      </c>
      <c r="V2297" t="str">
        <f t="shared" si="705"/>
        <v>No</v>
      </c>
      <c r="X2297">
        <f t="shared" si="706"/>
        <v>590</v>
      </c>
      <c r="Y2297">
        <f t="shared" si="707"/>
        <v>451</v>
      </c>
      <c r="Z2297" s="18">
        <f t="shared" si="708"/>
        <v>594714.6477588166</v>
      </c>
      <c r="AA2297" s="18">
        <f t="shared" si="709"/>
        <v>60882.938065984097</v>
      </c>
      <c r="AB2297" s="17">
        <f t="shared" si="710"/>
        <v>3.804733727810651</v>
      </c>
      <c r="AC2297" s="2" t="s">
        <v>65</v>
      </c>
      <c r="AD2297" s="2" t="s">
        <v>23</v>
      </c>
      <c r="AE2297" t="str">
        <f t="shared" si="711"/>
        <v>Books</v>
      </c>
      <c r="AF2297" t="str">
        <f t="shared" si="712"/>
        <v>Books</v>
      </c>
      <c r="AG2297" t="str" cm="1">
        <f t="array" ref="AG2297">INDEX(AD:AD,ROW())</f>
        <v>Books</v>
      </c>
      <c r="AH2297">
        <f t="shared" si="720"/>
        <v>19</v>
      </c>
      <c r="AI2297" t="str">
        <f t="shared" si="713"/>
        <v>Books</v>
      </c>
      <c r="AK2297">
        <f t="shared" si="714"/>
        <v>2024</v>
      </c>
      <c r="AL2297">
        <f t="shared" si="715"/>
        <v>2</v>
      </c>
      <c r="AM2297">
        <f t="shared" si="716"/>
        <v>23</v>
      </c>
      <c r="AN2297">
        <f t="shared" si="717"/>
        <v>6</v>
      </c>
      <c r="AO2297" t="str">
        <f t="shared" si="718"/>
        <v>Weekday</v>
      </c>
      <c r="AR2297" s="20">
        <f t="shared" si="719"/>
        <v>0</v>
      </c>
    </row>
    <row r="2298" spans="1:44" x14ac:dyDescent="0.35">
      <c r="A2298" t="str">
        <f t="shared" si="701"/>
        <v>CUST2297</v>
      </c>
      <c r="B2298" s="2" t="s">
        <v>2634</v>
      </c>
      <c r="C2298" s="4">
        <v>44995</v>
      </c>
      <c r="D2298" s="2" t="s">
        <v>924</v>
      </c>
      <c r="E2298" t="s">
        <v>5053</v>
      </c>
      <c r="F2298" s="2" t="s">
        <v>13</v>
      </c>
      <c r="G2298" s="2" t="s">
        <v>5045</v>
      </c>
      <c r="H2298" s="2">
        <v>2</v>
      </c>
      <c r="I2298" s="19">
        <v>1110.3</v>
      </c>
      <c r="J2298" s="2" t="s">
        <v>50</v>
      </c>
      <c r="K2298" s="2" t="s">
        <v>103</v>
      </c>
      <c r="L2298" s="2">
        <v>3</v>
      </c>
      <c r="M2298" s="18">
        <f t="shared" si="702"/>
        <v>2220.6</v>
      </c>
      <c r="T2298" t="str">
        <f t="shared" si="703"/>
        <v>Lost Sale</v>
      </c>
      <c r="U2298" t="str">
        <f t="shared" si="704"/>
        <v>No</v>
      </c>
      <c r="V2298" t="str">
        <f t="shared" si="705"/>
        <v>Yes</v>
      </c>
      <c r="X2298">
        <f t="shared" si="706"/>
        <v>559</v>
      </c>
      <c r="Y2298">
        <f t="shared" si="707"/>
        <v>408</v>
      </c>
      <c r="Z2298" s="18">
        <f t="shared" si="708"/>
        <v>1463424.4009529033</v>
      </c>
      <c r="AA2298" s="18">
        <f t="shared" si="709"/>
        <v>118285.78776560788</v>
      </c>
      <c r="AB2298" s="17">
        <f t="shared" si="710"/>
        <v>3.8140589569160999</v>
      </c>
      <c r="AC2298" s="2" t="s">
        <v>5045</v>
      </c>
      <c r="AD2298" s="2" t="s">
        <v>13</v>
      </c>
      <c r="AE2298" t="str">
        <f t="shared" si="711"/>
        <v>Home &amp; Kitchen</v>
      </c>
      <c r="AF2298" t="str">
        <f t="shared" si="712"/>
        <v>Home &amp; Kitchen</v>
      </c>
      <c r="AG2298" t="str" cm="1">
        <f t="array" ref="AG2298">INDEX(AD:AD,ROW())</f>
        <v>Home &amp; Kitchen</v>
      </c>
      <c r="AH2298">
        <f t="shared" si="720"/>
        <v>76</v>
      </c>
      <c r="AI2298" t="str">
        <f t="shared" si="713"/>
        <v>Home &amp; Kitchen</v>
      </c>
      <c r="AK2298">
        <f t="shared" si="714"/>
        <v>2023</v>
      </c>
      <c r="AL2298">
        <f t="shared" si="715"/>
        <v>3</v>
      </c>
      <c r="AM2298">
        <f t="shared" si="716"/>
        <v>10</v>
      </c>
      <c r="AN2298">
        <f t="shared" si="717"/>
        <v>6</v>
      </c>
      <c r="AO2298" t="str">
        <f t="shared" si="718"/>
        <v>Weekday</v>
      </c>
      <c r="AR2298" s="20">
        <f t="shared" si="719"/>
        <v>1</v>
      </c>
    </row>
    <row r="2299" spans="1:44" x14ac:dyDescent="0.35">
      <c r="A2299" t="str">
        <f t="shared" si="701"/>
        <v>CUST2298</v>
      </c>
      <c r="B2299" s="2" t="s">
        <v>2635</v>
      </c>
      <c r="C2299" s="4">
        <v>45657</v>
      </c>
      <c r="D2299" s="2" t="s">
        <v>110</v>
      </c>
      <c r="E2299" t="s">
        <v>5053</v>
      </c>
      <c r="F2299" s="2" t="s">
        <v>13</v>
      </c>
      <c r="G2299" s="2" t="s">
        <v>34</v>
      </c>
      <c r="H2299" s="2">
        <v>1</v>
      </c>
      <c r="I2299" s="19">
        <v>866</v>
      </c>
      <c r="J2299" s="2" t="s">
        <v>15</v>
      </c>
      <c r="K2299" s="2" t="s">
        <v>103</v>
      </c>
      <c r="L2299" s="2">
        <v>5</v>
      </c>
      <c r="M2299" s="18">
        <f t="shared" si="702"/>
        <v>866</v>
      </c>
      <c r="T2299" t="str">
        <f t="shared" si="703"/>
        <v>Lost Sale</v>
      </c>
      <c r="U2299" t="str">
        <f t="shared" si="704"/>
        <v>No</v>
      </c>
      <c r="V2299" t="str">
        <f t="shared" si="705"/>
        <v>Yes</v>
      </c>
      <c r="X2299">
        <f t="shared" si="706"/>
        <v>559</v>
      </c>
      <c r="Y2299">
        <f t="shared" si="707"/>
        <v>408</v>
      </c>
      <c r="Z2299" s="18">
        <f t="shared" si="708"/>
        <v>1463424.4009529033</v>
      </c>
      <c r="AA2299" s="18">
        <f t="shared" si="709"/>
        <v>118285.78776560788</v>
      </c>
      <c r="AB2299" s="17">
        <f t="shared" si="710"/>
        <v>3.8140589569160999</v>
      </c>
      <c r="AC2299" s="2" t="s">
        <v>34</v>
      </c>
      <c r="AD2299" s="2" t="s">
        <v>13</v>
      </c>
      <c r="AE2299" t="str">
        <f t="shared" si="711"/>
        <v>Home &amp; Kitchen</v>
      </c>
      <c r="AF2299" t="str">
        <f t="shared" si="712"/>
        <v>Home &amp; Kitchen</v>
      </c>
      <c r="AG2299" t="str" cm="1">
        <f t="array" ref="AG2299">INDEX(AD:AD,ROW())</f>
        <v>Home &amp; Kitchen</v>
      </c>
      <c r="AH2299">
        <f t="shared" si="720"/>
        <v>7</v>
      </c>
      <c r="AI2299" t="str">
        <f t="shared" si="713"/>
        <v>Home &amp; Kitchen</v>
      </c>
      <c r="AK2299">
        <f t="shared" si="714"/>
        <v>2024</v>
      </c>
      <c r="AL2299">
        <f t="shared" si="715"/>
        <v>12</v>
      </c>
      <c r="AM2299">
        <f t="shared" si="716"/>
        <v>31</v>
      </c>
      <c r="AN2299">
        <f t="shared" si="717"/>
        <v>3</v>
      </c>
      <c r="AO2299" t="str">
        <f t="shared" si="718"/>
        <v>Weekday</v>
      </c>
      <c r="AR2299" s="20">
        <f t="shared" si="719"/>
        <v>1</v>
      </c>
    </row>
    <row r="2300" spans="1:44" x14ac:dyDescent="0.35">
      <c r="A2300" t="str">
        <f t="shared" si="701"/>
        <v>CUST2299</v>
      </c>
      <c r="B2300" s="2" t="s">
        <v>2636</v>
      </c>
      <c r="C2300" s="4">
        <v>45363</v>
      </c>
      <c r="D2300" s="2" t="s">
        <v>306</v>
      </c>
      <c r="E2300" t="s">
        <v>5048</v>
      </c>
      <c r="F2300" s="2" t="s">
        <v>42</v>
      </c>
      <c r="G2300" s="2" t="s">
        <v>5044</v>
      </c>
      <c r="H2300" s="2">
        <v>2</v>
      </c>
      <c r="I2300" s="19">
        <v>428.74</v>
      </c>
      <c r="J2300" s="2" t="s">
        <v>5046</v>
      </c>
      <c r="K2300" s="2" t="s">
        <v>16</v>
      </c>
      <c r="L2300" s="2">
        <v>4</v>
      </c>
      <c r="M2300" s="18">
        <f t="shared" si="702"/>
        <v>857.48</v>
      </c>
      <c r="T2300" t="str">
        <f t="shared" si="703"/>
        <v>Completed</v>
      </c>
      <c r="U2300" t="str">
        <f t="shared" si="704"/>
        <v>No</v>
      </c>
      <c r="V2300" t="str">
        <f t="shared" si="705"/>
        <v>No</v>
      </c>
      <c r="X2300">
        <f t="shared" si="706"/>
        <v>590</v>
      </c>
      <c r="Y2300">
        <f t="shared" si="707"/>
        <v>451</v>
      </c>
      <c r="Z2300" s="18">
        <f t="shared" si="708"/>
        <v>1098537.4901531704</v>
      </c>
      <c r="AA2300" s="18">
        <f t="shared" si="709"/>
        <v>96724.388030634553</v>
      </c>
      <c r="AB2300" s="17">
        <f t="shared" si="710"/>
        <v>3.9001122334455669</v>
      </c>
      <c r="AC2300" s="2" t="s">
        <v>5044</v>
      </c>
      <c r="AD2300" s="2" t="s">
        <v>42</v>
      </c>
      <c r="AE2300" t="str">
        <f t="shared" si="711"/>
        <v>Beauty</v>
      </c>
      <c r="AF2300" t="str">
        <f t="shared" si="712"/>
        <v>Beauty</v>
      </c>
      <c r="AG2300" t="str" cm="1">
        <f t="array" ref="AG2300">INDEX(AD:AD,ROW())</f>
        <v>Beauty</v>
      </c>
      <c r="AH2300">
        <f t="shared" si="720"/>
        <v>64</v>
      </c>
      <c r="AI2300" t="str">
        <f t="shared" si="713"/>
        <v>Beauty</v>
      </c>
      <c r="AK2300">
        <f t="shared" si="714"/>
        <v>2024</v>
      </c>
      <c r="AL2300">
        <f t="shared" si="715"/>
        <v>3</v>
      </c>
      <c r="AM2300">
        <f t="shared" si="716"/>
        <v>12</v>
      </c>
      <c r="AN2300">
        <f t="shared" si="717"/>
        <v>3</v>
      </c>
      <c r="AO2300" t="str">
        <f t="shared" si="718"/>
        <v>Weekday</v>
      </c>
      <c r="AR2300" s="20">
        <f t="shared" si="719"/>
        <v>0</v>
      </c>
    </row>
    <row r="2301" spans="1:44" x14ac:dyDescent="0.35">
      <c r="A2301" t="str">
        <f t="shared" si="701"/>
        <v>CUST2300</v>
      </c>
      <c r="B2301" s="2" t="s">
        <v>2637</v>
      </c>
      <c r="C2301" s="4">
        <v>45156</v>
      </c>
      <c r="D2301" s="2" t="s">
        <v>541</v>
      </c>
      <c r="E2301" t="s">
        <v>5052</v>
      </c>
      <c r="F2301" s="2" t="s">
        <v>13</v>
      </c>
      <c r="G2301" s="2" t="s">
        <v>37</v>
      </c>
      <c r="H2301" s="2">
        <v>1</v>
      </c>
      <c r="I2301" s="19">
        <v>825.97</v>
      </c>
      <c r="J2301" s="2" t="s">
        <v>5047</v>
      </c>
      <c r="K2301" s="2" t="s">
        <v>16</v>
      </c>
      <c r="L2301" s="2">
        <v>3</v>
      </c>
      <c r="M2301" s="18">
        <f t="shared" si="702"/>
        <v>825.97</v>
      </c>
      <c r="T2301" t="str">
        <f t="shared" si="703"/>
        <v>Completed</v>
      </c>
      <c r="U2301" t="str">
        <f t="shared" si="704"/>
        <v>No</v>
      </c>
      <c r="V2301" t="str">
        <f t="shared" si="705"/>
        <v>No</v>
      </c>
      <c r="X2301">
        <f t="shared" si="706"/>
        <v>573</v>
      </c>
      <c r="Y2301">
        <f t="shared" si="707"/>
        <v>450</v>
      </c>
      <c r="Z2301" s="18">
        <f t="shared" si="708"/>
        <v>1463424.4009529033</v>
      </c>
      <c r="AA2301" s="18">
        <f t="shared" si="709"/>
        <v>118285.78776560788</v>
      </c>
      <c r="AB2301" s="17">
        <f t="shared" si="710"/>
        <v>3.8140589569160999</v>
      </c>
      <c r="AC2301" s="2" t="s">
        <v>37</v>
      </c>
      <c r="AD2301" s="2" t="s">
        <v>13</v>
      </c>
      <c r="AE2301" t="str">
        <f t="shared" si="711"/>
        <v>Home &amp; Kitchen</v>
      </c>
      <c r="AF2301" t="str">
        <f t="shared" si="712"/>
        <v>Home &amp; Kitchen</v>
      </c>
      <c r="AG2301" t="str" cm="1">
        <f t="array" ref="AG2301">INDEX(AD:AD,ROW())</f>
        <v>Home &amp; Kitchen</v>
      </c>
      <c r="AH2301">
        <f t="shared" si="720"/>
        <v>8</v>
      </c>
      <c r="AI2301" t="str">
        <f t="shared" si="713"/>
        <v>Home &amp; Kitchen</v>
      </c>
      <c r="AK2301">
        <f t="shared" si="714"/>
        <v>2023</v>
      </c>
      <c r="AL2301">
        <f t="shared" si="715"/>
        <v>8</v>
      </c>
      <c r="AM2301">
        <f t="shared" si="716"/>
        <v>18</v>
      </c>
      <c r="AN2301">
        <f t="shared" si="717"/>
        <v>6</v>
      </c>
      <c r="AO2301" t="str">
        <f t="shared" si="718"/>
        <v>Weekday</v>
      </c>
      <c r="AR2301" s="20">
        <f t="shared" si="719"/>
        <v>0</v>
      </c>
    </row>
    <row r="2302" spans="1:44" x14ac:dyDescent="0.35">
      <c r="A2302" t="str">
        <f t="shared" si="701"/>
        <v>CUST2301</v>
      </c>
      <c r="B2302" s="2" t="s">
        <v>2638</v>
      </c>
      <c r="C2302" s="4">
        <v>45622</v>
      </c>
      <c r="D2302" s="2" t="s">
        <v>396</v>
      </c>
      <c r="E2302" t="s">
        <v>5048</v>
      </c>
      <c r="F2302" s="2" t="s">
        <v>23</v>
      </c>
      <c r="G2302" s="2" t="s">
        <v>68</v>
      </c>
      <c r="H2302" s="2">
        <v>1</v>
      </c>
      <c r="I2302" s="19">
        <v>242.61</v>
      </c>
      <c r="J2302" s="2" t="s">
        <v>5038</v>
      </c>
      <c r="K2302" s="2" t="s">
        <v>16</v>
      </c>
      <c r="L2302" s="2">
        <v>2</v>
      </c>
      <c r="M2302" s="18">
        <f t="shared" si="702"/>
        <v>242.61</v>
      </c>
      <c r="T2302" t="str">
        <f t="shared" si="703"/>
        <v>Completed</v>
      </c>
      <c r="U2302" t="str">
        <f t="shared" si="704"/>
        <v>No</v>
      </c>
      <c r="V2302" t="str">
        <f t="shared" si="705"/>
        <v>No</v>
      </c>
      <c r="X2302">
        <f t="shared" si="706"/>
        <v>590</v>
      </c>
      <c r="Y2302">
        <f t="shared" si="707"/>
        <v>451</v>
      </c>
      <c r="Z2302" s="18">
        <f t="shared" si="708"/>
        <v>594714.6477588166</v>
      </c>
      <c r="AA2302" s="18">
        <f t="shared" si="709"/>
        <v>60882.938065984097</v>
      </c>
      <c r="AB2302" s="17">
        <f t="shared" si="710"/>
        <v>3.804733727810651</v>
      </c>
      <c r="AC2302" s="2" t="s">
        <v>68</v>
      </c>
      <c r="AD2302" s="2" t="s">
        <v>23</v>
      </c>
      <c r="AE2302" t="str">
        <f t="shared" si="711"/>
        <v>Books</v>
      </c>
      <c r="AF2302" t="str">
        <f t="shared" si="712"/>
        <v>Books</v>
      </c>
      <c r="AG2302" t="str" cm="1">
        <f t="array" ref="AG2302">INDEX(AD:AD,ROW())</f>
        <v>Books</v>
      </c>
      <c r="AH2302">
        <f t="shared" si="720"/>
        <v>20</v>
      </c>
      <c r="AI2302" t="str">
        <f t="shared" si="713"/>
        <v>Books</v>
      </c>
      <c r="AK2302">
        <f t="shared" si="714"/>
        <v>2024</v>
      </c>
      <c r="AL2302">
        <f t="shared" si="715"/>
        <v>11</v>
      </c>
      <c r="AM2302">
        <f t="shared" si="716"/>
        <v>26</v>
      </c>
      <c r="AN2302">
        <f t="shared" si="717"/>
        <v>3</v>
      </c>
      <c r="AO2302" t="str">
        <f t="shared" si="718"/>
        <v>Weekday</v>
      </c>
      <c r="AR2302" s="20">
        <f t="shared" si="719"/>
        <v>0</v>
      </c>
    </row>
    <row r="2303" spans="1:44" x14ac:dyDescent="0.35">
      <c r="A2303" t="str">
        <f t="shared" si="701"/>
        <v>CUST2302</v>
      </c>
      <c r="B2303" s="2" t="s">
        <v>2639</v>
      </c>
      <c r="C2303" s="4">
        <v>45837</v>
      </c>
      <c r="D2303" s="2" t="s">
        <v>94</v>
      </c>
      <c r="E2303" t="s">
        <v>5050</v>
      </c>
      <c r="F2303" s="2" t="s">
        <v>29</v>
      </c>
      <c r="G2303" s="2" t="s">
        <v>138</v>
      </c>
      <c r="H2303" s="2">
        <v>1</v>
      </c>
      <c r="I2303" s="19">
        <v>347.05</v>
      </c>
      <c r="J2303" s="2" t="s">
        <v>20</v>
      </c>
      <c r="K2303" s="2" t="s">
        <v>16</v>
      </c>
      <c r="L2303" s="2">
        <v>5</v>
      </c>
      <c r="M2303" s="18">
        <f t="shared" si="702"/>
        <v>347.05</v>
      </c>
      <c r="T2303" t="str">
        <f t="shared" si="703"/>
        <v>Completed</v>
      </c>
      <c r="U2303" t="str">
        <f t="shared" si="704"/>
        <v>No</v>
      </c>
      <c r="V2303" t="str">
        <f t="shared" si="705"/>
        <v>No</v>
      </c>
      <c r="X2303">
        <f t="shared" si="706"/>
        <v>589</v>
      </c>
      <c r="Y2303">
        <f t="shared" si="707"/>
        <v>426</v>
      </c>
      <c r="Z2303" s="18">
        <f t="shared" si="708"/>
        <v>1892867.2841657216</v>
      </c>
      <c r="AA2303" s="18">
        <f t="shared" si="709"/>
        <v>199432.98236095349</v>
      </c>
      <c r="AB2303" s="17">
        <f t="shared" si="710"/>
        <v>3.8949824970828471</v>
      </c>
      <c r="AC2303" s="2" t="s">
        <v>138</v>
      </c>
      <c r="AD2303" s="2" t="s">
        <v>29</v>
      </c>
      <c r="AE2303" t="str">
        <f t="shared" si="711"/>
        <v>Fashion</v>
      </c>
      <c r="AF2303" t="str">
        <f t="shared" si="712"/>
        <v>Fashion</v>
      </c>
      <c r="AG2303" t="str" cm="1">
        <f t="array" ref="AG2303">INDEX(AD:AD,ROW())</f>
        <v>Fashion</v>
      </c>
      <c r="AH2303">
        <f t="shared" si="720"/>
        <v>53</v>
      </c>
      <c r="AI2303" t="str">
        <f t="shared" si="713"/>
        <v>Fashion</v>
      </c>
      <c r="AK2303">
        <f t="shared" si="714"/>
        <v>2025</v>
      </c>
      <c r="AL2303">
        <f t="shared" si="715"/>
        <v>6</v>
      </c>
      <c r="AM2303">
        <f t="shared" si="716"/>
        <v>29</v>
      </c>
      <c r="AN2303">
        <f t="shared" si="717"/>
        <v>1</v>
      </c>
      <c r="AO2303" t="str">
        <f t="shared" si="718"/>
        <v>Weekend</v>
      </c>
      <c r="AR2303" s="20">
        <f t="shared" si="719"/>
        <v>0</v>
      </c>
    </row>
    <row r="2304" spans="1:44" x14ac:dyDescent="0.35">
      <c r="A2304" t="str">
        <f t="shared" si="701"/>
        <v>CUST2303</v>
      </c>
      <c r="B2304" s="2" t="s">
        <v>2640</v>
      </c>
      <c r="C2304" s="4">
        <v>45594</v>
      </c>
      <c r="D2304" s="2" t="s">
        <v>539</v>
      </c>
      <c r="E2304" t="s">
        <v>5054</v>
      </c>
      <c r="F2304" s="2" t="s">
        <v>42</v>
      </c>
      <c r="G2304" s="2" t="s">
        <v>43</v>
      </c>
      <c r="H2304" s="2">
        <v>2</v>
      </c>
      <c r="I2304" s="19">
        <v>452.18</v>
      </c>
      <c r="J2304" s="2" t="s">
        <v>5047</v>
      </c>
      <c r="K2304" s="2" t="s">
        <v>16</v>
      </c>
      <c r="L2304" s="2">
        <v>4</v>
      </c>
      <c r="M2304" s="18">
        <f t="shared" si="702"/>
        <v>904.36</v>
      </c>
      <c r="T2304" t="str">
        <f t="shared" si="703"/>
        <v>Completed</v>
      </c>
      <c r="U2304" t="str">
        <f t="shared" si="704"/>
        <v>No</v>
      </c>
      <c r="V2304" t="str">
        <f t="shared" si="705"/>
        <v>No</v>
      </c>
      <c r="X2304">
        <f t="shared" si="706"/>
        <v>558</v>
      </c>
      <c r="Y2304">
        <f t="shared" si="707"/>
        <v>430</v>
      </c>
      <c r="Z2304" s="18">
        <f t="shared" si="708"/>
        <v>1098537.4901531704</v>
      </c>
      <c r="AA2304" s="18">
        <f t="shared" si="709"/>
        <v>96724.388030634553</v>
      </c>
      <c r="AB2304" s="17">
        <f t="shared" si="710"/>
        <v>3.9001122334455669</v>
      </c>
      <c r="AC2304" s="2" t="s">
        <v>43</v>
      </c>
      <c r="AD2304" s="2" t="s">
        <v>42</v>
      </c>
      <c r="AE2304" t="str">
        <f t="shared" si="711"/>
        <v>Beauty</v>
      </c>
      <c r="AF2304" t="str">
        <f t="shared" si="712"/>
        <v>Beauty</v>
      </c>
      <c r="AG2304" t="str" cm="1">
        <f t="array" ref="AG2304">INDEX(AD:AD,ROW())</f>
        <v>Beauty</v>
      </c>
      <c r="AH2304">
        <f t="shared" si="720"/>
        <v>10</v>
      </c>
      <c r="AI2304" t="str">
        <f t="shared" si="713"/>
        <v>Beauty</v>
      </c>
      <c r="AK2304">
        <f t="shared" si="714"/>
        <v>2024</v>
      </c>
      <c r="AL2304">
        <f t="shared" si="715"/>
        <v>10</v>
      </c>
      <c r="AM2304">
        <f t="shared" si="716"/>
        <v>29</v>
      </c>
      <c r="AN2304">
        <f t="shared" si="717"/>
        <v>3</v>
      </c>
      <c r="AO2304" t="str">
        <f t="shared" si="718"/>
        <v>Weekday</v>
      </c>
      <c r="AR2304" s="20">
        <f t="shared" si="719"/>
        <v>0</v>
      </c>
    </row>
    <row r="2305" spans="1:44" x14ac:dyDescent="0.35">
      <c r="A2305" t="str">
        <f t="shared" si="701"/>
        <v>CUST2304</v>
      </c>
      <c r="B2305" s="2" t="s">
        <v>2641</v>
      </c>
      <c r="C2305" s="4">
        <v>45657</v>
      </c>
      <c r="D2305" s="2" t="s">
        <v>449</v>
      </c>
      <c r="E2305" t="s">
        <v>5053</v>
      </c>
      <c r="F2305" s="2" t="s">
        <v>19</v>
      </c>
      <c r="G2305" s="2" t="s">
        <v>5040</v>
      </c>
      <c r="H2305" s="2">
        <v>2</v>
      </c>
      <c r="I2305" s="19">
        <v>1637.44</v>
      </c>
      <c r="J2305" s="2" t="s">
        <v>5046</v>
      </c>
      <c r="K2305" s="2" t="s">
        <v>31</v>
      </c>
      <c r="L2305" s="31"/>
      <c r="M2305" s="18">
        <f t="shared" si="702"/>
        <v>3274.88</v>
      </c>
      <c r="T2305" t="str">
        <f t="shared" si="703"/>
        <v>Pending</v>
      </c>
      <c r="U2305" t="str">
        <f t="shared" si="704"/>
        <v>No</v>
      </c>
      <c r="V2305" t="str">
        <f t="shared" si="705"/>
        <v>Yes</v>
      </c>
      <c r="X2305">
        <f t="shared" si="706"/>
        <v>559</v>
      </c>
      <c r="Y2305">
        <f t="shared" si="707"/>
        <v>408</v>
      </c>
      <c r="Z2305" s="18">
        <f t="shared" si="708"/>
        <v>2759712.3299794244</v>
      </c>
      <c r="AA2305" s="18">
        <f t="shared" si="709"/>
        <v>330643.50635802455</v>
      </c>
      <c r="AB2305" s="17">
        <f t="shared" si="710"/>
        <v>3.8641711229946525</v>
      </c>
      <c r="AC2305" s="2" t="s">
        <v>5040</v>
      </c>
      <c r="AD2305" s="2" t="s">
        <v>19</v>
      </c>
      <c r="AE2305" t="str">
        <f t="shared" si="711"/>
        <v>Electronics</v>
      </c>
      <c r="AF2305" t="str">
        <f t="shared" si="712"/>
        <v>Electronics</v>
      </c>
      <c r="AG2305" t="str" cm="1">
        <f t="array" ref="AG2305">INDEX(AD:AD,ROW())</f>
        <v>Electronics</v>
      </c>
      <c r="AH2305">
        <f t="shared" si="720"/>
        <v>13</v>
      </c>
      <c r="AI2305" t="str">
        <f t="shared" si="713"/>
        <v>Electronics</v>
      </c>
      <c r="AK2305">
        <f t="shared" si="714"/>
        <v>2024</v>
      </c>
      <c r="AL2305">
        <f t="shared" si="715"/>
        <v>12</v>
      </c>
      <c r="AM2305">
        <f t="shared" si="716"/>
        <v>31</v>
      </c>
      <c r="AN2305">
        <f t="shared" si="717"/>
        <v>3</v>
      </c>
      <c r="AO2305" t="str">
        <f t="shared" si="718"/>
        <v>Weekday</v>
      </c>
      <c r="AR2305" s="20">
        <f t="shared" si="719"/>
        <v>0</v>
      </c>
    </row>
    <row r="2306" spans="1:44" x14ac:dyDescent="0.35">
      <c r="A2306" t="str">
        <f t="shared" si="701"/>
        <v>CUST2305</v>
      </c>
      <c r="B2306" s="2" t="s">
        <v>2642</v>
      </c>
      <c r="C2306" s="4">
        <v>45391</v>
      </c>
      <c r="D2306" s="2" t="s">
        <v>1193</v>
      </c>
      <c r="E2306" t="s">
        <v>5053</v>
      </c>
      <c r="F2306" s="2" t="s">
        <v>42</v>
      </c>
      <c r="G2306" s="2" t="s">
        <v>170</v>
      </c>
      <c r="H2306" s="2">
        <v>2</v>
      </c>
      <c r="I2306" s="19">
        <v>1186.3800000000001</v>
      </c>
      <c r="J2306" s="2" t="s">
        <v>20</v>
      </c>
      <c r="K2306" s="2" t="s">
        <v>76</v>
      </c>
      <c r="L2306" s="2">
        <v>4</v>
      </c>
      <c r="M2306" s="18">
        <f t="shared" si="702"/>
        <v>2372.7600000000002</v>
      </c>
      <c r="T2306" t="str">
        <f t="shared" si="703"/>
        <v>Completed</v>
      </c>
      <c r="U2306" t="str">
        <f t="shared" si="704"/>
        <v>No</v>
      </c>
      <c r="V2306" t="str">
        <f t="shared" si="705"/>
        <v>No</v>
      </c>
      <c r="X2306">
        <f t="shared" si="706"/>
        <v>559</v>
      </c>
      <c r="Y2306">
        <f t="shared" si="707"/>
        <v>408</v>
      </c>
      <c r="Z2306" s="18">
        <f t="shared" si="708"/>
        <v>1098537.4901531704</v>
      </c>
      <c r="AA2306" s="18">
        <f t="shared" si="709"/>
        <v>96724.388030634553</v>
      </c>
      <c r="AB2306" s="17">
        <f t="shared" si="710"/>
        <v>3.9001122334455669</v>
      </c>
      <c r="AC2306" s="2" t="s">
        <v>170</v>
      </c>
      <c r="AD2306" s="2" t="s">
        <v>42</v>
      </c>
      <c r="AE2306" t="str">
        <f t="shared" si="711"/>
        <v>Beauty</v>
      </c>
      <c r="AF2306" t="str">
        <f t="shared" si="712"/>
        <v>Beauty</v>
      </c>
      <c r="AG2306" t="str" cm="1">
        <f t="array" ref="AG2306">INDEX(AD:AD,ROW())</f>
        <v>Beauty</v>
      </c>
      <c r="AH2306">
        <f t="shared" si="720"/>
        <v>70</v>
      </c>
      <c r="AI2306" t="str">
        <f t="shared" si="713"/>
        <v>Beauty</v>
      </c>
      <c r="AK2306">
        <f t="shared" si="714"/>
        <v>2024</v>
      </c>
      <c r="AL2306">
        <f t="shared" si="715"/>
        <v>4</v>
      </c>
      <c r="AM2306">
        <f t="shared" si="716"/>
        <v>9</v>
      </c>
      <c r="AN2306">
        <f t="shared" si="717"/>
        <v>3</v>
      </c>
      <c r="AO2306" t="str">
        <f t="shared" si="718"/>
        <v>Weekday</v>
      </c>
      <c r="AR2306" s="20">
        <f t="shared" si="719"/>
        <v>1</v>
      </c>
    </row>
    <row r="2307" spans="1:44" x14ac:dyDescent="0.35">
      <c r="A2307" t="str">
        <f t="shared" ref="A2307:A2370" si="721">"CUST"&amp;TEXT(ROW()-1,"0000")</f>
        <v>CUST2306</v>
      </c>
      <c r="B2307" s="2" t="s">
        <v>2643</v>
      </c>
      <c r="C2307" s="4">
        <v>45052</v>
      </c>
      <c r="D2307" s="2" t="s">
        <v>166</v>
      </c>
      <c r="E2307" t="s">
        <v>5048</v>
      </c>
      <c r="F2307" s="2" t="s">
        <v>13</v>
      </c>
      <c r="G2307" s="2" t="s">
        <v>95</v>
      </c>
      <c r="H2307" s="2">
        <v>3</v>
      </c>
      <c r="I2307" s="19">
        <v>1314.98</v>
      </c>
      <c r="J2307" s="2" t="s">
        <v>50</v>
      </c>
      <c r="K2307" s="2" t="s">
        <v>16</v>
      </c>
      <c r="L2307" s="2">
        <v>5</v>
      </c>
      <c r="M2307" s="18">
        <f t="shared" ref="M2307:M2370" si="722">H2307*I2307</f>
        <v>3944.94</v>
      </c>
      <c r="T2307" t="str">
        <f t="shared" ref="T2307:T2370" si="723">IF(K2307="Cancelled","Lost Sale",IF(K2307="Pending","Pending","Completed"))</f>
        <v>Completed</v>
      </c>
      <c r="U2307" t="str">
        <f t="shared" ref="U2307:U2370" si="724">IF(AND(K2307="Delivered",M2307&gt;1000),"Yes","No")</f>
        <v>Yes</v>
      </c>
      <c r="V2307" t="str">
        <f t="shared" ref="V2307:V2370" si="725">IF(OR(K2307="Cancelled",K2307="Pending"),"Yes","No")</f>
        <v>No</v>
      </c>
      <c r="X2307">
        <f t="shared" ref="X2307:X2370" si="726">COUNTIF($E$2:$E$4701,E2307)</f>
        <v>590</v>
      </c>
      <c r="Y2307">
        <f t="shared" ref="Y2307:Y2370" si="727">COUNTIFS($E$2:$E$4701,E2307,$K$2:$K$4701,"Delivered")</f>
        <v>451</v>
      </c>
      <c r="Z2307" s="18">
        <f t="shared" ref="Z2307:Z2370" si="728">SUMIF($F$2:$F$4701,F2307,$M$2:$M$4701)</f>
        <v>1463424.4009529033</v>
      </c>
      <c r="AA2307" s="18">
        <f t="shared" ref="AA2307:AA2370" si="729">SUMIFS($M$2:$M$4701,$F$2:$F$4701,F2307,$K$2:$K$4701,"Pending")</f>
        <v>118285.78776560788</v>
      </c>
      <c r="AB2307" s="17">
        <f t="shared" ref="AB2307:AB2370" si="730">AVERAGEIF($F$2:$F$4701,F2307,$L$2:$L$4701)</f>
        <v>3.8140589569160999</v>
      </c>
      <c r="AC2307" s="2" t="s">
        <v>95</v>
      </c>
      <c r="AD2307" s="2" t="s">
        <v>13</v>
      </c>
      <c r="AE2307" t="str">
        <f t="shared" ref="AE2307:AE2370" si="731">VLOOKUP(G2307,$AC$2:$AD$4738,2,FALSE)</f>
        <v>Home &amp; Kitchen</v>
      </c>
      <c r="AF2307" t="str">
        <f t="shared" ref="AF2307:AF2370" si="732">_xlfn.XLOOKUP(G2307,AC:AC,AD:AD)</f>
        <v>Home &amp; Kitchen</v>
      </c>
      <c r="AG2307" t="str" cm="1">
        <f t="array" ref="AG2307">INDEX(AD:AD,ROW())</f>
        <v>Home &amp; Kitchen</v>
      </c>
      <c r="AH2307">
        <f t="shared" si="720"/>
        <v>32</v>
      </c>
      <c r="AI2307" t="str">
        <f t="shared" ref="AI2307:AI2370" si="733">INDEX(AD:AD,MATCH(G2307,AC:AC,0))</f>
        <v>Home &amp; Kitchen</v>
      </c>
      <c r="AK2307">
        <f t="shared" ref="AK2307:AK2370" si="734">YEAR(C2307)</f>
        <v>2023</v>
      </c>
      <c r="AL2307">
        <f t="shared" ref="AL2307:AL2370" si="735">MONTH(C2307)</f>
        <v>5</v>
      </c>
      <c r="AM2307">
        <f t="shared" ref="AM2307:AM2370" si="736">DAY(C2307)</f>
        <v>6</v>
      </c>
      <c r="AN2307">
        <f t="shared" ref="AN2307:AN2370" si="737">WEEKDAY(C2307)</f>
        <v>7</v>
      </c>
      <c r="AO2307" t="str">
        <f t="shared" ref="AO2307:AO2370" si="738">IF(WEEKDAY(C2307,2)&gt;5,"Weekend","Weekday")</f>
        <v>Weekend</v>
      </c>
      <c r="AR2307" s="20">
        <f t="shared" ref="AR2307:AR2370" si="739">IF(OR(K2307="Cancelled",K2307="Returned"),1,0)</f>
        <v>0</v>
      </c>
    </row>
    <row r="2308" spans="1:44" x14ac:dyDescent="0.35">
      <c r="A2308" t="str">
        <f t="shared" si="721"/>
        <v>CUST2307</v>
      </c>
      <c r="B2308" s="2" t="s">
        <v>2644</v>
      </c>
      <c r="C2308" s="4">
        <v>45732</v>
      </c>
      <c r="D2308" s="2" t="s">
        <v>161</v>
      </c>
      <c r="E2308" t="s">
        <v>5056</v>
      </c>
      <c r="F2308" s="2" t="s">
        <v>19</v>
      </c>
      <c r="G2308" s="2" t="s">
        <v>5039</v>
      </c>
      <c r="H2308" s="2">
        <v>1</v>
      </c>
      <c r="I2308" s="19">
        <v>1873.87</v>
      </c>
      <c r="J2308" s="2" t="s">
        <v>5046</v>
      </c>
      <c r="K2308" s="2" t="s">
        <v>16</v>
      </c>
      <c r="L2308" s="2">
        <v>5</v>
      </c>
      <c r="M2308" s="18">
        <f t="shared" si="722"/>
        <v>1873.87</v>
      </c>
      <c r="T2308" t="str">
        <f t="shared" si="723"/>
        <v>Completed</v>
      </c>
      <c r="U2308" t="str">
        <f t="shared" si="724"/>
        <v>Yes</v>
      </c>
      <c r="V2308" t="str">
        <f t="shared" si="725"/>
        <v>No</v>
      </c>
      <c r="X2308">
        <f t="shared" si="726"/>
        <v>50</v>
      </c>
      <c r="Y2308">
        <f t="shared" si="727"/>
        <v>37</v>
      </c>
      <c r="Z2308" s="18">
        <f t="shared" si="728"/>
        <v>2759712.3299794244</v>
      </c>
      <c r="AA2308" s="18">
        <f t="shared" si="729"/>
        <v>330643.50635802455</v>
      </c>
      <c r="AB2308" s="17">
        <f t="shared" si="730"/>
        <v>3.8641711229946525</v>
      </c>
      <c r="AC2308" s="2" t="s">
        <v>5039</v>
      </c>
      <c r="AD2308" s="2" t="s">
        <v>19</v>
      </c>
      <c r="AE2308" t="str">
        <f t="shared" si="731"/>
        <v>Electronics</v>
      </c>
      <c r="AF2308" t="str">
        <f t="shared" si="732"/>
        <v>Electronics</v>
      </c>
      <c r="AG2308" t="str" cm="1">
        <f t="array" ref="AG2308">INDEX(AD:AD,ROW())</f>
        <v>Electronics</v>
      </c>
      <c r="AH2308">
        <f t="shared" si="720"/>
        <v>3</v>
      </c>
      <c r="AI2308" t="str">
        <f t="shared" si="733"/>
        <v>Electronics</v>
      </c>
      <c r="AK2308">
        <f t="shared" si="734"/>
        <v>2025</v>
      </c>
      <c r="AL2308">
        <f t="shared" si="735"/>
        <v>3</v>
      </c>
      <c r="AM2308">
        <f t="shared" si="736"/>
        <v>16</v>
      </c>
      <c r="AN2308">
        <f t="shared" si="737"/>
        <v>1</v>
      </c>
      <c r="AO2308" t="str">
        <f t="shared" si="738"/>
        <v>Weekend</v>
      </c>
      <c r="AR2308" s="20">
        <f t="shared" si="739"/>
        <v>0</v>
      </c>
    </row>
    <row r="2309" spans="1:44" x14ac:dyDescent="0.35">
      <c r="A2309" t="str">
        <f t="shared" si="721"/>
        <v>CUST2308</v>
      </c>
      <c r="B2309" s="2" t="s">
        <v>2645</v>
      </c>
      <c r="C2309" s="4">
        <v>44993</v>
      </c>
      <c r="D2309" s="2" t="s">
        <v>476</v>
      </c>
      <c r="E2309" t="s">
        <v>5050</v>
      </c>
      <c r="F2309" s="2" t="s">
        <v>29</v>
      </c>
      <c r="G2309" s="2" t="s">
        <v>121</v>
      </c>
      <c r="H2309" s="2">
        <v>1</v>
      </c>
      <c r="I2309" s="19">
        <v>2320.91</v>
      </c>
      <c r="J2309" s="2" t="s">
        <v>50</v>
      </c>
      <c r="K2309" s="2" t="s">
        <v>103</v>
      </c>
      <c r="L2309" s="2">
        <v>3</v>
      </c>
      <c r="M2309" s="18">
        <f t="shared" si="722"/>
        <v>2320.91</v>
      </c>
      <c r="T2309" t="str">
        <f t="shared" si="723"/>
        <v>Lost Sale</v>
      </c>
      <c r="U2309" t="str">
        <f t="shared" si="724"/>
        <v>No</v>
      </c>
      <c r="V2309" t="str">
        <f t="shared" si="725"/>
        <v>Yes</v>
      </c>
      <c r="X2309">
        <f t="shared" si="726"/>
        <v>589</v>
      </c>
      <c r="Y2309">
        <f t="shared" si="727"/>
        <v>426</v>
      </c>
      <c r="Z2309" s="18">
        <f t="shared" si="728"/>
        <v>1892867.2841657216</v>
      </c>
      <c r="AA2309" s="18">
        <f t="shared" si="729"/>
        <v>199432.98236095349</v>
      </c>
      <c r="AB2309" s="17">
        <f t="shared" si="730"/>
        <v>3.8949824970828471</v>
      </c>
      <c r="AC2309" s="2" t="s">
        <v>121</v>
      </c>
      <c r="AD2309" s="2" t="s">
        <v>29</v>
      </c>
      <c r="AE2309" t="str">
        <f t="shared" si="731"/>
        <v>Fashion</v>
      </c>
      <c r="AF2309" t="str">
        <f t="shared" si="732"/>
        <v>Fashion</v>
      </c>
      <c r="AG2309" t="str" cm="1">
        <f t="array" ref="AG2309">INDEX(AD:AD,ROW())</f>
        <v>Fashion</v>
      </c>
      <c r="AH2309">
        <f t="shared" si="720"/>
        <v>45</v>
      </c>
      <c r="AI2309" t="str">
        <f t="shared" si="733"/>
        <v>Fashion</v>
      </c>
      <c r="AK2309">
        <f t="shared" si="734"/>
        <v>2023</v>
      </c>
      <c r="AL2309">
        <f t="shared" si="735"/>
        <v>3</v>
      </c>
      <c r="AM2309">
        <f t="shared" si="736"/>
        <v>8</v>
      </c>
      <c r="AN2309">
        <f t="shared" si="737"/>
        <v>4</v>
      </c>
      <c r="AO2309" t="str">
        <f t="shared" si="738"/>
        <v>Weekday</v>
      </c>
      <c r="AR2309" s="20">
        <f t="shared" si="739"/>
        <v>1</v>
      </c>
    </row>
    <row r="2310" spans="1:44" x14ac:dyDescent="0.35">
      <c r="A2310" t="str">
        <f t="shared" si="721"/>
        <v>CUST2309</v>
      </c>
      <c r="B2310" s="2" t="s">
        <v>2646</v>
      </c>
      <c r="C2310" s="4">
        <v>45771</v>
      </c>
      <c r="D2310" s="2" t="s">
        <v>449</v>
      </c>
      <c r="E2310" t="s">
        <v>5050</v>
      </c>
      <c r="F2310" s="2" t="s">
        <v>13</v>
      </c>
      <c r="G2310" s="2" t="s">
        <v>5045</v>
      </c>
      <c r="H2310" s="2">
        <v>3</v>
      </c>
      <c r="I2310" s="19">
        <v>1592.67</v>
      </c>
      <c r="J2310" s="2" t="s">
        <v>50</v>
      </c>
      <c r="K2310" s="2" t="s">
        <v>16</v>
      </c>
      <c r="L2310" s="2">
        <v>4</v>
      </c>
      <c r="M2310" s="18">
        <f t="shared" si="722"/>
        <v>4778.01</v>
      </c>
      <c r="T2310" t="str">
        <f t="shared" si="723"/>
        <v>Completed</v>
      </c>
      <c r="U2310" t="str">
        <f t="shared" si="724"/>
        <v>Yes</v>
      </c>
      <c r="V2310" t="str">
        <f t="shared" si="725"/>
        <v>No</v>
      </c>
      <c r="X2310">
        <f t="shared" si="726"/>
        <v>589</v>
      </c>
      <c r="Y2310">
        <f t="shared" si="727"/>
        <v>426</v>
      </c>
      <c r="Z2310" s="18">
        <f t="shared" si="728"/>
        <v>1463424.4009529033</v>
      </c>
      <c r="AA2310" s="18">
        <f t="shared" si="729"/>
        <v>118285.78776560788</v>
      </c>
      <c r="AB2310" s="17">
        <f t="shared" si="730"/>
        <v>3.8140589569160999</v>
      </c>
      <c r="AC2310" s="2" t="s">
        <v>5045</v>
      </c>
      <c r="AD2310" s="2" t="s">
        <v>13</v>
      </c>
      <c r="AE2310" t="str">
        <f t="shared" si="731"/>
        <v>Home &amp; Kitchen</v>
      </c>
      <c r="AF2310" t="str">
        <f t="shared" si="732"/>
        <v>Home &amp; Kitchen</v>
      </c>
      <c r="AG2310" t="str" cm="1">
        <f t="array" ref="AG2310">INDEX(AD:AD,ROW())</f>
        <v>Home &amp; Kitchen</v>
      </c>
      <c r="AH2310">
        <f t="shared" si="720"/>
        <v>76</v>
      </c>
      <c r="AI2310" t="str">
        <f t="shared" si="733"/>
        <v>Home &amp; Kitchen</v>
      </c>
      <c r="AK2310">
        <f t="shared" si="734"/>
        <v>2025</v>
      </c>
      <c r="AL2310">
        <f t="shared" si="735"/>
        <v>4</v>
      </c>
      <c r="AM2310">
        <f t="shared" si="736"/>
        <v>24</v>
      </c>
      <c r="AN2310">
        <f t="shared" si="737"/>
        <v>5</v>
      </c>
      <c r="AO2310" t="str">
        <f t="shared" si="738"/>
        <v>Weekday</v>
      </c>
      <c r="AR2310" s="20">
        <f t="shared" si="739"/>
        <v>0</v>
      </c>
    </row>
    <row r="2311" spans="1:44" x14ac:dyDescent="0.35">
      <c r="A2311" t="str">
        <f t="shared" si="721"/>
        <v>CUST2310</v>
      </c>
      <c r="B2311" s="2" t="s">
        <v>2647</v>
      </c>
      <c r="C2311" s="4">
        <v>45548</v>
      </c>
      <c r="D2311" s="2" t="s">
        <v>715</v>
      </c>
      <c r="E2311" t="s">
        <v>5051</v>
      </c>
      <c r="F2311" s="2" t="s">
        <v>19</v>
      </c>
      <c r="G2311" s="2" t="s">
        <v>60</v>
      </c>
      <c r="H2311" s="2">
        <v>1</v>
      </c>
      <c r="I2311" s="19">
        <v>1495.63</v>
      </c>
      <c r="J2311" s="2" t="s">
        <v>15</v>
      </c>
      <c r="K2311" s="2" t="s">
        <v>16</v>
      </c>
      <c r="L2311" s="2">
        <v>3</v>
      </c>
      <c r="M2311" s="18">
        <f t="shared" si="722"/>
        <v>1495.63</v>
      </c>
      <c r="T2311" t="str">
        <f t="shared" si="723"/>
        <v>Completed</v>
      </c>
      <c r="U2311" t="str">
        <f t="shared" si="724"/>
        <v>Yes</v>
      </c>
      <c r="V2311" t="str">
        <f t="shared" si="725"/>
        <v>No</v>
      </c>
      <c r="X2311">
        <f t="shared" si="726"/>
        <v>619</v>
      </c>
      <c r="Y2311">
        <f t="shared" si="727"/>
        <v>468</v>
      </c>
      <c r="Z2311" s="18">
        <f t="shared" si="728"/>
        <v>2759712.3299794244</v>
      </c>
      <c r="AA2311" s="18">
        <f t="shared" si="729"/>
        <v>330643.50635802455</v>
      </c>
      <c r="AB2311" s="17">
        <f t="shared" si="730"/>
        <v>3.8641711229946525</v>
      </c>
      <c r="AC2311" s="2" t="s">
        <v>60</v>
      </c>
      <c r="AD2311" s="2" t="s">
        <v>19</v>
      </c>
      <c r="AE2311" t="str">
        <f t="shared" si="731"/>
        <v>Electronics</v>
      </c>
      <c r="AF2311" t="str">
        <f t="shared" si="732"/>
        <v>Electronics</v>
      </c>
      <c r="AG2311" t="str" cm="1">
        <f t="array" ref="AG2311">INDEX(AD:AD,ROW())</f>
        <v>Electronics</v>
      </c>
      <c r="AH2311">
        <f t="shared" si="720"/>
        <v>17</v>
      </c>
      <c r="AI2311" t="str">
        <f t="shared" si="733"/>
        <v>Electronics</v>
      </c>
      <c r="AK2311">
        <f t="shared" si="734"/>
        <v>2024</v>
      </c>
      <c r="AL2311">
        <f t="shared" si="735"/>
        <v>9</v>
      </c>
      <c r="AM2311">
        <f t="shared" si="736"/>
        <v>13</v>
      </c>
      <c r="AN2311">
        <f t="shared" si="737"/>
        <v>6</v>
      </c>
      <c r="AO2311" t="str">
        <f t="shared" si="738"/>
        <v>Weekday</v>
      </c>
      <c r="AR2311" s="20">
        <f t="shared" si="739"/>
        <v>0</v>
      </c>
    </row>
    <row r="2312" spans="1:44" x14ac:dyDescent="0.35">
      <c r="A2312" t="str">
        <f t="shared" si="721"/>
        <v>CUST2311</v>
      </c>
      <c r="B2312" s="2" t="s">
        <v>2648</v>
      </c>
      <c r="C2312" s="4">
        <v>45713</v>
      </c>
      <c r="D2312" s="2" t="s">
        <v>107</v>
      </c>
      <c r="E2312" t="s">
        <v>5048</v>
      </c>
      <c r="F2312" s="2" t="s">
        <v>42</v>
      </c>
      <c r="G2312" s="2" t="s">
        <v>43</v>
      </c>
      <c r="H2312" s="2">
        <v>2</v>
      </c>
      <c r="I2312" s="19">
        <v>1135.55</v>
      </c>
      <c r="J2312" s="2" t="s">
        <v>15</v>
      </c>
      <c r="K2312" s="2" t="s">
        <v>16</v>
      </c>
      <c r="L2312" s="2">
        <v>5</v>
      </c>
      <c r="M2312" s="18">
        <f t="shared" si="722"/>
        <v>2271.1</v>
      </c>
      <c r="T2312" t="str">
        <f t="shared" si="723"/>
        <v>Completed</v>
      </c>
      <c r="U2312" t="str">
        <f t="shared" si="724"/>
        <v>Yes</v>
      </c>
      <c r="V2312" t="str">
        <f t="shared" si="725"/>
        <v>No</v>
      </c>
      <c r="X2312">
        <f t="shared" si="726"/>
        <v>590</v>
      </c>
      <c r="Y2312">
        <f t="shared" si="727"/>
        <v>451</v>
      </c>
      <c r="Z2312" s="18">
        <f t="shared" si="728"/>
        <v>1098537.4901531704</v>
      </c>
      <c r="AA2312" s="18">
        <f t="shared" si="729"/>
        <v>96724.388030634553</v>
      </c>
      <c r="AB2312" s="17">
        <f t="shared" si="730"/>
        <v>3.9001122334455669</v>
      </c>
      <c r="AC2312" s="2" t="s">
        <v>43</v>
      </c>
      <c r="AD2312" s="2" t="s">
        <v>42</v>
      </c>
      <c r="AE2312" t="str">
        <f t="shared" si="731"/>
        <v>Beauty</v>
      </c>
      <c r="AF2312" t="str">
        <f t="shared" si="732"/>
        <v>Beauty</v>
      </c>
      <c r="AG2312" t="str" cm="1">
        <f t="array" ref="AG2312">INDEX(AD:AD,ROW())</f>
        <v>Beauty</v>
      </c>
      <c r="AH2312">
        <f t="shared" si="720"/>
        <v>10</v>
      </c>
      <c r="AI2312" t="str">
        <f t="shared" si="733"/>
        <v>Beauty</v>
      </c>
      <c r="AK2312">
        <f t="shared" si="734"/>
        <v>2025</v>
      </c>
      <c r="AL2312">
        <f t="shared" si="735"/>
        <v>2</v>
      </c>
      <c r="AM2312">
        <f t="shared" si="736"/>
        <v>25</v>
      </c>
      <c r="AN2312">
        <f t="shared" si="737"/>
        <v>3</v>
      </c>
      <c r="AO2312" t="str">
        <f t="shared" si="738"/>
        <v>Weekday</v>
      </c>
      <c r="AR2312" s="20">
        <f t="shared" si="739"/>
        <v>0</v>
      </c>
    </row>
    <row r="2313" spans="1:44" x14ac:dyDescent="0.35">
      <c r="A2313" t="str">
        <f t="shared" si="721"/>
        <v>CUST2312</v>
      </c>
      <c r="B2313" s="2" t="s">
        <v>2649</v>
      </c>
      <c r="C2313" s="4">
        <v>45187</v>
      </c>
      <c r="D2313" s="2" t="s">
        <v>858</v>
      </c>
      <c r="E2313" t="s">
        <v>5052</v>
      </c>
      <c r="F2313" s="2" t="s">
        <v>29</v>
      </c>
      <c r="G2313" s="2" t="s">
        <v>5041</v>
      </c>
      <c r="H2313" s="2">
        <v>2</v>
      </c>
      <c r="I2313" s="19">
        <v>1654.02</v>
      </c>
      <c r="J2313" s="2" t="s">
        <v>50</v>
      </c>
      <c r="K2313" s="2" t="s">
        <v>16</v>
      </c>
      <c r="L2313" s="31"/>
      <c r="M2313" s="18">
        <f t="shared" si="722"/>
        <v>3308.04</v>
      </c>
      <c r="T2313" t="str">
        <f t="shared" si="723"/>
        <v>Completed</v>
      </c>
      <c r="U2313" t="str">
        <f t="shared" si="724"/>
        <v>Yes</v>
      </c>
      <c r="V2313" t="str">
        <f t="shared" si="725"/>
        <v>No</v>
      </c>
      <c r="X2313">
        <f t="shared" si="726"/>
        <v>573</v>
      </c>
      <c r="Y2313">
        <f t="shared" si="727"/>
        <v>450</v>
      </c>
      <c r="Z2313" s="18">
        <f t="shared" si="728"/>
        <v>1892867.2841657216</v>
      </c>
      <c r="AA2313" s="18">
        <f t="shared" si="729"/>
        <v>199432.98236095349</v>
      </c>
      <c r="AB2313" s="17">
        <f t="shared" si="730"/>
        <v>3.8949824970828471</v>
      </c>
      <c r="AC2313" s="2" t="s">
        <v>5041</v>
      </c>
      <c r="AD2313" s="2" t="s">
        <v>29</v>
      </c>
      <c r="AE2313" t="str">
        <f t="shared" si="731"/>
        <v>Fashion</v>
      </c>
      <c r="AF2313" t="str">
        <f t="shared" si="732"/>
        <v>Fashion</v>
      </c>
      <c r="AG2313" t="str" cm="1">
        <f t="array" ref="AG2313">INDEX(AD:AD,ROW())</f>
        <v>Fashion</v>
      </c>
      <c r="AH2313">
        <f t="shared" ref="AH2313:AH2376" si="740">MATCH(G2313,AC:AC,0)</f>
        <v>15</v>
      </c>
      <c r="AI2313" t="str">
        <f t="shared" si="733"/>
        <v>Fashion</v>
      </c>
      <c r="AK2313">
        <f t="shared" si="734"/>
        <v>2023</v>
      </c>
      <c r="AL2313">
        <f t="shared" si="735"/>
        <v>9</v>
      </c>
      <c r="AM2313">
        <f t="shared" si="736"/>
        <v>18</v>
      </c>
      <c r="AN2313">
        <f t="shared" si="737"/>
        <v>2</v>
      </c>
      <c r="AO2313" t="str">
        <f t="shared" si="738"/>
        <v>Weekday</v>
      </c>
      <c r="AR2313" s="20">
        <f t="shared" si="739"/>
        <v>0</v>
      </c>
    </row>
    <row r="2314" spans="1:44" x14ac:dyDescent="0.35">
      <c r="A2314" t="str">
        <f t="shared" si="721"/>
        <v>CUST2313</v>
      </c>
      <c r="B2314" s="2" t="s">
        <v>2650</v>
      </c>
      <c r="C2314" s="4">
        <v>45598</v>
      </c>
      <c r="D2314" s="2" t="s">
        <v>222</v>
      </c>
      <c r="E2314" t="s">
        <v>5049</v>
      </c>
      <c r="F2314" s="2" t="s">
        <v>13</v>
      </c>
      <c r="G2314" s="2" t="s">
        <v>14</v>
      </c>
      <c r="H2314" s="2">
        <v>2</v>
      </c>
      <c r="I2314" s="19">
        <v>1835.32</v>
      </c>
      <c r="J2314" s="2" t="s">
        <v>5047</v>
      </c>
      <c r="K2314" s="2" t="s">
        <v>16</v>
      </c>
      <c r="L2314" s="2">
        <v>4</v>
      </c>
      <c r="M2314" s="18">
        <f t="shared" si="722"/>
        <v>3670.64</v>
      </c>
      <c r="T2314" t="str">
        <f t="shared" si="723"/>
        <v>Completed</v>
      </c>
      <c r="U2314" t="str">
        <f t="shared" si="724"/>
        <v>Yes</v>
      </c>
      <c r="V2314" t="str">
        <f t="shared" si="725"/>
        <v>No</v>
      </c>
      <c r="X2314">
        <f t="shared" si="726"/>
        <v>595</v>
      </c>
      <c r="Y2314">
        <f t="shared" si="727"/>
        <v>444</v>
      </c>
      <c r="Z2314" s="18">
        <f t="shared" si="728"/>
        <v>1463424.4009529033</v>
      </c>
      <c r="AA2314" s="18">
        <f t="shared" si="729"/>
        <v>118285.78776560788</v>
      </c>
      <c r="AB2314" s="17">
        <f t="shared" si="730"/>
        <v>3.8140589569160999</v>
      </c>
      <c r="AC2314" s="2" t="s">
        <v>14</v>
      </c>
      <c r="AD2314" s="2" t="s">
        <v>13</v>
      </c>
      <c r="AE2314" t="str">
        <f t="shared" si="731"/>
        <v>Home &amp; Kitchen</v>
      </c>
      <c r="AF2314" t="str">
        <f t="shared" si="732"/>
        <v>Home &amp; Kitchen</v>
      </c>
      <c r="AG2314" t="str" cm="1">
        <f t="array" ref="AG2314">INDEX(AD:AD,ROW())</f>
        <v>Home &amp; Kitchen</v>
      </c>
      <c r="AH2314">
        <f t="shared" si="740"/>
        <v>2</v>
      </c>
      <c r="AI2314" t="str">
        <f t="shared" si="733"/>
        <v>Home &amp; Kitchen</v>
      </c>
      <c r="AK2314">
        <f t="shared" si="734"/>
        <v>2024</v>
      </c>
      <c r="AL2314">
        <f t="shared" si="735"/>
        <v>11</v>
      </c>
      <c r="AM2314">
        <f t="shared" si="736"/>
        <v>2</v>
      </c>
      <c r="AN2314">
        <f t="shared" si="737"/>
        <v>7</v>
      </c>
      <c r="AO2314" t="str">
        <f t="shared" si="738"/>
        <v>Weekend</v>
      </c>
      <c r="AR2314" s="20">
        <f t="shared" si="739"/>
        <v>0</v>
      </c>
    </row>
    <row r="2315" spans="1:44" x14ac:dyDescent="0.35">
      <c r="A2315" t="str">
        <f t="shared" si="721"/>
        <v>CUST2314</v>
      </c>
      <c r="B2315" s="2" t="s">
        <v>2651</v>
      </c>
      <c r="C2315" s="4">
        <v>45645</v>
      </c>
      <c r="D2315" s="2" t="s">
        <v>161</v>
      </c>
      <c r="E2315" t="s">
        <v>5051</v>
      </c>
      <c r="F2315" s="2" t="s">
        <v>13</v>
      </c>
      <c r="G2315" s="2" t="s">
        <v>34</v>
      </c>
      <c r="H2315" s="2">
        <v>1</v>
      </c>
      <c r="I2315" s="19">
        <v>169.9</v>
      </c>
      <c r="J2315" s="2" t="s">
        <v>20</v>
      </c>
      <c r="K2315" s="2" t="s">
        <v>103</v>
      </c>
      <c r="L2315" s="2">
        <v>5</v>
      </c>
      <c r="M2315" s="18">
        <f t="shared" si="722"/>
        <v>169.9</v>
      </c>
      <c r="T2315" t="str">
        <f t="shared" si="723"/>
        <v>Lost Sale</v>
      </c>
      <c r="U2315" t="str">
        <f t="shared" si="724"/>
        <v>No</v>
      </c>
      <c r="V2315" t="str">
        <f t="shared" si="725"/>
        <v>Yes</v>
      </c>
      <c r="X2315">
        <f t="shared" si="726"/>
        <v>619</v>
      </c>
      <c r="Y2315">
        <f t="shared" si="727"/>
        <v>468</v>
      </c>
      <c r="Z2315" s="18">
        <f t="shared" si="728"/>
        <v>1463424.4009529033</v>
      </c>
      <c r="AA2315" s="18">
        <f t="shared" si="729"/>
        <v>118285.78776560788</v>
      </c>
      <c r="AB2315" s="17">
        <f t="shared" si="730"/>
        <v>3.8140589569160999</v>
      </c>
      <c r="AC2315" s="2" t="s">
        <v>34</v>
      </c>
      <c r="AD2315" s="2" t="s">
        <v>13</v>
      </c>
      <c r="AE2315" t="str">
        <f t="shared" si="731"/>
        <v>Home &amp; Kitchen</v>
      </c>
      <c r="AF2315" t="str">
        <f t="shared" si="732"/>
        <v>Home &amp; Kitchen</v>
      </c>
      <c r="AG2315" t="str" cm="1">
        <f t="array" ref="AG2315">INDEX(AD:AD,ROW())</f>
        <v>Home &amp; Kitchen</v>
      </c>
      <c r="AH2315">
        <f t="shared" si="740"/>
        <v>7</v>
      </c>
      <c r="AI2315" t="str">
        <f t="shared" si="733"/>
        <v>Home &amp; Kitchen</v>
      </c>
      <c r="AK2315">
        <f t="shared" si="734"/>
        <v>2024</v>
      </c>
      <c r="AL2315">
        <f t="shared" si="735"/>
        <v>12</v>
      </c>
      <c r="AM2315">
        <f t="shared" si="736"/>
        <v>19</v>
      </c>
      <c r="AN2315">
        <f t="shared" si="737"/>
        <v>5</v>
      </c>
      <c r="AO2315" t="str">
        <f t="shared" si="738"/>
        <v>Weekday</v>
      </c>
      <c r="AR2315" s="20">
        <f t="shared" si="739"/>
        <v>1</v>
      </c>
    </row>
    <row r="2316" spans="1:44" x14ac:dyDescent="0.35">
      <c r="A2316" t="str">
        <f t="shared" si="721"/>
        <v>CUST2315</v>
      </c>
      <c r="B2316" s="2" t="s">
        <v>2652</v>
      </c>
      <c r="C2316" s="4">
        <v>45541</v>
      </c>
      <c r="D2316" s="2" t="s">
        <v>1419</v>
      </c>
      <c r="E2316" t="s">
        <v>5054</v>
      </c>
      <c r="F2316" s="2" t="s">
        <v>29</v>
      </c>
      <c r="G2316" s="2" t="s">
        <v>121</v>
      </c>
      <c r="H2316" s="2">
        <v>1</v>
      </c>
      <c r="I2316" s="19">
        <v>1393.04</v>
      </c>
      <c r="J2316" s="2" t="s">
        <v>5046</v>
      </c>
      <c r="K2316" s="2" t="s">
        <v>76</v>
      </c>
      <c r="L2316" s="2">
        <v>5</v>
      </c>
      <c r="M2316" s="18">
        <f t="shared" si="722"/>
        <v>1393.04</v>
      </c>
      <c r="T2316" t="str">
        <f t="shared" si="723"/>
        <v>Completed</v>
      </c>
      <c r="U2316" t="str">
        <f t="shared" si="724"/>
        <v>No</v>
      </c>
      <c r="V2316" t="str">
        <f t="shared" si="725"/>
        <v>No</v>
      </c>
      <c r="X2316">
        <f t="shared" si="726"/>
        <v>558</v>
      </c>
      <c r="Y2316">
        <f t="shared" si="727"/>
        <v>430</v>
      </c>
      <c r="Z2316" s="18">
        <f t="shared" si="728"/>
        <v>1892867.2841657216</v>
      </c>
      <c r="AA2316" s="18">
        <f t="shared" si="729"/>
        <v>199432.98236095349</v>
      </c>
      <c r="AB2316" s="17">
        <f t="shared" si="730"/>
        <v>3.8949824970828471</v>
      </c>
      <c r="AC2316" s="2" t="s">
        <v>121</v>
      </c>
      <c r="AD2316" s="2" t="s">
        <v>29</v>
      </c>
      <c r="AE2316" t="str">
        <f t="shared" si="731"/>
        <v>Fashion</v>
      </c>
      <c r="AF2316" t="str">
        <f t="shared" si="732"/>
        <v>Fashion</v>
      </c>
      <c r="AG2316" t="str" cm="1">
        <f t="array" ref="AG2316">INDEX(AD:AD,ROW())</f>
        <v>Fashion</v>
      </c>
      <c r="AH2316">
        <f t="shared" si="740"/>
        <v>45</v>
      </c>
      <c r="AI2316" t="str">
        <f t="shared" si="733"/>
        <v>Fashion</v>
      </c>
      <c r="AK2316">
        <f t="shared" si="734"/>
        <v>2024</v>
      </c>
      <c r="AL2316">
        <f t="shared" si="735"/>
        <v>9</v>
      </c>
      <c r="AM2316">
        <f t="shared" si="736"/>
        <v>6</v>
      </c>
      <c r="AN2316">
        <f t="shared" si="737"/>
        <v>6</v>
      </c>
      <c r="AO2316" t="str">
        <f t="shared" si="738"/>
        <v>Weekday</v>
      </c>
      <c r="AR2316" s="20">
        <f t="shared" si="739"/>
        <v>1</v>
      </c>
    </row>
    <row r="2317" spans="1:44" x14ac:dyDescent="0.35">
      <c r="A2317" t="str">
        <f t="shared" si="721"/>
        <v>CUST2316</v>
      </c>
      <c r="B2317" s="2" t="s">
        <v>2653</v>
      </c>
      <c r="C2317" s="4">
        <v>45577</v>
      </c>
      <c r="D2317" s="2" t="s">
        <v>290</v>
      </c>
      <c r="E2317" t="s">
        <v>5049</v>
      </c>
      <c r="F2317" s="2" t="s">
        <v>29</v>
      </c>
      <c r="G2317" s="2" t="s">
        <v>121</v>
      </c>
      <c r="H2317" s="2">
        <v>3</v>
      </c>
      <c r="I2317" s="19">
        <v>1700.63</v>
      </c>
      <c r="J2317" s="2" t="s">
        <v>5047</v>
      </c>
      <c r="K2317" s="2" t="s">
        <v>16</v>
      </c>
      <c r="L2317" s="2">
        <v>4</v>
      </c>
      <c r="M2317" s="18">
        <f t="shared" si="722"/>
        <v>5101.8900000000003</v>
      </c>
      <c r="T2317" t="str">
        <f t="shared" si="723"/>
        <v>Completed</v>
      </c>
      <c r="U2317" t="str">
        <f t="shared" si="724"/>
        <v>Yes</v>
      </c>
      <c r="V2317" t="str">
        <f t="shared" si="725"/>
        <v>No</v>
      </c>
      <c r="X2317">
        <f t="shared" si="726"/>
        <v>595</v>
      </c>
      <c r="Y2317">
        <f t="shared" si="727"/>
        <v>444</v>
      </c>
      <c r="Z2317" s="18">
        <f t="shared" si="728"/>
        <v>1892867.2841657216</v>
      </c>
      <c r="AA2317" s="18">
        <f t="shared" si="729"/>
        <v>199432.98236095349</v>
      </c>
      <c r="AB2317" s="17">
        <f t="shared" si="730"/>
        <v>3.8949824970828471</v>
      </c>
      <c r="AC2317" s="2" t="s">
        <v>121</v>
      </c>
      <c r="AD2317" s="2" t="s">
        <v>29</v>
      </c>
      <c r="AE2317" t="str">
        <f t="shared" si="731"/>
        <v>Fashion</v>
      </c>
      <c r="AF2317" t="str">
        <f t="shared" si="732"/>
        <v>Fashion</v>
      </c>
      <c r="AG2317" t="str" cm="1">
        <f t="array" ref="AG2317">INDEX(AD:AD,ROW())</f>
        <v>Fashion</v>
      </c>
      <c r="AH2317">
        <f t="shared" si="740"/>
        <v>45</v>
      </c>
      <c r="AI2317" t="str">
        <f t="shared" si="733"/>
        <v>Fashion</v>
      </c>
      <c r="AK2317">
        <f t="shared" si="734"/>
        <v>2024</v>
      </c>
      <c r="AL2317">
        <f t="shared" si="735"/>
        <v>10</v>
      </c>
      <c r="AM2317">
        <f t="shared" si="736"/>
        <v>12</v>
      </c>
      <c r="AN2317">
        <f t="shared" si="737"/>
        <v>7</v>
      </c>
      <c r="AO2317" t="str">
        <f t="shared" si="738"/>
        <v>Weekend</v>
      </c>
      <c r="AR2317" s="20">
        <f t="shared" si="739"/>
        <v>0</v>
      </c>
    </row>
    <row r="2318" spans="1:44" x14ac:dyDescent="0.35">
      <c r="A2318" t="str">
        <f t="shared" si="721"/>
        <v>CUST2317</v>
      </c>
      <c r="B2318" s="2" t="s">
        <v>2654</v>
      </c>
      <c r="C2318" s="4">
        <v>45453</v>
      </c>
      <c r="D2318" s="2" t="s">
        <v>235</v>
      </c>
      <c r="E2318" t="s">
        <v>5052</v>
      </c>
      <c r="F2318" s="2" t="s">
        <v>19</v>
      </c>
      <c r="G2318" s="2" t="s">
        <v>49</v>
      </c>
      <c r="H2318" s="2">
        <v>2</v>
      </c>
      <c r="I2318" s="19">
        <v>2276.91</v>
      </c>
      <c r="J2318" s="2" t="s">
        <v>5046</v>
      </c>
      <c r="K2318" s="2" t="s">
        <v>16</v>
      </c>
      <c r="L2318" s="2">
        <v>3</v>
      </c>
      <c r="M2318" s="18">
        <f t="shared" si="722"/>
        <v>4553.82</v>
      </c>
      <c r="T2318" t="str">
        <f t="shared" si="723"/>
        <v>Completed</v>
      </c>
      <c r="U2318" t="str">
        <f t="shared" si="724"/>
        <v>Yes</v>
      </c>
      <c r="V2318" t="str">
        <f t="shared" si="725"/>
        <v>No</v>
      </c>
      <c r="X2318">
        <f t="shared" si="726"/>
        <v>573</v>
      </c>
      <c r="Y2318">
        <f t="shared" si="727"/>
        <v>450</v>
      </c>
      <c r="Z2318" s="18">
        <f t="shared" si="728"/>
        <v>2759712.3299794244</v>
      </c>
      <c r="AA2318" s="18">
        <f t="shared" si="729"/>
        <v>330643.50635802455</v>
      </c>
      <c r="AB2318" s="17">
        <f t="shared" si="730"/>
        <v>3.8641711229946525</v>
      </c>
      <c r="AC2318" s="2" t="s">
        <v>49</v>
      </c>
      <c r="AD2318" s="2" t="s">
        <v>19</v>
      </c>
      <c r="AE2318" t="str">
        <f t="shared" si="731"/>
        <v>Electronics</v>
      </c>
      <c r="AF2318" t="str">
        <f t="shared" si="732"/>
        <v>Electronics</v>
      </c>
      <c r="AG2318" t="str" cm="1">
        <f t="array" ref="AG2318">INDEX(AD:AD,ROW())</f>
        <v>Electronics</v>
      </c>
      <c r="AH2318">
        <f t="shared" si="740"/>
        <v>12</v>
      </c>
      <c r="AI2318" t="str">
        <f t="shared" si="733"/>
        <v>Electronics</v>
      </c>
      <c r="AK2318">
        <f t="shared" si="734"/>
        <v>2024</v>
      </c>
      <c r="AL2318">
        <f t="shared" si="735"/>
        <v>6</v>
      </c>
      <c r="AM2318">
        <f t="shared" si="736"/>
        <v>10</v>
      </c>
      <c r="AN2318">
        <f t="shared" si="737"/>
        <v>2</v>
      </c>
      <c r="AO2318" t="str">
        <f t="shared" si="738"/>
        <v>Weekday</v>
      </c>
      <c r="AR2318" s="20">
        <f t="shared" si="739"/>
        <v>0</v>
      </c>
    </row>
    <row r="2319" spans="1:44" x14ac:dyDescent="0.35">
      <c r="A2319" t="str">
        <f t="shared" si="721"/>
        <v>CUST2318</v>
      </c>
      <c r="B2319" s="2" t="s">
        <v>2655</v>
      </c>
      <c r="C2319" s="4">
        <v>45721</v>
      </c>
      <c r="D2319" s="2" t="s">
        <v>133</v>
      </c>
      <c r="E2319" t="s">
        <v>5051</v>
      </c>
      <c r="F2319" s="2" t="s">
        <v>19</v>
      </c>
      <c r="G2319" s="2" t="s">
        <v>49</v>
      </c>
      <c r="H2319" s="2">
        <v>1</v>
      </c>
      <c r="I2319" s="19">
        <v>3217.71</v>
      </c>
      <c r="J2319" s="2" t="s">
        <v>5046</v>
      </c>
      <c r="K2319" s="2" t="s">
        <v>16</v>
      </c>
      <c r="L2319" s="2">
        <v>5</v>
      </c>
      <c r="M2319" s="18">
        <f t="shared" si="722"/>
        <v>3217.71</v>
      </c>
      <c r="T2319" t="str">
        <f t="shared" si="723"/>
        <v>Completed</v>
      </c>
      <c r="U2319" t="str">
        <f t="shared" si="724"/>
        <v>Yes</v>
      </c>
      <c r="V2319" t="str">
        <f t="shared" si="725"/>
        <v>No</v>
      </c>
      <c r="X2319">
        <f t="shared" si="726"/>
        <v>619</v>
      </c>
      <c r="Y2319">
        <f t="shared" si="727"/>
        <v>468</v>
      </c>
      <c r="Z2319" s="18">
        <f t="shared" si="728"/>
        <v>2759712.3299794244</v>
      </c>
      <c r="AA2319" s="18">
        <f t="shared" si="729"/>
        <v>330643.50635802455</v>
      </c>
      <c r="AB2319" s="17">
        <f t="shared" si="730"/>
        <v>3.8641711229946525</v>
      </c>
      <c r="AC2319" s="2" t="s">
        <v>49</v>
      </c>
      <c r="AD2319" s="2" t="s">
        <v>19</v>
      </c>
      <c r="AE2319" t="str">
        <f t="shared" si="731"/>
        <v>Electronics</v>
      </c>
      <c r="AF2319" t="str">
        <f t="shared" si="732"/>
        <v>Electronics</v>
      </c>
      <c r="AG2319" t="str" cm="1">
        <f t="array" ref="AG2319">INDEX(AD:AD,ROW())</f>
        <v>Electronics</v>
      </c>
      <c r="AH2319">
        <f t="shared" si="740"/>
        <v>12</v>
      </c>
      <c r="AI2319" t="str">
        <f t="shared" si="733"/>
        <v>Electronics</v>
      </c>
      <c r="AK2319">
        <f t="shared" si="734"/>
        <v>2025</v>
      </c>
      <c r="AL2319">
        <f t="shared" si="735"/>
        <v>3</v>
      </c>
      <c r="AM2319">
        <f t="shared" si="736"/>
        <v>5</v>
      </c>
      <c r="AN2319">
        <f t="shared" si="737"/>
        <v>4</v>
      </c>
      <c r="AO2319" t="str">
        <f t="shared" si="738"/>
        <v>Weekday</v>
      </c>
      <c r="AR2319" s="20">
        <f t="shared" si="739"/>
        <v>0</v>
      </c>
    </row>
    <row r="2320" spans="1:44" x14ac:dyDescent="0.35">
      <c r="A2320" t="str">
        <f t="shared" si="721"/>
        <v>CUST2319</v>
      </c>
      <c r="B2320" s="2" t="s">
        <v>2656</v>
      </c>
      <c r="C2320" s="4">
        <v>45618</v>
      </c>
      <c r="D2320" s="2" t="s">
        <v>830</v>
      </c>
      <c r="E2320" t="s">
        <v>5054</v>
      </c>
      <c r="F2320" s="2" t="s">
        <v>42</v>
      </c>
      <c r="G2320" s="2" t="s">
        <v>43</v>
      </c>
      <c r="H2320" s="2">
        <v>1</v>
      </c>
      <c r="I2320" s="19">
        <v>1242.46</v>
      </c>
      <c r="J2320" s="2" t="s">
        <v>5046</v>
      </c>
      <c r="K2320" s="2" t="s">
        <v>16</v>
      </c>
      <c r="L2320" s="2">
        <v>5</v>
      </c>
      <c r="M2320" s="18">
        <f t="shared" si="722"/>
        <v>1242.46</v>
      </c>
      <c r="T2320" t="str">
        <f t="shared" si="723"/>
        <v>Completed</v>
      </c>
      <c r="U2320" t="str">
        <f t="shared" si="724"/>
        <v>Yes</v>
      </c>
      <c r="V2320" t="str">
        <f t="shared" si="725"/>
        <v>No</v>
      </c>
      <c r="X2320">
        <f t="shared" si="726"/>
        <v>558</v>
      </c>
      <c r="Y2320">
        <f t="shared" si="727"/>
        <v>430</v>
      </c>
      <c r="Z2320" s="18">
        <f t="shared" si="728"/>
        <v>1098537.4901531704</v>
      </c>
      <c r="AA2320" s="18">
        <f t="shared" si="729"/>
        <v>96724.388030634553</v>
      </c>
      <c r="AB2320" s="17">
        <f t="shared" si="730"/>
        <v>3.9001122334455669</v>
      </c>
      <c r="AC2320" s="2" t="s">
        <v>43</v>
      </c>
      <c r="AD2320" s="2" t="s">
        <v>42</v>
      </c>
      <c r="AE2320" t="str">
        <f t="shared" si="731"/>
        <v>Beauty</v>
      </c>
      <c r="AF2320" t="str">
        <f t="shared" si="732"/>
        <v>Beauty</v>
      </c>
      <c r="AG2320" t="str" cm="1">
        <f t="array" ref="AG2320">INDEX(AD:AD,ROW())</f>
        <v>Beauty</v>
      </c>
      <c r="AH2320">
        <f t="shared" si="740"/>
        <v>10</v>
      </c>
      <c r="AI2320" t="str">
        <f t="shared" si="733"/>
        <v>Beauty</v>
      </c>
      <c r="AK2320">
        <f t="shared" si="734"/>
        <v>2024</v>
      </c>
      <c r="AL2320">
        <f t="shared" si="735"/>
        <v>11</v>
      </c>
      <c r="AM2320">
        <f t="shared" si="736"/>
        <v>22</v>
      </c>
      <c r="AN2320">
        <f t="shared" si="737"/>
        <v>6</v>
      </c>
      <c r="AO2320" t="str">
        <f t="shared" si="738"/>
        <v>Weekday</v>
      </c>
      <c r="AR2320" s="20">
        <f t="shared" si="739"/>
        <v>0</v>
      </c>
    </row>
    <row r="2321" spans="1:44" x14ac:dyDescent="0.35">
      <c r="A2321" t="str">
        <f t="shared" si="721"/>
        <v>CUST2320</v>
      </c>
      <c r="B2321" s="2" t="s">
        <v>2657</v>
      </c>
      <c r="C2321" s="4">
        <v>45151</v>
      </c>
      <c r="D2321" s="2" t="s">
        <v>116</v>
      </c>
      <c r="E2321" t="s">
        <v>5051</v>
      </c>
      <c r="F2321" s="2" t="s">
        <v>19</v>
      </c>
      <c r="G2321" s="2" t="s">
        <v>49</v>
      </c>
      <c r="H2321" s="2">
        <v>2</v>
      </c>
      <c r="I2321" s="19">
        <v>1919.4</v>
      </c>
      <c r="J2321" s="2" t="s">
        <v>20</v>
      </c>
      <c r="K2321" s="2" t="s">
        <v>16</v>
      </c>
      <c r="L2321" s="2">
        <v>5</v>
      </c>
      <c r="M2321" s="18">
        <f t="shared" si="722"/>
        <v>3838.8</v>
      </c>
      <c r="T2321" t="str">
        <f t="shared" si="723"/>
        <v>Completed</v>
      </c>
      <c r="U2321" t="str">
        <f t="shared" si="724"/>
        <v>Yes</v>
      </c>
      <c r="V2321" t="str">
        <f t="shared" si="725"/>
        <v>No</v>
      </c>
      <c r="X2321">
        <f t="shared" si="726"/>
        <v>619</v>
      </c>
      <c r="Y2321">
        <f t="shared" si="727"/>
        <v>468</v>
      </c>
      <c r="Z2321" s="18">
        <f t="shared" si="728"/>
        <v>2759712.3299794244</v>
      </c>
      <c r="AA2321" s="18">
        <f t="shared" si="729"/>
        <v>330643.50635802455</v>
      </c>
      <c r="AB2321" s="17">
        <f t="shared" si="730"/>
        <v>3.8641711229946525</v>
      </c>
      <c r="AC2321" s="2" t="s">
        <v>49</v>
      </c>
      <c r="AD2321" s="2" t="s">
        <v>19</v>
      </c>
      <c r="AE2321" t="str">
        <f t="shared" si="731"/>
        <v>Electronics</v>
      </c>
      <c r="AF2321" t="str">
        <f t="shared" si="732"/>
        <v>Electronics</v>
      </c>
      <c r="AG2321" t="str" cm="1">
        <f t="array" ref="AG2321">INDEX(AD:AD,ROW())</f>
        <v>Electronics</v>
      </c>
      <c r="AH2321">
        <f t="shared" si="740"/>
        <v>12</v>
      </c>
      <c r="AI2321" t="str">
        <f t="shared" si="733"/>
        <v>Electronics</v>
      </c>
      <c r="AK2321">
        <f t="shared" si="734"/>
        <v>2023</v>
      </c>
      <c r="AL2321">
        <f t="shared" si="735"/>
        <v>8</v>
      </c>
      <c r="AM2321">
        <f t="shared" si="736"/>
        <v>13</v>
      </c>
      <c r="AN2321">
        <f t="shared" si="737"/>
        <v>1</v>
      </c>
      <c r="AO2321" t="str">
        <f t="shared" si="738"/>
        <v>Weekend</v>
      </c>
      <c r="AR2321" s="20">
        <f t="shared" si="739"/>
        <v>0</v>
      </c>
    </row>
    <row r="2322" spans="1:44" x14ac:dyDescent="0.35">
      <c r="A2322" t="str">
        <f t="shared" si="721"/>
        <v>CUST2321</v>
      </c>
      <c r="B2322" s="2" t="s">
        <v>2658</v>
      </c>
      <c r="C2322" s="4">
        <v>45167</v>
      </c>
      <c r="D2322" s="2" t="s">
        <v>476</v>
      </c>
      <c r="E2322" t="s">
        <v>5054</v>
      </c>
      <c r="F2322" s="2" t="s">
        <v>19</v>
      </c>
      <c r="G2322" s="2" t="s">
        <v>128</v>
      </c>
      <c r="H2322" s="2">
        <v>2</v>
      </c>
      <c r="I2322" s="19">
        <v>486.84</v>
      </c>
      <c r="J2322" s="2" t="s">
        <v>15</v>
      </c>
      <c r="K2322" s="2" t="s">
        <v>76</v>
      </c>
      <c r="L2322" s="2">
        <v>3</v>
      </c>
      <c r="M2322" s="18">
        <f t="shared" si="722"/>
        <v>973.68</v>
      </c>
      <c r="T2322" t="str">
        <f t="shared" si="723"/>
        <v>Completed</v>
      </c>
      <c r="U2322" t="str">
        <f t="shared" si="724"/>
        <v>No</v>
      </c>
      <c r="V2322" t="str">
        <f t="shared" si="725"/>
        <v>No</v>
      </c>
      <c r="X2322">
        <f t="shared" si="726"/>
        <v>558</v>
      </c>
      <c r="Y2322">
        <f t="shared" si="727"/>
        <v>430</v>
      </c>
      <c r="Z2322" s="18">
        <f t="shared" si="728"/>
        <v>2759712.3299794244</v>
      </c>
      <c r="AA2322" s="18">
        <f t="shared" si="729"/>
        <v>330643.50635802455</v>
      </c>
      <c r="AB2322" s="17">
        <f t="shared" si="730"/>
        <v>3.8641711229946525</v>
      </c>
      <c r="AC2322" s="2" t="s">
        <v>128</v>
      </c>
      <c r="AD2322" s="2" t="s">
        <v>19</v>
      </c>
      <c r="AE2322" t="str">
        <f t="shared" si="731"/>
        <v>Electronics</v>
      </c>
      <c r="AF2322" t="str">
        <f t="shared" si="732"/>
        <v>Electronics</v>
      </c>
      <c r="AG2322" t="str" cm="1">
        <f t="array" ref="AG2322">INDEX(AD:AD,ROW())</f>
        <v>Electronics</v>
      </c>
      <c r="AH2322">
        <f t="shared" si="740"/>
        <v>48</v>
      </c>
      <c r="AI2322" t="str">
        <f t="shared" si="733"/>
        <v>Electronics</v>
      </c>
      <c r="AK2322">
        <f t="shared" si="734"/>
        <v>2023</v>
      </c>
      <c r="AL2322">
        <f t="shared" si="735"/>
        <v>8</v>
      </c>
      <c r="AM2322">
        <f t="shared" si="736"/>
        <v>29</v>
      </c>
      <c r="AN2322">
        <f t="shared" si="737"/>
        <v>3</v>
      </c>
      <c r="AO2322" t="str">
        <f t="shared" si="738"/>
        <v>Weekday</v>
      </c>
      <c r="AR2322" s="20">
        <f t="shared" si="739"/>
        <v>1</v>
      </c>
    </row>
    <row r="2323" spans="1:44" x14ac:dyDescent="0.35">
      <c r="A2323" t="str">
        <f t="shared" si="721"/>
        <v>CUST2322</v>
      </c>
      <c r="B2323" s="2" t="s">
        <v>2659</v>
      </c>
      <c r="C2323" s="4">
        <v>45690</v>
      </c>
      <c r="D2323" s="2" t="s">
        <v>127</v>
      </c>
      <c r="E2323" t="s">
        <v>5056</v>
      </c>
      <c r="F2323" s="2" t="s">
        <v>23</v>
      </c>
      <c r="G2323" s="2" t="s">
        <v>46</v>
      </c>
      <c r="H2323" s="2">
        <v>1</v>
      </c>
      <c r="I2323" s="19">
        <v>306.89</v>
      </c>
      <c r="J2323" s="2" t="s">
        <v>50</v>
      </c>
      <c r="K2323" s="2" t="s">
        <v>16</v>
      </c>
      <c r="L2323" s="2">
        <v>4</v>
      </c>
      <c r="M2323" s="18">
        <f t="shared" si="722"/>
        <v>306.89</v>
      </c>
      <c r="T2323" t="str">
        <f t="shared" si="723"/>
        <v>Completed</v>
      </c>
      <c r="U2323" t="str">
        <f t="shared" si="724"/>
        <v>No</v>
      </c>
      <c r="V2323" t="str">
        <f t="shared" si="725"/>
        <v>No</v>
      </c>
      <c r="X2323">
        <f t="shared" si="726"/>
        <v>50</v>
      </c>
      <c r="Y2323">
        <f t="shared" si="727"/>
        <v>37</v>
      </c>
      <c r="Z2323" s="18">
        <f t="shared" si="728"/>
        <v>594714.6477588166</v>
      </c>
      <c r="AA2323" s="18">
        <f t="shared" si="729"/>
        <v>60882.938065984097</v>
      </c>
      <c r="AB2323" s="17">
        <f t="shared" si="730"/>
        <v>3.804733727810651</v>
      </c>
      <c r="AC2323" s="2" t="s">
        <v>46</v>
      </c>
      <c r="AD2323" s="2" t="s">
        <v>23</v>
      </c>
      <c r="AE2323" t="str">
        <f t="shared" si="731"/>
        <v>Books</v>
      </c>
      <c r="AF2323" t="str">
        <f t="shared" si="732"/>
        <v>Books</v>
      </c>
      <c r="AG2323" t="str" cm="1">
        <f t="array" ref="AG2323">INDEX(AD:AD,ROW())</f>
        <v>Books</v>
      </c>
      <c r="AH2323">
        <f t="shared" si="740"/>
        <v>11</v>
      </c>
      <c r="AI2323" t="str">
        <f t="shared" si="733"/>
        <v>Books</v>
      </c>
      <c r="AK2323">
        <f t="shared" si="734"/>
        <v>2025</v>
      </c>
      <c r="AL2323">
        <f t="shared" si="735"/>
        <v>2</v>
      </c>
      <c r="AM2323">
        <f t="shared" si="736"/>
        <v>2</v>
      </c>
      <c r="AN2323">
        <f t="shared" si="737"/>
        <v>1</v>
      </c>
      <c r="AO2323" t="str">
        <f t="shared" si="738"/>
        <v>Weekend</v>
      </c>
      <c r="AR2323" s="20">
        <f t="shared" si="739"/>
        <v>0</v>
      </c>
    </row>
    <row r="2324" spans="1:44" x14ac:dyDescent="0.35">
      <c r="A2324" t="str">
        <f t="shared" si="721"/>
        <v>CUST2323</v>
      </c>
      <c r="B2324" s="2" t="s">
        <v>2660</v>
      </c>
      <c r="C2324" s="4">
        <v>45605</v>
      </c>
      <c r="D2324" s="2" t="s">
        <v>367</v>
      </c>
      <c r="E2324" t="s">
        <v>5049</v>
      </c>
      <c r="F2324" s="2" t="s">
        <v>23</v>
      </c>
      <c r="G2324" s="2" t="s">
        <v>24</v>
      </c>
      <c r="H2324" s="2">
        <v>3</v>
      </c>
      <c r="I2324" s="19">
        <v>406.76</v>
      </c>
      <c r="J2324" s="2" t="s">
        <v>20</v>
      </c>
      <c r="K2324" s="2" t="s">
        <v>16</v>
      </c>
      <c r="L2324" s="31"/>
      <c r="M2324" s="18">
        <f t="shared" si="722"/>
        <v>1220.28</v>
      </c>
      <c r="T2324" t="str">
        <f t="shared" si="723"/>
        <v>Completed</v>
      </c>
      <c r="U2324" t="str">
        <f t="shared" si="724"/>
        <v>Yes</v>
      </c>
      <c r="V2324" t="str">
        <f t="shared" si="725"/>
        <v>No</v>
      </c>
      <c r="X2324">
        <f t="shared" si="726"/>
        <v>595</v>
      </c>
      <c r="Y2324">
        <f t="shared" si="727"/>
        <v>444</v>
      </c>
      <c r="Z2324" s="18">
        <f t="shared" si="728"/>
        <v>594714.6477588166</v>
      </c>
      <c r="AA2324" s="18">
        <f t="shared" si="729"/>
        <v>60882.938065984097</v>
      </c>
      <c r="AB2324" s="17">
        <f t="shared" si="730"/>
        <v>3.804733727810651</v>
      </c>
      <c r="AC2324" s="2" t="s">
        <v>24</v>
      </c>
      <c r="AD2324" s="2" t="s">
        <v>23</v>
      </c>
      <c r="AE2324" t="str">
        <f t="shared" si="731"/>
        <v>Books</v>
      </c>
      <c r="AF2324" t="str">
        <f t="shared" si="732"/>
        <v>Books</v>
      </c>
      <c r="AG2324" t="str" cm="1">
        <f t="array" ref="AG2324">INDEX(AD:AD,ROW())</f>
        <v>Books</v>
      </c>
      <c r="AH2324">
        <f t="shared" si="740"/>
        <v>4</v>
      </c>
      <c r="AI2324" t="str">
        <f t="shared" si="733"/>
        <v>Books</v>
      </c>
      <c r="AK2324">
        <f t="shared" si="734"/>
        <v>2024</v>
      </c>
      <c r="AL2324">
        <f t="shared" si="735"/>
        <v>11</v>
      </c>
      <c r="AM2324">
        <f t="shared" si="736"/>
        <v>9</v>
      </c>
      <c r="AN2324">
        <f t="shared" si="737"/>
        <v>7</v>
      </c>
      <c r="AO2324" t="str">
        <f t="shared" si="738"/>
        <v>Weekend</v>
      </c>
      <c r="AR2324" s="20">
        <f t="shared" si="739"/>
        <v>0</v>
      </c>
    </row>
    <row r="2325" spans="1:44" x14ac:dyDescent="0.35">
      <c r="A2325" t="str">
        <f t="shared" si="721"/>
        <v>CUST2324</v>
      </c>
      <c r="B2325" s="2" t="s">
        <v>2661</v>
      </c>
      <c r="C2325" s="4">
        <v>45135</v>
      </c>
      <c r="D2325" s="2" t="s">
        <v>707</v>
      </c>
      <c r="E2325" t="s">
        <v>5049</v>
      </c>
      <c r="F2325" s="2" t="s">
        <v>13</v>
      </c>
      <c r="G2325" s="2" t="s">
        <v>37</v>
      </c>
      <c r="H2325" s="2">
        <v>1</v>
      </c>
      <c r="I2325" s="19">
        <v>1992.42</v>
      </c>
      <c r="J2325" s="2" t="s">
        <v>50</v>
      </c>
      <c r="K2325" s="2" t="s">
        <v>31</v>
      </c>
      <c r="L2325" s="2">
        <v>4</v>
      </c>
      <c r="M2325" s="18">
        <f t="shared" si="722"/>
        <v>1992.42</v>
      </c>
      <c r="T2325" t="str">
        <f t="shared" si="723"/>
        <v>Pending</v>
      </c>
      <c r="U2325" t="str">
        <f t="shared" si="724"/>
        <v>No</v>
      </c>
      <c r="V2325" t="str">
        <f t="shared" si="725"/>
        <v>Yes</v>
      </c>
      <c r="X2325">
        <f t="shared" si="726"/>
        <v>595</v>
      </c>
      <c r="Y2325">
        <f t="shared" si="727"/>
        <v>444</v>
      </c>
      <c r="Z2325" s="18">
        <f t="shared" si="728"/>
        <v>1463424.4009529033</v>
      </c>
      <c r="AA2325" s="18">
        <f t="shared" si="729"/>
        <v>118285.78776560788</v>
      </c>
      <c r="AB2325" s="17">
        <f t="shared" si="730"/>
        <v>3.8140589569160999</v>
      </c>
      <c r="AC2325" s="2" t="s">
        <v>37</v>
      </c>
      <c r="AD2325" s="2" t="s">
        <v>13</v>
      </c>
      <c r="AE2325" t="str">
        <f t="shared" si="731"/>
        <v>Home &amp; Kitchen</v>
      </c>
      <c r="AF2325" t="str">
        <f t="shared" si="732"/>
        <v>Home &amp; Kitchen</v>
      </c>
      <c r="AG2325" t="str" cm="1">
        <f t="array" ref="AG2325">INDEX(AD:AD,ROW())</f>
        <v>Home &amp; Kitchen</v>
      </c>
      <c r="AH2325">
        <f t="shared" si="740"/>
        <v>8</v>
      </c>
      <c r="AI2325" t="str">
        <f t="shared" si="733"/>
        <v>Home &amp; Kitchen</v>
      </c>
      <c r="AK2325">
        <f t="shared" si="734"/>
        <v>2023</v>
      </c>
      <c r="AL2325">
        <f t="shared" si="735"/>
        <v>7</v>
      </c>
      <c r="AM2325">
        <f t="shared" si="736"/>
        <v>28</v>
      </c>
      <c r="AN2325">
        <f t="shared" si="737"/>
        <v>6</v>
      </c>
      <c r="AO2325" t="str">
        <f t="shared" si="738"/>
        <v>Weekday</v>
      </c>
      <c r="AR2325" s="20">
        <f t="shared" si="739"/>
        <v>0</v>
      </c>
    </row>
    <row r="2326" spans="1:44" x14ac:dyDescent="0.35">
      <c r="A2326" t="str">
        <f t="shared" si="721"/>
        <v>CUST2325</v>
      </c>
      <c r="B2326" s="2" t="s">
        <v>2662</v>
      </c>
      <c r="C2326" s="4">
        <v>45693</v>
      </c>
      <c r="D2326" s="2" t="s">
        <v>97</v>
      </c>
      <c r="E2326" t="s">
        <v>5055</v>
      </c>
      <c r="F2326" s="2" t="s">
        <v>19</v>
      </c>
      <c r="G2326" s="2" t="s">
        <v>60</v>
      </c>
      <c r="H2326" s="2">
        <v>3</v>
      </c>
      <c r="I2326" s="19">
        <v>1516.64</v>
      </c>
      <c r="J2326" s="2" t="s">
        <v>15</v>
      </c>
      <c r="K2326" s="2" t="s">
        <v>16</v>
      </c>
      <c r="L2326" s="2">
        <v>4</v>
      </c>
      <c r="M2326" s="18">
        <f t="shared" si="722"/>
        <v>4549.92</v>
      </c>
      <c r="T2326" t="str">
        <f t="shared" si="723"/>
        <v>Completed</v>
      </c>
      <c r="U2326" t="str">
        <f t="shared" si="724"/>
        <v>Yes</v>
      </c>
      <c r="V2326" t="str">
        <f t="shared" si="725"/>
        <v>No</v>
      </c>
      <c r="X2326">
        <f t="shared" si="726"/>
        <v>567</v>
      </c>
      <c r="Y2326">
        <f t="shared" si="727"/>
        <v>440</v>
      </c>
      <c r="Z2326" s="18">
        <f t="shared" si="728"/>
        <v>2759712.3299794244</v>
      </c>
      <c r="AA2326" s="18">
        <f t="shared" si="729"/>
        <v>330643.50635802455</v>
      </c>
      <c r="AB2326" s="17">
        <f t="shared" si="730"/>
        <v>3.8641711229946525</v>
      </c>
      <c r="AC2326" s="2" t="s">
        <v>60</v>
      </c>
      <c r="AD2326" s="2" t="s">
        <v>19</v>
      </c>
      <c r="AE2326" t="str">
        <f t="shared" si="731"/>
        <v>Electronics</v>
      </c>
      <c r="AF2326" t="str">
        <f t="shared" si="732"/>
        <v>Electronics</v>
      </c>
      <c r="AG2326" t="str" cm="1">
        <f t="array" ref="AG2326">INDEX(AD:AD,ROW())</f>
        <v>Electronics</v>
      </c>
      <c r="AH2326">
        <f t="shared" si="740"/>
        <v>17</v>
      </c>
      <c r="AI2326" t="str">
        <f t="shared" si="733"/>
        <v>Electronics</v>
      </c>
      <c r="AK2326">
        <f t="shared" si="734"/>
        <v>2025</v>
      </c>
      <c r="AL2326">
        <f t="shared" si="735"/>
        <v>2</v>
      </c>
      <c r="AM2326">
        <f t="shared" si="736"/>
        <v>5</v>
      </c>
      <c r="AN2326">
        <f t="shared" si="737"/>
        <v>4</v>
      </c>
      <c r="AO2326" t="str">
        <f t="shared" si="738"/>
        <v>Weekday</v>
      </c>
      <c r="AR2326" s="20">
        <f t="shared" si="739"/>
        <v>0</v>
      </c>
    </row>
    <row r="2327" spans="1:44" x14ac:dyDescent="0.35">
      <c r="A2327" t="str">
        <f t="shared" si="721"/>
        <v>CUST2326</v>
      </c>
      <c r="B2327" s="2" t="s">
        <v>2663</v>
      </c>
      <c r="C2327" s="4">
        <v>45254</v>
      </c>
      <c r="D2327" s="2" t="s">
        <v>847</v>
      </c>
      <c r="E2327" t="s">
        <v>5052</v>
      </c>
      <c r="F2327" s="2" t="s">
        <v>13</v>
      </c>
      <c r="G2327" s="2" t="s">
        <v>95</v>
      </c>
      <c r="H2327" s="2">
        <v>1</v>
      </c>
      <c r="I2327" s="19">
        <v>350.78</v>
      </c>
      <c r="J2327" s="2" t="s">
        <v>5046</v>
      </c>
      <c r="K2327" s="2" t="s">
        <v>16</v>
      </c>
      <c r="L2327" s="2">
        <v>4</v>
      </c>
      <c r="M2327" s="18">
        <f t="shared" si="722"/>
        <v>350.78</v>
      </c>
      <c r="T2327" t="str">
        <f t="shared" si="723"/>
        <v>Completed</v>
      </c>
      <c r="U2327" t="str">
        <f t="shared" si="724"/>
        <v>No</v>
      </c>
      <c r="V2327" t="str">
        <f t="shared" si="725"/>
        <v>No</v>
      </c>
      <c r="X2327">
        <f t="shared" si="726"/>
        <v>573</v>
      </c>
      <c r="Y2327">
        <f t="shared" si="727"/>
        <v>450</v>
      </c>
      <c r="Z2327" s="18">
        <f t="shared" si="728"/>
        <v>1463424.4009529033</v>
      </c>
      <c r="AA2327" s="18">
        <f t="shared" si="729"/>
        <v>118285.78776560788</v>
      </c>
      <c r="AB2327" s="17">
        <f t="shared" si="730"/>
        <v>3.8140589569160999</v>
      </c>
      <c r="AC2327" s="2" t="s">
        <v>95</v>
      </c>
      <c r="AD2327" s="2" t="s">
        <v>13</v>
      </c>
      <c r="AE2327" t="str">
        <f t="shared" si="731"/>
        <v>Home &amp; Kitchen</v>
      </c>
      <c r="AF2327" t="str">
        <f t="shared" si="732"/>
        <v>Home &amp; Kitchen</v>
      </c>
      <c r="AG2327" t="str" cm="1">
        <f t="array" ref="AG2327">INDEX(AD:AD,ROW())</f>
        <v>Home &amp; Kitchen</v>
      </c>
      <c r="AH2327">
        <f t="shared" si="740"/>
        <v>32</v>
      </c>
      <c r="AI2327" t="str">
        <f t="shared" si="733"/>
        <v>Home &amp; Kitchen</v>
      </c>
      <c r="AK2327">
        <f t="shared" si="734"/>
        <v>2023</v>
      </c>
      <c r="AL2327">
        <f t="shared" si="735"/>
        <v>11</v>
      </c>
      <c r="AM2327">
        <f t="shared" si="736"/>
        <v>24</v>
      </c>
      <c r="AN2327">
        <f t="shared" si="737"/>
        <v>6</v>
      </c>
      <c r="AO2327" t="str">
        <f t="shared" si="738"/>
        <v>Weekday</v>
      </c>
      <c r="AR2327" s="20">
        <f t="shared" si="739"/>
        <v>0</v>
      </c>
    </row>
    <row r="2328" spans="1:44" x14ac:dyDescent="0.35">
      <c r="A2328" t="str">
        <f t="shared" si="721"/>
        <v>CUST2327</v>
      </c>
      <c r="B2328" s="2" t="s">
        <v>2664</v>
      </c>
      <c r="C2328" s="4">
        <v>45180</v>
      </c>
      <c r="D2328" s="2" t="s">
        <v>1913</v>
      </c>
      <c r="E2328" t="s">
        <v>5051</v>
      </c>
      <c r="F2328" s="2" t="s">
        <v>42</v>
      </c>
      <c r="G2328" s="2" t="s">
        <v>5044</v>
      </c>
      <c r="H2328" s="2">
        <v>1</v>
      </c>
      <c r="I2328" s="19">
        <v>136.66</v>
      </c>
      <c r="J2328" s="2" t="s">
        <v>5046</v>
      </c>
      <c r="K2328" s="2" t="s">
        <v>16</v>
      </c>
      <c r="L2328" s="2">
        <v>2</v>
      </c>
      <c r="M2328" s="18">
        <f t="shared" si="722"/>
        <v>136.66</v>
      </c>
      <c r="T2328" t="str">
        <f t="shared" si="723"/>
        <v>Completed</v>
      </c>
      <c r="U2328" t="str">
        <f t="shared" si="724"/>
        <v>No</v>
      </c>
      <c r="V2328" t="str">
        <f t="shared" si="725"/>
        <v>No</v>
      </c>
      <c r="X2328">
        <f t="shared" si="726"/>
        <v>619</v>
      </c>
      <c r="Y2328">
        <f t="shared" si="727"/>
        <v>468</v>
      </c>
      <c r="Z2328" s="18">
        <f t="shared" si="728"/>
        <v>1098537.4901531704</v>
      </c>
      <c r="AA2328" s="18">
        <f t="shared" si="729"/>
        <v>96724.388030634553</v>
      </c>
      <c r="AB2328" s="17">
        <f t="shared" si="730"/>
        <v>3.9001122334455669</v>
      </c>
      <c r="AC2328" s="2" t="s">
        <v>5044</v>
      </c>
      <c r="AD2328" s="2" t="s">
        <v>42</v>
      </c>
      <c r="AE2328" t="str">
        <f t="shared" si="731"/>
        <v>Beauty</v>
      </c>
      <c r="AF2328" t="str">
        <f t="shared" si="732"/>
        <v>Beauty</v>
      </c>
      <c r="AG2328" t="str" cm="1">
        <f t="array" ref="AG2328">INDEX(AD:AD,ROW())</f>
        <v>Beauty</v>
      </c>
      <c r="AH2328">
        <f t="shared" si="740"/>
        <v>64</v>
      </c>
      <c r="AI2328" t="str">
        <f t="shared" si="733"/>
        <v>Beauty</v>
      </c>
      <c r="AK2328">
        <f t="shared" si="734"/>
        <v>2023</v>
      </c>
      <c r="AL2328">
        <f t="shared" si="735"/>
        <v>9</v>
      </c>
      <c r="AM2328">
        <f t="shared" si="736"/>
        <v>11</v>
      </c>
      <c r="AN2328">
        <f t="shared" si="737"/>
        <v>2</v>
      </c>
      <c r="AO2328" t="str">
        <f t="shared" si="738"/>
        <v>Weekday</v>
      </c>
      <c r="AR2328" s="20">
        <f t="shared" si="739"/>
        <v>0</v>
      </c>
    </row>
    <row r="2329" spans="1:44" x14ac:dyDescent="0.35">
      <c r="A2329" t="str">
        <f t="shared" si="721"/>
        <v>CUST2328</v>
      </c>
      <c r="B2329" s="2" t="s">
        <v>2665</v>
      </c>
      <c r="C2329" s="4">
        <v>45358</v>
      </c>
      <c r="D2329" s="2" t="s">
        <v>1109</v>
      </c>
      <c r="E2329" t="s">
        <v>5053</v>
      </c>
      <c r="F2329" s="2" t="s">
        <v>13</v>
      </c>
      <c r="G2329" s="2" t="s">
        <v>37</v>
      </c>
      <c r="H2329" s="2">
        <v>1</v>
      </c>
      <c r="I2329" s="19">
        <v>861.48</v>
      </c>
      <c r="J2329" s="2" t="s">
        <v>20</v>
      </c>
      <c r="K2329" s="2" t="s">
        <v>16</v>
      </c>
      <c r="L2329" s="31"/>
      <c r="M2329" s="18">
        <f t="shared" si="722"/>
        <v>861.48</v>
      </c>
      <c r="T2329" t="str">
        <f t="shared" si="723"/>
        <v>Completed</v>
      </c>
      <c r="U2329" t="str">
        <f t="shared" si="724"/>
        <v>No</v>
      </c>
      <c r="V2329" t="str">
        <f t="shared" si="725"/>
        <v>No</v>
      </c>
      <c r="X2329">
        <f t="shared" si="726"/>
        <v>559</v>
      </c>
      <c r="Y2329">
        <f t="shared" si="727"/>
        <v>408</v>
      </c>
      <c r="Z2329" s="18">
        <f t="shared" si="728"/>
        <v>1463424.4009529033</v>
      </c>
      <c r="AA2329" s="18">
        <f t="shared" si="729"/>
        <v>118285.78776560788</v>
      </c>
      <c r="AB2329" s="17">
        <f t="shared" si="730"/>
        <v>3.8140589569160999</v>
      </c>
      <c r="AC2329" s="2" t="s">
        <v>37</v>
      </c>
      <c r="AD2329" s="2" t="s">
        <v>13</v>
      </c>
      <c r="AE2329" t="str">
        <f t="shared" si="731"/>
        <v>Home &amp; Kitchen</v>
      </c>
      <c r="AF2329" t="str">
        <f t="shared" si="732"/>
        <v>Home &amp; Kitchen</v>
      </c>
      <c r="AG2329" t="str" cm="1">
        <f t="array" ref="AG2329">INDEX(AD:AD,ROW())</f>
        <v>Home &amp; Kitchen</v>
      </c>
      <c r="AH2329">
        <f t="shared" si="740"/>
        <v>8</v>
      </c>
      <c r="AI2329" t="str">
        <f t="shared" si="733"/>
        <v>Home &amp; Kitchen</v>
      </c>
      <c r="AK2329">
        <f t="shared" si="734"/>
        <v>2024</v>
      </c>
      <c r="AL2329">
        <f t="shared" si="735"/>
        <v>3</v>
      </c>
      <c r="AM2329">
        <f t="shared" si="736"/>
        <v>7</v>
      </c>
      <c r="AN2329">
        <f t="shared" si="737"/>
        <v>5</v>
      </c>
      <c r="AO2329" t="str">
        <f t="shared" si="738"/>
        <v>Weekday</v>
      </c>
      <c r="AR2329" s="20">
        <f t="shared" si="739"/>
        <v>0</v>
      </c>
    </row>
    <row r="2330" spans="1:44" x14ac:dyDescent="0.35">
      <c r="A2330" t="str">
        <f t="shared" si="721"/>
        <v>CUST2329</v>
      </c>
      <c r="B2330" s="2" t="s">
        <v>2666</v>
      </c>
      <c r="C2330" s="4">
        <v>44951</v>
      </c>
      <c r="D2330" s="2" t="s">
        <v>817</v>
      </c>
      <c r="E2330" t="s">
        <v>5053</v>
      </c>
      <c r="F2330" s="2" t="s">
        <v>42</v>
      </c>
      <c r="G2330" s="2" t="s">
        <v>43</v>
      </c>
      <c r="H2330" s="2">
        <v>1</v>
      </c>
      <c r="I2330" s="19">
        <v>535.94000000000005</v>
      </c>
      <c r="J2330" s="2" t="s">
        <v>15</v>
      </c>
      <c r="K2330" s="2" t="s">
        <v>16</v>
      </c>
      <c r="L2330" s="2">
        <v>5</v>
      </c>
      <c r="M2330" s="18">
        <f t="shared" si="722"/>
        <v>535.94000000000005</v>
      </c>
      <c r="T2330" t="str">
        <f t="shared" si="723"/>
        <v>Completed</v>
      </c>
      <c r="U2330" t="str">
        <f t="shared" si="724"/>
        <v>No</v>
      </c>
      <c r="V2330" t="str">
        <f t="shared" si="725"/>
        <v>No</v>
      </c>
      <c r="X2330">
        <f t="shared" si="726"/>
        <v>559</v>
      </c>
      <c r="Y2330">
        <f t="shared" si="727"/>
        <v>408</v>
      </c>
      <c r="Z2330" s="18">
        <f t="shared" si="728"/>
        <v>1098537.4901531704</v>
      </c>
      <c r="AA2330" s="18">
        <f t="shared" si="729"/>
        <v>96724.388030634553</v>
      </c>
      <c r="AB2330" s="17">
        <f t="shared" si="730"/>
        <v>3.9001122334455669</v>
      </c>
      <c r="AC2330" s="2" t="s">
        <v>43</v>
      </c>
      <c r="AD2330" s="2" t="s">
        <v>42</v>
      </c>
      <c r="AE2330" t="str">
        <f t="shared" si="731"/>
        <v>Beauty</v>
      </c>
      <c r="AF2330" t="str">
        <f t="shared" si="732"/>
        <v>Beauty</v>
      </c>
      <c r="AG2330" t="str" cm="1">
        <f t="array" ref="AG2330">INDEX(AD:AD,ROW())</f>
        <v>Beauty</v>
      </c>
      <c r="AH2330">
        <f t="shared" si="740"/>
        <v>10</v>
      </c>
      <c r="AI2330" t="str">
        <f t="shared" si="733"/>
        <v>Beauty</v>
      </c>
      <c r="AK2330">
        <f t="shared" si="734"/>
        <v>2023</v>
      </c>
      <c r="AL2330">
        <f t="shared" si="735"/>
        <v>1</v>
      </c>
      <c r="AM2330">
        <f t="shared" si="736"/>
        <v>25</v>
      </c>
      <c r="AN2330">
        <f t="shared" si="737"/>
        <v>4</v>
      </c>
      <c r="AO2330" t="str">
        <f t="shared" si="738"/>
        <v>Weekday</v>
      </c>
      <c r="AR2330" s="20">
        <f t="shared" si="739"/>
        <v>0</v>
      </c>
    </row>
    <row r="2331" spans="1:44" x14ac:dyDescent="0.35">
      <c r="A2331" t="str">
        <f t="shared" si="721"/>
        <v>CUST2330</v>
      </c>
      <c r="B2331" s="2" t="s">
        <v>2667</v>
      </c>
      <c r="C2331" s="4">
        <v>45146</v>
      </c>
      <c r="D2331" s="2" t="s">
        <v>70</v>
      </c>
      <c r="E2331" t="s">
        <v>5050</v>
      </c>
      <c r="F2331" s="2" t="s">
        <v>42</v>
      </c>
      <c r="G2331" s="2" t="s">
        <v>43</v>
      </c>
      <c r="H2331" s="2">
        <v>2</v>
      </c>
      <c r="I2331" s="19">
        <v>234.74</v>
      </c>
      <c r="J2331" s="2" t="s">
        <v>5047</v>
      </c>
      <c r="K2331" s="2" t="s">
        <v>16</v>
      </c>
      <c r="L2331" s="2">
        <v>3</v>
      </c>
      <c r="M2331" s="18">
        <f t="shared" si="722"/>
        <v>469.48</v>
      </c>
      <c r="T2331" t="str">
        <f t="shared" si="723"/>
        <v>Completed</v>
      </c>
      <c r="U2331" t="str">
        <f t="shared" si="724"/>
        <v>No</v>
      </c>
      <c r="V2331" t="str">
        <f t="shared" si="725"/>
        <v>No</v>
      </c>
      <c r="X2331">
        <f t="shared" si="726"/>
        <v>589</v>
      </c>
      <c r="Y2331">
        <f t="shared" si="727"/>
        <v>426</v>
      </c>
      <c r="Z2331" s="18">
        <f t="shared" si="728"/>
        <v>1098537.4901531704</v>
      </c>
      <c r="AA2331" s="18">
        <f t="shared" si="729"/>
        <v>96724.388030634553</v>
      </c>
      <c r="AB2331" s="17">
        <f t="shared" si="730"/>
        <v>3.9001122334455669</v>
      </c>
      <c r="AC2331" s="2" t="s">
        <v>43</v>
      </c>
      <c r="AD2331" s="2" t="s">
        <v>42</v>
      </c>
      <c r="AE2331" t="str">
        <f t="shared" si="731"/>
        <v>Beauty</v>
      </c>
      <c r="AF2331" t="str">
        <f t="shared" si="732"/>
        <v>Beauty</v>
      </c>
      <c r="AG2331" t="str" cm="1">
        <f t="array" ref="AG2331">INDEX(AD:AD,ROW())</f>
        <v>Beauty</v>
      </c>
      <c r="AH2331">
        <f t="shared" si="740"/>
        <v>10</v>
      </c>
      <c r="AI2331" t="str">
        <f t="shared" si="733"/>
        <v>Beauty</v>
      </c>
      <c r="AK2331">
        <f t="shared" si="734"/>
        <v>2023</v>
      </c>
      <c r="AL2331">
        <f t="shared" si="735"/>
        <v>8</v>
      </c>
      <c r="AM2331">
        <f t="shared" si="736"/>
        <v>8</v>
      </c>
      <c r="AN2331">
        <f t="shared" si="737"/>
        <v>3</v>
      </c>
      <c r="AO2331" t="str">
        <f t="shared" si="738"/>
        <v>Weekday</v>
      </c>
      <c r="AR2331" s="20">
        <f t="shared" si="739"/>
        <v>0</v>
      </c>
    </row>
    <row r="2332" spans="1:44" x14ac:dyDescent="0.35">
      <c r="A2332" t="str">
        <f t="shared" si="721"/>
        <v>CUST2331</v>
      </c>
      <c r="B2332" s="2" t="s">
        <v>2668</v>
      </c>
      <c r="C2332" s="4">
        <v>45031</v>
      </c>
      <c r="D2332" s="2" t="s">
        <v>781</v>
      </c>
      <c r="E2332" t="s">
        <v>5049</v>
      </c>
      <c r="F2332" s="2" t="s">
        <v>13</v>
      </c>
      <c r="G2332" s="2" t="s">
        <v>95</v>
      </c>
      <c r="H2332" s="2">
        <v>2</v>
      </c>
      <c r="I2332" s="19">
        <v>328.43</v>
      </c>
      <c r="J2332" s="2" t="s">
        <v>5047</v>
      </c>
      <c r="K2332" s="2" t="s">
        <v>103</v>
      </c>
      <c r="L2332" s="31"/>
      <c r="M2332" s="18">
        <f t="shared" si="722"/>
        <v>656.86</v>
      </c>
      <c r="T2332" t="str">
        <f t="shared" si="723"/>
        <v>Lost Sale</v>
      </c>
      <c r="U2332" t="str">
        <f t="shared" si="724"/>
        <v>No</v>
      </c>
      <c r="V2332" t="str">
        <f t="shared" si="725"/>
        <v>Yes</v>
      </c>
      <c r="X2332">
        <f t="shared" si="726"/>
        <v>595</v>
      </c>
      <c r="Y2332">
        <f t="shared" si="727"/>
        <v>444</v>
      </c>
      <c r="Z2332" s="18">
        <f t="shared" si="728"/>
        <v>1463424.4009529033</v>
      </c>
      <c r="AA2332" s="18">
        <f t="shared" si="729"/>
        <v>118285.78776560788</v>
      </c>
      <c r="AB2332" s="17">
        <f t="shared" si="730"/>
        <v>3.8140589569160999</v>
      </c>
      <c r="AC2332" s="2" t="s">
        <v>95</v>
      </c>
      <c r="AD2332" s="2" t="s">
        <v>13</v>
      </c>
      <c r="AE2332" t="str">
        <f t="shared" si="731"/>
        <v>Home &amp; Kitchen</v>
      </c>
      <c r="AF2332" t="str">
        <f t="shared" si="732"/>
        <v>Home &amp; Kitchen</v>
      </c>
      <c r="AG2332" t="str" cm="1">
        <f t="array" ref="AG2332">INDEX(AD:AD,ROW())</f>
        <v>Home &amp; Kitchen</v>
      </c>
      <c r="AH2332">
        <f t="shared" si="740"/>
        <v>32</v>
      </c>
      <c r="AI2332" t="str">
        <f t="shared" si="733"/>
        <v>Home &amp; Kitchen</v>
      </c>
      <c r="AK2332">
        <f t="shared" si="734"/>
        <v>2023</v>
      </c>
      <c r="AL2332">
        <f t="shared" si="735"/>
        <v>4</v>
      </c>
      <c r="AM2332">
        <f t="shared" si="736"/>
        <v>15</v>
      </c>
      <c r="AN2332">
        <f t="shared" si="737"/>
        <v>7</v>
      </c>
      <c r="AO2332" t="str">
        <f t="shared" si="738"/>
        <v>Weekend</v>
      </c>
      <c r="AR2332" s="20">
        <f t="shared" si="739"/>
        <v>1</v>
      </c>
    </row>
    <row r="2333" spans="1:44" x14ac:dyDescent="0.35">
      <c r="A2333" t="str">
        <f t="shared" si="721"/>
        <v>CUST2332</v>
      </c>
      <c r="B2333" s="2" t="s">
        <v>2669</v>
      </c>
      <c r="C2333" s="4">
        <v>45335</v>
      </c>
      <c r="D2333" s="2" t="s">
        <v>431</v>
      </c>
      <c r="E2333" t="s">
        <v>5055</v>
      </c>
      <c r="F2333" s="2" t="s">
        <v>42</v>
      </c>
      <c r="G2333" s="2" t="s">
        <v>188</v>
      </c>
      <c r="H2333" s="2">
        <v>2</v>
      </c>
      <c r="I2333" s="19">
        <v>839.54</v>
      </c>
      <c r="J2333" s="2" t="s">
        <v>5047</v>
      </c>
      <c r="K2333" s="2" t="s">
        <v>16</v>
      </c>
      <c r="L2333" s="2">
        <v>4</v>
      </c>
      <c r="M2333" s="18">
        <f t="shared" si="722"/>
        <v>1679.08</v>
      </c>
      <c r="T2333" t="str">
        <f t="shared" si="723"/>
        <v>Completed</v>
      </c>
      <c r="U2333" t="str">
        <f t="shared" si="724"/>
        <v>Yes</v>
      </c>
      <c r="V2333" t="str">
        <f t="shared" si="725"/>
        <v>No</v>
      </c>
      <c r="X2333">
        <f t="shared" si="726"/>
        <v>567</v>
      </c>
      <c r="Y2333">
        <f t="shared" si="727"/>
        <v>440</v>
      </c>
      <c r="Z2333" s="18">
        <f t="shared" si="728"/>
        <v>1098537.4901531704</v>
      </c>
      <c r="AA2333" s="18">
        <f t="shared" si="729"/>
        <v>96724.388030634553</v>
      </c>
      <c r="AB2333" s="17">
        <f t="shared" si="730"/>
        <v>3.9001122334455669</v>
      </c>
      <c r="AC2333" s="2" t="s">
        <v>188</v>
      </c>
      <c r="AD2333" s="2" t="s">
        <v>42</v>
      </c>
      <c r="AE2333" t="str">
        <f t="shared" si="731"/>
        <v>Beauty</v>
      </c>
      <c r="AF2333" t="str">
        <f t="shared" si="732"/>
        <v>Beauty</v>
      </c>
      <c r="AG2333" t="str" cm="1">
        <f t="array" ref="AG2333">INDEX(AD:AD,ROW())</f>
        <v>Beauty</v>
      </c>
      <c r="AH2333">
        <f t="shared" si="740"/>
        <v>80</v>
      </c>
      <c r="AI2333" t="str">
        <f t="shared" si="733"/>
        <v>Beauty</v>
      </c>
      <c r="AK2333">
        <f t="shared" si="734"/>
        <v>2024</v>
      </c>
      <c r="AL2333">
        <f t="shared" si="735"/>
        <v>2</v>
      </c>
      <c r="AM2333">
        <f t="shared" si="736"/>
        <v>13</v>
      </c>
      <c r="AN2333">
        <f t="shared" si="737"/>
        <v>3</v>
      </c>
      <c r="AO2333" t="str">
        <f t="shared" si="738"/>
        <v>Weekday</v>
      </c>
      <c r="AR2333" s="20">
        <f t="shared" si="739"/>
        <v>0</v>
      </c>
    </row>
    <row r="2334" spans="1:44" x14ac:dyDescent="0.35">
      <c r="A2334" t="str">
        <f t="shared" si="721"/>
        <v>CUST2333</v>
      </c>
      <c r="B2334" s="2" t="s">
        <v>2670</v>
      </c>
      <c r="C2334" s="4">
        <v>45184</v>
      </c>
      <c r="D2334" s="2" t="s">
        <v>738</v>
      </c>
      <c r="E2334" t="s">
        <v>5054</v>
      </c>
      <c r="F2334" s="2" t="s">
        <v>42</v>
      </c>
      <c r="G2334" s="2" t="s">
        <v>170</v>
      </c>
      <c r="H2334" s="2">
        <v>1</v>
      </c>
      <c r="I2334" s="19">
        <v>1115.57</v>
      </c>
      <c r="J2334" s="2" t="s">
        <v>5047</v>
      </c>
      <c r="K2334" s="2" t="s">
        <v>103</v>
      </c>
      <c r="L2334" s="2">
        <v>5</v>
      </c>
      <c r="M2334" s="18">
        <f t="shared" si="722"/>
        <v>1115.57</v>
      </c>
      <c r="T2334" t="str">
        <f t="shared" si="723"/>
        <v>Lost Sale</v>
      </c>
      <c r="U2334" t="str">
        <f t="shared" si="724"/>
        <v>No</v>
      </c>
      <c r="V2334" t="str">
        <f t="shared" si="725"/>
        <v>Yes</v>
      </c>
      <c r="X2334">
        <f t="shared" si="726"/>
        <v>558</v>
      </c>
      <c r="Y2334">
        <f t="shared" si="727"/>
        <v>430</v>
      </c>
      <c r="Z2334" s="18">
        <f t="shared" si="728"/>
        <v>1098537.4901531704</v>
      </c>
      <c r="AA2334" s="18">
        <f t="shared" si="729"/>
        <v>96724.388030634553</v>
      </c>
      <c r="AB2334" s="17">
        <f t="shared" si="730"/>
        <v>3.9001122334455669</v>
      </c>
      <c r="AC2334" s="2" t="s">
        <v>170</v>
      </c>
      <c r="AD2334" s="2" t="s">
        <v>42</v>
      </c>
      <c r="AE2334" t="str">
        <f t="shared" si="731"/>
        <v>Beauty</v>
      </c>
      <c r="AF2334" t="str">
        <f t="shared" si="732"/>
        <v>Beauty</v>
      </c>
      <c r="AG2334" t="str" cm="1">
        <f t="array" ref="AG2334">INDEX(AD:AD,ROW())</f>
        <v>Beauty</v>
      </c>
      <c r="AH2334">
        <f t="shared" si="740"/>
        <v>70</v>
      </c>
      <c r="AI2334" t="str">
        <f t="shared" si="733"/>
        <v>Beauty</v>
      </c>
      <c r="AK2334">
        <f t="shared" si="734"/>
        <v>2023</v>
      </c>
      <c r="AL2334">
        <f t="shared" si="735"/>
        <v>9</v>
      </c>
      <c r="AM2334">
        <f t="shared" si="736"/>
        <v>15</v>
      </c>
      <c r="AN2334">
        <f t="shared" si="737"/>
        <v>6</v>
      </c>
      <c r="AO2334" t="str">
        <f t="shared" si="738"/>
        <v>Weekday</v>
      </c>
      <c r="AR2334" s="20">
        <f t="shared" si="739"/>
        <v>1</v>
      </c>
    </row>
    <row r="2335" spans="1:44" x14ac:dyDescent="0.35">
      <c r="A2335" t="str">
        <f t="shared" si="721"/>
        <v>CUST2334</v>
      </c>
      <c r="B2335" s="2" t="s">
        <v>2671</v>
      </c>
      <c r="C2335" s="4">
        <v>45069</v>
      </c>
      <c r="D2335" s="2" t="s">
        <v>250</v>
      </c>
      <c r="E2335" t="s">
        <v>5048</v>
      </c>
      <c r="F2335" s="2" t="s">
        <v>42</v>
      </c>
      <c r="G2335" s="2" t="s">
        <v>5044</v>
      </c>
      <c r="H2335" s="2">
        <v>1</v>
      </c>
      <c r="I2335" s="19">
        <v>452.58</v>
      </c>
      <c r="J2335" s="2" t="s">
        <v>50</v>
      </c>
      <c r="K2335" s="2" t="s">
        <v>16</v>
      </c>
      <c r="L2335" s="31"/>
      <c r="M2335" s="18">
        <f t="shared" si="722"/>
        <v>452.58</v>
      </c>
      <c r="T2335" t="str">
        <f t="shared" si="723"/>
        <v>Completed</v>
      </c>
      <c r="U2335" t="str">
        <f t="shared" si="724"/>
        <v>No</v>
      </c>
      <c r="V2335" t="str">
        <f t="shared" si="725"/>
        <v>No</v>
      </c>
      <c r="X2335">
        <f t="shared" si="726"/>
        <v>590</v>
      </c>
      <c r="Y2335">
        <f t="shared" si="727"/>
        <v>451</v>
      </c>
      <c r="Z2335" s="18">
        <f t="shared" si="728"/>
        <v>1098537.4901531704</v>
      </c>
      <c r="AA2335" s="18">
        <f t="shared" si="729"/>
        <v>96724.388030634553</v>
      </c>
      <c r="AB2335" s="17">
        <f t="shared" si="730"/>
        <v>3.9001122334455669</v>
      </c>
      <c r="AC2335" s="2" t="s">
        <v>5044</v>
      </c>
      <c r="AD2335" s="2" t="s">
        <v>42</v>
      </c>
      <c r="AE2335" t="str">
        <f t="shared" si="731"/>
        <v>Beauty</v>
      </c>
      <c r="AF2335" t="str">
        <f t="shared" si="732"/>
        <v>Beauty</v>
      </c>
      <c r="AG2335" t="str" cm="1">
        <f t="array" ref="AG2335">INDEX(AD:AD,ROW())</f>
        <v>Beauty</v>
      </c>
      <c r="AH2335">
        <f t="shared" si="740"/>
        <v>64</v>
      </c>
      <c r="AI2335" t="str">
        <f t="shared" si="733"/>
        <v>Beauty</v>
      </c>
      <c r="AK2335">
        <f t="shared" si="734"/>
        <v>2023</v>
      </c>
      <c r="AL2335">
        <f t="shared" si="735"/>
        <v>5</v>
      </c>
      <c r="AM2335">
        <f t="shared" si="736"/>
        <v>23</v>
      </c>
      <c r="AN2335">
        <f t="shared" si="737"/>
        <v>3</v>
      </c>
      <c r="AO2335" t="str">
        <f t="shared" si="738"/>
        <v>Weekday</v>
      </c>
      <c r="AR2335" s="20">
        <f t="shared" si="739"/>
        <v>0</v>
      </c>
    </row>
    <row r="2336" spans="1:44" x14ac:dyDescent="0.35">
      <c r="A2336" t="str">
        <f t="shared" si="721"/>
        <v>CUST2335</v>
      </c>
      <c r="B2336" s="2" t="s">
        <v>2672</v>
      </c>
      <c r="C2336" s="4">
        <v>45618</v>
      </c>
      <c r="D2336" s="2" t="s">
        <v>131</v>
      </c>
      <c r="E2336" t="s">
        <v>5055</v>
      </c>
      <c r="F2336" s="2" t="s">
        <v>19</v>
      </c>
      <c r="G2336" s="2" t="s">
        <v>128</v>
      </c>
      <c r="H2336" s="2">
        <v>1</v>
      </c>
      <c r="I2336" s="19">
        <v>2457.92</v>
      </c>
      <c r="J2336" s="2" t="s">
        <v>5046</v>
      </c>
      <c r="K2336" s="2" t="s">
        <v>16</v>
      </c>
      <c r="L2336" s="2">
        <v>3</v>
      </c>
      <c r="M2336" s="18">
        <f t="shared" si="722"/>
        <v>2457.92</v>
      </c>
      <c r="T2336" t="str">
        <f t="shared" si="723"/>
        <v>Completed</v>
      </c>
      <c r="U2336" t="str">
        <f t="shared" si="724"/>
        <v>Yes</v>
      </c>
      <c r="V2336" t="str">
        <f t="shared" si="725"/>
        <v>No</v>
      </c>
      <c r="X2336">
        <f t="shared" si="726"/>
        <v>567</v>
      </c>
      <c r="Y2336">
        <f t="shared" si="727"/>
        <v>440</v>
      </c>
      <c r="Z2336" s="18">
        <f t="shared" si="728"/>
        <v>2759712.3299794244</v>
      </c>
      <c r="AA2336" s="18">
        <f t="shared" si="729"/>
        <v>330643.50635802455</v>
      </c>
      <c r="AB2336" s="17">
        <f t="shared" si="730"/>
        <v>3.8641711229946525</v>
      </c>
      <c r="AC2336" s="2" t="s">
        <v>128</v>
      </c>
      <c r="AD2336" s="2" t="s">
        <v>19</v>
      </c>
      <c r="AE2336" t="str">
        <f t="shared" si="731"/>
        <v>Electronics</v>
      </c>
      <c r="AF2336" t="str">
        <f t="shared" si="732"/>
        <v>Electronics</v>
      </c>
      <c r="AG2336" t="str" cm="1">
        <f t="array" ref="AG2336">INDEX(AD:AD,ROW())</f>
        <v>Electronics</v>
      </c>
      <c r="AH2336">
        <f t="shared" si="740"/>
        <v>48</v>
      </c>
      <c r="AI2336" t="str">
        <f t="shared" si="733"/>
        <v>Electronics</v>
      </c>
      <c r="AK2336">
        <f t="shared" si="734"/>
        <v>2024</v>
      </c>
      <c r="AL2336">
        <f t="shared" si="735"/>
        <v>11</v>
      </c>
      <c r="AM2336">
        <f t="shared" si="736"/>
        <v>22</v>
      </c>
      <c r="AN2336">
        <f t="shared" si="737"/>
        <v>6</v>
      </c>
      <c r="AO2336" t="str">
        <f t="shared" si="738"/>
        <v>Weekday</v>
      </c>
      <c r="AR2336" s="20">
        <f t="shared" si="739"/>
        <v>0</v>
      </c>
    </row>
    <row r="2337" spans="1:44" x14ac:dyDescent="0.35">
      <c r="A2337" t="str">
        <f t="shared" si="721"/>
        <v>CUST2336</v>
      </c>
      <c r="B2337" s="2" t="s">
        <v>2673</v>
      </c>
      <c r="C2337" s="4">
        <v>45576</v>
      </c>
      <c r="D2337" s="2" t="s">
        <v>469</v>
      </c>
      <c r="E2337" t="s">
        <v>5052</v>
      </c>
      <c r="F2337" s="2" t="s">
        <v>13</v>
      </c>
      <c r="G2337" s="2" t="s">
        <v>95</v>
      </c>
      <c r="H2337" s="2">
        <v>1</v>
      </c>
      <c r="I2337" s="19">
        <v>1482.13</v>
      </c>
      <c r="J2337" s="2" t="s">
        <v>50</v>
      </c>
      <c r="K2337" s="2" t="s">
        <v>16</v>
      </c>
      <c r="L2337" s="2">
        <v>5</v>
      </c>
      <c r="M2337" s="18">
        <f t="shared" si="722"/>
        <v>1482.13</v>
      </c>
      <c r="T2337" t="str">
        <f t="shared" si="723"/>
        <v>Completed</v>
      </c>
      <c r="U2337" t="str">
        <f t="shared" si="724"/>
        <v>Yes</v>
      </c>
      <c r="V2337" t="str">
        <f t="shared" si="725"/>
        <v>No</v>
      </c>
      <c r="X2337">
        <f t="shared" si="726"/>
        <v>573</v>
      </c>
      <c r="Y2337">
        <f t="shared" si="727"/>
        <v>450</v>
      </c>
      <c r="Z2337" s="18">
        <f t="shared" si="728"/>
        <v>1463424.4009529033</v>
      </c>
      <c r="AA2337" s="18">
        <f t="shared" si="729"/>
        <v>118285.78776560788</v>
      </c>
      <c r="AB2337" s="17">
        <f t="shared" si="730"/>
        <v>3.8140589569160999</v>
      </c>
      <c r="AC2337" s="2" t="s">
        <v>95</v>
      </c>
      <c r="AD2337" s="2" t="s">
        <v>13</v>
      </c>
      <c r="AE2337" t="str">
        <f t="shared" si="731"/>
        <v>Home &amp; Kitchen</v>
      </c>
      <c r="AF2337" t="str">
        <f t="shared" si="732"/>
        <v>Home &amp; Kitchen</v>
      </c>
      <c r="AG2337" t="str" cm="1">
        <f t="array" ref="AG2337">INDEX(AD:AD,ROW())</f>
        <v>Home &amp; Kitchen</v>
      </c>
      <c r="AH2337">
        <f t="shared" si="740"/>
        <v>32</v>
      </c>
      <c r="AI2337" t="str">
        <f t="shared" si="733"/>
        <v>Home &amp; Kitchen</v>
      </c>
      <c r="AK2337">
        <f t="shared" si="734"/>
        <v>2024</v>
      </c>
      <c r="AL2337">
        <f t="shared" si="735"/>
        <v>10</v>
      </c>
      <c r="AM2337">
        <f t="shared" si="736"/>
        <v>11</v>
      </c>
      <c r="AN2337">
        <f t="shared" si="737"/>
        <v>6</v>
      </c>
      <c r="AO2337" t="str">
        <f t="shared" si="738"/>
        <v>Weekday</v>
      </c>
      <c r="AR2337" s="20">
        <f t="shared" si="739"/>
        <v>0</v>
      </c>
    </row>
    <row r="2338" spans="1:44" x14ac:dyDescent="0.35">
      <c r="A2338" t="str">
        <f t="shared" si="721"/>
        <v>CUST2337</v>
      </c>
      <c r="B2338" s="2" t="s">
        <v>2674</v>
      </c>
      <c r="C2338" s="4">
        <v>45507</v>
      </c>
      <c r="D2338" s="2" t="s">
        <v>1106</v>
      </c>
      <c r="E2338" t="s">
        <v>5051</v>
      </c>
      <c r="F2338" s="2" t="s">
        <v>23</v>
      </c>
      <c r="G2338" s="2" t="s">
        <v>65</v>
      </c>
      <c r="H2338" s="2">
        <v>1</v>
      </c>
      <c r="I2338" s="19">
        <v>366.09</v>
      </c>
      <c r="J2338" s="2" t="s">
        <v>20</v>
      </c>
      <c r="K2338" s="2" t="s">
        <v>16</v>
      </c>
      <c r="L2338" s="2">
        <v>3</v>
      </c>
      <c r="M2338" s="18">
        <f t="shared" si="722"/>
        <v>366.09</v>
      </c>
      <c r="T2338" t="str">
        <f t="shared" si="723"/>
        <v>Completed</v>
      </c>
      <c r="U2338" t="str">
        <f t="shared" si="724"/>
        <v>No</v>
      </c>
      <c r="V2338" t="str">
        <f t="shared" si="725"/>
        <v>No</v>
      </c>
      <c r="X2338">
        <f t="shared" si="726"/>
        <v>619</v>
      </c>
      <c r="Y2338">
        <f t="shared" si="727"/>
        <v>468</v>
      </c>
      <c r="Z2338" s="18">
        <f t="shared" si="728"/>
        <v>594714.6477588166</v>
      </c>
      <c r="AA2338" s="18">
        <f t="shared" si="729"/>
        <v>60882.938065984097</v>
      </c>
      <c r="AB2338" s="17">
        <f t="shared" si="730"/>
        <v>3.804733727810651</v>
      </c>
      <c r="AC2338" s="2" t="s">
        <v>65</v>
      </c>
      <c r="AD2338" s="2" t="s">
        <v>23</v>
      </c>
      <c r="AE2338" t="str">
        <f t="shared" si="731"/>
        <v>Books</v>
      </c>
      <c r="AF2338" t="str">
        <f t="shared" si="732"/>
        <v>Books</v>
      </c>
      <c r="AG2338" t="str" cm="1">
        <f t="array" ref="AG2338">INDEX(AD:AD,ROW())</f>
        <v>Books</v>
      </c>
      <c r="AH2338">
        <f t="shared" si="740"/>
        <v>19</v>
      </c>
      <c r="AI2338" t="str">
        <f t="shared" si="733"/>
        <v>Books</v>
      </c>
      <c r="AK2338">
        <f t="shared" si="734"/>
        <v>2024</v>
      </c>
      <c r="AL2338">
        <f t="shared" si="735"/>
        <v>8</v>
      </c>
      <c r="AM2338">
        <f t="shared" si="736"/>
        <v>3</v>
      </c>
      <c r="AN2338">
        <f t="shared" si="737"/>
        <v>7</v>
      </c>
      <c r="AO2338" t="str">
        <f t="shared" si="738"/>
        <v>Weekend</v>
      </c>
      <c r="AR2338" s="20">
        <f t="shared" si="739"/>
        <v>0</v>
      </c>
    </row>
    <row r="2339" spans="1:44" x14ac:dyDescent="0.35">
      <c r="A2339" t="str">
        <f t="shared" si="721"/>
        <v>CUST2338</v>
      </c>
      <c r="B2339" s="2" t="s">
        <v>2675</v>
      </c>
      <c r="C2339" s="4">
        <v>45333</v>
      </c>
      <c r="D2339" s="2" t="s">
        <v>182</v>
      </c>
      <c r="E2339" t="s">
        <v>5054</v>
      </c>
      <c r="F2339" s="2" t="s">
        <v>19</v>
      </c>
      <c r="G2339" s="2" t="s">
        <v>60</v>
      </c>
      <c r="H2339" s="2">
        <v>1</v>
      </c>
      <c r="I2339" s="19">
        <v>3039.91</v>
      </c>
      <c r="J2339" s="2" t="s">
        <v>50</v>
      </c>
      <c r="K2339" s="2" t="s">
        <v>16</v>
      </c>
      <c r="L2339" s="2">
        <v>5</v>
      </c>
      <c r="M2339" s="18">
        <f t="shared" si="722"/>
        <v>3039.91</v>
      </c>
      <c r="T2339" t="str">
        <f t="shared" si="723"/>
        <v>Completed</v>
      </c>
      <c r="U2339" t="str">
        <f t="shared" si="724"/>
        <v>Yes</v>
      </c>
      <c r="V2339" t="str">
        <f t="shared" si="725"/>
        <v>No</v>
      </c>
      <c r="X2339">
        <f t="shared" si="726"/>
        <v>558</v>
      </c>
      <c r="Y2339">
        <f t="shared" si="727"/>
        <v>430</v>
      </c>
      <c r="Z2339" s="18">
        <f t="shared" si="728"/>
        <v>2759712.3299794244</v>
      </c>
      <c r="AA2339" s="18">
        <f t="shared" si="729"/>
        <v>330643.50635802455</v>
      </c>
      <c r="AB2339" s="17">
        <f t="shared" si="730"/>
        <v>3.8641711229946525</v>
      </c>
      <c r="AC2339" s="2" t="s">
        <v>60</v>
      </c>
      <c r="AD2339" s="2" t="s">
        <v>19</v>
      </c>
      <c r="AE2339" t="str">
        <f t="shared" si="731"/>
        <v>Electronics</v>
      </c>
      <c r="AF2339" t="str">
        <f t="shared" si="732"/>
        <v>Electronics</v>
      </c>
      <c r="AG2339" t="str" cm="1">
        <f t="array" ref="AG2339">INDEX(AD:AD,ROW())</f>
        <v>Electronics</v>
      </c>
      <c r="AH2339">
        <f t="shared" si="740"/>
        <v>17</v>
      </c>
      <c r="AI2339" t="str">
        <f t="shared" si="733"/>
        <v>Electronics</v>
      </c>
      <c r="AK2339">
        <f t="shared" si="734"/>
        <v>2024</v>
      </c>
      <c r="AL2339">
        <f t="shared" si="735"/>
        <v>2</v>
      </c>
      <c r="AM2339">
        <f t="shared" si="736"/>
        <v>11</v>
      </c>
      <c r="AN2339">
        <f t="shared" si="737"/>
        <v>1</v>
      </c>
      <c r="AO2339" t="str">
        <f t="shared" si="738"/>
        <v>Weekend</v>
      </c>
      <c r="AR2339" s="20">
        <f t="shared" si="739"/>
        <v>0</v>
      </c>
    </row>
    <row r="2340" spans="1:44" x14ac:dyDescent="0.35">
      <c r="A2340" t="str">
        <f t="shared" si="721"/>
        <v>CUST2339</v>
      </c>
      <c r="B2340" s="2" t="s">
        <v>2676</v>
      </c>
      <c r="C2340" s="4">
        <v>45093</v>
      </c>
      <c r="D2340" s="2" t="s">
        <v>598</v>
      </c>
      <c r="E2340" t="s">
        <v>5050</v>
      </c>
      <c r="F2340" s="2" t="s">
        <v>29</v>
      </c>
      <c r="G2340" s="2" t="s">
        <v>30</v>
      </c>
      <c r="H2340" s="2">
        <v>2</v>
      </c>
      <c r="I2340" s="19">
        <v>497.93</v>
      </c>
      <c r="J2340" s="2" t="s">
        <v>20</v>
      </c>
      <c r="K2340" s="2" t="s">
        <v>16</v>
      </c>
      <c r="L2340" s="2">
        <v>3</v>
      </c>
      <c r="M2340" s="18">
        <f t="shared" si="722"/>
        <v>995.86</v>
      </c>
      <c r="T2340" t="str">
        <f t="shared" si="723"/>
        <v>Completed</v>
      </c>
      <c r="U2340" t="str">
        <f t="shared" si="724"/>
        <v>No</v>
      </c>
      <c r="V2340" t="str">
        <f t="shared" si="725"/>
        <v>No</v>
      </c>
      <c r="X2340">
        <f t="shared" si="726"/>
        <v>589</v>
      </c>
      <c r="Y2340">
        <f t="shared" si="727"/>
        <v>426</v>
      </c>
      <c r="Z2340" s="18">
        <f t="shared" si="728"/>
        <v>1892867.2841657216</v>
      </c>
      <c r="AA2340" s="18">
        <f t="shared" si="729"/>
        <v>199432.98236095349</v>
      </c>
      <c r="AB2340" s="17">
        <f t="shared" si="730"/>
        <v>3.8949824970828471</v>
      </c>
      <c r="AC2340" s="2" t="s">
        <v>30</v>
      </c>
      <c r="AD2340" s="2" t="s">
        <v>29</v>
      </c>
      <c r="AE2340" t="str">
        <f t="shared" si="731"/>
        <v>Fashion</v>
      </c>
      <c r="AF2340" t="str">
        <f t="shared" si="732"/>
        <v>Fashion</v>
      </c>
      <c r="AG2340" t="str" cm="1">
        <f t="array" ref="AG2340">INDEX(AD:AD,ROW())</f>
        <v>Fashion</v>
      </c>
      <c r="AH2340">
        <f t="shared" si="740"/>
        <v>6</v>
      </c>
      <c r="AI2340" t="str">
        <f t="shared" si="733"/>
        <v>Fashion</v>
      </c>
      <c r="AK2340">
        <f t="shared" si="734"/>
        <v>2023</v>
      </c>
      <c r="AL2340">
        <f t="shared" si="735"/>
        <v>6</v>
      </c>
      <c r="AM2340">
        <f t="shared" si="736"/>
        <v>16</v>
      </c>
      <c r="AN2340">
        <f t="shared" si="737"/>
        <v>6</v>
      </c>
      <c r="AO2340" t="str">
        <f t="shared" si="738"/>
        <v>Weekday</v>
      </c>
      <c r="AR2340" s="20">
        <f t="shared" si="739"/>
        <v>0</v>
      </c>
    </row>
    <row r="2341" spans="1:44" x14ac:dyDescent="0.35">
      <c r="A2341" t="str">
        <f t="shared" si="721"/>
        <v>CUST2340</v>
      </c>
      <c r="B2341" s="2" t="s">
        <v>2677</v>
      </c>
      <c r="C2341" s="4">
        <v>44960</v>
      </c>
      <c r="D2341" s="2" t="s">
        <v>164</v>
      </c>
      <c r="E2341" t="s">
        <v>5052</v>
      </c>
      <c r="F2341" s="2" t="s">
        <v>23</v>
      </c>
      <c r="G2341" s="2" t="s">
        <v>46</v>
      </c>
      <c r="H2341" s="2">
        <v>1</v>
      </c>
      <c r="I2341" s="19">
        <v>215.74</v>
      </c>
      <c r="J2341" s="2" t="s">
        <v>15</v>
      </c>
      <c r="K2341" s="2" t="s">
        <v>16</v>
      </c>
      <c r="L2341" s="2">
        <v>5</v>
      </c>
      <c r="M2341" s="18">
        <f t="shared" si="722"/>
        <v>215.74</v>
      </c>
      <c r="T2341" t="str">
        <f t="shared" si="723"/>
        <v>Completed</v>
      </c>
      <c r="U2341" t="str">
        <f t="shared" si="724"/>
        <v>No</v>
      </c>
      <c r="V2341" t="str">
        <f t="shared" si="725"/>
        <v>No</v>
      </c>
      <c r="X2341">
        <f t="shared" si="726"/>
        <v>573</v>
      </c>
      <c r="Y2341">
        <f t="shared" si="727"/>
        <v>450</v>
      </c>
      <c r="Z2341" s="18">
        <f t="shared" si="728"/>
        <v>594714.6477588166</v>
      </c>
      <c r="AA2341" s="18">
        <f t="shared" si="729"/>
        <v>60882.938065984097</v>
      </c>
      <c r="AB2341" s="17">
        <f t="shared" si="730"/>
        <v>3.804733727810651</v>
      </c>
      <c r="AC2341" s="2" t="s">
        <v>46</v>
      </c>
      <c r="AD2341" s="2" t="s">
        <v>23</v>
      </c>
      <c r="AE2341" t="str">
        <f t="shared" si="731"/>
        <v>Books</v>
      </c>
      <c r="AF2341" t="str">
        <f t="shared" si="732"/>
        <v>Books</v>
      </c>
      <c r="AG2341" t="str" cm="1">
        <f t="array" ref="AG2341">INDEX(AD:AD,ROW())</f>
        <v>Books</v>
      </c>
      <c r="AH2341">
        <f t="shared" si="740"/>
        <v>11</v>
      </c>
      <c r="AI2341" t="str">
        <f t="shared" si="733"/>
        <v>Books</v>
      </c>
      <c r="AK2341">
        <f t="shared" si="734"/>
        <v>2023</v>
      </c>
      <c r="AL2341">
        <f t="shared" si="735"/>
        <v>2</v>
      </c>
      <c r="AM2341">
        <f t="shared" si="736"/>
        <v>3</v>
      </c>
      <c r="AN2341">
        <f t="shared" si="737"/>
        <v>6</v>
      </c>
      <c r="AO2341" t="str">
        <f t="shared" si="738"/>
        <v>Weekday</v>
      </c>
      <c r="AR2341" s="20">
        <f t="shared" si="739"/>
        <v>0</v>
      </c>
    </row>
    <row r="2342" spans="1:44" x14ac:dyDescent="0.35">
      <c r="A2342" t="str">
        <f t="shared" si="721"/>
        <v>CUST2341</v>
      </c>
      <c r="B2342" s="2" t="s">
        <v>2678</v>
      </c>
      <c r="C2342" s="4">
        <v>45251</v>
      </c>
      <c r="D2342" s="2" t="s">
        <v>228</v>
      </c>
      <c r="E2342" t="s">
        <v>5052</v>
      </c>
      <c r="F2342" s="2" t="s">
        <v>13</v>
      </c>
      <c r="G2342" s="2" t="s">
        <v>34</v>
      </c>
      <c r="H2342" s="2">
        <v>1</v>
      </c>
      <c r="I2342" s="19">
        <v>169.04</v>
      </c>
      <c r="J2342" s="2" t="s">
        <v>5038</v>
      </c>
      <c r="K2342" s="2" t="s">
        <v>16</v>
      </c>
      <c r="L2342" s="2">
        <v>5</v>
      </c>
      <c r="M2342" s="18">
        <f t="shared" si="722"/>
        <v>169.04</v>
      </c>
      <c r="T2342" t="str">
        <f t="shared" si="723"/>
        <v>Completed</v>
      </c>
      <c r="U2342" t="str">
        <f t="shared" si="724"/>
        <v>No</v>
      </c>
      <c r="V2342" t="str">
        <f t="shared" si="725"/>
        <v>No</v>
      </c>
      <c r="X2342">
        <f t="shared" si="726"/>
        <v>573</v>
      </c>
      <c r="Y2342">
        <f t="shared" si="727"/>
        <v>450</v>
      </c>
      <c r="Z2342" s="18">
        <f t="shared" si="728"/>
        <v>1463424.4009529033</v>
      </c>
      <c r="AA2342" s="18">
        <f t="shared" si="729"/>
        <v>118285.78776560788</v>
      </c>
      <c r="AB2342" s="17">
        <f t="shared" si="730"/>
        <v>3.8140589569160999</v>
      </c>
      <c r="AC2342" s="2" t="s">
        <v>34</v>
      </c>
      <c r="AD2342" s="2" t="s">
        <v>13</v>
      </c>
      <c r="AE2342" t="str">
        <f t="shared" si="731"/>
        <v>Home &amp; Kitchen</v>
      </c>
      <c r="AF2342" t="str">
        <f t="shared" si="732"/>
        <v>Home &amp; Kitchen</v>
      </c>
      <c r="AG2342" t="str" cm="1">
        <f t="array" ref="AG2342">INDEX(AD:AD,ROW())</f>
        <v>Home &amp; Kitchen</v>
      </c>
      <c r="AH2342">
        <f t="shared" si="740"/>
        <v>7</v>
      </c>
      <c r="AI2342" t="str">
        <f t="shared" si="733"/>
        <v>Home &amp; Kitchen</v>
      </c>
      <c r="AK2342">
        <f t="shared" si="734"/>
        <v>2023</v>
      </c>
      <c r="AL2342">
        <f t="shared" si="735"/>
        <v>11</v>
      </c>
      <c r="AM2342">
        <f t="shared" si="736"/>
        <v>21</v>
      </c>
      <c r="AN2342">
        <f t="shared" si="737"/>
        <v>3</v>
      </c>
      <c r="AO2342" t="str">
        <f t="shared" si="738"/>
        <v>Weekday</v>
      </c>
      <c r="AR2342" s="20">
        <f t="shared" si="739"/>
        <v>0</v>
      </c>
    </row>
    <row r="2343" spans="1:44" x14ac:dyDescent="0.35">
      <c r="A2343" t="str">
        <f t="shared" si="721"/>
        <v>CUST2342</v>
      </c>
      <c r="B2343" s="2" t="s">
        <v>2679</v>
      </c>
      <c r="C2343" s="4">
        <v>45542</v>
      </c>
      <c r="D2343" s="2" t="s">
        <v>329</v>
      </c>
      <c r="E2343" t="s">
        <v>5051</v>
      </c>
      <c r="F2343" s="2" t="s">
        <v>42</v>
      </c>
      <c r="G2343" s="2" t="s">
        <v>5042</v>
      </c>
      <c r="H2343" s="2">
        <v>2</v>
      </c>
      <c r="I2343" s="19">
        <v>1398.98</v>
      </c>
      <c r="J2343" s="2" t="s">
        <v>50</v>
      </c>
      <c r="K2343" s="2" t="s">
        <v>16</v>
      </c>
      <c r="L2343" s="31"/>
      <c r="M2343" s="18">
        <f t="shared" si="722"/>
        <v>2797.96</v>
      </c>
      <c r="T2343" t="str">
        <f t="shared" si="723"/>
        <v>Completed</v>
      </c>
      <c r="U2343" t="str">
        <f t="shared" si="724"/>
        <v>Yes</v>
      </c>
      <c r="V2343" t="str">
        <f t="shared" si="725"/>
        <v>No</v>
      </c>
      <c r="X2343">
        <f t="shared" si="726"/>
        <v>619</v>
      </c>
      <c r="Y2343">
        <f t="shared" si="727"/>
        <v>468</v>
      </c>
      <c r="Z2343" s="18">
        <f t="shared" si="728"/>
        <v>1098537.4901531704</v>
      </c>
      <c r="AA2343" s="18">
        <f t="shared" si="729"/>
        <v>96724.388030634553</v>
      </c>
      <c r="AB2343" s="17">
        <f t="shared" si="730"/>
        <v>3.9001122334455669</v>
      </c>
      <c r="AC2343" s="2" t="s">
        <v>5042</v>
      </c>
      <c r="AD2343" s="2" t="s">
        <v>42</v>
      </c>
      <c r="AE2343" t="str">
        <f t="shared" si="731"/>
        <v>Beauty</v>
      </c>
      <c r="AF2343" t="str">
        <f t="shared" si="732"/>
        <v>Beauty</v>
      </c>
      <c r="AG2343" t="str" cm="1">
        <f t="array" ref="AG2343">INDEX(AD:AD,ROW())</f>
        <v>Beauty</v>
      </c>
      <c r="AH2343">
        <f t="shared" si="740"/>
        <v>18</v>
      </c>
      <c r="AI2343" t="str">
        <f t="shared" si="733"/>
        <v>Beauty</v>
      </c>
      <c r="AK2343">
        <f t="shared" si="734"/>
        <v>2024</v>
      </c>
      <c r="AL2343">
        <f t="shared" si="735"/>
        <v>9</v>
      </c>
      <c r="AM2343">
        <f t="shared" si="736"/>
        <v>7</v>
      </c>
      <c r="AN2343">
        <f t="shared" si="737"/>
        <v>7</v>
      </c>
      <c r="AO2343" t="str">
        <f t="shared" si="738"/>
        <v>Weekend</v>
      </c>
      <c r="AR2343" s="20">
        <f t="shared" si="739"/>
        <v>0</v>
      </c>
    </row>
    <row r="2344" spans="1:44" x14ac:dyDescent="0.35">
      <c r="A2344" t="str">
        <f t="shared" si="721"/>
        <v>CUST2343</v>
      </c>
      <c r="B2344" s="2" t="s">
        <v>2680</v>
      </c>
      <c r="C2344" s="4">
        <v>45604</v>
      </c>
      <c r="D2344" s="2" t="s">
        <v>385</v>
      </c>
      <c r="E2344" t="s">
        <v>5054</v>
      </c>
      <c r="F2344" s="2" t="s">
        <v>23</v>
      </c>
      <c r="G2344" s="2" t="s">
        <v>75</v>
      </c>
      <c r="H2344" s="2">
        <v>1</v>
      </c>
      <c r="I2344" s="19">
        <v>667.06</v>
      </c>
      <c r="J2344" s="2" t="s">
        <v>50</v>
      </c>
      <c r="K2344" s="2" t="s">
        <v>16</v>
      </c>
      <c r="L2344" s="2">
        <v>3</v>
      </c>
      <c r="M2344" s="18">
        <f t="shared" si="722"/>
        <v>667.06</v>
      </c>
      <c r="T2344" t="str">
        <f t="shared" si="723"/>
        <v>Completed</v>
      </c>
      <c r="U2344" t="str">
        <f t="shared" si="724"/>
        <v>No</v>
      </c>
      <c r="V2344" t="str">
        <f t="shared" si="725"/>
        <v>No</v>
      </c>
      <c r="X2344">
        <f t="shared" si="726"/>
        <v>558</v>
      </c>
      <c r="Y2344">
        <f t="shared" si="727"/>
        <v>430</v>
      </c>
      <c r="Z2344" s="18">
        <f t="shared" si="728"/>
        <v>594714.6477588166</v>
      </c>
      <c r="AA2344" s="18">
        <f t="shared" si="729"/>
        <v>60882.938065984097</v>
      </c>
      <c r="AB2344" s="17">
        <f t="shared" si="730"/>
        <v>3.804733727810651</v>
      </c>
      <c r="AC2344" s="2" t="s">
        <v>75</v>
      </c>
      <c r="AD2344" s="2" t="s">
        <v>23</v>
      </c>
      <c r="AE2344" t="str">
        <f t="shared" si="731"/>
        <v>Books</v>
      </c>
      <c r="AF2344" t="str">
        <f t="shared" si="732"/>
        <v>Books</v>
      </c>
      <c r="AG2344" t="str" cm="1">
        <f t="array" ref="AG2344">INDEX(AD:AD,ROW())</f>
        <v>Books</v>
      </c>
      <c r="AH2344">
        <f t="shared" si="740"/>
        <v>23</v>
      </c>
      <c r="AI2344" t="str">
        <f t="shared" si="733"/>
        <v>Books</v>
      </c>
      <c r="AK2344">
        <f t="shared" si="734"/>
        <v>2024</v>
      </c>
      <c r="AL2344">
        <f t="shared" si="735"/>
        <v>11</v>
      </c>
      <c r="AM2344">
        <f t="shared" si="736"/>
        <v>8</v>
      </c>
      <c r="AN2344">
        <f t="shared" si="737"/>
        <v>6</v>
      </c>
      <c r="AO2344" t="str">
        <f t="shared" si="738"/>
        <v>Weekday</v>
      </c>
      <c r="AR2344" s="20">
        <f t="shared" si="739"/>
        <v>0</v>
      </c>
    </row>
    <row r="2345" spans="1:44" x14ac:dyDescent="0.35">
      <c r="A2345" t="str">
        <f t="shared" si="721"/>
        <v>CUST2344</v>
      </c>
      <c r="B2345" s="2" t="s">
        <v>2681</v>
      </c>
      <c r="C2345" s="4">
        <v>45479</v>
      </c>
      <c r="D2345" s="2" t="s">
        <v>649</v>
      </c>
      <c r="E2345" t="s">
        <v>5055</v>
      </c>
      <c r="F2345" s="2" t="s">
        <v>19</v>
      </c>
      <c r="G2345" s="2" t="s">
        <v>128</v>
      </c>
      <c r="H2345" s="2">
        <v>1</v>
      </c>
      <c r="I2345" s="19">
        <v>2146.6799999999998</v>
      </c>
      <c r="J2345" s="2" t="s">
        <v>15</v>
      </c>
      <c r="K2345" s="2" t="s">
        <v>16</v>
      </c>
      <c r="L2345" s="2">
        <v>5</v>
      </c>
      <c r="M2345" s="18">
        <f t="shared" si="722"/>
        <v>2146.6799999999998</v>
      </c>
      <c r="T2345" t="str">
        <f t="shared" si="723"/>
        <v>Completed</v>
      </c>
      <c r="U2345" t="str">
        <f t="shared" si="724"/>
        <v>Yes</v>
      </c>
      <c r="V2345" t="str">
        <f t="shared" si="725"/>
        <v>No</v>
      </c>
      <c r="X2345">
        <f t="shared" si="726"/>
        <v>567</v>
      </c>
      <c r="Y2345">
        <f t="shared" si="727"/>
        <v>440</v>
      </c>
      <c r="Z2345" s="18">
        <f t="shared" si="728"/>
        <v>2759712.3299794244</v>
      </c>
      <c r="AA2345" s="18">
        <f t="shared" si="729"/>
        <v>330643.50635802455</v>
      </c>
      <c r="AB2345" s="17">
        <f t="shared" si="730"/>
        <v>3.8641711229946525</v>
      </c>
      <c r="AC2345" s="2" t="s">
        <v>128</v>
      </c>
      <c r="AD2345" s="2" t="s">
        <v>19</v>
      </c>
      <c r="AE2345" t="str">
        <f t="shared" si="731"/>
        <v>Electronics</v>
      </c>
      <c r="AF2345" t="str">
        <f t="shared" si="732"/>
        <v>Electronics</v>
      </c>
      <c r="AG2345" t="str" cm="1">
        <f t="array" ref="AG2345">INDEX(AD:AD,ROW())</f>
        <v>Electronics</v>
      </c>
      <c r="AH2345">
        <f t="shared" si="740"/>
        <v>48</v>
      </c>
      <c r="AI2345" t="str">
        <f t="shared" si="733"/>
        <v>Electronics</v>
      </c>
      <c r="AK2345">
        <f t="shared" si="734"/>
        <v>2024</v>
      </c>
      <c r="AL2345">
        <f t="shared" si="735"/>
        <v>7</v>
      </c>
      <c r="AM2345">
        <f t="shared" si="736"/>
        <v>6</v>
      </c>
      <c r="AN2345">
        <f t="shared" si="737"/>
        <v>7</v>
      </c>
      <c r="AO2345" t="str">
        <f t="shared" si="738"/>
        <v>Weekend</v>
      </c>
      <c r="AR2345" s="20">
        <f t="shared" si="739"/>
        <v>0</v>
      </c>
    </row>
    <row r="2346" spans="1:44" x14ac:dyDescent="0.35">
      <c r="A2346" t="str">
        <f t="shared" si="721"/>
        <v>CUST2345</v>
      </c>
      <c r="B2346" s="2" t="s">
        <v>2682</v>
      </c>
      <c r="C2346" s="4">
        <v>45362</v>
      </c>
      <c r="D2346" s="2" t="s">
        <v>39</v>
      </c>
      <c r="E2346" t="s">
        <v>5055</v>
      </c>
      <c r="F2346" s="2" t="s">
        <v>23</v>
      </c>
      <c r="G2346" s="2" t="s">
        <v>46</v>
      </c>
      <c r="H2346" s="2">
        <v>1</v>
      </c>
      <c r="I2346" s="19">
        <v>162.59</v>
      </c>
      <c r="J2346" s="2" t="s">
        <v>50</v>
      </c>
      <c r="K2346" s="2" t="s">
        <v>16</v>
      </c>
      <c r="L2346" s="2">
        <v>5</v>
      </c>
      <c r="M2346" s="18">
        <f t="shared" si="722"/>
        <v>162.59</v>
      </c>
      <c r="T2346" t="str">
        <f t="shared" si="723"/>
        <v>Completed</v>
      </c>
      <c r="U2346" t="str">
        <f t="shared" si="724"/>
        <v>No</v>
      </c>
      <c r="V2346" t="str">
        <f t="shared" si="725"/>
        <v>No</v>
      </c>
      <c r="X2346">
        <f t="shared" si="726"/>
        <v>567</v>
      </c>
      <c r="Y2346">
        <f t="shared" si="727"/>
        <v>440</v>
      </c>
      <c r="Z2346" s="18">
        <f t="shared" si="728"/>
        <v>594714.6477588166</v>
      </c>
      <c r="AA2346" s="18">
        <f t="shared" si="729"/>
        <v>60882.938065984097</v>
      </c>
      <c r="AB2346" s="17">
        <f t="shared" si="730"/>
        <v>3.804733727810651</v>
      </c>
      <c r="AC2346" s="2" t="s">
        <v>46</v>
      </c>
      <c r="AD2346" s="2" t="s">
        <v>23</v>
      </c>
      <c r="AE2346" t="str">
        <f t="shared" si="731"/>
        <v>Books</v>
      </c>
      <c r="AF2346" t="str">
        <f t="shared" si="732"/>
        <v>Books</v>
      </c>
      <c r="AG2346" t="str" cm="1">
        <f t="array" ref="AG2346">INDEX(AD:AD,ROW())</f>
        <v>Books</v>
      </c>
      <c r="AH2346">
        <f t="shared" si="740"/>
        <v>11</v>
      </c>
      <c r="AI2346" t="str">
        <f t="shared" si="733"/>
        <v>Books</v>
      </c>
      <c r="AK2346">
        <f t="shared" si="734"/>
        <v>2024</v>
      </c>
      <c r="AL2346">
        <f t="shared" si="735"/>
        <v>3</v>
      </c>
      <c r="AM2346">
        <f t="shared" si="736"/>
        <v>11</v>
      </c>
      <c r="AN2346">
        <f t="shared" si="737"/>
        <v>2</v>
      </c>
      <c r="AO2346" t="str">
        <f t="shared" si="738"/>
        <v>Weekday</v>
      </c>
      <c r="AR2346" s="20">
        <f t="shared" si="739"/>
        <v>0</v>
      </c>
    </row>
    <row r="2347" spans="1:44" x14ac:dyDescent="0.35">
      <c r="A2347" t="str">
        <f t="shared" si="721"/>
        <v>CUST2346</v>
      </c>
      <c r="B2347" s="2" t="s">
        <v>2683</v>
      </c>
      <c r="C2347" s="4">
        <v>45405</v>
      </c>
      <c r="D2347" s="2" t="s">
        <v>431</v>
      </c>
      <c r="E2347" t="s">
        <v>5055</v>
      </c>
      <c r="F2347" s="2" t="s">
        <v>23</v>
      </c>
      <c r="G2347" s="2" t="s">
        <v>75</v>
      </c>
      <c r="H2347" s="2">
        <v>1</v>
      </c>
      <c r="I2347" s="19">
        <v>304.81</v>
      </c>
      <c r="J2347" s="2" t="s">
        <v>5047</v>
      </c>
      <c r="K2347" s="2" t="s">
        <v>16</v>
      </c>
      <c r="L2347" s="2">
        <v>4</v>
      </c>
      <c r="M2347" s="18">
        <f t="shared" si="722"/>
        <v>304.81</v>
      </c>
      <c r="T2347" t="str">
        <f t="shared" si="723"/>
        <v>Completed</v>
      </c>
      <c r="U2347" t="str">
        <f t="shared" si="724"/>
        <v>No</v>
      </c>
      <c r="V2347" t="str">
        <f t="shared" si="725"/>
        <v>No</v>
      </c>
      <c r="X2347">
        <f t="shared" si="726"/>
        <v>567</v>
      </c>
      <c r="Y2347">
        <f t="shared" si="727"/>
        <v>440</v>
      </c>
      <c r="Z2347" s="18">
        <f t="shared" si="728"/>
        <v>594714.6477588166</v>
      </c>
      <c r="AA2347" s="18">
        <f t="shared" si="729"/>
        <v>60882.938065984097</v>
      </c>
      <c r="AB2347" s="17">
        <f t="shared" si="730"/>
        <v>3.804733727810651</v>
      </c>
      <c r="AC2347" s="2" t="s">
        <v>75</v>
      </c>
      <c r="AD2347" s="2" t="s">
        <v>23</v>
      </c>
      <c r="AE2347" t="str">
        <f t="shared" si="731"/>
        <v>Books</v>
      </c>
      <c r="AF2347" t="str">
        <f t="shared" si="732"/>
        <v>Books</v>
      </c>
      <c r="AG2347" t="str" cm="1">
        <f t="array" ref="AG2347">INDEX(AD:AD,ROW())</f>
        <v>Books</v>
      </c>
      <c r="AH2347">
        <f t="shared" si="740"/>
        <v>23</v>
      </c>
      <c r="AI2347" t="str">
        <f t="shared" si="733"/>
        <v>Books</v>
      </c>
      <c r="AK2347">
        <f t="shared" si="734"/>
        <v>2024</v>
      </c>
      <c r="AL2347">
        <f t="shared" si="735"/>
        <v>4</v>
      </c>
      <c r="AM2347">
        <f t="shared" si="736"/>
        <v>23</v>
      </c>
      <c r="AN2347">
        <f t="shared" si="737"/>
        <v>3</v>
      </c>
      <c r="AO2347" t="str">
        <f t="shared" si="738"/>
        <v>Weekday</v>
      </c>
      <c r="AR2347" s="20">
        <f t="shared" si="739"/>
        <v>0</v>
      </c>
    </row>
    <row r="2348" spans="1:44" x14ac:dyDescent="0.35">
      <c r="A2348" t="str">
        <f t="shared" si="721"/>
        <v>CUST2347</v>
      </c>
      <c r="B2348" s="2" t="s">
        <v>2684</v>
      </c>
      <c r="C2348" s="4">
        <v>45503</v>
      </c>
      <c r="D2348" s="2" t="s">
        <v>1399</v>
      </c>
      <c r="E2348" t="s">
        <v>5051</v>
      </c>
      <c r="F2348" s="2" t="s">
        <v>19</v>
      </c>
      <c r="G2348" s="2" t="s">
        <v>128</v>
      </c>
      <c r="H2348" s="2">
        <v>1</v>
      </c>
      <c r="I2348" s="19">
        <v>712.09</v>
      </c>
      <c r="J2348" s="2" t="s">
        <v>5047</v>
      </c>
      <c r="K2348" s="2" t="s">
        <v>16</v>
      </c>
      <c r="L2348" s="31"/>
      <c r="M2348" s="18">
        <f t="shared" si="722"/>
        <v>712.09</v>
      </c>
      <c r="T2348" t="str">
        <f t="shared" si="723"/>
        <v>Completed</v>
      </c>
      <c r="U2348" t="str">
        <f t="shared" si="724"/>
        <v>No</v>
      </c>
      <c r="V2348" t="str">
        <f t="shared" si="725"/>
        <v>No</v>
      </c>
      <c r="X2348">
        <f t="shared" si="726"/>
        <v>619</v>
      </c>
      <c r="Y2348">
        <f t="shared" si="727"/>
        <v>468</v>
      </c>
      <c r="Z2348" s="18">
        <f t="shared" si="728"/>
        <v>2759712.3299794244</v>
      </c>
      <c r="AA2348" s="18">
        <f t="shared" si="729"/>
        <v>330643.50635802455</v>
      </c>
      <c r="AB2348" s="17">
        <f t="shared" si="730"/>
        <v>3.8641711229946525</v>
      </c>
      <c r="AC2348" s="2" t="s">
        <v>128</v>
      </c>
      <c r="AD2348" s="2" t="s">
        <v>19</v>
      </c>
      <c r="AE2348" t="str">
        <f t="shared" si="731"/>
        <v>Electronics</v>
      </c>
      <c r="AF2348" t="str">
        <f t="shared" si="732"/>
        <v>Electronics</v>
      </c>
      <c r="AG2348" t="str" cm="1">
        <f t="array" ref="AG2348">INDEX(AD:AD,ROW())</f>
        <v>Electronics</v>
      </c>
      <c r="AH2348">
        <f t="shared" si="740"/>
        <v>48</v>
      </c>
      <c r="AI2348" t="str">
        <f t="shared" si="733"/>
        <v>Electronics</v>
      </c>
      <c r="AK2348">
        <f t="shared" si="734"/>
        <v>2024</v>
      </c>
      <c r="AL2348">
        <f t="shared" si="735"/>
        <v>7</v>
      </c>
      <c r="AM2348">
        <f t="shared" si="736"/>
        <v>30</v>
      </c>
      <c r="AN2348">
        <f t="shared" si="737"/>
        <v>3</v>
      </c>
      <c r="AO2348" t="str">
        <f t="shared" si="738"/>
        <v>Weekday</v>
      </c>
      <c r="AR2348" s="20">
        <f t="shared" si="739"/>
        <v>0</v>
      </c>
    </row>
    <row r="2349" spans="1:44" x14ac:dyDescent="0.35">
      <c r="A2349" t="str">
        <f t="shared" si="721"/>
        <v>CUST2348</v>
      </c>
      <c r="B2349" s="2" t="s">
        <v>2685</v>
      </c>
      <c r="C2349" s="4">
        <v>45239</v>
      </c>
      <c r="D2349" s="2" t="s">
        <v>830</v>
      </c>
      <c r="E2349" t="s">
        <v>5049</v>
      </c>
      <c r="F2349" s="2" t="s">
        <v>13</v>
      </c>
      <c r="G2349" s="2" t="s">
        <v>14</v>
      </c>
      <c r="H2349" s="2">
        <v>1</v>
      </c>
      <c r="I2349" s="19">
        <v>799.09</v>
      </c>
      <c r="J2349" s="2" t="s">
        <v>15</v>
      </c>
      <c r="K2349" s="2" t="s">
        <v>16</v>
      </c>
      <c r="L2349" s="2">
        <v>5</v>
      </c>
      <c r="M2349" s="18">
        <f t="shared" si="722"/>
        <v>799.09</v>
      </c>
      <c r="T2349" t="str">
        <f t="shared" si="723"/>
        <v>Completed</v>
      </c>
      <c r="U2349" t="str">
        <f t="shared" si="724"/>
        <v>No</v>
      </c>
      <c r="V2349" t="str">
        <f t="shared" si="725"/>
        <v>No</v>
      </c>
      <c r="X2349">
        <f t="shared" si="726"/>
        <v>595</v>
      </c>
      <c r="Y2349">
        <f t="shared" si="727"/>
        <v>444</v>
      </c>
      <c r="Z2349" s="18">
        <f t="shared" si="728"/>
        <v>1463424.4009529033</v>
      </c>
      <c r="AA2349" s="18">
        <f t="shared" si="729"/>
        <v>118285.78776560788</v>
      </c>
      <c r="AB2349" s="17">
        <f t="shared" si="730"/>
        <v>3.8140589569160999</v>
      </c>
      <c r="AC2349" s="2" t="s">
        <v>14</v>
      </c>
      <c r="AD2349" s="2" t="s">
        <v>13</v>
      </c>
      <c r="AE2349" t="str">
        <f t="shared" si="731"/>
        <v>Home &amp; Kitchen</v>
      </c>
      <c r="AF2349" t="str">
        <f t="shared" si="732"/>
        <v>Home &amp; Kitchen</v>
      </c>
      <c r="AG2349" t="str" cm="1">
        <f t="array" ref="AG2349">INDEX(AD:AD,ROW())</f>
        <v>Home &amp; Kitchen</v>
      </c>
      <c r="AH2349">
        <f t="shared" si="740"/>
        <v>2</v>
      </c>
      <c r="AI2349" t="str">
        <f t="shared" si="733"/>
        <v>Home &amp; Kitchen</v>
      </c>
      <c r="AK2349">
        <f t="shared" si="734"/>
        <v>2023</v>
      </c>
      <c r="AL2349">
        <f t="shared" si="735"/>
        <v>11</v>
      </c>
      <c r="AM2349">
        <f t="shared" si="736"/>
        <v>9</v>
      </c>
      <c r="AN2349">
        <f t="shared" si="737"/>
        <v>5</v>
      </c>
      <c r="AO2349" t="str">
        <f t="shared" si="738"/>
        <v>Weekday</v>
      </c>
      <c r="AR2349" s="20">
        <f t="shared" si="739"/>
        <v>0</v>
      </c>
    </row>
    <row r="2350" spans="1:44" x14ac:dyDescent="0.35">
      <c r="A2350" t="str">
        <f t="shared" si="721"/>
        <v>CUST2349</v>
      </c>
      <c r="B2350" s="2" t="s">
        <v>2686</v>
      </c>
      <c r="C2350" s="4">
        <v>45802</v>
      </c>
      <c r="D2350" s="2" t="s">
        <v>537</v>
      </c>
      <c r="E2350" t="s">
        <v>5051</v>
      </c>
      <c r="F2350" s="2" t="s">
        <v>19</v>
      </c>
      <c r="G2350" s="2" t="s">
        <v>49</v>
      </c>
      <c r="H2350" s="2">
        <v>1</v>
      </c>
      <c r="I2350" s="19">
        <v>1442.28</v>
      </c>
      <c r="J2350" s="2" t="s">
        <v>20</v>
      </c>
      <c r="K2350" s="2" t="s">
        <v>16</v>
      </c>
      <c r="L2350" s="2">
        <v>4</v>
      </c>
      <c r="M2350" s="18">
        <f t="shared" si="722"/>
        <v>1442.28</v>
      </c>
      <c r="T2350" t="str">
        <f t="shared" si="723"/>
        <v>Completed</v>
      </c>
      <c r="U2350" t="str">
        <f t="shared" si="724"/>
        <v>Yes</v>
      </c>
      <c r="V2350" t="str">
        <f t="shared" si="725"/>
        <v>No</v>
      </c>
      <c r="X2350">
        <f t="shared" si="726"/>
        <v>619</v>
      </c>
      <c r="Y2350">
        <f t="shared" si="727"/>
        <v>468</v>
      </c>
      <c r="Z2350" s="18">
        <f t="shared" si="728"/>
        <v>2759712.3299794244</v>
      </c>
      <c r="AA2350" s="18">
        <f t="shared" si="729"/>
        <v>330643.50635802455</v>
      </c>
      <c r="AB2350" s="17">
        <f t="shared" si="730"/>
        <v>3.8641711229946525</v>
      </c>
      <c r="AC2350" s="2" t="s">
        <v>49</v>
      </c>
      <c r="AD2350" s="2" t="s">
        <v>19</v>
      </c>
      <c r="AE2350" t="str">
        <f t="shared" si="731"/>
        <v>Electronics</v>
      </c>
      <c r="AF2350" t="str">
        <f t="shared" si="732"/>
        <v>Electronics</v>
      </c>
      <c r="AG2350" t="str" cm="1">
        <f t="array" ref="AG2350">INDEX(AD:AD,ROW())</f>
        <v>Electronics</v>
      </c>
      <c r="AH2350">
        <f t="shared" si="740"/>
        <v>12</v>
      </c>
      <c r="AI2350" t="str">
        <f t="shared" si="733"/>
        <v>Electronics</v>
      </c>
      <c r="AK2350">
        <f t="shared" si="734"/>
        <v>2025</v>
      </c>
      <c r="AL2350">
        <f t="shared" si="735"/>
        <v>5</v>
      </c>
      <c r="AM2350">
        <f t="shared" si="736"/>
        <v>25</v>
      </c>
      <c r="AN2350">
        <f t="shared" si="737"/>
        <v>1</v>
      </c>
      <c r="AO2350" t="str">
        <f t="shared" si="738"/>
        <v>Weekend</v>
      </c>
      <c r="AR2350" s="20">
        <f t="shared" si="739"/>
        <v>0</v>
      </c>
    </row>
    <row r="2351" spans="1:44" x14ac:dyDescent="0.35">
      <c r="A2351" t="str">
        <f t="shared" si="721"/>
        <v>CUST2350</v>
      </c>
      <c r="B2351" s="2" t="s">
        <v>2687</v>
      </c>
      <c r="C2351" s="4">
        <v>45828</v>
      </c>
      <c r="D2351" s="2" t="s">
        <v>290</v>
      </c>
      <c r="E2351" t="s">
        <v>5048</v>
      </c>
      <c r="F2351" s="2" t="s">
        <v>19</v>
      </c>
      <c r="G2351" s="2" t="s">
        <v>60</v>
      </c>
      <c r="H2351" s="2">
        <v>1</v>
      </c>
      <c r="I2351" s="19">
        <v>2656.42</v>
      </c>
      <c r="J2351" s="2" t="s">
        <v>50</v>
      </c>
      <c r="K2351" s="2" t="s">
        <v>16</v>
      </c>
      <c r="L2351" s="2">
        <v>4</v>
      </c>
      <c r="M2351" s="18">
        <f t="shared" si="722"/>
        <v>2656.42</v>
      </c>
      <c r="T2351" t="str">
        <f t="shared" si="723"/>
        <v>Completed</v>
      </c>
      <c r="U2351" t="str">
        <f t="shared" si="724"/>
        <v>Yes</v>
      </c>
      <c r="V2351" t="str">
        <f t="shared" si="725"/>
        <v>No</v>
      </c>
      <c r="X2351">
        <f t="shared" si="726"/>
        <v>590</v>
      </c>
      <c r="Y2351">
        <f t="shared" si="727"/>
        <v>451</v>
      </c>
      <c r="Z2351" s="18">
        <f t="shared" si="728"/>
        <v>2759712.3299794244</v>
      </c>
      <c r="AA2351" s="18">
        <f t="shared" si="729"/>
        <v>330643.50635802455</v>
      </c>
      <c r="AB2351" s="17">
        <f t="shared" si="730"/>
        <v>3.8641711229946525</v>
      </c>
      <c r="AC2351" s="2" t="s">
        <v>60</v>
      </c>
      <c r="AD2351" s="2" t="s">
        <v>19</v>
      </c>
      <c r="AE2351" t="str">
        <f t="shared" si="731"/>
        <v>Electronics</v>
      </c>
      <c r="AF2351" t="str">
        <f t="shared" si="732"/>
        <v>Electronics</v>
      </c>
      <c r="AG2351" t="str" cm="1">
        <f t="array" ref="AG2351">INDEX(AD:AD,ROW())</f>
        <v>Electronics</v>
      </c>
      <c r="AH2351">
        <f t="shared" si="740"/>
        <v>17</v>
      </c>
      <c r="AI2351" t="str">
        <f t="shared" si="733"/>
        <v>Electronics</v>
      </c>
      <c r="AK2351">
        <f t="shared" si="734"/>
        <v>2025</v>
      </c>
      <c r="AL2351">
        <f t="shared" si="735"/>
        <v>6</v>
      </c>
      <c r="AM2351">
        <f t="shared" si="736"/>
        <v>20</v>
      </c>
      <c r="AN2351">
        <f t="shared" si="737"/>
        <v>6</v>
      </c>
      <c r="AO2351" t="str">
        <f t="shared" si="738"/>
        <v>Weekday</v>
      </c>
      <c r="AR2351" s="20">
        <f t="shared" si="739"/>
        <v>0</v>
      </c>
    </row>
    <row r="2352" spans="1:44" x14ac:dyDescent="0.35">
      <c r="A2352" t="str">
        <f t="shared" si="721"/>
        <v>CUST2351</v>
      </c>
      <c r="B2352" s="2" t="s">
        <v>2688</v>
      </c>
      <c r="C2352" s="4">
        <v>45400</v>
      </c>
      <c r="D2352" s="2" t="s">
        <v>2337</v>
      </c>
      <c r="E2352" t="s">
        <v>5050</v>
      </c>
      <c r="F2352" s="2" t="s">
        <v>29</v>
      </c>
      <c r="G2352" s="2" t="s">
        <v>5041</v>
      </c>
      <c r="H2352" s="2">
        <v>1</v>
      </c>
      <c r="I2352" s="19">
        <v>1370.6</v>
      </c>
      <c r="J2352" s="2" t="s">
        <v>15</v>
      </c>
      <c r="K2352" s="2" t="s">
        <v>16</v>
      </c>
      <c r="L2352" s="2">
        <v>4</v>
      </c>
      <c r="M2352" s="18">
        <f t="shared" si="722"/>
        <v>1370.6</v>
      </c>
      <c r="T2352" t="str">
        <f t="shared" si="723"/>
        <v>Completed</v>
      </c>
      <c r="U2352" t="str">
        <f t="shared" si="724"/>
        <v>Yes</v>
      </c>
      <c r="V2352" t="str">
        <f t="shared" si="725"/>
        <v>No</v>
      </c>
      <c r="X2352">
        <f t="shared" si="726"/>
        <v>589</v>
      </c>
      <c r="Y2352">
        <f t="shared" si="727"/>
        <v>426</v>
      </c>
      <c r="Z2352" s="18">
        <f t="shared" si="728"/>
        <v>1892867.2841657216</v>
      </c>
      <c r="AA2352" s="18">
        <f t="shared" si="729"/>
        <v>199432.98236095349</v>
      </c>
      <c r="AB2352" s="17">
        <f t="shared" si="730"/>
        <v>3.8949824970828471</v>
      </c>
      <c r="AC2352" s="2" t="s">
        <v>5041</v>
      </c>
      <c r="AD2352" s="2" t="s">
        <v>29</v>
      </c>
      <c r="AE2352" t="str">
        <f t="shared" si="731"/>
        <v>Fashion</v>
      </c>
      <c r="AF2352" t="str">
        <f t="shared" si="732"/>
        <v>Fashion</v>
      </c>
      <c r="AG2352" t="str" cm="1">
        <f t="array" ref="AG2352">INDEX(AD:AD,ROW())</f>
        <v>Fashion</v>
      </c>
      <c r="AH2352">
        <f t="shared" si="740"/>
        <v>15</v>
      </c>
      <c r="AI2352" t="str">
        <f t="shared" si="733"/>
        <v>Fashion</v>
      </c>
      <c r="AK2352">
        <f t="shared" si="734"/>
        <v>2024</v>
      </c>
      <c r="AL2352">
        <f t="shared" si="735"/>
        <v>4</v>
      </c>
      <c r="AM2352">
        <f t="shared" si="736"/>
        <v>18</v>
      </c>
      <c r="AN2352">
        <f t="shared" si="737"/>
        <v>5</v>
      </c>
      <c r="AO2352" t="str">
        <f t="shared" si="738"/>
        <v>Weekday</v>
      </c>
      <c r="AR2352" s="20">
        <f t="shared" si="739"/>
        <v>0</v>
      </c>
    </row>
    <row r="2353" spans="1:44" x14ac:dyDescent="0.35">
      <c r="A2353" t="str">
        <f t="shared" si="721"/>
        <v>CUST2352</v>
      </c>
      <c r="B2353" s="2" t="s">
        <v>2689</v>
      </c>
      <c r="C2353" s="4">
        <v>45088</v>
      </c>
      <c r="D2353" s="2" t="s">
        <v>94</v>
      </c>
      <c r="E2353" t="s">
        <v>5053</v>
      </c>
      <c r="F2353" s="2" t="s">
        <v>13</v>
      </c>
      <c r="G2353" s="2" t="s">
        <v>37</v>
      </c>
      <c r="H2353" s="2">
        <v>1</v>
      </c>
      <c r="I2353" s="19">
        <v>1328.56</v>
      </c>
      <c r="J2353" s="2" t="s">
        <v>5047</v>
      </c>
      <c r="K2353" s="2" t="s">
        <v>16</v>
      </c>
      <c r="L2353" s="2">
        <v>5</v>
      </c>
      <c r="M2353" s="18">
        <f t="shared" si="722"/>
        <v>1328.56</v>
      </c>
      <c r="T2353" t="str">
        <f t="shared" si="723"/>
        <v>Completed</v>
      </c>
      <c r="U2353" t="str">
        <f t="shared" si="724"/>
        <v>Yes</v>
      </c>
      <c r="V2353" t="str">
        <f t="shared" si="725"/>
        <v>No</v>
      </c>
      <c r="X2353">
        <f t="shared" si="726"/>
        <v>559</v>
      </c>
      <c r="Y2353">
        <f t="shared" si="727"/>
        <v>408</v>
      </c>
      <c r="Z2353" s="18">
        <f t="shared" si="728"/>
        <v>1463424.4009529033</v>
      </c>
      <c r="AA2353" s="18">
        <f t="shared" si="729"/>
        <v>118285.78776560788</v>
      </c>
      <c r="AB2353" s="17">
        <f t="shared" si="730"/>
        <v>3.8140589569160999</v>
      </c>
      <c r="AC2353" s="2" t="s">
        <v>37</v>
      </c>
      <c r="AD2353" s="2" t="s">
        <v>13</v>
      </c>
      <c r="AE2353" t="str">
        <f t="shared" si="731"/>
        <v>Home &amp; Kitchen</v>
      </c>
      <c r="AF2353" t="str">
        <f t="shared" si="732"/>
        <v>Home &amp; Kitchen</v>
      </c>
      <c r="AG2353" t="str" cm="1">
        <f t="array" ref="AG2353">INDEX(AD:AD,ROW())</f>
        <v>Home &amp; Kitchen</v>
      </c>
      <c r="AH2353">
        <f t="shared" si="740"/>
        <v>8</v>
      </c>
      <c r="AI2353" t="str">
        <f t="shared" si="733"/>
        <v>Home &amp; Kitchen</v>
      </c>
      <c r="AK2353">
        <f t="shared" si="734"/>
        <v>2023</v>
      </c>
      <c r="AL2353">
        <f t="shared" si="735"/>
        <v>6</v>
      </c>
      <c r="AM2353">
        <f t="shared" si="736"/>
        <v>11</v>
      </c>
      <c r="AN2353">
        <f t="shared" si="737"/>
        <v>1</v>
      </c>
      <c r="AO2353" t="str">
        <f t="shared" si="738"/>
        <v>Weekend</v>
      </c>
      <c r="AR2353" s="20">
        <f t="shared" si="739"/>
        <v>0</v>
      </c>
    </row>
    <row r="2354" spans="1:44" x14ac:dyDescent="0.35">
      <c r="A2354" t="str">
        <f t="shared" si="721"/>
        <v>CUST2353</v>
      </c>
      <c r="B2354" s="2" t="s">
        <v>2690</v>
      </c>
      <c r="C2354" s="4">
        <v>45512</v>
      </c>
      <c r="D2354" s="2" t="s">
        <v>532</v>
      </c>
      <c r="E2354" t="s">
        <v>5053</v>
      </c>
      <c r="F2354" s="2" t="s">
        <v>42</v>
      </c>
      <c r="G2354" s="2" t="s">
        <v>170</v>
      </c>
      <c r="H2354" s="2">
        <v>1</v>
      </c>
      <c r="I2354" s="19">
        <v>703.06</v>
      </c>
      <c r="J2354" s="2" t="s">
        <v>20</v>
      </c>
      <c r="K2354" s="2" t="s">
        <v>103</v>
      </c>
      <c r="L2354" s="2">
        <v>2</v>
      </c>
      <c r="M2354" s="18">
        <f t="shared" si="722"/>
        <v>703.06</v>
      </c>
      <c r="T2354" t="str">
        <f t="shared" si="723"/>
        <v>Lost Sale</v>
      </c>
      <c r="U2354" t="str">
        <f t="shared" si="724"/>
        <v>No</v>
      </c>
      <c r="V2354" t="str">
        <f t="shared" si="725"/>
        <v>Yes</v>
      </c>
      <c r="X2354">
        <f t="shared" si="726"/>
        <v>559</v>
      </c>
      <c r="Y2354">
        <f t="shared" si="727"/>
        <v>408</v>
      </c>
      <c r="Z2354" s="18">
        <f t="shared" si="728"/>
        <v>1098537.4901531704</v>
      </c>
      <c r="AA2354" s="18">
        <f t="shared" si="729"/>
        <v>96724.388030634553</v>
      </c>
      <c r="AB2354" s="17">
        <f t="shared" si="730"/>
        <v>3.9001122334455669</v>
      </c>
      <c r="AC2354" s="2" t="s">
        <v>170</v>
      </c>
      <c r="AD2354" s="2" t="s">
        <v>42</v>
      </c>
      <c r="AE2354" t="str">
        <f t="shared" si="731"/>
        <v>Beauty</v>
      </c>
      <c r="AF2354" t="str">
        <f t="shared" si="732"/>
        <v>Beauty</v>
      </c>
      <c r="AG2354" t="str" cm="1">
        <f t="array" ref="AG2354">INDEX(AD:AD,ROW())</f>
        <v>Beauty</v>
      </c>
      <c r="AH2354">
        <f t="shared" si="740"/>
        <v>70</v>
      </c>
      <c r="AI2354" t="str">
        <f t="shared" si="733"/>
        <v>Beauty</v>
      </c>
      <c r="AK2354">
        <f t="shared" si="734"/>
        <v>2024</v>
      </c>
      <c r="AL2354">
        <f t="shared" si="735"/>
        <v>8</v>
      </c>
      <c r="AM2354">
        <f t="shared" si="736"/>
        <v>8</v>
      </c>
      <c r="AN2354">
        <f t="shared" si="737"/>
        <v>5</v>
      </c>
      <c r="AO2354" t="str">
        <f t="shared" si="738"/>
        <v>Weekday</v>
      </c>
      <c r="AR2354" s="20">
        <f t="shared" si="739"/>
        <v>1</v>
      </c>
    </row>
    <row r="2355" spans="1:44" x14ac:dyDescent="0.35">
      <c r="A2355" t="str">
        <f t="shared" si="721"/>
        <v>CUST2354</v>
      </c>
      <c r="B2355" s="2" t="s">
        <v>2691</v>
      </c>
      <c r="C2355" s="4">
        <v>45175</v>
      </c>
      <c r="D2355" s="2" t="s">
        <v>152</v>
      </c>
      <c r="E2355" t="s">
        <v>5055</v>
      </c>
      <c r="F2355" s="2" t="s">
        <v>29</v>
      </c>
      <c r="G2355" s="2" t="s">
        <v>121</v>
      </c>
      <c r="H2355" s="2">
        <v>3</v>
      </c>
      <c r="I2355" s="19">
        <v>530.87</v>
      </c>
      <c r="J2355" s="2" t="s">
        <v>20</v>
      </c>
      <c r="K2355" s="2" t="s">
        <v>16</v>
      </c>
      <c r="L2355" s="2">
        <v>3</v>
      </c>
      <c r="M2355" s="18">
        <f t="shared" si="722"/>
        <v>1592.6100000000001</v>
      </c>
      <c r="T2355" t="str">
        <f t="shared" si="723"/>
        <v>Completed</v>
      </c>
      <c r="U2355" t="str">
        <f t="shared" si="724"/>
        <v>Yes</v>
      </c>
      <c r="V2355" t="str">
        <f t="shared" si="725"/>
        <v>No</v>
      </c>
      <c r="X2355">
        <f t="shared" si="726"/>
        <v>567</v>
      </c>
      <c r="Y2355">
        <f t="shared" si="727"/>
        <v>440</v>
      </c>
      <c r="Z2355" s="18">
        <f t="shared" si="728"/>
        <v>1892867.2841657216</v>
      </c>
      <c r="AA2355" s="18">
        <f t="shared" si="729"/>
        <v>199432.98236095349</v>
      </c>
      <c r="AB2355" s="17">
        <f t="shared" si="730"/>
        <v>3.8949824970828471</v>
      </c>
      <c r="AC2355" s="2" t="s">
        <v>121</v>
      </c>
      <c r="AD2355" s="2" t="s">
        <v>29</v>
      </c>
      <c r="AE2355" t="str">
        <f t="shared" si="731"/>
        <v>Fashion</v>
      </c>
      <c r="AF2355" t="str">
        <f t="shared" si="732"/>
        <v>Fashion</v>
      </c>
      <c r="AG2355" t="str" cm="1">
        <f t="array" ref="AG2355">INDEX(AD:AD,ROW())</f>
        <v>Fashion</v>
      </c>
      <c r="AH2355">
        <f t="shared" si="740"/>
        <v>45</v>
      </c>
      <c r="AI2355" t="str">
        <f t="shared" si="733"/>
        <v>Fashion</v>
      </c>
      <c r="AK2355">
        <f t="shared" si="734"/>
        <v>2023</v>
      </c>
      <c r="AL2355">
        <f t="shared" si="735"/>
        <v>9</v>
      </c>
      <c r="AM2355">
        <f t="shared" si="736"/>
        <v>6</v>
      </c>
      <c r="AN2355">
        <f t="shared" si="737"/>
        <v>4</v>
      </c>
      <c r="AO2355" t="str">
        <f t="shared" si="738"/>
        <v>Weekday</v>
      </c>
      <c r="AR2355" s="20">
        <f t="shared" si="739"/>
        <v>0</v>
      </c>
    </row>
    <row r="2356" spans="1:44" x14ac:dyDescent="0.35">
      <c r="A2356" t="str">
        <f t="shared" si="721"/>
        <v>CUST2355</v>
      </c>
      <c r="B2356" s="2" t="s">
        <v>2692</v>
      </c>
      <c r="C2356" s="4">
        <v>45637</v>
      </c>
      <c r="D2356" s="2" t="s">
        <v>646</v>
      </c>
      <c r="E2356" t="s">
        <v>5053</v>
      </c>
      <c r="F2356" s="2" t="s">
        <v>23</v>
      </c>
      <c r="G2356" s="2" t="s">
        <v>46</v>
      </c>
      <c r="H2356" s="2">
        <v>1</v>
      </c>
      <c r="I2356" s="19">
        <v>779.23</v>
      </c>
      <c r="J2356" s="2" t="s">
        <v>50</v>
      </c>
      <c r="K2356" s="2" t="s">
        <v>16</v>
      </c>
      <c r="L2356" s="2">
        <v>3</v>
      </c>
      <c r="M2356" s="18">
        <f t="shared" si="722"/>
        <v>779.23</v>
      </c>
      <c r="T2356" t="str">
        <f t="shared" si="723"/>
        <v>Completed</v>
      </c>
      <c r="U2356" t="str">
        <f t="shared" si="724"/>
        <v>No</v>
      </c>
      <c r="V2356" t="str">
        <f t="shared" si="725"/>
        <v>No</v>
      </c>
      <c r="X2356">
        <f t="shared" si="726"/>
        <v>559</v>
      </c>
      <c r="Y2356">
        <f t="shared" si="727"/>
        <v>408</v>
      </c>
      <c r="Z2356" s="18">
        <f t="shared" si="728"/>
        <v>594714.6477588166</v>
      </c>
      <c r="AA2356" s="18">
        <f t="shared" si="729"/>
        <v>60882.938065984097</v>
      </c>
      <c r="AB2356" s="17">
        <f t="shared" si="730"/>
        <v>3.804733727810651</v>
      </c>
      <c r="AC2356" s="2" t="s">
        <v>46</v>
      </c>
      <c r="AD2356" s="2" t="s">
        <v>23</v>
      </c>
      <c r="AE2356" t="str">
        <f t="shared" si="731"/>
        <v>Books</v>
      </c>
      <c r="AF2356" t="str">
        <f t="shared" si="732"/>
        <v>Books</v>
      </c>
      <c r="AG2356" t="str" cm="1">
        <f t="array" ref="AG2356">INDEX(AD:AD,ROW())</f>
        <v>Books</v>
      </c>
      <c r="AH2356">
        <f t="shared" si="740"/>
        <v>11</v>
      </c>
      <c r="AI2356" t="str">
        <f t="shared" si="733"/>
        <v>Books</v>
      </c>
      <c r="AK2356">
        <f t="shared" si="734"/>
        <v>2024</v>
      </c>
      <c r="AL2356">
        <f t="shared" si="735"/>
        <v>12</v>
      </c>
      <c r="AM2356">
        <f t="shared" si="736"/>
        <v>11</v>
      </c>
      <c r="AN2356">
        <f t="shared" si="737"/>
        <v>4</v>
      </c>
      <c r="AO2356" t="str">
        <f t="shared" si="738"/>
        <v>Weekday</v>
      </c>
      <c r="AR2356" s="20">
        <f t="shared" si="739"/>
        <v>0</v>
      </c>
    </row>
    <row r="2357" spans="1:44" x14ac:dyDescent="0.35">
      <c r="A2357" t="str">
        <f t="shared" si="721"/>
        <v>CUST2356</v>
      </c>
      <c r="B2357" s="2" t="s">
        <v>2693</v>
      </c>
      <c r="C2357" s="4">
        <v>45636</v>
      </c>
      <c r="D2357" s="2" t="s">
        <v>832</v>
      </c>
      <c r="E2357" t="s">
        <v>5051</v>
      </c>
      <c r="F2357" s="2" t="s">
        <v>42</v>
      </c>
      <c r="G2357" s="2" t="s">
        <v>5042</v>
      </c>
      <c r="H2357" s="2">
        <v>1</v>
      </c>
      <c r="I2357" s="19">
        <v>1004.68</v>
      </c>
      <c r="J2357" s="2" t="s">
        <v>5046</v>
      </c>
      <c r="K2357" s="2" t="s">
        <v>16</v>
      </c>
      <c r="L2357" s="2">
        <v>3</v>
      </c>
      <c r="M2357" s="18">
        <f t="shared" si="722"/>
        <v>1004.68</v>
      </c>
      <c r="T2357" t="str">
        <f t="shared" si="723"/>
        <v>Completed</v>
      </c>
      <c r="U2357" t="str">
        <f t="shared" si="724"/>
        <v>Yes</v>
      </c>
      <c r="V2357" t="str">
        <f t="shared" si="725"/>
        <v>No</v>
      </c>
      <c r="X2357">
        <f t="shared" si="726"/>
        <v>619</v>
      </c>
      <c r="Y2357">
        <f t="shared" si="727"/>
        <v>468</v>
      </c>
      <c r="Z2357" s="18">
        <f t="shared" si="728"/>
        <v>1098537.4901531704</v>
      </c>
      <c r="AA2357" s="18">
        <f t="shared" si="729"/>
        <v>96724.388030634553</v>
      </c>
      <c r="AB2357" s="17">
        <f t="shared" si="730"/>
        <v>3.9001122334455669</v>
      </c>
      <c r="AC2357" s="2" t="s">
        <v>5042</v>
      </c>
      <c r="AD2357" s="2" t="s">
        <v>42</v>
      </c>
      <c r="AE2357" t="str">
        <f t="shared" si="731"/>
        <v>Beauty</v>
      </c>
      <c r="AF2357" t="str">
        <f t="shared" si="732"/>
        <v>Beauty</v>
      </c>
      <c r="AG2357" t="str" cm="1">
        <f t="array" ref="AG2357">INDEX(AD:AD,ROW())</f>
        <v>Beauty</v>
      </c>
      <c r="AH2357">
        <f t="shared" si="740"/>
        <v>18</v>
      </c>
      <c r="AI2357" t="str">
        <f t="shared" si="733"/>
        <v>Beauty</v>
      </c>
      <c r="AK2357">
        <f t="shared" si="734"/>
        <v>2024</v>
      </c>
      <c r="AL2357">
        <f t="shared" si="735"/>
        <v>12</v>
      </c>
      <c r="AM2357">
        <f t="shared" si="736"/>
        <v>10</v>
      </c>
      <c r="AN2357">
        <f t="shared" si="737"/>
        <v>3</v>
      </c>
      <c r="AO2357" t="str">
        <f t="shared" si="738"/>
        <v>Weekday</v>
      </c>
      <c r="AR2357" s="20">
        <f t="shared" si="739"/>
        <v>0</v>
      </c>
    </row>
    <row r="2358" spans="1:44" x14ac:dyDescent="0.35">
      <c r="A2358" t="str">
        <f t="shared" si="721"/>
        <v>CUST2357</v>
      </c>
      <c r="B2358" s="2" t="s">
        <v>2694</v>
      </c>
      <c r="C2358" s="4">
        <v>45773</v>
      </c>
      <c r="D2358" s="2" t="s">
        <v>164</v>
      </c>
      <c r="E2358" t="s">
        <v>5051</v>
      </c>
      <c r="F2358" s="2" t="s">
        <v>42</v>
      </c>
      <c r="G2358" s="2" t="s">
        <v>170</v>
      </c>
      <c r="H2358" s="2">
        <v>3</v>
      </c>
      <c r="I2358" s="19">
        <v>488.93</v>
      </c>
      <c r="J2358" s="2" t="s">
        <v>5047</v>
      </c>
      <c r="K2358" s="2" t="s">
        <v>16</v>
      </c>
      <c r="L2358" s="2">
        <v>3</v>
      </c>
      <c r="M2358" s="18">
        <f t="shared" si="722"/>
        <v>1466.79</v>
      </c>
      <c r="T2358" t="str">
        <f t="shared" si="723"/>
        <v>Completed</v>
      </c>
      <c r="U2358" t="str">
        <f t="shared" si="724"/>
        <v>Yes</v>
      </c>
      <c r="V2358" t="str">
        <f t="shared" si="725"/>
        <v>No</v>
      </c>
      <c r="X2358">
        <f t="shared" si="726"/>
        <v>619</v>
      </c>
      <c r="Y2358">
        <f t="shared" si="727"/>
        <v>468</v>
      </c>
      <c r="Z2358" s="18">
        <f t="shared" si="728"/>
        <v>1098537.4901531704</v>
      </c>
      <c r="AA2358" s="18">
        <f t="shared" si="729"/>
        <v>96724.388030634553</v>
      </c>
      <c r="AB2358" s="17">
        <f t="shared" si="730"/>
        <v>3.9001122334455669</v>
      </c>
      <c r="AC2358" s="2" t="s">
        <v>170</v>
      </c>
      <c r="AD2358" s="2" t="s">
        <v>42</v>
      </c>
      <c r="AE2358" t="str">
        <f t="shared" si="731"/>
        <v>Beauty</v>
      </c>
      <c r="AF2358" t="str">
        <f t="shared" si="732"/>
        <v>Beauty</v>
      </c>
      <c r="AG2358" t="str" cm="1">
        <f t="array" ref="AG2358">INDEX(AD:AD,ROW())</f>
        <v>Beauty</v>
      </c>
      <c r="AH2358">
        <f t="shared" si="740"/>
        <v>70</v>
      </c>
      <c r="AI2358" t="str">
        <f t="shared" si="733"/>
        <v>Beauty</v>
      </c>
      <c r="AK2358">
        <f t="shared" si="734"/>
        <v>2025</v>
      </c>
      <c r="AL2358">
        <f t="shared" si="735"/>
        <v>4</v>
      </c>
      <c r="AM2358">
        <f t="shared" si="736"/>
        <v>26</v>
      </c>
      <c r="AN2358">
        <f t="shared" si="737"/>
        <v>7</v>
      </c>
      <c r="AO2358" t="str">
        <f t="shared" si="738"/>
        <v>Weekend</v>
      </c>
      <c r="AR2358" s="20">
        <f t="shared" si="739"/>
        <v>0</v>
      </c>
    </row>
    <row r="2359" spans="1:44" x14ac:dyDescent="0.35">
      <c r="A2359" t="str">
        <f t="shared" si="721"/>
        <v>CUST2358</v>
      </c>
      <c r="B2359" s="2" t="s">
        <v>2695</v>
      </c>
      <c r="C2359" s="4">
        <v>45599</v>
      </c>
      <c r="D2359" s="2" t="s">
        <v>1725</v>
      </c>
      <c r="E2359" t="s">
        <v>5053</v>
      </c>
      <c r="F2359" s="2" t="s">
        <v>13</v>
      </c>
      <c r="G2359" s="2" t="s">
        <v>95</v>
      </c>
      <c r="H2359" s="2">
        <v>2</v>
      </c>
      <c r="I2359" s="19">
        <v>1507.21</v>
      </c>
      <c r="J2359" s="2" t="s">
        <v>15</v>
      </c>
      <c r="K2359" s="2" t="s">
        <v>16</v>
      </c>
      <c r="L2359" s="2">
        <v>5</v>
      </c>
      <c r="M2359" s="18">
        <f t="shared" si="722"/>
        <v>3014.42</v>
      </c>
      <c r="T2359" t="str">
        <f t="shared" si="723"/>
        <v>Completed</v>
      </c>
      <c r="U2359" t="str">
        <f t="shared" si="724"/>
        <v>Yes</v>
      </c>
      <c r="V2359" t="str">
        <f t="shared" si="725"/>
        <v>No</v>
      </c>
      <c r="X2359">
        <f t="shared" si="726"/>
        <v>559</v>
      </c>
      <c r="Y2359">
        <f t="shared" si="727"/>
        <v>408</v>
      </c>
      <c r="Z2359" s="18">
        <f t="shared" si="728"/>
        <v>1463424.4009529033</v>
      </c>
      <c r="AA2359" s="18">
        <f t="shared" si="729"/>
        <v>118285.78776560788</v>
      </c>
      <c r="AB2359" s="17">
        <f t="shared" si="730"/>
        <v>3.8140589569160999</v>
      </c>
      <c r="AC2359" s="2" t="s">
        <v>95</v>
      </c>
      <c r="AD2359" s="2" t="s">
        <v>13</v>
      </c>
      <c r="AE2359" t="str">
        <f t="shared" si="731"/>
        <v>Home &amp; Kitchen</v>
      </c>
      <c r="AF2359" t="str">
        <f t="shared" si="732"/>
        <v>Home &amp; Kitchen</v>
      </c>
      <c r="AG2359" t="str" cm="1">
        <f t="array" ref="AG2359">INDEX(AD:AD,ROW())</f>
        <v>Home &amp; Kitchen</v>
      </c>
      <c r="AH2359">
        <f t="shared" si="740"/>
        <v>32</v>
      </c>
      <c r="AI2359" t="str">
        <f t="shared" si="733"/>
        <v>Home &amp; Kitchen</v>
      </c>
      <c r="AK2359">
        <f t="shared" si="734"/>
        <v>2024</v>
      </c>
      <c r="AL2359">
        <f t="shared" si="735"/>
        <v>11</v>
      </c>
      <c r="AM2359">
        <f t="shared" si="736"/>
        <v>3</v>
      </c>
      <c r="AN2359">
        <f t="shared" si="737"/>
        <v>1</v>
      </c>
      <c r="AO2359" t="str">
        <f t="shared" si="738"/>
        <v>Weekend</v>
      </c>
      <c r="AR2359" s="20">
        <f t="shared" si="739"/>
        <v>0</v>
      </c>
    </row>
    <row r="2360" spans="1:44" x14ac:dyDescent="0.35">
      <c r="A2360" t="str">
        <f t="shared" si="721"/>
        <v>CUST2359</v>
      </c>
      <c r="B2360" s="2" t="s">
        <v>2696</v>
      </c>
      <c r="C2360" s="4">
        <v>45578</v>
      </c>
      <c r="D2360" s="2" t="s">
        <v>1326</v>
      </c>
      <c r="E2360" t="s">
        <v>5049</v>
      </c>
      <c r="F2360" s="2" t="s">
        <v>23</v>
      </c>
      <c r="G2360" s="2" t="s">
        <v>75</v>
      </c>
      <c r="H2360" s="2">
        <v>1</v>
      </c>
      <c r="I2360" s="19">
        <v>253.13</v>
      </c>
      <c r="J2360" s="2" t="s">
        <v>20</v>
      </c>
      <c r="K2360" s="2" t="s">
        <v>16</v>
      </c>
      <c r="L2360" s="2">
        <v>5</v>
      </c>
      <c r="M2360" s="18">
        <f t="shared" si="722"/>
        <v>253.13</v>
      </c>
      <c r="T2360" t="str">
        <f t="shared" si="723"/>
        <v>Completed</v>
      </c>
      <c r="U2360" t="str">
        <f t="shared" si="724"/>
        <v>No</v>
      </c>
      <c r="V2360" t="str">
        <f t="shared" si="725"/>
        <v>No</v>
      </c>
      <c r="X2360">
        <f t="shared" si="726"/>
        <v>595</v>
      </c>
      <c r="Y2360">
        <f t="shared" si="727"/>
        <v>444</v>
      </c>
      <c r="Z2360" s="18">
        <f t="shared" si="728"/>
        <v>594714.6477588166</v>
      </c>
      <c r="AA2360" s="18">
        <f t="shared" si="729"/>
        <v>60882.938065984097</v>
      </c>
      <c r="AB2360" s="17">
        <f t="shared" si="730"/>
        <v>3.804733727810651</v>
      </c>
      <c r="AC2360" s="2" t="s">
        <v>75</v>
      </c>
      <c r="AD2360" s="2" t="s">
        <v>23</v>
      </c>
      <c r="AE2360" t="str">
        <f t="shared" si="731"/>
        <v>Books</v>
      </c>
      <c r="AF2360" t="str">
        <f t="shared" si="732"/>
        <v>Books</v>
      </c>
      <c r="AG2360" t="str" cm="1">
        <f t="array" ref="AG2360">INDEX(AD:AD,ROW())</f>
        <v>Books</v>
      </c>
      <c r="AH2360">
        <f t="shared" si="740"/>
        <v>23</v>
      </c>
      <c r="AI2360" t="str">
        <f t="shared" si="733"/>
        <v>Books</v>
      </c>
      <c r="AK2360">
        <f t="shared" si="734"/>
        <v>2024</v>
      </c>
      <c r="AL2360">
        <f t="shared" si="735"/>
        <v>10</v>
      </c>
      <c r="AM2360">
        <f t="shared" si="736"/>
        <v>13</v>
      </c>
      <c r="AN2360">
        <f t="shared" si="737"/>
        <v>1</v>
      </c>
      <c r="AO2360" t="str">
        <f t="shared" si="738"/>
        <v>Weekend</v>
      </c>
      <c r="AR2360" s="20">
        <f t="shared" si="739"/>
        <v>0</v>
      </c>
    </row>
    <row r="2361" spans="1:44" x14ac:dyDescent="0.35">
      <c r="A2361" t="str">
        <f t="shared" si="721"/>
        <v>CUST2360</v>
      </c>
      <c r="B2361" s="2" t="s">
        <v>2697</v>
      </c>
      <c r="C2361" s="4">
        <v>45768</v>
      </c>
      <c r="D2361" s="2" t="s">
        <v>142</v>
      </c>
      <c r="E2361" t="s">
        <v>5049</v>
      </c>
      <c r="F2361" s="2" t="s">
        <v>13</v>
      </c>
      <c r="G2361" s="2" t="s">
        <v>14</v>
      </c>
      <c r="H2361" s="2">
        <v>1</v>
      </c>
      <c r="I2361" s="19">
        <v>259.95999999999998</v>
      </c>
      <c r="J2361" s="2" t="s">
        <v>5046</v>
      </c>
      <c r="K2361" s="2" t="s">
        <v>16</v>
      </c>
      <c r="L2361" s="2">
        <v>4</v>
      </c>
      <c r="M2361" s="18">
        <f t="shared" si="722"/>
        <v>259.95999999999998</v>
      </c>
      <c r="T2361" t="str">
        <f t="shared" si="723"/>
        <v>Completed</v>
      </c>
      <c r="U2361" t="str">
        <f t="shared" si="724"/>
        <v>No</v>
      </c>
      <c r="V2361" t="str">
        <f t="shared" si="725"/>
        <v>No</v>
      </c>
      <c r="X2361">
        <f t="shared" si="726"/>
        <v>595</v>
      </c>
      <c r="Y2361">
        <f t="shared" si="727"/>
        <v>444</v>
      </c>
      <c r="Z2361" s="18">
        <f t="shared" si="728"/>
        <v>1463424.4009529033</v>
      </c>
      <c r="AA2361" s="18">
        <f t="shared" si="729"/>
        <v>118285.78776560788</v>
      </c>
      <c r="AB2361" s="17">
        <f t="shared" si="730"/>
        <v>3.8140589569160999</v>
      </c>
      <c r="AC2361" s="2" t="s">
        <v>14</v>
      </c>
      <c r="AD2361" s="2" t="s">
        <v>13</v>
      </c>
      <c r="AE2361" t="str">
        <f t="shared" si="731"/>
        <v>Home &amp; Kitchen</v>
      </c>
      <c r="AF2361" t="str">
        <f t="shared" si="732"/>
        <v>Home &amp; Kitchen</v>
      </c>
      <c r="AG2361" t="str" cm="1">
        <f t="array" ref="AG2361">INDEX(AD:AD,ROW())</f>
        <v>Home &amp; Kitchen</v>
      </c>
      <c r="AH2361">
        <f t="shared" si="740"/>
        <v>2</v>
      </c>
      <c r="AI2361" t="str">
        <f t="shared" si="733"/>
        <v>Home &amp; Kitchen</v>
      </c>
      <c r="AK2361">
        <f t="shared" si="734"/>
        <v>2025</v>
      </c>
      <c r="AL2361">
        <f t="shared" si="735"/>
        <v>4</v>
      </c>
      <c r="AM2361">
        <f t="shared" si="736"/>
        <v>21</v>
      </c>
      <c r="AN2361">
        <f t="shared" si="737"/>
        <v>2</v>
      </c>
      <c r="AO2361" t="str">
        <f t="shared" si="738"/>
        <v>Weekday</v>
      </c>
      <c r="AR2361" s="20">
        <f t="shared" si="739"/>
        <v>0</v>
      </c>
    </row>
    <row r="2362" spans="1:44" x14ac:dyDescent="0.35">
      <c r="A2362" t="str">
        <f t="shared" si="721"/>
        <v>CUST2361</v>
      </c>
      <c r="B2362" s="2" t="s">
        <v>2698</v>
      </c>
      <c r="C2362" s="4">
        <v>45187</v>
      </c>
      <c r="D2362" s="2" t="s">
        <v>158</v>
      </c>
      <c r="E2362" t="s">
        <v>5048</v>
      </c>
      <c r="F2362" s="2" t="s">
        <v>29</v>
      </c>
      <c r="G2362" s="2" t="s">
        <v>138</v>
      </c>
      <c r="H2362" s="2">
        <v>2</v>
      </c>
      <c r="I2362" s="19">
        <v>613.15</v>
      </c>
      <c r="J2362" s="2" t="s">
        <v>50</v>
      </c>
      <c r="K2362" s="2" t="s">
        <v>31</v>
      </c>
      <c r="L2362" s="2">
        <v>2</v>
      </c>
      <c r="M2362" s="18">
        <f t="shared" si="722"/>
        <v>1226.3</v>
      </c>
      <c r="T2362" t="str">
        <f t="shared" si="723"/>
        <v>Pending</v>
      </c>
      <c r="U2362" t="str">
        <f t="shared" si="724"/>
        <v>No</v>
      </c>
      <c r="V2362" t="str">
        <f t="shared" si="725"/>
        <v>Yes</v>
      </c>
      <c r="X2362">
        <f t="shared" si="726"/>
        <v>590</v>
      </c>
      <c r="Y2362">
        <f t="shared" si="727"/>
        <v>451</v>
      </c>
      <c r="Z2362" s="18">
        <f t="shared" si="728"/>
        <v>1892867.2841657216</v>
      </c>
      <c r="AA2362" s="18">
        <f t="shared" si="729"/>
        <v>199432.98236095349</v>
      </c>
      <c r="AB2362" s="17">
        <f t="shared" si="730"/>
        <v>3.8949824970828471</v>
      </c>
      <c r="AC2362" s="2" t="s">
        <v>138</v>
      </c>
      <c r="AD2362" s="2" t="s">
        <v>29</v>
      </c>
      <c r="AE2362" t="str">
        <f t="shared" si="731"/>
        <v>Fashion</v>
      </c>
      <c r="AF2362" t="str">
        <f t="shared" si="732"/>
        <v>Fashion</v>
      </c>
      <c r="AG2362" t="str" cm="1">
        <f t="array" ref="AG2362">INDEX(AD:AD,ROW())</f>
        <v>Fashion</v>
      </c>
      <c r="AH2362">
        <f t="shared" si="740"/>
        <v>53</v>
      </c>
      <c r="AI2362" t="str">
        <f t="shared" si="733"/>
        <v>Fashion</v>
      </c>
      <c r="AK2362">
        <f t="shared" si="734"/>
        <v>2023</v>
      </c>
      <c r="AL2362">
        <f t="shared" si="735"/>
        <v>9</v>
      </c>
      <c r="AM2362">
        <f t="shared" si="736"/>
        <v>18</v>
      </c>
      <c r="AN2362">
        <f t="shared" si="737"/>
        <v>2</v>
      </c>
      <c r="AO2362" t="str">
        <f t="shared" si="738"/>
        <v>Weekday</v>
      </c>
      <c r="AR2362" s="20">
        <f t="shared" si="739"/>
        <v>0</v>
      </c>
    </row>
    <row r="2363" spans="1:44" x14ac:dyDescent="0.35">
      <c r="A2363" t="str">
        <f t="shared" si="721"/>
        <v>CUST2362</v>
      </c>
      <c r="B2363" s="2" t="s">
        <v>2699</v>
      </c>
      <c r="C2363" s="4">
        <v>45094</v>
      </c>
      <c r="D2363" s="2" t="s">
        <v>425</v>
      </c>
      <c r="E2363" t="s">
        <v>5050</v>
      </c>
      <c r="F2363" s="2" t="s">
        <v>19</v>
      </c>
      <c r="G2363" s="2" t="s">
        <v>60</v>
      </c>
      <c r="H2363" s="2">
        <v>2</v>
      </c>
      <c r="I2363" s="19">
        <v>2740.33</v>
      </c>
      <c r="J2363" s="2" t="s">
        <v>50</v>
      </c>
      <c r="K2363" s="2" t="s">
        <v>16</v>
      </c>
      <c r="L2363" s="2">
        <v>3</v>
      </c>
      <c r="M2363" s="18">
        <f t="shared" si="722"/>
        <v>5480.66</v>
      </c>
      <c r="T2363" t="str">
        <f t="shared" si="723"/>
        <v>Completed</v>
      </c>
      <c r="U2363" t="str">
        <f t="shared" si="724"/>
        <v>Yes</v>
      </c>
      <c r="V2363" t="str">
        <f t="shared" si="725"/>
        <v>No</v>
      </c>
      <c r="X2363">
        <f t="shared" si="726"/>
        <v>589</v>
      </c>
      <c r="Y2363">
        <f t="shared" si="727"/>
        <v>426</v>
      </c>
      <c r="Z2363" s="18">
        <f t="shared" si="728"/>
        <v>2759712.3299794244</v>
      </c>
      <c r="AA2363" s="18">
        <f t="shared" si="729"/>
        <v>330643.50635802455</v>
      </c>
      <c r="AB2363" s="17">
        <f t="shared" si="730"/>
        <v>3.8641711229946525</v>
      </c>
      <c r="AC2363" s="2" t="s">
        <v>60</v>
      </c>
      <c r="AD2363" s="2" t="s">
        <v>19</v>
      </c>
      <c r="AE2363" t="str">
        <f t="shared" si="731"/>
        <v>Electronics</v>
      </c>
      <c r="AF2363" t="str">
        <f t="shared" si="732"/>
        <v>Electronics</v>
      </c>
      <c r="AG2363" t="str" cm="1">
        <f t="array" ref="AG2363">INDEX(AD:AD,ROW())</f>
        <v>Electronics</v>
      </c>
      <c r="AH2363">
        <f t="shared" si="740"/>
        <v>17</v>
      </c>
      <c r="AI2363" t="str">
        <f t="shared" si="733"/>
        <v>Electronics</v>
      </c>
      <c r="AK2363">
        <f t="shared" si="734"/>
        <v>2023</v>
      </c>
      <c r="AL2363">
        <f t="shared" si="735"/>
        <v>6</v>
      </c>
      <c r="AM2363">
        <f t="shared" si="736"/>
        <v>17</v>
      </c>
      <c r="AN2363">
        <f t="shared" si="737"/>
        <v>7</v>
      </c>
      <c r="AO2363" t="str">
        <f t="shared" si="738"/>
        <v>Weekend</v>
      </c>
      <c r="AR2363" s="20">
        <f t="shared" si="739"/>
        <v>0</v>
      </c>
    </row>
    <row r="2364" spans="1:44" x14ac:dyDescent="0.35">
      <c r="A2364" t="str">
        <f t="shared" si="721"/>
        <v>CUST2363</v>
      </c>
      <c r="B2364" s="2" t="s">
        <v>2700</v>
      </c>
      <c r="C2364" s="4">
        <v>45733</v>
      </c>
      <c r="D2364" s="2" t="s">
        <v>469</v>
      </c>
      <c r="E2364" t="s">
        <v>5055</v>
      </c>
      <c r="F2364" s="2" t="s">
        <v>13</v>
      </c>
      <c r="G2364" s="2" t="s">
        <v>14</v>
      </c>
      <c r="H2364" s="2">
        <v>1</v>
      </c>
      <c r="I2364" s="19">
        <v>994.9</v>
      </c>
      <c r="J2364" s="2" t="s">
        <v>20</v>
      </c>
      <c r="K2364" s="2" t="s">
        <v>16</v>
      </c>
      <c r="L2364" s="2">
        <v>5</v>
      </c>
      <c r="M2364" s="18">
        <f t="shared" si="722"/>
        <v>994.9</v>
      </c>
      <c r="T2364" t="str">
        <f t="shared" si="723"/>
        <v>Completed</v>
      </c>
      <c r="U2364" t="str">
        <f t="shared" si="724"/>
        <v>No</v>
      </c>
      <c r="V2364" t="str">
        <f t="shared" si="725"/>
        <v>No</v>
      </c>
      <c r="X2364">
        <f t="shared" si="726"/>
        <v>567</v>
      </c>
      <c r="Y2364">
        <f t="shared" si="727"/>
        <v>440</v>
      </c>
      <c r="Z2364" s="18">
        <f t="shared" si="728"/>
        <v>1463424.4009529033</v>
      </c>
      <c r="AA2364" s="18">
        <f t="shared" si="729"/>
        <v>118285.78776560788</v>
      </c>
      <c r="AB2364" s="17">
        <f t="shared" si="730"/>
        <v>3.8140589569160999</v>
      </c>
      <c r="AC2364" s="2" t="s">
        <v>14</v>
      </c>
      <c r="AD2364" s="2" t="s">
        <v>13</v>
      </c>
      <c r="AE2364" t="str">
        <f t="shared" si="731"/>
        <v>Home &amp; Kitchen</v>
      </c>
      <c r="AF2364" t="str">
        <f t="shared" si="732"/>
        <v>Home &amp; Kitchen</v>
      </c>
      <c r="AG2364" t="str" cm="1">
        <f t="array" ref="AG2364">INDEX(AD:AD,ROW())</f>
        <v>Home &amp; Kitchen</v>
      </c>
      <c r="AH2364">
        <f t="shared" si="740"/>
        <v>2</v>
      </c>
      <c r="AI2364" t="str">
        <f t="shared" si="733"/>
        <v>Home &amp; Kitchen</v>
      </c>
      <c r="AK2364">
        <f t="shared" si="734"/>
        <v>2025</v>
      </c>
      <c r="AL2364">
        <f t="shared" si="735"/>
        <v>3</v>
      </c>
      <c r="AM2364">
        <f t="shared" si="736"/>
        <v>17</v>
      </c>
      <c r="AN2364">
        <f t="shared" si="737"/>
        <v>2</v>
      </c>
      <c r="AO2364" t="str">
        <f t="shared" si="738"/>
        <v>Weekday</v>
      </c>
      <c r="AR2364" s="20">
        <f t="shared" si="739"/>
        <v>0</v>
      </c>
    </row>
    <row r="2365" spans="1:44" x14ac:dyDescent="0.35">
      <c r="A2365" t="str">
        <f t="shared" si="721"/>
        <v>CUST2364</v>
      </c>
      <c r="B2365" s="2" t="s">
        <v>2701</v>
      </c>
      <c r="C2365" s="4">
        <v>45141</v>
      </c>
      <c r="D2365" s="2" t="s">
        <v>390</v>
      </c>
      <c r="E2365" t="s">
        <v>5054</v>
      </c>
      <c r="F2365" s="2" t="s">
        <v>19</v>
      </c>
      <c r="G2365" s="2" t="s">
        <v>128</v>
      </c>
      <c r="H2365" s="2">
        <v>2</v>
      </c>
      <c r="I2365" s="19">
        <v>2894.29</v>
      </c>
      <c r="J2365" s="2" t="s">
        <v>50</v>
      </c>
      <c r="K2365" s="2" t="s">
        <v>16</v>
      </c>
      <c r="L2365" s="2">
        <v>4</v>
      </c>
      <c r="M2365" s="18">
        <f t="shared" si="722"/>
        <v>5788.58</v>
      </c>
      <c r="T2365" t="str">
        <f t="shared" si="723"/>
        <v>Completed</v>
      </c>
      <c r="U2365" t="str">
        <f t="shared" si="724"/>
        <v>Yes</v>
      </c>
      <c r="V2365" t="str">
        <f t="shared" si="725"/>
        <v>No</v>
      </c>
      <c r="X2365">
        <f t="shared" si="726"/>
        <v>558</v>
      </c>
      <c r="Y2365">
        <f t="shared" si="727"/>
        <v>430</v>
      </c>
      <c r="Z2365" s="18">
        <f t="shared" si="728"/>
        <v>2759712.3299794244</v>
      </c>
      <c r="AA2365" s="18">
        <f t="shared" si="729"/>
        <v>330643.50635802455</v>
      </c>
      <c r="AB2365" s="17">
        <f t="shared" si="730"/>
        <v>3.8641711229946525</v>
      </c>
      <c r="AC2365" s="2" t="s">
        <v>128</v>
      </c>
      <c r="AD2365" s="2" t="s">
        <v>19</v>
      </c>
      <c r="AE2365" t="str">
        <f t="shared" si="731"/>
        <v>Electronics</v>
      </c>
      <c r="AF2365" t="str">
        <f t="shared" si="732"/>
        <v>Electronics</v>
      </c>
      <c r="AG2365" t="str" cm="1">
        <f t="array" ref="AG2365">INDEX(AD:AD,ROW())</f>
        <v>Electronics</v>
      </c>
      <c r="AH2365">
        <f t="shared" si="740"/>
        <v>48</v>
      </c>
      <c r="AI2365" t="str">
        <f t="shared" si="733"/>
        <v>Electronics</v>
      </c>
      <c r="AK2365">
        <f t="shared" si="734"/>
        <v>2023</v>
      </c>
      <c r="AL2365">
        <f t="shared" si="735"/>
        <v>8</v>
      </c>
      <c r="AM2365">
        <f t="shared" si="736"/>
        <v>3</v>
      </c>
      <c r="AN2365">
        <f t="shared" si="737"/>
        <v>5</v>
      </c>
      <c r="AO2365" t="str">
        <f t="shared" si="738"/>
        <v>Weekday</v>
      </c>
      <c r="AR2365" s="20">
        <f t="shared" si="739"/>
        <v>0</v>
      </c>
    </row>
    <row r="2366" spans="1:44" x14ac:dyDescent="0.35">
      <c r="A2366" t="str">
        <f t="shared" si="721"/>
        <v>CUST2365</v>
      </c>
      <c r="B2366" s="2" t="s">
        <v>2702</v>
      </c>
      <c r="C2366" s="4">
        <v>45623</v>
      </c>
      <c r="D2366" s="2" t="s">
        <v>374</v>
      </c>
      <c r="E2366" t="s">
        <v>5051</v>
      </c>
      <c r="F2366" s="2" t="s">
        <v>13</v>
      </c>
      <c r="G2366" s="2" t="s">
        <v>34</v>
      </c>
      <c r="H2366" s="2">
        <v>1</v>
      </c>
      <c r="I2366" s="19">
        <v>1426.65</v>
      </c>
      <c r="J2366" s="2" t="s">
        <v>50</v>
      </c>
      <c r="K2366" s="2" t="s">
        <v>16</v>
      </c>
      <c r="L2366" s="2">
        <v>5</v>
      </c>
      <c r="M2366" s="18">
        <f t="shared" si="722"/>
        <v>1426.65</v>
      </c>
      <c r="T2366" t="str">
        <f t="shared" si="723"/>
        <v>Completed</v>
      </c>
      <c r="U2366" t="str">
        <f t="shared" si="724"/>
        <v>Yes</v>
      </c>
      <c r="V2366" t="str">
        <f t="shared" si="725"/>
        <v>No</v>
      </c>
      <c r="X2366">
        <f t="shared" si="726"/>
        <v>619</v>
      </c>
      <c r="Y2366">
        <f t="shared" si="727"/>
        <v>468</v>
      </c>
      <c r="Z2366" s="18">
        <f t="shared" si="728"/>
        <v>1463424.4009529033</v>
      </c>
      <c r="AA2366" s="18">
        <f t="shared" si="729"/>
        <v>118285.78776560788</v>
      </c>
      <c r="AB2366" s="17">
        <f t="shared" si="730"/>
        <v>3.8140589569160999</v>
      </c>
      <c r="AC2366" s="2" t="s">
        <v>34</v>
      </c>
      <c r="AD2366" s="2" t="s">
        <v>13</v>
      </c>
      <c r="AE2366" t="str">
        <f t="shared" si="731"/>
        <v>Home &amp; Kitchen</v>
      </c>
      <c r="AF2366" t="str">
        <f t="shared" si="732"/>
        <v>Home &amp; Kitchen</v>
      </c>
      <c r="AG2366" t="str" cm="1">
        <f t="array" ref="AG2366">INDEX(AD:AD,ROW())</f>
        <v>Home &amp; Kitchen</v>
      </c>
      <c r="AH2366">
        <f t="shared" si="740"/>
        <v>7</v>
      </c>
      <c r="AI2366" t="str">
        <f t="shared" si="733"/>
        <v>Home &amp; Kitchen</v>
      </c>
      <c r="AK2366">
        <f t="shared" si="734"/>
        <v>2024</v>
      </c>
      <c r="AL2366">
        <f t="shared" si="735"/>
        <v>11</v>
      </c>
      <c r="AM2366">
        <f t="shared" si="736"/>
        <v>27</v>
      </c>
      <c r="AN2366">
        <f t="shared" si="737"/>
        <v>4</v>
      </c>
      <c r="AO2366" t="str">
        <f t="shared" si="738"/>
        <v>Weekday</v>
      </c>
      <c r="AR2366" s="20">
        <f t="shared" si="739"/>
        <v>0</v>
      </c>
    </row>
    <row r="2367" spans="1:44" x14ac:dyDescent="0.35">
      <c r="A2367" t="str">
        <f t="shared" si="721"/>
        <v>CUST2366</v>
      </c>
      <c r="B2367" s="2" t="s">
        <v>2703</v>
      </c>
      <c r="C2367" s="4">
        <v>45025</v>
      </c>
      <c r="D2367" s="2" t="s">
        <v>407</v>
      </c>
      <c r="E2367" t="s">
        <v>5055</v>
      </c>
      <c r="F2367" s="2" t="s">
        <v>23</v>
      </c>
      <c r="G2367" s="2" t="s">
        <v>24</v>
      </c>
      <c r="H2367" s="2">
        <v>1</v>
      </c>
      <c r="I2367" s="19">
        <v>212.46</v>
      </c>
      <c r="J2367" s="2" t="s">
        <v>5046</v>
      </c>
      <c r="K2367" s="2" t="s">
        <v>31</v>
      </c>
      <c r="L2367" s="2">
        <v>5</v>
      </c>
      <c r="M2367" s="18">
        <f t="shared" si="722"/>
        <v>212.46</v>
      </c>
      <c r="T2367" t="str">
        <f t="shared" si="723"/>
        <v>Pending</v>
      </c>
      <c r="U2367" t="str">
        <f t="shared" si="724"/>
        <v>No</v>
      </c>
      <c r="V2367" t="str">
        <f t="shared" si="725"/>
        <v>Yes</v>
      </c>
      <c r="X2367">
        <f t="shared" si="726"/>
        <v>567</v>
      </c>
      <c r="Y2367">
        <f t="shared" si="727"/>
        <v>440</v>
      </c>
      <c r="Z2367" s="18">
        <f t="shared" si="728"/>
        <v>594714.6477588166</v>
      </c>
      <c r="AA2367" s="18">
        <f t="shared" si="729"/>
        <v>60882.938065984097</v>
      </c>
      <c r="AB2367" s="17">
        <f t="shared" si="730"/>
        <v>3.804733727810651</v>
      </c>
      <c r="AC2367" s="2" t="s">
        <v>24</v>
      </c>
      <c r="AD2367" s="2" t="s">
        <v>23</v>
      </c>
      <c r="AE2367" t="str">
        <f t="shared" si="731"/>
        <v>Books</v>
      </c>
      <c r="AF2367" t="str">
        <f t="shared" si="732"/>
        <v>Books</v>
      </c>
      <c r="AG2367" t="str" cm="1">
        <f t="array" ref="AG2367">INDEX(AD:AD,ROW())</f>
        <v>Books</v>
      </c>
      <c r="AH2367">
        <f t="shared" si="740"/>
        <v>4</v>
      </c>
      <c r="AI2367" t="str">
        <f t="shared" si="733"/>
        <v>Books</v>
      </c>
      <c r="AK2367">
        <f t="shared" si="734"/>
        <v>2023</v>
      </c>
      <c r="AL2367">
        <f t="shared" si="735"/>
        <v>4</v>
      </c>
      <c r="AM2367">
        <f t="shared" si="736"/>
        <v>9</v>
      </c>
      <c r="AN2367">
        <f t="shared" si="737"/>
        <v>1</v>
      </c>
      <c r="AO2367" t="str">
        <f t="shared" si="738"/>
        <v>Weekend</v>
      </c>
      <c r="AR2367" s="20">
        <f t="shared" si="739"/>
        <v>0</v>
      </c>
    </row>
    <row r="2368" spans="1:44" x14ac:dyDescent="0.35">
      <c r="A2368" t="str">
        <f t="shared" si="721"/>
        <v>CUST2367</v>
      </c>
      <c r="B2368" s="2" t="s">
        <v>2704</v>
      </c>
      <c r="C2368" s="4">
        <v>45082</v>
      </c>
      <c r="D2368" s="2" t="s">
        <v>70</v>
      </c>
      <c r="E2368" t="s">
        <v>5048</v>
      </c>
      <c r="F2368" s="2" t="s">
        <v>23</v>
      </c>
      <c r="G2368" s="2" t="s">
        <v>68</v>
      </c>
      <c r="H2368" s="2">
        <v>1</v>
      </c>
      <c r="I2368" s="19">
        <v>450.26903299203627</v>
      </c>
      <c r="J2368" s="2" t="s">
        <v>20</v>
      </c>
      <c r="K2368" s="2" t="s">
        <v>76</v>
      </c>
      <c r="L2368" s="31"/>
      <c r="M2368" s="18">
        <f t="shared" si="722"/>
        <v>450.26903299203627</v>
      </c>
      <c r="T2368" t="str">
        <f t="shared" si="723"/>
        <v>Completed</v>
      </c>
      <c r="U2368" t="str">
        <f t="shared" si="724"/>
        <v>No</v>
      </c>
      <c r="V2368" t="str">
        <f t="shared" si="725"/>
        <v>No</v>
      </c>
      <c r="X2368">
        <f t="shared" si="726"/>
        <v>590</v>
      </c>
      <c r="Y2368">
        <f t="shared" si="727"/>
        <v>451</v>
      </c>
      <c r="Z2368" s="18">
        <f t="shared" si="728"/>
        <v>594714.6477588166</v>
      </c>
      <c r="AA2368" s="18">
        <f t="shared" si="729"/>
        <v>60882.938065984097</v>
      </c>
      <c r="AB2368" s="17">
        <f t="shared" si="730"/>
        <v>3.804733727810651</v>
      </c>
      <c r="AC2368" s="2" t="s">
        <v>68</v>
      </c>
      <c r="AD2368" s="2" t="s">
        <v>23</v>
      </c>
      <c r="AE2368" t="str">
        <f t="shared" si="731"/>
        <v>Books</v>
      </c>
      <c r="AF2368" t="str">
        <f t="shared" si="732"/>
        <v>Books</v>
      </c>
      <c r="AG2368" t="str" cm="1">
        <f t="array" ref="AG2368">INDEX(AD:AD,ROW())</f>
        <v>Books</v>
      </c>
      <c r="AH2368">
        <f t="shared" si="740"/>
        <v>20</v>
      </c>
      <c r="AI2368" t="str">
        <f t="shared" si="733"/>
        <v>Books</v>
      </c>
      <c r="AK2368">
        <f t="shared" si="734"/>
        <v>2023</v>
      </c>
      <c r="AL2368">
        <f t="shared" si="735"/>
        <v>6</v>
      </c>
      <c r="AM2368">
        <f t="shared" si="736"/>
        <v>5</v>
      </c>
      <c r="AN2368">
        <f t="shared" si="737"/>
        <v>2</v>
      </c>
      <c r="AO2368" t="str">
        <f t="shared" si="738"/>
        <v>Weekday</v>
      </c>
      <c r="AR2368" s="20">
        <f t="shared" si="739"/>
        <v>1</v>
      </c>
    </row>
    <row r="2369" spans="1:44" x14ac:dyDescent="0.35">
      <c r="A2369" t="str">
        <f t="shared" si="721"/>
        <v>CUST2368</v>
      </c>
      <c r="B2369" s="2" t="s">
        <v>2705</v>
      </c>
      <c r="C2369" s="4">
        <v>45823</v>
      </c>
      <c r="D2369" s="2" t="s">
        <v>429</v>
      </c>
      <c r="E2369" t="s">
        <v>5055</v>
      </c>
      <c r="F2369" s="2" t="s">
        <v>23</v>
      </c>
      <c r="G2369" s="2" t="s">
        <v>68</v>
      </c>
      <c r="H2369" s="2">
        <v>3</v>
      </c>
      <c r="I2369" s="19">
        <v>117.9</v>
      </c>
      <c r="J2369" s="2" t="s">
        <v>5046</v>
      </c>
      <c r="K2369" s="2" t="s">
        <v>16</v>
      </c>
      <c r="L2369" s="2">
        <v>5</v>
      </c>
      <c r="M2369" s="18">
        <f t="shared" si="722"/>
        <v>353.70000000000005</v>
      </c>
      <c r="T2369" t="str">
        <f t="shared" si="723"/>
        <v>Completed</v>
      </c>
      <c r="U2369" t="str">
        <f t="shared" si="724"/>
        <v>No</v>
      </c>
      <c r="V2369" t="str">
        <f t="shared" si="725"/>
        <v>No</v>
      </c>
      <c r="X2369">
        <f t="shared" si="726"/>
        <v>567</v>
      </c>
      <c r="Y2369">
        <f t="shared" si="727"/>
        <v>440</v>
      </c>
      <c r="Z2369" s="18">
        <f t="shared" si="728"/>
        <v>594714.6477588166</v>
      </c>
      <c r="AA2369" s="18">
        <f t="shared" si="729"/>
        <v>60882.938065984097</v>
      </c>
      <c r="AB2369" s="17">
        <f t="shared" si="730"/>
        <v>3.804733727810651</v>
      </c>
      <c r="AC2369" s="2" t="s">
        <v>68</v>
      </c>
      <c r="AD2369" s="2" t="s">
        <v>23</v>
      </c>
      <c r="AE2369" t="str">
        <f t="shared" si="731"/>
        <v>Books</v>
      </c>
      <c r="AF2369" t="str">
        <f t="shared" si="732"/>
        <v>Books</v>
      </c>
      <c r="AG2369" t="str" cm="1">
        <f t="array" ref="AG2369">INDEX(AD:AD,ROW())</f>
        <v>Books</v>
      </c>
      <c r="AH2369">
        <f t="shared" si="740"/>
        <v>20</v>
      </c>
      <c r="AI2369" t="str">
        <f t="shared" si="733"/>
        <v>Books</v>
      </c>
      <c r="AK2369">
        <f t="shared" si="734"/>
        <v>2025</v>
      </c>
      <c r="AL2369">
        <f t="shared" si="735"/>
        <v>6</v>
      </c>
      <c r="AM2369">
        <f t="shared" si="736"/>
        <v>15</v>
      </c>
      <c r="AN2369">
        <f t="shared" si="737"/>
        <v>1</v>
      </c>
      <c r="AO2369" t="str">
        <f t="shared" si="738"/>
        <v>Weekend</v>
      </c>
      <c r="AR2369" s="20">
        <f t="shared" si="739"/>
        <v>0</v>
      </c>
    </row>
    <row r="2370" spans="1:44" x14ac:dyDescent="0.35">
      <c r="A2370" t="str">
        <f t="shared" si="721"/>
        <v>CUST2369</v>
      </c>
      <c r="B2370" s="2" t="s">
        <v>2706</v>
      </c>
      <c r="C2370" s="4">
        <v>45581</v>
      </c>
      <c r="D2370" s="2" t="s">
        <v>22</v>
      </c>
      <c r="E2370" t="s">
        <v>5050</v>
      </c>
      <c r="F2370" s="2" t="s">
        <v>29</v>
      </c>
      <c r="G2370" s="2" t="s">
        <v>30</v>
      </c>
      <c r="H2370" s="2">
        <v>2</v>
      </c>
      <c r="I2370" s="19">
        <v>1016.41</v>
      </c>
      <c r="J2370" s="2" t="s">
        <v>5047</v>
      </c>
      <c r="K2370" s="2" t="s">
        <v>16</v>
      </c>
      <c r="L2370" s="2">
        <v>3</v>
      </c>
      <c r="M2370" s="18">
        <f t="shared" si="722"/>
        <v>2032.82</v>
      </c>
      <c r="T2370" t="str">
        <f t="shared" si="723"/>
        <v>Completed</v>
      </c>
      <c r="U2370" t="str">
        <f t="shared" si="724"/>
        <v>Yes</v>
      </c>
      <c r="V2370" t="str">
        <f t="shared" si="725"/>
        <v>No</v>
      </c>
      <c r="X2370">
        <f t="shared" si="726"/>
        <v>589</v>
      </c>
      <c r="Y2370">
        <f t="shared" si="727"/>
        <v>426</v>
      </c>
      <c r="Z2370" s="18">
        <f t="shared" si="728"/>
        <v>1892867.2841657216</v>
      </c>
      <c r="AA2370" s="18">
        <f t="shared" si="729"/>
        <v>199432.98236095349</v>
      </c>
      <c r="AB2370" s="17">
        <f t="shared" si="730"/>
        <v>3.8949824970828471</v>
      </c>
      <c r="AC2370" s="2" t="s">
        <v>30</v>
      </c>
      <c r="AD2370" s="2" t="s">
        <v>29</v>
      </c>
      <c r="AE2370" t="str">
        <f t="shared" si="731"/>
        <v>Fashion</v>
      </c>
      <c r="AF2370" t="str">
        <f t="shared" si="732"/>
        <v>Fashion</v>
      </c>
      <c r="AG2370" t="str" cm="1">
        <f t="array" ref="AG2370">INDEX(AD:AD,ROW())</f>
        <v>Fashion</v>
      </c>
      <c r="AH2370">
        <f t="shared" si="740"/>
        <v>6</v>
      </c>
      <c r="AI2370" t="str">
        <f t="shared" si="733"/>
        <v>Fashion</v>
      </c>
      <c r="AK2370">
        <f t="shared" si="734"/>
        <v>2024</v>
      </c>
      <c r="AL2370">
        <f t="shared" si="735"/>
        <v>10</v>
      </c>
      <c r="AM2370">
        <f t="shared" si="736"/>
        <v>16</v>
      </c>
      <c r="AN2370">
        <f t="shared" si="737"/>
        <v>4</v>
      </c>
      <c r="AO2370" t="str">
        <f t="shared" si="738"/>
        <v>Weekday</v>
      </c>
      <c r="AR2370" s="20">
        <f t="shared" si="739"/>
        <v>0</v>
      </c>
    </row>
    <row r="2371" spans="1:44" x14ac:dyDescent="0.35">
      <c r="A2371" t="str">
        <f t="shared" ref="A2371:A2434" si="741">"CUST"&amp;TEXT(ROW()-1,"0000")</f>
        <v>CUST2370</v>
      </c>
      <c r="B2371" s="2" t="s">
        <v>2707</v>
      </c>
      <c r="C2371" s="4">
        <v>45760</v>
      </c>
      <c r="D2371" s="2" t="s">
        <v>1174</v>
      </c>
      <c r="E2371" t="s">
        <v>5053</v>
      </c>
      <c r="F2371" s="2" t="s">
        <v>29</v>
      </c>
      <c r="G2371" s="2" t="s">
        <v>138</v>
      </c>
      <c r="H2371" s="2">
        <v>1</v>
      </c>
      <c r="I2371" s="19">
        <v>1162.92</v>
      </c>
      <c r="J2371" s="2" t="s">
        <v>15</v>
      </c>
      <c r="K2371" s="2" t="s">
        <v>16</v>
      </c>
      <c r="L2371" s="2">
        <v>3</v>
      </c>
      <c r="M2371" s="18">
        <f t="shared" ref="M2371:M2434" si="742">H2371*I2371</f>
        <v>1162.92</v>
      </c>
      <c r="T2371" t="str">
        <f t="shared" ref="T2371:T2434" si="743">IF(K2371="Cancelled","Lost Sale",IF(K2371="Pending","Pending","Completed"))</f>
        <v>Completed</v>
      </c>
      <c r="U2371" t="str">
        <f t="shared" ref="U2371:U2434" si="744">IF(AND(K2371="Delivered",M2371&gt;1000),"Yes","No")</f>
        <v>Yes</v>
      </c>
      <c r="V2371" t="str">
        <f t="shared" ref="V2371:V2434" si="745">IF(OR(K2371="Cancelled",K2371="Pending"),"Yes","No")</f>
        <v>No</v>
      </c>
      <c r="X2371">
        <f t="shared" ref="X2371:X2434" si="746">COUNTIF($E$2:$E$4701,E2371)</f>
        <v>559</v>
      </c>
      <c r="Y2371">
        <f t="shared" ref="Y2371:Y2434" si="747">COUNTIFS($E$2:$E$4701,E2371,$K$2:$K$4701,"Delivered")</f>
        <v>408</v>
      </c>
      <c r="Z2371" s="18">
        <f t="shared" ref="Z2371:Z2434" si="748">SUMIF($F$2:$F$4701,F2371,$M$2:$M$4701)</f>
        <v>1892867.2841657216</v>
      </c>
      <c r="AA2371" s="18">
        <f t="shared" ref="AA2371:AA2434" si="749">SUMIFS($M$2:$M$4701,$F$2:$F$4701,F2371,$K$2:$K$4701,"Pending")</f>
        <v>199432.98236095349</v>
      </c>
      <c r="AB2371" s="17">
        <f t="shared" ref="AB2371:AB2434" si="750">AVERAGEIF($F$2:$F$4701,F2371,$L$2:$L$4701)</f>
        <v>3.8949824970828471</v>
      </c>
      <c r="AC2371" s="2" t="s">
        <v>138</v>
      </c>
      <c r="AD2371" s="2" t="s">
        <v>29</v>
      </c>
      <c r="AE2371" t="str">
        <f t="shared" ref="AE2371:AE2434" si="751">VLOOKUP(G2371,$AC$2:$AD$4738,2,FALSE)</f>
        <v>Fashion</v>
      </c>
      <c r="AF2371" t="str">
        <f t="shared" ref="AF2371:AF2434" si="752">_xlfn.XLOOKUP(G2371,AC:AC,AD:AD)</f>
        <v>Fashion</v>
      </c>
      <c r="AG2371" t="str" cm="1">
        <f t="array" ref="AG2371">INDEX(AD:AD,ROW())</f>
        <v>Fashion</v>
      </c>
      <c r="AH2371">
        <f t="shared" si="740"/>
        <v>53</v>
      </c>
      <c r="AI2371" t="str">
        <f t="shared" ref="AI2371:AI2434" si="753">INDEX(AD:AD,MATCH(G2371,AC:AC,0))</f>
        <v>Fashion</v>
      </c>
      <c r="AK2371">
        <f t="shared" ref="AK2371:AK2434" si="754">YEAR(C2371)</f>
        <v>2025</v>
      </c>
      <c r="AL2371">
        <f t="shared" ref="AL2371:AL2434" si="755">MONTH(C2371)</f>
        <v>4</v>
      </c>
      <c r="AM2371">
        <f t="shared" ref="AM2371:AM2434" si="756">DAY(C2371)</f>
        <v>13</v>
      </c>
      <c r="AN2371">
        <f t="shared" ref="AN2371:AN2434" si="757">WEEKDAY(C2371)</f>
        <v>1</v>
      </c>
      <c r="AO2371" t="str">
        <f t="shared" ref="AO2371:AO2434" si="758">IF(WEEKDAY(C2371,2)&gt;5,"Weekend","Weekday")</f>
        <v>Weekend</v>
      </c>
      <c r="AR2371" s="20">
        <f t="shared" ref="AR2371:AR2434" si="759">IF(OR(K2371="Cancelled",K2371="Returned"),1,0)</f>
        <v>0</v>
      </c>
    </row>
    <row r="2372" spans="1:44" x14ac:dyDescent="0.35">
      <c r="A2372" t="str">
        <f t="shared" si="741"/>
        <v>CUST2371</v>
      </c>
      <c r="B2372" s="2" t="s">
        <v>2708</v>
      </c>
      <c r="C2372" s="4">
        <v>45782</v>
      </c>
      <c r="D2372" s="2" t="s">
        <v>235</v>
      </c>
      <c r="E2372" t="s">
        <v>5051</v>
      </c>
      <c r="F2372" s="2" t="s">
        <v>29</v>
      </c>
      <c r="G2372" s="2" t="s">
        <v>121</v>
      </c>
      <c r="H2372" s="2">
        <v>2</v>
      </c>
      <c r="I2372" s="19">
        <v>2180.52</v>
      </c>
      <c r="J2372" s="2" t="s">
        <v>5046</v>
      </c>
      <c r="K2372" s="2" t="s">
        <v>103</v>
      </c>
      <c r="L2372" s="2">
        <v>4</v>
      </c>
      <c r="M2372" s="18">
        <f t="shared" si="742"/>
        <v>4361.04</v>
      </c>
      <c r="T2372" t="str">
        <f t="shared" si="743"/>
        <v>Lost Sale</v>
      </c>
      <c r="U2372" t="str">
        <f t="shared" si="744"/>
        <v>No</v>
      </c>
      <c r="V2372" t="str">
        <f t="shared" si="745"/>
        <v>Yes</v>
      </c>
      <c r="X2372">
        <f t="shared" si="746"/>
        <v>619</v>
      </c>
      <c r="Y2372">
        <f t="shared" si="747"/>
        <v>468</v>
      </c>
      <c r="Z2372" s="18">
        <f t="shared" si="748"/>
        <v>1892867.2841657216</v>
      </c>
      <c r="AA2372" s="18">
        <f t="shared" si="749"/>
        <v>199432.98236095349</v>
      </c>
      <c r="AB2372" s="17">
        <f t="shared" si="750"/>
        <v>3.8949824970828471</v>
      </c>
      <c r="AC2372" s="2" t="s">
        <v>121</v>
      </c>
      <c r="AD2372" s="2" t="s">
        <v>29</v>
      </c>
      <c r="AE2372" t="str">
        <f t="shared" si="751"/>
        <v>Fashion</v>
      </c>
      <c r="AF2372" t="str">
        <f t="shared" si="752"/>
        <v>Fashion</v>
      </c>
      <c r="AG2372" t="str" cm="1">
        <f t="array" ref="AG2372">INDEX(AD:AD,ROW())</f>
        <v>Fashion</v>
      </c>
      <c r="AH2372">
        <f t="shared" si="740"/>
        <v>45</v>
      </c>
      <c r="AI2372" t="str">
        <f t="shared" si="753"/>
        <v>Fashion</v>
      </c>
      <c r="AK2372">
        <f t="shared" si="754"/>
        <v>2025</v>
      </c>
      <c r="AL2372">
        <f t="shared" si="755"/>
        <v>5</v>
      </c>
      <c r="AM2372">
        <f t="shared" si="756"/>
        <v>5</v>
      </c>
      <c r="AN2372">
        <f t="shared" si="757"/>
        <v>2</v>
      </c>
      <c r="AO2372" t="str">
        <f t="shared" si="758"/>
        <v>Weekday</v>
      </c>
      <c r="AR2372" s="20">
        <f t="shared" si="759"/>
        <v>1</v>
      </c>
    </row>
    <row r="2373" spans="1:44" x14ac:dyDescent="0.35">
      <c r="A2373" t="str">
        <f t="shared" si="741"/>
        <v>CUST2372</v>
      </c>
      <c r="B2373" s="2" t="s">
        <v>2709</v>
      </c>
      <c r="C2373" s="4">
        <v>44957</v>
      </c>
      <c r="D2373" s="2" t="s">
        <v>235</v>
      </c>
      <c r="E2373" t="s">
        <v>5054</v>
      </c>
      <c r="F2373" s="2" t="s">
        <v>29</v>
      </c>
      <c r="G2373" s="2" t="s">
        <v>138</v>
      </c>
      <c r="H2373" s="2">
        <v>1</v>
      </c>
      <c r="I2373" s="19">
        <v>2367.31</v>
      </c>
      <c r="J2373" s="2" t="s">
        <v>5046</v>
      </c>
      <c r="K2373" s="2" t="s">
        <v>16</v>
      </c>
      <c r="L2373" s="2">
        <v>3</v>
      </c>
      <c r="M2373" s="18">
        <f t="shared" si="742"/>
        <v>2367.31</v>
      </c>
      <c r="T2373" t="str">
        <f t="shared" si="743"/>
        <v>Completed</v>
      </c>
      <c r="U2373" t="str">
        <f t="shared" si="744"/>
        <v>Yes</v>
      </c>
      <c r="V2373" t="str">
        <f t="shared" si="745"/>
        <v>No</v>
      </c>
      <c r="X2373">
        <f t="shared" si="746"/>
        <v>558</v>
      </c>
      <c r="Y2373">
        <f t="shared" si="747"/>
        <v>430</v>
      </c>
      <c r="Z2373" s="18">
        <f t="shared" si="748"/>
        <v>1892867.2841657216</v>
      </c>
      <c r="AA2373" s="18">
        <f t="shared" si="749"/>
        <v>199432.98236095349</v>
      </c>
      <c r="AB2373" s="17">
        <f t="shared" si="750"/>
        <v>3.8949824970828471</v>
      </c>
      <c r="AC2373" s="2" t="s">
        <v>138</v>
      </c>
      <c r="AD2373" s="2" t="s">
        <v>29</v>
      </c>
      <c r="AE2373" t="str">
        <f t="shared" si="751"/>
        <v>Fashion</v>
      </c>
      <c r="AF2373" t="str">
        <f t="shared" si="752"/>
        <v>Fashion</v>
      </c>
      <c r="AG2373" t="str" cm="1">
        <f t="array" ref="AG2373">INDEX(AD:AD,ROW())</f>
        <v>Fashion</v>
      </c>
      <c r="AH2373">
        <f t="shared" si="740"/>
        <v>53</v>
      </c>
      <c r="AI2373" t="str">
        <f t="shared" si="753"/>
        <v>Fashion</v>
      </c>
      <c r="AK2373">
        <f t="shared" si="754"/>
        <v>2023</v>
      </c>
      <c r="AL2373">
        <f t="shared" si="755"/>
        <v>1</v>
      </c>
      <c r="AM2373">
        <f t="shared" si="756"/>
        <v>31</v>
      </c>
      <c r="AN2373">
        <f t="shared" si="757"/>
        <v>3</v>
      </c>
      <c r="AO2373" t="str">
        <f t="shared" si="758"/>
        <v>Weekday</v>
      </c>
      <c r="AR2373" s="20">
        <f t="shared" si="759"/>
        <v>0</v>
      </c>
    </row>
    <row r="2374" spans="1:44" x14ac:dyDescent="0.35">
      <c r="A2374" t="str">
        <f t="shared" si="741"/>
        <v>CUST2373</v>
      </c>
      <c r="B2374" s="2" t="s">
        <v>2710</v>
      </c>
      <c r="C2374" s="4">
        <v>45652</v>
      </c>
      <c r="D2374" s="2" t="s">
        <v>757</v>
      </c>
      <c r="E2374" t="s">
        <v>5052</v>
      </c>
      <c r="F2374" s="2" t="s">
        <v>19</v>
      </c>
      <c r="G2374" s="2" t="s">
        <v>5039</v>
      </c>
      <c r="H2374" s="2">
        <v>3</v>
      </c>
      <c r="I2374" s="19">
        <v>2245.7600000000002</v>
      </c>
      <c r="J2374" s="2" t="s">
        <v>20</v>
      </c>
      <c r="K2374" s="2" t="s">
        <v>16</v>
      </c>
      <c r="L2374" s="2">
        <v>5</v>
      </c>
      <c r="M2374" s="18">
        <f t="shared" si="742"/>
        <v>6737.2800000000007</v>
      </c>
      <c r="T2374" t="str">
        <f t="shared" si="743"/>
        <v>Completed</v>
      </c>
      <c r="U2374" t="str">
        <f t="shared" si="744"/>
        <v>Yes</v>
      </c>
      <c r="V2374" t="str">
        <f t="shared" si="745"/>
        <v>No</v>
      </c>
      <c r="X2374">
        <f t="shared" si="746"/>
        <v>573</v>
      </c>
      <c r="Y2374">
        <f t="shared" si="747"/>
        <v>450</v>
      </c>
      <c r="Z2374" s="18">
        <f t="shared" si="748"/>
        <v>2759712.3299794244</v>
      </c>
      <c r="AA2374" s="18">
        <f t="shared" si="749"/>
        <v>330643.50635802455</v>
      </c>
      <c r="AB2374" s="17">
        <f t="shared" si="750"/>
        <v>3.8641711229946525</v>
      </c>
      <c r="AC2374" s="2" t="s">
        <v>5039</v>
      </c>
      <c r="AD2374" s="2" t="s">
        <v>19</v>
      </c>
      <c r="AE2374" t="str">
        <f t="shared" si="751"/>
        <v>Electronics</v>
      </c>
      <c r="AF2374" t="str">
        <f t="shared" si="752"/>
        <v>Electronics</v>
      </c>
      <c r="AG2374" t="str" cm="1">
        <f t="array" ref="AG2374">INDEX(AD:AD,ROW())</f>
        <v>Electronics</v>
      </c>
      <c r="AH2374">
        <f t="shared" si="740"/>
        <v>3</v>
      </c>
      <c r="AI2374" t="str">
        <f t="shared" si="753"/>
        <v>Electronics</v>
      </c>
      <c r="AK2374">
        <f t="shared" si="754"/>
        <v>2024</v>
      </c>
      <c r="AL2374">
        <f t="shared" si="755"/>
        <v>12</v>
      </c>
      <c r="AM2374">
        <f t="shared" si="756"/>
        <v>26</v>
      </c>
      <c r="AN2374">
        <f t="shared" si="757"/>
        <v>5</v>
      </c>
      <c r="AO2374" t="str">
        <f t="shared" si="758"/>
        <v>Weekday</v>
      </c>
      <c r="AR2374" s="20">
        <f t="shared" si="759"/>
        <v>0</v>
      </c>
    </row>
    <row r="2375" spans="1:44" x14ac:dyDescent="0.35">
      <c r="A2375" t="str">
        <f t="shared" si="741"/>
        <v>CUST2374</v>
      </c>
      <c r="B2375" s="2" t="s">
        <v>2711</v>
      </c>
      <c r="C2375" s="4">
        <v>45644</v>
      </c>
      <c r="D2375" s="2" t="s">
        <v>99</v>
      </c>
      <c r="E2375" t="s">
        <v>5054</v>
      </c>
      <c r="F2375" s="2" t="s">
        <v>29</v>
      </c>
      <c r="G2375" s="2" t="s">
        <v>121</v>
      </c>
      <c r="H2375" s="2">
        <v>2</v>
      </c>
      <c r="I2375" s="19">
        <v>455.68</v>
      </c>
      <c r="J2375" s="2" t="s">
        <v>20</v>
      </c>
      <c r="K2375" s="2" t="s">
        <v>16</v>
      </c>
      <c r="L2375" s="2">
        <v>4</v>
      </c>
      <c r="M2375" s="18">
        <f t="shared" si="742"/>
        <v>911.36</v>
      </c>
      <c r="T2375" t="str">
        <f t="shared" si="743"/>
        <v>Completed</v>
      </c>
      <c r="U2375" t="str">
        <f t="shared" si="744"/>
        <v>No</v>
      </c>
      <c r="V2375" t="str">
        <f t="shared" si="745"/>
        <v>No</v>
      </c>
      <c r="X2375">
        <f t="shared" si="746"/>
        <v>558</v>
      </c>
      <c r="Y2375">
        <f t="shared" si="747"/>
        <v>430</v>
      </c>
      <c r="Z2375" s="18">
        <f t="shared" si="748"/>
        <v>1892867.2841657216</v>
      </c>
      <c r="AA2375" s="18">
        <f t="shared" si="749"/>
        <v>199432.98236095349</v>
      </c>
      <c r="AB2375" s="17">
        <f t="shared" si="750"/>
        <v>3.8949824970828471</v>
      </c>
      <c r="AC2375" s="2" t="s">
        <v>121</v>
      </c>
      <c r="AD2375" s="2" t="s">
        <v>29</v>
      </c>
      <c r="AE2375" t="str">
        <f t="shared" si="751"/>
        <v>Fashion</v>
      </c>
      <c r="AF2375" t="str">
        <f t="shared" si="752"/>
        <v>Fashion</v>
      </c>
      <c r="AG2375" t="str" cm="1">
        <f t="array" ref="AG2375">INDEX(AD:AD,ROW())</f>
        <v>Fashion</v>
      </c>
      <c r="AH2375">
        <f t="shared" si="740"/>
        <v>45</v>
      </c>
      <c r="AI2375" t="str">
        <f t="shared" si="753"/>
        <v>Fashion</v>
      </c>
      <c r="AK2375">
        <f t="shared" si="754"/>
        <v>2024</v>
      </c>
      <c r="AL2375">
        <f t="shared" si="755"/>
        <v>12</v>
      </c>
      <c r="AM2375">
        <f t="shared" si="756"/>
        <v>18</v>
      </c>
      <c r="AN2375">
        <f t="shared" si="757"/>
        <v>4</v>
      </c>
      <c r="AO2375" t="str">
        <f t="shared" si="758"/>
        <v>Weekday</v>
      </c>
      <c r="AR2375" s="20">
        <f t="shared" si="759"/>
        <v>0</v>
      </c>
    </row>
    <row r="2376" spans="1:44" x14ac:dyDescent="0.35">
      <c r="A2376" t="str">
        <f t="shared" si="741"/>
        <v>CUST2375</v>
      </c>
      <c r="B2376" s="2" t="s">
        <v>2712</v>
      </c>
      <c r="C2376" s="4">
        <v>45767</v>
      </c>
      <c r="D2376" s="2" t="s">
        <v>355</v>
      </c>
      <c r="E2376" t="s">
        <v>5053</v>
      </c>
      <c r="F2376" s="2" t="s">
        <v>19</v>
      </c>
      <c r="G2376" s="2" t="s">
        <v>5040</v>
      </c>
      <c r="H2376" s="2">
        <v>2</v>
      </c>
      <c r="I2376" s="19">
        <v>700.93</v>
      </c>
      <c r="J2376" s="2" t="s">
        <v>5038</v>
      </c>
      <c r="K2376" s="2" t="s">
        <v>31</v>
      </c>
      <c r="L2376" s="2">
        <v>4</v>
      </c>
      <c r="M2376" s="18">
        <f t="shared" si="742"/>
        <v>1401.86</v>
      </c>
      <c r="T2376" t="str">
        <f t="shared" si="743"/>
        <v>Pending</v>
      </c>
      <c r="U2376" t="str">
        <f t="shared" si="744"/>
        <v>No</v>
      </c>
      <c r="V2376" t="str">
        <f t="shared" si="745"/>
        <v>Yes</v>
      </c>
      <c r="X2376">
        <f t="shared" si="746"/>
        <v>559</v>
      </c>
      <c r="Y2376">
        <f t="shared" si="747"/>
        <v>408</v>
      </c>
      <c r="Z2376" s="18">
        <f t="shared" si="748"/>
        <v>2759712.3299794244</v>
      </c>
      <c r="AA2376" s="18">
        <f t="shared" si="749"/>
        <v>330643.50635802455</v>
      </c>
      <c r="AB2376" s="17">
        <f t="shared" si="750"/>
        <v>3.8641711229946525</v>
      </c>
      <c r="AC2376" s="2" t="s">
        <v>5040</v>
      </c>
      <c r="AD2376" s="2" t="s">
        <v>19</v>
      </c>
      <c r="AE2376" t="str">
        <f t="shared" si="751"/>
        <v>Electronics</v>
      </c>
      <c r="AF2376" t="str">
        <f t="shared" si="752"/>
        <v>Electronics</v>
      </c>
      <c r="AG2376" t="str" cm="1">
        <f t="array" ref="AG2376">INDEX(AD:AD,ROW())</f>
        <v>Electronics</v>
      </c>
      <c r="AH2376">
        <f t="shared" si="740"/>
        <v>13</v>
      </c>
      <c r="AI2376" t="str">
        <f t="shared" si="753"/>
        <v>Electronics</v>
      </c>
      <c r="AK2376">
        <f t="shared" si="754"/>
        <v>2025</v>
      </c>
      <c r="AL2376">
        <f t="shared" si="755"/>
        <v>4</v>
      </c>
      <c r="AM2376">
        <f t="shared" si="756"/>
        <v>20</v>
      </c>
      <c r="AN2376">
        <f t="shared" si="757"/>
        <v>1</v>
      </c>
      <c r="AO2376" t="str">
        <f t="shared" si="758"/>
        <v>Weekend</v>
      </c>
      <c r="AR2376" s="20">
        <f t="shared" si="759"/>
        <v>0</v>
      </c>
    </row>
    <row r="2377" spans="1:44" x14ac:dyDescent="0.35">
      <c r="A2377" t="str">
        <f t="shared" si="741"/>
        <v>CUST2376</v>
      </c>
      <c r="B2377" s="2" t="s">
        <v>2713</v>
      </c>
      <c r="C2377" s="4">
        <v>45077</v>
      </c>
      <c r="D2377" s="2" t="s">
        <v>390</v>
      </c>
      <c r="E2377" t="s">
        <v>5049</v>
      </c>
      <c r="F2377" s="2" t="s">
        <v>19</v>
      </c>
      <c r="G2377" s="2" t="s">
        <v>60</v>
      </c>
      <c r="H2377" s="2">
        <v>1</v>
      </c>
      <c r="I2377" s="19">
        <v>3378.29</v>
      </c>
      <c r="J2377" s="2" t="s">
        <v>15</v>
      </c>
      <c r="K2377" s="2" t="s">
        <v>16</v>
      </c>
      <c r="L2377" s="2">
        <v>4</v>
      </c>
      <c r="M2377" s="18">
        <f t="shared" si="742"/>
        <v>3378.29</v>
      </c>
      <c r="T2377" t="str">
        <f t="shared" si="743"/>
        <v>Completed</v>
      </c>
      <c r="U2377" t="str">
        <f t="shared" si="744"/>
        <v>Yes</v>
      </c>
      <c r="V2377" t="str">
        <f t="shared" si="745"/>
        <v>No</v>
      </c>
      <c r="X2377">
        <f t="shared" si="746"/>
        <v>595</v>
      </c>
      <c r="Y2377">
        <f t="shared" si="747"/>
        <v>444</v>
      </c>
      <c r="Z2377" s="18">
        <f t="shared" si="748"/>
        <v>2759712.3299794244</v>
      </c>
      <c r="AA2377" s="18">
        <f t="shared" si="749"/>
        <v>330643.50635802455</v>
      </c>
      <c r="AB2377" s="17">
        <f t="shared" si="750"/>
        <v>3.8641711229946525</v>
      </c>
      <c r="AC2377" s="2" t="s">
        <v>60</v>
      </c>
      <c r="AD2377" s="2" t="s">
        <v>19</v>
      </c>
      <c r="AE2377" t="str">
        <f t="shared" si="751"/>
        <v>Electronics</v>
      </c>
      <c r="AF2377" t="str">
        <f t="shared" si="752"/>
        <v>Electronics</v>
      </c>
      <c r="AG2377" t="str" cm="1">
        <f t="array" ref="AG2377">INDEX(AD:AD,ROW())</f>
        <v>Electronics</v>
      </c>
      <c r="AH2377">
        <f t="shared" ref="AH2377:AH2440" si="760">MATCH(G2377,AC:AC,0)</f>
        <v>17</v>
      </c>
      <c r="AI2377" t="str">
        <f t="shared" si="753"/>
        <v>Electronics</v>
      </c>
      <c r="AK2377">
        <f t="shared" si="754"/>
        <v>2023</v>
      </c>
      <c r="AL2377">
        <f t="shared" si="755"/>
        <v>5</v>
      </c>
      <c r="AM2377">
        <f t="shared" si="756"/>
        <v>31</v>
      </c>
      <c r="AN2377">
        <f t="shared" si="757"/>
        <v>4</v>
      </c>
      <c r="AO2377" t="str">
        <f t="shared" si="758"/>
        <v>Weekday</v>
      </c>
      <c r="AR2377" s="20">
        <f t="shared" si="759"/>
        <v>0</v>
      </c>
    </row>
    <row r="2378" spans="1:44" x14ac:dyDescent="0.35">
      <c r="A2378" t="str">
        <f t="shared" si="741"/>
        <v>CUST2377</v>
      </c>
      <c r="B2378" s="2" t="s">
        <v>2714</v>
      </c>
      <c r="C2378" s="4">
        <v>44956</v>
      </c>
      <c r="D2378" s="2" t="s">
        <v>592</v>
      </c>
      <c r="E2378" t="s">
        <v>5054</v>
      </c>
      <c r="F2378" s="2" t="s">
        <v>13</v>
      </c>
      <c r="G2378" s="2" t="s">
        <v>37</v>
      </c>
      <c r="H2378" s="2">
        <v>1</v>
      </c>
      <c r="I2378" s="19">
        <v>936.4</v>
      </c>
      <c r="J2378" s="2" t="s">
        <v>15</v>
      </c>
      <c r="K2378" s="2" t="s">
        <v>76</v>
      </c>
      <c r="L2378" s="2">
        <v>4</v>
      </c>
      <c r="M2378" s="18">
        <f t="shared" si="742"/>
        <v>936.4</v>
      </c>
      <c r="T2378" t="str">
        <f t="shared" si="743"/>
        <v>Completed</v>
      </c>
      <c r="U2378" t="str">
        <f t="shared" si="744"/>
        <v>No</v>
      </c>
      <c r="V2378" t="str">
        <f t="shared" si="745"/>
        <v>No</v>
      </c>
      <c r="X2378">
        <f t="shared" si="746"/>
        <v>558</v>
      </c>
      <c r="Y2378">
        <f t="shared" si="747"/>
        <v>430</v>
      </c>
      <c r="Z2378" s="18">
        <f t="shared" si="748"/>
        <v>1463424.4009529033</v>
      </c>
      <c r="AA2378" s="18">
        <f t="shared" si="749"/>
        <v>118285.78776560788</v>
      </c>
      <c r="AB2378" s="17">
        <f t="shared" si="750"/>
        <v>3.8140589569160999</v>
      </c>
      <c r="AC2378" s="2" t="s">
        <v>37</v>
      </c>
      <c r="AD2378" s="2" t="s">
        <v>13</v>
      </c>
      <c r="AE2378" t="str">
        <f t="shared" si="751"/>
        <v>Home &amp; Kitchen</v>
      </c>
      <c r="AF2378" t="str">
        <f t="shared" si="752"/>
        <v>Home &amp; Kitchen</v>
      </c>
      <c r="AG2378" t="str" cm="1">
        <f t="array" ref="AG2378">INDEX(AD:AD,ROW())</f>
        <v>Home &amp; Kitchen</v>
      </c>
      <c r="AH2378">
        <f t="shared" si="760"/>
        <v>8</v>
      </c>
      <c r="AI2378" t="str">
        <f t="shared" si="753"/>
        <v>Home &amp; Kitchen</v>
      </c>
      <c r="AK2378">
        <f t="shared" si="754"/>
        <v>2023</v>
      </c>
      <c r="AL2378">
        <f t="shared" si="755"/>
        <v>1</v>
      </c>
      <c r="AM2378">
        <f t="shared" si="756"/>
        <v>30</v>
      </c>
      <c r="AN2378">
        <f t="shared" si="757"/>
        <v>2</v>
      </c>
      <c r="AO2378" t="str">
        <f t="shared" si="758"/>
        <v>Weekday</v>
      </c>
      <c r="AR2378" s="20">
        <f t="shared" si="759"/>
        <v>1</v>
      </c>
    </row>
    <row r="2379" spans="1:44" x14ac:dyDescent="0.35">
      <c r="A2379" t="str">
        <f t="shared" si="741"/>
        <v>CUST2378</v>
      </c>
      <c r="B2379" s="2" t="s">
        <v>2715</v>
      </c>
      <c r="C2379" s="4">
        <v>45537</v>
      </c>
      <c r="D2379" s="2" t="s">
        <v>547</v>
      </c>
      <c r="E2379" t="s">
        <v>5052</v>
      </c>
      <c r="F2379" s="2" t="s">
        <v>42</v>
      </c>
      <c r="G2379" s="2" t="s">
        <v>170</v>
      </c>
      <c r="H2379" s="2">
        <v>1</v>
      </c>
      <c r="I2379" s="19">
        <v>991.72</v>
      </c>
      <c r="J2379" s="2" t="s">
        <v>15</v>
      </c>
      <c r="K2379" s="2" t="s">
        <v>16</v>
      </c>
      <c r="L2379" s="2">
        <v>4</v>
      </c>
      <c r="M2379" s="18">
        <f t="shared" si="742"/>
        <v>991.72</v>
      </c>
      <c r="T2379" t="str">
        <f t="shared" si="743"/>
        <v>Completed</v>
      </c>
      <c r="U2379" t="str">
        <f t="shared" si="744"/>
        <v>No</v>
      </c>
      <c r="V2379" t="str">
        <f t="shared" si="745"/>
        <v>No</v>
      </c>
      <c r="X2379">
        <f t="shared" si="746"/>
        <v>573</v>
      </c>
      <c r="Y2379">
        <f t="shared" si="747"/>
        <v>450</v>
      </c>
      <c r="Z2379" s="18">
        <f t="shared" si="748"/>
        <v>1098537.4901531704</v>
      </c>
      <c r="AA2379" s="18">
        <f t="shared" si="749"/>
        <v>96724.388030634553</v>
      </c>
      <c r="AB2379" s="17">
        <f t="shared" si="750"/>
        <v>3.9001122334455669</v>
      </c>
      <c r="AC2379" s="2" t="s">
        <v>170</v>
      </c>
      <c r="AD2379" s="2" t="s">
        <v>42</v>
      </c>
      <c r="AE2379" t="str">
        <f t="shared" si="751"/>
        <v>Beauty</v>
      </c>
      <c r="AF2379" t="str">
        <f t="shared" si="752"/>
        <v>Beauty</v>
      </c>
      <c r="AG2379" t="str" cm="1">
        <f t="array" ref="AG2379">INDEX(AD:AD,ROW())</f>
        <v>Beauty</v>
      </c>
      <c r="AH2379">
        <f t="shared" si="760"/>
        <v>70</v>
      </c>
      <c r="AI2379" t="str">
        <f t="shared" si="753"/>
        <v>Beauty</v>
      </c>
      <c r="AK2379">
        <f t="shared" si="754"/>
        <v>2024</v>
      </c>
      <c r="AL2379">
        <f t="shared" si="755"/>
        <v>9</v>
      </c>
      <c r="AM2379">
        <f t="shared" si="756"/>
        <v>2</v>
      </c>
      <c r="AN2379">
        <f t="shared" si="757"/>
        <v>2</v>
      </c>
      <c r="AO2379" t="str">
        <f t="shared" si="758"/>
        <v>Weekday</v>
      </c>
      <c r="AR2379" s="20">
        <f t="shared" si="759"/>
        <v>0</v>
      </c>
    </row>
    <row r="2380" spans="1:44" x14ac:dyDescent="0.35">
      <c r="A2380" t="str">
        <f t="shared" si="741"/>
        <v>CUST2379</v>
      </c>
      <c r="B2380" s="2" t="s">
        <v>2716</v>
      </c>
      <c r="C2380" s="4">
        <v>45631</v>
      </c>
      <c r="D2380" s="2" t="s">
        <v>123</v>
      </c>
      <c r="E2380" t="s">
        <v>5051</v>
      </c>
      <c r="F2380" s="2" t="s">
        <v>13</v>
      </c>
      <c r="G2380" s="2" t="s">
        <v>95</v>
      </c>
      <c r="H2380" s="2">
        <v>1</v>
      </c>
      <c r="I2380" s="19">
        <v>1717.4</v>
      </c>
      <c r="J2380" s="2" t="s">
        <v>15</v>
      </c>
      <c r="K2380" s="2" t="s">
        <v>76</v>
      </c>
      <c r="L2380" s="2">
        <v>5</v>
      </c>
      <c r="M2380" s="18">
        <f t="shared" si="742"/>
        <v>1717.4</v>
      </c>
      <c r="T2380" t="str">
        <f t="shared" si="743"/>
        <v>Completed</v>
      </c>
      <c r="U2380" t="str">
        <f t="shared" si="744"/>
        <v>No</v>
      </c>
      <c r="V2380" t="str">
        <f t="shared" si="745"/>
        <v>No</v>
      </c>
      <c r="X2380">
        <f t="shared" si="746"/>
        <v>619</v>
      </c>
      <c r="Y2380">
        <f t="shared" si="747"/>
        <v>468</v>
      </c>
      <c r="Z2380" s="18">
        <f t="shared" si="748"/>
        <v>1463424.4009529033</v>
      </c>
      <c r="AA2380" s="18">
        <f t="shared" si="749"/>
        <v>118285.78776560788</v>
      </c>
      <c r="AB2380" s="17">
        <f t="shared" si="750"/>
        <v>3.8140589569160999</v>
      </c>
      <c r="AC2380" s="2" t="s">
        <v>95</v>
      </c>
      <c r="AD2380" s="2" t="s">
        <v>13</v>
      </c>
      <c r="AE2380" t="str">
        <f t="shared" si="751"/>
        <v>Home &amp; Kitchen</v>
      </c>
      <c r="AF2380" t="str">
        <f t="shared" si="752"/>
        <v>Home &amp; Kitchen</v>
      </c>
      <c r="AG2380" t="str" cm="1">
        <f t="array" ref="AG2380">INDEX(AD:AD,ROW())</f>
        <v>Home &amp; Kitchen</v>
      </c>
      <c r="AH2380">
        <f t="shared" si="760"/>
        <v>32</v>
      </c>
      <c r="AI2380" t="str">
        <f t="shared" si="753"/>
        <v>Home &amp; Kitchen</v>
      </c>
      <c r="AK2380">
        <f t="shared" si="754"/>
        <v>2024</v>
      </c>
      <c r="AL2380">
        <f t="shared" si="755"/>
        <v>12</v>
      </c>
      <c r="AM2380">
        <f t="shared" si="756"/>
        <v>5</v>
      </c>
      <c r="AN2380">
        <f t="shared" si="757"/>
        <v>5</v>
      </c>
      <c r="AO2380" t="str">
        <f t="shared" si="758"/>
        <v>Weekday</v>
      </c>
      <c r="AR2380" s="20">
        <f t="shared" si="759"/>
        <v>1</v>
      </c>
    </row>
    <row r="2381" spans="1:44" x14ac:dyDescent="0.35">
      <c r="A2381" t="str">
        <f t="shared" si="741"/>
        <v>CUST2380</v>
      </c>
      <c r="B2381" s="2" t="s">
        <v>2717</v>
      </c>
      <c r="C2381" s="4">
        <v>45309</v>
      </c>
      <c r="D2381" s="2" t="s">
        <v>398</v>
      </c>
      <c r="E2381" t="s">
        <v>5051</v>
      </c>
      <c r="F2381" s="2" t="s">
        <v>23</v>
      </c>
      <c r="G2381" s="2" t="s">
        <v>68</v>
      </c>
      <c r="H2381" s="2">
        <v>2</v>
      </c>
      <c r="I2381" s="19">
        <v>779.21</v>
      </c>
      <c r="J2381" s="2" t="s">
        <v>15</v>
      </c>
      <c r="K2381" s="2" t="s">
        <v>16</v>
      </c>
      <c r="L2381" s="2">
        <v>3</v>
      </c>
      <c r="M2381" s="18">
        <f t="shared" si="742"/>
        <v>1558.42</v>
      </c>
      <c r="T2381" t="str">
        <f t="shared" si="743"/>
        <v>Completed</v>
      </c>
      <c r="U2381" t="str">
        <f t="shared" si="744"/>
        <v>Yes</v>
      </c>
      <c r="V2381" t="str">
        <f t="shared" si="745"/>
        <v>No</v>
      </c>
      <c r="X2381">
        <f t="shared" si="746"/>
        <v>619</v>
      </c>
      <c r="Y2381">
        <f t="shared" si="747"/>
        <v>468</v>
      </c>
      <c r="Z2381" s="18">
        <f t="shared" si="748"/>
        <v>594714.6477588166</v>
      </c>
      <c r="AA2381" s="18">
        <f t="shared" si="749"/>
        <v>60882.938065984097</v>
      </c>
      <c r="AB2381" s="17">
        <f t="shared" si="750"/>
        <v>3.804733727810651</v>
      </c>
      <c r="AC2381" s="2" t="s">
        <v>68</v>
      </c>
      <c r="AD2381" s="2" t="s">
        <v>23</v>
      </c>
      <c r="AE2381" t="str">
        <f t="shared" si="751"/>
        <v>Books</v>
      </c>
      <c r="AF2381" t="str">
        <f t="shared" si="752"/>
        <v>Books</v>
      </c>
      <c r="AG2381" t="str" cm="1">
        <f t="array" ref="AG2381">INDEX(AD:AD,ROW())</f>
        <v>Books</v>
      </c>
      <c r="AH2381">
        <f t="shared" si="760"/>
        <v>20</v>
      </c>
      <c r="AI2381" t="str">
        <f t="shared" si="753"/>
        <v>Books</v>
      </c>
      <c r="AK2381">
        <f t="shared" si="754"/>
        <v>2024</v>
      </c>
      <c r="AL2381">
        <f t="shared" si="755"/>
        <v>1</v>
      </c>
      <c r="AM2381">
        <f t="shared" si="756"/>
        <v>18</v>
      </c>
      <c r="AN2381">
        <f t="shared" si="757"/>
        <v>5</v>
      </c>
      <c r="AO2381" t="str">
        <f t="shared" si="758"/>
        <v>Weekday</v>
      </c>
      <c r="AR2381" s="20">
        <f t="shared" si="759"/>
        <v>0</v>
      </c>
    </row>
    <row r="2382" spans="1:44" x14ac:dyDescent="0.35">
      <c r="A2382" t="str">
        <f t="shared" si="741"/>
        <v>CUST2381</v>
      </c>
      <c r="B2382" s="2" t="s">
        <v>2718</v>
      </c>
      <c r="C2382" s="4">
        <v>45406</v>
      </c>
      <c r="D2382" s="2" t="s">
        <v>445</v>
      </c>
      <c r="E2382" t="s">
        <v>5055</v>
      </c>
      <c r="F2382" s="2" t="s">
        <v>19</v>
      </c>
      <c r="G2382" s="2" t="s">
        <v>5039</v>
      </c>
      <c r="H2382" s="2">
        <v>1</v>
      </c>
      <c r="I2382" s="19">
        <v>3170.21</v>
      </c>
      <c r="J2382" s="2" t="s">
        <v>50</v>
      </c>
      <c r="K2382" s="2" t="s">
        <v>16</v>
      </c>
      <c r="L2382" s="2">
        <v>4</v>
      </c>
      <c r="M2382" s="18">
        <f t="shared" si="742"/>
        <v>3170.21</v>
      </c>
      <c r="T2382" t="str">
        <f t="shared" si="743"/>
        <v>Completed</v>
      </c>
      <c r="U2382" t="str">
        <f t="shared" si="744"/>
        <v>Yes</v>
      </c>
      <c r="V2382" t="str">
        <f t="shared" si="745"/>
        <v>No</v>
      </c>
      <c r="X2382">
        <f t="shared" si="746"/>
        <v>567</v>
      </c>
      <c r="Y2382">
        <f t="shared" si="747"/>
        <v>440</v>
      </c>
      <c r="Z2382" s="18">
        <f t="shared" si="748"/>
        <v>2759712.3299794244</v>
      </c>
      <c r="AA2382" s="18">
        <f t="shared" si="749"/>
        <v>330643.50635802455</v>
      </c>
      <c r="AB2382" s="17">
        <f t="shared" si="750"/>
        <v>3.8641711229946525</v>
      </c>
      <c r="AC2382" s="2" t="s">
        <v>5039</v>
      </c>
      <c r="AD2382" s="2" t="s">
        <v>19</v>
      </c>
      <c r="AE2382" t="str">
        <f t="shared" si="751"/>
        <v>Electronics</v>
      </c>
      <c r="AF2382" t="str">
        <f t="shared" si="752"/>
        <v>Electronics</v>
      </c>
      <c r="AG2382" t="str" cm="1">
        <f t="array" ref="AG2382">INDEX(AD:AD,ROW())</f>
        <v>Electronics</v>
      </c>
      <c r="AH2382">
        <f t="shared" si="760"/>
        <v>3</v>
      </c>
      <c r="AI2382" t="str">
        <f t="shared" si="753"/>
        <v>Electronics</v>
      </c>
      <c r="AK2382">
        <f t="shared" si="754"/>
        <v>2024</v>
      </c>
      <c r="AL2382">
        <f t="shared" si="755"/>
        <v>4</v>
      </c>
      <c r="AM2382">
        <f t="shared" si="756"/>
        <v>24</v>
      </c>
      <c r="AN2382">
        <f t="shared" si="757"/>
        <v>4</v>
      </c>
      <c r="AO2382" t="str">
        <f t="shared" si="758"/>
        <v>Weekday</v>
      </c>
      <c r="AR2382" s="20">
        <f t="shared" si="759"/>
        <v>0</v>
      </c>
    </row>
    <row r="2383" spans="1:44" x14ac:dyDescent="0.35">
      <c r="A2383" t="str">
        <f t="shared" si="741"/>
        <v>CUST2382</v>
      </c>
      <c r="B2383" s="2" t="s">
        <v>2719</v>
      </c>
      <c r="C2383" s="4">
        <v>44963</v>
      </c>
      <c r="D2383" s="2" t="s">
        <v>70</v>
      </c>
      <c r="E2383" t="s">
        <v>5055</v>
      </c>
      <c r="F2383" s="2" t="s">
        <v>42</v>
      </c>
      <c r="G2383" s="2" t="s">
        <v>43</v>
      </c>
      <c r="H2383" s="2">
        <v>2</v>
      </c>
      <c r="I2383" s="19">
        <v>187.38</v>
      </c>
      <c r="J2383" s="2" t="s">
        <v>15</v>
      </c>
      <c r="K2383" s="2" t="s">
        <v>16</v>
      </c>
      <c r="L2383" s="2">
        <v>2</v>
      </c>
      <c r="M2383" s="18">
        <f t="shared" si="742"/>
        <v>374.76</v>
      </c>
      <c r="T2383" t="str">
        <f t="shared" si="743"/>
        <v>Completed</v>
      </c>
      <c r="U2383" t="str">
        <f t="shared" si="744"/>
        <v>No</v>
      </c>
      <c r="V2383" t="str">
        <f t="shared" si="745"/>
        <v>No</v>
      </c>
      <c r="X2383">
        <f t="shared" si="746"/>
        <v>567</v>
      </c>
      <c r="Y2383">
        <f t="shared" si="747"/>
        <v>440</v>
      </c>
      <c r="Z2383" s="18">
        <f t="shared" si="748"/>
        <v>1098537.4901531704</v>
      </c>
      <c r="AA2383" s="18">
        <f t="shared" si="749"/>
        <v>96724.388030634553</v>
      </c>
      <c r="AB2383" s="17">
        <f t="shared" si="750"/>
        <v>3.9001122334455669</v>
      </c>
      <c r="AC2383" s="2" t="s">
        <v>43</v>
      </c>
      <c r="AD2383" s="2" t="s">
        <v>42</v>
      </c>
      <c r="AE2383" t="str">
        <f t="shared" si="751"/>
        <v>Beauty</v>
      </c>
      <c r="AF2383" t="str">
        <f t="shared" si="752"/>
        <v>Beauty</v>
      </c>
      <c r="AG2383" t="str" cm="1">
        <f t="array" ref="AG2383">INDEX(AD:AD,ROW())</f>
        <v>Beauty</v>
      </c>
      <c r="AH2383">
        <f t="shared" si="760"/>
        <v>10</v>
      </c>
      <c r="AI2383" t="str">
        <f t="shared" si="753"/>
        <v>Beauty</v>
      </c>
      <c r="AK2383">
        <f t="shared" si="754"/>
        <v>2023</v>
      </c>
      <c r="AL2383">
        <f t="shared" si="755"/>
        <v>2</v>
      </c>
      <c r="AM2383">
        <f t="shared" si="756"/>
        <v>6</v>
      </c>
      <c r="AN2383">
        <f t="shared" si="757"/>
        <v>2</v>
      </c>
      <c r="AO2383" t="str">
        <f t="shared" si="758"/>
        <v>Weekday</v>
      </c>
      <c r="AR2383" s="20">
        <f t="shared" si="759"/>
        <v>0</v>
      </c>
    </row>
    <row r="2384" spans="1:44" x14ac:dyDescent="0.35">
      <c r="A2384" t="str">
        <f t="shared" si="741"/>
        <v>CUST2383</v>
      </c>
      <c r="B2384" s="2" t="s">
        <v>2720</v>
      </c>
      <c r="C2384" s="4">
        <v>45439</v>
      </c>
      <c r="D2384" s="2" t="s">
        <v>1135</v>
      </c>
      <c r="E2384" t="s">
        <v>5048</v>
      </c>
      <c r="F2384" s="2" t="s">
        <v>19</v>
      </c>
      <c r="G2384" s="2" t="s">
        <v>60</v>
      </c>
      <c r="H2384" s="2">
        <v>2</v>
      </c>
      <c r="I2384" s="19">
        <v>2324.37</v>
      </c>
      <c r="J2384" s="2" t="s">
        <v>50</v>
      </c>
      <c r="K2384" s="2" t="s">
        <v>16</v>
      </c>
      <c r="L2384" s="2">
        <v>3</v>
      </c>
      <c r="M2384" s="18">
        <f t="shared" si="742"/>
        <v>4648.74</v>
      </c>
      <c r="T2384" t="str">
        <f t="shared" si="743"/>
        <v>Completed</v>
      </c>
      <c r="U2384" t="str">
        <f t="shared" si="744"/>
        <v>Yes</v>
      </c>
      <c r="V2384" t="str">
        <f t="shared" si="745"/>
        <v>No</v>
      </c>
      <c r="X2384">
        <f t="shared" si="746"/>
        <v>590</v>
      </c>
      <c r="Y2384">
        <f t="shared" si="747"/>
        <v>451</v>
      </c>
      <c r="Z2384" s="18">
        <f t="shared" si="748"/>
        <v>2759712.3299794244</v>
      </c>
      <c r="AA2384" s="18">
        <f t="shared" si="749"/>
        <v>330643.50635802455</v>
      </c>
      <c r="AB2384" s="17">
        <f t="shared" si="750"/>
        <v>3.8641711229946525</v>
      </c>
      <c r="AC2384" s="2" t="s">
        <v>60</v>
      </c>
      <c r="AD2384" s="2" t="s">
        <v>19</v>
      </c>
      <c r="AE2384" t="str">
        <f t="shared" si="751"/>
        <v>Electronics</v>
      </c>
      <c r="AF2384" t="str">
        <f t="shared" si="752"/>
        <v>Electronics</v>
      </c>
      <c r="AG2384" t="str" cm="1">
        <f t="array" ref="AG2384">INDEX(AD:AD,ROW())</f>
        <v>Electronics</v>
      </c>
      <c r="AH2384">
        <f t="shared" si="760"/>
        <v>17</v>
      </c>
      <c r="AI2384" t="str">
        <f t="shared" si="753"/>
        <v>Electronics</v>
      </c>
      <c r="AK2384">
        <f t="shared" si="754"/>
        <v>2024</v>
      </c>
      <c r="AL2384">
        <f t="shared" si="755"/>
        <v>5</v>
      </c>
      <c r="AM2384">
        <f t="shared" si="756"/>
        <v>27</v>
      </c>
      <c r="AN2384">
        <f t="shared" si="757"/>
        <v>2</v>
      </c>
      <c r="AO2384" t="str">
        <f t="shared" si="758"/>
        <v>Weekday</v>
      </c>
      <c r="AR2384" s="20">
        <f t="shared" si="759"/>
        <v>0</v>
      </c>
    </row>
    <row r="2385" spans="1:44" x14ac:dyDescent="0.35">
      <c r="A2385" t="str">
        <f t="shared" si="741"/>
        <v>CUST2384</v>
      </c>
      <c r="B2385" s="2" t="s">
        <v>2721</v>
      </c>
      <c r="C2385" s="4">
        <v>45622</v>
      </c>
      <c r="D2385" s="2" t="s">
        <v>219</v>
      </c>
      <c r="E2385" t="s">
        <v>5050</v>
      </c>
      <c r="F2385" s="2" t="s">
        <v>13</v>
      </c>
      <c r="G2385" s="2" t="s">
        <v>95</v>
      </c>
      <c r="H2385" s="2">
        <v>3</v>
      </c>
      <c r="I2385" s="19">
        <v>407.06</v>
      </c>
      <c r="J2385" s="2" t="s">
        <v>20</v>
      </c>
      <c r="K2385" s="2" t="s">
        <v>16</v>
      </c>
      <c r="L2385" s="2">
        <v>2</v>
      </c>
      <c r="M2385" s="18">
        <f t="shared" si="742"/>
        <v>1221.18</v>
      </c>
      <c r="T2385" t="str">
        <f t="shared" si="743"/>
        <v>Completed</v>
      </c>
      <c r="U2385" t="str">
        <f t="shared" si="744"/>
        <v>Yes</v>
      </c>
      <c r="V2385" t="str">
        <f t="shared" si="745"/>
        <v>No</v>
      </c>
      <c r="X2385">
        <f t="shared" si="746"/>
        <v>589</v>
      </c>
      <c r="Y2385">
        <f t="shared" si="747"/>
        <v>426</v>
      </c>
      <c r="Z2385" s="18">
        <f t="shared" si="748"/>
        <v>1463424.4009529033</v>
      </c>
      <c r="AA2385" s="18">
        <f t="shared" si="749"/>
        <v>118285.78776560788</v>
      </c>
      <c r="AB2385" s="17">
        <f t="shared" si="750"/>
        <v>3.8140589569160999</v>
      </c>
      <c r="AC2385" s="2" t="s">
        <v>95</v>
      </c>
      <c r="AD2385" s="2" t="s">
        <v>13</v>
      </c>
      <c r="AE2385" t="str">
        <f t="shared" si="751"/>
        <v>Home &amp; Kitchen</v>
      </c>
      <c r="AF2385" t="str">
        <f t="shared" si="752"/>
        <v>Home &amp; Kitchen</v>
      </c>
      <c r="AG2385" t="str" cm="1">
        <f t="array" ref="AG2385">INDEX(AD:AD,ROW())</f>
        <v>Home &amp; Kitchen</v>
      </c>
      <c r="AH2385">
        <f t="shared" si="760"/>
        <v>32</v>
      </c>
      <c r="AI2385" t="str">
        <f t="shared" si="753"/>
        <v>Home &amp; Kitchen</v>
      </c>
      <c r="AK2385">
        <f t="shared" si="754"/>
        <v>2024</v>
      </c>
      <c r="AL2385">
        <f t="shared" si="755"/>
        <v>11</v>
      </c>
      <c r="AM2385">
        <f t="shared" si="756"/>
        <v>26</v>
      </c>
      <c r="AN2385">
        <f t="shared" si="757"/>
        <v>3</v>
      </c>
      <c r="AO2385" t="str">
        <f t="shared" si="758"/>
        <v>Weekday</v>
      </c>
      <c r="AR2385" s="20">
        <f t="shared" si="759"/>
        <v>0</v>
      </c>
    </row>
    <row r="2386" spans="1:44" x14ac:dyDescent="0.35">
      <c r="A2386" t="str">
        <f t="shared" si="741"/>
        <v>CUST2385</v>
      </c>
      <c r="B2386" s="2" t="s">
        <v>2722</v>
      </c>
      <c r="C2386" s="4">
        <v>45837</v>
      </c>
      <c r="D2386" s="2" t="s">
        <v>577</v>
      </c>
      <c r="E2386" t="s">
        <v>5048</v>
      </c>
      <c r="F2386" s="2" t="s">
        <v>29</v>
      </c>
      <c r="G2386" s="2" t="s">
        <v>138</v>
      </c>
      <c r="H2386" s="2">
        <v>2</v>
      </c>
      <c r="I2386" s="19">
        <v>1063.5899999999999</v>
      </c>
      <c r="J2386" s="2" t="s">
        <v>15</v>
      </c>
      <c r="K2386" s="2" t="s">
        <v>16</v>
      </c>
      <c r="L2386" s="2">
        <v>5</v>
      </c>
      <c r="M2386" s="18">
        <f t="shared" si="742"/>
        <v>2127.1799999999998</v>
      </c>
      <c r="T2386" t="str">
        <f t="shared" si="743"/>
        <v>Completed</v>
      </c>
      <c r="U2386" t="str">
        <f t="shared" si="744"/>
        <v>Yes</v>
      </c>
      <c r="V2386" t="str">
        <f t="shared" si="745"/>
        <v>No</v>
      </c>
      <c r="X2386">
        <f t="shared" si="746"/>
        <v>590</v>
      </c>
      <c r="Y2386">
        <f t="shared" si="747"/>
        <v>451</v>
      </c>
      <c r="Z2386" s="18">
        <f t="shared" si="748"/>
        <v>1892867.2841657216</v>
      </c>
      <c r="AA2386" s="18">
        <f t="shared" si="749"/>
        <v>199432.98236095349</v>
      </c>
      <c r="AB2386" s="17">
        <f t="shared" si="750"/>
        <v>3.8949824970828471</v>
      </c>
      <c r="AC2386" s="2" t="s">
        <v>138</v>
      </c>
      <c r="AD2386" s="2" t="s">
        <v>29</v>
      </c>
      <c r="AE2386" t="str">
        <f t="shared" si="751"/>
        <v>Fashion</v>
      </c>
      <c r="AF2386" t="str">
        <f t="shared" si="752"/>
        <v>Fashion</v>
      </c>
      <c r="AG2386" t="str" cm="1">
        <f t="array" ref="AG2386">INDEX(AD:AD,ROW())</f>
        <v>Fashion</v>
      </c>
      <c r="AH2386">
        <f t="shared" si="760"/>
        <v>53</v>
      </c>
      <c r="AI2386" t="str">
        <f t="shared" si="753"/>
        <v>Fashion</v>
      </c>
      <c r="AK2386">
        <f t="shared" si="754"/>
        <v>2025</v>
      </c>
      <c r="AL2386">
        <f t="shared" si="755"/>
        <v>6</v>
      </c>
      <c r="AM2386">
        <f t="shared" si="756"/>
        <v>29</v>
      </c>
      <c r="AN2386">
        <f t="shared" si="757"/>
        <v>1</v>
      </c>
      <c r="AO2386" t="str">
        <f t="shared" si="758"/>
        <v>Weekend</v>
      </c>
      <c r="AR2386" s="20">
        <f t="shared" si="759"/>
        <v>0</v>
      </c>
    </row>
    <row r="2387" spans="1:44" x14ac:dyDescent="0.35">
      <c r="A2387" t="str">
        <f t="shared" si="741"/>
        <v>CUST2386</v>
      </c>
      <c r="B2387" s="2" t="s">
        <v>2723</v>
      </c>
      <c r="C2387" s="4">
        <v>45444</v>
      </c>
      <c r="D2387" s="2" t="s">
        <v>2337</v>
      </c>
      <c r="E2387" t="s">
        <v>5052</v>
      </c>
      <c r="F2387" s="2" t="s">
        <v>29</v>
      </c>
      <c r="G2387" s="2" t="s">
        <v>5041</v>
      </c>
      <c r="H2387" s="2">
        <v>1</v>
      </c>
      <c r="I2387" s="19">
        <v>1480.15</v>
      </c>
      <c r="J2387" s="2" t="s">
        <v>15</v>
      </c>
      <c r="K2387" s="2" t="s">
        <v>16</v>
      </c>
      <c r="L2387" s="2">
        <v>5</v>
      </c>
      <c r="M2387" s="18">
        <f t="shared" si="742"/>
        <v>1480.15</v>
      </c>
      <c r="T2387" t="str">
        <f t="shared" si="743"/>
        <v>Completed</v>
      </c>
      <c r="U2387" t="str">
        <f t="shared" si="744"/>
        <v>Yes</v>
      </c>
      <c r="V2387" t="str">
        <f t="shared" si="745"/>
        <v>No</v>
      </c>
      <c r="X2387">
        <f t="shared" si="746"/>
        <v>573</v>
      </c>
      <c r="Y2387">
        <f t="shared" si="747"/>
        <v>450</v>
      </c>
      <c r="Z2387" s="18">
        <f t="shared" si="748"/>
        <v>1892867.2841657216</v>
      </c>
      <c r="AA2387" s="18">
        <f t="shared" si="749"/>
        <v>199432.98236095349</v>
      </c>
      <c r="AB2387" s="17">
        <f t="shared" si="750"/>
        <v>3.8949824970828471</v>
      </c>
      <c r="AC2387" s="2" t="s">
        <v>5041</v>
      </c>
      <c r="AD2387" s="2" t="s">
        <v>29</v>
      </c>
      <c r="AE2387" t="str">
        <f t="shared" si="751"/>
        <v>Fashion</v>
      </c>
      <c r="AF2387" t="str">
        <f t="shared" si="752"/>
        <v>Fashion</v>
      </c>
      <c r="AG2387" t="str" cm="1">
        <f t="array" ref="AG2387">INDEX(AD:AD,ROW())</f>
        <v>Fashion</v>
      </c>
      <c r="AH2387">
        <f t="shared" si="760"/>
        <v>15</v>
      </c>
      <c r="AI2387" t="str">
        <f t="shared" si="753"/>
        <v>Fashion</v>
      </c>
      <c r="AK2387">
        <f t="shared" si="754"/>
        <v>2024</v>
      </c>
      <c r="AL2387">
        <f t="shared" si="755"/>
        <v>6</v>
      </c>
      <c r="AM2387">
        <f t="shared" si="756"/>
        <v>1</v>
      </c>
      <c r="AN2387">
        <f t="shared" si="757"/>
        <v>7</v>
      </c>
      <c r="AO2387" t="str">
        <f t="shared" si="758"/>
        <v>Weekend</v>
      </c>
      <c r="AR2387" s="20">
        <f t="shared" si="759"/>
        <v>0</v>
      </c>
    </row>
    <row r="2388" spans="1:44" x14ac:dyDescent="0.35">
      <c r="A2388" t="str">
        <f t="shared" si="741"/>
        <v>CUST2387</v>
      </c>
      <c r="B2388" s="2" t="s">
        <v>2724</v>
      </c>
      <c r="C2388" s="4">
        <v>45282</v>
      </c>
      <c r="D2388" s="2" t="s">
        <v>417</v>
      </c>
      <c r="E2388" t="s">
        <v>5054</v>
      </c>
      <c r="F2388" s="2" t="s">
        <v>19</v>
      </c>
      <c r="G2388" s="2" t="s">
        <v>60</v>
      </c>
      <c r="H2388" s="2">
        <v>2</v>
      </c>
      <c r="I2388" s="19">
        <v>2453.12</v>
      </c>
      <c r="J2388" s="2" t="s">
        <v>50</v>
      </c>
      <c r="K2388" s="2" t="s">
        <v>16</v>
      </c>
      <c r="L2388" s="2">
        <v>3</v>
      </c>
      <c r="M2388" s="18">
        <f t="shared" si="742"/>
        <v>4906.24</v>
      </c>
      <c r="T2388" t="str">
        <f t="shared" si="743"/>
        <v>Completed</v>
      </c>
      <c r="U2388" t="str">
        <f t="shared" si="744"/>
        <v>Yes</v>
      </c>
      <c r="V2388" t="str">
        <f t="shared" si="745"/>
        <v>No</v>
      </c>
      <c r="X2388">
        <f t="shared" si="746"/>
        <v>558</v>
      </c>
      <c r="Y2388">
        <f t="shared" si="747"/>
        <v>430</v>
      </c>
      <c r="Z2388" s="18">
        <f t="shared" si="748"/>
        <v>2759712.3299794244</v>
      </c>
      <c r="AA2388" s="18">
        <f t="shared" si="749"/>
        <v>330643.50635802455</v>
      </c>
      <c r="AB2388" s="17">
        <f t="shared" si="750"/>
        <v>3.8641711229946525</v>
      </c>
      <c r="AC2388" s="2" t="s">
        <v>60</v>
      </c>
      <c r="AD2388" s="2" t="s">
        <v>19</v>
      </c>
      <c r="AE2388" t="str">
        <f t="shared" si="751"/>
        <v>Electronics</v>
      </c>
      <c r="AF2388" t="str">
        <f t="shared" si="752"/>
        <v>Electronics</v>
      </c>
      <c r="AG2388" t="str" cm="1">
        <f t="array" ref="AG2388">INDEX(AD:AD,ROW())</f>
        <v>Electronics</v>
      </c>
      <c r="AH2388">
        <f t="shared" si="760"/>
        <v>17</v>
      </c>
      <c r="AI2388" t="str">
        <f t="shared" si="753"/>
        <v>Electronics</v>
      </c>
      <c r="AK2388">
        <f t="shared" si="754"/>
        <v>2023</v>
      </c>
      <c r="AL2388">
        <f t="shared" si="755"/>
        <v>12</v>
      </c>
      <c r="AM2388">
        <f t="shared" si="756"/>
        <v>22</v>
      </c>
      <c r="AN2388">
        <f t="shared" si="757"/>
        <v>6</v>
      </c>
      <c r="AO2388" t="str">
        <f t="shared" si="758"/>
        <v>Weekday</v>
      </c>
      <c r="AR2388" s="20">
        <f t="shared" si="759"/>
        <v>0</v>
      </c>
    </row>
    <row r="2389" spans="1:44" x14ac:dyDescent="0.35">
      <c r="A2389" t="str">
        <f t="shared" si="741"/>
        <v>CUST2388</v>
      </c>
      <c r="B2389" s="2" t="s">
        <v>2725</v>
      </c>
      <c r="C2389" s="4">
        <v>45722</v>
      </c>
      <c r="D2389" s="2" t="s">
        <v>445</v>
      </c>
      <c r="E2389" t="s">
        <v>5048</v>
      </c>
      <c r="F2389" s="2" t="s">
        <v>19</v>
      </c>
      <c r="G2389" s="2" t="s">
        <v>128</v>
      </c>
      <c r="H2389" s="2">
        <v>1</v>
      </c>
      <c r="I2389" s="19">
        <v>1216.43</v>
      </c>
      <c r="J2389" s="2" t="s">
        <v>15</v>
      </c>
      <c r="K2389" s="2" t="s">
        <v>16</v>
      </c>
      <c r="L2389" s="2">
        <v>5</v>
      </c>
      <c r="M2389" s="18">
        <f t="shared" si="742"/>
        <v>1216.43</v>
      </c>
      <c r="T2389" t="str">
        <f t="shared" si="743"/>
        <v>Completed</v>
      </c>
      <c r="U2389" t="str">
        <f t="shared" si="744"/>
        <v>Yes</v>
      </c>
      <c r="V2389" t="str">
        <f t="shared" si="745"/>
        <v>No</v>
      </c>
      <c r="X2389">
        <f t="shared" si="746"/>
        <v>590</v>
      </c>
      <c r="Y2389">
        <f t="shared" si="747"/>
        <v>451</v>
      </c>
      <c r="Z2389" s="18">
        <f t="shared" si="748"/>
        <v>2759712.3299794244</v>
      </c>
      <c r="AA2389" s="18">
        <f t="shared" si="749"/>
        <v>330643.50635802455</v>
      </c>
      <c r="AB2389" s="17">
        <f t="shared" si="750"/>
        <v>3.8641711229946525</v>
      </c>
      <c r="AC2389" s="2" t="s">
        <v>128</v>
      </c>
      <c r="AD2389" s="2" t="s">
        <v>19</v>
      </c>
      <c r="AE2389" t="str">
        <f t="shared" si="751"/>
        <v>Electronics</v>
      </c>
      <c r="AF2389" t="str">
        <f t="shared" si="752"/>
        <v>Electronics</v>
      </c>
      <c r="AG2389" t="str" cm="1">
        <f t="array" ref="AG2389">INDEX(AD:AD,ROW())</f>
        <v>Electronics</v>
      </c>
      <c r="AH2389">
        <f t="shared" si="760"/>
        <v>48</v>
      </c>
      <c r="AI2389" t="str">
        <f t="shared" si="753"/>
        <v>Electronics</v>
      </c>
      <c r="AK2389">
        <f t="shared" si="754"/>
        <v>2025</v>
      </c>
      <c r="AL2389">
        <f t="shared" si="755"/>
        <v>3</v>
      </c>
      <c r="AM2389">
        <f t="shared" si="756"/>
        <v>6</v>
      </c>
      <c r="AN2389">
        <f t="shared" si="757"/>
        <v>5</v>
      </c>
      <c r="AO2389" t="str">
        <f t="shared" si="758"/>
        <v>Weekday</v>
      </c>
      <c r="AR2389" s="20">
        <f t="shared" si="759"/>
        <v>0</v>
      </c>
    </row>
    <row r="2390" spans="1:44" x14ac:dyDescent="0.35">
      <c r="A2390" t="str">
        <f t="shared" si="741"/>
        <v>CUST2389</v>
      </c>
      <c r="B2390" s="2" t="s">
        <v>2726</v>
      </c>
      <c r="C2390" s="4">
        <v>45120</v>
      </c>
      <c r="D2390" s="2" t="s">
        <v>632</v>
      </c>
      <c r="E2390" t="s">
        <v>5050</v>
      </c>
      <c r="F2390" s="2" t="s">
        <v>29</v>
      </c>
      <c r="G2390" s="2" t="s">
        <v>30</v>
      </c>
      <c r="H2390" s="2">
        <v>2</v>
      </c>
      <c r="I2390" s="19">
        <v>781.98</v>
      </c>
      <c r="J2390" s="2" t="s">
        <v>5047</v>
      </c>
      <c r="K2390" s="2" t="s">
        <v>31</v>
      </c>
      <c r="L2390" s="2">
        <v>3</v>
      </c>
      <c r="M2390" s="18">
        <f t="shared" si="742"/>
        <v>1563.96</v>
      </c>
      <c r="T2390" t="str">
        <f t="shared" si="743"/>
        <v>Pending</v>
      </c>
      <c r="U2390" t="str">
        <f t="shared" si="744"/>
        <v>No</v>
      </c>
      <c r="V2390" t="str">
        <f t="shared" si="745"/>
        <v>Yes</v>
      </c>
      <c r="X2390">
        <f t="shared" si="746"/>
        <v>589</v>
      </c>
      <c r="Y2390">
        <f t="shared" si="747"/>
        <v>426</v>
      </c>
      <c r="Z2390" s="18">
        <f t="shared" si="748"/>
        <v>1892867.2841657216</v>
      </c>
      <c r="AA2390" s="18">
        <f t="shared" si="749"/>
        <v>199432.98236095349</v>
      </c>
      <c r="AB2390" s="17">
        <f t="shared" si="750"/>
        <v>3.8949824970828471</v>
      </c>
      <c r="AC2390" s="2" t="s">
        <v>30</v>
      </c>
      <c r="AD2390" s="2" t="s">
        <v>29</v>
      </c>
      <c r="AE2390" t="str">
        <f t="shared" si="751"/>
        <v>Fashion</v>
      </c>
      <c r="AF2390" t="str">
        <f t="shared" si="752"/>
        <v>Fashion</v>
      </c>
      <c r="AG2390" t="str" cm="1">
        <f t="array" ref="AG2390">INDEX(AD:AD,ROW())</f>
        <v>Fashion</v>
      </c>
      <c r="AH2390">
        <f t="shared" si="760"/>
        <v>6</v>
      </c>
      <c r="AI2390" t="str">
        <f t="shared" si="753"/>
        <v>Fashion</v>
      </c>
      <c r="AK2390">
        <f t="shared" si="754"/>
        <v>2023</v>
      </c>
      <c r="AL2390">
        <f t="shared" si="755"/>
        <v>7</v>
      </c>
      <c r="AM2390">
        <f t="shared" si="756"/>
        <v>13</v>
      </c>
      <c r="AN2390">
        <f t="shared" si="757"/>
        <v>5</v>
      </c>
      <c r="AO2390" t="str">
        <f t="shared" si="758"/>
        <v>Weekday</v>
      </c>
      <c r="AR2390" s="20">
        <f t="shared" si="759"/>
        <v>0</v>
      </c>
    </row>
    <row r="2391" spans="1:44" x14ac:dyDescent="0.35">
      <c r="A2391" t="str">
        <f t="shared" si="741"/>
        <v>CUST2390</v>
      </c>
      <c r="B2391" s="2" t="s">
        <v>2727</v>
      </c>
      <c r="C2391" s="4">
        <v>44957</v>
      </c>
      <c r="D2391" s="2" t="s">
        <v>534</v>
      </c>
      <c r="E2391" t="s">
        <v>5050</v>
      </c>
      <c r="F2391" s="2" t="s">
        <v>23</v>
      </c>
      <c r="G2391" s="2" t="s">
        <v>68</v>
      </c>
      <c r="H2391" s="2">
        <v>1</v>
      </c>
      <c r="I2391" s="19">
        <v>548.13</v>
      </c>
      <c r="J2391" s="2" t="s">
        <v>5046</v>
      </c>
      <c r="K2391" s="2" t="s">
        <v>103</v>
      </c>
      <c r="L2391" s="2">
        <v>1</v>
      </c>
      <c r="M2391" s="18">
        <f t="shared" si="742"/>
        <v>548.13</v>
      </c>
      <c r="T2391" t="str">
        <f t="shared" si="743"/>
        <v>Lost Sale</v>
      </c>
      <c r="U2391" t="str">
        <f t="shared" si="744"/>
        <v>No</v>
      </c>
      <c r="V2391" t="str">
        <f t="shared" si="745"/>
        <v>Yes</v>
      </c>
      <c r="X2391">
        <f t="shared" si="746"/>
        <v>589</v>
      </c>
      <c r="Y2391">
        <f t="shared" si="747"/>
        <v>426</v>
      </c>
      <c r="Z2391" s="18">
        <f t="shared" si="748"/>
        <v>594714.6477588166</v>
      </c>
      <c r="AA2391" s="18">
        <f t="shared" si="749"/>
        <v>60882.938065984097</v>
      </c>
      <c r="AB2391" s="17">
        <f t="shared" si="750"/>
        <v>3.804733727810651</v>
      </c>
      <c r="AC2391" s="2" t="s">
        <v>68</v>
      </c>
      <c r="AD2391" s="2" t="s">
        <v>23</v>
      </c>
      <c r="AE2391" t="str">
        <f t="shared" si="751"/>
        <v>Books</v>
      </c>
      <c r="AF2391" t="str">
        <f t="shared" si="752"/>
        <v>Books</v>
      </c>
      <c r="AG2391" t="str" cm="1">
        <f t="array" ref="AG2391">INDEX(AD:AD,ROW())</f>
        <v>Books</v>
      </c>
      <c r="AH2391">
        <f t="shared" si="760"/>
        <v>20</v>
      </c>
      <c r="AI2391" t="str">
        <f t="shared" si="753"/>
        <v>Books</v>
      </c>
      <c r="AK2391">
        <f t="shared" si="754"/>
        <v>2023</v>
      </c>
      <c r="AL2391">
        <f t="shared" si="755"/>
        <v>1</v>
      </c>
      <c r="AM2391">
        <f t="shared" si="756"/>
        <v>31</v>
      </c>
      <c r="AN2391">
        <f t="shared" si="757"/>
        <v>3</v>
      </c>
      <c r="AO2391" t="str">
        <f t="shared" si="758"/>
        <v>Weekday</v>
      </c>
      <c r="AR2391" s="20">
        <f t="shared" si="759"/>
        <v>1</v>
      </c>
    </row>
    <row r="2392" spans="1:44" x14ac:dyDescent="0.35">
      <c r="A2392" t="str">
        <f t="shared" si="741"/>
        <v>CUST2391</v>
      </c>
      <c r="B2392" s="2" t="s">
        <v>2728</v>
      </c>
      <c r="C2392" s="4">
        <v>45424</v>
      </c>
      <c r="D2392" s="2" t="s">
        <v>490</v>
      </c>
      <c r="E2392" t="s">
        <v>5051</v>
      </c>
      <c r="F2392" s="2" t="s">
        <v>42</v>
      </c>
      <c r="G2392" s="2" t="s">
        <v>5044</v>
      </c>
      <c r="H2392" s="2">
        <v>2</v>
      </c>
      <c r="I2392" s="19">
        <v>526.62</v>
      </c>
      <c r="J2392" s="2" t="s">
        <v>20</v>
      </c>
      <c r="K2392" s="2" t="s">
        <v>16</v>
      </c>
      <c r="L2392" s="2">
        <v>5</v>
      </c>
      <c r="M2392" s="18">
        <f t="shared" si="742"/>
        <v>1053.24</v>
      </c>
      <c r="T2392" t="str">
        <f t="shared" si="743"/>
        <v>Completed</v>
      </c>
      <c r="U2392" t="str">
        <f t="shared" si="744"/>
        <v>Yes</v>
      </c>
      <c r="V2392" t="str">
        <f t="shared" si="745"/>
        <v>No</v>
      </c>
      <c r="X2392">
        <f t="shared" si="746"/>
        <v>619</v>
      </c>
      <c r="Y2392">
        <f t="shared" si="747"/>
        <v>468</v>
      </c>
      <c r="Z2392" s="18">
        <f t="shared" si="748"/>
        <v>1098537.4901531704</v>
      </c>
      <c r="AA2392" s="18">
        <f t="shared" si="749"/>
        <v>96724.388030634553</v>
      </c>
      <c r="AB2392" s="17">
        <f t="shared" si="750"/>
        <v>3.9001122334455669</v>
      </c>
      <c r="AC2392" s="2" t="s">
        <v>5044</v>
      </c>
      <c r="AD2392" s="2" t="s">
        <v>42</v>
      </c>
      <c r="AE2392" t="str">
        <f t="shared" si="751"/>
        <v>Beauty</v>
      </c>
      <c r="AF2392" t="str">
        <f t="shared" si="752"/>
        <v>Beauty</v>
      </c>
      <c r="AG2392" t="str" cm="1">
        <f t="array" ref="AG2392">INDEX(AD:AD,ROW())</f>
        <v>Beauty</v>
      </c>
      <c r="AH2392">
        <f t="shared" si="760"/>
        <v>64</v>
      </c>
      <c r="AI2392" t="str">
        <f t="shared" si="753"/>
        <v>Beauty</v>
      </c>
      <c r="AK2392">
        <f t="shared" si="754"/>
        <v>2024</v>
      </c>
      <c r="AL2392">
        <f t="shared" si="755"/>
        <v>5</v>
      </c>
      <c r="AM2392">
        <f t="shared" si="756"/>
        <v>12</v>
      </c>
      <c r="AN2392">
        <f t="shared" si="757"/>
        <v>1</v>
      </c>
      <c r="AO2392" t="str">
        <f t="shared" si="758"/>
        <v>Weekend</v>
      </c>
      <c r="AR2392" s="20">
        <f t="shared" si="759"/>
        <v>0</v>
      </c>
    </row>
    <row r="2393" spans="1:44" x14ac:dyDescent="0.35">
      <c r="A2393" t="str">
        <f t="shared" si="741"/>
        <v>CUST2392</v>
      </c>
      <c r="B2393" s="2" t="s">
        <v>2729</v>
      </c>
      <c r="C2393" s="4">
        <v>45140</v>
      </c>
      <c r="D2393" s="2" t="s">
        <v>936</v>
      </c>
      <c r="E2393" t="s">
        <v>5054</v>
      </c>
      <c r="F2393" s="2" t="s">
        <v>19</v>
      </c>
      <c r="G2393" s="2" t="s">
        <v>5040</v>
      </c>
      <c r="H2393" s="2">
        <v>1</v>
      </c>
      <c r="I2393" s="19">
        <v>1190.74</v>
      </c>
      <c r="J2393" s="2" t="s">
        <v>15</v>
      </c>
      <c r="K2393" s="2" t="s">
        <v>16</v>
      </c>
      <c r="L2393" s="2">
        <v>3</v>
      </c>
      <c r="M2393" s="18">
        <f t="shared" si="742"/>
        <v>1190.74</v>
      </c>
      <c r="T2393" t="str">
        <f t="shared" si="743"/>
        <v>Completed</v>
      </c>
      <c r="U2393" t="str">
        <f t="shared" si="744"/>
        <v>Yes</v>
      </c>
      <c r="V2393" t="str">
        <f t="shared" si="745"/>
        <v>No</v>
      </c>
      <c r="X2393">
        <f t="shared" si="746"/>
        <v>558</v>
      </c>
      <c r="Y2393">
        <f t="shared" si="747"/>
        <v>430</v>
      </c>
      <c r="Z2393" s="18">
        <f t="shared" si="748"/>
        <v>2759712.3299794244</v>
      </c>
      <c r="AA2393" s="18">
        <f t="shared" si="749"/>
        <v>330643.50635802455</v>
      </c>
      <c r="AB2393" s="17">
        <f t="shared" si="750"/>
        <v>3.8641711229946525</v>
      </c>
      <c r="AC2393" s="2" t="s">
        <v>5040</v>
      </c>
      <c r="AD2393" s="2" t="s">
        <v>19</v>
      </c>
      <c r="AE2393" t="str">
        <f t="shared" si="751"/>
        <v>Electronics</v>
      </c>
      <c r="AF2393" t="str">
        <f t="shared" si="752"/>
        <v>Electronics</v>
      </c>
      <c r="AG2393" t="str" cm="1">
        <f t="array" ref="AG2393">INDEX(AD:AD,ROW())</f>
        <v>Electronics</v>
      </c>
      <c r="AH2393">
        <f t="shared" si="760"/>
        <v>13</v>
      </c>
      <c r="AI2393" t="str">
        <f t="shared" si="753"/>
        <v>Electronics</v>
      </c>
      <c r="AK2393">
        <f t="shared" si="754"/>
        <v>2023</v>
      </c>
      <c r="AL2393">
        <f t="shared" si="755"/>
        <v>8</v>
      </c>
      <c r="AM2393">
        <f t="shared" si="756"/>
        <v>2</v>
      </c>
      <c r="AN2393">
        <f t="shared" si="757"/>
        <v>4</v>
      </c>
      <c r="AO2393" t="str">
        <f t="shared" si="758"/>
        <v>Weekday</v>
      </c>
      <c r="AR2393" s="20">
        <f t="shared" si="759"/>
        <v>0</v>
      </c>
    </row>
    <row r="2394" spans="1:44" x14ac:dyDescent="0.35">
      <c r="A2394" t="str">
        <f t="shared" si="741"/>
        <v>CUST2393</v>
      </c>
      <c r="B2394" s="2" t="s">
        <v>2730</v>
      </c>
      <c r="C2394" s="4">
        <v>45019</v>
      </c>
      <c r="D2394" s="2" t="s">
        <v>1419</v>
      </c>
      <c r="E2394" t="s">
        <v>5053</v>
      </c>
      <c r="F2394" s="2" t="s">
        <v>23</v>
      </c>
      <c r="G2394" s="2" t="s">
        <v>65</v>
      </c>
      <c r="H2394" s="2">
        <v>1</v>
      </c>
      <c r="I2394" s="19">
        <v>388.86</v>
      </c>
      <c r="J2394" s="2" t="s">
        <v>5047</v>
      </c>
      <c r="K2394" s="2" t="s">
        <v>31</v>
      </c>
      <c r="L2394" s="2">
        <v>3</v>
      </c>
      <c r="M2394" s="18">
        <f t="shared" si="742"/>
        <v>388.86</v>
      </c>
      <c r="T2394" t="str">
        <f t="shared" si="743"/>
        <v>Pending</v>
      </c>
      <c r="U2394" t="str">
        <f t="shared" si="744"/>
        <v>No</v>
      </c>
      <c r="V2394" t="str">
        <f t="shared" si="745"/>
        <v>Yes</v>
      </c>
      <c r="X2394">
        <f t="shared" si="746"/>
        <v>559</v>
      </c>
      <c r="Y2394">
        <f t="shared" si="747"/>
        <v>408</v>
      </c>
      <c r="Z2394" s="18">
        <f t="shared" si="748"/>
        <v>594714.6477588166</v>
      </c>
      <c r="AA2394" s="18">
        <f t="shared" si="749"/>
        <v>60882.938065984097</v>
      </c>
      <c r="AB2394" s="17">
        <f t="shared" si="750"/>
        <v>3.804733727810651</v>
      </c>
      <c r="AC2394" s="2" t="s">
        <v>65</v>
      </c>
      <c r="AD2394" s="2" t="s">
        <v>23</v>
      </c>
      <c r="AE2394" t="str">
        <f t="shared" si="751"/>
        <v>Books</v>
      </c>
      <c r="AF2394" t="str">
        <f t="shared" si="752"/>
        <v>Books</v>
      </c>
      <c r="AG2394" t="str" cm="1">
        <f t="array" ref="AG2394">INDEX(AD:AD,ROW())</f>
        <v>Books</v>
      </c>
      <c r="AH2394">
        <f t="shared" si="760"/>
        <v>19</v>
      </c>
      <c r="AI2394" t="str">
        <f t="shared" si="753"/>
        <v>Books</v>
      </c>
      <c r="AK2394">
        <f t="shared" si="754"/>
        <v>2023</v>
      </c>
      <c r="AL2394">
        <f t="shared" si="755"/>
        <v>4</v>
      </c>
      <c r="AM2394">
        <f t="shared" si="756"/>
        <v>3</v>
      </c>
      <c r="AN2394">
        <f t="shared" si="757"/>
        <v>2</v>
      </c>
      <c r="AO2394" t="str">
        <f t="shared" si="758"/>
        <v>Weekday</v>
      </c>
      <c r="AR2394" s="20">
        <f t="shared" si="759"/>
        <v>0</v>
      </c>
    </row>
    <row r="2395" spans="1:44" x14ac:dyDescent="0.35">
      <c r="A2395" t="str">
        <f t="shared" si="741"/>
        <v>CUST2394</v>
      </c>
      <c r="B2395" s="2" t="s">
        <v>2731</v>
      </c>
      <c r="C2395" s="4">
        <v>45371</v>
      </c>
      <c r="D2395" s="2" t="s">
        <v>1193</v>
      </c>
      <c r="E2395" t="s">
        <v>5050</v>
      </c>
      <c r="F2395" s="2" t="s">
        <v>19</v>
      </c>
      <c r="G2395" s="2" t="s">
        <v>5040</v>
      </c>
      <c r="H2395" s="2">
        <v>1</v>
      </c>
      <c r="I2395" s="19">
        <v>3436.5</v>
      </c>
      <c r="J2395" s="2" t="s">
        <v>5046</v>
      </c>
      <c r="K2395" s="2" t="s">
        <v>16</v>
      </c>
      <c r="L2395" s="2">
        <v>3</v>
      </c>
      <c r="M2395" s="18">
        <f t="shared" si="742"/>
        <v>3436.5</v>
      </c>
      <c r="T2395" t="str">
        <f t="shared" si="743"/>
        <v>Completed</v>
      </c>
      <c r="U2395" t="str">
        <f t="shared" si="744"/>
        <v>Yes</v>
      </c>
      <c r="V2395" t="str">
        <f t="shared" si="745"/>
        <v>No</v>
      </c>
      <c r="X2395">
        <f t="shared" si="746"/>
        <v>589</v>
      </c>
      <c r="Y2395">
        <f t="shared" si="747"/>
        <v>426</v>
      </c>
      <c r="Z2395" s="18">
        <f t="shared" si="748"/>
        <v>2759712.3299794244</v>
      </c>
      <c r="AA2395" s="18">
        <f t="shared" si="749"/>
        <v>330643.50635802455</v>
      </c>
      <c r="AB2395" s="17">
        <f t="shared" si="750"/>
        <v>3.8641711229946525</v>
      </c>
      <c r="AC2395" s="2" t="s">
        <v>5040</v>
      </c>
      <c r="AD2395" s="2" t="s">
        <v>19</v>
      </c>
      <c r="AE2395" t="str">
        <f t="shared" si="751"/>
        <v>Electronics</v>
      </c>
      <c r="AF2395" t="str">
        <f t="shared" si="752"/>
        <v>Electronics</v>
      </c>
      <c r="AG2395" t="str" cm="1">
        <f t="array" ref="AG2395">INDEX(AD:AD,ROW())</f>
        <v>Electronics</v>
      </c>
      <c r="AH2395">
        <f t="shared" si="760"/>
        <v>13</v>
      </c>
      <c r="AI2395" t="str">
        <f t="shared" si="753"/>
        <v>Electronics</v>
      </c>
      <c r="AK2395">
        <f t="shared" si="754"/>
        <v>2024</v>
      </c>
      <c r="AL2395">
        <f t="shared" si="755"/>
        <v>3</v>
      </c>
      <c r="AM2395">
        <f t="shared" si="756"/>
        <v>20</v>
      </c>
      <c r="AN2395">
        <f t="shared" si="757"/>
        <v>4</v>
      </c>
      <c r="AO2395" t="str">
        <f t="shared" si="758"/>
        <v>Weekday</v>
      </c>
      <c r="AR2395" s="20">
        <f t="shared" si="759"/>
        <v>0</v>
      </c>
    </row>
    <row r="2396" spans="1:44" x14ac:dyDescent="0.35">
      <c r="A2396" t="str">
        <f t="shared" si="741"/>
        <v>CUST2395</v>
      </c>
      <c r="B2396" s="2" t="s">
        <v>2732</v>
      </c>
      <c r="C2396" s="4">
        <v>45655</v>
      </c>
      <c r="D2396" s="2" t="s">
        <v>214</v>
      </c>
      <c r="E2396" t="s">
        <v>5052</v>
      </c>
      <c r="F2396" s="2" t="s">
        <v>29</v>
      </c>
      <c r="G2396" s="2" t="s">
        <v>5041</v>
      </c>
      <c r="H2396" s="2">
        <v>1</v>
      </c>
      <c r="I2396" s="19">
        <v>2327.8000000000002</v>
      </c>
      <c r="J2396" s="2" t="s">
        <v>5047</v>
      </c>
      <c r="K2396" s="2" t="s">
        <v>16</v>
      </c>
      <c r="L2396" s="2">
        <v>4</v>
      </c>
      <c r="M2396" s="18">
        <f t="shared" si="742"/>
        <v>2327.8000000000002</v>
      </c>
      <c r="T2396" t="str">
        <f t="shared" si="743"/>
        <v>Completed</v>
      </c>
      <c r="U2396" t="str">
        <f t="shared" si="744"/>
        <v>Yes</v>
      </c>
      <c r="V2396" t="str">
        <f t="shared" si="745"/>
        <v>No</v>
      </c>
      <c r="X2396">
        <f t="shared" si="746"/>
        <v>573</v>
      </c>
      <c r="Y2396">
        <f t="shared" si="747"/>
        <v>450</v>
      </c>
      <c r="Z2396" s="18">
        <f t="shared" si="748"/>
        <v>1892867.2841657216</v>
      </c>
      <c r="AA2396" s="18">
        <f t="shared" si="749"/>
        <v>199432.98236095349</v>
      </c>
      <c r="AB2396" s="17">
        <f t="shared" si="750"/>
        <v>3.8949824970828471</v>
      </c>
      <c r="AC2396" s="2" t="s">
        <v>5041</v>
      </c>
      <c r="AD2396" s="2" t="s">
        <v>29</v>
      </c>
      <c r="AE2396" t="str">
        <f t="shared" si="751"/>
        <v>Fashion</v>
      </c>
      <c r="AF2396" t="str">
        <f t="shared" si="752"/>
        <v>Fashion</v>
      </c>
      <c r="AG2396" t="str" cm="1">
        <f t="array" ref="AG2396">INDEX(AD:AD,ROW())</f>
        <v>Fashion</v>
      </c>
      <c r="AH2396">
        <f t="shared" si="760"/>
        <v>15</v>
      </c>
      <c r="AI2396" t="str">
        <f t="shared" si="753"/>
        <v>Fashion</v>
      </c>
      <c r="AK2396">
        <f t="shared" si="754"/>
        <v>2024</v>
      </c>
      <c r="AL2396">
        <f t="shared" si="755"/>
        <v>12</v>
      </c>
      <c r="AM2396">
        <f t="shared" si="756"/>
        <v>29</v>
      </c>
      <c r="AN2396">
        <f t="shared" si="757"/>
        <v>1</v>
      </c>
      <c r="AO2396" t="str">
        <f t="shared" si="758"/>
        <v>Weekend</v>
      </c>
      <c r="AR2396" s="20">
        <f t="shared" si="759"/>
        <v>0</v>
      </c>
    </row>
    <row r="2397" spans="1:44" x14ac:dyDescent="0.35">
      <c r="A2397" t="str">
        <f t="shared" si="741"/>
        <v>CUST2396</v>
      </c>
      <c r="B2397" s="2" t="s">
        <v>2733</v>
      </c>
      <c r="C2397" s="4">
        <v>45535</v>
      </c>
      <c r="D2397" s="2" t="s">
        <v>97</v>
      </c>
      <c r="E2397" t="s">
        <v>5055</v>
      </c>
      <c r="F2397" s="2" t="s">
        <v>23</v>
      </c>
      <c r="G2397" s="2" t="s">
        <v>46</v>
      </c>
      <c r="H2397" s="2">
        <v>1</v>
      </c>
      <c r="I2397" s="19">
        <v>395.82</v>
      </c>
      <c r="J2397" s="2" t="s">
        <v>5046</v>
      </c>
      <c r="K2397" s="2" t="s">
        <v>103</v>
      </c>
      <c r="L2397" s="2">
        <v>1</v>
      </c>
      <c r="M2397" s="18">
        <f t="shared" si="742"/>
        <v>395.82</v>
      </c>
      <c r="T2397" t="str">
        <f t="shared" si="743"/>
        <v>Lost Sale</v>
      </c>
      <c r="U2397" t="str">
        <f t="shared" si="744"/>
        <v>No</v>
      </c>
      <c r="V2397" t="str">
        <f t="shared" si="745"/>
        <v>Yes</v>
      </c>
      <c r="X2397">
        <f t="shared" si="746"/>
        <v>567</v>
      </c>
      <c r="Y2397">
        <f t="shared" si="747"/>
        <v>440</v>
      </c>
      <c r="Z2397" s="18">
        <f t="shared" si="748"/>
        <v>594714.6477588166</v>
      </c>
      <c r="AA2397" s="18">
        <f t="shared" si="749"/>
        <v>60882.938065984097</v>
      </c>
      <c r="AB2397" s="17">
        <f t="shared" si="750"/>
        <v>3.804733727810651</v>
      </c>
      <c r="AC2397" s="2" t="s">
        <v>46</v>
      </c>
      <c r="AD2397" s="2" t="s">
        <v>23</v>
      </c>
      <c r="AE2397" t="str">
        <f t="shared" si="751"/>
        <v>Books</v>
      </c>
      <c r="AF2397" t="str">
        <f t="shared" si="752"/>
        <v>Books</v>
      </c>
      <c r="AG2397" t="str" cm="1">
        <f t="array" ref="AG2397">INDEX(AD:AD,ROW())</f>
        <v>Books</v>
      </c>
      <c r="AH2397">
        <f t="shared" si="760"/>
        <v>11</v>
      </c>
      <c r="AI2397" t="str">
        <f t="shared" si="753"/>
        <v>Books</v>
      </c>
      <c r="AK2397">
        <f t="shared" si="754"/>
        <v>2024</v>
      </c>
      <c r="AL2397">
        <f t="shared" si="755"/>
        <v>8</v>
      </c>
      <c r="AM2397">
        <f t="shared" si="756"/>
        <v>31</v>
      </c>
      <c r="AN2397">
        <f t="shared" si="757"/>
        <v>7</v>
      </c>
      <c r="AO2397" t="str">
        <f t="shared" si="758"/>
        <v>Weekend</v>
      </c>
      <c r="AR2397" s="20">
        <f t="shared" si="759"/>
        <v>1</v>
      </c>
    </row>
    <row r="2398" spans="1:44" x14ac:dyDescent="0.35">
      <c r="A2398" t="str">
        <f t="shared" si="741"/>
        <v>CUST2397</v>
      </c>
      <c r="B2398" s="2" t="s">
        <v>2734</v>
      </c>
      <c r="C2398" s="4">
        <v>45332</v>
      </c>
      <c r="D2398" s="2" t="s">
        <v>556</v>
      </c>
      <c r="E2398" t="s">
        <v>5049</v>
      </c>
      <c r="F2398" s="2" t="s">
        <v>42</v>
      </c>
      <c r="G2398" s="2" t="s">
        <v>5044</v>
      </c>
      <c r="H2398" s="2">
        <v>1</v>
      </c>
      <c r="I2398" s="19">
        <v>646.63</v>
      </c>
      <c r="J2398" s="2" t="s">
        <v>5047</v>
      </c>
      <c r="K2398" s="2" t="s">
        <v>16</v>
      </c>
      <c r="L2398" s="2">
        <v>5</v>
      </c>
      <c r="M2398" s="18">
        <f t="shared" si="742"/>
        <v>646.63</v>
      </c>
      <c r="T2398" t="str">
        <f t="shared" si="743"/>
        <v>Completed</v>
      </c>
      <c r="U2398" t="str">
        <f t="shared" si="744"/>
        <v>No</v>
      </c>
      <c r="V2398" t="str">
        <f t="shared" si="745"/>
        <v>No</v>
      </c>
      <c r="X2398">
        <f t="shared" si="746"/>
        <v>595</v>
      </c>
      <c r="Y2398">
        <f t="shared" si="747"/>
        <v>444</v>
      </c>
      <c r="Z2398" s="18">
        <f t="shared" si="748"/>
        <v>1098537.4901531704</v>
      </c>
      <c r="AA2398" s="18">
        <f t="shared" si="749"/>
        <v>96724.388030634553</v>
      </c>
      <c r="AB2398" s="17">
        <f t="shared" si="750"/>
        <v>3.9001122334455669</v>
      </c>
      <c r="AC2398" s="2" t="s">
        <v>5044</v>
      </c>
      <c r="AD2398" s="2" t="s">
        <v>42</v>
      </c>
      <c r="AE2398" t="str">
        <f t="shared" si="751"/>
        <v>Beauty</v>
      </c>
      <c r="AF2398" t="str">
        <f t="shared" si="752"/>
        <v>Beauty</v>
      </c>
      <c r="AG2398" t="str" cm="1">
        <f t="array" ref="AG2398">INDEX(AD:AD,ROW())</f>
        <v>Beauty</v>
      </c>
      <c r="AH2398">
        <f t="shared" si="760"/>
        <v>64</v>
      </c>
      <c r="AI2398" t="str">
        <f t="shared" si="753"/>
        <v>Beauty</v>
      </c>
      <c r="AK2398">
        <f t="shared" si="754"/>
        <v>2024</v>
      </c>
      <c r="AL2398">
        <f t="shared" si="755"/>
        <v>2</v>
      </c>
      <c r="AM2398">
        <f t="shared" si="756"/>
        <v>10</v>
      </c>
      <c r="AN2398">
        <f t="shared" si="757"/>
        <v>7</v>
      </c>
      <c r="AO2398" t="str">
        <f t="shared" si="758"/>
        <v>Weekend</v>
      </c>
      <c r="AR2398" s="20">
        <f t="shared" si="759"/>
        <v>0</v>
      </c>
    </row>
    <row r="2399" spans="1:44" x14ac:dyDescent="0.35">
      <c r="A2399" t="str">
        <f t="shared" si="741"/>
        <v>CUST2398</v>
      </c>
      <c r="B2399" s="2" t="s">
        <v>2735</v>
      </c>
      <c r="C2399" s="4">
        <v>45585</v>
      </c>
      <c r="D2399" s="2" t="s">
        <v>635</v>
      </c>
      <c r="E2399" t="s">
        <v>5051</v>
      </c>
      <c r="F2399" s="2" t="s">
        <v>42</v>
      </c>
      <c r="G2399" s="2" t="s">
        <v>170</v>
      </c>
      <c r="H2399" s="2">
        <v>2</v>
      </c>
      <c r="I2399" s="19">
        <v>1329.11</v>
      </c>
      <c r="J2399" s="2" t="s">
        <v>50</v>
      </c>
      <c r="K2399" s="2" t="s">
        <v>16</v>
      </c>
      <c r="L2399" s="2">
        <v>3</v>
      </c>
      <c r="M2399" s="18">
        <f t="shared" si="742"/>
        <v>2658.22</v>
      </c>
      <c r="T2399" t="str">
        <f t="shared" si="743"/>
        <v>Completed</v>
      </c>
      <c r="U2399" t="str">
        <f t="shared" si="744"/>
        <v>Yes</v>
      </c>
      <c r="V2399" t="str">
        <f t="shared" si="745"/>
        <v>No</v>
      </c>
      <c r="X2399">
        <f t="shared" si="746"/>
        <v>619</v>
      </c>
      <c r="Y2399">
        <f t="shared" si="747"/>
        <v>468</v>
      </c>
      <c r="Z2399" s="18">
        <f t="shared" si="748"/>
        <v>1098537.4901531704</v>
      </c>
      <c r="AA2399" s="18">
        <f t="shared" si="749"/>
        <v>96724.388030634553</v>
      </c>
      <c r="AB2399" s="17">
        <f t="shared" si="750"/>
        <v>3.9001122334455669</v>
      </c>
      <c r="AC2399" s="2" t="s">
        <v>170</v>
      </c>
      <c r="AD2399" s="2" t="s">
        <v>42</v>
      </c>
      <c r="AE2399" t="str">
        <f t="shared" si="751"/>
        <v>Beauty</v>
      </c>
      <c r="AF2399" t="str">
        <f t="shared" si="752"/>
        <v>Beauty</v>
      </c>
      <c r="AG2399" t="str" cm="1">
        <f t="array" ref="AG2399">INDEX(AD:AD,ROW())</f>
        <v>Beauty</v>
      </c>
      <c r="AH2399">
        <f t="shared" si="760"/>
        <v>70</v>
      </c>
      <c r="AI2399" t="str">
        <f t="shared" si="753"/>
        <v>Beauty</v>
      </c>
      <c r="AK2399">
        <f t="shared" si="754"/>
        <v>2024</v>
      </c>
      <c r="AL2399">
        <f t="shared" si="755"/>
        <v>10</v>
      </c>
      <c r="AM2399">
        <f t="shared" si="756"/>
        <v>20</v>
      </c>
      <c r="AN2399">
        <f t="shared" si="757"/>
        <v>1</v>
      </c>
      <c r="AO2399" t="str">
        <f t="shared" si="758"/>
        <v>Weekend</v>
      </c>
      <c r="AR2399" s="20">
        <f t="shared" si="759"/>
        <v>0</v>
      </c>
    </row>
    <row r="2400" spans="1:44" x14ac:dyDescent="0.35">
      <c r="A2400" t="str">
        <f t="shared" si="741"/>
        <v>CUST2399</v>
      </c>
      <c r="B2400" s="2" t="s">
        <v>2736</v>
      </c>
      <c r="C2400" s="4">
        <v>45765</v>
      </c>
      <c r="D2400" s="2" t="s">
        <v>583</v>
      </c>
      <c r="E2400" t="s">
        <v>5049</v>
      </c>
      <c r="F2400" s="2" t="s">
        <v>13</v>
      </c>
      <c r="G2400" s="2" t="s">
        <v>34</v>
      </c>
      <c r="H2400" s="2">
        <v>1</v>
      </c>
      <c r="I2400" s="19">
        <v>517.29</v>
      </c>
      <c r="J2400" s="2" t="s">
        <v>15</v>
      </c>
      <c r="K2400" s="2" t="s">
        <v>16</v>
      </c>
      <c r="L2400" s="2">
        <v>5</v>
      </c>
      <c r="M2400" s="18">
        <f t="shared" si="742"/>
        <v>517.29</v>
      </c>
      <c r="T2400" t="str">
        <f t="shared" si="743"/>
        <v>Completed</v>
      </c>
      <c r="U2400" t="str">
        <f t="shared" si="744"/>
        <v>No</v>
      </c>
      <c r="V2400" t="str">
        <f t="shared" si="745"/>
        <v>No</v>
      </c>
      <c r="X2400">
        <f t="shared" si="746"/>
        <v>595</v>
      </c>
      <c r="Y2400">
        <f t="shared" si="747"/>
        <v>444</v>
      </c>
      <c r="Z2400" s="18">
        <f t="shared" si="748"/>
        <v>1463424.4009529033</v>
      </c>
      <c r="AA2400" s="18">
        <f t="shared" si="749"/>
        <v>118285.78776560788</v>
      </c>
      <c r="AB2400" s="17">
        <f t="shared" si="750"/>
        <v>3.8140589569160999</v>
      </c>
      <c r="AC2400" s="2" t="s">
        <v>34</v>
      </c>
      <c r="AD2400" s="2" t="s">
        <v>13</v>
      </c>
      <c r="AE2400" t="str">
        <f t="shared" si="751"/>
        <v>Home &amp; Kitchen</v>
      </c>
      <c r="AF2400" t="str">
        <f t="shared" si="752"/>
        <v>Home &amp; Kitchen</v>
      </c>
      <c r="AG2400" t="str" cm="1">
        <f t="array" ref="AG2400">INDEX(AD:AD,ROW())</f>
        <v>Home &amp; Kitchen</v>
      </c>
      <c r="AH2400">
        <f t="shared" si="760"/>
        <v>7</v>
      </c>
      <c r="AI2400" t="str">
        <f t="shared" si="753"/>
        <v>Home &amp; Kitchen</v>
      </c>
      <c r="AK2400">
        <f t="shared" si="754"/>
        <v>2025</v>
      </c>
      <c r="AL2400">
        <f t="shared" si="755"/>
        <v>4</v>
      </c>
      <c r="AM2400">
        <f t="shared" si="756"/>
        <v>18</v>
      </c>
      <c r="AN2400">
        <f t="shared" si="757"/>
        <v>6</v>
      </c>
      <c r="AO2400" t="str">
        <f t="shared" si="758"/>
        <v>Weekday</v>
      </c>
      <c r="AR2400" s="20">
        <f t="shared" si="759"/>
        <v>0</v>
      </c>
    </row>
    <row r="2401" spans="1:44" x14ac:dyDescent="0.35">
      <c r="A2401" t="str">
        <f t="shared" si="741"/>
        <v>CUST2400</v>
      </c>
      <c r="B2401" s="2" t="s">
        <v>2737</v>
      </c>
      <c r="C2401" s="4">
        <v>45007</v>
      </c>
      <c r="D2401" s="2" t="s">
        <v>190</v>
      </c>
      <c r="E2401" t="s">
        <v>5055</v>
      </c>
      <c r="F2401" s="2" t="s">
        <v>13</v>
      </c>
      <c r="G2401" s="2" t="s">
        <v>14</v>
      </c>
      <c r="H2401" s="2">
        <v>1</v>
      </c>
      <c r="I2401" s="19">
        <v>732.09</v>
      </c>
      <c r="J2401" s="2" t="s">
        <v>5046</v>
      </c>
      <c r="K2401" s="2" t="s">
        <v>16</v>
      </c>
      <c r="L2401" s="2">
        <v>4</v>
      </c>
      <c r="M2401" s="18">
        <f t="shared" si="742"/>
        <v>732.09</v>
      </c>
      <c r="T2401" t="str">
        <f t="shared" si="743"/>
        <v>Completed</v>
      </c>
      <c r="U2401" t="str">
        <f t="shared" si="744"/>
        <v>No</v>
      </c>
      <c r="V2401" t="str">
        <f t="shared" si="745"/>
        <v>No</v>
      </c>
      <c r="X2401">
        <f t="shared" si="746"/>
        <v>567</v>
      </c>
      <c r="Y2401">
        <f t="shared" si="747"/>
        <v>440</v>
      </c>
      <c r="Z2401" s="18">
        <f t="shared" si="748"/>
        <v>1463424.4009529033</v>
      </c>
      <c r="AA2401" s="18">
        <f t="shared" si="749"/>
        <v>118285.78776560788</v>
      </c>
      <c r="AB2401" s="17">
        <f t="shared" si="750"/>
        <v>3.8140589569160999</v>
      </c>
      <c r="AC2401" s="2" t="s">
        <v>14</v>
      </c>
      <c r="AD2401" s="2" t="s">
        <v>13</v>
      </c>
      <c r="AE2401" t="str">
        <f t="shared" si="751"/>
        <v>Home &amp; Kitchen</v>
      </c>
      <c r="AF2401" t="str">
        <f t="shared" si="752"/>
        <v>Home &amp; Kitchen</v>
      </c>
      <c r="AG2401" t="str" cm="1">
        <f t="array" ref="AG2401">INDEX(AD:AD,ROW())</f>
        <v>Home &amp; Kitchen</v>
      </c>
      <c r="AH2401">
        <f t="shared" si="760"/>
        <v>2</v>
      </c>
      <c r="AI2401" t="str">
        <f t="shared" si="753"/>
        <v>Home &amp; Kitchen</v>
      </c>
      <c r="AK2401">
        <f t="shared" si="754"/>
        <v>2023</v>
      </c>
      <c r="AL2401">
        <f t="shared" si="755"/>
        <v>3</v>
      </c>
      <c r="AM2401">
        <f t="shared" si="756"/>
        <v>22</v>
      </c>
      <c r="AN2401">
        <f t="shared" si="757"/>
        <v>4</v>
      </c>
      <c r="AO2401" t="str">
        <f t="shared" si="758"/>
        <v>Weekday</v>
      </c>
      <c r="AR2401" s="20">
        <f t="shared" si="759"/>
        <v>0</v>
      </c>
    </row>
    <row r="2402" spans="1:44" x14ac:dyDescent="0.35">
      <c r="A2402" t="str">
        <f t="shared" si="741"/>
        <v>CUST2401</v>
      </c>
      <c r="B2402" s="2" t="s">
        <v>2738</v>
      </c>
      <c r="C2402" s="4">
        <v>45249</v>
      </c>
      <c r="D2402" s="2" t="s">
        <v>64</v>
      </c>
      <c r="E2402" t="s">
        <v>5053</v>
      </c>
      <c r="F2402" s="2" t="s">
        <v>13</v>
      </c>
      <c r="G2402" s="2" t="s">
        <v>95</v>
      </c>
      <c r="H2402" s="2">
        <v>1</v>
      </c>
      <c r="I2402" s="19">
        <v>1814.51</v>
      </c>
      <c r="J2402" s="2" t="s">
        <v>5046</v>
      </c>
      <c r="K2402" s="2" t="s">
        <v>16</v>
      </c>
      <c r="L2402" s="2">
        <v>5</v>
      </c>
      <c r="M2402" s="18">
        <f t="shared" si="742"/>
        <v>1814.51</v>
      </c>
      <c r="T2402" t="str">
        <f t="shared" si="743"/>
        <v>Completed</v>
      </c>
      <c r="U2402" t="str">
        <f t="shared" si="744"/>
        <v>Yes</v>
      </c>
      <c r="V2402" t="str">
        <f t="shared" si="745"/>
        <v>No</v>
      </c>
      <c r="X2402">
        <f t="shared" si="746"/>
        <v>559</v>
      </c>
      <c r="Y2402">
        <f t="shared" si="747"/>
        <v>408</v>
      </c>
      <c r="Z2402" s="18">
        <f t="shared" si="748"/>
        <v>1463424.4009529033</v>
      </c>
      <c r="AA2402" s="18">
        <f t="shared" si="749"/>
        <v>118285.78776560788</v>
      </c>
      <c r="AB2402" s="17">
        <f t="shared" si="750"/>
        <v>3.8140589569160999</v>
      </c>
      <c r="AC2402" s="2" t="s">
        <v>95</v>
      </c>
      <c r="AD2402" s="2" t="s">
        <v>13</v>
      </c>
      <c r="AE2402" t="str">
        <f t="shared" si="751"/>
        <v>Home &amp; Kitchen</v>
      </c>
      <c r="AF2402" t="str">
        <f t="shared" si="752"/>
        <v>Home &amp; Kitchen</v>
      </c>
      <c r="AG2402" t="str" cm="1">
        <f t="array" ref="AG2402">INDEX(AD:AD,ROW())</f>
        <v>Home &amp; Kitchen</v>
      </c>
      <c r="AH2402">
        <f t="shared" si="760"/>
        <v>32</v>
      </c>
      <c r="AI2402" t="str">
        <f t="shared" si="753"/>
        <v>Home &amp; Kitchen</v>
      </c>
      <c r="AK2402">
        <f t="shared" si="754"/>
        <v>2023</v>
      </c>
      <c r="AL2402">
        <f t="shared" si="755"/>
        <v>11</v>
      </c>
      <c r="AM2402">
        <f t="shared" si="756"/>
        <v>19</v>
      </c>
      <c r="AN2402">
        <f t="shared" si="757"/>
        <v>1</v>
      </c>
      <c r="AO2402" t="str">
        <f t="shared" si="758"/>
        <v>Weekend</v>
      </c>
      <c r="AR2402" s="20">
        <f t="shared" si="759"/>
        <v>0</v>
      </c>
    </row>
    <row r="2403" spans="1:44" x14ac:dyDescent="0.35">
      <c r="A2403" t="str">
        <f t="shared" si="741"/>
        <v>CUST2402</v>
      </c>
      <c r="B2403" s="2" t="s">
        <v>2739</v>
      </c>
      <c r="C2403" s="4">
        <v>45370</v>
      </c>
      <c r="D2403" s="2" t="s">
        <v>1109</v>
      </c>
      <c r="E2403" t="s">
        <v>5048</v>
      </c>
      <c r="F2403" s="2" t="s">
        <v>13</v>
      </c>
      <c r="G2403" s="2" t="s">
        <v>37</v>
      </c>
      <c r="H2403" s="2">
        <v>3</v>
      </c>
      <c r="I2403" s="19">
        <v>1868.43</v>
      </c>
      <c r="J2403" s="2" t="s">
        <v>5046</v>
      </c>
      <c r="K2403" s="2" t="s">
        <v>16</v>
      </c>
      <c r="L2403" s="2">
        <v>4</v>
      </c>
      <c r="M2403" s="18">
        <f t="shared" si="742"/>
        <v>5605.29</v>
      </c>
      <c r="T2403" t="str">
        <f t="shared" si="743"/>
        <v>Completed</v>
      </c>
      <c r="U2403" t="str">
        <f t="shared" si="744"/>
        <v>Yes</v>
      </c>
      <c r="V2403" t="str">
        <f t="shared" si="745"/>
        <v>No</v>
      </c>
      <c r="X2403">
        <f t="shared" si="746"/>
        <v>590</v>
      </c>
      <c r="Y2403">
        <f t="shared" si="747"/>
        <v>451</v>
      </c>
      <c r="Z2403" s="18">
        <f t="shared" si="748"/>
        <v>1463424.4009529033</v>
      </c>
      <c r="AA2403" s="18">
        <f t="shared" si="749"/>
        <v>118285.78776560788</v>
      </c>
      <c r="AB2403" s="17">
        <f t="shared" si="750"/>
        <v>3.8140589569160999</v>
      </c>
      <c r="AC2403" s="2" t="s">
        <v>37</v>
      </c>
      <c r="AD2403" s="2" t="s">
        <v>13</v>
      </c>
      <c r="AE2403" t="str">
        <f t="shared" si="751"/>
        <v>Home &amp; Kitchen</v>
      </c>
      <c r="AF2403" t="str">
        <f t="shared" si="752"/>
        <v>Home &amp; Kitchen</v>
      </c>
      <c r="AG2403" t="str" cm="1">
        <f t="array" ref="AG2403">INDEX(AD:AD,ROW())</f>
        <v>Home &amp; Kitchen</v>
      </c>
      <c r="AH2403">
        <f t="shared" si="760"/>
        <v>8</v>
      </c>
      <c r="AI2403" t="str">
        <f t="shared" si="753"/>
        <v>Home &amp; Kitchen</v>
      </c>
      <c r="AK2403">
        <f t="shared" si="754"/>
        <v>2024</v>
      </c>
      <c r="AL2403">
        <f t="shared" si="755"/>
        <v>3</v>
      </c>
      <c r="AM2403">
        <f t="shared" si="756"/>
        <v>19</v>
      </c>
      <c r="AN2403">
        <f t="shared" si="757"/>
        <v>3</v>
      </c>
      <c r="AO2403" t="str">
        <f t="shared" si="758"/>
        <v>Weekday</v>
      </c>
      <c r="AR2403" s="20">
        <f t="shared" si="759"/>
        <v>0</v>
      </c>
    </row>
    <row r="2404" spans="1:44" x14ac:dyDescent="0.35">
      <c r="A2404" t="str">
        <f t="shared" si="741"/>
        <v>CUST2403</v>
      </c>
      <c r="B2404" s="2" t="s">
        <v>2740</v>
      </c>
      <c r="C2404" s="4">
        <v>45649</v>
      </c>
      <c r="D2404" s="2" t="s">
        <v>92</v>
      </c>
      <c r="E2404" t="s">
        <v>5048</v>
      </c>
      <c r="F2404" s="2" t="s">
        <v>42</v>
      </c>
      <c r="G2404" s="2" t="s">
        <v>5042</v>
      </c>
      <c r="H2404" s="2">
        <v>1</v>
      </c>
      <c r="I2404" s="19">
        <v>192.08</v>
      </c>
      <c r="J2404" s="2" t="s">
        <v>50</v>
      </c>
      <c r="K2404" s="2" t="s">
        <v>16</v>
      </c>
      <c r="L2404" s="2">
        <v>4</v>
      </c>
      <c r="M2404" s="18">
        <f t="shared" si="742"/>
        <v>192.08</v>
      </c>
      <c r="T2404" t="str">
        <f t="shared" si="743"/>
        <v>Completed</v>
      </c>
      <c r="U2404" t="str">
        <f t="shared" si="744"/>
        <v>No</v>
      </c>
      <c r="V2404" t="str">
        <f t="shared" si="745"/>
        <v>No</v>
      </c>
      <c r="X2404">
        <f t="shared" si="746"/>
        <v>590</v>
      </c>
      <c r="Y2404">
        <f t="shared" si="747"/>
        <v>451</v>
      </c>
      <c r="Z2404" s="18">
        <f t="shared" si="748"/>
        <v>1098537.4901531704</v>
      </c>
      <c r="AA2404" s="18">
        <f t="shared" si="749"/>
        <v>96724.388030634553</v>
      </c>
      <c r="AB2404" s="17">
        <f t="shared" si="750"/>
        <v>3.9001122334455669</v>
      </c>
      <c r="AC2404" s="2" t="s">
        <v>5042</v>
      </c>
      <c r="AD2404" s="2" t="s">
        <v>42</v>
      </c>
      <c r="AE2404" t="str">
        <f t="shared" si="751"/>
        <v>Beauty</v>
      </c>
      <c r="AF2404" t="str">
        <f t="shared" si="752"/>
        <v>Beauty</v>
      </c>
      <c r="AG2404" t="str" cm="1">
        <f t="array" ref="AG2404">INDEX(AD:AD,ROW())</f>
        <v>Beauty</v>
      </c>
      <c r="AH2404">
        <f t="shared" si="760"/>
        <v>18</v>
      </c>
      <c r="AI2404" t="str">
        <f t="shared" si="753"/>
        <v>Beauty</v>
      </c>
      <c r="AK2404">
        <f t="shared" si="754"/>
        <v>2024</v>
      </c>
      <c r="AL2404">
        <f t="shared" si="755"/>
        <v>12</v>
      </c>
      <c r="AM2404">
        <f t="shared" si="756"/>
        <v>23</v>
      </c>
      <c r="AN2404">
        <f t="shared" si="757"/>
        <v>2</v>
      </c>
      <c r="AO2404" t="str">
        <f t="shared" si="758"/>
        <v>Weekday</v>
      </c>
      <c r="AR2404" s="20">
        <f t="shared" si="759"/>
        <v>0</v>
      </c>
    </row>
    <row r="2405" spans="1:44" x14ac:dyDescent="0.35">
      <c r="A2405" t="str">
        <f t="shared" si="741"/>
        <v>CUST2404</v>
      </c>
      <c r="B2405" s="2" t="s">
        <v>2741</v>
      </c>
      <c r="C2405" s="4">
        <v>45637</v>
      </c>
      <c r="D2405" s="2" t="s">
        <v>763</v>
      </c>
      <c r="E2405" t="s">
        <v>5051</v>
      </c>
      <c r="F2405" s="2" t="s">
        <v>23</v>
      </c>
      <c r="G2405" s="2" t="s">
        <v>24</v>
      </c>
      <c r="H2405" s="2">
        <v>1</v>
      </c>
      <c r="I2405" s="19">
        <v>375.14</v>
      </c>
      <c r="J2405" s="2" t="s">
        <v>5047</v>
      </c>
      <c r="K2405" s="2" t="s">
        <v>16</v>
      </c>
      <c r="L2405" s="2">
        <v>3</v>
      </c>
      <c r="M2405" s="18">
        <f t="shared" si="742"/>
        <v>375.14</v>
      </c>
      <c r="T2405" t="str">
        <f t="shared" si="743"/>
        <v>Completed</v>
      </c>
      <c r="U2405" t="str">
        <f t="shared" si="744"/>
        <v>No</v>
      </c>
      <c r="V2405" t="str">
        <f t="shared" si="745"/>
        <v>No</v>
      </c>
      <c r="X2405">
        <f t="shared" si="746"/>
        <v>619</v>
      </c>
      <c r="Y2405">
        <f t="shared" si="747"/>
        <v>468</v>
      </c>
      <c r="Z2405" s="18">
        <f t="shared" si="748"/>
        <v>594714.6477588166</v>
      </c>
      <c r="AA2405" s="18">
        <f t="shared" si="749"/>
        <v>60882.938065984097</v>
      </c>
      <c r="AB2405" s="17">
        <f t="shared" si="750"/>
        <v>3.804733727810651</v>
      </c>
      <c r="AC2405" s="2" t="s">
        <v>24</v>
      </c>
      <c r="AD2405" s="2" t="s">
        <v>23</v>
      </c>
      <c r="AE2405" t="str">
        <f t="shared" si="751"/>
        <v>Books</v>
      </c>
      <c r="AF2405" t="str">
        <f t="shared" si="752"/>
        <v>Books</v>
      </c>
      <c r="AG2405" t="str" cm="1">
        <f t="array" ref="AG2405">INDEX(AD:AD,ROW())</f>
        <v>Books</v>
      </c>
      <c r="AH2405">
        <f t="shared" si="760"/>
        <v>4</v>
      </c>
      <c r="AI2405" t="str">
        <f t="shared" si="753"/>
        <v>Books</v>
      </c>
      <c r="AK2405">
        <f t="shared" si="754"/>
        <v>2024</v>
      </c>
      <c r="AL2405">
        <f t="shared" si="755"/>
        <v>12</v>
      </c>
      <c r="AM2405">
        <f t="shared" si="756"/>
        <v>11</v>
      </c>
      <c r="AN2405">
        <f t="shared" si="757"/>
        <v>4</v>
      </c>
      <c r="AO2405" t="str">
        <f t="shared" si="758"/>
        <v>Weekday</v>
      </c>
      <c r="AR2405" s="20">
        <f t="shared" si="759"/>
        <v>0</v>
      </c>
    </row>
    <row r="2406" spans="1:44" x14ac:dyDescent="0.35">
      <c r="A2406" t="str">
        <f t="shared" si="741"/>
        <v>CUST2405</v>
      </c>
      <c r="B2406" s="2" t="s">
        <v>2742</v>
      </c>
      <c r="C2406" s="4">
        <v>45544</v>
      </c>
      <c r="D2406" s="2" t="s">
        <v>180</v>
      </c>
      <c r="E2406" t="s">
        <v>5050</v>
      </c>
      <c r="F2406" s="2" t="s">
        <v>13</v>
      </c>
      <c r="G2406" s="2" t="s">
        <v>5045</v>
      </c>
      <c r="H2406" s="2">
        <v>1</v>
      </c>
      <c r="I2406" s="19">
        <v>779.58</v>
      </c>
      <c r="J2406" s="2" t="s">
        <v>15</v>
      </c>
      <c r="K2406" s="2" t="s">
        <v>16</v>
      </c>
      <c r="L2406" s="2">
        <v>4</v>
      </c>
      <c r="M2406" s="18">
        <f t="shared" si="742"/>
        <v>779.58</v>
      </c>
      <c r="T2406" t="str">
        <f t="shared" si="743"/>
        <v>Completed</v>
      </c>
      <c r="U2406" t="str">
        <f t="shared" si="744"/>
        <v>No</v>
      </c>
      <c r="V2406" t="str">
        <f t="shared" si="745"/>
        <v>No</v>
      </c>
      <c r="X2406">
        <f t="shared" si="746"/>
        <v>589</v>
      </c>
      <c r="Y2406">
        <f t="shared" si="747"/>
        <v>426</v>
      </c>
      <c r="Z2406" s="18">
        <f t="shared" si="748"/>
        <v>1463424.4009529033</v>
      </c>
      <c r="AA2406" s="18">
        <f t="shared" si="749"/>
        <v>118285.78776560788</v>
      </c>
      <c r="AB2406" s="17">
        <f t="shared" si="750"/>
        <v>3.8140589569160999</v>
      </c>
      <c r="AC2406" s="2" t="s">
        <v>5045</v>
      </c>
      <c r="AD2406" s="2" t="s">
        <v>13</v>
      </c>
      <c r="AE2406" t="str">
        <f t="shared" si="751"/>
        <v>Home &amp; Kitchen</v>
      </c>
      <c r="AF2406" t="str">
        <f t="shared" si="752"/>
        <v>Home &amp; Kitchen</v>
      </c>
      <c r="AG2406" t="str" cm="1">
        <f t="array" ref="AG2406">INDEX(AD:AD,ROW())</f>
        <v>Home &amp; Kitchen</v>
      </c>
      <c r="AH2406">
        <f t="shared" si="760"/>
        <v>76</v>
      </c>
      <c r="AI2406" t="str">
        <f t="shared" si="753"/>
        <v>Home &amp; Kitchen</v>
      </c>
      <c r="AK2406">
        <f t="shared" si="754"/>
        <v>2024</v>
      </c>
      <c r="AL2406">
        <f t="shared" si="755"/>
        <v>9</v>
      </c>
      <c r="AM2406">
        <f t="shared" si="756"/>
        <v>9</v>
      </c>
      <c r="AN2406">
        <f t="shared" si="757"/>
        <v>2</v>
      </c>
      <c r="AO2406" t="str">
        <f t="shared" si="758"/>
        <v>Weekday</v>
      </c>
      <c r="AR2406" s="20">
        <f t="shared" si="759"/>
        <v>0</v>
      </c>
    </row>
    <row r="2407" spans="1:44" x14ac:dyDescent="0.35">
      <c r="A2407" t="str">
        <f t="shared" si="741"/>
        <v>CUST2406</v>
      </c>
      <c r="B2407" s="2" t="s">
        <v>2743</v>
      </c>
      <c r="C2407" s="4">
        <v>45474</v>
      </c>
      <c r="D2407" s="2" t="s">
        <v>158</v>
      </c>
      <c r="E2407" t="s">
        <v>5054</v>
      </c>
      <c r="F2407" s="2" t="s">
        <v>19</v>
      </c>
      <c r="G2407" s="2" t="s">
        <v>5039</v>
      </c>
      <c r="H2407" s="2">
        <v>2</v>
      </c>
      <c r="I2407" s="19">
        <v>2301.5300000000002</v>
      </c>
      <c r="J2407" s="2" t="s">
        <v>15</v>
      </c>
      <c r="K2407" s="2" t="s">
        <v>76</v>
      </c>
      <c r="L2407" s="2">
        <v>4</v>
      </c>
      <c r="M2407" s="18">
        <f t="shared" si="742"/>
        <v>4603.0600000000004</v>
      </c>
      <c r="T2407" t="str">
        <f t="shared" si="743"/>
        <v>Completed</v>
      </c>
      <c r="U2407" t="str">
        <f t="shared" si="744"/>
        <v>No</v>
      </c>
      <c r="V2407" t="str">
        <f t="shared" si="745"/>
        <v>No</v>
      </c>
      <c r="X2407">
        <f t="shared" si="746"/>
        <v>558</v>
      </c>
      <c r="Y2407">
        <f t="shared" si="747"/>
        <v>430</v>
      </c>
      <c r="Z2407" s="18">
        <f t="shared" si="748"/>
        <v>2759712.3299794244</v>
      </c>
      <c r="AA2407" s="18">
        <f t="shared" si="749"/>
        <v>330643.50635802455</v>
      </c>
      <c r="AB2407" s="17">
        <f t="shared" si="750"/>
        <v>3.8641711229946525</v>
      </c>
      <c r="AC2407" s="2" t="s">
        <v>5039</v>
      </c>
      <c r="AD2407" s="2" t="s">
        <v>19</v>
      </c>
      <c r="AE2407" t="str">
        <f t="shared" si="751"/>
        <v>Electronics</v>
      </c>
      <c r="AF2407" t="str">
        <f t="shared" si="752"/>
        <v>Electronics</v>
      </c>
      <c r="AG2407" t="str" cm="1">
        <f t="array" ref="AG2407">INDEX(AD:AD,ROW())</f>
        <v>Electronics</v>
      </c>
      <c r="AH2407">
        <f t="shared" si="760"/>
        <v>3</v>
      </c>
      <c r="AI2407" t="str">
        <f t="shared" si="753"/>
        <v>Electronics</v>
      </c>
      <c r="AK2407">
        <f t="shared" si="754"/>
        <v>2024</v>
      </c>
      <c r="AL2407">
        <f t="shared" si="755"/>
        <v>7</v>
      </c>
      <c r="AM2407">
        <f t="shared" si="756"/>
        <v>1</v>
      </c>
      <c r="AN2407">
        <f t="shared" si="757"/>
        <v>2</v>
      </c>
      <c r="AO2407" t="str">
        <f t="shared" si="758"/>
        <v>Weekday</v>
      </c>
      <c r="AR2407" s="20">
        <f t="shared" si="759"/>
        <v>1</v>
      </c>
    </row>
    <row r="2408" spans="1:44" x14ac:dyDescent="0.35">
      <c r="A2408" t="str">
        <f t="shared" si="741"/>
        <v>CUST2407</v>
      </c>
      <c r="B2408" s="2" t="s">
        <v>2744</v>
      </c>
      <c r="C2408" s="4">
        <v>45077</v>
      </c>
      <c r="D2408" s="2" t="s">
        <v>924</v>
      </c>
      <c r="E2408" t="s">
        <v>5055</v>
      </c>
      <c r="F2408" s="2" t="s">
        <v>29</v>
      </c>
      <c r="G2408" s="2" t="s">
        <v>138</v>
      </c>
      <c r="H2408" s="2">
        <v>1</v>
      </c>
      <c r="I2408" s="19">
        <v>1962.12</v>
      </c>
      <c r="J2408" s="2" t="s">
        <v>5047</v>
      </c>
      <c r="K2408" s="2" t="s">
        <v>16</v>
      </c>
      <c r="L2408" s="2">
        <v>5</v>
      </c>
      <c r="M2408" s="18">
        <f t="shared" si="742"/>
        <v>1962.12</v>
      </c>
      <c r="T2408" t="str">
        <f t="shared" si="743"/>
        <v>Completed</v>
      </c>
      <c r="U2408" t="str">
        <f t="shared" si="744"/>
        <v>Yes</v>
      </c>
      <c r="V2408" t="str">
        <f t="shared" si="745"/>
        <v>No</v>
      </c>
      <c r="X2408">
        <f t="shared" si="746"/>
        <v>567</v>
      </c>
      <c r="Y2408">
        <f t="shared" si="747"/>
        <v>440</v>
      </c>
      <c r="Z2408" s="18">
        <f t="shared" si="748"/>
        <v>1892867.2841657216</v>
      </c>
      <c r="AA2408" s="18">
        <f t="shared" si="749"/>
        <v>199432.98236095349</v>
      </c>
      <c r="AB2408" s="17">
        <f t="shared" si="750"/>
        <v>3.8949824970828471</v>
      </c>
      <c r="AC2408" s="2" t="s">
        <v>138</v>
      </c>
      <c r="AD2408" s="2" t="s">
        <v>29</v>
      </c>
      <c r="AE2408" t="str">
        <f t="shared" si="751"/>
        <v>Fashion</v>
      </c>
      <c r="AF2408" t="str">
        <f t="shared" si="752"/>
        <v>Fashion</v>
      </c>
      <c r="AG2408" t="str" cm="1">
        <f t="array" ref="AG2408">INDEX(AD:AD,ROW())</f>
        <v>Fashion</v>
      </c>
      <c r="AH2408">
        <f t="shared" si="760"/>
        <v>53</v>
      </c>
      <c r="AI2408" t="str">
        <f t="shared" si="753"/>
        <v>Fashion</v>
      </c>
      <c r="AK2408">
        <f t="shared" si="754"/>
        <v>2023</v>
      </c>
      <c r="AL2408">
        <f t="shared" si="755"/>
        <v>5</v>
      </c>
      <c r="AM2408">
        <f t="shared" si="756"/>
        <v>31</v>
      </c>
      <c r="AN2408">
        <f t="shared" si="757"/>
        <v>4</v>
      </c>
      <c r="AO2408" t="str">
        <f t="shared" si="758"/>
        <v>Weekday</v>
      </c>
      <c r="AR2408" s="20">
        <f t="shared" si="759"/>
        <v>0</v>
      </c>
    </row>
    <row r="2409" spans="1:44" x14ac:dyDescent="0.35">
      <c r="A2409" t="str">
        <f t="shared" si="741"/>
        <v>CUST2408</v>
      </c>
      <c r="B2409" s="2" t="s">
        <v>2745</v>
      </c>
      <c r="C2409" s="4">
        <v>45746</v>
      </c>
      <c r="D2409" s="2" t="s">
        <v>88</v>
      </c>
      <c r="E2409" t="s">
        <v>5052</v>
      </c>
      <c r="F2409" s="2" t="s">
        <v>29</v>
      </c>
      <c r="G2409" s="2" t="s">
        <v>121</v>
      </c>
      <c r="H2409" s="2">
        <v>1</v>
      </c>
      <c r="I2409" s="19">
        <v>2335.7399999999998</v>
      </c>
      <c r="J2409" s="2" t="s">
        <v>50</v>
      </c>
      <c r="K2409" s="2" t="s">
        <v>16</v>
      </c>
      <c r="L2409" s="31"/>
      <c r="M2409" s="18">
        <f t="shared" si="742"/>
        <v>2335.7399999999998</v>
      </c>
      <c r="T2409" t="str">
        <f t="shared" si="743"/>
        <v>Completed</v>
      </c>
      <c r="U2409" t="str">
        <f t="shared" si="744"/>
        <v>Yes</v>
      </c>
      <c r="V2409" t="str">
        <f t="shared" si="745"/>
        <v>No</v>
      </c>
      <c r="X2409">
        <f t="shared" si="746"/>
        <v>573</v>
      </c>
      <c r="Y2409">
        <f t="shared" si="747"/>
        <v>450</v>
      </c>
      <c r="Z2409" s="18">
        <f t="shared" si="748"/>
        <v>1892867.2841657216</v>
      </c>
      <c r="AA2409" s="18">
        <f t="shared" si="749"/>
        <v>199432.98236095349</v>
      </c>
      <c r="AB2409" s="17">
        <f t="shared" si="750"/>
        <v>3.8949824970828471</v>
      </c>
      <c r="AC2409" s="2" t="s">
        <v>121</v>
      </c>
      <c r="AD2409" s="2" t="s">
        <v>29</v>
      </c>
      <c r="AE2409" t="str">
        <f t="shared" si="751"/>
        <v>Fashion</v>
      </c>
      <c r="AF2409" t="str">
        <f t="shared" si="752"/>
        <v>Fashion</v>
      </c>
      <c r="AG2409" t="str" cm="1">
        <f t="array" ref="AG2409">INDEX(AD:AD,ROW())</f>
        <v>Fashion</v>
      </c>
      <c r="AH2409">
        <f t="shared" si="760"/>
        <v>45</v>
      </c>
      <c r="AI2409" t="str">
        <f t="shared" si="753"/>
        <v>Fashion</v>
      </c>
      <c r="AK2409">
        <f t="shared" si="754"/>
        <v>2025</v>
      </c>
      <c r="AL2409">
        <f t="shared" si="755"/>
        <v>3</v>
      </c>
      <c r="AM2409">
        <f t="shared" si="756"/>
        <v>30</v>
      </c>
      <c r="AN2409">
        <f t="shared" si="757"/>
        <v>1</v>
      </c>
      <c r="AO2409" t="str">
        <f t="shared" si="758"/>
        <v>Weekend</v>
      </c>
      <c r="AR2409" s="20">
        <f t="shared" si="759"/>
        <v>0</v>
      </c>
    </row>
    <row r="2410" spans="1:44" x14ac:dyDescent="0.35">
      <c r="A2410" t="str">
        <f t="shared" si="741"/>
        <v>CUST2409</v>
      </c>
      <c r="B2410" s="2" t="s">
        <v>2746</v>
      </c>
      <c r="C2410" s="4">
        <v>45265</v>
      </c>
      <c r="D2410" s="2" t="s">
        <v>64</v>
      </c>
      <c r="E2410" t="s">
        <v>5055</v>
      </c>
      <c r="F2410" s="2" t="s">
        <v>42</v>
      </c>
      <c r="G2410" s="2" t="s">
        <v>170</v>
      </c>
      <c r="H2410" s="2">
        <v>1</v>
      </c>
      <c r="I2410" s="19">
        <v>175.24</v>
      </c>
      <c r="J2410" s="2" t="s">
        <v>15</v>
      </c>
      <c r="K2410" s="2" t="s">
        <v>31</v>
      </c>
      <c r="L2410" s="2">
        <v>4</v>
      </c>
      <c r="M2410" s="18">
        <f t="shared" si="742"/>
        <v>175.24</v>
      </c>
      <c r="T2410" t="str">
        <f t="shared" si="743"/>
        <v>Pending</v>
      </c>
      <c r="U2410" t="str">
        <f t="shared" si="744"/>
        <v>No</v>
      </c>
      <c r="V2410" t="str">
        <f t="shared" si="745"/>
        <v>Yes</v>
      </c>
      <c r="X2410">
        <f t="shared" si="746"/>
        <v>567</v>
      </c>
      <c r="Y2410">
        <f t="shared" si="747"/>
        <v>440</v>
      </c>
      <c r="Z2410" s="18">
        <f t="shared" si="748"/>
        <v>1098537.4901531704</v>
      </c>
      <c r="AA2410" s="18">
        <f t="shared" si="749"/>
        <v>96724.388030634553</v>
      </c>
      <c r="AB2410" s="17">
        <f t="shared" si="750"/>
        <v>3.9001122334455669</v>
      </c>
      <c r="AC2410" s="2" t="s">
        <v>170</v>
      </c>
      <c r="AD2410" s="2" t="s">
        <v>42</v>
      </c>
      <c r="AE2410" t="str">
        <f t="shared" si="751"/>
        <v>Beauty</v>
      </c>
      <c r="AF2410" t="str">
        <f t="shared" si="752"/>
        <v>Beauty</v>
      </c>
      <c r="AG2410" t="str" cm="1">
        <f t="array" ref="AG2410">INDEX(AD:AD,ROW())</f>
        <v>Beauty</v>
      </c>
      <c r="AH2410">
        <f t="shared" si="760"/>
        <v>70</v>
      </c>
      <c r="AI2410" t="str">
        <f t="shared" si="753"/>
        <v>Beauty</v>
      </c>
      <c r="AK2410">
        <f t="shared" si="754"/>
        <v>2023</v>
      </c>
      <c r="AL2410">
        <f t="shared" si="755"/>
        <v>12</v>
      </c>
      <c r="AM2410">
        <f t="shared" si="756"/>
        <v>5</v>
      </c>
      <c r="AN2410">
        <f t="shared" si="757"/>
        <v>3</v>
      </c>
      <c r="AO2410" t="str">
        <f t="shared" si="758"/>
        <v>Weekday</v>
      </c>
      <c r="AR2410" s="20">
        <f t="shared" si="759"/>
        <v>0</v>
      </c>
    </row>
    <row r="2411" spans="1:44" x14ac:dyDescent="0.35">
      <c r="A2411" t="str">
        <f t="shared" si="741"/>
        <v>CUST2410</v>
      </c>
      <c r="B2411" s="2" t="s">
        <v>2747</v>
      </c>
      <c r="C2411" s="4">
        <v>45245</v>
      </c>
      <c r="D2411" s="2" t="s">
        <v>466</v>
      </c>
      <c r="E2411" t="s">
        <v>5048</v>
      </c>
      <c r="F2411" s="2" t="s">
        <v>19</v>
      </c>
      <c r="G2411" s="2" t="s">
        <v>49</v>
      </c>
      <c r="H2411" s="2">
        <v>2</v>
      </c>
      <c r="I2411" s="19">
        <v>2312.7199999999998</v>
      </c>
      <c r="J2411" s="2" t="s">
        <v>20</v>
      </c>
      <c r="K2411" s="2" t="s">
        <v>31</v>
      </c>
      <c r="L2411" s="2">
        <v>5</v>
      </c>
      <c r="M2411" s="18">
        <f t="shared" si="742"/>
        <v>4625.4399999999996</v>
      </c>
      <c r="T2411" t="str">
        <f t="shared" si="743"/>
        <v>Pending</v>
      </c>
      <c r="U2411" t="str">
        <f t="shared" si="744"/>
        <v>No</v>
      </c>
      <c r="V2411" t="str">
        <f t="shared" si="745"/>
        <v>Yes</v>
      </c>
      <c r="X2411">
        <f t="shared" si="746"/>
        <v>590</v>
      </c>
      <c r="Y2411">
        <f t="shared" si="747"/>
        <v>451</v>
      </c>
      <c r="Z2411" s="18">
        <f t="shared" si="748"/>
        <v>2759712.3299794244</v>
      </c>
      <c r="AA2411" s="18">
        <f t="shared" si="749"/>
        <v>330643.50635802455</v>
      </c>
      <c r="AB2411" s="17">
        <f t="shared" si="750"/>
        <v>3.8641711229946525</v>
      </c>
      <c r="AC2411" s="2" t="s">
        <v>49</v>
      </c>
      <c r="AD2411" s="2" t="s">
        <v>19</v>
      </c>
      <c r="AE2411" t="str">
        <f t="shared" si="751"/>
        <v>Electronics</v>
      </c>
      <c r="AF2411" t="str">
        <f t="shared" si="752"/>
        <v>Electronics</v>
      </c>
      <c r="AG2411" t="str" cm="1">
        <f t="array" ref="AG2411">INDEX(AD:AD,ROW())</f>
        <v>Electronics</v>
      </c>
      <c r="AH2411">
        <f t="shared" si="760"/>
        <v>12</v>
      </c>
      <c r="AI2411" t="str">
        <f t="shared" si="753"/>
        <v>Electronics</v>
      </c>
      <c r="AK2411">
        <f t="shared" si="754"/>
        <v>2023</v>
      </c>
      <c r="AL2411">
        <f t="shared" si="755"/>
        <v>11</v>
      </c>
      <c r="AM2411">
        <f t="shared" si="756"/>
        <v>15</v>
      </c>
      <c r="AN2411">
        <f t="shared" si="757"/>
        <v>4</v>
      </c>
      <c r="AO2411" t="str">
        <f t="shared" si="758"/>
        <v>Weekday</v>
      </c>
      <c r="AR2411" s="20">
        <f t="shared" si="759"/>
        <v>0</v>
      </c>
    </row>
    <row r="2412" spans="1:44" x14ac:dyDescent="0.35">
      <c r="A2412" t="str">
        <f t="shared" si="741"/>
        <v>CUST2411</v>
      </c>
      <c r="B2412" s="2" t="s">
        <v>2748</v>
      </c>
      <c r="C2412" s="4">
        <v>45281</v>
      </c>
      <c r="D2412" s="2" t="s">
        <v>466</v>
      </c>
      <c r="E2412" t="s">
        <v>5048</v>
      </c>
      <c r="F2412" s="2" t="s">
        <v>19</v>
      </c>
      <c r="G2412" s="2" t="s">
        <v>128</v>
      </c>
      <c r="H2412" s="2">
        <v>1</v>
      </c>
      <c r="I2412" s="19">
        <v>2523.44</v>
      </c>
      <c r="J2412" s="2" t="s">
        <v>15</v>
      </c>
      <c r="K2412" s="2" t="s">
        <v>31</v>
      </c>
      <c r="L2412" s="2">
        <v>5</v>
      </c>
      <c r="M2412" s="18">
        <f t="shared" si="742"/>
        <v>2523.44</v>
      </c>
      <c r="T2412" t="str">
        <f t="shared" si="743"/>
        <v>Pending</v>
      </c>
      <c r="U2412" t="str">
        <f t="shared" si="744"/>
        <v>No</v>
      </c>
      <c r="V2412" t="str">
        <f t="shared" si="745"/>
        <v>Yes</v>
      </c>
      <c r="X2412">
        <f t="shared" si="746"/>
        <v>590</v>
      </c>
      <c r="Y2412">
        <f t="shared" si="747"/>
        <v>451</v>
      </c>
      <c r="Z2412" s="18">
        <f t="shared" si="748"/>
        <v>2759712.3299794244</v>
      </c>
      <c r="AA2412" s="18">
        <f t="shared" si="749"/>
        <v>330643.50635802455</v>
      </c>
      <c r="AB2412" s="17">
        <f t="shared" si="750"/>
        <v>3.8641711229946525</v>
      </c>
      <c r="AC2412" s="2" t="s">
        <v>128</v>
      </c>
      <c r="AD2412" s="2" t="s">
        <v>19</v>
      </c>
      <c r="AE2412" t="str">
        <f t="shared" si="751"/>
        <v>Electronics</v>
      </c>
      <c r="AF2412" t="str">
        <f t="shared" si="752"/>
        <v>Electronics</v>
      </c>
      <c r="AG2412" t="str" cm="1">
        <f t="array" ref="AG2412">INDEX(AD:AD,ROW())</f>
        <v>Electronics</v>
      </c>
      <c r="AH2412">
        <f t="shared" si="760"/>
        <v>48</v>
      </c>
      <c r="AI2412" t="str">
        <f t="shared" si="753"/>
        <v>Electronics</v>
      </c>
      <c r="AK2412">
        <f t="shared" si="754"/>
        <v>2023</v>
      </c>
      <c r="AL2412">
        <f t="shared" si="755"/>
        <v>12</v>
      </c>
      <c r="AM2412">
        <f t="shared" si="756"/>
        <v>21</v>
      </c>
      <c r="AN2412">
        <f t="shared" si="757"/>
        <v>5</v>
      </c>
      <c r="AO2412" t="str">
        <f t="shared" si="758"/>
        <v>Weekday</v>
      </c>
      <c r="AR2412" s="20">
        <f t="shared" si="759"/>
        <v>0</v>
      </c>
    </row>
    <row r="2413" spans="1:44" x14ac:dyDescent="0.35">
      <c r="A2413" t="str">
        <f t="shared" si="741"/>
        <v>CUST2412</v>
      </c>
      <c r="B2413" s="2" t="s">
        <v>2749</v>
      </c>
      <c r="C2413" s="4">
        <v>44962</v>
      </c>
      <c r="D2413" s="2" t="s">
        <v>601</v>
      </c>
      <c r="E2413" t="s">
        <v>5048</v>
      </c>
      <c r="F2413" s="2" t="s">
        <v>19</v>
      </c>
      <c r="G2413" s="2" t="s">
        <v>5040</v>
      </c>
      <c r="H2413" s="2">
        <v>3</v>
      </c>
      <c r="I2413" s="19">
        <v>3201.3</v>
      </c>
      <c r="J2413" s="2" t="s">
        <v>5047</v>
      </c>
      <c r="K2413" s="2" t="s">
        <v>16</v>
      </c>
      <c r="L2413" s="2">
        <v>5</v>
      </c>
      <c r="M2413" s="18">
        <f t="shared" si="742"/>
        <v>9603.9000000000015</v>
      </c>
      <c r="T2413" t="str">
        <f t="shared" si="743"/>
        <v>Completed</v>
      </c>
      <c r="U2413" t="str">
        <f t="shared" si="744"/>
        <v>Yes</v>
      </c>
      <c r="V2413" t="str">
        <f t="shared" si="745"/>
        <v>No</v>
      </c>
      <c r="X2413">
        <f t="shared" si="746"/>
        <v>590</v>
      </c>
      <c r="Y2413">
        <f t="shared" si="747"/>
        <v>451</v>
      </c>
      <c r="Z2413" s="18">
        <f t="shared" si="748"/>
        <v>2759712.3299794244</v>
      </c>
      <c r="AA2413" s="18">
        <f t="shared" si="749"/>
        <v>330643.50635802455</v>
      </c>
      <c r="AB2413" s="17">
        <f t="shared" si="750"/>
        <v>3.8641711229946525</v>
      </c>
      <c r="AC2413" s="2" t="s">
        <v>5040</v>
      </c>
      <c r="AD2413" s="2" t="s">
        <v>19</v>
      </c>
      <c r="AE2413" t="str">
        <f t="shared" si="751"/>
        <v>Electronics</v>
      </c>
      <c r="AF2413" t="str">
        <f t="shared" si="752"/>
        <v>Electronics</v>
      </c>
      <c r="AG2413" t="str" cm="1">
        <f t="array" ref="AG2413">INDEX(AD:AD,ROW())</f>
        <v>Electronics</v>
      </c>
      <c r="AH2413">
        <f t="shared" si="760"/>
        <v>13</v>
      </c>
      <c r="AI2413" t="str">
        <f t="shared" si="753"/>
        <v>Electronics</v>
      </c>
      <c r="AK2413">
        <f t="shared" si="754"/>
        <v>2023</v>
      </c>
      <c r="AL2413">
        <f t="shared" si="755"/>
        <v>2</v>
      </c>
      <c r="AM2413">
        <f t="shared" si="756"/>
        <v>5</v>
      </c>
      <c r="AN2413">
        <f t="shared" si="757"/>
        <v>1</v>
      </c>
      <c r="AO2413" t="str">
        <f t="shared" si="758"/>
        <v>Weekend</v>
      </c>
      <c r="AR2413" s="20">
        <f t="shared" si="759"/>
        <v>0</v>
      </c>
    </row>
    <row r="2414" spans="1:44" x14ac:dyDescent="0.35">
      <c r="A2414" t="str">
        <f t="shared" si="741"/>
        <v>CUST2413</v>
      </c>
      <c r="B2414" s="2" t="s">
        <v>2750</v>
      </c>
      <c r="C2414" s="4">
        <v>44927</v>
      </c>
      <c r="D2414" s="2" t="s">
        <v>449</v>
      </c>
      <c r="E2414" t="s">
        <v>5049</v>
      </c>
      <c r="F2414" s="2" t="s">
        <v>13</v>
      </c>
      <c r="G2414" s="2" t="s">
        <v>95</v>
      </c>
      <c r="H2414" s="2">
        <v>1</v>
      </c>
      <c r="I2414" s="19">
        <v>1424.85</v>
      </c>
      <c r="J2414" s="2" t="s">
        <v>5046</v>
      </c>
      <c r="K2414" s="2" t="s">
        <v>16</v>
      </c>
      <c r="L2414" s="2">
        <v>5</v>
      </c>
      <c r="M2414" s="18">
        <f t="shared" si="742"/>
        <v>1424.85</v>
      </c>
      <c r="T2414" t="str">
        <f t="shared" si="743"/>
        <v>Completed</v>
      </c>
      <c r="U2414" t="str">
        <f t="shared" si="744"/>
        <v>Yes</v>
      </c>
      <c r="V2414" t="str">
        <f t="shared" si="745"/>
        <v>No</v>
      </c>
      <c r="X2414">
        <f t="shared" si="746"/>
        <v>595</v>
      </c>
      <c r="Y2414">
        <f t="shared" si="747"/>
        <v>444</v>
      </c>
      <c r="Z2414" s="18">
        <f t="shared" si="748"/>
        <v>1463424.4009529033</v>
      </c>
      <c r="AA2414" s="18">
        <f t="shared" si="749"/>
        <v>118285.78776560788</v>
      </c>
      <c r="AB2414" s="17">
        <f t="shared" si="750"/>
        <v>3.8140589569160999</v>
      </c>
      <c r="AC2414" s="2" t="s">
        <v>95</v>
      </c>
      <c r="AD2414" s="2" t="s">
        <v>13</v>
      </c>
      <c r="AE2414" t="str">
        <f t="shared" si="751"/>
        <v>Home &amp; Kitchen</v>
      </c>
      <c r="AF2414" t="str">
        <f t="shared" si="752"/>
        <v>Home &amp; Kitchen</v>
      </c>
      <c r="AG2414" t="str" cm="1">
        <f t="array" ref="AG2414">INDEX(AD:AD,ROW())</f>
        <v>Home &amp; Kitchen</v>
      </c>
      <c r="AH2414">
        <f t="shared" si="760"/>
        <v>32</v>
      </c>
      <c r="AI2414" t="str">
        <f t="shared" si="753"/>
        <v>Home &amp; Kitchen</v>
      </c>
      <c r="AK2414">
        <f t="shared" si="754"/>
        <v>2023</v>
      </c>
      <c r="AL2414">
        <f t="shared" si="755"/>
        <v>1</v>
      </c>
      <c r="AM2414">
        <f t="shared" si="756"/>
        <v>1</v>
      </c>
      <c r="AN2414">
        <f t="shared" si="757"/>
        <v>1</v>
      </c>
      <c r="AO2414" t="str">
        <f t="shared" si="758"/>
        <v>Weekend</v>
      </c>
      <c r="AR2414" s="20">
        <f t="shared" si="759"/>
        <v>0</v>
      </c>
    </row>
    <row r="2415" spans="1:44" x14ac:dyDescent="0.35">
      <c r="A2415" t="str">
        <f t="shared" si="741"/>
        <v>CUST2414</v>
      </c>
      <c r="B2415" s="2" t="s">
        <v>2751</v>
      </c>
      <c r="C2415" s="4">
        <v>45532</v>
      </c>
      <c r="D2415" s="2" t="s">
        <v>156</v>
      </c>
      <c r="E2415" t="s">
        <v>5048</v>
      </c>
      <c r="F2415" s="2" t="s">
        <v>13</v>
      </c>
      <c r="G2415" s="2" t="s">
        <v>34</v>
      </c>
      <c r="H2415" s="2">
        <v>1</v>
      </c>
      <c r="I2415" s="19">
        <v>680.75</v>
      </c>
      <c r="J2415" s="2" t="s">
        <v>5047</v>
      </c>
      <c r="K2415" s="2" t="s">
        <v>16</v>
      </c>
      <c r="L2415" s="2">
        <v>4</v>
      </c>
      <c r="M2415" s="18">
        <f t="shared" si="742"/>
        <v>680.75</v>
      </c>
      <c r="T2415" t="str">
        <f t="shared" si="743"/>
        <v>Completed</v>
      </c>
      <c r="U2415" t="str">
        <f t="shared" si="744"/>
        <v>No</v>
      </c>
      <c r="V2415" t="str">
        <f t="shared" si="745"/>
        <v>No</v>
      </c>
      <c r="X2415">
        <f t="shared" si="746"/>
        <v>590</v>
      </c>
      <c r="Y2415">
        <f t="shared" si="747"/>
        <v>451</v>
      </c>
      <c r="Z2415" s="18">
        <f t="shared" si="748"/>
        <v>1463424.4009529033</v>
      </c>
      <c r="AA2415" s="18">
        <f t="shared" si="749"/>
        <v>118285.78776560788</v>
      </c>
      <c r="AB2415" s="17">
        <f t="shared" si="750"/>
        <v>3.8140589569160999</v>
      </c>
      <c r="AC2415" s="2" t="s">
        <v>34</v>
      </c>
      <c r="AD2415" s="2" t="s">
        <v>13</v>
      </c>
      <c r="AE2415" t="str">
        <f t="shared" si="751"/>
        <v>Home &amp; Kitchen</v>
      </c>
      <c r="AF2415" t="str">
        <f t="shared" si="752"/>
        <v>Home &amp; Kitchen</v>
      </c>
      <c r="AG2415" t="str" cm="1">
        <f t="array" ref="AG2415">INDEX(AD:AD,ROW())</f>
        <v>Home &amp; Kitchen</v>
      </c>
      <c r="AH2415">
        <f t="shared" si="760"/>
        <v>7</v>
      </c>
      <c r="AI2415" t="str">
        <f t="shared" si="753"/>
        <v>Home &amp; Kitchen</v>
      </c>
      <c r="AK2415">
        <f t="shared" si="754"/>
        <v>2024</v>
      </c>
      <c r="AL2415">
        <f t="shared" si="755"/>
        <v>8</v>
      </c>
      <c r="AM2415">
        <f t="shared" si="756"/>
        <v>28</v>
      </c>
      <c r="AN2415">
        <f t="shared" si="757"/>
        <v>4</v>
      </c>
      <c r="AO2415" t="str">
        <f t="shared" si="758"/>
        <v>Weekday</v>
      </c>
      <c r="AR2415" s="20">
        <f t="shared" si="759"/>
        <v>0</v>
      </c>
    </row>
    <row r="2416" spans="1:44" x14ac:dyDescent="0.35">
      <c r="A2416" t="str">
        <f t="shared" si="741"/>
        <v>CUST2415</v>
      </c>
      <c r="B2416" s="2" t="s">
        <v>2752</v>
      </c>
      <c r="C2416" s="4">
        <v>45333</v>
      </c>
      <c r="D2416" s="2" t="s">
        <v>1725</v>
      </c>
      <c r="E2416" t="s">
        <v>5051</v>
      </c>
      <c r="F2416" s="2" t="s">
        <v>23</v>
      </c>
      <c r="G2416" s="2" t="s">
        <v>75</v>
      </c>
      <c r="H2416" s="2">
        <v>1</v>
      </c>
      <c r="I2416" s="19">
        <v>232.6</v>
      </c>
      <c r="J2416" s="2" t="s">
        <v>20</v>
      </c>
      <c r="K2416" s="2" t="s">
        <v>103</v>
      </c>
      <c r="L2416" s="31"/>
      <c r="M2416" s="18">
        <f t="shared" si="742"/>
        <v>232.6</v>
      </c>
      <c r="T2416" t="str">
        <f t="shared" si="743"/>
        <v>Lost Sale</v>
      </c>
      <c r="U2416" t="str">
        <f t="shared" si="744"/>
        <v>No</v>
      </c>
      <c r="V2416" t="str">
        <f t="shared" si="745"/>
        <v>Yes</v>
      </c>
      <c r="X2416">
        <f t="shared" si="746"/>
        <v>619</v>
      </c>
      <c r="Y2416">
        <f t="shared" si="747"/>
        <v>468</v>
      </c>
      <c r="Z2416" s="18">
        <f t="shared" si="748"/>
        <v>594714.6477588166</v>
      </c>
      <c r="AA2416" s="18">
        <f t="shared" si="749"/>
        <v>60882.938065984097</v>
      </c>
      <c r="AB2416" s="17">
        <f t="shared" si="750"/>
        <v>3.804733727810651</v>
      </c>
      <c r="AC2416" s="2" t="s">
        <v>75</v>
      </c>
      <c r="AD2416" s="2" t="s">
        <v>23</v>
      </c>
      <c r="AE2416" t="str">
        <f t="shared" si="751"/>
        <v>Books</v>
      </c>
      <c r="AF2416" t="str">
        <f t="shared" si="752"/>
        <v>Books</v>
      </c>
      <c r="AG2416" t="str" cm="1">
        <f t="array" ref="AG2416">INDEX(AD:AD,ROW())</f>
        <v>Books</v>
      </c>
      <c r="AH2416">
        <f t="shared" si="760"/>
        <v>23</v>
      </c>
      <c r="AI2416" t="str">
        <f t="shared" si="753"/>
        <v>Books</v>
      </c>
      <c r="AK2416">
        <f t="shared" si="754"/>
        <v>2024</v>
      </c>
      <c r="AL2416">
        <f t="shared" si="755"/>
        <v>2</v>
      </c>
      <c r="AM2416">
        <f t="shared" si="756"/>
        <v>11</v>
      </c>
      <c r="AN2416">
        <f t="shared" si="757"/>
        <v>1</v>
      </c>
      <c r="AO2416" t="str">
        <f t="shared" si="758"/>
        <v>Weekend</v>
      </c>
      <c r="AR2416" s="20">
        <f t="shared" si="759"/>
        <v>1</v>
      </c>
    </row>
    <row r="2417" spans="1:44" x14ac:dyDescent="0.35">
      <c r="A2417" t="str">
        <f t="shared" si="741"/>
        <v>CUST2416</v>
      </c>
      <c r="B2417" s="2" t="s">
        <v>2753</v>
      </c>
      <c r="C2417" s="4">
        <v>45624</v>
      </c>
      <c r="D2417" s="2" t="s">
        <v>460</v>
      </c>
      <c r="E2417" t="s">
        <v>5054</v>
      </c>
      <c r="F2417" s="2" t="s">
        <v>42</v>
      </c>
      <c r="G2417" s="2" t="s">
        <v>43</v>
      </c>
      <c r="H2417" s="2">
        <v>1</v>
      </c>
      <c r="I2417" s="19">
        <v>1299.33</v>
      </c>
      <c r="J2417" s="2" t="s">
        <v>5046</v>
      </c>
      <c r="K2417" s="2" t="s">
        <v>16</v>
      </c>
      <c r="L2417" s="2">
        <v>5</v>
      </c>
      <c r="M2417" s="18">
        <f t="shared" si="742"/>
        <v>1299.33</v>
      </c>
      <c r="T2417" t="str">
        <f t="shared" si="743"/>
        <v>Completed</v>
      </c>
      <c r="U2417" t="str">
        <f t="shared" si="744"/>
        <v>Yes</v>
      </c>
      <c r="V2417" t="str">
        <f t="shared" si="745"/>
        <v>No</v>
      </c>
      <c r="X2417">
        <f t="shared" si="746"/>
        <v>558</v>
      </c>
      <c r="Y2417">
        <f t="shared" si="747"/>
        <v>430</v>
      </c>
      <c r="Z2417" s="18">
        <f t="shared" si="748"/>
        <v>1098537.4901531704</v>
      </c>
      <c r="AA2417" s="18">
        <f t="shared" si="749"/>
        <v>96724.388030634553</v>
      </c>
      <c r="AB2417" s="17">
        <f t="shared" si="750"/>
        <v>3.9001122334455669</v>
      </c>
      <c r="AC2417" s="2" t="s">
        <v>43</v>
      </c>
      <c r="AD2417" s="2" t="s">
        <v>42</v>
      </c>
      <c r="AE2417" t="str">
        <f t="shared" si="751"/>
        <v>Beauty</v>
      </c>
      <c r="AF2417" t="str">
        <f t="shared" si="752"/>
        <v>Beauty</v>
      </c>
      <c r="AG2417" t="str" cm="1">
        <f t="array" ref="AG2417">INDEX(AD:AD,ROW())</f>
        <v>Beauty</v>
      </c>
      <c r="AH2417">
        <f t="shared" si="760"/>
        <v>10</v>
      </c>
      <c r="AI2417" t="str">
        <f t="shared" si="753"/>
        <v>Beauty</v>
      </c>
      <c r="AK2417">
        <f t="shared" si="754"/>
        <v>2024</v>
      </c>
      <c r="AL2417">
        <f t="shared" si="755"/>
        <v>11</v>
      </c>
      <c r="AM2417">
        <f t="shared" si="756"/>
        <v>28</v>
      </c>
      <c r="AN2417">
        <f t="shared" si="757"/>
        <v>5</v>
      </c>
      <c r="AO2417" t="str">
        <f t="shared" si="758"/>
        <v>Weekday</v>
      </c>
      <c r="AR2417" s="20">
        <f t="shared" si="759"/>
        <v>0</v>
      </c>
    </row>
    <row r="2418" spans="1:44" x14ac:dyDescent="0.35">
      <c r="A2418" t="str">
        <f t="shared" si="741"/>
        <v>CUST2417</v>
      </c>
      <c r="B2418" s="2" t="s">
        <v>2754</v>
      </c>
      <c r="C2418" s="4">
        <v>45717</v>
      </c>
      <c r="D2418" s="2" t="s">
        <v>256</v>
      </c>
      <c r="E2418" t="s">
        <v>5048</v>
      </c>
      <c r="F2418" s="2" t="s">
        <v>42</v>
      </c>
      <c r="G2418" s="2" t="s">
        <v>5042</v>
      </c>
      <c r="H2418" s="2">
        <v>1</v>
      </c>
      <c r="I2418" s="19">
        <v>541.86</v>
      </c>
      <c r="J2418" s="2" t="s">
        <v>5038</v>
      </c>
      <c r="K2418" s="2" t="s">
        <v>16</v>
      </c>
      <c r="L2418" s="2">
        <v>4</v>
      </c>
      <c r="M2418" s="18">
        <f t="shared" si="742"/>
        <v>541.86</v>
      </c>
      <c r="T2418" t="str">
        <f t="shared" si="743"/>
        <v>Completed</v>
      </c>
      <c r="U2418" t="str">
        <f t="shared" si="744"/>
        <v>No</v>
      </c>
      <c r="V2418" t="str">
        <f t="shared" si="745"/>
        <v>No</v>
      </c>
      <c r="X2418">
        <f t="shared" si="746"/>
        <v>590</v>
      </c>
      <c r="Y2418">
        <f t="shared" si="747"/>
        <v>451</v>
      </c>
      <c r="Z2418" s="18">
        <f t="shared" si="748"/>
        <v>1098537.4901531704</v>
      </c>
      <c r="AA2418" s="18">
        <f t="shared" si="749"/>
        <v>96724.388030634553</v>
      </c>
      <c r="AB2418" s="17">
        <f t="shared" si="750"/>
        <v>3.9001122334455669</v>
      </c>
      <c r="AC2418" s="2" t="s">
        <v>5042</v>
      </c>
      <c r="AD2418" s="2" t="s">
        <v>42</v>
      </c>
      <c r="AE2418" t="str">
        <f t="shared" si="751"/>
        <v>Beauty</v>
      </c>
      <c r="AF2418" t="str">
        <f t="shared" si="752"/>
        <v>Beauty</v>
      </c>
      <c r="AG2418" t="str" cm="1">
        <f t="array" ref="AG2418">INDEX(AD:AD,ROW())</f>
        <v>Beauty</v>
      </c>
      <c r="AH2418">
        <f t="shared" si="760"/>
        <v>18</v>
      </c>
      <c r="AI2418" t="str">
        <f t="shared" si="753"/>
        <v>Beauty</v>
      </c>
      <c r="AK2418">
        <f t="shared" si="754"/>
        <v>2025</v>
      </c>
      <c r="AL2418">
        <f t="shared" si="755"/>
        <v>3</v>
      </c>
      <c r="AM2418">
        <f t="shared" si="756"/>
        <v>1</v>
      </c>
      <c r="AN2418">
        <f t="shared" si="757"/>
        <v>7</v>
      </c>
      <c r="AO2418" t="str">
        <f t="shared" si="758"/>
        <v>Weekend</v>
      </c>
      <c r="AR2418" s="20">
        <f t="shared" si="759"/>
        <v>0</v>
      </c>
    </row>
    <row r="2419" spans="1:44" x14ac:dyDescent="0.35">
      <c r="A2419" t="str">
        <f t="shared" si="741"/>
        <v>CUST2418</v>
      </c>
      <c r="B2419" s="2" t="s">
        <v>2755</v>
      </c>
      <c r="C2419" s="4">
        <v>45549</v>
      </c>
      <c r="D2419" s="2" t="s">
        <v>280</v>
      </c>
      <c r="E2419" t="s">
        <v>5055</v>
      </c>
      <c r="F2419" s="2" t="s">
        <v>29</v>
      </c>
      <c r="G2419" s="2" t="s">
        <v>5043</v>
      </c>
      <c r="H2419" s="2">
        <v>1</v>
      </c>
      <c r="I2419" s="19">
        <v>1074.93</v>
      </c>
      <c r="J2419" s="2" t="s">
        <v>20</v>
      </c>
      <c r="K2419" s="2" t="s">
        <v>16</v>
      </c>
      <c r="L2419" s="2">
        <v>4</v>
      </c>
      <c r="M2419" s="18">
        <f t="shared" si="742"/>
        <v>1074.93</v>
      </c>
      <c r="T2419" t="str">
        <f t="shared" si="743"/>
        <v>Completed</v>
      </c>
      <c r="U2419" t="str">
        <f t="shared" si="744"/>
        <v>Yes</v>
      </c>
      <c r="V2419" t="str">
        <f t="shared" si="745"/>
        <v>No</v>
      </c>
      <c r="X2419">
        <f t="shared" si="746"/>
        <v>567</v>
      </c>
      <c r="Y2419">
        <f t="shared" si="747"/>
        <v>440</v>
      </c>
      <c r="Z2419" s="18">
        <f t="shared" si="748"/>
        <v>1892867.2841657216</v>
      </c>
      <c r="AA2419" s="18">
        <f t="shared" si="749"/>
        <v>199432.98236095349</v>
      </c>
      <c r="AB2419" s="17">
        <f t="shared" si="750"/>
        <v>3.8949824970828471</v>
      </c>
      <c r="AC2419" s="2" t="s">
        <v>5043</v>
      </c>
      <c r="AD2419" s="2" t="s">
        <v>29</v>
      </c>
      <c r="AE2419" t="str">
        <f t="shared" si="751"/>
        <v>Fashion</v>
      </c>
      <c r="AF2419" t="str">
        <f t="shared" si="752"/>
        <v>Fashion</v>
      </c>
      <c r="AG2419" t="str" cm="1">
        <f t="array" ref="AG2419">INDEX(AD:AD,ROW())</f>
        <v>Fashion</v>
      </c>
      <c r="AH2419">
        <f t="shared" si="760"/>
        <v>55</v>
      </c>
      <c r="AI2419" t="str">
        <f t="shared" si="753"/>
        <v>Fashion</v>
      </c>
      <c r="AK2419">
        <f t="shared" si="754"/>
        <v>2024</v>
      </c>
      <c r="AL2419">
        <f t="shared" si="755"/>
        <v>9</v>
      </c>
      <c r="AM2419">
        <f t="shared" si="756"/>
        <v>14</v>
      </c>
      <c r="AN2419">
        <f t="shared" si="757"/>
        <v>7</v>
      </c>
      <c r="AO2419" t="str">
        <f t="shared" si="758"/>
        <v>Weekend</v>
      </c>
      <c r="AR2419" s="20">
        <f t="shared" si="759"/>
        <v>0</v>
      </c>
    </row>
    <row r="2420" spans="1:44" x14ac:dyDescent="0.35">
      <c r="A2420" t="str">
        <f t="shared" si="741"/>
        <v>CUST2419</v>
      </c>
      <c r="B2420" s="2" t="s">
        <v>2756</v>
      </c>
      <c r="C2420" s="4">
        <v>45293</v>
      </c>
      <c r="D2420" s="2" t="s">
        <v>419</v>
      </c>
      <c r="E2420" t="s">
        <v>5049</v>
      </c>
      <c r="F2420" s="2" t="s">
        <v>13</v>
      </c>
      <c r="G2420" s="2" t="s">
        <v>5045</v>
      </c>
      <c r="H2420" s="2">
        <v>1</v>
      </c>
      <c r="I2420" s="19">
        <v>1174.23</v>
      </c>
      <c r="J2420" s="2" t="s">
        <v>20</v>
      </c>
      <c r="K2420" s="2" t="s">
        <v>16</v>
      </c>
      <c r="L2420" s="2">
        <v>4</v>
      </c>
      <c r="M2420" s="18">
        <f t="shared" si="742"/>
        <v>1174.23</v>
      </c>
      <c r="T2420" t="str">
        <f t="shared" si="743"/>
        <v>Completed</v>
      </c>
      <c r="U2420" t="str">
        <f t="shared" si="744"/>
        <v>Yes</v>
      </c>
      <c r="V2420" t="str">
        <f t="shared" si="745"/>
        <v>No</v>
      </c>
      <c r="X2420">
        <f t="shared" si="746"/>
        <v>595</v>
      </c>
      <c r="Y2420">
        <f t="shared" si="747"/>
        <v>444</v>
      </c>
      <c r="Z2420" s="18">
        <f t="shared" si="748"/>
        <v>1463424.4009529033</v>
      </c>
      <c r="AA2420" s="18">
        <f t="shared" si="749"/>
        <v>118285.78776560788</v>
      </c>
      <c r="AB2420" s="17">
        <f t="shared" si="750"/>
        <v>3.8140589569160999</v>
      </c>
      <c r="AC2420" s="2" t="s">
        <v>5045</v>
      </c>
      <c r="AD2420" s="2" t="s">
        <v>13</v>
      </c>
      <c r="AE2420" t="str">
        <f t="shared" si="751"/>
        <v>Home &amp; Kitchen</v>
      </c>
      <c r="AF2420" t="str">
        <f t="shared" si="752"/>
        <v>Home &amp; Kitchen</v>
      </c>
      <c r="AG2420" t="str" cm="1">
        <f t="array" ref="AG2420">INDEX(AD:AD,ROW())</f>
        <v>Home &amp; Kitchen</v>
      </c>
      <c r="AH2420">
        <f t="shared" si="760"/>
        <v>76</v>
      </c>
      <c r="AI2420" t="str">
        <f t="shared" si="753"/>
        <v>Home &amp; Kitchen</v>
      </c>
      <c r="AK2420">
        <f t="shared" si="754"/>
        <v>2024</v>
      </c>
      <c r="AL2420">
        <f t="shared" si="755"/>
        <v>1</v>
      </c>
      <c r="AM2420">
        <f t="shared" si="756"/>
        <v>2</v>
      </c>
      <c r="AN2420">
        <f t="shared" si="757"/>
        <v>3</v>
      </c>
      <c r="AO2420" t="str">
        <f t="shared" si="758"/>
        <v>Weekday</v>
      </c>
      <c r="AR2420" s="20">
        <f t="shared" si="759"/>
        <v>0</v>
      </c>
    </row>
    <row r="2421" spans="1:44" x14ac:dyDescent="0.35">
      <c r="A2421" t="str">
        <f t="shared" si="741"/>
        <v>CUST2420</v>
      </c>
      <c r="B2421" s="2" t="s">
        <v>2757</v>
      </c>
      <c r="C2421" s="4">
        <v>45700</v>
      </c>
      <c r="D2421" s="2" t="s">
        <v>564</v>
      </c>
      <c r="E2421" t="s">
        <v>5048</v>
      </c>
      <c r="F2421" s="2" t="s">
        <v>42</v>
      </c>
      <c r="G2421" s="2" t="s">
        <v>43</v>
      </c>
      <c r="H2421" s="2">
        <v>1</v>
      </c>
      <c r="I2421" s="19">
        <v>1262.68</v>
      </c>
      <c r="J2421" s="2" t="s">
        <v>5047</v>
      </c>
      <c r="K2421" s="2" t="s">
        <v>16</v>
      </c>
      <c r="L2421" s="2">
        <v>3</v>
      </c>
      <c r="M2421" s="18">
        <f t="shared" si="742"/>
        <v>1262.68</v>
      </c>
      <c r="T2421" t="str">
        <f t="shared" si="743"/>
        <v>Completed</v>
      </c>
      <c r="U2421" t="str">
        <f t="shared" si="744"/>
        <v>Yes</v>
      </c>
      <c r="V2421" t="str">
        <f t="shared" si="745"/>
        <v>No</v>
      </c>
      <c r="X2421">
        <f t="shared" si="746"/>
        <v>590</v>
      </c>
      <c r="Y2421">
        <f t="shared" si="747"/>
        <v>451</v>
      </c>
      <c r="Z2421" s="18">
        <f t="shared" si="748"/>
        <v>1098537.4901531704</v>
      </c>
      <c r="AA2421" s="18">
        <f t="shared" si="749"/>
        <v>96724.388030634553</v>
      </c>
      <c r="AB2421" s="17">
        <f t="shared" si="750"/>
        <v>3.9001122334455669</v>
      </c>
      <c r="AC2421" s="2" t="s">
        <v>43</v>
      </c>
      <c r="AD2421" s="2" t="s">
        <v>42</v>
      </c>
      <c r="AE2421" t="str">
        <f t="shared" si="751"/>
        <v>Beauty</v>
      </c>
      <c r="AF2421" t="str">
        <f t="shared" si="752"/>
        <v>Beauty</v>
      </c>
      <c r="AG2421" t="str" cm="1">
        <f t="array" ref="AG2421">INDEX(AD:AD,ROW())</f>
        <v>Beauty</v>
      </c>
      <c r="AH2421">
        <f t="shared" si="760"/>
        <v>10</v>
      </c>
      <c r="AI2421" t="str">
        <f t="shared" si="753"/>
        <v>Beauty</v>
      </c>
      <c r="AK2421">
        <f t="shared" si="754"/>
        <v>2025</v>
      </c>
      <c r="AL2421">
        <f t="shared" si="755"/>
        <v>2</v>
      </c>
      <c r="AM2421">
        <f t="shared" si="756"/>
        <v>12</v>
      </c>
      <c r="AN2421">
        <f t="shared" si="757"/>
        <v>4</v>
      </c>
      <c r="AO2421" t="str">
        <f t="shared" si="758"/>
        <v>Weekday</v>
      </c>
      <c r="AR2421" s="20">
        <f t="shared" si="759"/>
        <v>0</v>
      </c>
    </row>
    <row r="2422" spans="1:44" x14ac:dyDescent="0.35">
      <c r="A2422" t="str">
        <f t="shared" si="741"/>
        <v>CUST2421</v>
      </c>
      <c r="B2422" s="2" t="s">
        <v>2758</v>
      </c>
      <c r="C2422" s="4">
        <v>45724</v>
      </c>
      <c r="D2422" s="2" t="s">
        <v>253</v>
      </c>
      <c r="E2422" t="s">
        <v>5048</v>
      </c>
      <c r="F2422" s="2" t="s">
        <v>13</v>
      </c>
      <c r="G2422" s="2" t="s">
        <v>14</v>
      </c>
      <c r="H2422" s="2">
        <v>1</v>
      </c>
      <c r="I2422" s="19">
        <v>1988.91</v>
      </c>
      <c r="J2422" s="2" t="s">
        <v>50</v>
      </c>
      <c r="K2422" s="2" t="s">
        <v>16</v>
      </c>
      <c r="L2422" s="2">
        <v>3</v>
      </c>
      <c r="M2422" s="18">
        <f t="shared" si="742"/>
        <v>1988.91</v>
      </c>
      <c r="T2422" t="str">
        <f t="shared" si="743"/>
        <v>Completed</v>
      </c>
      <c r="U2422" t="str">
        <f t="shared" si="744"/>
        <v>Yes</v>
      </c>
      <c r="V2422" t="str">
        <f t="shared" si="745"/>
        <v>No</v>
      </c>
      <c r="X2422">
        <f t="shared" si="746"/>
        <v>590</v>
      </c>
      <c r="Y2422">
        <f t="shared" si="747"/>
        <v>451</v>
      </c>
      <c r="Z2422" s="18">
        <f t="shared" si="748"/>
        <v>1463424.4009529033</v>
      </c>
      <c r="AA2422" s="18">
        <f t="shared" si="749"/>
        <v>118285.78776560788</v>
      </c>
      <c r="AB2422" s="17">
        <f t="shared" si="750"/>
        <v>3.8140589569160999</v>
      </c>
      <c r="AC2422" s="2" t="s">
        <v>14</v>
      </c>
      <c r="AD2422" s="2" t="s">
        <v>13</v>
      </c>
      <c r="AE2422" t="str">
        <f t="shared" si="751"/>
        <v>Home &amp; Kitchen</v>
      </c>
      <c r="AF2422" t="str">
        <f t="shared" si="752"/>
        <v>Home &amp; Kitchen</v>
      </c>
      <c r="AG2422" t="str" cm="1">
        <f t="array" ref="AG2422">INDEX(AD:AD,ROW())</f>
        <v>Home &amp; Kitchen</v>
      </c>
      <c r="AH2422">
        <f t="shared" si="760"/>
        <v>2</v>
      </c>
      <c r="AI2422" t="str">
        <f t="shared" si="753"/>
        <v>Home &amp; Kitchen</v>
      </c>
      <c r="AK2422">
        <f t="shared" si="754"/>
        <v>2025</v>
      </c>
      <c r="AL2422">
        <f t="shared" si="755"/>
        <v>3</v>
      </c>
      <c r="AM2422">
        <f t="shared" si="756"/>
        <v>8</v>
      </c>
      <c r="AN2422">
        <f t="shared" si="757"/>
        <v>7</v>
      </c>
      <c r="AO2422" t="str">
        <f t="shared" si="758"/>
        <v>Weekend</v>
      </c>
      <c r="AR2422" s="20">
        <f t="shared" si="759"/>
        <v>0</v>
      </c>
    </row>
    <row r="2423" spans="1:44" x14ac:dyDescent="0.35">
      <c r="A2423" t="str">
        <f t="shared" si="741"/>
        <v>CUST2422</v>
      </c>
      <c r="B2423" s="2" t="s">
        <v>2759</v>
      </c>
      <c r="C2423" s="4">
        <v>45156</v>
      </c>
      <c r="D2423" s="2" t="s">
        <v>150</v>
      </c>
      <c r="E2423" t="s">
        <v>5050</v>
      </c>
      <c r="F2423" s="2" t="s">
        <v>29</v>
      </c>
      <c r="G2423" s="2" t="s">
        <v>5041</v>
      </c>
      <c r="H2423" s="2">
        <v>2</v>
      </c>
      <c r="I2423" s="19">
        <v>1630.57</v>
      </c>
      <c r="J2423" s="2" t="s">
        <v>20</v>
      </c>
      <c r="K2423" s="2" t="s">
        <v>16</v>
      </c>
      <c r="L2423" s="2">
        <v>3</v>
      </c>
      <c r="M2423" s="18">
        <f t="shared" si="742"/>
        <v>3261.14</v>
      </c>
      <c r="T2423" t="str">
        <f t="shared" si="743"/>
        <v>Completed</v>
      </c>
      <c r="U2423" t="str">
        <f t="shared" si="744"/>
        <v>Yes</v>
      </c>
      <c r="V2423" t="str">
        <f t="shared" si="745"/>
        <v>No</v>
      </c>
      <c r="X2423">
        <f t="shared" si="746"/>
        <v>589</v>
      </c>
      <c r="Y2423">
        <f t="shared" si="747"/>
        <v>426</v>
      </c>
      <c r="Z2423" s="18">
        <f t="shared" si="748"/>
        <v>1892867.2841657216</v>
      </c>
      <c r="AA2423" s="18">
        <f t="shared" si="749"/>
        <v>199432.98236095349</v>
      </c>
      <c r="AB2423" s="17">
        <f t="shared" si="750"/>
        <v>3.8949824970828471</v>
      </c>
      <c r="AC2423" s="2" t="s">
        <v>5041</v>
      </c>
      <c r="AD2423" s="2" t="s">
        <v>29</v>
      </c>
      <c r="AE2423" t="str">
        <f t="shared" si="751"/>
        <v>Fashion</v>
      </c>
      <c r="AF2423" t="str">
        <f t="shared" si="752"/>
        <v>Fashion</v>
      </c>
      <c r="AG2423" t="str" cm="1">
        <f t="array" ref="AG2423">INDEX(AD:AD,ROW())</f>
        <v>Fashion</v>
      </c>
      <c r="AH2423">
        <f t="shared" si="760"/>
        <v>15</v>
      </c>
      <c r="AI2423" t="str">
        <f t="shared" si="753"/>
        <v>Fashion</v>
      </c>
      <c r="AK2423">
        <f t="shared" si="754"/>
        <v>2023</v>
      </c>
      <c r="AL2423">
        <f t="shared" si="755"/>
        <v>8</v>
      </c>
      <c r="AM2423">
        <f t="shared" si="756"/>
        <v>18</v>
      </c>
      <c r="AN2423">
        <f t="shared" si="757"/>
        <v>6</v>
      </c>
      <c r="AO2423" t="str">
        <f t="shared" si="758"/>
        <v>Weekday</v>
      </c>
      <c r="AR2423" s="20">
        <f t="shared" si="759"/>
        <v>0</v>
      </c>
    </row>
    <row r="2424" spans="1:44" x14ac:dyDescent="0.35">
      <c r="A2424" t="str">
        <f t="shared" si="741"/>
        <v>CUST2423</v>
      </c>
      <c r="B2424" s="2" t="s">
        <v>2760</v>
      </c>
      <c r="C2424" s="4">
        <v>45352</v>
      </c>
      <c r="D2424" s="2" t="s">
        <v>541</v>
      </c>
      <c r="E2424" t="s">
        <v>5049</v>
      </c>
      <c r="F2424" s="2" t="s">
        <v>42</v>
      </c>
      <c r="G2424" s="2" t="s">
        <v>188</v>
      </c>
      <c r="H2424" s="2">
        <v>1</v>
      </c>
      <c r="I2424" s="19">
        <v>1141.52</v>
      </c>
      <c r="J2424" s="2" t="s">
        <v>5046</v>
      </c>
      <c r="K2424" s="2" t="s">
        <v>16</v>
      </c>
      <c r="L2424" s="2">
        <v>3</v>
      </c>
      <c r="M2424" s="18">
        <f t="shared" si="742"/>
        <v>1141.52</v>
      </c>
      <c r="T2424" t="str">
        <f t="shared" si="743"/>
        <v>Completed</v>
      </c>
      <c r="U2424" t="str">
        <f t="shared" si="744"/>
        <v>Yes</v>
      </c>
      <c r="V2424" t="str">
        <f t="shared" si="745"/>
        <v>No</v>
      </c>
      <c r="X2424">
        <f t="shared" si="746"/>
        <v>595</v>
      </c>
      <c r="Y2424">
        <f t="shared" si="747"/>
        <v>444</v>
      </c>
      <c r="Z2424" s="18">
        <f t="shared" si="748"/>
        <v>1098537.4901531704</v>
      </c>
      <c r="AA2424" s="18">
        <f t="shared" si="749"/>
        <v>96724.388030634553</v>
      </c>
      <c r="AB2424" s="17">
        <f t="shared" si="750"/>
        <v>3.9001122334455669</v>
      </c>
      <c r="AC2424" s="2" t="s">
        <v>188</v>
      </c>
      <c r="AD2424" s="2" t="s">
        <v>42</v>
      </c>
      <c r="AE2424" t="str">
        <f t="shared" si="751"/>
        <v>Beauty</v>
      </c>
      <c r="AF2424" t="str">
        <f t="shared" si="752"/>
        <v>Beauty</v>
      </c>
      <c r="AG2424" t="str" cm="1">
        <f t="array" ref="AG2424">INDEX(AD:AD,ROW())</f>
        <v>Beauty</v>
      </c>
      <c r="AH2424">
        <f t="shared" si="760"/>
        <v>80</v>
      </c>
      <c r="AI2424" t="str">
        <f t="shared" si="753"/>
        <v>Beauty</v>
      </c>
      <c r="AK2424">
        <f t="shared" si="754"/>
        <v>2024</v>
      </c>
      <c r="AL2424">
        <f t="shared" si="755"/>
        <v>3</v>
      </c>
      <c r="AM2424">
        <f t="shared" si="756"/>
        <v>1</v>
      </c>
      <c r="AN2424">
        <f t="shared" si="757"/>
        <v>6</v>
      </c>
      <c r="AO2424" t="str">
        <f t="shared" si="758"/>
        <v>Weekday</v>
      </c>
      <c r="AR2424" s="20">
        <f t="shared" si="759"/>
        <v>0</v>
      </c>
    </row>
    <row r="2425" spans="1:44" x14ac:dyDescent="0.35">
      <c r="A2425" t="str">
        <f t="shared" si="741"/>
        <v>CUST2424</v>
      </c>
      <c r="B2425" s="2" t="s">
        <v>2761</v>
      </c>
      <c r="C2425" s="4">
        <v>45664</v>
      </c>
      <c r="D2425" s="2" t="s">
        <v>808</v>
      </c>
      <c r="E2425" t="s">
        <v>5050</v>
      </c>
      <c r="F2425" s="2" t="s">
        <v>23</v>
      </c>
      <c r="G2425" s="2" t="s">
        <v>46</v>
      </c>
      <c r="H2425" s="2">
        <v>1</v>
      </c>
      <c r="I2425" s="19">
        <v>419.22</v>
      </c>
      <c r="J2425" s="2" t="s">
        <v>5047</v>
      </c>
      <c r="K2425" s="2" t="s">
        <v>103</v>
      </c>
      <c r="L2425" s="2">
        <v>4</v>
      </c>
      <c r="M2425" s="18">
        <f t="shared" si="742"/>
        <v>419.22</v>
      </c>
      <c r="T2425" t="str">
        <f t="shared" si="743"/>
        <v>Lost Sale</v>
      </c>
      <c r="U2425" t="str">
        <f t="shared" si="744"/>
        <v>No</v>
      </c>
      <c r="V2425" t="str">
        <f t="shared" si="745"/>
        <v>Yes</v>
      </c>
      <c r="X2425">
        <f t="shared" si="746"/>
        <v>589</v>
      </c>
      <c r="Y2425">
        <f t="shared" si="747"/>
        <v>426</v>
      </c>
      <c r="Z2425" s="18">
        <f t="shared" si="748"/>
        <v>594714.6477588166</v>
      </c>
      <c r="AA2425" s="18">
        <f t="shared" si="749"/>
        <v>60882.938065984097</v>
      </c>
      <c r="AB2425" s="17">
        <f t="shared" si="750"/>
        <v>3.804733727810651</v>
      </c>
      <c r="AC2425" s="2" t="s">
        <v>46</v>
      </c>
      <c r="AD2425" s="2" t="s">
        <v>23</v>
      </c>
      <c r="AE2425" t="str">
        <f t="shared" si="751"/>
        <v>Books</v>
      </c>
      <c r="AF2425" t="str">
        <f t="shared" si="752"/>
        <v>Books</v>
      </c>
      <c r="AG2425" t="str" cm="1">
        <f t="array" ref="AG2425">INDEX(AD:AD,ROW())</f>
        <v>Books</v>
      </c>
      <c r="AH2425">
        <f t="shared" si="760"/>
        <v>11</v>
      </c>
      <c r="AI2425" t="str">
        <f t="shared" si="753"/>
        <v>Books</v>
      </c>
      <c r="AK2425">
        <f t="shared" si="754"/>
        <v>2025</v>
      </c>
      <c r="AL2425">
        <f t="shared" si="755"/>
        <v>1</v>
      </c>
      <c r="AM2425">
        <f t="shared" si="756"/>
        <v>7</v>
      </c>
      <c r="AN2425">
        <f t="shared" si="757"/>
        <v>3</v>
      </c>
      <c r="AO2425" t="str">
        <f t="shared" si="758"/>
        <v>Weekday</v>
      </c>
      <c r="AR2425" s="20">
        <f t="shared" si="759"/>
        <v>1</v>
      </c>
    </row>
    <row r="2426" spans="1:44" x14ac:dyDescent="0.35">
      <c r="A2426" t="str">
        <f t="shared" si="741"/>
        <v>CUST2425</v>
      </c>
      <c r="B2426" s="2" t="s">
        <v>2762</v>
      </c>
      <c r="C2426" s="4">
        <v>45116</v>
      </c>
      <c r="D2426" s="2" t="s">
        <v>97</v>
      </c>
      <c r="E2426" t="s">
        <v>5048</v>
      </c>
      <c r="F2426" s="2" t="s">
        <v>29</v>
      </c>
      <c r="G2426" s="2" t="s">
        <v>138</v>
      </c>
      <c r="H2426" s="2">
        <v>2</v>
      </c>
      <c r="I2426" s="19">
        <v>2215.1999999999998</v>
      </c>
      <c r="J2426" s="2" t="s">
        <v>15</v>
      </c>
      <c r="K2426" s="2" t="s">
        <v>16</v>
      </c>
      <c r="L2426" s="31"/>
      <c r="M2426" s="18">
        <f t="shared" si="742"/>
        <v>4430.3999999999996</v>
      </c>
      <c r="T2426" t="str">
        <f t="shared" si="743"/>
        <v>Completed</v>
      </c>
      <c r="U2426" t="str">
        <f t="shared" si="744"/>
        <v>Yes</v>
      </c>
      <c r="V2426" t="str">
        <f t="shared" si="745"/>
        <v>No</v>
      </c>
      <c r="X2426">
        <f t="shared" si="746"/>
        <v>590</v>
      </c>
      <c r="Y2426">
        <f t="shared" si="747"/>
        <v>451</v>
      </c>
      <c r="Z2426" s="18">
        <f t="shared" si="748"/>
        <v>1892867.2841657216</v>
      </c>
      <c r="AA2426" s="18">
        <f t="shared" si="749"/>
        <v>199432.98236095349</v>
      </c>
      <c r="AB2426" s="17">
        <f t="shared" si="750"/>
        <v>3.8949824970828471</v>
      </c>
      <c r="AC2426" s="2" t="s">
        <v>138</v>
      </c>
      <c r="AD2426" s="2" t="s">
        <v>29</v>
      </c>
      <c r="AE2426" t="str">
        <f t="shared" si="751"/>
        <v>Fashion</v>
      </c>
      <c r="AF2426" t="str">
        <f t="shared" si="752"/>
        <v>Fashion</v>
      </c>
      <c r="AG2426" t="str" cm="1">
        <f t="array" ref="AG2426">INDEX(AD:AD,ROW())</f>
        <v>Fashion</v>
      </c>
      <c r="AH2426">
        <f t="shared" si="760"/>
        <v>53</v>
      </c>
      <c r="AI2426" t="str">
        <f t="shared" si="753"/>
        <v>Fashion</v>
      </c>
      <c r="AK2426">
        <f t="shared" si="754"/>
        <v>2023</v>
      </c>
      <c r="AL2426">
        <f t="shared" si="755"/>
        <v>7</v>
      </c>
      <c r="AM2426">
        <f t="shared" si="756"/>
        <v>9</v>
      </c>
      <c r="AN2426">
        <f t="shared" si="757"/>
        <v>1</v>
      </c>
      <c r="AO2426" t="str">
        <f t="shared" si="758"/>
        <v>Weekend</v>
      </c>
      <c r="AR2426" s="20">
        <f t="shared" si="759"/>
        <v>0</v>
      </c>
    </row>
    <row r="2427" spans="1:44" x14ac:dyDescent="0.35">
      <c r="A2427" t="str">
        <f t="shared" si="741"/>
        <v>CUST2426</v>
      </c>
      <c r="B2427" s="2" t="s">
        <v>2763</v>
      </c>
      <c r="C2427" s="4">
        <v>45141</v>
      </c>
      <c r="D2427" s="2" t="s">
        <v>84</v>
      </c>
      <c r="E2427" t="s">
        <v>5053</v>
      </c>
      <c r="F2427" s="2" t="s">
        <v>29</v>
      </c>
      <c r="G2427" s="2" t="s">
        <v>138</v>
      </c>
      <c r="H2427" s="2">
        <v>1</v>
      </c>
      <c r="I2427" s="19">
        <v>2045</v>
      </c>
      <c r="J2427" s="2" t="s">
        <v>20</v>
      </c>
      <c r="K2427" s="2" t="s">
        <v>31</v>
      </c>
      <c r="L2427" s="2">
        <v>3</v>
      </c>
      <c r="M2427" s="18">
        <f t="shared" si="742"/>
        <v>2045</v>
      </c>
      <c r="T2427" t="str">
        <f t="shared" si="743"/>
        <v>Pending</v>
      </c>
      <c r="U2427" t="str">
        <f t="shared" si="744"/>
        <v>No</v>
      </c>
      <c r="V2427" t="str">
        <f t="shared" si="745"/>
        <v>Yes</v>
      </c>
      <c r="X2427">
        <f t="shared" si="746"/>
        <v>559</v>
      </c>
      <c r="Y2427">
        <f t="shared" si="747"/>
        <v>408</v>
      </c>
      <c r="Z2427" s="18">
        <f t="shared" si="748"/>
        <v>1892867.2841657216</v>
      </c>
      <c r="AA2427" s="18">
        <f t="shared" si="749"/>
        <v>199432.98236095349</v>
      </c>
      <c r="AB2427" s="17">
        <f t="shared" si="750"/>
        <v>3.8949824970828471</v>
      </c>
      <c r="AC2427" s="2" t="s">
        <v>138</v>
      </c>
      <c r="AD2427" s="2" t="s">
        <v>29</v>
      </c>
      <c r="AE2427" t="str">
        <f t="shared" si="751"/>
        <v>Fashion</v>
      </c>
      <c r="AF2427" t="str">
        <f t="shared" si="752"/>
        <v>Fashion</v>
      </c>
      <c r="AG2427" t="str" cm="1">
        <f t="array" ref="AG2427">INDEX(AD:AD,ROW())</f>
        <v>Fashion</v>
      </c>
      <c r="AH2427">
        <f t="shared" si="760"/>
        <v>53</v>
      </c>
      <c r="AI2427" t="str">
        <f t="shared" si="753"/>
        <v>Fashion</v>
      </c>
      <c r="AK2427">
        <f t="shared" si="754"/>
        <v>2023</v>
      </c>
      <c r="AL2427">
        <f t="shared" si="755"/>
        <v>8</v>
      </c>
      <c r="AM2427">
        <f t="shared" si="756"/>
        <v>3</v>
      </c>
      <c r="AN2427">
        <f t="shared" si="757"/>
        <v>5</v>
      </c>
      <c r="AO2427" t="str">
        <f t="shared" si="758"/>
        <v>Weekday</v>
      </c>
      <c r="AR2427" s="20">
        <f t="shared" si="759"/>
        <v>0</v>
      </c>
    </row>
    <row r="2428" spans="1:44" x14ac:dyDescent="0.35">
      <c r="A2428" t="str">
        <f t="shared" si="741"/>
        <v>CUST2427</v>
      </c>
      <c r="B2428" s="2" t="s">
        <v>2764</v>
      </c>
      <c r="C2428" s="4">
        <v>45137</v>
      </c>
      <c r="D2428" s="2" t="s">
        <v>123</v>
      </c>
      <c r="E2428" t="s">
        <v>5048</v>
      </c>
      <c r="F2428" s="2" t="s">
        <v>23</v>
      </c>
      <c r="G2428" s="2" t="s">
        <v>68</v>
      </c>
      <c r="H2428" s="2">
        <v>2</v>
      </c>
      <c r="I2428" s="19">
        <v>726.56</v>
      </c>
      <c r="J2428" s="2" t="s">
        <v>5047</v>
      </c>
      <c r="K2428" s="2" t="s">
        <v>16</v>
      </c>
      <c r="L2428" s="2">
        <v>4</v>
      </c>
      <c r="M2428" s="18">
        <f t="shared" si="742"/>
        <v>1453.12</v>
      </c>
      <c r="T2428" t="str">
        <f t="shared" si="743"/>
        <v>Completed</v>
      </c>
      <c r="U2428" t="str">
        <f t="shared" si="744"/>
        <v>Yes</v>
      </c>
      <c r="V2428" t="str">
        <f t="shared" si="745"/>
        <v>No</v>
      </c>
      <c r="X2428">
        <f t="shared" si="746"/>
        <v>590</v>
      </c>
      <c r="Y2428">
        <f t="shared" si="747"/>
        <v>451</v>
      </c>
      <c r="Z2428" s="18">
        <f t="shared" si="748"/>
        <v>594714.6477588166</v>
      </c>
      <c r="AA2428" s="18">
        <f t="shared" si="749"/>
        <v>60882.938065984097</v>
      </c>
      <c r="AB2428" s="17">
        <f t="shared" si="750"/>
        <v>3.804733727810651</v>
      </c>
      <c r="AC2428" s="2" t="s">
        <v>68</v>
      </c>
      <c r="AD2428" s="2" t="s">
        <v>23</v>
      </c>
      <c r="AE2428" t="str">
        <f t="shared" si="751"/>
        <v>Books</v>
      </c>
      <c r="AF2428" t="str">
        <f t="shared" si="752"/>
        <v>Books</v>
      </c>
      <c r="AG2428" t="str" cm="1">
        <f t="array" ref="AG2428">INDEX(AD:AD,ROW())</f>
        <v>Books</v>
      </c>
      <c r="AH2428">
        <f t="shared" si="760"/>
        <v>20</v>
      </c>
      <c r="AI2428" t="str">
        <f t="shared" si="753"/>
        <v>Books</v>
      </c>
      <c r="AK2428">
        <f t="shared" si="754"/>
        <v>2023</v>
      </c>
      <c r="AL2428">
        <f t="shared" si="755"/>
        <v>7</v>
      </c>
      <c r="AM2428">
        <f t="shared" si="756"/>
        <v>30</v>
      </c>
      <c r="AN2428">
        <f t="shared" si="757"/>
        <v>1</v>
      </c>
      <c r="AO2428" t="str">
        <f t="shared" si="758"/>
        <v>Weekend</v>
      </c>
      <c r="AR2428" s="20">
        <f t="shared" si="759"/>
        <v>0</v>
      </c>
    </row>
    <row r="2429" spans="1:44" x14ac:dyDescent="0.35">
      <c r="A2429" t="str">
        <f t="shared" si="741"/>
        <v>CUST2428</v>
      </c>
      <c r="B2429" s="2" t="s">
        <v>2765</v>
      </c>
      <c r="C2429" s="4">
        <v>45237</v>
      </c>
      <c r="D2429" s="2" t="s">
        <v>590</v>
      </c>
      <c r="E2429" t="s">
        <v>5049</v>
      </c>
      <c r="F2429" s="2" t="s">
        <v>13</v>
      </c>
      <c r="G2429" s="2" t="s">
        <v>37</v>
      </c>
      <c r="H2429" s="2">
        <v>2</v>
      </c>
      <c r="I2429" s="19">
        <v>1780.58</v>
      </c>
      <c r="J2429" s="2" t="s">
        <v>5046</v>
      </c>
      <c r="K2429" s="2" t="s">
        <v>16</v>
      </c>
      <c r="L2429" s="2">
        <v>5</v>
      </c>
      <c r="M2429" s="18">
        <f t="shared" si="742"/>
        <v>3561.16</v>
      </c>
      <c r="T2429" t="str">
        <f t="shared" si="743"/>
        <v>Completed</v>
      </c>
      <c r="U2429" t="str">
        <f t="shared" si="744"/>
        <v>Yes</v>
      </c>
      <c r="V2429" t="str">
        <f t="shared" si="745"/>
        <v>No</v>
      </c>
      <c r="X2429">
        <f t="shared" si="746"/>
        <v>595</v>
      </c>
      <c r="Y2429">
        <f t="shared" si="747"/>
        <v>444</v>
      </c>
      <c r="Z2429" s="18">
        <f t="shared" si="748"/>
        <v>1463424.4009529033</v>
      </c>
      <c r="AA2429" s="18">
        <f t="shared" si="749"/>
        <v>118285.78776560788</v>
      </c>
      <c r="AB2429" s="17">
        <f t="shared" si="750"/>
        <v>3.8140589569160999</v>
      </c>
      <c r="AC2429" s="2" t="s">
        <v>37</v>
      </c>
      <c r="AD2429" s="2" t="s">
        <v>13</v>
      </c>
      <c r="AE2429" t="str">
        <f t="shared" si="751"/>
        <v>Home &amp; Kitchen</v>
      </c>
      <c r="AF2429" t="str">
        <f t="shared" si="752"/>
        <v>Home &amp; Kitchen</v>
      </c>
      <c r="AG2429" t="str" cm="1">
        <f t="array" ref="AG2429">INDEX(AD:AD,ROW())</f>
        <v>Home &amp; Kitchen</v>
      </c>
      <c r="AH2429">
        <f t="shared" si="760"/>
        <v>8</v>
      </c>
      <c r="AI2429" t="str">
        <f t="shared" si="753"/>
        <v>Home &amp; Kitchen</v>
      </c>
      <c r="AK2429">
        <f t="shared" si="754"/>
        <v>2023</v>
      </c>
      <c r="AL2429">
        <f t="shared" si="755"/>
        <v>11</v>
      </c>
      <c r="AM2429">
        <f t="shared" si="756"/>
        <v>7</v>
      </c>
      <c r="AN2429">
        <f t="shared" si="757"/>
        <v>3</v>
      </c>
      <c r="AO2429" t="str">
        <f t="shared" si="758"/>
        <v>Weekday</v>
      </c>
      <c r="AR2429" s="20">
        <f t="shared" si="759"/>
        <v>0</v>
      </c>
    </row>
    <row r="2430" spans="1:44" x14ac:dyDescent="0.35">
      <c r="A2430" t="str">
        <f t="shared" si="741"/>
        <v>CUST2429</v>
      </c>
      <c r="B2430" s="2" t="s">
        <v>2766</v>
      </c>
      <c r="C2430" s="4">
        <v>45127</v>
      </c>
      <c r="D2430" s="2" t="s">
        <v>342</v>
      </c>
      <c r="E2430" t="s">
        <v>5053</v>
      </c>
      <c r="F2430" s="2" t="s">
        <v>23</v>
      </c>
      <c r="G2430" s="2" t="s">
        <v>24</v>
      </c>
      <c r="H2430" s="2">
        <v>1</v>
      </c>
      <c r="I2430" s="19">
        <v>762.05</v>
      </c>
      <c r="J2430" s="2" t="s">
        <v>50</v>
      </c>
      <c r="K2430" s="2" t="s">
        <v>16</v>
      </c>
      <c r="L2430" s="2">
        <v>4</v>
      </c>
      <c r="M2430" s="18">
        <f t="shared" si="742"/>
        <v>762.05</v>
      </c>
      <c r="T2430" t="str">
        <f t="shared" si="743"/>
        <v>Completed</v>
      </c>
      <c r="U2430" t="str">
        <f t="shared" si="744"/>
        <v>No</v>
      </c>
      <c r="V2430" t="str">
        <f t="shared" si="745"/>
        <v>No</v>
      </c>
      <c r="X2430">
        <f t="shared" si="746"/>
        <v>559</v>
      </c>
      <c r="Y2430">
        <f t="shared" si="747"/>
        <v>408</v>
      </c>
      <c r="Z2430" s="18">
        <f t="shared" si="748"/>
        <v>594714.6477588166</v>
      </c>
      <c r="AA2430" s="18">
        <f t="shared" si="749"/>
        <v>60882.938065984097</v>
      </c>
      <c r="AB2430" s="17">
        <f t="shared" si="750"/>
        <v>3.804733727810651</v>
      </c>
      <c r="AC2430" s="2" t="s">
        <v>24</v>
      </c>
      <c r="AD2430" s="2" t="s">
        <v>23</v>
      </c>
      <c r="AE2430" t="str">
        <f t="shared" si="751"/>
        <v>Books</v>
      </c>
      <c r="AF2430" t="str">
        <f t="shared" si="752"/>
        <v>Books</v>
      </c>
      <c r="AG2430" t="str" cm="1">
        <f t="array" ref="AG2430">INDEX(AD:AD,ROW())</f>
        <v>Books</v>
      </c>
      <c r="AH2430">
        <f t="shared" si="760"/>
        <v>4</v>
      </c>
      <c r="AI2430" t="str">
        <f t="shared" si="753"/>
        <v>Books</v>
      </c>
      <c r="AK2430">
        <f t="shared" si="754"/>
        <v>2023</v>
      </c>
      <c r="AL2430">
        <f t="shared" si="755"/>
        <v>7</v>
      </c>
      <c r="AM2430">
        <f t="shared" si="756"/>
        <v>20</v>
      </c>
      <c r="AN2430">
        <f t="shared" si="757"/>
        <v>5</v>
      </c>
      <c r="AO2430" t="str">
        <f t="shared" si="758"/>
        <v>Weekday</v>
      </c>
      <c r="AR2430" s="20">
        <f t="shared" si="759"/>
        <v>0</v>
      </c>
    </row>
    <row r="2431" spans="1:44" x14ac:dyDescent="0.35">
      <c r="A2431" t="str">
        <f t="shared" si="741"/>
        <v>CUST2430</v>
      </c>
      <c r="B2431" s="2" t="s">
        <v>2767</v>
      </c>
      <c r="C2431" s="4">
        <v>45601</v>
      </c>
      <c r="D2431" s="2" t="s">
        <v>269</v>
      </c>
      <c r="E2431" t="s">
        <v>5054</v>
      </c>
      <c r="F2431" s="2" t="s">
        <v>13</v>
      </c>
      <c r="G2431" s="2" t="s">
        <v>14</v>
      </c>
      <c r="H2431" s="2">
        <v>3</v>
      </c>
      <c r="I2431" s="19">
        <v>1841.02</v>
      </c>
      <c r="J2431" s="2" t="s">
        <v>5047</v>
      </c>
      <c r="K2431" s="2" t="s">
        <v>16</v>
      </c>
      <c r="L2431" s="2">
        <v>4</v>
      </c>
      <c r="M2431" s="18">
        <f t="shared" si="742"/>
        <v>5523.0599999999995</v>
      </c>
      <c r="T2431" t="str">
        <f t="shared" si="743"/>
        <v>Completed</v>
      </c>
      <c r="U2431" t="str">
        <f t="shared" si="744"/>
        <v>Yes</v>
      </c>
      <c r="V2431" t="str">
        <f t="shared" si="745"/>
        <v>No</v>
      </c>
      <c r="X2431">
        <f t="shared" si="746"/>
        <v>558</v>
      </c>
      <c r="Y2431">
        <f t="shared" si="747"/>
        <v>430</v>
      </c>
      <c r="Z2431" s="18">
        <f t="shared" si="748"/>
        <v>1463424.4009529033</v>
      </c>
      <c r="AA2431" s="18">
        <f t="shared" si="749"/>
        <v>118285.78776560788</v>
      </c>
      <c r="AB2431" s="17">
        <f t="shared" si="750"/>
        <v>3.8140589569160999</v>
      </c>
      <c r="AC2431" s="2" t="s">
        <v>14</v>
      </c>
      <c r="AD2431" s="2" t="s">
        <v>13</v>
      </c>
      <c r="AE2431" t="str">
        <f t="shared" si="751"/>
        <v>Home &amp; Kitchen</v>
      </c>
      <c r="AF2431" t="str">
        <f t="shared" si="752"/>
        <v>Home &amp; Kitchen</v>
      </c>
      <c r="AG2431" t="str" cm="1">
        <f t="array" ref="AG2431">INDEX(AD:AD,ROW())</f>
        <v>Home &amp; Kitchen</v>
      </c>
      <c r="AH2431">
        <f t="shared" si="760"/>
        <v>2</v>
      </c>
      <c r="AI2431" t="str">
        <f t="shared" si="753"/>
        <v>Home &amp; Kitchen</v>
      </c>
      <c r="AK2431">
        <f t="shared" si="754"/>
        <v>2024</v>
      </c>
      <c r="AL2431">
        <f t="shared" si="755"/>
        <v>11</v>
      </c>
      <c r="AM2431">
        <f t="shared" si="756"/>
        <v>5</v>
      </c>
      <c r="AN2431">
        <f t="shared" si="757"/>
        <v>3</v>
      </c>
      <c r="AO2431" t="str">
        <f t="shared" si="758"/>
        <v>Weekday</v>
      </c>
      <c r="AR2431" s="20">
        <f t="shared" si="759"/>
        <v>0</v>
      </c>
    </row>
    <row r="2432" spans="1:44" x14ac:dyDescent="0.35">
      <c r="A2432" t="str">
        <f t="shared" si="741"/>
        <v>CUST2431</v>
      </c>
      <c r="B2432" s="2" t="s">
        <v>2768</v>
      </c>
      <c r="C2432" s="4">
        <v>45615</v>
      </c>
      <c r="D2432" s="2" t="s">
        <v>1913</v>
      </c>
      <c r="E2432" t="s">
        <v>5049</v>
      </c>
      <c r="F2432" s="2" t="s">
        <v>23</v>
      </c>
      <c r="G2432" s="2" t="s">
        <v>75</v>
      </c>
      <c r="H2432" s="2">
        <v>2</v>
      </c>
      <c r="I2432" s="19">
        <v>397.14</v>
      </c>
      <c r="J2432" s="2" t="s">
        <v>50</v>
      </c>
      <c r="K2432" s="2" t="s">
        <v>103</v>
      </c>
      <c r="L2432" s="31"/>
      <c r="M2432" s="18">
        <f t="shared" si="742"/>
        <v>794.28</v>
      </c>
      <c r="T2432" t="str">
        <f t="shared" si="743"/>
        <v>Lost Sale</v>
      </c>
      <c r="U2432" t="str">
        <f t="shared" si="744"/>
        <v>No</v>
      </c>
      <c r="V2432" t="str">
        <f t="shared" si="745"/>
        <v>Yes</v>
      </c>
      <c r="X2432">
        <f t="shared" si="746"/>
        <v>595</v>
      </c>
      <c r="Y2432">
        <f t="shared" si="747"/>
        <v>444</v>
      </c>
      <c r="Z2432" s="18">
        <f t="shared" si="748"/>
        <v>594714.6477588166</v>
      </c>
      <c r="AA2432" s="18">
        <f t="shared" si="749"/>
        <v>60882.938065984097</v>
      </c>
      <c r="AB2432" s="17">
        <f t="shared" si="750"/>
        <v>3.804733727810651</v>
      </c>
      <c r="AC2432" s="2" t="s">
        <v>75</v>
      </c>
      <c r="AD2432" s="2" t="s">
        <v>23</v>
      </c>
      <c r="AE2432" t="str">
        <f t="shared" si="751"/>
        <v>Books</v>
      </c>
      <c r="AF2432" t="str">
        <f t="shared" si="752"/>
        <v>Books</v>
      </c>
      <c r="AG2432" t="str" cm="1">
        <f t="array" ref="AG2432">INDEX(AD:AD,ROW())</f>
        <v>Books</v>
      </c>
      <c r="AH2432">
        <f t="shared" si="760"/>
        <v>23</v>
      </c>
      <c r="AI2432" t="str">
        <f t="shared" si="753"/>
        <v>Books</v>
      </c>
      <c r="AK2432">
        <f t="shared" si="754"/>
        <v>2024</v>
      </c>
      <c r="AL2432">
        <f t="shared" si="755"/>
        <v>11</v>
      </c>
      <c r="AM2432">
        <f t="shared" si="756"/>
        <v>19</v>
      </c>
      <c r="AN2432">
        <f t="shared" si="757"/>
        <v>3</v>
      </c>
      <c r="AO2432" t="str">
        <f t="shared" si="758"/>
        <v>Weekday</v>
      </c>
      <c r="AR2432" s="20">
        <f t="shared" si="759"/>
        <v>1</v>
      </c>
    </row>
    <row r="2433" spans="1:44" x14ac:dyDescent="0.35">
      <c r="A2433" t="str">
        <f t="shared" si="741"/>
        <v>CUST2432</v>
      </c>
      <c r="B2433" s="2" t="s">
        <v>2769</v>
      </c>
      <c r="C2433" s="4">
        <v>44965</v>
      </c>
      <c r="D2433" s="2" t="s">
        <v>707</v>
      </c>
      <c r="E2433" t="s">
        <v>5054</v>
      </c>
      <c r="F2433" s="2" t="s">
        <v>13</v>
      </c>
      <c r="G2433" s="2" t="s">
        <v>34</v>
      </c>
      <c r="H2433" s="2">
        <v>2</v>
      </c>
      <c r="I2433" s="19">
        <v>1682.31</v>
      </c>
      <c r="J2433" s="2" t="s">
        <v>5047</v>
      </c>
      <c r="K2433" s="2" t="s">
        <v>16</v>
      </c>
      <c r="L2433" s="2">
        <v>5</v>
      </c>
      <c r="M2433" s="18">
        <f t="shared" si="742"/>
        <v>3364.62</v>
      </c>
      <c r="T2433" t="str">
        <f t="shared" si="743"/>
        <v>Completed</v>
      </c>
      <c r="U2433" t="str">
        <f t="shared" si="744"/>
        <v>Yes</v>
      </c>
      <c r="V2433" t="str">
        <f t="shared" si="745"/>
        <v>No</v>
      </c>
      <c r="X2433">
        <f t="shared" si="746"/>
        <v>558</v>
      </c>
      <c r="Y2433">
        <f t="shared" si="747"/>
        <v>430</v>
      </c>
      <c r="Z2433" s="18">
        <f t="shared" si="748"/>
        <v>1463424.4009529033</v>
      </c>
      <c r="AA2433" s="18">
        <f t="shared" si="749"/>
        <v>118285.78776560788</v>
      </c>
      <c r="AB2433" s="17">
        <f t="shared" si="750"/>
        <v>3.8140589569160999</v>
      </c>
      <c r="AC2433" s="2" t="s">
        <v>34</v>
      </c>
      <c r="AD2433" s="2" t="s">
        <v>13</v>
      </c>
      <c r="AE2433" t="str">
        <f t="shared" si="751"/>
        <v>Home &amp; Kitchen</v>
      </c>
      <c r="AF2433" t="str">
        <f t="shared" si="752"/>
        <v>Home &amp; Kitchen</v>
      </c>
      <c r="AG2433" t="str" cm="1">
        <f t="array" ref="AG2433">INDEX(AD:AD,ROW())</f>
        <v>Home &amp; Kitchen</v>
      </c>
      <c r="AH2433">
        <f t="shared" si="760"/>
        <v>7</v>
      </c>
      <c r="AI2433" t="str">
        <f t="shared" si="753"/>
        <v>Home &amp; Kitchen</v>
      </c>
      <c r="AK2433">
        <f t="shared" si="754"/>
        <v>2023</v>
      </c>
      <c r="AL2433">
        <f t="shared" si="755"/>
        <v>2</v>
      </c>
      <c r="AM2433">
        <f t="shared" si="756"/>
        <v>8</v>
      </c>
      <c r="AN2433">
        <f t="shared" si="757"/>
        <v>4</v>
      </c>
      <c r="AO2433" t="str">
        <f t="shared" si="758"/>
        <v>Weekday</v>
      </c>
      <c r="AR2433" s="20">
        <f t="shared" si="759"/>
        <v>0</v>
      </c>
    </row>
    <row r="2434" spans="1:44" x14ac:dyDescent="0.35">
      <c r="A2434" t="str">
        <f t="shared" si="741"/>
        <v>CUST2433</v>
      </c>
      <c r="B2434" s="2" t="s">
        <v>2770</v>
      </c>
      <c r="C2434" s="4">
        <v>45331</v>
      </c>
      <c r="D2434" s="2" t="s">
        <v>1393</v>
      </c>
      <c r="E2434" t="s">
        <v>5053</v>
      </c>
      <c r="F2434" s="2" t="s">
        <v>42</v>
      </c>
      <c r="G2434" s="2" t="s">
        <v>5042</v>
      </c>
      <c r="H2434" s="2">
        <v>3</v>
      </c>
      <c r="I2434" s="19">
        <v>1214.8800000000001</v>
      </c>
      <c r="J2434" s="2" t="s">
        <v>20</v>
      </c>
      <c r="K2434" s="2" t="s">
        <v>103</v>
      </c>
      <c r="L2434" s="2">
        <v>5</v>
      </c>
      <c r="M2434" s="18">
        <f t="shared" si="742"/>
        <v>3644.6400000000003</v>
      </c>
      <c r="T2434" t="str">
        <f t="shared" si="743"/>
        <v>Lost Sale</v>
      </c>
      <c r="U2434" t="str">
        <f t="shared" si="744"/>
        <v>No</v>
      </c>
      <c r="V2434" t="str">
        <f t="shared" si="745"/>
        <v>Yes</v>
      </c>
      <c r="X2434">
        <f t="shared" si="746"/>
        <v>559</v>
      </c>
      <c r="Y2434">
        <f t="shared" si="747"/>
        <v>408</v>
      </c>
      <c r="Z2434" s="18">
        <f t="shared" si="748"/>
        <v>1098537.4901531704</v>
      </c>
      <c r="AA2434" s="18">
        <f t="shared" si="749"/>
        <v>96724.388030634553</v>
      </c>
      <c r="AB2434" s="17">
        <f t="shared" si="750"/>
        <v>3.9001122334455669</v>
      </c>
      <c r="AC2434" s="2" t="s">
        <v>5042</v>
      </c>
      <c r="AD2434" s="2" t="s">
        <v>42</v>
      </c>
      <c r="AE2434" t="str">
        <f t="shared" si="751"/>
        <v>Beauty</v>
      </c>
      <c r="AF2434" t="str">
        <f t="shared" si="752"/>
        <v>Beauty</v>
      </c>
      <c r="AG2434" t="str" cm="1">
        <f t="array" ref="AG2434">INDEX(AD:AD,ROW())</f>
        <v>Beauty</v>
      </c>
      <c r="AH2434">
        <f t="shared" si="760"/>
        <v>18</v>
      </c>
      <c r="AI2434" t="str">
        <f t="shared" si="753"/>
        <v>Beauty</v>
      </c>
      <c r="AK2434">
        <f t="shared" si="754"/>
        <v>2024</v>
      </c>
      <c r="AL2434">
        <f t="shared" si="755"/>
        <v>2</v>
      </c>
      <c r="AM2434">
        <f t="shared" si="756"/>
        <v>9</v>
      </c>
      <c r="AN2434">
        <f t="shared" si="757"/>
        <v>6</v>
      </c>
      <c r="AO2434" t="str">
        <f t="shared" si="758"/>
        <v>Weekday</v>
      </c>
      <c r="AR2434" s="20">
        <f t="shared" si="759"/>
        <v>1</v>
      </c>
    </row>
    <row r="2435" spans="1:44" x14ac:dyDescent="0.35">
      <c r="A2435" t="str">
        <f t="shared" ref="A2435:A2498" si="761">"CUST"&amp;TEXT(ROW()-1,"0000")</f>
        <v>CUST2434</v>
      </c>
      <c r="B2435" s="2" t="s">
        <v>2771</v>
      </c>
      <c r="C2435" s="4">
        <v>45599</v>
      </c>
      <c r="D2435" s="2" t="s">
        <v>1725</v>
      </c>
      <c r="E2435" t="s">
        <v>5051</v>
      </c>
      <c r="F2435" s="2" t="s">
        <v>29</v>
      </c>
      <c r="G2435" s="2" t="s">
        <v>138</v>
      </c>
      <c r="H2435" s="2">
        <v>1</v>
      </c>
      <c r="I2435" s="19">
        <v>918.97</v>
      </c>
      <c r="J2435" s="2" t="s">
        <v>50</v>
      </c>
      <c r="K2435" s="2" t="s">
        <v>16</v>
      </c>
      <c r="L2435" s="2">
        <v>4</v>
      </c>
      <c r="M2435" s="18">
        <f t="shared" ref="M2435:M2498" si="762">H2435*I2435</f>
        <v>918.97</v>
      </c>
      <c r="T2435" t="str">
        <f t="shared" ref="T2435:T2498" si="763">IF(K2435="Cancelled","Lost Sale",IF(K2435="Pending","Pending","Completed"))</f>
        <v>Completed</v>
      </c>
      <c r="U2435" t="str">
        <f t="shared" ref="U2435:U2498" si="764">IF(AND(K2435="Delivered",M2435&gt;1000),"Yes","No")</f>
        <v>No</v>
      </c>
      <c r="V2435" t="str">
        <f t="shared" ref="V2435:V2498" si="765">IF(OR(K2435="Cancelled",K2435="Pending"),"Yes","No")</f>
        <v>No</v>
      </c>
      <c r="X2435">
        <f t="shared" ref="X2435:X2498" si="766">COUNTIF($E$2:$E$4701,E2435)</f>
        <v>619</v>
      </c>
      <c r="Y2435">
        <f t="shared" ref="Y2435:Y2498" si="767">COUNTIFS($E$2:$E$4701,E2435,$K$2:$K$4701,"Delivered")</f>
        <v>468</v>
      </c>
      <c r="Z2435" s="18">
        <f t="shared" ref="Z2435:Z2498" si="768">SUMIF($F$2:$F$4701,F2435,$M$2:$M$4701)</f>
        <v>1892867.2841657216</v>
      </c>
      <c r="AA2435" s="18">
        <f t="shared" ref="AA2435:AA2498" si="769">SUMIFS($M$2:$M$4701,$F$2:$F$4701,F2435,$K$2:$K$4701,"Pending")</f>
        <v>199432.98236095349</v>
      </c>
      <c r="AB2435" s="17">
        <f t="shared" ref="AB2435:AB2498" si="770">AVERAGEIF($F$2:$F$4701,F2435,$L$2:$L$4701)</f>
        <v>3.8949824970828471</v>
      </c>
      <c r="AC2435" s="2" t="s">
        <v>138</v>
      </c>
      <c r="AD2435" s="2" t="s">
        <v>29</v>
      </c>
      <c r="AE2435" t="str">
        <f t="shared" ref="AE2435:AE2498" si="771">VLOOKUP(G2435,$AC$2:$AD$4738,2,FALSE)</f>
        <v>Fashion</v>
      </c>
      <c r="AF2435" t="str">
        <f t="shared" ref="AF2435:AF2498" si="772">_xlfn.XLOOKUP(G2435,AC:AC,AD:AD)</f>
        <v>Fashion</v>
      </c>
      <c r="AG2435" t="str" cm="1">
        <f t="array" ref="AG2435">INDEX(AD:AD,ROW())</f>
        <v>Fashion</v>
      </c>
      <c r="AH2435">
        <f t="shared" si="760"/>
        <v>53</v>
      </c>
      <c r="AI2435" t="str">
        <f t="shared" ref="AI2435:AI2498" si="773">INDEX(AD:AD,MATCH(G2435,AC:AC,0))</f>
        <v>Fashion</v>
      </c>
      <c r="AK2435">
        <f t="shared" ref="AK2435:AK2498" si="774">YEAR(C2435)</f>
        <v>2024</v>
      </c>
      <c r="AL2435">
        <f t="shared" ref="AL2435:AL2498" si="775">MONTH(C2435)</f>
        <v>11</v>
      </c>
      <c r="AM2435">
        <f t="shared" ref="AM2435:AM2498" si="776">DAY(C2435)</f>
        <v>3</v>
      </c>
      <c r="AN2435">
        <f t="shared" ref="AN2435:AN2498" si="777">WEEKDAY(C2435)</f>
        <v>1</v>
      </c>
      <c r="AO2435" t="str">
        <f t="shared" ref="AO2435:AO2498" si="778">IF(WEEKDAY(C2435,2)&gt;5,"Weekend","Weekday")</f>
        <v>Weekend</v>
      </c>
      <c r="AR2435" s="20">
        <f t="shared" ref="AR2435:AR2498" si="779">IF(OR(K2435="Cancelled",K2435="Returned"),1,0)</f>
        <v>0</v>
      </c>
    </row>
    <row r="2436" spans="1:44" x14ac:dyDescent="0.35">
      <c r="A2436" t="str">
        <f t="shared" si="761"/>
        <v>CUST2435</v>
      </c>
      <c r="B2436" s="2" t="s">
        <v>2772</v>
      </c>
      <c r="C2436" s="4">
        <v>45132</v>
      </c>
      <c r="D2436" s="2" t="s">
        <v>808</v>
      </c>
      <c r="E2436" t="s">
        <v>5051</v>
      </c>
      <c r="F2436" s="2" t="s">
        <v>23</v>
      </c>
      <c r="G2436" s="2" t="s">
        <v>68</v>
      </c>
      <c r="H2436" s="2">
        <v>2</v>
      </c>
      <c r="I2436" s="19">
        <v>453.53</v>
      </c>
      <c r="J2436" s="2" t="s">
        <v>15</v>
      </c>
      <c r="K2436" s="2" t="s">
        <v>16</v>
      </c>
      <c r="L2436" s="2">
        <v>4</v>
      </c>
      <c r="M2436" s="18">
        <f t="shared" si="762"/>
        <v>907.06</v>
      </c>
      <c r="T2436" t="str">
        <f t="shared" si="763"/>
        <v>Completed</v>
      </c>
      <c r="U2436" t="str">
        <f t="shared" si="764"/>
        <v>No</v>
      </c>
      <c r="V2436" t="str">
        <f t="shared" si="765"/>
        <v>No</v>
      </c>
      <c r="X2436">
        <f t="shared" si="766"/>
        <v>619</v>
      </c>
      <c r="Y2436">
        <f t="shared" si="767"/>
        <v>468</v>
      </c>
      <c r="Z2436" s="18">
        <f t="shared" si="768"/>
        <v>594714.6477588166</v>
      </c>
      <c r="AA2436" s="18">
        <f t="shared" si="769"/>
        <v>60882.938065984097</v>
      </c>
      <c r="AB2436" s="17">
        <f t="shared" si="770"/>
        <v>3.804733727810651</v>
      </c>
      <c r="AC2436" s="2" t="s">
        <v>68</v>
      </c>
      <c r="AD2436" s="2" t="s">
        <v>23</v>
      </c>
      <c r="AE2436" t="str">
        <f t="shared" si="771"/>
        <v>Books</v>
      </c>
      <c r="AF2436" t="str">
        <f t="shared" si="772"/>
        <v>Books</v>
      </c>
      <c r="AG2436" t="str" cm="1">
        <f t="array" ref="AG2436">INDEX(AD:AD,ROW())</f>
        <v>Books</v>
      </c>
      <c r="AH2436">
        <f t="shared" si="760"/>
        <v>20</v>
      </c>
      <c r="AI2436" t="str">
        <f t="shared" si="773"/>
        <v>Books</v>
      </c>
      <c r="AK2436">
        <f t="shared" si="774"/>
        <v>2023</v>
      </c>
      <c r="AL2436">
        <f t="shared" si="775"/>
        <v>7</v>
      </c>
      <c r="AM2436">
        <f t="shared" si="776"/>
        <v>25</v>
      </c>
      <c r="AN2436">
        <f t="shared" si="777"/>
        <v>3</v>
      </c>
      <c r="AO2436" t="str">
        <f t="shared" si="778"/>
        <v>Weekday</v>
      </c>
      <c r="AR2436" s="20">
        <f t="shared" si="779"/>
        <v>0</v>
      </c>
    </row>
    <row r="2437" spans="1:44" x14ac:dyDescent="0.35">
      <c r="A2437" t="str">
        <f t="shared" si="761"/>
        <v>CUST2436</v>
      </c>
      <c r="B2437" s="2" t="s">
        <v>2773</v>
      </c>
      <c r="C2437" s="4">
        <v>44958</v>
      </c>
      <c r="D2437" s="2" t="s">
        <v>230</v>
      </c>
      <c r="E2437" t="s">
        <v>5050</v>
      </c>
      <c r="F2437" s="2" t="s">
        <v>42</v>
      </c>
      <c r="G2437" s="2" t="s">
        <v>170</v>
      </c>
      <c r="H2437" s="2">
        <v>1</v>
      </c>
      <c r="I2437" s="19">
        <v>694.86</v>
      </c>
      <c r="J2437" s="2" t="s">
        <v>15</v>
      </c>
      <c r="K2437" s="2" t="s">
        <v>16</v>
      </c>
      <c r="L2437" s="2">
        <v>4</v>
      </c>
      <c r="M2437" s="18">
        <f t="shared" si="762"/>
        <v>694.86</v>
      </c>
      <c r="T2437" t="str">
        <f t="shared" si="763"/>
        <v>Completed</v>
      </c>
      <c r="U2437" t="str">
        <f t="shared" si="764"/>
        <v>No</v>
      </c>
      <c r="V2437" t="str">
        <f t="shared" si="765"/>
        <v>No</v>
      </c>
      <c r="X2437">
        <f t="shared" si="766"/>
        <v>589</v>
      </c>
      <c r="Y2437">
        <f t="shared" si="767"/>
        <v>426</v>
      </c>
      <c r="Z2437" s="18">
        <f t="shared" si="768"/>
        <v>1098537.4901531704</v>
      </c>
      <c r="AA2437" s="18">
        <f t="shared" si="769"/>
        <v>96724.388030634553</v>
      </c>
      <c r="AB2437" s="17">
        <f t="shared" si="770"/>
        <v>3.9001122334455669</v>
      </c>
      <c r="AC2437" s="2" t="s">
        <v>170</v>
      </c>
      <c r="AD2437" s="2" t="s">
        <v>42</v>
      </c>
      <c r="AE2437" t="str">
        <f t="shared" si="771"/>
        <v>Beauty</v>
      </c>
      <c r="AF2437" t="str">
        <f t="shared" si="772"/>
        <v>Beauty</v>
      </c>
      <c r="AG2437" t="str" cm="1">
        <f t="array" ref="AG2437">INDEX(AD:AD,ROW())</f>
        <v>Beauty</v>
      </c>
      <c r="AH2437">
        <f t="shared" si="760"/>
        <v>70</v>
      </c>
      <c r="AI2437" t="str">
        <f t="shared" si="773"/>
        <v>Beauty</v>
      </c>
      <c r="AK2437">
        <f t="shared" si="774"/>
        <v>2023</v>
      </c>
      <c r="AL2437">
        <f t="shared" si="775"/>
        <v>2</v>
      </c>
      <c r="AM2437">
        <f t="shared" si="776"/>
        <v>1</v>
      </c>
      <c r="AN2437">
        <f t="shared" si="777"/>
        <v>4</v>
      </c>
      <c r="AO2437" t="str">
        <f t="shared" si="778"/>
        <v>Weekday</v>
      </c>
      <c r="AR2437" s="20">
        <f t="shared" si="779"/>
        <v>0</v>
      </c>
    </row>
    <row r="2438" spans="1:44" x14ac:dyDescent="0.35">
      <c r="A2438" t="str">
        <f t="shared" si="761"/>
        <v>CUST2437</v>
      </c>
      <c r="B2438" s="2" t="s">
        <v>2774</v>
      </c>
      <c r="C2438" s="4">
        <v>45343</v>
      </c>
      <c r="D2438" s="2" t="s">
        <v>357</v>
      </c>
      <c r="E2438" t="s">
        <v>5049</v>
      </c>
      <c r="F2438" s="2" t="s">
        <v>42</v>
      </c>
      <c r="G2438" s="2" t="s">
        <v>188</v>
      </c>
      <c r="H2438" s="2">
        <v>1</v>
      </c>
      <c r="I2438" s="19">
        <v>1125.4000000000001</v>
      </c>
      <c r="J2438" s="2" t="s">
        <v>5046</v>
      </c>
      <c r="K2438" s="2" t="s">
        <v>16</v>
      </c>
      <c r="L2438" s="2">
        <v>4</v>
      </c>
      <c r="M2438" s="18">
        <f t="shared" si="762"/>
        <v>1125.4000000000001</v>
      </c>
      <c r="T2438" t="str">
        <f t="shared" si="763"/>
        <v>Completed</v>
      </c>
      <c r="U2438" t="str">
        <f t="shared" si="764"/>
        <v>Yes</v>
      </c>
      <c r="V2438" t="str">
        <f t="shared" si="765"/>
        <v>No</v>
      </c>
      <c r="X2438">
        <f t="shared" si="766"/>
        <v>595</v>
      </c>
      <c r="Y2438">
        <f t="shared" si="767"/>
        <v>444</v>
      </c>
      <c r="Z2438" s="18">
        <f t="shared" si="768"/>
        <v>1098537.4901531704</v>
      </c>
      <c r="AA2438" s="18">
        <f t="shared" si="769"/>
        <v>96724.388030634553</v>
      </c>
      <c r="AB2438" s="17">
        <f t="shared" si="770"/>
        <v>3.9001122334455669</v>
      </c>
      <c r="AC2438" s="2" t="s">
        <v>188</v>
      </c>
      <c r="AD2438" s="2" t="s">
        <v>42</v>
      </c>
      <c r="AE2438" t="str">
        <f t="shared" si="771"/>
        <v>Beauty</v>
      </c>
      <c r="AF2438" t="str">
        <f t="shared" si="772"/>
        <v>Beauty</v>
      </c>
      <c r="AG2438" t="str" cm="1">
        <f t="array" ref="AG2438">INDEX(AD:AD,ROW())</f>
        <v>Beauty</v>
      </c>
      <c r="AH2438">
        <f t="shared" si="760"/>
        <v>80</v>
      </c>
      <c r="AI2438" t="str">
        <f t="shared" si="773"/>
        <v>Beauty</v>
      </c>
      <c r="AK2438">
        <f t="shared" si="774"/>
        <v>2024</v>
      </c>
      <c r="AL2438">
        <f t="shared" si="775"/>
        <v>2</v>
      </c>
      <c r="AM2438">
        <f t="shared" si="776"/>
        <v>21</v>
      </c>
      <c r="AN2438">
        <f t="shared" si="777"/>
        <v>4</v>
      </c>
      <c r="AO2438" t="str">
        <f t="shared" si="778"/>
        <v>Weekday</v>
      </c>
      <c r="AR2438" s="20">
        <f t="shared" si="779"/>
        <v>0</v>
      </c>
    </row>
    <row r="2439" spans="1:44" x14ac:dyDescent="0.35">
      <c r="A2439" t="str">
        <f t="shared" si="761"/>
        <v>CUST2438</v>
      </c>
      <c r="B2439" s="2" t="s">
        <v>2775</v>
      </c>
      <c r="C2439" s="4">
        <v>45472</v>
      </c>
      <c r="D2439" s="2" t="s">
        <v>74</v>
      </c>
      <c r="E2439" t="s">
        <v>5048</v>
      </c>
      <c r="F2439" s="2" t="s">
        <v>13</v>
      </c>
      <c r="G2439" s="2" t="s">
        <v>14</v>
      </c>
      <c r="H2439" s="2">
        <v>1</v>
      </c>
      <c r="I2439" s="19">
        <v>980.19</v>
      </c>
      <c r="J2439" s="2" t="s">
        <v>20</v>
      </c>
      <c r="K2439" s="2" t="s">
        <v>16</v>
      </c>
      <c r="L2439" s="2">
        <v>2</v>
      </c>
      <c r="M2439" s="18">
        <f t="shared" si="762"/>
        <v>980.19</v>
      </c>
      <c r="T2439" t="str">
        <f t="shared" si="763"/>
        <v>Completed</v>
      </c>
      <c r="U2439" t="str">
        <f t="shared" si="764"/>
        <v>No</v>
      </c>
      <c r="V2439" t="str">
        <f t="shared" si="765"/>
        <v>No</v>
      </c>
      <c r="X2439">
        <f t="shared" si="766"/>
        <v>590</v>
      </c>
      <c r="Y2439">
        <f t="shared" si="767"/>
        <v>451</v>
      </c>
      <c r="Z2439" s="18">
        <f t="shared" si="768"/>
        <v>1463424.4009529033</v>
      </c>
      <c r="AA2439" s="18">
        <f t="shared" si="769"/>
        <v>118285.78776560788</v>
      </c>
      <c r="AB2439" s="17">
        <f t="shared" si="770"/>
        <v>3.8140589569160999</v>
      </c>
      <c r="AC2439" s="2" t="s">
        <v>14</v>
      </c>
      <c r="AD2439" s="2" t="s">
        <v>13</v>
      </c>
      <c r="AE2439" t="str">
        <f t="shared" si="771"/>
        <v>Home &amp; Kitchen</v>
      </c>
      <c r="AF2439" t="str">
        <f t="shared" si="772"/>
        <v>Home &amp; Kitchen</v>
      </c>
      <c r="AG2439" t="str" cm="1">
        <f t="array" ref="AG2439">INDEX(AD:AD,ROW())</f>
        <v>Home &amp; Kitchen</v>
      </c>
      <c r="AH2439">
        <f t="shared" si="760"/>
        <v>2</v>
      </c>
      <c r="AI2439" t="str">
        <f t="shared" si="773"/>
        <v>Home &amp; Kitchen</v>
      </c>
      <c r="AK2439">
        <f t="shared" si="774"/>
        <v>2024</v>
      </c>
      <c r="AL2439">
        <f t="shared" si="775"/>
        <v>6</v>
      </c>
      <c r="AM2439">
        <f t="shared" si="776"/>
        <v>29</v>
      </c>
      <c r="AN2439">
        <f t="shared" si="777"/>
        <v>7</v>
      </c>
      <c r="AO2439" t="str">
        <f t="shared" si="778"/>
        <v>Weekend</v>
      </c>
      <c r="AR2439" s="20">
        <f t="shared" si="779"/>
        <v>0</v>
      </c>
    </row>
    <row r="2440" spans="1:44" x14ac:dyDescent="0.35">
      <c r="A2440" t="str">
        <f t="shared" si="761"/>
        <v>CUST2439</v>
      </c>
      <c r="B2440" s="2" t="s">
        <v>2776</v>
      </c>
      <c r="C2440" s="4">
        <v>45076</v>
      </c>
      <c r="D2440" s="2" t="s">
        <v>232</v>
      </c>
      <c r="E2440" t="s">
        <v>5050</v>
      </c>
      <c r="F2440" s="2" t="s">
        <v>23</v>
      </c>
      <c r="G2440" s="2" t="s">
        <v>68</v>
      </c>
      <c r="H2440" s="2">
        <v>3</v>
      </c>
      <c r="I2440" s="19">
        <v>625.94000000000005</v>
      </c>
      <c r="J2440" s="2" t="s">
        <v>15</v>
      </c>
      <c r="K2440" s="2" t="s">
        <v>31</v>
      </c>
      <c r="L2440" s="2">
        <v>2</v>
      </c>
      <c r="M2440" s="18">
        <f t="shared" si="762"/>
        <v>1877.8200000000002</v>
      </c>
      <c r="T2440" t="str">
        <f t="shared" si="763"/>
        <v>Pending</v>
      </c>
      <c r="U2440" t="str">
        <f t="shared" si="764"/>
        <v>No</v>
      </c>
      <c r="V2440" t="str">
        <f t="shared" si="765"/>
        <v>Yes</v>
      </c>
      <c r="X2440">
        <f t="shared" si="766"/>
        <v>589</v>
      </c>
      <c r="Y2440">
        <f t="shared" si="767"/>
        <v>426</v>
      </c>
      <c r="Z2440" s="18">
        <f t="shared" si="768"/>
        <v>594714.6477588166</v>
      </c>
      <c r="AA2440" s="18">
        <f t="shared" si="769"/>
        <v>60882.938065984097</v>
      </c>
      <c r="AB2440" s="17">
        <f t="shared" si="770"/>
        <v>3.804733727810651</v>
      </c>
      <c r="AC2440" s="2" t="s">
        <v>68</v>
      </c>
      <c r="AD2440" s="2" t="s">
        <v>23</v>
      </c>
      <c r="AE2440" t="str">
        <f t="shared" si="771"/>
        <v>Books</v>
      </c>
      <c r="AF2440" t="str">
        <f t="shared" si="772"/>
        <v>Books</v>
      </c>
      <c r="AG2440" t="str" cm="1">
        <f t="array" ref="AG2440">INDEX(AD:AD,ROW())</f>
        <v>Books</v>
      </c>
      <c r="AH2440">
        <f t="shared" si="760"/>
        <v>20</v>
      </c>
      <c r="AI2440" t="str">
        <f t="shared" si="773"/>
        <v>Books</v>
      </c>
      <c r="AK2440">
        <f t="shared" si="774"/>
        <v>2023</v>
      </c>
      <c r="AL2440">
        <f t="shared" si="775"/>
        <v>5</v>
      </c>
      <c r="AM2440">
        <f t="shared" si="776"/>
        <v>30</v>
      </c>
      <c r="AN2440">
        <f t="shared" si="777"/>
        <v>3</v>
      </c>
      <c r="AO2440" t="str">
        <f t="shared" si="778"/>
        <v>Weekday</v>
      </c>
      <c r="AR2440" s="20">
        <f t="shared" si="779"/>
        <v>0</v>
      </c>
    </row>
    <row r="2441" spans="1:44" x14ac:dyDescent="0.35">
      <c r="A2441" t="str">
        <f t="shared" si="761"/>
        <v>CUST2440</v>
      </c>
      <c r="B2441" s="2" t="s">
        <v>2777</v>
      </c>
      <c r="C2441" s="4">
        <v>45285</v>
      </c>
      <c r="D2441" s="2" t="s">
        <v>195</v>
      </c>
      <c r="E2441" t="s">
        <v>5050</v>
      </c>
      <c r="F2441" s="2" t="s">
        <v>19</v>
      </c>
      <c r="G2441" s="2" t="s">
        <v>128</v>
      </c>
      <c r="H2441" s="2">
        <v>1</v>
      </c>
      <c r="I2441" s="19">
        <v>2386.0700000000002</v>
      </c>
      <c r="J2441" s="2" t="s">
        <v>5047</v>
      </c>
      <c r="K2441" s="2" t="s">
        <v>16</v>
      </c>
      <c r="L2441" s="2">
        <v>4</v>
      </c>
      <c r="M2441" s="18">
        <f t="shared" si="762"/>
        <v>2386.0700000000002</v>
      </c>
      <c r="T2441" t="str">
        <f t="shared" si="763"/>
        <v>Completed</v>
      </c>
      <c r="U2441" t="str">
        <f t="shared" si="764"/>
        <v>Yes</v>
      </c>
      <c r="V2441" t="str">
        <f t="shared" si="765"/>
        <v>No</v>
      </c>
      <c r="X2441">
        <f t="shared" si="766"/>
        <v>589</v>
      </c>
      <c r="Y2441">
        <f t="shared" si="767"/>
        <v>426</v>
      </c>
      <c r="Z2441" s="18">
        <f t="shared" si="768"/>
        <v>2759712.3299794244</v>
      </c>
      <c r="AA2441" s="18">
        <f t="shared" si="769"/>
        <v>330643.50635802455</v>
      </c>
      <c r="AB2441" s="17">
        <f t="shared" si="770"/>
        <v>3.8641711229946525</v>
      </c>
      <c r="AC2441" s="2" t="s">
        <v>128</v>
      </c>
      <c r="AD2441" s="2" t="s">
        <v>19</v>
      </c>
      <c r="AE2441" t="str">
        <f t="shared" si="771"/>
        <v>Electronics</v>
      </c>
      <c r="AF2441" t="str">
        <f t="shared" si="772"/>
        <v>Electronics</v>
      </c>
      <c r="AG2441" t="str" cm="1">
        <f t="array" ref="AG2441">INDEX(AD:AD,ROW())</f>
        <v>Electronics</v>
      </c>
      <c r="AH2441">
        <f t="shared" ref="AH2441:AH2504" si="780">MATCH(G2441,AC:AC,0)</f>
        <v>48</v>
      </c>
      <c r="AI2441" t="str">
        <f t="shared" si="773"/>
        <v>Electronics</v>
      </c>
      <c r="AK2441">
        <f t="shared" si="774"/>
        <v>2023</v>
      </c>
      <c r="AL2441">
        <f t="shared" si="775"/>
        <v>12</v>
      </c>
      <c r="AM2441">
        <f t="shared" si="776"/>
        <v>25</v>
      </c>
      <c r="AN2441">
        <f t="shared" si="777"/>
        <v>2</v>
      </c>
      <c r="AO2441" t="str">
        <f t="shared" si="778"/>
        <v>Weekday</v>
      </c>
      <c r="AR2441" s="20">
        <f t="shared" si="779"/>
        <v>0</v>
      </c>
    </row>
    <row r="2442" spans="1:44" x14ac:dyDescent="0.35">
      <c r="A2442" t="str">
        <f t="shared" si="761"/>
        <v>CUST2441</v>
      </c>
      <c r="B2442" s="2" t="s">
        <v>2778</v>
      </c>
      <c r="C2442" s="4">
        <v>45251</v>
      </c>
      <c r="D2442" s="2" t="s">
        <v>261</v>
      </c>
      <c r="E2442" t="s">
        <v>5049</v>
      </c>
      <c r="F2442" s="2" t="s">
        <v>19</v>
      </c>
      <c r="G2442" s="2" t="s">
        <v>49</v>
      </c>
      <c r="H2442" s="2">
        <v>2</v>
      </c>
      <c r="I2442" s="19">
        <v>836.26</v>
      </c>
      <c r="J2442" s="2" t="s">
        <v>50</v>
      </c>
      <c r="K2442" s="2" t="s">
        <v>16</v>
      </c>
      <c r="L2442" s="2">
        <v>4</v>
      </c>
      <c r="M2442" s="18">
        <f t="shared" si="762"/>
        <v>1672.52</v>
      </c>
      <c r="T2442" t="str">
        <f t="shared" si="763"/>
        <v>Completed</v>
      </c>
      <c r="U2442" t="str">
        <f t="shared" si="764"/>
        <v>Yes</v>
      </c>
      <c r="V2442" t="str">
        <f t="shared" si="765"/>
        <v>No</v>
      </c>
      <c r="X2442">
        <f t="shared" si="766"/>
        <v>595</v>
      </c>
      <c r="Y2442">
        <f t="shared" si="767"/>
        <v>444</v>
      </c>
      <c r="Z2442" s="18">
        <f t="shared" si="768"/>
        <v>2759712.3299794244</v>
      </c>
      <c r="AA2442" s="18">
        <f t="shared" si="769"/>
        <v>330643.50635802455</v>
      </c>
      <c r="AB2442" s="17">
        <f t="shared" si="770"/>
        <v>3.8641711229946525</v>
      </c>
      <c r="AC2442" s="2" t="s">
        <v>49</v>
      </c>
      <c r="AD2442" s="2" t="s">
        <v>19</v>
      </c>
      <c r="AE2442" t="str">
        <f t="shared" si="771"/>
        <v>Electronics</v>
      </c>
      <c r="AF2442" t="str">
        <f t="shared" si="772"/>
        <v>Electronics</v>
      </c>
      <c r="AG2442" t="str" cm="1">
        <f t="array" ref="AG2442">INDEX(AD:AD,ROW())</f>
        <v>Electronics</v>
      </c>
      <c r="AH2442">
        <f t="shared" si="780"/>
        <v>12</v>
      </c>
      <c r="AI2442" t="str">
        <f t="shared" si="773"/>
        <v>Electronics</v>
      </c>
      <c r="AK2442">
        <f t="shared" si="774"/>
        <v>2023</v>
      </c>
      <c r="AL2442">
        <f t="shared" si="775"/>
        <v>11</v>
      </c>
      <c r="AM2442">
        <f t="shared" si="776"/>
        <v>21</v>
      </c>
      <c r="AN2442">
        <f t="shared" si="777"/>
        <v>3</v>
      </c>
      <c r="AO2442" t="str">
        <f t="shared" si="778"/>
        <v>Weekday</v>
      </c>
      <c r="AR2442" s="20">
        <f t="shared" si="779"/>
        <v>0</v>
      </c>
    </row>
    <row r="2443" spans="1:44" x14ac:dyDescent="0.35">
      <c r="A2443" t="str">
        <f t="shared" si="761"/>
        <v>CUST2442</v>
      </c>
      <c r="B2443" s="2" t="s">
        <v>2779</v>
      </c>
      <c r="C2443" s="4">
        <v>45637</v>
      </c>
      <c r="D2443" s="2" t="s">
        <v>1399</v>
      </c>
      <c r="E2443" t="s">
        <v>5054</v>
      </c>
      <c r="F2443" s="2" t="s">
        <v>42</v>
      </c>
      <c r="G2443" s="2" t="s">
        <v>188</v>
      </c>
      <c r="H2443" s="2">
        <v>1</v>
      </c>
      <c r="I2443" s="19">
        <v>452.62</v>
      </c>
      <c r="J2443" s="2" t="s">
        <v>5047</v>
      </c>
      <c r="K2443" s="2" t="s">
        <v>16</v>
      </c>
      <c r="L2443" s="2">
        <v>5</v>
      </c>
      <c r="M2443" s="18">
        <f t="shared" si="762"/>
        <v>452.62</v>
      </c>
      <c r="T2443" t="str">
        <f t="shared" si="763"/>
        <v>Completed</v>
      </c>
      <c r="U2443" t="str">
        <f t="shared" si="764"/>
        <v>No</v>
      </c>
      <c r="V2443" t="str">
        <f t="shared" si="765"/>
        <v>No</v>
      </c>
      <c r="X2443">
        <f t="shared" si="766"/>
        <v>558</v>
      </c>
      <c r="Y2443">
        <f t="shared" si="767"/>
        <v>430</v>
      </c>
      <c r="Z2443" s="18">
        <f t="shared" si="768"/>
        <v>1098537.4901531704</v>
      </c>
      <c r="AA2443" s="18">
        <f t="shared" si="769"/>
        <v>96724.388030634553</v>
      </c>
      <c r="AB2443" s="17">
        <f t="shared" si="770"/>
        <v>3.9001122334455669</v>
      </c>
      <c r="AC2443" s="2" t="s">
        <v>188</v>
      </c>
      <c r="AD2443" s="2" t="s">
        <v>42</v>
      </c>
      <c r="AE2443" t="str">
        <f t="shared" si="771"/>
        <v>Beauty</v>
      </c>
      <c r="AF2443" t="str">
        <f t="shared" si="772"/>
        <v>Beauty</v>
      </c>
      <c r="AG2443" t="str" cm="1">
        <f t="array" ref="AG2443">INDEX(AD:AD,ROW())</f>
        <v>Beauty</v>
      </c>
      <c r="AH2443">
        <f t="shared" si="780"/>
        <v>80</v>
      </c>
      <c r="AI2443" t="str">
        <f t="shared" si="773"/>
        <v>Beauty</v>
      </c>
      <c r="AK2443">
        <f t="shared" si="774"/>
        <v>2024</v>
      </c>
      <c r="AL2443">
        <f t="shared" si="775"/>
        <v>12</v>
      </c>
      <c r="AM2443">
        <f t="shared" si="776"/>
        <v>11</v>
      </c>
      <c r="AN2443">
        <f t="shared" si="777"/>
        <v>4</v>
      </c>
      <c r="AO2443" t="str">
        <f t="shared" si="778"/>
        <v>Weekday</v>
      </c>
      <c r="AR2443" s="20">
        <f t="shared" si="779"/>
        <v>0</v>
      </c>
    </row>
    <row r="2444" spans="1:44" x14ac:dyDescent="0.35">
      <c r="A2444" t="str">
        <f t="shared" si="761"/>
        <v>CUST2443</v>
      </c>
      <c r="B2444" s="2" t="s">
        <v>2780</v>
      </c>
      <c r="C2444" s="4">
        <v>45561</v>
      </c>
      <c r="D2444" s="2" t="s">
        <v>283</v>
      </c>
      <c r="E2444" t="s">
        <v>5048</v>
      </c>
      <c r="F2444" s="2" t="s">
        <v>29</v>
      </c>
      <c r="G2444" s="2" t="s">
        <v>138</v>
      </c>
      <c r="H2444" s="2">
        <v>1</v>
      </c>
      <c r="I2444" s="19">
        <v>1065.29</v>
      </c>
      <c r="J2444" s="2" t="s">
        <v>5046</v>
      </c>
      <c r="K2444" s="2" t="s">
        <v>16</v>
      </c>
      <c r="L2444" s="2">
        <v>4</v>
      </c>
      <c r="M2444" s="18">
        <f t="shared" si="762"/>
        <v>1065.29</v>
      </c>
      <c r="T2444" t="str">
        <f t="shared" si="763"/>
        <v>Completed</v>
      </c>
      <c r="U2444" t="str">
        <f t="shared" si="764"/>
        <v>Yes</v>
      </c>
      <c r="V2444" t="str">
        <f t="shared" si="765"/>
        <v>No</v>
      </c>
      <c r="X2444">
        <f t="shared" si="766"/>
        <v>590</v>
      </c>
      <c r="Y2444">
        <f t="shared" si="767"/>
        <v>451</v>
      </c>
      <c r="Z2444" s="18">
        <f t="shared" si="768"/>
        <v>1892867.2841657216</v>
      </c>
      <c r="AA2444" s="18">
        <f t="shared" si="769"/>
        <v>199432.98236095349</v>
      </c>
      <c r="AB2444" s="17">
        <f t="shared" si="770"/>
        <v>3.8949824970828471</v>
      </c>
      <c r="AC2444" s="2" t="s">
        <v>138</v>
      </c>
      <c r="AD2444" s="2" t="s">
        <v>29</v>
      </c>
      <c r="AE2444" t="str">
        <f t="shared" si="771"/>
        <v>Fashion</v>
      </c>
      <c r="AF2444" t="str">
        <f t="shared" si="772"/>
        <v>Fashion</v>
      </c>
      <c r="AG2444" t="str" cm="1">
        <f t="array" ref="AG2444">INDEX(AD:AD,ROW())</f>
        <v>Fashion</v>
      </c>
      <c r="AH2444">
        <f t="shared" si="780"/>
        <v>53</v>
      </c>
      <c r="AI2444" t="str">
        <f t="shared" si="773"/>
        <v>Fashion</v>
      </c>
      <c r="AK2444">
        <f t="shared" si="774"/>
        <v>2024</v>
      </c>
      <c r="AL2444">
        <f t="shared" si="775"/>
        <v>9</v>
      </c>
      <c r="AM2444">
        <f t="shared" si="776"/>
        <v>26</v>
      </c>
      <c r="AN2444">
        <f t="shared" si="777"/>
        <v>5</v>
      </c>
      <c r="AO2444" t="str">
        <f t="shared" si="778"/>
        <v>Weekday</v>
      </c>
      <c r="AR2444" s="20">
        <f t="shared" si="779"/>
        <v>0</v>
      </c>
    </row>
    <row r="2445" spans="1:44" x14ac:dyDescent="0.35">
      <c r="A2445" t="str">
        <f t="shared" si="761"/>
        <v>CUST2444</v>
      </c>
      <c r="B2445" s="2" t="s">
        <v>2781</v>
      </c>
      <c r="C2445" s="4">
        <v>45030</v>
      </c>
      <c r="D2445" s="2" t="s">
        <v>550</v>
      </c>
      <c r="E2445" t="s">
        <v>5048</v>
      </c>
      <c r="F2445" s="2" t="s">
        <v>13</v>
      </c>
      <c r="G2445" s="2" t="s">
        <v>37</v>
      </c>
      <c r="H2445" s="2">
        <v>1</v>
      </c>
      <c r="I2445" s="19">
        <v>1021.52</v>
      </c>
      <c r="J2445" s="2" t="s">
        <v>5047</v>
      </c>
      <c r="K2445" s="2" t="s">
        <v>16</v>
      </c>
      <c r="L2445" s="2">
        <v>5</v>
      </c>
      <c r="M2445" s="18">
        <f t="shared" si="762"/>
        <v>1021.52</v>
      </c>
      <c r="T2445" t="str">
        <f t="shared" si="763"/>
        <v>Completed</v>
      </c>
      <c r="U2445" t="str">
        <f t="shared" si="764"/>
        <v>Yes</v>
      </c>
      <c r="V2445" t="str">
        <f t="shared" si="765"/>
        <v>No</v>
      </c>
      <c r="X2445">
        <f t="shared" si="766"/>
        <v>590</v>
      </c>
      <c r="Y2445">
        <f t="shared" si="767"/>
        <v>451</v>
      </c>
      <c r="Z2445" s="18">
        <f t="shared" si="768"/>
        <v>1463424.4009529033</v>
      </c>
      <c r="AA2445" s="18">
        <f t="shared" si="769"/>
        <v>118285.78776560788</v>
      </c>
      <c r="AB2445" s="17">
        <f t="shared" si="770"/>
        <v>3.8140589569160999</v>
      </c>
      <c r="AC2445" s="2" t="s">
        <v>37</v>
      </c>
      <c r="AD2445" s="2" t="s">
        <v>13</v>
      </c>
      <c r="AE2445" t="str">
        <f t="shared" si="771"/>
        <v>Home &amp; Kitchen</v>
      </c>
      <c r="AF2445" t="str">
        <f t="shared" si="772"/>
        <v>Home &amp; Kitchen</v>
      </c>
      <c r="AG2445" t="str" cm="1">
        <f t="array" ref="AG2445">INDEX(AD:AD,ROW())</f>
        <v>Home &amp; Kitchen</v>
      </c>
      <c r="AH2445">
        <f t="shared" si="780"/>
        <v>8</v>
      </c>
      <c r="AI2445" t="str">
        <f t="shared" si="773"/>
        <v>Home &amp; Kitchen</v>
      </c>
      <c r="AK2445">
        <f t="shared" si="774"/>
        <v>2023</v>
      </c>
      <c r="AL2445">
        <f t="shared" si="775"/>
        <v>4</v>
      </c>
      <c r="AM2445">
        <f t="shared" si="776"/>
        <v>14</v>
      </c>
      <c r="AN2445">
        <f t="shared" si="777"/>
        <v>6</v>
      </c>
      <c r="AO2445" t="str">
        <f t="shared" si="778"/>
        <v>Weekday</v>
      </c>
      <c r="AR2445" s="20">
        <f t="shared" si="779"/>
        <v>0</v>
      </c>
    </row>
    <row r="2446" spans="1:44" x14ac:dyDescent="0.35">
      <c r="A2446" t="str">
        <f t="shared" si="761"/>
        <v>CUST2445</v>
      </c>
      <c r="B2446" s="2" t="s">
        <v>2782</v>
      </c>
      <c r="C2446" s="4">
        <v>45592</v>
      </c>
      <c r="D2446" s="2" t="s">
        <v>275</v>
      </c>
      <c r="E2446" t="s">
        <v>5052</v>
      </c>
      <c r="F2446" s="2" t="s">
        <v>19</v>
      </c>
      <c r="G2446" s="2" t="s">
        <v>5039</v>
      </c>
      <c r="H2446" s="2">
        <v>2</v>
      </c>
      <c r="I2446" s="19">
        <v>935.18</v>
      </c>
      <c r="J2446" s="2" t="s">
        <v>20</v>
      </c>
      <c r="K2446" s="2" t="s">
        <v>16</v>
      </c>
      <c r="L2446" s="31"/>
      <c r="M2446" s="18">
        <f t="shared" si="762"/>
        <v>1870.36</v>
      </c>
      <c r="T2446" t="str">
        <f t="shared" si="763"/>
        <v>Completed</v>
      </c>
      <c r="U2446" t="str">
        <f t="shared" si="764"/>
        <v>Yes</v>
      </c>
      <c r="V2446" t="str">
        <f t="shared" si="765"/>
        <v>No</v>
      </c>
      <c r="X2446">
        <f t="shared" si="766"/>
        <v>573</v>
      </c>
      <c r="Y2446">
        <f t="shared" si="767"/>
        <v>450</v>
      </c>
      <c r="Z2446" s="18">
        <f t="shared" si="768"/>
        <v>2759712.3299794244</v>
      </c>
      <c r="AA2446" s="18">
        <f t="shared" si="769"/>
        <v>330643.50635802455</v>
      </c>
      <c r="AB2446" s="17">
        <f t="shared" si="770"/>
        <v>3.8641711229946525</v>
      </c>
      <c r="AC2446" s="2" t="s">
        <v>5039</v>
      </c>
      <c r="AD2446" s="2" t="s">
        <v>19</v>
      </c>
      <c r="AE2446" t="str">
        <f t="shared" si="771"/>
        <v>Electronics</v>
      </c>
      <c r="AF2446" t="str">
        <f t="shared" si="772"/>
        <v>Electronics</v>
      </c>
      <c r="AG2446" t="str" cm="1">
        <f t="array" ref="AG2446">INDEX(AD:AD,ROW())</f>
        <v>Electronics</v>
      </c>
      <c r="AH2446">
        <f t="shared" si="780"/>
        <v>3</v>
      </c>
      <c r="AI2446" t="str">
        <f t="shared" si="773"/>
        <v>Electronics</v>
      </c>
      <c r="AK2446">
        <f t="shared" si="774"/>
        <v>2024</v>
      </c>
      <c r="AL2446">
        <f t="shared" si="775"/>
        <v>10</v>
      </c>
      <c r="AM2446">
        <f t="shared" si="776"/>
        <v>27</v>
      </c>
      <c r="AN2446">
        <f t="shared" si="777"/>
        <v>1</v>
      </c>
      <c r="AO2446" t="str">
        <f t="shared" si="778"/>
        <v>Weekend</v>
      </c>
      <c r="AR2446" s="20">
        <f t="shared" si="779"/>
        <v>0</v>
      </c>
    </row>
    <row r="2447" spans="1:44" x14ac:dyDescent="0.35">
      <c r="A2447" t="str">
        <f t="shared" si="761"/>
        <v>CUST2446</v>
      </c>
      <c r="B2447" s="2" t="s">
        <v>2783</v>
      </c>
      <c r="C2447" s="4">
        <v>44955</v>
      </c>
      <c r="D2447" s="2" t="s">
        <v>613</v>
      </c>
      <c r="E2447" t="s">
        <v>5051</v>
      </c>
      <c r="F2447" s="2" t="s">
        <v>13</v>
      </c>
      <c r="G2447" s="2" t="s">
        <v>34</v>
      </c>
      <c r="H2447" s="2">
        <v>1</v>
      </c>
      <c r="I2447" s="19">
        <v>518.77</v>
      </c>
      <c r="J2447" s="2" t="s">
        <v>15</v>
      </c>
      <c r="K2447" s="2" t="s">
        <v>16</v>
      </c>
      <c r="L2447" s="2">
        <v>5</v>
      </c>
      <c r="M2447" s="18">
        <f t="shared" si="762"/>
        <v>518.77</v>
      </c>
      <c r="T2447" t="str">
        <f t="shared" si="763"/>
        <v>Completed</v>
      </c>
      <c r="U2447" t="str">
        <f t="shared" si="764"/>
        <v>No</v>
      </c>
      <c r="V2447" t="str">
        <f t="shared" si="765"/>
        <v>No</v>
      </c>
      <c r="X2447">
        <f t="shared" si="766"/>
        <v>619</v>
      </c>
      <c r="Y2447">
        <f t="shared" si="767"/>
        <v>468</v>
      </c>
      <c r="Z2447" s="18">
        <f t="shared" si="768"/>
        <v>1463424.4009529033</v>
      </c>
      <c r="AA2447" s="18">
        <f t="shared" si="769"/>
        <v>118285.78776560788</v>
      </c>
      <c r="AB2447" s="17">
        <f t="shared" si="770"/>
        <v>3.8140589569160999</v>
      </c>
      <c r="AC2447" s="2" t="s">
        <v>34</v>
      </c>
      <c r="AD2447" s="2" t="s">
        <v>13</v>
      </c>
      <c r="AE2447" t="str">
        <f t="shared" si="771"/>
        <v>Home &amp; Kitchen</v>
      </c>
      <c r="AF2447" t="str">
        <f t="shared" si="772"/>
        <v>Home &amp; Kitchen</v>
      </c>
      <c r="AG2447" t="str" cm="1">
        <f t="array" ref="AG2447">INDEX(AD:AD,ROW())</f>
        <v>Home &amp; Kitchen</v>
      </c>
      <c r="AH2447">
        <f t="shared" si="780"/>
        <v>7</v>
      </c>
      <c r="AI2447" t="str">
        <f t="shared" si="773"/>
        <v>Home &amp; Kitchen</v>
      </c>
      <c r="AK2447">
        <f t="shared" si="774"/>
        <v>2023</v>
      </c>
      <c r="AL2447">
        <f t="shared" si="775"/>
        <v>1</v>
      </c>
      <c r="AM2447">
        <f t="shared" si="776"/>
        <v>29</v>
      </c>
      <c r="AN2447">
        <f t="shared" si="777"/>
        <v>1</v>
      </c>
      <c r="AO2447" t="str">
        <f t="shared" si="778"/>
        <v>Weekend</v>
      </c>
      <c r="AR2447" s="20">
        <f t="shared" si="779"/>
        <v>0</v>
      </c>
    </row>
    <row r="2448" spans="1:44" x14ac:dyDescent="0.35">
      <c r="A2448" t="str">
        <f t="shared" si="761"/>
        <v>CUST2447</v>
      </c>
      <c r="B2448" s="2" t="s">
        <v>2784</v>
      </c>
      <c r="C2448" s="4">
        <v>45018</v>
      </c>
      <c r="D2448" s="2" t="s">
        <v>200</v>
      </c>
      <c r="E2448" t="s">
        <v>5053</v>
      </c>
      <c r="F2448" s="2" t="s">
        <v>42</v>
      </c>
      <c r="G2448" s="2" t="s">
        <v>5042</v>
      </c>
      <c r="H2448" s="2">
        <v>2</v>
      </c>
      <c r="I2448" s="19">
        <v>596.96</v>
      </c>
      <c r="J2448" s="2" t="s">
        <v>50</v>
      </c>
      <c r="K2448" s="2" t="s">
        <v>16</v>
      </c>
      <c r="L2448" s="2">
        <v>5</v>
      </c>
      <c r="M2448" s="18">
        <f t="shared" si="762"/>
        <v>1193.92</v>
      </c>
      <c r="T2448" t="str">
        <f t="shared" si="763"/>
        <v>Completed</v>
      </c>
      <c r="U2448" t="str">
        <f t="shared" si="764"/>
        <v>Yes</v>
      </c>
      <c r="V2448" t="str">
        <f t="shared" si="765"/>
        <v>No</v>
      </c>
      <c r="X2448">
        <f t="shared" si="766"/>
        <v>559</v>
      </c>
      <c r="Y2448">
        <f t="shared" si="767"/>
        <v>408</v>
      </c>
      <c r="Z2448" s="18">
        <f t="shared" si="768"/>
        <v>1098537.4901531704</v>
      </c>
      <c r="AA2448" s="18">
        <f t="shared" si="769"/>
        <v>96724.388030634553</v>
      </c>
      <c r="AB2448" s="17">
        <f t="shared" si="770"/>
        <v>3.9001122334455669</v>
      </c>
      <c r="AC2448" s="2" t="s">
        <v>5042</v>
      </c>
      <c r="AD2448" s="2" t="s">
        <v>42</v>
      </c>
      <c r="AE2448" t="str">
        <f t="shared" si="771"/>
        <v>Beauty</v>
      </c>
      <c r="AF2448" t="str">
        <f t="shared" si="772"/>
        <v>Beauty</v>
      </c>
      <c r="AG2448" t="str" cm="1">
        <f t="array" ref="AG2448">INDEX(AD:AD,ROW())</f>
        <v>Beauty</v>
      </c>
      <c r="AH2448">
        <f t="shared" si="780"/>
        <v>18</v>
      </c>
      <c r="AI2448" t="str">
        <f t="shared" si="773"/>
        <v>Beauty</v>
      </c>
      <c r="AK2448">
        <f t="shared" si="774"/>
        <v>2023</v>
      </c>
      <c r="AL2448">
        <f t="shared" si="775"/>
        <v>4</v>
      </c>
      <c r="AM2448">
        <f t="shared" si="776"/>
        <v>2</v>
      </c>
      <c r="AN2448">
        <f t="shared" si="777"/>
        <v>1</v>
      </c>
      <c r="AO2448" t="str">
        <f t="shared" si="778"/>
        <v>Weekend</v>
      </c>
      <c r="AR2448" s="20">
        <f t="shared" si="779"/>
        <v>0</v>
      </c>
    </row>
    <row r="2449" spans="1:44" x14ac:dyDescent="0.35">
      <c r="A2449" t="str">
        <f t="shared" si="761"/>
        <v>CUST2448</v>
      </c>
      <c r="B2449" s="2" t="s">
        <v>2785</v>
      </c>
      <c r="C2449" s="4">
        <v>45241</v>
      </c>
      <c r="D2449" s="2" t="s">
        <v>314</v>
      </c>
      <c r="E2449" t="s">
        <v>5048</v>
      </c>
      <c r="F2449" s="2" t="s">
        <v>19</v>
      </c>
      <c r="G2449" s="2" t="s">
        <v>60</v>
      </c>
      <c r="H2449" s="2">
        <v>1</v>
      </c>
      <c r="I2449" s="19">
        <v>3287.26</v>
      </c>
      <c r="J2449" s="2" t="s">
        <v>5046</v>
      </c>
      <c r="K2449" s="2" t="s">
        <v>76</v>
      </c>
      <c r="L2449" s="2">
        <v>5</v>
      </c>
      <c r="M2449" s="18">
        <f t="shared" si="762"/>
        <v>3287.26</v>
      </c>
      <c r="T2449" t="str">
        <f t="shared" si="763"/>
        <v>Completed</v>
      </c>
      <c r="U2449" t="str">
        <f t="shared" si="764"/>
        <v>No</v>
      </c>
      <c r="V2449" t="str">
        <f t="shared" si="765"/>
        <v>No</v>
      </c>
      <c r="X2449">
        <f t="shared" si="766"/>
        <v>590</v>
      </c>
      <c r="Y2449">
        <f t="shared" si="767"/>
        <v>451</v>
      </c>
      <c r="Z2449" s="18">
        <f t="shared" si="768"/>
        <v>2759712.3299794244</v>
      </c>
      <c r="AA2449" s="18">
        <f t="shared" si="769"/>
        <v>330643.50635802455</v>
      </c>
      <c r="AB2449" s="17">
        <f t="shared" si="770"/>
        <v>3.8641711229946525</v>
      </c>
      <c r="AC2449" s="2" t="s">
        <v>60</v>
      </c>
      <c r="AD2449" s="2" t="s">
        <v>19</v>
      </c>
      <c r="AE2449" t="str">
        <f t="shared" si="771"/>
        <v>Electronics</v>
      </c>
      <c r="AF2449" t="str">
        <f t="shared" si="772"/>
        <v>Electronics</v>
      </c>
      <c r="AG2449" t="str" cm="1">
        <f t="array" ref="AG2449">INDEX(AD:AD,ROW())</f>
        <v>Electronics</v>
      </c>
      <c r="AH2449">
        <f t="shared" si="780"/>
        <v>17</v>
      </c>
      <c r="AI2449" t="str">
        <f t="shared" si="773"/>
        <v>Electronics</v>
      </c>
      <c r="AK2449">
        <f t="shared" si="774"/>
        <v>2023</v>
      </c>
      <c r="AL2449">
        <f t="shared" si="775"/>
        <v>11</v>
      </c>
      <c r="AM2449">
        <f t="shared" si="776"/>
        <v>11</v>
      </c>
      <c r="AN2449">
        <f t="shared" si="777"/>
        <v>7</v>
      </c>
      <c r="AO2449" t="str">
        <f t="shared" si="778"/>
        <v>Weekend</v>
      </c>
      <c r="AR2449" s="20">
        <f t="shared" si="779"/>
        <v>1</v>
      </c>
    </row>
    <row r="2450" spans="1:44" x14ac:dyDescent="0.35">
      <c r="A2450" t="str">
        <f t="shared" si="761"/>
        <v>CUST2449</v>
      </c>
      <c r="B2450" s="2" t="s">
        <v>2786</v>
      </c>
      <c r="C2450" s="4">
        <v>45111</v>
      </c>
      <c r="D2450" s="2" t="s">
        <v>280</v>
      </c>
      <c r="E2450" t="s">
        <v>5054</v>
      </c>
      <c r="F2450" s="2" t="s">
        <v>29</v>
      </c>
      <c r="G2450" s="2" t="s">
        <v>138</v>
      </c>
      <c r="H2450" s="2">
        <v>1</v>
      </c>
      <c r="I2450" s="19">
        <v>1612.7</v>
      </c>
      <c r="J2450" s="2" t="s">
        <v>15</v>
      </c>
      <c r="K2450" s="2" t="s">
        <v>16</v>
      </c>
      <c r="L2450" s="2">
        <v>4</v>
      </c>
      <c r="M2450" s="18">
        <f t="shared" si="762"/>
        <v>1612.7</v>
      </c>
      <c r="T2450" t="str">
        <f t="shared" si="763"/>
        <v>Completed</v>
      </c>
      <c r="U2450" t="str">
        <f t="shared" si="764"/>
        <v>Yes</v>
      </c>
      <c r="V2450" t="str">
        <f t="shared" si="765"/>
        <v>No</v>
      </c>
      <c r="X2450">
        <f t="shared" si="766"/>
        <v>558</v>
      </c>
      <c r="Y2450">
        <f t="shared" si="767"/>
        <v>430</v>
      </c>
      <c r="Z2450" s="18">
        <f t="shared" si="768"/>
        <v>1892867.2841657216</v>
      </c>
      <c r="AA2450" s="18">
        <f t="shared" si="769"/>
        <v>199432.98236095349</v>
      </c>
      <c r="AB2450" s="17">
        <f t="shared" si="770"/>
        <v>3.8949824970828471</v>
      </c>
      <c r="AC2450" s="2" t="s">
        <v>138</v>
      </c>
      <c r="AD2450" s="2" t="s">
        <v>29</v>
      </c>
      <c r="AE2450" t="str">
        <f t="shared" si="771"/>
        <v>Fashion</v>
      </c>
      <c r="AF2450" t="str">
        <f t="shared" si="772"/>
        <v>Fashion</v>
      </c>
      <c r="AG2450" t="str" cm="1">
        <f t="array" ref="AG2450">INDEX(AD:AD,ROW())</f>
        <v>Fashion</v>
      </c>
      <c r="AH2450">
        <f t="shared" si="780"/>
        <v>53</v>
      </c>
      <c r="AI2450" t="str">
        <f t="shared" si="773"/>
        <v>Fashion</v>
      </c>
      <c r="AK2450">
        <f t="shared" si="774"/>
        <v>2023</v>
      </c>
      <c r="AL2450">
        <f t="shared" si="775"/>
        <v>7</v>
      </c>
      <c r="AM2450">
        <f t="shared" si="776"/>
        <v>4</v>
      </c>
      <c r="AN2450">
        <f t="shared" si="777"/>
        <v>3</v>
      </c>
      <c r="AO2450" t="str">
        <f t="shared" si="778"/>
        <v>Weekday</v>
      </c>
      <c r="AR2450" s="20">
        <f t="shared" si="779"/>
        <v>0</v>
      </c>
    </row>
    <row r="2451" spans="1:44" x14ac:dyDescent="0.35">
      <c r="A2451" t="str">
        <f t="shared" si="761"/>
        <v>CUST2450</v>
      </c>
      <c r="B2451" s="2" t="s">
        <v>2787</v>
      </c>
      <c r="C2451" s="4">
        <v>45733</v>
      </c>
      <c r="D2451" s="2" t="s">
        <v>632</v>
      </c>
      <c r="E2451" t="s">
        <v>5049</v>
      </c>
      <c r="F2451" s="2" t="s">
        <v>42</v>
      </c>
      <c r="G2451" s="2" t="s">
        <v>5044</v>
      </c>
      <c r="H2451" s="2">
        <v>1</v>
      </c>
      <c r="I2451" s="19">
        <v>847.64</v>
      </c>
      <c r="J2451" s="2" t="s">
        <v>50</v>
      </c>
      <c r="K2451" s="2" t="s">
        <v>16</v>
      </c>
      <c r="L2451" s="2">
        <v>4</v>
      </c>
      <c r="M2451" s="18">
        <f t="shared" si="762"/>
        <v>847.64</v>
      </c>
      <c r="T2451" t="str">
        <f t="shared" si="763"/>
        <v>Completed</v>
      </c>
      <c r="U2451" t="str">
        <f t="shared" si="764"/>
        <v>No</v>
      </c>
      <c r="V2451" t="str">
        <f t="shared" si="765"/>
        <v>No</v>
      </c>
      <c r="X2451">
        <f t="shared" si="766"/>
        <v>595</v>
      </c>
      <c r="Y2451">
        <f t="shared" si="767"/>
        <v>444</v>
      </c>
      <c r="Z2451" s="18">
        <f t="shared" si="768"/>
        <v>1098537.4901531704</v>
      </c>
      <c r="AA2451" s="18">
        <f t="shared" si="769"/>
        <v>96724.388030634553</v>
      </c>
      <c r="AB2451" s="17">
        <f t="shared" si="770"/>
        <v>3.9001122334455669</v>
      </c>
      <c r="AC2451" s="2" t="s">
        <v>5044</v>
      </c>
      <c r="AD2451" s="2" t="s">
        <v>42</v>
      </c>
      <c r="AE2451" t="str">
        <f t="shared" si="771"/>
        <v>Beauty</v>
      </c>
      <c r="AF2451" t="str">
        <f t="shared" si="772"/>
        <v>Beauty</v>
      </c>
      <c r="AG2451" t="str" cm="1">
        <f t="array" ref="AG2451">INDEX(AD:AD,ROW())</f>
        <v>Beauty</v>
      </c>
      <c r="AH2451">
        <f t="shared" si="780"/>
        <v>64</v>
      </c>
      <c r="AI2451" t="str">
        <f t="shared" si="773"/>
        <v>Beauty</v>
      </c>
      <c r="AK2451">
        <f t="shared" si="774"/>
        <v>2025</v>
      </c>
      <c r="AL2451">
        <f t="shared" si="775"/>
        <v>3</v>
      </c>
      <c r="AM2451">
        <f t="shared" si="776"/>
        <v>17</v>
      </c>
      <c r="AN2451">
        <f t="shared" si="777"/>
        <v>2</v>
      </c>
      <c r="AO2451" t="str">
        <f t="shared" si="778"/>
        <v>Weekday</v>
      </c>
      <c r="AR2451" s="20">
        <f t="shared" si="779"/>
        <v>0</v>
      </c>
    </row>
    <row r="2452" spans="1:44" x14ac:dyDescent="0.35">
      <c r="A2452" t="str">
        <f t="shared" si="761"/>
        <v>CUST2451</v>
      </c>
      <c r="B2452" s="2" t="s">
        <v>2788</v>
      </c>
      <c r="C2452" s="4">
        <v>45497</v>
      </c>
      <c r="D2452" s="2" t="s">
        <v>598</v>
      </c>
      <c r="E2452" t="s">
        <v>5051</v>
      </c>
      <c r="F2452" s="2" t="s">
        <v>19</v>
      </c>
      <c r="G2452" s="2" t="s">
        <v>128</v>
      </c>
      <c r="H2452" s="2">
        <v>1</v>
      </c>
      <c r="I2452" s="19">
        <v>1506.83</v>
      </c>
      <c r="J2452" s="2" t="s">
        <v>5047</v>
      </c>
      <c r="K2452" s="2" t="s">
        <v>16</v>
      </c>
      <c r="L2452" s="2">
        <v>3</v>
      </c>
      <c r="M2452" s="18">
        <f t="shared" si="762"/>
        <v>1506.83</v>
      </c>
      <c r="T2452" t="str">
        <f t="shared" si="763"/>
        <v>Completed</v>
      </c>
      <c r="U2452" t="str">
        <f t="shared" si="764"/>
        <v>Yes</v>
      </c>
      <c r="V2452" t="str">
        <f t="shared" si="765"/>
        <v>No</v>
      </c>
      <c r="X2452">
        <f t="shared" si="766"/>
        <v>619</v>
      </c>
      <c r="Y2452">
        <f t="shared" si="767"/>
        <v>468</v>
      </c>
      <c r="Z2452" s="18">
        <f t="shared" si="768"/>
        <v>2759712.3299794244</v>
      </c>
      <c r="AA2452" s="18">
        <f t="shared" si="769"/>
        <v>330643.50635802455</v>
      </c>
      <c r="AB2452" s="17">
        <f t="shared" si="770"/>
        <v>3.8641711229946525</v>
      </c>
      <c r="AC2452" s="2" t="s">
        <v>128</v>
      </c>
      <c r="AD2452" s="2" t="s">
        <v>19</v>
      </c>
      <c r="AE2452" t="str">
        <f t="shared" si="771"/>
        <v>Electronics</v>
      </c>
      <c r="AF2452" t="str">
        <f t="shared" si="772"/>
        <v>Electronics</v>
      </c>
      <c r="AG2452" t="str" cm="1">
        <f t="array" ref="AG2452">INDEX(AD:AD,ROW())</f>
        <v>Electronics</v>
      </c>
      <c r="AH2452">
        <f t="shared" si="780"/>
        <v>48</v>
      </c>
      <c r="AI2452" t="str">
        <f t="shared" si="773"/>
        <v>Electronics</v>
      </c>
      <c r="AK2452">
        <f t="shared" si="774"/>
        <v>2024</v>
      </c>
      <c r="AL2452">
        <f t="shared" si="775"/>
        <v>7</v>
      </c>
      <c r="AM2452">
        <f t="shared" si="776"/>
        <v>24</v>
      </c>
      <c r="AN2452">
        <f t="shared" si="777"/>
        <v>4</v>
      </c>
      <c r="AO2452" t="str">
        <f t="shared" si="778"/>
        <v>Weekday</v>
      </c>
      <c r="AR2452" s="20">
        <f t="shared" si="779"/>
        <v>0</v>
      </c>
    </row>
    <row r="2453" spans="1:44" x14ac:dyDescent="0.35">
      <c r="A2453" t="str">
        <f t="shared" si="761"/>
        <v>CUST2452</v>
      </c>
      <c r="B2453" s="2" t="s">
        <v>2789</v>
      </c>
      <c r="C2453" s="4">
        <v>45741</v>
      </c>
      <c r="D2453" s="2" t="s">
        <v>142</v>
      </c>
      <c r="E2453" t="s">
        <v>5053</v>
      </c>
      <c r="F2453" s="2" t="s">
        <v>29</v>
      </c>
      <c r="G2453" s="2" t="s">
        <v>5041</v>
      </c>
      <c r="H2453" s="2">
        <v>1</v>
      </c>
      <c r="I2453" s="19">
        <v>930.89</v>
      </c>
      <c r="J2453" s="2" t="s">
        <v>5047</v>
      </c>
      <c r="K2453" s="2" t="s">
        <v>16</v>
      </c>
      <c r="L2453" s="2">
        <v>4</v>
      </c>
      <c r="M2453" s="18">
        <f t="shared" si="762"/>
        <v>930.89</v>
      </c>
      <c r="T2453" t="str">
        <f t="shared" si="763"/>
        <v>Completed</v>
      </c>
      <c r="U2453" t="str">
        <f t="shared" si="764"/>
        <v>No</v>
      </c>
      <c r="V2453" t="str">
        <f t="shared" si="765"/>
        <v>No</v>
      </c>
      <c r="X2453">
        <f t="shared" si="766"/>
        <v>559</v>
      </c>
      <c r="Y2453">
        <f t="shared" si="767"/>
        <v>408</v>
      </c>
      <c r="Z2453" s="18">
        <f t="shared" si="768"/>
        <v>1892867.2841657216</v>
      </c>
      <c r="AA2453" s="18">
        <f t="shared" si="769"/>
        <v>199432.98236095349</v>
      </c>
      <c r="AB2453" s="17">
        <f t="shared" si="770"/>
        <v>3.8949824970828471</v>
      </c>
      <c r="AC2453" s="2" t="s">
        <v>5041</v>
      </c>
      <c r="AD2453" s="2" t="s">
        <v>29</v>
      </c>
      <c r="AE2453" t="str">
        <f t="shared" si="771"/>
        <v>Fashion</v>
      </c>
      <c r="AF2453" t="str">
        <f t="shared" si="772"/>
        <v>Fashion</v>
      </c>
      <c r="AG2453" t="str" cm="1">
        <f t="array" ref="AG2453">INDEX(AD:AD,ROW())</f>
        <v>Fashion</v>
      </c>
      <c r="AH2453">
        <f t="shared" si="780"/>
        <v>15</v>
      </c>
      <c r="AI2453" t="str">
        <f t="shared" si="773"/>
        <v>Fashion</v>
      </c>
      <c r="AK2453">
        <f t="shared" si="774"/>
        <v>2025</v>
      </c>
      <c r="AL2453">
        <f t="shared" si="775"/>
        <v>3</v>
      </c>
      <c r="AM2453">
        <f t="shared" si="776"/>
        <v>25</v>
      </c>
      <c r="AN2453">
        <f t="shared" si="777"/>
        <v>3</v>
      </c>
      <c r="AO2453" t="str">
        <f t="shared" si="778"/>
        <v>Weekday</v>
      </c>
      <c r="AR2453" s="20">
        <f t="shared" si="779"/>
        <v>0</v>
      </c>
    </row>
    <row r="2454" spans="1:44" x14ac:dyDescent="0.35">
      <c r="A2454" t="str">
        <f t="shared" si="761"/>
        <v>CUST2453</v>
      </c>
      <c r="B2454" s="2" t="s">
        <v>2790</v>
      </c>
      <c r="C2454" s="4">
        <v>45427</v>
      </c>
      <c r="D2454" s="2" t="s">
        <v>544</v>
      </c>
      <c r="E2454" t="s">
        <v>5054</v>
      </c>
      <c r="F2454" s="2" t="s">
        <v>29</v>
      </c>
      <c r="G2454" s="2" t="s">
        <v>5043</v>
      </c>
      <c r="H2454" s="2">
        <v>1</v>
      </c>
      <c r="I2454" s="19">
        <v>986.27</v>
      </c>
      <c r="J2454" s="2" t="s">
        <v>5047</v>
      </c>
      <c r="K2454" s="2" t="s">
        <v>16</v>
      </c>
      <c r="L2454" s="2">
        <v>4</v>
      </c>
      <c r="M2454" s="18">
        <f t="shared" si="762"/>
        <v>986.27</v>
      </c>
      <c r="T2454" t="str">
        <f t="shared" si="763"/>
        <v>Completed</v>
      </c>
      <c r="U2454" t="str">
        <f t="shared" si="764"/>
        <v>No</v>
      </c>
      <c r="V2454" t="str">
        <f t="shared" si="765"/>
        <v>No</v>
      </c>
      <c r="X2454">
        <f t="shared" si="766"/>
        <v>558</v>
      </c>
      <c r="Y2454">
        <f t="shared" si="767"/>
        <v>430</v>
      </c>
      <c r="Z2454" s="18">
        <f t="shared" si="768"/>
        <v>1892867.2841657216</v>
      </c>
      <c r="AA2454" s="18">
        <f t="shared" si="769"/>
        <v>199432.98236095349</v>
      </c>
      <c r="AB2454" s="17">
        <f t="shared" si="770"/>
        <v>3.8949824970828471</v>
      </c>
      <c r="AC2454" s="2" t="s">
        <v>5043</v>
      </c>
      <c r="AD2454" s="2" t="s">
        <v>29</v>
      </c>
      <c r="AE2454" t="str">
        <f t="shared" si="771"/>
        <v>Fashion</v>
      </c>
      <c r="AF2454" t="str">
        <f t="shared" si="772"/>
        <v>Fashion</v>
      </c>
      <c r="AG2454" t="str" cm="1">
        <f t="array" ref="AG2454">INDEX(AD:AD,ROW())</f>
        <v>Fashion</v>
      </c>
      <c r="AH2454">
        <f t="shared" si="780"/>
        <v>55</v>
      </c>
      <c r="AI2454" t="str">
        <f t="shared" si="773"/>
        <v>Fashion</v>
      </c>
      <c r="AK2454">
        <f t="shared" si="774"/>
        <v>2024</v>
      </c>
      <c r="AL2454">
        <f t="shared" si="775"/>
        <v>5</v>
      </c>
      <c r="AM2454">
        <f t="shared" si="776"/>
        <v>15</v>
      </c>
      <c r="AN2454">
        <f t="shared" si="777"/>
        <v>4</v>
      </c>
      <c r="AO2454" t="str">
        <f t="shared" si="778"/>
        <v>Weekday</v>
      </c>
      <c r="AR2454" s="20">
        <f t="shared" si="779"/>
        <v>0</v>
      </c>
    </row>
    <row r="2455" spans="1:44" x14ac:dyDescent="0.35">
      <c r="A2455" t="str">
        <f t="shared" si="761"/>
        <v>CUST2454</v>
      </c>
      <c r="B2455" s="2" t="s">
        <v>2791</v>
      </c>
      <c r="C2455" s="4">
        <v>45786</v>
      </c>
      <c r="D2455" s="2" t="s">
        <v>936</v>
      </c>
      <c r="E2455" t="s">
        <v>5052</v>
      </c>
      <c r="F2455" s="2" t="s">
        <v>19</v>
      </c>
      <c r="G2455" s="2" t="s">
        <v>5040</v>
      </c>
      <c r="H2455" s="2">
        <v>2</v>
      </c>
      <c r="I2455" s="19">
        <v>1624.93</v>
      </c>
      <c r="J2455" s="2" t="s">
        <v>15</v>
      </c>
      <c r="K2455" s="2" t="s">
        <v>31</v>
      </c>
      <c r="L2455" s="2">
        <v>2</v>
      </c>
      <c r="M2455" s="18">
        <f t="shared" si="762"/>
        <v>3249.86</v>
      </c>
      <c r="T2455" t="str">
        <f t="shared" si="763"/>
        <v>Pending</v>
      </c>
      <c r="U2455" t="str">
        <f t="shared" si="764"/>
        <v>No</v>
      </c>
      <c r="V2455" t="str">
        <f t="shared" si="765"/>
        <v>Yes</v>
      </c>
      <c r="X2455">
        <f t="shared" si="766"/>
        <v>573</v>
      </c>
      <c r="Y2455">
        <f t="shared" si="767"/>
        <v>450</v>
      </c>
      <c r="Z2455" s="18">
        <f t="shared" si="768"/>
        <v>2759712.3299794244</v>
      </c>
      <c r="AA2455" s="18">
        <f t="shared" si="769"/>
        <v>330643.50635802455</v>
      </c>
      <c r="AB2455" s="17">
        <f t="shared" si="770"/>
        <v>3.8641711229946525</v>
      </c>
      <c r="AC2455" s="2" t="s">
        <v>5040</v>
      </c>
      <c r="AD2455" s="2" t="s">
        <v>19</v>
      </c>
      <c r="AE2455" t="str">
        <f t="shared" si="771"/>
        <v>Electronics</v>
      </c>
      <c r="AF2455" t="str">
        <f t="shared" si="772"/>
        <v>Electronics</v>
      </c>
      <c r="AG2455" t="str" cm="1">
        <f t="array" ref="AG2455">INDEX(AD:AD,ROW())</f>
        <v>Electronics</v>
      </c>
      <c r="AH2455">
        <f t="shared" si="780"/>
        <v>13</v>
      </c>
      <c r="AI2455" t="str">
        <f t="shared" si="773"/>
        <v>Electronics</v>
      </c>
      <c r="AK2455">
        <f t="shared" si="774"/>
        <v>2025</v>
      </c>
      <c r="AL2455">
        <f t="shared" si="775"/>
        <v>5</v>
      </c>
      <c r="AM2455">
        <f t="shared" si="776"/>
        <v>9</v>
      </c>
      <c r="AN2455">
        <f t="shared" si="777"/>
        <v>6</v>
      </c>
      <c r="AO2455" t="str">
        <f t="shared" si="778"/>
        <v>Weekday</v>
      </c>
      <c r="AR2455" s="20">
        <f t="shared" si="779"/>
        <v>0</v>
      </c>
    </row>
    <row r="2456" spans="1:44" x14ac:dyDescent="0.35">
      <c r="A2456" t="str">
        <f t="shared" si="761"/>
        <v>CUST2455</v>
      </c>
      <c r="B2456" s="2" t="s">
        <v>2792</v>
      </c>
      <c r="C2456" s="4">
        <v>45669</v>
      </c>
      <c r="D2456" s="2" t="s">
        <v>763</v>
      </c>
      <c r="E2456" t="s">
        <v>5051</v>
      </c>
      <c r="F2456" s="2" t="s">
        <v>19</v>
      </c>
      <c r="G2456" s="2" t="s">
        <v>128</v>
      </c>
      <c r="H2456" s="2">
        <v>1</v>
      </c>
      <c r="I2456" s="19">
        <v>1483.85</v>
      </c>
      <c r="J2456" s="2" t="s">
        <v>5046</v>
      </c>
      <c r="K2456" s="2" t="s">
        <v>16</v>
      </c>
      <c r="L2456" s="2">
        <v>4</v>
      </c>
      <c r="M2456" s="18">
        <f t="shared" si="762"/>
        <v>1483.85</v>
      </c>
      <c r="T2456" t="str">
        <f t="shared" si="763"/>
        <v>Completed</v>
      </c>
      <c r="U2456" t="str">
        <f t="shared" si="764"/>
        <v>Yes</v>
      </c>
      <c r="V2456" t="str">
        <f t="shared" si="765"/>
        <v>No</v>
      </c>
      <c r="X2456">
        <f t="shared" si="766"/>
        <v>619</v>
      </c>
      <c r="Y2456">
        <f t="shared" si="767"/>
        <v>468</v>
      </c>
      <c r="Z2456" s="18">
        <f t="shared" si="768"/>
        <v>2759712.3299794244</v>
      </c>
      <c r="AA2456" s="18">
        <f t="shared" si="769"/>
        <v>330643.50635802455</v>
      </c>
      <c r="AB2456" s="17">
        <f t="shared" si="770"/>
        <v>3.8641711229946525</v>
      </c>
      <c r="AC2456" s="2" t="s">
        <v>128</v>
      </c>
      <c r="AD2456" s="2" t="s">
        <v>19</v>
      </c>
      <c r="AE2456" t="str">
        <f t="shared" si="771"/>
        <v>Electronics</v>
      </c>
      <c r="AF2456" t="str">
        <f t="shared" si="772"/>
        <v>Electronics</v>
      </c>
      <c r="AG2456" t="str" cm="1">
        <f t="array" ref="AG2456">INDEX(AD:AD,ROW())</f>
        <v>Electronics</v>
      </c>
      <c r="AH2456">
        <f t="shared" si="780"/>
        <v>48</v>
      </c>
      <c r="AI2456" t="str">
        <f t="shared" si="773"/>
        <v>Electronics</v>
      </c>
      <c r="AK2456">
        <f t="shared" si="774"/>
        <v>2025</v>
      </c>
      <c r="AL2456">
        <f t="shared" si="775"/>
        <v>1</v>
      </c>
      <c r="AM2456">
        <f t="shared" si="776"/>
        <v>12</v>
      </c>
      <c r="AN2456">
        <f t="shared" si="777"/>
        <v>1</v>
      </c>
      <c r="AO2456" t="str">
        <f t="shared" si="778"/>
        <v>Weekend</v>
      </c>
      <c r="AR2456" s="20">
        <f t="shared" si="779"/>
        <v>0</v>
      </c>
    </row>
    <row r="2457" spans="1:44" x14ac:dyDescent="0.35">
      <c r="A2457" t="str">
        <f t="shared" si="761"/>
        <v>CUST2456</v>
      </c>
      <c r="B2457" s="2" t="s">
        <v>2793</v>
      </c>
      <c r="C2457" s="4">
        <v>44949</v>
      </c>
      <c r="D2457" s="2" t="s">
        <v>530</v>
      </c>
      <c r="E2457" t="s">
        <v>5055</v>
      </c>
      <c r="F2457" s="2" t="s">
        <v>42</v>
      </c>
      <c r="G2457" s="2" t="s">
        <v>188</v>
      </c>
      <c r="H2457" s="2">
        <v>1</v>
      </c>
      <c r="I2457" s="19">
        <v>587.48</v>
      </c>
      <c r="J2457" s="2" t="s">
        <v>20</v>
      </c>
      <c r="K2457" s="2" t="s">
        <v>31</v>
      </c>
      <c r="L2457" s="2">
        <v>5</v>
      </c>
      <c r="M2457" s="18">
        <f t="shared" si="762"/>
        <v>587.48</v>
      </c>
      <c r="T2457" t="str">
        <f t="shared" si="763"/>
        <v>Pending</v>
      </c>
      <c r="U2457" t="str">
        <f t="shared" si="764"/>
        <v>No</v>
      </c>
      <c r="V2457" t="str">
        <f t="shared" si="765"/>
        <v>Yes</v>
      </c>
      <c r="X2457">
        <f t="shared" si="766"/>
        <v>567</v>
      </c>
      <c r="Y2457">
        <f t="shared" si="767"/>
        <v>440</v>
      </c>
      <c r="Z2457" s="18">
        <f t="shared" si="768"/>
        <v>1098537.4901531704</v>
      </c>
      <c r="AA2457" s="18">
        <f t="shared" si="769"/>
        <v>96724.388030634553</v>
      </c>
      <c r="AB2457" s="17">
        <f t="shared" si="770"/>
        <v>3.9001122334455669</v>
      </c>
      <c r="AC2457" s="2" t="s">
        <v>188</v>
      </c>
      <c r="AD2457" s="2" t="s">
        <v>42</v>
      </c>
      <c r="AE2457" t="str">
        <f t="shared" si="771"/>
        <v>Beauty</v>
      </c>
      <c r="AF2457" t="str">
        <f t="shared" si="772"/>
        <v>Beauty</v>
      </c>
      <c r="AG2457" t="str" cm="1">
        <f t="array" ref="AG2457">INDEX(AD:AD,ROW())</f>
        <v>Beauty</v>
      </c>
      <c r="AH2457">
        <f t="shared" si="780"/>
        <v>80</v>
      </c>
      <c r="AI2457" t="str">
        <f t="shared" si="773"/>
        <v>Beauty</v>
      </c>
      <c r="AK2457">
        <f t="shared" si="774"/>
        <v>2023</v>
      </c>
      <c r="AL2457">
        <f t="shared" si="775"/>
        <v>1</v>
      </c>
      <c r="AM2457">
        <f t="shared" si="776"/>
        <v>23</v>
      </c>
      <c r="AN2457">
        <f t="shared" si="777"/>
        <v>2</v>
      </c>
      <c r="AO2457" t="str">
        <f t="shared" si="778"/>
        <v>Weekday</v>
      </c>
      <c r="AR2457" s="20">
        <f t="shared" si="779"/>
        <v>0</v>
      </c>
    </row>
    <row r="2458" spans="1:44" x14ac:dyDescent="0.35">
      <c r="A2458" t="str">
        <f t="shared" si="761"/>
        <v>CUST2457</v>
      </c>
      <c r="B2458" s="2" t="s">
        <v>2794</v>
      </c>
      <c r="C2458" s="4">
        <v>45291</v>
      </c>
      <c r="D2458" s="2" t="s">
        <v>387</v>
      </c>
      <c r="E2458" t="s">
        <v>5053</v>
      </c>
      <c r="F2458" s="2" t="s">
        <v>29</v>
      </c>
      <c r="G2458" s="2" t="s">
        <v>5043</v>
      </c>
      <c r="H2458" s="2">
        <v>1</v>
      </c>
      <c r="I2458" s="19">
        <v>719.51</v>
      </c>
      <c r="J2458" s="2" t="s">
        <v>5046</v>
      </c>
      <c r="K2458" s="2" t="s">
        <v>16</v>
      </c>
      <c r="L2458" s="2">
        <v>4</v>
      </c>
      <c r="M2458" s="18">
        <f t="shared" si="762"/>
        <v>719.51</v>
      </c>
      <c r="T2458" t="str">
        <f t="shared" si="763"/>
        <v>Completed</v>
      </c>
      <c r="U2458" t="str">
        <f t="shared" si="764"/>
        <v>No</v>
      </c>
      <c r="V2458" t="str">
        <f t="shared" si="765"/>
        <v>No</v>
      </c>
      <c r="X2458">
        <f t="shared" si="766"/>
        <v>559</v>
      </c>
      <c r="Y2458">
        <f t="shared" si="767"/>
        <v>408</v>
      </c>
      <c r="Z2458" s="18">
        <f t="shared" si="768"/>
        <v>1892867.2841657216</v>
      </c>
      <c r="AA2458" s="18">
        <f t="shared" si="769"/>
        <v>199432.98236095349</v>
      </c>
      <c r="AB2458" s="17">
        <f t="shared" si="770"/>
        <v>3.8949824970828471</v>
      </c>
      <c r="AC2458" s="2" t="s">
        <v>5043</v>
      </c>
      <c r="AD2458" s="2" t="s">
        <v>29</v>
      </c>
      <c r="AE2458" t="str">
        <f t="shared" si="771"/>
        <v>Fashion</v>
      </c>
      <c r="AF2458" t="str">
        <f t="shared" si="772"/>
        <v>Fashion</v>
      </c>
      <c r="AG2458" t="str" cm="1">
        <f t="array" ref="AG2458">INDEX(AD:AD,ROW())</f>
        <v>Fashion</v>
      </c>
      <c r="AH2458">
        <f t="shared" si="780"/>
        <v>55</v>
      </c>
      <c r="AI2458" t="str">
        <f t="shared" si="773"/>
        <v>Fashion</v>
      </c>
      <c r="AK2458">
        <f t="shared" si="774"/>
        <v>2023</v>
      </c>
      <c r="AL2458">
        <f t="shared" si="775"/>
        <v>12</v>
      </c>
      <c r="AM2458">
        <f t="shared" si="776"/>
        <v>31</v>
      </c>
      <c r="AN2458">
        <f t="shared" si="777"/>
        <v>1</v>
      </c>
      <c r="AO2458" t="str">
        <f t="shared" si="778"/>
        <v>Weekend</v>
      </c>
      <c r="AR2458" s="20">
        <f t="shared" si="779"/>
        <v>0</v>
      </c>
    </row>
    <row r="2459" spans="1:44" x14ac:dyDescent="0.35">
      <c r="A2459" t="str">
        <f t="shared" si="761"/>
        <v>CUST2458</v>
      </c>
      <c r="B2459" s="2" t="s">
        <v>2795</v>
      </c>
      <c r="C2459" s="4">
        <v>45210</v>
      </c>
      <c r="D2459" s="2" t="s">
        <v>1254</v>
      </c>
      <c r="E2459" t="s">
        <v>5051</v>
      </c>
      <c r="F2459" s="2" t="s">
        <v>19</v>
      </c>
      <c r="G2459" s="2" t="s">
        <v>49</v>
      </c>
      <c r="H2459" s="2">
        <v>1</v>
      </c>
      <c r="I2459" s="19">
        <v>3341.14</v>
      </c>
      <c r="J2459" s="2" t="s">
        <v>20</v>
      </c>
      <c r="K2459" s="2" t="s">
        <v>31</v>
      </c>
      <c r="L2459" s="2">
        <v>4</v>
      </c>
      <c r="M2459" s="18">
        <f t="shared" si="762"/>
        <v>3341.14</v>
      </c>
      <c r="T2459" t="str">
        <f t="shared" si="763"/>
        <v>Pending</v>
      </c>
      <c r="U2459" t="str">
        <f t="shared" si="764"/>
        <v>No</v>
      </c>
      <c r="V2459" t="str">
        <f t="shared" si="765"/>
        <v>Yes</v>
      </c>
      <c r="X2459">
        <f t="shared" si="766"/>
        <v>619</v>
      </c>
      <c r="Y2459">
        <f t="shared" si="767"/>
        <v>468</v>
      </c>
      <c r="Z2459" s="18">
        <f t="shared" si="768"/>
        <v>2759712.3299794244</v>
      </c>
      <c r="AA2459" s="18">
        <f t="shared" si="769"/>
        <v>330643.50635802455</v>
      </c>
      <c r="AB2459" s="17">
        <f t="shared" si="770"/>
        <v>3.8641711229946525</v>
      </c>
      <c r="AC2459" s="2" t="s">
        <v>49</v>
      </c>
      <c r="AD2459" s="2" t="s">
        <v>19</v>
      </c>
      <c r="AE2459" t="str">
        <f t="shared" si="771"/>
        <v>Electronics</v>
      </c>
      <c r="AF2459" t="str">
        <f t="shared" si="772"/>
        <v>Electronics</v>
      </c>
      <c r="AG2459" t="str" cm="1">
        <f t="array" ref="AG2459">INDEX(AD:AD,ROW())</f>
        <v>Electronics</v>
      </c>
      <c r="AH2459">
        <f t="shared" si="780"/>
        <v>12</v>
      </c>
      <c r="AI2459" t="str">
        <f t="shared" si="773"/>
        <v>Electronics</v>
      </c>
      <c r="AK2459">
        <f t="shared" si="774"/>
        <v>2023</v>
      </c>
      <c r="AL2459">
        <f t="shared" si="775"/>
        <v>10</v>
      </c>
      <c r="AM2459">
        <f t="shared" si="776"/>
        <v>11</v>
      </c>
      <c r="AN2459">
        <f t="shared" si="777"/>
        <v>4</v>
      </c>
      <c r="AO2459" t="str">
        <f t="shared" si="778"/>
        <v>Weekday</v>
      </c>
      <c r="AR2459" s="20">
        <f t="shared" si="779"/>
        <v>0</v>
      </c>
    </row>
    <row r="2460" spans="1:44" x14ac:dyDescent="0.35">
      <c r="A2460" t="str">
        <f t="shared" si="761"/>
        <v>CUST2459</v>
      </c>
      <c r="B2460" s="2" t="s">
        <v>2796</v>
      </c>
      <c r="C2460" s="4">
        <v>45032</v>
      </c>
      <c r="D2460" s="2" t="s">
        <v>156</v>
      </c>
      <c r="E2460" t="s">
        <v>5050</v>
      </c>
      <c r="F2460" s="2" t="s">
        <v>19</v>
      </c>
      <c r="G2460" s="2" t="s">
        <v>5039</v>
      </c>
      <c r="H2460" s="2">
        <v>1</v>
      </c>
      <c r="I2460" s="19">
        <v>3306.56</v>
      </c>
      <c r="J2460" s="2" t="s">
        <v>50</v>
      </c>
      <c r="K2460" s="2" t="s">
        <v>16</v>
      </c>
      <c r="L2460" s="2">
        <v>3</v>
      </c>
      <c r="M2460" s="18">
        <f t="shared" si="762"/>
        <v>3306.56</v>
      </c>
      <c r="T2460" t="str">
        <f t="shared" si="763"/>
        <v>Completed</v>
      </c>
      <c r="U2460" t="str">
        <f t="shared" si="764"/>
        <v>Yes</v>
      </c>
      <c r="V2460" t="str">
        <f t="shared" si="765"/>
        <v>No</v>
      </c>
      <c r="X2460">
        <f t="shared" si="766"/>
        <v>589</v>
      </c>
      <c r="Y2460">
        <f t="shared" si="767"/>
        <v>426</v>
      </c>
      <c r="Z2460" s="18">
        <f t="shared" si="768"/>
        <v>2759712.3299794244</v>
      </c>
      <c r="AA2460" s="18">
        <f t="shared" si="769"/>
        <v>330643.50635802455</v>
      </c>
      <c r="AB2460" s="17">
        <f t="shared" si="770"/>
        <v>3.8641711229946525</v>
      </c>
      <c r="AC2460" s="2" t="s">
        <v>5039</v>
      </c>
      <c r="AD2460" s="2" t="s">
        <v>19</v>
      </c>
      <c r="AE2460" t="str">
        <f t="shared" si="771"/>
        <v>Electronics</v>
      </c>
      <c r="AF2460" t="str">
        <f t="shared" si="772"/>
        <v>Electronics</v>
      </c>
      <c r="AG2460" t="str" cm="1">
        <f t="array" ref="AG2460">INDEX(AD:AD,ROW())</f>
        <v>Electronics</v>
      </c>
      <c r="AH2460">
        <f t="shared" si="780"/>
        <v>3</v>
      </c>
      <c r="AI2460" t="str">
        <f t="shared" si="773"/>
        <v>Electronics</v>
      </c>
      <c r="AK2460">
        <f t="shared" si="774"/>
        <v>2023</v>
      </c>
      <c r="AL2460">
        <f t="shared" si="775"/>
        <v>4</v>
      </c>
      <c r="AM2460">
        <f t="shared" si="776"/>
        <v>16</v>
      </c>
      <c r="AN2460">
        <f t="shared" si="777"/>
        <v>1</v>
      </c>
      <c r="AO2460" t="str">
        <f t="shared" si="778"/>
        <v>Weekend</v>
      </c>
      <c r="AR2460" s="20">
        <f t="shared" si="779"/>
        <v>0</v>
      </c>
    </row>
    <row r="2461" spans="1:44" x14ac:dyDescent="0.35">
      <c r="A2461" t="str">
        <f t="shared" si="761"/>
        <v>CUST2460</v>
      </c>
      <c r="B2461" s="2" t="s">
        <v>2797</v>
      </c>
      <c r="C2461" s="4">
        <v>45174</v>
      </c>
      <c r="D2461" s="2" t="s">
        <v>387</v>
      </c>
      <c r="E2461" t="s">
        <v>5053</v>
      </c>
      <c r="F2461" s="2" t="s">
        <v>23</v>
      </c>
      <c r="G2461" s="2" t="s">
        <v>65</v>
      </c>
      <c r="H2461" s="2">
        <v>3</v>
      </c>
      <c r="I2461" s="19">
        <v>781.48</v>
      </c>
      <c r="J2461" s="2" t="s">
        <v>5047</v>
      </c>
      <c r="K2461" s="2" t="s">
        <v>76</v>
      </c>
      <c r="L2461" s="2">
        <v>3</v>
      </c>
      <c r="M2461" s="18">
        <f t="shared" si="762"/>
        <v>2344.44</v>
      </c>
      <c r="T2461" t="str">
        <f t="shared" si="763"/>
        <v>Completed</v>
      </c>
      <c r="U2461" t="str">
        <f t="shared" si="764"/>
        <v>No</v>
      </c>
      <c r="V2461" t="str">
        <f t="shared" si="765"/>
        <v>No</v>
      </c>
      <c r="X2461">
        <f t="shared" si="766"/>
        <v>559</v>
      </c>
      <c r="Y2461">
        <f t="shared" si="767"/>
        <v>408</v>
      </c>
      <c r="Z2461" s="18">
        <f t="shared" si="768"/>
        <v>594714.6477588166</v>
      </c>
      <c r="AA2461" s="18">
        <f t="shared" si="769"/>
        <v>60882.938065984097</v>
      </c>
      <c r="AB2461" s="17">
        <f t="shared" si="770"/>
        <v>3.804733727810651</v>
      </c>
      <c r="AC2461" s="2" t="s">
        <v>65</v>
      </c>
      <c r="AD2461" s="2" t="s">
        <v>23</v>
      </c>
      <c r="AE2461" t="str">
        <f t="shared" si="771"/>
        <v>Books</v>
      </c>
      <c r="AF2461" t="str">
        <f t="shared" si="772"/>
        <v>Books</v>
      </c>
      <c r="AG2461" t="str" cm="1">
        <f t="array" ref="AG2461">INDEX(AD:AD,ROW())</f>
        <v>Books</v>
      </c>
      <c r="AH2461">
        <f t="shared" si="780"/>
        <v>19</v>
      </c>
      <c r="AI2461" t="str">
        <f t="shared" si="773"/>
        <v>Books</v>
      </c>
      <c r="AK2461">
        <f t="shared" si="774"/>
        <v>2023</v>
      </c>
      <c r="AL2461">
        <f t="shared" si="775"/>
        <v>9</v>
      </c>
      <c r="AM2461">
        <f t="shared" si="776"/>
        <v>5</v>
      </c>
      <c r="AN2461">
        <f t="shared" si="777"/>
        <v>3</v>
      </c>
      <c r="AO2461" t="str">
        <f t="shared" si="778"/>
        <v>Weekday</v>
      </c>
      <c r="AR2461" s="20">
        <f t="shared" si="779"/>
        <v>1</v>
      </c>
    </row>
    <row r="2462" spans="1:44" x14ac:dyDescent="0.35">
      <c r="A2462" t="str">
        <f t="shared" si="761"/>
        <v>CUST2461</v>
      </c>
      <c r="B2462" s="2" t="s">
        <v>2798</v>
      </c>
      <c r="C2462" s="4">
        <v>45648</v>
      </c>
      <c r="D2462" s="2" t="s">
        <v>719</v>
      </c>
      <c r="E2462" t="s">
        <v>5049</v>
      </c>
      <c r="F2462" s="2" t="s">
        <v>29</v>
      </c>
      <c r="G2462" s="2" t="s">
        <v>138</v>
      </c>
      <c r="H2462" s="2">
        <v>1</v>
      </c>
      <c r="I2462" s="19">
        <v>923.45</v>
      </c>
      <c r="J2462" s="2" t="s">
        <v>15</v>
      </c>
      <c r="K2462" s="2" t="s">
        <v>16</v>
      </c>
      <c r="L2462" s="2">
        <v>5</v>
      </c>
      <c r="M2462" s="18">
        <f t="shared" si="762"/>
        <v>923.45</v>
      </c>
      <c r="T2462" t="str">
        <f t="shared" si="763"/>
        <v>Completed</v>
      </c>
      <c r="U2462" t="str">
        <f t="shared" si="764"/>
        <v>No</v>
      </c>
      <c r="V2462" t="str">
        <f t="shared" si="765"/>
        <v>No</v>
      </c>
      <c r="X2462">
        <f t="shared" si="766"/>
        <v>595</v>
      </c>
      <c r="Y2462">
        <f t="shared" si="767"/>
        <v>444</v>
      </c>
      <c r="Z2462" s="18">
        <f t="shared" si="768"/>
        <v>1892867.2841657216</v>
      </c>
      <c r="AA2462" s="18">
        <f t="shared" si="769"/>
        <v>199432.98236095349</v>
      </c>
      <c r="AB2462" s="17">
        <f t="shared" si="770"/>
        <v>3.8949824970828471</v>
      </c>
      <c r="AC2462" s="2" t="s">
        <v>138</v>
      </c>
      <c r="AD2462" s="2" t="s">
        <v>29</v>
      </c>
      <c r="AE2462" t="str">
        <f t="shared" si="771"/>
        <v>Fashion</v>
      </c>
      <c r="AF2462" t="str">
        <f t="shared" si="772"/>
        <v>Fashion</v>
      </c>
      <c r="AG2462" t="str" cm="1">
        <f t="array" ref="AG2462">INDEX(AD:AD,ROW())</f>
        <v>Fashion</v>
      </c>
      <c r="AH2462">
        <f t="shared" si="780"/>
        <v>53</v>
      </c>
      <c r="AI2462" t="str">
        <f t="shared" si="773"/>
        <v>Fashion</v>
      </c>
      <c r="AK2462">
        <f t="shared" si="774"/>
        <v>2024</v>
      </c>
      <c r="AL2462">
        <f t="shared" si="775"/>
        <v>12</v>
      </c>
      <c r="AM2462">
        <f t="shared" si="776"/>
        <v>22</v>
      </c>
      <c r="AN2462">
        <f t="shared" si="777"/>
        <v>1</v>
      </c>
      <c r="AO2462" t="str">
        <f t="shared" si="778"/>
        <v>Weekend</v>
      </c>
      <c r="AR2462" s="20">
        <f t="shared" si="779"/>
        <v>0</v>
      </c>
    </row>
    <row r="2463" spans="1:44" x14ac:dyDescent="0.35">
      <c r="A2463" t="str">
        <f t="shared" si="761"/>
        <v>CUST2462</v>
      </c>
      <c r="B2463" s="2" t="s">
        <v>2799</v>
      </c>
      <c r="C2463" s="4">
        <v>45641</v>
      </c>
      <c r="D2463" s="2" t="s">
        <v>847</v>
      </c>
      <c r="E2463" t="s">
        <v>5050</v>
      </c>
      <c r="F2463" s="2" t="s">
        <v>29</v>
      </c>
      <c r="G2463" s="2" t="s">
        <v>138</v>
      </c>
      <c r="H2463" s="2">
        <v>2</v>
      </c>
      <c r="I2463" s="19">
        <v>852.03</v>
      </c>
      <c r="J2463" s="2" t="s">
        <v>20</v>
      </c>
      <c r="K2463" s="2" t="s">
        <v>31</v>
      </c>
      <c r="L2463" s="2">
        <v>5</v>
      </c>
      <c r="M2463" s="18">
        <f t="shared" si="762"/>
        <v>1704.06</v>
      </c>
      <c r="T2463" t="str">
        <f t="shared" si="763"/>
        <v>Pending</v>
      </c>
      <c r="U2463" t="str">
        <f t="shared" si="764"/>
        <v>No</v>
      </c>
      <c r="V2463" t="str">
        <f t="shared" si="765"/>
        <v>Yes</v>
      </c>
      <c r="X2463">
        <f t="shared" si="766"/>
        <v>589</v>
      </c>
      <c r="Y2463">
        <f t="shared" si="767"/>
        <v>426</v>
      </c>
      <c r="Z2463" s="18">
        <f t="shared" si="768"/>
        <v>1892867.2841657216</v>
      </c>
      <c r="AA2463" s="18">
        <f t="shared" si="769"/>
        <v>199432.98236095349</v>
      </c>
      <c r="AB2463" s="17">
        <f t="shared" si="770"/>
        <v>3.8949824970828471</v>
      </c>
      <c r="AC2463" s="2" t="s">
        <v>138</v>
      </c>
      <c r="AD2463" s="2" t="s">
        <v>29</v>
      </c>
      <c r="AE2463" t="str">
        <f t="shared" si="771"/>
        <v>Fashion</v>
      </c>
      <c r="AF2463" t="str">
        <f t="shared" si="772"/>
        <v>Fashion</v>
      </c>
      <c r="AG2463" t="str" cm="1">
        <f t="array" ref="AG2463">INDEX(AD:AD,ROW())</f>
        <v>Fashion</v>
      </c>
      <c r="AH2463">
        <f t="shared" si="780"/>
        <v>53</v>
      </c>
      <c r="AI2463" t="str">
        <f t="shared" si="773"/>
        <v>Fashion</v>
      </c>
      <c r="AK2463">
        <f t="shared" si="774"/>
        <v>2024</v>
      </c>
      <c r="AL2463">
        <f t="shared" si="775"/>
        <v>12</v>
      </c>
      <c r="AM2463">
        <f t="shared" si="776"/>
        <v>15</v>
      </c>
      <c r="AN2463">
        <f t="shared" si="777"/>
        <v>1</v>
      </c>
      <c r="AO2463" t="str">
        <f t="shared" si="778"/>
        <v>Weekend</v>
      </c>
      <c r="AR2463" s="20">
        <f t="shared" si="779"/>
        <v>0</v>
      </c>
    </row>
    <row r="2464" spans="1:44" x14ac:dyDescent="0.35">
      <c r="A2464" t="str">
        <f t="shared" si="761"/>
        <v>CUST2463</v>
      </c>
      <c r="B2464" s="2" t="s">
        <v>2800</v>
      </c>
      <c r="C2464" s="4">
        <v>45579</v>
      </c>
      <c r="D2464" s="2" t="s">
        <v>182</v>
      </c>
      <c r="E2464" t="s">
        <v>5051</v>
      </c>
      <c r="F2464" s="2" t="s">
        <v>42</v>
      </c>
      <c r="G2464" s="2" t="s">
        <v>5042</v>
      </c>
      <c r="H2464" s="2">
        <v>3</v>
      </c>
      <c r="I2464" s="19">
        <v>789.38</v>
      </c>
      <c r="J2464" s="2" t="s">
        <v>50</v>
      </c>
      <c r="K2464" s="2" t="s">
        <v>16</v>
      </c>
      <c r="L2464" s="2">
        <v>4</v>
      </c>
      <c r="M2464" s="18">
        <f t="shared" si="762"/>
        <v>2368.14</v>
      </c>
      <c r="T2464" t="str">
        <f t="shared" si="763"/>
        <v>Completed</v>
      </c>
      <c r="U2464" t="str">
        <f t="shared" si="764"/>
        <v>Yes</v>
      </c>
      <c r="V2464" t="str">
        <f t="shared" si="765"/>
        <v>No</v>
      </c>
      <c r="X2464">
        <f t="shared" si="766"/>
        <v>619</v>
      </c>
      <c r="Y2464">
        <f t="shared" si="767"/>
        <v>468</v>
      </c>
      <c r="Z2464" s="18">
        <f t="shared" si="768"/>
        <v>1098537.4901531704</v>
      </c>
      <c r="AA2464" s="18">
        <f t="shared" si="769"/>
        <v>96724.388030634553</v>
      </c>
      <c r="AB2464" s="17">
        <f t="shared" si="770"/>
        <v>3.9001122334455669</v>
      </c>
      <c r="AC2464" s="2" t="s">
        <v>5042</v>
      </c>
      <c r="AD2464" s="2" t="s">
        <v>42</v>
      </c>
      <c r="AE2464" t="str">
        <f t="shared" si="771"/>
        <v>Beauty</v>
      </c>
      <c r="AF2464" t="str">
        <f t="shared" si="772"/>
        <v>Beauty</v>
      </c>
      <c r="AG2464" t="str" cm="1">
        <f t="array" ref="AG2464">INDEX(AD:AD,ROW())</f>
        <v>Beauty</v>
      </c>
      <c r="AH2464">
        <f t="shared" si="780"/>
        <v>18</v>
      </c>
      <c r="AI2464" t="str">
        <f t="shared" si="773"/>
        <v>Beauty</v>
      </c>
      <c r="AK2464">
        <f t="shared" si="774"/>
        <v>2024</v>
      </c>
      <c r="AL2464">
        <f t="shared" si="775"/>
        <v>10</v>
      </c>
      <c r="AM2464">
        <f t="shared" si="776"/>
        <v>14</v>
      </c>
      <c r="AN2464">
        <f t="shared" si="777"/>
        <v>2</v>
      </c>
      <c r="AO2464" t="str">
        <f t="shared" si="778"/>
        <v>Weekday</v>
      </c>
      <c r="AR2464" s="20">
        <f t="shared" si="779"/>
        <v>0</v>
      </c>
    </row>
    <row r="2465" spans="1:44" x14ac:dyDescent="0.35">
      <c r="A2465" t="str">
        <f t="shared" si="761"/>
        <v>CUST2464</v>
      </c>
      <c r="B2465" s="2" t="s">
        <v>2801</v>
      </c>
      <c r="C2465" s="4">
        <v>45170</v>
      </c>
      <c r="D2465" s="2" t="s">
        <v>102</v>
      </c>
      <c r="E2465" t="s">
        <v>5054</v>
      </c>
      <c r="F2465" s="2" t="s">
        <v>29</v>
      </c>
      <c r="G2465" s="2" t="s">
        <v>5041</v>
      </c>
      <c r="H2465" s="2">
        <v>2</v>
      </c>
      <c r="I2465" s="19">
        <v>2266.56</v>
      </c>
      <c r="J2465" s="2" t="s">
        <v>5046</v>
      </c>
      <c r="K2465" s="2" t="s">
        <v>16</v>
      </c>
      <c r="L2465" s="2">
        <v>4</v>
      </c>
      <c r="M2465" s="18">
        <f t="shared" si="762"/>
        <v>4533.12</v>
      </c>
      <c r="T2465" t="str">
        <f t="shared" si="763"/>
        <v>Completed</v>
      </c>
      <c r="U2465" t="str">
        <f t="shared" si="764"/>
        <v>Yes</v>
      </c>
      <c r="V2465" t="str">
        <f t="shared" si="765"/>
        <v>No</v>
      </c>
      <c r="X2465">
        <f t="shared" si="766"/>
        <v>558</v>
      </c>
      <c r="Y2465">
        <f t="shared" si="767"/>
        <v>430</v>
      </c>
      <c r="Z2465" s="18">
        <f t="shared" si="768"/>
        <v>1892867.2841657216</v>
      </c>
      <c r="AA2465" s="18">
        <f t="shared" si="769"/>
        <v>199432.98236095349</v>
      </c>
      <c r="AB2465" s="17">
        <f t="shared" si="770"/>
        <v>3.8949824970828471</v>
      </c>
      <c r="AC2465" s="2" t="s">
        <v>5041</v>
      </c>
      <c r="AD2465" s="2" t="s">
        <v>29</v>
      </c>
      <c r="AE2465" t="str">
        <f t="shared" si="771"/>
        <v>Fashion</v>
      </c>
      <c r="AF2465" t="str">
        <f t="shared" si="772"/>
        <v>Fashion</v>
      </c>
      <c r="AG2465" t="str" cm="1">
        <f t="array" ref="AG2465">INDEX(AD:AD,ROW())</f>
        <v>Fashion</v>
      </c>
      <c r="AH2465">
        <f t="shared" si="780"/>
        <v>15</v>
      </c>
      <c r="AI2465" t="str">
        <f t="shared" si="773"/>
        <v>Fashion</v>
      </c>
      <c r="AK2465">
        <f t="shared" si="774"/>
        <v>2023</v>
      </c>
      <c r="AL2465">
        <f t="shared" si="775"/>
        <v>9</v>
      </c>
      <c r="AM2465">
        <f t="shared" si="776"/>
        <v>1</v>
      </c>
      <c r="AN2465">
        <f t="shared" si="777"/>
        <v>6</v>
      </c>
      <c r="AO2465" t="str">
        <f t="shared" si="778"/>
        <v>Weekday</v>
      </c>
      <c r="AR2465" s="20">
        <f t="shared" si="779"/>
        <v>0</v>
      </c>
    </row>
    <row r="2466" spans="1:44" x14ac:dyDescent="0.35">
      <c r="A2466" t="str">
        <f t="shared" si="761"/>
        <v>CUST2465</v>
      </c>
      <c r="B2466" s="2" t="s">
        <v>2802</v>
      </c>
      <c r="C2466" s="4">
        <v>45131</v>
      </c>
      <c r="D2466" s="2" t="s">
        <v>415</v>
      </c>
      <c r="E2466" t="s">
        <v>5054</v>
      </c>
      <c r="F2466" s="2" t="s">
        <v>19</v>
      </c>
      <c r="G2466" s="2" t="s">
        <v>5039</v>
      </c>
      <c r="H2466" s="2">
        <v>1</v>
      </c>
      <c r="I2466" s="19">
        <v>1463.58</v>
      </c>
      <c r="J2466" s="2" t="s">
        <v>20</v>
      </c>
      <c r="K2466" s="2" t="s">
        <v>16</v>
      </c>
      <c r="L2466" s="2">
        <v>4</v>
      </c>
      <c r="M2466" s="18">
        <f t="shared" si="762"/>
        <v>1463.58</v>
      </c>
      <c r="T2466" t="str">
        <f t="shared" si="763"/>
        <v>Completed</v>
      </c>
      <c r="U2466" t="str">
        <f t="shared" si="764"/>
        <v>Yes</v>
      </c>
      <c r="V2466" t="str">
        <f t="shared" si="765"/>
        <v>No</v>
      </c>
      <c r="X2466">
        <f t="shared" si="766"/>
        <v>558</v>
      </c>
      <c r="Y2466">
        <f t="shared" si="767"/>
        <v>430</v>
      </c>
      <c r="Z2466" s="18">
        <f t="shared" si="768"/>
        <v>2759712.3299794244</v>
      </c>
      <c r="AA2466" s="18">
        <f t="shared" si="769"/>
        <v>330643.50635802455</v>
      </c>
      <c r="AB2466" s="17">
        <f t="shared" si="770"/>
        <v>3.8641711229946525</v>
      </c>
      <c r="AC2466" s="2" t="s">
        <v>5039</v>
      </c>
      <c r="AD2466" s="2" t="s">
        <v>19</v>
      </c>
      <c r="AE2466" t="str">
        <f t="shared" si="771"/>
        <v>Electronics</v>
      </c>
      <c r="AF2466" t="str">
        <f t="shared" si="772"/>
        <v>Electronics</v>
      </c>
      <c r="AG2466" t="str" cm="1">
        <f t="array" ref="AG2466">INDEX(AD:AD,ROW())</f>
        <v>Electronics</v>
      </c>
      <c r="AH2466">
        <f t="shared" si="780"/>
        <v>3</v>
      </c>
      <c r="AI2466" t="str">
        <f t="shared" si="773"/>
        <v>Electronics</v>
      </c>
      <c r="AK2466">
        <f t="shared" si="774"/>
        <v>2023</v>
      </c>
      <c r="AL2466">
        <f t="shared" si="775"/>
        <v>7</v>
      </c>
      <c r="AM2466">
        <f t="shared" si="776"/>
        <v>24</v>
      </c>
      <c r="AN2466">
        <f t="shared" si="777"/>
        <v>2</v>
      </c>
      <c r="AO2466" t="str">
        <f t="shared" si="778"/>
        <v>Weekday</v>
      </c>
      <c r="AR2466" s="20">
        <f t="shared" si="779"/>
        <v>0</v>
      </c>
    </row>
    <row r="2467" spans="1:44" x14ac:dyDescent="0.35">
      <c r="A2467" t="str">
        <f t="shared" si="761"/>
        <v>CUST2466</v>
      </c>
      <c r="B2467" s="2" t="s">
        <v>2803</v>
      </c>
      <c r="C2467" s="4">
        <v>45730</v>
      </c>
      <c r="D2467" s="2" t="s">
        <v>54</v>
      </c>
      <c r="E2467" t="s">
        <v>5055</v>
      </c>
      <c r="F2467" s="2" t="s">
        <v>42</v>
      </c>
      <c r="G2467" s="2" t="s">
        <v>43</v>
      </c>
      <c r="H2467" s="2">
        <v>1</v>
      </c>
      <c r="I2467" s="19">
        <v>179.62</v>
      </c>
      <c r="J2467" s="2" t="s">
        <v>50</v>
      </c>
      <c r="K2467" s="2" t="s">
        <v>16</v>
      </c>
      <c r="L2467" s="2">
        <v>5</v>
      </c>
      <c r="M2467" s="18">
        <f t="shared" si="762"/>
        <v>179.62</v>
      </c>
      <c r="T2467" t="str">
        <f t="shared" si="763"/>
        <v>Completed</v>
      </c>
      <c r="U2467" t="str">
        <f t="shared" si="764"/>
        <v>No</v>
      </c>
      <c r="V2467" t="str">
        <f t="shared" si="765"/>
        <v>No</v>
      </c>
      <c r="X2467">
        <f t="shared" si="766"/>
        <v>567</v>
      </c>
      <c r="Y2467">
        <f t="shared" si="767"/>
        <v>440</v>
      </c>
      <c r="Z2467" s="18">
        <f t="shared" si="768"/>
        <v>1098537.4901531704</v>
      </c>
      <c r="AA2467" s="18">
        <f t="shared" si="769"/>
        <v>96724.388030634553</v>
      </c>
      <c r="AB2467" s="17">
        <f t="shared" si="770"/>
        <v>3.9001122334455669</v>
      </c>
      <c r="AC2467" s="2" t="s">
        <v>43</v>
      </c>
      <c r="AD2467" s="2" t="s">
        <v>42</v>
      </c>
      <c r="AE2467" t="str">
        <f t="shared" si="771"/>
        <v>Beauty</v>
      </c>
      <c r="AF2467" t="str">
        <f t="shared" si="772"/>
        <v>Beauty</v>
      </c>
      <c r="AG2467" t="str" cm="1">
        <f t="array" ref="AG2467">INDEX(AD:AD,ROW())</f>
        <v>Beauty</v>
      </c>
      <c r="AH2467">
        <f t="shared" si="780"/>
        <v>10</v>
      </c>
      <c r="AI2467" t="str">
        <f t="shared" si="773"/>
        <v>Beauty</v>
      </c>
      <c r="AK2467">
        <f t="shared" si="774"/>
        <v>2025</v>
      </c>
      <c r="AL2467">
        <f t="shared" si="775"/>
        <v>3</v>
      </c>
      <c r="AM2467">
        <f t="shared" si="776"/>
        <v>14</v>
      </c>
      <c r="AN2467">
        <f t="shared" si="777"/>
        <v>6</v>
      </c>
      <c r="AO2467" t="str">
        <f t="shared" si="778"/>
        <v>Weekday</v>
      </c>
      <c r="AR2467" s="20">
        <f t="shared" si="779"/>
        <v>0</v>
      </c>
    </row>
    <row r="2468" spans="1:44" x14ac:dyDescent="0.35">
      <c r="A2468" t="str">
        <f t="shared" si="761"/>
        <v>CUST2467</v>
      </c>
      <c r="B2468" s="2" t="s">
        <v>2804</v>
      </c>
      <c r="C2468" s="4">
        <v>45444</v>
      </c>
      <c r="D2468" s="2" t="s">
        <v>1357</v>
      </c>
      <c r="E2468" t="s">
        <v>5048</v>
      </c>
      <c r="F2468" s="2" t="s">
        <v>23</v>
      </c>
      <c r="G2468" s="2" t="s">
        <v>65</v>
      </c>
      <c r="H2468" s="2">
        <v>3</v>
      </c>
      <c r="I2468" s="19">
        <v>780.33</v>
      </c>
      <c r="J2468" s="2" t="s">
        <v>5047</v>
      </c>
      <c r="K2468" s="2" t="s">
        <v>76</v>
      </c>
      <c r="L2468" s="2">
        <v>3</v>
      </c>
      <c r="M2468" s="18">
        <f t="shared" si="762"/>
        <v>2340.9900000000002</v>
      </c>
      <c r="T2468" t="str">
        <f t="shared" si="763"/>
        <v>Completed</v>
      </c>
      <c r="U2468" t="str">
        <f t="shared" si="764"/>
        <v>No</v>
      </c>
      <c r="V2468" t="str">
        <f t="shared" si="765"/>
        <v>No</v>
      </c>
      <c r="X2468">
        <f t="shared" si="766"/>
        <v>590</v>
      </c>
      <c r="Y2468">
        <f t="shared" si="767"/>
        <v>451</v>
      </c>
      <c r="Z2468" s="18">
        <f t="shared" si="768"/>
        <v>594714.6477588166</v>
      </c>
      <c r="AA2468" s="18">
        <f t="shared" si="769"/>
        <v>60882.938065984097</v>
      </c>
      <c r="AB2468" s="17">
        <f t="shared" si="770"/>
        <v>3.804733727810651</v>
      </c>
      <c r="AC2468" s="2" t="s">
        <v>65</v>
      </c>
      <c r="AD2468" s="2" t="s">
        <v>23</v>
      </c>
      <c r="AE2468" t="str">
        <f t="shared" si="771"/>
        <v>Books</v>
      </c>
      <c r="AF2468" t="str">
        <f t="shared" si="772"/>
        <v>Books</v>
      </c>
      <c r="AG2468" t="str" cm="1">
        <f t="array" ref="AG2468">INDEX(AD:AD,ROW())</f>
        <v>Books</v>
      </c>
      <c r="AH2468">
        <f t="shared" si="780"/>
        <v>19</v>
      </c>
      <c r="AI2468" t="str">
        <f t="shared" si="773"/>
        <v>Books</v>
      </c>
      <c r="AK2468">
        <f t="shared" si="774"/>
        <v>2024</v>
      </c>
      <c r="AL2468">
        <f t="shared" si="775"/>
        <v>6</v>
      </c>
      <c r="AM2468">
        <f t="shared" si="776"/>
        <v>1</v>
      </c>
      <c r="AN2468">
        <f t="shared" si="777"/>
        <v>7</v>
      </c>
      <c r="AO2468" t="str">
        <f t="shared" si="778"/>
        <v>Weekend</v>
      </c>
      <c r="AR2468" s="20">
        <f t="shared" si="779"/>
        <v>1</v>
      </c>
    </row>
    <row r="2469" spans="1:44" x14ac:dyDescent="0.35">
      <c r="A2469" t="str">
        <f t="shared" si="761"/>
        <v>CUST2468</v>
      </c>
      <c r="B2469" s="2" t="s">
        <v>2805</v>
      </c>
      <c r="C2469" s="4">
        <v>45578</v>
      </c>
      <c r="D2469" s="2" t="s">
        <v>142</v>
      </c>
      <c r="E2469" t="s">
        <v>5052</v>
      </c>
      <c r="F2469" s="2" t="s">
        <v>19</v>
      </c>
      <c r="G2469" s="2" t="s">
        <v>49</v>
      </c>
      <c r="H2469" s="2">
        <v>1</v>
      </c>
      <c r="I2469" s="19">
        <v>2253.7800000000002</v>
      </c>
      <c r="J2469" s="2" t="s">
        <v>20</v>
      </c>
      <c r="K2469" s="2" t="s">
        <v>16</v>
      </c>
      <c r="L2469" s="2">
        <v>4</v>
      </c>
      <c r="M2469" s="18">
        <f t="shared" si="762"/>
        <v>2253.7800000000002</v>
      </c>
      <c r="T2469" t="str">
        <f t="shared" si="763"/>
        <v>Completed</v>
      </c>
      <c r="U2469" t="str">
        <f t="shared" si="764"/>
        <v>Yes</v>
      </c>
      <c r="V2469" t="str">
        <f t="shared" si="765"/>
        <v>No</v>
      </c>
      <c r="X2469">
        <f t="shared" si="766"/>
        <v>573</v>
      </c>
      <c r="Y2469">
        <f t="shared" si="767"/>
        <v>450</v>
      </c>
      <c r="Z2469" s="18">
        <f t="shared" si="768"/>
        <v>2759712.3299794244</v>
      </c>
      <c r="AA2469" s="18">
        <f t="shared" si="769"/>
        <v>330643.50635802455</v>
      </c>
      <c r="AB2469" s="17">
        <f t="shared" si="770"/>
        <v>3.8641711229946525</v>
      </c>
      <c r="AC2469" s="2" t="s">
        <v>49</v>
      </c>
      <c r="AD2469" s="2" t="s">
        <v>19</v>
      </c>
      <c r="AE2469" t="str">
        <f t="shared" si="771"/>
        <v>Electronics</v>
      </c>
      <c r="AF2469" t="str">
        <f t="shared" si="772"/>
        <v>Electronics</v>
      </c>
      <c r="AG2469" t="str" cm="1">
        <f t="array" ref="AG2469">INDEX(AD:AD,ROW())</f>
        <v>Electronics</v>
      </c>
      <c r="AH2469">
        <f t="shared" si="780"/>
        <v>12</v>
      </c>
      <c r="AI2469" t="str">
        <f t="shared" si="773"/>
        <v>Electronics</v>
      </c>
      <c r="AK2469">
        <f t="shared" si="774"/>
        <v>2024</v>
      </c>
      <c r="AL2469">
        <f t="shared" si="775"/>
        <v>10</v>
      </c>
      <c r="AM2469">
        <f t="shared" si="776"/>
        <v>13</v>
      </c>
      <c r="AN2469">
        <f t="shared" si="777"/>
        <v>1</v>
      </c>
      <c r="AO2469" t="str">
        <f t="shared" si="778"/>
        <v>Weekend</v>
      </c>
      <c r="AR2469" s="20">
        <f t="shared" si="779"/>
        <v>0</v>
      </c>
    </row>
    <row r="2470" spans="1:44" x14ac:dyDescent="0.35">
      <c r="A2470" t="str">
        <f t="shared" si="761"/>
        <v>CUST2469</v>
      </c>
      <c r="B2470" s="2" t="s">
        <v>2806</v>
      </c>
      <c r="C2470" s="4">
        <v>45291</v>
      </c>
      <c r="D2470" s="2" t="s">
        <v>799</v>
      </c>
      <c r="E2470" t="s">
        <v>5053</v>
      </c>
      <c r="F2470" s="2" t="s">
        <v>13</v>
      </c>
      <c r="G2470" s="2" t="s">
        <v>34</v>
      </c>
      <c r="H2470" s="2">
        <v>2</v>
      </c>
      <c r="I2470" s="19">
        <v>837.78</v>
      </c>
      <c r="J2470" s="2" t="s">
        <v>50</v>
      </c>
      <c r="K2470" s="2" t="s">
        <v>31</v>
      </c>
      <c r="L2470" s="2">
        <v>3</v>
      </c>
      <c r="M2470" s="18">
        <f t="shared" si="762"/>
        <v>1675.56</v>
      </c>
      <c r="T2470" t="str">
        <f t="shared" si="763"/>
        <v>Pending</v>
      </c>
      <c r="U2470" t="str">
        <f t="shared" si="764"/>
        <v>No</v>
      </c>
      <c r="V2470" t="str">
        <f t="shared" si="765"/>
        <v>Yes</v>
      </c>
      <c r="X2470">
        <f t="shared" si="766"/>
        <v>559</v>
      </c>
      <c r="Y2470">
        <f t="shared" si="767"/>
        <v>408</v>
      </c>
      <c r="Z2470" s="18">
        <f t="shared" si="768"/>
        <v>1463424.4009529033</v>
      </c>
      <c r="AA2470" s="18">
        <f t="shared" si="769"/>
        <v>118285.78776560788</v>
      </c>
      <c r="AB2470" s="17">
        <f t="shared" si="770"/>
        <v>3.8140589569160999</v>
      </c>
      <c r="AC2470" s="2" t="s">
        <v>34</v>
      </c>
      <c r="AD2470" s="2" t="s">
        <v>13</v>
      </c>
      <c r="AE2470" t="str">
        <f t="shared" si="771"/>
        <v>Home &amp; Kitchen</v>
      </c>
      <c r="AF2470" t="str">
        <f t="shared" si="772"/>
        <v>Home &amp; Kitchen</v>
      </c>
      <c r="AG2470" t="str" cm="1">
        <f t="array" ref="AG2470">INDEX(AD:AD,ROW())</f>
        <v>Home &amp; Kitchen</v>
      </c>
      <c r="AH2470">
        <f t="shared" si="780"/>
        <v>7</v>
      </c>
      <c r="AI2470" t="str">
        <f t="shared" si="773"/>
        <v>Home &amp; Kitchen</v>
      </c>
      <c r="AK2470">
        <f t="shared" si="774"/>
        <v>2023</v>
      </c>
      <c r="AL2470">
        <f t="shared" si="775"/>
        <v>12</v>
      </c>
      <c r="AM2470">
        <f t="shared" si="776"/>
        <v>31</v>
      </c>
      <c r="AN2470">
        <f t="shared" si="777"/>
        <v>1</v>
      </c>
      <c r="AO2470" t="str">
        <f t="shared" si="778"/>
        <v>Weekend</v>
      </c>
      <c r="AR2470" s="20">
        <f t="shared" si="779"/>
        <v>0</v>
      </c>
    </row>
    <row r="2471" spans="1:44" x14ac:dyDescent="0.35">
      <c r="A2471" t="str">
        <f t="shared" si="761"/>
        <v>CUST2470</v>
      </c>
      <c r="B2471" s="2" t="s">
        <v>2807</v>
      </c>
      <c r="C2471" s="4">
        <v>45017</v>
      </c>
      <c r="D2471" s="2" t="s">
        <v>398</v>
      </c>
      <c r="E2471" t="s">
        <v>5050</v>
      </c>
      <c r="F2471" s="2" t="s">
        <v>19</v>
      </c>
      <c r="G2471" s="2" t="s">
        <v>5040</v>
      </c>
      <c r="H2471" s="2">
        <v>1</v>
      </c>
      <c r="I2471" s="19">
        <v>2279.11</v>
      </c>
      <c r="J2471" s="2" t="s">
        <v>50</v>
      </c>
      <c r="K2471" s="2" t="s">
        <v>16</v>
      </c>
      <c r="L2471" s="2">
        <v>1</v>
      </c>
      <c r="M2471" s="18">
        <f t="shared" si="762"/>
        <v>2279.11</v>
      </c>
      <c r="T2471" t="str">
        <f t="shared" si="763"/>
        <v>Completed</v>
      </c>
      <c r="U2471" t="str">
        <f t="shared" si="764"/>
        <v>Yes</v>
      </c>
      <c r="V2471" t="str">
        <f t="shared" si="765"/>
        <v>No</v>
      </c>
      <c r="X2471">
        <f t="shared" si="766"/>
        <v>589</v>
      </c>
      <c r="Y2471">
        <f t="shared" si="767"/>
        <v>426</v>
      </c>
      <c r="Z2471" s="18">
        <f t="shared" si="768"/>
        <v>2759712.3299794244</v>
      </c>
      <c r="AA2471" s="18">
        <f t="shared" si="769"/>
        <v>330643.50635802455</v>
      </c>
      <c r="AB2471" s="17">
        <f t="shared" si="770"/>
        <v>3.8641711229946525</v>
      </c>
      <c r="AC2471" s="2" t="s">
        <v>5040</v>
      </c>
      <c r="AD2471" s="2" t="s">
        <v>19</v>
      </c>
      <c r="AE2471" t="str">
        <f t="shared" si="771"/>
        <v>Electronics</v>
      </c>
      <c r="AF2471" t="str">
        <f t="shared" si="772"/>
        <v>Electronics</v>
      </c>
      <c r="AG2471" t="str" cm="1">
        <f t="array" ref="AG2471">INDEX(AD:AD,ROW())</f>
        <v>Electronics</v>
      </c>
      <c r="AH2471">
        <f t="shared" si="780"/>
        <v>13</v>
      </c>
      <c r="AI2471" t="str">
        <f t="shared" si="773"/>
        <v>Electronics</v>
      </c>
      <c r="AK2471">
        <f t="shared" si="774"/>
        <v>2023</v>
      </c>
      <c r="AL2471">
        <f t="shared" si="775"/>
        <v>4</v>
      </c>
      <c r="AM2471">
        <f t="shared" si="776"/>
        <v>1</v>
      </c>
      <c r="AN2471">
        <f t="shared" si="777"/>
        <v>7</v>
      </c>
      <c r="AO2471" t="str">
        <f t="shared" si="778"/>
        <v>Weekend</v>
      </c>
      <c r="AR2471" s="20">
        <f t="shared" si="779"/>
        <v>0</v>
      </c>
    </row>
    <row r="2472" spans="1:44" x14ac:dyDescent="0.35">
      <c r="A2472" t="str">
        <f t="shared" si="761"/>
        <v>CUST2471</v>
      </c>
      <c r="B2472" s="2" t="s">
        <v>2808</v>
      </c>
      <c r="C2472" s="4">
        <v>45490</v>
      </c>
      <c r="D2472" s="2" t="s">
        <v>715</v>
      </c>
      <c r="E2472" t="s">
        <v>5049</v>
      </c>
      <c r="F2472" s="2" t="s">
        <v>42</v>
      </c>
      <c r="G2472" s="2" t="s">
        <v>170</v>
      </c>
      <c r="H2472" s="2">
        <v>1</v>
      </c>
      <c r="I2472" s="19">
        <v>137.19</v>
      </c>
      <c r="J2472" s="2" t="s">
        <v>15</v>
      </c>
      <c r="K2472" s="2" t="s">
        <v>16</v>
      </c>
      <c r="L2472" s="2">
        <v>3</v>
      </c>
      <c r="M2472" s="18">
        <f t="shared" si="762"/>
        <v>137.19</v>
      </c>
      <c r="T2472" t="str">
        <f t="shared" si="763"/>
        <v>Completed</v>
      </c>
      <c r="U2472" t="str">
        <f t="shared" si="764"/>
        <v>No</v>
      </c>
      <c r="V2472" t="str">
        <f t="shared" si="765"/>
        <v>No</v>
      </c>
      <c r="X2472">
        <f t="shared" si="766"/>
        <v>595</v>
      </c>
      <c r="Y2472">
        <f t="shared" si="767"/>
        <v>444</v>
      </c>
      <c r="Z2472" s="18">
        <f t="shared" si="768"/>
        <v>1098537.4901531704</v>
      </c>
      <c r="AA2472" s="18">
        <f t="shared" si="769"/>
        <v>96724.388030634553</v>
      </c>
      <c r="AB2472" s="17">
        <f t="shared" si="770"/>
        <v>3.9001122334455669</v>
      </c>
      <c r="AC2472" s="2" t="s">
        <v>170</v>
      </c>
      <c r="AD2472" s="2" t="s">
        <v>42</v>
      </c>
      <c r="AE2472" t="str">
        <f t="shared" si="771"/>
        <v>Beauty</v>
      </c>
      <c r="AF2472" t="str">
        <f t="shared" si="772"/>
        <v>Beauty</v>
      </c>
      <c r="AG2472" t="str" cm="1">
        <f t="array" ref="AG2472">INDEX(AD:AD,ROW())</f>
        <v>Beauty</v>
      </c>
      <c r="AH2472">
        <f t="shared" si="780"/>
        <v>70</v>
      </c>
      <c r="AI2472" t="str">
        <f t="shared" si="773"/>
        <v>Beauty</v>
      </c>
      <c r="AK2472">
        <f t="shared" si="774"/>
        <v>2024</v>
      </c>
      <c r="AL2472">
        <f t="shared" si="775"/>
        <v>7</v>
      </c>
      <c r="AM2472">
        <f t="shared" si="776"/>
        <v>17</v>
      </c>
      <c r="AN2472">
        <f t="shared" si="777"/>
        <v>4</v>
      </c>
      <c r="AO2472" t="str">
        <f t="shared" si="778"/>
        <v>Weekday</v>
      </c>
      <c r="AR2472" s="20">
        <f t="shared" si="779"/>
        <v>0</v>
      </c>
    </row>
    <row r="2473" spans="1:44" x14ac:dyDescent="0.35">
      <c r="A2473" t="str">
        <f t="shared" si="761"/>
        <v>CUST2472</v>
      </c>
      <c r="B2473" s="2" t="s">
        <v>2809</v>
      </c>
      <c r="C2473" s="4">
        <v>45515</v>
      </c>
      <c r="D2473" s="2" t="s">
        <v>454</v>
      </c>
      <c r="E2473" t="s">
        <v>5055</v>
      </c>
      <c r="F2473" s="2" t="s">
        <v>13</v>
      </c>
      <c r="G2473" s="2" t="s">
        <v>14</v>
      </c>
      <c r="H2473" s="2">
        <v>2</v>
      </c>
      <c r="I2473" s="19">
        <v>1002.4</v>
      </c>
      <c r="J2473" s="2" t="s">
        <v>15</v>
      </c>
      <c r="K2473" s="2" t="s">
        <v>16</v>
      </c>
      <c r="L2473" s="2">
        <v>1</v>
      </c>
      <c r="M2473" s="18">
        <f t="shared" si="762"/>
        <v>2004.8</v>
      </c>
      <c r="T2473" t="str">
        <f t="shared" si="763"/>
        <v>Completed</v>
      </c>
      <c r="U2473" t="str">
        <f t="shared" si="764"/>
        <v>Yes</v>
      </c>
      <c r="V2473" t="str">
        <f t="shared" si="765"/>
        <v>No</v>
      </c>
      <c r="X2473">
        <f t="shared" si="766"/>
        <v>567</v>
      </c>
      <c r="Y2473">
        <f t="shared" si="767"/>
        <v>440</v>
      </c>
      <c r="Z2473" s="18">
        <f t="shared" si="768"/>
        <v>1463424.4009529033</v>
      </c>
      <c r="AA2473" s="18">
        <f t="shared" si="769"/>
        <v>118285.78776560788</v>
      </c>
      <c r="AB2473" s="17">
        <f t="shared" si="770"/>
        <v>3.8140589569160999</v>
      </c>
      <c r="AC2473" s="2" t="s">
        <v>14</v>
      </c>
      <c r="AD2473" s="2" t="s">
        <v>13</v>
      </c>
      <c r="AE2473" t="str">
        <f t="shared" si="771"/>
        <v>Home &amp; Kitchen</v>
      </c>
      <c r="AF2473" t="str">
        <f t="shared" si="772"/>
        <v>Home &amp; Kitchen</v>
      </c>
      <c r="AG2473" t="str" cm="1">
        <f t="array" ref="AG2473">INDEX(AD:AD,ROW())</f>
        <v>Home &amp; Kitchen</v>
      </c>
      <c r="AH2473">
        <f t="shared" si="780"/>
        <v>2</v>
      </c>
      <c r="AI2473" t="str">
        <f t="shared" si="773"/>
        <v>Home &amp; Kitchen</v>
      </c>
      <c r="AK2473">
        <f t="shared" si="774"/>
        <v>2024</v>
      </c>
      <c r="AL2473">
        <f t="shared" si="775"/>
        <v>8</v>
      </c>
      <c r="AM2473">
        <f t="shared" si="776"/>
        <v>11</v>
      </c>
      <c r="AN2473">
        <f t="shared" si="777"/>
        <v>1</v>
      </c>
      <c r="AO2473" t="str">
        <f t="shared" si="778"/>
        <v>Weekend</v>
      </c>
      <c r="AR2473" s="20">
        <f t="shared" si="779"/>
        <v>0</v>
      </c>
    </row>
    <row r="2474" spans="1:44" x14ac:dyDescent="0.35">
      <c r="A2474" t="str">
        <f t="shared" si="761"/>
        <v>CUST2473</v>
      </c>
      <c r="B2474" s="2" t="s">
        <v>2810</v>
      </c>
      <c r="C2474" s="4">
        <v>44943</v>
      </c>
      <c r="D2474" s="2" t="s">
        <v>534</v>
      </c>
      <c r="E2474" t="s">
        <v>5050</v>
      </c>
      <c r="F2474" s="2" t="s">
        <v>19</v>
      </c>
      <c r="G2474" s="2" t="s">
        <v>60</v>
      </c>
      <c r="H2474" s="2">
        <v>1</v>
      </c>
      <c r="I2474" s="19">
        <v>671.46</v>
      </c>
      <c r="J2474" s="2" t="s">
        <v>20</v>
      </c>
      <c r="K2474" s="2" t="s">
        <v>103</v>
      </c>
      <c r="L2474" s="2">
        <v>5</v>
      </c>
      <c r="M2474" s="18">
        <f t="shared" si="762"/>
        <v>671.46</v>
      </c>
      <c r="T2474" t="str">
        <f t="shared" si="763"/>
        <v>Lost Sale</v>
      </c>
      <c r="U2474" t="str">
        <f t="shared" si="764"/>
        <v>No</v>
      </c>
      <c r="V2474" t="str">
        <f t="shared" si="765"/>
        <v>Yes</v>
      </c>
      <c r="X2474">
        <f t="shared" si="766"/>
        <v>589</v>
      </c>
      <c r="Y2474">
        <f t="shared" si="767"/>
        <v>426</v>
      </c>
      <c r="Z2474" s="18">
        <f t="shared" si="768"/>
        <v>2759712.3299794244</v>
      </c>
      <c r="AA2474" s="18">
        <f t="shared" si="769"/>
        <v>330643.50635802455</v>
      </c>
      <c r="AB2474" s="17">
        <f t="shared" si="770"/>
        <v>3.8641711229946525</v>
      </c>
      <c r="AC2474" s="2" t="s">
        <v>60</v>
      </c>
      <c r="AD2474" s="2" t="s">
        <v>19</v>
      </c>
      <c r="AE2474" t="str">
        <f t="shared" si="771"/>
        <v>Electronics</v>
      </c>
      <c r="AF2474" t="str">
        <f t="shared" si="772"/>
        <v>Electronics</v>
      </c>
      <c r="AG2474" t="str" cm="1">
        <f t="array" ref="AG2474">INDEX(AD:AD,ROW())</f>
        <v>Electronics</v>
      </c>
      <c r="AH2474">
        <f t="shared" si="780"/>
        <v>17</v>
      </c>
      <c r="AI2474" t="str">
        <f t="shared" si="773"/>
        <v>Electronics</v>
      </c>
      <c r="AK2474">
        <f t="shared" si="774"/>
        <v>2023</v>
      </c>
      <c r="AL2474">
        <f t="shared" si="775"/>
        <v>1</v>
      </c>
      <c r="AM2474">
        <f t="shared" si="776"/>
        <v>17</v>
      </c>
      <c r="AN2474">
        <f t="shared" si="777"/>
        <v>3</v>
      </c>
      <c r="AO2474" t="str">
        <f t="shared" si="778"/>
        <v>Weekday</v>
      </c>
      <c r="AR2474" s="20">
        <f t="shared" si="779"/>
        <v>1</v>
      </c>
    </row>
    <row r="2475" spans="1:44" x14ac:dyDescent="0.35">
      <c r="A2475" t="str">
        <f t="shared" si="761"/>
        <v>CUST2474</v>
      </c>
      <c r="B2475" s="2" t="s">
        <v>2811</v>
      </c>
      <c r="C2475" s="4">
        <v>45804</v>
      </c>
      <c r="D2475" s="2" t="s">
        <v>564</v>
      </c>
      <c r="E2475" t="s">
        <v>5048</v>
      </c>
      <c r="F2475" s="2" t="s">
        <v>19</v>
      </c>
      <c r="G2475" s="2" t="s">
        <v>49</v>
      </c>
      <c r="H2475" s="2">
        <v>1</v>
      </c>
      <c r="I2475" s="19">
        <v>1364.75</v>
      </c>
      <c r="J2475" s="2" t="s">
        <v>50</v>
      </c>
      <c r="K2475" s="2" t="s">
        <v>16</v>
      </c>
      <c r="L2475" s="2">
        <v>5</v>
      </c>
      <c r="M2475" s="18">
        <f t="shared" si="762"/>
        <v>1364.75</v>
      </c>
      <c r="T2475" t="str">
        <f t="shared" si="763"/>
        <v>Completed</v>
      </c>
      <c r="U2475" t="str">
        <f t="shared" si="764"/>
        <v>Yes</v>
      </c>
      <c r="V2475" t="str">
        <f t="shared" si="765"/>
        <v>No</v>
      </c>
      <c r="X2475">
        <f t="shared" si="766"/>
        <v>590</v>
      </c>
      <c r="Y2475">
        <f t="shared" si="767"/>
        <v>451</v>
      </c>
      <c r="Z2475" s="18">
        <f t="shared" si="768"/>
        <v>2759712.3299794244</v>
      </c>
      <c r="AA2475" s="18">
        <f t="shared" si="769"/>
        <v>330643.50635802455</v>
      </c>
      <c r="AB2475" s="17">
        <f t="shared" si="770"/>
        <v>3.8641711229946525</v>
      </c>
      <c r="AC2475" s="2" t="s">
        <v>49</v>
      </c>
      <c r="AD2475" s="2" t="s">
        <v>19</v>
      </c>
      <c r="AE2475" t="str">
        <f t="shared" si="771"/>
        <v>Electronics</v>
      </c>
      <c r="AF2475" t="str">
        <f t="shared" si="772"/>
        <v>Electronics</v>
      </c>
      <c r="AG2475" t="str" cm="1">
        <f t="array" ref="AG2475">INDEX(AD:AD,ROW())</f>
        <v>Electronics</v>
      </c>
      <c r="AH2475">
        <f t="shared" si="780"/>
        <v>12</v>
      </c>
      <c r="AI2475" t="str">
        <f t="shared" si="773"/>
        <v>Electronics</v>
      </c>
      <c r="AK2475">
        <f t="shared" si="774"/>
        <v>2025</v>
      </c>
      <c r="AL2475">
        <f t="shared" si="775"/>
        <v>5</v>
      </c>
      <c r="AM2475">
        <f t="shared" si="776"/>
        <v>27</v>
      </c>
      <c r="AN2475">
        <f t="shared" si="777"/>
        <v>3</v>
      </c>
      <c r="AO2475" t="str">
        <f t="shared" si="778"/>
        <v>Weekday</v>
      </c>
      <c r="AR2475" s="20">
        <f t="shared" si="779"/>
        <v>0</v>
      </c>
    </row>
    <row r="2476" spans="1:44" x14ac:dyDescent="0.35">
      <c r="A2476" t="str">
        <f t="shared" si="761"/>
        <v>CUST2475</v>
      </c>
      <c r="B2476" s="2" t="s">
        <v>2812</v>
      </c>
      <c r="C2476" s="4">
        <v>45095</v>
      </c>
      <c r="D2476" s="2" t="s">
        <v>738</v>
      </c>
      <c r="E2476" t="s">
        <v>5052</v>
      </c>
      <c r="F2476" s="2" t="s">
        <v>23</v>
      </c>
      <c r="G2476" s="2" t="s">
        <v>46</v>
      </c>
      <c r="H2476" s="2">
        <v>2</v>
      </c>
      <c r="I2476" s="19">
        <v>763.81</v>
      </c>
      <c r="J2476" s="2" t="s">
        <v>5047</v>
      </c>
      <c r="K2476" s="2" t="s">
        <v>16</v>
      </c>
      <c r="L2476" s="2">
        <v>4</v>
      </c>
      <c r="M2476" s="18">
        <f t="shared" si="762"/>
        <v>1527.62</v>
      </c>
      <c r="T2476" t="str">
        <f t="shared" si="763"/>
        <v>Completed</v>
      </c>
      <c r="U2476" t="str">
        <f t="shared" si="764"/>
        <v>Yes</v>
      </c>
      <c r="V2476" t="str">
        <f t="shared" si="765"/>
        <v>No</v>
      </c>
      <c r="X2476">
        <f t="shared" si="766"/>
        <v>573</v>
      </c>
      <c r="Y2476">
        <f t="shared" si="767"/>
        <v>450</v>
      </c>
      <c r="Z2476" s="18">
        <f t="shared" si="768"/>
        <v>594714.6477588166</v>
      </c>
      <c r="AA2476" s="18">
        <f t="shared" si="769"/>
        <v>60882.938065984097</v>
      </c>
      <c r="AB2476" s="17">
        <f t="shared" si="770"/>
        <v>3.804733727810651</v>
      </c>
      <c r="AC2476" s="2" t="s">
        <v>46</v>
      </c>
      <c r="AD2476" s="2" t="s">
        <v>23</v>
      </c>
      <c r="AE2476" t="str">
        <f t="shared" si="771"/>
        <v>Books</v>
      </c>
      <c r="AF2476" t="str">
        <f t="shared" si="772"/>
        <v>Books</v>
      </c>
      <c r="AG2476" t="str" cm="1">
        <f t="array" ref="AG2476">INDEX(AD:AD,ROW())</f>
        <v>Books</v>
      </c>
      <c r="AH2476">
        <f t="shared" si="780"/>
        <v>11</v>
      </c>
      <c r="AI2476" t="str">
        <f t="shared" si="773"/>
        <v>Books</v>
      </c>
      <c r="AK2476">
        <f t="shared" si="774"/>
        <v>2023</v>
      </c>
      <c r="AL2476">
        <f t="shared" si="775"/>
        <v>6</v>
      </c>
      <c r="AM2476">
        <f t="shared" si="776"/>
        <v>18</v>
      </c>
      <c r="AN2476">
        <f t="shared" si="777"/>
        <v>1</v>
      </c>
      <c r="AO2476" t="str">
        <f t="shared" si="778"/>
        <v>Weekend</v>
      </c>
      <c r="AR2476" s="20">
        <f t="shared" si="779"/>
        <v>0</v>
      </c>
    </row>
    <row r="2477" spans="1:44" x14ac:dyDescent="0.35">
      <c r="A2477" t="str">
        <f t="shared" si="761"/>
        <v>CUST2476</v>
      </c>
      <c r="B2477" s="2" t="s">
        <v>2813</v>
      </c>
      <c r="C2477" s="4">
        <v>45750</v>
      </c>
      <c r="D2477" s="2" t="s">
        <v>340</v>
      </c>
      <c r="E2477" t="s">
        <v>5049</v>
      </c>
      <c r="F2477" s="2" t="s">
        <v>13</v>
      </c>
      <c r="G2477" s="2" t="s">
        <v>95</v>
      </c>
      <c r="H2477" s="2">
        <v>1</v>
      </c>
      <c r="I2477" s="19">
        <v>1012.38</v>
      </c>
      <c r="J2477" s="2" t="s">
        <v>50</v>
      </c>
      <c r="K2477" s="2" t="s">
        <v>16</v>
      </c>
      <c r="L2477" s="2">
        <v>4</v>
      </c>
      <c r="M2477" s="18">
        <f t="shared" si="762"/>
        <v>1012.38</v>
      </c>
      <c r="T2477" t="str">
        <f t="shared" si="763"/>
        <v>Completed</v>
      </c>
      <c r="U2477" t="str">
        <f t="shared" si="764"/>
        <v>Yes</v>
      </c>
      <c r="V2477" t="str">
        <f t="shared" si="765"/>
        <v>No</v>
      </c>
      <c r="X2477">
        <f t="shared" si="766"/>
        <v>595</v>
      </c>
      <c r="Y2477">
        <f t="shared" si="767"/>
        <v>444</v>
      </c>
      <c r="Z2477" s="18">
        <f t="shared" si="768"/>
        <v>1463424.4009529033</v>
      </c>
      <c r="AA2477" s="18">
        <f t="shared" si="769"/>
        <v>118285.78776560788</v>
      </c>
      <c r="AB2477" s="17">
        <f t="shared" si="770"/>
        <v>3.8140589569160999</v>
      </c>
      <c r="AC2477" s="2" t="s">
        <v>95</v>
      </c>
      <c r="AD2477" s="2" t="s">
        <v>13</v>
      </c>
      <c r="AE2477" t="str">
        <f t="shared" si="771"/>
        <v>Home &amp; Kitchen</v>
      </c>
      <c r="AF2477" t="str">
        <f t="shared" si="772"/>
        <v>Home &amp; Kitchen</v>
      </c>
      <c r="AG2477" t="str" cm="1">
        <f t="array" ref="AG2477">INDEX(AD:AD,ROW())</f>
        <v>Home &amp; Kitchen</v>
      </c>
      <c r="AH2477">
        <f t="shared" si="780"/>
        <v>32</v>
      </c>
      <c r="AI2477" t="str">
        <f t="shared" si="773"/>
        <v>Home &amp; Kitchen</v>
      </c>
      <c r="AK2477">
        <f t="shared" si="774"/>
        <v>2025</v>
      </c>
      <c r="AL2477">
        <f t="shared" si="775"/>
        <v>4</v>
      </c>
      <c r="AM2477">
        <f t="shared" si="776"/>
        <v>3</v>
      </c>
      <c r="AN2477">
        <f t="shared" si="777"/>
        <v>5</v>
      </c>
      <c r="AO2477" t="str">
        <f t="shared" si="778"/>
        <v>Weekday</v>
      </c>
      <c r="AR2477" s="20">
        <f t="shared" si="779"/>
        <v>0</v>
      </c>
    </row>
    <row r="2478" spans="1:44" x14ac:dyDescent="0.35">
      <c r="A2478" t="str">
        <f t="shared" si="761"/>
        <v>CUST2477</v>
      </c>
      <c r="B2478" s="2" t="s">
        <v>2814</v>
      </c>
      <c r="C2478" s="4">
        <v>45719</v>
      </c>
      <c r="D2478" s="2" t="s">
        <v>105</v>
      </c>
      <c r="E2478" t="s">
        <v>5055</v>
      </c>
      <c r="F2478" s="2" t="s">
        <v>13</v>
      </c>
      <c r="G2478" s="2" t="s">
        <v>95</v>
      </c>
      <c r="H2478" s="2">
        <v>2</v>
      </c>
      <c r="I2478" s="19">
        <v>993.59</v>
      </c>
      <c r="J2478" s="2" t="s">
        <v>5047</v>
      </c>
      <c r="K2478" s="2" t="s">
        <v>16</v>
      </c>
      <c r="L2478" s="2">
        <v>3</v>
      </c>
      <c r="M2478" s="18">
        <f t="shared" si="762"/>
        <v>1987.18</v>
      </c>
      <c r="T2478" t="str">
        <f t="shared" si="763"/>
        <v>Completed</v>
      </c>
      <c r="U2478" t="str">
        <f t="shared" si="764"/>
        <v>Yes</v>
      </c>
      <c r="V2478" t="str">
        <f t="shared" si="765"/>
        <v>No</v>
      </c>
      <c r="X2478">
        <f t="shared" si="766"/>
        <v>567</v>
      </c>
      <c r="Y2478">
        <f t="shared" si="767"/>
        <v>440</v>
      </c>
      <c r="Z2478" s="18">
        <f t="shared" si="768"/>
        <v>1463424.4009529033</v>
      </c>
      <c r="AA2478" s="18">
        <f t="shared" si="769"/>
        <v>118285.78776560788</v>
      </c>
      <c r="AB2478" s="17">
        <f t="shared" si="770"/>
        <v>3.8140589569160999</v>
      </c>
      <c r="AC2478" s="2" t="s">
        <v>95</v>
      </c>
      <c r="AD2478" s="2" t="s">
        <v>13</v>
      </c>
      <c r="AE2478" t="str">
        <f t="shared" si="771"/>
        <v>Home &amp; Kitchen</v>
      </c>
      <c r="AF2478" t="str">
        <f t="shared" si="772"/>
        <v>Home &amp; Kitchen</v>
      </c>
      <c r="AG2478" t="str" cm="1">
        <f t="array" ref="AG2478">INDEX(AD:AD,ROW())</f>
        <v>Home &amp; Kitchen</v>
      </c>
      <c r="AH2478">
        <f t="shared" si="780"/>
        <v>32</v>
      </c>
      <c r="AI2478" t="str">
        <f t="shared" si="773"/>
        <v>Home &amp; Kitchen</v>
      </c>
      <c r="AK2478">
        <f t="shared" si="774"/>
        <v>2025</v>
      </c>
      <c r="AL2478">
        <f t="shared" si="775"/>
        <v>3</v>
      </c>
      <c r="AM2478">
        <f t="shared" si="776"/>
        <v>3</v>
      </c>
      <c r="AN2478">
        <f t="shared" si="777"/>
        <v>2</v>
      </c>
      <c r="AO2478" t="str">
        <f t="shared" si="778"/>
        <v>Weekday</v>
      </c>
      <c r="AR2478" s="20">
        <f t="shared" si="779"/>
        <v>0</v>
      </c>
    </row>
    <row r="2479" spans="1:44" x14ac:dyDescent="0.35">
      <c r="A2479" t="str">
        <f t="shared" si="761"/>
        <v>CUST2478</v>
      </c>
      <c r="B2479" s="2" t="s">
        <v>2815</v>
      </c>
      <c r="C2479" s="4">
        <v>45647</v>
      </c>
      <c r="D2479" s="2" t="s">
        <v>219</v>
      </c>
      <c r="E2479" t="s">
        <v>5049</v>
      </c>
      <c r="F2479" s="2" t="s">
        <v>19</v>
      </c>
      <c r="G2479" s="2" t="s">
        <v>60</v>
      </c>
      <c r="H2479" s="2">
        <v>1</v>
      </c>
      <c r="I2479" s="19">
        <v>3316.41</v>
      </c>
      <c r="J2479" s="2" t="s">
        <v>15</v>
      </c>
      <c r="K2479" s="2" t="s">
        <v>16</v>
      </c>
      <c r="L2479" s="2">
        <v>5</v>
      </c>
      <c r="M2479" s="18">
        <f t="shared" si="762"/>
        <v>3316.41</v>
      </c>
      <c r="T2479" t="str">
        <f t="shared" si="763"/>
        <v>Completed</v>
      </c>
      <c r="U2479" t="str">
        <f t="shared" si="764"/>
        <v>Yes</v>
      </c>
      <c r="V2479" t="str">
        <f t="shared" si="765"/>
        <v>No</v>
      </c>
      <c r="X2479">
        <f t="shared" si="766"/>
        <v>595</v>
      </c>
      <c r="Y2479">
        <f t="shared" si="767"/>
        <v>444</v>
      </c>
      <c r="Z2479" s="18">
        <f t="shared" si="768"/>
        <v>2759712.3299794244</v>
      </c>
      <c r="AA2479" s="18">
        <f t="shared" si="769"/>
        <v>330643.50635802455</v>
      </c>
      <c r="AB2479" s="17">
        <f t="shared" si="770"/>
        <v>3.8641711229946525</v>
      </c>
      <c r="AC2479" s="2" t="s">
        <v>60</v>
      </c>
      <c r="AD2479" s="2" t="s">
        <v>19</v>
      </c>
      <c r="AE2479" t="str">
        <f t="shared" si="771"/>
        <v>Electronics</v>
      </c>
      <c r="AF2479" t="str">
        <f t="shared" si="772"/>
        <v>Electronics</v>
      </c>
      <c r="AG2479" t="str" cm="1">
        <f t="array" ref="AG2479">INDEX(AD:AD,ROW())</f>
        <v>Electronics</v>
      </c>
      <c r="AH2479">
        <f t="shared" si="780"/>
        <v>17</v>
      </c>
      <c r="AI2479" t="str">
        <f t="shared" si="773"/>
        <v>Electronics</v>
      </c>
      <c r="AK2479">
        <f t="shared" si="774"/>
        <v>2024</v>
      </c>
      <c r="AL2479">
        <f t="shared" si="775"/>
        <v>12</v>
      </c>
      <c r="AM2479">
        <f t="shared" si="776"/>
        <v>21</v>
      </c>
      <c r="AN2479">
        <f t="shared" si="777"/>
        <v>7</v>
      </c>
      <c r="AO2479" t="str">
        <f t="shared" si="778"/>
        <v>Weekend</v>
      </c>
      <c r="AR2479" s="20">
        <f t="shared" si="779"/>
        <v>0</v>
      </c>
    </row>
    <row r="2480" spans="1:44" x14ac:dyDescent="0.35">
      <c r="A2480" t="str">
        <f t="shared" si="761"/>
        <v>CUST2479</v>
      </c>
      <c r="B2480" s="2" t="s">
        <v>2816</v>
      </c>
      <c r="C2480" s="4">
        <v>45577</v>
      </c>
      <c r="D2480" s="2" t="s">
        <v>355</v>
      </c>
      <c r="E2480" t="s">
        <v>5054</v>
      </c>
      <c r="F2480" s="2" t="s">
        <v>29</v>
      </c>
      <c r="G2480" s="2" t="s">
        <v>30</v>
      </c>
      <c r="H2480" s="2">
        <v>2</v>
      </c>
      <c r="I2480" s="19">
        <v>2373.83</v>
      </c>
      <c r="J2480" s="2" t="s">
        <v>20</v>
      </c>
      <c r="K2480" s="2" t="s">
        <v>16</v>
      </c>
      <c r="L2480" s="2">
        <v>4</v>
      </c>
      <c r="M2480" s="18">
        <f t="shared" si="762"/>
        <v>4747.66</v>
      </c>
      <c r="T2480" t="str">
        <f t="shared" si="763"/>
        <v>Completed</v>
      </c>
      <c r="U2480" t="str">
        <f t="shared" si="764"/>
        <v>Yes</v>
      </c>
      <c r="V2480" t="str">
        <f t="shared" si="765"/>
        <v>No</v>
      </c>
      <c r="X2480">
        <f t="shared" si="766"/>
        <v>558</v>
      </c>
      <c r="Y2480">
        <f t="shared" si="767"/>
        <v>430</v>
      </c>
      <c r="Z2480" s="18">
        <f t="shared" si="768"/>
        <v>1892867.2841657216</v>
      </c>
      <c r="AA2480" s="18">
        <f t="shared" si="769"/>
        <v>199432.98236095349</v>
      </c>
      <c r="AB2480" s="17">
        <f t="shared" si="770"/>
        <v>3.8949824970828471</v>
      </c>
      <c r="AC2480" s="2" t="s">
        <v>30</v>
      </c>
      <c r="AD2480" s="2" t="s">
        <v>29</v>
      </c>
      <c r="AE2480" t="str">
        <f t="shared" si="771"/>
        <v>Fashion</v>
      </c>
      <c r="AF2480" t="str">
        <f t="shared" si="772"/>
        <v>Fashion</v>
      </c>
      <c r="AG2480" t="str" cm="1">
        <f t="array" ref="AG2480">INDEX(AD:AD,ROW())</f>
        <v>Fashion</v>
      </c>
      <c r="AH2480">
        <f t="shared" si="780"/>
        <v>6</v>
      </c>
      <c r="AI2480" t="str">
        <f t="shared" si="773"/>
        <v>Fashion</v>
      </c>
      <c r="AK2480">
        <f t="shared" si="774"/>
        <v>2024</v>
      </c>
      <c r="AL2480">
        <f t="shared" si="775"/>
        <v>10</v>
      </c>
      <c r="AM2480">
        <f t="shared" si="776"/>
        <v>12</v>
      </c>
      <c r="AN2480">
        <f t="shared" si="777"/>
        <v>7</v>
      </c>
      <c r="AO2480" t="str">
        <f t="shared" si="778"/>
        <v>Weekend</v>
      </c>
      <c r="AR2480" s="20">
        <f t="shared" si="779"/>
        <v>0</v>
      </c>
    </row>
    <row r="2481" spans="1:44" x14ac:dyDescent="0.35">
      <c r="A2481" t="str">
        <f t="shared" si="761"/>
        <v>CUST2480</v>
      </c>
      <c r="B2481" s="2" t="s">
        <v>2817</v>
      </c>
      <c r="C2481" s="4">
        <v>45648</v>
      </c>
      <c r="D2481" s="2" t="s">
        <v>48</v>
      </c>
      <c r="E2481" t="s">
        <v>5051</v>
      </c>
      <c r="F2481" s="2" t="s">
        <v>29</v>
      </c>
      <c r="G2481" s="2" t="s">
        <v>121</v>
      </c>
      <c r="H2481" s="2">
        <v>1</v>
      </c>
      <c r="I2481" s="19">
        <v>2191.77</v>
      </c>
      <c r="J2481" s="2" t="s">
        <v>5047</v>
      </c>
      <c r="K2481" s="2" t="s">
        <v>16</v>
      </c>
      <c r="L2481" s="2">
        <v>5</v>
      </c>
      <c r="M2481" s="18">
        <f t="shared" si="762"/>
        <v>2191.77</v>
      </c>
      <c r="T2481" t="str">
        <f t="shared" si="763"/>
        <v>Completed</v>
      </c>
      <c r="U2481" t="str">
        <f t="shared" si="764"/>
        <v>Yes</v>
      </c>
      <c r="V2481" t="str">
        <f t="shared" si="765"/>
        <v>No</v>
      </c>
      <c r="X2481">
        <f t="shared" si="766"/>
        <v>619</v>
      </c>
      <c r="Y2481">
        <f t="shared" si="767"/>
        <v>468</v>
      </c>
      <c r="Z2481" s="18">
        <f t="shared" si="768"/>
        <v>1892867.2841657216</v>
      </c>
      <c r="AA2481" s="18">
        <f t="shared" si="769"/>
        <v>199432.98236095349</v>
      </c>
      <c r="AB2481" s="17">
        <f t="shared" si="770"/>
        <v>3.8949824970828471</v>
      </c>
      <c r="AC2481" s="2" t="s">
        <v>121</v>
      </c>
      <c r="AD2481" s="2" t="s">
        <v>29</v>
      </c>
      <c r="AE2481" t="str">
        <f t="shared" si="771"/>
        <v>Fashion</v>
      </c>
      <c r="AF2481" t="str">
        <f t="shared" si="772"/>
        <v>Fashion</v>
      </c>
      <c r="AG2481" t="str" cm="1">
        <f t="array" ref="AG2481">INDEX(AD:AD,ROW())</f>
        <v>Fashion</v>
      </c>
      <c r="AH2481">
        <f t="shared" si="780"/>
        <v>45</v>
      </c>
      <c r="AI2481" t="str">
        <f t="shared" si="773"/>
        <v>Fashion</v>
      </c>
      <c r="AK2481">
        <f t="shared" si="774"/>
        <v>2024</v>
      </c>
      <c r="AL2481">
        <f t="shared" si="775"/>
        <v>12</v>
      </c>
      <c r="AM2481">
        <f t="shared" si="776"/>
        <v>22</v>
      </c>
      <c r="AN2481">
        <f t="shared" si="777"/>
        <v>1</v>
      </c>
      <c r="AO2481" t="str">
        <f t="shared" si="778"/>
        <v>Weekend</v>
      </c>
      <c r="AR2481" s="20">
        <f t="shared" si="779"/>
        <v>0</v>
      </c>
    </row>
    <row r="2482" spans="1:44" x14ac:dyDescent="0.35">
      <c r="A2482" t="str">
        <f t="shared" si="761"/>
        <v>CUST2481</v>
      </c>
      <c r="B2482" s="2" t="s">
        <v>2818</v>
      </c>
      <c r="C2482" s="4">
        <v>45774</v>
      </c>
      <c r="D2482" s="2" t="s">
        <v>856</v>
      </c>
      <c r="E2482" t="s">
        <v>5049</v>
      </c>
      <c r="F2482" s="2" t="s">
        <v>23</v>
      </c>
      <c r="G2482" s="2" t="s">
        <v>75</v>
      </c>
      <c r="H2482" s="2">
        <v>1</v>
      </c>
      <c r="I2482" s="19">
        <v>395.98</v>
      </c>
      <c r="J2482" s="2" t="s">
        <v>5047</v>
      </c>
      <c r="K2482" s="2" t="s">
        <v>16</v>
      </c>
      <c r="L2482" s="2">
        <v>4</v>
      </c>
      <c r="M2482" s="18">
        <f t="shared" si="762"/>
        <v>395.98</v>
      </c>
      <c r="T2482" t="str">
        <f t="shared" si="763"/>
        <v>Completed</v>
      </c>
      <c r="U2482" t="str">
        <f t="shared" si="764"/>
        <v>No</v>
      </c>
      <c r="V2482" t="str">
        <f t="shared" si="765"/>
        <v>No</v>
      </c>
      <c r="X2482">
        <f t="shared" si="766"/>
        <v>595</v>
      </c>
      <c r="Y2482">
        <f t="shared" si="767"/>
        <v>444</v>
      </c>
      <c r="Z2482" s="18">
        <f t="shared" si="768"/>
        <v>594714.6477588166</v>
      </c>
      <c r="AA2482" s="18">
        <f t="shared" si="769"/>
        <v>60882.938065984097</v>
      </c>
      <c r="AB2482" s="17">
        <f t="shared" si="770"/>
        <v>3.804733727810651</v>
      </c>
      <c r="AC2482" s="2" t="s">
        <v>75</v>
      </c>
      <c r="AD2482" s="2" t="s">
        <v>23</v>
      </c>
      <c r="AE2482" t="str">
        <f t="shared" si="771"/>
        <v>Books</v>
      </c>
      <c r="AF2482" t="str">
        <f t="shared" si="772"/>
        <v>Books</v>
      </c>
      <c r="AG2482" t="str" cm="1">
        <f t="array" ref="AG2482">INDEX(AD:AD,ROW())</f>
        <v>Books</v>
      </c>
      <c r="AH2482">
        <f t="shared" si="780"/>
        <v>23</v>
      </c>
      <c r="AI2482" t="str">
        <f t="shared" si="773"/>
        <v>Books</v>
      </c>
      <c r="AK2482">
        <f t="shared" si="774"/>
        <v>2025</v>
      </c>
      <c r="AL2482">
        <f t="shared" si="775"/>
        <v>4</v>
      </c>
      <c r="AM2482">
        <f t="shared" si="776"/>
        <v>27</v>
      </c>
      <c r="AN2482">
        <f t="shared" si="777"/>
        <v>1</v>
      </c>
      <c r="AO2482" t="str">
        <f t="shared" si="778"/>
        <v>Weekend</v>
      </c>
      <c r="AR2482" s="20">
        <f t="shared" si="779"/>
        <v>0</v>
      </c>
    </row>
    <row r="2483" spans="1:44" x14ac:dyDescent="0.35">
      <c r="A2483" t="str">
        <f t="shared" si="761"/>
        <v>CUST2482</v>
      </c>
      <c r="B2483" s="2" t="s">
        <v>2819</v>
      </c>
      <c r="C2483" s="4">
        <v>45221</v>
      </c>
      <c r="D2483" s="2" t="s">
        <v>84</v>
      </c>
      <c r="E2483" t="s">
        <v>5050</v>
      </c>
      <c r="F2483" s="2" t="s">
        <v>42</v>
      </c>
      <c r="G2483" s="2" t="s">
        <v>43</v>
      </c>
      <c r="H2483" s="2">
        <v>2</v>
      </c>
      <c r="I2483" s="19">
        <v>1291.9000000000001</v>
      </c>
      <c r="J2483" s="2" t="s">
        <v>5047</v>
      </c>
      <c r="K2483" s="2" t="s">
        <v>76</v>
      </c>
      <c r="L2483" s="2">
        <v>2</v>
      </c>
      <c r="M2483" s="18">
        <f t="shared" si="762"/>
        <v>2583.8000000000002</v>
      </c>
      <c r="T2483" t="str">
        <f t="shared" si="763"/>
        <v>Completed</v>
      </c>
      <c r="U2483" t="str">
        <f t="shared" si="764"/>
        <v>No</v>
      </c>
      <c r="V2483" t="str">
        <f t="shared" si="765"/>
        <v>No</v>
      </c>
      <c r="X2483">
        <f t="shared" si="766"/>
        <v>589</v>
      </c>
      <c r="Y2483">
        <f t="shared" si="767"/>
        <v>426</v>
      </c>
      <c r="Z2483" s="18">
        <f t="shared" si="768"/>
        <v>1098537.4901531704</v>
      </c>
      <c r="AA2483" s="18">
        <f t="shared" si="769"/>
        <v>96724.388030634553</v>
      </c>
      <c r="AB2483" s="17">
        <f t="shared" si="770"/>
        <v>3.9001122334455669</v>
      </c>
      <c r="AC2483" s="2" t="s">
        <v>43</v>
      </c>
      <c r="AD2483" s="2" t="s">
        <v>42</v>
      </c>
      <c r="AE2483" t="str">
        <f t="shared" si="771"/>
        <v>Beauty</v>
      </c>
      <c r="AF2483" t="str">
        <f t="shared" si="772"/>
        <v>Beauty</v>
      </c>
      <c r="AG2483" t="str" cm="1">
        <f t="array" ref="AG2483">INDEX(AD:AD,ROW())</f>
        <v>Beauty</v>
      </c>
      <c r="AH2483">
        <f t="shared" si="780"/>
        <v>10</v>
      </c>
      <c r="AI2483" t="str">
        <f t="shared" si="773"/>
        <v>Beauty</v>
      </c>
      <c r="AK2483">
        <f t="shared" si="774"/>
        <v>2023</v>
      </c>
      <c r="AL2483">
        <f t="shared" si="775"/>
        <v>10</v>
      </c>
      <c r="AM2483">
        <f t="shared" si="776"/>
        <v>22</v>
      </c>
      <c r="AN2483">
        <f t="shared" si="777"/>
        <v>1</v>
      </c>
      <c r="AO2483" t="str">
        <f t="shared" si="778"/>
        <v>Weekend</v>
      </c>
      <c r="AR2483" s="20">
        <f t="shared" si="779"/>
        <v>1</v>
      </c>
    </row>
    <row r="2484" spans="1:44" x14ac:dyDescent="0.35">
      <c r="A2484" t="str">
        <f t="shared" si="761"/>
        <v>CUST2483</v>
      </c>
      <c r="B2484" s="2" t="s">
        <v>2820</v>
      </c>
      <c r="C2484" s="4">
        <v>45172</v>
      </c>
      <c r="D2484" s="2" t="s">
        <v>429</v>
      </c>
      <c r="E2484" t="s">
        <v>5050</v>
      </c>
      <c r="F2484" s="2" t="s">
        <v>29</v>
      </c>
      <c r="G2484" s="2" t="s">
        <v>121</v>
      </c>
      <c r="H2484" s="2">
        <v>1</v>
      </c>
      <c r="I2484" s="19">
        <v>301.73</v>
      </c>
      <c r="J2484" s="2" t="s">
        <v>50</v>
      </c>
      <c r="K2484" s="2" t="s">
        <v>16</v>
      </c>
      <c r="L2484" s="2">
        <v>5</v>
      </c>
      <c r="M2484" s="18">
        <f t="shared" si="762"/>
        <v>301.73</v>
      </c>
      <c r="T2484" t="str">
        <f t="shared" si="763"/>
        <v>Completed</v>
      </c>
      <c r="U2484" t="str">
        <f t="shared" si="764"/>
        <v>No</v>
      </c>
      <c r="V2484" t="str">
        <f t="shared" si="765"/>
        <v>No</v>
      </c>
      <c r="X2484">
        <f t="shared" si="766"/>
        <v>589</v>
      </c>
      <c r="Y2484">
        <f t="shared" si="767"/>
        <v>426</v>
      </c>
      <c r="Z2484" s="18">
        <f t="shared" si="768"/>
        <v>1892867.2841657216</v>
      </c>
      <c r="AA2484" s="18">
        <f t="shared" si="769"/>
        <v>199432.98236095349</v>
      </c>
      <c r="AB2484" s="17">
        <f t="shared" si="770"/>
        <v>3.8949824970828471</v>
      </c>
      <c r="AC2484" s="2" t="s">
        <v>121</v>
      </c>
      <c r="AD2484" s="2" t="s">
        <v>29</v>
      </c>
      <c r="AE2484" t="str">
        <f t="shared" si="771"/>
        <v>Fashion</v>
      </c>
      <c r="AF2484" t="str">
        <f t="shared" si="772"/>
        <v>Fashion</v>
      </c>
      <c r="AG2484" t="str" cm="1">
        <f t="array" ref="AG2484">INDEX(AD:AD,ROW())</f>
        <v>Fashion</v>
      </c>
      <c r="AH2484">
        <f t="shared" si="780"/>
        <v>45</v>
      </c>
      <c r="AI2484" t="str">
        <f t="shared" si="773"/>
        <v>Fashion</v>
      </c>
      <c r="AK2484">
        <f t="shared" si="774"/>
        <v>2023</v>
      </c>
      <c r="AL2484">
        <f t="shared" si="775"/>
        <v>9</v>
      </c>
      <c r="AM2484">
        <f t="shared" si="776"/>
        <v>3</v>
      </c>
      <c r="AN2484">
        <f t="shared" si="777"/>
        <v>1</v>
      </c>
      <c r="AO2484" t="str">
        <f t="shared" si="778"/>
        <v>Weekend</v>
      </c>
      <c r="AR2484" s="20">
        <f t="shared" si="779"/>
        <v>0</v>
      </c>
    </row>
    <row r="2485" spans="1:44" x14ac:dyDescent="0.35">
      <c r="A2485" t="str">
        <f t="shared" si="761"/>
        <v>CUST2484</v>
      </c>
      <c r="B2485" s="2" t="s">
        <v>2821</v>
      </c>
      <c r="C2485" s="4">
        <v>45062</v>
      </c>
      <c r="D2485" s="2" t="s">
        <v>62</v>
      </c>
      <c r="E2485" t="s">
        <v>5048</v>
      </c>
      <c r="F2485" s="2" t="s">
        <v>19</v>
      </c>
      <c r="G2485" s="2" t="s">
        <v>5039</v>
      </c>
      <c r="H2485" s="2">
        <v>2</v>
      </c>
      <c r="I2485" s="19">
        <v>2994.7</v>
      </c>
      <c r="J2485" s="2" t="s">
        <v>50</v>
      </c>
      <c r="K2485" s="2" t="s">
        <v>103</v>
      </c>
      <c r="L2485" s="2">
        <v>5</v>
      </c>
      <c r="M2485" s="18">
        <f t="shared" si="762"/>
        <v>5989.4</v>
      </c>
      <c r="T2485" t="str">
        <f t="shared" si="763"/>
        <v>Lost Sale</v>
      </c>
      <c r="U2485" t="str">
        <f t="shared" si="764"/>
        <v>No</v>
      </c>
      <c r="V2485" t="str">
        <f t="shared" si="765"/>
        <v>Yes</v>
      </c>
      <c r="X2485">
        <f t="shared" si="766"/>
        <v>590</v>
      </c>
      <c r="Y2485">
        <f t="shared" si="767"/>
        <v>451</v>
      </c>
      <c r="Z2485" s="18">
        <f t="shared" si="768"/>
        <v>2759712.3299794244</v>
      </c>
      <c r="AA2485" s="18">
        <f t="shared" si="769"/>
        <v>330643.50635802455</v>
      </c>
      <c r="AB2485" s="17">
        <f t="shared" si="770"/>
        <v>3.8641711229946525</v>
      </c>
      <c r="AC2485" s="2" t="s">
        <v>5039</v>
      </c>
      <c r="AD2485" s="2" t="s">
        <v>19</v>
      </c>
      <c r="AE2485" t="str">
        <f t="shared" si="771"/>
        <v>Electronics</v>
      </c>
      <c r="AF2485" t="str">
        <f t="shared" si="772"/>
        <v>Electronics</v>
      </c>
      <c r="AG2485" t="str" cm="1">
        <f t="array" ref="AG2485">INDEX(AD:AD,ROW())</f>
        <v>Electronics</v>
      </c>
      <c r="AH2485">
        <f t="shared" si="780"/>
        <v>3</v>
      </c>
      <c r="AI2485" t="str">
        <f t="shared" si="773"/>
        <v>Electronics</v>
      </c>
      <c r="AK2485">
        <f t="shared" si="774"/>
        <v>2023</v>
      </c>
      <c r="AL2485">
        <f t="shared" si="775"/>
        <v>5</v>
      </c>
      <c r="AM2485">
        <f t="shared" si="776"/>
        <v>16</v>
      </c>
      <c r="AN2485">
        <f t="shared" si="777"/>
        <v>3</v>
      </c>
      <c r="AO2485" t="str">
        <f t="shared" si="778"/>
        <v>Weekday</v>
      </c>
      <c r="AR2485" s="20">
        <f t="shared" si="779"/>
        <v>1</v>
      </c>
    </row>
    <row r="2486" spans="1:44" x14ac:dyDescent="0.35">
      <c r="A2486" t="str">
        <f t="shared" si="761"/>
        <v>CUST2485</v>
      </c>
      <c r="B2486" s="2" t="s">
        <v>2822</v>
      </c>
      <c r="C2486" s="4">
        <v>45788</v>
      </c>
      <c r="D2486" s="2" t="s">
        <v>154</v>
      </c>
      <c r="E2486" t="s">
        <v>5050</v>
      </c>
      <c r="F2486" s="2" t="s">
        <v>19</v>
      </c>
      <c r="G2486" s="2" t="s">
        <v>5039</v>
      </c>
      <c r="H2486" s="2">
        <v>2</v>
      </c>
      <c r="I2486" s="19">
        <v>1200.04</v>
      </c>
      <c r="J2486" s="2" t="s">
        <v>15</v>
      </c>
      <c r="K2486" s="2" t="s">
        <v>16</v>
      </c>
      <c r="L2486" s="2">
        <v>4</v>
      </c>
      <c r="M2486" s="18">
        <f t="shared" si="762"/>
        <v>2400.08</v>
      </c>
      <c r="T2486" t="str">
        <f t="shared" si="763"/>
        <v>Completed</v>
      </c>
      <c r="U2486" t="str">
        <f t="shared" si="764"/>
        <v>Yes</v>
      </c>
      <c r="V2486" t="str">
        <f t="shared" si="765"/>
        <v>No</v>
      </c>
      <c r="X2486">
        <f t="shared" si="766"/>
        <v>589</v>
      </c>
      <c r="Y2486">
        <f t="shared" si="767"/>
        <v>426</v>
      </c>
      <c r="Z2486" s="18">
        <f t="shared" si="768"/>
        <v>2759712.3299794244</v>
      </c>
      <c r="AA2486" s="18">
        <f t="shared" si="769"/>
        <v>330643.50635802455</v>
      </c>
      <c r="AB2486" s="17">
        <f t="shared" si="770"/>
        <v>3.8641711229946525</v>
      </c>
      <c r="AC2486" s="2" t="s">
        <v>5039</v>
      </c>
      <c r="AD2486" s="2" t="s">
        <v>19</v>
      </c>
      <c r="AE2486" t="str">
        <f t="shared" si="771"/>
        <v>Electronics</v>
      </c>
      <c r="AF2486" t="str">
        <f t="shared" si="772"/>
        <v>Electronics</v>
      </c>
      <c r="AG2486" t="str" cm="1">
        <f t="array" ref="AG2486">INDEX(AD:AD,ROW())</f>
        <v>Electronics</v>
      </c>
      <c r="AH2486">
        <f t="shared" si="780"/>
        <v>3</v>
      </c>
      <c r="AI2486" t="str">
        <f t="shared" si="773"/>
        <v>Electronics</v>
      </c>
      <c r="AK2486">
        <f t="shared" si="774"/>
        <v>2025</v>
      </c>
      <c r="AL2486">
        <f t="shared" si="775"/>
        <v>5</v>
      </c>
      <c r="AM2486">
        <f t="shared" si="776"/>
        <v>11</v>
      </c>
      <c r="AN2486">
        <f t="shared" si="777"/>
        <v>1</v>
      </c>
      <c r="AO2486" t="str">
        <f t="shared" si="778"/>
        <v>Weekend</v>
      </c>
      <c r="AR2486" s="20">
        <f t="shared" si="779"/>
        <v>0</v>
      </c>
    </row>
    <row r="2487" spans="1:44" x14ac:dyDescent="0.35">
      <c r="A2487" t="str">
        <f t="shared" si="761"/>
        <v>CUST2486</v>
      </c>
      <c r="B2487" s="2" t="s">
        <v>2823</v>
      </c>
      <c r="C2487" s="4">
        <v>45145</v>
      </c>
      <c r="D2487" s="2" t="s">
        <v>131</v>
      </c>
      <c r="E2487" t="s">
        <v>5051</v>
      </c>
      <c r="F2487" s="2" t="s">
        <v>13</v>
      </c>
      <c r="G2487" s="2" t="s">
        <v>14</v>
      </c>
      <c r="H2487" s="2">
        <v>2</v>
      </c>
      <c r="I2487" s="19">
        <v>1580.41</v>
      </c>
      <c r="J2487" s="2" t="s">
        <v>20</v>
      </c>
      <c r="K2487" s="2" t="s">
        <v>16</v>
      </c>
      <c r="L2487" s="2">
        <v>4</v>
      </c>
      <c r="M2487" s="18">
        <f t="shared" si="762"/>
        <v>3160.82</v>
      </c>
      <c r="T2487" t="str">
        <f t="shared" si="763"/>
        <v>Completed</v>
      </c>
      <c r="U2487" t="str">
        <f t="shared" si="764"/>
        <v>Yes</v>
      </c>
      <c r="V2487" t="str">
        <f t="shared" si="765"/>
        <v>No</v>
      </c>
      <c r="X2487">
        <f t="shared" si="766"/>
        <v>619</v>
      </c>
      <c r="Y2487">
        <f t="shared" si="767"/>
        <v>468</v>
      </c>
      <c r="Z2487" s="18">
        <f t="shared" si="768"/>
        <v>1463424.4009529033</v>
      </c>
      <c r="AA2487" s="18">
        <f t="shared" si="769"/>
        <v>118285.78776560788</v>
      </c>
      <c r="AB2487" s="17">
        <f t="shared" si="770"/>
        <v>3.8140589569160999</v>
      </c>
      <c r="AC2487" s="2" t="s">
        <v>14</v>
      </c>
      <c r="AD2487" s="2" t="s">
        <v>13</v>
      </c>
      <c r="AE2487" t="str">
        <f t="shared" si="771"/>
        <v>Home &amp; Kitchen</v>
      </c>
      <c r="AF2487" t="str">
        <f t="shared" si="772"/>
        <v>Home &amp; Kitchen</v>
      </c>
      <c r="AG2487" t="str" cm="1">
        <f t="array" ref="AG2487">INDEX(AD:AD,ROW())</f>
        <v>Home &amp; Kitchen</v>
      </c>
      <c r="AH2487">
        <f t="shared" si="780"/>
        <v>2</v>
      </c>
      <c r="AI2487" t="str">
        <f t="shared" si="773"/>
        <v>Home &amp; Kitchen</v>
      </c>
      <c r="AK2487">
        <f t="shared" si="774"/>
        <v>2023</v>
      </c>
      <c r="AL2487">
        <f t="shared" si="775"/>
        <v>8</v>
      </c>
      <c r="AM2487">
        <f t="shared" si="776"/>
        <v>7</v>
      </c>
      <c r="AN2487">
        <f t="shared" si="777"/>
        <v>2</v>
      </c>
      <c r="AO2487" t="str">
        <f t="shared" si="778"/>
        <v>Weekday</v>
      </c>
      <c r="AR2487" s="20">
        <f t="shared" si="779"/>
        <v>0</v>
      </c>
    </row>
    <row r="2488" spans="1:44" x14ac:dyDescent="0.35">
      <c r="A2488" t="str">
        <f t="shared" si="761"/>
        <v>CUST2487</v>
      </c>
      <c r="B2488" s="2" t="s">
        <v>2824</v>
      </c>
      <c r="C2488" s="4">
        <v>45137</v>
      </c>
      <c r="D2488" s="2" t="s">
        <v>294</v>
      </c>
      <c r="E2488" t="s">
        <v>5053</v>
      </c>
      <c r="F2488" s="2" t="s">
        <v>42</v>
      </c>
      <c r="G2488" s="2" t="s">
        <v>5044</v>
      </c>
      <c r="H2488" s="2">
        <v>1</v>
      </c>
      <c r="I2488" s="19">
        <v>512.38</v>
      </c>
      <c r="J2488" s="2" t="s">
        <v>15</v>
      </c>
      <c r="K2488" s="2" t="s">
        <v>16</v>
      </c>
      <c r="L2488" s="2">
        <v>4</v>
      </c>
      <c r="M2488" s="18">
        <f t="shared" si="762"/>
        <v>512.38</v>
      </c>
      <c r="T2488" t="str">
        <f t="shared" si="763"/>
        <v>Completed</v>
      </c>
      <c r="U2488" t="str">
        <f t="shared" si="764"/>
        <v>No</v>
      </c>
      <c r="V2488" t="str">
        <f t="shared" si="765"/>
        <v>No</v>
      </c>
      <c r="X2488">
        <f t="shared" si="766"/>
        <v>559</v>
      </c>
      <c r="Y2488">
        <f t="shared" si="767"/>
        <v>408</v>
      </c>
      <c r="Z2488" s="18">
        <f t="shared" si="768"/>
        <v>1098537.4901531704</v>
      </c>
      <c r="AA2488" s="18">
        <f t="shared" si="769"/>
        <v>96724.388030634553</v>
      </c>
      <c r="AB2488" s="17">
        <f t="shared" si="770"/>
        <v>3.9001122334455669</v>
      </c>
      <c r="AC2488" s="2" t="s">
        <v>5044</v>
      </c>
      <c r="AD2488" s="2" t="s">
        <v>42</v>
      </c>
      <c r="AE2488" t="str">
        <f t="shared" si="771"/>
        <v>Beauty</v>
      </c>
      <c r="AF2488" t="str">
        <f t="shared" si="772"/>
        <v>Beauty</v>
      </c>
      <c r="AG2488" t="str" cm="1">
        <f t="array" ref="AG2488">INDEX(AD:AD,ROW())</f>
        <v>Beauty</v>
      </c>
      <c r="AH2488">
        <f t="shared" si="780"/>
        <v>64</v>
      </c>
      <c r="AI2488" t="str">
        <f t="shared" si="773"/>
        <v>Beauty</v>
      </c>
      <c r="AK2488">
        <f t="shared" si="774"/>
        <v>2023</v>
      </c>
      <c r="AL2488">
        <f t="shared" si="775"/>
        <v>7</v>
      </c>
      <c r="AM2488">
        <f t="shared" si="776"/>
        <v>30</v>
      </c>
      <c r="AN2488">
        <f t="shared" si="777"/>
        <v>1</v>
      </c>
      <c r="AO2488" t="str">
        <f t="shared" si="778"/>
        <v>Weekend</v>
      </c>
      <c r="AR2488" s="20">
        <f t="shared" si="779"/>
        <v>0</v>
      </c>
    </row>
    <row r="2489" spans="1:44" x14ac:dyDescent="0.35">
      <c r="A2489" t="str">
        <f t="shared" si="761"/>
        <v>CUST2488</v>
      </c>
      <c r="B2489" s="2" t="s">
        <v>2825</v>
      </c>
      <c r="C2489" s="4">
        <v>45039</v>
      </c>
      <c r="D2489" s="2" t="s">
        <v>1544</v>
      </c>
      <c r="E2489" t="s">
        <v>5051</v>
      </c>
      <c r="F2489" s="2" t="s">
        <v>13</v>
      </c>
      <c r="G2489" s="2" t="s">
        <v>5045</v>
      </c>
      <c r="H2489" s="2">
        <v>2</v>
      </c>
      <c r="I2489" s="19">
        <v>1704.1</v>
      </c>
      <c r="J2489" s="2" t="s">
        <v>20</v>
      </c>
      <c r="K2489" s="2" t="s">
        <v>16</v>
      </c>
      <c r="L2489" s="2">
        <v>5</v>
      </c>
      <c r="M2489" s="18">
        <f t="shared" si="762"/>
        <v>3408.2</v>
      </c>
      <c r="T2489" t="str">
        <f t="shared" si="763"/>
        <v>Completed</v>
      </c>
      <c r="U2489" t="str">
        <f t="shared" si="764"/>
        <v>Yes</v>
      </c>
      <c r="V2489" t="str">
        <f t="shared" si="765"/>
        <v>No</v>
      </c>
      <c r="X2489">
        <f t="shared" si="766"/>
        <v>619</v>
      </c>
      <c r="Y2489">
        <f t="shared" si="767"/>
        <v>468</v>
      </c>
      <c r="Z2489" s="18">
        <f t="shared" si="768"/>
        <v>1463424.4009529033</v>
      </c>
      <c r="AA2489" s="18">
        <f t="shared" si="769"/>
        <v>118285.78776560788</v>
      </c>
      <c r="AB2489" s="17">
        <f t="shared" si="770"/>
        <v>3.8140589569160999</v>
      </c>
      <c r="AC2489" s="2" t="s">
        <v>5045</v>
      </c>
      <c r="AD2489" s="2" t="s">
        <v>13</v>
      </c>
      <c r="AE2489" t="str">
        <f t="shared" si="771"/>
        <v>Home &amp; Kitchen</v>
      </c>
      <c r="AF2489" t="str">
        <f t="shared" si="772"/>
        <v>Home &amp; Kitchen</v>
      </c>
      <c r="AG2489" t="str" cm="1">
        <f t="array" ref="AG2489">INDEX(AD:AD,ROW())</f>
        <v>Home &amp; Kitchen</v>
      </c>
      <c r="AH2489">
        <f t="shared" si="780"/>
        <v>76</v>
      </c>
      <c r="AI2489" t="str">
        <f t="shared" si="773"/>
        <v>Home &amp; Kitchen</v>
      </c>
      <c r="AK2489">
        <f t="shared" si="774"/>
        <v>2023</v>
      </c>
      <c r="AL2489">
        <f t="shared" si="775"/>
        <v>4</v>
      </c>
      <c r="AM2489">
        <f t="shared" si="776"/>
        <v>23</v>
      </c>
      <c r="AN2489">
        <f t="shared" si="777"/>
        <v>1</v>
      </c>
      <c r="AO2489" t="str">
        <f t="shared" si="778"/>
        <v>Weekend</v>
      </c>
      <c r="AR2489" s="20">
        <f t="shared" si="779"/>
        <v>0</v>
      </c>
    </row>
    <row r="2490" spans="1:44" x14ac:dyDescent="0.35">
      <c r="A2490" t="str">
        <f t="shared" si="761"/>
        <v>CUST2489</v>
      </c>
      <c r="B2490" s="2" t="s">
        <v>2826</v>
      </c>
      <c r="C2490" s="4">
        <v>45113</v>
      </c>
      <c r="D2490" s="2" t="s">
        <v>39</v>
      </c>
      <c r="E2490" t="s">
        <v>5050</v>
      </c>
      <c r="F2490" s="2" t="s">
        <v>13</v>
      </c>
      <c r="G2490" s="2" t="s">
        <v>34</v>
      </c>
      <c r="H2490" s="2">
        <v>3</v>
      </c>
      <c r="I2490" s="19">
        <v>677.09</v>
      </c>
      <c r="J2490" s="2" t="s">
        <v>20</v>
      </c>
      <c r="K2490" s="2" t="s">
        <v>31</v>
      </c>
      <c r="L2490" s="2">
        <v>2</v>
      </c>
      <c r="M2490" s="18">
        <f t="shared" si="762"/>
        <v>2031.27</v>
      </c>
      <c r="T2490" t="str">
        <f t="shared" si="763"/>
        <v>Pending</v>
      </c>
      <c r="U2490" t="str">
        <f t="shared" si="764"/>
        <v>No</v>
      </c>
      <c r="V2490" t="str">
        <f t="shared" si="765"/>
        <v>Yes</v>
      </c>
      <c r="X2490">
        <f t="shared" si="766"/>
        <v>589</v>
      </c>
      <c r="Y2490">
        <f t="shared" si="767"/>
        <v>426</v>
      </c>
      <c r="Z2490" s="18">
        <f t="shared" si="768"/>
        <v>1463424.4009529033</v>
      </c>
      <c r="AA2490" s="18">
        <f t="shared" si="769"/>
        <v>118285.78776560788</v>
      </c>
      <c r="AB2490" s="17">
        <f t="shared" si="770"/>
        <v>3.8140589569160999</v>
      </c>
      <c r="AC2490" s="2" t="s">
        <v>34</v>
      </c>
      <c r="AD2490" s="2" t="s">
        <v>13</v>
      </c>
      <c r="AE2490" t="str">
        <f t="shared" si="771"/>
        <v>Home &amp; Kitchen</v>
      </c>
      <c r="AF2490" t="str">
        <f t="shared" si="772"/>
        <v>Home &amp; Kitchen</v>
      </c>
      <c r="AG2490" t="str" cm="1">
        <f t="array" ref="AG2490">INDEX(AD:AD,ROW())</f>
        <v>Home &amp; Kitchen</v>
      </c>
      <c r="AH2490">
        <f t="shared" si="780"/>
        <v>7</v>
      </c>
      <c r="AI2490" t="str">
        <f t="shared" si="773"/>
        <v>Home &amp; Kitchen</v>
      </c>
      <c r="AK2490">
        <f t="shared" si="774"/>
        <v>2023</v>
      </c>
      <c r="AL2490">
        <f t="shared" si="775"/>
        <v>7</v>
      </c>
      <c r="AM2490">
        <f t="shared" si="776"/>
        <v>6</v>
      </c>
      <c r="AN2490">
        <f t="shared" si="777"/>
        <v>5</v>
      </c>
      <c r="AO2490" t="str">
        <f t="shared" si="778"/>
        <v>Weekday</v>
      </c>
      <c r="AR2490" s="20">
        <f t="shared" si="779"/>
        <v>0</v>
      </c>
    </row>
    <row r="2491" spans="1:44" x14ac:dyDescent="0.35">
      <c r="A2491" t="str">
        <f t="shared" si="761"/>
        <v>CUST2490</v>
      </c>
      <c r="B2491" s="2" t="s">
        <v>2827</v>
      </c>
      <c r="C2491" s="4">
        <v>45325</v>
      </c>
      <c r="D2491" s="2" t="s">
        <v>88</v>
      </c>
      <c r="E2491" t="s">
        <v>5051</v>
      </c>
      <c r="F2491" s="2" t="s">
        <v>19</v>
      </c>
      <c r="G2491" s="2" t="s">
        <v>5040</v>
      </c>
      <c r="H2491" s="2">
        <v>1</v>
      </c>
      <c r="I2491" s="19">
        <v>1835.58</v>
      </c>
      <c r="J2491" s="2" t="s">
        <v>50</v>
      </c>
      <c r="K2491" s="2" t="s">
        <v>16</v>
      </c>
      <c r="L2491" s="2">
        <v>5</v>
      </c>
      <c r="M2491" s="18">
        <f t="shared" si="762"/>
        <v>1835.58</v>
      </c>
      <c r="T2491" t="str">
        <f t="shared" si="763"/>
        <v>Completed</v>
      </c>
      <c r="U2491" t="str">
        <f t="shared" si="764"/>
        <v>Yes</v>
      </c>
      <c r="V2491" t="str">
        <f t="shared" si="765"/>
        <v>No</v>
      </c>
      <c r="X2491">
        <f t="shared" si="766"/>
        <v>619</v>
      </c>
      <c r="Y2491">
        <f t="shared" si="767"/>
        <v>468</v>
      </c>
      <c r="Z2491" s="18">
        <f t="shared" si="768"/>
        <v>2759712.3299794244</v>
      </c>
      <c r="AA2491" s="18">
        <f t="shared" si="769"/>
        <v>330643.50635802455</v>
      </c>
      <c r="AB2491" s="17">
        <f t="shared" si="770"/>
        <v>3.8641711229946525</v>
      </c>
      <c r="AC2491" s="2" t="s">
        <v>5040</v>
      </c>
      <c r="AD2491" s="2" t="s">
        <v>19</v>
      </c>
      <c r="AE2491" t="str">
        <f t="shared" si="771"/>
        <v>Electronics</v>
      </c>
      <c r="AF2491" t="str">
        <f t="shared" si="772"/>
        <v>Electronics</v>
      </c>
      <c r="AG2491" t="str" cm="1">
        <f t="array" ref="AG2491">INDEX(AD:AD,ROW())</f>
        <v>Electronics</v>
      </c>
      <c r="AH2491">
        <f t="shared" si="780"/>
        <v>13</v>
      </c>
      <c r="AI2491" t="str">
        <f t="shared" si="773"/>
        <v>Electronics</v>
      </c>
      <c r="AK2491">
        <f t="shared" si="774"/>
        <v>2024</v>
      </c>
      <c r="AL2491">
        <f t="shared" si="775"/>
        <v>2</v>
      </c>
      <c r="AM2491">
        <f t="shared" si="776"/>
        <v>3</v>
      </c>
      <c r="AN2491">
        <f t="shared" si="777"/>
        <v>7</v>
      </c>
      <c r="AO2491" t="str">
        <f t="shared" si="778"/>
        <v>Weekend</v>
      </c>
      <c r="AR2491" s="20">
        <f t="shared" si="779"/>
        <v>0</v>
      </c>
    </row>
    <row r="2492" spans="1:44" x14ac:dyDescent="0.35">
      <c r="A2492" t="str">
        <f t="shared" si="761"/>
        <v>CUST2491</v>
      </c>
      <c r="B2492" s="2" t="s">
        <v>2828</v>
      </c>
      <c r="C2492" s="4">
        <v>45518</v>
      </c>
      <c r="D2492" s="2" t="s">
        <v>207</v>
      </c>
      <c r="E2492" t="s">
        <v>5055</v>
      </c>
      <c r="F2492" s="2" t="s">
        <v>19</v>
      </c>
      <c r="G2492" s="2" t="s">
        <v>60</v>
      </c>
      <c r="H2492" s="2">
        <v>3</v>
      </c>
      <c r="I2492" s="19">
        <v>387.55</v>
      </c>
      <c r="J2492" s="2" t="s">
        <v>50</v>
      </c>
      <c r="K2492" s="2" t="s">
        <v>16</v>
      </c>
      <c r="L2492" s="2">
        <v>5</v>
      </c>
      <c r="M2492" s="18">
        <f t="shared" si="762"/>
        <v>1162.6500000000001</v>
      </c>
      <c r="T2492" t="str">
        <f t="shared" si="763"/>
        <v>Completed</v>
      </c>
      <c r="U2492" t="str">
        <f t="shared" si="764"/>
        <v>Yes</v>
      </c>
      <c r="V2492" t="str">
        <f t="shared" si="765"/>
        <v>No</v>
      </c>
      <c r="X2492">
        <f t="shared" si="766"/>
        <v>567</v>
      </c>
      <c r="Y2492">
        <f t="shared" si="767"/>
        <v>440</v>
      </c>
      <c r="Z2492" s="18">
        <f t="shared" si="768"/>
        <v>2759712.3299794244</v>
      </c>
      <c r="AA2492" s="18">
        <f t="shared" si="769"/>
        <v>330643.50635802455</v>
      </c>
      <c r="AB2492" s="17">
        <f t="shared" si="770"/>
        <v>3.8641711229946525</v>
      </c>
      <c r="AC2492" s="2" t="s">
        <v>60</v>
      </c>
      <c r="AD2492" s="2" t="s">
        <v>19</v>
      </c>
      <c r="AE2492" t="str">
        <f t="shared" si="771"/>
        <v>Electronics</v>
      </c>
      <c r="AF2492" t="str">
        <f t="shared" si="772"/>
        <v>Electronics</v>
      </c>
      <c r="AG2492" t="str" cm="1">
        <f t="array" ref="AG2492">INDEX(AD:AD,ROW())</f>
        <v>Electronics</v>
      </c>
      <c r="AH2492">
        <f t="shared" si="780"/>
        <v>17</v>
      </c>
      <c r="AI2492" t="str">
        <f t="shared" si="773"/>
        <v>Electronics</v>
      </c>
      <c r="AK2492">
        <f t="shared" si="774"/>
        <v>2024</v>
      </c>
      <c r="AL2492">
        <f t="shared" si="775"/>
        <v>8</v>
      </c>
      <c r="AM2492">
        <f t="shared" si="776"/>
        <v>14</v>
      </c>
      <c r="AN2492">
        <f t="shared" si="777"/>
        <v>4</v>
      </c>
      <c r="AO2492" t="str">
        <f t="shared" si="778"/>
        <v>Weekday</v>
      </c>
      <c r="AR2492" s="20">
        <f t="shared" si="779"/>
        <v>0</v>
      </c>
    </row>
    <row r="2493" spans="1:44" x14ac:dyDescent="0.35">
      <c r="A2493" t="str">
        <f t="shared" si="761"/>
        <v>CUST2492</v>
      </c>
      <c r="B2493" s="2" t="s">
        <v>2829</v>
      </c>
      <c r="C2493" s="4">
        <v>45733</v>
      </c>
      <c r="D2493" s="2" t="s">
        <v>325</v>
      </c>
      <c r="E2493" t="s">
        <v>5055</v>
      </c>
      <c r="F2493" s="2" t="s">
        <v>23</v>
      </c>
      <c r="G2493" s="2" t="s">
        <v>65</v>
      </c>
      <c r="H2493" s="2">
        <v>1</v>
      </c>
      <c r="I2493" s="19">
        <v>508</v>
      </c>
      <c r="J2493" s="2" t="s">
        <v>5047</v>
      </c>
      <c r="K2493" s="2" t="s">
        <v>16</v>
      </c>
      <c r="L2493" s="2">
        <v>3</v>
      </c>
      <c r="M2493" s="18">
        <f t="shared" si="762"/>
        <v>508</v>
      </c>
      <c r="T2493" t="str">
        <f t="shared" si="763"/>
        <v>Completed</v>
      </c>
      <c r="U2493" t="str">
        <f t="shared" si="764"/>
        <v>No</v>
      </c>
      <c r="V2493" t="str">
        <f t="shared" si="765"/>
        <v>No</v>
      </c>
      <c r="X2493">
        <f t="shared" si="766"/>
        <v>567</v>
      </c>
      <c r="Y2493">
        <f t="shared" si="767"/>
        <v>440</v>
      </c>
      <c r="Z2493" s="18">
        <f t="shared" si="768"/>
        <v>594714.6477588166</v>
      </c>
      <c r="AA2493" s="18">
        <f t="shared" si="769"/>
        <v>60882.938065984097</v>
      </c>
      <c r="AB2493" s="17">
        <f t="shared" si="770"/>
        <v>3.804733727810651</v>
      </c>
      <c r="AC2493" s="2" t="s">
        <v>65</v>
      </c>
      <c r="AD2493" s="2" t="s">
        <v>23</v>
      </c>
      <c r="AE2493" t="str">
        <f t="shared" si="771"/>
        <v>Books</v>
      </c>
      <c r="AF2493" t="str">
        <f t="shared" si="772"/>
        <v>Books</v>
      </c>
      <c r="AG2493" t="str" cm="1">
        <f t="array" ref="AG2493">INDEX(AD:AD,ROW())</f>
        <v>Books</v>
      </c>
      <c r="AH2493">
        <f t="shared" si="780"/>
        <v>19</v>
      </c>
      <c r="AI2493" t="str">
        <f t="shared" si="773"/>
        <v>Books</v>
      </c>
      <c r="AK2493">
        <f t="shared" si="774"/>
        <v>2025</v>
      </c>
      <c r="AL2493">
        <f t="shared" si="775"/>
        <v>3</v>
      </c>
      <c r="AM2493">
        <f t="shared" si="776"/>
        <v>17</v>
      </c>
      <c r="AN2493">
        <f t="shared" si="777"/>
        <v>2</v>
      </c>
      <c r="AO2493" t="str">
        <f t="shared" si="778"/>
        <v>Weekday</v>
      </c>
      <c r="AR2493" s="20">
        <f t="shared" si="779"/>
        <v>0</v>
      </c>
    </row>
    <row r="2494" spans="1:44" x14ac:dyDescent="0.35">
      <c r="A2494" t="str">
        <f t="shared" si="761"/>
        <v>CUST2493</v>
      </c>
      <c r="B2494" s="2" t="s">
        <v>2830</v>
      </c>
      <c r="C2494" s="4">
        <v>45768</v>
      </c>
      <c r="D2494" s="2" t="s">
        <v>22</v>
      </c>
      <c r="E2494" t="s">
        <v>5048</v>
      </c>
      <c r="F2494" s="2" t="s">
        <v>42</v>
      </c>
      <c r="G2494" s="2" t="s">
        <v>5042</v>
      </c>
      <c r="H2494" s="2">
        <v>2</v>
      </c>
      <c r="I2494" s="19">
        <v>160.16999999999999</v>
      </c>
      <c r="J2494" s="2" t="s">
        <v>5047</v>
      </c>
      <c r="K2494" s="2" t="s">
        <v>76</v>
      </c>
      <c r="L2494" s="31"/>
      <c r="M2494" s="18">
        <f t="shared" si="762"/>
        <v>320.33999999999997</v>
      </c>
      <c r="T2494" t="str">
        <f t="shared" si="763"/>
        <v>Completed</v>
      </c>
      <c r="U2494" t="str">
        <f t="shared" si="764"/>
        <v>No</v>
      </c>
      <c r="V2494" t="str">
        <f t="shared" si="765"/>
        <v>No</v>
      </c>
      <c r="X2494">
        <f t="shared" si="766"/>
        <v>590</v>
      </c>
      <c r="Y2494">
        <f t="shared" si="767"/>
        <v>451</v>
      </c>
      <c r="Z2494" s="18">
        <f t="shared" si="768"/>
        <v>1098537.4901531704</v>
      </c>
      <c r="AA2494" s="18">
        <f t="shared" si="769"/>
        <v>96724.388030634553</v>
      </c>
      <c r="AB2494" s="17">
        <f t="shared" si="770"/>
        <v>3.9001122334455669</v>
      </c>
      <c r="AC2494" s="2" t="s">
        <v>5042</v>
      </c>
      <c r="AD2494" s="2" t="s">
        <v>42</v>
      </c>
      <c r="AE2494" t="str">
        <f t="shared" si="771"/>
        <v>Beauty</v>
      </c>
      <c r="AF2494" t="str">
        <f t="shared" si="772"/>
        <v>Beauty</v>
      </c>
      <c r="AG2494" t="str" cm="1">
        <f t="array" ref="AG2494">INDEX(AD:AD,ROW())</f>
        <v>Beauty</v>
      </c>
      <c r="AH2494">
        <f t="shared" si="780"/>
        <v>18</v>
      </c>
      <c r="AI2494" t="str">
        <f t="shared" si="773"/>
        <v>Beauty</v>
      </c>
      <c r="AK2494">
        <f t="shared" si="774"/>
        <v>2025</v>
      </c>
      <c r="AL2494">
        <f t="shared" si="775"/>
        <v>4</v>
      </c>
      <c r="AM2494">
        <f t="shared" si="776"/>
        <v>21</v>
      </c>
      <c r="AN2494">
        <f t="shared" si="777"/>
        <v>2</v>
      </c>
      <c r="AO2494" t="str">
        <f t="shared" si="778"/>
        <v>Weekday</v>
      </c>
      <c r="AR2494" s="20">
        <f t="shared" si="779"/>
        <v>1</v>
      </c>
    </row>
    <row r="2495" spans="1:44" x14ac:dyDescent="0.35">
      <c r="A2495" t="str">
        <f t="shared" si="761"/>
        <v>CUST2494</v>
      </c>
      <c r="B2495" s="2" t="s">
        <v>2831</v>
      </c>
      <c r="C2495" s="4">
        <v>45645</v>
      </c>
      <c r="D2495" s="2" t="s">
        <v>370</v>
      </c>
      <c r="E2495" t="s">
        <v>5049</v>
      </c>
      <c r="F2495" s="2" t="s">
        <v>23</v>
      </c>
      <c r="G2495" s="2" t="s">
        <v>46</v>
      </c>
      <c r="H2495" s="2">
        <v>2</v>
      </c>
      <c r="I2495" s="19">
        <v>509.43</v>
      </c>
      <c r="J2495" s="2" t="s">
        <v>20</v>
      </c>
      <c r="K2495" s="2" t="s">
        <v>16</v>
      </c>
      <c r="L2495" s="2">
        <v>3</v>
      </c>
      <c r="M2495" s="18">
        <f t="shared" si="762"/>
        <v>1018.86</v>
      </c>
      <c r="T2495" t="str">
        <f t="shared" si="763"/>
        <v>Completed</v>
      </c>
      <c r="U2495" t="str">
        <f t="shared" si="764"/>
        <v>Yes</v>
      </c>
      <c r="V2495" t="str">
        <f t="shared" si="765"/>
        <v>No</v>
      </c>
      <c r="X2495">
        <f t="shared" si="766"/>
        <v>595</v>
      </c>
      <c r="Y2495">
        <f t="shared" si="767"/>
        <v>444</v>
      </c>
      <c r="Z2495" s="18">
        <f t="shared" si="768"/>
        <v>594714.6477588166</v>
      </c>
      <c r="AA2495" s="18">
        <f t="shared" si="769"/>
        <v>60882.938065984097</v>
      </c>
      <c r="AB2495" s="17">
        <f t="shared" si="770"/>
        <v>3.804733727810651</v>
      </c>
      <c r="AC2495" s="2" t="s">
        <v>46</v>
      </c>
      <c r="AD2495" s="2" t="s">
        <v>23</v>
      </c>
      <c r="AE2495" t="str">
        <f t="shared" si="771"/>
        <v>Books</v>
      </c>
      <c r="AF2495" t="str">
        <f t="shared" si="772"/>
        <v>Books</v>
      </c>
      <c r="AG2495" t="str" cm="1">
        <f t="array" ref="AG2495">INDEX(AD:AD,ROW())</f>
        <v>Books</v>
      </c>
      <c r="AH2495">
        <f t="shared" si="780"/>
        <v>11</v>
      </c>
      <c r="AI2495" t="str">
        <f t="shared" si="773"/>
        <v>Books</v>
      </c>
      <c r="AK2495">
        <f t="shared" si="774"/>
        <v>2024</v>
      </c>
      <c r="AL2495">
        <f t="shared" si="775"/>
        <v>12</v>
      </c>
      <c r="AM2495">
        <f t="shared" si="776"/>
        <v>19</v>
      </c>
      <c r="AN2495">
        <f t="shared" si="777"/>
        <v>5</v>
      </c>
      <c r="AO2495" t="str">
        <f t="shared" si="778"/>
        <v>Weekday</v>
      </c>
      <c r="AR2495" s="20">
        <f t="shared" si="779"/>
        <v>0</v>
      </c>
    </row>
    <row r="2496" spans="1:44" x14ac:dyDescent="0.35">
      <c r="A2496" t="str">
        <f t="shared" si="761"/>
        <v>CUST2495</v>
      </c>
      <c r="B2496" s="2" t="s">
        <v>2832</v>
      </c>
      <c r="C2496" s="4">
        <v>45627</v>
      </c>
      <c r="D2496" s="2" t="s">
        <v>166</v>
      </c>
      <c r="E2496" t="s">
        <v>5048</v>
      </c>
      <c r="F2496" s="2" t="s">
        <v>23</v>
      </c>
      <c r="G2496" s="2" t="s">
        <v>68</v>
      </c>
      <c r="H2496" s="2">
        <v>1</v>
      </c>
      <c r="I2496" s="19">
        <v>270.61</v>
      </c>
      <c r="J2496" s="2" t="s">
        <v>15</v>
      </c>
      <c r="K2496" s="2" t="s">
        <v>31</v>
      </c>
      <c r="L2496" s="2">
        <v>1</v>
      </c>
      <c r="M2496" s="18">
        <f t="shared" si="762"/>
        <v>270.61</v>
      </c>
      <c r="T2496" t="str">
        <f t="shared" si="763"/>
        <v>Pending</v>
      </c>
      <c r="U2496" t="str">
        <f t="shared" si="764"/>
        <v>No</v>
      </c>
      <c r="V2496" t="str">
        <f t="shared" si="765"/>
        <v>Yes</v>
      </c>
      <c r="X2496">
        <f t="shared" si="766"/>
        <v>590</v>
      </c>
      <c r="Y2496">
        <f t="shared" si="767"/>
        <v>451</v>
      </c>
      <c r="Z2496" s="18">
        <f t="shared" si="768"/>
        <v>594714.6477588166</v>
      </c>
      <c r="AA2496" s="18">
        <f t="shared" si="769"/>
        <v>60882.938065984097</v>
      </c>
      <c r="AB2496" s="17">
        <f t="shared" si="770"/>
        <v>3.804733727810651</v>
      </c>
      <c r="AC2496" s="2" t="s">
        <v>68</v>
      </c>
      <c r="AD2496" s="2" t="s">
        <v>23</v>
      </c>
      <c r="AE2496" t="str">
        <f t="shared" si="771"/>
        <v>Books</v>
      </c>
      <c r="AF2496" t="str">
        <f t="shared" si="772"/>
        <v>Books</v>
      </c>
      <c r="AG2496" t="str" cm="1">
        <f t="array" ref="AG2496">INDEX(AD:AD,ROW())</f>
        <v>Books</v>
      </c>
      <c r="AH2496">
        <f t="shared" si="780"/>
        <v>20</v>
      </c>
      <c r="AI2496" t="str">
        <f t="shared" si="773"/>
        <v>Books</v>
      </c>
      <c r="AK2496">
        <f t="shared" si="774"/>
        <v>2024</v>
      </c>
      <c r="AL2496">
        <f t="shared" si="775"/>
        <v>12</v>
      </c>
      <c r="AM2496">
        <f t="shared" si="776"/>
        <v>1</v>
      </c>
      <c r="AN2496">
        <f t="shared" si="777"/>
        <v>1</v>
      </c>
      <c r="AO2496" t="str">
        <f t="shared" si="778"/>
        <v>Weekend</v>
      </c>
      <c r="AR2496" s="20">
        <f t="shared" si="779"/>
        <v>0</v>
      </c>
    </row>
    <row r="2497" spans="1:44" x14ac:dyDescent="0.35">
      <c r="A2497" t="str">
        <f t="shared" si="761"/>
        <v>CUST2496</v>
      </c>
      <c r="B2497" s="2" t="s">
        <v>2833</v>
      </c>
      <c r="C2497" s="4">
        <v>45270</v>
      </c>
      <c r="D2497" s="2" t="s">
        <v>203</v>
      </c>
      <c r="E2497" t="s">
        <v>5054</v>
      </c>
      <c r="F2497" s="2" t="s">
        <v>19</v>
      </c>
      <c r="G2497" s="2" t="s">
        <v>5040</v>
      </c>
      <c r="H2497" s="2">
        <v>1</v>
      </c>
      <c r="I2497" s="19">
        <v>1373.99</v>
      </c>
      <c r="J2497" s="2" t="s">
        <v>5046</v>
      </c>
      <c r="K2497" s="2" t="s">
        <v>31</v>
      </c>
      <c r="L2497" s="2">
        <v>4</v>
      </c>
      <c r="M2497" s="18">
        <f t="shared" si="762"/>
        <v>1373.99</v>
      </c>
      <c r="T2497" t="str">
        <f t="shared" si="763"/>
        <v>Pending</v>
      </c>
      <c r="U2497" t="str">
        <f t="shared" si="764"/>
        <v>No</v>
      </c>
      <c r="V2497" t="str">
        <f t="shared" si="765"/>
        <v>Yes</v>
      </c>
      <c r="X2497">
        <f t="shared" si="766"/>
        <v>558</v>
      </c>
      <c r="Y2497">
        <f t="shared" si="767"/>
        <v>430</v>
      </c>
      <c r="Z2497" s="18">
        <f t="shared" si="768"/>
        <v>2759712.3299794244</v>
      </c>
      <c r="AA2497" s="18">
        <f t="shared" si="769"/>
        <v>330643.50635802455</v>
      </c>
      <c r="AB2497" s="17">
        <f t="shared" si="770"/>
        <v>3.8641711229946525</v>
      </c>
      <c r="AC2497" s="2" t="s">
        <v>5040</v>
      </c>
      <c r="AD2497" s="2" t="s">
        <v>19</v>
      </c>
      <c r="AE2497" t="str">
        <f t="shared" si="771"/>
        <v>Electronics</v>
      </c>
      <c r="AF2497" t="str">
        <f t="shared" si="772"/>
        <v>Electronics</v>
      </c>
      <c r="AG2497" t="str" cm="1">
        <f t="array" ref="AG2497">INDEX(AD:AD,ROW())</f>
        <v>Electronics</v>
      </c>
      <c r="AH2497">
        <f t="shared" si="780"/>
        <v>13</v>
      </c>
      <c r="AI2497" t="str">
        <f t="shared" si="773"/>
        <v>Electronics</v>
      </c>
      <c r="AK2497">
        <f t="shared" si="774"/>
        <v>2023</v>
      </c>
      <c r="AL2497">
        <f t="shared" si="775"/>
        <v>12</v>
      </c>
      <c r="AM2497">
        <f t="shared" si="776"/>
        <v>10</v>
      </c>
      <c r="AN2497">
        <f t="shared" si="777"/>
        <v>1</v>
      </c>
      <c r="AO2497" t="str">
        <f t="shared" si="778"/>
        <v>Weekend</v>
      </c>
      <c r="AR2497" s="20">
        <f t="shared" si="779"/>
        <v>0</v>
      </c>
    </row>
    <row r="2498" spans="1:44" x14ac:dyDescent="0.35">
      <c r="A2498" t="str">
        <f t="shared" si="761"/>
        <v>CUST2497</v>
      </c>
      <c r="B2498" s="2" t="s">
        <v>2834</v>
      </c>
      <c r="C2498" s="4">
        <v>45691</v>
      </c>
      <c r="D2498" s="2" t="s">
        <v>802</v>
      </c>
      <c r="E2498" t="s">
        <v>5054</v>
      </c>
      <c r="F2498" s="2" t="s">
        <v>19</v>
      </c>
      <c r="G2498" s="2" t="s">
        <v>5039</v>
      </c>
      <c r="H2498" s="2">
        <v>2</v>
      </c>
      <c r="I2498" s="19">
        <v>3296.67</v>
      </c>
      <c r="J2498" s="2" t="s">
        <v>5047</v>
      </c>
      <c r="K2498" s="2" t="s">
        <v>103</v>
      </c>
      <c r="L2498" s="2">
        <v>4</v>
      </c>
      <c r="M2498" s="18">
        <f t="shared" si="762"/>
        <v>6593.34</v>
      </c>
      <c r="T2498" t="str">
        <f t="shared" si="763"/>
        <v>Lost Sale</v>
      </c>
      <c r="U2498" t="str">
        <f t="shared" si="764"/>
        <v>No</v>
      </c>
      <c r="V2498" t="str">
        <f t="shared" si="765"/>
        <v>Yes</v>
      </c>
      <c r="X2498">
        <f t="shared" si="766"/>
        <v>558</v>
      </c>
      <c r="Y2498">
        <f t="shared" si="767"/>
        <v>430</v>
      </c>
      <c r="Z2498" s="18">
        <f t="shared" si="768"/>
        <v>2759712.3299794244</v>
      </c>
      <c r="AA2498" s="18">
        <f t="shared" si="769"/>
        <v>330643.50635802455</v>
      </c>
      <c r="AB2498" s="17">
        <f t="shared" si="770"/>
        <v>3.8641711229946525</v>
      </c>
      <c r="AC2498" s="2" t="s">
        <v>5039</v>
      </c>
      <c r="AD2498" s="2" t="s">
        <v>19</v>
      </c>
      <c r="AE2498" t="str">
        <f t="shared" si="771"/>
        <v>Electronics</v>
      </c>
      <c r="AF2498" t="str">
        <f t="shared" si="772"/>
        <v>Electronics</v>
      </c>
      <c r="AG2498" t="str" cm="1">
        <f t="array" ref="AG2498">INDEX(AD:AD,ROW())</f>
        <v>Electronics</v>
      </c>
      <c r="AH2498">
        <f t="shared" si="780"/>
        <v>3</v>
      </c>
      <c r="AI2498" t="str">
        <f t="shared" si="773"/>
        <v>Electronics</v>
      </c>
      <c r="AK2498">
        <f t="shared" si="774"/>
        <v>2025</v>
      </c>
      <c r="AL2498">
        <f t="shared" si="775"/>
        <v>2</v>
      </c>
      <c r="AM2498">
        <f t="shared" si="776"/>
        <v>3</v>
      </c>
      <c r="AN2498">
        <f t="shared" si="777"/>
        <v>2</v>
      </c>
      <c r="AO2498" t="str">
        <f t="shared" si="778"/>
        <v>Weekday</v>
      </c>
      <c r="AR2498" s="20">
        <f t="shared" si="779"/>
        <v>1</v>
      </c>
    </row>
    <row r="2499" spans="1:44" x14ac:dyDescent="0.35">
      <c r="A2499" t="str">
        <f t="shared" ref="A2499:A2562" si="781">"CUST"&amp;TEXT(ROW()-1,"0000")</f>
        <v>CUST2498</v>
      </c>
      <c r="B2499" s="2" t="s">
        <v>2835</v>
      </c>
      <c r="C2499" s="4">
        <v>45513</v>
      </c>
      <c r="D2499" s="2" t="s">
        <v>56</v>
      </c>
      <c r="E2499" t="s">
        <v>5054</v>
      </c>
      <c r="F2499" s="2" t="s">
        <v>23</v>
      </c>
      <c r="G2499" s="2" t="s">
        <v>65</v>
      </c>
      <c r="H2499" s="2">
        <v>1</v>
      </c>
      <c r="I2499" s="19">
        <v>326.06</v>
      </c>
      <c r="J2499" s="2" t="s">
        <v>20</v>
      </c>
      <c r="K2499" s="2" t="s">
        <v>16</v>
      </c>
      <c r="L2499" s="2">
        <v>5</v>
      </c>
      <c r="M2499" s="18">
        <f t="shared" ref="M2499:M2562" si="782">H2499*I2499</f>
        <v>326.06</v>
      </c>
      <c r="T2499" t="str">
        <f t="shared" ref="T2499:T2562" si="783">IF(K2499="Cancelled","Lost Sale",IF(K2499="Pending","Pending","Completed"))</f>
        <v>Completed</v>
      </c>
      <c r="U2499" t="str">
        <f t="shared" ref="U2499:U2562" si="784">IF(AND(K2499="Delivered",M2499&gt;1000),"Yes","No")</f>
        <v>No</v>
      </c>
      <c r="V2499" t="str">
        <f t="shared" ref="V2499:V2562" si="785">IF(OR(K2499="Cancelled",K2499="Pending"),"Yes","No")</f>
        <v>No</v>
      </c>
      <c r="X2499">
        <f t="shared" ref="X2499:X2562" si="786">COUNTIF($E$2:$E$4701,E2499)</f>
        <v>558</v>
      </c>
      <c r="Y2499">
        <f t="shared" ref="Y2499:Y2562" si="787">COUNTIFS($E$2:$E$4701,E2499,$K$2:$K$4701,"Delivered")</f>
        <v>430</v>
      </c>
      <c r="Z2499" s="18">
        <f t="shared" ref="Z2499:Z2562" si="788">SUMIF($F$2:$F$4701,F2499,$M$2:$M$4701)</f>
        <v>594714.6477588166</v>
      </c>
      <c r="AA2499" s="18">
        <f t="shared" ref="AA2499:AA2562" si="789">SUMIFS($M$2:$M$4701,$F$2:$F$4701,F2499,$K$2:$K$4701,"Pending")</f>
        <v>60882.938065984097</v>
      </c>
      <c r="AB2499" s="17">
        <f t="shared" ref="AB2499:AB2562" si="790">AVERAGEIF($F$2:$F$4701,F2499,$L$2:$L$4701)</f>
        <v>3.804733727810651</v>
      </c>
      <c r="AC2499" s="2" t="s">
        <v>65</v>
      </c>
      <c r="AD2499" s="2" t="s">
        <v>23</v>
      </c>
      <c r="AE2499" t="str">
        <f t="shared" ref="AE2499:AE2562" si="791">VLOOKUP(G2499,$AC$2:$AD$4738,2,FALSE)</f>
        <v>Books</v>
      </c>
      <c r="AF2499" t="str">
        <f t="shared" ref="AF2499:AF2562" si="792">_xlfn.XLOOKUP(G2499,AC:AC,AD:AD)</f>
        <v>Books</v>
      </c>
      <c r="AG2499" t="str" cm="1">
        <f t="array" ref="AG2499">INDEX(AD:AD,ROW())</f>
        <v>Books</v>
      </c>
      <c r="AH2499">
        <f t="shared" si="780"/>
        <v>19</v>
      </c>
      <c r="AI2499" t="str">
        <f t="shared" ref="AI2499:AI2562" si="793">INDEX(AD:AD,MATCH(G2499,AC:AC,0))</f>
        <v>Books</v>
      </c>
      <c r="AK2499">
        <f t="shared" ref="AK2499:AK2562" si="794">YEAR(C2499)</f>
        <v>2024</v>
      </c>
      <c r="AL2499">
        <f t="shared" ref="AL2499:AL2562" si="795">MONTH(C2499)</f>
        <v>8</v>
      </c>
      <c r="AM2499">
        <f t="shared" ref="AM2499:AM2562" si="796">DAY(C2499)</f>
        <v>9</v>
      </c>
      <c r="AN2499">
        <f t="shared" ref="AN2499:AN2562" si="797">WEEKDAY(C2499)</f>
        <v>6</v>
      </c>
      <c r="AO2499" t="str">
        <f t="shared" ref="AO2499:AO2562" si="798">IF(WEEKDAY(C2499,2)&gt;5,"Weekend","Weekday")</f>
        <v>Weekday</v>
      </c>
      <c r="AR2499" s="20">
        <f t="shared" ref="AR2499:AR2562" si="799">IF(OR(K2499="Cancelled",K2499="Returned"),1,0)</f>
        <v>0</v>
      </c>
    </row>
    <row r="2500" spans="1:44" x14ac:dyDescent="0.35">
      <c r="A2500" t="str">
        <f t="shared" si="781"/>
        <v>CUST2499</v>
      </c>
      <c r="B2500" s="2" t="s">
        <v>2836</v>
      </c>
      <c r="C2500" s="4">
        <v>45542</v>
      </c>
      <c r="D2500" s="2" t="s">
        <v>271</v>
      </c>
      <c r="E2500" t="s">
        <v>5052</v>
      </c>
      <c r="F2500" s="2" t="s">
        <v>13</v>
      </c>
      <c r="G2500" s="2" t="s">
        <v>5045</v>
      </c>
      <c r="H2500" s="2">
        <v>1</v>
      </c>
      <c r="I2500" s="19">
        <v>1831.5</v>
      </c>
      <c r="J2500" s="2" t="s">
        <v>15</v>
      </c>
      <c r="K2500" s="2" t="s">
        <v>16</v>
      </c>
      <c r="L2500" s="2">
        <v>5</v>
      </c>
      <c r="M2500" s="18">
        <f t="shared" si="782"/>
        <v>1831.5</v>
      </c>
      <c r="T2500" t="str">
        <f t="shared" si="783"/>
        <v>Completed</v>
      </c>
      <c r="U2500" t="str">
        <f t="shared" si="784"/>
        <v>Yes</v>
      </c>
      <c r="V2500" t="str">
        <f t="shared" si="785"/>
        <v>No</v>
      </c>
      <c r="X2500">
        <f t="shared" si="786"/>
        <v>573</v>
      </c>
      <c r="Y2500">
        <f t="shared" si="787"/>
        <v>450</v>
      </c>
      <c r="Z2500" s="18">
        <f t="shared" si="788"/>
        <v>1463424.4009529033</v>
      </c>
      <c r="AA2500" s="18">
        <f t="shared" si="789"/>
        <v>118285.78776560788</v>
      </c>
      <c r="AB2500" s="17">
        <f t="shared" si="790"/>
        <v>3.8140589569160999</v>
      </c>
      <c r="AC2500" s="2" t="s">
        <v>5045</v>
      </c>
      <c r="AD2500" s="2" t="s">
        <v>13</v>
      </c>
      <c r="AE2500" t="str">
        <f t="shared" si="791"/>
        <v>Home &amp; Kitchen</v>
      </c>
      <c r="AF2500" t="str">
        <f t="shared" si="792"/>
        <v>Home &amp; Kitchen</v>
      </c>
      <c r="AG2500" t="str" cm="1">
        <f t="array" ref="AG2500">INDEX(AD:AD,ROW())</f>
        <v>Home &amp; Kitchen</v>
      </c>
      <c r="AH2500">
        <f t="shared" si="780"/>
        <v>76</v>
      </c>
      <c r="AI2500" t="str">
        <f t="shared" si="793"/>
        <v>Home &amp; Kitchen</v>
      </c>
      <c r="AK2500">
        <f t="shared" si="794"/>
        <v>2024</v>
      </c>
      <c r="AL2500">
        <f t="shared" si="795"/>
        <v>9</v>
      </c>
      <c r="AM2500">
        <f t="shared" si="796"/>
        <v>7</v>
      </c>
      <c r="AN2500">
        <f t="shared" si="797"/>
        <v>7</v>
      </c>
      <c r="AO2500" t="str">
        <f t="shared" si="798"/>
        <v>Weekend</v>
      </c>
      <c r="AR2500" s="20">
        <f t="shared" si="799"/>
        <v>0</v>
      </c>
    </row>
    <row r="2501" spans="1:44" x14ac:dyDescent="0.35">
      <c r="A2501" t="str">
        <f t="shared" si="781"/>
        <v>CUST2500</v>
      </c>
      <c r="B2501" s="2" t="s">
        <v>2837</v>
      </c>
      <c r="C2501" s="4">
        <v>45015</v>
      </c>
      <c r="D2501" s="2" t="s">
        <v>70</v>
      </c>
      <c r="E2501" t="s">
        <v>5050</v>
      </c>
      <c r="F2501" s="2" t="s">
        <v>19</v>
      </c>
      <c r="G2501" s="2" t="s">
        <v>60</v>
      </c>
      <c r="H2501" s="2">
        <v>2</v>
      </c>
      <c r="I2501" s="19">
        <v>701.43</v>
      </c>
      <c r="J2501" s="2" t="s">
        <v>15</v>
      </c>
      <c r="K2501" s="2" t="s">
        <v>16</v>
      </c>
      <c r="L2501" s="31"/>
      <c r="M2501" s="18">
        <f t="shared" si="782"/>
        <v>1402.86</v>
      </c>
      <c r="T2501" t="str">
        <f t="shared" si="783"/>
        <v>Completed</v>
      </c>
      <c r="U2501" t="str">
        <f t="shared" si="784"/>
        <v>Yes</v>
      </c>
      <c r="V2501" t="str">
        <f t="shared" si="785"/>
        <v>No</v>
      </c>
      <c r="X2501">
        <f t="shared" si="786"/>
        <v>589</v>
      </c>
      <c r="Y2501">
        <f t="shared" si="787"/>
        <v>426</v>
      </c>
      <c r="Z2501" s="18">
        <f t="shared" si="788"/>
        <v>2759712.3299794244</v>
      </c>
      <c r="AA2501" s="18">
        <f t="shared" si="789"/>
        <v>330643.50635802455</v>
      </c>
      <c r="AB2501" s="17">
        <f t="shared" si="790"/>
        <v>3.8641711229946525</v>
      </c>
      <c r="AC2501" s="2" t="s">
        <v>60</v>
      </c>
      <c r="AD2501" s="2" t="s">
        <v>19</v>
      </c>
      <c r="AE2501" t="str">
        <f t="shared" si="791"/>
        <v>Electronics</v>
      </c>
      <c r="AF2501" t="str">
        <f t="shared" si="792"/>
        <v>Electronics</v>
      </c>
      <c r="AG2501" t="str" cm="1">
        <f t="array" ref="AG2501">INDEX(AD:AD,ROW())</f>
        <v>Electronics</v>
      </c>
      <c r="AH2501">
        <f t="shared" si="780"/>
        <v>17</v>
      </c>
      <c r="AI2501" t="str">
        <f t="shared" si="793"/>
        <v>Electronics</v>
      </c>
      <c r="AK2501">
        <f t="shared" si="794"/>
        <v>2023</v>
      </c>
      <c r="AL2501">
        <f t="shared" si="795"/>
        <v>3</v>
      </c>
      <c r="AM2501">
        <f t="shared" si="796"/>
        <v>30</v>
      </c>
      <c r="AN2501">
        <f t="shared" si="797"/>
        <v>5</v>
      </c>
      <c r="AO2501" t="str">
        <f t="shared" si="798"/>
        <v>Weekday</v>
      </c>
      <c r="AR2501" s="20">
        <f t="shared" si="799"/>
        <v>0</v>
      </c>
    </row>
    <row r="2502" spans="1:44" x14ac:dyDescent="0.35">
      <c r="A2502" t="str">
        <f t="shared" si="781"/>
        <v>CUST2501</v>
      </c>
      <c r="B2502" s="2" t="s">
        <v>2838</v>
      </c>
      <c r="C2502" s="4">
        <v>45567</v>
      </c>
      <c r="D2502" s="2" t="s">
        <v>626</v>
      </c>
      <c r="E2502" t="s">
        <v>5055</v>
      </c>
      <c r="F2502" s="2" t="s">
        <v>19</v>
      </c>
      <c r="G2502" s="2" t="s">
        <v>128</v>
      </c>
      <c r="H2502" s="2">
        <v>1</v>
      </c>
      <c r="I2502" s="19">
        <v>459.62</v>
      </c>
      <c r="J2502" s="2" t="s">
        <v>20</v>
      </c>
      <c r="K2502" s="2" t="s">
        <v>16</v>
      </c>
      <c r="L2502" s="2">
        <v>1</v>
      </c>
      <c r="M2502" s="18">
        <f t="shared" si="782"/>
        <v>459.62</v>
      </c>
      <c r="T2502" t="str">
        <f t="shared" si="783"/>
        <v>Completed</v>
      </c>
      <c r="U2502" t="str">
        <f t="shared" si="784"/>
        <v>No</v>
      </c>
      <c r="V2502" t="str">
        <f t="shared" si="785"/>
        <v>No</v>
      </c>
      <c r="X2502">
        <f t="shared" si="786"/>
        <v>567</v>
      </c>
      <c r="Y2502">
        <f t="shared" si="787"/>
        <v>440</v>
      </c>
      <c r="Z2502" s="18">
        <f t="shared" si="788"/>
        <v>2759712.3299794244</v>
      </c>
      <c r="AA2502" s="18">
        <f t="shared" si="789"/>
        <v>330643.50635802455</v>
      </c>
      <c r="AB2502" s="17">
        <f t="shared" si="790"/>
        <v>3.8641711229946525</v>
      </c>
      <c r="AC2502" s="2" t="s">
        <v>128</v>
      </c>
      <c r="AD2502" s="2" t="s">
        <v>19</v>
      </c>
      <c r="AE2502" t="str">
        <f t="shared" si="791"/>
        <v>Electronics</v>
      </c>
      <c r="AF2502" t="str">
        <f t="shared" si="792"/>
        <v>Electronics</v>
      </c>
      <c r="AG2502" t="str" cm="1">
        <f t="array" ref="AG2502">INDEX(AD:AD,ROW())</f>
        <v>Electronics</v>
      </c>
      <c r="AH2502">
        <f t="shared" si="780"/>
        <v>48</v>
      </c>
      <c r="AI2502" t="str">
        <f t="shared" si="793"/>
        <v>Electronics</v>
      </c>
      <c r="AK2502">
        <f t="shared" si="794"/>
        <v>2024</v>
      </c>
      <c r="AL2502">
        <f t="shared" si="795"/>
        <v>10</v>
      </c>
      <c r="AM2502">
        <f t="shared" si="796"/>
        <v>2</v>
      </c>
      <c r="AN2502">
        <f t="shared" si="797"/>
        <v>4</v>
      </c>
      <c r="AO2502" t="str">
        <f t="shared" si="798"/>
        <v>Weekday</v>
      </c>
      <c r="AR2502" s="20">
        <f t="shared" si="799"/>
        <v>0</v>
      </c>
    </row>
    <row r="2503" spans="1:44" x14ac:dyDescent="0.35">
      <c r="A2503" t="str">
        <f t="shared" si="781"/>
        <v>CUST2502</v>
      </c>
      <c r="B2503" s="2" t="s">
        <v>2839</v>
      </c>
      <c r="C2503" s="4">
        <v>45256</v>
      </c>
      <c r="D2503" s="2" t="s">
        <v>344</v>
      </c>
      <c r="E2503" t="s">
        <v>5048</v>
      </c>
      <c r="F2503" s="2" t="s">
        <v>42</v>
      </c>
      <c r="G2503" s="2" t="s">
        <v>5042</v>
      </c>
      <c r="H2503" s="2">
        <v>2</v>
      </c>
      <c r="I2503" s="19">
        <v>112.79</v>
      </c>
      <c r="J2503" s="2" t="s">
        <v>15</v>
      </c>
      <c r="K2503" s="2" t="s">
        <v>16</v>
      </c>
      <c r="L2503" s="2">
        <v>2</v>
      </c>
      <c r="M2503" s="18">
        <f t="shared" si="782"/>
        <v>225.58</v>
      </c>
      <c r="T2503" t="str">
        <f t="shared" si="783"/>
        <v>Completed</v>
      </c>
      <c r="U2503" t="str">
        <f t="shared" si="784"/>
        <v>No</v>
      </c>
      <c r="V2503" t="str">
        <f t="shared" si="785"/>
        <v>No</v>
      </c>
      <c r="X2503">
        <f t="shared" si="786"/>
        <v>590</v>
      </c>
      <c r="Y2503">
        <f t="shared" si="787"/>
        <v>451</v>
      </c>
      <c r="Z2503" s="18">
        <f t="shared" si="788"/>
        <v>1098537.4901531704</v>
      </c>
      <c r="AA2503" s="18">
        <f t="shared" si="789"/>
        <v>96724.388030634553</v>
      </c>
      <c r="AB2503" s="17">
        <f t="shared" si="790"/>
        <v>3.9001122334455669</v>
      </c>
      <c r="AC2503" s="2" t="s">
        <v>5042</v>
      </c>
      <c r="AD2503" s="2" t="s">
        <v>42</v>
      </c>
      <c r="AE2503" t="str">
        <f t="shared" si="791"/>
        <v>Beauty</v>
      </c>
      <c r="AF2503" t="str">
        <f t="shared" si="792"/>
        <v>Beauty</v>
      </c>
      <c r="AG2503" t="str" cm="1">
        <f t="array" ref="AG2503">INDEX(AD:AD,ROW())</f>
        <v>Beauty</v>
      </c>
      <c r="AH2503">
        <f t="shared" si="780"/>
        <v>18</v>
      </c>
      <c r="AI2503" t="str">
        <f t="shared" si="793"/>
        <v>Beauty</v>
      </c>
      <c r="AK2503">
        <f t="shared" si="794"/>
        <v>2023</v>
      </c>
      <c r="AL2503">
        <f t="shared" si="795"/>
        <v>11</v>
      </c>
      <c r="AM2503">
        <f t="shared" si="796"/>
        <v>26</v>
      </c>
      <c r="AN2503">
        <f t="shared" si="797"/>
        <v>1</v>
      </c>
      <c r="AO2503" t="str">
        <f t="shared" si="798"/>
        <v>Weekend</v>
      </c>
      <c r="AR2503" s="20">
        <f t="shared" si="799"/>
        <v>0</v>
      </c>
    </row>
    <row r="2504" spans="1:44" x14ac:dyDescent="0.35">
      <c r="A2504" t="str">
        <f t="shared" si="781"/>
        <v>CUST2503</v>
      </c>
      <c r="B2504" s="2" t="s">
        <v>2840</v>
      </c>
      <c r="C2504" s="4">
        <v>45713</v>
      </c>
      <c r="D2504" s="2" t="s">
        <v>907</v>
      </c>
      <c r="E2504" t="s">
        <v>5050</v>
      </c>
      <c r="F2504" s="2" t="s">
        <v>42</v>
      </c>
      <c r="G2504" s="2" t="s">
        <v>5042</v>
      </c>
      <c r="H2504" s="2">
        <v>2</v>
      </c>
      <c r="I2504" s="19">
        <v>1087.94</v>
      </c>
      <c r="J2504" s="2" t="s">
        <v>5046</v>
      </c>
      <c r="K2504" s="2" t="s">
        <v>16</v>
      </c>
      <c r="L2504" s="2">
        <v>5</v>
      </c>
      <c r="M2504" s="18">
        <f t="shared" si="782"/>
        <v>2175.88</v>
      </c>
      <c r="T2504" t="str">
        <f t="shared" si="783"/>
        <v>Completed</v>
      </c>
      <c r="U2504" t="str">
        <f t="shared" si="784"/>
        <v>Yes</v>
      </c>
      <c r="V2504" t="str">
        <f t="shared" si="785"/>
        <v>No</v>
      </c>
      <c r="X2504">
        <f t="shared" si="786"/>
        <v>589</v>
      </c>
      <c r="Y2504">
        <f t="shared" si="787"/>
        <v>426</v>
      </c>
      <c r="Z2504" s="18">
        <f t="shared" si="788"/>
        <v>1098537.4901531704</v>
      </c>
      <c r="AA2504" s="18">
        <f t="shared" si="789"/>
        <v>96724.388030634553</v>
      </c>
      <c r="AB2504" s="17">
        <f t="shared" si="790"/>
        <v>3.9001122334455669</v>
      </c>
      <c r="AC2504" s="2" t="s">
        <v>5042</v>
      </c>
      <c r="AD2504" s="2" t="s">
        <v>42</v>
      </c>
      <c r="AE2504" t="str">
        <f t="shared" si="791"/>
        <v>Beauty</v>
      </c>
      <c r="AF2504" t="str">
        <f t="shared" si="792"/>
        <v>Beauty</v>
      </c>
      <c r="AG2504" t="str" cm="1">
        <f t="array" ref="AG2504">INDEX(AD:AD,ROW())</f>
        <v>Beauty</v>
      </c>
      <c r="AH2504">
        <f t="shared" si="780"/>
        <v>18</v>
      </c>
      <c r="AI2504" t="str">
        <f t="shared" si="793"/>
        <v>Beauty</v>
      </c>
      <c r="AK2504">
        <f t="shared" si="794"/>
        <v>2025</v>
      </c>
      <c r="AL2504">
        <f t="shared" si="795"/>
        <v>2</v>
      </c>
      <c r="AM2504">
        <f t="shared" si="796"/>
        <v>25</v>
      </c>
      <c r="AN2504">
        <f t="shared" si="797"/>
        <v>3</v>
      </c>
      <c r="AO2504" t="str">
        <f t="shared" si="798"/>
        <v>Weekday</v>
      </c>
      <c r="AR2504" s="20">
        <f t="shared" si="799"/>
        <v>0</v>
      </c>
    </row>
    <row r="2505" spans="1:44" x14ac:dyDescent="0.35">
      <c r="A2505" t="str">
        <f t="shared" si="781"/>
        <v>CUST2504</v>
      </c>
      <c r="B2505" s="2" t="s">
        <v>2841</v>
      </c>
      <c r="C2505" s="4">
        <v>45296</v>
      </c>
      <c r="D2505" s="2" t="s">
        <v>344</v>
      </c>
      <c r="E2505" t="s">
        <v>5054</v>
      </c>
      <c r="F2505" s="2" t="s">
        <v>29</v>
      </c>
      <c r="G2505" s="2" t="s">
        <v>30</v>
      </c>
      <c r="H2505" s="2">
        <v>1</v>
      </c>
      <c r="I2505" s="19">
        <v>709.17</v>
      </c>
      <c r="J2505" s="2" t="s">
        <v>5047</v>
      </c>
      <c r="K2505" s="2" t="s">
        <v>16</v>
      </c>
      <c r="L2505" s="2">
        <v>4</v>
      </c>
      <c r="M2505" s="18">
        <f t="shared" si="782"/>
        <v>709.17</v>
      </c>
      <c r="T2505" t="str">
        <f t="shared" si="783"/>
        <v>Completed</v>
      </c>
      <c r="U2505" t="str">
        <f t="shared" si="784"/>
        <v>No</v>
      </c>
      <c r="V2505" t="str">
        <f t="shared" si="785"/>
        <v>No</v>
      </c>
      <c r="X2505">
        <f t="shared" si="786"/>
        <v>558</v>
      </c>
      <c r="Y2505">
        <f t="shared" si="787"/>
        <v>430</v>
      </c>
      <c r="Z2505" s="18">
        <f t="shared" si="788"/>
        <v>1892867.2841657216</v>
      </c>
      <c r="AA2505" s="18">
        <f t="shared" si="789"/>
        <v>199432.98236095349</v>
      </c>
      <c r="AB2505" s="17">
        <f t="shared" si="790"/>
        <v>3.8949824970828471</v>
      </c>
      <c r="AC2505" s="2" t="s">
        <v>30</v>
      </c>
      <c r="AD2505" s="2" t="s">
        <v>29</v>
      </c>
      <c r="AE2505" t="str">
        <f t="shared" si="791"/>
        <v>Fashion</v>
      </c>
      <c r="AF2505" t="str">
        <f t="shared" si="792"/>
        <v>Fashion</v>
      </c>
      <c r="AG2505" t="str" cm="1">
        <f t="array" ref="AG2505">INDEX(AD:AD,ROW())</f>
        <v>Fashion</v>
      </c>
      <c r="AH2505">
        <f t="shared" ref="AH2505:AH2568" si="800">MATCH(G2505,AC:AC,0)</f>
        <v>6</v>
      </c>
      <c r="AI2505" t="str">
        <f t="shared" si="793"/>
        <v>Fashion</v>
      </c>
      <c r="AK2505">
        <f t="shared" si="794"/>
        <v>2024</v>
      </c>
      <c r="AL2505">
        <f t="shared" si="795"/>
        <v>1</v>
      </c>
      <c r="AM2505">
        <f t="shared" si="796"/>
        <v>5</v>
      </c>
      <c r="AN2505">
        <f t="shared" si="797"/>
        <v>6</v>
      </c>
      <c r="AO2505" t="str">
        <f t="shared" si="798"/>
        <v>Weekday</v>
      </c>
      <c r="AR2505" s="20">
        <f t="shared" si="799"/>
        <v>0</v>
      </c>
    </row>
    <row r="2506" spans="1:44" x14ac:dyDescent="0.35">
      <c r="A2506" t="str">
        <f t="shared" si="781"/>
        <v>CUST2505</v>
      </c>
      <c r="B2506" s="2" t="s">
        <v>2842</v>
      </c>
      <c r="C2506" s="4">
        <v>45204</v>
      </c>
      <c r="D2506" s="2" t="s">
        <v>287</v>
      </c>
      <c r="E2506" t="s">
        <v>5055</v>
      </c>
      <c r="F2506" s="2" t="s">
        <v>29</v>
      </c>
      <c r="G2506" s="2" t="s">
        <v>30</v>
      </c>
      <c r="H2506" s="2">
        <v>2</v>
      </c>
      <c r="I2506" s="19">
        <v>2192.94</v>
      </c>
      <c r="J2506" s="2" t="s">
        <v>5047</v>
      </c>
      <c r="K2506" s="2" t="s">
        <v>76</v>
      </c>
      <c r="L2506" s="2">
        <v>4</v>
      </c>
      <c r="M2506" s="18">
        <f t="shared" si="782"/>
        <v>4385.88</v>
      </c>
      <c r="T2506" t="str">
        <f t="shared" si="783"/>
        <v>Completed</v>
      </c>
      <c r="U2506" t="str">
        <f t="shared" si="784"/>
        <v>No</v>
      </c>
      <c r="V2506" t="str">
        <f t="shared" si="785"/>
        <v>No</v>
      </c>
      <c r="X2506">
        <f t="shared" si="786"/>
        <v>567</v>
      </c>
      <c r="Y2506">
        <f t="shared" si="787"/>
        <v>440</v>
      </c>
      <c r="Z2506" s="18">
        <f t="shared" si="788"/>
        <v>1892867.2841657216</v>
      </c>
      <c r="AA2506" s="18">
        <f t="shared" si="789"/>
        <v>199432.98236095349</v>
      </c>
      <c r="AB2506" s="17">
        <f t="shared" si="790"/>
        <v>3.8949824970828471</v>
      </c>
      <c r="AC2506" s="2" t="s">
        <v>30</v>
      </c>
      <c r="AD2506" s="2" t="s">
        <v>29</v>
      </c>
      <c r="AE2506" t="str">
        <f t="shared" si="791"/>
        <v>Fashion</v>
      </c>
      <c r="AF2506" t="str">
        <f t="shared" si="792"/>
        <v>Fashion</v>
      </c>
      <c r="AG2506" t="str" cm="1">
        <f t="array" ref="AG2506">INDEX(AD:AD,ROW())</f>
        <v>Fashion</v>
      </c>
      <c r="AH2506">
        <f t="shared" si="800"/>
        <v>6</v>
      </c>
      <c r="AI2506" t="str">
        <f t="shared" si="793"/>
        <v>Fashion</v>
      </c>
      <c r="AK2506">
        <f t="shared" si="794"/>
        <v>2023</v>
      </c>
      <c r="AL2506">
        <f t="shared" si="795"/>
        <v>10</v>
      </c>
      <c r="AM2506">
        <f t="shared" si="796"/>
        <v>5</v>
      </c>
      <c r="AN2506">
        <f t="shared" si="797"/>
        <v>5</v>
      </c>
      <c r="AO2506" t="str">
        <f t="shared" si="798"/>
        <v>Weekday</v>
      </c>
      <c r="AR2506" s="20">
        <f t="shared" si="799"/>
        <v>1</v>
      </c>
    </row>
    <row r="2507" spans="1:44" x14ac:dyDescent="0.35">
      <c r="A2507" t="str">
        <f t="shared" si="781"/>
        <v>CUST2506</v>
      </c>
      <c r="B2507" s="2" t="s">
        <v>2843</v>
      </c>
      <c r="C2507" s="4">
        <v>45459</v>
      </c>
      <c r="D2507" s="2" t="s">
        <v>626</v>
      </c>
      <c r="E2507" t="s">
        <v>5051</v>
      </c>
      <c r="F2507" s="2" t="s">
        <v>13</v>
      </c>
      <c r="G2507" s="2" t="s">
        <v>34</v>
      </c>
      <c r="H2507" s="2">
        <v>1</v>
      </c>
      <c r="I2507" s="19">
        <v>1998.32</v>
      </c>
      <c r="J2507" s="2" t="s">
        <v>5047</v>
      </c>
      <c r="K2507" s="2" t="s">
        <v>16</v>
      </c>
      <c r="L2507" s="2">
        <v>3</v>
      </c>
      <c r="M2507" s="18">
        <f t="shared" si="782"/>
        <v>1998.32</v>
      </c>
      <c r="T2507" t="str">
        <f t="shared" si="783"/>
        <v>Completed</v>
      </c>
      <c r="U2507" t="str">
        <f t="shared" si="784"/>
        <v>Yes</v>
      </c>
      <c r="V2507" t="str">
        <f t="shared" si="785"/>
        <v>No</v>
      </c>
      <c r="X2507">
        <f t="shared" si="786"/>
        <v>619</v>
      </c>
      <c r="Y2507">
        <f t="shared" si="787"/>
        <v>468</v>
      </c>
      <c r="Z2507" s="18">
        <f t="shared" si="788"/>
        <v>1463424.4009529033</v>
      </c>
      <c r="AA2507" s="18">
        <f t="shared" si="789"/>
        <v>118285.78776560788</v>
      </c>
      <c r="AB2507" s="17">
        <f t="shared" si="790"/>
        <v>3.8140589569160999</v>
      </c>
      <c r="AC2507" s="2" t="s">
        <v>34</v>
      </c>
      <c r="AD2507" s="2" t="s">
        <v>13</v>
      </c>
      <c r="AE2507" t="str">
        <f t="shared" si="791"/>
        <v>Home &amp; Kitchen</v>
      </c>
      <c r="AF2507" t="str">
        <f t="shared" si="792"/>
        <v>Home &amp; Kitchen</v>
      </c>
      <c r="AG2507" t="str" cm="1">
        <f t="array" ref="AG2507">INDEX(AD:AD,ROW())</f>
        <v>Home &amp; Kitchen</v>
      </c>
      <c r="AH2507">
        <f t="shared" si="800"/>
        <v>7</v>
      </c>
      <c r="AI2507" t="str">
        <f t="shared" si="793"/>
        <v>Home &amp; Kitchen</v>
      </c>
      <c r="AK2507">
        <f t="shared" si="794"/>
        <v>2024</v>
      </c>
      <c r="AL2507">
        <f t="shared" si="795"/>
        <v>6</v>
      </c>
      <c r="AM2507">
        <f t="shared" si="796"/>
        <v>16</v>
      </c>
      <c r="AN2507">
        <f t="shared" si="797"/>
        <v>1</v>
      </c>
      <c r="AO2507" t="str">
        <f t="shared" si="798"/>
        <v>Weekend</v>
      </c>
      <c r="AR2507" s="20">
        <f t="shared" si="799"/>
        <v>0</v>
      </c>
    </row>
    <row r="2508" spans="1:44" x14ac:dyDescent="0.35">
      <c r="A2508" t="str">
        <f t="shared" si="781"/>
        <v>CUST2507</v>
      </c>
      <c r="B2508" s="2" t="s">
        <v>2844</v>
      </c>
      <c r="C2508" s="4">
        <v>45249</v>
      </c>
      <c r="D2508" s="2" t="s">
        <v>387</v>
      </c>
      <c r="E2508" t="s">
        <v>5052</v>
      </c>
      <c r="F2508" s="2" t="s">
        <v>13</v>
      </c>
      <c r="G2508" s="2" t="s">
        <v>37</v>
      </c>
      <c r="H2508" s="2">
        <v>2</v>
      </c>
      <c r="I2508" s="19">
        <v>990.55</v>
      </c>
      <c r="J2508" s="2" t="s">
        <v>5046</v>
      </c>
      <c r="K2508" s="2" t="s">
        <v>16</v>
      </c>
      <c r="L2508" s="2">
        <v>5</v>
      </c>
      <c r="M2508" s="18">
        <f t="shared" si="782"/>
        <v>1981.1</v>
      </c>
      <c r="T2508" t="str">
        <f t="shared" si="783"/>
        <v>Completed</v>
      </c>
      <c r="U2508" t="str">
        <f t="shared" si="784"/>
        <v>Yes</v>
      </c>
      <c r="V2508" t="str">
        <f t="shared" si="785"/>
        <v>No</v>
      </c>
      <c r="X2508">
        <f t="shared" si="786"/>
        <v>573</v>
      </c>
      <c r="Y2508">
        <f t="shared" si="787"/>
        <v>450</v>
      </c>
      <c r="Z2508" s="18">
        <f t="shared" si="788"/>
        <v>1463424.4009529033</v>
      </c>
      <c r="AA2508" s="18">
        <f t="shared" si="789"/>
        <v>118285.78776560788</v>
      </c>
      <c r="AB2508" s="17">
        <f t="shared" si="790"/>
        <v>3.8140589569160999</v>
      </c>
      <c r="AC2508" s="2" t="s">
        <v>37</v>
      </c>
      <c r="AD2508" s="2" t="s">
        <v>13</v>
      </c>
      <c r="AE2508" t="str">
        <f t="shared" si="791"/>
        <v>Home &amp; Kitchen</v>
      </c>
      <c r="AF2508" t="str">
        <f t="shared" si="792"/>
        <v>Home &amp; Kitchen</v>
      </c>
      <c r="AG2508" t="str" cm="1">
        <f t="array" ref="AG2508">INDEX(AD:AD,ROW())</f>
        <v>Home &amp; Kitchen</v>
      </c>
      <c r="AH2508">
        <f t="shared" si="800"/>
        <v>8</v>
      </c>
      <c r="AI2508" t="str">
        <f t="shared" si="793"/>
        <v>Home &amp; Kitchen</v>
      </c>
      <c r="AK2508">
        <f t="shared" si="794"/>
        <v>2023</v>
      </c>
      <c r="AL2508">
        <f t="shared" si="795"/>
        <v>11</v>
      </c>
      <c r="AM2508">
        <f t="shared" si="796"/>
        <v>19</v>
      </c>
      <c r="AN2508">
        <f t="shared" si="797"/>
        <v>1</v>
      </c>
      <c r="AO2508" t="str">
        <f t="shared" si="798"/>
        <v>Weekend</v>
      </c>
      <c r="AR2508" s="20">
        <f t="shared" si="799"/>
        <v>0</v>
      </c>
    </row>
    <row r="2509" spans="1:44" x14ac:dyDescent="0.35">
      <c r="A2509" t="str">
        <f t="shared" si="781"/>
        <v>CUST2508</v>
      </c>
      <c r="B2509" s="2" t="s">
        <v>2845</v>
      </c>
      <c r="C2509" s="4">
        <v>45681</v>
      </c>
      <c r="D2509" s="2" t="s">
        <v>82</v>
      </c>
      <c r="E2509" t="s">
        <v>5053</v>
      </c>
      <c r="F2509" s="2" t="s">
        <v>29</v>
      </c>
      <c r="G2509" s="2" t="s">
        <v>121</v>
      </c>
      <c r="H2509" s="2">
        <v>1</v>
      </c>
      <c r="I2509" s="19">
        <v>599.20000000000005</v>
      </c>
      <c r="J2509" s="2" t="s">
        <v>50</v>
      </c>
      <c r="K2509" s="2" t="s">
        <v>16</v>
      </c>
      <c r="L2509" s="31"/>
      <c r="M2509" s="18">
        <f t="shared" si="782"/>
        <v>599.20000000000005</v>
      </c>
      <c r="T2509" t="str">
        <f t="shared" si="783"/>
        <v>Completed</v>
      </c>
      <c r="U2509" t="str">
        <f t="shared" si="784"/>
        <v>No</v>
      </c>
      <c r="V2509" t="str">
        <f t="shared" si="785"/>
        <v>No</v>
      </c>
      <c r="X2509">
        <f t="shared" si="786"/>
        <v>559</v>
      </c>
      <c r="Y2509">
        <f t="shared" si="787"/>
        <v>408</v>
      </c>
      <c r="Z2509" s="18">
        <f t="shared" si="788"/>
        <v>1892867.2841657216</v>
      </c>
      <c r="AA2509" s="18">
        <f t="shared" si="789"/>
        <v>199432.98236095349</v>
      </c>
      <c r="AB2509" s="17">
        <f t="shared" si="790"/>
        <v>3.8949824970828471</v>
      </c>
      <c r="AC2509" s="2" t="s">
        <v>121</v>
      </c>
      <c r="AD2509" s="2" t="s">
        <v>29</v>
      </c>
      <c r="AE2509" t="str">
        <f t="shared" si="791"/>
        <v>Fashion</v>
      </c>
      <c r="AF2509" t="str">
        <f t="shared" si="792"/>
        <v>Fashion</v>
      </c>
      <c r="AG2509" t="str" cm="1">
        <f t="array" ref="AG2509">INDEX(AD:AD,ROW())</f>
        <v>Fashion</v>
      </c>
      <c r="AH2509">
        <f t="shared" si="800"/>
        <v>45</v>
      </c>
      <c r="AI2509" t="str">
        <f t="shared" si="793"/>
        <v>Fashion</v>
      </c>
      <c r="AK2509">
        <f t="shared" si="794"/>
        <v>2025</v>
      </c>
      <c r="AL2509">
        <f t="shared" si="795"/>
        <v>1</v>
      </c>
      <c r="AM2509">
        <f t="shared" si="796"/>
        <v>24</v>
      </c>
      <c r="AN2509">
        <f t="shared" si="797"/>
        <v>6</v>
      </c>
      <c r="AO2509" t="str">
        <f t="shared" si="798"/>
        <v>Weekday</v>
      </c>
      <c r="AR2509" s="20">
        <f t="shared" si="799"/>
        <v>0</v>
      </c>
    </row>
    <row r="2510" spans="1:44" x14ac:dyDescent="0.35">
      <c r="A2510" t="str">
        <f t="shared" si="781"/>
        <v>CUST2509</v>
      </c>
      <c r="B2510" s="2" t="s">
        <v>2846</v>
      </c>
      <c r="C2510" s="4">
        <v>45296</v>
      </c>
      <c r="D2510" s="2" t="s">
        <v>677</v>
      </c>
      <c r="E2510" t="s">
        <v>5050</v>
      </c>
      <c r="F2510" s="2" t="s">
        <v>23</v>
      </c>
      <c r="G2510" s="2" t="s">
        <v>68</v>
      </c>
      <c r="H2510" s="2">
        <v>1</v>
      </c>
      <c r="I2510" s="19">
        <v>713.06</v>
      </c>
      <c r="J2510" s="2" t="s">
        <v>50</v>
      </c>
      <c r="K2510" s="2" t="s">
        <v>16</v>
      </c>
      <c r="L2510" s="2">
        <v>4</v>
      </c>
      <c r="M2510" s="18">
        <f t="shared" si="782"/>
        <v>713.06</v>
      </c>
      <c r="T2510" t="str">
        <f t="shared" si="783"/>
        <v>Completed</v>
      </c>
      <c r="U2510" t="str">
        <f t="shared" si="784"/>
        <v>No</v>
      </c>
      <c r="V2510" t="str">
        <f t="shared" si="785"/>
        <v>No</v>
      </c>
      <c r="X2510">
        <f t="shared" si="786"/>
        <v>589</v>
      </c>
      <c r="Y2510">
        <f t="shared" si="787"/>
        <v>426</v>
      </c>
      <c r="Z2510" s="18">
        <f t="shared" si="788"/>
        <v>594714.6477588166</v>
      </c>
      <c r="AA2510" s="18">
        <f t="shared" si="789"/>
        <v>60882.938065984097</v>
      </c>
      <c r="AB2510" s="17">
        <f t="shared" si="790"/>
        <v>3.804733727810651</v>
      </c>
      <c r="AC2510" s="2" t="s">
        <v>68</v>
      </c>
      <c r="AD2510" s="2" t="s">
        <v>23</v>
      </c>
      <c r="AE2510" t="str">
        <f t="shared" si="791"/>
        <v>Books</v>
      </c>
      <c r="AF2510" t="str">
        <f t="shared" si="792"/>
        <v>Books</v>
      </c>
      <c r="AG2510" t="str" cm="1">
        <f t="array" ref="AG2510">INDEX(AD:AD,ROW())</f>
        <v>Books</v>
      </c>
      <c r="AH2510">
        <f t="shared" si="800"/>
        <v>20</v>
      </c>
      <c r="AI2510" t="str">
        <f t="shared" si="793"/>
        <v>Books</v>
      </c>
      <c r="AK2510">
        <f t="shared" si="794"/>
        <v>2024</v>
      </c>
      <c r="AL2510">
        <f t="shared" si="795"/>
        <v>1</v>
      </c>
      <c r="AM2510">
        <f t="shared" si="796"/>
        <v>5</v>
      </c>
      <c r="AN2510">
        <f t="shared" si="797"/>
        <v>6</v>
      </c>
      <c r="AO2510" t="str">
        <f t="shared" si="798"/>
        <v>Weekday</v>
      </c>
      <c r="AR2510" s="20">
        <f t="shared" si="799"/>
        <v>0</v>
      </c>
    </row>
    <row r="2511" spans="1:44" x14ac:dyDescent="0.35">
      <c r="A2511" t="str">
        <f t="shared" si="781"/>
        <v>CUST2510</v>
      </c>
      <c r="B2511" s="2" t="s">
        <v>2847</v>
      </c>
      <c r="C2511" s="4">
        <v>45653</v>
      </c>
      <c r="D2511" s="2" t="s">
        <v>180</v>
      </c>
      <c r="E2511" t="s">
        <v>5052</v>
      </c>
      <c r="F2511" s="2" t="s">
        <v>42</v>
      </c>
      <c r="G2511" s="2" t="s">
        <v>5044</v>
      </c>
      <c r="H2511" s="2">
        <v>1</v>
      </c>
      <c r="I2511" s="19">
        <v>690.03</v>
      </c>
      <c r="J2511" s="2" t="s">
        <v>5046</v>
      </c>
      <c r="K2511" s="2" t="s">
        <v>16</v>
      </c>
      <c r="L2511" s="2">
        <v>3</v>
      </c>
      <c r="M2511" s="18">
        <f t="shared" si="782"/>
        <v>690.03</v>
      </c>
      <c r="T2511" t="str">
        <f t="shared" si="783"/>
        <v>Completed</v>
      </c>
      <c r="U2511" t="str">
        <f t="shared" si="784"/>
        <v>No</v>
      </c>
      <c r="V2511" t="str">
        <f t="shared" si="785"/>
        <v>No</v>
      </c>
      <c r="X2511">
        <f t="shared" si="786"/>
        <v>573</v>
      </c>
      <c r="Y2511">
        <f t="shared" si="787"/>
        <v>450</v>
      </c>
      <c r="Z2511" s="18">
        <f t="shared" si="788"/>
        <v>1098537.4901531704</v>
      </c>
      <c r="AA2511" s="18">
        <f t="shared" si="789"/>
        <v>96724.388030634553</v>
      </c>
      <c r="AB2511" s="17">
        <f t="shared" si="790"/>
        <v>3.9001122334455669</v>
      </c>
      <c r="AC2511" s="2" t="s">
        <v>5044</v>
      </c>
      <c r="AD2511" s="2" t="s">
        <v>42</v>
      </c>
      <c r="AE2511" t="str">
        <f t="shared" si="791"/>
        <v>Beauty</v>
      </c>
      <c r="AF2511" t="str">
        <f t="shared" si="792"/>
        <v>Beauty</v>
      </c>
      <c r="AG2511" t="str" cm="1">
        <f t="array" ref="AG2511">INDEX(AD:AD,ROW())</f>
        <v>Beauty</v>
      </c>
      <c r="AH2511">
        <f t="shared" si="800"/>
        <v>64</v>
      </c>
      <c r="AI2511" t="str">
        <f t="shared" si="793"/>
        <v>Beauty</v>
      </c>
      <c r="AK2511">
        <f t="shared" si="794"/>
        <v>2024</v>
      </c>
      <c r="AL2511">
        <f t="shared" si="795"/>
        <v>12</v>
      </c>
      <c r="AM2511">
        <f t="shared" si="796"/>
        <v>27</v>
      </c>
      <c r="AN2511">
        <f t="shared" si="797"/>
        <v>6</v>
      </c>
      <c r="AO2511" t="str">
        <f t="shared" si="798"/>
        <v>Weekday</v>
      </c>
      <c r="AR2511" s="20">
        <f t="shared" si="799"/>
        <v>0</v>
      </c>
    </row>
    <row r="2512" spans="1:44" x14ac:dyDescent="0.35">
      <c r="A2512" t="str">
        <f t="shared" si="781"/>
        <v>CUST2511</v>
      </c>
      <c r="B2512" s="2" t="s">
        <v>2848</v>
      </c>
      <c r="C2512" s="4">
        <v>45781</v>
      </c>
      <c r="D2512" s="2" t="s">
        <v>437</v>
      </c>
      <c r="E2512" t="s">
        <v>5053</v>
      </c>
      <c r="F2512" s="2" t="s">
        <v>42</v>
      </c>
      <c r="G2512" s="2" t="s">
        <v>5042</v>
      </c>
      <c r="H2512" s="2">
        <v>2</v>
      </c>
      <c r="I2512" s="19">
        <v>1356.58</v>
      </c>
      <c r="J2512" s="2" t="s">
        <v>15</v>
      </c>
      <c r="K2512" s="2" t="s">
        <v>31</v>
      </c>
      <c r="L2512" s="2">
        <v>3</v>
      </c>
      <c r="M2512" s="18">
        <f t="shared" si="782"/>
        <v>2713.16</v>
      </c>
      <c r="T2512" t="str">
        <f t="shared" si="783"/>
        <v>Pending</v>
      </c>
      <c r="U2512" t="str">
        <f t="shared" si="784"/>
        <v>No</v>
      </c>
      <c r="V2512" t="str">
        <f t="shared" si="785"/>
        <v>Yes</v>
      </c>
      <c r="X2512">
        <f t="shared" si="786"/>
        <v>559</v>
      </c>
      <c r="Y2512">
        <f t="shared" si="787"/>
        <v>408</v>
      </c>
      <c r="Z2512" s="18">
        <f t="shared" si="788"/>
        <v>1098537.4901531704</v>
      </c>
      <c r="AA2512" s="18">
        <f t="shared" si="789"/>
        <v>96724.388030634553</v>
      </c>
      <c r="AB2512" s="17">
        <f t="shared" si="790"/>
        <v>3.9001122334455669</v>
      </c>
      <c r="AC2512" s="2" t="s">
        <v>5042</v>
      </c>
      <c r="AD2512" s="2" t="s">
        <v>42</v>
      </c>
      <c r="AE2512" t="str">
        <f t="shared" si="791"/>
        <v>Beauty</v>
      </c>
      <c r="AF2512" t="str">
        <f t="shared" si="792"/>
        <v>Beauty</v>
      </c>
      <c r="AG2512" t="str" cm="1">
        <f t="array" ref="AG2512">INDEX(AD:AD,ROW())</f>
        <v>Beauty</v>
      </c>
      <c r="AH2512">
        <f t="shared" si="800"/>
        <v>18</v>
      </c>
      <c r="AI2512" t="str">
        <f t="shared" si="793"/>
        <v>Beauty</v>
      </c>
      <c r="AK2512">
        <f t="shared" si="794"/>
        <v>2025</v>
      </c>
      <c r="AL2512">
        <f t="shared" si="795"/>
        <v>5</v>
      </c>
      <c r="AM2512">
        <f t="shared" si="796"/>
        <v>4</v>
      </c>
      <c r="AN2512">
        <f t="shared" si="797"/>
        <v>1</v>
      </c>
      <c r="AO2512" t="str">
        <f t="shared" si="798"/>
        <v>Weekend</v>
      </c>
      <c r="AR2512" s="20">
        <f t="shared" si="799"/>
        <v>0</v>
      </c>
    </row>
    <row r="2513" spans="1:44" x14ac:dyDescent="0.35">
      <c r="A2513" t="str">
        <f t="shared" si="781"/>
        <v>CUST2512</v>
      </c>
      <c r="B2513" s="2" t="s">
        <v>2849</v>
      </c>
      <c r="C2513" s="4">
        <v>45238</v>
      </c>
      <c r="D2513" s="2" t="s">
        <v>72</v>
      </c>
      <c r="E2513" t="s">
        <v>5055</v>
      </c>
      <c r="F2513" s="2" t="s">
        <v>42</v>
      </c>
      <c r="G2513" s="2" t="s">
        <v>188</v>
      </c>
      <c r="H2513" s="2">
        <v>1</v>
      </c>
      <c r="I2513" s="19">
        <v>776.35</v>
      </c>
      <c r="J2513" s="2" t="s">
        <v>15</v>
      </c>
      <c r="K2513" s="2" t="s">
        <v>16</v>
      </c>
      <c r="L2513" s="2">
        <v>4</v>
      </c>
      <c r="M2513" s="18">
        <f t="shared" si="782"/>
        <v>776.35</v>
      </c>
      <c r="T2513" t="str">
        <f t="shared" si="783"/>
        <v>Completed</v>
      </c>
      <c r="U2513" t="str">
        <f t="shared" si="784"/>
        <v>No</v>
      </c>
      <c r="V2513" t="str">
        <f t="shared" si="785"/>
        <v>No</v>
      </c>
      <c r="X2513">
        <f t="shared" si="786"/>
        <v>567</v>
      </c>
      <c r="Y2513">
        <f t="shared" si="787"/>
        <v>440</v>
      </c>
      <c r="Z2513" s="18">
        <f t="shared" si="788"/>
        <v>1098537.4901531704</v>
      </c>
      <c r="AA2513" s="18">
        <f t="shared" si="789"/>
        <v>96724.388030634553</v>
      </c>
      <c r="AB2513" s="17">
        <f t="shared" si="790"/>
        <v>3.9001122334455669</v>
      </c>
      <c r="AC2513" s="2" t="s">
        <v>188</v>
      </c>
      <c r="AD2513" s="2" t="s">
        <v>42</v>
      </c>
      <c r="AE2513" t="str">
        <f t="shared" si="791"/>
        <v>Beauty</v>
      </c>
      <c r="AF2513" t="str">
        <f t="shared" si="792"/>
        <v>Beauty</v>
      </c>
      <c r="AG2513" t="str" cm="1">
        <f t="array" ref="AG2513">INDEX(AD:AD,ROW())</f>
        <v>Beauty</v>
      </c>
      <c r="AH2513">
        <f t="shared" si="800"/>
        <v>80</v>
      </c>
      <c r="AI2513" t="str">
        <f t="shared" si="793"/>
        <v>Beauty</v>
      </c>
      <c r="AK2513">
        <f t="shared" si="794"/>
        <v>2023</v>
      </c>
      <c r="AL2513">
        <f t="shared" si="795"/>
        <v>11</v>
      </c>
      <c r="AM2513">
        <f t="shared" si="796"/>
        <v>8</v>
      </c>
      <c r="AN2513">
        <f t="shared" si="797"/>
        <v>4</v>
      </c>
      <c r="AO2513" t="str">
        <f t="shared" si="798"/>
        <v>Weekday</v>
      </c>
      <c r="AR2513" s="20">
        <f t="shared" si="799"/>
        <v>0</v>
      </c>
    </row>
    <row r="2514" spans="1:44" x14ac:dyDescent="0.35">
      <c r="A2514" t="str">
        <f t="shared" si="781"/>
        <v>CUST2513</v>
      </c>
      <c r="B2514" s="2" t="s">
        <v>2850</v>
      </c>
      <c r="C2514" s="4">
        <v>45348</v>
      </c>
      <c r="D2514" s="2" t="s">
        <v>478</v>
      </c>
      <c r="E2514" t="s">
        <v>5051</v>
      </c>
      <c r="F2514" s="2" t="s">
        <v>13</v>
      </c>
      <c r="G2514" s="2" t="s">
        <v>95</v>
      </c>
      <c r="H2514" s="2">
        <v>1</v>
      </c>
      <c r="I2514" s="19">
        <v>430.51</v>
      </c>
      <c r="J2514" s="2" t="s">
        <v>15</v>
      </c>
      <c r="K2514" s="2" t="s">
        <v>103</v>
      </c>
      <c r="L2514" s="2">
        <v>1</v>
      </c>
      <c r="M2514" s="18">
        <f t="shared" si="782"/>
        <v>430.51</v>
      </c>
      <c r="T2514" t="str">
        <f t="shared" si="783"/>
        <v>Lost Sale</v>
      </c>
      <c r="U2514" t="str">
        <f t="shared" si="784"/>
        <v>No</v>
      </c>
      <c r="V2514" t="str">
        <f t="shared" si="785"/>
        <v>Yes</v>
      </c>
      <c r="X2514">
        <f t="shared" si="786"/>
        <v>619</v>
      </c>
      <c r="Y2514">
        <f t="shared" si="787"/>
        <v>468</v>
      </c>
      <c r="Z2514" s="18">
        <f t="shared" si="788"/>
        <v>1463424.4009529033</v>
      </c>
      <c r="AA2514" s="18">
        <f t="shared" si="789"/>
        <v>118285.78776560788</v>
      </c>
      <c r="AB2514" s="17">
        <f t="shared" si="790"/>
        <v>3.8140589569160999</v>
      </c>
      <c r="AC2514" s="2" t="s">
        <v>95</v>
      </c>
      <c r="AD2514" s="2" t="s">
        <v>13</v>
      </c>
      <c r="AE2514" t="str">
        <f t="shared" si="791"/>
        <v>Home &amp; Kitchen</v>
      </c>
      <c r="AF2514" t="str">
        <f t="shared" si="792"/>
        <v>Home &amp; Kitchen</v>
      </c>
      <c r="AG2514" t="str" cm="1">
        <f t="array" ref="AG2514">INDEX(AD:AD,ROW())</f>
        <v>Home &amp; Kitchen</v>
      </c>
      <c r="AH2514">
        <f t="shared" si="800"/>
        <v>32</v>
      </c>
      <c r="AI2514" t="str">
        <f t="shared" si="793"/>
        <v>Home &amp; Kitchen</v>
      </c>
      <c r="AK2514">
        <f t="shared" si="794"/>
        <v>2024</v>
      </c>
      <c r="AL2514">
        <f t="shared" si="795"/>
        <v>2</v>
      </c>
      <c r="AM2514">
        <f t="shared" si="796"/>
        <v>26</v>
      </c>
      <c r="AN2514">
        <f t="shared" si="797"/>
        <v>2</v>
      </c>
      <c r="AO2514" t="str">
        <f t="shared" si="798"/>
        <v>Weekday</v>
      </c>
      <c r="AR2514" s="20">
        <f t="shared" si="799"/>
        <v>1</v>
      </c>
    </row>
    <row r="2515" spans="1:44" x14ac:dyDescent="0.35">
      <c r="A2515" t="str">
        <f t="shared" si="781"/>
        <v>CUST2514</v>
      </c>
      <c r="B2515" s="2" t="s">
        <v>2851</v>
      </c>
      <c r="C2515" s="4">
        <v>45145</v>
      </c>
      <c r="D2515" s="2" t="s">
        <v>534</v>
      </c>
      <c r="E2515" t="s">
        <v>5051</v>
      </c>
      <c r="F2515" s="2" t="s">
        <v>42</v>
      </c>
      <c r="G2515" s="2" t="s">
        <v>5042</v>
      </c>
      <c r="H2515" s="2">
        <v>1</v>
      </c>
      <c r="I2515" s="19">
        <v>170.16</v>
      </c>
      <c r="J2515" s="2" t="s">
        <v>20</v>
      </c>
      <c r="K2515" s="2" t="s">
        <v>76</v>
      </c>
      <c r="L2515" s="2">
        <v>3</v>
      </c>
      <c r="M2515" s="18">
        <f t="shared" si="782"/>
        <v>170.16</v>
      </c>
      <c r="T2515" t="str">
        <f t="shared" si="783"/>
        <v>Completed</v>
      </c>
      <c r="U2515" t="str">
        <f t="shared" si="784"/>
        <v>No</v>
      </c>
      <c r="V2515" t="str">
        <f t="shared" si="785"/>
        <v>No</v>
      </c>
      <c r="X2515">
        <f t="shared" si="786"/>
        <v>619</v>
      </c>
      <c r="Y2515">
        <f t="shared" si="787"/>
        <v>468</v>
      </c>
      <c r="Z2515" s="18">
        <f t="shared" si="788"/>
        <v>1098537.4901531704</v>
      </c>
      <c r="AA2515" s="18">
        <f t="shared" si="789"/>
        <v>96724.388030634553</v>
      </c>
      <c r="AB2515" s="17">
        <f t="shared" si="790"/>
        <v>3.9001122334455669</v>
      </c>
      <c r="AC2515" s="2" t="s">
        <v>5042</v>
      </c>
      <c r="AD2515" s="2" t="s">
        <v>42</v>
      </c>
      <c r="AE2515" t="str">
        <f t="shared" si="791"/>
        <v>Beauty</v>
      </c>
      <c r="AF2515" t="str">
        <f t="shared" si="792"/>
        <v>Beauty</v>
      </c>
      <c r="AG2515" t="str" cm="1">
        <f t="array" ref="AG2515">INDEX(AD:AD,ROW())</f>
        <v>Beauty</v>
      </c>
      <c r="AH2515">
        <f t="shared" si="800"/>
        <v>18</v>
      </c>
      <c r="AI2515" t="str">
        <f t="shared" si="793"/>
        <v>Beauty</v>
      </c>
      <c r="AK2515">
        <f t="shared" si="794"/>
        <v>2023</v>
      </c>
      <c r="AL2515">
        <f t="shared" si="795"/>
        <v>8</v>
      </c>
      <c r="AM2515">
        <f t="shared" si="796"/>
        <v>7</v>
      </c>
      <c r="AN2515">
        <f t="shared" si="797"/>
        <v>2</v>
      </c>
      <c r="AO2515" t="str">
        <f t="shared" si="798"/>
        <v>Weekday</v>
      </c>
      <c r="AR2515" s="20">
        <f t="shared" si="799"/>
        <v>1</v>
      </c>
    </row>
    <row r="2516" spans="1:44" x14ac:dyDescent="0.35">
      <c r="A2516" t="str">
        <f t="shared" si="781"/>
        <v>CUST2515</v>
      </c>
      <c r="B2516" s="2" t="s">
        <v>2852</v>
      </c>
      <c r="C2516" s="4">
        <v>45372</v>
      </c>
      <c r="D2516" s="2" t="s">
        <v>437</v>
      </c>
      <c r="E2516" t="s">
        <v>5053</v>
      </c>
      <c r="F2516" s="2" t="s">
        <v>13</v>
      </c>
      <c r="G2516" s="2" t="s">
        <v>95</v>
      </c>
      <c r="H2516" s="2">
        <v>3</v>
      </c>
      <c r="I2516" s="19">
        <v>1738.19</v>
      </c>
      <c r="J2516" s="2" t="s">
        <v>5047</v>
      </c>
      <c r="K2516" s="2" t="s">
        <v>16</v>
      </c>
      <c r="L2516" s="2">
        <v>4</v>
      </c>
      <c r="M2516" s="18">
        <f t="shared" si="782"/>
        <v>5214.57</v>
      </c>
      <c r="T2516" t="str">
        <f t="shared" si="783"/>
        <v>Completed</v>
      </c>
      <c r="U2516" t="str">
        <f t="shared" si="784"/>
        <v>Yes</v>
      </c>
      <c r="V2516" t="str">
        <f t="shared" si="785"/>
        <v>No</v>
      </c>
      <c r="X2516">
        <f t="shared" si="786"/>
        <v>559</v>
      </c>
      <c r="Y2516">
        <f t="shared" si="787"/>
        <v>408</v>
      </c>
      <c r="Z2516" s="18">
        <f t="shared" si="788"/>
        <v>1463424.4009529033</v>
      </c>
      <c r="AA2516" s="18">
        <f t="shared" si="789"/>
        <v>118285.78776560788</v>
      </c>
      <c r="AB2516" s="17">
        <f t="shared" si="790"/>
        <v>3.8140589569160999</v>
      </c>
      <c r="AC2516" s="2" t="s">
        <v>95</v>
      </c>
      <c r="AD2516" s="2" t="s">
        <v>13</v>
      </c>
      <c r="AE2516" t="str">
        <f t="shared" si="791"/>
        <v>Home &amp; Kitchen</v>
      </c>
      <c r="AF2516" t="str">
        <f t="shared" si="792"/>
        <v>Home &amp; Kitchen</v>
      </c>
      <c r="AG2516" t="str" cm="1">
        <f t="array" ref="AG2516">INDEX(AD:AD,ROW())</f>
        <v>Home &amp; Kitchen</v>
      </c>
      <c r="AH2516">
        <f t="shared" si="800"/>
        <v>32</v>
      </c>
      <c r="AI2516" t="str">
        <f t="shared" si="793"/>
        <v>Home &amp; Kitchen</v>
      </c>
      <c r="AK2516">
        <f t="shared" si="794"/>
        <v>2024</v>
      </c>
      <c r="AL2516">
        <f t="shared" si="795"/>
        <v>3</v>
      </c>
      <c r="AM2516">
        <f t="shared" si="796"/>
        <v>21</v>
      </c>
      <c r="AN2516">
        <f t="shared" si="797"/>
        <v>5</v>
      </c>
      <c r="AO2516" t="str">
        <f t="shared" si="798"/>
        <v>Weekday</v>
      </c>
      <c r="AR2516" s="20">
        <f t="shared" si="799"/>
        <v>0</v>
      </c>
    </row>
    <row r="2517" spans="1:44" x14ac:dyDescent="0.35">
      <c r="A2517" t="str">
        <f t="shared" si="781"/>
        <v>CUST2516</v>
      </c>
      <c r="B2517" s="2" t="s">
        <v>2853</v>
      </c>
      <c r="C2517" s="4">
        <v>45142</v>
      </c>
      <c r="D2517" s="2" t="s">
        <v>519</v>
      </c>
      <c r="E2517" t="s">
        <v>5052</v>
      </c>
      <c r="F2517" s="2" t="s">
        <v>19</v>
      </c>
      <c r="G2517" s="2" t="s">
        <v>60</v>
      </c>
      <c r="H2517" s="2">
        <v>3</v>
      </c>
      <c r="I2517" s="19">
        <v>1920.67</v>
      </c>
      <c r="J2517" s="2" t="s">
        <v>5046</v>
      </c>
      <c r="K2517" s="2" t="s">
        <v>16</v>
      </c>
      <c r="L2517" s="2">
        <v>5</v>
      </c>
      <c r="M2517" s="18">
        <f t="shared" si="782"/>
        <v>5762.01</v>
      </c>
      <c r="T2517" t="str">
        <f t="shared" si="783"/>
        <v>Completed</v>
      </c>
      <c r="U2517" t="str">
        <f t="shared" si="784"/>
        <v>Yes</v>
      </c>
      <c r="V2517" t="str">
        <f t="shared" si="785"/>
        <v>No</v>
      </c>
      <c r="X2517">
        <f t="shared" si="786"/>
        <v>573</v>
      </c>
      <c r="Y2517">
        <f t="shared" si="787"/>
        <v>450</v>
      </c>
      <c r="Z2517" s="18">
        <f t="shared" si="788"/>
        <v>2759712.3299794244</v>
      </c>
      <c r="AA2517" s="18">
        <f t="shared" si="789"/>
        <v>330643.50635802455</v>
      </c>
      <c r="AB2517" s="17">
        <f t="shared" si="790"/>
        <v>3.8641711229946525</v>
      </c>
      <c r="AC2517" s="2" t="s">
        <v>60</v>
      </c>
      <c r="AD2517" s="2" t="s">
        <v>19</v>
      </c>
      <c r="AE2517" t="str">
        <f t="shared" si="791"/>
        <v>Electronics</v>
      </c>
      <c r="AF2517" t="str">
        <f t="shared" si="792"/>
        <v>Electronics</v>
      </c>
      <c r="AG2517" t="str" cm="1">
        <f t="array" ref="AG2517">INDEX(AD:AD,ROW())</f>
        <v>Electronics</v>
      </c>
      <c r="AH2517">
        <f t="shared" si="800"/>
        <v>17</v>
      </c>
      <c r="AI2517" t="str">
        <f t="shared" si="793"/>
        <v>Electronics</v>
      </c>
      <c r="AK2517">
        <f t="shared" si="794"/>
        <v>2023</v>
      </c>
      <c r="AL2517">
        <f t="shared" si="795"/>
        <v>8</v>
      </c>
      <c r="AM2517">
        <f t="shared" si="796"/>
        <v>4</v>
      </c>
      <c r="AN2517">
        <f t="shared" si="797"/>
        <v>6</v>
      </c>
      <c r="AO2517" t="str">
        <f t="shared" si="798"/>
        <v>Weekday</v>
      </c>
      <c r="AR2517" s="20">
        <f t="shared" si="799"/>
        <v>0</v>
      </c>
    </row>
    <row r="2518" spans="1:44" x14ac:dyDescent="0.35">
      <c r="A2518" t="str">
        <f t="shared" si="781"/>
        <v>CUST2517</v>
      </c>
      <c r="B2518" s="2" t="s">
        <v>2854</v>
      </c>
      <c r="C2518" s="4">
        <v>45623</v>
      </c>
      <c r="D2518" s="2" t="s">
        <v>1725</v>
      </c>
      <c r="E2518" t="s">
        <v>5049</v>
      </c>
      <c r="F2518" s="2" t="s">
        <v>42</v>
      </c>
      <c r="G2518" s="2" t="s">
        <v>188</v>
      </c>
      <c r="H2518" s="2">
        <v>1</v>
      </c>
      <c r="I2518" s="19">
        <v>1379.87</v>
      </c>
      <c r="J2518" s="2" t="s">
        <v>20</v>
      </c>
      <c r="K2518" s="2" t="s">
        <v>16</v>
      </c>
      <c r="L2518" s="2">
        <v>4</v>
      </c>
      <c r="M2518" s="18">
        <f t="shared" si="782"/>
        <v>1379.87</v>
      </c>
      <c r="T2518" t="str">
        <f t="shared" si="783"/>
        <v>Completed</v>
      </c>
      <c r="U2518" t="str">
        <f t="shared" si="784"/>
        <v>Yes</v>
      </c>
      <c r="V2518" t="str">
        <f t="shared" si="785"/>
        <v>No</v>
      </c>
      <c r="X2518">
        <f t="shared" si="786"/>
        <v>595</v>
      </c>
      <c r="Y2518">
        <f t="shared" si="787"/>
        <v>444</v>
      </c>
      <c r="Z2518" s="18">
        <f t="shared" si="788"/>
        <v>1098537.4901531704</v>
      </c>
      <c r="AA2518" s="18">
        <f t="shared" si="789"/>
        <v>96724.388030634553</v>
      </c>
      <c r="AB2518" s="17">
        <f t="shared" si="790"/>
        <v>3.9001122334455669</v>
      </c>
      <c r="AC2518" s="2" t="s">
        <v>188</v>
      </c>
      <c r="AD2518" s="2" t="s">
        <v>42</v>
      </c>
      <c r="AE2518" t="str">
        <f t="shared" si="791"/>
        <v>Beauty</v>
      </c>
      <c r="AF2518" t="str">
        <f t="shared" si="792"/>
        <v>Beauty</v>
      </c>
      <c r="AG2518" t="str" cm="1">
        <f t="array" ref="AG2518">INDEX(AD:AD,ROW())</f>
        <v>Beauty</v>
      </c>
      <c r="AH2518">
        <f t="shared" si="800"/>
        <v>80</v>
      </c>
      <c r="AI2518" t="str">
        <f t="shared" si="793"/>
        <v>Beauty</v>
      </c>
      <c r="AK2518">
        <f t="shared" si="794"/>
        <v>2024</v>
      </c>
      <c r="AL2518">
        <f t="shared" si="795"/>
        <v>11</v>
      </c>
      <c r="AM2518">
        <f t="shared" si="796"/>
        <v>27</v>
      </c>
      <c r="AN2518">
        <f t="shared" si="797"/>
        <v>4</v>
      </c>
      <c r="AO2518" t="str">
        <f t="shared" si="798"/>
        <v>Weekday</v>
      </c>
      <c r="AR2518" s="20">
        <f t="shared" si="799"/>
        <v>0</v>
      </c>
    </row>
    <row r="2519" spans="1:44" x14ac:dyDescent="0.35">
      <c r="A2519" t="str">
        <f t="shared" si="781"/>
        <v>CUST2518</v>
      </c>
      <c r="B2519" s="2" t="s">
        <v>2855</v>
      </c>
      <c r="C2519" s="4">
        <v>45829</v>
      </c>
      <c r="D2519" s="2" t="s">
        <v>292</v>
      </c>
      <c r="E2519" t="s">
        <v>5049</v>
      </c>
      <c r="F2519" s="2" t="s">
        <v>19</v>
      </c>
      <c r="G2519" s="2" t="s">
        <v>49</v>
      </c>
      <c r="H2519" s="2">
        <v>1</v>
      </c>
      <c r="I2519" s="19">
        <v>2229.98</v>
      </c>
      <c r="J2519" s="2" t="s">
        <v>5047</v>
      </c>
      <c r="K2519" s="2" t="s">
        <v>16</v>
      </c>
      <c r="L2519" s="2">
        <v>4</v>
      </c>
      <c r="M2519" s="18">
        <f t="shared" si="782"/>
        <v>2229.98</v>
      </c>
      <c r="T2519" t="str">
        <f t="shared" si="783"/>
        <v>Completed</v>
      </c>
      <c r="U2519" t="str">
        <f t="shared" si="784"/>
        <v>Yes</v>
      </c>
      <c r="V2519" t="str">
        <f t="shared" si="785"/>
        <v>No</v>
      </c>
      <c r="X2519">
        <f t="shared" si="786"/>
        <v>595</v>
      </c>
      <c r="Y2519">
        <f t="shared" si="787"/>
        <v>444</v>
      </c>
      <c r="Z2519" s="18">
        <f t="shared" si="788"/>
        <v>2759712.3299794244</v>
      </c>
      <c r="AA2519" s="18">
        <f t="shared" si="789"/>
        <v>330643.50635802455</v>
      </c>
      <c r="AB2519" s="17">
        <f t="shared" si="790"/>
        <v>3.8641711229946525</v>
      </c>
      <c r="AC2519" s="2" t="s">
        <v>49</v>
      </c>
      <c r="AD2519" s="2" t="s">
        <v>19</v>
      </c>
      <c r="AE2519" t="str">
        <f t="shared" si="791"/>
        <v>Electronics</v>
      </c>
      <c r="AF2519" t="str">
        <f t="shared" si="792"/>
        <v>Electronics</v>
      </c>
      <c r="AG2519" t="str" cm="1">
        <f t="array" ref="AG2519">INDEX(AD:AD,ROW())</f>
        <v>Electronics</v>
      </c>
      <c r="AH2519">
        <f t="shared" si="800"/>
        <v>12</v>
      </c>
      <c r="AI2519" t="str">
        <f t="shared" si="793"/>
        <v>Electronics</v>
      </c>
      <c r="AK2519">
        <f t="shared" si="794"/>
        <v>2025</v>
      </c>
      <c r="AL2519">
        <f t="shared" si="795"/>
        <v>6</v>
      </c>
      <c r="AM2519">
        <f t="shared" si="796"/>
        <v>21</v>
      </c>
      <c r="AN2519">
        <f t="shared" si="797"/>
        <v>7</v>
      </c>
      <c r="AO2519" t="str">
        <f t="shared" si="798"/>
        <v>Weekend</v>
      </c>
      <c r="AR2519" s="20">
        <f t="shared" si="799"/>
        <v>0</v>
      </c>
    </row>
    <row r="2520" spans="1:44" x14ac:dyDescent="0.35">
      <c r="A2520" t="str">
        <f t="shared" si="781"/>
        <v>CUST2519</v>
      </c>
      <c r="B2520" s="2" t="s">
        <v>2856</v>
      </c>
      <c r="C2520" s="4">
        <v>45093</v>
      </c>
      <c r="D2520" s="2" t="s">
        <v>169</v>
      </c>
      <c r="E2520" t="s">
        <v>5051</v>
      </c>
      <c r="F2520" s="2" t="s">
        <v>42</v>
      </c>
      <c r="G2520" s="2" t="s">
        <v>5042</v>
      </c>
      <c r="H2520" s="2">
        <v>2</v>
      </c>
      <c r="I2520" s="19">
        <v>551.69000000000005</v>
      </c>
      <c r="J2520" s="2" t="s">
        <v>5038</v>
      </c>
      <c r="K2520" s="2" t="s">
        <v>16</v>
      </c>
      <c r="L2520" s="2">
        <v>5</v>
      </c>
      <c r="M2520" s="18">
        <f t="shared" si="782"/>
        <v>1103.3800000000001</v>
      </c>
      <c r="T2520" t="str">
        <f t="shared" si="783"/>
        <v>Completed</v>
      </c>
      <c r="U2520" t="str">
        <f t="shared" si="784"/>
        <v>Yes</v>
      </c>
      <c r="V2520" t="str">
        <f t="shared" si="785"/>
        <v>No</v>
      </c>
      <c r="X2520">
        <f t="shared" si="786"/>
        <v>619</v>
      </c>
      <c r="Y2520">
        <f t="shared" si="787"/>
        <v>468</v>
      </c>
      <c r="Z2520" s="18">
        <f t="shared" si="788"/>
        <v>1098537.4901531704</v>
      </c>
      <c r="AA2520" s="18">
        <f t="shared" si="789"/>
        <v>96724.388030634553</v>
      </c>
      <c r="AB2520" s="17">
        <f t="shared" si="790"/>
        <v>3.9001122334455669</v>
      </c>
      <c r="AC2520" s="2" t="s">
        <v>5042</v>
      </c>
      <c r="AD2520" s="2" t="s">
        <v>42</v>
      </c>
      <c r="AE2520" t="str">
        <f t="shared" si="791"/>
        <v>Beauty</v>
      </c>
      <c r="AF2520" t="str">
        <f t="shared" si="792"/>
        <v>Beauty</v>
      </c>
      <c r="AG2520" t="str" cm="1">
        <f t="array" ref="AG2520">INDEX(AD:AD,ROW())</f>
        <v>Beauty</v>
      </c>
      <c r="AH2520">
        <f t="shared" si="800"/>
        <v>18</v>
      </c>
      <c r="AI2520" t="str">
        <f t="shared" si="793"/>
        <v>Beauty</v>
      </c>
      <c r="AK2520">
        <f t="shared" si="794"/>
        <v>2023</v>
      </c>
      <c r="AL2520">
        <f t="shared" si="795"/>
        <v>6</v>
      </c>
      <c r="AM2520">
        <f t="shared" si="796"/>
        <v>16</v>
      </c>
      <c r="AN2520">
        <f t="shared" si="797"/>
        <v>6</v>
      </c>
      <c r="AO2520" t="str">
        <f t="shared" si="798"/>
        <v>Weekday</v>
      </c>
      <c r="AR2520" s="20">
        <f t="shared" si="799"/>
        <v>0</v>
      </c>
    </row>
    <row r="2521" spans="1:44" x14ac:dyDescent="0.35">
      <c r="A2521" t="str">
        <f t="shared" si="781"/>
        <v>CUST2520</v>
      </c>
      <c r="B2521" s="2" t="s">
        <v>2857</v>
      </c>
      <c r="C2521" s="4">
        <v>45528</v>
      </c>
      <c r="D2521" s="2" t="s">
        <v>142</v>
      </c>
      <c r="E2521" t="s">
        <v>5053</v>
      </c>
      <c r="F2521" s="2" t="s">
        <v>13</v>
      </c>
      <c r="G2521" s="2" t="s">
        <v>95</v>
      </c>
      <c r="H2521" s="2">
        <v>1</v>
      </c>
      <c r="I2521" s="19">
        <v>1713.95</v>
      </c>
      <c r="J2521" s="2" t="s">
        <v>15</v>
      </c>
      <c r="K2521" s="2" t="s">
        <v>16</v>
      </c>
      <c r="L2521" s="2">
        <v>4</v>
      </c>
      <c r="M2521" s="18">
        <f t="shared" si="782"/>
        <v>1713.95</v>
      </c>
      <c r="T2521" t="str">
        <f t="shared" si="783"/>
        <v>Completed</v>
      </c>
      <c r="U2521" t="str">
        <f t="shared" si="784"/>
        <v>Yes</v>
      </c>
      <c r="V2521" t="str">
        <f t="shared" si="785"/>
        <v>No</v>
      </c>
      <c r="X2521">
        <f t="shared" si="786"/>
        <v>559</v>
      </c>
      <c r="Y2521">
        <f t="shared" si="787"/>
        <v>408</v>
      </c>
      <c r="Z2521" s="18">
        <f t="shared" si="788"/>
        <v>1463424.4009529033</v>
      </c>
      <c r="AA2521" s="18">
        <f t="shared" si="789"/>
        <v>118285.78776560788</v>
      </c>
      <c r="AB2521" s="17">
        <f t="shared" si="790"/>
        <v>3.8140589569160999</v>
      </c>
      <c r="AC2521" s="2" t="s">
        <v>95</v>
      </c>
      <c r="AD2521" s="2" t="s">
        <v>13</v>
      </c>
      <c r="AE2521" t="str">
        <f t="shared" si="791"/>
        <v>Home &amp; Kitchen</v>
      </c>
      <c r="AF2521" t="str">
        <f t="shared" si="792"/>
        <v>Home &amp; Kitchen</v>
      </c>
      <c r="AG2521" t="str" cm="1">
        <f t="array" ref="AG2521">INDEX(AD:AD,ROW())</f>
        <v>Home &amp; Kitchen</v>
      </c>
      <c r="AH2521">
        <f t="shared" si="800"/>
        <v>32</v>
      </c>
      <c r="AI2521" t="str">
        <f t="shared" si="793"/>
        <v>Home &amp; Kitchen</v>
      </c>
      <c r="AK2521">
        <f t="shared" si="794"/>
        <v>2024</v>
      </c>
      <c r="AL2521">
        <f t="shared" si="795"/>
        <v>8</v>
      </c>
      <c r="AM2521">
        <f t="shared" si="796"/>
        <v>24</v>
      </c>
      <c r="AN2521">
        <f t="shared" si="797"/>
        <v>7</v>
      </c>
      <c r="AO2521" t="str">
        <f t="shared" si="798"/>
        <v>Weekend</v>
      </c>
      <c r="AR2521" s="20">
        <f t="shared" si="799"/>
        <v>0</v>
      </c>
    </row>
    <row r="2522" spans="1:44" x14ac:dyDescent="0.35">
      <c r="A2522" t="str">
        <f t="shared" si="781"/>
        <v>CUST2521</v>
      </c>
      <c r="B2522" s="2" t="s">
        <v>2858</v>
      </c>
      <c r="C2522" s="4">
        <v>45469</v>
      </c>
      <c r="D2522" s="2" t="s">
        <v>323</v>
      </c>
      <c r="E2522" t="s">
        <v>5049</v>
      </c>
      <c r="F2522" s="2" t="s">
        <v>19</v>
      </c>
      <c r="G2522" s="2" t="s">
        <v>49</v>
      </c>
      <c r="H2522" s="2">
        <v>2</v>
      </c>
      <c r="I2522" s="19">
        <v>1791.78</v>
      </c>
      <c r="J2522" s="2" t="s">
        <v>20</v>
      </c>
      <c r="K2522" s="2" t="s">
        <v>76</v>
      </c>
      <c r="L2522" s="2">
        <v>4</v>
      </c>
      <c r="M2522" s="18">
        <f t="shared" si="782"/>
        <v>3583.56</v>
      </c>
      <c r="T2522" t="str">
        <f t="shared" si="783"/>
        <v>Completed</v>
      </c>
      <c r="U2522" t="str">
        <f t="shared" si="784"/>
        <v>No</v>
      </c>
      <c r="V2522" t="str">
        <f t="shared" si="785"/>
        <v>No</v>
      </c>
      <c r="X2522">
        <f t="shared" si="786"/>
        <v>595</v>
      </c>
      <c r="Y2522">
        <f t="shared" si="787"/>
        <v>444</v>
      </c>
      <c r="Z2522" s="18">
        <f t="shared" si="788"/>
        <v>2759712.3299794244</v>
      </c>
      <c r="AA2522" s="18">
        <f t="shared" si="789"/>
        <v>330643.50635802455</v>
      </c>
      <c r="AB2522" s="17">
        <f t="shared" si="790"/>
        <v>3.8641711229946525</v>
      </c>
      <c r="AC2522" s="2" t="s">
        <v>49</v>
      </c>
      <c r="AD2522" s="2" t="s">
        <v>19</v>
      </c>
      <c r="AE2522" t="str">
        <f t="shared" si="791"/>
        <v>Electronics</v>
      </c>
      <c r="AF2522" t="str">
        <f t="shared" si="792"/>
        <v>Electronics</v>
      </c>
      <c r="AG2522" t="str" cm="1">
        <f t="array" ref="AG2522">INDEX(AD:AD,ROW())</f>
        <v>Electronics</v>
      </c>
      <c r="AH2522">
        <f t="shared" si="800"/>
        <v>12</v>
      </c>
      <c r="AI2522" t="str">
        <f t="shared" si="793"/>
        <v>Electronics</v>
      </c>
      <c r="AK2522">
        <f t="shared" si="794"/>
        <v>2024</v>
      </c>
      <c r="AL2522">
        <f t="shared" si="795"/>
        <v>6</v>
      </c>
      <c r="AM2522">
        <f t="shared" si="796"/>
        <v>26</v>
      </c>
      <c r="AN2522">
        <f t="shared" si="797"/>
        <v>4</v>
      </c>
      <c r="AO2522" t="str">
        <f t="shared" si="798"/>
        <v>Weekday</v>
      </c>
      <c r="AR2522" s="20">
        <f t="shared" si="799"/>
        <v>1</v>
      </c>
    </row>
    <row r="2523" spans="1:44" x14ac:dyDescent="0.35">
      <c r="A2523" t="str">
        <f t="shared" si="781"/>
        <v>CUST2522</v>
      </c>
      <c r="B2523" s="2" t="s">
        <v>2859</v>
      </c>
      <c r="C2523" s="4">
        <v>45647</v>
      </c>
      <c r="D2523" s="2" t="s">
        <v>271</v>
      </c>
      <c r="E2523" t="s">
        <v>5055</v>
      </c>
      <c r="F2523" s="2" t="s">
        <v>13</v>
      </c>
      <c r="G2523" s="2" t="s">
        <v>37</v>
      </c>
      <c r="H2523" s="2">
        <v>1</v>
      </c>
      <c r="I2523" s="19">
        <v>1398.74</v>
      </c>
      <c r="J2523" s="2" t="s">
        <v>50</v>
      </c>
      <c r="K2523" s="2" t="s">
        <v>16</v>
      </c>
      <c r="L2523" s="2">
        <v>3</v>
      </c>
      <c r="M2523" s="18">
        <f t="shared" si="782"/>
        <v>1398.74</v>
      </c>
      <c r="T2523" t="str">
        <f t="shared" si="783"/>
        <v>Completed</v>
      </c>
      <c r="U2523" t="str">
        <f t="shared" si="784"/>
        <v>Yes</v>
      </c>
      <c r="V2523" t="str">
        <f t="shared" si="785"/>
        <v>No</v>
      </c>
      <c r="X2523">
        <f t="shared" si="786"/>
        <v>567</v>
      </c>
      <c r="Y2523">
        <f t="shared" si="787"/>
        <v>440</v>
      </c>
      <c r="Z2523" s="18">
        <f t="shared" si="788"/>
        <v>1463424.4009529033</v>
      </c>
      <c r="AA2523" s="18">
        <f t="shared" si="789"/>
        <v>118285.78776560788</v>
      </c>
      <c r="AB2523" s="17">
        <f t="shared" si="790"/>
        <v>3.8140589569160999</v>
      </c>
      <c r="AC2523" s="2" t="s">
        <v>37</v>
      </c>
      <c r="AD2523" s="2" t="s">
        <v>13</v>
      </c>
      <c r="AE2523" t="str">
        <f t="shared" si="791"/>
        <v>Home &amp; Kitchen</v>
      </c>
      <c r="AF2523" t="str">
        <f t="shared" si="792"/>
        <v>Home &amp; Kitchen</v>
      </c>
      <c r="AG2523" t="str" cm="1">
        <f t="array" ref="AG2523">INDEX(AD:AD,ROW())</f>
        <v>Home &amp; Kitchen</v>
      </c>
      <c r="AH2523">
        <f t="shared" si="800"/>
        <v>8</v>
      </c>
      <c r="AI2523" t="str">
        <f t="shared" si="793"/>
        <v>Home &amp; Kitchen</v>
      </c>
      <c r="AK2523">
        <f t="shared" si="794"/>
        <v>2024</v>
      </c>
      <c r="AL2523">
        <f t="shared" si="795"/>
        <v>12</v>
      </c>
      <c r="AM2523">
        <f t="shared" si="796"/>
        <v>21</v>
      </c>
      <c r="AN2523">
        <f t="shared" si="797"/>
        <v>7</v>
      </c>
      <c r="AO2523" t="str">
        <f t="shared" si="798"/>
        <v>Weekend</v>
      </c>
      <c r="AR2523" s="20">
        <f t="shared" si="799"/>
        <v>0</v>
      </c>
    </row>
    <row r="2524" spans="1:44" x14ac:dyDescent="0.35">
      <c r="A2524" t="str">
        <f t="shared" si="781"/>
        <v>CUST2523</v>
      </c>
      <c r="B2524" s="2" t="s">
        <v>2860</v>
      </c>
      <c r="C2524" s="4">
        <v>45745</v>
      </c>
      <c r="D2524" s="2" t="s">
        <v>287</v>
      </c>
      <c r="E2524" t="s">
        <v>5050</v>
      </c>
      <c r="F2524" s="2" t="s">
        <v>19</v>
      </c>
      <c r="G2524" s="2" t="s">
        <v>49</v>
      </c>
      <c r="H2524" s="2">
        <v>1</v>
      </c>
      <c r="I2524" s="19">
        <v>2679.4</v>
      </c>
      <c r="J2524" s="2" t="s">
        <v>50</v>
      </c>
      <c r="K2524" s="2" t="s">
        <v>31</v>
      </c>
      <c r="L2524" s="2">
        <v>3</v>
      </c>
      <c r="M2524" s="18">
        <f t="shared" si="782"/>
        <v>2679.4</v>
      </c>
      <c r="T2524" t="str">
        <f t="shared" si="783"/>
        <v>Pending</v>
      </c>
      <c r="U2524" t="str">
        <f t="shared" si="784"/>
        <v>No</v>
      </c>
      <c r="V2524" t="str">
        <f t="shared" si="785"/>
        <v>Yes</v>
      </c>
      <c r="X2524">
        <f t="shared" si="786"/>
        <v>589</v>
      </c>
      <c r="Y2524">
        <f t="shared" si="787"/>
        <v>426</v>
      </c>
      <c r="Z2524" s="18">
        <f t="shared" si="788"/>
        <v>2759712.3299794244</v>
      </c>
      <c r="AA2524" s="18">
        <f t="shared" si="789"/>
        <v>330643.50635802455</v>
      </c>
      <c r="AB2524" s="17">
        <f t="shared" si="790"/>
        <v>3.8641711229946525</v>
      </c>
      <c r="AC2524" s="2" t="s">
        <v>49</v>
      </c>
      <c r="AD2524" s="2" t="s">
        <v>19</v>
      </c>
      <c r="AE2524" t="str">
        <f t="shared" si="791"/>
        <v>Electronics</v>
      </c>
      <c r="AF2524" t="str">
        <f t="shared" si="792"/>
        <v>Electronics</v>
      </c>
      <c r="AG2524" t="str" cm="1">
        <f t="array" ref="AG2524">INDEX(AD:AD,ROW())</f>
        <v>Electronics</v>
      </c>
      <c r="AH2524">
        <f t="shared" si="800"/>
        <v>12</v>
      </c>
      <c r="AI2524" t="str">
        <f t="shared" si="793"/>
        <v>Electronics</v>
      </c>
      <c r="AK2524">
        <f t="shared" si="794"/>
        <v>2025</v>
      </c>
      <c r="AL2524">
        <f t="shared" si="795"/>
        <v>3</v>
      </c>
      <c r="AM2524">
        <f t="shared" si="796"/>
        <v>29</v>
      </c>
      <c r="AN2524">
        <f t="shared" si="797"/>
        <v>7</v>
      </c>
      <c r="AO2524" t="str">
        <f t="shared" si="798"/>
        <v>Weekend</v>
      </c>
      <c r="AR2524" s="20">
        <f t="shared" si="799"/>
        <v>0</v>
      </c>
    </row>
    <row r="2525" spans="1:44" x14ac:dyDescent="0.35">
      <c r="A2525" t="str">
        <f t="shared" si="781"/>
        <v>CUST2524</v>
      </c>
      <c r="B2525" s="2" t="s">
        <v>2861</v>
      </c>
      <c r="C2525" s="4">
        <v>45276</v>
      </c>
      <c r="D2525" s="2" t="s">
        <v>626</v>
      </c>
      <c r="E2525" t="s">
        <v>5054</v>
      </c>
      <c r="F2525" s="2" t="s">
        <v>13</v>
      </c>
      <c r="G2525" s="2" t="s">
        <v>5045</v>
      </c>
      <c r="H2525" s="2">
        <v>2</v>
      </c>
      <c r="I2525" s="19">
        <v>1010.33</v>
      </c>
      <c r="J2525" s="2" t="s">
        <v>5046</v>
      </c>
      <c r="K2525" s="2" t="s">
        <v>16</v>
      </c>
      <c r="L2525" s="2">
        <v>2</v>
      </c>
      <c r="M2525" s="18">
        <f t="shared" si="782"/>
        <v>2020.66</v>
      </c>
      <c r="T2525" t="str">
        <f t="shared" si="783"/>
        <v>Completed</v>
      </c>
      <c r="U2525" t="str">
        <f t="shared" si="784"/>
        <v>Yes</v>
      </c>
      <c r="V2525" t="str">
        <f t="shared" si="785"/>
        <v>No</v>
      </c>
      <c r="X2525">
        <f t="shared" si="786"/>
        <v>558</v>
      </c>
      <c r="Y2525">
        <f t="shared" si="787"/>
        <v>430</v>
      </c>
      <c r="Z2525" s="18">
        <f t="shared" si="788"/>
        <v>1463424.4009529033</v>
      </c>
      <c r="AA2525" s="18">
        <f t="shared" si="789"/>
        <v>118285.78776560788</v>
      </c>
      <c r="AB2525" s="17">
        <f t="shared" si="790"/>
        <v>3.8140589569160999</v>
      </c>
      <c r="AC2525" s="2" t="s">
        <v>5045</v>
      </c>
      <c r="AD2525" s="2" t="s">
        <v>13</v>
      </c>
      <c r="AE2525" t="str">
        <f t="shared" si="791"/>
        <v>Home &amp; Kitchen</v>
      </c>
      <c r="AF2525" t="str">
        <f t="shared" si="792"/>
        <v>Home &amp; Kitchen</v>
      </c>
      <c r="AG2525" t="str" cm="1">
        <f t="array" ref="AG2525">INDEX(AD:AD,ROW())</f>
        <v>Home &amp; Kitchen</v>
      </c>
      <c r="AH2525">
        <f t="shared" si="800"/>
        <v>76</v>
      </c>
      <c r="AI2525" t="str">
        <f t="shared" si="793"/>
        <v>Home &amp; Kitchen</v>
      </c>
      <c r="AK2525">
        <f t="shared" si="794"/>
        <v>2023</v>
      </c>
      <c r="AL2525">
        <f t="shared" si="795"/>
        <v>12</v>
      </c>
      <c r="AM2525">
        <f t="shared" si="796"/>
        <v>16</v>
      </c>
      <c r="AN2525">
        <f t="shared" si="797"/>
        <v>7</v>
      </c>
      <c r="AO2525" t="str">
        <f t="shared" si="798"/>
        <v>Weekend</v>
      </c>
      <c r="AR2525" s="20">
        <f t="shared" si="799"/>
        <v>0</v>
      </c>
    </row>
    <row r="2526" spans="1:44" x14ac:dyDescent="0.35">
      <c r="A2526" t="str">
        <f t="shared" si="781"/>
        <v>CUST2525</v>
      </c>
      <c r="B2526" s="2" t="s">
        <v>2862</v>
      </c>
      <c r="C2526" s="4">
        <v>45162</v>
      </c>
      <c r="D2526" s="2" t="s">
        <v>1776</v>
      </c>
      <c r="E2526" t="s">
        <v>5054</v>
      </c>
      <c r="F2526" s="2" t="s">
        <v>29</v>
      </c>
      <c r="G2526" s="2" t="s">
        <v>5041</v>
      </c>
      <c r="H2526" s="2">
        <v>1</v>
      </c>
      <c r="I2526" s="19">
        <v>2254.96</v>
      </c>
      <c r="J2526" s="2" t="s">
        <v>5038</v>
      </c>
      <c r="K2526" s="2" t="s">
        <v>16</v>
      </c>
      <c r="L2526" s="2">
        <v>4</v>
      </c>
      <c r="M2526" s="18">
        <f t="shared" si="782"/>
        <v>2254.96</v>
      </c>
      <c r="T2526" t="str">
        <f t="shared" si="783"/>
        <v>Completed</v>
      </c>
      <c r="U2526" t="str">
        <f t="shared" si="784"/>
        <v>Yes</v>
      </c>
      <c r="V2526" t="str">
        <f t="shared" si="785"/>
        <v>No</v>
      </c>
      <c r="X2526">
        <f t="shared" si="786"/>
        <v>558</v>
      </c>
      <c r="Y2526">
        <f t="shared" si="787"/>
        <v>430</v>
      </c>
      <c r="Z2526" s="18">
        <f t="shared" si="788"/>
        <v>1892867.2841657216</v>
      </c>
      <c r="AA2526" s="18">
        <f t="shared" si="789"/>
        <v>199432.98236095349</v>
      </c>
      <c r="AB2526" s="17">
        <f t="shared" si="790"/>
        <v>3.8949824970828471</v>
      </c>
      <c r="AC2526" s="2" t="s">
        <v>5041</v>
      </c>
      <c r="AD2526" s="2" t="s">
        <v>29</v>
      </c>
      <c r="AE2526" t="str">
        <f t="shared" si="791"/>
        <v>Fashion</v>
      </c>
      <c r="AF2526" t="str">
        <f t="shared" si="792"/>
        <v>Fashion</v>
      </c>
      <c r="AG2526" t="str" cm="1">
        <f t="array" ref="AG2526">INDEX(AD:AD,ROW())</f>
        <v>Fashion</v>
      </c>
      <c r="AH2526">
        <f t="shared" si="800"/>
        <v>15</v>
      </c>
      <c r="AI2526" t="str">
        <f t="shared" si="793"/>
        <v>Fashion</v>
      </c>
      <c r="AK2526">
        <f t="shared" si="794"/>
        <v>2023</v>
      </c>
      <c r="AL2526">
        <f t="shared" si="795"/>
        <v>8</v>
      </c>
      <c r="AM2526">
        <f t="shared" si="796"/>
        <v>24</v>
      </c>
      <c r="AN2526">
        <f t="shared" si="797"/>
        <v>5</v>
      </c>
      <c r="AO2526" t="str">
        <f t="shared" si="798"/>
        <v>Weekday</v>
      </c>
      <c r="AR2526" s="20">
        <f t="shared" si="799"/>
        <v>0</v>
      </c>
    </row>
    <row r="2527" spans="1:44" x14ac:dyDescent="0.35">
      <c r="A2527" t="str">
        <f t="shared" si="781"/>
        <v>CUST2526</v>
      </c>
      <c r="B2527" s="2" t="s">
        <v>2863</v>
      </c>
      <c r="C2527" s="4">
        <v>45728</v>
      </c>
      <c r="D2527" s="2" t="s">
        <v>90</v>
      </c>
      <c r="E2527" t="s">
        <v>5052</v>
      </c>
      <c r="F2527" s="2" t="s">
        <v>42</v>
      </c>
      <c r="G2527" s="2" t="s">
        <v>43</v>
      </c>
      <c r="H2527" s="2">
        <v>1</v>
      </c>
      <c r="I2527" s="19">
        <v>116.27</v>
      </c>
      <c r="J2527" s="2" t="s">
        <v>15</v>
      </c>
      <c r="K2527" s="2" t="s">
        <v>16</v>
      </c>
      <c r="L2527" s="2">
        <v>5</v>
      </c>
      <c r="M2527" s="18">
        <f t="shared" si="782"/>
        <v>116.27</v>
      </c>
      <c r="T2527" t="str">
        <f t="shared" si="783"/>
        <v>Completed</v>
      </c>
      <c r="U2527" t="str">
        <f t="shared" si="784"/>
        <v>No</v>
      </c>
      <c r="V2527" t="str">
        <f t="shared" si="785"/>
        <v>No</v>
      </c>
      <c r="X2527">
        <f t="shared" si="786"/>
        <v>573</v>
      </c>
      <c r="Y2527">
        <f t="shared" si="787"/>
        <v>450</v>
      </c>
      <c r="Z2527" s="18">
        <f t="shared" si="788"/>
        <v>1098537.4901531704</v>
      </c>
      <c r="AA2527" s="18">
        <f t="shared" si="789"/>
        <v>96724.388030634553</v>
      </c>
      <c r="AB2527" s="17">
        <f t="shared" si="790"/>
        <v>3.9001122334455669</v>
      </c>
      <c r="AC2527" s="2" t="s">
        <v>43</v>
      </c>
      <c r="AD2527" s="2" t="s">
        <v>42</v>
      </c>
      <c r="AE2527" t="str">
        <f t="shared" si="791"/>
        <v>Beauty</v>
      </c>
      <c r="AF2527" t="str">
        <f t="shared" si="792"/>
        <v>Beauty</v>
      </c>
      <c r="AG2527" t="str" cm="1">
        <f t="array" ref="AG2527">INDEX(AD:AD,ROW())</f>
        <v>Beauty</v>
      </c>
      <c r="AH2527">
        <f t="shared" si="800"/>
        <v>10</v>
      </c>
      <c r="AI2527" t="str">
        <f t="shared" si="793"/>
        <v>Beauty</v>
      </c>
      <c r="AK2527">
        <f t="shared" si="794"/>
        <v>2025</v>
      </c>
      <c r="AL2527">
        <f t="shared" si="795"/>
        <v>3</v>
      </c>
      <c r="AM2527">
        <f t="shared" si="796"/>
        <v>12</v>
      </c>
      <c r="AN2527">
        <f t="shared" si="797"/>
        <v>4</v>
      </c>
      <c r="AO2527" t="str">
        <f t="shared" si="798"/>
        <v>Weekday</v>
      </c>
      <c r="AR2527" s="20">
        <f t="shared" si="799"/>
        <v>0</v>
      </c>
    </row>
    <row r="2528" spans="1:44" x14ac:dyDescent="0.35">
      <c r="A2528" t="str">
        <f t="shared" si="781"/>
        <v>CUST2527</v>
      </c>
      <c r="B2528" s="2" t="s">
        <v>2864</v>
      </c>
      <c r="C2528" s="4">
        <v>45356</v>
      </c>
      <c r="D2528" s="2" t="s">
        <v>847</v>
      </c>
      <c r="E2528" t="s">
        <v>5050</v>
      </c>
      <c r="F2528" s="2" t="s">
        <v>29</v>
      </c>
      <c r="G2528" s="2" t="s">
        <v>138</v>
      </c>
      <c r="H2528" s="2">
        <v>1</v>
      </c>
      <c r="I2528" s="19">
        <v>1522.31</v>
      </c>
      <c r="J2528" s="2" t="s">
        <v>20</v>
      </c>
      <c r="K2528" s="2" t="s">
        <v>16</v>
      </c>
      <c r="L2528" s="2">
        <v>3</v>
      </c>
      <c r="M2528" s="18">
        <f t="shared" si="782"/>
        <v>1522.31</v>
      </c>
      <c r="T2528" t="str">
        <f t="shared" si="783"/>
        <v>Completed</v>
      </c>
      <c r="U2528" t="str">
        <f t="shared" si="784"/>
        <v>Yes</v>
      </c>
      <c r="V2528" t="str">
        <f t="shared" si="785"/>
        <v>No</v>
      </c>
      <c r="X2528">
        <f t="shared" si="786"/>
        <v>589</v>
      </c>
      <c r="Y2528">
        <f t="shared" si="787"/>
        <v>426</v>
      </c>
      <c r="Z2528" s="18">
        <f t="shared" si="788"/>
        <v>1892867.2841657216</v>
      </c>
      <c r="AA2528" s="18">
        <f t="shared" si="789"/>
        <v>199432.98236095349</v>
      </c>
      <c r="AB2528" s="17">
        <f t="shared" si="790"/>
        <v>3.8949824970828471</v>
      </c>
      <c r="AC2528" s="2" t="s">
        <v>138</v>
      </c>
      <c r="AD2528" s="2" t="s">
        <v>29</v>
      </c>
      <c r="AE2528" t="str">
        <f t="shared" si="791"/>
        <v>Fashion</v>
      </c>
      <c r="AF2528" t="str">
        <f t="shared" si="792"/>
        <v>Fashion</v>
      </c>
      <c r="AG2528" t="str" cm="1">
        <f t="array" ref="AG2528">INDEX(AD:AD,ROW())</f>
        <v>Fashion</v>
      </c>
      <c r="AH2528">
        <f t="shared" si="800"/>
        <v>53</v>
      </c>
      <c r="AI2528" t="str">
        <f t="shared" si="793"/>
        <v>Fashion</v>
      </c>
      <c r="AK2528">
        <f t="shared" si="794"/>
        <v>2024</v>
      </c>
      <c r="AL2528">
        <f t="shared" si="795"/>
        <v>3</v>
      </c>
      <c r="AM2528">
        <f t="shared" si="796"/>
        <v>5</v>
      </c>
      <c r="AN2528">
        <f t="shared" si="797"/>
        <v>3</v>
      </c>
      <c r="AO2528" t="str">
        <f t="shared" si="798"/>
        <v>Weekday</v>
      </c>
      <c r="AR2528" s="20">
        <f t="shared" si="799"/>
        <v>0</v>
      </c>
    </row>
    <row r="2529" spans="1:44" x14ac:dyDescent="0.35">
      <c r="A2529" t="str">
        <f t="shared" si="781"/>
        <v>CUST2528</v>
      </c>
      <c r="B2529" s="2" t="s">
        <v>2865</v>
      </c>
      <c r="C2529" s="4">
        <v>45607</v>
      </c>
      <c r="D2529" s="2" t="s">
        <v>327</v>
      </c>
      <c r="E2529" t="s">
        <v>5050</v>
      </c>
      <c r="F2529" s="2" t="s">
        <v>13</v>
      </c>
      <c r="G2529" s="2" t="s">
        <v>14</v>
      </c>
      <c r="H2529" s="2">
        <v>1</v>
      </c>
      <c r="I2529" s="19">
        <v>1585.79</v>
      </c>
      <c r="J2529" s="2" t="s">
        <v>15</v>
      </c>
      <c r="K2529" s="2" t="s">
        <v>76</v>
      </c>
      <c r="L2529" s="2">
        <v>5</v>
      </c>
      <c r="M2529" s="18">
        <f t="shared" si="782"/>
        <v>1585.79</v>
      </c>
      <c r="T2529" t="str">
        <f t="shared" si="783"/>
        <v>Completed</v>
      </c>
      <c r="U2529" t="str">
        <f t="shared" si="784"/>
        <v>No</v>
      </c>
      <c r="V2529" t="str">
        <f t="shared" si="785"/>
        <v>No</v>
      </c>
      <c r="X2529">
        <f t="shared" si="786"/>
        <v>589</v>
      </c>
      <c r="Y2529">
        <f t="shared" si="787"/>
        <v>426</v>
      </c>
      <c r="Z2529" s="18">
        <f t="shared" si="788"/>
        <v>1463424.4009529033</v>
      </c>
      <c r="AA2529" s="18">
        <f t="shared" si="789"/>
        <v>118285.78776560788</v>
      </c>
      <c r="AB2529" s="17">
        <f t="shared" si="790"/>
        <v>3.8140589569160999</v>
      </c>
      <c r="AC2529" s="2" t="s">
        <v>14</v>
      </c>
      <c r="AD2529" s="2" t="s">
        <v>13</v>
      </c>
      <c r="AE2529" t="str">
        <f t="shared" si="791"/>
        <v>Home &amp; Kitchen</v>
      </c>
      <c r="AF2529" t="str">
        <f t="shared" si="792"/>
        <v>Home &amp; Kitchen</v>
      </c>
      <c r="AG2529" t="str" cm="1">
        <f t="array" ref="AG2529">INDEX(AD:AD,ROW())</f>
        <v>Home &amp; Kitchen</v>
      </c>
      <c r="AH2529">
        <f t="shared" si="800"/>
        <v>2</v>
      </c>
      <c r="AI2529" t="str">
        <f t="shared" si="793"/>
        <v>Home &amp; Kitchen</v>
      </c>
      <c r="AK2529">
        <f t="shared" si="794"/>
        <v>2024</v>
      </c>
      <c r="AL2529">
        <f t="shared" si="795"/>
        <v>11</v>
      </c>
      <c r="AM2529">
        <f t="shared" si="796"/>
        <v>11</v>
      </c>
      <c r="AN2529">
        <f t="shared" si="797"/>
        <v>2</v>
      </c>
      <c r="AO2529" t="str">
        <f t="shared" si="798"/>
        <v>Weekday</v>
      </c>
      <c r="AR2529" s="20">
        <f t="shared" si="799"/>
        <v>1</v>
      </c>
    </row>
    <row r="2530" spans="1:44" x14ac:dyDescent="0.35">
      <c r="A2530" t="str">
        <f t="shared" si="781"/>
        <v>CUST2529</v>
      </c>
      <c r="B2530" s="2" t="s">
        <v>2866</v>
      </c>
      <c r="C2530" s="4">
        <v>45129</v>
      </c>
      <c r="D2530" s="2" t="s">
        <v>94</v>
      </c>
      <c r="E2530" t="s">
        <v>5054</v>
      </c>
      <c r="F2530" s="2" t="s">
        <v>29</v>
      </c>
      <c r="G2530" s="2" t="s">
        <v>5041</v>
      </c>
      <c r="H2530" s="2">
        <v>2</v>
      </c>
      <c r="I2530" s="19">
        <v>1664.93</v>
      </c>
      <c r="J2530" s="2" t="s">
        <v>5047</v>
      </c>
      <c r="K2530" s="2" t="s">
        <v>16</v>
      </c>
      <c r="L2530" s="2">
        <v>5</v>
      </c>
      <c r="M2530" s="18">
        <f t="shared" si="782"/>
        <v>3329.86</v>
      </c>
      <c r="T2530" t="str">
        <f t="shared" si="783"/>
        <v>Completed</v>
      </c>
      <c r="U2530" t="str">
        <f t="shared" si="784"/>
        <v>Yes</v>
      </c>
      <c r="V2530" t="str">
        <f t="shared" si="785"/>
        <v>No</v>
      </c>
      <c r="X2530">
        <f t="shared" si="786"/>
        <v>558</v>
      </c>
      <c r="Y2530">
        <f t="shared" si="787"/>
        <v>430</v>
      </c>
      <c r="Z2530" s="18">
        <f t="shared" si="788"/>
        <v>1892867.2841657216</v>
      </c>
      <c r="AA2530" s="18">
        <f t="shared" si="789"/>
        <v>199432.98236095349</v>
      </c>
      <c r="AB2530" s="17">
        <f t="shared" si="790"/>
        <v>3.8949824970828471</v>
      </c>
      <c r="AC2530" s="2" t="s">
        <v>5041</v>
      </c>
      <c r="AD2530" s="2" t="s">
        <v>29</v>
      </c>
      <c r="AE2530" t="str">
        <f t="shared" si="791"/>
        <v>Fashion</v>
      </c>
      <c r="AF2530" t="str">
        <f t="shared" si="792"/>
        <v>Fashion</v>
      </c>
      <c r="AG2530" t="str" cm="1">
        <f t="array" ref="AG2530">INDEX(AD:AD,ROW())</f>
        <v>Fashion</v>
      </c>
      <c r="AH2530">
        <f t="shared" si="800"/>
        <v>15</v>
      </c>
      <c r="AI2530" t="str">
        <f t="shared" si="793"/>
        <v>Fashion</v>
      </c>
      <c r="AK2530">
        <f t="shared" si="794"/>
        <v>2023</v>
      </c>
      <c r="AL2530">
        <f t="shared" si="795"/>
        <v>7</v>
      </c>
      <c r="AM2530">
        <f t="shared" si="796"/>
        <v>22</v>
      </c>
      <c r="AN2530">
        <f t="shared" si="797"/>
        <v>7</v>
      </c>
      <c r="AO2530" t="str">
        <f t="shared" si="798"/>
        <v>Weekend</v>
      </c>
      <c r="AR2530" s="20">
        <f t="shared" si="799"/>
        <v>0</v>
      </c>
    </row>
    <row r="2531" spans="1:44" x14ac:dyDescent="0.35">
      <c r="A2531" t="str">
        <f t="shared" si="781"/>
        <v>CUST2530</v>
      </c>
      <c r="B2531" s="2" t="s">
        <v>2867</v>
      </c>
      <c r="C2531" s="4">
        <v>45052</v>
      </c>
      <c r="D2531" s="2" t="s">
        <v>296</v>
      </c>
      <c r="E2531" t="s">
        <v>5048</v>
      </c>
      <c r="F2531" s="2" t="s">
        <v>29</v>
      </c>
      <c r="G2531" s="2" t="s">
        <v>5043</v>
      </c>
      <c r="H2531" s="2">
        <v>1</v>
      </c>
      <c r="I2531" s="19">
        <v>2386.0300000000002</v>
      </c>
      <c r="J2531" s="2" t="s">
        <v>15</v>
      </c>
      <c r="K2531" s="2" t="s">
        <v>16</v>
      </c>
      <c r="L2531" s="2">
        <v>5</v>
      </c>
      <c r="M2531" s="18">
        <f t="shared" si="782"/>
        <v>2386.0300000000002</v>
      </c>
      <c r="T2531" t="str">
        <f t="shared" si="783"/>
        <v>Completed</v>
      </c>
      <c r="U2531" t="str">
        <f t="shared" si="784"/>
        <v>Yes</v>
      </c>
      <c r="V2531" t="str">
        <f t="shared" si="785"/>
        <v>No</v>
      </c>
      <c r="X2531">
        <f t="shared" si="786"/>
        <v>590</v>
      </c>
      <c r="Y2531">
        <f t="shared" si="787"/>
        <v>451</v>
      </c>
      <c r="Z2531" s="18">
        <f t="shared" si="788"/>
        <v>1892867.2841657216</v>
      </c>
      <c r="AA2531" s="18">
        <f t="shared" si="789"/>
        <v>199432.98236095349</v>
      </c>
      <c r="AB2531" s="17">
        <f t="shared" si="790"/>
        <v>3.8949824970828471</v>
      </c>
      <c r="AC2531" s="2" t="s">
        <v>5043</v>
      </c>
      <c r="AD2531" s="2" t="s">
        <v>29</v>
      </c>
      <c r="AE2531" t="str">
        <f t="shared" si="791"/>
        <v>Fashion</v>
      </c>
      <c r="AF2531" t="str">
        <f t="shared" si="792"/>
        <v>Fashion</v>
      </c>
      <c r="AG2531" t="str" cm="1">
        <f t="array" ref="AG2531">INDEX(AD:AD,ROW())</f>
        <v>Fashion</v>
      </c>
      <c r="AH2531">
        <f t="shared" si="800"/>
        <v>55</v>
      </c>
      <c r="AI2531" t="str">
        <f t="shared" si="793"/>
        <v>Fashion</v>
      </c>
      <c r="AK2531">
        <f t="shared" si="794"/>
        <v>2023</v>
      </c>
      <c r="AL2531">
        <f t="shared" si="795"/>
        <v>5</v>
      </c>
      <c r="AM2531">
        <f t="shared" si="796"/>
        <v>6</v>
      </c>
      <c r="AN2531">
        <f t="shared" si="797"/>
        <v>7</v>
      </c>
      <c r="AO2531" t="str">
        <f t="shared" si="798"/>
        <v>Weekend</v>
      </c>
      <c r="AR2531" s="20">
        <f t="shared" si="799"/>
        <v>0</v>
      </c>
    </row>
    <row r="2532" spans="1:44" x14ac:dyDescent="0.35">
      <c r="A2532" t="str">
        <f t="shared" si="781"/>
        <v>CUST2531</v>
      </c>
      <c r="B2532" s="2" t="s">
        <v>2868</v>
      </c>
      <c r="C2532" s="4">
        <v>44957</v>
      </c>
      <c r="D2532" s="2" t="s">
        <v>280</v>
      </c>
      <c r="E2532" t="s">
        <v>5054</v>
      </c>
      <c r="F2532" s="2" t="s">
        <v>23</v>
      </c>
      <c r="G2532" s="2" t="s">
        <v>65</v>
      </c>
      <c r="H2532" s="2">
        <v>1</v>
      </c>
      <c r="I2532" s="19">
        <v>379.69</v>
      </c>
      <c r="J2532" s="2" t="s">
        <v>5038</v>
      </c>
      <c r="K2532" s="2" t="s">
        <v>76</v>
      </c>
      <c r="L2532" s="2">
        <v>3</v>
      </c>
      <c r="M2532" s="18">
        <f t="shared" si="782"/>
        <v>379.69</v>
      </c>
      <c r="T2532" t="str">
        <f t="shared" si="783"/>
        <v>Completed</v>
      </c>
      <c r="U2532" t="str">
        <f t="shared" si="784"/>
        <v>No</v>
      </c>
      <c r="V2532" t="str">
        <f t="shared" si="785"/>
        <v>No</v>
      </c>
      <c r="X2532">
        <f t="shared" si="786"/>
        <v>558</v>
      </c>
      <c r="Y2532">
        <f t="shared" si="787"/>
        <v>430</v>
      </c>
      <c r="Z2532" s="18">
        <f t="shared" si="788"/>
        <v>594714.6477588166</v>
      </c>
      <c r="AA2532" s="18">
        <f t="shared" si="789"/>
        <v>60882.938065984097</v>
      </c>
      <c r="AB2532" s="17">
        <f t="shared" si="790"/>
        <v>3.804733727810651</v>
      </c>
      <c r="AC2532" s="2" t="s">
        <v>65</v>
      </c>
      <c r="AD2532" s="2" t="s">
        <v>23</v>
      </c>
      <c r="AE2532" t="str">
        <f t="shared" si="791"/>
        <v>Books</v>
      </c>
      <c r="AF2532" t="str">
        <f t="shared" si="792"/>
        <v>Books</v>
      </c>
      <c r="AG2532" t="str" cm="1">
        <f t="array" ref="AG2532">INDEX(AD:AD,ROW())</f>
        <v>Books</v>
      </c>
      <c r="AH2532">
        <f t="shared" si="800"/>
        <v>19</v>
      </c>
      <c r="AI2532" t="str">
        <f t="shared" si="793"/>
        <v>Books</v>
      </c>
      <c r="AK2532">
        <f t="shared" si="794"/>
        <v>2023</v>
      </c>
      <c r="AL2532">
        <f t="shared" si="795"/>
        <v>1</v>
      </c>
      <c r="AM2532">
        <f t="shared" si="796"/>
        <v>31</v>
      </c>
      <c r="AN2532">
        <f t="shared" si="797"/>
        <v>3</v>
      </c>
      <c r="AO2532" t="str">
        <f t="shared" si="798"/>
        <v>Weekday</v>
      </c>
      <c r="AR2532" s="20">
        <f t="shared" si="799"/>
        <v>1</v>
      </c>
    </row>
    <row r="2533" spans="1:44" x14ac:dyDescent="0.35">
      <c r="A2533" t="str">
        <f t="shared" si="781"/>
        <v>CUST2532</v>
      </c>
      <c r="B2533" s="2" t="s">
        <v>2869</v>
      </c>
      <c r="C2533" s="4">
        <v>45044</v>
      </c>
      <c r="D2533" s="2" t="s">
        <v>1174</v>
      </c>
      <c r="E2533" t="s">
        <v>5054</v>
      </c>
      <c r="F2533" s="2" t="s">
        <v>29</v>
      </c>
      <c r="G2533" s="2" t="s">
        <v>5041</v>
      </c>
      <c r="H2533" s="2">
        <v>1</v>
      </c>
      <c r="I2533" s="19">
        <v>865.24</v>
      </c>
      <c r="J2533" s="2" t="s">
        <v>5047</v>
      </c>
      <c r="K2533" s="2" t="s">
        <v>16</v>
      </c>
      <c r="L2533" s="2">
        <v>4</v>
      </c>
      <c r="M2533" s="18">
        <f t="shared" si="782"/>
        <v>865.24</v>
      </c>
      <c r="T2533" t="str">
        <f t="shared" si="783"/>
        <v>Completed</v>
      </c>
      <c r="U2533" t="str">
        <f t="shared" si="784"/>
        <v>No</v>
      </c>
      <c r="V2533" t="str">
        <f t="shared" si="785"/>
        <v>No</v>
      </c>
      <c r="X2533">
        <f t="shared" si="786"/>
        <v>558</v>
      </c>
      <c r="Y2533">
        <f t="shared" si="787"/>
        <v>430</v>
      </c>
      <c r="Z2533" s="18">
        <f t="shared" si="788"/>
        <v>1892867.2841657216</v>
      </c>
      <c r="AA2533" s="18">
        <f t="shared" si="789"/>
        <v>199432.98236095349</v>
      </c>
      <c r="AB2533" s="17">
        <f t="shared" si="790"/>
        <v>3.8949824970828471</v>
      </c>
      <c r="AC2533" s="2" t="s">
        <v>5041</v>
      </c>
      <c r="AD2533" s="2" t="s">
        <v>29</v>
      </c>
      <c r="AE2533" t="str">
        <f t="shared" si="791"/>
        <v>Fashion</v>
      </c>
      <c r="AF2533" t="str">
        <f t="shared" si="792"/>
        <v>Fashion</v>
      </c>
      <c r="AG2533" t="str" cm="1">
        <f t="array" ref="AG2533">INDEX(AD:AD,ROW())</f>
        <v>Fashion</v>
      </c>
      <c r="AH2533">
        <f t="shared" si="800"/>
        <v>15</v>
      </c>
      <c r="AI2533" t="str">
        <f t="shared" si="793"/>
        <v>Fashion</v>
      </c>
      <c r="AK2533">
        <f t="shared" si="794"/>
        <v>2023</v>
      </c>
      <c r="AL2533">
        <f t="shared" si="795"/>
        <v>4</v>
      </c>
      <c r="AM2533">
        <f t="shared" si="796"/>
        <v>28</v>
      </c>
      <c r="AN2533">
        <f t="shared" si="797"/>
        <v>6</v>
      </c>
      <c r="AO2533" t="str">
        <f t="shared" si="798"/>
        <v>Weekday</v>
      </c>
      <c r="AR2533" s="20">
        <f t="shared" si="799"/>
        <v>0</v>
      </c>
    </row>
    <row r="2534" spans="1:44" x14ac:dyDescent="0.35">
      <c r="A2534" t="str">
        <f t="shared" si="781"/>
        <v>CUST2533</v>
      </c>
      <c r="B2534" s="2" t="s">
        <v>2870</v>
      </c>
      <c r="C2534" s="4">
        <v>45617</v>
      </c>
      <c r="D2534" s="2" t="s">
        <v>250</v>
      </c>
      <c r="E2534" t="s">
        <v>5054</v>
      </c>
      <c r="F2534" s="2" t="s">
        <v>13</v>
      </c>
      <c r="G2534" s="2" t="s">
        <v>34</v>
      </c>
      <c r="H2534" s="2">
        <v>1</v>
      </c>
      <c r="I2534" s="19">
        <v>1359.24</v>
      </c>
      <c r="J2534" s="2" t="s">
        <v>15</v>
      </c>
      <c r="K2534" s="2" t="s">
        <v>16</v>
      </c>
      <c r="L2534" s="2">
        <v>5</v>
      </c>
      <c r="M2534" s="18">
        <f t="shared" si="782"/>
        <v>1359.24</v>
      </c>
      <c r="T2534" t="str">
        <f t="shared" si="783"/>
        <v>Completed</v>
      </c>
      <c r="U2534" t="str">
        <f t="shared" si="784"/>
        <v>Yes</v>
      </c>
      <c r="V2534" t="str">
        <f t="shared" si="785"/>
        <v>No</v>
      </c>
      <c r="X2534">
        <f t="shared" si="786"/>
        <v>558</v>
      </c>
      <c r="Y2534">
        <f t="shared" si="787"/>
        <v>430</v>
      </c>
      <c r="Z2534" s="18">
        <f t="shared" si="788"/>
        <v>1463424.4009529033</v>
      </c>
      <c r="AA2534" s="18">
        <f t="shared" si="789"/>
        <v>118285.78776560788</v>
      </c>
      <c r="AB2534" s="17">
        <f t="shared" si="790"/>
        <v>3.8140589569160999</v>
      </c>
      <c r="AC2534" s="2" t="s">
        <v>34</v>
      </c>
      <c r="AD2534" s="2" t="s">
        <v>13</v>
      </c>
      <c r="AE2534" t="str">
        <f t="shared" si="791"/>
        <v>Home &amp; Kitchen</v>
      </c>
      <c r="AF2534" t="str">
        <f t="shared" si="792"/>
        <v>Home &amp; Kitchen</v>
      </c>
      <c r="AG2534" t="str" cm="1">
        <f t="array" ref="AG2534">INDEX(AD:AD,ROW())</f>
        <v>Home &amp; Kitchen</v>
      </c>
      <c r="AH2534">
        <f t="shared" si="800"/>
        <v>7</v>
      </c>
      <c r="AI2534" t="str">
        <f t="shared" si="793"/>
        <v>Home &amp; Kitchen</v>
      </c>
      <c r="AK2534">
        <f t="shared" si="794"/>
        <v>2024</v>
      </c>
      <c r="AL2534">
        <f t="shared" si="795"/>
        <v>11</v>
      </c>
      <c r="AM2534">
        <f t="shared" si="796"/>
        <v>21</v>
      </c>
      <c r="AN2534">
        <f t="shared" si="797"/>
        <v>5</v>
      </c>
      <c r="AO2534" t="str">
        <f t="shared" si="798"/>
        <v>Weekday</v>
      </c>
      <c r="AR2534" s="20">
        <f t="shared" si="799"/>
        <v>0</v>
      </c>
    </row>
    <row r="2535" spans="1:44" x14ac:dyDescent="0.35">
      <c r="A2535" t="str">
        <f t="shared" si="781"/>
        <v>CUST2534</v>
      </c>
      <c r="B2535" s="2" t="s">
        <v>2871</v>
      </c>
      <c r="C2535" s="4">
        <v>45578</v>
      </c>
      <c r="D2535" s="2" t="s">
        <v>240</v>
      </c>
      <c r="E2535" t="s">
        <v>5053</v>
      </c>
      <c r="F2535" s="2" t="s">
        <v>13</v>
      </c>
      <c r="G2535" s="2" t="s">
        <v>5045</v>
      </c>
      <c r="H2535" s="2">
        <v>1</v>
      </c>
      <c r="I2535" s="19">
        <v>1397.38</v>
      </c>
      <c r="J2535" s="2" t="s">
        <v>5047</v>
      </c>
      <c r="K2535" s="2" t="s">
        <v>31</v>
      </c>
      <c r="L2535" s="2">
        <v>4</v>
      </c>
      <c r="M2535" s="18">
        <f t="shared" si="782"/>
        <v>1397.38</v>
      </c>
      <c r="T2535" t="str">
        <f t="shared" si="783"/>
        <v>Pending</v>
      </c>
      <c r="U2535" t="str">
        <f t="shared" si="784"/>
        <v>No</v>
      </c>
      <c r="V2535" t="str">
        <f t="shared" si="785"/>
        <v>Yes</v>
      </c>
      <c r="X2535">
        <f t="shared" si="786"/>
        <v>559</v>
      </c>
      <c r="Y2535">
        <f t="shared" si="787"/>
        <v>408</v>
      </c>
      <c r="Z2535" s="18">
        <f t="shared" si="788"/>
        <v>1463424.4009529033</v>
      </c>
      <c r="AA2535" s="18">
        <f t="shared" si="789"/>
        <v>118285.78776560788</v>
      </c>
      <c r="AB2535" s="17">
        <f t="shared" si="790"/>
        <v>3.8140589569160999</v>
      </c>
      <c r="AC2535" s="2" t="s">
        <v>5045</v>
      </c>
      <c r="AD2535" s="2" t="s">
        <v>13</v>
      </c>
      <c r="AE2535" t="str">
        <f t="shared" si="791"/>
        <v>Home &amp; Kitchen</v>
      </c>
      <c r="AF2535" t="str">
        <f t="shared" si="792"/>
        <v>Home &amp; Kitchen</v>
      </c>
      <c r="AG2535" t="str" cm="1">
        <f t="array" ref="AG2535">INDEX(AD:AD,ROW())</f>
        <v>Home &amp; Kitchen</v>
      </c>
      <c r="AH2535">
        <f t="shared" si="800"/>
        <v>76</v>
      </c>
      <c r="AI2535" t="str">
        <f t="shared" si="793"/>
        <v>Home &amp; Kitchen</v>
      </c>
      <c r="AK2535">
        <f t="shared" si="794"/>
        <v>2024</v>
      </c>
      <c r="AL2535">
        <f t="shared" si="795"/>
        <v>10</v>
      </c>
      <c r="AM2535">
        <f t="shared" si="796"/>
        <v>13</v>
      </c>
      <c r="AN2535">
        <f t="shared" si="797"/>
        <v>1</v>
      </c>
      <c r="AO2535" t="str">
        <f t="shared" si="798"/>
        <v>Weekend</v>
      </c>
      <c r="AR2535" s="20">
        <f t="shared" si="799"/>
        <v>0</v>
      </c>
    </row>
    <row r="2536" spans="1:44" x14ac:dyDescent="0.35">
      <c r="A2536" t="str">
        <f t="shared" si="781"/>
        <v>CUST2535</v>
      </c>
      <c r="B2536" s="2" t="s">
        <v>2872</v>
      </c>
      <c r="C2536" s="4">
        <v>45234</v>
      </c>
      <c r="D2536" s="2" t="s">
        <v>340</v>
      </c>
      <c r="E2536" t="s">
        <v>5054</v>
      </c>
      <c r="F2536" s="2" t="s">
        <v>19</v>
      </c>
      <c r="G2536" s="2" t="s">
        <v>128</v>
      </c>
      <c r="H2536" s="2">
        <v>1</v>
      </c>
      <c r="I2536" s="19">
        <v>2655.84</v>
      </c>
      <c r="J2536" s="2" t="s">
        <v>15</v>
      </c>
      <c r="K2536" s="2" t="s">
        <v>103</v>
      </c>
      <c r="L2536" s="2">
        <v>4</v>
      </c>
      <c r="M2536" s="18">
        <f t="shared" si="782"/>
        <v>2655.84</v>
      </c>
      <c r="T2536" t="str">
        <f t="shared" si="783"/>
        <v>Lost Sale</v>
      </c>
      <c r="U2536" t="str">
        <f t="shared" si="784"/>
        <v>No</v>
      </c>
      <c r="V2536" t="str">
        <f t="shared" si="785"/>
        <v>Yes</v>
      </c>
      <c r="X2536">
        <f t="shared" si="786"/>
        <v>558</v>
      </c>
      <c r="Y2536">
        <f t="shared" si="787"/>
        <v>430</v>
      </c>
      <c r="Z2536" s="18">
        <f t="shared" si="788"/>
        <v>2759712.3299794244</v>
      </c>
      <c r="AA2536" s="18">
        <f t="shared" si="789"/>
        <v>330643.50635802455</v>
      </c>
      <c r="AB2536" s="17">
        <f t="shared" si="790"/>
        <v>3.8641711229946525</v>
      </c>
      <c r="AC2536" s="2" t="s">
        <v>128</v>
      </c>
      <c r="AD2536" s="2" t="s">
        <v>19</v>
      </c>
      <c r="AE2536" t="str">
        <f t="shared" si="791"/>
        <v>Electronics</v>
      </c>
      <c r="AF2536" t="str">
        <f t="shared" si="792"/>
        <v>Electronics</v>
      </c>
      <c r="AG2536" t="str" cm="1">
        <f t="array" ref="AG2536">INDEX(AD:AD,ROW())</f>
        <v>Electronics</v>
      </c>
      <c r="AH2536">
        <f t="shared" si="800"/>
        <v>48</v>
      </c>
      <c r="AI2536" t="str">
        <f t="shared" si="793"/>
        <v>Electronics</v>
      </c>
      <c r="AK2536">
        <f t="shared" si="794"/>
        <v>2023</v>
      </c>
      <c r="AL2536">
        <f t="shared" si="795"/>
        <v>11</v>
      </c>
      <c r="AM2536">
        <f t="shared" si="796"/>
        <v>4</v>
      </c>
      <c r="AN2536">
        <f t="shared" si="797"/>
        <v>7</v>
      </c>
      <c r="AO2536" t="str">
        <f t="shared" si="798"/>
        <v>Weekend</v>
      </c>
      <c r="AR2536" s="20">
        <f t="shared" si="799"/>
        <v>1</v>
      </c>
    </row>
    <row r="2537" spans="1:44" x14ac:dyDescent="0.35">
      <c r="A2537" t="str">
        <f t="shared" si="781"/>
        <v>CUST2536</v>
      </c>
      <c r="B2537" s="2" t="s">
        <v>2873</v>
      </c>
      <c r="C2537" s="4">
        <v>45043</v>
      </c>
      <c r="D2537" s="2" t="s">
        <v>1170</v>
      </c>
      <c r="E2537" t="s">
        <v>5048</v>
      </c>
      <c r="F2537" s="2" t="s">
        <v>42</v>
      </c>
      <c r="G2537" s="2" t="s">
        <v>43</v>
      </c>
      <c r="H2537" s="2">
        <v>3</v>
      </c>
      <c r="I2537" s="19">
        <v>506.21</v>
      </c>
      <c r="J2537" s="2" t="s">
        <v>15</v>
      </c>
      <c r="K2537" s="2" t="s">
        <v>16</v>
      </c>
      <c r="L2537" s="2">
        <v>4</v>
      </c>
      <c r="M2537" s="18">
        <f t="shared" si="782"/>
        <v>1518.6299999999999</v>
      </c>
      <c r="T2537" t="str">
        <f t="shared" si="783"/>
        <v>Completed</v>
      </c>
      <c r="U2537" t="str">
        <f t="shared" si="784"/>
        <v>Yes</v>
      </c>
      <c r="V2537" t="str">
        <f t="shared" si="785"/>
        <v>No</v>
      </c>
      <c r="X2537">
        <f t="shared" si="786"/>
        <v>590</v>
      </c>
      <c r="Y2537">
        <f t="shared" si="787"/>
        <v>451</v>
      </c>
      <c r="Z2537" s="18">
        <f t="shared" si="788"/>
        <v>1098537.4901531704</v>
      </c>
      <c r="AA2537" s="18">
        <f t="shared" si="789"/>
        <v>96724.388030634553</v>
      </c>
      <c r="AB2537" s="17">
        <f t="shared" si="790"/>
        <v>3.9001122334455669</v>
      </c>
      <c r="AC2537" s="2" t="s">
        <v>43</v>
      </c>
      <c r="AD2537" s="2" t="s">
        <v>42</v>
      </c>
      <c r="AE2537" t="str">
        <f t="shared" si="791"/>
        <v>Beauty</v>
      </c>
      <c r="AF2537" t="str">
        <f t="shared" si="792"/>
        <v>Beauty</v>
      </c>
      <c r="AG2537" t="str" cm="1">
        <f t="array" ref="AG2537">INDEX(AD:AD,ROW())</f>
        <v>Beauty</v>
      </c>
      <c r="AH2537">
        <f t="shared" si="800"/>
        <v>10</v>
      </c>
      <c r="AI2537" t="str">
        <f t="shared" si="793"/>
        <v>Beauty</v>
      </c>
      <c r="AK2537">
        <f t="shared" si="794"/>
        <v>2023</v>
      </c>
      <c r="AL2537">
        <f t="shared" si="795"/>
        <v>4</v>
      </c>
      <c r="AM2537">
        <f t="shared" si="796"/>
        <v>27</v>
      </c>
      <c r="AN2537">
        <f t="shared" si="797"/>
        <v>5</v>
      </c>
      <c r="AO2537" t="str">
        <f t="shared" si="798"/>
        <v>Weekday</v>
      </c>
      <c r="AR2537" s="20">
        <f t="shared" si="799"/>
        <v>0</v>
      </c>
    </row>
    <row r="2538" spans="1:44" x14ac:dyDescent="0.35">
      <c r="A2538" t="str">
        <f t="shared" si="781"/>
        <v>CUST2537</v>
      </c>
      <c r="B2538" s="2" t="s">
        <v>2874</v>
      </c>
      <c r="C2538" s="4">
        <v>45575</v>
      </c>
      <c r="D2538" s="2" t="s">
        <v>131</v>
      </c>
      <c r="E2538" t="s">
        <v>5055</v>
      </c>
      <c r="F2538" s="2" t="s">
        <v>42</v>
      </c>
      <c r="G2538" s="2" t="s">
        <v>5042</v>
      </c>
      <c r="H2538" s="2">
        <v>2</v>
      </c>
      <c r="I2538" s="19">
        <v>357.53</v>
      </c>
      <c r="J2538" s="2" t="s">
        <v>20</v>
      </c>
      <c r="K2538" s="2" t="s">
        <v>16</v>
      </c>
      <c r="L2538" s="2">
        <v>5</v>
      </c>
      <c r="M2538" s="18">
        <f t="shared" si="782"/>
        <v>715.06</v>
      </c>
      <c r="T2538" t="str">
        <f t="shared" si="783"/>
        <v>Completed</v>
      </c>
      <c r="U2538" t="str">
        <f t="shared" si="784"/>
        <v>No</v>
      </c>
      <c r="V2538" t="str">
        <f t="shared" si="785"/>
        <v>No</v>
      </c>
      <c r="X2538">
        <f t="shared" si="786"/>
        <v>567</v>
      </c>
      <c r="Y2538">
        <f t="shared" si="787"/>
        <v>440</v>
      </c>
      <c r="Z2538" s="18">
        <f t="shared" si="788"/>
        <v>1098537.4901531704</v>
      </c>
      <c r="AA2538" s="18">
        <f t="shared" si="789"/>
        <v>96724.388030634553</v>
      </c>
      <c r="AB2538" s="17">
        <f t="shared" si="790"/>
        <v>3.9001122334455669</v>
      </c>
      <c r="AC2538" s="2" t="s">
        <v>5042</v>
      </c>
      <c r="AD2538" s="2" t="s">
        <v>42</v>
      </c>
      <c r="AE2538" t="str">
        <f t="shared" si="791"/>
        <v>Beauty</v>
      </c>
      <c r="AF2538" t="str">
        <f t="shared" si="792"/>
        <v>Beauty</v>
      </c>
      <c r="AG2538" t="str" cm="1">
        <f t="array" ref="AG2538">INDEX(AD:AD,ROW())</f>
        <v>Beauty</v>
      </c>
      <c r="AH2538">
        <f t="shared" si="800"/>
        <v>18</v>
      </c>
      <c r="AI2538" t="str">
        <f t="shared" si="793"/>
        <v>Beauty</v>
      </c>
      <c r="AK2538">
        <f t="shared" si="794"/>
        <v>2024</v>
      </c>
      <c r="AL2538">
        <f t="shared" si="795"/>
        <v>10</v>
      </c>
      <c r="AM2538">
        <f t="shared" si="796"/>
        <v>10</v>
      </c>
      <c r="AN2538">
        <f t="shared" si="797"/>
        <v>5</v>
      </c>
      <c r="AO2538" t="str">
        <f t="shared" si="798"/>
        <v>Weekday</v>
      </c>
      <c r="AR2538" s="20">
        <f t="shared" si="799"/>
        <v>0</v>
      </c>
    </row>
    <row r="2539" spans="1:44" x14ac:dyDescent="0.35">
      <c r="A2539" t="str">
        <f t="shared" si="781"/>
        <v>CUST2538</v>
      </c>
      <c r="B2539" s="2" t="s">
        <v>2875</v>
      </c>
      <c r="C2539" s="4">
        <v>45837</v>
      </c>
      <c r="D2539" s="2" t="s">
        <v>443</v>
      </c>
      <c r="E2539" t="s">
        <v>5050</v>
      </c>
      <c r="F2539" s="2" t="s">
        <v>13</v>
      </c>
      <c r="G2539" s="2" t="s">
        <v>34</v>
      </c>
      <c r="H2539" s="2">
        <v>1</v>
      </c>
      <c r="I2539" s="19">
        <v>1068.9477656078857</v>
      </c>
      <c r="J2539" s="2" t="s">
        <v>5047</v>
      </c>
      <c r="K2539" s="2" t="s">
        <v>31</v>
      </c>
      <c r="L2539" s="2">
        <v>3</v>
      </c>
      <c r="M2539" s="18">
        <f t="shared" si="782"/>
        <v>1068.9477656078857</v>
      </c>
      <c r="T2539" t="str">
        <f t="shared" si="783"/>
        <v>Pending</v>
      </c>
      <c r="U2539" t="str">
        <f t="shared" si="784"/>
        <v>No</v>
      </c>
      <c r="V2539" t="str">
        <f t="shared" si="785"/>
        <v>Yes</v>
      </c>
      <c r="X2539">
        <f t="shared" si="786"/>
        <v>589</v>
      </c>
      <c r="Y2539">
        <f t="shared" si="787"/>
        <v>426</v>
      </c>
      <c r="Z2539" s="18">
        <f t="shared" si="788"/>
        <v>1463424.4009529033</v>
      </c>
      <c r="AA2539" s="18">
        <f t="shared" si="789"/>
        <v>118285.78776560788</v>
      </c>
      <c r="AB2539" s="17">
        <f t="shared" si="790"/>
        <v>3.8140589569160999</v>
      </c>
      <c r="AC2539" s="2" t="s">
        <v>34</v>
      </c>
      <c r="AD2539" s="2" t="s">
        <v>13</v>
      </c>
      <c r="AE2539" t="str">
        <f t="shared" si="791"/>
        <v>Home &amp; Kitchen</v>
      </c>
      <c r="AF2539" t="str">
        <f t="shared" si="792"/>
        <v>Home &amp; Kitchen</v>
      </c>
      <c r="AG2539" t="str" cm="1">
        <f t="array" ref="AG2539">INDEX(AD:AD,ROW())</f>
        <v>Home &amp; Kitchen</v>
      </c>
      <c r="AH2539">
        <f t="shared" si="800"/>
        <v>7</v>
      </c>
      <c r="AI2539" t="str">
        <f t="shared" si="793"/>
        <v>Home &amp; Kitchen</v>
      </c>
      <c r="AK2539">
        <f t="shared" si="794"/>
        <v>2025</v>
      </c>
      <c r="AL2539">
        <f t="shared" si="795"/>
        <v>6</v>
      </c>
      <c r="AM2539">
        <f t="shared" si="796"/>
        <v>29</v>
      </c>
      <c r="AN2539">
        <f t="shared" si="797"/>
        <v>1</v>
      </c>
      <c r="AO2539" t="str">
        <f t="shared" si="798"/>
        <v>Weekend</v>
      </c>
      <c r="AR2539" s="20">
        <f t="shared" si="799"/>
        <v>0</v>
      </c>
    </row>
    <row r="2540" spans="1:44" x14ac:dyDescent="0.35">
      <c r="A2540" t="str">
        <f t="shared" si="781"/>
        <v>CUST2539</v>
      </c>
      <c r="B2540" s="2" t="s">
        <v>2876</v>
      </c>
      <c r="C2540" s="4">
        <v>45655</v>
      </c>
      <c r="D2540" s="2" t="s">
        <v>370</v>
      </c>
      <c r="E2540" t="s">
        <v>5051</v>
      </c>
      <c r="F2540" s="2" t="s">
        <v>23</v>
      </c>
      <c r="G2540" s="2" t="s">
        <v>75</v>
      </c>
      <c r="H2540" s="2">
        <v>3</v>
      </c>
      <c r="I2540" s="19">
        <v>556.48</v>
      </c>
      <c r="J2540" s="2" t="s">
        <v>5047</v>
      </c>
      <c r="K2540" s="2" t="s">
        <v>16</v>
      </c>
      <c r="L2540" s="2">
        <v>5</v>
      </c>
      <c r="M2540" s="18">
        <f t="shared" si="782"/>
        <v>1669.44</v>
      </c>
      <c r="T2540" t="str">
        <f t="shared" si="783"/>
        <v>Completed</v>
      </c>
      <c r="U2540" t="str">
        <f t="shared" si="784"/>
        <v>Yes</v>
      </c>
      <c r="V2540" t="str">
        <f t="shared" si="785"/>
        <v>No</v>
      </c>
      <c r="X2540">
        <f t="shared" si="786"/>
        <v>619</v>
      </c>
      <c r="Y2540">
        <f t="shared" si="787"/>
        <v>468</v>
      </c>
      <c r="Z2540" s="18">
        <f t="shared" si="788"/>
        <v>594714.6477588166</v>
      </c>
      <c r="AA2540" s="18">
        <f t="shared" si="789"/>
        <v>60882.938065984097</v>
      </c>
      <c r="AB2540" s="17">
        <f t="shared" si="790"/>
        <v>3.804733727810651</v>
      </c>
      <c r="AC2540" s="2" t="s">
        <v>75</v>
      </c>
      <c r="AD2540" s="2" t="s">
        <v>23</v>
      </c>
      <c r="AE2540" t="str">
        <f t="shared" si="791"/>
        <v>Books</v>
      </c>
      <c r="AF2540" t="str">
        <f t="shared" si="792"/>
        <v>Books</v>
      </c>
      <c r="AG2540" t="str" cm="1">
        <f t="array" ref="AG2540">INDEX(AD:AD,ROW())</f>
        <v>Books</v>
      </c>
      <c r="AH2540">
        <f t="shared" si="800"/>
        <v>23</v>
      </c>
      <c r="AI2540" t="str">
        <f t="shared" si="793"/>
        <v>Books</v>
      </c>
      <c r="AK2540">
        <f t="shared" si="794"/>
        <v>2024</v>
      </c>
      <c r="AL2540">
        <f t="shared" si="795"/>
        <v>12</v>
      </c>
      <c r="AM2540">
        <f t="shared" si="796"/>
        <v>29</v>
      </c>
      <c r="AN2540">
        <f t="shared" si="797"/>
        <v>1</v>
      </c>
      <c r="AO2540" t="str">
        <f t="shared" si="798"/>
        <v>Weekend</v>
      </c>
      <c r="AR2540" s="20">
        <f t="shared" si="799"/>
        <v>0</v>
      </c>
    </row>
    <row r="2541" spans="1:44" x14ac:dyDescent="0.35">
      <c r="A2541" t="str">
        <f t="shared" si="781"/>
        <v>CUST2540</v>
      </c>
      <c r="B2541" s="2" t="s">
        <v>2877</v>
      </c>
      <c r="C2541" s="4">
        <v>45249</v>
      </c>
      <c r="D2541" s="2" t="s">
        <v>1419</v>
      </c>
      <c r="E2541" t="s">
        <v>5050</v>
      </c>
      <c r="F2541" s="2" t="s">
        <v>23</v>
      </c>
      <c r="G2541" s="2" t="s">
        <v>75</v>
      </c>
      <c r="H2541" s="2">
        <v>3</v>
      </c>
      <c r="I2541" s="19">
        <v>542.19000000000005</v>
      </c>
      <c r="J2541" s="2" t="s">
        <v>20</v>
      </c>
      <c r="K2541" s="2" t="s">
        <v>103</v>
      </c>
      <c r="L2541" s="2">
        <v>5</v>
      </c>
      <c r="M2541" s="18">
        <f t="shared" si="782"/>
        <v>1626.5700000000002</v>
      </c>
      <c r="T2541" t="str">
        <f t="shared" si="783"/>
        <v>Lost Sale</v>
      </c>
      <c r="U2541" t="str">
        <f t="shared" si="784"/>
        <v>No</v>
      </c>
      <c r="V2541" t="str">
        <f t="shared" si="785"/>
        <v>Yes</v>
      </c>
      <c r="X2541">
        <f t="shared" si="786"/>
        <v>589</v>
      </c>
      <c r="Y2541">
        <f t="shared" si="787"/>
        <v>426</v>
      </c>
      <c r="Z2541" s="18">
        <f t="shared" si="788"/>
        <v>594714.6477588166</v>
      </c>
      <c r="AA2541" s="18">
        <f t="shared" si="789"/>
        <v>60882.938065984097</v>
      </c>
      <c r="AB2541" s="17">
        <f t="shared" si="790"/>
        <v>3.804733727810651</v>
      </c>
      <c r="AC2541" s="2" t="s">
        <v>75</v>
      </c>
      <c r="AD2541" s="2" t="s">
        <v>23</v>
      </c>
      <c r="AE2541" t="str">
        <f t="shared" si="791"/>
        <v>Books</v>
      </c>
      <c r="AF2541" t="str">
        <f t="shared" si="792"/>
        <v>Books</v>
      </c>
      <c r="AG2541" t="str" cm="1">
        <f t="array" ref="AG2541">INDEX(AD:AD,ROW())</f>
        <v>Books</v>
      </c>
      <c r="AH2541">
        <f t="shared" si="800"/>
        <v>23</v>
      </c>
      <c r="AI2541" t="str">
        <f t="shared" si="793"/>
        <v>Books</v>
      </c>
      <c r="AK2541">
        <f t="shared" si="794"/>
        <v>2023</v>
      </c>
      <c r="AL2541">
        <f t="shared" si="795"/>
        <v>11</v>
      </c>
      <c r="AM2541">
        <f t="shared" si="796"/>
        <v>19</v>
      </c>
      <c r="AN2541">
        <f t="shared" si="797"/>
        <v>1</v>
      </c>
      <c r="AO2541" t="str">
        <f t="shared" si="798"/>
        <v>Weekend</v>
      </c>
      <c r="AR2541" s="20">
        <f t="shared" si="799"/>
        <v>1</v>
      </c>
    </row>
    <row r="2542" spans="1:44" x14ac:dyDescent="0.35">
      <c r="A2542" t="str">
        <f t="shared" si="781"/>
        <v>CUST2541</v>
      </c>
      <c r="B2542" s="2" t="s">
        <v>2878</v>
      </c>
      <c r="C2542" s="4">
        <v>45031</v>
      </c>
      <c r="D2542" s="2" t="s">
        <v>363</v>
      </c>
      <c r="E2542" t="s">
        <v>5055</v>
      </c>
      <c r="F2542" s="2" t="s">
        <v>23</v>
      </c>
      <c r="G2542" s="2" t="s">
        <v>24</v>
      </c>
      <c r="H2542" s="2">
        <v>1</v>
      </c>
      <c r="I2542" s="19">
        <v>130.27000000000001</v>
      </c>
      <c r="J2542" s="2" t="s">
        <v>5046</v>
      </c>
      <c r="K2542" s="2" t="s">
        <v>16</v>
      </c>
      <c r="L2542" s="2">
        <v>4</v>
      </c>
      <c r="M2542" s="18">
        <f t="shared" si="782"/>
        <v>130.27000000000001</v>
      </c>
      <c r="T2542" t="str">
        <f t="shared" si="783"/>
        <v>Completed</v>
      </c>
      <c r="U2542" t="str">
        <f t="shared" si="784"/>
        <v>No</v>
      </c>
      <c r="V2542" t="str">
        <f t="shared" si="785"/>
        <v>No</v>
      </c>
      <c r="X2542">
        <f t="shared" si="786"/>
        <v>567</v>
      </c>
      <c r="Y2542">
        <f t="shared" si="787"/>
        <v>440</v>
      </c>
      <c r="Z2542" s="18">
        <f t="shared" si="788"/>
        <v>594714.6477588166</v>
      </c>
      <c r="AA2542" s="18">
        <f t="shared" si="789"/>
        <v>60882.938065984097</v>
      </c>
      <c r="AB2542" s="17">
        <f t="shared" si="790"/>
        <v>3.804733727810651</v>
      </c>
      <c r="AC2542" s="2" t="s">
        <v>24</v>
      </c>
      <c r="AD2542" s="2" t="s">
        <v>23</v>
      </c>
      <c r="AE2542" t="str">
        <f t="shared" si="791"/>
        <v>Books</v>
      </c>
      <c r="AF2542" t="str">
        <f t="shared" si="792"/>
        <v>Books</v>
      </c>
      <c r="AG2542" t="str" cm="1">
        <f t="array" ref="AG2542">INDEX(AD:AD,ROW())</f>
        <v>Books</v>
      </c>
      <c r="AH2542">
        <f t="shared" si="800"/>
        <v>4</v>
      </c>
      <c r="AI2542" t="str">
        <f t="shared" si="793"/>
        <v>Books</v>
      </c>
      <c r="AK2542">
        <f t="shared" si="794"/>
        <v>2023</v>
      </c>
      <c r="AL2542">
        <f t="shared" si="795"/>
        <v>4</v>
      </c>
      <c r="AM2542">
        <f t="shared" si="796"/>
        <v>15</v>
      </c>
      <c r="AN2542">
        <f t="shared" si="797"/>
        <v>7</v>
      </c>
      <c r="AO2542" t="str">
        <f t="shared" si="798"/>
        <v>Weekend</v>
      </c>
      <c r="AR2542" s="20">
        <f t="shared" si="799"/>
        <v>0</v>
      </c>
    </row>
    <row r="2543" spans="1:44" x14ac:dyDescent="0.35">
      <c r="A2543" t="str">
        <f t="shared" si="781"/>
        <v>CUST2542</v>
      </c>
      <c r="B2543" s="2" t="s">
        <v>2879</v>
      </c>
      <c r="C2543" s="4">
        <v>45632</v>
      </c>
      <c r="D2543" s="2" t="s">
        <v>556</v>
      </c>
      <c r="E2543" t="s">
        <v>5053</v>
      </c>
      <c r="F2543" s="2" t="s">
        <v>19</v>
      </c>
      <c r="G2543" s="2" t="s">
        <v>128</v>
      </c>
      <c r="H2543" s="2">
        <v>2</v>
      </c>
      <c r="I2543" s="19">
        <v>1916.64</v>
      </c>
      <c r="J2543" s="2" t="s">
        <v>20</v>
      </c>
      <c r="K2543" s="2" t="s">
        <v>16</v>
      </c>
      <c r="L2543" s="2">
        <v>4</v>
      </c>
      <c r="M2543" s="18">
        <f t="shared" si="782"/>
        <v>3833.28</v>
      </c>
      <c r="T2543" t="str">
        <f t="shared" si="783"/>
        <v>Completed</v>
      </c>
      <c r="U2543" t="str">
        <f t="shared" si="784"/>
        <v>Yes</v>
      </c>
      <c r="V2543" t="str">
        <f t="shared" si="785"/>
        <v>No</v>
      </c>
      <c r="X2543">
        <f t="shared" si="786"/>
        <v>559</v>
      </c>
      <c r="Y2543">
        <f t="shared" si="787"/>
        <v>408</v>
      </c>
      <c r="Z2543" s="18">
        <f t="shared" si="788"/>
        <v>2759712.3299794244</v>
      </c>
      <c r="AA2543" s="18">
        <f t="shared" si="789"/>
        <v>330643.50635802455</v>
      </c>
      <c r="AB2543" s="17">
        <f t="shared" si="790"/>
        <v>3.8641711229946525</v>
      </c>
      <c r="AC2543" s="2" t="s">
        <v>128</v>
      </c>
      <c r="AD2543" s="2" t="s">
        <v>19</v>
      </c>
      <c r="AE2543" t="str">
        <f t="shared" si="791"/>
        <v>Electronics</v>
      </c>
      <c r="AF2543" t="str">
        <f t="shared" si="792"/>
        <v>Electronics</v>
      </c>
      <c r="AG2543" t="str" cm="1">
        <f t="array" ref="AG2543">INDEX(AD:AD,ROW())</f>
        <v>Electronics</v>
      </c>
      <c r="AH2543">
        <f t="shared" si="800"/>
        <v>48</v>
      </c>
      <c r="AI2543" t="str">
        <f t="shared" si="793"/>
        <v>Electronics</v>
      </c>
      <c r="AK2543">
        <f t="shared" si="794"/>
        <v>2024</v>
      </c>
      <c r="AL2543">
        <f t="shared" si="795"/>
        <v>12</v>
      </c>
      <c r="AM2543">
        <f t="shared" si="796"/>
        <v>6</v>
      </c>
      <c r="AN2543">
        <f t="shared" si="797"/>
        <v>6</v>
      </c>
      <c r="AO2543" t="str">
        <f t="shared" si="798"/>
        <v>Weekday</v>
      </c>
      <c r="AR2543" s="20">
        <f t="shared" si="799"/>
        <v>0</v>
      </c>
    </row>
    <row r="2544" spans="1:44" x14ac:dyDescent="0.35">
      <c r="A2544" t="str">
        <f t="shared" si="781"/>
        <v>CUST2543</v>
      </c>
      <c r="B2544" s="2" t="s">
        <v>2880</v>
      </c>
      <c r="C2544" s="4">
        <v>45148</v>
      </c>
      <c r="D2544" s="2" t="s">
        <v>817</v>
      </c>
      <c r="E2544" t="s">
        <v>5048</v>
      </c>
      <c r="F2544" s="2" t="s">
        <v>19</v>
      </c>
      <c r="G2544" s="2" t="s">
        <v>49</v>
      </c>
      <c r="H2544" s="2">
        <v>1</v>
      </c>
      <c r="I2544" s="19">
        <v>3104.68</v>
      </c>
      <c r="J2544" s="2" t="s">
        <v>5046</v>
      </c>
      <c r="K2544" s="2" t="s">
        <v>76</v>
      </c>
      <c r="L2544" s="2">
        <v>5</v>
      </c>
      <c r="M2544" s="18">
        <f t="shared" si="782"/>
        <v>3104.68</v>
      </c>
      <c r="T2544" t="str">
        <f t="shared" si="783"/>
        <v>Completed</v>
      </c>
      <c r="U2544" t="str">
        <f t="shared" si="784"/>
        <v>No</v>
      </c>
      <c r="V2544" t="str">
        <f t="shared" si="785"/>
        <v>No</v>
      </c>
      <c r="X2544">
        <f t="shared" si="786"/>
        <v>590</v>
      </c>
      <c r="Y2544">
        <f t="shared" si="787"/>
        <v>451</v>
      </c>
      <c r="Z2544" s="18">
        <f t="shared" si="788"/>
        <v>2759712.3299794244</v>
      </c>
      <c r="AA2544" s="18">
        <f t="shared" si="789"/>
        <v>330643.50635802455</v>
      </c>
      <c r="AB2544" s="17">
        <f t="shared" si="790"/>
        <v>3.8641711229946525</v>
      </c>
      <c r="AC2544" s="2" t="s">
        <v>49</v>
      </c>
      <c r="AD2544" s="2" t="s">
        <v>19</v>
      </c>
      <c r="AE2544" t="str">
        <f t="shared" si="791"/>
        <v>Electronics</v>
      </c>
      <c r="AF2544" t="str">
        <f t="shared" si="792"/>
        <v>Electronics</v>
      </c>
      <c r="AG2544" t="str" cm="1">
        <f t="array" ref="AG2544">INDEX(AD:AD,ROW())</f>
        <v>Electronics</v>
      </c>
      <c r="AH2544">
        <f t="shared" si="800"/>
        <v>12</v>
      </c>
      <c r="AI2544" t="str">
        <f t="shared" si="793"/>
        <v>Electronics</v>
      </c>
      <c r="AK2544">
        <f t="shared" si="794"/>
        <v>2023</v>
      </c>
      <c r="AL2544">
        <f t="shared" si="795"/>
        <v>8</v>
      </c>
      <c r="AM2544">
        <f t="shared" si="796"/>
        <v>10</v>
      </c>
      <c r="AN2544">
        <f t="shared" si="797"/>
        <v>5</v>
      </c>
      <c r="AO2544" t="str">
        <f t="shared" si="798"/>
        <v>Weekday</v>
      </c>
      <c r="AR2544" s="20">
        <f t="shared" si="799"/>
        <v>1</v>
      </c>
    </row>
    <row r="2545" spans="1:44" x14ac:dyDescent="0.35">
      <c r="A2545" t="str">
        <f t="shared" si="781"/>
        <v>CUST2544</v>
      </c>
      <c r="B2545" s="2" t="s">
        <v>2881</v>
      </c>
      <c r="C2545" s="4">
        <v>45801</v>
      </c>
      <c r="D2545" s="2" t="s">
        <v>527</v>
      </c>
      <c r="E2545" t="s">
        <v>5052</v>
      </c>
      <c r="F2545" s="2" t="s">
        <v>23</v>
      </c>
      <c r="G2545" s="2" t="s">
        <v>24</v>
      </c>
      <c r="H2545" s="2">
        <v>2</v>
      </c>
      <c r="I2545" s="19">
        <v>237.1</v>
      </c>
      <c r="J2545" s="2" t="s">
        <v>15</v>
      </c>
      <c r="K2545" s="2" t="s">
        <v>16</v>
      </c>
      <c r="L2545" s="2">
        <v>2</v>
      </c>
      <c r="M2545" s="18">
        <f t="shared" si="782"/>
        <v>474.2</v>
      </c>
      <c r="T2545" t="str">
        <f t="shared" si="783"/>
        <v>Completed</v>
      </c>
      <c r="U2545" t="str">
        <f t="shared" si="784"/>
        <v>No</v>
      </c>
      <c r="V2545" t="str">
        <f t="shared" si="785"/>
        <v>No</v>
      </c>
      <c r="X2545">
        <f t="shared" si="786"/>
        <v>573</v>
      </c>
      <c r="Y2545">
        <f t="shared" si="787"/>
        <v>450</v>
      </c>
      <c r="Z2545" s="18">
        <f t="shared" si="788"/>
        <v>594714.6477588166</v>
      </c>
      <c r="AA2545" s="18">
        <f t="shared" si="789"/>
        <v>60882.938065984097</v>
      </c>
      <c r="AB2545" s="17">
        <f t="shared" si="790"/>
        <v>3.804733727810651</v>
      </c>
      <c r="AC2545" s="2" t="s">
        <v>24</v>
      </c>
      <c r="AD2545" s="2" t="s">
        <v>23</v>
      </c>
      <c r="AE2545" t="str">
        <f t="shared" si="791"/>
        <v>Books</v>
      </c>
      <c r="AF2545" t="str">
        <f t="shared" si="792"/>
        <v>Books</v>
      </c>
      <c r="AG2545" t="str" cm="1">
        <f t="array" ref="AG2545">INDEX(AD:AD,ROW())</f>
        <v>Books</v>
      </c>
      <c r="AH2545">
        <f t="shared" si="800"/>
        <v>4</v>
      </c>
      <c r="AI2545" t="str">
        <f t="shared" si="793"/>
        <v>Books</v>
      </c>
      <c r="AK2545">
        <f t="shared" si="794"/>
        <v>2025</v>
      </c>
      <c r="AL2545">
        <f t="shared" si="795"/>
        <v>5</v>
      </c>
      <c r="AM2545">
        <f t="shared" si="796"/>
        <v>24</v>
      </c>
      <c r="AN2545">
        <f t="shared" si="797"/>
        <v>7</v>
      </c>
      <c r="AO2545" t="str">
        <f t="shared" si="798"/>
        <v>Weekend</v>
      </c>
      <c r="AR2545" s="20">
        <f t="shared" si="799"/>
        <v>0</v>
      </c>
    </row>
    <row r="2546" spans="1:44" x14ac:dyDescent="0.35">
      <c r="A2546" t="str">
        <f t="shared" si="781"/>
        <v>CUST2545</v>
      </c>
      <c r="B2546" s="2" t="s">
        <v>2882</v>
      </c>
      <c r="C2546" s="4">
        <v>45296</v>
      </c>
      <c r="D2546" s="2" t="s">
        <v>48</v>
      </c>
      <c r="E2546" t="s">
        <v>5049</v>
      </c>
      <c r="F2546" s="2" t="s">
        <v>42</v>
      </c>
      <c r="G2546" s="2" t="s">
        <v>170</v>
      </c>
      <c r="H2546" s="2">
        <v>1</v>
      </c>
      <c r="I2546" s="19">
        <v>306.01</v>
      </c>
      <c r="J2546" s="2" t="s">
        <v>15</v>
      </c>
      <c r="K2546" s="2" t="s">
        <v>76</v>
      </c>
      <c r="L2546" s="2">
        <v>4</v>
      </c>
      <c r="M2546" s="18">
        <f t="shared" si="782"/>
        <v>306.01</v>
      </c>
      <c r="T2546" t="str">
        <f t="shared" si="783"/>
        <v>Completed</v>
      </c>
      <c r="U2546" t="str">
        <f t="shared" si="784"/>
        <v>No</v>
      </c>
      <c r="V2546" t="str">
        <f t="shared" si="785"/>
        <v>No</v>
      </c>
      <c r="X2546">
        <f t="shared" si="786"/>
        <v>595</v>
      </c>
      <c r="Y2546">
        <f t="shared" si="787"/>
        <v>444</v>
      </c>
      <c r="Z2546" s="18">
        <f t="shared" si="788"/>
        <v>1098537.4901531704</v>
      </c>
      <c r="AA2546" s="18">
        <f t="shared" si="789"/>
        <v>96724.388030634553</v>
      </c>
      <c r="AB2546" s="17">
        <f t="shared" si="790"/>
        <v>3.9001122334455669</v>
      </c>
      <c r="AC2546" s="2" t="s">
        <v>170</v>
      </c>
      <c r="AD2546" s="2" t="s">
        <v>42</v>
      </c>
      <c r="AE2546" t="str">
        <f t="shared" si="791"/>
        <v>Beauty</v>
      </c>
      <c r="AF2546" t="str">
        <f t="shared" si="792"/>
        <v>Beauty</v>
      </c>
      <c r="AG2546" t="str" cm="1">
        <f t="array" ref="AG2546">INDEX(AD:AD,ROW())</f>
        <v>Beauty</v>
      </c>
      <c r="AH2546">
        <f t="shared" si="800"/>
        <v>70</v>
      </c>
      <c r="AI2546" t="str">
        <f t="shared" si="793"/>
        <v>Beauty</v>
      </c>
      <c r="AK2546">
        <f t="shared" si="794"/>
        <v>2024</v>
      </c>
      <c r="AL2546">
        <f t="shared" si="795"/>
        <v>1</v>
      </c>
      <c r="AM2546">
        <f t="shared" si="796"/>
        <v>5</v>
      </c>
      <c r="AN2546">
        <f t="shared" si="797"/>
        <v>6</v>
      </c>
      <c r="AO2546" t="str">
        <f t="shared" si="798"/>
        <v>Weekday</v>
      </c>
      <c r="AR2546" s="20">
        <f t="shared" si="799"/>
        <v>1</v>
      </c>
    </row>
    <row r="2547" spans="1:44" x14ac:dyDescent="0.35">
      <c r="A2547" t="str">
        <f t="shared" si="781"/>
        <v>CUST2546</v>
      </c>
      <c r="B2547" s="2" t="s">
        <v>2883</v>
      </c>
      <c r="C2547" s="4">
        <v>45672</v>
      </c>
      <c r="D2547" s="2" t="s">
        <v>519</v>
      </c>
      <c r="E2547" t="s">
        <v>5048</v>
      </c>
      <c r="F2547" s="2" t="s">
        <v>29</v>
      </c>
      <c r="G2547" s="2" t="s">
        <v>5041</v>
      </c>
      <c r="H2547" s="2">
        <v>2</v>
      </c>
      <c r="I2547" s="19">
        <v>617.77</v>
      </c>
      <c r="J2547" s="2" t="s">
        <v>5047</v>
      </c>
      <c r="K2547" s="2" t="s">
        <v>16</v>
      </c>
      <c r="L2547" s="2">
        <v>5</v>
      </c>
      <c r="M2547" s="18">
        <f t="shared" si="782"/>
        <v>1235.54</v>
      </c>
      <c r="T2547" t="str">
        <f t="shared" si="783"/>
        <v>Completed</v>
      </c>
      <c r="U2547" t="str">
        <f t="shared" si="784"/>
        <v>Yes</v>
      </c>
      <c r="V2547" t="str">
        <f t="shared" si="785"/>
        <v>No</v>
      </c>
      <c r="X2547">
        <f t="shared" si="786"/>
        <v>590</v>
      </c>
      <c r="Y2547">
        <f t="shared" si="787"/>
        <v>451</v>
      </c>
      <c r="Z2547" s="18">
        <f t="shared" si="788"/>
        <v>1892867.2841657216</v>
      </c>
      <c r="AA2547" s="18">
        <f t="shared" si="789"/>
        <v>199432.98236095349</v>
      </c>
      <c r="AB2547" s="17">
        <f t="shared" si="790"/>
        <v>3.8949824970828471</v>
      </c>
      <c r="AC2547" s="2" t="s">
        <v>5041</v>
      </c>
      <c r="AD2547" s="2" t="s">
        <v>29</v>
      </c>
      <c r="AE2547" t="str">
        <f t="shared" si="791"/>
        <v>Fashion</v>
      </c>
      <c r="AF2547" t="str">
        <f t="shared" si="792"/>
        <v>Fashion</v>
      </c>
      <c r="AG2547" t="str" cm="1">
        <f t="array" ref="AG2547">INDEX(AD:AD,ROW())</f>
        <v>Fashion</v>
      </c>
      <c r="AH2547">
        <f t="shared" si="800"/>
        <v>15</v>
      </c>
      <c r="AI2547" t="str">
        <f t="shared" si="793"/>
        <v>Fashion</v>
      </c>
      <c r="AK2547">
        <f t="shared" si="794"/>
        <v>2025</v>
      </c>
      <c r="AL2547">
        <f t="shared" si="795"/>
        <v>1</v>
      </c>
      <c r="AM2547">
        <f t="shared" si="796"/>
        <v>15</v>
      </c>
      <c r="AN2547">
        <f t="shared" si="797"/>
        <v>4</v>
      </c>
      <c r="AO2547" t="str">
        <f t="shared" si="798"/>
        <v>Weekday</v>
      </c>
      <c r="AR2547" s="20">
        <f t="shared" si="799"/>
        <v>0</v>
      </c>
    </row>
    <row r="2548" spans="1:44" x14ac:dyDescent="0.35">
      <c r="A2548" t="str">
        <f t="shared" si="781"/>
        <v>CUST2547</v>
      </c>
      <c r="B2548" s="2" t="s">
        <v>2884</v>
      </c>
      <c r="C2548" s="4">
        <v>45131</v>
      </c>
      <c r="D2548" s="2" t="s">
        <v>45</v>
      </c>
      <c r="E2548" t="s">
        <v>5049</v>
      </c>
      <c r="F2548" s="2" t="s">
        <v>19</v>
      </c>
      <c r="G2548" s="2" t="s">
        <v>128</v>
      </c>
      <c r="H2548" s="2">
        <v>1</v>
      </c>
      <c r="I2548" s="19">
        <v>711.26</v>
      </c>
      <c r="J2548" s="2" t="s">
        <v>5046</v>
      </c>
      <c r="K2548" s="2" t="s">
        <v>16</v>
      </c>
      <c r="L2548" s="2">
        <v>5</v>
      </c>
      <c r="M2548" s="18">
        <f t="shared" si="782"/>
        <v>711.26</v>
      </c>
      <c r="T2548" t="str">
        <f t="shared" si="783"/>
        <v>Completed</v>
      </c>
      <c r="U2548" t="str">
        <f t="shared" si="784"/>
        <v>No</v>
      </c>
      <c r="V2548" t="str">
        <f t="shared" si="785"/>
        <v>No</v>
      </c>
      <c r="X2548">
        <f t="shared" si="786"/>
        <v>595</v>
      </c>
      <c r="Y2548">
        <f t="shared" si="787"/>
        <v>444</v>
      </c>
      <c r="Z2548" s="18">
        <f t="shared" si="788"/>
        <v>2759712.3299794244</v>
      </c>
      <c r="AA2548" s="18">
        <f t="shared" si="789"/>
        <v>330643.50635802455</v>
      </c>
      <c r="AB2548" s="17">
        <f t="shared" si="790"/>
        <v>3.8641711229946525</v>
      </c>
      <c r="AC2548" s="2" t="s">
        <v>128</v>
      </c>
      <c r="AD2548" s="2" t="s">
        <v>19</v>
      </c>
      <c r="AE2548" t="str">
        <f t="shared" si="791"/>
        <v>Electronics</v>
      </c>
      <c r="AF2548" t="str">
        <f t="shared" si="792"/>
        <v>Electronics</v>
      </c>
      <c r="AG2548" t="str" cm="1">
        <f t="array" ref="AG2548">INDEX(AD:AD,ROW())</f>
        <v>Electronics</v>
      </c>
      <c r="AH2548">
        <f t="shared" si="800"/>
        <v>48</v>
      </c>
      <c r="AI2548" t="str">
        <f t="shared" si="793"/>
        <v>Electronics</v>
      </c>
      <c r="AK2548">
        <f t="shared" si="794"/>
        <v>2023</v>
      </c>
      <c r="AL2548">
        <f t="shared" si="795"/>
        <v>7</v>
      </c>
      <c r="AM2548">
        <f t="shared" si="796"/>
        <v>24</v>
      </c>
      <c r="AN2548">
        <f t="shared" si="797"/>
        <v>2</v>
      </c>
      <c r="AO2548" t="str">
        <f t="shared" si="798"/>
        <v>Weekday</v>
      </c>
      <c r="AR2548" s="20">
        <f t="shared" si="799"/>
        <v>0</v>
      </c>
    </row>
    <row r="2549" spans="1:44" x14ac:dyDescent="0.35">
      <c r="A2549" t="str">
        <f t="shared" si="781"/>
        <v>CUST2548</v>
      </c>
      <c r="B2549" s="2" t="s">
        <v>2885</v>
      </c>
      <c r="C2549" s="4">
        <v>45366</v>
      </c>
      <c r="D2549" s="2" t="s">
        <v>180</v>
      </c>
      <c r="E2549" t="s">
        <v>5052</v>
      </c>
      <c r="F2549" s="2" t="s">
        <v>23</v>
      </c>
      <c r="G2549" s="2" t="s">
        <v>65</v>
      </c>
      <c r="H2549" s="2">
        <v>2</v>
      </c>
      <c r="I2549" s="19">
        <v>340.13</v>
      </c>
      <c r="J2549" s="2" t="s">
        <v>50</v>
      </c>
      <c r="K2549" s="2" t="s">
        <v>16</v>
      </c>
      <c r="L2549" s="2">
        <v>5</v>
      </c>
      <c r="M2549" s="18">
        <f t="shared" si="782"/>
        <v>680.26</v>
      </c>
      <c r="T2549" t="str">
        <f t="shared" si="783"/>
        <v>Completed</v>
      </c>
      <c r="U2549" t="str">
        <f t="shared" si="784"/>
        <v>No</v>
      </c>
      <c r="V2549" t="str">
        <f t="shared" si="785"/>
        <v>No</v>
      </c>
      <c r="X2549">
        <f t="shared" si="786"/>
        <v>573</v>
      </c>
      <c r="Y2549">
        <f t="shared" si="787"/>
        <v>450</v>
      </c>
      <c r="Z2549" s="18">
        <f t="shared" si="788"/>
        <v>594714.6477588166</v>
      </c>
      <c r="AA2549" s="18">
        <f t="shared" si="789"/>
        <v>60882.938065984097</v>
      </c>
      <c r="AB2549" s="17">
        <f t="shared" si="790"/>
        <v>3.804733727810651</v>
      </c>
      <c r="AC2549" s="2" t="s">
        <v>65</v>
      </c>
      <c r="AD2549" s="2" t="s">
        <v>23</v>
      </c>
      <c r="AE2549" t="str">
        <f t="shared" si="791"/>
        <v>Books</v>
      </c>
      <c r="AF2549" t="str">
        <f t="shared" si="792"/>
        <v>Books</v>
      </c>
      <c r="AG2549" t="str" cm="1">
        <f t="array" ref="AG2549">INDEX(AD:AD,ROW())</f>
        <v>Books</v>
      </c>
      <c r="AH2549">
        <f t="shared" si="800"/>
        <v>19</v>
      </c>
      <c r="AI2549" t="str">
        <f t="shared" si="793"/>
        <v>Books</v>
      </c>
      <c r="AK2549">
        <f t="shared" si="794"/>
        <v>2024</v>
      </c>
      <c r="AL2549">
        <f t="shared" si="795"/>
        <v>3</v>
      </c>
      <c r="AM2549">
        <f t="shared" si="796"/>
        <v>15</v>
      </c>
      <c r="AN2549">
        <f t="shared" si="797"/>
        <v>6</v>
      </c>
      <c r="AO2549" t="str">
        <f t="shared" si="798"/>
        <v>Weekday</v>
      </c>
      <c r="AR2549" s="20">
        <f t="shared" si="799"/>
        <v>0</v>
      </c>
    </row>
    <row r="2550" spans="1:44" x14ac:dyDescent="0.35">
      <c r="A2550" t="str">
        <f t="shared" si="781"/>
        <v>CUST2549</v>
      </c>
      <c r="B2550" s="2" t="s">
        <v>2886</v>
      </c>
      <c r="C2550" s="4">
        <v>45737</v>
      </c>
      <c r="D2550" s="2" t="s">
        <v>1248</v>
      </c>
      <c r="E2550" t="s">
        <v>5053</v>
      </c>
      <c r="F2550" s="2" t="s">
        <v>23</v>
      </c>
      <c r="G2550" s="2" t="s">
        <v>24</v>
      </c>
      <c r="H2550" s="2">
        <v>1</v>
      </c>
      <c r="I2550" s="19">
        <v>716.52</v>
      </c>
      <c r="J2550" s="2" t="s">
        <v>5046</v>
      </c>
      <c r="K2550" s="2" t="s">
        <v>16</v>
      </c>
      <c r="L2550" s="2">
        <v>5</v>
      </c>
      <c r="M2550" s="18">
        <f t="shared" si="782"/>
        <v>716.52</v>
      </c>
      <c r="T2550" t="str">
        <f t="shared" si="783"/>
        <v>Completed</v>
      </c>
      <c r="U2550" t="str">
        <f t="shared" si="784"/>
        <v>No</v>
      </c>
      <c r="V2550" t="str">
        <f t="shared" si="785"/>
        <v>No</v>
      </c>
      <c r="X2550">
        <f t="shared" si="786"/>
        <v>559</v>
      </c>
      <c r="Y2550">
        <f t="shared" si="787"/>
        <v>408</v>
      </c>
      <c r="Z2550" s="18">
        <f t="shared" si="788"/>
        <v>594714.6477588166</v>
      </c>
      <c r="AA2550" s="18">
        <f t="shared" si="789"/>
        <v>60882.938065984097</v>
      </c>
      <c r="AB2550" s="17">
        <f t="shared" si="790"/>
        <v>3.804733727810651</v>
      </c>
      <c r="AC2550" s="2" t="s">
        <v>24</v>
      </c>
      <c r="AD2550" s="2" t="s">
        <v>23</v>
      </c>
      <c r="AE2550" t="str">
        <f t="shared" si="791"/>
        <v>Books</v>
      </c>
      <c r="AF2550" t="str">
        <f t="shared" si="792"/>
        <v>Books</v>
      </c>
      <c r="AG2550" t="str" cm="1">
        <f t="array" ref="AG2550">INDEX(AD:AD,ROW())</f>
        <v>Books</v>
      </c>
      <c r="AH2550">
        <f t="shared" si="800"/>
        <v>4</v>
      </c>
      <c r="AI2550" t="str">
        <f t="shared" si="793"/>
        <v>Books</v>
      </c>
      <c r="AK2550">
        <f t="shared" si="794"/>
        <v>2025</v>
      </c>
      <c r="AL2550">
        <f t="shared" si="795"/>
        <v>3</v>
      </c>
      <c r="AM2550">
        <f t="shared" si="796"/>
        <v>21</v>
      </c>
      <c r="AN2550">
        <f t="shared" si="797"/>
        <v>6</v>
      </c>
      <c r="AO2550" t="str">
        <f t="shared" si="798"/>
        <v>Weekday</v>
      </c>
      <c r="AR2550" s="20">
        <f t="shared" si="799"/>
        <v>0</v>
      </c>
    </row>
    <row r="2551" spans="1:44" x14ac:dyDescent="0.35">
      <c r="A2551" t="str">
        <f t="shared" si="781"/>
        <v>CUST2550</v>
      </c>
      <c r="B2551" s="2" t="s">
        <v>2887</v>
      </c>
      <c r="C2551" s="4">
        <v>45216</v>
      </c>
      <c r="D2551" s="2" t="s">
        <v>158</v>
      </c>
      <c r="E2551" t="s">
        <v>5048</v>
      </c>
      <c r="F2551" s="2" t="s">
        <v>23</v>
      </c>
      <c r="G2551" s="2" t="s">
        <v>24</v>
      </c>
      <c r="H2551" s="2">
        <v>1</v>
      </c>
      <c r="I2551" s="19">
        <v>453.56</v>
      </c>
      <c r="J2551" s="2" t="s">
        <v>20</v>
      </c>
      <c r="K2551" s="2" t="s">
        <v>31</v>
      </c>
      <c r="L2551" s="2">
        <v>5</v>
      </c>
      <c r="M2551" s="18">
        <f t="shared" si="782"/>
        <v>453.56</v>
      </c>
      <c r="T2551" t="str">
        <f t="shared" si="783"/>
        <v>Pending</v>
      </c>
      <c r="U2551" t="str">
        <f t="shared" si="784"/>
        <v>No</v>
      </c>
      <c r="V2551" t="str">
        <f t="shared" si="785"/>
        <v>Yes</v>
      </c>
      <c r="X2551">
        <f t="shared" si="786"/>
        <v>590</v>
      </c>
      <c r="Y2551">
        <f t="shared" si="787"/>
        <v>451</v>
      </c>
      <c r="Z2551" s="18">
        <f t="shared" si="788"/>
        <v>594714.6477588166</v>
      </c>
      <c r="AA2551" s="18">
        <f t="shared" si="789"/>
        <v>60882.938065984097</v>
      </c>
      <c r="AB2551" s="17">
        <f t="shared" si="790"/>
        <v>3.804733727810651</v>
      </c>
      <c r="AC2551" s="2" t="s">
        <v>24</v>
      </c>
      <c r="AD2551" s="2" t="s">
        <v>23</v>
      </c>
      <c r="AE2551" t="str">
        <f t="shared" si="791"/>
        <v>Books</v>
      </c>
      <c r="AF2551" t="str">
        <f t="shared" si="792"/>
        <v>Books</v>
      </c>
      <c r="AG2551" t="str" cm="1">
        <f t="array" ref="AG2551">INDEX(AD:AD,ROW())</f>
        <v>Books</v>
      </c>
      <c r="AH2551">
        <f t="shared" si="800"/>
        <v>4</v>
      </c>
      <c r="AI2551" t="str">
        <f t="shared" si="793"/>
        <v>Books</v>
      </c>
      <c r="AK2551">
        <f t="shared" si="794"/>
        <v>2023</v>
      </c>
      <c r="AL2551">
        <f t="shared" si="795"/>
        <v>10</v>
      </c>
      <c r="AM2551">
        <f t="shared" si="796"/>
        <v>17</v>
      </c>
      <c r="AN2551">
        <f t="shared" si="797"/>
        <v>3</v>
      </c>
      <c r="AO2551" t="str">
        <f t="shared" si="798"/>
        <v>Weekday</v>
      </c>
      <c r="AR2551" s="20">
        <f t="shared" si="799"/>
        <v>0</v>
      </c>
    </row>
    <row r="2552" spans="1:44" x14ac:dyDescent="0.35">
      <c r="A2552" t="str">
        <f t="shared" si="781"/>
        <v>CUST2551</v>
      </c>
      <c r="B2552" s="2" t="s">
        <v>2888</v>
      </c>
      <c r="C2552" s="4">
        <v>45251</v>
      </c>
      <c r="D2552" s="2" t="s">
        <v>99</v>
      </c>
      <c r="E2552" t="s">
        <v>5051</v>
      </c>
      <c r="F2552" s="2" t="s">
        <v>19</v>
      </c>
      <c r="G2552" s="2" t="s">
        <v>60</v>
      </c>
      <c r="H2552" s="2">
        <v>1</v>
      </c>
      <c r="I2552" s="19">
        <v>1273.08</v>
      </c>
      <c r="J2552" s="2" t="s">
        <v>5047</v>
      </c>
      <c r="K2552" s="2" t="s">
        <v>16</v>
      </c>
      <c r="L2552" s="2">
        <v>4</v>
      </c>
      <c r="M2552" s="18">
        <f t="shared" si="782"/>
        <v>1273.08</v>
      </c>
      <c r="T2552" t="str">
        <f t="shared" si="783"/>
        <v>Completed</v>
      </c>
      <c r="U2552" t="str">
        <f t="shared" si="784"/>
        <v>Yes</v>
      </c>
      <c r="V2552" t="str">
        <f t="shared" si="785"/>
        <v>No</v>
      </c>
      <c r="X2552">
        <f t="shared" si="786"/>
        <v>619</v>
      </c>
      <c r="Y2552">
        <f t="shared" si="787"/>
        <v>468</v>
      </c>
      <c r="Z2552" s="18">
        <f t="shared" si="788"/>
        <v>2759712.3299794244</v>
      </c>
      <c r="AA2552" s="18">
        <f t="shared" si="789"/>
        <v>330643.50635802455</v>
      </c>
      <c r="AB2552" s="17">
        <f t="shared" si="790"/>
        <v>3.8641711229946525</v>
      </c>
      <c r="AC2552" s="2" t="s">
        <v>60</v>
      </c>
      <c r="AD2552" s="2" t="s">
        <v>19</v>
      </c>
      <c r="AE2552" t="str">
        <f t="shared" si="791"/>
        <v>Electronics</v>
      </c>
      <c r="AF2552" t="str">
        <f t="shared" si="792"/>
        <v>Electronics</v>
      </c>
      <c r="AG2552" t="str" cm="1">
        <f t="array" ref="AG2552">INDEX(AD:AD,ROW())</f>
        <v>Electronics</v>
      </c>
      <c r="AH2552">
        <f t="shared" si="800"/>
        <v>17</v>
      </c>
      <c r="AI2552" t="str">
        <f t="shared" si="793"/>
        <v>Electronics</v>
      </c>
      <c r="AK2552">
        <f t="shared" si="794"/>
        <v>2023</v>
      </c>
      <c r="AL2552">
        <f t="shared" si="795"/>
        <v>11</v>
      </c>
      <c r="AM2552">
        <f t="shared" si="796"/>
        <v>21</v>
      </c>
      <c r="AN2552">
        <f t="shared" si="797"/>
        <v>3</v>
      </c>
      <c r="AO2552" t="str">
        <f t="shared" si="798"/>
        <v>Weekday</v>
      </c>
      <c r="AR2552" s="20">
        <f t="shared" si="799"/>
        <v>0</v>
      </c>
    </row>
    <row r="2553" spans="1:44" x14ac:dyDescent="0.35">
      <c r="A2553" t="str">
        <f t="shared" si="781"/>
        <v>CUST2552</v>
      </c>
      <c r="B2553" s="2" t="s">
        <v>2889</v>
      </c>
      <c r="C2553" s="4">
        <v>45251</v>
      </c>
      <c r="D2553" s="2" t="s">
        <v>70</v>
      </c>
      <c r="E2553" t="s">
        <v>5054</v>
      </c>
      <c r="F2553" s="2" t="s">
        <v>19</v>
      </c>
      <c r="G2553" s="2" t="s">
        <v>60</v>
      </c>
      <c r="H2553" s="2">
        <v>1</v>
      </c>
      <c r="I2553" s="19">
        <v>1729.67</v>
      </c>
      <c r="J2553" s="2" t="s">
        <v>50</v>
      </c>
      <c r="K2553" s="2" t="s">
        <v>16</v>
      </c>
      <c r="L2553" s="2">
        <v>3</v>
      </c>
      <c r="M2553" s="18">
        <f t="shared" si="782"/>
        <v>1729.67</v>
      </c>
      <c r="T2553" t="str">
        <f t="shared" si="783"/>
        <v>Completed</v>
      </c>
      <c r="U2553" t="str">
        <f t="shared" si="784"/>
        <v>Yes</v>
      </c>
      <c r="V2553" t="str">
        <f t="shared" si="785"/>
        <v>No</v>
      </c>
      <c r="X2553">
        <f t="shared" si="786"/>
        <v>558</v>
      </c>
      <c r="Y2553">
        <f t="shared" si="787"/>
        <v>430</v>
      </c>
      <c r="Z2553" s="18">
        <f t="shared" si="788"/>
        <v>2759712.3299794244</v>
      </c>
      <c r="AA2553" s="18">
        <f t="shared" si="789"/>
        <v>330643.50635802455</v>
      </c>
      <c r="AB2553" s="17">
        <f t="shared" si="790"/>
        <v>3.8641711229946525</v>
      </c>
      <c r="AC2553" s="2" t="s">
        <v>60</v>
      </c>
      <c r="AD2553" s="2" t="s">
        <v>19</v>
      </c>
      <c r="AE2553" t="str">
        <f t="shared" si="791"/>
        <v>Electronics</v>
      </c>
      <c r="AF2553" t="str">
        <f t="shared" si="792"/>
        <v>Electronics</v>
      </c>
      <c r="AG2553" t="str" cm="1">
        <f t="array" ref="AG2553">INDEX(AD:AD,ROW())</f>
        <v>Electronics</v>
      </c>
      <c r="AH2553">
        <f t="shared" si="800"/>
        <v>17</v>
      </c>
      <c r="AI2553" t="str">
        <f t="shared" si="793"/>
        <v>Electronics</v>
      </c>
      <c r="AK2553">
        <f t="shared" si="794"/>
        <v>2023</v>
      </c>
      <c r="AL2553">
        <f t="shared" si="795"/>
        <v>11</v>
      </c>
      <c r="AM2553">
        <f t="shared" si="796"/>
        <v>21</v>
      </c>
      <c r="AN2553">
        <f t="shared" si="797"/>
        <v>3</v>
      </c>
      <c r="AO2553" t="str">
        <f t="shared" si="798"/>
        <v>Weekday</v>
      </c>
      <c r="AR2553" s="20">
        <f t="shared" si="799"/>
        <v>0</v>
      </c>
    </row>
    <row r="2554" spans="1:44" x14ac:dyDescent="0.35">
      <c r="A2554" t="str">
        <f t="shared" si="781"/>
        <v>CUST2553</v>
      </c>
      <c r="B2554" s="2" t="s">
        <v>2890</v>
      </c>
      <c r="C2554" s="4">
        <v>45185</v>
      </c>
      <c r="D2554" s="2" t="s">
        <v>1776</v>
      </c>
      <c r="E2554" t="s">
        <v>5051</v>
      </c>
      <c r="F2554" s="2" t="s">
        <v>29</v>
      </c>
      <c r="G2554" s="2" t="s">
        <v>138</v>
      </c>
      <c r="H2554" s="2">
        <v>1</v>
      </c>
      <c r="I2554" s="19">
        <v>986.64</v>
      </c>
      <c r="J2554" s="2" t="s">
        <v>5047</v>
      </c>
      <c r="K2554" s="2" t="s">
        <v>16</v>
      </c>
      <c r="L2554" s="31"/>
      <c r="M2554" s="18">
        <f t="shared" si="782"/>
        <v>986.64</v>
      </c>
      <c r="T2554" t="str">
        <f t="shared" si="783"/>
        <v>Completed</v>
      </c>
      <c r="U2554" t="str">
        <f t="shared" si="784"/>
        <v>No</v>
      </c>
      <c r="V2554" t="str">
        <f t="shared" si="785"/>
        <v>No</v>
      </c>
      <c r="X2554">
        <f t="shared" si="786"/>
        <v>619</v>
      </c>
      <c r="Y2554">
        <f t="shared" si="787"/>
        <v>468</v>
      </c>
      <c r="Z2554" s="18">
        <f t="shared" si="788"/>
        <v>1892867.2841657216</v>
      </c>
      <c r="AA2554" s="18">
        <f t="shared" si="789"/>
        <v>199432.98236095349</v>
      </c>
      <c r="AB2554" s="17">
        <f t="shared" si="790"/>
        <v>3.8949824970828471</v>
      </c>
      <c r="AC2554" s="2" t="s">
        <v>138</v>
      </c>
      <c r="AD2554" s="2" t="s">
        <v>29</v>
      </c>
      <c r="AE2554" t="str">
        <f t="shared" si="791"/>
        <v>Fashion</v>
      </c>
      <c r="AF2554" t="str">
        <f t="shared" si="792"/>
        <v>Fashion</v>
      </c>
      <c r="AG2554" t="str" cm="1">
        <f t="array" ref="AG2554">INDEX(AD:AD,ROW())</f>
        <v>Fashion</v>
      </c>
      <c r="AH2554">
        <f t="shared" si="800"/>
        <v>53</v>
      </c>
      <c r="AI2554" t="str">
        <f t="shared" si="793"/>
        <v>Fashion</v>
      </c>
      <c r="AK2554">
        <f t="shared" si="794"/>
        <v>2023</v>
      </c>
      <c r="AL2554">
        <f t="shared" si="795"/>
        <v>9</v>
      </c>
      <c r="AM2554">
        <f t="shared" si="796"/>
        <v>16</v>
      </c>
      <c r="AN2554">
        <f t="shared" si="797"/>
        <v>7</v>
      </c>
      <c r="AO2554" t="str">
        <f t="shared" si="798"/>
        <v>Weekend</v>
      </c>
      <c r="AR2554" s="20">
        <f t="shared" si="799"/>
        <v>0</v>
      </c>
    </row>
    <row r="2555" spans="1:44" x14ac:dyDescent="0.35">
      <c r="A2555" t="str">
        <f t="shared" si="781"/>
        <v>CUST2554</v>
      </c>
      <c r="B2555" s="2" t="s">
        <v>2891</v>
      </c>
      <c r="C2555" s="4">
        <v>44940</v>
      </c>
      <c r="D2555" s="2" t="s">
        <v>658</v>
      </c>
      <c r="E2555" t="s">
        <v>5049</v>
      </c>
      <c r="F2555" s="2" t="s">
        <v>42</v>
      </c>
      <c r="G2555" s="2" t="s">
        <v>188</v>
      </c>
      <c r="H2555" s="2">
        <v>1</v>
      </c>
      <c r="I2555" s="19">
        <v>689.14</v>
      </c>
      <c r="J2555" s="2" t="s">
        <v>5047</v>
      </c>
      <c r="K2555" s="2" t="s">
        <v>16</v>
      </c>
      <c r="L2555" s="2">
        <v>5</v>
      </c>
      <c r="M2555" s="18">
        <f t="shared" si="782"/>
        <v>689.14</v>
      </c>
      <c r="T2555" t="str">
        <f t="shared" si="783"/>
        <v>Completed</v>
      </c>
      <c r="U2555" t="str">
        <f t="shared" si="784"/>
        <v>No</v>
      </c>
      <c r="V2555" t="str">
        <f t="shared" si="785"/>
        <v>No</v>
      </c>
      <c r="X2555">
        <f t="shared" si="786"/>
        <v>595</v>
      </c>
      <c r="Y2555">
        <f t="shared" si="787"/>
        <v>444</v>
      </c>
      <c r="Z2555" s="18">
        <f t="shared" si="788"/>
        <v>1098537.4901531704</v>
      </c>
      <c r="AA2555" s="18">
        <f t="shared" si="789"/>
        <v>96724.388030634553</v>
      </c>
      <c r="AB2555" s="17">
        <f t="shared" si="790"/>
        <v>3.9001122334455669</v>
      </c>
      <c r="AC2555" s="2" t="s">
        <v>188</v>
      </c>
      <c r="AD2555" s="2" t="s">
        <v>42</v>
      </c>
      <c r="AE2555" t="str">
        <f t="shared" si="791"/>
        <v>Beauty</v>
      </c>
      <c r="AF2555" t="str">
        <f t="shared" si="792"/>
        <v>Beauty</v>
      </c>
      <c r="AG2555" t="str" cm="1">
        <f t="array" ref="AG2555">INDEX(AD:AD,ROW())</f>
        <v>Beauty</v>
      </c>
      <c r="AH2555">
        <f t="shared" si="800"/>
        <v>80</v>
      </c>
      <c r="AI2555" t="str">
        <f t="shared" si="793"/>
        <v>Beauty</v>
      </c>
      <c r="AK2555">
        <f t="shared" si="794"/>
        <v>2023</v>
      </c>
      <c r="AL2555">
        <f t="shared" si="795"/>
        <v>1</v>
      </c>
      <c r="AM2555">
        <f t="shared" si="796"/>
        <v>14</v>
      </c>
      <c r="AN2555">
        <f t="shared" si="797"/>
        <v>7</v>
      </c>
      <c r="AO2555" t="str">
        <f t="shared" si="798"/>
        <v>Weekend</v>
      </c>
      <c r="AR2555" s="20">
        <f t="shared" si="799"/>
        <v>0</v>
      </c>
    </row>
    <row r="2556" spans="1:44" x14ac:dyDescent="0.35">
      <c r="A2556" t="str">
        <f t="shared" si="781"/>
        <v>CUST2555</v>
      </c>
      <c r="B2556" s="2" t="s">
        <v>2892</v>
      </c>
      <c r="C2556" s="4">
        <v>45398</v>
      </c>
      <c r="D2556" s="2" t="s">
        <v>377</v>
      </c>
      <c r="E2556" t="s">
        <v>5048</v>
      </c>
      <c r="F2556" s="2" t="s">
        <v>42</v>
      </c>
      <c r="G2556" s="2" t="s">
        <v>5044</v>
      </c>
      <c r="H2556" s="2">
        <v>1</v>
      </c>
      <c r="I2556" s="19">
        <v>615.94000000000005</v>
      </c>
      <c r="J2556" s="2" t="s">
        <v>20</v>
      </c>
      <c r="K2556" s="2" t="s">
        <v>16</v>
      </c>
      <c r="L2556" s="2">
        <v>5</v>
      </c>
      <c r="M2556" s="18">
        <f t="shared" si="782"/>
        <v>615.94000000000005</v>
      </c>
      <c r="T2556" t="str">
        <f t="shared" si="783"/>
        <v>Completed</v>
      </c>
      <c r="U2556" t="str">
        <f t="shared" si="784"/>
        <v>No</v>
      </c>
      <c r="V2556" t="str">
        <f t="shared" si="785"/>
        <v>No</v>
      </c>
      <c r="X2556">
        <f t="shared" si="786"/>
        <v>590</v>
      </c>
      <c r="Y2556">
        <f t="shared" si="787"/>
        <v>451</v>
      </c>
      <c r="Z2556" s="18">
        <f t="shared" si="788"/>
        <v>1098537.4901531704</v>
      </c>
      <c r="AA2556" s="18">
        <f t="shared" si="789"/>
        <v>96724.388030634553</v>
      </c>
      <c r="AB2556" s="17">
        <f t="shared" si="790"/>
        <v>3.9001122334455669</v>
      </c>
      <c r="AC2556" s="2" t="s">
        <v>5044</v>
      </c>
      <c r="AD2556" s="2" t="s">
        <v>42</v>
      </c>
      <c r="AE2556" t="str">
        <f t="shared" si="791"/>
        <v>Beauty</v>
      </c>
      <c r="AF2556" t="str">
        <f t="shared" si="792"/>
        <v>Beauty</v>
      </c>
      <c r="AG2556" t="str" cm="1">
        <f t="array" ref="AG2556">INDEX(AD:AD,ROW())</f>
        <v>Beauty</v>
      </c>
      <c r="AH2556">
        <f t="shared" si="800"/>
        <v>64</v>
      </c>
      <c r="AI2556" t="str">
        <f t="shared" si="793"/>
        <v>Beauty</v>
      </c>
      <c r="AK2556">
        <f t="shared" si="794"/>
        <v>2024</v>
      </c>
      <c r="AL2556">
        <f t="shared" si="795"/>
        <v>4</v>
      </c>
      <c r="AM2556">
        <f t="shared" si="796"/>
        <v>16</v>
      </c>
      <c r="AN2556">
        <f t="shared" si="797"/>
        <v>3</v>
      </c>
      <c r="AO2556" t="str">
        <f t="shared" si="798"/>
        <v>Weekday</v>
      </c>
      <c r="AR2556" s="20">
        <f t="shared" si="799"/>
        <v>0</v>
      </c>
    </row>
    <row r="2557" spans="1:44" x14ac:dyDescent="0.35">
      <c r="A2557" t="str">
        <f t="shared" si="781"/>
        <v>CUST2556</v>
      </c>
      <c r="B2557" s="2" t="s">
        <v>2893</v>
      </c>
      <c r="C2557" s="4">
        <v>45249</v>
      </c>
      <c r="D2557" s="2" t="s">
        <v>820</v>
      </c>
      <c r="E2557" t="s">
        <v>5053</v>
      </c>
      <c r="F2557" s="2" t="s">
        <v>23</v>
      </c>
      <c r="G2557" s="2" t="s">
        <v>75</v>
      </c>
      <c r="H2557" s="2">
        <v>2</v>
      </c>
      <c r="I2557" s="19">
        <v>490.79</v>
      </c>
      <c r="J2557" s="2" t="s">
        <v>5047</v>
      </c>
      <c r="K2557" s="2" t="s">
        <v>16</v>
      </c>
      <c r="L2557" s="2">
        <v>2</v>
      </c>
      <c r="M2557" s="18">
        <f t="shared" si="782"/>
        <v>981.58</v>
      </c>
      <c r="T2557" t="str">
        <f t="shared" si="783"/>
        <v>Completed</v>
      </c>
      <c r="U2557" t="str">
        <f t="shared" si="784"/>
        <v>No</v>
      </c>
      <c r="V2557" t="str">
        <f t="shared" si="785"/>
        <v>No</v>
      </c>
      <c r="X2557">
        <f t="shared" si="786"/>
        <v>559</v>
      </c>
      <c r="Y2557">
        <f t="shared" si="787"/>
        <v>408</v>
      </c>
      <c r="Z2557" s="18">
        <f t="shared" si="788"/>
        <v>594714.6477588166</v>
      </c>
      <c r="AA2557" s="18">
        <f t="shared" si="789"/>
        <v>60882.938065984097</v>
      </c>
      <c r="AB2557" s="17">
        <f t="shared" si="790"/>
        <v>3.804733727810651</v>
      </c>
      <c r="AC2557" s="2" t="s">
        <v>75</v>
      </c>
      <c r="AD2557" s="2" t="s">
        <v>23</v>
      </c>
      <c r="AE2557" t="str">
        <f t="shared" si="791"/>
        <v>Books</v>
      </c>
      <c r="AF2557" t="str">
        <f t="shared" si="792"/>
        <v>Books</v>
      </c>
      <c r="AG2557" t="str" cm="1">
        <f t="array" ref="AG2557">INDEX(AD:AD,ROW())</f>
        <v>Books</v>
      </c>
      <c r="AH2557">
        <f t="shared" si="800"/>
        <v>23</v>
      </c>
      <c r="AI2557" t="str">
        <f t="shared" si="793"/>
        <v>Books</v>
      </c>
      <c r="AK2557">
        <f t="shared" si="794"/>
        <v>2023</v>
      </c>
      <c r="AL2557">
        <f t="shared" si="795"/>
        <v>11</v>
      </c>
      <c r="AM2557">
        <f t="shared" si="796"/>
        <v>19</v>
      </c>
      <c r="AN2557">
        <f t="shared" si="797"/>
        <v>1</v>
      </c>
      <c r="AO2557" t="str">
        <f t="shared" si="798"/>
        <v>Weekend</v>
      </c>
      <c r="AR2557" s="20">
        <f t="shared" si="799"/>
        <v>0</v>
      </c>
    </row>
    <row r="2558" spans="1:44" x14ac:dyDescent="0.35">
      <c r="A2558" t="str">
        <f t="shared" si="781"/>
        <v>CUST2557</v>
      </c>
      <c r="B2558" s="2" t="s">
        <v>2894</v>
      </c>
      <c r="C2558" s="4">
        <v>45579</v>
      </c>
      <c r="D2558" s="2" t="s">
        <v>70</v>
      </c>
      <c r="E2558" t="s">
        <v>5053</v>
      </c>
      <c r="F2558" s="2" t="s">
        <v>13</v>
      </c>
      <c r="G2558" s="2" t="s">
        <v>95</v>
      </c>
      <c r="H2558" s="2">
        <v>1</v>
      </c>
      <c r="I2558" s="19">
        <v>1725.55</v>
      </c>
      <c r="J2558" s="2" t="s">
        <v>5047</v>
      </c>
      <c r="K2558" s="2" t="s">
        <v>16</v>
      </c>
      <c r="L2558" s="2">
        <v>5</v>
      </c>
      <c r="M2558" s="18">
        <f t="shared" si="782"/>
        <v>1725.55</v>
      </c>
      <c r="T2558" t="str">
        <f t="shared" si="783"/>
        <v>Completed</v>
      </c>
      <c r="U2558" t="str">
        <f t="shared" si="784"/>
        <v>Yes</v>
      </c>
      <c r="V2558" t="str">
        <f t="shared" si="785"/>
        <v>No</v>
      </c>
      <c r="X2558">
        <f t="shared" si="786"/>
        <v>559</v>
      </c>
      <c r="Y2558">
        <f t="shared" si="787"/>
        <v>408</v>
      </c>
      <c r="Z2558" s="18">
        <f t="shared" si="788"/>
        <v>1463424.4009529033</v>
      </c>
      <c r="AA2558" s="18">
        <f t="shared" si="789"/>
        <v>118285.78776560788</v>
      </c>
      <c r="AB2558" s="17">
        <f t="shared" si="790"/>
        <v>3.8140589569160999</v>
      </c>
      <c r="AC2558" s="2" t="s">
        <v>95</v>
      </c>
      <c r="AD2558" s="2" t="s">
        <v>13</v>
      </c>
      <c r="AE2558" t="str">
        <f t="shared" si="791"/>
        <v>Home &amp; Kitchen</v>
      </c>
      <c r="AF2558" t="str">
        <f t="shared" si="792"/>
        <v>Home &amp; Kitchen</v>
      </c>
      <c r="AG2558" t="str" cm="1">
        <f t="array" ref="AG2558">INDEX(AD:AD,ROW())</f>
        <v>Home &amp; Kitchen</v>
      </c>
      <c r="AH2558">
        <f t="shared" si="800"/>
        <v>32</v>
      </c>
      <c r="AI2558" t="str">
        <f t="shared" si="793"/>
        <v>Home &amp; Kitchen</v>
      </c>
      <c r="AK2558">
        <f t="shared" si="794"/>
        <v>2024</v>
      </c>
      <c r="AL2558">
        <f t="shared" si="795"/>
        <v>10</v>
      </c>
      <c r="AM2558">
        <f t="shared" si="796"/>
        <v>14</v>
      </c>
      <c r="AN2558">
        <f t="shared" si="797"/>
        <v>2</v>
      </c>
      <c r="AO2558" t="str">
        <f t="shared" si="798"/>
        <v>Weekday</v>
      </c>
      <c r="AR2558" s="20">
        <f t="shared" si="799"/>
        <v>0</v>
      </c>
    </row>
    <row r="2559" spans="1:44" x14ac:dyDescent="0.35">
      <c r="A2559" t="str">
        <f t="shared" si="781"/>
        <v>CUST2558</v>
      </c>
      <c r="B2559" s="2" t="s">
        <v>2895</v>
      </c>
      <c r="C2559" s="4">
        <v>44993</v>
      </c>
      <c r="D2559" s="2" t="s">
        <v>675</v>
      </c>
      <c r="E2559" t="s">
        <v>5053</v>
      </c>
      <c r="F2559" s="2" t="s">
        <v>13</v>
      </c>
      <c r="G2559" s="2" t="s">
        <v>95</v>
      </c>
      <c r="H2559" s="2">
        <v>1</v>
      </c>
      <c r="I2559" s="19">
        <v>966.42</v>
      </c>
      <c r="J2559" s="2" t="s">
        <v>50</v>
      </c>
      <c r="K2559" s="2" t="s">
        <v>16</v>
      </c>
      <c r="L2559" s="2">
        <v>5</v>
      </c>
      <c r="M2559" s="18">
        <f t="shared" si="782"/>
        <v>966.42</v>
      </c>
      <c r="T2559" t="str">
        <f t="shared" si="783"/>
        <v>Completed</v>
      </c>
      <c r="U2559" t="str">
        <f t="shared" si="784"/>
        <v>No</v>
      </c>
      <c r="V2559" t="str">
        <f t="shared" si="785"/>
        <v>No</v>
      </c>
      <c r="X2559">
        <f t="shared" si="786"/>
        <v>559</v>
      </c>
      <c r="Y2559">
        <f t="shared" si="787"/>
        <v>408</v>
      </c>
      <c r="Z2559" s="18">
        <f t="shared" si="788"/>
        <v>1463424.4009529033</v>
      </c>
      <c r="AA2559" s="18">
        <f t="shared" si="789"/>
        <v>118285.78776560788</v>
      </c>
      <c r="AB2559" s="17">
        <f t="shared" si="790"/>
        <v>3.8140589569160999</v>
      </c>
      <c r="AC2559" s="2" t="s">
        <v>95</v>
      </c>
      <c r="AD2559" s="2" t="s">
        <v>13</v>
      </c>
      <c r="AE2559" t="str">
        <f t="shared" si="791"/>
        <v>Home &amp; Kitchen</v>
      </c>
      <c r="AF2559" t="str">
        <f t="shared" si="792"/>
        <v>Home &amp; Kitchen</v>
      </c>
      <c r="AG2559" t="str" cm="1">
        <f t="array" ref="AG2559">INDEX(AD:AD,ROW())</f>
        <v>Home &amp; Kitchen</v>
      </c>
      <c r="AH2559">
        <f t="shared" si="800"/>
        <v>32</v>
      </c>
      <c r="AI2559" t="str">
        <f t="shared" si="793"/>
        <v>Home &amp; Kitchen</v>
      </c>
      <c r="AK2559">
        <f t="shared" si="794"/>
        <v>2023</v>
      </c>
      <c r="AL2559">
        <f t="shared" si="795"/>
        <v>3</v>
      </c>
      <c r="AM2559">
        <f t="shared" si="796"/>
        <v>8</v>
      </c>
      <c r="AN2559">
        <f t="shared" si="797"/>
        <v>4</v>
      </c>
      <c r="AO2559" t="str">
        <f t="shared" si="798"/>
        <v>Weekday</v>
      </c>
      <c r="AR2559" s="20">
        <f t="shared" si="799"/>
        <v>0</v>
      </c>
    </row>
    <row r="2560" spans="1:44" x14ac:dyDescent="0.35">
      <c r="A2560" t="str">
        <f t="shared" si="781"/>
        <v>CUST2559</v>
      </c>
      <c r="B2560" s="2" t="s">
        <v>2896</v>
      </c>
      <c r="C2560" s="4">
        <v>45729</v>
      </c>
      <c r="D2560" s="2" t="s">
        <v>323</v>
      </c>
      <c r="E2560" t="s">
        <v>5050</v>
      </c>
      <c r="F2560" s="2" t="s">
        <v>19</v>
      </c>
      <c r="G2560" s="2" t="s">
        <v>128</v>
      </c>
      <c r="H2560" s="2">
        <v>1</v>
      </c>
      <c r="I2560" s="19">
        <v>923.79</v>
      </c>
      <c r="J2560" s="2" t="s">
        <v>50</v>
      </c>
      <c r="K2560" s="2" t="s">
        <v>16</v>
      </c>
      <c r="L2560" s="2">
        <v>3</v>
      </c>
      <c r="M2560" s="18">
        <f t="shared" si="782"/>
        <v>923.79</v>
      </c>
      <c r="T2560" t="str">
        <f t="shared" si="783"/>
        <v>Completed</v>
      </c>
      <c r="U2560" t="str">
        <f t="shared" si="784"/>
        <v>No</v>
      </c>
      <c r="V2560" t="str">
        <f t="shared" si="785"/>
        <v>No</v>
      </c>
      <c r="X2560">
        <f t="shared" si="786"/>
        <v>589</v>
      </c>
      <c r="Y2560">
        <f t="shared" si="787"/>
        <v>426</v>
      </c>
      <c r="Z2560" s="18">
        <f t="shared" si="788"/>
        <v>2759712.3299794244</v>
      </c>
      <c r="AA2560" s="18">
        <f t="shared" si="789"/>
        <v>330643.50635802455</v>
      </c>
      <c r="AB2560" s="17">
        <f t="shared" si="790"/>
        <v>3.8641711229946525</v>
      </c>
      <c r="AC2560" s="2" t="s">
        <v>128</v>
      </c>
      <c r="AD2560" s="2" t="s">
        <v>19</v>
      </c>
      <c r="AE2560" t="str">
        <f t="shared" si="791"/>
        <v>Electronics</v>
      </c>
      <c r="AF2560" t="str">
        <f t="shared" si="792"/>
        <v>Electronics</v>
      </c>
      <c r="AG2560" t="str" cm="1">
        <f t="array" ref="AG2560">INDEX(AD:AD,ROW())</f>
        <v>Electronics</v>
      </c>
      <c r="AH2560">
        <f t="shared" si="800"/>
        <v>48</v>
      </c>
      <c r="AI2560" t="str">
        <f t="shared" si="793"/>
        <v>Electronics</v>
      </c>
      <c r="AK2560">
        <f t="shared" si="794"/>
        <v>2025</v>
      </c>
      <c r="AL2560">
        <f t="shared" si="795"/>
        <v>3</v>
      </c>
      <c r="AM2560">
        <f t="shared" si="796"/>
        <v>13</v>
      </c>
      <c r="AN2560">
        <f t="shared" si="797"/>
        <v>5</v>
      </c>
      <c r="AO2560" t="str">
        <f t="shared" si="798"/>
        <v>Weekday</v>
      </c>
      <c r="AR2560" s="20">
        <f t="shared" si="799"/>
        <v>0</v>
      </c>
    </row>
    <row r="2561" spans="1:44" x14ac:dyDescent="0.35">
      <c r="A2561" t="str">
        <f t="shared" si="781"/>
        <v>CUST2560</v>
      </c>
      <c r="B2561" s="2" t="s">
        <v>2897</v>
      </c>
      <c r="C2561" s="4">
        <v>45800</v>
      </c>
      <c r="D2561" s="2" t="s">
        <v>572</v>
      </c>
      <c r="E2561" t="s">
        <v>5048</v>
      </c>
      <c r="F2561" s="2" t="s">
        <v>13</v>
      </c>
      <c r="G2561" s="2" t="s">
        <v>95</v>
      </c>
      <c r="H2561" s="2">
        <v>3</v>
      </c>
      <c r="I2561" s="19">
        <v>605.76</v>
      </c>
      <c r="J2561" s="2" t="s">
        <v>15</v>
      </c>
      <c r="K2561" s="2" t="s">
        <v>16</v>
      </c>
      <c r="L2561" s="2">
        <v>3</v>
      </c>
      <c r="M2561" s="18">
        <f t="shared" si="782"/>
        <v>1817.28</v>
      </c>
      <c r="T2561" t="str">
        <f t="shared" si="783"/>
        <v>Completed</v>
      </c>
      <c r="U2561" t="str">
        <f t="shared" si="784"/>
        <v>Yes</v>
      </c>
      <c r="V2561" t="str">
        <f t="shared" si="785"/>
        <v>No</v>
      </c>
      <c r="X2561">
        <f t="shared" si="786"/>
        <v>590</v>
      </c>
      <c r="Y2561">
        <f t="shared" si="787"/>
        <v>451</v>
      </c>
      <c r="Z2561" s="18">
        <f t="shared" si="788"/>
        <v>1463424.4009529033</v>
      </c>
      <c r="AA2561" s="18">
        <f t="shared" si="789"/>
        <v>118285.78776560788</v>
      </c>
      <c r="AB2561" s="17">
        <f t="shared" si="790"/>
        <v>3.8140589569160999</v>
      </c>
      <c r="AC2561" s="2" t="s">
        <v>95</v>
      </c>
      <c r="AD2561" s="2" t="s">
        <v>13</v>
      </c>
      <c r="AE2561" t="str">
        <f t="shared" si="791"/>
        <v>Home &amp; Kitchen</v>
      </c>
      <c r="AF2561" t="str">
        <f t="shared" si="792"/>
        <v>Home &amp; Kitchen</v>
      </c>
      <c r="AG2561" t="str" cm="1">
        <f t="array" ref="AG2561">INDEX(AD:AD,ROW())</f>
        <v>Home &amp; Kitchen</v>
      </c>
      <c r="AH2561">
        <f t="shared" si="800"/>
        <v>32</v>
      </c>
      <c r="AI2561" t="str">
        <f t="shared" si="793"/>
        <v>Home &amp; Kitchen</v>
      </c>
      <c r="AK2561">
        <f t="shared" si="794"/>
        <v>2025</v>
      </c>
      <c r="AL2561">
        <f t="shared" si="795"/>
        <v>5</v>
      </c>
      <c r="AM2561">
        <f t="shared" si="796"/>
        <v>23</v>
      </c>
      <c r="AN2561">
        <f t="shared" si="797"/>
        <v>6</v>
      </c>
      <c r="AO2561" t="str">
        <f t="shared" si="798"/>
        <v>Weekday</v>
      </c>
      <c r="AR2561" s="20">
        <f t="shared" si="799"/>
        <v>0</v>
      </c>
    </row>
    <row r="2562" spans="1:44" x14ac:dyDescent="0.35">
      <c r="A2562" t="str">
        <f t="shared" si="781"/>
        <v>CUST2561</v>
      </c>
      <c r="B2562" s="2" t="s">
        <v>2898</v>
      </c>
      <c r="C2562" s="4">
        <v>45189</v>
      </c>
      <c r="D2562" s="2" t="s">
        <v>822</v>
      </c>
      <c r="E2562" t="s">
        <v>5051</v>
      </c>
      <c r="F2562" s="2" t="s">
        <v>23</v>
      </c>
      <c r="G2562" s="2" t="s">
        <v>24</v>
      </c>
      <c r="H2562" s="2">
        <v>1</v>
      </c>
      <c r="I2562" s="19">
        <v>391</v>
      </c>
      <c r="J2562" s="2" t="s">
        <v>20</v>
      </c>
      <c r="K2562" s="2" t="s">
        <v>16</v>
      </c>
      <c r="L2562" s="2">
        <v>5</v>
      </c>
      <c r="M2562" s="18">
        <f t="shared" si="782"/>
        <v>391</v>
      </c>
      <c r="T2562" t="str">
        <f t="shared" si="783"/>
        <v>Completed</v>
      </c>
      <c r="U2562" t="str">
        <f t="shared" si="784"/>
        <v>No</v>
      </c>
      <c r="V2562" t="str">
        <f t="shared" si="785"/>
        <v>No</v>
      </c>
      <c r="X2562">
        <f t="shared" si="786"/>
        <v>619</v>
      </c>
      <c r="Y2562">
        <f t="shared" si="787"/>
        <v>468</v>
      </c>
      <c r="Z2562" s="18">
        <f t="shared" si="788"/>
        <v>594714.6477588166</v>
      </c>
      <c r="AA2562" s="18">
        <f t="shared" si="789"/>
        <v>60882.938065984097</v>
      </c>
      <c r="AB2562" s="17">
        <f t="shared" si="790"/>
        <v>3.804733727810651</v>
      </c>
      <c r="AC2562" s="2" t="s">
        <v>24</v>
      </c>
      <c r="AD2562" s="2" t="s">
        <v>23</v>
      </c>
      <c r="AE2562" t="str">
        <f t="shared" si="791"/>
        <v>Books</v>
      </c>
      <c r="AF2562" t="str">
        <f t="shared" si="792"/>
        <v>Books</v>
      </c>
      <c r="AG2562" t="str" cm="1">
        <f t="array" ref="AG2562">INDEX(AD:AD,ROW())</f>
        <v>Books</v>
      </c>
      <c r="AH2562">
        <f t="shared" si="800"/>
        <v>4</v>
      </c>
      <c r="AI2562" t="str">
        <f t="shared" si="793"/>
        <v>Books</v>
      </c>
      <c r="AK2562">
        <f t="shared" si="794"/>
        <v>2023</v>
      </c>
      <c r="AL2562">
        <f t="shared" si="795"/>
        <v>9</v>
      </c>
      <c r="AM2562">
        <f t="shared" si="796"/>
        <v>20</v>
      </c>
      <c r="AN2562">
        <f t="shared" si="797"/>
        <v>4</v>
      </c>
      <c r="AO2562" t="str">
        <f t="shared" si="798"/>
        <v>Weekday</v>
      </c>
      <c r="AR2562" s="20">
        <f t="shared" si="799"/>
        <v>0</v>
      </c>
    </row>
    <row r="2563" spans="1:44" x14ac:dyDescent="0.35">
      <c r="A2563" t="str">
        <f t="shared" ref="A2563:A2626" si="801">"CUST"&amp;TEXT(ROW()-1,"0000")</f>
        <v>CUST2562</v>
      </c>
      <c r="B2563" s="2" t="s">
        <v>2899</v>
      </c>
      <c r="C2563" s="4">
        <v>45209</v>
      </c>
      <c r="D2563" s="2" t="s">
        <v>497</v>
      </c>
      <c r="E2563" t="s">
        <v>5054</v>
      </c>
      <c r="F2563" s="2" t="s">
        <v>19</v>
      </c>
      <c r="G2563" s="2" t="s">
        <v>60</v>
      </c>
      <c r="H2563" s="2">
        <v>1</v>
      </c>
      <c r="I2563" s="19">
        <v>3431.29</v>
      </c>
      <c r="J2563" s="2" t="s">
        <v>20</v>
      </c>
      <c r="K2563" s="2" t="s">
        <v>16</v>
      </c>
      <c r="L2563" s="2">
        <v>5</v>
      </c>
      <c r="M2563" s="18">
        <f t="shared" ref="M2563:M2626" si="802">H2563*I2563</f>
        <v>3431.29</v>
      </c>
      <c r="T2563" t="str">
        <f t="shared" ref="T2563:T2626" si="803">IF(K2563="Cancelled","Lost Sale",IF(K2563="Pending","Pending","Completed"))</f>
        <v>Completed</v>
      </c>
      <c r="U2563" t="str">
        <f t="shared" ref="U2563:U2626" si="804">IF(AND(K2563="Delivered",M2563&gt;1000),"Yes","No")</f>
        <v>Yes</v>
      </c>
      <c r="V2563" t="str">
        <f t="shared" ref="V2563:V2626" si="805">IF(OR(K2563="Cancelled",K2563="Pending"),"Yes","No")</f>
        <v>No</v>
      </c>
      <c r="X2563">
        <f t="shared" ref="X2563:X2626" si="806">COUNTIF($E$2:$E$4701,E2563)</f>
        <v>558</v>
      </c>
      <c r="Y2563">
        <f t="shared" ref="Y2563:Y2626" si="807">COUNTIFS($E$2:$E$4701,E2563,$K$2:$K$4701,"Delivered")</f>
        <v>430</v>
      </c>
      <c r="Z2563" s="18">
        <f t="shared" ref="Z2563:Z2626" si="808">SUMIF($F$2:$F$4701,F2563,$M$2:$M$4701)</f>
        <v>2759712.3299794244</v>
      </c>
      <c r="AA2563" s="18">
        <f t="shared" ref="AA2563:AA2626" si="809">SUMIFS($M$2:$M$4701,$F$2:$F$4701,F2563,$K$2:$K$4701,"Pending")</f>
        <v>330643.50635802455</v>
      </c>
      <c r="AB2563" s="17">
        <f t="shared" ref="AB2563:AB2626" si="810">AVERAGEIF($F$2:$F$4701,F2563,$L$2:$L$4701)</f>
        <v>3.8641711229946525</v>
      </c>
      <c r="AC2563" s="2" t="s">
        <v>60</v>
      </c>
      <c r="AD2563" s="2" t="s">
        <v>19</v>
      </c>
      <c r="AE2563" t="str">
        <f t="shared" ref="AE2563:AE2626" si="811">VLOOKUP(G2563,$AC$2:$AD$4738,2,FALSE)</f>
        <v>Electronics</v>
      </c>
      <c r="AF2563" t="str">
        <f t="shared" ref="AF2563:AF2626" si="812">_xlfn.XLOOKUP(G2563,AC:AC,AD:AD)</f>
        <v>Electronics</v>
      </c>
      <c r="AG2563" t="str" cm="1">
        <f t="array" ref="AG2563">INDEX(AD:AD,ROW())</f>
        <v>Electronics</v>
      </c>
      <c r="AH2563">
        <f t="shared" si="800"/>
        <v>17</v>
      </c>
      <c r="AI2563" t="str">
        <f t="shared" ref="AI2563:AI2626" si="813">INDEX(AD:AD,MATCH(G2563,AC:AC,0))</f>
        <v>Electronics</v>
      </c>
      <c r="AK2563">
        <f t="shared" ref="AK2563:AK2626" si="814">YEAR(C2563)</f>
        <v>2023</v>
      </c>
      <c r="AL2563">
        <f t="shared" ref="AL2563:AL2626" si="815">MONTH(C2563)</f>
        <v>10</v>
      </c>
      <c r="AM2563">
        <f t="shared" ref="AM2563:AM2626" si="816">DAY(C2563)</f>
        <v>10</v>
      </c>
      <c r="AN2563">
        <f t="shared" ref="AN2563:AN2626" si="817">WEEKDAY(C2563)</f>
        <v>3</v>
      </c>
      <c r="AO2563" t="str">
        <f t="shared" ref="AO2563:AO2626" si="818">IF(WEEKDAY(C2563,2)&gt;5,"Weekend","Weekday")</f>
        <v>Weekday</v>
      </c>
      <c r="AR2563" s="20">
        <f t="shared" ref="AR2563:AR2626" si="819">IF(OR(K2563="Cancelled",K2563="Returned"),1,0)</f>
        <v>0</v>
      </c>
    </row>
    <row r="2564" spans="1:44" x14ac:dyDescent="0.35">
      <c r="A2564" t="str">
        <f t="shared" si="801"/>
        <v>CUST2563</v>
      </c>
      <c r="B2564" s="2" t="s">
        <v>2900</v>
      </c>
      <c r="C2564" s="4">
        <v>45624</v>
      </c>
      <c r="D2564" s="2" t="s">
        <v>677</v>
      </c>
      <c r="E2564" t="s">
        <v>5052</v>
      </c>
      <c r="F2564" s="2" t="s">
        <v>23</v>
      </c>
      <c r="G2564" s="2" t="s">
        <v>68</v>
      </c>
      <c r="H2564" s="2">
        <v>1</v>
      </c>
      <c r="I2564" s="19">
        <v>402.94</v>
      </c>
      <c r="J2564" s="2" t="s">
        <v>50</v>
      </c>
      <c r="K2564" s="2" t="s">
        <v>16</v>
      </c>
      <c r="L2564" s="2">
        <v>4</v>
      </c>
      <c r="M2564" s="18">
        <f t="shared" si="802"/>
        <v>402.94</v>
      </c>
      <c r="T2564" t="str">
        <f t="shared" si="803"/>
        <v>Completed</v>
      </c>
      <c r="U2564" t="str">
        <f t="shared" si="804"/>
        <v>No</v>
      </c>
      <c r="V2564" t="str">
        <f t="shared" si="805"/>
        <v>No</v>
      </c>
      <c r="X2564">
        <f t="shared" si="806"/>
        <v>573</v>
      </c>
      <c r="Y2564">
        <f t="shared" si="807"/>
        <v>450</v>
      </c>
      <c r="Z2564" s="18">
        <f t="shared" si="808"/>
        <v>594714.6477588166</v>
      </c>
      <c r="AA2564" s="18">
        <f t="shared" si="809"/>
        <v>60882.938065984097</v>
      </c>
      <c r="AB2564" s="17">
        <f t="shared" si="810"/>
        <v>3.804733727810651</v>
      </c>
      <c r="AC2564" s="2" t="s">
        <v>68</v>
      </c>
      <c r="AD2564" s="2" t="s">
        <v>23</v>
      </c>
      <c r="AE2564" t="str">
        <f t="shared" si="811"/>
        <v>Books</v>
      </c>
      <c r="AF2564" t="str">
        <f t="shared" si="812"/>
        <v>Books</v>
      </c>
      <c r="AG2564" t="str" cm="1">
        <f t="array" ref="AG2564">INDEX(AD:AD,ROW())</f>
        <v>Books</v>
      </c>
      <c r="AH2564">
        <f t="shared" si="800"/>
        <v>20</v>
      </c>
      <c r="AI2564" t="str">
        <f t="shared" si="813"/>
        <v>Books</v>
      </c>
      <c r="AK2564">
        <f t="shared" si="814"/>
        <v>2024</v>
      </c>
      <c r="AL2564">
        <f t="shared" si="815"/>
        <v>11</v>
      </c>
      <c r="AM2564">
        <f t="shared" si="816"/>
        <v>28</v>
      </c>
      <c r="AN2564">
        <f t="shared" si="817"/>
        <v>5</v>
      </c>
      <c r="AO2564" t="str">
        <f t="shared" si="818"/>
        <v>Weekday</v>
      </c>
      <c r="AR2564" s="20">
        <f t="shared" si="819"/>
        <v>0</v>
      </c>
    </row>
    <row r="2565" spans="1:44" x14ac:dyDescent="0.35">
      <c r="A2565" t="str">
        <f t="shared" si="801"/>
        <v>CUST2564</v>
      </c>
      <c r="B2565" s="2" t="s">
        <v>2901</v>
      </c>
      <c r="C2565" s="4">
        <v>45490</v>
      </c>
      <c r="D2565" s="2" t="s">
        <v>154</v>
      </c>
      <c r="E2565" t="s">
        <v>5049</v>
      </c>
      <c r="F2565" s="2" t="s">
        <v>29</v>
      </c>
      <c r="G2565" s="2" t="s">
        <v>30</v>
      </c>
      <c r="H2565" s="2">
        <v>1</v>
      </c>
      <c r="I2565" s="19">
        <v>1246.18</v>
      </c>
      <c r="J2565" s="2" t="s">
        <v>50</v>
      </c>
      <c r="K2565" s="2" t="s">
        <v>16</v>
      </c>
      <c r="L2565" s="2">
        <v>5</v>
      </c>
      <c r="M2565" s="18">
        <f t="shared" si="802"/>
        <v>1246.18</v>
      </c>
      <c r="T2565" t="str">
        <f t="shared" si="803"/>
        <v>Completed</v>
      </c>
      <c r="U2565" t="str">
        <f t="shared" si="804"/>
        <v>Yes</v>
      </c>
      <c r="V2565" t="str">
        <f t="shared" si="805"/>
        <v>No</v>
      </c>
      <c r="X2565">
        <f t="shared" si="806"/>
        <v>595</v>
      </c>
      <c r="Y2565">
        <f t="shared" si="807"/>
        <v>444</v>
      </c>
      <c r="Z2565" s="18">
        <f t="shared" si="808"/>
        <v>1892867.2841657216</v>
      </c>
      <c r="AA2565" s="18">
        <f t="shared" si="809"/>
        <v>199432.98236095349</v>
      </c>
      <c r="AB2565" s="17">
        <f t="shared" si="810"/>
        <v>3.8949824970828471</v>
      </c>
      <c r="AC2565" s="2" t="s">
        <v>30</v>
      </c>
      <c r="AD2565" s="2" t="s">
        <v>29</v>
      </c>
      <c r="AE2565" t="str">
        <f t="shared" si="811"/>
        <v>Fashion</v>
      </c>
      <c r="AF2565" t="str">
        <f t="shared" si="812"/>
        <v>Fashion</v>
      </c>
      <c r="AG2565" t="str" cm="1">
        <f t="array" ref="AG2565">INDEX(AD:AD,ROW())</f>
        <v>Fashion</v>
      </c>
      <c r="AH2565">
        <f t="shared" si="800"/>
        <v>6</v>
      </c>
      <c r="AI2565" t="str">
        <f t="shared" si="813"/>
        <v>Fashion</v>
      </c>
      <c r="AK2565">
        <f t="shared" si="814"/>
        <v>2024</v>
      </c>
      <c r="AL2565">
        <f t="shared" si="815"/>
        <v>7</v>
      </c>
      <c r="AM2565">
        <f t="shared" si="816"/>
        <v>17</v>
      </c>
      <c r="AN2565">
        <f t="shared" si="817"/>
        <v>4</v>
      </c>
      <c r="AO2565" t="str">
        <f t="shared" si="818"/>
        <v>Weekday</v>
      </c>
      <c r="AR2565" s="20">
        <f t="shared" si="819"/>
        <v>0</v>
      </c>
    </row>
    <row r="2566" spans="1:44" x14ac:dyDescent="0.35">
      <c r="A2566" t="str">
        <f t="shared" si="801"/>
        <v>CUST2565</v>
      </c>
      <c r="B2566" s="2" t="s">
        <v>2902</v>
      </c>
      <c r="C2566" s="4">
        <v>44949</v>
      </c>
      <c r="D2566" s="2" t="s">
        <v>172</v>
      </c>
      <c r="E2566" t="s">
        <v>5049</v>
      </c>
      <c r="F2566" s="2" t="s">
        <v>29</v>
      </c>
      <c r="G2566" s="2" t="s">
        <v>5041</v>
      </c>
      <c r="H2566" s="2">
        <v>1</v>
      </c>
      <c r="I2566" s="19">
        <v>368.28</v>
      </c>
      <c r="J2566" s="2" t="s">
        <v>5046</v>
      </c>
      <c r="K2566" s="2" t="s">
        <v>31</v>
      </c>
      <c r="L2566" s="2">
        <v>4</v>
      </c>
      <c r="M2566" s="18">
        <f t="shared" si="802"/>
        <v>368.28</v>
      </c>
      <c r="T2566" t="str">
        <f t="shared" si="803"/>
        <v>Pending</v>
      </c>
      <c r="U2566" t="str">
        <f t="shared" si="804"/>
        <v>No</v>
      </c>
      <c r="V2566" t="str">
        <f t="shared" si="805"/>
        <v>Yes</v>
      </c>
      <c r="X2566">
        <f t="shared" si="806"/>
        <v>595</v>
      </c>
      <c r="Y2566">
        <f t="shared" si="807"/>
        <v>444</v>
      </c>
      <c r="Z2566" s="18">
        <f t="shared" si="808"/>
        <v>1892867.2841657216</v>
      </c>
      <c r="AA2566" s="18">
        <f t="shared" si="809"/>
        <v>199432.98236095349</v>
      </c>
      <c r="AB2566" s="17">
        <f t="shared" si="810"/>
        <v>3.8949824970828471</v>
      </c>
      <c r="AC2566" s="2" t="s">
        <v>5041</v>
      </c>
      <c r="AD2566" s="2" t="s">
        <v>29</v>
      </c>
      <c r="AE2566" t="str">
        <f t="shared" si="811"/>
        <v>Fashion</v>
      </c>
      <c r="AF2566" t="str">
        <f t="shared" si="812"/>
        <v>Fashion</v>
      </c>
      <c r="AG2566" t="str" cm="1">
        <f t="array" ref="AG2566">INDEX(AD:AD,ROW())</f>
        <v>Fashion</v>
      </c>
      <c r="AH2566">
        <f t="shared" si="800"/>
        <v>15</v>
      </c>
      <c r="AI2566" t="str">
        <f t="shared" si="813"/>
        <v>Fashion</v>
      </c>
      <c r="AK2566">
        <f t="shared" si="814"/>
        <v>2023</v>
      </c>
      <c r="AL2566">
        <f t="shared" si="815"/>
        <v>1</v>
      </c>
      <c r="AM2566">
        <f t="shared" si="816"/>
        <v>23</v>
      </c>
      <c r="AN2566">
        <f t="shared" si="817"/>
        <v>2</v>
      </c>
      <c r="AO2566" t="str">
        <f t="shared" si="818"/>
        <v>Weekday</v>
      </c>
      <c r="AR2566" s="20">
        <f t="shared" si="819"/>
        <v>0</v>
      </c>
    </row>
    <row r="2567" spans="1:44" x14ac:dyDescent="0.35">
      <c r="A2567" t="str">
        <f t="shared" si="801"/>
        <v>CUST2566</v>
      </c>
      <c r="B2567" s="2" t="s">
        <v>2903</v>
      </c>
      <c r="C2567" s="4">
        <v>45274</v>
      </c>
      <c r="D2567" s="2" t="s">
        <v>367</v>
      </c>
      <c r="E2567" t="s">
        <v>5051</v>
      </c>
      <c r="F2567" s="2" t="s">
        <v>19</v>
      </c>
      <c r="G2567" s="2" t="s">
        <v>5039</v>
      </c>
      <c r="H2567" s="2">
        <v>1</v>
      </c>
      <c r="I2567" s="19">
        <v>488.18</v>
      </c>
      <c r="J2567" s="2" t="s">
        <v>20</v>
      </c>
      <c r="K2567" s="2" t="s">
        <v>103</v>
      </c>
      <c r="L2567" s="2">
        <v>5</v>
      </c>
      <c r="M2567" s="18">
        <f t="shared" si="802"/>
        <v>488.18</v>
      </c>
      <c r="T2567" t="str">
        <f t="shared" si="803"/>
        <v>Lost Sale</v>
      </c>
      <c r="U2567" t="str">
        <f t="shared" si="804"/>
        <v>No</v>
      </c>
      <c r="V2567" t="str">
        <f t="shared" si="805"/>
        <v>Yes</v>
      </c>
      <c r="X2567">
        <f t="shared" si="806"/>
        <v>619</v>
      </c>
      <c r="Y2567">
        <f t="shared" si="807"/>
        <v>468</v>
      </c>
      <c r="Z2567" s="18">
        <f t="shared" si="808"/>
        <v>2759712.3299794244</v>
      </c>
      <c r="AA2567" s="18">
        <f t="shared" si="809"/>
        <v>330643.50635802455</v>
      </c>
      <c r="AB2567" s="17">
        <f t="shared" si="810"/>
        <v>3.8641711229946525</v>
      </c>
      <c r="AC2567" s="2" t="s">
        <v>5039</v>
      </c>
      <c r="AD2567" s="2" t="s">
        <v>19</v>
      </c>
      <c r="AE2567" t="str">
        <f t="shared" si="811"/>
        <v>Electronics</v>
      </c>
      <c r="AF2567" t="str">
        <f t="shared" si="812"/>
        <v>Electronics</v>
      </c>
      <c r="AG2567" t="str" cm="1">
        <f t="array" ref="AG2567">INDEX(AD:AD,ROW())</f>
        <v>Electronics</v>
      </c>
      <c r="AH2567">
        <f t="shared" si="800"/>
        <v>3</v>
      </c>
      <c r="AI2567" t="str">
        <f t="shared" si="813"/>
        <v>Electronics</v>
      </c>
      <c r="AK2567">
        <f t="shared" si="814"/>
        <v>2023</v>
      </c>
      <c r="AL2567">
        <f t="shared" si="815"/>
        <v>12</v>
      </c>
      <c r="AM2567">
        <f t="shared" si="816"/>
        <v>14</v>
      </c>
      <c r="AN2567">
        <f t="shared" si="817"/>
        <v>5</v>
      </c>
      <c r="AO2567" t="str">
        <f t="shared" si="818"/>
        <v>Weekday</v>
      </c>
      <c r="AR2567" s="20">
        <f t="shared" si="819"/>
        <v>1</v>
      </c>
    </row>
    <row r="2568" spans="1:44" x14ac:dyDescent="0.35">
      <c r="A2568" t="str">
        <f t="shared" si="801"/>
        <v>CUST2567</v>
      </c>
      <c r="B2568" s="2" t="s">
        <v>2904</v>
      </c>
      <c r="C2568" s="4">
        <v>45694</v>
      </c>
      <c r="D2568" s="2" t="s">
        <v>178</v>
      </c>
      <c r="E2568" t="s">
        <v>5050</v>
      </c>
      <c r="F2568" s="2" t="s">
        <v>42</v>
      </c>
      <c r="G2568" s="2" t="s">
        <v>5042</v>
      </c>
      <c r="H2568" s="2">
        <v>3</v>
      </c>
      <c r="I2568" s="19">
        <v>662.52</v>
      </c>
      <c r="J2568" s="2" t="s">
        <v>50</v>
      </c>
      <c r="K2568" s="2" t="s">
        <v>31</v>
      </c>
      <c r="L2568" s="2">
        <v>1</v>
      </c>
      <c r="M2568" s="18">
        <f t="shared" si="802"/>
        <v>1987.56</v>
      </c>
      <c r="T2568" t="str">
        <f t="shared" si="803"/>
        <v>Pending</v>
      </c>
      <c r="U2568" t="str">
        <f t="shared" si="804"/>
        <v>No</v>
      </c>
      <c r="V2568" t="str">
        <f t="shared" si="805"/>
        <v>Yes</v>
      </c>
      <c r="X2568">
        <f t="shared" si="806"/>
        <v>589</v>
      </c>
      <c r="Y2568">
        <f t="shared" si="807"/>
        <v>426</v>
      </c>
      <c r="Z2568" s="18">
        <f t="shared" si="808"/>
        <v>1098537.4901531704</v>
      </c>
      <c r="AA2568" s="18">
        <f t="shared" si="809"/>
        <v>96724.388030634553</v>
      </c>
      <c r="AB2568" s="17">
        <f t="shared" si="810"/>
        <v>3.9001122334455669</v>
      </c>
      <c r="AC2568" s="2" t="s">
        <v>5042</v>
      </c>
      <c r="AD2568" s="2" t="s">
        <v>42</v>
      </c>
      <c r="AE2568" t="str">
        <f t="shared" si="811"/>
        <v>Beauty</v>
      </c>
      <c r="AF2568" t="str">
        <f t="shared" si="812"/>
        <v>Beauty</v>
      </c>
      <c r="AG2568" t="str" cm="1">
        <f t="array" ref="AG2568">INDEX(AD:AD,ROW())</f>
        <v>Beauty</v>
      </c>
      <c r="AH2568">
        <f t="shared" si="800"/>
        <v>18</v>
      </c>
      <c r="AI2568" t="str">
        <f t="shared" si="813"/>
        <v>Beauty</v>
      </c>
      <c r="AK2568">
        <f t="shared" si="814"/>
        <v>2025</v>
      </c>
      <c r="AL2568">
        <f t="shared" si="815"/>
        <v>2</v>
      </c>
      <c r="AM2568">
        <f t="shared" si="816"/>
        <v>6</v>
      </c>
      <c r="AN2568">
        <f t="shared" si="817"/>
        <v>5</v>
      </c>
      <c r="AO2568" t="str">
        <f t="shared" si="818"/>
        <v>Weekday</v>
      </c>
      <c r="AR2568" s="20">
        <f t="shared" si="819"/>
        <v>0</v>
      </c>
    </row>
    <row r="2569" spans="1:44" x14ac:dyDescent="0.35">
      <c r="A2569" t="str">
        <f t="shared" si="801"/>
        <v>CUST2568</v>
      </c>
      <c r="B2569" s="2" t="s">
        <v>2905</v>
      </c>
      <c r="C2569" s="4">
        <v>45038</v>
      </c>
      <c r="D2569" s="2" t="s">
        <v>1393</v>
      </c>
      <c r="E2569" t="s">
        <v>5052</v>
      </c>
      <c r="F2569" s="2" t="s">
        <v>23</v>
      </c>
      <c r="G2569" s="2" t="s">
        <v>75</v>
      </c>
      <c r="H2569" s="2">
        <v>1</v>
      </c>
      <c r="I2569" s="19">
        <v>154.08000000000001</v>
      </c>
      <c r="J2569" s="2" t="s">
        <v>5047</v>
      </c>
      <c r="K2569" s="2" t="s">
        <v>16</v>
      </c>
      <c r="L2569" s="2">
        <v>5</v>
      </c>
      <c r="M2569" s="18">
        <f t="shared" si="802"/>
        <v>154.08000000000001</v>
      </c>
      <c r="T2569" t="str">
        <f t="shared" si="803"/>
        <v>Completed</v>
      </c>
      <c r="U2569" t="str">
        <f t="shared" si="804"/>
        <v>No</v>
      </c>
      <c r="V2569" t="str">
        <f t="shared" si="805"/>
        <v>No</v>
      </c>
      <c r="X2569">
        <f t="shared" si="806"/>
        <v>573</v>
      </c>
      <c r="Y2569">
        <f t="shared" si="807"/>
        <v>450</v>
      </c>
      <c r="Z2569" s="18">
        <f t="shared" si="808"/>
        <v>594714.6477588166</v>
      </c>
      <c r="AA2569" s="18">
        <f t="shared" si="809"/>
        <v>60882.938065984097</v>
      </c>
      <c r="AB2569" s="17">
        <f t="shared" si="810"/>
        <v>3.804733727810651</v>
      </c>
      <c r="AC2569" s="2" t="s">
        <v>75</v>
      </c>
      <c r="AD2569" s="2" t="s">
        <v>23</v>
      </c>
      <c r="AE2569" t="str">
        <f t="shared" si="811"/>
        <v>Books</v>
      </c>
      <c r="AF2569" t="str">
        <f t="shared" si="812"/>
        <v>Books</v>
      </c>
      <c r="AG2569" t="str" cm="1">
        <f t="array" ref="AG2569">INDEX(AD:AD,ROW())</f>
        <v>Books</v>
      </c>
      <c r="AH2569">
        <f t="shared" ref="AH2569:AH2632" si="820">MATCH(G2569,AC:AC,0)</f>
        <v>23</v>
      </c>
      <c r="AI2569" t="str">
        <f t="shared" si="813"/>
        <v>Books</v>
      </c>
      <c r="AK2569">
        <f t="shared" si="814"/>
        <v>2023</v>
      </c>
      <c r="AL2569">
        <f t="shared" si="815"/>
        <v>4</v>
      </c>
      <c r="AM2569">
        <f t="shared" si="816"/>
        <v>22</v>
      </c>
      <c r="AN2569">
        <f t="shared" si="817"/>
        <v>7</v>
      </c>
      <c r="AO2569" t="str">
        <f t="shared" si="818"/>
        <v>Weekend</v>
      </c>
      <c r="AR2569" s="20">
        <f t="shared" si="819"/>
        <v>0</v>
      </c>
    </row>
    <row r="2570" spans="1:44" x14ac:dyDescent="0.35">
      <c r="A2570" t="str">
        <f t="shared" si="801"/>
        <v>CUST2569</v>
      </c>
      <c r="B2570" s="2" t="s">
        <v>2906</v>
      </c>
      <c r="C2570" s="4">
        <v>45248</v>
      </c>
      <c r="D2570" s="2" t="s">
        <v>99</v>
      </c>
      <c r="E2570" t="s">
        <v>5052</v>
      </c>
      <c r="F2570" s="2" t="s">
        <v>29</v>
      </c>
      <c r="G2570" s="2" t="s">
        <v>5041</v>
      </c>
      <c r="H2570" s="2">
        <v>1</v>
      </c>
      <c r="I2570" s="19">
        <v>1664.25</v>
      </c>
      <c r="J2570" s="2" t="s">
        <v>5046</v>
      </c>
      <c r="K2570" s="2" t="s">
        <v>16</v>
      </c>
      <c r="L2570" s="2">
        <v>4</v>
      </c>
      <c r="M2570" s="18">
        <f t="shared" si="802"/>
        <v>1664.25</v>
      </c>
      <c r="T2570" t="str">
        <f t="shared" si="803"/>
        <v>Completed</v>
      </c>
      <c r="U2570" t="str">
        <f t="shared" si="804"/>
        <v>Yes</v>
      </c>
      <c r="V2570" t="str">
        <f t="shared" si="805"/>
        <v>No</v>
      </c>
      <c r="X2570">
        <f t="shared" si="806"/>
        <v>573</v>
      </c>
      <c r="Y2570">
        <f t="shared" si="807"/>
        <v>450</v>
      </c>
      <c r="Z2570" s="18">
        <f t="shared" si="808"/>
        <v>1892867.2841657216</v>
      </c>
      <c r="AA2570" s="18">
        <f t="shared" si="809"/>
        <v>199432.98236095349</v>
      </c>
      <c r="AB2570" s="17">
        <f t="shared" si="810"/>
        <v>3.8949824970828471</v>
      </c>
      <c r="AC2570" s="2" t="s">
        <v>5041</v>
      </c>
      <c r="AD2570" s="2" t="s">
        <v>29</v>
      </c>
      <c r="AE2570" t="str">
        <f t="shared" si="811"/>
        <v>Fashion</v>
      </c>
      <c r="AF2570" t="str">
        <f t="shared" si="812"/>
        <v>Fashion</v>
      </c>
      <c r="AG2570" t="str" cm="1">
        <f t="array" ref="AG2570">INDEX(AD:AD,ROW())</f>
        <v>Fashion</v>
      </c>
      <c r="AH2570">
        <f t="shared" si="820"/>
        <v>15</v>
      </c>
      <c r="AI2570" t="str">
        <f t="shared" si="813"/>
        <v>Fashion</v>
      </c>
      <c r="AK2570">
        <f t="shared" si="814"/>
        <v>2023</v>
      </c>
      <c r="AL2570">
        <f t="shared" si="815"/>
        <v>11</v>
      </c>
      <c r="AM2570">
        <f t="shared" si="816"/>
        <v>18</v>
      </c>
      <c r="AN2570">
        <f t="shared" si="817"/>
        <v>7</v>
      </c>
      <c r="AO2570" t="str">
        <f t="shared" si="818"/>
        <v>Weekend</v>
      </c>
      <c r="AR2570" s="20">
        <f t="shared" si="819"/>
        <v>0</v>
      </c>
    </row>
    <row r="2571" spans="1:44" x14ac:dyDescent="0.35">
      <c r="A2571" t="str">
        <f t="shared" si="801"/>
        <v>CUST2570</v>
      </c>
      <c r="B2571" s="2" t="s">
        <v>2907</v>
      </c>
      <c r="C2571" s="4">
        <v>45598</v>
      </c>
      <c r="D2571" s="2" t="s">
        <v>1448</v>
      </c>
      <c r="E2571" t="s">
        <v>5049</v>
      </c>
      <c r="F2571" s="2" t="s">
        <v>19</v>
      </c>
      <c r="G2571" s="2" t="s">
        <v>5040</v>
      </c>
      <c r="H2571" s="2">
        <v>1</v>
      </c>
      <c r="I2571" s="19">
        <v>630.6</v>
      </c>
      <c r="J2571" s="2" t="s">
        <v>5047</v>
      </c>
      <c r="K2571" s="2" t="s">
        <v>16</v>
      </c>
      <c r="L2571" s="2">
        <v>5</v>
      </c>
      <c r="M2571" s="18">
        <f t="shared" si="802"/>
        <v>630.6</v>
      </c>
      <c r="T2571" t="str">
        <f t="shared" si="803"/>
        <v>Completed</v>
      </c>
      <c r="U2571" t="str">
        <f t="shared" si="804"/>
        <v>No</v>
      </c>
      <c r="V2571" t="str">
        <f t="shared" si="805"/>
        <v>No</v>
      </c>
      <c r="X2571">
        <f t="shared" si="806"/>
        <v>595</v>
      </c>
      <c r="Y2571">
        <f t="shared" si="807"/>
        <v>444</v>
      </c>
      <c r="Z2571" s="18">
        <f t="shared" si="808"/>
        <v>2759712.3299794244</v>
      </c>
      <c r="AA2571" s="18">
        <f t="shared" si="809"/>
        <v>330643.50635802455</v>
      </c>
      <c r="AB2571" s="17">
        <f t="shared" si="810"/>
        <v>3.8641711229946525</v>
      </c>
      <c r="AC2571" s="2" t="s">
        <v>5040</v>
      </c>
      <c r="AD2571" s="2" t="s">
        <v>19</v>
      </c>
      <c r="AE2571" t="str">
        <f t="shared" si="811"/>
        <v>Electronics</v>
      </c>
      <c r="AF2571" t="str">
        <f t="shared" si="812"/>
        <v>Electronics</v>
      </c>
      <c r="AG2571" t="str" cm="1">
        <f t="array" ref="AG2571">INDEX(AD:AD,ROW())</f>
        <v>Electronics</v>
      </c>
      <c r="AH2571">
        <f t="shared" si="820"/>
        <v>13</v>
      </c>
      <c r="AI2571" t="str">
        <f t="shared" si="813"/>
        <v>Electronics</v>
      </c>
      <c r="AK2571">
        <f t="shared" si="814"/>
        <v>2024</v>
      </c>
      <c r="AL2571">
        <f t="shared" si="815"/>
        <v>11</v>
      </c>
      <c r="AM2571">
        <f t="shared" si="816"/>
        <v>2</v>
      </c>
      <c r="AN2571">
        <f t="shared" si="817"/>
        <v>7</v>
      </c>
      <c r="AO2571" t="str">
        <f t="shared" si="818"/>
        <v>Weekend</v>
      </c>
      <c r="AR2571" s="20">
        <f t="shared" si="819"/>
        <v>0</v>
      </c>
    </row>
    <row r="2572" spans="1:44" x14ac:dyDescent="0.35">
      <c r="A2572" t="str">
        <f t="shared" si="801"/>
        <v>CUST2571</v>
      </c>
      <c r="B2572" s="2" t="s">
        <v>2908</v>
      </c>
      <c r="C2572" s="4">
        <v>44952</v>
      </c>
      <c r="D2572" s="2" t="s">
        <v>172</v>
      </c>
      <c r="E2572" t="s">
        <v>5055</v>
      </c>
      <c r="F2572" s="2" t="s">
        <v>29</v>
      </c>
      <c r="G2572" s="2" t="s">
        <v>5043</v>
      </c>
      <c r="H2572" s="2">
        <v>1</v>
      </c>
      <c r="I2572" s="19">
        <v>905.61</v>
      </c>
      <c r="J2572" s="2" t="s">
        <v>5047</v>
      </c>
      <c r="K2572" s="2" t="s">
        <v>16</v>
      </c>
      <c r="L2572" s="2">
        <v>4</v>
      </c>
      <c r="M2572" s="18">
        <f t="shared" si="802"/>
        <v>905.61</v>
      </c>
      <c r="T2572" t="str">
        <f t="shared" si="803"/>
        <v>Completed</v>
      </c>
      <c r="U2572" t="str">
        <f t="shared" si="804"/>
        <v>No</v>
      </c>
      <c r="V2572" t="str">
        <f t="shared" si="805"/>
        <v>No</v>
      </c>
      <c r="X2572">
        <f t="shared" si="806"/>
        <v>567</v>
      </c>
      <c r="Y2572">
        <f t="shared" si="807"/>
        <v>440</v>
      </c>
      <c r="Z2572" s="18">
        <f t="shared" si="808"/>
        <v>1892867.2841657216</v>
      </c>
      <c r="AA2572" s="18">
        <f t="shared" si="809"/>
        <v>199432.98236095349</v>
      </c>
      <c r="AB2572" s="17">
        <f t="shared" si="810"/>
        <v>3.8949824970828471</v>
      </c>
      <c r="AC2572" s="2" t="s">
        <v>5043</v>
      </c>
      <c r="AD2572" s="2" t="s">
        <v>29</v>
      </c>
      <c r="AE2572" t="str">
        <f t="shared" si="811"/>
        <v>Fashion</v>
      </c>
      <c r="AF2572" t="str">
        <f t="shared" si="812"/>
        <v>Fashion</v>
      </c>
      <c r="AG2572" t="str" cm="1">
        <f t="array" ref="AG2572">INDEX(AD:AD,ROW())</f>
        <v>Fashion</v>
      </c>
      <c r="AH2572">
        <f t="shared" si="820"/>
        <v>55</v>
      </c>
      <c r="AI2572" t="str">
        <f t="shared" si="813"/>
        <v>Fashion</v>
      </c>
      <c r="AK2572">
        <f t="shared" si="814"/>
        <v>2023</v>
      </c>
      <c r="AL2572">
        <f t="shared" si="815"/>
        <v>1</v>
      </c>
      <c r="AM2572">
        <f t="shared" si="816"/>
        <v>26</v>
      </c>
      <c r="AN2572">
        <f t="shared" si="817"/>
        <v>5</v>
      </c>
      <c r="AO2572" t="str">
        <f t="shared" si="818"/>
        <v>Weekday</v>
      </c>
      <c r="AR2572" s="20">
        <f t="shared" si="819"/>
        <v>0</v>
      </c>
    </row>
    <row r="2573" spans="1:44" x14ac:dyDescent="0.35">
      <c r="A2573" t="str">
        <f t="shared" si="801"/>
        <v>CUST2572</v>
      </c>
      <c r="B2573" s="2" t="s">
        <v>2909</v>
      </c>
      <c r="C2573" s="4">
        <v>45627</v>
      </c>
      <c r="D2573" s="2" t="s">
        <v>437</v>
      </c>
      <c r="E2573" t="s">
        <v>5051</v>
      </c>
      <c r="F2573" s="2" t="s">
        <v>13</v>
      </c>
      <c r="G2573" s="2" t="s">
        <v>37</v>
      </c>
      <c r="H2573" s="2">
        <v>1</v>
      </c>
      <c r="I2573" s="19">
        <v>1867.18</v>
      </c>
      <c r="J2573" s="2" t="s">
        <v>15</v>
      </c>
      <c r="K2573" s="2" t="s">
        <v>16</v>
      </c>
      <c r="L2573" s="2">
        <v>5</v>
      </c>
      <c r="M2573" s="18">
        <f t="shared" si="802"/>
        <v>1867.18</v>
      </c>
      <c r="T2573" t="str">
        <f t="shared" si="803"/>
        <v>Completed</v>
      </c>
      <c r="U2573" t="str">
        <f t="shared" si="804"/>
        <v>Yes</v>
      </c>
      <c r="V2573" t="str">
        <f t="shared" si="805"/>
        <v>No</v>
      </c>
      <c r="X2573">
        <f t="shared" si="806"/>
        <v>619</v>
      </c>
      <c r="Y2573">
        <f t="shared" si="807"/>
        <v>468</v>
      </c>
      <c r="Z2573" s="18">
        <f t="shared" si="808"/>
        <v>1463424.4009529033</v>
      </c>
      <c r="AA2573" s="18">
        <f t="shared" si="809"/>
        <v>118285.78776560788</v>
      </c>
      <c r="AB2573" s="17">
        <f t="shared" si="810"/>
        <v>3.8140589569160999</v>
      </c>
      <c r="AC2573" s="2" t="s">
        <v>37</v>
      </c>
      <c r="AD2573" s="2" t="s">
        <v>13</v>
      </c>
      <c r="AE2573" t="str">
        <f t="shared" si="811"/>
        <v>Home &amp; Kitchen</v>
      </c>
      <c r="AF2573" t="str">
        <f t="shared" si="812"/>
        <v>Home &amp; Kitchen</v>
      </c>
      <c r="AG2573" t="str" cm="1">
        <f t="array" ref="AG2573">INDEX(AD:AD,ROW())</f>
        <v>Home &amp; Kitchen</v>
      </c>
      <c r="AH2573">
        <f t="shared" si="820"/>
        <v>8</v>
      </c>
      <c r="AI2573" t="str">
        <f t="shared" si="813"/>
        <v>Home &amp; Kitchen</v>
      </c>
      <c r="AK2573">
        <f t="shared" si="814"/>
        <v>2024</v>
      </c>
      <c r="AL2573">
        <f t="shared" si="815"/>
        <v>12</v>
      </c>
      <c r="AM2573">
        <f t="shared" si="816"/>
        <v>1</v>
      </c>
      <c r="AN2573">
        <f t="shared" si="817"/>
        <v>1</v>
      </c>
      <c r="AO2573" t="str">
        <f t="shared" si="818"/>
        <v>Weekend</v>
      </c>
      <c r="AR2573" s="20">
        <f t="shared" si="819"/>
        <v>0</v>
      </c>
    </row>
    <row r="2574" spans="1:44" x14ac:dyDescent="0.35">
      <c r="A2574" t="str">
        <f t="shared" si="801"/>
        <v>CUST2573</v>
      </c>
      <c r="B2574" s="2" t="s">
        <v>2910</v>
      </c>
      <c r="C2574" s="4">
        <v>45627</v>
      </c>
      <c r="D2574" s="2" t="s">
        <v>41</v>
      </c>
      <c r="E2574" t="s">
        <v>5049</v>
      </c>
      <c r="F2574" s="2" t="s">
        <v>19</v>
      </c>
      <c r="G2574" s="2" t="s">
        <v>5039</v>
      </c>
      <c r="H2574" s="2">
        <v>1</v>
      </c>
      <c r="I2574" s="19">
        <v>1453.24</v>
      </c>
      <c r="J2574" s="2" t="s">
        <v>20</v>
      </c>
      <c r="K2574" s="2" t="s">
        <v>103</v>
      </c>
      <c r="L2574" s="2">
        <v>3</v>
      </c>
      <c r="M2574" s="18">
        <f t="shared" si="802"/>
        <v>1453.24</v>
      </c>
      <c r="T2574" t="str">
        <f t="shared" si="803"/>
        <v>Lost Sale</v>
      </c>
      <c r="U2574" t="str">
        <f t="shared" si="804"/>
        <v>No</v>
      </c>
      <c r="V2574" t="str">
        <f t="shared" si="805"/>
        <v>Yes</v>
      </c>
      <c r="X2574">
        <f t="shared" si="806"/>
        <v>595</v>
      </c>
      <c r="Y2574">
        <f t="shared" si="807"/>
        <v>444</v>
      </c>
      <c r="Z2574" s="18">
        <f t="shared" si="808"/>
        <v>2759712.3299794244</v>
      </c>
      <c r="AA2574" s="18">
        <f t="shared" si="809"/>
        <v>330643.50635802455</v>
      </c>
      <c r="AB2574" s="17">
        <f t="shared" si="810"/>
        <v>3.8641711229946525</v>
      </c>
      <c r="AC2574" s="2" t="s">
        <v>5039</v>
      </c>
      <c r="AD2574" s="2" t="s">
        <v>19</v>
      </c>
      <c r="AE2574" t="str">
        <f t="shared" si="811"/>
        <v>Electronics</v>
      </c>
      <c r="AF2574" t="str">
        <f t="shared" si="812"/>
        <v>Electronics</v>
      </c>
      <c r="AG2574" t="str" cm="1">
        <f t="array" ref="AG2574">INDEX(AD:AD,ROW())</f>
        <v>Electronics</v>
      </c>
      <c r="AH2574">
        <f t="shared" si="820"/>
        <v>3</v>
      </c>
      <c r="AI2574" t="str">
        <f t="shared" si="813"/>
        <v>Electronics</v>
      </c>
      <c r="AK2574">
        <f t="shared" si="814"/>
        <v>2024</v>
      </c>
      <c r="AL2574">
        <f t="shared" si="815"/>
        <v>12</v>
      </c>
      <c r="AM2574">
        <f t="shared" si="816"/>
        <v>1</v>
      </c>
      <c r="AN2574">
        <f t="shared" si="817"/>
        <v>1</v>
      </c>
      <c r="AO2574" t="str">
        <f t="shared" si="818"/>
        <v>Weekend</v>
      </c>
      <c r="AR2574" s="20">
        <f t="shared" si="819"/>
        <v>1</v>
      </c>
    </row>
    <row r="2575" spans="1:44" x14ac:dyDescent="0.35">
      <c r="A2575" t="str">
        <f t="shared" si="801"/>
        <v>CUST2574</v>
      </c>
      <c r="B2575" s="2" t="s">
        <v>2911</v>
      </c>
      <c r="C2575" s="4">
        <v>45661</v>
      </c>
      <c r="D2575" s="2" t="s">
        <v>120</v>
      </c>
      <c r="E2575" t="s">
        <v>5049</v>
      </c>
      <c r="F2575" s="2" t="s">
        <v>42</v>
      </c>
      <c r="G2575" s="2" t="s">
        <v>5044</v>
      </c>
      <c r="H2575" s="2">
        <v>3</v>
      </c>
      <c r="I2575" s="19">
        <v>576.71</v>
      </c>
      <c r="J2575" s="2" t="s">
        <v>50</v>
      </c>
      <c r="K2575" s="2" t="s">
        <v>16</v>
      </c>
      <c r="L2575" s="2">
        <v>4</v>
      </c>
      <c r="M2575" s="18">
        <f t="shared" si="802"/>
        <v>1730.13</v>
      </c>
      <c r="T2575" t="str">
        <f t="shared" si="803"/>
        <v>Completed</v>
      </c>
      <c r="U2575" t="str">
        <f t="shared" si="804"/>
        <v>Yes</v>
      </c>
      <c r="V2575" t="str">
        <f t="shared" si="805"/>
        <v>No</v>
      </c>
      <c r="X2575">
        <f t="shared" si="806"/>
        <v>595</v>
      </c>
      <c r="Y2575">
        <f t="shared" si="807"/>
        <v>444</v>
      </c>
      <c r="Z2575" s="18">
        <f t="shared" si="808"/>
        <v>1098537.4901531704</v>
      </c>
      <c r="AA2575" s="18">
        <f t="shared" si="809"/>
        <v>96724.388030634553</v>
      </c>
      <c r="AB2575" s="17">
        <f t="shared" si="810"/>
        <v>3.9001122334455669</v>
      </c>
      <c r="AC2575" s="2" t="s">
        <v>5044</v>
      </c>
      <c r="AD2575" s="2" t="s">
        <v>42</v>
      </c>
      <c r="AE2575" t="str">
        <f t="shared" si="811"/>
        <v>Beauty</v>
      </c>
      <c r="AF2575" t="str">
        <f t="shared" si="812"/>
        <v>Beauty</v>
      </c>
      <c r="AG2575" t="str" cm="1">
        <f t="array" ref="AG2575">INDEX(AD:AD,ROW())</f>
        <v>Beauty</v>
      </c>
      <c r="AH2575">
        <f t="shared" si="820"/>
        <v>64</v>
      </c>
      <c r="AI2575" t="str">
        <f t="shared" si="813"/>
        <v>Beauty</v>
      </c>
      <c r="AK2575">
        <f t="shared" si="814"/>
        <v>2025</v>
      </c>
      <c r="AL2575">
        <f t="shared" si="815"/>
        <v>1</v>
      </c>
      <c r="AM2575">
        <f t="shared" si="816"/>
        <v>4</v>
      </c>
      <c r="AN2575">
        <f t="shared" si="817"/>
        <v>7</v>
      </c>
      <c r="AO2575" t="str">
        <f t="shared" si="818"/>
        <v>Weekend</v>
      </c>
      <c r="AR2575" s="20">
        <f t="shared" si="819"/>
        <v>0</v>
      </c>
    </row>
    <row r="2576" spans="1:44" x14ac:dyDescent="0.35">
      <c r="A2576" t="str">
        <f t="shared" si="801"/>
        <v>CUST2575</v>
      </c>
      <c r="B2576" s="2" t="s">
        <v>2912</v>
      </c>
      <c r="C2576" s="4">
        <v>45608</v>
      </c>
      <c r="D2576" s="2" t="s">
        <v>802</v>
      </c>
      <c r="E2576" t="s">
        <v>5050</v>
      </c>
      <c r="F2576" s="2" t="s">
        <v>29</v>
      </c>
      <c r="G2576" s="2" t="s">
        <v>138</v>
      </c>
      <c r="H2576" s="2">
        <v>1</v>
      </c>
      <c r="I2576" s="19">
        <v>1097.43</v>
      </c>
      <c r="J2576" s="2" t="s">
        <v>5046</v>
      </c>
      <c r="K2576" s="2" t="s">
        <v>16</v>
      </c>
      <c r="L2576" s="2">
        <v>4</v>
      </c>
      <c r="M2576" s="18">
        <f t="shared" si="802"/>
        <v>1097.43</v>
      </c>
      <c r="T2576" t="str">
        <f t="shared" si="803"/>
        <v>Completed</v>
      </c>
      <c r="U2576" t="str">
        <f t="shared" si="804"/>
        <v>Yes</v>
      </c>
      <c r="V2576" t="str">
        <f t="shared" si="805"/>
        <v>No</v>
      </c>
      <c r="X2576">
        <f t="shared" si="806"/>
        <v>589</v>
      </c>
      <c r="Y2576">
        <f t="shared" si="807"/>
        <v>426</v>
      </c>
      <c r="Z2576" s="18">
        <f t="shared" si="808"/>
        <v>1892867.2841657216</v>
      </c>
      <c r="AA2576" s="18">
        <f t="shared" si="809"/>
        <v>199432.98236095349</v>
      </c>
      <c r="AB2576" s="17">
        <f t="shared" si="810"/>
        <v>3.8949824970828471</v>
      </c>
      <c r="AC2576" s="2" t="s">
        <v>138</v>
      </c>
      <c r="AD2576" s="2" t="s">
        <v>29</v>
      </c>
      <c r="AE2576" t="str">
        <f t="shared" si="811"/>
        <v>Fashion</v>
      </c>
      <c r="AF2576" t="str">
        <f t="shared" si="812"/>
        <v>Fashion</v>
      </c>
      <c r="AG2576" t="str" cm="1">
        <f t="array" ref="AG2576">INDEX(AD:AD,ROW())</f>
        <v>Fashion</v>
      </c>
      <c r="AH2576">
        <f t="shared" si="820"/>
        <v>53</v>
      </c>
      <c r="AI2576" t="str">
        <f t="shared" si="813"/>
        <v>Fashion</v>
      </c>
      <c r="AK2576">
        <f t="shared" si="814"/>
        <v>2024</v>
      </c>
      <c r="AL2576">
        <f t="shared" si="815"/>
        <v>11</v>
      </c>
      <c r="AM2576">
        <f t="shared" si="816"/>
        <v>12</v>
      </c>
      <c r="AN2576">
        <f t="shared" si="817"/>
        <v>3</v>
      </c>
      <c r="AO2576" t="str">
        <f t="shared" si="818"/>
        <v>Weekday</v>
      </c>
      <c r="AR2576" s="20">
        <f t="shared" si="819"/>
        <v>0</v>
      </c>
    </row>
    <row r="2577" spans="1:44" x14ac:dyDescent="0.35">
      <c r="A2577" t="str">
        <f t="shared" si="801"/>
        <v>CUST2576</v>
      </c>
      <c r="B2577" s="2" t="s">
        <v>2913</v>
      </c>
      <c r="C2577" s="4">
        <v>45144</v>
      </c>
      <c r="D2577" s="2" t="s">
        <v>52</v>
      </c>
      <c r="E2577" t="s">
        <v>5050</v>
      </c>
      <c r="F2577" s="2" t="s">
        <v>42</v>
      </c>
      <c r="G2577" s="2" t="s">
        <v>5044</v>
      </c>
      <c r="H2577" s="2">
        <v>1</v>
      </c>
      <c r="I2577" s="19">
        <v>158.21</v>
      </c>
      <c r="J2577" s="2" t="s">
        <v>15</v>
      </c>
      <c r="K2577" s="2" t="s">
        <v>16</v>
      </c>
      <c r="L2577" s="2">
        <v>5</v>
      </c>
      <c r="M2577" s="18">
        <f t="shared" si="802"/>
        <v>158.21</v>
      </c>
      <c r="T2577" t="str">
        <f t="shared" si="803"/>
        <v>Completed</v>
      </c>
      <c r="U2577" t="str">
        <f t="shared" si="804"/>
        <v>No</v>
      </c>
      <c r="V2577" t="str">
        <f t="shared" si="805"/>
        <v>No</v>
      </c>
      <c r="X2577">
        <f t="shared" si="806"/>
        <v>589</v>
      </c>
      <c r="Y2577">
        <f t="shared" si="807"/>
        <v>426</v>
      </c>
      <c r="Z2577" s="18">
        <f t="shared" si="808"/>
        <v>1098537.4901531704</v>
      </c>
      <c r="AA2577" s="18">
        <f t="shared" si="809"/>
        <v>96724.388030634553</v>
      </c>
      <c r="AB2577" s="17">
        <f t="shared" si="810"/>
        <v>3.9001122334455669</v>
      </c>
      <c r="AC2577" s="2" t="s">
        <v>5044</v>
      </c>
      <c r="AD2577" s="2" t="s">
        <v>42</v>
      </c>
      <c r="AE2577" t="str">
        <f t="shared" si="811"/>
        <v>Beauty</v>
      </c>
      <c r="AF2577" t="str">
        <f t="shared" si="812"/>
        <v>Beauty</v>
      </c>
      <c r="AG2577" t="str" cm="1">
        <f t="array" ref="AG2577">INDEX(AD:AD,ROW())</f>
        <v>Beauty</v>
      </c>
      <c r="AH2577">
        <f t="shared" si="820"/>
        <v>64</v>
      </c>
      <c r="AI2577" t="str">
        <f t="shared" si="813"/>
        <v>Beauty</v>
      </c>
      <c r="AK2577">
        <f t="shared" si="814"/>
        <v>2023</v>
      </c>
      <c r="AL2577">
        <f t="shared" si="815"/>
        <v>8</v>
      </c>
      <c r="AM2577">
        <f t="shared" si="816"/>
        <v>6</v>
      </c>
      <c r="AN2577">
        <f t="shared" si="817"/>
        <v>1</v>
      </c>
      <c r="AO2577" t="str">
        <f t="shared" si="818"/>
        <v>Weekend</v>
      </c>
      <c r="AR2577" s="20">
        <f t="shared" si="819"/>
        <v>0</v>
      </c>
    </row>
    <row r="2578" spans="1:44" x14ac:dyDescent="0.35">
      <c r="A2578" t="str">
        <f t="shared" si="801"/>
        <v>CUST2577</v>
      </c>
      <c r="B2578" s="2" t="s">
        <v>2914</v>
      </c>
      <c r="C2578" s="4">
        <v>45075</v>
      </c>
      <c r="D2578" s="2" t="s">
        <v>306</v>
      </c>
      <c r="E2578" t="s">
        <v>5048</v>
      </c>
      <c r="F2578" s="2" t="s">
        <v>19</v>
      </c>
      <c r="G2578" s="2" t="s">
        <v>60</v>
      </c>
      <c r="H2578" s="2">
        <v>3</v>
      </c>
      <c r="I2578" s="19">
        <v>3153.59</v>
      </c>
      <c r="J2578" s="2" t="s">
        <v>5047</v>
      </c>
      <c r="K2578" s="2" t="s">
        <v>31</v>
      </c>
      <c r="L2578" s="2">
        <v>3</v>
      </c>
      <c r="M2578" s="18">
        <f t="shared" si="802"/>
        <v>9460.77</v>
      </c>
      <c r="T2578" t="str">
        <f t="shared" si="803"/>
        <v>Pending</v>
      </c>
      <c r="U2578" t="str">
        <f t="shared" si="804"/>
        <v>No</v>
      </c>
      <c r="V2578" t="str">
        <f t="shared" si="805"/>
        <v>Yes</v>
      </c>
      <c r="X2578">
        <f t="shared" si="806"/>
        <v>590</v>
      </c>
      <c r="Y2578">
        <f t="shared" si="807"/>
        <v>451</v>
      </c>
      <c r="Z2578" s="18">
        <f t="shared" si="808"/>
        <v>2759712.3299794244</v>
      </c>
      <c r="AA2578" s="18">
        <f t="shared" si="809"/>
        <v>330643.50635802455</v>
      </c>
      <c r="AB2578" s="17">
        <f t="shared" si="810"/>
        <v>3.8641711229946525</v>
      </c>
      <c r="AC2578" s="2" t="s">
        <v>60</v>
      </c>
      <c r="AD2578" s="2" t="s">
        <v>19</v>
      </c>
      <c r="AE2578" t="str">
        <f t="shared" si="811"/>
        <v>Electronics</v>
      </c>
      <c r="AF2578" t="str">
        <f t="shared" si="812"/>
        <v>Electronics</v>
      </c>
      <c r="AG2578" t="str" cm="1">
        <f t="array" ref="AG2578">INDEX(AD:AD,ROW())</f>
        <v>Electronics</v>
      </c>
      <c r="AH2578">
        <f t="shared" si="820"/>
        <v>17</v>
      </c>
      <c r="AI2578" t="str">
        <f t="shared" si="813"/>
        <v>Electronics</v>
      </c>
      <c r="AK2578">
        <f t="shared" si="814"/>
        <v>2023</v>
      </c>
      <c r="AL2578">
        <f t="shared" si="815"/>
        <v>5</v>
      </c>
      <c r="AM2578">
        <f t="shared" si="816"/>
        <v>29</v>
      </c>
      <c r="AN2578">
        <f t="shared" si="817"/>
        <v>2</v>
      </c>
      <c r="AO2578" t="str">
        <f t="shared" si="818"/>
        <v>Weekday</v>
      </c>
      <c r="AR2578" s="20">
        <f t="shared" si="819"/>
        <v>0</v>
      </c>
    </row>
    <row r="2579" spans="1:44" x14ac:dyDescent="0.35">
      <c r="A2579" t="str">
        <f t="shared" si="801"/>
        <v>CUST2578</v>
      </c>
      <c r="B2579" s="2" t="s">
        <v>2915</v>
      </c>
      <c r="C2579" s="4">
        <v>45725</v>
      </c>
      <c r="D2579" s="2" t="s">
        <v>18</v>
      </c>
      <c r="E2579" t="s">
        <v>5051</v>
      </c>
      <c r="F2579" s="2" t="s">
        <v>19</v>
      </c>
      <c r="G2579" s="2" t="s">
        <v>60</v>
      </c>
      <c r="H2579" s="2">
        <v>1</v>
      </c>
      <c r="I2579" s="19">
        <v>2490.9699999999998</v>
      </c>
      <c r="J2579" s="2" t="s">
        <v>50</v>
      </c>
      <c r="K2579" s="2" t="s">
        <v>16</v>
      </c>
      <c r="L2579" s="2">
        <v>5</v>
      </c>
      <c r="M2579" s="18">
        <f t="shared" si="802"/>
        <v>2490.9699999999998</v>
      </c>
      <c r="T2579" t="str">
        <f t="shared" si="803"/>
        <v>Completed</v>
      </c>
      <c r="U2579" t="str">
        <f t="shared" si="804"/>
        <v>Yes</v>
      </c>
      <c r="V2579" t="str">
        <f t="shared" si="805"/>
        <v>No</v>
      </c>
      <c r="X2579">
        <f t="shared" si="806"/>
        <v>619</v>
      </c>
      <c r="Y2579">
        <f t="shared" si="807"/>
        <v>468</v>
      </c>
      <c r="Z2579" s="18">
        <f t="shared" si="808"/>
        <v>2759712.3299794244</v>
      </c>
      <c r="AA2579" s="18">
        <f t="shared" si="809"/>
        <v>330643.50635802455</v>
      </c>
      <c r="AB2579" s="17">
        <f t="shared" si="810"/>
        <v>3.8641711229946525</v>
      </c>
      <c r="AC2579" s="2" t="s">
        <v>60</v>
      </c>
      <c r="AD2579" s="2" t="s">
        <v>19</v>
      </c>
      <c r="AE2579" t="str">
        <f t="shared" si="811"/>
        <v>Electronics</v>
      </c>
      <c r="AF2579" t="str">
        <f t="shared" si="812"/>
        <v>Electronics</v>
      </c>
      <c r="AG2579" t="str" cm="1">
        <f t="array" ref="AG2579">INDEX(AD:AD,ROW())</f>
        <v>Electronics</v>
      </c>
      <c r="AH2579">
        <f t="shared" si="820"/>
        <v>17</v>
      </c>
      <c r="AI2579" t="str">
        <f t="shared" si="813"/>
        <v>Electronics</v>
      </c>
      <c r="AK2579">
        <f t="shared" si="814"/>
        <v>2025</v>
      </c>
      <c r="AL2579">
        <f t="shared" si="815"/>
        <v>3</v>
      </c>
      <c r="AM2579">
        <f t="shared" si="816"/>
        <v>9</v>
      </c>
      <c r="AN2579">
        <f t="shared" si="817"/>
        <v>1</v>
      </c>
      <c r="AO2579" t="str">
        <f t="shared" si="818"/>
        <v>Weekend</v>
      </c>
      <c r="AR2579" s="20">
        <f t="shared" si="819"/>
        <v>0</v>
      </c>
    </row>
    <row r="2580" spans="1:44" x14ac:dyDescent="0.35">
      <c r="A2580" t="str">
        <f t="shared" si="801"/>
        <v>CUST2579</v>
      </c>
      <c r="B2580" s="2" t="s">
        <v>2916</v>
      </c>
      <c r="C2580" s="4">
        <v>45624</v>
      </c>
      <c r="D2580" s="2" t="s">
        <v>398</v>
      </c>
      <c r="E2580" t="s">
        <v>5055</v>
      </c>
      <c r="F2580" s="2" t="s">
        <v>23</v>
      </c>
      <c r="G2580" s="2" t="s">
        <v>68</v>
      </c>
      <c r="H2580" s="2">
        <v>2</v>
      </c>
      <c r="I2580" s="19">
        <v>182.11</v>
      </c>
      <c r="J2580" s="2" t="s">
        <v>5046</v>
      </c>
      <c r="K2580" s="2" t="s">
        <v>16</v>
      </c>
      <c r="L2580" s="2">
        <v>2</v>
      </c>
      <c r="M2580" s="18">
        <f t="shared" si="802"/>
        <v>364.22</v>
      </c>
      <c r="T2580" t="str">
        <f t="shared" si="803"/>
        <v>Completed</v>
      </c>
      <c r="U2580" t="str">
        <f t="shared" si="804"/>
        <v>No</v>
      </c>
      <c r="V2580" t="str">
        <f t="shared" si="805"/>
        <v>No</v>
      </c>
      <c r="X2580">
        <f t="shared" si="806"/>
        <v>567</v>
      </c>
      <c r="Y2580">
        <f t="shared" si="807"/>
        <v>440</v>
      </c>
      <c r="Z2580" s="18">
        <f t="shared" si="808"/>
        <v>594714.6477588166</v>
      </c>
      <c r="AA2580" s="18">
        <f t="shared" si="809"/>
        <v>60882.938065984097</v>
      </c>
      <c r="AB2580" s="17">
        <f t="shared" si="810"/>
        <v>3.804733727810651</v>
      </c>
      <c r="AC2580" s="2" t="s">
        <v>68</v>
      </c>
      <c r="AD2580" s="2" t="s">
        <v>23</v>
      </c>
      <c r="AE2580" t="str">
        <f t="shared" si="811"/>
        <v>Books</v>
      </c>
      <c r="AF2580" t="str">
        <f t="shared" si="812"/>
        <v>Books</v>
      </c>
      <c r="AG2580" t="str" cm="1">
        <f t="array" ref="AG2580">INDEX(AD:AD,ROW())</f>
        <v>Books</v>
      </c>
      <c r="AH2580">
        <f t="shared" si="820"/>
        <v>20</v>
      </c>
      <c r="AI2580" t="str">
        <f t="shared" si="813"/>
        <v>Books</v>
      </c>
      <c r="AK2580">
        <f t="shared" si="814"/>
        <v>2024</v>
      </c>
      <c r="AL2580">
        <f t="shared" si="815"/>
        <v>11</v>
      </c>
      <c r="AM2580">
        <f t="shared" si="816"/>
        <v>28</v>
      </c>
      <c r="AN2580">
        <f t="shared" si="817"/>
        <v>5</v>
      </c>
      <c r="AO2580" t="str">
        <f t="shared" si="818"/>
        <v>Weekday</v>
      </c>
      <c r="AR2580" s="20">
        <f t="shared" si="819"/>
        <v>0</v>
      </c>
    </row>
    <row r="2581" spans="1:44" x14ac:dyDescent="0.35">
      <c r="A2581" t="str">
        <f t="shared" si="801"/>
        <v>CUST2580</v>
      </c>
      <c r="B2581" s="2" t="s">
        <v>2917</v>
      </c>
      <c r="C2581" s="4">
        <v>45066</v>
      </c>
      <c r="D2581" s="2" t="s">
        <v>357</v>
      </c>
      <c r="E2581" t="s">
        <v>5053</v>
      </c>
      <c r="F2581" s="2" t="s">
        <v>19</v>
      </c>
      <c r="G2581" s="2" t="s">
        <v>128</v>
      </c>
      <c r="H2581" s="2">
        <v>1</v>
      </c>
      <c r="I2581" s="19">
        <v>921.42</v>
      </c>
      <c r="J2581" s="2" t="s">
        <v>50</v>
      </c>
      <c r="K2581" s="2" t="s">
        <v>31</v>
      </c>
      <c r="L2581" s="2">
        <v>5</v>
      </c>
      <c r="M2581" s="18">
        <f t="shared" si="802"/>
        <v>921.42</v>
      </c>
      <c r="T2581" t="str">
        <f t="shared" si="803"/>
        <v>Pending</v>
      </c>
      <c r="U2581" t="str">
        <f t="shared" si="804"/>
        <v>No</v>
      </c>
      <c r="V2581" t="str">
        <f t="shared" si="805"/>
        <v>Yes</v>
      </c>
      <c r="X2581">
        <f t="shared" si="806"/>
        <v>559</v>
      </c>
      <c r="Y2581">
        <f t="shared" si="807"/>
        <v>408</v>
      </c>
      <c r="Z2581" s="18">
        <f t="shared" si="808"/>
        <v>2759712.3299794244</v>
      </c>
      <c r="AA2581" s="18">
        <f t="shared" si="809"/>
        <v>330643.50635802455</v>
      </c>
      <c r="AB2581" s="17">
        <f t="shared" si="810"/>
        <v>3.8641711229946525</v>
      </c>
      <c r="AC2581" s="2" t="s">
        <v>128</v>
      </c>
      <c r="AD2581" s="2" t="s">
        <v>19</v>
      </c>
      <c r="AE2581" t="str">
        <f t="shared" si="811"/>
        <v>Electronics</v>
      </c>
      <c r="AF2581" t="str">
        <f t="shared" si="812"/>
        <v>Electronics</v>
      </c>
      <c r="AG2581" t="str" cm="1">
        <f t="array" ref="AG2581">INDEX(AD:AD,ROW())</f>
        <v>Electronics</v>
      </c>
      <c r="AH2581">
        <f t="shared" si="820"/>
        <v>48</v>
      </c>
      <c r="AI2581" t="str">
        <f t="shared" si="813"/>
        <v>Electronics</v>
      </c>
      <c r="AK2581">
        <f t="shared" si="814"/>
        <v>2023</v>
      </c>
      <c r="AL2581">
        <f t="shared" si="815"/>
        <v>5</v>
      </c>
      <c r="AM2581">
        <f t="shared" si="816"/>
        <v>20</v>
      </c>
      <c r="AN2581">
        <f t="shared" si="817"/>
        <v>7</v>
      </c>
      <c r="AO2581" t="str">
        <f t="shared" si="818"/>
        <v>Weekend</v>
      </c>
      <c r="AR2581" s="20">
        <f t="shared" si="819"/>
        <v>0</v>
      </c>
    </row>
    <row r="2582" spans="1:44" x14ac:dyDescent="0.35">
      <c r="A2582" t="str">
        <f t="shared" si="801"/>
        <v>CUST2581</v>
      </c>
      <c r="B2582" s="2" t="s">
        <v>2918</v>
      </c>
      <c r="C2582" s="4">
        <v>45583</v>
      </c>
      <c r="D2582" s="2" t="s">
        <v>232</v>
      </c>
      <c r="E2582" t="s">
        <v>5054</v>
      </c>
      <c r="F2582" s="2" t="s">
        <v>29</v>
      </c>
      <c r="G2582" s="2" t="s">
        <v>5041</v>
      </c>
      <c r="H2582" s="2">
        <v>1</v>
      </c>
      <c r="I2582" s="19">
        <v>1011.49</v>
      </c>
      <c r="J2582" s="2" t="s">
        <v>5046</v>
      </c>
      <c r="K2582" s="2" t="s">
        <v>16</v>
      </c>
      <c r="L2582" s="2">
        <v>5</v>
      </c>
      <c r="M2582" s="18">
        <f t="shared" si="802"/>
        <v>1011.49</v>
      </c>
      <c r="T2582" t="str">
        <f t="shared" si="803"/>
        <v>Completed</v>
      </c>
      <c r="U2582" t="str">
        <f t="shared" si="804"/>
        <v>Yes</v>
      </c>
      <c r="V2582" t="str">
        <f t="shared" si="805"/>
        <v>No</v>
      </c>
      <c r="X2582">
        <f t="shared" si="806"/>
        <v>558</v>
      </c>
      <c r="Y2582">
        <f t="shared" si="807"/>
        <v>430</v>
      </c>
      <c r="Z2582" s="18">
        <f t="shared" si="808"/>
        <v>1892867.2841657216</v>
      </c>
      <c r="AA2582" s="18">
        <f t="shared" si="809"/>
        <v>199432.98236095349</v>
      </c>
      <c r="AB2582" s="17">
        <f t="shared" si="810"/>
        <v>3.8949824970828471</v>
      </c>
      <c r="AC2582" s="2" t="s">
        <v>5041</v>
      </c>
      <c r="AD2582" s="2" t="s">
        <v>29</v>
      </c>
      <c r="AE2582" t="str">
        <f t="shared" si="811"/>
        <v>Fashion</v>
      </c>
      <c r="AF2582" t="str">
        <f t="shared" si="812"/>
        <v>Fashion</v>
      </c>
      <c r="AG2582" t="str" cm="1">
        <f t="array" ref="AG2582">INDEX(AD:AD,ROW())</f>
        <v>Fashion</v>
      </c>
      <c r="AH2582">
        <f t="shared" si="820"/>
        <v>15</v>
      </c>
      <c r="AI2582" t="str">
        <f t="shared" si="813"/>
        <v>Fashion</v>
      </c>
      <c r="AK2582">
        <f t="shared" si="814"/>
        <v>2024</v>
      </c>
      <c r="AL2582">
        <f t="shared" si="815"/>
        <v>10</v>
      </c>
      <c r="AM2582">
        <f t="shared" si="816"/>
        <v>18</v>
      </c>
      <c r="AN2582">
        <f t="shared" si="817"/>
        <v>6</v>
      </c>
      <c r="AO2582" t="str">
        <f t="shared" si="818"/>
        <v>Weekday</v>
      </c>
      <c r="AR2582" s="20">
        <f t="shared" si="819"/>
        <v>0</v>
      </c>
    </row>
    <row r="2583" spans="1:44" x14ac:dyDescent="0.35">
      <c r="A2583" t="str">
        <f t="shared" si="801"/>
        <v>CUST2582</v>
      </c>
      <c r="B2583" s="2" t="s">
        <v>2919</v>
      </c>
      <c r="C2583" s="4">
        <v>45520</v>
      </c>
      <c r="D2583" s="2" t="s">
        <v>530</v>
      </c>
      <c r="E2583" t="s">
        <v>5054</v>
      </c>
      <c r="F2583" s="2" t="s">
        <v>19</v>
      </c>
      <c r="G2583" s="2" t="s">
        <v>5039</v>
      </c>
      <c r="H2583" s="2">
        <v>2</v>
      </c>
      <c r="I2583" s="19">
        <v>1878.29</v>
      </c>
      <c r="J2583" s="2" t="s">
        <v>15</v>
      </c>
      <c r="K2583" s="2" t="s">
        <v>16</v>
      </c>
      <c r="L2583" s="2">
        <v>3</v>
      </c>
      <c r="M2583" s="18">
        <f t="shared" si="802"/>
        <v>3756.58</v>
      </c>
      <c r="T2583" t="str">
        <f t="shared" si="803"/>
        <v>Completed</v>
      </c>
      <c r="U2583" t="str">
        <f t="shared" si="804"/>
        <v>Yes</v>
      </c>
      <c r="V2583" t="str">
        <f t="shared" si="805"/>
        <v>No</v>
      </c>
      <c r="X2583">
        <f t="shared" si="806"/>
        <v>558</v>
      </c>
      <c r="Y2583">
        <f t="shared" si="807"/>
        <v>430</v>
      </c>
      <c r="Z2583" s="18">
        <f t="shared" si="808"/>
        <v>2759712.3299794244</v>
      </c>
      <c r="AA2583" s="18">
        <f t="shared" si="809"/>
        <v>330643.50635802455</v>
      </c>
      <c r="AB2583" s="17">
        <f t="shared" si="810"/>
        <v>3.8641711229946525</v>
      </c>
      <c r="AC2583" s="2" t="s">
        <v>5039</v>
      </c>
      <c r="AD2583" s="2" t="s">
        <v>19</v>
      </c>
      <c r="AE2583" t="str">
        <f t="shared" si="811"/>
        <v>Electronics</v>
      </c>
      <c r="AF2583" t="str">
        <f t="shared" si="812"/>
        <v>Electronics</v>
      </c>
      <c r="AG2583" t="str" cm="1">
        <f t="array" ref="AG2583">INDEX(AD:AD,ROW())</f>
        <v>Electronics</v>
      </c>
      <c r="AH2583">
        <f t="shared" si="820"/>
        <v>3</v>
      </c>
      <c r="AI2583" t="str">
        <f t="shared" si="813"/>
        <v>Electronics</v>
      </c>
      <c r="AK2583">
        <f t="shared" si="814"/>
        <v>2024</v>
      </c>
      <c r="AL2583">
        <f t="shared" si="815"/>
        <v>8</v>
      </c>
      <c r="AM2583">
        <f t="shared" si="816"/>
        <v>16</v>
      </c>
      <c r="AN2583">
        <f t="shared" si="817"/>
        <v>6</v>
      </c>
      <c r="AO2583" t="str">
        <f t="shared" si="818"/>
        <v>Weekday</v>
      </c>
      <c r="AR2583" s="20">
        <f t="shared" si="819"/>
        <v>0</v>
      </c>
    </row>
    <row r="2584" spans="1:44" x14ac:dyDescent="0.35">
      <c r="A2584" t="str">
        <f t="shared" si="801"/>
        <v>CUST2583</v>
      </c>
      <c r="B2584" s="2" t="s">
        <v>2920</v>
      </c>
      <c r="C2584" s="4">
        <v>44975</v>
      </c>
      <c r="D2584" s="2" t="s">
        <v>377</v>
      </c>
      <c r="E2584" t="s">
        <v>5048</v>
      </c>
      <c r="F2584" s="2" t="s">
        <v>19</v>
      </c>
      <c r="G2584" s="2" t="s">
        <v>60</v>
      </c>
      <c r="H2584" s="2">
        <v>3</v>
      </c>
      <c r="I2584" s="19">
        <v>1670.39</v>
      </c>
      <c r="J2584" s="2" t="s">
        <v>50</v>
      </c>
      <c r="K2584" s="2" t="s">
        <v>16</v>
      </c>
      <c r="L2584" s="2">
        <v>4</v>
      </c>
      <c r="M2584" s="18">
        <f t="shared" si="802"/>
        <v>5011.17</v>
      </c>
      <c r="T2584" t="str">
        <f t="shared" si="803"/>
        <v>Completed</v>
      </c>
      <c r="U2584" t="str">
        <f t="shared" si="804"/>
        <v>Yes</v>
      </c>
      <c r="V2584" t="str">
        <f t="shared" si="805"/>
        <v>No</v>
      </c>
      <c r="X2584">
        <f t="shared" si="806"/>
        <v>590</v>
      </c>
      <c r="Y2584">
        <f t="shared" si="807"/>
        <v>451</v>
      </c>
      <c r="Z2584" s="18">
        <f t="shared" si="808"/>
        <v>2759712.3299794244</v>
      </c>
      <c r="AA2584" s="18">
        <f t="shared" si="809"/>
        <v>330643.50635802455</v>
      </c>
      <c r="AB2584" s="17">
        <f t="shared" si="810"/>
        <v>3.8641711229946525</v>
      </c>
      <c r="AC2584" s="2" t="s">
        <v>60</v>
      </c>
      <c r="AD2584" s="2" t="s">
        <v>19</v>
      </c>
      <c r="AE2584" t="str">
        <f t="shared" si="811"/>
        <v>Electronics</v>
      </c>
      <c r="AF2584" t="str">
        <f t="shared" si="812"/>
        <v>Electronics</v>
      </c>
      <c r="AG2584" t="str" cm="1">
        <f t="array" ref="AG2584">INDEX(AD:AD,ROW())</f>
        <v>Electronics</v>
      </c>
      <c r="AH2584">
        <f t="shared" si="820"/>
        <v>17</v>
      </c>
      <c r="AI2584" t="str">
        <f t="shared" si="813"/>
        <v>Electronics</v>
      </c>
      <c r="AK2584">
        <f t="shared" si="814"/>
        <v>2023</v>
      </c>
      <c r="AL2584">
        <f t="shared" si="815"/>
        <v>2</v>
      </c>
      <c r="AM2584">
        <f t="shared" si="816"/>
        <v>18</v>
      </c>
      <c r="AN2584">
        <f t="shared" si="817"/>
        <v>7</v>
      </c>
      <c r="AO2584" t="str">
        <f t="shared" si="818"/>
        <v>Weekend</v>
      </c>
      <c r="AR2584" s="20">
        <f t="shared" si="819"/>
        <v>0</v>
      </c>
    </row>
    <row r="2585" spans="1:44" x14ac:dyDescent="0.35">
      <c r="A2585" t="str">
        <f t="shared" si="801"/>
        <v>CUST2584</v>
      </c>
      <c r="B2585" s="2" t="s">
        <v>2921</v>
      </c>
      <c r="C2585" s="4">
        <v>45235</v>
      </c>
      <c r="D2585" s="2" t="s">
        <v>82</v>
      </c>
      <c r="E2585" t="s">
        <v>5055</v>
      </c>
      <c r="F2585" s="2" t="s">
        <v>29</v>
      </c>
      <c r="G2585" s="2" t="s">
        <v>121</v>
      </c>
      <c r="H2585" s="2">
        <v>1</v>
      </c>
      <c r="I2585" s="19">
        <v>1964.65</v>
      </c>
      <c r="J2585" s="2" t="s">
        <v>5047</v>
      </c>
      <c r="K2585" s="2" t="s">
        <v>103</v>
      </c>
      <c r="L2585" s="2">
        <v>5</v>
      </c>
      <c r="M2585" s="18">
        <f t="shared" si="802"/>
        <v>1964.65</v>
      </c>
      <c r="T2585" t="str">
        <f t="shared" si="803"/>
        <v>Lost Sale</v>
      </c>
      <c r="U2585" t="str">
        <f t="shared" si="804"/>
        <v>No</v>
      </c>
      <c r="V2585" t="str">
        <f t="shared" si="805"/>
        <v>Yes</v>
      </c>
      <c r="X2585">
        <f t="shared" si="806"/>
        <v>567</v>
      </c>
      <c r="Y2585">
        <f t="shared" si="807"/>
        <v>440</v>
      </c>
      <c r="Z2585" s="18">
        <f t="shared" si="808"/>
        <v>1892867.2841657216</v>
      </c>
      <c r="AA2585" s="18">
        <f t="shared" si="809"/>
        <v>199432.98236095349</v>
      </c>
      <c r="AB2585" s="17">
        <f t="shared" si="810"/>
        <v>3.8949824970828471</v>
      </c>
      <c r="AC2585" s="2" t="s">
        <v>121</v>
      </c>
      <c r="AD2585" s="2" t="s">
        <v>29</v>
      </c>
      <c r="AE2585" t="str">
        <f t="shared" si="811"/>
        <v>Fashion</v>
      </c>
      <c r="AF2585" t="str">
        <f t="shared" si="812"/>
        <v>Fashion</v>
      </c>
      <c r="AG2585" t="str" cm="1">
        <f t="array" ref="AG2585">INDEX(AD:AD,ROW())</f>
        <v>Fashion</v>
      </c>
      <c r="AH2585">
        <f t="shared" si="820"/>
        <v>45</v>
      </c>
      <c r="AI2585" t="str">
        <f t="shared" si="813"/>
        <v>Fashion</v>
      </c>
      <c r="AK2585">
        <f t="shared" si="814"/>
        <v>2023</v>
      </c>
      <c r="AL2585">
        <f t="shared" si="815"/>
        <v>11</v>
      </c>
      <c r="AM2585">
        <f t="shared" si="816"/>
        <v>5</v>
      </c>
      <c r="AN2585">
        <f t="shared" si="817"/>
        <v>1</v>
      </c>
      <c r="AO2585" t="str">
        <f t="shared" si="818"/>
        <v>Weekend</v>
      </c>
      <c r="AR2585" s="20">
        <f t="shared" si="819"/>
        <v>1</v>
      </c>
    </row>
    <row r="2586" spans="1:44" x14ac:dyDescent="0.35">
      <c r="A2586" t="str">
        <f t="shared" si="801"/>
        <v>CUST2585</v>
      </c>
      <c r="B2586" s="2" t="s">
        <v>2922</v>
      </c>
      <c r="C2586" s="4">
        <v>45793</v>
      </c>
      <c r="D2586" s="2" t="s">
        <v>214</v>
      </c>
      <c r="E2586" t="s">
        <v>5053</v>
      </c>
      <c r="F2586" s="2" t="s">
        <v>42</v>
      </c>
      <c r="G2586" s="2" t="s">
        <v>5044</v>
      </c>
      <c r="H2586" s="2">
        <v>1</v>
      </c>
      <c r="I2586" s="19">
        <v>796.05</v>
      </c>
      <c r="J2586" s="2" t="s">
        <v>5047</v>
      </c>
      <c r="K2586" s="2" t="s">
        <v>31</v>
      </c>
      <c r="L2586" s="2">
        <v>4</v>
      </c>
      <c r="M2586" s="18">
        <f t="shared" si="802"/>
        <v>796.05</v>
      </c>
      <c r="T2586" t="str">
        <f t="shared" si="803"/>
        <v>Pending</v>
      </c>
      <c r="U2586" t="str">
        <f t="shared" si="804"/>
        <v>No</v>
      </c>
      <c r="V2586" t="str">
        <f t="shared" si="805"/>
        <v>Yes</v>
      </c>
      <c r="X2586">
        <f t="shared" si="806"/>
        <v>559</v>
      </c>
      <c r="Y2586">
        <f t="shared" si="807"/>
        <v>408</v>
      </c>
      <c r="Z2586" s="18">
        <f t="shared" si="808"/>
        <v>1098537.4901531704</v>
      </c>
      <c r="AA2586" s="18">
        <f t="shared" si="809"/>
        <v>96724.388030634553</v>
      </c>
      <c r="AB2586" s="17">
        <f t="shared" si="810"/>
        <v>3.9001122334455669</v>
      </c>
      <c r="AC2586" s="2" t="s">
        <v>5044</v>
      </c>
      <c r="AD2586" s="2" t="s">
        <v>42</v>
      </c>
      <c r="AE2586" t="str">
        <f t="shared" si="811"/>
        <v>Beauty</v>
      </c>
      <c r="AF2586" t="str">
        <f t="shared" si="812"/>
        <v>Beauty</v>
      </c>
      <c r="AG2586" t="str" cm="1">
        <f t="array" ref="AG2586">INDEX(AD:AD,ROW())</f>
        <v>Beauty</v>
      </c>
      <c r="AH2586">
        <f t="shared" si="820"/>
        <v>64</v>
      </c>
      <c r="AI2586" t="str">
        <f t="shared" si="813"/>
        <v>Beauty</v>
      </c>
      <c r="AK2586">
        <f t="shared" si="814"/>
        <v>2025</v>
      </c>
      <c r="AL2586">
        <f t="shared" si="815"/>
        <v>5</v>
      </c>
      <c r="AM2586">
        <f t="shared" si="816"/>
        <v>16</v>
      </c>
      <c r="AN2586">
        <f t="shared" si="817"/>
        <v>6</v>
      </c>
      <c r="AO2586" t="str">
        <f t="shared" si="818"/>
        <v>Weekday</v>
      </c>
      <c r="AR2586" s="20">
        <f t="shared" si="819"/>
        <v>0</v>
      </c>
    </row>
    <row r="2587" spans="1:44" x14ac:dyDescent="0.35">
      <c r="A2587" t="str">
        <f t="shared" si="801"/>
        <v>CUST2586</v>
      </c>
      <c r="B2587" s="2" t="s">
        <v>2923</v>
      </c>
      <c r="C2587" s="4">
        <v>45078</v>
      </c>
      <c r="D2587" s="2" t="s">
        <v>626</v>
      </c>
      <c r="E2587" t="s">
        <v>5050</v>
      </c>
      <c r="F2587" s="2" t="s">
        <v>29</v>
      </c>
      <c r="G2587" s="2" t="s">
        <v>5041</v>
      </c>
      <c r="H2587" s="2">
        <v>1</v>
      </c>
      <c r="I2587" s="19">
        <v>1639.29</v>
      </c>
      <c r="J2587" s="2" t="s">
        <v>50</v>
      </c>
      <c r="K2587" s="2" t="s">
        <v>16</v>
      </c>
      <c r="L2587" s="2">
        <v>4</v>
      </c>
      <c r="M2587" s="18">
        <f t="shared" si="802"/>
        <v>1639.29</v>
      </c>
      <c r="T2587" t="str">
        <f t="shared" si="803"/>
        <v>Completed</v>
      </c>
      <c r="U2587" t="str">
        <f t="shared" si="804"/>
        <v>Yes</v>
      </c>
      <c r="V2587" t="str">
        <f t="shared" si="805"/>
        <v>No</v>
      </c>
      <c r="X2587">
        <f t="shared" si="806"/>
        <v>589</v>
      </c>
      <c r="Y2587">
        <f t="shared" si="807"/>
        <v>426</v>
      </c>
      <c r="Z2587" s="18">
        <f t="shared" si="808"/>
        <v>1892867.2841657216</v>
      </c>
      <c r="AA2587" s="18">
        <f t="shared" si="809"/>
        <v>199432.98236095349</v>
      </c>
      <c r="AB2587" s="17">
        <f t="shared" si="810"/>
        <v>3.8949824970828471</v>
      </c>
      <c r="AC2587" s="2" t="s">
        <v>5041</v>
      </c>
      <c r="AD2587" s="2" t="s">
        <v>29</v>
      </c>
      <c r="AE2587" t="str">
        <f t="shared" si="811"/>
        <v>Fashion</v>
      </c>
      <c r="AF2587" t="str">
        <f t="shared" si="812"/>
        <v>Fashion</v>
      </c>
      <c r="AG2587" t="str" cm="1">
        <f t="array" ref="AG2587">INDEX(AD:AD,ROW())</f>
        <v>Fashion</v>
      </c>
      <c r="AH2587">
        <f t="shared" si="820"/>
        <v>15</v>
      </c>
      <c r="AI2587" t="str">
        <f t="shared" si="813"/>
        <v>Fashion</v>
      </c>
      <c r="AK2587">
        <f t="shared" si="814"/>
        <v>2023</v>
      </c>
      <c r="AL2587">
        <f t="shared" si="815"/>
        <v>6</v>
      </c>
      <c r="AM2587">
        <f t="shared" si="816"/>
        <v>1</v>
      </c>
      <c r="AN2587">
        <f t="shared" si="817"/>
        <v>5</v>
      </c>
      <c r="AO2587" t="str">
        <f t="shared" si="818"/>
        <v>Weekday</v>
      </c>
      <c r="AR2587" s="20">
        <f t="shared" si="819"/>
        <v>0</v>
      </c>
    </row>
    <row r="2588" spans="1:44" x14ac:dyDescent="0.35">
      <c r="A2588" t="str">
        <f t="shared" si="801"/>
        <v>CUST2587</v>
      </c>
      <c r="B2588" s="2" t="s">
        <v>2924</v>
      </c>
      <c r="C2588" s="4">
        <v>45814</v>
      </c>
      <c r="D2588" s="2" t="s">
        <v>377</v>
      </c>
      <c r="E2588" t="s">
        <v>5050</v>
      </c>
      <c r="F2588" s="2" t="s">
        <v>23</v>
      </c>
      <c r="G2588" s="2" t="s">
        <v>68</v>
      </c>
      <c r="H2588" s="2">
        <v>2</v>
      </c>
      <c r="I2588" s="19">
        <v>347.75</v>
      </c>
      <c r="J2588" s="2" t="s">
        <v>20</v>
      </c>
      <c r="K2588" s="2" t="s">
        <v>16</v>
      </c>
      <c r="L2588" s="2">
        <v>5</v>
      </c>
      <c r="M2588" s="18">
        <f t="shared" si="802"/>
        <v>695.5</v>
      </c>
      <c r="T2588" t="str">
        <f t="shared" si="803"/>
        <v>Completed</v>
      </c>
      <c r="U2588" t="str">
        <f t="shared" si="804"/>
        <v>No</v>
      </c>
      <c r="V2588" t="str">
        <f t="shared" si="805"/>
        <v>No</v>
      </c>
      <c r="X2588">
        <f t="shared" si="806"/>
        <v>589</v>
      </c>
      <c r="Y2588">
        <f t="shared" si="807"/>
        <v>426</v>
      </c>
      <c r="Z2588" s="18">
        <f t="shared" si="808"/>
        <v>594714.6477588166</v>
      </c>
      <c r="AA2588" s="18">
        <f t="shared" si="809"/>
        <v>60882.938065984097</v>
      </c>
      <c r="AB2588" s="17">
        <f t="shared" si="810"/>
        <v>3.804733727810651</v>
      </c>
      <c r="AC2588" s="2" t="s">
        <v>68</v>
      </c>
      <c r="AD2588" s="2" t="s">
        <v>23</v>
      </c>
      <c r="AE2588" t="str">
        <f t="shared" si="811"/>
        <v>Books</v>
      </c>
      <c r="AF2588" t="str">
        <f t="shared" si="812"/>
        <v>Books</v>
      </c>
      <c r="AG2588" t="str" cm="1">
        <f t="array" ref="AG2588">INDEX(AD:AD,ROW())</f>
        <v>Books</v>
      </c>
      <c r="AH2588">
        <f t="shared" si="820"/>
        <v>20</v>
      </c>
      <c r="AI2588" t="str">
        <f t="shared" si="813"/>
        <v>Books</v>
      </c>
      <c r="AK2588">
        <f t="shared" si="814"/>
        <v>2025</v>
      </c>
      <c r="AL2588">
        <f t="shared" si="815"/>
        <v>6</v>
      </c>
      <c r="AM2588">
        <f t="shared" si="816"/>
        <v>6</v>
      </c>
      <c r="AN2588">
        <f t="shared" si="817"/>
        <v>6</v>
      </c>
      <c r="AO2588" t="str">
        <f t="shared" si="818"/>
        <v>Weekday</v>
      </c>
      <c r="AR2588" s="20">
        <f t="shared" si="819"/>
        <v>0</v>
      </c>
    </row>
    <row r="2589" spans="1:44" x14ac:dyDescent="0.35">
      <c r="A2589" t="str">
        <f t="shared" si="801"/>
        <v>CUST2588</v>
      </c>
      <c r="B2589" s="2" t="s">
        <v>2925</v>
      </c>
      <c r="C2589" s="4">
        <v>45619</v>
      </c>
      <c r="D2589" s="2" t="s">
        <v>242</v>
      </c>
      <c r="E2589" t="s">
        <v>5049</v>
      </c>
      <c r="F2589" s="2" t="s">
        <v>42</v>
      </c>
      <c r="G2589" s="2" t="s">
        <v>188</v>
      </c>
      <c r="H2589" s="2">
        <v>1</v>
      </c>
      <c r="I2589" s="19">
        <v>874.33</v>
      </c>
      <c r="J2589" s="2" t="s">
        <v>50</v>
      </c>
      <c r="K2589" s="2" t="s">
        <v>16</v>
      </c>
      <c r="L2589" s="2">
        <v>5</v>
      </c>
      <c r="M2589" s="18">
        <f t="shared" si="802"/>
        <v>874.33</v>
      </c>
      <c r="T2589" t="str">
        <f t="shared" si="803"/>
        <v>Completed</v>
      </c>
      <c r="U2589" t="str">
        <f t="shared" si="804"/>
        <v>No</v>
      </c>
      <c r="V2589" t="str">
        <f t="shared" si="805"/>
        <v>No</v>
      </c>
      <c r="X2589">
        <f t="shared" si="806"/>
        <v>595</v>
      </c>
      <c r="Y2589">
        <f t="shared" si="807"/>
        <v>444</v>
      </c>
      <c r="Z2589" s="18">
        <f t="shared" si="808"/>
        <v>1098537.4901531704</v>
      </c>
      <c r="AA2589" s="18">
        <f t="shared" si="809"/>
        <v>96724.388030634553</v>
      </c>
      <c r="AB2589" s="17">
        <f t="shared" si="810"/>
        <v>3.9001122334455669</v>
      </c>
      <c r="AC2589" s="2" t="s">
        <v>188</v>
      </c>
      <c r="AD2589" s="2" t="s">
        <v>42</v>
      </c>
      <c r="AE2589" t="str">
        <f t="shared" si="811"/>
        <v>Beauty</v>
      </c>
      <c r="AF2589" t="str">
        <f t="shared" si="812"/>
        <v>Beauty</v>
      </c>
      <c r="AG2589" t="str" cm="1">
        <f t="array" ref="AG2589">INDEX(AD:AD,ROW())</f>
        <v>Beauty</v>
      </c>
      <c r="AH2589">
        <f t="shared" si="820"/>
        <v>80</v>
      </c>
      <c r="AI2589" t="str">
        <f t="shared" si="813"/>
        <v>Beauty</v>
      </c>
      <c r="AK2589">
        <f t="shared" si="814"/>
        <v>2024</v>
      </c>
      <c r="AL2589">
        <f t="shared" si="815"/>
        <v>11</v>
      </c>
      <c r="AM2589">
        <f t="shared" si="816"/>
        <v>23</v>
      </c>
      <c r="AN2589">
        <f t="shared" si="817"/>
        <v>7</v>
      </c>
      <c r="AO2589" t="str">
        <f t="shared" si="818"/>
        <v>Weekend</v>
      </c>
      <c r="AR2589" s="20">
        <f t="shared" si="819"/>
        <v>0</v>
      </c>
    </row>
    <row r="2590" spans="1:44" x14ac:dyDescent="0.35">
      <c r="A2590" t="str">
        <f t="shared" si="801"/>
        <v>CUST2589</v>
      </c>
      <c r="B2590" s="2" t="s">
        <v>2926</v>
      </c>
      <c r="C2590" s="4">
        <v>44954</v>
      </c>
      <c r="D2590" s="2" t="s">
        <v>936</v>
      </c>
      <c r="E2590" t="s">
        <v>5049</v>
      </c>
      <c r="F2590" s="2" t="s">
        <v>42</v>
      </c>
      <c r="G2590" s="2" t="s">
        <v>170</v>
      </c>
      <c r="H2590" s="2">
        <v>1</v>
      </c>
      <c r="I2590" s="19">
        <v>206.79</v>
      </c>
      <c r="J2590" s="2" t="s">
        <v>15</v>
      </c>
      <c r="K2590" s="2" t="s">
        <v>16</v>
      </c>
      <c r="L2590" s="2">
        <v>1</v>
      </c>
      <c r="M2590" s="18">
        <f t="shared" si="802"/>
        <v>206.79</v>
      </c>
      <c r="T2590" t="str">
        <f t="shared" si="803"/>
        <v>Completed</v>
      </c>
      <c r="U2590" t="str">
        <f t="shared" si="804"/>
        <v>No</v>
      </c>
      <c r="V2590" t="str">
        <f t="shared" si="805"/>
        <v>No</v>
      </c>
      <c r="X2590">
        <f t="shared" si="806"/>
        <v>595</v>
      </c>
      <c r="Y2590">
        <f t="shared" si="807"/>
        <v>444</v>
      </c>
      <c r="Z2590" s="18">
        <f t="shared" si="808"/>
        <v>1098537.4901531704</v>
      </c>
      <c r="AA2590" s="18">
        <f t="shared" si="809"/>
        <v>96724.388030634553</v>
      </c>
      <c r="AB2590" s="17">
        <f t="shared" si="810"/>
        <v>3.9001122334455669</v>
      </c>
      <c r="AC2590" s="2" t="s">
        <v>170</v>
      </c>
      <c r="AD2590" s="2" t="s">
        <v>42</v>
      </c>
      <c r="AE2590" t="str">
        <f t="shared" si="811"/>
        <v>Beauty</v>
      </c>
      <c r="AF2590" t="str">
        <f t="shared" si="812"/>
        <v>Beauty</v>
      </c>
      <c r="AG2590" t="str" cm="1">
        <f t="array" ref="AG2590">INDEX(AD:AD,ROW())</f>
        <v>Beauty</v>
      </c>
      <c r="AH2590">
        <f t="shared" si="820"/>
        <v>70</v>
      </c>
      <c r="AI2590" t="str">
        <f t="shared" si="813"/>
        <v>Beauty</v>
      </c>
      <c r="AK2590">
        <f t="shared" si="814"/>
        <v>2023</v>
      </c>
      <c r="AL2590">
        <f t="shared" si="815"/>
        <v>1</v>
      </c>
      <c r="AM2590">
        <f t="shared" si="816"/>
        <v>28</v>
      </c>
      <c r="AN2590">
        <f t="shared" si="817"/>
        <v>7</v>
      </c>
      <c r="AO2590" t="str">
        <f t="shared" si="818"/>
        <v>Weekend</v>
      </c>
      <c r="AR2590" s="20">
        <f t="shared" si="819"/>
        <v>0</v>
      </c>
    </row>
    <row r="2591" spans="1:44" x14ac:dyDescent="0.35">
      <c r="A2591" t="str">
        <f t="shared" si="801"/>
        <v>CUST2590</v>
      </c>
      <c r="B2591" s="2" t="s">
        <v>2927</v>
      </c>
      <c r="C2591" s="4">
        <v>45654</v>
      </c>
      <c r="D2591" s="2" t="s">
        <v>820</v>
      </c>
      <c r="E2591" t="s">
        <v>5048</v>
      </c>
      <c r="F2591" s="2" t="s">
        <v>29</v>
      </c>
      <c r="G2591" s="2" t="s">
        <v>5041</v>
      </c>
      <c r="H2591" s="2">
        <v>1</v>
      </c>
      <c r="I2591" s="19">
        <v>2303.27</v>
      </c>
      <c r="J2591" s="2" t="s">
        <v>5038</v>
      </c>
      <c r="K2591" s="2" t="s">
        <v>16</v>
      </c>
      <c r="L2591" s="2">
        <v>4</v>
      </c>
      <c r="M2591" s="18">
        <f t="shared" si="802"/>
        <v>2303.27</v>
      </c>
      <c r="T2591" t="str">
        <f t="shared" si="803"/>
        <v>Completed</v>
      </c>
      <c r="U2591" t="str">
        <f t="shared" si="804"/>
        <v>Yes</v>
      </c>
      <c r="V2591" t="str">
        <f t="shared" si="805"/>
        <v>No</v>
      </c>
      <c r="X2591">
        <f t="shared" si="806"/>
        <v>590</v>
      </c>
      <c r="Y2591">
        <f t="shared" si="807"/>
        <v>451</v>
      </c>
      <c r="Z2591" s="18">
        <f t="shared" si="808"/>
        <v>1892867.2841657216</v>
      </c>
      <c r="AA2591" s="18">
        <f t="shared" si="809"/>
        <v>199432.98236095349</v>
      </c>
      <c r="AB2591" s="17">
        <f t="shared" si="810"/>
        <v>3.8949824970828471</v>
      </c>
      <c r="AC2591" s="2" t="s">
        <v>5041</v>
      </c>
      <c r="AD2591" s="2" t="s">
        <v>29</v>
      </c>
      <c r="AE2591" t="str">
        <f t="shared" si="811"/>
        <v>Fashion</v>
      </c>
      <c r="AF2591" t="str">
        <f t="shared" si="812"/>
        <v>Fashion</v>
      </c>
      <c r="AG2591" t="str" cm="1">
        <f t="array" ref="AG2591">INDEX(AD:AD,ROW())</f>
        <v>Fashion</v>
      </c>
      <c r="AH2591">
        <f t="shared" si="820"/>
        <v>15</v>
      </c>
      <c r="AI2591" t="str">
        <f t="shared" si="813"/>
        <v>Fashion</v>
      </c>
      <c r="AK2591">
        <f t="shared" si="814"/>
        <v>2024</v>
      </c>
      <c r="AL2591">
        <f t="shared" si="815"/>
        <v>12</v>
      </c>
      <c r="AM2591">
        <f t="shared" si="816"/>
        <v>28</v>
      </c>
      <c r="AN2591">
        <f t="shared" si="817"/>
        <v>7</v>
      </c>
      <c r="AO2591" t="str">
        <f t="shared" si="818"/>
        <v>Weekend</v>
      </c>
      <c r="AR2591" s="20">
        <f t="shared" si="819"/>
        <v>0</v>
      </c>
    </row>
    <row r="2592" spans="1:44" x14ac:dyDescent="0.35">
      <c r="A2592" t="str">
        <f t="shared" si="801"/>
        <v>CUST2591</v>
      </c>
      <c r="B2592" s="2" t="s">
        <v>2928</v>
      </c>
      <c r="C2592" s="4">
        <v>45681</v>
      </c>
      <c r="D2592" s="2" t="s">
        <v>357</v>
      </c>
      <c r="E2592" t="s">
        <v>5050</v>
      </c>
      <c r="F2592" s="2" t="s">
        <v>23</v>
      </c>
      <c r="G2592" s="2" t="s">
        <v>65</v>
      </c>
      <c r="H2592" s="2">
        <v>1</v>
      </c>
      <c r="I2592" s="19">
        <v>154.61000000000001</v>
      </c>
      <c r="J2592" s="2" t="s">
        <v>5047</v>
      </c>
      <c r="K2592" s="2" t="s">
        <v>76</v>
      </c>
      <c r="L2592" s="2">
        <v>3</v>
      </c>
      <c r="M2592" s="18">
        <f t="shared" si="802"/>
        <v>154.61000000000001</v>
      </c>
      <c r="T2592" t="str">
        <f t="shared" si="803"/>
        <v>Completed</v>
      </c>
      <c r="U2592" t="str">
        <f t="shared" si="804"/>
        <v>No</v>
      </c>
      <c r="V2592" t="str">
        <f t="shared" si="805"/>
        <v>No</v>
      </c>
      <c r="X2592">
        <f t="shared" si="806"/>
        <v>589</v>
      </c>
      <c r="Y2592">
        <f t="shared" si="807"/>
        <v>426</v>
      </c>
      <c r="Z2592" s="18">
        <f t="shared" si="808"/>
        <v>594714.6477588166</v>
      </c>
      <c r="AA2592" s="18">
        <f t="shared" si="809"/>
        <v>60882.938065984097</v>
      </c>
      <c r="AB2592" s="17">
        <f t="shared" si="810"/>
        <v>3.804733727810651</v>
      </c>
      <c r="AC2592" s="2" t="s">
        <v>65</v>
      </c>
      <c r="AD2592" s="2" t="s">
        <v>23</v>
      </c>
      <c r="AE2592" t="str">
        <f t="shared" si="811"/>
        <v>Books</v>
      </c>
      <c r="AF2592" t="str">
        <f t="shared" si="812"/>
        <v>Books</v>
      </c>
      <c r="AG2592" t="str" cm="1">
        <f t="array" ref="AG2592">INDEX(AD:AD,ROW())</f>
        <v>Books</v>
      </c>
      <c r="AH2592">
        <f t="shared" si="820"/>
        <v>19</v>
      </c>
      <c r="AI2592" t="str">
        <f t="shared" si="813"/>
        <v>Books</v>
      </c>
      <c r="AK2592">
        <f t="shared" si="814"/>
        <v>2025</v>
      </c>
      <c r="AL2592">
        <f t="shared" si="815"/>
        <v>1</v>
      </c>
      <c r="AM2592">
        <f t="shared" si="816"/>
        <v>24</v>
      </c>
      <c r="AN2592">
        <f t="shared" si="817"/>
        <v>6</v>
      </c>
      <c r="AO2592" t="str">
        <f t="shared" si="818"/>
        <v>Weekday</v>
      </c>
      <c r="AR2592" s="20">
        <f t="shared" si="819"/>
        <v>1</v>
      </c>
    </row>
    <row r="2593" spans="1:44" x14ac:dyDescent="0.35">
      <c r="A2593" t="str">
        <f t="shared" si="801"/>
        <v>CUST2592</v>
      </c>
      <c r="B2593" s="2" t="s">
        <v>2929</v>
      </c>
      <c r="C2593" s="4">
        <v>45335</v>
      </c>
      <c r="D2593" s="2" t="s">
        <v>398</v>
      </c>
      <c r="E2593" t="s">
        <v>5050</v>
      </c>
      <c r="F2593" s="2" t="s">
        <v>29</v>
      </c>
      <c r="G2593" s="2" t="s">
        <v>5041</v>
      </c>
      <c r="H2593" s="2">
        <v>1</v>
      </c>
      <c r="I2593" s="19">
        <v>1234.6300000000001</v>
      </c>
      <c r="J2593" s="2" t="s">
        <v>15</v>
      </c>
      <c r="K2593" s="2" t="s">
        <v>16</v>
      </c>
      <c r="L2593" s="2">
        <v>2</v>
      </c>
      <c r="M2593" s="18">
        <f t="shared" si="802"/>
        <v>1234.6300000000001</v>
      </c>
      <c r="T2593" t="str">
        <f t="shared" si="803"/>
        <v>Completed</v>
      </c>
      <c r="U2593" t="str">
        <f t="shared" si="804"/>
        <v>Yes</v>
      </c>
      <c r="V2593" t="str">
        <f t="shared" si="805"/>
        <v>No</v>
      </c>
      <c r="X2593">
        <f t="shared" si="806"/>
        <v>589</v>
      </c>
      <c r="Y2593">
        <f t="shared" si="807"/>
        <v>426</v>
      </c>
      <c r="Z2593" s="18">
        <f t="shared" si="808"/>
        <v>1892867.2841657216</v>
      </c>
      <c r="AA2593" s="18">
        <f t="shared" si="809"/>
        <v>199432.98236095349</v>
      </c>
      <c r="AB2593" s="17">
        <f t="shared" si="810"/>
        <v>3.8949824970828471</v>
      </c>
      <c r="AC2593" s="2" t="s">
        <v>5041</v>
      </c>
      <c r="AD2593" s="2" t="s">
        <v>29</v>
      </c>
      <c r="AE2593" t="str">
        <f t="shared" si="811"/>
        <v>Fashion</v>
      </c>
      <c r="AF2593" t="str">
        <f t="shared" si="812"/>
        <v>Fashion</v>
      </c>
      <c r="AG2593" t="str" cm="1">
        <f t="array" ref="AG2593">INDEX(AD:AD,ROW())</f>
        <v>Fashion</v>
      </c>
      <c r="AH2593">
        <f t="shared" si="820"/>
        <v>15</v>
      </c>
      <c r="AI2593" t="str">
        <f t="shared" si="813"/>
        <v>Fashion</v>
      </c>
      <c r="AK2593">
        <f t="shared" si="814"/>
        <v>2024</v>
      </c>
      <c r="AL2593">
        <f t="shared" si="815"/>
        <v>2</v>
      </c>
      <c r="AM2593">
        <f t="shared" si="816"/>
        <v>13</v>
      </c>
      <c r="AN2593">
        <f t="shared" si="817"/>
        <v>3</v>
      </c>
      <c r="AO2593" t="str">
        <f t="shared" si="818"/>
        <v>Weekday</v>
      </c>
      <c r="AR2593" s="20">
        <f t="shared" si="819"/>
        <v>0</v>
      </c>
    </row>
    <row r="2594" spans="1:44" x14ac:dyDescent="0.35">
      <c r="A2594" t="str">
        <f t="shared" si="801"/>
        <v>CUST2593</v>
      </c>
      <c r="B2594" s="2" t="s">
        <v>2930</v>
      </c>
      <c r="C2594" s="4">
        <v>45103</v>
      </c>
      <c r="D2594" s="2" t="s">
        <v>922</v>
      </c>
      <c r="E2594" t="s">
        <v>5055</v>
      </c>
      <c r="F2594" s="2" t="s">
        <v>19</v>
      </c>
      <c r="G2594" s="2" t="s">
        <v>128</v>
      </c>
      <c r="H2594" s="2">
        <v>1</v>
      </c>
      <c r="I2594" s="19">
        <v>2754.97</v>
      </c>
      <c r="J2594" s="2" t="s">
        <v>5047</v>
      </c>
      <c r="K2594" s="2" t="s">
        <v>16</v>
      </c>
      <c r="L2594" s="2">
        <v>3</v>
      </c>
      <c r="M2594" s="18">
        <f t="shared" si="802"/>
        <v>2754.97</v>
      </c>
      <c r="T2594" t="str">
        <f t="shared" si="803"/>
        <v>Completed</v>
      </c>
      <c r="U2594" t="str">
        <f t="shared" si="804"/>
        <v>Yes</v>
      </c>
      <c r="V2594" t="str">
        <f t="shared" si="805"/>
        <v>No</v>
      </c>
      <c r="X2594">
        <f t="shared" si="806"/>
        <v>567</v>
      </c>
      <c r="Y2594">
        <f t="shared" si="807"/>
        <v>440</v>
      </c>
      <c r="Z2594" s="18">
        <f t="shared" si="808"/>
        <v>2759712.3299794244</v>
      </c>
      <c r="AA2594" s="18">
        <f t="shared" si="809"/>
        <v>330643.50635802455</v>
      </c>
      <c r="AB2594" s="17">
        <f t="shared" si="810"/>
        <v>3.8641711229946525</v>
      </c>
      <c r="AC2594" s="2" t="s">
        <v>128</v>
      </c>
      <c r="AD2594" s="2" t="s">
        <v>19</v>
      </c>
      <c r="AE2594" t="str">
        <f t="shared" si="811"/>
        <v>Electronics</v>
      </c>
      <c r="AF2594" t="str">
        <f t="shared" si="812"/>
        <v>Electronics</v>
      </c>
      <c r="AG2594" t="str" cm="1">
        <f t="array" ref="AG2594">INDEX(AD:AD,ROW())</f>
        <v>Electronics</v>
      </c>
      <c r="AH2594">
        <f t="shared" si="820"/>
        <v>48</v>
      </c>
      <c r="AI2594" t="str">
        <f t="shared" si="813"/>
        <v>Electronics</v>
      </c>
      <c r="AK2594">
        <f t="shared" si="814"/>
        <v>2023</v>
      </c>
      <c r="AL2594">
        <f t="shared" si="815"/>
        <v>6</v>
      </c>
      <c r="AM2594">
        <f t="shared" si="816"/>
        <v>26</v>
      </c>
      <c r="AN2594">
        <f t="shared" si="817"/>
        <v>2</v>
      </c>
      <c r="AO2594" t="str">
        <f t="shared" si="818"/>
        <v>Weekday</v>
      </c>
      <c r="AR2594" s="20">
        <f t="shared" si="819"/>
        <v>0</v>
      </c>
    </row>
    <row r="2595" spans="1:44" x14ac:dyDescent="0.35">
      <c r="A2595" t="str">
        <f t="shared" si="801"/>
        <v>CUST2594</v>
      </c>
      <c r="B2595" s="2" t="s">
        <v>2931</v>
      </c>
      <c r="C2595" s="4">
        <v>45690</v>
      </c>
      <c r="D2595" s="2" t="s">
        <v>41</v>
      </c>
      <c r="E2595" t="s">
        <v>5053</v>
      </c>
      <c r="F2595" s="2" t="s">
        <v>29</v>
      </c>
      <c r="G2595" s="2" t="s">
        <v>121</v>
      </c>
      <c r="H2595" s="2">
        <v>3</v>
      </c>
      <c r="I2595" s="19">
        <v>885.09</v>
      </c>
      <c r="J2595" s="2" t="s">
        <v>15</v>
      </c>
      <c r="K2595" s="2" t="s">
        <v>16</v>
      </c>
      <c r="L2595" s="2">
        <v>2</v>
      </c>
      <c r="M2595" s="18">
        <f t="shared" si="802"/>
        <v>2655.27</v>
      </c>
      <c r="T2595" t="str">
        <f t="shared" si="803"/>
        <v>Completed</v>
      </c>
      <c r="U2595" t="str">
        <f t="shared" si="804"/>
        <v>Yes</v>
      </c>
      <c r="V2595" t="str">
        <f t="shared" si="805"/>
        <v>No</v>
      </c>
      <c r="X2595">
        <f t="shared" si="806"/>
        <v>559</v>
      </c>
      <c r="Y2595">
        <f t="shared" si="807"/>
        <v>408</v>
      </c>
      <c r="Z2595" s="18">
        <f t="shared" si="808"/>
        <v>1892867.2841657216</v>
      </c>
      <c r="AA2595" s="18">
        <f t="shared" si="809"/>
        <v>199432.98236095349</v>
      </c>
      <c r="AB2595" s="17">
        <f t="shared" si="810"/>
        <v>3.8949824970828471</v>
      </c>
      <c r="AC2595" s="2" t="s">
        <v>121</v>
      </c>
      <c r="AD2595" s="2" t="s">
        <v>29</v>
      </c>
      <c r="AE2595" t="str">
        <f t="shared" si="811"/>
        <v>Fashion</v>
      </c>
      <c r="AF2595" t="str">
        <f t="shared" si="812"/>
        <v>Fashion</v>
      </c>
      <c r="AG2595" t="str" cm="1">
        <f t="array" ref="AG2595">INDEX(AD:AD,ROW())</f>
        <v>Fashion</v>
      </c>
      <c r="AH2595">
        <f t="shared" si="820"/>
        <v>45</v>
      </c>
      <c r="AI2595" t="str">
        <f t="shared" si="813"/>
        <v>Fashion</v>
      </c>
      <c r="AK2595">
        <f t="shared" si="814"/>
        <v>2025</v>
      </c>
      <c r="AL2595">
        <f t="shared" si="815"/>
        <v>2</v>
      </c>
      <c r="AM2595">
        <f t="shared" si="816"/>
        <v>2</v>
      </c>
      <c r="AN2595">
        <f t="shared" si="817"/>
        <v>1</v>
      </c>
      <c r="AO2595" t="str">
        <f t="shared" si="818"/>
        <v>Weekend</v>
      </c>
      <c r="AR2595" s="20">
        <f t="shared" si="819"/>
        <v>0</v>
      </c>
    </row>
    <row r="2596" spans="1:44" x14ac:dyDescent="0.35">
      <c r="A2596" t="str">
        <f t="shared" si="801"/>
        <v>CUST2595</v>
      </c>
      <c r="B2596" s="2" t="s">
        <v>2932</v>
      </c>
      <c r="C2596" s="4">
        <v>45041</v>
      </c>
      <c r="D2596" s="2" t="s">
        <v>1174</v>
      </c>
      <c r="E2596" t="s">
        <v>5050</v>
      </c>
      <c r="F2596" s="2" t="s">
        <v>13</v>
      </c>
      <c r="G2596" s="2" t="s">
        <v>5045</v>
      </c>
      <c r="H2596" s="2">
        <v>1</v>
      </c>
      <c r="I2596" s="19">
        <v>1687.99</v>
      </c>
      <c r="J2596" s="2" t="s">
        <v>5046</v>
      </c>
      <c r="K2596" s="2" t="s">
        <v>16</v>
      </c>
      <c r="L2596" s="2">
        <v>4</v>
      </c>
      <c r="M2596" s="18">
        <f t="shared" si="802"/>
        <v>1687.99</v>
      </c>
      <c r="T2596" t="str">
        <f t="shared" si="803"/>
        <v>Completed</v>
      </c>
      <c r="U2596" t="str">
        <f t="shared" si="804"/>
        <v>Yes</v>
      </c>
      <c r="V2596" t="str">
        <f t="shared" si="805"/>
        <v>No</v>
      </c>
      <c r="X2596">
        <f t="shared" si="806"/>
        <v>589</v>
      </c>
      <c r="Y2596">
        <f t="shared" si="807"/>
        <v>426</v>
      </c>
      <c r="Z2596" s="18">
        <f t="shared" si="808"/>
        <v>1463424.4009529033</v>
      </c>
      <c r="AA2596" s="18">
        <f t="shared" si="809"/>
        <v>118285.78776560788</v>
      </c>
      <c r="AB2596" s="17">
        <f t="shared" si="810"/>
        <v>3.8140589569160999</v>
      </c>
      <c r="AC2596" s="2" t="s">
        <v>5045</v>
      </c>
      <c r="AD2596" s="2" t="s">
        <v>13</v>
      </c>
      <c r="AE2596" t="str">
        <f t="shared" si="811"/>
        <v>Home &amp; Kitchen</v>
      </c>
      <c r="AF2596" t="str">
        <f t="shared" si="812"/>
        <v>Home &amp; Kitchen</v>
      </c>
      <c r="AG2596" t="str" cm="1">
        <f t="array" ref="AG2596">INDEX(AD:AD,ROW())</f>
        <v>Home &amp; Kitchen</v>
      </c>
      <c r="AH2596">
        <f t="shared" si="820"/>
        <v>76</v>
      </c>
      <c r="AI2596" t="str">
        <f t="shared" si="813"/>
        <v>Home &amp; Kitchen</v>
      </c>
      <c r="AK2596">
        <f t="shared" si="814"/>
        <v>2023</v>
      </c>
      <c r="AL2596">
        <f t="shared" si="815"/>
        <v>4</v>
      </c>
      <c r="AM2596">
        <f t="shared" si="816"/>
        <v>25</v>
      </c>
      <c r="AN2596">
        <f t="shared" si="817"/>
        <v>3</v>
      </c>
      <c r="AO2596" t="str">
        <f t="shared" si="818"/>
        <v>Weekday</v>
      </c>
      <c r="AR2596" s="20">
        <f t="shared" si="819"/>
        <v>0</v>
      </c>
    </row>
    <row r="2597" spans="1:44" x14ac:dyDescent="0.35">
      <c r="A2597" t="str">
        <f t="shared" si="801"/>
        <v>CUST2596</v>
      </c>
      <c r="B2597" s="2" t="s">
        <v>2933</v>
      </c>
      <c r="C2597" s="4">
        <v>45348</v>
      </c>
      <c r="D2597" s="2" t="s">
        <v>203</v>
      </c>
      <c r="E2597" t="s">
        <v>5051</v>
      </c>
      <c r="F2597" s="2" t="s">
        <v>13</v>
      </c>
      <c r="G2597" s="2" t="s">
        <v>34</v>
      </c>
      <c r="H2597" s="2">
        <v>1</v>
      </c>
      <c r="I2597" s="19">
        <v>846.59</v>
      </c>
      <c r="J2597" s="2" t="s">
        <v>50</v>
      </c>
      <c r="K2597" s="2" t="s">
        <v>16</v>
      </c>
      <c r="L2597" s="2">
        <v>4</v>
      </c>
      <c r="M2597" s="18">
        <f t="shared" si="802"/>
        <v>846.59</v>
      </c>
      <c r="T2597" t="str">
        <f t="shared" si="803"/>
        <v>Completed</v>
      </c>
      <c r="U2597" t="str">
        <f t="shared" si="804"/>
        <v>No</v>
      </c>
      <c r="V2597" t="str">
        <f t="shared" si="805"/>
        <v>No</v>
      </c>
      <c r="X2597">
        <f t="shared" si="806"/>
        <v>619</v>
      </c>
      <c r="Y2597">
        <f t="shared" si="807"/>
        <v>468</v>
      </c>
      <c r="Z2597" s="18">
        <f t="shared" si="808"/>
        <v>1463424.4009529033</v>
      </c>
      <c r="AA2597" s="18">
        <f t="shared" si="809"/>
        <v>118285.78776560788</v>
      </c>
      <c r="AB2597" s="17">
        <f t="shared" si="810"/>
        <v>3.8140589569160999</v>
      </c>
      <c r="AC2597" s="2" t="s">
        <v>34</v>
      </c>
      <c r="AD2597" s="2" t="s">
        <v>13</v>
      </c>
      <c r="AE2597" t="str">
        <f t="shared" si="811"/>
        <v>Home &amp; Kitchen</v>
      </c>
      <c r="AF2597" t="str">
        <f t="shared" si="812"/>
        <v>Home &amp; Kitchen</v>
      </c>
      <c r="AG2597" t="str" cm="1">
        <f t="array" ref="AG2597">INDEX(AD:AD,ROW())</f>
        <v>Home &amp; Kitchen</v>
      </c>
      <c r="AH2597">
        <f t="shared" si="820"/>
        <v>7</v>
      </c>
      <c r="AI2597" t="str">
        <f t="shared" si="813"/>
        <v>Home &amp; Kitchen</v>
      </c>
      <c r="AK2597">
        <f t="shared" si="814"/>
        <v>2024</v>
      </c>
      <c r="AL2597">
        <f t="shared" si="815"/>
        <v>2</v>
      </c>
      <c r="AM2597">
        <f t="shared" si="816"/>
        <v>26</v>
      </c>
      <c r="AN2597">
        <f t="shared" si="817"/>
        <v>2</v>
      </c>
      <c r="AO2597" t="str">
        <f t="shared" si="818"/>
        <v>Weekday</v>
      </c>
      <c r="AR2597" s="20">
        <f t="shared" si="819"/>
        <v>0</v>
      </c>
    </row>
    <row r="2598" spans="1:44" x14ac:dyDescent="0.35">
      <c r="A2598" t="str">
        <f t="shared" si="801"/>
        <v>CUST2597</v>
      </c>
      <c r="B2598" s="2" t="s">
        <v>2934</v>
      </c>
      <c r="C2598" s="4">
        <v>45093</v>
      </c>
      <c r="D2598" s="2" t="s">
        <v>184</v>
      </c>
      <c r="E2598" t="s">
        <v>5053</v>
      </c>
      <c r="F2598" s="2" t="s">
        <v>42</v>
      </c>
      <c r="G2598" s="2" t="s">
        <v>5044</v>
      </c>
      <c r="H2598" s="2">
        <v>3</v>
      </c>
      <c r="I2598" s="19">
        <v>1435.76</v>
      </c>
      <c r="J2598" s="2" t="s">
        <v>5047</v>
      </c>
      <c r="K2598" s="2" t="s">
        <v>16</v>
      </c>
      <c r="L2598" s="2">
        <v>4</v>
      </c>
      <c r="M2598" s="18">
        <f t="shared" si="802"/>
        <v>4307.28</v>
      </c>
      <c r="T2598" t="str">
        <f t="shared" si="803"/>
        <v>Completed</v>
      </c>
      <c r="U2598" t="str">
        <f t="shared" si="804"/>
        <v>Yes</v>
      </c>
      <c r="V2598" t="str">
        <f t="shared" si="805"/>
        <v>No</v>
      </c>
      <c r="X2598">
        <f t="shared" si="806"/>
        <v>559</v>
      </c>
      <c r="Y2598">
        <f t="shared" si="807"/>
        <v>408</v>
      </c>
      <c r="Z2598" s="18">
        <f t="shared" si="808"/>
        <v>1098537.4901531704</v>
      </c>
      <c r="AA2598" s="18">
        <f t="shared" si="809"/>
        <v>96724.388030634553</v>
      </c>
      <c r="AB2598" s="17">
        <f t="shared" si="810"/>
        <v>3.9001122334455669</v>
      </c>
      <c r="AC2598" s="2" t="s">
        <v>5044</v>
      </c>
      <c r="AD2598" s="2" t="s">
        <v>42</v>
      </c>
      <c r="AE2598" t="str">
        <f t="shared" si="811"/>
        <v>Beauty</v>
      </c>
      <c r="AF2598" t="str">
        <f t="shared" si="812"/>
        <v>Beauty</v>
      </c>
      <c r="AG2598" t="str" cm="1">
        <f t="array" ref="AG2598">INDEX(AD:AD,ROW())</f>
        <v>Beauty</v>
      </c>
      <c r="AH2598">
        <f t="shared" si="820"/>
        <v>64</v>
      </c>
      <c r="AI2598" t="str">
        <f t="shared" si="813"/>
        <v>Beauty</v>
      </c>
      <c r="AK2598">
        <f t="shared" si="814"/>
        <v>2023</v>
      </c>
      <c r="AL2598">
        <f t="shared" si="815"/>
        <v>6</v>
      </c>
      <c r="AM2598">
        <f t="shared" si="816"/>
        <v>16</v>
      </c>
      <c r="AN2598">
        <f t="shared" si="817"/>
        <v>6</v>
      </c>
      <c r="AO2598" t="str">
        <f t="shared" si="818"/>
        <v>Weekday</v>
      </c>
      <c r="AR2598" s="20">
        <f t="shared" si="819"/>
        <v>0</v>
      </c>
    </row>
    <row r="2599" spans="1:44" x14ac:dyDescent="0.35">
      <c r="A2599" t="str">
        <f t="shared" si="801"/>
        <v>CUST2598</v>
      </c>
      <c r="B2599" s="2" t="s">
        <v>2935</v>
      </c>
      <c r="C2599" s="4">
        <v>45472</v>
      </c>
      <c r="D2599" s="2" t="s">
        <v>312</v>
      </c>
      <c r="E2599" t="s">
        <v>5049</v>
      </c>
      <c r="F2599" s="2" t="s">
        <v>19</v>
      </c>
      <c r="G2599" s="2" t="s">
        <v>128</v>
      </c>
      <c r="H2599" s="2">
        <v>1</v>
      </c>
      <c r="I2599" s="19">
        <v>963.52</v>
      </c>
      <c r="J2599" s="2" t="s">
        <v>5046</v>
      </c>
      <c r="K2599" s="2" t="s">
        <v>16</v>
      </c>
      <c r="L2599" s="2">
        <v>5</v>
      </c>
      <c r="M2599" s="18">
        <f t="shared" si="802"/>
        <v>963.52</v>
      </c>
      <c r="T2599" t="str">
        <f t="shared" si="803"/>
        <v>Completed</v>
      </c>
      <c r="U2599" t="str">
        <f t="shared" si="804"/>
        <v>No</v>
      </c>
      <c r="V2599" t="str">
        <f t="shared" si="805"/>
        <v>No</v>
      </c>
      <c r="X2599">
        <f t="shared" si="806"/>
        <v>595</v>
      </c>
      <c r="Y2599">
        <f t="shared" si="807"/>
        <v>444</v>
      </c>
      <c r="Z2599" s="18">
        <f t="shared" si="808"/>
        <v>2759712.3299794244</v>
      </c>
      <c r="AA2599" s="18">
        <f t="shared" si="809"/>
        <v>330643.50635802455</v>
      </c>
      <c r="AB2599" s="17">
        <f t="shared" si="810"/>
        <v>3.8641711229946525</v>
      </c>
      <c r="AC2599" s="2" t="s">
        <v>128</v>
      </c>
      <c r="AD2599" s="2" t="s">
        <v>19</v>
      </c>
      <c r="AE2599" t="str">
        <f t="shared" si="811"/>
        <v>Electronics</v>
      </c>
      <c r="AF2599" t="str">
        <f t="shared" si="812"/>
        <v>Electronics</v>
      </c>
      <c r="AG2599" t="str" cm="1">
        <f t="array" ref="AG2599">INDEX(AD:AD,ROW())</f>
        <v>Electronics</v>
      </c>
      <c r="AH2599">
        <f t="shared" si="820"/>
        <v>48</v>
      </c>
      <c r="AI2599" t="str">
        <f t="shared" si="813"/>
        <v>Electronics</v>
      </c>
      <c r="AK2599">
        <f t="shared" si="814"/>
        <v>2024</v>
      </c>
      <c r="AL2599">
        <f t="shared" si="815"/>
        <v>6</v>
      </c>
      <c r="AM2599">
        <f t="shared" si="816"/>
        <v>29</v>
      </c>
      <c r="AN2599">
        <f t="shared" si="817"/>
        <v>7</v>
      </c>
      <c r="AO2599" t="str">
        <f t="shared" si="818"/>
        <v>Weekend</v>
      </c>
      <c r="AR2599" s="20">
        <f t="shared" si="819"/>
        <v>0</v>
      </c>
    </row>
    <row r="2600" spans="1:44" x14ac:dyDescent="0.35">
      <c r="A2600" t="str">
        <f t="shared" si="801"/>
        <v>CUST2599</v>
      </c>
      <c r="B2600" s="2" t="s">
        <v>2936</v>
      </c>
      <c r="C2600" s="4">
        <v>45657</v>
      </c>
      <c r="D2600" s="2" t="s">
        <v>164</v>
      </c>
      <c r="E2600" t="s">
        <v>5054</v>
      </c>
      <c r="F2600" s="2" t="s">
        <v>23</v>
      </c>
      <c r="G2600" s="2" t="s">
        <v>65</v>
      </c>
      <c r="H2600" s="2">
        <v>1</v>
      </c>
      <c r="I2600" s="19">
        <v>768.01</v>
      </c>
      <c r="J2600" s="2" t="s">
        <v>5047</v>
      </c>
      <c r="K2600" s="2" t="s">
        <v>16</v>
      </c>
      <c r="L2600" s="2">
        <v>5</v>
      </c>
      <c r="M2600" s="18">
        <f t="shared" si="802"/>
        <v>768.01</v>
      </c>
      <c r="T2600" t="str">
        <f t="shared" si="803"/>
        <v>Completed</v>
      </c>
      <c r="U2600" t="str">
        <f t="shared" si="804"/>
        <v>No</v>
      </c>
      <c r="V2600" t="str">
        <f t="shared" si="805"/>
        <v>No</v>
      </c>
      <c r="X2600">
        <f t="shared" si="806"/>
        <v>558</v>
      </c>
      <c r="Y2600">
        <f t="shared" si="807"/>
        <v>430</v>
      </c>
      <c r="Z2600" s="18">
        <f t="shared" si="808"/>
        <v>594714.6477588166</v>
      </c>
      <c r="AA2600" s="18">
        <f t="shared" si="809"/>
        <v>60882.938065984097</v>
      </c>
      <c r="AB2600" s="17">
        <f t="shared" si="810"/>
        <v>3.804733727810651</v>
      </c>
      <c r="AC2600" s="2" t="s">
        <v>65</v>
      </c>
      <c r="AD2600" s="2" t="s">
        <v>23</v>
      </c>
      <c r="AE2600" t="str">
        <f t="shared" si="811"/>
        <v>Books</v>
      </c>
      <c r="AF2600" t="str">
        <f t="shared" si="812"/>
        <v>Books</v>
      </c>
      <c r="AG2600" t="str" cm="1">
        <f t="array" ref="AG2600">INDEX(AD:AD,ROW())</f>
        <v>Books</v>
      </c>
      <c r="AH2600">
        <f t="shared" si="820"/>
        <v>19</v>
      </c>
      <c r="AI2600" t="str">
        <f t="shared" si="813"/>
        <v>Books</v>
      </c>
      <c r="AK2600">
        <f t="shared" si="814"/>
        <v>2024</v>
      </c>
      <c r="AL2600">
        <f t="shared" si="815"/>
        <v>12</v>
      </c>
      <c r="AM2600">
        <f t="shared" si="816"/>
        <v>31</v>
      </c>
      <c r="AN2600">
        <f t="shared" si="817"/>
        <v>3</v>
      </c>
      <c r="AO2600" t="str">
        <f t="shared" si="818"/>
        <v>Weekday</v>
      </c>
      <c r="AR2600" s="20">
        <f t="shared" si="819"/>
        <v>0</v>
      </c>
    </row>
    <row r="2601" spans="1:44" x14ac:dyDescent="0.35">
      <c r="A2601" t="str">
        <f t="shared" si="801"/>
        <v>CUST2600</v>
      </c>
      <c r="B2601" s="2" t="s">
        <v>2937</v>
      </c>
      <c r="C2601" s="4">
        <v>44948</v>
      </c>
      <c r="D2601" s="2" t="s">
        <v>425</v>
      </c>
      <c r="E2601" t="s">
        <v>5055</v>
      </c>
      <c r="F2601" s="2" t="s">
        <v>29</v>
      </c>
      <c r="G2601" s="2" t="s">
        <v>30</v>
      </c>
      <c r="H2601" s="2">
        <v>1</v>
      </c>
      <c r="I2601" s="19">
        <v>619.35</v>
      </c>
      <c r="J2601" s="2" t="s">
        <v>20</v>
      </c>
      <c r="K2601" s="2" t="s">
        <v>16</v>
      </c>
      <c r="L2601" s="2">
        <v>5</v>
      </c>
      <c r="M2601" s="18">
        <f t="shared" si="802"/>
        <v>619.35</v>
      </c>
      <c r="T2601" t="str">
        <f t="shared" si="803"/>
        <v>Completed</v>
      </c>
      <c r="U2601" t="str">
        <f t="shared" si="804"/>
        <v>No</v>
      </c>
      <c r="V2601" t="str">
        <f t="shared" si="805"/>
        <v>No</v>
      </c>
      <c r="X2601">
        <f t="shared" si="806"/>
        <v>567</v>
      </c>
      <c r="Y2601">
        <f t="shared" si="807"/>
        <v>440</v>
      </c>
      <c r="Z2601" s="18">
        <f t="shared" si="808"/>
        <v>1892867.2841657216</v>
      </c>
      <c r="AA2601" s="18">
        <f t="shared" si="809"/>
        <v>199432.98236095349</v>
      </c>
      <c r="AB2601" s="17">
        <f t="shared" si="810"/>
        <v>3.8949824970828471</v>
      </c>
      <c r="AC2601" s="2" t="s">
        <v>30</v>
      </c>
      <c r="AD2601" s="2" t="s">
        <v>29</v>
      </c>
      <c r="AE2601" t="str">
        <f t="shared" si="811"/>
        <v>Fashion</v>
      </c>
      <c r="AF2601" t="str">
        <f t="shared" si="812"/>
        <v>Fashion</v>
      </c>
      <c r="AG2601" t="str" cm="1">
        <f t="array" ref="AG2601">INDEX(AD:AD,ROW())</f>
        <v>Fashion</v>
      </c>
      <c r="AH2601">
        <f t="shared" si="820"/>
        <v>6</v>
      </c>
      <c r="AI2601" t="str">
        <f t="shared" si="813"/>
        <v>Fashion</v>
      </c>
      <c r="AK2601">
        <f t="shared" si="814"/>
        <v>2023</v>
      </c>
      <c r="AL2601">
        <f t="shared" si="815"/>
        <v>1</v>
      </c>
      <c r="AM2601">
        <f t="shared" si="816"/>
        <v>22</v>
      </c>
      <c r="AN2601">
        <f t="shared" si="817"/>
        <v>1</v>
      </c>
      <c r="AO2601" t="str">
        <f t="shared" si="818"/>
        <v>Weekend</v>
      </c>
      <c r="AR2601" s="20">
        <f t="shared" si="819"/>
        <v>0</v>
      </c>
    </row>
    <row r="2602" spans="1:44" x14ac:dyDescent="0.35">
      <c r="A2602" t="str">
        <f t="shared" si="801"/>
        <v>CUST2601</v>
      </c>
      <c r="B2602" s="2" t="s">
        <v>2938</v>
      </c>
      <c r="C2602" s="4">
        <v>45615</v>
      </c>
      <c r="D2602" s="2" t="s">
        <v>144</v>
      </c>
      <c r="E2602" t="s">
        <v>5050</v>
      </c>
      <c r="F2602" s="2" t="s">
        <v>23</v>
      </c>
      <c r="G2602" s="2" t="s">
        <v>65</v>
      </c>
      <c r="H2602" s="2">
        <v>2</v>
      </c>
      <c r="I2602" s="19">
        <v>452.31</v>
      </c>
      <c r="J2602" s="2" t="s">
        <v>5047</v>
      </c>
      <c r="K2602" s="2" t="s">
        <v>16</v>
      </c>
      <c r="L2602" s="31"/>
      <c r="M2602" s="18">
        <f t="shared" si="802"/>
        <v>904.62</v>
      </c>
      <c r="T2602" t="str">
        <f t="shared" si="803"/>
        <v>Completed</v>
      </c>
      <c r="U2602" t="str">
        <f t="shared" si="804"/>
        <v>No</v>
      </c>
      <c r="V2602" t="str">
        <f t="shared" si="805"/>
        <v>No</v>
      </c>
      <c r="X2602">
        <f t="shared" si="806"/>
        <v>589</v>
      </c>
      <c r="Y2602">
        <f t="shared" si="807"/>
        <v>426</v>
      </c>
      <c r="Z2602" s="18">
        <f t="shared" si="808"/>
        <v>594714.6477588166</v>
      </c>
      <c r="AA2602" s="18">
        <f t="shared" si="809"/>
        <v>60882.938065984097</v>
      </c>
      <c r="AB2602" s="17">
        <f t="shared" si="810"/>
        <v>3.804733727810651</v>
      </c>
      <c r="AC2602" s="2" t="s">
        <v>65</v>
      </c>
      <c r="AD2602" s="2" t="s">
        <v>23</v>
      </c>
      <c r="AE2602" t="str">
        <f t="shared" si="811"/>
        <v>Books</v>
      </c>
      <c r="AF2602" t="str">
        <f t="shared" si="812"/>
        <v>Books</v>
      </c>
      <c r="AG2602" t="str" cm="1">
        <f t="array" ref="AG2602">INDEX(AD:AD,ROW())</f>
        <v>Books</v>
      </c>
      <c r="AH2602">
        <f t="shared" si="820"/>
        <v>19</v>
      </c>
      <c r="AI2602" t="str">
        <f t="shared" si="813"/>
        <v>Books</v>
      </c>
      <c r="AK2602">
        <f t="shared" si="814"/>
        <v>2024</v>
      </c>
      <c r="AL2602">
        <f t="shared" si="815"/>
        <v>11</v>
      </c>
      <c r="AM2602">
        <f t="shared" si="816"/>
        <v>19</v>
      </c>
      <c r="AN2602">
        <f t="shared" si="817"/>
        <v>3</v>
      </c>
      <c r="AO2602" t="str">
        <f t="shared" si="818"/>
        <v>Weekday</v>
      </c>
      <c r="AR2602" s="20">
        <f t="shared" si="819"/>
        <v>0</v>
      </c>
    </row>
    <row r="2603" spans="1:44" x14ac:dyDescent="0.35">
      <c r="A2603" t="str">
        <f t="shared" si="801"/>
        <v>CUST2602</v>
      </c>
      <c r="B2603" s="2" t="s">
        <v>2939</v>
      </c>
      <c r="C2603" s="4">
        <v>45556</v>
      </c>
      <c r="D2603" s="2" t="s">
        <v>481</v>
      </c>
      <c r="E2603" t="s">
        <v>5054</v>
      </c>
      <c r="F2603" s="2" t="s">
        <v>29</v>
      </c>
      <c r="G2603" s="2" t="s">
        <v>30</v>
      </c>
      <c r="H2603" s="2">
        <v>1</v>
      </c>
      <c r="I2603" s="19">
        <v>1419.824472190694</v>
      </c>
      <c r="J2603" s="2" t="s">
        <v>15</v>
      </c>
      <c r="K2603" s="2" t="s">
        <v>16</v>
      </c>
      <c r="L2603" s="2">
        <v>2</v>
      </c>
      <c r="M2603" s="18">
        <f t="shared" si="802"/>
        <v>1419.824472190694</v>
      </c>
      <c r="T2603" t="str">
        <f t="shared" si="803"/>
        <v>Completed</v>
      </c>
      <c r="U2603" t="str">
        <f t="shared" si="804"/>
        <v>Yes</v>
      </c>
      <c r="V2603" t="str">
        <f t="shared" si="805"/>
        <v>No</v>
      </c>
      <c r="X2603">
        <f t="shared" si="806"/>
        <v>558</v>
      </c>
      <c r="Y2603">
        <f t="shared" si="807"/>
        <v>430</v>
      </c>
      <c r="Z2603" s="18">
        <f t="shared" si="808"/>
        <v>1892867.2841657216</v>
      </c>
      <c r="AA2603" s="18">
        <f t="shared" si="809"/>
        <v>199432.98236095349</v>
      </c>
      <c r="AB2603" s="17">
        <f t="shared" si="810"/>
        <v>3.8949824970828471</v>
      </c>
      <c r="AC2603" s="2" t="s">
        <v>30</v>
      </c>
      <c r="AD2603" s="2" t="s">
        <v>29</v>
      </c>
      <c r="AE2603" t="str">
        <f t="shared" si="811"/>
        <v>Fashion</v>
      </c>
      <c r="AF2603" t="str">
        <f t="shared" si="812"/>
        <v>Fashion</v>
      </c>
      <c r="AG2603" t="str" cm="1">
        <f t="array" ref="AG2603">INDEX(AD:AD,ROW())</f>
        <v>Fashion</v>
      </c>
      <c r="AH2603">
        <f t="shared" si="820"/>
        <v>6</v>
      </c>
      <c r="AI2603" t="str">
        <f t="shared" si="813"/>
        <v>Fashion</v>
      </c>
      <c r="AK2603">
        <f t="shared" si="814"/>
        <v>2024</v>
      </c>
      <c r="AL2603">
        <f t="shared" si="815"/>
        <v>9</v>
      </c>
      <c r="AM2603">
        <f t="shared" si="816"/>
        <v>21</v>
      </c>
      <c r="AN2603">
        <f t="shared" si="817"/>
        <v>7</v>
      </c>
      <c r="AO2603" t="str">
        <f t="shared" si="818"/>
        <v>Weekend</v>
      </c>
      <c r="AR2603" s="20">
        <f t="shared" si="819"/>
        <v>0</v>
      </c>
    </row>
    <row r="2604" spans="1:44" x14ac:dyDescent="0.35">
      <c r="A2604" t="str">
        <f t="shared" si="801"/>
        <v>CUST2603</v>
      </c>
      <c r="B2604" s="2" t="s">
        <v>2940</v>
      </c>
      <c r="C2604" s="4">
        <v>45137</v>
      </c>
      <c r="D2604" s="2" t="s">
        <v>858</v>
      </c>
      <c r="E2604" t="s">
        <v>5055</v>
      </c>
      <c r="F2604" s="2" t="s">
        <v>29</v>
      </c>
      <c r="G2604" s="2" t="s">
        <v>121</v>
      </c>
      <c r="H2604" s="2">
        <v>1</v>
      </c>
      <c r="I2604" s="19">
        <v>1668.31</v>
      </c>
      <c r="J2604" s="2" t="s">
        <v>50</v>
      </c>
      <c r="K2604" s="2" t="s">
        <v>76</v>
      </c>
      <c r="L2604" s="2">
        <v>4</v>
      </c>
      <c r="M2604" s="18">
        <f t="shared" si="802"/>
        <v>1668.31</v>
      </c>
      <c r="T2604" t="str">
        <f t="shared" si="803"/>
        <v>Completed</v>
      </c>
      <c r="U2604" t="str">
        <f t="shared" si="804"/>
        <v>No</v>
      </c>
      <c r="V2604" t="str">
        <f t="shared" si="805"/>
        <v>No</v>
      </c>
      <c r="X2604">
        <f t="shared" si="806"/>
        <v>567</v>
      </c>
      <c r="Y2604">
        <f t="shared" si="807"/>
        <v>440</v>
      </c>
      <c r="Z2604" s="18">
        <f t="shared" si="808"/>
        <v>1892867.2841657216</v>
      </c>
      <c r="AA2604" s="18">
        <f t="shared" si="809"/>
        <v>199432.98236095349</v>
      </c>
      <c r="AB2604" s="17">
        <f t="shared" si="810"/>
        <v>3.8949824970828471</v>
      </c>
      <c r="AC2604" s="2" t="s">
        <v>121</v>
      </c>
      <c r="AD2604" s="2" t="s">
        <v>29</v>
      </c>
      <c r="AE2604" t="str">
        <f t="shared" si="811"/>
        <v>Fashion</v>
      </c>
      <c r="AF2604" t="str">
        <f t="shared" si="812"/>
        <v>Fashion</v>
      </c>
      <c r="AG2604" t="str" cm="1">
        <f t="array" ref="AG2604">INDEX(AD:AD,ROW())</f>
        <v>Fashion</v>
      </c>
      <c r="AH2604">
        <f t="shared" si="820"/>
        <v>45</v>
      </c>
      <c r="AI2604" t="str">
        <f t="shared" si="813"/>
        <v>Fashion</v>
      </c>
      <c r="AK2604">
        <f t="shared" si="814"/>
        <v>2023</v>
      </c>
      <c r="AL2604">
        <f t="shared" si="815"/>
        <v>7</v>
      </c>
      <c r="AM2604">
        <f t="shared" si="816"/>
        <v>30</v>
      </c>
      <c r="AN2604">
        <f t="shared" si="817"/>
        <v>1</v>
      </c>
      <c r="AO2604" t="str">
        <f t="shared" si="818"/>
        <v>Weekend</v>
      </c>
      <c r="AR2604" s="20">
        <f t="shared" si="819"/>
        <v>1</v>
      </c>
    </row>
    <row r="2605" spans="1:44" x14ac:dyDescent="0.35">
      <c r="A2605" t="str">
        <f t="shared" si="801"/>
        <v>CUST2604</v>
      </c>
      <c r="B2605" s="2" t="s">
        <v>2941</v>
      </c>
      <c r="C2605" s="4">
        <v>45246</v>
      </c>
      <c r="D2605" s="2" t="s">
        <v>214</v>
      </c>
      <c r="E2605" t="s">
        <v>5048</v>
      </c>
      <c r="F2605" s="2" t="s">
        <v>19</v>
      </c>
      <c r="G2605" s="2" t="s">
        <v>5039</v>
      </c>
      <c r="H2605" s="2">
        <v>1</v>
      </c>
      <c r="I2605" s="19">
        <v>539.73</v>
      </c>
      <c r="J2605" s="2" t="s">
        <v>20</v>
      </c>
      <c r="K2605" s="2" t="s">
        <v>16</v>
      </c>
      <c r="L2605" s="2">
        <v>5</v>
      </c>
      <c r="M2605" s="18">
        <f t="shared" si="802"/>
        <v>539.73</v>
      </c>
      <c r="T2605" t="str">
        <f t="shared" si="803"/>
        <v>Completed</v>
      </c>
      <c r="U2605" t="str">
        <f t="shared" si="804"/>
        <v>No</v>
      </c>
      <c r="V2605" t="str">
        <f t="shared" si="805"/>
        <v>No</v>
      </c>
      <c r="X2605">
        <f t="shared" si="806"/>
        <v>590</v>
      </c>
      <c r="Y2605">
        <f t="shared" si="807"/>
        <v>451</v>
      </c>
      <c r="Z2605" s="18">
        <f t="shared" si="808"/>
        <v>2759712.3299794244</v>
      </c>
      <c r="AA2605" s="18">
        <f t="shared" si="809"/>
        <v>330643.50635802455</v>
      </c>
      <c r="AB2605" s="17">
        <f t="shared" si="810"/>
        <v>3.8641711229946525</v>
      </c>
      <c r="AC2605" s="2" t="s">
        <v>5039</v>
      </c>
      <c r="AD2605" s="2" t="s">
        <v>19</v>
      </c>
      <c r="AE2605" t="str">
        <f t="shared" si="811"/>
        <v>Electronics</v>
      </c>
      <c r="AF2605" t="str">
        <f t="shared" si="812"/>
        <v>Electronics</v>
      </c>
      <c r="AG2605" t="str" cm="1">
        <f t="array" ref="AG2605">INDEX(AD:AD,ROW())</f>
        <v>Electronics</v>
      </c>
      <c r="AH2605">
        <f t="shared" si="820"/>
        <v>3</v>
      </c>
      <c r="AI2605" t="str">
        <f t="shared" si="813"/>
        <v>Electronics</v>
      </c>
      <c r="AK2605">
        <f t="shared" si="814"/>
        <v>2023</v>
      </c>
      <c r="AL2605">
        <f t="shared" si="815"/>
        <v>11</v>
      </c>
      <c r="AM2605">
        <f t="shared" si="816"/>
        <v>16</v>
      </c>
      <c r="AN2605">
        <f t="shared" si="817"/>
        <v>5</v>
      </c>
      <c r="AO2605" t="str">
        <f t="shared" si="818"/>
        <v>Weekday</v>
      </c>
      <c r="AR2605" s="20">
        <f t="shared" si="819"/>
        <v>0</v>
      </c>
    </row>
    <row r="2606" spans="1:44" x14ac:dyDescent="0.35">
      <c r="A2606" t="str">
        <f t="shared" si="801"/>
        <v>CUST2605</v>
      </c>
      <c r="B2606" s="2" t="s">
        <v>2942</v>
      </c>
      <c r="C2606" s="4">
        <v>45264</v>
      </c>
      <c r="D2606" s="2" t="s">
        <v>1725</v>
      </c>
      <c r="E2606" t="s">
        <v>5055</v>
      </c>
      <c r="F2606" s="2" t="s">
        <v>42</v>
      </c>
      <c r="G2606" s="2" t="s">
        <v>5042</v>
      </c>
      <c r="H2606" s="2">
        <v>1</v>
      </c>
      <c r="I2606" s="19">
        <v>332.38</v>
      </c>
      <c r="J2606" s="2" t="s">
        <v>5047</v>
      </c>
      <c r="K2606" s="2" t="s">
        <v>76</v>
      </c>
      <c r="L2606" s="2">
        <v>5</v>
      </c>
      <c r="M2606" s="18">
        <f t="shared" si="802"/>
        <v>332.38</v>
      </c>
      <c r="T2606" t="str">
        <f t="shared" si="803"/>
        <v>Completed</v>
      </c>
      <c r="U2606" t="str">
        <f t="shared" si="804"/>
        <v>No</v>
      </c>
      <c r="V2606" t="str">
        <f t="shared" si="805"/>
        <v>No</v>
      </c>
      <c r="X2606">
        <f t="shared" si="806"/>
        <v>567</v>
      </c>
      <c r="Y2606">
        <f t="shared" si="807"/>
        <v>440</v>
      </c>
      <c r="Z2606" s="18">
        <f t="shared" si="808"/>
        <v>1098537.4901531704</v>
      </c>
      <c r="AA2606" s="18">
        <f t="shared" si="809"/>
        <v>96724.388030634553</v>
      </c>
      <c r="AB2606" s="17">
        <f t="shared" si="810"/>
        <v>3.9001122334455669</v>
      </c>
      <c r="AC2606" s="2" t="s">
        <v>5042</v>
      </c>
      <c r="AD2606" s="2" t="s">
        <v>42</v>
      </c>
      <c r="AE2606" t="str">
        <f t="shared" si="811"/>
        <v>Beauty</v>
      </c>
      <c r="AF2606" t="str">
        <f t="shared" si="812"/>
        <v>Beauty</v>
      </c>
      <c r="AG2606" t="str" cm="1">
        <f t="array" ref="AG2606">INDEX(AD:AD,ROW())</f>
        <v>Beauty</v>
      </c>
      <c r="AH2606">
        <f t="shared" si="820"/>
        <v>18</v>
      </c>
      <c r="AI2606" t="str">
        <f t="shared" si="813"/>
        <v>Beauty</v>
      </c>
      <c r="AK2606">
        <f t="shared" si="814"/>
        <v>2023</v>
      </c>
      <c r="AL2606">
        <f t="shared" si="815"/>
        <v>12</v>
      </c>
      <c r="AM2606">
        <f t="shared" si="816"/>
        <v>4</v>
      </c>
      <c r="AN2606">
        <f t="shared" si="817"/>
        <v>2</v>
      </c>
      <c r="AO2606" t="str">
        <f t="shared" si="818"/>
        <v>Weekday</v>
      </c>
      <c r="AR2606" s="20">
        <f t="shared" si="819"/>
        <v>1</v>
      </c>
    </row>
    <row r="2607" spans="1:44" x14ac:dyDescent="0.35">
      <c r="A2607" t="str">
        <f t="shared" si="801"/>
        <v>CUST2606</v>
      </c>
      <c r="B2607" s="2" t="s">
        <v>2943</v>
      </c>
      <c r="C2607" s="4">
        <v>45101</v>
      </c>
      <c r="D2607" s="2" t="s">
        <v>799</v>
      </c>
      <c r="E2607" t="s">
        <v>5053</v>
      </c>
      <c r="F2607" s="2" t="s">
        <v>19</v>
      </c>
      <c r="G2607" s="2" t="s">
        <v>60</v>
      </c>
      <c r="H2607" s="2">
        <v>1</v>
      </c>
      <c r="I2607" s="19">
        <v>304.13</v>
      </c>
      <c r="J2607" s="2" t="s">
        <v>20</v>
      </c>
      <c r="K2607" s="2" t="s">
        <v>16</v>
      </c>
      <c r="L2607" s="2">
        <v>4</v>
      </c>
      <c r="M2607" s="18">
        <f t="shared" si="802"/>
        <v>304.13</v>
      </c>
      <c r="T2607" t="str">
        <f t="shared" si="803"/>
        <v>Completed</v>
      </c>
      <c r="U2607" t="str">
        <f t="shared" si="804"/>
        <v>No</v>
      </c>
      <c r="V2607" t="str">
        <f t="shared" si="805"/>
        <v>No</v>
      </c>
      <c r="X2607">
        <f t="shared" si="806"/>
        <v>559</v>
      </c>
      <c r="Y2607">
        <f t="shared" si="807"/>
        <v>408</v>
      </c>
      <c r="Z2607" s="18">
        <f t="shared" si="808"/>
        <v>2759712.3299794244</v>
      </c>
      <c r="AA2607" s="18">
        <f t="shared" si="809"/>
        <v>330643.50635802455</v>
      </c>
      <c r="AB2607" s="17">
        <f t="shared" si="810"/>
        <v>3.8641711229946525</v>
      </c>
      <c r="AC2607" s="2" t="s">
        <v>60</v>
      </c>
      <c r="AD2607" s="2" t="s">
        <v>19</v>
      </c>
      <c r="AE2607" t="str">
        <f t="shared" si="811"/>
        <v>Electronics</v>
      </c>
      <c r="AF2607" t="str">
        <f t="shared" si="812"/>
        <v>Electronics</v>
      </c>
      <c r="AG2607" t="str" cm="1">
        <f t="array" ref="AG2607">INDEX(AD:AD,ROW())</f>
        <v>Electronics</v>
      </c>
      <c r="AH2607">
        <f t="shared" si="820"/>
        <v>17</v>
      </c>
      <c r="AI2607" t="str">
        <f t="shared" si="813"/>
        <v>Electronics</v>
      </c>
      <c r="AK2607">
        <f t="shared" si="814"/>
        <v>2023</v>
      </c>
      <c r="AL2607">
        <f t="shared" si="815"/>
        <v>6</v>
      </c>
      <c r="AM2607">
        <f t="shared" si="816"/>
        <v>24</v>
      </c>
      <c r="AN2607">
        <f t="shared" si="817"/>
        <v>7</v>
      </c>
      <c r="AO2607" t="str">
        <f t="shared" si="818"/>
        <v>Weekend</v>
      </c>
      <c r="AR2607" s="20">
        <f t="shared" si="819"/>
        <v>0</v>
      </c>
    </row>
    <row r="2608" spans="1:44" x14ac:dyDescent="0.35">
      <c r="A2608" t="str">
        <f t="shared" si="801"/>
        <v>CUST2607</v>
      </c>
      <c r="B2608" s="2" t="s">
        <v>2944</v>
      </c>
      <c r="C2608" s="4">
        <v>45718</v>
      </c>
      <c r="D2608" s="2" t="s">
        <v>80</v>
      </c>
      <c r="E2608" t="s">
        <v>5055</v>
      </c>
      <c r="F2608" s="2" t="s">
        <v>29</v>
      </c>
      <c r="G2608" s="2" t="s">
        <v>5041</v>
      </c>
      <c r="H2608" s="2">
        <v>2</v>
      </c>
      <c r="I2608" s="19">
        <v>918.29</v>
      </c>
      <c r="J2608" s="2" t="s">
        <v>15</v>
      </c>
      <c r="K2608" s="2" t="s">
        <v>16</v>
      </c>
      <c r="L2608" s="2">
        <v>4</v>
      </c>
      <c r="M2608" s="18">
        <f t="shared" si="802"/>
        <v>1836.58</v>
      </c>
      <c r="T2608" t="str">
        <f t="shared" si="803"/>
        <v>Completed</v>
      </c>
      <c r="U2608" t="str">
        <f t="shared" si="804"/>
        <v>Yes</v>
      </c>
      <c r="V2608" t="str">
        <f t="shared" si="805"/>
        <v>No</v>
      </c>
      <c r="X2608">
        <f t="shared" si="806"/>
        <v>567</v>
      </c>
      <c r="Y2608">
        <f t="shared" si="807"/>
        <v>440</v>
      </c>
      <c r="Z2608" s="18">
        <f t="shared" si="808"/>
        <v>1892867.2841657216</v>
      </c>
      <c r="AA2608" s="18">
        <f t="shared" si="809"/>
        <v>199432.98236095349</v>
      </c>
      <c r="AB2608" s="17">
        <f t="shared" si="810"/>
        <v>3.8949824970828471</v>
      </c>
      <c r="AC2608" s="2" t="s">
        <v>5041</v>
      </c>
      <c r="AD2608" s="2" t="s">
        <v>29</v>
      </c>
      <c r="AE2608" t="str">
        <f t="shared" si="811"/>
        <v>Fashion</v>
      </c>
      <c r="AF2608" t="str">
        <f t="shared" si="812"/>
        <v>Fashion</v>
      </c>
      <c r="AG2608" t="str" cm="1">
        <f t="array" ref="AG2608">INDEX(AD:AD,ROW())</f>
        <v>Fashion</v>
      </c>
      <c r="AH2608">
        <f t="shared" si="820"/>
        <v>15</v>
      </c>
      <c r="AI2608" t="str">
        <f t="shared" si="813"/>
        <v>Fashion</v>
      </c>
      <c r="AK2608">
        <f t="shared" si="814"/>
        <v>2025</v>
      </c>
      <c r="AL2608">
        <f t="shared" si="815"/>
        <v>3</v>
      </c>
      <c r="AM2608">
        <f t="shared" si="816"/>
        <v>2</v>
      </c>
      <c r="AN2608">
        <f t="shared" si="817"/>
        <v>1</v>
      </c>
      <c r="AO2608" t="str">
        <f t="shared" si="818"/>
        <v>Weekend</v>
      </c>
      <c r="AR2608" s="20">
        <f t="shared" si="819"/>
        <v>0</v>
      </c>
    </row>
    <row r="2609" spans="1:44" x14ac:dyDescent="0.35">
      <c r="A2609" t="str">
        <f t="shared" si="801"/>
        <v>CUST2608</v>
      </c>
      <c r="B2609" s="2" t="s">
        <v>2945</v>
      </c>
      <c r="C2609" s="4">
        <v>45085</v>
      </c>
      <c r="D2609" s="2" t="s">
        <v>460</v>
      </c>
      <c r="E2609" t="s">
        <v>5049</v>
      </c>
      <c r="F2609" s="2" t="s">
        <v>23</v>
      </c>
      <c r="G2609" s="2" t="s">
        <v>46</v>
      </c>
      <c r="H2609" s="2">
        <v>2</v>
      </c>
      <c r="I2609" s="19">
        <v>646.03</v>
      </c>
      <c r="J2609" s="2" t="s">
        <v>5047</v>
      </c>
      <c r="K2609" s="2" t="s">
        <v>16</v>
      </c>
      <c r="L2609" s="2">
        <v>5</v>
      </c>
      <c r="M2609" s="18">
        <f t="shared" si="802"/>
        <v>1292.06</v>
      </c>
      <c r="T2609" t="str">
        <f t="shared" si="803"/>
        <v>Completed</v>
      </c>
      <c r="U2609" t="str">
        <f t="shared" si="804"/>
        <v>Yes</v>
      </c>
      <c r="V2609" t="str">
        <f t="shared" si="805"/>
        <v>No</v>
      </c>
      <c r="X2609">
        <f t="shared" si="806"/>
        <v>595</v>
      </c>
      <c r="Y2609">
        <f t="shared" si="807"/>
        <v>444</v>
      </c>
      <c r="Z2609" s="18">
        <f t="shared" si="808"/>
        <v>594714.6477588166</v>
      </c>
      <c r="AA2609" s="18">
        <f t="shared" si="809"/>
        <v>60882.938065984097</v>
      </c>
      <c r="AB2609" s="17">
        <f t="shared" si="810"/>
        <v>3.804733727810651</v>
      </c>
      <c r="AC2609" s="2" t="s">
        <v>46</v>
      </c>
      <c r="AD2609" s="2" t="s">
        <v>23</v>
      </c>
      <c r="AE2609" t="str">
        <f t="shared" si="811"/>
        <v>Books</v>
      </c>
      <c r="AF2609" t="str">
        <f t="shared" si="812"/>
        <v>Books</v>
      </c>
      <c r="AG2609" t="str" cm="1">
        <f t="array" ref="AG2609">INDEX(AD:AD,ROW())</f>
        <v>Books</v>
      </c>
      <c r="AH2609">
        <f t="shared" si="820"/>
        <v>11</v>
      </c>
      <c r="AI2609" t="str">
        <f t="shared" si="813"/>
        <v>Books</v>
      </c>
      <c r="AK2609">
        <f t="shared" si="814"/>
        <v>2023</v>
      </c>
      <c r="AL2609">
        <f t="shared" si="815"/>
        <v>6</v>
      </c>
      <c r="AM2609">
        <f t="shared" si="816"/>
        <v>8</v>
      </c>
      <c r="AN2609">
        <f t="shared" si="817"/>
        <v>5</v>
      </c>
      <c r="AO2609" t="str">
        <f t="shared" si="818"/>
        <v>Weekday</v>
      </c>
      <c r="AR2609" s="20">
        <f t="shared" si="819"/>
        <v>0</v>
      </c>
    </row>
    <row r="2610" spans="1:44" x14ac:dyDescent="0.35">
      <c r="A2610" t="str">
        <f t="shared" si="801"/>
        <v>CUST2609</v>
      </c>
      <c r="B2610" s="2" t="s">
        <v>2946</v>
      </c>
      <c r="C2610" s="4">
        <v>45684</v>
      </c>
      <c r="D2610" s="2" t="s">
        <v>294</v>
      </c>
      <c r="E2610" t="s">
        <v>5051</v>
      </c>
      <c r="F2610" s="2" t="s">
        <v>29</v>
      </c>
      <c r="G2610" s="2" t="s">
        <v>121</v>
      </c>
      <c r="H2610" s="2">
        <v>1</v>
      </c>
      <c r="I2610" s="19">
        <v>1915.17</v>
      </c>
      <c r="J2610" s="2" t="s">
        <v>5046</v>
      </c>
      <c r="K2610" s="2" t="s">
        <v>16</v>
      </c>
      <c r="L2610" s="2">
        <v>2</v>
      </c>
      <c r="M2610" s="18">
        <f t="shared" si="802"/>
        <v>1915.17</v>
      </c>
      <c r="T2610" t="str">
        <f t="shared" si="803"/>
        <v>Completed</v>
      </c>
      <c r="U2610" t="str">
        <f t="shared" si="804"/>
        <v>Yes</v>
      </c>
      <c r="V2610" t="str">
        <f t="shared" si="805"/>
        <v>No</v>
      </c>
      <c r="X2610">
        <f t="shared" si="806"/>
        <v>619</v>
      </c>
      <c r="Y2610">
        <f t="shared" si="807"/>
        <v>468</v>
      </c>
      <c r="Z2610" s="18">
        <f t="shared" si="808"/>
        <v>1892867.2841657216</v>
      </c>
      <c r="AA2610" s="18">
        <f t="shared" si="809"/>
        <v>199432.98236095349</v>
      </c>
      <c r="AB2610" s="17">
        <f t="shared" si="810"/>
        <v>3.8949824970828471</v>
      </c>
      <c r="AC2610" s="2" t="s">
        <v>121</v>
      </c>
      <c r="AD2610" s="2" t="s">
        <v>29</v>
      </c>
      <c r="AE2610" t="str">
        <f t="shared" si="811"/>
        <v>Fashion</v>
      </c>
      <c r="AF2610" t="str">
        <f t="shared" si="812"/>
        <v>Fashion</v>
      </c>
      <c r="AG2610" t="str" cm="1">
        <f t="array" ref="AG2610">INDEX(AD:AD,ROW())</f>
        <v>Fashion</v>
      </c>
      <c r="AH2610">
        <f t="shared" si="820"/>
        <v>45</v>
      </c>
      <c r="AI2610" t="str">
        <f t="shared" si="813"/>
        <v>Fashion</v>
      </c>
      <c r="AK2610">
        <f t="shared" si="814"/>
        <v>2025</v>
      </c>
      <c r="AL2610">
        <f t="shared" si="815"/>
        <v>1</v>
      </c>
      <c r="AM2610">
        <f t="shared" si="816"/>
        <v>27</v>
      </c>
      <c r="AN2610">
        <f t="shared" si="817"/>
        <v>2</v>
      </c>
      <c r="AO2610" t="str">
        <f t="shared" si="818"/>
        <v>Weekday</v>
      </c>
      <c r="AR2610" s="20">
        <f t="shared" si="819"/>
        <v>0</v>
      </c>
    </row>
    <row r="2611" spans="1:44" x14ac:dyDescent="0.35">
      <c r="A2611" t="str">
        <f t="shared" si="801"/>
        <v>CUST2610</v>
      </c>
      <c r="B2611" s="2" t="s">
        <v>2947</v>
      </c>
      <c r="C2611" s="4">
        <v>45796</v>
      </c>
      <c r="D2611" s="2" t="s">
        <v>679</v>
      </c>
      <c r="E2611" t="s">
        <v>5050</v>
      </c>
      <c r="F2611" s="2" t="s">
        <v>29</v>
      </c>
      <c r="G2611" s="2" t="s">
        <v>5043</v>
      </c>
      <c r="H2611" s="2">
        <v>2</v>
      </c>
      <c r="I2611" s="19">
        <v>2060.58</v>
      </c>
      <c r="J2611" s="2" t="s">
        <v>5047</v>
      </c>
      <c r="K2611" s="2" t="s">
        <v>31</v>
      </c>
      <c r="L2611" s="2">
        <v>4</v>
      </c>
      <c r="M2611" s="18">
        <f t="shared" si="802"/>
        <v>4121.16</v>
      </c>
      <c r="T2611" t="str">
        <f t="shared" si="803"/>
        <v>Pending</v>
      </c>
      <c r="U2611" t="str">
        <f t="shared" si="804"/>
        <v>No</v>
      </c>
      <c r="V2611" t="str">
        <f t="shared" si="805"/>
        <v>Yes</v>
      </c>
      <c r="X2611">
        <f t="shared" si="806"/>
        <v>589</v>
      </c>
      <c r="Y2611">
        <f t="shared" si="807"/>
        <v>426</v>
      </c>
      <c r="Z2611" s="18">
        <f t="shared" si="808"/>
        <v>1892867.2841657216</v>
      </c>
      <c r="AA2611" s="18">
        <f t="shared" si="809"/>
        <v>199432.98236095349</v>
      </c>
      <c r="AB2611" s="17">
        <f t="shared" si="810"/>
        <v>3.8949824970828471</v>
      </c>
      <c r="AC2611" s="2" t="s">
        <v>5043</v>
      </c>
      <c r="AD2611" s="2" t="s">
        <v>29</v>
      </c>
      <c r="AE2611" t="str">
        <f t="shared" si="811"/>
        <v>Fashion</v>
      </c>
      <c r="AF2611" t="str">
        <f t="shared" si="812"/>
        <v>Fashion</v>
      </c>
      <c r="AG2611" t="str" cm="1">
        <f t="array" ref="AG2611">INDEX(AD:AD,ROW())</f>
        <v>Fashion</v>
      </c>
      <c r="AH2611">
        <f t="shared" si="820"/>
        <v>55</v>
      </c>
      <c r="AI2611" t="str">
        <f t="shared" si="813"/>
        <v>Fashion</v>
      </c>
      <c r="AK2611">
        <f t="shared" si="814"/>
        <v>2025</v>
      </c>
      <c r="AL2611">
        <f t="shared" si="815"/>
        <v>5</v>
      </c>
      <c r="AM2611">
        <f t="shared" si="816"/>
        <v>19</v>
      </c>
      <c r="AN2611">
        <f t="shared" si="817"/>
        <v>2</v>
      </c>
      <c r="AO2611" t="str">
        <f t="shared" si="818"/>
        <v>Weekday</v>
      </c>
      <c r="AR2611" s="20">
        <f t="shared" si="819"/>
        <v>0</v>
      </c>
    </row>
    <row r="2612" spans="1:44" x14ac:dyDescent="0.35">
      <c r="A2612" t="str">
        <f t="shared" si="801"/>
        <v>CUST2611</v>
      </c>
      <c r="B2612" s="2" t="s">
        <v>2948</v>
      </c>
      <c r="C2612" s="4">
        <v>45413</v>
      </c>
      <c r="D2612" s="2" t="s">
        <v>544</v>
      </c>
      <c r="E2612" t="s">
        <v>5050</v>
      </c>
      <c r="F2612" s="2" t="s">
        <v>29</v>
      </c>
      <c r="G2612" s="2" t="s">
        <v>138</v>
      </c>
      <c r="H2612" s="2">
        <v>2</v>
      </c>
      <c r="I2612" s="19">
        <v>2332.13</v>
      </c>
      <c r="J2612" s="2" t="s">
        <v>20</v>
      </c>
      <c r="K2612" s="2" t="s">
        <v>16</v>
      </c>
      <c r="L2612" s="2">
        <v>5</v>
      </c>
      <c r="M2612" s="18">
        <f t="shared" si="802"/>
        <v>4664.26</v>
      </c>
      <c r="T2612" t="str">
        <f t="shared" si="803"/>
        <v>Completed</v>
      </c>
      <c r="U2612" t="str">
        <f t="shared" si="804"/>
        <v>Yes</v>
      </c>
      <c r="V2612" t="str">
        <f t="shared" si="805"/>
        <v>No</v>
      </c>
      <c r="X2612">
        <f t="shared" si="806"/>
        <v>589</v>
      </c>
      <c r="Y2612">
        <f t="shared" si="807"/>
        <v>426</v>
      </c>
      <c r="Z2612" s="18">
        <f t="shared" si="808"/>
        <v>1892867.2841657216</v>
      </c>
      <c r="AA2612" s="18">
        <f t="shared" si="809"/>
        <v>199432.98236095349</v>
      </c>
      <c r="AB2612" s="17">
        <f t="shared" si="810"/>
        <v>3.8949824970828471</v>
      </c>
      <c r="AC2612" s="2" t="s">
        <v>138</v>
      </c>
      <c r="AD2612" s="2" t="s">
        <v>29</v>
      </c>
      <c r="AE2612" t="str">
        <f t="shared" si="811"/>
        <v>Fashion</v>
      </c>
      <c r="AF2612" t="str">
        <f t="shared" si="812"/>
        <v>Fashion</v>
      </c>
      <c r="AG2612" t="str" cm="1">
        <f t="array" ref="AG2612">INDEX(AD:AD,ROW())</f>
        <v>Fashion</v>
      </c>
      <c r="AH2612">
        <f t="shared" si="820"/>
        <v>53</v>
      </c>
      <c r="AI2612" t="str">
        <f t="shared" si="813"/>
        <v>Fashion</v>
      </c>
      <c r="AK2612">
        <f t="shared" si="814"/>
        <v>2024</v>
      </c>
      <c r="AL2612">
        <f t="shared" si="815"/>
        <v>5</v>
      </c>
      <c r="AM2612">
        <f t="shared" si="816"/>
        <v>1</v>
      </c>
      <c r="AN2612">
        <f t="shared" si="817"/>
        <v>4</v>
      </c>
      <c r="AO2612" t="str">
        <f t="shared" si="818"/>
        <v>Weekday</v>
      </c>
      <c r="AR2612" s="20">
        <f t="shared" si="819"/>
        <v>0</v>
      </c>
    </row>
    <row r="2613" spans="1:44" x14ac:dyDescent="0.35">
      <c r="A2613" t="str">
        <f t="shared" si="801"/>
        <v>CUST2612</v>
      </c>
      <c r="B2613" s="2" t="s">
        <v>2949</v>
      </c>
      <c r="C2613" s="4">
        <v>44933</v>
      </c>
      <c r="D2613" s="2" t="s">
        <v>385</v>
      </c>
      <c r="E2613" t="s">
        <v>5049</v>
      </c>
      <c r="F2613" s="2" t="s">
        <v>19</v>
      </c>
      <c r="G2613" s="2" t="s">
        <v>49</v>
      </c>
      <c r="H2613" s="2">
        <v>2</v>
      </c>
      <c r="I2613" s="19">
        <v>3001.34</v>
      </c>
      <c r="J2613" s="2" t="s">
        <v>15</v>
      </c>
      <c r="K2613" s="2" t="s">
        <v>16</v>
      </c>
      <c r="L2613" s="2">
        <v>5</v>
      </c>
      <c r="M2613" s="18">
        <f t="shared" si="802"/>
        <v>6002.68</v>
      </c>
      <c r="T2613" t="str">
        <f t="shared" si="803"/>
        <v>Completed</v>
      </c>
      <c r="U2613" t="str">
        <f t="shared" si="804"/>
        <v>Yes</v>
      </c>
      <c r="V2613" t="str">
        <f t="shared" si="805"/>
        <v>No</v>
      </c>
      <c r="X2613">
        <f t="shared" si="806"/>
        <v>595</v>
      </c>
      <c r="Y2613">
        <f t="shared" si="807"/>
        <v>444</v>
      </c>
      <c r="Z2613" s="18">
        <f t="shared" si="808"/>
        <v>2759712.3299794244</v>
      </c>
      <c r="AA2613" s="18">
        <f t="shared" si="809"/>
        <v>330643.50635802455</v>
      </c>
      <c r="AB2613" s="17">
        <f t="shared" si="810"/>
        <v>3.8641711229946525</v>
      </c>
      <c r="AC2613" s="2" t="s">
        <v>49</v>
      </c>
      <c r="AD2613" s="2" t="s">
        <v>19</v>
      </c>
      <c r="AE2613" t="str">
        <f t="shared" si="811"/>
        <v>Electronics</v>
      </c>
      <c r="AF2613" t="str">
        <f t="shared" si="812"/>
        <v>Electronics</v>
      </c>
      <c r="AG2613" t="str" cm="1">
        <f t="array" ref="AG2613">INDEX(AD:AD,ROW())</f>
        <v>Electronics</v>
      </c>
      <c r="AH2613">
        <f t="shared" si="820"/>
        <v>12</v>
      </c>
      <c r="AI2613" t="str">
        <f t="shared" si="813"/>
        <v>Electronics</v>
      </c>
      <c r="AK2613">
        <f t="shared" si="814"/>
        <v>2023</v>
      </c>
      <c r="AL2613">
        <f t="shared" si="815"/>
        <v>1</v>
      </c>
      <c r="AM2613">
        <f t="shared" si="816"/>
        <v>7</v>
      </c>
      <c r="AN2613">
        <f t="shared" si="817"/>
        <v>7</v>
      </c>
      <c r="AO2613" t="str">
        <f t="shared" si="818"/>
        <v>Weekend</v>
      </c>
      <c r="AR2613" s="20">
        <f t="shared" si="819"/>
        <v>0</v>
      </c>
    </row>
    <row r="2614" spans="1:44" x14ac:dyDescent="0.35">
      <c r="A2614" t="str">
        <f t="shared" si="801"/>
        <v>CUST2613</v>
      </c>
      <c r="B2614" s="2" t="s">
        <v>2950</v>
      </c>
      <c r="C2614" s="4">
        <v>45419</v>
      </c>
      <c r="D2614" s="2" t="s">
        <v>144</v>
      </c>
      <c r="E2614" t="s">
        <v>5048</v>
      </c>
      <c r="F2614" s="2" t="s">
        <v>42</v>
      </c>
      <c r="G2614" s="2" t="s">
        <v>5044</v>
      </c>
      <c r="H2614" s="2">
        <v>1</v>
      </c>
      <c r="I2614" s="19">
        <v>967.8</v>
      </c>
      <c r="J2614" s="2" t="s">
        <v>5046</v>
      </c>
      <c r="K2614" s="2" t="s">
        <v>16</v>
      </c>
      <c r="L2614" s="2">
        <v>4</v>
      </c>
      <c r="M2614" s="18">
        <f t="shared" si="802"/>
        <v>967.8</v>
      </c>
      <c r="T2614" t="str">
        <f t="shared" si="803"/>
        <v>Completed</v>
      </c>
      <c r="U2614" t="str">
        <f t="shared" si="804"/>
        <v>No</v>
      </c>
      <c r="V2614" t="str">
        <f t="shared" si="805"/>
        <v>No</v>
      </c>
      <c r="X2614">
        <f t="shared" si="806"/>
        <v>590</v>
      </c>
      <c r="Y2614">
        <f t="shared" si="807"/>
        <v>451</v>
      </c>
      <c r="Z2614" s="18">
        <f t="shared" si="808"/>
        <v>1098537.4901531704</v>
      </c>
      <c r="AA2614" s="18">
        <f t="shared" si="809"/>
        <v>96724.388030634553</v>
      </c>
      <c r="AB2614" s="17">
        <f t="shared" si="810"/>
        <v>3.9001122334455669</v>
      </c>
      <c r="AC2614" s="2" t="s">
        <v>5044</v>
      </c>
      <c r="AD2614" s="2" t="s">
        <v>42</v>
      </c>
      <c r="AE2614" t="str">
        <f t="shared" si="811"/>
        <v>Beauty</v>
      </c>
      <c r="AF2614" t="str">
        <f t="shared" si="812"/>
        <v>Beauty</v>
      </c>
      <c r="AG2614" t="str" cm="1">
        <f t="array" ref="AG2614">INDEX(AD:AD,ROW())</f>
        <v>Beauty</v>
      </c>
      <c r="AH2614">
        <f t="shared" si="820"/>
        <v>64</v>
      </c>
      <c r="AI2614" t="str">
        <f t="shared" si="813"/>
        <v>Beauty</v>
      </c>
      <c r="AK2614">
        <f t="shared" si="814"/>
        <v>2024</v>
      </c>
      <c r="AL2614">
        <f t="shared" si="815"/>
        <v>5</v>
      </c>
      <c r="AM2614">
        <f t="shared" si="816"/>
        <v>7</v>
      </c>
      <c r="AN2614">
        <f t="shared" si="817"/>
        <v>3</v>
      </c>
      <c r="AO2614" t="str">
        <f t="shared" si="818"/>
        <v>Weekday</v>
      </c>
      <c r="AR2614" s="20">
        <f t="shared" si="819"/>
        <v>0</v>
      </c>
    </row>
    <row r="2615" spans="1:44" x14ac:dyDescent="0.35">
      <c r="A2615" t="str">
        <f t="shared" si="801"/>
        <v>CUST2614</v>
      </c>
      <c r="B2615" s="2" t="s">
        <v>2951</v>
      </c>
      <c r="C2615" s="4">
        <v>45636</v>
      </c>
      <c r="D2615" s="2" t="s">
        <v>174</v>
      </c>
      <c r="E2615" t="s">
        <v>5053</v>
      </c>
      <c r="F2615" s="2" t="s">
        <v>42</v>
      </c>
      <c r="G2615" s="2" t="s">
        <v>188</v>
      </c>
      <c r="H2615" s="2">
        <v>1</v>
      </c>
      <c r="I2615" s="19">
        <v>1409.96</v>
      </c>
      <c r="J2615" s="2" t="s">
        <v>50</v>
      </c>
      <c r="K2615" s="2" t="s">
        <v>16</v>
      </c>
      <c r="L2615" s="2">
        <v>5</v>
      </c>
      <c r="M2615" s="18">
        <f t="shared" si="802"/>
        <v>1409.96</v>
      </c>
      <c r="T2615" t="str">
        <f t="shared" si="803"/>
        <v>Completed</v>
      </c>
      <c r="U2615" t="str">
        <f t="shared" si="804"/>
        <v>Yes</v>
      </c>
      <c r="V2615" t="str">
        <f t="shared" si="805"/>
        <v>No</v>
      </c>
      <c r="X2615">
        <f t="shared" si="806"/>
        <v>559</v>
      </c>
      <c r="Y2615">
        <f t="shared" si="807"/>
        <v>408</v>
      </c>
      <c r="Z2615" s="18">
        <f t="shared" si="808"/>
        <v>1098537.4901531704</v>
      </c>
      <c r="AA2615" s="18">
        <f t="shared" si="809"/>
        <v>96724.388030634553</v>
      </c>
      <c r="AB2615" s="17">
        <f t="shared" si="810"/>
        <v>3.9001122334455669</v>
      </c>
      <c r="AC2615" s="2" t="s">
        <v>188</v>
      </c>
      <c r="AD2615" s="2" t="s">
        <v>42</v>
      </c>
      <c r="AE2615" t="str">
        <f t="shared" si="811"/>
        <v>Beauty</v>
      </c>
      <c r="AF2615" t="str">
        <f t="shared" si="812"/>
        <v>Beauty</v>
      </c>
      <c r="AG2615" t="str" cm="1">
        <f t="array" ref="AG2615">INDEX(AD:AD,ROW())</f>
        <v>Beauty</v>
      </c>
      <c r="AH2615">
        <f t="shared" si="820"/>
        <v>80</v>
      </c>
      <c r="AI2615" t="str">
        <f t="shared" si="813"/>
        <v>Beauty</v>
      </c>
      <c r="AK2615">
        <f t="shared" si="814"/>
        <v>2024</v>
      </c>
      <c r="AL2615">
        <f t="shared" si="815"/>
        <v>12</v>
      </c>
      <c r="AM2615">
        <f t="shared" si="816"/>
        <v>10</v>
      </c>
      <c r="AN2615">
        <f t="shared" si="817"/>
        <v>3</v>
      </c>
      <c r="AO2615" t="str">
        <f t="shared" si="818"/>
        <v>Weekday</v>
      </c>
      <c r="AR2615" s="20">
        <f t="shared" si="819"/>
        <v>0</v>
      </c>
    </row>
    <row r="2616" spans="1:44" x14ac:dyDescent="0.35">
      <c r="A2616" t="str">
        <f t="shared" si="801"/>
        <v>CUST2615</v>
      </c>
      <c r="B2616" s="2" t="s">
        <v>2952</v>
      </c>
      <c r="C2616" s="4">
        <v>45634</v>
      </c>
      <c r="D2616" s="2" t="s">
        <v>799</v>
      </c>
      <c r="E2616" t="s">
        <v>5051</v>
      </c>
      <c r="F2616" s="2" t="s">
        <v>42</v>
      </c>
      <c r="G2616" s="2" t="s">
        <v>43</v>
      </c>
      <c r="H2616" s="2">
        <v>1</v>
      </c>
      <c r="I2616" s="19">
        <v>442.34</v>
      </c>
      <c r="J2616" s="2" t="s">
        <v>5046</v>
      </c>
      <c r="K2616" s="2" t="s">
        <v>16</v>
      </c>
      <c r="L2616" s="2">
        <v>4</v>
      </c>
      <c r="M2616" s="18">
        <f t="shared" si="802"/>
        <v>442.34</v>
      </c>
      <c r="T2616" t="str">
        <f t="shared" si="803"/>
        <v>Completed</v>
      </c>
      <c r="U2616" t="str">
        <f t="shared" si="804"/>
        <v>No</v>
      </c>
      <c r="V2616" t="str">
        <f t="shared" si="805"/>
        <v>No</v>
      </c>
      <c r="X2616">
        <f t="shared" si="806"/>
        <v>619</v>
      </c>
      <c r="Y2616">
        <f t="shared" si="807"/>
        <v>468</v>
      </c>
      <c r="Z2616" s="18">
        <f t="shared" si="808"/>
        <v>1098537.4901531704</v>
      </c>
      <c r="AA2616" s="18">
        <f t="shared" si="809"/>
        <v>96724.388030634553</v>
      </c>
      <c r="AB2616" s="17">
        <f t="shared" si="810"/>
        <v>3.9001122334455669</v>
      </c>
      <c r="AC2616" s="2" t="s">
        <v>43</v>
      </c>
      <c r="AD2616" s="2" t="s">
        <v>42</v>
      </c>
      <c r="AE2616" t="str">
        <f t="shared" si="811"/>
        <v>Beauty</v>
      </c>
      <c r="AF2616" t="str">
        <f t="shared" si="812"/>
        <v>Beauty</v>
      </c>
      <c r="AG2616" t="str" cm="1">
        <f t="array" ref="AG2616">INDEX(AD:AD,ROW())</f>
        <v>Beauty</v>
      </c>
      <c r="AH2616">
        <f t="shared" si="820"/>
        <v>10</v>
      </c>
      <c r="AI2616" t="str">
        <f t="shared" si="813"/>
        <v>Beauty</v>
      </c>
      <c r="AK2616">
        <f t="shared" si="814"/>
        <v>2024</v>
      </c>
      <c r="AL2616">
        <f t="shared" si="815"/>
        <v>12</v>
      </c>
      <c r="AM2616">
        <f t="shared" si="816"/>
        <v>8</v>
      </c>
      <c r="AN2616">
        <f t="shared" si="817"/>
        <v>1</v>
      </c>
      <c r="AO2616" t="str">
        <f t="shared" si="818"/>
        <v>Weekend</v>
      </c>
      <c r="AR2616" s="20">
        <f t="shared" si="819"/>
        <v>0</v>
      </c>
    </row>
    <row r="2617" spans="1:44" x14ac:dyDescent="0.35">
      <c r="A2617" t="str">
        <f t="shared" si="801"/>
        <v>CUST2616</v>
      </c>
      <c r="B2617" s="2" t="s">
        <v>2953</v>
      </c>
      <c r="C2617" s="4">
        <v>45752</v>
      </c>
      <c r="D2617" s="2" t="s">
        <v>1393</v>
      </c>
      <c r="E2617" t="s">
        <v>5052</v>
      </c>
      <c r="F2617" s="2" t="s">
        <v>13</v>
      </c>
      <c r="G2617" s="2" t="s">
        <v>34</v>
      </c>
      <c r="H2617" s="2">
        <v>1</v>
      </c>
      <c r="I2617" s="19">
        <v>1039.07</v>
      </c>
      <c r="J2617" s="2" t="s">
        <v>50</v>
      </c>
      <c r="K2617" s="2" t="s">
        <v>103</v>
      </c>
      <c r="L2617" s="2">
        <v>5</v>
      </c>
      <c r="M2617" s="18">
        <f t="shared" si="802"/>
        <v>1039.07</v>
      </c>
      <c r="T2617" t="str">
        <f t="shared" si="803"/>
        <v>Lost Sale</v>
      </c>
      <c r="U2617" t="str">
        <f t="shared" si="804"/>
        <v>No</v>
      </c>
      <c r="V2617" t="str">
        <f t="shared" si="805"/>
        <v>Yes</v>
      </c>
      <c r="X2617">
        <f t="shared" si="806"/>
        <v>573</v>
      </c>
      <c r="Y2617">
        <f t="shared" si="807"/>
        <v>450</v>
      </c>
      <c r="Z2617" s="18">
        <f t="shared" si="808"/>
        <v>1463424.4009529033</v>
      </c>
      <c r="AA2617" s="18">
        <f t="shared" si="809"/>
        <v>118285.78776560788</v>
      </c>
      <c r="AB2617" s="17">
        <f t="shared" si="810"/>
        <v>3.8140589569160999</v>
      </c>
      <c r="AC2617" s="2" t="s">
        <v>34</v>
      </c>
      <c r="AD2617" s="2" t="s">
        <v>13</v>
      </c>
      <c r="AE2617" t="str">
        <f t="shared" si="811"/>
        <v>Home &amp; Kitchen</v>
      </c>
      <c r="AF2617" t="str">
        <f t="shared" si="812"/>
        <v>Home &amp; Kitchen</v>
      </c>
      <c r="AG2617" t="str" cm="1">
        <f t="array" ref="AG2617">INDEX(AD:AD,ROW())</f>
        <v>Home &amp; Kitchen</v>
      </c>
      <c r="AH2617">
        <f t="shared" si="820"/>
        <v>7</v>
      </c>
      <c r="AI2617" t="str">
        <f t="shared" si="813"/>
        <v>Home &amp; Kitchen</v>
      </c>
      <c r="AK2617">
        <f t="shared" si="814"/>
        <v>2025</v>
      </c>
      <c r="AL2617">
        <f t="shared" si="815"/>
        <v>4</v>
      </c>
      <c r="AM2617">
        <f t="shared" si="816"/>
        <v>5</v>
      </c>
      <c r="AN2617">
        <f t="shared" si="817"/>
        <v>7</v>
      </c>
      <c r="AO2617" t="str">
        <f t="shared" si="818"/>
        <v>Weekend</v>
      </c>
      <c r="AR2617" s="20">
        <f t="shared" si="819"/>
        <v>1</v>
      </c>
    </row>
    <row r="2618" spans="1:44" x14ac:dyDescent="0.35">
      <c r="A2618" t="str">
        <f t="shared" si="801"/>
        <v>CUST2617</v>
      </c>
      <c r="B2618" s="2" t="s">
        <v>2954</v>
      </c>
      <c r="C2618" s="4">
        <v>45820</v>
      </c>
      <c r="D2618" s="2" t="s">
        <v>80</v>
      </c>
      <c r="E2618" t="s">
        <v>5049</v>
      </c>
      <c r="F2618" s="2" t="s">
        <v>13</v>
      </c>
      <c r="G2618" s="2" t="s">
        <v>95</v>
      </c>
      <c r="H2618" s="2">
        <v>2</v>
      </c>
      <c r="I2618" s="19">
        <v>840.12</v>
      </c>
      <c r="J2618" s="2" t="s">
        <v>20</v>
      </c>
      <c r="K2618" s="2" t="s">
        <v>16</v>
      </c>
      <c r="L2618" s="2">
        <v>1</v>
      </c>
      <c r="M2618" s="18">
        <f t="shared" si="802"/>
        <v>1680.24</v>
      </c>
      <c r="T2618" t="str">
        <f t="shared" si="803"/>
        <v>Completed</v>
      </c>
      <c r="U2618" t="str">
        <f t="shared" si="804"/>
        <v>Yes</v>
      </c>
      <c r="V2618" t="str">
        <f t="shared" si="805"/>
        <v>No</v>
      </c>
      <c r="X2618">
        <f t="shared" si="806"/>
        <v>595</v>
      </c>
      <c r="Y2618">
        <f t="shared" si="807"/>
        <v>444</v>
      </c>
      <c r="Z2618" s="18">
        <f t="shared" si="808"/>
        <v>1463424.4009529033</v>
      </c>
      <c r="AA2618" s="18">
        <f t="shared" si="809"/>
        <v>118285.78776560788</v>
      </c>
      <c r="AB2618" s="17">
        <f t="shared" si="810"/>
        <v>3.8140589569160999</v>
      </c>
      <c r="AC2618" s="2" t="s">
        <v>95</v>
      </c>
      <c r="AD2618" s="2" t="s">
        <v>13</v>
      </c>
      <c r="AE2618" t="str">
        <f t="shared" si="811"/>
        <v>Home &amp; Kitchen</v>
      </c>
      <c r="AF2618" t="str">
        <f t="shared" si="812"/>
        <v>Home &amp; Kitchen</v>
      </c>
      <c r="AG2618" t="str" cm="1">
        <f t="array" ref="AG2618">INDEX(AD:AD,ROW())</f>
        <v>Home &amp; Kitchen</v>
      </c>
      <c r="AH2618">
        <f t="shared" si="820"/>
        <v>32</v>
      </c>
      <c r="AI2618" t="str">
        <f t="shared" si="813"/>
        <v>Home &amp; Kitchen</v>
      </c>
      <c r="AK2618">
        <f t="shared" si="814"/>
        <v>2025</v>
      </c>
      <c r="AL2618">
        <f t="shared" si="815"/>
        <v>6</v>
      </c>
      <c r="AM2618">
        <f t="shared" si="816"/>
        <v>12</v>
      </c>
      <c r="AN2618">
        <f t="shared" si="817"/>
        <v>5</v>
      </c>
      <c r="AO2618" t="str">
        <f t="shared" si="818"/>
        <v>Weekday</v>
      </c>
      <c r="AR2618" s="20">
        <f t="shared" si="819"/>
        <v>0</v>
      </c>
    </row>
    <row r="2619" spans="1:44" x14ac:dyDescent="0.35">
      <c r="A2619" t="str">
        <f t="shared" si="801"/>
        <v>CUST2618</v>
      </c>
      <c r="B2619" s="2" t="s">
        <v>2955</v>
      </c>
      <c r="C2619" s="4">
        <v>45464</v>
      </c>
      <c r="D2619" s="2" t="s">
        <v>211</v>
      </c>
      <c r="E2619" t="s">
        <v>5052</v>
      </c>
      <c r="F2619" s="2" t="s">
        <v>23</v>
      </c>
      <c r="G2619" s="2" t="s">
        <v>24</v>
      </c>
      <c r="H2619" s="2">
        <v>1</v>
      </c>
      <c r="I2619" s="19">
        <v>454.87</v>
      </c>
      <c r="J2619" s="2" t="s">
        <v>5046</v>
      </c>
      <c r="K2619" s="2" t="s">
        <v>76</v>
      </c>
      <c r="L2619" s="2">
        <v>3</v>
      </c>
      <c r="M2619" s="18">
        <f t="shared" si="802"/>
        <v>454.87</v>
      </c>
      <c r="T2619" t="str">
        <f t="shared" si="803"/>
        <v>Completed</v>
      </c>
      <c r="U2619" t="str">
        <f t="shared" si="804"/>
        <v>No</v>
      </c>
      <c r="V2619" t="str">
        <f t="shared" si="805"/>
        <v>No</v>
      </c>
      <c r="X2619">
        <f t="shared" si="806"/>
        <v>573</v>
      </c>
      <c r="Y2619">
        <f t="shared" si="807"/>
        <v>450</v>
      </c>
      <c r="Z2619" s="18">
        <f t="shared" si="808"/>
        <v>594714.6477588166</v>
      </c>
      <c r="AA2619" s="18">
        <f t="shared" si="809"/>
        <v>60882.938065984097</v>
      </c>
      <c r="AB2619" s="17">
        <f t="shared" si="810"/>
        <v>3.804733727810651</v>
      </c>
      <c r="AC2619" s="2" t="s">
        <v>24</v>
      </c>
      <c r="AD2619" s="2" t="s">
        <v>23</v>
      </c>
      <c r="AE2619" t="str">
        <f t="shared" si="811"/>
        <v>Books</v>
      </c>
      <c r="AF2619" t="str">
        <f t="shared" si="812"/>
        <v>Books</v>
      </c>
      <c r="AG2619" t="str" cm="1">
        <f t="array" ref="AG2619">INDEX(AD:AD,ROW())</f>
        <v>Books</v>
      </c>
      <c r="AH2619">
        <f t="shared" si="820"/>
        <v>4</v>
      </c>
      <c r="AI2619" t="str">
        <f t="shared" si="813"/>
        <v>Books</v>
      </c>
      <c r="AK2619">
        <f t="shared" si="814"/>
        <v>2024</v>
      </c>
      <c r="AL2619">
        <f t="shared" si="815"/>
        <v>6</v>
      </c>
      <c r="AM2619">
        <f t="shared" si="816"/>
        <v>21</v>
      </c>
      <c r="AN2619">
        <f t="shared" si="817"/>
        <v>6</v>
      </c>
      <c r="AO2619" t="str">
        <f t="shared" si="818"/>
        <v>Weekday</v>
      </c>
      <c r="AR2619" s="20">
        <f t="shared" si="819"/>
        <v>1</v>
      </c>
    </row>
    <row r="2620" spans="1:44" x14ac:dyDescent="0.35">
      <c r="A2620" t="str">
        <f t="shared" si="801"/>
        <v>CUST2619</v>
      </c>
      <c r="B2620" s="2" t="s">
        <v>2956</v>
      </c>
      <c r="C2620" s="4">
        <v>45659</v>
      </c>
      <c r="D2620" s="2" t="s">
        <v>425</v>
      </c>
      <c r="E2620" t="s">
        <v>5055</v>
      </c>
      <c r="F2620" s="2" t="s">
        <v>42</v>
      </c>
      <c r="G2620" s="2" t="s">
        <v>43</v>
      </c>
      <c r="H2620" s="2">
        <v>1</v>
      </c>
      <c r="I2620" s="19">
        <v>1400.98</v>
      </c>
      <c r="J2620" s="2" t="s">
        <v>20</v>
      </c>
      <c r="K2620" s="2" t="s">
        <v>16</v>
      </c>
      <c r="L2620" s="2">
        <v>5</v>
      </c>
      <c r="M2620" s="18">
        <f t="shared" si="802"/>
        <v>1400.98</v>
      </c>
      <c r="T2620" t="str">
        <f t="shared" si="803"/>
        <v>Completed</v>
      </c>
      <c r="U2620" t="str">
        <f t="shared" si="804"/>
        <v>Yes</v>
      </c>
      <c r="V2620" t="str">
        <f t="shared" si="805"/>
        <v>No</v>
      </c>
      <c r="X2620">
        <f t="shared" si="806"/>
        <v>567</v>
      </c>
      <c r="Y2620">
        <f t="shared" si="807"/>
        <v>440</v>
      </c>
      <c r="Z2620" s="18">
        <f t="shared" si="808"/>
        <v>1098537.4901531704</v>
      </c>
      <c r="AA2620" s="18">
        <f t="shared" si="809"/>
        <v>96724.388030634553</v>
      </c>
      <c r="AB2620" s="17">
        <f t="shared" si="810"/>
        <v>3.9001122334455669</v>
      </c>
      <c r="AC2620" s="2" t="s">
        <v>43</v>
      </c>
      <c r="AD2620" s="2" t="s">
        <v>42</v>
      </c>
      <c r="AE2620" t="str">
        <f t="shared" si="811"/>
        <v>Beauty</v>
      </c>
      <c r="AF2620" t="str">
        <f t="shared" si="812"/>
        <v>Beauty</v>
      </c>
      <c r="AG2620" t="str" cm="1">
        <f t="array" ref="AG2620">INDEX(AD:AD,ROW())</f>
        <v>Beauty</v>
      </c>
      <c r="AH2620">
        <f t="shared" si="820"/>
        <v>10</v>
      </c>
      <c r="AI2620" t="str">
        <f t="shared" si="813"/>
        <v>Beauty</v>
      </c>
      <c r="AK2620">
        <f t="shared" si="814"/>
        <v>2025</v>
      </c>
      <c r="AL2620">
        <f t="shared" si="815"/>
        <v>1</v>
      </c>
      <c r="AM2620">
        <f t="shared" si="816"/>
        <v>2</v>
      </c>
      <c r="AN2620">
        <f t="shared" si="817"/>
        <v>5</v>
      </c>
      <c r="AO2620" t="str">
        <f t="shared" si="818"/>
        <v>Weekday</v>
      </c>
      <c r="AR2620" s="20">
        <f t="shared" si="819"/>
        <v>0</v>
      </c>
    </row>
    <row r="2621" spans="1:44" x14ac:dyDescent="0.35">
      <c r="A2621" t="str">
        <f t="shared" si="801"/>
        <v>CUST2620</v>
      </c>
      <c r="B2621" s="2" t="s">
        <v>2957</v>
      </c>
      <c r="C2621" s="4">
        <v>45433</v>
      </c>
      <c r="D2621" s="2" t="s">
        <v>907</v>
      </c>
      <c r="E2621" t="s">
        <v>5050</v>
      </c>
      <c r="F2621" s="2" t="s">
        <v>13</v>
      </c>
      <c r="G2621" s="2" t="s">
        <v>5045</v>
      </c>
      <c r="H2621" s="2">
        <v>1</v>
      </c>
      <c r="I2621" s="19">
        <v>1836</v>
      </c>
      <c r="J2621" s="2" t="s">
        <v>5047</v>
      </c>
      <c r="K2621" s="2" t="s">
        <v>76</v>
      </c>
      <c r="L2621" s="2">
        <v>4</v>
      </c>
      <c r="M2621" s="18">
        <f t="shared" si="802"/>
        <v>1836</v>
      </c>
      <c r="T2621" t="str">
        <f t="shared" si="803"/>
        <v>Completed</v>
      </c>
      <c r="U2621" t="str">
        <f t="shared" si="804"/>
        <v>No</v>
      </c>
      <c r="V2621" t="str">
        <f t="shared" si="805"/>
        <v>No</v>
      </c>
      <c r="X2621">
        <f t="shared" si="806"/>
        <v>589</v>
      </c>
      <c r="Y2621">
        <f t="shared" si="807"/>
        <v>426</v>
      </c>
      <c r="Z2621" s="18">
        <f t="shared" si="808"/>
        <v>1463424.4009529033</v>
      </c>
      <c r="AA2621" s="18">
        <f t="shared" si="809"/>
        <v>118285.78776560788</v>
      </c>
      <c r="AB2621" s="17">
        <f t="shared" si="810"/>
        <v>3.8140589569160999</v>
      </c>
      <c r="AC2621" s="2" t="s">
        <v>5045</v>
      </c>
      <c r="AD2621" s="2" t="s">
        <v>13</v>
      </c>
      <c r="AE2621" t="str">
        <f t="shared" si="811"/>
        <v>Home &amp; Kitchen</v>
      </c>
      <c r="AF2621" t="str">
        <f t="shared" si="812"/>
        <v>Home &amp; Kitchen</v>
      </c>
      <c r="AG2621" t="str" cm="1">
        <f t="array" ref="AG2621">INDEX(AD:AD,ROW())</f>
        <v>Home &amp; Kitchen</v>
      </c>
      <c r="AH2621">
        <f t="shared" si="820"/>
        <v>76</v>
      </c>
      <c r="AI2621" t="str">
        <f t="shared" si="813"/>
        <v>Home &amp; Kitchen</v>
      </c>
      <c r="AK2621">
        <f t="shared" si="814"/>
        <v>2024</v>
      </c>
      <c r="AL2621">
        <f t="shared" si="815"/>
        <v>5</v>
      </c>
      <c r="AM2621">
        <f t="shared" si="816"/>
        <v>21</v>
      </c>
      <c r="AN2621">
        <f t="shared" si="817"/>
        <v>3</v>
      </c>
      <c r="AO2621" t="str">
        <f t="shared" si="818"/>
        <v>Weekday</v>
      </c>
      <c r="AR2621" s="20">
        <f t="shared" si="819"/>
        <v>1</v>
      </c>
    </row>
    <row r="2622" spans="1:44" x14ac:dyDescent="0.35">
      <c r="A2622" t="str">
        <f t="shared" si="801"/>
        <v>CUST2621</v>
      </c>
      <c r="B2622" s="2" t="s">
        <v>2958</v>
      </c>
      <c r="C2622" s="4">
        <v>45060</v>
      </c>
      <c r="D2622" s="2" t="s">
        <v>2079</v>
      </c>
      <c r="E2622" t="s">
        <v>5054</v>
      </c>
      <c r="F2622" s="2" t="s">
        <v>29</v>
      </c>
      <c r="G2622" s="2" t="s">
        <v>5043</v>
      </c>
      <c r="H2622" s="2">
        <v>1</v>
      </c>
      <c r="I2622" s="19">
        <v>837.6</v>
      </c>
      <c r="J2622" s="2" t="s">
        <v>5046</v>
      </c>
      <c r="K2622" s="2" t="s">
        <v>103</v>
      </c>
      <c r="L2622" s="2">
        <v>1</v>
      </c>
      <c r="M2622" s="18">
        <f t="shared" si="802"/>
        <v>837.6</v>
      </c>
      <c r="T2622" t="str">
        <f t="shared" si="803"/>
        <v>Lost Sale</v>
      </c>
      <c r="U2622" t="str">
        <f t="shared" si="804"/>
        <v>No</v>
      </c>
      <c r="V2622" t="str">
        <f t="shared" si="805"/>
        <v>Yes</v>
      </c>
      <c r="X2622">
        <f t="shared" si="806"/>
        <v>558</v>
      </c>
      <c r="Y2622">
        <f t="shared" si="807"/>
        <v>430</v>
      </c>
      <c r="Z2622" s="18">
        <f t="shared" si="808"/>
        <v>1892867.2841657216</v>
      </c>
      <c r="AA2622" s="18">
        <f t="shared" si="809"/>
        <v>199432.98236095349</v>
      </c>
      <c r="AB2622" s="17">
        <f t="shared" si="810"/>
        <v>3.8949824970828471</v>
      </c>
      <c r="AC2622" s="2" t="s">
        <v>5043</v>
      </c>
      <c r="AD2622" s="2" t="s">
        <v>29</v>
      </c>
      <c r="AE2622" t="str">
        <f t="shared" si="811"/>
        <v>Fashion</v>
      </c>
      <c r="AF2622" t="str">
        <f t="shared" si="812"/>
        <v>Fashion</v>
      </c>
      <c r="AG2622" t="str" cm="1">
        <f t="array" ref="AG2622">INDEX(AD:AD,ROW())</f>
        <v>Fashion</v>
      </c>
      <c r="AH2622">
        <f t="shared" si="820"/>
        <v>55</v>
      </c>
      <c r="AI2622" t="str">
        <f t="shared" si="813"/>
        <v>Fashion</v>
      </c>
      <c r="AK2622">
        <f t="shared" si="814"/>
        <v>2023</v>
      </c>
      <c r="AL2622">
        <f t="shared" si="815"/>
        <v>5</v>
      </c>
      <c r="AM2622">
        <f t="shared" si="816"/>
        <v>14</v>
      </c>
      <c r="AN2622">
        <f t="shared" si="817"/>
        <v>1</v>
      </c>
      <c r="AO2622" t="str">
        <f t="shared" si="818"/>
        <v>Weekend</v>
      </c>
      <c r="AR2622" s="20">
        <f t="shared" si="819"/>
        <v>1</v>
      </c>
    </row>
    <row r="2623" spans="1:44" x14ac:dyDescent="0.35">
      <c r="A2623" t="str">
        <f t="shared" si="801"/>
        <v>CUST2622</v>
      </c>
      <c r="B2623" s="2" t="s">
        <v>2959</v>
      </c>
      <c r="C2623" s="4">
        <v>45674</v>
      </c>
      <c r="D2623" s="2" t="s">
        <v>62</v>
      </c>
      <c r="E2623" t="s">
        <v>5054</v>
      </c>
      <c r="F2623" s="2" t="s">
        <v>19</v>
      </c>
      <c r="G2623" s="2" t="s">
        <v>128</v>
      </c>
      <c r="H2623" s="2">
        <v>2</v>
      </c>
      <c r="I2623" s="19">
        <v>1588.12</v>
      </c>
      <c r="J2623" s="2" t="s">
        <v>15</v>
      </c>
      <c r="K2623" s="2" t="s">
        <v>16</v>
      </c>
      <c r="L2623" s="31"/>
      <c r="M2623" s="18">
        <f t="shared" si="802"/>
        <v>3176.24</v>
      </c>
      <c r="T2623" t="str">
        <f t="shared" si="803"/>
        <v>Completed</v>
      </c>
      <c r="U2623" t="str">
        <f t="shared" si="804"/>
        <v>Yes</v>
      </c>
      <c r="V2623" t="str">
        <f t="shared" si="805"/>
        <v>No</v>
      </c>
      <c r="X2623">
        <f t="shared" si="806"/>
        <v>558</v>
      </c>
      <c r="Y2623">
        <f t="shared" si="807"/>
        <v>430</v>
      </c>
      <c r="Z2623" s="18">
        <f t="shared" si="808"/>
        <v>2759712.3299794244</v>
      </c>
      <c r="AA2623" s="18">
        <f t="shared" si="809"/>
        <v>330643.50635802455</v>
      </c>
      <c r="AB2623" s="17">
        <f t="shared" si="810"/>
        <v>3.8641711229946525</v>
      </c>
      <c r="AC2623" s="2" t="s">
        <v>128</v>
      </c>
      <c r="AD2623" s="2" t="s">
        <v>19</v>
      </c>
      <c r="AE2623" t="str">
        <f t="shared" si="811"/>
        <v>Electronics</v>
      </c>
      <c r="AF2623" t="str">
        <f t="shared" si="812"/>
        <v>Electronics</v>
      </c>
      <c r="AG2623" t="str" cm="1">
        <f t="array" ref="AG2623">INDEX(AD:AD,ROW())</f>
        <v>Electronics</v>
      </c>
      <c r="AH2623">
        <f t="shared" si="820"/>
        <v>48</v>
      </c>
      <c r="AI2623" t="str">
        <f t="shared" si="813"/>
        <v>Electronics</v>
      </c>
      <c r="AK2623">
        <f t="shared" si="814"/>
        <v>2025</v>
      </c>
      <c r="AL2623">
        <f t="shared" si="815"/>
        <v>1</v>
      </c>
      <c r="AM2623">
        <f t="shared" si="816"/>
        <v>17</v>
      </c>
      <c r="AN2623">
        <f t="shared" si="817"/>
        <v>6</v>
      </c>
      <c r="AO2623" t="str">
        <f t="shared" si="818"/>
        <v>Weekday</v>
      </c>
      <c r="AR2623" s="20">
        <f t="shared" si="819"/>
        <v>0</v>
      </c>
    </row>
    <row r="2624" spans="1:44" x14ac:dyDescent="0.35">
      <c r="A2624" t="str">
        <f t="shared" si="801"/>
        <v>CUST2623</v>
      </c>
      <c r="B2624" s="2" t="s">
        <v>2960</v>
      </c>
      <c r="C2624" s="4">
        <v>45746</v>
      </c>
      <c r="D2624" s="2" t="s">
        <v>664</v>
      </c>
      <c r="E2624" t="s">
        <v>5049</v>
      </c>
      <c r="F2624" s="2" t="s">
        <v>42</v>
      </c>
      <c r="G2624" s="2" t="s">
        <v>5044</v>
      </c>
      <c r="H2624" s="2">
        <v>1</v>
      </c>
      <c r="I2624" s="19">
        <v>673.97</v>
      </c>
      <c r="J2624" s="2" t="s">
        <v>15</v>
      </c>
      <c r="K2624" s="2" t="s">
        <v>16</v>
      </c>
      <c r="L2624" s="2">
        <v>4</v>
      </c>
      <c r="M2624" s="18">
        <f t="shared" si="802"/>
        <v>673.97</v>
      </c>
      <c r="T2624" t="str">
        <f t="shared" si="803"/>
        <v>Completed</v>
      </c>
      <c r="U2624" t="str">
        <f t="shared" si="804"/>
        <v>No</v>
      </c>
      <c r="V2624" t="str">
        <f t="shared" si="805"/>
        <v>No</v>
      </c>
      <c r="X2624">
        <f t="shared" si="806"/>
        <v>595</v>
      </c>
      <c r="Y2624">
        <f t="shared" si="807"/>
        <v>444</v>
      </c>
      <c r="Z2624" s="18">
        <f t="shared" si="808"/>
        <v>1098537.4901531704</v>
      </c>
      <c r="AA2624" s="18">
        <f t="shared" si="809"/>
        <v>96724.388030634553</v>
      </c>
      <c r="AB2624" s="17">
        <f t="shared" si="810"/>
        <v>3.9001122334455669</v>
      </c>
      <c r="AC2624" s="2" t="s">
        <v>5044</v>
      </c>
      <c r="AD2624" s="2" t="s">
        <v>42</v>
      </c>
      <c r="AE2624" t="str">
        <f t="shared" si="811"/>
        <v>Beauty</v>
      </c>
      <c r="AF2624" t="str">
        <f t="shared" si="812"/>
        <v>Beauty</v>
      </c>
      <c r="AG2624" t="str" cm="1">
        <f t="array" ref="AG2624">INDEX(AD:AD,ROW())</f>
        <v>Beauty</v>
      </c>
      <c r="AH2624">
        <f t="shared" si="820"/>
        <v>64</v>
      </c>
      <c r="AI2624" t="str">
        <f t="shared" si="813"/>
        <v>Beauty</v>
      </c>
      <c r="AK2624">
        <f t="shared" si="814"/>
        <v>2025</v>
      </c>
      <c r="AL2624">
        <f t="shared" si="815"/>
        <v>3</v>
      </c>
      <c r="AM2624">
        <f t="shared" si="816"/>
        <v>30</v>
      </c>
      <c r="AN2624">
        <f t="shared" si="817"/>
        <v>1</v>
      </c>
      <c r="AO2624" t="str">
        <f t="shared" si="818"/>
        <v>Weekend</v>
      </c>
      <c r="AR2624" s="20">
        <f t="shared" si="819"/>
        <v>0</v>
      </c>
    </row>
    <row r="2625" spans="1:44" x14ac:dyDescent="0.35">
      <c r="A2625" t="str">
        <f t="shared" si="801"/>
        <v>CUST2624</v>
      </c>
      <c r="B2625" s="2" t="s">
        <v>2961</v>
      </c>
      <c r="C2625" s="4">
        <v>45739</v>
      </c>
      <c r="D2625" s="2" t="s">
        <v>608</v>
      </c>
      <c r="E2625" t="s">
        <v>5048</v>
      </c>
      <c r="F2625" s="2" t="s">
        <v>23</v>
      </c>
      <c r="G2625" s="2" t="s">
        <v>46</v>
      </c>
      <c r="H2625" s="2">
        <v>1</v>
      </c>
      <c r="I2625" s="19">
        <v>320.61</v>
      </c>
      <c r="J2625" s="2" t="s">
        <v>5047</v>
      </c>
      <c r="K2625" s="2" t="s">
        <v>16</v>
      </c>
      <c r="L2625" s="2">
        <v>1</v>
      </c>
      <c r="M2625" s="18">
        <f t="shared" si="802"/>
        <v>320.61</v>
      </c>
      <c r="T2625" t="str">
        <f t="shared" si="803"/>
        <v>Completed</v>
      </c>
      <c r="U2625" t="str">
        <f t="shared" si="804"/>
        <v>No</v>
      </c>
      <c r="V2625" t="str">
        <f t="shared" si="805"/>
        <v>No</v>
      </c>
      <c r="X2625">
        <f t="shared" si="806"/>
        <v>590</v>
      </c>
      <c r="Y2625">
        <f t="shared" si="807"/>
        <v>451</v>
      </c>
      <c r="Z2625" s="18">
        <f t="shared" si="808"/>
        <v>594714.6477588166</v>
      </c>
      <c r="AA2625" s="18">
        <f t="shared" si="809"/>
        <v>60882.938065984097</v>
      </c>
      <c r="AB2625" s="17">
        <f t="shared" si="810"/>
        <v>3.804733727810651</v>
      </c>
      <c r="AC2625" s="2" t="s">
        <v>46</v>
      </c>
      <c r="AD2625" s="2" t="s">
        <v>23</v>
      </c>
      <c r="AE2625" t="str">
        <f t="shared" si="811"/>
        <v>Books</v>
      </c>
      <c r="AF2625" t="str">
        <f t="shared" si="812"/>
        <v>Books</v>
      </c>
      <c r="AG2625" t="str" cm="1">
        <f t="array" ref="AG2625">INDEX(AD:AD,ROW())</f>
        <v>Books</v>
      </c>
      <c r="AH2625">
        <f t="shared" si="820"/>
        <v>11</v>
      </c>
      <c r="AI2625" t="str">
        <f t="shared" si="813"/>
        <v>Books</v>
      </c>
      <c r="AK2625">
        <f t="shared" si="814"/>
        <v>2025</v>
      </c>
      <c r="AL2625">
        <f t="shared" si="815"/>
        <v>3</v>
      </c>
      <c r="AM2625">
        <f t="shared" si="816"/>
        <v>23</v>
      </c>
      <c r="AN2625">
        <f t="shared" si="817"/>
        <v>1</v>
      </c>
      <c r="AO2625" t="str">
        <f t="shared" si="818"/>
        <v>Weekend</v>
      </c>
      <c r="AR2625" s="20">
        <f t="shared" si="819"/>
        <v>0</v>
      </c>
    </row>
    <row r="2626" spans="1:44" x14ac:dyDescent="0.35">
      <c r="A2626" t="str">
        <f t="shared" si="801"/>
        <v>CUST2625</v>
      </c>
      <c r="B2626" s="2" t="s">
        <v>2962</v>
      </c>
      <c r="C2626" s="4">
        <v>44979</v>
      </c>
      <c r="D2626" s="2" t="s">
        <v>26</v>
      </c>
      <c r="E2626" t="s">
        <v>5050</v>
      </c>
      <c r="F2626" s="2" t="s">
        <v>19</v>
      </c>
      <c r="G2626" s="2" t="s">
        <v>128</v>
      </c>
      <c r="H2626" s="2">
        <v>1</v>
      </c>
      <c r="I2626" s="19">
        <v>1836.81</v>
      </c>
      <c r="J2626" s="2" t="s">
        <v>5047</v>
      </c>
      <c r="K2626" s="2" t="s">
        <v>76</v>
      </c>
      <c r="L2626" s="2">
        <v>4</v>
      </c>
      <c r="M2626" s="18">
        <f t="shared" si="802"/>
        <v>1836.81</v>
      </c>
      <c r="T2626" t="str">
        <f t="shared" si="803"/>
        <v>Completed</v>
      </c>
      <c r="U2626" t="str">
        <f t="shared" si="804"/>
        <v>No</v>
      </c>
      <c r="V2626" t="str">
        <f t="shared" si="805"/>
        <v>No</v>
      </c>
      <c r="X2626">
        <f t="shared" si="806"/>
        <v>589</v>
      </c>
      <c r="Y2626">
        <f t="shared" si="807"/>
        <v>426</v>
      </c>
      <c r="Z2626" s="18">
        <f t="shared" si="808"/>
        <v>2759712.3299794244</v>
      </c>
      <c r="AA2626" s="18">
        <f t="shared" si="809"/>
        <v>330643.50635802455</v>
      </c>
      <c r="AB2626" s="17">
        <f t="shared" si="810"/>
        <v>3.8641711229946525</v>
      </c>
      <c r="AC2626" s="2" t="s">
        <v>128</v>
      </c>
      <c r="AD2626" s="2" t="s">
        <v>19</v>
      </c>
      <c r="AE2626" t="str">
        <f t="shared" si="811"/>
        <v>Electronics</v>
      </c>
      <c r="AF2626" t="str">
        <f t="shared" si="812"/>
        <v>Electronics</v>
      </c>
      <c r="AG2626" t="str" cm="1">
        <f t="array" ref="AG2626">INDEX(AD:AD,ROW())</f>
        <v>Electronics</v>
      </c>
      <c r="AH2626">
        <f t="shared" si="820"/>
        <v>48</v>
      </c>
      <c r="AI2626" t="str">
        <f t="shared" si="813"/>
        <v>Electronics</v>
      </c>
      <c r="AK2626">
        <f t="shared" si="814"/>
        <v>2023</v>
      </c>
      <c r="AL2626">
        <f t="shared" si="815"/>
        <v>2</v>
      </c>
      <c r="AM2626">
        <f t="shared" si="816"/>
        <v>22</v>
      </c>
      <c r="AN2626">
        <f t="shared" si="817"/>
        <v>4</v>
      </c>
      <c r="AO2626" t="str">
        <f t="shared" si="818"/>
        <v>Weekday</v>
      </c>
      <c r="AR2626" s="20">
        <f t="shared" si="819"/>
        <v>1</v>
      </c>
    </row>
    <row r="2627" spans="1:44" x14ac:dyDescent="0.35">
      <c r="A2627" t="str">
        <f t="shared" ref="A2627:A2690" si="821">"CUST"&amp;TEXT(ROW()-1,"0000")</f>
        <v>CUST2626</v>
      </c>
      <c r="B2627" s="2" t="s">
        <v>2963</v>
      </c>
      <c r="C2627" s="4">
        <v>45459</v>
      </c>
      <c r="D2627" s="2" t="s">
        <v>306</v>
      </c>
      <c r="E2627" t="s">
        <v>5055</v>
      </c>
      <c r="F2627" s="2" t="s">
        <v>13</v>
      </c>
      <c r="G2627" s="2" t="s">
        <v>5045</v>
      </c>
      <c r="H2627" s="2">
        <v>3</v>
      </c>
      <c r="I2627" s="19">
        <v>660.12</v>
      </c>
      <c r="J2627" s="2" t="s">
        <v>5047</v>
      </c>
      <c r="K2627" s="2" t="s">
        <v>16</v>
      </c>
      <c r="L2627" s="2">
        <v>4</v>
      </c>
      <c r="M2627" s="18">
        <f t="shared" ref="M2627:M2690" si="822">H2627*I2627</f>
        <v>1980.3600000000001</v>
      </c>
      <c r="T2627" t="str">
        <f t="shared" ref="T2627:T2690" si="823">IF(K2627="Cancelled","Lost Sale",IF(K2627="Pending","Pending","Completed"))</f>
        <v>Completed</v>
      </c>
      <c r="U2627" t="str">
        <f t="shared" ref="U2627:U2690" si="824">IF(AND(K2627="Delivered",M2627&gt;1000),"Yes","No")</f>
        <v>Yes</v>
      </c>
      <c r="V2627" t="str">
        <f t="shared" ref="V2627:V2690" si="825">IF(OR(K2627="Cancelled",K2627="Pending"),"Yes","No")</f>
        <v>No</v>
      </c>
      <c r="X2627">
        <f t="shared" ref="X2627:X2690" si="826">COUNTIF($E$2:$E$4701,E2627)</f>
        <v>567</v>
      </c>
      <c r="Y2627">
        <f t="shared" ref="Y2627:Y2690" si="827">COUNTIFS($E$2:$E$4701,E2627,$K$2:$K$4701,"Delivered")</f>
        <v>440</v>
      </c>
      <c r="Z2627" s="18">
        <f t="shared" ref="Z2627:Z2690" si="828">SUMIF($F$2:$F$4701,F2627,$M$2:$M$4701)</f>
        <v>1463424.4009529033</v>
      </c>
      <c r="AA2627" s="18">
        <f t="shared" ref="AA2627:AA2690" si="829">SUMIFS($M$2:$M$4701,$F$2:$F$4701,F2627,$K$2:$K$4701,"Pending")</f>
        <v>118285.78776560788</v>
      </c>
      <c r="AB2627" s="17">
        <f t="shared" ref="AB2627:AB2690" si="830">AVERAGEIF($F$2:$F$4701,F2627,$L$2:$L$4701)</f>
        <v>3.8140589569160999</v>
      </c>
      <c r="AC2627" s="2" t="s">
        <v>5045</v>
      </c>
      <c r="AD2627" s="2" t="s">
        <v>13</v>
      </c>
      <c r="AE2627" t="str">
        <f t="shared" ref="AE2627:AE2690" si="831">VLOOKUP(G2627,$AC$2:$AD$4738,2,FALSE)</f>
        <v>Home &amp; Kitchen</v>
      </c>
      <c r="AF2627" t="str">
        <f t="shared" ref="AF2627:AF2690" si="832">_xlfn.XLOOKUP(G2627,AC:AC,AD:AD)</f>
        <v>Home &amp; Kitchen</v>
      </c>
      <c r="AG2627" t="str" cm="1">
        <f t="array" ref="AG2627">INDEX(AD:AD,ROW())</f>
        <v>Home &amp; Kitchen</v>
      </c>
      <c r="AH2627">
        <f t="shared" si="820"/>
        <v>76</v>
      </c>
      <c r="AI2627" t="str">
        <f t="shared" ref="AI2627:AI2690" si="833">INDEX(AD:AD,MATCH(G2627,AC:AC,0))</f>
        <v>Home &amp; Kitchen</v>
      </c>
      <c r="AK2627">
        <f t="shared" ref="AK2627:AK2690" si="834">YEAR(C2627)</f>
        <v>2024</v>
      </c>
      <c r="AL2627">
        <f t="shared" ref="AL2627:AL2690" si="835">MONTH(C2627)</f>
        <v>6</v>
      </c>
      <c r="AM2627">
        <f t="shared" ref="AM2627:AM2690" si="836">DAY(C2627)</f>
        <v>16</v>
      </c>
      <c r="AN2627">
        <f t="shared" ref="AN2627:AN2690" si="837">WEEKDAY(C2627)</f>
        <v>1</v>
      </c>
      <c r="AO2627" t="str">
        <f t="shared" ref="AO2627:AO2690" si="838">IF(WEEKDAY(C2627,2)&gt;5,"Weekend","Weekday")</f>
        <v>Weekend</v>
      </c>
      <c r="AR2627" s="20">
        <f t="shared" ref="AR2627:AR2690" si="839">IF(OR(K2627="Cancelled",K2627="Returned"),1,0)</f>
        <v>0</v>
      </c>
    </row>
    <row r="2628" spans="1:44" x14ac:dyDescent="0.35">
      <c r="A2628" t="str">
        <f t="shared" si="821"/>
        <v>CUST2627</v>
      </c>
      <c r="B2628" s="2" t="s">
        <v>2964</v>
      </c>
      <c r="C2628" s="4">
        <v>45620</v>
      </c>
      <c r="D2628" s="2" t="s">
        <v>394</v>
      </c>
      <c r="E2628" t="s">
        <v>5049</v>
      </c>
      <c r="F2628" s="2" t="s">
        <v>19</v>
      </c>
      <c r="G2628" s="2" t="s">
        <v>60</v>
      </c>
      <c r="H2628" s="2">
        <v>1</v>
      </c>
      <c r="I2628" s="19">
        <v>2367.9499999999998</v>
      </c>
      <c r="J2628" s="2" t="s">
        <v>50</v>
      </c>
      <c r="K2628" s="2" t="s">
        <v>16</v>
      </c>
      <c r="L2628" s="2">
        <v>5</v>
      </c>
      <c r="M2628" s="18">
        <f t="shared" si="822"/>
        <v>2367.9499999999998</v>
      </c>
      <c r="T2628" t="str">
        <f t="shared" si="823"/>
        <v>Completed</v>
      </c>
      <c r="U2628" t="str">
        <f t="shared" si="824"/>
        <v>Yes</v>
      </c>
      <c r="V2628" t="str">
        <f t="shared" si="825"/>
        <v>No</v>
      </c>
      <c r="X2628">
        <f t="shared" si="826"/>
        <v>595</v>
      </c>
      <c r="Y2628">
        <f t="shared" si="827"/>
        <v>444</v>
      </c>
      <c r="Z2628" s="18">
        <f t="shared" si="828"/>
        <v>2759712.3299794244</v>
      </c>
      <c r="AA2628" s="18">
        <f t="shared" si="829"/>
        <v>330643.50635802455</v>
      </c>
      <c r="AB2628" s="17">
        <f t="shared" si="830"/>
        <v>3.8641711229946525</v>
      </c>
      <c r="AC2628" s="2" t="s">
        <v>60</v>
      </c>
      <c r="AD2628" s="2" t="s">
        <v>19</v>
      </c>
      <c r="AE2628" t="str">
        <f t="shared" si="831"/>
        <v>Electronics</v>
      </c>
      <c r="AF2628" t="str">
        <f t="shared" si="832"/>
        <v>Electronics</v>
      </c>
      <c r="AG2628" t="str" cm="1">
        <f t="array" ref="AG2628">INDEX(AD:AD,ROW())</f>
        <v>Electronics</v>
      </c>
      <c r="AH2628">
        <f t="shared" si="820"/>
        <v>17</v>
      </c>
      <c r="AI2628" t="str">
        <f t="shared" si="833"/>
        <v>Electronics</v>
      </c>
      <c r="AK2628">
        <f t="shared" si="834"/>
        <v>2024</v>
      </c>
      <c r="AL2628">
        <f t="shared" si="835"/>
        <v>11</v>
      </c>
      <c r="AM2628">
        <f t="shared" si="836"/>
        <v>24</v>
      </c>
      <c r="AN2628">
        <f t="shared" si="837"/>
        <v>1</v>
      </c>
      <c r="AO2628" t="str">
        <f t="shared" si="838"/>
        <v>Weekend</v>
      </c>
      <c r="AR2628" s="20">
        <f t="shared" si="839"/>
        <v>0</v>
      </c>
    </row>
    <row r="2629" spans="1:44" x14ac:dyDescent="0.35">
      <c r="A2629" t="str">
        <f t="shared" si="821"/>
        <v>CUST2628</v>
      </c>
      <c r="B2629" s="2" t="s">
        <v>2965</v>
      </c>
      <c r="C2629" s="4">
        <v>45812</v>
      </c>
      <c r="D2629" s="2" t="s">
        <v>242</v>
      </c>
      <c r="E2629" t="s">
        <v>5050</v>
      </c>
      <c r="F2629" s="2" t="s">
        <v>23</v>
      </c>
      <c r="G2629" s="2" t="s">
        <v>46</v>
      </c>
      <c r="H2629" s="2">
        <v>1</v>
      </c>
      <c r="I2629" s="19">
        <v>242.03</v>
      </c>
      <c r="J2629" s="2" t="s">
        <v>15</v>
      </c>
      <c r="K2629" s="2" t="s">
        <v>16</v>
      </c>
      <c r="L2629" s="2">
        <v>3</v>
      </c>
      <c r="M2629" s="18">
        <f t="shared" si="822"/>
        <v>242.03</v>
      </c>
      <c r="T2629" t="str">
        <f t="shared" si="823"/>
        <v>Completed</v>
      </c>
      <c r="U2629" t="str">
        <f t="shared" si="824"/>
        <v>No</v>
      </c>
      <c r="V2629" t="str">
        <f t="shared" si="825"/>
        <v>No</v>
      </c>
      <c r="X2629">
        <f t="shared" si="826"/>
        <v>589</v>
      </c>
      <c r="Y2629">
        <f t="shared" si="827"/>
        <v>426</v>
      </c>
      <c r="Z2629" s="18">
        <f t="shared" si="828"/>
        <v>594714.6477588166</v>
      </c>
      <c r="AA2629" s="18">
        <f t="shared" si="829"/>
        <v>60882.938065984097</v>
      </c>
      <c r="AB2629" s="17">
        <f t="shared" si="830"/>
        <v>3.804733727810651</v>
      </c>
      <c r="AC2629" s="2" t="s">
        <v>46</v>
      </c>
      <c r="AD2629" s="2" t="s">
        <v>23</v>
      </c>
      <c r="AE2629" t="str">
        <f t="shared" si="831"/>
        <v>Books</v>
      </c>
      <c r="AF2629" t="str">
        <f t="shared" si="832"/>
        <v>Books</v>
      </c>
      <c r="AG2629" t="str" cm="1">
        <f t="array" ref="AG2629">INDEX(AD:AD,ROW())</f>
        <v>Books</v>
      </c>
      <c r="AH2629">
        <f t="shared" si="820"/>
        <v>11</v>
      </c>
      <c r="AI2629" t="str">
        <f t="shared" si="833"/>
        <v>Books</v>
      </c>
      <c r="AK2629">
        <f t="shared" si="834"/>
        <v>2025</v>
      </c>
      <c r="AL2629">
        <f t="shared" si="835"/>
        <v>6</v>
      </c>
      <c r="AM2629">
        <f t="shared" si="836"/>
        <v>4</v>
      </c>
      <c r="AN2629">
        <f t="shared" si="837"/>
        <v>4</v>
      </c>
      <c r="AO2629" t="str">
        <f t="shared" si="838"/>
        <v>Weekday</v>
      </c>
      <c r="AR2629" s="20">
        <f t="shared" si="839"/>
        <v>0</v>
      </c>
    </row>
    <row r="2630" spans="1:44" x14ac:dyDescent="0.35">
      <c r="A2630" t="str">
        <f t="shared" si="821"/>
        <v>CUST2629</v>
      </c>
      <c r="B2630" s="2" t="s">
        <v>2966</v>
      </c>
      <c r="C2630" s="4">
        <v>45744</v>
      </c>
      <c r="D2630" s="2" t="s">
        <v>250</v>
      </c>
      <c r="E2630" t="s">
        <v>5053</v>
      </c>
      <c r="F2630" s="2" t="s">
        <v>42</v>
      </c>
      <c r="G2630" s="2" t="s">
        <v>43</v>
      </c>
      <c r="H2630" s="2">
        <v>1</v>
      </c>
      <c r="I2630" s="19">
        <v>1184.98</v>
      </c>
      <c r="J2630" s="2" t="s">
        <v>15</v>
      </c>
      <c r="K2630" s="2" t="s">
        <v>16</v>
      </c>
      <c r="L2630" s="2">
        <v>5</v>
      </c>
      <c r="M2630" s="18">
        <f t="shared" si="822"/>
        <v>1184.98</v>
      </c>
      <c r="T2630" t="str">
        <f t="shared" si="823"/>
        <v>Completed</v>
      </c>
      <c r="U2630" t="str">
        <f t="shared" si="824"/>
        <v>Yes</v>
      </c>
      <c r="V2630" t="str">
        <f t="shared" si="825"/>
        <v>No</v>
      </c>
      <c r="X2630">
        <f t="shared" si="826"/>
        <v>559</v>
      </c>
      <c r="Y2630">
        <f t="shared" si="827"/>
        <v>408</v>
      </c>
      <c r="Z2630" s="18">
        <f t="shared" si="828"/>
        <v>1098537.4901531704</v>
      </c>
      <c r="AA2630" s="18">
        <f t="shared" si="829"/>
        <v>96724.388030634553</v>
      </c>
      <c r="AB2630" s="17">
        <f t="shared" si="830"/>
        <v>3.9001122334455669</v>
      </c>
      <c r="AC2630" s="2" t="s">
        <v>43</v>
      </c>
      <c r="AD2630" s="2" t="s">
        <v>42</v>
      </c>
      <c r="AE2630" t="str">
        <f t="shared" si="831"/>
        <v>Beauty</v>
      </c>
      <c r="AF2630" t="str">
        <f t="shared" si="832"/>
        <v>Beauty</v>
      </c>
      <c r="AG2630" t="str" cm="1">
        <f t="array" ref="AG2630">INDEX(AD:AD,ROW())</f>
        <v>Beauty</v>
      </c>
      <c r="AH2630">
        <f t="shared" si="820"/>
        <v>10</v>
      </c>
      <c r="AI2630" t="str">
        <f t="shared" si="833"/>
        <v>Beauty</v>
      </c>
      <c r="AK2630">
        <f t="shared" si="834"/>
        <v>2025</v>
      </c>
      <c r="AL2630">
        <f t="shared" si="835"/>
        <v>3</v>
      </c>
      <c r="AM2630">
        <f t="shared" si="836"/>
        <v>28</v>
      </c>
      <c r="AN2630">
        <f t="shared" si="837"/>
        <v>6</v>
      </c>
      <c r="AO2630" t="str">
        <f t="shared" si="838"/>
        <v>Weekday</v>
      </c>
      <c r="AR2630" s="20">
        <f t="shared" si="839"/>
        <v>0</v>
      </c>
    </row>
    <row r="2631" spans="1:44" x14ac:dyDescent="0.35">
      <c r="A2631" t="str">
        <f t="shared" si="821"/>
        <v>CUST2630</v>
      </c>
      <c r="B2631" s="2" t="s">
        <v>2967</v>
      </c>
      <c r="C2631" s="4">
        <v>45831</v>
      </c>
      <c r="D2631" s="2" t="s">
        <v>217</v>
      </c>
      <c r="E2631" t="s">
        <v>5048</v>
      </c>
      <c r="F2631" s="2" t="s">
        <v>19</v>
      </c>
      <c r="G2631" s="2" t="s">
        <v>60</v>
      </c>
      <c r="H2631" s="2">
        <v>3</v>
      </c>
      <c r="I2631" s="19">
        <v>677.31</v>
      </c>
      <c r="J2631" s="2" t="s">
        <v>20</v>
      </c>
      <c r="K2631" s="2" t="s">
        <v>16</v>
      </c>
      <c r="L2631" s="2">
        <v>4</v>
      </c>
      <c r="M2631" s="18">
        <f t="shared" si="822"/>
        <v>2031.9299999999998</v>
      </c>
      <c r="T2631" t="str">
        <f t="shared" si="823"/>
        <v>Completed</v>
      </c>
      <c r="U2631" t="str">
        <f t="shared" si="824"/>
        <v>Yes</v>
      </c>
      <c r="V2631" t="str">
        <f t="shared" si="825"/>
        <v>No</v>
      </c>
      <c r="X2631">
        <f t="shared" si="826"/>
        <v>590</v>
      </c>
      <c r="Y2631">
        <f t="shared" si="827"/>
        <v>451</v>
      </c>
      <c r="Z2631" s="18">
        <f t="shared" si="828"/>
        <v>2759712.3299794244</v>
      </c>
      <c r="AA2631" s="18">
        <f t="shared" si="829"/>
        <v>330643.50635802455</v>
      </c>
      <c r="AB2631" s="17">
        <f t="shared" si="830"/>
        <v>3.8641711229946525</v>
      </c>
      <c r="AC2631" s="2" t="s">
        <v>60</v>
      </c>
      <c r="AD2631" s="2" t="s">
        <v>19</v>
      </c>
      <c r="AE2631" t="str">
        <f t="shared" si="831"/>
        <v>Electronics</v>
      </c>
      <c r="AF2631" t="str">
        <f t="shared" si="832"/>
        <v>Electronics</v>
      </c>
      <c r="AG2631" t="str" cm="1">
        <f t="array" ref="AG2631">INDEX(AD:AD,ROW())</f>
        <v>Electronics</v>
      </c>
      <c r="AH2631">
        <f t="shared" si="820"/>
        <v>17</v>
      </c>
      <c r="AI2631" t="str">
        <f t="shared" si="833"/>
        <v>Electronics</v>
      </c>
      <c r="AK2631">
        <f t="shared" si="834"/>
        <v>2025</v>
      </c>
      <c r="AL2631">
        <f t="shared" si="835"/>
        <v>6</v>
      </c>
      <c r="AM2631">
        <f t="shared" si="836"/>
        <v>23</v>
      </c>
      <c r="AN2631">
        <f t="shared" si="837"/>
        <v>2</v>
      </c>
      <c r="AO2631" t="str">
        <f t="shared" si="838"/>
        <v>Weekday</v>
      </c>
      <c r="AR2631" s="20">
        <f t="shared" si="839"/>
        <v>0</v>
      </c>
    </row>
    <row r="2632" spans="1:44" x14ac:dyDescent="0.35">
      <c r="A2632" t="str">
        <f t="shared" si="821"/>
        <v>CUST2631</v>
      </c>
      <c r="B2632" s="2" t="s">
        <v>2968</v>
      </c>
      <c r="C2632" s="4">
        <v>45789</v>
      </c>
      <c r="D2632" s="2" t="s">
        <v>146</v>
      </c>
      <c r="E2632" t="s">
        <v>5055</v>
      </c>
      <c r="F2632" s="2" t="s">
        <v>19</v>
      </c>
      <c r="G2632" s="2" t="s">
        <v>5040</v>
      </c>
      <c r="H2632" s="2">
        <v>2</v>
      </c>
      <c r="I2632" s="19">
        <v>3107.52</v>
      </c>
      <c r="J2632" s="2" t="s">
        <v>5047</v>
      </c>
      <c r="K2632" s="2" t="s">
        <v>76</v>
      </c>
      <c r="L2632" s="2">
        <v>5</v>
      </c>
      <c r="M2632" s="18">
        <f t="shared" si="822"/>
        <v>6215.04</v>
      </c>
      <c r="T2632" t="str">
        <f t="shared" si="823"/>
        <v>Completed</v>
      </c>
      <c r="U2632" t="str">
        <f t="shared" si="824"/>
        <v>No</v>
      </c>
      <c r="V2632" t="str">
        <f t="shared" si="825"/>
        <v>No</v>
      </c>
      <c r="X2632">
        <f t="shared" si="826"/>
        <v>567</v>
      </c>
      <c r="Y2632">
        <f t="shared" si="827"/>
        <v>440</v>
      </c>
      <c r="Z2632" s="18">
        <f t="shared" si="828"/>
        <v>2759712.3299794244</v>
      </c>
      <c r="AA2632" s="18">
        <f t="shared" si="829"/>
        <v>330643.50635802455</v>
      </c>
      <c r="AB2632" s="17">
        <f t="shared" si="830"/>
        <v>3.8641711229946525</v>
      </c>
      <c r="AC2632" s="2" t="s">
        <v>5040</v>
      </c>
      <c r="AD2632" s="2" t="s">
        <v>19</v>
      </c>
      <c r="AE2632" t="str">
        <f t="shared" si="831"/>
        <v>Electronics</v>
      </c>
      <c r="AF2632" t="str">
        <f t="shared" si="832"/>
        <v>Electronics</v>
      </c>
      <c r="AG2632" t="str" cm="1">
        <f t="array" ref="AG2632">INDEX(AD:AD,ROW())</f>
        <v>Electronics</v>
      </c>
      <c r="AH2632">
        <f t="shared" si="820"/>
        <v>13</v>
      </c>
      <c r="AI2632" t="str">
        <f t="shared" si="833"/>
        <v>Electronics</v>
      </c>
      <c r="AK2632">
        <f t="shared" si="834"/>
        <v>2025</v>
      </c>
      <c r="AL2632">
        <f t="shared" si="835"/>
        <v>5</v>
      </c>
      <c r="AM2632">
        <f t="shared" si="836"/>
        <v>12</v>
      </c>
      <c r="AN2632">
        <f t="shared" si="837"/>
        <v>2</v>
      </c>
      <c r="AO2632" t="str">
        <f t="shared" si="838"/>
        <v>Weekday</v>
      </c>
      <c r="AR2632" s="20">
        <f t="shared" si="839"/>
        <v>1</v>
      </c>
    </row>
    <row r="2633" spans="1:44" x14ac:dyDescent="0.35">
      <c r="A2633" t="str">
        <f t="shared" si="821"/>
        <v>CUST2632</v>
      </c>
      <c r="B2633" s="2" t="s">
        <v>2969</v>
      </c>
      <c r="C2633" s="4">
        <v>45513</v>
      </c>
      <c r="D2633" s="2" t="s">
        <v>398</v>
      </c>
      <c r="E2633" t="s">
        <v>5053</v>
      </c>
      <c r="F2633" s="2" t="s">
        <v>42</v>
      </c>
      <c r="G2633" s="2" t="s">
        <v>5044</v>
      </c>
      <c r="H2633" s="2">
        <v>2</v>
      </c>
      <c r="I2633" s="19">
        <v>331.87</v>
      </c>
      <c r="J2633" s="2" t="s">
        <v>5047</v>
      </c>
      <c r="K2633" s="2" t="s">
        <v>76</v>
      </c>
      <c r="L2633" s="2">
        <v>1</v>
      </c>
      <c r="M2633" s="18">
        <f t="shared" si="822"/>
        <v>663.74</v>
      </c>
      <c r="T2633" t="str">
        <f t="shared" si="823"/>
        <v>Completed</v>
      </c>
      <c r="U2633" t="str">
        <f t="shared" si="824"/>
        <v>No</v>
      </c>
      <c r="V2633" t="str">
        <f t="shared" si="825"/>
        <v>No</v>
      </c>
      <c r="X2633">
        <f t="shared" si="826"/>
        <v>559</v>
      </c>
      <c r="Y2633">
        <f t="shared" si="827"/>
        <v>408</v>
      </c>
      <c r="Z2633" s="18">
        <f t="shared" si="828"/>
        <v>1098537.4901531704</v>
      </c>
      <c r="AA2633" s="18">
        <f t="shared" si="829"/>
        <v>96724.388030634553</v>
      </c>
      <c r="AB2633" s="17">
        <f t="shared" si="830"/>
        <v>3.9001122334455669</v>
      </c>
      <c r="AC2633" s="2" t="s">
        <v>5044</v>
      </c>
      <c r="AD2633" s="2" t="s">
        <v>42</v>
      </c>
      <c r="AE2633" t="str">
        <f t="shared" si="831"/>
        <v>Beauty</v>
      </c>
      <c r="AF2633" t="str">
        <f t="shared" si="832"/>
        <v>Beauty</v>
      </c>
      <c r="AG2633" t="str" cm="1">
        <f t="array" ref="AG2633">INDEX(AD:AD,ROW())</f>
        <v>Beauty</v>
      </c>
      <c r="AH2633">
        <f t="shared" ref="AH2633:AH2696" si="840">MATCH(G2633,AC:AC,0)</f>
        <v>64</v>
      </c>
      <c r="AI2633" t="str">
        <f t="shared" si="833"/>
        <v>Beauty</v>
      </c>
      <c r="AK2633">
        <f t="shared" si="834"/>
        <v>2024</v>
      </c>
      <c r="AL2633">
        <f t="shared" si="835"/>
        <v>8</v>
      </c>
      <c r="AM2633">
        <f t="shared" si="836"/>
        <v>9</v>
      </c>
      <c r="AN2633">
        <f t="shared" si="837"/>
        <v>6</v>
      </c>
      <c r="AO2633" t="str">
        <f t="shared" si="838"/>
        <v>Weekday</v>
      </c>
      <c r="AR2633" s="20">
        <f t="shared" si="839"/>
        <v>1</v>
      </c>
    </row>
    <row r="2634" spans="1:44" x14ac:dyDescent="0.35">
      <c r="A2634" t="str">
        <f t="shared" si="821"/>
        <v>CUST2633</v>
      </c>
      <c r="B2634" s="2" t="s">
        <v>2970</v>
      </c>
      <c r="C2634" s="4">
        <v>45771</v>
      </c>
      <c r="D2634" s="2" t="s">
        <v>285</v>
      </c>
      <c r="E2634" t="s">
        <v>5049</v>
      </c>
      <c r="F2634" s="2" t="s">
        <v>23</v>
      </c>
      <c r="G2634" s="2" t="s">
        <v>68</v>
      </c>
      <c r="H2634" s="2">
        <v>2</v>
      </c>
      <c r="I2634" s="19">
        <v>650.19000000000005</v>
      </c>
      <c r="J2634" s="2" t="s">
        <v>5047</v>
      </c>
      <c r="K2634" s="2" t="s">
        <v>16</v>
      </c>
      <c r="L2634" s="2">
        <v>3</v>
      </c>
      <c r="M2634" s="18">
        <f t="shared" si="822"/>
        <v>1300.3800000000001</v>
      </c>
      <c r="T2634" t="str">
        <f t="shared" si="823"/>
        <v>Completed</v>
      </c>
      <c r="U2634" t="str">
        <f t="shared" si="824"/>
        <v>Yes</v>
      </c>
      <c r="V2634" t="str">
        <f t="shared" si="825"/>
        <v>No</v>
      </c>
      <c r="X2634">
        <f t="shared" si="826"/>
        <v>595</v>
      </c>
      <c r="Y2634">
        <f t="shared" si="827"/>
        <v>444</v>
      </c>
      <c r="Z2634" s="18">
        <f t="shared" si="828"/>
        <v>594714.6477588166</v>
      </c>
      <c r="AA2634" s="18">
        <f t="shared" si="829"/>
        <v>60882.938065984097</v>
      </c>
      <c r="AB2634" s="17">
        <f t="shared" si="830"/>
        <v>3.804733727810651</v>
      </c>
      <c r="AC2634" s="2" t="s">
        <v>68</v>
      </c>
      <c r="AD2634" s="2" t="s">
        <v>23</v>
      </c>
      <c r="AE2634" t="str">
        <f t="shared" si="831"/>
        <v>Books</v>
      </c>
      <c r="AF2634" t="str">
        <f t="shared" si="832"/>
        <v>Books</v>
      </c>
      <c r="AG2634" t="str" cm="1">
        <f t="array" ref="AG2634">INDEX(AD:AD,ROW())</f>
        <v>Books</v>
      </c>
      <c r="AH2634">
        <f t="shared" si="840"/>
        <v>20</v>
      </c>
      <c r="AI2634" t="str">
        <f t="shared" si="833"/>
        <v>Books</v>
      </c>
      <c r="AK2634">
        <f t="shared" si="834"/>
        <v>2025</v>
      </c>
      <c r="AL2634">
        <f t="shared" si="835"/>
        <v>4</v>
      </c>
      <c r="AM2634">
        <f t="shared" si="836"/>
        <v>24</v>
      </c>
      <c r="AN2634">
        <f t="shared" si="837"/>
        <v>5</v>
      </c>
      <c r="AO2634" t="str">
        <f t="shared" si="838"/>
        <v>Weekday</v>
      </c>
      <c r="AR2634" s="20">
        <f t="shared" si="839"/>
        <v>0</v>
      </c>
    </row>
    <row r="2635" spans="1:44" x14ac:dyDescent="0.35">
      <c r="A2635" t="str">
        <f t="shared" si="821"/>
        <v>CUST2634</v>
      </c>
      <c r="B2635" s="2" t="s">
        <v>2971</v>
      </c>
      <c r="C2635" s="4">
        <v>45677</v>
      </c>
      <c r="D2635" s="2" t="s">
        <v>172</v>
      </c>
      <c r="E2635" t="s">
        <v>5048</v>
      </c>
      <c r="F2635" s="2" t="s">
        <v>19</v>
      </c>
      <c r="G2635" s="2" t="s">
        <v>49</v>
      </c>
      <c r="H2635" s="2">
        <v>1</v>
      </c>
      <c r="I2635" s="19">
        <v>3173.57</v>
      </c>
      <c r="J2635" s="2" t="s">
        <v>5046</v>
      </c>
      <c r="K2635" s="2" t="s">
        <v>16</v>
      </c>
      <c r="L2635" s="2">
        <v>4</v>
      </c>
      <c r="M2635" s="18">
        <f t="shared" si="822"/>
        <v>3173.57</v>
      </c>
      <c r="T2635" t="str">
        <f t="shared" si="823"/>
        <v>Completed</v>
      </c>
      <c r="U2635" t="str">
        <f t="shared" si="824"/>
        <v>Yes</v>
      </c>
      <c r="V2635" t="str">
        <f t="shared" si="825"/>
        <v>No</v>
      </c>
      <c r="X2635">
        <f t="shared" si="826"/>
        <v>590</v>
      </c>
      <c r="Y2635">
        <f t="shared" si="827"/>
        <v>451</v>
      </c>
      <c r="Z2635" s="18">
        <f t="shared" si="828"/>
        <v>2759712.3299794244</v>
      </c>
      <c r="AA2635" s="18">
        <f t="shared" si="829"/>
        <v>330643.50635802455</v>
      </c>
      <c r="AB2635" s="17">
        <f t="shared" si="830"/>
        <v>3.8641711229946525</v>
      </c>
      <c r="AC2635" s="2" t="s">
        <v>49</v>
      </c>
      <c r="AD2635" s="2" t="s">
        <v>19</v>
      </c>
      <c r="AE2635" t="str">
        <f t="shared" si="831"/>
        <v>Electronics</v>
      </c>
      <c r="AF2635" t="str">
        <f t="shared" si="832"/>
        <v>Electronics</v>
      </c>
      <c r="AG2635" t="str" cm="1">
        <f t="array" ref="AG2635">INDEX(AD:AD,ROW())</f>
        <v>Electronics</v>
      </c>
      <c r="AH2635">
        <f t="shared" si="840"/>
        <v>12</v>
      </c>
      <c r="AI2635" t="str">
        <f t="shared" si="833"/>
        <v>Electronics</v>
      </c>
      <c r="AK2635">
        <f t="shared" si="834"/>
        <v>2025</v>
      </c>
      <c r="AL2635">
        <f t="shared" si="835"/>
        <v>1</v>
      </c>
      <c r="AM2635">
        <f t="shared" si="836"/>
        <v>20</v>
      </c>
      <c r="AN2635">
        <f t="shared" si="837"/>
        <v>2</v>
      </c>
      <c r="AO2635" t="str">
        <f t="shared" si="838"/>
        <v>Weekday</v>
      </c>
      <c r="AR2635" s="20">
        <f t="shared" si="839"/>
        <v>0</v>
      </c>
    </row>
    <row r="2636" spans="1:44" x14ac:dyDescent="0.35">
      <c r="A2636" t="str">
        <f t="shared" si="821"/>
        <v>CUST2635</v>
      </c>
      <c r="B2636" s="2" t="s">
        <v>2972</v>
      </c>
      <c r="C2636" s="4">
        <v>45444</v>
      </c>
      <c r="D2636" s="2" t="s">
        <v>84</v>
      </c>
      <c r="E2636" t="s">
        <v>5048</v>
      </c>
      <c r="F2636" s="2" t="s">
        <v>13</v>
      </c>
      <c r="G2636" s="2" t="s">
        <v>14</v>
      </c>
      <c r="H2636" s="2">
        <v>2</v>
      </c>
      <c r="I2636" s="19">
        <v>1538.98</v>
      </c>
      <c r="J2636" s="2" t="s">
        <v>5046</v>
      </c>
      <c r="K2636" s="2" t="s">
        <v>16</v>
      </c>
      <c r="L2636" s="2">
        <v>4</v>
      </c>
      <c r="M2636" s="18">
        <f t="shared" si="822"/>
        <v>3077.96</v>
      </c>
      <c r="T2636" t="str">
        <f t="shared" si="823"/>
        <v>Completed</v>
      </c>
      <c r="U2636" t="str">
        <f t="shared" si="824"/>
        <v>Yes</v>
      </c>
      <c r="V2636" t="str">
        <f t="shared" si="825"/>
        <v>No</v>
      </c>
      <c r="X2636">
        <f t="shared" si="826"/>
        <v>590</v>
      </c>
      <c r="Y2636">
        <f t="shared" si="827"/>
        <v>451</v>
      </c>
      <c r="Z2636" s="18">
        <f t="shared" si="828"/>
        <v>1463424.4009529033</v>
      </c>
      <c r="AA2636" s="18">
        <f t="shared" si="829"/>
        <v>118285.78776560788</v>
      </c>
      <c r="AB2636" s="17">
        <f t="shared" si="830"/>
        <v>3.8140589569160999</v>
      </c>
      <c r="AC2636" s="2" t="s">
        <v>14</v>
      </c>
      <c r="AD2636" s="2" t="s">
        <v>13</v>
      </c>
      <c r="AE2636" t="str">
        <f t="shared" si="831"/>
        <v>Home &amp; Kitchen</v>
      </c>
      <c r="AF2636" t="str">
        <f t="shared" si="832"/>
        <v>Home &amp; Kitchen</v>
      </c>
      <c r="AG2636" t="str" cm="1">
        <f t="array" ref="AG2636">INDEX(AD:AD,ROW())</f>
        <v>Home &amp; Kitchen</v>
      </c>
      <c r="AH2636">
        <f t="shared" si="840"/>
        <v>2</v>
      </c>
      <c r="AI2636" t="str">
        <f t="shared" si="833"/>
        <v>Home &amp; Kitchen</v>
      </c>
      <c r="AK2636">
        <f t="shared" si="834"/>
        <v>2024</v>
      </c>
      <c r="AL2636">
        <f t="shared" si="835"/>
        <v>6</v>
      </c>
      <c r="AM2636">
        <f t="shared" si="836"/>
        <v>1</v>
      </c>
      <c r="AN2636">
        <f t="shared" si="837"/>
        <v>7</v>
      </c>
      <c r="AO2636" t="str">
        <f t="shared" si="838"/>
        <v>Weekend</v>
      </c>
      <c r="AR2636" s="20">
        <f t="shared" si="839"/>
        <v>0</v>
      </c>
    </row>
    <row r="2637" spans="1:44" x14ac:dyDescent="0.35">
      <c r="A2637" t="str">
        <f t="shared" si="821"/>
        <v>CUST2636</v>
      </c>
      <c r="B2637" s="2" t="s">
        <v>2973</v>
      </c>
      <c r="C2637" s="4">
        <v>45531</v>
      </c>
      <c r="D2637" s="2" t="s">
        <v>577</v>
      </c>
      <c r="E2637" t="s">
        <v>5053</v>
      </c>
      <c r="F2637" s="2" t="s">
        <v>23</v>
      </c>
      <c r="G2637" s="2" t="s">
        <v>65</v>
      </c>
      <c r="H2637" s="2">
        <v>1</v>
      </c>
      <c r="I2637" s="19">
        <v>184.02</v>
      </c>
      <c r="J2637" s="2" t="s">
        <v>50</v>
      </c>
      <c r="K2637" s="2" t="s">
        <v>16</v>
      </c>
      <c r="L2637" s="2">
        <v>3</v>
      </c>
      <c r="M2637" s="18">
        <f t="shared" si="822"/>
        <v>184.02</v>
      </c>
      <c r="T2637" t="str">
        <f t="shared" si="823"/>
        <v>Completed</v>
      </c>
      <c r="U2637" t="str">
        <f t="shared" si="824"/>
        <v>No</v>
      </c>
      <c r="V2637" t="str">
        <f t="shared" si="825"/>
        <v>No</v>
      </c>
      <c r="X2637">
        <f t="shared" si="826"/>
        <v>559</v>
      </c>
      <c r="Y2637">
        <f t="shared" si="827"/>
        <v>408</v>
      </c>
      <c r="Z2637" s="18">
        <f t="shared" si="828"/>
        <v>594714.6477588166</v>
      </c>
      <c r="AA2637" s="18">
        <f t="shared" si="829"/>
        <v>60882.938065984097</v>
      </c>
      <c r="AB2637" s="17">
        <f t="shared" si="830"/>
        <v>3.804733727810651</v>
      </c>
      <c r="AC2637" s="2" t="s">
        <v>65</v>
      </c>
      <c r="AD2637" s="2" t="s">
        <v>23</v>
      </c>
      <c r="AE2637" t="str">
        <f t="shared" si="831"/>
        <v>Books</v>
      </c>
      <c r="AF2637" t="str">
        <f t="shared" si="832"/>
        <v>Books</v>
      </c>
      <c r="AG2637" t="str" cm="1">
        <f t="array" ref="AG2637">INDEX(AD:AD,ROW())</f>
        <v>Books</v>
      </c>
      <c r="AH2637">
        <f t="shared" si="840"/>
        <v>19</v>
      </c>
      <c r="AI2637" t="str">
        <f t="shared" si="833"/>
        <v>Books</v>
      </c>
      <c r="AK2637">
        <f t="shared" si="834"/>
        <v>2024</v>
      </c>
      <c r="AL2637">
        <f t="shared" si="835"/>
        <v>8</v>
      </c>
      <c r="AM2637">
        <f t="shared" si="836"/>
        <v>27</v>
      </c>
      <c r="AN2637">
        <f t="shared" si="837"/>
        <v>3</v>
      </c>
      <c r="AO2637" t="str">
        <f t="shared" si="838"/>
        <v>Weekday</v>
      </c>
      <c r="AR2637" s="20">
        <f t="shared" si="839"/>
        <v>0</v>
      </c>
    </row>
    <row r="2638" spans="1:44" x14ac:dyDescent="0.35">
      <c r="A2638" t="str">
        <f t="shared" si="821"/>
        <v>CUST2637</v>
      </c>
      <c r="B2638" s="2" t="s">
        <v>2974</v>
      </c>
      <c r="C2638" s="4">
        <v>45346</v>
      </c>
      <c r="D2638" s="2" t="s">
        <v>613</v>
      </c>
      <c r="E2638" t="s">
        <v>5054</v>
      </c>
      <c r="F2638" s="2" t="s">
        <v>19</v>
      </c>
      <c r="G2638" s="2" t="s">
        <v>5039</v>
      </c>
      <c r="H2638" s="2">
        <v>1</v>
      </c>
      <c r="I2638" s="19">
        <v>3424.98</v>
      </c>
      <c r="J2638" s="2" t="s">
        <v>20</v>
      </c>
      <c r="K2638" s="2" t="s">
        <v>16</v>
      </c>
      <c r="L2638" s="2">
        <v>3</v>
      </c>
      <c r="M2638" s="18">
        <f t="shared" si="822"/>
        <v>3424.98</v>
      </c>
      <c r="T2638" t="str">
        <f t="shared" si="823"/>
        <v>Completed</v>
      </c>
      <c r="U2638" t="str">
        <f t="shared" si="824"/>
        <v>Yes</v>
      </c>
      <c r="V2638" t="str">
        <f t="shared" si="825"/>
        <v>No</v>
      </c>
      <c r="X2638">
        <f t="shared" si="826"/>
        <v>558</v>
      </c>
      <c r="Y2638">
        <f t="shared" si="827"/>
        <v>430</v>
      </c>
      <c r="Z2638" s="18">
        <f t="shared" si="828"/>
        <v>2759712.3299794244</v>
      </c>
      <c r="AA2638" s="18">
        <f t="shared" si="829"/>
        <v>330643.50635802455</v>
      </c>
      <c r="AB2638" s="17">
        <f t="shared" si="830"/>
        <v>3.8641711229946525</v>
      </c>
      <c r="AC2638" s="2" t="s">
        <v>5039</v>
      </c>
      <c r="AD2638" s="2" t="s">
        <v>19</v>
      </c>
      <c r="AE2638" t="str">
        <f t="shared" si="831"/>
        <v>Electronics</v>
      </c>
      <c r="AF2638" t="str">
        <f t="shared" si="832"/>
        <v>Electronics</v>
      </c>
      <c r="AG2638" t="str" cm="1">
        <f t="array" ref="AG2638">INDEX(AD:AD,ROW())</f>
        <v>Electronics</v>
      </c>
      <c r="AH2638">
        <f t="shared" si="840"/>
        <v>3</v>
      </c>
      <c r="AI2638" t="str">
        <f t="shared" si="833"/>
        <v>Electronics</v>
      </c>
      <c r="AK2638">
        <f t="shared" si="834"/>
        <v>2024</v>
      </c>
      <c r="AL2638">
        <f t="shared" si="835"/>
        <v>2</v>
      </c>
      <c r="AM2638">
        <f t="shared" si="836"/>
        <v>24</v>
      </c>
      <c r="AN2638">
        <f t="shared" si="837"/>
        <v>7</v>
      </c>
      <c r="AO2638" t="str">
        <f t="shared" si="838"/>
        <v>Weekend</v>
      </c>
      <c r="AR2638" s="20">
        <f t="shared" si="839"/>
        <v>0</v>
      </c>
    </row>
    <row r="2639" spans="1:44" x14ac:dyDescent="0.35">
      <c r="A2639" t="str">
        <f t="shared" si="821"/>
        <v>CUST2638</v>
      </c>
      <c r="B2639" s="2" t="s">
        <v>2975</v>
      </c>
      <c r="C2639" s="4">
        <v>45515</v>
      </c>
      <c r="D2639" s="2" t="s">
        <v>156</v>
      </c>
      <c r="E2639" t="s">
        <v>5055</v>
      </c>
      <c r="F2639" s="2" t="s">
        <v>29</v>
      </c>
      <c r="G2639" s="2" t="s">
        <v>121</v>
      </c>
      <c r="H2639" s="2">
        <v>1</v>
      </c>
      <c r="I2639" s="19">
        <v>2377.4499999999998</v>
      </c>
      <c r="J2639" s="2" t="s">
        <v>50</v>
      </c>
      <c r="K2639" s="2" t="s">
        <v>31</v>
      </c>
      <c r="L2639" s="2">
        <v>4</v>
      </c>
      <c r="M2639" s="18">
        <f t="shared" si="822"/>
        <v>2377.4499999999998</v>
      </c>
      <c r="T2639" t="str">
        <f t="shared" si="823"/>
        <v>Pending</v>
      </c>
      <c r="U2639" t="str">
        <f t="shared" si="824"/>
        <v>No</v>
      </c>
      <c r="V2639" t="str">
        <f t="shared" si="825"/>
        <v>Yes</v>
      </c>
      <c r="X2639">
        <f t="shared" si="826"/>
        <v>567</v>
      </c>
      <c r="Y2639">
        <f t="shared" si="827"/>
        <v>440</v>
      </c>
      <c r="Z2639" s="18">
        <f t="shared" si="828"/>
        <v>1892867.2841657216</v>
      </c>
      <c r="AA2639" s="18">
        <f t="shared" si="829"/>
        <v>199432.98236095349</v>
      </c>
      <c r="AB2639" s="17">
        <f t="shared" si="830"/>
        <v>3.8949824970828471</v>
      </c>
      <c r="AC2639" s="2" t="s">
        <v>121</v>
      </c>
      <c r="AD2639" s="2" t="s">
        <v>29</v>
      </c>
      <c r="AE2639" t="str">
        <f t="shared" si="831"/>
        <v>Fashion</v>
      </c>
      <c r="AF2639" t="str">
        <f t="shared" si="832"/>
        <v>Fashion</v>
      </c>
      <c r="AG2639" t="str" cm="1">
        <f t="array" ref="AG2639">INDEX(AD:AD,ROW())</f>
        <v>Fashion</v>
      </c>
      <c r="AH2639">
        <f t="shared" si="840"/>
        <v>45</v>
      </c>
      <c r="AI2639" t="str">
        <f t="shared" si="833"/>
        <v>Fashion</v>
      </c>
      <c r="AK2639">
        <f t="shared" si="834"/>
        <v>2024</v>
      </c>
      <c r="AL2639">
        <f t="shared" si="835"/>
        <v>8</v>
      </c>
      <c r="AM2639">
        <f t="shared" si="836"/>
        <v>11</v>
      </c>
      <c r="AN2639">
        <f t="shared" si="837"/>
        <v>1</v>
      </c>
      <c r="AO2639" t="str">
        <f t="shared" si="838"/>
        <v>Weekend</v>
      </c>
      <c r="AR2639" s="20">
        <f t="shared" si="839"/>
        <v>0</v>
      </c>
    </row>
    <row r="2640" spans="1:44" x14ac:dyDescent="0.35">
      <c r="A2640" t="str">
        <f t="shared" si="821"/>
        <v>CUST2639</v>
      </c>
      <c r="B2640" s="2" t="s">
        <v>2976</v>
      </c>
      <c r="C2640" s="4">
        <v>45349</v>
      </c>
      <c r="D2640" s="2" t="s">
        <v>107</v>
      </c>
      <c r="E2640" t="s">
        <v>5051</v>
      </c>
      <c r="F2640" s="2" t="s">
        <v>29</v>
      </c>
      <c r="G2640" s="2" t="s">
        <v>5043</v>
      </c>
      <c r="H2640" s="2">
        <v>3</v>
      </c>
      <c r="I2640" s="19">
        <v>989.27</v>
      </c>
      <c r="J2640" s="2" t="s">
        <v>50</v>
      </c>
      <c r="K2640" s="2" t="s">
        <v>16</v>
      </c>
      <c r="L2640" s="2">
        <v>3</v>
      </c>
      <c r="M2640" s="18">
        <f t="shared" si="822"/>
        <v>2967.81</v>
      </c>
      <c r="T2640" t="str">
        <f t="shared" si="823"/>
        <v>Completed</v>
      </c>
      <c r="U2640" t="str">
        <f t="shared" si="824"/>
        <v>Yes</v>
      </c>
      <c r="V2640" t="str">
        <f t="shared" si="825"/>
        <v>No</v>
      </c>
      <c r="X2640">
        <f t="shared" si="826"/>
        <v>619</v>
      </c>
      <c r="Y2640">
        <f t="shared" si="827"/>
        <v>468</v>
      </c>
      <c r="Z2640" s="18">
        <f t="shared" si="828"/>
        <v>1892867.2841657216</v>
      </c>
      <c r="AA2640" s="18">
        <f t="shared" si="829"/>
        <v>199432.98236095349</v>
      </c>
      <c r="AB2640" s="17">
        <f t="shared" si="830"/>
        <v>3.8949824970828471</v>
      </c>
      <c r="AC2640" s="2" t="s">
        <v>5043</v>
      </c>
      <c r="AD2640" s="2" t="s">
        <v>29</v>
      </c>
      <c r="AE2640" t="str">
        <f t="shared" si="831"/>
        <v>Fashion</v>
      </c>
      <c r="AF2640" t="str">
        <f t="shared" si="832"/>
        <v>Fashion</v>
      </c>
      <c r="AG2640" t="str" cm="1">
        <f t="array" ref="AG2640">INDEX(AD:AD,ROW())</f>
        <v>Fashion</v>
      </c>
      <c r="AH2640">
        <f t="shared" si="840"/>
        <v>55</v>
      </c>
      <c r="AI2640" t="str">
        <f t="shared" si="833"/>
        <v>Fashion</v>
      </c>
      <c r="AK2640">
        <f t="shared" si="834"/>
        <v>2024</v>
      </c>
      <c r="AL2640">
        <f t="shared" si="835"/>
        <v>2</v>
      </c>
      <c r="AM2640">
        <f t="shared" si="836"/>
        <v>27</v>
      </c>
      <c r="AN2640">
        <f t="shared" si="837"/>
        <v>3</v>
      </c>
      <c r="AO2640" t="str">
        <f t="shared" si="838"/>
        <v>Weekday</v>
      </c>
      <c r="AR2640" s="20">
        <f t="shared" si="839"/>
        <v>0</v>
      </c>
    </row>
    <row r="2641" spans="1:44" x14ac:dyDescent="0.35">
      <c r="A2641" t="str">
        <f t="shared" si="821"/>
        <v>CUST2640</v>
      </c>
      <c r="B2641" s="2" t="s">
        <v>2977</v>
      </c>
      <c r="C2641" s="4">
        <v>45046</v>
      </c>
      <c r="D2641" s="2" t="s">
        <v>507</v>
      </c>
      <c r="E2641" t="s">
        <v>5050</v>
      </c>
      <c r="F2641" s="2" t="s">
        <v>29</v>
      </c>
      <c r="G2641" s="2" t="s">
        <v>30</v>
      </c>
      <c r="H2641" s="2">
        <v>2</v>
      </c>
      <c r="I2641" s="19">
        <v>1046.3699999999999</v>
      </c>
      <c r="J2641" s="2" t="s">
        <v>15</v>
      </c>
      <c r="K2641" s="2" t="s">
        <v>16</v>
      </c>
      <c r="L2641" s="2">
        <v>5</v>
      </c>
      <c r="M2641" s="18">
        <f t="shared" si="822"/>
        <v>2092.7399999999998</v>
      </c>
      <c r="T2641" t="str">
        <f t="shared" si="823"/>
        <v>Completed</v>
      </c>
      <c r="U2641" t="str">
        <f t="shared" si="824"/>
        <v>Yes</v>
      </c>
      <c r="V2641" t="str">
        <f t="shared" si="825"/>
        <v>No</v>
      </c>
      <c r="X2641">
        <f t="shared" si="826"/>
        <v>589</v>
      </c>
      <c r="Y2641">
        <f t="shared" si="827"/>
        <v>426</v>
      </c>
      <c r="Z2641" s="18">
        <f t="shared" si="828"/>
        <v>1892867.2841657216</v>
      </c>
      <c r="AA2641" s="18">
        <f t="shared" si="829"/>
        <v>199432.98236095349</v>
      </c>
      <c r="AB2641" s="17">
        <f t="shared" si="830"/>
        <v>3.8949824970828471</v>
      </c>
      <c r="AC2641" s="2" t="s">
        <v>30</v>
      </c>
      <c r="AD2641" s="2" t="s">
        <v>29</v>
      </c>
      <c r="AE2641" t="str">
        <f t="shared" si="831"/>
        <v>Fashion</v>
      </c>
      <c r="AF2641" t="str">
        <f t="shared" si="832"/>
        <v>Fashion</v>
      </c>
      <c r="AG2641" t="str" cm="1">
        <f t="array" ref="AG2641">INDEX(AD:AD,ROW())</f>
        <v>Fashion</v>
      </c>
      <c r="AH2641">
        <f t="shared" si="840"/>
        <v>6</v>
      </c>
      <c r="AI2641" t="str">
        <f t="shared" si="833"/>
        <v>Fashion</v>
      </c>
      <c r="AK2641">
        <f t="shared" si="834"/>
        <v>2023</v>
      </c>
      <c r="AL2641">
        <f t="shared" si="835"/>
        <v>4</v>
      </c>
      <c r="AM2641">
        <f t="shared" si="836"/>
        <v>30</v>
      </c>
      <c r="AN2641">
        <f t="shared" si="837"/>
        <v>1</v>
      </c>
      <c r="AO2641" t="str">
        <f t="shared" si="838"/>
        <v>Weekend</v>
      </c>
      <c r="AR2641" s="20">
        <f t="shared" si="839"/>
        <v>0</v>
      </c>
    </row>
    <row r="2642" spans="1:44" x14ac:dyDescent="0.35">
      <c r="A2642" t="str">
        <f t="shared" si="821"/>
        <v>CUST2641</v>
      </c>
      <c r="B2642" s="2" t="s">
        <v>2978</v>
      </c>
      <c r="C2642" s="4">
        <v>45415</v>
      </c>
      <c r="D2642" s="2" t="s">
        <v>205</v>
      </c>
      <c r="E2642" t="s">
        <v>5052</v>
      </c>
      <c r="F2642" s="2" t="s">
        <v>29</v>
      </c>
      <c r="G2642" s="2" t="s">
        <v>5041</v>
      </c>
      <c r="H2642" s="2">
        <v>1</v>
      </c>
      <c r="I2642" s="19">
        <v>1959.25</v>
      </c>
      <c r="J2642" s="2" t="s">
        <v>5047</v>
      </c>
      <c r="K2642" s="2" t="s">
        <v>76</v>
      </c>
      <c r="L2642" s="2">
        <v>4</v>
      </c>
      <c r="M2642" s="18">
        <f t="shared" si="822"/>
        <v>1959.25</v>
      </c>
      <c r="T2642" t="str">
        <f t="shared" si="823"/>
        <v>Completed</v>
      </c>
      <c r="U2642" t="str">
        <f t="shared" si="824"/>
        <v>No</v>
      </c>
      <c r="V2642" t="str">
        <f t="shared" si="825"/>
        <v>No</v>
      </c>
      <c r="X2642">
        <f t="shared" si="826"/>
        <v>573</v>
      </c>
      <c r="Y2642">
        <f t="shared" si="827"/>
        <v>450</v>
      </c>
      <c r="Z2642" s="18">
        <f t="shared" si="828"/>
        <v>1892867.2841657216</v>
      </c>
      <c r="AA2642" s="18">
        <f t="shared" si="829"/>
        <v>199432.98236095349</v>
      </c>
      <c r="AB2642" s="17">
        <f t="shared" si="830"/>
        <v>3.8949824970828471</v>
      </c>
      <c r="AC2642" s="2" t="s">
        <v>5041</v>
      </c>
      <c r="AD2642" s="2" t="s">
        <v>29</v>
      </c>
      <c r="AE2642" t="str">
        <f t="shared" si="831"/>
        <v>Fashion</v>
      </c>
      <c r="AF2642" t="str">
        <f t="shared" si="832"/>
        <v>Fashion</v>
      </c>
      <c r="AG2642" t="str" cm="1">
        <f t="array" ref="AG2642">INDEX(AD:AD,ROW())</f>
        <v>Fashion</v>
      </c>
      <c r="AH2642">
        <f t="shared" si="840"/>
        <v>15</v>
      </c>
      <c r="AI2642" t="str">
        <f t="shared" si="833"/>
        <v>Fashion</v>
      </c>
      <c r="AK2642">
        <f t="shared" si="834"/>
        <v>2024</v>
      </c>
      <c r="AL2642">
        <f t="shared" si="835"/>
        <v>5</v>
      </c>
      <c r="AM2642">
        <f t="shared" si="836"/>
        <v>3</v>
      </c>
      <c r="AN2642">
        <f t="shared" si="837"/>
        <v>6</v>
      </c>
      <c r="AO2642" t="str">
        <f t="shared" si="838"/>
        <v>Weekday</v>
      </c>
      <c r="AR2642" s="20">
        <f t="shared" si="839"/>
        <v>1</v>
      </c>
    </row>
    <row r="2643" spans="1:44" x14ac:dyDescent="0.35">
      <c r="A2643" t="str">
        <f t="shared" si="821"/>
        <v>CUST2642</v>
      </c>
      <c r="B2643" s="2" t="s">
        <v>2979</v>
      </c>
      <c r="C2643" s="4">
        <v>45606</v>
      </c>
      <c r="D2643" s="2" t="s">
        <v>148</v>
      </c>
      <c r="E2643" t="s">
        <v>5054</v>
      </c>
      <c r="F2643" s="2" t="s">
        <v>29</v>
      </c>
      <c r="G2643" s="2" t="s">
        <v>121</v>
      </c>
      <c r="H2643" s="2">
        <v>1</v>
      </c>
      <c r="I2643" s="19">
        <v>1419.824472190694</v>
      </c>
      <c r="J2643" s="2" t="s">
        <v>15</v>
      </c>
      <c r="K2643" s="2" t="s">
        <v>16</v>
      </c>
      <c r="L2643" s="2">
        <v>5</v>
      </c>
      <c r="M2643" s="18">
        <f t="shared" si="822"/>
        <v>1419.824472190694</v>
      </c>
      <c r="T2643" t="str">
        <f t="shared" si="823"/>
        <v>Completed</v>
      </c>
      <c r="U2643" t="str">
        <f t="shared" si="824"/>
        <v>Yes</v>
      </c>
      <c r="V2643" t="str">
        <f t="shared" si="825"/>
        <v>No</v>
      </c>
      <c r="X2643">
        <f t="shared" si="826"/>
        <v>558</v>
      </c>
      <c r="Y2643">
        <f t="shared" si="827"/>
        <v>430</v>
      </c>
      <c r="Z2643" s="18">
        <f t="shared" si="828"/>
        <v>1892867.2841657216</v>
      </c>
      <c r="AA2643" s="18">
        <f t="shared" si="829"/>
        <v>199432.98236095349</v>
      </c>
      <c r="AB2643" s="17">
        <f t="shared" si="830"/>
        <v>3.8949824970828471</v>
      </c>
      <c r="AC2643" s="2" t="s">
        <v>121</v>
      </c>
      <c r="AD2643" s="2" t="s">
        <v>29</v>
      </c>
      <c r="AE2643" t="str">
        <f t="shared" si="831"/>
        <v>Fashion</v>
      </c>
      <c r="AF2643" t="str">
        <f t="shared" si="832"/>
        <v>Fashion</v>
      </c>
      <c r="AG2643" t="str" cm="1">
        <f t="array" ref="AG2643">INDEX(AD:AD,ROW())</f>
        <v>Fashion</v>
      </c>
      <c r="AH2643">
        <f t="shared" si="840"/>
        <v>45</v>
      </c>
      <c r="AI2643" t="str">
        <f t="shared" si="833"/>
        <v>Fashion</v>
      </c>
      <c r="AK2643">
        <f t="shared" si="834"/>
        <v>2024</v>
      </c>
      <c r="AL2643">
        <f t="shared" si="835"/>
        <v>11</v>
      </c>
      <c r="AM2643">
        <f t="shared" si="836"/>
        <v>10</v>
      </c>
      <c r="AN2643">
        <f t="shared" si="837"/>
        <v>1</v>
      </c>
      <c r="AO2643" t="str">
        <f t="shared" si="838"/>
        <v>Weekend</v>
      </c>
      <c r="AR2643" s="20">
        <f t="shared" si="839"/>
        <v>0</v>
      </c>
    </row>
    <row r="2644" spans="1:44" x14ac:dyDescent="0.35">
      <c r="A2644" t="str">
        <f t="shared" si="821"/>
        <v>CUST2643</v>
      </c>
      <c r="B2644" s="2" t="s">
        <v>2980</v>
      </c>
      <c r="C2644" s="4">
        <v>45082</v>
      </c>
      <c r="D2644" s="2" t="s">
        <v>962</v>
      </c>
      <c r="E2644" t="s">
        <v>5050</v>
      </c>
      <c r="F2644" s="2" t="s">
        <v>19</v>
      </c>
      <c r="G2644" s="2" t="s">
        <v>128</v>
      </c>
      <c r="H2644" s="2">
        <v>1</v>
      </c>
      <c r="I2644" s="19">
        <v>2213.87</v>
      </c>
      <c r="J2644" s="2" t="s">
        <v>20</v>
      </c>
      <c r="K2644" s="2" t="s">
        <v>16</v>
      </c>
      <c r="L2644" s="2">
        <v>1</v>
      </c>
      <c r="M2644" s="18">
        <f t="shared" si="822"/>
        <v>2213.87</v>
      </c>
      <c r="T2644" t="str">
        <f t="shared" si="823"/>
        <v>Completed</v>
      </c>
      <c r="U2644" t="str">
        <f t="shared" si="824"/>
        <v>Yes</v>
      </c>
      <c r="V2644" t="str">
        <f t="shared" si="825"/>
        <v>No</v>
      </c>
      <c r="X2644">
        <f t="shared" si="826"/>
        <v>589</v>
      </c>
      <c r="Y2644">
        <f t="shared" si="827"/>
        <v>426</v>
      </c>
      <c r="Z2644" s="18">
        <f t="shared" si="828"/>
        <v>2759712.3299794244</v>
      </c>
      <c r="AA2644" s="18">
        <f t="shared" si="829"/>
        <v>330643.50635802455</v>
      </c>
      <c r="AB2644" s="17">
        <f t="shared" si="830"/>
        <v>3.8641711229946525</v>
      </c>
      <c r="AC2644" s="2" t="s">
        <v>128</v>
      </c>
      <c r="AD2644" s="2" t="s">
        <v>19</v>
      </c>
      <c r="AE2644" t="str">
        <f t="shared" si="831"/>
        <v>Electronics</v>
      </c>
      <c r="AF2644" t="str">
        <f t="shared" si="832"/>
        <v>Electronics</v>
      </c>
      <c r="AG2644" t="str" cm="1">
        <f t="array" ref="AG2644">INDEX(AD:AD,ROW())</f>
        <v>Electronics</v>
      </c>
      <c r="AH2644">
        <f t="shared" si="840"/>
        <v>48</v>
      </c>
      <c r="AI2644" t="str">
        <f t="shared" si="833"/>
        <v>Electronics</v>
      </c>
      <c r="AK2644">
        <f t="shared" si="834"/>
        <v>2023</v>
      </c>
      <c r="AL2644">
        <f t="shared" si="835"/>
        <v>6</v>
      </c>
      <c r="AM2644">
        <f t="shared" si="836"/>
        <v>5</v>
      </c>
      <c r="AN2644">
        <f t="shared" si="837"/>
        <v>2</v>
      </c>
      <c r="AO2644" t="str">
        <f t="shared" si="838"/>
        <v>Weekday</v>
      </c>
      <c r="AR2644" s="20">
        <f t="shared" si="839"/>
        <v>0</v>
      </c>
    </row>
    <row r="2645" spans="1:44" x14ac:dyDescent="0.35">
      <c r="A2645" t="str">
        <f t="shared" si="821"/>
        <v>CUST2644</v>
      </c>
      <c r="B2645" s="2" t="s">
        <v>2981</v>
      </c>
      <c r="C2645" s="4">
        <v>45426</v>
      </c>
      <c r="D2645" s="2" t="s">
        <v>820</v>
      </c>
      <c r="E2645" t="s">
        <v>5051</v>
      </c>
      <c r="F2645" s="2" t="s">
        <v>42</v>
      </c>
      <c r="G2645" s="2" t="s">
        <v>5042</v>
      </c>
      <c r="H2645" s="2">
        <v>1</v>
      </c>
      <c r="I2645" s="19">
        <v>627.48</v>
      </c>
      <c r="J2645" s="2" t="s">
        <v>5046</v>
      </c>
      <c r="K2645" s="2" t="s">
        <v>16</v>
      </c>
      <c r="L2645" s="2">
        <v>5</v>
      </c>
      <c r="M2645" s="18">
        <f t="shared" si="822"/>
        <v>627.48</v>
      </c>
      <c r="T2645" t="str">
        <f t="shared" si="823"/>
        <v>Completed</v>
      </c>
      <c r="U2645" t="str">
        <f t="shared" si="824"/>
        <v>No</v>
      </c>
      <c r="V2645" t="str">
        <f t="shared" si="825"/>
        <v>No</v>
      </c>
      <c r="X2645">
        <f t="shared" si="826"/>
        <v>619</v>
      </c>
      <c r="Y2645">
        <f t="shared" si="827"/>
        <v>468</v>
      </c>
      <c r="Z2645" s="18">
        <f t="shared" si="828"/>
        <v>1098537.4901531704</v>
      </c>
      <c r="AA2645" s="18">
        <f t="shared" si="829"/>
        <v>96724.388030634553</v>
      </c>
      <c r="AB2645" s="17">
        <f t="shared" si="830"/>
        <v>3.9001122334455669</v>
      </c>
      <c r="AC2645" s="2" t="s">
        <v>5042</v>
      </c>
      <c r="AD2645" s="2" t="s">
        <v>42</v>
      </c>
      <c r="AE2645" t="str">
        <f t="shared" si="831"/>
        <v>Beauty</v>
      </c>
      <c r="AF2645" t="str">
        <f t="shared" si="832"/>
        <v>Beauty</v>
      </c>
      <c r="AG2645" t="str" cm="1">
        <f t="array" ref="AG2645">INDEX(AD:AD,ROW())</f>
        <v>Beauty</v>
      </c>
      <c r="AH2645">
        <f t="shared" si="840"/>
        <v>18</v>
      </c>
      <c r="AI2645" t="str">
        <f t="shared" si="833"/>
        <v>Beauty</v>
      </c>
      <c r="AK2645">
        <f t="shared" si="834"/>
        <v>2024</v>
      </c>
      <c r="AL2645">
        <f t="shared" si="835"/>
        <v>5</v>
      </c>
      <c r="AM2645">
        <f t="shared" si="836"/>
        <v>14</v>
      </c>
      <c r="AN2645">
        <f t="shared" si="837"/>
        <v>3</v>
      </c>
      <c r="AO2645" t="str">
        <f t="shared" si="838"/>
        <v>Weekday</v>
      </c>
      <c r="AR2645" s="20">
        <f t="shared" si="839"/>
        <v>0</v>
      </c>
    </row>
    <row r="2646" spans="1:44" x14ac:dyDescent="0.35">
      <c r="A2646" t="str">
        <f t="shared" si="821"/>
        <v>CUST2645</v>
      </c>
      <c r="B2646" s="2" t="s">
        <v>2982</v>
      </c>
      <c r="C2646" s="4">
        <v>45372</v>
      </c>
      <c r="D2646" s="2" t="s">
        <v>240</v>
      </c>
      <c r="E2646" t="s">
        <v>5049</v>
      </c>
      <c r="F2646" s="2" t="s">
        <v>42</v>
      </c>
      <c r="G2646" s="2" t="s">
        <v>5044</v>
      </c>
      <c r="H2646" s="2">
        <v>2</v>
      </c>
      <c r="I2646" s="19">
        <v>1163.25</v>
      </c>
      <c r="J2646" s="2" t="s">
        <v>20</v>
      </c>
      <c r="K2646" s="2" t="s">
        <v>16</v>
      </c>
      <c r="L2646" s="2">
        <v>4</v>
      </c>
      <c r="M2646" s="18">
        <f t="shared" si="822"/>
        <v>2326.5</v>
      </c>
      <c r="T2646" t="str">
        <f t="shared" si="823"/>
        <v>Completed</v>
      </c>
      <c r="U2646" t="str">
        <f t="shared" si="824"/>
        <v>Yes</v>
      </c>
      <c r="V2646" t="str">
        <f t="shared" si="825"/>
        <v>No</v>
      </c>
      <c r="X2646">
        <f t="shared" si="826"/>
        <v>595</v>
      </c>
      <c r="Y2646">
        <f t="shared" si="827"/>
        <v>444</v>
      </c>
      <c r="Z2646" s="18">
        <f t="shared" si="828"/>
        <v>1098537.4901531704</v>
      </c>
      <c r="AA2646" s="18">
        <f t="shared" si="829"/>
        <v>96724.388030634553</v>
      </c>
      <c r="AB2646" s="17">
        <f t="shared" si="830"/>
        <v>3.9001122334455669</v>
      </c>
      <c r="AC2646" s="2" t="s">
        <v>5044</v>
      </c>
      <c r="AD2646" s="2" t="s">
        <v>42</v>
      </c>
      <c r="AE2646" t="str">
        <f t="shared" si="831"/>
        <v>Beauty</v>
      </c>
      <c r="AF2646" t="str">
        <f t="shared" si="832"/>
        <v>Beauty</v>
      </c>
      <c r="AG2646" t="str" cm="1">
        <f t="array" ref="AG2646">INDEX(AD:AD,ROW())</f>
        <v>Beauty</v>
      </c>
      <c r="AH2646">
        <f t="shared" si="840"/>
        <v>64</v>
      </c>
      <c r="AI2646" t="str">
        <f t="shared" si="833"/>
        <v>Beauty</v>
      </c>
      <c r="AK2646">
        <f t="shared" si="834"/>
        <v>2024</v>
      </c>
      <c r="AL2646">
        <f t="shared" si="835"/>
        <v>3</v>
      </c>
      <c r="AM2646">
        <f t="shared" si="836"/>
        <v>21</v>
      </c>
      <c r="AN2646">
        <f t="shared" si="837"/>
        <v>5</v>
      </c>
      <c r="AO2646" t="str">
        <f t="shared" si="838"/>
        <v>Weekday</v>
      </c>
      <c r="AR2646" s="20">
        <f t="shared" si="839"/>
        <v>0</v>
      </c>
    </row>
    <row r="2647" spans="1:44" x14ac:dyDescent="0.35">
      <c r="A2647" t="str">
        <f t="shared" si="821"/>
        <v>CUST2646</v>
      </c>
      <c r="B2647" s="2" t="s">
        <v>2983</v>
      </c>
      <c r="C2647" s="4">
        <v>45666</v>
      </c>
      <c r="D2647" s="2" t="s">
        <v>56</v>
      </c>
      <c r="E2647" t="s">
        <v>5050</v>
      </c>
      <c r="F2647" s="2" t="s">
        <v>29</v>
      </c>
      <c r="G2647" s="2" t="s">
        <v>121</v>
      </c>
      <c r="H2647" s="2">
        <v>1</v>
      </c>
      <c r="I2647" s="19">
        <v>931.56</v>
      </c>
      <c r="J2647" s="2" t="s">
        <v>50</v>
      </c>
      <c r="K2647" s="2" t="s">
        <v>16</v>
      </c>
      <c r="L2647" s="31"/>
      <c r="M2647" s="18">
        <f t="shared" si="822"/>
        <v>931.56</v>
      </c>
      <c r="T2647" t="str">
        <f t="shared" si="823"/>
        <v>Completed</v>
      </c>
      <c r="U2647" t="str">
        <f t="shared" si="824"/>
        <v>No</v>
      </c>
      <c r="V2647" t="str">
        <f t="shared" si="825"/>
        <v>No</v>
      </c>
      <c r="X2647">
        <f t="shared" si="826"/>
        <v>589</v>
      </c>
      <c r="Y2647">
        <f t="shared" si="827"/>
        <v>426</v>
      </c>
      <c r="Z2647" s="18">
        <f t="shared" si="828"/>
        <v>1892867.2841657216</v>
      </c>
      <c r="AA2647" s="18">
        <f t="shared" si="829"/>
        <v>199432.98236095349</v>
      </c>
      <c r="AB2647" s="17">
        <f t="shared" si="830"/>
        <v>3.8949824970828471</v>
      </c>
      <c r="AC2647" s="2" t="s">
        <v>121</v>
      </c>
      <c r="AD2647" s="2" t="s">
        <v>29</v>
      </c>
      <c r="AE2647" t="str">
        <f t="shared" si="831"/>
        <v>Fashion</v>
      </c>
      <c r="AF2647" t="str">
        <f t="shared" si="832"/>
        <v>Fashion</v>
      </c>
      <c r="AG2647" t="str" cm="1">
        <f t="array" ref="AG2647">INDEX(AD:AD,ROW())</f>
        <v>Fashion</v>
      </c>
      <c r="AH2647">
        <f t="shared" si="840"/>
        <v>45</v>
      </c>
      <c r="AI2647" t="str">
        <f t="shared" si="833"/>
        <v>Fashion</v>
      </c>
      <c r="AK2647">
        <f t="shared" si="834"/>
        <v>2025</v>
      </c>
      <c r="AL2647">
        <f t="shared" si="835"/>
        <v>1</v>
      </c>
      <c r="AM2647">
        <f t="shared" si="836"/>
        <v>9</v>
      </c>
      <c r="AN2647">
        <f t="shared" si="837"/>
        <v>5</v>
      </c>
      <c r="AO2647" t="str">
        <f t="shared" si="838"/>
        <v>Weekday</v>
      </c>
      <c r="AR2647" s="20">
        <f t="shared" si="839"/>
        <v>0</v>
      </c>
    </row>
    <row r="2648" spans="1:44" x14ac:dyDescent="0.35">
      <c r="A2648" t="str">
        <f t="shared" si="821"/>
        <v>CUST2647</v>
      </c>
      <c r="B2648" s="2" t="s">
        <v>2984</v>
      </c>
      <c r="C2648" s="4">
        <v>45217</v>
      </c>
      <c r="D2648" s="2" t="s">
        <v>280</v>
      </c>
      <c r="E2648" t="s">
        <v>5054</v>
      </c>
      <c r="F2648" s="2" t="s">
        <v>23</v>
      </c>
      <c r="G2648" s="2" t="s">
        <v>46</v>
      </c>
      <c r="H2648" s="2">
        <v>2</v>
      </c>
      <c r="I2648" s="19">
        <v>108.69</v>
      </c>
      <c r="J2648" s="2" t="s">
        <v>5046</v>
      </c>
      <c r="K2648" s="2" t="s">
        <v>16</v>
      </c>
      <c r="L2648" s="2">
        <v>4</v>
      </c>
      <c r="M2648" s="18">
        <f t="shared" si="822"/>
        <v>217.38</v>
      </c>
      <c r="T2648" t="str">
        <f t="shared" si="823"/>
        <v>Completed</v>
      </c>
      <c r="U2648" t="str">
        <f t="shared" si="824"/>
        <v>No</v>
      </c>
      <c r="V2648" t="str">
        <f t="shared" si="825"/>
        <v>No</v>
      </c>
      <c r="X2648">
        <f t="shared" si="826"/>
        <v>558</v>
      </c>
      <c r="Y2648">
        <f t="shared" si="827"/>
        <v>430</v>
      </c>
      <c r="Z2648" s="18">
        <f t="shared" si="828"/>
        <v>594714.6477588166</v>
      </c>
      <c r="AA2648" s="18">
        <f t="shared" si="829"/>
        <v>60882.938065984097</v>
      </c>
      <c r="AB2648" s="17">
        <f t="shared" si="830"/>
        <v>3.804733727810651</v>
      </c>
      <c r="AC2648" s="2" t="s">
        <v>46</v>
      </c>
      <c r="AD2648" s="2" t="s">
        <v>23</v>
      </c>
      <c r="AE2648" t="str">
        <f t="shared" si="831"/>
        <v>Books</v>
      </c>
      <c r="AF2648" t="str">
        <f t="shared" si="832"/>
        <v>Books</v>
      </c>
      <c r="AG2648" t="str" cm="1">
        <f t="array" ref="AG2648">INDEX(AD:AD,ROW())</f>
        <v>Books</v>
      </c>
      <c r="AH2648">
        <f t="shared" si="840"/>
        <v>11</v>
      </c>
      <c r="AI2648" t="str">
        <f t="shared" si="833"/>
        <v>Books</v>
      </c>
      <c r="AK2648">
        <f t="shared" si="834"/>
        <v>2023</v>
      </c>
      <c r="AL2648">
        <f t="shared" si="835"/>
        <v>10</v>
      </c>
      <c r="AM2648">
        <f t="shared" si="836"/>
        <v>18</v>
      </c>
      <c r="AN2648">
        <f t="shared" si="837"/>
        <v>4</v>
      </c>
      <c r="AO2648" t="str">
        <f t="shared" si="838"/>
        <v>Weekday</v>
      </c>
      <c r="AR2648" s="20">
        <f t="shared" si="839"/>
        <v>0</v>
      </c>
    </row>
    <row r="2649" spans="1:44" x14ac:dyDescent="0.35">
      <c r="A2649" t="str">
        <f t="shared" si="821"/>
        <v>CUST2648</v>
      </c>
      <c r="B2649" s="2" t="s">
        <v>2985</v>
      </c>
      <c r="C2649" s="4">
        <v>45340</v>
      </c>
      <c r="D2649" s="2" t="s">
        <v>263</v>
      </c>
      <c r="E2649" t="s">
        <v>5052</v>
      </c>
      <c r="F2649" s="2" t="s">
        <v>42</v>
      </c>
      <c r="G2649" s="2" t="s">
        <v>5042</v>
      </c>
      <c r="H2649" s="2">
        <v>2</v>
      </c>
      <c r="I2649" s="19">
        <v>617.49</v>
      </c>
      <c r="J2649" s="2" t="s">
        <v>20</v>
      </c>
      <c r="K2649" s="2" t="s">
        <v>16</v>
      </c>
      <c r="L2649" s="2">
        <v>5</v>
      </c>
      <c r="M2649" s="18">
        <f t="shared" si="822"/>
        <v>1234.98</v>
      </c>
      <c r="T2649" t="str">
        <f t="shared" si="823"/>
        <v>Completed</v>
      </c>
      <c r="U2649" t="str">
        <f t="shared" si="824"/>
        <v>Yes</v>
      </c>
      <c r="V2649" t="str">
        <f t="shared" si="825"/>
        <v>No</v>
      </c>
      <c r="X2649">
        <f t="shared" si="826"/>
        <v>573</v>
      </c>
      <c r="Y2649">
        <f t="shared" si="827"/>
        <v>450</v>
      </c>
      <c r="Z2649" s="18">
        <f t="shared" si="828"/>
        <v>1098537.4901531704</v>
      </c>
      <c r="AA2649" s="18">
        <f t="shared" si="829"/>
        <v>96724.388030634553</v>
      </c>
      <c r="AB2649" s="17">
        <f t="shared" si="830"/>
        <v>3.9001122334455669</v>
      </c>
      <c r="AC2649" s="2" t="s">
        <v>5042</v>
      </c>
      <c r="AD2649" s="2" t="s">
        <v>42</v>
      </c>
      <c r="AE2649" t="str">
        <f t="shared" si="831"/>
        <v>Beauty</v>
      </c>
      <c r="AF2649" t="str">
        <f t="shared" si="832"/>
        <v>Beauty</v>
      </c>
      <c r="AG2649" t="str" cm="1">
        <f t="array" ref="AG2649">INDEX(AD:AD,ROW())</f>
        <v>Beauty</v>
      </c>
      <c r="AH2649">
        <f t="shared" si="840"/>
        <v>18</v>
      </c>
      <c r="AI2649" t="str">
        <f t="shared" si="833"/>
        <v>Beauty</v>
      </c>
      <c r="AK2649">
        <f t="shared" si="834"/>
        <v>2024</v>
      </c>
      <c r="AL2649">
        <f t="shared" si="835"/>
        <v>2</v>
      </c>
      <c r="AM2649">
        <f t="shared" si="836"/>
        <v>18</v>
      </c>
      <c r="AN2649">
        <f t="shared" si="837"/>
        <v>1</v>
      </c>
      <c r="AO2649" t="str">
        <f t="shared" si="838"/>
        <v>Weekend</v>
      </c>
      <c r="AR2649" s="20">
        <f t="shared" si="839"/>
        <v>0</v>
      </c>
    </row>
    <row r="2650" spans="1:44" x14ac:dyDescent="0.35">
      <c r="A2650" t="str">
        <f t="shared" si="821"/>
        <v>CUST2649</v>
      </c>
      <c r="B2650" s="2" t="s">
        <v>2986</v>
      </c>
      <c r="C2650" s="4">
        <v>45698</v>
      </c>
      <c r="D2650" s="2" t="s">
        <v>370</v>
      </c>
      <c r="E2650" t="s">
        <v>5053</v>
      </c>
      <c r="F2650" s="2" t="s">
        <v>42</v>
      </c>
      <c r="G2650" s="2" t="s">
        <v>170</v>
      </c>
      <c r="H2650" s="2">
        <v>1</v>
      </c>
      <c r="I2650" s="19">
        <v>809.58</v>
      </c>
      <c r="J2650" s="2" t="s">
        <v>50</v>
      </c>
      <c r="K2650" s="2" t="s">
        <v>16</v>
      </c>
      <c r="L2650" s="2">
        <v>4</v>
      </c>
      <c r="M2650" s="18">
        <f t="shared" si="822"/>
        <v>809.58</v>
      </c>
      <c r="T2650" t="str">
        <f t="shared" si="823"/>
        <v>Completed</v>
      </c>
      <c r="U2650" t="str">
        <f t="shared" si="824"/>
        <v>No</v>
      </c>
      <c r="V2650" t="str">
        <f t="shared" si="825"/>
        <v>No</v>
      </c>
      <c r="X2650">
        <f t="shared" si="826"/>
        <v>559</v>
      </c>
      <c r="Y2650">
        <f t="shared" si="827"/>
        <v>408</v>
      </c>
      <c r="Z2650" s="18">
        <f t="shared" si="828"/>
        <v>1098537.4901531704</v>
      </c>
      <c r="AA2650" s="18">
        <f t="shared" si="829"/>
        <v>96724.388030634553</v>
      </c>
      <c r="AB2650" s="17">
        <f t="shared" si="830"/>
        <v>3.9001122334455669</v>
      </c>
      <c r="AC2650" s="2" t="s">
        <v>170</v>
      </c>
      <c r="AD2650" s="2" t="s">
        <v>42</v>
      </c>
      <c r="AE2650" t="str">
        <f t="shared" si="831"/>
        <v>Beauty</v>
      </c>
      <c r="AF2650" t="str">
        <f t="shared" si="832"/>
        <v>Beauty</v>
      </c>
      <c r="AG2650" t="str" cm="1">
        <f t="array" ref="AG2650">INDEX(AD:AD,ROW())</f>
        <v>Beauty</v>
      </c>
      <c r="AH2650">
        <f t="shared" si="840"/>
        <v>70</v>
      </c>
      <c r="AI2650" t="str">
        <f t="shared" si="833"/>
        <v>Beauty</v>
      </c>
      <c r="AK2650">
        <f t="shared" si="834"/>
        <v>2025</v>
      </c>
      <c r="AL2650">
        <f t="shared" si="835"/>
        <v>2</v>
      </c>
      <c r="AM2650">
        <f t="shared" si="836"/>
        <v>10</v>
      </c>
      <c r="AN2650">
        <f t="shared" si="837"/>
        <v>2</v>
      </c>
      <c r="AO2650" t="str">
        <f t="shared" si="838"/>
        <v>Weekday</v>
      </c>
      <c r="AR2650" s="20">
        <f t="shared" si="839"/>
        <v>0</v>
      </c>
    </row>
    <row r="2651" spans="1:44" x14ac:dyDescent="0.35">
      <c r="A2651" t="str">
        <f t="shared" si="821"/>
        <v>CUST2650</v>
      </c>
      <c r="B2651" s="2" t="s">
        <v>2987</v>
      </c>
      <c r="C2651" s="4">
        <v>45461</v>
      </c>
      <c r="D2651" s="2" t="s">
        <v>407</v>
      </c>
      <c r="E2651" t="s">
        <v>5054</v>
      </c>
      <c r="F2651" s="2" t="s">
        <v>29</v>
      </c>
      <c r="G2651" s="2" t="s">
        <v>5041</v>
      </c>
      <c r="H2651" s="2">
        <v>1</v>
      </c>
      <c r="I2651" s="19">
        <v>1237.2</v>
      </c>
      <c r="J2651" s="2" t="s">
        <v>15</v>
      </c>
      <c r="K2651" s="2" t="s">
        <v>16</v>
      </c>
      <c r="L2651" s="2">
        <v>5</v>
      </c>
      <c r="M2651" s="18">
        <f t="shared" si="822"/>
        <v>1237.2</v>
      </c>
      <c r="T2651" t="str">
        <f t="shared" si="823"/>
        <v>Completed</v>
      </c>
      <c r="U2651" t="str">
        <f t="shared" si="824"/>
        <v>Yes</v>
      </c>
      <c r="V2651" t="str">
        <f t="shared" si="825"/>
        <v>No</v>
      </c>
      <c r="X2651">
        <f t="shared" si="826"/>
        <v>558</v>
      </c>
      <c r="Y2651">
        <f t="shared" si="827"/>
        <v>430</v>
      </c>
      <c r="Z2651" s="18">
        <f t="shared" si="828"/>
        <v>1892867.2841657216</v>
      </c>
      <c r="AA2651" s="18">
        <f t="shared" si="829"/>
        <v>199432.98236095349</v>
      </c>
      <c r="AB2651" s="17">
        <f t="shared" si="830"/>
        <v>3.8949824970828471</v>
      </c>
      <c r="AC2651" s="2" t="s">
        <v>5041</v>
      </c>
      <c r="AD2651" s="2" t="s">
        <v>29</v>
      </c>
      <c r="AE2651" t="str">
        <f t="shared" si="831"/>
        <v>Fashion</v>
      </c>
      <c r="AF2651" t="str">
        <f t="shared" si="832"/>
        <v>Fashion</v>
      </c>
      <c r="AG2651" t="str" cm="1">
        <f t="array" ref="AG2651">INDEX(AD:AD,ROW())</f>
        <v>Fashion</v>
      </c>
      <c r="AH2651">
        <f t="shared" si="840"/>
        <v>15</v>
      </c>
      <c r="AI2651" t="str">
        <f t="shared" si="833"/>
        <v>Fashion</v>
      </c>
      <c r="AK2651">
        <f t="shared" si="834"/>
        <v>2024</v>
      </c>
      <c r="AL2651">
        <f t="shared" si="835"/>
        <v>6</v>
      </c>
      <c r="AM2651">
        <f t="shared" si="836"/>
        <v>18</v>
      </c>
      <c r="AN2651">
        <f t="shared" si="837"/>
        <v>3</v>
      </c>
      <c r="AO2651" t="str">
        <f t="shared" si="838"/>
        <v>Weekday</v>
      </c>
      <c r="AR2651" s="20">
        <f t="shared" si="839"/>
        <v>0</v>
      </c>
    </row>
    <row r="2652" spans="1:44" x14ac:dyDescent="0.35">
      <c r="A2652" t="str">
        <f t="shared" si="821"/>
        <v>CUST2651</v>
      </c>
      <c r="B2652" s="2" t="s">
        <v>2988</v>
      </c>
      <c r="C2652" s="4">
        <v>45040</v>
      </c>
      <c r="D2652" s="2" t="s">
        <v>481</v>
      </c>
      <c r="E2652" t="s">
        <v>5048</v>
      </c>
      <c r="F2652" s="2" t="s">
        <v>42</v>
      </c>
      <c r="G2652" s="2" t="s">
        <v>5042</v>
      </c>
      <c r="H2652" s="2">
        <v>1</v>
      </c>
      <c r="I2652" s="19">
        <v>1069.04</v>
      </c>
      <c r="J2652" s="2" t="s">
        <v>5046</v>
      </c>
      <c r="K2652" s="2" t="s">
        <v>16</v>
      </c>
      <c r="L2652" s="2">
        <v>3</v>
      </c>
      <c r="M2652" s="18">
        <f t="shared" si="822"/>
        <v>1069.04</v>
      </c>
      <c r="T2652" t="str">
        <f t="shared" si="823"/>
        <v>Completed</v>
      </c>
      <c r="U2652" t="str">
        <f t="shared" si="824"/>
        <v>Yes</v>
      </c>
      <c r="V2652" t="str">
        <f t="shared" si="825"/>
        <v>No</v>
      </c>
      <c r="X2652">
        <f t="shared" si="826"/>
        <v>590</v>
      </c>
      <c r="Y2652">
        <f t="shared" si="827"/>
        <v>451</v>
      </c>
      <c r="Z2652" s="18">
        <f t="shared" si="828"/>
        <v>1098537.4901531704</v>
      </c>
      <c r="AA2652" s="18">
        <f t="shared" si="829"/>
        <v>96724.388030634553</v>
      </c>
      <c r="AB2652" s="17">
        <f t="shared" si="830"/>
        <v>3.9001122334455669</v>
      </c>
      <c r="AC2652" s="2" t="s">
        <v>5042</v>
      </c>
      <c r="AD2652" s="2" t="s">
        <v>42</v>
      </c>
      <c r="AE2652" t="str">
        <f t="shared" si="831"/>
        <v>Beauty</v>
      </c>
      <c r="AF2652" t="str">
        <f t="shared" si="832"/>
        <v>Beauty</v>
      </c>
      <c r="AG2652" t="str" cm="1">
        <f t="array" ref="AG2652">INDEX(AD:AD,ROW())</f>
        <v>Beauty</v>
      </c>
      <c r="AH2652">
        <f t="shared" si="840"/>
        <v>18</v>
      </c>
      <c r="AI2652" t="str">
        <f t="shared" si="833"/>
        <v>Beauty</v>
      </c>
      <c r="AK2652">
        <f t="shared" si="834"/>
        <v>2023</v>
      </c>
      <c r="AL2652">
        <f t="shared" si="835"/>
        <v>4</v>
      </c>
      <c r="AM2652">
        <f t="shared" si="836"/>
        <v>24</v>
      </c>
      <c r="AN2652">
        <f t="shared" si="837"/>
        <v>2</v>
      </c>
      <c r="AO2652" t="str">
        <f t="shared" si="838"/>
        <v>Weekday</v>
      </c>
      <c r="AR2652" s="20">
        <f t="shared" si="839"/>
        <v>0</v>
      </c>
    </row>
    <row r="2653" spans="1:44" x14ac:dyDescent="0.35">
      <c r="A2653" t="str">
        <f t="shared" si="821"/>
        <v>CUST2652</v>
      </c>
      <c r="B2653" s="2" t="s">
        <v>2989</v>
      </c>
      <c r="C2653" s="4">
        <v>45548</v>
      </c>
      <c r="D2653" s="2" t="s">
        <v>575</v>
      </c>
      <c r="E2653" t="s">
        <v>5051</v>
      </c>
      <c r="F2653" s="2" t="s">
        <v>42</v>
      </c>
      <c r="G2653" s="2" t="s">
        <v>5042</v>
      </c>
      <c r="H2653" s="2">
        <v>3</v>
      </c>
      <c r="I2653" s="19">
        <v>864.86</v>
      </c>
      <c r="J2653" s="2" t="s">
        <v>5047</v>
      </c>
      <c r="K2653" s="2" t="s">
        <v>76</v>
      </c>
      <c r="L2653" s="2">
        <v>5</v>
      </c>
      <c r="M2653" s="18">
        <f t="shared" si="822"/>
        <v>2594.58</v>
      </c>
      <c r="T2653" t="str">
        <f t="shared" si="823"/>
        <v>Completed</v>
      </c>
      <c r="U2653" t="str">
        <f t="shared" si="824"/>
        <v>No</v>
      </c>
      <c r="V2653" t="str">
        <f t="shared" si="825"/>
        <v>No</v>
      </c>
      <c r="X2653">
        <f t="shared" si="826"/>
        <v>619</v>
      </c>
      <c r="Y2653">
        <f t="shared" si="827"/>
        <v>468</v>
      </c>
      <c r="Z2653" s="18">
        <f t="shared" si="828"/>
        <v>1098537.4901531704</v>
      </c>
      <c r="AA2653" s="18">
        <f t="shared" si="829"/>
        <v>96724.388030634553</v>
      </c>
      <c r="AB2653" s="17">
        <f t="shared" si="830"/>
        <v>3.9001122334455669</v>
      </c>
      <c r="AC2653" s="2" t="s">
        <v>5042</v>
      </c>
      <c r="AD2653" s="2" t="s">
        <v>42</v>
      </c>
      <c r="AE2653" t="str">
        <f t="shared" si="831"/>
        <v>Beauty</v>
      </c>
      <c r="AF2653" t="str">
        <f t="shared" si="832"/>
        <v>Beauty</v>
      </c>
      <c r="AG2653" t="str" cm="1">
        <f t="array" ref="AG2653">INDEX(AD:AD,ROW())</f>
        <v>Beauty</v>
      </c>
      <c r="AH2653">
        <f t="shared" si="840"/>
        <v>18</v>
      </c>
      <c r="AI2653" t="str">
        <f t="shared" si="833"/>
        <v>Beauty</v>
      </c>
      <c r="AK2653">
        <f t="shared" si="834"/>
        <v>2024</v>
      </c>
      <c r="AL2653">
        <f t="shared" si="835"/>
        <v>9</v>
      </c>
      <c r="AM2653">
        <f t="shared" si="836"/>
        <v>13</v>
      </c>
      <c r="AN2653">
        <f t="shared" si="837"/>
        <v>6</v>
      </c>
      <c r="AO2653" t="str">
        <f t="shared" si="838"/>
        <v>Weekday</v>
      </c>
      <c r="AR2653" s="20">
        <f t="shared" si="839"/>
        <v>1</v>
      </c>
    </row>
    <row r="2654" spans="1:44" x14ac:dyDescent="0.35">
      <c r="A2654" t="str">
        <f t="shared" si="821"/>
        <v>CUST2653</v>
      </c>
      <c r="B2654" s="2" t="s">
        <v>2990</v>
      </c>
      <c r="C2654" s="4">
        <v>45124</v>
      </c>
      <c r="D2654" s="2" t="s">
        <v>649</v>
      </c>
      <c r="E2654" t="s">
        <v>5051</v>
      </c>
      <c r="F2654" s="2" t="s">
        <v>23</v>
      </c>
      <c r="G2654" s="2" t="s">
        <v>46</v>
      </c>
      <c r="H2654" s="2">
        <v>1</v>
      </c>
      <c r="I2654" s="19">
        <v>465.86</v>
      </c>
      <c r="J2654" s="2" t="s">
        <v>50</v>
      </c>
      <c r="K2654" s="2" t="s">
        <v>16</v>
      </c>
      <c r="L2654" s="2">
        <v>1</v>
      </c>
      <c r="M2654" s="18">
        <f t="shared" si="822"/>
        <v>465.86</v>
      </c>
      <c r="T2654" t="str">
        <f t="shared" si="823"/>
        <v>Completed</v>
      </c>
      <c r="U2654" t="str">
        <f t="shared" si="824"/>
        <v>No</v>
      </c>
      <c r="V2654" t="str">
        <f t="shared" si="825"/>
        <v>No</v>
      </c>
      <c r="X2654">
        <f t="shared" si="826"/>
        <v>619</v>
      </c>
      <c r="Y2654">
        <f t="shared" si="827"/>
        <v>468</v>
      </c>
      <c r="Z2654" s="18">
        <f t="shared" si="828"/>
        <v>594714.6477588166</v>
      </c>
      <c r="AA2654" s="18">
        <f t="shared" si="829"/>
        <v>60882.938065984097</v>
      </c>
      <c r="AB2654" s="17">
        <f t="shared" si="830"/>
        <v>3.804733727810651</v>
      </c>
      <c r="AC2654" s="2" t="s">
        <v>46</v>
      </c>
      <c r="AD2654" s="2" t="s">
        <v>23</v>
      </c>
      <c r="AE2654" t="str">
        <f t="shared" si="831"/>
        <v>Books</v>
      </c>
      <c r="AF2654" t="str">
        <f t="shared" si="832"/>
        <v>Books</v>
      </c>
      <c r="AG2654" t="str" cm="1">
        <f t="array" ref="AG2654">INDEX(AD:AD,ROW())</f>
        <v>Books</v>
      </c>
      <c r="AH2654">
        <f t="shared" si="840"/>
        <v>11</v>
      </c>
      <c r="AI2654" t="str">
        <f t="shared" si="833"/>
        <v>Books</v>
      </c>
      <c r="AK2654">
        <f t="shared" si="834"/>
        <v>2023</v>
      </c>
      <c r="AL2654">
        <f t="shared" si="835"/>
        <v>7</v>
      </c>
      <c r="AM2654">
        <f t="shared" si="836"/>
        <v>17</v>
      </c>
      <c r="AN2654">
        <f t="shared" si="837"/>
        <v>2</v>
      </c>
      <c r="AO2654" t="str">
        <f t="shared" si="838"/>
        <v>Weekday</v>
      </c>
      <c r="AR2654" s="20">
        <f t="shared" si="839"/>
        <v>0</v>
      </c>
    </row>
    <row r="2655" spans="1:44" x14ac:dyDescent="0.35">
      <c r="A2655" t="str">
        <f t="shared" si="821"/>
        <v>CUST2654</v>
      </c>
      <c r="B2655" s="2" t="s">
        <v>2991</v>
      </c>
      <c r="C2655" s="4">
        <v>45440</v>
      </c>
      <c r="D2655" s="2" t="s">
        <v>230</v>
      </c>
      <c r="E2655" t="s">
        <v>5054</v>
      </c>
      <c r="F2655" s="2" t="s">
        <v>29</v>
      </c>
      <c r="G2655" s="2" t="s">
        <v>30</v>
      </c>
      <c r="H2655" s="2">
        <v>2</v>
      </c>
      <c r="I2655" s="19">
        <v>613.45000000000005</v>
      </c>
      <c r="J2655" s="2" t="s">
        <v>5047</v>
      </c>
      <c r="K2655" s="2" t="s">
        <v>16</v>
      </c>
      <c r="L2655" s="2">
        <v>5</v>
      </c>
      <c r="M2655" s="18">
        <f t="shared" si="822"/>
        <v>1226.9000000000001</v>
      </c>
      <c r="T2655" t="str">
        <f t="shared" si="823"/>
        <v>Completed</v>
      </c>
      <c r="U2655" t="str">
        <f t="shared" si="824"/>
        <v>Yes</v>
      </c>
      <c r="V2655" t="str">
        <f t="shared" si="825"/>
        <v>No</v>
      </c>
      <c r="X2655">
        <f t="shared" si="826"/>
        <v>558</v>
      </c>
      <c r="Y2655">
        <f t="shared" si="827"/>
        <v>430</v>
      </c>
      <c r="Z2655" s="18">
        <f t="shared" si="828"/>
        <v>1892867.2841657216</v>
      </c>
      <c r="AA2655" s="18">
        <f t="shared" si="829"/>
        <v>199432.98236095349</v>
      </c>
      <c r="AB2655" s="17">
        <f t="shared" si="830"/>
        <v>3.8949824970828471</v>
      </c>
      <c r="AC2655" s="2" t="s">
        <v>30</v>
      </c>
      <c r="AD2655" s="2" t="s">
        <v>29</v>
      </c>
      <c r="AE2655" t="str">
        <f t="shared" si="831"/>
        <v>Fashion</v>
      </c>
      <c r="AF2655" t="str">
        <f t="shared" si="832"/>
        <v>Fashion</v>
      </c>
      <c r="AG2655" t="str" cm="1">
        <f t="array" ref="AG2655">INDEX(AD:AD,ROW())</f>
        <v>Fashion</v>
      </c>
      <c r="AH2655">
        <f t="shared" si="840"/>
        <v>6</v>
      </c>
      <c r="AI2655" t="str">
        <f t="shared" si="833"/>
        <v>Fashion</v>
      </c>
      <c r="AK2655">
        <f t="shared" si="834"/>
        <v>2024</v>
      </c>
      <c r="AL2655">
        <f t="shared" si="835"/>
        <v>5</v>
      </c>
      <c r="AM2655">
        <f t="shared" si="836"/>
        <v>28</v>
      </c>
      <c r="AN2655">
        <f t="shared" si="837"/>
        <v>3</v>
      </c>
      <c r="AO2655" t="str">
        <f t="shared" si="838"/>
        <v>Weekday</v>
      </c>
      <c r="AR2655" s="20">
        <f t="shared" si="839"/>
        <v>0</v>
      </c>
    </row>
    <row r="2656" spans="1:44" x14ac:dyDescent="0.35">
      <c r="A2656" t="str">
        <f t="shared" si="821"/>
        <v>CUST2655</v>
      </c>
      <c r="B2656" s="2" t="s">
        <v>2992</v>
      </c>
      <c r="C2656" s="4">
        <v>45327</v>
      </c>
      <c r="D2656" s="2" t="s">
        <v>390</v>
      </c>
      <c r="E2656" t="s">
        <v>5048</v>
      </c>
      <c r="F2656" s="2" t="s">
        <v>23</v>
      </c>
      <c r="G2656" s="2" t="s">
        <v>68</v>
      </c>
      <c r="H2656" s="2">
        <v>1</v>
      </c>
      <c r="I2656" s="19">
        <v>450.26903299203627</v>
      </c>
      <c r="J2656" s="2" t="s">
        <v>15</v>
      </c>
      <c r="K2656" s="2" t="s">
        <v>16</v>
      </c>
      <c r="L2656" s="2">
        <v>5</v>
      </c>
      <c r="M2656" s="18">
        <f t="shared" si="822"/>
        <v>450.26903299203627</v>
      </c>
      <c r="T2656" t="str">
        <f t="shared" si="823"/>
        <v>Completed</v>
      </c>
      <c r="U2656" t="str">
        <f t="shared" si="824"/>
        <v>No</v>
      </c>
      <c r="V2656" t="str">
        <f t="shared" si="825"/>
        <v>No</v>
      </c>
      <c r="X2656">
        <f t="shared" si="826"/>
        <v>590</v>
      </c>
      <c r="Y2656">
        <f t="shared" si="827"/>
        <v>451</v>
      </c>
      <c r="Z2656" s="18">
        <f t="shared" si="828"/>
        <v>594714.6477588166</v>
      </c>
      <c r="AA2656" s="18">
        <f t="shared" si="829"/>
        <v>60882.938065984097</v>
      </c>
      <c r="AB2656" s="17">
        <f t="shared" si="830"/>
        <v>3.804733727810651</v>
      </c>
      <c r="AC2656" s="2" t="s">
        <v>68</v>
      </c>
      <c r="AD2656" s="2" t="s">
        <v>23</v>
      </c>
      <c r="AE2656" t="str">
        <f t="shared" si="831"/>
        <v>Books</v>
      </c>
      <c r="AF2656" t="str">
        <f t="shared" si="832"/>
        <v>Books</v>
      </c>
      <c r="AG2656" t="str" cm="1">
        <f t="array" ref="AG2656">INDEX(AD:AD,ROW())</f>
        <v>Books</v>
      </c>
      <c r="AH2656">
        <f t="shared" si="840"/>
        <v>20</v>
      </c>
      <c r="AI2656" t="str">
        <f t="shared" si="833"/>
        <v>Books</v>
      </c>
      <c r="AK2656">
        <f t="shared" si="834"/>
        <v>2024</v>
      </c>
      <c r="AL2656">
        <f t="shared" si="835"/>
        <v>2</v>
      </c>
      <c r="AM2656">
        <f t="shared" si="836"/>
        <v>5</v>
      </c>
      <c r="AN2656">
        <f t="shared" si="837"/>
        <v>2</v>
      </c>
      <c r="AO2656" t="str">
        <f t="shared" si="838"/>
        <v>Weekday</v>
      </c>
      <c r="AR2656" s="20">
        <f t="shared" si="839"/>
        <v>0</v>
      </c>
    </row>
    <row r="2657" spans="1:44" x14ac:dyDescent="0.35">
      <c r="A2657" t="str">
        <f t="shared" si="821"/>
        <v>CUST2656</v>
      </c>
      <c r="B2657" s="2" t="s">
        <v>2993</v>
      </c>
      <c r="C2657" s="4">
        <v>45812</v>
      </c>
      <c r="D2657" s="2" t="s">
        <v>802</v>
      </c>
      <c r="E2657" t="s">
        <v>5053</v>
      </c>
      <c r="F2657" s="2" t="s">
        <v>19</v>
      </c>
      <c r="G2657" s="2" t="s">
        <v>128</v>
      </c>
      <c r="H2657" s="2">
        <v>1</v>
      </c>
      <c r="I2657" s="19">
        <v>1657.66</v>
      </c>
      <c r="J2657" s="2" t="s">
        <v>5046</v>
      </c>
      <c r="K2657" s="2" t="s">
        <v>16</v>
      </c>
      <c r="L2657" s="31"/>
      <c r="M2657" s="18">
        <f t="shared" si="822"/>
        <v>1657.66</v>
      </c>
      <c r="T2657" t="str">
        <f t="shared" si="823"/>
        <v>Completed</v>
      </c>
      <c r="U2657" t="str">
        <f t="shared" si="824"/>
        <v>Yes</v>
      </c>
      <c r="V2657" t="str">
        <f t="shared" si="825"/>
        <v>No</v>
      </c>
      <c r="X2657">
        <f t="shared" si="826"/>
        <v>559</v>
      </c>
      <c r="Y2657">
        <f t="shared" si="827"/>
        <v>408</v>
      </c>
      <c r="Z2657" s="18">
        <f t="shared" si="828"/>
        <v>2759712.3299794244</v>
      </c>
      <c r="AA2657" s="18">
        <f t="shared" si="829"/>
        <v>330643.50635802455</v>
      </c>
      <c r="AB2657" s="17">
        <f t="shared" si="830"/>
        <v>3.8641711229946525</v>
      </c>
      <c r="AC2657" s="2" t="s">
        <v>128</v>
      </c>
      <c r="AD2657" s="2" t="s">
        <v>19</v>
      </c>
      <c r="AE2657" t="str">
        <f t="shared" si="831"/>
        <v>Electronics</v>
      </c>
      <c r="AF2657" t="str">
        <f t="shared" si="832"/>
        <v>Electronics</v>
      </c>
      <c r="AG2657" t="str" cm="1">
        <f t="array" ref="AG2657">INDEX(AD:AD,ROW())</f>
        <v>Electronics</v>
      </c>
      <c r="AH2657">
        <f t="shared" si="840"/>
        <v>48</v>
      </c>
      <c r="AI2657" t="str">
        <f t="shared" si="833"/>
        <v>Electronics</v>
      </c>
      <c r="AK2657">
        <f t="shared" si="834"/>
        <v>2025</v>
      </c>
      <c r="AL2657">
        <f t="shared" si="835"/>
        <v>6</v>
      </c>
      <c r="AM2657">
        <f t="shared" si="836"/>
        <v>4</v>
      </c>
      <c r="AN2657">
        <f t="shared" si="837"/>
        <v>4</v>
      </c>
      <c r="AO2657" t="str">
        <f t="shared" si="838"/>
        <v>Weekday</v>
      </c>
      <c r="AR2657" s="20">
        <f t="shared" si="839"/>
        <v>0</v>
      </c>
    </row>
    <row r="2658" spans="1:44" x14ac:dyDescent="0.35">
      <c r="A2658" t="str">
        <f t="shared" si="821"/>
        <v>CUST2657</v>
      </c>
      <c r="B2658" s="2" t="s">
        <v>2994</v>
      </c>
      <c r="C2658" s="4">
        <v>45310</v>
      </c>
      <c r="D2658" s="2" t="s">
        <v>437</v>
      </c>
      <c r="E2658" t="s">
        <v>5051</v>
      </c>
      <c r="F2658" s="2" t="s">
        <v>23</v>
      </c>
      <c r="G2658" s="2" t="s">
        <v>75</v>
      </c>
      <c r="H2658" s="2">
        <v>3</v>
      </c>
      <c r="I2658" s="19">
        <v>469.46</v>
      </c>
      <c r="J2658" s="2" t="s">
        <v>5047</v>
      </c>
      <c r="K2658" s="2" t="s">
        <v>16</v>
      </c>
      <c r="L2658" s="2">
        <v>3</v>
      </c>
      <c r="M2658" s="18">
        <f t="shared" si="822"/>
        <v>1408.3799999999999</v>
      </c>
      <c r="T2658" t="str">
        <f t="shared" si="823"/>
        <v>Completed</v>
      </c>
      <c r="U2658" t="str">
        <f t="shared" si="824"/>
        <v>Yes</v>
      </c>
      <c r="V2658" t="str">
        <f t="shared" si="825"/>
        <v>No</v>
      </c>
      <c r="X2658">
        <f t="shared" si="826"/>
        <v>619</v>
      </c>
      <c r="Y2658">
        <f t="shared" si="827"/>
        <v>468</v>
      </c>
      <c r="Z2658" s="18">
        <f t="shared" si="828"/>
        <v>594714.6477588166</v>
      </c>
      <c r="AA2658" s="18">
        <f t="shared" si="829"/>
        <v>60882.938065984097</v>
      </c>
      <c r="AB2658" s="17">
        <f t="shared" si="830"/>
        <v>3.804733727810651</v>
      </c>
      <c r="AC2658" s="2" t="s">
        <v>75</v>
      </c>
      <c r="AD2658" s="2" t="s">
        <v>23</v>
      </c>
      <c r="AE2658" t="str">
        <f t="shared" si="831"/>
        <v>Books</v>
      </c>
      <c r="AF2658" t="str">
        <f t="shared" si="832"/>
        <v>Books</v>
      </c>
      <c r="AG2658" t="str" cm="1">
        <f t="array" ref="AG2658">INDEX(AD:AD,ROW())</f>
        <v>Books</v>
      </c>
      <c r="AH2658">
        <f t="shared" si="840"/>
        <v>23</v>
      </c>
      <c r="AI2658" t="str">
        <f t="shared" si="833"/>
        <v>Books</v>
      </c>
      <c r="AK2658">
        <f t="shared" si="834"/>
        <v>2024</v>
      </c>
      <c r="AL2658">
        <f t="shared" si="835"/>
        <v>1</v>
      </c>
      <c r="AM2658">
        <f t="shared" si="836"/>
        <v>19</v>
      </c>
      <c r="AN2658">
        <f t="shared" si="837"/>
        <v>6</v>
      </c>
      <c r="AO2658" t="str">
        <f t="shared" si="838"/>
        <v>Weekday</v>
      </c>
      <c r="AR2658" s="20">
        <f t="shared" si="839"/>
        <v>0</v>
      </c>
    </row>
    <row r="2659" spans="1:44" x14ac:dyDescent="0.35">
      <c r="A2659" t="str">
        <f t="shared" si="821"/>
        <v>CUST2658</v>
      </c>
      <c r="B2659" s="2" t="s">
        <v>2995</v>
      </c>
      <c r="C2659" s="4">
        <v>44998</v>
      </c>
      <c r="D2659" s="2" t="s">
        <v>323</v>
      </c>
      <c r="E2659" t="s">
        <v>5048</v>
      </c>
      <c r="F2659" s="2" t="s">
        <v>29</v>
      </c>
      <c r="G2659" s="2" t="s">
        <v>5043</v>
      </c>
      <c r="H2659" s="2">
        <v>2</v>
      </c>
      <c r="I2659" s="19">
        <v>1691.13</v>
      </c>
      <c r="J2659" s="2" t="s">
        <v>15</v>
      </c>
      <c r="K2659" s="2" t="s">
        <v>76</v>
      </c>
      <c r="L2659" s="2">
        <v>5</v>
      </c>
      <c r="M2659" s="18">
        <f t="shared" si="822"/>
        <v>3382.26</v>
      </c>
      <c r="T2659" t="str">
        <f t="shared" si="823"/>
        <v>Completed</v>
      </c>
      <c r="U2659" t="str">
        <f t="shared" si="824"/>
        <v>No</v>
      </c>
      <c r="V2659" t="str">
        <f t="shared" si="825"/>
        <v>No</v>
      </c>
      <c r="X2659">
        <f t="shared" si="826"/>
        <v>590</v>
      </c>
      <c r="Y2659">
        <f t="shared" si="827"/>
        <v>451</v>
      </c>
      <c r="Z2659" s="18">
        <f t="shared" si="828"/>
        <v>1892867.2841657216</v>
      </c>
      <c r="AA2659" s="18">
        <f t="shared" si="829"/>
        <v>199432.98236095349</v>
      </c>
      <c r="AB2659" s="17">
        <f t="shared" si="830"/>
        <v>3.8949824970828471</v>
      </c>
      <c r="AC2659" s="2" t="s">
        <v>5043</v>
      </c>
      <c r="AD2659" s="2" t="s">
        <v>29</v>
      </c>
      <c r="AE2659" t="str">
        <f t="shared" si="831"/>
        <v>Fashion</v>
      </c>
      <c r="AF2659" t="str">
        <f t="shared" si="832"/>
        <v>Fashion</v>
      </c>
      <c r="AG2659" t="str" cm="1">
        <f t="array" ref="AG2659">INDEX(AD:AD,ROW())</f>
        <v>Fashion</v>
      </c>
      <c r="AH2659">
        <f t="shared" si="840"/>
        <v>55</v>
      </c>
      <c r="AI2659" t="str">
        <f t="shared" si="833"/>
        <v>Fashion</v>
      </c>
      <c r="AK2659">
        <f t="shared" si="834"/>
        <v>2023</v>
      </c>
      <c r="AL2659">
        <f t="shared" si="835"/>
        <v>3</v>
      </c>
      <c r="AM2659">
        <f t="shared" si="836"/>
        <v>13</v>
      </c>
      <c r="AN2659">
        <f t="shared" si="837"/>
        <v>2</v>
      </c>
      <c r="AO2659" t="str">
        <f t="shared" si="838"/>
        <v>Weekday</v>
      </c>
      <c r="AR2659" s="20">
        <f t="shared" si="839"/>
        <v>1</v>
      </c>
    </row>
    <row r="2660" spans="1:44" x14ac:dyDescent="0.35">
      <c r="A2660" t="str">
        <f t="shared" si="821"/>
        <v>CUST2659</v>
      </c>
      <c r="B2660" s="2" t="s">
        <v>2996</v>
      </c>
      <c r="C2660" s="4">
        <v>45384</v>
      </c>
      <c r="D2660" s="2" t="s">
        <v>12</v>
      </c>
      <c r="E2660" t="s">
        <v>5054</v>
      </c>
      <c r="F2660" s="2" t="s">
        <v>13</v>
      </c>
      <c r="G2660" s="2" t="s">
        <v>37</v>
      </c>
      <c r="H2660" s="2">
        <v>1</v>
      </c>
      <c r="I2660" s="19">
        <v>1432.74</v>
      </c>
      <c r="J2660" s="2" t="s">
        <v>5046</v>
      </c>
      <c r="K2660" s="2" t="s">
        <v>16</v>
      </c>
      <c r="L2660" s="2">
        <v>5</v>
      </c>
      <c r="M2660" s="18">
        <f t="shared" si="822"/>
        <v>1432.74</v>
      </c>
      <c r="T2660" t="str">
        <f t="shared" si="823"/>
        <v>Completed</v>
      </c>
      <c r="U2660" t="str">
        <f t="shared" si="824"/>
        <v>Yes</v>
      </c>
      <c r="V2660" t="str">
        <f t="shared" si="825"/>
        <v>No</v>
      </c>
      <c r="X2660">
        <f t="shared" si="826"/>
        <v>558</v>
      </c>
      <c r="Y2660">
        <f t="shared" si="827"/>
        <v>430</v>
      </c>
      <c r="Z2660" s="18">
        <f t="shared" si="828"/>
        <v>1463424.4009529033</v>
      </c>
      <c r="AA2660" s="18">
        <f t="shared" si="829"/>
        <v>118285.78776560788</v>
      </c>
      <c r="AB2660" s="17">
        <f t="shared" si="830"/>
        <v>3.8140589569160999</v>
      </c>
      <c r="AC2660" s="2" t="s">
        <v>37</v>
      </c>
      <c r="AD2660" s="2" t="s">
        <v>13</v>
      </c>
      <c r="AE2660" t="str">
        <f t="shared" si="831"/>
        <v>Home &amp; Kitchen</v>
      </c>
      <c r="AF2660" t="str">
        <f t="shared" si="832"/>
        <v>Home &amp; Kitchen</v>
      </c>
      <c r="AG2660" t="str" cm="1">
        <f t="array" ref="AG2660">INDEX(AD:AD,ROW())</f>
        <v>Home &amp; Kitchen</v>
      </c>
      <c r="AH2660">
        <f t="shared" si="840"/>
        <v>8</v>
      </c>
      <c r="AI2660" t="str">
        <f t="shared" si="833"/>
        <v>Home &amp; Kitchen</v>
      </c>
      <c r="AK2660">
        <f t="shared" si="834"/>
        <v>2024</v>
      </c>
      <c r="AL2660">
        <f t="shared" si="835"/>
        <v>4</v>
      </c>
      <c r="AM2660">
        <f t="shared" si="836"/>
        <v>2</v>
      </c>
      <c r="AN2660">
        <f t="shared" si="837"/>
        <v>3</v>
      </c>
      <c r="AO2660" t="str">
        <f t="shared" si="838"/>
        <v>Weekday</v>
      </c>
      <c r="AR2660" s="20">
        <f t="shared" si="839"/>
        <v>0</v>
      </c>
    </row>
    <row r="2661" spans="1:44" x14ac:dyDescent="0.35">
      <c r="A2661" t="str">
        <f t="shared" si="821"/>
        <v>CUST2660</v>
      </c>
      <c r="B2661" s="2" t="s">
        <v>2997</v>
      </c>
      <c r="C2661" s="4">
        <v>45178</v>
      </c>
      <c r="D2661" s="2" t="s">
        <v>527</v>
      </c>
      <c r="E2661" t="s">
        <v>5048</v>
      </c>
      <c r="F2661" s="2" t="s">
        <v>23</v>
      </c>
      <c r="G2661" s="2" t="s">
        <v>46</v>
      </c>
      <c r="H2661" s="2">
        <v>2</v>
      </c>
      <c r="I2661" s="19">
        <v>412</v>
      </c>
      <c r="J2661" s="2" t="s">
        <v>5046</v>
      </c>
      <c r="K2661" s="2" t="s">
        <v>103</v>
      </c>
      <c r="L2661" s="2">
        <v>4</v>
      </c>
      <c r="M2661" s="18">
        <f t="shared" si="822"/>
        <v>824</v>
      </c>
      <c r="T2661" t="str">
        <f t="shared" si="823"/>
        <v>Lost Sale</v>
      </c>
      <c r="U2661" t="str">
        <f t="shared" si="824"/>
        <v>No</v>
      </c>
      <c r="V2661" t="str">
        <f t="shared" si="825"/>
        <v>Yes</v>
      </c>
      <c r="X2661">
        <f t="shared" si="826"/>
        <v>590</v>
      </c>
      <c r="Y2661">
        <f t="shared" si="827"/>
        <v>451</v>
      </c>
      <c r="Z2661" s="18">
        <f t="shared" si="828"/>
        <v>594714.6477588166</v>
      </c>
      <c r="AA2661" s="18">
        <f t="shared" si="829"/>
        <v>60882.938065984097</v>
      </c>
      <c r="AB2661" s="17">
        <f t="shared" si="830"/>
        <v>3.804733727810651</v>
      </c>
      <c r="AC2661" s="2" t="s">
        <v>46</v>
      </c>
      <c r="AD2661" s="2" t="s">
        <v>23</v>
      </c>
      <c r="AE2661" t="str">
        <f t="shared" si="831"/>
        <v>Books</v>
      </c>
      <c r="AF2661" t="str">
        <f t="shared" si="832"/>
        <v>Books</v>
      </c>
      <c r="AG2661" t="str" cm="1">
        <f t="array" ref="AG2661">INDEX(AD:AD,ROW())</f>
        <v>Books</v>
      </c>
      <c r="AH2661">
        <f t="shared" si="840"/>
        <v>11</v>
      </c>
      <c r="AI2661" t="str">
        <f t="shared" si="833"/>
        <v>Books</v>
      </c>
      <c r="AK2661">
        <f t="shared" si="834"/>
        <v>2023</v>
      </c>
      <c r="AL2661">
        <f t="shared" si="835"/>
        <v>9</v>
      </c>
      <c r="AM2661">
        <f t="shared" si="836"/>
        <v>9</v>
      </c>
      <c r="AN2661">
        <f t="shared" si="837"/>
        <v>7</v>
      </c>
      <c r="AO2661" t="str">
        <f t="shared" si="838"/>
        <v>Weekend</v>
      </c>
      <c r="AR2661" s="20">
        <f t="shared" si="839"/>
        <v>1</v>
      </c>
    </row>
    <row r="2662" spans="1:44" x14ac:dyDescent="0.35">
      <c r="A2662" t="str">
        <f t="shared" si="821"/>
        <v>CUST2661</v>
      </c>
      <c r="B2662" s="2" t="s">
        <v>2998</v>
      </c>
      <c r="C2662" s="4">
        <v>45310</v>
      </c>
      <c r="D2662" s="2" t="s">
        <v>169</v>
      </c>
      <c r="E2662" t="s">
        <v>5049</v>
      </c>
      <c r="F2662" s="2" t="s">
        <v>19</v>
      </c>
      <c r="G2662" s="2" t="s">
        <v>60</v>
      </c>
      <c r="H2662" s="2">
        <v>2</v>
      </c>
      <c r="I2662" s="19">
        <v>707.75</v>
      </c>
      <c r="J2662" s="2" t="s">
        <v>5046</v>
      </c>
      <c r="K2662" s="2" t="s">
        <v>16</v>
      </c>
      <c r="L2662" s="2">
        <v>3</v>
      </c>
      <c r="M2662" s="18">
        <f t="shared" si="822"/>
        <v>1415.5</v>
      </c>
      <c r="T2662" t="str">
        <f t="shared" si="823"/>
        <v>Completed</v>
      </c>
      <c r="U2662" t="str">
        <f t="shared" si="824"/>
        <v>Yes</v>
      </c>
      <c r="V2662" t="str">
        <f t="shared" si="825"/>
        <v>No</v>
      </c>
      <c r="X2662">
        <f t="shared" si="826"/>
        <v>595</v>
      </c>
      <c r="Y2662">
        <f t="shared" si="827"/>
        <v>444</v>
      </c>
      <c r="Z2662" s="18">
        <f t="shared" si="828"/>
        <v>2759712.3299794244</v>
      </c>
      <c r="AA2662" s="18">
        <f t="shared" si="829"/>
        <v>330643.50635802455</v>
      </c>
      <c r="AB2662" s="17">
        <f t="shared" si="830"/>
        <v>3.8641711229946525</v>
      </c>
      <c r="AC2662" s="2" t="s">
        <v>60</v>
      </c>
      <c r="AD2662" s="2" t="s">
        <v>19</v>
      </c>
      <c r="AE2662" t="str">
        <f t="shared" si="831"/>
        <v>Electronics</v>
      </c>
      <c r="AF2662" t="str">
        <f t="shared" si="832"/>
        <v>Electronics</v>
      </c>
      <c r="AG2662" t="str" cm="1">
        <f t="array" ref="AG2662">INDEX(AD:AD,ROW())</f>
        <v>Electronics</v>
      </c>
      <c r="AH2662">
        <f t="shared" si="840"/>
        <v>17</v>
      </c>
      <c r="AI2662" t="str">
        <f t="shared" si="833"/>
        <v>Electronics</v>
      </c>
      <c r="AK2662">
        <f t="shared" si="834"/>
        <v>2024</v>
      </c>
      <c r="AL2662">
        <f t="shared" si="835"/>
        <v>1</v>
      </c>
      <c r="AM2662">
        <f t="shared" si="836"/>
        <v>19</v>
      </c>
      <c r="AN2662">
        <f t="shared" si="837"/>
        <v>6</v>
      </c>
      <c r="AO2662" t="str">
        <f t="shared" si="838"/>
        <v>Weekday</v>
      </c>
      <c r="AR2662" s="20">
        <f t="shared" si="839"/>
        <v>0</v>
      </c>
    </row>
    <row r="2663" spans="1:44" x14ac:dyDescent="0.35">
      <c r="A2663" t="str">
        <f t="shared" si="821"/>
        <v>CUST2662</v>
      </c>
      <c r="B2663" s="2" t="s">
        <v>2999</v>
      </c>
      <c r="C2663" s="4">
        <v>45649</v>
      </c>
      <c r="D2663" s="2" t="s">
        <v>675</v>
      </c>
      <c r="E2663" t="s">
        <v>5054</v>
      </c>
      <c r="F2663" s="2" t="s">
        <v>19</v>
      </c>
      <c r="G2663" s="2" t="s">
        <v>60</v>
      </c>
      <c r="H2663" s="2">
        <v>1</v>
      </c>
      <c r="I2663" s="19">
        <v>682.81</v>
      </c>
      <c r="J2663" s="2" t="s">
        <v>15</v>
      </c>
      <c r="K2663" s="2" t="s">
        <v>16</v>
      </c>
      <c r="L2663" s="2">
        <v>4</v>
      </c>
      <c r="M2663" s="18">
        <f t="shared" si="822"/>
        <v>682.81</v>
      </c>
      <c r="T2663" t="str">
        <f t="shared" si="823"/>
        <v>Completed</v>
      </c>
      <c r="U2663" t="str">
        <f t="shared" si="824"/>
        <v>No</v>
      </c>
      <c r="V2663" t="str">
        <f t="shared" si="825"/>
        <v>No</v>
      </c>
      <c r="X2663">
        <f t="shared" si="826"/>
        <v>558</v>
      </c>
      <c r="Y2663">
        <f t="shared" si="827"/>
        <v>430</v>
      </c>
      <c r="Z2663" s="18">
        <f t="shared" si="828"/>
        <v>2759712.3299794244</v>
      </c>
      <c r="AA2663" s="18">
        <f t="shared" si="829"/>
        <v>330643.50635802455</v>
      </c>
      <c r="AB2663" s="17">
        <f t="shared" si="830"/>
        <v>3.8641711229946525</v>
      </c>
      <c r="AC2663" s="2" t="s">
        <v>60</v>
      </c>
      <c r="AD2663" s="2" t="s">
        <v>19</v>
      </c>
      <c r="AE2663" t="str">
        <f t="shared" si="831"/>
        <v>Electronics</v>
      </c>
      <c r="AF2663" t="str">
        <f t="shared" si="832"/>
        <v>Electronics</v>
      </c>
      <c r="AG2663" t="str" cm="1">
        <f t="array" ref="AG2663">INDEX(AD:AD,ROW())</f>
        <v>Electronics</v>
      </c>
      <c r="AH2663">
        <f t="shared" si="840"/>
        <v>17</v>
      </c>
      <c r="AI2663" t="str">
        <f t="shared" si="833"/>
        <v>Electronics</v>
      </c>
      <c r="AK2663">
        <f t="shared" si="834"/>
        <v>2024</v>
      </c>
      <c r="AL2663">
        <f t="shared" si="835"/>
        <v>12</v>
      </c>
      <c r="AM2663">
        <f t="shared" si="836"/>
        <v>23</v>
      </c>
      <c r="AN2663">
        <f t="shared" si="837"/>
        <v>2</v>
      </c>
      <c r="AO2663" t="str">
        <f t="shared" si="838"/>
        <v>Weekday</v>
      </c>
      <c r="AR2663" s="20">
        <f t="shared" si="839"/>
        <v>0</v>
      </c>
    </row>
    <row r="2664" spans="1:44" x14ac:dyDescent="0.35">
      <c r="A2664" t="str">
        <f t="shared" si="821"/>
        <v>CUST2663</v>
      </c>
      <c r="B2664" s="2" t="s">
        <v>3000</v>
      </c>
      <c r="C2664" s="4">
        <v>45593</v>
      </c>
      <c r="D2664" s="2" t="s">
        <v>174</v>
      </c>
      <c r="E2664" t="s">
        <v>5050</v>
      </c>
      <c r="F2664" s="2" t="s">
        <v>42</v>
      </c>
      <c r="G2664" s="2" t="s">
        <v>188</v>
      </c>
      <c r="H2664" s="2">
        <v>2</v>
      </c>
      <c r="I2664" s="19">
        <v>1308</v>
      </c>
      <c r="J2664" s="2" t="s">
        <v>5047</v>
      </c>
      <c r="K2664" s="2" t="s">
        <v>16</v>
      </c>
      <c r="L2664" s="2">
        <v>3</v>
      </c>
      <c r="M2664" s="18">
        <f t="shared" si="822"/>
        <v>2616</v>
      </c>
      <c r="T2664" t="str">
        <f t="shared" si="823"/>
        <v>Completed</v>
      </c>
      <c r="U2664" t="str">
        <f t="shared" si="824"/>
        <v>Yes</v>
      </c>
      <c r="V2664" t="str">
        <f t="shared" si="825"/>
        <v>No</v>
      </c>
      <c r="X2664">
        <f t="shared" si="826"/>
        <v>589</v>
      </c>
      <c r="Y2664">
        <f t="shared" si="827"/>
        <v>426</v>
      </c>
      <c r="Z2664" s="18">
        <f t="shared" si="828"/>
        <v>1098537.4901531704</v>
      </c>
      <c r="AA2664" s="18">
        <f t="shared" si="829"/>
        <v>96724.388030634553</v>
      </c>
      <c r="AB2664" s="17">
        <f t="shared" si="830"/>
        <v>3.9001122334455669</v>
      </c>
      <c r="AC2664" s="2" t="s">
        <v>188</v>
      </c>
      <c r="AD2664" s="2" t="s">
        <v>42</v>
      </c>
      <c r="AE2664" t="str">
        <f t="shared" si="831"/>
        <v>Beauty</v>
      </c>
      <c r="AF2664" t="str">
        <f t="shared" si="832"/>
        <v>Beauty</v>
      </c>
      <c r="AG2664" t="str" cm="1">
        <f t="array" ref="AG2664">INDEX(AD:AD,ROW())</f>
        <v>Beauty</v>
      </c>
      <c r="AH2664">
        <f t="shared" si="840"/>
        <v>80</v>
      </c>
      <c r="AI2664" t="str">
        <f t="shared" si="833"/>
        <v>Beauty</v>
      </c>
      <c r="AK2664">
        <f t="shared" si="834"/>
        <v>2024</v>
      </c>
      <c r="AL2664">
        <f t="shared" si="835"/>
        <v>10</v>
      </c>
      <c r="AM2664">
        <f t="shared" si="836"/>
        <v>28</v>
      </c>
      <c r="AN2664">
        <f t="shared" si="837"/>
        <v>2</v>
      </c>
      <c r="AO2664" t="str">
        <f t="shared" si="838"/>
        <v>Weekday</v>
      </c>
      <c r="AR2664" s="20">
        <f t="shared" si="839"/>
        <v>0</v>
      </c>
    </row>
    <row r="2665" spans="1:44" x14ac:dyDescent="0.35">
      <c r="A2665" t="str">
        <f t="shared" si="821"/>
        <v>CUST2664</v>
      </c>
      <c r="B2665" s="2" t="s">
        <v>3001</v>
      </c>
      <c r="C2665" s="4">
        <v>45365</v>
      </c>
      <c r="D2665" s="2" t="s">
        <v>97</v>
      </c>
      <c r="E2665" t="s">
        <v>5054</v>
      </c>
      <c r="F2665" s="2" t="s">
        <v>29</v>
      </c>
      <c r="G2665" s="2" t="s">
        <v>138</v>
      </c>
      <c r="H2665" s="2">
        <v>1</v>
      </c>
      <c r="I2665" s="19">
        <v>1671.87</v>
      </c>
      <c r="J2665" s="2" t="s">
        <v>15</v>
      </c>
      <c r="K2665" s="2" t="s">
        <v>16</v>
      </c>
      <c r="L2665" s="2">
        <v>5</v>
      </c>
      <c r="M2665" s="18">
        <f t="shared" si="822"/>
        <v>1671.87</v>
      </c>
      <c r="T2665" t="str">
        <f t="shared" si="823"/>
        <v>Completed</v>
      </c>
      <c r="U2665" t="str">
        <f t="shared" si="824"/>
        <v>Yes</v>
      </c>
      <c r="V2665" t="str">
        <f t="shared" si="825"/>
        <v>No</v>
      </c>
      <c r="X2665">
        <f t="shared" si="826"/>
        <v>558</v>
      </c>
      <c r="Y2665">
        <f t="shared" si="827"/>
        <v>430</v>
      </c>
      <c r="Z2665" s="18">
        <f t="shared" si="828"/>
        <v>1892867.2841657216</v>
      </c>
      <c r="AA2665" s="18">
        <f t="shared" si="829"/>
        <v>199432.98236095349</v>
      </c>
      <c r="AB2665" s="17">
        <f t="shared" si="830"/>
        <v>3.8949824970828471</v>
      </c>
      <c r="AC2665" s="2" t="s">
        <v>138</v>
      </c>
      <c r="AD2665" s="2" t="s">
        <v>29</v>
      </c>
      <c r="AE2665" t="str">
        <f t="shared" si="831"/>
        <v>Fashion</v>
      </c>
      <c r="AF2665" t="str">
        <f t="shared" si="832"/>
        <v>Fashion</v>
      </c>
      <c r="AG2665" t="str" cm="1">
        <f t="array" ref="AG2665">INDEX(AD:AD,ROW())</f>
        <v>Fashion</v>
      </c>
      <c r="AH2665">
        <f t="shared" si="840"/>
        <v>53</v>
      </c>
      <c r="AI2665" t="str">
        <f t="shared" si="833"/>
        <v>Fashion</v>
      </c>
      <c r="AK2665">
        <f t="shared" si="834"/>
        <v>2024</v>
      </c>
      <c r="AL2665">
        <f t="shared" si="835"/>
        <v>3</v>
      </c>
      <c r="AM2665">
        <f t="shared" si="836"/>
        <v>14</v>
      </c>
      <c r="AN2665">
        <f t="shared" si="837"/>
        <v>5</v>
      </c>
      <c r="AO2665" t="str">
        <f t="shared" si="838"/>
        <v>Weekday</v>
      </c>
      <c r="AR2665" s="20">
        <f t="shared" si="839"/>
        <v>0</v>
      </c>
    </row>
    <row r="2666" spans="1:44" x14ac:dyDescent="0.35">
      <c r="A2666" t="str">
        <f t="shared" si="821"/>
        <v>CUST2665</v>
      </c>
      <c r="B2666" s="2" t="s">
        <v>3002</v>
      </c>
      <c r="C2666" s="4">
        <v>45771</v>
      </c>
      <c r="D2666" s="2" t="s">
        <v>123</v>
      </c>
      <c r="E2666" t="s">
        <v>5049</v>
      </c>
      <c r="F2666" s="2" t="s">
        <v>13</v>
      </c>
      <c r="G2666" s="2" t="s">
        <v>5045</v>
      </c>
      <c r="H2666" s="2">
        <v>1</v>
      </c>
      <c r="I2666" s="19">
        <v>1694.1</v>
      </c>
      <c r="J2666" s="2" t="s">
        <v>5046</v>
      </c>
      <c r="K2666" s="2" t="s">
        <v>16</v>
      </c>
      <c r="L2666" s="2">
        <v>1</v>
      </c>
      <c r="M2666" s="18">
        <f t="shared" si="822"/>
        <v>1694.1</v>
      </c>
      <c r="T2666" t="str">
        <f t="shared" si="823"/>
        <v>Completed</v>
      </c>
      <c r="U2666" t="str">
        <f t="shared" si="824"/>
        <v>Yes</v>
      </c>
      <c r="V2666" t="str">
        <f t="shared" si="825"/>
        <v>No</v>
      </c>
      <c r="X2666">
        <f t="shared" si="826"/>
        <v>595</v>
      </c>
      <c r="Y2666">
        <f t="shared" si="827"/>
        <v>444</v>
      </c>
      <c r="Z2666" s="18">
        <f t="shared" si="828"/>
        <v>1463424.4009529033</v>
      </c>
      <c r="AA2666" s="18">
        <f t="shared" si="829"/>
        <v>118285.78776560788</v>
      </c>
      <c r="AB2666" s="17">
        <f t="shared" si="830"/>
        <v>3.8140589569160999</v>
      </c>
      <c r="AC2666" s="2" t="s">
        <v>5045</v>
      </c>
      <c r="AD2666" s="2" t="s">
        <v>13</v>
      </c>
      <c r="AE2666" t="str">
        <f t="shared" si="831"/>
        <v>Home &amp; Kitchen</v>
      </c>
      <c r="AF2666" t="str">
        <f t="shared" si="832"/>
        <v>Home &amp; Kitchen</v>
      </c>
      <c r="AG2666" t="str" cm="1">
        <f t="array" ref="AG2666">INDEX(AD:AD,ROW())</f>
        <v>Home &amp; Kitchen</v>
      </c>
      <c r="AH2666">
        <f t="shared" si="840"/>
        <v>76</v>
      </c>
      <c r="AI2666" t="str">
        <f t="shared" si="833"/>
        <v>Home &amp; Kitchen</v>
      </c>
      <c r="AK2666">
        <f t="shared" si="834"/>
        <v>2025</v>
      </c>
      <c r="AL2666">
        <f t="shared" si="835"/>
        <v>4</v>
      </c>
      <c r="AM2666">
        <f t="shared" si="836"/>
        <v>24</v>
      </c>
      <c r="AN2666">
        <f t="shared" si="837"/>
        <v>5</v>
      </c>
      <c r="AO2666" t="str">
        <f t="shared" si="838"/>
        <v>Weekday</v>
      </c>
      <c r="AR2666" s="20">
        <f t="shared" si="839"/>
        <v>0</v>
      </c>
    </row>
    <row r="2667" spans="1:44" x14ac:dyDescent="0.35">
      <c r="A2667" t="str">
        <f t="shared" si="821"/>
        <v>CUST2666</v>
      </c>
      <c r="B2667" s="2" t="s">
        <v>3003</v>
      </c>
      <c r="C2667" s="4">
        <v>45764</v>
      </c>
      <c r="D2667" s="2" t="s">
        <v>604</v>
      </c>
      <c r="E2667" t="s">
        <v>5052</v>
      </c>
      <c r="F2667" s="2" t="s">
        <v>13</v>
      </c>
      <c r="G2667" s="2" t="s">
        <v>34</v>
      </c>
      <c r="H2667" s="2">
        <v>2</v>
      </c>
      <c r="I2667" s="19">
        <v>1994.71</v>
      </c>
      <c r="J2667" s="2" t="s">
        <v>5047</v>
      </c>
      <c r="K2667" s="2" t="s">
        <v>16</v>
      </c>
      <c r="L2667" s="2">
        <v>4</v>
      </c>
      <c r="M2667" s="18">
        <f t="shared" si="822"/>
        <v>3989.42</v>
      </c>
      <c r="T2667" t="str">
        <f t="shared" si="823"/>
        <v>Completed</v>
      </c>
      <c r="U2667" t="str">
        <f t="shared" si="824"/>
        <v>Yes</v>
      </c>
      <c r="V2667" t="str">
        <f t="shared" si="825"/>
        <v>No</v>
      </c>
      <c r="X2667">
        <f t="shared" si="826"/>
        <v>573</v>
      </c>
      <c r="Y2667">
        <f t="shared" si="827"/>
        <v>450</v>
      </c>
      <c r="Z2667" s="18">
        <f t="shared" si="828"/>
        <v>1463424.4009529033</v>
      </c>
      <c r="AA2667" s="18">
        <f t="shared" si="829"/>
        <v>118285.78776560788</v>
      </c>
      <c r="AB2667" s="17">
        <f t="shared" si="830"/>
        <v>3.8140589569160999</v>
      </c>
      <c r="AC2667" s="2" t="s">
        <v>34</v>
      </c>
      <c r="AD2667" s="2" t="s">
        <v>13</v>
      </c>
      <c r="AE2667" t="str">
        <f t="shared" si="831"/>
        <v>Home &amp; Kitchen</v>
      </c>
      <c r="AF2667" t="str">
        <f t="shared" si="832"/>
        <v>Home &amp; Kitchen</v>
      </c>
      <c r="AG2667" t="str" cm="1">
        <f t="array" ref="AG2667">INDEX(AD:AD,ROW())</f>
        <v>Home &amp; Kitchen</v>
      </c>
      <c r="AH2667">
        <f t="shared" si="840"/>
        <v>7</v>
      </c>
      <c r="AI2667" t="str">
        <f t="shared" si="833"/>
        <v>Home &amp; Kitchen</v>
      </c>
      <c r="AK2667">
        <f t="shared" si="834"/>
        <v>2025</v>
      </c>
      <c r="AL2667">
        <f t="shared" si="835"/>
        <v>4</v>
      </c>
      <c r="AM2667">
        <f t="shared" si="836"/>
        <v>17</v>
      </c>
      <c r="AN2667">
        <f t="shared" si="837"/>
        <v>5</v>
      </c>
      <c r="AO2667" t="str">
        <f t="shared" si="838"/>
        <v>Weekday</v>
      </c>
      <c r="AR2667" s="20">
        <f t="shared" si="839"/>
        <v>0</v>
      </c>
    </row>
    <row r="2668" spans="1:44" x14ac:dyDescent="0.35">
      <c r="A2668" t="str">
        <f t="shared" si="821"/>
        <v>CUST2667</v>
      </c>
      <c r="B2668" s="2" t="s">
        <v>3004</v>
      </c>
      <c r="C2668" s="4">
        <v>45359</v>
      </c>
      <c r="D2668" s="2" t="s">
        <v>1618</v>
      </c>
      <c r="E2668" t="s">
        <v>5053</v>
      </c>
      <c r="F2668" s="2" t="s">
        <v>42</v>
      </c>
      <c r="G2668" s="2" t="s">
        <v>5042</v>
      </c>
      <c r="H2668" s="2">
        <v>1</v>
      </c>
      <c r="I2668" s="19">
        <v>1397.62</v>
      </c>
      <c r="J2668" s="2" t="s">
        <v>5046</v>
      </c>
      <c r="K2668" s="2" t="s">
        <v>16</v>
      </c>
      <c r="L2668" s="2">
        <v>4</v>
      </c>
      <c r="M2668" s="18">
        <f t="shared" si="822"/>
        <v>1397.62</v>
      </c>
      <c r="T2668" t="str">
        <f t="shared" si="823"/>
        <v>Completed</v>
      </c>
      <c r="U2668" t="str">
        <f t="shared" si="824"/>
        <v>Yes</v>
      </c>
      <c r="V2668" t="str">
        <f t="shared" si="825"/>
        <v>No</v>
      </c>
      <c r="X2668">
        <f t="shared" si="826"/>
        <v>559</v>
      </c>
      <c r="Y2668">
        <f t="shared" si="827"/>
        <v>408</v>
      </c>
      <c r="Z2668" s="18">
        <f t="shared" si="828"/>
        <v>1098537.4901531704</v>
      </c>
      <c r="AA2668" s="18">
        <f t="shared" si="829"/>
        <v>96724.388030634553</v>
      </c>
      <c r="AB2668" s="17">
        <f t="shared" si="830"/>
        <v>3.9001122334455669</v>
      </c>
      <c r="AC2668" s="2" t="s">
        <v>5042</v>
      </c>
      <c r="AD2668" s="2" t="s">
        <v>42</v>
      </c>
      <c r="AE2668" t="str">
        <f t="shared" si="831"/>
        <v>Beauty</v>
      </c>
      <c r="AF2668" t="str">
        <f t="shared" si="832"/>
        <v>Beauty</v>
      </c>
      <c r="AG2668" t="str" cm="1">
        <f t="array" ref="AG2668">INDEX(AD:AD,ROW())</f>
        <v>Beauty</v>
      </c>
      <c r="AH2668">
        <f t="shared" si="840"/>
        <v>18</v>
      </c>
      <c r="AI2668" t="str">
        <f t="shared" si="833"/>
        <v>Beauty</v>
      </c>
      <c r="AK2668">
        <f t="shared" si="834"/>
        <v>2024</v>
      </c>
      <c r="AL2668">
        <f t="shared" si="835"/>
        <v>3</v>
      </c>
      <c r="AM2668">
        <f t="shared" si="836"/>
        <v>8</v>
      </c>
      <c r="AN2668">
        <f t="shared" si="837"/>
        <v>6</v>
      </c>
      <c r="AO2668" t="str">
        <f t="shared" si="838"/>
        <v>Weekday</v>
      </c>
      <c r="AR2668" s="20">
        <f t="shared" si="839"/>
        <v>0</v>
      </c>
    </row>
    <row r="2669" spans="1:44" x14ac:dyDescent="0.35">
      <c r="A2669" t="str">
        <f t="shared" si="821"/>
        <v>CUST2668</v>
      </c>
      <c r="B2669" s="2" t="s">
        <v>3005</v>
      </c>
      <c r="C2669" s="4">
        <v>45599</v>
      </c>
      <c r="D2669" s="2" t="s">
        <v>592</v>
      </c>
      <c r="E2669" t="s">
        <v>5051</v>
      </c>
      <c r="F2669" s="2" t="s">
        <v>13</v>
      </c>
      <c r="G2669" s="2" t="s">
        <v>34</v>
      </c>
      <c r="H2669" s="2">
        <v>1</v>
      </c>
      <c r="I2669" s="19">
        <v>281.97000000000003</v>
      </c>
      <c r="J2669" s="2" t="s">
        <v>20</v>
      </c>
      <c r="K2669" s="2" t="s">
        <v>76</v>
      </c>
      <c r="L2669" s="2">
        <v>2</v>
      </c>
      <c r="M2669" s="18">
        <f t="shared" si="822"/>
        <v>281.97000000000003</v>
      </c>
      <c r="T2669" t="str">
        <f t="shared" si="823"/>
        <v>Completed</v>
      </c>
      <c r="U2669" t="str">
        <f t="shared" si="824"/>
        <v>No</v>
      </c>
      <c r="V2669" t="str">
        <f t="shared" si="825"/>
        <v>No</v>
      </c>
      <c r="X2669">
        <f t="shared" si="826"/>
        <v>619</v>
      </c>
      <c r="Y2669">
        <f t="shared" si="827"/>
        <v>468</v>
      </c>
      <c r="Z2669" s="18">
        <f t="shared" si="828"/>
        <v>1463424.4009529033</v>
      </c>
      <c r="AA2669" s="18">
        <f t="shared" si="829"/>
        <v>118285.78776560788</v>
      </c>
      <c r="AB2669" s="17">
        <f t="shared" si="830"/>
        <v>3.8140589569160999</v>
      </c>
      <c r="AC2669" s="2" t="s">
        <v>34</v>
      </c>
      <c r="AD2669" s="2" t="s">
        <v>13</v>
      </c>
      <c r="AE2669" t="str">
        <f t="shared" si="831"/>
        <v>Home &amp; Kitchen</v>
      </c>
      <c r="AF2669" t="str">
        <f t="shared" si="832"/>
        <v>Home &amp; Kitchen</v>
      </c>
      <c r="AG2669" t="str" cm="1">
        <f t="array" ref="AG2669">INDEX(AD:AD,ROW())</f>
        <v>Home &amp; Kitchen</v>
      </c>
      <c r="AH2669">
        <f t="shared" si="840"/>
        <v>7</v>
      </c>
      <c r="AI2669" t="str">
        <f t="shared" si="833"/>
        <v>Home &amp; Kitchen</v>
      </c>
      <c r="AK2669">
        <f t="shared" si="834"/>
        <v>2024</v>
      </c>
      <c r="AL2669">
        <f t="shared" si="835"/>
        <v>11</v>
      </c>
      <c r="AM2669">
        <f t="shared" si="836"/>
        <v>3</v>
      </c>
      <c r="AN2669">
        <f t="shared" si="837"/>
        <v>1</v>
      </c>
      <c r="AO2669" t="str">
        <f t="shared" si="838"/>
        <v>Weekend</v>
      </c>
      <c r="AR2669" s="20">
        <f t="shared" si="839"/>
        <v>1</v>
      </c>
    </row>
    <row r="2670" spans="1:44" x14ac:dyDescent="0.35">
      <c r="A2670" t="str">
        <f t="shared" si="821"/>
        <v>CUST2669</v>
      </c>
      <c r="B2670" s="2" t="s">
        <v>3006</v>
      </c>
      <c r="C2670" s="4">
        <v>45599</v>
      </c>
      <c r="D2670" s="2" t="s">
        <v>858</v>
      </c>
      <c r="E2670" t="s">
        <v>5050</v>
      </c>
      <c r="F2670" s="2" t="s">
        <v>23</v>
      </c>
      <c r="G2670" s="2" t="s">
        <v>75</v>
      </c>
      <c r="H2670" s="2">
        <v>1</v>
      </c>
      <c r="I2670" s="19">
        <v>709.32</v>
      </c>
      <c r="J2670" s="2" t="s">
        <v>5047</v>
      </c>
      <c r="K2670" s="2" t="s">
        <v>16</v>
      </c>
      <c r="L2670" s="2">
        <v>5</v>
      </c>
      <c r="M2670" s="18">
        <f t="shared" si="822"/>
        <v>709.32</v>
      </c>
      <c r="T2670" t="str">
        <f t="shared" si="823"/>
        <v>Completed</v>
      </c>
      <c r="U2670" t="str">
        <f t="shared" si="824"/>
        <v>No</v>
      </c>
      <c r="V2670" t="str">
        <f t="shared" si="825"/>
        <v>No</v>
      </c>
      <c r="X2670">
        <f t="shared" si="826"/>
        <v>589</v>
      </c>
      <c r="Y2670">
        <f t="shared" si="827"/>
        <v>426</v>
      </c>
      <c r="Z2670" s="18">
        <f t="shared" si="828"/>
        <v>594714.6477588166</v>
      </c>
      <c r="AA2670" s="18">
        <f t="shared" si="829"/>
        <v>60882.938065984097</v>
      </c>
      <c r="AB2670" s="17">
        <f t="shared" si="830"/>
        <v>3.804733727810651</v>
      </c>
      <c r="AC2670" s="2" t="s">
        <v>75</v>
      </c>
      <c r="AD2670" s="2" t="s">
        <v>23</v>
      </c>
      <c r="AE2670" t="str">
        <f t="shared" si="831"/>
        <v>Books</v>
      </c>
      <c r="AF2670" t="str">
        <f t="shared" si="832"/>
        <v>Books</v>
      </c>
      <c r="AG2670" t="str" cm="1">
        <f t="array" ref="AG2670">INDEX(AD:AD,ROW())</f>
        <v>Books</v>
      </c>
      <c r="AH2670">
        <f t="shared" si="840"/>
        <v>23</v>
      </c>
      <c r="AI2670" t="str">
        <f t="shared" si="833"/>
        <v>Books</v>
      </c>
      <c r="AK2670">
        <f t="shared" si="834"/>
        <v>2024</v>
      </c>
      <c r="AL2670">
        <f t="shared" si="835"/>
        <v>11</v>
      </c>
      <c r="AM2670">
        <f t="shared" si="836"/>
        <v>3</v>
      </c>
      <c r="AN2670">
        <f t="shared" si="837"/>
        <v>1</v>
      </c>
      <c r="AO2670" t="str">
        <f t="shared" si="838"/>
        <v>Weekend</v>
      </c>
      <c r="AR2670" s="20">
        <f t="shared" si="839"/>
        <v>0</v>
      </c>
    </row>
    <row r="2671" spans="1:44" x14ac:dyDescent="0.35">
      <c r="A2671" t="str">
        <f t="shared" si="821"/>
        <v>CUST2670</v>
      </c>
      <c r="B2671" s="2" t="s">
        <v>3007</v>
      </c>
      <c r="C2671" s="4">
        <v>45686</v>
      </c>
      <c r="D2671" s="2" t="s">
        <v>219</v>
      </c>
      <c r="E2671" t="s">
        <v>5055</v>
      </c>
      <c r="F2671" s="2" t="s">
        <v>29</v>
      </c>
      <c r="G2671" s="2" t="s">
        <v>138</v>
      </c>
      <c r="H2671" s="2">
        <v>1</v>
      </c>
      <c r="I2671" s="19">
        <v>2034.6</v>
      </c>
      <c r="J2671" s="2" t="s">
        <v>15</v>
      </c>
      <c r="K2671" s="2" t="s">
        <v>31</v>
      </c>
      <c r="L2671" s="2">
        <v>5</v>
      </c>
      <c r="M2671" s="18">
        <f t="shared" si="822"/>
        <v>2034.6</v>
      </c>
      <c r="T2671" t="str">
        <f t="shared" si="823"/>
        <v>Pending</v>
      </c>
      <c r="U2671" t="str">
        <f t="shared" si="824"/>
        <v>No</v>
      </c>
      <c r="V2671" t="str">
        <f t="shared" si="825"/>
        <v>Yes</v>
      </c>
      <c r="X2671">
        <f t="shared" si="826"/>
        <v>567</v>
      </c>
      <c r="Y2671">
        <f t="shared" si="827"/>
        <v>440</v>
      </c>
      <c r="Z2671" s="18">
        <f t="shared" si="828"/>
        <v>1892867.2841657216</v>
      </c>
      <c r="AA2671" s="18">
        <f t="shared" si="829"/>
        <v>199432.98236095349</v>
      </c>
      <c r="AB2671" s="17">
        <f t="shared" si="830"/>
        <v>3.8949824970828471</v>
      </c>
      <c r="AC2671" s="2" t="s">
        <v>138</v>
      </c>
      <c r="AD2671" s="2" t="s">
        <v>29</v>
      </c>
      <c r="AE2671" t="str">
        <f t="shared" si="831"/>
        <v>Fashion</v>
      </c>
      <c r="AF2671" t="str">
        <f t="shared" si="832"/>
        <v>Fashion</v>
      </c>
      <c r="AG2671" t="str" cm="1">
        <f t="array" ref="AG2671">INDEX(AD:AD,ROW())</f>
        <v>Fashion</v>
      </c>
      <c r="AH2671">
        <f t="shared" si="840"/>
        <v>53</v>
      </c>
      <c r="AI2671" t="str">
        <f t="shared" si="833"/>
        <v>Fashion</v>
      </c>
      <c r="AK2671">
        <f t="shared" si="834"/>
        <v>2025</v>
      </c>
      <c r="AL2671">
        <f t="shared" si="835"/>
        <v>1</v>
      </c>
      <c r="AM2671">
        <f t="shared" si="836"/>
        <v>29</v>
      </c>
      <c r="AN2671">
        <f t="shared" si="837"/>
        <v>4</v>
      </c>
      <c r="AO2671" t="str">
        <f t="shared" si="838"/>
        <v>Weekday</v>
      </c>
      <c r="AR2671" s="20">
        <f t="shared" si="839"/>
        <v>0</v>
      </c>
    </row>
    <row r="2672" spans="1:44" x14ac:dyDescent="0.35">
      <c r="A2672" t="str">
        <f t="shared" si="821"/>
        <v>CUST2671</v>
      </c>
      <c r="B2672" s="2" t="s">
        <v>3008</v>
      </c>
      <c r="C2672" s="4">
        <v>45416</v>
      </c>
      <c r="D2672" s="2" t="s">
        <v>242</v>
      </c>
      <c r="E2672" t="s">
        <v>5050</v>
      </c>
      <c r="F2672" s="2" t="s">
        <v>42</v>
      </c>
      <c r="G2672" s="2" t="s">
        <v>188</v>
      </c>
      <c r="H2672" s="2">
        <v>1</v>
      </c>
      <c r="I2672" s="19">
        <v>451.9</v>
      </c>
      <c r="J2672" s="2" t="s">
        <v>5047</v>
      </c>
      <c r="K2672" s="2" t="s">
        <v>16</v>
      </c>
      <c r="L2672" s="2">
        <v>4</v>
      </c>
      <c r="M2672" s="18">
        <f t="shared" si="822"/>
        <v>451.9</v>
      </c>
      <c r="T2672" t="str">
        <f t="shared" si="823"/>
        <v>Completed</v>
      </c>
      <c r="U2672" t="str">
        <f t="shared" si="824"/>
        <v>No</v>
      </c>
      <c r="V2672" t="str">
        <f t="shared" si="825"/>
        <v>No</v>
      </c>
      <c r="X2672">
        <f t="shared" si="826"/>
        <v>589</v>
      </c>
      <c r="Y2672">
        <f t="shared" si="827"/>
        <v>426</v>
      </c>
      <c r="Z2672" s="18">
        <f t="shared" si="828"/>
        <v>1098537.4901531704</v>
      </c>
      <c r="AA2672" s="18">
        <f t="shared" si="829"/>
        <v>96724.388030634553</v>
      </c>
      <c r="AB2672" s="17">
        <f t="shared" si="830"/>
        <v>3.9001122334455669</v>
      </c>
      <c r="AC2672" s="2" t="s">
        <v>188</v>
      </c>
      <c r="AD2672" s="2" t="s">
        <v>42</v>
      </c>
      <c r="AE2672" t="str">
        <f t="shared" si="831"/>
        <v>Beauty</v>
      </c>
      <c r="AF2672" t="str">
        <f t="shared" si="832"/>
        <v>Beauty</v>
      </c>
      <c r="AG2672" t="str" cm="1">
        <f t="array" ref="AG2672">INDEX(AD:AD,ROW())</f>
        <v>Beauty</v>
      </c>
      <c r="AH2672">
        <f t="shared" si="840"/>
        <v>80</v>
      </c>
      <c r="AI2672" t="str">
        <f t="shared" si="833"/>
        <v>Beauty</v>
      </c>
      <c r="AK2672">
        <f t="shared" si="834"/>
        <v>2024</v>
      </c>
      <c r="AL2672">
        <f t="shared" si="835"/>
        <v>5</v>
      </c>
      <c r="AM2672">
        <f t="shared" si="836"/>
        <v>4</v>
      </c>
      <c r="AN2672">
        <f t="shared" si="837"/>
        <v>7</v>
      </c>
      <c r="AO2672" t="str">
        <f t="shared" si="838"/>
        <v>Weekend</v>
      </c>
      <c r="AR2672" s="20">
        <f t="shared" si="839"/>
        <v>0</v>
      </c>
    </row>
    <row r="2673" spans="1:44" x14ac:dyDescent="0.35">
      <c r="A2673" t="str">
        <f t="shared" si="821"/>
        <v>CUST2672</v>
      </c>
      <c r="B2673" s="2" t="s">
        <v>3009</v>
      </c>
      <c r="C2673" s="4">
        <v>45263</v>
      </c>
      <c r="D2673" s="2" t="s">
        <v>429</v>
      </c>
      <c r="E2673" t="s">
        <v>5048</v>
      </c>
      <c r="F2673" s="2" t="s">
        <v>23</v>
      </c>
      <c r="G2673" s="2" t="s">
        <v>75</v>
      </c>
      <c r="H2673" s="2">
        <v>3</v>
      </c>
      <c r="I2673" s="19">
        <v>345.42</v>
      </c>
      <c r="J2673" s="2" t="s">
        <v>20</v>
      </c>
      <c r="K2673" s="2" t="s">
        <v>16</v>
      </c>
      <c r="L2673" s="2">
        <v>4</v>
      </c>
      <c r="M2673" s="18">
        <f t="shared" si="822"/>
        <v>1036.26</v>
      </c>
      <c r="T2673" t="str">
        <f t="shared" si="823"/>
        <v>Completed</v>
      </c>
      <c r="U2673" t="str">
        <f t="shared" si="824"/>
        <v>Yes</v>
      </c>
      <c r="V2673" t="str">
        <f t="shared" si="825"/>
        <v>No</v>
      </c>
      <c r="X2673">
        <f t="shared" si="826"/>
        <v>590</v>
      </c>
      <c r="Y2673">
        <f t="shared" si="827"/>
        <v>451</v>
      </c>
      <c r="Z2673" s="18">
        <f t="shared" si="828"/>
        <v>594714.6477588166</v>
      </c>
      <c r="AA2673" s="18">
        <f t="shared" si="829"/>
        <v>60882.938065984097</v>
      </c>
      <c r="AB2673" s="17">
        <f t="shared" si="830"/>
        <v>3.804733727810651</v>
      </c>
      <c r="AC2673" s="2" t="s">
        <v>75</v>
      </c>
      <c r="AD2673" s="2" t="s">
        <v>23</v>
      </c>
      <c r="AE2673" t="str">
        <f t="shared" si="831"/>
        <v>Books</v>
      </c>
      <c r="AF2673" t="str">
        <f t="shared" si="832"/>
        <v>Books</v>
      </c>
      <c r="AG2673" t="str" cm="1">
        <f t="array" ref="AG2673">INDEX(AD:AD,ROW())</f>
        <v>Books</v>
      </c>
      <c r="AH2673">
        <f t="shared" si="840"/>
        <v>23</v>
      </c>
      <c r="AI2673" t="str">
        <f t="shared" si="833"/>
        <v>Books</v>
      </c>
      <c r="AK2673">
        <f t="shared" si="834"/>
        <v>2023</v>
      </c>
      <c r="AL2673">
        <f t="shared" si="835"/>
        <v>12</v>
      </c>
      <c r="AM2673">
        <f t="shared" si="836"/>
        <v>3</v>
      </c>
      <c r="AN2673">
        <f t="shared" si="837"/>
        <v>1</v>
      </c>
      <c r="AO2673" t="str">
        <f t="shared" si="838"/>
        <v>Weekend</v>
      </c>
      <c r="AR2673" s="20">
        <f t="shared" si="839"/>
        <v>0</v>
      </c>
    </row>
    <row r="2674" spans="1:44" x14ac:dyDescent="0.35">
      <c r="A2674" t="str">
        <f t="shared" si="821"/>
        <v>CUST2673</v>
      </c>
      <c r="B2674" s="2" t="s">
        <v>3010</v>
      </c>
      <c r="C2674" s="4">
        <v>45759</v>
      </c>
      <c r="D2674" s="2" t="s">
        <v>112</v>
      </c>
      <c r="E2674" t="s">
        <v>5051</v>
      </c>
      <c r="F2674" s="2" t="s">
        <v>19</v>
      </c>
      <c r="G2674" s="2" t="s">
        <v>49</v>
      </c>
      <c r="H2674" s="2">
        <v>1</v>
      </c>
      <c r="I2674" s="19">
        <v>1295.97</v>
      </c>
      <c r="J2674" s="2" t="s">
        <v>50</v>
      </c>
      <c r="K2674" s="2" t="s">
        <v>16</v>
      </c>
      <c r="L2674" s="2">
        <v>5</v>
      </c>
      <c r="M2674" s="18">
        <f t="shared" si="822"/>
        <v>1295.97</v>
      </c>
      <c r="T2674" t="str">
        <f t="shared" si="823"/>
        <v>Completed</v>
      </c>
      <c r="U2674" t="str">
        <f t="shared" si="824"/>
        <v>Yes</v>
      </c>
      <c r="V2674" t="str">
        <f t="shared" si="825"/>
        <v>No</v>
      </c>
      <c r="X2674">
        <f t="shared" si="826"/>
        <v>619</v>
      </c>
      <c r="Y2674">
        <f t="shared" si="827"/>
        <v>468</v>
      </c>
      <c r="Z2674" s="18">
        <f t="shared" si="828"/>
        <v>2759712.3299794244</v>
      </c>
      <c r="AA2674" s="18">
        <f t="shared" si="829"/>
        <v>330643.50635802455</v>
      </c>
      <c r="AB2674" s="17">
        <f t="shared" si="830"/>
        <v>3.8641711229946525</v>
      </c>
      <c r="AC2674" s="2" t="s">
        <v>49</v>
      </c>
      <c r="AD2674" s="2" t="s">
        <v>19</v>
      </c>
      <c r="AE2674" t="str">
        <f t="shared" si="831"/>
        <v>Electronics</v>
      </c>
      <c r="AF2674" t="str">
        <f t="shared" si="832"/>
        <v>Electronics</v>
      </c>
      <c r="AG2674" t="str" cm="1">
        <f t="array" ref="AG2674">INDEX(AD:AD,ROW())</f>
        <v>Electronics</v>
      </c>
      <c r="AH2674">
        <f t="shared" si="840"/>
        <v>12</v>
      </c>
      <c r="AI2674" t="str">
        <f t="shared" si="833"/>
        <v>Electronics</v>
      </c>
      <c r="AK2674">
        <f t="shared" si="834"/>
        <v>2025</v>
      </c>
      <c r="AL2674">
        <f t="shared" si="835"/>
        <v>4</v>
      </c>
      <c r="AM2674">
        <f t="shared" si="836"/>
        <v>12</v>
      </c>
      <c r="AN2674">
        <f t="shared" si="837"/>
        <v>7</v>
      </c>
      <c r="AO2674" t="str">
        <f t="shared" si="838"/>
        <v>Weekend</v>
      </c>
      <c r="AR2674" s="20">
        <f t="shared" si="839"/>
        <v>0</v>
      </c>
    </row>
    <row r="2675" spans="1:44" x14ac:dyDescent="0.35">
      <c r="A2675" t="str">
        <f t="shared" si="821"/>
        <v>CUST2674</v>
      </c>
      <c r="B2675" s="2" t="s">
        <v>3011</v>
      </c>
      <c r="C2675" s="4">
        <v>45166</v>
      </c>
      <c r="D2675" s="2" t="s">
        <v>125</v>
      </c>
      <c r="E2675" t="s">
        <v>5053</v>
      </c>
      <c r="F2675" s="2" t="s">
        <v>29</v>
      </c>
      <c r="G2675" s="2" t="s">
        <v>121</v>
      </c>
      <c r="H2675" s="2">
        <v>1</v>
      </c>
      <c r="I2675" s="19">
        <v>2032.36</v>
      </c>
      <c r="J2675" s="2" t="s">
        <v>5046</v>
      </c>
      <c r="K2675" s="2" t="s">
        <v>16</v>
      </c>
      <c r="L2675" s="2">
        <v>4</v>
      </c>
      <c r="M2675" s="18">
        <f t="shared" si="822"/>
        <v>2032.36</v>
      </c>
      <c r="T2675" t="str">
        <f t="shared" si="823"/>
        <v>Completed</v>
      </c>
      <c r="U2675" t="str">
        <f t="shared" si="824"/>
        <v>Yes</v>
      </c>
      <c r="V2675" t="str">
        <f t="shared" si="825"/>
        <v>No</v>
      </c>
      <c r="X2675">
        <f t="shared" si="826"/>
        <v>559</v>
      </c>
      <c r="Y2675">
        <f t="shared" si="827"/>
        <v>408</v>
      </c>
      <c r="Z2675" s="18">
        <f t="shared" si="828"/>
        <v>1892867.2841657216</v>
      </c>
      <c r="AA2675" s="18">
        <f t="shared" si="829"/>
        <v>199432.98236095349</v>
      </c>
      <c r="AB2675" s="17">
        <f t="shared" si="830"/>
        <v>3.8949824970828471</v>
      </c>
      <c r="AC2675" s="2" t="s">
        <v>121</v>
      </c>
      <c r="AD2675" s="2" t="s">
        <v>29</v>
      </c>
      <c r="AE2675" t="str">
        <f t="shared" si="831"/>
        <v>Fashion</v>
      </c>
      <c r="AF2675" t="str">
        <f t="shared" si="832"/>
        <v>Fashion</v>
      </c>
      <c r="AG2675" t="str" cm="1">
        <f t="array" ref="AG2675">INDEX(AD:AD,ROW())</f>
        <v>Fashion</v>
      </c>
      <c r="AH2675">
        <f t="shared" si="840"/>
        <v>45</v>
      </c>
      <c r="AI2675" t="str">
        <f t="shared" si="833"/>
        <v>Fashion</v>
      </c>
      <c r="AK2675">
        <f t="shared" si="834"/>
        <v>2023</v>
      </c>
      <c r="AL2675">
        <f t="shared" si="835"/>
        <v>8</v>
      </c>
      <c r="AM2675">
        <f t="shared" si="836"/>
        <v>28</v>
      </c>
      <c r="AN2675">
        <f t="shared" si="837"/>
        <v>2</v>
      </c>
      <c r="AO2675" t="str">
        <f t="shared" si="838"/>
        <v>Weekday</v>
      </c>
      <c r="AR2675" s="20">
        <f t="shared" si="839"/>
        <v>0</v>
      </c>
    </row>
    <row r="2676" spans="1:44" x14ac:dyDescent="0.35">
      <c r="A2676" t="str">
        <f t="shared" si="821"/>
        <v>CUST2675</v>
      </c>
      <c r="B2676" s="2" t="s">
        <v>3012</v>
      </c>
      <c r="C2676" s="4">
        <v>45499</v>
      </c>
      <c r="D2676" s="2" t="s">
        <v>462</v>
      </c>
      <c r="E2676" t="s">
        <v>5055</v>
      </c>
      <c r="F2676" s="2" t="s">
        <v>13</v>
      </c>
      <c r="G2676" s="2" t="s">
        <v>5045</v>
      </c>
      <c r="H2676" s="2">
        <v>1</v>
      </c>
      <c r="I2676" s="19">
        <v>1050.73</v>
      </c>
      <c r="J2676" s="2" t="s">
        <v>5046</v>
      </c>
      <c r="K2676" s="2" t="s">
        <v>103</v>
      </c>
      <c r="L2676" s="2">
        <v>3</v>
      </c>
      <c r="M2676" s="18">
        <f t="shared" si="822"/>
        <v>1050.73</v>
      </c>
      <c r="T2676" t="str">
        <f t="shared" si="823"/>
        <v>Lost Sale</v>
      </c>
      <c r="U2676" t="str">
        <f t="shared" si="824"/>
        <v>No</v>
      </c>
      <c r="V2676" t="str">
        <f t="shared" si="825"/>
        <v>Yes</v>
      </c>
      <c r="X2676">
        <f t="shared" si="826"/>
        <v>567</v>
      </c>
      <c r="Y2676">
        <f t="shared" si="827"/>
        <v>440</v>
      </c>
      <c r="Z2676" s="18">
        <f t="shared" si="828"/>
        <v>1463424.4009529033</v>
      </c>
      <c r="AA2676" s="18">
        <f t="shared" si="829"/>
        <v>118285.78776560788</v>
      </c>
      <c r="AB2676" s="17">
        <f t="shared" si="830"/>
        <v>3.8140589569160999</v>
      </c>
      <c r="AC2676" s="2" t="s">
        <v>5045</v>
      </c>
      <c r="AD2676" s="2" t="s">
        <v>13</v>
      </c>
      <c r="AE2676" t="str">
        <f t="shared" si="831"/>
        <v>Home &amp; Kitchen</v>
      </c>
      <c r="AF2676" t="str">
        <f t="shared" si="832"/>
        <v>Home &amp; Kitchen</v>
      </c>
      <c r="AG2676" t="str" cm="1">
        <f t="array" ref="AG2676">INDEX(AD:AD,ROW())</f>
        <v>Home &amp; Kitchen</v>
      </c>
      <c r="AH2676">
        <f t="shared" si="840"/>
        <v>76</v>
      </c>
      <c r="AI2676" t="str">
        <f t="shared" si="833"/>
        <v>Home &amp; Kitchen</v>
      </c>
      <c r="AK2676">
        <f t="shared" si="834"/>
        <v>2024</v>
      </c>
      <c r="AL2676">
        <f t="shared" si="835"/>
        <v>7</v>
      </c>
      <c r="AM2676">
        <f t="shared" si="836"/>
        <v>26</v>
      </c>
      <c r="AN2676">
        <f t="shared" si="837"/>
        <v>6</v>
      </c>
      <c r="AO2676" t="str">
        <f t="shared" si="838"/>
        <v>Weekday</v>
      </c>
      <c r="AR2676" s="20">
        <f t="shared" si="839"/>
        <v>1</v>
      </c>
    </row>
    <row r="2677" spans="1:44" x14ac:dyDescent="0.35">
      <c r="A2677" t="str">
        <f t="shared" si="821"/>
        <v>CUST2676</v>
      </c>
      <c r="B2677" s="2" t="s">
        <v>3013</v>
      </c>
      <c r="C2677" s="4">
        <v>45265</v>
      </c>
      <c r="D2677" s="2" t="s">
        <v>820</v>
      </c>
      <c r="E2677" t="s">
        <v>5055</v>
      </c>
      <c r="F2677" s="2" t="s">
        <v>23</v>
      </c>
      <c r="G2677" s="2" t="s">
        <v>68</v>
      </c>
      <c r="H2677" s="2">
        <v>1</v>
      </c>
      <c r="I2677" s="19">
        <v>510.86</v>
      </c>
      <c r="J2677" s="2" t="s">
        <v>15</v>
      </c>
      <c r="K2677" s="2" t="s">
        <v>16</v>
      </c>
      <c r="L2677" s="2">
        <v>3</v>
      </c>
      <c r="M2677" s="18">
        <f t="shared" si="822"/>
        <v>510.86</v>
      </c>
      <c r="T2677" t="str">
        <f t="shared" si="823"/>
        <v>Completed</v>
      </c>
      <c r="U2677" t="str">
        <f t="shared" si="824"/>
        <v>No</v>
      </c>
      <c r="V2677" t="str">
        <f t="shared" si="825"/>
        <v>No</v>
      </c>
      <c r="X2677">
        <f t="shared" si="826"/>
        <v>567</v>
      </c>
      <c r="Y2677">
        <f t="shared" si="827"/>
        <v>440</v>
      </c>
      <c r="Z2677" s="18">
        <f t="shared" si="828"/>
        <v>594714.6477588166</v>
      </c>
      <c r="AA2677" s="18">
        <f t="shared" si="829"/>
        <v>60882.938065984097</v>
      </c>
      <c r="AB2677" s="17">
        <f t="shared" si="830"/>
        <v>3.804733727810651</v>
      </c>
      <c r="AC2677" s="2" t="s">
        <v>68</v>
      </c>
      <c r="AD2677" s="2" t="s">
        <v>23</v>
      </c>
      <c r="AE2677" t="str">
        <f t="shared" si="831"/>
        <v>Books</v>
      </c>
      <c r="AF2677" t="str">
        <f t="shared" si="832"/>
        <v>Books</v>
      </c>
      <c r="AG2677" t="str" cm="1">
        <f t="array" ref="AG2677">INDEX(AD:AD,ROW())</f>
        <v>Books</v>
      </c>
      <c r="AH2677">
        <f t="shared" si="840"/>
        <v>20</v>
      </c>
      <c r="AI2677" t="str">
        <f t="shared" si="833"/>
        <v>Books</v>
      </c>
      <c r="AK2677">
        <f t="shared" si="834"/>
        <v>2023</v>
      </c>
      <c r="AL2677">
        <f t="shared" si="835"/>
        <v>12</v>
      </c>
      <c r="AM2677">
        <f t="shared" si="836"/>
        <v>5</v>
      </c>
      <c r="AN2677">
        <f t="shared" si="837"/>
        <v>3</v>
      </c>
      <c r="AO2677" t="str">
        <f t="shared" si="838"/>
        <v>Weekday</v>
      </c>
      <c r="AR2677" s="20">
        <f t="shared" si="839"/>
        <v>0</v>
      </c>
    </row>
    <row r="2678" spans="1:44" x14ac:dyDescent="0.35">
      <c r="A2678" t="str">
        <f t="shared" si="821"/>
        <v>CUST2677</v>
      </c>
      <c r="B2678" s="2" t="s">
        <v>3014</v>
      </c>
      <c r="C2678" s="4">
        <v>45751</v>
      </c>
      <c r="D2678" s="2" t="s">
        <v>219</v>
      </c>
      <c r="E2678" t="s">
        <v>5052</v>
      </c>
      <c r="F2678" s="2" t="s">
        <v>42</v>
      </c>
      <c r="G2678" s="2" t="s">
        <v>5044</v>
      </c>
      <c r="H2678" s="2">
        <v>2</v>
      </c>
      <c r="I2678" s="19">
        <v>158.19999999999999</v>
      </c>
      <c r="J2678" s="2" t="s">
        <v>5047</v>
      </c>
      <c r="K2678" s="2" t="s">
        <v>16</v>
      </c>
      <c r="L2678" s="2">
        <v>4</v>
      </c>
      <c r="M2678" s="18">
        <f t="shared" si="822"/>
        <v>316.39999999999998</v>
      </c>
      <c r="T2678" t="str">
        <f t="shared" si="823"/>
        <v>Completed</v>
      </c>
      <c r="U2678" t="str">
        <f t="shared" si="824"/>
        <v>No</v>
      </c>
      <c r="V2678" t="str">
        <f t="shared" si="825"/>
        <v>No</v>
      </c>
      <c r="X2678">
        <f t="shared" si="826"/>
        <v>573</v>
      </c>
      <c r="Y2678">
        <f t="shared" si="827"/>
        <v>450</v>
      </c>
      <c r="Z2678" s="18">
        <f t="shared" si="828"/>
        <v>1098537.4901531704</v>
      </c>
      <c r="AA2678" s="18">
        <f t="shared" si="829"/>
        <v>96724.388030634553</v>
      </c>
      <c r="AB2678" s="17">
        <f t="shared" si="830"/>
        <v>3.9001122334455669</v>
      </c>
      <c r="AC2678" s="2" t="s">
        <v>5044</v>
      </c>
      <c r="AD2678" s="2" t="s">
        <v>42</v>
      </c>
      <c r="AE2678" t="str">
        <f t="shared" si="831"/>
        <v>Beauty</v>
      </c>
      <c r="AF2678" t="str">
        <f t="shared" si="832"/>
        <v>Beauty</v>
      </c>
      <c r="AG2678" t="str" cm="1">
        <f t="array" ref="AG2678">INDEX(AD:AD,ROW())</f>
        <v>Beauty</v>
      </c>
      <c r="AH2678">
        <f t="shared" si="840"/>
        <v>64</v>
      </c>
      <c r="AI2678" t="str">
        <f t="shared" si="833"/>
        <v>Beauty</v>
      </c>
      <c r="AK2678">
        <f t="shared" si="834"/>
        <v>2025</v>
      </c>
      <c r="AL2678">
        <f t="shared" si="835"/>
        <v>4</v>
      </c>
      <c r="AM2678">
        <f t="shared" si="836"/>
        <v>4</v>
      </c>
      <c r="AN2678">
        <f t="shared" si="837"/>
        <v>6</v>
      </c>
      <c r="AO2678" t="str">
        <f t="shared" si="838"/>
        <v>Weekday</v>
      </c>
      <c r="AR2678" s="20">
        <f t="shared" si="839"/>
        <v>0</v>
      </c>
    </row>
    <row r="2679" spans="1:44" x14ac:dyDescent="0.35">
      <c r="A2679" t="str">
        <f t="shared" si="821"/>
        <v>CUST2678</v>
      </c>
      <c r="B2679" s="2" t="s">
        <v>3015</v>
      </c>
      <c r="C2679" s="4">
        <v>45727</v>
      </c>
      <c r="D2679" s="2" t="s">
        <v>1576</v>
      </c>
      <c r="E2679" t="s">
        <v>5050</v>
      </c>
      <c r="F2679" s="2" t="s">
        <v>13</v>
      </c>
      <c r="G2679" s="2" t="s">
        <v>37</v>
      </c>
      <c r="H2679" s="2">
        <v>1</v>
      </c>
      <c r="I2679" s="19">
        <v>935.35</v>
      </c>
      <c r="J2679" s="2" t="s">
        <v>5047</v>
      </c>
      <c r="K2679" s="2" t="s">
        <v>16</v>
      </c>
      <c r="L2679" s="2">
        <v>2</v>
      </c>
      <c r="M2679" s="18">
        <f t="shared" si="822"/>
        <v>935.35</v>
      </c>
      <c r="T2679" t="str">
        <f t="shared" si="823"/>
        <v>Completed</v>
      </c>
      <c r="U2679" t="str">
        <f t="shared" si="824"/>
        <v>No</v>
      </c>
      <c r="V2679" t="str">
        <f t="shared" si="825"/>
        <v>No</v>
      </c>
      <c r="X2679">
        <f t="shared" si="826"/>
        <v>589</v>
      </c>
      <c r="Y2679">
        <f t="shared" si="827"/>
        <v>426</v>
      </c>
      <c r="Z2679" s="18">
        <f t="shared" si="828"/>
        <v>1463424.4009529033</v>
      </c>
      <c r="AA2679" s="18">
        <f t="shared" si="829"/>
        <v>118285.78776560788</v>
      </c>
      <c r="AB2679" s="17">
        <f t="shared" si="830"/>
        <v>3.8140589569160999</v>
      </c>
      <c r="AC2679" s="2" t="s">
        <v>37</v>
      </c>
      <c r="AD2679" s="2" t="s">
        <v>13</v>
      </c>
      <c r="AE2679" t="str">
        <f t="shared" si="831"/>
        <v>Home &amp; Kitchen</v>
      </c>
      <c r="AF2679" t="str">
        <f t="shared" si="832"/>
        <v>Home &amp; Kitchen</v>
      </c>
      <c r="AG2679" t="str" cm="1">
        <f t="array" ref="AG2679">INDEX(AD:AD,ROW())</f>
        <v>Home &amp; Kitchen</v>
      </c>
      <c r="AH2679">
        <f t="shared" si="840"/>
        <v>8</v>
      </c>
      <c r="AI2679" t="str">
        <f t="shared" si="833"/>
        <v>Home &amp; Kitchen</v>
      </c>
      <c r="AK2679">
        <f t="shared" si="834"/>
        <v>2025</v>
      </c>
      <c r="AL2679">
        <f t="shared" si="835"/>
        <v>3</v>
      </c>
      <c r="AM2679">
        <f t="shared" si="836"/>
        <v>11</v>
      </c>
      <c r="AN2679">
        <f t="shared" si="837"/>
        <v>3</v>
      </c>
      <c r="AO2679" t="str">
        <f t="shared" si="838"/>
        <v>Weekday</v>
      </c>
      <c r="AR2679" s="20">
        <f t="shared" si="839"/>
        <v>0</v>
      </c>
    </row>
    <row r="2680" spans="1:44" x14ac:dyDescent="0.35">
      <c r="A2680" t="str">
        <f t="shared" si="821"/>
        <v>CUST2679</v>
      </c>
      <c r="B2680" s="2" t="s">
        <v>3016</v>
      </c>
      <c r="C2680" s="4">
        <v>45400</v>
      </c>
      <c r="D2680" s="2" t="s">
        <v>398</v>
      </c>
      <c r="E2680" t="s">
        <v>5052</v>
      </c>
      <c r="F2680" s="2" t="s">
        <v>13</v>
      </c>
      <c r="G2680" s="2" t="s">
        <v>14</v>
      </c>
      <c r="H2680" s="2">
        <v>1</v>
      </c>
      <c r="I2680" s="19">
        <v>583.66</v>
      </c>
      <c r="J2680" s="2" t="s">
        <v>20</v>
      </c>
      <c r="K2680" s="2" t="s">
        <v>16</v>
      </c>
      <c r="L2680" s="2">
        <v>4</v>
      </c>
      <c r="M2680" s="18">
        <f t="shared" si="822"/>
        <v>583.66</v>
      </c>
      <c r="T2680" t="str">
        <f t="shared" si="823"/>
        <v>Completed</v>
      </c>
      <c r="U2680" t="str">
        <f t="shared" si="824"/>
        <v>No</v>
      </c>
      <c r="V2680" t="str">
        <f t="shared" si="825"/>
        <v>No</v>
      </c>
      <c r="X2680">
        <f t="shared" si="826"/>
        <v>573</v>
      </c>
      <c r="Y2680">
        <f t="shared" si="827"/>
        <v>450</v>
      </c>
      <c r="Z2680" s="18">
        <f t="shared" si="828"/>
        <v>1463424.4009529033</v>
      </c>
      <c r="AA2680" s="18">
        <f t="shared" si="829"/>
        <v>118285.78776560788</v>
      </c>
      <c r="AB2680" s="17">
        <f t="shared" si="830"/>
        <v>3.8140589569160999</v>
      </c>
      <c r="AC2680" s="2" t="s">
        <v>14</v>
      </c>
      <c r="AD2680" s="2" t="s">
        <v>13</v>
      </c>
      <c r="AE2680" t="str">
        <f t="shared" si="831"/>
        <v>Home &amp; Kitchen</v>
      </c>
      <c r="AF2680" t="str">
        <f t="shared" si="832"/>
        <v>Home &amp; Kitchen</v>
      </c>
      <c r="AG2680" t="str" cm="1">
        <f t="array" ref="AG2680">INDEX(AD:AD,ROW())</f>
        <v>Home &amp; Kitchen</v>
      </c>
      <c r="AH2680">
        <f t="shared" si="840"/>
        <v>2</v>
      </c>
      <c r="AI2680" t="str">
        <f t="shared" si="833"/>
        <v>Home &amp; Kitchen</v>
      </c>
      <c r="AK2680">
        <f t="shared" si="834"/>
        <v>2024</v>
      </c>
      <c r="AL2680">
        <f t="shared" si="835"/>
        <v>4</v>
      </c>
      <c r="AM2680">
        <f t="shared" si="836"/>
        <v>18</v>
      </c>
      <c r="AN2680">
        <f t="shared" si="837"/>
        <v>5</v>
      </c>
      <c r="AO2680" t="str">
        <f t="shared" si="838"/>
        <v>Weekday</v>
      </c>
      <c r="AR2680" s="20">
        <f t="shared" si="839"/>
        <v>0</v>
      </c>
    </row>
    <row r="2681" spans="1:44" x14ac:dyDescent="0.35">
      <c r="A2681" t="str">
        <f t="shared" si="821"/>
        <v>CUST2680</v>
      </c>
      <c r="B2681" s="2" t="s">
        <v>3017</v>
      </c>
      <c r="C2681" s="4">
        <v>45685</v>
      </c>
      <c r="D2681" s="2" t="s">
        <v>501</v>
      </c>
      <c r="E2681" t="s">
        <v>5048</v>
      </c>
      <c r="F2681" s="2" t="s">
        <v>29</v>
      </c>
      <c r="G2681" s="2" t="s">
        <v>121</v>
      </c>
      <c r="H2681" s="2">
        <v>1</v>
      </c>
      <c r="I2681" s="19">
        <v>454.78</v>
      </c>
      <c r="J2681" s="2" t="s">
        <v>50</v>
      </c>
      <c r="K2681" s="2" t="s">
        <v>16</v>
      </c>
      <c r="L2681" s="2">
        <v>4</v>
      </c>
      <c r="M2681" s="18">
        <f t="shared" si="822"/>
        <v>454.78</v>
      </c>
      <c r="T2681" t="str">
        <f t="shared" si="823"/>
        <v>Completed</v>
      </c>
      <c r="U2681" t="str">
        <f t="shared" si="824"/>
        <v>No</v>
      </c>
      <c r="V2681" t="str">
        <f t="shared" si="825"/>
        <v>No</v>
      </c>
      <c r="X2681">
        <f t="shared" si="826"/>
        <v>590</v>
      </c>
      <c r="Y2681">
        <f t="shared" si="827"/>
        <v>451</v>
      </c>
      <c r="Z2681" s="18">
        <f t="shared" si="828"/>
        <v>1892867.2841657216</v>
      </c>
      <c r="AA2681" s="18">
        <f t="shared" si="829"/>
        <v>199432.98236095349</v>
      </c>
      <c r="AB2681" s="17">
        <f t="shared" si="830"/>
        <v>3.8949824970828471</v>
      </c>
      <c r="AC2681" s="2" t="s">
        <v>121</v>
      </c>
      <c r="AD2681" s="2" t="s">
        <v>29</v>
      </c>
      <c r="AE2681" t="str">
        <f t="shared" si="831"/>
        <v>Fashion</v>
      </c>
      <c r="AF2681" t="str">
        <f t="shared" si="832"/>
        <v>Fashion</v>
      </c>
      <c r="AG2681" t="str" cm="1">
        <f t="array" ref="AG2681">INDEX(AD:AD,ROW())</f>
        <v>Fashion</v>
      </c>
      <c r="AH2681">
        <f t="shared" si="840"/>
        <v>45</v>
      </c>
      <c r="AI2681" t="str">
        <f t="shared" si="833"/>
        <v>Fashion</v>
      </c>
      <c r="AK2681">
        <f t="shared" si="834"/>
        <v>2025</v>
      </c>
      <c r="AL2681">
        <f t="shared" si="835"/>
        <v>1</v>
      </c>
      <c r="AM2681">
        <f t="shared" si="836"/>
        <v>28</v>
      </c>
      <c r="AN2681">
        <f t="shared" si="837"/>
        <v>3</v>
      </c>
      <c r="AO2681" t="str">
        <f t="shared" si="838"/>
        <v>Weekday</v>
      </c>
      <c r="AR2681" s="20">
        <f t="shared" si="839"/>
        <v>0</v>
      </c>
    </row>
    <row r="2682" spans="1:44" x14ac:dyDescent="0.35">
      <c r="A2682" t="str">
        <f t="shared" si="821"/>
        <v>CUST2681</v>
      </c>
      <c r="B2682" s="2" t="s">
        <v>3018</v>
      </c>
      <c r="C2682" s="4">
        <v>45063</v>
      </c>
      <c r="D2682" s="2" t="s">
        <v>135</v>
      </c>
      <c r="E2682" t="s">
        <v>5054</v>
      </c>
      <c r="F2682" s="2" t="s">
        <v>19</v>
      </c>
      <c r="G2682" s="2" t="s">
        <v>5039</v>
      </c>
      <c r="H2682" s="2">
        <v>1</v>
      </c>
      <c r="I2682" s="19">
        <v>802.42</v>
      </c>
      <c r="J2682" s="2" t="s">
        <v>5047</v>
      </c>
      <c r="K2682" s="2" t="s">
        <v>16</v>
      </c>
      <c r="L2682" s="2">
        <v>3</v>
      </c>
      <c r="M2682" s="18">
        <f t="shared" si="822"/>
        <v>802.42</v>
      </c>
      <c r="T2682" t="str">
        <f t="shared" si="823"/>
        <v>Completed</v>
      </c>
      <c r="U2682" t="str">
        <f t="shared" si="824"/>
        <v>No</v>
      </c>
      <c r="V2682" t="str">
        <f t="shared" si="825"/>
        <v>No</v>
      </c>
      <c r="X2682">
        <f t="shared" si="826"/>
        <v>558</v>
      </c>
      <c r="Y2682">
        <f t="shared" si="827"/>
        <v>430</v>
      </c>
      <c r="Z2682" s="18">
        <f t="shared" si="828"/>
        <v>2759712.3299794244</v>
      </c>
      <c r="AA2682" s="18">
        <f t="shared" si="829"/>
        <v>330643.50635802455</v>
      </c>
      <c r="AB2682" s="17">
        <f t="shared" si="830"/>
        <v>3.8641711229946525</v>
      </c>
      <c r="AC2682" s="2" t="s">
        <v>5039</v>
      </c>
      <c r="AD2682" s="2" t="s">
        <v>19</v>
      </c>
      <c r="AE2682" t="str">
        <f t="shared" si="831"/>
        <v>Electronics</v>
      </c>
      <c r="AF2682" t="str">
        <f t="shared" si="832"/>
        <v>Electronics</v>
      </c>
      <c r="AG2682" t="str" cm="1">
        <f t="array" ref="AG2682">INDEX(AD:AD,ROW())</f>
        <v>Electronics</v>
      </c>
      <c r="AH2682">
        <f t="shared" si="840"/>
        <v>3</v>
      </c>
      <c r="AI2682" t="str">
        <f t="shared" si="833"/>
        <v>Electronics</v>
      </c>
      <c r="AK2682">
        <f t="shared" si="834"/>
        <v>2023</v>
      </c>
      <c r="AL2682">
        <f t="shared" si="835"/>
        <v>5</v>
      </c>
      <c r="AM2682">
        <f t="shared" si="836"/>
        <v>17</v>
      </c>
      <c r="AN2682">
        <f t="shared" si="837"/>
        <v>4</v>
      </c>
      <c r="AO2682" t="str">
        <f t="shared" si="838"/>
        <v>Weekday</v>
      </c>
      <c r="AR2682" s="20">
        <f t="shared" si="839"/>
        <v>0</v>
      </c>
    </row>
    <row r="2683" spans="1:44" x14ac:dyDescent="0.35">
      <c r="A2683" t="str">
        <f t="shared" si="821"/>
        <v>CUST2682</v>
      </c>
      <c r="B2683" s="2" t="s">
        <v>3019</v>
      </c>
      <c r="C2683" s="4">
        <v>45561</v>
      </c>
      <c r="D2683" s="2" t="s">
        <v>785</v>
      </c>
      <c r="E2683" t="s">
        <v>5048</v>
      </c>
      <c r="F2683" s="2" t="s">
        <v>29</v>
      </c>
      <c r="G2683" s="2" t="s">
        <v>30</v>
      </c>
      <c r="H2683" s="2">
        <v>1</v>
      </c>
      <c r="I2683" s="19">
        <v>1951.86</v>
      </c>
      <c r="J2683" s="2" t="s">
        <v>15</v>
      </c>
      <c r="K2683" s="2" t="s">
        <v>76</v>
      </c>
      <c r="L2683" s="2">
        <v>3</v>
      </c>
      <c r="M2683" s="18">
        <f t="shared" si="822"/>
        <v>1951.86</v>
      </c>
      <c r="T2683" t="str">
        <f t="shared" si="823"/>
        <v>Completed</v>
      </c>
      <c r="U2683" t="str">
        <f t="shared" si="824"/>
        <v>No</v>
      </c>
      <c r="V2683" t="str">
        <f t="shared" si="825"/>
        <v>No</v>
      </c>
      <c r="X2683">
        <f t="shared" si="826"/>
        <v>590</v>
      </c>
      <c r="Y2683">
        <f t="shared" si="827"/>
        <v>451</v>
      </c>
      <c r="Z2683" s="18">
        <f t="shared" si="828"/>
        <v>1892867.2841657216</v>
      </c>
      <c r="AA2683" s="18">
        <f t="shared" si="829"/>
        <v>199432.98236095349</v>
      </c>
      <c r="AB2683" s="17">
        <f t="shared" si="830"/>
        <v>3.8949824970828471</v>
      </c>
      <c r="AC2683" s="2" t="s">
        <v>30</v>
      </c>
      <c r="AD2683" s="2" t="s">
        <v>29</v>
      </c>
      <c r="AE2683" t="str">
        <f t="shared" si="831"/>
        <v>Fashion</v>
      </c>
      <c r="AF2683" t="str">
        <f t="shared" si="832"/>
        <v>Fashion</v>
      </c>
      <c r="AG2683" t="str" cm="1">
        <f t="array" ref="AG2683">INDEX(AD:AD,ROW())</f>
        <v>Fashion</v>
      </c>
      <c r="AH2683">
        <f t="shared" si="840"/>
        <v>6</v>
      </c>
      <c r="AI2683" t="str">
        <f t="shared" si="833"/>
        <v>Fashion</v>
      </c>
      <c r="AK2683">
        <f t="shared" si="834"/>
        <v>2024</v>
      </c>
      <c r="AL2683">
        <f t="shared" si="835"/>
        <v>9</v>
      </c>
      <c r="AM2683">
        <f t="shared" si="836"/>
        <v>26</v>
      </c>
      <c r="AN2683">
        <f t="shared" si="837"/>
        <v>5</v>
      </c>
      <c r="AO2683" t="str">
        <f t="shared" si="838"/>
        <v>Weekday</v>
      </c>
      <c r="AR2683" s="20">
        <f t="shared" si="839"/>
        <v>1</v>
      </c>
    </row>
    <row r="2684" spans="1:44" x14ac:dyDescent="0.35">
      <c r="A2684" t="str">
        <f t="shared" si="821"/>
        <v>CUST2683</v>
      </c>
      <c r="B2684" s="2" t="s">
        <v>3020</v>
      </c>
      <c r="C2684" s="4">
        <v>45465</v>
      </c>
      <c r="D2684" s="2" t="s">
        <v>608</v>
      </c>
      <c r="E2684" t="s">
        <v>5055</v>
      </c>
      <c r="F2684" s="2" t="s">
        <v>19</v>
      </c>
      <c r="G2684" s="2" t="s">
        <v>49</v>
      </c>
      <c r="H2684" s="2">
        <v>1</v>
      </c>
      <c r="I2684" s="19">
        <v>342.45</v>
      </c>
      <c r="J2684" s="2" t="s">
        <v>5047</v>
      </c>
      <c r="K2684" s="2" t="s">
        <v>16</v>
      </c>
      <c r="L2684" s="2">
        <v>2</v>
      </c>
      <c r="M2684" s="18">
        <f t="shared" si="822"/>
        <v>342.45</v>
      </c>
      <c r="T2684" t="str">
        <f t="shared" si="823"/>
        <v>Completed</v>
      </c>
      <c r="U2684" t="str">
        <f t="shared" si="824"/>
        <v>No</v>
      </c>
      <c r="V2684" t="str">
        <f t="shared" si="825"/>
        <v>No</v>
      </c>
      <c r="X2684">
        <f t="shared" si="826"/>
        <v>567</v>
      </c>
      <c r="Y2684">
        <f t="shared" si="827"/>
        <v>440</v>
      </c>
      <c r="Z2684" s="18">
        <f t="shared" si="828"/>
        <v>2759712.3299794244</v>
      </c>
      <c r="AA2684" s="18">
        <f t="shared" si="829"/>
        <v>330643.50635802455</v>
      </c>
      <c r="AB2684" s="17">
        <f t="shared" si="830"/>
        <v>3.8641711229946525</v>
      </c>
      <c r="AC2684" s="2" t="s">
        <v>49</v>
      </c>
      <c r="AD2684" s="2" t="s">
        <v>19</v>
      </c>
      <c r="AE2684" t="str">
        <f t="shared" si="831"/>
        <v>Electronics</v>
      </c>
      <c r="AF2684" t="str">
        <f t="shared" si="832"/>
        <v>Electronics</v>
      </c>
      <c r="AG2684" t="str" cm="1">
        <f t="array" ref="AG2684">INDEX(AD:AD,ROW())</f>
        <v>Electronics</v>
      </c>
      <c r="AH2684">
        <f t="shared" si="840"/>
        <v>12</v>
      </c>
      <c r="AI2684" t="str">
        <f t="shared" si="833"/>
        <v>Electronics</v>
      </c>
      <c r="AK2684">
        <f t="shared" si="834"/>
        <v>2024</v>
      </c>
      <c r="AL2684">
        <f t="shared" si="835"/>
        <v>6</v>
      </c>
      <c r="AM2684">
        <f t="shared" si="836"/>
        <v>22</v>
      </c>
      <c r="AN2684">
        <f t="shared" si="837"/>
        <v>7</v>
      </c>
      <c r="AO2684" t="str">
        <f t="shared" si="838"/>
        <v>Weekend</v>
      </c>
      <c r="AR2684" s="20">
        <f t="shared" si="839"/>
        <v>0</v>
      </c>
    </row>
    <row r="2685" spans="1:44" x14ac:dyDescent="0.35">
      <c r="A2685" t="str">
        <f t="shared" si="821"/>
        <v>CUST2684</v>
      </c>
      <c r="B2685" s="2" t="s">
        <v>3021</v>
      </c>
      <c r="C2685" s="4">
        <v>45487</v>
      </c>
      <c r="D2685" s="2" t="s">
        <v>62</v>
      </c>
      <c r="E2685" t="s">
        <v>5048</v>
      </c>
      <c r="F2685" s="2" t="s">
        <v>42</v>
      </c>
      <c r="G2685" s="2" t="s">
        <v>170</v>
      </c>
      <c r="H2685" s="2">
        <v>1</v>
      </c>
      <c r="I2685" s="19">
        <v>1395.71</v>
      </c>
      <c r="J2685" s="2" t="s">
        <v>5046</v>
      </c>
      <c r="K2685" s="2" t="s">
        <v>16</v>
      </c>
      <c r="L2685" s="2">
        <v>5</v>
      </c>
      <c r="M2685" s="18">
        <f t="shared" si="822"/>
        <v>1395.71</v>
      </c>
      <c r="T2685" t="str">
        <f t="shared" si="823"/>
        <v>Completed</v>
      </c>
      <c r="U2685" t="str">
        <f t="shared" si="824"/>
        <v>Yes</v>
      </c>
      <c r="V2685" t="str">
        <f t="shared" si="825"/>
        <v>No</v>
      </c>
      <c r="X2685">
        <f t="shared" si="826"/>
        <v>590</v>
      </c>
      <c r="Y2685">
        <f t="shared" si="827"/>
        <v>451</v>
      </c>
      <c r="Z2685" s="18">
        <f t="shared" si="828"/>
        <v>1098537.4901531704</v>
      </c>
      <c r="AA2685" s="18">
        <f t="shared" si="829"/>
        <v>96724.388030634553</v>
      </c>
      <c r="AB2685" s="17">
        <f t="shared" si="830"/>
        <v>3.9001122334455669</v>
      </c>
      <c r="AC2685" s="2" t="s">
        <v>170</v>
      </c>
      <c r="AD2685" s="2" t="s">
        <v>42</v>
      </c>
      <c r="AE2685" t="str">
        <f t="shared" si="831"/>
        <v>Beauty</v>
      </c>
      <c r="AF2685" t="str">
        <f t="shared" si="832"/>
        <v>Beauty</v>
      </c>
      <c r="AG2685" t="str" cm="1">
        <f t="array" ref="AG2685">INDEX(AD:AD,ROW())</f>
        <v>Beauty</v>
      </c>
      <c r="AH2685">
        <f t="shared" si="840"/>
        <v>70</v>
      </c>
      <c r="AI2685" t="str">
        <f t="shared" si="833"/>
        <v>Beauty</v>
      </c>
      <c r="AK2685">
        <f t="shared" si="834"/>
        <v>2024</v>
      </c>
      <c r="AL2685">
        <f t="shared" si="835"/>
        <v>7</v>
      </c>
      <c r="AM2685">
        <f t="shared" si="836"/>
        <v>14</v>
      </c>
      <c r="AN2685">
        <f t="shared" si="837"/>
        <v>1</v>
      </c>
      <c r="AO2685" t="str">
        <f t="shared" si="838"/>
        <v>Weekend</v>
      </c>
      <c r="AR2685" s="20">
        <f t="shared" si="839"/>
        <v>0</v>
      </c>
    </row>
    <row r="2686" spans="1:44" x14ac:dyDescent="0.35">
      <c r="A2686" t="str">
        <f t="shared" si="821"/>
        <v>CUST2685</v>
      </c>
      <c r="B2686" s="2" t="s">
        <v>3022</v>
      </c>
      <c r="C2686" s="4">
        <v>45311</v>
      </c>
      <c r="D2686" s="2" t="s">
        <v>256</v>
      </c>
      <c r="E2686" t="s">
        <v>5055</v>
      </c>
      <c r="F2686" s="2" t="s">
        <v>42</v>
      </c>
      <c r="G2686" s="2" t="s">
        <v>5044</v>
      </c>
      <c r="H2686" s="2">
        <v>1</v>
      </c>
      <c r="I2686" s="19">
        <v>283.72000000000003</v>
      </c>
      <c r="J2686" s="2" t="s">
        <v>20</v>
      </c>
      <c r="K2686" s="2" t="s">
        <v>16</v>
      </c>
      <c r="L2686" s="2">
        <v>4</v>
      </c>
      <c r="M2686" s="18">
        <f t="shared" si="822"/>
        <v>283.72000000000003</v>
      </c>
      <c r="T2686" t="str">
        <f t="shared" si="823"/>
        <v>Completed</v>
      </c>
      <c r="U2686" t="str">
        <f t="shared" si="824"/>
        <v>No</v>
      </c>
      <c r="V2686" t="str">
        <f t="shared" si="825"/>
        <v>No</v>
      </c>
      <c r="X2686">
        <f t="shared" si="826"/>
        <v>567</v>
      </c>
      <c r="Y2686">
        <f t="shared" si="827"/>
        <v>440</v>
      </c>
      <c r="Z2686" s="18">
        <f t="shared" si="828"/>
        <v>1098537.4901531704</v>
      </c>
      <c r="AA2686" s="18">
        <f t="shared" si="829"/>
        <v>96724.388030634553</v>
      </c>
      <c r="AB2686" s="17">
        <f t="shared" si="830"/>
        <v>3.9001122334455669</v>
      </c>
      <c r="AC2686" s="2" t="s">
        <v>5044</v>
      </c>
      <c r="AD2686" s="2" t="s">
        <v>42</v>
      </c>
      <c r="AE2686" t="str">
        <f t="shared" si="831"/>
        <v>Beauty</v>
      </c>
      <c r="AF2686" t="str">
        <f t="shared" si="832"/>
        <v>Beauty</v>
      </c>
      <c r="AG2686" t="str" cm="1">
        <f t="array" ref="AG2686">INDEX(AD:AD,ROW())</f>
        <v>Beauty</v>
      </c>
      <c r="AH2686">
        <f t="shared" si="840"/>
        <v>64</v>
      </c>
      <c r="AI2686" t="str">
        <f t="shared" si="833"/>
        <v>Beauty</v>
      </c>
      <c r="AK2686">
        <f t="shared" si="834"/>
        <v>2024</v>
      </c>
      <c r="AL2686">
        <f t="shared" si="835"/>
        <v>1</v>
      </c>
      <c r="AM2686">
        <f t="shared" si="836"/>
        <v>20</v>
      </c>
      <c r="AN2686">
        <f t="shared" si="837"/>
        <v>7</v>
      </c>
      <c r="AO2686" t="str">
        <f t="shared" si="838"/>
        <v>Weekend</v>
      </c>
      <c r="AR2686" s="20">
        <f t="shared" si="839"/>
        <v>0</v>
      </c>
    </row>
    <row r="2687" spans="1:44" x14ac:dyDescent="0.35">
      <c r="A2687" t="str">
        <f t="shared" si="821"/>
        <v>CUST2686</v>
      </c>
      <c r="B2687" s="2" t="s">
        <v>3023</v>
      </c>
      <c r="C2687" s="4">
        <v>45629</v>
      </c>
      <c r="D2687" s="2" t="s">
        <v>575</v>
      </c>
      <c r="E2687" t="s">
        <v>5054</v>
      </c>
      <c r="F2687" s="2" t="s">
        <v>23</v>
      </c>
      <c r="G2687" s="2" t="s">
        <v>65</v>
      </c>
      <c r="H2687" s="2">
        <v>2</v>
      </c>
      <c r="I2687" s="19">
        <v>698.01</v>
      </c>
      <c r="J2687" s="2" t="s">
        <v>50</v>
      </c>
      <c r="K2687" s="2" t="s">
        <v>16</v>
      </c>
      <c r="L2687" s="2">
        <v>5</v>
      </c>
      <c r="M2687" s="18">
        <f t="shared" si="822"/>
        <v>1396.02</v>
      </c>
      <c r="T2687" t="str">
        <f t="shared" si="823"/>
        <v>Completed</v>
      </c>
      <c r="U2687" t="str">
        <f t="shared" si="824"/>
        <v>Yes</v>
      </c>
      <c r="V2687" t="str">
        <f t="shared" si="825"/>
        <v>No</v>
      </c>
      <c r="X2687">
        <f t="shared" si="826"/>
        <v>558</v>
      </c>
      <c r="Y2687">
        <f t="shared" si="827"/>
        <v>430</v>
      </c>
      <c r="Z2687" s="18">
        <f t="shared" si="828"/>
        <v>594714.6477588166</v>
      </c>
      <c r="AA2687" s="18">
        <f t="shared" si="829"/>
        <v>60882.938065984097</v>
      </c>
      <c r="AB2687" s="17">
        <f t="shared" si="830"/>
        <v>3.804733727810651</v>
      </c>
      <c r="AC2687" s="2" t="s">
        <v>65</v>
      </c>
      <c r="AD2687" s="2" t="s">
        <v>23</v>
      </c>
      <c r="AE2687" t="str">
        <f t="shared" si="831"/>
        <v>Books</v>
      </c>
      <c r="AF2687" t="str">
        <f t="shared" si="832"/>
        <v>Books</v>
      </c>
      <c r="AG2687" t="str" cm="1">
        <f t="array" ref="AG2687">INDEX(AD:AD,ROW())</f>
        <v>Books</v>
      </c>
      <c r="AH2687">
        <f t="shared" si="840"/>
        <v>19</v>
      </c>
      <c r="AI2687" t="str">
        <f t="shared" si="833"/>
        <v>Books</v>
      </c>
      <c r="AK2687">
        <f t="shared" si="834"/>
        <v>2024</v>
      </c>
      <c r="AL2687">
        <f t="shared" si="835"/>
        <v>12</v>
      </c>
      <c r="AM2687">
        <f t="shared" si="836"/>
        <v>3</v>
      </c>
      <c r="AN2687">
        <f t="shared" si="837"/>
        <v>3</v>
      </c>
      <c r="AO2687" t="str">
        <f t="shared" si="838"/>
        <v>Weekday</v>
      </c>
      <c r="AR2687" s="20">
        <f t="shared" si="839"/>
        <v>0</v>
      </c>
    </row>
    <row r="2688" spans="1:44" x14ac:dyDescent="0.35">
      <c r="A2688" t="str">
        <f t="shared" si="821"/>
        <v>CUST2687</v>
      </c>
      <c r="B2688" s="2" t="s">
        <v>3024</v>
      </c>
      <c r="C2688" s="4">
        <v>45598</v>
      </c>
      <c r="D2688" s="2" t="s">
        <v>158</v>
      </c>
      <c r="E2688" t="s">
        <v>5051</v>
      </c>
      <c r="F2688" s="2" t="s">
        <v>23</v>
      </c>
      <c r="G2688" s="2" t="s">
        <v>65</v>
      </c>
      <c r="H2688" s="2">
        <v>1</v>
      </c>
      <c r="I2688" s="19">
        <v>553.92999999999995</v>
      </c>
      <c r="J2688" s="2" t="s">
        <v>5047</v>
      </c>
      <c r="K2688" s="2" t="s">
        <v>76</v>
      </c>
      <c r="L2688" s="2">
        <v>2</v>
      </c>
      <c r="M2688" s="18">
        <f t="shared" si="822"/>
        <v>553.92999999999995</v>
      </c>
      <c r="T2688" t="str">
        <f t="shared" si="823"/>
        <v>Completed</v>
      </c>
      <c r="U2688" t="str">
        <f t="shared" si="824"/>
        <v>No</v>
      </c>
      <c r="V2688" t="str">
        <f t="shared" si="825"/>
        <v>No</v>
      </c>
      <c r="X2688">
        <f t="shared" si="826"/>
        <v>619</v>
      </c>
      <c r="Y2688">
        <f t="shared" si="827"/>
        <v>468</v>
      </c>
      <c r="Z2688" s="18">
        <f t="shared" si="828"/>
        <v>594714.6477588166</v>
      </c>
      <c r="AA2688" s="18">
        <f t="shared" si="829"/>
        <v>60882.938065984097</v>
      </c>
      <c r="AB2688" s="17">
        <f t="shared" si="830"/>
        <v>3.804733727810651</v>
      </c>
      <c r="AC2688" s="2" t="s">
        <v>65</v>
      </c>
      <c r="AD2688" s="2" t="s">
        <v>23</v>
      </c>
      <c r="AE2688" t="str">
        <f t="shared" si="831"/>
        <v>Books</v>
      </c>
      <c r="AF2688" t="str">
        <f t="shared" si="832"/>
        <v>Books</v>
      </c>
      <c r="AG2688" t="str" cm="1">
        <f t="array" ref="AG2688">INDEX(AD:AD,ROW())</f>
        <v>Books</v>
      </c>
      <c r="AH2688">
        <f t="shared" si="840"/>
        <v>19</v>
      </c>
      <c r="AI2688" t="str">
        <f t="shared" si="833"/>
        <v>Books</v>
      </c>
      <c r="AK2688">
        <f t="shared" si="834"/>
        <v>2024</v>
      </c>
      <c r="AL2688">
        <f t="shared" si="835"/>
        <v>11</v>
      </c>
      <c r="AM2688">
        <f t="shared" si="836"/>
        <v>2</v>
      </c>
      <c r="AN2688">
        <f t="shared" si="837"/>
        <v>7</v>
      </c>
      <c r="AO2688" t="str">
        <f t="shared" si="838"/>
        <v>Weekend</v>
      </c>
      <c r="AR2688" s="20">
        <f t="shared" si="839"/>
        <v>1</v>
      </c>
    </row>
    <row r="2689" spans="1:44" x14ac:dyDescent="0.35">
      <c r="A2689" t="str">
        <f t="shared" si="821"/>
        <v>CUST2688</v>
      </c>
      <c r="B2689" s="2" t="s">
        <v>3025</v>
      </c>
      <c r="C2689" s="4">
        <v>45579</v>
      </c>
      <c r="D2689" s="2" t="s">
        <v>327</v>
      </c>
      <c r="E2689" t="s">
        <v>5051</v>
      </c>
      <c r="F2689" s="2" t="s">
        <v>13</v>
      </c>
      <c r="G2689" s="2" t="s">
        <v>34</v>
      </c>
      <c r="H2689" s="2">
        <v>1</v>
      </c>
      <c r="I2689" s="19">
        <v>541.16999999999996</v>
      </c>
      <c r="J2689" s="2" t="s">
        <v>50</v>
      </c>
      <c r="K2689" s="2" t="s">
        <v>16</v>
      </c>
      <c r="L2689" s="31"/>
      <c r="M2689" s="18">
        <f t="shared" si="822"/>
        <v>541.16999999999996</v>
      </c>
      <c r="T2689" t="str">
        <f t="shared" si="823"/>
        <v>Completed</v>
      </c>
      <c r="U2689" t="str">
        <f t="shared" si="824"/>
        <v>No</v>
      </c>
      <c r="V2689" t="str">
        <f t="shared" si="825"/>
        <v>No</v>
      </c>
      <c r="X2689">
        <f t="shared" si="826"/>
        <v>619</v>
      </c>
      <c r="Y2689">
        <f t="shared" si="827"/>
        <v>468</v>
      </c>
      <c r="Z2689" s="18">
        <f t="shared" si="828"/>
        <v>1463424.4009529033</v>
      </c>
      <c r="AA2689" s="18">
        <f t="shared" si="829"/>
        <v>118285.78776560788</v>
      </c>
      <c r="AB2689" s="17">
        <f t="shared" si="830"/>
        <v>3.8140589569160999</v>
      </c>
      <c r="AC2689" s="2" t="s">
        <v>34</v>
      </c>
      <c r="AD2689" s="2" t="s">
        <v>13</v>
      </c>
      <c r="AE2689" t="str">
        <f t="shared" si="831"/>
        <v>Home &amp; Kitchen</v>
      </c>
      <c r="AF2689" t="str">
        <f t="shared" si="832"/>
        <v>Home &amp; Kitchen</v>
      </c>
      <c r="AG2689" t="str" cm="1">
        <f t="array" ref="AG2689">INDEX(AD:AD,ROW())</f>
        <v>Home &amp; Kitchen</v>
      </c>
      <c r="AH2689">
        <f t="shared" si="840"/>
        <v>7</v>
      </c>
      <c r="AI2689" t="str">
        <f t="shared" si="833"/>
        <v>Home &amp; Kitchen</v>
      </c>
      <c r="AK2689">
        <f t="shared" si="834"/>
        <v>2024</v>
      </c>
      <c r="AL2689">
        <f t="shared" si="835"/>
        <v>10</v>
      </c>
      <c r="AM2689">
        <f t="shared" si="836"/>
        <v>14</v>
      </c>
      <c r="AN2689">
        <f t="shared" si="837"/>
        <v>2</v>
      </c>
      <c r="AO2689" t="str">
        <f t="shared" si="838"/>
        <v>Weekday</v>
      </c>
      <c r="AR2689" s="20">
        <f t="shared" si="839"/>
        <v>0</v>
      </c>
    </row>
    <row r="2690" spans="1:44" x14ac:dyDescent="0.35">
      <c r="A2690" t="str">
        <f t="shared" si="821"/>
        <v>CUST2689</v>
      </c>
      <c r="B2690" s="2" t="s">
        <v>3026</v>
      </c>
      <c r="C2690" s="4">
        <v>45622</v>
      </c>
      <c r="D2690" s="2" t="s">
        <v>454</v>
      </c>
      <c r="E2690" t="s">
        <v>5051</v>
      </c>
      <c r="F2690" s="2" t="s">
        <v>29</v>
      </c>
      <c r="G2690" s="2" t="s">
        <v>5041</v>
      </c>
      <c r="H2690" s="2">
        <v>2</v>
      </c>
      <c r="I2690" s="19">
        <v>2213.2199999999998</v>
      </c>
      <c r="J2690" s="2" t="s">
        <v>5047</v>
      </c>
      <c r="K2690" s="2" t="s">
        <v>16</v>
      </c>
      <c r="L2690" s="2">
        <v>5</v>
      </c>
      <c r="M2690" s="18">
        <f t="shared" si="822"/>
        <v>4426.4399999999996</v>
      </c>
      <c r="T2690" t="str">
        <f t="shared" si="823"/>
        <v>Completed</v>
      </c>
      <c r="U2690" t="str">
        <f t="shared" si="824"/>
        <v>Yes</v>
      </c>
      <c r="V2690" t="str">
        <f t="shared" si="825"/>
        <v>No</v>
      </c>
      <c r="X2690">
        <f t="shared" si="826"/>
        <v>619</v>
      </c>
      <c r="Y2690">
        <f t="shared" si="827"/>
        <v>468</v>
      </c>
      <c r="Z2690" s="18">
        <f t="shared" si="828"/>
        <v>1892867.2841657216</v>
      </c>
      <c r="AA2690" s="18">
        <f t="shared" si="829"/>
        <v>199432.98236095349</v>
      </c>
      <c r="AB2690" s="17">
        <f t="shared" si="830"/>
        <v>3.8949824970828471</v>
      </c>
      <c r="AC2690" s="2" t="s">
        <v>5041</v>
      </c>
      <c r="AD2690" s="2" t="s">
        <v>29</v>
      </c>
      <c r="AE2690" t="str">
        <f t="shared" si="831"/>
        <v>Fashion</v>
      </c>
      <c r="AF2690" t="str">
        <f t="shared" si="832"/>
        <v>Fashion</v>
      </c>
      <c r="AG2690" t="str" cm="1">
        <f t="array" ref="AG2690">INDEX(AD:AD,ROW())</f>
        <v>Fashion</v>
      </c>
      <c r="AH2690">
        <f t="shared" si="840"/>
        <v>15</v>
      </c>
      <c r="AI2690" t="str">
        <f t="shared" si="833"/>
        <v>Fashion</v>
      </c>
      <c r="AK2690">
        <f t="shared" si="834"/>
        <v>2024</v>
      </c>
      <c r="AL2690">
        <f t="shared" si="835"/>
        <v>11</v>
      </c>
      <c r="AM2690">
        <f t="shared" si="836"/>
        <v>26</v>
      </c>
      <c r="AN2690">
        <f t="shared" si="837"/>
        <v>3</v>
      </c>
      <c r="AO2690" t="str">
        <f t="shared" si="838"/>
        <v>Weekday</v>
      </c>
      <c r="AR2690" s="20">
        <f t="shared" si="839"/>
        <v>0</v>
      </c>
    </row>
    <row r="2691" spans="1:44" x14ac:dyDescent="0.35">
      <c r="A2691" t="str">
        <f t="shared" ref="A2691:A2754" si="841">"CUST"&amp;TEXT(ROW()-1,"0000")</f>
        <v>CUST2690</v>
      </c>
      <c r="B2691" s="2" t="s">
        <v>3027</v>
      </c>
      <c r="C2691" s="4">
        <v>45159</v>
      </c>
      <c r="D2691" s="2" t="s">
        <v>222</v>
      </c>
      <c r="E2691" t="s">
        <v>5050</v>
      </c>
      <c r="F2691" s="2" t="s">
        <v>23</v>
      </c>
      <c r="G2691" s="2" t="s">
        <v>46</v>
      </c>
      <c r="H2691" s="2">
        <v>1</v>
      </c>
      <c r="I2691" s="19">
        <v>203.79</v>
      </c>
      <c r="J2691" s="2" t="s">
        <v>5047</v>
      </c>
      <c r="K2691" s="2" t="s">
        <v>16</v>
      </c>
      <c r="L2691" s="2">
        <v>2</v>
      </c>
      <c r="M2691" s="18">
        <f t="shared" ref="M2691:M2754" si="842">H2691*I2691</f>
        <v>203.79</v>
      </c>
      <c r="T2691" t="str">
        <f t="shared" ref="T2691:T2754" si="843">IF(K2691="Cancelled","Lost Sale",IF(K2691="Pending","Pending","Completed"))</f>
        <v>Completed</v>
      </c>
      <c r="U2691" t="str">
        <f t="shared" ref="U2691:U2754" si="844">IF(AND(K2691="Delivered",M2691&gt;1000),"Yes","No")</f>
        <v>No</v>
      </c>
      <c r="V2691" t="str">
        <f t="shared" ref="V2691:V2754" si="845">IF(OR(K2691="Cancelled",K2691="Pending"),"Yes","No")</f>
        <v>No</v>
      </c>
      <c r="X2691">
        <f t="shared" ref="X2691:X2754" si="846">COUNTIF($E$2:$E$4701,E2691)</f>
        <v>589</v>
      </c>
      <c r="Y2691">
        <f t="shared" ref="Y2691:Y2754" si="847">COUNTIFS($E$2:$E$4701,E2691,$K$2:$K$4701,"Delivered")</f>
        <v>426</v>
      </c>
      <c r="Z2691" s="18">
        <f t="shared" ref="Z2691:Z2754" si="848">SUMIF($F$2:$F$4701,F2691,$M$2:$M$4701)</f>
        <v>594714.6477588166</v>
      </c>
      <c r="AA2691" s="18">
        <f t="shared" ref="AA2691:AA2754" si="849">SUMIFS($M$2:$M$4701,$F$2:$F$4701,F2691,$K$2:$K$4701,"Pending")</f>
        <v>60882.938065984097</v>
      </c>
      <c r="AB2691" s="17">
        <f t="shared" ref="AB2691:AB2754" si="850">AVERAGEIF($F$2:$F$4701,F2691,$L$2:$L$4701)</f>
        <v>3.804733727810651</v>
      </c>
      <c r="AC2691" s="2" t="s">
        <v>46</v>
      </c>
      <c r="AD2691" s="2" t="s">
        <v>23</v>
      </c>
      <c r="AE2691" t="str">
        <f t="shared" ref="AE2691:AE2754" si="851">VLOOKUP(G2691,$AC$2:$AD$4738,2,FALSE)</f>
        <v>Books</v>
      </c>
      <c r="AF2691" t="str">
        <f t="shared" ref="AF2691:AF2754" si="852">_xlfn.XLOOKUP(G2691,AC:AC,AD:AD)</f>
        <v>Books</v>
      </c>
      <c r="AG2691" t="str" cm="1">
        <f t="array" ref="AG2691">INDEX(AD:AD,ROW())</f>
        <v>Books</v>
      </c>
      <c r="AH2691">
        <f t="shared" si="840"/>
        <v>11</v>
      </c>
      <c r="AI2691" t="str">
        <f t="shared" ref="AI2691:AI2754" si="853">INDEX(AD:AD,MATCH(G2691,AC:AC,0))</f>
        <v>Books</v>
      </c>
      <c r="AK2691">
        <f t="shared" ref="AK2691:AK2754" si="854">YEAR(C2691)</f>
        <v>2023</v>
      </c>
      <c r="AL2691">
        <f t="shared" ref="AL2691:AL2754" si="855">MONTH(C2691)</f>
        <v>8</v>
      </c>
      <c r="AM2691">
        <f t="shared" ref="AM2691:AM2754" si="856">DAY(C2691)</f>
        <v>21</v>
      </c>
      <c r="AN2691">
        <f t="shared" ref="AN2691:AN2754" si="857">WEEKDAY(C2691)</f>
        <v>2</v>
      </c>
      <c r="AO2691" t="str">
        <f t="shared" ref="AO2691:AO2754" si="858">IF(WEEKDAY(C2691,2)&gt;5,"Weekend","Weekday")</f>
        <v>Weekday</v>
      </c>
      <c r="AR2691" s="20">
        <f t="shared" ref="AR2691:AR2754" si="859">IF(OR(K2691="Cancelled",K2691="Returned"),1,0)</f>
        <v>0</v>
      </c>
    </row>
    <row r="2692" spans="1:44" x14ac:dyDescent="0.35">
      <c r="A2692" t="str">
        <f t="shared" si="841"/>
        <v>CUST2691</v>
      </c>
      <c r="B2692" s="2" t="s">
        <v>3028</v>
      </c>
      <c r="C2692" s="4">
        <v>45576</v>
      </c>
      <c r="D2692" s="2" t="s">
        <v>355</v>
      </c>
      <c r="E2692" t="s">
        <v>5055</v>
      </c>
      <c r="F2692" s="2" t="s">
        <v>29</v>
      </c>
      <c r="G2692" s="2" t="s">
        <v>138</v>
      </c>
      <c r="H2692" s="2">
        <v>1</v>
      </c>
      <c r="I2692" s="19">
        <v>1243.82</v>
      </c>
      <c r="J2692" s="2" t="s">
        <v>5046</v>
      </c>
      <c r="K2692" s="2" t="s">
        <v>76</v>
      </c>
      <c r="L2692" s="2">
        <v>5</v>
      </c>
      <c r="M2692" s="18">
        <f t="shared" si="842"/>
        <v>1243.82</v>
      </c>
      <c r="T2692" t="str">
        <f t="shared" si="843"/>
        <v>Completed</v>
      </c>
      <c r="U2692" t="str">
        <f t="shared" si="844"/>
        <v>No</v>
      </c>
      <c r="V2692" t="str">
        <f t="shared" si="845"/>
        <v>No</v>
      </c>
      <c r="X2692">
        <f t="shared" si="846"/>
        <v>567</v>
      </c>
      <c r="Y2692">
        <f t="shared" si="847"/>
        <v>440</v>
      </c>
      <c r="Z2692" s="18">
        <f t="shared" si="848"/>
        <v>1892867.2841657216</v>
      </c>
      <c r="AA2692" s="18">
        <f t="shared" si="849"/>
        <v>199432.98236095349</v>
      </c>
      <c r="AB2692" s="17">
        <f t="shared" si="850"/>
        <v>3.8949824970828471</v>
      </c>
      <c r="AC2692" s="2" t="s">
        <v>138</v>
      </c>
      <c r="AD2692" s="2" t="s">
        <v>29</v>
      </c>
      <c r="AE2692" t="str">
        <f t="shared" si="851"/>
        <v>Fashion</v>
      </c>
      <c r="AF2692" t="str">
        <f t="shared" si="852"/>
        <v>Fashion</v>
      </c>
      <c r="AG2692" t="str" cm="1">
        <f t="array" ref="AG2692">INDEX(AD:AD,ROW())</f>
        <v>Fashion</v>
      </c>
      <c r="AH2692">
        <f t="shared" si="840"/>
        <v>53</v>
      </c>
      <c r="AI2692" t="str">
        <f t="shared" si="853"/>
        <v>Fashion</v>
      </c>
      <c r="AK2692">
        <f t="shared" si="854"/>
        <v>2024</v>
      </c>
      <c r="AL2692">
        <f t="shared" si="855"/>
        <v>10</v>
      </c>
      <c r="AM2692">
        <f t="shared" si="856"/>
        <v>11</v>
      </c>
      <c r="AN2692">
        <f t="shared" si="857"/>
        <v>6</v>
      </c>
      <c r="AO2692" t="str">
        <f t="shared" si="858"/>
        <v>Weekday</v>
      </c>
      <c r="AR2692" s="20">
        <f t="shared" si="859"/>
        <v>1</v>
      </c>
    </row>
    <row r="2693" spans="1:44" x14ac:dyDescent="0.35">
      <c r="A2693" t="str">
        <f t="shared" si="841"/>
        <v>CUST2692</v>
      </c>
      <c r="B2693" s="2" t="s">
        <v>3029</v>
      </c>
      <c r="C2693" s="4">
        <v>44945</v>
      </c>
      <c r="D2693" s="2" t="s">
        <v>1448</v>
      </c>
      <c r="E2693" t="s">
        <v>5052</v>
      </c>
      <c r="F2693" s="2" t="s">
        <v>13</v>
      </c>
      <c r="G2693" s="2" t="s">
        <v>5045</v>
      </c>
      <c r="H2693" s="2">
        <v>1</v>
      </c>
      <c r="I2693" s="19">
        <v>789.26</v>
      </c>
      <c r="J2693" s="2" t="s">
        <v>20</v>
      </c>
      <c r="K2693" s="2" t="s">
        <v>16</v>
      </c>
      <c r="L2693" s="2">
        <v>4</v>
      </c>
      <c r="M2693" s="18">
        <f t="shared" si="842"/>
        <v>789.26</v>
      </c>
      <c r="T2693" t="str">
        <f t="shared" si="843"/>
        <v>Completed</v>
      </c>
      <c r="U2693" t="str">
        <f t="shared" si="844"/>
        <v>No</v>
      </c>
      <c r="V2693" t="str">
        <f t="shared" si="845"/>
        <v>No</v>
      </c>
      <c r="X2693">
        <f t="shared" si="846"/>
        <v>573</v>
      </c>
      <c r="Y2693">
        <f t="shared" si="847"/>
        <v>450</v>
      </c>
      <c r="Z2693" s="18">
        <f t="shared" si="848"/>
        <v>1463424.4009529033</v>
      </c>
      <c r="AA2693" s="18">
        <f t="shared" si="849"/>
        <v>118285.78776560788</v>
      </c>
      <c r="AB2693" s="17">
        <f t="shared" si="850"/>
        <v>3.8140589569160999</v>
      </c>
      <c r="AC2693" s="2" t="s">
        <v>5045</v>
      </c>
      <c r="AD2693" s="2" t="s">
        <v>13</v>
      </c>
      <c r="AE2693" t="str">
        <f t="shared" si="851"/>
        <v>Home &amp; Kitchen</v>
      </c>
      <c r="AF2693" t="str">
        <f t="shared" si="852"/>
        <v>Home &amp; Kitchen</v>
      </c>
      <c r="AG2693" t="str" cm="1">
        <f t="array" ref="AG2693">INDEX(AD:AD,ROW())</f>
        <v>Home &amp; Kitchen</v>
      </c>
      <c r="AH2693">
        <f t="shared" si="840"/>
        <v>76</v>
      </c>
      <c r="AI2693" t="str">
        <f t="shared" si="853"/>
        <v>Home &amp; Kitchen</v>
      </c>
      <c r="AK2693">
        <f t="shared" si="854"/>
        <v>2023</v>
      </c>
      <c r="AL2693">
        <f t="shared" si="855"/>
        <v>1</v>
      </c>
      <c r="AM2693">
        <f t="shared" si="856"/>
        <v>19</v>
      </c>
      <c r="AN2693">
        <f t="shared" si="857"/>
        <v>5</v>
      </c>
      <c r="AO2693" t="str">
        <f t="shared" si="858"/>
        <v>Weekday</v>
      </c>
      <c r="AR2693" s="20">
        <f t="shared" si="859"/>
        <v>0</v>
      </c>
    </row>
    <row r="2694" spans="1:44" x14ac:dyDescent="0.35">
      <c r="A2694" t="str">
        <f t="shared" si="841"/>
        <v>CUST2693</v>
      </c>
      <c r="B2694" s="2" t="s">
        <v>3030</v>
      </c>
      <c r="C2694" s="4">
        <v>45314</v>
      </c>
      <c r="D2694" s="2" t="s">
        <v>56</v>
      </c>
      <c r="E2694" t="s">
        <v>5053</v>
      </c>
      <c r="F2694" s="2" t="s">
        <v>23</v>
      </c>
      <c r="G2694" s="2" t="s">
        <v>75</v>
      </c>
      <c r="H2694" s="2">
        <v>1</v>
      </c>
      <c r="I2694" s="19">
        <v>290.66000000000003</v>
      </c>
      <c r="J2694" s="2" t="s">
        <v>15</v>
      </c>
      <c r="K2694" s="2" t="s">
        <v>16</v>
      </c>
      <c r="L2694" s="2">
        <v>5</v>
      </c>
      <c r="M2694" s="18">
        <f t="shared" si="842"/>
        <v>290.66000000000003</v>
      </c>
      <c r="T2694" t="str">
        <f t="shared" si="843"/>
        <v>Completed</v>
      </c>
      <c r="U2694" t="str">
        <f t="shared" si="844"/>
        <v>No</v>
      </c>
      <c r="V2694" t="str">
        <f t="shared" si="845"/>
        <v>No</v>
      </c>
      <c r="X2694">
        <f t="shared" si="846"/>
        <v>559</v>
      </c>
      <c r="Y2694">
        <f t="shared" si="847"/>
        <v>408</v>
      </c>
      <c r="Z2694" s="18">
        <f t="shared" si="848"/>
        <v>594714.6477588166</v>
      </c>
      <c r="AA2694" s="18">
        <f t="shared" si="849"/>
        <v>60882.938065984097</v>
      </c>
      <c r="AB2694" s="17">
        <f t="shared" si="850"/>
        <v>3.804733727810651</v>
      </c>
      <c r="AC2694" s="2" t="s">
        <v>75</v>
      </c>
      <c r="AD2694" s="2" t="s">
        <v>23</v>
      </c>
      <c r="AE2694" t="str">
        <f t="shared" si="851"/>
        <v>Books</v>
      </c>
      <c r="AF2694" t="str">
        <f t="shared" si="852"/>
        <v>Books</v>
      </c>
      <c r="AG2694" t="str" cm="1">
        <f t="array" ref="AG2694">INDEX(AD:AD,ROW())</f>
        <v>Books</v>
      </c>
      <c r="AH2694">
        <f t="shared" si="840"/>
        <v>23</v>
      </c>
      <c r="AI2694" t="str">
        <f t="shared" si="853"/>
        <v>Books</v>
      </c>
      <c r="AK2694">
        <f t="shared" si="854"/>
        <v>2024</v>
      </c>
      <c r="AL2694">
        <f t="shared" si="855"/>
        <v>1</v>
      </c>
      <c r="AM2694">
        <f t="shared" si="856"/>
        <v>23</v>
      </c>
      <c r="AN2694">
        <f t="shared" si="857"/>
        <v>3</v>
      </c>
      <c r="AO2694" t="str">
        <f t="shared" si="858"/>
        <v>Weekday</v>
      </c>
      <c r="AR2694" s="20">
        <f t="shared" si="859"/>
        <v>0</v>
      </c>
    </row>
    <row r="2695" spans="1:44" x14ac:dyDescent="0.35">
      <c r="A2695" t="str">
        <f t="shared" si="841"/>
        <v>CUST2694</v>
      </c>
      <c r="B2695" s="2" t="s">
        <v>3031</v>
      </c>
      <c r="C2695" s="4">
        <v>45796</v>
      </c>
      <c r="D2695" s="2" t="s">
        <v>377</v>
      </c>
      <c r="E2695" t="s">
        <v>5054</v>
      </c>
      <c r="F2695" s="2" t="s">
        <v>13</v>
      </c>
      <c r="G2695" s="2" t="s">
        <v>14</v>
      </c>
      <c r="H2695" s="2">
        <v>2</v>
      </c>
      <c r="I2695" s="19">
        <v>227.41</v>
      </c>
      <c r="J2695" s="2" t="s">
        <v>20</v>
      </c>
      <c r="K2695" s="2" t="s">
        <v>16</v>
      </c>
      <c r="L2695" s="31"/>
      <c r="M2695" s="18">
        <f t="shared" si="842"/>
        <v>454.82</v>
      </c>
      <c r="T2695" t="str">
        <f t="shared" si="843"/>
        <v>Completed</v>
      </c>
      <c r="U2695" t="str">
        <f t="shared" si="844"/>
        <v>No</v>
      </c>
      <c r="V2695" t="str">
        <f t="shared" si="845"/>
        <v>No</v>
      </c>
      <c r="X2695">
        <f t="shared" si="846"/>
        <v>558</v>
      </c>
      <c r="Y2695">
        <f t="shared" si="847"/>
        <v>430</v>
      </c>
      <c r="Z2695" s="18">
        <f t="shared" si="848"/>
        <v>1463424.4009529033</v>
      </c>
      <c r="AA2695" s="18">
        <f t="shared" si="849"/>
        <v>118285.78776560788</v>
      </c>
      <c r="AB2695" s="17">
        <f t="shared" si="850"/>
        <v>3.8140589569160999</v>
      </c>
      <c r="AC2695" s="2" t="s">
        <v>14</v>
      </c>
      <c r="AD2695" s="2" t="s">
        <v>13</v>
      </c>
      <c r="AE2695" t="str">
        <f t="shared" si="851"/>
        <v>Home &amp; Kitchen</v>
      </c>
      <c r="AF2695" t="str">
        <f t="shared" si="852"/>
        <v>Home &amp; Kitchen</v>
      </c>
      <c r="AG2695" t="str" cm="1">
        <f t="array" ref="AG2695">INDEX(AD:AD,ROW())</f>
        <v>Home &amp; Kitchen</v>
      </c>
      <c r="AH2695">
        <f t="shared" si="840"/>
        <v>2</v>
      </c>
      <c r="AI2695" t="str">
        <f t="shared" si="853"/>
        <v>Home &amp; Kitchen</v>
      </c>
      <c r="AK2695">
        <f t="shared" si="854"/>
        <v>2025</v>
      </c>
      <c r="AL2695">
        <f t="shared" si="855"/>
        <v>5</v>
      </c>
      <c r="AM2695">
        <f t="shared" si="856"/>
        <v>19</v>
      </c>
      <c r="AN2695">
        <f t="shared" si="857"/>
        <v>2</v>
      </c>
      <c r="AO2695" t="str">
        <f t="shared" si="858"/>
        <v>Weekday</v>
      </c>
      <c r="AR2695" s="20">
        <f t="shared" si="859"/>
        <v>0</v>
      </c>
    </row>
    <row r="2696" spans="1:44" x14ac:dyDescent="0.35">
      <c r="A2696" t="str">
        <f t="shared" si="841"/>
        <v>CUST2695</v>
      </c>
      <c r="B2696" s="2" t="s">
        <v>3032</v>
      </c>
      <c r="C2696" s="4">
        <v>45484</v>
      </c>
      <c r="D2696" s="2" t="s">
        <v>639</v>
      </c>
      <c r="E2696" t="s">
        <v>5052</v>
      </c>
      <c r="F2696" s="2" t="s">
        <v>42</v>
      </c>
      <c r="G2696" s="2" t="s">
        <v>188</v>
      </c>
      <c r="H2696" s="2">
        <v>1</v>
      </c>
      <c r="I2696" s="19">
        <v>1496.67</v>
      </c>
      <c r="J2696" s="2" t="s">
        <v>5047</v>
      </c>
      <c r="K2696" s="2" t="s">
        <v>16</v>
      </c>
      <c r="L2696" s="2">
        <v>5</v>
      </c>
      <c r="M2696" s="18">
        <f t="shared" si="842"/>
        <v>1496.67</v>
      </c>
      <c r="T2696" t="str">
        <f t="shared" si="843"/>
        <v>Completed</v>
      </c>
      <c r="U2696" t="str">
        <f t="shared" si="844"/>
        <v>Yes</v>
      </c>
      <c r="V2696" t="str">
        <f t="shared" si="845"/>
        <v>No</v>
      </c>
      <c r="X2696">
        <f t="shared" si="846"/>
        <v>573</v>
      </c>
      <c r="Y2696">
        <f t="shared" si="847"/>
        <v>450</v>
      </c>
      <c r="Z2696" s="18">
        <f t="shared" si="848"/>
        <v>1098537.4901531704</v>
      </c>
      <c r="AA2696" s="18">
        <f t="shared" si="849"/>
        <v>96724.388030634553</v>
      </c>
      <c r="AB2696" s="17">
        <f t="shared" si="850"/>
        <v>3.9001122334455669</v>
      </c>
      <c r="AC2696" s="2" t="s">
        <v>188</v>
      </c>
      <c r="AD2696" s="2" t="s">
        <v>42</v>
      </c>
      <c r="AE2696" t="str">
        <f t="shared" si="851"/>
        <v>Beauty</v>
      </c>
      <c r="AF2696" t="str">
        <f t="shared" si="852"/>
        <v>Beauty</v>
      </c>
      <c r="AG2696" t="str" cm="1">
        <f t="array" ref="AG2696">INDEX(AD:AD,ROW())</f>
        <v>Beauty</v>
      </c>
      <c r="AH2696">
        <f t="shared" si="840"/>
        <v>80</v>
      </c>
      <c r="AI2696" t="str">
        <f t="shared" si="853"/>
        <v>Beauty</v>
      </c>
      <c r="AK2696">
        <f t="shared" si="854"/>
        <v>2024</v>
      </c>
      <c r="AL2696">
        <f t="shared" si="855"/>
        <v>7</v>
      </c>
      <c r="AM2696">
        <f t="shared" si="856"/>
        <v>11</v>
      </c>
      <c r="AN2696">
        <f t="shared" si="857"/>
        <v>5</v>
      </c>
      <c r="AO2696" t="str">
        <f t="shared" si="858"/>
        <v>Weekday</v>
      </c>
      <c r="AR2696" s="20">
        <f t="shared" si="859"/>
        <v>0</v>
      </c>
    </row>
    <row r="2697" spans="1:44" x14ac:dyDescent="0.35">
      <c r="A2697" t="str">
        <f t="shared" si="841"/>
        <v>CUST2696</v>
      </c>
      <c r="B2697" s="2" t="s">
        <v>3033</v>
      </c>
      <c r="C2697" s="4">
        <v>45172</v>
      </c>
      <c r="D2697" s="2" t="s">
        <v>667</v>
      </c>
      <c r="E2697" t="s">
        <v>5049</v>
      </c>
      <c r="F2697" s="2" t="s">
        <v>19</v>
      </c>
      <c r="G2697" s="2" t="s">
        <v>128</v>
      </c>
      <c r="H2697" s="2">
        <v>3</v>
      </c>
      <c r="I2697" s="19">
        <v>2454.39</v>
      </c>
      <c r="J2697" s="2" t="s">
        <v>5047</v>
      </c>
      <c r="K2697" s="2" t="s">
        <v>16</v>
      </c>
      <c r="L2697" s="2">
        <v>3</v>
      </c>
      <c r="M2697" s="18">
        <f t="shared" si="842"/>
        <v>7363.17</v>
      </c>
      <c r="T2697" t="str">
        <f t="shared" si="843"/>
        <v>Completed</v>
      </c>
      <c r="U2697" t="str">
        <f t="shared" si="844"/>
        <v>Yes</v>
      </c>
      <c r="V2697" t="str">
        <f t="shared" si="845"/>
        <v>No</v>
      </c>
      <c r="X2697">
        <f t="shared" si="846"/>
        <v>595</v>
      </c>
      <c r="Y2697">
        <f t="shared" si="847"/>
        <v>444</v>
      </c>
      <c r="Z2697" s="18">
        <f t="shared" si="848"/>
        <v>2759712.3299794244</v>
      </c>
      <c r="AA2697" s="18">
        <f t="shared" si="849"/>
        <v>330643.50635802455</v>
      </c>
      <c r="AB2697" s="17">
        <f t="shared" si="850"/>
        <v>3.8641711229946525</v>
      </c>
      <c r="AC2697" s="2" t="s">
        <v>128</v>
      </c>
      <c r="AD2697" s="2" t="s">
        <v>19</v>
      </c>
      <c r="AE2697" t="str">
        <f t="shared" si="851"/>
        <v>Electronics</v>
      </c>
      <c r="AF2697" t="str">
        <f t="shared" si="852"/>
        <v>Electronics</v>
      </c>
      <c r="AG2697" t="str" cm="1">
        <f t="array" ref="AG2697">INDEX(AD:AD,ROW())</f>
        <v>Electronics</v>
      </c>
      <c r="AH2697">
        <f t="shared" ref="AH2697:AH2760" si="860">MATCH(G2697,AC:AC,0)</f>
        <v>48</v>
      </c>
      <c r="AI2697" t="str">
        <f t="shared" si="853"/>
        <v>Electronics</v>
      </c>
      <c r="AK2697">
        <f t="shared" si="854"/>
        <v>2023</v>
      </c>
      <c r="AL2697">
        <f t="shared" si="855"/>
        <v>9</v>
      </c>
      <c r="AM2697">
        <f t="shared" si="856"/>
        <v>3</v>
      </c>
      <c r="AN2697">
        <f t="shared" si="857"/>
        <v>1</v>
      </c>
      <c r="AO2697" t="str">
        <f t="shared" si="858"/>
        <v>Weekend</v>
      </c>
      <c r="AR2697" s="20">
        <f t="shared" si="859"/>
        <v>0</v>
      </c>
    </row>
    <row r="2698" spans="1:44" x14ac:dyDescent="0.35">
      <c r="A2698" t="str">
        <f t="shared" si="841"/>
        <v>CUST2697</v>
      </c>
      <c r="B2698" s="2" t="s">
        <v>3034</v>
      </c>
      <c r="C2698" s="4">
        <v>45506</v>
      </c>
      <c r="D2698" s="2" t="s">
        <v>396</v>
      </c>
      <c r="E2698" t="s">
        <v>5049</v>
      </c>
      <c r="F2698" s="2" t="s">
        <v>19</v>
      </c>
      <c r="G2698" s="2" t="s">
        <v>128</v>
      </c>
      <c r="H2698" s="2">
        <v>1</v>
      </c>
      <c r="I2698" s="19">
        <v>2302.83</v>
      </c>
      <c r="J2698" s="2" t="s">
        <v>5046</v>
      </c>
      <c r="K2698" s="2" t="s">
        <v>16</v>
      </c>
      <c r="L2698" s="2">
        <v>5</v>
      </c>
      <c r="M2698" s="18">
        <f t="shared" si="842"/>
        <v>2302.83</v>
      </c>
      <c r="T2698" t="str">
        <f t="shared" si="843"/>
        <v>Completed</v>
      </c>
      <c r="U2698" t="str">
        <f t="shared" si="844"/>
        <v>Yes</v>
      </c>
      <c r="V2698" t="str">
        <f t="shared" si="845"/>
        <v>No</v>
      </c>
      <c r="X2698">
        <f t="shared" si="846"/>
        <v>595</v>
      </c>
      <c r="Y2698">
        <f t="shared" si="847"/>
        <v>444</v>
      </c>
      <c r="Z2698" s="18">
        <f t="shared" si="848"/>
        <v>2759712.3299794244</v>
      </c>
      <c r="AA2698" s="18">
        <f t="shared" si="849"/>
        <v>330643.50635802455</v>
      </c>
      <c r="AB2698" s="17">
        <f t="shared" si="850"/>
        <v>3.8641711229946525</v>
      </c>
      <c r="AC2698" s="2" t="s">
        <v>128</v>
      </c>
      <c r="AD2698" s="2" t="s">
        <v>19</v>
      </c>
      <c r="AE2698" t="str">
        <f t="shared" si="851"/>
        <v>Electronics</v>
      </c>
      <c r="AF2698" t="str">
        <f t="shared" si="852"/>
        <v>Electronics</v>
      </c>
      <c r="AG2698" t="str" cm="1">
        <f t="array" ref="AG2698">INDEX(AD:AD,ROW())</f>
        <v>Electronics</v>
      </c>
      <c r="AH2698">
        <f t="shared" si="860"/>
        <v>48</v>
      </c>
      <c r="AI2698" t="str">
        <f t="shared" si="853"/>
        <v>Electronics</v>
      </c>
      <c r="AK2698">
        <f t="shared" si="854"/>
        <v>2024</v>
      </c>
      <c r="AL2698">
        <f t="shared" si="855"/>
        <v>8</v>
      </c>
      <c r="AM2698">
        <f t="shared" si="856"/>
        <v>2</v>
      </c>
      <c r="AN2698">
        <f t="shared" si="857"/>
        <v>6</v>
      </c>
      <c r="AO2698" t="str">
        <f t="shared" si="858"/>
        <v>Weekday</v>
      </c>
      <c r="AR2698" s="20">
        <f t="shared" si="859"/>
        <v>0</v>
      </c>
    </row>
    <row r="2699" spans="1:44" x14ac:dyDescent="0.35">
      <c r="A2699" t="str">
        <f t="shared" si="841"/>
        <v>CUST2698</v>
      </c>
      <c r="B2699" s="2" t="s">
        <v>3035</v>
      </c>
      <c r="C2699" s="4">
        <v>45299</v>
      </c>
      <c r="D2699" s="2" t="s">
        <v>429</v>
      </c>
      <c r="E2699" t="s">
        <v>5053</v>
      </c>
      <c r="F2699" s="2" t="s">
        <v>19</v>
      </c>
      <c r="G2699" s="2" t="s">
        <v>128</v>
      </c>
      <c r="H2699" s="2">
        <v>1</v>
      </c>
      <c r="I2699" s="19">
        <v>3470.23</v>
      </c>
      <c r="J2699" s="2" t="s">
        <v>5046</v>
      </c>
      <c r="K2699" s="2" t="s">
        <v>16</v>
      </c>
      <c r="L2699" s="2">
        <v>5</v>
      </c>
      <c r="M2699" s="18">
        <f t="shared" si="842"/>
        <v>3470.23</v>
      </c>
      <c r="T2699" t="str">
        <f t="shared" si="843"/>
        <v>Completed</v>
      </c>
      <c r="U2699" t="str">
        <f t="shared" si="844"/>
        <v>Yes</v>
      </c>
      <c r="V2699" t="str">
        <f t="shared" si="845"/>
        <v>No</v>
      </c>
      <c r="X2699">
        <f t="shared" si="846"/>
        <v>559</v>
      </c>
      <c r="Y2699">
        <f t="shared" si="847"/>
        <v>408</v>
      </c>
      <c r="Z2699" s="18">
        <f t="shared" si="848"/>
        <v>2759712.3299794244</v>
      </c>
      <c r="AA2699" s="18">
        <f t="shared" si="849"/>
        <v>330643.50635802455</v>
      </c>
      <c r="AB2699" s="17">
        <f t="shared" si="850"/>
        <v>3.8641711229946525</v>
      </c>
      <c r="AC2699" s="2" t="s">
        <v>128</v>
      </c>
      <c r="AD2699" s="2" t="s">
        <v>19</v>
      </c>
      <c r="AE2699" t="str">
        <f t="shared" si="851"/>
        <v>Electronics</v>
      </c>
      <c r="AF2699" t="str">
        <f t="shared" si="852"/>
        <v>Electronics</v>
      </c>
      <c r="AG2699" t="str" cm="1">
        <f t="array" ref="AG2699">INDEX(AD:AD,ROW())</f>
        <v>Electronics</v>
      </c>
      <c r="AH2699">
        <f t="shared" si="860"/>
        <v>48</v>
      </c>
      <c r="AI2699" t="str">
        <f t="shared" si="853"/>
        <v>Electronics</v>
      </c>
      <c r="AK2699">
        <f t="shared" si="854"/>
        <v>2024</v>
      </c>
      <c r="AL2699">
        <f t="shared" si="855"/>
        <v>1</v>
      </c>
      <c r="AM2699">
        <f t="shared" si="856"/>
        <v>8</v>
      </c>
      <c r="AN2699">
        <f t="shared" si="857"/>
        <v>2</v>
      </c>
      <c r="AO2699" t="str">
        <f t="shared" si="858"/>
        <v>Weekday</v>
      </c>
      <c r="AR2699" s="20">
        <f t="shared" si="859"/>
        <v>0</v>
      </c>
    </row>
    <row r="2700" spans="1:44" x14ac:dyDescent="0.35">
      <c r="A2700" t="str">
        <f t="shared" si="841"/>
        <v>CUST2699</v>
      </c>
      <c r="B2700" s="2" t="s">
        <v>3036</v>
      </c>
      <c r="C2700" s="4">
        <v>45764</v>
      </c>
      <c r="D2700" s="2" t="s">
        <v>2337</v>
      </c>
      <c r="E2700" t="s">
        <v>5055</v>
      </c>
      <c r="F2700" s="2" t="s">
        <v>13</v>
      </c>
      <c r="G2700" s="2" t="s">
        <v>95</v>
      </c>
      <c r="H2700" s="2">
        <v>1</v>
      </c>
      <c r="I2700" s="19">
        <v>372.21</v>
      </c>
      <c r="J2700" s="2" t="s">
        <v>50</v>
      </c>
      <c r="K2700" s="2" t="s">
        <v>103</v>
      </c>
      <c r="L2700" s="2">
        <v>3</v>
      </c>
      <c r="M2700" s="18">
        <f t="shared" si="842"/>
        <v>372.21</v>
      </c>
      <c r="T2700" t="str">
        <f t="shared" si="843"/>
        <v>Lost Sale</v>
      </c>
      <c r="U2700" t="str">
        <f t="shared" si="844"/>
        <v>No</v>
      </c>
      <c r="V2700" t="str">
        <f t="shared" si="845"/>
        <v>Yes</v>
      </c>
      <c r="X2700">
        <f t="shared" si="846"/>
        <v>567</v>
      </c>
      <c r="Y2700">
        <f t="shared" si="847"/>
        <v>440</v>
      </c>
      <c r="Z2700" s="18">
        <f t="shared" si="848"/>
        <v>1463424.4009529033</v>
      </c>
      <c r="AA2700" s="18">
        <f t="shared" si="849"/>
        <v>118285.78776560788</v>
      </c>
      <c r="AB2700" s="17">
        <f t="shared" si="850"/>
        <v>3.8140589569160999</v>
      </c>
      <c r="AC2700" s="2" t="s">
        <v>95</v>
      </c>
      <c r="AD2700" s="2" t="s">
        <v>13</v>
      </c>
      <c r="AE2700" t="str">
        <f t="shared" si="851"/>
        <v>Home &amp; Kitchen</v>
      </c>
      <c r="AF2700" t="str">
        <f t="shared" si="852"/>
        <v>Home &amp; Kitchen</v>
      </c>
      <c r="AG2700" t="str" cm="1">
        <f t="array" ref="AG2700">INDEX(AD:AD,ROW())</f>
        <v>Home &amp; Kitchen</v>
      </c>
      <c r="AH2700">
        <f t="shared" si="860"/>
        <v>32</v>
      </c>
      <c r="AI2700" t="str">
        <f t="shared" si="853"/>
        <v>Home &amp; Kitchen</v>
      </c>
      <c r="AK2700">
        <f t="shared" si="854"/>
        <v>2025</v>
      </c>
      <c r="AL2700">
        <f t="shared" si="855"/>
        <v>4</v>
      </c>
      <c r="AM2700">
        <f t="shared" si="856"/>
        <v>17</v>
      </c>
      <c r="AN2700">
        <f t="shared" si="857"/>
        <v>5</v>
      </c>
      <c r="AO2700" t="str">
        <f t="shared" si="858"/>
        <v>Weekday</v>
      </c>
      <c r="AR2700" s="20">
        <f t="shared" si="859"/>
        <v>1</v>
      </c>
    </row>
    <row r="2701" spans="1:44" x14ac:dyDescent="0.35">
      <c r="A2701" t="str">
        <f t="shared" si="841"/>
        <v>CUST2700</v>
      </c>
      <c r="B2701" s="2" t="s">
        <v>3037</v>
      </c>
      <c r="C2701" s="4">
        <v>45503</v>
      </c>
      <c r="D2701" s="2" t="s">
        <v>283</v>
      </c>
      <c r="E2701" t="s">
        <v>5055</v>
      </c>
      <c r="F2701" s="2" t="s">
        <v>19</v>
      </c>
      <c r="G2701" s="2" t="s">
        <v>128</v>
      </c>
      <c r="H2701" s="2">
        <v>1</v>
      </c>
      <c r="I2701" s="19">
        <v>2729.09</v>
      </c>
      <c r="J2701" s="2" t="s">
        <v>5046</v>
      </c>
      <c r="K2701" s="2" t="s">
        <v>16</v>
      </c>
      <c r="L2701" s="2">
        <v>5</v>
      </c>
      <c r="M2701" s="18">
        <f t="shared" si="842"/>
        <v>2729.09</v>
      </c>
      <c r="T2701" t="str">
        <f t="shared" si="843"/>
        <v>Completed</v>
      </c>
      <c r="U2701" t="str">
        <f t="shared" si="844"/>
        <v>Yes</v>
      </c>
      <c r="V2701" t="str">
        <f t="shared" si="845"/>
        <v>No</v>
      </c>
      <c r="X2701">
        <f t="shared" si="846"/>
        <v>567</v>
      </c>
      <c r="Y2701">
        <f t="shared" si="847"/>
        <v>440</v>
      </c>
      <c r="Z2701" s="18">
        <f t="shared" si="848"/>
        <v>2759712.3299794244</v>
      </c>
      <c r="AA2701" s="18">
        <f t="shared" si="849"/>
        <v>330643.50635802455</v>
      </c>
      <c r="AB2701" s="17">
        <f t="shared" si="850"/>
        <v>3.8641711229946525</v>
      </c>
      <c r="AC2701" s="2" t="s">
        <v>128</v>
      </c>
      <c r="AD2701" s="2" t="s">
        <v>19</v>
      </c>
      <c r="AE2701" t="str">
        <f t="shared" si="851"/>
        <v>Electronics</v>
      </c>
      <c r="AF2701" t="str">
        <f t="shared" si="852"/>
        <v>Electronics</v>
      </c>
      <c r="AG2701" t="str" cm="1">
        <f t="array" ref="AG2701">INDEX(AD:AD,ROW())</f>
        <v>Electronics</v>
      </c>
      <c r="AH2701">
        <f t="shared" si="860"/>
        <v>48</v>
      </c>
      <c r="AI2701" t="str">
        <f t="shared" si="853"/>
        <v>Electronics</v>
      </c>
      <c r="AK2701">
        <f t="shared" si="854"/>
        <v>2024</v>
      </c>
      <c r="AL2701">
        <f t="shared" si="855"/>
        <v>7</v>
      </c>
      <c r="AM2701">
        <f t="shared" si="856"/>
        <v>30</v>
      </c>
      <c r="AN2701">
        <f t="shared" si="857"/>
        <v>3</v>
      </c>
      <c r="AO2701" t="str">
        <f t="shared" si="858"/>
        <v>Weekday</v>
      </c>
      <c r="AR2701" s="20">
        <f t="shared" si="859"/>
        <v>0</v>
      </c>
    </row>
    <row r="2702" spans="1:44" x14ac:dyDescent="0.35">
      <c r="A2702" t="str">
        <f t="shared" si="841"/>
        <v>CUST2701</v>
      </c>
      <c r="B2702" s="2" t="s">
        <v>3038</v>
      </c>
      <c r="C2702" s="4">
        <v>45494</v>
      </c>
      <c r="D2702" s="2" t="s">
        <v>820</v>
      </c>
      <c r="E2702" t="s">
        <v>5048</v>
      </c>
      <c r="F2702" s="2" t="s">
        <v>42</v>
      </c>
      <c r="G2702" s="2" t="s">
        <v>170</v>
      </c>
      <c r="H2702" s="2">
        <v>2</v>
      </c>
      <c r="I2702" s="19">
        <v>924.06</v>
      </c>
      <c r="J2702" s="2" t="s">
        <v>20</v>
      </c>
      <c r="K2702" s="2" t="s">
        <v>16</v>
      </c>
      <c r="L2702" s="2">
        <v>1</v>
      </c>
      <c r="M2702" s="18">
        <f t="shared" si="842"/>
        <v>1848.12</v>
      </c>
      <c r="T2702" t="str">
        <f t="shared" si="843"/>
        <v>Completed</v>
      </c>
      <c r="U2702" t="str">
        <f t="shared" si="844"/>
        <v>Yes</v>
      </c>
      <c r="V2702" t="str">
        <f t="shared" si="845"/>
        <v>No</v>
      </c>
      <c r="X2702">
        <f t="shared" si="846"/>
        <v>590</v>
      </c>
      <c r="Y2702">
        <f t="shared" si="847"/>
        <v>451</v>
      </c>
      <c r="Z2702" s="18">
        <f t="shared" si="848"/>
        <v>1098537.4901531704</v>
      </c>
      <c r="AA2702" s="18">
        <f t="shared" si="849"/>
        <v>96724.388030634553</v>
      </c>
      <c r="AB2702" s="17">
        <f t="shared" si="850"/>
        <v>3.9001122334455669</v>
      </c>
      <c r="AC2702" s="2" t="s">
        <v>170</v>
      </c>
      <c r="AD2702" s="2" t="s">
        <v>42</v>
      </c>
      <c r="AE2702" t="str">
        <f t="shared" si="851"/>
        <v>Beauty</v>
      </c>
      <c r="AF2702" t="str">
        <f t="shared" si="852"/>
        <v>Beauty</v>
      </c>
      <c r="AG2702" t="str" cm="1">
        <f t="array" ref="AG2702">INDEX(AD:AD,ROW())</f>
        <v>Beauty</v>
      </c>
      <c r="AH2702">
        <f t="shared" si="860"/>
        <v>70</v>
      </c>
      <c r="AI2702" t="str">
        <f t="shared" si="853"/>
        <v>Beauty</v>
      </c>
      <c r="AK2702">
        <f t="shared" si="854"/>
        <v>2024</v>
      </c>
      <c r="AL2702">
        <f t="shared" si="855"/>
        <v>7</v>
      </c>
      <c r="AM2702">
        <f t="shared" si="856"/>
        <v>21</v>
      </c>
      <c r="AN2702">
        <f t="shared" si="857"/>
        <v>1</v>
      </c>
      <c r="AO2702" t="str">
        <f t="shared" si="858"/>
        <v>Weekend</v>
      </c>
      <c r="AR2702" s="20">
        <f t="shared" si="859"/>
        <v>0</v>
      </c>
    </row>
    <row r="2703" spans="1:44" x14ac:dyDescent="0.35">
      <c r="A2703" t="str">
        <f t="shared" si="841"/>
        <v>CUST2702</v>
      </c>
      <c r="B2703" s="2" t="s">
        <v>3039</v>
      </c>
      <c r="C2703" s="4">
        <v>44942</v>
      </c>
      <c r="D2703" s="2" t="s">
        <v>1389</v>
      </c>
      <c r="E2703" t="s">
        <v>5049</v>
      </c>
      <c r="F2703" s="2" t="s">
        <v>42</v>
      </c>
      <c r="G2703" s="2" t="s">
        <v>170</v>
      </c>
      <c r="H2703" s="2">
        <v>1</v>
      </c>
      <c r="I2703" s="19">
        <v>1399.99</v>
      </c>
      <c r="J2703" s="2" t="s">
        <v>5047</v>
      </c>
      <c r="K2703" s="2" t="s">
        <v>16</v>
      </c>
      <c r="L2703" s="2">
        <v>4</v>
      </c>
      <c r="M2703" s="18">
        <f t="shared" si="842"/>
        <v>1399.99</v>
      </c>
      <c r="T2703" t="str">
        <f t="shared" si="843"/>
        <v>Completed</v>
      </c>
      <c r="U2703" t="str">
        <f t="shared" si="844"/>
        <v>Yes</v>
      </c>
      <c r="V2703" t="str">
        <f t="shared" si="845"/>
        <v>No</v>
      </c>
      <c r="X2703">
        <f t="shared" si="846"/>
        <v>595</v>
      </c>
      <c r="Y2703">
        <f t="shared" si="847"/>
        <v>444</v>
      </c>
      <c r="Z2703" s="18">
        <f t="shared" si="848"/>
        <v>1098537.4901531704</v>
      </c>
      <c r="AA2703" s="18">
        <f t="shared" si="849"/>
        <v>96724.388030634553</v>
      </c>
      <c r="AB2703" s="17">
        <f t="shared" si="850"/>
        <v>3.9001122334455669</v>
      </c>
      <c r="AC2703" s="2" t="s">
        <v>170</v>
      </c>
      <c r="AD2703" s="2" t="s">
        <v>42</v>
      </c>
      <c r="AE2703" t="str">
        <f t="shared" si="851"/>
        <v>Beauty</v>
      </c>
      <c r="AF2703" t="str">
        <f t="shared" si="852"/>
        <v>Beauty</v>
      </c>
      <c r="AG2703" t="str" cm="1">
        <f t="array" ref="AG2703">INDEX(AD:AD,ROW())</f>
        <v>Beauty</v>
      </c>
      <c r="AH2703">
        <f t="shared" si="860"/>
        <v>70</v>
      </c>
      <c r="AI2703" t="str">
        <f t="shared" si="853"/>
        <v>Beauty</v>
      </c>
      <c r="AK2703">
        <f t="shared" si="854"/>
        <v>2023</v>
      </c>
      <c r="AL2703">
        <f t="shared" si="855"/>
        <v>1</v>
      </c>
      <c r="AM2703">
        <f t="shared" si="856"/>
        <v>16</v>
      </c>
      <c r="AN2703">
        <f t="shared" si="857"/>
        <v>2</v>
      </c>
      <c r="AO2703" t="str">
        <f t="shared" si="858"/>
        <v>Weekday</v>
      </c>
      <c r="AR2703" s="20">
        <f t="shared" si="859"/>
        <v>0</v>
      </c>
    </row>
    <row r="2704" spans="1:44" x14ac:dyDescent="0.35">
      <c r="A2704" t="str">
        <f t="shared" si="841"/>
        <v>CUST2703</v>
      </c>
      <c r="B2704" s="2" t="s">
        <v>3040</v>
      </c>
      <c r="C2704" s="4">
        <v>45559</v>
      </c>
      <c r="D2704" s="2" t="s">
        <v>283</v>
      </c>
      <c r="E2704" t="s">
        <v>5051</v>
      </c>
      <c r="F2704" s="2" t="s">
        <v>19</v>
      </c>
      <c r="G2704" s="2" t="s">
        <v>128</v>
      </c>
      <c r="H2704" s="2">
        <v>2</v>
      </c>
      <c r="I2704" s="19">
        <v>2984.26</v>
      </c>
      <c r="J2704" s="2" t="s">
        <v>5047</v>
      </c>
      <c r="K2704" s="2" t="s">
        <v>103</v>
      </c>
      <c r="L2704" s="2">
        <v>5</v>
      </c>
      <c r="M2704" s="18">
        <f t="shared" si="842"/>
        <v>5968.52</v>
      </c>
      <c r="T2704" t="str">
        <f t="shared" si="843"/>
        <v>Lost Sale</v>
      </c>
      <c r="U2704" t="str">
        <f t="shared" si="844"/>
        <v>No</v>
      </c>
      <c r="V2704" t="str">
        <f t="shared" si="845"/>
        <v>Yes</v>
      </c>
      <c r="X2704">
        <f t="shared" si="846"/>
        <v>619</v>
      </c>
      <c r="Y2704">
        <f t="shared" si="847"/>
        <v>468</v>
      </c>
      <c r="Z2704" s="18">
        <f t="shared" si="848"/>
        <v>2759712.3299794244</v>
      </c>
      <c r="AA2704" s="18">
        <f t="shared" si="849"/>
        <v>330643.50635802455</v>
      </c>
      <c r="AB2704" s="17">
        <f t="shared" si="850"/>
        <v>3.8641711229946525</v>
      </c>
      <c r="AC2704" s="2" t="s">
        <v>128</v>
      </c>
      <c r="AD2704" s="2" t="s">
        <v>19</v>
      </c>
      <c r="AE2704" t="str">
        <f t="shared" si="851"/>
        <v>Electronics</v>
      </c>
      <c r="AF2704" t="str">
        <f t="shared" si="852"/>
        <v>Electronics</v>
      </c>
      <c r="AG2704" t="str" cm="1">
        <f t="array" ref="AG2704">INDEX(AD:AD,ROW())</f>
        <v>Electronics</v>
      </c>
      <c r="AH2704">
        <f t="shared" si="860"/>
        <v>48</v>
      </c>
      <c r="AI2704" t="str">
        <f t="shared" si="853"/>
        <v>Electronics</v>
      </c>
      <c r="AK2704">
        <f t="shared" si="854"/>
        <v>2024</v>
      </c>
      <c r="AL2704">
        <f t="shared" si="855"/>
        <v>9</v>
      </c>
      <c r="AM2704">
        <f t="shared" si="856"/>
        <v>24</v>
      </c>
      <c r="AN2704">
        <f t="shared" si="857"/>
        <v>3</v>
      </c>
      <c r="AO2704" t="str">
        <f t="shared" si="858"/>
        <v>Weekday</v>
      </c>
      <c r="AR2704" s="20">
        <f t="shared" si="859"/>
        <v>1</v>
      </c>
    </row>
    <row r="2705" spans="1:44" x14ac:dyDescent="0.35">
      <c r="A2705" t="str">
        <f t="shared" si="841"/>
        <v>CUST2704</v>
      </c>
      <c r="B2705" s="2" t="s">
        <v>3041</v>
      </c>
      <c r="C2705" s="4">
        <v>45559</v>
      </c>
      <c r="D2705" s="2" t="s">
        <v>641</v>
      </c>
      <c r="E2705" t="s">
        <v>5055</v>
      </c>
      <c r="F2705" s="2" t="s">
        <v>13</v>
      </c>
      <c r="G2705" s="2" t="s">
        <v>37</v>
      </c>
      <c r="H2705" s="2">
        <v>1</v>
      </c>
      <c r="I2705" s="19">
        <v>566.75</v>
      </c>
      <c r="J2705" s="2" t="s">
        <v>50</v>
      </c>
      <c r="K2705" s="2" t="s">
        <v>31</v>
      </c>
      <c r="L2705" s="2">
        <v>4</v>
      </c>
      <c r="M2705" s="18">
        <f t="shared" si="842"/>
        <v>566.75</v>
      </c>
      <c r="T2705" t="str">
        <f t="shared" si="843"/>
        <v>Pending</v>
      </c>
      <c r="U2705" t="str">
        <f t="shared" si="844"/>
        <v>No</v>
      </c>
      <c r="V2705" t="str">
        <f t="shared" si="845"/>
        <v>Yes</v>
      </c>
      <c r="X2705">
        <f t="shared" si="846"/>
        <v>567</v>
      </c>
      <c r="Y2705">
        <f t="shared" si="847"/>
        <v>440</v>
      </c>
      <c r="Z2705" s="18">
        <f t="shared" si="848"/>
        <v>1463424.4009529033</v>
      </c>
      <c r="AA2705" s="18">
        <f t="shared" si="849"/>
        <v>118285.78776560788</v>
      </c>
      <c r="AB2705" s="17">
        <f t="shared" si="850"/>
        <v>3.8140589569160999</v>
      </c>
      <c r="AC2705" s="2" t="s">
        <v>37</v>
      </c>
      <c r="AD2705" s="2" t="s">
        <v>13</v>
      </c>
      <c r="AE2705" t="str">
        <f t="shared" si="851"/>
        <v>Home &amp; Kitchen</v>
      </c>
      <c r="AF2705" t="str">
        <f t="shared" si="852"/>
        <v>Home &amp; Kitchen</v>
      </c>
      <c r="AG2705" t="str" cm="1">
        <f t="array" ref="AG2705">INDEX(AD:AD,ROW())</f>
        <v>Home &amp; Kitchen</v>
      </c>
      <c r="AH2705">
        <f t="shared" si="860"/>
        <v>8</v>
      </c>
      <c r="AI2705" t="str">
        <f t="shared" si="853"/>
        <v>Home &amp; Kitchen</v>
      </c>
      <c r="AK2705">
        <f t="shared" si="854"/>
        <v>2024</v>
      </c>
      <c r="AL2705">
        <f t="shared" si="855"/>
        <v>9</v>
      </c>
      <c r="AM2705">
        <f t="shared" si="856"/>
        <v>24</v>
      </c>
      <c r="AN2705">
        <f t="shared" si="857"/>
        <v>3</v>
      </c>
      <c r="AO2705" t="str">
        <f t="shared" si="858"/>
        <v>Weekday</v>
      </c>
      <c r="AR2705" s="20">
        <f t="shared" si="859"/>
        <v>0</v>
      </c>
    </row>
    <row r="2706" spans="1:44" x14ac:dyDescent="0.35">
      <c r="A2706" t="str">
        <f t="shared" si="841"/>
        <v>CUST2705</v>
      </c>
      <c r="B2706" s="2" t="s">
        <v>3042</v>
      </c>
      <c r="C2706" s="4">
        <v>45597</v>
      </c>
      <c r="D2706" s="2" t="s">
        <v>799</v>
      </c>
      <c r="E2706" t="s">
        <v>5052</v>
      </c>
      <c r="F2706" s="2" t="s">
        <v>42</v>
      </c>
      <c r="G2706" s="2" t="s">
        <v>170</v>
      </c>
      <c r="H2706" s="2">
        <v>1</v>
      </c>
      <c r="I2706" s="19">
        <v>876.25</v>
      </c>
      <c r="J2706" s="2" t="s">
        <v>50</v>
      </c>
      <c r="K2706" s="2" t="s">
        <v>16</v>
      </c>
      <c r="L2706" s="2">
        <v>4</v>
      </c>
      <c r="M2706" s="18">
        <f t="shared" si="842"/>
        <v>876.25</v>
      </c>
      <c r="T2706" t="str">
        <f t="shared" si="843"/>
        <v>Completed</v>
      </c>
      <c r="U2706" t="str">
        <f t="shared" si="844"/>
        <v>No</v>
      </c>
      <c r="V2706" t="str">
        <f t="shared" si="845"/>
        <v>No</v>
      </c>
      <c r="X2706">
        <f t="shared" si="846"/>
        <v>573</v>
      </c>
      <c r="Y2706">
        <f t="shared" si="847"/>
        <v>450</v>
      </c>
      <c r="Z2706" s="18">
        <f t="shared" si="848"/>
        <v>1098537.4901531704</v>
      </c>
      <c r="AA2706" s="18">
        <f t="shared" si="849"/>
        <v>96724.388030634553</v>
      </c>
      <c r="AB2706" s="17">
        <f t="shared" si="850"/>
        <v>3.9001122334455669</v>
      </c>
      <c r="AC2706" s="2" t="s">
        <v>170</v>
      </c>
      <c r="AD2706" s="2" t="s">
        <v>42</v>
      </c>
      <c r="AE2706" t="str">
        <f t="shared" si="851"/>
        <v>Beauty</v>
      </c>
      <c r="AF2706" t="str">
        <f t="shared" si="852"/>
        <v>Beauty</v>
      </c>
      <c r="AG2706" t="str" cm="1">
        <f t="array" ref="AG2706">INDEX(AD:AD,ROW())</f>
        <v>Beauty</v>
      </c>
      <c r="AH2706">
        <f t="shared" si="860"/>
        <v>70</v>
      </c>
      <c r="AI2706" t="str">
        <f t="shared" si="853"/>
        <v>Beauty</v>
      </c>
      <c r="AK2706">
        <f t="shared" si="854"/>
        <v>2024</v>
      </c>
      <c r="AL2706">
        <f t="shared" si="855"/>
        <v>11</v>
      </c>
      <c r="AM2706">
        <f t="shared" si="856"/>
        <v>1</v>
      </c>
      <c r="AN2706">
        <f t="shared" si="857"/>
        <v>6</v>
      </c>
      <c r="AO2706" t="str">
        <f t="shared" si="858"/>
        <v>Weekday</v>
      </c>
      <c r="AR2706" s="20">
        <f t="shared" si="859"/>
        <v>0</v>
      </c>
    </row>
    <row r="2707" spans="1:44" x14ac:dyDescent="0.35">
      <c r="A2707" t="str">
        <f t="shared" si="841"/>
        <v>CUST2706</v>
      </c>
      <c r="B2707" s="2" t="s">
        <v>3043</v>
      </c>
      <c r="C2707" s="4">
        <v>45750</v>
      </c>
      <c r="D2707" s="2" t="s">
        <v>1048</v>
      </c>
      <c r="E2707" t="s">
        <v>5049</v>
      </c>
      <c r="F2707" s="2" t="s">
        <v>23</v>
      </c>
      <c r="G2707" s="2" t="s">
        <v>24</v>
      </c>
      <c r="H2707" s="2">
        <v>2</v>
      </c>
      <c r="I2707" s="19">
        <v>167.53</v>
      </c>
      <c r="J2707" s="2" t="s">
        <v>5046</v>
      </c>
      <c r="K2707" s="2" t="s">
        <v>16</v>
      </c>
      <c r="L2707" s="2">
        <v>1</v>
      </c>
      <c r="M2707" s="18">
        <f t="shared" si="842"/>
        <v>335.06</v>
      </c>
      <c r="T2707" t="str">
        <f t="shared" si="843"/>
        <v>Completed</v>
      </c>
      <c r="U2707" t="str">
        <f t="shared" si="844"/>
        <v>No</v>
      </c>
      <c r="V2707" t="str">
        <f t="shared" si="845"/>
        <v>No</v>
      </c>
      <c r="X2707">
        <f t="shared" si="846"/>
        <v>595</v>
      </c>
      <c r="Y2707">
        <f t="shared" si="847"/>
        <v>444</v>
      </c>
      <c r="Z2707" s="18">
        <f t="shared" si="848"/>
        <v>594714.6477588166</v>
      </c>
      <c r="AA2707" s="18">
        <f t="shared" si="849"/>
        <v>60882.938065984097</v>
      </c>
      <c r="AB2707" s="17">
        <f t="shared" si="850"/>
        <v>3.804733727810651</v>
      </c>
      <c r="AC2707" s="2" t="s">
        <v>24</v>
      </c>
      <c r="AD2707" s="2" t="s">
        <v>23</v>
      </c>
      <c r="AE2707" t="str">
        <f t="shared" si="851"/>
        <v>Books</v>
      </c>
      <c r="AF2707" t="str">
        <f t="shared" si="852"/>
        <v>Books</v>
      </c>
      <c r="AG2707" t="str" cm="1">
        <f t="array" ref="AG2707">INDEX(AD:AD,ROW())</f>
        <v>Books</v>
      </c>
      <c r="AH2707">
        <f t="shared" si="860"/>
        <v>4</v>
      </c>
      <c r="AI2707" t="str">
        <f t="shared" si="853"/>
        <v>Books</v>
      </c>
      <c r="AK2707">
        <f t="shared" si="854"/>
        <v>2025</v>
      </c>
      <c r="AL2707">
        <f t="shared" si="855"/>
        <v>4</v>
      </c>
      <c r="AM2707">
        <f t="shared" si="856"/>
        <v>3</v>
      </c>
      <c r="AN2707">
        <f t="shared" si="857"/>
        <v>5</v>
      </c>
      <c r="AO2707" t="str">
        <f t="shared" si="858"/>
        <v>Weekday</v>
      </c>
      <c r="AR2707" s="20">
        <f t="shared" si="859"/>
        <v>0</v>
      </c>
    </row>
    <row r="2708" spans="1:44" x14ac:dyDescent="0.35">
      <c r="A2708" t="str">
        <f t="shared" si="841"/>
        <v>CUST2707</v>
      </c>
      <c r="B2708" s="2" t="s">
        <v>3044</v>
      </c>
      <c r="C2708" s="4">
        <v>45310</v>
      </c>
      <c r="D2708" s="2" t="s">
        <v>228</v>
      </c>
      <c r="E2708" t="s">
        <v>5052</v>
      </c>
      <c r="F2708" s="2" t="s">
        <v>23</v>
      </c>
      <c r="G2708" s="2" t="s">
        <v>68</v>
      </c>
      <c r="H2708" s="2">
        <v>1</v>
      </c>
      <c r="I2708" s="19">
        <v>307.39</v>
      </c>
      <c r="J2708" s="2" t="s">
        <v>50</v>
      </c>
      <c r="K2708" s="2" t="s">
        <v>31</v>
      </c>
      <c r="L2708" s="2">
        <v>4</v>
      </c>
      <c r="M2708" s="18">
        <f t="shared" si="842"/>
        <v>307.39</v>
      </c>
      <c r="T2708" t="str">
        <f t="shared" si="843"/>
        <v>Pending</v>
      </c>
      <c r="U2708" t="str">
        <f t="shared" si="844"/>
        <v>No</v>
      </c>
      <c r="V2708" t="str">
        <f t="shared" si="845"/>
        <v>Yes</v>
      </c>
      <c r="X2708">
        <f t="shared" si="846"/>
        <v>573</v>
      </c>
      <c r="Y2708">
        <f t="shared" si="847"/>
        <v>450</v>
      </c>
      <c r="Z2708" s="18">
        <f t="shared" si="848"/>
        <v>594714.6477588166</v>
      </c>
      <c r="AA2708" s="18">
        <f t="shared" si="849"/>
        <v>60882.938065984097</v>
      </c>
      <c r="AB2708" s="17">
        <f t="shared" si="850"/>
        <v>3.804733727810651</v>
      </c>
      <c r="AC2708" s="2" t="s">
        <v>68</v>
      </c>
      <c r="AD2708" s="2" t="s">
        <v>23</v>
      </c>
      <c r="AE2708" t="str">
        <f t="shared" si="851"/>
        <v>Books</v>
      </c>
      <c r="AF2708" t="str">
        <f t="shared" si="852"/>
        <v>Books</v>
      </c>
      <c r="AG2708" t="str" cm="1">
        <f t="array" ref="AG2708">INDEX(AD:AD,ROW())</f>
        <v>Books</v>
      </c>
      <c r="AH2708">
        <f t="shared" si="860"/>
        <v>20</v>
      </c>
      <c r="AI2708" t="str">
        <f t="shared" si="853"/>
        <v>Books</v>
      </c>
      <c r="AK2708">
        <f t="shared" si="854"/>
        <v>2024</v>
      </c>
      <c r="AL2708">
        <f t="shared" si="855"/>
        <v>1</v>
      </c>
      <c r="AM2708">
        <f t="shared" si="856"/>
        <v>19</v>
      </c>
      <c r="AN2708">
        <f t="shared" si="857"/>
        <v>6</v>
      </c>
      <c r="AO2708" t="str">
        <f t="shared" si="858"/>
        <v>Weekday</v>
      </c>
      <c r="AR2708" s="20">
        <f t="shared" si="859"/>
        <v>0</v>
      </c>
    </row>
    <row r="2709" spans="1:44" x14ac:dyDescent="0.35">
      <c r="A2709" t="str">
        <f t="shared" si="841"/>
        <v>CUST2708</v>
      </c>
      <c r="B2709" s="2" t="s">
        <v>3045</v>
      </c>
      <c r="C2709" s="4">
        <v>45586</v>
      </c>
      <c r="D2709" s="2" t="s">
        <v>244</v>
      </c>
      <c r="E2709" t="s">
        <v>5053</v>
      </c>
      <c r="F2709" s="2" t="s">
        <v>42</v>
      </c>
      <c r="G2709" s="2" t="s">
        <v>5044</v>
      </c>
      <c r="H2709" s="2">
        <v>2</v>
      </c>
      <c r="I2709" s="19">
        <v>610.55999999999995</v>
      </c>
      <c r="J2709" s="2" t="s">
        <v>15</v>
      </c>
      <c r="K2709" s="2" t="s">
        <v>16</v>
      </c>
      <c r="L2709" s="2">
        <v>4</v>
      </c>
      <c r="M2709" s="18">
        <f t="shared" si="842"/>
        <v>1221.1199999999999</v>
      </c>
      <c r="T2709" t="str">
        <f t="shared" si="843"/>
        <v>Completed</v>
      </c>
      <c r="U2709" t="str">
        <f t="shared" si="844"/>
        <v>Yes</v>
      </c>
      <c r="V2709" t="str">
        <f t="shared" si="845"/>
        <v>No</v>
      </c>
      <c r="X2709">
        <f t="shared" si="846"/>
        <v>559</v>
      </c>
      <c r="Y2709">
        <f t="shared" si="847"/>
        <v>408</v>
      </c>
      <c r="Z2709" s="18">
        <f t="shared" si="848"/>
        <v>1098537.4901531704</v>
      </c>
      <c r="AA2709" s="18">
        <f t="shared" si="849"/>
        <v>96724.388030634553</v>
      </c>
      <c r="AB2709" s="17">
        <f t="shared" si="850"/>
        <v>3.9001122334455669</v>
      </c>
      <c r="AC2709" s="2" t="s">
        <v>5044</v>
      </c>
      <c r="AD2709" s="2" t="s">
        <v>42</v>
      </c>
      <c r="AE2709" t="str">
        <f t="shared" si="851"/>
        <v>Beauty</v>
      </c>
      <c r="AF2709" t="str">
        <f t="shared" si="852"/>
        <v>Beauty</v>
      </c>
      <c r="AG2709" t="str" cm="1">
        <f t="array" ref="AG2709">INDEX(AD:AD,ROW())</f>
        <v>Beauty</v>
      </c>
      <c r="AH2709">
        <f t="shared" si="860"/>
        <v>64</v>
      </c>
      <c r="AI2709" t="str">
        <f t="shared" si="853"/>
        <v>Beauty</v>
      </c>
      <c r="AK2709">
        <f t="shared" si="854"/>
        <v>2024</v>
      </c>
      <c r="AL2709">
        <f t="shared" si="855"/>
        <v>10</v>
      </c>
      <c r="AM2709">
        <f t="shared" si="856"/>
        <v>21</v>
      </c>
      <c r="AN2709">
        <f t="shared" si="857"/>
        <v>2</v>
      </c>
      <c r="AO2709" t="str">
        <f t="shared" si="858"/>
        <v>Weekday</v>
      </c>
      <c r="AR2709" s="20">
        <f t="shared" si="859"/>
        <v>0</v>
      </c>
    </row>
    <row r="2710" spans="1:44" x14ac:dyDescent="0.35">
      <c r="A2710" t="str">
        <f t="shared" si="841"/>
        <v>CUST2709</v>
      </c>
      <c r="B2710" s="2" t="s">
        <v>3046</v>
      </c>
      <c r="C2710" s="4">
        <v>45696</v>
      </c>
      <c r="D2710" s="2" t="s">
        <v>462</v>
      </c>
      <c r="E2710" t="s">
        <v>5049</v>
      </c>
      <c r="F2710" s="2" t="s">
        <v>42</v>
      </c>
      <c r="G2710" s="2" t="s">
        <v>188</v>
      </c>
      <c r="H2710" s="2">
        <v>2</v>
      </c>
      <c r="I2710" s="19">
        <v>531.17999999999995</v>
      </c>
      <c r="J2710" s="2" t="s">
        <v>5046</v>
      </c>
      <c r="K2710" s="2" t="s">
        <v>16</v>
      </c>
      <c r="L2710" s="2">
        <v>3</v>
      </c>
      <c r="M2710" s="18">
        <f t="shared" si="842"/>
        <v>1062.3599999999999</v>
      </c>
      <c r="T2710" t="str">
        <f t="shared" si="843"/>
        <v>Completed</v>
      </c>
      <c r="U2710" t="str">
        <f t="shared" si="844"/>
        <v>Yes</v>
      </c>
      <c r="V2710" t="str">
        <f t="shared" si="845"/>
        <v>No</v>
      </c>
      <c r="X2710">
        <f t="shared" si="846"/>
        <v>595</v>
      </c>
      <c r="Y2710">
        <f t="shared" si="847"/>
        <v>444</v>
      </c>
      <c r="Z2710" s="18">
        <f t="shared" si="848"/>
        <v>1098537.4901531704</v>
      </c>
      <c r="AA2710" s="18">
        <f t="shared" si="849"/>
        <v>96724.388030634553</v>
      </c>
      <c r="AB2710" s="17">
        <f t="shared" si="850"/>
        <v>3.9001122334455669</v>
      </c>
      <c r="AC2710" s="2" t="s">
        <v>188</v>
      </c>
      <c r="AD2710" s="2" t="s">
        <v>42</v>
      </c>
      <c r="AE2710" t="str">
        <f t="shared" si="851"/>
        <v>Beauty</v>
      </c>
      <c r="AF2710" t="str">
        <f t="shared" si="852"/>
        <v>Beauty</v>
      </c>
      <c r="AG2710" t="str" cm="1">
        <f t="array" ref="AG2710">INDEX(AD:AD,ROW())</f>
        <v>Beauty</v>
      </c>
      <c r="AH2710">
        <f t="shared" si="860"/>
        <v>80</v>
      </c>
      <c r="AI2710" t="str">
        <f t="shared" si="853"/>
        <v>Beauty</v>
      </c>
      <c r="AK2710">
        <f t="shared" si="854"/>
        <v>2025</v>
      </c>
      <c r="AL2710">
        <f t="shared" si="855"/>
        <v>2</v>
      </c>
      <c r="AM2710">
        <f t="shared" si="856"/>
        <v>8</v>
      </c>
      <c r="AN2710">
        <f t="shared" si="857"/>
        <v>7</v>
      </c>
      <c r="AO2710" t="str">
        <f t="shared" si="858"/>
        <v>Weekend</v>
      </c>
      <c r="AR2710" s="20">
        <f t="shared" si="859"/>
        <v>0</v>
      </c>
    </row>
    <row r="2711" spans="1:44" x14ac:dyDescent="0.35">
      <c r="A2711" t="str">
        <f t="shared" si="841"/>
        <v>CUST2710</v>
      </c>
      <c r="B2711" s="2" t="s">
        <v>3047</v>
      </c>
      <c r="C2711" s="4">
        <v>45573</v>
      </c>
      <c r="D2711" s="2" t="s">
        <v>577</v>
      </c>
      <c r="E2711" t="s">
        <v>5049</v>
      </c>
      <c r="F2711" s="2" t="s">
        <v>13</v>
      </c>
      <c r="G2711" s="2" t="s">
        <v>95</v>
      </c>
      <c r="H2711" s="2">
        <v>1</v>
      </c>
      <c r="I2711" s="19">
        <v>655.04999999999995</v>
      </c>
      <c r="J2711" s="2" t="s">
        <v>5046</v>
      </c>
      <c r="K2711" s="2" t="s">
        <v>16</v>
      </c>
      <c r="L2711" s="2">
        <v>4</v>
      </c>
      <c r="M2711" s="18">
        <f t="shared" si="842"/>
        <v>655.04999999999995</v>
      </c>
      <c r="T2711" t="str">
        <f t="shared" si="843"/>
        <v>Completed</v>
      </c>
      <c r="U2711" t="str">
        <f t="shared" si="844"/>
        <v>No</v>
      </c>
      <c r="V2711" t="str">
        <f t="shared" si="845"/>
        <v>No</v>
      </c>
      <c r="X2711">
        <f t="shared" si="846"/>
        <v>595</v>
      </c>
      <c r="Y2711">
        <f t="shared" si="847"/>
        <v>444</v>
      </c>
      <c r="Z2711" s="18">
        <f t="shared" si="848"/>
        <v>1463424.4009529033</v>
      </c>
      <c r="AA2711" s="18">
        <f t="shared" si="849"/>
        <v>118285.78776560788</v>
      </c>
      <c r="AB2711" s="17">
        <f t="shared" si="850"/>
        <v>3.8140589569160999</v>
      </c>
      <c r="AC2711" s="2" t="s">
        <v>95</v>
      </c>
      <c r="AD2711" s="2" t="s">
        <v>13</v>
      </c>
      <c r="AE2711" t="str">
        <f t="shared" si="851"/>
        <v>Home &amp; Kitchen</v>
      </c>
      <c r="AF2711" t="str">
        <f t="shared" si="852"/>
        <v>Home &amp; Kitchen</v>
      </c>
      <c r="AG2711" t="str" cm="1">
        <f t="array" ref="AG2711">INDEX(AD:AD,ROW())</f>
        <v>Home &amp; Kitchen</v>
      </c>
      <c r="AH2711">
        <f t="shared" si="860"/>
        <v>32</v>
      </c>
      <c r="AI2711" t="str">
        <f t="shared" si="853"/>
        <v>Home &amp; Kitchen</v>
      </c>
      <c r="AK2711">
        <f t="shared" si="854"/>
        <v>2024</v>
      </c>
      <c r="AL2711">
        <f t="shared" si="855"/>
        <v>10</v>
      </c>
      <c r="AM2711">
        <f t="shared" si="856"/>
        <v>8</v>
      </c>
      <c r="AN2711">
        <f t="shared" si="857"/>
        <v>3</v>
      </c>
      <c r="AO2711" t="str">
        <f t="shared" si="858"/>
        <v>Weekday</v>
      </c>
      <c r="AR2711" s="20">
        <f t="shared" si="859"/>
        <v>0</v>
      </c>
    </row>
    <row r="2712" spans="1:44" x14ac:dyDescent="0.35">
      <c r="A2712" t="str">
        <f t="shared" si="841"/>
        <v>CUST2711</v>
      </c>
      <c r="B2712" s="2" t="s">
        <v>3048</v>
      </c>
      <c r="C2712" s="4">
        <v>45607</v>
      </c>
      <c r="D2712" s="2" t="s">
        <v>832</v>
      </c>
      <c r="E2712" t="s">
        <v>5048</v>
      </c>
      <c r="F2712" s="2" t="s">
        <v>23</v>
      </c>
      <c r="G2712" s="2" t="s">
        <v>75</v>
      </c>
      <c r="H2712" s="2">
        <v>2</v>
      </c>
      <c r="I2712" s="19">
        <v>285.48</v>
      </c>
      <c r="J2712" s="2" t="s">
        <v>50</v>
      </c>
      <c r="K2712" s="2" t="s">
        <v>76</v>
      </c>
      <c r="L2712" s="31"/>
      <c r="M2712" s="18">
        <f t="shared" si="842"/>
        <v>570.96</v>
      </c>
      <c r="T2712" t="str">
        <f t="shared" si="843"/>
        <v>Completed</v>
      </c>
      <c r="U2712" t="str">
        <f t="shared" si="844"/>
        <v>No</v>
      </c>
      <c r="V2712" t="str">
        <f t="shared" si="845"/>
        <v>No</v>
      </c>
      <c r="X2712">
        <f t="shared" si="846"/>
        <v>590</v>
      </c>
      <c r="Y2712">
        <f t="shared" si="847"/>
        <v>451</v>
      </c>
      <c r="Z2712" s="18">
        <f t="shared" si="848"/>
        <v>594714.6477588166</v>
      </c>
      <c r="AA2712" s="18">
        <f t="shared" si="849"/>
        <v>60882.938065984097</v>
      </c>
      <c r="AB2712" s="17">
        <f t="shared" si="850"/>
        <v>3.804733727810651</v>
      </c>
      <c r="AC2712" s="2" t="s">
        <v>75</v>
      </c>
      <c r="AD2712" s="2" t="s">
        <v>23</v>
      </c>
      <c r="AE2712" t="str">
        <f t="shared" si="851"/>
        <v>Books</v>
      </c>
      <c r="AF2712" t="str">
        <f t="shared" si="852"/>
        <v>Books</v>
      </c>
      <c r="AG2712" t="str" cm="1">
        <f t="array" ref="AG2712">INDEX(AD:AD,ROW())</f>
        <v>Books</v>
      </c>
      <c r="AH2712">
        <f t="shared" si="860"/>
        <v>23</v>
      </c>
      <c r="AI2712" t="str">
        <f t="shared" si="853"/>
        <v>Books</v>
      </c>
      <c r="AK2712">
        <f t="shared" si="854"/>
        <v>2024</v>
      </c>
      <c r="AL2712">
        <f t="shared" si="855"/>
        <v>11</v>
      </c>
      <c r="AM2712">
        <f t="shared" si="856"/>
        <v>11</v>
      </c>
      <c r="AN2712">
        <f t="shared" si="857"/>
        <v>2</v>
      </c>
      <c r="AO2712" t="str">
        <f t="shared" si="858"/>
        <v>Weekday</v>
      </c>
      <c r="AR2712" s="20">
        <f t="shared" si="859"/>
        <v>1</v>
      </c>
    </row>
    <row r="2713" spans="1:44" x14ac:dyDescent="0.35">
      <c r="A2713" t="str">
        <f t="shared" si="841"/>
        <v>CUST2712</v>
      </c>
      <c r="B2713" s="2" t="s">
        <v>3049</v>
      </c>
      <c r="C2713" s="4">
        <v>45320</v>
      </c>
      <c r="D2713" s="2" t="s">
        <v>559</v>
      </c>
      <c r="E2713" t="s">
        <v>5051</v>
      </c>
      <c r="F2713" s="2" t="s">
        <v>23</v>
      </c>
      <c r="G2713" s="2" t="s">
        <v>68</v>
      </c>
      <c r="H2713" s="2">
        <v>2</v>
      </c>
      <c r="I2713" s="19">
        <v>203.42</v>
      </c>
      <c r="J2713" s="2" t="s">
        <v>15</v>
      </c>
      <c r="K2713" s="2" t="s">
        <v>16</v>
      </c>
      <c r="L2713" s="2">
        <v>3</v>
      </c>
      <c r="M2713" s="18">
        <f t="shared" si="842"/>
        <v>406.84</v>
      </c>
      <c r="T2713" t="str">
        <f t="shared" si="843"/>
        <v>Completed</v>
      </c>
      <c r="U2713" t="str">
        <f t="shared" si="844"/>
        <v>No</v>
      </c>
      <c r="V2713" t="str">
        <f t="shared" si="845"/>
        <v>No</v>
      </c>
      <c r="X2713">
        <f t="shared" si="846"/>
        <v>619</v>
      </c>
      <c r="Y2713">
        <f t="shared" si="847"/>
        <v>468</v>
      </c>
      <c r="Z2713" s="18">
        <f t="shared" si="848"/>
        <v>594714.6477588166</v>
      </c>
      <c r="AA2713" s="18">
        <f t="shared" si="849"/>
        <v>60882.938065984097</v>
      </c>
      <c r="AB2713" s="17">
        <f t="shared" si="850"/>
        <v>3.804733727810651</v>
      </c>
      <c r="AC2713" s="2" t="s">
        <v>68</v>
      </c>
      <c r="AD2713" s="2" t="s">
        <v>23</v>
      </c>
      <c r="AE2713" t="str">
        <f t="shared" si="851"/>
        <v>Books</v>
      </c>
      <c r="AF2713" t="str">
        <f t="shared" si="852"/>
        <v>Books</v>
      </c>
      <c r="AG2713" t="str" cm="1">
        <f t="array" ref="AG2713">INDEX(AD:AD,ROW())</f>
        <v>Books</v>
      </c>
      <c r="AH2713">
        <f t="shared" si="860"/>
        <v>20</v>
      </c>
      <c r="AI2713" t="str">
        <f t="shared" si="853"/>
        <v>Books</v>
      </c>
      <c r="AK2713">
        <f t="shared" si="854"/>
        <v>2024</v>
      </c>
      <c r="AL2713">
        <f t="shared" si="855"/>
        <v>1</v>
      </c>
      <c r="AM2713">
        <f t="shared" si="856"/>
        <v>29</v>
      </c>
      <c r="AN2713">
        <f t="shared" si="857"/>
        <v>2</v>
      </c>
      <c r="AO2713" t="str">
        <f t="shared" si="858"/>
        <v>Weekday</v>
      </c>
      <c r="AR2713" s="20">
        <f t="shared" si="859"/>
        <v>0</v>
      </c>
    </row>
    <row r="2714" spans="1:44" x14ac:dyDescent="0.35">
      <c r="A2714" t="str">
        <f t="shared" si="841"/>
        <v>CUST2713</v>
      </c>
      <c r="B2714" s="2" t="s">
        <v>3050</v>
      </c>
      <c r="C2714" s="4">
        <v>45480</v>
      </c>
      <c r="D2714" s="2" t="s">
        <v>527</v>
      </c>
      <c r="E2714" t="s">
        <v>5050</v>
      </c>
      <c r="F2714" s="2" t="s">
        <v>29</v>
      </c>
      <c r="G2714" s="2" t="s">
        <v>5043</v>
      </c>
      <c r="H2714" s="2">
        <v>1</v>
      </c>
      <c r="I2714" s="19">
        <v>1727.17</v>
      </c>
      <c r="J2714" s="2" t="s">
        <v>5038</v>
      </c>
      <c r="K2714" s="2" t="s">
        <v>16</v>
      </c>
      <c r="L2714" s="2">
        <v>5</v>
      </c>
      <c r="M2714" s="18">
        <f t="shared" si="842"/>
        <v>1727.17</v>
      </c>
      <c r="T2714" t="str">
        <f t="shared" si="843"/>
        <v>Completed</v>
      </c>
      <c r="U2714" t="str">
        <f t="shared" si="844"/>
        <v>Yes</v>
      </c>
      <c r="V2714" t="str">
        <f t="shared" si="845"/>
        <v>No</v>
      </c>
      <c r="X2714">
        <f t="shared" si="846"/>
        <v>589</v>
      </c>
      <c r="Y2714">
        <f t="shared" si="847"/>
        <v>426</v>
      </c>
      <c r="Z2714" s="18">
        <f t="shared" si="848"/>
        <v>1892867.2841657216</v>
      </c>
      <c r="AA2714" s="18">
        <f t="shared" si="849"/>
        <v>199432.98236095349</v>
      </c>
      <c r="AB2714" s="17">
        <f t="shared" si="850"/>
        <v>3.8949824970828471</v>
      </c>
      <c r="AC2714" s="2" t="s">
        <v>5043</v>
      </c>
      <c r="AD2714" s="2" t="s">
        <v>29</v>
      </c>
      <c r="AE2714" t="str">
        <f t="shared" si="851"/>
        <v>Fashion</v>
      </c>
      <c r="AF2714" t="str">
        <f t="shared" si="852"/>
        <v>Fashion</v>
      </c>
      <c r="AG2714" t="str" cm="1">
        <f t="array" ref="AG2714">INDEX(AD:AD,ROW())</f>
        <v>Fashion</v>
      </c>
      <c r="AH2714">
        <f t="shared" si="860"/>
        <v>55</v>
      </c>
      <c r="AI2714" t="str">
        <f t="shared" si="853"/>
        <v>Fashion</v>
      </c>
      <c r="AK2714">
        <f t="shared" si="854"/>
        <v>2024</v>
      </c>
      <c r="AL2714">
        <f t="shared" si="855"/>
        <v>7</v>
      </c>
      <c r="AM2714">
        <f t="shared" si="856"/>
        <v>7</v>
      </c>
      <c r="AN2714">
        <f t="shared" si="857"/>
        <v>1</v>
      </c>
      <c r="AO2714" t="str">
        <f t="shared" si="858"/>
        <v>Weekend</v>
      </c>
      <c r="AR2714" s="20">
        <f t="shared" si="859"/>
        <v>0</v>
      </c>
    </row>
    <row r="2715" spans="1:44" x14ac:dyDescent="0.35">
      <c r="A2715" t="str">
        <f t="shared" si="841"/>
        <v>CUST2714</v>
      </c>
      <c r="B2715" s="2" t="s">
        <v>3051</v>
      </c>
      <c r="C2715" s="4">
        <v>45675</v>
      </c>
      <c r="D2715" s="2" t="s">
        <v>632</v>
      </c>
      <c r="E2715" t="s">
        <v>5053</v>
      </c>
      <c r="F2715" s="2" t="s">
        <v>23</v>
      </c>
      <c r="G2715" s="2" t="s">
        <v>75</v>
      </c>
      <c r="H2715" s="2">
        <v>1</v>
      </c>
      <c r="I2715" s="19">
        <v>462.99</v>
      </c>
      <c r="J2715" s="2" t="s">
        <v>5046</v>
      </c>
      <c r="K2715" s="2" t="s">
        <v>16</v>
      </c>
      <c r="L2715" s="2">
        <v>3</v>
      </c>
      <c r="M2715" s="18">
        <f t="shared" si="842"/>
        <v>462.99</v>
      </c>
      <c r="T2715" t="str">
        <f t="shared" si="843"/>
        <v>Completed</v>
      </c>
      <c r="U2715" t="str">
        <f t="shared" si="844"/>
        <v>No</v>
      </c>
      <c r="V2715" t="str">
        <f t="shared" si="845"/>
        <v>No</v>
      </c>
      <c r="X2715">
        <f t="shared" si="846"/>
        <v>559</v>
      </c>
      <c r="Y2715">
        <f t="shared" si="847"/>
        <v>408</v>
      </c>
      <c r="Z2715" s="18">
        <f t="shared" si="848"/>
        <v>594714.6477588166</v>
      </c>
      <c r="AA2715" s="18">
        <f t="shared" si="849"/>
        <v>60882.938065984097</v>
      </c>
      <c r="AB2715" s="17">
        <f t="shared" si="850"/>
        <v>3.804733727810651</v>
      </c>
      <c r="AC2715" s="2" t="s">
        <v>75</v>
      </c>
      <c r="AD2715" s="2" t="s">
        <v>23</v>
      </c>
      <c r="AE2715" t="str">
        <f t="shared" si="851"/>
        <v>Books</v>
      </c>
      <c r="AF2715" t="str">
        <f t="shared" si="852"/>
        <v>Books</v>
      </c>
      <c r="AG2715" t="str" cm="1">
        <f t="array" ref="AG2715">INDEX(AD:AD,ROW())</f>
        <v>Books</v>
      </c>
      <c r="AH2715">
        <f t="shared" si="860"/>
        <v>23</v>
      </c>
      <c r="AI2715" t="str">
        <f t="shared" si="853"/>
        <v>Books</v>
      </c>
      <c r="AK2715">
        <f t="shared" si="854"/>
        <v>2025</v>
      </c>
      <c r="AL2715">
        <f t="shared" si="855"/>
        <v>1</v>
      </c>
      <c r="AM2715">
        <f t="shared" si="856"/>
        <v>18</v>
      </c>
      <c r="AN2715">
        <f t="shared" si="857"/>
        <v>7</v>
      </c>
      <c r="AO2715" t="str">
        <f t="shared" si="858"/>
        <v>Weekend</v>
      </c>
      <c r="AR2715" s="20">
        <f t="shared" si="859"/>
        <v>0</v>
      </c>
    </row>
    <row r="2716" spans="1:44" x14ac:dyDescent="0.35">
      <c r="A2716" t="str">
        <f t="shared" si="841"/>
        <v>CUST2715</v>
      </c>
      <c r="B2716" s="2" t="s">
        <v>3052</v>
      </c>
      <c r="C2716" s="4">
        <v>45443</v>
      </c>
      <c r="D2716" s="2" t="s">
        <v>219</v>
      </c>
      <c r="E2716" t="s">
        <v>5048</v>
      </c>
      <c r="F2716" s="2" t="s">
        <v>29</v>
      </c>
      <c r="G2716" s="2" t="s">
        <v>138</v>
      </c>
      <c r="H2716" s="2">
        <v>1</v>
      </c>
      <c r="I2716" s="19">
        <v>2066.89</v>
      </c>
      <c r="J2716" s="2" t="s">
        <v>15</v>
      </c>
      <c r="K2716" s="2" t="s">
        <v>76</v>
      </c>
      <c r="L2716" s="2">
        <v>4</v>
      </c>
      <c r="M2716" s="18">
        <f t="shared" si="842"/>
        <v>2066.89</v>
      </c>
      <c r="T2716" t="str">
        <f t="shared" si="843"/>
        <v>Completed</v>
      </c>
      <c r="U2716" t="str">
        <f t="shared" si="844"/>
        <v>No</v>
      </c>
      <c r="V2716" t="str">
        <f t="shared" si="845"/>
        <v>No</v>
      </c>
      <c r="X2716">
        <f t="shared" si="846"/>
        <v>590</v>
      </c>
      <c r="Y2716">
        <f t="shared" si="847"/>
        <v>451</v>
      </c>
      <c r="Z2716" s="18">
        <f t="shared" si="848"/>
        <v>1892867.2841657216</v>
      </c>
      <c r="AA2716" s="18">
        <f t="shared" si="849"/>
        <v>199432.98236095349</v>
      </c>
      <c r="AB2716" s="17">
        <f t="shared" si="850"/>
        <v>3.8949824970828471</v>
      </c>
      <c r="AC2716" s="2" t="s">
        <v>138</v>
      </c>
      <c r="AD2716" s="2" t="s">
        <v>29</v>
      </c>
      <c r="AE2716" t="str">
        <f t="shared" si="851"/>
        <v>Fashion</v>
      </c>
      <c r="AF2716" t="str">
        <f t="shared" si="852"/>
        <v>Fashion</v>
      </c>
      <c r="AG2716" t="str" cm="1">
        <f t="array" ref="AG2716">INDEX(AD:AD,ROW())</f>
        <v>Fashion</v>
      </c>
      <c r="AH2716">
        <f t="shared" si="860"/>
        <v>53</v>
      </c>
      <c r="AI2716" t="str">
        <f t="shared" si="853"/>
        <v>Fashion</v>
      </c>
      <c r="AK2716">
        <f t="shared" si="854"/>
        <v>2024</v>
      </c>
      <c r="AL2716">
        <f t="shared" si="855"/>
        <v>5</v>
      </c>
      <c r="AM2716">
        <f t="shared" si="856"/>
        <v>31</v>
      </c>
      <c r="AN2716">
        <f t="shared" si="857"/>
        <v>6</v>
      </c>
      <c r="AO2716" t="str">
        <f t="shared" si="858"/>
        <v>Weekday</v>
      </c>
      <c r="AR2716" s="20">
        <f t="shared" si="859"/>
        <v>1</v>
      </c>
    </row>
    <row r="2717" spans="1:44" x14ac:dyDescent="0.35">
      <c r="A2717" t="str">
        <f t="shared" si="841"/>
        <v>CUST2716</v>
      </c>
      <c r="B2717" s="2" t="s">
        <v>3053</v>
      </c>
      <c r="C2717" s="4">
        <v>45826</v>
      </c>
      <c r="D2717" s="2" t="s">
        <v>532</v>
      </c>
      <c r="E2717" t="s">
        <v>5051</v>
      </c>
      <c r="F2717" s="2" t="s">
        <v>13</v>
      </c>
      <c r="G2717" s="2" t="s">
        <v>34</v>
      </c>
      <c r="H2717" s="2">
        <v>1</v>
      </c>
      <c r="I2717" s="19">
        <v>821.04</v>
      </c>
      <c r="J2717" s="2" t="s">
        <v>20</v>
      </c>
      <c r="K2717" s="2" t="s">
        <v>16</v>
      </c>
      <c r="L2717" s="2">
        <v>2</v>
      </c>
      <c r="M2717" s="18">
        <f t="shared" si="842"/>
        <v>821.04</v>
      </c>
      <c r="T2717" t="str">
        <f t="shared" si="843"/>
        <v>Completed</v>
      </c>
      <c r="U2717" t="str">
        <f t="shared" si="844"/>
        <v>No</v>
      </c>
      <c r="V2717" t="str">
        <f t="shared" si="845"/>
        <v>No</v>
      </c>
      <c r="X2717">
        <f t="shared" si="846"/>
        <v>619</v>
      </c>
      <c r="Y2717">
        <f t="shared" si="847"/>
        <v>468</v>
      </c>
      <c r="Z2717" s="18">
        <f t="shared" si="848"/>
        <v>1463424.4009529033</v>
      </c>
      <c r="AA2717" s="18">
        <f t="shared" si="849"/>
        <v>118285.78776560788</v>
      </c>
      <c r="AB2717" s="17">
        <f t="shared" si="850"/>
        <v>3.8140589569160999</v>
      </c>
      <c r="AC2717" s="2" t="s">
        <v>34</v>
      </c>
      <c r="AD2717" s="2" t="s">
        <v>13</v>
      </c>
      <c r="AE2717" t="str">
        <f t="shared" si="851"/>
        <v>Home &amp; Kitchen</v>
      </c>
      <c r="AF2717" t="str">
        <f t="shared" si="852"/>
        <v>Home &amp; Kitchen</v>
      </c>
      <c r="AG2717" t="str" cm="1">
        <f t="array" ref="AG2717">INDEX(AD:AD,ROW())</f>
        <v>Home &amp; Kitchen</v>
      </c>
      <c r="AH2717">
        <f t="shared" si="860"/>
        <v>7</v>
      </c>
      <c r="AI2717" t="str">
        <f t="shared" si="853"/>
        <v>Home &amp; Kitchen</v>
      </c>
      <c r="AK2717">
        <f t="shared" si="854"/>
        <v>2025</v>
      </c>
      <c r="AL2717">
        <f t="shared" si="855"/>
        <v>6</v>
      </c>
      <c r="AM2717">
        <f t="shared" si="856"/>
        <v>18</v>
      </c>
      <c r="AN2717">
        <f t="shared" si="857"/>
        <v>4</v>
      </c>
      <c r="AO2717" t="str">
        <f t="shared" si="858"/>
        <v>Weekday</v>
      </c>
      <c r="AR2717" s="20">
        <f t="shared" si="859"/>
        <v>0</v>
      </c>
    </row>
    <row r="2718" spans="1:44" x14ac:dyDescent="0.35">
      <c r="A2718" t="str">
        <f t="shared" si="841"/>
        <v>CUST2717</v>
      </c>
      <c r="B2718" s="2" t="s">
        <v>3054</v>
      </c>
      <c r="C2718" s="4">
        <v>45396</v>
      </c>
      <c r="D2718" s="2" t="s">
        <v>664</v>
      </c>
      <c r="E2718" t="s">
        <v>5054</v>
      </c>
      <c r="F2718" s="2" t="s">
        <v>42</v>
      </c>
      <c r="G2718" s="2" t="s">
        <v>188</v>
      </c>
      <c r="H2718" s="2">
        <v>1</v>
      </c>
      <c r="I2718" s="19">
        <v>193.21</v>
      </c>
      <c r="J2718" s="2" t="s">
        <v>5047</v>
      </c>
      <c r="K2718" s="2" t="s">
        <v>16</v>
      </c>
      <c r="L2718" s="2">
        <v>1</v>
      </c>
      <c r="M2718" s="18">
        <f t="shared" si="842"/>
        <v>193.21</v>
      </c>
      <c r="T2718" t="str">
        <f t="shared" si="843"/>
        <v>Completed</v>
      </c>
      <c r="U2718" t="str">
        <f t="shared" si="844"/>
        <v>No</v>
      </c>
      <c r="V2718" t="str">
        <f t="shared" si="845"/>
        <v>No</v>
      </c>
      <c r="X2718">
        <f t="shared" si="846"/>
        <v>558</v>
      </c>
      <c r="Y2718">
        <f t="shared" si="847"/>
        <v>430</v>
      </c>
      <c r="Z2718" s="18">
        <f t="shared" si="848"/>
        <v>1098537.4901531704</v>
      </c>
      <c r="AA2718" s="18">
        <f t="shared" si="849"/>
        <v>96724.388030634553</v>
      </c>
      <c r="AB2718" s="17">
        <f t="shared" si="850"/>
        <v>3.9001122334455669</v>
      </c>
      <c r="AC2718" s="2" t="s">
        <v>188</v>
      </c>
      <c r="AD2718" s="2" t="s">
        <v>42</v>
      </c>
      <c r="AE2718" t="str">
        <f t="shared" si="851"/>
        <v>Beauty</v>
      </c>
      <c r="AF2718" t="str">
        <f t="shared" si="852"/>
        <v>Beauty</v>
      </c>
      <c r="AG2718" t="str" cm="1">
        <f t="array" ref="AG2718">INDEX(AD:AD,ROW())</f>
        <v>Beauty</v>
      </c>
      <c r="AH2718">
        <f t="shared" si="860"/>
        <v>80</v>
      </c>
      <c r="AI2718" t="str">
        <f t="shared" si="853"/>
        <v>Beauty</v>
      </c>
      <c r="AK2718">
        <f t="shared" si="854"/>
        <v>2024</v>
      </c>
      <c r="AL2718">
        <f t="shared" si="855"/>
        <v>4</v>
      </c>
      <c r="AM2718">
        <f t="shared" si="856"/>
        <v>14</v>
      </c>
      <c r="AN2718">
        <f t="shared" si="857"/>
        <v>1</v>
      </c>
      <c r="AO2718" t="str">
        <f t="shared" si="858"/>
        <v>Weekend</v>
      </c>
      <c r="AR2718" s="20">
        <f t="shared" si="859"/>
        <v>0</v>
      </c>
    </row>
    <row r="2719" spans="1:44" x14ac:dyDescent="0.35">
      <c r="A2719" t="str">
        <f t="shared" si="841"/>
        <v>CUST2718</v>
      </c>
      <c r="B2719" s="2" t="s">
        <v>3055</v>
      </c>
      <c r="C2719" s="4">
        <v>45282</v>
      </c>
      <c r="D2719" s="2" t="s">
        <v>263</v>
      </c>
      <c r="E2719" t="s">
        <v>5055</v>
      </c>
      <c r="F2719" s="2" t="s">
        <v>42</v>
      </c>
      <c r="G2719" s="2" t="s">
        <v>5042</v>
      </c>
      <c r="H2719" s="2">
        <v>2</v>
      </c>
      <c r="I2719" s="19">
        <v>411.87</v>
      </c>
      <c r="J2719" s="2" t="s">
        <v>5038</v>
      </c>
      <c r="K2719" s="2" t="s">
        <v>16</v>
      </c>
      <c r="L2719" s="2">
        <v>5</v>
      </c>
      <c r="M2719" s="18">
        <f t="shared" si="842"/>
        <v>823.74</v>
      </c>
      <c r="T2719" t="str">
        <f t="shared" si="843"/>
        <v>Completed</v>
      </c>
      <c r="U2719" t="str">
        <f t="shared" si="844"/>
        <v>No</v>
      </c>
      <c r="V2719" t="str">
        <f t="shared" si="845"/>
        <v>No</v>
      </c>
      <c r="X2719">
        <f t="shared" si="846"/>
        <v>567</v>
      </c>
      <c r="Y2719">
        <f t="shared" si="847"/>
        <v>440</v>
      </c>
      <c r="Z2719" s="18">
        <f t="shared" si="848"/>
        <v>1098537.4901531704</v>
      </c>
      <c r="AA2719" s="18">
        <f t="shared" si="849"/>
        <v>96724.388030634553</v>
      </c>
      <c r="AB2719" s="17">
        <f t="shared" si="850"/>
        <v>3.9001122334455669</v>
      </c>
      <c r="AC2719" s="2" t="s">
        <v>5042</v>
      </c>
      <c r="AD2719" s="2" t="s">
        <v>42</v>
      </c>
      <c r="AE2719" t="str">
        <f t="shared" si="851"/>
        <v>Beauty</v>
      </c>
      <c r="AF2719" t="str">
        <f t="shared" si="852"/>
        <v>Beauty</v>
      </c>
      <c r="AG2719" t="str" cm="1">
        <f t="array" ref="AG2719">INDEX(AD:AD,ROW())</f>
        <v>Beauty</v>
      </c>
      <c r="AH2719">
        <f t="shared" si="860"/>
        <v>18</v>
      </c>
      <c r="AI2719" t="str">
        <f t="shared" si="853"/>
        <v>Beauty</v>
      </c>
      <c r="AK2719">
        <f t="shared" si="854"/>
        <v>2023</v>
      </c>
      <c r="AL2719">
        <f t="shared" si="855"/>
        <v>12</v>
      </c>
      <c r="AM2719">
        <f t="shared" si="856"/>
        <v>22</v>
      </c>
      <c r="AN2719">
        <f t="shared" si="857"/>
        <v>6</v>
      </c>
      <c r="AO2719" t="str">
        <f t="shared" si="858"/>
        <v>Weekday</v>
      </c>
      <c r="AR2719" s="20">
        <f t="shared" si="859"/>
        <v>0</v>
      </c>
    </row>
    <row r="2720" spans="1:44" x14ac:dyDescent="0.35">
      <c r="A2720" t="str">
        <f t="shared" si="841"/>
        <v>CUST2719</v>
      </c>
      <c r="B2720" s="2" t="s">
        <v>3056</v>
      </c>
      <c r="C2720" s="4">
        <v>45404</v>
      </c>
      <c r="D2720" s="2" t="s">
        <v>398</v>
      </c>
      <c r="E2720" t="s">
        <v>5055</v>
      </c>
      <c r="F2720" s="2" t="s">
        <v>19</v>
      </c>
      <c r="G2720" s="2" t="s">
        <v>60</v>
      </c>
      <c r="H2720" s="2">
        <v>1</v>
      </c>
      <c r="I2720" s="19">
        <v>1938.21</v>
      </c>
      <c r="J2720" s="2" t="s">
        <v>5047</v>
      </c>
      <c r="K2720" s="2" t="s">
        <v>16</v>
      </c>
      <c r="L2720" s="2">
        <v>4</v>
      </c>
      <c r="M2720" s="18">
        <f t="shared" si="842"/>
        <v>1938.21</v>
      </c>
      <c r="T2720" t="str">
        <f t="shared" si="843"/>
        <v>Completed</v>
      </c>
      <c r="U2720" t="str">
        <f t="shared" si="844"/>
        <v>Yes</v>
      </c>
      <c r="V2720" t="str">
        <f t="shared" si="845"/>
        <v>No</v>
      </c>
      <c r="X2720">
        <f t="shared" si="846"/>
        <v>567</v>
      </c>
      <c r="Y2720">
        <f t="shared" si="847"/>
        <v>440</v>
      </c>
      <c r="Z2720" s="18">
        <f t="shared" si="848"/>
        <v>2759712.3299794244</v>
      </c>
      <c r="AA2720" s="18">
        <f t="shared" si="849"/>
        <v>330643.50635802455</v>
      </c>
      <c r="AB2720" s="17">
        <f t="shared" si="850"/>
        <v>3.8641711229946525</v>
      </c>
      <c r="AC2720" s="2" t="s">
        <v>60</v>
      </c>
      <c r="AD2720" s="2" t="s">
        <v>19</v>
      </c>
      <c r="AE2720" t="str">
        <f t="shared" si="851"/>
        <v>Electronics</v>
      </c>
      <c r="AF2720" t="str">
        <f t="shared" si="852"/>
        <v>Electronics</v>
      </c>
      <c r="AG2720" t="str" cm="1">
        <f t="array" ref="AG2720">INDEX(AD:AD,ROW())</f>
        <v>Electronics</v>
      </c>
      <c r="AH2720">
        <f t="shared" si="860"/>
        <v>17</v>
      </c>
      <c r="AI2720" t="str">
        <f t="shared" si="853"/>
        <v>Electronics</v>
      </c>
      <c r="AK2720">
        <f t="shared" si="854"/>
        <v>2024</v>
      </c>
      <c r="AL2720">
        <f t="shared" si="855"/>
        <v>4</v>
      </c>
      <c r="AM2720">
        <f t="shared" si="856"/>
        <v>22</v>
      </c>
      <c r="AN2720">
        <f t="shared" si="857"/>
        <v>2</v>
      </c>
      <c r="AO2720" t="str">
        <f t="shared" si="858"/>
        <v>Weekday</v>
      </c>
      <c r="AR2720" s="20">
        <f t="shared" si="859"/>
        <v>0</v>
      </c>
    </row>
    <row r="2721" spans="1:44" x14ac:dyDescent="0.35">
      <c r="A2721" t="str">
        <f t="shared" si="841"/>
        <v>CUST2720</v>
      </c>
      <c r="B2721" s="2" t="s">
        <v>3057</v>
      </c>
      <c r="C2721" s="4">
        <v>45783</v>
      </c>
      <c r="D2721" s="2" t="s">
        <v>419</v>
      </c>
      <c r="E2721" t="s">
        <v>5053</v>
      </c>
      <c r="F2721" s="2" t="s">
        <v>19</v>
      </c>
      <c r="G2721" s="2" t="s">
        <v>5039</v>
      </c>
      <c r="H2721" s="2">
        <v>1</v>
      </c>
      <c r="I2721" s="19">
        <v>2574.56</v>
      </c>
      <c r="J2721" s="2" t="s">
        <v>50</v>
      </c>
      <c r="K2721" s="2" t="s">
        <v>103</v>
      </c>
      <c r="L2721" s="2">
        <v>5</v>
      </c>
      <c r="M2721" s="18">
        <f t="shared" si="842"/>
        <v>2574.56</v>
      </c>
      <c r="T2721" t="str">
        <f t="shared" si="843"/>
        <v>Lost Sale</v>
      </c>
      <c r="U2721" t="str">
        <f t="shared" si="844"/>
        <v>No</v>
      </c>
      <c r="V2721" t="str">
        <f t="shared" si="845"/>
        <v>Yes</v>
      </c>
      <c r="X2721">
        <f t="shared" si="846"/>
        <v>559</v>
      </c>
      <c r="Y2721">
        <f t="shared" si="847"/>
        <v>408</v>
      </c>
      <c r="Z2721" s="18">
        <f t="shared" si="848"/>
        <v>2759712.3299794244</v>
      </c>
      <c r="AA2721" s="18">
        <f t="shared" si="849"/>
        <v>330643.50635802455</v>
      </c>
      <c r="AB2721" s="17">
        <f t="shared" si="850"/>
        <v>3.8641711229946525</v>
      </c>
      <c r="AC2721" s="2" t="s">
        <v>5039</v>
      </c>
      <c r="AD2721" s="2" t="s">
        <v>19</v>
      </c>
      <c r="AE2721" t="str">
        <f t="shared" si="851"/>
        <v>Electronics</v>
      </c>
      <c r="AF2721" t="str">
        <f t="shared" si="852"/>
        <v>Electronics</v>
      </c>
      <c r="AG2721" t="str" cm="1">
        <f t="array" ref="AG2721">INDEX(AD:AD,ROW())</f>
        <v>Electronics</v>
      </c>
      <c r="AH2721">
        <f t="shared" si="860"/>
        <v>3</v>
      </c>
      <c r="AI2721" t="str">
        <f t="shared" si="853"/>
        <v>Electronics</v>
      </c>
      <c r="AK2721">
        <f t="shared" si="854"/>
        <v>2025</v>
      </c>
      <c r="AL2721">
        <f t="shared" si="855"/>
        <v>5</v>
      </c>
      <c r="AM2721">
        <f t="shared" si="856"/>
        <v>6</v>
      </c>
      <c r="AN2721">
        <f t="shared" si="857"/>
        <v>3</v>
      </c>
      <c r="AO2721" t="str">
        <f t="shared" si="858"/>
        <v>Weekday</v>
      </c>
      <c r="AR2721" s="20">
        <f t="shared" si="859"/>
        <v>1</v>
      </c>
    </row>
    <row r="2722" spans="1:44" x14ac:dyDescent="0.35">
      <c r="A2722" t="str">
        <f t="shared" si="841"/>
        <v>CUST2721</v>
      </c>
      <c r="B2722" s="2" t="s">
        <v>3058</v>
      </c>
      <c r="C2722" s="4">
        <v>45417</v>
      </c>
      <c r="D2722" s="2" t="s">
        <v>715</v>
      </c>
      <c r="E2722" t="s">
        <v>5051</v>
      </c>
      <c r="F2722" s="2" t="s">
        <v>23</v>
      </c>
      <c r="G2722" s="2" t="s">
        <v>24</v>
      </c>
      <c r="H2722" s="2">
        <v>1</v>
      </c>
      <c r="I2722" s="19">
        <v>560.47</v>
      </c>
      <c r="J2722" s="2" t="s">
        <v>5047</v>
      </c>
      <c r="K2722" s="2" t="s">
        <v>16</v>
      </c>
      <c r="L2722" s="2">
        <v>5</v>
      </c>
      <c r="M2722" s="18">
        <f t="shared" si="842"/>
        <v>560.47</v>
      </c>
      <c r="T2722" t="str">
        <f t="shared" si="843"/>
        <v>Completed</v>
      </c>
      <c r="U2722" t="str">
        <f t="shared" si="844"/>
        <v>No</v>
      </c>
      <c r="V2722" t="str">
        <f t="shared" si="845"/>
        <v>No</v>
      </c>
      <c r="X2722">
        <f t="shared" si="846"/>
        <v>619</v>
      </c>
      <c r="Y2722">
        <f t="shared" si="847"/>
        <v>468</v>
      </c>
      <c r="Z2722" s="18">
        <f t="shared" si="848"/>
        <v>594714.6477588166</v>
      </c>
      <c r="AA2722" s="18">
        <f t="shared" si="849"/>
        <v>60882.938065984097</v>
      </c>
      <c r="AB2722" s="17">
        <f t="shared" si="850"/>
        <v>3.804733727810651</v>
      </c>
      <c r="AC2722" s="2" t="s">
        <v>24</v>
      </c>
      <c r="AD2722" s="2" t="s">
        <v>23</v>
      </c>
      <c r="AE2722" t="str">
        <f t="shared" si="851"/>
        <v>Books</v>
      </c>
      <c r="AF2722" t="str">
        <f t="shared" si="852"/>
        <v>Books</v>
      </c>
      <c r="AG2722" t="str" cm="1">
        <f t="array" ref="AG2722">INDEX(AD:AD,ROW())</f>
        <v>Books</v>
      </c>
      <c r="AH2722">
        <f t="shared" si="860"/>
        <v>4</v>
      </c>
      <c r="AI2722" t="str">
        <f t="shared" si="853"/>
        <v>Books</v>
      </c>
      <c r="AK2722">
        <f t="shared" si="854"/>
        <v>2024</v>
      </c>
      <c r="AL2722">
        <f t="shared" si="855"/>
        <v>5</v>
      </c>
      <c r="AM2722">
        <f t="shared" si="856"/>
        <v>5</v>
      </c>
      <c r="AN2722">
        <f t="shared" si="857"/>
        <v>1</v>
      </c>
      <c r="AO2722" t="str">
        <f t="shared" si="858"/>
        <v>Weekend</v>
      </c>
      <c r="AR2722" s="20">
        <f t="shared" si="859"/>
        <v>0</v>
      </c>
    </row>
    <row r="2723" spans="1:44" x14ac:dyDescent="0.35">
      <c r="A2723" t="str">
        <f t="shared" si="841"/>
        <v>CUST2722</v>
      </c>
      <c r="B2723" s="2" t="s">
        <v>3059</v>
      </c>
      <c r="C2723" s="4">
        <v>45261</v>
      </c>
      <c r="D2723" s="2" t="s">
        <v>72</v>
      </c>
      <c r="E2723" t="s">
        <v>5055</v>
      </c>
      <c r="F2723" s="2" t="s">
        <v>13</v>
      </c>
      <c r="G2723" s="2" t="s">
        <v>95</v>
      </c>
      <c r="H2723" s="2">
        <v>1</v>
      </c>
      <c r="I2723" s="19">
        <v>1161.3</v>
      </c>
      <c r="J2723" s="2" t="s">
        <v>20</v>
      </c>
      <c r="K2723" s="2" t="s">
        <v>31</v>
      </c>
      <c r="L2723" s="2">
        <v>4</v>
      </c>
      <c r="M2723" s="18">
        <f t="shared" si="842"/>
        <v>1161.3</v>
      </c>
      <c r="T2723" t="str">
        <f t="shared" si="843"/>
        <v>Pending</v>
      </c>
      <c r="U2723" t="str">
        <f t="shared" si="844"/>
        <v>No</v>
      </c>
      <c r="V2723" t="str">
        <f t="shared" si="845"/>
        <v>Yes</v>
      </c>
      <c r="X2723">
        <f t="shared" si="846"/>
        <v>567</v>
      </c>
      <c r="Y2723">
        <f t="shared" si="847"/>
        <v>440</v>
      </c>
      <c r="Z2723" s="18">
        <f t="shared" si="848"/>
        <v>1463424.4009529033</v>
      </c>
      <c r="AA2723" s="18">
        <f t="shared" si="849"/>
        <v>118285.78776560788</v>
      </c>
      <c r="AB2723" s="17">
        <f t="shared" si="850"/>
        <v>3.8140589569160999</v>
      </c>
      <c r="AC2723" s="2" t="s">
        <v>95</v>
      </c>
      <c r="AD2723" s="2" t="s">
        <v>13</v>
      </c>
      <c r="AE2723" t="str">
        <f t="shared" si="851"/>
        <v>Home &amp; Kitchen</v>
      </c>
      <c r="AF2723" t="str">
        <f t="shared" si="852"/>
        <v>Home &amp; Kitchen</v>
      </c>
      <c r="AG2723" t="str" cm="1">
        <f t="array" ref="AG2723">INDEX(AD:AD,ROW())</f>
        <v>Home &amp; Kitchen</v>
      </c>
      <c r="AH2723">
        <f t="shared" si="860"/>
        <v>32</v>
      </c>
      <c r="AI2723" t="str">
        <f t="shared" si="853"/>
        <v>Home &amp; Kitchen</v>
      </c>
      <c r="AK2723">
        <f t="shared" si="854"/>
        <v>2023</v>
      </c>
      <c r="AL2723">
        <f t="shared" si="855"/>
        <v>12</v>
      </c>
      <c r="AM2723">
        <f t="shared" si="856"/>
        <v>1</v>
      </c>
      <c r="AN2723">
        <f t="shared" si="857"/>
        <v>6</v>
      </c>
      <c r="AO2723" t="str">
        <f t="shared" si="858"/>
        <v>Weekday</v>
      </c>
      <c r="AR2723" s="20">
        <f t="shared" si="859"/>
        <v>0</v>
      </c>
    </row>
    <row r="2724" spans="1:44" x14ac:dyDescent="0.35">
      <c r="A2724" t="str">
        <f t="shared" si="841"/>
        <v>CUST2723</v>
      </c>
      <c r="B2724" s="2" t="s">
        <v>3060</v>
      </c>
      <c r="C2724" s="4">
        <v>45242</v>
      </c>
      <c r="D2724" s="2" t="s">
        <v>312</v>
      </c>
      <c r="E2724" t="s">
        <v>5055</v>
      </c>
      <c r="F2724" s="2" t="s">
        <v>13</v>
      </c>
      <c r="G2724" s="2" t="s">
        <v>34</v>
      </c>
      <c r="H2724" s="2">
        <v>1</v>
      </c>
      <c r="I2724" s="19">
        <v>1721.79</v>
      </c>
      <c r="J2724" s="2" t="s">
        <v>50</v>
      </c>
      <c r="K2724" s="2" t="s">
        <v>76</v>
      </c>
      <c r="L2724" s="2">
        <v>5</v>
      </c>
      <c r="M2724" s="18">
        <f t="shared" si="842"/>
        <v>1721.79</v>
      </c>
      <c r="T2724" t="str">
        <f t="shared" si="843"/>
        <v>Completed</v>
      </c>
      <c r="U2724" t="str">
        <f t="shared" si="844"/>
        <v>No</v>
      </c>
      <c r="V2724" t="str">
        <f t="shared" si="845"/>
        <v>No</v>
      </c>
      <c r="X2724">
        <f t="shared" si="846"/>
        <v>567</v>
      </c>
      <c r="Y2724">
        <f t="shared" si="847"/>
        <v>440</v>
      </c>
      <c r="Z2724" s="18">
        <f t="shared" si="848"/>
        <v>1463424.4009529033</v>
      </c>
      <c r="AA2724" s="18">
        <f t="shared" si="849"/>
        <v>118285.78776560788</v>
      </c>
      <c r="AB2724" s="17">
        <f t="shared" si="850"/>
        <v>3.8140589569160999</v>
      </c>
      <c r="AC2724" s="2" t="s">
        <v>34</v>
      </c>
      <c r="AD2724" s="2" t="s">
        <v>13</v>
      </c>
      <c r="AE2724" t="str">
        <f t="shared" si="851"/>
        <v>Home &amp; Kitchen</v>
      </c>
      <c r="AF2724" t="str">
        <f t="shared" si="852"/>
        <v>Home &amp; Kitchen</v>
      </c>
      <c r="AG2724" t="str" cm="1">
        <f t="array" ref="AG2724">INDEX(AD:AD,ROW())</f>
        <v>Home &amp; Kitchen</v>
      </c>
      <c r="AH2724">
        <f t="shared" si="860"/>
        <v>7</v>
      </c>
      <c r="AI2724" t="str">
        <f t="shared" si="853"/>
        <v>Home &amp; Kitchen</v>
      </c>
      <c r="AK2724">
        <f t="shared" si="854"/>
        <v>2023</v>
      </c>
      <c r="AL2724">
        <f t="shared" si="855"/>
        <v>11</v>
      </c>
      <c r="AM2724">
        <f t="shared" si="856"/>
        <v>12</v>
      </c>
      <c r="AN2724">
        <f t="shared" si="857"/>
        <v>1</v>
      </c>
      <c r="AO2724" t="str">
        <f t="shared" si="858"/>
        <v>Weekend</v>
      </c>
      <c r="AR2724" s="20">
        <f t="shared" si="859"/>
        <v>1</v>
      </c>
    </row>
    <row r="2725" spans="1:44" x14ac:dyDescent="0.35">
      <c r="A2725" t="str">
        <f t="shared" si="841"/>
        <v>CUST2724</v>
      </c>
      <c r="B2725" s="2" t="s">
        <v>3061</v>
      </c>
      <c r="C2725" s="4">
        <v>45490</v>
      </c>
      <c r="D2725" s="2" t="s">
        <v>308</v>
      </c>
      <c r="E2725" t="s">
        <v>5052</v>
      </c>
      <c r="F2725" s="2" t="s">
        <v>13</v>
      </c>
      <c r="G2725" s="2" t="s">
        <v>34</v>
      </c>
      <c r="H2725" s="2">
        <v>1</v>
      </c>
      <c r="I2725" s="19">
        <v>728.62</v>
      </c>
      <c r="J2725" s="2" t="s">
        <v>5047</v>
      </c>
      <c r="K2725" s="2" t="s">
        <v>16</v>
      </c>
      <c r="L2725" s="2">
        <v>4</v>
      </c>
      <c r="M2725" s="18">
        <f t="shared" si="842"/>
        <v>728.62</v>
      </c>
      <c r="T2725" t="str">
        <f t="shared" si="843"/>
        <v>Completed</v>
      </c>
      <c r="U2725" t="str">
        <f t="shared" si="844"/>
        <v>No</v>
      </c>
      <c r="V2725" t="str">
        <f t="shared" si="845"/>
        <v>No</v>
      </c>
      <c r="X2725">
        <f t="shared" si="846"/>
        <v>573</v>
      </c>
      <c r="Y2725">
        <f t="shared" si="847"/>
        <v>450</v>
      </c>
      <c r="Z2725" s="18">
        <f t="shared" si="848"/>
        <v>1463424.4009529033</v>
      </c>
      <c r="AA2725" s="18">
        <f t="shared" si="849"/>
        <v>118285.78776560788</v>
      </c>
      <c r="AB2725" s="17">
        <f t="shared" si="850"/>
        <v>3.8140589569160999</v>
      </c>
      <c r="AC2725" s="2" t="s">
        <v>34</v>
      </c>
      <c r="AD2725" s="2" t="s">
        <v>13</v>
      </c>
      <c r="AE2725" t="str">
        <f t="shared" si="851"/>
        <v>Home &amp; Kitchen</v>
      </c>
      <c r="AF2725" t="str">
        <f t="shared" si="852"/>
        <v>Home &amp; Kitchen</v>
      </c>
      <c r="AG2725" t="str" cm="1">
        <f t="array" ref="AG2725">INDEX(AD:AD,ROW())</f>
        <v>Home &amp; Kitchen</v>
      </c>
      <c r="AH2725">
        <f t="shared" si="860"/>
        <v>7</v>
      </c>
      <c r="AI2725" t="str">
        <f t="shared" si="853"/>
        <v>Home &amp; Kitchen</v>
      </c>
      <c r="AK2725">
        <f t="shared" si="854"/>
        <v>2024</v>
      </c>
      <c r="AL2725">
        <f t="shared" si="855"/>
        <v>7</v>
      </c>
      <c r="AM2725">
        <f t="shared" si="856"/>
        <v>17</v>
      </c>
      <c r="AN2725">
        <f t="shared" si="857"/>
        <v>4</v>
      </c>
      <c r="AO2725" t="str">
        <f t="shared" si="858"/>
        <v>Weekday</v>
      </c>
      <c r="AR2725" s="20">
        <f t="shared" si="859"/>
        <v>0</v>
      </c>
    </row>
    <row r="2726" spans="1:44" x14ac:dyDescent="0.35">
      <c r="A2726" t="str">
        <f t="shared" si="841"/>
        <v>CUST2725</v>
      </c>
      <c r="B2726" s="2" t="s">
        <v>3062</v>
      </c>
      <c r="C2726" s="4">
        <v>45218</v>
      </c>
      <c r="D2726" s="2" t="s">
        <v>64</v>
      </c>
      <c r="E2726" t="s">
        <v>5048</v>
      </c>
      <c r="F2726" s="2" t="s">
        <v>23</v>
      </c>
      <c r="G2726" s="2" t="s">
        <v>65</v>
      </c>
      <c r="H2726" s="2">
        <v>1</v>
      </c>
      <c r="I2726" s="19">
        <v>99.84</v>
      </c>
      <c r="J2726" s="2" t="s">
        <v>20</v>
      </c>
      <c r="K2726" s="2" t="s">
        <v>16</v>
      </c>
      <c r="L2726" s="2">
        <v>3</v>
      </c>
      <c r="M2726" s="18">
        <f t="shared" si="842"/>
        <v>99.84</v>
      </c>
      <c r="T2726" t="str">
        <f t="shared" si="843"/>
        <v>Completed</v>
      </c>
      <c r="U2726" t="str">
        <f t="shared" si="844"/>
        <v>No</v>
      </c>
      <c r="V2726" t="str">
        <f t="shared" si="845"/>
        <v>No</v>
      </c>
      <c r="X2726">
        <f t="shared" si="846"/>
        <v>590</v>
      </c>
      <c r="Y2726">
        <f t="shared" si="847"/>
        <v>451</v>
      </c>
      <c r="Z2726" s="18">
        <f t="shared" si="848"/>
        <v>594714.6477588166</v>
      </c>
      <c r="AA2726" s="18">
        <f t="shared" si="849"/>
        <v>60882.938065984097</v>
      </c>
      <c r="AB2726" s="17">
        <f t="shared" si="850"/>
        <v>3.804733727810651</v>
      </c>
      <c r="AC2726" s="2" t="s">
        <v>65</v>
      </c>
      <c r="AD2726" s="2" t="s">
        <v>23</v>
      </c>
      <c r="AE2726" t="str">
        <f t="shared" si="851"/>
        <v>Books</v>
      </c>
      <c r="AF2726" t="str">
        <f t="shared" si="852"/>
        <v>Books</v>
      </c>
      <c r="AG2726" t="str" cm="1">
        <f t="array" ref="AG2726">INDEX(AD:AD,ROW())</f>
        <v>Books</v>
      </c>
      <c r="AH2726">
        <f t="shared" si="860"/>
        <v>19</v>
      </c>
      <c r="AI2726" t="str">
        <f t="shared" si="853"/>
        <v>Books</v>
      </c>
      <c r="AK2726">
        <f t="shared" si="854"/>
        <v>2023</v>
      </c>
      <c r="AL2726">
        <f t="shared" si="855"/>
        <v>10</v>
      </c>
      <c r="AM2726">
        <f t="shared" si="856"/>
        <v>19</v>
      </c>
      <c r="AN2726">
        <f t="shared" si="857"/>
        <v>5</v>
      </c>
      <c r="AO2726" t="str">
        <f t="shared" si="858"/>
        <v>Weekday</v>
      </c>
      <c r="AR2726" s="20">
        <f t="shared" si="859"/>
        <v>0</v>
      </c>
    </row>
    <row r="2727" spans="1:44" x14ac:dyDescent="0.35">
      <c r="A2727" t="str">
        <f t="shared" si="841"/>
        <v>CUST2726</v>
      </c>
      <c r="B2727" s="2" t="s">
        <v>3063</v>
      </c>
      <c r="C2727" s="4">
        <v>45711</v>
      </c>
      <c r="D2727" s="2" t="s">
        <v>830</v>
      </c>
      <c r="E2727" t="s">
        <v>5050</v>
      </c>
      <c r="F2727" s="2" t="s">
        <v>42</v>
      </c>
      <c r="G2727" s="2" t="s">
        <v>43</v>
      </c>
      <c r="H2727" s="2">
        <v>1</v>
      </c>
      <c r="I2727" s="19">
        <v>1459.74</v>
      </c>
      <c r="J2727" s="2" t="s">
        <v>5046</v>
      </c>
      <c r="K2727" s="2" t="s">
        <v>16</v>
      </c>
      <c r="L2727" s="2">
        <v>5</v>
      </c>
      <c r="M2727" s="18">
        <f t="shared" si="842"/>
        <v>1459.74</v>
      </c>
      <c r="T2727" t="str">
        <f t="shared" si="843"/>
        <v>Completed</v>
      </c>
      <c r="U2727" t="str">
        <f t="shared" si="844"/>
        <v>Yes</v>
      </c>
      <c r="V2727" t="str">
        <f t="shared" si="845"/>
        <v>No</v>
      </c>
      <c r="X2727">
        <f t="shared" si="846"/>
        <v>589</v>
      </c>
      <c r="Y2727">
        <f t="shared" si="847"/>
        <v>426</v>
      </c>
      <c r="Z2727" s="18">
        <f t="shared" si="848"/>
        <v>1098537.4901531704</v>
      </c>
      <c r="AA2727" s="18">
        <f t="shared" si="849"/>
        <v>96724.388030634553</v>
      </c>
      <c r="AB2727" s="17">
        <f t="shared" si="850"/>
        <v>3.9001122334455669</v>
      </c>
      <c r="AC2727" s="2" t="s">
        <v>43</v>
      </c>
      <c r="AD2727" s="2" t="s">
        <v>42</v>
      </c>
      <c r="AE2727" t="str">
        <f t="shared" si="851"/>
        <v>Beauty</v>
      </c>
      <c r="AF2727" t="str">
        <f t="shared" si="852"/>
        <v>Beauty</v>
      </c>
      <c r="AG2727" t="str" cm="1">
        <f t="array" ref="AG2727">INDEX(AD:AD,ROW())</f>
        <v>Beauty</v>
      </c>
      <c r="AH2727">
        <f t="shared" si="860"/>
        <v>10</v>
      </c>
      <c r="AI2727" t="str">
        <f t="shared" si="853"/>
        <v>Beauty</v>
      </c>
      <c r="AK2727">
        <f t="shared" si="854"/>
        <v>2025</v>
      </c>
      <c r="AL2727">
        <f t="shared" si="855"/>
        <v>2</v>
      </c>
      <c r="AM2727">
        <f t="shared" si="856"/>
        <v>23</v>
      </c>
      <c r="AN2727">
        <f t="shared" si="857"/>
        <v>1</v>
      </c>
      <c r="AO2727" t="str">
        <f t="shared" si="858"/>
        <v>Weekend</v>
      </c>
      <c r="AR2727" s="20">
        <f t="shared" si="859"/>
        <v>0</v>
      </c>
    </row>
    <row r="2728" spans="1:44" x14ac:dyDescent="0.35">
      <c r="A2728" t="str">
        <f t="shared" si="841"/>
        <v>CUST2727</v>
      </c>
      <c r="B2728" s="2" t="s">
        <v>3064</v>
      </c>
      <c r="C2728" s="4">
        <v>45396</v>
      </c>
      <c r="D2728" s="2" t="s">
        <v>715</v>
      </c>
      <c r="E2728" t="s">
        <v>5052</v>
      </c>
      <c r="F2728" s="2" t="s">
        <v>13</v>
      </c>
      <c r="G2728" s="2" t="s">
        <v>37</v>
      </c>
      <c r="H2728" s="2">
        <v>1</v>
      </c>
      <c r="I2728" s="19">
        <v>1266.5999999999999</v>
      </c>
      <c r="J2728" s="2" t="s">
        <v>20</v>
      </c>
      <c r="K2728" s="2" t="s">
        <v>31</v>
      </c>
      <c r="L2728" s="2">
        <v>4</v>
      </c>
      <c r="M2728" s="18">
        <f t="shared" si="842"/>
        <v>1266.5999999999999</v>
      </c>
      <c r="T2728" t="str">
        <f t="shared" si="843"/>
        <v>Pending</v>
      </c>
      <c r="U2728" t="str">
        <f t="shared" si="844"/>
        <v>No</v>
      </c>
      <c r="V2728" t="str">
        <f t="shared" si="845"/>
        <v>Yes</v>
      </c>
      <c r="X2728">
        <f t="shared" si="846"/>
        <v>573</v>
      </c>
      <c r="Y2728">
        <f t="shared" si="847"/>
        <v>450</v>
      </c>
      <c r="Z2728" s="18">
        <f t="shared" si="848"/>
        <v>1463424.4009529033</v>
      </c>
      <c r="AA2728" s="18">
        <f t="shared" si="849"/>
        <v>118285.78776560788</v>
      </c>
      <c r="AB2728" s="17">
        <f t="shared" si="850"/>
        <v>3.8140589569160999</v>
      </c>
      <c r="AC2728" s="2" t="s">
        <v>37</v>
      </c>
      <c r="AD2728" s="2" t="s">
        <v>13</v>
      </c>
      <c r="AE2728" t="str">
        <f t="shared" si="851"/>
        <v>Home &amp; Kitchen</v>
      </c>
      <c r="AF2728" t="str">
        <f t="shared" si="852"/>
        <v>Home &amp; Kitchen</v>
      </c>
      <c r="AG2728" t="str" cm="1">
        <f t="array" ref="AG2728">INDEX(AD:AD,ROW())</f>
        <v>Home &amp; Kitchen</v>
      </c>
      <c r="AH2728">
        <f t="shared" si="860"/>
        <v>8</v>
      </c>
      <c r="AI2728" t="str">
        <f t="shared" si="853"/>
        <v>Home &amp; Kitchen</v>
      </c>
      <c r="AK2728">
        <f t="shared" si="854"/>
        <v>2024</v>
      </c>
      <c r="AL2728">
        <f t="shared" si="855"/>
        <v>4</v>
      </c>
      <c r="AM2728">
        <f t="shared" si="856"/>
        <v>14</v>
      </c>
      <c r="AN2728">
        <f t="shared" si="857"/>
        <v>1</v>
      </c>
      <c r="AO2728" t="str">
        <f t="shared" si="858"/>
        <v>Weekend</v>
      </c>
      <c r="AR2728" s="20">
        <f t="shared" si="859"/>
        <v>0</v>
      </c>
    </row>
    <row r="2729" spans="1:44" x14ac:dyDescent="0.35">
      <c r="A2729" t="str">
        <f t="shared" si="841"/>
        <v>CUST2728</v>
      </c>
      <c r="B2729" s="2" t="s">
        <v>3065</v>
      </c>
      <c r="C2729" s="4">
        <v>45030</v>
      </c>
      <c r="D2729" s="2" t="s">
        <v>344</v>
      </c>
      <c r="E2729" t="s">
        <v>5051</v>
      </c>
      <c r="F2729" s="2" t="s">
        <v>42</v>
      </c>
      <c r="G2729" s="2" t="s">
        <v>170</v>
      </c>
      <c r="H2729" s="2">
        <v>1</v>
      </c>
      <c r="I2729" s="19">
        <v>797.39</v>
      </c>
      <c r="J2729" s="2" t="s">
        <v>20</v>
      </c>
      <c r="K2729" s="2" t="s">
        <v>16</v>
      </c>
      <c r="L2729" s="2">
        <v>5</v>
      </c>
      <c r="M2729" s="18">
        <f t="shared" si="842"/>
        <v>797.39</v>
      </c>
      <c r="T2729" t="str">
        <f t="shared" si="843"/>
        <v>Completed</v>
      </c>
      <c r="U2729" t="str">
        <f t="shared" si="844"/>
        <v>No</v>
      </c>
      <c r="V2729" t="str">
        <f t="shared" si="845"/>
        <v>No</v>
      </c>
      <c r="X2729">
        <f t="shared" si="846"/>
        <v>619</v>
      </c>
      <c r="Y2729">
        <f t="shared" si="847"/>
        <v>468</v>
      </c>
      <c r="Z2729" s="18">
        <f t="shared" si="848"/>
        <v>1098537.4901531704</v>
      </c>
      <c r="AA2729" s="18">
        <f t="shared" si="849"/>
        <v>96724.388030634553</v>
      </c>
      <c r="AB2729" s="17">
        <f t="shared" si="850"/>
        <v>3.9001122334455669</v>
      </c>
      <c r="AC2729" s="2" t="s">
        <v>170</v>
      </c>
      <c r="AD2729" s="2" t="s">
        <v>42</v>
      </c>
      <c r="AE2729" t="str">
        <f t="shared" si="851"/>
        <v>Beauty</v>
      </c>
      <c r="AF2729" t="str">
        <f t="shared" si="852"/>
        <v>Beauty</v>
      </c>
      <c r="AG2729" t="str" cm="1">
        <f t="array" ref="AG2729">INDEX(AD:AD,ROW())</f>
        <v>Beauty</v>
      </c>
      <c r="AH2729">
        <f t="shared" si="860"/>
        <v>70</v>
      </c>
      <c r="AI2729" t="str">
        <f t="shared" si="853"/>
        <v>Beauty</v>
      </c>
      <c r="AK2729">
        <f t="shared" si="854"/>
        <v>2023</v>
      </c>
      <c r="AL2729">
        <f t="shared" si="855"/>
        <v>4</v>
      </c>
      <c r="AM2729">
        <f t="shared" si="856"/>
        <v>14</v>
      </c>
      <c r="AN2729">
        <f t="shared" si="857"/>
        <v>6</v>
      </c>
      <c r="AO2729" t="str">
        <f t="shared" si="858"/>
        <v>Weekday</v>
      </c>
      <c r="AR2729" s="20">
        <f t="shared" si="859"/>
        <v>0</v>
      </c>
    </row>
    <row r="2730" spans="1:44" x14ac:dyDescent="0.35">
      <c r="A2730" t="str">
        <f t="shared" si="841"/>
        <v>CUST2729</v>
      </c>
      <c r="B2730" s="2" t="s">
        <v>3066</v>
      </c>
      <c r="C2730" s="4">
        <v>45287</v>
      </c>
      <c r="D2730" s="2" t="s">
        <v>1034</v>
      </c>
      <c r="E2730" t="s">
        <v>5053</v>
      </c>
      <c r="F2730" s="2" t="s">
        <v>13</v>
      </c>
      <c r="G2730" s="2" t="s">
        <v>95</v>
      </c>
      <c r="H2730" s="2">
        <v>1</v>
      </c>
      <c r="I2730" s="19">
        <v>425.78</v>
      </c>
      <c r="J2730" s="2" t="s">
        <v>15</v>
      </c>
      <c r="K2730" s="2" t="s">
        <v>16</v>
      </c>
      <c r="L2730" s="2">
        <v>5</v>
      </c>
      <c r="M2730" s="18">
        <f t="shared" si="842"/>
        <v>425.78</v>
      </c>
      <c r="T2730" t="str">
        <f t="shared" si="843"/>
        <v>Completed</v>
      </c>
      <c r="U2730" t="str">
        <f t="shared" si="844"/>
        <v>No</v>
      </c>
      <c r="V2730" t="str">
        <f t="shared" si="845"/>
        <v>No</v>
      </c>
      <c r="X2730">
        <f t="shared" si="846"/>
        <v>559</v>
      </c>
      <c r="Y2730">
        <f t="shared" si="847"/>
        <v>408</v>
      </c>
      <c r="Z2730" s="18">
        <f t="shared" si="848"/>
        <v>1463424.4009529033</v>
      </c>
      <c r="AA2730" s="18">
        <f t="shared" si="849"/>
        <v>118285.78776560788</v>
      </c>
      <c r="AB2730" s="17">
        <f t="shared" si="850"/>
        <v>3.8140589569160999</v>
      </c>
      <c r="AC2730" s="2" t="s">
        <v>95</v>
      </c>
      <c r="AD2730" s="2" t="s">
        <v>13</v>
      </c>
      <c r="AE2730" t="str">
        <f t="shared" si="851"/>
        <v>Home &amp; Kitchen</v>
      </c>
      <c r="AF2730" t="str">
        <f t="shared" si="852"/>
        <v>Home &amp; Kitchen</v>
      </c>
      <c r="AG2730" t="str" cm="1">
        <f t="array" ref="AG2730">INDEX(AD:AD,ROW())</f>
        <v>Home &amp; Kitchen</v>
      </c>
      <c r="AH2730">
        <f t="shared" si="860"/>
        <v>32</v>
      </c>
      <c r="AI2730" t="str">
        <f t="shared" si="853"/>
        <v>Home &amp; Kitchen</v>
      </c>
      <c r="AK2730">
        <f t="shared" si="854"/>
        <v>2023</v>
      </c>
      <c r="AL2730">
        <f t="shared" si="855"/>
        <v>12</v>
      </c>
      <c r="AM2730">
        <f t="shared" si="856"/>
        <v>27</v>
      </c>
      <c r="AN2730">
        <f t="shared" si="857"/>
        <v>4</v>
      </c>
      <c r="AO2730" t="str">
        <f t="shared" si="858"/>
        <v>Weekday</v>
      </c>
      <c r="AR2730" s="20">
        <f t="shared" si="859"/>
        <v>0</v>
      </c>
    </row>
    <row r="2731" spans="1:44" x14ac:dyDescent="0.35">
      <c r="A2731" t="str">
        <f t="shared" si="841"/>
        <v>CUST2730</v>
      </c>
      <c r="B2731" s="2" t="s">
        <v>3067</v>
      </c>
      <c r="C2731" s="4">
        <v>45080</v>
      </c>
      <c r="D2731" s="2" t="s">
        <v>114</v>
      </c>
      <c r="E2731" t="s">
        <v>5050</v>
      </c>
      <c r="F2731" s="2" t="s">
        <v>19</v>
      </c>
      <c r="G2731" s="2" t="s">
        <v>128</v>
      </c>
      <c r="H2731" s="2">
        <v>1</v>
      </c>
      <c r="I2731" s="19">
        <v>3333.63</v>
      </c>
      <c r="J2731" s="2" t="s">
        <v>15</v>
      </c>
      <c r="K2731" s="2" t="s">
        <v>16</v>
      </c>
      <c r="L2731" s="2">
        <v>4</v>
      </c>
      <c r="M2731" s="18">
        <f t="shared" si="842"/>
        <v>3333.63</v>
      </c>
      <c r="T2731" t="str">
        <f t="shared" si="843"/>
        <v>Completed</v>
      </c>
      <c r="U2731" t="str">
        <f t="shared" si="844"/>
        <v>Yes</v>
      </c>
      <c r="V2731" t="str">
        <f t="shared" si="845"/>
        <v>No</v>
      </c>
      <c r="X2731">
        <f t="shared" si="846"/>
        <v>589</v>
      </c>
      <c r="Y2731">
        <f t="shared" si="847"/>
        <v>426</v>
      </c>
      <c r="Z2731" s="18">
        <f t="shared" si="848"/>
        <v>2759712.3299794244</v>
      </c>
      <c r="AA2731" s="18">
        <f t="shared" si="849"/>
        <v>330643.50635802455</v>
      </c>
      <c r="AB2731" s="17">
        <f t="shared" si="850"/>
        <v>3.8641711229946525</v>
      </c>
      <c r="AC2731" s="2" t="s">
        <v>128</v>
      </c>
      <c r="AD2731" s="2" t="s">
        <v>19</v>
      </c>
      <c r="AE2731" t="str">
        <f t="shared" si="851"/>
        <v>Electronics</v>
      </c>
      <c r="AF2731" t="str">
        <f t="shared" si="852"/>
        <v>Electronics</v>
      </c>
      <c r="AG2731" t="str" cm="1">
        <f t="array" ref="AG2731">INDEX(AD:AD,ROW())</f>
        <v>Electronics</v>
      </c>
      <c r="AH2731">
        <f t="shared" si="860"/>
        <v>48</v>
      </c>
      <c r="AI2731" t="str">
        <f t="shared" si="853"/>
        <v>Electronics</v>
      </c>
      <c r="AK2731">
        <f t="shared" si="854"/>
        <v>2023</v>
      </c>
      <c r="AL2731">
        <f t="shared" si="855"/>
        <v>6</v>
      </c>
      <c r="AM2731">
        <f t="shared" si="856"/>
        <v>3</v>
      </c>
      <c r="AN2731">
        <f t="shared" si="857"/>
        <v>7</v>
      </c>
      <c r="AO2731" t="str">
        <f t="shared" si="858"/>
        <v>Weekend</v>
      </c>
      <c r="AR2731" s="20">
        <f t="shared" si="859"/>
        <v>0</v>
      </c>
    </row>
    <row r="2732" spans="1:44" x14ac:dyDescent="0.35">
      <c r="A2732" t="str">
        <f t="shared" si="841"/>
        <v>CUST2731</v>
      </c>
      <c r="B2732" s="2" t="s">
        <v>3068</v>
      </c>
      <c r="C2732" s="4">
        <v>45323</v>
      </c>
      <c r="D2732" s="2" t="s">
        <v>259</v>
      </c>
      <c r="E2732" t="s">
        <v>5049</v>
      </c>
      <c r="F2732" s="2" t="s">
        <v>13</v>
      </c>
      <c r="G2732" s="2" t="s">
        <v>37</v>
      </c>
      <c r="H2732" s="2">
        <v>1</v>
      </c>
      <c r="I2732" s="19">
        <v>1267.82</v>
      </c>
      <c r="J2732" s="2" t="s">
        <v>20</v>
      </c>
      <c r="K2732" s="2" t="s">
        <v>103</v>
      </c>
      <c r="L2732" s="2">
        <v>5</v>
      </c>
      <c r="M2732" s="18">
        <f t="shared" si="842"/>
        <v>1267.82</v>
      </c>
      <c r="T2732" t="str">
        <f t="shared" si="843"/>
        <v>Lost Sale</v>
      </c>
      <c r="U2732" t="str">
        <f t="shared" si="844"/>
        <v>No</v>
      </c>
      <c r="V2732" t="str">
        <f t="shared" si="845"/>
        <v>Yes</v>
      </c>
      <c r="X2732">
        <f t="shared" si="846"/>
        <v>595</v>
      </c>
      <c r="Y2732">
        <f t="shared" si="847"/>
        <v>444</v>
      </c>
      <c r="Z2732" s="18">
        <f t="shared" si="848"/>
        <v>1463424.4009529033</v>
      </c>
      <c r="AA2732" s="18">
        <f t="shared" si="849"/>
        <v>118285.78776560788</v>
      </c>
      <c r="AB2732" s="17">
        <f t="shared" si="850"/>
        <v>3.8140589569160999</v>
      </c>
      <c r="AC2732" s="2" t="s">
        <v>37</v>
      </c>
      <c r="AD2732" s="2" t="s">
        <v>13</v>
      </c>
      <c r="AE2732" t="str">
        <f t="shared" si="851"/>
        <v>Home &amp; Kitchen</v>
      </c>
      <c r="AF2732" t="str">
        <f t="shared" si="852"/>
        <v>Home &amp; Kitchen</v>
      </c>
      <c r="AG2732" t="str" cm="1">
        <f t="array" ref="AG2732">INDEX(AD:AD,ROW())</f>
        <v>Home &amp; Kitchen</v>
      </c>
      <c r="AH2732">
        <f t="shared" si="860"/>
        <v>8</v>
      </c>
      <c r="AI2732" t="str">
        <f t="shared" si="853"/>
        <v>Home &amp; Kitchen</v>
      </c>
      <c r="AK2732">
        <f t="shared" si="854"/>
        <v>2024</v>
      </c>
      <c r="AL2732">
        <f t="shared" si="855"/>
        <v>2</v>
      </c>
      <c r="AM2732">
        <f t="shared" si="856"/>
        <v>1</v>
      </c>
      <c r="AN2732">
        <f t="shared" si="857"/>
        <v>5</v>
      </c>
      <c r="AO2732" t="str">
        <f t="shared" si="858"/>
        <v>Weekday</v>
      </c>
      <c r="AR2732" s="20">
        <f t="shared" si="859"/>
        <v>1</v>
      </c>
    </row>
    <row r="2733" spans="1:44" x14ac:dyDescent="0.35">
      <c r="A2733" t="str">
        <f t="shared" si="841"/>
        <v>CUST2732</v>
      </c>
      <c r="B2733" s="2" t="s">
        <v>3069</v>
      </c>
      <c r="C2733" s="4">
        <v>45066</v>
      </c>
      <c r="D2733" s="2" t="s">
        <v>604</v>
      </c>
      <c r="E2733" t="s">
        <v>5055</v>
      </c>
      <c r="F2733" s="2" t="s">
        <v>29</v>
      </c>
      <c r="G2733" s="2" t="s">
        <v>5041</v>
      </c>
      <c r="H2733" s="2">
        <v>1</v>
      </c>
      <c r="I2733" s="19">
        <v>363.5</v>
      </c>
      <c r="J2733" s="2" t="s">
        <v>5047</v>
      </c>
      <c r="K2733" s="2" t="s">
        <v>16</v>
      </c>
      <c r="L2733" s="2">
        <v>1</v>
      </c>
      <c r="M2733" s="18">
        <f t="shared" si="842"/>
        <v>363.5</v>
      </c>
      <c r="T2733" t="str">
        <f t="shared" si="843"/>
        <v>Completed</v>
      </c>
      <c r="U2733" t="str">
        <f t="shared" si="844"/>
        <v>No</v>
      </c>
      <c r="V2733" t="str">
        <f t="shared" si="845"/>
        <v>No</v>
      </c>
      <c r="X2733">
        <f t="shared" si="846"/>
        <v>567</v>
      </c>
      <c r="Y2733">
        <f t="shared" si="847"/>
        <v>440</v>
      </c>
      <c r="Z2733" s="18">
        <f t="shared" si="848"/>
        <v>1892867.2841657216</v>
      </c>
      <c r="AA2733" s="18">
        <f t="shared" si="849"/>
        <v>199432.98236095349</v>
      </c>
      <c r="AB2733" s="17">
        <f t="shared" si="850"/>
        <v>3.8949824970828471</v>
      </c>
      <c r="AC2733" s="2" t="s">
        <v>5041</v>
      </c>
      <c r="AD2733" s="2" t="s">
        <v>29</v>
      </c>
      <c r="AE2733" t="str">
        <f t="shared" si="851"/>
        <v>Fashion</v>
      </c>
      <c r="AF2733" t="str">
        <f t="shared" si="852"/>
        <v>Fashion</v>
      </c>
      <c r="AG2733" t="str" cm="1">
        <f t="array" ref="AG2733">INDEX(AD:AD,ROW())</f>
        <v>Fashion</v>
      </c>
      <c r="AH2733">
        <f t="shared" si="860"/>
        <v>15</v>
      </c>
      <c r="AI2733" t="str">
        <f t="shared" si="853"/>
        <v>Fashion</v>
      </c>
      <c r="AK2733">
        <f t="shared" si="854"/>
        <v>2023</v>
      </c>
      <c r="AL2733">
        <f t="shared" si="855"/>
        <v>5</v>
      </c>
      <c r="AM2733">
        <f t="shared" si="856"/>
        <v>20</v>
      </c>
      <c r="AN2733">
        <f t="shared" si="857"/>
        <v>7</v>
      </c>
      <c r="AO2733" t="str">
        <f t="shared" si="858"/>
        <v>Weekend</v>
      </c>
      <c r="AR2733" s="20">
        <f t="shared" si="859"/>
        <v>0</v>
      </c>
    </row>
    <row r="2734" spans="1:44" x14ac:dyDescent="0.35">
      <c r="A2734" t="str">
        <f t="shared" si="841"/>
        <v>CUST2733</v>
      </c>
      <c r="B2734" s="2" t="s">
        <v>3070</v>
      </c>
      <c r="C2734" s="4">
        <v>45312</v>
      </c>
      <c r="D2734" s="2" t="s">
        <v>228</v>
      </c>
      <c r="E2734" t="s">
        <v>5055</v>
      </c>
      <c r="F2734" s="2" t="s">
        <v>13</v>
      </c>
      <c r="G2734" s="2" t="s">
        <v>37</v>
      </c>
      <c r="H2734" s="2">
        <v>1</v>
      </c>
      <c r="I2734" s="19">
        <v>978.44</v>
      </c>
      <c r="J2734" s="2" t="s">
        <v>20</v>
      </c>
      <c r="K2734" s="2" t="s">
        <v>16</v>
      </c>
      <c r="L2734" s="2">
        <v>5</v>
      </c>
      <c r="M2734" s="18">
        <f t="shared" si="842"/>
        <v>978.44</v>
      </c>
      <c r="T2734" t="str">
        <f t="shared" si="843"/>
        <v>Completed</v>
      </c>
      <c r="U2734" t="str">
        <f t="shared" si="844"/>
        <v>No</v>
      </c>
      <c r="V2734" t="str">
        <f t="shared" si="845"/>
        <v>No</v>
      </c>
      <c r="X2734">
        <f t="shared" si="846"/>
        <v>567</v>
      </c>
      <c r="Y2734">
        <f t="shared" si="847"/>
        <v>440</v>
      </c>
      <c r="Z2734" s="18">
        <f t="shared" si="848"/>
        <v>1463424.4009529033</v>
      </c>
      <c r="AA2734" s="18">
        <f t="shared" si="849"/>
        <v>118285.78776560788</v>
      </c>
      <c r="AB2734" s="17">
        <f t="shared" si="850"/>
        <v>3.8140589569160999</v>
      </c>
      <c r="AC2734" s="2" t="s">
        <v>37</v>
      </c>
      <c r="AD2734" s="2" t="s">
        <v>13</v>
      </c>
      <c r="AE2734" t="str">
        <f t="shared" si="851"/>
        <v>Home &amp; Kitchen</v>
      </c>
      <c r="AF2734" t="str">
        <f t="shared" si="852"/>
        <v>Home &amp; Kitchen</v>
      </c>
      <c r="AG2734" t="str" cm="1">
        <f t="array" ref="AG2734">INDEX(AD:AD,ROW())</f>
        <v>Home &amp; Kitchen</v>
      </c>
      <c r="AH2734">
        <f t="shared" si="860"/>
        <v>8</v>
      </c>
      <c r="AI2734" t="str">
        <f t="shared" si="853"/>
        <v>Home &amp; Kitchen</v>
      </c>
      <c r="AK2734">
        <f t="shared" si="854"/>
        <v>2024</v>
      </c>
      <c r="AL2734">
        <f t="shared" si="855"/>
        <v>1</v>
      </c>
      <c r="AM2734">
        <f t="shared" si="856"/>
        <v>21</v>
      </c>
      <c r="AN2734">
        <f t="shared" si="857"/>
        <v>1</v>
      </c>
      <c r="AO2734" t="str">
        <f t="shared" si="858"/>
        <v>Weekend</v>
      </c>
      <c r="AR2734" s="20">
        <f t="shared" si="859"/>
        <v>0</v>
      </c>
    </row>
    <row r="2735" spans="1:44" x14ac:dyDescent="0.35">
      <c r="A2735" t="str">
        <f t="shared" si="841"/>
        <v>CUST2734</v>
      </c>
      <c r="B2735" s="2" t="s">
        <v>3071</v>
      </c>
      <c r="C2735" s="4">
        <v>45695</v>
      </c>
      <c r="D2735" s="2" t="s">
        <v>522</v>
      </c>
      <c r="E2735" t="s">
        <v>5051</v>
      </c>
      <c r="F2735" s="2" t="s">
        <v>42</v>
      </c>
      <c r="G2735" s="2" t="s">
        <v>170</v>
      </c>
      <c r="H2735" s="2">
        <v>1</v>
      </c>
      <c r="I2735" s="19">
        <v>1305.77</v>
      </c>
      <c r="J2735" s="2" t="s">
        <v>15</v>
      </c>
      <c r="K2735" s="2" t="s">
        <v>16</v>
      </c>
      <c r="L2735" s="2">
        <v>2</v>
      </c>
      <c r="M2735" s="18">
        <f t="shared" si="842"/>
        <v>1305.77</v>
      </c>
      <c r="T2735" t="str">
        <f t="shared" si="843"/>
        <v>Completed</v>
      </c>
      <c r="U2735" t="str">
        <f t="shared" si="844"/>
        <v>Yes</v>
      </c>
      <c r="V2735" t="str">
        <f t="shared" si="845"/>
        <v>No</v>
      </c>
      <c r="X2735">
        <f t="shared" si="846"/>
        <v>619</v>
      </c>
      <c r="Y2735">
        <f t="shared" si="847"/>
        <v>468</v>
      </c>
      <c r="Z2735" s="18">
        <f t="shared" si="848"/>
        <v>1098537.4901531704</v>
      </c>
      <c r="AA2735" s="18">
        <f t="shared" si="849"/>
        <v>96724.388030634553</v>
      </c>
      <c r="AB2735" s="17">
        <f t="shared" si="850"/>
        <v>3.9001122334455669</v>
      </c>
      <c r="AC2735" s="2" t="s">
        <v>170</v>
      </c>
      <c r="AD2735" s="2" t="s">
        <v>42</v>
      </c>
      <c r="AE2735" t="str">
        <f t="shared" si="851"/>
        <v>Beauty</v>
      </c>
      <c r="AF2735" t="str">
        <f t="shared" si="852"/>
        <v>Beauty</v>
      </c>
      <c r="AG2735" t="str" cm="1">
        <f t="array" ref="AG2735">INDEX(AD:AD,ROW())</f>
        <v>Beauty</v>
      </c>
      <c r="AH2735">
        <f t="shared" si="860"/>
        <v>70</v>
      </c>
      <c r="AI2735" t="str">
        <f t="shared" si="853"/>
        <v>Beauty</v>
      </c>
      <c r="AK2735">
        <f t="shared" si="854"/>
        <v>2025</v>
      </c>
      <c r="AL2735">
        <f t="shared" si="855"/>
        <v>2</v>
      </c>
      <c r="AM2735">
        <f t="shared" si="856"/>
        <v>7</v>
      </c>
      <c r="AN2735">
        <f t="shared" si="857"/>
        <v>6</v>
      </c>
      <c r="AO2735" t="str">
        <f t="shared" si="858"/>
        <v>Weekday</v>
      </c>
      <c r="AR2735" s="20">
        <f t="shared" si="859"/>
        <v>0</v>
      </c>
    </row>
    <row r="2736" spans="1:44" x14ac:dyDescent="0.35">
      <c r="A2736" t="str">
        <f t="shared" si="841"/>
        <v>CUST2735</v>
      </c>
      <c r="B2736" s="2" t="s">
        <v>3072</v>
      </c>
      <c r="C2736" s="4">
        <v>45521</v>
      </c>
      <c r="D2736" s="2" t="s">
        <v>186</v>
      </c>
      <c r="E2736" t="s">
        <v>5055</v>
      </c>
      <c r="F2736" s="2" t="s">
        <v>42</v>
      </c>
      <c r="G2736" s="2" t="s">
        <v>5042</v>
      </c>
      <c r="H2736" s="2">
        <v>2</v>
      </c>
      <c r="I2736" s="19">
        <v>1047.79</v>
      </c>
      <c r="J2736" s="2" t="s">
        <v>15</v>
      </c>
      <c r="K2736" s="2" t="s">
        <v>16</v>
      </c>
      <c r="L2736" s="31"/>
      <c r="M2736" s="18">
        <f t="shared" si="842"/>
        <v>2095.58</v>
      </c>
      <c r="T2736" t="str">
        <f t="shared" si="843"/>
        <v>Completed</v>
      </c>
      <c r="U2736" t="str">
        <f t="shared" si="844"/>
        <v>Yes</v>
      </c>
      <c r="V2736" t="str">
        <f t="shared" si="845"/>
        <v>No</v>
      </c>
      <c r="X2736">
        <f t="shared" si="846"/>
        <v>567</v>
      </c>
      <c r="Y2736">
        <f t="shared" si="847"/>
        <v>440</v>
      </c>
      <c r="Z2736" s="18">
        <f t="shared" si="848"/>
        <v>1098537.4901531704</v>
      </c>
      <c r="AA2736" s="18">
        <f t="shared" si="849"/>
        <v>96724.388030634553</v>
      </c>
      <c r="AB2736" s="17">
        <f t="shared" si="850"/>
        <v>3.9001122334455669</v>
      </c>
      <c r="AC2736" s="2" t="s">
        <v>5042</v>
      </c>
      <c r="AD2736" s="2" t="s">
        <v>42</v>
      </c>
      <c r="AE2736" t="str">
        <f t="shared" si="851"/>
        <v>Beauty</v>
      </c>
      <c r="AF2736" t="str">
        <f t="shared" si="852"/>
        <v>Beauty</v>
      </c>
      <c r="AG2736" t="str" cm="1">
        <f t="array" ref="AG2736">INDEX(AD:AD,ROW())</f>
        <v>Beauty</v>
      </c>
      <c r="AH2736">
        <f t="shared" si="860"/>
        <v>18</v>
      </c>
      <c r="AI2736" t="str">
        <f t="shared" si="853"/>
        <v>Beauty</v>
      </c>
      <c r="AK2736">
        <f t="shared" si="854"/>
        <v>2024</v>
      </c>
      <c r="AL2736">
        <f t="shared" si="855"/>
        <v>8</v>
      </c>
      <c r="AM2736">
        <f t="shared" si="856"/>
        <v>17</v>
      </c>
      <c r="AN2736">
        <f t="shared" si="857"/>
        <v>7</v>
      </c>
      <c r="AO2736" t="str">
        <f t="shared" si="858"/>
        <v>Weekend</v>
      </c>
      <c r="AR2736" s="20">
        <f t="shared" si="859"/>
        <v>0</v>
      </c>
    </row>
    <row r="2737" spans="1:44" x14ac:dyDescent="0.35">
      <c r="A2737" t="str">
        <f t="shared" si="841"/>
        <v>CUST2736</v>
      </c>
      <c r="B2737" s="2" t="s">
        <v>3073</v>
      </c>
      <c r="C2737" s="4">
        <v>45085</v>
      </c>
      <c r="D2737" s="2" t="s">
        <v>174</v>
      </c>
      <c r="E2737" t="s">
        <v>5049</v>
      </c>
      <c r="F2737" s="2" t="s">
        <v>13</v>
      </c>
      <c r="G2737" s="2" t="s">
        <v>5045</v>
      </c>
      <c r="H2737" s="2">
        <v>1</v>
      </c>
      <c r="I2737" s="19">
        <v>1268.1500000000001</v>
      </c>
      <c r="J2737" s="2" t="s">
        <v>5047</v>
      </c>
      <c r="K2737" s="2" t="s">
        <v>16</v>
      </c>
      <c r="L2737" s="2">
        <v>3</v>
      </c>
      <c r="M2737" s="18">
        <f t="shared" si="842"/>
        <v>1268.1500000000001</v>
      </c>
      <c r="T2737" t="str">
        <f t="shared" si="843"/>
        <v>Completed</v>
      </c>
      <c r="U2737" t="str">
        <f t="shared" si="844"/>
        <v>Yes</v>
      </c>
      <c r="V2737" t="str">
        <f t="shared" si="845"/>
        <v>No</v>
      </c>
      <c r="X2737">
        <f t="shared" si="846"/>
        <v>595</v>
      </c>
      <c r="Y2737">
        <f t="shared" si="847"/>
        <v>444</v>
      </c>
      <c r="Z2737" s="18">
        <f t="shared" si="848"/>
        <v>1463424.4009529033</v>
      </c>
      <c r="AA2737" s="18">
        <f t="shared" si="849"/>
        <v>118285.78776560788</v>
      </c>
      <c r="AB2737" s="17">
        <f t="shared" si="850"/>
        <v>3.8140589569160999</v>
      </c>
      <c r="AC2737" s="2" t="s">
        <v>5045</v>
      </c>
      <c r="AD2737" s="2" t="s">
        <v>13</v>
      </c>
      <c r="AE2737" t="str">
        <f t="shared" si="851"/>
        <v>Home &amp; Kitchen</v>
      </c>
      <c r="AF2737" t="str">
        <f t="shared" si="852"/>
        <v>Home &amp; Kitchen</v>
      </c>
      <c r="AG2737" t="str" cm="1">
        <f t="array" ref="AG2737">INDEX(AD:AD,ROW())</f>
        <v>Home &amp; Kitchen</v>
      </c>
      <c r="AH2737">
        <f t="shared" si="860"/>
        <v>76</v>
      </c>
      <c r="AI2737" t="str">
        <f t="shared" si="853"/>
        <v>Home &amp; Kitchen</v>
      </c>
      <c r="AK2737">
        <f t="shared" si="854"/>
        <v>2023</v>
      </c>
      <c r="AL2737">
        <f t="shared" si="855"/>
        <v>6</v>
      </c>
      <c r="AM2737">
        <f t="shared" si="856"/>
        <v>8</v>
      </c>
      <c r="AN2737">
        <f t="shared" si="857"/>
        <v>5</v>
      </c>
      <c r="AO2737" t="str">
        <f t="shared" si="858"/>
        <v>Weekday</v>
      </c>
      <c r="AR2737" s="20">
        <f t="shared" si="859"/>
        <v>0</v>
      </c>
    </row>
    <row r="2738" spans="1:44" x14ac:dyDescent="0.35">
      <c r="A2738" t="str">
        <f t="shared" si="841"/>
        <v>CUST2737</v>
      </c>
      <c r="B2738" s="2" t="s">
        <v>3074</v>
      </c>
      <c r="C2738" s="4">
        <v>45774</v>
      </c>
      <c r="D2738" s="2" t="s">
        <v>646</v>
      </c>
      <c r="E2738" t="s">
        <v>5051</v>
      </c>
      <c r="F2738" s="2" t="s">
        <v>23</v>
      </c>
      <c r="G2738" s="2" t="s">
        <v>24</v>
      </c>
      <c r="H2738" s="2">
        <v>1</v>
      </c>
      <c r="I2738" s="19">
        <v>643.72</v>
      </c>
      <c r="J2738" s="2" t="s">
        <v>20</v>
      </c>
      <c r="K2738" s="2" t="s">
        <v>16</v>
      </c>
      <c r="L2738" s="2">
        <v>3</v>
      </c>
      <c r="M2738" s="18">
        <f t="shared" si="842"/>
        <v>643.72</v>
      </c>
      <c r="T2738" t="str">
        <f t="shared" si="843"/>
        <v>Completed</v>
      </c>
      <c r="U2738" t="str">
        <f t="shared" si="844"/>
        <v>No</v>
      </c>
      <c r="V2738" t="str">
        <f t="shared" si="845"/>
        <v>No</v>
      </c>
      <c r="X2738">
        <f t="shared" si="846"/>
        <v>619</v>
      </c>
      <c r="Y2738">
        <f t="shared" si="847"/>
        <v>468</v>
      </c>
      <c r="Z2738" s="18">
        <f t="shared" si="848"/>
        <v>594714.6477588166</v>
      </c>
      <c r="AA2738" s="18">
        <f t="shared" si="849"/>
        <v>60882.938065984097</v>
      </c>
      <c r="AB2738" s="17">
        <f t="shared" si="850"/>
        <v>3.804733727810651</v>
      </c>
      <c r="AC2738" s="2" t="s">
        <v>24</v>
      </c>
      <c r="AD2738" s="2" t="s">
        <v>23</v>
      </c>
      <c r="AE2738" t="str">
        <f t="shared" si="851"/>
        <v>Books</v>
      </c>
      <c r="AF2738" t="str">
        <f t="shared" si="852"/>
        <v>Books</v>
      </c>
      <c r="AG2738" t="str" cm="1">
        <f t="array" ref="AG2738">INDEX(AD:AD,ROW())</f>
        <v>Books</v>
      </c>
      <c r="AH2738">
        <f t="shared" si="860"/>
        <v>4</v>
      </c>
      <c r="AI2738" t="str">
        <f t="shared" si="853"/>
        <v>Books</v>
      </c>
      <c r="AK2738">
        <f t="shared" si="854"/>
        <v>2025</v>
      </c>
      <c r="AL2738">
        <f t="shared" si="855"/>
        <v>4</v>
      </c>
      <c r="AM2738">
        <f t="shared" si="856"/>
        <v>27</v>
      </c>
      <c r="AN2738">
        <f t="shared" si="857"/>
        <v>1</v>
      </c>
      <c r="AO2738" t="str">
        <f t="shared" si="858"/>
        <v>Weekend</v>
      </c>
      <c r="AR2738" s="20">
        <f t="shared" si="859"/>
        <v>0</v>
      </c>
    </row>
    <row r="2739" spans="1:44" x14ac:dyDescent="0.35">
      <c r="A2739" t="str">
        <f t="shared" si="841"/>
        <v>CUST2738</v>
      </c>
      <c r="B2739" s="2" t="s">
        <v>3075</v>
      </c>
      <c r="C2739" s="4">
        <v>45597</v>
      </c>
      <c r="D2739" s="2" t="s">
        <v>583</v>
      </c>
      <c r="E2739" t="s">
        <v>5053</v>
      </c>
      <c r="F2739" s="2" t="s">
        <v>13</v>
      </c>
      <c r="G2739" s="2" t="s">
        <v>34</v>
      </c>
      <c r="H2739" s="2">
        <v>1</v>
      </c>
      <c r="I2739" s="19">
        <v>306.88</v>
      </c>
      <c r="J2739" s="2" t="s">
        <v>5047</v>
      </c>
      <c r="K2739" s="2" t="s">
        <v>16</v>
      </c>
      <c r="L2739" s="2">
        <v>5</v>
      </c>
      <c r="M2739" s="18">
        <f t="shared" si="842"/>
        <v>306.88</v>
      </c>
      <c r="T2739" t="str">
        <f t="shared" si="843"/>
        <v>Completed</v>
      </c>
      <c r="U2739" t="str">
        <f t="shared" si="844"/>
        <v>No</v>
      </c>
      <c r="V2739" t="str">
        <f t="shared" si="845"/>
        <v>No</v>
      </c>
      <c r="X2739">
        <f t="shared" si="846"/>
        <v>559</v>
      </c>
      <c r="Y2739">
        <f t="shared" si="847"/>
        <v>408</v>
      </c>
      <c r="Z2739" s="18">
        <f t="shared" si="848"/>
        <v>1463424.4009529033</v>
      </c>
      <c r="AA2739" s="18">
        <f t="shared" si="849"/>
        <v>118285.78776560788</v>
      </c>
      <c r="AB2739" s="17">
        <f t="shared" si="850"/>
        <v>3.8140589569160999</v>
      </c>
      <c r="AC2739" s="2" t="s">
        <v>34</v>
      </c>
      <c r="AD2739" s="2" t="s">
        <v>13</v>
      </c>
      <c r="AE2739" t="str">
        <f t="shared" si="851"/>
        <v>Home &amp; Kitchen</v>
      </c>
      <c r="AF2739" t="str">
        <f t="shared" si="852"/>
        <v>Home &amp; Kitchen</v>
      </c>
      <c r="AG2739" t="str" cm="1">
        <f t="array" ref="AG2739">INDEX(AD:AD,ROW())</f>
        <v>Home &amp; Kitchen</v>
      </c>
      <c r="AH2739">
        <f t="shared" si="860"/>
        <v>7</v>
      </c>
      <c r="AI2739" t="str">
        <f t="shared" si="853"/>
        <v>Home &amp; Kitchen</v>
      </c>
      <c r="AK2739">
        <f t="shared" si="854"/>
        <v>2024</v>
      </c>
      <c r="AL2739">
        <f t="shared" si="855"/>
        <v>11</v>
      </c>
      <c r="AM2739">
        <f t="shared" si="856"/>
        <v>1</v>
      </c>
      <c r="AN2739">
        <f t="shared" si="857"/>
        <v>6</v>
      </c>
      <c r="AO2739" t="str">
        <f t="shared" si="858"/>
        <v>Weekday</v>
      </c>
      <c r="AR2739" s="20">
        <f t="shared" si="859"/>
        <v>0</v>
      </c>
    </row>
    <row r="2740" spans="1:44" x14ac:dyDescent="0.35">
      <c r="A2740" t="str">
        <f t="shared" si="841"/>
        <v>CUST2739</v>
      </c>
      <c r="B2740" s="2" t="s">
        <v>3076</v>
      </c>
      <c r="C2740" s="4">
        <v>45143</v>
      </c>
      <c r="D2740" s="2" t="s">
        <v>1174</v>
      </c>
      <c r="E2740" t="s">
        <v>5051</v>
      </c>
      <c r="F2740" s="2" t="s">
        <v>19</v>
      </c>
      <c r="G2740" s="2" t="s">
        <v>5040</v>
      </c>
      <c r="H2740" s="2">
        <v>2</v>
      </c>
      <c r="I2740" s="19">
        <v>789.12</v>
      </c>
      <c r="J2740" s="2" t="s">
        <v>5046</v>
      </c>
      <c r="K2740" s="2" t="s">
        <v>31</v>
      </c>
      <c r="L2740" s="2">
        <v>4</v>
      </c>
      <c r="M2740" s="18">
        <f t="shared" si="842"/>
        <v>1578.24</v>
      </c>
      <c r="T2740" t="str">
        <f t="shared" si="843"/>
        <v>Pending</v>
      </c>
      <c r="U2740" t="str">
        <f t="shared" si="844"/>
        <v>No</v>
      </c>
      <c r="V2740" t="str">
        <f t="shared" si="845"/>
        <v>Yes</v>
      </c>
      <c r="X2740">
        <f t="shared" si="846"/>
        <v>619</v>
      </c>
      <c r="Y2740">
        <f t="shared" si="847"/>
        <v>468</v>
      </c>
      <c r="Z2740" s="18">
        <f t="shared" si="848"/>
        <v>2759712.3299794244</v>
      </c>
      <c r="AA2740" s="18">
        <f t="shared" si="849"/>
        <v>330643.50635802455</v>
      </c>
      <c r="AB2740" s="17">
        <f t="shared" si="850"/>
        <v>3.8641711229946525</v>
      </c>
      <c r="AC2740" s="2" t="s">
        <v>5040</v>
      </c>
      <c r="AD2740" s="2" t="s">
        <v>19</v>
      </c>
      <c r="AE2740" t="str">
        <f t="shared" si="851"/>
        <v>Electronics</v>
      </c>
      <c r="AF2740" t="str">
        <f t="shared" si="852"/>
        <v>Electronics</v>
      </c>
      <c r="AG2740" t="str" cm="1">
        <f t="array" ref="AG2740">INDEX(AD:AD,ROW())</f>
        <v>Electronics</v>
      </c>
      <c r="AH2740">
        <f t="shared" si="860"/>
        <v>13</v>
      </c>
      <c r="AI2740" t="str">
        <f t="shared" si="853"/>
        <v>Electronics</v>
      </c>
      <c r="AK2740">
        <f t="shared" si="854"/>
        <v>2023</v>
      </c>
      <c r="AL2740">
        <f t="shared" si="855"/>
        <v>8</v>
      </c>
      <c r="AM2740">
        <f t="shared" si="856"/>
        <v>5</v>
      </c>
      <c r="AN2740">
        <f t="shared" si="857"/>
        <v>7</v>
      </c>
      <c r="AO2740" t="str">
        <f t="shared" si="858"/>
        <v>Weekend</v>
      </c>
      <c r="AR2740" s="20">
        <f t="shared" si="859"/>
        <v>0</v>
      </c>
    </row>
    <row r="2741" spans="1:44" x14ac:dyDescent="0.35">
      <c r="A2741" t="str">
        <f t="shared" si="841"/>
        <v>CUST2740</v>
      </c>
      <c r="B2741" s="2" t="s">
        <v>3077</v>
      </c>
      <c r="C2741" s="4">
        <v>45570</v>
      </c>
      <c r="D2741" s="2" t="s">
        <v>178</v>
      </c>
      <c r="E2741" t="s">
        <v>5051</v>
      </c>
      <c r="F2741" s="2" t="s">
        <v>13</v>
      </c>
      <c r="G2741" s="2" t="s">
        <v>14</v>
      </c>
      <c r="H2741" s="2">
        <v>1</v>
      </c>
      <c r="I2741" s="19">
        <v>1525.66</v>
      </c>
      <c r="J2741" s="2" t="s">
        <v>5046</v>
      </c>
      <c r="K2741" s="2" t="s">
        <v>16</v>
      </c>
      <c r="L2741" s="2">
        <v>4</v>
      </c>
      <c r="M2741" s="18">
        <f t="shared" si="842"/>
        <v>1525.66</v>
      </c>
      <c r="T2741" t="str">
        <f t="shared" si="843"/>
        <v>Completed</v>
      </c>
      <c r="U2741" t="str">
        <f t="shared" si="844"/>
        <v>Yes</v>
      </c>
      <c r="V2741" t="str">
        <f t="shared" si="845"/>
        <v>No</v>
      </c>
      <c r="X2741">
        <f t="shared" si="846"/>
        <v>619</v>
      </c>
      <c r="Y2741">
        <f t="shared" si="847"/>
        <v>468</v>
      </c>
      <c r="Z2741" s="18">
        <f t="shared" si="848"/>
        <v>1463424.4009529033</v>
      </c>
      <c r="AA2741" s="18">
        <f t="shared" si="849"/>
        <v>118285.78776560788</v>
      </c>
      <c r="AB2741" s="17">
        <f t="shared" si="850"/>
        <v>3.8140589569160999</v>
      </c>
      <c r="AC2741" s="2" t="s">
        <v>14</v>
      </c>
      <c r="AD2741" s="2" t="s">
        <v>13</v>
      </c>
      <c r="AE2741" t="str">
        <f t="shared" si="851"/>
        <v>Home &amp; Kitchen</v>
      </c>
      <c r="AF2741" t="str">
        <f t="shared" si="852"/>
        <v>Home &amp; Kitchen</v>
      </c>
      <c r="AG2741" t="str" cm="1">
        <f t="array" ref="AG2741">INDEX(AD:AD,ROW())</f>
        <v>Home &amp; Kitchen</v>
      </c>
      <c r="AH2741">
        <f t="shared" si="860"/>
        <v>2</v>
      </c>
      <c r="AI2741" t="str">
        <f t="shared" si="853"/>
        <v>Home &amp; Kitchen</v>
      </c>
      <c r="AK2741">
        <f t="shared" si="854"/>
        <v>2024</v>
      </c>
      <c r="AL2741">
        <f t="shared" si="855"/>
        <v>10</v>
      </c>
      <c r="AM2741">
        <f t="shared" si="856"/>
        <v>5</v>
      </c>
      <c r="AN2741">
        <f t="shared" si="857"/>
        <v>7</v>
      </c>
      <c r="AO2741" t="str">
        <f t="shared" si="858"/>
        <v>Weekend</v>
      </c>
      <c r="AR2741" s="20">
        <f t="shared" si="859"/>
        <v>0</v>
      </c>
    </row>
    <row r="2742" spans="1:44" x14ac:dyDescent="0.35">
      <c r="A2742" t="str">
        <f t="shared" si="841"/>
        <v>CUST2741</v>
      </c>
      <c r="B2742" s="2" t="s">
        <v>3078</v>
      </c>
      <c r="C2742" s="4">
        <v>44999</v>
      </c>
      <c r="D2742" s="2" t="s">
        <v>604</v>
      </c>
      <c r="E2742" t="s">
        <v>5054</v>
      </c>
      <c r="F2742" s="2" t="s">
        <v>13</v>
      </c>
      <c r="G2742" s="2" t="s">
        <v>95</v>
      </c>
      <c r="H2742" s="2">
        <v>2</v>
      </c>
      <c r="I2742" s="19">
        <v>1112.92</v>
      </c>
      <c r="J2742" s="2" t="s">
        <v>5047</v>
      </c>
      <c r="K2742" s="2" t="s">
        <v>31</v>
      </c>
      <c r="L2742" s="2">
        <v>5</v>
      </c>
      <c r="M2742" s="18">
        <f t="shared" si="842"/>
        <v>2225.84</v>
      </c>
      <c r="T2742" t="str">
        <f t="shared" si="843"/>
        <v>Pending</v>
      </c>
      <c r="U2742" t="str">
        <f t="shared" si="844"/>
        <v>No</v>
      </c>
      <c r="V2742" t="str">
        <f t="shared" si="845"/>
        <v>Yes</v>
      </c>
      <c r="X2742">
        <f t="shared" si="846"/>
        <v>558</v>
      </c>
      <c r="Y2742">
        <f t="shared" si="847"/>
        <v>430</v>
      </c>
      <c r="Z2742" s="18">
        <f t="shared" si="848"/>
        <v>1463424.4009529033</v>
      </c>
      <c r="AA2742" s="18">
        <f t="shared" si="849"/>
        <v>118285.78776560788</v>
      </c>
      <c r="AB2742" s="17">
        <f t="shared" si="850"/>
        <v>3.8140589569160999</v>
      </c>
      <c r="AC2742" s="2" t="s">
        <v>95</v>
      </c>
      <c r="AD2742" s="2" t="s">
        <v>13</v>
      </c>
      <c r="AE2742" t="str">
        <f t="shared" si="851"/>
        <v>Home &amp; Kitchen</v>
      </c>
      <c r="AF2742" t="str">
        <f t="shared" si="852"/>
        <v>Home &amp; Kitchen</v>
      </c>
      <c r="AG2742" t="str" cm="1">
        <f t="array" ref="AG2742">INDEX(AD:AD,ROW())</f>
        <v>Home &amp; Kitchen</v>
      </c>
      <c r="AH2742">
        <f t="shared" si="860"/>
        <v>32</v>
      </c>
      <c r="AI2742" t="str">
        <f t="shared" si="853"/>
        <v>Home &amp; Kitchen</v>
      </c>
      <c r="AK2742">
        <f t="shared" si="854"/>
        <v>2023</v>
      </c>
      <c r="AL2742">
        <f t="shared" si="855"/>
        <v>3</v>
      </c>
      <c r="AM2742">
        <f t="shared" si="856"/>
        <v>14</v>
      </c>
      <c r="AN2742">
        <f t="shared" si="857"/>
        <v>3</v>
      </c>
      <c r="AO2742" t="str">
        <f t="shared" si="858"/>
        <v>Weekday</v>
      </c>
      <c r="AR2742" s="20">
        <f t="shared" si="859"/>
        <v>0</v>
      </c>
    </row>
    <row r="2743" spans="1:44" x14ac:dyDescent="0.35">
      <c r="A2743" t="str">
        <f t="shared" si="841"/>
        <v>CUST2742</v>
      </c>
      <c r="B2743" s="2" t="s">
        <v>3079</v>
      </c>
      <c r="C2743" s="4">
        <v>45621</v>
      </c>
      <c r="D2743" s="2" t="s">
        <v>380</v>
      </c>
      <c r="E2743" t="s">
        <v>5053</v>
      </c>
      <c r="F2743" s="2" t="s">
        <v>42</v>
      </c>
      <c r="G2743" s="2" t="s">
        <v>188</v>
      </c>
      <c r="H2743" s="2">
        <v>1</v>
      </c>
      <c r="I2743" s="19">
        <v>826.67</v>
      </c>
      <c r="J2743" s="2" t="s">
        <v>20</v>
      </c>
      <c r="K2743" s="2" t="s">
        <v>103</v>
      </c>
      <c r="L2743" s="2">
        <v>4</v>
      </c>
      <c r="M2743" s="18">
        <f t="shared" si="842"/>
        <v>826.67</v>
      </c>
      <c r="T2743" t="str">
        <f t="shared" si="843"/>
        <v>Lost Sale</v>
      </c>
      <c r="U2743" t="str">
        <f t="shared" si="844"/>
        <v>No</v>
      </c>
      <c r="V2743" t="str">
        <f t="shared" si="845"/>
        <v>Yes</v>
      </c>
      <c r="X2743">
        <f t="shared" si="846"/>
        <v>559</v>
      </c>
      <c r="Y2743">
        <f t="shared" si="847"/>
        <v>408</v>
      </c>
      <c r="Z2743" s="18">
        <f t="shared" si="848"/>
        <v>1098537.4901531704</v>
      </c>
      <c r="AA2743" s="18">
        <f t="shared" si="849"/>
        <v>96724.388030634553</v>
      </c>
      <c r="AB2743" s="17">
        <f t="shared" si="850"/>
        <v>3.9001122334455669</v>
      </c>
      <c r="AC2743" s="2" t="s">
        <v>188</v>
      </c>
      <c r="AD2743" s="2" t="s">
        <v>42</v>
      </c>
      <c r="AE2743" t="str">
        <f t="shared" si="851"/>
        <v>Beauty</v>
      </c>
      <c r="AF2743" t="str">
        <f t="shared" si="852"/>
        <v>Beauty</v>
      </c>
      <c r="AG2743" t="str" cm="1">
        <f t="array" ref="AG2743">INDEX(AD:AD,ROW())</f>
        <v>Beauty</v>
      </c>
      <c r="AH2743">
        <f t="shared" si="860"/>
        <v>80</v>
      </c>
      <c r="AI2743" t="str">
        <f t="shared" si="853"/>
        <v>Beauty</v>
      </c>
      <c r="AK2743">
        <f t="shared" si="854"/>
        <v>2024</v>
      </c>
      <c r="AL2743">
        <f t="shared" si="855"/>
        <v>11</v>
      </c>
      <c r="AM2743">
        <f t="shared" si="856"/>
        <v>25</v>
      </c>
      <c r="AN2743">
        <f t="shared" si="857"/>
        <v>2</v>
      </c>
      <c r="AO2743" t="str">
        <f t="shared" si="858"/>
        <v>Weekday</v>
      </c>
      <c r="AR2743" s="20">
        <f t="shared" si="859"/>
        <v>1</v>
      </c>
    </row>
    <row r="2744" spans="1:44" x14ac:dyDescent="0.35">
      <c r="A2744" t="str">
        <f t="shared" si="841"/>
        <v>CUST2743</v>
      </c>
      <c r="B2744" s="2" t="s">
        <v>3080</v>
      </c>
      <c r="C2744" s="4">
        <v>44951</v>
      </c>
      <c r="D2744" s="2" t="s">
        <v>184</v>
      </c>
      <c r="E2744" t="s">
        <v>5053</v>
      </c>
      <c r="F2744" s="2" t="s">
        <v>19</v>
      </c>
      <c r="G2744" s="2" t="s">
        <v>128</v>
      </c>
      <c r="H2744" s="2">
        <v>1</v>
      </c>
      <c r="I2744" s="19">
        <v>1560.89</v>
      </c>
      <c r="J2744" s="2" t="s">
        <v>5047</v>
      </c>
      <c r="K2744" s="2" t="s">
        <v>16</v>
      </c>
      <c r="L2744" s="2">
        <v>4</v>
      </c>
      <c r="M2744" s="18">
        <f t="shared" si="842"/>
        <v>1560.89</v>
      </c>
      <c r="T2744" t="str">
        <f t="shared" si="843"/>
        <v>Completed</v>
      </c>
      <c r="U2744" t="str">
        <f t="shared" si="844"/>
        <v>Yes</v>
      </c>
      <c r="V2744" t="str">
        <f t="shared" si="845"/>
        <v>No</v>
      </c>
      <c r="X2744">
        <f t="shared" si="846"/>
        <v>559</v>
      </c>
      <c r="Y2744">
        <f t="shared" si="847"/>
        <v>408</v>
      </c>
      <c r="Z2744" s="18">
        <f t="shared" si="848"/>
        <v>2759712.3299794244</v>
      </c>
      <c r="AA2744" s="18">
        <f t="shared" si="849"/>
        <v>330643.50635802455</v>
      </c>
      <c r="AB2744" s="17">
        <f t="shared" si="850"/>
        <v>3.8641711229946525</v>
      </c>
      <c r="AC2744" s="2" t="s">
        <v>128</v>
      </c>
      <c r="AD2744" s="2" t="s">
        <v>19</v>
      </c>
      <c r="AE2744" t="str">
        <f t="shared" si="851"/>
        <v>Electronics</v>
      </c>
      <c r="AF2744" t="str">
        <f t="shared" si="852"/>
        <v>Electronics</v>
      </c>
      <c r="AG2744" t="str" cm="1">
        <f t="array" ref="AG2744">INDEX(AD:AD,ROW())</f>
        <v>Electronics</v>
      </c>
      <c r="AH2744">
        <f t="shared" si="860"/>
        <v>48</v>
      </c>
      <c r="AI2744" t="str">
        <f t="shared" si="853"/>
        <v>Electronics</v>
      </c>
      <c r="AK2744">
        <f t="shared" si="854"/>
        <v>2023</v>
      </c>
      <c r="AL2744">
        <f t="shared" si="855"/>
        <v>1</v>
      </c>
      <c r="AM2744">
        <f t="shared" si="856"/>
        <v>25</v>
      </c>
      <c r="AN2744">
        <f t="shared" si="857"/>
        <v>4</v>
      </c>
      <c r="AO2744" t="str">
        <f t="shared" si="858"/>
        <v>Weekday</v>
      </c>
      <c r="AR2744" s="20">
        <f t="shared" si="859"/>
        <v>0</v>
      </c>
    </row>
    <row r="2745" spans="1:44" x14ac:dyDescent="0.35">
      <c r="A2745" t="str">
        <f t="shared" si="841"/>
        <v>CUST2744</v>
      </c>
      <c r="B2745" s="2" t="s">
        <v>3081</v>
      </c>
      <c r="C2745" s="4">
        <v>45662</v>
      </c>
      <c r="D2745" s="2" t="s">
        <v>719</v>
      </c>
      <c r="E2745" t="s">
        <v>5054</v>
      </c>
      <c r="F2745" s="2" t="s">
        <v>42</v>
      </c>
      <c r="G2745" s="2" t="s">
        <v>5042</v>
      </c>
      <c r="H2745" s="2">
        <v>2</v>
      </c>
      <c r="I2745" s="19">
        <v>425.13</v>
      </c>
      <c r="J2745" s="2" t="s">
        <v>50</v>
      </c>
      <c r="K2745" s="2" t="s">
        <v>16</v>
      </c>
      <c r="L2745" s="2">
        <v>4</v>
      </c>
      <c r="M2745" s="18">
        <f t="shared" si="842"/>
        <v>850.26</v>
      </c>
      <c r="T2745" t="str">
        <f t="shared" si="843"/>
        <v>Completed</v>
      </c>
      <c r="U2745" t="str">
        <f t="shared" si="844"/>
        <v>No</v>
      </c>
      <c r="V2745" t="str">
        <f t="shared" si="845"/>
        <v>No</v>
      </c>
      <c r="X2745">
        <f t="shared" si="846"/>
        <v>558</v>
      </c>
      <c r="Y2745">
        <f t="shared" si="847"/>
        <v>430</v>
      </c>
      <c r="Z2745" s="18">
        <f t="shared" si="848"/>
        <v>1098537.4901531704</v>
      </c>
      <c r="AA2745" s="18">
        <f t="shared" si="849"/>
        <v>96724.388030634553</v>
      </c>
      <c r="AB2745" s="17">
        <f t="shared" si="850"/>
        <v>3.9001122334455669</v>
      </c>
      <c r="AC2745" s="2" t="s">
        <v>5042</v>
      </c>
      <c r="AD2745" s="2" t="s">
        <v>42</v>
      </c>
      <c r="AE2745" t="str">
        <f t="shared" si="851"/>
        <v>Beauty</v>
      </c>
      <c r="AF2745" t="str">
        <f t="shared" si="852"/>
        <v>Beauty</v>
      </c>
      <c r="AG2745" t="str" cm="1">
        <f t="array" ref="AG2745">INDEX(AD:AD,ROW())</f>
        <v>Beauty</v>
      </c>
      <c r="AH2745">
        <f t="shared" si="860"/>
        <v>18</v>
      </c>
      <c r="AI2745" t="str">
        <f t="shared" si="853"/>
        <v>Beauty</v>
      </c>
      <c r="AK2745">
        <f t="shared" si="854"/>
        <v>2025</v>
      </c>
      <c r="AL2745">
        <f t="shared" si="855"/>
        <v>1</v>
      </c>
      <c r="AM2745">
        <f t="shared" si="856"/>
        <v>5</v>
      </c>
      <c r="AN2745">
        <f t="shared" si="857"/>
        <v>1</v>
      </c>
      <c r="AO2745" t="str">
        <f t="shared" si="858"/>
        <v>Weekend</v>
      </c>
      <c r="AR2745" s="20">
        <f t="shared" si="859"/>
        <v>0</v>
      </c>
    </row>
    <row r="2746" spans="1:44" x14ac:dyDescent="0.35">
      <c r="A2746" t="str">
        <f t="shared" si="841"/>
        <v>CUST2745</v>
      </c>
      <c r="B2746" s="2" t="s">
        <v>3082</v>
      </c>
      <c r="C2746" s="4">
        <v>45314</v>
      </c>
      <c r="D2746" s="2" t="s">
        <v>133</v>
      </c>
      <c r="E2746" t="s">
        <v>5048</v>
      </c>
      <c r="F2746" s="2" t="s">
        <v>19</v>
      </c>
      <c r="G2746" s="2" t="s">
        <v>60</v>
      </c>
      <c r="H2746" s="2">
        <v>1</v>
      </c>
      <c r="I2746" s="19">
        <v>2512.94</v>
      </c>
      <c r="J2746" s="2" t="s">
        <v>5046</v>
      </c>
      <c r="K2746" s="2" t="s">
        <v>16</v>
      </c>
      <c r="L2746" s="2">
        <v>4</v>
      </c>
      <c r="M2746" s="18">
        <f t="shared" si="842"/>
        <v>2512.94</v>
      </c>
      <c r="T2746" t="str">
        <f t="shared" si="843"/>
        <v>Completed</v>
      </c>
      <c r="U2746" t="str">
        <f t="shared" si="844"/>
        <v>Yes</v>
      </c>
      <c r="V2746" t="str">
        <f t="shared" si="845"/>
        <v>No</v>
      </c>
      <c r="X2746">
        <f t="shared" si="846"/>
        <v>590</v>
      </c>
      <c r="Y2746">
        <f t="shared" si="847"/>
        <v>451</v>
      </c>
      <c r="Z2746" s="18">
        <f t="shared" si="848"/>
        <v>2759712.3299794244</v>
      </c>
      <c r="AA2746" s="18">
        <f t="shared" si="849"/>
        <v>330643.50635802455</v>
      </c>
      <c r="AB2746" s="17">
        <f t="shared" si="850"/>
        <v>3.8641711229946525</v>
      </c>
      <c r="AC2746" s="2" t="s">
        <v>60</v>
      </c>
      <c r="AD2746" s="2" t="s">
        <v>19</v>
      </c>
      <c r="AE2746" t="str">
        <f t="shared" si="851"/>
        <v>Electronics</v>
      </c>
      <c r="AF2746" t="str">
        <f t="shared" si="852"/>
        <v>Electronics</v>
      </c>
      <c r="AG2746" t="str" cm="1">
        <f t="array" ref="AG2746">INDEX(AD:AD,ROW())</f>
        <v>Electronics</v>
      </c>
      <c r="AH2746">
        <f t="shared" si="860"/>
        <v>17</v>
      </c>
      <c r="AI2746" t="str">
        <f t="shared" si="853"/>
        <v>Electronics</v>
      </c>
      <c r="AK2746">
        <f t="shared" si="854"/>
        <v>2024</v>
      </c>
      <c r="AL2746">
        <f t="shared" si="855"/>
        <v>1</v>
      </c>
      <c r="AM2746">
        <f t="shared" si="856"/>
        <v>23</v>
      </c>
      <c r="AN2746">
        <f t="shared" si="857"/>
        <v>3</v>
      </c>
      <c r="AO2746" t="str">
        <f t="shared" si="858"/>
        <v>Weekday</v>
      </c>
      <c r="AR2746" s="20">
        <f t="shared" si="859"/>
        <v>0</v>
      </c>
    </row>
    <row r="2747" spans="1:44" x14ac:dyDescent="0.35">
      <c r="A2747" t="str">
        <f t="shared" si="841"/>
        <v>CUST2746</v>
      </c>
      <c r="B2747" s="2" t="s">
        <v>3083</v>
      </c>
      <c r="C2747" s="4">
        <v>45330</v>
      </c>
      <c r="D2747" s="2" t="s">
        <v>624</v>
      </c>
      <c r="E2747" t="s">
        <v>5049</v>
      </c>
      <c r="F2747" s="2" t="s">
        <v>42</v>
      </c>
      <c r="G2747" s="2" t="s">
        <v>188</v>
      </c>
      <c r="H2747" s="2">
        <v>2</v>
      </c>
      <c r="I2747" s="19">
        <v>876.72</v>
      </c>
      <c r="J2747" s="2" t="s">
        <v>20</v>
      </c>
      <c r="K2747" s="2" t="s">
        <v>16</v>
      </c>
      <c r="L2747" s="2">
        <v>5</v>
      </c>
      <c r="M2747" s="18">
        <f t="shared" si="842"/>
        <v>1753.44</v>
      </c>
      <c r="T2747" t="str">
        <f t="shared" si="843"/>
        <v>Completed</v>
      </c>
      <c r="U2747" t="str">
        <f t="shared" si="844"/>
        <v>Yes</v>
      </c>
      <c r="V2747" t="str">
        <f t="shared" si="845"/>
        <v>No</v>
      </c>
      <c r="X2747">
        <f t="shared" si="846"/>
        <v>595</v>
      </c>
      <c r="Y2747">
        <f t="shared" si="847"/>
        <v>444</v>
      </c>
      <c r="Z2747" s="18">
        <f t="shared" si="848"/>
        <v>1098537.4901531704</v>
      </c>
      <c r="AA2747" s="18">
        <f t="shared" si="849"/>
        <v>96724.388030634553</v>
      </c>
      <c r="AB2747" s="17">
        <f t="shared" si="850"/>
        <v>3.9001122334455669</v>
      </c>
      <c r="AC2747" s="2" t="s">
        <v>188</v>
      </c>
      <c r="AD2747" s="2" t="s">
        <v>42</v>
      </c>
      <c r="AE2747" t="str">
        <f t="shared" si="851"/>
        <v>Beauty</v>
      </c>
      <c r="AF2747" t="str">
        <f t="shared" si="852"/>
        <v>Beauty</v>
      </c>
      <c r="AG2747" t="str" cm="1">
        <f t="array" ref="AG2747">INDEX(AD:AD,ROW())</f>
        <v>Beauty</v>
      </c>
      <c r="AH2747">
        <f t="shared" si="860"/>
        <v>80</v>
      </c>
      <c r="AI2747" t="str">
        <f t="shared" si="853"/>
        <v>Beauty</v>
      </c>
      <c r="AK2747">
        <f t="shared" si="854"/>
        <v>2024</v>
      </c>
      <c r="AL2747">
        <f t="shared" si="855"/>
        <v>2</v>
      </c>
      <c r="AM2747">
        <f t="shared" si="856"/>
        <v>8</v>
      </c>
      <c r="AN2747">
        <f t="shared" si="857"/>
        <v>5</v>
      </c>
      <c r="AO2747" t="str">
        <f t="shared" si="858"/>
        <v>Weekday</v>
      </c>
      <c r="AR2747" s="20">
        <f t="shared" si="859"/>
        <v>0</v>
      </c>
    </row>
    <row r="2748" spans="1:44" x14ac:dyDescent="0.35">
      <c r="A2748" t="str">
        <f t="shared" si="841"/>
        <v>CUST2747</v>
      </c>
      <c r="B2748" s="2" t="s">
        <v>3084</v>
      </c>
      <c r="C2748" s="4">
        <v>45620</v>
      </c>
      <c r="D2748" s="2" t="s">
        <v>425</v>
      </c>
      <c r="E2748" t="s">
        <v>5048</v>
      </c>
      <c r="F2748" s="2" t="s">
        <v>13</v>
      </c>
      <c r="G2748" s="2" t="s">
        <v>34</v>
      </c>
      <c r="H2748" s="2">
        <v>1</v>
      </c>
      <c r="I2748" s="19">
        <v>1302.31</v>
      </c>
      <c r="J2748" s="2" t="s">
        <v>20</v>
      </c>
      <c r="K2748" s="2" t="s">
        <v>31</v>
      </c>
      <c r="L2748" s="2">
        <v>5</v>
      </c>
      <c r="M2748" s="18">
        <f t="shared" si="842"/>
        <v>1302.31</v>
      </c>
      <c r="T2748" t="str">
        <f t="shared" si="843"/>
        <v>Pending</v>
      </c>
      <c r="U2748" t="str">
        <f t="shared" si="844"/>
        <v>No</v>
      </c>
      <c r="V2748" t="str">
        <f t="shared" si="845"/>
        <v>Yes</v>
      </c>
      <c r="X2748">
        <f t="shared" si="846"/>
        <v>590</v>
      </c>
      <c r="Y2748">
        <f t="shared" si="847"/>
        <v>451</v>
      </c>
      <c r="Z2748" s="18">
        <f t="shared" si="848"/>
        <v>1463424.4009529033</v>
      </c>
      <c r="AA2748" s="18">
        <f t="shared" si="849"/>
        <v>118285.78776560788</v>
      </c>
      <c r="AB2748" s="17">
        <f t="shared" si="850"/>
        <v>3.8140589569160999</v>
      </c>
      <c r="AC2748" s="2" t="s">
        <v>34</v>
      </c>
      <c r="AD2748" s="2" t="s">
        <v>13</v>
      </c>
      <c r="AE2748" t="str">
        <f t="shared" si="851"/>
        <v>Home &amp; Kitchen</v>
      </c>
      <c r="AF2748" t="str">
        <f t="shared" si="852"/>
        <v>Home &amp; Kitchen</v>
      </c>
      <c r="AG2748" t="str" cm="1">
        <f t="array" ref="AG2748">INDEX(AD:AD,ROW())</f>
        <v>Home &amp; Kitchen</v>
      </c>
      <c r="AH2748">
        <f t="shared" si="860"/>
        <v>7</v>
      </c>
      <c r="AI2748" t="str">
        <f t="shared" si="853"/>
        <v>Home &amp; Kitchen</v>
      </c>
      <c r="AK2748">
        <f t="shared" si="854"/>
        <v>2024</v>
      </c>
      <c r="AL2748">
        <f t="shared" si="855"/>
        <v>11</v>
      </c>
      <c r="AM2748">
        <f t="shared" si="856"/>
        <v>24</v>
      </c>
      <c r="AN2748">
        <f t="shared" si="857"/>
        <v>1</v>
      </c>
      <c r="AO2748" t="str">
        <f t="shared" si="858"/>
        <v>Weekend</v>
      </c>
      <c r="AR2748" s="20">
        <f t="shared" si="859"/>
        <v>0</v>
      </c>
    </row>
    <row r="2749" spans="1:44" x14ac:dyDescent="0.35">
      <c r="A2749" t="str">
        <f t="shared" si="841"/>
        <v>CUST2748</v>
      </c>
      <c r="B2749" s="2" t="s">
        <v>3085</v>
      </c>
      <c r="C2749" s="4">
        <v>45741</v>
      </c>
      <c r="D2749" s="2" t="s">
        <v>1219</v>
      </c>
      <c r="E2749" t="s">
        <v>5048</v>
      </c>
      <c r="F2749" s="2" t="s">
        <v>19</v>
      </c>
      <c r="G2749" s="2" t="s">
        <v>128</v>
      </c>
      <c r="H2749" s="2">
        <v>1</v>
      </c>
      <c r="I2749" s="19">
        <v>3436.1</v>
      </c>
      <c r="J2749" s="2" t="s">
        <v>20</v>
      </c>
      <c r="K2749" s="2" t="s">
        <v>16</v>
      </c>
      <c r="L2749" s="2">
        <v>5</v>
      </c>
      <c r="M2749" s="18">
        <f t="shared" si="842"/>
        <v>3436.1</v>
      </c>
      <c r="T2749" t="str">
        <f t="shared" si="843"/>
        <v>Completed</v>
      </c>
      <c r="U2749" t="str">
        <f t="shared" si="844"/>
        <v>Yes</v>
      </c>
      <c r="V2749" t="str">
        <f t="shared" si="845"/>
        <v>No</v>
      </c>
      <c r="X2749">
        <f t="shared" si="846"/>
        <v>590</v>
      </c>
      <c r="Y2749">
        <f t="shared" si="847"/>
        <v>451</v>
      </c>
      <c r="Z2749" s="18">
        <f t="shared" si="848"/>
        <v>2759712.3299794244</v>
      </c>
      <c r="AA2749" s="18">
        <f t="shared" si="849"/>
        <v>330643.50635802455</v>
      </c>
      <c r="AB2749" s="17">
        <f t="shared" si="850"/>
        <v>3.8641711229946525</v>
      </c>
      <c r="AC2749" s="2" t="s">
        <v>128</v>
      </c>
      <c r="AD2749" s="2" t="s">
        <v>19</v>
      </c>
      <c r="AE2749" t="str">
        <f t="shared" si="851"/>
        <v>Electronics</v>
      </c>
      <c r="AF2749" t="str">
        <f t="shared" si="852"/>
        <v>Electronics</v>
      </c>
      <c r="AG2749" t="str" cm="1">
        <f t="array" ref="AG2749">INDEX(AD:AD,ROW())</f>
        <v>Electronics</v>
      </c>
      <c r="AH2749">
        <f t="shared" si="860"/>
        <v>48</v>
      </c>
      <c r="AI2749" t="str">
        <f t="shared" si="853"/>
        <v>Electronics</v>
      </c>
      <c r="AK2749">
        <f t="shared" si="854"/>
        <v>2025</v>
      </c>
      <c r="AL2749">
        <f t="shared" si="855"/>
        <v>3</v>
      </c>
      <c r="AM2749">
        <f t="shared" si="856"/>
        <v>25</v>
      </c>
      <c r="AN2749">
        <f t="shared" si="857"/>
        <v>3</v>
      </c>
      <c r="AO2749" t="str">
        <f t="shared" si="858"/>
        <v>Weekday</v>
      </c>
      <c r="AR2749" s="20">
        <f t="shared" si="859"/>
        <v>0</v>
      </c>
    </row>
    <row r="2750" spans="1:44" x14ac:dyDescent="0.35">
      <c r="A2750" t="str">
        <f t="shared" si="841"/>
        <v>CUST2749</v>
      </c>
      <c r="B2750" s="2" t="s">
        <v>3086</v>
      </c>
      <c r="C2750" s="4">
        <v>45761</v>
      </c>
      <c r="D2750" s="2" t="s">
        <v>1135</v>
      </c>
      <c r="E2750" t="s">
        <v>5056</v>
      </c>
      <c r="F2750" s="2" t="s">
        <v>13</v>
      </c>
      <c r="G2750" s="2" t="s">
        <v>5045</v>
      </c>
      <c r="H2750" s="2">
        <v>2</v>
      </c>
      <c r="I2750" s="19">
        <v>434.95</v>
      </c>
      <c r="J2750" s="2" t="s">
        <v>5046</v>
      </c>
      <c r="K2750" s="2" t="s">
        <v>16</v>
      </c>
      <c r="L2750" s="2">
        <v>5</v>
      </c>
      <c r="M2750" s="18">
        <f t="shared" si="842"/>
        <v>869.9</v>
      </c>
      <c r="T2750" t="str">
        <f t="shared" si="843"/>
        <v>Completed</v>
      </c>
      <c r="U2750" t="str">
        <f t="shared" si="844"/>
        <v>No</v>
      </c>
      <c r="V2750" t="str">
        <f t="shared" si="845"/>
        <v>No</v>
      </c>
      <c r="X2750">
        <f t="shared" si="846"/>
        <v>50</v>
      </c>
      <c r="Y2750">
        <f t="shared" si="847"/>
        <v>37</v>
      </c>
      <c r="Z2750" s="18">
        <f t="shared" si="848"/>
        <v>1463424.4009529033</v>
      </c>
      <c r="AA2750" s="18">
        <f t="shared" si="849"/>
        <v>118285.78776560788</v>
      </c>
      <c r="AB2750" s="17">
        <f t="shared" si="850"/>
        <v>3.8140589569160999</v>
      </c>
      <c r="AC2750" s="2" t="s">
        <v>5045</v>
      </c>
      <c r="AD2750" s="2" t="s">
        <v>13</v>
      </c>
      <c r="AE2750" t="str">
        <f t="shared" si="851"/>
        <v>Home &amp; Kitchen</v>
      </c>
      <c r="AF2750" t="str">
        <f t="shared" si="852"/>
        <v>Home &amp; Kitchen</v>
      </c>
      <c r="AG2750" t="str" cm="1">
        <f t="array" ref="AG2750">INDEX(AD:AD,ROW())</f>
        <v>Home &amp; Kitchen</v>
      </c>
      <c r="AH2750">
        <f t="shared" si="860"/>
        <v>76</v>
      </c>
      <c r="AI2750" t="str">
        <f t="shared" si="853"/>
        <v>Home &amp; Kitchen</v>
      </c>
      <c r="AK2750">
        <f t="shared" si="854"/>
        <v>2025</v>
      </c>
      <c r="AL2750">
        <f t="shared" si="855"/>
        <v>4</v>
      </c>
      <c r="AM2750">
        <f t="shared" si="856"/>
        <v>14</v>
      </c>
      <c r="AN2750">
        <f t="shared" si="857"/>
        <v>2</v>
      </c>
      <c r="AO2750" t="str">
        <f t="shared" si="858"/>
        <v>Weekday</v>
      </c>
      <c r="AR2750" s="20">
        <f t="shared" si="859"/>
        <v>0</v>
      </c>
    </row>
    <row r="2751" spans="1:44" x14ac:dyDescent="0.35">
      <c r="A2751" t="str">
        <f t="shared" si="841"/>
        <v>CUST2750</v>
      </c>
      <c r="B2751" s="2" t="s">
        <v>3087</v>
      </c>
      <c r="C2751" s="4">
        <v>45312</v>
      </c>
      <c r="D2751" s="2" t="s">
        <v>481</v>
      </c>
      <c r="E2751" t="s">
        <v>5050</v>
      </c>
      <c r="F2751" s="2" t="s">
        <v>42</v>
      </c>
      <c r="G2751" s="2" t="s">
        <v>5044</v>
      </c>
      <c r="H2751" s="2">
        <v>3</v>
      </c>
      <c r="I2751" s="19">
        <v>1116.48</v>
      </c>
      <c r="J2751" s="2" t="s">
        <v>20</v>
      </c>
      <c r="K2751" s="2" t="s">
        <v>76</v>
      </c>
      <c r="L2751" s="31"/>
      <c r="M2751" s="18">
        <f t="shared" si="842"/>
        <v>3349.44</v>
      </c>
      <c r="T2751" t="str">
        <f t="shared" si="843"/>
        <v>Completed</v>
      </c>
      <c r="U2751" t="str">
        <f t="shared" si="844"/>
        <v>No</v>
      </c>
      <c r="V2751" t="str">
        <f t="shared" si="845"/>
        <v>No</v>
      </c>
      <c r="X2751">
        <f t="shared" si="846"/>
        <v>589</v>
      </c>
      <c r="Y2751">
        <f t="shared" si="847"/>
        <v>426</v>
      </c>
      <c r="Z2751" s="18">
        <f t="shared" si="848"/>
        <v>1098537.4901531704</v>
      </c>
      <c r="AA2751" s="18">
        <f t="shared" si="849"/>
        <v>96724.388030634553</v>
      </c>
      <c r="AB2751" s="17">
        <f t="shared" si="850"/>
        <v>3.9001122334455669</v>
      </c>
      <c r="AC2751" s="2" t="s">
        <v>5044</v>
      </c>
      <c r="AD2751" s="2" t="s">
        <v>42</v>
      </c>
      <c r="AE2751" t="str">
        <f t="shared" si="851"/>
        <v>Beauty</v>
      </c>
      <c r="AF2751" t="str">
        <f t="shared" si="852"/>
        <v>Beauty</v>
      </c>
      <c r="AG2751" t="str" cm="1">
        <f t="array" ref="AG2751">INDEX(AD:AD,ROW())</f>
        <v>Beauty</v>
      </c>
      <c r="AH2751">
        <f t="shared" si="860"/>
        <v>64</v>
      </c>
      <c r="AI2751" t="str">
        <f t="shared" si="853"/>
        <v>Beauty</v>
      </c>
      <c r="AK2751">
        <f t="shared" si="854"/>
        <v>2024</v>
      </c>
      <c r="AL2751">
        <f t="shared" si="855"/>
        <v>1</v>
      </c>
      <c r="AM2751">
        <f t="shared" si="856"/>
        <v>21</v>
      </c>
      <c r="AN2751">
        <f t="shared" si="857"/>
        <v>1</v>
      </c>
      <c r="AO2751" t="str">
        <f t="shared" si="858"/>
        <v>Weekend</v>
      </c>
      <c r="AR2751" s="20">
        <f t="shared" si="859"/>
        <v>1</v>
      </c>
    </row>
    <row r="2752" spans="1:44" x14ac:dyDescent="0.35">
      <c r="A2752" t="str">
        <f t="shared" si="841"/>
        <v>CUST2751</v>
      </c>
      <c r="B2752" s="2" t="s">
        <v>3088</v>
      </c>
      <c r="C2752" s="4">
        <v>45590</v>
      </c>
      <c r="D2752" s="2" t="s">
        <v>127</v>
      </c>
      <c r="E2752" t="s">
        <v>5050</v>
      </c>
      <c r="F2752" s="2" t="s">
        <v>29</v>
      </c>
      <c r="G2752" s="2" t="s">
        <v>121</v>
      </c>
      <c r="H2752" s="2">
        <v>1</v>
      </c>
      <c r="I2752" s="19">
        <v>1932.21</v>
      </c>
      <c r="J2752" s="2" t="s">
        <v>15</v>
      </c>
      <c r="K2752" s="2" t="s">
        <v>16</v>
      </c>
      <c r="L2752" s="2">
        <v>3</v>
      </c>
      <c r="M2752" s="18">
        <f t="shared" si="842"/>
        <v>1932.21</v>
      </c>
      <c r="T2752" t="str">
        <f t="shared" si="843"/>
        <v>Completed</v>
      </c>
      <c r="U2752" t="str">
        <f t="shared" si="844"/>
        <v>Yes</v>
      </c>
      <c r="V2752" t="str">
        <f t="shared" si="845"/>
        <v>No</v>
      </c>
      <c r="X2752">
        <f t="shared" si="846"/>
        <v>589</v>
      </c>
      <c r="Y2752">
        <f t="shared" si="847"/>
        <v>426</v>
      </c>
      <c r="Z2752" s="18">
        <f t="shared" si="848"/>
        <v>1892867.2841657216</v>
      </c>
      <c r="AA2752" s="18">
        <f t="shared" si="849"/>
        <v>199432.98236095349</v>
      </c>
      <c r="AB2752" s="17">
        <f t="shared" si="850"/>
        <v>3.8949824970828471</v>
      </c>
      <c r="AC2752" s="2" t="s">
        <v>121</v>
      </c>
      <c r="AD2752" s="2" t="s">
        <v>29</v>
      </c>
      <c r="AE2752" t="str">
        <f t="shared" si="851"/>
        <v>Fashion</v>
      </c>
      <c r="AF2752" t="str">
        <f t="shared" si="852"/>
        <v>Fashion</v>
      </c>
      <c r="AG2752" t="str" cm="1">
        <f t="array" ref="AG2752">INDEX(AD:AD,ROW())</f>
        <v>Fashion</v>
      </c>
      <c r="AH2752">
        <f t="shared" si="860"/>
        <v>45</v>
      </c>
      <c r="AI2752" t="str">
        <f t="shared" si="853"/>
        <v>Fashion</v>
      </c>
      <c r="AK2752">
        <f t="shared" si="854"/>
        <v>2024</v>
      </c>
      <c r="AL2752">
        <f t="shared" si="855"/>
        <v>10</v>
      </c>
      <c r="AM2752">
        <f t="shared" si="856"/>
        <v>25</v>
      </c>
      <c r="AN2752">
        <f t="shared" si="857"/>
        <v>6</v>
      </c>
      <c r="AO2752" t="str">
        <f t="shared" si="858"/>
        <v>Weekday</v>
      </c>
      <c r="AR2752" s="20">
        <f t="shared" si="859"/>
        <v>0</v>
      </c>
    </row>
    <row r="2753" spans="1:44" x14ac:dyDescent="0.35">
      <c r="A2753" t="str">
        <f t="shared" si="841"/>
        <v>CUST2752</v>
      </c>
      <c r="B2753" s="2" t="s">
        <v>3089</v>
      </c>
      <c r="C2753" s="4">
        <v>44955</v>
      </c>
      <c r="D2753" s="2" t="s">
        <v>544</v>
      </c>
      <c r="E2753" t="s">
        <v>5054</v>
      </c>
      <c r="F2753" s="2" t="s">
        <v>13</v>
      </c>
      <c r="G2753" s="2" t="s">
        <v>95</v>
      </c>
      <c r="H2753" s="2">
        <v>1</v>
      </c>
      <c r="I2753" s="19">
        <v>926.88</v>
      </c>
      <c r="J2753" s="2" t="s">
        <v>50</v>
      </c>
      <c r="K2753" s="2" t="s">
        <v>16</v>
      </c>
      <c r="L2753" s="2">
        <v>3</v>
      </c>
      <c r="M2753" s="18">
        <f t="shared" si="842"/>
        <v>926.88</v>
      </c>
      <c r="T2753" t="str">
        <f t="shared" si="843"/>
        <v>Completed</v>
      </c>
      <c r="U2753" t="str">
        <f t="shared" si="844"/>
        <v>No</v>
      </c>
      <c r="V2753" t="str">
        <f t="shared" si="845"/>
        <v>No</v>
      </c>
      <c r="X2753">
        <f t="shared" si="846"/>
        <v>558</v>
      </c>
      <c r="Y2753">
        <f t="shared" si="847"/>
        <v>430</v>
      </c>
      <c r="Z2753" s="18">
        <f t="shared" si="848"/>
        <v>1463424.4009529033</v>
      </c>
      <c r="AA2753" s="18">
        <f t="shared" si="849"/>
        <v>118285.78776560788</v>
      </c>
      <c r="AB2753" s="17">
        <f t="shared" si="850"/>
        <v>3.8140589569160999</v>
      </c>
      <c r="AC2753" s="2" t="s">
        <v>95</v>
      </c>
      <c r="AD2753" s="2" t="s">
        <v>13</v>
      </c>
      <c r="AE2753" t="str">
        <f t="shared" si="851"/>
        <v>Home &amp; Kitchen</v>
      </c>
      <c r="AF2753" t="str">
        <f t="shared" si="852"/>
        <v>Home &amp; Kitchen</v>
      </c>
      <c r="AG2753" t="str" cm="1">
        <f t="array" ref="AG2753">INDEX(AD:AD,ROW())</f>
        <v>Home &amp; Kitchen</v>
      </c>
      <c r="AH2753">
        <f t="shared" si="860"/>
        <v>32</v>
      </c>
      <c r="AI2753" t="str">
        <f t="shared" si="853"/>
        <v>Home &amp; Kitchen</v>
      </c>
      <c r="AK2753">
        <f t="shared" si="854"/>
        <v>2023</v>
      </c>
      <c r="AL2753">
        <f t="shared" si="855"/>
        <v>1</v>
      </c>
      <c r="AM2753">
        <f t="shared" si="856"/>
        <v>29</v>
      </c>
      <c r="AN2753">
        <f t="shared" si="857"/>
        <v>1</v>
      </c>
      <c r="AO2753" t="str">
        <f t="shared" si="858"/>
        <v>Weekend</v>
      </c>
      <c r="AR2753" s="20">
        <f t="shared" si="859"/>
        <v>0</v>
      </c>
    </row>
    <row r="2754" spans="1:44" x14ac:dyDescent="0.35">
      <c r="A2754" t="str">
        <f t="shared" si="841"/>
        <v>CUST2753</v>
      </c>
      <c r="B2754" s="2" t="s">
        <v>3090</v>
      </c>
      <c r="C2754" s="4">
        <v>45439</v>
      </c>
      <c r="D2754" s="2" t="s">
        <v>577</v>
      </c>
      <c r="E2754" t="s">
        <v>5054</v>
      </c>
      <c r="F2754" s="2" t="s">
        <v>42</v>
      </c>
      <c r="G2754" s="2" t="s">
        <v>170</v>
      </c>
      <c r="H2754" s="2">
        <v>1</v>
      </c>
      <c r="I2754" s="19">
        <v>328.38</v>
      </c>
      <c r="J2754" s="2" t="s">
        <v>20</v>
      </c>
      <c r="K2754" s="2" t="s">
        <v>16</v>
      </c>
      <c r="L2754" s="2">
        <v>5</v>
      </c>
      <c r="M2754" s="18">
        <f t="shared" si="842"/>
        <v>328.38</v>
      </c>
      <c r="T2754" t="str">
        <f t="shared" si="843"/>
        <v>Completed</v>
      </c>
      <c r="U2754" t="str">
        <f t="shared" si="844"/>
        <v>No</v>
      </c>
      <c r="V2754" t="str">
        <f t="shared" si="845"/>
        <v>No</v>
      </c>
      <c r="X2754">
        <f t="shared" si="846"/>
        <v>558</v>
      </c>
      <c r="Y2754">
        <f t="shared" si="847"/>
        <v>430</v>
      </c>
      <c r="Z2754" s="18">
        <f t="shared" si="848"/>
        <v>1098537.4901531704</v>
      </c>
      <c r="AA2754" s="18">
        <f t="shared" si="849"/>
        <v>96724.388030634553</v>
      </c>
      <c r="AB2754" s="17">
        <f t="shared" si="850"/>
        <v>3.9001122334455669</v>
      </c>
      <c r="AC2754" s="2" t="s">
        <v>170</v>
      </c>
      <c r="AD2754" s="2" t="s">
        <v>42</v>
      </c>
      <c r="AE2754" t="str">
        <f t="shared" si="851"/>
        <v>Beauty</v>
      </c>
      <c r="AF2754" t="str">
        <f t="shared" si="852"/>
        <v>Beauty</v>
      </c>
      <c r="AG2754" t="str" cm="1">
        <f t="array" ref="AG2754">INDEX(AD:AD,ROW())</f>
        <v>Beauty</v>
      </c>
      <c r="AH2754">
        <f t="shared" si="860"/>
        <v>70</v>
      </c>
      <c r="AI2754" t="str">
        <f t="shared" si="853"/>
        <v>Beauty</v>
      </c>
      <c r="AK2754">
        <f t="shared" si="854"/>
        <v>2024</v>
      </c>
      <c r="AL2754">
        <f t="shared" si="855"/>
        <v>5</v>
      </c>
      <c r="AM2754">
        <f t="shared" si="856"/>
        <v>27</v>
      </c>
      <c r="AN2754">
        <f t="shared" si="857"/>
        <v>2</v>
      </c>
      <c r="AO2754" t="str">
        <f t="shared" si="858"/>
        <v>Weekday</v>
      </c>
      <c r="AR2754" s="20">
        <f t="shared" si="859"/>
        <v>0</v>
      </c>
    </row>
    <row r="2755" spans="1:44" x14ac:dyDescent="0.35">
      <c r="A2755" t="str">
        <f t="shared" ref="A2755:A2818" si="861">"CUST"&amp;TEXT(ROW()-1,"0000")</f>
        <v>CUST2754</v>
      </c>
      <c r="B2755" s="2" t="s">
        <v>3091</v>
      </c>
      <c r="C2755" s="4">
        <v>45709</v>
      </c>
      <c r="D2755" s="2" t="s">
        <v>641</v>
      </c>
      <c r="E2755" t="s">
        <v>5053</v>
      </c>
      <c r="F2755" s="2" t="s">
        <v>19</v>
      </c>
      <c r="G2755" s="2" t="s">
        <v>128</v>
      </c>
      <c r="H2755" s="2">
        <v>2</v>
      </c>
      <c r="I2755" s="19">
        <v>1169.49</v>
      </c>
      <c r="J2755" s="2" t="s">
        <v>5047</v>
      </c>
      <c r="K2755" s="2" t="s">
        <v>16</v>
      </c>
      <c r="L2755" s="2">
        <v>5</v>
      </c>
      <c r="M2755" s="18">
        <f t="shared" ref="M2755:M2818" si="862">H2755*I2755</f>
        <v>2338.98</v>
      </c>
      <c r="T2755" t="str">
        <f t="shared" ref="T2755:T2818" si="863">IF(K2755="Cancelled","Lost Sale",IF(K2755="Pending","Pending","Completed"))</f>
        <v>Completed</v>
      </c>
      <c r="U2755" t="str">
        <f t="shared" ref="U2755:U2818" si="864">IF(AND(K2755="Delivered",M2755&gt;1000),"Yes","No")</f>
        <v>Yes</v>
      </c>
      <c r="V2755" t="str">
        <f t="shared" ref="V2755:V2818" si="865">IF(OR(K2755="Cancelled",K2755="Pending"),"Yes","No")</f>
        <v>No</v>
      </c>
      <c r="X2755">
        <f t="shared" ref="X2755:X2818" si="866">COUNTIF($E$2:$E$4701,E2755)</f>
        <v>559</v>
      </c>
      <c r="Y2755">
        <f t="shared" ref="Y2755:Y2818" si="867">COUNTIFS($E$2:$E$4701,E2755,$K$2:$K$4701,"Delivered")</f>
        <v>408</v>
      </c>
      <c r="Z2755" s="18">
        <f t="shared" ref="Z2755:Z2818" si="868">SUMIF($F$2:$F$4701,F2755,$M$2:$M$4701)</f>
        <v>2759712.3299794244</v>
      </c>
      <c r="AA2755" s="18">
        <f t="shared" ref="AA2755:AA2818" si="869">SUMIFS($M$2:$M$4701,$F$2:$F$4701,F2755,$K$2:$K$4701,"Pending")</f>
        <v>330643.50635802455</v>
      </c>
      <c r="AB2755" s="17">
        <f t="shared" ref="AB2755:AB2818" si="870">AVERAGEIF($F$2:$F$4701,F2755,$L$2:$L$4701)</f>
        <v>3.8641711229946525</v>
      </c>
      <c r="AC2755" s="2" t="s">
        <v>128</v>
      </c>
      <c r="AD2755" s="2" t="s">
        <v>19</v>
      </c>
      <c r="AE2755" t="str">
        <f t="shared" ref="AE2755:AE2818" si="871">VLOOKUP(G2755,$AC$2:$AD$4738,2,FALSE)</f>
        <v>Electronics</v>
      </c>
      <c r="AF2755" t="str">
        <f t="shared" ref="AF2755:AF2818" si="872">_xlfn.XLOOKUP(G2755,AC:AC,AD:AD)</f>
        <v>Electronics</v>
      </c>
      <c r="AG2755" t="str" cm="1">
        <f t="array" ref="AG2755">INDEX(AD:AD,ROW())</f>
        <v>Electronics</v>
      </c>
      <c r="AH2755">
        <f t="shared" si="860"/>
        <v>48</v>
      </c>
      <c r="AI2755" t="str">
        <f t="shared" ref="AI2755:AI2818" si="873">INDEX(AD:AD,MATCH(G2755,AC:AC,0))</f>
        <v>Electronics</v>
      </c>
      <c r="AK2755">
        <f t="shared" ref="AK2755:AK2818" si="874">YEAR(C2755)</f>
        <v>2025</v>
      </c>
      <c r="AL2755">
        <f t="shared" ref="AL2755:AL2818" si="875">MONTH(C2755)</f>
        <v>2</v>
      </c>
      <c r="AM2755">
        <f t="shared" ref="AM2755:AM2818" si="876">DAY(C2755)</f>
        <v>21</v>
      </c>
      <c r="AN2755">
        <f t="shared" ref="AN2755:AN2818" si="877">WEEKDAY(C2755)</f>
        <v>6</v>
      </c>
      <c r="AO2755" t="str">
        <f t="shared" ref="AO2755:AO2818" si="878">IF(WEEKDAY(C2755,2)&gt;5,"Weekend","Weekday")</f>
        <v>Weekday</v>
      </c>
      <c r="AR2755" s="20">
        <f t="shared" ref="AR2755:AR2818" si="879">IF(OR(K2755="Cancelled",K2755="Returned"),1,0)</f>
        <v>0</v>
      </c>
    </row>
    <row r="2756" spans="1:44" x14ac:dyDescent="0.35">
      <c r="A2756" t="str">
        <f t="shared" si="861"/>
        <v>CUST2755</v>
      </c>
      <c r="B2756" s="2" t="s">
        <v>3092</v>
      </c>
      <c r="C2756" s="4">
        <v>44960</v>
      </c>
      <c r="D2756" s="2" t="s">
        <v>195</v>
      </c>
      <c r="E2756" t="s">
        <v>5049</v>
      </c>
      <c r="F2756" s="2" t="s">
        <v>13</v>
      </c>
      <c r="G2756" s="2" t="s">
        <v>5045</v>
      </c>
      <c r="H2756" s="2">
        <v>1</v>
      </c>
      <c r="I2756" s="19">
        <v>437.5</v>
      </c>
      <c r="J2756" s="2" t="s">
        <v>15</v>
      </c>
      <c r="K2756" s="2" t="s">
        <v>16</v>
      </c>
      <c r="L2756" s="2">
        <v>5</v>
      </c>
      <c r="M2756" s="18">
        <f t="shared" si="862"/>
        <v>437.5</v>
      </c>
      <c r="T2756" t="str">
        <f t="shared" si="863"/>
        <v>Completed</v>
      </c>
      <c r="U2756" t="str">
        <f t="shared" si="864"/>
        <v>No</v>
      </c>
      <c r="V2756" t="str">
        <f t="shared" si="865"/>
        <v>No</v>
      </c>
      <c r="X2756">
        <f t="shared" si="866"/>
        <v>595</v>
      </c>
      <c r="Y2756">
        <f t="shared" si="867"/>
        <v>444</v>
      </c>
      <c r="Z2756" s="18">
        <f t="shared" si="868"/>
        <v>1463424.4009529033</v>
      </c>
      <c r="AA2756" s="18">
        <f t="shared" si="869"/>
        <v>118285.78776560788</v>
      </c>
      <c r="AB2756" s="17">
        <f t="shared" si="870"/>
        <v>3.8140589569160999</v>
      </c>
      <c r="AC2756" s="2" t="s">
        <v>5045</v>
      </c>
      <c r="AD2756" s="2" t="s">
        <v>13</v>
      </c>
      <c r="AE2756" t="str">
        <f t="shared" si="871"/>
        <v>Home &amp; Kitchen</v>
      </c>
      <c r="AF2756" t="str">
        <f t="shared" si="872"/>
        <v>Home &amp; Kitchen</v>
      </c>
      <c r="AG2756" t="str" cm="1">
        <f t="array" ref="AG2756">INDEX(AD:AD,ROW())</f>
        <v>Home &amp; Kitchen</v>
      </c>
      <c r="AH2756">
        <f t="shared" si="860"/>
        <v>76</v>
      </c>
      <c r="AI2756" t="str">
        <f t="shared" si="873"/>
        <v>Home &amp; Kitchen</v>
      </c>
      <c r="AK2756">
        <f t="shared" si="874"/>
        <v>2023</v>
      </c>
      <c r="AL2756">
        <f t="shared" si="875"/>
        <v>2</v>
      </c>
      <c r="AM2756">
        <f t="shared" si="876"/>
        <v>3</v>
      </c>
      <c r="AN2756">
        <f t="shared" si="877"/>
        <v>6</v>
      </c>
      <c r="AO2756" t="str">
        <f t="shared" si="878"/>
        <v>Weekday</v>
      </c>
      <c r="AR2756" s="20">
        <f t="shared" si="879"/>
        <v>0</v>
      </c>
    </row>
    <row r="2757" spans="1:44" x14ac:dyDescent="0.35">
      <c r="A2757" t="str">
        <f t="shared" si="861"/>
        <v>CUST2756</v>
      </c>
      <c r="B2757" s="2" t="s">
        <v>3093</v>
      </c>
      <c r="C2757" s="4">
        <v>45209</v>
      </c>
      <c r="D2757" s="2" t="s">
        <v>419</v>
      </c>
      <c r="E2757" t="s">
        <v>5048</v>
      </c>
      <c r="F2757" s="2" t="s">
        <v>42</v>
      </c>
      <c r="G2757" s="2" t="s">
        <v>43</v>
      </c>
      <c r="H2757" s="2">
        <v>3</v>
      </c>
      <c r="I2757" s="19">
        <v>733.01</v>
      </c>
      <c r="J2757" s="2" t="s">
        <v>20</v>
      </c>
      <c r="K2757" s="2" t="s">
        <v>76</v>
      </c>
      <c r="L2757" s="2">
        <v>2</v>
      </c>
      <c r="M2757" s="18">
        <f t="shared" si="862"/>
        <v>2199.0299999999997</v>
      </c>
      <c r="T2757" t="str">
        <f t="shared" si="863"/>
        <v>Completed</v>
      </c>
      <c r="U2757" t="str">
        <f t="shared" si="864"/>
        <v>No</v>
      </c>
      <c r="V2757" t="str">
        <f t="shared" si="865"/>
        <v>No</v>
      </c>
      <c r="X2757">
        <f t="shared" si="866"/>
        <v>590</v>
      </c>
      <c r="Y2757">
        <f t="shared" si="867"/>
        <v>451</v>
      </c>
      <c r="Z2757" s="18">
        <f t="shared" si="868"/>
        <v>1098537.4901531704</v>
      </c>
      <c r="AA2757" s="18">
        <f t="shared" si="869"/>
        <v>96724.388030634553</v>
      </c>
      <c r="AB2757" s="17">
        <f t="shared" si="870"/>
        <v>3.9001122334455669</v>
      </c>
      <c r="AC2757" s="2" t="s">
        <v>43</v>
      </c>
      <c r="AD2757" s="2" t="s">
        <v>42</v>
      </c>
      <c r="AE2757" t="str">
        <f t="shared" si="871"/>
        <v>Beauty</v>
      </c>
      <c r="AF2757" t="str">
        <f t="shared" si="872"/>
        <v>Beauty</v>
      </c>
      <c r="AG2757" t="str" cm="1">
        <f t="array" ref="AG2757">INDEX(AD:AD,ROW())</f>
        <v>Beauty</v>
      </c>
      <c r="AH2757">
        <f t="shared" si="860"/>
        <v>10</v>
      </c>
      <c r="AI2757" t="str">
        <f t="shared" si="873"/>
        <v>Beauty</v>
      </c>
      <c r="AK2757">
        <f t="shared" si="874"/>
        <v>2023</v>
      </c>
      <c r="AL2757">
        <f t="shared" si="875"/>
        <v>10</v>
      </c>
      <c r="AM2757">
        <f t="shared" si="876"/>
        <v>10</v>
      </c>
      <c r="AN2757">
        <f t="shared" si="877"/>
        <v>3</v>
      </c>
      <c r="AO2757" t="str">
        <f t="shared" si="878"/>
        <v>Weekday</v>
      </c>
      <c r="AR2757" s="20">
        <f t="shared" si="879"/>
        <v>1</v>
      </c>
    </row>
    <row r="2758" spans="1:44" x14ac:dyDescent="0.35">
      <c r="A2758" t="str">
        <f t="shared" si="861"/>
        <v>CUST2757</v>
      </c>
      <c r="B2758" s="2" t="s">
        <v>3094</v>
      </c>
      <c r="C2758" s="4">
        <v>45011</v>
      </c>
      <c r="D2758" s="2" t="s">
        <v>137</v>
      </c>
      <c r="E2758" t="s">
        <v>5048</v>
      </c>
      <c r="F2758" s="2" t="s">
        <v>42</v>
      </c>
      <c r="G2758" s="2" t="s">
        <v>170</v>
      </c>
      <c r="H2758" s="2">
        <v>2</v>
      </c>
      <c r="I2758" s="19">
        <v>805.87</v>
      </c>
      <c r="J2758" s="2" t="s">
        <v>5046</v>
      </c>
      <c r="K2758" s="2" t="s">
        <v>16</v>
      </c>
      <c r="L2758" s="2">
        <v>4</v>
      </c>
      <c r="M2758" s="18">
        <f t="shared" si="862"/>
        <v>1611.74</v>
      </c>
      <c r="T2758" t="str">
        <f t="shared" si="863"/>
        <v>Completed</v>
      </c>
      <c r="U2758" t="str">
        <f t="shared" si="864"/>
        <v>Yes</v>
      </c>
      <c r="V2758" t="str">
        <f t="shared" si="865"/>
        <v>No</v>
      </c>
      <c r="X2758">
        <f t="shared" si="866"/>
        <v>590</v>
      </c>
      <c r="Y2758">
        <f t="shared" si="867"/>
        <v>451</v>
      </c>
      <c r="Z2758" s="18">
        <f t="shared" si="868"/>
        <v>1098537.4901531704</v>
      </c>
      <c r="AA2758" s="18">
        <f t="shared" si="869"/>
        <v>96724.388030634553</v>
      </c>
      <c r="AB2758" s="17">
        <f t="shared" si="870"/>
        <v>3.9001122334455669</v>
      </c>
      <c r="AC2758" s="2" t="s">
        <v>170</v>
      </c>
      <c r="AD2758" s="2" t="s">
        <v>42</v>
      </c>
      <c r="AE2758" t="str">
        <f t="shared" si="871"/>
        <v>Beauty</v>
      </c>
      <c r="AF2758" t="str">
        <f t="shared" si="872"/>
        <v>Beauty</v>
      </c>
      <c r="AG2758" t="str" cm="1">
        <f t="array" ref="AG2758">INDEX(AD:AD,ROW())</f>
        <v>Beauty</v>
      </c>
      <c r="AH2758">
        <f t="shared" si="860"/>
        <v>70</v>
      </c>
      <c r="AI2758" t="str">
        <f t="shared" si="873"/>
        <v>Beauty</v>
      </c>
      <c r="AK2758">
        <f t="shared" si="874"/>
        <v>2023</v>
      </c>
      <c r="AL2758">
        <f t="shared" si="875"/>
        <v>3</v>
      </c>
      <c r="AM2758">
        <f t="shared" si="876"/>
        <v>26</v>
      </c>
      <c r="AN2758">
        <f t="shared" si="877"/>
        <v>1</v>
      </c>
      <c r="AO2758" t="str">
        <f t="shared" si="878"/>
        <v>Weekend</v>
      </c>
      <c r="AR2758" s="20">
        <f t="shared" si="879"/>
        <v>0</v>
      </c>
    </row>
    <row r="2759" spans="1:44" x14ac:dyDescent="0.35">
      <c r="A2759" t="str">
        <f t="shared" si="861"/>
        <v>CUST2758</v>
      </c>
      <c r="B2759" s="2" t="s">
        <v>3095</v>
      </c>
      <c r="C2759" s="4">
        <v>45838</v>
      </c>
      <c r="D2759" s="2" t="s">
        <v>765</v>
      </c>
      <c r="E2759" t="s">
        <v>5048</v>
      </c>
      <c r="F2759" s="2" t="s">
        <v>42</v>
      </c>
      <c r="G2759" s="2" t="s">
        <v>43</v>
      </c>
      <c r="H2759" s="2">
        <v>3</v>
      </c>
      <c r="I2759" s="19">
        <v>534.24</v>
      </c>
      <c r="J2759" s="2" t="s">
        <v>50</v>
      </c>
      <c r="K2759" s="2" t="s">
        <v>103</v>
      </c>
      <c r="L2759" s="2">
        <v>4</v>
      </c>
      <c r="M2759" s="18">
        <f t="shared" si="862"/>
        <v>1602.72</v>
      </c>
      <c r="T2759" t="str">
        <f t="shared" si="863"/>
        <v>Lost Sale</v>
      </c>
      <c r="U2759" t="str">
        <f t="shared" si="864"/>
        <v>No</v>
      </c>
      <c r="V2759" t="str">
        <f t="shared" si="865"/>
        <v>Yes</v>
      </c>
      <c r="X2759">
        <f t="shared" si="866"/>
        <v>590</v>
      </c>
      <c r="Y2759">
        <f t="shared" si="867"/>
        <v>451</v>
      </c>
      <c r="Z2759" s="18">
        <f t="shared" si="868"/>
        <v>1098537.4901531704</v>
      </c>
      <c r="AA2759" s="18">
        <f t="shared" si="869"/>
        <v>96724.388030634553</v>
      </c>
      <c r="AB2759" s="17">
        <f t="shared" si="870"/>
        <v>3.9001122334455669</v>
      </c>
      <c r="AC2759" s="2" t="s">
        <v>43</v>
      </c>
      <c r="AD2759" s="2" t="s">
        <v>42</v>
      </c>
      <c r="AE2759" t="str">
        <f t="shared" si="871"/>
        <v>Beauty</v>
      </c>
      <c r="AF2759" t="str">
        <f t="shared" si="872"/>
        <v>Beauty</v>
      </c>
      <c r="AG2759" t="str" cm="1">
        <f t="array" ref="AG2759">INDEX(AD:AD,ROW())</f>
        <v>Beauty</v>
      </c>
      <c r="AH2759">
        <f t="shared" si="860"/>
        <v>10</v>
      </c>
      <c r="AI2759" t="str">
        <f t="shared" si="873"/>
        <v>Beauty</v>
      </c>
      <c r="AK2759">
        <f t="shared" si="874"/>
        <v>2025</v>
      </c>
      <c r="AL2759">
        <f t="shared" si="875"/>
        <v>6</v>
      </c>
      <c r="AM2759">
        <f t="shared" si="876"/>
        <v>30</v>
      </c>
      <c r="AN2759">
        <f t="shared" si="877"/>
        <v>2</v>
      </c>
      <c r="AO2759" t="str">
        <f t="shared" si="878"/>
        <v>Weekday</v>
      </c>
      <c r="AR2759" s="20">
        <f t="shared" si="879"/>
        <v>1</v>
      </c>
    </row>
    <row r="2760" spans="1:44" x14ac:dyDescent="0.35">
      <c r="A2760" t="str">
        <f t="shared" si="861"/>
        <v>CUST2759</v>
      </c>
      <c r="B2760" s="2" t="s">
        <v>3096</v>
      </c>
      <c r="C2760" s="4">
        <v>45316</v>
      </c>
      <c r="D2760" s="2" t="s">
        <v>832</v>
      </c>
      <c r="E2760" t="s">
        <v>5050</v>
      </c>
      <c r="F2760" s="2" t="s">
        <v>19</v>
      </c>
      <c r="G2760" s="2" t="s">
        <v>49</v>
      </c>
      <c r="H2760" s="2">
        <v>2</v>
      </c>
      <c r="I2760" s="19">
        <v>347.3</v>
      </c>
      <c r="J2760" s="2" t="s">
        <v>20</v>
      </c>
      <c r="K2760" s="2" t="s">
        <v>103</v>
      </c>
      <c r="L2760" s="2">
        <v>2</v>
      </c>
      <c r="M2760" s="18">
        <f t="shared" si="862"/>
        <v>694.6</v>
      </c>
      <c r="T2760" t="str">
        <f t="shared" si="863"/>
        <v>Lost Sale</v>
      </c>
      <c r="U2760" t="str">
        <f t="shared" si="864"/>
        <v>No</v>
      </c>
      <c r="V2760" t="str">
        <f t="shared" si="865"/>
        <v>Yes</v>
      </c>
      <c r="X2760">
        <f t="shared" si="866"/>
        <v>589</v>
      </c>
      <c r="Y2760">
        <f t="shared" si="867"/>
        <v>426</v>
      </c>
      <c r="Z2760" s="18">
        <f t="shared" si="868"/>
        <v>2759712.3299794244</v>
      </c>
      <c r="AA2760" s="18">
        <f t="shared" si="869"/>
        <v>330643.50635802455</v>
      </c>
      <c r="AB2760" s="17">
        <f t="shared" si="870"/>
        <v>3.8641711229946525</v>
      </c>
      <c r="AC2760" s="2" t="s">
        <v>49</v>
      </c>
      <c r="AD2760" s="2" t="s">
        <v>19</v>
      </c>
      <c r="AE2760" t="str">
        <f t="shared" si="871"/>
        <v>Electronics</v>
      </c>
      <c r="AF2760" t="str">
        <f t="shared" si="872"/>
        <v>Electronics</v>
      </c>
      <c r="AG2760" t="str" cm="1">
        <f t="array" ref="AG2760">INDEX(AD:AD,ROW())</f>
        <v>Electronics</v>
      </c>
      <c r="AH2760">
        <f t="shared" si="860"/>
        <v>12</v>
      </c>
      <c r="AI2760" t="str">
        <f t="shared" si="873"/>
        <v>Electronics</v>
      </c>
      <c r="AK2760">
        <f t="shared" si="874"/>
        <v>2024</v>
      </c>
      <c r="AL2760">
        <f t="shared" si="875"/>
        <v>1</v>
      </c>
      <c r="AM2760">
        <f t="shared" si="876"/>
        <v>25</v>
      </c>
      <c r="AN2760">
        <f t="shared" si="877"/>
        <v>5</v>
      </c>
      <c r="AO2760" t="str">
        <f t="shared" si="878"/>
        <v>Weekday</v>
      </c>
      <c r="AR2760" s="20">
        <f t="shared" si="879"/>
        <v>1</v>
      </c>
    </row>
    <row r="2761" spans="1:44" x14ac:dyDescent="0.35">
      <c r="A2761" t="str">
        <f t="shared" si="861"/>
        <v>CUST2760</v>
      </c>
      <c r="B2761" s="2" t="s">
        <v>3097</v>
      </c>
      <c r="C2761" s="4">
        <v>45161</v>
      </c>
      <c r="D2761" s="2" t="s">
        <v>541</v>
      </c>
      <c r="E2761" t="s">
        <v>5049</v>
      </c>
      <c r="F2761" s="2" t="s">
        <v>42</v>
      </c>
      <c r="G2761" s="2" t="s">
        <v>5042</v>
      </c>
      <c r="H2761" s="2">
        <v>2</v>
      </c>
      <c r="I2761" s="19">
        <v>353</v>
      </c>
      <c r="J2761" s="2" t="s">
        <v>5047</v>
      </c>
      <c r="K2761" s="2" t="s">
        <v>16</v>
      </c>
      <c r="L2761" s="2">
        <v>4</v>
      </c>
      <c r="M2761" s="18">
        <f t="shared" si="862"/>
        <v>706</v>
      </c>
      <c r="T2761" t="str">
        <f t="shared" si="863"/>
        <v>Completed</v>
      </c>
      <c r="U2761" t="str">
        <f t="shared" si="864"/>
        <v>No</v>
      </c>
      <c r="V2761" t="str">
        <f t="shared" si="865"/>
        <v>No</v>
      </c>
      <c r="X2761">
        <f t="shared" si="866"/>
        <v>595</v>
      </c>
      <c r="Y2761">
        <f t="shared" si="867"/>
        <v>444</v>
      </c>
      <c r="Z2761" s="18">
        <f t="shared" si="868"/>
        <v>1098537.4901531704</v>
      </c>
      <c r="AA2761" s="18">
        <f t="shared" si="869"/>
        <v>96724.388030634553</v>
      </c>
      <c r="AB2761" s="17">
        <f t="shared" si="870"/>
        <v>3.9001122334455669</v>
      </c>
      <c r="AC2761" s="2" t="s">
        <v>5042</v>
      </c>
      <c r="AD2761" s="2" t="s">
        <v>42</v>
      </c>
      <c r="AE2761" t="str">
        <f t="shared" si="871"/>
        <v>Beauty</v>
      </c>
      <c r="AF2761" t="str">
        <f t="shared" si="872"/>
        <v>Beauty</v>
      </c>
      <c r="AG2761" t="str" cm="1">
        <f t="array" ref="AG2761">INDEX(AD:AD,ROW())</f>
        <v>Beauty</v>
      </c>
      <c r="AH2761">
        <f t="shared" ref="AH2761:AH2824" si="880">MATCH(G2761,AC:AC,0)</f>
        <v>18</v>
      </c>
      <c r="AI2761" t="str">
        <f t="shared" si="873"/>
        <v>Beauty</v>
      </c>
      <c r="AK2761">
        <f t="shared" si="874"/>
        <v>2023</v>
      </c>
      <c r="AL2761">
        <f t="shared" si="875"/>
        <v>8</v>
      </c>
      <c r="AM2761">
        <f t="shared" si="876"/>
        <v>23</v>
      </c>
      <c r="AN2761">
        <f t="shared" si="877"/>
        <v>4</v>
      </c>
      <c r="AO2761" t="str">
        <f t="shared" si="878"/>
        <v>Weekday</v>
      </c>
      <c r="AR2761" s="20">
        <f t="shared" si="879"/>
        <v>0</v>
      </c>
    </row>
    <row r="2762" spans="1:44" x14ac:dyDescent="0.35">
      <c r="A2762" t="str">
        <f t="shared" si="861"/>
        <v>CUST2761</v>
      </c>
      <c r="B2762" s="2" t="s">
        <v>3098</v>
      </c>
      <c r="C2762" s="4">
        <v>45647</v>
      </c>
      <c r="D2762" s="2" t="s">
        <v>419</v>
      </c>
      <c r="E2762" t="s">
        <v>5051</v>
      </c>
      <c r="F2762" s="2" t="s">
        <v>19</v>
      </c>
      <c r="G2762" s="2" t="s">
        <v>60</v>
      </c>
      <c r="H2762" s="2">
        <v>1</v>
      </c>
      <c r="I2762" s="19">
        <v>877.82</v>
      </c>
      <c r="J2762" s="2" t="s">
        <v>20</v>
      </c>
      <c r="K2762" s="2" t="s">
        <v>16</v>
      </c>
      <c r="L2762" s="2">
        <v>3</v>
      </c>
      <c r="M2762" s="18">
        <f t="shared" si="862"/>
        <v>877.82</v>
      </c>
      <c r="T2762" t="str">
        <f t="shared" si="863"/>
        <v>Completed</v>
      </c>
      <c r="U2762" t="str">
        <f t="shared" si="864"/>
        <v>No</v>
      </c>
      <c r="V2762" t="str">
        <f t="shared" si="865"/>
        <v>No</v>
      </c>
      <c r="X2762">
        <f t="shared" si="866"/>
        <v>619</v>
      </c>
      <c r="Y2762">
        <f t="shared" si="867"/>
        <v>468</v>
      </c>
      <c r="Z2762" s="18">
        <f t="shared" si="868"/>
        <v>2759712.3299794244</v>
      </c>
      <c r="AA2762" s="18">
        <f t="shared" si="869"/>
        <v>330643.50635802455</v>
      </c>
      <c r="AB2762" s="17">
        <f t="shared" si="870"/>
        <v>3.8641711229946525</v>
      </c>
      <c r="AC2762" s="2" t="s">
        <v>60</v>
      </c>
      <c r="AD2762" s="2" t="s">
        <v>19</v>
      </c>
      <c r="AE2762" t="str">
        <f t="shared" si="871"/>
        <v>Electronics</v>
      </c>
      <c r="AF2762" t="str">
        <f t="shared" si="872"/>
        <v>Electronics</v>
      </c>
      <c r="AG2762" t="str" cm="1">
        <f t="array" ref="AG2762">INDEX(AD:AD,ROW())</f>
        <v>Electronics</v>
      </c>
      <c r="AH2762">
        <f t="shared" si="880"/>
        <v>17</v>
      </c>
      <c r="AI2762" t="str">
        <f t="shared" si="873"/>
        <v>Electronics</v>
      </c>
      <c r="AK2762">
        <f t="shared" si="874"/>
        <v>2024</v>
      </c>
      <c r="AL2762">
        <f t="shared" si="875"/>
        <v>12</v>
      </c>
      <c r="AM2762">
        <f t="shared" si="876"/>
        <v>21</v>
      </c>
      <c r="AN2762">
        <f t="shared" si="877"/>
        <v>7</v>
      </c>
      <c r="AO2762" t="str">
        <f t="shared" si="878"/>
        <v>Weekend</v>
      </c>
      <c r="AR2762" s="20">
        <f t="shared" si="879"/>
        <v>0</v>
      </c>
    </row>
    <row r="2763" spans="1:44" x14ac:dyDescent="0.35">
      <c r="A2763" t="str">
        <f t="shared" si="861"/>
        <v>CUST2762</v>
      </c>
      <c r="B2763" s="2" t="s">
        <v>3099</v>
      </c>
      <c r="C2763" s="4">
        <v>45645</v>
      </c>
      <c r="D2763" s="2" t="s">
        <v>550</v>
      </c>
      <c r="E2763" t="s">
        <v>5051</v>
      </c>
      <c r="F2763" s="2" t="s">
        <v>23</v>
      </c>
      <c r="G2763" s="2" t="s">
        <v>46</v>
      </c>
      <c r="H2763" s="2">
        <v>1</v>
      </c>
      <c r="I2763" s="19">
        <v>482.86</v>
      </c>
      <c r="J2763" s="2" t="s">
        <v>5046</v>
      </c>
      <c r="K2763" s="2" t="s">
        <v>16</v>
      </c>
      <c r="L2763" s="31"/>
      <c r="M2763" s="18">
        <f t="shared" si="862"/>
        <v>482.86</v>
      </c>
      <c r="T2763" t="str">
        <f t="shared" si="863"/>
        <v>Completed</v>
      </c>
      <c r="U2763" t="str">
        <f t="shared" si="864"/>
        <v>No</v>
      </c>
      <c r="V2763" t="str">
        <f t="shared" si="865"/>
        <v>No</v>
      </c>
      <c r="X2763">
        <f t="shared" si="866"/>
        <v>619</v>
      </c>
      <c r="Y2763">
        <f t="shared" si="867"/>
        <v>468</v>
      </c>
      <c r="Z2763" s="18">
        <f t="shared" si="868"/>
        <v>594714.6477588166</v>
      </c>
      <c r="AA2763" s="18">
        <f t="shared" si="869"/>
        <v>60882.938065984097</v>
      </c>
      <c r="AB2763" s="17">
        <f t="shared" si="870"/>
        <v>3.804733727810651</v>
      </c>
      <c r="AC2763" s="2" t="s">
        <v>46</v>
      </c>
      <c r="AD2763" s="2" t="s">
        <v>23</v>
      </c>
      <c r="AE2763" t="str">
        <f t="shared" si="871"/>
        <v>Books</v>
      </c>
      <c r="AF2763" t="str">
        <f t="shared" si="872"/>
        <v>Books</v>
      </c>
      <c r="AG2763" t="str" cm="1">
        <f t="array" ref="AG2763">INDEX(AD:AD,ROW())</f>
        <v>Books</v>
      </c>
      <c r="AH2763">
        <f t="shared" si="880"/>
        <v>11</v>
      </c>
      <c r="AI2763" t="str">
        <f t="shared" si="873"/>
        <v>Books</v>
      </c>
      <c r="AK2763">
        <f t="shared" si="874"/>
        <v>2024</v>
      </c>
      <c r="AL2763">
        <f t="shared" si="875"/>
        <v>12</v>
      </c>
      <c r="AM2763">
        <f t="shared" si="876"/>
        <v>19</v>
      </c>
      <c r="AN2763">
        <f t="shared" si="877"/>
        <v>5</v>
      </c>
      <c r="AO2763" t="str">
        <f t="shared" si="878"/>
        <v>Weekday</v>
      </c>
      <c r="AR2763" s="20">
        <f t="shared" si="879"/>
        <v>0</v>
      </c>
    </row>
    <row r="2764" spans="1:44" x14ac:dyDescent="0.35">
      <c r="A2764" t="str">
        <f t="shared" si="861"/>
        <v>CUST2763</v>
      </c>
      <c r="B2764" s="2" t="s">
        <v>3100</v>
      </c>
      <c r="C2764" s="4">
        <v>45088</v>
      </c>
      <c r="D2764" s="2" t="s">
        <v>54</v>
      </c>
      <c r="E2764" t="s">
        <v>5048</v>
      </c>
      <c r="F2764" s="2" t="s">
        <v>42</v>
      </c>
      <c r="G2764" s="2" t="s">
        <v>188</v>
      </c>
      <c r="H2764" s="2">
        <v>1</v>
      </c>
      <c r="I2764" s="19">
        <v>171.41</v>
      </c>
      <c r="J2764" s="2" t="s">
        <v>15</v>
      </c>
      <c r="K2764" s="2" t="s">
        <v>16</v>
      </c>
      <c r="L2764" s="2">
        <v>4</v>
      </c>
      <c r="M2764" s="18">
        <f t="shared" si="862"/>
        <v>171.41</v>
      </c>
      <c r="T2764" t="str">
        <f t="shared" si="863"/>
        <v>Completed</v>
      </c>
      <c r="U2764" t="str">
        <f t="shared" si="864"/>
        <v>No</v>
      </c>
      <c r="V2764" t="str">
        <f t="shared" si="865"/>
        <v>No</v>
      </c>
      <c r="X2764">
        <f t="shared" si="866"/>
        <v>590</v>
      </c>
      <c r="Y2764">
        <f t="shared" si="867"/>
        <v>451</v>
      </c>
      <c r="Z2764" s="18">
        <f t="shared" si="868"/>
        <v>1098537.4901531704</v>
      </c>
      <c r="AA2764" s="18">
        <f t="shared" si="869"/>
        <v>96724.388030634553</v>
      </c>
      <c r="AB2764" s="17">
        <f t="shared" si="870"/>
        <v>3.9001122334455669</v>
      </c>
      <c r="AC2764" s="2" t="s">
        <v>188</v>
      </c>
      <c r="AD2764" s="2" t="s">
        <v>42</v>
      </c>
      <c r="AE2764" t="str">
        <f t="shared" si="871"/>
        <v>Beauty</v>
      </c>
      <c r="AF2764" t="str">
        <f t="shared" si="872"/>
        <v>Beauty</v>
      </c>
      <c r="AG2764" t="str" cm="1">
        <f t="array" ref="AG2764">INDEX(AD:AD,ROW())</f>
        <v>Beauty</v>
      </c>
      <c r="AH2764">
        <f t="shared" si="880"/>
        <v>80</v>
      </c>
      <c r="AI2764" t="str">
        <f t="shared" si="873"/>
        <v>Beauty</v>
      </c>
      <c r="AK2764">
        <f t="shared" si="874"/>
        <v>2023</v>
      </c>
      <c r="AL2764">
        <f t="shared" si="875"/>
        <v>6</v>
      </c>
      <c r="AM2764">
        <f t="shared" si="876"/>
        <v>11</v>
      </c>
      <c r="AN2764">
        <f t="shared" si="877"/>
        <v>1</v>
      </c>
      <c r="AO2764" t="str">
        <f t="shared" si="878"/>
        <v>Weekend</v>
      </c>
      <c r="AR2764" s="20">
        <f t="shared" si="879"/>
        <v>0</v>
      </c>
    </row>
    <row r="2765" spans="1:44" x14ac:dyDescent="0.35">
      <c r="A2765" t="str">
        <f t="shared" si="861"/>
        <v>CUST2764</v>
      </c>
      <c r="B2765" s="2" t="s">
        <v>3101</v>
      </c>
      <c r="C2765" s="4">
        <v>45689</v>
      </c>
      <c r="D2765" s="2" t="s">
        <v>394</v>
      </c>
      <c r="E2765" t="s">
        <v>5051</v>
      </c>
      <c r="F2765" s="2" t="s">
        <v>13</v>
      </c>
      <c r="G2765" s="2" t="s">
        <v>14</v>
      </c>
      <c r="H2765" s="2">
        <v>1</v>
      </c>
      <c r="I2765" s="19">
        <v>356.09</v>
      </c>
      <c r="J2765" s="2" t="s">
        <v>20</v>
      </c>
      <c r="K2765" s="2" t="s">
        <v>16</v>
      </c>
      <c r="L2765" s="2">
        <v>3</v>
      </c>
      <c r="M2765" s="18">
        <f t="shared" si="862"/>
        <v>356.09</v>
      </c>
      <c r="T2765" t="str">
        <f t="shared" si="863"/>
        <v>Completed</v>
      </c>
      <c r="U2765" t="str">
        <f t="shared" si="864"/>
        <v>No</v>
      </c>
      <c r="V2765" t="str">
        <f t="shared" si="865"/>
        <v>No</v>
      </c>
      <c r="X2765">
        <f t="shared" si="866"/>
        <v>619</v>
      </c>
      <c r="Y2765">
        <f t="shared" si="867"/>
        <v>468</v>
      </c>
      <c r="Z2765" s="18">
        <f t="shared" si="868"/>
        <v>1463424.4009529033</v>
      </c>
      <c r="AA2765" s="18">
        <f t="shared" si="869"/>
        <v>118285.78776560788</v>
      </c>
      <c r="AB2765" s="17">
        <f t="shared" si="870"/>
        <v>3.8140589569160999</v>
      </c>
      <c r="AC2765" s="2" t="s">
        <v>14</v>
      </c>
      <c r="AD2765" s="2" t="s">
        <v>13</v>
      </c>
      <c r="AE2765" t="str">
        <f t="shared" si="871"/>
        <v>Home &amp; Kitchen</v>
      </c>
      <c r="AF2765" t="str">
        <f t="shared" si="872"/>
        <v>Home &amp; Kitchen</v>
      </c>
      <c r="AG2765" t="str" cm="1">
        <f t="array" ref="AG2765">INDEX(AD:AD,ROW())</f>
        <v>Home &amp; Kitchen</v>
      </c>
      <c r="AH2765">
        <f t="shared" si="880"/>
        <v>2</v>
      </c>
      <c r="AI2765" t="str">
        <f t="shared" si="873"/>
        <v>Home &amp; Kitchen</v>
      </c>
      <c r="AK2765">
        <f t="shared" si="874"/>
        <v>2025</v>
      </c>
      <c r="AL2765">
        <f t="shared" si="875"/>
        <v>2</v>
      </c>
      <c r="AM2765">
        <f t="shared" si="876"/>
        <v>1</v>
      </c>
      <c r="AN2765">
        <f t="shared" si="877"/>
        <v>7</v>
      </c>
      <c r="AO2765" t="str">
        <f t="shared" si="878"/>
        <v>Weekend</v>
      </c>
      <c r="AR2765" s="20">
        <f t="shared" si="879"/>
        <v>0</v>
      </c>
    </row>
    <row r="2766" spans="1:44" x14ac:dyDescent="0.35">
      <c r="A2766" t="str">
        <f t="shared" si="861"/>
        <v>CUST2765</v>
      </c>
      <c r="B2766" s="2" t="s">
        <v>3102</v>
      </c>
      <c r="C2766" s="4">
        <v>45283</v>
      </c>
      <c r="D2766" s="2" t="s">
        <v>329</v>
      </c>
      <c r="E2766" t="s">
        <v>5055</v>
      </c>
      <c r="F2766" s="2" t="s">
        <v>13</v>
      </c>
      <c r="G2766" s="2" t="s">
        <v>95</v>
      </c>
      <c r="H2766" s="2">
        <v>1</v>
      </c>
      <c r="I2766" s="19">
        <v>1680.08</v>
      </c>
      <c r="J2766" s="2" t="s">
        <v>5046</v>
      </c>
      <c r="K2766" s="2" t="s">
        <v>31</v>
      </c>
      <c r="L2766" s="2">
        <v>4</v>
      </c>
      <c r="M2766" s="18">
        <f t="shared" si="862"/>
        <v>1680.08</v>
      </c>
      <c r="T2766" t="str">
        <f t="shared" si="863"/>
        <v>Pending</v>
      </c>
      <c r="U2766" t="str">
        <f t="shared" si="864"/>
        <v>No</v>
      </c>
      <c r="V2766" t="str">
        <f t="shared" si="865"/>
        <v>Yes</v>
      </c>
      <c r="X2766">
        <f t="shared" si="866"/>
        <v>567</v>
      </c>
      <c r="Y2766">
        <f t="shared" si="867"/>
        <v>440</v>
      </c>
      <c r="Z2766" s="18">
        <f t="shared" si="868"/>
        <v>1463424.4009529033</v>
      </c>
      <c r="AA2766" s="18">
        <f t="shared" si="869"/>
        <v>118285.78776560788</v>
      </c>
      <c r="AB2766" s="17">
        <f t="shared" si="870"/>
        <v>3.8140589569160999</v>
      </c>
      <c r="AC2766" s="2" t="s">
        <v>95</v>
      </c>
      <c r="AD2766" s="2" t="s">
        <v>13</v>
      </c>
      <c r="AE2766" t="str">
        <f t="shared" si="871"/>
        <v>Home &amp; Kitchen</v>
      </c>
      <c r="AF2766" t="str">
        <f t="shared" si="872"/>
        <v>Home &amp; Kitchen</v>
      </c>
      <c r="AG2766" t="str" cm="1">
        <f t="array" ref="AG2766">INDEX(AD:AD,ROW())</f>
        <v>Home &amp; Kitchen</v>
      </c>
      <c r="AH2766">
        <f t="shared" si="880"/>
        <v>32</v>
      </c>
      <c r="AI2766" t="str">
        <f t="shared" si="873"/>
        <v>Home &amp; Kitchen</v>
      </c>
      <c r="AK2766">
        <f t="shared" si="874"/>
        <v>2023</v>
      </c>
      <c r="AL2766">
        <f t="shared" si="875"/>
        <v>12</v>
      </c>
      <c r="AM2766">
        <f t="shared" si="876"/>
        <v>23</v>
      </c>
      <c r="AN2766">
        <f t="shared" si="877"/>
        <v>7</v>
      </c>
      <c r="AO2766" t="str">
        <f t="shared" si="878"/>
        <v>Weekend</v>
      </c>
      <c r="AR2766" s="20">
        <f t="shared" si="879"/>
        <v>0</v>
      </c>
    </row>
    <row r="2767" spans="1:44" x14ac:dyDescent="0.35">
      <c r="A2767" t="str">
        <f t="shared" si="861"/>
        <v>CUST2766</v>
      </c>
      <c r="B2767" s="2" t="s">
        <v>3103</v>
      </c>
      <c r="C2767" s="4">
        <v>45668</v>
      </c>
      <c r="D2767" s="2" t="s">
        <v>228</v>
      </c>
      <c r="E2767" t="s">
        <v>5053</v>
      </c>
      <c r="F2767" s="2" t="s">
        <v>19</v>
      </c>
      <c r="G2767" s="2" t="s">
        <v>128</v>
      </c>
      <c r="H2767" s="2">
        <v>1</v>
      </c>
      <c r="I2767" s="19">
        <v>2001.34</v>
      </c>
      <c r="J2767" s="2" t="s">
        <v>20</v>
      </c>
      <c r="K2767" s="2" t="s">
        <v>16</v>
      </c>
      <c r="L2767" s="2">
        <v>4</v>
      </c>
      <c r="M2767" s="18">
        <f t="shared" si="862"/>
        <v>2001.34</v>
      </c>
      <c r="T2767" t="str">
        <f t="shared" si="863"/>
        <v>Completed</v>
      </c>
      <c r="U2767" t="str">
        <f t="shared" si="864"/>
        <v>Yes</v>
      </c>
      <c r="V2767" t="str">
        <f t="shared" si="865"/>
        <v>No</v>
      </c>
      <c r="X2767">
        <f t="shared" si="866"/>
        <v>559</v>
      </c>
      <c r="Y2767">
        <f t="shared" si="867"/>
        <v>408</v>
      </c>
      <c r="Z2767" s="18">
        <f t="shared" si="868"/>
        <v>2759712.3299794244</v>
      </c>
      <c r="AA2767" s="18">
        <f t="shared" si="869"/>
        <v>330643.50635802455</v>
      </c>
      <c r="AB2767" s="17">
        <f t="shared" si="870"/>
        <v>3.8641711229946525</v>
      </c>
      <c r="AC2767" s="2" t="s">
        <v>128</v>
      </c>
      <c r="AD2767" s="2" t="s">
        <v>19</v>
      </c>
      <c r="AE2767" t="str">
        <f t="shared" si="871"/>
        <v>Electronics</v>
      </c>
      <c r="AF2767" t="str">
        <f t="shared" si="872"/>
        <v>Electronics</v>
      </c>
      <c r="AG2767" t="str" cm="1">
        <f t="array" ref="AG2767">INDEX(AD:AD,ROW())</f>
        <v>Electronics</v>
      </c>
      <c r="AH2767">
        <f t="shared" si="880"/>
        <v>48</v>
      </c>
      <c r="AI2767" t="str">
        <f t="shared" si="873"/>
        <v>Electronics</v>
      </c>
      <c r="AK2767">
        <f t="shared" si="874"/>
        <v>2025</v>
      </c>
      <c r="AL2767">
        <f t="shared" si="875"/>
        <v>1</v>
      </c>
      <c r="AM2767">
        <f t="shared" si="876"/>
        <v>11</v>
      </c>
      <c r="AN2767">
        <f t="shared" si="877"/>
        <v>7</v>
      </c>
      <c r="AO2767" t="str">
        <f t="shared" si="878"/>
        <v>Weekend</v>
      </c>
      <c r="AR2767" s="20">
        <f t="shared" si="879"/>
        <v>0</v>
      </c>
    </row>
    <row r="2768" spans="1:44" x14ac:dyDescent="0.35">
      <c r="A2768" t="str">
        <f t="shared" si="861"/>
        <v>CUST2767</v>
      </c>
      <c r="B2768" s="2" t="s">
        <v>3104</v>
      </c>
      <c r="C2768" s="4">
        <v>45630</v>
      </c>
      <c r="D2768" s="2" t="s">
        <v>719</v>
      </c>
      <c r="E2768" t="s">
        <v>5053</v>
      </c>
      <c r="F2768" s="2" t="s">
        <v>42</v>
      </c>
      <c r="G2768" s="2" t="s">
        <v>170</v>
      </c>
      <c r="H2768" s="2">
        <v>1</v>
      </c>
      <c r="I2768" s="19">
        <v>703.53</v>
      </c>
      <c r="J2768" s="2" t="s">
        <v>20</v>
      </c>
      <c r="K2768" s="2" t="s">
        <v>16</v>
      </c>
      <c r="L2768" s="2">
        <v>5</v>
      </c>
      <c r="M2768" s="18">
        <f t="shared" si="862"/>
        <v>703.53</v>
      </c>
      <c r="T2768" t="str">
        <f t="shared" si="863"/>
        <v>Completed</v>
      </c>
      <c r="U2768" t="str">
        <f t="shared" si="864"/>
        <v>No</v>
      </c>
      <c r="V2768" t="str">
        <f t="shared" si="865"/>
        <v>No</v>
      </c>
      <c r="X2768">
        <f t="shared" si="866"/>
        <v>559</v>
      </c>
      <c r="Y2768">
        <f t="shared" si="867"/>
        <v>408</v>
      </c>
      <c r="Z2768" s="18">
        <f t="shared" si="868"/>
        <v>1098537.4901531704</v>
      </c>
      <c r="AA2768" s="18">
        <f t="shared" si="869"/>
        <v>96724.388030634553</v>
      </c>
      <c r="AB2768" s="17">
        <f t="shared" si="870"/>
        <v>3.9001122334455669</v>
      </c>
      <c r="AC2768" s="2" t="s">
        <v>170</v>
      </c>
      <c r="AD2768" s="2" t="s">
        <v>42</v>
      </c>
      <c r="AE2768" t="str">
        <f t="shared" si="871"/>
        <v>Beauty</v>
      </c>
      <c r="AF2768" t="str">
        <f t="shared" si="872"/>
        <v>Beauty</v>
      </c>
      <c r="AG2768" t="str" cm="1">
        <f t="array" ref="AG2768">INDEX(AD:AD,ROW())</f>
        <v>Beauty</v>
      </c>
      <c r="AH2768">
        <f t="shared" si="880"/>
        <v>70</v>
      </c>
      <c r="AI2768" t="str">
        <f t="shared" si="873"/>
        <v>Beauty</v>
      </c>
      <c r="AK2768">
        <f t="shared" si="874"/>
        <v>2024</v>
      </c>
      <c r="AL2768">
        <f t="shared" si="875"/>
        <v>12</v>
      </c>
      <c r="AM2768">
        <f t="shared" si="876"/>
        <v>4</v>
      </c>
      <c r="AN2768">
        <f t="shared" si="877"/>
        <v>4</v>
      </c>
      <c r="AO2768" t="str">
        <f t="shared" si="878"/>
        <v>Weekday</v>
      </c>
      <c r="AR2768" s="20">
        <f t="shared" si="879"/>
        <v>0</v>
      </c>
    </row>
    <row r="2769" spans="1:44" x14ac:dyDescent="0.35">
      <c r="A2769" t="str">
        <f t="shared" si="861"/>
        <v>CUST2768</v>
      </c>
      <c r="B2769" s="2" t="s">
        <v>3105</v>
      </c>
      <c r="C2769" s="4">
        <v>45290</v>
      </c>
      <c r="D2769" s="2" t="s">
        <v>781</v>
      </c>
      <c r="E2769" t="s">
        <v>5055</v>
      </c>
      <c r="F2769" s="2" t="s">
        <v>29</v>
      </c>
      <c r="G2769" s="2" t="s">
        <v>138</v>
      </c>
      <c r="H2769" s="2">
        <v>2</v>
      </c>
      <c r="I2769" s="19">
        <v>551.26</v>
      </c>
      <c r="J2769" s="2" t="s">
        <v>15</v>
      </c>
      <c r="K2769" s="2" t="s">
        <v>76</v>
      </c>
      <c r="L2769" s="2">
        <v>5</v>
      </c>
      <c r="M2769" s="18">
        <f t="shared" si="862"/>
        <v>1102.52</v>
      </c>
      <c r="T2769" t="str">
        <f t="shared" si="863"/>
        <v>Completed</v>
      </c>
      <c r="U2769" t="str">
        <f t="shared" si="864"/>
        <v>No</v>
      </c>
      <c r="V2769" t="str">
        <f t="shared" si="865"/>
        <v>No</v>
      </c>
      <c r="X2769">
        <f t="shared" si="866"/>
        <v>567</v>
      </c>
      <c r="Y2769">
        <f t="shared" si="867"/>
        <v>440</v>
      </c>
      <c r="Z2769" s="18">
        <f t="shared" si="868"/>
        <v>1892867.2841657216</v>
      </c>
      <c r="AA2769" s="18">
        <f t="shared" si="869"/>
        <v>199432.98236095349</v>
      </c>
      <c r="AB2769" s="17">
        <f t="shared" si="870"/>
        <v>3.8949824970828471</v>
      </c>
      <c r="AC2769" s="2" t="s">
        <v>138</v>
      </c>
      <c r="AD2769" s="2" t="s">
        <v>29</v>
      </c>
      <c r="AE2769" t="str">
        <f t="shared" si="871"/>
        <v>Fashion</v>
      </c>
      <c r="AF2769" t="str">
        <f t="shared" si="872"/>
        <v>Fashion</v>
      </c>
      <c r="AG2769" t="str" cm="1">
        <f t="array" ref="AG2769">INDEX(AD:AD,ROW())</f>
        <v>Fashion</v>
      </c>
      <c r="AH2769">
        <f t="shared" si="880"/>
        <v>53</v>
      </c>
      <c r="AI2769" t="str">
        <f t="shared" si="873"/>
        <v>Fashion</v>
      </c>
      <c r="AK2769">
        <f t="shared" si="874"/>
        <v>2023</v>
      </c>
      <c r="AL2769">
        <f t="shared" si="875"/>
        <v>12</v>
      </c>
      <c r="AM2769">
        <f t="shared" si="876"/>
        <v>30</v>
      </c>
      <c r="AN2769">
        <f t="shared" si="877"/>
        <v>7</v>
      </c>
      <c r="AO2769" t="str">
        <f t="shared" si="878"/>
        <v>Weekend</v>
      </c>
      <c r="AR2769" s="20">
        <f t="shared" si="879"/>
        <v>1</v>
      </c>
    </row>
    <row r="2770" spans="1:44" x14ac:dyDescent="0.35">
      <c r="A2770" t="str">
        <f t="shared" si="861"/>
        <v>CUST2769</v>
      </c>
      <c r="B2770" s="2" t="s">
        <v>3106</v>
      </c>
      <c r="C2770" s="4">
        <v>45281</v>
      </c>
      <c r="D2770" s="2" t="s">
        <v>539</v>
      </c>
      <c r="E2770" t="s">
        <v>5054</v>
      </c>
      <c r="F2770" s="2" t="s">
        <v>29</v>
      </c>
      <c r="G2770" s="2" t="s">
        <v>5041</v>
      </c>
      <c r="H2770" s="2">
        <v>1</v>
      </c>
      <c r="I2770" s="19">
        <v>2161.8000000000002</v>
      </c>
      <c r="J2770" s="2" t="s">
        <v>50</v>
      </c>
      <c r="K2770" s="2" t="s">
        <v>16</v>
      </c>
      <c r="L2770" s="31"/>
      <c r="M2770" s="18">
        <f t="shared" si="862"/>
        <v>2161.8000000000002</v>
      </c>
      <c r="T2770" t="str">
        <f t="shared" si="863"/>
        <v>Completed</v>
      </c>
      <c r="U2770" t="str">
        <f t="shared" si="864"/>
        <v>Yes</v>
      </c>
      <c r="V2770" t="str">
        <f t="shared" si="865"/>
        <v>No</v>
      </c>
      <c r="X2770">
        <f t="shared" si="866"/>
        <v>558</v>
      </c>
      <c r="Y2770">
        <f t="shared" si="867"/>
        <v>430</v>
      </c>
      <c r="Z2770" s="18">
        <f t="shared" si="868"/>
        <v>1892867.2841657216</v>
      </c>
      <c r="AA2770" s="18">
        <f t="shared" si="869"/>
        <v>199432.98236095349</v>
      </c>
      <c r="AB2770" s="17">
        <f t="shared" si="870"/>
        <v>3.8949824970828471</v>
      </c>
      <c r="AC2770" s="2" t="s">
        <v>5041</v>
      </c>
      <c r="AD2770" s="2" t="s">
        <v>29</v>
      </c>
      <c r="AE2770" t="str">
        <f t="shared" si="871"/>
        <v>Fashion</v>
      </c>
      <c r="AF2770" t="str">
        <f t="shared" si="872"/>
        <v>Fashion</v>
      </c>
      <c r="AG2770" t="str" cm="1">
        <f t="array" ref="AG2770">INDEX(AD:AD,ROW())</f>
        <v>Fashion</v>
      </c>
      <c r="AH2770">
        <f t="shared" si="880"/>
        <v>15</v>
      </c>
      <c r="AI2770" t="str">
        <f t="shared" si="873"/>
        <v>Fashion</v>
      </c>
      <c r="AK2770">
        <f t="shared" si="874"/>
        <v>2023</v>
      </c>
      <c r="AL2770">
        <f t="shared" si="875"/>
        <v>12</v>
      </c>
      <c r="AM2770">
        <f t="shared" si="876"/>
        <v>21</v>
      </c>
      <c r="AN2770">
        <f t="shared" si="877"/>
        <v>5</v>
      </c>
      <c r="AO2770" t="str">
        <f t="shared" si="878"/>
        <v>Weekday</v>
      </c>
      <c r="AR2770" s="20">
        <f t="shared" si="879"/>
        <v>0</v>
      </c>
    </row>
    <row r="2771" spans="1:44" x14ac:dyDescent="0.35">
      <c r="A2771" t="str">
        <f t="shared" si="861"/>
        <v>CUST2770</v>
      </c>
      <c r="B2771" s="2" t="s">
        <v>3107</v>
      </c>
      <c r="C2771" s="4">
        <v>45336</v>
      </c>
      <c r="D2771" s="2" t="s">
        <v>664</v>
      </c>
      <c r="E2771" t="s">
        <v>5048</v>
      </c>
      <c r="F2771" s="2" t="s">
        <v>29</v>
      </c>
      <c r="G2771" s="2" t="s">
        <v>138</v>
      </c>
      <c r="H2771" s="2">
        <v>1</v>
      </c>
      <c r="I2771" s="19">
        <v>1755.29</v>
      </c>
      <c r="J2771" s="2" t="s">
        <v>5046</v>
      </c>
      <c r="K2771" s="2" t="s">
        <v>76</v>
      </c>
      <c r="L2771" s="2">
        <v>3</v>
      </c>
      <c r="M2771" s="18">
        <f t="shared" si="862"/>
        <v>1755.29</v>
      </c>
      <c r="T2771" t="str">
        <f t="shared" si="863"/>
        <v>Completed</v>
      </c>
      <c r="U2771" t="str">
        <f t="shared" si="864"/>
        <v>No</v>
      </c>
      <c r="V2771" t="str">
        <f t="shared" si="865"/>
        <v>No</v>
      </c>
      <c r="X2771">
        <f t="shared" si="866"/>
        <v>590</v>
      </c>
      <c r="Y2771">
        <f t="shared" si="867"/>
        <v>451</v>
      </c>
      <c r="Z2771" s="18">
        <f t="shared" si="868"/>
        <v>1892867.2841657216</v>
      </c>
      <c r="AA2771" s="18">
        <f t="shared" si="869"/>
        <v>199432.98236095349</v>
      </c>
      <c r="AB2771" s="17">
        <f t="shared" si="870"/>
        <v>3.8949824970828471</v>
      </c>
      <c r="AC2771" s="2" t="s">
        <v>138</v>
      </c>
      <c r="AD2771" s="2" t="s">
        <v>29</v>
      </c>
      <c r="AE2771" t="str">
        <f t="shared" si="871"/>
        <v>Fashion</v>
      </c>
      <c r="AF2771" t="str">
        <f t="shared" si="872"/>
        <v>Fashion</v>
      </c>
      <c r="AG2771" t="str" cm="1">
        <f t="array" ref="AG2771">INDEX(AD:AD,ROW())</f>
        <v>Fashion</v>
      </c>
      <c r="AH2771">
        <f t="shared" si="880"/>
        <v>53</v>
      </c>
      <c r="AI2771" t="str">
        <f t="shared" si="873"/>
        <v>Fashion</v>
      </c>
      <c r="AK2771">
        <f t="shared" si="874"/>
        <v>2024</v>
      </c>
      <c r="AL2771">
        <f t="shared" si="875"/>
        <v>2</v>
      </c>
      <c r="AM2771">
        <f t="shared" si="876"/>
        <v>14</v>
      </c>
      <c r="AN2771">
        <f t="shared" si="877"/>
        <v>4</v>
      </c>
      <c r="AO2771" t="str">
        <f t="shared" si="878"/>
        <v>Weekday</v>
      </c>
      <c r="AR2771" s="20">
        <f t="shared" si="879"/>
        <v>1</v>
      </c>
    </row>
    <row r="2772" spans="1:44" x14ac:dyDescent="0.35">
      <c r="A2772" t="str">
        <f t="shared" si="861"/>
        <v>CUST2771</v>
      </c>
      <c r="B2772" s="2" t="s">
        <v>3108</v>
      </c>
      <c r="C2772" s="4">
        <v>45772</v>
      </c>
      <c r="D2772" s="2" t="s">
        <v>707</v>
      </c>
      <c r="E2772" t="s">
        <v>5049</v>
      </c>
      <c r="F2772" s="2" t="s">
        <v>29</v>
      </c>
      <c r="G2772" s="2" t="s">
        <v>5041</v>
      </c>
      <c r="H2772" s="2">
        <v>1</v>
      </c>
      <c r="I2772" s="19">
        <v>2175.4</v>
      </c>
      <c r="J2772" s="2" t="s">
        <v>5038</v>
      </c>
      <c r="K2772" s="2" t="s">
        <v>16</v>
      </c>
      <c r="L2772" s="2">
        <v>5</v>
      </c>
      <c r="M2772" s="18">
        <f t="shared" si="862"/>
        <v>2175.4</v>
      </c>
      <c r="T2772" t="str">
        <f t="shared" si="863"/>
        <v>Completed</v>
      </c>
      <c r="U2772" t="str">
        <f t="shared" si="864"/>
        <v>Yes</v>
      </c>
      <c r="V2772" t="str">
        <f t="shared" si="865"/>
        <v>No</v>
      </c>
      <c r="X2772">
        <f t="shared" si="866"/>
        <v>595</v>
      </c>
      <c r="Y2772">
        <f t="shared" si="867"/>
        <v>444</v>
      </c>
      <c r="Z2772" s="18">
        <f t="shared" si="868"/>
        <v>1892867.2841657216</v>
      </c>
      <c r="AA2772" s="18">
        <f t="shared" si="869"/>
        <v>199432.98236095349</v>
      </c>
      <c r="AB2772" s="17">
        <f t="shared" si="870"/>
        <v>3.8949824970828471</v>
      </c>
      <c r="AC2772" s="2" t="s">
        <v>5041</v>
      </c>
      <c r="AD2772" s="2" t="s">
        <v>29</v>
      </c>
      <c r="AE2772" t="str">
        <f t="shared" si="871"/>
        <v>Fashion</v>
      </c>
      <c r="AF2772" t="str">
        <f t="shared" si="872"/>
        <v>Fashion</v>
      </c>
      <c r="AG2772" t="str" cm="1">
        <f t="array" ref="AG2772">INDEX(AD:AD,ROW())</f>
        <v>Fashion</v>
      </c>
      <c r="AH2772">
        <f t="shared" si="880"/>
        <v>15</v>
      </c>
      <c r="AI2772" t="str">
        <f t="shared" si="873"/>
        <v>Fashion</v>
      </c>
      <c r="AK2772">
        <f t="shared" si="874"/>
        <v>2025</v>
      </c>
      <c r="AL2772">
        <f t="shared" si="875"/>
        <v>4</v>
      </c>
      <c r="AM2772">
        <f t="shared" si="876"/>
        <v>25</v>
      </c>
      <c r="AN2772">
        <f t="shared" si="877"/>
        <v>6</v>
      </c>
      <c r="AO2772" t="str">
        <f t="shared" si="878"/>
        <v>Weekday</v>
      </c>
      <c r="AR2772" s="20">
        <f t="shared" si="879"/>
        <v>0</v>
      </c>
    </row>
    <row r="2773" spans="1:44" x14ac:dyDescent="0.35">
      <c r="A2773" t="str">
        <f t="shared" si="861"/>
        <v>CUST2772</v>
      </c>
      <c r="B2773" s="2" t="s">
        <v>3109</v>
      </c>
      <c r="C2773" s="4">
        <v>45067</v>
      </c>
      <c r="D2773" s="2" t="s">
        <v>116</v>
      </c>
      <c r="E2773" t="s">
        <v>5053</v>
      </c>
      <c r="F2773" s="2" t="s">
        <v>29</v>
      </c>
      <c r="G2773" s="2" t="s">
        <v>121</v>
      </c>
      <c r="H2773" s="2">
        <v>1</v>
      </c>
      <c r="I2773" s="19">
        <v>1991.19</v>
      </c>
      <c r="J2773" s="2" t="s">
        <v>5046</v>
      </c>
      <c r="K2773" s="2" t="s">
        <v>16</v>
      </c>
      <c r="L2773" s="2">
        <v>5</v>
      </c>
      <c r="M2773" s="18">
        <f t="shared" si="862"/>
        <v>1991.19</v>
      </c>
      <c r="T2773" t="str">
        <f t="shared" si="863"/>
        <v>Completed</v>
      </c>
      <c r="U2773" t="str">
        <f t="shared" si="864"/>
        <v>Yes</v>
      </c>
      <c r="V2773" t="str">
        <f t="shared" si="865"/>
        <v>No</v>
      </c>
      <c r="X2773">
        <f t="shared" si="866"/>
        <v>559</v>
      </c>
      <c r="Y2773">
        <f t="shared" si="867"/>
        <v>408</v>
      </c>
      <c r="Z2773" s="18">
        <f t="shared" si="868"/>
        <v>1892867.2841657216</v>
      </c>
      <c r="AA2773" s="18">
        <f t="shared" si="869"/>
        <v>199432.98236095349</v>
      </c>
      <c r="AB2773" s="17">
        <f t="shared" si="870"/>
        <v>3.8949824970828471</v>
      </c>
      <c r="AC2773" s="2" t="s">
        <v>121</v>
      </c>
      <c r="AD2773" s="2" t="s">
        <v>29</v>
      </c>
      <c r="AE2773" t="str">
        <f t="shared" si="871"/>
        <v>Fashion</v>
      </c>
      <c r="AF2773" t="str">
        <f t="shared" si="872"/>
        <v>Fashion</v>
      </c>
      <c r="AG2773" t="str" cm="1">
        <f t="array" ref="AG2773">INDEX(AD:AD,ROW())</f>
        <v>Fashion</v>
      </c>
      <c r="AH2773">
        <f t="shared" si="880"/>
        <v>45</v>
      </c>
      <c r="AI2773" t="str">
        <f t="shared" si="873"/>
        <v>Fashion</v>
      </c>
      <c r="AK2773">
        <f t="shared" si="874"/>
        <v>2023</v>
      </c>
      <c r="AL2773">
        <f t="shared" si="875"/>
        <v>5</v>
      </c>
      <c r="AM2773">
        <f t="shared" si="876"/>
        <v>21</v>
      </c>
      <c r="AN2773">
        <f t="shared" si="877"/>
        <v>1</v>
      </c>
      <c r="AO2773" t="str">
        <f t="shared" si="878"/>
        <v>Weekend</v>
      </c>
      <c r="AR2773" s="20">
        <f t="shared" si="879"/>
        <v>0</v>
      </c>
    </row>
    <row r="2774" spans="1:44" x14ac:dyDescent="0.35">
      <c r="A2774" t="str">
        <f t="shared" si="861"/>
        <v>CUST2773</v>
      </c>
      <c r="B2774" s="2" t="s">
        <v>3110</v>
      </c>
      <c r="C2774" s="4">
        <v>45462</v>
      </c>
      <c r="D2774" s="2" t="s">
        <v>78</v>
      </c>
      <c r="E2774" t="s">
        <v>5050</v>
      </c>
      <c r="F2774" s="2" t="s">
        <v>42</v>
      </c>
      <c r="G2774" s="2" t="s">
        <v>188</v>
      </c>
      <c r="H2774" s="2">
        <v>1</v>
      </c>
      <c r="I2774" s="19">
        <v>1285.26</v>
      </c>
      <c r="J2774" s="2" t="s">
        <v>15</v>
      </c>
      <c r="K2774" s="2" t="s">
        <v>16</v>
      </c>
      <c r="L2774" s="2">
        <v>4</v>
      </c>
      <c r="M2774" s="18">
        <f t="shared" si="862"/>
        <v>1285.26</v>
      </c>
      <c r="T2774" t="str">
        <f t="shared" si="863"/>
        <v>Completed</v>
      </c>
      <c r="U2774" t="str">
        <f t="shared" si="864"/>
        <v>Yes</v>
      </c>
      <c r="V2774" t="str">
        <f t="shared" si="865"/>
        <v>No</v>
      </c>
      <c r="X2774">
        <f t="shared" si="866"/>
        <v>589</v>
      </c>
      <c r="Y2774">
        <f t="shared" si="867"/>
        <v>426</v>
      </c>
      <c r="Z2774" s="18">
        <f t="shared" si="868"/>
        <v>1098537.4901531704</v>
      </c>
      <c r="AA2774" s="18">
        <f t="shared" si="869"/>
        <v>96724.388030634553</v>
      </c>
      <c r="AB2774" s="17">
        <f t="shared" si="870"/>
        <v>3.9001122334455669</v>
      </c>
      <c r="AC2774" s="2" t="s">
        <v>188</v>
      </c>
      <c r="AD2774" s="2" t="s">
        <v>42</v>
      </c>
      <c r="AE2774" t="str">
        <f t="shared" si="871"/>
        <v>Beauty</v>
      </c>
      <c r="AF2774" t="str">
        <f t="shared" si="872"/>
        <v>Beauty</v>
      </c>
      <c r="AG2774" t="str" cm="1">
        <f t="array" ref="AG2774">INDEX(AD:AD,ROW())</f>
        <v>Beauty</v>
      </c>
      <c r="AH2774">
        <f t="shared" si="880"/>
        <v>80</v>
      </c>
      <c r="AI2774" t="str">
        <f t="shared" si="873"/>
        <v>Beauty</v>
      </c>
      <c r="AK2774">
        <f t="shared" si="874"/>
        <v>2024</v>
      </c>
      <c r="AL2774">
        <f t="shared" si="875"/>
        <v>6</v>
      </c>
      <c r="AM2774">
        <f t="shared" si="876"/>
        <v>19</v>
      </c>
      <c r="AN2774">
        <f t="shared" si="877"/>
        <v>4</v>
      </c>
      <c r="AO2774" t="str">
        <f t="shared" si="878"/>
        <v>Weekday</v>
      </c>
      <c r="AR2774" s="20">
        <f t="shared" si="879"/>
        <v>0</v>
      </c>
    </row>
    <row r="2775" spans="1:44" x14ac:dyDescent="0.35">
      <c r="A2775" t="str">
        <f t="shared" si="861"/>
        <v>CUST2774</v>
      </c>
      <c r="B2775" s="2" t="s">
        <v>3111</v>
      </c>
      <c r="C2775" s="4">
        <v>45314</v>
      </c>
      <c r="D2775" s="2" t="s">
        <v>131</v>
      </c>
      <c r="E2775" t="s">
        <v>5052</v>
      </c>
      <c r="F2775" s="2" t="s">
        <v>42</v>
      </c>
      <c r="G2775" s="2" t="s">
        <v>170</v>
      </c>
      <c r="H2775" s="2">
        <v>1</v>
      </c>
      <c r="I2775" s="19">
        <v>721.17</v>
      </c>
      <c r="J2775" s="2" t="s">
        <v>15</v>
      </c>
      <c r="K2775" s="2" t="s">
        <v>31</v>
      </c>
      <c r="L2775" s="2">
        <v>3</v>
      </c>
      <c r="M2775" s="18">
        <f t="shared" si="862"/>
        <v>721.17</v>
      </c>
      <c r="T2775" t="str">
        <f t="shared" si="863"/>
        <v>Pending</v>
      </c>
      <c r="U2775" t="str">
        <f t="shared" si="864"/>
        <v>No</v>
      </c>
      <c r="V2775" t="str">
        <f t="shared" si="865"/>
        <v>Yes</v>
      </c>
      <c r="X2775">
        <f t="shared" si="866"/>
        <v>573</v>
      </c>
      <c r="Y2775">
        <f t="shared" si="867"/>
        <v>450</v>
      </c>
      <c r="Z2775" s="18">
        <f t="shared" si="868"/>
        <v>1098537.4901531704</v>
      </c>
      <c r="AA2775" s="18">
        <f t="shared" si="869"/>
        <v>96724.388030634553</v>
      </c>
      <c r="AB2775" s="17">
        <f t="shared" si="870"/>
        <v>3.9001122334455669</v>
      </c>
      <c r="AC2775" s="2" t="s">
        <v>170</v>
      </c>
      <c r="AD2775" s="2" t="s">
        <v>42</v>
      </c>
      <c r="AE2775" t="str">
        <f t="shared" si="871"/>
        <v>Beauty</v>
      </c>
      <c r="AF2775" t="str">
        <f t="shared" si="872"/>
        <v>Beauty</v>
      </c>
      <c r="AG2775" t="str" cm="1">
        <f t="array" ref="AG2775">INDEX(AD:AD,ROW())</f>
        <v>Beauty</v>
      </c>
      <c r="AH2775">
        <f t="shared" si="880"/>
        <v>70</v>
      </c>
      <c r="AI2775" t="str">
        <f t="shared" si="873"/>
        <v>Beauty</v>
      </c>
      <c r="AK2775">
        <f t="shared" si="874"/>
        <v>2024</v>
      </c>
      <c r="AL2775">
        <f t="shared" si="875"/>
        <v>1</v>
      </c>
      <c r="AM2775">
        <f t="shared" si="876"/>
        <v>23</v>
      </c>
      <c r="AN2775">
        <f t="shared" si="877"/>
        <v>3</v>
      </c>
      <c r="AO2775" t="str">
        <f t="shared" si="878"/>
        <v>Weekday</v>
      </c>
      <c r="AR2775" s="20">
        <f t="shared" si="879"/>
        <v>0</v>
      </c>
    </row>
    <row r="2776" spans="1:44" x14ac:dyDescent="0.35">
      <c r="A2776" t="str">
        <f t="shared" si="861"/>
        <v>CUST2775</v>
      </c>
      <c r="B2776" s="2" t="s">
        <v>3112</v>
      </c>
      <c r="C2776" s="4">
        <v>45480</v>
      </c>
      <c r="D2776" s="2" t="s">
        <v>608</v>
      </c>
      <c r="E2776" t="s">
        <v>5049</v>
      </c>
      <c r="F2776" s="2" t="s">
        <v>19</v>
      </c>
      <c r="G2776" s="2" t="s">
        <v>49</v>
      </c>
      <c r="H2776" s="2">
        <v>1</v>
      </c>
      <c r="I2776" s="19">
        <v>869.99</v>
      </c>
      <c r="J2776" s="2" t="s">
        <v>20</v>
      </c>
      <c r="K2776" s="2" t="s">
        <v>16</v>
      </c>
      <c r="L2776" s="2">
        <v>4</v>
      </c>
      <c r="M2776" s="18">
        <f t="shared" si="862"/>
        <v>869.99</v>
      </c>
      <c r="T2776" t="str">
        <f t="shared" si="863"/>
        <v>Completed</v>
      </c>
      <c r="U2776" t="str">
        <f t="shared" si="864"/>
        <v>No</v>
      </c>
      <c r="V2776" t="str">
        <f t="shared" si="865"/>
        <v>No</v>
      </c>
      <c r="X2776">
        <f t="shared" si="866"/>
        <v>595</v>
      </c>
      <c r="Y2776">
        <f t="shared" si="867"/>
        <v>444</v>
      </c>
      <c r="Z2776" s="18">
        <f t="shared" si="868"/>
        <v>2759712.3299794244</v>
      </c>
      <c r="AA2776" s="18">
        <f t="shared" si="869"/>
        <v>330643.50635802455</v>
      </c>
      <c r="AB2776" s="17">
        <f t="shared" si="870"/>
        <v>3.8641711229946525</v>
      </c>
      <c r="AC2776" s="2" t="s">
        <v>49</v>
      </c>
      <c r="AD2776" s="2" t="s">
        <v>19</v>
      </c>
      <c r="AE2776" t="str">
        <f t="shared" si="871"/>
        <v>Electronics</v>
      </c>
      <c r="AF2776" t="str">
        <f t="shared" si="872"/>
        <v>Electronics</v>
      </c>
      <c r="AG2776" t="str" cm="1">
        <f t="array" ref="AG2776">INDEX(AD:AD,ROW())</f>
        <v>Electronics</v>
      </c>
      <c r="AH2776">
        <f t="shared" si="880"/>
        <v>12</v>
      </c>
      <c r="AI2776" t="str">
        <f t="shared" si="873"/>
        <v>Electronics</v>
      </c>
      <c r="AK2776">
        <f t="shared" si="874"/>
        <v>2024</v>
      </c>
      <c r="AL2776">
        <f t="shared" si="875"/>
        <v>7</v>
      </c>
      <c r="AM2776">
        <f t="shared" si="876"/>
        <v>7</v>
      </c>
      <c r="AN2776">
        <f t="shared" si="877"/>
        <v>1</v>
      </c>
      <c r="AO2776" t="str">
        <f t="shared" si="878"/>
        <v>Weekend</v>
      </c>
      <c r="AR2776" s="20">
        <f t="shared" si="879"/>
        <v>0</v>
      </c>
    </row>
    <row r="2777" spans="1:44" x14ac:dyDescent="0.35">
      <c r="A2777" t="str">
        <f t="shared" si="861"/>
        <v>CUST2776</v>
      </c>
      <c r="B2777" s="2" t="s">
        <v>3113</v>
      </c>
      <c r="C2777" s="4">
        <v>45759</v>
      </c>
      <c r="D2777" s="2" t="s">
        <v>719</v>
      </c>
      <c r="E2777" t="s">
        <v>5049</v>
      </c>
      <c r="F2777" s="2" t="s">
        <v>13</v>
      </c>
      <c r="G2777" s="2" t="s">
        <v>95</v>
      </c>
      <c r="H2777" s="2">
        <v>1</v>
      </c>
      <c r="I2777" s="19">
        <v>217.26</v>
      </c>
      <c r="J2777" s="2" t="s">
        <v>5047</v>
      </c>
      <c r="K2777" s="2" t="s">
        <v>16</v>
      </c>
      <c r="L2777" s="2">
        <v>5</v>
      </c>
      <c r="M2777" s="18">
        <f t="shared" si="862"/>
        <v>217.26</v>
      </c>
      <c r="T2777" t="str">
        <f t="shared" si="863"/>
        <v>Completed</v>
      </c>
      <c r="U2777" t="str">
        <f t="shared" si="864"/>
        <v>No</v>
      </c>
      <c r="V2777" t="str">
        <f t="shared" si="865"/>
        <v>No</v>
      </c>
      <c r="X2777">
        <f t="shared" si="866"/>
        <v>595</v>
      </c>
      <c r="Y2777">
        <f t="shared" si="867"/>
        <v>444</v>
      </c>
      <c r="Z2777" s="18">
        <f t="shared" si="868"/>
        <v>1463424.4009529033</v>
      </c>
      <c r="AA2777" s="18">
        <f t="shared" si="869"/>
        <v>118285.78776560788</v>
      </c>
      <c r="AB2777" s="17">
        <f t="shared" si="870"/>
        <v>3.8140589569160999</v>
      </c>
      <c r="AC2777" s="2" t="s">
        <v>95</v>
      </c>
      <c r="AD2777" s="2" t="s">
        <v>13</v>
      </c>
      <c r="AE2777" t="str">
        <f t="shared" si="871"/>
        <v>Home &amp; Kitchen</v>
      </c>
      <c r="AF2777" t="str">
        <f t="shared" si="872"/>
        <v>Home &amp; Kitchen</v>
      </c>
      <c r="AG2777" t="str" cm="1">
        <f t="array" ref="AG2777">INDEX(AD:AD,ROW())</f>
        <v>Home &amp; Kitchen</v>
      </c>
      <c r="AH2777">
        <f t="shared" si="880"/>
        <v>32</v>
      </c>
      <c r="AI2777" t="str">
        <f t="shared" si="873"/>
        <v>Home &amp; Kitchen</v>
      </c>
      <c r="AK2777">
        <f t="shared" si="874"/>
        <v>2025</v>
      </c>
      <c r="AL2777">
        <f t="shared" si="875"/>
        <v>4</v>
      </c>
      <c r="AM2777">
        <f t="shared" si="876"/>
        <v>12</v>
      </c>
      <c r="AN2777">
        <f t="shared" si="877"/>
        <v>7</v>
      </c>
      <c r="AO2777" t="str">
        <f t="shared" si="878"/>
        <v>Weekend</v>
      </c>
      <c r="AR2777" s="20">
        <f t="shared" si="879"/>
        <v>0</v>
      </c>
    </row>
    <row r="2778" spans="1:44" x14ac:dyDescent="0.35">
      <c r="A2778" t="str">
        <f t="shared" si="861"/>
        <v>CUST2777</v>
      </c>
      <c r="B2778" s="2" t="s">
        <v>3114</v>
      </c>
      <c r="C2778" s="4">
        <v>45288</v>
      </c>
      <c r="D2778" s="2" t="s">
        <v>1174</v>
      </c>
      <c r="E2778" t="s">
        <v>5049</v>
      </c>
      <c r="F2778" s="2" t="s">
        <v>23</v>
      </c>
      <c r="G2778" s="2" t="s">
        <v>65</v>
      </c>
      <c r="H2778" s="2">
        <v>1</v>
      </c>
      <c r="I2778" s="19">
        <v>373.5</v>
      </c>
      <c r="J2778" s="2" t="s">
        <v>50</v>
      </c>
      <c r="K2778" s="2" t="s">
        <v>16</v>
      </c>
      <c r="L2778" s="2">
        <v>4</v>
      </c>
      <c r="M2778" s="18">
        <f t="shared" si="862"/>
        <v>373.5</v>
      </c>
      <c r="T2778" t="str">
        <f t="shared" si="863"/>
        <v>Completed</v>
      </c>
      <c r="U2778" t="str">
        <f t="shared" si="864"/>
        <v>No</v>
      </c>
      <c r="V2778" t="str">
        <f t="shared" si="865"/>
        <v>No</v>
      </c>
      <c r="X2778">
        <f t="shared" si="866"/>
        <v>595</v>
      </c>
      <c r="Y2778">
        <f t="shared" si="867"/>
        <v>444</v>
      </c>
      <c r="Z2778" s="18">
        <f t="shared" si="868"/>
        <v>594714.6477588166</v>
      </c>
      <c r="AA2778" s="18">
        <f t="shared" si="869"/>
        <v>60882.938065984097</v>
      </c>
      <c r="AB2778" s="17">
        <f t="shared" si="870"/>
        <v>3.804733727810651</v>
      </c>
      <c r="AC2778" s="2" t="s">
        <v>65</v>
      </c>
      <c r="AD2778" s="2" t="s">
        <v>23</v>
      </c>
      <c r="AE2778" t="str">
        <f t="shared" si="871"/>
        <v>Books</v>
      </c>
      <c r="AF2778" t="str">
        <f t="shared" si="872"/>
        <v>Books</v>
      </c>
      <c r="AG2778" t="str" cm="1">
        <f t="array" ref="AG2778">INDEX(AD:AD,ROW())</f>
        <v>Books</v>
      </c>
      <c r="AH2778">
        <f t="shared" si="880"/>
        <v>19</v>
      </c>
      <c r="AI2778" t="str">
        <f t="shared" si="873"/>
        <v>Books</v>
      </c>
      <c r="AK2778">
        <f t="shared" si="874"/>
        <v>2023</v>
      </c>
      <c r="AL2778">
        <f t="shared" si="875"/>
        <v>12</v>
      </c>
      <c r="AM2778">
        <f t="shared" si="876"/>
        <v>28</v>
      </c>
      <c r="AN2778">
        <f t="shared" si="877"/>
        <v>5</v>
      </c>
      <c r="AO2778" t="str">
        <f t="shared" si="878"/>
        <v>Weekday</v>
      </c>
      <c r="AR2778" s="20">
        <f t="shared" si="879"/>
        <v>0</v>
      </c>
    </row>
    <row r="2779" spans="1:44" x14ac:dyDescent="0.35">
      <c r="A2779" t="str">
        <f t="shared" si="861"/>
        <v>CUST2778</v>
      </c>
      <c r="B2779" s="2" t="s">
        <v>3115</v>
      </c>
      <c r="C2779" s="4">
        <v>45657</v>
      </c>
      <c r="D2779" s="2" t="s">
        <v>102</v>
      </c>
      <c r="E2779" t="s">
        <v>5048</v>
      </c>
      <c r="F2779" s="2" t="s">
        <v>42</v>
      </c>
      <c r="G2779" s="2" t="s">
        <v>188</v>
      </c>
      <c r="H2779" s="2">
        <v>3</v>
      </c>
      <c r="I2779" s="19">
        <v>964.62</v>
      </c>
      <c r="J2779" s="2" t="s">
        <v>20</v>
      </c>
      <c r="K2779" s="2" t="s">
        <v>16</v>
      </c>
      <c r="L2779" s="2">
        <v>4</v>
      </c>
      <c r="M2779" s="18">
        <f t="shared" si="862"/>
        <v>2893.86</v>
      </c>
      <c r="T2779" t="str">
        <f t="shared" si="863"/>
        <v>Completed</v>
      </c>
      <c r="U2779" t="str">
        <f t="shared" si="864"/>
        <v>Yes</v>
      </c>
      <c r="V2779" t="str">
        <f t="shared" si="865"/>
        <v>No</v>
      </c>
      <c r="X2779">
        <f t="shared" si="866"/>
        <v>590</v>
      </c>
      <c r="Y2779">
        <f t="shared" si="867"/>
        <v>451</v>
      </c>
      <c r="Z2779" s="18">
        <f t="shared" si="868"/>
        <v>1098537.4901531704</v>
      </c>
      <c r="AA2779" s="18">
        <f t="shared" si="869"/>
        <v>96724.388030634553</v>
      </c>
      <c r="AB2779" s="17">
        <f t="shared" si="870"/>
        <v>3.9001122334455669</v>
      </c>
      <c r="AC2779" s="2" t="s">
        <v>188</v>
      </c>
      <c r="AD2779" s="2" t="s">
        <v>42</v>
      </c>
      <c r="AE2779" t="str">
        <f t="shared" si="871"/>
        <v>Beauty</v>
      </c>
      <c r="AF2779" t="str">
        <f t="shared" si="872"/>
        <v>Beauty</v>
      </c>
      <c r="AG2779" t="str" cm="1">
        <f t="array" ref="AG2779">INDEX(AD:AD,ROW())</f>
        <v>Beauty</v>
      </c>
      <c r="AH2779">
        <f t="shared" si="880"/>
        <v>80</v>
      </c>
      <c r="AI2779" t="str">
        <f t="shared" si="873"/>
        <v>Beauty</v>
      </c>
      <c r="AK2779">
        <f t="shared" si="874"/>
        <v>2024</v>
      </c>
      <c r="AL2779">
        <f t="shared" si="875"/>
        <v>12</v>
      </c>
      <c r="AM2779">
        <f t="shared" si="876"/>
        <v>31</v>
      </c>
      <c r="AN2779">
        <f t="shared" si="877"/>
        <v>3</v>
      </c>
      <c r="AO2779" t="str">
        <f t="shared" si="878"/>
        <v>Weekday</v>
      </c>
      <c r="AR2779" s="20">
        <f t="shared" si="879"/>
        <v>0</v>
      </c>
    </row>
    <row r="2780" spans="1:44" x14ac:dyDescent="0.35">
      <c r="A2780" t="str">
        <f t="shared" si="861"/>
        <v>CUST2779</v>
      </c>
      <c r="B2780" s="2" t="s">
        <v>3116</v>
      </c>
      <c r="C2780" s="4">
        <v>45464</v>
      </c>
      <c r="D2780" s="2" t="s">
        <v>590</v>
      </c>
      <c r="E2780" t="s">
        <v>5053</v>
      </c>
      <c r="F2780" s="2" t="s">
        <v>29</v>
      </c>
      <c r="G2780" s="2" t="s">
        <v>30</v>
      </c>
      <c r="H2780" s="2">
        <v>3</v>
      </c>
      <c r="I2780" s="19">
        <v>1772.18</v>
      </c>
      <c r="J2780" s="2" t="s">
        <v>20</v>
      </c>
      <c r="K2780" s="2" t="s">
        <v>16</v>
      </c>
      <c r="L2780" s="2">
        <v>5</v>
      </c>
      <c r="M2780" s="18">
        <f t="shared" si="862"/>
        <v>5316.54</v>
      </c>
      <c r="T2780" t="str">
        <f t="shared" si="863"/>
        <v>Completed</v>
      </c>
      <c r="U2780" t="str">
        <f t="shared" si="864"/>
        <v>Yes</v>
      </c>
      <c r="V2780" t="str">
        <f t="shared" si="865"/>
        <v>No</v>
      </c>
      <c r="X2780">
        <f t="shared" si="866"/>
        <v>559</v>
      </c>
      <c r="Y2780">
        <f t="shared" si="867"/>
        <v>408</v>
      </c>
      <c r="Z2780" s="18">
        <f t="shared" si="868"/>
        <v>1892867.2841657216</v>
      </c>
      <c r="AA2780" s="18">
        <f t="shared" si="869"/>
        <v>199432.98236095349</v>
      </c>
      <c r="AB2780" s="17">
        <f t="shared" si="870"/>
        <v>3.8949824970828471</v>
      </c>
      <c r="AC2780" s="2" t="s">
        <v>30</v>
      </c>
      <c r="AD2780" s="2" t="s">
        <v>29</v>
      </c>
      <c r="AE2780" t="str">
        <f t="shared" si="871"/>
        <v>Fashion</v>
      </c>
      <c r="AF2780" t="str">
        <f t="shared" si="872"/>
        <v>Fashion</v>
      </c>
      <c r="AG2780" t="str" cm="1">
        <f t="array" ref="AG2780">INDEX(AD:AD,ROW())</f>
        <v>Fashion</v>
      </c>
      <c r="AH2780">
        <f t="shared" si="880"/>
        <v>6</v>
      </c>
      <c r="AI2780" t="str">
        <f t="shared" si="873"/>
        <v>Fashion</v>
      </c>
      <c r="AK2780">
        <f t="shared" si="874"/>
        <v>2024</v>
      </c>
      <c r="AL2780">
        <f t="shared" si="875"/>
        <v>6</v>
      </c>
      <c r="AM2780">
        <f t="shared" si="876"/>
        <v>21</v>
      </c>
      <c r="AN2780">
        <f t="shared" si="877"/>
        <v>6</v>
      </c>
      <c r="AO2780" t="str">
        <f t="shared" si="878"/>
        <v>Weekday</v>
      </c>
      <c r="AR2780" s="20">
        <f t="shared" si="879"/>
        <v>0</v>
      </c>
    </row>
    <row r="2781" spans="1:44" x14ac:dyDescent="0.35">
      <c r="A2781" t="str">
        <f t="shared" si="861"/>
        <v>CUST2780</v>
      </c>
      <c r="B2781" s="2" t="s">
        <v>3117</v>
      </c>
      <c r="C2781" s="4">
        <v>45586</v>
      </c>
      <c r="D2781" s="2" t="s">
        <v>329</v>
      </c>
      <c r="E2781" t="s">
        <v>5055</v>
      </c>
      <c r="F2781" s="2" t="s">
        <v>23</v>
      </c>
      <c r="G2781" s="2" t="s">
        <v>24</v>
      </c>
      <c r="H2781" s="2">
        <v>2</v>
      </c>
      <c r="I2781" s="19">
        <v>157.04</v>
      </c>
      <c r="J2781" s="2" t="s">
        <v>20</v>
      </c>
      <c r="K2781" s="2" t="s">
        <v>16</v>
      </c>
      <c r="L2781" s="2">
        <v>5</v>
      </c>
      <c r="M2781" s="18">
        <f t="shared" si="862"/>
        <v>314.08</v>
      </c>
      <c r="T2781" t="str">
        <f t="shared" si="863"/>
        <v>Completed</v>
      </c>
      <c r="U2781" t="str">
        <f t="shared" si="864"/>
        <v>No</v>
      </c>
      <c r="V2781" t="str">
        <f t="shared" si="865"/>
        <v>No</v>
      </c>
      <c r="X2781">
        <f t="shared" si="866"/>
        <v>567</v>
      </c>
      <c r="Y2781">
        <f t="shared" si="867"/>
        <v>440</v>
      </c>
      <c r="Z2781" s="18">
        <f t="shared" si="868"/>
        <v>594714.6477588166</v>
      </c>
      <c r="AA2781" s="18">
        <f t="shared" si="869"/>
        <v>60882.938065984097</v>
      </c>
      <c r="AB2781" s="17">
        <f t="shared" si="870"/>
        <v>3.804733727810651</v>
      </c>
      <c r="AC2781" s="2" t="s">
        <v>24</v>
      </c>
      <c r="AD2781" s="2" t="s">
        <v>23</v>
      </c>
      <c r="AE2781" t="str">
        <f t="shared" si="871"/>
        <v>Books</v>
      </c>
      <c r="AF2781" t="str">
        <f t="shared" si="872"/>
        <v>Books</v>
      </c>
      <c r="AG2781" t="str" cm="1">
        <f t="array" ref="AG2781">INDEX(AD:AD,ROW())</f>
        <v>Books</v>
      </c>
      <c r="AH2781">
        <f t="shared" si="880"/>
        <v>4</v>
      </c>
      <c r="AI2781" t="str">
        <f t="shared" si="873"/>
        <v>Books</v>
      </c>
      <c r="AK2781">
        <f t="shared" si="874"/>
        <v>2024</v>
      </c>
      <c r="AL2781">
        <f t="shared" si="875"/>
        <v>10</v>
      </c>
      <c r="AM2781">
        <f t="shared" si="876"/>
        <v>21</v>
      </c>
      <c r="AN2781">
        <f t="shared" si="877"/>
        <v>2</v>
      </c>
      <c r="AO2781" t="str">
        <f t="shared" si="878"/>
        <v>Weekday</v>
      </c>
      <c r="AR2781" s="20">
        <f t="shared" si="879"/>
        <v>0</v>
      </c>
    </row>
    <row r="2782" spans="1:44" x14ac:dyDescent="0.35">
      <c r="A2782" t="str">
        <f t="shared" si="861"/>
        <v>CUST2781</v>
      </c>
      <c r="B2782" s="2" t="s">
        <v>3118</v>
      </c>
      <c r="C2782" s="4">
        <v>45260</v>
      </c>
      <c r="D2782" s="2" t="s">
        <v>1854</v>
      </c>
      <c r="E2782" t="s">
        <v>5054</v>
      </c>
      <c r="F2782" s="2" t="s">
        <v>19</v>
      </c>
      <c r="G2782" s="2" t="s">
        <v>60</v>
      </c>
      <c r="H2782" s="2">
        <v>2</v>
      </c>
      <c r="I2782" s="19">
        <v>1923.1627263374514</v>
      </c>
      <c r="J2782" s="2" t="s">
        <v>15</v>
      </c>
      <c r="K2782" s="2" t="s">
        <v>16</v>
      </c>
      <c r="L2782" s="31"/>
      <c r="M2782" s="18">
        <f t="shared" si="862"/>
        <v>3846.3254526749029</v>
      </c>
      <c r="T2782" t="str">
        <f t="shared" si="863"/>
        <v>Completed</v>
      </c>
      <c r="U2782" t="str">
        <f t="shared" si="864"/>
        <v>Yes</v>
      </c>
      <c r="V2782" t="str">
        <f t="shared" si="865"/>
        <v>No</v>
      </c>
      <c r="X2782">
        <f t="shared" si="866"/>
        <v>558</v>
      </c>
      <c r="Y2782">
        <f t="shared" si="867"/>
        <v>430</v>
      </c>
      <c r="Z2782" s="18">
        <f t="shared" si="868"/>
        <v>2759712.3299794244</v>
      </c>
      <c r="AA2782" s="18">
        <f t="shared" si="869"/>
        <v>330643.50635802455</v>
      </c>
      <c r="AB2782" s="17">
        <f t="shared" si="870"/>
        <v>3.8641711229946525</v>
      </c>
      <c r="AC2782" s="2" t="s">
        <v>60</v>
      </c>
      <c r="AD2782" s="2" t="s">
        <v>19</v>
      </c>
      <c r="AE2782" t="str">
        <f t="shared" si="871"/>
        <v>Electronics</v>
      </c>
      <c r="AF2782" t="str">
        <f t="shared" si="872"/>
        <v>Electronics</v>
      </c>
      <c r="AG2782" t="str" cm="1">
        <f t="array" ref="AG2782">INDEX(AD:AD,ROW())</f>
        <v>Electronics</v>
      </c>
      <c r="AH2782">
        <f t="shared" si="880"/>
        <v>17</v>
      </c>
      <c r="AI2782" t="str">
        <f t="shared" si="873"/>
        <v>Electronics</v>
      </c>
      <c r="AK2782">
        <f t="shared" si="874"/>
        <v>2023</v>
      </c>
      <c r="AL2782">
        <f t="shared" si="875"/>
        <v>11</v>
      </c>
      <c r="AM2782">
        <f t="shared" si="876"/>
        <v>30</v>
      </c>
      <c r="AN2782">
        <f t="shared" si="877"/>
        <v>5</v>
      </c>
      <c r="AO2782" t="str">
        <f t="shared" si="878"/>
        <v>Weekday</v>
      </c>
      <c r="AR2782" s="20">
        <f t="shared" si="879"/>
        <v>0</v>
      </c>
    </row>
    <row r="2783" spans="1:44" x14ac:dyDescent="0.35">
      <c r="A2783" t="str">
        <f t="shared" si="861"/>
        <v>CUST2782</v>
      </c>
      <c r="B2783" s="2" t="s">
        <v>3119</v>
      </c>
      <c r="C2783" s="4">
        <v>45273</v>
      </c>
      <c r="D2783" s="2" t="s">
        <v>186</v>
      </c>
      <c r="E2783" t="s">
        <v>5054</v>
      </c>
      <c r="F2783" s="2" t="s">
        <v>42</v>
      </c>
      <c r="G2783" s="2" t="s">
        <v>5044</v>
      </c>
      <c r="H2783" s="2">
        <v>1</v>
      </c>
      <c r="I2783" s="19">
        <v>545.04999999999995</v>
      </c>
      <c r="J2783" s="2" t="s">
        <v>5046</v>
      </c>
      <c r="K2783" s="2" t="s">
        <v>16</v>
      </c>
      <c r="L2783" s="2">
        <v>3</v>
      </c>
      <c r="M2783" s="18">
        <f t="shared" si="862"/>
        <v>545.04999999999995</v>
      </c>
      <c r="T2783" t="str">
        <f t="shared" si="863"/>
        <v>Completed</v>
      </c>
      <c r="U2783" t="str">
        <f t="shared" si="864"/>
        <v>No</v>
      </c>
      <c r="V2783" t="str">
        <f t="shared" si="865"/>
        <v>No</v>
      </c>
      <c r="X2783">
        <f t="shared" si="866"/>
        <v>558</v>
      </c>
      <c r="Y2783">
        <f t="shared" si="867"/>
        <v>430</v>
      </c>
      <c r="Z2783" s="18">
        <f t="shared" si="868"/>
        <v>1098537.4901531704</v>
      </c>
      <c r="AA2783" s="18">
        <f t="shared" si="869"/>
        <v>96724.388030634553</v>
      </c>
      <c r="AB2783" s="17">
        <f t="shared" si="870"/>
        <v>3.9001122334455669</v>
      </c>
      <c r="AC2783" s="2" t="s">
        <v>5044</v>
      </c>
      <c r="AD2783" s="2" t="s">
        <v>42</v>
      </c>
      <c r="AE2783" t="str">
        <f t="shared" si="871"/>
        <v>Beauty</v>
      </c>
      <c r="AF2783" t="str">
        <f t="shared" si="872"/>
        <v>Beauty</v>
      </c>
      <c r="AG2783" t="str" cm="1">
        <f t="array" ref="AG2783">INDEX(AD:AD,ROW())</f>
        <v>Beauty</v>
      </c>
      <c r="AH2783">
        <f t="shared" si="880"/>
        <v>64</v>
      </c>
      <c r="AI2783" t="str">
        <f t="shared" si="873"/>
        <v>Beauty</v>
      </c>
      <c r="AK2783">
        <f t="shared" si="874"/>
        <v>2023</v>
      </c>
      <c r="AL2783">
        <f t="shared" si="875"/>
        <v>12</v>
      </c>
      <c r="AM2783">
        <f t="shared" si="876"/>
        <v>13</v>
      </c>
      <c r="AN2783">
        <f t="shared" si="877"/>
        <v>4</v>
      </c>
      <c r="AO2783" t="str">
        <f t="shared" si="878"/>
        <v>Weekday</v>
      </c>
      <c r="AR2783" s="20">
        <f t="shared" si="879"/>
        <v>0</v>
      </c>
    </row>
    <row r="2784" spans="1:44" x14ac:dyDescent="0.35">
      <c r="A2784" t="str">
        <f t="shared" si="861"/>
        <v>CUST2783</v>
      </c>
      <c r="B2784" s="2" t="s">
        <v>3120</v>
      </c>
      <c r="C2784" s="4">
        <v>45522</v>
      </c>
      <c r="D2784" s="2" t="s">
        <v>2337</v>
      </c>
      <c r="E2784" t="s">
        <v>5049</v>
      </c>
      <c r="F2784" s="2" t="s">
        <v>42</v>
      </c>
      <c r="G2784" s="2" t="s">
        <v>188</v>
      </c>
      <c r="H2784" s="2">
        <v>2</v>
      </c>
      <c r="I2784" s="19">
        <v>745.81</v>
      </c>
      <c r="J2784" s="2" t="s">
        <v>5046</v>
      </c>
      <c r="K2784" s="2" t="s">
        <v>16</v>
      </c>
      <c r="L2784" s="2">
        <v>4</v>
      </c>
      <c r="M2784" s="18">
        <f t="shared" si="862"/>
        <v>1491.62</v>
      </c>
      <c r="T2784" t="str">
        <f t="shared" si="863"/>
        <v>Completed</v>
      </c>
      <c r="U2784" t="str">
        <f t="shared" si="864"/>
        <v>Yes</v>
      </c>
      <c r="V2784" t="str">
        <f t="shared" si="865"/>
        <v>No</v>
      </c>
      <c r="X2784">
        <f t="shared" si="866"/>
        <v>595</v>
      </c>
      <c r="Y2784">
        <f t="shared" si="867"/>
        <v>444</v>
      </c>
      <c r="Z2784" s="18">
        <f t="shared" si="868"/>
        <v>1098537.4901531704</v>
      </c>
      <c r="AA2784" s="18">
        <f t="shared" si="869"/>
        <v>96724.388030634553</v>
      </c>
      <c r="AB2784" s="17">
        <f t="shared" si="870"/>
        <v>3.9001122334455669</v>
      </c>
      <c r="AC2784" s="2" t="s">
        <v>188</v>
      </c>
      <c r="AD2784" s="2" t="s">
        <v>42</v>
      </c>
      <c r="AE2784" t="str">
        <f t="shared" si="871"/>
        <v>Beauty</v>
      </c>
      <c r="AF2784" t="str">
        <f t="shared" si="872"/>
        <v>Beauty</v>
      </c>
      <c r="AG2784" t="str" cm="1">
        <f t="array" ref="AG2784">INDEX(AD:AD,ROW())</f>
        <v>Beauty</v>
      </c>
      <c r="AH2784">
        <f t="shared" si="880"/>
        <v>80</v>
      </c>
      <c r="AI2784" t="str">
        <f t="shared" si="873"/>
        <v>Beauty</v>
      </c>
      <c r="AK2784">
        <f t="shared" si="874"/>
        <v>2024</v>
      </c>
      <c r="AL2784">
        <f t="shared" si="875"/>
        <v>8</v>
      </c>
      <c r="AM2784">
        <f t="shared" si="876"/>
        <v>18</v>
      </c>
      <c r="AN2784">
        <f t="shared" si="877"/>
        <v>1</v>
      </c>
      <c r="AO2784" t="str">
        <f t="shared" si="878"/>
        <v>Weekend</v>
      </c>
      <c r="AR2784" s="20">
        <f t="shared" si="879"/>
        <v>0</v>
      </c>
    </row>
    <row r="2785" spans="1:44" x14ac:dyDescent="0.35">
      <c r="A2785" t="str">
        <f t="shared" si="861"/>
        <v>CUST2784</v>
      </c>
      <c r="B2785" s="2" t="s">
        <v>3121</v>
      </c>
      <c r="C2785" s="4">
        <v>45272</v>
      </c>
      <c r="D2785" s="2" t="s">
        <v>404</v>
      </c>
      <c r="E2785" t="s">
        <v>5049</v>
      </c>
      <c r="F2785" s="2" t="s">
        <v>13</v>
      </c>
      <c r="G2785" s="2" t="s">
        <v>14</v>
      </c>
      <c r="H2785" s="2">
        <v>1</v>
      </c>
      <c r="I2785" s="19">
        <v>580.80999999999995</v>
      </c>
      <c r="J2785" s="2" t="s">
        <v>50</v>
      </c>
      <c r="K2785" s="2" t="s">
        <v>16</v>
      </c>
      <c r="L2785" s="2">
        <v>3</v>
      </c>
      <c r="M2785" s="18">
        <f t="shared" si="862"/>
        <v>580.80999999999995</v>
      </c>
      <c r="T2785" t="str">
        <f t="shared" si="863"/>
        <v>Completed</v>
      </c>
      <c r="U2785" t="str">
        <f t="shared" si="864"/>
        <v>No</v>
      </c>
      <c r="V2785" t="str">
        <f t="shared" si="865"/>
        <v>No</v>
      </c>
      <c r="X2785">
        <f t="shared" si="866"/>
        <v>595</v>
      </c>
      <c r="Y2785">
        <f t="shared" si="867"/>
        <v>444</v>
      </c>
      <c r="Z2785" s="18">
        <f t="shared" si="868"/>
        <v>1463424.4009529033</v>
      </c>
      <c r="AA2785" s="18">
        <f t="shared" si="869"/>
        <v>118285.78776560788</v>
      </c>
      <c r="AB2785" s="17">
        <f t="shared" si="870"/>
        <v>3.8140589569160999</v>
      </c>
      <c r="AC2785" s="2" t="s">
        <v>14</v>
      </c>
      <c r="AD2785" s="2" t="s">
        <v>13</v>
      </c>
      <c r="AE2785" t="str">
        <f t="shared" si="871"/>
        <v>Home &amp; Kitchen</v>
      </c>
      <c r="AF2785" t="str">
        <f t="shared" si="872"/>
        <v>Home &amp; Kitchen</v>
      </c>
      <c r="AG2785" t="str" cm="1">
        <f t="array" ref="AG2785">INDEX(AD:AD,ROW())</f>
        <v>Home &amp; Kitchen</v>
      </c>
      <c r="AH2785">
        <f t="shared" si="880"/>
        <v>2</v>
      </c>
      <c r="AI2785" t="str">
        <f t="shared" si="873"/>
        <v>Home &amp; Kitchen</v>
      </c>
      <c r="AK2785">
        <f t="shared" si="874"/>
        <v>2023</v>
      </c>
      <c r="AL2785">
        <f t="shared" si="875"/>
        <v>12</v>
      </c>
      <c r="AM2785">
        <f t="shared" si="876"/>
        <v>12</v>
      </c>
      <c r="AN2785">
        <f t="shared" si="877"/>
        <v>3</v>
      </c>
      <c r="AO2785" t="str">
        <f t="shared" si="878"/>
        <v>Weekday</v>
      </c>
      <c r="AR2785" s="20">
        <f t="shared" si="879"/>
        <v>0</v>
      </c>
    </row>
    <row r="2786" spans="1:44" x14ac:dyDescent="0.35">
      <c r="A2786" t="str">
        <f t="shared" si="861"/>
        <v>CUST2785</v>
      </c>
      <c r="B2786" s="2" t="s">
        <v>3122</v>
      </c>
      <c r="C2786" s="4">
        <v>45363</v>
      </c>
      <c r="D2786" s="2" t="s">
        <v>203</v>
      </c>
      <c r="E2786" t="s">
        <v>5051</v>
      </c>
      <c r="F2786" s="2" t="s">
        <v>19</v>
      </c>
      <c r="G2786" s="2" t="s">
        <v>5040</v>
      </c>
      <c r="H2786" s="2">
        <v>1</v>
      </c>
      <c r="I2786" s="19">
        <v>2312.7399999999998</v>
      </c>
      <c r="J2786" s="2" t="s">
        <v>5046</v>
      </c>
      <c r="K2786" s="2" t="s">
        <v>16</v>
      </c>
      <c r="L2786" s="2">
        <v>5</v>
      </c>
      <c r="M2786" s="18">
        <f t="shared" si="862"/>
        <v>2312.7399999999998</v>
      </c>
      <c r="T2786" t="str">
        <f t="shared" si="863"/>
        <v>Completed</v>
      </c>
      <c r="U2786" t="str">
        <f t="shared" si="864"/>
        <v>Yes</v>
      </c>
      <c r="V2786" t="str">
        <f t="shared" si="865"/>
        <v>No</v>
      </c>
      <c r="X2786">
        <f t="shared" si="866"/>
        <v>619</v>
      </c>
      <c r="Y2786">
        <f t="shared" si="867"/>
        <v>468</v>
      </c>
      <c r="Z2786" s="18">
        <f t="shared" si="868"/>
        <v>2759712.3299794244</v>
      </c>
      <c r="AA2786" s="18">
        <f t="shared" si="869"/>
        <v>330643.50635802455</v>
      </c>
      <c r="AB2786" s="17">
        <f t="shared" si="870"/>
        <v>3.8641711229946525</v>
      </c>
      <c r="AC2786" s="2" t="s">
        <v>5040</v>
      </c>
      <c r="AD2786" s="2" t="s">
        <v>19</v>
      </c>
      <c r="AE2786" t="str">
        <f t="shared" si="871"/>
        <v>Electronics</v>
      </c>
      <c r="AF2786" t="str">
        <f t="shared" si="872"/>
        <v>Electronics</v>
      </c>
      <c r="AG2786" t="str" cm="1">
        <f t="array" ref="AG2786">INDEX(AD:AD,ROW())</f>
        <v>Electronics</v>
      </c>
      <c r="AH2786">
        <f t="shared" si="880"/>
        <v>13</v>
      </c>
      <c r="AI2786" t="str">
        <f t="shared" si="873"/>
        <v>Electronics</v>
      </c>
      <c r="AK2786">
        <f t="shared" si="874"/>
        <v>2024</v>
      </c>
      <c r="AL2786">
        <f t="shared" si="875"/>
        <v>3</v>
      </c>
      <c r="AM2786">
        <f t="shared" si="876"/>
        <v>12</v>
      </c>
      <c r="AN2786">
        <f t="shared" si="877"/>
        <v>3</v>
      </c>
      <c r="AO2786" t="str">
        <f t="shared" si="878"/>
        <v>Weekday</v>
      </c>
      <c r="AR2786" s="20">
        <f t="shared" si="879"/>
        <v>0</v>
      </c>
    </row>
    <row r="2787" spans="1:44" x14ac:dyDescent="0.35">
      <c r="A2787" t="str">
        <f t="shared" si="861"/>
        <v>CUST2786</v>
      </c>
      <c r="B2787" s="2" t="s">
        <v>3123</v>
      </c>
      <c r="C2787" s="4">
        <v>44987</v>
      </c>
      <c r="D2787" s="2" t="s">
        <v>814</v>
      </c>
      <c r="E2787" t="s">
        <v>5055</v>
      </c>
      <c r="F2787" s="2" t="s">
        <v>23</v>
      </c>
      <c r="G2787" s="2" t="s">
        <v>68</v>
      </c>
      <c r="H2787" s="2">
        <v>2</v>
      </c>
      <c r="I2787" s="19">
        <v>127.13</v>
      </c>
      <c r="J2787" s="2" t="s">
        <v>20</v>
      </c>
      <c r="K2787" s="2" t="s">
        <v>16</v>
      </c>
      <c r="L2787" s="2">
        <v>4</v>
      </c>
      <c r="M2787" s="18">
        <f t="shared" si="862"/>
        <v>254.26</v>
      </c>
      <c r="T2787" t="str">
        <f t="shared" si="863"/>
        <v>Completed</v>
      </c>
      <c r="U2787" t="str">
        <f t="shared" si="864"/>
        <v>No</v>
      </c>
      <c r="V2787" t="str">
        <f t="shared" si="865"/>
        <v>No</v>
      </c>
      <c r="X2787">
        <f t="shared" si="866"/>
        <v>567</v>
      </c>
      <c r="Y2787">
        <f t="shared" si="867"/>
        <v>440</v>
      </c>
      <c r="Z2787" s="18">
        <f t="shared" si="868"/>
        <v>594714.6477588166</v>
      </c>
      <c r="AA2787" s="18">
        <f t="shared" si="869"/>
        <v>60882.938065984097</v>
      </c>
      <c r="AB2787" s="17">
        <f t="shared" si="870"/>
        <v>3.804733727810651</v>
      </c>
      <c r="AC2787" s="2" t="s">
        <v>68</v>
      </c>
      <c r="AD2787" s="2" t="s">
        <v>23</v>
      </c>
      <c r="AE2787" t="str">
        <f t="shared" si="871"/>
        <v>Books</v>
      </c>
      <c r="AF2787" t="str">
        <f t="shared" si="872"/>
        <v>Books</v>
      </c>
      <c r="AG2787" t="str" cm="1">
        <f t="array" ref="AG2787">INDEX(AD:AD,ROW())</f>
        <v>Books</v>
      </c>
      <c r="AH2787">
        <f t="shared" si="880"/>
        <v>20</v>
      </c>
      <c r="AI2787" t="str">
        <f t="shared" si="873"/>
        <v>Books</v>
      </c>
      <c r="AK2787">
        <f t="shared" si="874"/>
        <v>2023</v>
      </c>
      <c r="AL2787">
        <f t="shared" si="875"/>
        <v>3</v>
      </c>
      <c r="AM2787">
        <f t="shared" si="876"/>
        <v>2</v>
      </c>
      <c r="AN2787">
        <f t="shared" si="877"/>
        <v>5</v>
      </c>
      <c r="AO2787" t="str">
        <f t="shared" si="878"/>
        <v>Weekday</v>
      </c>
      <c r="AR2787" s="20">
        <f t="shared" si="879"/>
        <v>0</v>
      </c>
    </row>
    <row r="2788" spans="1:44" x14ac:dyDescent="0.35">
      <c r="A2788" t="str">
        <f t="shared" si="861"/>
        <v>CUST2787</v>
      </c>
      <c r="B2788" s="2" t="s">
        <v>3124</v>
      </c>
      <c r="C2788" s="4">
        <v>45268</v>
      </c>
      <c r="D2788" s="2" t="s">
        <v>195</v>
      </c>
      <c r="E2788" t="s">
        <v>5055</v>
      </c>
      <c r="F2788" s="2" t="s">
        <v>13</v>
      </c>
      <c r="G2788" s="2" t="s">
        <v>14</v>
      </c>
      <c r="H2788" s="2">
        <v>1</v>
      </c>
      <c r="I2788" s="19">
        <v>1616.34</v>
      </c>
      <c r="J2788" s="2" t="s">
        <v>5047</v>
      </c>
      <c r="K2788" s="2" t="s">
        <v>103</v>
      </c>
      <c r="L2788" s="31"/>
      <c r="M2788" s="18">
        <f t="shared" si="862"/>
        <v>1616.34</v>
      </c>
      <c r="T2788" t="str">
        <f t="shared" si="863"/>
        <v>Lost Sale</v>
      </c>
      <c r="U2788" t="str">
        <f t="shared" si="864"/>
        <v>No</v>
      </c>
      <c r="V2788" t="str">
        <f t="shared" si="865"/>
        <v>Yes</v>
      </c>
      <c r="X2788">
        <f t="shared" si="866"/>
        <v>567</v>
      </c>
      <c r="Y2788">
        <f t="shared" si="867"/>
        <v>440</v>
      </c>
      <c r="Z2788" s="18">
        <f t="shared" si="868"/>
        <v>1463424.4009529033</v>
      </c>
      <c r="AA2788" s="18">
        <f t="shared" si="869"/>
        <v>118285.78776560788</v>
      </c>
      <c r="AB2788" s="17">
        <f t="shared" si="870"/>
        <v>3.8140589569160999</v>
      </c>
      <c r="AC2788" s="2" t="s">
        <v>14</v>
      </c>
      <c r="AD2788" s="2" t="s">
        <v>13</v>
      </c>
      <c r="AE2788" t="str">
        <f t="shared" si="871"/>
        <v>Home &amp; Kitchen</v>
      </c>
      <c r="AF2788" t="str">
        <f t="shared" si="872"/>
        <v>Home &amp; Kitchen</v>
      </c>
      <c r="AG2788" t="str" cm="1">
        <f t="array" ref="AG2788">INDEX(AD:AD,ROW())</f>
        <v>Home &amp; Kitchen</v>
      </c>
      <c r="AH2788">
        <f t="shared" si="880"/>
        <v>2</v>
      </c>
      <c r="AI2788" t="str">
        <f t="shared" si="873"/>
        <v>Home &amp; Kitchen</v>
      </c>
      <c r="AK2788">
        <f t="shared" si="874"/>
        <v>2023</v>
      </c>
      <c r="AL2788">
        <f t="shared" si="875"/>
        <v>12</v>
      </c>
      <c r="AM2788">
        <f t="shared" si="876"/>
        <v>8</v>
      </c>
      <c r="AN2788">
        <f t="shared" si="877"/>
        <v>6</v>
      </c>
      <c r="AO2788" t="str">
        <f t="shared" si="878"/>
        <v>Weekday</v>
      </c>
      <c r="AR2788" s="20">
        <f t="shared" si="879"/>
        <v>1</v>
      </c>
    </row>
    <row r="2789" spans="1:44" x14ac:dyDescent="0.35">
      <c r="A2789" t="str">
        <f t="shared" si="861"/>
        <v>CUST2788</v>
      </c>
      <c r="B2789" s="2" t="s">
        <v>3125</v>
      </c>
      <c r="C2789" s="4">
        <v>45327</v>
      </c>
      <c r="D2789" s="2" t="s">
        <v>524</v>
      </c>
      <c r="E2789" t="s">
        <v>5054</v>
      </c>
      <c r="F2789" s="2" t="s">
        <v>13</v>
      </c>
      <c r="G2789" s="2" t="s">
        <v>37</v>
      </c>
      <c r="H2789" s="2">
        <v>2</v>
      </c>
      <c r="I2789" s="19">
        <v>1230.6600000000001</v>
      </c>
      <c r="J2789" s="2" t="s">
        <v>20</v>
      </c>
      <c r="K2789" s="2" t="s">
        <v>16</v>
      </c>
      <c r="L2789" s="2">
        <v>5</v>
      </c>
      <c r="M2789" s="18">
        <f t="shared" si="862"/>
        <v>2461.3200000000002</v>
      </c>
      <c r="T2789" t="str">
        <f t="shared" si="863"/>
        <v>Completed</v>
      </c>
      <c r="U2789" t="str">
        <f t="shared" si="864"/>
        <v>Yes</v>
      </c>
      <c r="V2789" t="str">
        <f t="shared" si="865"/>
        <v>No</v>
      </c>
      <c r="X2789">
        <f t="shared" si="866"/>
        <v>558</v>
      </c>
      <c r="Y2789">
        <f t="shared" si="867"/>
        <v>430</v>
      </c>
      <c r="Z2789" s="18">
        <f t="shared" si="868"/>
        <v>1463424.4009529033</v>
      </c>
      <c r="AA2789" s="18">
        <f t="shared" si="869"/>
        <v>118285.78776560788</v>
      </c>
      <c r="AB2789" s="17">
        <f t="shared" si="870"/>
        <v>3.8140589569160999</v>
      </c>
      <c r="AC2789" s="2" t="s">
        <v>37</v>
      </c>
      <c r="AD2789" s="2" t="s">
        <v>13</v>
      </c>
      <c r="AE2789" t="str">
        <f t="shared" si="871"/>
        <v>Home &amp; Kitchen</v>
      </c>
      <c r="AF2789" t="str">
        <f t="shared" si="872"/>
        <v>Home &amp; Kitchen</v>
      </c>
      <c r="AG2789" t="str" cm="1">
        <f t="array" ref="AG2789">INDEX(AD:AD,ROW())</f>
        <v>Home &amp; Kitchen</v>
      </c>
      <c r="AH2789">
        <f t="shared" si="880"/>
        <v>8</v>
      </c>
      <c r="AI2789" t="str">
        <f t="shared" si="873"/>
        <v>Home &amp; Kitchen</v>
      </c>
      <c r="AK2789">
        <f t="shared" si="874"/>
        <v>2024</v>
      </c>
      <c r="AL2789">
        <f t="shared" si="875"/>
        <v>2</v>
      </c>
      <c r="AM2789">
        <f t="shared" si="876"/>
        <v>5</v>
      </c>
      <c r="AN2789">
        <f t="shared" si="877"/>
        <v>2</v>
      </c>
      <c r="AO2789" t="str">
        <f t="shared" si="878"/>
        <v>Weekday</v>
      </c>
      <c r="AR2789" s="20">
        <f t="shared" si="879"/>
        <v>0</v>
      </c>
    </row>
    <row r="2790" spans="1:44" x14ac:dyDescent="0.35">
      <c r="A2790" t="str">
        <f t="shared" si="861"/>
        <v>CUST2789</v>
      </c>
      <c r="B2790" s="2" t="s">
        <v>3126</v>
      </c>
      <c r="C2790" s="4">
        <v>45621</v>
      </c>
      <c r="D2790" s="2" t="s">
        <v>1106</v>
      </c>
      <c r="E2790" t="s">
        <v>5048</v>
      </c>
      <c r="F2790" s="2" t="s">
        <v>29</v>
      </c>
      <c r="G2790" s="2" t="s">
        <v>5043</v>
      </c>
      <c r="H2790" s="2">
        <v>1</v>
      </c>
      <c r="I2790" s="19">
        <v>2185.5500000000002</v>
      </c>
      <c r="J2790" s="2" t="s">
        <v>5046</v>
      </c>
      <c r="K2790" s="2" t="s">
        <v>16</v>
      </c>
      <c r="L2790" s="2">
        <v>4</v>
      </c>
      <c r="M2790" s="18">
        <f t="shared" si="862"/>
        <v>2185.5500000000002</v>
      </c>
      <c r="T2790" t="str">
        <f t="shared" si="863"/>
        <v>Completed</v>
      </c>
      <c r="U2790" t="str">
        <f t="shared" si="864"/>
        <v>Yes</v>
      </c>
      <c r="V2790" t="str">
        <f t="shared" si="865"/>
        <v>No</v>
      </c>
      <c r="X2790">
        <f t="shared" si="866"/>
        <v>590</v>
      </c>
      <c r="Y2790">
        <f t="shared" si="867"/>
        <v>451</v>
      </c>
      <c r="Z2790" s="18">
        <f t="shared" si="868"/>
        <v>1892867.2841657216</v>
      </c>
      <c r="AA2790" s="18">
        <f t="shared" si="869"/>
        <v>199432.98236095349</v>
      </c>
      <c r="AB2790" s="17">
        <f t="shared" si="870"/>
        <v>3.8949824970828471</v>
      </c>
      <c r="AC2790" s="2" t="s">
        <v>5043</v>
      </c>
      <c r="AD2790" s="2" t="s">
        <v>29</v>
      </c>
      <c r="AE2790" t="str">
        <f t="shared" si="871"/>
        <v>Fashion</v>
      </c>
      <c r="AF2790" t="str">
        <f t="shared" si="872"/>
        <v>Fashion</v>
      </c>
      <c r="AG2790" t="str" cm="1">
        <f t="array" ref="AG2790">INDEX(AD:AD,ROW())</f>
        <v>Fashion</v>
      </c>
      <c r="AH2790">
        <f t="shared" si="880"/>
        <v>55</v>
      </c>
      <c r="AI2790" t="str">
        <f t="shared" si="873"/>
        <v>Fashion</v>
      </c>
      <c r="AK2790">
        <f t="shared" si="874"/>
        <v>2024</v>
      </c>
      <c r="AL2790">
        <f t="shared" si="875"/>
        <v>11</v>
      </c>
      <c r="AM2790">
        <f t="shared" si="876"/>
        <v>25</v>
      </c>
      <c r="AN2790">
        <f t="shared" si="877"/>
        <v>2</v>
      </c>
      <c r="AO2790" t="str">
        <f t="shared" si="878"/>
        <v>Weekday</v>
      </c>
      <c r="AR2790" s="20">
        <f t="shared" si="879"/>
        <v>0</v>
      </c>
    </row>
    <row r="2791" spans="1:44" x14ac:dyDescent="0.35">
      <c r="A2791" t="str">
        <f t="shared" si="861"/>
        <v>CUST2790</v>
      </c>
      <c r="B2791" s="2" t="s">
        <v>3127</v>
      </c>
      <c r="C2791" s="4">
        <v>45088</v>
      </c>
      <c r="D2791" s="2" t="s">
        <v>437</v>
      </c>
      <c r="E2791" t="s">
        <v>5048</v>
      </c>
      <c r="F2791" s="2" t="s">
        <v>23</v>
      </c>
      <c r="G2791" s="2" t="s">
        <v>68</v>
      </c>
      <c r="H2791" s="2">
        <v>1</v>
      </c>
      <c r="I2791" s="19">
        <v>511.47</v>
      </c>
      <c r="J2791" s="2" t="s">
        <v>50</v>
      </c>
      <c r="K2791" s="2" t="s">
        <v>16</v>
      </c>
      <c r="L2791" s="2">
        <v>4</v>
      </c>
      <c r="M2791" s="18">
        <f t="shared" si="862"/>
        <v>511.47</v>
      </c>
      <c r="T2791" t="str">
        <f t="shared" si="863"/>
        <v>Completed</v>
      </c>
      <c r="U2791" t="str">
        <f t="shared" si="864"/>
        <v>No</v>
      </c>
      <c r="V2791" t="str">
        <f t="shared" si="865"/>
        <v>No</v>
      </c>
      <c r="X2791">
        <f t="shared" si="866"/>
        <v>590</v>
      </c>
      <c r="Y2791">
        <f t="shared" si="867"/>
        <v>451</v>
      </c>
      <c r="Z2791" s="18">
        <f t="shared" si="868"/>
        <v>594714.6477588166</v>
      </c>
      <c r="AA2791" s="18">
        <f t="shared" si="869"/>
        <v>60882.938065984097</v>
      </c>
      <c r="AB2791" s="17">
        <f t="shared" si="870"/>
        <v>3.804733727810651</v>
      </c>
      <c r="AC2791" s="2" t="s">
        <v>68</v>
      </c>
      <c r="AD2791" s="2" t="s">
        <v>23</v>
      </c>
      <c r="AE2791" t="str">
        <f t="shared" si="871"/>
        <v>Books</v>
      </c>
      <c r="AF2791" t="str">
        <f t="shared" si="872"/>
        <v>Books</v>
      </c>
      <c r="AG2791" t="str" cm="1">
        <f t="array" ref="AG2791">INDEX(AD:AD,ROW())</f>
        <v>Books</v>
      </c>
      <c r="AH2791">
        <f t="shared" si="880"/>
        <v>20</v>
      </c>
      <c r="AI2791" t="str">
        <f t="shared" si="873"/>
        <v>Books</v>
      </c>
      <c r="AK2791">
        <f t="shared" si="874"/>
        <v>2023</v>
      </c>
      <c r="AL2791">
        <f t="shared" si="875"/>
        <v>6</v>
      </c>
      <c r="AM2791">
        <f t="shared" si="876"/>
        <v>11</v>
      </c>
      <c r="AN2791">
        <f t="shared" si="877"/>
        <v>1</v>
      </c>
      <c r="AO2791" t="str">
        <f t="shared" si="878"/>
        <v>Weekend</v>
      </c>
      <c r="AR2791" s="20">
        <f t="shared" si="879"/>
        <v>0</v>
      </c>
    </row>
    <row r="2792" spans="1:44" x14ac:dyDescent="0.35">
      <c r="A2792" t="str">
        <f t="shared" si="861"/>
        <v>CUST2791</v>
      </c>
      <c r="B2792" s="2" t="s">
        <v>3128</v>
      </c>
      <c r="C2792" s="4">
        <v>45308</v>
      </c>
      <c r="D2792" s="2" t="s">
        <v>547</v>
      </c>
      <c r="E2792" t="s">
        <v>5053</v>
      </c>
      <c r="F2792" s="2" t="s">
        <v>29</v>
      </c>
      <c r="G2792" s="2" t="s">
        <v>5043</v>
      </c>
      <c r="H2792" s="2">
        <v>2</v>
      </c>
      <c r="I2792" s="19">
        <v>1312.84</v>
      </c>
      <c r="J2792" s="2" t="s">
        <v>15</v>
      </c>
      <c r="K2792" s="2" t="s">
        <v>16</v>
      </c>
      <c r="L2792" s="2">
        <v>2</v>
      </c>
      <c r="M2792" s="18">
        <f t="shared" si="862"/>
        <v>2625.68</v>
      </c>
      <c r="T2792" t="str">
        <f t="shared" si="863"/>
        <v>Completed</v>
      </c>
      <c r="U2792" t="str">
        <f t="shared" si="864"/>
        <v>Yes</v>
      </c>
      <c r="V2792" t="str">
        <f t="shared" si="865"/>
        <v>No</v>
      </c>
      <c r="X2792">
        <f t="shared" si="866"/>
        <v>559</v>
      </c>
      <c r="Y2792">
        <f t="shared" si="867"/>
        <v>408</v>
      </c>
      <c r="Z2792" s="18">
        <f t="shared" si="868"/>
        <v>1892867.2841657216</v>
      </c>
      <c r="AA2792" s="18">
        <f t="shared" si="869"/>
        <v>199432.98236095349</v>
      </c>
      <c r="AB2792" s="17">
        <f t="shared" si="870"/>
        <v>3.8949824970828471</v>
      </c>
      <c r="AC2792" s="2" t="s">
        <v>5043</v>
      </c>
      <c r="AD2792" s="2" t="s">
        <v>29</v>
      </c>
      <c r="AE2792" t="str">
        <f t="shared" si="871"/>
        <v>Fashion</v>
      </c>
      <c r="AF2792" t="str">
        <f t="shared" si="872"/>
        <v>Fashion</v>
      </c>
      <c r="AG2792" t="str" cm="1">
        <f t="array" ref="AG2792">INDEX(AD:AD,ROW())</f>
        <v>Fashion</v>
      </c>
      <c r="AH2792">
        <f t="shared" si="880"/>
        <v>55</v>
      </c>
      <c r="AI2792" t="str">
        <f t="shared" si="873"/>
        <v>Fashion</v>
      </c>
      <c r="AK2792">
        <f t="shared" si="874"/>
        <v>2024</v>
      </c>
      <c r="AL2792">
        <f t="shared" si="875"/>
        <v>1</v>
      </c>
      <c r="AM2792">
        <f t="shared" si="876"/>
        <v>17</v>
      </c>
      <c r="AN2792">
        <f t="shared" si="877"/>
        <v>4</v>
      </c>
      <c r="AO2792" t="str">
        <f t="shared" si="878"/>
        <v>Weekday</v>
      </c>
      <c r="AR2792" s="20">
        <f t="shared" si="879"/>
        <v>0</v>
      </c>
    </row>
    <row r="2793" spans="1:44" x14ac:dyDescent="0.35">
      <c r="A2793" t="str">
        <f t="shared" si="861"/>
        <v>CUST2792</v>
      </c>
      <c r="B2793" s="2" t="s">
        <v>3129</v>
      </c>
      <c r="C2793" s="4">
        <v>45723</v>
      </c>
      <c r="D2793" s="2" t="s">
        <v>359</v>
      </c>
      <c r="E2793" t="s">
        <v>5055</v>
      </c>
      <c r="F2793" s="2" t="s">
        <v>29</v>
      </c>
      <c r="G2793" s="2" t="s">
        <v>5041</v>
      </c>
      <c r="H2793" s="2">
        <v>3</v>
      </c>
      <c r="I2793" s="19">
        <v>2036.31</v>
      </c>
      <c r="J2793" s="2" t="s">
        <v>5046</v>
      </c>
      <c r="K2793" s="2" t="s">
        <v>16</v>
      </c>
      <c r="L2793" s="2">
        <v>3</v>
      </c>
      <c r="M2793" s="18">
        <f t="shared" si="862"/>
        <v>6108.93</v>
      </c>
      <c r="T2793" t="str">
        <f t="shared" si="863"/>
        <v>Completed</v>
      </c>
      <c r="U2793" t="str">
        <f t="shared" si="864"/>
        <v>Yes</v>
      </c>
      <c r="V2793" t="str">
        <f t="shared" si="865"/>
        <v>No</v>
      </c>
      <c r="X2793">
        <f t="shared" si="866"/>
        <v>567</v>
      </c>
      <c r="Y2793">
        <f t="shared" si="867"/>
        <v>440</v>
      </c>
      <c r="Z2793" s="18">
        <f t="shared" si="868"/>
        <v>1892867.2841657216</v>
      </c>
      <c r="AA2793" s="18">
        <f t="shared" si="869"/>
        <v>199432.98236095349</v>
      </c>
      <c r="AB2793" s="17">
        <f t="shared" si="870"/>
        <v>3.8949824970828471</v>
      </c>
      <c r="AC2793" s="2" t="s">
        <v>5041</v>
      </c>
      <c r="AD2793" s="2" t="s">
        <v>29</v>
      </c>
      <c r="AE2793" t="str">
        <f t="shared" si="871"/>
        <v>Fashion</v>
      </c>
      <c r="AF2793" t="str">
        <f t="shared" si="872"/>
        <v>Fashion</v>
      </c>
      <c r="AG2793" t="str" cm="1">
        <f t="array" ref="AG2793">INDEX(AD:AD,ROW())</f>
        <v>Fashion</v>
      </c>
      <c r="AH2793">
        <f t="shared" si="880"/>
        <v>15</v>
      </c>
      <c r="AI2793" t="str">
        <f t="shared" si="873"/>
        <v>Fashion</v>
      </c>
      <c r="AK2793">
        <f t="shared" si="874"/>
        <v>2025</v>
      </c>
      <c r="AL2793">
        <f t="shared" si="875"/>
        <v>3</v>
      </c>
      <c r="AM2793">
        <f t="shared" si="876"/>
        <v>7</v>
      </c>
      <c r="AN2793">
        <f t="shared" si="877"/>
        <v>6</v>
      </c>
      <c r="AO2793" t="str">
        <f t="shared" si="878"/>
        <v>Weekday</v>
      </c>
      <c r="AR2793" s="20">
        <f t="shared" si="879"/>
        <v>0</v>
      </c>
    </row>
    <row r="2794" spans="1:44" x14ac:dyDescent="0.35">
      <c r="A2794" t="str">
        <f t="shared" si="861"/>
        <v>CUST2793</v>
      </c>
      <c r="B2794" s="2" t="s">
        <v>3130</v>
      </c>
      <c r="C2794" s="4">
        <v>45507</v>
      </c>
      <c r="D2794" s="2" t="s">
        <v>205</v>
      </c>
      <c r="E2794" t="s">
        <v>5055</v>
      </c>
      <c r="F2794" s="2" t="s">
        <v>29</v>
      </c>
      <c r="G2794" s="2" t="s">
        <v>5043</v>
      </c>
      <c r="H2794" s="2">
        <v>1</v>
      </c>
      <c r="I2794" s="19">
        <v>379.09</v>
      </c>
      <c r="J2794" s="2" t="s">
        <v>15</v>
      </c>
      <c r="K2794" s="2" t="s">
        <v>16</v>
      </c>
      <c r="L2794" s="2">
        <v>1</v>
      </c>
      <c r="M2794" s="18">
        <f t="shared" si="862"/>
        <v>379.09</v>
      </c>
      <c r="T2794" t="str">
        <f t="shared" si="863"/>
        <v>Completed</v>
      </c>
      <c r="U2794" t="str">
        <f t="shared" si="864"/>
        <v>No</v>
      </c>
      <c r="V2794" t="str">
        <f t="shared" si="865"/>
        <v>No</v>
      </c>
      <c r="X2794">
        <f t="shared" si="866"/>
        <v>567</v>
      </c>
      <c r="Y2794">
        <f t="shared" si="867"/>
        <v>440</v>
      </c>
      <c r="Z2794" s="18">
        <f t="shared" si="868"/>
        <v>1892867.2841657216</v>
      </c>
      <c r="AA2794" s="18">
        <f t="shared" si="869"/>
        <v>199432.98236095349</v>
      </c>
      <c r="AB2794" s="17">
        <f t="shared" si="870"/>
        <v>3.8949824970828471</v>
      </c>
      <c r="AC2794" s="2" t="s">
        <v>5043</v>
      </c>
      <c r="AD2794" s="2" t="s">
        <v>29</v>
      </c>
      <c r="AE2794" t="str">
        <f t="shared" si="871"/>
        <v>Fashion</v>
      </c>
      <c r="AF2794" t="str">
        <f t="shared" si="872"/>
        <v>Fashion</v>
      </c>
      <c r="AG2794" t="str" cm="1">
        <f t="array" ref="AG2794">INDEX(AD:AD,ROW())</f>
        <v>Fashion</v>
      </c>
      <c r="AH2794">
        <f t="shared" si="880"/>
        <v>55</v>
      </c>
      <c r="AI2794" t="str">
        <f t="shared" si="873"/>
        <v>Fashion</v>
      </c>
      <c r="AK2794">
        <f t="shared" si="874"/>
        <v>2024</v>
      </c>
      <c r="AL2794">
        <f t="shared" si="875"/>
        <v>8</v>
      </c>
      <c r="AM2794">
        <f t="shared" si="876"/>
        <v>3</v>
      </c>
      <c r="AN2794">
        <f t="shared" si="877"/>
        <v>7</v>
      </c>
      <c r="AO2794" t="str">
        <f t="shared" si="878"/>
        <v>Weekend</v>
      </c>
      <c r="AR2794" s="20">
        <f t="shared" si="879"/>
        <v>0</v>
      </c>
    </row>
    <row r="2795" spans="1:44" x14ac:dyDescent="0.35">
      <c r="A2795" t="str">
        <f t="shared" si="861"/>
        <v>CUST2794</v>
      </c>
      <c r="B2795" s="2" t="s">
        <v>3131</v>
      </c>
      <c r="C2795" s="4">
        <v>45161</v>
      </c>
      <c r="D2795" s="2" t="s">
        <v>953</v>
      </c>
      <c r="E2795" t="s">
        <v>5050</v>
      </c>
      <c r="F2795" s="2" t="s">
        <v>13</v>
      </c>
      <c r="G2795" s="2" t="s">
        <v>5045</v>
      </c>
      <c r="H2795" s="2">
        <v>1</v>
      </c>
      <c r="I2795" s="19">
        <v>953.49</v>
      </c>
      <c r="J2795" s="2" t="s">
        <v>5047</v>
      </c>
      <c r="K2795" s="2" t="s">
        <v>16</v>
      </c>
      <c r="L2795" s="2">
        <v>5</v>
      </c>
      <c r="M2795" s="18">
        <f t="shared" si="862"/>
        <v>953.49</v>
      </c>
      <c r="T2795" t="str">
        <f t="shared" si="863"/>
        <v>Completed</v>
      </c>
      <c r="U2795" t="str">
        <f t="shared" si="864"/>
        <v>No</v>
      </c>
      <c r="V2795" t="str">
        <f t="shared" si="865"/>
        <v>No</v>
      </c>
      <c r="X2795">
        <f t="shared" si="866"/>
        <v>589</v>
      </c>
      <c r="Y2795">
        <f t="shared" si="867"/>
        <v>426</v>
      </c>
      <c r="Z2795" s="18">
        <f t="shared" si="868"/>
        <v>1463424.4009529033</v>
      </c>
      <c r="AA2795" s="18">
        <f t="shared" si="869"/>
        <v>118285.78776560788</v>
      </c>
      <c r="AB2795" s="17">
        <f t="shared" si="870"/>
        <v>3.8140589569160999</v>
      </c>
      <c r="AC2795" s="2" t="s">
        <v>5045</v>
      </c>
      <c r="AD2795" s="2" t="s">
        <v>13</v>
      </c>
      <c r="AE2795" t="str">
        <f t="shared" si="871"/>
        <v>Home &amp; Kitchen</v>
      </c>
      <c r="AF2795" t="str">
        <f t="shared" si="872"/>
        <v>Home &amp; Kitchen</v>
      </c>
      <c r="AG2795" t="str" cm="1">
        <f t="array" ref="AG2795">INDEX(AD:AD,ROW())</f>
        <v>Home &amp; Kitchen</v>
      </c>
      <c r="AH2795">
        <f t="shared" si="880"/>
        <v>76</v>
      </c>
      <c r="AI2795" t="str">
        <f t="shared" si="873"/>
        <v>Home &amp; Kitchen</v>
      </c>
      <c r="AK2795">
        <f t="shared" si="874"/>
        <v>2023</v>
      </c>
      <c r="AL2795">
        <f t="shared" si="875"/>
        <v>8</v>
      </c>
      <c r="AM2795">
        <f t="shared" si="876"/>
        <v>23</v>
      </c>
      <c r="AN2795">
        <f t="shared" si="877"/>
        <v>4</v>
      </c>
      <c r="AO2795" t="str">
        <f t="shared" si="878"/>
        <v>Weekday</v>
      </c>
      <c r="AR2795" s="20">
        <f t="shared" si="879"/>
        <v>0</v>
      </c>
    </row>
    <row r="2796" spans="1:44" x14ac:dyDescent="0.35">
      <c r="A2796" t="str">
        <f t="shared" si="861"/>
        <v>CUST2795</v>
      </c>
      <c r="B2796" s="2" t="s">
        <v>3132</v>
      </c>
      <c r="C2796" s="4">
        <v>45561</v>
      </c>
      <c r="D2796" s="2" t="s">
        <v>308</v>
      </c>
      <c r="E2796" t="s">
        <v>5048</v>
      </c>
      <c r="F2796" s="2" t="s">
        <v>29</v>
      </c>
      <c r="G2796" s="2" t="s">
        <v>121</v>
      </c>
      <c r="H2796" s="2">
        <v>1</v>
      </c>
      <c r="I2796" s="19">
        <v>1659.38</v>
      </c>
      <c r="J2796" s="2" t="s">
        <v>5047</v>
      </c>
      <c r="K2796" s="2" t="s">
        <v>103</v>
      </c>
      <c r="L2796" s="2">
        <v>1</v>
      </c>
      <c r="M2796" s="18">
        <f t="shared" si="862"/>
        <v>1659.38</v>
      </c>
      <c r="T2796" t="str">
        <f t="shared" si="863"/>
        <v>Lost Sale</v>
      </c>
      <c r="U2796" t="str">
        <f t="shared" si="864"/>
        <v>No</v>
      </c>
      <c r="V2796" t="str">
        <f t="shared" si="865"/>
        <v>Yes</v>
      </c>
      <c r="X2796">
        <f t="shared" si="866"/>
        <v>590</v>
      </c>
      <c r="Y2796">
        <f t="shared" si="867"/>
        <v>451</v>
      </c>
      <c r="Z2796" s="18">
        <f t="shared" si="868"/>
        <v>1892867.2841657216</v>
      </c>
      <c r="AA2796" s="18">
        <f t="shared" si="869"/>
        <v>199432.98236095349</v>
      </c>
      <c r="AB2796" s="17">
        <f t="shared" si="870"/>
        <v>3.8949824970828471</v>
      </c>
      <c r="AC2796" s="2" t="s">
        <v>121</v>
      </c>
      <c r="AD2796" s="2" t="s">
        <v>29</v>
      </c>
      <c r="AE2796" t="str">
        <f t="shared" si="871"/>
        <v>Fashion</v>
      </c>
      <c r="AF2796" t="str">
        <f t="shared" si="872"/>
        <v>Fashion</v>
      </c>
      <c r="AG2796" t="str" cm="1">
        <f t="array" ref="AG2796">INDEX(AD:AD,ROW())</f>
        <v>Fashion</v>
      </c>
      <c r="AH2796">
        <f t="shared" si="880"/>
        <v>45</v>
      </c>
      <c r="AI2796" t="str">
        <f t="shared" si="873"/>
        <v>Fashion</v>
      </c>
      <c r="AK2796">
        <f t="shared" si="874"/>
        <v>2024</v>
      </c>
      <c r="AL2796">
        <f t="shared" si="875"/>
        <v>9</v>
      </c>
      <c r="AM2796">
        <f t="shared" si="876"/>
        <v>26</v>
      </c>
      <c r="AN2796">
        <f t="shared" si="877"/>
        <v>5</v>
      </c>
      <c r="AO2796" t="str">
        <f t="shared" si="878"/>
        <v>Weekday</v>
      </c>
      <c r="AR2796" s="20">
        <f t="shared" si="879"/>
        <v>1</v>
      </c>
    </row>
    <row r="2797" spans="1:44" x14ac:dyDescent="0.35">
      <c r="A2797" t="str">
        <f t="shared" si="861"/>
        <v>CUST2796</v>
      </c>
      <c r="B2797" s="2" t="s">
        <v>3133</v>
      </c>
      <c r="C2797" s="4">
        <v>45399</v>
      </c>
      <c r="D2797" s="2" t="s">
        <v>1034</v>
      </c>
      <c r="E2797" t="s">
        <v>5050</v>
      </c>
      <c r="F2797" s="2" t="s">
        <v>19</v>
      </c>
      <c r="G2797" s="2" t="s">
        <v>60</v>
      </c>
      <c r="H2797" s="2">
        <v>2</v>
      </c>
      <c r="I2797" s="19">
        <v>438.82</v>
      </c>
      <c r="J2797" s="2" t="s">
        <v>5046</v>
      </c>
      <c r="K2797" s="2" t="s">
        <v>16</v>
      </c>
      <c r="L2797" s="2">
        <v>5</v>
      </c>
      <c r="M2797" s="18">
        <f t="shared" si="862"/>
        <v>877.64</v>
      </c>
      <c r="T2797" t="str">
        <f t="shared" si="863"/>
        <v>Completed</v>
      </c>
      <c r="U2797" t="str">
        <f t="shared" si="864"/>
        <v>No</v>
      </c>
      <c r="V2797" t="str">
        <f t="shared" si="865"/>
        <v>No</v>
      </c>
      <c r="X2797">
        <f t="shared" si="866"/>
        <v>589</v>
      </c>
      <c r="Y2797">
        <f t="shared" si="867"/>
        <v>426</v>
      </c>
      <c r="Z2797" s="18">
        <f t="shared" si="868"/>
        <v>2759712.3299794244</v>
      </c>
      <c r="AA2797" s="18">
        <f t="shared" si="869"/>
        <v>330643.50635802455</v>
      </c>
      <c r="AB2797" s="17">
        <f t="shared" si="870"/>
        <v>3.8641711229946525</v>
      </c>
      <c r="AC2797" s="2" t="s">
        <v>60</v>
      </c>
      <c r="AD2797" s="2" t="s">
        <v>19</v>
      </c>
      <c r="AE2797" t="str">
        <f t="shared" si="871"/>
        <v>Electronics</v>
      </c>
      <c r="AF2797" t="str">
        <f t="shared" si="872"/>
        <v>Electronics</v>
      </c>
      <c r="AG2797" t="str" cm="1">
        <f t="array" ref="AG2797">INDEX(AD:AD,ROW())</f>
        <v>Electronics</v>
      </c>
      <c r="AH2797">
        <f t="shared" si="880"/>
        <v>17</v>
      </c>
      <c r="AI2797" t="str">
        <f t="shared" si="873"/>
        <v>Electronics</v>
      </c>
      <c r="AK2797">
        <f t="shared" si="874"/>
        <v>2024</v>
      </c>
      <c r="AL2797">
        <f t="shared" si="875"/>
        <v>4</v>
      </c>
      <c r="AM2797">
        <f t="shared" si="876"/>
        <v>17</v>
      </c>
      <c r="AN2797">
        <f t="shared" si="877"/>
        <v>4</v>
      </c>
      <c r="AO2797" t="str">
        <f t="shared" si="878"/>
        <v>Weekday</v>
      </c>
      <c r="AR2797" s="20">
        <f t="shared" si="879"/>
        <v>0</v>
      </c>
    </row>
    <row r="2798" spans="1:44" x14ac:dyDescent="0.35">
      <c r="A2798" t="str">
        <f t="shared" si="861"/>
        <v>CUST2797</v>
      </c>
      <c r="B2798" s="2" t="s">
        <v>3134</v>
      </c>
      <c r="C2798" s="4">
        <v>45530</v>
      </c>
      <c r="D2798" s="2" t="s">
        <v>184</v>
      </c>
      <c r="E2798" t="s">
        <v>5050</v>
      </c>
      <c r="F2798" s="2" t="s">
        <v>29</v>
      </c>
      <c r="G2798" s="2" t="s">
        <v>138</v>
      </c>
      <c r="H2798" s="2">
        <v>2</v>
      </c>
      <c r="I2798" s="19">
        <v>2326.27</v>
      </c>
      <c r="J2798" s="2" t="s">
        <v>15</v>
      </c>
      <c r="K2798" s="2" t="s">
        <v>16</v>
      </c>
      <c r="L2798" s="2">
        <v>4</v>
      </c>
      <c r="M2798" s="18">
        <f t="shared" si="862"/>
        <v>4652.54</v>
      </c>
      <c r="T2798" t="str">
        <f t="shared" si="863"/>
        <v>Completed</v>
      </c>
      <c r="U2798" t="str">
        <f t="shared" si="864"/>
        <v>Yes</v>
      </c>
      <c r="V2798" t="str">
        <f t="shared" si="865"/>
        <v>No</v>
      </c>
      <c r="X2798">
        <f t="shared" si="866"/>
        <v>589</v>
      </c>
      <c r="Y2798">
        <f t="shared" si="867"/>
        <v>426</v>
      </c>
      <c r="Z2798" s="18">
        <f t="shared" si="868"/>
        <v>1892867.2841657216</v>
      </c>
      <c r="AA2798" s="18">
        <f t="shared" si="869"/>
        <v>199432.98236095349</v>
      </c>
      <c r="AB2798" s="17">
        <f t="shared" si="870"/>
        <v>3.8949824970828471</v>
      </c>
      <c r="AC2798" s="2" t="s">
        <v>138</v>
      </c>
      <c r="AD2798" s="2" t="s">
        <v>29</v>
      </c>
      <c r="AE2798" t="str">
        <f t="shared" si="871"/>
        <v>Fashion</v>
      </c>
      <c r="AF2798" t="str">
        <f t="shared" si="872"/>
        <v>Fashion</v>
      </c>
      <c r="AG2798" t="str" cm="1">
        <f t="array" ref="AG2798">INDEX(AD:AD,ROW())</f>
        <v>Fashion</v>
      </c>
      <c r="AH2798">
        <f t="shared" si="880"/>
        <v>53</v>
      </c>
      <c r="AI2798" t="str">
        <f t="shared" si="873"/>
        <v>Fashion</v>
      </c>
      <c r="AK2798">
        <f t="shared" si="874"/>
        <v>2024</v>
      </c>
      <c r="AL2798">
        <f t="shared" si="875"/>
        <v>8</v>
      </c>
      <c r="AM2798">
        <f t="shared" si="876"/>
        <v>26</v>
      </c>
      <c r="AN2798">
        <f t="shared" si="877"/>
        <v>2</v>
      </c>
      <c r="AO2798" t="str">
        <f t="shared" si="878"/>
        <v>Weekday</v>
      </c>
      <c r="AR2798" s="20">
        <f t="shared" si="879"/>
        <v>0</v>
      </c>
    </row>
    <row r="2799" spans="1:44" x14ac:dyDescent="0.35">
      <c r="A2799" t="str">
        <f t="shared" si="861"/>
        <v>CUST2798</v>
      </c>
      <c r="B2799" s="2" t="s">
        <v>3135</v>
      </c>
      <c r="C2799" s="4">
        <v>45220</v>
      </c>
      <c r="D2799" s="2" t="s">
        <v>367</v>
      </c>
      <c r="E2799" t="s">
        <v>5049</v>
      </c>
      <c r="F2799" s="2" t="s">
        <v>19</v>
      </c>
      <c r="G2799" s="2" t="s">
        <v>60</v>
      </c>
      <c r="H2799" s="2">
        <v>1</v>
      </c>
      <c r="I2799" s="19">
        <v>3341.65</v>
      </c>
      <c r="J2799" s="2" t="s">
        <v>50</v>
      </c>
      <c r="K2799" s="2" t="s">
        <v>16</v>
      </c>
      <c r="L2799" s="2">
        <v>4</v>
      </c>
      <c r="M2799" s="18">
        <f t="shared" si="862"/>
        <v>3341.65</v>
      </c>
      <c r="T2799" t="str">
        <f t="shared" si="863"/>
        <v>Completed</v>
      </c>
      <c r="U2799" t="str">
        <f t="shared" si="864"/>
        <v>Yes</v>
      </c>
      <c r="V2799" t="str">
        <f t="shared" si="865"/>
        <v>No</v>
      </c>
      <c r="X2799">
        <f t="shared" si="866"/>
        <v>595</v>
      </c>
      <c r="Y2799">
        <f t="shared" si="867"/>
        <v>444</v>
      </c>
      <c r="Z2799" s="18">
        <f t="shared" si="868"/>
        <v>2759712.3299794244</v>
      </c>
      <c r="AA2799" s="18">
        <f t="shared" si="869"/>
        <v>330643.50635802455</v>
      </c>
      <c r="AB2799" s="17">
        <f t="shared" si="870"/>
        <v>3.8641711229946525</v>
      </c>
      <c r="AC2799" s="2" t="s">
        <v>60</v>
      </c>
      <c r="AD2799" s="2" t="s">
        <v>19</v>
      </c>
      <c r="AE2799" t="str">
        <f t="shared" si="871"/>
        <v>Electronics</v>
      </c>
      <c r="AF2799" t="str">
        <f t="shared" si="872"/>
        <v>Electronics</v>
      </c>
      <c r="AG2799" t="str" cm="1">
        <f t="array" ref="AG2799">INDEX(AD:AD,ROW())</f>
        <v>Electronics</v>
      </c>
      <c r="AH2799">
        <f t="shared" si="880"/>
        <v>17</v>
      </c>
      <c r="AI2799" t="str">
        <f t="shared" si="873"/>
        <v>Electronics</v>
      </c>
      <c r="AK2799">
        <f t="shared" si="874"/>
        <v>2023</v>
      </c>
      <c r="AL2799">
        <f t="shared" si="875"/>
        <v>10</v>
      </c>
      <c r="AM2799">
        <f t="shared" si="876"/>
        <v>21</v>
      </c>
      <c r="AN2799">
        <f t="shared" si="877"/>
        <v>7</v>
      </c>
      <c r="AO2799" t="str">
        <f t="shared" si="878"/>
        <v>Weekend</v>
      </c>
      <c r="AR2799" s="20">
        <f t="shared" si="879"/>
        <v>0</v>
      </c>
    </row>
    <row r="2800" spans="1:44" x14ac:dyDescent="0.35">
      <c r="A2800" t="str">
        <f t="shared" si="861"/>
        <v>CUST2799</v>
      </c>
      <c r="B2800" s="2" t="s">
        <v>3136</v>
      </c>
      <c r="C2800" s="4">
        <v>45820</v>
      </c>
      <c r="D2800" s="2" t="s">
        <v>152</v>
      </c>
      <c r="E2800" t="s">
        <v>5050</v>
      </c>
      <c r="F2800" s="2" t="s">
        <v>13</v>
      </c>
      <c r="G2800" s="2" t="s">
        <v>95</v>
      </c>
      <c r="H2800" s="2">
        <v>3</v>
      </c>
      <c r="I2800" s="19">
        <v>472.6</v>
      </c>
      <c r="J2800" s="2" t="s">
        <v>20</v>
      </c>
      <c r="K2800" s="2" t="s">
        <v>16</v>
      </c>
      <c r="L2800" s="31"/>
      <c r="M2800" s="18">
        <f t="shared" si="862"/>
        <v>1417.8000000000002</v>
      </c>
      <c r="T2800" t="str">
        <f t="shared" si="863"/>
        <v>Completed</v>
      </c>
      <c r="U2800" t="str">
        <f t="shared" si="864"/>
        <v>Yes</v>
      </c>
      <c r="V2800" t="str">
        <f t="shared" si="865"/>
        <v>No</v>
      </c>
      <c r="X2800">
        <f t="shared" si="866"/>
        <v>589</v>
      </c>
      <c r="Y2800">
        <f t="shared" si="867"/>
        <v>426</v>
      </c>
      <c r="Z2800" s="18">
        <f t="shared" si="868"/>
        <v>1463424.4009529033</v>
      </c>
      <c r="AA2800" s="18">
        <f t="shared" si="869"/>
        <v>118285.78776560788</v>
      </c>
      <c r="AB2800" s="17">
        <f t="shared" si="870"/>
        <v>3.8140589569160999</v>
      </c>
      <c r="AC2800" s="2" t="s">
        <v>95</v>
      </c>
      <c r="AD2800" s="2" t="s">
        <v>13</v>
      </c>
      <c r="AE2800" t="str">
        <f t="shared" si="871"/>
        <v>Home &amp; Kitchen</v>
      </c>
      <c r="AF2800" t="str">
        <f t="shared" si="872"/>
        <v>Home &amp; Kitchen</v>
      </c>
      <c r="AG2800" t="str" cm="1">
        <f t="array" ref="AG2800">INDEX(AD:AD,ROW())</f>
        <v>Home &amp; Kitchen</v>
      </c>
      <c r="AH2800">
        <f t="shared" si="880"/>
        <v>32</v>
      </c>
      <c r="AI2800" t="str">
        <f t="shared" si="873"/>
        <v>Home &amp; Kitchen</v>
      </c>
      <c r="AK2800">
        <f t="shared" si="874"/>
        <v>2025</v>
      </c>
      <c r="AL2800">
        <f t="shared" si="875"/>
        <v>6</v>
      </c>
      <c r="AM2800">
        <f t="shared" si="876"/>
        <v>12</v>
      </c>
      <c r="AN2800">
        <f t="shared" si="877"/>
        <v>5</v>
      </c>
      <c r="AO2800" t="str">
        <f t="shared" si="878"/>
        <v>Weekday</v>
      </c>
      <c r="AR2800" s="20">
        <f t="shared" si="879"/>
        <v>0</v>
      </c>
    </row>
    <row r="2801" spans="1:44" x14ac:dyDescent="0.35">
      <c r="A2801" t="str">
        <f t="shared" si="861"/>
        <v>CUST2800</v>
      </c>
      <c r="B2801" s="2" t="s">
        <v>3137</v>
      </c>
      <c r="C2801" s="4">
        <v>45557</v>
      </c>
      <c r="D2801" s="2" t="s">
        <v>1393</v>
      </c>
      <c r="E2801" t="s">
        <v>5049</v>
      </c>
      <c r="F2801" s="2" t="s">
        <v>13</v>
      </c>
      <c r="G2801" s="2" t="s">
        <v>34</v>
      </c>
      <c r="H2801" s="2">
        <v>2</v>
      </c>
      <c r="I2801" s="19">
        <v>748.77</v>
      </c>
      <c r="J2801" s="2" t="s">
        <v>5047</v>
      </c>
      <c r="K2801" s="2" t="s">
        <v>103</v>
      </c>
      <c r="L2801" s="31"/>
      <c r="M2801" s="18">
        <f t="shared" si="862"/>
        <v>1497.54</v>
      </c>
      <c r="T2801" t="str">
        <f t="shared" si="863"/>
        <v>Lost Sale</v>
      </c>
      <c r="U2801" t="str">
        <f t="shared" si="864"/>
        <v>No</v>
      </c>
      <c r="V2801" t="str">
        <f t="shared" si="865"/>
        <v>Yes</v>
      </c>
      <c r="X2801">
        <f t="shared" si="866"/>
        <v>595</v>
      </c>
      <c r="Y2801">
        <f t="shared" si="867"/>
        <v>444</v>
      </c>
      <c r="Z2801" s="18">
        <f t="shared" si="868"/>
        <v>1463424.4009529033</v>
      </c>
      <c r="AA2801" s="18">
        <f t="shared" si="869"/>
        <v>118285.78776560788</v>
      </c>
      <c r="AB2801" s="17">
        <f t="shared" si="870"/>
        <v>3.8140589569160999</v>
      </c>
      <c r="AC2801" s="2" t="s">
        <v>34</v>
      </c>
      <c r="AD2801" s="2" t="s">
        <v>13</v>
      </c>
      <c r="AE2801" t="str">
        <f t="shared" si="871"/>
        <v>Home &amp; Kitchen</v>
      </c>
      <c r="AF2801" t="str">
        <f t="shared" si="872"/>
        <v>Home &amp; Kitchen</v>
      </c>
      <c r="AG2801" t="str" cm="1">
        <f t="array" ref="AG2801">INDEX(AD:AD,ROW())</f>
        <v>Home &amp; Kitchen</v>
      </c>
      <c r="AH2801">
        <f t="shared" si="880"/>
        <v>7</v>
      </c>
      <c r="AI2801" t="str">
        <f t="shared" si="873"/>
        <v>Home &amp; Kitchen</v>
      </c>
      <c r="AK2801">
        <f t="shared" si="874"/>
        <v>2024</v>
      </c>
      <c r="AL2801">
        <f t="shared" si="875"/>
        <v>9</v>
      </c>
      <c r="AM2801">
        <f t="shared" si="876"/>
        <v>22</v>
      </c>
      <c r="AN2801">
        <f t="shared" si="877"/>
        <v>1</v>
      </c>
      <c r="AO2801" t="str">
        <f t="shared" si="878"/>
        <v>Weekend</v>
      </c>
      <c r="AR2801" s="20">
        <f t="shared" si="879"/>
        <v>1</v>
      </c>
    </row>
    <row r="2802" spans="1:44" x14ac:dyDescent="0.35">
      <c r="A2802" t="str">
        <f t="shared" si="861"/>
        <v>CUST2801</v>
      </c>
      <c r="B2802" s="2" t="s">
        <v>3138</v>
      </c>
      <c r="C2802" s="4">
        <v>45458</v>
      </c>
      <c r="D2802" s="2" t="s">
        <v>751</v>
      </c>
      <c r="E2802" t="s">
        <v>5050</v>
      </c>
      <c r="F2802" s="2" t="s">
        <v>13</v>
      </c>
      <c r="G2802" s="2" t="s">
        <v>95</v>
      </c>
      <c r="H2802" s="2">
        <v>2</v>
      </c>
      <c r="I2802" s="19">
        <v>1229.03</v>
      </c>
      <c r="J2802" s="2" t="s">
        <v>5046</v>
      </c>
      <c r="K2802" s="2" t="s">
        <v>31</v>
      </c>
      <c r="L2802" s="2">
        <v>5</v>
      </c>
      <c r="M2802" s="18">
        <f t="shared" si="862"/>
        <v>2458.06</v>
      </c>
      <c r="T2802" t="str">
        <f t="shared" si="863"/>
        <v>Pending</v>
      </c>
      <c r="U2802" t="str">
        <f t="shared" si="864"/>
        <v>No</v>
      </c>
      <c r="V2802" t="str">
        <f t="shared" si="865"/>
        <v>Yes</v>
      </c>
      <c r="X2802">
        <f t="shared" si="866"/>
        <v>589</v>
      </c>
      <c r="Y2802">
        <f t="shared" si="867"/>
        <v>426</v>
      </c>
      <c r="Z2802" s="18">
        <f t="shared" si="868"/>
        <v>1463424.4009529033</v>
      </c>
      <c r="AA2802" s="18">
        <f t="shared" si="869"/>
        <v>118285.78776560788</v>
      </c>
      <c r="AB2802" s="17">
        <f t="shared" si="870"/>
        <v>3.8140589569160999</v>
      </c>
      <c r="AC2802" s="2" t="s">
        <v>95</v>
      </c>
      <c r="AD2802" s="2" t="s">
        <v>13</v>
      </c>
      <c r="AE2802" t="str">
        <f t="shared" si="871"/>
        <v>Home &amp; Kitchen</v>
      </c>
      <c r="AF2802" t="str">
        <f t="shared" si="872"/>
        <v>Home &amp; Kitchen</v>
      </c>
      <c r="AG2802" t="str" cm="1">
        <f t="array" ref="AG2802">INDEX(AD:AD,ROW())</f>
        <v>Home &amp; Kitchen</v>
      </c>
      <c r="AH2802">
        <f t="shared" si="880"/>
        <v>32</v>
      </c>
      <c r="AI2802" t="str">
        <f t="shared" si="873"/>
        <v>Home &amp; Kitchen</v>
      </c>
      <c r="AK2802">
        <f t="shared" si="874"/>
        <v>2024</v>
      </c>
      <c r="AL2802">
        <f t="shared" si="875"/>
        <v>6</v>
      </c>
      <c r="AM2802">
        <f t="shared" si="876"/>
        <v>15</v>
      </c>
      <c r="AN2802">
        <f t="shared" si="877"/>
        <v>7</v>
      </c>
      <c r="AO2802" t="str">
        <f t="shared" si="878"/>
        <v>Weekend</v>
      </c>
      <c r="AR2802" s="20">
        <f t="shared" si="879"/>
        <v>0</v>
      </c>
    </row>
    <row r="2803" spans="1:44" x14ac:dyDescent="0.35">
      <c r="A2803" t="str">
        <f t="shared" si="861"/>
        <v>CUST2802</v>
      </c>
      <c r="B2803" s="2" t="s">
        <v>3139</v>
      </c>
      <c r="C2803" s="4">
        <v>44981</v>
      </c>
      <c r="D2803" s="2" t="s">
        <v>48</v>
      </c>
      <c r="E2803" t="s">
        <v>5050</v>
      </c>
      <c r="F2803" s="2" t="s">
        <v>23</v>
      </c>
      <c r="G2803" s="2" t="s">
        <v>24</v>
      </c>
      <c r="H2803" s="2">
        <v>2</v>
      </c>
      <c r="I2803" s="19">
        <v>531.73</v>
      </c>
      <c r="J2803" s="2" t="s">
        <v>5046</v>
      </c>
      <c r="K2803" s="2" t="s">
        <v>103</v>
      </c>
      <c r="L2803" s="2">
        <v>2</v>
      </c>
      <c r="M2803" s="18">
        <f t="shared" si="862"/>
        <v>1063.46</v>
      </c>
      <c r="T2803" t="str">
        <f t="shared" si="863"/>
        <v>Lost Sale</v>
      </c>
      <c r="U2803" t="str">
        <f t="shared" si="864"/>
        <v>No</v>
      </c>
      <c r="V2803" t="str">
        <f t="shared" si="865"/>
        <v>Yes</v>
      </c>
      <c r="X2803">
        <f t="shared" si="866"/>
        <v>589</v>
      </c>
      <c r="Y2803">
        <f t="shared" si="867"/>
        <v>426</v>
      </c>
      <c r="Z2803" s="18">
        <f t="shared" si="868"/>
        <v>594714.6477588166</v>
      </c>
      <c r="AA2803" s="18">
        <f t="shared" si="869"/>
        <v>60882.938065984097</v>
      </c>
      <c r="AB2803" s="17">
        <f t="shared" si="870"/>
        <v>3.804733727810651</v>
      </c>
      <c r="AC2803" s="2" t="s">
        <v>24</v>
      </c>
      <c r="AD2803" s="2" t="s">
        <v>23</v>
      </c>
      <c r="AE2803" t="str">
        <f t="shared" si="871"/>
        <v>Books</v>
      </c>
      <c r="AF2803" t="str">
        <f t="shared" si="872"/>
        <v>Books</v>
      </c>
      <c r="AG2803" t="str" cm="1">
        <f t="array" ref="AG2803">INDEX(AD:AD,ROW())</f>
        <v>Books</v>
      </c>
      <c r="AH2803">
        <f t="shared" si="880"/>
        <v>4</v>
      </c>
      <c r="AI2803" t="str">
        <f t="shared" si="873"/>
        <v>Books</v>
      </c>
      <c r="AK2803">
        <f t="shared" si="874"/>
        <v>2023</v>
      </c>
      <c r="AL2803">
        <f t="shared" si="875"/>
        <v>2</v>
      </c>
      <c r="AM2803">
        <f t="shared" si="876"/>
        <v>24</v>
      </c>
      <c r="AN2803">
        <f t="shared" si="877"/>
        <v>6</v>
      </c>
      <c r="AO2803" t="str">
        <f t="shared" si="878"/>
        <v>Weekday</v>
      </c>
      <c r="AR2803" s="20">
        <f t="shared" si="879"/>
        <v>1</v>
      </c>
    </row>
    <row r="2804" spans="1:44" x14ac:dyDescent="0.35">
      <c r="A2804" t="str">
        <f t="shared" si="861"/>
        <v>CUST2803</v>
      </c>
      <c r="B2804" s="2" t="s">
        <v>3140</v>
      </c>
      <c r="C2804" s="4">
        <v>45227</v>
      </c>
      <c r="D2804" s="2" t="s">
        <v>751</v>
      </c>
      <c r="E2804" t="s">
        <v>5054</v>
      </c>
      <c r="F2804" s="2" t="s">
        <v>23</v>
      </c>
      <c r="G2804" s="2" t="s">
        <v>75</v>
      </c>
      <c r="H2804" s="2">
        <v>1</v>
      </c>
      <c r="I2804" s="19">
        <v>319.44</v>
      </c>
      <c r="J2804" s="2" t="s">
        <v>20</v>
      </c>
      <c r="K2804" s="2" t="s">
        <v>16</v>
      </c>
      <c r="L2804" s="2">
        <v>5</v>
      </c>
      <c r="M2804" s="18">
        <f t="shared" si="862"/>
        <v>319.44</v>
      </c>
      <c r="T2804" t="str">
        <f t="shared" si="863"/>
        <v>Completed</v>
      </c>
      <c r="U2804" t="str">
        <f t="shared" si="864"/>
        <v>No</v>
      </c>
      <c r="V2804" t="str">
        <f t="shared" si="865"/>
        <v>No</v>
      </c>
      <c r="X2804">
        <f t="shared" si="866"/>
        <v>558</v>
      </c>
      <c r="Y2804">
        <f t="shared" si="867"/>
        <v>430</v>
      </c>
      <c r="Z2804" s="18">
        <f t="shared" si="868"/>
        <v>594714.6477588166</v>
      </c>
      <c r="AA2804" s="18">
        <f t="shared" si="869"/>
        <v>60882.938065984097</v>
      </c>
      <c r="AB2804" s="17">
        <f t="shared" si="870"/>
        <v>3.804733727810651</v>
      </c>
      <c r="AC2804" s="2" t="s">
        <v>75</v>
      </c>
      <c r="AD2804" s="2" t="s">
        <v>23</v>
      </c>
      <c r="AE2804" t="str">
        <f t="shared" si="871"/>
        <v>Books</v>
      </c>
      <c r="AF2804" t="str">
        <f t="shared" si="872"/>
        <v>Books</v>
      </c>
      <c r="AG2804" t="str" cm="1">
        <f t="array" ref="AG2804">INDEX(AD:AD,ROW())</f>
        <v>Books</v>
      </c>
      <c r="AH2804">
        <f t="shared" si="880"/>
        <v>23</v>
      </c>
      <c r="AI2804" t="str">
        <f t="shared" si="873"/>
        <v>Books</v>
      </c>
      <c r="AK2804">
        <f t="shared" si="874"/>
        <v>2023</v>
      </c>
      <c r="AL2804">
        <f t="shared" si="875"/>
        <v>10</v>
      </c>
      <c r="AM2804">
        <f t="shared" si="876"/>
        <v>28</v>
      </c>
      <c r="AN2804">
        <f t="shared" si="877"/>
        <v>7</v>
      </c>
      <c r="AO2804" t="str">
        <f t="shared" si="878"/>
        <v>Weekend</v>
      </c>
      <c r="AR2804" s="20">
        <f t="shared" si="879"/>
        <v>0</v>
      </c>
    </row>
    <row r="2805" spans="1:44" x14ac:dyDescent="0.35">
      <c r="A2805" t="str">
        <f t="shared" si="861"/>
        <v>CUST2804</v>
      </c>
      <c r="B2805" s="2" t="s">
        <v>3141</v>
      </c>
      <c r="C2805" s="4">
        <v>45273</v>
      </c>
      <c r="D2805" s="2" t="s">
        <v>86</v>
      </c>
      <c r="E2805" t="s">
        <v>5050</v>
      </c>
      <c r="F2805" s="2" t="s">
        <v>42</v>
      </c>
      <c r="G2805" s="2" t="s">
        <v>43</v>
      </c>
      <c r="H2805" s="2">
        <v>1</v>
      </c>
      <c r="I2805" s="19">
        <v>979.2</v>
      </c>
      <c r="J2805" s="2" t="s">
        <v>5047</v>
      </c>
      <c r="K2805" s="2" t="s">
        <v>16</v>
      </c>
      <c r="L2805" s="2">
        <v>5</v>
      </c>
      <c r="M2805" s="18">
        <f t="shared" si="862"/>
        <v>979.2</v>
      </c>
      <c r="T2805" t="str">
        <f t="shared" si="863"/>
        <v>Completed</v>
      </c>
      <c r="U2805" t="str">
        <f t="shared" si="864"/>
        <v>No</v>
      </c>
      <c r="V2805" t="str">
        <f t="shared" si="865"/>
        <v>No</v>
      </c>
      <c r="X2805">
        <f t="shared" si="866"/>
        <v>589</v>
      </c>
      <c r="Y2805">
        <f t="shared" si="867"/>
        <v>426</v>
      </c>
      <c r="Z2805" s="18">
        <f t="shared" si="868"/>
        <v>1098537.4901531704</v>
      </c>
      <c r="AA2805" s="18">
        <f t="shared" si="869"/>
        <v>96724.388030634553</v>
      </c>
      <c r="AB2805" s="17">
        <f t="shared" si="870"/>
        <v>3.9001122334455669</v>
      </c>
      <c r="AC2805" s="2" t="s">
        <v>43</v>
      </c>
      <c r="AD2805" s="2" t="s">
        <v>42</v>
      </c>
      <c r="AE2805" t="str">
        <f t="shared" si="871"/>
        <v>Beauty</v>
      </c>
      <c r="AF2805" t="str">
        <f t="shared" si="872"/>
        <v>Beauty</v>
      </c>
      <c r="AG2805" t="str" cm="1">
        <f t="array" ref="AG2805">INDEX(AD:AD,ROW())</f>
        <v>Beauty</v>
      </c>
      <c r="AH2805">
        <f t="shared" si="880"/>
        <v>10</v>
      </c>
      <c r="AI2805" t="str">
        <f t="shared" si="873"/>
        <v>Beauty</v>
      </c>
      <c r="AK2805">
        <f t="shared" si="874"/>
        <v>2023</v>
      </c>
      <c r="AL2805">
        <f t="shared" si="875"/>
        <v>12</v>
      </c>
      <c r="AM2805">
        <f t="shared" si="876"/>
        <v>13</v>
      </c>
      <c r="AN2805">
        <f t="shared" si="877"/>
        <v>4</v>
      </c>
      <c r="AO2805" t="str">
        <f t="shared" si="878"/>
        <v>Weekday</v>
      </c>
      <c r="AR2805" s="20">
        <f t="shared" si="879"/>
        <v>0</v>
      </c>
    </row>
    <row r="2806" spans="1:44" x14ac:dyDescent="0.35">
      <c r="A2806" t="str">
        <f t="shared" si="861"/>
        <v>CUST2805</v>
      </c>
      <c r="B2806" s="2" t="s">
        <v>3142</v>
      </c>
      <c r="C2806" s="4">
        <v>45664</v>
      </c>
      <c r="D2806" s="2" t="s">
        <v>664</v>
      </c>
      <c r="E2806" t="s">
        <v>5053</v>
      </c>
      <c r="F2806" s="2" t="s">
        <v>23</v>
      </c>
      <c r="G2806" s="2" t="s">
        <v>65</v>
      </c>
      <c r="H2806" s="2">
        <v>2</v>
      </c>
      <c r="I2806" s="19">
        <v>253.88</v>
      </c>
      <c r="J2806" s="2" t="s">
        <v>50</v>
      </c>
      <c r="K2806" s="2" t="s">
        <v>16</v>
      </c>
      <c r="L2806" s="2">
        <v>4</v>
      </c>
      <c r="M2806" s="18">
        <f t="shared" si="862"/>
        <v>507.76</v>
      </c>
      <c r="T2806" t="str">
        <f t="shared" si="863"/>
        <v>Completed</v>
      </c>
      <c r="U2806" t="str">
        <f t="shared" si="864"/>
        <v>No</v>
      </c>
      <c r="V2806" t="str">
        <f t="shared" si="865"/>
        <v>No</v>
      </c>
      <c r="X2806">
        <f t="shared" si="866"/>
        <v>559</v>
      </c>
      <c r="Y2806">
        <f t="shared" si="867"/>
        <v>408</v>
      </c>
      <c r="Z2806" s="18">
        <f t="shared" si="868"/>
        <v>594714.6477588166</v>
      </c>
      <c r="AA2806" s="18">
        <f t="shared" si="869"/>
        <v>60882.938065984097</v>
      </c>
      <c r="AB2806" s="17">
        <f t="shared" si="870"/>
        <v>3.804733727810651</v>
      </c>
      <c r="AC2806" s="2" t="s">
        <v>65</v>
      </c>
      <c r="AD2806" s="2" t="s">
        <v>23</v>
      </c>
      <c r="AE2806" t="str">
        <f t="shared" si="871"/>
        <v>Books</v>
      </c>
      <c r="AF2806" t="str">
        <f t="shared" si="872"/>
        <v>Books</v>
      </c>
      <c r="AG2806" t="str" cm="1">
        <f t="array" ref="AG2806">INDEX(AD:AD,ROW())</f>
        <v>Books</v>
      </c>
      <c r="AH2806">
        <f t="shared" si="880"/>
        <v>19</v>
      </c>
      <c r="AI2806" t="str">
        <f t="shared" si="873"/>
        <v>Books</v>
      </c>
      <c r="AK2806">
        <f t="shared" si="874"/>
        <v>2025</v>
      </c>
      <c r="AL2806">
        <f t="shared" si="875"/>
        <v>1</v>
      </c>
      <c r="AM2806">
        <f t="shared" si="876"/>
        <v>7</v>
      </c>
      <c r="AN2806">
        <f t="shared" si="877"/>
        <v>3</v>
      </c>
      <c r="AO2806" t="str">
        <f t="shared" si="878"/>
        <v>Weekday</v>
      </c>
      <c r="AR2806" s="20">
        <f t="shared" si="879"/>
        <v>0</v>
      </c>
    </row>
    <row r="2807" spans="1:44" x14ac:dyDescent="0.35">
      <c r="A2807" t="str">
        <f t="shared" si="861"/>
        <v>CUST2806</v>
      </c>
      <c r="B2807" s="2" t="s">
        <v>3143</v>
      </c>
      <c r="C2807" s="4">
        <v>45603</v>
      </c>
      <c r="D2807" s="2" t="s">
        <v>80</v>
      </c>
      <c r="E2807" t="s">
        <v>5055</v>
      </c>
      <c r="F2807" s="2" t="s">
        <v>23</v>
      </c>
      <c r="G2807" s="2" t="s">
        <v>46</v>
      </c>
      <c r="H2807" s="2">
        <v>1</v>
      </c>
      <c r="I2807" s="19">
        <v>255.12</v>
      </c>
      <c r="J2807" s="2" t="s">
        <v>5047</v>
      </c>
      <c r="K2807" s="2" t="s">
        <v>31</v>
      </c>
      <c r="L2807" s="2">
        <v>5</v>
      </c>
      <c r="M2807" s="18">
        <f t="shared" si="862"/>
        <v>255.12</v>
      </c>
      <c r="T2807" t="str">
        <f t="shared" si="863"/>
        <v>Pending</v>
      </c>
      <c r="U2807" t="str">
        <f t="shared" si="864"/>
        <v>No</v>
      </c>
      <c r="V2807" t="str">
        <f t="shared" si="865"/>
        <v>Yes</v>
      </c>
      <c r="X2807">
        <f t="shared" si="866"/>
        <v>567</v>
      </c>
      <c r="Y2807">
        <f t="shared" si="867"/>
        <v>440</v>
      </c>
      <c r="Z2807" s="18">
        <f t="shared" si="868"/>
        <v>594714.6477588166</v>
      </c>
      <c r="AA2807" s="18">
        <f t="shared" si="869"/>
        <v>60882.938065984097</v>
      </c>
      <c r="AB2807" s="17">
        <f t="shared" si="870"/>
        <v>3.804733727810651</v>
      </c>
      <c r="AC2807" s="2" t="s">
        <v>46</v>
      </c>
      <c r="AD2807" s="2" t="s">
        <v>23</v>
      </c>
      <c r="AE2807" t="str">
        <f t="shared" si="871"/>
        <v>Books</v>
      </c>
      <c r="AF2807" t="str">
        <f t="shared" si="872"/>
        <v>Books</v>
      </c>
      <c r="AG2807" t="str" cm="1">
        <f t="array" ref="AG2807">INDEX(AD:AD,ROW())</f>
        <v>Books</v>
      </c>
      <c r="AH2807">
        <f t="shared" si="880"/>
        <v>11</v>
      </c>
      <c r="AI2807" t="str">
        <f t="shared" si="873"/>
        <v>Books</v>
      </c>
      <c r="AK2807">
        <f t="shared" si="874"/>
        <v>2024</v>
      </c>
      <c r="AL2807">
        <f t="shared" si="875"/>
        <v>11</v>
      </c>
      <c r="AM2807">
        <f t="shared" si="876"/>
        <v>7</v>
      </c>
      <c r="AN2807">
        <f t="shared" si="877"/>
        <v>5</v>
      </c>
      <c r="AO2807" t="str">
        <f t="shared" si="878"/>
        <v>Weekday</v>
      </c>
      <c r="AR2807" s="20">
        <f t="shared" si="879"/>
        <v>0</v>
      </c>
    </row>
    <row r="2808" spans="1:44" x14ac:dyDescent="0.35">
      <c r="A2808" t="str">
        <f t="shared" si="861"/>
        <v>CUST2807</v>
      </c>
      <c r="B2808" s="2" t="s">
        <v>3144</v>
      </c>
      <c r="C2808" s="4">
        <v>45022</v>
      </c>
      <c r="D2808" s="2" t="s">
        <v>222</v>
      </c>
      <c r="E2808" t="s">
        <v>5054</v>
      </c>
      <c r="F2808" s="2" t="s">
        <v>29</v>
      </c>
      <c r="G2808" s="2" t="s">
        <v>138</v>
      </c>
      <c r="H2808" s="2">
        <v>2</v>
      </c>
      <c r="I2808" s="19">
        <v>1455.95</v>
      </c>
      <c r="J2808" s="2" t="s">
        <v>50</v>
      </c>
      <c r="K2808" s="2" t="s">
        <v>103</v>
      </c>
      <c r="L2808" s="2">
        <v>4</v>
      </c>
      <c r="M2808" s="18">
        <f t="shared" si="862"/>
        <v>2911.9</v>
      </c>
      <c r="T2808" t="str">
        <f t="shared" si="863"/>
        <v>Lost Sale</v>
      </c>
      <c r="U2808" t="str">
        <f t="shared" si="864"/>
        <v>No</v>
      </c>
      <c r="V2808" t="str">
        <f t="shared" si="865"/>
        <v>Yes</v>
      </c>
      <c r="X2808">
        <f t="shared" si="866"/>
        <v>558</v>
      </c>
      <c r="Y2808">
        <f t="shared" si="867"/>
        <v>430</v>
      </c>
      <c r="Z2808" s="18">
        <f t="shared" si="868"/>
        <v>1892867.2841657216</v>
      </c>
      <c r="AA2808" s="18">
        <f t="shared" si="869"/>
        <v>199432.98236095349</v>
      </c>
      <c r="AB2808" s="17">
        <f t="shared" si="870"/>
        <v>3.8949824970828471</v>
      </c>
      <c r="AC2808" s="2" t="s">
        <v>138</v>
      </c>
      <c r="AD2808" s="2" t="s">
        <v>29</v>
      </c>
      <c r="AE2808" t="str">
        <f t="shared" si="871"/>
        <v>Fashion</v>
      </c>
      <c r="AF2808" t="str">
        <f t="shared" si="872"/>
        <v>Fashion</v>
      </c>
      <c r="AG2808" t="str" cm="1">
        <f t="array" ref="AG2808">INDEX(AD:AD,ROW())</f>
        <v>Fashion</v>
      </c>
      <c r="AH2808">
        <f t="shared" si="880"/>
        <v>53</v>
      </c>
      <c r="AI2808" t="str">
        <f t="shared" si="873"/>
        <v>Fashion</v>
      </c>
      <c r="AK2808">
        <f t="shared" si="874"/>
        <v>2023</v>
      </c>
      <c r="AL2808">
        <f t="shared" si="875"/>
        <v>4</v>
      </c>
      <c r="AM2808">
        <f t="shared" si="876"/>
        <v>6</v>
      </c>
      <c r="AN2808">
        <f t="shared" si="877"/>
        <v>5</v>
      </c>
      <c r="AO2808" t="str">
        <f t="shared" si="878"/>
        <v>Weekday</v>
      </c>
      <c r="AR2808" s="20">
        <f t="shared" si="879"/>
        <v>1</v>
      </c>
    </row>
    <row r="2809" spans="1:44" x14ac:dyDescent="0.35">
      <c r="A2809" t="str">
        <f t="shared" si="861"/>
        <v>CUST2808</v>
      </c>
      <c r="B2809" s="2" t="s">
        <v>3145</v>
      </c>
      <c r="C2809" s="4">
        <v>45234</v>
      </c>
      <c r="D2809" s="2" t="s">
        <v>184</v>
      </c>
      <c r="E2809" t="s">
        <v>5052</v>
      </c>
      <c r="F2809" s="2" t="s">
        <v>42</v>
      </c>
      <c r="G2809" s="2" t="s">
        <v>5042</v>
      </c>
      <c r="H2809" s="2">
        <v>1</v>
      </c>
      <c r="I2809" s="19">
        <v>586.19000000000005</v>
      </c>
      <c r="J2809" s="2" t="s">
        <v>5046</v>
      </c>
      <c r="K2809" s="2" t="s">
        <v>16</v>
      </c>
      <c r="L2809" s="2">
        <v>4</v>
      </c>
      <c r="M2809" s="18">
        <f t="shared" si="862"/>
        <v>586.19000000000005</v>
      </c>
      <c r="T2809" t="str">
        <f t="shared" si="863"/>
        <v>Completed</v>
      </c>
      <c r="U2809" t="str">
        <f t="shared" si="864"/>
        <v>No</v>
      </c>
      <c r="V2809" t="str">
        <f t="shared" si="865"/>
        <v>No</v>
      </c>
      <c r="X2809">
        <f t="shared" si="866"/>
        <v>573</v>
      </c>
      <c r="Y2809">
        <f t="shared" si="867"/>
        <v>450</v>
      </c>
      <c r="Z2809" s="18">
        <f t="shared" si="868"/>
        <v>1098537.4901531704</v>
      </c>
      <c r="AA2809" s="18">
        <f t="shared" si="869"/>
        <v>96724.388030634553</v>
      </c>
      <c r="AB2809" s="17">
        <f t="shared" si="870"/>
        <v>3.9001122334455669</v>
      </c>
      <c r="AC2809" s="2" t="s">
        <v>5042</v>
      </c>
      <c r="AD2809" s="2" t="s">
        <v>42</v>
      </c>
      <c r="AE2809" t="str">
        <f t="shared" si="871"/>
        <v>Beauty</v>
      </c>
      <c r="AF2809" t="str">
        <f t="shared" si="872"/>
        <v>Beauty</v>
      </c>
      <c r="AG2809" t="str" cm="1">
        <f t="array" ref="AG2809">INDEX(AD:AD,ROW())</f>
        <v>Beauty</v>
      </c>
      <c r="AH2809">
        <f t="shared" si="880"/>
        <v>18</v>
      </c>
      <c r="AI2809" t="str">
        <f t="shared" si="873"/>
        <v>Beauty</v>
      </c>
      <c r="AK2809">
        <f t="shared" si="874"/>
        <v>2023</v>
      </c>
      <c r="AL2809">
        <f t="shared" si="875"/>
        <v>11</v>
      </c>
      <c r="AM2809">
        <f t="shared" si="876"/>
        <v>4</v>
      </c>
      <c r="AN2809">
        <f t="shared" si="877"/>
        <v>7</v>
      </c>
      <c r="AO2809" t="str">
        <f t="shared" si="878"/>
        <v>Weekend</v>
      </c>
      <c r="AR2809" s="20">
        <f t="shared" si="879"/>
        <v>0</v>
      </c>
    </row>
    <row r="2810" spans="1:44" x14ac:dyDescent="0.35">
      <c r="A2810" t="str">
        <f t="shared" si="861"/>
        <v>CUST2809</v>
      </c>
      <c r="B2810" s="2" t="s">
        <v>3146</v>
      </c>
      <c r="C2810" s="4">
        <v>45727</v>
      </c>
      <c r="D2810" s="2" t="s">
        <v>203</v>
      </c>
      <c r="E2810" t="s">
        <v>5048</v>
      </c>
      <c r="F2810" s="2" t="s">
        <v>29</v>
      </c>
      <c r="G2810" s="2" t="s">
        <v>30</v>
      </c>
      <c r="H2810" s="2">
        <v>3</v>
      </c>
      <c r="I2810" s="19">
        <v>2280.14</v>
      </c>
      <c r="J2810" s="2" t="s">
        <v>20</v>
      </c>
      <c r="K2810" s="2" t="s">
        <v>16</v>
      </c>
      <c r="L2810" s="2">
        <v>4</v>
      </c>
      <c r="M2810" s="18">
        <f t="shared" si="862"/>
        <v>6840.42</v>
      </c>
      <c r="T2810" t="str">
        <f t="shared" si="863"/>
        <v>Completed</v>
      </c>
      <c r="U2810" t="str">
        <f t="shared" si="864"/>
        <v>Yes</v>
      </c>
      <c r="V2810" t="str">
        <f t="shared" si="865"/>
        <v>No</v>
      </c>
      <c r="X2810">
        <f t="shared" si="866"/>
        <v>590</v>
      </c>
      <c r="Y2810">
        <f t="shared" si="867"/>
        <v>451</v>
      </c>
      <c r="Z2810" s="18">
        <f t="shared" si="868"/>
        <v>1892867.2841657216</v>
      </c>
      <c r="AA2810" s="18">
        <f t="shared" si="869"/>
        <v>199432.98236095349</v>
      </c>
      <c r="AB2810" s="17">
        <f t="shared" si="870"/>
        <v>3.8949824970828471</v>
      </c>
      <c r="AC2810" s="2" t="s">
        <v>30</v>
      </c>
      <c r="AD2810" s="2" t="s">
        <v>29</v>
      </c>
      <c r="AE2810" t="str">
        <f t="shared" si="871"/>
        <v>Fashion</v>
      </c>
      <c r="AF2810" t="str">
        <f t="shared" si="872"/>
        <v>Fashion</v>
      </c>
      <c r="AG2810" t="str" cm="1">
        <f t="array" ref="AG2810">INDEX(AD:AD,ROW())</f>
        <v>Fashion</v>
      </c>
      <c r="AH2810">
        <f t="shared" si="880"/>
        <v>6</v>
      </c>
      <c r="AI2810" t="str">
        <f t="shared" si="873"/>
        <v>Fashion</v>
      </c>
      <c r="AK2810">
        <f t="shared" si="874"/>
        <v>2025</v>
      </c>
      <c r="AL2810">
        <f t="shared" si="875"/>
        <v>3</v>
      </c>
      <c r="AM2810">
        <f t="shared" si="876"/>
        <v>11</v>
      </c>
      <c r="AN2810">
        <f t="shared" si="877"/>
        <v>3</v>
      </c>
      <c r="AO2810" t="str">
        <f t="shared" si="878"/>
        <v>Weekday</v>
      </c>
      <c r="AR2810" s="20">
        <f t="shared" si="879"/>
        <v>0</v>
      </c>
    </row>
    <row r="2811" spans="1:44" x14ac:dyDescent="0.35">
      <c r="A2811" t="str">
        <f t="shared" si="861"/>
        <v>CUST2810</v>
      </c>
      <c r="B2811" s="2" t="s">
        <v>3147</v>
      </c>
      <c r="C2811" s="4">
        <v>45403</v>
      </c>
      <c r="D2811" s="2" t="s">
        <v>190</v>
      </c>
      <c r="E2811" t="s">
        <v>5054</v>
      </c>
      <c r="F2811" s="2" t="s">
        <v>23</v>
      </c>
      <c r="G2811" s="2" t="s">
        <v>24</v>
      </c>
      <c r="H2811" s="2">
        <v>2</v>
      </c>
      <c r="I2811" s="19">
        <v>361.57</v>
      </c>
      <c r="J2811" s="2" t="s">
        <v>15</v>
      </c>
      <c r="K2811" s="2" t="s">
        <v>16</v>
      </c>
      <c r="L2811" s="2">
        <v>5</v>
      </c>
      <c r="M2811" s="18">
        <f t="shared" si="862"/>
        <v>723.14</v>
      </c>
      <c r="T2811" t="str">
        <f t="shared" si="863"/>
        <v>Completed</v>
      </c>
      <c r="U2811" t="str">
        <f t="shared" si="864"/>
        <v>No</v>
      </c>
      <c r="V2811" t="str">
        <f t="shared" si="865"/>
        <v>No</v>
      </c>
      <c r="X2811">
        <f t="shared" si="866"/>
        <v>558</v>
      </c>
      <c r="Y2811">
        <f t="shared" si="867"/>
        <v>430</v>
      </c>
      <c r="Z2811" s="18">
        <f t="shared" si="868"/>
        <v>594714.6477588166</v>
      </c>
      <c r="AA2811" s="18">
        <f t="shared" si="869"/>
        <v>60882.938065984097</v>
      </c>
      <c r="AB2811" s="17">
        <f t="shared" si="870"/>
        <v>3.804733727810651</v>
      </c>
      <c r="AC2811" s="2" t="s">
        <v>24</v>
      </c>
      <c r="AD2811" s="2" t="s">
        <v>23</v>
      </c>
      <c r="AE2811" t="str">
        <f t="shared" si="871"/>
        <v>Books</v>
      </c>
      <c r="AF2811" t="str">
        <f t="shared" si="872"/>
        <v>Books</v>
      </c>
      <c r="AG2811" t="str" cm="1">
        <f t="array" ref="AG2811">INDEX(AD:AD,ROW())</f>
        <v>Books</v>
      </c>
      <c r="AH2811">
        <f t="shared" si="880"/>
        <v>4</v>
      </c>
      <c r="AI2811" t="str">
        <f t="shared" si="873"/>
        <v>Books</v>
      </c>
      <c r="AK2811">
        <f t="shared" si="874"/>
        <v>2024</v>
      </c>
      <c r="AL2811">
        <f t="shared" si="875"/>
        <v>4</v>
      </c>
      <c r="AM2811">
        <f t="shared" si="876"/>
        <v>21</v>
      </c>
      <c r="AN2811">
        <f t="shared" si="877"/>
        <v>1</v>
      </c>
      <c r="AO2811" t="str">
        <f t="shared" si="878"/>
        <v>Weekend</v>
      </c>
      <c r="AR2811" s="20">
        <f t="shared" si="879"/>
        <v>0</v>
      </c>
    </row>
    <row r="2812" spans="1:44" x14ac:dyDescent="0.35">
      <c r="A2812" t="str">
        <f t="shared" si="861"/>
        <v>CUST2811</v>
      </c>
      <c r="B2812" s="2" t="s">
        <v>3148</v>
      </c>
      <c r="C2812" s="4">
        <v>45243</v>
      </c>
      <c r="D2812" s="2" t="s">
        <v>33</v>
      </c>
      <c r="E2812" t="s">
        <v>5053</v>
      </c>
      <c r="F2812" s="2" t="s">
        <v>42</v>
      </c>
      <c r="G2812" s="2" t="s">
        <v>188</v>
      </c>
      <c r="H2812" s="2">
        <v>2</v>
      </c>
      <c r="I2812" s="19">
        <v>798.63</v>
      </c>
      <c r="J2812" s="2" t="s">
        <v>50</v>
      </c>
      <c r="K2812" s="2" t="s">
        <v>16</v>
      </c>
      <c r="L2812" s="2">
        <v>5</v>
      </c>
      <c r="M2812" s="18">
        <f t="shared" si="862"/>
        <v>1597.26</v>
      </c>
      <c r="T2812" t="str">
        <f t="shared" si="863"/>
        <v>Completed</v>
      </c>
      <c r="U2812" t="str">
        <f t="shared" si="864"/>
        <v>Yes</v>
      </c>
      <c r="V2812" t="str">
        <f t="shared" si="865"/>
        <v>No</v>
      </c>
      <c r="X2812">
        <f t="shared" si="866"/>
        <v>559</v>
      </c>
      <c r="Y2812">
        <f t="shared" si="867"/>
        <v>408</v>
      </c>
      <c r="Z2812" s="18">
        <f t="shared" si="868"/>
        <v>1098537.4901531704</v>
      </c>
      <c r="AA2812" s="18">
        <f t="shared" si="869"/>
        <v>96724.388030634553</v>
      </c>
      <c r="AB2812" s="17">
        <f t="shared" si="870"/>
        <v>3.9001122334455669</v>
      </c>
      <c r="AC2812" s="2" t="s">
        <v>188</v>
      </c>
      <c r="AD2812" s="2" t="s">
        <v>42</v>
      </c>
      <c r="AE2812" t="str">
        <f t="shared" si="871"/>
        <v>Beauty</v>
      </c>
      <c r="AF2812" t="str">
        <f t="shared" si="872"/>
        <v>Beauty</v>
      </c>
      <c r="AG2812" t="str" cm="1">
        <f t="array" ref="AG2812">INDEX(AD:AD,ROW())</f>
        <v>Beauty</v>
      </c>
      <c r="AH2812">
        <f t="shared" si="880"/>
        <v>80</v>
      </c>
      <c r="AI2812" t="str">
        <f t="shared" si="873"/>
        <v>Beauty</v>
      </c>
      <c r="AK2812">
        <f t="shared" si="874"/>
        <v>2023</v>
      </c>
      <c r="AL2812">
        <f t="shared" si="875"/>
        <v>11</v>
      </c>
      <c r="AM2812">
        <f t="shared" si="876"/>
        <v>13</v>
      </c>
      <c r="AN2812">
        <f t="shared" si="877"/>
        <v>2</v>
      </c>
      <c r="AO2812" t="str">
        <f t="shared" si="878"/>
        <v>Weekday</v>
      </c>
      <c r="AR2812" s="20">
        <f t="shared" si="879"/>
        <v>0</v>
      </c>
    </row>
    <row r="2813" spans="1:44" x14ac:dyDescent="0.35">
      <c r="A2813" t="str">
        <f t="shared" si="861"/>
        <v>CUST2812</v>
      </c>
      <c r="B2813" s="2" t="s">
        <v>3149</v>
      </c>
      <c r="C2813" s="4">
        <v>45785</v>
      </c>
      <c r="D2813" s="2" t="s">
        <v>437</v>
      </c>
      <c r="E2813" t="s">
        <v>5055</v>
      </c>
      <c r="F2813" s="2" t="s">
        <v>13</v>
      </c>
      <c r="G2813" s="2" t="s">
        <v>95</v>
      </c>
      <c r="H2813" s="2">
        <v>3</v>
      </c>
      <c r="I2813" s="19">
        <v>543.69000000000005</v>
      </c>
      <c r="J2813" s="2" t="s">
        <v>15</v>
      </c>
      <c r="K2813" s="2" t="s">
        <v>16</v>
      </c>
      <c r="L2813" s="2">
        <v>4</v>
      </c>
      <c r="M2813" s="18">
        <f t="shared" si="862"/>
        <v>1631.0700000000002</v>
      </c>
      <c r="T2813" t="str">
        <f t="shared" si="863"/>
        <v>Completed</v>
      </c>
      <c r="U2813" t="str">
        <f t="shared" si="864"/>
        <v>Yes</v>
      </c>
      <c r="V2813" t="str">
        <f t="shared" si="865"/>
        <v>No</v>
      </c>
      <c r="X2813">
        <f t="shared" si="866"/>
        <v>567</v>
      </c>
      <c r="Y2813">
        <f t="shared" si="867"/>
        <v>440</v>
      </c>
      <c r="Z2813" s="18">
        <f t="shared" si="868"/>
        <v>1463424.4009529033</v>
      </c>
      <c r="AA2813" s="18">
        <f t="shared" si="869"/>
        <v>118285.78776560788</v>
      </c>
      <c r="AB2813" s="17">
        <f t="shared" si="870"/>
        <v>3.8140589569160999</v>
      </c>
      <c r="AC2813" s="2" t="s">
        <v>95</v>
      </c>
      <c r="AD2813" s="2" t="s">
        <v>13</v>
      </c>
      <c r="AE2813" t="str">
        <f t="shared" si="871"/>
        <v>Home &amp; Kitchen</v>
      </c>
      <c r="AF2813" t="str">
        <f t="shared" si="872"/>
        <v>Home &amp; Kitchen</v>
      </c>
      <c r="AG2813" t="str" cm="1">
        <f t="array" ref="AG2813">INDEX(AD:AD,ROW())</f>
        <v>Home &amp; Kitchen</v>
      </c>
      <c r="AH2813">
        <f t="shared" si="880"/>
        <v>32</v>
      </c>
      <c r="AI2813" t="str">
        <f t="shared" si="873"/>
        <v>Home &amp; Kitchen</v>
      </c>
      <c r="AK2813">
        <f t="shared" si="874"/>
        <v>2025</v>
      </c>
      <c r="AL2813">
        <f t="shared" si="875"/>
        <v>5</v>
      </c>
      <c r="AM2813">
        <f t="shared" si="876"/>
        <v>8</v>
      </c>
      <c r="AN2813">
        <f t="shared" si="877"/>
        <v>5</v>
      </c>
      <c r="AO2813" t="str">
        <f t="shared" si="878"/>
        <v>Weekday</v>
      </c>
      <c r="AR2813" s="20">
        <f t="shared" si="879"/>
        <v>0</v>
      </c>
    </row>
    <row r="2814" spans="1:44" x14ac:dyDescent="0.35">
      <c r="A2814" t="str">
        <f t="shared" si="861"/>
        <v>CUST2813</v>
      </c>
      <c r="B2814" s="2" t="s">
        <v>3150</v>
      </c>
      <c r="C2814" s="4">
        <v>45202</v>
      </c>
      <c r="D2814" s="2" t="s">
        <v>299</v>
      </c>
      <c r="E2814" t="s">
        <v>5048</v>
      </c>
      <c r="F2814" s="2" t="s">
        <v>19</v>
      </c>
      <c r="G2814" s="2" t="s">
        <v>60</v>
      </c>
      <c r="H2814" s="2">
        <v>3</v>
      </c>
      <c r="I2814" s="19">
        <v>1612.56</v>
      </c>
      <c r="J2814" s="2" t="s">
        <v>5047</v>
      </c>
      <c r="K2814" s="2" t="s">
        <v>103</v>
      </c>
      <c r="L2814" s="2">
        <v>5</v>
      </c>
      <c r="M2814" s="18">
        <f t="shared" si="862"/>
        <v>4837.68</v>
      </c>
      <c r="T2814" t="str">
        <f t="shared" si="863"/>
        <v>Lost Sale</v>
      </c>
      <c r="U2814" t="str">
        <f t="shared" si="864"/>
        <v>No</v>
      </c>
      <c r="V2814" t="str">
        <f t="shared" si="865"/>
        <v>Yes</v>
      </c>
      <c r="X2814">
        <f t="shared" si="866"/>
        <v>590</v>
      </c>
      <c r="Y2814">
        <f t="shared" si="867"/>
        <v>451</v>
      </c>
      <c r="Z2814" s="18">
        <f t="shared" si="868"/>
        <v>2759712.3299794244</v>
      </c>
      <c r="AA2814" s="18">
        <f t="shared" si="869"/>
        <v>330643.50635802455</v>
      </c>
      <c r="AB2814" s="17">
        <f t="shared" si="870"/>
        <v>3.8641711229946525</v>
      </c>
      <c r="AC2814" s="2" t="s">
        <v>60</v>
      </c>
      <c r="AD2814" s="2" t="s">
        <v>19</v>
      </c>
      <c r="AE2814" t="str">
        <f t="shared" si="871"/>
        <v>Electronics</v>
      </c>
      <c r="AF2814" t="str">
        <f t="shared" si="872"/>
        <v>Electronics</v>
      </c>
      <c r="AG2814" t="str" cm="1">
        <f t="array" ref="AG2814">INDEX(AD:AD,ROW())</f>
        <v>Electronics</v>
      </c>
      <c r="AH2814">
        <f t="shared" si="880"/>
        <v>17</v>
      </c>
      <c r="AI2814" t="str">
        <f t="shared" si="873"/>
        <v>Electronics</v>
      </c>
      <c r="AK2814">
        <f t="shared" si="874"/>
        <v>2023</v>
      </c>
      <c r="AL2814">
        <f t="shared" si="875"/>
        <v>10</v>
      </c>
      <c r="AM2814">
        <f t="shared" si="876"/>
        <v>3</v>
      </c>
      <c r="AN2814">
        <f t="shared" si="877"/>
        <v>3</v>
      </c>
      <c r="AO2814" t="str">
        <f t="shared" si="878"/>
        <v>Weekday</v>
      </c>
      <c r="AR2814" s="20">
        <f t="shared" si="879"/>
        <v>1</v>
      </c>
    </row>
    <row r="2815" spans="1:44" x14ac:dyDescent="0.35">
      <c r="A2815" t="str">
        <f t="shared" si="861"/>
        <v>CUST2814</v>
      </c>
      <c r="B2815" s="2" t="s">
        <v>3151</v>
      </c>
      <c r="C2815" s="4">
        <v>45283</v>
      </c>
      <c r="D2815" s="2" t="s">
        <v>292</v>
      </c>
      <c r="E2815" t="s">
        <v>5049</v>
      </c>
      <c r="F2815" s="2" t="s">
        <v>19</v>
      </c>
      <c r="G2815" s="2" t="s">
        <v>128</v>
      </c>
      <c r="H2815" s="2">
        <v>1</v>
      </c>
      <c r="I2815" s="19">
        <v>2044.68</v>
      </c>
      <c r="J2815" s="2" t="s">
        <v>50</v>
      </c>
      <c r="K2815" s="2" t="s">
        <v>16</v>
      </c>
      <c r="L2815" s="2">
        <v>4</v>
      </c>
      <c r="M2815" s="18">
        <f t="shared" si="862"/>
        <v>2044.68</v>
      </c>
      <c r="T2815" t="str">
        <f t="shared" si="863"/>
        <v>Completed</v>
      </c>
      <c r="U2815" t="str">
        <f t="shared" si="864"/>
        <v>Yes</v>
      </c>
      <c r="V2815" t="str">
        <f t="shared" si="865"/>
        <v>No</v>
      </c>
      <c r="X2815">
        <f t="shared" si="866"/>
        <v>595</v>
      </c>
      <c r="Y2815">
        <f t="shared" si="867"/>
        <v>444</v>
      </c>
      <c r="Z2815" s="18">
        <f t="shared" si="868"/>
        <v>2759712.3299794244</v>
      </c>
      <c r="AA2815" s="18">
        <f t="shared" si="869"/>
        <v>330643.50635802455</v>
      </c>
      <c r="AB2815" s="17">
        <f t="shared" si="870"/>
        <v>3.8641711229946525</v>
      </c>
      <c r="AC2815" s="2" t="s">
        <v>128</v>
      </c>
      <c r="AD2815" s="2" t="s">
        <v>19</v>
      </c>
      <c r="AE2815" t="str">
        <f t="shared" si="871"/>
        <v>Electronics</v>
      </c>
      <c r="AF2815" t="str">
        <f t="shared" si="872"/>
        <v>Electronics</v>
      </c>
      <c r="AG2815" t="str" cm="1">
        <f t="array" ref="AG2815">INDEX(AD:AD,ROW())</f>
        <v>Electronics</v>
      </c>
      <c r="AH2815">
        <f t="shared" si="880"/>
        <v>48</v>
      </c>
      <c r="AI2815" t="str">
        <f t="shared" si="873"/>
        <v>Electronics</v>
      </c>
      <c r="AK2815">
        <f t="shared" si="874"/>
        <v>2023</v>
      </c>
      <c r="AL2815">
        <f t="shared" si="875"/>
        <v>12</v>
      </c>
      <c r="AM2815">
        <f t="shared" si="876"/>
        <v>23</v>
      </c>
      <c r="AN2815">
        <f t="shared" si="877"/>
        <v>7</v>
      </c>
      <c r="AO2815" t="str">
        <f t="shared" si="878"/>
        <v>Weekend</v>
      </c>
      <c r="AR2815" s="20">
        <f t="shared" si="879"/>
        <v>0</v>
      </c>
    </row>
    <row r="2816" spans="1:44" x14ac:dyDescent="0.35">
      <c r="A2816" t="str">
        <f t="shared" si="861"/>
        <v>CUST2815</v>
      </c>
      <c r="B2816" s="2" t="s">
        <v>3152</v>
      </c>
      <c r="C2816" s="4">
        <v>45158</v>
      </c>
      <c r="D2816" s="2" t="s">
        <v>719</v>
      </c>
      <c r="E2816" t="s">
        <v>5052</v>
      </c>
      <c r="F2816" s="2" t="s">
        <v>13</v>
      </c>
      <c r="G2816" s="2" t="s">
        <v>34</v>
      </c>
      <c r="H2816" s="2">
        <v>2</v>
      </c>
      <c r="I2816" s="19">
        <v>1005.07</v>
      </c>
      <c r="J2816" s="2" t="s">
        <v>50</v>
      </c>
      <c r="K2816" s="2" t="s">
        <v>16</v>
      </c>
      <c r="L2816" s="2">
        <v>4</v>
      </c>
      <c r="M2816" s="18">
        <f t="shared" si="862"/>
        <v>2010.14</v>
      </c>
      <c r="T2816" t="str">
        <f t="shared" si="863"/>
        <v>Completed</v>
      </c>
      <c r="U2816" t="str">
        <f t="shared" si="864"/>
        <v>Yes</v>
      </c>
      <c r="V2816" t="str">
        <f t="shared" si="865"/>
        <v>No</v>
      </c>
      <c r="X2816">
        <f t="shared" si="866"/>
        <v>573</v>
      </c>
      <c r="Y2816">
        <f t="shared" si="867"/>
        <v>450</v>
      </c>
      <c r="Z2816" s="18">
        <f t="shared" si="868"/>
        <v>1463424.4009529033</v>
      </c>
      <c r="AA2816" s="18">
        <f t="shared" si="869"/>
        <v>118285.78776560788</v>
      </c>
      <c r="AB2816" s="17">
        <f t="shared" si="870"/>
        <v>3.8140589569160999</v>
      </c>
      <c r="AC2816" s="2" t="s">
        <v>34</v>
      </c>
      <c r="AD2816" s="2" t="s">
        <v>13</v>
      </c>
      <c r="AE2816" t="str">
        <f t="shared" si="871"/>
        <v>Home &amp; Kitchen</v>
      </c>
      <c r="AF2816" t="str">
        <f t="shared" si="872"/>
        <v>Home &amp; Kitchen</v>
      </c>
      <c r="AG2816" t="str" cm="1">
        <f t="array" ref="AG2816">INDEX(AD:AD,ROW())</f>
        <v>Home &amp; Kitchen</v>
      </c>
      <c r="AH2816">
        <f t="shared" si="880"/>
        <v>7</v>
      </c>
      <c r="AI2816" t="str">
        <f t="shared" si="873"/>
        <v>Home &amp; Kitchen</v>
      </c>
      <c r="AK2816">
        <f t="shared" si="874"/>
        <v>2023</v>
      </c>
      <c r="AL2816">
        <f t="shared" si="875"/>
        <v>8</v>
      </c>
      <c r="AM2816">
        <f t="shared" si="876"/>
        <v>20</v>
      </c>
      <c r="AN2816">
        <f t="shared" si="877"/>
        <v>1</v>
      </c>
      <c r="AO2816" t="str">
        <f t="shared" si="878"/>
        <v>Weekend</v>
      </c>
      <c r="AR2816" s="20">
        <f t="shared" si="879"/>
        <v>0</v>
      </c>
    </row>
    <row r="2817" spans="1:44" x14ac:dyDescent="0.35">
      <c r="A2817" t="str">
        <f t="shared" si="861"/>
        <v>CUST2816</v>
      </c>
      <c r="B2817" s="2" t="s">
        <v>3153</v>
      </c>
      <c r="C2817" s="4">
        <v>45507</v>
      </c>
      <c r="D2817" s="2" t="s">
        <v>907</v>
      </c>
      <c r="E2817" t="s">
        <v>5054</v>
      </c>
      <c r="F2817" s="2" t="s">
        <v>13</v>
      </c>
      <c r="G2817" s="2" t="s">
        <v>5045</v>
      </c>
      <c r="H2817" s="2">
        <v>1</v>
      </c>
      <c r="I2817" s="19">
        <v>958.5</v>
      </c>
      <c r="J2817" s="2" t="s">
        <v>15</v>
      </c>
      <c r="K2817" s="2" t="s">
        <v>16</v>
      </c>
      <c r="L2817" s="2">
        <v>2</v>
      </c>
      <c r="M2817" s="18">
        <f t="shared" si="862"/>
        <v>958.5</v>
      </c>
      <c r="T2817" t="str">
        <f t="shared" si="863"/>
        <v>Completed</v>
      </c>
      <c r="U2817" t="str">
        <f t="shared" si="864"/>
        <v>No</v>
      </c>
      <c r="V2817" t="str">
        <f t="shared" si="865"/>
        <v>No</v>
      </c>
      <c r="X2817">
        <f t="shared" si="866"/>
        <v>558</v>
      </c>
      <c r="Y2817">
        <f t="shared" si="867"/>
        <v>430</v>
      </c>
      <c r="Z2817" s="18">
        <f t="shared" si="868"/>
        <v>1463424.4009529033</v>
      </c>
      <c r="AA2817" s="18">
        <f t="shared" si="869"/>
        <v>118285.78776560788</v>
      </c>
      <c r="AB2817" s="17">
        <f t="shared" si="870"/>
        <v>3.8140589569160999</v>
      </c>
      <c r="AC2817" s="2" t="s">
        <v>5045</v>
      </c>
      <c r="AD2817" s="2" t="s">
        <v>13</v>
      </c>
      <c r="AE2817" t="str">
        <f t="shared" si="871"/>
        <v>Home &amp; Kitchen</v>
      </c>
      <c r="AF2817" t="str">
        <f t="shared" si="872"/>
        <v>Home &amp; Kitchen</v>
      </c>
      <c r="AG2817" t="str" cm="1">
        <f t="array" ref="AG2817">INDEX(AD:AD,ROW())</f>
        <v>Home &amp; Kitchen</v>
      </c>
      <c r="AH2817">
        <f t="shared" si="880"/>
        <v>76</v>
      </c>
      <c r="AI2817" t="str">
        <f t="shared" si="873"/>
        <v>Home &amp; Kitchen</v>
      </c>
      <c r="AK2817">
        <f t="shared" si="874"/>
        <v>2024</v>
      </c>
      <c r="AL2817">
        <f t="shared" si="875"/>
        <v>8</v>
      </c>
      <c r="AM2817">
        <f t="shared" si="876"/>
        <v>3</v>
      </c>
      <c r="AN2817">
        <f t="shared" si="877"/>
        <v>7</v>
      </c>
      <c r="AO2817" t="str">
        <f t="shared" si="878"/>
        <v>Weekend</v>
      </c>
      <c r="AR2817" s="20">
        <f t="shared" si="879"/>
        <v>0</v>
      </c>
    </row>
    <row r="2818" spans="1:44" x14ac:dyDescent="0.35">
      <c r="A2818" t="str">
        <f t="shared" si="861"/>
        <v>CUST2817</v>
      </c>
      <c r="B2818" s="2" t="s">
        <v>3154</v>
      </c>
      <c r="C2818" s="4">
        <v>45274</v>
      </c>
      <c r="D2818" s="2" t="s">
        <v>302</v>
      </c>
      <c r="E2818" t="s">
        <v>5049</v>
      </c>
      <c r="F2818" s="2" t="s">
        <v>29</v>
      </c>
      <c r="G2818" s="2" t="s">
        <v>5041</v>
      </c>
      <c r="H2818" s="2">
        <v>2</v>
      </c>
      <c r="I2818" s="19">
        <v>957.74</v>
      </c>
      <c r="J2818" s="2" t="s">
        <v>50</v>
      </c>
      <c r="K2818" s="2" t="s">
        <v>31</v>
      </c>
      <c r="L2818" s="2">
        <v>5</v>
      </c>
      <c r="M2818" s="18">
        <f t="shared" si="862"/>
        <v>1915.48</v>
      </c>
      <c r="T2818" t="str">
        <f t="shared" si="863"/>
        <v>Pending</v>
      </c>
      <c r="U2818" t="str">
        <f t="shared" si="864"/>
        <v>No</v>
      </c>
      <c r="V2818" t="str">
        <f t="shared" si="865"/>
        <v>Yes</v>
      </c>
      <c r="X2818">
        <f t="shared" si="866"/>
        <v>595</v>
      </c>
      <c r="Y2818">
        <f t="shared" si="867"/>
        <v>444</v>
      </c>
      <c r="Z2818" s="18">
        <f t="shared" si="868"/>
        <v>1892867.2841657216</v>
      </c>
      <c r="AA2818" s="18">
        <f t="shared" si="869"/>
        <v>199432.98236095349</v>
      </c>
      <c r="AB2818" s="17">
        <f t="shared" si="870"/>
        <v>3.8949824970828471</v>
      </c>
      <c r="AC2818" s="2" t="s">
        <v>5041</v>
      </c>
      <c r="AD2818" s="2" t="s">
        <v>29</v>
      </c>
      <c r="AE2818" t="str">
        <f t="shared" si="871"/>
        <v>Fashion</v>
      </c>
      <c r="AF2818" t="str">
        <f t="shared" si="872"/>
        <v>Fashion</v>
      </c>
      <c r="AG2818" t="str" cm="1">
        <f t="array" ref="AG2818">INDEX(AD:AD,ROW())</f>
        <v>Fashion</v>
      </c>
      <c r="AH2818">
        <f t="shared" si="880"/>
        <v>15</v>
      </c>
      <c r="AI2818" t="str">
        <f t="shared" si="873"/>
        <v>Fashion</v>
      </c>
      <c r="AK2818">
        <f t="shared" si="874"/>
        <v>2023</v>
      </c>
      <c r="AL2818">
        <f t="shared" si="875"/>
        <v>12</v>
      </c>
      <c r="AM2818">
        <f t="shared" si="876"/>
        <v>14</v>
      </c>
      <c r="AN2818">
        <f t="shared" si="877"/>
        <v>5</v>
      </c>
      <c r="AO2818" t="str">
        <f t="shared" si="878"/>
        <v>Weekday</v>
      </c>
      <c r="AR2818" s="20">
        <f t="shared" si="879"/>
        <v>0</v>
      </c>
    </row>
    <row r="2819" spans="1:44" x14ac:dyDescent="0.35">
      <c r="A2819" t="str">
        <f t="shared" ref="A2819:A2882" si="881">"CUST"&amp;TEXT(ROW()-1,"0000")</f>
        <v>CUST2818</v>
      </c>
      <c r="B2819" s="2" t="s">
        <v>3155</v>
      </c>
      <c r="C2819" s="4">
        <v>45346</v>
      </c>
      <c r="D2819" s="2" t="s">
        <v>802</v>
      </c>
      <c r="E2819" t="s">
        <v>5055</v>
      </c>
      <c r="F2819" s="2" t="s">
        <v>23</v>
      </c>
      <c r="G2819" s="2" t="s">
        <v>46</v>
      </c>
      <c r="H2819" s="2">
        <v>2</v>
      </c>
      <c r="I2819" s="19">
        <v>623.54999999999995</v>
      </c>
      <c r="J2819" s="2" t="s">
        <v>5046</v>
      </c>
      <c r="K2819" s="2" t="s">
        <v>16</v>
      </c>
      <c r="L2819" s="2">
        <v>5</v>
      </c>
      <c r="M2819" s="18">
        <f t="shared" ref="M2819:M2882" si="882">H2819*I2819</f>
        <v>1247.0999999999999</v>
      </c>
      <c r="T2819" t="str">
        <f t="shared" ref="T2819:T2882" si="883">IF(K2819="Cancelled","Lost Sale",IF(K2819="Pending","Pending","Completed"))</f>
        <v>Completed</v>
      </c>
      <c r="U2819" t="str">
        <f t="shared" ref="U2819:U2882" si="884">IF(AND(K2819="Delivered",M2819&gt;1000),"Yes","No")</f>
        <v>Yes</v>
      </c>
      <c r="V2819" t="str">
        <f t="shared" ref="V2819:V2882" si="885">IF(OR(K2819="Cancelled",K2819="Pending"),"Yes","No")</f>
        <v>No</v>
      </c>
      <c r="X2819">
        <f t="shared" ref="X2819:X2882" si="886">COUNTIF($E$2:$E$4701,E2819)</f>
        <v>567</v>
      </c>
      <c r="Y2819">
        <f t="shared" ref="Y2819:Y2882" si="887">COUNTIFS($E$2:$E$4701,E2819,$K$2:$K$4701,"Delivered")</f>
        <v>440</v>
      </c>
      <c r="Z2819" s="18">
        <f t="shared" ref="Z2819:Z2882" si="888">SUMIF($F$2:$F$4701,F2819,$M$2:$M$4701)</f>
        <v>594714.6477588166</v>
      </c>
      <c r="AA2819" s="18">
        <f t="shared" ref="AA2819:AA2882" si="889">SUMIFS($M$2:$M$4701,$F$2:$F$4701,F2819,$K$2:$K$4701,"Pending")</f>
        <v>60882.938065984097</v>
      </c>
      <c r="AB2819" s="17">
        <f t="shared" ref="AB2819:AB2882" si="890">AVERAGEIF($F$2:$F$4701,F2819,$L$2:$L$4701)</f>
        <v>3.804733727810651</v>
      </c>
      <c r="AC2819" s="2" t="s">
        <v>46</v>
      </c>
      <c r="AD2819" s="2" t="s">
        <v>23</v>
      </c>
      <c r="AE2819" t="str">
        <f t="shared" ref="AE2819:AE2882" si="891">VLOOKUP(G2819,$AC$2:$AD$4738,2,FALSE)</f>
        <v>Books</v>
      </c>
      <c r="AF2819" t="str">
        <f t="shared" ref="AF2819:AF2882" si="892">_xlfn.XLOOKUP(G2819,AC:AC,AD:AD)</f>
        <v>Books</v>
      </c>
      <c r="AG2819" t="str" cm="1">
        <f t="array" ref="AG2819">INDEX(AD:AD,ROW())</f>
        <v>Books</v>
      </c>
      <c r="AH2819">
        <f t="shared" si="880"/>
        <v>11</v>
      </c>
      <c r="AI2819" t="str">
        <f t="shared" ref="AI2819:AI2882" si="893">INDEX(AD:AD,MATCH(G2819,AC:AC,0))</f>
        <v>Books</v>
      </c>
      <c r="AK2819">
        <f t="shared" ref="AK2819:AK2882" si="894">YEAR(C2819)</f>
        <v>2024</v>
      </c>
      <c r="AL2819">
        <f t="shared" ref="AL2819:AL2882" si="895">MONTH(C2819)</f>
        <v>2</v>
      </c>
      <c r="AM2819">
        <f t="shared" ref="AM2819:AM2882" si="896">DAY(C2819)</f>
        <v>24</v>
      </c>
      <c r="AN2819">
        <f t="shared" ref="AN2819:AN2882" si="897">WEEKDAY(C2819)</f>
        <v>7</v>
      </c>
      <c r="AO2819" t="str">
        <f t="shared" ref="AO2819:AO2882" si="898">IF(WEEKDAY(C2819,2)&gt;5,"Weekend","Weekday")</f>
        <v>Weekend</v>
      </c>
      <c r="AR2819" s="20">
        <f t="shared" ref="AR2819:AR2882" si="899">IF(OR(K2819="Cancelled",K2819="Returned"),1,0)</f>
        <v>0</v>
      </c>
    </row>
    <row r="2820" spans="1:44" x14ac:dyDescent="0.35">
      <c r="A2820" t="str">
        <f t="shared" si="881"/>
        <v>CUST2819</v>
      </c>
      <c r="B2820" s="2" t="s">
        <v>3156</v>
      </c>
      <c r="C2820" s="4">
        <v>45677</v>
      </c>
      <c r="D2820" s="2" t="s">
        <v>1618</v>
      </c>
      <c r="E2820" t="s">
        <v>5050</v>
      </c>
      <c r="F2820" s="2" t="s">
        <v>29</v>
      </c>
      <c r="G2820" s="2" t="s">
        <v>5041</v>
      </c>
      <c r="H2820" s="2">
        <v>1</v>
      </c>
      <c r="I2820" s="19">
        <v>851.6</v>
      </c>
      <c r="J2820" s="2" t="s">
        <v>20</v>
      </c>
      <c r="K2820" s="2" t="s">
        <v>16</v>
      </c>
      <c r="L2820" s="2">
        <v>5</v>
      </c>
      <c r="M2820" s="18">
        <f t="shared" si="882"/>
        <v>851.6</v>
      </c>
      <c r="T2820" t="str">
        <f t="shared" si="883"/>
        <v>Completed</v>
      </c>
      <c r="U2820" t="str">
        <f t="shared" si="884"/>
        <v>No</v>
      </c>
      <c r="V2820" t="str">
        <f t="shared" si="885"/>
        <v>No</v>
      </c>
      <c r="X2820">
        <f t="shared" si="886"/>
        <v>589</v>
      </c>
      <c r="Y2820">
        <f t="shared" si="887"/>
        <v>426</v>
      </c>
      <c r="Z2820" s="18">
        <f t="shared" si="888"/>
        <v>1892867.2841657216</v>
      </c>
      <c r="AA2820" s="18">
        <f t="shared" si="889"/>
        <v>199432.98236095349</v>
      </c>
      <c r="AB2820" s="17">
        <f t="shared" si="890"/>
        <v>3.8949824970828471</v>
      </c>
      <c r="AC2820" s="2" t="s">
        <v>5041</v>
      </c>
      <c r="AD2820" s="2" t="s">
        <v>29</v>
      </c>
      <c r="AE2820" t="str">
        <f t="shared" si="891"/>
        <v>Fashion</v>
      </c>
      <c r="AF2820" t="str">
        <f t="shared" si="892"/>
        <v>Fashion</v>
      </c>
      <c r="AG2820" t="str" cm="1">
        <f t="array" ref="AG2820">INDEX(AD:AD,ROW())</f>
        <v>Fashion</v>
      </c>
      <c r="AH2820">
        <f t="shared" si="880"/>
        <v>15</v>
      </c>
      <c r="AI2820" t="str">
        <f t="shared" si="893"/>
        <v>Fashion</v>
      </c>
      <c r="AK2820">
        <f t="shared" si="894"/>
        <v>2025</v>
      </c>
      <c r="AL2820">
        <f t="shared" si="895"/>
        <v>1</v>
      </c>
      <c r="AM2820">
        <f t="shared" si="896"/>
        <v>20</v>
      </c>
      <c r="AN2820">
        <f t="shared" si="897"/>
        <v>2</v>
      </c>
      <c r="AO2820" t="str">
        <f t="shared" si="898"/>
        <v>Weekday</v>
      </c>
      <c r="AR2820" s="20">
        <f t="shared" si="899"/>
        <v>0</v>
      </c>
    </row>
    <row r="2821" spans="1:44" x14ac:dyDescent="0.35">
      <c r="A2821" t="str">
        <f t="shared" si="881"/>
        <v>CUST2820</v>
      </c>
      <c r="B2821" s="2" t="s">
        <v>3157</v>
      </c>
      <c r="C2821" s="4">
        <v>45341</v>
      </c>
      <c r="D2821" s="2" t="s">
        <v>462</v>
      </c>
      <c r="E2821" t="s">
        <v>5052</v>
      </c>
      <c r="F2821" s="2" t="s">
        <v>23</v>
      </c>
      <c r="G2821" s="2" t="s">
        <v>46</v>
      </c>
      <c r="H2821" s="2">
        <v>1</v>
      </c>
      <c r="I2821" s="19">
        <v>300.95999999999998</v>
      </c>
      <c r="J2821" s="2" t="s">
        <v>15</v>
      </c>
      <c r="K2821" s="2" t="s">
        <v>16</v>
      </c>
      <c r="L2821" s="2">
        <v>4</v>
      </c>
      <c r="M2821" s="18">
        <f t="shared" si="882"/>
        <v>300.95999999999998</v>
      </c>
      <c r="T2821" t="str">
        <f t="shared" si="883"/>
        <v>Completed</v>
      </c>
      <c r="U2821" t="str">
        <f t="shared" si="884"/>
        <v>No</v>
      </c>
      <c r="V2821" t="str">
        <f t="shared" si="885"/>
        <v>No</v>
      </c>
      <c r="X2821">
        <f t="shared" si="886"/>
        <v>573</v>
      </c>
      <c r="Y2821">
        <f t="shared" si="887"/>
        <v>450</v>
      </c>
      <c r="Z2821" s="18">
        <f t="shared" si="888"/>
        <v>594714.6477588166</v>
      </c>
      <c r="AA2821" s="18">
        <f t="shared" si="889"/>
        <v>60882.938065984097</v>
      </c>
      <c r="AB2821" s="17">
        <f t="shared" si="890"/>
        <v>3.804733727810651</v>
      </c>
      <c r="AC2821" s="2" t="s">
        <v>46</v>
      </c>
      <c r="AD2821" s="2" t="s">
        <v>23</v>
      </c>
      <c r="AE2821" t="str">
        <f t="shared" si="891"/>
        <v>Books</v>
      </c>
      <c r="AF2821" t="str">
        <f t="shared" si="892"/>
        <v>Books</v>
      </c>
      <c r="AG2821" t="str" cm="1">
        <f t="array" ref="AG2821">INDEX(AD:AD,ROW())</f>
        <v>Books</v>
      </c>
      <c r="AH2821">
        <f t="shared" si="880"/>
        <v>11</v>
      </c>
      <c r="AI2821" t="str">
        <f t="shared" si="893"/>
        <v>Books</v>
      </c>
      <c r="AK2821">
        <f t="shared" si="894"/>
        <v>2024</v>
      </c>
      <c r="AL2821">
        <f t="shared" si="895"/>
        <v>2</v>
      </c>
      <c r="AM2821">
        <f t="shared" si="896"/>
        <v>19</v>
      </c>
      <c r="AN2821">
        <f t="shared" si="897"/>
        <v>2</v>
      </c>
      <c r="AO2821" t="str">
        <f t="shared" si="898"/>
        <v>Weekday</v>
      </c>
      <c r="AR2821" s="20">
        <f t="shared" si="899"/>
        <v>0</v>
      </c>
    </row>
    <row r="2822" spans="1:44" x14ac:dyDescent="0.35">
      <c r="A2822" t="str">
        <f t="shared" si="881"/>
        <v>CUST2821</v>
      </c>
      <c r="B2822" s="2" t="s">
        <v>3158</v>
      </c>
      <c r="C2822" s="4">
        <v>45281</v>
      </c>
      <c r="D2822" s="2" t="s">
        <v>205</v>
      </c>
      <c r="E2822" t="s">
        <v>5051</v>
      </c>
      <c r="F2822" s="2" t="s">
        <v>23</v>
      </c>
      <c r="G2822" s="2" t="s">
        <v>68</v>
      </c>
      <c r="H2822" s="2">
        <v>1</v>
      </c>
      <c r="I2822" s="19">
        <v>267.07</v>
      </c>
      <c r="J2822" s="2" t="s">
        <v>15</v>
      </c>
      <c r="K2822" s="2" t="s">
        <v>31</v>
      </c>
      <c r="L2822" s="2">
        <v>4</v>
      </c>
      <c r="M2822" s="18">
        <f t="shared" si="882"/>
        <v>267.07</v>
      </c>
      <c r="T2822" t="str">
        <f t="shared" si="883"/>
        <v>Pending</v>
      </c>
      <c r="U2822" t="str">
        <f t="shared" si="884"/>
        <v>No</v>
      </c>
      <c r="V2822" t="str">
        <f t="shared" si="885"/>
        <v>Yes</v>
      </c>
      <c r="X2822">
        <f t="shared" si="886"/>
        <v>619</v>
      </c>
      <c r="Y2822">
        <f t="shared" si="887"/>
        <v>468</v>
      </c>
      <c r="Z2822" s="18">
        <f t="shared" si="888"/>
        <v>594714.6477588166</v>
      </c>
      <c r="AA2822" s="18">
        <f t="shared" si="889"/>
        <v>60882.938065984097</v>
      </c>
      <c r="AB2822" s="17">
        <f t="shared" si="890"/>
        <v>3.804733727810651</v>
      </c>
      <c r="AC2822" s="2" t="s">
        <v>68</v>
      </c>
      <c r="AD2822" s="2" t="s">
        <v>23</v>
      </c>
      <c r="AE2822" t="str">
        <f t="shared" si="891"/>
        <v>Books</v>
      </c>
      <c r="AF2822" t="str">
        <f t="shared" si="892"/>
        <v>Books</v>
      </c>
      <c r="AG2822" t="str" cm="1">
        <f t="array" ref="AG2822">INDEX(AD:AD,ROW())</f>
        <v>Books</v>
      </c>
      <c r="AH2822">
        <f t="shared" si="880"/>
        <v>20</v>
      </c>
      <c r="AI2822" t="str">
        <f t="shared" si="893"/>
        <v>Books</v>
      </c>
      <c r="AK2822">
        <f t="shared" si="894"/>
        <v>2023</v>
      </c>
      <c r="AL2822">
        <f t="shared" si="895"/>
        <v>12</v>
      </c>
      <c r="AM2822">
        <f t="shared" si="896"/>
        <v>21</v>
      </c>
      <c r="AN2822">
        <f t="shared" si="897"/>
        <v>5</v>
      </c>
      <c r="AO2822" t="str">
        <f t="shared" si="898"/>
        <v>Weekday</v>
      </c>
      <c r="AR2822" s="20">
        <f t="shared" si="899"/>
        <v>0</v>
      </c>
    </row>
    <row r="2823" spans="1:44" x14ac:dyDescent="0.35">
      <c r="A2823" t="str">
        <f t="shared" si="881"/>
        <v>CUST2822</v>
      </c>
      <c r="B2823" s="2" t="s">
        <v>3159</v>
      </c>
      <c r="C2823" s="4">
        <v>44943</v>
      </c>
      <c r="D2823" s="2" t="s">
        <v>478</v>
      </c>
      <c r="E2823" t="s">
        <v>5049</v>
      </c>
      <c r="F2823" s="2" t="s">
        <v>42</v>
      </c>
      <c r="G2823" s="2" t="s">
        <v>170</v>
      </c>
      <c r="H2823" s="2">
        <v>1</v>
      </c>
      <c r="I2823" s="19">
        <v>275.73</v>
      </c>
      <c r="J2823" s="2" t="s">
        <v>5046</v>
      </c>
      <c r="K2823" s="2" t="s">
        <v>16</v>
      </c>
      <c r="L2823" s="2">
        <v>5</v>
      </c>
      <c r="M2823" s="18">
        <f t="shared" si="882"/>
        <v>275.73</v>
      </c>
      <c r="T2823" t="str">
        <f t="shared" si="883"/>
        <v>Completed</v>
      </c>
      <c r="U2823" t="str">
        <f t="shared" si="884"/>
        <v>No</v>
      </c>
      <c r="V2823" t="str">
        <f t="shared" si="885"/>
        <v>No</v>
      </c>
      <c r="X2823">
        <f t="shared" si="886"/>
        <v>595</v>
      </c>
      <c r="Y2823">
        <f t="shared" si="887"/>
        <v>444</v>
      </c>
      <c r="Z2823" s="18">
        <f t="shared" si="888"/>
        <v>1098537.4901531704</v>
      </c>
      <c r="AA2823" s="18">
        <f t="shared" si="889"/>
        <v>96724.388030634553</v>
      </c>
      <c r="AB2823" s="17">
        <f t="shared" si="890"/>
        <v>3.9001122334455669</v>
      </c>
      <c r="AC2823" s="2" t="s">
        <v>170</v>
      </c>
      <c r="AD2823" s="2" t="s">
        <v>42</v>
      </c>
      <c r="AE2823" t="str">
        <f t="shared" si="891"/>
        <v>Beauty</v>
      </c>
      <c r="AF2823" t="str">
        <f t="shared" si="892"/>
        <v>Beauty</v>
      </c>
      <c r="AG2823" t="str" cm="1">
        <f t="array" ref="AG2823">INDEX(AD:AD,ROW())</f>
        <v>Beauty</v>
      </c>
      <c r="AH2823">
        <f t="shared" si="880"/>
        <v>70</v>
      </c>
      <c r="AI2823" t="str">
        <f t="shared" si="893"/>
        <v>Beauty</v>
      </c>
      <c r="AK2823">
        <f t="shared" si="894"/>
        <v>2023</v>
      </c>
      <c r="AL2823">
        <f t="shared" si="895"/>
        <v>1</v>
      </c>
      <c r="AM2823">
        <f t="shared" si="896"/>
        <v>17</v>
      </c>
      <c r="AN2823">
        <f t="shared" si="897"/>
        <v>3</v>
      </c>
      <c r="AO2823" t="str">
        <f t="shared" si="898"/>
        <v>Weekday</v>
      </c>
      <c r="AR2823" s="20">
        <f t="shared" si="899"/>
        <v>0</v>
      </c>
    </row>
    <row r="2824" spans="1:44" x14ac:dyDescent="0.35">
      <c r="A2824" t="str">
        <f t="shared" si="881"/>
        <v>CUST2823</v>
      </c>
      <c r="B2824" s="2" t="s">
        <v>3160</v>
      </c>
      <c r="C2824" s="4">
        <v>44967</v>
      </c>
      <c r="D2824" s="2" t="s">
        <v>299</v>
      </c>
      <c r="E2824" t="s">
        <v>5054</v>
      </c>
      <c r="F2824" s="2" t="s">
        <v>29</v>
      </c>
      <c r="G2824" s="2" t="s">
        <v>5043</v>
      </c>
      <c r="H2824" s="2">
        <v>1</v>
      </c>
      <c r="I2824" s="19">
        <v>426.54</v>
      </c>
      <c r="J2824" s="2" t="s">
        <v>20</v>
      </c>
      <c r="K2824" s="2" t="s">
        <v>16</v>
      </c>
      <c r="L2824" s="2">
        <v>3</v>
      </c>
      <c r="M2824" s="18">
        <f t="shared" si="882"/>
        <v>426.54</v>
      </c>
      <c r="T2824" t="str">
        <f t="shared" si="883"/>
        <v>Completed</v>
      </c>
      <c r="U2824" t="str">
        <f t="shared" si="884"/>
        <v>No</v>
      </c>
      <c r="V2824" t="str">
        <f t="shared" si="885"/>
        <v>No</v>
      </c>
      <c r="X2824">
        <f t="shared" si="886"/>
        <v>558</v>
      </c>
      <c r="Y2824">
        <f t="shared" si="887"/>
        <v>430</v>
      </c>
      <c r="Z2824" s="18">
        <f t="shared" si="888"/>
        <v>1892867.2841657216</v>
      </c>
      <c r="AA2824" s="18">
        <f t="shared" si="889"/>
        <v>199432.98236095349</v>
      </c>
      <c r="AB2824" s="17">
        <f t="shared" si="890"/>
        <v>3.8949824970828471</v>
      </c>
      <c r="AC2824" s="2" t="s">
        <v>5043</v>
      </c>
      <c r="AD2824" s="2" t="s">
        <v>29</v>
      </c>
      <c r="AE2824" t="str">
        <f t="shared" si="891"/>
        <v>Fashion</v>
      </c>
      <c r="AF2824" t="str">
        <f t="shared" si="892"/>
        <v>Fashion</v>
      </c>
      <c r="AG2824" t="str" cm="1">
        <f t="array" ref="AG2824">INDEX(AD:AD,ROW())</f>
        <v>Fashion</v>
      </c>
      <c r="AH2824">
        <f t="shared" si="880"/>
        <v>55</v>
      </c>
      <c r="AI2824" t="str">
        <f t="shared" si="893"/>
        <v>Fashion</v>
      </c>
      <c r="AK2824">
        <f t="shared" si="894"/>
        <v>2023</v>
      </c>
      <c r="AL2824">
        <f t="shared" si="895"/>
        <v>2</v>
      </c>
      <c r="AM2824">
        <f t="shared" si="896"/>
        <v>10</v>
      </c>
      <c r="AN2824">
        <f t="shared" si="897"/>
        <v>6</v>
      </c>
      <c r="AO2824" t="str">
        <f t="shared" si="898"/>
        <v>Weekday</v>
      </c>
      <c r="AR2824" s="20">
        <f t="shared" si="899"/>
        <v>0</v>
      </c>
    </row>
    <row r="2825" spans="1:44" x14ac:dyDescent="0.35">
      <c r="A2825" t="str">
        <f t="shared" si="881"/>
        <v>CUST2824</v>
      </c>
      <c r="B2825" s="2" t="s">
        <v>3161</v>
      </c>
      <c r="C2825" s="4">
        <v>45209</v>
      </c>
      <c r="D2825" s="2" t="s">
        <v>137</v>
      </c>
      <c r="E2825" t="s">
        <v>5052</v>
      </c>
      <c r="F2825" s="2" t="s">
        <v>23</v>
      </c>
      <c r="G2825" s="2" t="s">
        <v>68</v>
      </c>
      <c r="H2825" s="2">
        <v>1</v>
      </c>
      <c r="I2825" s="19">
        <v>297.58999999999997</v>
      </c>
      <c r="J2825" s="2" t="s">
        <v>50</v>
      </c>
      <c r="K2825" s="2" t="s">
        <v>103</v>
      </c>
      <c r="L2825" s="2">
        <v>1</v>
      </c>
      <c r="M2825" s="18">
        <f t="shared" si="882"/>
        <v>297.58999999999997</v>
      </c>
      <c r="T2825" t="str">
        <f t="shared" si="883"/>
        <v>Lost Sale</v>
      </c>
      <c r="U2825" t="str">
        <f t="shared" si="884"/>
        <v>No</v>
      </c>
      <c r="V2825" t="str">
        <f t="shared" si="885"/>
        <v>Yes</v>
      </c>
      <c r="X2825">
        <f t="shared" si="886"/>
        <v>573</v>
      </c>
      <c r="Y2825">
        <f t="shared" si="887"/>
        <v>450</v>
      </c>
      <c r="Z2825" s="18">
        <f t="shared" si="888"/>
        <v>594714.6477588166</v>
      </c>
      <c r="AA2825" s="18">
        <f t="shared" si="889"/>
        <v>60882.938065984097</v>
      </c>
      <c r="AB2825" s="17">
        <f t="shared" si="890"/>
        <v>3.804733727810651</v>
      </c>
      <c r="AC2825" s="2" t="s">
        <v>68</v>
      </c>
      <c r="AD2825" s="2" t="s">
        <v>23</v>
      </c>
      <c r="AE2825" t="str">
        <f t="shared" si="891"/>
        <v>Books</v>
      </c>
      <c r="AF2825" t="str">
        <f t="shared" si="892"/>
        <v>Books</v>
      </c>
      <c r="AG2825" t="str" cm="1">
        <f t="array" ref="AG2825">INDEX(AD:AD,ROW())</f>
        <v>Books</v>
      </c>
      <c r="AH2825">
        <f t="shared" ref="AH2825:AH2888" si="900">MATCH(G2825,AC:AC,0)</f>
        <v>20</v>
      </c>
      <c r="AI2825" t="str">
        <f t="shared" si="893"/>
        <v>Books</v>
      </c>
      <c r="AK2825">
        <f t="shared" si="894"/>
        <v>2023</v>
      </c>
      <c r="AL2825">
        <f t="shared" si="895"/>
        <v>10</v>
      </c>
      <c r="AM2825">
        <f t="shared" si="896"/>
        <v>10</v>
      </c>
      <c r="AN2825">
        <f t="shared" si="897"/>
        <v>3</v>
      </c>
      <c r="AO2825" t="str">
        <f t="shared" si="898"/>
        <v>Weekday</v>
      </c>
      <c r="AR2825" s="20">
        <f t="shared" si="899"/>
        <v>1</v>
      </c>
    </row>
    <row r="2826" spans="1:44" x14ac:dyDescent="0.35">
      <c r="A2826" t="str">
        <f t="shared" si="881"/>
        <v>CUST2825</v>
      </c>
      <c r="B2826" s="2" t="s">
        <v>3162</v>
      </c>
      <c r="C2826" s="4">
        <v>44975</v>
      </c>
      <c r="D2826" s="2" t="s">
        <v>331</v>
      </c>
      <c r="E2826" t="s">
        <v>5048</v>
      </c>
      <c r="F2826" s="2" t="s">
        <v>19</v>
      </c>
      <c r="G2826" s="2" t="s">
        <v>5040</v>
      </c>
      <c r="H2826" s="2">
        <v>1</v>
      </c>
      <c r="I2826" s="19">
        <v>628.35</v>
      </c>
      <c r="J2826" s="2" t="s">
        <v>20</v>
      </c>
      <c r="K2826" s="2" t="s">
        <v>16</v>
      </c>
      <c r="L2826" s="2">
        <v>5</v>
      </c>
      <c r="M2826" s="18">
        <f t="shared" si="882"/>
        <v>628.35</v>
      </c>
      <c r="T2826" t="str">
        <f t="shared" si="883"/>
        <v>Completed</v>
      </c>
      <c r="U2826" t="str">
        <f t="shared" si="884"/>
        <v>No</v>
      </c>
      <c r="V2826" t="str">
        <f t="shared" si="885"/>
        <v>No</v>
      </c>
      <c r="X2826">
        <f t="shared" si="886"/>
        <v>590</v>
      </c>
      <c r="Y2826">
        <f t="shared" si="887"/>
        <v>451</v>
      </c>
      <c r="Z2826" s="18">
        <f t="shared" si="888"/>
        <v>2759712.3299794244</v>
      </c>
      <c r="AA2826" s="18">
        <f t="shared" si="889"/>
        <v>330643.50635802455</v>
      </c>
      <c r="AB2826" s="17">
        <f t="shared" si="890"/>
        <v>3.8641711229946525</v>
      </c>
      <c r="AC2826" s="2" t="s">
        <v>5040</v>
      </c>
      <c r="AD2826" s="2" t="s">
        <v>19</v>
      </c>
      <c r="AE2826" t="str">
        <f t="shared" si="891"/>
        <v>Electronics</v>
      </c>
      <c r="AF2826" t="str">
        <f t="shared" si="892"/>
        <v>Electronics</v>
      </c>
      <c r="AG2826" t="str" cm="1">
        <f t="array" ref="AG2826">INDEX(AD:AD,ROW())</f>
        <v>Electronics</v>
      </c>
      <c r="AH2826">
        <f t="shared" si="900"/>
        <v>13</v>
      </c>
      <c r="AI2826" t="str">
        <f t="shared" si="893"/>
        <v>Electronics</v>
      </c>
      <c r="AK2826">
        <f t="shared" si="894"/>
        <v>2023</v>
      </c>
      <c r="AL2826">
        <f t="shared" si="895"/>
        <v>2</v>
      </c>
      <c r="AM2826">
        <f t="shared" si="896"/>
        <v>18</v>
      </c>
      <c r="AN2826">
        <f t="shared" si="897"/>
        <v>7</v>
      </c>
      <c r="AO2826" t="str">
        <f t="shared" si="898"/>
        <v>Weekend</v>
      </c>
      <c r="AR2826" s="20">
        <f t="shared" si="899"/>
        <v>0</v>
      </c>
    </row>
    <row r="2827" spans="1:44" x14ac:dyDescent="0.35">
      <c r="A2827" t="str">
        <f t="shared" si="881"/>
        <v>CUST2826</v>
      </c>
      <c r="B2827" s="2" t="s">
        <v>3163</v>
      </c>
      <c r="C2827" s="4">
        <v>45482</v>
      </c>
      <c r="D2827" s="2" t="s">
        <v>123</v>
      </c>
      <c r="E2827" t="s">
        <v>5053</v>
      </c>
      <c r="F2827" s="2" t="s">
        <v>42</v>
      </c>
      <c r="G2827" s="2" t="s">
        <v>188</v>
      </c>
      <c r="H2827" s="2">
        <v>3</v>
      </c>
      <c r="I2827" s="19">
        <v>309.86</v>
      </c>
      <c r="J2827" s="2" t="s">
        <v>5046</v>
      </c>
      <c r="K2827" s="2" t="s">
        <v>16</v>
      </c>
      <c r="L2827" s="2">
        <v>2</v>
      </c>
      <c r="M2827" s="18">
        <f t="shared" si="882"/>
        <v>929.58</v>
      </c>
      <c r="T2827" t="str">
        <f t="shared" si="883"/>
        <v>Completed</v>
      </c>
      <c r="U2827" t="str">
        <f t="shared" si="884"/>
        <v>No</v>
      </c>
      <c r="V2827" t="str">
        <f t="shared" si="885"/>
        <v>No</v>
      </c>
      <c r="X2827">
        <f t="shared" si="886"/>
        <v>559</v>
      </c>
      <c r="Y2827">
        <f t="shared" si="887"/>
        <v>408</v>
      </c>
      <c r="Z2827" s="18">
        <f t="shared" si="888"/>
        <v>1098537.4901531704</v>
      </c>
      <c r="AA2827" s="18">
        <f t="shared" si="889"/>
        <v>96724.388030634553</v>
      </c>
      <c r="AB2827" s="17">
        <f t="shared" si="890"/>
        <v>3.9001122334455669</v>
      </c>
      <c r="AC2827" s="2" t="s">
        <v>188</v>
      </c>
      <c r="AD2827" s="2" t="s">
        <v>42</v>
      </c>
      <c r="AE2827" t="str">
        <f t="shared" si="891"/>
        <v>Beauty</v>
      </c>
      <c r="AF2827" t="str">
        <f t="shared" si="892"/>
        <v>Beauty</v>
      </c>
      <c r="AG2827" t="str" cm="1">
        <f t="array" ref="AG2827">INDEX(AD:AD,ROW())</f>
        <v>Beauty</v>
      </c>
      <c r="AH2827">
        <f t="shared" si="900"/>
        <v>80</v>
      </c>
      <c r="AI2827" t="str">
        <f t="shared" si="893"/>
        <v>Beauty</v>
      </c>
      <c r="AK2827">
        <f t="shared" si="894"/>
        <v>2024</v>
      </c>
      <c r="AL2827">
        <f t="shared" si="895"/>
        <v>7</v>
      </c>
      <c r="AM2827">
        <f t="shared" si="896"/>
        <v>9</v>
      </c>
      <c r="AN2827">
        <f t="shared" si="897"/>
        <v>3</v>
      </c>
      <c r="AO2827" t="str">
        <f t="shared" si="898"/>
        <v>Weekday</v>
      </c>
      <c r="AR2827" s="20">
        <f t="shared" si="899"/>
        <v>0</v>
      </c>
    </row>
    <row r="2828" spans="1:44" x14ac:dyDescent="0.35">
      <c r="A2828" t="str">
        <f t="shared" si="881"/>
        <v>CUST2827</v>
      </c>
      <c r="B2828" s="2" t="s">
        <v>3164</v>
      </c>
      <c r="C2828" s="4">
        <v>45813</v>
      </c>
      <c r="D2828" s="2" t="s">
        <v>99</v>
      </c>
      <c r="E2828" t="s">
        <v>5050</v>
      </c>
      <c r="F2828" s="2" t="s">
        <v>42</v>
      </c>
      <c r="G2828" s="2" t="s">
        <v>5042</v>
      </c>
      <c r="H2828" s="2">
        <v>1</v>
      </c>
      <c r="I2828" s="19">
        <v>880.9</v>
      </c>
      <c r="J2828" s="2" t="s">
        <v>50</v>
      </c>
      <c r="K2828" s="2" t="s">
        <v>16</v>
      </c>
      <c r="L2828" s="2">
        <v>4</v>
      </c>
      <c r="M2828" s="18">
        <f t="shared" si="882"/>
        <v>880.9</v>
      </c>
      <c r="T2828" t="str">
        <f t="shared" si="883"/>
        <v>Completed</v>
      </c>
      <c r="U2828" t="str">
        <f t="shared" si="884"/>
        <v>No</v>
      </c>
      <c r="V2828" t="str">
        <f t="shared" si="885"/>
        <v>No</v>
      </c>
      <c r="X2828">
        <f t="shared" si="886"/>
        <v>589</v>
      </c>
      <c r="Y2828">
        <f t="shared" si="887"/>
        <v>426</v>
      </c>
      <c r="Z2828" s="18">
        <f t="shared" si="888"/>
        <v>1098537.4901531704</v>
      </c>
      <c r="AA2828" s="18">
        <f t="shared" si="889"/>
        <v>96724.388030634553</v>
      </c>
      <c r="AB2828" s="17">
        <f t="shared" si="890"/>
        <v>3.9001122334455669</v>
      </c>
      <c r="AC2828" s="2" t="s">
        <v>5042</v>
      </c>
      <c r="AD2828" s="2" t="s">
        <v>42</v>
      </c>
      <c r="AE2828" t="str">
        <f t="shared" si="891"/>
        <v>Beauty</v>
      </c>
      <c r="AF2828" t="str">
        <f t="shared" si="892"/>
        <v>Beauty</v>
      </c>
      <c r="AG2828" t="str" cm="1">
        <f t="array" ref="AG2828">INDEX(AD:AD,ROW())</f>
        <v>Beauty</v>
      </c>
      <c r="AH2828">
        <f t="shared" si="900"/>
        <v>18</v>
      </c>
      <c r="AI2828" t="str">
        <f t="shared" si="893"/>
        <v>Beauty</v>
      </c>
      <c r="AK2828">
        <f t="shared" si="894"/>
        <v>2025</v>
      </c>
      <c r="AL2828">
        <f t="shared" si="895"/>
        <v>6</v>
      </c>
      <c r="AM2828">
        <f t="shared" si="896"/>
        <v>5</v>
      </c>
      <c r="AN2828">
        <f t="shared" si="897"/>
        <v>5</v>
      </c>
      <c r="AO2828" t="str">
        <f t="shared" si="898"/>
        <v>Weekday</v>
      </c>
      <c r="AR2828" s="20">
        <f t="shared" si="899"/>
        <v>0</v>
      </c>
    </row>
    <row r="2829" spans="1:44" x14ac:dyDescent="0.35">
      <c r="A2829" t="str">
        <f t="shared" si="881"/>
        <v>CUST2828</v>
      </c>
      <c r="B2829" s="2" t="s">
        <v>3165</v>
      </c>
      <c r="C2829" s="4">
        <v>44981</v>
      </c>
      <c r="D2829" s="2" t="s">
        <v>1267</v>
      </c>
      <c r="E2829" t="s">
        <v>5053</v>
      </c>
      <c r="F2829" s="2" t="s">
        <v>13</v>
      </c>
      <c r="G2829" s="2" t="s">
        <v>37</v>
      </c>
      <c r="H2829" s="2">
        <v>1</v>
      </c>
      <c r="I2829" s="19">
        <v>451.72</v>
      </c>
      <c r="J2829" s="2" t="s">
        <v>15</v>
      </c>
      <c r="K2829" s="2" t="s">
        <v>16</v>
      </c>
      <c r="L2829" s="2">
        <v>5</v>
      </c>
      <c r="M2829" s="18">
        <f t="shared" si="882"/>
        <v>451.72</v>
      </c>
      <c r="T2829" t="str">
        <f t="shared" si="883"/>
        <v>Completed</v>
      </c>
      <c r="U2829" t="str">
        <f t="shared" si="884"/>
        <v>No</v>
      </c>
      <c r="V2829" t="str">
        <f t="shared" si="885"/>
        <v>No</v>
      </c>
      <c r="X2829">
        <f t="shared" si="886"/>
        <v>559</v>
      </c>
      <c r="Y2829">
        <f t="shared" si="887"/>
        <v>408</v>
      </c>
      <c r="Z2829" s="18">
        <f t="shared" si="888"/>
        <v>1463424.4009529033</v>
      </c>
      <c r="AA2829" s="18">
        <f t="shared" si="889"/>
        <v>118285.78776560788</v>
      </c>
      <c r="AB2829" s="17">
        <f t="shared" si="890"/>
        <v>3.8140589569160999</v>
      </c>
      <c r="AC2829" s="2" t="s">
        <v>37</v>
      </c>
      <c r="AD2829" s="2" t="s">
        <v>13</v>
      </c>
      <c r="AE2829" t="str">
        <f t="shared" si="891"/>
        <v>Home &amp; Kitchen</v>
      </c>
      <c r="AF2829" t="str">
        <f t="shared" si="892"/>
        <v>Home &amp; Kitchen</v>
      </c>
      <c r="AG2829" t="str" cm="1">
        <f t="array" ref="AG2829">INDEX(AD:AD,ROW())</f>
        <v>Home &amp; Kitchen</v>
      </c>
      <c r="AH2829">
        <f t="shared" si="900"/>
        <v>8</v>
      </c>
      <c r="AI2829" t="str">
        <f t="shared" si="893"/>
        <v>Home &amp; Kitchen</v>
      </c>
      <c r="AK2829">
        <f t="shared" si="894"/>
        <v>2023</v>
      </c>
      <c r="AL2829">
        <f t="shared" si="895"/>
        <v>2</v>
      </c>
      <c r="AM2829">
        <f t="shared" si="896"/>
        <v>24</v>
      </c>
      <c r="AN2829">
        <f t="shared" si="897"/>
        <v>6</v>
      </c>
      <c r="AO2829" t="str">
        <f t="shared" si="898"/>
        <v>Weekday</v>
      </c>
      <c r="AR2829" s="20">
        <f t="shared" si="899"/>
        <v>0</v>
      </c>
    </row>
    <row r="2830" spans="1:44" x14ac:dyDescent="0.35">
      <c r="A2830" t="str">
        <f t="shared" si="881"/>
        <v>CUST2829</v>
      </c>
      <c r="B2830" s="2" t="s">
        <v>3166</v>
      </c>
      <c r="C2830" s="4">
        <v>45269</v>
      </c>
      <c r="D2830" s="2" t="s">
        <v>559</v>
      </c>
      <c r="E2830" t="s">
        <v>5053</v>
      </c>
      <c r="F2830" s="2" t="s">
        <v>23</v>
      </c>
      <c r="G2830" s="2" t="s">
        <v>75</v>
      </c>
      <c r="H2830" s="2">
        <v>1</v>
      </c>
      <c r="I2830" s="19">
        <v>605.35</v>
      </c>
      <c r="J2830" s="2" t="s">
        <v>15</v>
      </c>
      <c r="K2830" s="2" t="s">
        <v>16</v>
      </c>
      <c r="L2830" s="2">
        <v>5</v>
      </c>
      <c r="M2830" s="18">
        <f t="shared" si="882"/>
        <v>605.35</v>
      </c>
      <c r="T2830" t="str">
        <f t="shared" si="883"/>
        <v>Completed</v>
      </c>
      <c r="U2830" t="str">
        <f t="shared" si="884"/>
        <v>No</v>
      </c>
      <c r="V2830" t="str">
        <f t="shared" si="885"/>
        <v>No</v>
      </c>
      <c r="X2830">
        <f t="shared" si="886"/>
        <v>559</v>
      </c>
      <c r="Y2830">
        <f t="shared" si="887"/>
        <v>408</v>
      </c>
      <c r="Z2830" s="18">
        <f t="shared" si="888"/>
        <v>594714.6477588166</v>
      </c>
      <c r="AA2830" s="18">
        <f t="shared" si="889"/>
        <v>60882.938065984097</v>
      </c>
      <c r="AB2830" s="17">
        <f t="shared" si="890"/>
        <v>3.804733727810651</v>
      </c>
      <c r="AC2830" s="2" t="s">
        <v>75</v>
      </c>
      <c r="AD2830" s="2" t="s">
        <v>23</v>
      </c>
      <c r="AE2830" t="str">
        <f t="shared" si="891"/>
        <v>Books</v>
      </c>
      <c r="AF2830" t="str">
        <f t="shared" si="892"/>
        <v>Books</v>
      </c>
      <c r="AG2830" t="str" cm="1">
        <f t="array" ref="AG2830">INDEX(AD:AD,ROW())</f>
        <v>Books</v>
      </c>
      <c r="AH2830">
        <f t="shared" si="900"/>
        <v>23</v>
      </c>
      <c r="AI2830" t="str">
        <f t="shared" si="893"/>
        <v>Books</v>
      </c>
      <c r="AK2830">
        <f t="shared" si="894"/>
        <v>2023</v>
      </c>
      <c r="AL2830">
        <f t="shared" si="895"/>
        <v>12</v>
      </c>
      <c r="AM2830">
        <f t="shared" si="896"/>
        <v>9</v>
      </c>
      <c r="AN2830">
        <f t="shared" si="897"/>
        <v>7</v>
      </c>
      <c r="AO2830" t="str">
        <f t="shared" si="898"/>
        <v>Weekend</v>
      </c>
      <c r="AR2830" s="20">
        <f t="shared" si="899"/>
        <v>0</v>
      </c>
    </row>
    <row r="2831" spans="1:44" x14ac:dyDescent="0.35">
      <c r="A2831" t="str">
        <f t="shared" si="881"/>
        <v>CUST2830</v>
      </c>
      <c r="B2831" s="2" t="s">
        <v>3167</v>
      </c>
      <c r="C2831" s="4">
        <v>45212</v>
      </c>
      <c r="D2831" s="2" t="s">
        <v>269</v>
      </c>
      <c r="E2831" t="s">
        <v>5053</v>
      </c>
      <c r="F2831" s="2" t="s">
        <v>23</v>
      </c>
      <c r="G2831" s="2" t="s">
        <v>24</v>
      </c>
      <c r="H2831" s="2">
        <v>2</v>
      </c>
      <c r="I2831" s="19">
        <v>324.42</v>
      </c>
      <c r="J2831" s="2" t="s">
        <v>5047</v>
      </c>
      <c r="K2831" s="2" t="s">
        <v>16</v>
      </c>
      <c r="L2831" s="2">
        <v>2</v>
      </c>
      <c r="M2831" s="18">
        <f t="shared" si="882"/>
        <v>648.84</v>
      </c>
      <c r="T2831" t="str">
        <f t="shared" si="883"/>
        <v>Completed</v>
      </c>
      <c r="U2831" t="str">
        <f t="shared" si="884"/>
        <v>No</v>
      </c>
      <c r="V2831" t="str">
        <f t="shared" si="885"/>
        <v>No</v>
      </c>
      <c r="X2831">
        <f t="shared" si="886"/>
        <v>559</v>
      </c>
      <c r="Y2831">
        <f t="shared" si="887"/>
        <v>408</v>
      </c>
      <c r="Z2831" s="18">
        <f t="shared" si="888"/>
        <v>594714.6477588166</v>
      </c>
      <c r="AA2831" s="18">
        <f t="shared" si="889"/>
        <v>60882.938065984097</v>
      </c>
      <c r="AB2831" s="17">
        <f t="shared" si="890"/>
        <v>3.804733727810651</v>
      </c>
      <c r="AC2831" s="2" t="s">
        <v>24</v>
      </c>
      <c r="AD2831" s="2" t="s">
        <v>23</v>
      </c>
      <c r="AE2831" t="str">
        <f t="shared" si="891"/>
        <v>Books</v>
      </c>
      <c r="AF2831" t="str">
        <f t="shared" si="892"/>
        <v>Books</v>
      </c>
      <c r="AG2831" t="str" cm="1">
        <f t="array" ref="AG2831">INDEX(AD:AD,ROW())</f>
        <v>Books</v>
      </c>
      <c r="AH2831">
        <f t="shared" si="900"/>
        <v>4</v>
      </c>
      <c r="AI2831" t="str">
        <f t="shared" si="893"/>
        <v>Books</v>
      </c>
      <c r="AK2831">
        <f t="shared" si="894"/>
        <v>2023</v>
      </c>
      <c r="AL2831">
        <f t="shared" si="895"/>
        <v>10</v>
      </c>
      <c r="AM2831">
        <f t="shared" si="896"/>
        <v>13</v>
      </c>
      <c r="AN2831">
        <f t="shared" si="897"/>
        <v>6</v>
      </c>
      <c r="AO2831" t="str">
        <f t="shared" si="898"/>
        <v>Weekday</v>
      </c>
      <c r="AR2831" s="20">
        <f t="shared" si="899"/>
        <v>0</v>
      </c>
    </row>
    <row r="2832" spans="1:44" x14ac:dyDescent="0.35">
      <c r="A2832" t="str">
        <f t="shared" si="881"/>
        <v>CUST2831</v>
      </c>
      <c r="B2832" s="2" t="s">
        <v>3168</v>
      </c>
      <c r="C2832" s="4">
        <v>45315</v>
      </c>
      <c r="D2832" s="2" t="s">
        <v>331</v>
      </c>
      <c r="E2832" t="s">
        <v>5052</v>
      </c>
      <c r="F2832" s="2" t="s">
        <v>19</v>
      </c>
      <c r="G2832" s="2" t="s">
        <v>60</v>
      </c>
      <c r="H2832" s="2">
        <v>1</v>
      </c>
      <c r="I2832" s="19">
        <v>710.3</v>
      </c>
      <c r="J2832" s="2" t="s">
        <v>20</v>
      </c>
      <c r="K2832" s="2" t="s">
        <v>31</v>
      </c>
      <c r="L2832" s="2">
        <v>4</v>
      </c>
      <c r="M2832" s="18">
        <f t="shared" si="882"/>
        <v>710.3</v>
      </c>
      <c r="T2832" t="str">
        <f t="shared" si="883"/>
        <v>Pending</v>
      </c>
      <c r="U2832" t="str">
        <f t="shared" si="884"/>
        <v>No</v>
      </c>
      <c r="V2832" t="str">
        <f t="shared" si="885"/>
        <v>Yes</v>
      </c>
      <c r="X2832">
        <f t="shared" si="886"/>
        <v>573</v>
      </c>
      <c r="Y2832">
        <f t="shared" si="887"/>
        <v>450</v>
      </c>
      <c r="Z2832" s="18">
        <f t="shared" si="888"/>
        <v>2759712.3299794244</v>
      </c>
      <c r="AA2832" s="18">
        <f t="shared" si="889"/>
        <v>330643.50635802455</v>
      </c>
      <c r="AB2832" s="17">
        <f t="shared" si="890"/>
        <v>3.8641711229946525</v>
      </c>
      <c r="AC2832" s="2" t="s">
        <v>60</v>
      </c>
      <c r="AD2832" s="2" t="s">
        <v>19</v>
      </c>
      <c r="AE2832" t="str">
        <f t="shared" si="891"/>
        <v>Electronics</v>
      </c>
      <c r="AF2832" t="str">
        <f t="shared" si="892"/>
        <v>Electronics</v>
      </c>
      <c r="AG2832" t="str" cm="1">
        <f t="array" ref="AG2832">INDEX(AD:AD,ROW())</f>
        <v>Electronics</v>
      </c>
      <c r="AH2832">
        <f t="shared" si="900"/>
        <v>17</v>
      </c>
      <c r="AI2832" t="str">
        <f t="shared" si="893"/>
        <v>Electronics</v>
      </c>
      <c r="AK2832">
        <f t="shared" si="894"/>
        <v>2024</v>
      </c>
      <c r="AL2832">
        <f t="shared" si="895"/>
        <v>1</v>
      </c>
      <c r="AM2832">
        <f t="shared" si="896"/>
        <v>24</v>
      </c>
      <c r="AN2832">
        <f t="shared" si="897"/>
        <v>4</v>
      </c>
      <c r="AO2832" t="str">
        <f t="shared" si="898"/>
        <v>Weekday</v>
      </c>
      <c r="AR2832" s="20">
        <f t="shared" si="899"/>
        <v>0</v>
      </c>
    </row>
    <row r="2833" spans="1:44" x14ac:dyDescent="0.35">
      <c r="A2833" t="str">
        <f t="shared" si="881"/>
        <v>CUST2832</v>
      </c>
      <c r="B2833" s="2" t="s">
        <v>3169</v>
      </c>
      <c r="C2833" s="4">
        <v>44970</v>
      </c>
      <c r="D2833" s="2" t="s">
        <v>1106</v>
      </c>
      <c r="E2833" t="s">
        <v>5049</v>
      </c>
      <c r="F2833" s="2" t="s">
        <v>29</v>
      </c>
      <c r="G2833" s="2" t="s">
        <v>5041</v>
      </c>
      <c r="H2833" s="2">
        <v>2</v>
      </c>
      <c r="I2833" s="19">
        <v>1367.99</v>
      </c>
      <c r="J2833" s="2" t="s">
        <v>5046</v>
      </c>
      <c r="K2833" s="2" t="s">
        <v>103</v>
      </c>
      <c r="L2833" s="31"/>
      <c r="M2833" s="18">
        <f t="shared" si="882"/>
        <v>2735.98</v>
      </c>
      <c r="T2833" t="str">
        <f t="shared" si="883"/>
        <v>Lost Sale</v>
      </c>
      <c r="U2833" t="str">
        <f t="shared" si="884"/>
        <v>No</v>
      </c>
      <c r="V2833" t="str">
        <f t="shared" si="885"/>
        <v>Yes</v>
      </c>
      <c r="X2833">
        <f t="shared" si="886"/>
        <v>595</v>
      </c>
      <c r="Y2833">
        <f t="shared" si="887"/>
        <v>444</v>
      </c>
      <c r="Z2833" s="18">
        <f t="shared" si="888"/>
        <v>1892867.2841657216</v>
      </c>
      <c r="AA2833" s="18">
        <f t="shared" si="889"/>
        <v>199432.98236095349</v>
      </c>
      <c r="AB2833" s="17">
        <f t="shared" si="890"/>
        <v>3.8949824970828471</v>
      </c>
      <c r="AC2833" s="2" t="s">
        <v>5041</v>
      </c>
      <c r="AD2833" s="2" t="s">
        <v>29</v>
      </c>
      <c r="AE2833" t="str">
        <f t="shared" si="891"/>
        <v>Fashion</v>
      </c>
      <c r="AF2833" t="str">
        <f t="shared" si="892"/>
        <v>Fashion</v>
      </c>
      <c r="AG2833" t="str" cm="1">
        <f t="array" ref="AG2833">INDEX(AD:AD,ROW())</f>
        <v>Fashion</v>
      </c>
      <c r="AH2833">
        <f t="shared" si="900"/>
        <v>15</v>
      </c>
      <c r="AI2833" t="str">
        <f t="shared" si="893"/>
        <v>Fashion</v>
      </c>
      <c r="AK2833">
        <f t="shared" si="894"/>
        <v>2023</v>
      </c>
      <c r="AL2833">
        <f t="shared" si="895"/>
        <v>2</v>
      </c>
      <c r="AM2833">
        <f t="shared" si="896"/>
        <v>13</v>
      </c>
      <c r="AN2833">
        <f t="shared" si="897"/>
        <v>2</v>
      </c>
      <c r="AO2833" t="str">
        <f t="shared" si="898"/>
        <v>Weekday</v>
      </c>
      <c r="AR2833" s="20">
        <f t="shared" si="899"/>
        <v>1</v>
      </c>
    </row>
    <row r="2834" spans="1:44" x14ac:dyDescent="0.35">
      <c r="A2834" t="str">
        <f t="shared" si="881"/>
        <v>CUST2833</v>
      </c>
      <c r="B2834" s="2" t="s">
        <v>3170</v>
      </c>
      <c r="C2834" s="4">
        <v>44940</v>
      </c>
      <c r="D2834" s="2" t="s">
        <v>28</v>
      </c>
      <c r="E2834" t="s">
        <v>5053</v>
      </c>
      <c r="F2834" s="2" t="s">
        <v>42</v>
      </c>
      <c r="G2834" s="2" t="s">
        <v>188</v>
      </c>
      <c r="H2834" s="2">
        <v>1</v>
      </c>
      <c r="I2834" s="19">
        <v>342.12</v>
      </c>
      <c r="J2834" s="2" t="s">
        <v>5046</v>
      </c>
      <c r="K2834" s="2" t="s">
        <v>16</v>
      </c>
      <c r="L2834" s="2">
        <v>3</v>
      </c>
      <c r="M2834" s="18">
        <f t="shared" si="882"/>
        <v>342.12</v>
      </c>
      <c r="T2834" t="str">
        <f t="shared" si="883"/>
        <v>Completed</v>
      </c>
      <c r="U2834" t="str">
        <f t="shared" si="884"/>
        <v>No</v>
      </c>
      <c r="V2834" t="str">
        <f t="shared" si="885"/>
        <v>No</v>
      </c>
      <c r="X2834">
        <f t="shared" si="886"/>
        <v>559</v>
      </c>
      <c r="Y2834">
        <f t="shared" si="887"/>
        <v>408</v>
      </c>
      <c r="Z2834" s="18">
        <f t="shared" si="888"/>
        <v>1098537.4901531704</v>
      </c>
      <c r="AA2834" s="18">
        <f t="shared" si="889"/>
        <v>96724.388030634553</v>
      </c>
      <c r="AB2834" s="17">
        <f t="shared" si="890"/>
        <v>3.9001122334455669</v>
      </c>
      <c r="AC2834" s="2" t="s">
        <v>188</v>
      </c>
      <c r="AD2834" s="2" t="s">
        <v>42</v>
      </c>
      <c r="AE2834" t="str">
        <f t="shared" si="891"/>
        <v>Beauty</v>
      </c>
      <c r="AF2834" t="str">
        <f t="shared" si="892"/>
        <v>Beauty</v>
      </c>
      <c r="AG2834" t="str" cm="1">
        <f t="array" ref="AG2834">INDEX(AD:AD,ROW())</f>
        <v>Beauty</v>
      </c>
      <c r="AH2834">
        <f t="shared" si="900"/>
        <v>80</v>
      </c>
      <c r="AI2834" t="str">
        <f t="shared" si="893"/>
        <v>Beauty</v>
      </c>
      <c r="AK2834">
        <f t="shared" si="894"/>
        <v>2023</v>
      </c>
      <c r="AL2834">
        <f t="shared" si="895"/>
        <v>1</v>
      </c>
      <c r="AM2834">
        <f t="shared" si="896"/>
        <v>14</v>
      </c>
      <c r="AN2834">
        <f t="shared" si="897"/>
        <v>7</v>
      </c>
      <c r="AO2834" t="str">
        <f t="shared" si="898"/>
        <v>Weekend</v>
      </c>
      <c r="AR2834" s="20">
        <f t="shared" si="899"/>
        <v>0</v>
      </c>
    </row>
    <row r="2835" spans="1:44" x14ac:dyDescent="0.35">
      <c r="A2835" t="str">
        <f t="shared" si="881"/>
        <v>CUST2834</v>
      </c>
      <c r="B2835" s="2" t="s">
        <v>3171</v>
      </c>
      <c r="C2835" s="4">
        <v>45079</v>
      </c>
      <c r="D2835" s="2" t="s">
        <v>817</v>
      </c>
      <c r="E2835" t="s">
        <v>5051</v>
      </c>
      <c r="F2835" s="2" t="s">
        <v>23</v>
      </c>
      <c r="G2835" s="2" t="s">
        <v>68</v>
      </c>
      <c r="H2835" s="2">
        <v>1</v>
      </c>
      <c r="I2835" s="19">
        <v>572.69000000000005</v>
      </c>
      <c r="J2835" s="2" t="s">
        <v>5047</v>
      </c>
      <c r="K2835" s="2" t="s">
        <v>103</v>
      </c>
      <c r="L2835" s="2">
        <v>4</v>
      </c>
      <c r="M2835" s="18">
        <f t="shared" si="882"/>
        <v>572.69000000000005</v>
      </c>
      <c r="T2835" t="str">
        <f t="shared" si="883"/>
        <v>Lost Sale</v>
      </c>
      <c r="U2835" t="str">
        <f t="shared" si="884"/>
        <v>No</v>
      </c>
      <c r="V2835" t="str">
        <f t="shared" si="885"/>
        <v>Yes</v>
      </c>
      <c r="X2835">
        <f t="shared" si="886"/>
        <v>619</v>
      </c>
      <c r="Y2835">
        <f t="shared" si="887"/>
        <v>468</v>
      </c>
      <c r="Z2835" s="18">
        <f t="shared" si="888"/>
        <v>594714.6477588166</v>
      </c>
      <c r="AA2835" s="18">
        <f t="shared" si="889"/>
        <v>60882.938065984097</v>
      </c>
      <c r="AB2835" s="17">
        <f t="shared" si="890"/>
        <v>3.804733727810651</v>
      </c>
      <c r="AC2835" s="2" t="s">
        <v>68</v>
      </c>
      <c r="AD2835" s="2" t="s">
        <v>23</v>
      </c>
      <c r="AE2835" t="str">
        <f t="shared" si="891"/>
        <v>Books</v>
      </c>
      <c r="AF2835" t="str">
        <f t="shared" si="892"/>
        <v>Books</v>
      </c>
      <c r="AG2835" t="str" cm="1">
        <f t="array" ref="AG2835">INDEX(AD:AD,ROW())</f>
        <v>Books</v>
      </c>
      <c r="AH2835">
        <f t="shared" si="900"/>
        <v>20</v>
      </c>
      <c r="AI2835" t="str">
        <f t="shared" si="893"/>
        <v>Books</v>
      </c>
      <c r="AK2835">
        <f t="shared" si="894"/>
        <v>2023</v>
      </c>
      <c r="AL2835">
        <f t="shared" si="895"/>
        <v>6</v>
      </c>
      <c r="AM2835">
        <f t="shared" si="896"/>
        <v>2</v>
      </c>
      <c r="AN2835">
        <f t="shared" si="897"/>
        <v>6</v>
      </c>
      <c r="AO2835" t="str">
        <f t="shared" si="898"/>
        <v>Weekday</v>
      </c>
      <c r="AR2835" s="20">
        <f t="shared" si="899"/>
        <v>1</v>
      </c>
    </row>
    <row r="2836" spans="1:44" x14ac:dyDescent="0.35">
      <c r="A2836" t="str">
        <f t="shared" si="881"/>
        <v>CUST2835</v>
      </c>
      <c r="B2836" s="2" t="s">
        <v>3172</v>
      </c>
      <c r="C2836" s="4">
        <v>45217</v>
      </c>
      <c r="D2836" s="2" t="s">
        <v>342</v>
      </c>
      <c r="E2836" t="s">
        <v>5055</v>
      </c>
      <c r="F2836" s="2" t="s">
        <v>29</v>
      </c>
      <c r="G2836" s="2" t="s">
        <v>30</v>
      </c>
      <c r="H2836" s="2">
        <v>1</v>
      </c>
      <c r="I2836" s="19">
        <v>1345.98</v>
      </c>
      <c r="J2836" s="2" t="s">
        <v>50</v>
      </c>
      <c r="K2836" s="2" t="s">
        <v>16</v>
      </c>
      <c r="L2836" s="2">
        <v>3</v>
      </c>
      <c r="M2836" s="18">
        <f t="shared" si="882"/>
        <v>1345.98</v>
      </c>
      <c r="T2836" t="str">
        <f t="shared" si="883"/>
        <v>Completed</v>
      </c>
      <c r="U2836" t="str">
        <f t="shared" si="884"/>
        <v>Yes</v>
      </c>
      <c r="V2836" t="str">
        <f t="shared" si="885"/>
        <v>No</v>
      </c>
      <c r="X2836">
        <f t="shared" si="886"/>
        <v>567</v>
      </c>
      <c r="Y2836">
        <f t="shared" si="887"/>
        <v>440</v>
      </c>
      <c r="Z2836" s="18">
        <f t="shared" si="888"/>
        <v>1892867.2841657216</v>
      </c>
      <c r="AA2836" s="18">
        <f t="shared" si="889"/>
        <v>199432.98236095349</v>
      </c>
      <c r="AB2836" s="17">
        <f t="shared" si="890"/>
        <v>3.8949824970828471</v>
      </c>
      <c r="AC2836" s="2" t="s">
        <v>30</v>
      </c>
      <c r="AD2836" s="2" t="s">
        <v>29</v>
      </c>
      <c r="AE2836" t="str">
        <f t="shared" si="891"/>
        <v>Fashion</v>
      </c>
      <c r="AF2836" t="str">
        <f t="shared" si="892"/>
        <v>Fashion</v>
      </c>
      <c r="AG2836" t="str" cm="1">
        <f t="array" ref="AG2836">INDEX(AD:AD,ROW())</f>
        <v>Fashion</v>
      </c>
      <c r="AH2836">
        <f t="shared" si="900"/>
        <v>6</v>
      </c>
      <c r="AI2836" t="str">
        <f t="shared" si="893"/>
        <v>Fashion</v>
      </c>
      <c r="AK2836">
        <f t="shared" si="894"/>
        <v>2023</v>
      </c>
      <c r="AL2836">
        <f t="shared" si="895"/>
        <v>10</v>
      </c>
      <c r="AM2836">
        <f t="shared" si="896"/>
        <v>18</v>
      </c>
      <c r="AN2836">
        <f t="shared" si="897"/>
        <v>4</v>
      </c>
      <c r="AO2836" t="str">
        <f t="shared" si="898"/>
        <v>Weekday</v>
      </c>
      <c r="AR2836" s="20">
        <f t="shared" si="899"/>
        <v>0</v>
      </c>
    </row>
    <row r="2837" spans="1:44" x14ac:dyDescent="0.35">
      <c r="A2837" t="str">
        <f t="shared" si="881"/>
        <v>CUST2836</v>
      </c>
      <c r="B2837" s="2" t="s">
        <v>3173</v>
      </c>
      <c r="C2837" s="4">
        <v>45247</v>
      </c>
      <c r="D2837" s="2" t="s">
        <v>225</v>
      </c>
      <c r="E2837" t="s">
        <v>5050</v>
      </c>
      <c r="F2837" s="2" t="s">
        <v>23</v>
      </c>
      <c r="G2837" s="2" t="s">
        <v>68</v>
      </c>
      <c r="H2837" s="2">
        <v>1</v>
      </c>
      <c r="I2837" s="19">
        <v>345.23</v>
      </c>
      <c r="J2837" s="2" t="s">
        <v>50</v>
      </c>
      <c r="K2837" s="2" t="s">
        <v>31</v>
      </c>
      <c r="L2837" s="2">
        <v>5</v>
      </c>
      <c r="M2837" s="18">
        <f t="shared" si="882"/>
        <v>345.23</v>
      </c>
      <c r="T2837" t="str">
        <f t="shared" si="883"/>
        <v>Pending</v>
      </c>
      <c r="U2837" t="str">
        <f t="shared" si="884"/>
        <v>No</v>
      </c>
      <c r="V2837" t="str">
        <f t="shared" si="885"/>
        <v>Yes</v>
      </c>
      <c r="X2837">
        <f t="shared" si="886"/>
        <v>589</v>
      </c>
      <c r="Y2837">
        <f t="shared" si="887"/>
        <v>426</v>
      </c>
      <c r="Z2837" s="18">
        <f t="shared" si="888"/>
        <v>594714.6477588166</v>
      </c>
      <c r="AA2837" s="18">
        <f t="shared" si="889"/>
        <v>60882.938065984097</v>
      </c>
      <c r="AB2837" s="17">
        <f t="shared" si="890"/>
        <v>3.804733727810651</v>
      </c>
      <c r="AC2837" s="2" t="s">
        <v>68</v>
      </c>
      <c r="AD2837" s="2" t="s">
        <v>23</v>
      </c>
      <c r="AE2837" t="str">
        <f t="shared" si="891"/>
        <v>Books</v>
      </c>
      <c r="AF2837" t="str">
        <f t="shared" si="892"/>
        <v>Books</v>
      </c>
      <c r="AG2837" t="str" cm="1">
        <f t="array" ref="AG2837">INDEX(AD:AD,ROW())</f>
        <v>Books</v>
      </c>
      <c r="AH2837">
        <f t="shared" si="900"/>
        <v>20</v>
      </c>
      <c r="AI2837" t="str">
        <f t="shared" si="893"/>
        <v>Books</v>
      </c>
      <c r="AK2837">
        <f t="shared" si="894"/>
        <v>2023</v>
      </c>
      <c r="AL2837">
        <f t="shared" si="895"/>
        <v>11</v>
      </c>
      <c r="AM2837">
        <f t="shared" si="896"/>
        <v>17</v>
      </c>
      <c r="AN2837">
        <f t="shared" si="897"/>
        <v>6</v>
      </c>
      <c r="AO2837" t="str">
        <f t="shared" si="898"/>
        <v>Weekday</v>
      </c>
      <c r="AR2837" s="20">
        <f t="shared" si="899"/>
        <v>0</v>
      </c>
    </row>
    <row r="2838" spans="1:44" x14ac:dyDescent="0.35">
      <c r="A2838" t="str">
        <f t="shared" si="881"/>
        <v>CUST2837</v>
      </c>
      <c r="B2838" s="2" t="s">
        <v>3174</v>
      </c>
      <c r="C2838" s="4">
        <v>45337</v>
      </c>
      <c r="D2838" s="2" t="s">
        <v>785</v>
      </c>
      <c r="E2838" t="s">
        <v>5055</v>
      </c>
      <c r="F2838" s="2" t="s">
        <v>13</v>
      </c>
      <c r="G2838" s="2" t="s">
        <v>95</v>
      </c>
      <c r="H2838" s="2">
        <v>1</v>
      </c>
      <c r="I2838" s="19">
        <v>692.83</v>
      </c>
      <c r="J2838" s="2" t="s">
        <v>5046</v>
      </c>
      <c r="K2838" s="2" t="s">
        <v>16</v>
      </c>
      <c r="L2838" s="2">
        <v>5</v>
      </c>
      <c r="M2838" s="18">
        <f t="shared" si="882"/>
        <v>692.83</v>
      </c>
      <c r="T2838" t="str">
        <f t="shared" si="883"/>
        <v>Completed</v>
      </c>
      <c r="U2838" t="str">
        <f t="shared" si="884"/>
        <v>No</v>
      </c>
      <c r="V2838" t="str">
        <f t="shared" si="885"/>
        <v>No</v>
      </c>
      <c r="X2838">
        <f t="shared" si="886"/>
        <v>567</v>
      </c>
      <c r="Y2838">
        <f t="shared" si="887"/>
        <v>440</v>
      </c>
      <c r="Z2838" s="18">
        <f t="shared" si="888"/>
        <v>1463424.4009529033</v>
      </c>
      <c r="AA2838" s="18">
        <f t="shared" si="889"/>
        <v>118285.78776560788</v>
      </c>
      <c r="AB2838" s="17">
        <f t="shared" si="890"/>
        <v>3.8140589569160999</v>
      </c>
      <c r="AC2838" s="2" t="s">
        <v>95</v>
      </c>
      <c r="AD2838" s="2" t="s">
        <v>13</v>
      </c>
      <c r="AE2838" t="str">
        <f t="shared" si="891"/>
        <v>Home &amp; Kitchen</v>
      </c>
      <c r="AF2838" t="str">
        <f t="shared" si="892"/>
        <v>Home &amp; Kitchen</v>
      </c>
      <c r="AG2838" t="str" cm="1">
        <f t="array" ref="AG2838">INDEX(AD:AD,ROW())</f>
        <v>Home &amp; Kitchen</v>
      </c>
      <c r="AH2838">
        <f t="shared" si="900"/>
        <v>32</v>
      </c>
      <c r="AI2838" t="str">
        <f t="shared" si="893"/>
        <v>Home &amp; Kitchen</v>
      </c>
      <c r="AK2838">
        <f t="shared" si="894"/>
        <v>2024</v>
      </c>
      <c r="AL2838">
        <f t="shared" si="895"/>
        <v>2</v>
      </c>
      <c r="AM2838">
        <f t="shared" si="896"/>
        <v>15</v>
      </c>
      <c r="AN2838">
        <f t="shared" si="897"/>
        <v>5</v>
      </c>
      <c r="AO2838" t="str">
        <f t="shared" si="898"/>
        <v>Weekday</v>
      </c>
      <c r="AR2838" s="20">
        <f t="shared" si="899"/>
        <v>0</v>
      </c>
    </row>
    <row r="2839" spans="1:44" x14ac:dyDescent="0.35">
      <c r="A2839" t="str">
        <f t="shared" si="881"/>
        <v>CUST2838</v>
      </c>
      <c r="B2839" s="2" t="s">
        <v>3175</v>
      </c>
      <c r="C2839" s="4">
        <v>45563</v>
      </c>
      <c r="D2839" s="2" t="s">
        <v>421</v>
      </c>
      <c r="E2839" t="s">
        <v>5053</v>
      </c>
      <c r="F2839" s="2" t="s">
        <v>23</v>
      </c>
      <c r="G2839" s="2" t="s">
        <v>65</v>
      </c>
      <c r="H2839" s="2">
        <v>1</v>
      </c>
      <c r="I2839" s="19">
        <v>150.07</v>
      </c>
      <c r="J2839" s="2" t="s">
        <v>50</v>
      </c>
      <c r="K2839" s="2" t="s">
        <v>16</v>
      </c>
      <c r="L2839" s="2">
        <v>4</v>
      </c>
      <c r="M2839" s="18">
        <f t="shared" si="882"/>
        <v>150.07</v>
      </c>
      <c r="T2839" t="str">
        <f t="shared" si="883"/>
        <v>Completed</v>
      </c>
      <c r="U2839" t="str">
        <f t="shared" si="884"/>
        <v>No</v>
      </c>
      <c r="V2839" t="str">
        <f t="shared" si="885"/>
        <v>No</v>
      </c>
      <c r="X2839">
        <f t="shared" si="886"/>
        <v>559</v>
      </c>
      <c r="Y2839">
        <f t="shared" si="887"/>
        <v>408</v>
      </c>
      <c r="Z2839" s="18">
        <f t="shared" si="888"/>
        <v>594714.6477588166</v>
      </c>
      <c r="AA2839" s="18">
        <f t="shared" si="889"/>
        <v>60882.938065984097</v>
      </c>
      <c r="AB2839" s="17">
        <f t="shared" si="890"/>
        <v>3.804733727810651</v>
      </c>
      <c r="AC2839" s="2" t="s">
        <v>65</v>
      </c>
      <c r="AD2839" s="2" t="s">
        <v>23</v>
      </c>
      <c r="AE2839" t="str">
        <f t="shared" si="891"/>
        <v>Books</v>
      </c>
      <c r="AF2839" t="str">
        <f t="shared" si="892"/>
        <v>Books</v>
      </c>
      <c r="AG2839" t="str" cm="1">
        <f t="array" ref="AG2839">INDEX(AD:AD,ROW())</f>
        <v>Books</v>
      </c>
      <c r="AH2839">
        <f t="shared" si="900"/>
        <v>19</v>
      </c>
      <c r="AI2839" t="str">
        <f t="shared" si="893"/>
        <v>Books</v>
      </c>
      <c r="AK2839">
        <f t="shared" si="894"/>
        <v>2024</v>
      </c>
      <c r="AL2839">
        <f t="shared" si="895"/>
        <v>9</v>
      </c>
      <c r="AM2839">
        <f t="shared" si="896"/>
        <v>28</v>
      </c>
      <c r="AN2839">
        <f t="shared" si="897"/>
        <v>7</v>
      </c>
      <c r="AO2839" t="str">
        <f t="shared" si="898"/>
        <v>Weekend</v>
      </c>
      <c r="AR2839" s="20">
        <f t="shared" si="899"/>
        <v>0</v>
      </c>
    </row>
    <row r="2840" spans="1:44" x14ac:dyDescent="0.35">
      <c r="A2840" t="str">
        <f t="shared" si="881"/>
        <v>CUST2839</v>
      </c>
      <c r="B2840" s="2" t="s">
        <v>3176</v>
      </c>
      <c r="C2840" s="4">
        <v>45341</v>
      </c>
      <c r="D2840" s="2" t="s">
        <v>550</v>
      </c>
      <c r="E2840" t="s">
        <v>5049</v>
      </c>
      <c r="F2840" s="2" t="s">
        <v>42</v>
      </c>
      <c r="G2840" s="2" t="s">
        <v>188</v>
      </c>
      <c r="H2840" s="2">
        <v>1</v>
      </c>
      <c r="I2840" s="19">
        <v>1382.84</v>
      </c>
      <c r="J2840" s="2" t="s">
        <v>50</v>
      </c>
      <c r="K2840" s="2" t="s">
        <v>31</v>
      </c>
      <c r="L2840" s="2">
        <v>4</v>
      </c>
      <c r="M2840" s="18">
        <f t="shared" si="882"/>
        <v>1382.84</v>
      </c>
      <c r="T2840" t="str">
        <f t="shared" si="883"/>
        <v>Pending</v>
      </c>
      <c r="U2840" t="str">
        <f t="shared" si="884"/>
        <v>No</v>
      </c>
      <c r="V2840" t="str">
        <f t="shared" si="885"/>
        <v>Yes</v>
      </c>
      <c r="X2840">
        <f t="shared" si="886"/>
        <v>595</v>
      </c>
      <c r="Y2840">
        <f t="shared" si="887"/>
        <v>444</v>
      </c>
      <c r="Z2840" s="18">
        <f t="shared" si="888"/>
        <v>1098537.4901531704</v>
      </c>
      <c r="AA2840" s="18">
        <f t="shared" si="889"/>
        <v>96724.388030634553</v>
      </c>
      <c r="AB2840" s="17">
        <f t="shared" si="890"/>
        <v>3.9001122334455669</v>
      </c>
      <c r="AC2840" s="2" t="s">
        <v>188</v>
      </c>
      <c r="AD2840" s="2" t="s">
        <v>42</v>
      </c>
      <c r="AE2840" t="str">
        <f t="shared" si="891"/>
        <v>Beauty</v>
      </c>
      <c r="AF2840" t="str">
        <f t="shared" si="892"/>
        <v>Beauty</v>
      </c>
      <c r="AG2840" t="str" cm="1">
        <f t="array" ref="AG2840">INDEX(AD:AD,ROW())</f>
        <v>Beauty</v>
      </c>
      <c r="AH2840">
        <f t="shared" si="900"/>
        <v>80</v>
      </c>
      <c r="AI2840" t="str">
        <f t="shared" si="893"/>
        <v>Beauty</v>
      </c>
      <c r="AK2840">
        <f t="shared" si="894"/>
        <v>2024</v>
      </c>
      <c r="AL2840">
        <f t="shared" si="895"/>
        <v>2</v>
      </c>
      <c r="AM2840">
        <f t="shared" si="896"/>
        <v>19</v>
      </c>
      <c r="AN2840">
        <f t="shared" si="897"/>
        <v>2</v>
      </c>
      <c r="AO2840" t="str">
        <f t="shared" si="898"/>
        <v>Weekday</v>
      </c>
      <c r="AR2840" s="20">
        <f t="shared" si="899"/>
        <v>0</v>
      </c>
    </row>
    <row r="2841" spans="1:44" x14ac:dyDescent="0.35">
      <c r="A2841" t="str">
        <f t="shared" si="881"/>
        <v>CUST2840</v>
      </c>
      <c r="B2841" s="2" t="s">
        <v>3177</v>
      </c>
      <c r="C2841" s="4">
        <v>45354</v>
      </c>
      <c r="D2841" s="2" t="s">
        <v>62</v>
      </c>
      <c r="E2841" t="s">
        <v>5049</v>
      </c>
      <c r="F2841" s="2" t="s">
        <v>19</v>
      </c>
      <c r="G2841" s="2" t="s">
        <v>5040</v>
      </c>
      <c r="H2841" s="2">
        <v>1</v>
      </c>
      <c r="I2841" s="19">
        <v>629.41</v>
      </c>
      <c r="J2841" s="2" t="s">
        <v>50</v>
      </c>
      <c r="K2841" s="2" t="s">
        <v>16</v>
      </c>
      <c r="L2841" s="2">
        <v>5</v>
      </c>
      <c r="M2841" s="18">
        <f t="shared" si="882"/>
        <v>629.41</v>
      </c>
      <c r="T2841" t="str">
        <f t="shared" si="883"/>
        <v>Completed</v>
      </c>
      <c r="U2841" t="str">
        <f t="shared" si="884"/>
        <v>No</v>
      </c>
      <c r="V2841" t="str">
        <f t="shared" si="885"/>
        <v>No</v>
      </c>
      <c r="X2841">
        <f t="shared" si="886"/>
        <v>595</v>
      </c>
      <c r="Y2841">
        <f t="shared" si="887"/>
        <v>444</v>
      </c>
      <c r="Z2841" s="18">
        <f t="shared" si="888"/>
        <v>2759712.3299794244</v>
      </c>
      <c r="AA2841" s="18">
        <f t="shared" si="889"/>
        <v>330643.50635802455</v>
      </c>
      <c r="AB2841" s="17">
        <f t="shared" si="890"/>
        <v>3.8641711229946525</v>
      </c>
      <c r="AC2841" s="2" t="s">
        <v>5040</v>
      </c>
      <c r="AD2841" s="2" t="s">
        <v>19</v>
      </c>
      <c r="AE2841" t="str">
        <f t="shared" si="891"/>
        <v>Electronics</v>
      </c>
      <c r="AF2841" t="str">
        <f t="shared" si="892"/>
        <v>Electronics</v>
      </c>
      <c r="AG2841" t="str" cm="1">
        <f t="array" ref="AG2841">INDEX(AD:AD,ROW())</f>
        <v>Electronics</v>
      </c>
      <c r="AH2841">
        <f t="shared" si="900"/>
        <v>13</v>
      </c>
      <c r="AI2841" t="str">
        <f t="shared" si="893"/>
        <v>Electronics</v>
      </c>
      <c r="AK2841">
        <f t="shared" si="894"/>
        <v>2024</v>
      </c>
      <c r="AL2841">
        <f t="shared" si="895"/>
        <v>3</v>
      </c>
      <c r="AM2841">
        <f t="shared" si="896"/>
        <v>3</v>
      </c>
      <c r="AN2841">
        <f t="shared" si="897"/>
        <v>1</v>
      </c>
      <c r="AO2841" t="str">
        <f t="shared" si="898"/>
        <v>Weekend</v>
      </c>
      <c r="AR2841" s="20">
        <f t="shared" si="899"/>
        <v>0</v>
      </c>
    </row>
    <row r="2842" spans="1:44" x14ac:dyDescent="0.35">
      <c r="A2842" t="str">
        <f t="shared" si="881"/>
        <v>CUST2841</v>
      </c>
      <c r="B2842" s="2" t="s">
        <v>3178</v>
      </c>
      <c r="C2842" s="4">
        <v>45391</v>
      </c>
      <c r="D2842" s="2" t="s">
        <v>688</v>
      </c>
      <c r="E2842" t="s">
        <v>5049</v>
      </c>
      <c r="F2842" s="2" t="s">
        <v>19</v>
      </c>
      <c r="G2842" s="2" t="s">
        <v>128</v>
      </c>
      <c r="H2842" s="2">
        <v>1</v>
      </c>
      <c r="I2842" s="19">
        <v>1792.16</v>
      </c>
      <c r="J2842" s="2" t="s">
        <v>5046</v>
      </c>
      <c r="K2842" s="2" t="s">
        <v>103</v>
      </c>
      <c r="L2842" s="2">
        <v>4</v>
      </c>
      <c r="M2842" s="18">
        <f t="shared" si="882"/>
        <v>1792.16</v>
      </c>
      <c r="T2842" t="str">
        <f t="shared" si="883"/>
        <v>Lost Sale</v>
      </c>
      <c r="U2842" t="str">
        <f t="shared" si="884"/>
        <v>No</v>
      </c>
      <c r="V2842" t="str">
        <f t="shared" si="885"/>
        <v>Yes</v>
      </c>
      <c r="X2842">
        <f t="shared" si="886"/>
        <v>595</v>
      </c>
      <c r="Y2842">
        <f t="shared" si="887"/>
        <v>444</v>
      </c>
      <c r="Z2842" s="18">
        <f t="shared" si="888"/>
        <v>2759712.3299794244</v>
      </c>
      <c r="AA2842" s="18">
        <f t="shared" si="889"/>
        <v>330643.50635802455</v>
      </c>
      <c r="AB2842" s="17">
        <f t="shared" si="890"/>
        <v>3.8641711229946525</v>
      </c>
      <c r="AC2842" s="2" t="s">
        <v>128</v>
      </c>
      <c r="AD2842" s="2" t="s">
        <v>19</v>
      </c>
      <c r="AE2842" t="str">
        <f t="shared" si="891"/>
        <v>Electronics</v>
      </c>
      <c r="AF2842" t="str">
        <f t="shared" si="892"/>
        <v>Electronics</v>
      </c>
      <c r="AG2842" t="str" cm="1">
        <f t="array" ref="AG2842">INDEX(AD:AD,ROW())</f>
        <v>Electronics</v>
      </c>
      <c r="AH2842">
        <f t="shared" si="900"/>
        <v>48</v>
      </c>
      <c r="AI2842" t="str">
        <f t="shared" si="893"/>
        <v>Electronics</v>
      </c>
      <c r="AK2842">
        <f t="shared" si="894"/>
        <v>2024</v>
      </c>
      <c r="AL2842">
        <f t="shared" si="895"/>
        <v>4</v>
      </c>
      <c r="AM2842">
        <f t="shared" si="896"/>
        <v>9</v>
      </c>
      <c r="AN2842">
        <f t="shared" si="897"/>
        <v>3</v>
      </c>
      <c r="AO2842" t="str">
        <f t="shared" si="898"/>
        <v>Weekday</v>
      </c>
      <c r="AR2842" s="20">
        <f t="shared" si="899"/>
        <v>1</v>
      </c>
    </row>
    <row r="2843" spans="1:44" x14ac:dyDescent="0.35">
      <c r="A2843" t="str">
        <f t="shared" si="881"/>
        <v>CUST2842</v>
      </c>
      <c r="B2843" s="2" t="s">
        <v>3179</v>
      </c>
      <c r="C2843" s="4">
        <v>45233</v>
      </c>
      <c r="D2843" s="2" t="s">
        <v>333</v>
      </c>
      <c r="E2843" t="s">
        <v>5053</v>
      </c>
      <c r="F2843" s="2" t="s">
        <v>29</v>
      </c>
      <c r="G2843" s="2" t="s">
        <v>121</v>
      </c>
      <c r="H2843" s="2">
        <v>1</v>
      </c>
      <c r="I2843" s="19">
        <v>887.42</v>
      </c>
      <c r="J2843" s="2" t="s">
        <v>50</v>
      </c>
      <c r="K2843" s="2" t="s">
        <v>16</v>
      </c>
      <c r="L2843" s="2">
        <v>5</v>
      </c>
      <c r="M2843" s="18">
        <f t="shared" si="882"/>
        <v>887.42</v>
      </c>
      <c r="T2843" t="str">
        <f t="shared" si="883"/>
        <v>Completed</v>
      </c>
      <c r="U2843" t="str">
        <f t="shared" si="884"/>
        <v>No</v>
      </c>
      <c r="V2843" t="str">
        <f t="shared" si="885"/>
        <v>No</v>
      </c>
      <c r="X2843">
        <f t="shared" si="886"/>
        <v>559</v>
      </c>
      <c r="Y2843">
        <f t="shared" si="887"/>
        <v>408</v>
      </c>
      <c r="Z2843" s="18">
        <f t="shared" si="888"/>
        <v>1892867.2841657216</v>
      </c>
      <c r="AA2843" s="18">
        <f t="shared" si="889"/>
        <v>199432.98236095349</v>
      </c>
      <c r="AB2843" s="17">
        <f t="shared" si="890"/>
        <v>3.8949824970828471</v>
      </c>
      <c r="AC2843" s="2" t="s">
        <v>121</v>
      </c>
      <c r="AD2843" s="2" t="s">
        <v>29</v>
      </c>
      <c r="AE2843" t="str">
        <f t="shared" si="891"/>
        <v>Fashion</v>
      </c>
      <c r="AF2843" t="str">
        <f t="shared" si="892"/>
        <v>Fashion</v>
      </c>
      <c r="AG2843" t="str" cm="1">
        <f t="array" ref="AG2843">INDEX(AD:AD,ROW())</f>
        <v>Fashion</v>
      </c>
      <c r="AH2843">
        <f t="shared" si="900"/>
        <v>45</v>
      </c>
      <c r="AI2843" t="str">
        <f t="shared" si="893"/>
        <v>Fashion</v>
      </c>
      <c r="AK2843">
        <f t="shared" si="894"/>
        <v>2023</v>
      </c>
      <c r="AL2843">
        <f t="shared" si="895"/>
        <v>11</v>
      </c>
      <c r="AM2843">
        <f t="shared" si="896"/>
        <v>3</v>
      </c>
      <c r="AN2843">
        <f t="shared" si="897"/>
        <v>6</v>
      </c>
      <c r="AO2843" t="str">
        <f t="shared" si="898"/>
        <v>Weekday</v>
      </c>
      <c r="AR2843" s="20">
        <f t="shared" si="899"/>
        <v>0</v>
      </c>
    </row>
    <row r="2844" spans="1:44" x14ac:dyDescent="0.35">
      <c r="A2844" t="str">
        <f t="shared" si="881"/>
        <v>CUST2843</v>
      </c>
      <c r="B2844" s="2" t="s">
        <v>3180</v>
      </c>
      <c r="C2844" s="4">
        <v>45765</v>
      </c>
      <c r="D2844" s="2" t="s">
        <v>460</v>
      </c>
      <c r="E2844" t="s">
        <v>5049</v>
      </c>
      <c r="F2844" s="2" t="s">
        <v>23</v>
      </c>
      <c r="G2844" s="2" t="s">
        <v>68</v>
      </c>
      <c r="H2844" s="2">
        <v>2</v>
      </c>
      <c r="I2844" s="19">
        <v>345.18</v>
      </c>
      <c r="J2844" s="2" t="s">
        <v>5038</v>
      </c>
      <c r="K2844" s="2" t="s">
        <v>31</v>
      </c>
      <c r="L2844" s="2">
        <v>4</v>
      </c>
      <c r="M2844" s="18">
        <f t="shared" si="882"/>
        <v>690.36</v>
      </c>
      <c r="T2844" t="str">
        <f t="shared" si="883"/>
        <v>Pending</v>
      </c>
      <c r="U2844" t="str">
        <f t="shared" si="884"/>
        <v>No</v>
      </c>
      <c r="V2844" t="str">
        <f t="shared" si="885"/>
        <v>Yes</v>
      </c>
      <c r="X2844">
        <f t="shared" si="886"/>
        <v>595</v>
      </c>
      <c r="Y2844">
        <f t="shared" si="887"/>
        <v>444</v>
      </c>
      <c r="Z2844" s="18">
        <f t="shared" si="888"/>
        <v>594714.6477588166</v>
      </c>
      <c r="AA2844" s="18">
        <f t="shared" si="889"/>
        <v>60882.938065984097</v>
      </c>
      <c r="AB2844" s="17">
        <f t="shared" si="890"/>
        <v>3.804733727810651</v>
      </c>
      <c r="AC2844" s="2" t="s">
        <v>68</v>
      </c>
      <c r="AD2844" s="2" t="s">
        <v>23</v>
      </c>
      <c r="AE2844" t="str">
        <f t="shared" si="891"/>
        <v>Books</v>
      </c>
      <c r="AF2844" t="str">
        <f t="shared" si="892"/>
        <v>Books</v>
      </c>
      <c r="AG2844" t="str" cm="1">
        <f t="array" ref="AG2844">INDEX(AD:AD,ROW())</f>
        <v>Books</v>
      </c>
      <c r="AH2844">
        <f t="shared" si="900"/>
        <v>20</v>
      </c>
      <c r="AI2844" t="str">
        <f t="shared" si="893"/>
        <v>Books</v>
      </c>
      <c r="AK2844">
        <f t="shared" si="894"/>
        <v>2025</v>
      </c>
      <c r="AL2844">
        <f t="shared" si="895"/>
        <v>4</v>
      </c>
      <c r="AM2844">
        <f t="shared" si="896"/>
        <v>18</v>
      </c>
      <c r="AN2844">
        <f t="shared" si="897"/>
        <v>6</v>
      </c>
      <c r="AO2844" t="str">
        <f t="shared" si="898"/>
        <v>Weekday</v>
      </c>
      <c r="AR2844" s="20">
        <f t="shared" si="899"/>
        <v>0</v>
      </c>
    </row>
    <row r="2845" spans="1:44" x14ac:dyDescent="0.35">
      <c r="A2845" t="str">
        <f t="shared" si="881"/>
        <v>CUST2844</v>
      </c>
      <c r="B2845" s="2" t="s">
        <v>3181</v>
      </c>
      <c r="C2845" s="4">
        <v>45742</v>
      </c>
      <c r="D2845" s="2" t="s">
        <v>400</v>
      </c>
      <c r="E2845" t="s">
        <v>5049</v>
      </c>
      <c r="F2845" s="2" t="s">
        <v>19</v>
      </c>
      <c r="G2845" s="2" t="s">
        <v>49</v>
      </c>
      <c r="H2845" s="2">
        <v>2</v>
      </c>
      <c r="I2845" s="19">
        <v>2651.11</v>
      </c>
      <c r="J2845" s="2" t="s">
        <v>20</v>
      </c>
      <c r="K2845" s="2" t="s">
        <v>16</v>
      </c>
      <c r="L2845" s="2">
        <v>4</v>
      </c>
      <c r="M2845" s="18">
        <f t="shared" si="882"/>
        <v>5302.22</v>
      </c>
      <c r="T2845" t="str">
        <f t="shared" si="883"/>
        <v>Completed</v>
      </c>
      <c r="U2845" t="str">
        <f t="shared" si="884"/>
        <v>Yes</v>
      </c>
      <c r="V2845" t="str">
        <f t="shared" si="885"/>
        <v>No</v>
      </c>
      <c r="X2845">
        <f t="shared" si="886"/>
        <v>595</v>
      </c>
      <c r="Y2845">
        <f t="shared" si="887"/>
        <v>444</v>
      </c>
      <c r="Z2845" s="18">
        <f t="shared" si="888"/>
        <v>2759712.3299794244</v>
      </c>
      <c r="AA2845" s="18">
        <f t="shared" si="889"/>
        <v>330643.50635802455</v>
      </c>
      <c r="AB2845" s="17">
        <f t="shared" si="890"/>
        <v>3.8641711229946525</v>
      </c>
      <c r="AC2845" s="2" t="s">
        <v>49</v>
      </c>
      <c r="AD2845" s="2" t="s">
        <v>19</v>
      </c>
      <c r="AE2845" t="str">
        <f t="shared" si="891"/>
        <v>Electronics</v>
      </c>
      <c r="AF2845" t="str">
        <f t="shared" si="892"/>
        <v>Electronics</v>
      </c>
      <c r="AG2845" t="str" cm="1">
        <f t="array" ref="AG2845">INDEX(AD:AD,ROW())</f>
        <v>Electronics</v>
      </c>
      <c r="AH2845">
        <f t="shared" si="900"/>
        <v>12</v>
      </c>
      <c r="AI2845" t="str">
        <f t="shared" si="893"/>
        <v>Electronics</v>
      </c>
      <c r="AK2845">
        <f t="shared" si="894"/>
        <v>2025</v>
      </c>
      <c r="AL2845">
        <f t="shared" si="895"/>
        <v>3</v>
      </c>
      <c r="AM2845">
        <f t="shared" si="896"/>
        <v>26</v>
      </c>
      <c r="AN2845">
        <f t="shared" si="897"/>
        <v>4</v>
      </c>
      <c r="AO2845" t="str">
        <f t="shared" si="898"/>
        <v>Weekday</v>
      </c>
      <c r="AR2845" s="20">
        <f t="shared" si="899"/>
        <v>0</v>
      </c>
    </row>
    <row r="2846" spans="1:44" x14ac:dyDescent="0.35">
      <c r="A2846" t="str">
        <f t="shared" si="881"/>
        <v>CUST2845</v>
      </c>
      <c r="B2846" s="2" t="s">
        <v>3182</v>
      </c>
      <c r="C2846" s="4">
        <v>45785</v>
      </c>
      <c r="D2846" s="2" t="s">
        <v>415</v>
      </c>
      <c r="E2846" t="s">
        <v>5049</v>
      </c>
      <c r="F2846" s="2" t="s">
        <v>23</v>
      </c>
      <c r="G2846" s="2" t="s">
        <v>75</v>
      </c>
      <c r="H2846" s="2">
        <v>1</v>
      </c>
      <c r="I2846" s="19">
        <v>659.23</v>
      </c>
      <c r="J2846" s="2" t="s">
        <v>15</v>
      </c>
      <c r="K2846" s="2" t="s">
        <v>103</v>
      </c>
      <c r="L2846" s="2">
        <v>5</v>
      </c>
      <c r="M2846" s="18">
        <f t="shared" si="882"/>
        <v>659.23</v>
      </c>
      <c r="T2846" t="str">
        <f t="shared" si="883"/>
        <v>Lost Sale</v>
      </c>
      <c r="U2846" t="str">
        <f t="shared" si="884"/>
        <v>No</v>
      </c>
      <c r="V2846" t="str">
        <f t="shared" si="885"/>
        <v>Yes</v>
      </c>
      <c r="X2846">
        <f t="shared" si="886"/>
        <v>595</v>
      </c>
      <c r="Y2846">
        <f t="shared" si="887"/>
        <v>444</v>
      </c>
      <c r="Z2846" s="18">
        <f t="shared" si="888"/>
        <v>594714.6477588166</v>
      </c>
      <c r="AA2846" s="18">
        <f t="shared" si="889"/>
        <v>60882.938065984097</v>
      </c>
      <c r="AB2846" s="17">
        <f t="shared" si="890"/>
        <v>3.804733727810651</v>
      </c>
      <c r="AC2846" s="2" t="s">
        <v>75</v>
      </c>
      <c r="AD2846" s="2" t="s">
        <v>23</v>
      </c>
      <c r="AE2846" t="str">
        <f t="shared" si="891"/>
        <v>Books</v>
      </c>
      <c r="AF2846" t="str">
        <f t="shared" si="892"/>
        <v>Books</v>
      </c>
      <c r="AG2846" t="str" cm="1">
        <f t="array" ref="AG2846">INDEX(AD:AD,ROW())</f>
        <v>Books</v>
      </c>
      <c r="AH2846">
        <f t="shared" si="900"/>
        <v>23</v>
      </c>
      <c r="AI2846" t="str">
        <f t="shared" si="893"/>
        <v>Books</v>
      </c>
      <c r="AK2846">
        <f t="shared" si="894"/>
        <v>2025</v>
      </c>
      <c r="AL2846">
        <f t="shared" si="895"/>
        <v>5</v>
      </c>
      <c r="AM2846">
        <f t="shared" si="896"/>
        <v>8</v>
      </c>
      <c r="AN2846">
        <f t="shared" si="897"/>
        <v>5</v>
      </c>
      <c r="AO2846" t="str">
        <f t="shared" si="898"/>
        <v>Weekday</v>
      </c>
      <c r="AR2846" s="20">
        <f t="shared" si="899"/>
        <v>1</v>
      </c>
    </row>
    <row r="2847" spans="1:44" x14ac:dyDescent="0.35">
      <c r="A2847" t="str">
        <f t="shared" si="881"/>
        <v>CUST2846</v>
      </c>
      <c r="B2847" s="2" t="s">
        <v>3183</v>
      </c>
      <c r="C2847" s="4">
        <v>45780</v>
      </c>
      <c r="D2847" s="2" t="s">
        <v>541</v>
      </c>
      <c r="E2847" t="s">
        <v>5053</v>
      </c>
      <c r="F2847" s="2" t="s">
        <v>13</v>
      </c>
      <c r="G2847" s="2" t="s">
        <v>95</v>
      </c>
      <c r="H2847" s="2">
        <v>1</v>
      </c>
      <c r="I2847" s="19">
        <v>1057.6600000000001</v>
      </c>
      <c r="J2847" s="2" t="s">
        <v>20</v>
      </c>
      <c r="K2847" s="2" t="s">
        <v>16</v>
      </c>
      <c r="L2847" s="2">
        <v>4</v>
      </c>
      <c r="M2847" s="18">
        <f t="shared" si="882"/>
        <v>1057.6600000000001</v>
      </c>
      <c r="T2847" t="str">
        <f t="shared" si="883"/>
        <v>Completed</v>
      </c>
      <c r="U2847" t="str">
        <f t="shared" si="884"/>
        <v>Yes</v>
      </c>
      <c r="V2847" t="str">
        <f t="shared" si="885"/>
        <v>No</v>
      </c>
      <c r="X2847">
        <f t="shared" si="886"/>
        <v>559</v>
      </c>
      <c r="Y2847">
        <f t="shared" si="887"/>
        <v>408</v>
      </c>
      <c r="Z2847" s="18">
        <f t="shared" si="888"/>
        <v>1463424.4009529033</v>
      </c>
      <c r="AA2847" s="18">
        <f t="shared" si="889"/>
        <v>118285.78776560788</v>
      </c>
      <c r="AB2847" s="17">
        <f t="shared" si="890"/>
        <v>3.8140589569160999</v>
      </c>
      <c r="AC2847" s="2" t="s">
        <v>95</v>
      </c>
      <c r="AD2847" s="2" t="s">
        <v>13</v>
      </c>
      <c r="AE2847" t="str">
        <f t="shared" si="891"/>
        <v>Home &amp; Kitchen</v>
      </c>
      <c r="AF2847" t="str">
        <f t="shared" si="892"/>
        <v>Home &amp; Kitchen</v>
      </c>
      <c r="AG2847" t="str" cm="1">
        <f t="array" ref="AG2847">INDEX(AD:AD,ROW())</f>
        <v>Home &amp; Kitchen</v>
      </c>
      <c r="AH2847">
        <f t="shared" si="900"/>
        <v>32</v>
      </c>
      <c r="AI2847" t="str">
        <f t="shared" si="893"/>
        <v>Home &amp; Kitchen</v>
      </c>
      <c r="AK2847">
        <f t="shared" si="894"/>
        <v>2025</v>
      </c>
      <c r="AL2847">
        <f t="shared" si="895"/>
        <v>5</v>
      </c>
      <c r="AM2847">
        <f t="shared" si="896"/>
        <v>3</v>
      </c>
      <c r="AN2847">
        <f t="shared" si="897"/>
        <v>7</v>
      </c>
      <c r="AO2847" t="str">
        <f t="shared" si="898"/>
        <v>Weekend</v>
      </c>
      <c r="AR2847" s="20">
        <f t="shared" si="899"/>
        <v>0</v>
      </c>
    </row>
    <row r="2848" spans="1:44" x14ac:dyDescent="0.35">
      <c r="A2848" t="str">
        <f t="shared" si="881"/>
        <v>CUST2847</v>
      </c>
      <c r="B2848" s="2" t="s">
        <v>3184</v>
      </c>
      <c r="C2848" s="4">
        <v>45569</v>
      </c>
      <c r="D2848" s="2" t="s">
        <v>242</v>
      </c>
      <c r="E2848" t="s">
        <v>5048</v>
      </c>
      <c r="F2848" s="2" t="s">
        <v>13</v>
      </c>
      <c r="G2848" s="2" t="s">
        <v>37</v>
      </c>
      <c r="H2848" s="2">
        <v>1</v>
      </c>
      <c r="I2848" s="19">
        <v>878.22</v>
      </c>
      <c r="J2848" s="2" t="s">
        <v>5047</v>
      </c>
      <c r="K2848" s="2" t="s">
        <v>16</v>
      </c>
      <c r="L2848" s="31"/>
      <c r="M2848" s="18">
        <f t="shared" si="882"/>
        <v>878.22</v>
      </c>
      <c r="T2848" t="str">
        <f t="shared" si="883"/>
        <v>Completed</v>
      </c>
      <c r="U2848" t="str">
        <f t="shared" si="884"/>
        <v>No</v>
      </c>
      <c r="V2848" t="str">
        <f t="shared" si="885"/>
        <v>No</v>
      </c>
      <c r="X2848">
        <f t="shared" si="886"/>
        <v>590</v>
      </c>
      <c r="Y2848">
        <f t="shared" si="887"/>
        <v>451</v>
      </c>
      <c r="Z2848" s="18">
        <f t="shared" si="888"/>
        <v>1463424.4009529033</v>
      </c>
      <c r="AA2848" s="18">
        <f t="shared" si="889"/>
        <v>118285.78776560788</v>
      </c>
      <c r="AB2848" s="17">
        <f t="shared" si="890"/>
        <v>3.8140589569160999</v>
      </c>
      <c r="AC2848" s="2" t="s">
        <v>37</v>
      </c>
      <c r="AD2848" s="2" t="s">
        <v>13</v>
      </c>
      <c r="AE2848" t="str">
        <f t="shared" si="891"/>
        <v>Home &amp; Kitchen</v>
      </c>
      <c r="AF2848" t="str">
        <f t="shared" si="892"/>
        <v>Home &amp; Kitchen</v>
      </c>
      <c r="AG2848" t="str" cm="1">
        <f t="array" ref="AG2848">INDEX(AD:AD,ROW())</f>
        <v>Home &amp; Kitchen</v>
      </c>
      <c r="AH2848">
        <f t="shared" si="900"/>
        <v>8</v>
      </c>
      <c r="AI2848" t="str">
        <f t="shared" si="893"/>
        <v>Home &amp; Kitchen</v>
      </c>
      <c r="AK2848">
        <f t="shared" si="894"/>
        <v>2024</v>
      </c>
      <c r="AL2848">
        <f t="shared" si="895"/>
        <v>10</v>
      </c>
      <c r="AM2848">
        <f t="shared" si="896"/>
        <v>4</v>
      </c>
      <c r="AN2848">
        <f t="shared" si="897"/>
        <v>6</v>
      </c>
      <c r="AO2848" t="str">
        <f t="shared" si="898"/>
        <v>Weekday</v>
      </c>
      <c r="AR2848" s="20">
        <f t="shared" si="899"/>
        <v>0</v>
      </c>
    </row>
    <row r="2849" spans="1:44" x14ac:dyDescent="0.35">
      <c r="A2849" t="str">
        <f t="shared" si="881"/>
        <v>CUST2848</v>
      </c>
      <c r="B2849" s="2" t="s">
        <v>3185</v>
      </c>
      <c r="C2849" s="4">
        <v>45276</v>
      </c>
      <c r="D2849" s="2" t="s">
        <v>90</v>
      </c>
      <c r="E2849" t="s">
        <v>5052</v>
      </c>
      <c r="F2849" s="2" t="s">
        <v>19</v>
      </c>
      <c r="G2849" s="2" t="s">
        <v>60</v>
      </c>
      <c r="H2849" s="2">
        <v>1</v>
      </c>
      <c r="I2849" s="19">
        <v>1524.44</v>
      </c>
      <c r="J2849" s="2" t="s">
        <v>15</v>
      </c>
      <c r="K2849" s="2" t="s">
        <v>16</v>
      </c>
      <c r="L2849" s="2">
        <v>5</v>
      </c>
      <c r="M2849" s="18">
        <f t="shared" si="882"/>
        <v>1524.44</v>
      </c>
      <c r="T2849" t="str">
        <f t="shared" si="883"/>
        <v>Completed</v>
      </c>
      <c r="U2849" t="str">
        <f t="shared" si="884"/>
        <v>Yes</v>
      </c>
      <c r="V2849" t="str">
        <f t="shared" si="885"/>
        <v>No</v>
      </c>
      <c r="X2849">
        <f t="shared" si="886"/>
        <v>573</v>
      </c>
      <c r="Y2849">
        <f t="shared" si="887"/>
        <v>450</v>
      </c>
      <c r="Z2849" s="18">
        <f t="shared" si="888"/>
        <v>2759712.3299794244</v>
      </c>
      <c r="AA2849" s="18">
        <f t="shared" si="889"/>
        <v>330643.50635802455</v>
      </c>
      <c r="AB2849" s="17">
        <f t="shared" si="890"/>
        <v>3.8641711229946525</v>
      </c>
      <c r="AC2849" s="2" t="s">
        <v>60</v>
      </c>
      <c r="AD2849" s="2" t="s">
        <v>19</v>
      </c>
      <c r="AE2849" t="str">
        <f t="shared" si="891"/>
        <v>Electronics</v>
      </c>
      <c r="AF2849" t="str">
        <f t="shared" si="892"/>
        <v>Electronics</v>
      </c>
      <c r="AG2849" t="str" cm="1">
        <f t="array" ref="AG2849">INDEX(AD:AD,ROW())</f>
        <v>Electronics</v>
      </c>
      <c r="AH2849">
        <f t="shared" si="900"/>
        <v>17</v>
      </c>
      <c r="AI2849" t="str">
        <f t="shared" si="893"/>
        <v>Electronics</v>
      </c>
      <c r="AK2849">
        <f t="shared" si="894"/>
        <v>2023</v>
      </c>
      <c r="AL2849">
        <f t="shared" si="895"/>
        <v>12</v>
      </c>
      <c r="AM2849">
        <f t="shared" si="896"/>
        <v>16</v>
      </c>
      <c r="AN2849">
        <f t="shared" si="897"/>
        <v>7</v>
      </c>
      <c r="AO2849" t="str">
        <f t="shared" si="898"/>
        <v>Weekend</v>
      </c>
      <c r="AR2849" s="20">
        <f t="shared" si="899"/>
        <v>0</v>
      </c>
    </row>
    <row r="2850" spans="1:44" x14ac:dyDescent="0.35">
      <c r="A2850" t="str">
        <f t="shared" si="881"/>
        <v>CUST2849</v>
      </c>
      <c r="B2850" s="2" t="s">
        <v>3186</v>
      </c>
      <c r="C2850" s="4">
        <v>45401</v>
      </c>
      <c r="D2850" s="2" t="s">
        <v>1448</v>
      </c>
      <c r="E2850" t="s">
        <v>5055</v>
      </c>
      <c r="F2850" s="2" t="s">
        <v>42</v>
      </c>
      <c r="G2850" s="2" t="s">
        <v>170</v>
      </c>
      <c r="H2850" s="2">
        <v>1</v>
      </c>
      <c r="I2850" s="19">
        <v>751.46</v>
      </c>
      <c r="J2850" s="2" t="s">
        <v>50</v>
      </c>
      <c r="K2850" s="2" t="s">
        <v>16</v>
      </c>
      <c r="L2850" s="31"/>
      <c r="M2850" s="18">
        <f t="shared" si="882"/>
        <v>751.46</v>
      </c>
      <c r="T2850" t="str">
        <f t="shared" si="883"/>
        <v>Completed</v>
      </c>
      <c r="U2850" t="str">
        <f t="shared" si="884"/>
        <v>No</v>
      </c>
      <c r="V2850" t="str">
        <f t="shared" si="885"/>
        <v>No</v>
      </c>
      <c r="X2850">
        <f t="shared" si="886"/>
        <v>567</v>
      </c>
      <c r="Y2850">
        <f t="shared" si="887"/>
        <v>440</v>
      </c>
      <c r="Z2850" s="18">
        <f t="shared" si="888"/>
        <v>1098537.4901531704</v>
      </c>
      <c r="AA2850" s="18">
        <f t="shared" si="889"/>
        <v>96724.388030634553</v>
      </c>
      <c r="AB2850" s="17">
        <f t="shared" si="890"/>
        <v>3.9001122334455669</v>
      </c>
      <c r="AC2850" s="2" t="s">
        <v>170</v>
      </c>
      <c r="AD2850" s="2" t="s">
        <v>42</v>
      </c>
      <c r="AE2850" t="str">
        <f t="shared" si="891"/>
        <v>Beauty</v>
      </c>
      <c r="AF2850" t="str">
        <f t="shared" si="892"/>
        <v>Beauty</v>
      </c>
      <c r="AG2850" t="str" cm="1">
        <f t="array" ref="AG2850">INDEX(AD:AD,ROW())</f>
        <v>Beauty</v>
      </c>
      <c r="AH2850">
        <f t="shared" si="900"/>
        <v>70</v>
      </c>
      <c r="AI2850" t="str">
        <f t="shared" si="893"/>
        <v>Beauty</v>
      </c>
      <c r="AK2850">
        <f t="shared" si="894"/>
        <v>2024</v>
      </c>
      <c r="AL2850">
        <f t="shared" si="895"/>
        <v>4</v>
      </c>
      <c r="AM2850">
        <f t="shared" si="896"/>
        <v>19</v>
      </c>
      <c r="AN2850">
        <f t="shared" si="897"/>
        <v>6</v>
      </c>
      <c r="AO2850" t="str">
        <f t="shared" si="898"/>
        <v>Weekday</v>
      </c>
      <c r="AR2850" s="20">
        <f t="shared" si="899"/>
        <v>0</v>
      </c>
    </row>
    <row r="2851" spans="1:44" x14ac:dyDescent="0.35">
      <c r="A2851" t="str">
        <f t="shared" si="881"/>
        <v>CUST2850</v>
      </c>
      <c r="B2851" s="2" t="s">
        <v>3187</v>
      </c>
      <c r="C2851" s="4">
        <v>44971</v>
      </c>
      <c r="D2851" s="2" t="s">
        <v>439</v>
      </c>
      <c r="E2851" t="s">
        <v>5048</v>
      </c>
      <c r="F2851" s="2" t="s">
        <v>19</v>
      </c>
      <c r="G2851" s="2" t="s">
        <v>60</v>
      </c>
      <c r="H2851" s="2">
        <v>2</v>
      </c>
      <c r="I2851" s="19">
        <v>2247.29</v>
      </c>
      <c r="J2851" s="2" t="s">
        <v>50</v>
      </c>
      <c r="K2851" s="2" t="s">
        <v>16</v>
      </c>
      <c r="L2851" s="2">
        <v>5</v>
      </c>
      <c r="M2851" s="18">
        <f t="shared" si="882"/>
        <v>4494.58</v>
      </c>
      <c r="T2851" t="str">
        <f t="shared" si="883"/>
        <v>Completed</v>
      </c>
      <c r="U2851" t="str">
        <f t="shared" si="884"/>
        <v>Yes</v>
      </c>
      <c r="V2851" t="str">
        <f t="shared" si="885"/>
        <v>No</v>
      </c>
      <c r="X2851">
        <f t="shared" si="886"/>
        <v>590</v>
      </c>
      <c r="Y2851">
        <f t="shared" si="887"/>
        <v>451</v>
      </c>
      <c r="Z2851" s="18">
        <f t="shared" si="888"/>
        <v>2759712.3299794244</v>
      </c>
      <c r="AA2851" s="18">
        <f t="shared" si="889"/>
        <v>330643.50635802455</v>
      </c>
      <c r="AB2851" s="17">
        <f t="shared" si="890"/>
        <v>3.8641711229946525</v>
      </c>
      <c r="AC2851" s="2" t="s">
        <v>60</v>
      </c>
      <c r="AD2851" s="2" t="s">
        <v>19</v>
      </c>
      <c r="AE2851" t="str">
        <f t="shared" si="891"/>
        <v>Electronics</v>
      </c>
      <c r="AF2851" t="str">
        <f t="shared" si="892"/>
        <v>Electronics</v>
      </c>
      <c r="AG2851" t="str" cm="1">
        <f t="array" ref="AG2851">INDEX(AD:AD,ROW())</f>
        <v>Electronics</v>
      </c>
      <c r="AH2851">
        <f t="shared" si="900"/>
        <v>17</v>
      </c>
      <c r="AI2851" t="str">
        <f t="shared" si="893"/>
        <v>Electronics</v>
      </c>
      <c r="AK2851">
        <f t="shared" si="894"/>
        <v>2023</v>
      </c>
      <c r="AL2851">
        <f t="shared" si="895"/>
        <v>2</v>
      </c>
      <c r="AM2851">
        <f t="shared" si="896"/>
        <v>14</v>
      </c>
      <c r="AN2851">
        <f t="shared" si="897"/>
        <v>3</v>
      </c>
      <c r="AO2851" t="str">
        <f t="shared" si="898"/>
        <v>Weekday</v>
      </c>
      <c r="AR2851" s="20">
        <f t="shared" si="899"/>
        <v>0</v>
      </c>
    </row>
    <row r="2852" spans="1:44" x14ac:dyDescent="0.35">
      <c r="A2852" t="str">
        <f t="shared" si="881"/>
        <v>CUST2851</v>
      </c>
      <c r="B2852" s="2" t="s">
        <v>3188</v>
      </c>
      <c r="C2852" s="4">
        <v>45087</v>
      </c>
      <c r="D2852" s="2" t="s">
        <v>232</v>
      </c>
      <c r="E2852" t="s">
        <v>5049</v>
      </c>
      <c r="F2852" s="2" t="s">
        <v>19</v>
      </c>
      <c r="G2852" s="2" t="s">
        <v>49</v>
      </c>
      <c r="H2852" s="2">
        <v>1</v>
      </c>
      <c r="I2852" s="19">
        <v>1751.23</v>
      </c>
      <c r="J2852" s="2" t="s">
        <v>15</v>
      </c>
      <c r="K2852" s="2" t="s">
        <v>16</v>
      </c>
      <c r="L2852" s="2">
        <v>4</v>
      </c>
      <c r="M2852" s="18">
        <f t="shared" si="882"/>
        <v>1751.23</v>
      </c>
      <c r="T2852" t="str">
        <f t="shared" si="883"/>
        <v>Completed</v>
      </c>
      <c r="U2852" t="str">
        <f t="shared" si="884"/>
        <v>Yes</v>
      </c>
      <c r="V2852" t="str">
        <f t="shared" si="885"/>
        <v>No</v>
      </c>
      <c r="X2852">
        <f t="shared" si="886"/>
        <v>595</v>
      </c>
      <c r="Y2852">
        <f t="shared" si="887"/>
        <v>444</v>
      </c>
      <c r="Z2852" s="18">
        <f t="shared" si="888"/>
        <v>2759712.3299794244</v>
      </c>
      <c r="AA2852" s="18">
        <f t="shared" si="889"/>
        <v>330643.50635802455</v>
      </c>
      <c r="AB2852" s="17">
        <f t="shared" si="890"/>
        <v>3.8641711229946525</v>
      </c>
      <c r="AC2852" s="2" t="s">
        <v>49</v>
      </c>
      <c r="AD2852" s="2" t="s">
        <v>19</v>
      </c>
      <c r="AE2852" t="str">
        <f t="shared" si="891"/>
        <v>Electronics</v>
      </c>
      <c r="AF2852" t="str">
        <f t="shared" si="892"/>
        <v>Electronics</v>
      </c>
      <c r="AG2852" t="str" cm="1">
        <f t="array" ref="AG2852">INDEX(AD:AD,ROW())</f>
        <v>Electronics</v>
      </c>
      <c r="AH2852">
        <f t="shared" si="900"/>
        <v>12</v>
      </c>
      <c r="AI2852" t="str">
        <f t="shared" si="893"/>
        <v>Electronics</v>
      </c>
      <c r="AK2852">
        <f t="shared" si="894"/>
        <v>2023</v>
      </c>
      <c r="AL2852">
        <f t="shared" si="895"/>
        <v>6</v>
      </c>
      <c r="AM2852">
        <f t="shared" si="896"/>
        <v>10</v>
      </c>
      <c r="AN2852">
        <f t="shared" si="897"/>
        <v>7</v>
      </c>
      <c r="AO2852" t="str">
        <f t="shared" si="898"/>
        <v>Weekend</v>
      </c>
      <c r="AR2852" s="20">
        <f t="shared" si="899"/>
        <v>0</v>
      </c>
    </row>
    <row r="2853" spans="1:44" x14ac:dyDescent="0.35">
      <c r="A2853" t="str">
        <f t="shared" si="881"/>
        <v>CUST2852</v>
      </c>
      <c r="B2853" s="2" t="s">
        <v>3189</v>
      </c>
      <c r="C2853" s="4">
        <v>44970</v>
      </c>
      <c r="D2853" s="2" t="s">
        <v>88</v>
      </c>
      <c r="E2853" t="s">
        <v>5054</v>
      </c>
      <c r="F2853" s="2" t="s">
        <v>29</v>
      </c>
      <c r="G2853" s="2" t="s">
        <v>121</v>
      </c>
      <c r="H2853" s="2">
        <v>2</v>
      </c>
      <c r="I2853" s="19">
        <v>1733.36</v>
      </c>
      <c r="J2853" s="2" t="s">
        <v>5046</v>
      </c>
      <c r="K2853" s="2" t="s">
        <v>16</v>
      </c>
      <c r="L2853" s="2">
        <v>5</v>
      </c>
      <c r="M2853" s="18">
        <f t="shared" si="882"/>
        <v>3466.72</v>
      </c>
      <c r="T2853" t="str">
        <f t="shared" si="883"/>
        <v>Completed</v>
      </c>
      <c r="U2853" t="str">
        <f t="shared" si="884"/>
        <v>Yes</v>
      </c>
      <c r="V2853" t="str">
        <f t="shared" si="885"/>
        <v>No</v>
      </c>
      <c r="X2853">
        <f t="shared" si="886"/>
        <v>558</v>
      </c>
      <c r="Y2853">
        <f t="shared" si="887"/>
        <v>430</v>
      </c>
      <c r="Z2853" s="18">
        <f t="shared" si="888"/>
        <v>1892867.2841657216</v>
      </c>
      <c r="AA2853" s="18">
        <f t="shared" si="889"/>
        <v>199432.98236095349</v>
      </c>
      <c r="AB2853" s="17">
        <f t="shared" si="890"/>
        <v>3.8949824970828471</v>
      </c>
      <c r="AC2853" s="2" t="s">
        <v>121</v>
      </c>
      <c r="AD2853" s="2" t="s">
        <v>29</v>
      </c>
      <c r="AE2853" t="str">
        <f t="shared" si="891"/>
        <v>Fashion</v>
      </c>
      <c r="AF2853" t="str">
        <f t="shared" si="892"/>
        <v>Fashion</v>
      </c>
      <c r="AG2853" t="str" cm="1">
        <f t="array" ref="AG2853">INDEX(AD:AD,ROW())</f>
        <v>Fashion</v>
      </c>
      <c r="AH2853">
        <f t="shared" si="900"/>
        <v>45</v>
      </c>
      <c r="AI2853" t="str">
        <f t="shared" si="893"/>
        <v>Fashion</v>
      </c>
      <c r="AK2853">
        <f t="shared" si="894"/>
        <v>2023</v>
      </c>
      <c r="AL2853">
        <f t="shared" si="895"/>
        <v>2</v>
      </c>
      <c r="AM2853">
        <f t="shared" si="896"/>
        <v>13</v>
      </c>
      <c r="AN2853">
        <f t="shared" si="897"/>
        <v>2</v>
      </c>
      <c r="AO2853" t="str">
        <f t="shared" si="898"/>
        <v>Weekday</v>
      </c>
      <c r="AR2853" s="20">
        <f t="shared" si="899"/>
        <v>0</v>
      </c>
    </row>
    <row r="2854" spans="1:44" x14ac:dyDescent="0.35">
      <c r="A2854" t="str">
        <f t="shared" si="881"/>
        <v>CUST2853</v>
      </c>
      <c r="B2854" s="2" t="s">
        <v>3190</v>
      </c>
      <c r="C2854" s="4">
        <v>45530</v>
      </c>
      <c r="D2854" s="2" t="s">
        <v>757</v>
      </c>
      <c r="E2854" t="s">
        <v>5054</v>
      </c>
      <c r="F2854" s="2" t="s">
        <v>42</v>
      </c>
      <c r="G2854" s="2" t="s">
        <v>5042</v>
      </c>
      <c r="H2854" s="2">
        <v>1</v>
      </c>
      <c r="I2854" s="19">
        <v>1060.54</v>
      </c>
      <c r="J2854" s="2" t="s">
        <v>50</v>
      </c>
      <c r="K2854" s="2" t="s">
        <v>16</v>
      </c>
      <c r="L2854" s="2">
        <v>3</v>
      </c>
      <c r="M2854" s="18">
        <f t="shared" si="882"/>
        <v>1060.54</v>
      </c>
      <c r="T2854" t="str">
        <f t="shared" si="883"/>
        <v>Completed</v>
      </c>
      <c r="U2854" t="str">
        <f t="shared" si="884"/>
        <v>Yes</v>
      </c>
      <c r="V2854" t="str">
        <f t="shared" si="885"/>
        <v>No</v>
      </c>
      <c r="X2854">
        <f t="shared" si="886"/>
        <v>558</v>
      </c>
      <c r="Y2854">
        <f t="shared" si="887"/>
        <v>430</v>
      </c>
      <c r="Z2854" s="18">
        <f t="shared" si="888"/>
        <v>1098537.4901531704</v>
      </c>
      <c r="AA2854" s="18">
        <f t="shared" si="889"/>
        <v>96724.388030634553</v>
      </c>
      <c r="AB2854" s="17">
        <f t="shared" si="890"/>
        <v>3.9001122334455669</v>
      </c>
      <c r="AC2854" s="2" t="s">
        <v>5042</v>
      </c>
      <c r="AD2854" s="2" t="s">
        <v>42</v>
      </c>
      <c r="AE2854" t="str">
        <f t="shared" si="891"/>
        <v>Beauty</v>
      </c>
      <c r="AF2854" t="str">
        <f t="shared" si="892"/>
        <v>Beauty</v>
      </c>
      <c r="AG2854" t="str" cm="1">
        <f t="array" ref="AG2854">INDEX(AD:AD,ROW())</f>
        <v>Beauty</v>
      </c>
      <c r="AH2854">
        <f t="shared" si="900"/>
        <v>18</v>
      </c>
      <c r="AI2854" t="str">
        <f t="shared" si="893"/>
        <v>Beauty</v>
      </c>
      <c r="AK2854">
        <f t="shared" si="894"/>
        <v>2024</v>
      </c>
      <c r="AL2854">
        <f t="shared" si="895"/>
        <v>8</v>
      </c>
      <c r="AM2854">
        <f t="shared" si="896"/>
        <v>26</v>
      </c>
      <c r="AN2854">
        <f t="shared" si="897"/>
        <v>2</v>
      </c>
      <c r="AO2854" t="str">
        <f t="shared" si="898"/>
        <v>Weekday</v>
      </c>
      <c r="AR2854" s="20">
        <f t="shared" si="899"/>
        <v>0</v>
      </c>
    </row>
    <row r="2855" spans="1:44" x14ac:dyDescent="0.35">
      <c r="A2855" t="str">
        <f t="shared" si="881"/>
        <v>CUST2854</v>
      </c>
      <c r="B2855" s="2" t="s">
        <v>3191</v>
      </c>
      <c r="C2855" s="4">
        <v>45596</v>
      </c>
      <c r="D2855" s="2" t="s">
        <v>1393</v>
      </c>
      <c r="E2855" t="s">
        <v>5052</v>
      </c>
      <c r="F2855" s="2" t="s">
        <v>29</v>
      </c>
      <c r="G2855" s="2" t="s">
        <v>5043</v>
      </c>
      <c r="H2855" s="2">
        <v>1</v>
      </c>
      <c r="I2855" s="19">
        <v>1804.07</v>
      </c>
      <c r="J2855" s="2" t="s">
        <v>15</v>
      </c>
      <c r="K2855" s="2" t="s">
        <v>16</v>
      </c>
      <c r="L2855" s="2">
        <v>3</v>
      </c>
      <c r="M2855" s="18">
        <f t="shared" si="882"/>
        <v>1804.07</v>
      </c>
      <c r="T2855" t="str">
        <f t="shared" si="883"/>
        <v>Completed</v>
      </c>
      <c r="U2855" t="str">
        <f t="shared" si="884"/>
        <v>Yes</v>
      </c>
      <c r="V2855" t="str">
        <f t="shared" si="885"/>
        <v>No</v>
      </c>
      <c r="X2855">
        <f t="shared" si="886"/>
        <v>573</v>
      </c>
      <c r="Y2855">
        <f t="shared" si="887"/>
        <v>450</v>
      </c>
      <c r="Z2855" s="18">
        <f t="shared" si="888"/>
        <v>1892867.2841657216</v>
      </c>
      <c r="AA2855" s="18">
        <f t="shared" si="889"/>
        <v>199432.98236095349</v>
      </c>
      <c r="AB2855" s="17">
        <f t="shared" si="890"/>
        <v>3.8949824970828471</v>
      </c>
      <c r="AC2855" s="2" t="s">
        <v>5043</v>
      </c>
      <c r="AD2855" s="2" t="s">
        <v>29</v>
      </c>
      <c r="AE2855" t="str">
        <f t="shared" si="891"/>
        <v>Fashion</v>
      </c>
      <c r="AF2855" t="str">
        <f t="shared" si="892"/>
        <v>Fashion</v>
      </c>
      <c r="AG2855" t="str" cm="1">
        <f t="array" ref="AG2855">INDEX(AD:AD,ROW())</f>
        <v>Fashion</v>
      </c>
      <c r="AH2855">
        <f t="shared" si="900"/>
        <v>55</v>
      </c>
      <c r="AI2855" t="str">
        <f t="shared" si="893"/>
        <v>Fashion</v>
      </c>
      <c r="AK2855">
        <f t="shared" si="894"/>
        <v>2024</v>
      </c>
      <c r="AL2855">
        <f t="shared" si="895"/>
        <v>10</v>
      </c>
      <c r="AM2855">
        <f t="shared" si="896"/>
        <v>31</v>
      </c>
      <c r="AN2855">
        <f t="shared" si="897"/>
        <v>5</v>
      </c>
      <c r="AO2855" t="str">
        <f t="shared" si="898"/>
        <v>Weekday</v>
      </c>
      <c r="AR2855" s="20">
        <f t="shared" si="899"/>
        <v>0</v>
      </c>
    </row>
    <row r="2856" spans="1:44" x14ac:dyDescent="0.35">
      <c r="A2856" t="str">
        <f t="shared" si="881"/>
        <v>CUST2855</v>
      </c>
      <c r="B2856" s="2" t="s">
        <v>3192</v>
      </c>
      <c r="C2856" s="4">
        <v>45806</v>
      </c>
      <c r="D2856" s="2" t="s">
        <v>230</v>
      </c>
      <c r="E2856" t="s">
        <v>5054</v>
      </c>
      <c r="F2856" s="2" t="s">
        <v>23</v>
      </c>
      <c r="G2856" s="2" t="s">
        <v>46</v>
      </c>
      <c r="H2856" s="2">
        <v>2</v>
      </c>
      <c r="I2856" s="19">
        <v>379.61</v>
      </c>
      <c r="J2856" s="2" t="s">
        <v>5046</v>
      </c>
      <c r="K2856" s="2" t="s">
        <v>16</v>
      </c>
      <c r="L2856" s="2">
        <v>4</v>
      </c>
      <c r="M2856" s="18">
        <f t="shared" si="882"/>
        <v>759.22</v>
      </c>
      <c r="T2856" t="str">
        <f t="shared" si="883"/>
        <v>Completed</v>
      </c>
      <c r="U2856" t="str">
        <f t="shared" si="884"/>
        <v>No</v>
      </c>
      <c r="V2856" t="str">
        <f t="shared" si="885"/>
        <v>No</v>
      </c>
      <c r="X2856">
        <f t="shared" si="886"/>
        <v>558</v>
      </c>
      <c r="Y2856">
        <f t="shared" si="887"/>
        <v>430</v>
      </c>
      <c r="Z2856" s="18">
        <f t="shared" si="888"/>
        <v>594714.6477588166</v>
      </c>
      <c r="AA2856" s="18">
        <f t="shared" si="889"/>
        <v>60882.938065984097</v>
      </c>
      <c r="AB2856" s="17">
        <f t="shared" si="890"/>
        <v>3.804733727810651</v>
      </c>
      <c r="AC2856" s="2" t="s">
        <v>46</v>
      </c>
      <c r="AD2856" s="2" t="s">
        <v>23</v>
      </c>
      <c r="AE2856" t="str">
        <f t="shared" si="891"/>
        <v>Books</v>
      </c>
      <c r="AF2856" t="str">
        <f t="shared" si="892"/>
        <v>Books</v>
      </c>
      <c r="AG2856" t="str" cm="1">
        <f t="array" ref="AG2856">INDEX(AD:AD,ROW())</f>
        <v>Books</v>
      </c>
      <c r="AH2856">
        <f t="shared" si="900"/>
        <v>11</v>
      </c>
      <c r="AI2856" t="str">
        <f t="shared" si="893"/>
        <v>Books</v>
      </c>
      <c r="AK2856">
        <f t="shared" si="894"/>
        <v>2025</v>
      </c>
      <c r="AL2856">
        <f t="shared" si="895"/>
        <v>5</v>
      </c>
      <c r="AM2856">
        <f t="shared" si="896"/>
        <v>29</v>
      </c>
      <c r="AN2856">
        <f t="shared" si="897"/>
        <v>5</v>
      </c>
      <c r="AO2856" t="str">
        <f t="shared" si="898"/>
        <v>Weekday</v>
      </c>
      <c r="AR2856" s="20">
        <f t="shared" si="899"/>
        <v>0</v>
      </c>
    </row>
    <row r="2857" spans="1:44" x14ac:dyDescent="0.35">
      <c r="A2857" t="str">
        <f t="shared" si="881"/>
        <v>CUST2856</v>
      </c>
      <c r="B2857" s="2" t="s">
        <v>3193</v>
      </c>
      <c r="C2857" s="4">
        <v>45207</v>
      </c>
      <c r="D2857" s="2" t="s">
        <v>439</v>
      </c>
      <c r="E2857" t="s">
        <v>5052</v>
      </c>
      <c r="F2857" s="2" t="s">
        <v>29</v>
      </c>
      <c r="G2857" s="2" t="s">
        <v>138</v>
      </c>
      <c r="H2857" s="2">
        <v>1</v>
      </c>
      <c r="I2857" s="19">
        <v>1663.7</v>
      </c>
      <c r="J2857" s="2" t="s">
        <v>20</v>
      </c>
      <c r="K2857" s="2" t="s">
        <v>16</v>
      </c>
      <c r="L2857" s="2">
        <v>4</v>
      </c>
      <c r="M2857" s="18">
        <f t="shared" si="882"/>
        <v>1663.7</v>
      </c>
      <c r="T2857" t="str">
        <f t="shared" si="883"/>
        <v>Completed</v>
      </c>
      <c r="U2857" t="str">
        <f t="shared" si="884"/>
        <v>Yes</v>
      </c>
      <c r="V2857" t="str">
        <f t="shared" si="885"/>
        <v>No</v>
      </c>
      <c r="X2857">
        <f t="shared" si="886"/>
        <v>573</v>
      </c>
      <c r="Y2857">
        <f t="shared" si="887"/>
        <v>450</v>
      </c>
      <c r="Z2857" s="18">
        <f t="shared" si="888"/>
        <v>1892867.2841657216</v>
      </c>
      <c r="AA2857" s="18">
        <f t="shared" si="889"/>
        <v>199432.98236095349</v>
      </c>
      <c r="AB2857" s="17">
        <f t="shared" si="890"/>
        <v>3.8949824970828471</v>
      </c>
      <c r="AC2857" s="2" t="s">
        <v>138</v>
      </c>
      <c r="AD2857" s="2" t="s">
        <v>29</v>
      </c>
      <c r="AE2857" t="str">
        <f t="shared" si="891"/>
        <v>Fashion</v>
      </c>
      <c r="AF2857" t="str">
        <f t="shared" si="892"/>
        <v>Fashion</v>
      </c>
      <c r="AG2857" t="str" cm="1">
        <f t="array" ref="AG2857">INDEX(AD:AD,ROW())</f>
        <v>Fashion</v>
      </c>
      <c r="AH2857">
        <f t="shared" si="900"/>
        <v>53</v>
      </c>
      <c r="AI2857" t="str">
        <f t="shared" si="893"/>
        <v>Fashion</v>
      </c>
      <c r="AK2857">
        <f t="shared" si="894"/>
        <v>2023</v>
      </c>
      <c r="AL2857">
        <f t="shared" si="895"/>
        <v>10</v>
      </c>
      <c r="AM2857">
        <f t="shared" si="896"/>
        <v>8</v>
      </c>
      <c r="AN2857">
        <f t="shared" si="897"/>
        <v>1</v>
      </c>
      <c r="AO2857" t="str">
        <f t="shared" si="898"/>
        <v>Weekend</v>
      </c>
      <c r="AR2857" s="20">
        <f t="shared" si="899"/>
        <v>0</v>
      </c>
    </row>
    <row r="2858" spans="1:44" x14ac:dyDescent="0.35">
      <c r="A2858" t="str">
        <f t="shared" si="881"/>
        <v>CUST2857</v>
      </c>
      <c r="B2858" s="2" t="s">
        <v>3194</v>
      </c>
      <c r="C2858" s="4">
        <v>45499</v>
      </c>
      <c r="D2858" s="2" t="s">
        <v>302</v>
      </c>
      <c r="E2858" t="s">
        <v>5048</v>
      </c>
      <c r="F2858" s="2" t="s">
        <v>13</v>
      </c>
      <c r="G2858" s="2" t="s">
        <v>37</v>
      </c>
      <c r="H2858" s="2">
        <v>1</v>
      </c>
      <c r="I2858" s="19">
        <v>1658.61</v>
      </c>
      <c r="J2858" s="2" t="s">
        <v>5046</v>
      </c>
      <c r="K2858" s="2" t="s">
        <v>16</v>
      </c>
      <c r="L2858" s="2">
        <v>3</v>
      </c>
      <c r="M2858" s="18">
        <f t="shared" si="882"/>
        <v>1658.61</v>
      </c>
      <c r="T2858" t="str">
        <f t="shared" si="883"/>
        <v>Completed</v>
      </c>
      <c r="U2858" t="str">
        <f t="shared" si="884"/>
        <v>Yes</v>
      </c>
      <c r="V2858" t="str">
        <f t="shared" si="885"/>
        <v>No</v>
      </c>
      <c r="X2858">
        <f t="shared" si="886"/>
        <v>590</v>
      </c>
      <c r="Y2858">
        <f t="shared" si="887"/>
        <v>451</v>
      </c>
      <c r="Z2858" s="18">
        <f t="shared" si="888"/>
        <v>1463424.4009529033</v>
      </c>
      <c r="AA2858" s="18">
        <f t="shared" si="889"/>
        <v>118285.78776560788</v>
      </c>
      <c r="AB2858" s="17">
        <f t="shared" si="890"/>
        <v>3.8140589569160999</v>
      </c>
      <c r="AC2858" s="2" t="s">
        <v>37</v>
      </c>
      <c r="AD2858" s="2" t="s">
        <v>13</v>
      </c>
      <c r="AE2858" t="str">
        <f t="shared" si="891"/>
        <v>Home &amp; Kitchen</v>
      </c>
      <c r="AF2858" t="str">
        <f t="shared" si="892"/>
        <v>Home &amp; Kitchen</v>
      </c>
      <c r="AG2858" t="str" cm="1">
        <f t="array" ref="AG2858">INDEX(AD:AD,ROW())</f>
        <v>Home &amp; Kitchen</v>
      </c>
      <c r="AH2858">
        <f t="shared" si="900"/>
        <v>8</v>
      </c>
      <c r="AI2858" t="str">
        <f t="shared" si="893"/>
        <v>Home &amp; Kitchen</v>
      </c>
      <c r="AK2858">
        <f t="shared" si="894"/>
        <v>2024</v>
      </c>
      <c r="AL2858">
        <f t="shared" si="895"/>
        <v>7</v>
      </c>
      <c r="AM2858">
        <f t="shared" si="896"/>
        <v>26</v>
      </c>
      <c r="AN2858">
        <f t="shared" si="897"/>
        <v>6</v>
      </c>
      <c r="AO2858" t="str">
        <f t="shared" si="898"/>
        <v>Weekday</v>
      </c>
      <c r="AR2858" s="20">
        <f t="shared" si="899"/>
        <v>0</v>
      </c>
    </row>
    <row r="2859" spans="1:44" x14ac:dyDescent="0.35">
      <c r="A2859" t="str">
        <f t="shared" si="881"/>
        <v>CUST2858</v>
      </c>
      <c r="B2859" s="2" t="s">
        <v>3195</v>
      </c>
      <c r="C2859" s="4">
        <v>45418</v>
      </c>
      <c r="D2859" s="2" t="s">
        <v>112</v>
      </c>
      <c r="E2859" t="s">
        <v>5048</v>
      </c>
      <c r="F2859" s="2" t="s">
        <v>23</v>
      </c>
      <c r="G2859" s="2" t="s">
        <v>75</v>
      </c>
      <c r="H2859" s="2">
        <v>1</v>
      </c>
      <c r="I2859" s="19">
        <v>623.75</v>
      </c>
      <c r="J2859" s="2" t="s">
        <v>5047</v>
      </c>
      <c r="K2859" s="2" t="s">
        <v>16</v>
      </c>
      <c r="L2859" s="2">
        <v>5</v>
      </c>
      <c r="M2859" s="18">
        <f t="shared" si="882"/>
        <v>623.75</v>
      </c>
      <c r="T2859" t="str">
        <f t="shared" si="883"/>
        <v>Completed</v>
      </c>
      <c r="U2859" t="str">
        <f t="shared" si="884"/>
        <v>No</v>
      </c>
      <c r="V2859" t="str">
        <f t="shared" si="885"/>
        <v>No</v>
      </c>
      <c r="X2859">
        <f t="shared" si="886"/>
        <v>590</v>
      </c>
      <c r="Y2859">
        <f t="shared" si="887"/>
        <v>451</v>
      </c>
      <c r="Z2859" s="18">
        <f t="shared" si="888"/>
        <v>594714.6477588166</v>
      </c>
      <c r="AA2859" s="18">
        <f t="shared" si="889"/>
        <v>60882.938065984097</v>
      </c>
      <c r="AB2859" s="17">
        <f t="shared" si="890"/>
        <v>3.804733727810651</v>
      </c>
      <c r="AC2859" s="2" t="s">
        <v>75</v>
      </c>
      <c r="AD2859" s="2" t="s">
        <v>23</v>
      </c>
      <c r="AE2859" t="str">
        <f t="shared" si="891"/>
        <v>Books</v>
      </c>
      <c r="AF2859" t="str">
        <f t="shared" si="892"/>
        <v>Books</v>
      </c>
      <c r="AG2859" t="str" cm="1">
        <f t="array" ref="AG2859">INDEX(AD:AD,ROW())</f>
        <v>Books</v>
      </c>
      <c r="AH2859">
        <f t="shared" si="900"/>
        <v>23</v>
      </c>
      <c r="AI2859" t="str">
        <f t="shared" si="893"/>
        <v>Books</v>
      </c>
      <c r="AK2859">
        <f t="shared" si="894"/>
        <v>2024</v>
      </c>
      <c r="AL2859">
        <f t="shared" si="895"/>
        <v>5</v>
      </c>
      <c r="AM2859">
        <f t="shared" si="896"/>
        <v>6</v>
      </c>
      <c r="AN2859">
        <f t="shared" si="897"/>
        <v>2</v>
      </c>
      <c r="AO2859" t="str">
        <f t="shared" si="898"/>
        <v>Weekday</v>
      </c>
      <c r="AR2859" s="20">
        <f t="shared" si="899"/>
        <v>0</v>
      </c>
    </row>
    <row r="2860" spans="1:44" x14ac:dyDescent="0.35">
      <c r="A2860" t="str">
        <f t="shared" si="881"/>
        <v>CUST2859</v>
      </c>
      <c r="B2860" s="2" t="s">
        <v>3196</v>
      </c>
      <c r="C2860" s="4">
        <v>45586</v>
      </c>
      <c r="D2860" s="2" t="s">
        <v>481</v>
      </c>
      <c r="E2860" t="s">
        <v>5048</v>
      </c>
      <c r="F2860" s="2" t="s">
        <v>42</v>
      </c>
      <c r="G2860" s="2" t="s">
        <v>43</v>
      </c>
      <c r="H2860" s="2">
        <v>1</v>
      </c>
      <c r="I2860" s="19">
        <v>573.63</v>
      </c>
      <c r="J2860" s="2" t="s">
        <v>5047</v>
      </c>
      <c r="K2860" s="2" t="s">
        <v>16</v>
      </c>
      <c r="L2860" s="2">
        <v>3</v>
      </c>
      <c r="M2860" s="18">
        <f t="shared" si="882"/>
        <v>573.63</v>
      </c>
      <c r="T2860" t="str">
        <f t="shared" si="883"/>
        <v>Completed</v>
      </c>
      <c r="U2860" t="str">
        <f t="shared" si="884"/>
        <v>No</v>
      </c>
      <c r="V2860" t="str">
        <f t="shared" si="885"/>
        <v>No</v>
      </c>
      <c r="X2860">
        <f t="shared" si="886"/>
        <v>590</v>
      </c>
      <c r="Y2860">
        <f t="shared" si="887"/>
        <v>451</v>
      </c>
      <c r="Z2860" s="18">
        <f t="shared" si="888"/>
        <v>1098537.4901531704</v>
      </c>
      <c r="AA2860" s="18">
        <f t="shared" si="889"/>
        <v>96724.388030634553</v>
      </c>
      <c r="AB2860" s="17">
        <f t="shared" si="890"/>
        <v>3.9001122334455669</v>
      </c>
      <c r="AC2860" s="2" t="s">
        <v>43</v>
      </c>
      <c r="AD2860" s="2" t="s">
        <v>42</v>
      </c>
      <c r="AE2860" t="str">
        <f t="shared" si="891"/>
        <v>Beauty</v>
      </c>
      <c r="AF2860" t="str">
        <f t="shared" si="892"/>
        <v>Beauty</v>
      </c>
      <c r="AG2860" t="str" cm="1">
        <f t="array" ref="AG2860">INDEX(AD:AD,ROW())</f>
        <v>Beauty</v>
      </c>
      <c r="AH2860">
        <f t="shared" si="900"/>
        <v>10</v>
      </c>
      <c r="AI2860" t="str">
        <f t="shared" si="893"/>
        <v>Beauty</v>
      </c>
      <c r="AK2860">
        <f t="shared" si="894"/>
        <v>2024</v>
      </c>
      <c r="AL2860">
        <f t="shared" si="895"/>
        <v>10</v>
      </c>
      <c r="AM2860">
        <f t="shared" si="896"/>
        <v>21</v>
      </c>
      <c r="AN2860">
        <f t="shared" si="897"/>
        <v>2</v>
      </c>
      <c r="AO2860" t="str">
        <f t="shared" si="898"/>
        <v>Weekday</v>
      </c>
      <c r="AR2860" s="20">
        <f t="shared" si="899"/>
        <v>0</v>
      </c>
    </row>
    <row r="2861" spans="1:44" x14ac:dyDescent="0.35">
      <c r="A2861" t="str">
        <f t="shared" si="881"/>
        <v>CUST2860</v>
      </c>
      <c r="B2861" s="2" t="s">
        <v>3197</v>
      </c>
      <c r="C2861" s="4">
        <v>45285</v>
      </c>
      <c r="D2861" s="2" t="s">
        <v>1135</v>
      </c>
      <c r="E2861" t="s">
        <v>5049</v>
      </c>
      <c r="F2861" s="2" t="s">
        <v>42</v>
      </c>
      <c r="G2861" s="2" t="s">
        <v>188</v>
      </c>
      <c r="H2861" s="2">
        <v>1</v>
      </c>
      <c r="I2861" s="19">
        <v>290.37</v>
      </c>
      <c r="J2861" s="2" t="s">
        <v>5046</v>
      </c>
      <c r="K2861" s="2" t="s">
        <v>16</v>
      </c>
      <c r="L2861" s="2">
        <v>4</v>
      </c>
      <c r="M2861" s="18">
        <f t="shared" si="882"/>
        <v>290.37</v>
      </c>
      <c r="T2861" t="str">
        <f t="shared" si="883"/>
        <v>Completed</v>
      </c>
      <c r="U2861" t="str">
        <f t="shared" si="884"/>
        <v>No</v>
      </c>
      <c r="V2861" t="str">
        <f t="shared" si="885"/>
        <v>No</v>
      </c>
      <c r="X2861">
        <f t="shared" si="886"/>
        <v>595</v>
      </c>
      <c r="Y2861">
        <f t="shared" si="887"/>
        <v>444</v>
      </c>
      <c r="Z2861" s="18">
        <f t="shared" si="888"/>
        <v>1098537.4901531704</v>
      </c>
      <c r="AA2861" s="18">
        <f t="shared" si="889"/>
        <v>96724.388030634553</v>
      </c>
      <c r="AB2861" s="17">
        <f t="shared" si="890"/>
        <v>3.9001122334455669</v>
      </c>
      <c r="AC2861" s="2" t="s">
        <v>188</v>
      </c>
      <c r="AD2861" s="2" t="s">
        <v>42</v>
      </c>
      <c r="AE2861" t="str">
        <f t="shared" si="891"/>
        <v>Beauty</v>
      </c>
      <c r="AF2861" t="str">
        <f t="shared" si="892"/>
        <v>Beauty</v>
      </c>
      <c r="AG2861" t="str" cm="1">
        <f t="array" ref="AG2861">INDEX(AD:AD,ROW())</f>
        <v>Beauty</v>
      </c>
      <c r="AH2861">
        <f t="shared" si="900"/>
        <v>80</v>
      </c>
      <c r="AI2861" t="str">
        <f t="shared" si="893"/>
        <v>Beauty</v>
      </c>
      <c r="AK2861">
        <f t="shared" si="894"/>
        <v>2023</v>
      </c>
      <c r="AL2861">
        <f t="shared" si="895"/>
        <v>12</v>
      </c>
      <c r="AM2861">
        <f t="shared" si="896"/>
        <v>25</v>
      </c>
      <c r="AN2861">
        <f t="shared" si="897"/>
        <v>2</v>
      </c>
      <c r="AO2861" t="str">
        <f t="shared" si="898"/>
        <v>Weekday</v>
      </c>
      <c r="AR2861" s="20">
        <f t="shared" si="899"/>
        <v>0</v>
      </c>
    </row>
    <row r="2862" spans="1:44" x14ac:dyDescent="0.35">
      <c r="A2862" t="str">
        <f t="shared" si="881"/>
        <v>CUST2861</v>
      </c>
      <c r="B2862" s="2" t="s">
        <v>3198</v>
      </c>
      <c r="C2862" s="4">
        <v>45214</v>
      </c>
      <c r="D2862" s="2" t="s">
        <v>329</v>
      </c>
      <c r="E2862" t="s">
        <v>5051</v>
      </c>
      <c r="F2862" s="2" t="s">
        <v>19</v>
      </c>
      <c r="G2862" s="2" t="s">
        <v>128</v>
      </c>
      <c r="H2862" s="2">
        <v>1</v>
      </c>
      <c r="I2862" s="19">
        <v>1927.5</v>
      </c>
      <c r="J2862" s="2" t="s">
        <v>15</v>
      </c>
      <c r="K2862" s="2" t="s">
        <v>16</v>
      </c>
      <c r="L2862" s="2">
        <v>5</v>
      </c>
      <c r="M2862" s="18">
        <f t="shared" si="882"/>
        <v>1927.5</v>
      </c>
      <c r="T2862" t="str">
        <f t="shared" si="883"/>
        <v>Completed</v>
      </c>
      <c r="U2862" t="str">
        <f t="shared" si="884"/>
        <v>Yes</v>
      </c>
      <c r="V2862" t="str">
        <f t="shared" si="885"/>
        <v>No</v>
      </c>
      <c r="X2862">
        <f t="shared" si="886"/>
        <v>619</v>
      </c>
      <c r="Y2862">
        <f t="shared" si="887"/>
        <v>468</v>
      </c>
      <c r="Z2862" s="18">
        <f t="shared" si="888"/>
        <v>2759712.3299794244</v>
      </c>
      <c r="AA2862" s="18">
        <f t="shared" si="889"/>
        <v>330643.50635802455</v>
      </c>
      <c r="AB2862" s="17">
        <f t="shared" si="890"/>
        <v>3.8641711229946525</v>
      </c>
      <c r="AC2862" s="2" t="s">
        <v>128</v>
      </c>
      <c r="AD2862" s="2" t="s">
        <v>19</v>
      </c>
      <c r="AE2862" t="str">
        <f t="shared" si="891"/>
        <v>Electronics</v>
      </c>
      <c r="AF2862" t="str">
        <f t="shared" si="892"/>
        <v>Electronics</v>
      </c>
      <c r="AG2862" t="str" cm="1">
        <f t="array" ref="AG2862">INDEX(AD:AD,ROW())</f>
        <v>Electronics</v>
      </c>
      <c r="AH2862">
        <f t="shared" si="900"/>
        <v>48</v>
      </c>
      <c r="AI2862" t="str">
        <f t="shared" si="893"/>
        <v>Electronics</v>
      </c>
      <c r="AK2862">
        <f t="shared" si="894"/>
        <v>2023</v>
      </c>
      <c r="AL2862">
        <f t="shared" si="895"/>
        <v>10</v>
      </c>
      <c r="AM2862">
        <f t="shared" si="896"/>
        <v>15</v>
      </c>
      <c r="AN2862">
        <f t="shared" si="897"/>
        <v>1</v>
      </c>
      <c r="AO2862" t="str">
        <f t="shared" si="898"/>
        <v>Weekend</v>
      </c>
      <c r="AR2862" s="20">
        <f t="shared" si="899"/>
        <v>0</v>
      </c>
    </row>
    <row r="2863" spans="1:44" x14ac:dyDescent="0.35">
      <c r="A2863" t="str">
        <f t="shared" si="881"/>
        <v>CUST2862</v>
      </c>
      <c r="B2863" s="2" t="s">
        <v>3199</v>
      </c>
      <c r="C2863" s="4">
        <v>45235</v>
      </c>
      <c r="D2863" s="2" t="s">
        <v>953</v>
      </c>
      <c r="E2863" t="s">
        <v>5050</v>
      </c>
      <c r="F2863" s="2" t="s">
        <v>29</v>
      </c>
      <c r="G2863" s="2" t="s">
        <v>5041</v>
      </c>
      <c r="H2863" s="2">
        <v>1</v>
      </c>
      <c r="I2863" s="19">
        <v>2261.37</v>
      </c>
      <c r="J2863" s="2" t="s">
        <v>50</v>
      </c>
      <c r="K2863" s="2" t="s">
        <v>16</v>
      </c>
      <c r="L2863" s="2">
        <v>5</v>
      </c>
      <c r="M2863" s="18">
        <f t="shared" si="882"/>
        <v>2261.37</v>
      </c>
      <c r="T2863" t="str">
        <f t="shared" si="883"/>
        <v>Completed</v>
      </c>
      <c r="U2863" t="str">
        <f t="shared" si="884"/>
        <v>Yes</v>
      </c>
      <c r="V2863" t="str">
        <f t="shared" si="885"/>
        <v>No</v>
      </c>
      <c r="X2863">
        <f t="shared" si="886"/>
        <v>589</v>
      </c>
      <c r="Y2863">
        <f t="shared" si="887"/>
        <v>426</v>
      </c>
      <c r="Z2863" s="18">
        <f t="shared" si="888"/>
        <v>1892867.2841657216</v>
      </c>
      <c r="AA2863" s="18">
        <f t="shared" si="889"/>
        <v>199432.98236095349</v>
      </c>
      <c r="AB2863" s="17">
        <f t="shared" si="890"/>
        <v>3.8949824970828471</v>
      </c>
      <c r="AC2863" s="2" t="s">
        <v>5041</v>
      </c>
      <c r="AD2863" s="2" t="s">
        <v>29</v>
      </c>
      <c r="AE2863" t="str">
        <f t="shared" si="891"/>
        <v>Fashion</v>
      </c>
      <c r="AF2863" t="str">
        <f t="shared" si="892"/>
        <v>Fashion</v>
      </c>
      <c r="AG2863" t="str" cm="1">
        <f t="array" ref="AG2863">INDEX(AD:AD,ROW())</f>
        <v>Fashion</v>
      </c>
      <c r="AH2863">
        <f t="shared" si="900"/>
        <v>15</v>
      </c>
      <c r="AI2863" t="str">
        <f t="shared" si="893"/>
        <v>Fashion</v>
      </c>
      <c r="AK2863">
        <f t="shared" si="894"/>
        <v>2023</v>
      </c>
      <c r="AL2863">
        <f t="shared" si="895"/>
        <v>11</v>
      </c>
      <c r="AM2863">
        <f t="shared" si="896"/>
        <v>5</v>
      </c>
      <c r="AN2863">
        <f t="shared" si="897"/>
        <v>1</v>
      </c>
      <c r="AO2863" t="str">
        <f t="shared" si="898"/>
        <v>Weekend</v>
      </c>
      <c r="AR2863" s="20">
        <f t="shared" si="899"/>
        <v>0</v>
      </c>
    </row>
    <row r="2864" spans="1:44" x14ac:dyDescent="0.35">
      <c r="A2864" t="str">
        <f t="shared" si="881"/>
        <v>CUST2863</v>
      </c>
      <c r="B2864" s="2" t="s">
        <v>3200</v>
      </c>
      <c r="C2864" s="4">
        <v>45735</v>
      </c>
      <c r="D2864" s="2" t="s">
        <v>481</v>
      </c>
      <c r="E2864" t="s">
        <v>5051</v>
      </c>
      <c r="F2864" s="2" t="s">
        <v>23</v>
      </c>
      <c r="G2864" s="2" t="s">
        <v>68</v>
      </c>
      <c r="H2864" s="2">
        <v>1</v>
      </c>
      <c r="I2864" s="19">
        <v>713.47</v>
      </c>
      <c r="J2864" s="2" t="s">
        <v>15</v>
      </c>
      <c r="K2864" s="2" t="s">
        <v>16</v>
      </c>
      <c r="L2864" s="2">
        <v>1</v>
      </c>
      <c r="M2864" s="18">
        <f t="shared" si="882"/>
        <v>713.47</v>
      </c>
      <c r="T2864" t="str">
        <f t="shared" si="883"/>
        <v>Completed</v>
      </c>
      <c r="U2864" t="str">
        <f t="shared" si="884"/>
        <v>No</v>
      </c>
      <c r="V2864" t="str">
        <f t="shared" si="885"/>
        <v>No</v>
      </c>
      <c r="X2864">
        <f t="shared" si="886"/>
        <v>619</v>
      </c>
      <c r="Y2864">
        <f t="shared" si="887"/>
        <v>468</v>
      </c>
      <c r="Z2864" s="18">
        <f t="shared" si="888"/>
        <v>594714.6477588166</v>
      </c>
      <c r="AA2864" s="18">
        <f t="shared" si="889"/>
        <v>60882.938065984097</v>
      </c>
      <c r="AB2864" s="17">
        <f t="shared" si="890"/>
        <v>3.804733727810651</v>
      </c>
      <c r="AC2864" s="2" t="s">
        <v>68</v>
      </c>
      <c r="AD2864" s="2" t="s">
        <v>23</v>
      </c>
      <c r="AE2864" t="str">
        <f t="shared" si="891"/>
        <v>Books</v>
      </c>
      <c r="AF2864" t="str">
        <f t="shared" si="892"/>
        <v>Books</v>
      </c>
      <c r="AG2864" t="str" cm="1">
        <f t="array" ref="AG2864">INDEX(AD:AD,ROW())</f>
        <v>Books</v>
      </c>
      <c r="AH2864">
        <f t="shared" si="900"/>
        <v>20</v>
      </c>
      <c r="AI2864" t="str">
        <f t="shared" si="893"/>
        <v>Books</v>
      </c>
      <c r="AK2864">
        <f t="shared" si="894"/>
        <v>2025</v>
      </c>
      <c r="AL2864">
        <f t="shared" si="895"/>
        <v>3</v>
      </c>
      <c r="AM2864">
        <f t="shared" si="896"/>
        <v>19</v>
      </c>
      <c r="AN2864">
        <f t="shared" si="897"/>
        <v>4</v>
      </c>
      <c r="AO2864" t="str">
        <f t="shared" si="898"/>
        <v>Weekday</v>
      </c>
      <c r="AR2864" s="20">
        <f t="shared" si="899"/>
        <v>0</v>
      </c>
    </row>
    <row r="2865" spans="1:44" x14ac:dyDescent="0.35">
      <c r="A2865" t="str">
        <f t="shared" si="881"/>
        <v>CUST2864</v>
      </c>
      <c r="B2865" s="2" t="s">
        <v>3201</v>
      </c>
      <c r="C2865" s="4">
        <v>45025</v>
      </c>
      <c r="D2865" s="2" t="s">
        <v>948</v>
      </c>
      <c r="E2865" t="s">
        <v>5053</v>
      </c>
      <c r="F2865" s="2" t="s">
        <v>42</v>
      </c>
      <c r="G2865" s="2" t="s">
        <v>170</v>
      </c>
      <c r="H2865" s="2">
        <v>1</v>
      </c>
      <c r="I2865" s="19">
        <v>1054.1300000000001</v>
      </c>
      <c r="J2865" s="2" t="s">
        <v>5046</v>
      </c>
      <c r="K2865" s="2" t="s">
        <v>16</v>
      </c>
      <c r="L2865" s="2">
        <v>4</v>
      </c>
      <c r="M2865" s="18">
        <f t="shared" si="882"/>
        <v>1054.1300000000001</v>
      </c>
      <c r="T2865" t="str">
        <f t="shared" si="883"/>
        <v>Completed</v>
      </c>
      <c r="U2865" t="str">
        <f t="shared" si="884"/>
        <v>Yes</v>
      </c>
      <c r="V2865" t="str">
        <f t="shared" si="885"/>
        <v>No</v>
      </c>
      <c r="X2865">
        <f t="shared" si="886"/>
        <v>559</v>
      </c>
      <c r="Y2865">
        <f t="shared" si="887"/>
        <v>408</v>
      </c>
      <c r="Z2865" s="18">
        <f t="shared" si="888"/>
        <v>1098537.4901531704</v>
      </c>
      <c r="AA2865" s="18">
        <f t="shared" si="889"/>
        <v>96724.388030634553</v>
      </c>
      <c r="AB2865" s="17">
        <f t="shared" si="890"/>
        <v>3.9001122334455669</v>
      </c>
      <c r="AC2865" s="2" t="s">
        <v>170</v>
      </c>
      <c r="AD2865" s="2" t="s">
        <v>42</v>
      </c>
      <c r="AE2865" t="str">
        <f t="shared" si="891"/>
        <v>Beauty</v>
      </c>
      <c r="AF2865" t="str">
        <f t="shared" si="892"/>
        <v>Beauty</v>
      </c>
      <c r="AG2865" t="str" cm="1">
        <f t="array" ref="AG2865">INDEX(AD:AD,ROW())</f>
        <v>Beauty</v>
      </c>
      <c r="AH2865">
        <f t="shared" si="900"/>
        <v>70</v>
      </c>
      <c r="AI2865" t="str">
        <f t="shared" si="893"/>
        <v>Beauty</v>
      </c>
      <c r="AK2865">
        <f t="shared" si="894"/>
        <v>2023</v>
      </c>
      <c r="AL2865">
        <f t="shared" si="895"/>
        <v>4</v>
      </c>
      <c r="AM2865">
        <f t="shared" si="896"/>
        <v>9</v>
      </c>
      <c r="AN2865">
        <f t="shared" si="897"/>
        <v>1</v>
      </c>
      <c r="AO2865" t="str">
        <f t="shared" si="898"/>
        <v>Weekend</v>
      </c>
      <c r="AR2865" s="20">
        <f t="shared" si="899"/>
        <v>0</v>
      </c>
    </row>
    <row r="2866" spans="1:44" x14ac:dyDescent="0.35">
      <c r="A2866" t="str">
        <f t="shared" si="881"/>
        <v>CUST2865</v>
      </c>
      <c r="B2866" s="2" t="s">
        <v>3202</v>
      </c>
      <c r="C2866" s="4">
        <v>45733</v>
      </c>
      <c r="D2866" s="2" t="s">
        <v>781</v>
      </c>
      <c r="E2866" t="s">
        <v>5055</v>
      </c>
      <c r="F2866" s="2" t="s">
        <v>13</v>
      </c>
      <c r="G2866" s="2" t="s">
        <v>37</v>
      </c>
      <c r="H2866" s="2">
        <v>2</v>
      </c>
      <c r="I2866" s="19">
        <v>462.94</v>
      </c>
      <c r="J2866" s="2" t="s">
        <v>5046</v>
      </c>
      <c r="K2866" s="2" t="s">
        <v>16</v>
      </c>
      <c r="L2866" s="2">
        <v>5</v>
      </c>
      <c r="M2866" s="18">
        <f t="shared" si="882"/>
        <v>925.88</v>
      </c>
      <c r="T2866" t="str">
        <f t="shared" si="883"/>
        <v>Completed</v>
      </c>
      <c r="U2866" t="str">
        <f t="shared" si="884"/>
        <v>No</v>
      </c>
      <c r="V2866" t="str">
        <f t="shared" si="885"/>
        <v>No</v>
      </c>
      <c r="X2866">
        <f t="shared" si="886"/>
        <v>567</v>
      </c>
      <c r="Y2866">
        <f t="shared" si="887"/>
        <v>440</v>
      </c>
      <c r="Z2866" s="18">
        <f t="shared" si="888"/>
        <v>1463424.4009529033</v>
      </c>
      <c r="AA2866" s="18">
        <f t="shared" si="889"/>
        <v>118285.78776560788</v>
      </c>
      <c r="AB2866" s="17">
        <f t="shared" si="890"/>
        <v>3.8140589569160999</v>
      </c>
      <c r="AC2866" s="2" t="s">
        <v>37</v>
      </c>
      <c r="AD2866" s="2" t="s">
        <v>13</v>
      </c>
      <c r="AE2866" t="str">
        <f t="shared" si="891"/>
        <v>Home &amp; Kitchen</v>
      </c>
      <c r="AF2866" t="str">
        <f t="shared" si="892"/>
        <v>Home &amp; Kitchen</v>
      </c>
      <c r="AG2866" t="str" cm="1">
        <f t="array" ref="AG2866">INDEX(AD:AD,ROW())</f>
        <v>Home &amp; Kitchen</v>
      </c>
      <c r="AH2866">
        <f t="shared" si="900"/>
        <v>8</v>
      </c>
      <c r="AI2866" t="str">
        <f t="shared" si="893"/>
        <v>Home &amp; Kitchen</v>
      </c>
      <c r="AK2866">
        <f t="shared" si="894"/>
        <v>2025</v>
      </c>
      <c r="AL2866">
        <f t="shared" si="895"/>
        <v>3</v>
      </c>
      <c r="AM2866">
        <f t="shared" si="896"/>
        <v>17</v>
      </c>
      <c r="AN2866">
        <f t="shared" si="897"/>
        <v>2</v>
      </c>
      <c r="AO2866" t="str">
        <f t="shared" si="898"/>
        <v>Weekday</v>
      </c>
      <c r="AR2866" s="20">
        <f t="shared" si="899"/>
        <v>0</v>
      </c>
    </row>
    <row r="2867" spans="1:44" x14ac:dyDescent="0.35">
      <c r="A2867" t="str">
        <f t="shared" si="881"/>
        <v>CUST2866</v>
      </c>
      <c r="B2867" s="2" t="s">
        <v>3203</v>
      </c>
      <c r="C2867" s="4">
        <v>45315</v>
      </c>
      <c r="D2867" s="2" t="s">
        <v>641</v>
      </c>
      <c r="E2867" t="s">
        <v>5055</v>
      </c>
      <c r="F2867" s="2" t="s">
        <v>19</v>
      </c>
      <c r="G2867" s="2" t="s">
        <v>5039</v>
      </c>
      <c r="H2867" s="2">
        <v>2</v>
      </c>
      <c r="I2867" s="19">
        <v>644.4</v>
      </c>
      <c r="J2867" s="2" t="s">
        <v>50</v>
      </c>
      <c r="K2867" s="2" t="s">
        <v>16</v>
      </c>
      <c r="L2867" s="2">
        <v>5</v>
      </c>
      <c r="M2867" s="18">
        <f t="shared" si="882"/>
        <v>1288.8</v>
      </c>
      <c r="T2867" t="str">
        <f t="shared" si="883"/>
        <v>Completed</v>
      </c>
      <c r="U2867" t="str">
        <f t="shared" si="884"/>
        <v>Yes</v>
      </c>
      <c r="V2867" t="str">
        <f t="shared" si="885"/>
        <v>No</v>
      </c>
      <c r="X2867">
        <f t="shared" si="886"/>
        <v>567</v>
      </c>
      <c r="Y2867">
        <f t="shared" si="887"/>
        <v>440</v>
      </c>
      <c r="Z2867" s="18">
        <f t="shared" si="888"/>
        <v>2759712.3299794244</v>
      </c>
      <c r="AA2867" s="18">
        <f t="shared" si="889"/>
        <v>330643.50635802455</v>
      </c>
      <c r="AB2867" s="17">
        <f t="shared" si="890"/>
        <v>3.8641711229946525</v>
      </c>
      <c r="AC2867" s="2" t="s">
        <v>5039</v>
      </c>
      <c r="AD2867" s="2" t="s">
        <v>19</v>
      </c>
      <c r="AE2867" t="str">
        <f t="shared" si="891"/>
        <v>Electronics</v>
      </c>
      <c r="AF2867" t="str">
        <f t="shared" si="892"/>
        <v>Electronics</v>
      </c>
      <c r="AG2867" t="str" cm="1">
        <f t="array" ref="AG2867">INDEX(AD:AD,ROW())</f>
        <v>Electronics</v>
      </c>
      <c r="AH2867">
        <f t="shared" si="900"/>
        <v>3</v>
      </c>
      <c r="AI2867" t="str">
        <f t="shared" si="893"/>
        <v>Electronics</v>
      </c>
      <c r="AK2867">
        <f t="shared" si="894"/>
        <v>2024</v>
      </c>
      <c r="AL2867">
        <f t="shared" si="895"/>
        <v>1</v>
      </c>
      <c r="AM2867">
        <f t="shared" si="896"/>
        <v>24</v>
      </c>
      <c r="AN2867">
        <f t="shared" si="897"/>
        <v>4</v>
      </c>
      <c r="AO2867" t="str">
        <f t="shared" si="898"/>
        <v>Weekday</v>
      </c>
      <c r="AR2867" s="20">
        <f t="shared" si="899"/>
        <v>0</v>
      </c>
    </row>
    <row r="2868" spans="1:44" x14ac:dyDescent="0.35">
      <c r="A2868" t="str">
        <f t="shared" si="881"/>
        <v>CUST2867</v>
      </c>
      <c r="B2868" s="2" t="s">
        <v>3204</v>
      </c>
      <c r="C2868" s="4">
        <v>45543</v>
      </c>
      <c r="D2868" s="2" t="s">
        <v>242</v>
      </c>
      <c r="E2868" t="s">
        <v>5055</v>
      </c>
      <c r="F2868" s="2" t="s">
        <v>42</v>
      </c>
      <c r="G2868" s="2" t="s">
        <v>188</v>
      </c>
      <c r="H2868" s="2">
        <v>1</v>
      </c>
      <c r="I2868" s="19">
        <v>1406.31</v>
      </c>
      <c r="J2868" s="2" t="s">
        <v>5038</v>
      </c>
      <c r="K2868" s="2" t="s">
        <v>76</v>
      </c>
      <c r="L2868" s="2">
        <v>5</v>
      </c>
      <c r="M2868" s="18">
        <f t="shared" si="882"/>
        <v>1406.31</v>
      </c>
      <c r="T2868" t="str">
        <f t="shared" si="883"/>
        <v>Completed</v>
      </c>
      <c r="U2868" t="str">
        <f t="shared" si="884"/>
        <v>No</v>
      </c>
      <c r="V2868" t="str">
        <f t="shared" si="885"/>
        <v>No</v>
      </c>
      <c r="X2868">
        <f t="shared" si="886"/>
        <v>567</v>
      </c>
      <c r="Y2868">
        <f t="shared" si="887"/>
        <v>440</v>
      </c>
      <c r="Z2868" s="18">
        <f t="shared" si="888"/>
        <v>1098537.4901531704</v>
      </c>
      <c r="AA2868" s="18">
        <f t="shared" si="889"/>
        <v>96724.388030634553</v>
      </c>
      <c r="AB2868" s="17">
        <f t="shared" si="890"/>
        <v>3.9001122334455669</v>
      </c>
      <c r="AC2868" s="2" t="s">
        <v>188</v>
      </c>
      <c r="AD2868" s="2" t="s">
        <v>42</v>
      </c>
      <c r="AE2868" t="str">
        <f t="shared" si="891"/>
        <v>Beauty</v>
      </c>
      <c r="AF2868" t="str">
        <f t="shared" si="892"/>
        <v>Beauty</v>
      </c>
      <c r="AG2868" t="str" cm="1">
        <f t="array" ref="AG2868">INDEX(AD:AD,ROW())</f>
        <v>Beauty</v>
      </c>
      <c r="AH2868">
        <f t="shared" si="900"/>
        <v>80</v>
      </c>
      <c r="AI2868" t="str">
        <f t="shared" si="893"/>
        <v>Beauty</v>
      </c>
      <c r="AK2868">
        <f t="shared" si="894"/>
        <v>2024</v>
      </c>
      <c r="AL2868">
        <f t="shared" si="895"/>
        <v>9</v>
      </c>
      <c r="AM2868">
        <f t="shared" si="896"/>
        <v>8</v>
      </c>
      <c r="AN2868">
        <f t="shared" si="897"/>
        <v>1</v>
      </c>
      <c r="AO2868" t="str">
        <f t="shared" si="898"/>
        <v>Weekend</v>
      </c>
      <c r="AR2868" s="20">
        <f t="shared" si="899"/>
        <v>1</v>
      </c>
    </row>
    <row r="2869" spans="1:44" x14ac:dyDescent="0.35">
      <c r="A2869" t="str">
        <f t="shared" si="881"/>
        <v>CUST2868</v>
      </c>
      <c r="B2869" s="2" t="s">
        <v>3205</v>
      </c>
      <c r="C2869" s="4">
        <v>45081</v>
      </c>
      <c r="D2869" s="2" t="s">
        <v>52</v>
      </c>
      <c r="E2869" t="s">
        <v>5048</v>
      </c>
      <c r="F2869" s="2" t="s">
        <v>19</v>
      </c>
      <c r="G2869" s="2" t="s">
        <v>49</v>
      </c>
      <c r="H2869" s="2">
        <v>1</v>
      </c>
      <c r="I2869" s="19">
        <v>1911.06</v>
      </c>
      <c r="J2869" s="2" t="s">
        <v>15</v>
      </c>
      <c r="K2869" s="2" t="s">
        <v>16</v>
      </c>
      <c r="L2869" s="2">
        <v>4</v>
      </c>
      <c r="M2869" s="18">
        <f t="shared" si="882"/>
        <v>1911.06</v>
      </c>
      <c r="T2869" t="str">
        <f t="shared" si="883"/>
        <v>Completed</v>
      </c>
      <c r="U2869" t="str">
        <f t="shared" si="884"/>
        <v>Yes</v>
      </c>
      <c r="V2869" t="str">
        <f t="shared" si="885"/>
        <v>No</v>
      </c>
      <c r="X2869">
        <f t="shared" si="886"/>
        <v>590</v>
      </c>
      <c r="Y2869">
        <f t="shared" si="887"/>
        <v>451</v>
      </c>
      <c r="Z2869" s="18">
        <f t="shared" si="888"/>
        <v>2759712.3299794244</v>
      </c>
      <c r="AA2869" s="18">
        <f t="shared" si="889"/>
        <v>330643.50635802455</v>
      </c>
      <c r="AB2869" s="17">
        <f t="shared" si="890"/>
        <v>3.8641711229946525</v>
      </c>
      <c r="AC2869" s="2" t="s">
        <v>49</v>
      </c>
      <c r="AD2869" s="2" t="s">
        <v>19</v>
      </c>
      <c r="AE2869" t="str">
        <f t="shared" si="891"/>
        <v>Electronics</v>
      </c>
      <c r="AF2869" t="str">
        <f t="shared" si="892"/>
        <v>Electronics</v>
      </c>
      <c r="AG2869" t="str" cm="1">
        <f t="array" ref="AG2869">INDEX(AD:AD,ROW())</f>
        <v>Electronics</v>
      </c>
      <c r="AH2869">
        <f t="shared" si="900"/>
        <v>12</v>
      </c>
      <c r="AI2869" t="str">
        <f t="shared" si="893"/>
        <v>Electronics</v>
      </c>
      <c r="AK2869">
        <f t="shared" si="894"/>
        <v>2023</v>
      </c>
      <c r="AL2869">
        <f t="shared" si="895"/>
        <v>6</v>
      </c>
      <c r="AM2869">
        <f t="shared" si="896"/>
        <v>4</v>
      </c>
      <c r="AN2869">
        <f t="shared" si="897"/>
        <v>1</v>
      </c>
      <c r="AO2869" t="str">
        <f t="shared" si="898"/>
        <v>Weekend</v>
      </c>
      <c r="AR2869" s="20">
        <f t="shared" si="899"/>
        <v>0</v>
      </c>
    </row>
    <row r="2870" spans="1:44" x14ac:dyDescent="0.35">
      <c r="A2870" t="str">
        <f t="shared" si="881"/>
        <v>CUST2869</v>
      </c>
      <c r="B2870" s="2" t="s">
        <v>3206</v>
      </c>
      <c r="C2870" s="4">
        <v>45631</v>
      </c>
      <c r="D2870" s="2" t="s">
        <v>287</v>
      </c>
      <c r="E2870" t="s">
        <v>5055</v>
      </c>
      <c r="F2870" s="2" t="s">
        <v>23</v>
      </c>
      <c r="G2870" s="2" t="s">
        <v>46</v>
      </c>
      <c r="H2870" s="2">
        <v>1</v>
      </c>
      <c r="I2870" s="19">
        <v>163.76</v>
      </c>
      <c r="J2870" s="2" t="s">
        <v>5046</v>
      </c>
      <c r="K2870" s="2" t="s">
        <v>16</v>
      </c>
      <c r="L2870" s="2">
        <v>1</v>
      </c>
      <c r="M2870" s="18">
        <f t="shared" si="882"/>
        <v>163.76</v>
      </c>
      <c r="T2870" t="str">
        <f t="shared" si="883"/>
        <v>Completed</v>
      </c>
      <c r="U2870" t="str">
        <f t="shared" si="884"/>
        <v>No</v>
      </c>
      <c r="V2870" t="str">
        <f t="shared" si="885"/>
        <v>No</v>
      </c>
      <c r="X2870">
        <f t="shared" si="886"/>
        <v>567</v>
      </c>
      <c r="Y2870">
        <f t="shared" si="887"/>
        <v>440</v>
      </c>
      <c r="Z2870" s="18">
        <f t="shared" si="888"/>
        <v>594714.6477588166</v>
      </c>
      <c r="AA2870" s="18">
        <f t="shared" si="889"/>
        <v>60882.938065984097</v>
      </c>
      <c r="AB2870" s="17">
        <f t="shared" si="890"/>
        <v>3.804733727810651</v>
      </c>
      <c r="AC2870" s="2" t="s">
        <v>46</v>
      </c>
      <c r="AD2870" s="2" t="s">
        <v>23</v>
      </c>
      <c r="AE2870" t="str">
        <f t="shared" si="891"/>
        <v>Books</v>
      </c>
      <c r="AF2870" t="str">
        <f t="shared" si="892"/>
        <v>Books</v>
      </c>
      <c r="AG2870" t="str" cm="1">
        <f t="array" ref="AG2870">INDEX(AD:AD,ROW())</f>
        <v>Books</v>
      </c>
      <c r="AH2870">
        <f t="shared" si="900"/>
        <v>11</v>
      </c>
      <c r="AI2870" t="str">
        <f t="shared" si="893"/>
        <v>Books</v>
      </c>
      <c r="AK2870">
        <f t="shared" si="894"/>
        <v>2024</v>
      </c>
      <c r="AL2870">
        <f t="shared" si="895"/>
        <v>12</v>
      </c>
      <c r="AM2870">
        <f t="shared" si="896"/>
        <v>5</v>
      </c>
      <c r="AN2870">
        <f t="shared" si="897"/>
        <v>5</v>
      </c>
      <c r="AO2870" t="str">
        <f t="shared" si="898"/>
        <v>Weekday</v>
      </c>
      <c r="AR2870" s="20">
        <f t="shared" si="899"/>
        <v>0</v>
      </c>
    </row>
    <row r="2871" spans="1:44" x14ac:dyDescent="0.35">
      <c r="A2871" t="str">
        <f t="shared" si="881"/>
        <v>CUST2870</v>
      </c>
      <c r="B2871" s="2" t="s">
        <v>3207</v>
      </c>
      <c r="C2871" s="4">
        <v>45251</v>
      </c>
      <c r="D2871" s="2" t="s">
        <v>483</v>
      </c>
      <c r="E2871" t="s">
        <v>5054</v>
      </c>
      <c r="F2871" s="2" t="s">
        <v>29</v>
      </c>
      <c r="G2871" s="2" t="s">
        <v>5041</v>
      </c>
      <c r="H2871" s="2">
        <v>2</v>
      </c>
      <c r="I2871" s="19">
        <v>2060.1</v>
      </c>
      <c r="J2871" s="2" t="s">
        <v>20</v>
      </c>
      <c r="K2871" s="2" t="s">
        <v>31</v>
      </c>
      <c r="L2871" s="2">
        <v>4</v>
      </c>
      <c r="M2871" s="18">
        <f t="shared" si="882"/>
        <v>4120.2</v>
      </c>
      <c r="T2871" t="str">
        <f t="shared" si="883"/>
        <v>Pending</v>
      </c>
      <c r="U2871" t="str">
        <f t="shared" si="884"/>
        <v>No</v>
      </c>
      <c r="V2871" t="str">
        <f t="shared" si="885"/>
        <v>Yes</v>
      </c>
      <c r="X2871">
        <f t="shared" si="886"/>
        <v>558</v>
      </c>
      <c r="Y2871">
        <f t="shared" si="887"/>
        <v>430</v>
      </c>
      <c r="Z2871" s="18">
        <f t="shared" si="888"/>
        <v>1892867.2841657216</v>
      </c>
      <c r="AA2871" s="18">
        <f t="shared" si="889"/>
        <v>199432.98236095349</v>
      </c>
      <c r="AB2871" s="17">
        <f t="shared" si="890"/>
        <v>3.8949824970828471</v>
      </c>
      <c r="AC2871" s="2" t="s">
        <v>5041</v>
      </c>
      <c r="AD2871" s="2" t="s">
        <v>29</v>
      </c>
      <c r="AE2871" t="str">
        <f t="shared" si="891"/>
        <v>Fashion</v>
      </c>
      <c r="AF2871" t="str">
        <f t="shared" si="892"/>
        <v>Fashion</v>
      </c>
      <c r="AG2871" t="str" cm="1">
        <f t="array" ref="AG2871">INDEX(AD:AD,ROW())</f>
        <v>Fashion</v>
      </c>
      <c r="AH2871">
        <f t="shared" si="900"/>
        <v>15</v>
      </c>
      <c r="AI2871" t="str">
        <f t="shared" si="893"/>
        <v>Fashion</v>
      </c>
      <c r="AK2871">
        <f t="shared" si="894"/>
        <v>2023</v>
      </c>
      <c r="AL2871">
        <f t="shared" si="895"/>
        <v>11</v>
      </c>
      <c r="AM2871">
        <f t="shared" si="896"/>
        <v>21</v>
      </c>
      <c r="AN2871">
        <f t="shared" si="897"/>
        <v>3</v>
      </c>
      <c r="AO2871" t="str">
        <f t="shared" si="898"/>
        <v>Weekday</v>
      </c>
      <c r="AR2871" s="20">
        <f t="shared" si="899"/>
        <v>0</v>
      </c>
    </row>
    <row r="2872" spans="1:44" x14ac:dyDescent="0.35">
      <c r="A2872" t="str">
        <f t="shared" si="881"/>
        <v>CUST2871</v>
      </c>
      <c r="B2872" s="2" t="s">
        <v>3208</v>
      </c>
      <c r="C2872" s="4">
        <v>45799</v>
      </c>
      <c r="D2872" s="2" t="s">
        <v>1349</v>
      </c>
      <c r="E2872" t="s">
        <v>5055</v>
      </c>
      <c r="F2872" s="2" t="s">
        <v>29</v>
      </c>
      <c r="G2872" s="2" t="s">
        <v>30</v>
      </c>
      <c r="H2872" s="2">
        <v>1</v>
      </c>
      <c r="I2872" s="19">
        <v>1628.88</v>
      </c>
      <c r="J2872" s="2" t="s">
        <v>15</v>
      </c>
      <c r="K2872" s="2" t="s">
        <v>16</v>
      </c>
      <c r="L2872" s="2">
        <v>3</v>
      </c>
      <c r="M2872" s="18">
        <f t="shared" si="882"/>
        <v>1628.88</v>
      </c>
      <c r="T2872" t="str">
        <f t="shared" si="883"/>
        <v>Completed</v>
      </c>
      <c r="U2872" t="str">
        <f t="shared" si="884"/>
        <v>Yes</v>
      </c>
      <c r="V2872" t="str">
        <f t="shared" si="885"/>
        <v>No</v>
      </c>
      <c r="X2872">
        <f t="shared" si="886"/>
        <v>567</v>
      </c>
      <c r="Y2872">
        <f t="shared" si="887"/>
        <v>440</v>
      </c>
      <c r="Z2872" s="18">
        <f t="shared" si="888"/>
        <v>1892867.2841657216</v>
      </c>
      <c r="AA2872" s="18">
        <f t="shared" si="889"/>
        <v>199432.98236095349</v>
      </c>
      <c r="AB2872" s="17">
        <f t="shared" si="890"/>
        <v>3.8949824970828471</v>
      </c>
      <c r="AC2872" s="2" t="s">
        <v>30</v>
      </c>
      <c r="AD2872" s="2" t="s">
        <v>29</v>
      </c>
      <c r="AE2872" t="str">
        <f t="shared" si="891"/>
        <v>Fashion</v>
      </c>
      <c r="AF2872" t="str">
        <f t="shared" si="892"/>
        <v>Fashion</v>
      </c>
      <c r="AG2872" t="str" cm="1">
        <f t="array" ref="AG2872">INDEX(AD:AD,ROW())</f>
        <v>Fashion</v>
      </c>
      <c r="AH2872">
        <f t="shared" si="900"/>
        <v>6</v>
      </c>
      <c r="AI2872" t="str">
        <f t="shared" si="893"/>
        <v>Fashion</v>
      </c>
      <c r="AK2872">
        <f t="shared" si="894"/>
        <v>2025</v>
      </c>
      <c r="AL2872">
        <f t="shared" si="895"/>
        <v>5</v>
      </c>
      <c r="AM2872">
        <f t="shared" si="896"/>
        <v>22</v>
      </c>
      <c r="AN2872">
        <f t="shared" si="897"/>
        <v>5</v>
      </c>
      <c r="AO2872" t="str">
        <f t="shared" si="898"/>
        <v>Weekday</v>
      </c>
      <c r="AR2872" s="20">
        <f t="shared" si="899"/>
        <v>0</v>
      </c>
    </row>
    <row r="2873" spans="1:44" x14ac:dyDescent="0.35">
      <c r="A2873" t="str">
        <f t="shared" si="881"/>
        <v>CUST2872</v>
      </c>
      <c r="B2873" s="2" t="s">
        <v>3209</v>
      </c>
      <c r="C2873" s="4">
        <v>45488</v>
      </c>
      <c r="D2873" s="2" t="s">
        <v>1219</v>
      </c>
      <c r="E2873" t="s">
        <v>5055</v>
      </c>
      <c r="F2873" s="2" t="s">
        <v>19</v>
      </c>
      <c r="G2873" s="2" t="s">
        <v>5039</v>
      </c>
      <c r="H2873" s="2">
        <v>2</v>
      </c>
      <c r="I2873" s="19">
        <v>3368.24</v>
      </c>
      <c r="J2873" s="2" t="s">
        <v>5046</v>
      </c>
      <c r="K2873" s="2" t="s">
        <v>16</v>
      </c>
      <c r="L2873" s="2">
        <v>4</v>
      </c>
      <c r="M2873" s="18">
        <f t="shared" si="882"/>
        <v>6736.48</v>
      </c>
      <c r="T2873" t="str">
        <f t="shared" si="883"/>
        <v>Completed</v>
      </c>
      <c r="U2873" t="str">
        <f t="shared" si="884"/>
        <v>Yes</v>
      </c>
      <c r="V2873" t="str">
        <f t="shared" si="885"/>
        <v>No</v>
      </c>
      <c r="X2873">
        <f t="shared" si="886"/>
        <v>567</v>
      </c>
      <c r="Y2873">
        <f t="shared" si="887"/>
        <v>440</v>
      </c>
      <c r="Z2873" s="18">
        <f t="shared" si="888"/>
        <v>2759712.3299794244</v>
      </c>
      <c r="AA2873" s="18">
        <f t="shared" si="889"/>
        <v>330643.50635802455</v>
      </c>
      <c r="AB2873" s="17">
        <f t="shared" si="890"/>
        <v>3.8641711229946525</v>
      </c>
      <c r="AC2873" s="2" t="s">
        <v>5039</v>
      </c>
      <c r="AD2873" s="2" t="s">
        <v>19</v>
      </c>
      <c r="AE2873" t="str">
        <f t="shared" si="891"/>
        <v>Electronics</v>
      </c>
      <c r="AF2873" t="str">
        <f t="shared" si="892"/>
        <v>Electronics</v>
      </c>
      <c r="AG2873" t="str" cm="1">
        <f t="array" ref="AG2873">INDEX(AD:AD,ROW())</f>
        <v>Electronics</v>
      </c>
      <c r="AH2873">
        <f t="shared" si="900"/>
        <v>3</v>
      </c>
      <c r="AI2873" t="str">
        <f t="shared" si="893"/>
        <v>Electronics</v>
      </c>
      <c r="AK2873">
        <f t="shared" si="894"/>
        <v>2024</v>
      </c>
      <c r="AL2873">
        <f t="shared" si="895"/>
        <v>7</v>
      </c>
      <c r="AM2873">
        <f t="shared" si="896"/>
        <v>15</v>
      </c>
      <c r="AN2873">
        <f t="shared" si="897"/>
        <v>2</v>
      </c>
      <c r="AO2873" t="str">
        <f t="shared" si="898"/>
        <v>Weekday</v>
      </c>
      <c r="AR2873" s="20">
        <f t="shared" si="899"/>
        <v>0</v>
      </c>
    </row>
    <row r="2874" spans="1:44" x14ac:dyDescent="0.35">
      <c r="A2874" t="str">
        <f t="shared" si="881"/>
        <v>CUST2873</v>
      </c>
      <c r="B2874" s="2" t="s">
        <v>3210</v>
      </c>
      <c r="C2874" s="4">
        <v>45578</v>
      </c>
      <c r="D2874" s="2" t="s">
        <v>230</v>
      </c>
      <c r="E2874" t="s">
        <v>5054</v>
      </c>
      <c r="F2874" s="2" t="s">
        <v>13</v>
      </c>
      <c r="G2874" s="2" t="s">
        <v>14</v>
      </c>
      <c r="H2874" s="2">
        <v>3</v>
      </c>
      <c r="I2874" s="19">
        <v>167.41</v>
      </c>
      <c r="J2874" s="2" t="s">
        <v>5046</v>
      </c>
      <c r="K2874" s="2" t="s">
        <v>16</v>
      </c>
      <c r="L2874" s="31"/>
      <c r="M2874" s="18">
        <f t="shared" si="882"/>
        <v>502.23</v>
      </c>
      <c r="T2874" t="str">
        <f t="shared" si="883"/>
        <v>Completed</v>
      </c>
      <c r="U2874" t="str">
        <f t="shared" si="884"/>
        <v>No</v>
      </c>
      <c r="V2874" t="str">
        <f t="shared" si="885"/>
        <v>No</v>
      </c>
      <c r="X2874">
        <f t="shared" si="886"/>
        <v>558</v>
      </c>
      <c r="Y2874">
        <f t="shared" si="887"/>
        <v>430</v>
      </c>
      <c r="Z2874" s="18">
        <f t="shared" si="888"/>
        <v>1463424.4009529033</v>
      </c>
      <c r="AA2874" s="18">
        <f t="shared" si="889"/>
        <v>118285.78776560788</v>
      </c>
      <c r="AB2874" s="17">
        <f t="shared" si="890"/>
        <v>3.8140589569160999</v>
      </c>
      <c r="AC2874" s="2" t="s">
        <v>14</v>
      </c>
      <c r="AD2874" s="2" t="s">
        <v>13</v>
      </c>
      <c r="AE2874" t="str">
        <f t="shared" si="891"/>
        <v>Home &amp; Kitchen</v>
      </c>
      <c r="AF2874" t="str">
        <f t="shared" si="892"/>
        <v>Home &amp; Kitchen</v>
      </c>
      <c r="AG2874" t="str" cm="1">
        <f t="array" ref="AG2874">INDEX(AD:AD,ROW())</f>
        <v>Home &amp; Kitchen</v>
      </c>
      <c r="AH2874">
        <f t="shared" si="900"/>
        <v>2</v>
      </c>
      <c r="AI2874" t="str">
        <f t="shared" si="893"/>
        <v>Home &amp; Kitchen</v>
      </c>
      <c r="AK2874">
        <f t="shared" si="894"/>
        <v>2024</v>
      </c>
      <c r="AL2874">
        <f t="shared" si="895"/>
        <v>10</v>
      </c>
      <c r="AM2874">
        <f t="shared" si="896"/>
        <v>13</v>
      </c>
      <c r="AN2874">
        <f t="shared" si="897"/>
        <v>1</v>
      </c>
      <c r="AO2874" t="str">
        <f t="shared" si="898"/>
        <v>Weekend</v>
      </c>
      <c r="AR2874" s="20">
        <f t="shared" si="899"/>
        <v>0</v>
      </c>
    </row>
    <row r="2875" spans="1:44" x14ac:dyDescent="0.35">
      <c r="A2875" t="str">
        <f t="shared" si="881"/>
        <v>CUST2874</v>
      </c>
      <c r="B2875" s="2" t="s">
        <v>3211</v>
      </c>
      <c r="C2875" s="4">
        <v>45398</v>
      </c>
      <c r="D2875" s="2" t="s">
        <v>314</v>
      </c>
      <c r="E2875" t="s">
        <v>5050</v>
      </c>
      <c r="F2875" s="2" t="s">
        <v>42</v>
      </c>
      <c r="G2875" s="2" t="s">
        <v>5042</v>
      </c>
      <c r="H2875" s="2">
        <v>2</v>
      </c>
      <c r="I2875" s="19">
        <v>954.93</v>
      </c>
      <c r="J2875" s="2" t="s">
        <v>15</v>
      </c>
      <c r="K2875" s="2" t="s">
        <v>16</v>
      </c>
      <c r="L2875" s="2">
        <v>4</v>
      </c>
      <c r="M2875" s="18">
        <f t="shared" si="882"/>
        <v>1909.86</v>
      </c>
      <c r="T2875" t="str">
        <f t="shared" si="883"/>
        <v>Completed</v>
      </c>
      <c r="U2875" t="str">
        <f t="shared" si="884"/>
        <v>Yes</v>
      </c>
      <c r="V2875" t="str">
        <f t="shared" si="885"/>
        <v>No</v>
      </c>
      <c r="X2875">
        <f t="shared" si="886"/>
        <v>589</v>
      </c>
      <c r="Y2875">
        <f t="shared" si="887"/>
        <v>426</v>
      </c>
      <c r="Z2875" s="18">
        <f t="shared" si="888"/>
        <v>1098537.4901531704</v>
      </c>
      <c r="AA2875" s="18">
        <f t="shared" si="889"/>
        <v>96724.388030634553</v>
      </c>
      <c r="AB2875" s="17">
        <f t="shared" si="890"/>
        <v>3.9001122334455669</v>
      </c>
      <c r="AC2875" s="2" t="s">
        <v>5042</v>
      </c>
      <c r="AD2875" s="2" t="s">
        <v>42</v>
      </c>
      <c r="AE2875" t="str">
        <f t="shared" si="891"/>
        <v>Beauty</v>
      </c>
      <c r="AF2875" t="str">
        <f t="shared" si="892"/>
        <v>Beauty</v>
      </c>
      <c r="AG2875" t="str" cm="1">
        <f t="array" ref="AG2875">INDEX(AD:AD,ROW())</f>
        <v>Beauty</v>
      </c>
      <c r="AH2875">
        <f t="shared" si="900"/>
        <v>18</v>
      </c>
      <c r="AI2875" t="str">
        <f t="shared" si="893"/>
        <v>Beauty</v>
      </c>
      <c r="AK2875">
        <f t="shared" si="894"/>
        <v>2024</v>
      </c>
      <c r="AL2875">
        <f t="shared" si="895"/>
        <v>4</v>
      </c>
      <c r="AM2875">
        <f t="shared" si="896"/>
        <v>16</v>
      </c>
      <c r="AN2875">
        <f t="shared" si="897"/>
        <v>3</v>
      </c>
      <c r="AO2875" t="str">
        <f t="shared" si="898"/>
        <v>Weekday</v>
      </c>
      <c r="AR2875" s="20">
        <f t="shared" si="899"/>
        <v>0</v>
      </c>
    </row>
    <row r="2876" spans="1:44" x14ac:dyDescent="0.35">
      <c r="A2876" t="str">
        <f t="shared" si="881"/>
        <v>CUST2875</v>
      </c>
      <c r="B2876" s="2" t="s">
        <v>3212</v>
      </c>
      <c r="C2876" s="4">
        <v>45735</v>
      </c>
      <c r="D2876" s="2" t="s">
        <v>922</v>
      </c>
      <c r="E2876" t="s">
        <v>5053</v>
      </c>
      <c r="F2876" s="2" t="s">
        <v>19</v>
      </c>
      <c r="G2876" s="2" t="s">
        <v>128</v>
      </c>
      <c r="H2876" s="2">
        <v>1</v>
      </c>
      <c r="I2876" s="19">
        <v>3012.15</v>
      </c>
      <c r="J2876" s="2" t="s">
        <v>5047</v>
      </c>
      <c r="K2876" s="2" t="s">
        <v>16</v>
      </c>
      <c r="L2876" s="2">
        <v>5</v>
      </c>
      <c r="M2876" s="18">
        <f t="shared" si="882"/>
        <v>3012.15</v>
      </c>
      <c r="T2876" t="str">
        <f t="shared" si="883"/>
        <v>Completed</v>
      </c>
      <c r="U2876" t="str">
        <f t="shared" si="884"/>
        <v>Yes</v>
      </c>
      <c r="V2876" t="str">
        <f t="shared" si="885"/>
        <v>No</v>
      </c>
      <c r="X2876">
        <f t="shared" si="886"/>
        <v>559</v>
      </c>
      <c r="Y2876">
        <f t="shared" si="887"/>
        <v>408</v>
      </c>
      <c r="Z2876" s="18">
        <f t="shared" si="888"/>
        <v>2759712.3299794244</v>
      </c>
      <c r="AA2876" s="18">
        <f t="shared" si="889"/>
        <v>330643.50635802455</v>
      </c>
      <c r="AB2876" s="17">
        <f t="shared" si="890"/>
        <v>3.8641711229946525</v>
      </c>
      <c r="AC2876" s="2" t="s">
        <v>128</v>
      </c>
      <c r="AD2876" s="2" t="s">
        <v>19</v>
      </c>
      <c r="AE2876" t="str">
        <f t="shared" si="891"/>
        <v>Electronics</v>
      </c>
      <c r="AF2876" t="str">
        <f t="shared" si="892"/>
        <v>Electronics</v>
      </c>
      <c r="AG2876" t="str" cm="1">
        <f t="array" ref="AG2876">INDEX(AD:AD,ROW())</f>
        <v>Electronics</v>
      </c>
      <c r="AH2876">
        <f t="shared" si="900"/>
        <v>48</v>
      </c>
      <c r="AI2876" t="str">
        <f t="shared" si="893"/>
        <v>Electronics</v>
      </c>
      <c r="AK2876">
        <f t="shared" si="894"/>
        <v>2025</v>
      </c>
      <c r="AL2876">
        <f t="shared" si="895"/>
        <v>3</v>
      </c>
      <c r="AM2876">
        <f t="shared" si="896"/>
        <v>19</v>
      </c>
      <c r="AN2876">
        <f t="shared" si="897"/>
        <v>4</v>
      </c>
      <c r="AO2876" t="str">
        <f t="shared" si="898"/>
        <v>Weekday</v>
      </c>
      <c r="AR2876" s="20">
        <f t="shared" si="899"/>
        <v>0</v>
      </c>
    </row>
    <row r="2877" spans="1:44" x14ac:dyDescent="0.35">
      <c r="A2877" t="str">
        <f t="shared" si="881"/>
        <v>CUST2876</v>
      </c>
      <c r="B2877" s="2" t="s">
        <v>3213</v>
      </c>
      <c r="C2877" s="4">
        <v>45697</v>
      </c>
      <c r="D2877" s="2" t="s">
        <v>333</v>
      </c>
      <c r="E2877" t="s">
        <v>5051</v>
      </c>
      <c r="F2877" s="2" t="s">
        <v>29</v>
      </c>
      <c r="G2877" s="2" t="s">
        <v>5043</v>
      </c>
      <c r="H2877" s="2">
        <v>1</v>
      </c>
      <c r="I2877" s="19">
        <v>1703.04</v>
      </c>
      <c r="J2877" s="2" t="s">
        <v>5047</v>
      </c>
      <c r="K2877" s="2" t="s">
        <v>16</v>
      </c>
      <c r="L2877" s="2">
        <v>3</v>
      </c>
      <c r="M2877" s="18">
        <f t="shared" si="882"/>
        <v>1703.04</v>
      </c>
      <c r="T2877" t="str">
        <f t="shared" si="883"/>
        <v>Completed</v>
      </c>
      <c r="U2877" t="str">
        <f t="shared" si="884"/>
        <v>Yes</v>
      </c>
      <c r="V2877" t="str">
        <f t="shared" si="885"/>
        <v>No</v>
      </c>
      <c r="X2877">
        <f t="shared" si="886"/>
        <v>619</v>
      </c>
      <c r="Y2877">
        <f t="shared" si="887"/>
        <v>468</v>
      </c>
      <c r="Z2877" s="18">
        <f t="shared" si="888"/>
        <v>1892867.2841657216</v>
      </c>
      <c r="AA2877" s="18">
        <f t="shared" si="889"/>
        <v>199432.98236095349</v>
      </c>
      <c r="AB2877" s="17">
        <f t="shared" si="890"/>
        <v>3.8949824970828471</v>
      </c>
      <c r="AC2877" s="2" t="s">
        <v>5043</v>
      </c>
      <c r="AD2877" s="2" t="s">
        <v>29</v>
      </c>
      <c r="AE2877" t="str">
        <f t="shared" si="891"/>
        <v>Fashion</v>
      </c>
      <c r="AF2877" t="str">
        <f t="shared" si="892"/>
        <v>Fashion</v>
      </c>
      <c r="AG2877" t="str" cm="1">
        <f t="array" ref="AG2877">INDEX(AD:AD,ROW())</f>
        <v>Fashion</v>
      </c>
      <c r="AH2877">
        <f t="shared" si="900"/>
        <v>55</v>
      </c>
      <c r="AI2877" t="str">
        <f t="shared" si="893"/>
        <v>Fashion</v>
      </c>
      <c r="AK2877">
        <f t="shared" si="894"/>
        <v>2025</v>
      </c>
      <c r="AL2877">
        <f t="shared" si="895"/>
        <v>2</v>
      </c>
      <c r="AM2877">
        <f t="shared" si="896"/>
        <v>9</v>
      </c>
      <c r="AN2877">
        <f t="shared" si="897"/>
        <v>1</v>
      </c>
      <c r="AO2877" t="str">
        <f t="shared" si="898"/>
        <v>Weekend</v>
      </c>
      <c r="AR2877" s="20">
        <f t="shared" si="899"/>
        <v>0</v>
      </c>
    </row>
    <row r="2878" spans="1:44" x14ac:dyDescent="0.35">
      <c r="A2878" t="str">
        <f t="shared" si="881"/>
        <v>CUST2877</v>
      </c>
      <c r="B2878" s="2" t="s">
        <v>3214</v>
      </c>
      <c r="C2878" s="4">
        <v>45778</v>
      </c>
      <c r="D2878" s="2" t="s">
        <v>707</v>
      </c>
      <c r="E2878" t="s">
        <v>5052</v>
      </c>
      <c r="F2878" s="2" t="s">
        <v>42</v>
      </c>
      <c r="G2878" s="2" t="s">
        <v>43</v>
      </c>
      <c r="H2878" s="2">
        <v>2</v>
      </c>
      <c r="I2878" s="19">
        <v>245.46</v>
      </c>
      <c r="J2878" s="2" t="s">
        <v>5046</v>
      </c>
      <c r="K2878" s="2" t="s">
        <v>31</v>
      </c>
      <c r="L2878" s="2">
        <v>2</v>
      </c>
      <c r="M2878" s="18">
        <f t="shared" si="882"/>
        <v>490.92</v>
      </c>
      <c r="T2878" t="str">
        <f t="shared" si="883"/>
        <v>Pending</v>
      </c>
      <c r="U2878" t="str">
        <f t="shared" si="884"/>
        <v>No</v>
      </c>
      <c r="V2878" t="str">
        <f t="shared" si="885"/>
        <v>Yes</v>
      </c>
      <c r="X2878">
        <f t="shared" si="886"/>
        <v>573</v>
      </c>
      <c r="Y2878">
        <f t="shared" si="887"/>
        <v>450</v>
      </c>
      <c r="Z2878" s="18">
        <f t="shared" si="888"/>
        <v>1098537.4901531704</v>
      </c>
      <c r="AA2878" s="18">
        <f t="shared" si="889"/>
        <v>96724.388030634553</v>
      </c>
      <c r="AB2878" s="17">
        <f t="shared" si="890"/>
        <v>3.9001122334455669</v>
      </c>
      <c r="AC2878" s="2" t="s">
        <v>43</v>
      </c>
      <c r="AD2878" s="2" t="s">
        <v>42</v>
      </c>
      <c r="AE2878" t="str">
        <f t="shared" si="891"/>
        <v>Beauty</v>
      </c>
      <c r="AF2878" t="str">
        <f t="shared" si="892"/>
        <v>Beauty</v>
      </c>
      <c r="AG2878" t="str" cm="1">
        <f t="array" ref="AG2878">INDEX(AD:AD,ROW())</f>
        <v>Beauty</v>
      </c>
      <c r="AH2878">
        <f t="shared" si="900"/>
        <v>10</v>
      </c>
      <c r="AI2878" t="str">
        <f t="shared" si="893"/>
        <v>Beauty</v>
      </c>
      <c r="AK2878">
        <f t="shared" si="894"/>
        <v>2025</v>
      </c>
      <c r="AL2878">
        <f t="shared" si="895"/>
        <v>5</v>
      </c>
      <c r="AM2878">
        <f t="shared" si="896"/>
        <v>1</v>
      </c>
      <c r="AN2878">
        <f t="shared" si="897"/>
        <v>5</v>
      </c>
      <c r="AO2878" t="str">
        <f t="shared" si="898"/>
        <v>Weekday</v>
      </c>
      <c r="AR2878" s="20">
        <f t="shared" si="899"/>
        <v>0</v>
      </c>
    </row>
    <row r="2879" spans="1:44" x14ac:dyDescent="0.35">
      <c r="A2879" t="str">
        <f t="shared" si="881"/>
        <v>CUST2878</v>
      </c>
      <c r="B2879" s="2" t="s">
        <v>3215</v>
      </c>
      <c r="C2879" s="4">
        <v>45243</v>
      </c>
      <c r="D2879" s="2" t="s">
        <v>514</v>
      </c>
      <c r="E2879" t="s">
        <v>5054</v>
      </c>
      <c r="F2879" s="2" t="s">
        <v>23</v>
      </c>
      <c r="G2879" s="2" t="s">
        <v>46</v>
      </c>
      <c r="H2879" s="2">
        <v>1</v>
      </c>
      <c r="I2879" s="19">
        <v>586.88</v>
      </c>
      <c r="J2879" s="2" t="s">
        <v>5046</v>
      </c>
      <c r="K2879" s="2" t="s">
        <v>16</v>
      </c>
      <c r="L2879" s="2">
        <v>5</v>
      </c>
      <c r="M2879" s="18">
        <f t="shared" si="882"/>
        <v>586.88</v>
      </c>
      <c r="T2879" t="str">
        <f t="shared" si="883"/>
        <v>Completed</v>
      </c>
      <c r="U2879" t="str">
        <f t="shared" si="884"/>
        <v>No</v>
      </c>
      <c r="V2879" t="str">
        <f t="shared" si="885"/>
        <v>No</v>
      </c>
      <c r="X2879">
        <f t="shared" si="886"/>
        <v>558</v>
      </c>
      <c r="Y2879">
        <f t="shared" si="887"/>
        <v>430</v>
      </c>
      <c r="Z2879" s="18">
        <f t="shared" si="888"/>
        <v>594714.6477588166</v>
      </c>
      <c r="AA2879" s="18">
        <f t="shared" si="889"/>
        <v>60882.938065984097</v>
      </c>
      <c r="AB2879" s="17">
        <f t="shared" si="890"/>
        <v>3.804733727810651</v>
      </c>
      <c r="AC2879" s="2" t="s">
        <v>46</v>
      </c>
      <c r="AD2879" s="2" t="s">
        <v>23</v>
      </c>
      <c r="AE2879" t="str">
        <f t="shared" si="891"/>
        <v>Books</v>
      </c>
      <c r="AF2879" t="str">
        <f t="shared" si="892"/>
        <v>Books</v>
      </c>
      <c r="AG2879" t="str" cm="1">
        <f t="array" ref="AG2879">INDEX(AD:AD,ROW())</f>
        <v>Books</v>
      </c>
      <c r="AH2879">
        <f t="shared" si="900"/>
        <v>11</v>
      </c>
      <c r="AI2879" t="str">
        <f t="shared" si="893"/>
        <v>Books</v>
      </c>
      <c r="AK2879">
        <f t="shared" si="894"/>
        <v>2023</v>
      </c>
      <c r="AL2879">
        <f t="shared" si="895"/>
        <v>11</v>
      </c>
      <c r="AM2879">
        <f t="shared" si="896"/>
        <v>13</v>
      </c>
      <c r="AN2879">
        <f t="shared" si="897"/>
        <v>2</v>
      </c>
      <c r="AO2879" t="str">
        <f t="shared" si="898"/>
        <v>Weekday</v>
      </c>
      <c r="AR2879" s="20">
        <f t="shared" si="899"/>
        <v>0</v>
      </c>
    </row>
    <row r="2880" spans="1:44" x14ac:dyDescent="0.35">
      <c r="A2880" t="str">
        <f t="shared" si="881"/>
        <v>CUST2879</v>
      </c>
      <c r="B2880" s="2" t="s">
        <v>3216</v>
      </c>
      <c r="C2880" s="4">
        <v>45345</v>
      </c>
      <c r="D2880" s="2" t="s">
        <v>524</v>
      </c>
      <c r="E2880" t="s">
        <v>5050</v>
      </c>
      <c r="F2880" s="2" t="s">
        <v>23</v>
      </c>
      <c r="G2880" s="2" t="s">
        <v>46</v>
      </c>
      <c r="H2880" s="2">
        <v>1</v>
      </c>
      <c r="I2880" s="19">
        <v>378.2</v>
      </c>
      <c r="J2880" s="2" t="s">
        <v>15</v>
      </c>
      <c r="K2880" s="2" t="s">
        <v>16</v>
      </c>
      <c r="L2880" s="2">
        <v>1</v>
      </c>
      <c r="M2880" s="18">
        <f t="shared" si="882"/>
        <v>378.2</v>
      </c>
      <c r="T2880" t="str">
        <f t="shared" si="883"/>
        <v>Completed</v>
      </c>
      <c r="U2880" t="str">
        <f t="shared" si="884"/>
        <v>No</v>
      </c>
      <c r="V2880" t="str">
        <f t="shared" si="885"/>
        <v>No</v>
      </c>
      <c r="X2880">
        <f t="shared" si="886"/>
        <v>589</v>
      </c>
      <c r="Y2880">
        <f t="shared" si="887"/>
        <v>426</v>
      </c>
      <c r="Z2880" s="18">
        <f t="shared" si="888"/>
        <v>594714.6477588166</v>
      </c>
      <c r="AA2880" s="18">
        <f t="shared" si="889"/>
        <v>60882.938065984097</v>
      </c>
      <c r="AB2880" s="17">
        <f t="shared" si="890"/>
        <v>3.804733727810651</v>
      </c>
      <c r="AC2880" s="2" t="s">
        <v>46</v>
      </c>
      <c r="AD2880" s="2" t="s">
        <v>23</v>
      </c>
      <c r="AE2880" t="str">
        <f t="shared" si="891"/>
        <v>Books</v>
      </c>
      <c r="AF2880" t="str">
        <f t="shared" si="892"/>
        <v>Books</v>
      </c>
      <c r="AG2880" t="str" cm="1">
        <f t="array" ref="AG2880">INDEX(AD:AD,ROW())</f>
        <v>Books</v>
      </c>
      <c r="AH2880">
        <f t="shared" si="900"/>
        <v>11</v>
      </c>
      <c r="AI2880" t="str">
        <f t="shared" si="893"/>
        <v>Books</v>
      </c>
      <c r="AK2880">
        <f t="shared" si="894"/>
        <v>2024</v>
      </c>
      <c r="AL2880">
        <f t="shared" si="895"/>
        <v>2</v>
      </c>
      <c r="AM2880">
        <f t="shared" si="896"/>
        <v>23</v>
      </c>
      <c r="AN2880">
        <f t="shared" si="897"/>
        <v>6</v>
      </c>
      <c r="AO2880" t="str">
        <f t="shared" si="898"/>
        <v>Weekday</v>
      </c>
      <c r="AR2880" s="20">
        <f t="shared" si="899"/>
        <v>0</v>
      </c>
    </row>
    <row r="2881" spans="1:44" x14ac:dyDescent="0.35">
      <c r="A2881" t="str">
        <f t="shared" si="881"/>
        <v>CUST2880</v>
      </c>
      <c r="B2881" s="2" t="s">
        <v>3217</v>
      </c>
      <c r="C2881" s="4">
        <v>45263</v>
      </c>
      <c r="D2881" s="2" t="s">
        <v>698</v>
      </c>
      <c r="E2881" t="s">
        <v>5050</v>
      </c>
      <c r="F2881" s="2" t="s">
        <v>19</v>
      </c>
      <c r="G2881" s="2" t="s">
        <v>49</v>
      </c>
      <c r="H2881" s="2">
        <v>2</v>
      </c>
      <c r="I2881" s="19">
        <v>1550.52</v>
      </c>
      <c r="J2881" s="2" t="s">
        <v>5046</v>
      </c>
      <c r="K2881" s="2" t="s">
        <v>16</v>
      </c>
      <c r="L2881" s="31"/>
      <c r="M2881" s="18">
        <f t="shared" si="882"/>
        <v>3101.04</v>
      </c>
      <c r="T2881" t="str">
        <f t="shared" si="883"/>
        <v>Completed</v>
      </c>
      <c r="U2881" t="str">
        <f t="shared" si="884"/>
        <v>Yes</v>
      </c>
      <c r="V2881" t="str">
        <f t="shared" si="885"/>
        <v>No</v>
      </c>
      <c r="X2881">
        <f t="shared" si="886"/>
        <v>589</v>
      </c>
      <c r="Y2881">
        <f t="shared" si="887"/>
        <v>426</v>
      </c>
      <c r="Z2881" s="18">
        <f t="shared" si="888"/>
        <v>2759712.3299794244</v>
      </c>
      <c r="AA2881" s="18">
        <f t="shared" si="889"/>
        <v>330643.50635802455</v>
      </c>
      <c r="AB2881" s="17">
        <f t="shared" si="890"/>
        <v>3.8641711229946525</v>
      </c>
      <c r="AC2881" s="2" t="s">
        <v>49</v>
      </c>
      <c r="AD2881" s="2" t="s">
        <v>19</v>
      </c>
      <c r="AE2881" t="str">
        <f t="shared" si="891"/>
        <v>Electronics</v>
      </c>
      <c r="AF2881" t="str">
        <f t="shared" si="892"/>
        <v>Electronics</v>
      </c>
      <c r="AG2881" t="str" cm="1">
        <f t="array" ref="AG2881">INDEX(AD:AD,ROW())</f>
        <v>Electronics</v>
      </c>
      <c r="AH2881">
        <f t="shared" si="900"/>
        <v>12</v>
      </c>
      <c r="AI2881" t="str">
        <f t="shared" si="893"/>
        <v>Electronics</v>
      </c>
      <c r="AK2881">
        <f t="shared" si="894"/>
        <v>2023</v>
      </c>
      <c r="AL2881">
        <f t="shared" si="895"/>
        <v>12</v>
      </c>
      <c r="AM2881">
        <f t="shared" si="896"/>
        <v>3</v>
      </c>
      <c r="AN2881">
        <f t="shared" si="897"/>
        <v>1</v>
      </c>
      <c r="AO2881" t="str">
        <f t="shared" si="898"/>
        <v>Weekend</v>
      </c>
      <c r="AR2881" s="20">
        <f t="shared" si="899"/>
        <v>0</v>
      </c>
    </row>
    <row r="2882" spans="1:44" x14ac:dyDescent="0.35">
      <c r="A2882" t="str">
        <f t="shared" si="881"/>
        <v>CUST2881</v>
      </c>
      <c r="B2882" s="2" t="s">
        <v>3218</v>
      </c>
      <c r="C2882" s="4">
        <v>45793</v>
      </c>
      <c r="D2882" s="2" t="s">
        <v>785</v>
      </c>
      <c r="E2882" t="s">
        <v>5054</v>
      </c>
      <c r="F2882" s="2" t="s">
        <v>19</v>
      </c>
      <c r="G2882" s="2" t="s">
        <v>5040</v>
      </c>
      <c r="H2882" s="2">
        <v>1</v>
      </c>
      <c r="I2882" s="19">
        <v>1368.55</v>
      </c>
      <c r="J2882" s="2" t="s">
        <v>5047</v>
      </c>
      <c r="K2882" s="2" t="s">
        <v>16</v>
      </c>
      <c r="L2882" s="2">
        <v>5</v>
      </c>
      <c r="M2882" s="18">
        <f t="shared" si="882"/>
        <v>1368.55</v>
      </c>
      <c r="T2882" t="str">
        <f t="shared" si="883"/>
        <v>Completed</v>
      </c>
      <c r="U2882" t="str">
        <f t="shared" si="884"/>
        <v>Yes</v>
      </c>
      <c r="V2882" t="str">
        <f t="shared" si="885"/>
        <v>No</v>
      </c>
      <c r="X2882">
        <f t="shared" si="886"/>
        <v>558</v>
      </c>
      <c r="Y2882">
        <f t="shared" si="887"/>
        <v>430</v>
      </c>
      <c r="Z2882" s="18">
        <f t="shared" si="888"/>
        <v>2759712.3299794244</v>
      </c>
      <c r="AA2882" s="18">
        <f t="shared" si="889"/>
        <v>330643.50635802455</v>
      </c>
      <c r="AB2882" s="17">
        <f t="shared" si="890"/>
        <v>3.8641711229946525</v>
      </c>
      <c r="AC2882" s="2" t="s">
        <v>5040</v>
      </c>
      <c r="AD2882" s="2" t="s">
        <v>19</v>
      </c>
      <c r="AE2882" t="str">
        <f t="shared" si="891"/>
        <v>Electronics</v>
      </c>
      <c r="AF2882" t="str">
        <f t="shared" si="892"/>
        <v>Electronics</v>
      </c>
      <c r="AG2882" t="str" cm="1">
        <f t="array" ref="AG2882">INDEX(AD:AD,ROW())</f>
        <v>Electronics</v>
      </c>
      <c r="AH2882">
        <f t="shared" si="900"/>
        <v>13</v>
      </c>
      <c r="AI2882" t="str">
        <f t="shared" si="893"/>
        <v>Electronics</v>
      </c>
      <c r="AK2882">
        <f t="shared" si="894"/>
        <v>2025</v>
      </c>
      <c r="AL2882">
        <f t="shared" si="895"/>
        <v>5</v>
      </c>
      <c r="AM2882">
        <f t="shared" si="896"/>
        <v>16</v>
      </c>
      <c r="AN2882">
        <f t="shared" si="897"/>
        <v>6</v>
      </c>
      <c r="AO2882" t="str">
        <f t="shared" si="898"/>
        <v>Weekday</v>
      </c>
      <c r="AR2882" s="20">
        <f t="shared" si="899"/>
        <v>0</v>
      </c>
    </row>
    <row r="2883" spans="1:44" x14ac:dyDescent="0.35">
      <c r="A2883" t="str">
        <f t="shared" ref="A2883:A2946" si="901">"CUST"&amp;TEXT(ROW()-1,"0000")</f>
        <v>CUST2882</v>
      </c>
      <c r="B2883" s="2" t="s">
        <v>3219</v>
      </c>
      <c r="C2883" s="4">
        <v>45050</v>
      </c>
      <c r="D2883" s="2" t="s">
        <v>1193</v>
      </c>
      <c r="E2883" t="s">
        <v>5052</v>
      </c>
      <c r="F2883" s="2" t="s">
        <v>29</v>
      </c>
      <c r="G2883" s="2" t="s">
        <v>138</v>
      </c>
      <c r="H2883" s="2">
        <v>1</v>
      </c>
      <c r="I2883" s="19">
        <v>829.75</v>
      </c>
      <c r="J2883" s="2" t="s">
        <v>50</v>
      </c>
      <c r="K2883" s="2" t="s">
        <v>16</v>
      </c>
      <c r="L2883" s="2">
        <v>5</v>
      </c>
      <c r="M2883" s="18">
        <f t="shared" ref="M2883:M2946" si="902">H2883*I2883</f>
        <v>829.75</v>
      </c>
      <c r="T2883" t="str">
        <f t="shared" ref="T2883:T2946" si="903">IF(K2883="Cancelled","Lost Sale",IF(K2883="Pending","Pending","Completed"))</f>
        <v>Completed</v>
      </c>
      <c r="U2883" t="str">
        <f t="shared" ref="U2883:U2946" si="904">IF(AND(K2883="Delivered",M2883&gt;1000),"Yes","No")</f>
        <v>No</v>
      </c>
      <c r="V2883" t="str">
        <f t="shared" ref="V2883:V2946" si="905">IF(OR(K2883="Cancelled",K2883="Pending"),"Yes","No")</f>
        <v>No</v>
      </c>
      <c r="X2883">
        <f t="shared" ref="X2883:X2946" si="906">COUNTIF($E$2:$E$4701,E2883)</f>
        <v>573</v>
      </c>
      <c r="Y2883">
        <f t="shared" ref="Y2883:Y2946" si="907">COUNTIFS($E$2:$E$4701,E2883,$K$2:$K$4701,"Delivered")</f>
        <v>450</v>
      </c>
      <c r="Z2883" s="18">
        <f t="shared" ref="Z2883:Z2946" si="908">SUMIF($F$2:$F$4701,F2883,$M$2:$M$4701)</f>
        <v>1892867.2841657216</v>
      </c>
      <c r="AA2883" s="18">
        <f t="shared" ref="AA2883:AA2946" si="909">SUMIFS($M$2:$M$4701,$F$2:$F$4701,F2883,$K$2:$K$4701,"Pending")</f>
        <v>199432.98236095349</v>
      </c>
      <c r="AB2883" s="17">
        <f t="shared" ref="AB2883:AB2946" si="910">AVERAGEIF($F$2:$F$4701,F2883,$L$2:$L$4701)</f>
        <v>3.8949824970828471</v>
      </c>
      <c r="AC2883" s="2" t="s">
        <v>138</v>
      </c>
      <c r="AD2883" s="2" t="s">
        <v>29</v>
      </c>
      <c r="AE2883" t="str">
        <f t="shared" ref="AE2883:AE2946" si="911">VLOOKUP(G2883,$AC$2:$AD$4738,2,FALSE)</f>
        <v>Fashion</v>
      </c>
      <c r="AF2883" t="str">
        <f t="shared" ref="AF2883:AF2946" si="912">_xlfn.XLOOKUP(G2883,AC:AC,AD:AD)</f>
        <v>Fashion</v>
      </c>
      <c r="AG2883" t="str" cm="1">
        <f t="array" ref="AG2883">INDEX(AD:AD,ROW())</f>
        <v>Fashion</v>
      </c>
      <c r="AH2883">
        <f t="shared" si="900"/>
        <v>53</v>
      </c>
      <c r="AI2883" t="str">
        <f t="shared" ref="AI2883:AI2946" si="913">INDEX(AD:AD,MATCH(G2883,AC:AC,0))</f>
        <v>Fashion</v>
      </c>
      <c r="AK2883">
        <f t="shared" ref="AK2883:AK2946" si="914">YEAR(C2883)</f>
        <v>2023</v>
      </c>
      <c r="AL2883">
        <f t="shared" ref="AL2883:AL2946" si="915">MONTH(C2883)</f>
        <v>5</v>
      </c>
      <c r="AM2883">
        <f t="shared" ref="AM2883:AM2946" si="916">DAY(C2883)</f>
        <v>4</v>
      </c>
      <c r="AN2883">
        <f t="shared" ref="AN2883:AN2946" si="917">WEEKDAY(C2883)</f>
        <v>5</v>
      </c>
      <c r="AO2883" t="str">
        <f t="shared" ref="AO2883:AO2946" si="918">IF(WEEKDAY(C2883,2)&gt;5,"Weekend","Weekday")</f>
        <v>Weekday</v>
      </c>
      <c r="AR2883" s="20">
        <f t="shared" ref="AR2883:AR2946" si="919">IF(OR(K2883="Cancelled",K2883="Returned"),1,0)</f>
        <v>0</v>
      </c>
    </row>
    <row r="2884" spans="1:44" x14ac:dyDescent="0.35">
      <c r="A2884" t="str">
        <f t="shared" si="901"/>
        <v>CUST2883</v>
      </c>
      <c r="B2884" s="2" t="s">
        <v>3220</v>
      </c>
      <c r="C2884" s="4">
        <v>45240</v>
      </c>
      <c r="D2884" s="2" t="s">
        <v>184</v>
      </c>
      <c r="E2884" t="s">
        <v>5052</v>
      </c>
      <c r="F2884" s="2" t="s">
        <v>29</v>
      </c>
      <c r="G2884" s="2" t="s">
        <v>138</v>
      </c>
      <c r="H2884" s="2">
        <v>1</v>
      </c>
      <c r="I2884" s="19">
        <v>1039.02</v>
      </c>
      <c r="J2884" s="2" t="s">
        <v>5046</v>
      </c>
      <c r="K2884" s="2" t="s">
        <v>31</v>
      </c>
      <c r="L2884" s="2">
        <v>4</v>
      </c>
      <c r="M2884" s="18">
        <f t="shared" si="902"/>
        <v>1039.02</v>
      </c>
      <c r="T2884" t="str">
        <f t="shared" si="903"/>
        <v>Pending</v>
      </c>
      <c r="U2884" t="str">
        <f t="shared" si="904"/>
        <v>No</v>
      </c>
      <c r="V2884" t="str">
        <f t="shared" si="905"/>
        <v>Yes</v>
      </c>
      <c r="X2884">
        <f t="shared" si="906"/>
        <v>573</v>
      </c>
      <c r="Y2884">
        <f t="shared" si="907"/>
        <v>450</v>
      </c>
      <c r="Z2884" s="18">
        <f t="shared" si="908"/>
        <v>1892867.2841657216</v>
      </c>
      <c r="AA2884" s="18">
        <f t="shared" si="909"/>
        <v>199432.98236095349</v>
      </c>
      <c r="AB2884" s="17">
        <f t="shared" si="910"/>
        <v>3.8949824970828471</v>
      </c>
      <c r="AC2884" s="2" t="s">
        <v>138</v>
      </c>
      <c r="AD2884" s="2" t="s">
        <v>29</v>
      </c>
      <c r="AE2884" t="str">
        <f t="shared" si="911"/>
        <v>Fashion</v>
      </c>
      <c r="AF2884" t="str">
        <f t="shared" si="912"/>
        <v>Fashion</v>
      </c>
      <c r="AG2884" t="str" cm="1">
        <f t="array" ref="AG2884">INDEX(AD:AD,ROW())</f>
        <v>Fashion</v>
      </c>
      <c r="AH2884">
        <f t="shared" si="900"/>
        <v>53</v>
      </c>
      <c r="AI2884" t="str">
        <f t="shared" si="913"/>
        <v>Fashion</v>
      </c>
      <c r="AK2884">
        <f t="shared" si="914"/>
        <v>2023</v>
      </c>
      <c r="AL2884">
        <f t="shared" si="915"/>
        <v>11</v>
      </c>
      <c r="AM2884">
        <f t="shared" si="916"/>
        <v>10</v>
      </c>
      <c r="AN2884">
        <f t="shared" si="917"/>
        <v>6</v>
      </c>
      <c r="AO2884" t="str">
        <f t="shared" si="918"/>
        <v>Weekday</v>
      </c>
      <c r="AR2884" s="20">
        <f t="shared" si="919"/>
        <v>0</v>
      </c>
    </row>
    <row r="2885" spans="1:44" x14ac:dyDescent="0.35">
      <c r="A2885" t="str">
        <f t="shared" si="901"/>
        <v>CUST2884</v>
      </c>
      <c r="B2885" s="2" t="s">
        <v>3221</v>
      </c>
      <c r="C2885" s="4">
        <v>45260</v>
      </c>
      <c r="D2885" s="2" t="s">
        <v>41</v>
      </c>
      <c r="E2885" t="s">
        <v>5055</v>
      </c>
      <c r="F2885" s="2" t="s">
        <v>29</v>
      </c>
      <c r="G2885" s="2" t="s">
        <v>5043</v>
      </c>
      <c r="H2885" s="2">
        <v>2</v>
      </c>
      <c r="I2885" s="19">
        <v>2237.64</v>
      </c>
      <c r="J2885" s="2" t="s">
        <v>50</v>
      </c>
      <c r="K2885" s="2" t="s">
        <v>16</v>
      </c>
      <c r="L2885" s="2">
        <v>4</v>
      </c>
      <c r="M2885" s="18">
        <f t="shared" si="902"/>
        <v>4475.28</v>
      </c>
      <c r="T2885" t="str">
        <f t="shared" si="903"/>
        <v>Completed</v>
      </c>
      <c r="U2885" t="str">
        <f t="shared" si="904"/>
        <v>Yes</v>
      </c>
      <c r="V2885" t="str">
        <f t="shared" si="905"/>
        <v>No</v>
      </c>
      <c r="X2885">
        <f t="shared" si="906"/>
        <v>567</v>
      </c>
      <c r="Y2885">
        <f t="shared" si="907"/>
        <v>440</v>
      </c>
      <c r="Z2885" s="18">
        <f t="shared" si="908"/>
        <v>1892867.2841657216</v>
      </c>
      <c r="AA2885" s="18">
        <f t="shared" si="909"/>
        <v>199432.98236095349</v>
      </c>
      <c r="AB2885" s="17">
        <f t="shared" si="910"/>
        <v>3.8949824970828471</v>
      </c>
      <c r="AC2885" s="2" t="s">
        <v>5043</v>
      </c>
      <c r="AD2885" s="2" t="s">
        <v>29</v>
      </c>
      <c r="AE2885" t="str">
        <f t="shared" si="911"/>
        <v>Fashion</v>
      </c>
      <c r="AF2885" t="str">
        <f t="shared" si="912"/>
        <v>Fashion</v>
      </c>
      <c r="AG2885" t="str" cm="1">
        <f t="array" ref="AG2885">INDEX(AD:AD,ROW())</f>
        <v>Fashion</v>
      </c>
      <c r="AH2885">
        <f t="shared" si="900"/>
        <v>55</v>
      </c>
      <c r="AI2885" t="str">
        <f t="shared" si="913"/>
        <v>Fashion</v>
      </c>
      <c r="AK2885">
        <f t="shared" si="914"/>
        <v>2023</v>
      </c>
      <c r="AL2885">
        <f t="shared" si="915"/>
        <v>11</v>
      </c>
      <c r="AM2885">
        <f t="shared" si="916"/>
        <v>30</v>
      </c>
      <c r="AN2885">
        <f t="shared" si="917"/>
        <v>5</v>
      </c>
      <c r="AO2885" t="str">
        <f t="shared" si="918"/>
        <v>Weekday</v>
      </c>
      <c r="AR2885" s="20">
        <f t="shared" si="919"/>
        <v>0</v>
      </c>
    </row>
    <row r="2886" spans="1:44" x14ac:dyDescent="0.35">
      <c r="A2886" t="str">
        <f t="shared" si="901"/>
        <v>CUST2885</v>
      </c>
      <c r="B2886" s="2" t="s">
        <v>3222</v>
      </c>
      <c r="C2886" s="4">
        <v>45837</v>
      </c>
      <c r="D2886" s="2" t="s">
        <v>519</v>
      </c>
      <c r="E2886" t="s">
        <v>5052</v>
      </c>
      <c r="F2886" s="2" t="s">
        <v>42</v>
      </c>
      <c r="G2886" s="2" t="s">
        <v>5042</v>
      </c>
      <c r="H2886" s="2">
        <v>1</v>
      </c>
      <c r="I2886" s="19">
        <v>1291.1500000000001</v>
      </c>
      <c r="J2886" s="2" t="s">
        <v>5046</v>
      </c>
      <c r="K2886" s="2" t="s">
        <v>16</v>
      </c>
      <c r="L2886" s="2">
        <v>5</v>
      </c>
      <c r="M2886" s="18">
        <f t="shared" si="902"/>
        <v>1291.1500000000001</v>
      </c>
      <c r="T2886" t="str">
        <f t="shared" si="903"/>
        <v>Completed</v>
      </c>
      <c r="U2886" t="str">
        <f t="shared" si="904"/>
        <v>Yes</v>
      </c>
      <c r="V2886" t="str">
        <f t="shared" si="905"/>
        <v>No</v>
      </c>
      <c r="X2886">
        <f t="shared" si="906"/>
        <v>573</v>
      </c>
      <c r="Y2886">
        <f t="shared" si="907"/>
        <v>450</v>
      </c>
      <c r="Z2886" s="18">
        <f t="shared" si="908"/>
        <v>1098537.4901531704</v>
      </c>
      <c r="AA2886" s="18">
        <f t="shared" si="909"/>
        <v>96724.388030634553</v>
      </c>
      <c r="AB2886" s="17">
        <f t="shared" si="910"/>
        <v>3.9001122334455669</v>
      </c>
      <c r="AC2886" s="2" t="s">
        <v>5042</v>
      </c>
      <c r="AD2886" s="2" t="s">
        <v>42</v>
      </c>
      <c r="AE2886" t="str">
        <f t="shared" si="911"/>
        <v>Beauty</v>
      </c>
      <c r="AF2886" t="str">
        <f t="shared" si="912"/>
        <v>Beauty</v>
      </c>
      <c r="AG2886" t="str" cm="1">
        <f t="array" ref="AG2886">INDEX(AD:AD,ROW())</f>
        <v>Beauty</v>
      </c>
      <c r="AH2886">
        <f t="shared" si="900"/>
        <v>18</v>
      </c>
      <c r="AI2886" t="str">
        <f t="shared" si="913"/>
        <v>Beauty</v>
      </c>
      <c r="AK2886">
        <f t="shared" si="914"/>
        <v>2025</v>
      </c>
      <c r="AL2886">
        <f t="shared" si="915"/>
        <v>6</v>
      </c>
      <c r="AM2886">
        <f t="shared" si="916"/>
        <v>29</v>
      </c>
      <c r="AN2886">
        <f t="shared" si="917"/>
        <v>1</v>
      </c>
      <c r="AO2886" t="str">
        <f t="shared" si="918"/>
        <v>Weekend</v>
      </c>
      <c r="AR2886" s="20">
        <f t="shared" si="919"/>
        <v>0</v>
      </c>
    </row>
    <row r="2887" spans="1:44" x14ac:dyDescent="0.35">
      <c r="A2887" t="str">
        <f t="shared" si="901"/>
        <v>CUST2886</v>
      </c>
      <c r="B2887" s="2" t="s">
        <v>3223</v>
      </c>
      <c r="C2887" s="4">
        <v>45048</v>
      </c>
      <c r="D2887" s="2" t="s">
        <v>182</v>
      </c>
      <c r="E2887" t="s">
        <v>5054</v>
      </c>
      <c r="F2887" s="2" t="s">
        <v>23</v>
      </c>
      <c r="G2887" s="2" t="s">
        <v>75</v>
      </c>
      <c r="H2887" s="2">
        <v>1</v>
      </c>
      <c r="I2887" s="19">
        <v>793.18</v>
      </c>
      <c r="J2887" s="2" t="s">
        <v>50</v>
      </c>
      <c r="K2887" s="2" t="s">
        <v>16</v>
      </c>
      <c r="L2887" s="2">
        <v>3</v>
      </c>
      <c r="M2887" s="18">
        <f t="shared" si="902"/>
        <v>793.18</v>
      </c>
      <c r="T2887" t="str">
        <f t="shared" si="903"/>
        <v>Completed</v>
      </c>
      <c r="U2887" t="str">
        <f t="shared" si="904"/>
        <v>No</v>
      </c>
      <c r="V2887" t="str">
        <f t="shared" si="905"/>
        <v>No</v>
      </c>
      <c r="X2887">
        <f t="shared" si="906"/>
        <v>558</v>
      </c>
      <c r="Y2887">
        <f t="shared" si="907"/>
        <v>430</v>
      </c>
      <c r="Z2887" s="18">
        <f t="shared" si="908"/>
        <v>594714.6477588166</v>
      </c>
      <c r="AA2887" s="18">
        <f t="shared" si="909"/>
        <v>60882.938065984097</v>
      </c>
      <c r="AB2887" s="17">
        <f t="shared" si="910"/>
        <v>3.804733727810651</v>
      </c>
      <c r="AC2887" s="2" t="s">
        <v>75</v>
      </c>
      <c r="AD2887" s="2" t="s">
        <v>23</v>
      </c>
      <c r="AE2887" t="str">
        <f t="shared" si="911"/>
        <v>Books</v>
      </c>
      <c r="AF2887" t="str">
        <f t="shared" si="912"/>
        <v>Books</v>
      </c>
      <c r="AG2887" t="str" cm="1">
        <f t="array" ref="AG2887">INDEX(AD:AD,ROW())</f>
        <v>Books</v>
      </c>
      <c r="AH2887">
        <f t="shared" si="900"/>
        <v>23</v>
      </c>
      <c r="AI2887" t="str">
        <f t="shared" si="913"/>
        <v>Books</v>
      </c>
      <c r="AK2887">
        <f t="shared" si="914"/>
        <v>2023</v>
      </c>
      <c r="AL2887">
        <f t="shared" si="915"/>
        <v>5</v>
      </c>
      <c r="AM2887">
        <f t="shared" si="916"/>
        <v>2</v>
      </c>
      <c r="AN2887">
        <f t="shared" si="917"/>
        <v>3</v>
      </c>
      <c r="AO2887" t="str">
        <f t="shared" si="918"/>
        <v>Weekday</v>
      </c>
      <c r="AR2887" s="20">
        <f t="shared" si="919"/>
        <v>0</v>
      </c>
    </row>
    <row r="2888" spans="1:44" x14ac:dyDescent="0.35">
      <c r="A2888" t="str">
        <f t="shared" si="901"/>
        <v>CUST2887</v>
      </c>
      <c r="B2888" s="2" t="s">
        <v>3224</v>
      </c>
      <c r="C2888" s="4">
        <v>45636</v>
      </c>
      <c r="D2888" s="2" t="s">
        <v>679</v>
      </c>
      <c r="E2888" t="s">
        <v>5051</v>
      </c>
      <c r="F2888" s="2" t="s">
        <v>13</v>
      </c>
      <c r="G2888" s="2" t="s">
        <v>5045</v>
      </c>
      <c r="H2888" s="2">
        <v>3</v>
      </c>
      <c r="I2888" s="19">
        <v>150.84</v>
      </c>
      <c r="J2888" s="2" t="s">
        <v>15</v>
      </c>
      <c r="K2888" s="2" t="s">
        <v>16</v>
      </c>
      <c r="L2888" s="2">
        <v>3</v>
      </c>
      <c r="M2888" s="18">
        <f t="shared" si="902"/>
        <v>452.52</v>
      </c>
      <c r="T2888" t="str">
        <f t="shared" si="903"/>
        <v>Completed</v>
      </c>
      <c r="U2888" t="str">
        <f t="shared" si="904"/>
        <v>No</v>
      </c>
      <c r="V2888" t="str">
        <f t="shared" si="905"/>
        <v>No</v>
      </c>
      <c r="X2888">
        <f t="shared" si="906"/>
        <v>619</v>
      </c>
      <c r="Y2888">
        <f t="shared" si="907"/>
        <v>468</v>
      </c>
      <c r="Z2888" s="18">
        <f t="shared" si="908"/>
        <v>1463424.4009529033</v>
      </c>
      <c r="AA2888" s="18">
        <f t="shared" si="909"/>
        <v>118285.78776560788</v>
      </c>
      <c r="AB2888" s="17">
        <f t="shared" si="910"/>
        <v>3.8140589569160999</v>
      </c>
      <c r="AC2888" s="2" t="s">
        <v>5045</v>
      </c>
      <c r="AD2888" s="2" t="s">
        <v>13</v>
      </c>
      <c r="AE2888" t="str">
        <f t="shared" si="911"/>
        <v>Home &amp; Kitchen</v>
      </c>
      <c r="AF2888" t="str">
        <f t="shared" si="912"/>
        <v>Home &amp; Kitchen</v>
      </c>
      <c r="AG2888" t="str" cm="1">
        <f t="array" ref="AG2888">INDEX(AD:AD,ROW())</f>
        <v>Home &amp; Kitchen</v>
      </c>
      <c r="AH2888">
        <f t="shared" si="900"/>
        <v>76</v>
      </c>
      <c r="AI2888" t="str">
        <f t="shared" si="913"/>
        <v>Home &amp; Kitchen</v>
      </c>
      <c r="AK2888">
        <f t="shared" si="914"/>
        <v>2024</v>
      </c>
      <c r="AL2888">
        <f t="shared" si="915"/>
        <v>12</v>
      </c>
      <c r="AM2888">
        <f t="shared" si="916"/>
        <v>10</v>
      </c>
      <c r="AN2888">
        <f t="shared" si="917"/>
        <v>3</v>
      </c>
      <c r="AO2888" t="str">
        <f t="shared" si="918"/>
        <v>Weekday</v>
      </c>
      <c r="AR2888" s="20">
        <f t="shared" si="919"/>
        <v>0</v>
      </c>
    </row>
    <row r="2889" spans="1:44" x14ac:dyDescent="0.35">
      <c r="A2889" t="str">
        <f t="shared" si="901"/>
        <v>CUST2888</v>
      </c>
      <c r="B2889" s="2" t="s">
        <v>3225</v>
      </c>
      <c r="C2889" s="4">
        <v>45047</v>
      </c>
      <c r="D2889" s="2" t="s">
        <v>1389</v>
      </c>
      <c r="E2889" t="s">
        <v>5054</v>
      </c>
      <c r="F2889" s="2" t="s">
        <v>19</v>
      </c>
      <c r="G2889" s="2" t="s">
        <v>49</v>
      </c>
      <c r="H2889" s="2">
        <v>1</v>
      </c>
      <c r="I2889" s="19">
        <v>2903.8</v>
      </c>
      <c r="J2889" s="2" t="s">
        <v>5047</v>
      </c>
      <c r="K2889" s="2" t="s">
        <v>16</v>
      </c>
      <c r="L2889" s="2">
        <v>4</v>
      </c>
      <c r="M2889" s="18">
        <f t="shared" si="902"/>
        <v>2903.8</v>
      </c>
      <c r="T2889" t="str">
        <f t="shared" si="903"/>
        <v>Completed</v>
      </c>
      <c r="U2889" t="str">
        <f t="shared" si="904"/>
        <v>Yes</v>
      </c>
      <c r="V2889" t="str">
        <f t="shared" si="905"/>
        <v>No</v>
      </c>
      <c r="X2889">
        <f t="shared" si="906"/>
        <v>558</v>
      </c>
      <c r="Y2889">
        <f t="shared" si="907"/>
        <v>430</v>
      </c>
      <c r="Z2889" s="18">
        <f t="shared" si="908"/>
        <v>2759712.3299794244</v>
      </c>
      <c r="AA2889" s="18">
        <f t="shared" si="909"/>
        <v>330643.50635802455</v>
      </c>
      <c r="AB2889" s="17">
        <f t="shared" si="910"/>
        <v>3.8641711229946525</v>
      </c>
      <c r="AC2889" s="2" t="s">
        <v>49</v>
      </c>
      <c r="AD2889" s="2" t="s">
        <v>19</v>
      </c>
      <c r="AE2889" t="str">
        <f t="shared" si="911"/>
        <v>Electronics</v>
      </c>
      <c r="AF2889" t="str">
        <f t="shared" si="912"/>
        <v>Electronics</v>
      </c>
      <c r="AG2889" t="str" cm="1">
        <f t="array" ref="AG2889">INDEX(AD:AD,ROW())</f>
        <v>Electronics</v>
      </c>
      <c r="AH2889">
        <f t="shared" ref="AH2889:AH2952" si="920">MATCH(G2889,AC:AC,0)</f>
        <v>12</v>
      </c>
      <c r="AI2889" t="str">
        <f t="shared" si="913"/>
        <v>Electronics</v>
      </c>
      <c r="AK2889">
        <f t="shared" si="914"/>
        <v>2023</v>
      </c>
      <c r="AL2889">
        <f t="shared" si="915"/>
        <v>5</v>
      </c>
      <c r="AM2889">
        <f t="shared" si="916"/>
        <v>1</v>
      </c>
      <c r="AN2889">
        <f t="shared" si="917"/>
        <v>2</v>
      </c>
      <c r="AO2889" t="str">
        <f t="shared" si="918"/>
        <v>Weekday</v>
      </c>
      <c r="AR2889" s="20">
        <f t="shared" si="919"/>
        <v>0</v>
      </c>
    </row>
    <row r="2890" spans="1:44" x14ac:dyDescent="0.35">
      <c r="A2890" t="str">
        <f t="shared" si="901"/>
        <v>CUST2889</v>
      </c>
      <c r="B2890" s="2" t="s">
        <v>3226</v>
      </c>
      <c r="C2890" s="4">
        <v>45726</v>
      </c>
      <c r="D2890" s="2" t="s">
        <v>421</v>
      </c>
      <c r="E2890" t="s">
        <v>5049</v>
      </c>
      <c r="F2890" s="2" t="s">
        <v>23</v>
      </c>
      <c r="G2890" s="2" t="s">
        <v>24</v>
      </c>
      <c r="H2890" s="2">
        <v>2</v>
      </c>
      <c r="I2890" s="19">
        <v>324.45</v>
      </c>
      <c r="J2890" s="2" t="s">
        <v>5047</v>
      </c>
      <c r="K2890" s="2" t="s">
        <v>103</v>
      </c>
      <c r="L2890" s="2">
        <v>5</v>
      </c>
      <c r="M2890" s="18">
        <f t="shared" si="902"/>
        <v>648.9</v>
      </c>
      <c r="T2890" t="str">
        <f t="shared" si="903"/>
        <v>Lost Sale</v>
      </c>
      <c r="U2890" t="str">
        <f t="shared" si="904"/>
        <v>No</v>
      </c>
      <c r="V2890" t="str">
        <f t="shared" si="905"/>
        <v>Yes</v>
      </c>
      <c r="X2890">
        <f t="shared" si="906"/>
        <v>595</v>
      </c>
      <c r="Y2890">
        <f t="shared" si="907"/>
        <v>444</v>
      </c>
      <c r="Z2890" s="18">
        <f t="shared" si="908"/>
        <v>594714.6477588166</v>
      </c>
      <c r="AA2890" s="18">
        <f t="shared" si="909"/>
        <v>60882.938065984097</v>
      </c>
      <c r="AB2890" s="17">
        <f t="shared" si="910"/>
        <v>3.804733727810651</v>
      </c>
      <c r="AC2890" s="2" t="s">
        <v>24</v>
      </c>
      <c r="AD2890" s="2" t="s">
        <v>23</v>
      </c>
      <c r="AE2890" t="str">
        <f t="shared" si="911"/>
        <v>Books</v>
      </c>
      <c r="AF2890" t="str">
        <f t="shared" si="912"/>
        <v>Books</v>
      </c>
      <c r="AG2890" t="str" cm="1">
        <f t="array" ref="AG2890">INDEX(AD:AD,ROW())</f>
        <v>Books</v>
      </c>
      <c r="AH2890">
        <f t="shared" si="920"/>
        <v>4</v>
      </c>
      <c r="AI2890" t="str">
        <f t="shared" si="913"/>
        <v>Books</v>
      </c>
      <c r="AK2890">
        <f t="shared" si="914"/>
        <v>2025</v>
      </c>
      <c r="AL2890">
        <f t="shared" si="915"/>
        <v>3</v>
      </c>
      <c r="AM2890">
        <f t="shared" si="916"/>
        <v>10</v>
      </c>
      <c r="AN2890">
        <f t="shared" si="917"/>
        <v>2</v>
      </c>
      <c r="AO2890" t="str">
        <f t="shared" si="918"/>
        <v>Weekday</v>
      </c>
      <c r="AR2890" s="20">
        <f t="shared" si="919"/>
        <v>1</v>
      </c>
    </row>
    <row r="2891" spans="1:44" x14ac:dyDescent="0.35">
      <c r="A2891" t="str">
        <f t="shared" si="901"/>
        <v>CUST2890</v>
      </c>
      <c r="B2891" s="2" t="s">
        <v>3227</v>
      </c>
      <c r="C2891" s="4">
        <v>45565</v>
      </c>
      <c r="D2891" s="2" t="s">
        <v>214</v>
      </c>
      <c r="E2891" t="s">
        <v>5053</v>
      </c>
      <c r="F2891" s="2" t="s">
        <v>29</v>
      </c>
      <c r="G2891" s="2" t="s">
        <v>121</v>
      </c>
      <c r="H2891" s="2">
        <v>3</v>
      </c>
      <c r="I2891" s="19">
        <v>2046.96</v>
      </c>
      <c r="J2891" s="2" t="s">
        <v>5047</v>
      </c>
      <c r="K2891" s="2" t="s">
        <v>16</v>
      </c>
      <c r="L2891" s="2">
        <v>5</v>
      </c>
      <c r="M2891" s="18">
        <f t="shared" si="902"/>
        <v>6140.88</v>
      </c>
      <c r="T2891" t="str">
        <f t="shared" si="903"/>
        <v>Completed</v>
      </c>
      <c r="U2891" t="str">
        <f t="shared" si="904"/>
        <v>Yes</v>
      </c>
      <c r="V2891" t="str">
        <f t="shared" si="905"/>
        <v>No</v>
      </c>
      <c r="X2891">
        <f t="shared" si="906"/>
        <v>559</v>
      </c>
      <c r="Y2891">
        <f t="shared" si="907"/>
        <v>408</v>
      </c>
      <c r="Z2891" s="18">
        <f t="shared" si="908"/>
        <v>1892867.2841657216</v>
      </c>
      <c r="AA2891" s="18">
        <f t="shared" si="909"/>
        <v>199432.98236095349</v>
      </c>
      <c r="AB2891" s="17">
        <f t="shared" si="910"/>
        <v>3.8949824970828471</v>
      </c>
      <c r="AC2891" s="2" t="s">
        <v>121</v>
      </c>
      <c r="AD2891" s="2" t="s">
        <v>29</v>
      </c>
      <c r="AE2891" t="str">
        <f t="shared" si="911"/>
        <v>Fashion</v>
      </c>
      <c r="AF2891" t="str">
        <f t="shared" si="912"/>
        <v>Fashion</v>
      </c>
      <c r="AG2891" t="str" cm="1">
        <f t="array" ref="AG2891">INDEX(AD:AD,ROW())</f>
        <v>Fashion</v>
      </c>
      <c r="AH2891">
        <f t="shared" si="920"/>
        <v>45</v>
      </c>
      <c r="AI2891" t="str">
        <f t="shared" si="913"/>
        <v>Fashion</v>
      </c>
      <c r="AK2891">
        <f t="shared" si="914"/>
        <v>2024</v>
      </c>
      <c r="AL2891">
        <f t="shared" si="915"/>
        <v>9</v>
      </c>
      <c r="AM2891">
        <f t="shared" si="916"/>
        <v>30</v>
      </c>
      <c r="AN2891">
        <f t="shared" si="917"/>
        <v>2</v>
      </c>
      <c r="AO2891" t="str">
        <f t="shared" si="918"/>
        <v>Weekday</v>
      </c>
      <c r="AR2891" s="20">
        <f t="shared" si="919"/>
        <v>0</v>
      </c>
    </row>
    <row r="2892" spans="1:44" x14ac:dyDescent="0.35">
      <c r="A2892" t="str">
        <f t="shared" si="901"/>
        <v>CUST2891</v>
      </c>
      <c r="B2892" s="2" t="s">
        <v>3228</v>
      </c>
      <c r="C2892" s="4">
        <v>45624</v>
      </c>
      <c r="D2892" s="2" t="s">
        <v>481</v>
      </c>
      <c r="E2892" t="s">
        <v>5048</v>
      </c>
      <c r="F2892" s="2" t="s">
        <v>29</v>
      </c>
      <c r="G2892" s="2" t="s">
        <v>138</v>
      </c>
      <c r="H2892" s="2">
        <v>1</v>
      </c>
      <c r="I2892" s="19">
        <v>1871.31</v>
      </c>
      <c r="J2892" s="2" t="s">
        <v>20</v>
      </c>
      <c r="K2892" s="2" t="s">
        <v>31</v>
      </c>
      <c r="L2892" s="2">
        <v>4</v>
      </c>
      <c r="M2892" s="18">
        <f t="shared" si="902"/>
        <v>1871.31</v>
      </c>
      <c r="T2892" t="str">
        <f t="shared" si="903"/>
        <v>Pending</v>
      </c>
      <c r="U2892" t="str">
        <f t="shared" si="904"/>
        <v>No</v>
      </c>
      <c r="V2892" t="str">
        <f t="shared" si="905"/>
        <v>Yes</v>
      </c>
      <c r="X2892">
        <f t="shared" si="906"/>
        <v>590</v>
      </c>
      <c r="Y2892">
        <f t="shared" si="907"/>
        <v>451</v>
      </c>
      <c r="Z2892" s="18">
        <f t="shared" si="908"/>
        <v>1892867.2841657216</v>
      </c>
      <c r="AA2892" s="18">
        <f t="shared" si="909"/>
        <v>199432.98236095349</v>
      </c>
      <c r="AB2892" s="17">
        <f t="shared" si="910"/>
        <v>3.8949824970828471</v>
      </c>
      <c r="AC2892" s="2" t="s">
        <v>138</v>
      </c>
      <c r="AD2892" s="2" t="s">
        <v>29</v>
      </c>
      <c r="AE2892" t="str">
        <f t="shared" si="911"/>
        <v>Fashion</v>
      </c>
      <c r="AF2892" t="str">
        <f t="shared" si="912"/>
        <v>Fashion</v>
      </c>
      <c r="AG2892" t="str" cm="1">
        <f t="array" ref="AG2892">INDEX(AD:AD,ROW())</f>
        <v>Fashion</v>
      </c>
      <c r="AH2892">
        <f t="shared" si="920"/>
        <v>53</v>
      </c>
      <c r="AI2892" t="str">
        <f t="shared" si="913"/>
        <v>Fashion</v>
      </c>
      <c r="AK2892">
        <f t="shared" si="914"/>
        <v>2024</v>
      </c>
      <c r="AL2892">
        <f t="shared" si="915"/>
        <v>11</v>
      </c>
      <c r="AM2892">
        <f t="shared" si="916"/>
        <v>28</v>
      </c>
      <c r="AN2892">
        <f t="shared" si="917"/>
        <v>5</v>
      </c>
      <c r="AO2892" t="str">
        <f t="shared" si="918"/>
        <v>Weekday</v>
      </c>
      <c r="AR2892" s="20">
        <f t="shared" si="919"/>
        <v>0</v>
      </c>
    </row>
    <row r="2893" spans="1:44" x14ac:dyDescent="0.35">
      <c r="A2893" t="str">
        <f t="shared" si="901"/>
        <v>CUST2892</v>
      </c>
      <c r="B2893" s="2" t="s">
        <v>3229</v>
      </c>
      <c r="C2893" s="4">
        <v>45272</v>
      </c>
      <c r="D2893" s="2" t="s">
        <v>36</v>
      </c>
      <c r="E2893" t="s">
        <v>5050</v>
      </c>
      <c r="F2893" s="2" t="s">
        <v>42</v>
      </c>
      <c r="G2893" s="2" t="s">
        <v>188</v>
      </c>
      <c r="H2893" s="2">
        <v>1</v>
      </c>
      <c r="I2893" s="19">
        <v>1059.54</v>
      </c>
      <c r="J2893" s="2" t="s">
        <v>20</v>
      </c>
      <c r="K2893" s="2" t="s">
        <v>16</v>
      </c>
      <c r="L2893" s="2">
        <v>4</v>
      </c>
      <c r="M2893" s="18">
        <f t="shared" si="902"/>
        <v>1059.54</v>
      </c>
      <c r="T2893" t="str">
        <f t="shared" si="903"/>
        <v>Completed</v>
      </c>
      <c r="U2893" t="str">
        <f t="shared" si="904"/>
        <v>Yes</v>
      </c>
      <c r="V2893" t="str">
        <f t="shared" si="905"/>
        <v>No</v>
      </c>
      <c r="X2893">
        <f t="shared" si="906"/>
        <v>589</v>
      </c>
      <c r="Y2893">
        <f t="shared" si="907"/>
        <v>426</v>
      </c>
      <c r="Z2893" s="18">
        <f t="shared" si="908"/>
        <v>1098537.4901531704</v>
      </c>
      <c r="AA2893" s="18">
        <f t="shared" si="909"/>
        <v>96724.388030634553</v>
      </c>
      <c r="AB2893" s="17">
        <f t="shared" si="910"/>
        <v>3.9001122334455669</v>
      </c>
      <c r="AC2893" s="2" t="s">
        <v>188</v>
      </c>
      <c r="AD2893" s="2" t="s">
        <v>42</v>
      </c>
      <c r="AE2893" t="str">
        <f t="shared" si="911"/>
        <v>Beauty</v>
      </c>
      <c r="AF2893" t="str">
        <f t="shared" si="912"/>
        <v>Beauty</v>
      </c>
      <c r="AG2893" t="str" cm="1">
        <f t="array" ref="AG2893">INDEX(AD:AD,ROW())</f>
        <v>Beauty</v>
      </c>
      <c r="AH2893">
        <f t="shared" si="920"/>
        <v>80</v>
      </c>
      <c r="AI2893" t="str">
        <f t="shared" si="913"/>
        <v>Beauty</v>
      </c>
      <c r="AK2893">
        <f t="shared" si="914"/>
        <v>2023</v>
      </c>
      <c r="AL2893">
        <f t="shared" si="915"/>
        <v>12</v>
      </c>
      <c r="AM2893">
        <f t="shared" si="916"/>
        <v>12</v>
      </c>
      <c r="AN2893">
        <f t="shared" si="917"/>
        <v>3</v>
      </c>
      <c r="AO2893" t="str">
        <f t="shared" si="918"/>
        <v>Weekday</v>
      </c>
      <c r="AR2893" s="20">
        <f t="shared" si="919"/>
        <v>0</v>
      </c>
    </row>
    <row r="2894" spans="1:44" x14ac:dyDescent="0.35">
      <c r="A2894" t="str">
        <f t="shared" si="901"/>
        <v>CUST2893</v>
      </c>
      <c r="B2894" s="2" t="s">
        <v>3230</v>
      </c>
      <c r="C2894" s="4">
        <v>45618</v>
      </c>
      <c r="D2894" s="2" t="s">
        <v>398</v>
      </c>
      <c r="E2894" t="s">
        <v>5051</v>
      </c>
      <c r="F2894" s="2" t="s">
        <v>29</v>
      </c>
      <c r="G2894" s="2" t="s">
        <v>5041</v>
      </c>
      <c r="H2894" s="2">
        <v>1</v>
      </c>
      <c r="I2894" s="19">
        <v>2033.05</v>
      </c>
      <c r="J2894" s="2" t="s">
        <v>20</v>
      </c>
      <c r="K2894" s="2" t="s">
        <v>16</v>
      </c>
      <c r="L2894" s="31"/>
      <c r="M2894" s="18">
        <f t="shared" si="902"/>
        <v>2033.05</v>
      </c>
      <c r="T2894" t="str">
        <f t="shared" si="903"/>
        <v>Completed</v>
      </c>
      <c r="U2894" t="str">
        <f t="shared" si="904"/>
        <v>Yes</v>
      </c>
      <c r="V2894" t="str">
        <f t="shared" si="905"/>
        <v>No</v>
      </c>
      <c r="X2894">
        <f t="shared" si="906"/>
        <v>619</v>
      </c>
      <c r="Y2894">
        <f t="shared" si="907"/>
        <v>468</v>
      </c>
      <c r="Z2894" s="18">
        <f t="shared" si="908"/>
        <v>1892867.2841657216</v>
      </c>
      <c r="AA2894" s="18">
        <f t="shared" si="909"/>
        <v>199432.98236095349</v>
      </c>
      <c r="AB2894" s="17">
        <f t="shared" si="910"/>
        <v>3.8949824970828471</v>
      </c>
      <c r="AC2894" s="2" t="s">
        <v>5041</v>
      </c>
      <c r="AD2894" s="2" t="s">
        <v>29</v>
      </c>
      <c r="AE2894" t="str">
        <f t="shared" si="911"/>
        <v>Fashion</v>
      </c>
      <c r="AF2894" t="str">
        <f t="shared" si="912"/>
        <v>Fashion</v>
      </c>
      <c r="AG2894" t="str" cm="1">
        <f t="array" ref="AG2894">INDEX(AD:AD,ROW())</f>
        <v>Fashion</v>
      </c>
      <c r="AH2894">
        <f t="shared" si="920"/>
        <v>15</v>
      </c>
      <c r="AI2894" t="str">
        <f t="shared" si="913"/>
        <v>Fashion</v>
      </c>
      <c r="AK2894">
        <f t="shared" si="914"/>
        <v>2024</v>
      </c>
      <c r="AL2894">
        <f t="shared" si="915"/>
        <v>11</v>
      </c>
      <c r="AM2894">
        <f t="shared" si="916"/>
        <v>22</v>
      </c>
      <c r="AN2894">
        <f t="shared" si="917"/>
        <v>6</v>
      </c>
      <c r="AO2894" t="str">
        <f t="shared" si="918"/>
        <v>Weekday</v>
      </c>
      <c r="AR2894" s="20">
        <f t="shared" si="919"/>
        <v>0</v>
      </c>
    </row>
    <row r="2895" spans="1:44" x14ac:dyDescent="0.35">
      <c r="A2895" t="str">
        <f t="shared" si="901"/>
        <v>CUST2894</v>
      </c>
      <c r="B2895" s="2" t="s">
        <v>3231</v>
      </c>
      <c r="C2895" s="4">
        <v>45028</v>
      </c>
      <c r="D2895" s="2" t="s">
        <v>150</v>
      </c>
      <c r="E2895" t="s">
        <v>5053</v>
      </c>
      <c r="F2895" s="2" t="s">
        <v>13</v>
      </c>
      <c r="G2895" s="2" t="s">
        <v>5045</v>
      </c>
      <c r="H2895" s="2">
        <v>2</v>
      </c>
      <c r="I2895" s="19">
        <v>1260.24</v>
      </c>
      <c r="J2895" s="2" t="s">
        <v>15</v>
      </c>
      <c r="K2895" s="2" t="s">
        <v>31</v>
      </c>
      <c r="L2895" s="2">
        <v>1</v>
      </c>
      <c r="M2895" s="18">
        <f t="shared" si="902"/>
        <v>2520.48</v>
      </c>
      <c r="T2895" t="str">
        <f t="shared" si="903"/>
        <v>Pending</v>
      </c>
      <c r="U2895" t="str">
        <f t="shared" si="904"/>
        <v>No</v>
      </c>
      <c r="V2895" t="str">
        <f t="shared" si="905"/>
        <v>Yes</v>
      </c>
      <c r="X2895">
        <f t="shared" si="906"/>
        <v>559</v>
      </c>
      <c r="Y2895">
        <f t="shared" si="907"/>
        <v>408</v>
      </c>
      <c r="Z2895" s="18">
        <f t="shared" si="908"/>
        <v>1463424.4009529033</v>
      </c>
      <c r="AA2895" s="18">
        <f t="shared" si="909"/>
        <v>118285.78776560788</v>
      </c>
      <c r="AB2895" s="17">
        <f t="shared" si="910"/>
        <v>3.8140589569160999</v>
      </c>
      <c r="AC2895" s="2" t="s">
        <v>5045</v>
      </c>
      <c r="AD2895" s="2" t="s">
        <v>13</v>
      </c>
      <c r="AE2895" t="str">
        <f t="shared" si="911"/>
        <v>Home &amp; Kitchen</v>
      </c>
      <c r="AF2895" t="str">
        <f t="shared" si="912"/>
        <v>Home &amp; Kitchen</v>
      </c>
      <c r="AG2895" t="str" cm="1">
        <f t="array" ref="AG2895">INDEX(AD:AD,ROW())</f>
        <v>Home &amp; Kitchen</v>
      </c>
      <c r="AH2895">
        <f t="shared" si="920"/>
        <v>76</v>
      </c>
      <c r="AI2895" t="str">
        <f t="shared" si="913"/>
        <v>Home &amp; Kitchen</v>
      </c>
      <c r="AK2895">
        <f t="shared" si="914"/>
        <v>2023</v>
      </c>
      <c r="AL2895">
        <f t="shared" si="915"/>
        <v>4</v>
      </c>
      <c r="AM2895">
        <f t="shared" si="916"/>
        <v>12</v>
      </c>
      <c r="AN2895">
        <f t="shared" si="917"/>
        <v>4</v>
      </c>
      <c r="AO2895" t="str">
        <f t="shared" si="918"/>
        <v>Weekday</v>
      </c>
      <c r="AR2895" s="20">
        <f t="shared" si="919"/>
        <v>0</v>
      </c>
    </row>
    <row r="2896" spans="1:44" x14ac:dyDescent="0.35">
      <c r="A2896" t="str">
        <f t="shared" si="901"/>
        <v>CUST2895</v>
      </c>
      <c r="B2896" s="2" t="s">
        <v>3232</v>
      </c>
      <c r="C2896" s="4">
        <v>45650</v>
      </c>
      <c r="D2896" s="2" t="s">
        <v>1259</v>
      </c>
      <c r="E2896" t="s">
        <v>5048</v>
      </c>
      <c r="F2896" s="2" t="s">
        <v>23</v>
      </c>
      <c r="G2896" s="2" t="s">
        <v>24</v>
      </c>
      <c r="H2896" s="2">
        <v>2</v>
      </c>
      <c r="I2896" s="19">
        <v>467.96</v>
      </c>
      <c r="J2896" s="2" t="s">
        <v>50</v>
      </c>
      <c r="K2896" s="2" t="s">
        <v>16</v>
      </c>
      <c r="L2896" s="2">
        <v>4</v>
      </c>
      <c r="M2896" s="18">
        <f t="shared" si="902"/>
        <v>935.92</v>
      </c>
      <c r="T2896" t="str">
        <f t="shared" si="903"/>
        <v>Completed</v>
      </c>
      <c r="U2896" t="str">
        <f t="shared" si="904"/>
        <v>No</v>
      </c>
      <c r="V2896" t="str">
        <f t="shared" si="905"/>
        <v>No</v>
      </c>
      <c r="X2896">
        <f t="shared" si="906"/>
        <v>590</v>
      </c>
      <c r="Y2896">
        <f t="shared" si="907"/>
        <v>451</v>
      </c>
      <c r="Z2896" s="18">
        <f t="shared" si="908"/>
        <v>594714.6477588166</v>
      </c>
      <c r="AA2896" s="18">
        <f t="shared" si="909"/>
        <v>60882.938065984097</v>
      </c>
      <c r="AB2896" s="17">
        <f t="shared" si="910"/>
        <v>3.804733727810651</v>
      </c>
      <c r="AC2896" s="2" t="s">
        <v>24</v>
      </c>
      <c r="AD2896" s="2" t="s">
        <v>23</v>
      </c>
      <c r="AE2896" t="str">
        <f t="shared" si="911"/>
        <v>Books</v>
      </c>
      <c r="AF2896" t="str">
        <f t="shared" si="912"/>
        <v>Books</v>
      </c>
      <c r="AG2896" t="str" cm="1">
        <f t="array" ref="AG2896">INDEX(AD:AD,ROW())</f>
        <v>Books</v>
      </c>
      <c r="AH2896">
        <f t="shared" si="920"/>
        <v>4</v>
      </c>
      <c r="AI2896" t="str">
        <f t="shared" si="913"/>
        <v>Books</v>
      </c>
      <c r="AK2896">
        <f t="shared" si="914"/>
        <v>2024</v>
      </c>
      <c r="AL2896">
        <f t="shared" si="915"/>
        <v>12</v>
      </c>
      <c r="AM2896">
        <f t="shared" si="916"/>
        <v>24</v>
      </c>
      <c r="AN2896">
        <f t="shared" si="917"/>
        <v>3</v>
      </c>
      <c r="AO2896" t="str">
        <f t="shared" si="918"/>
        <v>Weekday</v>
      </c>
      <c r="AR2896" s="20">
        <f t="shared" si="919"/>
        <v>0</v>
      </c>
    </row>
    <row r="2897" spans="1:44" x14ac:dyDescent="0.35">
      <c r="A2897" t="str">
        <f t="shared" si="901"/>
        <v>CUST2896</v>
      </c>
      <c r="B2897" s="2" t="s">
        <v>3233</v>
      </c>
      <c r="C2897" s="4">
        <v>45451</v>
      </c>
      <c r="D2897" s="2" t="s">
        <v>380</v>
      </c>
      <c r="E2897" t="s">
        <v>5054</v>
      </c>
      <c r="F2897" s="2" t="s">
        <v>23</v>
      </c>
      <c r="G2897" s="2" t="s">
        <v>24</v>
      </c>
      <c r="H2897" s="2">
        <v>1</v>
      </c>
      <c r="I2897" s="19">
        <v>148.62</v>
      </c>
      <c r="J2897" s="2" t="s">
        <v>5047</v>
      </c>
      <c r="K2897" s="2" t="s">
        <v>16</v>
      </c>
      <c r="L2897" s="2">
        <v>5</v>
      </c>
      <c r="M2897" s="18">
        <f t="shared" si="902"/>
        <v>148.62</v>
      </c>
      <c r="T2897" t="str">
        <f t="shared" si="903"/>
        <v>Completed</v>
      </c>
      <c r="U2897" t="str">
        <f t="shared" si="904"/>
        <v>No</v>
      </c>
      <c r="V2897" t="str">
        <f t="shared" si="905"/>
        <v>No</v>
      </c>
      <c r="X2897">
        <f t="shared" si="906"/>
        <v>558</v>
      </c>
      <c r="Y2897">
        <f t="shared" si="907"/>
        <v>430</v>
      </c>
      <c r="Z2897" s="18">
        <f t="shared" si="908"/>
        <v>594714.6477588166</v>
      </c>
      <c r="AA2897" s="18">
        <f t="shared" si="909"/>
        <v>60882.938065984097</v>
      </c>
      <c r="AB2897" s="17">
        <f t="shared" si="910"/>
        <v>3.804733727810651</v>
      </c>
      <c r="AC2897" s="2" t="s">
        <v>24</v>
      </c>
      <c r="AD2897" s="2" t="s">
        <v>23</v>
      </c>
      <c r="AE2897" t="str">
        <f t="shared" si="911"/>
        <v>Books</v>
      </c>
      <c r="AF2897" t="str">
        <f t="shared" si="912"/>
        <v>Books</v>
      </c>
      <c r="AG2897" t="str" cm="1">
        <f t="array" ref="AG2897">INDEX(AD:AD,ROW())</f>
        <v>Books</v>
      </c>
      <c r="AH2897">
        <f t="shared" si="920"/>
        <v>4</v>
      </c>
      <c r="AI2897" t="str">
        <f t="shared" si="913"/>
        <v>Books</v>
      </c>
      <c r="AK2897">
        <f t="shared" si="914"/>
        <v>2024</v>
      </c>
      <c r="AL2897">
        <f t="shared" si="915"/>
        <v>6</v>
      </c>
      <c r="AM2897">
        <f t="shared" si="916"/>
        <v>8</v>
      </c>
      <c r="AN2897">
        <f t="shared" si="917"/>
        <v>7</v>
      </c>
      <c r="AO2897" t="str">
        <f t="shared" si="918"/>
        <v>Weekend</v>
      </c>
      <c r="AR2897" s="20">
        <f t="shared" si="919"/>
        <v>0</v>
      </c>
    </row>
    <row r="2898" spans="1:44" x14ac:dyDescent="0.35">
      <c r="A2898" t="str">
        <f t="shared" si="901"/>
        <v>CUST2897</v>
      </c>
      <c r="B2898" s="2" t="s">
        <v>3234</v>
      </c>
      <c r="C2898" s="4">
        <v>45330</v>
      </c>
      <c r="D2898" s="2" t="s">
        <v>411</v>
      </c>
      <c r="E2898" t="s">
        <v>5051</v>
      </c>
      <c r="F2898" s="2" t="s">
        <v>29</v>
      </c>
      <c r="G2898" s="2" t="s">
        <v>30</v>
      </c>
      <c r="H2898" s="2">
        <v>2</v>
      </c>
      <c r="I2898" s="19">
        <v>2094.0500000000002</v>
      </c>
      <c r="J2898" s="2" t="s">
        <v>15</v>
      </c>
      <c r="K2898" s="2" t="s">
        <v>76</v>
      </c>
      <c r="L2898" s="2">
        <v>5</v>
      </c>
      <c r="M2898" s="18">
        <f t="shared" si="902"/>
        <v>4188.1000000000004</v>
      </c>
      <c r="T2898" t="str">
        <f t="shared" si="903"/>
        <v>Completed</v>
      </c>
      <c r="U2898" t="str">
        <f t="shared" si="904"/>
        <v>No</v>
      </c>
      <c r="V2898" t="str">
        <f t="shared" si="905"/>
        <v>No</v>
      </c>
      <c r="X2898">
        <f t="shared" si="906"/>
        <v>619</v>
      </c>
      <c r="Y2898">
        <f t="shared" si="907"/>
        <v>468</v>
      </c>
      <c r="Z2898" s="18">
        <f t="shared" si="908"/>
        <v>1892867.2841657216</v>
      </c>
      <c r="AA2898" s="18">
        <f t="shared" si="909"/>
        <v>199432.98236095349</v>
      </c>
      <c r="AB2898" s="17">
        <f t="shared" si="910"/>
        <v>3.8949824970828471</v>
      </c>
      <c r="AC2898" s="2" t="s">
        <v>30</v>
      </c>
      <c r="AD2898" s="2" t="s">
        <v>29</v>
      </c>
      <c r="AE2898" t="str">
        <f t="shared" si="911"/>
        <v>Fashion</v>
      </c>
      <c r="AF2898" t="str">
        <f t="shared" si="912"/>
        <v>Fashion</v>
      </c>
      <c r="AG2898" t="str" cm="1">
        <f t="array" ref="AG2898">INDEX(AD:AD,ROW())</f>
        <v>Fashion</v>
      </c>
      <c r="AH2898">
        <f t="shared" si="920"/>
        <v>6</v>
      </c>
      <c r="AI2898" t="str">
        <f t="shared" si="913"/>
        <v>Fashion</v>
      </c>
      <c r="AK2898">
        <f t="shared" si="914"/>
        <v>2024</v>
      </c>
      <c r="AL2898">
        <f t="shared" si="915"/>
        <v>2</v>
      </c>
      <c r="AM2898">
        <f t="shared" si="916"/>
        <v>8</v>
      </c>
      <c r="AN2898">
        <f t="shared" si="917"/>
        <v>5</v>
      </c>
      <c r="AO2898" t="str">
        <f t="shared" si="918"/>
        <v>Weekday</v>
      </c>
      <c r="AR2898" s="20">
        <f t="shared" si="919"/>
        <v>1</v>
      </c>
    </row>
    <row r="2899" spans="1:44" x14ac:dyDescent="0.35">
      <c r="A2899" t="str">
        <f t="shared" si="901"/>
        <v>CUST2898</v>
      </c>
      <c r="B2899" s="2" t="s">
        <v>3235</v>
      </c>
      <c r="C2899" s="4">
        <v>45308</v>
      </c>
      <c r="D2899" s="2" t="s">
        <v>114</v>
      </c>
      <c r="E2899" t="s">
        <v>5055</v>
      </c>
      <c r="F2899" s="2" t="s">
        <v>42</v>
      </c>
      <c r="G2899" s="2" t="s">
        <v>5044</v>
      </c>
      <c r="H2899" s="2">
        <v>2</v>
      </c>
      <c r="I2899" s="19">
        <v>731.08</v>
      </c>
      <c r="J2899" s="2" t="s">
        <v>50</v>
      </c>
      <c r="K2899" s="2" t="s">
        <v>16</v>
      </c>
      <c r="L2899" s="2">
        <v>4</v>
      </c>
      <c r="M2899" s="18">
        <f t="shared" si="902"/>
        <v>1462.16</v>
      </c>
      <c r="T2899" t="str">
        <f t="shared" si="903"/>
        <v>Completed</v>
      </c>
      <c r="U2899" t="str">
        <f t="shared" si="904"/>
        <v>Yes</v>
      </c>
      <c r="V2899" t="str">
        <f t="shared" si="905"/>
        <v>No</v>
      </c>
      <c r="X2899">
        <f t="shared" si="906"/>
        <v>567</v>
      </c>
      <c r="Y2899">
        <f t="shared" si="907"/>
        <v>440</v>
      </c>
      <c r="Z2899" s="18">
        <f t="shared" si="908"/>
        <v>1098537.4901531704</v>
      </c>
      <c r="AA2899" s="18">
        <f t="shared" si="909"/>
        <v>96724.388030634553</v>
      </c>
      <c r="AB2899" s="17">
        <f t="shared" si="910"/>
        <v>3.9001122334455669</v>
      </c>
      <c r="AC2899" s="2" t="s">
        <v>5044</v>
      </c>
      <c r="AD2899" s="2" t="s">
        <v>42</v>
      </c>
      <c r="AE2899" t="str">
        <f t="shared" si="911"/>
        <v>Beauty</v>
      </c>
      <c r="AF2899" t="str">
        <f t="shared" si="912"/>
        <v>Beauty</v>
      </c>
      <c r="AG2899" t="str" cm="1">
        <f t="array" ref="AG2899">INDEX(AD:AD,ROW())</f>
        <v>Beauty</v>
      </c>
      <c r="AH2899">
        <f t="shared" si="920"/>
        <v>64</v>
      </c>
      <c r="AI2899" t="str">
        <f t="shared" si="913"/>
        <v>Beauty</v>
      </c>
      <c r="AK2899">
        <f t="shared" si="914"/>
        <v>2024</v>
      </c>
      <c r="AL2899">
        <f t="shared" si="915"/>
        <v>1</v>
      </c>
      <c r="AM2899">
        <f t="shared" si="916"/>
        <v>17</v>
      </c>
      <c r="AN2899">
        <f t="shared" si="917"/>
        <v>4</v>
      </c>
      <c r="AO2899" t="str">
        <f t="shared" si="918"/>
        <v>Weekday</v>
      </c>
      <c r="AR2899" s="20">
        <f t="shared" si="919"/>
        <v>0</v>
      </c>
    </row>
    <row r="2900" spans="1:44" x14ac:dyDescent="0.35">
      <c r="A2900" t="str">
        <f t="shared" si="901"/>
        <v>CUST2899</v>
      </c>
      <c r="B2900" s="2" t="s">
        <v>3236</v>
      </c>
      <c r="C2900" s="4">
        <v>45738</v>
      </c>
      <c r="D2900" s="2" t="s">
        <v>355</v>
      </c>
      <c r="E2900" t="s">
        <v>5052</v>
      </c>
      <c r="F2900" s="2" t="s">
        <v>13</v>
      </c>
      <c r="G2900" s="2" t="s">
        <v>34</v>
      </c>
      <c r="H2900" s="2">
        <v>2</v>
      </c>
      <c r="I2900" s="19">
        <v>980.46</v>
      </c>
      <c r="J2900" s="2" t="s">
        <v>15</v>
      </c>
      <c r="K2900" s="2" t="s">
        <v>16</v>
      </c>
      <c r="L2900" s="2">
        <v>5</v>
      </c>
      <c r="M2900" s="18">
        <f t="shared" si="902"/>
        <v>1960.92</v>
      </c>
      <c r="T2900" t="str">
        <f t="shared" si="903"/>
        <v>Completed</v>
      </c>
      <c r="U2900" t="str">
        <f t="shared" si="904"/>
        <v>Yes</v>
      </c>
      <c r="V2900" t="str">
        <f t="shared" si="905"/>
        <v>No</v>
      </c>
      <c r="X2900">
        <f t="shared" si="906"/>
        <v>573</v>
      </c>
      <c r="Y2900">
        <f t="shared" si="907"/>
        <v>450</v>
      </c>
      <c r="Z2900" s="18">
        <f t="shared" si="908"/>
        <v>1463424.4009529033</v>
      </c>
      <c r="AA2900" s="18">
        <f t="shared" si="909"/>
        <v>118285.78776560788</v>
      </c>
      <c r="AB2900" s="17">
        <f t="shared" si="910"/>
        <v>3.8140589569160999</v>
      </c>
      <c r="AC2900" s="2" t="s">
        <v>34</v>
      </c>
      <c r="AD2900" s="2" t="s">
        <v>13</v>
      </c>
      <c r="AE2900" t="str">
        <f t="shared" si="911"/>
        <v>Home &amp; Kitchen</v>
      </c>
      <c r="AF2900" t="str">
        <f t="shared" si="912"/>
        <v>Home &amp; Kitchen</v>
      </c>
      <c r="AG2900" t="str" cm="1">
        <f t="array" ref="AG2900">INDEX(AD:AD,ROW())</f>
        <v>Home &amp; Kitchen</v>
      </c>
      <c r="AH2900">
        <f t="shared" si="920"/>
        <v>7</v>
      </c>
      <c r="AI2900" t="str">
        <f t="shared" si="913"/>
        <v>Home &amp; Kitchen</v>
      </c>
      <c r="AK2900">
        <f t="shared" si="914"/>
        <v>2025</v>
      </c>
      <c r="AL2900">
        <f t="shared" si="915"/>
        <v>3</v>
      </c>
      <c r="AM2900">
        <f t="shared" si="916"/>
        <v>22</v>
      </c>
      <c r="AN2900">
        <f t="shared" si="917"/>
        <v>7</v>
      </c>
      <c r="AO2900" t="str">
        <f t="shared" si="918"/>
        <v>Weekend</v>
      </c>
      <c r="AR2900" s="20">
        <f t="shared" si="919"/>
        <v>0</v>
      </c>
    </row>
    <row r="2901" spans="1:44" x14ac:dyDescent="0.35">
      <c r="A2901" t="str">
        <f t="shared" si="901"/>
        <v>CUST2900</v>
      </c>
      <c r="B2901" s="2" t="s">
        <v>3237</v>
      </c>
      <c r="C2901" s="4">
        <v>45617</v>
      </c>
      <c r="D2901" s="2" t="s">
        <v>144</v>
      </c>
      <c r="E2901" t="s">
        <v>5050</v>
      </c>
      <c r="F2901" s="2" t="s">
        <v>19</v>
      </c>
      <c r="G2901" s="2" t="s">
        <v>60</v>
      </c>
      <c r="H2901" s="2">
        <v>1</v>
      </c>
      <c r="I2901" s="19">
        <v>2840.04</v>
      </c>
      <c r="J2901" s="2" t="s">
        <v>15</v>
      </c>
      <c r="K2901" s="2" t="s">
        <v>16</v>
      </c>
      <c r="L2901" s="2">
        <v>4</v>
      </c>
      <c r="M2901" s="18">
        <f t="shared" si="902"/>
        <v>2840.04</v>
      </c>
      <c r="T2901" t="str">
        <f t="shared" si="903"/>
        <v>Completed</v>
      </c>
      <c r="U2901" t="str">
        <f t="shared" si="904"/>
        <v>Yes</v>
      </c>
      <c r="V2901" t="str">
        <f t="shared" si="905"/>
        <v>No</v>
      </c>
      <c r="X2901">
        <f t="shared" si="906"/>
        <v>589</v>
      </c>
      <c r="Y2901">
        <f t="shared" si="907"/>
        <v>426</v>
      </c>
      <c r="Z2901" s="18">
        <f t="shared" si="908"/>
        <v>2759712.3299794244</v>
      </c>
      <c r="AA2901" s="18">
        <f t="shared" si="909"/>
        <v>330643.50635802455</v>
      </c>
      <c r="AB2901" s="17">
        <f t="shared" si="910"/>
        <v>3.8641711229946525</v>
      </c>
      <c r="AC2901" s="2" t="s">
        <v>60</v>
      </c>
      <c r="AD2901" s="2" t="s">
        <v>19</v>
      </c>
      <c r="AE2901" t="str">
        <f t="shared" si="911"/>
        <v>Electronics</v>
      </c>
      <c r="AF2901" t="str">
        <f t="shared" si="912"/>
        <v>Electronics</v>
      </c>
      <c r="AG2901" t="str" cm="1">
        <f t="array" ref="AG2901">INDEX(AD:AD,ROW())</f>
        <v>Electronics</v>
      </c>
      <c r="AH2901">
        <f t="shared" si="920"/>
        <v>17</v>
      </c>
      <c r="AI2901" t="str">
        <f t="shared" si="913"/>
        <v>Electronics</v>
      </c>
      <c r="AK2901">
        <f t="shared" si="914"/>
        <v>2024</v>
      </c>
      <c r="AL2901">
        <f t="shared" si="915"/>
        <v>11</v>
      </c>
      <c r="AM2901">
        <f t="shared" si="916"/>
        <v>21</v>
      </c>
      <c r="AN2901">
        <f t="shared" si="917"/>
        <v>5</v>
      </c>
      <c r="AO2901" t="str">
        <f t="shared" si="918"/>
        <v>Weekday</v>
      </c>
      <c r="AR2901" s="20">
        <f t="shared" si="919"/>
        <v>0</v>
      </c>
    </row>
    <row r="2902" spans="1:44" x14ac:dyDescent="0.35">
      <c r="A2902" t="str">
        <f t="shared" si="901"/>
        <v>CUST2901</v>
      </c>
      <c r="B2902" s="2" t="s">
        <v>3238</v>
      </c>
      <c r="C2902" s="4">
        <v>45656</v>
      </c>
      <c r="D2902" s="2" t="s">
        <v>294</v>
      </c>
      <c r="E2902" t="s">
        <v>5051</v>
      </c>
      <c r="F2902" s="2" t="s">
        <v>19</v>
      </c>
      <c r="G2902" s="2" t="s">
        <v>5040</v>
      </c>
      <c r="H2902" s="2">
        <v>1</v>
      </c>
      <c r="I2902" s="19">
        <v>2604.2600000000002</v>
      </c>
      <c r="J2902" s="2" t="s">
        <v>15</v>
      </c>
      <c r="K2902" s="2" t="s">
        <v>31</v>
      </c>
      <c r="L2902" s="2">
        <v>4</v>
      </c>
      <c r="M2902" s="18">
        <f t="shared" si="902"/>
        <v>2604.2600000000002</v>
      </c>
      <c r="T2902" t="str">
        <f t="shared" si="903"/>
        <v>Pending</v>
      </c>
      <c r="U2902" t="str">
        <f t="shared" si="904"/>
        <v>No</v>
      </c>
      <c r="V2902" t="str">
        <f t="shared" si="905"/>
        <v>Yes</v>
      </c>
      <c r="X2902">
        <f t="shared" si="906"/>
        <v>619</v>
      </c>
      <c r="Y2902">
        <f t="shared" si="907"/>
        <v>468</v>
      </c>
      <c r="Z2902" s="18">
        <f t="shared" si="908"/>
        <v>2759712.3299794244</v>
      </c>
      <c r="AA2902" s="18">
        <f t="shared" si="909"/>
        <v>330643.50635802455</v>
      </c>
      <c r="AB2902" s="17">
        <f t="shared" si="910"/>
        <v>3.8641711229946525</v>
      </c>
      <c r="AC2902" s="2" t="s">
        <v>5040</v>
      </c>
      <c r="AD2902" s="2" t="s">
        <v>19</v>
      </c>
      <c r="AE2902" t="str">
        <f t="shared" si="911"/>
        <v>Electronics</v>
      </c>
      <c r="AF2902" t="str">
        <f t="shared" si="912"/>
        <v>Electronics</v>
      </c>
      <c r="AG2902" t="str" cm="1">
        <f t="array" ref="AG2902">INDEX(AD:AD,ROW())</f>
        <v>Electronics</v>
      </c>
      <c r="AH2902">
        <f t="shared" si="920"/>
        <v>13</v>
      </c>
      <c r="AI2902" t="str">
        <f t="shared" si="913"/>
        <v>Electronics</v>
      </c>
      <c r="AK2902">
        <f t="shared" si="914"/>
        <v>2024</v>
      </c>
      <c r="AL2902">
        <f t="shared" si="915"/>
        <v>12</v>
      </c>
      <c r="AM2902">
        <f t="shared" si="916"/>
        <v>30</v>
      </c>
      <c r="AN2902">
        <f t="shared" si="917"/>
        <v>2</v>
      </c>
      <c r="AO2902" t="str">
        <f t="shared" si="918"/>
        <v>Weekday</v>
      </c>
      <c r="AR2902" s="20">
        <f t="shared" si="919"/>
        <v>0</v>
      </c>
    </row>
    <row r="2903" spans="1:44" x14ac:dyDescent="0.35">
      <c r="A2903" t="str">
        <f t="shared" si="901"/>
        <v>CUST2902</v>
      </c>
      <c r="B2903" s="2" t="s">
        <v>3239</v>
      </c>
      <c r="C2903" s="4">
        <v>45814</v>
      </c>
      <c r="D2903" s="2" t="s">
        <v>1135</v>
      </c>
      <c r="E2903" t="s">
        <v>5052</v>
      </c>
      <c r="F2903" s="2" t="s">
        <v>29</v>
      </c>
      <c r="G2903" s="2" t="s">
        <v>138</v>
      </c>
      <c r="H2903" s="2">
        <v>1</v>
      </c>
      <c r="I2903" s="19">
        <v>1350.66</v>
      </c>
      <c r="J2903" s="2" t="s">
        <v>15</v>
      </c>
      <c r="K2903" s="2" t="s">
        <v>31</v>
      </c>
      <c r="L2903" s="2">
        <v>5</v>
      </c>
      <c r="M2903" s="18">
        <f t="shared" si="902"/>
        <v>1350.66</v>
      </c>
      <c r="T2903" t="str">
        <f t="shared" si="903"/>
        <v>Pending</v>
      </c>
      <c r="U2903" t="str">
        <f t="shared" si="904"/>
        <v>No</v>
      </c>
      <c r="V2903" t="str">
        <f t="shared" si="905"/>
        <v>Yes</v>
      </c>
      <c r="X2903">
        <f t="shared" si="906"/>
        <v>573</v>
      </c>
      <c r="Y2903">
        <f t="shared" si="907"/>
        <v>450</v>
      </c>
      <c r="Z2903" s="18">
        <f t="shared" si="908"/>
        <v>1892867.2841657216</v>
      </c>
      <c r="AA2903" s="18">
        <f t="shared" si="909"/>
        <v>199432.98236095349</v>
      </c>
      <c r="AB2903" s="17">
        <f t="shared" si="910"/>
        <v>3.8949824970828471</v>
      </c>
      <c r="AC2903" s="2" t="s">
        <v>138</v>
      </c>
      <c r="AD2903" s="2" t="s">
        <v>29</v>
      </c>
      <c r="AE2903" t="str">
        <f t="shared" si="911"/>
        <v>Fashion</v>
      </c>
      <c r="AF2903" t="str">
        <f t="shared" si="912"/>
        <v>Fashion</v>
      </c>
      <c r="AG2903" t="str" cm="1">
        <f t="array" ref="AG2903">INDEX(AD:AD,ROW())</f>
        <v>Fashion</v>
      </c>
      <c r="AH2903">
        <f t="shared" si="920"/>
        <v>53</v>
      </c>
      <c r="AI2903" t="str">
        <f t="shared" si="913"/>
        <v>Fashion</v>
      </c>
      <c r="AK2903">
        <f t="shared" si="914"/>
        <v>2025</v>
      </c>
      <c r="AL2903">
        <f t="shared" si="915"/>
        <v>6</v>
      </c>
      <c r="AM2903">
        <f t="shared" si="916"/>
        <v>6</v>
      </c>
      <c r="AN2903">
        <f t="shared" si="917"/>
        <v>6</v>
      </c>
      <c r="AO2903" t="str">
        <f t="shared" si="918"/>
        <v>Weekday</v>
      </c>
      <c r="AR2903" s="20">
        <f t="shared" si="919"/>
        <v>0</v>
      </c>
    </row>
    <row r="2904" spans="1:44" x14ac:dyDescent="0.35">
      <c r="A2904" t="str">
        <f t="shared" si="901"/>
        <v>CUST2903</v>
      </c>
      <c r="B2904" s="2" t="s">
        <v>3240</v>
      </c>
      <c r="C2904" s="4">
        <v>45624</v>
      </c>
      <c r="D2904" s="2" t="s">
        <v>1544</v>
      </c>
      <c r="E2904" t="s">
        <v>5054</v>
      </c>
      <c r="F2904" s="2" t="s">
        <v>29</v>
      </c>
      <c r="G2904" s="2" t="s">
        <v>121</v>
      </c>
      <c r="H2904" s="2">
        <v>3</v>
      </c>
      <c r="I2904" s="19">
        <v>855.66</v>
      </c>
      <c r="J2904" s="2" t="s">
        <v>5046</v>
      </c>
      <c r="K2904" s="2" t="s">
        <v>16</v>
      </c>
      <c r="L2904" s="2">
        <v>4</v>
      </c>
      <c r="M2904" s="18">
        <f t="shared" si="902"/>
        <v>2566.98</v>
      </c>
      <c r="T2904" t="str">
        <f t="shared" si="903"/>
        <v>Completed</v>
      </c>
      <c r="U2904" t="str">
        <f t="shared" si="904"/>
        <v>Yes</v>
      </c>
      <c r="V2904" t="str">
        <f t="shared" si="905"/>
        <v>No</v>
      </c>
      <c r="X2904">
        <f t="shared" si="906"/>
        <v>558</v>
      </c>
      <c r="Y2904">
        <f t="shared" si="907"/>
        <v>430</v>
      </c>
      <c r="Z2904" s="18">
        <f t="shared" si="908"/>
        <v>1892867.2841657216</v>
      </c>
      <c r="AA2904" s="18">
        <f t="shared" si="909"/>
        <v>199432.98236095349</v>
      </c>
      <c r="AB2904" s="17">
        <f t="shared" si="910"/>
        <v>3.8949824970828471</v>
      </c>
      <c r="AC2904" s="2" t="s">
        <v>121</v>
      </c>
      <c r="AD2904" s="2" t="s">
        <v>29</v>
      </c>
      <c r="AE2904" t="str">
        <f t="shared" si="911"/>
        <v>Fashion</v>
      </c>
      <c r="AF2904" t="str">
        <f t="shared" si="912"/>
        <v>Fashion</v>
      </c>
      <c r="AG2904" t="str" cm="1">
        <f t="array" ref="AG2904">INDEX(AD:AD,ROW())</f>
        <v>Fashion</v>
      </c>
      <c r="AH2904">
        <f t="shared" si="920"/>
        <v>45</v>
      </c>
      <c r="AI2904" t="str">
        <f t="shared" si="913"/>
        <v>Fashion</v>
      </c>
      <c r="AK2904">
        <f t="shared" si="914"/>
        <v>2024</v>
      </c>
      <c r="AL2904">
        <f t="shared" si="915"/>
        <v>11</v>
      </c>
      <c r="AM2904">
        <f t="shared" si="916"/>
        <v>28</v>
      </c>
      <c r="AN2904">
        <f t="shared" si="917"/>
        <v>5</v>
      </c>
      <c r="AO2904" t="str">
        <f t="shared" si="918"/>
        <v>Weekday</v>
      </c>
      <c r="AR2904" s="20">
        <f t="shared" si="919"/>
        <v>0</v>
      </c>
    </row>
    <row r="2905" spans="1:44" x14ac:dyDescent="0.35">
      <c r="A2905" t="str">
        <f t="shared" si="901"/>
        <v>CUST2904</v>
      </c>
      <c r="B2905" s="2" t="s">
        <v>3241</v>
      </c>
      <c r="C2905" s="4">
        <v>45008</v>
      </c>
      <c r="D2905" s="2" t="s">
        <v>626</v>
      </c>
      <c r="E2905" t="s">
        <v>5054</v>
      </c>
      <c r="F2905" s="2" t="s">
        <v>29</v>
      </c>
      <c r="G2905" s="2" t="s">
        <v>5043</v>
      </c>
      <c r="H2905" s="2">
        <v>1</v>
      </c>
      <c r="I2905" s="19">
        <v>2438.4499999999998</v>
      </c>
      <c r="J2905" s="2" t="s">
        <v>15</v>
      </c>
      <c r="K2905" s="2" t="s">
        <v>16</v>
      </c>
      <c r="L2905" s="2">
        <v>2</v>
      </c>
      <c r="M2905" s="18">
        <f t="shared" si="902"/>
        <v>2438.4499999999998</v>
      </c>
      <c r="T2905" t="str">
        <f t="shared" si="903"/>
        <v>Completed</v>
      </c>
      <c r="U2905" t="str">
        <f t="shared" si="904"/>
        <v>Yes</v>
      </c>
      <c r="V2905" t="str">
        <f t="shared" si="905"/>
        <v>No</v>
      </c>
      <c r="X2905">
        <f t="shared" si="906"/>
        <v>558</v>
      </c>
      <c r="Y2905">
        <f t="shared" si="907"/>
        <v>430</v>
      </c>
      <c r="Z2905" s="18">
        <f t="shared" si="908"/>
        <v>1892867.2841657216</v>
      </c>
      <c r="AA2905" s="18">
        <f t="shared" si="909"/>
        <v>199432.98236095349</v>
      </c>
      <c r="AB2905" s="17">
        <f t="shared" si="910"/>
        <v>3.8949824970828471</v>
      </c>
      <c r="AC2905" s="2" t="s">
        <v>5043</v>
      </c>
      <c r="AD2905" s="2" t="s">
        <v>29</v>
      </c>
      <c r="AE2905" t="str">
        <f t="shared" si="911"/>
        <v>Fashion</v>
      </c>
      <c r="AF2905" t="str">
        <f t="shared" si="912"/>
        <v>Fashion</v>
      </c>
      <c r="AG2905" t="str" cm="1">
        <f t="array" ref="AG2905">INDEX(AD:AD,ROW())</f>
        <v>Fashion</v>
      </c>
      <c r="AH2905">
        <f t="shared" si="920"/>
        <v>55</v>
      </c>
      <c r="AI2905" t="str">
        <f t="shared" si="913"/>
        <v>Fashion</v>
      </c>
      <c r="AK2905">
        <f t="shared" si="914"/>
        <v>2023</v>
      </c>
      <c r="AL2905">
        <f t="shared" si="915"/>
        <v>3</v>
      </c>
      <c r="AM2905">
        <f t="shared" si="916"/>
        <v>23</v>
      </c>
      <c r="AN2905">
        <f t="shared" si="917"/>
        <v>5</v>
      </c>
      <c r="AO2905" t="str">
        <f t="shared" si="918"/>
        <v>Weekday</v>
      </c>
      <c r="AR2905" s="20">
        <f t="shared" si="919"/>
        <v>0</v>
      </c>
    </row>
    <row r="2906" spans="1:44" x14ac:dyDescent="0.35">
      <c r="A2906" t="str">
        <f t="shared" si="901"/>
        <v>CUST2905</v>
      </c>
      <c r="B2906" s="2" t="s">
        <v>3242</v>
      </c>
      <c r="C2906" s="4">
        <v>45813</v>
      </c>
      <c r="D2906" s="2" t="s">
        <v>266</v>
      </c>
      <c r="E2906" t="s">
        <v>5048</v>
      </c>
      <c r="F2906" s="2" t="s">
        <v>42</v>
      </c>
      <c r="G2906" s="2" t="s">
        <v>43</v>
      </c>
      <c r="H2906" s="2">
        <v>1</v>
      </c>
      <c r="I2906" s="19">
        <v>1350.24</v>
      </c>
      <c r="J2906" s="2" t="s">
        <v>20</v>
      </c>
      <c r="K2906" s="2" t="s">
        <v>16</v>
      </c>
      <c r="L2906" s="2">
        <v>4</v>
      </c>
      <c r="M2906" s="18">
        <f t="shared" si="902"/>
        <v>1350.24</v>
      </c>
      <c r="T2906" t="str">
        <f t="shared" si="903"/>
        <v>Completed</v>
      </c>
      <c r="U2906" t="str">
        <f t="shared" si="904"/>
        <v>Yes</v>
      </c>
      <c r="V2906" t="str">
        <f t="shared" si="905"/>
        <v>No</v>
      </c>
      <c r="X2906">
        <f t="shared" si="906"/>
        <v>590</v>
      </c>
      <c r="Y2906">
        <f t="shared" si="907"/>
        <v>451</v>
      </c>
      <c r="Z2906" s="18">
        <f t="shared" si="908"/>
        <v>1098537.4901531704</v>
      </c>
      <c r="AA2906" s="18">
        <f t="shared" si="909"/>
        <v>96724.388030634553</v>
      </c>
      <c r="AB2906" s="17">
        <f t="shared" si="910"/>
        <v>3.9001122334455669</v>
      </c>
      <c r="AC2906" s="2" t="s">
        <v>43</v>
      </c>
      <c r="AD2906" s="2" t="s">
        <v>42</v>
      </c>
      <c r="AE2906" t="str">
        <f t="shared" si="911"/>
        <v>Beauty</v>
      </c>
      <c r="AF2906" t="str">
        <f t="shared" si="912"/>
        <v>Beauty</v>
      </c>
      <c r="AG2906" t="str" cm="1">
        <f t="array" ref="AG2906">INDEX(AD:AD,ROW())</f>
        <v>Beauty</v>
      </c>
      <c r="AH2906">
        <f t="shared" si="920"/>
        <v>10</v>
      </c>
      <c r="AI2906" t="str">
        <f t="shared" si="913"/>
        <v>Beauty</v>
      </c>
      <c r="AK2906">
        <f t="shared" si="914"/>
        <v>2025</v>
      </c>
      <c r="AL2906">
        <f t="shared" si="915"/>
        <v>6</v>
      </c>
      <c r="AM2906">
        <f t="shared" si="916"/>
        <v>5</v>
      </c>
      <c r="AN2906">
        <f t="shared" si="917"/>
        <v>5</v>
      </c>
      <c r="AO2906" t="str">
        <f t="shared" si="918"/>
        <v>Weekday</v>
      </c>
      <c r="AR2906" s="20">
        <f t="shared" si="919"/>
        <v>0</v>
      </c>
    </row>
    <row r="2907" spans="1:44" x14ac:dyDescent="0.35">
      <c r="A2907" t="str">
        <f t="shared" si="901"/>
        <v>CUST2906</v>
      </c>
      <c r="B2907" s="2" t="s">
        <v>3243</v>
      </c>
      <c r="C2907" s="4">
        <v>45396</v>
      </c>
      <c r="D2907" s="2" t="s">
        <v>166</v>
      </c>
      <c r="E2907" t="s">
        <v>5050</v>
      </c>
      <c r="F2907" s="2" t="s">
        <v>19</v>
      </c>
      <c r="G2907" s="2" t="s">
        <v>60</v>
      </c>
      <c r="H2907" s="2">
        <v>1</v>
      </c>
      <c r="I2907" s="19">
        <v>1120.77</v>
      </c>
      <c r="J2907" s="2" t="s">
        <v>5046</v>
      </c>
      <c r="K2907" s="2" t="s">
        <v>16</v>
      </c>
      <c r="L2907" s="2">
        <v>4</v>
      </c>
      <c r="M2907" s="18">
        <f t="shared" si="902"/>
        <v>1120.77</v>
      </c>
      <c r="T2907" t="str">
        <f t="shared" si="903"/>
        <v>Completed</v>
      </c>
      <c r="U2907" t="str">
        <f t="shared" si="904"/>
        <v>Yes</v>
      </c>
      <c r="V2907" t="str">
        <f t="shared" si="905"/>
        <v>No</v>
      </c>
      <c r="X2907">
        <f t="shared" si="906"/>
        <v>589</v>
      </c>
      <c r="Y2907">
        <f t="shared" si="907"/>
        <v>426</v>
      </c>
      <c r="Z2907" s="18">
        <f t="shared" si="908"/>
        <v>2759712.3299794244</v>
      </c>
      <c r="AA2907" s="18">
        <f t="shared" si="909"/>
        <v>330643.50635802455</v>
      </c>
      <c r="AB2907" s="17">
        <f t="shared" si="910"/>
        <v>3.8641711229946525</v>
      </c>
      <c r="AC2907" s="2" t="s">
        <v>60</v>
      </c>
      <c r="AD2907" s="2" t="s">
        <v>19</v>
      </c>
      <c r="AE2907" t="str">
        <f t="shared" si="911"/>
        <v>Electronics</v>
      </c>
      <c r="AF2907" t="str">
        <f t="shared" si="912"/>
        <v>Electronics</v>
      </c>
      <c r="AG2907" t="str" cm="1">
        <f t="array" ref="AG2907">INDEX(AD:AD,ROW())</f>
        <v>Electronics</v>
      </c>
      <c r="AH2907">
        <f t="shared" si="920"/>
        <v>17</v>
      </c>
      <c r="AI2907" t="str">
        <f t="shared" si="913"/>
        <v>Electronics</v>
      </c>
      <c r="AK2907">
        <f t="shared" si="914"/>
        <v>2024</v>
      </c>
      <c r="AL2907">
        <f t="shared" si="915"/>
        <v>4</v>
      </c>
      <c r="AM2907">
        <f t="shared" si="916"/>
        <v>14</v>
      </c>
      <c r="AN2907">
        <f t="shared" si="917"/>
        <v>1</v>
      </c>
      <c r="AO2907" t="str">
        <f t="shared" si="918"/>
        <v>Weekend</v>
      </c>
      <c r="AR2907" s="20">
        <f t="shared" si="919"/>
        <v>0</v>
      </c>
    </row>
    <row r="2908" spans="1:44" x14ac:dyDescent="0.35">
      <c r="A2908" t="str">
        <f t="shared" si="901"/>
        <v>CUST2907</v>
      </c>
      <c r="B2908" s="2" t="s">
        <v>3244</v>
      </c>
      <c r="C2908" s="4">
        <v>45798</v>
      </c>
      <c r="D2908" s="2" t="s">
        <v>421</v>
      </c>
      <c r="E2908" t="s">
        <v>5051</v>
      </c>
      <c r="F2908" s="2" t="s">
        <v>42</v>
      </c>
      <c r="G2908" s="2" t="s">
        <v>5042</v>
      </c>
      <c r="H2908" s="2">
        <v>3</v>
      </c>
      <c r="I2908" s="19">
        <v>1160.46</v>
      </c>
      <c r="J2908" s="2" t="s">
        <v>50</v>
      </c>
      <c r="K2908" s="2" t="s">
        <v>16</v>
      </c>
      <c r="L2908" s="2">
        <v>4</v>
      </c>
      <c r="M2908" s="18">
        <f t="shared" si="902"/>
        <v>3481.38</v>
      </c>
      <c r="T2908" t="str">
        <f t="shared" si="903"/>
        <v>Completed</v>
      </c>
      <c r="U2908" t="str">
        <f t="shared" si="904"/>
        <v>Yes</v>
      </c>
      <c r="V2908" t="str">
        <f t="shared" si="905"/>
        <v>No</v>
      </c>
      <c r="X2908">
        <f t="shared" si="906"/>
        <v>619</v>
      </c>
      <c r="Y2908">
        <f t="shared" si="907"/>
        <v>468</v>
      </c>
      <c r="Z2908" s="18">
        <f t="shared" si="908"/>
        <v>1098537.4901531704</v>
      </c>
      <c r="AA2908" s="18">
        <f t="shared" si="909"/>
        <v>96724.388030634553</v>
      </c>
      <c r="AB2908" s="17">
        <f t="shared" si="910"/>
        <v>3.9001122334455669</v>
      </c>
      <c r="AC2908" s="2" t="s">
        <v>5042</v>
      </c>
      <c r="AD2908" s="2" t="s">
        <v>42</v>
      </c>
      <c r="AE2908" t="str">
        <f t="shared" si="911"/>
        <v>Beauty</v>
      </c>
      <c r="AF2908" t="str">
        <f t="shared" si="912"/>
        <v>Beauty</v>
      </c>
      <c r="AG2908" t="str" cm="1">
        <f t="array" ref="AG2908">INDEX(AD:AD,ROW())</f>
        <v>Beauty</v>
      </c>
      <c r="AH2908">
        <f t="shared" si="920"/>
        <v>18</v>
      </c>
      <c r="AI2908" t="str">
        <f t="shared" si="913"/>
        <v>Beauty</v>
      </c>
      <c r="AK2908">
        <f t="shared" si="914"/>
        <v>2025</v>
      </c>
      <c r="AL2908">
        <f t="shared" si="915"/>
        <v>5</v>
      </c>
      <c r="AM2908">
        <f t="shared" si="916"/>
        <v>21</v>
      </c>
      <c r="AN2908">
        <f t="shared" si="917"/>
        <v>4</v>
      </c>
      <c r="AO2908" t="str">
        <f t="shared" si="918"/>
        <v>Weekday</v>
      </c>
      <c r="AR2908" s="20">
        <f t="shared" si="919"/>
        <v>0</v>
      </c>
    </row>
    <row r="2909" spans="1:44" x14ac:dyDescent="0.35">
      <c r="A2909" t="str">
        <f t="shared" si="901"/>
        <v>CUST2908</v>
      </c>
      <c r="B2909" s="2" t="s">
        <v>3245</v>
      </c>
      <c r="C2909" s="4">
        <v>45270</v>
      </c>
      <c r="D2909" s="2" t="s">
        <v>133</v>
      </c>
      <c r="E2909" t="s">
        <v>5056</v>
      </c>
      <c r="F2909" s="2" t="s">
        <v>42</v>
      </c>
      <c r="G2909" s="2" t="s">
        <v>188</v>
      </c>
      <c r="H2909" s="2">
        <v>1</v>
      </c>
      <c r="I2909" s="19">
        <v>1304.72</v>
      </c>
      <c r="J2909" s="2" t="s">
        <v>20</v>
      </c>
      <c r="K2909" s="2" t="s">
        <v>16</v>
      </c>
      <c r="L2909" s="2">
        <v>4</v>
      </c>
      <c r="M2909" s="18">
        <f t="shared" si="902"/>
        <v>1304.72</v>
      </c>
      <c r="T2909" t="str">
        <f t="shared" si="903"/>
        <v>Completed</v>
      </c>
      <c r="U2909" t="str">
        <f t="shared" si="904"/>
        <v>Yes</v>
      </c>
      <c r="V2909" t="str">
        <f t="shared" si="905"/>
        <v>No</v>
      </c>
      <c r="X2909">
        <f t="shared" si="906"/>
        <v>50</v>
      </c>
      <c r="Y2909">
        <f t="shared" si="907"/>
        <v>37</v>
      </c>
      <c r="Z2909" s="18">
        <f t="shared" si="908"/>
        <v>1098537.4901531704</v>
      </c>
      <c r="AA2909" s="18">
        <f t="shared" si="909"/>
        <v>96724.388030634553</v>
      </c>
      <c r="AB2909" s="17">
        <f t="shared" si="910"/>
        <v>3.9001122334455669</v>
      </c>
      <c r="AC2909" s="2" t="s">
        <v>188</v>
      </c>
      <c r="AD2909" s="2" t="s">
        <v>42</v>
      </c>
      <c r="AE2909" t="str">
        <f t="shared" si="911"/>
        <v>Beauty</v>
      </c>
      <c r="AF2909" t="str">
        <f t="shared" si="912"/>
        <v>Beauty</v>
      </c>
      <c r="AG2909" t="str" cm="1">
        <f t="array" ref="AG2909">INDEX(AD:AD,ROW())</f>
        <v>Beauty</v>
      </c>
      <c r="AH2909">
        <f t="shared" si="920"/>
        <v>80</v>
      </c>
      <c r="AI2909" t="str">
        <f t="shared" si="913"/>
        <v>Beauty</v>
      </c>
      <c r="AK2909">
        <f t="shared" si="914"/>
        <v>2023</v>
      </c>
      <c r="AL2909">
        <f t="shared" si="915"/>
        <v>12</v>
      </c>
      <c r="AM2909">
        <f t="shared" si="916"/>
        <v>10</v>
      </c>
      <c r="AN2909">
        <f t="shared" si="917"/>
        <v>1</v>
      </c>
      <c r="AO2909" t="str">
        <f t="shared" si="918"/>
        <v>Weekend</v>
      </c>
      <c r="AR2909" s="20">
        <f t="shared" si="919"/>
        <v>0</v>
      </c>
    </row>
    <row r="2910" spans="1:44" x14ac:dyDescent="0.35">
      <c r="A2910" t="str">
        <f t="shared" si="901"/>
        <v>CUST2909</v>
      </c>
      <c r="B2910" s="2" t="s">
        <v>3246</v>
      </c>
      <c r="C2910" s="4">
        <v>45813</v>
      </c>
      <c r="D2910" s="2" t="s">
        <v>639</v>
      </c>
      <c r="E2910" t="s">
        <v>5048</v>
      </c>
      <c r="F2910" s="2" t="s">
        <v>19</v>
      </c>
      <c r="G2910" s="2" t="s">
        <v>5039</v>
      </c>
      <c r="H2910" s="2">
        <v>3</v>
      </c>
      <c r="I2910" s="19">
        <v>2413.65</v>
      </c>
      <c r="J2910" s="2" t="s">
        <v>5047</v>
      </c>
      <c r="K2910" s="2" t="s">
        <v>16</v>
      </c>
      <c r="L2910" s="2">
        <v>2</v>
      </c>
      <c r="M2910" s="18">
        <f t="shared" si="902"/>
        <v>7240.9500000000007</v>
      </c>
      <c r="T2910" t="str">
        <f t="shared" si="903"/>
        <v>Completed</v>
      </c>
      <c r="U2910" t="str">
        <f t="shared" si="904"/>
        <v>Yes</v>
      </c>
      <c r="V2910" t="str">
        <f t="shared" si="905"/>
        <v>No</v>
      </c>
      <c r="X2910">
        <f t="shared" si="906"/>
        <v>590</v>
      </c>
      <c r="Y2910">
        <f t="shared" si="907"/>
        <v>451</v>
      </c>
      <c r="Z2910" s="18">
        <f t="shared" si="908"/>
        <v>2759712.3299794244</v>
      </c>
      <c r="AA2910" s="18">
        <f t="shared" si="909"/>
        <v>330643.50635802455</v>
      </c>
      <c r="AB2910" s="17">
        <f t="shared" si="910"/>
        <v>3.8641711229946525</v>
      </c>
      <c r="AC2910" s="2" t="s">
        <v>5039</v>
      </c>
      <c r="AD2910" s="2" t="s">
        <v>19</v>
      </c>
      <c r="AE2910" t="str">
        <f t="shared" si="911"/>
        <v>Electronics</v>
      </c>
      <c r="AF2910" t="str">
        <f t="shared" si="912"/>
        <v>Electronics</v>
      </c>
      <c r="AG2910" t="str" cm="1">
        <f t="array" ref="AG2910">INDEX(AD:AD,ROW())</f>
        <v>Electronics</v>
      </c>
      <c r="AH2910">
        <f t="shared" si="920"/>
        <v>3</v>
      </c>
      <c r="AI2910" t="str">
        <f t="shared" si="913"/>
        <v>Electronics</v>
      </c>
      <c r="AK2910">
        <f t="shared" si="914"/>
        <v>2025</v>
      </c>
      <c r="AL2910">
        <f t="shared" si="915"/>
        <v>6</v>
      </c>
      <c r="AM2910">
        <f t="shared" si="916"/>
        <v>5</v>
      </c>
      <c r="AN2910">
        <f t="shared" si="917"/>
        <v>5</v>
      </c>
      <c r="AO2910" t="str">
        <f t="shared" si="918"/>
        <v>Weekday</v>
      </c>
      <c r="AR2910" s="20">
        <f t="shared" si="919"/>
        <v>0</v>
      </c>
    </row>
    <row r="2911" spans="1:44" x14ac:dyDescent="0.35">
      <c r="A2911" t="str">
        <f t="shared" si="901"/>
        <v>CUST2910</v>
      </c>
      <c r="B2911" s="2" t="s">
        <v>3247</v>
      </c>
      <c r="C2911" s="4">
        <v>45125</v>
      </c>
      <c r="D2911" s="2" t="s">
        <v>238</v>
      </c>
      <c r="E2911" t="s">
        <v>5053</v>
      </c>
      <c r="F2911" s="2" t="s">
        <v>19</v>
      </c>
      <c r="G2911" s="2" t="s">
        <v>60</v>
      </c>
      <c r="H2911" s="2">
        <v>1</v>
      </c>
      <c r="I2911" s="19">
        <v>952.72</v>
      </c>
      <c r="J2911" s="2" t="s">
        <v>5046</v>
      </c>
      <c r="K2911" s="2" t="s">
        <v>16</v>
      </c>
      <c r="L2911" s="31"/>
      <c r="M2911" s="18">
        <f t="shared" si="902"/>
        <v>952.72</v>
      </c>
      <c r="T2911" t="str">
        <f t="shared" si="903"/>
        <v>Completed</v>
      </c>
      <c r="U2911" t="str">
        <f t="shared" si="904"/>
        <v>No</v>
      </c>
      <c r="V2911" t="str">
        <f t="shared" si="905"/>
        <v>No</v>
      </c>
      <c r="X2911">
        <f t="shared" si="906"/>
        <v>559</v>
      </c>
      <c r="Y2911">
        <f t="shared" si="907"/>
        <v>408</v>
      </c>
      <c r="Z2911" s="18">
        <f t="shared" si="908"/>
        <v>2759712.3299794244</v>
      </c>
      <c r="AA2911" s="18">
        <f t="shared" si="909"/>
        <v>330643.50635802455</v>
      </c>
      <c r="AB2911" s="17">
        <f t="shared" si="910"/>
        <v>3.8641711229946525</v>
      </c>
      <c r="AC2911" s="2" t="s">
        <v>60</v>
      </c>
      <c r="AD2911" s="2" t="s">
        <v>19</v>
      </c>
      <c r="AE2911" t="str">
        <f t="shared" si="911"/>
        <v>Electronics</v>
      </c>
      <c r="AF2911" t="str">
        <f t="shared" si="912"/>
        <v>Electronics</v>
      </c>
      <c r="AG2911" t="str" cm="1">
        <f t="array" ref="AG2911">INDEX(AD:AD,ROW())</f>
        <v>Electronics</v>
      </c>
      <c r="AH2911">
        <f t="shared" si="920"/>
        <v>17</v>
      </c>
      <c r="AI2911" t="str">
        <f t="shared" si="913"/>
        <v>Electronics</v>
      </c>
      <c r="AK2911">
        <f t="shared" si="914"/>
        <v>2023</v>
      </c>
      <c r="AL2911">
        <f t="shared" si="915"/>
        <v>7</v>
      </c>
      <c r="AM2911">
        <f t="shared" si="916"/>
        <v>18</v>
      </c>
      <c r="AN2911">
        <f t="shared" si="917"/>
        <v>3</v>
      </c>
      <c r="AO2911" t="str">
        <f t="shared" si="918"/>
        <v>Weekday</v>
      </c>
      <c r="AR2911" s="20">
        <f t="shared" si="919"/>
        <v>0</v>
      </c>
    </row>
    <row r="2912" spans="1:44" x14ac:dyDescent="0.35">
      <c r="A2912" t="str">
        <f t="shared" si="901"/>
        <v>CUST2911</v>
      </c>
      <c r="B2912" s="2" t="s">
        <v>3248</v>
      </c>
      <c r="C2912" s="4">
        <v>45133</v>
      </c>
      <c r="D2912" s="2" t="s">
        <v>253</v>
      </c>
      <c r="E2912" t="s">
        <v>5054</v>
      </c>
      <c r="F2912" s="2" t="s">
        <v>29</v>
      </c>
      <c r="G2912" s="2" t="s">
        <v>121</v>
      </c>
      <c r="H2912" s="2">
        <v>1</v>
      </c>
      <c r="I2912" s="19">
        <v>447.9</v>
      </c>
      <c r="J2912" s="2" t="s">
        <v>15</v>
      </c>
      <c r="K2912" s="2" t="s">
        <v>103</v>
      </c>
      <c r="L2912" s="2">
        <v>4</v>
      </c>
      <c r="M2912" s="18">
        <f t="shared" si="902"/>
        <v>447.9</v>
      </c>
      <c r="T2912" t="str">
        <f t="shared" si="903"/>
        <v>Lost Sale</v>
      </c>
      <c r="U2912" t="str">
        <f t="shared" si="904"/>
        <v>No</v>
      </c>
      <c r="V2912" t="str">
        <f t="shared" si="905"/>
        <v>Yes</v>
      </c>
      <c r="X2912">
        <f t="shared" si="906"/>
        <v>558</v>
      </c>
      <c r="Y2912">
        <f t="shared" si="907"/>
        <v>430</v>
      </c>
      <c r="Z2912" s="18">
        <f t="shared" si="908"/>
        <v>1892867.2841657216</v>
      </c>
      <c r="AA2912" s="18">
        <f t="shared" si="909"/>
        <v>199432.98236095349</v>
      </c>
      <c r="AB2912" s="17">
        <f t="shared" si="910"/>
        <v>3.8949824970828471</v>
      </c>
      <c r="AC2912" s="2" t="s">
        <v>121</v>
      </c>
      <c r="AD2912" s="2" t="s">
        <v>29</v>
      </c>
      <c r="AE2912" t="str">
        <f t="shared" si="911"/>
        <v>Fashion</v>
      </c>
      <c r="AF2912" t="str">
        <f t="shared" si="912"/>
        <v>Fashion</v>
      </c>
      <c r="AG2912" t="str" cm="1">
        <f t="array" ref="AG2912">INDEX(AD:AD,ROW())</f>
        <v>Fashion</v>
      </c>
      <c r="AH2912">
        <f t="shared" si="920"/>
        <v>45</v>
      </c>
      <c r="AI2912" t="str">
        <f t="shared" si="913"/>
        <v>Fashion</v>
      </c>
      <c r="AK2912">
        <f t="shared" si="914"/>
        <v>2023</v>
      </c>
      <c r="AL2912">
        <f t="shared" si="915"/>
        <v>7</v>
      </c>
      <c r="AM2912">
        <f t="shared" si="916"/>
        <v>26</v>
      </c>
      <c r="AN2912">
        <f t="shared" si="917"/>
        <v>4</v>
      </c>
      <c r="AO2912" t="str">
        <f t="shared" si="918"/>
        <v>Weekday</v>
      </c>
      <c r="AR2912" s="20">
        <f t="shared" si="919"/>
        <v>1</v>
      </c>
    </row>
    <row r="2913" spans="1:44" x14ac:dyDescent="0.35">
      <c r="A2913" t="str">
        <f t="shared" si="901"/>
        <v>CUST2912</v>
      </c>
      <c r="B2913" s="2" t="s">
        <v>3249</v>
      </c>
      <c r="C2913" s="4">
        <v>45282</v>
      </c>
      <c r="D2913" s="2" t="s">
        <v>205</v>
      </c>
      <c r="E2913" t="s">
        <v>5050</v>
      </c>
      <c r="F2913" s="2" t="s">
        <v>29</v>
      </c>
      <c r="G2913" s="2" t="s">
        <v>138</v>
      </c>
      <c r="H2913" s="2">
        <v>2</v>
      </c>
      <c r="I2913" s="19">
        <v>1714.29</v>
      </c>
      <c r="J2913" s="2" t="s">
        <v>5046</v>
      </c>
      <c r="K2913" s="2" t="s">
        <v>16</v>
      </c>
      <c r="L2913" s="2">
        <v>4</v>
      </c>
      <c r="M2913" s="18">
        <f t="shared" si="902"/>
        <v>3428.58</v>
      </c>
      <c r="T2913" t="str">
        <f t="shared" si="903"/>
        <v>Completed</v>
      </c>
      <c r="U2913" t="str">
        <f t="shared" si="904"/>
        <v>Yes</v>
      </c>
      <c r="V2913" t="str">
        <f t="shared" si="905"/>
        <v>No</v>
      </c>
      <c r="X2913">
        <f t="shared" si="906"/>
        <v>589</v>
      </c>
      <c r="Y2913">
        <f t="shared" si="907"/>
        <v>426</v>
      </c>
      <c r="Z2913" s="18">
        <f t="shared" si="908"/>
        <v>1892867.2841657216</v>
      </c>
      <c r="AA2913" s="18">
        <f t="shared" si="909"/>
        <v>199432.98236095349</v>
      </c>
      <c r="AB2913" s="17">
        <f t="shared" si="910"/>
        <v>3.8949824970828471</v>
      </c>
      <c r="AC2913" s="2" t="s">
        <v>138</v>
      </c>
      <c r="AD2913" s="2" t="s">
        <v>29</v>
      </c>
      <c r="AE2913" t="str">
        <f t="shared" si="911"/>
        <v>Fashion</v>
      </c>
      <c r="AF2913" t="str">
        <f t="shared" si="912"/>
        <v>Fashion</v>
      </c>
      <c r="AG2913" t="str" cm="1">
        <f t="array" ref="AG2913">INDEX(AD:AD,ROW())</f>
        <v>Fashion</v>
      </c>
      <c r="AH2913">
        <f t="shared" si="920"/>
        <v>53</v>
      </c>
      <c r="AI2913" t="str">
        <f t="shared" si="913"/>
        <v>Fashion</v>
      </c>
      <c r="AK2913">
        <f t="shared" si="914"/>
        <v>2023</v>
      </c>
      <c r="AL2913">
        <f t="shared" si="915"/>
        <v>12</v>
      </c>
      <c r="AM2913">
        <f t="shared" si="916"/>
        <v>22</v>
      </c>
      <c r="AN2913">
        <f t="shared" si="917"/>
        <v>6</v>
      </c>
      <c r="AO2913" t="str">
        <f t="shared" si="918"/>
        <v>Weekday</v>
      </c>
      <c r="AR2913" s="20">
        <f t="shared" si="919"/>
        <v>0</v>
      </c>
    </row>
    <row r="2914" spans="1:44" x14ac:dyDescent="0.35">
      <c r="A2914" t="str">
        <f t="shared" si="901"/>
        <v>CUST2913</v>
      </c>
      <c r="B2914" s="2" t="s">
        <v>3250</v>
      </c>
      <c r="C2914" s="4">
        <v>45511</v>
      </c>
      <c r="D2914" s="2" t="s">
        <v>259</v>
      </c>
      <c r="E2914" t="s">
        <v>5049</v>
      </c>
      <c r="F2914" s="2" t="s">
        <v>23</v>
      </c>
      <c r="G2914" s="2" t="s">
        <v>68</v>
      </c>
      <c r="H2914" s="2">
        <v>3</v>
      </c>
      <c r="I2914" s="19">
        <v>509.28</v>
      </c>
      <c r="J2914" s="2" t="s">
        <v>20</v>
      </c>
      <c r="K2914" s="2" t="s">
        <v>16</v>
      </c>
      <c r="L2914" s="2">
        <v>4</v>
      </c>
      <c r="M2914" s="18">
        <f t="shared" si="902"/>
        <v>1527.84</v>
      </c>
      <c r="T2914" t="str">
        <f t="shared" si="903"/>
        <v>Completed</v>
      </c>
      <c r="U2914" t="str">
        <f t="shared" si="904"/>
        <v>Yes</v>
      </c>
      <c r="V2914" t="str">
        <f t="shared" si="905"/>
        <v>No</v>
      </c>
      <c r="X2914">
        <f t="shared" si="906"/>
        <v>595</v>
      </c>
      <c r="Y2914">
        <f t="shared" si="907"/>
        <v>444</v>
      </c>
      <c r="Z2914" s="18">
        <f t="shared" si="908"/>
        <v>594714.6477588166</v>
      </c>
      <c r="AA2914" s="18">
        <f t="shared" si="909"/>
        <v>60882.938065984097</v>
      </c>
      <c r="AB2914" s="17">
        <f t="shared" si="910"/>
        <v>3.804733727810651</v>
      </c>
      <c r="AC2914" s="2" t="s">
        <v>68</v>
      </c>
      <c r="AD2914" s="2" t="s">
        <v>23</v>
      </c>
      <c r="AE2914" t="str">
        <f t="shared" si="911"/>
        <v>Books</v>
      </c>
      <c r="AF2914" t="str">
        <f t="shared" si="912"/>
        <v>Books</v>
      </c>
      <c r="AG2914" t="str" cm="1">
        <f t="array" ref="AG2914">INDEX(AD:AD,ROW())</f>
        <v>Books</v>
      </c>
      <c r="AH2914">
        <f t="shared" si="920"/>
        <v>20</v>
      </c>
      <c r="AI2914" t="str">
        <f t="shared" si="913"/>
        <v>Books</v>
      </c>
      <c r="AK2914">
        <f t="shared" si="914"/>
        <v>2024</v>
      </c>
      <c r="AL2914">
        <f t="shared" si="915"/>
        <v>8</v>
      </c>
      <c r="AM2914">
        <f t="shared" si="916"/>
        <v>7</v>
      </c>
      <c r="AN2914">
        <f t="shared" si="917"/>
        <v>4</v>
      </c>
      <c r="AO2914" t="str">
        <f t="shared" si="918"/>
        <v>Weekday</v>
      </c>
      <c r="AR2914" s="20">
        <f t="shared" si="919"/>
        <v>0</v>
      </c>
    </row>
    <row r="2915" spans="1:44" x14ac:dyDescent="0.35">
      <c r="A2915" t="str">
        <f t="shared" si="901"/>
        <v>CUST2914</v>
      </c>
      <c r="B2915" s="2" t="s">
        <v>3251</v>
      </c>
      <c r="C2915" s="4">
        <v>45214</v>
      </c>
      <c r="D2915" s="2" t="s">
        <v>953</v>
      </c>
      <c r="E2915" t="s">
        <v>5055</v>
      </c>
      <c r="F2915" s="2" t="s">
        <v>23</v>
      </c>
      <c r="G2915" s="2" t="s">
        <v>75</v>
      </c>
      <c r="H2915" s="2">
        <v>2</v>
      </c>
      <c r="I2915" s="19">
        <v>580.79999999999995</v>
      </c>
      <c r="J2915" s="2" t="s">
        <v>50</v>
      </c>
      <c r="K2915" s="2" t="s">
        <v>16</v>
      </c>
      <c r="L2915" s="2">
        <v>3</v>
      </c>
      <c r="M2915" s="18">
        <f t="shared" si="902"/>
        <v>1161.5999999999999</v>
      </c>
      <c r="T2915" t="str">
        <f t="shared" si="903"/>
        <v>Completed</v>
      </c>
      <c r="U2915" t="str">
        <f t="shared" si="904"/>
        <v>Yes</v>
      </c>
      <c r="V2915" t="str">
        <f t="shared" si="905"/>
        <v>No</v>
      </c>
      <c r="X2915">
        <f t="shared" si="906"/>
        <v>567</v>
      </c>
      <c r="Y2915">
        <f t="shared" si="907"/>
        <v>440</v>
      </c>
      <c r="Z2915" s="18">
        <f t="shared" si="908"/>
        <v>594714.6477588166</v>
      </c>
      <c r="AA2915" s="18">
        <f t="shared" si="909"/>
        <v>60882.938065984097</v>
      </c>
      <c r="AB2915" s="17">
        <f t="shared" si="910"/>
        <v>3.804733727810651</v>
      </c>
      <c r="AC2915" s="2" t="s">
        <v>75</v>
      </c>
      <c r="AD2915" s="2" t="s">
        <v>23</v>
      </c>
      <c r="AE2915" t="str">
        <f t="shared" si="911"/>
        <v>Books</v>
      </c>
      <c r="AF2915" t="str">
        <f t="shared" si="912"/>
        <v>Books</v>
      </c>
      <c r="AG2915" t="str" cm="1">
        <f t="array" ref="AG2915">INDEX(AD:AD,ROW())</f>
        <v>Books</v>
      </c>
      <c r="AH2915">
        <f t="shared" si="920"/>
        <v>23</v>
      </c>
      <c r="AI2915" t="str">
        <f t="shared" si="913"/>
        <v>Books</v>
      </c>
      <c r="AK2915">
        <f t="shared" si="914"/>
        <v>2023</v>
      </c>
      <c r="AL2915">
        <f t="shared" si="915"/>
        <v>10</v>
      </c>
      <c r="AM2915">
        <f t="shared" si="916"/>
        <v>15</v>
      </c>
      <c r="AN2915">
        <f t="shared" si="917"/>
        <v>1</v>
      </c>
      <c r="AO2915" t="str">
        <f t="shared" si="918"/>
        <v>Weekend</v>
      </c>
      <c r="AR2915" s="20">
        <f t="shared" si="919"/>
        <v>0</v>
      </c>
    </row>
    <row r="2916" spans="1:44" x14ac:dyDescent="0.35">
      <c r="A2916" t="str">
        <f t="shared" si="901"/>
        <v>CUST2915</v>
      </c>
      <c r="B2916" s="2" t="s">
        <v>3252</v>
      </c>
      <c r="C2916" s="4">
        <v>45187</v>
      </c>
      <c r="D2916" s="2" t="s">
        <v>962</v>
      </c>
      <c r="E2916" t="s">
        <v>5054</v>
      </c>
      <c r="F2916" s="2" t="s">
        <v>23</v>
      </c>
      <c r="G2916" s="2" t="s">
        <v>68</v>
      </c>
      <c r="H2916" s="2">
        <v>1</v>
      </c>
      <c r="I2916" s="19">
        <v>450.26903299203627</v>
      </c>
      <c r="J2916" s="2" t="s">
        <v>5046</v>
      </c>
      <c r="K2916" s="2" t="s">
        <v>16</v>
      </c>
      <c r="L2916" s="2">
        <v>5</v>
      </c>
      <c r="M2916" s="18">
        <f t="shared" si="902"/>
        <v>450.26903299203627</v>
      </c>
      <c r="T2916" t="str">
        <f t="shared" si="903"/>
        <v>Completed</v>
      </c>
      <c r="U2916" t="str">
        <f t="shared" si="904"/>
        <v>No</v>
      </c>
      <c r="V2916" t="str">
        <f t="shared" si="905"/>
        <v>No</v>
      </c>
      <c r="X2916">
        <f t="shared" si="906"/>
        <v>558</v>
      </c>
      <c r="Y2916">
        <f t="shared" si="907"/>
        <v>430</v>
      </c>
      <c r="Z2916" s="18">
        <f t="shared" si="908"/>
        <v>594714.6477588166</v>
      </c>
      <c r="AA2916" s="18">
        <f t="shared" si="909"/>
        <v>60882.938065984097</v>
      </c>
      <c r="AB2916" s="17">
        <f t="shared" si="910"/>
        <v>3.804733727810651</v>
      </c>
      <c r="AC2916" s="2" t="s">
        <v>68</v>
      </c>
      <c r="AD2916" s="2" t="s">
        <v>23</v>
      </c>
      <c r="AE2916" t="str">
        <f t="shared" si="911"/>
        <v>Books</v>
      </c>
      <c r="AF2916" t="str">
        <f t="shared" si="912"/>
        <v>Books</v>
      </c>
      <c r="AG2916" t="str" cm="1">
        <f t="array" ref="AG2916">INDEX(AD:AD,ROW())</f>
        <v>Books</v>
      </c>
      <c r="AH2916">
        <f t="shared" si="920"/>
        <v>20</v>
      </c>
      <c r="AI2916" t="str">
        <f t="shared" si="913"/>
        <v>Books</v>
      </c>
      <c r="AK2916">
        <f t="shared" si="914"/>
        <v>2023</v>
      </c>
      <c r="AL2916">
        <f t="shared" si="915"/>
        <v>9</v>
      </c>
      <c r="AM2916">
        <f t="shared" si="916"/>
        <v>18</v>
      </c>
      <c r="AN2916">
        <f t="shared" si="917"/>
        <v>2</v>
      </c>
      <c r="AO2916" t="str">
        <f t="shared" si="918"/>
        <v>Weekday</v>
      </c>
      <c r="AR2916" s="20">
        <f t="shared" si="919"/>
        <v>0</v>
      </c>
    </row>
    <row r="2917" spans="1:44" x14ac:dyDescent="0.35">
      <c r="A2917" t="str">
        <f t="shared" si="901"/>
        <v>CUST2916</v>
      </c>
      <c r="B2917" s="2" t="s">
        <v>3253</v>
      </c>
      <c r="C2917" s="4">
        <v>45582</v>
      </c>
      <c r="D2917" s="2" t="s">
        <v>308</v>
      </c>
      <c r="E2917" t="s">
        <v>5054</v>
      </c>
      <c r="F2917" s="2" t="s">
        <v>13</v>
      </c>
      <c r="G2917" s="2" t="s">
        <v>5045</v>
      </c>
      <c r="H2917" s="2">
        <v>1</v>
      </c>
      <c r="I2917" s="19">
        <v>303.31</v>
      </c>
      <c r="J2917" s="2" t="s">
        <v>5047</v>
      </c>
      <c r="K2917" s="2" t="s">
        <v>16</v>
      </c>
      <c r="L2917" s="2">
        <v>3</v>
      </c>
      <c r="M2917" s="18">
        <f t="shared" si="902"/>
        <v>303.31</v>
      </c>
      <c r="T2917" t="str">
        <f t="shared" si="903"/>
        <v>Completed</v>
      </c>
      <c r="U2917" t="str">
        <f t="shared" si="904"/>
        <v>No</v>
      </c>
      <c r="V2917" t="str">
        <f t="shared" si="905"/>
        <v>No</v>
      </c>
      <c r="X2917">
        <f t="shared" si="906"/>
        <v>558</v>
      </c>
      <c r="Y2917">
        <f t="shared" si="907"/>
        <v>430</v>
      </c>
      <c r="Z2917" s="18">
        <f t="shared" si="908"/>
        <v>1463424.4009529033</v>
      </c>
      <c r="AA2917" s="18">
        <f t="shared" si="909"/>
        <v>118285.78776560788</v>
      </c>
      <c r="AB2917" s="17">
        <f t="shared" si="910"/>
        <v>3.8140589569160999</v>
      </c>
      <c r="AC2917" s="2" t="s">
        <v>5045</v>
      </c>
      <c r="AD2917" s="2" t="s">
        <v>13</v>
      </c>
      <c r="AE2917" t="str">
        <f t="shared" si="911"/>
        <v>Home &amp; Kitchen</v>
      </c>
      <c r="AF2917" t="str">
        <f t="shared" si="912"/>
        <v>Home &amp; Kitchen</v>
      </c>
      <c r="AG2917" t="str" cm="1">
        <f t="array" ref="AG2917">INDEX(AD:AD,ROW())</f>
        <v>Home &amp; Kitchen</v>
      </c>
      <c r="AH2917">
        <f t="shared" si="920"/>
        <v>76</v>
      </c>
      <c r="AI2917" t="str">
        <f t="shared" si="913"/>
        <v>Home &amp; Kitchen</v>
      </c>
      <c r="AK2917">
        <f t="shared" si="914"/>
        <v>2024</v>
      </c>
      <c r="AL2917">
        <f t="shared" si="915"/>
        <v>10</v>
      </c>
      <c r="AM2917">
        <f t="shared" si="916"/>
        <v>17</v>
      </c>
      <c r="AN2917">
        <f t="shared" si="917"/>
        <v>5</v>
      </c>
      <c r="AO2917" t="str">
        <f t="shared" si="918"/>
        <v>Weekday</v>
      </c>
      <c r="AR2917" s="20">
        <f t="shared" si="919"/>
        <v>0</v>
      </c>
    </row>
    <row r="2918" spans="1:44" x14ac:dyDescent="0.35">
      <c r="A2918" t="str">
        <f t="shared" si="901"/>
        <v>CUST2917</v>
      </c>
      <c r="B2918" s="2" t="s">
        <v>3254</v>
      </c>
      <c r="C2918" s="4">
        <v>45439</v>
      </c>
      <c r="D2918" s="2" t="s">
        <v>1034</v>
      </c>
      <c r="E2918" t="s">
        <v>5053</v>
      </c>
      <c r="F2918" s="2" t="s">
        <v>13</v>
      </c>
      <c r="G2918" s="2" t="s">
        <v>5045</v>
      </c>
      <c r="H2918" s="2">
        <v>3</v>
      </c>
      <c r="I2918" s="19">
        <v>1023.22</v>
      </c>
      <c r="J2918" s="2" t="s">
        <v>20</v>
      </c>
      <c r="K2918" s="2" t="s">
        <v>16</v>
      </c>
      <c r="L2918" s="2">
        <v>4</v>
      </c>
      <c r="M2918" s="18">
        <f t="shared" si="902"/>
        <v>3069.66</v>
      </c>
      <c r="T2918" t="str">
        <f t="shared" si="903"/>
        <v>Completed</v>
      </c>
      <c r="U2918" t="str">
        <f t="shared" si="904"/>
        <v>Yes</v>
      </c>
      <c r="V2918" t="str">
        <f t="shared" si="905"/>
        <v>No</v>
      </c>
      <c r="X2918">
        <f t="shared" si="906"/>
        <v>559</v>
      </c>
      <c r="Y2918">
        <f t="shared" si="907"/>
        <v>408</v>
      </c>
      <c r="Z2918" s="18">
        <f t="shared" si="908"/>
        <v>1463424.4009529033</v>
      </c>
      <c r="AA2918" s="18">
        <f t="shared" si="909"/>
        <v>118285.78776560788</v>
      </c>
      <c r="AB2918" s="17">
        <f t="shared" si="910"/>
        <v>3.8140589569160999</v>
      </c>
      <c r="AC2918" s="2" t="s">
        <v>5045</v>
      </c>
      <c r="AD2918" s="2" t="s">
        <v>13</v>
      </c>
      <c r="AE2918" t="str">
        <f t="shared" si="911"/>
        <v>Home &amp; Kitchen</v>
      </c>
      <c r="AF2918" t="str">
        <f t="shared" si="912"/>
        <v>Home &amp; Kitchen</v>
      </c>
      <c r="AG2918" t="str" cm="1">
        <f t="array" ref="AG2918">INDEX(AD:AD,ROW())</f>
        <v>Home &amp; Kitchen</v>
      </c>
      <c r="AH2918">
        <f t="shared" si="920"/>
        <v>76</v>
      </c>
      <c r="AI2918" t="str">
        <f t="shared" si="913"/>
        <v>Home &amp; Kitchen</v>
      </c>
      <c r="AK2918">
        <f t="shared" si="914"/>
        <v>2024</v>
      </c>
      <c r="AL2918">
        <f t="shared" si="915"/>
        <v>5</v>
      </c>
      <c r="AM2918">
        <f t="shared" si="916"/>
        <v>27</v>
      </c>
      <c r="AN2918">
        <f t="shared" si="917"/>
        <v>2</v>
      </c>
      <c r="AO2918" t="str">
        <f t="shared" si="918"/>
        <v>Weekday</v>
      </c>
      <c r="AR2918" s="20">
        <f t="shared" si="919"/>
        <v>0</v>
      </c>
    </row>
    <row r="2919" spans="1:44" x14ac:dyDescent="0.35">
      <c r="A2919" t="str">
        <f t="shared" si="901"/>
        <v>CUST2918</v>
      </c>
      <c r="B2919" s="2" t="s">
        <v>3255</v>
      </c>
      <c r="C2919" s="4">
        <v>45296</v>
      </c>
      <c r="D2919" s="2" t="s">
        <v>174</v>
      </c>
      <c r="E2919" t="s">
        <v>5048</v>
      </c>
      <c r="F2919" s="2" t="s">
        <v>29</v>
      </c>
      <c r="G2919" s="2" t="s">
        <v>138</v>
      </c>
      <c r="H2919" s="2">
        <v>1</v>
      </c>
      <c r="I2919" s="19">
        <v>2258.04</v>
      </c>
      <c r="J2919" s="2" t="s">
        <v>15</v>
      </c>
      <c r="K2919" s="2" t="s">
        <v>103</v>
      </c>
      <c r="L2919" s="2">
        <v>4</v>
      </c>
      <c r="M2919" s="18">
        <f t="shared" si="902"/>
        <v>2258.04</v>
      </c>
      <c r="T2919" t="str">
        <f t="shared" si="903"/>
        <v>Lost Sale</v>
      </c>
      <c r="U2919" t="str">
        <f t="shared" si="904"/>
        <v>No</v>
      </c>
      <c r="V2919" t="str">
        <f t="shared" si="905"/>
        <v>Yes</v>
      </c>
      <c r="X2919">
        <f t="shared" si="906"/>
        <v>590</v>
      </c>
      <c r="Y2919">
        <f t="shared" si="907"/>
        <v>451</v>
      </c>
      <c r="Z2919" s="18">
        <f t="shared" si="908"/>
        <v>1892867.2841657216</v>
      </c>
      <c r="AA2919" s="18">
        <f t="shared" si="909"/>
        <v>199432.98236095349</v>
      </c>
      <c r="AB2919" s="17">
        <f t="shared" si="910"/>
        <v>3.8949824970828471</v>
      </c>
      <c r="AC2919" s="2" t="s">
        <v>138</v>
      </c>
      <c r="AD2919" s="2" t="s">
        <v>29</v>
      </c>
      <c r="AE2919" t="str">
        <f t="shared" si="911"/>
        <v>Fashion</v>
      </c>
      <c r="AF2919" t="str">
        <f t="shared" si="912"/>
        <v>Fashion</v>
      </c>
      <c r="AG2919" t="str" cm="1">
        <f t="array" ref="AG2919">INDEX(AD:AD,ROW())</f>
        <v>Fashion</v>
      </c>
      <c r="AH2919">
        <f t="shared" si="920"/>
        <v>53</v>
      </c>
      <c r="AI2919" t="str">
        <f t="shared" si="913"/>
        <v>Fashion</v>
      </c>
      <c r="AK2919">
        <f t="shared" si="914"/>
        <v>2024</v>
      </c>
      <c r="AL2919">
        <f t="shared" si="915"/>
        <v>1</v>
      </c>
      <c r="AM2919">
        <f t="shared" si="916"/>
        <v>5</v>
      </c>
      <c r="AN2919">
        <f t="shared" si="917"/>
        <v>6</v>
      </c>
      <c r="AO2919" t="str">
        <f t="shared" si="918"/>
        <v>Weekday</v>
      </c>
      <c r="AR2919" s="20">
        <f t="shared" si="919"/>
        <v>1</v>
      </c>
    </row>
    <row r="2920" spans="1:44" x14ac:dyDescent="0.35">
      <c r="A2920" t="str">
        <f t="shared" si="901"/>
        <v>CUST2919</v>
      </c>
      <c r="B2920" s="2" t="s">
        <v>3256</v>
      </c>
      <c r="C2920" s="4">
        <v>45034</v>
      </c>
      <c r="D2920" s="2" t="s">
        <v>435</v>
      </c>
      <c r="E2920" t="s">
        <v>5050</v>
      </c>
      <c r="F2920" s="2" t="s">
        <v>23</v>
      </c>
      <c r="G2920" s="2" t="s">
        <v>24</v>
      </c>
      <c r="H2920" s="2">
        <v>1</v>
      </c>
      <c r="I2920" s="19">
        <v>380.08</v>
      </c>
      <c r="J2920" s="2" t="s">
        <v>50</v>
      </c>
      <c r="K2920" s="2" t="s">
        <v>16</v>
      </c>
      <c r="L2920" s="2">
        <v>4</v>
      </c>
      <c r="M2920" s="18">
        <f t="shared" si="902"/>
        <v>380.08</v>
      </c>
      <c r="T2920" t="str">
        <f t="shared" si="903"/>
        <v>Completed</v>
      </c>
      <c r="U2920" t="str">
        <f t="shared" si="904"/>
        <v>No</v>
      </c>
      <c r="V2920" t="str">
        <f t="shared" si="905"/>
        <v>No</v>
      </c>
      <c r="X2920">
        <f t="shared" si="906"/>
        <v>589</v>
      </c>
      <c r="Y2920">
        <f t="shared" si="907"/>
        <v>426</v>
      </c>
      <c r="Z2920" s="18">
        <f t="shared" si="908"/>
        <v>594714.6477588166</v>
      </c>
      <c r="AA2920" s="18">
        <f t="shared" si="909"/>
        <v>60882.938065984097</v>
      </c>
      <c r="AB2920" s="17">
        <f t="shared" si="910"/>
        <v>3.804733727810651</v>
      </c>
      <c r="AC2920" s="2" t="s">
        <v>24</v>
      </c>
      <c r="AD2920" s="2" t="s">
        <v>23</v>
      </c>
      <c r="AE2920" t="str">
        <f t="shared" si="911"/>
        <v>Books</v>
      </c>
      <c r="AF2920" t="str">
        <f t="shared" si="912"/>
        <v>Books</v>
      </c>
      <c r="AG2920" t="str" cm="1">
        <f t="array" ref="AG2920">INDEX(AD:AD,ROW())</f>
        <v>Books</v>
      </c>
      <c r="AH2920">
        <f t="shared" si="920"/>
        <v>4</v>
      </c>
      <c r="AI2920" t="str">
        <f t="shared" si="913"/>
        <v>Books</v>
      </c>
      <c r="AK2920">
        <f t="shared" si="914"/>
        <v>2023</v>
      </c>
      <c r="AL2920">
        <f t="shared" si="915"/>
        <v>4</v>
      </c>
      <c r="AM2920">
        <f t="shared" si="916"/>
        <v>18</v>
      </c>
      <c r="AN2920">
        <f t="shared" si="917"/>
        <v>3</v>
      </c>
      <c r="AO2920" t="str">
        <f t="shared" si="918"/>
        <v>Weekday</v>
      </c>
      <c r="AR2920" s="20">
        <f t="shared" si="919"/>
        <v>0</v>
      </c>
    </row>
    <row r="2921" spans="1:44" x14ac:dyDescent="0.35">
      <c r="A2921" t="str">
        <f t="shared" si="901"/>
        <v>CUST2920</v>
      </c>
      <c r="B2921" s="2" t="s">
        <v>3257</v>
      </c>
      <c r="C2921" s="4">
        <v>45501</v>
      </c>
      <c r="D2921" s="2" t="s">
        <v>439</v>
      </c>
      <c r="E2921" t="s">
        <v>5055</v>
      </c>
      <c r="F2921" s="2" t="s">
        <v>42</v>
      </c>
      <c r="G2921" s="2" t="s">
        <v>188</v>
      </c>
      <c r="H2921" s="2">
        <v>1</v>
      </c>
      <c r="I2921" s="19">
        <v>1391.68</v>
      </c>
      <c r="J2921" s="2" t="s">
        <v>5047</v>
      </c>
      <c r="K2921" s="2" t="s">
        <v>16</v>
      </c>
      <c r="L2921" s="2">
        <v>4</v>
      </c>
      <c r="M2921" s="18">
        <f t="shared" si="902"/>
        <v>1391.68</v>
      </c>
      <c r="T2921" t="str">
        <f t="shared" si="903"/>
        <v>Completed</v>
      </c>
      <c r="U2921" t="str">
        <f t="shared" si="904"/>
        <v>Yes</v>
      </c>
      <c r="V2921" t="str">
        <f t="shared" si="905"/>
        <v>No</v>
      </c>
      <c r="X2921">
        <f t="shared" si="906"/>
        <v>567</v>
      </c>
      <c r="Y2921">
        <f t="shared" si="907"/>
        <v>440</v>
      </c>
      <c r="Z2921" s="18">
        <f t="shared" si="908"/>
        <v>1098537.4901531704</v>
      </c>
      <c r="AA2921" s="18">
        <f t="shared" si="909"/>
        <v>96724.388030634553</v>
      </c>
      <c r="AB2921" s="17">
        <f t="shared" si="910"/>
        <v>3.9001122334455669</v>
      </c>
      <c r="AC2921" s="2" t="s">
        <v>188</v>
      </c>
      <c r="AD2921" s="2" t="s">
        <v>42</v>
      </c>
      <c r="AE2921" t="str">
        <f t="shared" si="911"/>
        <v>Beauty</v>
      </c>
      <c r="AF2921" t="str">
        <f t="shared" si="912"/>
        <v>Beauty</v>
      </c>
      <c r="AG2921" t="str" cm="1">
        <f t="array" ref="AG2921">INDEX(AD:AD,ROW())</f>
        <v>Beauty</v>
      </c>
      <c r="AH2921">
        <f t="shared" si="920"/>
        <v>80</v>
      </c>
      <c r="AI2921" t="str">
        <f t="shared" si="913"/>
        <v>Beauty</v>
      </c>
      <c r="AK2921">
        <f t="shared" si="914"/>
        <v>2024</v>
      </c>
      <c r="AL2921">
        <f t="shared" si="915"/>
        <v>7</v>
      </c>
      <c r="AM2921">
        <f t="shared" si="916"/>
        <v>28</v>
      </c>
      <c r="AN2921">
        <f t="shared" si="917"/>
        <v>1</v>
      </c>
      <c r="AO2921" t="str">
        <f t="shared" si="918"/>
        <v>Weekend</v>
      </c>
      <c r="AR2921" s="20">
        <f t="shared" si="919"/>
        <v>0</v>
      </c>
    </row>
    <row r="2922" spans="1:44" x14ac:dyDescent="0.35">
      <c r="A2922" t="str">
        <f t="shared" si="901"/>
        <v>CUST2921</v>
      </c>
      <c r="B2922" s="2" t="s">
        <v>3258</v>
      </c>
      <c r="C2922" s="4">
        <v>45351</v>
      </c>
      <c r="D2922" s="2" t="s">
        <v>131</v>
      </c>
      <c r="E2922" t="s">
        <v>5051</v>
      </c>
      <c r="F2922" s="2" t="s">
        <v>19</v>
      </c>
      <c r="G2922" s="2" t="s">
        <v>49</v>
      </c>
      <c r="H2922" s="2">
        <v>2</v>
      </c>
      <c r="I2922" s="19">
        <v>1568.62</v>
      </c>
      <c r="J2922" s="2" t="s">
        <v>20</v>
      </c>
      <c r="K2922" s="2" t="s">
        <v>16</v>
      </c>
      <c r="L2922" s="2">
        <v>4</v>
      </c>
      <c r="M2922" s="18">
        <f t="shared" si="902"/>
        <v>3137.24</v>
      </c>
      <c r="T2922" t="str">
        <f t="shared" si="903"/>
        <v>Completed</v>
      </c>
      <c r="U2922" t="str">
        <f t="shared" si="904"/>
        <v>Yes</v>
      </c>
      <c r="V2922" t="str">
        <f t="shared" si="905"/>
        <v>No</v>
      </c>
      <c r="X2922">
        <f t="shared" si="906"/>
        <v>619</v>
      </c>
      <c r="Y2922">
        <f t="shared" si="907"/>
        <v>468</v>
      </c>
      <c r="Z2922" s="18">
        <f t="shared" si="908"/>
        <v>2759712.3299794244</v>
      </c>
      <c r="AA2922" s="18">
        <f t="shared" si="909"/>
        <v>330643.50635802455</v>
      </c>
      <c r="AB2922" s="17">
        <f t="shared" si="910"/>
        <v>3.8641711229946525</v>
      </c>
      <c r="AC2922" s="2" t="s">
        <v>49</v>
      </c>
      <c r="AD2922" s="2" t="s">
        <v>19</v>
      </c>
      <c r="AE2922" t="str">
        <f t="shared" si="911"/>
        <v>Electronics</v>
      </c>
      <c r="AF2922" t="str">
        <f t="shared" si="912"/>
        <v>Electronics</v>
      </c>
      <c r="AG2922" t="str" cm="1">
        <f t="array" ref="AG2922">INDEX(AD:AD,ROW())</f>
        <v>Electronics</v>
      </c>
      <c r="AH2922">
        <f t="shared" si="920"/>
        <v>12</v>
      </c>
      <c r="AI2922" t="str">
        <f t="shared" si="913"/>
        <v>Electronics</v>
      </c>
      <c r="AK2922">
        <f t="shared" si="914"/>
        <v>2024</v>
      </c>
      <c r="AL2922">
        <f t="shared" si="915"/>
        <v>2</v>
      </c>
      <c r="AM2922">
        <f t="shared" si="916"/>
        <v>29</v>
      </c>
      <c r="AN2922">
        <f t="shared" si="917"/>
        <v>5</v>
      </c>
      <c r="AO2922" t="str">
        <f t="shared" si="918"/>
        <v>Weekday</v>
      </c>
      <c r="AR2922" s="20">
        <f t="shared" si="919"/>
        <v>0</v>
      </c>
    </row>
    <row r="2923" spans="1:44" x14ac:dyDescent="0.35">
      <c r="A2923" t="str">
        <f t="shared" si="901"/>
        <v>CUST2922</v>
      </c>
      <c r="B2923" s="2" t="s">
        <v>3259</v>
      </c>
      <c r="C2923" s="4">
        <v>45627</v>
      </c>
      <c r="D2923" s="2" t="s">
        <v>530</v>
      </c>
      <c r="E2923" t="s">
        <v>5054</v>
      </c>
      <c r="F2923" s="2" t="s">
        <v>23</v>
      </c>
      <c r="G2923" s="2" t="s">
        <v>65</v>
      </c>
      <c r="H2923" s="2">
        <v>2</v>
      </c>
      <c r="I2923" s="19">
        <v>689.15</v>
      </c>
      <c r="J2923" s="2" t="s">
        <v>20</v>
      </c>
      <c r="K2923" s="2" t="s">
        <v>16</v>
      </c>
      <c r="L2923" s="2">
        <v>5</v>
      </c>
      <c r="M2923" s="18">
        <f t="shared" si="902"/>
        <v>1378.3</v>
      </c>
      <c r="T2923" t="str">
        <f t="shared" si="903"/>
        <v>Completed</v>
      </c>
      <c r="U2923" t="str">
        <f t="shared" si="904"/>
        <v>Yes</v>
      </c>
      <c r="V2923" t="str">
        <f t="shared" si="905"/>
        <v>No</v>
      </c>
      <c r="X2923">
        <f t="shared" si="906"/>
        <v>558</v>
      </c>
      <c r="Y2923">
        <f t="shared" si="907"/>
        <v>430</v>
      </c>
      <c r="Z2923" s="18">
        <f t="shared" si="908"/>
        <v>594714.6477588166</v>
      </c>
      <c r="AA2923" s="18">
        <f t="shared" si="909"/>
        <v>60882.938065984097</v>
      </c>
      <c r="AB2923" s="17">
        <f t="shared" si="910"/>
        <v>3.804733727810651</v>
      </c>
      <c r="AC2923" s="2" t="s">
        <v>65</v>
      </c>
      <c r="AD2923" s="2" t="s">
        <v>23</v>
      </c>
      <c r="AE2923" t="str">
        <f t="shared" si="911"/>
        <v>Books</v>
      </c>
      <c r="AF2923" t="str">
        <f t="shared" si="912"/>
        <v>Books</v>
      </c>
      <c r="AG2923" t="str" cm="1">
        <f t="array" ref="AG2923">INDEX(AD:AD,ROW())</f>
        <v>Books</v>
      </c>
      <c r="AH2923">
        <f t="shared" si="920"/>
        <v>19</v>
      </c>
      <c r="AI2923" t="str">
        <f t="shared" si="913"/>
        <v>Books</v>
      </c>
      <c r="AK2923">
        <f t="shared" si="914"/>
        <v>2024</v>
      </c>
      <c r="AL2923">
        <f t="shared" si="915"/>
        <v>12</v>
      </c>
      <c r="AM2923">
        <f t="shared" si="916"/>
        <v>1</v>
      </c>
      <c r="AN2923">
        <f t="shared" si="917"/>
        <v>1</v>
      </c>
      <c r="AO2923" t="str">
        <f t="shared" si="918"/>
        <v>Weekend</v>
      </c>
      <c r="AR2923" s="20">
        <f t="shared" si="919"/>
        <v>0</v>
      </c>
    </row>
    <row r="2924" spans="1:44" x14ac:dyDescent="0.35">
      <c r="A2924" t="str">
        <f t="shared" si="901"/>
        <v>CUST2923</v>
      </c>
      <c r="B2924" s="2" t="s">
        <v>3260</v>
      </c>
      <c r="C2924" s="4">
        <v>45242</v>
      </c>
      <c r="D2924" s="2" t="s">
        <v>207</v>
      </c>
      <c r="E2924" t="s">
        <v>5049</v>
      </c>
      <c r="F2924" s="2" t="s">
        <v>29</v>
      </c>
      <c r="G2924" s="2" t="s">
        <v>5043</v>
      </c>
      <c r="H2924" s="2">
        <v>1</v>
      </c>
      <c r="I2924" s="19">
        <v>1032.5899999999999</v>
      </c>
      <c r="J2924" s="2" t="s">
        <v>15</v>
      </c>
      <c r="K2924" s="2" t="s">
        <v>16</v>
      </c>
      <c r="L2924" s="2">
        <v>4</v>
      </c>
      <c r="M2924" s="18">
        <f t="shared" si="902"/>
        <v>1032.5899999999999</v>
      </c>
      <c r="T2924" t="str">
        <f t="shared" si="903"/>
        <v>Completed</v>
      </c>
      <c r="U2924" t="str">
        <f t="shared" si="904"/>
        <v>Yes</v>
      </c>
      <c r="V2924" t="str">
        <f t="shared" si="905"/>
        <v>No</v>
      </c>
      <c r="X2924">
        <f t="shared" si="906"/>
        <v>595</v>
      </c>
      <c r="Y2924">
        <f t="shared" si="907"/>
        <v>444</v>
      </c>
      <c r="Z2924" s="18">
        <f t="shared" si="908"/>
        <v>1892867.2841657216</v>
      </c>
      <c r="AA2924" s="18">
        <f t="shared" si="909"/>
        <v>199432.98236095349</v>
      </c>
      <c r="AB2924" s="17">
        <f t="shared" si="910"/>
        <v>3.8949824970828471</v>
      </c>
      <c r="AC2924" s="2" t="s">
        <v>5043</v>
      </c>
      <c r="AD2924" s="2" t="s">
        <v>29</v>
      </c>
      <c r="AE2924" t="str">
        <f t="shared" si="911"/>
        <v>Fashion</v>
      </c>
      <c r="AF2924" t="str">
        <f t="shared" si="912"/>
        <v>Fashion</v>
      </c>
      <c r="AG2924" t="str" cm="1">
        <f t="array" ref="AG2924">INDEX(AD:AD,ROW())</f>
        <v>Fashion</v>
      </c>
      <c r="AH2924">
        <f t="shared" si="920"/>
        <v>55</v>
      </c>
      <c r="AI2924" t="str">
        <f t="shared" si="913"/>
        <v>Fashion</v>
      </c>
      <c r="AK2924">
        <f t="shared" si="914"/>
        <v>2023</v>
      </c>
      <c r="AL2924">
        <f t="shared" si="915"/>
        <v>11</v>
      </c>
      <c r="AM2924">
        <f t="shared" si="916"/>
        <v>12</v>
      </c>
      <c r="AN2924">
        <f t="shared" si="917"/>
        <v>1</v>
      </c>
      <c r="AO2924" t="str">
        <f t="shared" si="918"/>
        <v>Weekend</v>
      </c>
      <c r="AR2924" s="20">
        <f t="shared" si="919"/>
        <v>0</v>
      </c>
    </row>
    <row r="2925" spans="1:44" x14ac:dyDescent="0.35">
      <c r="A2925" t="str">
        <f t="shared" si="901"/>
        <v>CUST2924</v>
      </c>
      <c r="B2925" s="2" t="s">
        <v>3261</v>
      </c>
      <c r="C2925" s="4">
        <v>45097</v>
      </c>
      <c r="D2925" s="2" t="s">
        <v>105</v>
      </c>
      <c r="E2925" t="s">
        <v>5052</v>
      </c>
      <c r="F2925" s="2" t="s">
        <v>29</v>
      </c>
      <c r="G2925" s="2" t="s">
        <v>30</v>
      </c>
      <c r="H2925" s="2">
        <v>1</v>
      </c>
      <c r="I2925" s="19">
        <v>2350.66</v>
      </c>
      <c r="J2925" s="2" t="s">
        <v>20</v>
      </c>
      <c r="K2925" s="2" t="s">
        <v>16</v>
      </c>
      <c r="L2925" s="2">
        <v>4</v>
      </c>
      <c r="M2925" s="18">
        <f t="shared" si="902"/>
        <v>2350.66</v>
      </c>
      <c r="T2925" t="str">
        <f t="shared" si="903"/>
        <v>Completed</v>
      </c>
      <c r="U2925" t="str">
        <f t="shared" si="904"/>
        <v>Yes</v>
      </c>
      <c r="V2925" t="str">
        <f t="shared" si="905"/>
        <v>No</v>
      </c>
      <c r="X2925">
        <f t="shared" si="906"/>
        <v>573</v>
      </c>
      <c r="Y2925">
        <f t="shared" si="907"/>
        <v>450</v>
      </c>
      <c r="Z2925" s="18">
        <f t="shared" si="908"/>
        <v>1892867.2841657216</v>
      </c>
      <c r="AA2925" s="18">
        <f t="shared" si="909"/>
        <v>199432.98236095349</v>
      </c>
      <c r="AB2925" s="17">
        <f t="shared" si="910"/>
        <v>3.8949824970828471</v>
      </c>
      <c r="AC2925" s="2" t="s">
        <v>30</v>
      </c>
      <c r="AD2925" s="2" t="s">
        <v>29</v>
      </c>
      <c r="AE2925" t="str">
        <f t="shared" si="911"/>
        <v>Fashion</v>
      </c>
      <c r="AF2925" t="str">
        <f t="shared" si="912"/>
        <v>Fashion</v>
      </c>
      <c r="AG2925" t="str" cm="1">
        <f t="array" ref="AG2925">INDEX(AD:AD,ROW())</f>
        <v>Fashion</v>
      </c>
      <c r="AH2925">
        <f t="shared" si="920"/>
        <v>6</v>
      </c>
      <c r="AI2925" t="str">
        <f t="shared" si="913"/>
        <v>Fashion</v>
      </c>
      <c r="AK2925">
        <f t="shared" si="914"/>
        <v>2023</v>
      </c>
      <c r="AL2925">
        <f t="shared" si="915"/>
        <v>6</v>
      </c>
      <c r="AM2925">
        <f t="shared" si="916"/>
        <v>20</v>
      </c>
      <c r="AN2925">
        <f t="shared" si="917"/>
        <v>3</v>
      </c>
      <c r="AO2925" t="str">
        <f t="shared" si="918"/>
        <v>Weekday</v>
      </c>
      <c r="AR2925" s="20">
        <f t="shared" si="919"/>
        <v>0</v>
      </c>
    </row>
    <row r="2926" spans="1:44" x14ac:dyDescent="0.35">
      <c r="A2926" t="str">
        <f t="shared" si="901"/>
        <v>CUST2925</v>
      </c>
      <c r="B2926" s="2" t="s">
        <v>3262</v>
      </c>
      <c r="C2926" s="4">
        <v>45359</v>
      </c>
      <c r="D2926" s="2" t="s">
        <v>1288</v>
      </c>
      <c r="E2926" t="s">
        <v>5051</v>
      </c>
      <c r="F2926" s="2" t="s">
        <v>42</v>
      </c>
      <c r="G2926" s="2" t="s">
        <v>5044</v>
      </c>
      <c r="H2926" s="2">
        <v>1</v>
      </c>
      <c r="I2926" s="19">
        <v>1096.1099999999999</v>
      </c>
      <c r="J2926" s="2" t="s">
        <v>5047</v>
      </c>
      <c r="K2926" s="2" t="s">
        <v>16</v>
      </c>
      <c r="L2926" s="2">
        <v>4</v>
      </c>
      <c r="M2926" s="18">
        <f t="shared" si="902"/>
        <v>1096.1099999999999</v>
      </c>
      <c r="T2926" t="str">
        <f t="shared" si="903"/>
        <v>Completed</v>
      </c>
      <c r="U2926" t="str">
        <f t="shared" si="904"/>
        <v>Yes</v>
      </c>
      <c r="V2926" t="str">
        <f t="shared" si="905"/>
        <v>No</v>
      </c>
      <c r="X2926">
        <f t="shared" si="906"/>
        <v>619</v>
      </c>
      <c r="Y2926">
        <f t="shared" si="907"/>
        <v>468</v>
      </c>
      <c r="Z2926" s="18">
        <f t="shared" si="908"/>
        <v>1098537.4901531704</v>
      </c>
      <c r="AA2926" s="18">
        <f t="shared" si="909"/>
        <v>96724.388030634553</v>
      </c>
      <c r="AB2926" s="17">
        <f t="shared" si="910"/>
        <v>3.9001122334455669</v>
      </c>
      <c r="AC2926" s="2" t="s">
        <v>5044</v>
      </c>
      <c r="AD2926" s="2" t="s">
        <v>42</v>
      </c>
      <c r="AE2926" t="str">
        <f t="shared" si="911"/>
        <v>Beauty</v>
      </c>
      <c r="AF2926" t="str">
        <f t="shared" si="912"/>
        <v>Beauty</v>
      </c>
      <c r="AG2926" t="str" cm="1">
        <f t="array" ref="AG2926">INDEX(AD:AD,ROW())</f>
        <v>Beauty</v>
      </c>
      <c r="AH2926">
        <f t="shared" si="920"/>
        <v>64</v>
      </c>
      <c r="AI2926" t="str">
        <f t="shared" si="913"/>
        <v>Beauty</v>
      </c>
      <c r="AK2926">
        <f t="shared" si="914"/>
        <v>2024</v>
      </c>
      <c r="AL2926">
        <f t="shared" si="915"/>
        <v>3</v>
      </c>
      <c r="AM2926">
        <f t="shared" si="916"/>
        <v>8</v>
      </c>
      <c r="AN2926">
        <f t="shared" si="917"/>
        <v>6</v>
      </c>
      <c r="AO2926" t="str">
        <f t="shared" si="918"/>
        <v>Weekday</v>
      </c>
      <c r="AR2926" s="20">
        <f t="shared" si="919"/>
        <v>0</v>
      </c>
    </row>
    <row r="2927" spans="1:44" x14ac:dyDescent="0.35">
      <c r="A2927" t="str">
        <f t="shared" si="901"/>
        <v>CUST2926</v>
      </c>
      <c r="B2927" s="2" t="s">
        <v>3263</v>
      </c>
      <c r="C2927" s="4">
        <v>45332</v>
      </c>
      <c r="D2927" s="2" t="s">
        <v>146</v>
      </c>
      <c r="E2927" t="s">
        <v>5048</v>
      </c>
      <c r="F2927" s="2" t="s">
        <v>19</v>
      </c>
      <c r="G2927" s="2" t="s">
        <v>5040</v>
      </c>
      <c r="H2927" s="2">
        <v>2</v>
      </c>
      <c r="I2927" s="19">
        <v>2572.04</v>
      </c>
      <c r="J2927" s="2" t="s">
        <v>50</v>
      </c>
      <c r="K2927" s="2" t="s">
        <v>16</v>
      </c>
      <c r="L2927" s="2">
        <v>4</v>
      </c>
      <c r="M2927" s="18">
        <f t="shared" si="902"/>
        <v>5144.08</v>
      </c>
      <c r="T2927" t="str">
        <f t="shared" si="903"/>
        <v>Completed</v>
      </c>
      <c r="U2927" t="str">
        <f t="shared" si="904"/>
        <v>Yes</v>
      </c>
      <c r="V2927" t="str">
        <f t="shared" si="905"/>
        <v>No</v>
      </c>
      <c r="X2927">
        <f t="shared" si="906"/>
        <v>590</v>
      </c>
      <c r="Y2927">
        <f t="shared" si="907"/>
        <v>451</v>
      </c>
      <c r="Z2927" s="18">
        <f t="shared" si="908"/>
        <v>2759712.3299794244</v>
      </c>
      <c r="AA2927" s="18">
        <f t="shared" si="909"/>
        <v>330643.50635802455</v>
      </c>
      <c r="AB2927" s="17">
        <f t="shared" si="910"/>
        <v>3.8641711229946525</v>
      </c>
      <c r="AC2927" s="2" t="s">
        <v>5040</v>
      </c>
      <c r="AD2927" s="2" t="s">
        <v>19</v>
      </c>
      <c r="AE2927" t="str">
        <f t="shared" si="911"/>
        <v>Electronics</v>
      </c>
      <c r="AF2927" t="str">
        <f t="shared" si="912"/>
        <v>Electronics</v>
      </c>
      <c r="AG2927" t="str" cm="1">
        <f t="array" ref="AG2927">INDEX(AD:AD,ROW())</f>
        <v>Electronics</v>
      </c>
      <c r="AH2927">
        <f t="shared" si="920"/>
        <v>13</v>
      </c>
      <c r="AI2927" t="str">
        <f t="shared" si="913"/>
        <v>Electronics</v>
      </c>
      <c r="AK2927">
        <f t="shared" si="914"/>
        <v>2024</v>
      </c>
      <c r="AL2927">
        <f t="shared" si="915"/>
        <v>2</v>
      </c>
      <c r="AM2927">
        <f t="shared" si="916"/>
        <v>10</v>
      </c>
      <c r="AN2927">
        <f t="shared" si="917"/>
        <v>7</v>
      </c>
      <c r="AO2927" t="str">
        <f t="shared" si="918"/>
        <v>Weekend</v>
      </c>
      <c r="AR2927" s="20">
        <f t="shared" si="919"/>
        <v>0</v>
      </c>
    </row>
    <row r="2928" spans="1:44" x14ac:dyDescent="0.35">
      <c r="A2928" t="str">
        <f t="shared" si="901"/>
        <v>CUST2927</v>
      </c>
      <c r="B2928" s="2" t="s">
        <v>3264</v>
      </c>
      <c r="C2928" s="4">
        <v>44946</v>
      </c>
      <c r="D2928" s="2" t="s">
        <v>52</v>
      </c>
      <c r="E2928" t="s">
        <v>5051</v>
      </c>
      <c r="F2928" s="2" t="s">
        <v>19</v>
      </c>
      <c r="G2928" s="2" t="s">
        <v>60</v>
      </c>
      <c r="H2928" s="2">
        <v>2</v>
      </c>
      <c r="I2928" s="19">
        <v>1923.1627263374514</v>
      </c>
      <c r="J2928" s="2" t="s">
        <v>5047</v>
      </c>
      <c r="K2928" s="2" t="s">
        <v>31</v>
      </c>
      <c r="L2928" s="2">
        <v>4</v>
      </c>
      <c r="M2928" s="18">
        <f t="shared" si="902"/>
        <v>3846.3254526749029</v>
      </c>
      <c r="T2928" t="str">
        <f t="shared" si="903"/>
        <v>Pending</v>
      </c>
      <c r="U2928" t="str">
        <f t="shared" si="904"/>
        <v>No</v>
      </c>
      <c r="V2928" t="str">
        <f t="shared" si="905"/>
        <v>Yes</v>
      </c>
      <c r="X2928">
        <f t="shared" si="906"/>
        <v>619</v>
      </c>
      <c r="Y2928">
        <f t="shared" si="907"/>
        <v>468</v>
      </c>
      <c r="Z2928" s="18">
        <f t="shared" si="908"/>
        <v>2759712.3299794244</v>
      </c>
      <c r="AA2928" s="18">
        <f t="shared" si="909"/>
        <v>330643.50635802455</v>
      </c>
      <c r="AB2928" s="17">
        <f t="shared" si="910"/>
        <v>3.8641711229946525</v>
      </c>
      <c r="AC2928" s="2" t="s">
        <v>60</v>
      </c>
      <c r="AD2928" s="2" t="s">
        <v>19</v>
      </c>
      <c r="AE2928" t="str">
        <f t="shared" si="911"/>
        <v>Electronics</v>
      </c>
      <c r="AF2928" t="str">
        <f t="shared" si="912"/>
        <v>Electronics</v>
      </c>
      <c r="AG2928" t="str" cm="1">
        <f t="array" ref="AG2928">INDEX(AD:AD,ROW())</f>
        <v>Electronics</v>
      </c>
      <c r="AH2928">
        <f t="shared" si="920"/>
        <v>17</v>
      </c>
      <c r="AI2928" t="str">
        <f t="shared" si="913"/>
        <v>Electronics</v>
      </c>
      <c r="AK2928">
        <f t="shared" si="914"/>
        <v>2023</v>
      </c>
      <c r="AL2928">
        <f t="shared" si="915"/>
        <v>1</v>
      </c>
      <c r="AM2928">
        <f t="shared" si="916"/>
        <v>20</v>
      </c>
      <c r="AN2928">
        <f t="shared" si="917"/>
        <v>6</v>
      </c>
      <c r="AO2928" t="str">
        <f t="shared" si="918"/>
        <v>Weekday</v>
      </c>
      <c r="AR2928" s="20">
        <f t="shared" si="919"/>
        <v>0</v>
      </c>
    </row>
    <row r="2929" spans="1:44" x14ac:dyDescent="0.35">
      <c r="A2929" t="str">
        <f t="shared" si="901"/>
        <v>CUST2928</v>
      </c>
      <c r="B2929" s="2" t="s">
        <v>3265</v>
      </c>
      <c r="C2929" s="4">
        <v>45287</v>
      </c>
      <c r="D2929" s="2" t="s">
        <v>407</v>
      </c>
      <c r="E2929" t="s">
        <v>5050</v>
      </c>
      <c r="F2929" s="2" t="s">
        <v>29</v>
      </c>
      <c r="G2929" s="2" t="s">
        <v>5043</v>
      </c>
      <c r="H2929" s="2">
        <v>2</v>
      </c>
      <c r="I2929" s="19">
        <v>2398.15</v>
      </c>
      <c r="J2929" s="2" t="s">
        <v>15</v>
      </c>
      <c r="K2929" s="2" t="s">
        <v>16</v>
      </c>
      <c r="L2929" s="2">
        <v>5</v>
      </c>
      <c r="M2929" s="18">
        <f t="shared" si="902"/>
        <v>4796.3</v>
      </c>
      <c r="T2929" t="str">
        <f t="shared" si="903"/>
        <v>Completed</v>
      </c>
      <c r="U2929" t="str">
        <f t="shared" si="904"/>
        <v>Yes</v>
      </c>
      <c r="V2929" t="str">
        <f t="shared" si="905"/>
        <v>No</v>
      </c>
      <c r="X2929">
        <f t="shared" si="906"/>
        <v>589</v>
      </c>
      <c r="Y2929">
        <f t="shared" si="907"/>
        <v>426</v>
      </c>
      <c r="Z2929" s="18">
        <f t="shared" si="908"/>
        <v>1892867.2841657216</v>
      </c>
      <c r="AA2929" s="18">
        <f t="shared" si="909"/>
        <v>199432.98236095349</v>
      </c>
      <c r="AB2929" s="17">
        <f t="shared" si="910"/>
        <v>3.8949824970828471</v>
      </c>
      <c r="AC2929" s="2" t="s">
        <v>5043</v>
      </c>
      <c r="AD2929" s="2" t="s">
        <v>29</v>
      </c>
      <c r="AE2929" t="str">
        <f t="shared" si="911"/>
        <v>Fashion</v>
      </c>
      <c r="AF2929" t="str">
        <f t="shared" si="912"/>
        <v>Fashion</v>
      </c>
      <c r="AG2929" t="str" cm="1">
        <f t="array" ref="AG2929">INDEX(AD:AD,ROW())</f>
        <v>Fashion</v>
      </c>
      <c r="AH2929">
        <f t="shared" si="920"/>
        <v>55</v>
      </c>
      <c r="AI2929" t="str">
        <f t="shared" si="913"/>
        <v>Fashion</v>
      </c>
      <c r="AK2929">
        <f t="shared" si="914"/>
        <v>2023</v>
      </c>
      <c r="AL2929">
        <f t="shared" si="915"/>
        <v>12</v>
      </c>
      <c r="AM2929">
        <f t="shared" si="916"/>
        <v>27</v>
      </c>
      <c r="AN2929">
        <f t="shared" si="917"/>
        <v>4</v>
      </c>
      <c r="AO2929" t="str">
        <f t="shared" si="918"/>
        <v>Weekday</v>
      </c>
      <c r="AR2929" s="20">
        <f t="shared" si="919"/>
        <v>0</v>
      </c>
    </row>
    <row r="2930" spans="1:44" x14ac:dyDescent="0.35">
      <c r="A2930" t="str">
        <f t="shared" si="901"/>
        <v>CUST2929</v>
      </c>
      <c r="B2930" s="2" t="s">
        <v>3266</v>
      </c>
      <c r="C2930" s="4">
        <v>45808</v>
      </c>
      <c r="D2930" s="2" t="s">
        <v>380</v>
      </c>
      <c r="E2930" t="s">
        <v>5050</v>
      </c>
      <c r="F2930" s="2" t="s">
        <v>19</v>
      </c>
      <c r="G2930" s="2" t="s">
        <v>128</v>
      </c>
      <c r="H2930" s="2">
        <v>1</v>
      </c>
      <c r="I2930" s="19">
        <v>1724.23</v>
      </c>
      <c r="J2930" s="2" t="s">
        <v>5046</v>
      </c>
      <c r="K2930" s="2" t="s">
        <v>103</v>
      </c>
      <c r="L2930" s="2">
        <v>5</v>
      </c>
      <c r="M2930" s="18">
        <f t="shared" si="902"/>
        <v>1724.23</v>
      </c>
      <c r="T2930" t="str">
        <f t="shared" si="903"/>
        <v>Lost Sale</v>
      </c>
      <c r="U2930" t="str">
        <f t="shared" si="904"/>
        <v>No</v>
      </c>
      <c r="V2930" t="str">
        <f t="shared" si="905"/>
        <v>Yes</v>
      </c>
      <c r="X2930">
        <f t="shared" si="906"/>
        <v>589</v>
      </c>
      <c r="Y2930">
        <f t="shared" si="907"/>
        <v>426</v>
      </c>
      <c r="Z2930" s="18">
        <f t="shared" si="908"/>
        <v>2759712.3299794244</v>
      </c>
      <c r="AA2930" s="18">
        <f t="shared" si="909"/>
        <v>330643.50635802455</v>
      </c>
      <c r="AB2930" s="17">
        <f t="shared" si="910"/>
        <v>3.8641711229946525</v>
      </c>
      <c r="AC2930" s="2" t="s">
        <v>128</v>
      </c>
      <c r="AD2930" s="2" t="s">
        <v>19</v>
      </c>
      <c r="AE2930" t="str">
        <f t="shared" si="911"/>
        <v>Electronics</v>
      </c>
      <c r="AF2930" t="str">
        <f t="shared" si="912"/>
        <v>Electronics</v>
      </c>
      <c r="AG2930" t="str" cm="1">
        <f t="array" ref="AG2930">INDEX(AD:AD,ROW())</f>
        <v>Electronics</v>
      </c>
      <c r="AH2930">
        <f t="shared" si="920"/>
        <v>48</v>
      </c>
      <c r="AI2930" t="str">
        <f t="shared" si="913"/>
        <v>Electronics</v>
      </c>
      <c r="AK2930">
        <f t="shared" si="914"/>
        <v>2025</v>
      </c>
      <c r="AL2930">
        <f t="shared" si="915"/>
        <v>5</v>
      </c>
      <c r="AM2930">
        <f t="shared" si="916"/>
        <v>31</v>
      </c>
      <c r="AN2930">
        <f t="shared" si="917"/>
        <v>7</v>
      </c>
      <c r="AO2930" t="str">
        <f t="shared" si="918"/>
        <v>Weekend</v>
      </c>
      <c r="AR2930" s="20">
        <f t="shared" si="919"/>
        <v>1</v>
      </c>
    </row>
    <row r="2931" spans="1:44" x14ac:dyDescent="0.35">
      <c r="A2931" t="str">
        <f t="shared" si="901"/>
        <v>CUST2930</v>
      </c>
      <c r="B2931" s="2" t="s">
        <v>3267</v>
      </c>
      <c r="C2931" s="4">
        <v>45613</v>
      </c>
      <c r="D2931" s="2" t="s">
        <v>102</v>
      </c>
      <c r="E2931" t="s">
        <v>5049</v>
      </c>
      <c r="F2931" s="2" t="s">
        <v>13</v>
      </c>
      <c r="G2931" s="2" t="s">
        <v>95</v>
      </c>
      <c r="H2931" s="2">
        <v>1</v>
      </c>
      <c r="I2931" s="19">
        <v>784.08</v>
      </c>
      <c r="J2931" s="2" t="s">
        <v>15</v>
      </c>
      <c r="K2931" s="2" t="s">
        <v>16</v>
      </c>
      <c r="L2931" s="2">
        <v>4</v>
      </c>
      <c r="M2931" s="18">
        <f t="shared" si="902"/>
        <v>784.08</v>
      </c>
      <c r="T2931" t="str">
        <f t="shared" si="903"/>
        <v>Completed</v>
      </c>
      <c r="U2931" t="str">
        <f t="shared" si="904"/>
        <v>No</v>
      </c>
      <c r="V2931" t="str">
        <f t="shared" si="905"/>
        <v>No</v>
      </c>
      <c r="X2931">
        <f t="shared" si="906"/>
        <v>595</v>
      </c>
      <c r="Y2931">
        <f t="shared" si="907"/>
        <v>444</v>
      </c>
      <c r="Z2931" s="18">
        <f t="shared" si="908"/>
        <v>1463424.4009529033</v>
      </c>
      <c r="AA2931" s="18">
        <f t="shared" si="909"/>
        <v>118285.78776560788</v>
      </c>
      <c r="AB2931" s="17">
        <f t="shared" si="910"/>
        <v>3.8140589569160999</v>
      </c>
      <c r="AC2931" s="2" t="s">
        <v>95</v>
      </c>
      <c r="AD2931" s="2" t="s">
        <v>13</v>
      </c>
      <c r="AE2931" t="str">
        <f t="shared" si="911"/>
        <v>Home &amp; Kitchen</v>
      </c>
      <c r="AF2931" t="str">
        <f t="shared" si="912"/>
        <v>Home &amp; Kitchen</v>
      </c>
      <c r="AG2931" t="str" cm="1">
        <f t="array" ref="AG2931">INDEX(AD:AD,ROW())</f>
        <v>Home &amp; Kitchen</v>
      </c>
      <c r="AH2931">
        <f t="shared" si="920"/>
        <v>32</v>
      </c>
      <c r="AI2931" t="str">
        <f t="shared" si="913"/>
        <v>Home &amp; Kitchen</v>
      </c>
      <c r="AK2931">
        <f t="shared" si="914"/>
        <v>2024</v>
      </c>
      <c r="AL2931">
        <f t="shared" si="915"/>
        <v>11</v>
      </c>
      <c r="AM2931">
        <f t="shared" si="916"/>
        <v>17</v>
      </c>
      <c r="AN2931">
        <f t="shared" si="917"/>
        <v>1</v>
      </c>
      <c r="AO2931" t="str">
        <f t="shared" si="918"/>
        <v>Weekend</v>
      </c>
      <c r="AR2931" s="20">
        <f t="shared" si="919"/>
        <v>0</v>
      </c>
    </row>
    <row r="2932" spans="1:44" x14ac:dyDescent="0.35">
      <c r="A2932" t="str">
        <f t="shared" si="901"/>
        <v>CUST2931</v>
      </c>
      <c r="B2932" s="2" t="s">
        <v>3268</v>
      </c>
      <c r="C2932" s="4">
        <v>45644</v>
      </c>
      <c r="D2932" s="2" t="s">
        <v>114</v>
      </c>
      <c r="E2932" t="s">
        <v>5050</v>
      </c>
      <c r="F2932" s="2" t="s">
        <v>19</v>
      </c>
      <c r="G2932" s="2" t="s">
        <v>5040</v>
      </c>
      <c r="H2932" s="2">
        <v>2</v>
      </c>
      <c r="I2932" s="19">
        <v>1149.67</v>
      </c>
      <c r="J2932" s="2" t="s">
        <v>5046</v>
      </c>
      <c r="K2932" s="2" t="s">
        <v>16</v>
      </c>
      <c r="L2932" s="2">
        <v>5</v>
      </c>
      <c r="M2932" s="18">
        <f t="shared" si="902"/>
        <v>2299.34</v>
      </c>
      <c r="T2932" t="str">
        <f t="shared" si="903"/>
        <v>Completed</v>
      </c>
      <c r="U2932" t="str">
        <f t="shared" si="904"/>
        <v>Yes</v>
      </c>
      <c r="V2932" t="str">
        <f t="shared" si="905"/>
        <v>No</v>
      </c>
      <c r="X2932">
        <f t="shared" si="906"/>
        <v>589</v>
      </c>
      <c r="Y2932">
        <f t="shared" si="907"/>
        <v>426</v>
      </c>
      <c r="Z2932" s="18">
        <f t="shared" si="908"/>
        <v>2759712.3299794244</v>
      </c>
      <c r="AA2932" s="18">
        <f t="shared" si="909"/>
        <v>330643.50635802455</v>
      </c>
      <c r="AB2932" s="17">
        <f t="shared" si="910"/>
        <v>3.8641711229946525</v>
      </c>
      <c r="AC2932" s="2" t="s">
        <v>5040</v>
      </c>
      <c r="AD2932" s="2" t="s">
        <v>19</v>
      </c>
      <c r="AE2932" t="str">
        <f t="shared" si="911"/>
        <v>Electronics</v>
      </c>
      <c r="AF2932" t="str">
        <f t="shared" si="912"/>
        <v>Electronics</v>
      </c>
      <c r="AG2932" t="str" cm="1">
        <f t="array" ref="AG2932">INDEX(AD:AD,ROW())</f>
        <v>Electronics</v>
      </c>
      <c r="AH2932">
        <f t="shared" si="920"/>
        <v>13</v>
      </c>
      <c r="AI2932" t="str">
        <f t="shared" si="913"/>
        <v>Electronics</v>
      </c>
      <c r="AK2932">
        <f t="shared" si="914"/>
        <v>2024</v>
      </c>
      <c r="AL2932">
        <f t="shared" si="915"/>
        <v>12</v>
      </c>
      <c r="AM2932">
        <f t="shared" si="916"/>
        <v>18</v>
      </c>
      <c r="AN2932">
        <f t="shared" si="917"/>
        <v>4</v>
      </c>
      <c r="AO2932" t="str">
        <f t="shared" si="918"/>
        <v>Weekday</v>
      </c>
      <c r="AR2932" s="20">
        <f t="shared" si="919"/>
        <v>0</v>
      </c>
    </row>
    <row r="2933" spans="1:44" x14ac:dyDescent="0.35">
      <c r="A2933" t="str">
        <f t="shared" si="901"/>
        <v>CUST2932</v>
      </c>
      <c r="B2933" s="2" t="s">
        <v>3269</v>
      </c>
      <c r="C2933" s="4">
        <v>45792</v>
      </c>
      <c r="D2933" s="2" t="s">
        <v>36</v>
      </c>
      <c r="E2933" t="s">
        <v>5052</v>
      </c>
      <c r="F2933" s="2" t="s">
        <v>19</v>
      </c>
      <c r="G2933" s="2" t="s">
        <v>5039</v>
      </c>
      <c r="H2933" s="2">
        <v>2</v>
      </c>
      <c r="I2933" s="19">
        <v>2174.19</v>
      </c>
      <c r="J2933" s="2" t="s">
        <v>20</v>
      </c>
      <c r="K2933" s="2" t="s">
        <v>16</v>
      </c>
      <c r="L2933" s="2">
        <v>5</v>
      </c>
      <c r="M2933" s="18">
        <f t="shared" si="902"/>
        <v>4348.38</v>
      </c>
      <c r="T2933" t="str">
        <f t="shared" si="903"/>
        <v>Completed</v>
      </c>
      <c r="U2933" t="str">
        <f t="shared" si="904"/>
        <v>Yes</v>
      </c>
      <c r="V2933" t="str">
        <f t="shared" si="905"/>
        <v>No</v>
      </c>
      <c r="X2933">
        <f t="shared" si="906"/>
        <v>573</v>
      </c>
      <c r="Y2933">
        <f t="shared" si="907"/>
        <v>450</v>
      </c>
      <c r="Z2933" s="18">
        <f t="shared" si="908"/>
        <v>2759712.3299794244</v>
      </c>
      <c r="AA2933" s="18">
        <f t="shared" si="909"/>
        <v>330643.50635802455</v>
      </c>
      <c r="AB2933" s="17">
        <f t="shared" si="910"/>
        <v>3.8641711229946525</v>
      </c>
      <c r="AC2933" s="2" t="s">
        <v>5039</v>
      </c>
      <c r="AD2933" s="2" t="s">
        <v>19</v>
      </c>
      <c r="AE2933" t="str">
        <f t="shared" si="911"/>
        <v>Electronics</v>
      </c>
      <c r="AF2933" t="str">
        <f t="shared" si="912"/>
        <v>Electronics</v>
      </c>
      <c r="AG2933" t="str" cm="1">
        <f t="array" ref="AG2933">INDEX(AD:AD,ROW())</f>
        <v>Electronics</v>
      </c>
      <c r="AH2933">
        <f t="shared" si="920"/>
        <v>3</v>
      </c>
      <c r="AI2933" t="str">
        <f t="shared" si="913"/>
        <v>Electronics</v>
      </c>
      <c r="AK2933">
        <f t="shared" si="914"/>
        <v>2025</v>
      </c>
      <c r="AL2933">
        <f t="shared" si="915"/>
        <v>5</v>
      </c>
      <c r="AM2933">
        <f t="shared" si="916"/>
        <v>15</v>
      </c>
      <c r="AN2933">
        <f t="shared" si="917"/>
        <v>5</v>
      </c>
      <c r="AO2933" t="str">
        <f t="shared" si="918"/>
        <v>Weekday</v>
      </c>
      <c r="AR2933" s="20">
        <f t="shared" si="919"/>
        <v>0</v>
      </c>
    </row>
    <row r="2934" spans="1:44" x14ac:dyDescent="0.35">
      <c r="A2934" t="str">
        <f t="shared" si="901"/>
        <v>CUST2933</v>
      </c>
      <c r="B2934" s="2" t="s">
        <v>3270</v>
      </c>
      <c r="C2934" s="4">
        <v>45810</v>
      </c>
      <c r="D2934" s="2" t="s">
        <v>872</v>
      </c>
      <c r="E2934" t="s">
        <v>5052</v>
      </c>
      <c r="F2934" s="2" t="s">
        <v>29</v>
      </c>
      <c r="G2934" s="2" t="s">
        <v>138</v>
      </c>
      <c r="H2934" s="2">
        <v>1</v>
      </c>
      <c r="I2934" s="19">
        <v>1235.02</v>
      </c>
      <c r="J2934" s="2" t="s">
        <v>15</v>
      </c>
      <c r="K2934" s="2" t="s">
        <v>16</v>
      </c>
      <c r="L2934" s="2">
        <v>4</v>
      </c>
      <c r="M2934" s="18">
        <f t="shared" si="902"/>
        <v>1235.02</v>
      </c>
      <c r="T2934" t="str">
        <f t="shared" si="903"/>
        <v>Completed</v>
      </c>
      <c r="U2934" t="str">
        <f t="shared" si="904"/>
        <v>Yes</v>
      </c>
      <c r="V2934" t="str">
        <f t="shared" si="905"/>
        <v>No</v>
      </c>
      <c r="X2934">
        <f t="shared" si="906"/>
        <v>573</v>
      </c>
      <c r="Y2934">
        <f t="shared" si="907"/>
        <v>450</v>
      </c>
      <c r="Z2934" s="18">
        <f t="shared" si="908"/>
        <v>1892867.2841657216</v>
      </c>
      <c r="AA2934" s="18">
        <f t="shared" si="909"/>
        <v>199432.98236095349</v>
      </c>
      <c r="AB2934" s="17">
        <f t="shared" si="910"/>
        <v>3.8949824970828471</v>
      </c>
      <c r="AC2934" s="2" t="s">
        <v>138</v>
      </c>
      <c r="AD2934" s="2" t="s">
        <v>29</v>
      </c>
      <c r="AE2934" t="str">
        <f t="shared" si="911"/>
        <v>Fashion</v>
      </c>
      <c r="AF2934" t="str">
        <f t="shared" si="912"/>
        <v>Fashion</v>
      </c>
      <c r="AG2934" t="str" cm="1">
        <f t="array" ref="AG2934">INDEX(AD:AD,ROW())</f>
        <v>Fashion</v>
      </c>
      <c r="AH2934">
        <f t="shared" si="920"/>
        <v>53</v>
      </c>
      <c r="AI2934" t="str">
        <f t="shared" si="913"/>
        <v>Fashion</v>
      </c>
      <c r="AK2934">
        <f t="shared" si="914"/>
        <v>2025</v>
      </c>
      <c r="AL2934">
        <f t="shared" si="915"/>
        <v>6</v>
      </c>
      <c r="AM2934">
        <f t="shared" si="916"/>
        <v>2</v>
      </c>
      <c r="AN2934">
        <f t="shared" si="917"/>
        <v>2</v>
      </c>
      <c r="AO2934" t="str">
        <f t="shared" si="918"/>
        <v>Weekday</v>
      </c>
      <c r="AR2934" s="20">
        <f t="shared" si="919"/>
        <v>0</v>
      </c>
    </row>
    <row r="2935" spans="1:44" x14ac:dyDescent="0.35">
      <c r="A2935" t="str">
        <f t="shared" si="901"/>
        <v>CUST2934</v>
      </c>
      <c r="B2935" s="2" t="s">
        <v>3271</v>
      </c>
      <c r="C2935" s="4">
        <v>45036</v>
      </c>
      <c r="D2935" s="2" t="s">
        <v>817</v>
      </c>
      <c r="E2935" t="s">
        <v>5052</v>
      </c>
      <c r="F2935" s="2" t="s">
        <v>29</v>
      </c>
      <c r="G2935" s="2" t="s">
        <v>5041</v>
      </c>
      <c r="H2935" s="2">
        <v>2</v>
      </c>
      <c r="I2935" s="19">
        <v>1459.3</v>
      </c>
      <c r="J2935" s="2" t="s">
        <v>50</v>
      </c>
      <c r="K2935" s="2" t="s">
        <v>16</v>
      </c>
      <c r="L2935" s="2">
        <v>2</v>
      </c>
      <c r="M2935" s="18">
        <f t="shared" si="902"/>
        <v>2918.6</v>
      </c>
      <c r="T2935" t="str">
        <f t="shared" si="903"/>
        <v>Completed</v>
      </c>
      <c r="U2935" t="str">
        <f t="shared" si="904"/>
        <v>Yes</v>
      </c>
      <c r="V2935" t="str">
        <f t="shared" si="905"/>
        <v>No</v>
      </c>
      <c r="X2935">
        <f t="shared" si="906"/>
        <v>573</v>
      </c>
      <c r="Y2935">
        <f t="shared" si="907"/>
        <v>450</v>
      </c>
      <c r="Z2935" s="18">
        <f t="shared" si="908"/>
        <v>1892867.2841657216</v>
      </c>
      <c r="AA2935" s="18">
        <f t="shared" si="909"/>
        <v>199432.98236095349</v>
      </c>
      <c r="AB2935" s="17">
        <f t="shared" si="910"/>
        <v>3.8949824970828471</v>
      </c>
      <c r="AC2935" s="2" t="s">
        <v>5041</v>
      </c>
      <c r="AD2935" s="2" t="s">
        <v>29</v>
      </c>
      <c r="AE2935" t="str">
        <f t="shared" si="911"/>
        <v>Fashion</v>
      </c>
      <c r="AF2935" t="str">
        <f t="shared" si="912"/>
        <v>Fashion</v>
      </c>
      <c r="AG2935" t="str" cm="1">
        <f t="array" ref="AG2935">INDEX(AD:AD,ROW())</f>
        <v>Fashion</v>
      </c>
      <c r="AH2935">
        <f t="shared" si="920"/>
        <v>15</v>
      </c>
      <c r="AI2935" t="str">
        <f t="shared" si="913"/>
        <v>Fashion</v>
      </c>
      <c r="AK2935">
        <f t="shared" si="914"/>
        <v>2023</v>
      </c>
      <c r="AL2935">
        <f t="shared" si="915"/>
        <v>4</v>
      </c>
      <c r="AM2935">
        <f t="shared" si="916"/>
        <v>20</v>
      </c>
      <c r="AN2935">
        <f t="shared" si="917"/>
        <v>5</v>
      </c>
      <c r="AO2935" t="str">
        <f t="shared" si="918"/>
        <v>Weekday</v>
      </c>
      <c r="AR2935" s="20">
        <f t="shared" si="919"/>
        <v>0</v>
      </c>
    </row>
    <row r="2936" spans="1:44" x14ac:dyDescent="0.35">
      <c r="A2936" t="str">
        <f t="shared" si="901"/>
        <v>CUST2935</v>
      </c>
      <c r="B2936" s="2" t="s">
        <v>3272</v>
      </c>
      <c r="C2936" s="4">
        <v>45090</v>
      </c>
      <c r="D2936" s="2" t="s">
        <v>180</v>
      </c>
      <c r="E2936" t="s">
        <v>5049</v>
      </c>
      <c r="F2936" s="2" t="s">
        <v>19</v>
      </c>
      <c r="G2936" s="2" t="s">
        <v>128</v>
      </c>
      <c r="H2936" s="2">
        <v>2</v>
      </c>
      <c r="I2936" s="19">
        <v>2193.65</v>
      </c>
      <c r="J2936" s="2" t="s">
        <v>5047</v>
      </c>
      <c r="K2936" s="2" t="s">
        <v>31</v>
      </c>
      <c r="L2936" s="2">
        <v>4</v>
      </c>
      <c r="M2936" s="18">
        <f t="shared" si="902"/>
        <v>4387.3</v>
      </c>
      <c r="T2936" t="str">
        <f t="shared" si="903"/>
        <v>Pending</v>
      </c>
      <c r="U2936" t="str">
        <f t="shared" si="904"/>
        <v>No</v>
      </c>
      <c r="V2936" t="str">
        <f t="shared" si="905"/>
        <v>Yes</v>
      </c>
      <c r="X2936">
        <f t="shared" si="906"/>
        <v>595</v>
      </c>
      <c r="Y2936">
        <f t="shared" si="907"/>
        <v>444</v>
      </c>
      <c r="Z2936" s="18">
        <f t="shared" si="908"/>
        <v>2759712.3299794244</v>
      </c>
      <c r="AA2936" s="18">
        <f t="shared" si="909"/>
        <v>330643.50635802455</v>
      </c>
      <c r="AB2936" s="17">
        <f t="shared" si="910"/>
        <v>3.8641711229946525</v>
      </c>
      <c r="AC2936" s="2" t="s">
        <v>128</v>
      </c>
      <c r="AD2936" s="2" t="s">
        <v>19</v>
      </c>
      <c r="AE2936" t="str">
        <f t="shared" si="911"/>
        <v>Electronics</v>
      </c>
      <c r="AF2936" t="str">
        <f t="shared" si="912"/>
        <v>Electronics</v>
      </c>
      <c r="AG2936" t="str" cm="1">
        <f t="array" ref="AG2936">INDEX(AD:AD,ROW())</f>
        <v>Electronics</v>
      </c>
      <c r="AH2936">
        <f t="shared" si="920"/>
        <v>48</v>
      </c>
      <c r="AI2936" t="str">
        <f t="shared" si="913"/>
        <v>Electronics</v>
      </c>
      <c r="AK2936">
        <f t="shared" si="914"/>
        <v>2023</v>
      </c>
      <c r="AL2936">
        <f t="shared" si="915"/>
        <v>6</v>
      </c>
      <c r="AM2936">
        <f t="shared" si="916"/>
        <v>13</v>
      </c>
      <c r="AN2936">
        <f t="shared" si="917"/>
        <v>3</v>
      </c>
      <c r="AO2936" t="str">
        <f t="shared" si="918"/>
        <v>Weekday</v>
      </c>
      <c r="AR2936" s="20">
        <f t="shared" si="919"/>
        <v>0</v>
      </c>
    </row>
    <row r="2937" spans="1:44" x14ac:dyDescent="0.35">
      <c r="A2937" t="str">
        <f t="shared" si="901"/>
        <v>CUST2936</v>
      </c>
      <c r="B2937" s="2" t="s">
        <v>3273</v>
      </c>
      <c r="C2937" s="4">
        <v>45647</v>
      </c>
      <c r="D2937" s="2" t="s">
        <v>2337</v>
      </c>
      <c r="E2937" t="s">
        <v>5049</v>
      </c>
      <c r="F2937" s="2" t="s">
        <v>23</v>
      </c>
      <c r="G2937" s="2" t="s">
        <v>68</v>
      </c>
      <c r="H2937" s="2">
        <v>1</v>
      </c>
      <c r="I2937" s="19">
        <v>180.39</v>
      </c>
      <c r="J2937" s="2" t="s">
        <v>15</v>
      </c>
      <c r="K2937" s="2" t="s">
        <v>16</v>
      </c>
      <c r="L2937" s="2">
        <v>5</v>
      </c>
      <c r="M2937" s="18">
        <f t="shared" si="902"/>
        <v>180.39</v>
      </c>
      <c r="T2937" t="str">
        <f t="shared" si="903"/>
        <v>Completed</v>
      </c>
      <c r="U2937" t="str">
        <f t="shared" si="904"/>
        <v>No</v>
      </c>
      <c r="V2937" t="str">
        <f t="shared" si="905"/>
        <v>No</v>
      </c>
      <c r="X2937">
        <f t="shared" si="906"/>
        <v>595</v>
      </c>
      <c r="Y2937">
        <f t="shared" si="907"/>
        <v>444</v>
      </c>
      <c r="Z2937" s="18">
        <f t="shared" si="908"/>
        <v>594714.6477588166</v>
      </c>
      <c r="AA2937" s="18">
        <f t="shared" si="909"/>
        <v>60882.938065984097</v>
      </c>
      <c r="AB2937" s="17">
        <f t="shared" si="910"/>
        <v>3.804733727810651</v>
      </c>
      <c r="AC2937" s="2" t="s">
        <v>68</v>
      </c>
      <c r="AD2937" s="2" t="s">
        <v>23</v>
      </c>
      <c r="AE2937" t="str">
        <f t="shared" si="911"/>
        <v>Books</v>
      </c>
      <c r="AF2937" t="str">
        <f t="shared" si="912"/>
        <v>Books</v>
      </c>
      <c r="AG2937" t="str" cm="1">
        <f t="array" ref="AG2937">INDEX(AD:AD,ROW())</f>
        <v>Books</v>
      </c>
      <c r="AH2937">
        <f t="shared" si="920"/>
        <v>20</v>
      </c>
      <c r="AI2937" t="str">
        <f t="shared" si="913"/>
        <v>Books</v>
      </c>
      <c r="AK2937">
        <f t="shared" si="914"/>
        <v>2024</v>
      </c>
      <c r="AL2937">
        <f t="shared" si="915"/>
        <v>12</v>
      </c>
      <c r="AM2937">
        <f t="shared" si="916"/>
        <v>21</v>
      </c>
      <c r="AN2937">
        <f t="shared" si="917"/>
        <v>7</v>
      </c>
      <c r="AO2937" t="str">
        <f t="shared" si="918"/>
        <v>Weekend</v>
      </c>
      <c r="AR2937" s="20">
        <f t="shared" si="919"/>
        <v>0</v>
      </c>
    </row>
    <row r="2938" spans="1:44" x14ac:dyDescent="0.35">
      <c r="A2938" t="str">
        <f t="shared" si="901"/>
        <v>CUST2937</v>
      </c>
      <c r="B2938" s="2" t="s">
        <v>3274</v>
      </c>
      <c r="C2938" s="4">
        <v>45330</v>
      </c>
      <c r="D2938" s="2" t="s">
        <v>256</v>
      </c>
      <c r="E2938" t="s">
        <v>5053</v>
      </c>
      <c r="F2938" s="2" t="s">
        <v>19</v>
      </c>
      <c r="G2938" s="2" t="s">
        <v>5039</v>
      </c>
      <c r="H2938" s="2">
        <v>1</v>
      </c>
      <c r="I2938" s="19">
        <v>3135.36</v>
      </c>
      <c r="J2938" s="2" t="s">
        <v>5047</v>
      </c>
      <c r="K2938" s="2" t="s">
        <v>31</v>
      </c>
      <c r="L2938" s="2">
        <v>4</v>
      </c>
      <c r="M2938" s="18">
        <f t="shared" si="902"/>
        <v>3135.36</v>
      </c>
      <c r="T2938" t="str">
        <f t="shared" si="903"/>
        <v>Pending</v>
      </c>
      <c r="U2938" t="str">
        <f t="shared" si="904"/>
        <v>No</v>
      </c>
      <c r="V2938" t="str">
        <f t="shared" si="905"/>
        <v>Yes</v>
      </c>
      <c r="X2938">
        <f t="shared" si="906"/>
        <v>559</v>
      </c>
      <c r="Y2938">
        <f t="shared" si="907"/>
        <v>408</v>
      </c>
      <c r="Z2938" s="18">
        <f t="shared" si="908"/>
        <v>2759712.3299794244</v>
      </c>
      <c r="AA2938" s="18">
        <f t="shared" si="909"/>
        <v>330643.50635802455</v>
      </c>
      <c r="AB2938" s="17">
        <f t="shared" si="910"/>
        <v>3.8641711229946525</v>
      </c>
      <c r="AC2938" s="2" t="s">
        <v>5039</v>
      </c>
      <c r="AD2938" s="2" t="s">
        <v>19</v>
      </c>
      <c r="AE2938" t="str">
        <f t="shared" si="911"/>
        <v>Electronics</v>
      </c>
      <c r="AF2938" t="str">
        <f t="shared" si="912"/>
        <v>Electronics</v>
      </c>
      <c r="AG2938" t="str" cm="1">
        <f t="array" ref="AG2938">INDEX(AD:AD,ROW())</f>
        <v>Electronics</v>
      </c>
      <c r="AH2938">
        <f t="shared" si="920"/>
        <v>3</v>
      </c>
      <c r="AI2938" t="str">
        <f t="shared" si="913"/>
        <v>Electronics</v>
      </c>
      <c r="AK2938">
        <f t="shared" si="914"/>
        <v>2024</v>
      </c>
      <c r="AL2938">
        <f t="shared" si="915"/>
        <v>2</v>
      </c>
      <c r="AM2938">
        <f t="shared" si="916"/>
        <v>8</v>
      </c>
      <c r="AN2938">
        <f t="shared" si="917"/>
        <v>5</v>
      </c>
      <c r="AO2938" t="str">
        <f t="shared" si="918"/>
        <v>Weekday</v>
      </c>
      <c r="AR2938" s="20">
        <f t="shared" si="919"/>
        <v>0</v>
      </c>
    </row>
    <row r="2939" spans="1:44" x14ac:dyDescent="0.35">
      <c r="A2939" t="str">
        <f t="shared" si="901"/>
        <v>CUST2938</v>
      </c>
      <c r="B2939" s="2" t="s">
        <v>3275</v>
      </c>
      <c r="C2939" s="4">
        <v>45289</v>
      </c>
      <c r="D2939" s="2" t="s">
        <v>550</v>
      </c>
      <c r="E2939" t="s">
        <v>5055</v>
      </c>
      <c r="F2939" s="2" t="s">
        <v>29</v>
      </c>
      <c r="G2939" s="2" t="s">
        <v>30</v>
      </c>
      <c r="H2939" s="2">
        <v>2</v>
      </c>
      <c r="I2939" s="19">
        <v>1641.62</v>
      </c>
      <c r="J2939" s="2" t="s">
        <v>20</v>
      </c>
      <c r="K2939" s="2" t="s">
        <v>31</v>
      </c>
      <c r="L2939" s="31"/>
      <c r="M2939" s="18">
        <f t="shared" si="902"/>
        <v>3283.24</v>
      </c>
      <c r="T2939" t="str">
        <f t="shared" si="903"/>
        <v>Pending</v>
      </c>
      <c r="U2939" t="str">
        <f t="shared" si="904"/>
        <v>No</v>
      </c>
      <c r="V2939" t="str">
        <f t="shared" si="905"/>
        <v>Yes</v>
      </c>
      <c r="X2939">
        <f t="shared" si="906"/>
        <v>567</v>
      </c>
      <c r="Y2939">
        <f t="shared" si="907"/>
        <v>440</v>
      </c>
      <c r="Z2939" s="18">
        <f t="shared" si="908"/>
        <v>1892867.2841657216</v>
      </c>
      <c r="AA2939" s="18">
        <f t="shared" si="909"/>
        <v>199432.98236095349</v>
      </c>
      <c r="AB2939" s="17">
        <f t="shared" si="910"/>
        <v>3.8949824970828471</v>
      </c>
      <c r="AC2939" s="2" t="s">
        <v>30</v>
      </c>
      <c r="AD2939" s="2" t="s">
        <v>29</v>
      </c>
      <c r="AE2939" t="str">
        <f t="shared" si="911"/>
        <v>Fashion</v>
      </c>
      <c r="AF2939" t="str">
        <f t="shared" si="912"/>
        <v>Fashion</v>
      </c>
      <c r="AG2939" t="str" cm="1">
        <f t="array" ref="AG2939">INDEX(AD:AD,ROW())</f>
        <v>Fashion</v>
      </c>
      <c r="AH2939">
        <f t="shared" si="920"/>
        <v>6</v>
      </c>
      <c r="AI2939" t="str">
        <f t="shared" si="913"/>
        <v>Fashion</v>
      </c>
      <c r="AK2939">
        <f t="shared" si="914"/>
        <v>2023</v>
      </c>
      <c r="AL2939">
        <f t="shared" si="915"/>
        <v>12</v>
      </c>
      <c r="AM2939">
        <f t="shared" si="916"/>
        <v>29</v>
      </c>
      <c r="AN2939">
        <f t="shared" si="917"/>
        <v>6</v>
      </c>
      <c r="AO2939" t="str">
        <f t="shared" si="918"/>
        <v>Weekday</v>
      </c>
      <c r="AR2939" s="20">
        <f t="shared" si="919"/>
        <v>0</v>
      </c>
    </row>
    <row r="2940" spans="1:44" x14ac:dyDescent="0.35">
      <c r="A2940" t="str">
        <f t="shared" si="901"/>
        <v>CUST2939</v>
      </c>
      <c r="B2940" s="2" t="s">
        <v>3276</v>
      </c>
      <c r="C2940" s="4">
        <v>45278</v>
      </c>
      <c r="D2940" s="2" t="s">
        <v>219</v>
      </c>
      <c r="E2940" t="s">
        <v>5054</v>
      </c>
      <c r="F2940" s="2" t="s">
        <v>23</v>
      </c>
      <c r="G2940" s="2" t="s">
        <v>68</v>
      </c>
      <c r="H2940" s="2">
        <v>1</v>
      </c>
      <c r="I2940" s="19">
        <v>200.37</v>
      </c>
      <c r="J2940" s="2" t="s">
        <v>15</v>
      </c>
      <c r="K2940" s="2" t="s">
        <v>16</v>
      </c>
      <c r="L2940" s="2">
        <v>5</v>
      </c>
      <c r="M2940" s="18">
        <f t="shared" si="902"/>
        <v>200.37</v>
      </c>
      <c r="T2940" t="str">
        <f t="shared" si="903"/>
        <v>Completed</v>
      </c>
      <c r="U2940" t="str">
        <f t="shared" si="904"/>
        <v>No</v>
      </c>
      <c r="V2940" t="str">
        <f t="shared" si="905"/>
        <v>No</v>
      </c>
      <c r="X2940">
        <f t="shared" si="906"/>
        <v>558</v>
      </c>
      <c r="Y2940">
        <f t="shared" si="907"/>
        <v>430</v>
      </c>
      <c r="Z2940" s="18">
        <f t="shared" si="908"/>
        <v>594714.6477588166</v>
      </c>
      <c r="AA2940" s="18">
        <f t="shared" si="909"/>
        <v>60882.938065984097</v>
      </c>
      <c r="AB2940" s="17">
        <f t="shared" si="910"/>
        <v>3.804733727810651</v>
      </c>
      <c r="AC2940" s="2" t="s">
        <v>68</v>
      </c>
      <c r="AD2940" s="2" t="s">
        <v>23</v>
      </c>
      <c r="AE2940" t="str">
        <f t="shared" si="911"/>
        <v>Books</v>
      </c>
      <c r="AF2940" t="str">
        <f t="shared" si="912"/>
        <v>Books</v>
      </c>
      <c r="AG2940" t="str" cm="1">
        <f t="array" ref="AG2940">INDEX(AD:AD,ROW())</f>
        <v>Books</v>
      </c>
      <c r="AH2940">
        <f t="shared" si="920"/>
        <v>20</v>
      </c>
      <c r="AI2940" t="str">
        <f t="shared" si="913"/>
        <v>Books</v>
      </c>
      <c r="AK2940">
        <f t="shared" si="914"/>
        <v>2023</v>
      </c>
      <c r="AL2940">
        <f t="shared" si="915"/>
        <v>12</v>
      </c>
      <c r="AM2940">
        <f t="shared" si="916"/>
        <v>18</v>
      </c>
      <c r="AN2940">
        <f t="shared" si="917"/>
        <v>2</v>
      </c>
      <c r="AO2940" t="str">
        <f t="shared" si="918"/>
        <v>Weekday</v>
      </c>
      <c r="AR2940" s="20">
        <f t="shared" si="919"/>
        <v>0</v>
      </c>
    </row>
    <row r="2941" spans="1:44" x14ac:dyDescent="0.35">
      <c r="A2941" t="str">
        <f t="shared" si="901"/>
        <v>CUST2940</v>
      </c>
      <c r="B2941" s="2" t="s">
        <v>3277</v>
      </c>
      <c r="C2941" s="4">
        <v>45326</v>
      </c>
      <c r="D2941" s="2" t="s">
        <v>123</v>
      </c>
      <c r="E2941" t="s">
        <v>5050</v>
      </c>
      <c r="F2941" s="2" t="s">
        <v>42</v>
      </c>
      <c r="G2941" s="2" t="s">
        <v>43</v>
      </c>
      <c r="H2941" s="2">
        <v>3</v>
      </c>
      <c r="I2941" s="19">
        <v>748.22</v>
      </c>
      <c r="J2941" s="2" t="s">
        <v>5046</v>
      </c>
      <c r="K2941" s="2" t="s">
        <v>31</v>
      </c>
      <c r="L2941" s="2">
        <v>5</v>
      </c>
      <c r="M2941" s="18">
        <f t="shared" si="902"/>
        <v>2244.66</v>
      </c>
      <c r="T2941" t="str">
        <f t="shared" si="903"/>
        <v>Pending</v>
      </c>
      <c r="U2941" t="str">
        <f t="shared" si="904"/>
        <v>No</v>
      </c>
      <c r="V2941" t="str">
        <f t="shared" si="905"/>
        <v>Yes</v>
      </c>
      <c r="X2941">
        <f t="shared" si="906"/>
        <v>589</v>
      </c>
      <c r="Y2941">
        <f t="shared" si="907"/>
        <v>426</v>
      </c>
      <c r="Z2941" s="18">
        <f t="shared" si="908"/>
        <v>1098537.4901531704</v>
      </c>
      <c r="AA2941" s="18">
        <f t="shared" si="909"/>
        <v>96724.388030634553</v>
      </c>
      <c r="AB2941" s="17">
        <f t="shared" si="910"/>
        <v>3.9001122334455669</v>
      </c>
      <c r="AC2941" s="2" t="s">
        <v>43</v>
      </c>
      <c r="AD2941" s="2" t="s">
        <v>42</v>
      </c>
      <c r="AE2941" t="str">
        <f t="shared" si="911"/>
        <v>Beauty</v>
      </c>
      <c r="AF2941" t="str">
        <f t="shared" si="912"/>
        <v>Beauty</v>
      </c>
      <c r="AG2941" t="str" cm="1">
        <f t="array" ref="AG2941">INDEX(AD:AD,ROW())</f>
        <v>Beauty</v>
      </c>
      <c r="AH2941">
        <f t="shared" si="920"/>
        <v>10</v>
      </c>
      <c r="AI2941" t="str">
        <f t="shared" si="913"/>
        <v>Beauty</v>
      </c>
      <c r="AK2941">
        <f t="shared" si="914"/>
        <v>2024</v>
      </c>
      <c r="AL2941">
        <f t="shared" si="915"/>
        <v>2</v>
      </c>
      <c r="AM2941">
        <f t="shared" si="916"/>
        <v>4</v>
      </c>
      <c r="AN2941">
        <f t="shared" si="917"/>
        <v>1</v>
      </c>
      <c r="AO2941" t="str">
        <f t="shared" si="918"/>
        <v>Weekend</v>
      </c>
      <c r="AR2941" s="20">
        <f t="shared" si="919"/>
        <v>0</v>
      </c>
    </row>
    <row r="2942" spans="1:44" x14ac:dyDescent="0.35">
      <c r="A2942" t="str">
        <f t="shared" si="901"/>
        <v>CUST2941</v>
      </c>
      <c r="B2942" s="2" t="s">
        <v>3278</v>
      </c>
      <c r="C2942" s="4">
        <v>44961</v>
      </c>
      <c r="D2942" s="2" t="s">
        <v>785</v>
      </c>
      <c r="E2942" t="s">
        <v>5051</v>
      </c>
      <c r="F2942" s="2" t="s">
        <v>13</v>
      </c>
      <c r="G2942" s="2" t="s">
        <v>95</v>
      </c>
      <c r="H2942" s="2">
        <v>1</v>
      </c>
      <c r="I2942" s="19">
        <v>632.24</v>
      </c>
      <c r="J2942" s="2" t="s">
        <v>20</v>
      </c>
      <c r="K2942" s="2" t="s">
        <v>16</v>
      </c>
      <c r="L2942" s="2">
        <v>4</v>
      </c>
      <c r="M2942" s="18">
        <f t="shared" si="902"/>
        <v>632.24</v>
      </c>
      <c r="T2942" t="str">
        <f t="shared" si="903"/>
        <v>Completed</v>
      </c>
      <c r="U2942" t="str">
        <f t="shared" si="904"/>
        <v>No</v>
      </c>
      <c r="V2942" t="str">
        <f t="shared" si="905"/>
        <v>No</v>
      </c>
      <c r="X2942">
        <f t="shared" si="906"/>
        <v>619</v>
      </c>
      <c r="Y2942">
        <f t="shared" si="907"/>
        <v>468</v>
      </c>
      <c r="Z2942" s="18">
        <f t="shared" si="908"/>
        <v>1463424.4009529033</v>
      </c>
      <c r="AA2942" s="18">
        <f t="shared" si="909"/>
        <v>118285.78776560788</v>
      </c>
      <c r="AB2942" s="17">
        <f t="shared" si="910"/>
        <v>3.8140589569160999</v>
      </c>
      <c r="AC2942" s="2" t="s">
        <v>95</v>
      </c>
      <c r="AD2942" s="2" t="s">
        <v>13</v>
      </c>
      <c r="AE2942" t="str">
        <f t="shared" si="911"/>
        <v>Home &amp; Kitchen</v>
      </c>
      <c r="AF2942" t="str">
        <f t="shared" si="912"/>
        <v>Home &amp; Kitchen</v>
      </c>
      <c r="AG2942" t="str" cm="1">
        <f t="array" ref="AG2942">INDEX(AD:AD,ROW())</f>
        <v>Home &amp; Kitchen</v>
      </c>
      <c r="AH2942">
        <f t="shared" si="920"/>
        <v>32</v>
      </c>
      <c r="AI2942" t="str">
        <f t="shared" si="913"/>
        <v>Home &amp; Kitchen</v>
      </c>
      <c r="AK2942">
        <f t="shared" si="914"/>
        <v>2023</v>
      </c>
      <c r="AL2942">
        <f t="shared" si="915"/>
        <v>2</v>
      </c>
      <c r="AM2942">
        <f t="shared" si="916"/>
        <v>4</v>
      </c>
      <c r="AN2942">
        <f t="shared" si="917"/>
        <v>7</v>
      </c>
      <c r="AO2942" t="str">
        <f t="shared" si="918"/>
        <v>Weekend</v>
      </c>
      <c r="AR2942" s="20">
        <f t="shared" si="919"/>
        <v>0</v>
      </c>
    </row>
    <row r="2943" spans="1:44" x14ac:dyDescent="0.35">
      <c r="A2943" t="str">
        <f t="shared" si="901"/>
        <v>CUST2942</v>
      </c>
      <c r="B2943" s="2" t="s">
        <v>3279</v>
      </c>
      <c r="C2943" s="4">
        <v>45461</v>
      </c>
      <c r="D2943" s="2" t="s">
        <v>763</v>
      </c>
      <c r="E2943" t="s">
        <v>5051</v>
      </c>
      <c r="F2943" s="2" t="s">
        <v>19</v>
      </c>
      <c r="G2943" s="2" t="s">
        <v>60</v>
      </c>
      <c r="H2943" s="2">
        <v>1</v>
      </c>
      <c r="I2943" s="19">
        <v>1312.85</v>
      </c>
      <c r="J2943" s="2" t="s">
        <v>5047</v>
      </c>
      <c r="K2943" s="2" t="s">
        <v>103</v>
      </c>
      <c r="L2943" s="2">
        <v>4</v>
      </c>
      <c r="M2943" s="18">
        <f t="shared" si="902"/>
        <v>1312.85</v>
      </c>
      <c r="T2943" t="str">
        <f t="shared" si="903"/>
        <v>Lost Sale</v>
      </c>
      <c r="U2943" t="str">
        <f t="shared" si="904"/>
        <v>No</v>
      </c>
      <c r="V2943" t="str">
        <f t="shared" si="905"/>
        <v>Yes</v>
      </c>
      <c r="X2943">
        <f t="shared" si="906"/>
        <v>619</v>
      </c>
      <c r="Y2943">
        <f t="shared" si="907"/>
        <v>468</v>
      </c>
      <c r="Z2943" s="18">
        <f t="shared" si="908"/>
        <v>2759712.3299794244</v>
      </c>
      <c r="AA2943" s="18">
        <f t="shared" si="909"/>
        <v>330643.50635802455</v>
      </c>
      <c r="AB2943" s="17">
        <f t="shared" si="910"/>
        <v>3.8641711229946525</v>
      </c>
      <c r="AC2943" s="2" t="s">
        <v>60</v>
      </c>
      <c r="AD2943" s="2" t="s">
        <v>19</v>
      </c>
      <c r="AE2943" t="str">
        <f t="shared" si="911"/>
        <v>Electronics</v>
      </c>
      <c r="AF2943" t="str">
        <f t="shared" si="912"/>
        <v>Electronics</v>
      </c>
      <c r="AG2943" t="str" cm="1">
        <f t="array" ref="AG2943">INDEX(AD:AD,ROW())</f>
        <v>Electronics</v>
      </c>
      <c r="AH2943">
        <f t="shared" si="920"/>
        <v>17</v>
      </c>
      <c r="AI2943" t="str">
        <f t="shared" si="913"/>
        <v>Electronics</v>
      </c>
      <c r="AK2943">
        <f t="shared" si="914"/>
        <v>2024</v>
      </c>
      <c r="AL2943">
        <f t="shared" si="915"/>
        <v>6</v>
      </c>
      <c r="AM2943">
        <f t="shared" si="916"/>
        <v>18</v>
      </c>
      <c r="AN2943">
        <f t="shared" si="917"/>
        <v>3</v>
      </c>
      <c r="AO2943" t="str">
        <f t="shared" si="918"/>
        <v>Weekday</v>
      </c>
      <c r="AR2943" s="20">
        <f t="shared" si="919"/>
        <v>1</v>
      </c>
    </row>
    <row r="2944" spans="1:44" x14ac:dyDescent="0.35">
      <c r="A2944" t="str">
        <f t="shared" si="901"/>
        <v>CUST2943</v>
      </c>
      <c r="B2944" s="2" t="s">
        <v>3280</v>
      </c>
      <c r="C2944" s="4">
        <v>45421</v>
      </c>
      <c r="D2944" s="2" t="s">
        <v>118</v>
      </c>
      <c r="E2944" t="s">
        <v>5053</v>
      </c>
      <c r="F2944" s="2" t="s">
        <v>23</v>
      </c>
      <c r="G2944" s="2" t="s">
        <v>65</v>
      </c>
      <c r="H2944" s="2">
        <v>1</v>
      </c>
      <c r="I2944" s="19">
        <v>763.1</v>
      </c>
      <c r="J2944" s="2" t="s">
        <v>5046</v>
      </c>
      <c r="K2944" s="2" t="s">
        <v>16</v>
      </c>
      <c r="L2944" s="2">
        <v>4</v>
      </c>
      <c r="M2944" s="18">
        <f t="shared" si="902"/>
        <v>763.1</v>
      </c>
      <c r="T2944" t="str">
        <f t="shared" si="903"/>
        <v>Completed</v>
      </c>
      <c r="U2944" t="str">
        <f t="shared" si="904"/>
        <v>No</v>
      </c>
      <c r="V2944" t="str">
        <f t="shared" si="905"/>
        <v>No</v>
      </c>
      <c r="X2944">
        <f t="shared" si="906"/>
        <v>559</v>
      </c>
      <c r="Y2944">
        <f t="shared" si="907"/>
        <v>408</v>
      </c>
      <c r="Z2944" s="18">
        <f t="shared" si="908"/>
        <v>594714.6477588166</v>
      </c>
      <c r="AA2944" s="18">
        <f t="shared" si="909"/>
        <v>60882.938065984097</v>
      </c>
      <c r="AB2944" s="17">
        <f t="shared" si="910"/>
        <v>3.804733727810651</v>
      </c>
      <c r="AC2944" s="2" t="s">
        <v>65</v>
      </c>
      <c r="AD2944" s="2" t="s">
        <v>23</v>
      </c>
      <c r="AE2944" t="str">
        <f t="shared" si="911"/>
        <v>Books</v>
      </c>
      <c r="AF2944" t="str">
        <f t="shared" si="912"/>
        <v>Books</v>
      </c>
      <c r="AG2944" t="str" cm="1">
        <f t="array" ref="AG2944">INDEX(AD:AD,ROW())</f>
        <v>Books</v>
      </c>
      <c r="AH2944">
        <f t="shared" si="920"/>
        <v>19</v>
      </c>
      <c r="AI2944" t="str">
        <f t="shared" si="913"/>
        <v>Books</v>
      </c>
      <c r="AK2944">
        <f t="shared" si="914"/>
        <v>2024</v>
      </c>
      <c r="AL2944">
        <f t="shared" si="915"/>
        <v>5</v>
      </c>
      <c r="AM2944">
        <f t="shared" si="916"/>
        <v>9</v>
      </c>
      <c r="AN2944">
        <f t="shared" si="917"/>
        <v>5</v>
      </c>
      <c r="AO2944" t="str">
        <f t="shared" si="918"/>
        <v>Weekday</v>
      </c>
      <c r="AR2944" s="20">
        <f t="shared" si="919"/>
        <v>0</v>
      </c>
    </row>
    <row r="2945" spans="1:44" x14ac:dyDescent="0.35">
      <c r="A2945" t="str">
        <f t="shared" si="901"/>
        <v>CUST2944</v>
      </c>
      <c r="B2945" s="2" t="s">
        <v>3281</v>
      </c>
      <c r="C2945" s="4">
        <v>45100</v>
      </c>
      <c r="D2945" s="2" t="s">
        <v>99</v>
      </c>
      <c r="E2945" t="s">
        <v>5052</v>
      </c>
      <c r="F2945" s="2" t="s">
        <v>19</v>
      </c>
      <c r="G2945" s="2" t="s">
        <v>5039</v>
      </c>
      <c r="H2945" s="2">
        <v>1</v>
      </c>
      <c r="I2945" s="19">
        <v>3062.55</v>
      </c>
      <c r="J2945" s="2" t="s">
        <v>15</v>
      </c>
      <c r="K2945" s="2" t="s">
        <v>31</v>
      </c>
      <c r="L2945" s="2">
        <v>5</v>
      </c>
      <c r="M2945" s="18">
        <f t="shared" si="902"/>
        <v>3062.55</v>
      </c>
      <c r="T2945" t="str">
        <f t="shared" si="903"/>
        <v>Pending</v>
      </c>
      <c r="U2945" t="str">
        <f t="shared" si="904"/>
        <v>No</v>
      </c>
      <c r="V2945" t="str">
        <f t="shared" si="905"/>
        <v>Yes</v>
      </c>
      <c r="X2945">
        <f t="shared" si="906"/>
        <v>573</v>
      </c>
      <c r="Y2945">
        <f t="shared" si="907"/>
        <v>450</v>
      </c>
      <c r="Z2945" s="18">
        <f t="shared" si="908"/>
        <v>2759712.3299794244</v>
      </c>
      <c r="AA2945" s="18">
        <f t="shared" si="909"/>
        <v>330643.50635802455</v>
      </c>
      <c r="AB2945" s="17">
        <f t="shared" si="910"/>
        <v>3.8641711229946525</v>
      </c>
      <c r="AC2945" s="2" t="s">
        <v>5039</v>
      </c>
      <c r="AD2945" s="2" t="s">
        <v>19</v>
      </c>
      <c r="AE2945" t="str">
        <f t="shared" si="911"/>
        <v>Electronics</v>
      </c>
      <c r="AF2945" t="str">
        <f t="shared" si="912"/>
        <v>Electronics</v>
      </c>
      <c r="AG2945" t="str" cm="1">
        <f t="array" ref="AG2945">INDEX(AD:AD,ROW())</f>
        <v>Electronics</v>
      </c>
      <c r="AH2945">
        <f t="shared" si="920"/>
        <v>3</v>
      </c>
      <c r="AI2945" t="str">
        <f t="shared" si="913"/>
        <v>Electronics</v>
      </c>
      <c r="AK2945">
        <f t="shared" si="914"/>
        <v>2023</v>
      </c>
      <c r="AL2945">
        <f t="shared" si="915"/>
        <v>6</v>
      </c>
      <c r="AM2945">
        <f t="shared" si="916"/>
        <v>23</v>
      </c>
      <c r="AN2945">
        <f t="shared" si="917"/>
        <v>6</v>
      </c>
      <c r="AO2945" t="str">
        <f t="shared" si="918"/>
        <v>Weekday</v>
      </c>
      <c r="AR2945" s="20">
        <f t="shared" si="919"/>
        <v>0</v>
      </c>
    </row>
    <row r="2946" spans="1:44" x14ac:dyDescent="0.35">
      <c r="A2946" t="str">
        <f t="shared" si="901"/>
        <v>CUST2945</v>
      </c>
      <c r="B2946" s="2" t="s">
        <v>3282</v>
      </c>
      <c r="C2946" s="4">
        <v>45411</v>
      </c>
      <c r="D2946" s="2" t="s">
        <v>56</v>
      </c>
      <c r="E2946" t="s">
        <v>5055</v>
      </c>
      <c r="F2946" s="2" t="s">
        <v>42</v>
      </c>
      <c r="G2946" s="2" t="s">
        <v>188</v>
      </c>
      <c r="H2946" s="2">
        <v>2</v>
      </c>
      <c r="I2946" s="19">
        <v>1224.8800000000001</v>
      </c>
      <c r="J2946" s="2" t="s">
        <v>50</v>
      </c>
      <c r="K2946" s="2" t="s">
        <v>103</v>
      </c>
      <c r="L2946" s="2">
        <v>5</v>
      </c>
      <c r="M2946" s="18">
        <f t="shared" si="902"/>
        <v>2449.7600000000002</v>
      </c>
      <c r="T2946" t="str">
        <f t="shared" si="903"/>
        <v>Lost Sale</v>
      </c>
      <c r="U2946" t="str">
        <f t="shared" si="904"/>
        <v>No</v>
      </c>
      <c r="V2946" t="str">
        <f t="shared" si="905"/>
        <v>Yes</v>
      </c>
      <c r="X2946">
        <f t="shared" si="906"/>
        <v>567</v>
      </c>
      <c r="Y2946">
        <f t="shared" si="907"/>
        <v>440</v>
      </c>
      <c r="Z2946" s="18">
        <f t="shared" si="908"/>
        <v>1098537.4901531704</v>
      </c>
      <c r="AA2946" s="18">
        <f t="shared" si="909"/>
        <v>96724.388030634553</v>
      </c>
      <c r="AB2946" s="17">
        <f t="shared" si="910"/>
        <v>3.9001122334455669</v>
      </c>
      <c r="AC2946" s="2" t="s">
        <v>188</v>
      </c>
      <c r="AD2946" s="2" t="s">
        <v>42</v>
      </c>
      <c r="AE2946" t="str">
        <f t="shared" si="911"/>
        <v>Beauty</v>
      </c>
      <c r="AF2946" t="str">
        <f t="shared" si="912"/>
        <v>Beauty</v>
      </c>
      <c r="AG2946" t="str" cm="1">
        <f t="array" ref="AG2946">INDEX(AD:AD,ROW())</f>
        <v>Beauty</v>
      </c>
      <c r="AH2946">
        <f t="shared" si="920"/>
        <v>80</v>
      </c>
      <c r="AI2946" t="str">
        <f t="shared" si="913"/>
        <v>Beauty</v>
      </c>
      <c r="AK2946">
        <f t="shared" si="914"/>
        <v>2024</v>
      </c>
      <c r="AL2946">
        <f t="shared" si="915"/>
        <v>4</v>
      </c>
      <c r="AM2946">
        <f t="shared" si="916"/>
        <v>29</v>
      </c>
      <c r="AN2946">
        <f t="shared" si="917"/>
        <v>2</v>
      </c>
      <c r="AO2946" t="str">
        <f t="shared" si="918"/>
        <v>Weekday</v>
      </c>
      <c r="AR2946" s="20">
        <f t="shared" si="919"/>
        <v>1</v>
      </c>
    </row>
    <row r="2947" spans="1:44" x14ac:dyDescent="0.35">
      <c r="A2947" t="str">
        <f t="shared" ref="A2947:A3010" si="921">"CUST"&amp;TEXT(ROW()-1,"0000")</f>
        <v>CUST2946</v>
      </c>
      <c r="B2947" s="2" t="s">
        <v>3283</v>
      </c>
      <c r="C2947" s="4">
        <v>45233</v>
      </c>
      <c r="D2947" s="2" t="s">
        <v>94</v>
      </c>
      <c r="E2947" t="s">
        <v>5048</v>
      </c>
      <c r="F2947" s="2" t="s">
        <v>23</v>
      </c>
      <c r="G2947" s="2" t="s">
        <v>75</v>
      </c>
      <c r="H2947" s="2">
        <v>3</v>
      </c>
      <c r="I2947" s="19">
        <v>464.51</v>
      </c>
      <c r="J2947" s="2" t="s">
        <v>15</v>
      </c>
      <c r="K2947" s="2" t="s">
        <v>16</v>
      </c>
      <c r="L2947" s="31"/>
      <c r="M2947" s="18">
        <f t="shared" ref="M2947:M3010" si="922">H2947*I2947</f>
        <v>1393.53</v>
      </c>
      <c r="T2947" t="str">
        <f t="shared" ref="T2947:T3010" si="923">IF(K2947="Cancelled","Lost Sale",IF(K2947="Pending","Pending","Completed"))</f>
        <v>Completed</v>
      </c>
      <c r="U2947" t="str">
        <f t="shared" ref="U2947:U3010" si="924">IF(AND(K2947="Delivered",M2947&gt;1000),"Yes","No")</f>
        <v>Yes</v>
      </c>
      <c r="V2947" t="str">
        <f t="shared" ref="V2947:V3010" si="925">IF(OR(K2947="Cancelled",K2947="Pending"),"Yes","No")</f>
        <v>No</v>
      </c>
      <c r="X2947">
        <f t="shared" ref="X2947:X3010" si="926">COUNTIF($E$2:$E$4701,E2947)</f>
        <v>590</v>
      </c>
      <c r="Y2947">
        <f t="shared" ref="Y2947:Y3010" si="927">COUNTIFS($E$2:$E$4701,E2947,$K$2:$K$4701,"Delivered")</f>
        <v>451</v>
      </c>
      <c r="Z2947" s="18">
        <f t="shared" ref="Z2947:Z3010" si="928">SUMIF($F$2:$F$4701,F2947,$M$2:$M$4701)</f>
        <v>594714.6477588166</v>
      </c>
      <c r="AA2947" s="18">
        <f t="shared" ref="AA2947:AA3010" si="929">SUMIFS($M$2:$M$4701,$F$2:$F$4701,F2947,$K$2:$K$4701,"Pending")</f>
        <v>60882.938065984097</v>
      </c>
      <c r="AB2947" s="17">
        <f t="shared" ref="AB2947:AB3010" si="930">AVERAGEIF($F$2:$F$4701,F2947,$L$2:$L$4701)</f>
        <v>3.804733727810651</v>
      </c>
      <c r="AC2947" s="2" t="s">
        <v>75</v>
      </c>
      <c r="AD2947" s="2" t="s">
        <v>23</v>
      </c>
      <c r="AE2947" t="str">
        <f t="shared" ref="AE2947:AE3010" si="931">VLOOKUP(G2947,$AC$2:$AD$4738,2,FALSE)</f>
        <v>Books</v>
      </c>
      <c r="AF2947" t="str">
        <f t="shared" ref="AF2947:AF3010" si="932">_xlfn.XLOOKUP(G2947,AC:AC,AD:AD)</f>
        <v>Books</v>
      </c>
      <c r="AG2947" t="str" cm="1">
        <f t="array" ref="AG2947">INDEX(AD:AD,ROW())</f>
        <v>Books</v>
      </c>
      <c r="AH2947">
        <f t="shared" si="920"/>
        <v>23</v>
      </c>
      <c r="AI2947" t="str">
        <f t="shared" ref="AI2947:AI3010" si="933">INDEX(AD:AD,MATCH(G2947,AC:AC,0))</f>
        <v>Books</v>
      </c>
      <c r="AK2947">
        <f t="shared" ref="AK2947:AK3010" si="934">YEAR(C2947)</f>
        <v>2023</v>
      </c>
      <c r="AL2947">
        <f t="shared" ref="AL2947:AL3010" si="935">MONTH(C2947)</f>
        <v>11</v>
      </c>
      <c r="AM2947">
        <f t="shared" ref="AM2947:AM3010" si="936">DAY(C2947)</f>
        <v>3</v>
      </c>
      <c r="AN2947">
        <f t="shared" ref="AN2947:AN3010" si="937">WEEKDAY(C2947)</f>
        <v>6</v>
      </c>
      <c r="AO2947" t="str">
        <f t="shared" ref="AO2947:AO3010" si="938">IF(WEEKDAY(C2947,2)&gt;5,"Weekend","Weekday")</f>
        <v>Weekday</v>
      </c>
      <c r="AR2947" s="20">
        <f t="shared" ref="AR2947:AR3010" si="939">IF(OR(K2947="Cancelled",K2947="Returned"),1,0)</f>
        <v>0</v>
      </c>
    </row>
    <row r="2948" spans="1:44" x14ac:dyDescent="0.35">
      <c r="A2948" t="str">
        <f t="shared" si="921"/>
        <v>CUST2947</v>
      </c>
      <c r="B2948" s="2" t="s">
        <v>3284</v>
      </c>
      <c r="C2948" s="4">
        <v>45689</v>
      </c>
      <c r="D2948" s="2" t="s">
        <v>205</v>
      </c>
      <c r="E2948" t="s">
        <v>5048</v>
      </c>
      <c r="F2948" s="2" t="s">
        <v>42</v>
      </c>
      <c r="G2948" s="2" t="s">
        <v>5042</v>
      </c>
      <c r="H2948" s="2">
        <v>1</v>
      </c>
      <c r="I2948" s="19">
        <v>515.24</v>
      </c>
      <c r="J2948" s="2" t="s">
        <v>5047</v>
      </c>
      <c r="K2948" s="2" t="s">
        <v>103</v>
      </c>
      <c r="L2948" s="2">
        <v>5</v>
      </c>
      <c r="M2948" s="18">
        <f t="shared" si="922"/>
        <v>515.24</v>
      </c>
      <c r="T2948" t="str">
        <f t="shared" si="923"/>
        <v>Lost Sale</v>
      </c>
      <c r="U2948" t="str">
        <f t="shared" si="924"/>
        <v>No</v>
      </c>
      <c r="V2948" t="str">
        <f t="shared" si="925"/>
        <v>Yes</v>
      </c>
      <c r="X2948">
        <f t="shared" si="926"/>
        <v>590</v>
      </c>
      <c r="Y2948">
        <f t="shared" si="927"/>
        <v>451</v>
      </c>
      <c r="Z2948" s="18">
        <f t="shared" si="928"/>
        <v>1098537.4901531704</v>
      </c>
      <c r="AA2948" s="18">
        <f t="shared" si="929"/>
        <v>96724.388030634553</v>
      </c>
      <c r="AB2948" s="17">
        <f t="shared" si="930"/>
        <v>3.9001122334455669</v>
      </c>
      <c r="AC2948" s="2" t="s">
        <v>5042</v>
      </c>
      <c r="AD2948" s="2" t="s">
        <v>42</v>
      </c>
      <c r="AE2948" t="str">
        <f t="shared" si="931"/>
        <v>Beauty</v>
      </c>
      <c r="AF2948" t="str">
        <f t="shared" si="932"/>
        <v>Beauty</v>
      </c>
      <c r="AG2948" t="str" cm="1">
        <f t="array" ref="AG2948">INDEX(AD:AD,ROW())</f>
        <v>Beauty</v>
      </c>
      <c r="AH2948">
        <f t="shared" si="920"/>
        <v>18</v>
      </c>
      <c r="AI2948" t="str">
        <f t="shared" si="933"/>
        <v>Beauty</v>
      </c>
      <c r="AK2948">
        <f t="shared" si="934"/>
        <v>2025</v>
      </c>
      <c r="AL2948">
        <f t="shared" si="935"/>
        <v>2</v>
      </c>
      <c r="AM2948">
        <f t="shared" si="936"/>
        <v>1</v>
      </c>
      <c r="AN2948">
        <f t="shared" si="937"/>
        <v>7</v>
      </c>
      <c r="AO2948" t="str">
        <f t="shared" si="938"/>
        <v>Weekend</v>
      </c>
      <c r="AR2948" s="20">
        <f t="shared" si="939"/>
        <v>1</v>
      </c>
    </row>
    <row r="2949" spans="1:44" x14ac:dyDescent="0.35">
      <c r="A2949" t="str">
        <f t="shared" si="921"/>
        <v>CUST2948</v>
      </c>
      <c r="B2949" s="2" t="s">
        <v>3285</v>
      </c>
      <c r="C2949" s="4">
        <v>45110</v>
      </c>
      <c r="D2949" s="2" t="s">
        <v>54</v>
      </c>
      <c r="E2949" t="s">
        <v>5052</v>
      </c>
      <c r="F2949" s="2" t="s">
        <v>23</v>
      </c>
      <c r="G2949" s="2" t="s">
        <v>75</v>
      </c>
      <c r="H2949" s="2">
        <v>1</v>
      </c>
      <c r="I2949" s="19">
        <v>461.04</v>
      </c>
      <c r="J2949" s="2" t="s">
        <v>20</v>
      </c>
      <c r="K2949" s="2" t="s">
        <v>16</v>
      </c>
      <c r="L2949" s="2">
        <v>2</v>
      </c>
      <c r="M2949" s="18">
        <f t="shared" si="922"/>
        <v>461.04</v>
      </c>
      <c r="T2949" t="str">
        <f t="shared" si="923"/>
        <v>Completed</v>
      </c>
      <c r="U2949" t="str">
        <f t="shared" si="924"/>
        <v>No</v>
      </c>
      <c r="V2949" t="str">
        <f t="shared" si="925"/>
        <v>No</v>
      </c>
      <c r="X2949">
        <f t="shared" si="926"/>
        <v>573</v>
      </c>
      <c r="Y2949">
        <f t="shared" si="927"/>
        <v>450</v>
      </c>
      <c r="Z2949" s="18">
        <f t="shared" si="928"/>
        <v>594714.6477588166</v>
      </c>
      <c r="AA2949" s="18">
        <f t="shared" si="929"/>
        <v>60882.938065984097</v>
      </c>
      <c r="AB2949" s="17">
        <f t="shared" si="930"/>
        <v>3.804733727810651</v>
      </c>
      <c r="AC2949" s="2" t="s">
        <v>75</v>
      </c>
      <c r="AD2949" s="2" t="s">
        <v>23</v>
      </c>
      <c r="AE2949" t="str">
        <f t="shared" si="931"/>
        <v>Books</v>
      </c>
      <c r="AF2949" t="str">
        <f t="shared" si="932"/>
        <v>Books</v>
      </c>
      <c r="AG2949" t="str" cm="1">
        <f t="array" ref="AG2949">INDEX(AD:AD,ROW())</f>
        <v>Books</v>
      </c>
      <c r="AH2949">
        <f t="shared" si="920"/>
        <v>23</v>
      </c>
      <c r="AI2949" t="str">
        <f t="shared" si="933"/>
        <v>Books</v>
      </c>
      <c r="AK2949">
        <f t="shared" si="934"/>
        <v>2023</v>
      </c>
      <c r="AL2949">
        <f t="shared" si="935"/>
        <v>7</v>
      </c>
      <c r="AM2949">
        <f t="shared" si="936"/>
        <v>3</v>
      </c>
      <c r="AN2949">
        <f t="shared" si="937"/>
        <v>2</v>
      </c>
      <c r="AO2949" t="str">
        <f t="shared" si="938"/>
        <v>Weekday</v>
      </c>
      <c r="AR2949" s="20">
        <f t="shared" si="939"/>
        <v>0</v>
      </c>
    </row>
    <row r="2950" spans="1:44" x14ac:dyDescent="0.35">
      <c r="A2950" t="str">
        <f t="shared" si="921"/>
        <v>CUST2949</v>
      </c>
      <c r="B2950" s="2" t="s">
        <v>3286</v>
      </c>
      <c r="C2950" s="4">
        <v>45721</v>
      </c>
      <c r="D2950" s="2" t="s">
        <v>466</v>
      </c>
      <c r="E2950" t="s">
        <v>5054</v>
      </c>
      <c r="F2950" s="2" t="s">
        <v>42</v>
      </c>
      <c r="G2950" s="2" t="s">
        <v>43</v>
      </c>
      <c r="H2950" s="2">
        <v>2</v>
      </c>
      <c r="I2950" s="19">
        <v>1325.35</v>
      </c>
      <c r="J2950" s="2" t="s">
        <v>50</v>
      </c>
      <c r="K2950" s="2" t="s">
        <v>31</v>
      </c>
      <c r="L2950" s="2">
        <v>4</v>
      </c>
      <c r="M2950" s="18">
        <f t="shared" si="922"/>
        <v>2650.7</v>
      </c>
      <c r="T2950" t="str">
        <f t="shared" si="923"/>
        <v>Pending</v>
      </c>
      <c r="U2950" t="str">
        <f t="shared" si="924"/>
        <v>No</v>
      </c>
      <c r="V2950" t="str">
        <f t="shared" si="925"/>
        <v>Yes</v>
      </c>
      <c r="X2950">
        <f t="shared" si="926"/>
        <v>558</v>
      </c>
      <c r="Y2950">
        <f t="shared" si="927"/>
        <v>430</v>
      </c>
      <c r="Z2950" s="18">
        <f t="shared" si="928"/>
        <v>1098537.4901531704</v>
      </c>
      <c r="AA2950" s="18">
        <f t="shared" si="929"/>
        <v>96724.388030634553</v>
      </c>
      <c r="AB2950" s="17">
        <f t="shared" si="930"/>
        <v>3.9001122334455669</v>
      </c>
      <c r="AC2950" s="2" t="s">
        <v>43</v>
      </c>
      <c r="AD2950" s="2" t="s">
        <v>42</v>
      </c>
      <c r="AE2950" t="str">
        <f t="shared" si="931"/>
        <v>Beauty</v>
      </c>
      <c r="AF2950" t="str">
        <f t="shared" si="932"/>
        <v>Beauty</v>
      </c>
      <c r="AG2950" t="str" cm="1">
        <f t="array" ref="AG2950">INDEX(AD:AD,ROW())</f>
        <v>Beauty</v>
      </c>
      <c r="AH2950">
        <f t="shared" si="920"/>
        <v>10</v>
      </c>
      <c r="AI2950" t="str">
        <f t="shared" si="933"/>
        <v>Beauty</v>
      </c>
      <c r="AK2950">
        <f t="shared" si="934"/>
        <v>2025</v>
      </c>
      <c r="AL2950">
        <f t="shared" si="935"/>
        <v>3</v>
      </c>
      <c r="AM2950">
        <f t="shared" si="936"/>
        <v>5</v>
      </c>
      <c r="AN2950">
        <f t="shared" si="937"/>
        <v>4</v>
      </c>
      <c r="AO2950" t="str">
        <f t="shared" si="938"/>
        <v>Weekday</v>
      </c>
      <c r="AR2950" s="20">
        <f t="shared" si="939"/>
        <v>0</v>
      </c>
    </row>
    <row r="2951" spans="1:44" x14ac:dyDescent="0.35">
      <c r="A2951" t="str">
        <f t="shared" si="921"/>
        <v>CUST2950</v>
      </c>
      <c r="B2951" s="2" t="s">
        <v>3287</v>
      </c>
      <c r="C2951" s="4">
        <v>45590</v>
      </c>
      <c r="D2951" s="2" t="s">
        <v>431</v>
      </c>
      <c r="E2951" t="s">
        <v>5052</v>
      </c>
      <c r="F2951" s="2" t="s">
        <v>19</v>
      </c>
      <c r="G2951" s="2" t="s">
        <v>128</v>
      </c>
      <c r="H2951" s="2">
        <v>2</v>
      </c>
      <c r="I2951" s="19">
        <v>2759.84</v>
      </c>
      <c r="J2951" s="2" t="s">
        <v>5047</v>
      </c>
      <c r="K2951" s="2" t="s">
        <v>16</v>
      </c>
      <c r="L2951" s="2">
        <v>4</v>
      </c>
      <c r="M2951" s="18">
        <f t="shared" si="922"/>
        <v>5519.68</v>
      </c>
      <c r="T2951" t="str">
        <f t="shared" si="923"/>
        <v>Completed</v>
      </c>
      <c r="U2951" t="str">
        <f t="shared" si="924"/>
        <v>Yes</v>
      </c>
      <c r="V2951" t="str">
        <f t="shared" si="925"/>
        <v>No</v>
      </c>
      <c r="X2951">
        <f t="shared" si="926"/>
        <v>573</v>
      </c>
      <c r="Y2951">
        <f t="shared" si="927"/>
        <v>450</v>
      </c>
      <c r="Z2951" s="18">
        <f t="shared" si="928"/>
        <v>2759712.3299794244</v>
      </c>
      <c r="AA2951" s="18">
        <f t="shared" si="929"/>
        <v>330643.50635802455</v>
      </c>
      <c r="AB2951" s="17">
        <f t="shared" si="930"/>
        <v>3.8641711229946525</v>
      </c>
      <c r="AC2951" s="2" t="s">
        <v>128</v>
      </c>
      <c r="AD2951" s="2" t="s">
        <v>19</v>
      </c>
      <c r="AE2951" t="str">
        <f t="shared" si="931"/>
        <v>Electronics</v>
      </c>
      <c r="AF2951" t="str">
        <f t="shared" si="932"/>
        <v>Electronics</v>
      </c>
      <c r="AG2951" t="str" cm="1">
        <f t="array" ref="AG2951">INDEX(AD:AD,ROW())</f>
        <v>Electronics</v>
      </c>
      <c r="AH2951">
        <f t="shared" si="920"/>
        <v>48</v>
      </c>
      <c r="AI2951" t="str">
        <f t="shared" si="933"/>
        <v>Electronics</v>
      </c>
      <c r="AK2951">
        <f t="shared" si="934"/>
        <v>2024</v>
      </c>
      <c r="AL2951">
        <f t="shared" si="935"/>
        <v>10</v>
      </c>
      <c r="AM2951">
        <f t="shared" si="936"/>
        <v>25</v>
      </c>
      <c r="AN2951">
        <f t="shared" si="937"/>
        <v>6</v>
      </c>
      <c r="AO2951" t="str">
        <f t="shared" si="938"/>
        <v>Weekday</v>
      </c>
      <c r="AR2951" s="20">
        <f t="shared" si="939"/>
        <v>0</v>
      </c>
    </row>
    <row r="2952" spans="1:44" x14ac:dyDescent="0.35">
      <c r="A2952" t="str">
        <f t="shared" si="921"/>
        <v>CUST2951</v>
      </c>
      <c r="B2952" s="2" t="s">
        <v>3288</v>
      </c>
      <c r="C2952" s="4">
        <v>45210</v>
      </c>
      <c r="D2952" s="2" t="s">
        <v>411</v>
      </c>
      <c r="E2952" t="s">
        <v>5053</v>
      </c>
      <c r="F2952" s="2" t="s">
        <v>29</v>
      </c>
      <c r="G2952" s="2" t="s">
        <v>138</v>
      </c>
      <c r="H2952" s="2">
        <v>1</v>
      </c>
      <c r="I2952" s="19">
        <v>1121.17</v>
      </c>
      <c r="J2952" s="2" t="s">
        <v>5047</v>
      </c>
      <c r="K2952" s="2" t="s">
        <v>16</v>
      </c>
      <c r="L2952" s="2">
        <v>4</v>
      </c>
      <c r="M2952" s="18">
        <f t="shared" si="922"/>
        <v>1121.17</v>
      </c>
      <c r="T2952" t="str">
        <f t="shared" si="923"/>
        <v>Completed</v>
      </c>
      <c r="U2952" t="str">
        <f t="shared" si="924"/>
        <v>Yes</v>
      </c>
      <c r="V2952" t="str">
        <f t="shared" si="925"/>
        <v>No</v>
      </c>
      <c r="X2952">
        <f t="shared" si="926"/>
        <v>559</v>
      </c>
      <c r="Y2952">
        <f t="shared" si="927"/>
        <v>408</v>
      </c>
      <c r="Z2952" s="18">
        <f t="shared" si="928"/>
        <v>1892867.2841657216</v>
      </c>
      <c r="AA2952" s="18">
        <f t="shared" si="929"/>
        <v>199432.98236095349</v>
      </c>
      <c r="AB2952" s="17">
        <f t="shared" si="930"/>
        <v>3.8949824970828471</v>
      </c>
      <c r="AC2952" s="2" t="s">
        <v>138</v>
      </c>
      <c r="AD2952" s="2" t="s">
        <v>29</v>
      </c>
      <c r="AE2952" t="str">
        <f t="shared" si="931"/>
        <v>Fashion</v>
      </c>
      <c r="AF2952" t="str">
        <f t="shared" si="932"/>
        <v>Fashion</v>
      </c>
      <c r="AG2952" t="str" cm="1">
        <f t="array" ref="AG2952">INDEX(AD:AD,ROW())</f>
        <v>Fashion</v>
      </c>
      <c r="AH2952">
        <f t="shared" si="920"/>
        <v>53</v>
      </c>
      <c r="AI2952" t="str">
        <f t="shared" si="933"/>
        <v>Fashion</v>
      </c>
      <c r="AK2952">
        <f t="shared" si="934"/>
        <v>2023</v>
      </c>
      <c r="AL2952">
        <f t="shared" si="935"/>
        <v>10</v>
      </c>
      <c r="AM2952">
        <f t="shared" si="936"/>
        <v>11</v>
      </c>
      <c r="AN2952">
        <f t="shared" si="937"/>
        <v>4</v>
      </c>
      <c r="AO2952" t="str">
        <f t="shared" si="938"/>
        <v>Weekday</v>
      </c>
      <c r="AR2952" s="20">
        <f t="shared" si="939"/>
        <v>0</v>
      </c>
    </row>
    <row r="2953" spans="1:44" x14ac:dyDescent="0.35">
      <c r="A2953" t="str">
        <f t="shared" si="921"/>
        <v>CUST2952</v>
      </c>
      <c r="B2953" s="2" t="s">
        <v>3289</v>
      </c>
      <c r="C2953" s="4">
        <v>45583</v>
      </c>
      <c r="D2953" s="2" t="s">
        <v>363</v>
      </c>
      <c r="E2953" t="s">
        <v>5051</v>
      </c>
      <c r="F2953" s="2" t="s">
        <v>23</v>
      </c>
      <c r="G2953" s="2" t="s">
        <v>65</v>
      </c>
      <c r="H2953" s="2">
        <v>1</v>
      </c>
      <c r="I2953" s="19">
        <v>261.35000000000002</v>
      </c>
      <c r="J2953" s="2" t="s">
        <v>50</v>
      </c>
      <c r="K2953" s="2" t="s">
        <v>76</v>
      </c>
      <c r="L2953" s="2">
        <v>4</v>
      </c>
      <c r="M2953" s="18">
        <f t="shared" si="922"/>
        <v>261.35000000000002</v>
      </c>
      <c r="T2953" t="str">
        <f t="shared" si="923"/>
        <v>Completed</v>
      </c>
      <c r="U2953" t="str">
        <f t="shared" si="924"/>
        <v>No</v>
      </c>
      <c r="V2953" t="str">
        <f t="shared" si="925"/>
        <v>No</v>
      </c>
      <c r="X2953">
        <f t="shared" si="926"/>
        <v>619</v>
      </c>
      <c r="Y2953">
        <f t="shared" si="927"/>
        <v>468</v>
      </c>
      <c r="Z2953" s="18">
        <f t="shared" si="928"/>
        <v>594714.6477588166</v>
      </c>
      <c r="AA2953" s="18">
        <f t="shared" si="929"/>
        <v>60882.938065984097</v>
      </c>
      <c r="AB2953" s="17">
        <f t="shared" si="930"/>
        <v>3.804733727810651</v>
      </c>
      <c r="AC2953" s="2" t="s">
        <v>65</v>
      </c>
      <c r="AD2953" s="2" t="s">
        <v>23</v>
      </c>
      <c r="AE2953" t="str">
        <f t="shared" si="931"/>
        <v>Books</v>
      </c>
      <c r="AF2953" t="str">
        <f t="shared" si="932"/>
        <v>Books</v>
      </c>
      <c r="AG2953" t="str" cm="1">
        <f t="array" ref="AG2953">INDEX(AD:AD,ROW())</f>
        <v>Books</v>
      </c>
      <c r="AH2953">
        <f t="shared" ref="AH2953:AH3016" si="940">MATCH(G2953,AC:AC,0)</f>
        <v>19</v>
      </c>
      <c r="AI2953" t="str">
        <f t="shared" si="933"/>
        <v>Books</v>
      </c>
      <c r="AK2953">
        <f t="shared" si="934"/>
        <v>2024</v>
      </c>
      <c r="AL2953">
        <f t="shared" si="935"/>
        <v>10</v>
      </c>
      <c r="AM2953">
        <f t="shared" si="936"/>
        <v>18</v>
      </c>
      <c r="AN2953">
        <f t="shared" si="937"/>
        <v>6</v>
      </c>
      <c r="AO2953" t="str">
        <f t="shared" si="938"/>
        <v>Weekday</v>
      </c>
      <c r="AR2953" s="20">
        <f t="shared" si="939"/>
        <v>1</v>
      </c>
    </row>
    <row r="2954" spans="1:44" x14ac:dyDescent="0.35">
      <c r="A2954" t="str">
        <f t="shared" si="921"/>
        <v>CUST2953</v>
      </c>
      <c r="B2954" s="2" t="s">
        <v>3290</v>
      </c>
      <c r="C2954" s="4">
        <v>45606</v>
      </c>
      <c r="D2954" s="2" t="s">
        <v>186</v>
      </c>
      <c r="E2954" t="s">
        <v>5049</v>
      </c>
      <c r="F2954" s="2" t="s">
        <v>29</v>
      </c>
      <c r="G2954" s="2" t="s">
        <v>5043</v>
      </c>
      <c r="H2954" s="2">
        <v>1</v>
      </c>
      <c r="I2954" s="19">
        <v>486.22</v>
      </c>
      <c r="J2954" s="2" t="s">
        <v>5038</v>
      </c>
      <c r="K2954" s="2" t="s">
        <v>31</v>
      </c>
      <c r="L2954" s="2">
        <v>4</v>
      </c>
      <c r="M2954" s="18">
        <f t="shared" si="922"/>
        <v>486.22</v>
      </c>
      <c r="T2954" t="str">
        <f t="shared" si="923"/>
        <v>Pending</v>
      </c>
      <c r="U2954" t="str">
        <f t="shared" si="924"/>
        <v>No</v>
      </c>
      <c r="V2954" t="str">
        <f t="shared" si="925"/>
        <v>Yes</v>
      </c>
      <c r="X2954">
        <f t="shared" si="926"/>
        <v>595</v>
      </c>
      <c r="Y2954">
        <f t="shared" si="927"/>
        <v>444</v>
      </c>
      <c r="Z2954" s="18">
        <f t="shared" si="928"/>
        <v>1892867.2841657216</v>
      </c>
      <c r="AA2954" s="18">
        <f t="shared" si="929"/>
        <v>199432.98236095349</v>
      </c>
      <c r="AB2954" s="17">
        <f t="shared" si="930"/>
        <v>3.8949824970828471</v>
      </c>
      <c r="AC2954" s="2" t="s">
        <v>5043</v>
      </c>
      <c r="AD2954" s="2" t="s">
        <v>29</v>
      </c>
      <c r="AE2954" t="str">
        <f t="shared" si="931"/>
        <v>Fashion</v>
      </c>
      <c r="AF2954" t="str">
        <f t="shared" si="932"/>
        <v>Fashion</v>
      </c>
      <c r="AG2954" t="str" cm="1">
        <f t="array" ref="AG2954">INDEX(AD:AD,ROW())</f>
        <v>Fashion</v>
      </c>
      <c r="AH2954">
        <f t="shared" si="940"/>
        <v>55</v>
      </c>
      <c r="AI2954" t="str">
        <f t="shared" si="933"/>
        <v>Fashion</v>
      </c>
      <c r="AK2954">
        <f t="shared" si="934"/>
        <v>2024</v>
      </c>
      <c r="AL2954">
        <f t="shared" si="935"/>
        <v>11</v>
      </c>
      <c r="AM2954">
        <f t="shared" si="936"/>
        <v>10</v>
      </c>
      <c r="AN2954">
        <f t="shared" si="937"/>
        <v>1</v>
      </c>
      <c r="AO2954" t="str">
        <f t="shared" si="938"/>
        <v>Weekend</v>
      </c>
      <c r="AR2954" s="20">
        <f t="shared" si="939"/>
        <v>0</v>
      </c>
    </row>
    <row r="2955" spans="1:44" x14ac:dyDescent="0.35">
      <c r="A2955" t="str">
        <f t="shared" si="921"/>
        <v>CUST2954</v>
      </c>
      <c r="B2955" s="2" t="s">
        <v>3291</v>
      </c>
      <c r="C2955" s="4">
        <v>44929</v>
      </c>
      <c r="D2955" s="2" t="s">
        <v>707</v>
      </c>
      <c r="E2955" t="s">
        <v>5053</v>
      </c>
      <c r="F2955" s="2" t="s">
        <v>29</v>
      </c>
      <c r="G2955" s="2" t="s">
        <v>138</v>
      </c>
      <c r="H2955" s="2">
        <v>1</v>
      </c>
      <c r="I2955" s="19">
        <v>2467.3000000000002</v>
      </c>
      <c r="J2955" s="2" t="s">
        <v>20</v>
      </c>
      <c r="K2955" s="2" t="s">
        <v>76</v>
      </c>
      <c r="L2955" s="2">
        <v>4</v>
      </c>
      <c r="M2955" s="18">
        <f t="shared" si="922"/>
        <v>2467.3000000000002</v>
      </c>
      <c r="T2955" t="str">
        <f t="shared" si="923"/>
        <v>Completed</v>
      </c>
      <c r="U2955" t="str">
        <f t="shared" si="924"/>
        <v>No</v>
      </c>
      <c r="V2955" t="str">
        <f t="shared" si="925"/>
        <v>No</v>
      </c>
      <c r="X2955">
        <f t="shared" si="926"/>
        <v>559</v>
      </c>
      <c r="Y2955">
        <f t="shared" si="927"/>
        <v>408</v>
      </c>
      <c r="Z2955" s="18">
        <f t="shared" si="928"/>
        <v>1892867.2841657216</v>
      </c>
      <c r="AA2955" s="18">
        <f t="shared" si="929"/>
        <v>199432.98236095349</v>
      </c>
      <c r="AB2955" s="17">
        <f t="shared" si="930"/>
        <v>3.8949824970828471</v>
      </c>
      <c r="AC2955" s="2" t="s">
        <v>138</v>
      </c>
      <c r="AD2955" s="2" t="s">
        <v>29</v>
      </c>
      <c r="AE2955" t="str">
        <f t="shared" si="931"/>
        <v>Fashion</v>
      </c>
      <c r="AF2955" t="str">
        <f t="shared" si="932"/>
        <v>Fashion</v>
      </c>
      <c r="AG2955" t="str" cm="1">
        <f t="array" ref="AG2955">INDEX(AD:AD,ROW())</f>
        <v>Fashion</v>
      </c>
      <c r="AH2955">
        <f t="shared" si="940"/>
        <v>53</v>
      </c>
      <c r="AI2955" t="str">
        <f t="shared" si="933"/>
        <v>Fashion</v>
      </c>
      <c r="AK2955">
        <f t="shared" si="934"/>
        <v>2023</v>
      </c>
      <c r="AL2955">
        <f t="shared" si="935"/>
        <v>1</v>
      </c>
      <c r="AM2955">
        <f t="shared" si="936"/>
        <v>3</v>
      </c>
      <c r="AN2955">
        <f t="shared" si="937"/>
        <v>3</v>
      </c>
      <c r="AO2955" t="str">
        <f t="shared" si="938"/>
        <v>Weekday</v>
      </c>
      <c r="AR2955" s="20">
        <f t="shared" si="939"/>
        <v>1</v>
      </c>
    </row>
    <row r="2956" spans="1:44" x14ac:dyDescent="0.35">
      <c r="A2956" t="str">
        <f t="shared" si="921"/>
        <v>CUST2955</v>
      </c>
      <c r="B2956" s="2" t="s">
        <v>3292</v>
      </c>
      <c r="C2956" s="4">
        <v>45608</v>
      </c>
      <c r="D2956" s="2" t="s">
        <v>114</v>
      </c>
      <c r="E2956" t="s">
        <v>5053</v>
      </c>
      <c r="F2956" s="2" t="s">
        <v>13</v>
      </c>
      <c r="G2956" s="2" t="s">
        <v>34</v>
      </c>
      <c r="H2956" s="2">
        <v>1</v>
      </c>
      <c r="I2956" s="19">
        <v>252.95</v>
      </c>
      <c r="J2956" s="2" t="s">
        <v>20</v>
      </c>
      <c r="K2956" s="2" t="s">
        <v>16</v>
      </c>
      <c r="L2956" s="2">
        <v>2</v>
      </c>
      <c r="M2956" s="18">
        <f t="shared" si="922"/>
        <v>252.95</v>
      </c>
      <c r="T2956" t="str">
        <f t="shared" si="923"/>
        <v>Completed</v>
      </c>
      <c r="U2956" t="str">
        <f t="shared" si="924"/>
        <v>No</v>
      </c>
      <c r="V2956" t="str">
        <f t="shared" si="925"/>
        <v>No</v>
      </c>
      <c r="X2956">
        <f t="shared" si="926"/>
        <v>559</v>
      </c>
      <c r="Y2956">
        <f t="shared" si="927"/>
        <v>408</v>
      </c>
      <c r="Z2956" s="18">
        <f t="shared" si="928"/>
        <v>1463424.4009529033</v>
      </c>
      <c r="AA2956" s="18">
        <f t="shared" si="929"/>
        <v>118285.78776560788</v>
      </c>
      <c r="AB2956" s="17">
        <f t="shared" si="930"/>
        <v>3.8140589569160999</v>
      </c>
      <c r="AC2956" s="2" t="s">
        <v>34</v>
      </c>
      <c r="AD2956" s="2" t="s">
        <v>13</v>
      </c>
      <c r="AE2956" t="str">
        <f t="shared" si="931"/>
        <v>Home &amp; Kitchen</v>
      </c>
      <c r="AF2956" t="str">
        <f t="shared" si="932"/>
        <v>Home &amp; Kitchen</v>
      </c>
      <c r="AG2956" t="str" cm="1">
        <f t="array" ref="AG2956">INDEX(AD:AD,ROW())</f>
        <v>Home &amp; Kitchen</v>
      </c>
      <c r="AH2956">
        <f t="shared" si="940"/>
        <v>7</v>
      </c>
      <c r="AI2956" t="str">
        <f t="shared" si="933"/>
        <v>Home &amp; Kitchen</v>
      </c>
      <c r="AK2956">
        <f t="shared" si="934"/>
        <v>2024</v>
      </c>
      <c r="AL2956">
        <f t="shared" si="935"/>
        <v>11</v>
      </c>
      <c r="AM2956">
        <f t="shared" si="936"/>
        <v>12</v>
      </c>
      <c r="AN2956">
        <f t="shared" si="937"/>
        <v>3</v>
      </c>
      <c r="AO2956" t="str">
        <f t="shared" si="938"/>
        <v>Weekday</v>
      </c>
      <c r="AR2956" s="20">
        <f t="shared" si="939"/>
        <v>0</v>
      </c>
    </row>
    <row r="2957" spans="1:44" x14ac:dyDescent="0.35">
      <c r="A2957" t="str">
        <f t="shared" si="921"/>
        <v>CUST2956</v>
      </c>
      <c r="B2957" s="2" t="s">
        <v>3293</v>
      </c>
      <c r="C2957" s="4">
        <v>45236</v>
      </c>
      <c r="D2957" s="2" t="s">
        <v>922</v>
      </c>
      <c r="E2957" t="s">
        <v>5050</v>
      </c>
      <c r="F2957" s="2" t="s">
        <v>42</v>
      </c>
      <c r="G2957" s="2" t="s">
        <v>5042</v>
      </c>
      <c r="H2957" s="2">
        <v>3</v>
      </c>
      <c r="I2957" s="19">
        <v>491.03</v>
      </c>
      <c r="J2957" s="2" t="s">
        <v>5047</v>
      </c>
      <c r="K2957" s="2" t="s">
        <v>16</v>
      </c>
      <c r="L2957" s="2">
        <v>5</v>
      </c>
      <c r="M2957" s="18">
        <f t="shared" si="922"/>
        <v>1473.09</v>
      </c>
      <c r="T2957" t="str">
        <f t="shared" si="923"/>
        <v>Completed</v>
      </c>
      <c r="U2957" t="str">
        <f t="shared" si="924"/>
        <v>Yes</v>
      </c>
      <c r="V2957" t="str">
        <f t="shared" si="925"/>
        <v>No</v>
      </c>
      <c r="X2957">
        <f t="shared" si="926"/>
        <v>589</v>
      </c>
      <c r="Y2957">
        <f t="shared" si="927"/>
        <v>426</v>
      </c>
      <c r="Z2957" s="18">
        <f t="shared" si="928"/>
        <v>1098537.4901531704</v>
      </c>
      <c r="AA2957" s="18">
        <f t="shared" si="929"/>
        <v>96724.388030634553</v>
      </c>
      <c r="AB2957" s="17">
        <f t="shared" si="930"/>
        <v>3.9001122334455669</v>
      </c>
      <c r="AC2957" s="2" t="s">
        <v>5042</v>
      </c>
      <c r="AD2957" s="2" t="s">
        <v>42</v>
      </c>
      <c r="AE2957" t="str">
        <f t="shared" si="931"/>
        <v>Beauty</v>
      </c>
      <c r="AF2957" t="str">
        <f t="shared" si="932"/>
        <v>Beauty</v>
      </c>
      <c r="AG2957" t="str" cm="1">
        <f t="array" ref="AG2957">INDEX(AD:AD,ROW())</f>
        <v>Beauty</v>
      </c>
      <c r="AH2957">
        <f t="shared" si="940"/>
        <v>18</v>
      </c>
      <c r="AI2957" t="str">
        <f t="shared" si="933"/>
        <v>Beauty</v>
      </c>
      <c r="AK2957">
        <f t="shared" si="934"/>
        <v>2023</v>
      </c>
      <c r="AL2957">
        <f t="shared" si="935"/>
        <v>11</v>
      </c>
      <c r="AM2957">
        <f t="shared" si="936"/>
        <v>6</v>
      </c>
      <c r="AN2957">
        <f t="shared" si="937"/>
        <v>2</v>
      </c>
      <c r="AO2957" t="str">
        <f t="shared" si="938"/>
        <v>Weekday</v>
      </c>
      <c r="AR2957" s="20">
        <f t="shared" si="939"/>
        <v>0</v>
      </c>
    </row>
    <row r="2958" spans="1:44" x14ac:dyDescent="0.35">
      <c r="A2958" t="str">
        <f t="shared" si="921"/>
        <v>CUST2957</v>
      </c>
      <c r="B2958" s="2" t="s">
        <v>3294</v>
      </c>
      <c r="C2958" s="4">
        <v>45807</v>
      </c>
      <c r="D2958" s="2" t="s">
        <v>583</v>
      </c>
      <c r="E2958" t="s">
        <v>5049</v>
      </c>
      <c r="F2958" s="2" t="s">
        <v>13</v>
      </c>
      <c r="G2958" s="2" t="s">
        <v>37</v>
      </c>
      <c r="H2958" s="2">
        <v>3</v>
      </c>
      <c r="I2958" s="19">
        <v>1608.88</v>
      </c>
      <c r="J2958" s="2" t="s">
        <v>5047</v>
      </c>
      <c r="K2958" s="2" t="s">
        <v>16</v>
      </c>
      <c r="L2958" s="2">
        <v>4</v>
      </c>
      <c r="M2958" s="18">
        <f t="shared" si="922"/>
        <v>4826.6400000000003</v>
      </c>
      <c r="T2958" t="str">
        <f t="shared" si="923"/>
        <v>Completed</v>
      </c>
      <c r="U2958" t="str">
        <f t="shared" si="924"/>
        <v>Yes</v>
      </c>
      <c r="V2958" t="str">
        <f t="shared" si="925"/>
        <v>No</v>
      </c>
      <c r="X2958">
        <f t="shared" si="926"/>
        <v>595</v>
      </c>
      <c r="Y2958">
        <f t="shared" si="927"/>
        <v>444</v>
      </c>
      <c r="Z2958" s="18">
        <f t="shared" si="928"/>
        <v>1463424.4009529033</v>
      </c>
      <c r="AA2958" s="18">
        <f t="shared" si="929"/>
        <v>118285.78776560788</v>
      </c>
      <c r="AB2958" s="17">
        <f t="shared" si="930"/>
        <v>3.8140589569160999</v>
      </c>
      <c r="AC2958" s="2" t="s">
        <v>37</v>
      </c>
      <c r="AD2958" s="2" t="s">
        <v>13</v>
      </c>
      <c r="AE2958" t="str">
        <f t="shared" si="931"/>
        <v>Home &amp; Kitchen</v>
      </c>
      <c r="AF2958" t="str">
        <f t="shared" si="932"/>
        <v>Home &amp; Kitchen</v>
      </c>
      <c r="AG2958" t="str" cm="1">
        <f t="array" ref="AG2958">INDEX(AD:AD,ROW())</f>
        <v>Home &amp; Kitchen</v>
      </c>
      <c r="AH2958">
        <f t="shared" si="940"/>
        <v>8</v>
      </c>
      <c r="AI2958" t="str">
        <f t="shared" si="933"/>
        <v>Home &amp; Kitchen</v>
      </c>
      <c r="AK2958">
        <f t="shared" si="934"/>
        <v>2025</v>
      </c>
      <c r="AL2958">
        <f t="shared" si="935"/>
        <v>5</v>
      </c>
      <c r="AM2958">
        <f t="shared" si="936"/>
        <v>30</v>
      </c>
      <c r="AN2958">
        <f t="shared" si="937"/>
        <v>6</v>
      </c>
      <c r="AO2958" t="str">
        <f t="shared" si="938"/>
        <v>Weekday</v>
      </c>
      <c r="AR2958" s="20">
        <f t="shared" si="939"/>
        <v>0</v>
      </c>
    </row>
    <row r="2959" spans="1:44" x14ac:dyDescent="0.35">
      <c r="A2959" t="str">
        <f t="shared" si="921"/>
        <v>CUST2958</v>
      </c>
      <c r="B2959" s="2" t="s">
        <v>3295</v>
      </c>
      <c r="C2959" s="4">
        <v>45726</v>
      </c>
      <c r="D2959" s="2" t="s">
        <v>1776</v>
      </c>
      <c r="E2959" t="s">
        <v>5050</v>
      </c>
      <c r="F2959" s="2" t="s">
        <v>29</v>
      </c>
      <c r="G2959" s="2" t="s">
        <v>121</v>
      </c>
      <c r="H2959" s="2">
        <v>2</v>
      </c>
      <c r="I2959" s="19">
        <v>461.85</v>
      </c>
      <c r="J2959" s="2" t="s">
        <v>5047</v>
      </c>
      <c r="K2959" s="2" t="s">
        <v>16</v>
      </c>
      <c r="L2959" s="2">
        <v>5</v>
      </c>
      <c r="M2959" s="18">
        <f t="shared" si="922"/>
        <v>923.7</v>
      </c>
      <c r="T2959" t="str">
        <f t="shared" si="923"/>
        <v>Completed</v>
      </c>
      <c r="U2959" t="str">
        <f t="shared" si="924"/>
        <v>No</v>
      </c>
      <c r="V2959" t="str">
        <f t="shared" si="925"/>
        <v>No</v>
      </c>
      <c r="X2959">
        <f t="shared" si="926"/>
        <v>589</v>
      </c>
      <c r="Y2959">
        <f t="shared" si="927"/>
        <v>426</v>
      </c>
      <c r="Z2959" s="18">
        <f t="shared" si="928"/>
        <v>1892867.2841657216</v>
      </c>
      <c r="AA2959" s="18">
        <f t="shared" si="929"/>
        <v>199432.98236095349</v>
      </c>
      <c r="AB2959" s="17">
        <f t="shared" si="930"/>
        <v>3.8949824970828471</v>
      </c>
      <c r="AC2959" s="2" t="s">
        <v>121</v>
      </c>
      <c r="AD2959" s="2" t="s">
        <v>29</v>
      </c>
      <c r="AE2959" t="str">
        <f t="shared" si="931"/>
        <v>Fashion</v>
      </c>
      <c r="AF2959" t="str">
        <f t="shared" si="932"/>
        <v>Fashion</v>
      </c>
      <c r="AG2959" t="str" cm="1">
        <f t="array" ref="AG2959">INDEX(AD:AD,ROW())</f>
        <v>Fashion</v>
      </c>
      <c r="AH2959">
        <f t="shared" si="940"/>
        <v>45</v>
      </c>
      <c r="AI2959" t="str">
        <f t="shared" si="933"/>
        <v>Fashion</v>
      </c>
      <c r="AK2959">
        <f t="shared" si="934"/>
        <v>2025</v>
      </c>
      <c r="AL2959">
        <f t="shared" si="935"/>
        <v>3</v>
      </c>
      <c r="AM2959">
        <f t="shared" si="936"/>
        <v>10</v>
      </c>
      <c r="AN2959">
        <f t="shared" si="937"/>
        <v>2</v>
      </c>
      <c r="AO2959" t="str">
        <f t="shared" si="938"/>
        <v>Weekday</v>
      </c>
      <c r="AR2959" s="20">
        <f t="shared" si="939"/>
        <v>0</v>
      </c>
    </row>
    <row r="2960" spans="1:44" x14ac:dyDescent="0.35">
      <c r="A2960" t="str">
        <f t="shared" si="921"/>
        <v>CUST2959</v>
      </c>
      <c r="B2960" s="2" t="s">
        <v>3296</v>
      </c>
      <c r="C2960" s="4">
        <v>45242</v>
      </c>
      <c r="D2960" s="2" t="s">
        <v>357</v>
      </c>
      <c r="E2960" t="s">
        <v>5050</v>
      </c>
      <c r="F2960" s="2" t="s">
        <v>29</v>
      </c>
      <c r="G2960" s="2" t="s">
        <v>121</v>
      </c>
      <c r="H2960" s="2">
        <v>1</v>
      </c>
      <c r="I2960" s="19">
        <v>648.34</v>
      </c>
      <c r="J2960" s="2" t="s">
        <v>20</v>
      </c>
      <c r="K2960" s="2" t="s">
        <v>16</v>
      </c>
      <c r="L2960" s="2">
        <v>3</v>
      </c>
      <c r="M2960" s="18">
        <f t="shared" si="922"/>
        <v>648.34</v>
      </c>
      <c r="T2960" t="str">
        <f t="shared" si="923"/>
        <v>Completed</v>
      </c>
      <c r="U2960" t="str">
        <f t="shared" si="924"/>
        <v>No</v>
      </c>
      <c r="V2960" t="str">
        <f t="shared" si="925"/>
        <v>No</v>
      </c>
      <c r="X2960">
        <f t="shared" si="926"/>
        <v>589</v>
      </c>
      <c r="Y2960">
        <f t="shared" si="927"/>
        <v>426</v>
      </c>
      <c r="Z2960" s="18">
        <f t="shared" si="928"/>
        <v>1892867.2841657216</v>
      </c>
      <c r="AA2960" s="18">
        <f t="shared" si="929"/>
        <v>199432.98236095349</v>
      </c>
      <c r="AB2960" s="17">
        <f t="shared" si="930"/>
        <v>3.8949824970828471</v>
      </c>
      <c r="AC2960" s="2" t="s">
        <v>121</v>
      </c>
      <c r="AD2960" s="2" t="s">
        <v>29</v>
      </c>
      <c r="AE2960" t="str">
        <f t="shared" si="931"/>
        <v>Fashion</v>
      </c>
      <c r="AF2960" t="str">
        <f t="shared" si="932"/>
        <v>Fashion</v>
      </c>
      <c r="AG2960" t="str" cm="1">
        <f t="array" ref="AG2960">INDEX(AD:AD,ROW())</f>
        <v>Fashion</v>
      </c>
      <c r="AH2960">
        <f t="shared" si="940"/>
        <v>45</v>
      </c>
      <c r="AI2960" t="str">
        <f t="shared" si="933"/>
        <v>Fashion</v>
      </c>
      <c r="AK2960">
        <f t="shared" si="934"/>
        <v>2023</v>
      </c>
      <c r="AL2960">
        <f t="shared" si="935"/>
        <v>11</v>
      </c>
      <c r="AM2960">
        <f t="shared" si="936"/>
        <v>12</v>
      </c>
      <c r="AN2960">
        <f t="shared" si="937"/>
        <v>1</v>
      </c>
      <c r="AO2960" t="str">
        <f t="shared" si="938"/>
        <v>Weekend</v>
      </c>
      <c r="AR2960" s="20">
        <f t="shared" si="939"/>
        <v>0</v>
      </c>
    </row>
    <row r="2961" spans="1:44" x14ac:dyDescent="0.35">
      <c r="A2961" t="str">
        <f t="shared" si="921"/>
        <v>CUST2960</v>
      </c>
      <c r="B2961" s="2" t="s">
        <v>3297</v>
      </c>
      <c r="C2961" s="4">
        <v>45415</v>
      </c>
      <c r="D2961" s="2" t="s">
        <v>878</v>
      </c>
      <c r="E2961" t="s">
        <v>5051</v>
      </c>
      <c r="F2961" s="2" t="s">
        <v>23</v>
      </c>
      <c r="G2961" s="2" t="s">
        <v>24</v>
      </c>
      <c r="H2961" s="2">
        <v>2</v>
      </c>
      <c r="I2961" s="19">
        <v>494.1</v>
      </c>
      <c r="J2961" s="2" t="s">
        <v>15</v>
      </c>
      <c r="K2961" s="2" t="s">
        <v>103</v>
      </c>
      <c r="L2961" s="2">
        <v>4</v>
      </c>
      <c r="M2961" s="18">
        <f t="shared" si="922"/>
        <v>988.2</v>
      </c>
      <c r="T2961" t="str">
        <f t="shared" si="923"/>
        <v>Lost Sale</v>
      </c>
      <c r="U2961" t="str">
        <f t="shared" si="924"/>
        <v>No</v>
      </c>
      <c r="V2961" t="str">
        <f t="shared" si="925"/>
        <v>Yes</v>
      </c>
      <c r="X2961">
        <f t="shared" si="926"/>
        <v>619</v>
      </c>
      <c r="Y2961">
        <f t="shared" si="927"/>
        <v>468</v>
      </c>
      <c r="Z2961" s="18">
        <f t="shared" si="928"/>
        <v>594714.6477588166</v>
      </c>
      <c r="AA2961" s="18">
        <f t="shared" si="929"/>
        <v>60882.938065984097</v>
      </c>
      <c r="AB2961" s="17">
        <f t="shared" si="930"/>
        <v>3.804733727810651</v>
      </c>
      <c r="AC2961" s="2" t="s">
        <v>24</v>
      </c>
      <c r="AD2961" s="2" t="s">
        <v>23</v>
      </c>
      <c r="AE2961" t="str">
        <f t="shared" si="931"/>
        <v>Books</v>
      </c>
      <c r="AF2961" t="str">
        <f t="shared" si="932"/>
        <v>Books</v>
      </c>
      <c r="AG2961" t="str" cm="1">
        <f t="array" ref="AG2961">INDEX(AD:AD,ROW())</f>
        <v>Books</v>
      </c>
      <c r="AH2961">
        <f t="shared" si="940"/>
        <v>4</v>
      </c>
      <c r="AI2961" t="str">
        <f t="shared" si="933"/>
        <v>Books</v>
      </c>
      <c r="AK2961">
        <f t="shared" si="934"/>
        <v>2024</v>
      </c>
      <c r="AL2961">
        <f t="shared" si="935"/>
        <v>5</v>
      </c>
      <c r="AM2961">
        <f t="shared" si="936"/>
        <v>3</v>
      </c>
      <c r="AN2961">
        <f t="shared" si="937"/>
        <v>6</v>
      </c>
      <c r="AO2961" t="str">
        <f t="shared" si="938"/>
        <v>Weekday</v>
      </c>
      <c r="AR2961" s="20">
        <f t="shared" si="939"/>
        <v>1</v>
      </c>
    </row>
    <row r="2962" spans="1:44" x14ac:dyDescent="0.35">
      <c r="A2962" t="str">
        <f t="shared" si="921"/>
        <v>CUST2961</v>
      </c>
      <c r="B2962" s="2" t="s">
        <v>3298</v>
      </c>
      <c r="C2962" s="4">
        <v>45130</v>
      </c>
      <c r="D2962" s="2" t="s">
        <v>150</v>
      </c>
      <c r="E2962" t="s">
        <v>5052</v>
      </c>
      <c r="F2962" s="2" t="s">
        <v>29</v>
      </c>
      <c r="G2962" s="2" t="s">
        <v>121</v>
      </c>
      <c r="H2962" s="2">
        <v>1</v>
      </c>
      <c r="I2962" s="19">
        <v>2278.3200000000002</v>
      </c>
      <c r="J2962" s="2" t="s">
        <v>15</v>
      </c>
      <c r="K2962" s="2" t="s">
        <v>31</v>
      </c>
      <c r="L2962" s="2">
        <v>5</v>
      </c>
      <c r="M2962" s="18">
        <f t="shared" si="922"/>
        <v>2278.3200000000002</v>
      </c>
      <c r="T2962" t="str">
        <f t="shared" si="923"/>
        <v>Pending</v>
      </c>
      <c r="U2962" t="str">
        <f t="shared" si="924"/>
        <v>No</v>
      </c>
      <c r="V2962" t="str">
        <f t="shared" si="925"/>
        <v>Yes</v>
      </c>
      <c r="X2962">
        <f t="shared" si="926"/>
        <v>573</v>
      </c>
      <c r="Y2962">
        <f t="shared" si="927"/>
        <v>450</v>
      </c>
      <c r="Z2962" s="18">
        <f t="shared" si="928"/>
        <v>1892867.2841657216</v>
      </c>
      <c r="AA2962" s="18">
        <f t="shared" si="929"/>
        <v>199432.98236095349</v>
      </c>
      <c r="AB2962" s="17">
        <f t="shared" si="930"/>
        <v>3.8949824970828471</v>
      </c>
      <c r="AC2962" s="2" t="s">
        <v>121</v>
      </c>
      <c r="AD2962" s="2" t="s">
        <v>29</v>
      </c>
      <c r="AE2962" t="str">
        <f t="shared" si="931"/>
        <v>Fashion</v>
      </c>
      <c r="AF2962" t="str">
        <f t="shared" si="932"/>
        <v>Fashion</v>
      </c>
      <c r="AG2962" t="str" cm="1">
        <f t="array" ref="AG2962">INDEX(AD:AD,ROW())</f>
        <v>Fashion</v>
      </c>
      <c r="AH2962">
        <f t="shared" si="940"/>
        <v>45</v>
      </c>
      <c r="AI2962" t="str">
        <f t="shared" si="933"/>
        <v>Fashion</v>
      </c>
      <c r="AK2962">
        <f t="shared" si="934"/>
        <v>2023</v>
      </c>
      <c r="AL2962">
        <f t="shared" si="935"/>
        <v>7</v>
      </c>
      <c r="AM2962">
        <f t="shared" si="936"/>
        <v>23</v>
      </c>
      <c r="AN2962">
        <f t="shared" si="937"/>
        <v>1</v>
      </c>
      <c r="AO2962" t="str">
        <f t="shared" si="938"/>
        <v>Weekend</v>
      </c>
      <c r="AR2962" s="20">
        <f t="shared" si="939"/>
        <v>0</v>
      </c>
    </row>
    <row r="2963" spans="1:44" x14ac:dyDescent="0.35">
      <c r="A2963" t="str">
        <f t="shared" si="921"/>
        <v>CUST2962</v>
      </c>
      <c r="B2963" s="2" t="s">
        <v>3299</v>
      </c>
      <c r="C2963" s="4">
        <v>45131</v>
      </c>
      <c r="D2963" s="2" t="s">
        <v>469</v>
      </c>
      <c r="E2963" t="s">
        <v>5051</v>
      </c>
      <c r="F2963" s="2" t="s">
        <v>23</v>
      </c>
      <c r="G2963" s="2" t="s">
        <v>65</v>
      </c>
      <c r="H2963" s="2">
        <v>1</v>
      </c>
      <c r="I2963" s="19">
        <v>531.65</v>
      </c>
      <c r="J2963" s="2" t="s">
        <v>5046</v>
      </c>
      <c r="K2963" s="2" t="s">
        <v>16</v>
      </c>
      <c r="L2963" s="2">
        <v>5</v>
      </c>
      <c r="M2963" s="18">
        <f t="shared" si="922"/>
        <v>531.65</v>
      </c>
      <c r="T2963" t="str">
        <f t="shared" si="923"/>
        <v>Completed</v>
      </c>
      <c r="U2963" t="str">
        <f t="shared" si="924"/>
        <v>No</v>
      </c>
      <c r="V2963" t="str">
        <f t="shared" si="925"/>
        <v>No</v>
      </c>
      <c r="X2963">
        <f t="shared" si="926"/>
        <v>619</v>
      </c>
      <c r="Y2963">
        <f t="shared" si="927"/>
        <v>468</v>
      </c>
      <c r="Z2963" s="18">
        <f t="shared" si="928"/>
        <v>594714.6477588166</v>
      </c>
      <c r="AA2963" s="18">
        <f t="shared" si="929"/>
        <v>60882.938065984097</v>
      </c>
      <c r="AB2963" s="17">
        <f t="shared" si="930"/>
        <v>3.804733727810651</v>
      </c>
      <c r="AC2963" s="2" t="s">
        <v>65</v>
      </c>
      <c r="AD2963" s="2" t="s">
        <v>23</v>
      </c>
      <c r="AE2963" t="str">
        <f t="shared" si="931"/>
        <v>Books</v>
      </c>
      <c r="AF2963" t="str">
        <f t="shared" si="932"/>
        <v>Books</v>
      </c>
      <c r="AG2963" t="str" cm="1">
        <f t="array" ref="AG2963">INDEX(AD:AD,ROW())</f>
        <v>Books</v>
      </c>
      <c r="AH2963">
        <f t="shared" si="940"/>
        <v>19</v>
      </c>
      <c r="AI2963" t="str">
        <f t="shared" si="933"/>
        <v>Books</v>
      </c>
      <c r="AK2963">
        <f t="shared" si="934"/>
        <v>2023</v>
      </c>
      <c r="AL2963">
        <f t="shared" si="935"/>
        <v>7</v>
      </c>
      <c r="AM2963">
        <f t="shared" si="936"/>
        <v>24</v>
      </c>
      <c r="AN2963">
        <f t="shared" si="937"/>
        <v>2</v>
      </c>
      <c r="AO2963" t="str">
        <f t="shared" si="938"/>
        <v>Weekday</v>
      </c>
      <c r="AR2963" s="20">
        <f t="shared" si="939"/>
        <v>0</v>
      </c>
    </row>
    <row r="2964" spans="1:44" x14ac:dyDescent="0.35">
      <c r="A2964" t="str">
        <f t="shared" si="921"/>
        <v>CUST2963</v>
      </c>
      <c r="B2964" s="2" t="s">
        <v>3300</v>
      </c>
      <c r="C2964" s="4">
        <v>45029</v>
      </c>
      <c r="D2964" s="2" t="s">
        <v>817</v>
      </c>
      <c r="E2964" t="s">
        <v>5048</v>
      </c>
      <c r="F2964" s="2" t="s">
        <v>23</v>
      </c>
      <c r="G2964" s="2" t="s">
        <v>68</v>
      </c>
      <c r="H2964" s="2">
        <v>2</v>
      </c>
      <c r="I2964" s="19">
        <v>144.6</v>
      </c>
      <c r="J2964" s="2" t="s">
        <v>15</v>
      </c>
      <c r="K2964" s="2" t="s">
        <v>16</v>
      </c>
      <c r="L2964" s="2">
        <v>1</v>
      </c>
      <c r="M2964" s="18">
        <f t="shared" si="922"/>
        <v>289.2</v>
      </c>
      <c r="T2964" t="str">
        <f t="shared" si="923"/>
        <v>Completed</v>
      </c>
      <c r="U2964" t="str">
        <f t="shared" si="924"/>
        <v>No</v>
      </c>
      <c r="V2964" t="str">
        <f t="shared" si="925"/>
        <v>No</v>
      </c>
      <c r="X2964">
        <f t="shared" si="926"/>
        <v>590</v>
      </c>
      <c r="Y2964">
        <f t="shared" si="927"/>
        <v>451</v>
      </c>
      <c r="Z2964" s="18">
        <f t="shared" si="928"/>
        <v>594714.6477588166</v>
      </c>
      <c r="AA2964" s="18">
        <f t="shared" si="929"/>
        <v>60882.938065984097</v>
      </c>
      <c r="AB2964" s="17">
        <f t="shared" si="930"/>
        <v>3.804733727810651</v>
      </c>
      <c r="AC2964" s="2" t="s">
        <v>68</v>
      </c>
      <c r="AD2964" s="2" t="s">
        <v>23</v>
      </c>
      <c r="AE2964" t="str">
        <f t="shared" si="931"/>
        <v>Books</v>
      </c>
      <c r="AF2964" t="str">
        <f t="shared" si="932"/>
        <v>Books</v>
      </c>
      <c r="AG2964" t="str" cm="1">
        <f t="array" ref="AG2964">INDEX(AD:AD,ROW())</f>
        <v>Books</v>
      </c>
      <c r="AH2964">
        <f t="shared" si="940"/>
        <v>20</v>
      </c>
      <c r="AI2964" t="str">
        <f t="shared" si="933"/>
        <v>Books</v>
      </c>
      <c r="AK2964">
        <f t="shared" si="934"/>
        <v>2023</v>
      </c>
      <c r="AL2964">
        <f t="shared" si="935"/>
        <v>4</v>
      </c>
      <c r="AM2964">
        <f t="shared" si="936"/>
        <v>13</v>
      </c>
      <c r="AN2964">
        <f t="shared" si="937"/>
        <v>5</v>
      </c>
      <c r="AO2964" t="str">
        <f t="shared" si="938"/>
        <v>Weekday</v>
      </c>
      <c r="AR2964" s="20">
        <f t="shared" si="939"/>
        <v>0</v>
      </c>
    </row>
    <row r="2965" spans="1:44" x14ac:dyDescent="0.35">
      <c r="A2965" t="str">
        <f t="shared" si="921"/>
        <v>CUST2964</v>
      </c>
      <c r="B2965" s="2" t="s">
        <v>3301</v>
      </c>
      <c r="C2965" s="4">
        <v>44998</v>
      </c>
      <c r="D2965" s="2" t="s">
        <v>333</v>
      </c>
      <c r="E2965" t="s">
        <v>5051</v>
      </c>
      <c r="F2965" s="2" t="s">
        <v>42</v>
      </c>
      <c r="G2965" s="2" t="s">
        <v>5042</v>
      </c>
      <c r="H2965" s="2">
        <v>2</v>
      </c>
      <c r="I2965" s="19">
        <v>241.33</v>
      </c>
      <c r="J2965" s="2" t="s">
        <v>20</v>
      </c>
      <c r="K2965" s="2" t="s">
        <v>16</v>
      </c>
      <c r="L2965" s="2">
        <v>3</v>
      </c>
      <c r="M2965" s="18">
        <f t="shared" si="922"/>
        <v>482.66</v>
      </c>
      <c r="T2965" t="str">
        <f t="shared" si="923"/>
        <v>Completed</v>
      </c>
      <c r="U2965" t="str">
        <f t="shared" si="924"/>
        <v>No</v>
      </c>
      <c r="V2965" t="str">
        <f t="shared" si="925"/>
        <v>No</v>
      </c>
      <c r="X2965">
        <f t="shared" si="926"/>
        <v>619</v>
      </c>
      <c r="Y2965">
        <f t="shared" si="927"/>
        <v>468</v>
      </c>
      <c r="Z2965" s="18">
        <f t="shared" si="928"/>
        <v>1098537.4901531704</v>
      </c>
      <c r="AA2965" s="18">
        <f t="shared" si="929"/>
        <v>96724.388030634553</v>
      </c>
      <c r="AB2965" s="17">
        <f t="shared" si="930"/>
        <v>3.9001122334455669</v>
      </c>
      <c r="AC2965" s="2" t="s">
        <v>5042</v>
      </c>
      <c r="AD2965" s="2" t="s">
        <v>42</v>
      </c>
      <c r="AE2965" t="str">
        <f t="shared" si="931"/>
        <v>Beauty</v>
      </c>
      <c r="AF2965" t="str">
        <f t="shared" si="932"/>
        <v>Beauty</v>
      </c>
      <c r="AG2965" t="str" cm="1">
        <f t="array" ref="AG2965">INDEX(AD:AD,ROW())</f>
        <v>Beauty</v>
      </c>
      <c r="AH2965">
        <f t="shared" si="940"/>
        <v>18</v>
      </c>
      <c r="AI2965" t="str">
        <f t="shared" si="933"/>
        <v>Beauty</v>
      </c>
      <c r="AK2965">
        <f t="shared" si="934"/>
        <v>2023</v>
      </c>
      <c r="AL2965">
        <f t="shared" si="935"/>
        <v>3</v>
      </c>
      <c r="AM2965">
        <f t="shared" si="936"/>
        <v>13</v>
      </c>
      <c r="AN2965">
        <f t="shared" si="937"/>
        <v>2</v>
      </c>
      <c r="AO2965" t="str">
        <f t="shared" si="938"/>
        <v>Weekday</v>
      </c>
      <c r="AR2965" s="20">
        <f t="shared" si="939"/>
        <v>0</v>
      </c>
    </row>
    <row r="2966" spans="1:44" x14ac:dyDescent="0.35">
      <c r="A2966" t="str">
        <f t="shared" si="921"/>
        <v>CUST2965</v>
      </c>
      <c r="B2966" s="2" t="s">
        <v>3302</v>
      </c>
      <c r="C2966" s="4">
        <v>45165</v>
      </c>
      <c r="D2966" s="2" t="s">
        <v>205</v>
      </c>
      <c r="E2966" t="s">
        <v>5055</v>
      </c>
      <c r="F2966" s="2" t="s">
        <v>23</v>
      </c>
      <c r="G2966" s="2" t="s">
        <v>65</v>
      </c>
      <c r="H2966" s="2">
        <v>2</v>
      </c>
      <c r="I2966" s="19">
        <v>464.62</v>
      </c>
      <c r="J2966" s="2" t="s">
        <v>5046</v>
      </c>
      <c r="K2966" s="2" t="s">
        <v>16</v>
      </c>
      <c r="L2966" s="2">
        <v>5</v>
      </c>
      <c r="M2966" s="18">
        <f t="shared" si="922"/>
        <v>929.24</v>
      </c>
      <c r="T2966" t="str">
        <f t="shared" si="923"/>
        <v>Completed</v>
      </c>
      <c r="U2966" t="str">
        <f t="shared" si="924"/>
        <v>No</v>
      </c>
      <c r="V2966" t="str">
        <f t="shared" si="925"/>
        <v>No</v>
      </c>
      <c r="X2966">
        <f t="shared" si="926"/>
        <v>567</v>
      </c>
      <c r="Y2966">
        <f t="shared" si="927"/>
        <v>440</v>
      </c>
      <c r="Z2966" s="18">
        <f t="shared" si="928"/>
        <v>594714.6477588166</v>
      </c>
      <c r="AA2966" s="18">
        <f t="shared" si="929"/>
        <v>60882.938065984097</v>
      </c>
      <c r="AB2966" s="17">
        <f t="shared" si="930"/>
        <v>3.804733727810651</v>
      </c>
      <c r="AC2966" s="2" t="s">
        <v>65</v>
      </c>
      <c r="AD2966" s="2" t="s">
        <v>23</v>
      </c>
      <c r="AE2966" t="str">
        <f t="shared" si="931"/>
        <v>Books</v>
      </c>
      <c r="AF2966" t="str">
        <f t="shared" si="932"/>
        <v>Books</v>
      </c>
      <c r="AG2966" t="str" cm="1">
        <f t="array" ref="AG2966">INDEX(AD:AD,ROW())</f>
        <v>Books</v>
      </c>
      <c r="AH2966">
        <f t="shared" si="940"/>
        <v>19</v>
      </c>
      <c r="AI2966" t="str">
        <f t="shared" si="933"/>
        <v>Books</v>
      </c>
      <c r="AK2966">
        <f t="shared" si="934"/>
        <v>2023</v>
      </c>
      <c r="AL2966">
        <f t="shared" si="935"/>
        <v>8</v>
      </c>
      <c r="AM2966">
        <f t="shared" si="936"/>
        <v>27</v>
      </c>
      <c r="AN2966">
        <f t="shared" si="937"/>
        <v>1</v>
      </c>
      <c r="AO2966" t="str">
        <f t="shared" si="938"/>
        <v>Weekend</v>
      </c>
      <c r="AR2966" s="20">
        <f t="shared" si="939"/>
        <v>0</v>
      </c>
    </row>
    <row r="2967" spans="1:44" x14ac:dyDescent="0.35">
      <c r="A2967" t="str">
        <f t="shared" si="921"/>
        <v>CUST2966</v>
      </c>
      <c r="B2967" s="2" t="s">
        <v>3303</v>
      </c>
      <c r="C2967" s="4">
        <v>45597</v>
      </c>
      <c r="D2967" s="2" t="s">
        <v>522</v>
      </c>
      <c r="E2967" t="s">
        <v>5052</v>
      </c>
      <c r="F2967" s="2" t="s">
        <v>29</v>
      </c>
      <c r="G2967" s="2" t="s">
        <v>30</v>
      </c>
      <c r="H2967" s="2">
        <v>2</v>
      </c>
      <c r="I2967" s="19">
        <v>498.76</v>
      </c>
      <c r="J2967" s="2" t="s">
        <v>5046</v>
      </c>
      <c r="K2967" s="2" t="s">
        <v>16</v>
      </c>
      <c r="L2967" s="2">
        <v>5</v>
      </c>
      <c r="M2967" s="18">
        <f t="shared" si="922"/>
        <v>997.52</v>
      </c>
      <c r="T2967" t="str">
        <f t="shared" si="923"/>
        <v>Completed</v>
      </c>
      <c r="U2967" t="str">
        <f t="shared" si="924"/>
        <v>No</v>
      </c>
      <c r="V2967" t="str">
        <f t="shared" si="925"/>
        <v>No</v>
      </c>
      <c r="X2967">
        <f t="shared" si="926"/>
        <v>573</v>
      </c>
      <c r="Y2967">
        <f t="shared" si="927"/>
        <v>450</v>
      </c>
      <c r="Z2967" s="18">
        <f t="shared" si="928"/>
        <v>1892867.2841657216</v>
      </c>
      <c r="AA2967" s="18">
        <f t="shared" si="929"/>
        <v>199432.98236095349</v>
      </c>
      <c r="AB2967" s="17">
        <f t="shared" si="930"/>
        <v>3.8949824970828471</v>
      </c>
      <c r="AC2967" s="2" t="s">
        <v>30</v>
      </c>
      <c r="AD2967" s="2" t="s">
        <v>29</v>
      </c>
      <c r="AE2967" t="str">
        <f t="shared" si="931"/>
        <v>Fashion</v>
      </c>
      <c r="AF2967" t="str">
        <f t="shared" si="932"/>
        <v>Fashion</v>
      </c>
      <c r="AG2967" t="str" cm="1">
        <f t="array" ref="AG2967">INDEX(AD:AD,ROW())</f>
        <v>Fashion</v>
      </c>
      <c r="AH2967">
        <f t="shared" si="940"/>
        <v>6</v>
      </c>
      <c r="AI2967" t="str">
        <f t="shared" si="933"/>
        <v>Fashion</v>
      </c>
      <c r="AK2967">
        <f t="shared" si="934"/>
        <v>2024</v>
      </c>
      <c r="AL2967">
        <f t="shared" si="935"/>
        <v>11</v>
      </c>
      <c r="AM2967">
        <f t="shared" si="936"/>
        <v>1</v>
      </c>
      <c r="AN2967">
        <f t="shared" si="937"/>
        <v>6</v>
      </c>
      <c r="AO2967" t="str">
        <f t="shared" si="938"/>
        <v>Weekday</v>
      </c>
      <c r="AR2967" s="20">
        <f t="shared" si="939"/>
        <v>0</v>
      </c>
    </row>
    <row r="2968" spans="1:44" x14ac:dyDescent="0.35">
      <c r="A2968" t="str">
        <f t="shared" si="921"/>
        <v>CUST2967</v>
      </c>
      <c r="B2968" s="2" t="s">
        <v>3304</v>
      </c>
      <c r="C2968" s="4">
        <v>45609</v>
      </c>
      <c r="D2968" s="2" t="s">
        <v>285</v>
      </c>
      <c r="E2968" t="s">
        <v>5055</v>
      </c>
      <c r="F2968" s="2" t="s">
        <v>29</v>
      </c>
      <c r="G2968" s="2" t="s">
        <v>121</v>
      </c>
      <c r="H2968" s="2">
        <v>1</v>
      </c>
      <c r="I2968" s="19">
        <v>379.43</v>
      </c>
      <c r="J2968" s="2" t="s">
        <v>50</v>
      </c>
      <c r="K2968" s="2" t="s">
        <v>16</v>
      </c>
      <c r="L2968" s="2">
        <v>2</v>
      </c>
      <c r="M2968" s="18">
        <f t="shared" si="922"/>
        <v>379.43</v>
      </c>
      <c r="T2968" t="str">
        <f t="shared" si="923"/>
        <v>Completed</v>
      </c>
      <c r="U2968" t="str">
        <f t="shared" si="924"/>
        <v>No</v>
      </c>
      <c r="V2968" t="str">
        <f t="shared" si="925"/>
        <v>No</v>
      </c>
      <c r="X2968">
        <f t="shared" si="926"/>
        <v>567</v>
      </c>
      <c r="Y2968">
        <f t="shared" si="927"/>
        <v>440</v>
      </c>
      <c r="Z2968" s="18">
        <f t="shared" si="928"/>
        <v>1892867.2841657216</v>
      </c>
      <c r="AA2968" s="18">
        <f t="shared" si="929"/>
        <v>199432.98236095349</v>
      </c>
      <c r="AB2968" s="17">
        <f t="shared" si="930"/>
        <v>3.8949824970828471</v>
      </c>
      <c r="AC2968" s="2" t="s">
        <v>121</v>
      </c>
      <c r="AD2968" s="2" t="s">
        <v>29</v>
      </c>
      <c r="AE2968" t="str">
        <f t="shared" si="931"/>
        <v>Fashion</v>
      </c>
      <c r="AF2968" t="str">
        <f t="shared" si="932"/>
        <v>Fashion</v>
      </c>
      <c r="AG2968" t="str" cm="1">
        <f t="array" ref="AG2968">INDEX(AD:AD,ROW())</f>
        <v>Fashion</v>
      </c>
      <c r="AH2968">
        <f t="shared" si="940"/>
        <v>45</v>
      </c>
      <c r="AI2968" t="str">
        <f t="shared" si="933"/>
        <v>Fashion</v>
      </c>
      <c r="AK2968">
        <f t="shared" si="934"/>
        <v>2024</v>
      </c>
      <c r="AL2968">
        <f t="shared" si="935"/>
        <v>11</v>
      </c>
      <c r="AM2968">
        <f t="shared" si="936"/>
        <v>13</v>
      </c>
      <c r="AN2968">
        <f t="shared" si="937"/>
        <v>4</v>
      </c>
      <c r="AO2968" t="str">
        <f t="shared" si="938"/>
        <v>Weekday</v>
      </c>
      <c r="AR2968" s="20">
        <f t="shared" si="939"/>
        <v>0</v>
      </c>
    </row>
    <row r="2969" spans="1:44" x14ac:dyDescent="0.35">
      <c r="A2969" t="str">
        <f t="shared" si="921"/>
        <v>CUST2968</v>
      </c>
      <c r="B2969" s="2" t="s">
        <v>3305</v>
      </c>
      <c r="C2969" s="4">
        <v>45790</v>
      </c>
      <c r="D2969" s="2" t="s">
        <v>1776</v>
      </c>
      <c r="E2969" t="s">
        <v>5054</v>
      </c>
      <c r="F2969" s="2" t="s">
        <v>42</v>
      </c>
      <c r="G2969" s="2" t="s">
        <v>188</v>
      </c>
      <c r="H2969" s="2">
        <v>2</v>
      </c>
      <c r="I2969" s="19">
        <v>857.3</v>
      </c>
      <c r="J2969" s="2" t="s">
        <v>15</v>
      </c>
      <c r="K2969" s="2" t="s">
        <v>16</v>
      </c>
      <c r="L2969" s="2">
        <v>2</v>
      </c>
      <c r="M2969" s="18">
        <f t="shared" si="922"/>
        <v>1714.6</v>
      </c>
      <c r="T2969" t="str">
        <f t="shared" si="923"/>
        <v>Completed</v>
      </c>
      <c r="U2969" t="str">
        <f t="shared" si="924"/>
        <v>Yes</v>
      </c>
      <c r="V2969" t="str">
        <f t="shared" si="925"/>
        <v>No</v>
      </c>
      <c r="X2969">
        <f t="shared" si="926"/>
        <v>558</v>
      </c>
      <c r="Y2969">
        <f t="shared" si="927"/>
        <v>430</v>
      </c>
      <c r="Z2969" s="18">
        <f t="shared" si="928"/>
        <v>1098537.4901531704</v>
      </c>
      <c r="AA2969" s="18">
        <f t="shared" si="929"/>
        <v>96724.388030634553</v>
      </c>
      <c r="AB2969" s="17">
        <f t="shared" si="930"/>
        <v>3.9001122334455669</v>
      </c>
      <c r="AC2969" s="2" t="s">
        <v>188</v>
      </c>
      <c r="AD2969" s="2" t="s">
        <v>42</v>
      </c>
      <c r="AE2969" t="str">
        <f t="shared" si="931"/>
        <v>Beauty</v>
      </c>
      <c r="AF2969" t="str">
        <f t="shared" si="932"/>
        <v>Beauty</v>
      </c>
      <c r="AG2969" t="str" cm="1">
        <f t="array" ref="AG2969">INDEX(AD:AD,ROW())</f>
        <v>Beauty</v>
      </c>
      <c r="AH2969">
        <f t="shared" si="940"/>
        <v>80</v>
      </c>
      <c r="AI2969" t="str">
        <f t="shared" si="933"/>
        <v>Beauty</v>
      </c>
      <c r="AK2969">
        <f t="shared" si="934"/>
        <v>2025</v>
      </c>
      <c r="AL2969">
        <f t="shared" si="935"/>
        <v>5</v>
      </c>
      <c r="AM2969">
        <f t="shared" si="936"/>
        <v>13</v>
      </c>
      <c r="AN2969">
        <f t="shared" si="937"/>
        <v>3</v>
      </c>
      <c r="AO2969" t="str">
        <f t="shared" si="938"/>
        <v>Weekday</v>
      </c>
      <c r="AR2969" s="20">
        <f t="shared" si="939"/>
        <v>0</v>
      </c>
    </row>
    <row r="2970" spans="1:44" x14ac:dyDescent="0.35">
      <c r="A2970" t="str">
        <f t="shared" si="921"/>
        <v>CUST2969</v>
      </c>
      <c r="B2970" s="2" t="s">
        <v>3306</v>
      </c>
      <c r="C2970" s="4">
        <v>45793</v>
      </c>
      <c r="D2970" s="2" t="s">
        <v>660</v>
      </c>
      <c r="E2970" t="s">
        <v>5052</v>
      </c>
      <c r="F2970" s="2" t="s">
        <v>13</v>
      </c>
      <c r="G2970" s="2" t="s">
        <v>34</v>
      </c>
      <c r="H2970" s="2">
        <v>1</v>
      </c>
      <c r="I2970" s="19">
        <v>581.70000000000005</v>
      </c>
      <c r="J2970" s="2" t="s">
        <v>20</v>
      </c>
      <c r="K2970" s="2" t="s">
        <v>16</v>
      </c>
      <c r="L2970" s="2">
        <v>4</v>
      </c>
      <c r="M2970" s="18">
        <f t="shared" si="922"/>
        <v>581.70000000000005</v>
      </c>
      <c r="T2970" t="str">
        <f t="shared" si="923"/>
        <v>Completed</v>
      </c>
      <c r="U2970" t="str">
        <f t="shared" si="924"/>
        <v>No</v>
      </c>
      <c r="V2970" t="str">
        <f t="shared" si="925"/>
        <v>No</v>
      </c>
      <c r="X2970">
        <f t="shared" si="926"/>
        <v>573</v>
      </c>
      <c r="Y2970">
        <f t="shared" si="927"/>
        <v>450</v>
      </c>
      <c r="Z2970" s="18">
        <f t="shared" si="928"/>
        <v>1463424.4009529033</v>
      </c>
      <c r="AA2970" s="18">
        <f t="shared" si="929"/>
        <v>118285.78776560788</v>
      </c>
      <c r="AB2970" s="17">
        <f t="shared" si="930"/>
        <v>3.8140589569160999</v>
      </c>
      <c r="AC2970" s="2" t="s">
        <v>34</v>
      </c>
      <c r="AD2970" s="2" t="s">
        <v>13</v>
      </c>
      <c r="AE2970" t="str">
        <f t="shared" si="931"/>
        <v>Home &amp; Kitchen</v>
      </c>
      <c r="AF2970" t="str">
        <f t="shared" si="932"/>
        <v>Home &amp; Kitchen</v>
      </c>
      <c r="AG2970" t="str" cm="1">
        <f t="array" ref="AG2970">INDEX(AD:AD,ROW())</f>
        <v>Home &amp; Kitchen</v>
      </c>
      <c r="AH2970">
        <f t="shared" si="940"/>
        <v>7</v>
      </c>
      <c r="AI2970" t="str">
        <f t="shared" si="933"/>
        <v>Home &amp; Kitchen</v>
      </c>
      <c r="AK2970">
        <f t="shared" si="934"/>
        <v>2025</v>
      </c>
      <c r="AL2970">
        <f t="shared" si="935"/>
        <v>5</v>
      </c>
      <c r="AM2970">
        <f t="shared" si="936"/>
        <v>16</v>
      </c>
      <c r="AN2970">
        <f t="shared" si="937"/>
        <v>6</v>
      </c>
      <c r="AO2970" t="str">
        <f t="shared" si="938"/>
        <v>Weekday</v>
      </c>
      <c r="AR2970" s="20">
        <f t="shared" si="939"/>
        <v>0</v>
      </c>
    </row>
    <row r="2971" spans="1:44" x14ac:dyDescent="0.35">
      <c r="A2971" t="str">
        <f t="shared" si="921"/>
        <v>CUST2970</v>
      </c>
      <c r="B2971" s="2" t="s">
        <v>3307</v>
      </c>
      <c r="C2971" s="4">
        <v>45178</v>
      </c>
      <c r="D2971" s="2" t="s">
        <v>462</v>
      </c>
      <c r="E2971" t="s">
        <v>5050</v>
      </c>
      <c r="F2971" s="2" t="s">
        <v>42</v>
      </c>
      <c r="G2971" s="2" t="s">
        <v>5044</v>
      </c>
      <c r="H2971" s="2">
        <v>1</v>
      </c>
      <c r="I2971" s="19">
        <v>1337.96</v>
      </c>
      <c r="J2971" s="2" t="s">
        <v>20</v>
      </c>
      <c r="K2971" s="2" t="s">
        <v>16</v>
      </c>
      <c r="L2971" s="2">
        <v>4</v>
      </c>
      <c r="M2971" s="18">
        <f t="shared" si="922"/>
        <v>1337.96</v>
      </c>
      <c r="T2971" t="str">
        <f t="shared" si="923"/>
        <v>Completed</v>
      </c>
      <c r="U2971" t="str">
        <f t="shared" si="924"/>
        <v>Yes</v>
      </c>
      <c r="V2971" t="str">
        <f t="shared" si="925"/>
        <v>No</v>
      </c>
      <c r="X2971">
        <f t="shared" si="926"/>
        <v>589</v>
      </c>
      <c r="Y2971">
        <f t="shared" si="927"/>
        <v>426</v>
      </c>
      <c r="Z2971" s="18">
        <f t="shared" si="928"/>
        <v>1098537.4901531704</v>
      </c>
      <c r="AA2971" s="18">
        <f t="shared" si="929"/>
        <v>96724.388030634553</v>
      </c>
      <c r="AB2971" s="17">
        <f t="shared" si="930"/>
        <v>3.9001122334455669</v>
      </c>
      <c r="AC2971" s="2" t="s">
        <v>5044</v>
      </c>
      <c r="AD2971" s="2" t="s">
        <v>42</v>
      </c>
      <c r="AE2971" t="str">
        <f t="shared" si="931"/>
        <v>Beauty</v>
      </c>
      <c r="AF2971" t="str">
        <f t="shared" si="932"/>
        <v>Beauty</v>
      </c>
      <c r="AG2971" t="str" cm="1">
        <f t="array" ref="AG2971">INDEX(AD:AD,ROW())</f>
        <v>Beauty</v>
      </c>
      <c r="AH2971">
        <f t="shared" si="940"/>
        <v>64</v>
      </c>
      <c r="AI2971" t="str">
        <f t="shared" si="933"/>
        <v>Beauty</v>
      </c>
      <c r="AK2971">
        <f t="shared" si="934"/>
        <v>2023</v>
      </c>
      <c r="AL2971">
        <f t="shared" si="935"/>
        <v>9</v>
      </c>
      <c r="AM2971">
        <f t="shared" si="936"/>
        <v>9</v>
      </c>
      <c r="AN2971">
        <f t="shared" si="937"/>
        <v>7</v>
      </c>
      <c r="AO2971" t="str">
        <f t="shared" si="938"/>
        <v>Weekend</v>
      </c>
      <c r="AR2971" s="20">
        <f t="shared" si="939"/>
        <v>0</v>
      </c>
    </row>
    <row r="2972" spans="1:44" x14ac:dyDescent="0.35">
      <c r="A2972" t="str">
        <f t="shared" si="921"/>
        <v>CUST2971</v>
      </c>
      <c r="B2972" s="2" t="s">
        <v>3308</v>
      </c>
      <c r="C2972" s="4">
        <v>45653</v>
      </c>
      <c r="D2972" s="2" t="s">
        <v>259</v>
      </c>
      <c r="E2972" t="s">
        <v>5048</v>
      </c>
      <c r="F2972" s="2" t="s">
        <v>23</v>
      </c>
      <c r="G2972" s="2" t="s">
        <v>68</v>
      </c>
      <c r="H2972" s="2">
        <v>2</v>
      </c>
      <c r="I2972" s="19">
        <v>653.51</v>
      </c>
      <c r="J2972" s="2" t="s">
        <v>15</v>
      </c>
      <c r="K2972" s="2" t="s">
        <v>16</v>
      </c>
      <c r="L2972" s="2">
        <v>4</v>
      </c>
      <c r="M2972" s="18">
        <f t="shared" si="922"/>
        <v>1307.02</v>
      </c>
      <c r="T2972" t="str">
        <f t="shared" si="923"/>
        <v>Completed</v>
      </c>
      <c r="U2972" t="str">
        <f t="shared" si="924"/>
        <v>Yes</v>
      </c>
      <c r="V2972" t="str">
        <f t="shared" si="925"/>
        <v>No</v>
      </c>
      <c r="X2972">
        <f t="shared" si="926"/>
        <v>590</v>
      </c>
      <c r="Y2972">
        <f t="shared" si="927"/>
        <v>451</v>
      </c>
      <c r="Z2972" s="18">
        <f t="shared" si="928"/>
        <v>594714.6477588166</v>
      </c>
      <c r="AA2972" s="18">
        <f t="shared" si="929"/>
        <v>60882.938065984097</v>
      </c>
      <c r="AB2972" s="17">
        <f t="shared" si="930"/>
        <v>3.804733727810651</v>
      </c>
      <c r="AC2972" s="2" t="s">
        <v>68</v>
      </c>
      <c r="AD2972" s="2" t="s">
        <v>23</v>
      </c>
      <c r="AE2972" t="str">
        <f t="shared" si="931"/>
        <v>Books</v>
      </c>
      <c r="AF2972" t="str">
        <f t="shared" si="932"/>
        <v>Books</v>
      </c>
      <c r="AG2972" t="str" cm="1">
        <f t="array" ref="AG2972">INDEX(AD:AD,ROW())</f>
        <v>Books</v>
      </c>
      <c r="AH2972">
        <f t="shared" si="940"/>
        <v>20</v>
      </c>
      <c r="AI2972" t="str">
        <f t="shared" si="933"/>
        <v>Books</v>
      </c>
      <c r="AK2972">
        <f t="shared" si="934"/>
        <v>2024</v>
      </c>
      <c r="AL2972">
        <f t="shared" si="935"/>
        <v>12</v>
      </c>
      <c r="AM2972">
        <f t="shared" si="936"/>
        <v>27</v>
      </c>
      <c r="AN2972">
        <f t="shared" si="937"/>
        <v>6</v>
      </c>
      <c r="AO2972" t="str">
        <f t="shared" si="938"/>
        <v>Weekday</v>
      </c>
      <c r="AR2972" s="20">
        <f t="shared" si="939"/>
        <v>0</v>
      </c>
    </row>
    <row r="2973" spans="1:44" x14ac:dyDescent="0.35">
      <c r="A2973" t="str">
        <f t="shared" si="921"/>
        <v>CUST2972</v>
      </c>
      <c r="B2973" s="2" t="s">
        <v>3309</v>
      </c>
      <c r="C2973" s="4">
        <v>45703</v>
      </c>
      <c r="D2973" s="2" t="s">
        <v>198</v>
      </c>
      <c r="E2973" t="s">
        <v>5052</v>
      </c>
      <c r="F2973" s="2" t="s">
        <v>19</v>
      </c>
      <c r="G2973" s="2" t="s">
        <v>128</v>
      </c>
      <c r="H2973" s="2">
        <v>1</v>
      </c>
      <c r="I2973" s="19">
        <v>711.72</v>
      </c>
      <c r="J2973" s="2" t="s">
        <v>50</v>
      </c>
      <c r="K2973" s="2" t="s">
        <v>16</v>
      </c>
      <c r="L2973" s="2">
        <v>3</v>
      </c>
      <c r="M2973" s="18">
        <f t="shared" si="922"/>
        <v>711.72</v>
      </c>
      <c r="T2973" t="str">
        <f t="shared" si="923"/>
        <v>Completed</v>
      </c>
      <c r="U2973" t="str">
        <f t="shared" si="924"/>
        <v>No</v>
      </c>
      <c r="V2973" t="str">
        <f t="shared" si="925"/>
        <v>No</v>
      </c>
      <c r="X2973">
        <f t="shared" si="926"/>
        <v>573</v>
      </c>
      <c r="Y2973">
        <f t="shared" si="927"/>
        <v>450</v>
      </c>
      <c r="Z2973" s="18">
        <f t="shared" si="928"/>
        <v>2759712.3299794244</v>
      </c>
      <c r="AA2973" s="18">
        <f t="shared" si="929"/>
        <v>330643.50635802455</v>
      </c>
      <c r="AB2973" s="17">
        <f t="shared" si="930"/>
        <v>3.8641711229946525</v>
      </c>
      <c r="AC2973" s="2" t="s">
        <v>128</v>
      </c>
      <c r="AD2973" s="2" t="s">
        <v>19</v>
      </c>
      <c r="AE2973" t="str">
        <f t="shared" si="931"/>
        <v>Electronics</v>
      </c>
      <c r="AF2973" t="str">
        <f t="shared" si="932"/>
        <v>Electronics</v>
      </c>
      <c r="AG2973" t="str" cm="1">
        <f t="array" ref="AG2973">INDEX(AD:AD,ROW())</f>
        <v>Electronics</v>
      </c>
      <c r="AH2973">
        <f t="shared" si="940"/>
        <v>48</v>
      </c>
      <c r="AI2973" t="str">
        <f t="shared" si="933"/>
        <v>Electronics</v>
      </c>
      <c r="AK2973">
        <f t="shared" si="934"/>
        <v>2025</v>
      </c>
      <c r="AL2973">
        <f t="shared" si="935"/>
        <v>2</v>
      </c>
      <c r="AM2973">
        <f t="shared" si="936"/>
        <v>15</v>
      </c>
      <c r="AN2973">
        <f t="shared" si="937"/>
        <v>7</v>
      </c>
      <c r="AO2973" t="str">
        <f t="shared" si="938"/>
        <v>Weekend</v>
      </c>
      <c r="AR2973" s="20">
        <f t="shared" si="939"/>
        <v>0</v>
      </c>
    </row>
    <row r="2974" spans="1:44" x14ac:dyDescent="0.35">
      <c r="A2974" t="str">
        <f t="shared" si="921"/>
        <v>CUST2973</v>
      </c>
      <c r="B2974" s="2" t="s">
        <v>3310</v>
      </c>
      <c r="C2974" s="4">
        <v>45746</v>
      </c>
      <c r="D2974" s="2" t="s">
        <v>613</v>
      </c>
      <c r="E2974" t="s">
        <v>5055</v>
      </c>
      <c r="F2974" s="2" t="s">
        <v>42</v>
      </c>
      <c r="G2974" s="2" t="s">
        <v>5044</v>
      </c>
      <c r="H2974" s="2">
        <v>1</v>
      </c>
      <c r="I2974" s="19">
        <v>1028.3</v>
      </c>
      <c r="J2974" s="2" t="s">
        <v>20</v>
      </c>
      <c r="K2974" s="2" t="s">
        <v>16</v>
      </c>
      <c r="L2974" s="2">
        <v>5</v>
      </c>
      <c r="M2974" s="18">
        <f t="shared" si="922"/>
        <v>1028.3</v>
      </c>
      <c r="T2974" t="str">
        <f t="shared" si="923"/>
        <v>Completed</v>
      </c>
      <c r="U2974" t="str">
        <f t="shared" si="924"/>
        <v>Yes</v>
      </c>
      <c r="V2974" t="str">
        <f t="shared" si="925"/>
        <v>No</v>
      </c>
      <c r="X2974">
        <f t="shared" si="926"/>
        <v>567</v>
      </c>
      <c r="Y2974">
        <f t="shared" si="927"/>
        <v>440</v>
      </c>
      <c r="Z2974" s="18">
        <f t="shared" si="928"/>
        <v>1098537.4901531704</v>
      </c>
      <c r="AA2974" s="18">
        <f t="shared" si="929"/>
        <v>96724.388030634553</v>
      </c>
      <c r="AB2974" s="17">
        <f t="shared" si="930"/>
        <v>3.9001122334455669</v>
      </c>
      <c r="AC2974" s="2" t="s">
        <v>5044</v>
      </c>
      <c r="AD2974" s="2" t="s">
        <v>42</v>
      </c>
      <c r="AE2974" t="str">
        <f t="shared" si="931"/>
        <v>Beauty</v>
      </c>
      <c r="AF2974" t="str">
        <f t="shared" si="932"/>
        <v>Beauty</v>
      </c>
      <c r="AG2974" t="str" cm="1">
        <f t="array" ref="AG2974">INDEX(AD:AD,ROW())</f>
        <v>Beauty</v>
      </c>
      <c r="AH2974">
        <f t="shared" si="940"/>
        <v>64</v>
      </c>
      <c r="AI2974" t="str">
        <f t="shared" si="933"/>
        <v>Beauty</v>
      </c>
      <c r="AK2974">
        <f t="shared" si="934"/>
        <v>2025</v>
      </c>
      <c r="AL2974">
        <f t="shared" si="935"/>
        <v>3</v>
      </c>
      <c r="AM2974">
        <f t="shared" si="936"/>
        <v>30</v>
      </c>
      <c r="AN2974">
        <f t="shared" si="937"/>
        <v>1</v>
      </c>
      <c r="AO2974" t="str">
        <f t="shared" si="938"/>
        <v>Weekend</v>
      </c>
      <c r="AR2974" s="20">
        <f t="shared" si="939"/>
        <v>0</v>
      </c>
    </row>
    <row r="2975" spans="1:44" x14ac:dyDescent="0.35">
      <c r="A2975" t="str">
        <f t="shared" si="921"/>
        <v>CUST2974</v>
      </c>
      <c r="B2975" s="2" t="s">
        <v>3311</v>
      </c>
      <c r="C2975" s="4">
        <v>45066</v>
      </c>
      <c r="D2975" s="2" t="s">
        <v>1725</v>
      </c>
      <c r="E2975" t="s">
        <v>5051</v>
      </c>
      <c r="F2975" s="2" t="s">
        <v>19</v>
      </c>
      <c r="G2975" s="2" t="s">
        <v>60</v>
      </c>
      <c r="H2975" s="2">
        <v>1</v>
      </c>
      <c r="I2975" s="19">
        <v>925.5</v>
      </c>
      <c r="J2975" s="2" t="s">
        <v>50</v>
      </c>
      <c r="K2975" s="2" t="s">
        <v>16</v>
      </c>
      <c r="L2975" s="2">
        <v>5</v>
      </c>
      <c r="M2975" s="18">
        <f t="shared" si="922"/>
        <v>925.5</v>
      </c>
      <c r="T2975" t="str">
        <f t="shared" si="923"/>
        <v>Completed</v>
      </c>
      <c r="U2975" t="str">
        <f t="shared" si="924"/>
        <v>No</v>
      </c>
      <c r="V2975" t="str">
        <f t="shared" si="925"/>
        <v>No</v>
      </c>
      <c r="X2975">
        <f t="shared" si="926"/>
        <v>619</v>
      </c>
      <c r="Y2975">
        <f t="shared" si="927"/>
        <v>468</v>
      </c>
      <c r="Z2975" s="18">
        <f t="shared" si="928"/>
        <v>2759712.3299794244</v>
      </c>
      <c r="AA2975" s="18">
        <f t="shared" si="929"/>
        <v>330643.50635802455</v>
      </c>
      <c r="AB2975" s="17">
        <f t="shared" si="930"/>
        <v>3.8641711229946525</v>
      </c>
      <c r="AC2975" s="2" t="s">
        <v>60</v>
      </c>
      <c r="AD2975" s="2" t="s">
        <v>19</v>
      </c>
      <c r="AE2975" t="str">
        <f t="shared" si="931"/>
        <v>Electronics</v>
      </c>
      <c r="AF2975" t="str">
        <f t="shared" si="932"/>
        <v>Electronics</v>
      </c>
      <c r="AG2975" t="str" cm="1">
        <f t="array" ref="AG2975">INDEX(AD:AD,ROW())</f>
        <v>Electronics</v>
      </c>
      <c r="AH2975">
        <f t="shared" si="940"/>
        <v>17</v>
      </c>
      <c r="AI2975" t="str">
        <f t="shared" si="933"/>
        <v>Electronics</v>
      </c>
      <c r="AK2975">
        <f t="shared" si="934"/>
        <v>2023</v>
      </c>
      <c r="AL2975">
        <f t="shared" si="935"/>
        <v>5</v>
      </c>
      <c r="AM2975">
        <f t="shared" si="936"/>
        <v>20</v>
      </c>
      <c r="AN2975">
        <f t="shared" si="937"/>
        <v>7</v>
      </c>
      <c r="AO2975" t="str">
        <f t="shared" si="938"/>
        <v>Weekend</v>
      </c>
      <c r="AR2975" s="20">
        <f t="shared" si="939"/>
        <v>0</v>
      </c>
    </row>
    <row r="2976" spans="1:44" x14ac:dyDescent="0.35">
      <c r="A2976" t="str">
        <f t="shared" si="921"/>
        <v>CUST2975</v>
      </c>
      <c r="B2976" s="2" t="s">
        <v>3312</v>
      </c>
      <c r="C2976" s="4">
        <v>45000</v>
      </c>
      <c r="D2976" s="2" t="s">
        <v>527</v>
      </c>
      <c r="E2976" t="s">
        <v>5050</v>
      </c>
      <c r="F2976" s="2" t="s">
        <v>19</v>
      </c>
      <c r="G2976" s="2" t="s">
        <v>128</v>
      </c>
      <c r="H2976" s="2">
        <v>2</v>
      </c>
      <c r="I2976" s="19">
        <v>2341.4699999999998</v>
      </c>
      <c r="J2976" s="2" t="s">
        <v>50</v>
      </c>
      <c r="K2976" s="2" t="s">
        <v>16</v>
      </c>
      <c r="L2976" s="2">
        <v>2</v>
      </c>
      <c r="M2976" s="18">
        <f t="shared" si="922"/>
        <v>4682.9399999999996</v>
      </c>
      <c r="T2976" t="str">
        <f t="shared" si="923"/>
        <v>Completed</v>
      </c>
      <c r="U2976" t="str">
        <f t="shared" si="924"/>
        <v>Yes</v>
      </c>
      <c r="V2976" t="str">
        <f t="shared" si="925"/>
        <v>No</v>
      </c>
      <c r="X2976">
        <f t="shared" si="926"/>
        <v>589</v>
      </c>
      <c r="Y2976">
        <f t="shared" si="927"/>
        <v>426</v>
      </c>
      <c r="Z2976" s="18">
        <f t="shared" si="928"/>
        <v>2759712.3299794244</v>
      </c>
      <c r="AA2976" s="18">
        <f t="shared" si="929"/>
        <v>330643.50635802455</v>
      </c>
      <c r="AB2976" s="17">
        <f t="shared" si="930"/>
        <v>3.8641711229946525</v>
      </c>
      <c r="AC2976" s="2" t="s">
        <v>128</v>
      </c>
      <c r="AD2976" s="2" t="s">
        <v>19</v>
      </c>
      <c r="AE2976" t="str">
        <f t="shared" si="931"/>
        <v>Electronics</v>
      </c>
      <c r="AF2976" t="str">
        <f t="shared" si="932"/>
        <v>Electronics</v>
      </c>
      <c r="AG2976" t="str" cm="1">
        <f t="array" ref="AG2976">INDEX(AD:AD,ROW())</f>
        <v>Electronics</v>
      </c>
      <c r="AH2976">
        <f t="shared" si="940"/>
        <v>48</v>
      </c>
      <c r="AI2976" t="str">
        <f t="shared" si="933"/>
        <v>Electronics</v>
      </c>
      <c r="AK2976">
        <f t="shared" si="934"/>
        <v>2023</v>
      </c>
      <c r="AL2976">
        <f t="shared" si="935"/>
        <v>3</v>
      </c>
      <c r="AM2976">
        <f t="shared" si="936"/>
        <v>15</v>
      </c>
      <c r="AN2976">
        <f t="shared" si="937"/>
        <v>4</v>
      </c>
      <c r="AO2976" t="str">
        <f t="shared" si="938"/>
        <v>Weekday</v>
      </c>
      <c r="AR2976" s="20">
        <f t="shared" si="939"/>
        <v>0</v>
      </c>
    </row>
    <row r="2977" spans="1:44" x14ac:dyDescent="0.35">
      <c r="A2977" t="str">
        <f t="shared" si="921"/>
        <v>CUST2976</v>
      </c>
      <c r="B2977" s="2" t="s">
        <v>3313</v>
      </c>
      <c r="C2977" s="4">
        <v>45425</v>
      </c>
      <c r="D2977" s="2" t="s">
        <v>12</v>
      </c>
      <c r="E2977" t="s">
        <v>5053</v>
      </c>
      <c r="F2977" s="2" t="s">
        <v>13</v>
      </c>
      <c r="G2977" s="2" t="s">
        <v>14</v>
      </c>
      <c r="H2977" s="2">
        <v>1</v>
      </c>
      <c r="I2977" s="19">
        <v>1630.16</v>
      </c>
      <c r="J2977" s="2" t="s">
        <v>5047</v>
      </c>
      <c r="K2977" s="2" t="s">
        <v>16</v>
      </c>
      <c r="L2977" s="2">
        <v>5</v>
      </c>
      <c r="M2977" s="18">
        <f t="shared" si="922"/>
        <v>1630.16</v>
      </c>
      <c r="T2977" t="str">
        <f t="shared" si="923"/>
        <v>Completed</v>
      </c>
      <c r="U2977" t="str">
        <f t="shared" si="924"/>
        <v>Yes</v>
      </c>
      <c r="V2977" t="str">
        <f t="shared" si="925"/>
        <v>No</v>
      </c>
      <c r="X2977">
        <f t="shared" si="926"/>
        <v>559</v>
      </c>
      <c r="Y2977">
        <f t="shared" si="927"/>
        <v>408</v>
      </c>
      <c r="Z2977" s="18">
        <f t="shared" si="928"/>
        <v>1463424.4009529033</v>
      </c>
      <c r="AA2977" s="18">
        <f t="shared" si="929"/>
        <v>118285.78776560788</v>
      </c>
      <c r="AB2977" s="17">
        <f t="shared" si="930"/>
        <v>3.8140589569160999</v>
      </c>
      <c r="AC2977" s="2" t="s">
        <v>14</v>
      </c>
      <c r="AD2977" s="2" t="s">
        <v>13</v>
      </c>
      <c r="AE2977" t="str">
        <f t="shared" si="931"/>
        <v>Home &amp; Kitchen</v>
      </c>
      <c r="AF2977" t="str">
        <f t="shared" si="932"/>
        <v>Home &amp; Kitchen</v>
      </c>
      <c r="AG2977" t="str" cm="1">
        <f t="array" ref="AG2977">INDEX(AD:AD,ROW())</f>
        <v>Home &amp; Kitchen</v>
      </c>
      <c r="AH2977">
        <f t="shared" si="940"/>
        <v>2</v>
      </c>
      <c r="AI2977" t="str">
        <f t="shared" si="933"/>
        <v>Home &amp; Kitchen</v>
      </c>
      <c r="AK2977">
        <f t="shared" si="934"/>
        <v>2024</v>
      </c>
      <c r="AL2977">
        <f t="shared" si="935"/>
        <v>5</v>
      </c>
      <c r="AM2977">
        <f t="shared" si="936"/>
        <v>13</v>
      </c>
      <c r="AN2977">
        <f t="shared" si="937"/>
        <v>2</v>
      </c>
      <c r="AO2977" t="str">
        <f t="shared" si="938"/>
        <v>Weekday</v>
      </c>
      <c r="AR2977" s="20">
        <f t="shared" si="939"/>
        <v>0</v>
      </c>
    </row>
    <row r="2978" spans="1:44" x14ac:dyDescent="0.35">
      <c r="A2978" t="str">
        <f t="shared" si="921"/>
        <v>CUST2977</v>
      </c>
      <c r="B2978" s="2" t="s">
        <v>3314</v>
      </c>
      <c r="C2978" s="4">
        <v>45561</v>
      </c>
      <c r="D2978" s="2" t="s">
        <v>135</v>
      </c>
      <c r="E2978" t="s">
        <v>5054</v>
      </c>
      <c r="F2978" s="2" t="s">
        <v>23</v>
      </c>
      <c r="G2978" s="2" t="s">
        <v>65</v>
      </c>
      <c r="H2978" s="2">
        <v>3</v>
      </c>
      <c r="I2978" s="19">
        <v>650.55999999999995</v>
      </c>
      <c r="J2978" s="2" t="s">
        <v>5047</v>
      </c>
      <c r="K2978" s="2" t="s">
        <v>16</v>
      </c>
      <c r="L2978" s="2">
        <v>4</v>
      </c>
      <c r="M2978" s="18">
        <f t="shared" si="922"/>
        <v>1951.6799999999998</v>
      </c>
      <c r="T2978" t="str">
        <f t="shared" si="923"/>
        <v>Completed</v>
      </c>
      <c r="U2978" t="str">
        <f t="shared" si="924"/>
        <v>Yes</v>
      </c>
      <c r="V2978" t="str">
        <f t="shared" si="925"/>
        <v>No</v>
      </c>
      <c r="X2978">
        <f t="shared" si="926"/>
        <v>558</v>
      </c>
      <c r="Y2978">
        <f t="shared" si="927"/>
        <v>430</v>
      </c>
      <c r="Z2978" s="18">
        <f t="shared" si="928"/>
        <v>594714.6477588166</v>
      </c>
      <c r="AA2978" s="18">
        <f t="shared" si="929"/>
        <v>60882.938065984097</v>
      </c>
      <c r="AB2978" s="17">
        <f t="shared" si="930"/>
        <v>3.804733727810651</v>
      </c>
      <c r="AC2978" s="2" t="s">
        <v>65</v>
      </c>
      <c r="AD2978" s="2" t="s">
        <v>23</v>
      </c>
      <c r="AE2978" t="str">
        <f t="shared" si="931"/>
        <v>Books</v>
      </c>
      <c r="AF2978" t="str">
        <f t="shared" si="932"/>
        <v>Books</v>
      </c>
      <c r="AG2978" t="str" cm="1">
        <f t="array" ref="AG2978">INDEX(AD:AD,ROW())</f>
        <v>Books</v>
      </c>
      <c r="AH2978">
        <f t="shared" si="940"/>
        <v>19</v>
      </c>
      <c r="AI2978" t="str">
        <f t="shared" si="933"/>
        <v>Books</v>
      </c>
      <c r="AK2978">
        <f t="shared" si="934"/>
        <v>2024</v>
      </c>
      <c r="AL2978">
        <f t="shared" si="935"/>
        <v>9</v>
      </c>
      <c r="AM2978">
        <f t="shared" si="936"/>
        <v>26</v>
      </c>
      <c r="AN2978">
        <f t="shared" si="937"/>
        <v>5</v>
      </c>
      <c r="AO2978" t="str">
        <f t="shared" si="938"/>
        <v>Weekday</v>
      </c>
      <c r="AR2978" s="20">
        <f t="shared" si="939"/>
        <v>0</v>
      </c>
    </row>
    <row r="2979" spans="1:44" x14ac:dyDescent="0.35">
      <c r="A2979" t="str">
        <f t="shared" si="921"/>
        <v>CUST2978</v>
      </c>
      <c r="B2979" s="2" t="s">
        <v>3315</v>
      </c>
      <c r="C2979" s="4">
        <v>45075</v>
      </c>
      <c r="D2979" s="2" t="s">
        <v>847</v>
      </c>
      <c r="E2979" t="s">
        <v>5051</v>
      </c>
      <c r="F2979" s="2" t="s">
        <v>13</v>
      </c>
      <c r="G2979" s="2" t="s">
        <v>5045</v>
      </c>
      <c r="H2979" s="2">
        <v>1</v>
      </c>
      <c r="I2979" s="19">
        <v>716.76</v>
      </c>
      <c r="J2979" s="2" t="s">
        <v>50</v>
      </c>
      <c r="K2979" s="2" t="s">
        <v>16</v>
      </c>
      <c r="L2979" s="2">
        <v>3</v>
      </c>
      <c r="M2979" s="18">
        <f t="shared" si="922"/>
        <v>716.76</v>
      </c>
      <c r="T2979" t="str">
        <f t="shared" si="923"/>
        <v>Completed</v>
      </c>
      <c r="U2979" t="str">
        <f t="shared" si="924"/>
        <v>No</v>
      </c>
      <c r="V2979" t="str">
        <f t="shared" si="925"/>
        <v>No</v>
      </c>
      <c r="X2979">
        <f t="shared" si="926"/>
        <v>619</v>
      </c>
      <c r="Y2979">
        <f t="shared" si="927"/>
        <v>468</v>
      </c>
      <c r="Z2979" s="18">
        <f t="shared" si="928"/>
        <v>1463424.4009529033</v>
      </c>
      <c r="AA2979" s="18">
        <f t="shared" si="929"/>
        <v>118285.78776560788</v>
      </c>
      <c r="AB2979" s="17">
        <f t="shared" si="930"/>
        <v>3.8140589569160999</v>
      </c>
      <c r="AC2979" s="2" t="s">
        <v>5045</v>
      </c>
      <c r="AD2979" s="2" t="s">
        <v>13</v>
      </c>
      <c r="AE2979" t="str">
        <f t="shared" si="931"/>
        <v>Home &amp; Kitchen</v>
      </c>
      <c r="AF2979" t="str">
        <f t="shared" si="932"/>
        <v>Home &amp; Kitchen</v>
      </c>
      <c r="AG2979" t="str" cm="1">
        <f t="array" ref="AG2979">INDEX(AD:AD,ROW())</f>
        <v>Home &amp; Kitchen</v>
      </c>
      <c r="AH2979">
        <f t="shared" si="940"/>
        <v>76</v>
      </c>
      <c r="AI2979" t="str">
        <f t="shared" si="933"/>
        <v>Home &amp; Kitchen</v>
      </c>
      <c r="AK2979">
        <f t="shared" si="934"/>
        <v>2023</v>
      </c>
      <c r="AL2979">
        <f t="shared" si="935"/>
        <v>5</v>
      </c>
      <c r="AM2979">
        <f t="shared" si="936"/>
        <v>29</v>
      </c>
      <c r="AN2979">
        <f t="shared" si="937"/>
        <v>2</v>
      </c>
      <c r="AO2979" t="str">
        <f t="shared" si="938"/>
        <v>Weekday</v>
      </c>
      <c r="AR2979" s="20">
        <f t="shared" si="939"/>
        <v>0</v>
      </c>
    </row>
    <row r="2980" spans="1:44" x14ac:dyDescent="0.35">
      <c r="A2980" t="str">
        <f t="shared" si="921"/>
        <v>CUST2979</v>
      </c>
      <c r="B2980" s="2" t="s">
        <v>3316</v>
      </c>
      <c r="C2980" s="4">
        <v>45777</v>
      </c>
      <c r="D2980" s="2" t="s">
        <v>102</v>
      </c>
      <c r="E2980" t="s">
        <v>5049</v>
      </c>
      <c r="F2980" s="2" t="s">
        <v>29</v>
      </c>
      <c r="G2980" s="2" t="s">
        <v>138</v>
      </c>
      <c r="H2980" s="2">
        <v>2</v>
      </c>
      <c r="I2980" s="19">
        <v>1676.73</v>
      </c>
      <c r="J2980" s="2" t="s">
        <v>15</v>
      </c>
      <c r="K2980" s="2" t="s">
        <v>16</v>
      </c>
      <c r="L2980" s="2">
        <v>3</v>
      </c>
      <c r="M2980" s="18">
        <f t="shared" si="922"/>
        <v>3353.46</v>
      </c>
      <c r="T2980" t="str">
        <f t="shared" si="923"/>
        <v>Completed</v>
      </c>
      <c r="U2980" t="str">
        <f t="shared" si="924"/>
        <v>Yes</v>
      </c>
      <c r="V2980" t="str">
        <f t="shared" si="925"/>
        <v>No</v>
      </c>
      <c r="X2980">
        <f t="shared" si="926"/>
        <v>595</v>
      </c>
      <c r="Y2980">
        <f t="shared" si="927"/>
        <v>444</v>
      </c>
      <c r="Z2980" s="18">
        <f t="shared" si="928"/>
        <v>1892867.2841657216</v>
      </c>
      <c r="AA2980" s="18">
        <f t="shared" si="929"/>
        <v>199432.98236095349</v>
      </c>
      <c r="AB2980" s="17">
        <f t="shared" si="930"/>
        <v>3.8949824970828471</v>
      </c>
      <c r="AC2980" s="2" t="s">
        <v>138</v>
      </c>
      <c r="AD2980" s="2" t="s">
        <v>29</v>
      </c>
      <c r="AE2980" t="str">
        <f t="shared" si="931"/>
        <v>Fashion</v>
      </c>
      <c r="AF2980" t="str">
        <f t="shared" si="932"/>
        <v>Fashion</v>
      </c>
      <c r="AG2980" t="str" cm="1">
        <f t="array" ref="AG2980">INDEX(AD:AD,ROW())</f>
        <v>Fashion</v>
      </c>
      <c r="AH2980">
        <f t="shared" si="940"/>
        <v>53</v>
      </c>
      <c r="AI2980" t="str">
        <f t="shared" si="933"/>
        <v>Fashion</v>
      </c>
      <c r="AK2980">
        <f t="shared" si="934"/>
        <v>2025</v>
      </c>
      <c r="AL2980">
        <f t="shared" si="935"/>
        <v>4</v>
      </c>
      <c r="AM2980">
        <f t="shared" si="936"/>
        <v>30</v>
      </c>
      <c r="AN2980">
        <f t="shared" si="937"/>
        <v>4</v>
      </c>
      <c r="AO2980" t="str">
        <f t="shared" si="938"/>
        <v>Weekday</v>
      </c>
      <c r="AR2980" s="20">
        <f t="shared" si="939"/>
        <v>0</v>
      </c>
    </row>
    <row r="2981" spans="1:44" x14ac:dyDescent="0.35">
      <c r="A2981" t="str">
        <f t="shared" si="921"/>
        <v>CUST2980</v>
      </c>
      <c r="B2981" s="2" t="s">
        <v>3317</v>
      </c>
      <c r="C2981" s="4">
        <v>45809</v>
      </c>
      <c r="D2981" s="2" t="s">
        <v>601</v>
      </c>
      <c r="E2981" t="s">
        <v>5049</v>
      </c>
      <c r="F2981" s="2" t="s">
        <v>42</v>
      </c>
      <c r="G2981" s="2" t="s">
        <v>5042</v>
      </c>
      <c r="H2981" s="2">
        <v>2</v>
      </c>
      <c r="I2981" s="19">
        <v>156.91999999999999</v>
      </c>
      <c r="J2981" s="2" t="s">
        <v>5047</v>
      </c>
      <c r="K2981" s="2" t="s">
        <v>16</v>
      </c>
      <c r="L2981" s="2">
        <v>4</v>
      </c>
      <c r="M2981" s="18">
        <f t="shared" si="922"/>
        <v>313.83999999999997</v>
      </c>
      <c r="T2981" t="str">
        <f t="shared" si="923"/>
        <v>Completed</v>
      </c>
      <c r="U2981" t="str">
        <f t="shared" si="924"/>
        <v>No</v>
      </c>
      <c r="V2981" t="str">
        <f t="shared" si="925"/>
        <v>No</v>
      </c>
      <c r="X2981">
        <f t="shared" si="926"/>
        <v>595</v>
      </c>
      <c r="Y2981">
        <f t="shared" si="927"/>
        <v>444</v>
      </c>
      <c r="Z2981" s="18">
        <f t="shared" si="928"/>
        <v>1098537.4901531704</v>
      </c>
      <c r="AA2981" s="18">
        <f t="shared" si="929"/>
        <v>96724.388030634553</v>
      </c>
      <c r="AB2981" s="17">
        <f t="shared" si="930"/>
        <v>3.9001122334455669</v>
      </c>
      <c r="AC2981" s="2" t="s">
        <v>5042</v>
      </c>
      <c r="AD2981" s="2" t="s">
        <v>42</v>
      </c>
      <c r="AE2981" t="str">
        <f t="shared" si="931"/>
        <v>Beauty</v>
      </c>
      <c r="AF2981" t="str">
        <f t="shared" si="932"/>
        <v>Beauty</v>
      </c>
      <c r="AG2981" t="str" cm="1">
        <f t="array" ref="AG2981">INDEX(AD:AD,ROW())</f>
        <v>Beauty</v>
      </c>
      <c r="AH2981">
        <f t="shared" si="940"/>
        <v>18</v>
      </c>
      <c r="AI2981" t="str">
        <f t="shared" si="933"/>
        <v>Beauty</v>
      </c>
      <c r="AK2981">
        <f t="shared" si="934"/>
        <v>2025</v>
      </c>
      <c r="AL2981">
        <f t="shared" si="935"/>
        <v>6</v>
      </c>
      <c r="AM2981">
        <f t="shared" si="936"/>
        <v>1</v>
      </c>
      <c r="AN2981">
        <f t="shared" si="937"/>
        <v>1</v>
      </c>
      <c r="AO2981" t="str">
        <f t="shared" si="938"/>
        <v>Weekend</v>
      </c>
      <c r="AR2981" s="20">
        <f t="shared" si="939"/>
        <v>0</v>
      </c>
    </row>
    <row r="2982" spans="1:44" x14ac:dyDescent="0.35">
      <c r="A2982" t="str">
        <f t="shared" si="921"/>
        <v>CUST2981</v>
      </c>
      <c r="B2982" s="2" t="s">
        <v>3318</v>
      </c>
      <c r="C2982" s="4">
        <v>45375</v>
      </c>
      <c r="D2982" s="2" t="s">
        <v>169</v>
      </c>
      <c r="E2982" t="s">
        <v>5054</v>
      </c>
      <c r="F2982" s="2" t="s">
        <v>19</v>
      </c>
      <c r="G2982" s="2" t="s">
        <v>128</v>
      </c>
      <c r="H2982" s="2">
        <v>1</v>
      </c>
      <c r="I2982" s="19">
        <v>1282.9100000000001</v>
      </c>
      <c r="J2982" s="2" t="s">
        <v>50</v>
      </c>
      <c r="K2982" s="2" t="s">
        <v>31</v>
      </c>
      <c r="L2982" s="2">
        <v>5</v>
      </c>
      <c r="M2982" s="18">
        <f t="shared" si="922"/>
        <v>1282.9100000000001</v>
      </c>
      <c r="T2982" t="str">
        <f t="shared" si="923"/>
        <v>Pending</v>
      </c>
      <c r="U2982" t="str">
        <f t="shared" si="924"/>
        <v>No</v>
      </c>
      <c r="V2982" t="str">
        <f t="shared" si="925"/>
        <v>Yes</v>
      </c>
      <c r="X2982">
        <f t="shared" si="926"/>
        <v>558</v>
      </c>
      <c r="Y2982">
        <f t="shared" si="927"/>
        <v>430</v>
      </c>
      <c r="Z2982" s="18">
        <f t="shared" si="928"/>
        <v>2759712.3299794244</v>
      </c>
      <c r="AA2982" s="18">
        <f t="shared" si="929"/>
        <v>330643.50635802455</v>
      </c>
      <c r="AB2982" s="17">
        <f t="shared" si="930"/>
        <v>3.8641711229946525</v>
      </c>
      <c r="AC2982" s="2" t="s">
        <v>128</v>
      </c>
      <c r="AD2982" s="2" t="s">
        <v>19</v>
      </c>
      <c r="AE2982" t="str">
        <f t="shared" si="931"/>
        <v>Electronics</v>
      </c>
      <c r="AF2982" t="str">
        <f t="shared" si="932"/>
        <v>Electronics</v>
      </c>
      <c r="AG2982" t="str" cm="1">
        <f t="array" ref="AG2982">INDEX(AD:AD,ROW())</f>
        <v>Electronics</v>
      </c>
      <c r="AH2982">
        <f t="shared" si="940"/>
        <v>48</v>
      </c>
      <c r="AI2982" t="str">
        <f t="shared" si="933"/>
        <v>Electronics</v>
      </c>
      <c r="AK2982">
        <f t="shared" si="934"/>
        <v>2024</v>
      </c>
      <c r="AL2982">
        <f t="shared" si="935"/>
        <v>3</v>
      </c>
      <c r="AM2982">
        <f t="shared" si="936"/>
        <v>24</v>
      </c>
      <c r="AN2982">
        <f t="shared" si="937"/>
        <v>1</v>
      </c>
      <c r="AO2982" t="str">
        <f t="shared" si="938"/>
        <v>Weekend</v>
      </c>
      <c r="AR2982" s="20">
        <f t="shared" si="939"/>
        <v>0</v>
      </c>
    </row>
    <row r="2983" spans="1:44" x14ac:dyDescent="0.35">
      <c r="A2983" t="str">
        <f t="shared" si="921"/>
        <v>CUST2982</v>
      </c>
      <c r="B2983" s="2" t="s">
        <v>3319</v>
      </c>
      <c r="C2983" s="4">
        <v>45004</v>
      </c>
      <c r="D2983" s="2" t="s">
        <v>404</v>
      </c>
      <c r="E2983" t="s">
        <v>5053</v>
      </c>
      <c r="F2983" s="2" t="s">
        <v>13</v>
      </c>
      <c r="G2983" s="2" t="s">
        <v>34</v>
      </c>
      <c r="H2983" s="2">
        <v>1</v>
      </c>
      <c r="I2983" s="19">
        <v>1612.06</v>
      </c>
      <c r="J2983" s="2" t="s">
        <v>15</v>
      </c>
      <c r="K2983" s="2" t="s">
        <v>16</v>
      </c>
      <c r="L2983" s="2">
        <v>5</v>
      </c>
      <c r="M2983" s="18">
        <f t="shared" si="922"/>
        <v>1612.06</v>
      </c>
      <c r="T2983" t="str">
        <f t="shared" si="923"/>
        <v>Completed</v>
      </c>
      <c r="U2983" t="str">
        <f t="shared" si="924"/>
        <v>Yes</v>
      </c>
      <c r="V2983" t="str">
        <f t="shared" si="925"/>
        <v>No</v>
      </c>
      <c r="X2983">
        <f t="shared" si="926"/>
        <v>559</v>
      </c>
      <c r="Y2983">
        <f t="shared" si="927"/>
        <v>408</v>
      </c>
      <c r="Z2983" s="18">
        <f t="shared" si="928"/>
        <v>1463424.4009529033</v>
      </c>
      <c r="AA2983" s="18">
        <f t="shared" si="929"/>
        <v>118285.78776560788</v>
      </c>
      <c r="AB2983" s="17">
        <f t="shared" si="930"/>
        <v>3.8140589569160999</v>
      </c>
      <c r="AC2983" s="2" t="s">
        <v>34</v>
      </c>
      <c r="AD2983" s="2" t="s">
        <v>13</v>
      </c>
      <c r="AE2983" t="str">
        <f t="shared" si="931"/>
        <v>Home &amp; Kitchen</v>
      </c>
      <c r="AF2983" t="str">
        <f t="shared" si="932"/>
        <v>Home &amp; Kitchen</v>
      </c>
      <c r="AG2983" t="str" cm="1">
        <f t="array" ref="AG2983">INDEX(AD:AD,ROW())</f>
        <v>Home &amp; Kitchen</v>
      </c>
      <c r="AH2983">
        <f t="shared" si="940"/>
        <v>7</v>
      </c>
      <c r="AI2983" t="str">
        <f t="shared" si="933"/>
        <v>Home &amp; Kitchen</v>
      </c>
      <c r="AK2983">
        <f t="shared" si="934"/>
        <v>2023</v>
      </c>
      <c r="AL2983">
        <f t="shared" si="935"/>
        <v>3</v>
      </c>
      <c r="AM2983">
        <f t="shared" si="936"/>
        <v>19</v>
      </c>
      <c r="AN2983">
        <f t="shared" si="937"/>
        <v>1</v>
      </c>
      <c r="AO2983" t="str">
        <f t="shared" si="938"/>
        <v>Weekend</v>
      </c>
      <c r="AR2983" s="20">
        <f t="shared" si="939"/>
        <v>0</v>
      </c>
    </row>
    <row r="2984" spans="1:44" x14ac:dyDescent="0.35">
      <c r="A2984" t="str">
        <f t="shared" si="921"/>
        <v>CUST2983</v>
      </c>
      <c r="B2984" s="2" t="s">
        <v>3320</v>
      </c>
      <c r="C2984" s="4">
        <v>45336</v>
      </c>
      <c r="D2984" s="2" t="s">
        <v>97</v>
      </c>
      <c r="E2984" t="s">
        <v>5048</v>
      </c>
      <c r="F2984" s="2" t="s">
        <v>42</v>
      </c>
      <c r="G2984" s="2" t="s">
        <v>5044</v>
      </c>
      <c r="H2984" s="2">
        <v>1</v>
      </c>
      <c r="I2984" s="19">
        <v>1162.1500000000001</v>
      </c>
      <c r="J2984" s="2" t="s">
        <v>20</v>
      </c>
      <c r="K2984" s="2" t="s">
        <v>16</v>
      </c>
      <c r="L2984" s="2">
        <v>4</v>
      </c>
      <c r="M2984" s="18">
        <f t="shared" si="922"/>
        <v>1162.1500000000001</v>
      </c>
      <c r="T2984" t="str">
        <f t="shared" si="923"/>
        <v>Completed</v>
      </c>
      <c r="U2984" t="str">
        <f t="shared" si="924"/>
        <v>Yes</v>
      </c>
      <c r="V2984" t="str">
        <f t="shared" si="925"/>
        <v>No</v>
      </c>
      <c r="X2984">
        <f t="shared" si="926"/>
        <v>590</v>
      </c>
      <c r="Y2984">
        <f t="shared" si="927"/>
        <v>451</v>
      </c>
      <c r="Z2984" s="18">
        <f t="shared" si="928"/>
        <v>1098537.4901531704</v>
      </c>
      <c r="AA2984" s="18">
        <f t="shared" si="929"/>
        <v>96724.388030634553</v>
      </c>
      <c r="AB2984" s="17">
        <f t="shared" si="930"/>
        <v>3.9001122334455669</v>
      </c>
      <c r="AC2984" s="2" t="s">
        <v>5044</v>
      </c>
      <c r="AD2984" s="2" t="s">
        <v>42</v>
      </c>
      <c r="AE2984" t="str">
        <f t="shared" si="931"/>
        <v>Beauty</v>
      </c>
      <c r="AF2984" t="str">
        <f t="shared" si="932"/>
        <v>Beauty</v>
      </c>
      <c r="AG2984" t="str" cm="1">
        <f t="array" ref="AG2984">INDEX(AD:AD,ROW())</f>
        <v>Beauty</v>
      </c>
      <c r="AH2984">
        <f t="shared" si="940"/>
        <v>64</v>
      </c>
      <c r="AI2984" t="str">
        <f t="shared" si="933"/>
        <v>Beauty</v>
      </c>
      <c r="AK2984">
        <f t="shared" si="934"/>
        <v>2024</v>
      </c>
      <c r="AL2984">
        <f t="shared" si="935"/>
        <v>2</v>
      </c>
      <c r="AM2984">
        <f t="shared" si="936"/>
        <v>14</v>
      </c>
      <c r="AN2984">
        <f t="shared" si="937"/>
        <v>4</v>
      </c>
      <c r="AO2984" t="str">
        <f t="shared" si="938"/>
        <v>Weekday</v>
      </c>
      <c r="AR2984" s="20">
        <f t="shared" si="939"/>
        <v>0</v>
      </c>
    </row>
    <row r="2985" spans="1:44" x14ac:dyDescent="0.35">
      <c r="A2985" t="str">
        <f t="shared" si="921"/>
        <v>CUST2984</v>
      </c>
      <c r="B2985" s="2" t="s">
        <v>3321</v>
      </c>
      <c r="C2985" s="4">
        <v>45149</v>
      </c>
      <c r="D2985" s="2" t="s">
        <v>222</v>
      </c>
      <c r="E2985" t="s">
        <v>5048</v>
      </c>
      <c r="F2985" s="2" t="s">
        <v>23</v>
      </c>
      <c r="G2985" s="2" t="s">
        <v>75</v>
      </c>
      <c r="H2985" s="2">
        <v>1</v>
      </c>
      <c r="I2985" s="19">
        <v>581.74</v>
      </c>
      <c r="J2985" s="2" t="s">
        <v>15</v>
      </c>
      <c r="K2985" s="2" t="s">
        <v>16</v>
      </c>
      <c r="L2985" s="2">
        <v>3</v>
      </c>
      <c r="M2985" s="18">
        <f t="shared" si="922"/>
        <v>581.74</v>
      </c>
      <c r="T2985" t="str">
        <f t="shared" si="923"/>
        <v>Completed</v>
      </c>
      <c r="U2985" t="str">
        <f t="shared" si="924"/>
        <v>No</v>
      </c>
      <c r="V2985" t="str">
        <f t="shared" si="925"/>
        <v>No</v>
      </c>
      <c r="X2985">
        <f t="shared" si="926"/>
        <v>590</v>
      </c>
      <c r="Y2985">
        <f t="shared" si="927"/>
        <v>451</v>
      </c>
      <c r="Z2985" s="18">
        <f t="shared" si="928"/>
        <v>594714.6477588166</v>
      </c>
      <c r="AA2985" s="18">
        <f t="shared" si="929"/>
        <v>60882.938065984097</v>
      </c>
      <c r="AB2985" s="17">
        <f t="shared" si="930"/>
        <v>3.804733727810651</v>
      </c>
      <c r="AC2985" s="2" t="s">
        <v>75</v>
      </c>
      <c r="AD2985" s="2" t="s">
        <v>23</v>
      </c>
      <c r="AE2985" t="str">
        <f t="shared" si="931"/>
        <v>Books</v>
      </c>
      <c r="AF2985" t="str">
        <f t="shared" si="932"/>
        <v>Books</v>
      </c>
      <c r="AG2985" t="str" cm="1">
        <f t="array" ref="AG2985">INDEX(AD:AD,ROW())</f>
        <v>Books</v>
      </c>
      <c r="AH2985">
        <f t="shared" si="940"/>
        <v>23</v>
      </c>
      <c r="AI2985" t="str">
        <f t="shared" si="933"/>
        <v>Books</v>
      </c>
      <c r="AK2985">
        <f t="shared" si="934"/>
        <v>2023</v>
      </c>
      <c r="AL2985">
        <f t="shared" si="935"/>
        <v>8</v>
      </c>
      <c r="AM2985">
        <f t="shared" si="936"/>
        <v>11</v>
      </c>
      <c r="AN2985">
        <f t="shared" si="937"/>
        <v>6</v>
      </c>
      <c r="AO2985" t="str">
        <f t="shared" si="938"/>
        <v>Weekday</v>
      </c>
      <c r="AR2985" s="20">
        <f t="shared" si="939"/>
        <v>0</v>
      </c>
    </row>
    <row r="2986" spans="1:44" x14ac:dyDescent="0.35">
      <c r="A2986" t="str">
        <f t="shared" si="921"/>
        <v>CUST2985</v>
      </c>
      <c r="B2986" s="2" t="s">
        <v>3322</v>
      </c>
      <c r="C2986" s="4">
        <v>45683</v>
      </c>
      <c r="D2986" s="2" t="s">
        <v>238</v>
      </c>
      <c r="E2986" t="s">
        <v>5049</v>
      </c>
      <c r="F2986" s="2" t="s">
        <v>42</v>
      </c>
      <c r="G2986" s="2" t="s">
        <v>5044</v>
      </c>
      <c r="H2986" s="2">
        <v>2</v>
      </c>
      <c r="I2986" s="19">
        <v>1400.39</v>
      </c>
      <c r="J2986" s="2" t="s">
        <v>50</v>
      </c>
      <c r="K2986" s="2" t="s">
        <v>16</v>
      </c>
      <c r="L2986" s="2">
        <v>3</v>
      </c>
      <c r="M2986" s="18">
        <f t="shared" si="922"/>
        <v>2800.78</v>
      </c>
      <c r="T2986" t="str">
        <f t="shared" si="923"/>
        <v>Completed</v>
      </c>
      <c r="U2986" t="str">
        <f t="shared" si="924"/>
        <v>Yes</v>
      </c>
      <c r="V2986" t="str">
        <f t="shared" si="925"/>
        <v>No</v>
      </c>
      <c r="X2986">
        <f t="shared" si="926"/>
        <v>595</v>
      </c>
      <c r="Y2986">
        <f t="shared" si="927"/>
        <v>444</v>
      </c>
      <c r="Z2986" s="18">
        <f t="shared" si="928"/>
        <v>1098537.4901531704</v>
      </c>
      <c r="AA2986" s="18">
        <f t="shared" si="929"/>
        <v>96724.388030634553</v>
      </c>
      <c r="AB2986" s="17">
        <f t="shared" si="930"/>
        <v>3.9001122334455669</v>
      </c>
      <c r="AC2986" s="2" t="s">
        <v>5044</v>
      </c>
      <c r="AD2986" s="2" t="s">
        <v>42</v>
      </c>
      <c r="AE2986" t="str">
        <f t="shared" si="931"/>
        <v>Beauty</v>
      </c>
      <c r="AF2986" t="str">
        <f t="shared" si="932"/>
        <v>Beauty</v>
      </c>
      <c r="AG2986" t="str" cm="1">
        <f t="array" ref="AG2986">INDEX(AD:AD,ROW())</f>
        <v>Beauty</v>
      </c>
      <c r="AH2986">
        <f t="shared" si="940"/>
        <v>64</v>
      </c>
      <c r="AI2986" t="str">
        <f t="shared" si="933"/>
        <v>Beauty</v>
      </c>
      <c r="AK2986">
        <f t="shared" si="934"/>
        <v>2025</v>
      </c>
      <c r="AL2986">
        <f t="shared" si="935"/>
        <v>1</v>
      </c>
      <c r="AM2986">
        <f t="shared" si="936"/>
        <v>26</v>
      </c>
      <c r="AN2986">
        <f t="shared" si="937"/>
        <v>1</v>
      </c>
      <c r="AO2986" t="str">
        <f t="shared" si="938"/>
        <v>Weekend</v>
      </c>
      <c r="AR2986" s="20">
        <f t="shared" si="939"/>
        <v>0</v>
      </c>
    </row>
    <row r="2987" spans="1:44" x14ac:dyDescent="0.35">
      <c r="A2987" t="str">
        <f t="shared" si="921"/>
        <v>CUST2986</v>
      </c>
      <c r="B2987" s="2" t="s">
        <v>3323</v>
      </c>
      <c r="C2987" s="4">
        <v>45333</v>
      </c>
      <c r="D2987" s="2" t="s">
        <v>832</v>
      </c>
      <c r="E2987" t="s">
        <v>5050</v>
      </c>
      <c r="F2987" s="2" t="s">
        <v>13</v>
      </c>
      <c r="G2987" s="2" t="s">
        <v>34</v>
      </c>
      <c r="H2987" s="2">
        <v>1</v>
      </c>
      <c r="I2987" s="19">
        <v>1283.19</v>
      </c>
      <c r="J2987" s="2" t="s">
        <v>15</v>
      </c>
      <c r="K2987" s="2" t="s">
        <v>76</v>
      </c>
      <c r="L2987" s="2">
        <v>4</v>
      </c>
      <c r="M2987" s="18">
        <f t="shared" si="922"/>
        <v>1283.19</v>
      </c>
      <c r="T2987" t="str">
        <f t="shared" si="923"/>
        <v>Completed</v>
      </c>
      <c r="U2987" t="str">
        <f t="shared" si="924"/>
        <v>No</v>
      </c>
      <c r="V2987" t="str">
        <f t="shared" si="925"/>
        <v>No</v>
      </c>
      <c r="X2987">
        <f t="shared" si="926"/>
        <v>589</v>
      </c>
      <c r="Y2987">
        <f t="shared" si="927"/>
        <v>426</v>
      </c>
      <c r="Z2987" s="18">
        <f t="shared" si="928"/>
        <v>1463424.4009529033</v>
      </c>
      <c r="AA2987" s="18">
        <f t="shared" si="929"/>
        <v>118285.78776560788</v>
      </c>
      <c r="AB2987" s="17">
        <f t="shared" si="930"/>
        <v>3.8140589569160999</v>
      </c>
      <c r="AC2987" s="2" t="s">
        <v>34</v>
      </c>
      <c r="AD2987" s="2" t="s">
        <v>13</v>
      </c>
      <c r="AE2987" t="str">
        <f t="shared" si="931"/>
        <v>Home &amp; Kitchen</v>
      </c>
      <c r="AF2987" t="str">
        <f t="shared" si="932"/>
        <v>Home &amp; Kitchen</v>
      </c>
      <c r="AG2987" t="str" cm="1">
        <f t="array" ref="AG2987">INDEX(AD:AD,ROW())</f>
        <v>Home &amp; Kitchen</v>
      </c>
      <c r="AH2987">
        <f t="shared" si="940"/>
        <v>7</v>
      </c>
      <c r="AI2987" t="str">
        <f t="shared" si="933"/>
        <v>Home &amp; Kitchen</v>
      </c>
      <c r="AK2987">
        <f t="shared" si="934"/>
        <v>2024</v>
      </c>
      <c r="AL2987">
        <f t="shared" si="935"/>
        <v>2</v>
      </c>
      <c r="AM2987">
        <f t="shared" si="936"/>
        <v>11</v>
      </c>
      <c r="AN2987">
        <f t="shared" si="937"/>
        <v>1</v>
      </c>
      <c r="AO2987" t="str">
        <f t="shared" si="938"/>
        <v>Weekend</v>
      </c>
      <c r="AR2987" s="20">
        <f t="shared" si="939"/>
        <v>1</v>
      </c>
    </row>
    <row r="2988" spans="1:44" x14ac:dyDescent="0.35">
      <c r="A2988" t="str">
        <f t="shared" si="921"/>
        <v>CUST2987</v>
      </c>
      <c r="B2988" s="2" t="s">
        <v>3324</v>
      </c>
      <c r="C2988" s="4">
        <v>45279</v>
      </c>
      <c r="D2988" s="2" t="s">
        <v>370</v>
      </c>
      <c r="E2988" t="s">
        <v>5049</v>
      </c>
      <c r="F2988" s="2" t="s">
        <v>42</v>
      </c>
      <c r="G2988" s="2" t="s">
        <v>43</v>
      </c>
      <c r="H2988" s="2">
        <v>1</v>
      </c>
      <c r="I2988" s="19">
        <v>984.5</v>
      </c>
      <c r="J2988" s="2" t="s">
        <v>5047</v>
      </c>
      <c r="K2988" s="2" t="s">
        <v>16</v>
      </c>
      <c r="L2988" s="2">
        <v>2</v>
      </c>
      <c r="M2988" s="18">
        <f t="shared" si="922"/>
        <v>984.5</v>
      </c>
      <c r="T2988" t="str">
        <f t="shared" si="923"/>
        <v>Completed</v>
      </c>
      <c r="U2988" t="str">
        <f t="shared" si="924"/>
        <v>No</v>
      </c>
      <c r="V2988" t="str">
        <f t="shared" si="925"/>
        <v>No</v>
      </c>
      <c r="X2988">
        <f t="shared" si="926"/>
        <v>595</v>
      </c>
      <c r="Y2988">
        <f t="shared" si="927"/>
        <v>444</v>
      </c>
      <c r="Z2988" s="18">
        <f t="shared" si="928"/>
        <v>1098537.4901531704</v>
      </c>
      <c r="AA2988" s="18">
        <f t="shared" si="929"/>
        <v>96724.388030634553</v>
      </c>
      <c r="AB2988" s="17">
        <f t="shared" si="930"/>
        <v>3.9001122334455669</v>
      </c>
      <c r="AC2988" s="2" t="s">
        <v>43</v>
      </c>
      <c r="AD2988" s="2" t="s">
        <v>42</v>
      </c>
      <c r="AE2988" t="str">
        <f t="shared" si="931"/>
        <v>Beauty</v>
      </c>
      <c r="AF2988" t="str">
        <f t="shared" si="932"/>
        <v>Beauty</v>
      </c>
      <c r="AG2988" t="str" cm="1">
        <f t="array" ref="AG2988">INDEX(AD:AD,ROW())</f>
        <v>Beauty</v>
      </c>
      <c r="AH2988">
        <f t="shared" si="940"/>
        <v>10</v>
      </c>
      <c r="AI2988" t="str">
        <f t="shared" si="933"/>
        <v>Beauty</v>
      </c>
      <c r="AK2988">
        <f t="shared" si="934"/>
        <v>2023</v>
      </c>
      <c r="AL2988">
        <f t="shared" si="935"/>
        <v>12</v>
      </c>
      <c r="AM2988">
        <f t="shared" si="936"/>
        <v>19</v>
      </c>
      <c r="AN2988">
        <f t="shared" si="937"/>
        <v>3</v>
      </c>
      <c r="AO2988" t="str">
        <f t="shared" si="938"/>
        <v>Weekday</v>
      </c>
      <c r="AR2988" s="20">
        <f t="shared" si="939"/>
        <v>0</v>
      </c>
    </row>
    <row r="2989" spans="1:44" x14ac:dyDescent="0.35">
      <c r="A2989" t="str">
        <f t="shared" si="921"/>
        <v>CUST2988</v>
      </c>
      <c r="B2989" s="2" t="s">
        <v>3325</v>
      </c>
      <c r="C2989" s="4">
        <v>45048</v>
      </c>
      <c r="D2989" s="2" t="s">
        <v>608</v>
      </c>
      <c r="E2989" t="s">
        <v>5052</v>
      </c>
      <c r="F2989" s="2" t="s">
        <v>42</v>
      </c>
      <c r="G2989" s="2" t="s">
        <v>43</v>
      </c>
      <c r="H2989" s="2">
        <v>3</v>
      </c>
      <c r="I2989" s="19">
        <v>950.78</v>
      </c>
      <c r="J2989" s="2" t="s">
        <v>20</v>
      </c>
      <c r="K2989" s="2" t="s">
        <v>16</v>
      </c>
      <c r="L2989" s="2">
        <v>1</v>
      </c>
      <c r="M2989" s="18">
        <f t="shared" si="922"/>
        <v>2852.34</v>
      </c>
      <c r="T2989" t="str">
        <f t="shared" si="923"/>
        <v>Completed</v>
      </c>
      <c r="U2989" t="str">
        <f t="shared" si="924"/>
        <v>Yes</v>
      </c>
      <c r="V2989" t="str">
        <f t="shared" si="925"/>
        <v>No</v>
      </c>
      <c r="X2989">
        <f t="shared" si="926"/>
        <v>573</v>
      </c>
      <c r="Y2989">
        <f t="shared" si="927"/>
        <v>450</v>
      </c>
      <c r="Z2989" s="18">
        <f t="shared" si="928"/>
        <v>1098537.4901531704</v>
      </c>
      <c r="AA2989" s="18">
        <f t="shared" si="929"/>
        <v>96724.388030634553</v>
      </c>
      <c r="AB2989" s="17">
        <f t="shared" si="930"/>
        <v>3.9001122334455669</v>
      </c>
      <c r="AC2989" s="2" t="s">
        <v>43</v>
      </c>
      <c r="AD2989" s="2" t="s">
        <v>42</v>
      </c>
      <c r="AE2989" t="str">
        <f t="shared" si="931"/>
        <v>Beauty</v>
      </c>
      <c r="AF2989" t="str">
        <f t="shared" si="932"/>
        <v>Beauty</v>
      </c>
      <c r="AG2989" t="str" cm="1">
        <f t="array" ref="AG2989">INDEX(AD:AD,ROW())</f>
        <v>Beauty</v>
      </c>
      <c r="AH2989">
        <f t="shared" si="940"/>
        <v>10</v>
      </c>
      <c r="AI2989" t="str">
        <f t="shared" si="933"/>
        <v>Beauty</v>
      </c>
      <c r="AK2989">
        <f t="shared" si="934"/>
        <v>2023</v>
      </c>
      <c r="AL2989">
        <f t="shared" si="935"/>
        <v>5</v>
      </c>
      <c r="AM2989">
        <f t="shared" si="936"/>
        <v>2</v>
      </c>
      <c r="AN2989">
        <f t="shared" si="937"/>
        <v>3</v>
      </c>
      <c r="AO2989" t="str">
        <f t="shared" si="938"/>
        <v>Weekday</v>
      </c>
      <c r="AR2989" s="20">
        <f t="shared" si="939"/>
        <v>0</v>
      </c>
    </row>
    <row r="2990" spans="1:44" x14ac:dyDescent="0.35">
      <c r="A2990" t="str">
        <f t="shared" si="921"/>
        <v>CUST2989</v>
      </c>
      <c r="B2990" s="2" t="s">
        <v>3326</v>
      </c>
      <c r="C2990" s="4">
        <v>45235</v>
      </c>
      <c r="D2990" s="2" t="s">
        <v>323</v>
      </c>
      <c r="E2990" t="s">
        <v>5050</v>
      </c>
      <c r="F2990" s="2" t="s">
        <v>19</v>
      </c>
      <c r="G2990" s="2" t="s">
        <v>60</v>
      </c>
      <c r="H2990" s="2">
        <v>1</v>
      </c>
      <c r="I2990" s="19">
        <v>1610.78</v>
      </c>
      <c r="J2990" s="2" t="s">
        <v>5046</v>
      </c>
      <c r="K2990" s="2" t="s">
        <v>103</v>
      </c>
      <c r="L2990" s="2">
        <v>4</v>
      </c>
      <c r="M2990" s="18">
        <f t="shared" si="922"/>
        <v>1610.78</v>
      </c>
      <c r="T2990" t="str">
        <f t="shared" si="923"/>
        <v>Lost Sale</v>
      </c>
      <c r="U2990" t="str">
        <f t="shared" si="924"/>
        <v>No</v>
      </c>
      <c r="V2990" t="str">
        <f t="shared" si="925"/>
        <v>Yes</v>
      </c>
      <c r="X2990">
        <f t="shared" si="926"/>
        <v>589</v>
      </c>
      <c r="Y2990">
        <f t="shared" si="927"/>
        <v>426</v>
      </c>
      <c r="Z2990" s="18">
        <f t="shared" si="928"/>
        <v>2759712.3299794244</v>
      </c>
      <c r="AA2990" s="18">
        <f t="shared" si="929"/>
        <v>330643.50635802455</v>
      </c>
      <c r="AB2990" s="17">
        <f t="shared" si="930"/>
        <v>3.8641711229946525</v>
      </c>
      <c r="AC2990" s="2" t="s">
        <v>60</v>
      </c>
      <c r="AD2990" s="2" t="s">
        <v>19</v>
      </c>
      <c r="AE2990" t="str">
        <f t="shared" si="931"/>
        <v>Electronics</v>
      </c>
      <c r="AF2990" t="str">
        <f t="shared" si="932"/>
        <v>Electronics</v>
      </c>
      <c r="AG2990" t="str" cm="1">
        <f t="array" ref="AG2990">INDEX(AD:AD,ROW())</f>
        <v>Electronics</v>
      </c>
      <c r="AH2990">
        <f t="shared" si="940"/>
        <v>17</v>
      </c>
      <c r="AI2990" t="str">
        <f t="shared" si="933"/>
        <v>Electronics</v>
      </c>
      <c r="AK2990">
        <f t="shared" si="934"/>
        <v>2023</v>
      </c>
      <c r="AL2990">
        <f t="shared" si="935"/>
        <v>11</v>
      </c>
      <c r="AM2990">
        <f t="shared" si="936"/>
        <v>5</v>
      </c>
      <c r="AN2990">
        <f t="shared" si="937"/>
        <v>1</v>
      </c>
      <c r="AO2990" t="str">
        <f t="shared" si="938"/>
        <v>Weekend</v>
      </c>
      <c r="AR2990" s="20">
        <f t="shared" si="939"/>
        <v>1</v>
      </c>
    </row>
    <row r="2991" spans="1:44" x14ac:dyDescent="0.35">
      <c r="A2991" t="str">
        <f t="shared" si="921"/>
        <v>CUST2990</v>
      </c>
      <c r="B2991" s="2" t="s">
        <v>3327</v>
      </c>
      <c r="C2991" s="4">
        <v>45156</v>
      </c>
      <c r="D2991" s="2" t="s">
        <v>240</v>
      </c>
      <c r="E2991" t="s">
        <v>5050</v>
      </c>
      <c r="F2991" s="2" t="s">
        <v>19</v>
      </c>
      <c r="G2991" s="2" t="s">
        <v>5039</v>
      </c>
      <c r="H2991" s="2">
        <v>1</v>
      </c>
      <c r="I2991" s="19">
        <v>2834</v>
      </c>
      <c r="J2991" s="2" t="s">
        <v>5047</v>
      </c>
      <c r="K2991" s="2" t="s">
        <v>16</v>
      </c>
      <c r="L2991" s="2">
        <v>3</v>
      </c>
      <c r="M2991" s="18">
        <f t="shared" si="922"/>
        <v>2834</v>
      </c>
      <c r="T2991" t="str">
        <f t="shared" si="923"/>
        <v>Completed</v>
      </c>
      <c r="U2991" t="str">
        <f t="shared" si="924"/>
        <v>Yes</v>
      </c>
      <c r="V2991" t="str">
        <f t="shared" si="925"/>
        <v>No</v>
      </c>
      <c r="X2991">
        <f t="shared" si="926"/>
        <v>589</v>
      </c>
      <c r="Y2991">
        <f t="shared" si="927"/>
        <v>426</v>
      </c>
      <c r="Z2991" s="18">
        <f t="shared" si="928"/>
        <v>2759712.3299794244</v>
      </c>
      <c r="AA2991" s="18">
        <f t="shared" si="929"/>
        <v>330643.50635802455</v>
      </c>
      <c r="AB2991" s="17">
        <f t="shared" si="930"/>
        <v>3.8641711229946525</v>
      </c>
      <c r="AC2991" s="2" t="s">
        <v>5039</v>
      </c>
      <c r="AD2991" s="2" t="s">
        <v>19</v>
      </c>
      <c r="AE2991" t="str">
        <f t="shared" si="931"/>
        <v>Electronics</v>
      </c>
      <c r="AF2991" t="str">
        <f t="shared" si="932"/>
        <v>Electronics</v>
      </c>
      <c r="AG2991" t="str" cm="1">
        <f t="array" ref="AG2991">INDEX(AD:AD,ROW())</f>
        <v>Electronics</v>
      </c>
      <c r="AH2991">
        <f t="shared" si="940"/>
        <v>3</v>
      </c>
      <c r="AI2991" t="str">
        <f t="shared" si="933"/>
        <v>Electronics</v>
      </c>
      <c r="AK2991">
        <f t="shared" si="934"/>
        <v>2023</v>
      </c>
      <c r="AL2991">
        <f t="shared" si="935"/>
        <v>8</v>
      </c>
      <c r="AM2991">
        <f t="shared" si="936"/>
        <v>18</v>
      </c>
      <c r="AN2991">
        <f t="shared" si="937"/>
        <v>6</v>
      </c>
      <c r="AO2991" t="str">
        <f t="shared" si="938"/>
        <v>Weekday</v>
      </c>
      <c r="AR2991" s="20">
        <f t="shared" si="939"/>
        <v>0</v>
      </c>
    </row>
    <row r="2992" spans="1:44" x14ac:dyDescent="0.35">
      <c r="A2992" t="str">
        <f t="shared" si="921"/>
        <v>CUST2991</v>
      </c>
      <c r="B2992" s="2" t="s">
        <v>3328</v>
      </c>
      <c r="C2992" s="4">
        <v>45162</v>
      </c>
      <c r="D2992" s="2" t="s">
        <v>207</v>
      </c>
      <c r="E2992" t="s">
        <v>5049</v>
      </c>
      <c r="F2992" s="2" t="s">
        <v>23</v>
      </c>
      <c r="G2992" s="2" t="s">
        <v>65</v>
      </c>
      <c r="H2992" s="2">
        <v>2</v>
      </c>
      <c r="I2992" s="19">
        <v>629.07000000000005</v>
      </c>
      <c r="J2992" s="2" t="s">
        <v>50</v>
      </c>
      <c r="K2992" s="2" t="s">
        <v>16</v>
      </c>
      <c r="L2992" s="2">
        <v>4</v>
      </c>
      <c r="M2992" s="18">
        <f t="shared" si="922"/>
        <v>1258.1400000000001</v>
      </c>
      <c r="T2992" t="str">
        <f t="shared" si="923"/>
        <v>Completed</v>
      </c>
      <c r="U2992" t="str">
        <f t="shared" si="924"/>
        <v>Yes</v>
      </c>
      <c r="V2992" t="str">
        <f t="shared" si="925"/>
        <v>No</v>
      </c>
      <c r="X2992">
        <f t="shared" si="926"/>
        <v>595</v>
      </c>
      <c r="Y2992">
        <f t="shared" si="927"/>
        <v>444</v>
      </c>
      <c r="Z2992" s="18">
        <f t="shared" si="928"/>
        <v>594714.6477588166</v>
      </c>
      <c r="AA2992" s="18">
        <f t="shared" si="929"/>
        <v>60882.938065984097</v>
      </c>
      <c r="AB2992" s="17">
        <f t="shared" si="930"/>
        <v>3.804733727810651</v>
      </c>
      <c r="AC2992" s="2" t="s">
        <v>65</v>
      </c>
      <c r="AD2992" s="2" t="s">
        <v>23</v>
      </c>
      <c r="AE2992" t="str">
        <f t="shared" si="931"/>
        <v>Books</v>
      </c>
      <c r="AF2992" t="str">
        <f t="shared" si="932"/>
        <v>Books</v>
      </c>
      <c r="AG2992" t="str" cm="1">
        <f t="array" ref="AG2992">INDEX(AD:AD,ROW())</f>
        <v>Books</v>
      </c>
      <c r="AH2992">
        <f t="shared" si="940"/>
        <v>19</v>
      </c>
      <c r="AI2992" t="str">
        <f t="shared" si="933"/>
        <v>Books</v>
      </c>
      <c r="AK2992">
        <f t="shared" si="934"/>
        <v>2023</v>
      </c>
      <c r="AL2992">
        <f t="shared" si="935"/>
        <v>8</v>
      </c>
      <c r="AM2992">
        <f t="shared" si="936"/>
        <v>24</v>
      </c>
      <c r="AN2992">
        <f t="shared" si="937"/>
        <v>5</v>
      </c>
      <c r="AO2992" t="str">
        <f t="shared" si="938"/>
        <v>Weekday</v>
      </c>
      <c r="AR2992" s="20">
        <f t="shared" si="939"/>
        <v>0</v>
      </c>
    </row>
    <row r="2993" spans="1:44" x14ac:dyDescent="0.35">
      <c r="A2993" t="str">
        <f t="shared" si="921"/>
        <v>CUST2992</v>
      </c>
      <c r="B2993" s="2" t="s">
        <v>3329</v>
      </c>
      <c r="C2993" s="4">
        <v>45811</v>
      </c>
      <c r="D2993" s="2" t="s">
        <v>1913</v>
      </c>
      <c r="E2993" t="s">
        <v>5054</v>
      </c>
      <c r="F2993" s="2" t="s">
        <v>42</v>
      </c>
      <c r="G2993" s="2" t="s">
        <v>5042</v>
      </c>
      <c r="H2993" s="2">
        <v>2</v>
      </c>
      <c r="I2993" s="19">
        <v>221.82</v>
      </c>
      <c r="J2993" s="2" t="s">
        <v>20</v>
      </c>
      <c r="K2993" s="2" t="s">
        <v>16</v>
      </c>
      <c r="L2993" s="2">
        <v>2</v>
      </c>
      <c r="M2993" s="18">
        <f t="shared" si="922"/>
        <v>443.64</v>
      </c>
      <c r="T2993" t="str">
        <f t="shared" si="923"/>
        <v>Completed</v>
      </c>
      <c r="U2993" t="str">
        <f t="shared" si="924"/>
        <v>No</v>
      </c>
      <c r="V2993" t="str">
        <f t="shared" si="925"/>
        <v>No</v>
      </c>
      <c r="X2993">
        <f t="shared" si="926"/>
        <v>558</v>
      </c>
      <c r="Y2993">
        <f t="shared" si="927"/>
        <v>430</v>
      </c>
      <c r="Z2993" s="18">
        <f t="shared" si="928"/>
        <v>1098537.4901531704</v>
      </c>
      <c r="AA2993" s="18">
        <f t="shared" si="929"/>
        <v>96724.388030634553</v>
      </c>
      <c r="AB2993" s="17">
        <f t="shared" si="930"/>
        <v>3.9001122334455669</v>
      </c>
      <c r="AC2993" s="2" t="s">
        <v>5042</v>
      </c>
      <c r="AD2993" s="2" t="s">
        <v>42</v>
      </c>
      <c r="AE2993" t="str">
        <f t="shared" si="931"/>
        <v>Beauty</v>
      </c>
      <c r="AF2993" t="str">
        <f t="shared" si="932"/>
        <v>Beauty</v>
      </c>
      <c r="AG2993" t="str" cm="1">
        <f t="array" ref="AG2993">INDEX(AD:AD,ROW())</f>
        <v>Beauty</v>
      </c>
      <c r="AH2993">
        <f t="shared" si="940"/>
        <v>18</v>
      </c>
      <c r="AI2993" t="str">
        <f t="shared" si="933"/>
        <v>Beauty</v>
      </c>
      <c r="AK2993">
        <f t="shared" si="934"/>
        <v>2025</v>
      </c>
      <c r="AL2993">
        <f t="shared" si="935"/>
        <v>6</v>
      </c>
      <c r="AM2993">
        <f t="shared" si="936"/>
        <v>3</v>
      </c>
      <c r="AN2993">
        <f t="shared" si="937"/>
        <v>3</v>
      </c>
      <c r="AO2993" t="str">
        <f t="shared" si="938"/>
        <v>Weekday</v>
      </c>
      <c r="AR2993" s="20">
        <f t="shared" si="939"/>
        <v>0</v>
      </c>
    </row>
    <row r="2994" spans="1:44" x14ac:dyDescent="0.35">
      <c r="A2994" t="str">
        <f t="shared" si="921"/>
        <v>CUST2993</v>
      </c>
      <c r="B2994" s="2" t="s">
        <v>3330</v>
      </c>
      <c r="C2994" s="4">
        <v>45634</v>
      </c>
      <c r="D2994" s="2" t="s">
        <v>387</v>
      </c>
      <c r="E2994" t="s">
        <v>5049</v>
      </c>
      <c r="F2994" s="2" t="s">
        <v>42</v>
      </c>
      <c r="G2994" s="2" t="s">
        <v>188</v>
      </c>
      <c r="H2994" s="2">
        <v>3</v>
      </c>
      <c r="I2994" s="19">
        <v>798.50450765864298</v>
      </c>
      <c r="J2994" s="2" t="s">
        <v>50</v>
      </c>
      <c r="K2994" s="2" t="s">
        <v>16</v>
      </c>
      <c r="L2994" s="2">
        <v>3</v>
      </c>
      <c r="M2994" s="18">
        <f t="shared" si="922"/>
        <v>2395.5135229759289</v>
      </c>
      <c r="T2994" t="str">
        <f t="shared" si="923"/>
        <v>Completed</v>
      </c>
      <c r="U2994" t="str">
        <f t="shared" si="924"/>
        <v>Yes</v>
      </c>
      <c r="V2994" t="str">
        <f t="shared" si="925"/>
        <v>No</v>
      </c>
      <c r="X2994">
        <f t="shared" si="926"/>
        <v>595</v>
      </c>
      <c r="Y2994">
        <f t="shared" si="927"/>
        <v>444</v>
      </c>
      <c r="Z2994" s="18">
        <f t="shared" si="928"/>
        <v>1098537.4901531704</v>
      </c>
      <c r="AA2994" s="18">
        <f t="shared" si="929"/>
        <v>96724.388030634553</v>
      </c>
      <c r="AB2994" s="17">
        <f t="shared" si="930"/>
        <v>3.9001122334455669</v>
      </c>
      <c r="AC2994" s="2" t="s">
        <v>188</v>
      </c>
      <c r="AD2994" s="2" t="s">
        <v>42</v>
      </c>
      <c r="AE2994" t="str">
        <f t="shared" si="931"/>
        <v>Beauty</v>
      </c>
      <c r="AF2994" t="str">
        <f t="shared" si="932"/>
        <v>Beauty</v>
      </c>
      <c r="AG2994" t="str" cm="1">
        <f t="array" ref="AG2994">INDEX(AD:AD,ROW())</f>
        <v>Beauty</v>
      </c>
      <c r="AH2994">
        <f t="shared" si="940"/>
        <v>80</v>
      </c>
      <c r="AI2994" t="str">
        <f t="shared" si="933"/>
        <v>Beauty</v>
      </c>
      <c r="AK2994">
        <f t="shared" si="934"/>
        <v>2024</v>
      </c>
      <c r="AL2994">
        <f t="shared" si="935"/>
        <v>12</v>
      </c>
      <c r="AM2994">
        <f t="shared" si="936"/>
        <v>8</v>
      </c>
      <c r="AN2994">
        <f t="shared" si="937"/>
        <v>1</v>
      </c>
      <c r="AO2994" t="str">
        <f t="shared" si="938"/>
        <v>Weekend</v>
      </c>
      <c r="AR2994" s="20">
        <f t="shared" si="939"/>
        <v>0</v>
      </c>
    </row>
    <row r="2995" spans="1:44" x14ac:dyDescent="0.35">
      <c r="A2995" t="str">
        <f t="shared" si="921"/>
        <v>CUST2994</v>
      </c>
      <c r="B2995" s="2" t="s">
        <v>3331</v>
      </c>
      <c r="C2995" s="4">
        <v>45220</v>
      </c>
      <c r="D2995" s="2" t="s">
        <v>211</v>
      </c>
      <c r="E2995" t="s">
        <v>5054</v>
      </c>
      <c r="F2995" s="2" t="s">
        <v>13</v>
      </c>
      <c r="G2995" s="2" t="s">
        <v>14</v>
      </c>
      <c r="H2995" s="2">
        <v>1</v>
      </c>
      <c r="I2995" s="19">
        <v>1556.2</v>
      </c>
      <c r="J2995" s="2" t="s">
        <v>15</v>
      </c>
      <c r="K2995" s="2" t="s">
        <v>16</v>
      </c>
      <c r="L2995" s="2">
        <v>4</v>
      </c>
      <c r="M2995" s="18">
        <f t="shared" si="922"/>
        <v>1556.2</v>
      </c>
      <c r="T2995" t="str">
        <f t="shared" si="923"/>
        <v>Completed</v>
      </c>
      <c r="U2995" t="str">
        <f t="shared" si="924"/>
        <v>Yes</v>
      </c>
      <c r="V2995" t="str">
        <f t="shared" si="925"/>
        <v>No</v>
      </c>
      <c r="X2995">
        <f t="shared" si="926"/>
        <v>558</v>
      </c>
      <c r="Y2995">
        <f t="shared" si="927"/>
        <v>430</v>
      </c>
      <c r="Z2995" s="18">
        <f t="shared" si="928"/>
        <v>1463424.4009529033</v>
      </c>
      <c r="AA2995" s="18">
        <f t="shared" si="929"/>
        <v>118285.78776560788</v>
      </c>
      <c r="AB2995" s="17">
        <f t="shared" si="930"/>
        <v>3.8140589569160999</v>
      </c>
      <c r="AC2995" s="2" t="s">
        <v>14</v>
      </c>
      <c r="AD2995" s="2" t="s">
        <v>13</v>
      </c>
      <c r="AE2995" t="str">
        <f t="shared" si="931"/>
        <v>Home &amp; Kitchen</v>
      </c>
      <c r="AF2995" t="str">
        <f t="shared" si="932"/>
        <v>Home &amp; Kitchen</v>
      </c>
      <c r="AG2995" t="str" cm="1">
        <f t="array" ref="AG2995">INDEX(AD:AD,ROW())</f>
        <v>Home &amp; Kitchen</v>
      </c>
      <c r="AH2995">
        <f t="shared" si="940"/>
        <v>2</v>
      </c>
      <c r="AI2995" t="str">
        <f t="shared" si="933"/>
        <v>Home &amp; Kitchen</v>
      </c>
      <c r="AK2995">
        <f t="shared" si="934"/>
        <v>2023</v>
      </c>
      <c r="AL2995">
        <f t="shared" si="935"/>
        <v>10</v>
      </c>
      <c r="AM2995">
        <f t="shared" si="936"/>
        <v>21</v>
      </c>
      <c r="AN2995">
        <f t="shared" si="937"/>
        <v>7</v>
      </c>
      <c r="AO2995" t="str">
        <f t="shared" si="938"/>
        <v>Weekend</v>
      </c>
      <c r="AR2995" s="20">
        <f t="shared" si="939"/>
        <v>0</v>
      </c>
    </row>
    <row r="2996" spans="1:44" x14ac:dyDescent="0.35">
      <c r="A2996" t="str">
        <f t="shared" si="921"/>
        <v>CUST2995</v>
      </c>
      <c r="B2996" s="2" t="s">
        <v>3332</v>
      </c>
      <c r="C2996" s="4">
        <v>45028</v>
      </c>
      <c r="D2996" s="2" t="s">
        <v>1020</v>
      </c>
      <c r="E2996" t="s">
        <v>5048</v>
      </c>
      <c r="F2996" s="2" t="s">
        <v>19</v>
      </c>
      <c r="G2996" s="2" t="s">
        <v>128</v>
      </c>
      <c r="H2996" s="2">
        <v>1</v>
      </c>
      <c r="I2996" s="19">
        <v>2991.61</v>
      </c>
      <c r="J2996" s="2" t="s">
        <v>5047</v>
      </c>
      <c r="K2996" s="2" t="s">
        <v>31</v>
      </c>
      <c r="L2996" s="2">
        <v>5</v>
      </c>
      <c r="M2996" s="18">
        <f t="shared" si="922"/>
        <v>2991.61</v>
      </c>
      <c r="T2996" t="str">
        <f t="shared" si="923"/>
        <v>Pending</v>
      </c>
      <c r="U2996" t="str">
        <f t="shared" si="924"/>
        <v>No</v>
      </c>
      <c r="V2996" t="str">
        <f t="shared" si="925"/>
        <v>Yes</v>
      </c>
      <c r="X2996">
        <f t="shared" si="926"/>
        <v>590</v>
      </c>
      <c r="Y2996">
        <f t="shared" si="927"/>
        <v>451</v>
      </c>
      <c r="Z2996" s="18">
        <f t="shared" si="928"/>
        <v>2759712.3299794244</v>
      </c>
      <c r="AA2996" s="18">
        <f t="shared" si="929"/>
        <v>330643.50635802455</v>
      </c>
      <c r="AB2996" s="17">
        <f t="shared" si="930"/>
        <v>3.8641711229946525</v>
      </c>
      <c r="AC2996" s="2" t="s">
        <v>128</v>
      </c>
      <c r="AD2996" s="2" t="s">
        <v>19</v>
      </c>
      <c r="AE2996" t="str">
        <f t="shared" si="931"/>
        <v>Electronics</v>
      </c>
      <c r="AF2996" t="str">
        <f t="shared" si="932"/>
        <v>Electronics</v>
      </c>
      <c r="AG2996" t="str" cm="1">
        <f t="array" ref="AG2996">INDEX(AD:AD,ROW())</f>
        <v>Electronics</v>
      </c>
      <c r="AH2996">
        <f t="shared" si="940"/>
        <v>48</v>
      </c>
      <c r="AI2996" t="str">
        <f t="shared" si="933"/>
        <v>Electronics</v>
      </c>
      <c r="AK2996">
        <f t="shared" si="934"/>
        <v>2023</v>
      </c>
      <c r="AL2996">
        <f t="shared" si="935"/>
        <v>4</v>
      </c>
      <c r="AM2996">
        <f t="shared" si="936"/>
        <v>12</v>
      </c>
      <c r="AN2996">
        <f t="shared" si="937"/>
        <v>4</v>
      </c>
      <c r="AO2996" t="str">
        <f t="shared" si="938"/>
        <v>Weekday</v>
      </c>
      <c r="AR2996" s="20">
        <f t="shared" si="939"/>
        <v>0</v>
      </c>
    </row>
    <row r="2997" spans="1:44" x14ac:dyDescent="0.35">
      <c r="A2997" t="str">
        <f t="shared" si="921"/>
        <v>CUST2996</v>
      </c>
      <c r="B2997" s="2" t="s">
        <v>3333</v>
      </c>
      <c r="C2997" s="4">
        <v>45594</v>
      </c>
      <c r="D2997" s="2" t="s">
        <v>244</v>
      </c>
      <c r="E2997" t="s">
        <v>5055</v>
      </c>
      <c r="F2997" s="2" t="s">
        <v>23</v>
      </c>
      <c r="G2997" s="2" t="s">
        <v>68</v>
      </c>
      <c r="H2997" s="2">
        <v>2</v>
      </c>
      <c r="I2997" s="19">
        <v>440.81</v>
      </c>
      <c r="J2997" s="2" t="s">
        <v>15</v>
      </c>
      <c r="K2997" s="2" t="s">
        <v>16</v>
      </c>
      <c r="L2997" s="2">
        <v>3</v>
      </c>
      <c r="M2997" s="18">
        <f t="shared" si="922"/>
        <v>881.62</v>
      </c>
      <c r="T2997" t="str">
        <f t="shared" si="923"/>
        <v>Completed</v>
      </c>
      <c r="U2997" t="str">
        <f t="shared" si="924"/>
        <v>No</v>
      </c>
      <c r="V2997" t="str">
        <f t="shared" si="925"/>
        <v>No</v>
      </c>
      <c r="X2997">
        <f t="shared" si="926"/>
        <v>567</v>
      </c>
      <c r="Y2997">
        <f t="shared" si="927"/>
        <v>440</v>
      </c>
      <c r="Z2997" s="18">
        <f t="shared" si="928"/>
        <v>594714.6477588166</v>
      </c>
      <c r="AA2997" s="18">
        <f t="shared" si="929"/>
        <v>60882.938065984097</v>
      </c>
      <c r="AB2997" s="17">
        <f t="shared" si="930"/>
        <v>3.804733727810651</v>
      </c>
      <c r="AC2997" s="2" t="s">
        <v>68</v>
      </c>
      <c r="AD2997" s="2" t="s">
        <v>23</v>
      </c>
      <c r="AE2997" t="str">
        <f t="shared" si="931"/>
        <v>Books</v>
      </c>
      <c r="AF2997" t="str">
        <f t="shared" si="932"/>
        <v>Books</v>
      </c>
      <c r="AG2997" t="str" cm="1">
        <f t="array" ref="AG2997">INDEX(AD:AD,ROW())</f>
        <v>Books</v>
      </c>
      <c r="AH2997">
        <f t="shared" si="940"/>
        <v>20</v>
      </c>
      <c r="AI2997" t="str">
        <f t="shared" si="933"/>
        <v>Books</v>
      </c>
      <c r="AK2997">
        <f t="shared" si="934"/>
        <v>2024</v>
      </c>
      <c r="AL2997">
        <f t="shared" si="935"/>
        <v>10</v>
      </c>
      <c r="AM2997">
        <f t="shared" si="936"/>
        <v>29</v>
      </c>
      <c r="AN2997">
        <f t="shared" si="937"/>
        <v>3</v>
      </c>
      <c r="AO2997" t="str">
        <f t="shared" si="938"/>
        <v>Weekday</v>
      </c>
      <c r="AR2997" s="20">
        <f t="shared" si="939"/>
        <v>0</v>
      </c>
    </row>
    <row r="2998" spans="1:44" x14ac:dyDescent="0.35">
      <c r="A2998" t="str">
        <f t="shared" si="921"/>
        <v>CUST2997</v>
      </c>
      <c r="B2998" s="2" t="s">
        <v>3334</v>
      </c>
      <c r="C2998" s="4">
        <v>45268</v>
      </c>
      <c r="D2998" s="2" t="s">
        <v>443</v>
      </c>
      <c r="E2998" t="s">
        <v>5055</v>
      </c>
      <c r="F2998" s="2" t="s">
        <v>19</v>
      </c>
      <c r="G2998" s="2" t="s">
        <v>60</v>
      </c>
      <c r="H2998" s="2">
        <v>2</v>
      </c>
      <c r="I2998" s="19">
        <v>1864.66</v>
      </c>
      <c r="J2998" s="2" t="s">
        <v>20</v>
      </c>
      <c r="K2998" s="2" t="s">
        <v>16</v>
      </c>
      <c r="L2998" s="31"/>
      <c r="M2998" s="18">
        <f t="shared" si="922"/>
        <v>3729.32</v>
      </c>
      <c r="T2998" t="str">
        <f t="shared" si="923"/>
        <v>Completed</v>
      </c>
      <c r="U2998" t="str">
        <f t="shared" si="924"/>
        <v>Yes</v>
      </c>
      <c r="V2998" t="str">
        <f t="shared" si="925"/>
        <v>No</v>
      </c>
      <c r="X2998">
        <f t="shared" si="926"/>
        <v>567</v>
      </c>
      <c r="Y2998">
        <f t="shared" si="927"/>
        <v>440</v>
      </c>
      <c r="Z2998" s="18">
        <f t="shared" si="928"/>
        <v>2759712.3299794244</v>
      </c>
      <c r="AA2998" s="18">
        <f t="shared" si="929"/>
        <v>330643.50635802455</v>
      </c>
      <c r="AB2998" s="17">
        <f t="shared" si="930"/>
        <v>3.8641711229946525</v>
      </c>
      <c r="AC2998" s="2" t="s">
        <v>60</v>
      </c>
      <c r="AD2998" s="2" t="s">
        <v>19</v>
      </c>
      <c r="AE2998" t="str">
        <f t="shared" si="931"/>
        <v>Electronics</v>
      </c>
      <c r="AF2998" t="str">
        <f t="shared" si="932"/>
        <v>Electronics</v>
      </c>
      <c r="AG2998" t="str" cm="1">
        <f t="array" ref="AG2998">INDEX(AD:AD,ROW())</f>
        <v>Electronics</v>
      </c>
      <c r="AH2998">
        <f t="shared" si="940"/>
        <v>17</v>
      </c>
      <c r="AI2998" t="str">
        <f t="shared" si="933"/>
        <v>Electronics</v>
      </c>
      <c r="AK2998">
        <f t="shared" si="934"/>
        <v>2023</v>
      </c>
      <c r="AL2998">
        <f t="shared" si="935"/>
        <v>12</v>
      </c>
      <c r="AM2998">
        <f t="shared" si="936"/>
        <v>8</v>
      </c>
      <c r="AN2998">
        <f t="shared" si="937"/>
        <v>6</v>
      </c>
      <c r="AO2998" t="str">
        <f t="shared" si="938"/>
        <v>Weekday</v>
      </c>
      <c r="AR2998" s="20">
        <f t="shared" si="939"/>
        <v>0</v>
      </c>
    </row>
    <row r="2999" spans="1:44" x14ac:dyDescent="0.35">
      <c r="A2999" t="str">
        <f t="shared" si="921"/>
        <v>CUST2998</v>
      </c>
      <c r="B2999" s="2" t="s">
        <v>3335</v>
      </c>
      <c r="C2999" s="4">
        <v>44947</v>
      </c>
      <c r="D2999" s="2" t="s">
        <v>110</v>
      </c>
      <c r="E2999" t="s">
        <v>5052</v>
      </c>
      <c r="F2999" s="2" t="s">
        <v>19</v>
      </c>
      <c r="G2999" s="2" t="s">
        <v>60</v>
      </c>
      <c r="H2999" s="2">
        <v>1</v>
      </c>
      <c r="I2999" s="19">
        <v>1424.3</v>
      </c>
      <c r="J2999" s="2" t="s">
        <v>20</v>
      </c>
      <c r="K2999" s="2" t="s">
        <v>31</v>
      </c>
      <c r="L2999" s="2">
        <v>4</v>
      </c>
      <c r="M2999" s="18">
        <f t="shared" si="922"/>
        <v>1424.3</v>
      </c>
      <c r="T2999" t="str">
        <f t="shared" si="923"/>
        <v>Pending</v>
      </c>
      <c r="U2999" t="str">
        <f t="shared" si="924"/>
        <v>No</v>
      </c>
      <c r="V2999" t="str">
        <f t="shared" si="925"/>
        <v>Yes</v>
      </c>
      <c r="X2999">
        <f t="shared" si="926"/>
        <v>573</v>
      </c>
      <c r="Y2999">
        <f t="shared" si="927"/>
        <v>450</v>
      </c>
      <c r="Z2999" s="18">
        <f t="shared" si="928"/>
        <v>2759712.3299794244</v>
      </c>
      <c r="AA2999" s="18">
        <f t="shared" si="929"/>
        <v>330643.50635802455</v>
      </c>
      <c r="AB2999" s="17">
        <f t="shared" si="930"/>
        <v>3.8641711229946525</v>
      </c>
      <c r="AC2999" s="2" t="s">
        <v>60</v>
      </c>
      <c r="AD2999" s="2" t="s">
        <v>19</v>
      </c>
      <c r="AE2999" t="str">
        <f t="shared" si="931"/>
        <v>Electronics</v>
      </c>
      <c r="AF2999" t="str">
        <f t="shared" si="932"/>
        <v>Electronics</v>
      </c>
      <c r="AG2999" t="str" cm="1">
        <f t="array" ref="AG2999">INDEX(AD:AD,ROW())</f>
        <v>Electronics</v>
      </c>
      <c r="AH2999">
        <f t="shared" si="940"/>
        <v>17</v>
      </c>
      <c r="AI2999" t="str">
        <f t="shared" si="933"/>
        <v>Electronics</v>
      </c>
      <c r="AK2999">
        <f t="shared" si="934"/>
        <v>2023</v>
      </c>
      <c r="AL2999">
        <f t="shared" si="935"/>
        <v>1</v>
      </c>
      <c r="AM2999">
        <f t="shared" si="936"/>
        <v>21</v>
      </c>
      <c r="AN2999">
        <f t="shared" si="937"/>
        <v>7</v>
      </c>
      <c r="AO2999" t="str">
        <f t="shared" si="938"/>
        <v>Weekend</v>
      </c>
      <c r="AR2999" s="20">
        <f t="shared" si="939"/>
        <v>0</v>
      </c>
    </row>
    <row r="3000" spans="1:44" x14ac:dyDescent="0.35">
      <c r="A3000" t="str">
        <f t="shared" si="921"/>
        <v>CUST2999</v>
      </c>
      <c r="B3000" s="2" t="s">
        <v>3336</v>
      </c>
      <c r="C3000" s="4">
        <v>45271</v>
      </c>
      <c r="D3000" s="2" t="s">
        <v>205</v>
      </c>
      <c r="E3000" t="s">
        <v>5048</v>
      </c>
      <c r="F3000" s="2" t="s">
        <v>29</v>
      </c>
      <c r="G3000" s="2" t="s">
        <v>30</v>
      </c>
      <c r="H3000" s="2">
        <v>3</v>
      </c>
      <c r="I3000" s="19">
        <v>1379.31</v>
      </c>
      <c r="J3000" s="2" t="s">
        <v>5038</v>
      </c>
      <c r="K3000" s="2" t="s">
        <v>16</v>
      </c>
      <c r="L3000" s="2">
        <v>3</v>
      </c>
      <c r="M3000" s="18">
        <f t="shared" si="922"/>
        <v>4137.93</v>
      </c>
      <c r="T3000" t="str">
        <f t="shared" si="923"/>
        <v>Completed</v>
      </c>
      <c r="U3000" t="str">
        <f t="shared" si="924"/>
        <v>Yes</v>
      </c>
      <c r="V3000" t="str">
        <f t="shared" si="925"/>
        <v>No</v>
      </c>
      <c r="X3000">
        <f t="shared" si="926"/>
        <v>590</v>
      </c>
      <c r="Y3000">
        <f t="shared" si="927"/>
        <v>451</v>
      </c>
      <c r="Z3000" s="18">
        <f t="shared" si="928"/>
        <v>1892867.2841657216</v>
      </c>
      <c r="AA3000" s="18">
        <f t="shared" si="929"/>
        <v>199432.98236095349</v>
      </c>
      <c r="AB3000" s="17">
        <f t="shared" si="930"/>
        <v>3.8949824970828471</v>
      </c>
      <c r="AC3000" s="2" t="s">
        <v>30</v>
      </c>
      <c r="AD3000" s="2" t="s">
        <v>29</v>
      </c>
      <c r="AE3000" t="str">
        <f t="shared" si="931"/>
        <v>Fashion</v>
      </c>
      <c r="AF3000" t="str">
        <f t="shared" si="932"/>
        <v>Fashion</v>
      </c>
      <c r="AG3000" t="str" cm="1">
        <f t="array" ref="AG3000">INDEX(AD:AD,ROW())</f>
        <v>Fashion</v>
      </c>
      <c r="AH3000">
        <f t="shared" si="940"/>
        <v>6</v>
      </c>
      <c r="AI3000" t="str">
        <f t="shared" si="933"/>
        <v>Fashion</v>
      </c>
      <c r="AK3000">
        <f t="shared" si="934"/>
        <v>2023</v>
      </c>
      <c r="AL3000">
        <f t="shared" si="935"/>
        <v>12</v>
      </c>
      <c r="AM3000">
        <f t="shared" si="936"/>
        <v>11</v>
      </c>
      <c r="AN3000">
        <f t="shared" si="937"/>
        <v>2</v>
      </c>
      <c r="AO3000" t="str">
        <f t="shared" si="938"/>
        <v>Weekday</v>
      </c>
      <c r="AR3000" s="20">
        <f t="shared" si="939"/>
        <v>0</v>
      </c>
    </row>
    <row r="3001" spans="1:44" x14ac:dyDescent="0.35">
      <c r="A3001" t="str">
        <f t="shared" si="921"/>
        <v>CUST3000</v>
      </c>
      <c r="B3001" s="2" t="s">
        <v>3337</v>
      </c>
      <c r="C3001" s="4">
        <v>45325</v>
      </c>
      <c r="D3001" s="2" t="s">
        <v>225</v>
      </c>
      <c r="E3001" t="s">
        <v>5051</v>
      </c>
      <c r="F3001" s="2" t="s">
        <v>42</v>
      </c>
      <c r="G3001" s="2" t="s">
        <v>170</v>
      </c>
      <c r="H3001" s="2">
        <v>1</v>
      </c>
      <c r="I3001" s="19">
        <v>572.13</v>
      </c>
      <c r="J3001" s="2" t="s">
        <v>20</v>
      </c>
      <c r="K3001" s="2" t="s">
        <v>103</v>
      </c>
      <c r="L3001" s="2">
        <v>4</v>
      </c>
      <c r="M3001" s="18">
        <f t="shared" si="922"/>
        <v>572.13</v>
      </c>
      <c r="T3001" t="str">
        <f t="shared" si="923"/>
        <v>Lost Sale</v>
      </c>
      <c r="U3001" t="str">
        <f t="shared" si="924"/>
        <v>No</v>
      </c>
      <c r="V3001" t="str">
        <f t="shared" si="925"/>
        <v>Yes</v>
      </c>
      <c r="X3001">
        <f t="shared" si="926"/>
        <v>619</v>
      </c>
      <c r="Y3001">
        <f t="shared" si="927"/>
        <v>468</v>
      </c>
      <c r="Z3001" s="18">
        <f t="shared" si="928"/>
        <v>1098537.4901531704</v>
      </c>
      <c r="AA3001" s="18">
        <f t="shared" si="929"/>
        <v>96724.388030634553</v>
      </c>
      <c r="AB3001" s="17">
        <f t="shared" si="930"/>
        <v>3.9001122334455669</v>
      </c>
      <c r="AC3001" s="2" t="s">
        <v>170</v>
      </c>
      <c r="AD3001" s="2" t="s">
        <v>42</v>
      </c>
      <c r="AE3001" t="str">
        <f t="shared" si="931"/>
        <v>Beauty</v>
      </c>
      <c r="AF3001" t="str">
        <f t="shared" si="932"/>
        <v>Beauty</v>
      </c>
      <c r="AG3001" t="str" cm="1">
        <f t="array" ref="AG3001">INDEX(AD:AD,ROW())</f>
        <v>Beauty</v>
      </c>
      <c r="AH3001">
        <f t="shared" si="940"/>
        <v>70</v>
      </c>
      <c r="AI3001" t="str">
        <f t="shared" si="933"/>
        <v>Beauty</v>
      </c>
      <c r="AK3001">
        <f t="shared" si="934"/>
        <v>2024</v>
      </c>
      <c r="AL3001">
        <f t="shared" si="935"/>
        <v>2</v>
      </c>
      <c r="AM3001">
        <f t="shared" si="936"/>
        <v>3</v>
      </c>
      <c r="AN3001">
        <f t="shared" si="937"/>
        <v>7</v>
      </c>
      <c r="AO3001" t="str">
        <f t="shared" si="938"/>
        <v>Weekend</v>
      </c>
      <c r="AR3001" s="20">
        <f t="shared" si="939"/>
        <v>1</v>
      </c>
    </row>
    <row r="3002" spans="1:44" x14ac:dyDescent="0.35">
      <c r="A3002" t="str">
        <f t="shared" si="921"/>
        <v>CUST3001</v>
      </c>
      <c r="B3002" s="2" t="s">
        <v>3338</v>
      </c>
      <c r="C3002" s="4">
        <v>45817</v>
      </c>
      <c r="D3002" s="2" t="s">
        <v>342</v>
      </c>
      <c r="E3002" t="s">
        <v>5051</v>
      </c>
      <c r="F3002" s="2" t="s">
        <v>19</v>
      </c>
      <c r="G3002" s="2" t="s">
        <v>60</v>
      </c>
      <c r="H3002" s="2">
        <v>1</v>
      </c>
      <c r="I3002" s="19">
        <v>3268.6</v>
      </c>
      <c r="J3002" s="2" t="s">
        <v>50</v>
      </c>
      <c r="K3002" s="2" t="s">
        <v>16</v>
      </c>
      <c r="L3002" s="2">
        <v>5</v>
      </c>
      <c r="M3002" s="18">
        <f t="shared" si="922"/>
        <v>3268.6</v>
      </c>
      <c r="T3002" t="str">
        <f t="shared" si="923"/>
        <v>Completed</v>
      </c>
      <c r="U3002" t="str">
        <f t="shared" si="924"/>
        <v>Yes</v>
      </c>
      <c r="V3002" t="str">
        <f t="shared" si="925"/>
        <v>No</v>
      </c>
      <c r="X3002">
        <f t="shared" si="926"/>
        <v>619</v>
      </c>
      <c r="Y3002">
        <f t="shared" si="927"/>
        <v>468</v>
      </c>
      <c r="Z3002" s="18">
        <f t="shared" si="928"/>
        <v>2759712.3299794244</v>
      </c>
      <c r="AA3002" s="18">
        <f t="shared" si="929"/>
        <v>330643.50635802455</v>
      </c>
      <c r="AB3002" s="17">
        <f t="shared" si="930"/>
        <v>3.8641711229946525</v>
      </c>
      <c r="AC3002" s="2" t="s">
        <v>60</v>
      </c>
      <c r="AD3002" s="2" t="s">
        <v>19</v>
      </c>
      <c r="AE3002" t="str">
        <f t="shared" si="931"/>
        <v>Electronics</v>
      </c>
      <c r="AF3002" t="str">
        <f t="shared" si="932"/>
        <v>Electronics</v>
      </c>
      <c r="AG3002" t="str" cm="1">
        <f t="array" ref="AG3002">INDEX(AD:AD,ROW())</f>
        <v>Electronics</v>
      </c>
      <c r="AH3002">
        <f t="shared" si="940"/>
        <v>17</v>
      </c>
      <c r="AI3002" t="str">
        <f t="shared" si="933"/>
        <v>Electronics</v>
      </c>
      <c r="AK3002">
        <f t="shared" si="934"/>
        <v>2025</v>
      </c>
      <c r="AL3002">
        <f t="shared" si="935"/>
        <v>6</v>
      </c>
      <c r="AM3002">
        <f t="shared" si="936"/>
        <v>9</v>
      </c>
      <c r="AN3002">
        <f t="shared" si="937"/>
        <v>2</v>
      </c>
      <c r="AO3002" t="str">
        <f t="shared" si="938"/>
        <v>Weekday</v>
      </c>
      <c r="AR3002" s="20">
        <f t="shared" si="939"/>
        <v>0</v>
      </c>
    </row>
    <row r="3003" spans="1:44" x14ac:dyDescent="0.35">
      <c r="A3003" t="str">
        <f t="shared" si="921"/>
        <v>CUST3002</v>
      </c>
      <c r="B3003" s="2" t="s">
        <v>3339</v>
      </c>
      <c r="C3003" s="4">
        <v>45307</v>
      </c>
      <c r="D3003" s="2" t="s">
        <v>306</v>
      </c>
      <c r="E3003" t="s">
        <v>5050</v>
      </c>
      <c r="F3003" s="2" t="s">
        <v>23</v>
      </c>
      <c r="G3003" s="2" t="s">
        <v>46</v>
      </c>
      <c r="H3003" s="2">
        <v>1</v>
      </c>
      <c r="I3003" s="19">
        <v>446.45</v>
      </c>
      <c r="J3003" s="2" t="s">
        <v>20</v>
      </c>
      <c r="K3003" s="2" t="s">
        <v>103</v>
      </c>
      <c r="L3003" s="2">
        <v>4</v>
      </c>
      <c r="M3003" s="18">
        <f t="shared" si="922"/>
        <v>446.45</v>
      </c>
      <c r="T3003" t="str">
        <f t="shared" si="923"/>
        <v>Lost Sale</v>
      </c>
      <c r="U3003" t="str">
        <f t="shared" si="924"/>
        <v>No</v>
      </c>
      <c r="V3003" t="str">
        <f t="shared" si="925"/>
        <v>Yes</v>
      </c>
      <c r="X3003">
        <f t="shared" si="926"/>
        <v>589</v>
      </c>
      <c r="Y3003">
        <f t="shared" si="927"/>
        <v>426</v>
      </c>
      <c r="Z3003" s="18">
        <f t="shared" si="928"/>
        <v>594714.6477588166</v>
      </c>
      <c r="AA3003" s="18">
        <f t="shared" si="929"/>
        <v>60882.938065984097</v>
      </c>
      <c r="AB3003" s="17">
        <f t="shared" si="930"/>
        <v>3.804733727810651</v>
      </c>
      <c r="AC3003" s="2" t="s">
        <v>46</v>
      </c>
      <c r="AD3003" s="2" t="s">
        <v>23</v>
      </c>
      <c r="AE3003" t="str">
        <f t="shared" si="931"/>
        <v>Books</v>
      </c>
      <c r="AF3003" t="str">
        <f t="shared" si="932"/>
        <v>Books</v>
      </c>
      <c r="AG3003" t="str" cm="1">
        <f t="array" ref="AG3003">INDEX(AD:AD,ROW())</f>
        <v>Books</v>
      </c>
      <c r="AH3003">
        <f t="shared" si="940"/>
        <v>11</v>
      </c>
      <c r="AI3003" t="str">
        <f t="shared" si="933"/>
        <v>Books</v>
      </c>
      <c r="AK3003">
        <f t="shared" si="934"/>
        <v>2024</v>
      </c>
      <c r="AL3003">
        <f t="shared" si="935"/>
        <v>1</v>
      </c>
      <c r="AM3003">
        <f t="shared" si="936"/>
        <v>16</v>
      </c>
      <c r="AN3003">
        <f t="shared" si="937"/>
        <v>3</v>
      </c>
      <c r="AO3003" t="str">
        <f t="shared" si="938"/>
        <v>Weekday</v>
      </c>
      <c r="AR3003" s="20">
        <f t="shared" si="939"/>
        <v>1</v>
      </c>
    </row>
    <row r="3004" spans="1:44" x14ac:dyDescent="0.35">
      <c r="A3004" t="str">
        <f t="shared" si="921"/>
        <v>CUST3003</v>
      </c>
      <c r="B3004" s="2" t="s">
        <v>3340</v>
      </c>
      <c r="C3004" s="4">
        <v>44995</v>
      </c>
      <c r="D3004" s="2" t="s">
        <v>417</v>
      </c>
      <c r="E3004" t="s">
        <v>5049</v>
      </c>
      <c r="F3004" s="2" t="s">
        <v>13</v>
      </c>
      <c r="G3004" s="2" t="s">
        <v>95</v>
      </c>
      <c r="H3004" s="2">
        <v>1</v>
      </c>
      <c r="I3004" s="19">
        <v>662.23</v>
      </c>
      <c r="J3004" s="2" t="s">
        <v>50</v>
      </c>
      <c r="K3004" s="2" t="s">
        <v>16</v>
      </c>
      <c r="L3004" s="2">
        <v>4</v>
      </c>
      <c r="M3004" s="18">
        <f t="shared" si="922"/>
        <v>662.23</v>
      </c>
      <c r="T3004" t="str">
        <f t="shared" si="923"/>
        <v>Completed</v>
      </c>
      <c r="U3004" t="str">
        <f t="shared" si="924"/>
        <v>No</v>
      </c>
      <c r="V3004" t="str">
        <f t="shared" si="925"/>
        <v>No</v>
      </c>
      <c r="X3004">
        <f t="shared" si="926"/>
        <v>595</v>
      </c>
      <c r="Y3004">
        <f t="shared" si="927"/>
        <v>444</v>
      </c>
      <c r="Z3004" s="18">
        <f t="shared" si="928"/>
        <v>1463424.4009529033</v>
      </c>
      <c r="AA3004" s="18">
        <f t="shared" si="929"/>
        <v>118285.78776560788</v>
      </c>
      <c r="AB3004" s="17">
        <f t="shared" si="930"/>
        <v>3.8140589569160999</v>
      </c>
      <c r="AC3004" s="2" t="s">
        <v>95</v>
      </c>
      <c r="AD3004" s="2" t="s">
        <v>13</v>
      </c>
      <c r="AE3004" t="str">
        <f t="shared" si="931"/>
        <v>Home &amp; Kitchen</v>
      </c>
      <c r="AF3004" t="str">
        <f t="shared" si="932"/>
        <v>Home &amp; Kitchen</v>
      </c>
      <c r="AG3004" t="str" cm="1">
        <f t="array" ref="AG3004">INDEX(AD:AD,ROW())</f>
        <v>Home &amp; Kitchen</v>
      </c>
      <c r="AH3004">
        <f t="shared" si="940"/>
        <v>32</v>
      </c>
      <c r="AI3004" t="str">
        <f t="shared" si="933"/>
        <v>Home &amp; Kitchen</v>
      </c>
      <c r="AK3004">
        <f t="shared" si="934"/>
        <v>2023</v>
      </c>
      <c r="AL3004">
        <f t="shared" si="935"/>
        <v>3</v>
      </c>
      <c r="AM3004">
        <f t="shared" si="936"/>
        <v>10</v>
      </c>
      <c r="AN3004">
        <f t="shared" si="937"/>
        <v>6</v>
      </c>
      <c r="AO3004" t="str">
        <f t="shared" si="938"/>
        <v>Weekday</v>
      </c>
      <c r="AR3004" s="20">
        <f t="shared" si="939"/>
        <v>0</v>
      </c>
    </row>
    <row r="3005" spans="1:44" x14ac:dyDescent="0.35">
      <c r="A3005" t="str">
        <f t="shared" si="921"/>
        <v>CUST3004</v>
      </c>
      <c r="B3005" s="2" t="s">
        <v>3341</v>
      </c>
      <c r="C3005" s="4">
        <v>45134</v>
      </c>
      <c r="D3005" s="2" t="s">
        <v>148</v>
      </c>
      <c r="E3005" t="s">
        <v>5049</v>
      </c>
      <c r="F3005" s="2" t="s">
        <v>13</v>
      </c>
      <c r="G3005" s="2" t="s">
        <v>5045</v>
      </c>
      <c r="H3005" s="2">
        <v>1</v>
      </c>
      <c r="I3005" s="19">
        <v>1950.95</v>
      </c>
      <c r="J3005" s="2" t="s">
        <v>20</v>
      </c>
      <c r="K3005" s="2" t="s">
        <v>16</v>
      </c>
      <c r="L3005" s="2">
        <v>4</v>
      </c>
      <c r="M3005" s="18">
        <f t="shared" si="922"/>
        <v>1950.95</v>
      </c>
      <c r="T3005" t="str">
        <f t="shared" si="923"/>
        <v>Completed</v>
      </c>
      <c r="U3005" t="str">
        <f t="shared" si="924"/>
        <v>Yes</v>
      </c>
      <c r="V3005" t="str">
        <f t="shared" si="925"/>
        <v>No</v>
      </c>
      <c r="X3005">
        <f t="shared" si="926"/>
        <v>595</v>
      </c>
      <c r="Y3005">
        <f t="shared" si="927"/>
        <v>444</v>
      </c>
      <c r="Z3005" s="18">
        <f t="shared" si="928"/>
        <v>1463424.4009529033</v>
      </c>
      <c r="AA3005" s="18">
        <f t="shared" si="929"/>
        <v>118285.78776560788</v>
      </c>
      <c r="AB3005" s="17">
        <f t="shared" si="930"/>
        <v>3.8140589569160999</v>
      </c>
      <c r="AC3005" s="2" t="s">
        <v>5045</v>
      </c>
      <c r="AD3005" s="2" t="s">
        <v>13</v>
      </c>
      <c r="AE3005" t="str">
        <f t="shared" si="931"/>
        <v>Home &amp; Kitchen</v>
      </c>
      <c r="AF3005" t="str">
        <f t="shared" si="932"/>
        <v>Home &amp; Kitchen</v>
      </c>
      <c r="AG3005" t="str" cm="1">
        <f t="array" ref="AG3005">INDEX(AD:AD,ROW())</f>
        <v>Home &amp; Kitchen</v>
      </c>
      <c r="AH3005">
        <f t="shared" si="940"/>
        <v>76</v>
      </c>
      <c r="AI3005" t="str">
        <f t="shared" si="933"/>
        <v>Home &amp; Kitchen</v>
      </c>
      <c r="AK3005">
        <f t="shared" si="934"/>
        <v>2023</v>
      </c>
      <c r="AL3005">
        <f t="shared" si="935"/>
        <v>7</v>
      </c>
      <c r="AM3005">
        <f t="shared" si="936"/>
        <v>27</v>
      </c>
      <c r="AN3005">
        <f t="shared" si="937"/>
        <v>5</v>
      </c>
      <c r="AO3005" t="str">
        <f t="shared" si="938"/>
        <v>Weekday</v>
      </c>
      <c r="AR3005" s="20">
        <f t="shared" si="939"/>
        <v>0</v>
      </c>
    </row>
    <row r="3006" spans="1:44" x14ac:dyDescent="0.35">
      <c r="A3006" t="str">
        <f t="shared" si="921"/>
        <v>CUST3005</v>
      </c>
      <c r="B3006" s="2" t="s">
        <v>3342</v>
      </c>
      <c r="C3006" s="4">
        <v>44941</v>
      </c>
      <c r="D3006" s="2" t="s">
        <v>832</v>
      </c>
      <c r="E3006" t="s">
        <v>5053</v>
      </c>
      <c r="F3006" s="2" t="s">
        <v>19</v>
      </c>
      <c r="G3006" s="2" t="s">
        <v>5039</v>
      </c>
      <c r="H3006" s="2">
        <v>1</v>
      </c>
      <c r="I3006" s="19">
        <v>2234.64</v>
      </c>
      <c r="J3006" s="2" t="s">
        <v>5046</v>
      </c>
      <c r="K3006" s="2" t="s">
        <v>76</v>
      </c>
      <c r="L3006" s="2">
        <v>3</v>
      </c>
      <c r="M3006" s="18">
        <f t="shared" si="922"/>
        <v>2234.64</v>
      </c>
      <c r="T3006" t="str">
        <f t="shared" si="923"/>
        <v>Completed</v>
      </c>
      <c r="U3006" t="str">
        <f t="shared" si="924"/>
        <v>No</v>
      </c>
      <c r="V3006" t="str">
        <f t="shared" si="925"/>
        <v>No</v>
      </c>
      <c r="X3006">
        <f t="shared" si="926"/>
        <v>559</v>
      </c>
      <c r="Y3006">
        <f t="shared" si="927"/>
        <v>408</v>
      </c>
      <c r="Z3006" s="18">
        <f t="shared" si="928"/>
        <v>2759712.3299794244</v>
      </c>
      <c r="AA3006" s="18">
        <f t="shared" si="929"/>
        <v>330643.50635802455</v>
      </c>
      <c r="AB3006" s="17">
        <f t="shared" si="930"/>
        <v>3.8641711229946525</v>
      </c>
      <c r="AC3006" s="2" t="s">
        <v>5039</v>
      </c>
      <c r="AD3006" s="2" t="s">
        <v>19</v>
      </c>
      <c r="AE3006" t="str">
        <f t="shared" si="931"/>
        <v>Electronics</v>
      </c>
      <c r="AF3006" t="str">
        <f t="shared" si="932"/>
        <v>Electronics</v>
      </c>
      <c r="AG3006" t="str" cm="1">
        <f t="array" ref="AG3006">INDEX(AD:AD,ROW())</f>
        <v>Electronics</v>
      </c>
      <c r="AH3006">
        <f t="shared" si="940"/>
        <v>3</v>
      </c>
      <c r="AI3006" t="str">
        <f t="shared" si="933"/>
        <v>Electronics</v>
      </c>
      <c r="AK3006">
        <f t="shared" si="934"/>
        <v>2023</v>
      </c>
      <c r="AL3006">
        <f t="shared" si="935"/>
        <v>1</v>
      </c>
      <c r="AM3006">
        <f t="shared" si="936"/>
        <v>15</v>
      </c>
      <c r="AN3006">
        <f t="shared" si="937"/>
        <v>1</v>
      </c>
      <c r="AO3006" t="str">
        <f t="shared" si="938"/>
        <v>Weekend</v>
      </c>
      <c r="AR3006" s="20">
        <f t="shared" si="939"/>
        <v>1</v>
      </c>
    </row>
    <row r="3007" spans="1:44" x14ac:dyDescent="0.35">
      <c r="A3007" t="str">
        <f t="shared" si="921"/>
        <v>CUST3006</v>
      </c>
      <c r="B3007" s="2" t="s">
        <v>3343</v>
      </c>
      <c r="C3007" s="4">
        <v>45621</v>
      </c>
      <c r="D3007" s="2" t="s">
        <v>537</v>
      </c>
      <c r="E3007" t="s">
        <v>5055</v>
      </c>
      <c r="F3007" s="2" t="s">
        <v>19</v>
      </c>
      <c r="G3007" s="2" t="s">
        <v>128</v>
      </c>
      <c r="H3007" s="2">
        <v>2</v>
      </c>
      <c r="I3007" s="19">
        <v>3062.29</v>
      </c>
      <c r="J3007" s="2" t="s">
        <v>5046</v>
      </c>
      <c r="K3007" s="2" t="s">
        <v>103</v>
      </c>
      <c r="L3007" s="2">
        <v>4</v>
      </c>
      <c r="M3007" s="18">
        <f t="shared" si="922"/>
        <v>6124.58</v>
      </c>
      <c r="T3007" t="str">
        <f t="shared" si="923"/>
        <v>Lost Sale</v>
      </c>
      <c r="U3007" t="str">
        <f t="shared" si="924"/>
        <v>No</v>
      </c>
      <c r="V3007" t="str">
        <f t="shared" si="925"/>
        <v>Yes</v>
      </c>
      <c r="X3007">
        <f t="shared" si="926"/>
        <v>567</v>
      </c>
      <c r="Y3007">
        <f t="shared" si="927"/>
        <v>440</v>
      </c>
      <c r="Z3007" s="18">
        <f t="shared" si="928"/>
        <v>2759712.3299794244</v>
      </c>
      <c r="AA3007" s="18">
        <f t="shared" si="929"/>
        <v>330643.50635802455</v>
      </c>
      <c r="AB3007" s="17">
        <f t="shared" si="930"/>
        <v>3.8641711229946525</v>
      </c>
      <c r="AC3007" s="2" t="s">
        <v>128</v>
      </c>
      <c r="AD3007" s="2" t="s">
        <v>19</v>
      </c>
      <c r="AE3007" t="str">
        <f t="shared" si="931"/>
        <v>Electronics</v>
      </c>
      <c r="AF3007" t="str">
        <f t="shared" si="932"/>
        <v>Electronics</v>
      </c>
      <c r="AG3007" t="str" cm="1">
        <f t="array" ref="AG3007">INDEX(AD:AD,ROW())</f>
        <v>Electronics</v>
      </c>
      <c r="AH3007">
        <f t="shared" si="940"/>
        <v>48</v>
      </c>
      <c r="AI3007" t="str">
        <f t="shared" si="933"/>
        <v>Electronics</v>
      </c>
      <c r="AK3007">
        <f t="shared" si="934"/>
        <v>2024</v>
      </c>
      <c r="AL3007">
        <f t="shared" si="935"/>
        <v>11</v>
      </c>
      <c r="AM3007">
        <f t="shared" si="936"/>
        <v>25</v>
      </c>
      <c r="AN3007">
        <f t="shared" si="937"/>
        <v>2</v>
      </c>
      <c r="AO3007" t="str">
        <f t="shared" si="938"/>
        <v>Weekday</v>
      </c>
      <c r="AR3007" s="20">
        <f t="shared" si="939"/>
        <v>1</v>
      </c>
    </row>
    <row r="3008" spans="1:44" x14ac:dyDescent="0.35">
      <c r="A3008" t="str">
        <f t="shared" si="921"/>
        <v>CUST3007</v>
      </c>
      <c r="B3008" s="2" t="s">
        <v>3344</v>
      </c>
      <c r="C3008" s="4">
        <v>45809</v>
      </c>
      <c r="D3008" s="2" t="s">
        <v>70</v>
      </c>
      <c r="E3008" t="s">
        <v>5055</v>
      </c>
      <c r="F3008" s="2" t="s">
        <v>23</v>
      </c>
      <c r="G3008" s="2" t="s">
        <v>46</v>
      </c>
      <c r="H3008" s="2">
        <v>1</v>
      </c>
      <c r="I3008" s="19">
        <v>634.21</v>
      </c>
      <c r="J3008" s="2" t="s">
        <v>20</v>
      </c>
      <c r="K3008" s="2" t="s">
        <v>16</v>
      </c>
      <c r="L3008" s="2">
        <v>4</v>
      </c>
      <c r="M3008" s="18">
        <f t="shared" si="922"/>
        <v>634.21</v>
      </c>
      <c r="T3008" t="str">
        <f t="shared" si="923"/>
        <v>Completed</v>
      </c>
      <c r="U3008" t="str">
        <f t="shared" si="924"/>
        <v>No</v>
      </c>
      <c r="V3008" t="str">
        <f t="shared" si="925"/>
        <v>No</v>
      </c>
      <c r="X3008">
        <f t="shared" si="926"/>
        <v>567</v>
      </c>
      <c r="Y3008">
        <f t="shared" si="927"/>
        <v>440</v>
      </c>
      <c r="Z3008" s="18">
        <f t="shared" si="928"/>
        <v>594714.6477588166</v>
      </c>
      <c r="AA3008" s="18">
        <f t="shared" si="929"/>
        <v>60882.938065984097</v>
      </c>
      <c r="AB3008" s="17">
        <f t="shared" si="930"/>
        <v>3.804733727810651</v>
      </c>
      <c r="AC3008" s="2" t="s">
        <v>46</v>
      </c>
      <c r="AD3008" s="2" t="s">
        <v>23</v>
      </c>
      <c r="AE3008" t="str">
        <f t="shared" si="931"/>
        <v>Books</v>
      </c>
      <c r="AF3008" t="str">
        <f t="shared" si="932"/>
        <v>Books</v>
      </c>
      <c r="AG3008" t="str" cm="1">
        <f t="array" ref="AG3008">INDEX(AD:AD,ROW())</f>
        <v>Books</v>
      </c>
      <c r="AH3008">
        <f t="shared" si="940"/>
        <v>11</v>
      </c>
      <c r="AI3008" t="str">
        <f t="shared" si="933"/>
        <v>Books</v>
      </c>
      <c r="AK3008">
        <f t="shared" si="934"/>
        <v>2025</v>
      </c>
      <c r="AL3008">
        <f t="shared" si="935"/>
        <v>6</v>
      </c>
      <c r="AM3008">
        <f t="shared" si="936"/>
        <v>1</v>
      </c>
      <c r="AN3008">
        <f t="shared" si="937"/>
        <v>1</v>
      </c>
      <c r="AO3008" t="str">
        <f t="shared" si="938"/>
        <v>Weekend</v>
      </c>
      <c r="AR3008" s="20">
        <f t="shared" si="939"/>
        <v>0</v>
      </c>
    </row>
    <row r="3009" spans="1:44" x14ac:dyDescent="0.35">
      <c r="A3009" t="str">
        <f t="shared" si="921"/>
        <v>CUST3008</v>
      </c>
      <c r="B3009" s="2" t="s">
        <v>3345</v>
      </c>
      <c r="C3009" s="4">
        <v>45446</v>
      </c>
      <c r="D3009" s="2" t="s">
        <v>116</v>
      </c>
      <c r="E3009" t="s">
        <v>5053</v>
      </c>
      <c r="F3009" s="2" t="s">
        <v>42</v>
      </c>
      <c r="G3009" s="2" t="s">
        <v>170</v>
      </c>
      <c r="H3009" s="2">
        <v>1</v>
      </c>
      <c r="I3009" s="19">
        <v>1394.34</v>
      </c>
      <c r="J3009" s="2" t="s">
        <v>5046</v>
      </c>
      <c r="K3009" s="2" t="s">
        <v>16</v>
      </c>
      <c r="L3009" s="2">
        <v>5</v>
      </c>
      <c r="M3009" s="18">
        <f t="shared" si="922"/>
        <v>1394.34</v>
      </c>
      <c r="T3009" t="str">
        <f t="shared" si="923"/>
        <v>Completed</v>
      </c>
      <c r="U3009" t="str">
        <f t="shared" si="924"/>
        <v>Yes</v>
      </c>
      <c r="V3009" t="str">
        <f t="shared" si="925"/>
        <v>No</v>
      </c>
      <c r="X3009">
        <f t="shared" si="926"/>
        <v>559</v>
      </c>
      <c r="Y3009">
        <f t="shared" si="927"/>
        <v>408</v>
      </c>
      <c r="Z3009" s="18">
        <f t="shared" si="928"/>
        <v>1098537.4901531704</v>
      </c>
      <c r="AA3009" s="18">
        <f t="shared" si="929"/>
        <v>96724.388030634553</v>
      </c>
      <c r="AB3009" s="17">
        <f t="shared" si="930"/>
        <v>3.9001122334455669</v>
      </c>
      <c r="AC3009" s="2" t="s">
        <v>170</v>
      </c>
      <c r="AD3009" s="2" t="s">
        <v>42</v>
      </c>
      <c r="AE3009" t="str">
        <f t="shared" si="931"/>
        <v>Beauty</v>
      </c>
      <c r="AF3009" t="str">
        <f t="shared" si="932"/>
        <v>Beauty</v>
      </c>
      <c r="AG3009" t="str" cm="1">
        <f t="array" ref="AG3009">INDEX(AD:AD,ROW())</f>
        <v>Beauty</v>
      </c>
      <c r="AH3009">
        <f t="shared" si="940"/>
        <v>70</v>
      </c>
      <c r="AI3009" t="str">
        <f t="shared" si="933"/>
        <v>Beauty</v>
      </c>
      <c r="AK3009">
        <f t="shared" si="934"/>
        <v>2024</v>
      </c>
      <c r="AL3009">
        <f t="shared" si="935"/>
        <v>6</v>
      </c>
      <c r="AM3009">
        <f t="shared" si="936"/>
        <v>3</v>
      </c>
      <c r="AN3009">
        <f t="shared" si="937"/>
        <v>2</v>
      </c>
      <c r="AO3009" t="str">
        <f t="shared" si="938"/>
        <v>Weekday</v>
      </c>
      <c r="AR3009" s="20">
        <f t="shared" si="939"/>
        <v>0</v>
      </c>
    </row>
    <row r="3010" spans="1:44" x14ac:dyDescent="0.35">
      <c r="A3010" t="str">
        <f t="shared" si="921"/>
        <v>CUST3009</v>
      </c>
      <c r="B3010" s="2" t="s">
        <v>3346</v>
      </c>
      <c r="C3010" s="4">
        <v>45441</v>
      </c>
      <c r="D3010" s="2" t="s">
        <v>36</v>
      </c>
      <c r="E3010" t="s">
        <v>5049</v>
      </c>
      <c r="F3010" s="2" t="s">
        <v>42</v>
      </c>
      <c r="G3010" s="2" t="s">
        <v>5042</v>
      </c>
      <c r="H3010" s="2">
        <v>1</v>
      </c>
      <c r="I3010" s="19">
        <v>641.6</v>
      </c>
      <c r="J3010" s="2" t="s">
        <v>5047</v>
      </c>
      <c r="K3010" s="2" t="s">
        <v>16</v>
      </c>
      <c r="L3010" s="2">
        <v>1</v>
      </c>
      <c r="M3010" s="18">
        <f t="shared" si="922"/>
        <v>641.6</v>
      </c>
      <c r="T3010" t="str">
        <f t="shared" si="923"/>
        <v>Completed</v>
      </c>
      <c r="U3010" t="str">
        <f t="shared" si="924"/>
        <v>No</v>
      </c>
      <c r="V3010" t="str">
        <f t="shared" si="925"/>
        <v>No</v>
      </c>
      <c r="X3010">
        <f t="shared" si="926"/>
        <v>595</v>
      </c>
      <c r="Y3010">
        <f t="shared" si="927"/>
        <v>444</v>
      </c>
      <c r="Z3010" s="18">
        <f t="shared" si="928"/>
        <v>1098537.4901531704</v>
      </c>
      <c r="AA3010" s="18">
        <f t="shared" si="929"/>
        <v>96724.388030634553</v>
      </c>
      <c r="AB3010" s="17">
        <f t="shared" si="930"/>
        <v>3.9001122334455669</v>
      </c>
      <c r="AC3010" s="2" t="s">
        <v>5042</v>
      </c>
      <c r="AD3010" s="2" t="s">
        <v>42</v>
      </c>
      <c r="AE3010" t="str">
        <f t="shared" si="931"/>
        <v>Beauty</v>
      </c>
      <c r="AF3010" t="str">
        <f t="shared" si="932"/>
        <v>Beauty</v>
      </c>
      <c r="AG3010" t="str" cm="1">
        <f t="array" ref="AG3010">INDEX(AD:AD,ROW())</f>
        <v>Beauty</v>
      </c>
      <c r="AH3010">
        <f t="shared" si="940"/>
        <v>18</v>
      </c>
      <c r="AI3010" t="str">
        <f t="shared" si="933"/>
        <v>Beauty</v>
      </c>
      <c r="AK3010">
        <f t="shared" si="934"/>
        <v>2024</v>
      </c>
      <c r="AL3010">
        <f t="shared" si="935"/>
        <v>5</v>
      </c>
      <c r="AM3010">
        <f t="shared" si="936"/>
        <v>29</v>
      </c>
      <c r="AN3010">
        <f t="shared" si="937"/>
        <v>4</v>
      </c>
      <c r="AO3010" t="str">
        <f t="shared" si="938"/>
        <v>Weekday</v>
      </c>
      <c r="AR3010" s="20">
        <f t="shared" si="939"/>
        <v>0</v>
      </c>
    </row>
    <row r="3011" spans="1:44" x14ac:dyDescent="0.35">
      <c r="A3011" t="str">
        <f t="shared" ref="A3011:A3074" si="941">"CUST"&amp;TEXT(ROW()-1,"0000")</f>
        <v>CUST3010</v>
      </c>
      <c r="B3011" s="2" t="s">
        <v>3347</v>
      </c>
      <c r="C3011" s="4">
        <v>45071</v>
      </c>
      <c r="D3011" s="2" t="s">
        <v>385</v>
      </c>
      <c r="E3011" t="s">
        <v>5048</v>
      </c>
      <c r="F3011" s="2" t="s">
        <v>29</v>
      </c>
      <c r="G3011" s="2" t="s">
        <v>30</v>
      </c>
      <c r="H3011" s="2">
        <v>1</v>
      </c>
      <c r="I3011" s="19">
        <v>2339.73</v>
      </c>
      <c r="J3011" s="2" t="s">
        <v>15</v>
      </c>
      <c r="K3011" s="2" t="s">
        <v>16</v>
      </c>
      <c r="L3011" s="2">
        <v>5</v>
      </c>
      <c r="M3011" s="18">
        <f t="shared" ref="M3011:M3074" si="942">H3011*I3011</f>
        <v>2339.73</v>
      </c>
      <c r="T3011" t="str">
        <f t="shared" ref="T3011:T3074" si="943">IF(K3011="Cancelled","Lost Sale",IF(K3011="Pending","Pending","Completed"))</f>
        <v>Completed</v>
      </c>
      <c r="U3011" t="str">
        <f t="shared" ref="U3011:U3074" si="944">IF(AND(K3011="Delivered",M3011&gt;1000),"Yes","No")</f>
        <v>Yes</v>
      </c>
      <c r="V3011" t="str">
        <f t="shared" ref="V3011:V3074" si="945">IF(OR(K3011="Cancelled",K3011="Pending"),"Yes","No")</f>
        <v>No</v>
      </c>
      <c r="X3011">
        <f t="shared" ref="X3011:X3074" si="946">COUNTIF($E$2:$E$4701,E3011)</f>
        <v>590</v>
      </c>
      <c r="Y3011">
        <f t="shared" ref="Y3011:Y3074" si="947">COUNTIFS($E$2:$E$4701,E3011,$K$2:$K$4701,"Delivered")</f>
        <v>451</v>
      </c>
      <c r="Z3011" s="18">
        <f t="shared" ref="Z3011:Z3074" si="948">SUMIF($F$2:$F$4701,F3011,$M$2:$M$4701)</f>
        <v>1892867.2841657216</v>
      </c>
      <c r="AA3011" s="18">
        <f t="shared" ref="AA3011:AA3074" si="949">SUMIFS($M$2:$M$4701,$F$2:$F$4701,F3011,$K$2:$K$4701,"Pending")</f>
        <v>199432.98236095349</v>
      </c>
      <c r="AB3011" s="17">
        <f t="shared" ref="AB3011:AB3074" si="950">AVERAGEIF($F$2:$F$4701,F3011,$L$2:$L$4701)</f>
        <v>3.8949824970828471</v>
      </c>
      <c r="AC3011" s="2" t="s">
        <v>30</v>
      </c>
      <c r="AD3011" s="2" t="s">
        <v>29</v>
      </c>
      <c r="AE3011" t="str">
        <f t="shared" ref="AE3011:AE3074" si="951">VLOOKUP(G3011,$AC$2:$AD$4738,2,FALSE)</f>
        <v>Fashion</v>
      </c>
      <c r="AF3011" t="str">
        <f t="shared" ref="AF3011:AF3074" si="952">_xlfn.XLOOKUP(G3011,AC:AC,AD:AD)</f>
        <v>Fashion</v>
      </c>
      <c r="AG3011" t="str" cm="1">
        <f t="array" ref="AG3011">INDEX(AD:AD,ROW())</f>
        <v>Fashion</v>
      </c>
      <c r="AH3011">
        <f t="shared" si="940"/>
        <v>6</v>
      </c>
      <c r="AI3011" t="str">
        <f t="shared" ref="AI3011:AI3074" si="953">INDEX(AD:AD,MATCH(G3011,AC:AC,0))</f>
        <v>Fashion</v>
      </c>
      <c r="AK3011">
        <f t="shared" ref="AK3011:AK3074" si="954">YEAR(C3011)</f>
        <v>2023</v>
      </c>
      <c r="AL3011">
        <f t="shared" ref="AL3011:AL3074" si="955">MONTH(C3011)</f>
        <v>5</v>
      </c>
      <c r="AM3011">
        <f t="shared" ref="AM3011:AM3074" si="956">DAY(C3011)</f>
        <v>25</v>
      </c>
      <c r="AN3011">
        <f t="shared" ref="AN3011:AN3074" si="957">WEEKDAY(C3011)</f>
        <v>5</v>
      </c>
      <c r="AO3011" t="str">
        <f t="shared" ref="AO3011:AO3074" si="958">IF(WEEKDAY(C3011,2)&gt;5,"Weekend","Weekday")</f>
        <v>Weekday</v>
      </c>
      <c r="AR3011" s="20">
        <f t="shared" ref="AR3011:AR3074" si="959">IF(OR(K3011="Cancelled",K3011="Returned"),1,0)</f>
        <v>0</v>
      </c>
    </row>
    <row r="3012" spans="1:44" x14ac:dyDescent="0.35">
      <c r="A3012" t="str">
        <f t="shared" si="941"/>
        <v>CUST3011</v>
      </c>
      <c r="B3012" s="2" t="s">
        <v>3348</v>
      </c>
      <c r="C3012" s="4">
        <v>45622</v>
      </c>
      <c r="D3012" s="2" t="s">
        <v>359</v>
      </c>
      <c r="E3012" t="s">
        <v>5048</v>
      </c>
      <c r="F3012" s="2" t="s">
        <v>29</v>
      </c>
      <c r="G3012" s="2" t="s">
        <v>5043</v>
      </c>
      <c r="H3012" s="2">
        <v>1</v>
      </c>
      <c r="I3012" s="19">
        <v>404.32</v>
      </c>
      <c r="J3012" s="2" t="s">
        <v>5047</v>
      </c>
      <c r="K3012" s="2" t="s">
        <v>16</v>
      </c>
      <c r="L3012" s="2">
        <v>5</v>
      </c>
      <c r="M3012" s="18">
        <f t="shared" si="942"/>
        <v>404.32</v>
      </c>
      <c r="T3012" t="str">
        <f t="shared" si="943"/>
        <v>Completed</v>
      </c>
      <c r="U3012" t="str">
        <f t="shared" si="944"/>
        <v>No</v>
      </c>
      <c r="V3012" t="str">
        <f t="shared" si="945"/>
        <v>No</v>
      </c>
      <c r="X3012">
        <f t="shared" si="946"/>
        <v>590</v>
      </c>
      <c r="Y3012">
        <f t="shared" si="947"/>
        <v>451</v>
      </c>
      <c r="Z3012" s="18">
        <f t="shared" si="948"/>
        <v>1892867.2841657216</v>
      </c>
      <c r="AA3012" s="18">
        <f t="shared" si="949"/>
        <v>199432.98236095349</v>
      </c>
      <c r="AB3012" s="17">
        <f t="shared" si="950"/>
        <v>3.8949824970828471</v>
      </c>
      <c r="AC3012" s="2" t="s">
        <v>5043</v>
      </c>
      <c r="AD3012" s="2" t="s">
        <v>29</v>
      </c>
      <c r="AE3012" t="str">
        <f t="shared" si="951"/>
        <v>Fashion</v>
      </c>
      <c r="AF3012" t="str">
        <f t="shared" si="952"/>
        <v>Fashion</v>
      </c>
      <c r="AG3012" t="str" cm="1">
        <f t="array" ref="AG3012">INDEX(AD:AD,ROW())</f>
        <v>Fashion</v>
      </c>
      <c r="AH3012">
        <f t="shared" si="940"/>
        <v>55</v>
      </c>
      <c r="AI3012" t="str">
        <f t="shared" si="953"/>
        <v>Fashion</v>
      </c>
      <c r="AK3012">
        <f t="shared" si="954"/>
        <v>2024</v>
      </c>
      <c r="AL3012">
        <f t="shared" si="955"/>
        <v>11</v>
      </c>
      <c r="AM3012">
        <f t="shared" si="956"/>
        <v>26</v>
      </c>
      <c r="AN3012">
        <f t="shared" si="957"/>
        <v>3</v>
      </c>
      <c r="AO3012" t="str">
        <f t="shared" si="958"/>
        <v>Weekday</v>
      </c>
      <c r="AR3012" s="20">
        <f t="shared" si="959"/>
        <v>0</v>
      </c>
    </row>
    <row r="3013" spans="1:44" x14ac:dyDescent="0.35">
      <c r="A3013" t="str">
        <f t="shared" si="941"/>
        <v>CUST3012</v>
      </c>
      <c r="B3013" s="2" t="s">
        <v>3349</v>
      </c>
      <c r="C3013" s="4">
        <v>45194</v>
      </c>
      <c r="D3013" s="2" t="s">
        <v>738</v>
      </c>
      <c r="E3013" t="s">
        <v>5054</v>
      </c>
      <c r="F3013" s="2" t="s">
        <v>42</v>
      </c>
      <c r="G3013" s="2" t="s">
        <v>5042</v>
      </c>
      <c r="H3013" s="2">
        <v>1</v>
      </c>
      <c r="I3013" s="19">
        <v>800.6</v>
      </c>
      <c r="J3013" s="2" t="s">
        <v>20</v>
      </c>
      <c r="K3013" s="2" t="s">
        <v>16</v>
      </c>
      <c r="L3013" s="2">
        <v>5</v>
      </c>
      <c r="M3013" s="18">
        <f t="shared" si="942"/>
        <v>800.6</v>
      </c>
      <c r="T3013" t="str">
        <f t="shared" si="943"/>
        <v>Completed</v>
      </c>
      <c r="U3013" t="str">
        <f t="shared" si="944"/>
        <v>No</v>
      </c>
      <c r="V3013" t="str">
        <f t="shared" si="945"/>
        <v>No</v>
      </c>
      <c r="X3013">
        <f t="shared" si="946"/>
        <v>558</v>
      </c>
      <c r="Y3013">
        <f t="shared" si="947"/>
        <v>430</v>
      </c>
      <c r="Z3013" s="18">
        <f t="shared" si="948"/>
        <v>1098537.4901531704</v>
      </c>
      <c r="AA3013" s="18">
        <f t="shared" si="949"/>
        <v>96724.388030634553</v>
      </c>
      <c r="AB3013" s="17">
        <f t="shared" si="950"/>
        <v>3.9001122334455669</v>
      </c>
      <c r="AC3013" s="2" t="s">
        <v>5042</v>
      </c>
      <c r="AD3013" s="2" t="s">
        <v>42</v>
      </c>
      <c r="AE3013" t="str">
        <f t="shared" si="951"/>
        <v>Beauty</v>
      </c>
      <c r="AF3013" t="str">
        <f t="shared" si="952"/>
        <v>Beauty</v>
      </c>
      <c r="AG3013" t="str" cm="1">
        <f t="array" ref="AG3013">INDEX(AD:AD,ROW())</f>
        <v>Beauty</v>
      </c>
      <c r="AH3013">
        <f t="shared" si="940"/>
        <v>18</v>
      </c>
      <c r="AI3013" t="str">
        <f t="shared" si="953"/>
        <v>Beauty</v>
      </c>
      <c r="AK3013">
        <f t="shared" si="954"/>
        <v>2023</v>
      </c>
      <c r="AL3013">
        <f t="shared" si="955"/>
        <v>9</v>
      </c>
      <c r="AM3013">
        <f t="shared" si="956"/>
        <v>25</v>
      </c>
      <c r="AN3013">
        <f t="shared" si="957"/>
        <v>2</v>
      </c>
      <c r="AO3013" t="str">
        <f t="shared" si="958"/>
        <v>Weekday</v>
      </c>
      <c r="AR3013" s="20">
        <f t="shared" si="959"/>
        <v>0</v>
      </c>
    </row>
    <row r="3014" spans="1:44" x14ac:dyDescent="0.35">
      <c r="A3014" t="str">
        <f t="shared" si="941"/>
        <v>CUST3013</v>
      </c>
      <c r="B3014" s="2" t="s">
        <v>3350</v>
      </c>
      <c r="C3014" s="4">
        <v>45329</v>
      </c>
      <c r="D3014" s="2" t="s">
        <v>1106</v>
      </c>
      <c r="E3014" t="s">
        <v>5052</v>
      </c>
      <c r="F3014" s="2" t="s">
        <v>42</v>
      </c>
      <c r="G3014" s="2" t="s">
        <v>5044</v>
      </c>
      <c r="H3014" s="2">
        <v>1</v>
      </c>
      <c r="I3014" s="19">
        <v>1186.0899999999999</v>
      </c>
      <c r="J3014" s="2" t="s">
        <v>15</v>
      </c>
      <c r="K3014" s="2" t="s">
        <v>16</v>
      </c>
      <c r="L3014" s="2">
        <v>5</v>
      </c>
      <c r="M3014" s="18">
        <f t="shared" si="942"/>
        <v>1186.0899999999999</v>
      </c>
      <c r="T3014" t="str">
        <f t="shared" si="943"/>
        <v>Completed</v>
      </c>
      <c r="U3014" t="str">
        <f t="shared" si="944"/>
        <v>Yes</v>
      </c>
      <c r="V3014" t="str">
        <f t="shared" si="945"/>
        <v>No</v>
      </c>
      <c r="X3014">
        <f t="shared" si="946"/>
        <v>573</v>
      </c>
      <c r="Y3014">
        <f t="shared" si="947"/>
        <v>450</v>
      </c>
      <c r="Z3014" s="18">
        <f t="shared" si="948"/>
        <v>1098537.4901531704</v>
      </c>
      <c r="AA3014" s="18">
        <f t="shared" si="949"/>
        <v>96724.388030634553</v>
      </c>
      <c r="AB3014" s="17">
        <f t="shared" si="950"/>
        <v>3.9001122334455669</v>
      </c>
      <c r="AC3014" s="2" t="s">
        <v>5044</v>
      </c>
      <c r="AD3014" s="2" t="s">
        <v>42</v>
      </c>
      <c r="AE3014" t="str">
        <f t="shared" si="951"/>
        <v>Beauty</v>
      </c>
      <c r="AF3014" t="str">
        <f t="shared" si="952"/>
        <v>Beauty</v>
      </c>
      <c r="AG3014" t="str" cm="1">
        <f t="array" ref="AG3014">INDEX(AD:AD,ROW())</f>
        <v>Beauty</v>
      </c>
      <c r="AH3014">
        <f t="shared" si="940"/>
        <v>64</v>
      </c>
      <c r="AI3014" t="str">
        <f t="shared" si="953"/>
        <v>Beauty</v>
      </c>
      <c r="AK3014">
        <f t="shared" si="954"/>
        <v>2024</v>
      </c>
      <c r="AL3014">
        <f t="shared" si="955"/>
        <v>2</v>
      </c>
      <c r="AM3014">
        <f t="shared" si="956"/>
        <v>7</v>
      </c>
      <c r="AN3014">
        <f t="shared" si="957"/>
        <v>4</v>
      </c>
      <c r="AO3014" t="str">
        <f t="shared" si="958"/>
        <v>Weekday</v>
      </c>
      <c r="AR3014" s="20">
        <f t="shared" si="959"/>
        <v>0</v>
      </c>
    </row>
    <row r="3015" spans="1:44" x14ac:dyDescent="0.35">
      <c r="A3015" t="str">
        <f t="shared" si="941"/>
        <v>CUST3014</v>
      </c>
      <c r="B3015" s="2" t="s">
        <v>3351</v>
      </c>
      <c r="C3015" s="4">
        <v>44973</v>
      </c>
      <c r="D3015" s="2" t="s">
        <v>429</v>
      </c>
      <c r="E3015" t="s">
        <v>5053</v>
      </c>
      <c r="F3015" s="2" t="s">
        <v>29</v>
      </c>
      <c r="G3015" s="2" t="s">
        <v>5043</v>
      </c>
      <c r="H3015" s="2">
        <v>1</v>
      </c>
      <c r="I3015" s="19">
        <v>1338.8</v>
      </c>
      <c r="J3015" s="2" t="s">
        <v>20</v>
      </c>
      <c r="K3015" s="2" t="s">
        <v>103</v>
      </c>
      <c r="L3015" s="2">
        <v>3</v>
      </c>
      <c r="M3015" s="18">
        <f t="shared" si="942"/>
        <v>1338.8</v>
      </c>
      <c r="T3015" t="str">
        <f t="shared" si="943"/>
        <v>Lost Sale</v>
      </c>
      <c r="U3015" t="str">
        <f t="shared" si="944"/>
        <v>No</v>
      </c>
      <c r="V3015" t="str">
        <f t="shared" si="945"/>
        <v>Yes</v>
      </c>
      <c r="X3015">
        <f t="shared" si="946"/>
        <v>559</v>
      </c>
      <c r="Y3015">
        <f t="shared" si="947"/>
        <v>408</v>
      </c>
      <c r="Z3015" s="18">
        <f t="shared" si="948"/>
        <v>1892867.2841657216</v>
      </c>
      <c r="AA3015" s="18">
        <f t="shared" si="949"/>
        <v>199432.98236095349</v>
      </c>
      <c r="AB3015" s="17">
        <f t="shared" si="950"/>
        <v>3.8949824970828471</v>
      </c>
      <c r="AC3015" s="2" t="s">
        <v>5043</v>
      </c>
      <c r="AD3015" s="2" t="s">
        <v>29</v>
      </c>
      <c r="AE3015" t="str">
        <f t="shared" si="951"/>
        <v>Fashion</v>
      </c>
      <c r="AF3015" t="str">
        <f t="shared" si="952"/>
        <v>Fashion</v>
      </c>
      <c r="AG3015" t="str" cm="1">
        <f t="array" ref="AG3015">INDEX(AD:AD,ROW())</f>
        <v>Fashion</v>
      </c>
      <c r="AH3015">
        <f t="shared" si="940"/>
        <v>55</v>
      </c>
      <c r="AI3015" t="str">
        <f t="shared" si="953"/>
        <v>Fashion</v>
      </c>
      <c r="AK3015">
        <f t="shared" si="954"/>
        <v>2023</v>
      </c>
      <c r="AL3015">
        <f t="shared" si="955"/>
        <v>2</v>
      </c>
      <c r="AM3015">
        <f t="shared" si="956"/>
        <v>16</v>
      </c>
      <c r="AN3015">
        <f t="shared" si="957"/>
        <v>5</v>
      </c>
      <c r="AO3015" t="str">
        <f t="shared" si="958"/>
        <v>Weekday</v>
      </c>
      <c r="AR3015" s="20">
        <f t="shared" si="959"/>
        <v>1</v>
      </c>
    </row>
    <row r="3016" spans="1:44" x14ac:dyDescent="0.35">
      <c r="A3016" t="str">
        <f t="shared" si="941"/>
        <v>CUST3015</v>
      </c>
      <c r="B3016" s="2" t="s">
        <v>3352</v>
      </c>
      <c r="C3016" s="4">
        <v>45302</v>
      </c>
      <c r="D3016" s="2" t="s">
        <v>112</v>
      </c>
      <c r="E3016" t="s">
        <v>5049</v>
      </c>
      <c r="F3016" s="2" t="s">
        <v>23</v>
      </c>
      <c r="G3016" s="2" t="s">
        <v>24</v>
      </c>
      <c r="H3016" s="2">
        <v>2</v>
      </c>
      <c r="I3016" s="19">
        <v>732.49</v>
      </c>
      <c r="J3016" s="2" t="s">
        <v>15</v>
      </c>
      <c r="K3016" s="2" t="s">
        <v>103</v>
      </c>
      <c r="L3016" s="2">
        <v>5</v>
      </c>
      <c r="M3016" s="18">
        <f t="shared" si="942"/>
        <v>1464.98</v>
      </c>
      <c r="T3016" t="str">
        <f t="shared" si="943"/>
        <v>Lost Sale</v>
      </c>
      <c r="U3016" t="str">
        <f t="shared" si="944"/>
        <v>No</v>
      </c>
      <c r="V3016" t="str">
        <f t="shared" si="945"/>
        <v>Yes</v>
      </c>
      <c r="X3016">
        <f t="shared" si="946"/>
        <v>595</v>
      </c>
      <c r="Y3016">
        <f t="shared" si="947"/>
        <v>444</v>
      </c>
      <c r="Z3016" s="18">
        <f t="shared" si="948"/>
        <v>594714.6477588166</v>
      </c>
      <c r="AA3016" s="18">
        <f t="shared" si="949"/>
        <v>60882.938065984097</v>
      </c>
      <c r="AB3016" s="17">
        <f t="shared" si="950"/>
        <v>3.804733727810651</v>
      </c>
      <c r="AC3016" s="2" t="s">
        <v>24</v>
      </c>
      <c r="AD3016" s="2" t="s">
        <v>23</v>
      </c>
      <c r="AE3016" t="str">
        <f t="shared" si="951"/>
        <v>Books</v>
      </c>
      <c r="AF3016" t="str">
        <f t="shared" si="952"/>
        <v>Books</v>
      </c>
      <c r="AG3016" t="str" cm="1">
        <f t="array" ref="AG3016">INDEX(AD:AD,ROW())</f>
        <v>Books</v>
      </c>
      <c r="AH3016">
        <f t="shared" si="940"/>
        <v>4</v>
      </c>
      <c r="AI3016" t="str">
        <f t="shared" si="953"/>
        <v>Books</v>
      </c>
      <c r="AK3016">
        <f t="shared" si="954"/>
        <v>2024</v>
      </c>
      <c r="AL3016">
        <f t="shared" si="955"/>
        <v>1</v>
      </c>
      <c r="AM3016">
        <f t="shared" si="956"/>
        <v>11</v>
      </c>
      <c r="AN3016">
        <f t="shared" si="957"/>
        <v>5</v>
      </c>
      <c r="AO3016" t="str">
        <f t="shared" si="958"/>
        <v>Weekday</v>
      </c>
      <c r="AR3016" s="20">
        <f t="shared" si="959"/>
        <v>1</v>
      </c>
    </row>
    <row r="3017" spans="1:44" x14ac:dyDescent="0.35">
      <c r="A3017" t="str">
        <f t="shared" si="941"/>
        <v>CUST3016</v>
      </c>
      <c r="B3017" s="2" t="s">
        <v>3353</v>
      </c>
      <c r="C3017" s="4">
        <v>45519</v>
      </c>
      <c r="D3017" s="2" t="s">
        <v>429</v>
      </c>
      <c r="E3017" t="s">
        <v>5049</v>
      </c>
      <c r="F3017" s="2" t="s">
        <v>13</v>
      </c>
      <c r="G3017" s="2" t="s">
        <v>5045</v>
      </c>
      <c r="H3017" s="2">
        <v>1</v>
      </c>
      <c r="I3017" s="19">
        <v>1458.09</v>
      </c>
      <c r="J3017" s="2" t="s">
        <v>20</v>
      </c>
      <c r="K3017" s="2" t="s">
        <v>103</v>
      </c>
      <c r="L3017" s="2">
        <v>2</v>
      </c>
      <c r="M3017" s="18">
        <f t="shared" si="942"/>
        <v>1458.09</v>
      </c>
      <c r="T3017" t="str">
        <f t="shared" si="943"/>
        <v>Lost Sale</v>
      </c>
      <c r="U3017" t="str">
        <f t="shared" si="944"/>
        <v>No</v>
      </c>
      <c r="V3017" t="str">
        <f t="shared" si="945"/>
        <v>Yes</v>
      </c>
      <c r="X3017">
        <f t="shared" si="946"/>
        <v>595</v>
      </c>
      <c r="Y3017">
        <f t="shared" si="947"/>
        <v>444</v>
      </c>
      <c r="Z3017" s="18">
        <f t="shared" si="948"/>
        <v>1463424.4009529033</v>
      </c>
      <c r="AA3017" s="18">
        <f t="shared" si="949"/>
        <v>118285.78776560788</v>
      </c>
      <c r="AB3017" s="17">
        <f t="shared" si="950"/>
        <v>3.8140589569160999</v>
      </c>
      <c r="AC3017" s="2" t="s">
        <v>5045</v>
      </c>
      <c r="AD3017" s="2" t="s">
        <v>13</v>
      </c>
      <c r="AE3017" t="str">
        <f t="shared" si="951"/>
        <v>Home &amp; Kitchen</v>
      </c>
      <c r="AF3017" t="str">
        <f t="shared" si="952"/>
        <v>Home &amp; Kitchen</v>
      </c>
      <c r="AG3017" t="str" cm="1">
        <f t="array" ref="AG3017">INDEX(AD:AD,ROW())</f>
        <v>Home &amp; Kitchen</v>
      </c>
      <c r="AH3017">
        <f t="shared" ref="AH3017:AH3080" si="960">MATCH(G3017,AC:AC,0)</f>
        <v>76</v>
      </c>
      <c r="AI3017" t="str">
        <f t="shared" si="953"/>
        <v>Home &amp; Kitchen</v>
      </c>
      <c r="AK3017">
        <f t="shared" si="954"/>
        <v>2024</v>
      </c>
      <c r="AL3017">
        <f t="shared" si="955"/>
        <v>8</v>
      </c>
      <c r="AM3017">
        <f t="shared" si="956"/>
        <v>15</v>
      </c>
      <c r="AN3017">
        <f t="shared" si="957"/>
        <v>5</v>
      </c>
      <c r="AO3017" t="str">
        <f t="shared" si="958"/>
        <v>Weekday</v>
      </c>
      <c r="AR3017" s="20">
        <f t="shared" si="959"/>
        <v>1</v>
      </c>
    </row>
    <row r="3018" spans="1:44" x14ac:dyDescent="0.35">
      <c r="A3018" t="str">
        <f t="shared" si="941"/>
        <v>CUST3017</v>
      </c>
      <c r="B3018" s="2" t="s">
        <v>3354</v>
      </c>
      <c r="C3018" s="4">
        <v>45010</v>
      </c>
      <c r="D3018" s="2" t="s">
        <v>84</v>
      </c>
      <c r="E3018" t="s">
        <v>5049</v>
      </c>
      <c r="F3018" s="2" t="s">
        <v>42</v>
      </c>
      <c r="G3018" s="2" t="s">
        <v>170</v>
      </c>
      <c r="H3018" s="2">
        <v>1</v>
      </c>
      <c r="I3018" s="19">
        <v>252.55</v>
      </c>
      <c r="J3018" s="2" t="s">
        <v>50</v>
      </c>
      <c r="K3018" s="2" t="s">
        <v>16</v>
      </c>
      <c r="L3018" s="2">
        <v>3</v>
      </c>
      <c r="M3018" s="18">
        <f t="shared" si="942"/>
        <v>252.55</v>
      </c>
      <c r="T3018" t="str">
        <f t="shared" si="943"/>
        <v>Completed</v>
      </c>
      <c r="U3018" t="str">
        <f t="shared" si="944"/>
        <v>No</v>
      </c>
      <c r="V3018" t="str">
        <f t="shared" si="945"/>
        <v>No</v>
      </c>
      <c r="X3018">
        <f t="shared" si="946"/>
        <v>595</v>
      </c>
      <c r="Y3018">
        <f t="shared" si="947"/>
        <v>444</v>
      </c>
      <c r="Z3018" s="18">
        <f t="shared" si="948"/>
        <v>1098537.4901531704</v>
      </c>
      <c r="AA3018" s="18">
        <f t="shared" si="949"/>
        <v>96724.388030634553</v>
      </c>
      <c r="AB3018" s="17">
        <f t="shared" si="950"/>
        <v>3.9001122334455669</v>
      </c>
      <c r="AC3018" s="2" t="s">
        <v>170</v>
      </c>
      <c r="AD3018" s="2" t="s">
        <v>42</v>
      </c>
      <c r="AE3018" t="str">
        <f t="shared" si="951"/>
        <v>Beauty</v>
      </c>
      <c r="AF3018" t="str">
        <f t="shared" si="952"/>
        <v>Beauty</v>
      </c>
      <c r="AG3018" t="str" cm="1">
        <f t="array" ref="AG3018">INDEX(AD:AD,ROW())</f>
        <v>Beauty</v>
      </c>
      <c r="AH3018">
        <f t="shared" si="960"/>
        <v>70</v>
      </c>
      <c r="AI3018" t="str">
        <f t="shared" si="953"/>
        <v>Beauty</v>
      </c>
      <c r="AK3018">
        <f t="shared" si="954"/>
        <v>2023</v>
      </c>
      <c r="AL3018">
        <f t="shared" si="955"/>
        <v>3</v>
      </c>
      <c r="AM3018">
        <f t="shared" si="956"/>
        <v>25</v>
      </c>
      <c r="AN3018">
        <f t="shared" si="957"/>
        <v>7</v>
      </c>
      <c r="AO3018" t="str">
        <f t="shared" si="958"/>
        <v>Weekend</v>
      </c>
      <c r="AR3018" s="20">
        <f t="shared" si="959"/>
        <v>0</v>
      </c>
    </row>
    <row r="3019" spans="1:44" x14ac:dyDescent="0.35">
      <c r="A3019" t="str">
        <f t="shared" si="941"/>
        <v>CUST3018</v>
      </c>
      <c r="B3019" s="2" t="s">
        <v>3355</v>
      </c>
      <c r="C3019" s="4">
        <v>45194</v>
      </c>
      <c r="D3019" s="2" t="s">
        <v>559</v>
      </c>
      <c r="E3019" t="s">
        <v>5048</v>
      </c>
      <c r="F3019" s="2" t="s">
        <v>29</v>
      </c>
      <c r="G3019" s="2" t="s">
        <v>30</v>
      </c>
      <c r="H3019" s="2">
        <v>1</v>
      </c>
      <c r="I3019" s="19">
        <v>715.91</v>
      </c>
      <c r="J3019" s="2" t="s">
        <v>15</v>
      </c>
      <c r="K3019" s="2" t="s">
        <v>76</v>
      </c>
      <c r="L3019" s="2">
        <v>3</v>
      </c>
      <c r="M3019" s="18">
        <f t="shared" si="942"/>
        <v>715.91</v>
      </c>
      <c r="T3019" t="str">
        <f t="shared" si="943"/>
        <v>Completed</v>
      </c>
      <c r="U3019" t="str">
        <f t="shared" si="944"/>
        <v>No</v>
      </c>
      <c r="V3019" t="str">
        <f t="shared" si="945"/>
        <v>No</v>
      </c>
      <c r="X3019">
        <f t="shared" si="946"/>
        <v>590</v>
      </c>
      <c r="Y3019">
        <f t="shared" si="947"/>
        <v>451</v>
      </c>
      <c r="Z3019" s="18">
        <f t="shared" si="948"/>
        <v>1892867.2841657216</v>
      </c>
      <c r="AA3019" s="18">
        <f t="shared" si="949"/>
        <v>199432.98236095349</v>
      </c>
      <c r="AB3019" s="17">
        <f t="shared" si="950"/>
        <v>3.8949824970828471</v>
      </c>
      <c r="AC3019" s="2" t="s">
        <v>30</v>
      </c>
      <c r="AD3019" s="2" t="s">
        <v>29</v>
      </c>
      <c r="AE3019" t="str">
        <f t="shared" si="951"/>
        <v>Fashion</v>
      </c>
      <c r="AF3019" t="str">
        <f t="shared" si="952"/>
        <v>Fashion</v>
      </c>
      <c r="AG3019" t="str" cm="1">
        <f t="array" ref="AG3019">INDEX(AD:AD,ROW())</f>
        <v>Fashion</v>
      </c>
      <c r="AH3019">
        <f t="shared" si="960"/>
        <v>6</v>
      </c>
      <c r="AI3019" t="str">
        <f t="shared" si="953"/>
        <v>Fashion</v>
      </c>
      <c r="AK3019">
        <f t="shared" si="954"/>
        <v>2023</v>
      </c>
      <c r="AL3019">
        <f t="shared" si="955"/>
        <v>9</v>
      </c>
      <c r="AM3019">
        <f t="shared" si="956"/>
        <v>25</v>
      </c>
      <c r="AN3019">
        <f t="shared" si="957"/>
        <v>2</v>
      </c>
      <c r="AO3019" t="str">
        <f t="shared" si="958"/>
        <v>Weekday</v>
      </c>
      <c r="AR3019" s="20">
        <f t="shared" si="959"/>
        <v>1</v>
      </c>
    </row>
    <row r="3020" spans="1:44" x14ac:dyDescent="0.35">
      <c r="A3020" t="str">
        <f t="shared" si="941"/>
        <v>CUST3019</v>
      </c>
      <c r="B3020" s="2" t="s">
        <v>3356</v>
      </c>
      <c r="C3020" s="4">
        <v>45267</v>
      </c>
      <c r="D3020" s="2" t="s">
        <v>56</v>
      </c>
      <c r="E3020" t="s">
        <v>5055</v>
      </c>
      <c r="F3020" s="2" t="s">
        <v>23</v>
      </c>
      <c r="G3020" s="2" t="s">
        <v>68</v>
      </c>
      <c r="H3020" s="2">
        <v>2</v>
      </c>
      <c r="I3020" s="19">
        <v>739.25</v>
      </c>
      <c r="J3020" s="2" t="s">
        <v>15</v>
      </c>
      <c r="K3020" s="2" t="s">
        <v>76</v>
      </c>
      <c r="L3020" s="2">
        <v>3</v>
      </c>
      <c r="M3020" s="18">
        <f t="shared" si="942"/>
        <v>1478.5</v>
      </c>
      <c r="T3020" t="str">
        <f t="shared" si="943"/>
        <v>Completed</v>
      </c>
      <c r="U3020" t="str">
        <f t="shared" si="944"/>
        <v>No</v>
      </c>
      <c r="V3020" t="str">
        <f t="shared" si="945"/>
        <v>No</v>
      </c>
      <c r="X3020">
        <f t="shared" si="946"/>
        <v>567</v>
      </c>
      <c r="Y3020">
        <f t="shared" si="947"/>
        <v>440</v>
      </c>
      <c r="Z3020" s="18">
        <f t="shared" si="948"/>
        <v>594714.6477588166</v>
      </c>
      <c r="AA3020" s="18">
        <f t="shared" si="949"/>
        <v>60882.938065984097</v>
      </c>
      <c r="AB3020" s="17">
        <f t="shared" si="950"/>
        <v>3.804733727810651</v>
      </c>
      <c r="AC3020" s="2" t="s">
        <v>68</v>
      </c>
      <c r="AD3020" s="2" t="s">
        <v>23</v>
      </c>
      <c r="AE3020" t="str">
        <f t="shared" si="951"/>
        <v>Books</v>
      </c>
      <c r="AF3020" t="str">
        <f t="shared" si="952"/>
        <v>Books</v>
      </c>
      <c r="AG3020" t="str" cm="1">
        <f t="array" ref="AG3020">INDEX(AD:AD,ROW())</f>
        <v>Books</v>
      </c>
      <c r="AH3020">
        <f t="shared" si="960"/>
        <v>20</v>
      </c>
      <c r="AI3020" t="str">
        <f t="shared" si="953"/>
        <v>Books</v>
      </c>
      <c r="AK3020">
        <f t="shared" si="954"/>
        <v>2023</v>
      </c>
      <c r="AL3020">
        <f t="shared" si="955"/>
        <v>12</v>
      </c>
      <c r="AM3020">
        <f t="shared" si="956"/>
        <v>7</v>
      </c>
      <c r="AN3020">
        <f t="shared" si="957"/>
        <v>5</v>
      </c>
      <c r="AO3020" t="str">
        <f t="shared" si="958"/>
        <v>Weekday</v>
      </c>
      <c r="AR3020" s="20">
        <f t="shared" si="959"/>
        <v>1</v>
      </c>
    </row>
    <row r="3021" spans="1:44" x14ac:dyDescent="0.35">
      <c r="A3021" t="str">
        <f t="shared" si="941"/>
        <v>CUST3020</v>
      </c>
      <c r="B3021" s="2" t="s">
        <v>3357</v>
      </c>
      <c r="C3021" s="4">
        <v>45337</v>
      </c>
      <c r="D3021" s="2" t="s">
        <v>575</v>
      </c>
      <c r="E3021" t="s">
        <v>5054</v>
      </c>
      <c r="F3021" s="2" t="s">
        <v>19</v>
      </c>
      <c r="G3021" s="2" t="s">
        <v>49</v>
      </c>
      <c r="H3021" s="2">
        <v>2</v>
      </c>
      <c r="I3021" s="19">
        <v>2663.4</v>
      </c>
      <c r="J3021" s="2" t="s">
        <v>5046</v>
      </c>
      <c r="K3021" s="2" t="s">
        <v>16</v>
      </c>
      <c r="L3021" s="2">
        <v>3</v>
      </c>
      <c r="M3021" s="18">
        <f t="shared" si="942"/>
        <v>5326.8</v>
      </c>
      <c r="T3021" t="str">
        <f t="shared" si="943"/>
        <v>Completed</v>
      </c>
      <c r="U3021" t="str">
        <f t="shared" si="944"/>
        <v>Yes</v>
      </c>
      <c r="V3021" t="str">
        <f t="shared" si="945"/>
        <v>No</v>
      </c>
      <c r="X3021">
        <f t="shared" si="946"/>
        <v>558</v>
      </c>
      <c r="Y3021">
        <f t="shared" si="947"/>
        <v>430</v>
      </c>
      <c r="Z3021" s="18">
        <f t="shared" si="948"/>
        <v>2759712.3299794244</v>
      </c>
      <c r="AA3021" s="18">
        <f t="shared" si="949"/>
        <v>330643.50635802455</v>
      </c>
      <c r="AB3021" s="17">
        <f t="shared" si="950"/>
        <v>3.8641711229946525</v>
      </c>
      <c r="AC3021" s="2" t="s">
        <v>49</v>
      </c>
      <c r="AD3021" s="2" t="s">
        <v>19</v>
      </c>
      <c r="AE3021" t="str">
        <f t="shared" si="951"/>
        <v>Electronics</v>
      </c>
      <c r="AF3021" t="str">
        <f t="shared" si="952"/>
        <v>Electronics</v>
      </c>
      <c r="AG3021" t="str" cm="1">
        <f t="array" ref="AG3021">INDEX(AD:AD,ROW())</f>
        <v>Electronics</v>
      </c>
      <c r="AH3021">
        <f t="shared" si="960"/>
        <v>12</v>
      </c>
      <c r="AI3021" t="str">
        <f t="shared" si="953"/>
        <v>Electronics</v>
      </c>
      <c r="AK3021">
        <f t="shared" si="954"/>
        <v>2024</v>
      </c>
      <c r="AL3021">
        <f t="shared" si="955"/>
        <v>2</v>
      </c>
      <c r="AM3021">
        <f t="shared" si="956"/>
        <v>15</v>
      </c>
      <c r="AN3021">
        <f t="shared" si="957"/>
        <v>5</v>
      </c>
      <c r="AO3021" t="str">
        <f t="shared" si="958"/>
        <v>Weekday</v>
      </c>
      <c r="AR3021" s="20">
        <f t="shared" si="959"/>
        <v>0</v>
      </c>
    </row>
    <row r="3022" spans="1:44" x14ac:dyDescent="0.35">
      <c r="A3022" t="str">
        <f t="shared" si="941"/>
        <v>CUST3021</v>
      </c>
      <c r="B3022" s="2" t="s">
        <v>3358</v>
      </c>
      <c r="C3022" s="4">
        <v>45461</v>
      </c>
      <c r="D3022" s="2" t="s">
        <v>299</v>
      </c>
      <c r="E3022" t="s">
        <v>5055</v>
      </c>
      <c r="F3022" s="2" t="s">
        <v>29</v>
      </c>
      <c r="G3022" s="2" t="s">
        <v>5043</v>
      </c>
      <c r="H3022" s="2">
        <v>1</v>
      </c>
      <c r="I3022" s="19">
        <v>2148.6799999999998</v>
      </c>
      <c r="J3022" s="2" t="s">
        <v>5046</v>
      </c>
      <c r="K3022" s="2" t="s">
        <v>16</v>
      </c>
      <c r="L3022" s="31"/>
      <c r="M3022" s="18">
        <f t="shared" si="942"/>
        <v>2148.6799999999998</v>
      </c>
      <c r="T3022" t="str">
        <f t="shared" si="943"/>
        <v>Completed</v>
      </c>
      <c r="U3022" t="str">
        <f t="shared" si="944"/>
        <v>Yes</v>
      </c>
      <c r="V3022" t="str">
        <f t="shared" si="945"/>
        <v>No</v>
      </c>
      <c r="X3022">
        <f t="shared" si="946"/>
        <v>567</v>
      </c>
      <c r="Y3022">
        <f t="shared" si="947"/>
        <v>440</v>
      </c>
      <c r="Z3022" s="18">
        <f t="shared" si="948"/>
        <v>1892867.2841657216</v>
      </c>
      <c r="AA3022" s="18">
        <f t="shared" si="949"/>
        <v>199432.98236095349</v>
      </c>
      <c r="AB3022" s="17">
        <f t="shared" si="950"/>
        <v>3.8949824970828471</v>
      </c>
      <c r="AC3022" s="2" t="s">
        <v>5043</v>
      </c>
      <c r="AD3022" s="2" t="s">
        <v>29</v>
      </c>
      <c r="AE3022" t="str">
        <f t="shared" si="951"/>
        <v>Fashion</v>
      </c>
      <c r="AF3022" t="str">
        <f t="shared" si="952"/>
        <v>Fashion</v>
      </c>
      <c r="AG3022" t="str" cm="1">
        <f t="array" ref="AG3022">INDEX(AD:AD,ROW())</f>
        <v>Fashion</v>
      </c>
      <c r="AH3022">
        <f t="shared" si="960"/>
        <v>55</v>
      </c>
      <c r="AI3022" t="str">
        <f t="shared" si="953"/>
        <v>Fashion</v>
      </c>
      <c r="AK3022">
        <f t="shared" si="954"/>
        <v>2024</v>
      </c>
      <c r="AL3022">
        <f t="shared" si="955"/>
        <v>6</v>
      </c>
      <c r="AM3022">
        <f t="shared" si="956"/>
        <v>18</v>
      </c>
      <c r="AN3022">
        <f t="shared" si="957"/>
        <v>3</v>
      </c>
      <c r="AO3022" t="str">
        <f t="shared" si="958"/>
        <v>Weekday</v>
      </c>
      <c r="AR3022" s="20">
        <f t="shared" si="959"/>
        <v>0</v>
      </c>
    </row>
    <row r="3023" spans="1:44" x14ac:dyDescent="0.35">
      <c r="A3023" t="str">
        <f t="shared" si="941"/>
        <v>CUST3022</v>
      </c>
      <c r="B3023" s="2" t="s">
        <v>3359</v>
      </c>
      <c r="C3023" s="4">
        <v>45362</v>
      </c>
      <c r="D3023" s="2" t="s">
        <v>802</v>
      </c>
      <c r="E3023" t="s">
        <v>5049</v>
      </c>
      <c r="F3023" s="2" t="s">
        <v>29</v>
      </c>
      <c r="G3023" s="2" t="s">
        <v>138</v>
      </c>
      <c r="H3023" s="2">
        <v>2</v>
      </c>
      <c r="I3023" s="19">
        <v>1382.32</v>
      </c>
      <c r="J3023" s="2" t="s">
        <v>50</v>
      </c>
      <c r="K3023" s="2" t="s">
        <v>31</v>
      </c>
      <c r="L3023" s="2">
        <v>4</v>
      </c>
      <c r="M3023" s="18">
        <f t="shared" si="942"/>
        <v>2764.64</v>
      </c>
      <c r="T3023" t="str">
        <f t="shared" si="943"/>
        <v>Pending</v>
      </c>
      <c r="U3023" t="str">
        <f t="shared" si="944"/>
        <v>No</v>
      </c>
      <c r="V3023" t="str">
        <f t="shared" si="945"/>
        <v>Yes</v>
      </c>
      <c r="X3023">
        <f t="shared" si="946"/>
        <v>595</v>
      </c>
      <c r="Y3023">
        <f t="shared" si="947"/>
        <v>444</v>
      </c>
      <c r="Z3023" s="18">
        <f t="shared" si="948"/>
        <v>1892867.2841657216</v>
      </c>
      <c r="AA3023" s="18">
        <f t="shared" si="949"/>
        <v>199432.98236095349</v>
      </c>
      <c r="AB3023" s="17">
        <f t="shared" si="950"/>
        <v>3.8949824970828471</v>
      </c>
      <c r="AC3023" s="2" t="s">
        <v>138</v>
      </c>
      <c r="AD3023" s="2" t="s">
        <v>29</v>
      </c>
      <c r="AE3023" t="str">
        <f t="shared" si="951"/>
        <v>Fashion</v>
      </c>
      <c r="AF3023" t="str">
        <f t="shared" si="952"/>
        <v>Fashion</v>
      </c>
      <c r="AG3023" t="str" cm="1">
        <f t="array" ref="AG3023">INDEX(AD:AD,ROW())</f>
        <v>Fashion</v>
      </c>
      <c r="AH3023">
        <f t="shared" si="960"/>
        <v>53</v>
      </c>
      <c r="AI3023" t="str">
        <f t="shared" si="953"/>
        <v>Fashion</v>
      </c>
      <c r="AK3023">
        <f t="shared" si="954"/>
        <v>2024</v>
      </c>
      <c r="AL3023">
        <f t="shared" si="955"/>
        <v>3</v>
      </c>
      <c r="AM3023">
        <f t="shared" si="956"/>
        <v>11</v>
      </c>
      <c r="AN3023">
        <f t="shared" si="957"/>
        <v>2</v>
      </c>
      <c r="AO3023" t="str">
        <f t="shared" si="958"/>
        <v>Weekday</v>
      </c>
      <c r="AR3023" s="20">
        <f t="shared" si="959"/>
        <v>0</v>
      </c>
    </row>
    <row r="3024" spans="1:44" x14ac:dyDescent="0.35">
      <c r="A3024" t="str">
        <f t="shared" si="941"/>
        <v>CUST3023</v>
      </c>
      <c r="B3024" s="2" t="s">
        <v>3360</v>
      </c>
      <c r="C3024" s="4">
        <v>45731</v>
      </c>
      <c r="D3024" s="2" t="s">
        <v>1106</v>
      </c>
      <c r="E3024" t="s">
        <v>5049</v>
      </c>
      <c r="F3024" s="2" t="s">
        <v>29</v>
      </c>
      <c r="G3024" s="2" t="s">
        <v>5043</v>
      </c>
      <c r="H3024" s="2">
        <v>1</v>
      </c>
      <c r="I3024" s="19">
        <v>1419.824472190694</v>
      </c>
      <c r="J3024" s="2" t="s">
        <v>20</v>
      </c>
      <c r="K3024" s="2" t="s">
        <v>16</v>
      </c>
      <c r="L3024" s="2">
        <v>3</v>
      </c>
      <c r="M3024" s="18">
        <f t="shared" si="942"/>
        <v>1419.824472190694</v>
      </c>
      <c r="T3024" t="str">
        <f t="shared" si="943"/>
        <v>Completed</v>
      </c>
      <c r="U3024" t="str">
        <f t="shared" si="944"/>
        <v>Yes</v>
      </c>
      <c r="V3024" t="str">
        <f t="shared" si="945"/>
        <v>No</v>
      </c>
      <c r="X3024">
        <f t="shared" si="946"/>
        <v>595</v>
      </c>
      <c r="Y3024">
        <f t="shared" si="947"/>
        <v>444</v>
      </c>
      <c r="Z3024" s="18">
        <f t="shared" si="948"/>
        <v>1892867.2841657216</v>
      </c>
      <c r="AA3024" s="18">
        <f t="shared" si="949"/>
        <v>199432.98236095349</v>
      </c>
      <c r="AB3024" s="17">
        <f t="shared" si="950"/>
        <v>3.8949824970828471</v>
      </c>
      <c r="AC3024" s="2" t="s">
        <v>5043</v>
      </c>
      <c r="AD3024" s="2" t="s">
        <v>29</v>
      </c>
      <c r="AE3024" t="str">
        <f t="shared" si="951"/>
        <v>Fashion</v>
      </c>
      <c r="AF3024" t="str">
        <f t="shared" si="952"/>
        <v>Fashion</v>
      </c>
      <c r="AG3024" t="str" cm="1">
        <f t="array" ref="AG3024">INDEX(AD:AD,ROW())</f>
        <v>Fashion</v>
      </c>
      <c r="AH3024">
        <f t="shared" si="960"/>
        <v>55</v>
      </c>
      <c r="AI3024" t="str">
        <f t="shared" si="953"/>
        <v>Fashion</v>
      </c>
      <c r="AK3024">
        <f t="shared" si="954"/>
        <v>2025</v>
      </c>
      <c r="AL3024">
        <f t="shared" si="955"/>
        <v>3</v>
      </c>
      <c r="AM3024">
        <f t="shared" si="956"/>
        <v>15</v>
      </c>
      <c r="AN3024">
        <f t="shared" si="957"/>
        <v>7</v>
      </c>
      <c r="AO3024" t="str">
        <f t="shared" si="958"/>
        <v>Weekend</v>
      </c>
      <c r="AR3024" s="20">
        <f t="shared" si="959"/>
        <v>0</v>
      </c>
    </row>
    <row r="3025" spans="1:44" x14ac:dyDescent="0.35">
      <c r="A3025" t="str">
        <f t="shared" si="941"/>
        <v>CUST3024</v>
      </c>
      <c r="B3025" s="2" t="s">
        <v>3361</v>
      </c>
      <c r="C3025" s="4">
        <v>45680</v>
      </c>
      <c r="D3025" s="2" t="s">
        <v>962</v>
      </c>
      <c r="E3025" t="s">
        <v>5050</v>
      </c>
      <c r="F3025" s="2" t="s">
        <v>13</v>
      </c>
      <c r="G3025" s="2" t="s">
        <v>95</v>
      </c>
      <c r="H3025" s="2">
        <v>1</v>
      </c>
      <c r="I3025" s="19">
        <v>1036.1300000000001</v>
      </c>
      <c r="J3025" s="2" t="s">
        <v>5047</v>
      </c>
      <c r="K3025" s="2" t="s">
        <v>16</v>
      </c>
      <c r="L3025" s="2">
        <v>5</v>
      </c>
      <c r="M3025" s="18">
        <f t="shared" si="942"/>
        <v>1036.1300000000001</v>
      </c>
      <c r="T3025" t="str">
        <f t="shared" si="943"/>
        <v>Completed</v>
      </c>
      <c r="U3025" t="str">
        <f t="shared" si="944"/>
        <v>Yes</v>
      </c>
      <c r="V3025" t="str">
        <f t="shared" si="945"/>
        <v>No</v>
      </c>
      <c r="X3025">
        <f t="shared" si="946"/>
        <v>589</v>
      </c>
      <c r="Y3025">
        <f t="shared" si="947"/>
        <v>426</v>
      </c>
      <c r="Z3025" s="18">
        <f t="shared" si="948"/>
        <v>1463424.4009529033</v>
      </c>
      <c r="AA3025" s="18">
        <f t="shared" si="949"/>
        <v>118285.78776560788</v>
      </c>
      <c r="AB3025" s="17">
        <f t="shared" si="950"/>
        <v>3.8140589569160999</v>
      </c>
      <c r="AC3025" s="2" t="s">
        <v>95</v>
      </c>
      <c r="AD3025" s="2" t="s">
        <v>13</v>
      </c>
      <c r="AE3025" t="str">
        <f t="shared" si="951"/>
        <v>Home &amp; Kitchen</v>
      </c>
      <c r="AF3025" t="str">
        <f t="shared" si="952"/>
        <v>Home &amp; Kitchen</v>
      </c>
      <c r="AG3025" t="str" cm="1">
        <f t="array" ref="AG3025">INDEX(AD:AD,ROW())</f>
        <v>Home &amp; Kitchen</v>
      </c>
      <c r="AH3025">
        <f t="shared" si="960"/>
        <v>32</v>
      </c>
      <c r="AI3025" t="str">
        <f t="shared" si="953"/>
        <v>Home &amp; Kitchen</v>
      </c>
      <c r="AK3025">
        <f t="shared" si="954"/>
        <v>2025</v>
      </c>
      <c r="AL3025">
        <f t="shared" si="955"/>
        <v>1</v>
      </c>
      <c r="AM3025">
        <f t="shared" si="956"/>
        <v>23</v>
      </c>
      <c r="AN3025">
        <f t="shared" si="957"/>
        <v>5</v>
      </c>
      <c r="AO3025" t="str">
        <f t="shared" si="958"/>
        <v>Weekday</v>
      </c>
      <c r="AR3025" s="20">
        <f t="shared" si="959"/>
        <v>0</v>
      </c>
    </row>
    <row r="3026" spans="1:44" x14ac:dyDescent="0.35">
      <c r="A3026" t="str">
        <f t="shared" si="941"/>
        <v>CUST3025</v>
      </c>
      <c r="B3026" s="2" t="s">
        <v>3362</v>
      </c>
      <c r="C3026" s="4">
        <v>45425</v>
      </c>
      <c r="D3026" s="2" t="s">
        <v>613</v>
      </c>
      <c r="E3026" t="s">
        <v>5048</v>
      </c>
      <c r="F3026" s="2" t="s">
        <v>29</v>
      </c>
      <c r="G3026" s="2" t="s">
        <v>138</v>
      </c>
      <c r="H3026" s="2">
        <v>1</v>
      </c>
      <c r="I3026" s="19">
        <v>1490.51</v>
      </c>
      <c r="J3026" s="2" t="s">
        <v>50</v>
      </c>
      <c r="K3026" s="2" t="s">
        <v>16</v>
      </c>
      <c r="L3026" s="31"/>
      <c r="M3026" s="18">
        <f t="shared" si="942"/>
        <v>1490.51</v>
      </c>
      <c r="T3026" t="str">
        <f t="shared" si="943"/>
        <v>Completed</v>
      </c>
      <c r="U3026" t="str">
        <f t="shared" si="944"/>
        <v>Yes</v>
      </c>
      <c r="V3026" t="str">
        <f t="shared" si="945"/>
        <v>No</v>
      </c>
      <c r="X3026">
        <f t="shared" si="946"/>
        <v>590</v>
      </c>
      <c r="Y3026">
        <f t="shared" si="947"/>
        <v>451</v>
      </c>
      <c r="Z3026" s="18">
        <f t="shared" si="948"/>
        <v>1892867.2841657216</v>
      </c>
      <c r="AA3026" s="18">
        <f t="shared" si="949"/>
        <v>199432.98236095349</v>
      </c>
      <c r="AB3026" s="17">
        <f t="shared" si="950"/>
        <v>3.8949824970828471</v>
      </c>
      <c r="AC3026" s="2" t="s">
        <v>138</v>
      </c>
      <c r="AD3026" s="2" t="s">
        <v>29</v>
      </c>
      <c r="AE3026" t="str">
        <f t="shared" si="951"/>
        <v>Fashion</v>
      </c>
      <c r="AF3026" t="str">
        <f t="shared" si="952"/>
        <v>Fashion</v>
      </c>
      <c r="AG3026" t="str" cm="1">
        <f t="array" ref="AG3026">INDEX(AD:AD,ROW())</f>
        <v>Fashion</v>
      </c>
      <c r="AH3026">
        <f t="shared" si="960"/>
        <v>53</v>
      </c>
      <c r="AI3026" t="str">
        <f t="shared" si="953"/>
        <v>Fashion</v>
      </c>
      <c r="AK3026">
        <f t="shared" si="954"/>
        <v>2024</v>
      </c>
      <c r="AL3026">
        <f t="shared" si="955"/>
        <v>5</v>
      </c>
      <c r="AM3026">
        <f t="shared" si="956"/>
        <v>13</v>
      </c>
      <c r="AN3026">
        <f t="shared" si="957"/>
        <v>2</v>
      </c>
      <c r="AO3026" t="str">
        <f t="shared" si="958"/>
        <v>Weekday</v>
      </c>
      <c r="AR3026" s="20">
        <f t="shared" si="959"/>
        <v>0</v>
      </c>
    </row>
    <row r="3027" spans="1:44" x14ac:dyDescent="0.35">
      <c r="A3027" t="str">
        <f t="shared" si="941"/>
        <v>CUST3026</v>
      </c>
      <c r="B3027" s="2" t="s">
        <v>3363</v>
      </c>
      <c r="C3027" s="4">
        <v>45584</v>
      </c>
      <c r="D3027" s="2" t="s">
        <v>677</v>
      </c>
      <c r="E3027" t="s">
        <v>5050</v>
      </c>
      <c r="F3027" s="2" t="s">
        <v>13</v>
      </c>
      <c r="G3027" s="2" t="s">
        <v>14</v>
      </c>
      <c r="H3027" s="2">
        <v>1</v>
      </c>
      <c r="I3027" s="19">
        <v>887.44</v>
      </c>
      <c r="J3027" s="2" t="s">
        <v>50</v>
      </c>
      <c r="K3027" s="2" t="s">
        <v>16</v>
      </c>
      <c r="L3027" s="2">
        <v>1</v>
      </c>
      <c r="M3027" s="18">
        <f t="shared" si="942"/>
        <v>887.44</v>
      </c>
      <c r="T3027" t="str">
        <f t="shared" si="943"/>
        <v>Completed</v>
      </c>
      <c r="U3027" t="str">
        <f t="shared" si="944"/>
        <v>No</v>
      </c>
      <c r="V3027" t="str">
        <f t="shared" si="945"/>
        <v>No</v>
      </c>
      <c r="X3027">
        <f t="shared" si="946"/>
        <v>589</v>
      </c>
      <c r="Y3027">
        <f t="shared" si="947"/>
        <v>426</v>
      </c>
      <c r="Z3027" s="18">
        <f t="shared" si="948"/>
        <v>1463424.4009529033</v>
      </c>
      <c r="AA3027" s="18">
        <f t="shared" si="949"/>
        <v>118285.78776560788</v>
      </c>
      <c r="AB3027" s="17">
        <f t="shared" si="950"/>
        <v>3.8140589569160999</v>
      </c>
      <c r="AC3027" s="2" t="s">
        <v>14</v>
      </c>
      <c r="AD3027" s="2" t="s">
        <v>13</v>
      </c>
      <c r="AE3027" t="str">
        <f t="shared" si="951"/>
        <v>Home &amp; Kitchen</v>
      </c>
      <c r="AF3027" t="str">
        <f t="shared" si="952"/>
        <v>Home &amp; Kitchen</v>
      </c>
      <c r="AG3027" t="str" cm="1">
        <f t="array" ref="AG3027">INDEX(AD:AD,ROW())</f>
        <v>Home &amp; Kitchen</v>
      </c>
      <c r="AH3027">
        <f t="shared" si="960"/>
        <v>2</v>
      </c>
      <c r="AI3027" t="str">
        <f t="shared" si="953"/>
        <v>Home &amp; Kitchen</v>
      </c>
      <c r="AK3027">
        <f t="shared" si="954"/>
        <v>2024</v>
      </c>
      <c r="AL3027">
        <f t="shared" si="955"/>
        <v>10</v>
      </c>
      <c r="AM3027">
        <f t="shared" si="956"/>
        <v>19</v>
      </c>
      <c r="AN3027">
        <f t="shared" si="957"/>
        <v>7</v>
      </c>
      <c r="AO3027" t="str">
        <f t="shared" si="958"/>
        <v>Weekend</v>
      </c>
      <c r="AR3027" s="20">
        <f t="shared" si="959"/>
        <v>0</v>
      </c>
    </row>
    <row r="3028" spans="1:44" x14ac:dyDescent="0.35">
      <c r="A3028" t="str">
        <f t="shared" si="941"/>
        <v>CUST3027</v>
      </c>
      <c r="B3028" s="2" t="s">
        <v>3364</v>
      </c>
      <c r="C3028" s="4">
        <v>45614</v>
      </c>
      <c r="D3028" s="2" t="s">
        <v>460</v>
      </c>
      <c r="E3028" t="s">
        <v>5055</v>
      </c>
      <c r="F3028" s="2" t="s">
        <v>23</v>
      </c>
      <c r="G3028" s="2" t="s">
        <v>65</v>
      </c>
      <c r="H3028" s="2">
        <v>1</v>
      </c>
      <c r="I3028" s="19">
        <v>452.15</v>
      </c>
      <c r="J3028" s="2" t="s">
        <v>5047</v>
      </c>
      <c r="K3028" s="2" t="s">
        <v>16</v>
      </c>
      <c r="L3028" s="2">
        <v>1</v>
      </c>
      <c r="M3028" s="18">
        <f t="shared" si="942"/>
        <v>452.15</v>
      </c>
      <c r="T3028" t="str">
        <f t="shared" si="943"/>
        <v>Completed</v>
      </c>
      <c r="U3028" t="str">
        <f t="shared" si="944"/>
        <v>No</v>
      </c>
      <c r="V3028" t="str">
        <f t="shared" si="945"/>
        <v>No</v>
      </c>
      <c r="X3028">
        <f t="shared" si="946"/>
        <v>567</v>
      </c>
      <c r="Y3028">
        <f t="shared" si="947"/>
        <v>440</v>
      </c>
      <c r="Z3028" s="18">
        <f t="shared" si="948"/>
        <v>594714.6477588166</v>
      </c>
      <c r="AA3028" s="18">
        <f t="shared" si="949"/>
        <v>60882.938065984097</v>
      </c>
      <c r="AB3028" s="17">
        <f t="shared" si="950"/>
        <v>3.804733727810651</v>
      </c>
      <c r="AC3028" s="2" t="s">
        <v>65</v>
      </c>
      <c r="AD3028" s="2" t="s">
        <v>23</v>
      </c>
      <c r="AE3028" t="str">
        <f t="shared" si="951"/>
        <v>Books</v>
      </c>
      <c r="AF3028" t="str">
        <f t="shared" si="952"/>
        <v>Books</v>
      </c>
      <c r="AG3028" t="str" cm="1">
        <f t="array" ref="AG3028">INDEX(AD:AD,ROW())</f>
        <v>Books</v>
      </c>
      <c r="AH3028">
        <f t="shared" si="960"/>
        <v>19</v>
      </c>
      <c r="AI3028" t="str">
        <f t="shared" si="953"/>
        <v>Books</v>
      </c>
      <c r="AK3028">
        <f t="shared" si="954"/>
        <v>2024</v>
      </c>
      <c r="AL3028">
        <f t="shared" si="955"/>
        <v>11</v>
      </c>
      <c r="AM3028">
        <f t="shared" si="956"/>
        <v>18</v>
      </c>
      <c r="AN3028">
        <f t="shared" si="957"/>
        <v>2</v>
      </c>
      <c r="AO3028" t="str">
        <f t="shared" si="958"/>
        <v>Weekday</v>
      </c>
      <c r="AR3028" s="20">
        <f t="shared" si="959"/>
        <v>0</v>
      </c>
    </row>
    <row r="3029" spans="1:44" x14ac:dyDescent="0.35">
      <c r="A3029" t="str">
        <f t="shared" si="941"/>
        <v>CUST3028</v>
      </c>
      <c r="B3029" s="2" t="s">
        <v>3365</v>
      </c>
      <c r="C3029" s="4">
        <v>45618</v>
      </c>
      <c r="D3029" s="2" t="s">
        <v>572</v>
      </c>
      <c r="E3029" t="s">
        <v>5055</v>
      </c>
      <c r="F3029" s="2" t="s">
        <v>42</v>
      </c>
      <c r="G3029" s="2" t="s">
        <v>170</v>
      </c>
      <c r="H3029" s="2">
        <v>1</v>
      </c>
      <c r="I3029" s="19">
        <v>1404.86</v>
      </c>
      <c r="J3029" s="2" t="s">
        <v>15</v>
      </c>
      <c r="K3029" s="2" t="s">
        <v>76</v>
      </c>
      <c r="L3029" s="2">
        <v>4</v>
      </c>
      <c r="M3029" s="18">
        <f t="shared" si="942"/>
        <v>1404.86</v>
      </c>
      <c r="T3029" t="str">
        <f t="shared" si="943"/>
        <v>Completed</v>
      </c>
      <c r="U3029" t="str">
        <f t="shared" si="944"/>
        <v>No</v>
      </c>
      <c r="V3029" t="str">
        <f t="shared" si="945"/>
        <v>No</v>
      </c>
      <c r="X3029">
        <f t="shared" si="946"/>
        <v>567</v>
      </c>
      <c r="Y3029">
        <f t="shared" si="947"/>
        <v>440</v>
      </c>
      <c r="Z3029" s="18">
        <f t="shared" si="948"/>
        <v>1098537.4901531704</v>
      </c>
      <c r="AA3029" s="18">
        <f t="shared" si="949"/>
        <v>96724.388030634553</v>
      </c>
      <c r="AB3029" s="17">
        <f t="shared" si="950"/>
        <v>3.9001122334455669</v>
      </c>
      <c r="AC3029" s="2" t="s">
        <v>170</v>
      </c>
      <c r="AD3029" s="2" t="s">
        <v>42</v>
      </c>
      <c r="AE3029" t="str">
        <f t="shared" si="951"/>
        <v>Beauty</v>
      </c>
      <c r="AF3029" t="str">
        <f t="shared" si="952"/>
        <v>Beauty</v>
      </c>
      <c r="AG3029" t="str" cm="1">
        <f t="array" ref="AG3029">INDEX(AD:AD,ROW())</f>
        <v>Beauty</v>
      </c>
      <c r="AH3029">
        <f t="shared" si="960"/>
        <v>70</v>
      </c>
      <c r="AI3029" t="str">
        <f t="shared" si="953"/>
        <v>Beauty</v>
      </c>
      <c r="AK3029">
        <f t="shared" si="954"/>
        <v>2024</v>
      </c>
      <c r="AL3029">
        <f t="shared" si="955"/>
        <v>11</v>
      </c>
      <c r="AM3029">
        <f t="shared" si="956"/>
        <v>22</v>
      </c>
      <c r="AN3029">
        <f t="shared" si="957"/>
        <v>6</v>
      </c>
      <c r="AO3029" t="str">
        <f t="shared" si="958"/>
        <v>Weekday</v>
      </c>
      <c r="AR3029" s="20">
        <f t="shared" si="959"/>
        <v>1</v>
      </c>
    </row>
    <row r="3030" spans="1:44" x14ac:dyDescent="0.35">
      <c r="A3030" t="str">
        <f t="shared" si="941"/>
        <v>CUST3029</v>
      </c>
      <c r="B3030" s="2" t="s">
        <v>3366</v>
      </c>
      <c r="C3030" s="4">
        <v>45046</v>
      </c>
      <c r="D3030" s="2" t="s">
        <v>658</v>
      </c>
      <c r="E3030" t="s">
        <v>5055</v>
      </c>
      <c r="F3030" s="2" t="s">
        <v>29</v>
      </c>
      <c r="G3030" s="2" t="s">
        <v>121</v>
      </c>
      <c r="H3030" s="2">
        <v>2</v>
      </c>
      <c r="I3030" s="19">
        <v>1959.82</v>
      </c>
      <c r="J3030" s="2" t="s">
        <v>20</v>
      </c>
      <c r="K3030" s="2" t="s">
        <v>16</v>
      </c>
      <c r="L3030" s="2">
        <v>1</v>
      </c>
      <c r="M3030" s="18">
        <f t="shared" si="942"/>
        <v>3919.64</v>
      </c>
      <c r="T3030" t="str">
        <f t="shared" si="943"/>
        <v>Completed</v>
      </c>
      <c r="U3030" t="str">
        <f t="shared" si="944"/>
        <v>Yes</v>
      </c>
      <c r="V3030" t="str">
        <f t="shared" si="945"/>
        <v>No</v>
      </c>
      <c r="X3030">
        <f t="shared" si="946"/>
        <v>567</v>
      </c>
      <c r="Y3030">
        <f t="shared" si="947"/>
        <v>440</v>
      </c>
      <c r="Z3030" s="18">
        <f t="shared" si="948"/>
        <v>1892867.2841657216</v>
      </c>
      <c r="AA3030" s="18">
        <f t="shared" si="949"/>
        <v>199432.98236095349</v>
      </c>
      <c r="AB3030" s="17">
        <f t="shared" si="950"/>
        <v>3.8949824970828471</v>
      </c>
      <c r="AC3030" s="2" t="s">
        <v>121</v>
      </c>
      <c r="AD3030" s="2" t="s">
        <v>29</v>
      </c>
      <c r="AE3030" t="str">
        <f t="shared" si="951"/>
        <v>Fashion</v>
      </c>
      <c r="AF3030" t="str">
        <f t="shared" si="952"/>
        <v>Fashion</v>
      </c>
      <c r="AG3030" t="str" cm="1">
        <f t="array" ref="AG3030">INDEX(AD:AD,ROW())</f>
        <v>Fashion</v>
      </c>
      <c r="AH3030">
        <f t="shared" si="960"/>
        <v>45</v>
      </c>
      <c r="AI3030" t="str">
        <f t="shared" si="953"/>
        <v>Fashion</v>
      </c>
      <c r="AK3030">
        <f t="shared" si="954"/>
        <v>2023</v>
      </c>
      <c r="AL3030">
        <f t="shared" si="955"/>
        <v>4</v>
      </c>
      <c r="AM3030">
        <f t="shared" si="956"/>
        <v>30</v>
      </c>
      <c r="AN3030">
        <f t="shared" si="957"/>
        <v>1</v>
      </c>
      <c r="AO3030" t="str">
        <f t="shared" si="958"/>
        <v>Weekend</v>
      </c>
      <c r="AR3030" s="20">
        <f t="shared" si="959"/>
        <v>0</v>
      </c>
    </row>
    <row r="3031" spans="1:44" x14ac:dyDescent="0.35">
      <c r="A3031" t="str">
        <f t="shared" si="941"/>
        <v>CUST3030</v>
      </c>
      <c r="B3031" s="2" t="s">
        <v>3367</v>
      </c>
      <c r="C3031" s="4">
        <v>45210</v>
      </c>
      <c r="D3031" s="2" t="s">
        <v>287</v>
      </c>
      <c r="E3031" t="s">
        <v>5051</v>
      </c>
      <c r="F3031" s="2" t="s">
        <v>23</v>
      </c>
      <c r="G3031" s="2" t="s">
        <v>75</v>
      </c>
      <c r="H3031" s="2">
        <v>2</v>
      </c>
      <c r="I3031" s="19">
        <v>615.28</v>
      </c>
      <c r="J3031" s="2" t="s">
        <v>5046</v>
      </c>
      <c r="K3031" s="2" t="s">
        <v>16</v>
      </c>
      <c r="L3031" s="2">
        <v>3</v>
      </c>
      <c r="M3031" s="18">
        <f t="shared" si="942"/>
        <v>1230.56</v>
      </c>
      <c r="T3031" t="str">
        <f t="shared" si="943"/>
        <v>Completed</v>
      </c>
      <c r="U3031" t="str">
        <f t="shared" si="944"/>
        <v>Yes</v>
      </c>
      <c r="V3031" t="str">
        <f t="shared" si="945"/>
        <v>No</v>
      </c>
      <c r="X3031">
        <f t="shared" si="946"/>
        <v>619</v>
      </c>
      <c r="Y3031">
        <f t="shared" si="947"/>
        <v>468</v>
      </c>
      <c r="Z3031" s="18">
        <f t="shared" si="948"/>
        <v>594714.6477588166</v>
      </c>
      <c r="AA3031" s="18">
        <f t="shared" si="949"/>
        <v>60882.938065984097</v>
      </c>
      <c r="AB3031" s="17">
        <f t="shared" si="950"/>
        <v>3.804733727810651</v>
      </c>
      <c r="AC3031" s="2" t="s">
        <v>75</v>
      </c>
      <c r="AD3031" s="2" t="s">
        <v>23</v>
      </c>
      <c r="AE3031" t="str">
        <f t="shared" si="951"/>
        <v>Books</v>
      </c>
      <c r="AF3031" t="str">
        <f t="shared" si="952"/>
        <v>Books</v>
      </c>
      <c r="AG3031" t="str" cm="1">
        <f t="array" ref="AG3031">INDEX(AD:AD,ROW())</f>
        <v>Books</v>
      </c>
      <c r="AH3031">
        <f t="shared" si="960"/>
        <v>23</v>
      </c>
      <c r="AI3031" t="str">
        <f t="shared" si="953"/>
        <v>Books</v>
      </c>
      <c r="AK3031">
        <f t="shared" si="954"/>
        <v>2023</v>
      </c>
      <c r="AL3031">
        <f t="shared" si="955"/>
        <v>10</v>
      </c>
      <c r="AM3031">
        <f t="shared" si="956"/>
        <v>11</v>
      </c>
      <c r="AN3031">
        <f t="shared" si="957"/>
        <v>4</v>
      </c>
      <c r="AO3031" t="str">
        <f t="shared" si="958"/>
        <v>Weekday</v>
      </c>
      <c r="AR3031" s="20">
        <f t="shared" si="959"/>
        <v>0</v>
      </c>
    </row>
    <row r="3032" spans="1:44" x14ac:dyDescent="0.35">
      <c r="A3032" t="str">
        <f t="shared" si="941"/>
        <v>CUST3031</v>
      </c>
      <c r="B3032" s="2" t="s">
        <v>3368</v>
      </c>
      <c r="C3032" s="4">
        <v>45090</v>
      </c>
      <c r="D3032" s="2" t="s">
        <v>253</v>
      </c>
      <c r="E3032" t="s">
        <v>5049</v>
      </c>
      <c r="F3032" s="2" t="s">
        <v>42</v>
      </c>
      <c r="G3032" s="2" t="s">
        <v>5042</v>
      </c>
      <c r="H3032" s="2">
        <v>1</v>
      </c>
      <c r="I3032" s="19">
        <v>1284.02</v>
      </c>
      <c r="J3032" s="2" t="s">
        <v>5047</v>
      </c>
      <c r="K3032" s="2" t="s">
        <v>16</v>
      </c>
      <c r="L3032" s="2">
        <v>4</v>
      </c>
      <c r="M3032" s="18">
        <f t="shared" si="942"/>
        <v>1284.02</v>
      </c>
      <c r="T3032" t="str">
        <f t="shared" si="943"/>
        <v>Completed</v>
      </c>
      <c r="U3032" t="str">
        <f t="shared" si="944"/>
        <v>Yes</v>
      </c>
      <c r="V3032" t="str">
        <f t="shared" si="945"/>
        <v>No</v>
      </c>
      <c r="X3032">
        <f t="shared" si="946"/>
        <v>595</v>
      </c>
      <c r="Y3032">
        <f t="shared" si="947"/>
        <v>444</v>
      </c>
      <c r="Z3032" s="18">
        <f t="shared" si="948"/>
        <v>1098537.4901531704</v>
      </c>
      <c r="AA3032" s="18">
        <f t="shared" si="949"/>
        <v>96724.388030634553</v>
      </c>
      <c r="AB3032" s="17">
        <f t="shared" si="950"/>
        <v>3.9001122334455669</v>
      </c>
      <c r="AC3032" s="2" t="s">
        <v>5042</v>
      </c>
      <c r="AD3032" s="2" t="s">
        <v>42</v>
      </c>
      <c r="AE3032" t="str">
        <f t="shared" si="951"/>
        <v>Beauty</v>
      </c>
      <c r="AF3032" t="str">
        <f t="shared" si="952"/>
        <v>Beauty</v>
      </c>
      <c r="AG3032" t="str" cm="1">
        <f t="array" ref="AG3032">INDEX(AD:AD,ROW())</f>
        <v>Beauty</v>
      </c>
      <c r="AH3032">
        <f t="shared" si="960"/>
        <v>18</v>
      </c>
      <c r="AI3032" t="str">
        <f t="shared" si="953"/>
        <v>Beauty</v>
      </c>
      <c r="AK3032">
        <f t="shared" si="954"/>
        <v>2023</v>
      </c>
      <c r="AL3032">
        <f t="shared" si="955"/>
        <v>6</v>
      </c>
      <c r="AM3032">
        <f t="shared" si="956"/>
        <v>13</v>
      </c>
      <c r="AN3032">
        <f t="shared" si="957"/>
        <v>3</v>
      </c>
      <c r="AO3032" t="str">
        <f t="shared" si="958"/>
        <v>Weekday</v>
      </c>
      <c r="AR3032" s="20">
        <f t="shared" si="959"/>
        <v>0</v>
      </c>
    </row>
    <row r="3033" spans="1:44" x14ac:dyDescent="0.35">
      <c r="A3033" t="str">
        <f t="shared" si="941"/>
        <v>CUST3032</v>
      </c>
      <c r="B3033" s="2" t="s">
        <v>3369</v>
      </c>
      <c r="C3033" s="4">
        <v>45775</v>
      </c>
      <c r="D3033" s="2" t="s">
        <v>230</v>
      </c>
      <c r="E3033" t="s">
        <v>5055</v>
      </c>
      <c r="F3033" s="2" t="s">
        <v>29</v>
      </c>
      <c r="G3033" s="2" t="s">
        <v>30</v>
      </c>
      <c r="H3033" s="2">
        <v>2</v>
      </c>
      <c r="I3033" s="19">
        <v>1289.46</v>
      </c>
      <c r="J3033" s="2" t="s">
        <v>5047</v>
      </c>
      <c r="K3033" s="2" t="s">
        <v>16</v>
      </c>
      <c r="L3033" s="2">
        <v>4</v>
      </c>
      <c r="M3033" s="18">
        <f t="shared" si="942"/>
        <v>2578.92</v>
      </c>
      <c r="T3033" t="str">
        <f t="shared" si="943"/>
        <v>Completed</v>
      </c>
      <c r="U3033" t="str">
        <f t="shared" si="944"/>
        <v>Yes</v>
      </c>
      <c r="V3033" t="str">
        <f t="shared" si="945"/>
        <v>No</v>
      </c>
      <c r="X3033">
        <f t="shared" si="946"/>
        <v>567</v>
      </c>
      <c r="Y3033">
        <f t="shared" si="947"/>
        <v>440</v>
      </c>
      <c r="Z3033" s="18">
        <f t="shared" si="948"/>
        <v>1892867.2841657216</v>
      </c>
      <c r="AA3033" s="18">
        <f t="shared" si="949"/>
        <v>199432.98236095349</v>
      </c>
      <c r="AB3033" s="17">
        <f t="shared" si="950"/>
        <v>3.8949824970828471</v>
      </c>
      <c r="AC3033" s="2" t="s">
        <v>30</v>
      </c>
      <c r="AD3033" s="2" t="s">
        <v>29</v>
      </c>
      <c r="AE3033" t="str">
        <f t="shared" si="951"/>
        <v>Fashion</v>
      </c>
      <c r="AF3033" t="str">
        <f t="shared" si="952"/>
        <v>Fashion</v>
      </c>
      <c r="AG3033" t="str" cm="1">
        <f t="array" ref="AG3033">INDEX(AD:AD,ROW())</f>
        <v>Fashion</v>
      </c>
      <c r="AH3033">
        <f t="shared" si="960"/>
        <v>6</v>
      </c>
      <c r="AI3033" t="str">
        <f t="shared" si="953"/>
        <v>Fashion</v>
      </c>
      <c r="AK3033">
        <f t="shared" si="954"/>
        <v>2025</v>
      </c>
      <c r="AL3033">
        <f t="shared" si="955"/>
        <v>4</v>
      </c>
      <c r="AM3033">
        <f t="shared" si="956"/>
        <v>28</v>
      </c>
      <c r="AN3033">
        <f t="shared" si="957"/>
        <v>2</v>
      </c>
      <c r="AO3033" t="str">
        <f t="shared" si="958"/>
        <v>Weekday</v>
      </c>
      <c r="AR3033" s="20">
        <f t="shared" si="959"/>
        <v>0</v>
      </c>
    </row>
    <row r="3034" spans="1:44" x14ac:dyDescent="0.35">
      <c r="A3034" t="str">
        <f t="shared" si="941"/>
        <v>CUST3033</v>
      </c>
      <c r="B3034" s="2" t="s">
        <v>3370</v>
      </c>
      <c r="C3034" s="4">
        <v>45815</v>
      </c>
      <c r="D3034" s="2" t="s">
        <v>698</v>
      </c>
      <c r="E3034" t="s">
        <v>5055</v>
      </c>
      <c r="F3034" s="2" t="s">
        <v>19</v>
      </c>
      <c r="G3034" s="2" t="s">
        <v>128</v>
      </c>
      <c r="H3034" s="2">
        <v>2</v>
      </c>
      <c r="I3034" s="19">
        <v>3095.74</v>
      </c>
      <c r="J3034" s="2" t="s">
        <v>20</v>
      </c>
      <c r="K3034" s="2" t="s">
        <v>103</v>
      </c>
      <c r="L3034" s="2">
        <v>2</v>
      </c>
      <c r="M3034" s="18">
        <f t="shared" si="942"/>
        <v>6191.48</v>
      </c>
      <c r="T3034" t="str">
        <f t="shared" si="943"/>
        <v>Lost Sale</v>
      </c>
      <c r="U3034" t="str">
        <f t="shared" si="944"/>
        <v>No</v>
      </c>
      <c r="V3034" t="str">
        <f t="shared" si="945"/>
        <v>Yes</v>
      </c>
      <c r="X3034">
        <f t="shared" si="946"/>
        <v>567</v>
      </c>
      <c r="Y3034">
        <f t="shared" si="947"/>
        <v>440</v>
      </c>
      <c r="Z3034" s="18">
        <f t="shared" si="948"/>
        <v>2759712.3299794244</v>
      </c>
      <c r="AA3034" s="18">
        <f t="shared" si="949"/>
        <v>330643.50635802455</v>
      </c>
      <c r="AB3034" s="17">
        <f t="shared" si="950"/>
        <v>3.8641711229946525</v>
      </c>
      <c r="AC3034" s="2" t="s">
        <v>128</v>
      </c>
      <c r="AD3034" s="2" t="s">
        <v>19</v>
      </c>
      <c r="AE3034" t="str">
        <f t="shared" si="951"/>
        <v>Electronics</v>
      </c>
      <c r="AF3034" t="str">
        <f t="shared" si="952"/>
        <v>Electronics</v>
      </c>
      <c r="AG3034" t="str" cm="1">
        <f t="array" ref="AG3034">INDEX(AD:AD,ROW())</f>
        <v>Electronics</v>
      </c>
      <c r="AH3034">
        <f t="shared" si="960"/>
        <v>48</v>
      </c>
      <c r="AI3034" t="str">
        <f t="shared" si="953"/>
        <v>Electronics</v>
      </c>
      <c r="AK3034">
        <f t="shared" si="954"/>
        <v>2025</v>
      </c>
      <c r="AL3034">
        <f t="shared" si="955"/>
        <v>6</v>
      </c>
      <c r="AM3034">
        <f t="shared" si="956"/>
        <v>7</v>
      </c>
      <c r="AN3034">
        <f t="shared" si="957"/>
        <v>7</v>
      </c>
      <c r="AO3034" t="str">
        <f t="shared" si="958"/>
        <v>Weekend</v>
      </c>
      <c r="AR3034" s="20">
        <f t="shared" si="959"/>
        <v>1</v>
      </c>
    </row>
    <row r="3035" spans="1:44" x14ac:dyDescent="0.35">
      <c r="A3035" t="str">
        <f t="shared" si="941"/>
        <v>CUST3034</v>
      </c>
      <c r="B3035" s="2" t="s">
        <v>3371</v>
      </c>
      <c r="C3035" s="4">
        <v>45008</v>
      </c>
      <c r="D3035" s="2" t="s">
        <v>715</v>
      </c>
      <c r="E3035" t="s">
        <v>5048</v>
      </c>
      <c r="F3035" s="2" t="s">
        <v>13</v>
      </c>
      <c r="G3035" s="2" t="s">
        <v>34</v>
      </c>
      <c r="H3035" s="2">
        <v>3</v>
      </c>
      <c r="I3035" s="19">
        <v>411.73</v>
      </c>
      <c r="J3035" s="2" t="s">
        <v>20</v>
      </c>
      <c r="K3035" s="2" t="s">
        <v>16</v>
      </c>
      <c r="L3035" s="2">
        <v>3</v>
      </c>
      <c r="M3035" s="18">
        <f t="shared" si="942"/>
        <v>1235.19</v>
      </c>
      <c r="T3035" t="str">
        <f t="shared" si="943"/>
        <v>Completed</v>
      </c>
      <c r="U3035" t="str">
        <f t="shared" si="944"/>
        <v>Yes</v>
      </c>
      <c r="V3035" t="str">
        <f t="shared" si="945"/>
        <v>No</v>
      </c>
      <c r="X3035">
        <f t="shared" si="946"/>
        <v>590</v>
      </c>
      <c r="Y3035">
        <f t="shared" si="947"/>
        <v>451</v>
      </c>
      <c r="Z3035" s="18">
        <f t="shared" si="948"/>
        <v>1463424.4009529033</v>
      </c>
      <c r="AA3035" s="18">
        <f t="shared" si="949"/>
        <v>118285.78776560788</v>
      </c>
      <c r="AB3035" s="17">
        <f t="shared" si="950"/>
        <v>3.8140589569160999</v>
      </c>
      <c r="AC3035" s="2" t="s">
        <v>34</v>
      </c>
      <c r="AD3035" s="2" t="s">
        <v>13</v>
      </c>
      <c r="AE3035" t="str">
        <f t="shared" si="951"/>
        <v>Home &amp; Kitchen</v>
      </c>
      <c r="AF3035" t="str">
        <f t="shared" si="952"/>
        <v>Home &amp; Kitchen</v>
      </c>
      <c r="AG3035" t="str" cm="1">
        <f t="array" ref="AG3035">INDEX(AD:AD,ROW())</f>
        <v>Home &amp; Kitchen</v>
      </c>
      <c r="AH3035">
        <f t="shared" si="960"/>
        <v>7</v>
      </c>
      <c r="AI3035" t="str">
        <f t="shared" si="953"/>
        <v>Home &amp; Kitchen</v>
      </c>
      <c r="AK3035">
        <f t="shared" si="954"/>
        <v>2023</v>
      </c>
      <c r="AL3035">
        <f t="shared" si="955"/>
        <v>3</v>
      </c>
      <c r="AM3035">
        <f t="shared" si="956"/>
        <v>23</v>
      </c>
      <c r="AN3035">
        <f t="shared" si="957"/>
        <v>5</v>
      </c>
      <c r="AO3035" t="str">
        <f t="shared" si="958"/>
        <v>Weekday</v>
      </c>
      <c r="AR3035" s="20">
        <f t="shared" si="959"/>
        <v>0</v>
      </c>
    </row>
    <row r="3036" spans="1:44" x14ac:dyDescent="0.35">
      <c r="A3036" t="str">
        <f t="shared" si="941"/>
        <v>CUST3035</v>
      </c>
      <c r="B3036" s="2" t="s">
        <v>3372</v>
      </c>
      <c r="C3036" s="4">
        <v>45068</v>
      </c>
      <c r="D3036" s="2" t="s">
        <v>1106</v>
      </c>
      <c r="E3036" t="s">
        <v>5054</v>
      </c>
      <c r="F3036" s="2" t="s">
        <v>19</v>
      </c>
      <c r="G3036" s="2" t="s">
        <v>5039</v>
      </c>
      <c r="H3036" s="2">
        <v>2</v>
      </c>
      <c r="I3036" s="19">
        <v>1083.97</v>
      </c>
      <c r="J3036" s="2" t="s">
        <v>20</v>
      </c>
      <c r="K3036" s="2" t="s">
        <v>16</v>
      </c>
      <c r="L3036" s="2">
        <v>5</v>
      </c>
      <c r="M3036" s="18">
        <f t="shared" si="942"/>
        <v>2167.94</v>
      </c>
      <c r="T3036" t="str">
        <f t="shared" si="943"/>
        <v>Completed</v>
      </c>
      <c r="U3036" t="str">
        <f t="shared" si="944"/>
        <v>Yes</v>
      </c>
      <c r="V3036" t="str">
        <f t="shared" si="945"/>
        <v>No</v>
      </c>
      <c r="X3036">
        <f t="shared" si="946"/>
        <v>558</v>
      </c>
      <c r="Y3036">
        <f t="shared" si="947"/>
        <v>430</v>
      </c>
      <c r="Z3036" s="18">
        <f t="shared" si="948"/>
        <v>2759712.3299794244</v>
      </c>
      <c r="AA3036" s="18">
        <f t="shared" si="949"/>
        <v>330643.50635802455</v>
      </c>
      <c r="AB3036" s="17">
        <f t="shared" si="950"/>
        <v>3.8641711229946525</v>
      </c>
      <c r="AC3036" s="2" t="s">
        <v>5039</v>
      </c>
      <c r="AD3036" s="2" t="s">
        <v>19</v>
      </c>
      <c r="AE3036" t="str">
        <f t="shared" si="951"/>
        <v>Electronics</v>
      </c>
      <c r="AF3036" t="str">
        <f t="shared" si="952"/>
        <v>Electronics</v>
      </c>
      <c r="AG3036" t="str" cm="1">
        <f t="array" ref="AG3036">INDEX(AD:AD,ROW())</f>
        <v>Electronics</v>
      </c>
      <c r="AH3036">
        <f t="shared" si="960"/>
        <v>3</v>
      </c>
      <c r="AI3036" t="str">
        <f t="shared" si="953"/>
        <v>Electronics</v>
      </c>
      <c r="AK3036">
        <f t="shared" si="954"/>
        <v>2023</v>
      </c>
      <c r="AL3036">
        <f t="shared" si="955"/>
        <v>5</v>
      </c>
      <c r="AM3036">
        <f t="shared" si="956"/>
        <v>22</v>
      </c>
      <c r="AN3036">
        <f t="shared" si="957"/>
        <v>2</v>
      </c>
      <c r="AO3036" t="str">
        <f t="shared" si="958"/>
        <v>Weekday</v>
      </c>
      <c r="AR3036" s="20">
        <f t="shared" si="959"/>
        <v>0</v>
      </c>
    </row>
    <row r="3037" spans="1:44" x14ac:dyDescent="0.35">
      <c r="A3037" t="str">
        <f t="shared" si="941"/>
        <v>CUST3036</v>
      </c>
      <c r="B3037" s="2" t="s">
        <v>3373</v>
      </c>
      <c r="C3037" s="4">
        <v>45319</v>
      </c>
      <c r="D3037" s="2" t="s">
        <v>539</v>
      </c>
      <c r="E3037" t="s">
        <v>5055</v>
      </c>
      <c r="F3037" s="2" t="s">
        <v>42</v>
      </c>
      <c r="G3037" s="2" t="s">
        <v>188</v>
      </c>
      <c r="H3037" s="2">
        <v>1</v>
      </c>
      <c r="I3037" s="19">
        <v>687.58</v>
      </c>
      <c r="J3037" s="2" t="s">
        <v>50</v>
      </c>
      <c r="K3037" s="2" t="s">
        <v>16</v>
      </c>
      <c r="L3037" s="2">
        <v>3</v>
      </c>
      <c r="M3037" s="18">
        <f t="shared" si="942"/>
        <v>687.58</v>
      </c>
      <c r="T3037" t="str">
        <f t="shared" si="943"/>
        <v>Completed</v>
      </c>
      <c r="U3037" t="str">
        <f t="shared" si="944"/>
        <v>No</v>
      </c>
      <c r="V3037" t="str">
        <f t="shared" si="945"/>
        <v>No</v>
      </c>
      <c r="X3037">
        <f t="shared" si="946"/>
        <v>567</v>
      </c>
      <c r="Y3037">
        <f t="shared" si="947"/>
        <v>440</v>
      </c>
      <c r="Z3037" s="18">
        <f t="shared" si="948"/>
        <v>1098537.4901531704</v>
      </c>
      <c r="AA3037" s="18">
        <f t="shared" si="949"/>
        <v>96724.388030634553</v>
      </c>
      <c r="AB3037" s="17">
        <f t="shared" si="950"/>
        <v>3.9001122334455669</v>
      </c>
      <c r="AC3037" s="2" t="s">
        <v>188</v>
      </c>
      <c r="AD3037" s="2" t="s">
        <v>42</v>
      </c>
      <c r="AE3037" t="str">
        <f t="shared" si="951"/>
        <v>Beauty</v>
      </c>
      <c r="AF3037" t="str">
        <f t="shared" si="952"/>
        <v>Beauty</v>
      </c>
      <c r="AG3037" t="str" cm="1">
        <f t="array" ref="AG3037">INDEX(AD:AD,ROW())</f>
        <v>Beauty</v>
      </c>
      <c r="AH3037">
        <f t="shared" si="960"/>
        <v>80</v>
      </c>
      <c r="AI3037" t="str">
        <f t="shared" si="953"/>
        <v>Beauty</v>
      </c>
      <c r="AK3037">
        <f t="shared" si="954"/>
        <v>2024</v>
      </c>
      <c r="AL3037">
        <f t="shared" si="955"/>
        <v>1</v>
      </c>
      <c r="AM3037">
        <f t="shared" si="956"/>
        <v>28</v>
      </c>
      <c r="AN3037">
        <f t="shared" si="957"/>
        <v>1</v>
      </c>
      <c r="AO3037" t="str">
        <f t="shared" si="958"/>
        <v>Weekend</v>
      </c>
      <c r="AR3037" s="20">
        <f t="shared" si="959"/>
        <v>0</v>
      </c>
    </row>
    <row r="3038" spans="1:44" x14ac:dyDescent="0.35">
      <c r="A3038" t="str">
        <f t="shared" si="941"/>
        <v>CUST3037</v>
      </c>
      <c r="B3038" s="2" t="s">
        <v>3374</v>
      </c>
      <c r="C3038" s="4">
        <v>45513</v>
      </c>
      <c r="D3038" s="2" t="s">
        <v>18</v>
      </c>
      <c r="E3038" t="s">
        <v>5049</v>
      </c>
      <c r="F3038" s="2" t="s">
        <v>13</v>
      </c>
      <c r="G3038" s="2" t="s">
        <v>5045</v>
      </c>
      <c r="H3038" s="2">
        <v>2</v>
      </c>
      <c r="I3038" s="19">
        <v>1068.9477656078857</v>
      </c>
      <c r="J3038" s="2" t="s">
        <v>5046</v>
      </c>
      <c r="K3038" s="2" t="s">
        <v>16</v>
      </c>
      <c r="L3038" s="2">
        <v>4</v>
      </c>
      <c r="M3038" s="18">
        <f t="shared" si="942"/>
        <v>2137.8955312157714</v>
      </c>
      <c r="T3038" t="str">
        <f t="shared" si="943"/>
        <v>Completed</v>
      </c>
      <c r="U3038" t="str">
        <f t="shared" si="944"/>
        <v>Yes</v>
      </c>
      <c r="V3038" t="str">
        <f t="shared" si="945"/>
        <v>No</v>
      </c>
      <c r="X3038">
        <f t="shared" si="946"/>
        <v>595</v>
      </c>
      <c r="Y3038">
        <f t="shared" si="947"/>
        <v>444</v>
      </c>
      <c r="Z3038" s="18">
        <f t="shared" si="948"/>
        <v>1463424.4009529033</v>
      </c>
      <c r="AA3038" s="18">
        <f t="shared" si="949"/>
        <v>118285.78776560788</v>
      </c>
      <c r="AB3038" s="17">
        <f t="shared" si="950"/>
        <v>3.8140589569160999</v>
      </c>
      <c r="AC3038" s="2" t="s">
        <v>5045</v>
      </c>
      <c r="AD3038" s="2" t="s">
        <v>13</v>
      </c>
      <c r="AE3038" t="str">
        <f t="shared" si="951"/>
        <v>Home &amp; Kitchen</v>
      </c>
      <c r="AF3038" t="str">
        <f t="shared" si="952"/>
        <v>Home &amp; Kitchen</v>
      </c>
      <c r="AG3038" t="str" cm="1">
        <f t="array" ref="AG3038">INDEX(AD:AD,ROW())</f>
        <v>Home &amp; Kitchen</v>
      </c>
      <c r="AH3038">
        <f t="shared" si="960"/>
        <v>76</v>
      </c>
      <c r="AI3038" t="str">
        <f t="shared" si="953"/>
        <v>Home &amp; Kitchen</v>
      </c>
      <c r="AK3038">
        <f t="shared" si="954"/>
        <v>2024</v>
      </c>
      <c r="AL3038">
        <f t="shared" si="955"/>
        <v>8</v>
      </c>
      <c r="AM3038">
        <f t="shared" si="956"/>
        <v>9</v>
      </c>
      <c r="AN3038">
        <f t="shared" si="957"/>
        <v>6</v>
      </c>
      <c r="AO3038" t="str">
        <f t="shared" si="958"/>
        <v>Weekday</v>
      </c>
      <c r="AR3038" s="20">
        <f t="shared" si="959"/>
        <v>0</v>
      </c>
    </row>
    <row r="3039" spans="1:44" x14ac:dyDescent="0.35">
      <c r="A3039" t="str">
        <f t="shared" si="941"/>
        <v>CUST3038</v>
      </c>
      <c r="B3039" s="2" t="s">
        <v>3375</v>
      </c>
      <c r="C3039" s="4">
        <v>45632</v>
      </c>
      <c r="D3039" s="2" t="s">
        <v>135</v>
      </c>
      <c r="E3039" t="s">
        <v>5053</v>
      </c>
      <c r="F3039" s="2" t="s">
        <v>23</v>
      </c>
      <c r="G3039" s="2" t="s">
        <v>75</v>
      </c>
      <c r="H3039" s="2">
        <v>1</v>
      </c>
      <c r="I3039" s="19">
        <v>787.52</v>
      </c>
      <c r="J3039" s="2" t="s">
        <v>5046</v>
      </c>
      <c r="K3039" s="2" t="s">
        <v>16</v>
      </c>
      <c r="L3039" s="2">
        <v>4</v>
      </c>
      <c r="M3039" s="18">
        <f t="shared" si="942"/>
        <v>787.52</v>
      </c>
      <c r="T3039" t="str">
        <f t="shared" si="943"/>
        <v>Completed</v>
      </c>
      <c r="U3039" t="str">
        <f t="shared" si="944"/>
        <v>No</v>
      </c>
      <c r="V3039" t="str">
        <f t="shared" si="945"/>
        <v>No</v>
      </c>
      <c r="X3039">
        <f t="shared" si="946"/>
        <v>559</v>
      </c>
      <c r="Y3039">
        <f t="shared" si="947"/>
        <v>408</v>
      </c>
      <c r="Z3039" s="18">
        <f t="shared" si="948"/>
        <v>594714.6477588166</v>
      </c>
      <c r="AA3039" s="18">
        <f t="shared" si="949"/>
        <v>60882.938065984097</v>
      </c>
      <c r="AB3039" s="17">
        <f t="shared" si="950"/>
        <v>3.804733727810651</v>
      </c>
      <c r="AC3039" s="2" t="s">
        <v>75</v>
      </c>
      <c r="AD3039" s="2" t="s">
        <v>23</v>
      </c>
      <c r="AE3039" t="str">
        <f t="shared" si="951"/>
        <v>Books</v>
      </c>
      <c r="AF3039" t="str">
        <f t="shared" si="952"/>
        <v>Books</v>
      </c>
      <c r="AG3039" t="str" cm="1">
        <f t="array" ref="AG3039">INDEX(AD:AD,ROW())</f>
        <v>Books</v>
      </c>
      <c r="AH3039">
        <f t="shared" si="960"/>
        <v>23</v>
      </c>
      <c r="AI3039" t="str">
        <f t="shared" si="953"/>
        <v>Books</v>
      </c>
      <c r="AK3039">
        <f t="shared" si="954"/>
        <v>2024</v>
      </c>
      <c r="AL3039">
        <f t="shared" si="955"/>
        <v>12</v>
      </c>
      <c r="AM3039">
        <f t="shared" si="956"/>
        <v>6</v>
      </c>
      <c r="AN3039">
        <f t="shared" si="957"/>
        <v>6</v>
      </c>
      <c r="AO3039" t="str">
        <f t="shared" si="958"/>
        <v>Weekday</v>
      </c>
      <c r="AR3039" s="20">
        <f t="shared" si="959"/>
        <v>0</v>
      </c>
    </row>
    <row r="3040" spans="1:44" x14ac:dyDescent="0.35">
      <c r="A3040" t="str">
        <f t="shared" si="941"/>
        <v>CUST3039</v>
      </c>
      <c r="B3040" s="2" t="s">
        <v>3376</v>
      </c>
      <c r="C3040" s="4">
        <v>45283</v>
      </c>
      <c r="D3040" s="2" t="s">
        <v>150</v>
      </c>
      <c r="E3040" t="s">
        <v>5052</v>
      </c>
      <c r="F3040" s="2" t="s">
        <v>19</v>
      </c>
      <c r="G3040" s="2" t="s">
        <v>60</v>
      </c>
      <c r="H3040" s="2">
        <v>2</v>
      </c>
      <c r="I3040" s="19">
        <v>1382.05</v>
      </c>
      <c r="J3040" s="2" t="s">
        <v>5046</v>
      </c>
      <c r="K3040" s="2" t="s">
        <v>16</v>
      </c>
      <c r="L3040" s="2">
        <v>3</v>
      </c>
      <c r="M3040" s="18">
        <f t="shared" si="942"/>
        <v>2764.1</v>
      </c>
      <c r="T3040" t="str">
        <f t="shared" si="943"/>
        <v>Completed</v>
      </c>
      <c r="U3040" t="str">
        <f t="shared" si="944"/>
        <v>Yes</v>
      </c>
      <c r="V3040" t="str">
        <f t="shared" si="945"/>
        <v>No</v>
      </c>
      <c r="X3040">
        <f t="shared" si="946"/>
        <v>573</v>
      </c>
      <c r="Y3040">
        <f t="shared" si="947"/>
        <v>450</v>
      </c>
      <c r="Z3040" s="18">
        <f t="shared" si="948"/>
        <v>2759712.3299794244</v>
      </c>
      <c r="AA3040" s="18">
        <f t="shared" si="949"/>
        <v>330643.50635802455</v>
      </c>
      <c r="AB3040" s="17">
        <f t="shared" si="950"/>
        <v>3.8641711229946525</v>
      </c>
      <c r="AC3040" s="2" t="s">
        <v>60</v>
      </c>
      <c r="AD3040" s="2" t="s">
        <v>19</v>
      </c>
      <c r="AE3040" t="str">
        <f t="shared" si="951"/>
        <v>Electronics</v>
      </c>
      <c r="AF3040" t="str">
        <f t="shared" si="952"/>
        <v>Electronics</v>
      </c>
      <c r="AG3040" t="str" cm="1">
        <f t="array" ref="AG3040">INDEX(AD:AD,ROW())</f>
        <v>Electronics</v>
      </c>
      <c r="AH3040">
        <f t="shared" si="960"/>
        <v>17</v>
      </c>
      <c r="AI3040" t="str">
        <f t="shared" si="953"/>
        <v>Electronics</v>
      </c>
      <c r="AK3040">
        <f t="shared" si="954"/>
        <v>2023</v>
      </c>
      <c r="AL3040">
        <f t="shared" si="955"/>
        <v>12</v>
      </c>
      <c r="AM3040">
        <f t="shared" si="956"/>
        <v>23</v>
      </c>
      <c r="AN3040">
        <f t="shared" si="957"/>
        <v>7</v>
      </c>
      <c r="AO3040" t="str">
        <f t="shared" si="958"/>
        <v>Weekend</v>
      </c>
      <c r="AR3040" s="20">
        <f t="shared" si="959"/>
        <v>0</v>
      </c>
    </row>
    <row r="3041" spans="1:44" x14ac:dyDescent="0.35">
      <c r="A3041" t="str">
        <f t="shared" si="941"/>
        <v>CUST3040</v>
      </c>
      <c r="B3041" s="2" t="s">
        <v>3377</v>
      </c>
      <c r="C3041" s="4">
        <v>45642</v>
      </c>
      <c r="D3041" s="2" t="s">
        <v>429</v>
      </c>
      <c r="E3041" t="s">
        <v>5054</v>
      </c>
      <c r="F3041" s="2" t="s">
        <v>19</v>
      </c>
      <c r="G3041" s="2" t="s">
        <v>60</v>
      </c>
      <c r="H3041" s="2">
        <v>3</v>
      </c>
      <c r="I3041" s="19">
        <v>2377.5300000000002</v>
      </c>
      <c r="J3041" s="2" t="s">
        <v>50</v>
      </c>
      <c r="K3041" s="2" t="s">
        <v>16</v>
      </c>
      <c r="L3041" s="2">
        <v>3</v>
      </c>
      <c r="M3041" s="18">
        <f t="shared" si="942"/>
        <v>7132.59</v>
      </c>
      <c r="T3041" t="str">
        <f t="shared" si="943"/>
        <v>Completed</v>
      </c>
      <c r="U3041" t="str">
        <f t="shared" si="944"/>
        <v>Yes</v>
      </c>
      <c r="V3041" t="str">
        <f t="shared" si="945"/>
        <v>No</v>
      </c>
      <c r="X3041">
        <f t="shared" si="946"/>
        <v>558</v>
      </c>
      <c r="Y3041">
        <f t="shared" si="947"/>
        <v>430</v>
      </c>
      <c r="Z3041" s="18">
        <f t="shared" si="948"/>
        <v>2759712.3299794244</v>
      </c>
      <c r="AA3041" s="18">
        <f t="shared" si="949"/>
        <v>330643.50635802455</v>
      </c>
      <c r="AB3041" s="17">
        <f t="shared" si="950"/>
        <v>3.8641711229946525</v>
      </c>
      <c r="AC3041" s="2" t="s">
        <v>60</v>
      </c>
      <c r="AD3041" s="2" t="s">
        <v>19</v>
      </c>
      <c r="AE3041" t="str">
        <f t="shared" si="951"/>
        <v>Electronics</v>
      </c>
      <c r="AF3041" t="str">
        <f t="shared" si="952"/>
        <v>Electronics</v>
      </c>
      <c r="AG3041" t="str" cm="1">
        <f t="array" ref="AG3041">INDEX(AD:AD,ROW())</f>
        <v>Electronics</v>
      </c>
      <c r="AH3041">
        <f t="shared" si="960"/>
        <v>17</v>
      </c>
      <c r="AI3041" t="str">
        <f t="shared" si="953"/>
        <v>Electronics</v>
      </c>
      <c r="AK3041">
        <f t="shared" si="954"/>
        <v>2024</v>
      </c>
      <c r="AL3041">
        <f t="shared" si="955"/>
        <v>12</v>
      </c>
      <c r="AM3041">
        <f t="shared" si="956"/>
        <v>16</v>
      </c>
      <c r="AN3041">
        <f t="shared" si="957"/>
        <v>2</v>
      </c>
      <c r="AO3041" t="str">
        <f t="shared" si="958"/>
        <v>Weekday</v>
      </c>
      <c r="AR3041" s="20">
        <f t="shared" si="959"/>
        <v>0</v>
      </c>
    </row>
    <row r="3042" spans="1:44" x14ac:dyDescent="0.35">
      <c r="A3042" t="str">
        <f t="shared" si="941"/>
        <v>CUST3041</v>
      </c>
      <c r="B3042" s="2" t="s">
        <v>3378</v>
      </c>
      <c r="C3042" s="4">
        <v>45534</v>
      </c>
      <c r="D3042" s="2" t="s">
        <v>355</v>
      </c>
      <c r="E3042" t="s">
        <v>5051</v>
      </c>
      <c r="F3042" s="2" t="s">
        <v>29</v>
      </c>
      <c r="G3042" s="2" t="s">
        <v>5041</v>
      </c>
      <c r="H3042" s="2">
        <v>2</v>
      </c>
      <c r="I3042" s="19">
        <v>514.47</v>
      </c>
      <c r="J3042" s="2" t="s">
        <v>5046</v>
      </c>
      <c r="K3042" s="2" t="s">
        <v>16</v>
      </c>
      <c r="L3042" s="2">
        <v>1</v>
      </c>
      <c r="M3042" s="18">
        <f t="shared" si="942"/>
        <v>1028.94</v>
      </c>
      <c r="T3042" t="str">
        <f t="shared" si="943"/>
        <v>Completed</v>
      </c>
      <c r="U3042" t="str">
        <f t="shared" si="944"/>
        <v>Yes</v>
      </c>
      <c r="V3042" t="str">
        <f t="shared" si="945"/>
        <v>No</v>
      </c>
      <c r="X3042">
        <f t="shared" si="946"/>
        <v>619</v>
      </c>
      <c r="Y3042">
        <f t="shared" si="947"/>
        <v>468</v>
      </c>
      <c r="Z3042" s="18">
        <f t="shared" si="948"/>
        <v>1892867.2841657216</v>
      </c>
      <c r="AA3042" s="18">
        <f t="shared" si="949"/>
        <v>199432.98236095349</v>
      </c>
      <c r="AB3042" s="17">
        <f t="shared" si="950"/>
        <v>3.8949824970828471</v>
      </c>
      <c r="AC3042" s="2" t="s">
        <v>5041</v>
      </c>
      <c r="AD3042" s="2" t="s">
        <v>29</v>
      </c>
      <c r="AE3042" t="str">
        <f t="shared" si="951"/>
        <v>Fashion</v>
      </c>
      <c r="AF3042" t="str">
        <f t="shared" si="952"/>
        <v>Fashion</v>
      </c>
      <c r="AG3042" t="str" cm="1">
        <f t="array" ref="AG3042">INDEX(AD:AD,ROW())</f>
        <v>Fashion</v>
      </c>
      <c r="AH3042">
        <f t="shared" si="960"/>
        <v>15</v>
      </c>
      <c r="AI3042" t="str">
        <f t="shared" si="953"/>
        <v>Fashion</v>
      </c>
      <c r="AK3042">
        <f t="shared" si="954"/>
        <v>2024</v>
      </c>
      <c r="AL3042">
        <f t="shared" si="955"/>
        <v>8</v>
      </c>
      <c r="AM3042">
        <f t="shared" si="956"/>
        <v>30</v>
      </c>
      <c r="AN3042">
        <f t="shared" si="957"/>
        <v>6</v>
      </c>
      <c r="AO3042" t="str">
        <f t="shared" si="958"/>
        <v>Weekday</v>
      </c>
      <c r="AR3042" s="20">
        <f t="shared" si="959"/>
        <v>0</v>
      </c>
    </row>
    <row r="3043" spans="1:44" x14ac:dyDescent="0.35">
      <c r="A3043" t="str">
        <f t="shared" si="941"/>
        <v>CUST3042</v>
      </c>
      <c r="B3043" s="2" t="s">
        <v>3379</v>
      </c>
      <c r="C3043" s="4">
        <v>45648</v>
      </c>
      <c r="D3043" s="2" t="s">
        <v>449</v>
      </c>
      <c r="E3043" t="s">
        <v>5048</v>
      </c>
      <c r="F3043" s="2" t="s">
        <v>23</v>
      </c>
      <c r="G3043" s="2" t="s">
        <v>24</v>
      </c>
      <c r="H3043" s="2">
        <v>1</v>
      </c>
      <c r="I3043" s="19">
        <v>622.64</v>
      </c>
      <c r="J3043" s="2" t="s">
        <v>5047</v>
      </c>
      <c r="K3043" s="2" t="s">
        <v>16</v>
      </c>
      <c r="L3043" s="2">
        <v>4</v>
      </c>
      <c r="M3043" s="18">
        <f t="shared" si="942"/>
        <v>622.64</v>
      </c>
      <c r="T3043" t="str">
        <f t="shared" si="943"/>
        <v>Completed</v>
      </c>
      <c r="U3043" t="str">
        <f t="shared" si="944"/>
        <v>No</v>
      </c>
      <c r="V3043" t="str">
        <f t="shared" si="945"/>
        <v>No</v>
      </c>
      <c r="X3043">
        <f t="shared" si="946"/>
        <v>590</v>
      </c>
      <c r="Y3043">
        <f t="shared" si="947"/>
        <v>451</v>
      </c>
      <c r="Z3043" s="18">
        <f t="shared" si="948"/>
        <v>594714.6477588166</v>
      </c>
      <c r="AA3043" s="18">
        <f t="shared" si="949"/>
        <v>60882.938065984097</v>
      </c>
      <c r="AB3043" s="17">
        <f t="shared" si="950"/>
        <v>3.804733727810651</v>
      </c>
      <c r="AC3043" s="2" t="s">
        <v>24</v>
      </c>
      <c r="AD3043" s="2" t="s">
        <v>23</v>
      </c>
      <c r="AE3043" t="str">
        <f t="shared" si="951"/>
        <v>Books</v>
      </c>
      <c r="AF3043" t="str">
        <f t="shared" si="952"/>
        <v>Books</v>
      </c>
      <c r="AG3043" t="str" cm="1">
        <f t="array" ref="AG3043">INDEX(AD:AD,ROW())</f>
        <v>Books</v>
      </c>
      <c r="AH3043">
        <f t="shared" si="960"/>
        <v>4</v>
      </c>
      <c r="AI3043" t="str">
        <f t="shared" si="953"/>
        <v>Books</v>
      </c>
      <c r="AK3043">
        <f t="shared" si="954"/>
        <v>2024</v>
      </c>
      <c r="AL3043">
        <f t="shared" si="955"/>
        <v>12</v>
      </c>
      <c r="AM3043">
        <f t="shared" si="956"/>
        <v>22</v>
      </c>
      <c r="AN3043">
        <f t="shared" si="957"/>
        <v>1</v>
      </c>
      <c r="AO3043" t="str">
        <f t="shared" si="958"/>
        <v>Weekend</v>
      </c>
      <c r="AR3043" s="20">
        <f t="shared" si="959"/>
        <v>0</v>
      </c>
    </row>
    <row r="3044" spans="1:44" x14ac:dyDescent="0.35">
      <c r="A3044" t="str">
        <f t="shared" si="941"/>
        <v>CUST3043</v>
      </c>
      <c r="B3044" s="2" t="s">
        <v>3380</v>
      </c>
      <c r="C3044" s="4">
        <v>45601</v>
      </c>
      <c r="D3044" s="2" t="s">
        <v>92</v>
      </c>
      <c r="E3044" t="s">
        <v>5051</v>
      </c>
      <c r="F3044" s="2" t="s">
        <v>13</v>
      </c>
      <c r="G3044" s="2" t="s">
        <v>37</v>
      </c>
      <c r="H3044" s="2">
        <v>1</v>
      </c>
      <c r="I3044" s="19">
        <v>905.14</v>
      </c>
      <c r="J3044" s="2" t="s">
        <v>5047</v>
      </c>
      <c r="K3044" s="2" t="s">
        <v>16</v>
      </c>
      <c r="L3044" s="2">
        <v>5</v>
      </c>
      <c r="M3044" s="18">
        <f t="shared" si="942"/>
        <v>905.14</v>
      </c>
      <c r="T3044" t="str">
        <f t="shared" si="943"/>
        <v>Completed</v>
      </c>
      <c r="U3044" t="str">
        <f t="shared" si="944"/>
        <v>No</v>
      </c>
      <c r="V3044" t="str">
        <f t="shared" si="945"/>
        <v>No</v>
      </c>
      <c r="X3044">
        <f t="shared" si="946"/>
        <v>619</v>
      </c>
      <c r="Y3044">
        <f t="shared" si="947"/>
        <v>468</v>
      </c>
      <c r="Z3044" s="18">
        <f t="shared" si="948"/>
        <v>1463424.4009529033</v>
      </c>
      <c r="AA3044" s="18">
        <f t="shared" si="949"/>
        <v>118285.78776560788</v>
      </c>
      <c r="AB3044" s="17">
        <f t="shared" si="950"/>
        <v>3.8140589569160999</v>
      </c>
      <c r="AC3044" s="2" t="s">
        <v>37</v>
      </c>
      <c r="AD3044" s="2" t="s">
        <v>13</v>
      </c>
      <c r="AE3044" t="str">
        <f t="shared" si="951"/>
        <v>Home &amp; Kitchen</v>
      </c>
      <c r="AF3044" t="str">
        <f t="shared" si="952"/>
        <v>Home &amp; Kitchen</v>
      </c>
      <c r="AG3044" t="str" cm="1">
        <f t="array" ref="AG3044">INDEX(AD:AD,ROW())</f>
        <v>Home &amp; Kitchen</v>
      </c>
      <c r="AH3044">
        <f t="shared" si="960"/>
        <v>8</v>
      </c>
      <c r="AI3044" t="str">
        <f t="shared" si="953"/>
        <v>Home &amp; Kitchen</v>
      </c>
      <c r="AK3044">
        <f t="shared" si="954"/>
        <v>2024</v>
      </c>
      <c r="AL3044">
        <f t="shared" si="955"/>
        <v>11</v>
      </c>
      <c r="AM3044">
        <f t="shared" si="956"/>
        <v>5</v>
      </c>
      <c r="AN3044">
        <f t="shared" si="957"/>
        <v>3</v>
      </c>
      <c r="AO3044" t="str">
        <f t="shared" si="958"/>
        <v>Weekday</v>
      </c>
      <c r="AR3044" s="20">
        <f t="shared" si="959"/>
        <v>0</v>
      </c>
    </row>
    <row r="3045" spans="1:44" x14ac:dyDescent="0.35">
      <c r="A3045" t="str">
        <f t="shared" si="941"/>
        <v>CUST3044</v>
      </c>
      <c r="B3045" s="2" t="s">
        <v>3381</v>
      </c>
      <c r="C3045" s="4">
        <v>45021</v>
      </c>
      <c r="D3045" s="2" t="s">
        <v>411</v>
      </c>
      <c r="E3045" t="s">
        <v>5049</v>
      </c>
      <c r="F3045" s="2" t="s">
        <v>42</v>
      </c>
      <c r="G3045" s="2" t="s">
        <v>170</v>
      </c>
      <c r="H3045" s="2">
        <v>3</v>
      </c>
      <c r="I3045" s="19">
        <v>1379.29</v>
      </c>
      <c r="J3045" s="2" t="s">
        <v>5046</v>
      </c>
      <c r="K3045" s="2" t="s">
        <v>16</v>
      </c>
      <c r="L3045" s="2">
        <v>5</v>
      </c>
      <c r="M3045" s="18">
        <f t="shared" si="942"/>
        <v>4137.87</v>
      </c>
      <c r="T3045" t="str">
        <f t="shared" si="943"/>
        <v>Completed</v>
      </c>
      <c r="U3045" t="str">
        <f t="shared" si="944"/>
        <v>Yes</v>
      </c>
      <c r="V3045" t="str">
        <f t="shared" si="945"/>
        <v>No</v>
      </c>
      <c r="X3045">
        <f t="shared" si="946"/>
        <v>595</v>
      </c>
      <c r="Y3045">
        <f t="shared" si="947"/>
        <v>444</v>
      </c>
      <c r="Z3045" s="18">
        <f t="shared" si="948"/>
        <v>1098537.4901531704</v>
      </c>
      <c r="AA3045" s="18">
        <f t="shared" si="949"/>
        <v>96724.388030634553</v>
      </c>
      <c r="AB3045" s="17">
        <f t="shared" si="950"/>
        <v>3.9001122334455669</v>
      </c>
      <c r="AC3045" s="2" t="s">
        <v>170</v>
      </c>
      <c r="AD3045" s="2" t="s">
        <v>42</v>
      </c>
      <c r="AE3045" t="str">
        <f t="shared" si="951"/>
        <v>Beauty</v>
      </c>
      <c r="AF3045" t="str">
        <f t="shared" si="952"/>
        <v>Beauty</v>
      </c>
      <c r="AG3045" t="str" cm="1">
        <f t="array" ref="AG3045">INDEX(AD:AD,ROW())</f>
        <v>Beauty</v>
      </c>
      <c r="AH3045">
        <f t="shared" si="960"/>
        <v>70</v>
      </c>
      <c r="AI3045" t="str">
        <f t="shared" si="953"/>
        <v>Beauty</v>
      </c>
      <c r="AK3045">
        <f t="shared" si="954"/>
        <v>2023</v>
      </c>
      <c r="AL3045">
        <f t="shared" si="955"/>
        <v>4</v>
      </c>
      <c r="AM3045">
        <f t="shared" si="956"/>
        <v>5</v>
      </c>
      <c r="AN3045">
        <f t="shared" si="957"/>
        <v>4</v>
      </c>
      <c r="AO3045" t="str">
        <f t="shared" si="958"/>
        <v>Weekday</v>
      </c>
      <c r="AR3045" s="20">
        <f t="shared" si="959"/>
        <v>0</v>
      </c>
    </row>
    <row r="3046" spans="1:44" x14ac:dyDescent="0.35">
      <c r="A3046" t="str">
        <f t="shared" si="941"/>
        <v>CUST3045</v>
      </c>
      <c r="B3046" s="2" t="s">
        <v>3382</v>
      </c>
      <c r="C3046" s="4">
        <v>45732</v>
      </c>
      <c r="D3046" s="2" t="s">
        <v>592</v>
      </c>
      <c r="E3046" t="s">
        <v>5048</v>
      </c>
      <c r="F3046" s="2" t="s">
        <v>19</v>
      </c>
      <c r="G3046" s="2" t="s">
        <v>5039</v>
      </c>
      <c r="H3046" s="2">
        <v>1</v>
      </c>
      <c r="I3046" s="19">
        <v>1880.48</v>
      </c>
      <c r="J3046" s="2" t="s">
        <v>15</v>
      </c>
      <c r="K3046" s="2" t="s">
        <v>76</v>
      </c>
      <c r="L3046" s="2">
        <v>1</v>
      </c>
      <c r="M3046" s="18">
        <f t="shared" si="942"/>
        <v>1880.48</v>
      </c>
      <c r="T3046" t="str">
        <f t="shared" si="943"/>
        <v>Completed</v>
      </c>
      <c r="U3046" t="str">
        <f t="shared" si="944"/>
        <v>No</v>
      </c>
      <c r="V3046" t="str">
        <f t="shared" si="945"/>
        <v>No</v>
      </c>
      <c r="X3046">
        <f t="shared" si="946"/>
        <v>590</v>
      </c>
      <c r="Y3046">
        <f t="shared" si="947"/>
        <v>451</v>
      </c>
      <c r="Z3046" s="18">
        <f t="shared" si="948"/>
        <v>2759712.3299794244</v>
      </c>
      <c r="AA3046" s="18">
        <f t="shared" si="949"/>
        <v>330643.50635802455</v>
      </c>
      <c r="AB3046" s="17">
        <f t="shared" si="950"/>
        <v>3.8641711229946525</v>
      </c>
      <c r="AC3046" s="2" t="s">
        <v>5039</v>
      </c>
      <c r="AD3046" s="2" t="s">
        <v>19</v>
      </c>
      <c r="AE3046" t="str">
        <f t="shared" si="951"/>
        <v>Electronics</v>
      </c>
      <c r="AF3046" t="str">
        <f t="shared" si="952"/>
        <v>Electronics</v>
      </c>
      <c r="AG3046" t="str" cm="1">
        <f t="array" ref="AG3046">INDEX(AD:AD,ROW())</f>
        <v>Electronics</v>
      </c>
      <c r="AH3046">
        <f t="shared" si="960"/>
        <v>3</v>
      </c>
      <c r="AI3046" t="str">
        <f t="shared" si="953"/>
        <v>Electronics</v>
      </c>
      <c r="AK3046">
        <f t="shared" si="954"/>
        <v>2025</v>
      </c>
      <c r="AL3046">
        <f t="shared" si="955"/>
        <v>3</v>
      </c>
      <c r="AM3046">
        <f t="shared" si="956"/>
        <v>16</v>
      </c>
      <c r="AN3046">
        <f t="shared" si="957"/>
        <v>1</v>
      </c>
      <c r="AO3046" t="str">
        <f t="shared" si="958"/>
        <v>Weekend</v>
      </c>
      <c r="AR3046" s="20">
        <f t="shared" si="959"/>
        <v>1</v>
      </c>
    </row>
    <row r="3047" spans="1:44" x14ac:dyDescent="0.35">
      <c r="A3047" t="str">
        <f t="shared" si="941"/>
        <v>CUST3046</v>
      </c>
      <c r="B3047" s="2" t="s">
        <v>3383</v>
      </c>
      <c r="C3047" s="4">
        <v>45567</v>
      </c>
      <c r="D3047" s="2" t="s">
        <v>1454</v>
      </c>
      <c r="E3047" t="s">
        <v>5050</v>
      </c>
      <c r="F3047" s="2" t="s">
        <v>19</v>
      </c>
      <c r="G3047" s="2" t="s">
        <v>49</v>
      </c>
      <c r="H3047" s="2">
        <v>1</v>
      </c>
      <c r="I3047" s="19">
        <v>3383.69</v>
      </c>
      <c r="J3047" s="2" t="s">
        <v>20</v>
      </c>
      <c r="K3047" s="2" t="s">
        <v>16</v>
      </c>
      <c r="L3047" s="2">
        <v>4</v>
      </c>
      <c r="M3047" s="18">
        <f t="shared" si="942"/>
        <v>3383.69</v>
      </c>
      <c r="T3047" t="str">
        <f t="shared" si="943"/>
        <v>Completed</v>
      </c>
      <c r="U3047" t="str">
        <f t="shared" si="944"/>
        <v>Yes</v>
      </c>
      <c r="V3047" t="str">
        <f t="shared" si="945"/>
        <v>No</v>
      </c>
      <c r="X3047">
        <f t="shared" si="946"/>
        <v>589</v>
      </c>
      <c r="Y3047">
        <f t="shared" si="947"/>
        <v>426</v>
      </c>
      <c r="Z3047" s="18">
        <f t="shared" si="948"/>
        <v>2759712.3299794244</v>
      </c>
      <c r="AA3047" s="18">
        <f t="shared" si="949"/>
        <v>330643.50635802455</v>
      </c>
      <c r="AB3047" s="17">
        <f t="shared" si="950"/>
        <v>3.8641711229946525</v>
      </c>
      <c r="AC3047" s="2" t="s">
        <v>49</v>
      </c>
      <c r="AD3047" s="2" t="s">
        <v>19</v>
      </c>
      <c r="AE3047" t="str">
        <f t="shared" si="951"/>
        <v>Electronics</v>
      </c>
      <c r="AF3047" t="str">
        <f t="shared" si="952"/>
        <v>Electronics</v>
      </c>
      <c r="AG3047" t="str" cm="1">
        <f t="array" ref="AG3047">INDEX(AD:AD,ROW())</f>
        <v>Electronics</v>
      </c>
      <c r="AH3047">
        <f t="shared" si="960"/>
        <v>12</v>
      </c>
      <c r="AI3047" t="str">
        <f t="shared" si="953"/>
        <v>Electronics</v>
      </c>
      <c r="AK3047">
        <f t="shared" si="954"/>
        <v>2024</v>
      </c>
      <c r="AL3047">
        <f t="shared" si="955"/>
        <v>10</v>
      </c>
      <c r="AM3047">
        <f t="shared" si="956"/>
        <v>2</v>
      </c>
      <c r="AN3047">
        <f t="shared" si="957"/>
        <v>4</v>
      </c>
      <c r="AO3047" t="str">
        <f t="shared" si="958"/>
        <v>Weekday</v>
      </c>
      <c r="AR3047" s="20">
        <f t="shared" si="959"/>
        <v>0</v>
      </c>
    </row>
    <row r="3048" spans="1:44" x14ac:dyDescent="0.35">
      <c r="A3048" t="str">
        <f t="shared" si="941"/>
        <v>CUST3047</v>
      </c>
      <c r="B3048" s="2" t="s">
        <v>3384</v>
      </c>
      <c r="C3048" s="4">
        <v>45410</v>
      </c>
      <c r="D3048" s="2" t="s">
        <v>382</v>
      </c>
      <c r="E3048" t="s">
        <v>5051</v>
      </c>
      <c r="F3048" s="2" t="s">
        <v>19</v>
      </c>
      <c r="G3048" s="2" t="s">
        <v>5039</v>
      </c>
      <c r="H3048" s="2">
        <v>3</v>
      </c>
      <c r="I3048" s="19">
        <v>1393.23</v>
      </c>
      <c r="J3048" s="2" t="s">
        <v>15</v>
      </c>
      <c r="K3048" s="2" t="s">
        <v>16</v>
      </c>
      <c r="L3048" s="31"/>
      <c r="M3048" s="18">
        <f t="shared" si="942"/>
        <v>4179.6900000000005</v>
      </c>
      <c r="T3048" t="str">
        <f t="shared" si="943"/>
        <v>Completed</v>
      </c>
      <c r="U3048" t="str">
        <f t="shared" si="944"/>
        <v>Yes</v>
      </c>
      <c r="V3048" t="str">
        <f t="shared" si="945"/>
        <v>No</v>
      </c>
      <c r="X3048">
        <f t="shared" si="946"/>
        <v>619</v>
      </c>
      <c r="Y3048">
        <f t="shared" si="947"/>
        <v>468</v>
      </c>
      <c r="Z3048" s="18">
        <f t="shared" si="948"/>
        <v>2759712.3299794244</v>
      </c>
      <c r="AA3048" s="18">
        <f t="shared" si="949"/>
        <v>330643.50635802455</v>
      </c>
      <c r="AB3048" s="17">
        <f t="shared" si="950"/>
        <v>3.8641711229946525</v>
      </c>
      <c r="AC3048" s="2" t="s">
        <v>5039</v>
      </c>
      <c r="AD3048" s="2" t="s">
        <v>19</v>
      </c>
      <c r="AE3048" t="str">
        <f t="shared" si="951"/>
        <v>Electronics</v>
      </c>
      <c r="AF3048" t="str">
        <f t="shared" si="952"/>
        <v>Electronics</v>
      </c>
      <c r="AG3048" t="str" cm="1">
        <f t="array" ref="AG3048">INDEX(AD:AD,ROW())</f>
        <v>Electronics</v>
      </c>
      <c r="AH3048">
        <f t="shared" si="960"/>
        <v>3</v>
      </c>
      <c r="AI3048" t="str">
        <f t="shared" si="953"/>
        <v>Electronics</v>
      </c>
      <c r="AK3048">
        <f t="shared" si="954"/>
        <v>2024</v>
      </c>
      <c r="AL3048">
        <f t="shared" si="955"/>
        <v>4</v>
      </c>
      <c r="AM3048">
        <f t="shared" si="956"/>
        <v>28</v>
      </c>
      <c r="AN3048">
        <f t="shared" si="957"/>
        <v>1</v>
      </c>
      <c r="AO3048" t="str">
        <f t="shared" si="958"/>
        <v>Weekend</v>
      </c>
      <c r="AR3048" s="20">
        <f t="shared" si="959"/>
        <v>0</v>
      </c>
    </row>
    <row r="3049" spans="1:44" x14ac:dyDescent="0.35">
      <c r="A3049" t="str">
        <f t="shared" si="941"/>
        <v>CUST3048</v>
      </c>
      <c r="B3049" s="2" t="s">
        <v>3385</v>
      </c>
      <c r="C3049" s="4">
        <v>45819</v>
      </c>
      <c r="D3049" s="2" t="s">
        <v>858</v>
      </c>
      <c r="E3049" t="s">
        <v>5054</v>
      </c>
      <c r="F3049" s="2" t="s">
        <v>13</v>
      </c>
      <c r="G3049" s="2" t="s">
        <v>37</v>
      </c>
      <c r="H3049" s="2">
        <v>1</v>
      </c>
      <c r="I3049" s="19">
        <v>374.68</v>
      </c>
      <c r="J3049" s="2" t="s">
        <v>20</v>
      </c>
      <c r="K3049" s="2" t="s">
        <v>76</v>
      </c>
      <c r="L3049" s="2">
        <v>3</v>
      </c>
      <c r="M3049" s="18">
        <f t="shared" si="942"/>
        <v>374.68</v>
      </c>
      <c r="T3049" t="str">
        <f t="shared" si="943"/>
        <v>Completed</v>
      </c>
      <c r="U3049" t="str">
        <f t="shared" si="944"/>
        <v>No</v>
      </c>
      <c r="V3049" t="str">
        <f t="shared" si="945"/>
        <v>No</v>
      </c>
      <c r="X3049">
        <f t="shared" si="946"/>
        <v>558</v>
      </c>
      <c r="Y3049">
        <f t="shared" si="947"/>
        <v>430</v>
      </c>
      <c r="Z3049" s="18">
        <f t="shared" si="948"/>
        <v>1463424.4009529033</v>
      </c>
      <c r="AA3049" s="18">
        <f t="shared" si="949"/>
        <v>118285.78776560788</v>
      </c>
      <c r="AB3049" s="17">
        <f t="shared" si="950"/>
        <v>3.8140589569160999</v>
      </c>
      <c r="AC3049" s="2" t="s">
        <v>37</v>
      </c>
      <c r="AD3049" s="2" t="s">
        <v>13</v>
      </c>
      <c r="AE3049" t="str">
        <f t="shared" si="951"/>
        <v>Home &amp; Kitchen</v>
      </c>
      <c r="AF3049" t="str">
        <f t="shared" si="952"/>
        <v>Home &amp; Kitchen</v>
      </c>
      <c r="AG3049" t="str" cm="1">
        <f t="array" ref="AG3049">INDEX(AD:AD,ROW())</f>
        <v>Home &amp; Kitchen</v>
      </c>
      <c r="AH3049">
        <f t="shared" si="960"/>
        <v>8</v>
      </c>
      <c r="AI3049" t="str">
        <f t="shared" si="953"/>
        <v>Home &amp; Kitchen</v>
      </c>
      <c r="AK3049">
        <f t="shared" si="954"/>
        <v>2025</v>
      </c>
      <c r="AL3049">
        <f t="shared" si="955"/>
        <v>6</v>
      </c>
      <c r="AM3049">
        <f t="shared" si="956"/>
        <v>11</v>
      </c>
      <c r="AN3049">
        <f t="shared" si="957"/>
        <v>4</v>
      </c>
      <c r="AO3049" t="str">
        <f t="shared" si="958"/>
        <v>Weekday</v>
      </c>
      <c r="AR3049" s="20">
        <f t="shared" si="959"/>
        <v>1</v>
      </c>
    </row>
    <row r="3050" spans="1:44" x14ac:dyDescent="0.35">
      <c r="A3050" t="str">
        <f t="shared" si="941"/>
        <v>CUST3049</v>
      </c>
      <c r="B3050" s="2" t="s">
        <v>3386</v>
      </c>
      <c r="C3050" s="4">
        <v>45115</v>
      </c>
      <c r="D3050" s="2" t="s">
        <v>842</v>
      </c>
      <c r="E3050" t="s">
        <v>5051</v>
      </c>
      <c r="F3050" s="2" t="s">
        <v>29</v>
      </c>
      <c r="G3050" s="2" t="s">
        <v>5043</v>
      </c>
      <c r="H3050" s="2">
        <v>1</v>
      </c>
      <c r="I3050" s="19">
        <v>1010.12</v>
      </c>
      <c r="J3050" s="2" t="s">
        <v>15</v>
      </c>
      <c r="K3050" s="2" t="s">
        <v>103</v>
      </c>
      <c r="L3050" s="2">
        <v>2</v>
      </c>
      <c r="M3050" s="18">
        <f t="shared" si="942"/>
        <v>1010.12</v>
      </c>
      <c r="T3050" t="str">
        <f t="shared" si="943"/>
        <v>Lost Sale</v>
      </c>
      <c r="U3050" t="str">
        <f t="shared" si="944"/>
        <v>No</v>
      </c>
      <c r="V3050" t="str">
        <f t="shared" si="945"/>
        <v>Yes</v>
      </c>
      <c r="X3050">
        <f t="shared" si="946"/>
        <v>619</v>
      </c>
      <c r="Y3050">
        <f t="shared" si="947"/>
        <v>468</v>
      </c>
      <c r="Z3050" s="18">
        <f t="shared" si="948"/>
        <v>1892867.2841657216</v>
      </c>
      <c r="AA3050" s="18">
        <f t="shared" si="949"/>
        <v>199432.98236095349</v>
      </c>
      <c r="AB3050" s="17">
        <f t="shared" si="950"/>
        <v>3.8949824970828471</v>
      </c>
      <c r="AC3050" s="2" t="s">
        <v>5043</v>
      </c>
      <c r="AD3050" s="2" t="s">
        <v>29</v>
      </c>
      <c r="AE3050" t="str">
        <f t="shared" si="951"/>
        <v>Fashion</v>
      </c>
      <c r="AF3050" t="str">
        <f t="shared" si="952"/>
        <v>Fashion</v>
      </c>
      <c r="AG3050" t="str" cm="1">
        <f t="array" ref="AG3050">INDEX(AD:AD,ROW())</f>
        <v>Fashion</v>
      </c>
      <c r="AH3050">
        <f t="shared" si="960"/>
        <v>55</v>
      </c>
      <c r="AI3050" t="str">
        <f t="shared" si="953"/>
        <v>Fashion</v>
      </c>
      <c r="AK3050">
        <f t="shared" si="954"/>
        <v>2023</v>
      </c>
      <c r="AL3050">
        <f t="shared" si="955"/>
        <v>7</v>
      </c>
      <c r="AM3050">
        <f t="shared" si="956"/>
        <v>8</v>
      </c>
      <c r="AN3050">
        <f t="shared" si="957"/>
        <v>7</v>
      </c>
      <c r="AO3050" t="str">
        <f t="shared" si="958"/>
        <v>Weekend</v>
      </c>
      <c r="AR3050" s="20">
        <f t="shared" si="959"/>
        <v>1</v>
      </c>
    </row>
    <row r="3051" spans="1:44" x14ac:dyDescent="0.35">
      <c r="A3051" t="str">
        <f t="shared" si="941"/>
        <v>CUST3050</v>
      </c>
      <c r="B3051" s="2" t="s">
        <v>3387</v>
      </c>
      <c r="C3051" s="4">
        <v>45469</v>
      </c>
      <c r="D3051" s="2" t="s">
        <v>962</v>
      </c>
      <c r="E3051" t="s">
        <v>5049</v>
      </c>
      <c r="F3051" s="2" t="s">
        <v>29</v>
      </c>
      <c r="G3051" s="2" t="s">
        <v>5043</v>
      </c>
      <c r="H3051" s="2">
        <v>1</v>
      </c>
      <c r="I3051" s="19">
        <v>1113.6300000000001</v>
      </c>
      <c r="J3051" s="2" t="s">
        <v>20</v>
      </c>
      <c r="K3051" s="2" t="s">
        <v>76</v>
      </c>
      <c r="L3051" s="2">
        <v>5</v>
      </c>
      <c r="M3051" s="18">
        <f t="shared" si="942"/>
        <v>1113.6300000000001</v>
      </c>
      <c r="T3051" t="str">
        <f t="shared" si="943"/>
        <v>Completed</v>
      </c>
      <c r="U3051" t="str">
        <f t="shared" si="944"/>
        <v>No</v>
      </c>
      <c r="V3051" t="str">
        <f t="shared" si="945"/>
        <v>No</v>
      </c>
      <c r="X3051">
        <f t="shared" si="946"/>
        <v>595</v>
      </c>
      <c r="Y3051">
        <f t="shared" si="947"/>
        <v>444</v>
      </c>
      <c r="Z3051" s="18">
        <f t="shared" si="948"/>
        <v>1892867.2841657216</v>
      </c>
      <c r="AA3051" s="18">
        <f t="shared" si="949"/>
        <v>199432.98236095349</v>
      </c>
      <c r="AB3051" s="17">
        <f t="shared" si="950"/>
        <v>3.8949824970828471</v>
      </c>
      <c r="AC3051" s="2" t="s">
        <v>5043</v>
      </c>
      <c r="AD3051" s="2" t="s">
        <v>29</v>
      </c>
      <c r="AE3051" t="str">
        <f t="shared" si="951"/>
        <v>Fashion</v>
      </c>
      <c r="AF3051" t="str">
        <f t="shared" si="952"/>
        <v>Fashion</v>
      </c>
      <c r="AG3051" t="str" cm="1">
        <f t="array" ref="AG3051">INDEX(AD:AD,ROW())</f>
        <v>Fashion</v>
      </c>
      <c r="AH3051">
        <f t="shared" si="960"/>
        <v>55</v>
      </c>
      <c r="AI3051" t="str">
        <f t="shared" si="953"/>
        <v>Fashion</v>
      </c>
      <c r="AK3051">
        <f t="shared" si="954"/>
        <v>2024</v>
      </c>
      <c r="AL3051">
        <f t="shared" si="955"/>
        <v>6</v>
      </c>
      <c r="AM3051">
        <f t="shared" si="956"/>
        <v>26</v>
      </c>
      <c r="AN3051">
        <f t="shared" si="957"/>
        <v>4</v>
      </c>
      <c r="AO3051" t="str">
        <f t="shared" si="958"/>
        <v>Weekday</v>
      </c>
      <c r="AR3051" s="20">
        <f t="shared" si="959"/>
        <v>1</v>
      </c>
    </row>
    <row r="3052" spans="1:44" x14ac:dyDescent="0.35">
      <c r="A3052" t="str">
        <f t="shared" si="941"/>
        <v>CUST3051</v>
      </c>
      <c r="B3052" s="2" t="s">
        <v>3388</v>
      </c>
      <c r="C3052" s="4">
        <v>45737</v>
      </c>
      <c r="D3052" s="2" t="s">
        <v>948</v>
      </c>
      <c r="E3052" t="s">
        <v>5051</v>
      </c>
      <c r="F3052" s="2" t="s">
        <v>42</v>
      </c>
      <c r="G3052" s="2" t="s">
        <v>170</v>
      </c>
      <c r="H3052" s="2">
        <v>1</v>
      </c>
      <c r="I3052" s="19">
        <v>445.71</v>
      </c>
      <c r="J3052" s="2" t="s">
        <v>50</v>
      </c>
      <c r="K3052" s="2" t="s">
        <v>16</v>
      </c>
      <c r="L3052" s="2">
        <v>4</v>
      </c>
      <c r="M3052" s="18">
        <f t="shared" si="942"/>
        <v>445.71</v>
      </c>
      <c r="T3052" t="str">
        <f t="shared" si="943"/>
        <v>Completed</v>
      </c>
      <c r="U3052" t="str">
        <f t="shared" si="944"/>
        <v>No</v>
      </c>
      <c r="V3052" t="str">
        <f t="shared" si="945"/>
        <v>No</v>
      </c>
      <c r="X3052">
        <f t="shared" si="946"/>
        <v>619</v>
      </c>
      <c r="Y3052">
        <f t="shared" si="947"/>
        <v>468</v>
      </c>
      <c r="Z3052" s="18">
        <f t="shared" si="948"/>
        <v>1098537.4901531704</v>
      </c>
      <c r="AA3052" s="18">
        <f t="shared" si="949"/>
        <v>96724.388030634553</v>
      </c>
      <c r="AB3052" s="17">
        <f t="shared" si="950"/>
        <v>3.9001122334455669</v>
      </c>
      <c r="AC3052" s="2" t="s">
        <v>170</v>
      </c>
      <c r="AD3052" s="2" t="s">
        <v>42</v>
      </c>
      <c r="AE3052" t="str">
        <f t="shared" si="951"/>
        <v>Beauty</v>
      </c>
      <c r="AF3052" t="str">
        <f t="shared" si="952"/>
        <v>Beauty</v>
      </c>
      <c r="AG3052" t="str" cm="1">
        <f t="array" ref="AG3052">INDEX(AD:AD,ROW())</f>
        <v>Beauty</v>
      </c>
      <c r="AH3052">
        <f t="shared" si="960"/>
        <v>70</v>
      </c>
      <c r="AI3052" t="str">
        <f t="shared" si="953"/>
        <v>Beauty</v>
      </c>
      <c r="AK3052">
        <f t="shared" si="954"/>
        <v>2025</v>
      </c>
      <c r="AL3052">
        <f t="shared" si="955"/>
        <v>3</v>
      </c>
      <c r="AM3052">
        <f t="shared" si="956"/>
        <v>21</v>
      </c>
      <c r="AN3052">
        <f t="shared" si="957"/>
        <v>6</v>
      </c>
      <c r="AO3052" t="str">
        <f t="shared" si="958"/>
        <v>Weekday</v>
      </c>
      <c r="AR3052" s="20">
        <f t="shared" si="959"/>
        <v>0</v>
      </c>
    </row>
    <row r="3053" spans="1:44" x14ac:dyDescent="0.35">
      <c r="A3053" t="str">
        <f t="shared" si="941"/>
        <v>CUST3052</v>
      </c>
      <c r="B3053" s="2" t="s">
        <v>3389</v>
      </c>
      <c r="C3053" s="4">
        <v>45059</v>
      </c>
      <c r="D3053" s="2" t="s">
        <v>112</v>
      </c>
      <c r="E3053" t="s">
        <v>5051</v>
      </c>
      <c r="F3053" s="2" t="s">
        <v>13</v>
      </c>
      <c r="G3053" s="2" t="s">
        <v>14</v>
      </c>
      <c r="H3053" s="2">
        <v>2</v>
      </c>
      <c r="I3053" s="19">
        <v>311.92</v>
      </c>
      <c r="J3053" s="2" t="s">
        <v>5046</v>
      </c>
      <c r="K3053" s="2" t="s">
        <v>16</v>
      </c>
      <c r="L3053" s="2">
        <v>4</v>
      </c>
      <c r="M3053" s="18">
        <f t="shared" si="942"/>
        <v>623.84</v>
      </c>
      <c r="T3053" t="str">
        <f t="shared" si="943"/>
        <v>Completed</v>
      </c>
      <c r="U3053" t="str">
        <f t="shared" si="944"/>
        <v>No</v>
      </c>
      <c r="V3053" t="str">
        <f t="shared" si="945"/>
        <v>No</v>
      </c>
      <c r="X3053">
        <f t="shared" si="946"/>
        <v>619</v>
      </c>
      <c r="Y3053">
        <f t="shared" si="947"/>
        <v>468</v>
      </c>
      <c r="Z3053" s="18">
        <f t="shared" si="948"/>
        <v>1463424.4009529033</v>
      </c>
      <c r="AA3053" s="18">
        <f t="shared" si="949"/>
        <v>118285.78776560788</v>
      </c>
      <c r="AB3053" s="17">
        <f t="shared" si="950"/>
        <v>3.8140589569160999</v>
      </c>
      <c r="AC3053" s="2" t="s">
        <v>14</v>
      </c>
      <c r="AD3053" s="2" t="s">
        <v>13</v>
      </c>
      <c r="AE3053" t="str">
        <f t="shared" si="951"/>
        <v>Home &amp; Kitchen</v>
      </c>
      <c r="AF3053" t="str">
        <f t="shared" si="952"/>
        <v>Home &amp; Kitchen</v>
      </c>
      <c r="AG3053" t="str" cm="1">
        <f t="array" ref="AG3053">INDEX(AD:AD,ROW())</f>
        <v>Home &amp; Kitchen</v>
      </c>
      <c r="AH3053">
        <f t="shared" si="960"/>
        <v>2</v>
      </c>
      <c r="AI3053" t="str">
        <f t="shared" si="953"/>
        <v>Home &amp; Kitchen</v>
      </c>
      <c r="AK3053">
        <f t="shared" si="954"/>
        <v>2023</v>
      </c>
      <c r="AL3053">
        <f t="shared" si="955"/>
        <v>5</v>
      </c>
      <c r="AM3053">
        <f t="shared" si="956"/>
        <v>13</v>
      </c>
      <c r="AN3053">
        <f t="shared" si="957"/>
        <v>7</v>
      </c>
      <c r="AO3053" t="str">
        <f t="shared" si="958"/>
        <v>Weekend</v>
      </c>
      <c r="AR3053" s="20">
        <f t="shared" si="959"/>
        <v>0</v>
      </c>
    </row>
    <row r="3054" spans="1:44" x14ac:dyDescent="0.35">
      <c r="A3054" t="str">
        <f t="shared" si="941"/>
        <v>CUST3053</v>
      </c>
      <c r="B3054" s="2" t="s">
        <v>3390</v>
      </c>
      <c r="C3054" s="4">
        <v>45439</v>
      </c>
      <c r="D3054" s="2" t="s">
        <v>140</v>
      </c>
      <c r="E3054" t="s">
        <v>5053</v>
      </c>
      <c r="F3054" s="2" t="s">
        <v>42</v>
      </c>
      <c r="G3054" s="2" t="s">
        <v>170</v>
      </c>
      <c r="H3054" s="2">
        <v>1</v>
      </c>
      <c r="I3054" s="19">
        <v>1209.98</v>
      </c>
      <c r="J3054" s="2" t="s">
        <v>15</v>
      </c>
      <c r="K3054" s="2" t="s">
        <v>76</v>
      </c>
      <c r="L3054" s="2">
        <v>5</v>
      </c>
      <c r="M3054" s="18">
        <f t="shared" si="942"/>
        <v>1209.98</v>
      </c>
      <c r="T3054" t="str">
        <f t="shared" si="943"/>
        <v>Completed</v>
      </c>
      <c r="U3054" t="str">
        <f t="shared" si="944"/>
        <v>No</v>
      </c>
      <c r="V3054" t="str">
        <f t="shared" si="945"/>
        <v>No</v>
      </c>
      <c r="X3054">
        <f t="shared" si="946"/>
        <v>559</v>
      </c>
      <c r="Y3054">
        <f t="shared" si="947"/>
        <v>408</v>
      </c>
      <c r="Z3054" s="18">
        <f t="shared" si="948"/>
        <v>1098537.4901531704</v>
      </c>
      <c r="AA3054" s="18">
        <f t="shared" si="949"/>
        <v>96724.388030634553</v>
      </c>
      <c r="AB3054" s="17">
        <f t="shared" si="950"/>
        <v>3.9001122334455669</v>
      </c>
      <c r="AC3054" s="2" t="s">
        <v>170</v>
      </c>
      <c r="AD3054" s="2" t="s">
        <v>42</v>
      </c>
      <c r="AE3054" t="str">
        <f t="shared" si="951"/>
        <v>Beauty</v>
      </c>
      <c r="AF3054" t="str">
        <f t="shared" si="952"/>
        <v>Beauty</v>
      </c>
      <c r="AG3054" t="str" cm="1">
        <f t="array" ref="AG3054">INDEX(AD:AD,ROW())</f>
        <v>Beauty</v>
      </c>
      <c r="AH3054">
        <f t="shared" si="960"/>
        <v>70</v>
      </c>
      <c r="AI3054" t="str">
        <f t="shared" si="953"/>
        <v>Beauty</v>
      </c>
      <c r="AK3054">
        <f t="shared" si="954"/>
        <v>2024</v>
      </c>
      <c r="AL3054">
        <f t="shared" si="955"/>
        <v>5</v>
      </c>
      <c r="AM3054">
        <f t="shared" si="956"/>
        <v>27</v>
      </c>
      <c r="AN3054">
        <f t="shared" si="957"/>
        <v>2</v>
      </c>
      <c r="AO3054" t="str">
        <f t="shared" si="958"/>
        <v>Weekday</v>
      </c>
      <c r="AR3054" s="20">
        <f t="shared" si="959"/>
        <v>1</v>
      </c>
    </row>
    <row r="3055" spans="1:44" x14ac:dyDescent="0.35">
      <c r="A3055" t="str">
        <f t="shared" si="941"/>
        <v>CUST3054</v>
      </c>
      <c r="B3055" s="2" t="s">
        <v>3391</v>
      </c>
      <c r="C3055" s="4">
        <v>45187</v>
      </c>
      <c r="D3055" s="2" t="s">
        <v>142</v>
      </c>
      <c r="E3055" t="s">
        <v>5056</v>
      </c>
      <c r="F3055" s="2" t="s">
        <v>19</v>
      </c>
      <c r="G3055" s="2" t="s">
        <v>49</v>
      </c>
      <c r="H3055" s="2">
        <v>1</v>
      </c>
      <c r="I3055" s="19">
        <v>2074.84</v>
      </c>
      <c r="J3055" s="2" t="s">
        <v>15</v>
      </c>
      <c r="K3055" s="2" t="s">
        <v>103</v>
      </c>
      <c r="L3055" s="2">
        <v>5</v>
      </c>
      <c r="M3055" s="18">
        <f t="shared" si="942"/>
        <v>2074.84</v>
      </c>
      <c r="T3055" t="str">
        <f t="shared" si="943"/>
        <v>Lost Sale</v>
      </c>
      <c r="U3055" t="str">
        <f t="shared" si="944"/>
        <v>No</v>
      </c>
      <c r="V3055" t="str">
        <f t="shared" si="945"/>
        <v>Yes</v>
      </c>
      <c r="X3055">
        <f t="shared" si="946"/>
        <v>50</v>
      </c>
      <c r="Y3055">
        <f t="shared" si="947"/>
        <v>37</v>
      </c>
      <c r="Z3055" s="18">
        <f t="shared" si="948"/>
        <v>2759712.3299794244</v>
      </c>
      <c r="AA3055" s="18">
        <f t="shared" si="949"/>
        <v>330643.50635802455</v>
      </c>
      <c r="AB3055" s="17">
        <f t="shared" si="950"/>
        <v>3.8641711229946525</v>
      </c>
      <c r="AC3055" s="2" t="s">
        <v>49</v>
      </c>
      <c r="AD3055" s="2" t="s">
        <v>19</v>
      </c>
      <c r="AE3055" t="str">
        <f t="shared" si="951"/>
        <v>Electronics</v>
      </c>
      <c r="AF3055" t="str">
        <f t="shared" si="952"/>
        <v>Electronics</v>
      </c>
      <c r="AG3055" t="str" cm="1">
        <f t="array" ref="AG3055">INDEX(AD:AD,ROW())</f>
        <v>Electronics</v>
      </c>
      <c r="AH3055">
        <f t="shared" si="960"/>
        <v>12</v>
      </c>
      <c r="AI3055" t="str">
        <f t="shared" si="953"/>
        <v>Electronics</v>
      </c>
      <c r="AK3055">
        <f t="shared" si="954"/>
        <v>2023</v>
      </c>
      <c r="AL3055">
        <f t="shared" si="955"/>
        <v>9</v>
      </c>
      <c r="AM3055">
        <f t="shared" si="956"/>
        <v>18</v>
      </c>
      <c r="AN3055">
        <f t="shared" si="957"/>
        <v>2</v>
      </c>
      <c r="AO3055" t="str">
        <f t="shared" si="958"/>
        <v>Weekday</v>
      </c>
      <c r="AR3055" s="20">
        <f t="shared" si="959"/>
        <v>1</v>
      </c>
    </row>
    <row r="3056" spans="1:44" x14ac:dyDescent="0.35">
      <c r="A3056" t="str">
        <f t="shared" si="941"/>
        <v>CUST3055</v>
      </c>
      <c r="B3056" s="2" t="s">
        <v>3392</v>
      </c>
      <c r="C3056" s="4">
        <v>45085</v>
      </c>
      <c r="D3056" s="2" t="s">
        <v>601</v>
      </c>
      <c r="E3056" t="s">
        <v>5048</v>
      </c>
      <c r="F3056" s="2" t="s">
        <v>29</v>
      </c>
      <c r="G3056" s="2" t="s">
        <v>138</v>
      </c>
      <c r="H3056" s="2">
        <v>1</v>
      </c>
      <c r="I3056" s="19">
        <v>405.98</v>
      </c>
      <c r="J3056" s="2" t="s">
        <v>50</v>
      </c>
      <c r="K3056" s="2" t="s">
        <v>16</v>
      </c>
      <c r="L3056" s="2">
        <v>4</v>
      </c>
      <c r="M3056" s="18">
        <f t="shared" si="942"/>
        <v>405.98</v>
      </c>
      <c r="T3056" t="str">
        <f t="shared" si="943"/>
        <v>Completed</v>
      </c>
      <c r="U3056" t="str">
        <f t="shared" si="944"/>
        <v>No</v>
      </c>
      <c r="V3056" t="str">
        <f t="shared" si="945"/>
        <v>No</v>
      </c>
      <c r="X3056">
        <f t="shared" si="946"/>
        <v>590</v>
      </c>
      <c r="Y3056">
        <f t="shared" si="947"/>
        <v>451</v>
      </c>
      <c r="Z3056" s="18">
        <f t="shared" si="948"/>
        <v>1892867.2841657216</v>
      </c>
      <c r="AA3056" s="18">
        <f t="shared" si="949"/>
        <v>199432.98236095349</v>
      </c>
      <c r="AB3056" s="17">
        <f t="shared" si="950"/>
        <v>3.8949824970828471</v>
      </c>
      <c r="AC3056" s="2" t="s">
        <v>138</v>
      </c>
      <c r="AD3056" s="2" t="s">
        <v>29</v>
      </c>
      <c r="AE3056" t="str">
        <f t="shared" si="951"/>
        <v>Fashion</v>
      </c>
      <c r="AF3056" t="str">
        <f t="shared" si="952"/>
        <v>Fashion</v>
      </c>
      <c r="AG3056" t="str" cm="1">
        <f t="array" ref="AG3056">INDEX(AD:AD,ROW())</f>
        <v>Fashion</v>
      </c>
      <c r="AH3056">
        <f t="shared" si="960"/>
        <v>53</v>
      </c>
      <c r="AI3056" t="str">
        <f t="shared" si="953"/>
        <v>Fashion</v>
      </c>
      <c r="AK3056">
        <f t="shared" si="954"/>
        <v>2023</v>
      </c>
      <c r="AL3056">
        <f t="shared" si="955"/>
        <v>6</v>
      </c>
      <c r="AM3056">
        <f t="shared" si="956"/>
        <v>8</v>
      </c>
      <c r="AN3056">
        <f t="shared" si="957"/>
        <v>5</v>
      </c>
      <c r="AO3056" t="str">
        <f t="shared" si="958"/>
        <v>Weekday</v>
      </c>
      <c r="AR3056" s="20">
        <f t="shared" si="959"/>
        <v>0</v>
      </c>
    </row>
    <row r="3057" spans="1:44" x14ac:dyDescent="0.35">
      <c r="A3057" t="str">
        <f t="shared" si="941"/>
        <v>CUST3056</v>
      </c>
      <c r="B3057" s="2" t="s">
        <v>3393</v>
      </c>
      <c r="C3057" s="4">
        <v>45572</v>
      </c>
      <c r="D3057" s="2" t="s">
        <v>532</v>
      </c>
      <c r="E3057" t="s">
        <v>5048</v>
      </c>
      <c r="F3057" s="2" t="s">
        <v>29</v>
      </c>
      <c r="G3057" s="2" t="s">
        <v>5043</v>
      </c>
      <c r="H3057" s="2">
        <v>1</v>
      </c>
      <c r="I3057" s="19">
        <v>1489.16</v>
      </c>
      <c r="J3057" s="2" t="s">
        <v>50</v>
      </c>
      <c r="K3057" s="2" t="s">
        <v>16</v>
      </c>
      <c r="L3057" s="31"/>
      <c r="M3057" s="18">
        <f t="shared" si="942"/>
        <v>1489.16</v>
      </c>
      <c r="T3057" t="str">
        <f t="shared" si="943"/>
        <v>Completed</v>
      </c>
      <c r="U3057" t="str">
        <f t="shared" si="944"/>
        <v>Yes</v>
      </c>
      <c r="V3057" t="str">
        <f t="shared" si="945"/>
        <v>No</v>
      </c>
      <c r="X3057">
        <f t="shared" si="946"/>
        <v>590</v>
      </c>
      <c r="Y3057">
        <f t="shared" si="947"/>
        <v>451</v>
      </c>
      <c r="Z3057" s="18">
        <f t="shared" si="948"/>
        <v>1892867.2841657216</v>
      </c>
      <c r="AA3057" s="18">
        <f t="shared" si="949"/>
        <v>199432.98236095349</v>
      </c>
      <c r="AB3057" s="17">
        <f t="shared" si="950"/>
        <v>3.8949824970828471</v>
      </c>
      <c r="AC3057" s="2" t="s">
        <v>5043</v>
      </c>
      <c r="AD3057" s="2" t="s">
        <v>29</v>
      </c>
      <c r="AE3057" t="str">
        <f t="shared" si="951"/>
        <v>Fashion</v>
      </c>
      <c r="AF3057" t="str">
        <f t="shared" si="952"/>
        <v>Fashion</v>
      </c>
      <c r="AG3057" t="str" cm="1">
        <f t="array" ref="AG3057">INDEX(AD:AD,ROW())</f>
        <v>Fashion</v>
      </c>
      <c r="AH3057">
        <f t="shared" si="960"/>
        <v>55</v>
      </c>
      <c r="AI3057" t="str">
        <f t="shared" si="953"/>
        <v>Fashion</v>
      </c>
      <c r="AK3057">
        <f t="shared" si="954"/>
        <v>2024</v>
      </c>
      <c r="AL3057">
        <f t="shared" si="955"/>
        <v>10</v>
      </c>
      <c r="AM3057">
        <f t="shared" si="956"/>
        <v>7</v>
      </c>
      <c r="AN3057">
        <f t="shared" si="957"/>
        <v>2</v>
      </c>
      <c r="AO3057" t="str">
        <f t="shared" si="958"/>
        <v>Weekday</v>
      </c>
      <c r="AR3057" s="20">
        <f t="shared" si="959"/>
        <v>0</v>
      </c>
    </row>
    <row r="3058" spans="1:44" x14ac:dyDescent="0.35">
      <c r="A3058" t="str">
        <f t="shared" si="941"/>
        <v>CUST3057</v>
      </c>
      <c r="B3058" s="2" t="s">
        <v>3394</v>
      </c>
      <c r="C3058" s="4">
        <v>45051</v>
      </c>
      <c r="D3058" s="2" t="s">
        <v>222</v>
      </c>
      <c r="E3058" t="s">
        <v>5048</v>
      </c>
      <c r="F3058" s="2" t="s">
        <v>29</v>
      </c>
      <c r="G3058" s="2" t="s">
        <v>30</v>
      </c>
      <c r="H3058" s="2">
        <v>1</v>
      </c>
      <c r="I3058" s="19">
        <v>398.36</v>
      </c>
      <c r="J3058" s="2" t="s">
        <v>20</v>
      </c>
      <c r="K3058" s="2" t="s">
        <v>16</v>
      </c>
      <c r="L3058" s="2">
        <v>4</v>
      </c>
      <c r="M3058" s="18">
        <f t="shared" si="942"/>
        <v>398.36</v>
      </c>
      <c r="T3058" t="str">
        <f t="shared" si="943"/>
        <v>Completed</v>
      </c>
      <c r="U3058" t="str">
        <f t="shared" si="944"/>
        <v>No</v>
      </c>
      <c r="V3058" t="str">
        <f t="shared" si="945"/>
        <v>No</v>
      </c>
      <c r="X3058">
        <f t="shared" si="946"/>
        <v>590</v>
      </c>
      <c r="Y3058">
        <f t="shared" si="947"/>
        <v>451</v>
      </c>
      <c r="Z3058" s="18">
        <f t="shared" si="948"/>
        <v>1892867.2841657216</v>
      </c>
      <c r="AA3058" s="18">
        <f t="shared" si="949"/>
        <v>199432.98236095349</v>
      </c>
      <c r="AB3058" s="17">
        <f t="shared" si="950"/>
        <v>3.8949824970828471</v>
      </c>
      <c r="AC3058" s="2" t="s">
        <v>30</v>
      </c>
      <c r="AD3058" s="2" t="s">
        <v>29</v>
      </c>
      <c r="AE3058" t="str">
        <f t="shared" si="951"/>
        <v>Fashion</v>
      </c>
      <c r="AF3058" t="str">
        <f t="shared" si="952"/>
        <v>Fashion</v>
      </c>
      <c r="AG3058" t="str" cm="1">
        <f t="array" ref="AG3058">INDEX(AD:AD,ROW())</f>
        <v>Fashion</v>
      </c>
      <c r="AH3058">
        <f t="shared" si="960"/>
        <v>6</v>
      </c>
      <c r="AI3058" t="str">
        <f t="shared" si="953"/>
        <v>Fashion</v>
      </c>
      <c r="AK3058">
        <f t="shared" si="954"/>
        <v>2023</v>
      </c>
      <c r="AL3058">
        <f t="shared" si="955"/>
        <v>5</v>
      </c>
      <c r="AM3058">
        <f t="shared" si="956"/>
        <v>5</v>
      </c>
      <c r="AN3058">
        <f t="shared" si="957"/>
        <v>6</v>
      </c>
      <c r="AO3058" t="str">
        <f t="shared" si="958"/>
        <v>Weekday</v>
      </c>
      <c r="AR3058" s="20">
        <f t="shared" si="959"/>
        <v>0</v>
      </c>
    </row>
    <row r="3059" spans="1:44" x14ac:dyDescent="0.35">
      <c r="A3059" t="str">
        <f t="shared" si="941"/>
        <v>CUST3058</v>
      </c>
      <c r="B3059" s="2" t="s">
        <v>3395</v>
      </c>
      <c r="C3059" s="4">
        <v>45388</v>
      </c>
      <c r="D3059" s="2" t="s">
        <v>242</v>
      </c>
      <c r="E3059" t="s">
        <v>5048</v>
      </c>
      <c r="F3059" s="2" t="s">
        <v>42</v>
      </c>
      <c r="G3059" s="2" t="s">
        <v>5042</v>
      </c>
      <c r="H3059" s="2">
        <v>2</v>
      </c>
      <c r="I3059" s="19">
        <v>350.59</v>
      </c>
      <c r="J3059" s="2" t="s">
        <v>15</v>
      </c>
      <c r="K3059" s="2" t="s">
        <v>16</v>
      </c>
      <c r="L3059" s="2">
        <v>5</v>
      </c>
      <c r="M3059" s="18">
        <f t="shared" si="942"/>
        <v>701.18</v>
      </c>
      <c r="T3059" t="str">
        <f t="shared" si="943"/>
        <v>Completed</v>
      </c>
      <c r="U3059" t="str">
        <f t="shared" si="944"/>
        <v>No</v>
      </c>
      <c r="V3059" t="str">
        <f t="shared" si="945"/>
        <v>No</v>
      </c>
      <c r="X3059">
        <f t="shared" si="946"/>
        <v>590</v>
      </c>
      <c r="Y3059">
        <f t="shared" si="947"/>
        <v>451</v>
      </c>
      <c r="Z3059" s="18">
        <f t="shared" si="948"/>
        <v>1098537.4901531704</v>
      </c>
      <c r="AA3059" s="18">
        <f t="shared" si="949"/>
        <v>96724.388030634553</v>
      </c>
      <c r="AB3059" s="17">
        <f t="shared" si="950"/>
        <v>3.9001122334455669</v>
      </c>
      <c r="AC3059" s="2" t="s">
        <v>5042</v>
      </c>
      <c r="AD3059" s="2" t="s">
        <v>42</v>
      </c>
      <c r="AE3059" t="str">
        <f t="shared" si="951"/>
        <v>Beauty</v>
      </c>
      <c r="AF3059" t="str">
        <f t="shared" si="952"/>
        <v>Beauty</v>
      </c>
      <c r="AG3059" t="str" cm="1">
        <f t="array" ref="AG3059">INDEX(AD:AD,ROW())</f>
        <v>Beauty</v>
      </c>
      <c r="AH3059">
        <f t="shared" si="960"/>
        <v>18</v>
      </c>
      <c r="AI3059" t="str">
        <f t="shared" si="953"/>
        <v>Beauty</v>
      </c>
      <c r="AK3059">
        <f t="shared" si="954"/>
        <v>2024</v>
      </c>
      <c r="AL3059">
        <f t="shared" si="955"/>
        <v>4</v>
      </c>
      <c r="AM3059">
        <f t="shared" si="956"/>
        <v>6</v>
      </c>
      <c r="AN3059">
        <f t="shared" si="957"/>
        <v>7</v>
      </c>
      <c r="AO3059" t="str">
        <f t="shared" si="958"/>
        <v>Weekend</v>
      </c>
      <c r="AR3059" s="20">
        <f t="shared" si="959"/>
        <v>0</v>
      </c>
    </row>
    <row r="3060" spans="1:44" x14ac:dyDescent="0.35">
      <c r="A3060" t="str">
        <f t="shared" si="941"/>
        <v>CUST3059</v>
      </c>
      <c r="B3060" s="2" t="s">
        <v>3396</v>
      </c>
      <c r="C3060" s="4">
        <v>45833</v>
      </c>
      <c r="D3060" s="2" t="s">
        <v>1913</v>
      </c>
      <c r="E3060" t="s">
        <v>5048</v>
      </c>
      <c r="F3060" s="2" t="s">
        <v>29</v>
      </c>
      <c r="G3060" s="2" t="s">
        <v>5041</v>
      </c>
      <c r="H3060" s="2">
        <v>2</v>
      </c>
      <c r="I3060" s="19">
        <v>1011.17</v>
      </c>
      <c r="J3060" s="2" t="s">
        <v>5046</v>
      </c>
      <c r="K3060" s="2" t="s">
        <v>16</v>
      </c>
      <c r="L3060" s="2">
        <v>4</v>
      </c>
      <c r="M3060" s="18">
        <f t="shared" si="942"/>
        <v>2022.34</v>
      </c>
      <c r="T3060" t="str">
        <f t="shared" si="943"/>
        <v>Completed</v>
      </c>
      <c r="U3060" t="str">
        <f t="shared" si="944"/>
        <v>Yes</v>
      </c>
      <c r="V3060" t="str">
        <f t="shared" si="945"/>
        <v>No</v>
      </c>
      <c r="X3060">
        <f t="shared" si="946"/>
        <v>590</v>
      </c>
      <c r="Y3060">
        <f t="shared" si="947"/>
        <v>451</v>
      </c>
      <c r="Z3060" s="18">
        <f t="shared" si="948"/>
        <v>1892867.2841657216</v>
      </c>
      <c r="AA3060" s="18">
        <f t="shared" si="949"/>
        <v>199432.98236095349</v>
      </c>
      <c r="AB3060" s="17">
        <f t="shared" si="950"/>
        <v>3.8949824970828471</v>
      </c>
      <c r="AC3060" s="2" t="s">
        <v>5041</v>
      </c>
      <c r="AD3060" s="2" t="s">
        <v>29</v>
      </c>
      <c r="AE3060" t="str">
        <f t="shared" si="951"/>
        <v>Fashion</v>
      </c>
      <c r="AF3060" t="str">
        <f t="shared" si="952"/>
        <v>Fashion</v>
      </c>
      <c r="AG3060" t="str" cm="1">
        <f t="array" ref="AG3060">INDEX(AD:AD,ROW())</f>
        <v>Fashion</v>
      </c>
      <c r="AH3060">
        <f t="shared" si="960"/>
        <v>15</v>
      </c>
      <c r="AI3060" t="str">
        <f t="shared" si="953"/>
        <v>Fashion</v>
      </c>
      <c r="AK3060">
        <f t="shared" si="954"/>
        <v>2025</v>
      </c>
      <c r="AL3060">
        <f t="shared" si="955"/>
        <v>6</v>
      </c>
      <c r="AM3060">
        <f t="shared" si="956"/>
        <v>25</v>
      </c>
      <c r="AN3060">
        <f t="shared" si="957"/>
        <v>4</v>
      </c>
      <c r="AO3060" t="str">
        <f t="shared" si="958"/>
        <v>Weekday</v>
      </c>
      <c r="AR3060" s="20">
        <f t="shared" si="959"/>
        <v>0</v>
      </c>
    </row>
    <row r="3061" spans="1:44" x14ac:dyDescent="0.35">
      <c r="A3061" t="str">
        <f t="shared" si="941"/>
        <v>CUST3060</v>
      </c>
      <c r="B3061" s="2" t="s">
        <v>3397</v>
      </c>
      <c r="C3061" s="4">
        <v>45070</v>
      </c>
      <c r="D3061" s="2" t="s">
        <v>1326</v>
      </c>
      <c r="E3061" t="s">
        <v>5048</v>
      </c>
      <c r="F3061" s="2" t="s">
        <v>19</v>
      </c>
      <c r="G3061" s="2" t="s">
        <v>5040</v>
      </c>
      <c r="H3061" s="2">
        <v>2</v>
      </c>
      <c r="I3061" s="19">
        <v>2140.5100000000002</v>
      </c>
      <c r="J3061" s="2" t="s">
        <v>50</v>
      </c>
      <c r="K3061" s="2" t="s">
        <v>76</v>
      </c>
      <c r="L3061" s="2">
        <v>5</v>
      </c>
      <c r="M3061" s="18">
        <f t="shared" si="942"/>
        <v>4281.0200000000004</v>
      </c>
      <c r="T3061" t="str">
        <f t="shared" si="943"/>
        <v>Completed</v>
      </c>
      <c r="U3061" t="str">
        <f t="shared" si="944"/>
        <v>No</v>
      </c>
      <c r="V3061" t="str">
        <f t="shared" si="945"/>
        <v>No</v>
      </c>
      <c r="X3061">
        <f t="shared" si="946"/>
        <v>590</v>
      </c>
      <c r="Y3061">
        <f t="shared" si="947"/>
        <v>451</v>
      </c>
      <c r="Z3061" s="18">
        <f t="shared" si="948"/>
        <v>2759712.3299794244</v>
      </c>
      <c r="AA3061" s="18">
        <f t="shared" si="949"/>
        <v>330643.50635802455</v>
      </c>
      <c r="AB3061" s="17">
        <f t="shared" si="950"/>
        <v>3.8641711229946525</v>
      </c>
      <c r="AC3061" s="2" t="s">
        <v>5040</v>
      </c>
      <c r="AD3061" s="2" t="s">
        <v>19</v>
      </c>
      <c r="AE3061" t="str">
        <f t="shared" si="951"/>
        <v>Electronics</v>
      </c>
      <c r="AF3061" t="str">
        <f t="shared" si="952"/>
        <v>Electronics</v>
      </c>
      <c r="AG3061" t="str" cm="1">
        <f t="array" ref="AG3061">INDEX(AD:AD,ROW())</f>
        <v>Electronics</v>
      </c>
      <c r="AH3061">
        <f t="shared" si="960"/>
        <v>13</v>
      </c>
      <c r="AI3061" t="str">
        <f t="shared" si="953"/>
        <v>Electronics</v>
      </c>
      <c r="AK3061">
        <f t="shared" si="954"/>
        <v>2023</v>
      </c>
      <c r="AL3061">
        <f t="shared" si="955"/>
        <v>5</v>
      </c>
      <c r="AM3061">
        <f t="shared" si="956"/>
        <v>24</v>
      </c>
      <c r="AN3061">
        <f t="shared" si="957"/>
        <v>4</v>
      </c>
      <c r="AO3061" t="str">
        <f t="shared" si="958"/>
        <v>Weekday</v>
      </c>
      <c r="AR3061" s="20">
        <f t="shared" si="959"/>
        <v>1</v>
      </c>
    </row>
    <row r="3062" spans="1:44" x14ac:dyDescent="0.35">
      <c r="A3062" t="str">
        <f t="shared" si="941"/>
        <v>CUST3061</v>
      </c>
      <c r="B3062" s="2" t="s">
        <v>3398</v>
      </c>
      <c r="C3062" s="4">
        <v>45727</v>
      </c>
      <c r="D3062" s="2" t="s">
        <v>12</v>
      </c>
      <c r="E3062" t="s">
        <v>5048</v>
      </c>
      <c r="F3062" s="2" t="s">
        <v>29</v>
      </c>
      <c r="G3062" s="2" t="s">
        <v>5043</v>
      </c>
      <c r="H3062" s="2">
        <v>2</v>
      </c>
      <c r="I3062" s="19">
        <v>2146.33</v>
      </c>
      <c r="J3062" s="2" t="s">
        <v>5047</v>
      </c>
      <c r="K3062" s="2" t="s">
        <v>16</v>
      </c>
      <c r="L3062" s="31"/>
      <c r="M3062" s="18">
        <f t="shared" si="942"/>
        <v>4292.66</v>
      </c>
      <c r="T3062" t="str">
        <f t="shared" si="943"/>
        <v>Completed</v>
      </c>
      <c r="U3062" t="str">
        <f t="shared" si="944"/>
        <v>Yes</v>
      </c>
      <c r="V3062" t="str">
        <f t="shared" si="945"/>
        <v>No</v>
      </c>
      <c r="X3062">
        <f t="shared" si="946"/>
        <v>590</v>
      </c>
      <c r="Y3062">
        <f t="shared" si="947"/>
        <v>451</v>
      </c>
      <c r="Z3062" s="18">
        <f t="shared" si="948"/>
        <v>1892867.2841657216</v>
      </c>
      <c r="AA3062" s="18">
        <f t="shared" si="949"/>
        <v>199432.98236095349</v>
      </c>
      <c r="AB3062" s="17">
        <f t="shared" si="950"/>
        <v>3.8949824970828471</v>
      </c>
      <c r="AC3062" s="2" t="s">
        <v>5043</v>
      </c>
      <c r="AD3062" s="2" t="s">
        <v>29</v>
      </c>
      <c r="AE3062" t="str">
        <f t="shared" si="951"/>
        <v>Fashion</v>
      </c>
      <c r="AF3062" t="str">
        <f t="shared" si="952"/>
        <v>Fashion</v>
      </c>
      <c r="AG3062" t="str" cm="1">
        <f t="array" ref="AG3062">INDEX(AD:AD,ROW())</f>
        <v>Fashion</v>
      </c>
      <c r="AH3062">
        <f t="shared" si="960"/>
        <v>55</v>
      </c>
      <c r="AI3062" t="str">
        <f t="shared" si="953"/>
        <v>Fashion</v>
      </c>
      <c r="AK3062">
        <f t="shared" si="954"/>
        <v>2025</v>
      </c>
      <c r="AL3062">
        <f t="shared" si="955"/>
        <v>3</v>
      </c>
      <c r="AM3062">
        <f t="shared" si="956"/>
        <v>11</v>
      </c>
      <c r="AN3062">
        <f t="shared" si="957"/>
        <v>3</v>
      </c>
      <c r="AO3062" t="str">
        <f t="shared" si="958"/>
        <v>Weekday</v>
      </c>
      <c r="AR3062" s="20">
        <f t="shared" si="959"/>
        <v>0</v>
      </c>
    </row>
    <row r="3063" spans="1:44" x14ac:dyDescent="0.35">
      <c r="A3063" t="str">
        <f t="shared" si="941"/>
        <v>CUST3062</v>
      </c>
      <c r="B3063" s="2" t="s">
        <v>3399</v>
      </c>
      <c r="C3063" s="4">
        <v>45216</v>
      </c>
      <c r="D3063" s="2" t="s">
        <v>626</v>
      </c>
      <c r="E3063" t="s">
        <v>5056</v>
      </c>
      <c r="F3063" s="2" t="s">
        <v>42</v>
      </c>
      <c r="G3063" s="2" t="s">
        <v>188</v>
      </c>
      <c r="H3063" s="2">
        <v>1</v>
      </c>
      <c r="I3063" s="19">
        <v>655.23</v>
      </c>
      <c r="J3063" s="2" t="s">
        <v>20</v>
      </c>
      <c r="K3063" s="2" t="s">
        <v>16</v>
      </c>
      <c r="L3063" s="2">
        <v>5</v>
      </c>
      <c r="M3063" s="18">
        <f t="shared" si="942"/>
        <v>655.23</v>
      </c>
      <c r="T3063" t="str">
        <f t="shared" si="943"/>
        <v>Completed</v>
      </c>
      <c r="U3063" t="str">
        <f t="shared" si="944"/>
        <v>No</v>
      </c>
      <c r="V3063" t="str">
        <f t="shared" si="945"/>
        <v>No</v>
      </c>
      <c r="X3063">
        <f t="shared" si="946"/>
        <v>50</v>
      </c>
      <c r="Y3063">
        <f t="shared" si="947"/>
        <v>37</v>
      </c>
      <c r="Z3063" s="18">
        <f t="shared" si="948"/>
        <v>1098537.4901531704</v>
      </c>
      <c r="AA3063" s="18">
        <f t="shared" si="949"/>
        <v>96724.388030634553</v>
      </c>
      <c r="AB3063" s="17">
        <f t="shared" si="950"/>
        <v>3.9001122334455669</v>
      </c>
      <c r="AC3063" s="2" t="s">
        <v>188</v>
      </c>
      <c r="AD3063" s="2" t="s">
        <v>42</v>
      </c>
      <c r="AE3063" t="str">
        <f t="shared" si="951"/>
        <v>Beauty</v>
      </c>
      <c r="AF3063" t="str">
        <f t="shared" si="952"/>
        <v>Beauty</v>
      </c>
      <c r="AG3063" t="str" cm="1">
        <f t="array" ref="AG3063">INDEX(AD:AD,ROW())</f>
        <v>Beauty</v>
      </c>
      <c r="AH3063">
        <f t="shared" si="960"/>
        <v>80</v>
      </c>
      <c r="AI3063" t="str">
        <f t="shared" si="953"/>
        <v>Beauty</v>
      </c>
      <c r="AK3063">
        <f t="shared" si="954"/>
        <v>2023</v>
      </c>
      <c r="AL3063">
        <f t="shared" si="955"/>
        <v>10</v>
      </c>
      <c r="AM3063">
        <f t="shared" si="956"/>
        <v>17</v>
      </c>
      <c r="AN3063">
        <f t="shared" si="957"/>
        <v>3</v>
      </c>
      <c r="AO3063" t="str">
        <f t="shared" si="958"/>
        <v>Weekday</v>
      </c>
      <c r="AR3063" s="20">
        <f t="shared" si="959"/>
        <v>0</v>
      </c>
    </row>
    <row r="3064" spans="1:44" x14ac:dyDescent="0.35">
      <c r="A3064" t="str">
        <f t="shared" si="941"/>
        <v>CUST3063</v>
      </c>
      <c r="B3064" s="2" t="s">
        <v>3400</v>
      </c>
      <c r="C3064" s="4">
        <v>45110</v>
      </c>
      <c r="D3064" s="2" t="s">
        <v>283</v>
      </c>
      <c r="E3064" t="s">
        <v>5049</v>
      </c>
      <c r="F3064" s="2" t="s">
        <v>23</v>
      </c>
      <c r="G3064" s="2" t="s">
        <v>75</v>
      </c>
      <c r="H3064" s="2">
        <v>1</v>
      </c>
      <c r="I3064" s="19">
        <v>575.12</v>
      </c>
      <c r="J3064" s="2" t="s">
        <v>5046</v>
      </c>
      <c r="K3064" s="2" t="s">
        <v>16</v>
      </c>
      <c r="L3064" s="2">
        <v>5</v>
      </c>
      <c r="M3064" s="18">
        <f t="shared" si="942"/>
        <v>575.12</v>
      </c>
      <c r="T3064" t="str">
        <f t="shared" si="943"/>
        <v>Completed</v>
      </c>
      <c r="U3064" t="str">
        <f t="shared" si="944"/>
        <v>No</v>
      </c>
      <c r="V3064" t="str">
        <f t="shared" si="945"/>
        <v>No</v>
      </c>
      <c r="X3064">
        <f t="shared" si="946"/>
        <v>595</v>
      </c>
      <c r="Y3064">
        <f t="shared" si="947"/>
        <v>444</v>
      </c>
      <c r="Z3064" s="18">
        <f t="shared" si="948"/>
        <v>594714.6477588166</v>
      </c>
      <c r="AA3064" s="18">
        <f t="shared" si="949"/>
        <v>60882.938065984097</v>
      </c>
      <c r="AB3064" s="17">
        <f t="shared" si="950"/>
        <v>3.804733727810651</v>
      </c>
      <c r="AC3064" s="2" t="s">
        <v>75</v>
      </c>
      <c r="AD3064" s="2" t="s">
        <v>23</v>
      </c>
      <c r="AE3064" t="str">
        <f t="shared" si="951"/>
        <v>Books</v>
      </c>
      <c r="AF3064" t="str">
        <f t="shared" si="952"/>
        <v>Books</v>
      </c>
      <c r="AG3064" t="str" cm="1">
        <f t="array" ref="AG3064">INDEX(AD:AD,ROW())</f>
        <v>Books</v>
      </c>
      <c r="AH3064">
        <f t="shared" si="960"/>
        <v>23</v>
      </c>
      <c r="AI3064" t="str">
        <f t="shared" si="953"/>
        <v>Books</v>
      </c>
      <c r="AK3064">
        <f t="shared" si="954"/>
        <v>2023</v>
      </c>
      <c r="AL3064">
        <f t="shared" si="955"/>
        <v>7</v>
      </c>
      <c r="AM3064">
        <f t="shared" si="956"/>
        <v>3</v>
      </c>
      <c r="AN3064">
        <f t="shared" si="957"/>
        <v>2</v>
      </c>
      <c r="AO3064" t="str">
        <f t="shared" si="958"/>
        <v>Weekday</v>
      </c>
      <c r="AR3064" s="20">
        <f t="shared" si="959"/>
        <v>0</v>
      </c>
    </row>
    <row r="3065" spans="1:44" x14ac:dyDescent="0.35">
      <c r="A3065" t="str">
        <f t="shared" si="941"/>
        <v>CUST3064</v>
      </c>
      <c r="B3065" s="2" t="s">
        <v>3401</v>
      </c>
      <c r="C3065" s="4">
        <v>45729</v>
      </c>
      <c r="D3065" s="2" t="s">
        <v>1170</v>
      </c>
      <c r="E3065" t="s">
        <v>5052</v>
      </c>
      <c r="F3065" s="2" t="s">
        <v>19</v>
      </c>
      <c r="G3065" s="2" t="s">
        <v>49</v>
      </c>
      <c r="H3065" s="2">
        <v>2</v>
      </c>
      <c r="I3065" s="19">
        <v>824.08</v>
      </c>
      <c r="J3065" s="2" t="s">
        <v>50</v>
      </c>
      <c r="K3065" s="2" t="s">
        <v>16</v>
      </c>
      <c r="L3065" s="2">
        <v>1</v>
      </c>
      <c r="M3065" s="18">
        <f t="shared" si="942"/>
        <v>1648.16</v>
      </c>
      <c r="T3065" t="str">
        <f t="shared" si="943"/>
        <v>Completed</v>
      </c>
      <c r="U3065" t="str">
        <f t="shared" si="944"/>
        <v>Yes</v>
      </c>
      <c r="V3065" t="str">
        <f t="shared" si="945"/>
        <v>No</v>
      </c>
      <c r="X3065">
        <f t="shared" si="946"/>
        <v>573</v>
      </c>
      <c r="Y3065">
        <f t="shared" si="947"/>
        <v>450</v>
      </c>
      <c r="Z3065" s="18">
        <f t="shared" si="948"/>
        <v>2759712.3299794244</v>
      </c>
      <c r="AA3065" s="18">
        <f t="shared" si="949"/>
        <v>330643.50635802455</v>
      </c>
      <c r="AB3065" s="17">
        <f t="shared" si="950"/>
        <v>3.8641711229946525</v>
      </c>
      <c r="AC3065" s="2" t="s">
        <v>49</v>
      </c>
      <c r="AD3065" s="2" t="s">
        <v>19</v>
      </c>
      <c r="AE3065" t="str">
        <f t="shared" si="951"/>
        <v>Electronics</v>
      </c>
      <c r="AF3065" t="str">
        <f t="shared" si="952"/>
        <v>Electronics</v>
      </c>
      <c r="AG3065" t="str" cm="1">
        <f t="array" ref="AG3065">INDEX(AD:AD,ROW())</f>
        <v>Electronics</v>
      </c>
      <c r="AH3065">
        <f t="shared" si="960"/>
        <v>12</v>
      </c>
      <c r="AI3065" t="str">
        <f t="shared" si="953"/>
        <v>Electronics</v>
      </c>
      <c r="AK3065">
        <f t="shared" si="954"/>
        <v>2025</v>
      </c>
      <c r="AL3065">
        <f t="shared" si="955"/>
        <v>3</v>
      </c>
      <c r="AM3065">
        <f t="shared" si="956"/>
        <v>13</v>
      </c>
      <c r="AN3065">
        <f t="shared" si="957"/>
        <v>5</v>
      </c>
      <c r="AO3065" t="str">
        <f t="shared" si="958"/>
        <v>Weekday</v>
      </c>
      <c r="AR3065" s="20">
        <f t="shared" si="959"/>
        <v>0</v>
      </c>
    </row>
    <row r="3066" spans="1:44" x14ac:dyDescent="0.35">
      <c r="A3066" t="str">
        <f t="shared" si="941"/>
        <v>CUST3065</v>
      </c>
      <c r="B3066" s="2" t="s">
        <v>3402</v>
      </c>
      <c r="C3066" s="4">
        <v>45205</v>
      </c>
      <c r="D3066" s="2" t="s">
        <v>624</v>
      </c>
      <c r="E3066" t="s">
        <v>5048</v>
      </c>
      <c r="F3066" s="2" t="s">
        <v>19</v>
      </c>
      <c r="G3066" s="2" t="s">
        <v>128</v>
      </c>
      <c r="H3066" s="2">
        <v>1</v>
      </c>
      <c r="I3066" s="19">
        <v>1099.79</v>
      </c>
      <c r="J3066" s="2" t="s">
        <v>5047</v>
      </c>
      <c r="K3066" s="2" t="s">
        <v>16</v>
      </c>
      <c r="L3066" s="2">
        <v>3</v>
      </c>
      <c r="M3066" s="18">
        <f t="shared" si="942"/>
        <v>1099.79</v>
      </c>
      <c r="T3066" t="str">
        <f t="shared" si="943"/>
        <v>Completed</v>
      </c>
      <c r="U3066" t="str">
        <f t="shared" si="944"/>
        <v>Yes</v>
      </c>
      <c r="V3066" t="str">
        <f t="shared" si="945"/>
        <v>No</v>
      </c>
      <c r="X3066">
        <f t="shared" si="946"/>
        <v>590</v>
      </c>
      <c r="Y3066">
        <f t="shared" si="947"/>
        <v>451</v>
      </c>
      <c r="Z3066" s="18">
        <f t="shared" si="948"/>
        <v>2759712.3299794244</v>
      </c>
      <c r="AA3066" s="18">
        <f t="shared" si="949"/>
        <v>330643.50635802455</v>
      </c>
      <c r="AB3066" s="17">
        <f t="shared" si="950"/>
        <v>3.8641711229946525</v>
      </c>
      <c r="AC3066" s="2" t="s">
        <v>128</v>
      </c>
      <c r="AD3066" s="2" t="s">
        <v>19</v>
      </c>
      <c r="AE3066" t="str">
        <f t="shared" si="951"/>
        <v>Electronics</v>
      </c>
      <c r="AF3066" t="str">
        <f t="shared" si="952"/>
        <v>Electronics</v>
      </c>
      <c r="AG3066" t="str" cm="1">
        <f t="array" ref="AG3066">INDEX(AD:AD,ROW())</f>
        <v>Electronics</v>
      </c>
      <c r="AH3066">
        <f t="shared" si="960"/>
        <v>48</v>
      </c>
      <c r="AI3066" t="str">
        <f t="shared" si="953"/>
        <v>Electronics</v>
      </c>
      <c r="AK3066">
        <f t="shared" si="954"/>
        <v>2023</v>
      </c>
      <c r="AL3066">
        <f t="shared" si="955"/>
        <v>10</v>
      </c>
      <c r="AM3066">
        <f t="shared" si="956"/>
        <v>6</v>
      </c>
      <c r="AN3066">
        <f t="shared" si="957"/>
        <v>6</v>
      </c>
      <c r="AO3066" t="str">
        <f t="shared" si="958"/>
        <v>Weekday</v>
      </c>
      <c r="AR3066" s="20">
        <f t="shared" si="959"/>
        <v>0</v>
      </c>
    </row>
    <row r="3067" spans="1:44" x14ac:dyDescent="0.35">
      <c r="A3067" t="str">
        <f t="shared" si="941"/>
        <v>CUST3066</v>
      </c>
      <c r="B3067" s="2" t="s">
        <v>3403</v>
      </c>
      <c r="C3067" s="4">
        <v>45163</v>
      </c>
      <c r="D3067" s="2" t="s">
        <v>632</v>
      </c>
      <c r="E3067" t="s">
        <v>5049</v>
      </c>
      <c r="F3067" s="2" t="s">
        <v>29</v>
      </c>
      <c r="G3067" s="2" t="s">
        <v>121</v>
      </c>
      <c r="H3067" s="2">
        <v>1</v>
      </c>
      <c r="I3067" s="19">
        <v>504.21</v>
      </c>
      <c r="J3067" s="2" t="s">
        <v>15</v>
      </c>
      <c r="K3067" s="2" t="s">
        <v>31</v>
      </c>
      <c r="L3067" s="2">
        <v>4</v>
      </c>
      <c r="M3067" s="18">
        <f t="shared" si="942"/>
        <v>504.21</v>
      </c>
      <c r="T3067" t="str">
        <f t="shared" si="943"/>
        <v>Pending</v>
      </c>
      <c r="U3067" t="str">
        <f t="shared" si="944"/>
        <v>No</v>
      </c>
      <c r="V3067" t="str">
        <f t="shared" si="945"/>
        <v>Yes</v>
      </c>
      <c r="X3067">
        <f t="shared" si="946"/>
        <v>595</v>
      </c>
      <c r="Y3067">
        <f t="shared" si="947"/>
        <v>444</v>
      </c>
      <c r="Z3067" s="18">
        <f t="shared" si="948"/>
        <v>1892867.2841657216</v>
      </c>
      <c r="AA3067" s="18">
        <f t="shared" si="949"/>
        <v>199432.98236095349</v>
      </c>
      <c r="AB3067" s="17">
        <f t="shared" si="950"/>
        <v>3.8949824970828471</v>
      </c>
      <c r="AC3067" s="2" t="s">
        <v>121</v>
      </c>
      <c r="AD3067" s="2" t="s">
        <v>29</v>
      </c>
      <c r="AE3067" t="str">
        <f t="shared" si="951"/>
        <v>Fashion</v>
      </c>
      <c r="AF3067" t="str">
        <f t="shared" si="952"/>
        <v>Fashion</v>
      </c>
      <c r="AG3067" t="str" cm="1">
        <f t="array" ref="AG3067">INDEX(AD:AD,ROW())</f>
        <v>Fashion</v>
      </c>
      <c r="AH3067">
        <f t="shared" si="960"/>
        <v>45</v>
      </c>
      <c r="AI3067" t="str">
        <f t="shared" si="953"/>
        <v>Fashion</v>
      </c>
      <c r="AK3067">
        <f t="shared" si="954"/>
        <v>2023</v>
      </c>
      <c r="AL3067">
        <f t="shared" si="955"/>
        <v>8</v>
      </c>
      <c r="AM3067">
        <f t="shared" si="956"/>
        <v>25</v>
      </c>
      <c r="AN3067">
        <f t="shared" si="957"/>
        <v>6</v>
      </c>
      <c r="AO3067" t="str">
        <f t="shared" si="958"/>
        <v>Weekday</v>
      </c>
      <c r="AR3067" s="20">
        <f t="shared" si="959"/>
        <v>0</v>
      </c>
    </row>
    <row r="3068" spans="1:44" x14ac:dyDescent="0.35">
      <c r="A3068" t="str">
        <f t="shared" si="941"/>
        <v>CUST3067</v>
      </c>
      <c r="B3068" s="2" t="s">
        <v>3404</v>
      </c>
      <c r="C3068" s="4">
        <v>45484</v>
      </c>
      <c r="D3068" s="2" t="s">
        <v>12</v>
      </c>
      <c r="E3068" t="s">
        <v>5053</v>
      </c>
      <c r="F3068" s="2" t="s">
        <v>19</v>
      </c>
      <c r="G3068" s="2" t="s">
        <v>60</v>
      </c>
      <c r="H3068" s="2">
        <v>2</v>
      </c>
      <c r="I3068" s="19">
        <v>3173.87</v>
      </c>
      <c r="J3068" s="2" t="s">
        <v>15</v>
      </c>
      <c r="K3068" s="2" t="s">
        <v>16</v>
      </c>
      <c r="L3068" s="2">
        <v>4</v>
      </c>
      <c r="M3068" s="18">
        <f t="shared" si="942"/>
        <v>6347.74</v>
      </c>
      <c r="T3068" t="str">
        <f t="shared" si="943"/>
        <v>Completed</v>
      </c>
      <c r="U3068" t="str">
        <f t="shared" si="944"/>
        <v>Yes</v>
      </c>
      <c r="V3068" t="str">
        <f t="shared" si="945"/>
        <v>No</v>
      </c>
      <c r="X3068">
        <f t="shared" si="946"/>
        <v>559</v>
      </c>
      <c r="Y3068">
        <f t="shared" si="947"/>
        <v>408</v>
      </c>
      <c r="Z3068" s="18">
        <f t="shared" si="948"/>
        <v>2759712.3299794244</v>
      </c>
      <c r="AA3068" s="18">
        <f t="shared" si="949"/>
        <v>330643.50635802455</v>
      </c>
      <c r="AB3068" s="17">
        <f t="shared" si="950"/>
        <v>3.8641711229946525</v>
      </c>
      <c r="AC3068" s="2" t="s">
        <v>60</v>
      </c>
      <c r="AD3068" s="2" t="s">
        <v>19</v>
      </c>
      <c r="AE3068" t="str">
        <f t="shared" si="951"/>
        <v>Electronics</v>
      </c>
      <c r="AF3068" t="str">
        <f t="shared" si="952"/>
        <v>Electronics</v>
      </c>
      <c r="AG3068" t="str" cm="1">
        <f t="array" ref="AG3068">INDEX(AD:AD,ROW())</f>
        <v>Electronics</v>
      </c>
      <c r="AH3068">
        <f t="shared" si="960"/>
        <v>17</v>
      </c>
      <c r="AI3068" t="str">
        <f t="shared" si="953"/>
        <v>Electronics</v>
      </c>
      <c r="AK3068">
        <f t="shared" si="954"/>
        <v>2024</v>
      </c>
      <c r="AL3068">
        <f t="shared" si="955"/>
        <v>7</v>
      </c>
      <c r="AM3068">
        <f t="shared" si="956"/>
        <v>11</v>
      </c>
      <c r="AN3068">
        <f t="shared" si="957"/>
        <v>5</v>
      </c>
      <c r="AO3068" t="str">
        <f t="shared" si="958"/>
        <v>Weekday</v>
      </c>
      <c r="AR3068" s="20">
        <f t="shared" si="959"/>
        <v>0</v>
      </c>
    </row>
    <row r="3069" spans="1:44" x14ac:dyDescent="0.35">
      <c r="A3069" t="str">
        <f t="shared" si="941"/>
        <v>CUST3068</v>
      </c>
      <c r="B3069" s="2" t="s">
        <v>3405</v>
      </c>
      <c r="C3069" s="4">
        <v>45674</v>
      </c>
      <c r="D3069" s="2" t="s">
        <v>367</v>
      </c>
      <c r="E3069" t="s">
        <v>5055</v>
      </c>
      <c r="F3069" s="2" t="s">
        <v>19</v>
      </c>
      <c r="G3069" s="2" t="s">
        <v>128</v>
      </c>
      <c r="H3069" s="2">
        <v>1</v>
      </c>
      <c r="I3069" s="19">
        <v>1327.56</v>
      </c>
      <c r="J3069" s="2" t="s">
        <v>50</v>
      </c>
      <c r="K3069" s="2" t="s">
        <v>16</v>
      </c>
      <c r="L3069" s="2">
        <v>5</v>
      </c>
      <c r="M3069" s="18">
        <f t="shared" si="942"/>
        <v>1327.56</v>
      </c>
      <c r="T3069" t="str">
        <f t="shared" si="943"/>
        <v>Completed</v>
      </c>
      <c r="U3069" t="str">
        <f t="shared" si="944"/>
        <v>Yes</v>
      </c>
      <c r="V3069" t="str">
        <f t="shared" si="945"/>
        <v>No</v>
      </c>
      <c r="X3069">
        <f t="shared" si="946"/>
        <v>567</v>
      </c>
      <c r="Y3069">
        <f t="shared" si="947"/>
        <v>440</v>
      </c>
      <c r="Z3069" s="18">
        <f t="shared" si="948"/>
        <v>2759712.3299794244</v>
      </c>
      <c r="AA3069" s="18">
        <f t="shared" si="949"/>
        <v>330643.50635802455</v>
      </c>
      <c r="AB3069" s="17">
        <f t="shared" si="950"/>
        <v>3.8641711229946525</v>
      </c>
      <c r="AC3069" s="2" t="s">
        <v>128</v>
      </c>
      <c r="AD3069" s="2" t="s">
        <v>19</v>
      </c>
      <c r="AE3069" t="str">
        <f t="shared" si="951"/>
        <v>Electronics</v>
      </c>
      <c r="AF3069" t="str">
        <f t="shared" si="952"/>
        <v>Electronics</v>
      </c>
      <c r="AG3069" t="str" cm="1">
        <f t="array" ref="AG3069">INDEX(AD:AD,ROW())</f>
        <v>Electronics</v>
      </c>
      <c r="AH3069">
        <f t="shared" si="960"/>
        <v>48</v>
      </c>
      <c r="AI3069" t="str">
        <f t="shared" si="953"/>
        <v>Electronics</v>
      </c>
      <c r="AK3069">
        <f t="shared" si="954"/>
        <v>2025</v>
      </c>
      <c r="AL3069">
        <f t="shared" si="955"/>
        <v>1</v>
      </c>
      <c r="AM3069">
        <f t="shared" si="956"/>
        <v>17</v>
      </c>
      <c r="AN3069">
        <f t="shared" si="957"/>
        <v>6</v>
      </c>
      <c r="AO3069" t="str">
        <f t="shared" si="958"/>
        <v>Weekday</v>
      </c>
      <c r="AR3069" s="20">
        <f t="shared" si="959"/>
        <v>0</v>
      </c>
    </row>
    <row r="3070" spans="1:44" x14ac:dyDescent="0.35">
      <c r="A3070" t="str">
        <f t="shared" si="941"/>
        <v>CUST3069</v>
      </c>
      <c r="B3070" s="2" t="s">
        <v>3406</v>
      </c>
      <c r="C3070" s="4">
        <v>45717</v>
      </c>
      <c r="D3070" s="2" t="s">
        <v>516</v>
      </c>
      <c r="E3070" t="s">
        <v>5053</v>
      </c>
      <c r="F3070" s="2" t="s">
        <v>23</v>
      </c>
      <c r="G3070" s="2" t="s">
        <v>24</v>
      </c>
      <c r="H3070" s="2">
        <v>1</v>
      </c>
      <c r="I3070" s="19">
        <v>234.97</v>
      </c>
      <c r="J3070" s="2" t="s">
        <v>5047</v>
      </c>
      <c r="K3070" s="2" t="s">
        <v>76</v>
      </c>
      <c r="L3070" s="2">
        <v>3</v>
      </c>
      <c r="M3070" s="18">
        <f t="shared" si="942"/>
        <v>234.97</v>
      </c>
      <c r="T3070" t="str">
        <f t="shared" si="943"/>
        <v>Completed</v>
      </c>
      <c r="U3070" t="str">
        <f t="shared" si="944"/>
        <v>No</v>
      </c>
      <c r="V3070" t="str">
        <f t="shared" si="945"/>
        <v>No</v>
      </c>
      <c r="X3070">
        <f t="shared" si="946"/>
        <v>559</v>
      </c>
      <c r="Y3070">
        <f t="shared" si="947"/>
        <v>408</v>
      </c>
      <c r="Z3070" s="18">
        <f t="shared" si="948"/>
        <v>594714.6477588166</v>
      </c>
      <c r="AA3070" s="18">
        <f t="shared" si="949"/>
        <v>60882.938065984097</v>
      </c>
      <c r="AB3070" s="17">
        <f t="shared" si="950"/>
        <v>3.804733727810651</v>
      </c>
      <c r="AC3070" s="2" t="s">
        <v>24</v>
      </c>
      <c r="AD3070" s="2" t="s">
        <v>23</v>
      </c>
      <c r="AE3070" t="str">
        <f t="shared" si="951"/>
        <v>Books</v>
      </c>
      <c r="AF3070" t="str">
        <f t="shared" si="952"/>
        <v>Books</v>
      </c>
      <c r="AG3070" t="str" cm="1">
        <f t="array" ref="AG3070">INDEX(AD:AD,ROW())</f>
        <v>Books</v>
      </c>
      <c r="AH3070">
        <f t="shared" si="960"/>
        <v>4</v>
      </c>
      <c r="AI3070" t="str">
        <f t="shared" si="953"/>
        <v>Books</v>
      </c>
      <c r="AK3070">
        <f t="shared" si="954"/>
        <v>2025</v>
      </c>
      <c r="AL3070">
        <f t="shared" si="955"/>
        <v>3</v>
      </c>
      <c r="AM3070">
        <f t="shared" si="956"/>
        <v>1</v>
      </c>
      <c r="AN3070">
        <f t="shared" si="957"/>
        <v>7</v>
      </c>
      <c r="AO3070" t="str">
        <f t="shared" si="958"/>
        <v>Weekend</v>
      </c>
      <c r="AR3070" s="20">
        <f t="shared" si="959"/>
        <v>1</v>
      </c>
    </row>
    <row r="3071" spans="1:44" x14ac:dyDescent="0.35">
      <c r="A3071" t="str">
        <f t="shared" si="941"/>
        <v>CUST3070</v>
      </c>
      <c r="B3071" s="2" t="s">
        <v>3407</v>
      </c>
      <c r="C3071" s="4">
        <v>45492</v>
      </c>
      <c r="D3071" s="2" t="s">
        <v>290</v>
      </c>
      <c r="E3071" t="s">
        <v>5050</v>
      </c>
      <c r="F3071" s="2" t="s">
        <v>19</v>
      </c>
      <c r="G3071" s="2" t="s">
        <v>49</v>
      </c>
      <c r="H3071" s="2">
        <v>2</v>
      </c>
      <c r="I3071" s="19">
        <v>1673.21</v>
      </c>
      <c r="J3071" s="2" t="s">
        <v>15</v>
      </c>
      <c r="K3071" s="2" t="s">
        <v>76</v>
      </c>
      <c r="L3071" s="2">
        <v>5</v>
      </c>
      <c r="M3071" s="18">
        <f t="shared" si="942"/>
        <v>3346.42</v>
      </c>
      <c r="T3071" t="str">
        <f t="shared" si="943"/>
        <v>Completed</v>
      </c>
      <c r="U3071" t="str">
        <f t="shared" si="944"/>
        <v>No</v>
      </c>
      <c r="V3071" t="str">
        <f t="shared" si="945"/>
        <v>No</v>
      </c>
      <c r="X3071">
        <f t="shared" si="946"/>
        <v>589</v>
      </c>
      <c r="Y3071">
        <f t="shared" si="947"/>
        <v>426</v>
      </c>
      <c r="Z3071" s="18">
        <f t="shared" si="948"/>
        <v>2759712.3299794244</v>
      </c>
      <c r="AA3071" s="18">
        <f t="shared" si="949"/>
        <v>330643.50635802455</v>
      </c>
      <c r="AB3071" s="17">
        <f t="shared" si="950"/>
        <v>3.8641711229946525</v>
      </c>
      <c r="AC3071" s="2" t="s">
        <v>49</v>
      </c>
      <c r="AD3071" s="2" t="s">
        <v>19</v>
      </c>
      <c r="AE3071" t="str">
        <f t="shared" si="951"/>
        <v>Electronics</v>
      </c>
      <c r="AF3071" t="str">
        <f t="shared" si="952"/>
        <v>Electronics</v>
      </c>
      <c r="AG3071" t="str" cm="1">
        <f t="array" ref="AG3071">INDEX(AD:AD,ROW())</f>
        <v>Electronics</v>
      </c>
      <c r="AH3071">
        <f t="shared" si="960"/>
        <v>12</v>
      </c>
      <c r="AI3071" t="str">
        <f t="shared" si="953"/>
        <v>Electronics</v>
      </c>
      <c r="AK3071">
        <f t="shared" si="954"/>
        <v>2024</v>
      </c>
      <c r="AL3071">
        <f t="shared" si="955"/>
        <v>7</v>
      </c>
      <c r="AM3071">
        <f t="shared" si="956"/>
        <v>19</v>
      </c>
      <c r="AN3071">
        <f t="shared" si="957"/>
        <v>6</v>
      </c>
      <c r="AO3071" t="str">
        <f t="shared" si="958"/>
        <v>Weekday</v>
      </c>
      <c r="AR3071" s="20">
        <f t="shared" si="959"/>
        <v>1</v>
      </c>
    </row>
    <row r="3072" spans="1:44" x14ac:dyDescent="0.35">
      <c r="A3072" t="str">
        <f t="shared" si="941"/>
        <v>CUST3071</v>
      </c>
      <c r="B3072" s="2" t="s">
        <v>3408</v>
      </c>
      <c r="C3072" s="4">
        <v>45328</v>
      </c>
      <c r="D3072" s="2" t="s">
        <v>33</v>
      </c>
      <c r="E3072" t="s">
        <v>5050</v>
      </c>
      <c r="F3072" s="2" t="s">
        <v>29</v>
      </c>
      <c r="G3072" s="2" t="s">
        <v>121</v>
      </c>
      <c r="H3072" s="2">
        <v>2</v>
      </c>
      <c r="I3072" s="19">
        <v>2004.65</v>
      </c>
      <c r="J3072" s="2" t="s">
        <v>5046</v>
      </c>
      <c r="K3072" s="2" t="s">
        <v>16</v>
      </c>
      <c r="L3072" s="2">
        <v>5</v>
      </c>
      <c r="M3072" s="18">
        <f t="shared" si="942"/>
        <v>4009.3</v>
      </c>
      <c r="T3072" t="str">
        <f t="shared" si="943"/>
        <v>Completed</v>
      </c>
      <c r="U3072" t="str">
        <f t="shared" si="944"/>
        <v>Yes</v>
      </c>
      <c r="V3072" t="str">
        <f t="shared" si="945"/>
        <v>No</v>
      </c>
      <c r="X3072">
        <f t="shared" si="946"/>
        <v>589</v>
      </c>
      <c r="Y3072">
        <f t="shared" si="947"/>
        <v>426</v>
      </c>
      <c r="Z3072" s="18">
        <f t="shared" si="948"/>
        <v>1892867.2841657216</v>
      </c>
      <c r="AA3072" s="18">
        <f t="shared" si="949"/>
        <v>199432.98236095349</v>
      </c>
      <c r="AB3072" s="17">
        <f t="shared" si="950"/>
        <v>3.8949824970828471</v>
      </c>
      <c r="AC3072" s="2" t="s">
        <v>121</v>
      </c>
      <c r="AD3072" s="2" t="s">
        <v>29</v>
      </c>
      <c r="AE3072" t="str">
        <f t="shared" si="951"/>
        <v>Fashion</v>
      </c>
      <c r="AF3072" t="str">
        <f t="shared" si="952"/>
        <v>Fashion</v>
      </c>
      <c r="AG3072" t="str" cm="1">
        <f t="array" ref="AG3072">INDEX(AD:AD,ROW())</f>
        <v>Fashion</v>
      </c>
      <c r="AH3072">
        <f t="shared" si="960"/>
        <v>45</v>
      </c>
      <c r="AI3072" t="str">
        <f t="shared" si="953"/>
        <v>Fashion</v>
      </c>
      <c r="AK3072">
        <f t="shared" si="954"/>
        <v>2024</v>
      </c>
      <c r="AL3072">
        <f t="shared" si="955"/>
        <v>2</v>
      </c>
      <c r="AM3072">
        <f t="shared" si="956"/>
        <v>6</v>
      </c>
      <c r="AN3072">
        <f t="shared" si="957"/>
        <v>3</v>
      </c>
      <c r="AO3072" t="str">
        <f t="shared" si="958"/>
        <v>Weekday</v>
      </c>
      <c r="AR3072" s="20">
        <f t="shared" si="959"/>
        <v>0</v>
      </c>
    </row>
    <row r="3073" spans="1:44" x14ac:dyDescent="0.35">
      <c r="A3073" t="str">
        <f t="shared" si="941"/>
        <v>CUST3072</v>
      </c>
      <c r="B3073" s="2" t="s">
        <v>3409</v>
      </c>
      <c r="C3073" s="4">
        <v>45799</v>
      </c>
      <c r="D3073" s="2" t="s">
        <v>763</v>
      </c>
      <c r="E3073" t="s">
        <v>5048</v>
      </c>
      <c r="F3073" s="2" t="s">
        <v>29</v>
      </c>
      <c r="G3073" s="2" t="s">
        <v>138</v>
      </c>
      <c r="H3073" s="2">
        <v>1</v>
      </c>
      <c r="I3073" s="19">
        <v>835.31</v>
      </c>
      <c r="J3073" s="2" t="s">
        <v>5046</v>
      </c>
      <c r="K3073" s="2" t="s">
        <v>16</v>
      </c>
      <c r="L3073" s="31"/>
      <c r="M3073" s="18">
        <f t="shared" si="942"/>
        <v>835.31</v>
      </c>
      <c r="T3073" t="str">
        <f t="shared" si="943"/>
        <v>Completed</v>
      </c>
      <c r="U3073" t="str">
        <f t="shared" si="944"/>
        <v>No</v>
      </c>
      <c r="V3073" t="str">
        <f t="shared" si="945"/>
        <v>No</v>
      </c>
      <c r="X3073">
        <f t="shared" si="946"/>
        <v>590</v>
      </c>
      <c r="Y3073">
        <f t="shared" si="947"/>
        <v>451</v>
      </c>
      <c r="Z3073" s="18">
        <f t="shared" si="948"/>
        <v>1892867.2841657216</v>
      </c>
      <c r="AA3073" s="18">
        <f t="shared" si="949"/>
        <v>199432.98236095349</v>
      </c>
      <c r="AB3073" s="17">
        <f t="shared" si="950"/>
        <v>3.8949824970828471</v>
      </c>
      <c r="AC3073" s="2" t="s">
        <v>138</v>
      </c>
      <c r="AD3073" s="2" t="s">
        <v>29</v>
      </c>
      <c r="AE3073" t="str">
        <f t="shared" si="951"/>
        <v>Fashion</v>
      </c>
      <c r="AF3073" t="str">
        <f t="shared" si="952"/>
        <v>Fashion</v>
      </c>
      <c r="AG3073" t="str" cm="1">
        <f t="array" ref="AG3073">INDEX(AD:AD,ROW())</f>
        <v>Fashion</v>
      </c>
      <c r="AH3073">
        <f t="shared" si="960"/>
        <v>53</v>
      </c>
      <c r="AI3073" t="str">
        <f t="shared" si="953"/>
        <v>Fashion</v>
      </c>
      <c r="AK3073">
        <f t="shared" si="954"/>
        <v>2025</v>
      </c>
      <c r="AL3073">
        <f t="shared" si="955"/>
        <v>5</v>
      </c>
      <c r="AM3073">
        <f t="shared" si="956"/>
        <v>22</v>
      </c>
      <c r="AN3073">
        <f t="shared" si="957"/>
        <v>5</v>
      </c>
      <c r="AO3073" t="str">
        <f t="shared" si="958"/>
        <v>Weekday</v>
      </c>
      <c r="AR3073" s="20">
        <f t="shared" si="959"/>
        <v>0</v>
      </c>
    </row>
    <row r="3074" spans="1:44" x14ac:dyDescent="0.35">
      <c r="A3074" t="str">
        <f t="shared" si="941"/>
        <v>CUST3073</v>
      </c>
      <c r="B3074" s="2" t="s">
        <v>3410</v>
      </c>
      <c r="C3074" s="4">
        <v>45267</v>
      </c>
      <c r="D3074" s="2" t="s">
        <v>190</v>
      </c>
      <c r="E3074" t="s">
        <v>5049</v>
      </c>
      <c r="F3074" s="2" t="s">
        <v>42</v>
      </c>
      <c r="G3074" s="2" t="s">
        <v>188</v>
      </c>
      <c r="H3074" s="2">
        <v>2</v>
      </c>
      <c r="I3074" s="19">
        <v>1376.4</v>
      </c>
      <c r="J3074" s="2" t="s">
        <v>15</v>
      </c>
      <c r="K3074" s="2" t="s">
        <v>16</v>
      </c>
      <c r="L3074" s="2">
        <v>4</v>
      </c>
      <c r="M3074" s="18">
        <f t="shared" si="942"/>
        <v>2752.8</v>
      </c>
      <c r="T3074" t="str">
        <f t="shared" si="943"/>
        <v>Completed</v>
      </c>
      <c r="U3074" t="str">
        <f t="shared" si="944"/>
        <v>Yes</v>
      </c>
      <c r="V3074" t="str">
        <f t="shared" si="945"/>
        <v>No</v>
      </c>
      <c r="X3074">
        <f t="shared" si="946"/>
        <v>595</v>
      </c>
      <c r="Y3074">
        <f t="shared" si="947"/>
        <v>444</v>
      </c>
      <c r="Z3074" s="18">
        <f t="shared" si="948"/>
        <v>1098537.4901531704</v>
      </c>
      <c r="AA3074" s="18">
        <f t="shared" si="949"/>
        <v>96724.388030634553</v>
      </c>
      <c r="AB3074" s="17">
        <f t="shared" si="950"/>
        <v>3.9001122334455669</v>
      </c>
      <c r="AC3074" s="2" t="s">
        <v>188</v>
      </c>
      <c r="AD3074" s="2" t="s">
        <v>42</v>
      </c>
      <c r="AE3074" t="str">
        <f t="shared" si="951"/>
        <v>Beauty</v>
      </c>
      <c r="AF3074" t="str">
        <f t="shared" si="952"/>
        <v>Beauty</v>
      </c>
      <c r="AG3074" t="str" cm="1">
        <f t="array" ref="AG3074">INDEX(AD:AD,ROW())</f>
        <v>Beauty</v>
      </c>
      <c r="AH3074">
        <f t="shared" si="960"/>
        <v>80</v>
      </c>
      <c r="AI3074" t="str">
        <f t="shared" si="953"/>
        <v>Beauty</v>
      </c>
      <c r="AK3074">
        <f t="shared" si="954"/>
        <v>2023</v>
      </c>
      <c r="AL3074">
        <f t="shared" si="955"/>
        <v>12</v>
      </c>
      <c r="AM3074">
        <f t="shared" si="956"/>
        <v>7</v>
      </c>
      <c r="AN3074">
        <f t="shared" si="957"/>
        <v>5</v>
      </c>
      <c r="AO3074" t="str">
        <f t="shared" si="958"/>
        <v>Weekday</v>
      </c>
      <c r="AR3074" s="20">
        <f t="shared" si="959"/>
        <v>0</v>
      </c>
    </row>
    <row r="3075" spans="1:44" x14ac:dyDescent="0.35">
      <c r="A3075" t="str">
        <f t="shared" ref="A3075:A3138" si="961">"CUST"&amp;TEXT(ROW()-1,"0000")</f>
        <v>CUST3074</v>
      </c>
      <c r="B3075" s="2" t="s">
        <v>3411</v>
      </c>
      <c r="C3075" s="4">
        <v>45320</v>
      </c>
      <c r="D3075" s="2" t="s">
        <v>114</v>
      </c>
      <c r="E3075" t="s">
        <v>5055</v>
      </c>
      <c r="F3075" s="2" t="s">
        <v>19</v>
      </c>
      <c r="G3075" s="2" t="s">
        <v>49</v>
      </c>
      <c r="H3075" s="2">
        <v>3</v>
      </c>
      <c r="I3075" s="19">
        <v>3425</v>
      </c>
      <c r="J3075" s="2" t="s">
        <v>20</v>
      </c>
      <c r="K3075" s="2" t="s">
        <v>16</v>
      </c>
      <c r="L3075" s="2">
        <v>4</v>
      </c>
      <c r="M3075" s="18">
        <f t="shared" ref="M3075:M3138" si="962">H3075*I3075</f>
        <v>10275</v>
      </c>
      <c r="T3075" t="str">
        <f t="shared" ref="T3075:T3138" si="963">IF(K3075="Cancelled","Lost Sale",IF(K3075="Pending","Pending","Completed"))</f>
        <v>Completed</v>
      </c>
      <c r="U3075" t="str">
        <f t="shared" ref="U3075:U3138" si="964">IF(AND(K3075="Delivered",M3075&gt;1000),"Yes","No")</f>
        <v>Yes</v>
      </c>
      <c r="V3075" t="str">
        <f t="shared" ref="V3075:V3138" si="965">IF(OR(K3075="Cancelled",K3075="Pending"),"Yes","No")</f>
        <v>No</v>
      </c>
      <c r="X3075">
        <f t="shared" ref="X3075:X3138" si="966">COUNTIF($E$2:$E$4701,E3075)</f>
        <v>567</v>
      </c>
      <c r="Y3075">
        <f t="shared" ref="Y3075:Y3138" si="967">COUNTIFS($E$2:$E$4701,E3075,$K$2:$K$4701,"Delivered")</f>
        <v>440</v>
      </c>
      <c r="Z3075" s="18">
        <f t="shared" ref="Z3075:Z3138" si="968">SUMIF($F$2:$F$4701,F3075,$M$2:$M$4701)</f>
        <v>2759712.3299794244</v>
      </c>
      <c r="AA3075" s="18">
        <f t="shared" ref="AA3075:AA3138" si="969">SUMIFS($M$2:$M$4701,$F$2:$F$4701,F3075,$K$2:$K$4701,"Pending")</f>
        <v>330643.50635802455</v>
      </c>
      <c r="AB3075" s="17">
        <f t="shared" ref="AB3075:AB3138" si="970">AVERAGEIF($F$2:$F$4701,F3075,$L$2:$L$4701)</f>
        <v>3.8641711229946525</v>
      </c>
      <c r="AC3075" s="2" t="s">
        <v>49</v>
      </c>
      <c r="AD3075" s="2" t="s">
        <v>19</v>
      </c>
      <c r="AE3075" t="str">
        <f t="shared" ref="AE3075:AE3138" si="971">VLOOKUP(G3075,$AC$2:$AD$4738,2,FALSE)</f>
        <v>Electronics</v>
      </c>
      <c r="AF3075" t="str">
        <f t="shared" ref="AF3075:AF3138" si="972">_xlfn.XLOOKUP(G3075,AC:AC,AD:AD)</f>
        <v>Electronics</v>
      </c>
      <c r="AG3075" t="str" cm="1">
        <f t="array" ref="AG3075">INDEX(AD:AD,ROW())</f>
        <v>Electronics</v>
      </c>
      <c r="AH3075">
        <f t="shared" si="960"/>
        <v>12</v>
      </c>
      <c r="AI3075" t="str">
        <f t="shared" ref="AI3075:AI3138" si="973">INDEX(AD:AD,MATCH(G3075,AC:AC,0))</f>
        <v>Electronics</v>
      </c>
      <c r="AK3075">
        <f t="shared" ref="AK3075:AK3138" si="974">YEAR(C3075)</f>
        <v>2024</v>
      </c>
      <c r="AL3075">
        <f t="shared" ref="AL3075:AL3138" si="975">MONTH(C3075)</f>
        <v>1</v>
      </c>
      <c r="AM3075">
        <f t="shared" ref="AM3075:AM3138" si="976">DAY(C3075)</f>
        <v>29</v>
      </c>
      <c r="AN3075">
        <f t="shared" ref="AN3075:AN3138" si="977">WEEKDAY(C3075)</f>
        <v>2</v>
      </c>
      <c r="AO3075" t="str">
        <f t="shared" ref="AO3075:AO3138" si="978">IF(WEEKDAY(C3075,2)&gt;5,"Weekend","Weekday")</f>
        <v>Weekday</v>
      </c>
      <c r="AR3075" s="20">
        <f t="shared" ref="AR3075:AR3138" si="979">IF(OR(K3075="Cancelled",K3075="Returned"),1,0)</f>
        <v>0</v>
      </c>
    </row>
    <row r="3076" spans="1:44" x14ac:dyDescent="0.35">
      <c r="A3076" t="str">
        <f t="shared" si="961"/>
        <v>CUST3075</v>
      </c>
      <c r="B3076" s="2" t="s">
        <v>3412</v>
      </c>
      <c r="C3076" s="4">
        <v>45360</v>
      </c>
      <c r="D3076" s="2" t="s">
        <v>460</v>
      </c>
      <c r="E3076" t="s">
        <v>5052</v>
      </c>
      <c r="F3076" s="2" t="s">
        <v>42</v>
      </c>
      <c r="G3076" s="2" t="s">
        <v>5044</v>
      </c>
      <c r="H3076" s="2">
        <v>2</v>
      </c>
      <c r="I3076" s="19">
        <v>1336.48</v>
      </c>
      <c r="J3076" s="2" t="s">
        <v>50</v>
      </c>
      <c r="K3076" s="2" t="s">
        <v>16</v>
      </c>
      <c r="L3076" s="2">
        <v>5</v>
      </c>
      <c r="M3076" s="18">
        <f t="shared" si="962"/>
        <v>2672.96</v>
      </c>
      <c r="T3076" t="str">
        <f t="shared" si="963"/>
        <v>Completed</v>
      </c>
      <c r="U3076" t="str">
        <f t="shared" si="964"/>
        <v>Yes</v>
      </c>
      <c r="V3076" t="str">
        <f t="shared" si="965"/>
        <v>No</v>
      </c>
      <c r="X3076">
        <f t="shared" si="966"/>
        <v>573</v>
      </c>
      <c r="Y3076">
        <f t="shared" si="967"/>
        <v>450</v>
      </c>
      <c r="Z3076" s="18">
        <f t="shared" si="968"/>
        <v>1098537.4901531704</v>
      </c>
      <c r="AA3076" s="18">
        <f t="shared" si="969"/>
        <v>96724.388030634553</v>
      </c>
      <c r="AB3076" s="17">
        <f t="shared" si="970"/>
        <v>3.9001122334455669</v>
      </c>
      <c r="AC3076" s="2" t="s">
        <v>5044</v>
      </c>
      <c r="AD3076" s="2" t="s">
        <v>42</v>
      </c>
      <c r="AE3076" t="str">
        <f t="shared" si="971"/>
        <v>Beauty</v>
      </c>
      <c r="AF3076" t="str">
        <f t="shared" si="972"/>
        <v>Beauty</v>
      </c>
      <c r="AG3076" t="str" cm="1">
        <f t="array" ref="AG3076">INDEX(AD:AD,ROW())</f>
        <v>Beauty</v>
      </c>
      <c r="AH3076">
        <f t="shared" si="960"/>
        <v>64</v>
      </c>
      <c r="AI3076" t="str">
        <f t="shared" si="973"/>
        <v>Beauty</v>
      </c>
      <c r="AK3076">
        <f t="shared" si="974"/>
        <v>2024</v>
      </c>
      <c r="AL3076">
        <f t="shared" si="975"/>
        <v>3</v>
      </c>
      <c r="AM3076">
        <f t="shared" si="976"/>
        <v>9</v>
      </c>
      <c r="AN3076">
        <f t="shared" si="977"/>
        <v>7</v>
      </c>
      <c r="AO3076" t="str">
        <f t="shared" si="978"/>
        <v>Weekend</v>
      </c>
      <c r="AR3076" s="20">
        <f t="shared" si="979"/>
        <v>0</v>
      </c>
    </row>
    <row r="3077" spans="1:44" x14ac:dyDescent="0.35">
      <c r="A3077" t="str">
        <f t="shared" si="961"/>
        <v>CUST3076</v>
      </c>
      <c r="B3077" s="2" t="s">
        <v>3413</v>
      </c>
      <c r="C3077" s="4">
        <v>45618</v>
      </c>
      <c r="D3077" s="2" t="s">
        <v>715</v>
      </c>
      <c r="E3077" t="s">
        <v>5050</v>
      </c>
      <c r="F3077" s="2" t="s">
        <v>42</v>
      </c>
      <c r="G3077" s="2" t="s">
        <v>188</v>
      </c>
      <c r="H3077" s="2">
        <v>3</v>
      </c>
      <c r="I3077" s="19">
        <v>1162.56</v>
      </c>
      <c r="J3077" s="2" t="s">
        <v>5046</v>
      </c>
      <c r="K3077" s="2" t="s">
        <v>16</v>
      </c>
      <c r="L3077" s="2">
        <v>3</v>
      </c>
      <c r="M3077" s="18">
        <f t="shared" si="962"/>
        <v>3487.68</v>
      </c>
      <c r="T3077" t="str">
        <f t="shared" si="963"/>
        <v>Completed</v>
      </c>
      <c r="U3077" t="str">
        <f t="shared" si="964"/>
        <v>Yes</v>
      </c>
      <c r="V3077" t="str">
        <f t="shared" si="965"/>
        <v>No</v>
      </c>
      <c r="X3077">
        <f t="shared" si="966"/>
        <v>589</v>
      </c>
      <c r="Y3077">
        <f t="shared" si="967"/>
        <v>426</v>
      </c>
      <c r="Z3077" s="18">
        <f t="shared" si="968"/>
        <v>1098537.4901531704</v>
      </c>
      <c r="AA3077" s="18">
        <f t="shared" si="969"/>
        <v>96724.388030634553</v>
      </c>
      <c r="AB3077" s="17">
        <f t="shared" si="970"/>
        <v>3.9001122334455669</v>
      </c>
      <c r="AC3077" s="2" t="s">
        <v>188</v>
      </c>
      <c r="AD3077" s="2" t="s">
        <v>42</v>
      </c>
      <c r="AE3077" t="str">
        <f t="shared" si="971"/>
        <v>Beauty</v>
      </c>
      <c r="AF3077" t="str">
        <f t="shared" si="972"/>
        <v>Beauty</v>
      </c>
      <c r="AG3077" t="str" cm="1">
        <f t="array" ref="AG3077">INDEX(AD:AD,ROW())</f>
        <v>Beauty</v>
      </c>
      <c r="AH3077">
        <f t="shared" si="960"/>
        <v>80</v>
      </c>
      <c r="AI3077" t="str">
        <f t="shared" si="973"/>
        <v>Beauty</v>
      </c>
      <c r="AK3077">
        <f t="shared" si="974"/>
        <v>2024</v>
      </c>
      <c r="AL3077">
        <f t="shared" si="975"/>
        <v>11</v>
      </c>
      <c r="AM3077">
        <f t="shared" si="976"/>
        <v>22</v>
      </c>
      <c r="AN3077">
        <f t="shared" si="977"/>
        <v>6</v>
      </c>
      <c r="AO3077" t="str">
        <f t="shared" si="978"/>
        <v>Weekday</v>
      </c>
      <c r="AR3077" s="20">
        <f t="shared" si="979"/>
        <v>0</v>
      </c>
    </row>
    <row r="3078" spans="1:44" x14ac:dyDescent="0.35">
      <c r="A3078" t="str">
        <f t="shared" si="961"/>
        <v>CUST3077</v>
      </c>
      <c r="B3078" s="2" t="s">
        <v>3414</v>
      </c>
      <c r="C3078" s="4">
        <v>45768</v>
      </c>
      <c r="D3078" s="2" t="s">
        <v>537</v>
      </c>
      <c r="E3078" t="s">
        <v>5054</v>
      </c>
      <c r="F3078" s="2" t="s">
        <v>23</v>
      </c>
      <c r="G3078" s="2" t="s">
        <v>75</v>
      </c>
      <c r="H3078" s="2">
        <v>1</v>
      </c>
      <c r="I3078" s="19">
        <v>566.86</v>
      </c>
      <c r="J3078" s="2" t="s">
        <v>15</v>
      </c>
      <c r="K3078" s="2" t="s">
        <v>76</v>
      </c>
      <c r="L3078" s="2">
        <v>5</v>
      </c>
      <c r="M3078" s="18">
        <f t="shared" si="962"/>
        <v>566.86</v>
      </c>
      <c r="T3078" t="str">
        <f t="shared" si="963"/>
        <v>Completed</v>
      </c>
      <c r="U3078" t="str">
        <f t="shared" si="964"/>
        <v>No</v>
      </c>
      <c r="V3078" t="str">
        <f t="shared" si="965"/>
        <v>No</v>
      </c>
      <c r="X3078">
        <f t="shared" si="966"/>
        <v>558</v>
      </c>
      <c r="Y3078">
        <f t="shared" si="967"/>
        <v>430</v>
      </c>
      <c r="Z3078" s="18">
        <f t="shared" si="968"/>
        <v>594714.6477588166</v>
      </c>
      <c r="AA3078" s="18">
        <f t="shared" si="969"/>
        <v>60882.938065984097</v>
      </c>
      <c r="AB3078" s="17">
        <f t="shared" si="970"/>
        <v>3.804733727810651</v>
      </c>
      <c r="AC3078" s="2" t="s">
        <v>75</v>
      </c>
      <c r="AD3078" s="2" t="s">
        <v>23</v>
      </c>
      <c r="AE3078" t="str">
        <f t="shared" si="971"/>
        <v>Books</v>
      </c>
      <c r="AF3078" t="str">
        <f t="shared" si="972"/>
        <v>Books</v>
      </c>
      <c r="AG3078" t="str" cm="1">
        <f t="array" ref="AG3078">INDEX(AD:AD,ROW())</f>
        <v>Books</v>
      </c>
      <c r="AH3078">
        <f t="shared" si="960"/>
        <v>23</v>
      </c>
      <c r="AI3078" t="str">
        <f t="shared" si="973"/>
        <v>Books</v>
      </c>
      <c r="AK3078">
        <f t="shared" si="974"/>
        <v>2025</v>
      </c>
      <c r="AL3078">
        <f t="shared" si="975"/>
        <v>4</v>
      </c>
      <c r="AM3078">
        <f t="shared" si="976"/>
        <v>21</v>
      </c>
      <c r="AN3078">
        <f t="shared" si="977"/>
        <v>2</v>
      </c>
      <c r="AO3078" t="str">
        <f t="shared" si="978"/>
        <v>Weekday</v>
      </c>
      <c r="AR3078" s="20">
        <f t="shared" si="979"/>
        <v>1</v>
      </c>
    </row>
    <row r="3079" spans="1:44" x14ac:dyDescent="0.35">
      <c r="A3079" t="str">
        <f t="shared" si="961"/>
        <v>CUST3078</v>
      </c>
      <c r="B3079" s="2" t="s">
        <v>3415</v>
      </c>
      <c r="C3079" s="4">
        <v>45290</v>
      </c>
      <c r="D3079" s="2" t="s">
        <v>186</v>
      </c>
      <c r="E3079" t="s">
        <v>5052</v>
      </c>
      <c r="F3079" s="2" t="s">
        <v>42</v>
      </c>
      <c r="G3079" s="2" t="s">
        <v>5044</v>
      </c>
      <c r="H3079" s="2">
        <v>1</v>
      </c>
      <c r="I3079" s="19">
        <v>612.94000000000005</v>
      </c>
      <c r="J3079" s="2" t="s">
        <v>15</v>
      </c>
      <c r="K3079" s="2" t="s">
        <v>16</v>
      </c>
      <c r="L3079" s="2">
        <v>5</v>
      </c>
      <c r="M3079" s="18">
        <f t="shared" si="962"/>
        <v>612.94000000000005</v>
      </c>
      <c r="T3079" t="str">
        <f t="shared" si="963"/>
        <v>Completed</v>
      </c>
      <c r="U3079" t="str">
        <f t="shared" si="964"/>
        <v>No</v>
      </c>
      <c r="V3079" t="str">
        <f t="shared" si="965"/>
        <v>No</v>
      </c>
      <c r="X3079">
        <f t="shared" si="966"/>
        <v>573</v>
      </c>
      <c r="Y3079">
        <f t="shared" si="967"/>
        <v>450</v>
      </c>
      <c r="Z3079" s="18">
        <f t="shared" si="968"/>
        <v>1098537.4901531704</v>
      </c>
      <c r="AA3079" s="18">
        <f t="shared" si="969"/>
        <v>96724.388030634553</v>
      </c>
      <c r="AB3079" s="17">
        <f t="shared" si="970"/>
        <v>3.9001122334455669</v>
      </c>
      <c r="AC3079" s="2" t="s">
        <v>5044</v>
      </c>
      <c r="AD3079" s="2" t="s">
        <v>42</v>
      </c>
      <c r="AE3079" t="str">
        <f t="shared" si="971"/>
        <v>Beauty</v>
      </c>
      <c r="AF3079" t="str">
        <f t="shared" si="972"/>
        <v>Beauty</v>
      </c>
      <c r="AG3079" t="str" cm="1">
        <f t="array" ref="AG3079">INDEX(AD:AD,ROW())</f>
        <v>Beauty</v>
      </c>
      <c r="AH3079">
        <f t="shared" si="960"/>
        <v>64</v>
      </c>
      <c r="AI3079" t="str">
        <f t="shared" si="973"/>
        <v>Beauty</v>
      </c>
      <c r="AK3079">
        <f t="shared" si="974"/>
        <v>2023</v>
      </c>
      <c r="AL3079">
        <f t="shared" si="975"/>
        <v>12</v>
      </c>
      <c r="AM3079">
        <f t="shared" si="976"/>
        <v>30</v>
      </c>
      <c r="AN3079">
        <f t="shared" si="977"/>
        <v>7</v>
      </c>
      <c r="AO3079" t="str">
        <f t="shared" si="978"/>
        <v>Weekend</v>
      </c>
      <c r="AR3079" s="20">
        <f t="shared" si="979"/>
        <v>0</v>
      </c>
    </row>
    <row r="3080" spans="1:44" x14ac:dyDescent="0.35">
      <c r="A3080" t="str">
        <f t="shared" si="961"/>
        <v>CUST3079</v>
      </c>
      <c r="B3080" s="2" t="s">
        <v>3416</v>
      </c>
      <c r="C3080" s="4">
        <v>44953</v>
      </c>
      <c r="D3080" s="2" t="s">
        <v>86</v>
      </c>
      <c r="E3080" t="s">
        <v>5051</v>
      </c>
      <c r="F3080" s="2" t="s">
        <v>19</v>
      </c>
      <c r="G3080" s="2" t="s">
        <v>5039</v>
      </c>
      <c r="H3080" s="2">
        <v>2</v>
      </c>
      <c r="I3080" s="19">
        <v>843.44</v>
      </c>
      <c r="J3080" s="2" t="s">
        <v>5047</v>
      </c>
      <c r="K3080" s="2" t="s">
        <v>16</v>
      </c>
      <c r="L3080" s="2">
        <v>4</v>
      </c>
      <c r="M3080" s="18">
        <f t="shared" si="962"/>
        <v>1686.88</v>
      </c>
      <c r="T3080" t="str">
        <f t="shared" si="963"/>
        <v>Completed</v>
      </c>
      <c r="U3080" t="str">
        <f t="shared" si="964"/>
        <v>Yes</v>
      </c>
      <c r="V3080" t="str">
        <f t="shared" si="965"/>
        <v>No</v>
      </c>
      <c r="X3080">
        <f t="shared" si="966"/>
        <v>619</v>
      </c>
      <c r="Y3080">
        <f t="shared" si="967"/>
        <v>468</v>
      </c>
      <c r="Z3080" s="18">
        <f t="shared" si="968"/>
        <v>2759712.3299794244</v>
      </c>
      <c r="AA3080" s="18">
        <f t="shared" si="969"/>
        <v>330643.50635802455</v>
      </c>
      <c r="AB3080" s="17">
        <f t="shared" si="970"/>
        <v>3.8641711229946525</v>
      </c>
      <c r="AC3080" s="2" t="s">
        <v>5039</v>
      </c>
      <c r="AD3080" s="2" t="s">
        <v>19</v>
      </c>
      <c r="AE3080" t="str">
        <f t="shared" si="971"/>
        <v>Electronics</v>
      </c>
      <c r="AF3080" t="str">
        <f t="shared" si="972"/>
        <v>Electronics</v>
      </c>
      <c r="AG3080" t="str" cm="1">
        <f t="array" ref="AG3080">INDEX(AD:AD,ROW())</f>
        <v>Electronics</v>
      </c>
      <c r="AH3080">
        <f t="shared" si="960"/>
        <v>3</v>
      </c>
      <c r="AI3080" t="str">
        <f t="shared" si="973"/>
        <v>Electronics</v>
      </c>
      <c r="AK3080">
        <f t="shared" si="974"/>
        <v>2023</v>
      </c>
      <c r="AL3080">
        <f t="shared" si="975"/>
        <v>1</v>
      </c>
      <c r="AM3080">
        <f t="shared" si="976"/>
        <v>27</v>
      </c>
      <c r="AN3080">
        <f t="shared" si="977"/>
        <v>6</v>
      </c>
      <c r="AO3080" t="str">
        <f t="shared" si="978"/>
        <v>Weekday</v>
      </c>
      <c r="AR3080" s="20">
        <f t="shared" si="979"/>
        <v>0</v>
      </c>
    </row>
    <row r="3081" spans="1:44" x14ac:dyDescent="0.35">
      <c r="A3081" t="str">
        <f t="shared" si="961"/>
        <v>CUST3080</v>
      </c>
      <c r="B3081" s="2" t="s">
        <v>3417</v>
      </c>
      <c r="C3081" s="4">
        <v>45656</v>
      </c>
      <c r="D3081" s="2" t="s">
        <v>1174</v>
      </c>
      <c r="E3081" t="s">
        <v>5051</v>
      </c>
      <c r="F3081" s="2" t="s">
        <v>29</v>
      </c>
      <c r="G3081" s="2" t="s">
        <v>5043</v>
      </c>
      <c r="H3081" s="2">
        <v>1</v>
      </c>
      <c r="I3081" s="19">
        <v>1639.77</v>
      </c>
      <c r="J3081" s="2" t="s">
        <v>50</v>
      </c>
      <c r="K3081" s="2" t="s">
        <v>16</v>
      </c>
      <c r="L3081" s="2">
        <v>4</v>
      </c>
      <c r="M3081" s="18">
        <f t="shared" si="962"/>
        <v>1639.77</v>
      </c>
      <c r="T3081" t="str">
        <f t="shared" si="963"/>
        <v>Completed</v>
      </c>
      <c r="U3081" t="str">
        <f t="shared" si="964"/>
        <v>Yes</v>
      </c>
      <c r="V3081" t="str">
        <f t="shared" si="965"/>
        <v>No</v>
      </c>
      <c r="X3081">
        <f t="shared" si="966"/>
        <v>619</v>
      </c>
      <c r="Y3081">
        <f t="shared" si="967"/>
        <v>468</v>
      </c>
      <c r="Z3081" s="18">
        <f t="shared" si="968"/>
        <v>1892867.2841657216</v>
      </c>
      <c r="AA3081" s="18">
        <f t="shared" si="969"/>
        <v>199432.98236095349</v>
      </c>
      <c r="AB3081" s="17">
        <f t="shared" si="970"/>
        <v>3.8949824970828471</v>
      </c>
      <c r="AC3081" s="2" t="s">
        <v>5043</v>
      </c>
      <c r="AD3081" s="2" t="s">
        <v>29</v>
      </c>
      <c r="AE3081" t="str">
        <f t="shared" si="971"/>
        <v>Fashion</v>
      </c>
      <c r="AF3081" t="str">
        <f t="shared" si="972"/>
        <v>Fashion</v>
      </c>
      <c r="AG3081" t="str" cm="1">
        <f t="array" ref="AG3081">INDEX(AD:AD,ROW())</f>
        <v>Fashion</v>
      </c>
      <c r="AH3081">
        <f t="shared" ref="AH3081:AH3144" si="980">MATCH(G3081,AC:AC,0)</f>
        <v>55</v>
      </c>
      <c r="AI3081" t="str">
        <f t="shared" si="973"/>
        <v>Fashion</v>
      </c>
      <c r="AK3081">
        <f t="shared" si="974"/>
        <v>2024</v>
      </c>
      <c r="AL3081">
        <f t="shared" si="975"/>
        <v>12</v>
      </c>
      <c r="AM3081">
        <f t="shared" si="976"/>
        <v>30</v>
      </c>
      <c r="AN3081">
        <f t="shared" si="977"/>
        <v>2</v>
      </c>
      <c r="AO3081" t="str">
        <f t="shared" si="978"/>
        <v>Weekday</v>
      </c>
      <c r="AR3081" s="20">
        <f t="shared" si="979"/>
        <v>0</v>
      </c>
    </row>
    <row r="3082" spans="1:44" x14ac:dyDescent="0.35">
      <c r="A3082" t="str">
        <f t="shared" si="961"/>
        <v>CUST3081</v>
      </c>
      <c r="B3082" s="2" t="s">
        <v>3418</v>
      </c>
      <c r="C3082" s="4">
        <v>45427</v>
      </c>
      <c r="D3082" s="2" t="s">
        <v>156</v>
      </c>
      <c r="E3082" t="s">
        <v>5053</v>
      </c>
      <c r="F3082" s="2" t="s">
        <v>29</v>
      </c>
      <c r="G3082" s="2" t="s">
        <v>138</v>
      </c>
      <c r="H3082" s="2">
        <v>1</v>
      </c>
      <c r="I3082" s="19">
        <v>1834.1</v>
      </c>
      <c r="J3082" s="2" t="s">
        <v>15</v>
      </c>
      <c r="K3082" s="2" t="s">
        <v>16</v>
      </c>
      <c r="L3082" s="2">
        <v>5</v>
      </c>
      <c r="M3082" s="18">
        <f t="shared" si="962"/>
        <v>1834.1</v>
      </c>
      <c r="T3082" t="str">
        <f t="shared" si="963"/>
        <v>Completed</v>
      </c>
      <c r="U3082" t="str">
        <f t="shared" si="964"/>
        <v>Yes</v>
      </c>
      <c r="V3082" t="str">
        <f t="shared" si="965"/>
        <v>No</v>
      </c>
      <c r="X3082">
        <f t="shared" si="966"/>
        <v>559</v>
      </c>
      <c r="Y3082">
        <f t="shared" si="967"/>
        <v>408</v>
      </c>
      <c r="Z3082" s="18">
        <f t="shared" si="968"/>
        <v>1892867.2841657216</v>
      </c>
      <c r="AA3082" s="18">
        <f t="shared" si="969"/>
        <v>199432.98236095349</v>
      </c>
      <c r="AB3082" s="17">
        <f t="shared" si="970"/>
        <v>3.8949824970828471</v>
      </c>
      <c r="AC3082" s="2" t="s">
        <v>138</v>
      </c>
      <c r="AD3082" s="2" t="s">
        <v>29</v>
      </c>
      <c r="AE3082" t="str">
        <f t="shared" si="971"/>
        <v>Fashion</v>
      </c>
      <c r="AF3082" t="str">
        <f t="shared" si="972"/>
        <v>Fashion</v>
      </c>
      <c r="AG3082" t="str" cm="1">
        <f t="array" ref="AG3082">INDEX(AD:AD,ROW())</f>
        <v>Fashion</v>
      </c>
      <c r="AH3082">
        <f t="shared" si="980"/>
        <v>53</v>
      </c>
      <c r="AI3082" t="str">
        <f t="shared" si="973"/>
        <v>Fashion</v>
      </c>
      <c r="AK3082">
        <f t="shared" si="974"/>
        <v>2024</v>
      </c>
      <c r="AL3082">
        <f t="shared" si="975"/>
        <v>5</v>
      </c>
      <c r="AM3082">
        <f t="shared" si="976"/>
        <v>15</v>
      </c>
      <c r="AN3082">
        <f t="shared" si="977"/>
        <v>4</v>
      </c>
      <c r="AO3082" t="str">
        <f t="shared" si="978"/>
        <v>Weekday</v>
      </c>
      <c r="AR3082" s="20">
        <f t="shared" si="979"/>
        <v>0</v>
      </c>
    </row>
    <row r="3083" spans="1:44" x14ac:dyDescent="0.35">
      <c r="A3083" t="str">
        <f t="shared" si="961"/>
        <v>CUST3082</v>
      </c>
      <c r="B3083" s="2" t="s">
        <v>3419</v>
      </c>
      <c r="C3083" s="4">
        <v>45072</v>
      </c>
      <c r="D3083" s="2" t="s">
        <v>125</v>
      </c>
      <c r="E3083" t="s">
        <v>5053</v>
      </c>
      <c r="F3083" s="2" t="s">
        <v>23</v>
      </c>
      <c r="G3083" s="2" t="s">
        <v>46</v>
      </c>
      <c r="H3083" s="2">
        <v>1</v>
      </c>
      <c r="I3083" s="19">
        <v>439.2</v>
      </c>
      <c r="J3083" s="2" t="s">
        <v>50</v>
      </c>
      <c r="K3083" s="2" t="s">
        <v>16</v>
      </c>
      <c r="L3083" s="2">
        <v>5</v>
      </c>
      <c r="M3083" s="18">
        <f t="shared" si="962"/>
        <v>439.2</v>
      </c>
      <c r="T3083" t="str">
        <f t="shared" si="963"/>
        <v>Completed</v>
      </c>
      <c r="U3083" t="str">
        <f t="shared" si="964"/>
        <v>No</v>
      </c>
      <c r="V3083" t="str">
        <f t="shared" si="965"/>
        <v>No</v>
      </c>
      <c r="X3083">
        <f t="shared" si="966"/>
        <v>559</v>
      </c>
      <c r="Y3083">
        <f t="shared" si="967"/>
        <v>408</v>
      </c>
      <c r="Z3083" s="18">
        <f t="shared" si="968"/>
        <v>594714.6477588166</v>
      </c>
      <c r="AA3083" s="18">
        <f t="shared" si="969"/>
        <v>60882.938065984097</v>
      </c>
      <c r="AB3083" s="17">
        <f t="shared" si="970"/>
        <v>3.804733727810651</v>
      </c>
      <c r="AC3083" s="2" t="s">
        <v>46</v>
      </c>
      <c r="AD3083" s="2" t="s">
        <v>23</v>
      </c>
      <c r="AE3083" t="str">
        <f t="shared" si="971"/>
        <v>Books</v>
      </c>
      <c r="AF3083" t="str">
        <f t="shared" si="972"/>
        <v>Books</v>
      </c>
      <c r="AG3083" t="str" cm="1">
        <f t="array" ref="AG3083">INDEX(AD:AD,ROW())</f>
        <v>Books</v>
      </c>
      <c r="AH3083">
        <f t="shared" si="980"/>
        <v>11</v>
      </c>
      <c r="AI3083" t="str">
        <f t="shared" si="973"/>
        <v>Books</v>
      </c>
      <c r="AK3083">
        <f t="shared" si="974"/>
        <v>2023</v>
      </c>
      <c r="AL3083">
        <f t="shared" si="975"/>
        <v>5</v>
      </c>
      <c r="AM3083">
        <f t="shared" si="976"/>
        <v>26</v>
      </c>
      <c r="AN3083">
        <f t="shared" si="977"/>
        <v>6</v>
      </c>
      <c r="AO3083" t="str">
        <f t="shared" si="978"/>
        <v>Weekday</v>
      </c>
      <c r="AR3083" s="20">
        <f t="shared" si="979"/>
        <v>0</v>
      </c>
    </row>
    <row r="3084" spans="1:44" x14ac:dyDescent="0.35">
      <c r="A3084" t="str">
        <f t="shared" si="961"/>
        <v>CUST3083</v>
      </c>
      <c r="B3084" s="2" t="s">
        <v>3420</v>
      </c>
      <c r="C3084" s="4">
        <v>45348</v>
      </c>
      <c r="D3084" s="2" t="s">
        <v>664</v>
      </c>
      <c r="E3084" t="s">
        <v>5055</v>
      </c>
      <c r="F3084" s="2" t="s">
        <v>23</v>
      </c>
      <c r="G3084" s="2" t="s">
        <v>68</v>
      </c>
      <c r="H3084" s="2">
        <v>1</v>
      </c>
      <c r="I3084" s="19">
        <v>490.65</v>
      </c>
      <c r="J3084" s="2" t="s">
        <v>5046</v>
      </c>
      <c r="K3084" s="2" t="s">
        <v>16</v>
      </c>
      <c r="L3084" s="2">
        <v>5</v>
      </c>
      <c r="M3084" s="18">
        <f t="shared" si="962"/>
        <v>490.65</v>
      </c>
      <c r="T3084" t="str">
        <f t="shared" si="963"/>
        <v>Completed</v>
      </c>
      <c r="U3084" t="str">
        <f t="shared" si="964"/>
        <v>No</v>
      </c>
      <c r="V3084" t="str">
        <f t="shared" si="965"/>
        <v>No</v>
      </c>
      <c r="X3084">
        <f t="shared" si="966"/>
        <v>567</v>
      </c>
      <c r="Y3084">
        <f t="shared" si="967"/>
        <v>440</v>
      </c>
      <c r="Z3084" s="18">
        <f t="shared" si="968"/>
        <v>594714.6477588166</v>
      </c>
      <c r="AA3084" s="18">
        <f t="shared" si="969"/>
        <v>60882.938065984097</v>
      </c>
      <c r="AB3084" s="17">
        <f t="shared" si="970"/>
        <v>3.804733727810651</v>
      </c>
      <c r="AC3084" s="2" t="s">
        <v>68</v>
      </c>
      <c r="AD3084" s="2" t="s">
        <v>23</v>
      </c>
      <c r="AE3084" t="str">
        <f t="shared" si="971"/>
        <v>Books</v>
      </c>
      <c r="AF3084" t="str">
        <f t="shared" si="972"/>
        <v>Books</v>
      </c>
      <c r="AG3084" t="str" cm="1">
        <f t="array" ref="AG3084">INDEX(AD:AD,ROW())</f>
        <v>Books</v>
      </c>
      <c r="AH3084">
        <f t="shared" si="980"/>
        <v>20</v>
      </c>
      <c r="AI3084" t="str">
        <f t="shared" si="973"/>
        <v>Books</v>
      </c>
      <c r="AK3084">
        <f t="shared" si="974"/>
        <v>2024</v>
      </c>
      <c r="AL3084">
        <f t="shared" si="975"/>
        <v>2</v>
      </c>
      <c r="AM3084">
        <f t="shared" si="976"/>
        <v>26</v>
      </c>
      <c r="AN3084">
        <f t="shared" si="977"/>
        <v>2</v>
      </c>
      <c r="AO3084" t="str">
        <f t="shared" si="978"/>
        <v>Weekday</v>
      </c>
      <c r="AR3084" s="20">
        <f t="shared" si="979"/>
        <v>0</v>
      </c>
    </row>
    <row r="3085" spans="1:44" x14ac:dyDescent="0.35">
      <c r="A3085" t="str">
        <f t="shared" si="961"/>
        <v>CUST3084</v>
      </c>
      <c r="B3085" s="2" t="s">
        <v>3421</v>
      </c>
      <c r="C3085" s="4">
        <v>45507</v>
      </c>
      <c r="D3085" s="2" t="s">
        <v>161</v>
      </c>
      <c r="E3085" t="s">
        <v>5054</v>
      </c>
      <c r="F3085" s="2" t="s">
        <v>13</v>
      </c>
      <c r="G3085" s="2" t="s">
        <v>37</v>
      </c>
      <c r="H3085" s="2">
        <v>1</v>
      </c>
      <c r="I3085" s="19">
        <v>167.62</v>
      </c>
      <c r="J3085" s="2" t="s">
        <v>5047</v>
      </c>
      <c r="K3085" s="2" t="s">
        <v>76</v>
      </c>
      <c r="L3085" s="2">
        <v>4</v>
      </c>
      <c r="M3085" s="18">
        <f t="shared" si="962"/>
        <v>167.62</v>
      </c>
      <c r="T3085" t="str">
        <f t="shared" si="963"/>
        <v>Completed</v>
      </c>
      <c r="U3085" t="str">
        <f t="shared" si="964"/>
        <v>No</v>
      </c>
      <c r="V3085" t="str">
        <f t="shared" si="965"/>
        <v>No</v>
      </c>
      <c r="X3085">
        <f t="shared" si="966"/>
        <v>558</v>
      </c>
      <c r="Y3085">
        <f t="shared" si="967"/>
        <v>430</v>
      </c>
      <c r="Z3085" s="18">
        <f t="shared" si="968"/>
        <v>1463424.4009529033</v>
      </c>
      <c r="AA3085" s="18">
        <f t="shared" si="969"/>
        <v>118285.78776560788</v>
      </c>
      <c r="AB3085" s="17">
        <f t="shared" si="970"/>
        <v>3.8140589569160999</v>
      </c>
      <c r="AC3085" s="2" t="s">
        <v>37</v>
      </c>
      <c r="AD3085" s="2" t="s">
        <v>13</v>
      </c>
      <c r="AE3085" t="str">
        <f t="shared" si="971"/>
        <v>Home &amp; Kitchen</v>
      </c>
      <c r="AF3085" t="str">
        <f t="shared" si="972"/>
        <v>Home &amp; Kitchen</v>
      </c>
      <c r="AG3085" t="str" cm="1">
        <f t="array" ref="AG3085">INDEX(AD:AD,ROW())</f>
        <v>Home &amp; Kitchen</v>
      </c>
      <c r="AH3085">
        <f t="shared" si="980"/>
        <v>8</v>
      </c>
      <c r="AI3085" t="str">
        <f t="shared" si="973"/>
        <v>Home &amp; Kitchen</v>
      </c>
      <c r="AK3085">
        <f t="shared" si="974"/>
        <v>2024</v>
      </c>
      <c r="AL3085">
        <f t="shared" si="975"/>
        <v>8</v>
      </c>
      <c r="AM3085">
        <f t="shared" si="976"/>
        <v>3</v>
      </c>
      <c r="AN3085">
        <f t="shared" si="977"/>
        <v>7</v>
      </c>
      <c r="AO3085" t="str">
        <f t="shared" si="978"/>
        <v>Weekend</v>
      </c>
      <c r="AR3085" s="20">
        <f t="shared" si="979"/>
        <v>1</v>
      </c>
    </row>
    <row r="3086" spans="1:44" x14ac:dyDescent="0.35">
      <c r="A3086" t="str">
        <f t="shared" si="961"/>
        <v>CUST3085</v>
      </c>
      <c r="B3086" s="2" t="s">
        <v>3422</v>
      </c>
      <c r="C3086" s="4">
        <v>45345</v>
      </c>
      <c r="D3086" s="2" t="s">
        <v>1020</v>
      </c>
      <c r="E3086" t="s">
        <v>5050</v>
      </c>
      <c r="F3086" s="2" t="s">
        <v>23</v>
      </c>
      <c r="G3086" s="2" t="s">
        <v>24</v>
      </c>
      <c r="H3086" s="2">
        <v>2</v>
      </c>
      <c r="I3086" s="19">
        <v>487.53</v>
      </c>
      <c r="J3086" s="2" t="s">
        <v>5047</v>
      </c>
      <c r="K3086" s="2" t="s">
        <v>16</v>
      </c>
      <c r="L3086" s="2">
        <v>1</v>
      </c>
      <c r="M3086" s="18">
        <f t="shared" si="962"/>
        <v>975.06</v>
      </c>
      <c r="T3086" t="str">
        <f t="shared" si="963"/>
        <v>Completed</v>
      </c>
      <c r="U3086" t="str">
        <f t="shared" si="964"/>
        <v>No</v>
      </c>
      <c r="V3086" t="str">
        <f t="shared" si="965"/>
        <v>No</v>
      </c>
      <c r="X3086">
        <f t="shared" si="966"/>
        <v>589</v>
      </c>
      <c r="Y3086">
        <f t="shared" si="967"/>
        <v>426</v>
      </c>
      <c r="Z3086" s="18">
        <f t="shared" si="968"/>
        <v>594714.6477588166</v>
      </c>
      <c r="AA3086" s="18">
        <f t="shared" si="969"/>
        <v>60882.938065984097</v>
      </c>
      <c r="AB3086" s="17">
        <f t="shared" si="970"/>
        <v>3.804733727810651</v>
      </c>
      <c r="AC3086" s="2" t="s">
        <v>24</v>
      </c>
      <c r="AD3086" s="2" t="s">
        <v>23</v>
      </c>
      <c r="AE3086" t="str">
        <f t="shared" si="971"/>
        <v>Books</v>
      </c>
      <c r="AF3086" t="str">
        <f t="shared" si="972"/>
        <v>Books</v>
      </c>
      <c r="AG3086" t="str" cm="1">
        <f t="array" ref="AG3086">INDEX(AD:AD,ROW())</f>
        <v>Books</v>
      </c>
      <c r="AH3086">
        <f t="shared" si="980"/>
        <v>4</v>
      </c>
      <c r="AI3086" t="str">
        <f t="shared" si="973"/>
        <v>Books</v>
      </c>
      <c r="AK3086">
        <f t="shared" si="974"/>
        <v>2024</v>
      </c>
      <c r="AL3086">
        <f t="shared" si="975"/>
        <v>2</v>
      </c>
      <c r="AM3086">
        <f t="shared" si="976"/>
        <v>23</v>
      </c>
      <c r="AN3086">
        <f t="shared" si="977"/>
        <v>6</v>
      </c>
      <c r="AO3086" t="str">
        <f t="shared" si="978"/>
        <v>Weekday</v>
      </c>
      <c r="AR3086" s="20">
        <f t="shared" si="979"/>
        <v>0</v>
      </c>
    </row>
    <row r="3087" spans="1:44" x14ac:dyDescent="0.35">
      <c r="A3087" t="str">
        <f t="shared" si="961"/>
        <v>CUST3086</v>
      </c>
      <c r="B3087" s="2" t="s">
        <v>3423</v>
      </c>
      <c r="C3087" s="4">
        <v>45444</v>
      </c>
      <c r="D3087" s="2" t="s">
        <v>765</v>
      </c>
      <c r="E3087" t="s">
        <v>5051</v>
      </c>
      <c r="F3087" s="2" t="s">
        <v>23</v>
      </c>
      <c r="G3087" s="2" t="s">
        <v>75</v>
      </c>
      <c r="H3087" s="2">
        <v>1</v>
      </c>
      <c r="I3087" s="19">
        <v>500.68</v>
      </c>
      <c r="J3087" s="2" t="s">
        <v>15</v>
      </c>
      <c r="K3087" s="2" t="s">
        <v>16</v>
      </c>
      <c r="L3087" s="2">
        <v>3</v>
      </c>
      <c r="M3087" s="18">
        <f t="shared" si="962"/>
        <v>500.68</v>
      </c>
      <c r="T3087" t="str">
        <f t="shared" si="963"/>
        <v>Completed</v>
      </c>
      <c r="U3087" t="str">
        <f t="shared" si="964"/>
        <v>No</v>
      </c>
      <c r="V3087" t="str">
        <f t="shared" si="965"/>
        <v>No</v>
      </c>
      <c r="X3087">
        <f t="shared" si="966"/>
        <v>619</v>
      </c>
      <c r="Y3087">
        <f t="shared" si="967"/>
        <v>468</v>
      </c>
      <c r="Z3087" s="18">
        <f t="shared" si="968"/>
        <v>594714.6477588166</v>
      </c>
      <c r="AA3087" s="18">
        <f t="shared" si="969"/>
        <v>60882.938065984097</v>
      </c>
      <c r="AB3087" s="17">
        <f t="shared" si="970"/>
        <v>3.804733727810651</v>
      </c>
      <c r="AC3087" s="2" t="s">
        <v>75</v>
      </c>
      <c r="AD3087" s="2" t="s">
        <v>23</v>
      </c>
      <c r="AE3087" t="str">
        <f t="shared" si="971"/>
        <v>Books</v>
      </c>
      <c r="AF3087" t="str">
        <f t="shared" si="972"/>
        <v>Books</v>
      </c>
      <c r="AG3087" t="str" cm="1">
        <f t="array" ref="AG3087">INDEX(AD:AD,ROW())</f>
        <v>Books</v>
      </c>
      <c r="AH3087">
        <f t="shared" si="980"/>
        <v>23</v>
      </c>
      <c r="AI3087" t="str">
        <f t="shared" si="973"/>
        <v>Books</v>
      </c>
      <c r="AK3087">
        <f t="shared" si="974"/>
        <v>2024</v>
      </c>
      <c r="AL3087">
        <f t="shared" si="975"/>
        <v>6</v>
      </c>
      <c r="AM3087">
        <f t="shared" si="976"/>
        <v>1</v>
      </c>
      <c r="AN3087">
        <f t="shared" si="977"/>
        <v>7</v>
      </c>
      <c r="AO3087" t="str">
        <f t="shared" si="978"/>
        <v>Weekend</v>
      </c>
      <c r="AR3087" s="20">
        <f t="shared" si="979"/>
        <v>0</v>
      </c>
    </row>
    <row r="3088" spans="1:44" x14ac:dyDescent="0.35">
      <c r="A3088" t="str">
        <f t="shared" si="961"/>
        <v>CUST3087</v>
      </c>
      <c r="B3088" s="2" t="s">
        <v>3424</v>
      </c>
      <c r="C3088" s="4">
        <v>45541</v>
      </c>
      <c r="D3088" s="2" t="s">
        <v>481</v>
      </c>
      <c r="E3088" t="s">
        <v>5050</v>
      </c>
      <c r="F3088" s="2" t="s">
        <v>13</v>
      </c>
      <c r="G3088" s="2" t="s">
        <v>5045</v>
      </c>
      <c r="H3088" s="2">
        <v>3</v>
      </c>
      <c r="I3088" s="19">
        <v>1581.65</v>
      </c>
      <c r="J3088" s="2" t="s">
        <v>15</v>
      </c>
      <c r="K3088" s="2" t="s">
        <v>16</v>
      </c>
      <c r="L3088" s="2">
        <v>3</v>
      </c>
      <c r="M3088" s="18">
        <f t="shared" si="962"/>
        <v>4744.9500000000007</v>
      </c>
      <c r="T3088" t="str">
        <f t="shared" si="963"/>
        <v>Completed</v>
      </c>
      <c r="U3088" t="str">
        <f t="shared" si="964"/>
        <v>Yes</v>
      </c>
      <c r="V3088" t="str">
        <f t="shared" si="965"/>
        <v>No</v>
      </c>
      <c r="X3088">
        <f t="shared" si="966"/>
        <v>589</v>
      </c>
      <c r="Y3088">
        <f t="shared" si="967"/>
        <v>426</v>
      </c>
      <c r="Z3088" s="18">
        <f t="shared" si="968"/>
        <v>1463424.4009529033</v>
      </c>
      <c r="AA3088" s="18">
        <f t="shared" si="969"/>
        <v>118285.78776560788</v>
      </c>
      <c r="AB3088" s="17">
        <f t="shared" si="970"/>
        <v>3.8140589569160999</v>
      </c>
      <c r="AC3088" s="2" t="s">
        <v>5045</v>
      </c>
      <c r="AD3088" s="2" t="s">
        <v>13</v>
      </c>
      <c r="AE3088" t="str">
        <f t="shared" si="971"/>
        <v>Home &amp; Kitchen</v>
      </c>
      <c r="AF3088" t="str">
        <f t="shared" si="972"/>
        <v>Home &amp; Kitchen</v>
      </c>
      <c r="AG3088" t="str" cm="1">
        <f t="array" ref="AG3088">INDEX(AD:AD,ROW())</f>
        <v>Home &amp; Kitchen</v>
      </c>
      <c r="AH3088">
        <f t="shared" si="980"/>
        <v>76</v>
      </c>
      <c r="AI3088" t="str">
        <f t="shared" si="973"/>
        <v>Home &amp; Kitchen</v>
      </c>
      <c r="AK3088">
        <f t="shared" si="974"/>
        <v>2024</v>
      </c>
      <c r="AL3088">
        <f t="shared" si="975"/>
        <v>9</v>
      </c>
      <c r="AM3088">
        <f t="shared" si="976"/>
        <v>6</v>
      </c>
      <c r="AN3088">
        <f t="shared" si="977"/>
        <v>6</v>
      </c>
      <c r="AO3088" t="str">
        <f t="shared" si="978"/>
        <v>Weekday</v>
      </c>
      <c r="AR3088" s="20">
        <f t="shared" si="979"/>
        <v>0</v>
      </c>
    </row>
    <row r="3089" spans="1:44" x14ac:dyDescent="0.35">
      <c r="A3089" t="str">
        <f t="shared" si="961"/>
        <v>CUST3088</v>
      </c>
      <c r="B3089" s="2" t="s">
        <v>3425</v>
      </c>
      <c r="C3089" s="4">
        <v>45587</v>
      </c>
      <c r="D3089" s="2" t="s">
        <v>478</v>
      </c>
      <c r="E3089" t="s">
        <v>5055</v>
      </c>
      <c r="F3089" s="2" t="s">
        <v>19</v>
      </c>
      <c r="G3089" s="2" t="s">
        <v>5040</v>
      </c>
      <c r="H3089" s="2">
        <v>2</v>
      </c>
      <c r="I3089" s="19">
        <v>601.70000000000005</v>
      </c>
      <c r="J3089" s="2" t="s">
        <v>15</v>
      </c>
      <c r="K3089" s="2" t="s">
        <v>16</v>
      </c>
      <c r="L3089" s="2">
        <v>4</v>
      </c>
      <c r="M3089" s="18">
        <f t="shared" si="962"/>
        <v>1203.4000000000001</v>
      </c>
      <c r="T3089" t="str">
        <f t="shared" si="963"/>
        <v>Completed</v>
      </c>
      <c r="U3089" t="str">
        <f t="shared" si="964"/>
        <v>Yes</v>
      </c>
      <c r="V3089" t="str">
        <f t="shared" si="965"/>
        <v>No</v>
      </c>
      <c r="X3089">
        <f t="shared" si="966"/>
        <v>567</v>
      </c>
      <c r="Y3089">
        <f t="shared" si="967"/>
        <v>440</v>
      </c>
      <c r="Z3089" s="18">
        <f t="shared" si="968"/>
        <v>2759712.3299794244</v>
      </c>
      <c r="AA3089" s="18">
        <f t="shared" si="969"/>
        <v>330643.50635802455</v>
      </c>
      <c r="AB3089" s="17">
        <f t="shared" si="970"/>
        <v>3.8641711229946525</v>
      </c>
      <c r="AC3089" s="2" t="s">
        <v>5040</v>
      </c>
      <c r="AD3089" s="2" t="s">
        <v>19</v>
      </c>
      <c r="AE3089" t="str">
        <f t="shared" si="971"/>
        <v>Electronics</v>
      </c>
      <c r="AF3089" t="str">
        <f t="shared" si="972"/>
        <v>Electronics</v>
      </c>
      <c r="AG3089" t="str" cm="1">
        <f t="array" ref="AG3089">INDEX(AD:AD,ROW())</f>
        <v>Electronics</v>
      </c>
      <c r="AH3089">
        <f t="shared" si="980"/>
        <v>13</v>
      </c>
      <c r="AI3089" t="str">
        <f t="shared" si="973"/>
        <v>Electronics</v>
      </c>
      <c r="AK3089">
        <f t="shared" si="974"/>
        <v>2024</v>
      </c>
      <c r="AL3089">
        <f t="shared" si="975"/>
        <v>10</v>
      </c>
      <c r="AM3089">
        <f t="shared" si="976"/>
        <v>22</v>
      </c>
      <c r="AN3089">
        <f t="shared" si="977"/>
        <v>3</v>
      </c>
      <c r="AO3089" t="str">
        <f t="shared" si="978"/>
        <v>Weekday</v>
      </c>
      <c r="AR3089" s="20">
        <f t="shared" si="979"/>
        <v>0</v>
      </c>
    </row>
    <row r="3090" spans="1:44" x14ac:dyDescent="0.35">
      <c r="A3090" t="str">
        <f t="shared" si="961"/>
        <v>CUST3089</v>
      </c>
      <c r="B3090" s="2" t="s">
        <v>3426</v>
      </c>
      <c r="C3090" s="4">
        <v>45299</v>
      </c>
      <c r="D3090" s="2" t="s">
        <v>583</v>
      </c>
      <c r="E3090" t="s">
        <v>5051</v>
      </c>
      <c r="F3090" s="2" t="s">
        <v>23</v>
      </c>
      <c r="G3090" s="2" t="s">
        <v>65</v>
      </c>
      <c r="H3090" s="2">
        <v>1</v>
      </c>
      <c r="I3090" s="19">
        <v>165.51</v>
      </c>
      <c r="J3090" s="2" t="s">
        <v>5047</v>
      </c>
      <c r="K3090" s="2" t="s">
        <v>31</v>
      </c>
      <c r="L3090" s="2">
        <v>2</v>
      </c>
      <c r="M3090" s="18">
        <f t="shared" si="962"/>
        <v>165.51</v>
      </c>
      <c r="T3090" t="str">
        <f t="shared" si="963"/>
        <v>Pending</v>
      </c>
      <c r="U3090" t="str">
        <f t="shared" si="964"/>
        <v>No</v>
      </c>
      <c r="V3090" t="str">
        <f t="shared" si="965"/>
        <v>Yes</v>
      </c>
      <c r="X3090">
        <f t="shared" si="966"/>
        <v>619</v>
      </c>
      <c r="Y3090">
        <f t="shared" si="967"/>
        <v>468</v>
      </c>
      <c r="Z3090" s="18">
        <f t="shared" si="968"/>
        <v>594714.6477588166</v>
      </c>
      <c r="AA3090" s="18">
        <f t="shared" si="969"/>
        <v>60882.938065984097</v>
      </c>
      <c r="AB3090" s="17">
        <f t="shared" si="970"/>
        <v>3.804733727810651</v>
      </c>
      <c r="AC3090" s="2" t="s">
        <v>65</v>
      </c>
      <c r="AD3090" s="2" t="s">
        <v>23</v>
      </c>
      <c r="AE3090" t="str">
        <f t="shared" si="971"/>
        <v>Books</v>
      </c>
      <c r="AF3090" t="str">
        <f t="shared" si="972"/>
        <v>Books</v>
      </c>
      <c r="AG3090" t="str" cm="1">
        <f t="array" ref="AG3090">INDEX(AD:AD,ROW())</f>
        <v>Books</v>
      </c>
      <c r="AH3090">
        <f t="shared" si="980"/>
        <v>19</v>
      </c>
      <c r="AI3090" t="str">
        <f t="shared" si="973"/>
        <v>Books</v>
      </c>
      <c r="AK3090">
        <f t="shared" si="974"/>
        <v>2024</v>
      </c>
      <c r="AL3090">
        <f t="shared" si="975"/>
        <v>1</v>
      </c>
      <c r="AM3090">
        <f t="shared" si="976"/>
        <v>8</v>
      </c>
      <c r="AN3090">
        <f t="shared" si="977"/>
        <v>2</v>
      </c>
      <c r="AO3090" t="str">
        <f t="shared" si="978"/>
        <v>Weekday</v>
      </c>
      <c r="AR3090" s="20">
        <f t="shared" si="979"/>
        <v>0</v>
      </c>
    </row>
    <row r="3091" spans="1:44" x14ac:dyDescent="0.35">
      <c r="A3091" t="str">
        <f t="shared" si="961"/>
        <v>CUST3090</v>
      </c>
      <c r="B3091" s="2" t="s">
        <v>3427</v>
      </c>
      <c r="C3091" s="4">
        <v>45765</v>
      </c>
      <c r="D3091" s="2" t="s">
        <v>431</v>
      </c>
      <c r="E3091" t="s">
        <v>5048</v>
      </c>
      <c r="F3091" s="2" t="s">
        <v>23</v>
      </c>
      <c r="G3091" s="2" t="s">
        <v>65</v>
      </c>
      <c r="H3091" s="2">
        <v>1</v>
      </c>
      <c r="I3091" s="19">
        <v>271.11</v>
      </c>
      <c r="J3091" s="2" t="s">
        <v>15</v>
      </c>
      <c r="K3091" s="2" t="s">
        <v>16</v>
      </c>
      <c r="L3091" s="2">
        <v>4</v>
      </c>
      <c r="M3091" s="18">
        <f t="shared" si="962"/>
        <v>271.11</v>
      </c>
      <c r="T3091" t="str">
        <f t="shared" si="963"/>
        <v>Completed</v>
      </c>
      <c r="U3091" t="str">
        <f t="shared" si="964"/>
        <v>No</v>
      </c>
      <c r="V3091" t="str">
        <f t="shared" si="965"/>
        <v>No</v>
      </c>
      <c r="X3091">
        <f t="shared" si="966"/>
        <v>590</v>
      </c>
      <c r="Y3091">
        <f t="shared" si="967"/>
        <v>451</v>
      </c>
      <c r="Z3091" s="18">
        <f t="shared" si="968"/>
        <v>594714.6477588166</v>
      </c>
      <c r="AA3091" s="18">
        <f t="shared" si="969"/>
        <v>60882.938065984097</v>
      </c>
      <c r="AB3091" s="17">
        <f t="shared" si="970"/>
        <v>3.804733727810651</v>
      </c>
      <c r="AC3091" s="2" t="s">
        <v>65</v>
      </c>
      <c r="AD3091" s="2" t="s">
        <v>23</v>
      </c>
      <c r="AE3091" t="str">
        <f t="shared" si="971"/>
        <v>Books</v>
      </c>
      <c r="AF3091" t="str">
        <f t="shared" si="972"/>
        <v>Books</v>
      </c>
      <c r="AG3091" t="str" cm="1">
        <f t="array" ref="AG3091">INDEX(AD:AD,ROW())</f>
        <v>Books</v>
      </c>
      <c r="AH3091">
        <f t="shared" si="980"/>
        <v>19</v>
      </c>
      <c r="AI3091" t="str">
        <f t="shared" si="973"/>
        <v>Books</v>
      </c>
      <c r="AK3091">
        <f t="shared" si="974"/>
        <v>2025</v>
      </c>
      <c r="AL3091">
        <f t="shared" si="975"/>
        <v>4</v>
      </c>
      <c r="AM3091">
        <f t="shared" si="976"/>
        <v>18</v>
      </c>
      <c r="AN3091">
        <f t="shared" si="977"/>
        <v>6</v>
      </c>
      <c r="AO3091" t="str">
        <f t="shared" si="978"/>
        <v>Weekday</v>
      </c>
      <c r="AR3091" s="20">
        <f t="shared" si="979"/>
        <v>0</v>
      </c>
    </row>
    <row r="3092" spans="1:44" x14ac:dyDescent="0.35">
      <c r="A3092" t="str">
        <f t="shared" si="961"/>
        <v>CUST3091</v>
      </c>
      <c r="B3092" s="2" t="s">
        <v>3428</v>
      </c>
      <c r="C3092" s="4">
        <v>45241</v>
      </c>
      <c r="D3092" s="2" t="s">
        <v>39</v>
      </c>
      <c r="E3092" t="s">
        <v>5053</v>
      </c>
      <c r="F3092" s="2" t="s">
        <v>13</v>
      </c>
      <c r="G3092" s="2" t="s">
        <v>14</v>
      </c>
      <c r="H3092" s="2">
        <v>1</v>
      </c>
      <c r="I3092" s="19">
        <v>728.98</v>
      </c>
      <c r="J3092" s="2" t="s">
        <v>15</v>
      </c>
      <c r="K3092" s="2" t="s">
        <v>16</v>
      </c>
      <c r="L3092" s="2">
        <v>5</v>
      </c>
      <c r="M3092" s="18">
        <f t="shared" si="962"/>
        <v>728.98</v>
      </c>
      <c r="T3092" t="str">
        <f t="shared" si="963"/>
        <v>Completed</v>
      </c>
      <c r="U3092" t="str">
        <f t="shared" si="964"/>
        <v>No</v>
      </c>
      <c r="V3092" t="str">
        <f t="shared" si="965"/>
        <v>No</v>
      </c>
      <c r="X3092">
        <f t="shared" si="966"/>
        <v>559</v>
      </c>
      <c r="Y3092">
        <f t="shared" si="967"/>
        <v>408</v>
      </c>
      <c r="Z3092" s="18">
        <f t="shared" si="968"/>
        <v>1463424.4009529033</v>
      </c>
      <c r="AA3092" s="18">
        <f t="shared" si="969"/>
        <v>118285.78776560788</v>
      </c>
      <c r="AB3092" s="17">
        <f t="shared" si="970"/>
        <v>3.8140589569160999</v>
      </c>
      <c r="AC3092" s="2" t="s">
        <v>14</v>
      </c>
      <c r="AD3092" s="2" t="s">
        <v>13</v>
      </c>
      <c r="AE3092" t="str">
        <f t="shared" si="971"/>
        <v>Home &amp; Kitchen</v>
      </c>
      <c r="AF3092" t="str">
        <f t="shared" si="972"/>
        <v>Home &amp; Kitchen</v>
      </c>
      <c r="AG3092" t="str" cm="1">
        <f t="array" ref="AG3092">INDEX(AD:AD,ROW())</f>
        <v>Home &amp; Kitchen</v>
      </c>
      <c r="AH3092">
        <f t="shared" si="980"/>
        <v>2</v>
      </c>
      <c r="AI3092" t="str">
        <f t="shared" si="973"/>
        <v>Home &amp; Kitchen</v>
      </c>
      <c r="AK3092">
        <f t="shared" si="974"/>
        <v>2023</v>
      </c>
      <c r="AL3092">
        <f t="shared" si="975"/>
        <v>11</v>
      </c>
      <c r="AM3092">
        <f t="shared" si="976"/>
        <v>11</v>
      </c>
      <c r="AN3092">
        <f t="shared" si="977"/>
        <v>7</v>
      </c>
      <c r="AO3092" t="str">
        <f t="shared" si="978"/>
        <v>Weekend</v>
      </c>
      <c r="AR3092" s="20">
        <f t="shared" si="979"/>
        <v>0</v>
      </c>
    </row>
    <row r="3093" spans="1:44" x14ac:dyDescent="0.35">
      <c r="A3093" t="str">
        <f t="shared" si="961"/>
        <v>CUST3092</v>
      </c>
      <c r="B3093" s="2" t="s">
        <v>3429</v>
      </c>
      <c r="C3093" s="4">
        <v>44993</v>
      </c>
      <c r="D3093" s="2" t="s">
        <v>799</v>
      </c>
      <c r="E3093" t="s">
        <v>5055</v>
      </c>
      <c r="F3093" s="2" t="s">
        <v>29</v>
      </c>
      <c r="G3093" s="2" t="s">
        <v>5041</v>
      </c>
      <c r="H3093" s="2">
        <v>1</v>
      </c>
      <c r="I3093" s="19">
        <v>1131.27</v>
      </c>
      <c r="J3093" s="2" t="s">
        <v>5047</v>
      </c>
      <c r="K3093" s="2" t="s">
        <v>16</v>
      </c>
      <c r="L3093" s="2">
        <v>5</v>
      </c>
      <c r="M3093" s="18">
        <f t="shared" si="962"/>
        <v>1131.27</v>
      </c>
      <c r="T3093" t="str">
        <f t="shared" si="963"/>
        <v>Completed</v>
      </c>
      <c r="U3093" t="str">
        <f t="shared" si="964"/>
        <v>Yes</v>
      </c>
      <c r="V3093" t="str">
        <f t="shared" si="965"/>
        <v>No</v>
      </c>
      <c r="X3093">
        <f t="shared" si="966"/>
        <v>567</v>
      </c>
      <c r="Y3093">
        <f t="shared" si="967"/>
        <v>440</v>
      </c>
      <c r="Z3093" s="18">
        <f t="shared" si="968"/>
        <v>1892867.2841657216</v>
      </c>
      <c r="AA3093" s="18">
        <f t="shared" si="969"/>
        <v>199432.98236095349</v>
      </c>
      <c r="AB3093" s="17">
        <f t="shared" si="970"/>
        <v>3.8949824970828471</v>
      </c>
      <c r="AC3093" s="2" t="s">
        <v>5041</v>
      </c>
      <c r="AD3093" s="2" t="s">
        <v>29</v>
      </c>
      <c r="AE3093" t="str">
        <f t="shared" si="971"/>
        <v>Fashion</v>
      </c>
      <c r="AF3093" t="str">
        <f t="shared" si="972"/>
        <v>Fashion</v>
      </c>
      <c r="AG3093" t="str" cm="1">
        <f t="array" ref="AG3093">INDEX(AD:AD,ROW())</f>
        <v>Fashion</v>
      </c>
      <c r="AH3093">
        <f t="shared" si="980"/>
        <v>15</v>
      </c>
      <c r="AI3093" t="str">
        <f t="shared" si="973"/>
        <v>Fashion</v>
      </c>
      <c r="AK3093">
        <f t="shared" si="974"/>
        <v>2023</v>
      </c>
      <c r="AL3093">
        <f t="shared" si="975"/>
        <v>3</v>
      </c>
      <c r="AM3093">
        <f t="shared" si="976"/>
        <v>8</v>
      </c>
      <c r="AN3093">
        <f t="shared" si="977"/>
        <v>4</v>
      </c>
      <c r="AO3093" t="str">
        <f t="shared" si="978"/>
        <v>Weekday</v>
      </c>
      <c r="AR3093" s="20">
        <f t="shared" si="979"/>
        <v>0</v>
      </c>
    </row>
    <row r="3094" spans="1:44" x14ac:dyDescent="0.35">
      <c r="A3094" t="str">
        <f t="shared" si="961"/>
        <v>CUST3093</v>
      </c>
      <c r="B3094" s="2" t="s">
        <v>3430</v>
      </c>
      <c r="C3094" s="4">
        <v>45437</v>
      </c>
      <c r="D3094" s="2" t="s">
        <v>54</v>
      </c>
      <c r="E3094" t="s">
        <v>5049</v>
      </c>
      <c r="F3094" s="2" t="s">
        <v>19</v>
      </c>
      <c r="G3094" s="2" t="s">
        <v>128</v>
      </c>
      <c r="H3094" s="2">
        <v>1</v>
      </c>
      <c r="I3094" s="19">
        <v>2826.21</v>
      </c>
      <c r="J3094" s="2" t="s">
        <v>5038</v>
      </c>
      <c r="K3094" s="2" t="s">
        <v>16</v>
      </c>
      <c r="L3094" s="2">
        <v>5</v>
      </c>
      <c r="M3094" s="18">
        <f t="shared" si="962"/>
        <v>2826.21</v>
      </c>
      <c r="T3094" t="str">
        <f t="shared" si="963"/>
        <v>Completed</v>
      </c>
      <c r="U3094" t="str">
        <f t="shared" si="964"/>
        <v>Yes</v>
      </c>
      <c r="V3094" t="str">
        <f t="shared" si="965"/>
        <v>No</v>
      </c>
      <c r="X3094">
        <f t="shared" si="966"/>
        <v>595</v>
      </c>
      <c r="Y3094">
        <f t="shared" si="967"/>
        <v>444</v>
      </c>
      <c r="Z3094" s="18">
        <f t="shared" si="968"/>
        <v>2759712.3299794244</v>
      </c>
      <c r="AA3094" s="18">
        <f t="shared" si="969"/>
        <v>330643.50635802455</v>
      </c>
      <c r="AB3094" s="17">
        <f t="shared" si="970"/>
        <v>3.8641711229946525</v>
      </c>
      <c r="AC3094" s="2" t="s">
        <v>128</v>
      </c>
      <c r="AD3094" s="2" t="s">
        <v>19</v>
      </c>
      <c r="AE3094" t="str">
        <f t="shared" si="971"/>
        <v>Electronics</v>
      </c>
      <c r="AF3094" t="str">
        <f t="shared" si="972"/>
        <v>Electronics</v>
      </c>
      <c r="AG3094" t="str" cm="1">
        <f t="array" ref="AG3094">INDEX(AD:AD,ROW())</f>
        <v>Electronics</v>
      </c>
      <c r="AH3094">
        <f t="shared" si="980"/>
        <v>48</v>
      </c>
      <c r="AI3094" t="str">
        <f t="shared" si="973"/>
        <v>Electronics</v>
      </c>
      <c r="AK3094">
        <f t="shared" si="974"/>
        <v>2024</v>
      </c>
      <c r="AL3094">
        <f t="shared" si="975"/>
        <v>5</v>
      </c>
      <c r="AM3094">
        <f t="shared" si="976"/>
        <v>25</v>
      </c>
      <c r="AN3094">
        <f t="shared" si="977"/>
        <v>7</v>
      </c>
      <c r="AO3094" t="str">
        <f t="shared" si="978"/>
        <v>Weekend</v>
      </c>
      <c r="AR3094" s="20">
        <f t="shared" si="979"/>
        <v>0</v>
      </c>
    </row>
    <row r="3095" spans="1:44" x14ac:dyDescent="0.35">
      <c r="A3095" t="str">
        <f t="shared" si="961"/>
        <v>CUST3094</v>
      </c>
      <c r="B3095" s="2" t="s">
        <v>3431</v>
      </c>
      <c r="C3095" s="4">
        <v>45148</v>
      </c>
      <c r="D3095" s="2" t="s">
        <v>344</v>
      </c>
      <c r="E3095" t="s">
        <v>5052</v>
      </c>
      <c r="F3095" s="2" t="s">
        <v>42</v>
      </c>
      <c r="G3095" s="2" t="s">
        <v>5042</v>
      </c>
      <c r="H3095" s="2">
        <v>1</v>
      </c>
      <c r="I3095" s="19">
        <v>238.61</v>
      </c>
      <c r="J3095" s="2" t="s">
        <v>5047</v>
      </c>
      <c r="K3095" s="2" t="s">
        <v>76</v>
      </c>
      <c r="L3095" s="2">
        <v>5</v>
      </c>
      <c r="M3095" s="18">
        <f t="shared" si="962"/>
        <v>238.61</v>
      </c>
      <c r="T3095" t="str">
        <f t="shared" si="963"/>
        <v>Completed</v>
      </c>
      <c r="U3095" t="str">
        <f t="shared" si="964"/>
        <v>No</v>
      </c>
      <c r="V3095" t="str">
        <f t="shared" si="965"/>
        <v>No</v>
      </c>
      <c r="X3095">
        <f t="shared" si="966"/>
        <v>573</v>
      </c>
      <c r="Y3095">
        <f t="shared" si="967"/>
        <v>450</v>
      </c>
      <c r="Z3095" s="18">
        <f t="shared" si="968"/>
        <v>1098537.4901531704</v>
      </c>
      <c r="AA3095" s="18">
        <f t="shared" si="969"/>
        <v>96724.388030634553</v>
      </c>
      <c r="AB3095" s="17">
        <f t="shared" si="970"/>
        <v>3.9001122334455669</v>
      </c>
      <c r="AC3095" s="2" t="s">
        <v>5042</v>
      </c>
      <c r="AD3095" s="2" t="s">
        <v>42</v>
      </c>
      <c r="AE3095" t="str">
        <f t="shared" si="971"/>
        <v>Beauty</v>
      </c>
      <c r="AF3095" t="str">
        <f t="shared" si="972"/>
        <v>Beauty</v>
      </c>
      <c r="AG3095" t="str" cm="1">
        <f t="array" ref="AG3095">INDEX(AD:AD,ROW())</f>
        <v>Beauty</v>
      </c>
      <c r="AH3095">
        <f t="shared" si="980"/>
        <v>18</v>
      </c>
      <c r="AI3095" t="str">
        <f t="shared" si="973"/>
        <v>Beauty</v>
      </c>
      <c r="AK3095">
        <f t="shared" si="974"/>
        <v>2023</v>
      </c>
      <c r="AL3095">
        <f t="shared" si="975"/>
        <v>8</v>
      </c>
      <c r="AM3095">
        <f t="shared" si="976"/>
        <v>10</v>
      </c>
      <c r="AN3095">
        <f t="shared" si="977"/>
        <v>5</v>
      </c>
      <c r="AO3095" t="str">
        <f t="shared" si="978"/>
        <v>Weekday</v>
      </c>
      <c r="AR3095" s="20">
        <f t="shared" si="979"/>
        <v>1</v>
      </c>
    </row>
    <row r="3096" spans="1:44" x14ac:dyDescent="0.35">
      <c r="A3096" t="str">
        <f t="shared" si="961"/>
        <v>CUST3095</v>
      </c>
      <c r="B3096" s="2" t="s">
        <v>3432</v>
      </c>
      <c r="C3096" s="4">
        <v>44978</v>
      </c>
      <c r="D3096" s="2" t="s">
        <v>738</v>
      </c>
      <c r="E3096" t="s">
        <v>5050</v>
      </c>
      <c r="F3096" s="2" t="s">
        <v>19</v>
      </c>
      <c r="G3096" s="2" t="s">
        <v>5040</v>
      </c>
      <c r="H3096" s="2">
        <v>1</v>
      </c>
      <c r="I3096" s="19">
        <v>368.98</v>
      </c>
      <c r="J3096" s="2" t="s">
        <v>5046</v>
      </c>
      <c r="K3096" s="2" t="s">
        <v>31</v>
      </c>
      <c r="L3096" s="2">
        <v>5</v>
      </c>
      <c r="M3096" s="18">
        <f t="shared" si="962"/>
        <v>368.98</v>
      </c>
      <c r="T3096" t="str">
        <f t="shared" si="963"/>
        <v>Pending</v>
      </c>
      <c r="U3096" t="str">
        <f t="shared" si="964"/>
        <v>No</v>
      </c>
      <c r="V3096" t="str">
        <f t="shared" si="965"/>
        <v>Yes</v>
      </c>
      <c r="X3096">
        <f t="shared" si="966"/>
        <v>589</v>
      </c>
      <c r="Y3096">
        <f t="shared" si="967"/>
        <v>426</v>
      </c>
      <c r="Z3096" s="18">
        <f t="shared" si="968"/>
        <v>2759712.3299794244</v>
      </c>
      <c r="AA3096" s="18">
        <f t="shared" si="969"/>
        <v>330643.50635802455</v>
      </c>
      <c r="AB3096" s="17">
        <f t="shared" si="970"/>
        <v>3.8641711229946525</v>
      </c>
      <c r="AC3096" s="2" t="s">
        <v>5040</v>
      </c>
      <c r="AD3096" s="2" t="s">
        <v>19</v>
      </c>
      <c r="AE3096" t="str">
        <f t="shared" si="971"/>
        <v>Electronics</v>
      </c>
      <c r="AF3096" t="str">
        <f t="shared" si="972"/>
        <v>Electronics</v>
      </c>
      <c r="AG3096" t="str" cm="1">
        <f t="array" ref="AG3096">INDEX(AD:AD,ROW())</f>
        <v>Electronics</v>
      </c>
      <c r="AH3096">
        <f t="shared" si="980"/>
        <v>13</v>
      </c>
      <c r="AI3096" t="str">
        <f t="shared" si="973"/>
        <v>Electronics</v>
      </c>
      <c r="AK3096">
        <f t="shared" si="974"/>
        <v>2023</v>
      </c>
      <c r="AL3096">
        <f t="shared" si="975"/>
        <v>2</v>
      </c>
      <c r="AM3096">
        <f t="shared" si="976"/>
        <v>21</v>
      </c>
      <c r="AN3096">
        <f t="shared" si="977"/>
        <v>3</v>
      </c>
      <c r="AO3096" t="str">
        <f t="shared" si="978"/>
        <v>Weekday</v>
      </c>
      <c r="AR3096" s="20">
        <f t="shared" si="979"/>
        <v>0</v>
      </c>
    </row>
    <row r="3097" spans="1:44" x14ac:dyDescent="0.35">
      <c r="A3097" t="str">
        <f t="shared" si="961"/>
        <v>CUST3096</v>
      </c>
      <c r="B3097" s="2" t="s">
        <v>3433</v>
      </c>
      <c r="C3097" s="4">
        <v>45443</v>
      </c>
      <c r="D3097" s="2" t="s">
        <v>72</v>
      </c>
      <c r="E3097" t="s">
        <v>5055</v>
      </c>
      <c r="F3097" s="2" t="s">
        <v>19</v>
      </c>
      <c r="G3097" s="2" t="s">
        <v>5040</v>
      </c>
      <c r="H3097" s="2">
        <v>1</v>
      </c>
      <c r="I3097" s="19">
        <v>2929.44</v>
      </c>
      <c r="J3097" s="2" t="s">
        <v>50</v>
      </c>
      <c r="K3097" s="2" t="s">
        <v>16</v>
      </c>
      <c r="L3097" s="2">
        <v>1</v>
      </c>
      <c r="M3097" s="18">
        <f t="shared" si="962"/>
        <v>2929.44</v>
      </c>
      <c r="T3097" t="str">
        <f t="shared" si="963"/>
        <v>Completed</v>
      </c>
      <c r="U3097" t="str">
        <f t="shared" si="964"/>
        <v>Yes</v>
      </c>
      <c r="V3097" t="str">
        <f t="shared" si="965"/>
        <v>No</v>
      </c>
      <c r="X3097">
        <f t="shared" si="966"/>
        <v>567</v>
      </c>
      <c r="Y3097">
        <f t="shared" si="967"/>
        <v>440</v>
      </c>
      <c r="Z3097" s="18">
        <f t="shared" si="968"/>
        <v>2759712.3299794244</v>
      </c>
      <c r="AA3097" s="18">
        <f t="shared" si="969"/>
        <v>330643.50635802455</v>
      </c>
      <c r="AB3097" s="17">
        <f t="shared" si="970"/>
        <v>3.8641711229946525</v>
      </c>
      <c r="AC3097" s="2" t="s">
        <v>5040</v>
      </c>
      <c r="AD3097" s="2" t="s">
        <v>19</v>
      </c>
      <c r="AE3097" t="str">
        <f t="shared" si="971"/>
        <v>Electronics</v>
      </c>
      <c r="AF3097" t="str">
        <f t="shared" si="972"/>
        <v>Electronics</v>
      </c>
      <c r="AG3097" t="str" cm="1">
        <f t="array" ref="AG3097">INDEX(AD:AD,ROW())</f>
        <v>Electronics</v>
      </c>
      <c r="AH3097">
        <f t="shared" si="980"/>
        <v>13</v>
      </c>
      <c r="AI3097" t="str">
        <f t="shared" si="973"/>
        <v>Electronics</v>
      </c>
      <c r="AK3097">
        <f t="shared" si="974"/>
        <v>2024</v>
      </c>
      <c r="AL3097">
        <f t="shared" si="975"/>
        <v>5</v>
      </c>
      <c r="AM3097">
        <f t="shared" si="976"/>
        <v>31</v>
      </c>
      <c r="AN3097">
        <f t="shared" si="977"/>
        <v>6</v>
      </c>
      <c r="AO3097" t="str">
        <f t="shared" si="978"/>
        <v>Weekday</v>
      </c>
      <c r="AR3097" s="20">
        <f t="shared" si="979"/>
        <v>0</v>
      </c>
    </row>
    <row r="3098" spans="1:44" x14ac:dyDescent="0.35">
      <c r="A3098" t="str">
        <f t="shared" si="961"/>
        <v>CUST3097</v>
      </c>
      <c r="B3098" s="2" t="s">
        <v>3434</v>
      </c>
      <c r="C3098" s="4">
        <v>45280</v>
      </c>
      <c r="D3098" s="2" t="s">
        <v>271</v>
      </c>
      <c r="E3098" t="s">
        <v>5051</v>
      </c>
      <c r="F3098" s="2" t="s">
        <v>13</v>
      </c>
      <c r="G3098" s="2" t="s">
        <v>95</v>
      </c>
      <c r="H3098" s="2">
        <v>1</v>
      </c>
      <c r="I3098" s="19">
        <v>668.1</v>
      </c>
      <c r="J3098" s="2" t="s">
        <v>20</v>
      </c>
      <c r="K3098" s="2" t="s">
        <v>16</v>
      </c>
      <c r="L3098" s="2">
        <v>3</v>
      </c>
      <c r="M3098" s="18">
        <f t="shared" si="962"/>
        <v>668.1</v>
      </c>
      <c r="T3098" t="str">
        <f t="shared" si="963"/>
        <v>Completed</v>
      </c>
      <c r="U3098" t="str">
        <f t="shared" si="964"/>
        <v>No</v>
      </c>
      <c r="V3098" t="str">
        <f t="shared" si="965"/>
        <v>No</v>
      </c>
      <c r="X3098">
        <f t="shared" si="966"/>
        <v>619</v>
      </c>
      <c r="Y3098">
        <f t="shared" si="967"/>
        <v>468</v>
      </c>
      <c r="Z3098" s="18">
        <f t="shared" si="968"/>
        <v>1463424.4009529033</v>
      </c>
      <c r="AA3098" s="18">
        <f t="shared" si="969"/>
        <v>118285.78776560788</v>
      </c>
      <c r="AB3098" s="17">
        <f t="shared" si="970"/>
        <v>3.8140589569160999</v>
      </c>
      <c r="AC3098" s="2" t="s">
        <v>95</v>
      </c>
      <c r="AD3098" s="2" t="s">
        <v>13</v>
      </c>
      <c r="AE3098" t="str">
        <f t="shared" si="971"/>
        <v>Home &amp; Kitchen</v>
      </c>
      <c r="AF3098" t="str">
        <f t="shared" si="972"/>
        <v>Home &amp; Kitchen</v>
      </c>
      <c r="AG3098" t="str" cm="1">
        <f t="array" ref="AG3098">INDEX(AD:AD,ROW())</f>
        <v>Home &amp; Kitchen</v>
      </c>
      <c r="AH3098">
        <f t="shared" si="980"/>
        <v>32</v>
      </c>
      <c r="AI3098" t="str">
        <f t="shared" si="973"/>
        <v>Home &amp; Kitchen</v>
      </c>
      <c r="AK3098">
        <f t="shared" si="974"/>
        <v>2023</v>
      </c>
      <c r="AL3098">
        <f t="shared" si="975"/>
        <v>12</v>
      </c>
      <c r="AM3098">
        <f t="shared" si="976"/>
        <v>20</v>
      </c>
      <c r="AN3098">
        <f t="shared" si="977"/>
        <v>4</v>
      </c>
      <c r="AO3098" t="str">
        <f t="shared" si="978"/>
        <v>Weekday</v>
      </c>
      <c r="AR3098" s="20">
        <f t="shared" si="979"/>
        <v>0</v>
      </c>
    </row>
    <row r="3099" spans="1:44" x14ac:dyDescent="0.35">
      <c r="A3099" t="str">
        <f t="shared" si="961"/>
        <v>CUST3098</v>
      </c>
      <c r="B3099" s="2" t="s">
        <v>3435</v>
      </c>
      <c r="C3099" s="4">
        <v>45476</v>
      </c>
      <c r="D3099" s="2" t="s">
        <v>22</v>
      </c>
      <c r="E3099" t="s">
        <v>5052</v>
      </c>
      <c r="F3099" s="2" t="s">
        <v>13</v>
      </c>
      <c r="G3099" s="2" t="s">
        <v>5045</v>
      </c>
      <c r="H3099" s="2">
        <v>1</v>
      </c>
      <c r="I3099" s="19">
        <v>1245.3699999999999</v>
      </c>
      <c r="J3099" s="2" t="s">
        <v>50</v>
      </c>
      <c r="K3099" s="2" t="s">
        <v>76</v>
      </c>
      <c r="L3099" s="2">
        <v>4</v>
      </c>
      <c r="M3099" s="18">
        <f t="shared" si="962"/>
        <v>1245.3699999999999</v>
      </c>
      <c r="T3099" t="str">
        <f t="shared" si="963"/>
        <v>Completed</v>
      </c>
      <c r="U3099" t="str">
        <f t="shared" si="964"/>
        <v>No</v>
      </c>
      <c r="V3099" t="str">
        <f t="shared" si="965"/>
        <v>No</v>
      </c>
      <c r="X3099">
        <f t="shared" si="966"/>
        <v>573</v>
      </c>
      <c r="Y3099">
        <f t="shared" si="967"/>
        <v>450</v>
      </c>
      <c r="Z3099" s="18">
        <f t="shared" si="968"/>
        <v>1463424.4009529033</v>
      </c>
      <c r="AA3099" s="18">
        <f t="shared" si="969"/>
        <v>118285.78776560788</v>
      </c>
      <c r="AB3099" s="17">
        <f t="shared" si="970"/>
        <v>3.8140589569160999</v>
      </c>
      <c r="AC3099" s="2" t="s">
        <v>5045</v>
      </c>
      <c r="AD3099" s="2" t="s">
        <v>13</v>
      </c>
      <c r="AE3099" t="str">
        <f t="shared" si="971"/>
        <v>Home &amp; Kitchen</v>
      </c>
      <c r="AF3099" t="str">
        <f t="shared" si="972"/>
        <v>Home &amp; Kitchen</v>
      </c>
      <c r="AG3099" t="str" cm="1">
        <f t="array" ref="AG3099">INDEX(AD:AD,ROW())</f>
        <v>Home &amp; Kitchen</v>
      </c>
      <c r="AH3099">
        <f t="shared" si="980"/>
        <v>76</v>
      </c>
      <c r="AI3099" t="str">
        <f t="shared" si="973"/>
        <v>Home &amp; Kitchen</v>
      </c>
      <c r="AK3099">
        <f t="shared" si="974"/>
        <v>2024</v>
      </c>
      <c r="AL3099">
        <f t="shared" si="975"/>
        <v>7</v>
      </c>
      <c r="AM3099">
        <f t="shared" si="976"/>
        <v>3</v>
      </c>
      <c r="AN3099">
        <f t="shared" si="977"/>
        <v>4</v>
      </c>
      <c r="AO3099" t="str">
        <f t="shared" si="978"/>
        <v>Weekday</v>
      </c>
      <c r="AR3099" s="20">
        <f t="shared" si="979"/>
        <v>1</v>
      </c>
    </row>
    <row r="3100" spans="1:44" x14ac:dyDescent="0.35">
      <c r="A3100" t="str">
        <f t="shared" si="961"/>
        <v>CUST3099</v>
      </c>
      <c r="B3100" s="2" t="s">
        <v>3436</v>
      </c>
      <c r="C3100" s="4">
        <v>45423</v>
      </c>
      <c r="D3100" s="2" t="s">
        <v>1254</v>
      </c>
      <c r="E3100" t="s">
        <v>5051</v>
      </c>
      <c r="F3100" s="2" t="s">
        <v>29</v>
      </c>
      <c r="G3100" s="2" t="s">
        <v>121</v>
      </c>
      <c r="H3100" s="2">
        <v>2</v>
      </c>
      <c r="I3100" s="19">
        <v>2049.7600000000002</v>
      </c>
      <c r="J3100" s="2" t="s">
        <v>50</v>
      </c>
      <c r="K3100" s="2" t="s">
        <v>76</v>
      </c>
      <c r="L3100" s="2">
        <v>1</v>
      </c>
      <c r="M3100" s="18">
        <f t="shared" si="962"/>
        <v>4099.5200000000004</v>
      </c>
      <c r="T3100" t="str">
        <f t="shared" si="963"/>
        <v>Completed</v>
      </c>
      <c r="U3100" t="str">
        <f t="shared" si="964"/>
        <v>No</v>
      </c>
      <c r="V3100" t="str">
        <f t="shared" si="965"/>
        <v>No</v>
      </c>
      <c r="X3100">
        <f t="shared" si="966"/>
        <v>619</v>
      </c>
      <c r="Y3100">
        <f t="shared" si="967"/>
        <v>468</v>
      </c>
      <c r="Z3100" s="18">
        <f t="shared" si="968"/>
        <v>1892867.2841657216</v>
      </c>
      <c r="AA3100" s="18">
        <f t="shared" si="969"/>
        <v>199432.98236095349</v>
      </c>
      <c r="AB3100" s="17">
        <f t="shared" si="970"/>
        <v>3.8949824970828471</v>
      </c>
      <c r="AC3100" s="2" t="s">
        <v>121</v>
      </c>
      <c r="AD3100" s="2" t="s">
        <v>29</v>
      </c>
      <c r="AE3100" t="str">
        <f t="shared" si="971"/>
        <v>Fashion</v>
      </c>
      <c r="AF3100" t="str">
        <f t="shared" si="972"/>
        <v>Fashion</v>
      </c>
      <c r="AG3100" t="str" cm="1">
        <f t="array" ref="AG3100">INDEX(AD:AD,ROW())</f>
        <v>Fashion</v>
      </c>
      <c r="AH3100">
        <f t="shared" si="980"/>
        <v>45</v>
      </c>
      <c r="AI3100" t="str">
        <f t="shared" si="973"/>
        <v>Fashion</v>
      </c>
      <c r="AK3100">
        <f t="shared" si="974"/>
        <v>2024</v>
      </c>
      <c r="AL3100">
        <f t="shared" si="975"/>
        <v>5</v>
      </c>
      <c r="AM3100">
        <f t="shared" si="976"/>
        <v>11</v>
      </c>
      <c r="AN3100">
        <f t="shared" si="977"/>
        <v>7</v>
      </c>
      <c r="AO3100" t="str">
        <f t="shared" si="978"/>
        <v>Weekend</v>
      </c>
      <c r="AR3100" s="20">
        <f t="shared" si="979"/>
        <v>1</v>
      </c>
    </row>
    <row r="3101" spans="1:44" x14ac:dyDescent="0.35">
      <c r="A3101" t="str">
        <f t="shared" si="961"/>
        <v>CUST3100</v>
      </c>
      <c r="B3101" s="2" t="s">
        <v>3437</v>
      </c>
      <c r="C3101" s="4">
        <v>45240</v>
      </c>
      <c r="D3101" s="2" t="s">
        <v>182</v>
      </c>
      <c r="E3101" t="s">
        <v>5053</v>
      </c>
      <c r="F3101" s="2" t="s">
        <v>19</v>
      </c>
      <c r="G3101" s="2" t="s">
        <v>5039</v>
      </c>
      <c r="H3101" s="2">
        <v>1</v>
      </c>
      <c r="I3101" s="19">
        <v>1021.69</v>
      </c>
      <c r="J3101" s="2" t="s">
        <v>5047</v>
      </c>
      <c r="K3101" s="2" t="s">
        <v>16</v>
      </c>
      <c r="L3101" s="2">
        <v>4</v>
      </c>
      <c r="M3101" s="18">
        <f t="shared" si="962"/>
        <v>1021.69</v>
      </c>
      <c r="T3101" t="str">
        <f t="shared" si="963"/>
        <v>Completed</v>
      </c>
      <c r="U3101" t="str">
        <f t="shared" si="964"/>
        <v>Yes</v>
      </c>
      <c r="V3101" t="str">
        <f t="shared" si="965"/>
        <v>No</v>
      </c>
      <c r="X3101">
        <f t="shared" si="966"/>
        <v>559</v>
      </c>
      <c r="Y3101">
        <f t="shared" si="967"/>
        <v>408</v>
      </c>
      <c r="Z3101" s="18">
        <f t="shared" si="968"/>
        <v>2759712.3299794244</v>
      </c>
      <c r="AA3101" s="18">
        <f t="shared" si="969"/>
        <v>330643.50635802455</v>
      </c>
      <c r="AB3101" s="17">
        <f t="shared" si="970"/>
        <v>3.8641711229946525</v>
      </c>
      <c r="AC3101" s="2" t="s">
        <v>5039</v>
      </c>
      <c r="AD3101" s="2" t="s">
        <v>19</v>
      </c>
      <c r="AE3101" t="str">
        <f t="shared" si="971"/>
        <v>Electronics</v>
      </c>
      <c r="AF3101" t="str">
        <f t="shared" si="972"/>
        <v>Electronics</v>
      </c>
      <c r="AG3101" t="str" cm="1">
        <f t="array" ref="AG3101">INDEX(AD:AD,ROW())</f>
        <v>Electronics</v>
      </c>
      <c r="AH3101">
        <f t="shared" si="980"/>
        <v>3</v>
      </c>
      <c r="AI3101" t="str">
        <f t="shared" si="973"/>
        <v>Electronics</v>
      </c>
      <c r="AK3101">
        <f t="shared" si="974"/>
        <v>2023</v>
      </c>
      <c r="AL3101">
        <f t="shared" si="975"/>
        <v>11</v>
      </c>
      <c r="AM3101">
        <f t="shared" si="976"/>
        <v>10</v>
      </c>
      <c r="AN3101">
        <f t="shared" si="977"/>
        <v>6</v>
      </c>
      <c r="AO3101" t="str">
        <f t="shared" si="978"/>
        <v>Weekday</v>
      </c>
      <c r="AR3101" s="20">
        <f t="shared" si="979"/>
        <v>0</v>
      </c>
    </row>
    <row r="3102" spans="1:44" x14ac:dyDescent="0.35">
      <c r="A3102" t="str">
        <f t="shared" si="961"/>
        <v>CUST3101</v>
      </c>
      <c r="B3102" s="2" t="s">
        <v>3438</v>
      </c>
      <c r="C3102" s="4">
        <v>45217</v>
      </c>
      <c r="D3102" s="2" t="s">
        <v>550</v>
      </c>
      <c r="E3102" t="s">
        <v>5054</v>
      </c>
      <c r="F3102" s="2" t="s">
        <v>29</v>
      </c>
      <c r="G3102" s="2" t="s">
        <v>5043</v>
      </c>
      <c r="H3102" s="2">
        <v>1</v>
      </c>
      <c r="I3102" s="19">
        <v>1978.79</v>
      </c>
      <c r="J3102" s="2" t="s">
        <v>50</v>
      </c>
      <c r="K3102" s="2" t="s">
        <v>16</v>
      </c>
      <c r="L3102" s="2">
        <v>5</v>
      </c>
      <c r="M3102" s="18">
        <f t="shared" si="962"/>
        <v>1978.79</v>
      </c>
      <c r="T3102" t="str">
        <f t="shared" si="963"/>
        <v>Completed</v>
      </c>
      <c r="U3102" t="str">
        <f t="shared" si="964"/>
        <v>Yes</v>
      </c>
      <c r="V3102" t="str">
        <f t="shared" si="965"/>
        <v>No</v>
      </c>
      <c r="X3102">
        <f t="shared" si="966"/>
        <v>558</v>
      </c>
      <c r="Y3102">
        <f t="shared" si="967"/>
        <v>430</v>
      </c>
      <c r="Z3102" s="18">
        <f t="shared" si="968"/>
        <v>1892867.2841657216</v>
      </c>
      <c r="AA3102" s="18">
        <f t="shared" si="969"/>
        <v>199432.98236095349</v>
      </c>
      <c r="AB3102" s="17">
        <f t="shared" si="970"/>
        <v>3.8949824970828471</v>
      </c>
      <c r="AC3102" s="2" t="s">
        <v>5043</v>
      </c>
      <c r="AD3102" s="2" t="s">
        <v>29</v>
      </c>
      <c r="AE3102" t="str">
        <f t="shared" si="971"/>
        <v>Fashion</v>
      </c>
      <c r="AF3102" t="str">
        <f t="shared" si="972"/>
        <v>Fashion</v>
      </c>
      <c r="AG3102" t="str" cm="1">
        <f t="array" ref="AG3102">INDEX(AD:AD,ROW())</f>
        <v>Fashion</v>
      </c>
      <c r="AH3102">
        <f t="shared" si="980"/>
        <v>55</v>
      </c>
      <c r="AI3102" t="str">
        <f t="shared" si="973"/>
        <v>Fashion</v>
      </c>
      <c r="AK3102">
        <f t="shared" si="974"/>
        <v>2023</v>
      </c>
      <c r="AL3102">
        <f t="shared" si="975"/>
        <v>10</v>
      </c>
      <c r="AM3102">
        <f t="shared" si="976"/>
        <v>18</v>
      </c>
      <c r="AN3102">
        <f t="shared" si="977"/>
        <v>4</v>
      </c>
      <c r="AO3102" t="str">
        <f t="shared" si="978"/>
        <v>Weekday</v>
      </c>
      <c r="AR3102" s="20">
        <f t="shared" si="979"/>
        <v>0</v>
      </c>
    </row>
    <row r="3103" spans="1:44" x14ac:dyDescent="0.35">
      <c r="A3103" t="str">
        <f t="shared" si="961"/>
        <v>CUST3102</v>
      </c>
      <c r="B3103" s="2" t="s">
        <v>3439</v>
      </c>
      <c r="C3103" s="4">
        <v>45237</v>
      </c>
      <c r="D3103" s="2" t="s">
        <v>626</v>
      </c>
      <c r="E3103" t="s">
        <v>5056</v>
      </c>
      <c r="F3103" s="2" t="s">
        <v>42</v>
      </c>
      <c r="G3103" s="2" t="s">
        <v>170</v>
      </c>
      <c r="H3103" s="2">
        <v>1</v>
      </c>
      <c r="I3103" s="19">
        <v>487.32</v>
      </c>
      <c r="J3103" s="2" t="s">
        <v>20</v>
      </c>
      <c r="K3103" s="2" t="s">
        <v>16</v>
      </c>
      <c r="L3103" s="31"/>
      <c r="M3103" s="18">
        <f t="shared" si="962"/>
        <v>487.32</v>
      </c>
      <c r="T3103" t="str">
        <f t="shared" si="963"/>
        <v>Completed</v>
      </c>
      <c r="U3103" t="str">
        <f t="shared" si="964"/>
        <v>No</v>
      </c>
      <c r="V3103" t="str">
        <f t="shared" si="965"/>
        <v>No</v>
      </c>
      <c r="X3103">
        <f t="shared" si="966"/>
        <v>50</v>
      </c>
      <c r="Y3103">
        <f t="shared" si="967"/>
        <v>37</v>
      </c>
      <c r="Z3103" s="18">
        <f t="shared" si="968"/>
        <v>1098537.4901531704</v>
      </c>
      <c r="AA3103" s="18">
        <f t="shared" si="969"/>
        <v>96724.388030634553</v>
      </c>
      <c r="AB3103" s="17">
        <f t="shared" si="970"/>
        <v>3.9001122334455669</v>
      </c>
      <c r="AC3103" s="2" t="s">
        <v>170</v>
      </c>
      <c r="AD3103" s="2" t="s">
        <v>42</v>
      </c>
      <c r="AE3103" t="str">
        <f t="shared" si="971"/>
        <v>Beauty</v>
      </c>
      <c r="AF3103" t="str">
        <f t="shared" si="972"/>
        <v>Beauty</v>
      </c>
      <c r="AG3103" t="str" cm="1">
        <f t="array" ref="AG3103">INDEX(AD:AD,ROW())</f>
        <v>Beauty</v>
      </c>
      <c r="AH3103">
        <f t="shared" si="980"/>
        <v>70</v>
      </c>
      <c r="AI3103" t="str">
        <f t="shared" si="973"/>
        <v>Beauty</v>
      </c>
      <c r="AK3103">
        <f t="shared" si="974"/>
        <v>2023</v>
      </c>
      <c r="AL3103">
        <f t="shared" si="975"/>
        <v>11</v>
      </c>
      <c r="AM3103">
        <f t="shared" si="976"/>
        <v>7</v>
      </c>
      <c r="AN3103">
        <f t="shared" si="977"/>
        <v>3</v>
      </c>
      <c r="AO3103" t="str">
        <f t="shared" si="978"/>
        <v>Weekday</v>
      </c>
      <c r="AR3103" s="20">
        <f t="shared" si="979"/>
        <v>0</v>
      </c>
    </row>
    <row r="3104" spans="1:44" x14ac:dyDescent="0.35">
      <c r="A3104" t="str">
        <f t="shared" si="961"/>
        <v>CUST3103</v>
      </c>
      <c r="B3104" s="2" t="s">
        <v>3440</v>
      </c>
      <c r="C3104" s="4">
        <v>45004</v>
      </c>
      <c r="D3104" s="2" t="s">
        <v>114</v>
      </c>
      <c r="E3104" t="s">
        <v>5048</v>
      </c>
      <c r="F3104" s="2" t="s">
        <v>19</v>
      </c>
      <c r="G3104" s="2" t="s">
        <v>5039</v>
      </c>
      <c r="H3104" s="2">
        <v>3</v>
      </c>
      <c r="I3104" s="19">
        <v>961.17</v>
      </c>
      <c r="J3104" s="2" t="s">
        <v>50</v>
      </c>
      <c r="K3104" s="2" t="s">
        <v>16</v>
      </c>
      <c r="L3104" s="2">
        <v>4</v>
      </c>
      <c r="M3104" s="18">
        <f t="shared" si="962"/>
        <v>2883.5099999999998</v>
      </c>
      <c r="T3104" t="str">
        <f t="shared" si="963"/>
        <v>Completed</v>
      </c>
      <c r="U3104" t="str">
        <f t="shared" si="964"/>
        <v>Yes</v>
      </c>
      <c r="V3104" t="str">
        <f t="shared" si="965"/>
        <v>No</v>
      </c>
      <c r="X3104">
        <f t="shared" si="966"/>
        <v>590</v>
      </c>
      <c r="Y3104">
        <f t="shared" si="967"/>
        <v>451</v>
      </c>
      <c r="Z3104" s="18">
        <f t="shared" si="968"/>
        <v>2759712.3299794244</v>
      </c>
      <c r="AA3104" s="18">
        <f t="shared" si="969"/>
        <v>330643.50635802455</v>
      </c>
      <c r="AB3104" s="17">
        <f t="shared" si="970"/>
        <v>3.8641711229946525</v>
      </c>
      <c r="AC3104" s="2" t="s">
        <v>5039</v>
      </c>
      <c r="AD3104" s="2" t="s">
        <v>19</v>
      </c>
      <c r="AE3104" t="str">
        <f t="shared" si="971"/>
        <v>Electronics</v>
      </c>
      <c r="AF3104" t="str">
        <f t="shared" si="972"/>
        <v>Electronics</v>
      </c>
      <c r="AG3104" t="str" cm="1">
        <f t="array" ref="AG3104">INDEX(AD:AD,ROW())</f>
        <v>Electronics</v>
      </c>
      <c r="AH3104">
        <f t="shared" si="980"/>
        <v>3</v>
      </c>
      <c r="AI3104" t="str">
        <f t="shared" si="973"/>
        <v>Electronics</v>
      </c>
      <c r="AK3104">
        <f t="shared" si="974"/>
        <v>2023</v>
      </c>
      <c r="AL3104">
        <f t="shared" si="975"/>
        <v>3</v>
      </c>
      <c r="AM3104">
        <f t="shared" si="976"/>
        <v>19</v>
      </c>
      <c r="AN3104">
        <f t="shared" si="977"/>
        <v>1</v>
      </c>
      <c r="AO3104" t="str">
        <f t="shared" si="978"/>
        <v>Weekend</v>
      </c>
      <c r="AR3104" s="20">
        <f t="shared" si="979"/>
        <v>0</v>
      </c>
    </row>
    <row r="3105" spans="1:44" x14ac:dyDescent="0.35">
      <c r="A3105" t="str">
        <f t="shared" si="961"/>
        <v>CUST3104</v>
      </c>
      <c r="B3105" s="2" t="s">
        <v>3441</v>
      </c>
      <c r="C3105" s="4">
        <v>45675</v>
      </c>
      <c r="D3105" s="2" t="s">
        <v>566</v>
      </c>
      <c r="E3105" t="s">
        <v>5050</v>
      </c>
      <c r="F3105" s="2" t="s">
        <v>42</v>
      </c>
      <c r="G3105" s="2" t="s">
        <v>188</v>
      </c>
      <c r="H3105" s="2">
        <v>3</v>
      </c>
      <c r="I3105" s="19">
        <v>1125.8699999999999</v>
      </c>
      <c r="J3105" s="2" t="s">
        <v>5047</v>
      </c>
      <c r="K3105" s="2" t="s">
        <v>103</v>
      </c>
      <c r="L3105" s="2">
        <v>3</v>
      </c>
      <c r="M3105" s="18">
        <f t="shared" si="962"/>
        <v>3377.6099999999997</v>
      </c>
      <c r="T3105" t="str">
        <f t="shared" si="963"/>
        <v>Lost Sale</v>
      </c>
      <c r="U3105" t="str">
        <f t="shared" si="964"/>
        <v>No</v>
      </c>
      <c r="V3105" t="str">
        <f t="shared" si="965"/>
        <v>Yes</v>
      </c>
      <c r="X3105">
        <f t="shared" si="966"/>
        <v>589</v>
      </c>
      <c r="Y3105">
        <f t="shared" si="967"/>
        <v>426</v>
      </c>
      <c r="Z3105" s="18">
        <f t="shared" si="968"/>
        <v>1098537.4901531704</v>
      </c>
      <c r="AA3105" s="18">
        <f t="shared" si="969"/>
        <v>96724.388030634553</v>
      </c>
      <c r="AB3105" s="17">
        <f t="shared" si="970"/>
        <v>3.9001122334455669</v>
      </c>
      <c r="AC3105" s="2" t="s">
        <v>188</v>
      </c>
      <c r="AD3105" s="2" t="s">
        <v>42</v>
      </c>
      <c r="AE3105" t="str">
        <f t="shared" si="971"/>
        <v>Beauty</v>
      </c>
      <c r="AF3105" t="str">
        <f t="shared" si="972"/>
        <v>Beauty</v>
      </c>
      <c r="AG3105" t="str" cm="1">
        <f t="array" ref="AG3105">INDEX(AD:AD,ROW())</f>
        <v>Beauty</v>
      </c>
      <c r="AH3105">
        <f t="shared" si="980"/>
        <v>80</v>
      </c>
      <c r="AI3105" t="str">
        <f t="shared" si="973"/>
        <v>Beauty</v>
      </c>
      <c r="AK3105">
        <f t="shared" si="974"/>
        <v>2025</v>
      </c>
      <c r="AL3105">
        <f t="shared" si="975"/>
        <v>1</v>
      </c>
      <c r="AM3105">
        <f t="shared" si="976"/>
        <v>18</v>
      </c>
      <c r="AN3105">
        <f t="shared" si="977"/>
        <v>7</v>
      </c>
      <c r="AO3105" t="str">
        <f t="shared" si="978"/>
        <v>Weekend</v>
      </c>
      <c r="AR3105" s="20">
        <f t="shared" si="979"/>
        <v>1</v>
      </c>
    </row>
    <row r="3106" spans="1:44" x14ac:dyDescent="0.35">
      <c r="A3106" t="str">
        <f t="shared" si="961"/>
        <v>CUST3105</v>
      </c>
      <c r="B3106" s="2" t="s">
        <v>3442</v>
      </c>
      <c r="C3106" s="4">
        <v>45067</v>
      </c>
      <c r="D3106" s="2" t="s">
        <v>1219</v>
      </c>
      <c r="E3106" t="s">
        <v>5050</v>
      </c>
      <c r="F3106" s="2" t="s">
        <v>19</v>
      </c>
      <c r="G3106" s="2" t="s">
        <v>128</v>
      </c>
      <c r="H3106" s="2">
        <v>1</v>
      </c>
      <c r="I3106" s="19">
        <v>2500.67</v>
      </c>
      <c r="J3106" s="2" t="s">
        <v>50</v>
      </c>
      <c r="K3106" s="2" t="s">
        <v>16</v>
      </c>
      <c r="L3106" s="2">
        <v>4</v>
      </c>
      <c r="M3106" s="18">
        <f t="shared" si="962"/>
        <v>2500.67</v>
      </c>
      <c r="T3106" t="str">
        <f t="shared" si="963"/>
        <v>Completed</v>
      </c>
      <c r="U3106" t="str">
        <f t="shared" si="964"/>
        <v>Yes</v>
      </c>
      <c r="V3106" t="str">
        <f t="shared" si="965"/>
        <v>No</v>
      </c>
      <c r="X3106">
        <f t="shared" si="966"/>
        <v>589</v>
      </c>
      <c r="Y3106">
        <f t="shared" si="967"/>
        <v>426</v>
      </c>
      <c r="Z3106" s="18">
        <f t="shared" si="968"/>
        <v>2759712.3299794244</v>
      </c>
      <c r="AA3106" s="18">
        <f t="shared" si="969"/>
        <v>330643.50635802455</v>
      </c>
      <c r="AB3106" s="17">
        <f t="shared" si="970"/>
        <v>3.8641711229946525</v>
      </c>
      <c r="AC3106" s="2" t="s">
        <v>128</v>
      </c>
      <c r="AD3106" s="2" t="s">
        <v>19</v>
      </c>
      <c r="AE3106" t="str">
        <f t="shared" si="971"/>
        <v>Electronics</v>
      </c>
      <c r="AF3106" t="str">
        <f t="shared" si="972"/>
        <v>Electronics</v>
      </c>
      <c r="AG3106" t="str" cm="1">
        <f t="array" ref="AG3106">INDEX(AD:AD,ROW())</f>
        <v>Electronics</v>
      </c>
      <c r="AH3106">
        <f t="shared" si="980"/>
        <v>48</v>
      </c>
      <c r="AI3106" t="str">
        <f t="shared" si="973"/>
        <v>Electronics</v>
      </c>
      <c r="AK3106">
        <f t="shared" si="974"/>
        <v>2023</v>
      </c>
      <c r="AL3106">
        <f t="shared" si="975"/>
        <v>5</v>
      </c>
      <c r="AM3106">
        <f t="shared" si="976"/>
        <v>21</v>
      </c>
      <c r="AN3106">
        <f t="shared" si="977"/>
        <v>1</v>
      </c>
      <c r="AO3106" t="str">
        <f t="shared" si="978"/>
        <v>Weekend</v>
      </c>
      <c r="AR3106" s="20">
        <f t="shared" si="979"/>
        <v>0</v>
      </c>
    </row>
    <row r="3107" spans="1:44" x14ac:dyDescent="0.35">
      <c r="A3107" t="str">
        <f t="shared" si="961"/>
        <v>CUST3106</v>
      </c>
      <c r="B3107" s="2" t="s">
        <v>3443</v>
      </c>
      <c r="C3107" s="4">
        <v>44943</v>
      </c>
      <c r="D3107" s="2" t="s">
        <v>400</v>
      </c>
      <c r="E3107" t="s">
        <v>5055</v>
      </c>
      <c r="F3107" s="2" t="s">
        <v>29</v>
      </c>
      <c r="G3107" s="2" t="s">
        <v>138</v>
      </c>
      <c r="H3107" s="2">
        <v>1</v>
      </c>
      <c r="I3107" s="19">
        <v>1246.3</v>
      </c>
      <c r="J3107" s="2" t="s">
        <v>50</v>
      </c>
      <c r="K3107" s="2" t="s">
        <v>16</v>
      </c>
      <c r="L3107" s="2">
        <v>3</v>
      </c>
      <c r="M3107" s="18">
        <f t="shared" si="962"/>
        <v>1246.3</v>
      </c>
      <c r="T3107" t="str">
        <f t="shared" si="963"/>
        <v>Completed</v>
      </c>
      <c r="U3107" t="str">
        <f t="shared" si="964"/>
        <v>Yes</v>
      </c>
      <c r="V3107" t="str">
        <f t="shared" si="965"/>
        <v>No</v>
      </c>
      <c r="X3107">
        <f t="shared" si="966"/>
        <v>567</v>
      </c>
      <c r="Y3107">
        <f t="shared" si="967"/>
        <v>440</v>
      </c>
      <c r="Z3107" s="18">
        <f t="shared" si="968"/>
        <v>1892867.2841657216</v>
      </c>
      <c r="AA3107" s="18">
        <f t="shared" si="969"/>
        <v>199432.98236095349</v>
      </c>
      <c r="AB3107" s="17">
        <f t="shared" si="970"/>
        <v>3.8949824970828471</v>
      </c>
      <c r="AC3107" s="2" t="s">
        <v>138</v>
      </c>
      <c r="AD3107" s="2" t="s">
        <v>29</v>
      </c>
      <c r="AE3107" t="str">
        <f t="shared" si="971"/>
        <v>Fashion</v>
      </c>
      <c r="AF3107" t="str">
        <f t="shared" si="972"/>
        <v>Fashion</v>
      </c>
      <c r="AG3107" t="str" cm="1">
        <f t="array" ref="AG3107">INDEX(AD:AD,ROW())</f>
        <v>Fashion</v>
      </c>
      <c r="AH3107">
        <f t="shared" si="980"/>
        <v>53</v>
      </c>
      <c r="AI3107" t="str">
        <f t="shared" si="973"/>
        <v>Fashion</v>
      </c>
      <c r="AK3107">
        <f t="shared" si="974"/>
        <v>2023</v>
      </c>
      <c r="AL3107">
        <f t="shared" si="975"/>
        <v>1</v>
      </c>
      <c r="AM3107">
        <f t="shared" si="976"/>
        <v>17</v>
      </c>
      <c r="AN3107">
        <f t="shared" si="977"/>
        <v>3</v>
      </c>
      <c r="AO3107" t="str">
        <f t="shared" si="978"/>
        <v>Weekday</v>
      </c>
      <c r="AR3107" s="20">
        <f t="shared" si="979"/>
        <v>0</v>
      </c>
    </row>
    <row r="3108" spans="1:44" x14ac:dyDescent="0.35">
      <c r="A3108" t="str">
        <f t="shared" si="961"/>
        <v>CUST3107</v>
      </c>
      <c r="B3108" s="2" t="s">
        <v>3444</v>
      </c>
      <c r="C3108" s="4">
        <v>45057</v>
      </c>
      <c r="D3108" s="2" t="s">
        <v>1248</v>
      </c>
      <c r="E3108" t="s">
        <v>5050</v>
      </c>
      <c r="F3108" s="2" t="s">
        <v>13</v>
      </c>
      <c r="G3108" s="2" t="s">
        <v>5045</v>
      </c>
      <c r="H3108" s="2">
        <v>2</v>
      </c>
      <c r="I3108" s="19">
        <v>1276.3</v>
      </c>
      <c r="J3108" s="2" t="s">
        <v>50</v>
      </c>
      <c r="K3108" s="2" t="s">
        <v>103</v>
      </c>
      <c r="L3108" s="2">
        <v>5</v>
      </c>
      <c r="M3108" s="18">
        <f t="shared" si="962"/>
        <v>2552.6</v>
      </c>
      <c r="T3108" t="str">
        <f t="shared" si="963"/>
        <v>Lost Sale</v>
      </c>
      <c r="U3108" t="str">
        <f t="shared" si="964"/>
        <v>No</v>
      </c>
      <c r="V3108" t="str">
        <f t="shared" si="965"/>
        <v>Yes</v>
      </c>
      <c r="X3108">
        <f t="shared" si="966"/>
        <v>589</v>
      </c>
      <c r="Y3108">
        <f t="shared" si="967"/>
        <v>426</v>
      </c>
      <c r="Z3108" s="18">
        <f t="shared" si="968"/>
        <v>1463424.4009529033</v>
      </c>
      <c r="AA3108" s="18">
        <f t="shared" si="969"/>
        <v>118285.78776560788</v>
      </c>
      <c r="AB3108" s="17">
        <f t="shared" si="970"/>
        <v>3.8140589569160999</v>
      </c>
      <c r="AC3108" s="2" t="s">
        <v>5045</v>
      </c>
      <c r="AD3108" s="2" t="s">
        <v>13</v>
      </c>
      <c r="AE3108" t="str">
        <f t="shared" si="971"/>
        <v>Home &amp; Kitchen</v>
      </c>
      <c r="AF3108" t="str">
        <f t="shared" si="972"/>
        <v>Home &amp; Kitchen</v>
      </c>
      <c r="AG3108" t="str" cm="1">
        <f t="array" ref="AG3108">INDEX(AD:AD,ROW())</f>
        <v>Home &amp; Kitchen</v>
      </c>
      <c r="AH3108">
        <f t="shared" si="980"/>
        <v>76</v>
      </c>
      <c r="AI3108" t="str">
        <f t="shared" si="973"/>
        <v>Home &amp; Kitchen</v>
      </c>
      <c r="AK3108">
        <f t="shared" si="974"/>
        <v>2023</v>
      </c>
      <c r="AL3108">
        <f t="shared" si="975"/>
        <v>5</v>
      </c>
      <c r="AM3108">
        <f t="shared" si="976"/>
        <v>11</v>
      </c>
      <c r="AN3108">
        <f t="shared" si="977"/>
        <v>5</v>
      </c>
      <c r="AO3108" t="str">
        <f t="shared" si="978"/>
        <v>Weekday</v>
      </c>
      <c r="AR3108" s="20">
        <f t="shared" si="979"/>
        <v>1</v>
      </c>
    </row>
    <row r="3109" spans="1:44" x14ac:dyDescent="0.35">
      <c r="A3109" t="str">
        <f t="shared" si="961"/>
        <v>CUST3108</v>
      </c>
      <c r="B3109" s="2" t="s">
        <v>3445</v>
      </c>
      <c r="C3109" s="4">
        <v>45061</v>
      </c>
      <c r="D3109" s="2" t="s">
        <v>22</v>
      </c>
      <c r="E3109" t="s">
        <v>5053</v>
      </c>
      <c r="F3109" s="2" t="s">
        <v>13</v>
      </c>
      <c r="G3109" s="2" t="s">
        <v>14</v>
      </c>
      <c r="H3109" s="2">
        <v>3</v>
      </c>
      <c r="I3109" s="19">
        <v>849.37</v>
      </c>
      <c r="J3109" s="2" t="s">
        <v>15</v>
      </c>
      <c r="K3109" s="2" t="s">
        <v>16</v>
      </c>
      <c r="L3109" s="2">
        <v>4</v>
      </c>
      <c r="M3109" s="18">
        <f t="shared" si="962"/>
        <v>2548.11</v>
      </c>
      <c r="T3109" t="str">
        <f t="shared" si="963"/>
        <v>Completed</v>
      </c>
      <c r="U3109" t="str">
        <f t="shared" si="964"/>
        <v>Yes</v>
      </c>
      <c r="V3109" t="str">
        <f t="shared" si="965"/>
        <v>No</v>
      </c>
      <c r="X3109">
        <f t="shared" si="966"/>
        <v>559</v>
      </c>
      <c r="Y3109">
        <f t="shared" si="967"/>
        <v>408</v>
      </c>
      <c r="Z3109" s="18">
        <f t="shared" si="968"/>
        <v>1463424.4009529033</v>
      </c>
      <c r="AA3109" s="18">
        <f t="shared" si="969"/>
        <v>118285.78776560788</v>
      </c>
      <c r="AB3109" s="17">
        <f t="shared" si="970"/>
        <v>3.8140589569160999</v>
      </c>
      <c r="AC3109" s="2" t="s">
        <v>14</v>
      </c>
      <c r="AD3109" s="2" t="s">
        <v>13</v>
      </c>
      <c r="AE3109" t="str">
        <f t="shared" si="971"/>
        <v>Home &amp; Kitchen</v>
      </c>
      <c r="AF3109" t="str">
        <f t="shared" si="972"/>
        <v>Home &amp; Kitchen</v>
      </c>
      <c r="AG3109" t="str" cm="1">
        <f t="array" ref="AG3109">INDEX(AD:AD,ROW())</f>
        <v>Home &amp; Kitchen</v>
      </c>
      <c r="AH3109">
        <f t="shared" si="980"/>
        <v>2</v>
      </c>
      <c r="AI3109" t="str">
        <f t="shared" si="973"/>
        <v>Home &amp; Kitchen</v>
      </c>
      <c r="AK3109">
        <f t="shared" si="974"/>
        <v>2023</v>
      </c>
      <c r="AL3109">
        <f t="shared" si="975"/>
        <v>5</v>
      </c>
      <c r="AM3109">
        <f t="shared" si="976"/>
        <v>15</v>
      </c>
      <c r="AN3109">
        <f t="shared" si="977"/>
        <v>2</v>
      </c>
      <c r="AO3109" t="str">
        <f t="shared" si="978"/>
        <v>Weekday</v>
      </c>
      <c r="AR3109" s="20">
        <f t="shared" si="979"/>
        <v>0</v>
      </c>
    </row>
    <row r="3110" spans="1:44" x14ac:dyDescent="0.35">
      <c r="A3110" t="str">
        <f t="shared" si="961"/>
        <v>CUST3109</v>
      </c>
      <c r="B3110" s="2" t="s">
        <v>3446</v>
      </c>
      <c r="C3110" s="4">
        <v>45087</v>
      </c>
      <c r="D3110" s="2" t="s">
        <v>353</v>
      </c>
      <c r="E3110" t="s">
        <v>5052</v>
      </c>
      <c r="F3110" s="2" t="s">
        <v>19</v>
      </c>
      <c r="G3110" s="2" t="s">
        <v>5039</v>
      </c>
      <c r="H3110" s="2">
        <v>3</v>
      </c>
      <c r="I3110" s="19">
        <v>1873.37</v>
      </c>
      <c r="J3110" s="2" t="s">
        <v>20</v>
      </c>
      <c r="K3110" s="2" t="s">
        <v>16</v>
      </c>
      <c r="L3110" s="2">
        <v>4</v>
      </c>
      <c r="M3110" s="18">
        <f t="shared" si="962"/>
        <v>5620.11</v>
      </c>
      <c r="T3110" t="str">
        <f t="shared" si="963"/>
        <v>Completed</v>
      </c>
      <c r="U3110" t="str">
        <f t="shared" si="964"/>
        <v>Yes</v>
      </c>
      <c r="V3110" t="str">
        <f t="shared" si="965"/>
        <v>No</v>
      </c>
      <c r="X3110">
        <f t="shared" si="966"/>
        <v>573</v>
      </c>
      <c r="Y3110">
        <f t="shared" si="967"/>
        <v>450</v>
      </c>
      <c r="Z3110" s="18">
        <f t="shared" si="968"/>
        <v>2759712.3299794244</v>
      </c>
      <c r="AA3110" s="18">
        <f t="shared" si="969"/>
        <v>330643.50635802455</v>
      </c>
      <c r="AB3110" s="17">
        <f t="shared" si="970"/>
        <v>3.8641711229946525</v>
      </c>
      <c r="AC3110" s="2" t="s">
        <v>5039</v>
      </c>
      <c r="AD3110" s="2" t="s">
        <v>19</v>
      </c>
      <c r="AE3110" t="str">
        <f t="shared" si="971"/>
        <v>Electronics</v>
      </c>
      <c r="AF3110" t="str">
        <f t="shared" si="972"/>
        <v>Electronics</v>
      </c>
      <c r="AG3110" t="str" cm="1">
        <f t="array" ref="AG3110">INDEX(AD:AD,ROW())</f>
        <v>Electronics</v>
      </c>
      <c r="AH3110">
        <f t="shared" si="980"/>
        <v>3</v>
      </c>
      <c r="AI3110" t="str">
        <f t="shared" si="973"/>
        <v>Electronics</v>
      </c>
      <c r="AK3110">
        <f t="shared" si="974"/>
        <v>2023</v>
      </c>
      <c r="AL3110">
        <f t="shared" si="975"/>
        <v>6</v>
      </c>
      <c r="AM3110">
        <f t="shared" si="976"/>
        <v>10</v>
      </c>
      <c r="AN3110">
        <f t="shared" si="977"/>
        <v>7</v>
      </c>
      <c r="AO3110" t="str">
        <f t="shared" si="978"/>
        <v>Weekend</v>
      </c>
      <c r="AR3110" s="20">
        <f t="shared" si="979"/>
        <v>0</v>
      </c>
    </row>
    <row r="3111" spans="1:44" x14ac:dyDescent="0.35">
      <c r="A3111" t="str">
        <f t="shared" si="961"/>
        <v>CUST3110</v>
      </c>
      <c r="B3111" s="2" t="s">
        <v>3447</v>
      </c>
      <c r="C3111" s="4">
        <v>45288</v>
      </c>
      <c r="D3111" s="2" t="s">
        <v>660</v>
      </c>
      <c r="E3111" t="s">
        <v>5050</v>
      </c>
      <c r="F3111" s="2" t="s">
        <v>29</v>
      </c>
      <c r="G3111" s="2" t="s">
        <v>121</v>
      </c>
      <c r="H3111" s="2">
        <v>1</v>
      </c>
      <c r="I3111" s="19">
        <v>2315.44</v>
      </c>
      <c r="J3111" s="2" t="s">
        <v>50</v>
      </c>
      <c r="K3111" s="2" t="s">
        <v>16</v>
      </c>
      <c r="L3111" s="2">
        <v>3</v>
      </c>
      <c r="M3111" s="18">
        <f t="shared" si="962"/>
        <v>2315.44</v>
      </c>
      <c r="T3111" t="str">
        <f t="shared" si="963"/>
        <v>Completed</v>
      </c>
      <c r="U3111" t="str">
        <f t="shared" si="964"/>
        <v>Yes</v>
      </c>
      <c r="V3111" t="str">
        <f t="shared" si="965"/>
        <v>No</v>
      </c>
      <c r="X3111">
        <f t="shared" si="966"/>
        <v>589</v>
      </c>
      <c r="Y3111">
        <f t="shared" si="967"/>
        <v>426</v>
      </c>
      <c r="Z3111" s="18">
        <f t="shared" si="968"/>
        <v>1892867.2841657216</v>
      </c>
      <c r="AA3111" s="18">
        <f t="shared" si="969"/>
        <v>199432.98236095349</v>
      </c>
      <c r="AB3111" s="17">
        <f t="shared" si="970"/>
        <v>3.8949824970828471</v>
      </c>
      <c r="AC3111" s="2" t="s">
        <v>121</v>
      </c>
      <c r="AD3111" s="2" t="s">
        <v>29</v>
      </c>
      <c r="AE3111" t="str">
        <f t="shared" si="971"/>
        <v>Fashion</v>
      </c>
      <c r="AF3111" t="str">
        <f t="shared" si="972"/>
        <v>Fashion</v>
      </c>
      <c r="AG3111" t="str" cm="1">
        <f t="array" ref="AG3111">INDEX(AD:AD,ROW())</f>
        <v>Fashion</v>
      </c>
      <c r="AH3111">
        <f t="shared" si="980"/>
        <v>45</v>
      </c>
      <c r="AI3111" t="str">
        <f t="shared" si="973"/>
        <v>Fashion</v>
      </c>
      <c r="AK3111">
        <f t="shared" si="974"/>
        <v>2023</v>
      </c>
      <c r="AL3111">
        <f t="shared" si="975"/>
        <v>12</v>
      </c>
      <c r="AM3111">
        <f t="shared" si="976"/>
        <v>28</v>
      </c>
      <c r="AN3111">
        <f t="shared" si="977"/>
        <v>5</v>
      </c>
      <c r="AO3111" t="str">
        <f t="shared" si="978"/>
        <v>Weekday</v>
      </c>
      <c r="AR3111" s="20">
        <f t="shared" si="979"/>
        <v>0</v>
      </c>
    </row>
    <row r="3112" spans="1:44" x14ac:dyDescent="0.35">
      <c r="A3112" t="str">
        <f t="shared" si="961"/>
        <v>CUST3111</v>
      </c>
      <c r="B3112" s="2" t="s">
        <v>3448</v>
      </c>
      <c r="C3112" s="4">
        <v>45272</v>
      </c>
      <c r="D3112" s="2" t="s">
        <v>36</v>
      </c>
      <c r="E3112" t="s">
        <v>5048</v>
      </c>
      <c r="F3112" s="2" t="s">
        <v>23</v>
      </c>
      <c r="G3112" s="2" t="s">
        <v>75</v>
      </c>
      <c r="H3112" s="2">
        <v>2</v>
      </c>
      <c r="I3112" s="19">
        <v>533.29999999999995</v>
      </c>
      <c r="J3112" s="2" t="s">
        <v>50</v>
      </c>
      <c r="K3112" s="2" t="s">
        <v>103</v>
      </c>
      <c r="L3112" s="2">
        <v>5</v>
      </c>
      <c r="M3112" s="18">
        <f t="shared" si="962"/>
        <v>1066.5999999999999</v>
      </c>
      <c r="T3112" t="str">
        <f t="shared" si="963"/>
        <v>Lost Sale</v>
      </c>
      <c r="U3112" t="str">
        <f t="shared" si="964"/>
        <v>No</v>
      </c>
      <c r="V3112" t="str">
        <f t="shared" si="965"/>
        <v>Yes</v>
      </c>
      <c r="X3112">
        <f t="shared" si="966"/>
        <v>590</v>
      </c>
      <c r="Y3112">
        <f t="shared" si="967"/>
        <v>451</v>
      </c>
      <c r="Z3112" s="18">
        <f t="shared" si="968"/>
        <v>594714.6477588166</v>
      </c>
      <c r="AA3112" s="18">
        <f t="shared" si="969"/>
        <v>60882.938065984097</v>
      </c>
      <c r="AB3112" s="17">
        <f t="shared" si="970"/>
        <v>3.804733727810651</v>
      </c>
      <c r="AC3112" s="2" t="s">
        <v>75</v>
      </c>
      <c r="AD3112" s="2" t="s">
        <v>23</v>
      </c>
      <c r="AE3112" t="str">
        <f t="shared" si="971"/>
        <v>Books</v>
      </c>
      <c r="AF3112" t="str">
        <f t="shared" si="972"/>
        <v>Books</v>
      </c>
      <c r="AG3112" t="str" cm="1">
        <f t="array" ref="AG3112">INDEX(AD:AD,ROW())</f>
        <v>Books</v>
      </c>
      <c r="AH3112">
        <f t="shared" si="980"/>
        <v>23</v>
      </c>
      <c r="AI3112" t="str">
        <f t="shared" si="973"/>
        <v>Books</v>
      </c>
      <c r="AK3112">
        <f t="shared" si="974"/>
        <v>2023</v>
      </c>
      <c r="AL3112">
        <f t="shared" si="975"/>
        <v>12</v>
      </c>
      <c r="AM3112">
        <f t="shared" si="976"/>
        <v>12</v>
      </c>
      <c r="AN3112">
        <f t="shared" si="977"/>
        <v>3</v>
      </c>
      <c r="AO3112" t="str">
        <f t="shared" si="978"/>
        <v>Weekday</v>
      </c>
      <c r="AR3112" s="20">
        <f t="shared" si="979"/>
        <v>1</v>
      </c>
    </row>
    <row r="3113" spans="1:44" x14ac:dyDescent="0.35">
      <c r="A3113" t="str">
        <f t="shared" si="961"/>
        <v>CUST3112</v>
      </c>
      <c r="B3113" s="2" t="s">
        <v>3449</v>
      </c>
      <c r="C3113" s="4">
        <v>45100</v>
      </c>
      <c r="D3113" s="2" t="s">
        <v>1193</v>
      </c>
      <c r="E3113" t="s">
        <v>5048</v>
      </c>
      <c r="F3113" s="2" t="s">
        <v>13</v>
      </c>
      <c r="G3113" s="2" t="s">
        <v>5045</v>
      </c>
      <c r="H3113" s="2">
        <v>1</v>
      </c>
      <c r="I3113" s="19">
        <v>1695.81</v>
      </c>
      <c r="J3113" s="2" t="s">
        <v>15</v>
      </c>
      <c r="K3113" s="2" t="s">
        <v>103</v>
      </c>
      <c r="L3113" s="2">
        <v>4</v>
      </c>
      <c r="M3113" s="18">
        <f t="shared" si="962"/>
        <v>1695.81</v>
      </c>
      <c r="T3113" t="str">
        <f t="shared" si="963"/>
        <v>Lost Sale</v>
      </c>
      <c r="U3113" t="str">
        <f t="shared" si="964"/>
        <v>No</v>
      </c>
      <c r="V3113" t="str">
        <f t="shared" si="965"/>
        <v>Yes</v>
      </c>
      <c r="X3113">
        <f t="shared" si="966"/>
        <v>590</v>
      </c>
      <c r="Y3113">
        <f t="shared" si="967"/>
        <v>451</v>
      </c>
      <c r="Z3113" s="18">
        <f t="shared" si="968"/>
        <v>1463424.4009529033</v>
      </c>
      <c r="AA3113" s="18">
        <f t="shared" si="969"/>
        <v>118285.78776560788</v>
      </c>
      <c r="AB3113" s="17">
        <f t="shared" si="970"/>
        <v>3.8140589569160999</v>
      </c>
      <c r="AC3113" s="2" t="s">
        <v>5045</v>
      </c>
      <c r="AD3113" s="2" t="s">
        <v>13</v>
      </c>
      <c r="AE3113" t="str">
        <f t="shared" si="971"/>
        <v>Home &amp; Kitchen</v>
      </c>
      <c r="AF3113" t="str">
        <f t="shared" si="972"/>
        <v>Home &amp; Kitchen</v>
      </c>
      <c r="AG3113" t="str" cm="1">
        <f t="array" ref="AG3113">INDEX(AD:AD,ROW())</f>
        <v>Home &amp; Kitchen</v>
      </c>
      <c r="AH3113">
        <f t="shared" si="980"/>
        <v>76</v>
      </c>
      <c r="AI3113" t="str">
        <f t="shared" si="973"/>
        <v>Home &amp; Kitchen</v>
      </c>
      <c r="AK3113">
        <f t="shared" si="974"/>
        <v>2023</v>
      </c>
      <c r="AL3113">
        <f t="shared" si="975"/>
        <v>6</v>
      </c>
      <c r="AM3113">
        <f t="shared" si="976"/>
        <v>23</v>
      </c>
      <c r="AN3113">
        <f t="shared" si="977"/>
        <v>6</v>
      </c>
      <c r="AO3113" t="str">
        <f t="shared" si="978"/>
        <v>Weekday</v>
      </c>
      <c r="AR3113" s="20">
        <f t="shared" si="979"/>
        <v>1</v>
      </c>
    </row>
    <row r="3114" spans="1:44" x14ac:dyDescent="0.35">
      <c r="A3114" t="str">
        <f t="shared" si="961"/>
        <v>CUST3113</v>
      </c>
      <c r="B3114" s="2" t="s">
        <v>3450</v>
      </c>
      <c r="C3114" s="4">
        <v>45593</v>
      </c>
      <c r="D3114" s="2" t="s">
        <v>62</v>
      </c>
      <c r="E3114" t="s">
        <v>5053</v>
      </c>
      <c r="F3114" s="2" t="s">
        <v>19</v>
      </c>
      <c r="G3114" s="2" t="s">
        <v>5040</v>
      </c>
      <c r="H3114" s="2">
        <v>1</v>
      </c>
      <c r="I3114" s="19">
        <v>1193.99</v>
      </c>
      <c r="J3114" s="2" t="s">
        <v>50</v>
      </c>
      <c r="K3114" s="2" t="s">
        <v>103</v>
      </c>
      <c r="L3114" s="2">
        <v>4</v>
      </c>
      <c r="M3114" s="18">
        <f t="shared" si="962"/>
        <v>1193.99</v>
      </c>
      <c r="T3114" t="str">
        <f t="shared" si="963"/>
        <v>Lost Sale</v>
      </c>
      <c r="U3114" t="str">
        <f t="shared" si="964"/>
        <v>No</v>
      </c>
      <c r="V3114" t="str">
        <f t="shared" si="965"/>
        <v>Yes</v>
      </c>
      <c r="X3114">
        <f t="shared" si="966"/>
        <v>559</v>
      </c>
      <c r="Y3114">
        <f t="shared" si="967"/>
        <v>408</v>
      </c>
      <c r="Z3114" s="18">
        <f t="shared" si="968"/>
        <v>2759712.3299794244</v>
      </c>
      <c r="AA3114" s="18">
        <f t="shared" si="969"/>
        <v>330643.50635802455</v>
      </c>
      <c r="AB3114" s="17">
        <f t="shared" si="970"/>
        <v>3.8641711229946525</v>
      </c>
      <c r="AC3114" s="2" t="s">
        <v>5040</v>
      </c>
      <c r="AD3114" s="2" t="s">
        <v>19</v>
      </c>
      <c r="AE3114" t="str">
        <f t="shared" si="971"/>
        <v>Electronics</v>
      </c>
      <c r="AF3114" t="str">
        <f t="shared" si="972"/>
        <v>Electronics</v>
      </c>
      <c r="AG3114" t="str" cm="1">
        <f t="array" ref="AG3114">INDEX(AD:AD,ROW())</f>
        <v>Electronics</v>
      </c>
      <c r="AH3114">
        <f t="shared" si="980"/>
        <v>13</v>
      </c>
      <c r="AI3114" t="str">
        <f t="shared" si="973"/>
        <v>Electronics</v>
      </c>
      <c r="AK3114">
        <f t="shared" si="974"/>
        <v>2024</v>
      </c>
      <c r="AL3114">
        <f t="shared" si="975"/>
        <v>10</v>
      </c>
      <c r="AM3114">
        <f t="shared" si="976"/>
        <v>28</v>
      </c>
      <c r="AN3114">
        <f t="shared" si="977"/>
        <v>2</v>
      </c>
      <c r="AO3114" t="str">
        <f t="shared" si="978"/>
        <v>Weekday</v>
      </c>
      <c r="AR3114" s="20">
        <f t="shared" si="979"/>
        <v>1</v>
      </c>
    </row>
    <row r="3115" spans="1:44" x14ac:dyDescent="0.35">
      <c r="A3115" t="str">
        <f t="shared" si="961"/>
        <v>CUST3114</v>
      </c>
      <c r="B3115" s="2" t="s">
        <v>3451</v>
      </c>
      <c r="C3115" s="4">
        <v>45611</v>
      </c>
      <c r="D3115" s="2" t="s">
        <v>390</v>
      </c>
      <c r="E3115" t="s">
        <v>5055</v>
      </c>
      <c r="F3115" s="2" t="s">
        <v>19</v>
      </c>
      <c r="G3115" s="2" t="s">
        <v>5039</v>
      </c>
      <c r="H3115" s="2">
        <v>2</v>
      </c>
      <c r="I3115" s="19">
        <v>2643.63</v>
      </c>
      <c r="J3115" s="2" t="s">
        <v>5047</v>
      </c>
      <c r="K3115" s="2" t="s">
        <v>16</v>
      </c>
      <c r="L3115" s="2">
        <v>5</v>
      </c>
      <c r="M3115" s="18">
        <f t="shared" si="962"/>
        <v>5287.26</v>
      </c>
      <c r="T3115" t="str">
        <f t="shared" si="963"/>
        <v>Completed</v>
      </c>
      <c r="U3115" t="str">
        <f t="shared" si="964"/>
        <v>Yes</v>
      </c>
      <c r="V3115" t="str">
        <f t="shared" si="965"/>
        <v>No</v>
      </c>
      <c r="X3115">
        <f t="shared" si="966"/>
        <v>567</v>
      </c>
      <c r="Y3115">
        <f t="shared" si="967"/>
        <v>440</v>
      </c>
      <c r="Z3115" s="18">
        <f t="shared" si="968"/>
        <v>2759712.3299794244</v>
      </c>
      <c r="AA3115" s="18">
        <f t="shared" si="969"/>
        <v>330643.50635802455</v>
      </c>
      <c r="AB3115" s="17">
        <f t="shared" si="970"/>
        <v>3.8641711229946525</v>
      </c>
      <c r="AC3115" s="2" t="s">
        <v>5039</v>
      </c>
      <c r="AD3115" s="2" t="s">
        <v>19</v>
      </c>
      <c r="AE3115" t="str">
        <f t="shared" si="971"/>
        <v>Electronics</v>
      </c>
      <c r="AF3115" t="str">
        <f t="shared" si="972"/>
        <v>Electronics</v>
      </c>
      <c r="AG3115" t="str" cm="1">
        <f t="array" ref="AG3115">INDEX(AD:AD,ROW())</f>
        <v>Electronics</v>
      </c>
      <c r="AH3115">
        <f t="shared" si="980"/>
        <v>3</v>
      </c>
      <c r="AI3115" t="str">
        <f t="shared" si="973"/>
        <v>Electronics</v>
      </c>
      <c r="AK3115">
        <f t="shared" si="974"/>
        <v>2024</v>
      </c>
      <c r="AL3115">
        <f t="shared" si="975"/>
        <v>11</v>
      </c>
      <c r="AM3115">
        <f t="shared" si="976"/>
        <v>15</v>
      </c>
      <c r="AN3115">
        <f t="shared" si="977"/>
        <v>6</v>
      </c>
      <c r="AO3115" t="str">
        <f t="shared" si="978"/>
        <v>Weekday</v>
      </c>
      <c r="AR3115" s="20">
        <f t="shared" si="979"/>
        <v>0</v>
      </c>
    </row>
    <row r="3116" spans="1:44" x14ac:dyDescent="0.35">
      <c r="A3116" t="str">
        <f t="shared" si="961"/>
        <v>CUST3115</v>
      </c>
      <c r="B3116" s="2" t="s">
        <v>3452</v>
      </c>
      <c r="C3116" s="4">
        <v>45175</v>
      </c>
      <c r="D3116" s="2" t="s">
        <v>433</v>
      </c>
      <c r="E3116" t="s">
        <v>5055</v>
      </c>
      <c r="F3116" s="2" t="s">
        <v>13</v>
      </c>
      <c r="G3116" s="2" t="s">
        <v>14</v>
      </c>
      <c r="H3116" s="2">
        <v>2</v>
      </c>
      <c r="I3116" s="19">
        <v>1244.8</v>
      </c>
      <c r="J3116" s="2" t="s">
        <v>15</v>
      </c>
      <c r="K3116" s="2" t="s">
        <v>16</v>
      </c>
      <c r="L3116" s="2">
        <v>5</v>
      </c>
      <c r="M3116" s="18">
        <f t="shared" si="962"/>
        <v>2489.6</v>
      </c>
      <c r="T3116" t="str">
        <f t="shared" si="963"/>
        <v>Completed</v>
      </c>
      <c r="U3116" t="str">
        <f t="shared" si="964"/>
        <v>Yes</v>
      </c>
      <c r="V3116" t="str">
        <f t="shared" si="965"/>
        <v>No</v>
      </c>
      <c r="X3116">
        <f t="shared" si="966"/>
        <v>567</v>
      </c>
      <c r="Y3116">
        <f t="shared" si="967"/>
        <v>440</v>
      </c>
      <c r="Z3116" s="18">
        <f t="shared" si="968"/>
        <v>1463424.4009529033</v>
      </c>
      <c r="AA3116" s="18">
        <f t="shared" si="969"/>
        <v>118285.78776560788</v>
      </c>
      <c r="AB3116" s="17">
        <f t="shared" si="970"/>
        <v>3.8140589569160999</v>
      </c>
      <c r="AC3116" s="2" t="s">
        <v>14</v>
      </c>
      <c r="AD3116" s="2" t="s">
        <v>13</v>
      </c>
      <c r="AE3116" t="str">
        <f t="shared" si="971"/>
        <v>Home &amp; Kitchen</v>
      </c>
      <c r="AF3116" t="str">
        <f t="shared" si="972"/>
        <v>Home &amp; Kitchen</v>
      </c>
      <c r="AG3116" t="str" cm="1">
        <f t="array" ref="AG3116">INDEX(AD:AD,ROW())</f>
        <v>Home &amp; Kitchen</v>
      </c>
      <c r="AH3116">
        <f t="shared" si="980"/>
        <v>2</v>
      </c>
      <c r="AI3116" t="str">
        <f t="shared" si="973"/>
        <v>Home &amp; Kitchen</v>
      </c>
      <c r="AK3116">
        <f t="shared" si="974"/>
        <v>2023</v>
      </c>
      <c r="AL3116">
        <f t="shared" si="975"/>
        <v>9</v>
      </c>
      <c r="AM3116">
        <f t="shared" si="976"/>
        <v>6</v>
      </c>
      <c r="AN3116">
        <f t="shared" si="977"/>
        <v>4</v>
      </c>
      <c r="AO3116" t="str">
        <f t="shared" si="978"/>
        <v>Weekday</v>
      </c>
      <c r="AR3116" s="20">
        <f t="shared" si="979"/>
        <v>0</v>
      </c>
    </row>
    <row r="3117" spans="1:44" x14ac:dyDescent="0.35">
      <c r="A3117" t="str">
        <f t="shared" si="961"/>
        <v>CUST3116</v>
      </c>
      <c r="B3117" s="2" t="s">
        <v>3453</v>
      </c>
      <c r="C3117" s="4">
        <v>45790</v>
      </c>
      <c r="D3117" s="2" t="s">
        <v>338</v>
      </c>
      <c r="E3117" t="s">
        <v>5053</v>
      </c>
      <c r="F3117" s="2" t="s">
        <v>23</v>
      </c>
      <c r="G3117" s="2" t="s">
        <v>24</v>
      </c>
      <c r="H3117" s="2">
        <v>2</v>
      </c>
      <c r="I3117" s="19">
        <v>726.88</v>
      </c>
      <c r="J3117" s="2" t="s">
        <v>5046</v>
      </c>
      <c r="K3117" s="2" t="s">
        <v>16</v>
      </c>
      <c r="L3117" s="2">
        <v>5</v>
      </c>
      <c r="M3117" s="18">
        <f t="shared" si="962"/>
        <v>1453.76</v>
      </c>
      <c r="T3117" t="str">
        <f t="shared" si="963"/>
        <v>Completed</v>
      </c>
      <c r="U3117" t="str">
        <f t="shared" si="964"/>
        <v>Yes</v>
      </c>
      <c r="V3117" t="str">
        <f t="shared" si="965"/>
        <v>No</v>
      </c>
      <c r="X3117">
        <f t="shared" si="966"/>
        <v>559</v>
      </c>
      <c r="Y3117">
        <f t="shared" si="967"/>
        <v>408</v>
      </c>
      <c r="Z3117" s="18">
        <f t="shared" si="968"/>
        <v>594714.6477588166</v>
      </c>
      <c r="AA3117" s="18">
        <f t="shared" si="969"/>
        <v>60882.938065984097</v>
      </c>
      <c r="AB3117" s="17">
        <f t="shared" si="970"/>
        <v>3.804733727810651</v>
      </c>
      <c r="AC3117" s="2" t="s">
        <v>24</v>
      </c>
      <c r="AD3117" s="2" t="s">
        <v>23</v>
      </c>
      <c r="AE3117" t="str">
        <f t="shared" si="971"/>
        <v>Books</v>
      </c>
      <c r="AF3117" t="str">
        <f t="shared" si="972"/>
        <v>Books</v>
      </c>
      <c r="AG3117" t="str" cm="1">
        <f t="array" ref="AG3117">INDEX(AD:AD,ROW())</f>
        <v>Books</v>
      </c>
      <c r="AH3117">
        <f t="shared" si="980"/>
        <v>4</v>
      </c>
      <c r="AI3117" t="str">
        <f t="shared" si="973"/>
        <v>Books</v>
      </c>
      <c r="AK3117">
        <f t="shared" si="974"/>
        <v>2025</v>
      </c>
      <c r="AL3117">
        <f t="shared" si="975"/>
        <v>5</v>
      </c>
      <c r="AM3117">
        <f t="shared" si="976"/>
        <v>13</v>
      </c>
      <c r="AN3117">
        <f t="shared" si="977"/>
        <v>3</v>
      </c>
      <c r="AO3117" t="str">
        <f t="shared" si="978"/>
        <v>Weekday</v>
      </c>
      <c r="AR3117" s="20">
        <f t="shared" si="979"/>
        <v>0</v>
      </c>
    </row>
    <row r="3118" spans="1:44" x14ac:dyDescent="0.35">
      <c r="A3118" t="str">
        <f t="shared" si="961"/>
        <v>CUST3117</v>
      </c>
      <c r="B3118" s="2" t="s">
        <v>3454</v>
      </c>
      <c r="C3118" s="4">
        <v>45683</v>
      </c>
      <c r="D3118" s="2" t="s">
        <v>1776</v>
      </c>
      <c r="E3118" t="s">
        <v>5048</v>
      </c>
      <c r="F3118" s="2" t="s">
        <v>19</v>
      </c>
      <c r="G3118" s="2" t="s">
        <v>5039</v>
      </c>
      <c r="H3118" s="2">
        <v>1</v>
      </c>
      <c r="I3118" s="19">
        <v>1834.37</v>
      </c>
      <c r="J3118" s="2" t="s">
        <v>50</v>
      </c>
      <c r="K3118" s="2" t="s">
        <v>16</v>
      </c>
      <c r="L3118" s="2">
        <v>5</v>
      </c>
      <c r="M3118" s="18">
        <f t="shared" si="962"/>
        <v>1834.37</v>
      </c>
      <c r="T3118" t="str">
        <f t="shared" si="963"/>
        <v>Completed</v>
      </c>
      <c r="U3118" t="str">
        <f t="shared" si="964"/>
        <v>Yes</v>
      </c>
      <c r="V3118" t="str">
        <f t="shared" si="965"/>
        <v>No</v>
      </c>
      <c r="X3118">
        <f t="shared" si="966"/>
        <v>590</v>
      </c>
      <c r="Y3118">
        <f t="shared" si="967"/>
        <v>451</v>
      </c>
      <c r="Z3118" s="18">
        <f t="shared" si="968"/>
        <v>2759712.3299794244</v>
      </c>
      <c r="AA3118" s="18">
        <f t="shared" si="969"/>
        <v>330643.50635802455</v>
      </c>
      <c r="AB3118" s="17">
        <f t="shared" si="970"/>
        <v>3.8641711229946525</v>
      </c>
      <c r="AC3118" s="2" t="s">
        <v>5039</v>
      </c>
      <c r="AD3118" s="2" t="s">
        <v>19</v>
      </c>
      <c r="AE3118" t="str">
        <f t="shared" si="971"/>
        <v>Electronics</v>
      </c>
      <c r="AF3118" t="str">
        <f t="shared" si="972"/>
        <v>Electronics</v>
      </c>
      <c r="AG3118" t="str" cm="1">
        <f t="array" ref="AG3118">INDEX(AD:AD,ROW())</f>
        <v>Electronics</v>
      </c>
      <c r="AH3118">
        <f t="shared" si="980"/>
        <v>3</v>
      </c>
      <c r="AI3118" t="str">
        <f t="shared" si="973"/>
        <v>Electronics</v>
      </c>
      <c r="AK3118">
        <f t="shared" si="974"/>
        <v>2025</v>
      </c>
      <c r="AL3118">
        <f t="shared" si="975"/>
        <v>1</v>
      </c>
      <c r="AM3118">
        <f t="shared" si="976"/>
        <v>26</v>
      </c>
      <c r="AN3118">
        <f t="shared" si="977"/>
        <v>1</v>
      </c>
      <c r="AO3118" t="str">
        <f t="shared" si="978"/>
        <v>Weekend</v>
      </c>
      <c r="AR3118" s="20">
        <f t="shared" si="979"/>
        <v>0</v>
      </c>
    </row>
    <row r="3119" spans="1:44" x14ac:dyDescent="0.35">
      <c r="A3119" t="str">
        <f t="shared" si="961"/>
        <v>CUST3118</v>
      </c>
      <c r="B3119" s="2" t="s">
        <v>3455</v>
      </c>
      <c r="C3119" s="4">
        <v>45611</v>
      </c>
      <c r="D3119" s="2" t="s">
        <v>856</v>
      </c>
      <c r="E3119" t="s">
        <v>5054</v>
      </c>
      <c r="F3119" s="2" t="s">
        <v>19</v>
      </c>
      <c r="G3119" s="2" t="s">
        <v>60</v>
      </c>
      <c r="H3119" s="2">
        <v>1</v>
      </c>
      <c r="I3119" s="19">
        <v>1853.9</v>
      </c>
      <c r="J3119" s="2" t="s">
        <v>20</v>
      </c>
      <c r="K3119" s="2" t="s">
        <v>31</v>
      </c>
      <c r="L3119" s="2">
        <v>4</v>
      </c>
      <c r="M3119" s="18">
        <f t="shared" si="962"/>
        <v>1853.9</v>
      </c>
      <c r="T3119" t="str">
        <f t="shared" si="963"/>
        <v>Pending</v>
      </c>
      <c r="U3119" t="str">
        <f t="shared" si="964"/>
        <v>No</v>
      </c>
      <c r="V3119" t="str">
        <f t="shared" si="965"/>
        <v>Yes</v>
      </c>
      <c r="X3119">
        <f t="shared" si="966"/>
        <v>558</v>
      </c>
      <c r="Y3119">
        <f t="shared" si="967"/>
        <v>430</v>
      </c>
      <c r="Z3119" s="18">
        <f t="shared" si="968"/>
        <v>2759712.3299794244</v>
      </c>
      <c r="AA3119" s="18">
        <f t="shared" si="969"/>
        <v>330643.50635802455</v>
      </c>
      <c r="AB3119" s="17">
        <f t="shared" si="970"/>
        <v>3.8641711229946525</v>
      </c>
      <c r="AC3119" s="2" t="s">
        <v>60</v>
      </c>
      <c r="AD3119" s="2" t="s">
        <v>19</v>
      </c>
      <c r="AE3119" t="str">
        <f t="shared" si="971"/>
        <v>Electronics</v>
      </c>
      <c r="AF3119" t="str">
        <f t="shared" si="972"/>
        <v>Electronics</v>
      </c>
      <c r="AG3119" t="str" cm="1">
        <f t="array" ref="AG3119">INDEX(AD:AD,ROW())</f>
        <v>Electronics</v>
      </c>
      <c r="AH3119">
        <f t="shared" si="980"/>
        <v>17</v>
      </c>
      <c r="AI3119" t="str">
        <f t="shared" si="973"/>
        <v>Electronics</v>
      </c>
      <c r="AK3119">
        <f t="shared" si="974"/>
        <v>2024</v>
      </c>
      <c r="AL3119">
        <f t="shared" si="975"/>
        <v>11</v>
      </c>
      <c r="AM3119">
        <f t="shared" si="976"/>
        <v>15</v>
      </c>
      <c r="AN3119">
        <f t="shared" si="977"/>
        <v>6</v>
      </c>
      <c r="AO3119" t="str">
        <f t="shared" si="978"/>
        <v>Weekday</v>
      </c>
      <c r="AR3119" s="20">
        <f t="shared" si="979"/>
        <v>0</v>
      </c>
    </row>
    <row r="3120" spans="1:44" x14ac:dyDescent="0.35">
      <c r="A3120" t="str">
        <f t="shared" si="961"/>
        <v>CUST3119</v>
      </c>
      <c r="B3120" s="2" t="s">
        <v>3456</v>
      </c>
      <c r="C3120" s="4">
        <v>45616</v>
      </c>
      <c r="D3120" s="2" t="s">
        <v>802</v>
      </c>
      <c r="E3120" t="s">
        <v>5055</v>
      </c>
      <c r="F3120" s="2" t="s">
        <v>23</v>
      </c>
      <c r="G3120" s="2" t="s">
        <v>68</v>
      </c>
      <c r="H3120" s="2">
        <v>1</v>
      </c>
      <c r="I3120" s="19">
        <v>293.51</v>
      </c>
      <c r="J3120" s="2" t="s">
        <v>20</v>
      </c>
      <c r="K3120" s="2" t="s">
        <v>76</v>
      </c>
      <c r="L3120" s="2">
        <v>3</v>
      </c>
      <c r="M3120" s="18">
        <f t="shared" si="962"/>
        <v>293.51</v>
      </c>
      <c r="T3120" t="str">
        <f t="shared" si="963"/>
        <v>Completed</v>
      </c>
      <c r="U3120" t="str">
        <f t="shared" si="964"/>
        <v>No</v>
      </c>
      <c r="V3120" t="str">
        <f t="shared" si="965"/>
        <v>No</v>
      </c>
      <c r="X3120">
        <f t="shared" si="966"/>
        <v>567</v>
      </c>
      <c r="Y3120">
        <f t="shared" si="967"/>
        <v>440</v>
      </c>
      <c r="Z3120" s="18">
        <f t="shared" si="968"/>
        <v>594714.6477588166</v>
      </c>
      <c r="AA3120" s="18">
        <f t="shared" si="969"/>
        <v>60882.938065984097</v>
      </c>
      <c r="AB3120" s="17">
        <f t="shared" si="970"/>
        <v>3.804733727810651</v>
      </c>
      <c r="AC3120" s="2" t="s">
        <v>68</v>
      </c>
      <c r="AD3120" s="2" t="s">
        <v>23</v>
      </c>
      <c r="AE3120" t="str">
        <f t="shared" si="971"/>
        <v>Books</v>
      </c>
      <c r="AF3120" t="str">
        <f t="shared" si="972"/>
        <v>Books</v>
      </c>
      <c r="AG3120" t="str" cm="1">
        <f t="array" ref="AG3120">INDEX(AD:AD,ROW())</f>
        <v>Books</v>
      </c>
      <c r="AH3120">
        <f t="shared" si="980"/>
        <v>20</v>
      </c>
      <c r="AI3120" t="str">
        <f t="shared" si="973"/>
        <v>Books</v>
      </c>
      <c r="AK3120">
        <f t="shared" si="974"/>
        <v>2024</v>
      </c>
      <c r="AL3120">
        <f t="shared" si="975"/>
        <v>11</v>
      </c>
      <c r="AM3120">
        <f t="shared" si="976"/>
        <v>20</v>
      </c>
      <c r="AN3120">
        <f t="shared" si="977"/>
        <v>4</v>
      </c>
      <c r="AO3120" t="str">
        <f t="shared" si="978"/>
        <v>Weekday</v>
      </c>
      <c r="AR3120" s="20">
        <f t="shared" si="979"/>
        <v>1</v>
      </c>
    </row>
    <row r="3121" spans="1:44" x14ac:dyDescent="0.35">
      <c r="A3121" t="str">
        <f t="shared" si="961"/>
        <v>CUST3120</v>
      </c>
      <c r="B3121" s="2" t="s">
        <v>3457</v>
      </c>
      <c r="C3121" s="4">
        <v>45325</v>
      </c>
      <c r="D3121" s="2" t="s">
        <v>922</v>
      </c>
      <c r="E3121" t="s">
        <v>5053</v>
      </c>
      <c r="F3121" s="2" t="s">
        <v>23</v>
      </c>
      <c r="G3121" s="2" t="s">
        <v>46</v>
      </c>
      <c r="H3121" s="2">
        <v>3</v>
      </c>
      <c r="I3121" s="19">
        <v>165.82</v>
      </c>
      <c r="J3121" s="2" t="s">
        <v>15</v>
      </c>
      <c r="K3121" s="2" t="s">
        <v>31</v>
      </c>
      <c r="L3121" s="2">
        <v>3</v>
      </c>
      <c r="M3121" s="18">
        <f t="shared" si="962"/>
        <v>497.46</v>
      </c>
      <c r="T3121" t="str">
        <f t="shared" si="963"/>
        <v>Pending</v>
      </c>
      <c r="U3121" t="str">
        <f t="shared" si="964"/>
        <v>No</v>
      </c>
      <c r="V3121" t="str">
        <f t="shared" si="965"/>
        <v>Yes</v>
      </c>
      <c r="X3121">
        <f t="shared" si="966"/>
        <v>559</v>
      </c>
      <c r="Y3121">
        <f t="shared" si="967"/>
        <v>408</v>
      </c>
      <c r="Z3121" s="18">
        <f t="shared" si="968"/>
        <v>594714.6477588166</v>
      </c>
      <c r="AA3121" s="18">
        <f t="shared" si="969"/>
        <v>60882.938065984097</v>
      </c>
      <c r="AB3121" s="17">
        <f t="shared" si="970"/>
        <v>3.804733727810651</v>
      </c>
      <c r="AC3121" s="2" t="s">
        <v>46</v>
      </c>
      <c r="AD3121" s="2" t="s">
        <v>23</v>
      </c>
      <c r="AE3121" t="str">
        <f t="shared" si="971"/>
        <v>Books</v>
      </c>
      <c r="AF3121" t="str">
        <f t="shared" si="972"/>
        <v>Books</v>
      </c>
      <c r="AG3121" t="str" cm="1">
        <f t="array" ref="AG3121">INDEX(AD:AD,ROW())</f>
        <v>Books</v>
      </c>
      <c r="AH3121">
        <f t="shared" si="980"/>
        <v>11</v>
      </c>
      <c r="AI3121" t="str">
        <f t="shared" si="973"/>
        <v>Books</v>
      </c>
      <c r="AK3121">
        <f t="shared" si="974"/>
        <v>2024</v>
      </c>
      <c r="AL3121">
        <f t="shared" si="975"/>
        <v>2</v>
      </c>
      <c r="AM3121">
        <f t="shared" si="976"/>
        <v>3</v>
      </c>
      <c r="AN3121">
        <f t="shared" si="977"/>
        <v>7</v>
      </c>
      <c r="AO3121" t="str">
        <f t="shared" si="978"/>
        <v>Weekend</v>
      </c>
      <c r="AR3121" s="20">
        <f t="shared" si="979"/>
        <v>0</v>
      </c>
    </row>
    <row r="3122" spans="1:44" x14ac:dyDescent="0.35">
      <c r="A3122" t="str">
        <f t="shared" si="961"/>
        <v>CUST3121</v>
      </c>
      <c r="B3122" s="2" t="s">
        <v>3458</v>
      </c>
      <c r="C3122" s="4">
        <v>45603</v>
      </c>
      <c r="D3122" s="2" t="s">
        <v>107</v>
      </c>
      <c r="E3122" t="s">
        <v>5049</v>
      </c>
      <c r="F3122" s="2" t="s">
        <v>19</v>
      </c>
      <c r="G3122" s="2" t="s">
        <v>60</v>
      </c>
      <c r="H3122" s="2">
        <v>2</v>
      </c>
      <c r="I3122" s="19">
        <v>2935.41</v>
      </c>
      <c r="J3122" s="2" t="s">
        <v>15</v>
      </c>
      <c r="K3122" s="2" t="s">
        <v>31</v>
      </c>
      <c r="L3122" s="31"/>
      <c r="M3122" s="18">
        <f t="shared" si="962"/>
        <v>5870.82</v>
      </c>
      <c r="T3122" t="str">
        <f t="shared" si="963"/>
        <v>Pending</v>
      </c>
      <c r="U3122" t="str">
        <f t="shared" si="964"/>
        <v>No</v>
      </c>
      <c r="V3122" t="str">
        <f t="shared" si="965"/>
        <v>Yes</v>
      </c>
      <c r="X3122">
        <f t="shared" si="966"/>
        <v>595</v>
      </c>
      <c r="Y3122">
        <f t="shared" si="967"/>
        <v>444</v>
      </c>
      <c r="Z3122" s="18">
        <f t="shared" si="968"/>
        <v>2759712.3299794244</v>
      </c>
      <c r="AA3122" s="18">
        <f t="shared" si="969"/>
        <v>330643.50635802455</v>
      </c>
      <c r="AB3122" s="17">
        <f t="shared" si="970"/>
        <v>3.8641711229946525</v>
      </c>
      <c r="AC3122" s="2" t="s">
        <v>60</v>
      </c>
      <c r="AD3122" s="2" t="s">
        <v>19</v>
      </c>
      <c r="AE3122" t="str">
        <f t="shared" si="971"/>
        <v>Electronics</v>
      </c>
      <c r="AF3122" t="str">
        <f t="shared" si="972"/>
        <v>Electronics</v>
      </c>
      <c r="AG3122" t="str" cm="1">
        <f t="array" ref="AG3122">INDEX(AD:AD,ROW())</f>
        <v>Electronics</v>
      </c>
      <c r="AH3122">
        <f t="shared" si="980"/>
        <v>17</v>
      </c>
      <c r="AI3122" t="str">
        <f t="shared" si="973"/>
        <v>Electronics</v>
      </c>
      <c r="AK3122">
        <f t="shared" si="974"/>
        <v>2024</v>
      </c>
      <c r="AL3122">
        <f t="shared" si="975"/>
        <v>11</v>
      </c>
      <c r="AM3122">
        <f t="shared" si="976"/>
        <v>7</v>
      </c>
      <c r="AN3122">
        <f t="shared" si="977"/>
        <v>5</v>
      </c>
      <c r="AO3122" t="str">
        <f t="shared" si="978"/>
        <v>Weekday</v>
      </c>
      <c r="AR3122" s="20">
        <f t="shared" si="979"/>
        <v>0</v>
      </c>
    </row>
    <row r="3123" spans="1:44" x14ac:dyDescent="0.35">
      <c r="A3123" t="str">
        <f t="shared" si="961"/>
        <v>CUST3122</v>
      </c>
      <c r="B3123" s="2" t="s">
        <v>3459</v>
      </c>
      <c r="C3123" s="4">
        <v>45751</v>
      </c>
      <c r="D3123" s="2" t="s">
        <v>62</v>
      </c>
      <c r="E3123" t="s">
        <v>5048</v>
      </c>
      <c r="F3123" s="2" t="s">
        <v>29</v>
      </c>
      <c r="G3123" s="2" t="s">
        <v>5043</v>
      </c>
      <c r="H3123" s="2">
        <v>1</v>
      </c>
      <c r="I3123" s="19">
        <v>1083.02</v>
      </c>
      <c r="J3123" s="2" t="s">
        <v>50</v>
      </c>
      <c r="K3123" s="2" t="s">
        <v>16</v>
      </c>
      <c r="L3123" s="2">
        <v>4</v>
      </c>
      <c r="M3123" s="18">
        <f t="shared" si="962"/>
        <v>1083.02</v>
      </c>
      <c r="T3123" t="str">
        <f t="shared" si="963"/>
        <v>Completed</v>
      </c>
      <c r="U3123" t="str">
        <f t="shared" si="964"/>
        <v>Yes</v>
      </c>
      <c r="V3123" t="str">
        <f t="shared" si="965"/>
        <v>No</v>
      </c>
      <c r="X3123">
        <f t="shared" si="966"/>
        <v>590</v>
      </c>
      <c r="Y3123">
        <f t="shared" si="967"/>
        <v>451</v>
      </c>
      <c r="Z3123" s="18">
        <f t="shared" si="968"/>
        <v>1892867.2841657216</v>
      </c>
      <c r="AA3123" s="18">
        <f t="shared" si="969"/>
        <v>199432.98236095349</v>
      </c>
      <c r="AB3123" s="17">
        <f t="shared" si="970"/>
        <v>3.8949824970828471</v>
      </c>
      <c r="AC3123" s="2" t="s">
        <v>5043</v>
      </c>
      <c r="AD3123" s="2" t="s">
        <v>29</v>
      </c>
      <c r="AE3123" t="str">
        <f t="shared" si="971"/>
        <v>Fashion</v>
      </c>
      <c r="AF3123" t="str">
        <f t="shared" si="972"/>
        <v>Fashion</v>
      </c>
      <c r="AG3123" t="str" cm="1">
        <f t="array" ref="AG3123">INDEX(AD:AD,ROW())</f>
        <v>Fashion</v>
      </c>
      <c r="AH3123">
        <f t="shared" si="980"/>
        <v>55</v>
      </c>
      <c r="AI3123" t="str">
        <f t="shared" si="973"/>
        <v>Fashion</v>
      </c>
      <c r="AK3123">
        <f t="shared" si="974"/>
        <v>2025</v>
      </c>
      <c r="AL3123">
        <f t="shared" si="975"/>
        <v>4</v>
      </c>
      <c r="AM3123">
        <f t="shared" si="976"/>
        <v>4</v>
      </c>
      <c r="AN3123">
        <f t="shared" si="977"/>
        <v>6</v>
      </c>
      <c r="AO3123" t="str">
        <f t="shared" si="978"/>
        <v>Weekday</v>
      </c>
      <c r="AR3123" s="20">
        <f t="shared" si="979"/>
        <v>0</v>
      </c>
    </row>
    <row r="3124" spans="1:44" x14ac:dyDescent="0.35">
      <c r="A3124" t="str">
        <f t="shared" si="961"/>
        <v>CUST3123</v>
      </c>
      <c r="B3124" s="2" t="s">
        <v>3460</v>
      </c>
      <c r="C3124" s="4">
        <v>45206</v>
      </c>
      <c r="D3124" s="2" t="s">
        <v>808</v>
      </c>
      <c r="E3124" t="s">
        <v>5048</v>
      </c>
      <c r="F3124" s="2" t="s">
        <v>23</v>
      </c>
      <c r="G3124" s="2" t="s">
        <v>75</v>
      </c>
      <c r="H3124" s="2">
        <v>3</v>
      </c>
      <c r="I3124" s="19">
        <v>295.79000000000002</v>
      </c>
      <c r="J3124" s="2" t="s">
        <v>15</v>
      </c>
      <c r="K3124" s="2" t="s">
        <v>16</v>
      </c>
      <c r="L3124" s="2">
        <v>4</v>
      </c>
      <c r="M3124" s="18">
        <f t="shared" si="962"/>
        <v>887.37000000000012</v>
      </c>
      <c r="T3124" t="str">
        <f t="shared" si="963"/>
        <v>Completed</v>
      </c>
      <c r="U3124" t="str">
        <f t="shared" si="964"/>
        <v>No</v>
      </c>
      <c r="V3124" t="str">
        <f t="shared" si="965"/>
        <v>No</v>
      </c>
      <c r="X3124">
        <f t="shared" si="966"/>
        <v>590</v>
      </c>
      <c r="Y3124">
        <f t="shared" si="967"/>
        <v>451</v>
      </c>
      <c r="Z3124" s="18">
        <f t="shared" si="968"/>
        <v>594714.6477588166</v>
      </c>
      <c r="AA3124" s="18">
        <f t="shared" si="969"/>
        <v>60882.938065984097</v>
      </c>
      <c r="AB3124" s="17">
        <f t="shared" si="970"/>
        <v>3.804733727810651</v>
      </c>
      <c r="AC3124" s="2" t="s">
        <v>75</v>
      </c>
      <c r="AD3124" s="2" t="s">
        <v>23</v>
      </c>
      <c r="AE3124" t="str">
        <f t="shared" si="971"/>
        <v>Books</v>
      </c>
      <c r="AF3124" t="str">
        <f t="shared" si="972"/>
        <v>Books</v>
      </c>
      <c r="AG3124" t="str" cm="1">
        <f t="array" ref="AG3124">INDEX(AD:AD,ROW())</f>
        <v>Books</v>
      </c>
      <c r="AH3124">
        <f t="shared" si="980"/>
        <v>23</v>
      </c>
      <c r="AI3124" t="str">
        <f t="shared" si="973"/>
        <v>Books</v>
      </c>
      <c r="AK3124">
        <f t="shared" si="974"/>
        <v>2023</v>
      </c>
      <c r="AL3124">
        <f t="shared" si="975"/>
        <v>10</v>
      </c>
      <c r="AM3124">
        <f t="shared" si="976"/>
        <v>7</v>
      </c>
      <c r="AN3124">
        <f t="shared" si="977"/>
        <v>7</v>
      </c>
      <c r="AO3124" t="str">
        <f t="shared" si="978"/>
        <v>Weekend</v>
      </c>
      <c r="AR3124" s="20">
        <f t="shared" si="979"/>
        <v>0</v>
      </c>
    </row>
    <row r="3125" spans="1:44" x14ac:dyDescent="0.35">
      <c r="A3125" t="str">
        <f t="shared" si="961"/>
        <v>CUST3124</v>
      </c>
      <c r="B3125" s="2" t="s">
        <v>3461</v>
      </c>
      <c r="C3125" s="4">
        <v>45229</v>
      </c>
      <c r="D3125" s="2" t="s">
        <v>235</v>
      </c>
      <c r="E3125" t="s">
        <v>5053</v>
      </c>
      <c r="F3125" s="2" t="s">
        <v>13</v>
      </c>
      <c r="G3125" s="2" t="s">
        <v>95</v>
      </c>
      <c r="H3125" s="2">
        <v>2</v>
      </c>
      <c r="I3125" s="19">
        <v>1988.94</v>
      </c>
      <c r="J3125" s="2" t="s">
        <v>5047</v>
      </c>
      <c r="K3125" s="2" t="s">
        <v>16</v>
      </c>
      <c r="L3125" s="2">
        <v>3</v>
      </c>
      <c r="M3125" s="18">
        <f t="shared" si="962"/>
        <v>3977.88</v>
      </c>
      <c r="T3125" t="str">
        <f t="shared" si="963"/>
        <v>Completed</v>
      </c>
      <c r="U3125" t="str">
        <f t="shared" si="964"/>
        <v>Yes</v>
      </c>
      <c r="V3125" t="str">
        <f t="shared" si="965"/>
        <v>No</v>
      </c>
      <c r="X3125">
        <f t="shared" si="966"/>
        <v>559</v>
      </c>
      <c r="Y3125">
        <f t="shared" si="967"/>
        <v>408</v>
      </c>
      <c r="Z3125" s="18">
        <f t="shared" si="968"/>
        <v>1463424.4009529033</v>
      </c>
      <c r="AA3125" s="18">
        <f t="shared" si="969"/>
        <v>118285.78776560788</v>
      </c>
      <c r="AB3125" s="17">
        <f t="shared" si="970"/>
        <v>3.8140589569160999</v>
      </c>
      <c r="AC3125" s="2" t="s">
        <v>95</v>
      </c>
      <c r="AD3125" s="2" t="s">
        <v>13</v>
      </c>
      <c r="AE3125" t="str">
        <f t="shared" si="971"/>
        <v>Home &amp; Kitchen</v>
      </c>
      <c r="AF3125" t="str">
        <f t="shared" si="972"/>
        <v>Home &amp; Kitchen</v>
      </c>
      <c r="AG3125" t="str" cm="1">
        <f t="array" ref="AG3125">INDEX(AD:AD,ROW())</f>
        <v>Home &amp; Kitchen</v>
      </c>
      <c r="AH3125">
        <f t="shared" si="980"/>
        <v>32</v>
      </c>
      <c r="AI3125" t="str">
        <f t="shared" si="973"/>
        <v>Home &amp; Kitchen</v>
      </c>
      <c r="AK3125">
        <f t="shared" si="974"/>
        <v>2023</v>
      </c>
      <c r="AL3125">
        <f t="shared" si="975"/>
        <v>10</v>
      </c>
      <c r="AM3125">
        <f t="shared" si="976"/>
        <v>30</v>
      </c>
      <c r="AN3125">
        <f t="shared" si="977"/>
        <v>2</v>
      </c>
      <c r="AO3125" t="str">
        <f t="shared" si="978"/>
        <v>Weekday</v>
      </c>
      <c r="AR3125" s="20">
        <f t="shared" si="979"/>
        <v>0</v>
      </c>
    </row>
    <row r="3126" spans="1:44" x14ac:dyDescent="0.35">
      <c r="A3126" t="str">
        <f t="shared" si="961"/>
        <v>CUST3125</v>
      </c>
      <c r="B3126" s="2" t="s">
        <v>3462</v>
      </c>
      <c r="C3126" s="4">
        <v>44957</v>
      </c>
      <c r="D3126" s="2" t="s">
        <v>380</v>
      </c>
      <c r="E3126" t="s">
        <v>5049</v>
      </c>
      <c r="F3126" s="2" t="s">
        <v>23</v>
      </c>
      <c r="G3126" s="2" t="s">
        <v>46</v>
      </c>
      <c r="H3126" s="2">
        <v>1</v>
      </c>
      <c r="I3126" s="19">
        <v>164.02</v>
      </c>
      <c r="J3126" s="2" t="s">
        <v>15</v>
      </c>
      <c r="K3126" s="2" t="s">
        <v>16</v>
      </c>
      <c r="L3126" s="2">
        <v>3</v>
      </c>
      <c r="M3126" s="18">
        <f t="shared" si="962"/>
        <v>164.02</v>
      </c>
      <c r="T3126" t="str">
        <f t="shared" si="963"/>
        <v>Completed</v>
      </c>
      <c r="U3126" t="str">
        <f t="shared" si="964"/>
        <v>No</v>
      </c>
      <c r="V3126" t="str">
        <f t="shared" si="965"/>
        <v>No</v>
      </c>
      <c r="X3126">
        <f t="shared" si="966"/>
        <v>595</v>
      </c>
      <c r="Y3126">
        <f t="shared" si="967"/>
        <v>444</v>
      </c>
      <c r="Z3126" s="18">
        <f t="shared" si="968"/>
        <v>594714.6477588166</v>
      </c>
      <c r="AA3126" s="18">
        <f t="shared" si="969"/>
        <v>60882.938065984097</v>
      </c>
      <c r="AB3126" s="17">
        <f t="shared" si="970"/>
        <v>3.804733727810651</v>
      </c>
      <c r="AC3126" s="2" t="s">
        <v>46</v>
      </c>
      <c r="AD3126" s="2" t="s">
        <v>23</v>
      </c>
      <c r="AE3126" t="str">
        <f t="shared" si="971"/>
        <v>Books</v>
      </c>
      <c r="AF3126" t="str">
        <f t="shared" si="972"/>
        <v>Books</v>
      </c>
      <c r="AG3126" t="str" cm="1">
        <f t="array" ref="AG3126">INDEX(AD:AD,ROW())</f>
        <v>Books</v>
      </c>
      <c r="AH3126">
        <f t="shared" si="980"/>
        <v>11</v>
      </c>
      <c r="AI3126" t="str">
        <f t="shared" si="973"/>
        <v>Books</v>
      </c>
      <c r="AK3126">
        <f t="shared" si="974"/>
        <v>2023</v>
      </c>
      <c r="AL3126">
        <f t="shared" si="975"/>
        <v>1</v>
      </c>
      <c r="AM3126">
        <f t="shared" si="976"/>
        <v>31</v>
      </c>
      <c r="AN3126">
        <f t="shared" si="977"/>
        <v>3</v>
      </c>
      <c r="AO3126" t="str">
        <f t="shared" si="978"/>
        <v>Weekday</v>
      </c>
      <c r="AR3126" s="20">
        <f t="shared" si="979"/>
        <v>0</v>
      </c>
    </row>
    <row r="3127" spans="1:44" x14ac:dyDescent="0.35">
      <c r="A3127" t="str">
        <f t="shared" si="961"/>
        <v>CUST3126</v>
      </c>
      <c r="B3127" s="2" t="s">
        <v>3463</v>
      </c>
      <c r="C3127" s="4">
        <v>45562</v>
      </c>
      <c r="D3127" s="2" t="s">
        <v>719</v>
      </c>
      <c r="E3127" t="s">
        <v>5053</v>
      </c>
      <c r="F3127" s="2" t="s">
        <v>29</v>
      </c>
      <c r="G3127" s="2" t="s">
        <v>5041</v>
      </c>
      <c r="H3127" s="2">
        <v>1</v>
      </c>
      <c r="I3127" s="19">
        <v>399.33</v>
      </c>
      <c r="J3127" s="2" t="s">
        <v>20</v>
      </c>
      <c r="K3127" s="2" t="s">
        <v>16</v>
      </c>
      <c r="L3127" s="2">
        <v>5</v>
      </c>
      <c r="M3127" s="18">
        <f t="shared" si="962"/>
        <v>399.33</v>
      </c>
      <c r="T3127" t="str">
        <f t="shared" si="963"/>
        <v>Completed</v>
      </c>
      <c r="U3127" t="str">
        <f t="shared" si="964"/>
        <v>No</v>
      </c>
      <c r="V3127" t="str">
        <f t="shared" si="965"/>
        <v>No</v>
      </c>
      <c r="X3127">
        <f t="shared" si="966"/>
        <v>559</v>
      </c>
      <c r="Y3127">
        <f t="shared" si="967"/>
        <v>408</v>
      </c>
      <c r="Z3127" s="18">
        <f t="shared" si="968"/>
        <v>1892867.2841657216</v>
      </c>
      <c r="AA3127" s="18">
        <f t="shared" si="969"/>
        <v>199432.98236095349</v>
      </c>
      <c r="AB3127" s="17">
        <f t="shared" si="970"/>
        <v>3.8949824970828471</v>
      </c>
      <c r="AC3127" s="2" t="s">
        <v>5041</v>
      </c>
      <c r="AD3127" s="2" t="s">
        <v>29</v>
      </c>
      <c r="AE3127" t="str">
        <f t="shared" si="971"/>
        <v>Fashion</v>
      </c>
      <c r="AF3127" t="str">
        <f t="shared" si="972"/>
        <v>Fashion</v>
      </c>
      <c r="AG3127" t="str" cm="1">
        <f t="array" ref="AG3127">INDEX(AD:AD,ROW())</f>
        <v>Fashion</v>
      </c>
      <c r="AH3127">
        <f t="shared" si="980"/>
        <v>15</v>
      </c>
      <c r="AI3127" t="str">
        <f t="shared" si="973"/>
        <v>Fashion</v>
      </c>
      <c r="AK3127">
        <f t="shared" si="974"/>
        <v>2024</v>
      </c>
      <c r="AL3127">
        <f t="shared" si="975"/>
        <v>9</v>
      </c>
      <c r="AM3127">
        <f t="shared" si="976"/>
        <v>27</v>
      </c>
      <c r="AN3127">
        <f t="shared" si="977"/>
        <v>6</v>
      </c>
      <c r="AO3127" t="str">
        <f t="shared" si="978"/>
        <v>Weekday</v>
      </c>
      <c r="AR3127" s="20">
        <f t="shared" si="979"/>
        <v>0</v>
      </c>
    </row>
    <row r="3128" spans="1:44" x14ac:dyDescent="0.35">
      <c r="A3128" t="str">
        <f t="shared" si="961"/>
        <v>CUST3127</v>
      </c>
      <c r="B3128" s="2" t="s">
        <v>3464</v>
      </c>
      <c r="C3128" s="4">
        <v>45248</v>
      </c>
      <c r="D3128" s="2" t="s">
        <v>84</v>
      </c>
      <c r="E3128" t="s">
        <v>5048</v>
      </c>
      <c r="F3128" s="2" t="s">
        <v>42</v>
      </c>
      <c r="G3128" s="2" t="s">
        <v>5042</v>
      </c>
      <c r="H3128" s="2">
        <v>3</v>
      </c>
      <c r="I3128" s="19">
        <v>1064.75</v>
      </c>
      <c r="J3128" s="2" t="s">
        <v>15</v>
      </c>
      <c r="K3128" s="2" t="s">
        <v>16</v>
      </c>
      <c r="L3128" s="2">
        <v>3</v>
      </c>
      <c r="M3128" s="18">
        <f t="shared" si="962"/>
        <v>3194.25</v>
      </c>
      <c r="T3128" t="str">
        <f t="shared" si="963"/>
        <v>Completed</v>
      </c>
      <c r="U3128" t="str">
        <f t="shared" si="964"/>
        <v>Yes</v>
      </c>
      <c r="V3128" t="str">
        <f t="shared" si="965"/>
        <v>No</v>
      </c>
      <c r="X3128">
        <f t="shared" si="966"/>
        <v>590</v>
      </c>
      <c r="Y3128">
        <f t="shared" si="967"/>
        <v>451</v>
      </c>
      <c r="Z3128" s="18">
        <f t="shared" si="968"/>
        <v>1098537.4901531704</v>
      </c>
      <c r="AA3128" s="18">
        <f t="shared" si="969"/>
        <v>96724.388030634553</v>
      </c>
      <c r="AB3128" s="17">
        <f t="shared" si="970"/>
        <v>3.9001122334455669</v>
      </c>
      <c r="AC3128" s="2" t="s">
        <v>5042</v>
      </c>
      <c r="AD3128" s="2" t="s">
        <v>42</v>
      </c>
      <c r="AE3128" t="str">
        <f t="shared" si="971"/>
        <v>Beauty</v>
      </c>
      <c r="AF3128" t="str">
        <f t="shared" si="972"/>
        <v>Beauty</v>
      </c>
      <c r="AG3128" t="str" cm="1">
        <f t="array" ref="AG3128">INDEX(AD:AD,ROW())</f>
        <v>Beauty</v>
      </c>
      <c r="AH3128">
        <f t="shared" si="980"/>
        <v>18</v>
      </c>
      <c r="AI3128" t="str">
        <f t="shared" si="973"/>
        <v>Beauty</v>
      </c>
      <c r="AK3128">
        <f t="shared" si="974"/>
        <v>2023</v>
      </c>
      <c r="AL3128">
        <f t="shared" si="975"/>
        <v>11</v>
      </c>
      <c r="AM3128">
        <f t="shared" si="976"/>
        <v>18</v>
      </c>
      <c r="AN3128">
        <f t="shared" si="977"/>
        <v>7</v>
      </c>
      <c r="AO3128" t="str">
        <f t="shared" si="978"/>
        <v>Weekend</v>
      </c>
      <c r="AR3128" s="20">
        <f t="shared" si="979"/>
        <v>0</v>
      </c>
    </row>
    <row r="3129" spans="1:44" x14ac:dyDescent="0.35">
      <c r="A3129" t="str">
        <f t="shared" si="961"/>
        <v>CUST3128</v>
      </c>
      <c r="B3129" s="2" t="s">
        <v>3465</v>
      </c>
      <c r="C3129" s="4">
        <v>45366</v>
      </c>
      <c r="D3129" s="2" t="s">
        <v>172</v>
      </c>
      <c r="E3129" t="s">
        <v>5048</v>
      </c>
      <c r="F3129" s="2" t="s">
        <v>42</v>
      </c>
      <c r="G3129" s="2" t="s">
        <v>188</v>
      </c>
      <c r="H3129" s="2">
        <v>1</v>
      </c>
      <c r="I3129" s="19">
        <v>590.4</v>
      </c>
      <c r="J3129" s="2" t="s">
        <v>50</v>
      </c>
      <c r="K3129" s="2" t="s">
        <v>16</v>
      </c>
      <c r="L3129" s="31"/>
      <c r="M3129" s="18">
        <f t="shared" si="962"/>
        <v>590.4</v>
      </c>
      <c r="T3129" t="str">
        <f t="shared" si="963"/>
        <v>Completed</v>
      </c>
      <c r="U3129" t="str">
        <f t="shared" si="964"/>
        <v>No</v>
      </c>
      <c r="V3129" t="str">
        <f t="shared" si="965"/>
        <v>No</v>
      </c>
      <c r="X3129">
        <f t="shared" si="966"/>
        <v>590</v>
      </c>
      <c r="Y3129">
        <f t="shared" si="967"/>
        <v>451</v>
      </c>
      <c r="Z3129" s="18">
        <f t="shared" si="968"/>
        <v>1098537.4901531704</v>
      </c>
      <c r="AA3129" s="18">
        <f t="shared" si="969"/>
        <v>96724.388030634553</v>
      </c>
      <c r="AB3129" s="17">
        <f t="shared" si="970"/>
        <v>3.9001122334455669</v>
      </c>
      <c r="AC3129" s="2" t="s">
        <v>188</v>
      </c>
      <c r="AD3129" s="2" t="s">
        <v>42</v>
      </c>
      <c r="AE3129" t="str">
        <f t="shared" si="971"/>
        <v>Beauty</v>
      </c>
      <c r="AF3129" t="str">
        <f t="shared" si="972"/>
        <v>Beauty</v>
      </c>
      <c r="AG3129" t="str" cm="1">
        <f t="array" ref="AG3129">INDEX(AD:AD,ROW())</f>
        <v>Beauty</v>
      </c>
      <c r="AH3129">
        <f t="shared" si="980"/>
        <v>80</v>
      </c>
      <c r="AI3129" t="str">
        <f t="shared" si="973"/>
        <v>Beauty</v>
      </c>
      <c r="AK3129">
        <f t="shared" si="974"/>
        <v>2024</v>
      </c>
      <c r="AL3129">
        <f t="shared" si="975"/>
        <v>3</v>
      </c>
      <c r="AM3129">
        <f t="shared" si="976"/>
        <v>15</v>
      </c>
      <c r="AN3129">
        <f t="shared" si="977"/>
        <v>6</v>
      </c>
      <c r="AO3129" t="str">
        <f t="shared" si="978"/>
        <v>Weekday</v>
      </c>
      <c r="AR3129" s="20">
        <f t="shared" si="979"/>
        <v>0</v>
      </c>
    </row>
    <row r="3130" spans="1:44" x14ac:dyDescent="0.35">
      <c r="A3130" t="str">
        <f t="shared" si="961"/>
        <v>CUST3129</v>
      </c>
      <c r="B3130" s="2" t="s">
        <v>3466</v>
      </c>
      <c r="C3130" s="4">
        <v>45334</v>
      </c>
      <c r="D3130" s="2" t="s">
        <v>48</v>
      </c>
      <c r="E3130" t="s">
        <v>5052</v>
      </c>
      <c r="F3130" s="2" t="s">
        <v>19</v>
      </c>
      <c r="G3130" s="2" t="s">
        <v>128</v>
      </c>
      <c r="H3130" s="2">
        <v>2</v>
      </c>
      <c r="I3130" s="19">
        <v>3493.63</v>
      </c>
      <c r="J3130" s="2" t="s">
        <v>15</v>
      </c>
      <c r="K3130" s="2" t="s">
        <v>16</v>
      </c>
      <c r="L3130" s="2">
        <v>4</v>
      </c>
      <c r="M3130" s="18">
        <f t="shared" si="962"/>
        <v>6987.26</v>
      </c>
      <c r="T3130" t="str">
        <f t="shared" si="963"/>
        <v>Completed</v>
      </c>
      <c r="U3130" t="str">
        <f t="shared" si="964"/>
        <v>Yes</v>
      </c>
      <c r="V3130" t="str">
        <f t="shared" si="965"/>
        <v>No</v>
      </c>
      <c r="X3130">
        <f t="shared" si="966"/>
        <v>573</v>
      </c>
      <c r="Y3130">
        <f t="shared" si="967"/>
        <v>450</v>
      </c>
      <c r="Z3130" s="18">
        <f t="shared" si="968"/>
        <v>2759712.3299794244</v>
      </c>
      <c r="AA3130" s="18">
        <f t="shared" si="969"/>
        <v>330643.50635802455</v>
      </c>
      <c r="AB3130" s="17">
        <f t="shared" si="970"/>
        <v>3.8641711229946525</v>
      </c>
      <c r="AC3130" s="2" t="s">
        <v>128</v>
      </c>
      <c r="AD3130" s="2" t="s">
        <v>19</v>
      </c>
      <c r="AE3130" t="str">
        <f t="shared" si="971"/>
        <v>Electronics</v>
      </c>
      <c r="AF3130" t="str">
        <f t="shared" si="972"/>
        <v>Electronics</v>
      </c>
      <c r="AG3130" t="str" cm="1">
        <f t="array" ref="AG3130">INDEX(AD:AD,ROW())</f>
        <v>Electronics</v>
      </c>
      <c r="AH3130">
        <f t="shared" si="980"/>
        <v>48</v>
      </c>
      <c r="AI3130" t="str">
        <f t="shared" si="973"/>
        <v>Electronics</v>
      </c>
      <c r="AK3130">
        <f t="shared" si="974"/>
        <v>2024</v>
      </c>
      <c r="AL3130">
        <f t="shared" si="975"/>
        <v>2</v>
      </c>
      <c r="AM3130">
        <f t="shared" si="976"/>
        <v>12</v>
      </c>
      <c r="AN3130">
        <f t="shared" si="977"/>
        <v>2</v>
      </c>
      <c r="AO3130" t="str">
        <f t="shared" si="978"/>
        <v>Weekday</v>
      </c>
      <c r="AR3130" s="20">
        <f t="shared" si="979"/>
        <v>0</v>
      </c>
    </row>
    <row r="3131" spans="1:44" x14ac:dyDescent="0.35">
      <c r="A3131" t="str">
        <f t="shared" si="961"/>
        <v>CUST3130</v>
      </c>
      <c r="B3131" s="2" t="s">
        <v>3467</v>
      </c>
      <c r="C3131" s="4">
        <v>44946</v>
      </c>
      <c r="D3131" s="2" t="s">
        <v>497</v>
      </c>
      <c r="E3131" t="s">
        <v>5053</v>
      </c>
      <c r="F3131" s="2" t="s">
        <v>29</v>
      </c>
      <c r="G3131" s="2" t="s">
        <v>30</v>
      </c>
      <c r="H3131" s="2">
        <v>1</v>
      </c>
      <c r="I3131" s="19">
        <v>486.36</v>
      </c>
      <c r="J3131" s="2" t="s">
        <v>50</v>
      </c>
      <c r="K3131" s="2" t="s">
        <v>16</v>
      </c>
      <c r="L3131" s="2">
        <v>5</v>
      </c>
      <c r="M3131" s="18">
        <f t="shared" si="962"/>
        <v>486.36</v>
      </c>
      <c r="T3131" t="str">
        <f t="shared" si="963"/>
        <v>Completed</v>
      </c>
      <c r="U3131" t="str">
        <f t="shared" si="964"/>
        <v>No</v>
      </c>
      <c r="V3131" t="str">
        <f t="shared" si="965"/>
        <v>No</v>
      </c>
      <c r="X3131">
        <f t="shared" si="966"/>
        <v>559</v>
      </c>
      <c r="Y3131">
        <f t="shared" si="967"/>
        <v>408</v>
      </c>
      <c r="Z3131" s="18">
        <f t="shared" si="968"/>
        <v>1892867.2841657216</v>
      </c>
      <c r="AA3131" s="18">
        <f t="shared" si="969"/>
        <v>199432.98236095349</v>
      </c>
      <c r="AB3131" s="17">
        <f t="shared" si="970"/>
        <v>3.8949824970828471</v>
      </c>
      <c r="AC3131" s="2" t="s">
        <v>30</v>
      </c>
      <c r="AD3131" s="2" t="s">
        <v>29</v>
      </c>
      <c r="AE3131" t="str">
        <f t="shared" si="971"/>
        <v>Fashion</v>
      </c>
      <c r="AF3131" t="str">
        <f t="shared" si="972"/>
        <v>Fashion</v>
      </c>
      <c r="AG3131" t="str" cm="1">
        <f t="array" ref="AG3131">INDEX(AD:AD,ROW())</f>
        <v>Fashion</v>
      </c>
      <c r="AH3131">
        <f t="shared" si="980"/>
        <v>6</v>
      </c>
      <c r="AI3131" t="str">
        <f t="shared" si="973"/>
        <v>Fashion</v>
      </c>
      <c r="AK3131">
        <f t="shared" si="974"/>
        <v>2023</v>
      </c>
      <c r="AL3131">
        <f t="shared" si="975"/>
        <v>1</v>
      </c>
      <c r="AM3131">
        <f t="shared" si="976"/>
        <v>20</v>
      </c>
      <c r="AN3131">
        <f t="shared" si="977"/>
        <v>6</v>
      </c>
      <c r="AO3131" t="str">
        <f t="shared" si="978"/>
        <v>Weekday</v>
      </c>
      <c r="AR3131" s="20">
        <f t="shared" si="979"/>
        <v>0</v>
      </c>
    </row>
    <row r="3132" spans="1:44" x14ac:dyDescent="0.35">
      <c r="A3132" t="str">
        <f t="shared" si="961"/>
        <v>CUST3131</v>
      </c>
      <c r="B3132" s="2" t="s">
        <v>3468</v>
      </c>
      <c r="C3132" s="4">
        <v>45209</v>
      </c>
      <c r="D3132" s="2" t="s">
        <v>114</v>
      </c>
      <c r="E3132" t="s">
        <v>5056</v>
      </c>
      <c r="F3132" s="2" t="s">
        <v>13</v>
      </c>
      <c r="G3132" s="2" t="s">
        <v>5045</v>
      </c>
      <c r="H3132" s="2">
        <v>2</v>
      </c>
      <c r="I3132" s="19">
        <v>1902.33</v>
      </c>
      <c r="J3132" s="2" t="s">
        <v>20</v>
      </c>
      <c r="K3132" s="2" t="s">
        <v>16</v>
      </c>
      <c r="L3132" s="31"/>
      <c r="M3132" s="18">
        <f t="shared" si="962"/>
        <v>3804.66</v>
      </c>
      <c r="T3132" t="str">
        <f t="shared" si="963"/>
        <v>Completed</v>
      </c>
      <c r="U3132" t="str">
        <f t="shared" si="964"/>
        <v>Yes</v>
      </c>
      <c r="V3132" t="str">
        <f t="shared" si="965"/>
        <v>No</v>
      </c>
      <c r="X3132">
        <f t="shared" si="966"/>
        <v>50</v>
      </c>
      <c r="Y3132">
        <f t="shared" si="967"/>
        <v>37</v>
      </c>
      <c r="Z3132" s="18">
        <f t="shared" si="968"/>
        <v>1463424.4009529033</v>
      </c>
      <c r="AA3132" s="18">
        <f t="shared" si="969"/>
        <v>118285.78776560788</v>
      </c>
      <c r="AB3132" s="17">
        <f t="shared" si="970"/>
        <v>3.8140589569160999</v>
      </c>
      <c r="AC3132" s="2" t="s">
        <v>5045</v>
      </c>
      <c r="AD3132" s="2" t="s">
        <v>13</v>
      </c>
      <c r="AE3132" t="str">
        <f t="shared" si="971"/>
        <v>Home &amp; Kitchen</v>
      </c>
      <c r="AF3132" t="str">
        <f t="shared" si="972"/>
        <v>Home &amp; Kitchen</v>
      </c>
      <c r="AG3132" t="str" cm="1">
        <f t="array" ref="AG3132">INDEX(AD:AD,ROW())</f>
        <v>Home &amp; Kitchen</v>
      </c>
      <c r="AH3132">
        <f t="shared" si="980"/>
        <v>76</v>
      </c>
      <c r="AI3132" t="str">
        <f t="shared" si="973"/>
        <v>Home &amp; Kitchen</v>
      </c>
      <c r="AK3132">
        <f t="shared" si="974"/>
        <v>2023</v>
      </c>
      <c r="AL3132">
        <f t="shared" si="975"/>
        <v>10</v>
      </c>
      <c r="AM3132">
        <f t="shared" si="976"/>
        <v>10</v>
      </c>
      <c r="AN3132">
        <f t="shared" si="977"/>
        <v>3</v>
      </c>
      <c r="AO3132" t="str">
        <f t="shared" si="978"/>
        <v>Weekday</v>
      </c>
      <c r="AR3132" s="20">
        <f t="shared" si="979"/>
        <v>0</v>
      </c>
    </row>
    <row r="3133" spans="1:44" x14ac:dyDescent="0.35">
      <c r="A3133" t="str">
        <f t="shared" si="961"/>
        <v>CUST3132</v>
      </c>
      <c r="B3133" s="2" t="s">
        <v>3469</v>
      </c>
      <c r="C3133" s="4">
        <v>45642</v>
      </c>
      <c r="D3133" s="2" t="s">
        <v>547</v>
      </c>
      <c r="E3133" t="s">
        <v>5048</v>
      </c>
      <c r="F3133" s="2" t="s">
        <v>13</v>
      </c>
      <c r="G3133" s="2" t="s">
        <v>14</v>
      </c>
      <c r="H3133" s="2">
        <v>1</v>
      </c>
      <c r="I3133" s="19">
        <v>334.11</v>
      </c>
      <c r="J3133" s="2" t="s">
        <v>5046</v>
      </c>
      <c r="K3133" s="2" t="s">
        <v>16</v>
      </c>
      <c r="L3133" s="2">
        <v>4</v>
      </c>
      <c r="M3133" s="18">
        <f t="shared" si="962"/>
        <v>334.11</v>
      </c>
      <c r="T3133" t="str">
        <f t="shared" si="963"/>
        <v>Completed</v>
      </c>
      <c r="U3133" t="str">
        <f t="shared" si="964"/>
        <v>No</v>
      </c>
      <c r="V3133" t="str">
        <f t="shared" si="965"/>
        <v>No</v>
      </c>
      <c r="X3133">
        <f t="shared" si="966"/>
        <v>590</v>
      </c>
      <c r="Y3133">
        <f t="shared" si="967"/>
        <v>451</v>
      </c>
      <c r="Z3133" s="18">
        <f t="shared" si="968"/>
        <v>1463424.4009529033</v>
      </c>
      <c r="AA3133" s="18">
        <f t="shared" si="969"/>
        <v>118285.78776560788</v>
      </c>
      <c r="AB3133" s="17">
        <f t="shared" si="970"/>
        <v>3.8140589569160999</v>
      </c>
      <c r="AC3133" s="2" t="s">
        <v>14</v>
      </c>
      <c r="AD3133" s="2" t="s">
        <v>13</v>
      </c>
      <c r="AE3133" t="str">
        <f t="shared" si="971"/>
        <v>Home &amp; Kitchen</v>
      </c>
      <c r="AF3133" t="str">
        <f t="shared" si="972"/>
        <v>Home &amp; Kitchen</v>
      </c>
      <c r="AG3133" t="str" cm="1">
        <f t="array" ref="AG3133">INDEX(AD:AD,ROW())</f>
        <v>Home &amp; Kitchen</v>
      </c>
      <c r="AH3133">
        <f t="shared" si="980"/>
        <v>2</v>
      </c>
      <c r="AI3133" t="str">
        <f t="shared" si="973"/>
        <v>Home &amp; Kitchen</v>
      </c>
      <c r="AK3133">
        <f t="shared" si="974"/>
        <v>2024</v>
      </c>
      <c r="AL3133">
        <f t="shared" si="975"/>
        <v>12</v>
      </c>
      <c r="AM3133">
        <f t="shared" si="976"/>
        <v>16</v>
      </c>
      <c r="AN3133">
        <f t="shared" si="977"/>
        <v>2</v>
      </c>
      <c r="AO3133" t="str">
        <f t="shared" si="978"/>
        <v>Weekday</v>
      </c>
      <c r="AR3133" s="20">
        <f t="shared" si="979"/>
        <v>0</v>
      </c>
    </row>
    <row r="3134" spans="1:44" x14ac:dyDescent="0.35">
      <c r="A3134" t="str">
        <f t="shared" si="961"/>
        <v>CUST3133</v>
      </c>
      <c r="B3134" s="2" t="s">
        <v>3470</v>
      </c>
      <c r="C3134" s="4">
        <v>44950</v>
      </c>
      <c r="D3134" s="2" t="s">
        <v>110</v>
      </c>
      <c r="E3134" t="s">
        <v>5055</v>
      </c>
      <c r="F3134" s="2" t="s">
        <v>29</v>
      </c>
      <c r="G3134" s="2" t="s">
        <v>5041</v>
      </c>
      <c r="H3134" s="2">
        <v>2</v>
      </c>
      <c r="I3134" s="19">
        <v>1178.8800000000001</v>
      </c>
      <c r="J3134" s="2" t="s">
        <v>20</v>
      </c>
      <c r="K3134" s="2" t="s">
        <v>16</v>
      </c>
      <c r="L3134" s="2">
        <v>1</v>
      </c>
      <c r="M3134" s="18">
        <f t="shared" si="962"/>
        <v>2357.7600000000002</v>
      </c>
      <c r="T3134" t="str">
        <f t="shared" si="963"/>
        <v>Completed</v>
      </c>
      <c r="U3134" t="str">
        <f t="shared" si="964"/>
        <v>Yes</v>
      </c>
      <c r="V3134" t="str">
        <f t="shared" si="965"/>
        <v>No</v>
      </c>
      <c r="X3134">
        <f t="shared" si="966"/>
        <v>567</v>
      </c>
      <c r="Y3134">
        <f t="shared" si="967"/>
        <v>440</v>
      </c>
      <c r="Z3134" s="18">
        <f t="shared" si="968"/>
        <v>1892867.2841657216</v>
      </c>
      <c r="AA3134" s="18">
        <f t="shared" si="969"/>
        <v>199432.98236095349</v>
      </c>
      <c r="AB3134" s="17">
        <f t="shared" si="970"/>
        <v>3.8949824970828471</v>
      </c>
      <c r="AC3134" s="2" t="s">
        <v>5041</v>
      </c>
      <c r="AD3134" s="2" t="s">
        <v>29</v>
      </c>
      <c r="AE3134" t="str">
        <f t="shared" si="971"/>
        <v>Fashion</v>
      </c>
      <c r="AF3134" t="str">
        <f t="shared" si="972"/>
        <v>Fashion</v>
      </c>
      <c r="AG3134" t="str" cm="1">
        <f t="array" ref="AG3134">INDEX(AD:AD,ROW())</f>
        <v>Fashion</v>
      </c>
      <c r="AH3134">
        <f t="shared" si="980"/>
        <v>15</v>
      </c>
      <c r="AI3134" t="str">
        <f t="shared" si="973"/>
        <v>Fashion</v>
      </c>
      <c r="AK3134">
        <f t="shared" si="974"/>
        <v>2023</v>
      </c>
      <c r="AL3134">
        <f t="shared" si="975"/>
        <v>1</v>
      </c>
      <c r="AM3134">
        <f t="shared" si="976"/>
        <v>24</v>
      </c>
      <c r="AN3134">
        <f t="shared" si="977"/>
        <v>3</v>
      </c>
      <c r="AO3134" t="str">
        <f t="shared" si="978"/>
        <v>Weekday</v>
      </c>
      <c r="AR3134" s="20">
        <f t="shared" si="979"/>
        <v>0</v>
      </c>
    </row>
    <row r="3135" spans="1:44" x14ac:dyDescent="0.35">
      <c r="A3135" t="str">
        <f t="shared" si="961"/>
        <v>CUST3134</v>
      </c>
      <c r="B3135" s="2" t="s">
        <v>3471</v>
      </c>
      <c r="C3135" s="4">
        <v>45618</v>
      </c>
      <c r="D3135" s="2" t="s">
        <v>842</v>
      </c>
      <c r="E3135" t="s">
        <v>5051</v>
      </c>
      <c r="F3135" s="2" t="s">
        <v>23</v>
      </c>
      <c r="G3135" s="2" t="s">
        <v>24</v>
      </c>
      <c r="H3135" s="2">
        <v>1</v>
      </c>
      <c r="I3135" s="19">
        <v>243.93</v>
      </c>
      <c r="J3135" s="2" t="s">
        <v>50</v>
      </c>
      <c r="K3135" s="2" t="s">
        <v>16</v>
      </c>
      <c r="L3135" s="2">
        <v>3</v>
      </c>
      <c r="M3135" s="18">
        <f t="shared" si="962"/>
        <v>243.93</v>
      </c>
      <c r="T3135" t="str">
        <f t="shared" si="963"/>
        <v>Completed</v>
      </c>
      <c r="U3135" t="str">
        <f t="shared" si="964"/>
        <v>No</v>
      </c>
      <c r="V3135" t="str">
        <f t="shared" si="965"/>
        <v>No</v>
      </c>
      <c r="X3135">
        <f t="shared" si="966"/>
        <v>619</v>
      </c>
      <c r="Y3135">
        <f t="shared" si="967"/>
        <v>468</v>
      </c>
      <c r="Z3135" s="18">
        <f t="shared" si="968"/>
        <v>594714.6477588166</v>
      </c>
      <c r="AA3135" s="18">
        <f t="shared" si="969"/>
        <v>60882.938065984097</v>
      </c>
      <c r="AB3135" s="17">
        <f t="shared" si="970"/>
        <v>3.804733727810651</v>
      </c>
      <c r="AC3135" s="2" t="s">
        <v>24</v>
      </c>
      <c r="AD3135" s="2" t="s">
        <v>23</v>
      </c>
      <c r="AE3135" t="str">
        <f t="shared" si="971"/>
        <v>Books</v>
      </c>
      <c r="AF3135" t="str">
        <f t="shared" si="972"/>
        <v>Books</v>
      </c>
      <c r="AG3135" t="str" cm="1">
        <f t="array" ref="AG3135">INDEX(AD:AD,ROW())</f>
        <v>Books</v>
      </c>
      <c r="AH3135">
        <f t="shared" si="980"/>
        <v>4</v>
      </c>
      <c r="AI3135" t="str">
        <f t="shared" si="973"/>
        <v>Books</v>
      </c>
      <c r="AK3135">
        <f t="shared" si="974"/>
        <v>2024</v>
      </c>
      <c r="AL3135">
        <f t="shared" si="975"/>
        <v>11</v>
      </c>
      <c r="AM3135">
        <f t="shared" si="976"/>
        <v>22</v>
      </c>
      <c r="AN3135">
        <f t="shared" si="977"/>
        <v>6</v>
      </c>
      <c r="AO3135" t="str">
        <f t="shared" si="978"/>
        <v>Weekday</v>
      </c>
      <c r="AR3135" s="20">
        <f t="shared" si="979"/>
        <v>0</v>
      </c>
    </row>
    <row r="3136" spans="1:44" x14ac:dyDescent="0.35">
      <c r="A3136" t="str">
        <f t="shared" si="961"/>
        <v>CUST3135</v>
      </c>
      <c r="B3136" s="2" t="s">
        <v>3472</v>
      </c>
      <c r="C3136" s="4">
        <v>44934</v>
      </c>
      <c r="D3136" s="2" t="s">
        <v>1393</v>
      </c>
      <c r="E3136" t="s">
        <v>5055</v>
      </c>
      <c r="F3136" s="2" t="s">
        <v>23</v>
      </c>
      <c r="G3136" s="2" t="s">
        <v>65</v>
      </c>
      <c r="H3136" s="2">
        <v>1</v>
      </c>
      <c r="I3136" s="19">
        <v>578.72</v>
      </c>
      <c r="J3136" s="2" t="s">
        <v>50</v>
      </c>
      <c r="K3136" s="2" t="s">
        <v>16</v>
      </c>
      <c r="L3136" s="2">
        <v>5</v>
      </c>
      <c r="M3136" s="18">
        <f t="shared" si="962"/>
        <v>578.72</v>
      </c>
      <c r="T3136" t="str">
        <f t="shared" si="963"/>
        <v>Completed</v>
      </c>
      <c r="U3136" t="str">
        <f t="shared" si="964"/>
        <v>No</v>
      </c>
      <c r="V3136" t="str">
        <f t="shared" si="965"/>
        <v>No</v>
      </c>
      <c r="X3136">
        <f t="shared" si="966"/>
        <v>567</v>
      </c>
      <c r="Y3136">
        <f t="shared" si="967"/>
        <v>440</v>
      </c>
      <c r="Z3136" s="18">
        <f t="shared" si="968"/>
        <v>594714.6477588166</v>
      </c>
      <c r="AA3136" s="18">
        <f t="shared" si="969"/>
        <v>60882.938065984097</v>
      </c>
      <c r="AB3136" s="17">
        <f t="shared" si="970"/>
        <v>3.804733727810651</v>
      </c>
      <c r="AC3136" s="2" t="s">
        <v>65</v>
      </c>
      <c r="AD3136" s="2" t="s">
        <v>23</v>
      </c>
      <c r="AE3136" t="str">
        <f t="shared" si="971"/>
        <v>Books</v>
      </c>
      <c r="AF3136" t="str">
        <f t="shared" si="972"/>
        <v>Books</v>
      </c>
      <c r="AG3136" t="str" cm="1">
        <f t="array" ref="AG3136">INDEX(AD:AD,ROW())</f>
        <v>Books</v>
      </c>
      <c r="AH3136">
        <f t="shared" si="980"/>
        <v>19</v>
      </c>
      <c r="AI3136" t="str">
        <f t="shared" si="973"/>
        <v>Books</v>
      </c>
      <c r="AK3136">
        <f t="shared" si="974"/>
        <v>2023</v>
      </c>
      <c r="AL3136">
        <f t="shared" si="975"/>
        <v>1</v>
      </c>
      <c r="AM3136">
        <f t="shared" si="976"/>
        <v>8</v>
      </c>
      <c r="AN3136">
        <f t="shared" si="977"/>
        <v>1</v>
      </c>
      <c r="AO3136" t="str">
        <f t="shared" si="978"/>
        <v>Weekend</v>
      </c>
      <c r="AR3136" s="20">
        <f t="shared" si="979"/>
        <v>0</v>
      </c>
    </row>
    <row r="3137" spans="1:44" x14ac:dyDescent="0.35">
      <c r="A3137" t="str">
        <f t="shared" si="961"/>
        <v>CUST3136</v>
      </c>
      <c r="B3137" s="2" t="s">
        <v>3473</v>
      </c>
      <c r="C3137" s="4">
        <v>44939</v>
      </c>
      <c r="D3137" s="2" t="s">
        <v>1034</v>
      </c>
      <c r="E3137" t="s">
        <v>5053</v>
      </c>
      <c r="F3137" s="2" t="s">
        <v>23</v>
      </c>
      <c r="G3137" s="2" t="s">
        <v>46</v>
      </c>
      <c r="H3137" s="2">
        <v>2</v>
      </c>
      <c r="I3137" s="19">
        <v>230.26</v>
      </c>
      <c r="J3137" s="2" t="s">
        <v>5047</v>
      </c>
      <c r="K3137" s="2" t="s">
        <v>16</v>
      </c>
      <c r="L3137" s="2">
        <v>4</v>
      </c>
      <c r="M3137" s="18">
        <f t="shared" si="962"/>
        <v>460.52</v>
      </c>
      <c r="T3137" t="str">
        <f t="shared" si="963"/>
        <v>Completed</v>
      </c>
      <c r="U3137" t="str">
        <f t="shared" si="964"/>
        <v>No</v>
      </c>
      <c r="V3137" t="str">
        <f t="shared" si="965"/>
        <v>No</v>
      </c>
      <c r="X3137">
        <f t="shared" si="966"/>
        <v>559</v>
      </c>
      <c r="Y3137">
        <f t="shared" si="967"/>
        <v>408</v>
      </c>
      <c r="Z3137" s="18">
        <f t="shared" si="968"/>
        <v>594714.6477588166</v>
      </c>
      <c r="AA3137" s="18">
        <f t="shared" si="969"/>
        <v>60882.938065984097</v>
      </c>
      <c r="AB3137" s="17">
        <f t="shared" si="970"/>
        <v>3.804733727810651</v>
      </c>
      <c r="AC3137" s="2" t="s">
        <v>46</v>
      </c>
      <c r="AD3137" s="2" t="s">
        <v>23</v>
      </c>
      <c r="AE3137" t="str">
        <f t="shared" si="971"/>
        <v>Books</v>
      </c>
      <c r="AF3137" t="str">
        <f t="shared" si="972"/>
        <v>Books</v>
      </c>
      <c r="AG3137" t="str" cm="1">
        <f t="array" ref="AG3137">INDEX(AD:AD,ROW())</f>
        <v>Books</v>
      </c>
      <c r="AH3137">
        <f t="shared" si="980"/>
        <v>11</v>
      </c>
      <c r="AI3137" t="str">
        <f t="shared" si="973"/>
        <v>Books</v>
      </c>
      <c r="AK3137">
        <f t="shared" si="974"/>
        <v>2023</v>
      </c>
      <c r="AL3137">
        <f t="shared" si="975"/>
        <v>1</v>
      </c>
      <c r="AM3137">
        <f t="shared" si="976"/>
        <v>13</v>
      </c>
      <c r="AN3137">
        <f t="shared" si="977"/>
        <v>6</v>
      </c>
      <c r="AO3137" t="str">
        <f t="shared" si="978"/>
        <v>Weekday</v>
      </c>
      <c r="AR3137" s="20">
        <f t="shared" si="979"/>
        <v>0</v>
      </c>
    </row>
    <row r="3138" spans="1:44" x14ac:dyDescent="0.35">
      <c r="A3138" t="str">
        <f t="shared" si="961"/>
        <v>CUST3137</v>
      </c>
      <c r="B3138" s="2" t="s">
        <v>3474</v>
      </c>
      <c r="C3138" s="4">
        <v>45145</v>
      </c>
      <c r="D3138" s="2" t="s">
        <v>195</v>
      </c>
      <c r="E3138" t="s">
        <v>5054</v>
      </c>
      <c r="F3138" s="2" t="s">
        <v>19</v>
      </c>
      <c r="G3138" s="2" t="s">
        <v>5039</v>
      </c>
      <c r="H3138" s="2">
        <v>1</v>
      </c>
      <c r="I3138" s="19">
        <v>2795.61</v>
      </c>
      <c r="J3138" s="2" t="s">
        <v>5047</v>
      </c>
      <c r="K3138" s="2" t="s">
        <v>31</v>
      </c>
      <c r="L3138" s="2">
        <v>5</v>
      </c>
      <c r="M3138" s="18">
        <f t="shared" si="962"/>
        <v>2795.61</v>
      </c>
      <c r="T3138" t="str">
        <f t="shared" si="963"/>
        <v>Pending</v>
      </c>
      <c r="U3138" t="str">
        <f t="shared" si="964"/>
        <v>No</v>
      </c>
      <c r="V3138" t="str">
        <f t="shared" si="965"/>
        <v>Yes</v>
      </c>
      <c r="X3138">
        <f t="shared" si="966"/>
        <v>558</v>
      </c>
      <c r="Y3138">
        <f t="shared" si="967"/>
        <v>430</v>
      </c>
      <c r="Z3138" s="18">
        <f t="shared" si="968"/>
        <v>2759712.3299794244</v>
      </c>
      <c r="AA3138" s="18">
        <f t="shared" si="969"/>
        <v>330643.50635802455</v>
      </c>
      <c r="AB3138" s="17">
        <f t="shared" si="970"/>
        <v>3.8641711229946525</v>
      </c>
      <c r="AC3138" s="2" t="s">
        <v>5039</v>
      </c>
      <c r="AD3138" s="2" t="s">
        <v>19</v>
      </c>
      <c r="AE3138" t="str">
        <f t="shared" si="971"/>
        <v>Electronics</v>
      </c>
      <c r="AF3138" t="str">
        <f t="shared" si="972"/>
        <v>Electronics</v>
      </c>
      <c r="AG3138" t="str" cm="1">
        <f t="array" ref="AG3138">INDEX(AD:AD,ROW())</f>
        <v>Electronics</v>
      </c>
      <c r="AH3138">
        <f t="shared" si="980"/>
        <v>3</v>
      </c>
      <c r="AI3138" t="str">
        <f t="shared" si="973"/>
        <v>Electronics</v>
      </c>
      <c r="AK3138">
        <f t="shared" si="974"/>
        <v>2023</v>
      </c>
      <c r="AL3138">
        <f t="shared" si="975"/>
        <v>8</v>
      </c>
      <c r="AM3138">
        <f t="shared" si="976"/>
        <v>7</v>
      </c>
      <c r="AN3138">
        <f t="shared" si="977"/>
        <v>2</v>
      </c>
      <c r="AO3138" t="str">
        <f t="shared" si="978"/>
        <v>Weekday</v>
      </c>
      <c r="AR3138" s="20">
        <f t="shared" si="979"/>
        <v>0</v>
      </c>
    </row>
    <row r="3139" spans="1:44" x14ac:dyDescent="0.35">
      <c r="A3139" t="str">
        <f t="shared" ref="A3139:A3202" si="981">"CUST"&amp;TEXT(ROW()-1,"0000")</f>
        <v>CUST3138</v>
      </c>
      <c r="B3139" s="2" t="s">
        <v>3475</v>
      </c>
      <c r="C3139" s="4">
        <v>45623</v>
      </c>
      <c r="D3139" s="2" t="s">
        <v>404</v>
      </c>
      <c r="E3139" t="s">
        <v>5052</v>
      </c>
      <c r="F3139" s="2" t="s">
        <v>19</v>
      </c>
      <c r="G3139" s="2" t="s">
        <v>5040</v>
      </c>
      <c r="H3139" s="2">
        <v>3</v>
      </c>
      <c r="I3139" s="19">
        <v>2966.08</v>
      </c>
      <c r="J3139" s="2" t="s">
        <v>5046</v>
      </c>
      <c r="K3139" s="2" t="s">
        <v>16</v>
      </c>
      <c r="L3139" s="2">
        <v>5</v>
      </c>
      <c r="M3139" s="18">
        <f t="shared" ref="M3139:M3202" si="982">H3139*I3139</f>
        <v>8898.24</v>
      </c>
      <c r="T3139" t="str">
        <f t="shared" ref="T3139:T3202" si="983">IF(K3139="Cancelled","Lost Sale",IF(K3139="Pending","Pending","Completed"))</f>
        <v>Completed</v>
      </c>
      <c r="U3139" t="str">
        <f t="shared" ref="U3139:U3202" si="984">IF(AND(K3139="Delivered",M3139&gt;1000),"Yes","No")</f>
        <v>Yes</v>
      </c>
      <c r="V3139" t="str">
        <f t="shared" ref="V3139:V3202" si="985">IF(OR(K3139="Cancelled",K3139="Pending"),"Yes","No")</f>
        <v>No</v>
      </c>
      <c r="X3139">
        <f t="shared" ref="X3139:X3202" si="986">COUNTIF($E$2:$E$4701,E3139)</f>
        <v>573</v>
      </c>
      <c r="Y3139">
        <f t="shared" ref="Y3139:Y3202" si="987">COUNTIFS($E$2:$E$4701,E3139,$K$2:$K$4701,"Delivered")</f>
        <v>450</v>
      </c>
      <c r="Z3139" s="18">
        <f t="shared" ref="Z3139:Z3202" si="988">SUMIF($F$2:$F$4701,F3139,$M$2:$M$4701)</f>
        <v>2759712.3299794244</v>
      </c>
      <c r="AA3139" s="18">
        <f t="shared" ref="AA3139:AA3202" si="989">SUMIFS($M$2:$M$4701,$F$2:$F$4701,F3139,$K$2:$K$4701,"Pending")</f>
        <v>330643.50635802455</v>
      </c>
      <c r="AB3139" s="17">
        <f t="shared" ref="AB3139:AB3202" si="990">AVERAGEIF($F$2:$F$4701,F3139,$L$2:$L$4701)</f>
        <v>3.8641711229946525</v>
      </c>
      <c r="AC3139" s="2" t="s">
        <v>5040</v>
      </c>
      <c r="AD3139" s="2" t="s">
        <v>19</v>
      </c>
      <c r="AE3139" t="str">
        <f t="shared" ref="AE3139:AE3202" si="991">VLOOKUP(G3139,$AC$2:$AD$4738,2,FALSE)</f>
        <v>Electronics</v>
      </c>
      <c r="AF3139" t="str">
        <f t="shared" ref="AF3139:AF3202" si="992">_xlfn.XLOOKUP(G3139,AC:AC,AD:AD)</f>
        <v>Electronics</v>
      </c>
      <c r="AG3139" t="str" cm="1">
        <f t="array" ref="AG3139">INDEX(AD:AD,ROW())</f>
        <v>Electronics</v>
      </c>
      <c r="AH3139">
        <f t="shared" si="980"/>
        <v>13</v>
      </c>
      <c r="AI3139" t="str">
        <f t="shared" ref="AI3139:AI3202" si="993">INDEX(AD:AD,MATCH(G3139,AC:AC,0))</f>
        <v>Electronics</v>
      </c>
      <c r="AK3139">
        <f t="shared" ref="AK3139:AK3202" si="994">YEAR(C3139)</f>
        <v>2024</v>
      </c>
      <c r="AL3139">
        <f t="shared" ref="AL3139:AL3202" si="995">MONTH(C3139)</f>
        <v>11</v>
      </c>
      <c r="AM3139">
        <f t="shared" ref="AM3139:AM3202" si="996">DAY(C3139)</f>
        <v>27</v>
      </c>
      <c r="AN3139">
        <f t="shared" ref="AN3139:AN3202" si="997">WEEKDAY(C3139)</f>
        <v>4</v>
      </c>
      <c r="AO3139" t="str">
        <f t="shared" ref="AO3139:AO3202" si="998">IF(WEEKDAY(C3139,2)&gt;5,"Weekend","Weekday")</f>
        <v>Weekday</v>
      </c>
      <c r="AR3139" s="20">
        <f t="shared" ref="AR3139:AR3202" si="999">IF(OR(K3139="Cancelled",K3139="Returned"),1,0)</f>
        <v>0</v>
      </c>
    </row>
    <row r="3140" spans="1:44" x14ac:dyDescent="0.35">
      <c r="A3140" t="str">
        <f t="shared" si="981"/>
        <v>CUST3139</v>
      </c>
      <c r="B3140" s="2" t="s">
        <v>3476</v>
      </c>
      <c r="C3140" s="4">
        <v>45606</v>
      </c>
      <c r="D3140" s="2" t="s">
        <v>306</v>
      </c>
      <c r="E3140" t="s">
        <v>5050</v>
      </c>
      <c r="F3140" s="2" t="s">
        <v>19</v>
      </c>
      <c r="G3140" s="2" t="s">
        <v>49</v>
      </c>
      <c r="H3140" s="2">
        <v>1</v>
      </c>
      <c r="I3140" s="19">
        <v>2311.4499999999998</v>
      </c>
      <c r="J3140" s="2" t="s">
        <v>20</v>
      </c>
      <c r="K3140" s="2" t="s">
        <v>103</v>
      </c>
      <c r="L3140" s="2">
        <v>5</v>
      </c>
      <c r="M3140" s="18">
        <f t="shared" si="982"/>
        <v>2311.4499999999998</v>
      </c>
      <c r="T3140" t="str">
        <f t="shared" si="983"/>
        <v>Lost Sale</v>
      </c>
      <c r="U3140" t="str">
        <f t="shared" si="984"/>
        <v>No</v>
      </c>
      <c r="V3140" t="str">
        <f t="shared" si="985"/>
        <v>Yes</v>
      </c>
      <c r="X3140">
        <f t="shared" si="986"/>
        <v>589</v>
      </c>
      <c r="Y3140">
        <f t="shared" si="987"/>
        <v>426</v>
      </c>
      <c r="Z3140" s="18">
        <f t="shared" si="988"/>
        <v>2759712.3299794244</v>
      </c>
      <c r="AA3140" s="18">
        <f t="shared" si="989"/>
        <v>330643.50635802455</v>
      </c>
      <c r="AB3140" s="17">
        <f t="shared" si="990"/>
        <v>3.8641711229946525</v>
      </c>
      <c r="AC3140" s="2" t="s">
        <v>49</v>
      </c>
      <c r="AD3140" s="2" t="s">
        <v>19</v>
      </c>
      <c r="AE3140" t="str">
        <f t="shared" si="991"/>
        <v>Electronics</v>
      </c>
      <c r="AF3140" t="str">
        <f t="shared" si="992"/>
        <v>Electronics</v>
      </c>
      <c r="AG3140" t="str" cm="1">
        <f t="array" ref="AG3140">INDEX(AD:AD,ROW())</f>
        <v>Electronics</v>
      </c>
      <c r="AH3140">
        <f t="shared" si="980"/>
        <v>12</v>
      </c>
      <c r="AI3140" t="str">
        <f t="shared" si="993"/>
        <v>Electronics</v>
      </c>
      <c r="AK3140">
        <f t="shared" si="994"/>
        <v>2024</v>
      </c>
      <c r="AL3140">
        <f t="shared" si="995"/>
        <v>11</v>
      </c>
      <c r="AM3140">
        <f t="shared" si="996"/>
        <v>10</v>
      </c>
      <c r="AN3140">
        <f t="shared" si="997"/>
        <v>1</v>
      </c>
      <c r="AO3140" t="str">
        <f t="shared" si="998"/>
        <v>Weekend</v>
      </c>
      <c r="AR3140" s="20">
        <f t="shared" si="999"/>
        <v>1</v>
      </c>
    </row>
    <row r="3141" spans="1:44" x14ac:dyDescent="0.35">
      <c r="A3141" t="str">
        <f t="shared" si="981"/>
        <v>CUST3140</v>
      </c>
      <c r="B3141" s="2" t="s">
        <v>3477</v>
      </c>
      <c r="C3141" s="4">
        <v>45640</v>
      </c>
      <c r="D3141" s="2" t="s">
        <v>184</v>
      </c>
      <c r="E3141" t="s">
        <v>5051</v>
      </c>
      <c r="F3141" s="2" t="s">
        <v>19</v>
      </c>
      <c r="G3141" s="2" t="s">
        <v>60</v>
      </c>
      <c r="H3141" s="2">
        <v>1</v>
      </c>
      <c r="I3141" s="19">
        <v>2741.86</v>
      </c>
      <c r="J3141" s="2" t="s">
        <v>5047</v>
      </c>
      <c r="K3141" s="2" t="s">
        <v>31</v>
      </c>
      <c r="L3141" s="2">
        <v>5</v>
      </c>
      <c r="M3141" s="18">
        <f t="shared" si="982"/>
        <v>2741.86</v>
      </c>
      <c r="T3141" t="str">
        <f t="shared" si="983"/>
        <v>Pending</v>
      </c>
      <c r="U3141" t="str">
        <f t="shared" si="984"/>
        <v>No</v>
      </c>
      <c r="V3141" t="str">
        <f t="shared" si="985"/>
        <v>Yes</v>
      </c>
      <c r="X3141">
        <f t="shared" si="986"/>
        <v>619</v>
      </c>
      <c r="Y3141">
        <f t="shared" si="987"/>
        <v>468</v>
      </c>
      <c r="Z3141" s="18">
        <f t="shared" si="988"/>
        <v>2759712.3299794244</v>
      </c>
      <c r="AA3141" s="18">
        <f t="shared" si="989"/>
        <v>330643.50635802455</v>
      </c>
      <c r="AB3141" s="17">
        <f t="shared" si="990"/>
        <v>3.8641711229946525</v>
      </c>
      <c r="AC3141" s="2" t="s">
        <v>60</v>
      </c>
      <c r="AD3141" s="2" t="s">
        <v>19</v>
      </c>
      <c r="AE3141" t="str">
        <f t="shared" si="991"/>
        <v>Electronics</v>
      </c>
      <c r="AF3141" t="str">
        <f t="shared" si="992"/>
        <v>Electronics</v>
      </c>
      <c r="AG3141" t="str" cm="1">
        <f t="array" ref="AG3141">INDEX(AD:AD,ROW())</f>
        <v>Electronics</v>
      </c>
      <c r="AH3141">
        <f t="shared" si="980"/>
        <v>17</v>
      </c>
      <c r="AI3141" t="str">
        <f t="shared" si="993"/>
        <v>Electronics</v>
      </c>
      <c r="AK3141">
        <f t="shared" si="994"/>
        <v>2024</v>
      </c>
      <c r="AL3141">
        <f t="shared" si="995"/>
        <v>12</v>
      </c>
      <c r="AM3141">
        <f t="shared" si="996"/>
        <v>14</v>
      </c>
      <c r="AN3141">
        <f t="shared" si="997"/>
        <v>7</v>
      </c>
      <c r="AO3141" t="str">
        <f t="shared" si="998"/>
        <v>Weekend</v>
      </c>
      <c r="AR3141" s="20">
        <f t="shared" si="999"/>
        <v>0</v>
      </c>
    </row>
    <row r="3142" spans="1:44" x14ac:dyDescent="0.35">
      <c r="A3142" t="str">
        <f t="shared" si="981"/>
        <v>CUST3141</v>
      </c>
      <c r="B3142" s="2" t="s">
        <v>3478</v>
      </c>
      <c r="C3142" s="4">
        <v>45318</v>
      </c>
      <c r="D3142" s="2" t="s">
        <v>198</v>
      </c>
      <c r="E3142" t="s">
        <v>5055</v>
      </c>
      <c r="F3142" s="2" t="s">
        <v>29</v>
      </c>
      <c r="G3142" s="2" t="s">
        <v>121</v>
      </c>
      <c r="H3142" s="2">
        <v>1</v>
      </c>
      <c r="I3142" s="19">
        <v>2113.9899999999998</v>
      </c>
      <c r="J3142" s="2" t="s">
        <v>15</v>
      </c>
      <c r="K3142" s="2" t="s">
        <v>31</v>
      </c>
      <c r="L3142" s="2">
        <v>3</v>
      </c>
      <c r="M3142" s="18">
        <f t="shared" si="982"/>
        <v>2113.9899999999998</v>
      </c>
      <c r="T3142" t="str">
        <f t="shared" si="983"/>
        <v>Pending</v>
      </c>
      <c r="U3142" t="str">
        <f t="shared" si="984"/>
        <v>No</v>
      </c>
      <c r="V3142" t="str">
        <f t="shared" si="985"/>
        <v>Yes</v>
      </c>
      <c r="X3142">
        <f t="shared" si="986"/>
        <v>567</v>
      </c>
      <c r="Y3142">
        <f t="shared" si="987"/>
        <v>440</v>
      </c>
      <c r="Z3142" s="18">
        <f t="shared" si="988"/>
        <v>1892867.2841657216</v>
      </c>
      <c r="AA3142" s="18">
        <f t="shared" si="989"/>
        <v>199432.98236095349</v>
      </c>
      <c r="AB3142" s="17">
        <f t="shared" si="990"/>
        <v>3.8949824970828471</v>
      </c>
      <c r="AC3142" s="2" t="s">
        <v>121</v>
      </c>
      <c r="AD3142" s="2" t="s">
        <v>29</v>
      </c>
      <c r="AE3142" t="str">
        <f t="shared" si="991"/>
        <v>Fashion</v>
      </c>
      <c r="AF3142" t="str">
        <f t="shared" si="992"/>
        <v>Fashion</v>
      </c>
      <c r="AG3142" t="str" cm="1">
        <f t="array" ref="AG3142">INDEX(AD:AD,ROW())</f>
        <v>Fashion</v>
      </c>
      <c r="AH3142">
        <f t="shared" si="980"/>
        <v>45</v>
      </c>
      <c r="AI3142" t="str">
        <f t="shared" si="993"/>
        <v>Fashion</v>
      </c>
      <c r="AK3142">
        <f t="shared" si="994"/>
        <v>2024</v>
      </c>
      <c r="AL3142">
        <f t="shared" si="995"/>
        <v>1</v>
      </c>
      <c r="AM3142">
        <f t="shared" si="996"/>
        <v>27</v>
      </c>
      <c r="AN3142">
        <f t="shared" si="997"/>
        <v>7</v>
      </c>
      <c r="AO3142" t="str">
        <f t="shared" si="998"/>
        <v>Weekend</v>
      </c>
      <c r="AR3142" s="20">
        <f t="shared" si="999"/>
        <v>0</v>
      </c>
    </row>
    <row r="3143" spans="1:44" x14ac:dyDescent="0.35">
      <c r="A3143" t="str">
        <f t="shared" si="981"/>
        <v>CUST3142</v>
      </c>
      <c r="B3143" s="2" t="s">
        <v>3479</v>
      </c>
      <c r="C3143" s="4">
        <v>45201</v>
      </c>
      <c r="D3143" s="2" t="s">
        <v>387</v>
      </c>
      <c r="E3143" t="s">
        <v>5050</v>
      </c>
      <c r="F3143" s="2" t="s">
        <v>13</v>
      </c>
      <c r="G3143" s="2" t="s">
        <v>37</v>
      </c>
      <c r="H3143" s="2">
        <v>1</v>
      </c>
      <c r="I3143" s="19">
        <v>1886.99</v>
      </c>
      <c r="J3143" s="2" t="s">
        <v>5047</v>
      </c>
      <c r="K3143" s="2" t="s">
        <v>16</v>
      </c>
      <c r="L3143" s="2">
        <v>4</v>
      </c>
      <c r="M3143" s="18">
        <f t="shared" si="982"/>
        <v>1886.99</v>
      </c>
      <c r="T3143" t="str">
        <f t="shared" si="983"/>
        <v>Completed</v>
      </c>
      <c r="U3143" t="str">
        <f t="shared" si="984"/>
        <v>Yes</v>
      </c>
      <c r="V3143" t="str">
        <f t="shared" si="985"/>
        <v>No</v>
      </c>
      <c r="X3143">
        <f t="shared" si="986"/>
        <v>589</v>
      </c>
      <c r="Y3143">
        <f t="shared" si="987"/>
        <v>426</v>
      </c>
      <c r="Z3143" s="18">
        <f t="shared" si="988"/>
        <v>1463424.4009529033</v>
      </c>
      <c r="AA3143" s="18">
        <f t="shared" si="989"/>
        <v>118285.78776560788</v>
      </c>
      <c r="AB3143" s="17">
        <f t="shared" si="990"/>
        <v>3.8140589569160999</v>
      </c>
      <c r="AC3143" s="2" t="s">
        <v>37</v>
      </c>
      <c r="AD3143" s="2" t="s">
        <v>13</v>
      </c>
      <c r="AE3143" t="str">
        <f t="shared" si="991"/>
        <v>Home &amp; Kitchen</v>
      </c>
      <c r="AF3143" t="str">
        <f t="shared" si="992"/>
        <v>Home &amp; Kitchen</v>
      </c>
      <c r="AG3143" t="str" cm="1">
        <f t="array" ref="AG3143">INDEX(AD:AD,ROW())</f>
        <v>Home &amp; Kitchen</v>
      </c>
      <c r="AH3143">
        <f t="shared" si="980"/>
        <v>8</v>
      </c>
      <c r="AI3143" t="str">
        <f t="shared" si="993"/>
        <v>Home &amp; Kitchen</v>
      </c>
      <c r="AK3143">
        <f t="shared" si="994"/>
        <v>2023</v>
      </c>
      <c r="AL3143">
        <f t="shared" si="995"/>
        <v>10</v>
      </c>
      <c r="AM3143">
        <f t="shared" si="996"/>
        <v>2</v>
      </c>
      <c r="AN3143">
        <f t="shared" si="997"/>
        <v>2</v>
      </c>
      <c r="AO3143" t="str">
        <f t="shared" si="998"/>
        <v>Weekday</v>
      </c>
      <c r="AR3143" s="20">
        <f t="shared" si="999"/>
        <v>0</v>
      </c>
    </row>
    <row r="3144" spans="1:44" x14ac:dyDescent="0.35">
      <c r="A3144" t="str">
        <f t="shared" si="981"/>
        <v>CUST3143</v>
      </c>
      <c r="B3144" s="2" t="s">
        <v>3480</v>
      </c>
      <c r="C3144" s="4">
        <v>45088</v>
      </c>
      <c r="D3144" s="2" t="s">
        <v>738</v>
      </c>
      <c r="E3144" t="s">
        <v>5049</v>
      </c>
      <c r="F3144" s="2" t="s">
        <v>23</v>
      </c>
      <c r="G3144" s="2" t="s">
        <v>24</v>
      </c>
      <c r="H3144" s="2">
        <v>1</v>
      </c>
      <c r="I3144" s="19">
        <v>460.65</v>
      </c>
      <c r="J3144" s="2" t="s">
        <v>5046</v>
      </c>
      <c r="K3144" s="2" t="s">
        <v>16</v>
      </c>
      <c r="L3144" s="2">
        <v>2</v>
      </c>
      <c r="M3144" s="18">
        <f t="shared" si="982"/>
        <v>460.65</v>
      </c>
      <c r="T3144" t="str">
        <f t="shared" si="983"/>
        <v>Completed</v>
      </c>
      <c r="U3144" t="str">
        <f t="shared" si="984"/>
        <v>No</v>
      </c>
      <c r="V3144" t="str">
        <f t="shared" si="985"/>
        <v>No</v>
      </c>
      <c r="X3144">
        <f t="shared" si="986"/>
        <v>595</v>
      </c>
      <c r="Y3144">
        <f t="shared" si="987"/>
        <v>444</v>
      </c>
      <c r="Z3144" s="18">
        <f t="shared" si="988"/>
        <v>594714.6477588166</v>
      </c>
      <c r="AA3144" s="18">
        <f t="shared" si="989"/>
        <v>60882.938065984097</v>
      </c>
      <c r="AB3144" s="17">
        <f t="shared" si="990"/>
        <v>3.804733727810651</v>
      </c>
      <c r="AC3144" s="2" t="s">
        <v>24</v>
      </c>
      <c r="AD3144" s="2" t="s">
        <v>23</v>
      </c>
      <c r="AE3144" t="str">
        <f t="shared" si="991"/>
        <v>Books</v>
      </c>
      <c r="AF3144" t="str">
        <f t="shared" si="992"/>
        <v>Books</v>
      </c>
      <c r="AG3144" t="str" cm="1">
        <f t="array" ref="AG3144">INDEX(AD:AD,ROW())</f>
        <v>Books</v>
      </c>
      <c r="AH3144">
        <f t="shared" si="980"/>
        <v>4</v>
      </c>
      <c r="AI3144" t="str">
        <f t="shared" si="993"/>
        <v>Books</v>
      </c>
      <c r="AK3144">
        <f t="shared" si="994"/>
        <v>2023</v>
      </c>
      <c r="AL3144">
        <f t="shared" si="995"/>
        <v>6</v>
      </c>
      <c r="AM3144">
        <f t="shared" si="996"/>
        <v>11</v>
      </c>
      <c r="AN3144">
        <f t="shared" si="997"/>
        <v>1</v>
      </c>
      <c r="AO3144" t="str">
        <f t="shared" si="998"/>
        <v>Weekend</v>
      </c>
      <c r="AR3144" s="20">
        <f t="shared" si="999"/>
        <v>0</v>
      </c>
    </row>
    <row r="3145" spans="1:44" x14ac:dyDescent="0.35">
      <c r="A3145" t="str">
        <f t="shared" si="981"/>
        <v>CUST3144</v>
      </c>
      <c r="B3145" s="2" t="s">
        <v>3481</v>
      </c>
      <c r="C3145" s="4">
        <v>45110</v>
      </c>
      <c r="D3145" s="2" t="s">
        <v>660</v>
      </c>
      <c r="E3145" t="s">
        <v>5048</v>
      </c>
      <c r="F3145" s="2" t="s">
        <v>29</v>
      </c>
      <c r="G3145" s="2" t="s">
        <v>5041</v>
      </c>
      <c r="H3145" s="2">
        <v>1</v>
      </c>
      <c r="I3145" s="19">
        <v>1227.25</v>
      </c>
      <c r="J3145" s="2" t="s">
        <v>15</v>
      </c>
      <c r="K3145" s="2" t="s">
        <v>16</v>
      </c>
      <c r="L3145" s="2">
        <v>4</v>
      </c>
      <c r="M3145" s="18">
        <f t="shared" si="982"/>
        <v>1227.25</v>
      </c>
      <c r="T3145" t="str">
        <f t="shared" si="983"/>
        <v>Completed</v>
      </c>
      <c r="U3145" t="str">
        <f t="shared" si="984"/>
        <v>Yes</v>
      </c>
      <c r="V3145" t="str">
        <f t="shared" si="985"/>
        <v>No</v>
      </c>
      <c r="X3145">
        <f t="shared" si="986"/>
        <v>590</v>
      </c>
      <c r="Y3145">
        <f t="shared" si="987"/>
        <v>451</v>
      </c>
      <c r="Z3145" s="18">
        <f t="shared" si="988"/>
        <v>1892867.2841657216</v>
      </c>
      <c r="AA3145" s="18">
        <f t="shared" si="989"/>
        <v>199432.98236095349</v>
      </c>
      <c r="AB3145" s="17">
        <f t="shared" si="990"/>
        <v>3.8949824970828471</v>
      </c>
      <c r="AC3145" s="2" t="s">
        <v>5041</v>
      </c>
      <c r="AD3145" s="2" t="s">
        <v>29</v>
      </c>
      <c r="AE3145" t="str">
        <f t="shared" si="991"/>
        <v>Fashion</v>
      </c>
      <c r="AF3145" t="str">
        <f t="shared" si="992"/>
        <v>Fashion</v>
      </c>
      <c r="AG3145" t="str" cm="1">
        <f t="array" ref="AG3145">INDEX(AD:AD,ROW())</f>
        <v>Fashion</v>
      </c>
      <c r="AH3145">
        <f t="shared" ref="AH3145:AH3208" si="1000">MATCH(G3145,AC:AC,0)</f>
        <v>15</v>
      </c>
      <c r="AI3145" t="str">
        <f t="shared" si="993"/>
        <v>Fashion</v>
      </c>
      <c r="AK3145">
        <f t="shared" si="994"/>
        <v>2023</v>
      </c>
      <c r="AL3145">
        <f t="shared" si="995"/>
        <v>7</v>
      </c>
      <c r="AM3145">
        <f t="shared" si="996"/>
        <v>3</v>
      </c>
      <c r="AN3145">
        <f t="shared" si="997"/>
        <v>2</v>
      </c>
      <c r="AO3145" t="str">
        <f t="shared" si="998"/>
        <v>Weekday</v>
      </c>
      <c r="AR3145" s="20">
        <f t="shared" si="999"/>
        <v>0</v>
      </c>
    </row>
    <row r="3146" spans="1:44" x14ac:dyDescent="0.35">
      <c r="A3146" t="str">
        <f t="shared" si="981"/>
        <v>CUST3145</v>
      </c>
      <c r="B3146" s="2" t="s">
        <v>3482</v>
      </c>
      <c r="C3146" s="4">
        <v>45677</v>
      </c>
      <c r="D3146" s="2" t="s">
        <v>235</v>
      </c>
      <c r="E3146" t="s">
        <v>5052</v>
      </c>
      <c r="F3146" s="2" t="s">
        <v>23</v>
      </c>
      <c r="G3146" s="2" t="s">
        <v>24</v>
      </c>
      <c r="H3146" s="2">
        <v>2</v>
      </c>
      <c r="I3146" s="19">
        <v>187.2</v>
      </c>
      <c r="J3146" s="2" t="s">
        <v>50</v>
      </c>
      <c r="K3146" s="2" t="s">
        <v>31</v>
      </c>
      <c r="L3146" s="2">
        <v>3</v>
      </c>
      <c r="M3146" s="18">
        <f t="shared" si="982"/>
        <v>374.4</v>
      </c>
      <c r="T3146" t="str">
        <f t="shared" si="983"/>
        <v>Pending</v>
      </c>
      <c r="U3146" t="str">
        <f t="shared" si="984"/>
        <v>No</v>
      </c>
      <c r="V3146" t="str">
        <f t="shared" si="985"/>
        <v>Yes</v>
      </c>
      <c r="X3146">
        <f t="shared" si="986"/>
        <v>573</v>
      </c>
      <c r="Y3146">
        <f t="shared" si="987"/>
        <v>450</v>
      </c>
      <c r="Z3146" s="18">
        <f t="shared" si="988"/>
        <v>594714.6477588166</v>
      </c>
      <c r="AA3146" s="18">
        <f t="shared" si="989"/>
        <v>60882.938065984097</v>
      </c>
      <c r="AB3146" s="17">
        <f t="shared" si="990"/>
        <v>3.804733727810651</v>
      </c>
      <c r="AC3146" s="2" t="s">
        <v>24</v>
      </c>
      <c r="AD3146" s="2" t="s">
        <v>23</v>
      </c>
      <c r="AE3146" t="str">
        <f t="shared" si="991"/>
        <v>Books</v>
      </c>
      <c r="AF3146" t="str">
        <f t="shared" si="992"/>
        <v>Books</v>
      </c>
      <c r="AG3146" t="str" cm="1">
        <f t="array" ref="AG3146">INDEX(AD:AD,ROW())</f>
        <v>Books</v>
      </c>
      <c r="AH3146">
        <f t="shared" si="1000"/>
        <v>4</v>
      </c>
      <c r="AI3146" t="str">
        <f t="shared" si="993"/>
        <v>Books</v>
      </c>
      <c r="AK3146">
        <f t="shared" si="994"/>
        <v>2025</v>
      </c>
      <c r="AL3146">
        <f t="shared" si="995"/>
        <v>1</v>
      </c>
      <c r="AM3146">
        <f t="shared" si="996"/>
        <v>20</v>
      </c>
      <c r="AN3146">
        <f t="shared" si="997"/>
        <v>2</v>
      </c>
      <c r="AO3146" t="str">
        <f t="shared" si="998"/>
        <v>Weekday</v>
      </c>
      <c r="AR3146" s="20">
        <f t="shared" si="999"/>
        <v>0</v>
      </c>
    </row>
    <row r="3147" spans="1:44" x14ac:dyDescent="0.35">
      <c r="A3147" t="str">
        <f t="shared" si="981"/>
        <v>CUST3146</v>
      </c>
      <c r="B3147" s="2" t="s">
        <v>3483</v>
      </c>
      <c r="C3147" s="4">
        <v>44927</v>
      </c>
      <c r="D3147" s="2" t="s">
        <v>948</v>
      </c>
      <c r="E3147" t="s">
        <v>5055</v>
      </c>
      <c r="F3147" s="2" t="s">
        <v>42</v>
      </c>
      <c r="G3147" s="2" t="s">
        <v>170</v>
      </c>
      <c r="H3147" s="2">
        <v>2</v>
      </c>
      <c r="I3147" s="19">
        <v>241.36</v>
      </c>
      <c r="J3147" s="2" t="s">
        <v>5046</v>
      </c>
      <c r="K3147" s="2" t="s">
        <v>103</v>
      </c>
      <c r="L3147" s="2">
        <v>3</v>
      </c>
      <c r="M3147" s="18">
        <f t="shared" si="982"/>
        <v>482.72</v>
      </c>
      <c r="T3147" t="str">
        <f t="shared" si="983"/>
        <v>Lost Sale</v>
      </c>
      <c r="U3147" t="str">
        <f t="shared" si="984"/>
        <v>No</v>
      </c>
      <c r="V3147" t="str">
        <f t="shared" si="985"/>
        <v>Yes</v>
      </c>
      <c r="X3147">
        <f t="shared" si="986"/>
        <v>567</v>
      </c>
      <c r="Y3147">
        <f t="shared" si="987"/>
        <v>440</v>
      </c>
      <c r="Z3147" s="18">
        <f t="shared" si="988"/>
        <v>1098537.4901531704</v>
      </c>
      <c r="AA3147" s="18">
        <f t="shared" si="989"/>
        <v>96724.388030634553</v>
      </c>
      <c r="AB3147" s="17">
        <f t="shared" si="990"/>
        <v>3.9001122334455669</v>
      </c>
      <c r="AC3147" s="2" t="s">
        <v>170</v>
      </c>
      <c r="AD3147" s="2" t="s">
        <v>42</v>
      </c>
      <c r="AE3147" t="str">
        <f t="shared" si="991"/>
        <v>Beauty</v>
      </c>
      <c r="AF3147" t="str">
        <f t="shared" si="992"/>
        <v>Beauty</v>
      </c>
      <c r="AG3147" t="str" cm="1">
        <f t="array" ref="AG3147">INDEX(AD:AD,ROW())</f>
        <v>Beauty</v>
      </c>
      <c r="AH3147">
        <f t="shared" si="1000"/>
        <v>70</v>
      </c>
      <c r="AI3147" t="str">
        <f t="shared" si="993"/>
        <v>Beauty</v>
      </c>
      <c r="AK3147">
        <f t="shared" si="994"/>
        <v>2023</v>
      </c>
      <c r="AL3147">
        <f t="shared" si="995"/>
        <v>1</v>
      </c>
      <c r="AM3147">
        <f t="shared" si="996"/>
        <v>1</v>
      </c>
      <c r="AN3147">
        <f t="shared" si="997"/>
        <v>1</v>
      </c>
      <c r="AO3147" t="str">
        <f t="shared" si="998"/>
        <v>Weekend</v>
      </c>
      <c r="AR3147" s="20">
        <f t="shared" si="999"/>
        <v>1</v>
      </c>
    </row>
    <row r="3148" spans="1:44" x14ac:dyDescent="0.35">
      <c r="A3148" t="str">
        <f t="shared" si="981"/>
        <v>CUST3147</v>
      </c>
      <c r="B3148" s="2" t="s">
        <v>3484</v>
      </c>
      <c r="C3148" s="4">
        <v>45221</v>
      </c>
      <c r="D3148" s="2" t="s">
        <v>203</v>
      </c>
      <c r="E3148" t="s">
        <v>5051</v>
      </c>
      <c r="F3148" s="2" t="s">
        <v>29</v>
      </c>
      <c r="G3148" s="2" t="s">
        <v>121</v>
      </c>
      <c r="H3148" s="2">
        <v>1</v>
      </c>
      <c r="I3148" s="19">
        <v>580.39</v>
      </c>
      <c r="J3148" s="2" t="s">
        <v>5047</v>
      </c>
      <c r="K3148" s="2" t="s">
        <v>16</v>
      </c>
      <c r="L3148" s="2">
        <v>3</v>
      </c>
      <c r="M3148" s="18">
        <f t="shared" si="982"/>
        <v>580.39</v>
      </c>
      <c r="T3148" t="str">
        <f t="shared" si="983"/>
        <v>Completed</v>
      </c>
      <c r="U3148" t="str">
        <f t="shared" si="984"/>
        <v>No</v>
      </c>
      <c r="V3148" t="str">
        <f t="shared" si="985"/>
        <v>No</v>
      </c>
      <c r="X3148">
        <f t="shared" si="986"/>
        <v>619</v>
      </c>
      <c r="Y3148">
        <f t="shared" si="987"/>
        <v>468</v>
      </c>
      <c r="Z3148" s="18">
        <f t="shared" si="988"/>
        <v>1892867.2841657216</v>
      </c>
      <c r="AA3148" s="18">
        <f t="shared" si="989"/>
        <v>199432.98236095349</v>
      </c>
      <c r="AB3148" s="17">
        <f t="shared" si="990"/>
        <v>3.8949824970828471</v>
      </c>
      <c r="AC3148" s="2" t="s">
        <v>121</v>
      </c>
      <c r="AD3148" s="2" t="s">
        <v>29</v>
      </c>
      <c r="AE3148" t="str">
        <f t="shared" si="991"/>
        <v>Fashion</v>
      </c>
      <c r="AF3148" t="str">
        <f t="shared" si="992"/>
        <v>Fashion</v>
      </c>
      <c r="AG3148" t="str" cm="1">
        <f t="array" ref="AG3148">INDEX(AD:AD,ROW())</f>
        <v>Fashion</v>
      </c>
      <c r="AH3148">
        <f t="shared" si="1000"/>
        <v>45</v>
      </c>
      <c r="AI3148" t="str">
        <f t="shared" si="993"/>
        <v>Fashion</v>
      </c>
      <c r="AK3148">
        <f t="shared" si="994"/>
        <v>2023</v>
      </c>
      <c r="AL3148">
        <f t="shared" si="995"/>
        <v>10</v>
      </c>
      <c r="AM3148">
        <f t="shared" si="996"/>
        <v>22</v>
      </c>
      <c r="AN3148">
        <f t="shared" si="997"/>
        <v>1</v>
      </c>
      <c r="AO3148" t="str">
        <f t="shared" si="998"/>
        <v>Weekend</v>
      </c>
      <c r="AR3148" s="20">
        <f t="shared" si="999"/>
        <v>0</v>
      </c>
    </row>
    <row r="3149" spans="1:44" x14ac:dyDescent="0.35">
      <c r="A3149" t="str">
        <f t="shared" si="981"/>
        <v>CUST3148</v>
      </c>
      <c r="B3149" s="2" t="s">
        <v>3485</v>
      </c>
      <c r="C3149" s="4">
        <v>45836</v>
      </c>
      <c r="D3149" s="2" t="s">
        <v>1399</v>
      </c>
      <c r="E3149" t="s">
        <v>5053</v>
      </c>
      <c r="F3149" s="2" t="s">
        <v>13</v>
      </c>
      <c r="G3149" s="2" t="s">
        <v>14</v>
      </c>
      <c r="H3149" s="2">
        <v>1</v>
      </c>
      <c r="I3149" s="19">
        <v>1796.2</v>
      </c>
      <c r="J3149" s="2" t="s">
        <v>5047</v>
      </c>
      <c r="K3149" s="2" t="s">
        <v>16</v>
      </c>
      <c r="L3149" s="2">
        <v>3</v>
      </c>
      <c r="M3149" s="18">
        <f t="shared" si="982"/>
        <v>1796.2</v>
      </c>
      <c r="T3149" t="str">
        <f t="shared" si="983"/>
        <v>Completed</v>
      </c>
      <c r="U3149" t="str">
        <f t="shared" si="984"/>
        <v>Yes</v>
      </c>
      <c r="V3149" t="str">
        <f t="shared" si="985"/>
        <v>No</v>
      </c>
      <c r="X3149">
        <f t="shared" si="986"/>
        <v>559</v>
      </c>
      <c r="Y3149">
        <f t="shared" si="987"/>
        <v>408</v>
      </c>
      <c r="Z3149" s="18">
        <f t="shared" si="988"/>
        <v>1463424.4009529033</v>
      </c>
      <c r="AA3149" s="18">
        <f t="shared" si="989"/>
        <v>118285.78776560788</v>
      </c>
      <c r="AB3149" s="17">
        <f t="shared" si="990"/>
        <v>3.8140589569160999</v>
      </c>
      <c r="AC3149" s="2" t="s">
        <v>14</v>
      </c>
      <c r="AD3149" s="2" t="s">
        <v>13</v>
      </c>
      <c r="AE3149" t="str">
        <f t="shared" si="991"/>
        <v>Home &amp; Kitchen</v>
      </c>
      <c r="AF3149" t="str">
        <f t="shared" si="992"/>
        <v>Home &amp; Kitchen</v>
      </c>
      <c r="AG3149" t="str" cm="1">
        <f t="array" ref="AG3149">INDEX(AD:AD,ROW())</f>
        <v>Home &amp; Kitchen</v>
      </c>
      <c r="AH3149">
        <f t="shared" si="1000"/>
        <v>2</v>
      </c>
      <c r="AI3149" t="str">
        <f t="shared" si="993"/>
        <v>Home &amp; Kitchen</v>
      </c>
      <c r="AK3149">
        <f t="shared" si="994"/>
        <v>2025</v>
      </c>
      <c r="AL3149">
        <f t="shared" si="995"/>
        <v>6</v>
      </c>
      <c r="AM3149">
        <f t="shared" si="996"/>
        <v>28</v>
      </c>
      <c r="AN3149">
        <f t="shared" si="997"/>
        <v>7</v>
      </c>
      <c r="AO3149" t="str">
        <f t="shared" si="998"/>
        <v>Weekend</v>
      </c>
      <c r="AR3149" s="20">
        <f t="shared" si="999"/>
        <v>0</v>
      </c>
    </row>
    <row r="3150" spans="1:44" x14ac:dyDescent="0.35">
      <c r="A3150" t="str">
        <f t="shared" si="981"/>
        <v>CUST3149</v>
      </c>
      <c r="B3150" s="2" t="s">
        <v>3486</v>
      </c>
      <c r="C3150" s="4">
        <v>45212</v>
      </c>
      <c r="D3150" s="2" t="s">
        <v>22</v>
      </c>
      <c r="E3150" t="s">
        <v>5049</v>
      </c>
      <c r="F3150" s="2" t="s">
        <v>42</v>
      </c>
      <c r="G3150" s="2" t="s">
        <v>188</v>
      </c>
      <c r="H3150" s="2">
        <v>3</v>
      </c>
      <c r="I3150" s="19">
        <v>908.45</v>
      </c>
      <c r="J3150" s="2" t="s">
        <v>5047</v>
      </c>
      <c r="K3150" s="2" t="s">
        <v>16</v>
      </c>
      <c r="L3150" s="2">
        <v>4</v>
      </c>
      <c r="M3150" s="18">
        <f t="shared" si="982"/>
        <v>2725.3500000000004</v>
      </c>
      <c r="T3150" t="str">
        <f t="shared" si="983"/>
        <v>Completed</v>
      </c>
      <c r="U3150" t="str">
        <f t="shared" si="984"/>
        <v>Yes</v>
      </c>
      <c r="V3150" t="str">
        <f t="shared" si="985"/>
        <v>No</v>
      </c>
      <c r="X3150">
        <f t="shared" si="986"/>
        <v>595</v>
      </c>
      <c r="Y3150">
        <f t="shared" si="987"/>
        <v>444</v>
      </c>
      <c r="Z3150" s="18">
        <f t="shared" si="988"/>
        <v>1098537.4901531704</v>
      </c>
      <c r="AA3150" s="18">
        <f t="shared" si="989"/>
        <v>96724.388030634553</v>
      </c>
      <c r="AB3150" s="17">
        <f t="shared" si="990"/>
        <v>3.9001122334455669</v>
      </c>
      <c r="AC3150" s="2" t="s">
        <v>188</v>
      </c>
      <c r="AD3150" s="2" t="s">
        <v>42</v>
      </c>
      <c r="AE3150" t="str">
        <f t="shared" si="991"/>
        <v>Beauty</v>
      </c>
      <c r="AF3150" t="str">
        <f t="shared" si="992"/>
        <v>Beauty</v>
      </c>
      <c r="AG3150" t="str" cm="1">
        <f t="array" ref="AG3150">INDEX(AD:AD,ROW())</f>
        <v>Beauty</v>
      </c>
      <c r="AH3150">
        <f t="shared" si="1000"/>
        <v>80</v>
      </c>
      <c r="AI3150" t="str">
        <f t="shared" si="993"/>
        <v>Beauty</v>
      </c>
      <c r="AK3150">
        <f t="shared" si="994"/>
        <v>2023</v>
      </c>
      <c r="AL3150">
        <f t="shared" si="995"/>
        <v>10</v>
      </c>
      <c r="AM3150">
        <f t="shared" si="996"/>
        <v>13</v>
      </c>
      <c r="AN3150">
        <f t="shared" si="997"/>
        <v>6</v>
      </c>
      <c r="AO3150" t="str">
        <f t="shared" si="998"/>
        <v>Weekday</v>
      </c>
      <c r="AR3150" s="20">
        <f t="shared" si="999"/>
        <v>0</v>
      </c>
    </row>
    <row r="3151" spans="1:44" x14ac:dyDescent="0.35">
      <c r="A3151" t="str">
        <f t="shared" si="981"/>
        <v>CUST3150</v>
      </c>
      <c r="B3151" s="2" t="s">
        <v>3487</v>
      </c>
      <c r="C3151" s="4">
        <v>45259</v>
      </c>
      <c r="D3151" s="2" t="s">
        <v>180</v>
      </c>
      <c r="E3151" t="s">
        <v>5052</v>
      </c>
      <c r="F3151" s="2" t="s">
        <v>23</v>
      </c>
      <c r="G3151" s="2" t="s">
        <v>65</v>
      </c>
      <c r="H3151" s="2">
        <v>1</v>
      </c>
      <c r="I3151" s="19">
        <v>586.70000000000005</v>
      </c>
      <c r="J3151" s="2" t="s">
        <v>50</v>
      </c>
      <c r="K3151" s="2" t="s">
        <v>103</v>
      </c>
      <c r="L3151" s="2">
        <v>4</v>
      </c>
      <c r="M3151" s="18">
        <f t="shared" si="982"/>
        <v>586.70000000000005</v>
      </c>
      <c r="T3151" t="str">
        <f t="shared" si="983"/>
        <v>Lost Sale</v>
      </c>
      <c r="U3151" t="str">
        <f t="shared" si="984"/>
        <v>No</v>
      </c>
      <c r="V3151" t="str">
        <f t="shared" si="985"/>
        <v>Yes</v>
      </c>
      <c r="X3151">
        <f t="shared" si="986"/>
        <v>573</v>
      </c>
      <c r="Y3151">
        <f t="shared" si="987"/>
        <v>450</v>
      </c>
      <c r="Z3151" s="18">
        <f t="shared" si="988"/>
        <v>594714.6477588166</v>
      </c>
      <c r="AA3151" s="18">
        <f t="shared" si="989"/>
        <v>60882.938065984097</v>
      </c>
      <c r="AB3151" s="17">
        <f t="shared" si="990"/>
        <v>3.804733727810651</v>
      </c>
      <c r="AC3151" s="2" t="s">
        <v>65</v>
      </c>
      <c r="AD3151" s="2" t="s">
        <v>23</v>
      </c>
      <c r="AE3151" t="str">
        <f t="shared" si="991"/>
        <v>Books</v>
      </c>
      <c r="AF3151" t="str">
        <f t="shared" si="992"/>
        <v>Books</v>
      </c>
      <c r="AG3151" t="str" cm="1">
        <f t="array" ref="AG3151">INDEX(AD:AD,ROW())</f>
        <v>Books</v>
      </c>
      <c r="AH3151">
        <f t="shared" si="1000"/>
        <v>19</v>
      </c>
      <c r="AI3151" t="str">
        <f t="shared" si="993"/>
        <v>Books</v>
      </c>
      <c r="AK3151">
        <f t="shared" si="994"/>
        <v>2023</v>
      </c>
      <c r="AL3151">
        <f t="shared" si="995"/>
        <v>11</v>
      </c>
      <c r="AM3151">
        <f t="shared" si="996"/>
        <v>29</v>
      </c>
      <c r="AN3151">
        <f t="shared" si="997"/>
        <v>4</v>
      </c>
      <c r="AO3151" t="str">
        <f t="shared" si="998"/>
        <v>Weekday</v>
      </c>
      <c r="AR3151" s="20">
        <f t="shared" si="999"/>
        <v>1</v>
      </c>
    </row>
    <row r="3152" spans="1:44" x14ac:dyDescent="0.35">
      <c r="A3152" t="str">
        <f t="shared" si="981"/>
        <v>CUST3151</v>
      </c>
      <c r="B3152" s="2" t="s">
        <v>3488</v>
      </c>
      <c r="C3152" s="4">
        <v>45528</v>
      </c>
      <c r="D3152" s="2" t="s">
        <v>86</v>
      </c>
      <c r="E3152" t="s">
        <v>5050</v>
      </c>
      <c r="F3152" s="2" t="s">
        <v>29</v>
      </c>
      <c r="G3152" s="2" t="s">
        <v>30</v>
      </c>
      <c r="H3152" s="2">
        <v>1</v>
      </c>
      <c r="I3152" s="19">
        <v>1157.47</v>
      </c>
      <c r="J3152" s="2" t="s">
        <v>5046</v>
      </c>
      <c r="K3152" s="2" t="s">
        <v>103</v>
      </c>
      <c r="L3152" s="2">
        <v>4</v>
      </c>
      <c r="M3152" s="18">
        <f t="shared" si="982"/>
        <v>1157.47</v>
      </c>
      <c r="T3152" t="str">
        <f t="shared" si="983"/>
        <v>Lost Sale</v>
      </c>
      <c r="U3152" t="str">
        <f t="shared" si="984"/>
        <v>No</v>
      </c>
      <c r="V3152" t="str">
        <f t="shared" si="985"/>
        <v>Yes</v>
      </c>
      <c r="X3152">
        <f t="shared" si="986"/>
        <v>589</v>
      </c>
      <c r="Y3152">
        <f t="shared" si="987"/>
        <v>426</v>
      </c>
      <c r="Z3152" s="18">
        <f t="shared" si="988"/>
        <v>1892867.2841657216</v>
      </c>
      <c r="AA3152" s="18">
        <f t="shared" si="989"/>
        <v>199432.98236095349</v>
      </c>
      <c r="AB3152" s="17">
        <f t="shared" si="990"/>
        <v>3.8949824970828471</v>
      </c>
      <c r="AC3152" s="2" t="s">
        <v>30</v>
      </c>
      <c r="AD3152" s="2" t="s">
        <v>29</v>
      </c>
      <c r="AE3152" t="str">
        <f t="shared" si="991"/>
        <v>Fashion</v>
      </c>
      <c r="AF3152" t="str">
        <f t="shared" si="992"/>
        <v>Fashion</v>
      </c>
      <c r="AG3152" t="str" cm="1">
        <f t="array" ref="AG3152">INDEX(AD:AD,ROW())</f>
        <v>Fashion</v>
      </c>
      <c r="AH3152">
        <f t="shared" si="1000"/>
        <v>6</v>
      </c>
      <c r="AI3152" t="str">
        <f t="shared" si="993"/>
        <v>Fashion</v>
      </c>
      <c r="AK3152">
        <f t="shared" si="994"/>
        <v>2024</v>
      </c>
      <c r="AL3152">
        <f t="shared" si="995"/>
        <v>8</v>
      </c>
      <c r="AM3152">
        <f t="shared" si="996"/>
        <v>24</v>
      </c>
      <c r="AN3152">
        <f t="shared" si="997"/>
        <v>7</v>
      </c>
      <c r="AO3152" t="str">
        <f t="shared" si="998"/>
        <v>Weekend</v>
      </c>
      <c r="AR3152" s="20">
        <f t="shared" si="999"/>
        <v>1</v>
      </c>
    </row>
    <row r="3153" spans="1:44" x14ac:dyDescent="0.35">
      <c r="A3153" t="str">
        <f t="shared" si="981"/>
        <v>CUST3152</v>
      </c>
      <c r="B3153" s="2" t="s">
        <v>3489</v>
      </c>
      <c r="C3153" s="4">
        <v>45825</v>
      </c>
      <c r="D3153" s="2" t="s">
        <v>547</v>
      </c>
      <c r="E3153" t="s">
        <v>5055</v>
      </c>
      <c r="F3153" s="2" t="s">
        <v>23</v>
      </c>
      <c r="G3153" s="2" t="s">
        <v>65</v>
      </c>
      <c r="H3153" s="2">
        <v>1</v>
      </c>
      <c r="I3153" s="19">
        <v>694.66</v>
      </c>
      <c r="J3153" s="2" t="s">
        <v>15</v>
      </c>
      <c r="K3153" s="2" t="s">
        <v>16</v>
      </c>
      <c r="L3153" s="2">
        <v>3</v>
      </c>
      <c r="M3153" s="18">
        <f t="shared" si="982"/>
        <v>694.66</v>
      </c>
      <c r="T3153" t="str">
        <f t="shared" si="983"/>
        <v>Completed</v>
      </c>
      <c r="U3153" t="str">
        <f t="shared" si="984"/>
        <v>No</v>
      </c>
      <c r="V3153" t="str">
        <f t="shared" si="985"/>
        <v>No</v>
      </c>
      <c r="X3153">
        <f t="shared" si="986"/>
        <v>567</v>
      </c>
      <c r="Y3153">
        <f t="shared" si="987"/>
        <v>440</v>
      </c>
      <c r="Z3153" s="18">
        <f t="shared" si="988"/>
        <v>594714.6477588166</v>
      </c>
      <c r="AA3153" s="18">
        <f t="shared" si="989"/>
        <v>60882.938065984097</v>
      </c>
      <c r="AB3153" s="17">
        <f t="shared" si="990"/>
        <v>3.804733727810651</v>
      </c>
      <c r="AC3153" s="2" t="s">
        <v>65</v>
      </c>
      <c r="AD3153" s="2" t="s">
        <v>23</v>
      </c>
      <c r="AE3153" t="str">
        <f t="shared" si="991"/>
        <v>Books</v>
      </c>
      <c r="AF3153" t="str">
        <f t="shared" si="992"/>
        <v>Books</v>
      </c>
      <c r="AG3153" t="str" cm="1">
        <f t="array" ref="AG3153">INDEX(AD:AD,ROW())</f>
        <v>Books</v>
      </c>
      <c r="AH3153">
        <f t="shared" si="1000"/>
        <v>19</v>
      </c>
      <c r="AI3153" t="str">
        <f t="shared" si="993"/>
        <v>Books</v>
      </c>
      <c r="AK3153">
        <f t="shared" si="994"/>
        <v>2025</v>
      </c>
      <c r="AL3153">
        <f t="shared" si="995"/>
        <v>6</v>
      </c>
      <c r="AM3153">
        <f t="shared" si="996"/>
        <v>17</v>
      </c>
      <c r="AN3153">
        <f t="shared" si="997"/>
        <v>3</v>
      </c>
      <c r="AO3153" t="str">
        <f t="shared" si="998"/>
        <v>Weekday</v>
      </c>
      <c r="AR3153" s="20">
        <f t="shared" si="999"/>
        <v>0</v>
      </c>
    </row>
    <row r="3154" spans="1:44" x14ac:dyDescent="0.35">
      <c r="A3154" t="str">
        <f t="shared" si="981"/>
        <v>CUST3153</v>
      </c>
      <c r="B3154" s="2" t="s">
        <v>3490</v>
      </c>
      <c r="C3154" s="4">
        <v>44941</v>
      </c>
      <c r="D3154" s="2" t="s">
        <v>550</v>
      </c>
      <c r="E3154" t="s">
        <v>5050</v>
      </c>
      <c r="F3154" s="2" t="s">
        <v>23</v>
      </c>
      <c r="G3154" s="2" t="s">
        <v>68</v>
      </c>
      <c r="H3154" s="2">
        <v>1</v>
      </c>
      <c r="I3154" s="19">
        <v>308.68</v>
      </c>
      <c r="J3154" s="2" t="s">
        <v>50</v>
      </c>
      <c r="K3154" s="2" t="s">
        <v>16</v>
      </c>
      <c r="L3154" s="2">
        <v>4</v>
      </c>
      <c r="M3154" s="18">
        <f t="shared" si="982"/>
        <v>308.68</v>
      </c>
      <c r="T3154" t="str">
        <f t="shared" si="983"/>
        <v>Completed</v>
      </c>
      <c r="U3154" t="str">
        <f t="shared" si="984"/>
        <v>No</v>
      </c>
      <c r="V3154" t="str">
        <f t="shared" si="985"/>
        <v>No</v>
      </c>
      <c r="X3154">
        <f t="shared" si="986"/>
        <v>589</v>
      </c>
      <c r="Y3154">
        <f t="shared" si="987"/>
        <v>426</v>
      </c>
      <c r="Z3154" s="18">
        <f t="shared" si="988"/>
        <v>594714.6477588166</v>
      </c>
      <c r="AA3154" s="18">
        <f t="shared" si="989"/>
        <v>60882.938065984097</v>
      </c>
      <c r="AB3154" s="17">
        <f t="shared" si="990"/>
        <v>3.804733727810651</v>
      </c>
      <c r="AC3154" s="2" t="s">
        <v>68</v>
      </c>
      <c r="AD3154" s="2" t="s">
        <v>23</v>
      </c>
      <c r="AE3154" t="str">
        <f t="shared" si="991"/>
        <v>Books</v>
      </c>
      <c r="AF3154" t="str">
        <f t="shared" si="992"/>
        <v>Books</v>
      </c>
      <c r="AG3154" t="str" cm="1">
        <f t="array" ref="AG3154">INDEX(AD:AD,ROW())</f>
        <v>Books</v>
      </c>
      <c r="AH3154">
        <f t="shared" si="1000"/>
        <v>20</v>
      </c>
      <c r="AI3154" t="str">
        <f t="shared" si="993"/>
        <v>Books</v>
      </c>
      <c r="AK3154">
        <f t="shared" si="994"/>
        <v>2023</v>
      </c>
      <c r="AL3154">
        <f t="shared" si="995"/>
        <v>1</v>
      </c>
      <c r="AM3154">
        <f t="shared" si="996"/>
        <v>15</v>
      </c>
      <c r="AN3154">
        <f t="shared" si="997"/>
        <v>1</v>
      </c>
      <c r="AO3154" t="str">
        <f t="shared" si="998"/>
        <v>Weekend</v>
      </c>
      <c r="AR3154" s="20">
        <f t="shared" si="999"/>
        <v>0</v>
      </c>
    </row>
    <row r="3155" spans="1:44" x14ac:dyDescent="0.35">
      <c r="A3155" t="str">
        <f t="shared" si="981"/>
        <v>CUST3154</v>
      </c>
      <c r="B3155" s="2" t="s">
        <v>3491</v>
      </c>
      <c r="C3155" s="4">
        <v>45829</v>
      </c>
      <c r="D3155" s="2" t="s">
        <v>114</v>
      </c>
      <c r="E3155" t="s">
        <v>5055</v>
      </c>
      <c r="F3155" s="2" t="s">
        <v>13</v>
      </c>
      <c r="G3155" s="2" t="s">
        <v>37</v>
      </c>
      <c r="H3155" s="2">
        <v>1</v>
      </c>
      <c r="I3155" s="19">
        <v>1969.82</v>
      </c>
      <c r="J3155" s="2" t="s">
        <v>20</v>
      </c>
      <c r="K3155" s="2" t="s">
        <v>16</v>
      </c>
      <c r="L3155" s="2">
        <v>5</v>
      </c>
      <c r="M3155" s="18">
        <f t="shared" si="982"/>
        <v>1969.82</v>
      </c>
      <c r="T3155" t="str">
        <f t="shared" si="983"/>
        <v>Completed</v>
      </c>
      <c r="U3155" t="str">
        <f t="shared" si="984"/>
        <v>Yes</v>
      </c>
      <c r="V3155" t="str">
        <f t="shared" si="985"/>
        <v>No</v>
      </c>
      <c r="X3155">
        <f t="shared" si="986"/>
        <v>567</v>
      </c>
      <c r="Y3155">
        <f t="shared" si="987"/>
        <v>440</v>
      </c>
      <c r="Z3155" s="18">
        <f t="shared" si="988"/>
        <v>1463424.4009529033</v>
      </c>
      <c r="AA3155" s="18">
        <f t="shared" si="989"/>
        <v>118285.78776560788</v>
      </c>
      <c r="AB3155" s="17">
        <f t="shared" si="990"/>
        <v>3.8140589569160999</v>
      </c>
      <c r="AC3155" s="2" t="s">
        <v>37</v>
      </c>
      <c r="AD3155" s="2" t="s">
        <v>13</v>
      </c>
      <c r="AE3155" t="str">
        <f t="shared" si="991"/>
        <v>Home &amp; Kitchen</v>
      </c>
      <c r="AF3155" t="str">
        <f t="shared" si="992"/>
        <v>Home &amp; Kitchen</v>
      </c>
      <c r="AG3155" t="str" cm="1">
        <f t="array" ref="AG3155">INDEX(AD:AD,ROW())</f>
        <v>Home &amp; Kitchen</v>
      </c>
      <c r="AH3155">
        <f t="shared" si="1000"/>
        <v>8</v>
      </c>
      <c r="AI3155" t="str">
        <f t="shared" si="993"/>
        <v>Home &amp; Kitchen</v>
      </c>
      <c r="AK3155">
        <f t="shared" si="994"/>
        <v>2025</v>
      </c>
      <c r="AL3155">
        <f t="shared" si="995"/>
        <v>6</v>
      </c>
      <c r="AM3155">
        <f t="shared" si="996"/>
        <v>21</v>
      </c>
      <c r="AN3155">
        <f t="shared" si="997"/>
        <v>7</v>
      </c>
      <c r="AO3155" t="str">
        <f t="shared" si="998"/>
        <v>Weekend</v>
      </c>
      <c r="AR3155" s="20">
        <f t="shared" si="999"/>
        <v>0</v>
      </c>
    </row>
    <row r="3156" spans="1:44" x14ac:dyDescent="0.35">
      <c r="A3156" t="str">
        <f t="shared" si="981"/>
        <v>CUST3155</v>
      </c>
      <c r="B3156" s="2" t="s">
        <v>3492</v>
      </c>
      <c r="C3156" s="4">
        <v>45599</v>
      </c>
      <c r="D3156" s="2" t="s">
        <v>1454</v>
      </c>
      <c r="E3156" t="s">
        <v>5049</v>
      </c>
      <c r="F3156" s="2" t="s">
        <v>42</v>
      </c>
      <c r="G3156" s="2" t="s">
        <v>43</v>
      </c>
      <c r="H3156" s="2">
        <v>1</v>
      </c>
      <c r="I3156" s="19">
        <v>731.54</v>
      </c>
      <c r="J3156" s="2" t="s">
        <v>5047</v>
      </c>
      <c r="K3156" s="2" t="s">
        <v>76</v>
      </c>
      <c r="L3156" s="2">
        <v>4</v>
      </c>
      <c r="M3156" s="18">
        <f t="shared" si="982"/>
        <v>731.54</v>
      </c>
      <c r="T3156" t="str">
        <f t="shared" si="983"/>
        <v>Completed</v>
      </c>
      <c r="U3156" t="str">
        <f t="shared" si="984"/>
        <v>No</v>
      </c>
      <c r="V3156" t="str">
        <f t="shared" si="985"/>
        <v>No</v>
      </c>
      <c r="X3156">
        <f t="shared" si="986"/>
        <v>595</v>
      </c>
      <c r="Y3156">
        <f t="shared" si="987"/>
        <v>444</v>
      </c>
      <c r="Z3156" s="18">
        <f t="shared" si="988"/>
        <v>1098537.4901531704</v>
      </c>
      <c r="AA3156" s="18">
        <f t="shared" si="989"/>
        <v>96724.388030634553</v>
      </c>
      <c r="AB3156" s="17">
        <f t="shared" si="990"/>
        <v>3.9001122334455669</v>
      </c>
      <c r="AC3156" s="2" t="s">
        <v>43</v>
      </c>
      <c r="AD3156" s="2" t="s">
        <v>42</v>
      </c>
      <c r="AE3156" t="str">
        <f t="shared" si="991"/>
        <v>Beauty</v>
      </c>
      <c r="AF3156" t="str">
        <f t="shared" si="992"/>
        <v>Beauty</v>
      </c>
      <c r="AG3156" t="str" cm="1">
        <f t="array" ref="AG3156">INDEX(AD:AD,ROW())</f>
        <v>Beauty</v>
      </c>
      <c r="AH3156">
        <f t="shared" si="1000"/>
        <v>10</v>
      </c>
      <c r="AI3156" t="str">
        <f t="shared" si="993"/>
        <v>Beauty</v>
      </c>
      <c r="AK3156">
        <f t="shared" si="994"/>
        <v>2024</v>
      </c>
      <c r="AL3156">
        <f t="shared" si="995"/>
        <v>11</v>
      </c>
      <c r="AM3156">
        <f t="shared" si="996"/>
        <v>3</v>
      </c>
      <c r="AN3156">
        <f t="shared" si="997"/>
        <v>1</v>
      </c>
      <c r="AO3156" t="str">
        <f t="shared" si="998"/>
        <v>Weekend</v>
      </c>
      <c r="AR3156" s="20">
        <f t="shared" si="999"/>
        <v>1</v>
      </c>
    </row>
    <row r="3157" spans="1:44" x14ac:dyDescent="0.35">
      <c r="A3157" t="str">
        <f t="shared" si="981"/>
        <v>CUST3156</v>
      </c>
      <c r="B3157" s="2" t="s">
        <v>3493</v>
      </c>
      <c r="C3157" s="4">
        <v>45069</v>
      </c>
      <c r="D3157" s="2" t="s">
        <v>359</v>
      </c>
      <c r="E3157" t="s">
        <v>5052</v>
      </c>
      <c r="F3157" s="2" t="s">
        <v>42</v>
      </c>
      <c r="G3157" s="2" t="s">
        <v>170</v>
      </c>
      <c r="H3157" s="2">
        <v>1</v>
      </c>
      <c r="I3157" s="19">
        <v>216.34</v>
      </c>
      <c r="J3157" s="2" t="s">
        <v>15</v>
      </c>
      <c r="K3157" s="2" t="s">
        <v>31</v>
      </c>
      <c r="L3157" s="2">
        <v>3</v>
      </c>
      <c r="M3157" s="18">
        <f t="shared" si="982"/>
        <v>216.34</v>
      </c>
      <c r="T3157" t="str">
        <f t="shared" si="983"/>
        <v>Pending</v>
      </c>
      <c r="U3157" t="str">
        <f t="shared" si="984"/>
        <v>No</v>
      </c>
      <c r="V3157" t="str">
        <f t="shared" si="985"/>
        <v>Yes</v>
      </c>
      <c r="X3157">
        <f t="shared" si="986"/>
        <v>573</v>
      </c>
      <c r="Y3157">
        <f t="shared" si="987"/>
        <v>450</v>
      </c>
      <c r="Z3157" s="18">
        <f t="shared" si="988"/>
        <v>1098537.4901531704</v>
      </c>
      <c r="AA3157" s="18">
        <f t="shared" si="989"/>
        <v>96724.388030634553</v>
      </c>
      <c r="AB3157" s="17">
        <f t="shared" si="990"/>
        <v>3.9001122334455669</v>
      </c>
      <c r="AC3157" s="2" t="s">
        <v>170</v>
      </c>
      <c r="AD3157" s="2" t="s">
        <v>42</v>
      </c>
      <c r="AE3157" t="str">
        <f t="shared" si="991"/>
        <v>Beauty</v>
      </c>
      <c r="AF3157" t="str">
        <f t="shared" si="992"/>
        <v>Beauty</v>
      </c>
      <c r="AG3157" t="str" cm="1">
        <f t="array" ref="AG3157">INDEX(AD:AD,ROW())</f>
        <v>Beauty</v>
      </c>
      <c r="AH3157">
        <f t="shared" si="1000"/>
        <v>70</v>
      </c>
      <c r="AI3157" t="str">
        <f t="shared" si="993"/>
        <v>Beauty</v>
      </c>
      <c r="AK3157">
        <f t="shared" si="994"/>
        <v>2023</v>
      </c>
      <c r="AL3157">
        <f t="shared" si="995"/>
        <v>5</v>
      </c>
      <c r="AM3157">
        <f t="shared" si="996"/>
        <v>23</v>
      </c>
      <c r="AN3157">
        <f t="shared" si="997"/>
        <v>3</v>
      </c>
      <c r="AO3157" t="str">
        <f t="shared" si="998"/>
        <v>Weekday</v>
      </c>
      <c r="AR3157" s="20">
        <f t="shared" si="999"/>
        <v>0</v>
      </c>
    </row>
    <row r="3158" spans="1:44" x14ac:dyDescent="0.35">
      <c r="A3158" t="str">
        <f t="shared" si="981"/>
        <v>CUST3157</v>
      </c>
      <c r="B3158" s="2" t="s">
        <v>3494</v>
      </c>
      <c r="C3158" s="4">
        <v>45142</v>
      </c>
      <c r="D3158" s="2" t="s">
        <v>613</v>
      </c>
      <c r="E3158" t="s">
        <v>5050</v>
      </c>
      <c r="F3158" s="2" t="s">
        <v>29</v>
      </c>
      <c r="G3158" s="2" t="s">
        <v>138</v>
      </c>
      <c r="H3158" s="2">
        <v>2</v>
      </c>
      <c r="I3158" s="19">
        <v>424.69</v>
      </c>
      <c r="J3158" s="2" t="s">
        <v>50</v>
      </c>
      <c r="K3158" s="2" t="s">
        <v>16</v>
      </c>
      <c r="L3158" s="2">
        <v>5</v>
      </c>
      <c r="M3158" s="18">
        <f t="shared" si="982"/>
        <v>849.38</v>
      </c>
      <c r="T3158" t="str">
        <f t="shared" si="983"/>
        <v>Completed</v>
      </c>
      <c r="U3158" t="str">
        <f t="shared" si="984"/>
        <v>No</v>
      </c>
      <c r="V3158" t="str">
        <f t="shared" si="985"/>
        <v>No</v>
      </c>
      <c r="X3158">
        <f t="shared" si="986"/>
        <v>589</v>
      </c>
      <c r="Y3158">
        <f t="shared" si="987"/>
        <v>426</v>
      </c>
      <c r="Z3158" s="18">
        <f t="shared" si="988"/>
        <v>1892867.2841657216</v>
      </c>
      <c r="AA3158" s="18">
        <f t="shared" si="989"/>
        <v>199432.98236095349</v>
      </c>
      <c r="AB3158" s="17">
        <f t="shared" si="990"/>
        <v>3.8949824970828471</v>
      </c>
      <c r="AC3158" s="2" t="s">
        <v>138</v>
      </c>
      <c r="AD3158" s="2" t="s">
        <v>29</v>
      </c>
      <c r="AE3158" t="str">
        <f t="shared" si="991"/>
        <v>Fashion</v>
      </c>
      <c r="AF3158" t="str">
        <f t="shared" si="992"/>
        <v>Fashion</v>
      </c>
      <c r="AG3158" t="str" cm="1">
        <f t="array" ref="AG3158">INDEX(AD:AD,ROW())</f>
        <v>Fashion</v>
      </c>
      <c r="AH3158">
        <f t="shared" si="1000"/>
        <v>53</v>
      </c>
      <c r="AI3158" t="str">
        <f t="shared" si="993"/>
        <v>Fashion</v>
      </c>
      <c r="AK3158">
        <f t="shared" si="994"/>
        <v>2023</v>
      </c>
      <c r="AL3158">
        <f t="shared" si="995"/>
        <v>8</v>
      </c>
      <c r="AM3158">
        <f t="shared" si="996"/>
        <v>4</v>
      </c>
      <c r="AN3158">
        <f t="shared" si="997"/>
        <v>6</v>
      </c>
      <c r="AO3158" t="str">
        <f t="shared" si="998"/>
        <v>Weekday</v>
      </c>
      <c r="AR3158" s="20">
        <f t="shared" si="999"/>
        <v>0</v>
      </c>
    </row>
    <row r="3159" spans="1:44" x14ac:dyDescent="0.35">
      <c r="A3159" t="str">
        <f t="shared" si="981"/>
        <v>CUST3158</v>
      </c>
      <c r="B3159" s="2" t="s">
        <v>3495</v>
      </c>
      <c r="C3159" s="4">
        <v>45481</v>
      </c>
      <c r="D3159" s="2" t="s">
        <v>48</v>
      </c>
      <c r="E3159" t="s">
        <v>5053</v>
      </c>
      <c r="F3159" s="2" t="s">
        <v>29</v>
      </c>
      <c r="G3159" s="2" t="s">
        <v>121</v>
      </c>
      <c r="H3159" s="2">
        <v>1</v>
      </c>
      <c r="I3159" s="19">
        <v>1419.824472190694</v>
      </c>
      <c r="J3159" s="2" t="s">
        <v>20</v>
      </c>
      <c r="K3159" s="2" t="s">
        <v>16</v>
      </c>
      <c r="L3159" s="2">
        <v>3</v>
      </c>
      <c r="M3159" s="18">
        <f t="shared" si="982"/>
        <v>1419.824472190694</v>
      </c>
      <c r="T3159" t="str">
        <f t="shared" si="983"/>
        <v>Completed</v>
      </c>
      <c r="U3159" t="str">
        <f t="shared" si="984"/>
        <v>Yes</v>
      </c>
      <c r="V3159" t="str">
        <f t="shared" si="985"/>
        <v>No</v>
      </c>
      <c r="X3159">
        <f t="shared" si="986"/>
        <v>559</v>
      </c>
      <c r="Y3159">
        <f t="shared" si="987"/>
        <v>408</v>
      </c>
      <c r="Z3159" s="18">
        <f t="shared" si="988"/>
        <v>1892867.2841657216</v>
      </c>
      <c r="AA3159" s="18">
        <f t="shared" si="989"/>
        <v>199432.98236095349</v>
      </c>
      <c r="AB3159" s="17">
        <f t="shared" si="990"/>
        <v>3.8949824970828471</v>
      </c>
      <c r="AC3159" s="2" t="s">
        <v>121</v>
      </c>
      <c r="AD3159" s="2" t="s">
        <v>29</v>
      </c>
      <c r="AE3159" t="str">
        <f t="shared" si="991"/>
        <v>Fashion</v>
      </c>
      <c r="AF3159" t="str">
        <f t="shared" si="992"/>
        <v>Fashion</v>
      </c>
      <c r="AG3159" t="str" cm="1">
        <f t="array" ref="AG3159">INDEX(AD:AD,ROW())</f>
        <v>Fashion</v>
      </c>
      <c r="AH3159">
        <f t="shared" si="1000"/>
        <v>45</v>
      </c>
      <c r="AI3159" t="str">
        <f t="shared" si="993"/>
        <v>Fashion</v>
      </c>
      <c r="AK3159">
        <f t="shared" si="994"/>
        <v>2024</v>
      </c>
      <c r="AL3159">
        <f t="shared" si="995"/>
        <v>7</v>
      </c>
      <c r="AM3159">
        <f t="shared" si="996"/>
        <v>8</v>
      </c>
      <c r="AN3159">
        <f t="shared" si="997"/>
        <v>2</v>
      </c>
      <c r="AO3159" t="str">
        <f t="shared" si="998"/>
        <v>Weekday</v>
      </c>
      <c r="AR3159" s="20">
        <f t="shared" si="999"/>
        <v>0</v>
      </c>
    </row>
    <row r="3160" spans="1:44" x14ac:dyDescent="0.35">
      <c r="A3160" t="str">
        <f t="shared" si="981"/>
        <v>CUST3159</v>
      </c>
      <c r="B3160" s="2" t="s">
        <v>3496</v>
      </c>
      <c r="C3160" s="4">
        <v>45350</v>
      </c>
      <c r="D3160" s="2" t="s">
        <v>150</v>
      </c>
      <c r="E3160" t="s">
        <v>5052</v>
      </c>
      <c r="F3160" s="2" t="s">
        <v>23</v>
      </c>
      <c r="G3160" s="2" t="s">
        <v>68</v>
      </c>
      <c r="H3160" s="2">
        <v>2</v>
      </c>
      <c r="I3160" s="19">
        <v>229.67</v>
      </c>
      <c r="J3160" s="2" t="s">
        <v>15</v>
      </c>
      <c r="K3160" s="2" t="s">
        <v>16</v>
      </c>
      <c r="L3160" s="2">
        <v>2</v>
      </c>
      <c r="M3160" s="18">
        <f t="shared" si="982"/>
        <v>459.34</v>
      </c>
      <c r="T3160" t="str">
        <f t="shared" si="983"/>
        <v>Completed</v>
      </c>
      <c r="U3160" t="str">
        <f t="shared" si="984"/>
        <v>No</v>
      </c>
      <c r="V3160" t="str">
        <f t="shared" si="985"/>
        <v>No</v>
      </c>
      <c r="X3160">
        <f t="shared" si="986"/>
        <v>573</v>
      </c>
      <c r="Y3160">
        <f t="shared" si="987"/>
        <v>450</v>
      </c>
      <c r="Z3160" s="18">
        <f t="shared" si="988"/>
        <v>594714.6477588166</v>
      </c>
      <c r="AA3160" s="18">
        <f t="shared" si="989"/>
        <v>60882.938065984097</v>
      </c>
      <c r="AB3160" s="17">
        <f t="shared" si="990"/>
        <v>3.804733727810651</v>
      </c>
      <c r="AC3160" s="2" t="s">
        <v>68</v>
      </c>
      <c r="AD3160" s="2" t="s">
        <v>23</v>
      </c>
      <c r="AE3160" t="str">
        <f t="shared" si="991"/>
        <v>Books</v>
      </c>
      <c r="AF3160" t="str">
        <f t="shared" si="992"/>
        <v>Books</v>
      </c>
      <c r="AG3160" t="str" cm="1">
        <f t="array" ref="AG3160">INDEX(AD:AD,ROW())</f>
        <v>Books</v>
      </c>
      <c r="AH3160">
        <f t="shared" si="1000"/>
        <v>20</v>
      </c>
      <c r="AI3160" t="str">
        <f t="shared" si="993"/>
        <v>Books</v>
      </c>
      <c r="AK3160">
        <f t="shared" si="994"/>
        <v>2024</v>
      </c>
      <c r="AL3160">
        <f t="shared" si="995"/>
        <v>2</v>
      </c>
      <c r="AM3160">
        <f t="shared" si="996"/>
        <v>28</v>
      </c>
      <c r="AN3160">
        <f t="shared" si="997"/>
        <v>4</v>
      </c>
      <c r="AO3160" t="str">
        <f t="shared" si="998"/>
        <v>Weekday</v>
      </c>
      <c r="AR3160" s="20">
        <f t="shared" si="999"/>
        <v>0</v>
      </c>
    </row>
    <row r="3161" spans="1:44" x14ac:dyDescent="0.35">
      <c r="A3161" t="str">
        <f t="shared" si="981"/>
        <v>CUST3160</v>
      </c>
      <c r="B3161" s="2" t="s">
        <v>3497</v>
      </c>
      <c r="C3161" s="4">
        <v>45335</v>
      </c>
      <c r="D3161" s="2" t="s">
        <v>110</v>
      </c>
      <c r="E3161" t="s">
        <v>5053</v>
      </c>
      <c r="F3161" s="2" t="s">
        <v>42</v>
      </c>
      <c r="G3161" s="2" t="s">
        <v>188</v>
      </c>
      <c r="H3161" s="2">
        <v>1</v>
      </c>
      <c r="I3161" s="19">
        <v>1334.61</v>
      </c>
      <c r="J3161" s="2" t="s">
        <v>15</v>
      </c>
      <c r="K3161" s="2" t="s">
        <v>16</v>
      </c>
      <c r="L3161" s="2">
        <v>4</v>
      </c>
      <c r="M3161" s="18">
        <f t="shared" si="982"/>
        <v>1334.61</v>
      </c>
      <c r="T3161" t="str">
        <f t="shared" si="983"/>
        <v>Completed</v>
      </c>
      <c r="U3161" t="str">
        <f t="shared" si="984"/>
        <v>Yes</v>
      </c>
      <c r="V3161" t="str">
        <f t="shared" si="985"/>
        <v>No</v>
      </c>
      <c r="X3161">
        <f t="shared" si="986"/>
        <v>559</v>
      </c>
      <c r="Y3161">
        <f t="shared" si="987"/>
        <v>408</v>
      </c>
      <c r="Z3161" s="18">
        <f t="shared" si="988"/>
        <v>1098537.4901531704</v>
      </c>
      <c r="AA3161" s="18">
        <f t="shared" si="989"/>
        <v>96724.388030634553</v>
      </c>
      <c r="AB3161" s="17">
        <f t="shared" si="990"/>
        <v>3.9001122334455669</v>
      </c>
      <c r="AC3161" s="2" t="s">
        <v>188</v>
      </c>
      <c r="AD3161" s="2" t="s">
        <v>42</v>
      </c>
      <c r="AE3161" t="str">
        <f t="shared" si="991"/>
        <v>Beauty</v>
      </c>
      <c r="AF3161" t="str">
        <f t="shared" si="992"/>
        <v>Beauty</v>
      </c>
      <c r="AG3161" t="str" cm="1">
        <f t="array" ref="AG3161">INDEX(AD:AD,ROW())</f>
        <v>Beauty</v>
      </c>
      <c r="AH3161">
        <f t="shared" si="1000"/>
        <v>80</v>
      </c>
      <c r="AI3161" t="str">
        <f t="shared" si="993"/>
        <v>Beauty</v>
      </c>
      <c r="AK3161">
        <f t="shared" si="994"/>
        <v>2024</v>
      </c>
      <c r="AL3161">
        <f t="shared" si="995"/>
        <v>2</v>
      </c>
      <c r="AM3161">
        <f t="shared" si="996"/>
        <v>13</v>
      </c>
      <c r="AN3161">
        <f t="shared" si="997"/>
        <v>3</v>
      </c>
      <c r="AO3161" t="str">
        <f t="shared" si="998"/>
        <v>Weekday</v>
      </c>
      <c r="AR3161" s="20">
        <f t="shared" si="999"/>
        <v>0</v>
      </c>
    </row>
    <row r="3162" spans="1:44" x14ac:dyDescent="0.35">
      <c r="A3162" t="str">
        <f t="shared" si="981"/>
        <v>CUST3161</v>
      </c>
      <c r="B3162" s="2" t="s">
        <v>3498</v>
      </c>
      <c r="C3162" s="4">
        <v>45122</v>
      </c>
      <c r="D3162" s="2" t="s">
        <v>45</v>
      </c>
      <c r="E3162" t="s">
        <v>5050</v>
      </c>
      <c r="F3162" s="2" t="s">
        <v>42</v>
      </c>
      <c r="G3162" s="2" t="s">
        <v>5044</v>
      </c>
      <c r="H3162" s="2">
        <v>1</v>
      </c>
      <c r="I3162" s="19">
        <v>457.69</v>
      </c>
      <c r="J3162" s="2" t="s">
        <v>50</v>
      </c>
      <c r="K3162" s="2" t="s">
        <v>16</v>
      </c>
      <c r="L3162" s="2">
        <v>4</v>
      </c>
      <c r="M3162" s="18">
        <f t="shared" si="982"/>
        <v>457.69</v>
      </c>
      <c r="T3162" t="str">
        <f t="shared" si="983"/>
        <v>Completed</v>
      </c>
      <c r="U3162" t="str">
        <f t="shared" si="984"/>
        <v>No</v>
      </c>
      <c r="V3162" t="str">
        <f t="shared" si="985"/>
        <v>No</v>
      </c>
      <c r="X3162">
        <f t="shared" si="986"/>
        <v>589</v>
      </c>
      <c r="Y3162">
        <f t="shared" si="987"/>
        <v>426</v>
      </c>
      <c r="Z3162" s="18">
        <f t="shared" si="988"/>
        <v>1098537.4901531704</v>
      </c>
      <c r="AA3162" s="18">
        <f t="shared" si="989"/>
        <v>96724.388030634553</v>
      </c>
      <c r="AB3162" s="17">
        <f t="shared" si="990"/>
        <v>3.9001122334455669</v>
      </c>
      <c r="AC3162" s="2" t="s">
        <v>5044</v>
      </c>
      <c r="AD3162" s="2" t="s">
        <v>42</v>
      </c>
      <c r="AE3162" t="str">
        <f t="shared" si="991"/>
        <v>Beauty</v>
      </c>
      <c r="AF3162" t="str">
        <f t="shared" si="992"/>
        <v>Beauty</v>
      </c>
      <c r="AG3162" t="str" cm="1">
        <f t="array" ref="AG3162">INDEX(AD:AD,ROW())</f>
        <v>Beauty</v>
      </c>
      <c r="AH3162">
        <f t="shared" si="1000"/>
        <v>64</v>
      </c>
      <c r="AI3162" t="str">
        <f t="shared" si="993"/>
        <v>Beauty</v>
      </c>
      <c r="AK3162">
        <f t="shared" si="994"/>
        <v>2023</v>
      </c>
      <c r="AL3162">
        <f t="shared" si="995"/>
        <v>7</v>
      </c>
      <c r="AM3162">
        <f t="shared" si="996"/>
        <v>15</v>
      </c>
      <c r="AN3162">
        <f t="shared" si="997"/>
        <v>7</v>
      </c>
      <c r="AO3162" t="str">
        <f t="shared" si="998"/>
        <v>Weekend</v>
      </c>
      <c r="AR3162" s="20">
        <f t="shared" si="999"/>
        <v>0</v>
      </c>
    </row>
    <row r="3163" spans="1:44" x14ac:dyDescent="0.35">
      <c r="A3163" t="str">
        <f t="shared" si="981"/>
        <v>CUST3162</v>
      </c>
      <c r="B3163" s="2" t="s">
        <v>3499</v>
      </c>
      <c r="C3163" s="4">
        <v>45747</v>
      </c>
      <c r="D3163" s="2" t="s">
        <v>1259</v>
      </c>
      <c r="E3163" t="s">
        <v>5051</v>
      </c>
      <c r="F3163" s="2" t="s">
        <v>13</v>
      </c>
      <c r="G3163" s="2" t="s">
        <v>34</v>
      </c>
      <c r="H3163" s="2">
        <v>2</v>
      </c>
      <c r="I3163" s="19">
        <v>923.72</v>
      </c>
      <c r="J3163" s="2" t="s">
        <v>15</v>
      </c>
      <c r="K3163" s="2" t="s">
        <v>16</v>
      </c>
      <c r="L3163" s="2">
        <v>2</v>
      </c>
      <c r="M3163" s="18">
        <f t="shared" si="982"/>
        <v>1847.44</v>
      </c>
      <c r="T3163" t="str">
        <f t="shared" si="983"/>
        <v>Completed</v>
      </c>
      <c r="U3163" t="str">
        <f t="shared" si="984"/>
        <v>Yes</v>
      </c>
      <c r="V3163" t="str">
        <f t="shared" si="985"/>
        <v>No</v>
      </c>
      <c r="X3163">
        <f t="shared" si="986"/>
        <v>619</v>
      </c>
      <c r="Y3163">
        <f t="shared" si="987"/>
        <v>468</v>
      </c>
      <c r="Z3163" s="18">
        <f t="shared" si="988"/>
        <v>1463424.4009529033</v>
      </c>
      <c r="AA3163" s="18">
        <f t="shared" si="989"/>
        <v>118285.78776560788</v>
      </c>
      <c r="AB3163" s="17">
        <f t="shared" si="990"/>
        <v>3.8140589569160999</v>
      </c>
      <c r="AC3163" s="2" t="s">
        <v>34</v>
      </c>
      <c r="AD3163" s="2" t="s">
        <v>13</v>
      </c>
      <c r="AE3163" t="str">
        <f t="shared" si="991"/>
        <v>Home &amp; Kitchen</v>
      </c>
      <c r="AF3163" t="str">
        <f t="shared" si="992"/>
        <v>Home &amp; Kitchen</v>
      </c>
      <c r="AG3163" t="str" cm="1">
        <f t="array" ref="AG3163">INDEX(AD:AD,ROW())</f>
        <v>Home &amp; Kitchen</v>
      </c>
      <c r="AH3163">
        <f t="shared" si="1000"/>
        <v>7</v>
      </c>
      <c r="AI3163" t="str">
        <f t="shared" si="993"/>
        <v>Home &amp; Kitchen</v>
      </c>
      <c r="AK3163">
        <f t="shared" si="994"/>
        <v>2025</v>
      </c>
      <c r="AL3163">
        <f t="shared" si="995"/>
        <v>3</v>
      </c>
      <c r="AM3163">
        <f t="shared" si="996"/>
        <v>31</v>
      </c>
      <c r="AN3163">
        <f t="shared" si="997"/>
        <v>2</v>
      </c>
      <c r="AO3163" t="str">
        <f t="shared" si="998"/>
        <v>Weekday</v>
      </c>
      <c r="AR3163" s="20">
        <f t="shared" si="999"/>
        <v>0</v>
      </c>
    </row>
    <row r="3164" spans="1:44" x14ac:dyDescent="0.35">
      <c r="A3164" t="str">
        <f t="shared" si="981"/>
        <v>CUST3163</v>
      </c>
      <c r="B3164" s="2" t="s">
        <v>3500</v>
      </c>
      <c r="C3164" s="4">
        <v>45164</v>
      </c>
      <c r="D3164" s="2" t="s">
        <v>246</v>
      </c>
      <c r="E3164" t="s">
        <v>5051</v>
      </c>
      <c r="F3164" s="2" t="s">
        <v>29</v>
      </c>
      <c r="G3164" s="2" t="s">
        <v>5043</v>
      </c>
      <c r="H3164" s="2">
        <v>3</v>
      </c>
      <c r="I3164" s="19">
        <v>1305.0899999999999</v>
      </c>
      <c r="J3164" s="2" t="s">
        <v>5046</v>
      </c>
      <c r="K3164" s="2" t="s">
        <v>16</v>
      </c>
      <c r="L3164" s="2">
        <v>5</v>
      </c>
      <c r="M3164" s="18">
        <f t="shared" si="982"/>
        <v>3915.2699999999995</v>
      </c>
      <c r="T3164" t="str">
        <f t="shared" si="983"/>
        <v>Completed</v>
      </c>
      <c r="U3164" t="str">
        <f t="shared" si="984"/>
        <v>Yes</v>
      </c>
      <c r="V3164" t="str">
        <f t="shared" si="985"/>
        <v>No</v>
      </c>
      <c r="X3164">
        <f t="shared" si="986"/>
        <v>619</v>
      </c>
      <c r="Y3164">
        <f t="shared" si="987"/>
        <v>468</v>
      </c>
      <c r="Z3164" s="18">
        <f t="shared" si="988"/>
        <v>1892867.2841657216</v>
      </c>
      <c r="AA3164" s="18">
        <f t="shared" si="989"/>
        <v>199432.98236095349</v>
      </c>
      <c r="AB3164" s="17">
        <f t="shared" si="990"/>
        <v>3.8949824970828471</v>
      </c>
      <c r="AC3164" s="2" t="s">
        <v>5043</v>
      </c>
      <c r="AD3164" s="2" t="s">
        <v>29</v>
      </c>
      <c r="AE3164" t="str">
        <f t="shared" si="991"/>
        <v>Fashion</v>
      </c>
      <c r="AF3164" t="str">
        <f t="shared" si="992"/>
        <v>Fashion</v>
      </c>
      <c r="AG3164" t="str" cm="1">
        <f t="array" ref="AG3164">INDEX(AD:AD,ROW())</f>
        <v>Fashion</v>
      </c>
      <c r="AH3164">
        <f t="shared" si="1000"/>
        <v>55</v>
      </c>
      <c r="AI3164" t="str">
        <f t="shared" si="993"/>
        <v>Fashion</v>
      </c>
      <c r="AK3164">
        <f t="shared" si="994"/>
        <v>2023</v>
      </c>
      <c r="AL3164">
        <f t="shared" si="995"/>
        <v>8</v>
      </c>
      <c r="AM3164">
        <f t="shared" si="996"/>
        <v>26</v>
      </c>
      <c r="AN3164">
        <f t="shared" si="997"/>
        <v>7</v>
      </c>
      <c r="AO3164" t="str">
        <f t="shared" si="998"/>
        <v>Weekend</v>
      </c>
      <c r="AR3164" s="20">
        <f t="shared" si="999"/>
        <v>0</v>
      </c>
    </row>
    <row r="3165" spans="1:44" x14ac:dyDescent="0.35">
      <c r="A3165" t="str">
        <f t="shared" si="981"/>
        <v>CUST3164</v>
      </c>
      <c r="B3165" s="2" t="s">
        <v>3501</v>
      </c>
      <c r="C3165" s="4">
        <v>45613</v>
      </c>
      <c r="D3165" s="2" t="s">
        <v>355</v>
      </c>
      <c r="E3165" t="s">
        <v>5053</v>
      </c>
      <c r="F3165" s="2" t="s">
        <v>29</v>
      </c>
      <c r="G3165" s="2" t="s">
        <v>138</v>
      </c>
      <c r="H3165" s="2">
        <v>1</v>
      </c>
      <c r="I3165" s="19">
        <v>2317.59</v>
      </c>
      <c r="J3165" s="2" t="s">
        <v>15</v>
      </c>
      <c r="K3165" s="2" t="s">
        <v>16</v>
      </c>
      <c r="L3165" s="2">
        <v>4</v>
      </c>
      <c r="M3165" s="18">
        <f t="shared" si="982"/>
        <v>2317.59</v>
      </c>
      <c r="T3165" t="str">
        <f t="shared" si="983"/>
        <v>Completed</v>
      </c>
      <c r="U3165" t="str">
        <f t="shared" si="984"/>
        <v>Yes</v>
      </c>
      <c r="V3165" t="str">
        <f t="shared" si="985"/>
        <v>No</v>
      </c>
      <c r="X3165">
        <f t="shared" si="986"/>
        <v>559</v>
      </c>
      <c r="Y3165">
        <f t="shared" si="987"/>
        <v>408</v>
      </c>
      <c r="Z3165" s="18">
        <f t="shared" si="988"/>
        <v>1892867.2841657216</v>
      </c>
      <c r="AA3165" s="18">
        <f t="shared" si="989"/>
        <v>199432.98236095349</v>
      </c>
      <c r="AB3165" s="17">
        <f t="shared" si="990"/>
        <v>3.8949824970828471</v>
      </c>
      <c r="AC3165" s="2" t="s">
        <v>138</v>
      </c>
      <c r="AD3165" s="2" t="s">
        <v>29</v>
      </c>
      <c r="AE3165" t="str">
        <f t="shared" si="991"/>
        <v>Fashion</v>
      </c>
      <c r="AF3165" t="str">
        <f t="shared" si="992"/>
        <v>Fashion</v>
      </c>
      <c r="AG3165" t="str" cm="1">
        <f t="array" ref="AG3165">INDEX(AD:AD,ROW())</f>
        <v>Fashion</v>
      </c>
      <c r="AH3165">
        <f t="shared" si="1000"/>
        <v>53</v>
      </c>
      <c r="AI3165" t="str">
        <f t="shared" si="993"/>
        <v>Fashion</v>
      </c>
      <c r="AK3165">
        <f t="shared" si="994"/>
        <v>2024</v>
      </c>
      <c r="AL3165">
        <f t="shared" si="995"/>
        <v>11</v>
      </c>
      <c r="AM3165">
        <f t="shared" si="996"/>
        <v>17</v>
      </c>
      <c r="AN3165">
        <f t="shared" si="997"/>
        <v>1</v>
      </c>
      <c r="AO3165" t="str">
        <f t="shared" si="998"/>
        <v>Weekend</v>
      </c>
      <c r="AR3165" s="20">
        <f t="shared" si="999"/>
        <v>0</v>
      </c>
    </row>
    <row r="3166" spans="1:44" x14ac:dyDescent="0.35">
      <c r="A3166" t="str">
        <f t="shared" si="981"/>
        <v>CUST3165</v>
      </c>
      <c r="B3166" s="2" t="s">
        <v>3502</v>
      </c>
      <c r="C3166" s="4">
        <v>45085</v>
      </c>
      <c r="D3166" s="2" t="s">
        <v>443</v>
      </c>
      <c r="E3166" t="s">
        <v>5052</v>
      </c>
      <c r="F3166" s="2" t="s">
        <v>29</v>
      </c>
      <c r="G3166" s="2" t="s">
        <v>5043</v>
      </c>
      <c r="H3166" s="2">
        <v>2</v>
      </c>
      <c r="I3166" s="19">
        <v>1474.06</v>
      </c>
      <c r="J3166" s="2" t="s">
        <v>15</v>
      </c>
      <c r="K3166" s="2" t="s">
        <v>16</v>
      </c>
      <c r="L3166" s="2">
        <v>4</v>
      </c>
      <c r="M3166" s="18">
        <f t="shared" si="982"/>
        <v>2948.12</v>
      </c>
      <c r="T3166" t="str">
        <f t="shared" si="983"/>
        <v>Completed</v>
      </c>
      <c r="U3166" t="str">
        <f t="shared" si="984"/>
        <v>Yes</v>
      </c>
      <c r="V3166" t="str">
        <f t="shared" si="985"/>
        <v>No</v>
      </c>
      <c r="X3166">
        <f t="shared" si="986"/>
        <v>573</v>
      </c>
      <c r="Y3166">
        <f t="shared" si="987"/>
        <v>450</v>
      </c>
      <c r="Z3166" s="18">
        <f t="shared" si="988"/>
        <v>1892867.2841657216</v>
      </c>
      <c r="AA3166" s="18">
        <f t="shared" si="989"/>
        <v>199432.98236095349</v>
      </c>
      <c r="AB3166" s="17">
        <f t="shared" si="990"/>
        <v>3.8949824970828471</v>
      </c>
      <c r="AC3166" s="2" t="s">
        <v>5043</v>
      </c>
      <c r="AD3166" s="2" t="s">
        <v>29</v>
      </c>
      <c r="AE3166" t="str">
        <f t="shared" si="991"/>
        <v>Fashion</v>
      </c>
      <c r="AF3166" t="str">
        <f t="shared" si="992"/>
        <v>Fashion</v>
      </c>
      <c r="AG3166" t="str" cm="1">
        <f t="array" ref="AG3166">INDEX(AD:AD,ROW())</f>
        <v>Fashion</v>
      </c>
      <c r="AH3166">
        <f t="shared" si="1000"/>
        <v>55</v>
      </c>
      <c r="AI3166" t="str">
        <f t="shared" si="993"/>
        <v>Fashion</v>
      </c>
      <c r="AK3166">
        <f t="shared" si="994"/>
        <v>2023</v>
      </c>
      <c r="AL3166">
        <f t="shared" si="995"/>
        <v>6</v>
      </c>
      <c r="AM3166">
        <f t="shared" si="996"/>
        <v>8</v>
      </c>
      <c r="AN3166">
        <f t="shared" si="997"/>
        <v>5</v>
      </c>
      <c r="AO3166" t="str">
        <f t="shared" si="998"/>
        <v>Weekday</v>
      </c>
      <c r="AR3166" s="20">
        <f t="shared" si="999"/>
        <v>0</v>
      </c>
    </row>
    <row r="3167" spans="1:44" x14ac:dyDescent="0.35">
      <c r="A3167" t="str">
        <f t="shared" si="981"/>
        <v>CUST3166</v>
      </c>
      <c r="B3167" s="2" t="s">
        <v>3503</v>
      </c>
      <c r="C3167" s="4">
        <v>45356</v>
      </c>
      <c r="D3167" s="2" t="s">
        <v>1135</v>
      </c>
      <c r="E3167" t="s">
        <v>5053</v>
      </c>
      <c r="F3167" s="2" t="s">
        <v>23</v>
      </c>
      <c r="G3167" s="2" t="s">
        <v>24</v>
      </c>
      <c r="H3167" s="2">
        <v>1</v>
      </c>
      <c r="I3167" s="19">
        <v>770.78</v>
      </c>
      <c r="J3167" s="2" t="s">
        <v>15</v>
      </c>
      <c r="K3167" s="2" t="s">
        <v>103</v>
      </c>
      <c r="L3167" s="2">
        <v>5</v>
      </c>
      <c r="M3167" s="18">
        <f t="shared" si="982"/>
        <v>770.78</v>
      </c>
      <c r="T3167" t="str">
        <f t="shared" si="983"/>
        <v>Lost Sale</v>
      </c>
      <c r="U3167" t="str">
        <f t="shared" si="984"/>
        <v>No</v>
      </c>
      <c r="V3167" t="str">
        <f t="shared" si="985"/>
        <v>Yes</v>
      </c>
      <c r="X3167">
        <f t="shared" si="986"/>
        <v>559</v>
      </c>
      <c r="Y3167">
        <f t="shared" si="987"/>
        <v>408</v>
      </c>
      <c r="Z3167" s="18">
        <f t="shared" si="988"/>
        <v>594714.6477588166</v>
      </c>
      <c r="AA3167" s="18">
        <f t="shared" si="989"/>
        <v>60882.938065984097</v>
      </c>
      <c r="AB3167" s="17">
        <f t="shared" si="990"/>
        <v>3.804733727810651</v>
      </c>
      <c r="AC3167" s="2" t="s">
        <v>24</v>
      </c>
      <c r="AD3167" s="2" t="s">
        <v>23</v>
      </c>
      <c r="AE3167" t="str">
        <f t="shared" si="991"/>
        <v>Books</v>
      </c>
      <c r="AF3167" t="str">
        <f t="shared" si="992"/>
        <v>Books</v>
      </c>
      <c r="AG3167" t="str" cm="1">
        <f t="array" ref="AG3167">INDEX(AD:AD,ROW())</f>
        <v>Books</v>
      </c>
      <c r="AH3167">
        <f t="shared" si="1000"/>
        <v>4</v>
      </c>
      <c r="AI3167" t="str">
        <f t="shared" si="993"/>
        <v>Books</v>
      </c>
      <c r="AK3167">
        <f t="shared" si="994"/>
        <v>2024</v>
      </c>
      <c r="AL3167">
        <f t="shared" si="995"/>
        <v>3</v>
      </c>
      <c r="AM3167">
        <f t="shared" si="996"/>
        <v>5</v>
      </c>
      <c r="AN3167">
        <f t="shared" si="997"/>
        <v>3</v>
      </c>
      <c r="AO3167" t="str">
        <f t="shared" si="998"/>
        <v>Weekday</v>
      </c>
      <c r="AR3167" s="20">
        <f t="shared" si="999"/>
        <v>1</v>
      </c>
    </row>
    <row r="3168" spans="1:44" x14ac:dyDescent="0.35">
      <c r="A3168" t="str">
        <f t="shared" si="981"/>
        <v>CUST3167</v>
      </c>
      <c r="B3168" s="2" t="s">
        <v>3504</v>
      </c>
      <c r="C3168" s="4">
        <v>45744</v>
      </c>
      <c r="D3168" s="2" t="s">
        <v>1448</v>
      </c>
      <c r="E3168" t="s">
        <v>5049</v>
      </c>
      <c r="F3168" s="2" t="s">
        <v>13</v>
      </c>
      <c r="G3168" s="2" t="s">
        <v>95</v>
      </c>
      <c r="H3168" s="2">
        <v>1</v>
      </c>
      <c r="I3168" s="19">
        <v>1326.25</v>
      </c>
      <c r="J3168" s="2" t="s">
        <v>5047</v>
      </c>
      <c r="K3168" s="2" t="s">
        <v>16</v>
      </c>
      <c r="L3168" s="2">
        <v>4</v>
      </c>
      <c r="M3168" s="18">
        <f t="shared" si="982"/>
        <v>1326.25</v>
      </c>
      <c r="T3168" t="str">
        <f t="shared" si="983"/>
        <v>Completed</v>
      </c>
      <c r="U3168" t="str">
        <f t="shared" si="984"/>
        <v>Yes</v>
      </c>
      <c r="V3168" t="str">
        <f t="shared" si="985"/>
        <v>No</v>
      </c>
      <c r="X3168">
        <f t="shared" si="986"/>
        <v>595</v>
      </c>
      <c r="Y3168">
        <f t="shared" si="987"/>
        <v>444</v>
      </c>
      <c r="Z3168" s="18">
        <f t="shared" si="988"/>
        <v>1463424.4009529033</v>
      </c>
      <c r="AA3168" s="18">
        <f t="shared" si="989"/>
        <v>118285.78776560788</v>
      </c>
      <c r="AB3168" s="17">
        <f t="shared" si="990"/>
        <v>3.8140589569160999</v>
      </c>
      <c r="AC3168" s="2" t="s">
        <v>95</v>
      </c>
      <c r="AD3168" s="2" t="s">
        <v>13</v>
      </c>
      <c r="AE3168" t="str">
        <f t="shared" si="991"/>
        <v>Home &amp; Kitchen</v>
      </c>
      <c r="AF3168" t="str">
        <f t="shared" si="992"/>
        <v>Home &amp; Kitchen</v>
      </c>
      <c r="AG3168" t="str" cm="1">
        <f t="array" ref="AG3168">INDEX(AD:AD,ROW())</f>
        <v>Home &amp; Kitchen</v>
      </c>
      <c r="AH3168">
        <f t="shared" si="1000"/>
        <v>32</v>
      </c>
      <c r="AI3168" t="str">
        <f t="shared" si="993"/>
        <v>Home &amp; Kitchen</v>
      </c>
      <c r="AK3168">
        <f t="shared" si="994"/>
        <v>2025</v>
      </c>
      <c r="AL3168">
        <f t="shared" si="995"/>
        <v>3</v>
      </c>
      <c r="AM3168">
        <f t="shared" si="996"/>
        <v>28</v>
      </c>
      <c r="AN3168">
        <f t="shared" si="997"/>
        <v>6</v>
      </c>
      <c r="AO3168" t="str">
        <f t="shared" si="998"/>
        <v>Weekday</v>
      </c>
      <c r="AR3168" s="20">
        <f t="shared" si="999"/>
        <v>0</v>
      </c>
    </row>
    <row r="3169" spans="1:44" x14ac:dyDescent="0.35">
      <c r="A3169" t="str">
        <f t="shared" si="981"/>
        <v>CUST3168</v>
      </c>
      <c r="B3169" s="2" t="s">
        <v>3505</v>
      </c>
      <c r="C3169" s="4">
        <v>45319</v>
      </c>
      <c r="D3169" s="2" t="s">
        <v>411</v>
      </c>
      <c r="E3169" t="s">
        <v>5049</v>
      </c>
      <c r="F3169" s="2" t="s">
        <v>19</v>
      </c>
      <c r="G3169" s="2" t="s">
        <v>5040</v>
      </c>
      <c r="H3169" s="2">
        <v>1</v>
      </c>
      <c r="I3169" s="19">
        <v>889.67</v>
      </c>
      <c r="J3169" s="2" t="s">
        <v>50</v>
      </c>
      <c r="K3169" s="2" t="s">
        <v>16</v>
      </c>
      <c r="L3169" s="2">
        <v>3</v>
      </c>
      <c r="M3169" s="18">
        <f t="shared" si="982"/>
        <v>889.67</v>
      </c>
      <c r="T3169" t="str">
        <f t="shared" si="983"/>
        <v>Completed</v>
      </c>
      <c r="U3169" t="str">
        <f t="shared" si="984"/>
        <v>No</v>
      </c>
      <c r="V3169" t="str">
        <f t="shared" si="985"/>
        <v>No</v>
      </c>
      <c r="X3169">
        <f t="shared" si="986"/>
        <v>595</v>
      </c>
      <c r="Y3169">
        <f t="shared" si="987"/>
        <v>444</v>
      </c>
      <c r="Z3169" s="18">
        <f t="shared" si="988"/>
        <v>2759712.3299794244</v>
      </c>
      <c r="AA3169" s="18">
        <f t="shared" si="989"/>
        <v>330643.50635802455</v>
      </c>
      <c r="AB3169" s="17">
        <f t="shared" si="990"/>
        <v>3.8641711229946525</v>
      </c>
      <c r="AC3169" s="2" t="s">
        <v>5040</v>
      </c>
      <c r="AD3169" s="2" t="s">
        <v>19</v>
      </c>
      <c r="AE3169" t="str">
        <f t="shared" si="991"/>
        <v>Electronics</v>
      </c>
      <c r="AF3169" t="str">
        <f t="shared" si="992"/>
        <v>Electronics</v>
      </c>
      <c r="AG3169" t="str" cm="1">
        <f t="array" ref="AG3169">INDEX(AD:AD,ROW())</f>
        <v>Electronics</v>
      </c>
      <c r="AH3169">
        <f t="shared" si="1000"/>
        <v>13</v>
      </c>
      <c r="AI3169" t="str">
        <f t="shared" si="993"/>
        <v>Electronics</v>
      </c>
      <c r="AK3169">
        <f t="shared" si="994"/>
        <v>2024</v>
      </c>
      <c r="AL3169">
        <f t="shared" si="995"/>
        <v>1</v>
      </c>
      <c r="AM3169">
        <f t="shared" si="996"/>
        <v>28</v>
      </c>
      <c r="AN3169">
        <f t="shared" si="997"/>
        <v>1</v>
      </c>
      <c r="AO3169" t="str">
        <f t="shared" si="998"/>
        <v>Weekend</v>
      </c>
      <c r="AR3169" s="20">
        <f t="shared" si="999"/>
        <v>0</v>
      </c>
    </row>
    <row r="3170" spans="1:44" x14ac:dyDescent="0.35">
      <c r="A3170" t="str">
        <f t="shared" si="981"/>
        <v>CUST3169</v>
      </c>
      <c r="B3170" s="2" t="s">
        <v>3506</v>
      </c>
      <c r="C3170" s="4">
        <v>45512</v>
      </c>
      <c r="D3170" s="2" t="s">
        <v>660</v>
      </c>
      <c r="E3170" t="s">
        <v>5053</v>
      </c>
      <c r="F3170" s="2" t="s">
        <v>42</v>
      </c>
      <c r="G3170" s="2" t="s">
        <v>5044</v>
      </c>
      <c r="H3170" s="2">
        <v>3</v>
      </c>
      <c r="I3170" s="19">
        <v>404.68</v>
      </c>
      <c r="J3170" s="2" t="s">
        <v>5046</v>
      </c>
      <c r="K3170" s="2" t="s">
        <v>16</v>
      </c>
      <c r="L3170" s="2">
        <v>1</v>
      </c>
      <c r="M3170" s="18">
        <f t="shared" si="982"/>
        <v>1214.04</v>
      </c>
      <c r="T3170" t="str">
        <f t="shared" si="983"/>
        <v>Completed</v>
      </c>
      <c r="U3170" t="str">
        <f t="shared" si="984"/>
        <v>Yes</v>
      </c>
      <c r="V3170" t="str">
        <f t="shared" si="985"/>
        <v>No</v>
      </c>
      <c r="X3170">
        <f t="shared" si="986"/>
        <v>559</v>
      </c>
      <c r="Y3170">
        <f t="shared" si="987"/>
        <v>408</v>
      </c>
      <c r="Z3170" s="18">
        <f t="shared" si="988"/>
        <v>1098537.4901531704</v>
      </c>
      <c r="AA3170" s="18">
        <f t="shared" si="989"/>
        <v>96724.388030634553</v>
      </c>
      <c r="AB3170" s="17">
        <f t="shared" si="990"/>
        <v>3.9001122334455669</v>
      </c>
      <c r="AC3170" s="2" t="s">
        <v>5044</v>
      </c>
      <c r="AD3170" s="2" t="s">
        <v>42</v>
      </c>
      <c r="AE3170" t="str">
        <f t="shared" si="991"/>
        <v>Beauty</v>
      </c>
      <c r="AF3170" t="str">
        <f t="shared" si="992"/>
        <v>Beauty</v>
      </c>
      <c r="AG3170" t="str" cm="1">
        <f t="array" ref="AG3170">INDEX(AD:AD,ROW())</f>
        <v>Beauty</v>
      </c>
      <c r="AH3170">
        <f t="shared" si="1000"/>
        <v>64</v>
      </c>
      <c r="AI3170" t="str">
        <f t="shared" si="993"/>
        <v>Beauty</v>
      </c>
      <c r="AK3170">
        <f t="shared" si="994"/>
        <v>2024</v>
      </c>
      <c r="AL3170">
        <f t="shared" si="995"/>
        <v>8</v>
      </c>
      <c r="AM3170">
        <f t="shared" si="996"/>
        <v>8</v>
      </c>
      <c r="AN3170">
        <f t="shared" si="997"/>
        <v>5</v>
      </c>
      <c r="AO3170" t="str">
        <f t="shared" si="998"/>
        <v>Weekday</v>
      </c>
      <c r="AR3170" s="20">
        <f t="shared" si="999"/>
        <v>0</v>
      </c>
    </row>
    <row r="3171" spans="1:44" x14ac:dyDescent="0.35">
      <c r="A3171" t="str">
        <f t="shared" si="981"/>
        <v>CUST3170</v>
      </c>
      <c r="B3171" s="2" t="s">
        <v>3507</v>
      </c>
      <c r="C3171" s="4">
        <v>45655</v>
      </c>
      <c r="D3171" s="2" t="s">
        <v>522</v>
      </c>
      <c r="E3171" t="s">
        <v>5054</v>
      </c>
      <c r="F3171" s="2" t="s">
        <v>19</v>
      </c>
      <c r="G3171" s="2" t="s">
        <v>5040</v>
      </c>
      <c r="H3171" s="2">
        <v>1</v>
      </c>
      <c r="I3171" s="19">
        <v>1556.05</v>
      </c>
      <c r="J3171" s="2" t="s">
        <v>5047</v>
      </c>
      <c r="K3171" s="2" t="s">
        <v>16</v>
      </c>
      <c r="L3171" s="2">
        <v>3</v>
      </c>
      <c r="M3171" s="18">
        <f t="shared" si="982"/>
        <v>1556.05</v>
      </c>
      <c r="T3171" t="str">
        <f t="shared" si="983"/>
        <v>Completed</v>
      </c>
      <c r="U3171" t="str">
        <f t="shared" si="984"/>
        <v>Yes</v>
      </c>
      <c r="V3171" t="str">
        <f t="shared" si="985"/>
        <v>No</v>
      </c>
      <c r="X3171">
        <f t="shared" si="986"/>
        <v>558</v>
      </c>
      <c r="Y3171">
        <f t="shared" si="987"/>
        <v>430</v>
      </c>
      <c r="Z3171" s="18">
        <f t="shared" si="988"/>
        <v>2759712.3299794244</v>
      </c>
      <c r="AA3171" s="18">
        <f t="shared" si="989"/>
        <v>330643.50635802455</v>
      </c>
      <c r="AB3171" s="17">
        <f t="shared" si="990"/>
        <v>3.8641711229946525</v>
      </c>
      <c r="AC3171" s="2" t="s">
        <v>5040</v>
      </c>
      <c r="AD3171" s="2" t="s">
        <v>19</v>
      </c>
      <c r="AE3171" t="str">
        <f t="shared" si="991"/>
        <v>Electronics</v>
      </c>
      <c r="AF3171" t="str">
        <f t="shared" si="992"/>
        <v>Electronics</v>
      </c>
      <c r="AG3171" t="str" cm="1">
        <f t="array" ref="AG3171">INDEX(AD:AD,ROW())</f>
        <v>Electronics</v>
      </c>
      <c r="AH3171">
        <f t="shared" si="1000"/>
        <v>13</v>
      </c>
      <c r="AI3171" t="str">
        <f t="shared" si="993"/>
        <v>Electronics</v>
      </c>
      <c r="AK3171">
        <f t="shared" si="994"/>
        <v>2024</v>
      </c>
      <c r="AL3171">
        <f t="shared" si="995"/>
        <v>12</v>
      </c>
      <c r="AM3171">
        <f t="shared" si="996"/>
        <v>29</v>
      </c>
      <c r="AN3171">
        <f t="shared" si="997"/>
        <v>1</v>
      </c>
      <c r="AO3171" t="str">
        <f t="shared" si="998"/>
        <v>Weekend</v>
      </c>
      <c r="AR3171" s="20">
        <f t="shared" si="999"/>
        <v>0</v>
      </c>
    </row>
    <row r="3172" spans="1:44" x14ac:dyDescent="0.35">
      <c r="A3172" t="str">
        <f t="shared" si="981"/>
        <v>CUST3171</v>
      </c>
      <c r="B3172" s="2" t="s">
        <v>3508</v>
      </c>
      <c r="C3172" s="4">
        <v>45454</v>
      </c>
      <c r="D3172" s="2" t="s">
        <v>1357</v>
      </c>
      <c r="E3172" t="s">
        <v>5054</v>
      </c>
      <c r="F3172" s="2" t="s">
        <v>42</v>
      </c>
      <c r="G3172" s="2" t="s">
        <v>188</v>
      </c>
      <c r="H3172" s="2">
        <v>2</v>
      </c>
      <c r="I3172" s="19">
        <v>1163.9000000000001</v>
      </c>
      <c r="J3172" s="2" t="s">
        <v>50</v>
      </c>
      <c r="K3172" s="2" t="s">
        <v>16</v>
      </c>
      <c r="L3172" s="2">
        <v>5</v>
      </c>
      <c r="M3172" s="18">
        <f t="shared" si="982"/>
        <v>2327.8000000000002</v>
      </c>
      <c r="T3172" t="str">
        <f t="shared" si="983"/>
        <v>Completed</v>
      </c>
      <c r="U3172" t="str">
        <f t="shared" si="984"/>
        <v>Yes</v>
      </c>
      <c r="V3172" t="str">
        <f t="shared" si="985"/>
        <v>No</v>
      </c>
      <c r="X3172">
        <f t="shared" si="986"/>
        <v>558</v>
      </c>
      <c r="Y3172">
        <f t="shared" si="987"/>
        <v>430</v>
      </c>
      <c r="Z3172" s="18">
        <f t="shared" si="988"/>
        <v>1098537.4901531704</v>
      </c>
      <c r="AA3172" s="18">
        <f t="shared" si="989"/>
        <v>96724.388030634553</v>
      </c>
      <c r="AB3172" s="17">
        <f t="shared" si="990"/>
        <v>3.9001122334455669</v>
      </c>
      <c r="AC3172" s="2" t="s">
        <v>188</v>
      </c>
      <c r="AD3172" s="2" t="s">
        <v>42</v>
      </c>
      <c r="AE3172" t="str">
        <f t="shared" si="991"/>
        <v>Beauty</v>
      </c>
      <c r="AF3172" t="str">
        <f t="shared" si="992"/>
        <v>Beauty</v>
      </c>
      <c r="AG3172" t="str" cm="1">
        <f t="array" ref="AG3172">INDEX(AD:AD,ROW())</f>
        <v>Beauty</v>
      </c>
      <c r="AH3172">
        <f t="shared" si="1000"/>
        <v>80</v>
      </c>
      <c r="AI3172" t="str">
        <f t="shared" si="993"/>
        <v>Beauty</v>
      </c>
      <c r="AK3172">
        <f t="shared" si="994"/>
        <v>2024</v>
      </c>
      <c r="AL3172">
        <f t="shared" si="995"/>
        <v>6</v>
      </c>
      <c r="AM3172">
        <f t="shared" si="996"/>
        <v>11</v>
      </c>
      <c r="AN3172">
        <f t="shared" si="997"/>
        <v>3</v>
      </c>
      <c r="AO3172" t="str">
        <f t="shared" si="998"/>
        <v>Weekday</v>
      </c>
      <c r="AR3172" s="20">
        <f t="shared" si="999"/>
        <v>0</v>
      </c>
    </row>
    <row r="3173" spans="1:44" x14ac:dyDescent="0.35">
      <c r="A3173" t="str">
        <f t="shared" si="981"/>
        <v>CUST3172</v>
      </c>
      <c r="B3173" s="2" t="s">
        <v>3509</v>
      </c>
      <c r="C3173" s="4">
        <v>45072</v>
      </c>
      <c r="D3173" s="2" t="s">
        <v>507</v>
      </c>
      <c r="E3173" t="s">
        <v>5048</v>
      </c>
      <c r="F3173" s="2" t="s">
        <v>29</v>
      </c>
      <c r="G3173" s="2" t="s">
        <v>121</v>
      </c>
      <c r="H3173" s="2">
        <v>1</v>
      </c>
      <c r="I3173" s="19">
        <v>1714.04</v>
      </c>
      <c r="J3173" s="2" t="s">
        <v>50</v>
      </c>
      <c r="K3173" s="2" t="s">
        <v>16</v>
      </c>
      <c r="L3173" s="2">
        <v>3</v>
      </c>
      <c r="M3173" s="18">
        <f t="shared" si="982"/>
        <v>1714.04</v>
      </c>
      <c r="T3173" t="str">
        <f t="shared" si="983"/>
        <v>Completed</v>
      </c>
      <c r="U3173" t="str">
        <f t="shared" si="984"/>
        <v>Yes</v>
      </c>
      <c r="V3173" t="str">
        <f t="shared" si="985"/>
        <v>No</v>
      </c>
      <c r="X3173">
        <f t="shared" si="986"/>
        <v>590</v>
      </c>
      <c r="Y3173">
        <f t="shared" si="987"/>
        <v>451</v>
      </c>
      <c r="Z3173" s="18">
        <f t="shared" si="988"/>
        <v>1892867.2841657216</v>
      </c>
      <c r="AA3173" s="18">
        <f t="shared" si="989"/>
        <v>199432.98236095349</v>
      </c>
      <c r="AB3173" s="17">
        <f t="shared" si="990"/>
        <v>3.8949824970828471</v>
      </c>
      <c r="AC3173" s="2" t="s">
        <v>121</v>
      </c>
      <c r="AD3173" s="2" t="s">
        <v>29</v>
      </c>
      <c r="AE3173" t="str">
        <f t="shared" si="991"/>
        <v>Fashion</v>
      </c>
      <c r="AF3173" t="str">
        <f t="shared" si="992"/>
        <v>Fashion</v>
      </c>
      <c r="AG3173" t="str" cm="1">
        <f t="array" ref="AG3173">INDEX(AD:AD,ROW())</f>
        <v>Fashion</v>
      </c>
      <c r="AH3173">
        <f t="shared" si="1000"/>
        <v>45</v>
      </c>
      <c r="AI3173" t="str">
        <f t="shared" si="993"/>
        <v>Fashion</v>
      </c>
      <c r="AK3173">
        <f t="shared" si="994"/>
        <v>2023</v>
      </c>
      <c r="AL3173">
        <f t="shared" si="995"/>
        <v>5</v>
      </c>
      <c r="AM3173">
        <f t="shared" si="996"/>
        <v>26</v>
      </c>
      <c r="AN3173">
        <f t="shared" si="997"/>
        <v>6</v>
      </c>
      <c r="AO3173" t="str">
        <f t="shared" si="998"/>
        <v>Weekday</v>
      </c>
      <c r="AR3173" s="20">
        <f t="shared" si="999"/>
        <v>0</v>
      </c>
    </row>
    <row r="3174" spans="1:44" x14ac:dyDescent="0.35">
      <c r="A3174" t="str">
        <f t="shared" si="981"/>
        <v>CUST3173</v>
      </c>
      <c r="B3174" s="2" t="s">
        <v>3510</v>
      </c>
      <c r="C3174" s="4">
        <v>45664</v>
      </c>
      <c r="D3174" s="2" t="s">
        <v>238</v>
      </c>
      <c r="E3174" t="s">
        <v>5048</v>
      </c>
      <c r="F3174" s="2" t="s">
        <v>42</v>
      </c>
      <c r="G3174" s="2" t="s">
        <v>5044</v>
      </c>
      <c r="H3174" s="2">
        <v>2</v>
      </c>
      <c r="I3174" s="19">
        <v>611.66</v>
      </c>
      <c r="J3174" s="2" t="s">
        <v>50</v>
      </c>
      <c r="K3174" s="2" t="s">
        <v>16</v>
      </c>
      <c r="L3174" s="2">
        <v>2</v>
      </c>
      <c r="M3174" s="18">
        <f t="shared" si="982"/>
        <v>1223.32</v>
      </c>
      <c r="T3174" t="str">
        <f t="shared" si="983"/>
        <v>Completed</v>
      </c>
      <c r="U3174" t="str">
        <f t="shared" si="984"/>
        <v>Yes</v>
      </c>
      <c r="V3174" t="str">
        <f t="shared" si="985"/>
        <v>No</v>
      </c>
      <c r="X3174">
        <f t="shared" si="986"/>
        <v>590</v>
      </c>
      <c r="Y3174">
        <f t="shared" si="987"/>
        <v>451</v>
      </c>
      <c r="Z3174" s="18">
        <f t="shared" si="988"/>
        <v>1098537.4901531704</v>
      </c>
      <c r="AA3174" s="18">
        <f t="shared" si="989"/>
        <v>96724.388030634553</v>
      </c>
      <c r="AB3174" s="17">
        <f t="shared" si="990"/>
        <v>3.9001122334455669</v>
      </c>
      <c r="AC3174" s="2" t="s">
        <v>5044</v>
      </c>
      <c r="AD3174" s="2" t="s">
        <v>42</v>
      </c>
      <c r="AE3174" t="str">
        <f t="shared" si="991"/>
        <v>Beauty</v>
      </c>
      <c r="AF3174" t="str">
        <f t="shared" si="992"/>
        <v>Beauty</v>
      </c>
      <c r="AG3174" t="str" cm="1">
        <f t="array" ref="AG3174">INDEX(AD:AD,ROW())</f>
        <v>Beauty</v>
      </c>
      <c r="AH3174">
        <f t="shared" si="1000"/>
        <v>64</v>
      </c>
      <c r="AI3174" t="str">
        <f t="shared" si="993"/>
        <v>Beauty</v>
      </c>
      <c r="AK3174">
        <f t="shared" si="994"/>
        <v>2025</v>
      </c>
      <c r="AL3174">
        <f t="shared" si="995"/>
        <v>1</v>
      </c>
      <c r="AM3174">
        <f t="shared" si="996"/>
        <v>7</v>
      </c>
      <c r="AN3174">
        <f t="shared" si="997"/>
        <v>3</v>
      </c>
      <c r="AO3174" t="str">
        <f t="shared" si="998"/>
        <v>Weekday</v>
      </c>
      <c r="AR3174" s="20">
        <f t="shared" si="999"/>
        <v>0</v>
      </c>
    </row>
    <row r="3175" spans="1:44" x14ac:dyDescent="0.35">
      <c r="A3175" t="str">
        <f t="shared" si="981"/>
        <v>CUST3174</v>
      </c>
      <c r="B3175" s="2" t="s">
        <v>3511</v>
      </c>
      <c r="C3175" s="4">
        <v>45386</v>
      </c>
      <c r="D3175" s="2" t="s">
        <v>275</v>
      </c>
      <c r="E3175" t="s">
        <v>5051</v>
      </c>
      <c r="F3175" s="2" t="s">
        <v>13</v>
      </c>
      <c r="G3175" s="2" t="s">
        <v>14</v>
      </c>
      <c r="H3175" s="2">
        <v>1</v>
      </c>
      <c r="I3175" s="19">
        <v>1456.39</v>
      </c>
      <c r="J3175" s="2" t="s">
        <v>50</v>
      </c>
      <c r="K3175" s="2" t="s">
        <v>16</v>
      </c>
      <c r="L3175" s="2">
        <v>3</v>
      </c>
      <c r="M3175" s="18">
        <f t="shared" si="982"/>
        <v>1456.39</v>
      </c>
      <c r="T3175" t="str">
        <f t="shared" si="983"/>
        <v>Completed</v>
      </c>
      <c r="U3175" t="str">
        <f t="shared" si="984"/>
        <v>Yes</v>
      </c>
      <c r="V3175" t="str">
        <f t="shared" si="985"/>
        <v>No</v>
      </c>
      <c r="X3175">
        <f t="shared" si="986"/>
        <v>619</v>
      </c>
      <c r="Y3175">
        <f t="shared" si="987"/>
        <v>468</v>
      </c>
      <c r="Z3175" s="18">
        <f t="shared" si="988"/>
        <v>1463424.4009529033</v>
      </c>
      <c r="AA3175" s="18">
        <f t="shared" si="989"/>
        <v>118285.78776560788</v>
      </c>
      <c r="AB3175" s="17">
        <f t="shared" si="990"/>
        <v>3.8140589569160999</v>
      </c>
      <c r="AC3175" s="2" t="s">
        <v>14</v>
      </c>
      <c r="AD3175" s="2" t="s">
        <v>13</v>
      </c>
      <c r="AE3175" t="str">
        <f t="shared" si="991"/>
        <v>Home &amp; Kitchen</v>
      </c>
      <c r="AF3175" t="str">
        <f t="shared" si="992"/>
        <v>Home &amp; Kitchen</v>
      </c>
      <c r="AG3175" t="str" cm="1">
        <f t="array" ref="AG3175">INDEX(AD:AD,ROW())</f>
        <v>Home &amp; Kitchen</v>
      </c>
      <c r="AH3175">
        <f t="shared" si="1000"/>
        <v>2</v>
      </c>
      <c r="AI3175" t="str">
        <f t="shared" si="993"/>
        <v>Home &amp; Kitchen</v>
      </c>
      <c r="AK3175">
        <f t="shared" si="994"/>
        <v>2024</v>
      </c>
      <c r="AL3175">
        <f t="shared" si="995"/>
        <v>4</v>
      </c>
      <c r="AM3175">
        <f t="shared" si="996"/>
        <v>4</v>
      </c>
      <c r="AN3175">
        <f t="shared" si="997"/>
        <v>5</v>
      </c>
      <c r="AO3175" t="str">
        <f t="shared" si="998"/>
        <v>Weekday</v>
      </c>
      <c r="AR3175" s="20">
        <f t="shared" si="999"/>
        <v>0</v>
      </c>
    </row>
    <row r="3176" spans="1:44" x14ac:dyDescent="0.35">
      <c r="A3176" t="str">
        <f t="shared" si="981"/>
        <v>CUST3175</v>
      </c>
      <c r="B3176" s="2" t="s">
        <v>3512</v>
      </c>
      <c r="C3176" s="4">
        <v>45190</v>
      </c>
      <c r="D3176" s="2" t="s">
        <v>507</v>
      </c>
      <c r="E3176" t="s">
        <v>5052</v>
      </c>
      <c r="F3176" s="2" t="s">
        <v>19</v>
      </c>
      <c r="G3176" s="2" t="s">
        <v>5040</v>
      </c>
      <c r="H3176" s="2">
        <v>1</v>
      </c>
      <c r="I3176" s="19">
        <v>2596.0700000000002</v>
      </c>
      <c r="J3176" s="2" t="s">
        <v>50</v>
      </c>
      <c r="K3176" s="2" t="s">
        <v>16</v>
      </c>
      <c r="L3176" s="2">
        <v>4</v>
      </c>
      <c r="M3176" s="18">
        <f t="shared" si="982"/>
        <v>2596.0700000000002</v>
      </c>
      <c r="T3176" t="str">
        <f t="shared" si="983"/>
        <v>Completed</v>
      </c>
      <c r="U3176" t="str">
        <f t="shared" si="984"/>
        <v>Yes</v>
      </c>
      <c r="V3176" t="str">
        <f t="shared" si="985"/>
        <v>No</v>
      </c>
      <c r="X3176">
        <f t="shared" si="986"/>
        <v>573</v>
      </c>
      <c r="Y3176">
        <f t="shared" si="987"/>
        <v>450</v>
      </c>
      <c r="Z3176" s="18">
        <f t="shared" si="988"/>
        <v>2759712.3299794244</v>
      </c>
      <c r="AA3176" s="18">
        <f t="shared" si="989"/>
        <v>330643.50635802455</v>
      </c>
      <c r="AB3176" s="17">
        <f t="shared" si="990"/>
        <v>3.8641711229946525</v>
      </c>
      <c r="AC3176" s="2" t="s">
        <v>5040</v>
      </c>
      <c r="AD3176" s="2" t="s">
        <v>19</v>
      </c>
      <c r="AE3176" t="str">
        <f t="shared" si="991"/>
        <v>Electronics</v>
      </c>
      <c r="AF3176" t="str">
        <f t="shared" si="992"/>
        <v>Electronics</v>
      </c>
      <c r="AG3176" t="str" cm="1">
        <f t="array" ref="AG3176">INDEX(AD:AD,ROW())</f>
        <v>Electronics</v>
      </c>
      <c r="AH3176">
        <f t="shared" si="1000"/>
        <v>13</v>
      </c>
      <c r="AI3176" t="str">
        <f t="shared" si="993"/>
        <v>Electronics</v>
      </c>
      <c r="AK3176">
        <f t="shared" si="994"/>
        <v>2023</v>
      </c>
      <c r="AL3176">
        <f t="shared" si="995"/>
        <v>9</v>
      </c>
      <c r="AM3176">
        <f t="shared" si="996"/>
        <v>21</v>
      </c>
      <c r="AN3176">
        <f t="shared" si="997"/>
        <v>5</v>
      </c>
      <c r="AO3176" t="str">
        <f t="shared" si="998"/>
        <v>Weekday</v>
      </c>
      <c r="AR3176" s="20">
        <f t="shared" si="999"/>
        <v>0</v>
      </c>
    </row>
    <row r="3177" spans="1:44" x14ac:dyDescent="0.35">
      <c r="A3177" t="str">
        <f t="shared" si="981"/>
        <v>CUST3176</v>
      </c>
      <c r="B3177" s="2" t="s">
        <v>3513</v>
      </c>
      <c r="C3177" s="4">
        <v>45289</v>
      </c>
      <c r="D3177" s="2" t="s">
        <v>135</v>
      </c>
      <c r="E3177" t="s">
        <v>5051</v>
      </c>
      <c r="F3177" s="2" t="s">
        <v>29</v>
      </c>
      <c r="G3177" s="2" t="s">
        <v>121</v>
      </c>
      <c r="H3177" s="2">
        <v>1</v>
      </c>
      <c r="I3177" s="19">
        <v>1484.93</v>
      </c>
      <c r="J3177" s="2" t="s">
        <v>15</v>
      </c>
      <c r="K3177" s="2" t="s">
        <v>16</v>
      </c>
      <c r="L3177" s="2">
        <v>3</v>
      </c>
      <c r="M3177" s="18">
        <f t="shared" si="982"/>
        <v>1484.93</v>
      </c>
      <c r="T3177" t="str">
        <f t="shared" si="983"/>
        <v>Completed</v>
      </c>
      <c r="U3177" t="str">
        <f t="shared" si="984"/>
        <v>Yes</v>
      </c>
      <c r="V3177" t="str">
        <f t="shared" si="985"/>
        <v>No</v>
      </c>
      <c r="X3177">
        <f t="shared" si="986"/>
        <v>619</v>
      </c>
      <c r="Y3177">
        <f t="shared" si="987"/>
        <v>468</v>
      </c>
      <c r="Z3177" s="18">
        <f t="shared" si="988"/>
        <v>1892867.2841657216</v>
      </c>
      <c r="AA3177" s="18">
        <f t="shared" si="989"/>
        <v>199432.98236095349</v>
      </c>
      <c r="AB3177" s="17">
        <f t="shared" si="990"/>
        <v>3.8949824970828471</v>
      </c>
      <c r="AC3177" s="2" t="s">
        <v>121</v>
      </c>
      <c r="AD3177" s="2" t="s">
        <v>29</v>
      </c>
      <c r="AE3177" t="str">
        <f t="shared" si="991"/>
        <v>Fashion</v>
      </c>
      <c r="AF3177" t="str">
        <f t="shared" si="992"/>
        <v>Fashion</v>
      </c>
      <c r="AG3177" t="str" cm="1">
        <f t="array" ref="AG3177">INDEX(AD:AD,ROW())</f>
        <v>Fashion</v>
      </c>
      <c r="AH3177">
        <f t="shared" si="1000"/>
        <v>45</v>
      </c>
      <c r="AI3177" t="str">
        <f t="shared" si="993"/>
        <v>Fashion</v>
      </c>
      <c r="AK3177">
        <f t="shared" si="994"/>
        <v>2023</v>
      </c>
      <c r="AL3177">
        <f t="shared" si="995"/>
        <v>12</v>
      </c>
      <c r="AM3177">
        <f t="shared" si="996"/>
        <v>29</v>
      </c>
      <c r="AN3177">
        <f t="shared" si="997"/>
        <v>6</v>
      </c>
      <c r="AO3177" t="str">
        <f t="shared" si="998"/>
        <v>Weekday</v>
      </c>
      <c r="AR3177" s="20">
        <f t="shared" si="999"/>
        <v>0</v>
      </c>
    </row>
    <row r="3178" spans="1:44" x14ac:dyDescent="0.35">
      <c r="A3178" t="str">
        <f t="shared" si="981"/>
        <v>CUST3177</v>
      </c>
      <c r="B3178" s="2" t="s">
        <v>3514</v>
      </c>
      <c r="C3178" s="4">
        <v>45323</v>
      </c>
      <c r="D3178" s="2" t="s">
        <v>499</v>
      </c>
      <c r="E3178" t="s">
        <v>5052</v>
      </c>
      <c r="F3178" s="2" t="s">
        <v>13</v>
      </c>
      <c r="G3178" s="2" t="s">
        <v>34</v>
      </c>
      <c r="H3178" s="2">
        <v>1</v>
      </c>
      <c r="I3178" s="19">
        <v>1415.04</v>
      </c>
      <c r="J3178" s="2" t="s">
        <v>5047</v>
      </c>
      <c r="K3178" s="2" t="s">
        <v>16</v>
      </c>
      <c r="L3178" s="2">
        <v>3</v>
      </c>
      <c r="M3178" s="18">
        <f t="shared" si="982"/>
        <v>1415.04</v>
      </c>
      <c r="T3178" t="str">
        <f t="shared" si="983"/>
        <v>Completed</v>
      </c>
      <c r="U3178" t="str">
        <f t="shared" si="984"/>
        <v>Yes</v>
      </c>
      <c r="V3178" t="str">
        <f t="shared" si="985"/>
        <v>No</v>
      </c>
      <c r="X3178">
        <f t="shared" si="986"/>
        <v>573</v>
      </c>
      <c r="Y3178">
        <f t="shared" si="987"/>
        <v>450</v>
      </c>
      <c r="Z3178" s="18">
        <f t="shared" si="988"/>
        <v>1463424.4009529033</v>
      </c>
      <c r="AA3178" s="18">
        <f t="shared" si="989"/>
        <v>118285.78776560788</v>
      </c>
      <c r="AB3178" s="17">
        <f t="shared" si="990"/>
        <v>3.8140589569160999</v>
      </c>
      <c r="AC3178" s="2" t="s">
        <v>34</v>
      </c>
      <c r="AD3178" s="2" t="s">
        <v>13</v>
      </c>
      <c r="AE3178" t="str">
        <f t="shared" si="991"/>
        <v>Home &amp; Kitchen</v>
      </c>
      <c r="AF3178" t="str">
        <f t="shared" si="992"/>
        <v>Home &amp; Kitchen</v>
      </c>
      <c r="AG3178" t="str" cm="1">
        <f t="array" ref="AG3178">INDEX(AD:AD,ROW())</f>
        <v>Home &amp; Kitchen</v>
      </c>
      <c r="AH3178">
        <f t="shared" si="1000"/>
        <v>7</v>
      </c>
      <c r="AI3178" t="str">
        <f t="shared" si="993"/>
        <v>Home &amp; Kitchen</v>
      </c>
      <c r="AK3178">
        <f t="shared" si="994"/>
        <v>2024</v>
      </c>
      <c r="AL3178">
        <f t="shared" si="995"/>
        <v>2</v>
      </c>
      <c r="AM3178">
        <f t="shared" si="996"/>
        <v>1</v>
      </c>
      <c r="AN3178">
        <f t="shared" si="997"/>
        <v>5</v>
      </c>
      <c r="AO3178" t="str">
        <f t="shared" si="998"/>
        <v>Weekday</v>
      </c>
      <c r="AR3178" s="20">
        <f t="shared" si="999"/>
        <v>0</v>
      </c>
    </row>
    <row r="3179" spans="1:44" x14ac:dyDescent="0.35">
      <c r="A3179" t="str">
        <f t="shared" si="981"/>
        <v>CUST3178</v>
      </c>
      <c r="B3179" s="2" t="s">
        <v>3515</v>
      </c>
      <c r="C3179" s="4">
        <v>45523</v>
      </c>
      <c r="D3179" s="2" t="s">
        <v>1288</v>
      </c>
      <c r="E3179" t="s">
        <v>5053</v>
      </c>
      <c r="F3179" s="2" t="s">
        <v>42</v>
      </c>
      <c r="G3179" s="2" t="s">
        <v>5044</v>
      </c>
      <c r="H3179" s="2">
        <v>1</v>
      </c>
      <c r="I3179" s="19">
        <v>596.20000000000005</v>
      </c>
      <c r="J3179" s="2" t="s">
        <v>5047</v>
      </c>
      <c r="K3179" s="2" t="s">
        <v>76</v>
      </c>
      <c r="L3179" s="2">
        <v>5</v>
      </c>
      <c r="M3179" s="18">
        <f t="shared" si="982"/>
        <v>596.20000000000005</v>
      </c>
      <c r="T3179" t="str">
        <f t="shared" si="983"/>
        <v>Completed</v>
      </c>
      <c r="U3179" t="str">
        <f t="shared" si="984"/>
        <v>No</v>
      </c>
      <c r="V3179" t="str">
        <f t="shared" si="985"/>
        <v>No</v>
      </c>
      <c r="X3179">
        <f t="shared" si="986"/>
        <v>559</v>
      </c>
      <c r="Y3179">
        <f t="shared" si="987"/>
        <v>408</v>
      </c>
      <c r="Z3179" s="18">
        <f t="shared" si="988"/>
        <v>1098537.4901531704</v>
      </c>
      <c r="AA3179" s="18">
        <f t="shared" si="989"/>
        <v>96724.388030634553</v>
      </c>
      <c r="AB3179" s="17">
        <f t="shared" si="990"/>
        <v>3.9001122334455669</v>
      </c>
      <c r="AC3179" s="2" t="s">
        <v>5044</v>
      </c>
      <c r="AD3179" s="2" t="s">
        <v>42</v>
      </c>
      <c r="AE3179" t="str">
        <f t="shared" si="991"/>
        <v>Beauty</v>
      </c>
      <c r="AF3179" t="str">
        <f t="shared" si="992"/>
        <v>Beauty</v>
      </c>
      <c r="AG3179" t="str" cm="1">
        <f t="array" ref="AG3179">INDEX(AD:AD,ROW())</f>
        <v>Beauty</v>
      </c>
      <c r="AH3179">
        <f t="shared" si="1000"/>
        <v>64</v>
      </c>
      <c r="AI3179" t="str">
        <f t="shared" si="993"/>
        <v>Beauty</v>
      </c>
      <c r="AK3179">
        <f t="shared" si="994"/>
        <v>2024</v>
      </c>
      <c r="AL3179">
        <f t="shared" si="995"/>
        <v>8</v>
      </c>
      <c r="AM3179">
        <f t="shared" si="996"/>
        <v>19</v>
      </c>
      <c r="AN3179">
        <f t="shared" si="997"/>
        <v>2</v>
      </c>
      <c r="AO3179" t="str">
        <f t="shared" si="998"/>
        <v>Weekday</v>
      </c>
      <c r="AR3179" s="20">
        <f t="shared" si="999"/>
        <v>1</v>
      </c>
    </row>
    <row r="3180" spans="1:44" x14ac:dyDescent="0.35">
      <c r="A3180" t="str">
        <f t="shared" si="981"/>
        <v>CUST3179</v>
      </c>
      <c r="B3180" s="2" t="s">
        <v>3516</v>
      </c>
      <c r="C3180" s="4">
        <v>45773</v>
      </c>
      <c r="D3180" s="2" t="s">
        <v>469</v>
      </c>
      <c r="E3180" t="s">
        <v>5052</v>
      </c>
      <c r="F3180" s="2" t="s">
        <v>19</v>
      </c>
      <c r="G3180" s="2" t="s">
        <v>128</v>
      </c>
      <c r="H3180" s="2">
        <v>1</v>
      </c>
      <c r="I3180" s="19">
        <v>1397.59</v>
      </c>
      <c r="J3180" s="2" t="s">
        <v>20</v>
      </c>
      <c r="K3180" s="2" t="s">
        <v>16</v>
      </c>
      <c r="L3180" s="2">
        <v>4</v>
      </c>
      <c r="M3180" s="18">
        <f t="shared" si="982"/>
        <v>1397.59</v>
      </c>
      <c r="T3180" t="str">
        <f t="shared" si="983"/>
        <v>Completed</v>
      </c>
      <c r="U3180" t="str">
        <f t="shared" si="984"/>
        <v>Yes</v>
      </c>
      <c r="V3180" t="str">
        <f t="shared" si="985"/>
        <v>No</v>
      </c>
      <c r="X3180">
        <f t="shared" si="986"/>
        <v>573</v>
      </c>
      <c r="Y3180">
        <f t="shared" si="987"/>
        <v>450</v>
      </c>
      <c r="Z3180" s="18">
        <f t="shared" si="988"/>
        <v>2759712.3299794244</v>
      </c>
      <c r="AA3180" s="18">
        <f t="shared" si="989"/>
        <v>330643.50635802455</v>
      </c>
      <c r="AB3180" s="17">
        <f t="shared" si="990"/>
        <v>3.8641711229946525</v>
      </c>
      <c r="AC3180" s="2" t="s">
        <v>128</v>
      </c>
      <c r="AD3180" s="2" t="s">
        <v>19</v>
      </c>
      <c r="AE3180" t="str">
        <f t="shared" si="991"/>
        <v>Electronics</v>
      </c>
      <c r="AF3180" t="str">
        <f t="shared" si="992"/>
        <v>Electronics</v>
      </c>
      <c r="AG3180" t="str" cm="1">
        <f t="array" ref="AG3180">INDEX(AD:AD,ROW())</f>
        <v>Electronics</v>
      </c>
      <c r="AH3180">
        <f t="shared" si="1000"/>
        <v>48</v>
      </c>
      <c r="AI3180" t="str">
        <f t="shared" si="993"/>
        <v>Electronics</v>
      </c>
      <c r="AK3180">
        <f t="shared" si="994"/>
        <v>2025</v>
      </c>
      <c r="AL3180">
        <f t="shared" si="995"/>
        <v>4</v>
      </c>
      <c r="AM3180">
        <f t="shared" si="996"/>
        <v>26</v>
      </c>
      <c r="AN3180">
        <f t="shared" si="997"/>
        <v>7</v>
      </c>
      <c r="AO3180" t="str">
        <f t="shared" si="998"/>
        <v>Weekend</v>
      </c>
      <c r="AR3180" s="20">
        <f t="shared" si="999"/>
        <v>0</v>
      </c>
    </row>
    <row r="3181" spans="1:44" x14ac:dyDescent="0.35">
      <c r="A3181" t="str">
        <f t="shared" si="981"/>
        <v>CUST3180</v>
      </c>
      <c r="B3181" s="2" t="s">
        <v>3517</v>
      </c>
      <c r="C3181" s="4">
        <v>45642</v>
      </c>
      <c r="D3181" s="2" t="s">
        <v>478</v>
      </c>
      <c r="E3181" t="s">
        <v>5049</v>
      </c>
      <c r="F3181" s="2" t="s">
        <v>13</v>
      </c>
      <c r="G3181" s="2" t="s">
        <v>37</v>
      </c>
      <c r="H3181" s="2">
        <v>3</v>
      </c>
      <c r="I3181" s="19">
        <v>1566.7</v>
      </c>
      <c r="J3181" s="2" t="s">
        <v>5046</v>
      </c>
      <c r="K3181" s="2" t="s">
        <v>16</v>
      </c>
      <c r="L3181" s="2">
        <v>4</v>
      </c>
      <c r="M3181" s="18">
        <f t="shared" si="982"/>
        <v>4700.1000000000004</v>
      </c>
      <c r="T3181" t="str">
        <f t="shared" si="983"/>
        <v>Completed</v>
      </c>
      <c r="U3181" t="str">
        <f t="shared" si="984"/>
        <v>Yes</v>
      </c>
      <c r="V3181" t="str">
        <f t="shared" si="985"/>
        <v>No</v>
      </c>
      <c r="X3181">
        <f t="shared" si="986"/>
        <v>595</v>
      </c>
      <c r="Y3181">
        <f t="shared" si="987"/>
        <v>444</v>
      </c>
      <c r="Z3181" s="18">
        <f t="shared" si="988"/>
        <v>1463424.4009529033</v>
      </c>
      <c r="AA3181" s="18">
        <f t="shared" si="989"/>
        <v>118285.78776560788</v>
      </c>
      <c r="AB3181" s="17">
        <f t="shared" si="990"/>
        <v>3.8140589569160999</v>
      </c>
      <c r="AC3181" s="2" t="s">
        <v>37</v>
      </c>
      <c r="AD3181" s="2" t="s">
        <v>13</v>
      </c>
      <c r="AE3181" t="str">
        <f t="shared" si="991"/>
        <v>Home &amp; Kitchen</v>
      </c>
      <c r="AF3181" t="str">
        <f t="shared" si="992"/>
        <v>Home &amp; Kitchen</v>
      </c>
      <c r="AG3181" t="str" cm="1">
        <f t="array" ref="AG3181">INDEX(AD:AD,ROW())</f>
        <v>Home &amp; Kitchen</v>
      </c>
      <c r="AH3181">
        <f t="shared" si="1000"/>
        <v>8</v>
      </c>
      <c r="AI3181" t="str">
        <f t="shared" si="993"/>
        <v>Home &amp; Kitchen</v>
      </c>
      <c r="AK3181">
        <f t="shared" si="994"/>
        <v>2024</v>
      </c>
      <c r="AL3181">
        <f t="shared" si="995"/>
        <v>12</v>
      </c>
      <c r="AM3181">
        <f t="shared" si="996"/>
        <v>16</v>
      </c>
      <c r="AN3181">
        <f t="shared" si="997"/>
        <v>2</v>
      </c>
      <c r="AO3181" t="str">
        <f t="shared" si="998"/>
        <v>Weekday</v>
      </c>
      <c r="AR3181" s="20">
        <f t="shared" si="999"/>
        <v>0</v>
      </c>
    </row>
    <row r="3182" spans="1:44" x14ac:dyDescent="0.35">
      <c r="A3182" t="str">
        <f t="shared" si="981"/>
        <v>CUST3181</v>
      </c>
      <c r="B3182" s="2" t="s">
        <v>3518</v>
      </c>
      <c r="C3182" s="4">
        <v>45456</v>
      </c>
      <c r="D3182" s="2" t="s">
        <v>781</v>
      </c>
      <c r="E3182" t="s">
        <v>5055</v>
      </c>
      <c r="F3182" s="2" t="s">
        <v>42</v>
      </c>
      <c r="G3182" s="2" t="s">
        <v>188</v>
      </c>
      <c r="H3182" s="2">
        <v>1</v>
      </c>
      <c r="I3182" s="19">
        <v>580.86</v>
      </c>
      <c r="J3182" s="2" t="s">
        <v>15</v>
      </c>
      <c r="K3182" s="2" t="s">
        <v>16</v>
      </c>
      <c r="L3182" s="2">
        <v>4</v>
      </c>
      <c r="M3182" s="18">
        <f t="shared" si="982"/>
        <v>580.86</v>
      </c>
      <c r="T3182" t="str">
        <f t="shared" si="983"/>
        <v>Completed</v>
      </c>
      <c r="U3182" t="str">
        <f t="shared" si="984"/>
        <v>No</v>
      </c>
      <c r="V3182" t="str">
        <f t="shared" si="985"/>
        <v>No</v>
      </c>
      <c r="X3182">
        <f t="shared" si="986"/>
        <v>567</v>
      </c>
      <c r="Y3182">
        <f t="shared" si="987"/>
        <v>440</v>
      </c>
      <c r="Z3182" s="18">
        <f t="shared" si="988"/>
        <v>1098537.4901531704</v>
      </c>
      <c r="AA3182" s="18">
        <f t="shared" si="989"/>
        <v>96724.388030634553</v>
      </c>
      <c r="AB3182" s="17">
        <f t="shared" si="990"/>
        <v>3.9001122334455669</v>
      </c>
      <c r="AC3182" s="2" t="s">
        <v>188</v>
      </c>
      <c r="AD3182" s="2" t="s">
        <v>42</v>
      </c>
      <c r="AE3182" t="str">
        <f t="shared" si="991"/>
        <v>Beauty</v>
      </c>
      <c r="AF3182" t="str">
        <f t="shared" si="992"/>
        <v>Beauty</v>
      </c>
      <c r="AG3182" t="str" cm="1">
        <f t="array" ref="AG3182">INDEX(AD:AD,ROW())</f>
        <v>Beauty</v>
      </c>
      <c r="AH3182">
        <f t="shared" si="1000"/>
        <v>80</v>
      </c>
      <c r="AI3182" t="str">
        <f t="shared" si="993"/>
        <v>Beauty</v>
      </c>
      <c r="AK3182">
        <f t="shared" si="994"/>
        <v>2024</v>
      </c>
      <c r="AL3182">
        <f t="shared" si="995"/>
        <v>6</v>
      </c>
      <c r="AM3182">
        <f t="shared" si="996"/>
        <v>13</v>
      </c>
      <c r="AN3182">
        <f t="shared" si="997"/>
        <v>5</v>
      </c>
      <c r="AO3182" t="str">
        <f t="shared" si="998"/>
        <v>Weekday</v>
      </c>
      <c r="AR3182" s="20">
        <f t="shared" si="999"/>
        <v>0</v>
      </c>
    </row>
    <row r="3183" spans="1:44" x14ac:dyDescent="0.35">
      <c r="A3183" t="str">
        <f t="shared" si="981"/>
        <v>CUST3182</v>
      </c>
      <c r="B3183" s="2" t="s">
        <v>3519</v>
      </c>
      <c r="C3183" s="4">
        <v>45821</v>
      </c>
      <c r="D3183" s="2" t="s">
        <v>357</v>
      </c>
      <c r="E3183" t="s">
        <v>5054</v>
      </c>
      <c r="F3183" s="2" t="s">
        <v>23</v>
      </c>
      <c r="G3183" s="2" t="s">
        <v>24</v>
      </c>
      <c r="H3183" s="2">
        <v>1</v>
      </c>
      <c r="I3183" s="19">
        <v>330.99</v>
      </c>
      <c r="J3183" s="2" t="s">
        <v>50</v>
      </c>
      <c r="K3183" s="2" t="s">
        <v>16</v>
      </c>
      <c r="L3183" s="2">
        <v>4</v>
      </c>
      <c r="M3183" s="18">
        <f t="shared" si="982"/>
        <v>330.99</v>
      </c>
      <c r="T3183" t="str">
        <f t="shared" si="983"/>
        <v>Completed</v>
      </c>
      <c r="U3183" t="str">
        <f t="shared" si="984"/>
        <v>No</v>
      </c>
      <c r="V3183" t="str">
        <f t="shared" si="985"/>
        <v>No</v>
      </c>
      <c r="X3183">
        <f t="shared" si="986"/>
        <v>558</v>
      </c>
      <c r="Y3183">
        <f t="shared" si="987"/>
        <v>430</v>
      </c>
      <c r="Z3183" s="18">
        <f t="shared" si="988"/>
        <v>594714.6477588166</v>
      </c>
      <c r="AA3183" s="18">
        <f t="shared" si="989"/>
        <v>60882.938065984097</v>
      </c>
      <c r="AB3183" s="17">
        <f t="shared" si="990"/>
        <v>3.804733727810651</v>
      </c>
      <c r="AC3183" s="2" t="s">
        <v>24</v>
      </c>
      <c r="AD3183" s="2" t="s">
        <v>23</v>
      </c>
      <c r="AE3183" t="str">
        <f t="shared" si="991"/>
        <v>Books</v>
      </c>
      <c r="AF3183" t="str">
        <f t="shared" si="992"/>
        <v>Books</v>
      </c>
      <c r="AG3183" t="str" cm="1">
        <f t="array" ref="AG3183">INDEX(AD:AD,ROW())</f>
        <v>Books</v>
      </c>
      <c r="AH3183">
        <f t="shared" si="1000"/>
        <v>4</v>
      </c>
      <c r="AI3183" t="str">
        <f t="shared" si="993"/>
        <v>Books</v>
      </c>
      <c r="AK3183">
        <f t="shared" si="994"/>
        <v>2025</v>
      </c>
      <c r="AL3183">
        <f t="shared" si="995"/>
        <v>6</v>
      </c>
      <c r="AM3183">
        <f t="shared" si="996"/>
        <v>13</v>
      </c>
      <c r="AN3183">
        <f t="shared" si="997"/>
        <v>6</v>
      </c>
      <c r="AO3183" t="str">
        <f t="shared" si="998"/>
        <v>Weekday</v>
      </c>
      <c r="AR3183" s="20">
        <f t="shared" si="999"/>
        <v>0</v>
      </c>
    </row>
    <row r="3184" spans="1:44" x14ac:dyDescent="0.35">
      <c r="A3184" t="str">
        <f t="shared" si="981"/>
        <v>CUST3183</v>
      </c>
      <c r="B3184" s="2" t="s">
        <v>3520</v>
      </c>
      <c r="C3184" s="4">
        <v>45641</v>
      </c>
      <c r="D3184" s="2" t="s">
        <v>501</v>
      </c>
      <c r="E3184" t="s">
        <v>5053</v>
      </c>
      <c r="F3184" s="2" t="s">
        <v>42</v>
      </c>
      <c r="G3184" s="2" t="s">
        <v>5044</v>
      </c>
      <c r="H3184" s="2">
        <v>1</v>
      </c>
      <c r="I3184" s="19">
        <v>648.29999999999995</v>
      </c>
      <c r="J3184" s="2" t="s">
        <v>50</v>
      </c>
      <c r="K3184" s="2" t="s">
        <v>16</v>
      </c>
      <c r="L3184" s="2">
        <v>3</v>
      </c>
      <c r="M3184" s="18">
        <f t="shared" si="982"/>
        <v>648.29999999999995</v>
      </c>
      <c r="T3184" t="str">
        <f t="shared" si="983"/>
        <v>Completed</v>
      </c>
      <c r="U3184" t="str">
        <f t="shared" si="984"/>
        <v>No</v>
      </c>
      <c r="V3184" t="str">
        <f t="shared" si="985"/>
        <v>No</v>
      </c>
      <c r="X3184">
        <f t="shared" si="986"/>
        <v>559</v>
      </c>
      <c r="Y3184">
        <f t="shared" si="987"/>
        <v>408</v>
      </c>
      <c r="Z3184" s="18">
        <f t="shared" si="988"/>
        <v>1098537.4901531704</v>
      </c>
      <c r="AA3184" s="18">
        <f t="shared" si="989"/>
        <v>96724.388030634553</v>
      </c>
      <c r="AB3184" s="17">
        <f t="shared" si="990"/>
        <v>3.9001122334455669</v>
      </c>
      <c r="AC3184" s="2" t="s">
        <v>5044</v>
      </c>
      <c r="AD3184" s="2" t="s">
        <v>42</v>
      </c>
      <c r="AE3184" t="str">
        <f t="shared" si="991"/>
        <v>Beauty</v>
      </c>
      <c r="AF3184" t="str">
        <f t="shared" si="992"/>
        <v>Beauty</v>
      </c>
      <c r="AG3184" t="str" cm="1">
        <f t="array" ref="AG3184">INDEX(AD:AD,ROW())</f>
        <v>Beauty</v>
      </c>
      <c r="AH3184">
        <f t="shared" si="1000"/>
        <v>64</v>
      </c>
      <c r="AI3184" t="str">
        <f t="shared" si="993"/>
        <v>Beauty</v>
      </c>
      <c r="AK3184">
        <f t="shared" si="994"/>
        <v>2024</v>
      </c>
      <c r="AL3184">
        <f t="shared" si="995"/>
        <v>12</v>
      </c>
      <c r="AM3184">
        <f t="shared" si="996"/>
        <v>15</v>
      </c>
      <c r="AN3184">
        <f t="shared" si="997"/>
        <v>1</v>
      </c>
      <c r="AO3184" t="str">
        <f t="shared" si="998"/>
        <v>Weekend</v>
      </c>
      <c r="AR3184" s="20">
        <f t="shared" si="999"/>
        <v>0</v>
      </c>
    </row>
    <row r="3185" spans="1:44" x14ac:dyDescent="0.35">
      <c r="A3185" t="str">
        <f t="shared" si="981"/>
        <v>CUST3184</v>
      </c>
      <c r="B3185" s="2" t="s">
        <v>3521</v>
      </c>
      <c r="C3185" s="4">
        <v>45229</v>
      </c>
      <c r="D3185" s="2" t="s">
        <v>18</v>
      </c>
      <c r="E3185" t="s">
        <v>5055</v>
      </c>
      <c r="F3185" s="2" t="s">
        <v>29</v>
      </c>
      <c r="G3185" s="2" t="s">
        <v>5041</v>
      </c>
      <c r="H3185" s="2">
        <v>1</v>
      </c>
      <c r="I3185" s="19">
        <v>1525.12</v>
      </c>
      <c r="J3185" s="2" t="s">
        <v>20</v>
      </c>
      <c r="K3185" s="2" t="s">
        <v>16</v>
      </c>
      <c r="L3185" s="31"/>
      <c r="M3185" s="18">
        <f t="shared" si="982"/>
        <v>1525.12</v>
      </c>
      <c r="T3185" t="str">
        <f t="shared" si="983"/>
        <v>Completed</v>
      </c>
      <c r="U3185" t="str">
        <f t="shared" si="984"/>
        <v>Yes</v>
      </c>
      <c r="V3185" t="str">
        <f t="shared" si="985"/>
        <v>No</v>
      </c>
      <c r="X3185">
        <f t="shared" si="986"/>
        <v>567</v>
      </c>
      <c r="Y3185">
        <f t="shared" si="987"/>
        <v>440</v>
      </c>
      <c r="Z3185" s="18">
        <f t="shared" si="988"/>
        <v>1892867.2841657216</v>
      </c>
      <c r="AA3185" s="18">
        <f t="shared" si="989"/>
        <v>199432.98236095349</v>
      </c>
      <c r="AB3185" s="17">
        <f t="shared" si="990"/>
        <v>3.8949824970828471</v>
      </c>
      <c r="AC3185" s="2" t="s">
        <v>5041</v>
      </c>
      <c r="AD3185" s="2" t="s">
        <v>29</v>
      </c>
      <c r="AE3185" t="str">
        <f t="shared" si="991"/>
        <v>Fashion</v>
      </c>
      <c r="AF3185" t="str">
        <f t="shared" si="992"/>
        <v>Fashion</v>
      </c>
      <c r="AG3185" t="str" cm="1">
        <f t="array" ref="AG3185">INDEX(AD:AD,ROW())</f>
        <v>Fashion</v>
      </c>
      <c r="AH3185">
        <f t="shared" si="1000"/>
        <v>15</v>
      </c>
      <c r="AI3185" t="str">
        <f t="shared" si="993"/>
        <v>Fashion</v>
      </c>
      <c r="AK3185">
        <f t="shared" si="994"/>
        <v>2023</v>
      </c>
      <c r="AL3185">
        <f t="shared" si="995"/>
        <v>10</v>
      </c>
      <c r="AM3185">
        <f t="shared" si="996"/>
        <v>30</v>
      </c>
      <c r="AN3185">
        <f t="shared" si="997"/>
        <v>2</v>
      </c>
      <c r="AO3185" t="str">
        <f t="shared" si="998"/>
        <v>Weekday</v>
      </c>
      <c r="AR3185" s="20">
        <f t="shared" si="999"/>
        <v>0</v>
      </c>
    </row>
    <row r="3186" spans="1:44" x14ac:dyDescent="0.35">
      <c r="A3186" t="str">
        <f t="shared" si="981"/>
        <v>CUST3185</v>
      </c>
      <c r="B3186" s="2" t="s">
        <v>3522</v>
      </c>
      <c r="C3186" s="4">
        <v>45007</v>
      </c>
      <c r="D3186" s="2" t="s">
        <v>180</v>
      </c>
      <c r="E3186" t="s">
        <v>5054</v>
      </c>
      <c r="F3186" s="2" t="s">
        <v>19</v>
      </c>
      <c r="G3186" s="2" t="s">
        <v>128</v>
      </c>
      <c r="H3186" s="2">
        <v>1</v>
      </c>
      <c r="I3186" s="19">
        <v>3455.86</v>
      </c>
      <c r="J3186" s="2" t="s">
        <v>5047</v>
      </c>
      <c r="K3186" s="2" t="s">
        <v>16</v>
      </c>
      <c r="L3186" s="2">
        <v>3</v>
      </c>
      <c r="M3186" s="18">
        <f t="shared" si="982"/>
        <v>3455.86</v>
      </c>
      <c r="T3186" t="str">
        <f t="shared" si="983"/>
        <v>Completed</v>
      </c>
      <c r="U3186" t="str">
        <f t="shared" si="984"/>
        <v>Yes</v>
      </c>
      <c r="V3186" t="str">
        <f t="shared" si="985"/>
        <v>No</v>
      </c>
      <c r="X3186">
        <f t="shared" si="986"/>
        <v>558</v>
      </c>
      <c r="Y3186">
        <f t="shared" si="987"/>
        <v>430</v>
      </c>
      <c r="Z3186" s="18">
        <f t="shared" si="988"/>
        <v>2759712.3299794244</v>
      </c>
      <c r="AA3186" s="18">
        <f t="shared" si="989"/>
        <v>330643.50635802455</v>
      </c>
      <c r="AB3186" s="17">
        <f t="shared" si="990"/>
        <v>3.8641711229946525</v>
      </c>
      <c r="AC3186" s="2" t="s">
        <v>128</v>
      </c>
      <c r="AD3186" s="2" t="s">
        <v>19</v>
      </c>
      <c r="AE3186" t="str">
        <f t="shared" si="991"/>
        <v>Electronics</v>
      </c>
      <c r="AF3186" t="str">
        <f t="shared" si="992"/>
        <v>Electronics</v>
      </c>
      <c r="AG3186" t="str" cm="1">
        <f t="array" ref="AG3186">INDEX(AD:AD,ROW())</f>
        <v>Electronics</v>
      </c>
      <c r="AH3186">
        <f t="shared" si="1000"/>
        <v>48</v>
      </c>
      <c r="AI3186" t="str">
        <f t="shared" si="993"/>
        <v>Electronics</v>
      </c>
      <c r="AK3186">
        <f t="shared" si="994"/>
        <v>2023</v>
      </c>
      <c r="AL3186">
        <f t="shared" si="995"/>
        <v>3</v>
      </c>
      <c r="AM3186">
        <f t="shared" si="996"/>
        <v>22</v>
      </c>
      <c r="AN3186">
        <f t="shared" si="997"/>
        <v>4</v>
      </c>
      <c r="AO3186" t="str">
        <f t="shared" si="998"/>
        <v>Weekday</v>
      </c>
      <c r="AR3186" s="20">
        <f t="shared" si="999"/>
        <v>0</v>
      </c>
    </row>
    <row r="3187" spans="1:44" x14ac:dyDescent="0.35">
      <c r="A3187" t="str">
        <f t="shared" si="981"/>
        <v>CUST3186</v>
      </c>
      <c r="B3187" s="2" t="s">
        <v>3523</v>
      </c>
      <c r="C3187" s="4">
        <v>45822</v>
      </c>
      <c r="D3187" s="2" t="s">
        <v>738</v>
      </c>
      <c r="E3187" t="s">
        <v>5052</v>
      </c>
      <c r="F3187" s="2" t="s">
        <v>23</v>
      </c>
      <c r="G3187" s="2" t="s">
        <v>65</v>
      </c>
      <c r="H3187" s="2">
        <v>2</v>
      </c>
      <c r="I3187" s="19">
        <v>450.26903299203627</v>
      </c>
      <c r="J3187" s="2" t="s">
        <v>20</v>
      </c>
      <c r="K3187" s="2" t="s">
        <v>16</v>
      </c>
      <c r="L3187" s="2">
        <v>3</v>
      </c>
      <c r="M3187" s="18">
        <f t="shared" si="982"/>
        <v>900.53806598407255</v>
      </c>
      <c r="T3187" t="str">
        <f t="shared" si="983"/>
        <v>Completed</v>
      </c>
      <c r="U3187" t="str">
        <f t="shared" si="984"/>
        <v>No</v>
      </c>
      <c r="V3187" t="str">
        <f t="shared" si="985"/>
        <v>No</v>
      </c>
      <c r="X3187">
        <f t="shared" si="986"/>
        <v>573</v>
      </c>
      <c r="Y3187">
        <f t="shared" si="987"/>
        <v>450</v>
      </c>
      <c r="Z3187" s="18">
        <f t="shared" si="988"/>
        <v>594714.6477588166</v>
      </c>
      <c r="AA3187" s="18">
        <f t="shared" si="989"/>
        <v>60882.938065984097</v>
      </c>
      <c r="AB3187" s="17">
        <f t="shared" si="990"/>
        <v>3.804733727810651</v>
      </c>
      <c r="AC3187" s="2" t="s">
        <v>65</v>
      </c>
      <c r="AD3187" s="2" t="s">
        <v>23</v>
      </c>
      <c r="AE3187" t="str">
        <f t="shared" si="991"/>
        <v>Books</v>
      </c>
      <c r="AF3187" t="str">
        <f t="shared" si="992"/>
        <v>Books</v>
      </c>
      <c r="AG3187" t="str" cm="1">
        <f t="array" ref="AG3187">INDEX(AD:AD,ROW())</f>
        <v>Books</v>
      </c>
      <c r="AH3187">
        <f t="shared" si="1000"/>
        <v>19</v>
      </c>
      <c r="AI3187" t="str">
        <f t="shared" si="993"/>
        <v>Books</v>
      </c>
      <c r="AK3187">
        <f t="shared" si="994"/>
        <v>2025</v>
      </c>
      <c r="AL3187">
        <f t="shared" si="995"/>
        <v>6</v>
      </c>
      <c r="AM3187">
        <f t="shared" si="996"/>
        <v>14</v>
      </c>
      <c r="AN3187">
        <f t="shared" si="997"/>
        <v>7</v>
      </c>
      <c r="AO3187" t="str">
        <f t="shared" si="998"/>
        <v>Weekend</v>
      </c>
      <c r="AR3187" s="20">
        <f t="shared" si="999"/>
        <v>0</v>
      </c>
    </row>
    <row r="3188" spans="1:44" x14ac:dyDescent="0.35">
      <c r="A3188" t="str">
        <f t="shared" si="981"/>
        <v>CUST3187</v>
      </c>
      <c r="B3188" s="2" t="s">
        <v>3524</v>
      </c>
      <c r="C3188" s="4">
        <v>45498</v>
      </c>
      <c r="D3188" s="2" t="s">
        <v>92</v>
      </c>
      <c r="E3188" t="s">
        <v>5055</v>
      </c>
      <c r="F3188" s="2" t="s">
        <v>13</v>
      </c>
      <c r="G3188" s="2" t="s">
        <v>34</v>
      </c>
      <c r="H3188" s="2">
        <v>1</v>
      </c>
      <c r="I3188" s="19">
        <v>1893.69</v>
      </c>
      <c r="J3188" s="2" t="s">
        <v>15</v>
      </c>
      <c r="K3188" s="2" t="s">
        <v>16</v>
      </c>
      <c r="L3188" s="2">
        <v>5</v>
      </c>
      <c r="M3188" s="18">
        <f t="shared" si="982"/>
        <v>1893.69</v>
      </c>
      <c r="T3188" t="str">
        <f t="shared" si="983"/>
        <v>Completed</v>
      </c>
      <c r="U3188" t="str">
        <f t="shared" si="984"/>
        <v>Yes</v>
      </c>
      <c r="V3188" t="str">
        <f t="shared" si="985"/>
        <v>No</v>
      </c>
      <c r="X3188">
        <f t="shared" si="986"/>
        <v>567</v>
      </c>
      <c r="Y3188">
        <f t="shared" si="987"/>
        <v>440</v>
      </c>
      <c r="Z3188" s="18">
        <f t="shared" si="988"/>
        <v>1463424.4009529033</v>
      </c>
      <c r="AA3188" s="18">
        <f t="shared" si="989"/>
        <v>118285.78776560788</v>
      </c>
      <c r="AB3188" s="17">
        <f t="shared" si="990"/>
        <v>3.8140589569160999</v>
      </c>
      <c r="AC3188" s="2" t="s">
        <v>34</v>
      </c>
      <c r="AD3188" s="2" t="s">
        <v>13</v>
      </c>
      <c r="AE3188" t="str">
        <f t="shared" si="991"/>
        <v>Home &amp; Kitchen</v>
      </c>
      <c r="AF3188" t="str">
        <f t="shared" si="992"/>
        <v>Home &amp; Kitchen</v>
      </c>
      <c r="AG3188" t="str" cm="1">
        <f t="array" ref="AG3188">INDEX(AD:AD,ROW())</f>
        <v>Home &amp; Kitchen</v>
      </c>
      <c r="AH3188">
        <f t="shared" si="1000"/>
        <v>7</v>
      </c>
      <c r="AI3188" t="str">
        <f t="shared" si="993"/>
        <v>Home &amp; Kitchen</v>
      </c>
      <c r="AK3188">
        <f t="shared" si="994"/>
        <v>2024</v>
      </c>
      <c r="AL3188">
        <f t="shared" si="995"/>
        <v>7</v>
      </c>
      <c r="AM3188">
        <f t="shared" si="996"/>
        <v>25</v>
      </c>
      <c r="AN3188">
        <f t="shared" si="997"/>
        <v>5</v>
      </c>
      <c r="AO3188" t="str">
        <f t="shared" si="998"/>
        <v>Weekday</v>
      </c>
      <c r="AR3188" s="20">
        <f t="shared" si="999"/>
        <v>0</v>
      </c>
    </row>
    <row r="3189" spans="1:44" x14ac:dyDescent="0.35">
      <c r="A3189" t="str">
        <f t="shared" si="981"/>
        <v>CUST3188</v>
      </c>
      <c r="B3189" s="2" t="s">
        <v>3525</v>
      </c>
      <c r="C3189" s="4">
        <v>44941</v>
      </c>
      <c r="D3189" s="2" t="s">
        <v>296</v>
      </c>
      <c r="E3189" t="s">
        <v>5048</v>
      </c>
      <c r="F3189" s="2" t="s">
        <v>19</v>
      </c>
      <c r="G3189" s="2" t="s">
        <v>5040</v>
      </c>
      <c r="H3189" s="2">
        <v>1</v>
      </c>
      <c r="I3189" s="19">
        <v>2110.1999999999998</v>
      </c>
      <c r="J3189" s="2" t="s">
        <v>50</v>
      </c>
      <c r="K3189" s="2" t="s">
        <v>103</v>
      </c>
      <c r="L3189" s="2">
        <v>4</v>
      </c>
      <c r="M3189" s="18">
        <f t="shared" si="982"/>
        <v>2110.1999999999998</v>
      </c>
      <c r="T3189" t="str">
        <f t="shared" si="983"/>
        <v>Lost Sale</v>
      </c>
      <c r="U3189" t="str">
        <f t="shared" si="984"/>
        <v>No</v>
      </c>
      <c r="V3189" t="str">
        <f t="shared" si="985"/>
        <v>Yes</v>
      </c>
      <c r="X3189">
        <f t="shared" si="986"/>
        <v>590</v>
      </c>
      <c r="Y3189">
        <f t="shared" si="987"/>
        <v>451</v>
      </c>
      <c r="Z3189" s="18">
        <f t="shared" si="988"/>
        <v>2759712.3299794244</v>
      </c>
      <c r="AA3189" s="18">
        <f t="shared" si="989"/>
        <v>330643.50635802455</v>
      </c>
      <c r="AB3189" s="17">
        <f t="shared" si="990"/>
        <v>3.8641711229946525</v>
      </c>
      <c r="AC3189" s="2" t="s">
        <v>5040</v>
      </c>
      <c r="AD3189" s="2" t="s">
        <v>19</v>
      </c>
      <c r="AE3189" t="str">
        <f t="shared" si="991"/>
        <v>Electronics</v>
      </c>
      <c r="AF3189" t="str">
        <f t="shared" si="992"/>
        <v>Electronics</v>
      </c>
      <c r="AG3189" t="str" cm="1">
        <f t="array" ref="AG3189">INDEX(AD:AD,ROW())</f>
        <v>Electronics</v>
      </c>
      <c r="AH3189">
        <f t="shared" si="1000"/>
        <v>13</v>
      </c>
      <c r="AI3189" t="str">
        <f t="shared" si="993"/>
        <v>Electronics</v>
      </c>
      <c r="AK3189">
        <f t="shared" si="994"/>
        <v>2023</v>
      </c>
      <c r="AL3189">
        <f t="shared" si="995"/>
        <v>1</v>
      </c>
      <c r="AM3189">
        <f t="shared" si="996"/>
        <v>15</v>
      </c>
      <c r="AN3189">
        <f t="shared" si="997"/>
        <v>1</v>
      </c>
      <c r="AO3189" t="str">
        <f t="shared" si="998"/>
        <v>Weekend</v>
      </c>
      <c r="AR3189" s="20">
        <f t="shared" si="999"/>
        <v>1</v>
      </c>
    </row>
    <row r="3190" spans="1:44" x14ac:dyDescent="0.35">
      <c r="A3190" t="str">
        <f t="shared" si="981"/>
        <v>CUST3189</v>
      </c>
      <c r="B3190" s="2" t="s">
        <v>3526</v>
      </c>
      <c r="C3190" s="4">
        <v>45630</v>
      </c>
      <c r="D3190" s="2" t="s">
        <v>679</v>
      </c>
      <c r="E3190" t="s">
        <v>5048</v>
      </c>
      <c r="F3190" s="2" t="s">
        <v>13</v>
      </c>
      <c r="G3190" s="2" t="s">
        <v>37</v>
      </c>
      <c r="H3190" s="2">
        <v>2</v>
      </c>
      <c r="I3190" s="19">
        <v>857.01</v>
      </c>
      <c r="J3190" s="2" t="s">
        <v>15</v>
      </c>
      <c r="K3190" s="2" t="s">
        <v>16</v>
      </c>
      <c r="L3190" s="2">
        <v>4</v>
      </c>
      <c r="M3190" s="18">
        <f t="shared" si="982"/>
        <v>1714.02</v>
      </c>
      <c r="T3190" t="str">
        <f t="shared" si="983"/>
        <v>Completed</v>
      </c>
      <c r="U3190" t="str">
        <f t="shared" si="984"/>
        <v>Yes</v>
      </c>
      <c r="V3190" t="str">
        <f t="shared" si="985"/>
        <v>No</v>
      </c>
      <c r="X3190">
        <f t="shared" si="986"/>
        <v>590</v>
      </c>
      <c r="Y3190">
        <f t="shared" si="987"/>
        <v>451</v>
      </c>
      <c r="Z3190" s="18">
        <f t="shared" si="988"/>
        <v>1463424.4009529033</v>
      </c>
      <c r="AA3190" s="18">
        <f t="shared" si="989"/>
        <v>118285.78776560788</v>
      </c>
      <c r="AB3190" s="17">
        <f t="shared" si="990"/>
        <v>3.8140589569160999</v>
      </c>
      <c r="AC3190" s="2" t="s">
        <v>37</v>
      </c>
      <c r="AD3190" s="2" t="s">
        <v>13</v>
      </c>
      <c r="AE3190" t="str">
        <f t="shared" si="991"/>
        <v>Home &amp; Kitchen</v>
      </c>
      <c r="AF3190" t="str">
        <f t="shared" si="992"/>
        <v>Home &amp; Kitchen</v>
      </c>
      <c r="AG3190" t="str" cm="1">
        <f t="array" ref="AG3190">INDEX(AD:AD,ROW())</f>
        <v>Home &amp; Kitchen</v>
      </c>
      <c r="AH3190">
        <f t="shared" si="1000"/>
        <v>8</v>
      </c>
      <c r="AI3190" t="str">
        <f t="shared" si="993"/>
        <v>Home &amp; Kitchen</v>
      </c>
      <c r="AK3190">
        <f t="shared" si="994"/>
        <v>2024</v>
      </c>
      <c r="AL3190">
        <f t="shared" si="995"/>
        <v>12</v>
      </c>
      <c r="AM3190">
        <f t="shared" si="996"/>
        <v>4</v>
      </c>
      <c r="AN3190">
        <f t="shared" si="997"/>
        <v>4</v>
      </c>
      <c r="AO3190" t="str">
        <f t="shared" si="998"/>
        <v>Weekday</v>
      </c>
      <c r="AR3190" s="20">
        <f t="shared" si="999"/>
        <v>0</v>
      </c>
    </row>
    <row r="3191" spans="1:44" x14ac:dyDescent="0.35">
      <c r="A3191" t="str">
        <f t="shared" si="981"/>
        <v>CUST3190</v>
      </c>
      <c r="B3191" s="2" t="s">
        <v>3527</v>
      </c>
      <c r="C3191" s="4">
        <v>45112</v>
      </c>
      <c r="D3191" s="2" t="s">
        <v>287</v>
      </c>
      <c r="E3191" t="s">
        <v>5049</v>
      </c>
      <c r="F3191" s="2" t="s">
        <v>42</v>
      </c>
      <c r="G3191" s="2" t="s">
        <v>43</v>
      </c>
      <c r="H3191" s="2">
        <v>1</v>
      </c>
      <c r="I3191" s="19">
        <v>1301.8900000000001</v>
      </c>
      <c r="J3191" s="2" t="s">
        <v>15</v>
      </c>
      <c r="K3191" s="2" t="s">
        <v>31</v>
      </c>
      <c r="L3191" s="2">
        <v>5</v>
      </c>
      <c r="M3191" s="18">
        <f t="shared" si="982"/>
        <v>1301.8900000000001</v>
      </c>
      <c r="T3191" t="str">
        <f t="shared" si="983"/>
        <v>Pending</v>
      </c>
      <c r="U3191" t="str">
        <f t="shared" si="984"/>
        <v>No</v>
      </c>
      <c r="V3191" t="str">
        <f t="shared" si="985"/>
        <v>Yes</v>
      </c>
      <c r="X3191">
        <f t="shared" si="986"/>
        <v>595</v>
      </c>
      <c r="Y3191">
        <f t="shared" si="987"/>
        <v>444</v>
      </c>
      <c r="Z3191" s="18">
        <f t="shared" si="988"/>
        <v>1098537.4901531704</v>
      </c>
      <c r="AA3191" s="18">
        <f t="shared" si="989"/>
        <v>96724.388030634553</v>
      </c>
      <c r="AB3191" s="17">
        <f t="shared" si="990"/>
        <v>3.9001122334455669</v>
      </c>
      <c r="AC3191" s="2" t="s">
        <v>43</v>
      </c>
      <c r="AD3191" s="2" t="s">
        <v>42</v>
      </c>
      <c r="AE3191" t="str">
        <f t="shared" si="991"/>
        <v>Beauty</v>
      </c>
      <c r="AF3191" t="str">
        <f t="shared" si="992"/>
        <v>Beauty</v>
      </c>
      <c r="AG3191" t="str" cm="1">
        <f t="array" ref="AG3191">INDEX(AD:AD,ROW())</f>
        <v>Beauty</v>
      </c>
      <c r="AH3191">
        <f t="shared" si="1000"/>
        <v>10</v>
      </c>
      <c r="AI3191" t="str">
        <f t="shared" si="993"/>
        <v>Beauty</v>
      </c>
      <c r="AK3191">
        <f t="shared" si="994"/>
        <v>2023</v>
      </c>
      <c r="AL3191">
        <f t="shared" si="995"/>
        <v>7</v>
      </c>
      <c r="AM3191">
        <f t="shared" si="996"/>
        <v>5</v>
      </c>
      <c r="AN3191">
        <f t="shared" si="997"/>
        <v>4</v>
      </c>
      <c r="AO3191" t="str">
        <f t="shared" si="998"/>
        <v>Weekday</v>
      </c>
      <c r="AR3191" s="20">
        <f t="shared" si="999"/>
        <v>0</v>
      </c>
    </row>
    <row r="3192" spans="1:44" x14ac:dyDescent="0.35">
      <c r="A3192" t="str">
        <f t="shared" si="981"/>
        <v>CUST3191</v>
      </c>
      <c r="B3192" s="2" t="s">
        <v>3528</v>
      </c>
      <c r="C3192" s="4">
        <v>45742</v>
      </c>
      <c r="D3192" s="2" t="s">
        <v>242</v>
      </c>
      <c r="E3192" t="s">
        <v>5052</v>
      </c>
      <c r="F3192" s="2" t="s">
        <v>13</v>
      </c>
      <c r="G3192" s="2" t="s">
        <v>5045</v>
      </c>
      <c r="H3192" s="2">
        <v>1</v>
      </c>
      <c r="I3192" s="19">
        <v>1222.1300000000001</v>
      </c>
      <c r="J3192" s="2" t="s">
        <v>50</v>
      </c>
      <c r="K3192" s="2" t="s">
        <v>16</v>
      </c>
      <c r="L3192" s="2">
        <v>4</v>
      </c>
      <c r="M3192" s="18">
        <f t="shared" si="982"/>
        <v>1222.1300000000001</v>
      </c>
      <c r="T3192" t="str">
        <f t="shared" si="983"/>
        <v>Completed</v>
      </c>
      <c r="U3192" t="str">
        <f t="shared" si="984"/>
        <v>Yes</v>
      </c>
      <c r="V3192" t="str">
        <f t="shared" si="985"/>
        <v>No</v>
      </c>
      <c r="X3192">
        <f t="shared" si="986"/>
        <v>573</v>
      </c>
      <c r="Y3192">
        <f t="shared" si="987"/>
        <v>450</v>
      </c>
      <c r="Z3192" s="18">
        <f t="shared" si="988"/>
        <v>1463424.4009529033</v>
      </c>
      <c r="AA3192" s="18">
        <f t="shared" si="989"/>
        <v>118285.78776560788</v>
      </c>
      <c r="AB3192" s="17">
        <f t="shared" si="990"/>
        <v>3.8140589569160999</v>
      </c>
      <c r="AC3192" s="2" t="s">
        <v>5045</v>
      </c>
      <c r="AD3192" s="2" t="s">
        <v>13</v>
      </c>
      <c r="AE3192" t="str">
        <f t="shared" si="991"/>
        <v>Home &amp; Kitchen</v>
      </c>
      <c r="AF3192" t="str">
        <f t="shared" si="992"/>
        <v>Home &amp; Kitchen</v>
      </c>
      <c r="AG3192" t="str" cm="1">
        <f t="array" ref="AG3192">INDEX(AD:AD,ROW())</f>
        <v>Home &amp; Kitchen</v>
      </c>
      <c r="AH3192">
        <f t="shared" si="1000"/>
        <v>76</v>
      </c>
      <c r="AI3192" t="str">
        <f t="shared" si="993"/>
        <v>Home &amp; Kitchen</v>
      </c>
      <c r="AK3192">
        <f t="shared" si="994"/>
        <v>2025</v>
      </c>
      <c r="AL3192">
        <f t="shared" si="995"/>
        <v>3</v>
      </c>
      <c r="AM3192">
        <f t="shared" si="996"/>
        <v>26</v>
      </c>
      <c r="AN3192">
        <f t="shared" si="997"/>
        <v>4</v>
      </c>
      <c r="AO3192" t="str">
        <f t="shared" si="998"/>
        <v>Weekday</v>
      </c>
      <c r="AR3192" s="20">
        <f t="shared" si="999"/>
        <v>0</v>
      </c>
    </row>
    <row r="3193" spans="1:44" x14ac:dyDescent="0.35">
      <c r="A3193" t="str">
        <f t="shared" si="981"/>
        <v>CUST3192</v>
      </c>
      <c r="B3193" s="2" t="s">
        <v>3529</v>
      </c>
      <c r="C3193" s="4">
        <v>45041</v>
      </c>
      <c r="D3193" s="2" t="s">
        <v>1106</v>
      </c>
      <c r="E3193" t="s">
        <v>5053</v>
      </c>
      <c r="F3193" s="2" t="s">
        <v>13</v>
      </c>
      <c r="G3193" s="2" t="s">
        <v>34</v>
      </c>
      <c r="H3193" s="2">
        <v>3</v>
      </c>
      <c r="I3193" s="19">
        <v>1225.6500000000001</v>
      </c>
      <c r="J3193" s="2" t="s">
        <v>50</v>
      </c>
      <c r="K3193" s="2" t="s">
        <v>16</v>
      </c>
      <c r="L3193" s="2">
        <v>1</v>
      </c>
      <c r="M3193" s="18">
        <f t="shared" si="982"/>
        <v>3676.9500000000003</v>
      </c>
      <c r="T3193" t="str">
        <f t="shared" si="983"/>
        <v>Completed</v>
      </c>
      <c r="U3193" t="str">
        <f t="shared" si="984"/>
        <v>Yes</v>
      </c>
      <c r="V3193" t="str">
        <f t="shared" si="985"/>
        <v>No</v>
      </c>
      <c r="X3193">
        <f t="shared" si="986"/>
        <v>559</v>
      </c>
      <c r="Y3193">
        <f t="shared" si="987"/>
        <v>408</v>
      </c>
      <c r="Z3193" s="18">
        <f t="shared" si="988"/>
        <v>1463424.4009529033</v>
      </c>
      <c r="AA3193" s="18">
        <f t="shared" si="989"/>
        <v>118285.78776560788</v>
      </c>
      <c r="AB3193" s="17">
        <f t="shared" si="990"/>
        <v>3.8140589569160999</v>
      </c>
      <c r="AC3193" s="2" t="s">
        <v>34</v>
      </c>
      <c r="AD3193" s="2" t="s">
        <v>13</v>
      </c>
      <c r="AE3193" t="str">
        <f t="shared" si="991"/>
        <v>Home &amp; Kitchen</v>
      </c>
      <c r="AF3193" t="str">
        <f t="shared" si="992"/>
        <v>Home &amp; Kitchen</v>
      </c>
      <c r="AG3193" t="str" cm="1">
        <f t="array" ref="AG3193">INDEX(AD:AD,ROW())</f>
        <v>Home &amp; Kitchen</v>
      </c>
      <c r="AH3193">
        <f t="shared" si="1000"/>
        <v>7</v>
      </c>
      <c r="AI3193" t="str">
        <f t="shared" si="993"/>
        <v>Home &amp; Kitchen</v>
      </c>
      <c r="AK3193">
        <f t="shared" si="994"/>
        <v>2023</v>
      </c>
      <c r="AL3193">
        <f t="shared" si="995"/>
        <v>4</v>
      </c>
      <c r="AM3193">
        <f t="shared" si="996"/>
        <v>25</v>
      </c>
      <c r="AN3193">
        <f t="shared" si="997"/>
        <v>3</v>
      </c>
      <c r="AO3193" t="str">
        <f t="shared" si="998"/>
        <v>Weekday</v>
      </c>
      <c r="AR3193" s="20">
        <f t="shared" si="999"/>
        <v>0</v>
      </c>
    </row>
    <row r="3194" spans="1:44" x14ac:dyDescent="0.35">
      <c r="A3194" t="str">
        <f t="shared" si="981"/>
        <v>CUST3193</v>
      </c>
      <c r="B3194" s="2" t="s">
        <v>3530</v>
      </c>
      <c r="C3194" s="4">
        <v>44939</v>
      </c>
      <c r="D3194" s="2" t="s">
        <v>1544</v>
      </c>
      <c r="E3194" t="s">
        <v>5051</v>
      </c>
      <c r="F3194" s="2" t="s">
        <v>13</v>
      </c>
      <c r="G3194" s="2" t="s">
        <v>95</v>
      </c>
      <c r="H3194" s="2">
        <v>1</v>
      </c>
      <c r="I3194" s="19">
        <v>314.08</v>
      </c>
      <c r="J3194" s="2" t="s">
        <v>20</v>
      </c>
      <c r="K3194" s="2" t="s">
        <v>16</v>
      </c>
      <c r="L3194" s="2">
        <v>4</v>
      </c>
      <c r="M3194" s="18">
        <f t="shared" si="982"/>
        <v>314.08</v>
      </c>
      <c r="T3194" t="str">
        <f t="shared" si="983"/>
        <v>Completed</v>
      </c>
      <c r="U3194" t="str">
        <f t="shared" si="984"/>
        <v>No</v>
      </c>
      <c r="V3194" t="str">
        <f t="shared" si="985"/>
        <v>No</v>
      </c>
      <c r="X3194">
        <f t="shared" si="986"/>
        <v>619</v>
      </c>
      <c r="Y3194">
        <f t="shared" si="987"/>
        <v>468</v>
      </c>
      <c r="Z3194" s="18">
        <f t="shared" si="988"/>
        <v>1463424.4009529033</v>
      </c>
      <c r="AA3194" s="18">
        <f t="shared" si="989"/>
        <v>118285.78776560788</v>
      </c>
      <c r="AB3194" s="17">
        <f t="shared" si="990"/>
        <v>3.8140589569160999</v>
      </c>
      <c r="AC3194" s="2" t="s">
        <v>95</v>
      </c>
      <c r="AD3194" s="2" t="s">
        <v>13</v>
      </c>
      <c r="AE3194" t="str">
        <f t="shared" si="991"/>
        <v>Home &amp; Kitchen</v>
      </c>
      <c r="AF3194" t="str">
        <f t="shared" si="992"/>
        <v>Home &amp; Kitchen</v>
      </c>
      <c r="AG3194" t="str" cm="1">
        <f t="array" ref="AG3194">INDEX(AD:AD,ROW())</f>
        <v>Home &amp; Kitchen</v>
      </c>
      <c r="AH3194">
        <f t="shared" si="1000"/>
        <v>32</v>
      </c>
      <c r="AI3194" t="str">
        <f t="shared" si="993"/>
        <v>Home &amp; Kitchen</v>
      </c>
      <c r="AK3194">
        <f t="shared" si="994"/>
        <v>2023</v>
      </c>
      <c r="AL3194">
        <f t="shared" si="995"/>
        <v>1</v>
      </c>
      <c r="AM3194">
        <f t="shared" si="996"/>
        <v>13</v>
      </c>
      <c r="AN3194">
        <f t="shared" si="997"/>
        <v>6</v>
      </c>
      <c r="AO3194" t="str">
        <f t="shared" si="998"/>
        <v>Weekday</v>
      </c>
      <c r="AR3194" s="20">
        <f t="shared" si="999"/>
        <v>0</v>
      </c>
    </row>
    <row r="3195" spans="1:44" x14ac:dyDescent="0.35">
      <c r="A3195" t="str">
        <f t="shared" si="981"/>
        <v>CUST3194</v>
      </c>
      <c r="B3195" s="2" t="s">
        <v>3531</v>
      </c>
      <c r="C3195" s="4">
        <v>45718</v>
      </c>
      <c r="D3195" s="2" t="s">
        <v>152</v>
      </c>
      <c r="E3195" t="s">
        <v>5054</v>
      </c>
      <c r="F3195" s="2" t="s">
        <v>23</v>
      </c>
      <c r="G3195" s="2" t="s">
        <v>46</v>
      </c>
      <c r="H3195" s="2">
        <v>1</v>
      </c>
      <c r="I3195" s="19">
        <v>539.32000000000005</v>
      </c>
      <c r="J3195" s="2" t="s">
        <v>50</v>
      </c>
      <c r="K3195" s="2" t="s">
        <v>16</v>
      </c>
      <c r="L3195" s="2">
        <v>3</v>
      </c>
      <c r="M3195" s="18">
        <f t="shared" si="982"/>
        <v>539.32000000000005</v>
      </c>
      <c r="T3195" t="str">
        <f t="shared" si="983"/>
        <v>Completed</v>
      </c>
      <c r="U3195" t="str">
        <f t="shared" si="984"/>
        <v>No</v>
      </c>
      <c r="V3195" t="str">
        <f t="shared" si="985"/>
        <v>No</v>
      </c>
      <c r="X3195">
        <f t="shared" si="986"/>
        <v>558</v>
      </c>
      <c r="Y3195">
        <f t="shared" si="987"/>
        <v>430</v>
      </c>
      <c r="Z3195" s="18">
        <f t="shared" si="988"/>
        <v>594714.6477588166</v>
      </c>
      <c r="AA3195" s="18">
        <f t="shared" si="989"/>
        <v>60882.938065984097</v>
      </c>
      <c r="AB3195" s="17">
        <f t="shared" si="990"/>
        <v>3.804733727810651</v>
      </c>
      <c r="AC3195" s="2" t="s">
        <v>46</v>
      </c>
      <c r="AD3195" s="2" t="s">
        <v>23</v>
      </c>
      <c r="AE3195" t="str">
        <f t="shared" si="991"/>
        <v>Books</v>
      </c>
      <c r="AF3195" t="str">
        <f t="shared" si="992"/>
        <v>Books</v>
      </c>
      <c r="AG3195" t="str" cm="1">
        <f t="array" ref="AG3195">INDEX(AD:AD,ROW())</f>
        <v>Books</v>
      </c>
      <c r="AH3195">
        <f t="shared" si="1000"/>
        <v>11</v>
      </c>
      <c r="AI3195" t="str">
        <f t="shared" si="993"/>
        <v>Books</v>
      </c>
      <c r="AK3195">
        <f t="shared" si="994"/>
        <v>2025</v>
      </c>
      <c r="AL3195">
        <f t="shared" si="995"/>
        <v>3</v>
      </c>
      <c r="AM3195">
        <f t="shared" si="996"/>
        <v>2</v>
      </c>
      <c r="AN3195">
        <f t="shared" si="997"/>
        <v>1</v>
      </c>
      <c r="AO3195" t="str">
        <f t="shared" si="998"/>
        <v>Weekend</v>
      </c>
      <c r="AR3195" s="20">
        <f t="shared" si="999"/>
        <v>0</v>
      </c>
    </row>
    <row r="3196" spans="1:44" x14ac:dyDescent="0.35">
      <c r="A3196" t="str">
        <f t="shared" si="981"/>
        <v>CUST3195</v>
      </c>
      <c r="B3196" s="2" t="s">
        <v>3532</v>
      </c>
      <c r="C3196" s="4">
        <v>45234</v>
      </c>
      <c r="D3196" s="2" t="s">
        <v>59</v>
      </c>
      <c r="E3196" t="s">
        <v>5054</v>
      </c>
      <c r="F3196" s="2" t="s">
        <v>29</v>
      </c>
      <c r="G3196" s="2" t="s">
        <v>30</v>
      </c>
      <c r="H3196" s="2">
        <v>1</v>
      </c>
      <c r="I3196" s="19">
        <v>501.68</v>
      </c>
      <c r="J3196" s="2" t="s">
        <v>20</v>
      </c>
      <c r="K3196" s="2" t="s">
        <v>16</v>
      </c>
      <c r="L3196" s="2">
        <v>2</v>
      </c>
      <c r="M3196" s="18">
        <f t="shared" si="982"/>
        <v>501.68</v>
      </c>
      <c r="T3196" t="str">
        <f t="shared" si="983"/>
        <v>Completed</v>
      </c>
      <c r="U3196" t="str">
        <f t="shared" si="984"/>
        <v>No</v>
      </c>
      <c r="V3196" t="str">
        <f t="shared" si="985"/>
        <v>No</v>
      </c>
      <c r="X3196">
        <f t="shared" si="986"/>
        <v>558</v>
      </c>
      <c r="Y3196">
        <f t="shared" si="987"/>
        <v>430</v>
      </c>
      <c r="Z3196" s="18">
        <f t="shared" si="988"/>
        <v>1892867.2841657216</v>
      </c>
      <c r="AA3196" s="18">
        <f t="shared" si="989"/>
        <v>199432.98236095349</v>
      </c>
      <c r="AB3196" s="17">
        <f t="shared" si="990"/>
        <v>3.8949824970828471</v>
      </c>
      <c r="AC3196" s="2" t="s">
        <v>30</v>
      </c>
      <c r="AD3196" s="2" t="s">
        <v>29</v>
      </c>
      <c r="AE3196" t="str">
        <f t="shared" si="991"/>
        <v>Fashion</v>
      </c>
      <c r="AF3196" t="str">
        <f t="shared" si="992"/>
        <v>Fashion</v>
      </c>
      <c r="AG3196" t="str" cm="1">
        <f t="array" ref="AG3196">INDEX(AD:AD,ROW())</f>
        <v>Fashion</v>
      </c>
      <c r="AH3196">
        <f t="shared" si="1000"/>
        <v>6</v>
      </c>
      <c r="AI3196" t="str">
        <f t="shared" si="993"/>
        <v>Fashion</v>
      </c>
      <c r="AK3196">
        <f t="shared" si="994"/>
        <v>2023</v>
      </c>
      <c r="AL3196">
        <f t="shared" si="995"/>
        <v>11</v>
      </c>
      <c r="AM3196">
        <f t="shared" si="996"/>
        <v>4</v>
      </c>
      <c r="AN3196">
        <f t="shared" si="997"/>
        <v>7</v>
      </c>
      <c r="AO3196" t="str">
        <f t="shared" si="998"/>
        <v>Weekend</v>
      </c>
      <c r="AR3196" s="20">
        <f t="shared" si="999"/>
        <v>0</v>
      </c>
    </row>
    <row r="3197" spans="1:44" x14ac:dyDescent="0.35">
      <c r="A3197" t="str">
        <f t="shared" si="981"/>
        <v>CUST3196</v>
      </c>
      <c r="B3197" s="2" t="s">
        <v>3533</v>
      </c>
      <c r="C3197" s="4">
        <v>45812</v>
      </c>
      <c r="D3197" s="2" t="s">
        <v>398</v>
      </c>
      <c r="E3197" t="s">
        <v>5054</v>
      </c>
      <c r="F3197" s="2" t="s">
        <v>13</v>
      </c>
      <c r="G3197" s="2" t="s">
        <v>5045</v>
      </c>
      <c r="H3197" s="2">
        <v>1</v>
      </c>
      <c r="I3197" s="19">
        <v>275.63</v>
      </c>
      <c r="J3197" s="2" t="s">
        <v>50</v>
      </c>
      <c r="K3197" s="2" t="s">
        <v>16</v>
      </c>
      <c r="L3197" s="2">
        <v>4</v>
      </c>
      <c r="M3197" s="18">
        <f t="shared" si="982"/>
        <v>275.63</v>
      </c>
      <c r="T3197" t="str">
        <f t="shared" si="983"/>
        <v>Completed</v>
      </c>
      <c r="U3197" t="str">
        <f t="shared" si="984"/>
        <v>No</v>
      </c>
      <c r="V3197" t="str">
        <f t="shared" si="985"/>
        <v>No</v>
      </c>
      <c r="X3197">
        <f t="shared" si="986"/>
        <v>558</v>
      </c>
      <c r="Y3197">
        <f t="shared" si="987"/>
        <v>430</v>
      </c>
      <c r="Z3197" s="18">
        <f t="shared" si="988"/>
        <v>1463424.4009529033</v>
      </c>
      <c r="AA3197" s="18">
        <f t="shared" si="989"/>
        <v>118285.78776560788</v>
      </c>
      <c r="AB3197" s="17">
        <f t="shared" si="990"/>
        <v>3.8140589569160999</v>
      </c>
      <c r="AC3197" s="2" t="s">
        <v>5045</v>
      </c>
      <c r="AD3197" s="2" t="s">
        <v>13</v>
      </c>
      <c r="AE3197" t="str">
        <f t="shared" si="991"/>
        <v>Home &amp; Kitchen</v>
      </c>
      <c r="AF3197" t="str">
        <f t="shared" si="992"/>
        <v>Home &amp; Kitchen</v>
      </c>
      <c r="AG3197" t="str" cm="1">
        <f t="array" ref="AG3197">INDEX(AD:AD,ROW())</f>
        <v>Home &amp; Kitchen</v>
      </c>
      <c r="AH3197">
        <f t="shared" si="1000"/>
        <v>76</v>
      </c>
      <c r="AI3197" t="str">
        <f t="shared" si="993"/>
        <v>Home &amp; Kitchen</v>
      </c>
      <c r="AK3197">
        <f t="shared" si="994"/>
        <v>2025</v>
      </c>
      <c r="AL3197">
        <f t="shared" si="995"/>
        <v>6</v>
      </c>
      <c r="AM3197">
        <f t="shared" si="996"/>
        <v>4</v>
      </c>
      <c r="AN3197">
        <f t="shared" si="997"/>
        <v>4</v>
      </c>
      <c r="AO3197" t="str">
        <f t="shared" si="998"/>
        <v>Weekday</v>
      </c>
      <c r="AR3197" s="20">
        <f t="shared" si="999"/>
        <v>0</v>
      </c>
    </row>
    <row r="3198" spans="1:44" x14ac:dyDescent="0.35">
      <c r="A3198" t="str">
        <f t="shared" si="981"/>
        <v>CUST3197</v>
      </c>
      <c r="B3198" s="2" t="s">
        <v>3534</v>
      </c>
      <c r="C3198" s="4">
        <v>45220</v>
      </c>
      <c r="D3198" s="2" t="s">
        <v>222</v>
      </c>
      <c r="E3198" t="s">
        <v>5051</v>
      </c>
      <c r="F3198" s="2" t="s">
        <v>19</v>
      </c>
      <c r="G3198" s="2" t="s">
        <v>5040</v>
      </c>
      <c r="H3198" s="2">
        <v>3</v>
      </c>
      <c r="I3198" s="19">
        <v>1825.42</v>
      </c>
      <c r="J3198" s="2" t="s">
        <v>5046</v>
      </c>
      <c r="K3198" s="2" t="s">
        <v>16</v>
      </c>
      <c r="L3198" s="2">
        <v>1</v>
      </c>
      <c r="M3198" s="18">
        <f t="shared" si="982"/>
        <v>5476.26</v>
      </c>
      <c r="T3198" t="str">
        <f t="shared" si="983"/>
        <v>Completed</v>
      </c>
      <c r="U3198" t="str">
        <f t="shared" si="984"/>
        <v>Yes</v>
      </c>
      <c r="V3198" t="str">
        <f t="shared" si="985"/>
        <v>No</v>
      </c>
      <c r="X3198">
        <f t="shared" si="986"/>
        <v>619</v>
      </c>
      <c r="Y3198">
        <f t="shared" si="987"/>
        <v>468</v>
      </c>
      <c r="Z3198" s="18">
        <f t="shared" si="988"/>
        <v>2759712.3299794244</v>
      </c>
      <c r="AA3198" s="18">
        <f t="shared" si="989"/>
        <v>330643.50635802455</v>
      </c>
      <c r="AB3198" s="17">
        <f t="shared" si="990"/>
        <v>3.8641711229946525</v>
      </c>
      <c r="AC3198" s="2" t="s">
        <v>5040</v>
      </c>
      <c r="AD3198" s="2" t="s">
        <v>19</v>
      </c>
      <c r="AE3198" t="str">
        <f t="shared" si="991"/>
        <v>Electronics</v>
      </c>
      <c r="AF3198" t="str">
        <f t="shared" si="992"/>
        <v>Electronics</v>
      </c>
      <c r="AG3198" t="str" cm="1">
        <f t="array" ref="AG3198">INDEX(AD:AD,ROW())</f>
        <v>Electronics</v>
      </c>
      <c r="AH3198">
        <f t="shared" si="1000"/>
        <v>13</v>
      </c>
      <c r="AI3198" t="str">
        <f t="shared" si="993"/>
        <v>Electronics</v>
      </c>
      <c r="AK3198">
        <f t="shared" si="994"/>
        <v>2023</v>
      </c>
      <c r="AL3198">
        <f t="shared" si="995"/>
        <v>10</v>
      </c>
      <c r="AM3198">
        <f t="shared" si="996"/>
        <v>21</v>
      </c>
      <c r="AN3198">
        <f t="shared" si="997"/>
        <v>7</v>
      </c>
      <c r="AO3198" t="str">
        <f t="shared" si="998"/>
        <v>Weekend</v>
      </c>
      <c r="AR3198" s="20">
        <f t="shared" si="999"/>
        <v>0</v>
      </c>
    </row>
    <row r="3199" spans="1:44" x14ac:dyDescent="0.35">
      <c r="A3199" t="str">
        <f t="shared" si="981"/>
        <v>CUST3198</v>
      </c>
      <c r="B3199" s="2" t="s">
        <v>3535</v>
      </c>
      <c r="C3199" s="4">
        <v>45200</v>
      </c>
      <c r="D3199" s="2" t="s">
        <v>259</v>
      </c>
      <c r="E3199" t="s">
        <v>5048</v>
      </c>
      <c r="F3199" s="2" t="s">
        <v>29</v>
      </c>
      <c r="G3199" s="2" t="s">
        <v>138</v>
      </c>
      <c r="H3199" s="2">
        <v>2</v>
      </c>
      <c r="I3199" s="19">
        <v>1857.42</v>
      </c>
      <c r="J3199" s="2" t="s">
        <v>20</v>
      </c>
      <c r="K3199" s="2" t="s">
        <v>16</v>
      </c>
      <c r="L3199" s="2">
        <v>5</v>
      </c>
      <c r="M3199" s="18">
        <f t="shared" si="982"/>
        <v>3714.84</v>
      </c>
      <c r="T3199" t="str">
        <f t="shared" si="983"/>
        <v>Completed</v>
      </c>
      <c r="U3199" t="str">
        <f t="shared" si="984"/>
        <v>Yes</v>
      </c>
      <c r="V3199" t="str">
        <f t="shared" si="985"/>
        <v>No</v>
      </c>
      <c r="X3199">
        <f t="shared" si="986"/>
        <v>590</v>
      </c>
      <c r="Y3199">
        <f t="shared" si="987"/>
        <v>451</v>
      </c>
      <c r="Z3199" s="18">
        <f t="shared" si="988"/>
        <v>1892867.2841657216</v>
      </c>
      <c r="AA3199" s="18">
        <f t="shared" si="989"/>
        <v>199432.98236095349</v>
      </c>
      <c r="AB3199" s="17">
        <f t="shared" si="990"/>
        <v>3.8949824970828471</v>
      </c>
      <c r="AC3199" s="2" t="s">
        <v>138</v>
      </c>
      <c r="AD3199" s="2" t="s">
        <v>29</v>
      </c>
      <c r="AE3199" t="str">
        <f t="shared" si="991"/>
        <v>Fashion</v>
      </c>
      <c r="AF3199" t="str">
        <f t="shared" si="992"/>
        <v>Fashion</v>
      </c>
      <c r="AG3199" t="str" cm="1">
        <f t="array" ref="AG3199">INDEX(AD:AD,ROW())</f>
        <v>Fashion</v>
      </c>
      <c r="AH3199">
        <f t="shared" si="1000"/>
        <v>53</v>
      </c>
      <c r="AI3199" t="str">
        <f t="shared" si="993"/>
        <v>Fashion</v>
      </c>
      <c r="AK3199">
        <f t="shared" si="994"/>
        <v>2023</v>
      </c>
      <c r="AL3199">
        <f t="shared" si="995"/>
        <v>10</v>
      </c>
      <c r="AM3199">
        <f t="shared" si="996"/>
        <v>1</v>
      </c>
      <c r="AN3199">
        <f t="shared" si="997"/>
        <v>1</v>
      </c>
      <c r="AO3199" t="str">
        <f t="shared" si="998"/>
        <v>Weekend</v>
      </c>
      <c r="AR3199" s="20">
        <f t="shared" si="999"/>
        <v>0</v>
      </c>
    </row>
    <row r="3200" spans="1:44" x14ac:dyDescent="0.35">
      <c r="A3200" t="str">
        <f t="shared" si="981"/>
        <v>CUST3199</v>
      </c>
      <c r="B3200" s="2" t="s">
        <v>3536</v>
      </c>
      <c r="C3200" s="4">
        <v>45759</v>
      </c>
      <c r="D3200" s="2" t="s">
        <v>429</v>
      </c>
      <c r="E3200" t="s">
        <v>5053</v>
      </c>
      <c r="F3200" s="2" t="s">
        <v>13</v>
      </c>
      <c r="G3200" s="2" t="s">
        <v>37</v>
      </c>
      <c r="H3200" s="2">
        <v>1</v>
      </c>
      <c r="I3200" s="19">
        <v>966.29</v>
      </c>
      <c r="J3200" s="2" t="s">
        <v>20</v>
      </c>
      <c r="K3200" s="2" t="s">
        <v>16</v>
      </c>
      <c r="L3200" s="2">
        <v>3</v>
      </c>
      <c r="M3200" s="18">
        <f t="shared" si="982"/>
        <v>966.29</v>
      </c>
      <c r="T3200" t="str">
        <f t="shared" si="983"/>
        <v>Completed</v>
      </c>
      <c r="U3200" t="str">
        <f t="shared" si="984"/>
        <v>No</v>
      </c>
      <c r="V3200" t="str">
        <f t="shared" si="985"/>
        <v>No</v>
      </c>
      <c r="X3200">
        <f t="shared" si="986"/>
        <v>559</v>
      </c>
      <c r="Y3200">
        <f t="shared" si="987"/>
        <v>408</v>
      </c>
      <c r="Z3200" s="18">
        <f t="shared" si="988"/>
        <v>1463424.4009529033</v>
      </c>
      <c r="AA3200" s="18">
        <f t="shared" si="989"/>
        <v>118285.78776560788</v>
      </c>
      <c r="AB3200" s="17">
        <f t="shared" si="990"/>
        <v>3.8140589569160999</v>
      </c>
      <c r="AC3200" s="2" t="s">
        <v>37</v>
      </c>
      <c r="AD3200" s="2" t="s">
        <v>13</v>
      </c>
      <c r="AE3200" t="str">
        <f t="shared" si="991"/>
        <v>Home &amp; Kitchen</v>
      </c>
      <c r="AF3200" t="str">
        <f t="shared" si="992"/>
        <v>Home &amp; Kitchen</v>
      </c>
      <c r="AG3200" t="str" cm="1">
        <f t="array" ref="AG3200">INDEX(AD:AD,ROW())</f>
        <v>Home &amp; Kitchen</v>
      </c>
      <c r="AH3200">
        <f t="shared" si="1000"/>
        <v>8</v>
      </c>
      <c r="AI3200" t="str">
        <f t="shared" si="993"/>
        <v>Home &amp; Kitchen</v>
      </c>
      <c r="AK3200">
        <f t="shared" si="994"/>
        <v>2025</v>
      </c>
      <c r="AL3200">
        <f t="shared" si="995"/>
        <v>4</v>
      </c>
      <c r="AM3200">
        <f t="shared" si="996"/>
        <v>12</v>
      </c>
      <c r="AN3200">
        <f t="shared" si="997"/>
        <v>7</v>
      </c>
      <c r="AO3200" t="str">
        <f t="shared" si="998"/>
        <v>Weekend</v>
      </c>
      <c r="AR3200" s="20">
        <f t="shared" si="999"/>
        <v>0</v>
      </c>
    </row>
    <row r="3201" spans="1:44" x14ac:dyDescent="0.35">
      <c r="A3201" t="str">
        <f t="shared" si="981"/>
        <v>CUST3200</v>
      </c>
      <c r="B3201" s="2" t="s">
        <v>3537</v>
      </c>
      <c r="C3201" s="4">
        <v>45398</v>
      </c>
      <c r="D3201" s="2" t="s">
        <v>698</v>
      </c>
      <c r="E3201" t="s">
        <v>5052</v>
      </c>
      <c r="F3201" s="2" t="s">
        <v>29</v>
      </c>
      <c r="G3201" s="2" t="s">
        <v>138</v>
      </c>
      <c r="H3201" s="2">
        <v>2</v>
      </c>
      <c r="I3201" s="19">
        <v>2119.64</v>
      </c>
      <c r="J3201" s="2" t="s">
        <v>50</v>
      </c>
      <c r="K3201" s="2" t="s">
        <v>16</v>
      </c>
      <c r="L3201" s="2">
        <v>2</v>
      </c>
      <c r="M3201" s="18">
        <f t="shared" si="982"/>
        <v>4239.28</v>
      </c>
      <c r="T3201" t="str">
        <f t="shared" si="983"/>
        <v>Completed</v>
      </c>
      <c r="U3201" t="str">
        <f t="shared" si="984"/>
        <v>Yes</v>
      </c>
      <c r="V3201" t="str">
        <f t="shared" si="985"/>
        <v>No</v>
      </c>
      <c r="X3201">
        <f t="shared" si="986"/>
        <v>573</v>
      </c>
      <c r="Y3201">
        <f t="shared" si="987"/>
        <v>450</v>
      </c>
      <c r="Z3201" s="18">
        <f t="shared" si="988"/>
        <v>1892867.2841657216</v>
      </c>
      <c r="AA3201" s="18">
        <f t="shared" si="989"/>
        <v>199432.98236095349</v>
      </c>
      <c r="AB3201" s="17">
        <f t="shared" si="990"/>
        <v>3.8949824970828471</v>
      </c>
      <c r="AC3201" s="2" t="s">
        <v>138</v>
      </c>
      <c r="AD3201" s="2" t="s">
        <v>29</v>
      </c>
      <c r="AE3201" t="str">
        <f t="shared" si="991"/>
        <v>Fashion</v>
      </c>
      <c r="AF3201" t="str">
        <f t="shared" si="992"/>
        <v>Fashion</v>
      </c>
      <c r="AG3201" t="str" cm="1">
        <f t="array" ref="AG3201">INDEX(AD:AD,ROW())</f>
        <v>Fashion</v>
      </c>
      <c r="AH3201">
        <f t="shared" si="1000"/>
        <v>53</v>
      </c>
      <c r="AI3201" t="str">
        <f t="shared" si="993"/>
        <v>Fashion</v>
      </c>
      <c r="AK3201">
        <f t="shared" si="994"/>
        <v>2024</v>
      </c>
      <c r="AL3201">
        <f t="shared" si="995"/>
        <v>4</v>
      </c>
      <c r="AM3201">
        <f t="shared" si="996"/>
        <v>16</v>
      </c>
      <c r="AN3201">
        <f t="shared" si="997"/>
        <v>3</v>
      </c>
      <c r="AO3201" t="str">
        <f t="shared" si="998"/>
        <v>Weekday</v>
      </c>
      <c r="AR3201" s="20">
        <f t="shared" si="999"/>
        <v>0</v>
      </c>
    </row>
    <row r="3202" spans="1:44" x14ac:dyDescent="0.35">
      <c r="A3202" t="str">
        <f t="shared" si="981"/>
        <v>CUST3201</v>
      </c>
      <c r="B3202" s="2" t="s">
        <v>3538</v>
      </c>
      <c r="C3202" s="4">
        <v>45398</v>
      </c>
      <c r="D3202" s="2" t="s">
        <v>205</v>
      </c>
      <c r="E3202" t="s">
        <v>5048</v>
      </c>
      <c r="F3202" s="2" t="s">
        <v>29</v>
      </c>
      <c r="G3202" s="2" t="s">
        <v>121</v>
      </c>
      <c r="H3202" s="2">
        <v>2</v>
      </c>
      <c r="I3202" s="19">
        <v>1863.3</v>
      </c>
      <c r="J3202" s="2" t="s">
        <v>20</v>
      </c>
      <c r="K3202" s="2" t="s">
        <v>16</v>
      </c>
      <c r="L3202" s="2">
        <v>4</v>
      </c>
      <c r="M3202" s="18">
        <f t="shared" si="982"/>
        <v>3726.6</v>
      </c>
      <c r="T3202" t="str">
        <f t="shared" si="983"/>
        <v>Completed</v>
      </c>
      <c r="U3202" t="str">
        <f t="shared" si="984"/>
        <v>Yes</v>
      </c>
      <c r="V3202" t="str">
        <f t="shared" si="985"/>
        <v>No</v>
      </c>
      <c r="X3202">
        <f t="shared" si="986"/>
        <v>590</v>
      </c>
      <c r="Y3202">
        <f t="shared" si="987"/>
        <v>451</v>
      </c>
      <c r="Z3202" s="18">
        <f t="shared" si="988"/>
        <v>1892867.2841657216</v>
      </c>
      <c r="AA3202" s="18">
        <f t="shared" si="989"/>
        <v>199432.98236095349</v>
      </c>
      <c r="AB3202" s="17">
        <f t="shared" si="990"/>
        <v>3.8949824970828471</v>
      </c>
      <c r="AC3202" s="2" t="s">
        <v>121</v>
      </c>
      <c r="AD3202" s="2" t="s">
        <v>29</v>
      </c>
      <c r="AE3202" t="str">
        <f t="shared" si="991"/>
        <v>Fashion</v>
      </c>
      <c r="AF3202" t="str">
        <f t="shared" si="992"/>
        <v>Fashion</v>
      </c>
      <c r="AG3202" t="str" cm="1">
        <f t="array" ref="AG3202">INDEX(AD:AD,ROW())</f>
        <v>Fashion</v>
      </c>
      <c r="AH3202">
        <f t="shared" si="1000"/>
        <v>45</v>
      </c>
      <c r="AI3202" t="str">
        <f t="shared" si="993"/>
        <v>Fashion</v>
      </c>
      <c r="AK3202">
        <f t="shared" si="994"/>
        <v>2024</v>
      </c>
      <c r="AL3202">
        <f t="shared" si="995"/>
        <v>4</v>
      </c>
      <c r="AM3202">
        <f t="shared" si="996"/>
        <v>16</v>
      </c>
      <c r="AN3202">
        <f t="shared" si="997"/>
        <v>3</v>
      </c>
      <c r="AO3202" t="str">
        <f t="shared" si="998"/>
        <v>Weekday</v>
      </c>
      <c r="AR3202" s="20">
        <f t="shared" si="999"/>
        <v>0</v>
      </c>
    </row>
    <row r="3203" spans="1:44" x14ac:dyDescent="0.35">
      <c r="A3203" t="str">
        <f t="shared" ref="A3203:A3266" si="1001">"CUST"&amp;TEXT(ROW()-1,"0000")</f>
        <v>CUST3202</v>
      </c>
      <c r="B3203" s="2" t="s">
        <v>3539</v>
      </c>
      <c r="C3203" s="4">
        <v>45039</v>
      </c>
      <c r="D3203" s="2" t="s">
        <v>1034</v>
      </c>
      <c r="E3203" t="s">
        <v>5051</v>
      </c>
      <c r="F3203" s="2" t="s">
        <v>23</v>
      </c>
      <c r="G3203" s="2" t="s">
        <v>75</v>
      </c>
      <c r="H3203" s="2">
        <v>3</v>
      </c>
      <c r="I3203" s="19">
        <v>245.86</v>
      </c>
      <c r="J3203" s="2" t="s">
        <v>15</v>
      </c>
      <c r="K3203" s="2" t="s">
        <v>103</v>
      </c>
      <c r="L3203" s="2">
        <v>4</v>
      </c>
      <c r="M3203" s="18">
        <f t="shared" ref="M3203:M3266" si="1002">H3203*I3203</f>
        <v>737.58</v>
      </c>
      <c r="T3203" t="str">
        <f t="shared" ref="T3203:T3266" si="1003">IF(K3203="Cancelled","Lost Sale",IF(K3203="Pending","Pending","Completed"))</f>
        <v>Lost Sale</v>
      </c>
      <c r="U3203" t="str">
        <f t="shared" ref="U3203:U3266" si="1004">IF(AND(K3203="Delivered",M3203&gt;1000),"Yes","No")</f>
        <v>No</v>
      </c>
      <c r="V3203" t="str">
        <f t="shared" ref="V3203:V3266" si="1005">IF(OR(K3203="Cancelled",K3203="Pending"),"Yes","No")</f>
        <v>Yes</v>
      </c>
      <c r="X3203">
        <f t="shared" ref="X3203:X3266" si="1006">COUNTIF($E$2:$E$4701,E3203)</f>
        <v>619</v>
      </c>
      <c r="Y3203">
        <f t="shared" ref="Y3203:Y3266" si="1007">COUNTIFS($E$2:$E$4701,E3203,$K$2:$K$4701,"Delivered")</f>
        <v>468</v>
      </c>
      <c r="Z3203" s="18">
        <f t="shared" ref="Z3203:Z3266" si="1008">SUMIF($F$2:$F$4701,F3203,$M$2:$M$4701)</f>
        <v>594714.6477588166</v>
      </c>
      <c r="AA3203" s="18">
        <f t="shared" ref="AA3203:AA3266" si="1009">SUMIFS($M$2:$M$4701,$F$2:$F$4701,F3203,$K$2:$K$4701,"Pending")</f>
        <v>60882.938065984097</v>
      </c>
      <c r="AB3203" s="17">
        <f t="shared" ref="AB3203:AB3266" si="1010">AVERAGEIF($F$2:$F$4701,F3203,$L$2:$L$4701)</f>
        <v>3.804733727810651</v>
      </c>
      <c r="AC3203" s="2" t="s">
        <v>75</v>
      </c>
      <c r="AD3203" s="2" t="s">
        <v>23</v>
      </c>
      <c r="AE3203" t="str">
        <f t="shared" ref="AE3203:AE3266" si="1011">VLOOKUP(G3203,$AC$2:$AD$4738,2,FALSE)</f>
        <v>Books</v>
      </c>
      <c r="AF3203" t="str">
        <f t="shared" ref="AF3203:AF3266" si="1012">_xlfn.XLOOKUP(G3203,AC:AC,AD:AD)</f>
        <v>Books</v>
      </c>
      <c r="AG3203" t="str" cm="1">
        <f t="array" ref="AG3203">INDEX(AD:AD,ROW())</f>
        <v>Books</v>
      </c>
      <c r="AH3203">
        <f t="shared" si="1000"/>
        <v>23</v>
      </c>
      <c r="AI3203" t="str">
        <f t="shared" ref="AI3203:AI3266" si="1013">INDEX(AD:AD,MATCH(G3203,AC:AC,0))</f>
        <v>Books</v>
      </c>
      <c r="AK3203">
        <f t="shared" ref="AK3203:AK3266" si="1014">YEAR(C3203)</f>
        <v>2023</v>
      </c>
      <c r="AL3203">
        <f t="shared" ref="AL3203:AL3266" si="1015">MONTH(C3203)</f>
        <v>4</v>
      </c>
      <c r="AM3203">
        <f t="shared" ref="AM3203:AM3266" si="1016">DAY(C3203)</f>
        <v>23</v>
      </c>
      <c r="AN3203">
        <f t="shared" ref="AN3203:AN3266" si="1017">WEEKDAY(C3203)</f>
        <v>1</v>
      </c>
      <c r="AO3203" t="str">
        <f t="shared" ref="AO3203:AO3266" si="1018">IF(WEEKDAY(C3203,2)&gt;5,"Weekend","Weekday")</f>
        <v>Weekend</v>
      </c>
      <c r="AR3203" s="20">
        <f t="shared" ref="AR3203:AR3266" si="1019">IF(OR(K3203="Cancelled",K3203="Returned"),1,0)</f>
        <v>1</v>
      </c>
    </row>
    <row r="3204" spans="1:44" x14ac:dyDescent="0.35">
      <c r="A3204" t="str">
        <f t="shared" si="1001"/>
        <v>CUST3203</v>
      </c>
      <c r="B3204" s="2" t="s">
        <v>3540</v>
      </c>
      <c r="C3204" s="4">
        <v>45780</v>
      </c>
      <c r="D3204" s="2" t="s">
        <v>353</v>
      </c>
      <c r="E3204" t="s">
        <v>5053</v>
      </c>
      <c r="F3204" s="2" t="s">
        <v>42</v>
      </c>
      <c r="G3204" s="2" t="s">
        <v>43</v>
      </c>
      <c r="H3204" s="2">
        <v>1</v>
      </c>
      <c r="I3204" s="19">
        <v>671.22</v>
      </c>
      <c r="J3204" s="2" t="s">
        <v>5047</v>
      </c>
      <c r="K3204" s="2" t="s">
        <v>16</v>
      </c>
      <c r="L3204" s="31"/>
      <c r="M3204" s="18">
        <f t="shared" si="1002"/>
        <v>671.22</v>
      </c>
      <c r="T3204" t="str">
        <f t="shared" si="1003"/>
        <v>Completed</v>
      </c>
      <c r="U3204" t="str">
        <f t="shared" si="1004"/>
        <v>No</v>
      </c>
      <c r="V3204" t="str">
        <f t="shared" si="1005"/>
        <v>No</v>
      </c>
      <c r="X3204">
        <f t="shared" si="1006"/>
        <v>559</v>
      </c>
      <c r="Y3204">
        <f t="shared" si="1007"/>
        <v>408</v>
      </c>
      <c r="Z3204" s="18">
        <f t="shared" si="1008"/>
        <v>1098537.4901531704</v>
      </c>
      <c r="AA3204" s="18">
        <f t="shared" si="1009"/>
        <v>96724.388030634553</v>
      </c>
      <c r="AB3204" s="17">
        <f t="shared" si="1010"/>
        <v>3.9001122334455669</v>
      </c>
      <c r="AC3204" s="2" t="s">
        <v>43</v>
      </c>
      <c r="AD3204" s="2" t="s">
        <v>42</v>
      </c>
      <c r="AE3204" t="str">
        <f t="shared" si="1011"/>
        <v>Beauty</v>
      </c>
      <c r="AF3204" t="str">
        <f t="shared" si="1012"/>
        <v>Beauty</v>
      </c>
      <c r="AG3204" t="str" cm="1">
        <f t="array" ref="AG3204">INDEX(AD:AD,ROW())</f>
        <v>Beauty</v>
      </c>
      <c r="AH3204">
        <f t="shared" si="1000"/>
        <v>10</v>
      </c>
      <c r="AI3204" t="str">
        <f t="shared" si="1013"/>
        <v>Beauty</v>
      </c>
      <c r="AK3204">
        <f t="shared" si="1014"/>
        <v>2025</v>
      </c>
      <c r="AL3204">
        <f t="shared" si="1015"/>
        <v>5</v>
      </c>
      <c r="AM3204">
        <f t="shared" si="1016"/>
        <v>3</v>
      </c>
      <c r="AN3204">
        <f t="shared" si="1017"/>
        <v>7</v>
      </c>
      <c r="AO3204" t="str">
        <f t="shared" si="1018"/>
        <v>Weekend</v>
      </c>
      <c r="AR3204" s="20">
        <f t="shared" si="1019"/>
        <v>0</v>
      </c>
    </row>
    <row r="3205" spans="1:44" x14ac:dyDescent="0.35">
      <c r="A3205" t="str">
        <f t="shared" si="1001"/>
        <v>CUST3204</v>
      </c>
      <c r="B3205" s="2" t="s">
        <v>3541</v>
      </c>
      <c r="C3205" s="4">
        <v>45014</v>
      </c>
      <c r="D3205" s="2" t="s">
        <v>269</v>
      </c>
      <c r="E3205" t="s">
        <v>5052</v>
      </c>
      <c r="F3205" s="2" t="s">
        <v>29</v>
      </c>
      <c r="G3205" s="2" t="s">
        <v>138</v>
      </c>
      <c r="H3205" s="2">
        <v>1</v>
      </c>
      <c r="I3205" s="19">
        <v>1419.824472190694</v>
      </c>
      <c r="J3205" s="2" t="s">
        <v>5046</v>
      </c>
      <c r="K3205" s="2" t="s">
        <v>16</v>
      </c>
      <c r="L3205" s="2">
        <v>5</v>
      </c>
      <c r="M3205" s="18">
        <f t="shared" si="1002"/>
        <v>1419.824472190694</v>
      </c>
      <c r="T3205" t="str">
        <f t="shared" si="1003"/>
        <v>Completed</v>
      </c>
      <c r="U3205" t="str">
        <f t="shared" si="1004"/>
        <v>Yes</v>
      </c>
      <c r="V3205" t="str">
        <f t="shared" si="1005"/>
        <v>No</v>
      </c>
      <c r="X3205">
        <f t="shared" si="1006"/>
        <v>573</v>
      </c>
      <c r="Y3205">
        <f t="shared" si="1007"/>
        <v>450</v>
      </c>
      <c r="Z3205" s="18">
        <f t="shared" si="1008"/>
        <v>1892867.2841657216</v>
      </c>
      <c r="AA3205" s="18">
        <f t="shared" si="1009"/>
        <v>199432.98236095349</v>
      </c>
      <c r="AB3205" s="17">
        <f t="shared" si="1010"/>
        <v>3.8949824970828471</v>
      </c>
      <c r="AC3205" s="2" t="s">
        <v>138</v>
      </c>
      <c r="AD3205" s="2" t="s">
        <v>29</v>
      </c>
      <c r="AE3205" t="str">
        <f t="shared" si="1011"/>
        <v>Fashion</v>
      </c>
      <c r="AF3205" t="str">
        <f t="shared" si="1012"/>
        <v>Fashion</v>
      </c>
      <c r="AG3205" t="str" cm="1">
        <f t="array" ref="AG3205">INDEX(AD:AD,ROW())</f>
        <v>Fashion</v>
      </c>
      <c r="AH3205">
        <f t="shared" si="1000"/>
        <v>53</v>
      </c>
      <c r="AI3205" t="str">
        <f t="shared" si="1013"/>
        <v>Fashion</v>
      </c>
      <c r="AK3205">
        <f t="shared" si="1014"/>
        <v>2023</v>
      </c>
      <c r="AL3205">
        <f t="shared" si="1015"/>
        <v>3</v>
      </c>
      <c r="AM3205">
        <f t="shared" si="1016"/>
        <v>29</v>
      </c>
      <c r="AN3205">
        <f t="shared" si="1017"/>
        <v>4</v>
      </c>
      <c r="AO3205" t="str">
        <f t="shared" si="1018"/>
        <v>Weekday</v>
      </c>
      <c r="AR3205" s="20">
        <f t="shared" si="1019"/>
        <v>0</v>
      </c>
    </row>
    <row r="3206" spans="1:44" x14ac:dyDescent="0.35">
      <c r="A3206" t="str">
        <f t="shared" si="1001"/>
        <v>CUST3205</v>
      </c>
      <c r="B3206" s="2" t="s">
        <v>3542</v>
      </c>
      <c r="C3206" s="4">
        <v>45516</v>
      </c>
      <c r="D3206" s="2" t="s">
        <v>698</v>
      </c>
      <c r="E3206" t="s">
        <v>5055</v>
      </c>
      <c r="F3206" s="2" t="s">
        <v>19</v>
      </c>
      <c r="G3206" s="2" t="s">
        <v>60</v>
      </c>
      <c r="H3206" s="2">
        <v>1</v>
      </c>
      <c r="I3206" s="19">
        <v>2301.6799999999998</v>
      </c>
      <c r="J3206" s="2" t="s">
        <v>20</v>
      </c>
      <c r="K3206" s="2" t="s">
        <v>16</v>
      </c>
      <c r="L3206" s="2">
        <v>4</v>
      </c>
      <c r="M3206" s="18">
        <f t="shared" si="1002"/>
        <v>2301.6799999999998</v>
      </c>
      <c r="T3206" t="str">
        <f t="shared" si="1003"/>
        <v>Completed</v>
      </c>
      <c r="U3206" t="str">
        <f t="shared" si="1004"/>
        <v>Yes</v>
      </c>
      <c r="V3206" t="str">
        <f t="shared" si="1005"/>
        <v>No</v>
      </c>
      <c r="X3206">
        <f t="shared" si="1006"/>
        <v>567</v>
      </c>
      <c r="Y3206">
        <f t="shared" si="1007"/>
        <v>440</v>
      </c>
      <c r="Z3206" s="18">
        <f t="shared" si="1008"/>
        <v>2759712.3299794244</v>
      </c>
      <c r="AA3206" s="18">
        <f t="shared" si="1009"/>
        <v>330643.50635802455</v>
      </c>
      <c r="AB3206" s="17">
        <f t="shared" si="1010"/>
        <v>3.8641711229946525</v>
      </c>
      <c r="AC3206" s="2" t="s">
        <v>60</v>
      </c>
      <c r="AD3206" s="2" t="s">
        <v>19</v>
      </c>
      <c r="AE3206" t="str">
        <f t="shared" si="1011"/>
        <v>Electronics</v>
      </c>
      <c r="AF3206" t="str">
        <f t="shared" si="1012"/>
        <v>Electronics</v>
      </c>
      <c r="AG3206" t="str" cm="1">
        <f t="array" ref="AG3206">INDEX(AD:AD,ROW())</f>
        <v>Electronics</v>
      </c>
      <c r="AH3206">
        <f t="shared" si="1000"/>
        <v>17</v>
      </c>
      <c r="AI3206" t="str">
        <f t="shared" si="1013"/>
        <v>Electronics</v>
      </c>
      <c r="AK3206">
        <f t="shared" si="1014"/>
        <v>2024</v>
      </c>
      <c r="AL3206">
        <f t="shared" si="1015"/>
        <v>8</v>
      </c>
      <c r="AM3206">
        <f t="shared" si="1016"/>
        <v>12</v>
      </c>
      <c r="AN3206">
        <f t="shared" si="1017"/>
        <v>2</v>
      </c>
      <c r="AO3206" t="str">
        <f t="shared" si="1018"/>
        <v>Weekday</v>
      </c>
      <c r="AR3206" s="20">
        <f t="shared" si="1019"/>
        <v>0</v>
      </c>
    </row>
    <row r="3207" spans="1:44" x14ac:dyDescent="0.35">
      <c r="A3207" t="str">
        <f t="shared" si="1001"/>
        <v>CUST3206</v>
      </c>
      <c r="B3207" s="2" t="s">
        <v>3543</v>
      </c>
      <c r="C3207" s="4">
        <v>45389</v>
      </c>
      <c r="D3207" s="2" t="s">
        <v>342</v>
      </c>
      <c r="E3207" t="s">
        <v>5049</v>
      </c>
      <c r="F3207" s="2" t="s">
        <v>19</v>
      </c>
      <c r="G3207" s="2" t="s">
        <v>49</v>
      </c>
      <c r="H3207" s="2">
        <v>1</v>
      </c>
      <c r="I3207" s="19">
        <v>631.51</v>
      </c>
      <c r="J3207" s="2" t="s">
        <v>5047</v>
      </c>
      <c r="K3207" s="2" t="s">
        <v>16</v>
      </c>
      <c r="L3207" s="2">
        <v>4</v>
      </c>
      <c r="M3207" s="18">
        <f t="shared" si="1002"/>
        <v>631.51</v>
      </c>
      <c r="T3207" t="str">
        <f t="shared" si="1003"/>
        <v>Completed</v>
      </c>
      <c r="U3207" t="str">
        <f t="shared" si="1004"/>
        <v>No</v>
      </c>
      <c r="V3207" t="str">
        <f t="shared" si="1005"/>
        <v>No</v>
      </c>
      <c r="X3207">
        <f t="shared" si="1006"/>
        <v>595</v>
      </c>
      <c r="Y3207">
        <f t="shared" si="1007"/>
        <v>444</v>
      </c>
      <c r="Z3207" s="18">
        <f t="shared" si="1008"/>
        <v>2759712.3299794244</v>
      </c>
      <c r="AA3207" s="18">
        <f t="shared" si="1009"/>
        <v>330643.50635802455</v>
      </c>
      <c r="AB3207" s="17">
        <f t="shared" si="1010"/>
        <v>3.8641711229946525</v>
      </c>
      <c r="AC3207" s="2" t="s">
        <v>49</v>
      </c>
      <c r="AD3207" s="2" t="s">
        <v>19</v>
      </c>
      <c r="AE3207" t="str">
        <f t="shared" si="1011"/>
        <v>Electronics</v>
      </c>
      <c r="AF3207" t="str">
        <f t="shared" si="1012"/>
        <v>Electronics</v>
      </c>
      <c r="AG3207" t="str" cm="1">
        <f t="array" ref="AG3207">INDEX(AD:AD,ROW())</f>
        <v>Electronics</v>
      </c>
      <c r="AH3207">
        <f t="shared" si="1000"/>
        <v>12</v>
      </c>
      <c r="AI3207" t="str">
        <f t="shared" si="1013"/>
        <v>Electronics</v>
      </c>
      <c r="AK3207">
        <f t="shared" si="1014"/>
        <v>2024</v>
      </c>
      <c r="AL3207">
        <f t="shared" si="1015"/>
        <v>4</v>
      </c>
      <c r="AM3207">
        <f t="shared" si="1016"/>
        <v>7</v>
      </c>
      <c r="AN3207">
        <f t="shared" si="1017"/>
        <v>1</v>
      </c>
      <c r="AO3207" t="str">
        <f t="shared" si="1018"/>
        <v>Weekend</v>
      </c>
      <c r="AR3207" s="20">
        <f t="shared" si="1019"/>
        <v>0</v>
      </c>
    </row>
    <row r="3208" spans="1:44" x14ac:dyDescent="0.35">
      <c r="A3208" t="str">
        <f t="shared" si="1001"/>
        <v>CUST3207</v>
      </c>
      <c r="B3208" s="2" t="s">
        <v>3544</v>
      </c>
      <c r="C3208" s="4">
        <v>45190</v>
      </c>
      <c r="D3208" s="2" t="s">
        <v>148</v>
      </c>
      <c r="E3208" t="s">
        <v>5052</v>
      </c>
      <c r="F3208" s="2" t="s">
        <v>29</v>
      </c>
      <c r="G3208" s="2" t="s">
        <v>138</v>
      </c>
      <c r="H3208" s="2">
        <v>2</v>
      </c>
      <c r="I3208" s="19">
        <v>2407.5100000000002</v>
      </c>
      <c r="J3208" s="2" t="s">
        <v>50</v>
      </c>
      <c r="K3208" s="2" t="s">
        <v>16</v>
      </c>
      <c r="L3208" s="2">
        <v>4</v>
      </c>
      <c r="M3208" s="18">
        <f t="shared" si="1002"/>
        <v>4815.0200000000004</v>
      </c>
      <c r="T3208" t="str">
        <f t="shared" si="1003"/>
        <v>Completed</v>
      </c>
      <c r="U3208" t="str">
        <f t="shared" si="1004"/>
        <v>Yes</v>
      </c>
      <c r="V3208" t="str">
        <f t="shared" si="1005"/>
        <v>No</v>
      </c>
      <c r="X3208">
        <f t="shared" si="1006"/>
        <v>573</v>
      </c>
      <c r="Y3208">
        <f t="shared" si="1007"/>
        <v>450</v>
      </c>
      <c r="Z3208" s="18">
        <f t="shared" si="1008"/>
        <v>1892867.2841657216</v>
      </c>
      <c r="AA3208" s="18">
        <f t="shared" si="1009"/>
        <v>199432.98236095349</v>
      </c>
      <c r="AB3208" s="17">
        <f t="shared" si="1010"/>
        <v>3.8949824970828471</v>
      </c>
      <c r="AC3208" s="2" t="s">
        <v>138</v>
      </c>
      <c r="AD3208" s="2" t="s">
        <v>29</v>
      </c>
      <c r="AE3208" t="str">
        <f t="shared" si="1011"/>
        <v>Fashion</v>
      </c>
      <c r="AF3208" t="str">
        <f t="shared" si="1012"/>
        <v>Fashion</v>
      </c>
      <c r="AG3208" t="str" cm="1">
        <f t="array" ref="AG3208">INDEX(AD:AD,ROW())</f>
        <v>Fashion</v>
      </c>
      <c r="AH3208">
        <f t="shared" si="1000"/>
        <v>53</v>
      </c>
      <c r="AI3208" t="str">
        <f t="shared" si="1013"/>
        <v>Fashion</v>
      </c>
      <c r="AK3208">
        <f t="shared" si="1014"/>
        <v>2023</v>
      </c>
      <c r="AL3208">
        <f t="shared" si="1015"/>
        <v>9</v>
      </c>
      <c r="AM3208">
        <f t="shared" si="1016"/>
        <v>21</v>
      </c>
      <c r="AN3208">
        <f t="shared" si="1017"/>
        <v>5</v>
      </c>
      <c r="AO3208" t="str">
        <f t="shared" si="1018"/>
        <v>Weekday</v>
      </c>
      <c r="AR3208" s="20">
        <f t="shared" si="1019"/>
        <v>0</v>
      </c>
    </row>
    <row r="3209" spans="1:44" x14ac:dyDescent="0.35">
      <c r="A3209" t="str">
        <f t="shared" si="1001"/>
        <v>CUST3208</v>
      </c>
      <c r="B3209" s="2" t="s">
        <v>3545</v>
      </c>
      <c r="C3209" s="4">
        <v>45685</v>
      </c>
      <c r="D3209" s="2" t="s">
        <v>242</v>
      </c>
      <c r="E3209" t="s">
        <v>5055</v>
      </c>
      <c r="F3209" s="2" t="s">
        <v>13</v>
      </c>
      <c r="G3209" s="2" t="s">
        <v>14</v>
      </c>
      <c r="H3209" s="2">
        <v>1</v>
      </c>
      <c r="I3209" s="19">
        <v>982.72</v>
      </c>
      <c r="J3209" s="2" t="s">
        <v>5047</v>
      </c>
      <c r="K3209" s="2" t="s">
        <v>16</v>
      </c>
      <c r="L3209" s="2">
        <v>3</v>
      </c>
      <c r="M3209" s="18">
        <f t="shared" si="1002"/>
        <v>982.72</v>
      </c>
      <c r="T3209" t="str">
        <f t="shared" si="1003"/>
        <v>Completed</v>
      </c>
      <c r="U3209" t="str">
        <f t="shared" si="1004"/>
        <v>No</v>
      </c>
      <c r="V3209" t="str">
        <f t="shared" si="1005"/>
        <v>No</v>
      </c>
      <c r="X3209">
        <f t="shared" si="1006"/>
        <v>567</v>
      </c>
      <c r="Y3209">
        <f t="shared" si="1007"/>
        <v>440</v>
      </c>
      <c r="Z3209" s="18">
        <f t="shared" si="1008"/>
        <v>1463424.4009529033</v>
      </c>
      <c r="AA3209" s="18">
        <f t="shared" si="1009"/>
        <v>118285.78776560788</v>
      </c>
      <c r="AB3209" s="17">
        <f t="shared" si="1010"/>
        <v>3.8140589569160999</v>
      </c>
      <c r="AC3209" s="2" t="s">
        <v>14</v>
      </c>
      <c r="AD3209" s="2" t="s">
        <v>13</v>
      </c>
      <c r="AE3209" t="str">
        <f t="shared" si="1011"/>
        <v>Home &amp; Kitchen</v>
      </c>
      <c r="AF3209" t="str">
        <f t="shared" si="1012"/>
        <v>Home &amp; Kitchen</v>
      </c>
      <c r="AG3209" t="str" cm="1">
        <f t="array" ref="AG3209">INDEX(AD:AD,ROW())</f>
        <v>Home &amp; Kitchen</v>
      </c>
      <c r="AH3209">
        <f t="shared" ref="AH3209:AH3272" si="1020">MATCH(G3209,AC:AC,0)</f>
        <v>2</v>
      </c>
      <c r="AI3209" t="str">
        <f t="shared" si="1013"/>
        <v>Home &amp; Kitchen</v>
      </c>
      <c r="AK3209">
        <f t="shared" si="1014"/>
        <v>2025</v>
      </c>
      <c r="AL3209">
        <f t="shared" si="1015"/>
        <v>1</v>
      </c>
      <c r="AM3209">
        <f t="shared" si="1016"/>
        <v>28</v>
      </c>
      <c r="AN3209">
        <f t="shared" si="1017"/>
        <v>3</v>
      </c>
      <c r="AO3209" t="str">
        <f t="shared" si="1018"/>
        <v>Weekday</v>
      </c>
      <c r="AR3209" s="20">
        <f t="shared" si="1019"/>
        <v>0</v>
      </c>
    </row>
    <row r="3210" spans="1:44" x14ac:dyDescent="0.35">
      <c r="A3210" t="str">
        <f t="shared" si="1001"/>
        <v>CUST3209</v>
      </c>
      <c r="B3210" s="2" t="s">
        <v>3546</v>
      </c>
      <c r="C3210" s="4">
        <v>45117</v>
      </c>
      <c r="D3210" s="2" t="s">
        <v>483</v>
      </c>
      <c r="E3210" t="s">
        <v>5050</v>
      </c>
      <c r="F3210" s="2" t="s">
        <v>42</v>
      </c>
      <c r="G3210" s="2" t="s">
        <v>170</v>
      </c>
      <c r="H3210" s="2">
        <v>1</v>
      </c>
      <c r="I3210" s="19">
        <v>1018.86</v>
      </c>
      <c r="J3210" s="2" t="s">
        <v>5046</v>
      </c>
      <c r="K3210" s="2" t="s">
        <v>16</v>
      </c>
      <c r="L3210" s="2">
        <v>4</v>
      </c>
      <c r="M3210" s="18">
        <f t="shared" si="1002"/>
        <v>1018.86</v>
      </c>
      <c r="T3210" t="str">
        <f t="shared" si="1003"/>
        <v>Completed</v>
      </c>
      <c r="U3210" t="str">
        <f t="shared" si="1004"/>
        <v>Yes</v>
      </c>
      <c r="V3210" t="str">
        <f t="shared" si="1005"/>
        <v>No</v>
      </c>
      <c r="X3210">
        <f t="shared" si="1006"/>
        <v>589</v>
      </c>
      <c r="Y3210">
        <f t="shared" si="1007"/>
        <v>426</v>
      </c>
      <c r="Z3210" s="18">
        <f t="shared" si="1008"/>
        <v>1098537.4901531704</v>
      </c>
      <c r="AA3210" s="18">
        <f t="shared" si="1009"/>
        <v>96724.388030634553</v>
      </c>
      <c r="AB3210" s="17">
        <f t="shared" si="1010"/>
        <v>3.9001122334455669</v>
      </c>
      <c r="AC3210" s="2" t="s">
        <v>170</v>
      </c>
      <c r="AD3210" s="2" t="s">
        <v>42</v>
      </c>
      <c r="AE3210" t="str">
        <f t="shared" si="1011"/>
        <v>Beauty</v>
      </c>
      <c r="AF3210" t="str">
        <f t="shared" si="1012"/>
        <v>Beauty</v>
      </c>
      <c r="AG3210" t="str" cm="1">
        <f t="array" ref="AG3210">INDEX(AD:AD,ROW())</f>
        <v>Beauty</v>
      </c>
      <c r="AH3210">
        <f t="shared" si="1020"/>
        <v>70</v>
      </c>
      <c r="AI3210" t="str">
        <f t="shared" si="1013"/>
        <v>Beauty</v>
      </c>
      <c r="AK3210">
        <f t="shared" si="1014"/>
        <v>2023</v>
      </c>
      <c r="AL3210">
        <f t="shared" si="1015"/>
        <v>7</v>
      </c>
      <c r="AM3210">
        <f t="shared" si="1016"/>
        <v>10</v>
      </c>
      <c r="AN3210">
        <f t="shared" si="1017"/>
        <v>2</v>
      </c>
      <c r="AO3210" t="str">
        <f t="shared" si="1018"/>
        <v>Weekday</v>
      </c>
      <c r="AR3210" s="20">
        <f t="shared" si="1019"/>
        <v>0</v>
      </c>
    </row>
    <row r="3211" spans="1:44" x14ac:dyDescent="0.35">
      <c r="A3211" t="str">
        <f t="shared" si="1001"/>
        <v>CUST3210</v>
      </c>
      <c r="B3211" s="2" t="s">
        <v>3547</v>
      </c>
      <c r="C3211" s="4">
        <v>45396</v>
      </c>
      <c r="D3211" s="2" t="s">
        <v>433</v>
      </c>
      <c r="E3211" t="s">
        <v>5049</v>
      </c>
      <c r="F3211" s="2" t="s">
        <v>29</v>
      </c>
      <c r="G3211" s="2" t="s">
        <v>5043</v>
      </c>
      <c r="H3211" s="2">
        <v>1</v>
      </c>
      <c r="I3211" s="19">
        <v>826.01</v>
      </c>
      <c r="J3211" s="2" t="s">
        <v>5046</v>
      </c>
      <c r="K3211" s="2" t="s">
        <v>103</v>
      </c>
      <c r="L3211" s="2">
        <v>4</v>
      </c>
      <c r="M3211" s="18">
        <f t="shared" si="1002"/>
        <v>826.01</v>
      </c>
      <c r="T3211" t="str">
        <f t="shared" si="1003"/>
        <v>Lost Sale</v>
      </c>
      <c r="U3211" t="str">
        <f t="shared" si="1004"/>
        <v>No</v>
      </c>
      <c r="V3211" t="str">
        <f t="shared" si="1005"/>
        <v>Yes</v>
      </c>
      <c r="X3211">
        <f t="shared" si="1006"/>
        <v>595</v>
      </c>
      <c r="Y3211">
        <f t="shared" si="1007"/>
        <v>444</v>
      </c>
      <c r="Z3211" s="18">
        <f t="shared" si="1008"/>
        <v>1892867.2841657216</v>
      </c>
      <c r="AA3211" s="18">
        <f t="shared" si="1009"/>
        <v>199432.98236095349</v>
      </c>
      <c r="AB3211" s="17">
        <f t="shared" si="1010"/>
        <v>3.8949824970828471</v>
      </c>
      <c r="AC3211" s="2" t="s">
        <v>5043</v>
      </c>
      <c r="AD3211" s="2" t="s">
        <v>29</v>
      </c>
      <c r="AE3211" t="str">
        <f t="shared" si="1011"/>
        <v>Fashion</v>
      </c>
      <c r="AF3211" t="str">
        <f t="shared" si="1012"/>
        <v>Fashion</v>
      </c>
      <c r="AG3211" t="str" cm="1">
        <f t="array" ref="AG3211">INDEX(AD:AD,ROW())</f>
        <v>Fashion</v>
      </c>
      <c r="AH3211">
        <f t="shared" si="1020"/>
        <v>55</v>
      </c>
      <c r="AI3211" t="str">
        <f t="shared" si="1013"/>
        <v>Fashion</v>
      </c>
      <c r="AK3211">
        <f t="shared" si="1014"/>
        <v>2024</v>
      </c>
      <c r="AL3211">
        <f t="shared" si="1015"/>
        <v>4</v>
      </c>
      <c r="AM3211">
        <f t="shared" si="1016"/>
        <v>14</v>
      </c>
      <c r="AN3211">
        <f t="shared" si="1017"/>
        <v>1</v>
      </c>
      <c r="AO3211" t="str">
        <f t="shared" si="1018"/>
        <v>Weekend</v>
      </c>
      <c r="AR3211" s="20">
        <f t="shared" si="1019"/>
        <v>1</v>
      </c>
    </row>
    <row r="3212" spans="1:44" x14ac:dyDescent="0.35">
      <c r="A3212" t="str">
        <f t="shared" si="1001"/>
        <v>CUST3211</v>
      </c>
      <c r="B3212" s="2" t="s">
        <v>3548</v>
      </c>
      <c r="C3212" s="4">
        <v>44985</v>
      </c>
      <c r="D3212" s="2" t="s">
        <v>922</v>
      </c>
      <c r="E3212" t="s">
        <v>5051</v>
      </c>
      <c r="F3212" s="2" t="s">
        <v>19</v>
      </c>
      <c r="G3212" s="2" t="s">
        <v>5040</v>
      </c>
      <c r="H3212" s="2">
        <v>1</v>
      </c>
      <c r="I3212" s="19">
        <v>549.05999999999995</v>
      </c>
      <c r="J3212" s="2" t="s">
        <v>15</v>
      </c>
      <c r="K3212" s="2" t="s">
        <v>31</v>
      </c>
      <c r="L3212" s="2">
        <v>4</v>
      </c>
      <c r="M3212" s="18">
        <f t="shared" si="1002"/>
        <v>549.05999999999995</v>
      </c>
      <c r="T3212" t="str">
        <f t="shared" si="1003"/>
        <v>Pending</v>
      </c>
      <c r="U3212" t="str">
        <f t="shared" si="1004"/>
        <v>No</v>
      </c>
      <c r="V3212" t="str">
        <f t="shared" si="1005"/>
        <v>Yes</v>
      </c>
      <c r="X3212">
        <f t="shared" si="1006"/>
        <v>619</v>
      </c>
      <c r="Y3212">
        <f t="shared" si="1007"/>
        <v>468</v>
      </c>
      <c r="Z3212" s="18">
        <f t="shared" si="1008"/>
        <v>2759712.3299794244</v>
      </c>
      <c r="AA3212" s="18">
        <f t="shared" si="1009"/>
        <v>330643.50635802455</v>
      </c>
      <c r="AB3212" s="17">
        <f t="shared" si="1010"/>
        <v>3.8641711229946525</v>
      </c>
      <c r="AC3212" s="2" t="s">
        <v>5040</v>
      </c>
      <c r="AD3212" s="2" t="s">
        <v>19</v>
      </c>
      <c r="AE3212" t="str">
        <f t="shared" si="1011"/>
        <v>Electronics</v>
      </c>
      <c r="AF3212" t="str">
        <f t="shared" si="1012"/>
        <v>Electronics</v>
      </c>
      <c r="AG3212" t="str" cm="1">
        <f t="array" ref="AG3212">INDEX(AD:AD,ROW())</f>
        <v>Electronics</v>
      </c>
      <c r="AH3212">
        <f t="shared" si="1020"/>
        <v>13</v>
      </c>
      <c r="AI3212" t="str">
        <f t="shared" si="1013"/>
        <v>Electronics</v>
      </c>
      <c r="AK3212">
        <f t="shared" si="1014"/>
        <v>2023</v>
      </c>
      <c r="AL3212">
        <f t="shared" si="1015"/>
        <v>2</v>
      </c>
      <c r="AM3212">
        <f t="shared" si="1016"/>
        <v>28</v>
      </c>
      <c r="AN3212">
        <f t="shared" si="1017"/>
        <v>3</v>
      </c>
      <c r="AO3212" t="str">
        <f t="shared" si="1018"/>
        <v>Weekday</v>
      </c>
      <c r="AR3212" s="20">
        <f t="shared" si="1019"/>
        <v>0</v>
      </c>
    </row>
    <row r="3213" spans="1:44" x14ac:dyDescent="0.35">
      <c r="A3213" t="str">
        <f t="shared" si="1001"/>
        <v>CUST3212</v>
      </c>
      <c r="B3213" s="2" t="s">
        <v>3549</v>
      </c>
      <c r="C3213" s="4">
        <v>45478</v>
      </c>
      <c r="D3213" s="2" t="s">
        <v>527</v>
      </c>
      <c r="E3213" t="s">
        <v>5055</v>
      </c>
      <c r="F3213" s="2" t="s">
        <v>19</v>
      </c>
      <c r="G3213" s="2" t="s">
        <v>5039</v>
      </c>
      <c r="H3213" s="2">
        <v>2</v>
      </c>
      <c r="I3213" s="19">
        <v>2832.76</v>
      </c>
      <c r="J3213" s="2" t="s">
        <v>5047</v>
      </c>
      <c r="K3213" s="2" t="s">
        <v>16</v>
      </c>
      <c r="L3213" s="2">
        <v>5</v>
      </c>
      <c r="M3213" s="18">
        <f t="shared" si="1002"/>
        <v>5665.52</v>
      </c>
      <c r="T3213" t="str">
        <f t="shared" si="1003"/>
        <v>Completed</v>
      </c>
      <c r="U3213" t="str">
        <f t="shared" si="1004"/>
        <v>Yes</v>
      </c>
      <c r="V3213" t="str">
        <f t="shared" si="1005"/>
        <v>No</v>
      </c>
      <c r="X3213">
        <f t="shared" si="1006"/>
        <v>567</v>
      </c>
      <c r="Y3213">
        <f t="shared" si="1007"/>
        <v>440</v>
      </c>
      <c r="Z3213" s="18">
        <f t="shared" si="1008"/>
        <v>2759712.3299794244</v>
      </c>
      <c r="AA3213" s="18">
        <f t="shared" si="1009"/>
        <v>330643.50635802455</v>
      </c>
      <c r="AB3213" s="17">
        <f t="shared" si="1010"/>
        <v>3.8641711229946525</v>
      </c>
      <c r="AC3213" s="2" t="s">
        <v>5039</v>
      </c>
      <c r="AD3213" s="2" t="s">
        <v>19</v>
      </c>
      <c r="AE3213" t="str">
        <f t="shared" si="1011"/>
        <v>Electronics</v>
      </c>
      <c r="AF3213" t="str">
        <f t="shared" si="1012"/>
        <v>Electronics</v>
      </c>
      <c r="AG3213" t="str" cm="1">
        <f t="array" ref="AG3213">INDEX(AD:AD,ROW())</f>
        <v>Electronics</v>
      </c>
      <c r="AH3213">
        <f t="shared" si="1020"/>
        <v>3</v>
      </c>
      <c r="AI3213" t="str">
        <f t="shared" si="1013"/>
        <v>Electronics</v>
      </c>
      <c r="AK3213">
        <f t="shared" si="1014"/>
        <v>2024</v>
      </c>
      <c r="AL3213">
        <f t="shared" si="1015"/>
        <v>7</v>
      </c>
      <c r="AM3213">
        <f t="shared" si="1016"/>
        <v>5</v>
      </c>
      <c r="AN3213">
        <f t="shared" si="1017"/>
        <v>6</v>
      </c>
      <c r="AO3213" t="str">
        <f t="shared" si="1018"/>
        <v>Weekday</v>
      </c>
      <c r="AR3213" s="20">
        <f t="shared" si="1019"/>
        <v>0</v>
      </c>
    </row>
    <row r="3214" spans="1:44" x14ac:dyDescent="0.35">
      <c r="A3214" t="str">
        <f t="shared" si="1001"/>
        <v>CUST3213</v>
      </c>
      <c r="B3214" s="2" t="s">
        <v>3550</v>
      </c>
      <c r="C3214" s="4">
        <v>45755</v>
      </c>
      <c r="D3214" s="2" t="s">
        <v>1618</v>
      </c>
      <c r="E3214" t="s">
        <v>5048</v>
      </c>
      <c r="F3214" s="2" t="s">
        <v>19</v>
      </c>
      <c r="G3214" s="2" t="s">
        <v>5039</v>
      </c>
      <c r="H3214" s="2">
        <v>1</v>
      </c>
      <c r="I3214" s="19">
        <v>1720.17</v>
      </c>
      <c r="J3214" s="2" t="s">
        <v>20</v>
      </c>
      <c r="K3214" s="2" t="s">
        <v>16</v>
      </c>
      <c r="L3214" s="2">
        <v>4</v>
      </c>
      <c r="M3214" s="18">
        <f t="shared" si="1002"/>
        <v>1720.17</v>
      </c>
      <c r="T3214" t="str">
        <f t="shared" si="1003"/>
        <v>Completed</v>
      </c>
      <c r="U3214" t="str">
        <f t="shared" si="1004"/>
        <v>Yes</v>
      </c>
      <c r="V3214" t="str">
        <f t="shared" si="1005"/>
        <v>No</v>
      </c>
      <c r="X3214">
        <f t="shared" si="1006"/>
        <v>590</v>
      </c>
      <c r="Y3214">
        <f t="shared" si="1007"/>
        <v>451</v>
      </c>
      <c r="Z3214" s="18">
        <f t="shared" si="1008"/>
        <v>2759712.3299794244</v>
      </c>
      <c r="AA3214" s="18">
        <f t="shared" si="1009"/>
        <v>330643.50635802455</v>
      </c>
      <c r="AB3214" s="17">
        <f t="shared" si="1010"/>
        <v>3.8641711229946525</v>
      </c>
      <c r="AC3214" s="2" t="s">
        <v>5039</v>
      </c>
      <c r="AD3214" s="2" t="s">
        <v>19</v>
      </c>
      <c r="AE3214" t="str">
        <f t="shared" si="1011"/>
        <v>Electronics</v>
      </c>
      <c r="AF3214" t="str">
        <f t="shared" si="1012"/>
        <v>Electronics</v>
      </c>
      <c r="AG3214" t="str" cm="1">
        <f t="array" ref="AG3214">INDEX(AD:AD,ROW())</f>
        <v>Electronics</v>
      </c>
      <c r="AH3214">
        <f t="shared" si="1020"/>
        <v>3</v>
      </c>
      <c r="AI3214" t="str">
        <f t="shared" si="1013"/>
        <v>Electronics</v>
      </c>
      <c r="AK3214">
        <f t="shared" si="1014"/>
        <v>2025</v>
      </c>
      <c r="AL3214">
        <f t="shared" si="1015"/>
        <v>4</v>
      </c>
      <c r="AM3214">
        <f t="shared" si="1016"/>
        <v>8</v>
      </c>
      <c r="AN3214">
        <f t="shared" si="1017"/>
        <v>3</v>
      </c>
      <c r="AO3214" t="str">
        <f t="shared" si="1018"/>
        <v>Weekday</v>
      </c>
      <c r="AR3214" s="20">
        <f t="shared" si="1019"/>
        <v>0</v>
      </c>
    </row>
    <row r="3215" spans="1:44" x14ac:dyDescent="0.35">
      <c r="A3215" t="str">
        <f t="shared" si="1001"/>
        <v>CUST3214</v>
      </c>
      <c r="B3215" s="2" t="s">
        <v>3551</v>
      </c>
      <c r="C3215" s="4">
        <v>45271</v>
      </c>
      <c r="D3215" s="2" t="s">
        <v>454</v>
      </c>
      <c r="E3215" t="s">
        <v>5051</v>
      </c>
      <c r="F3215" s="2" t="s">
        <v>42</v>
      </c>
      <c r="G3215" s="2" t="s">
        <v>43</v>
      </c>
      <c r="H3215" s="2">
        <v>2</v>
      </c>
      <c r="I3215" s="19">
        <v>1456.29</v>
      </c>
      <c r="J3215" s="2" t="s">
        <v>5047</v>
      </c>
      <c r="K3215" s="2" t="s">
        <v>31</v>
      </c>
      <c r="L3215" s="2">
        <v>3</v>
      </c>
      <c r="M3215" s="18">
        <f t="shared" si="1002"/>
        <v>2912.58</v>
      </c>
      <c r="T3215" t="str">
        <f t="shared" si="1003"/>
        <v>Pending</v>
      </c>
      <c r="U3215" t="str">
        <f t="shared" si="1004"/>
        <v>No</v>
      </c>
      <c r="V3215" t="str">
        <f t="shared" si="1005"/>
        <v>Yes</v>
      </c>
      <c r="X3215">
        <f t="shared" si="1006"/>
        <v>619</v>
      </c>
      <c r="Y3215">
        <f t="shared" si="1007"/>
        <v>468</v>
      </c>
      <c r="Z3215" s="18">
        <f t="shared" si="1008"/>
        <v>1098537.4901531704</v>
      </c>
      <c r="AA3215" s="18">
        <f t="shared" si="1009"/>
        <v>96724.388030634553</v>
      </c>
      <c r="AB3215" s="17">
        <f t="shared" si="1010"/>
        <v>3.9001122334455669</v>
      </c>
      <c r="AC3215" s="2" t="s">
        <v>43</v>
      </c>
      <c r="AD3215" s="2" t="s">
        <v>42</v>
      </c>
      <c r="AE3215" t="str">
        <f t="shared" si="1011"/>
        <v>Beauty</v>
      </c>
      <c r="AF3215" t="str">
        <f t="shared" si="1012"/>
        <v>Beauty</v>
      </c>
      <c r="AG3215" t="str" cm="1">
        <f t="array" ref="AG3215">INDEX(AD:AD,ROW())</f>
        <v>Beauty</v>
      </c>
      <c r="AH3215">
        <f t="shared" si="1020"/>
        <v>10</v>
      </c>
      <c r="AI3215" t="str">
        <f t="shared" si="1013"/>
        <v>Beauty</v>
      </c>
      <c r="AK3215">
        <f t="shared" si="1014"/>
        <v>2023</v>
      </c>
      <c r="AL3215">
        <f t="shared" si="1015"/>
        <v>12</v>
      </c>
      <c r="AM3215">
        <f t="shared" si="1016"/>
        <v>11</v>
      </c>
      <c r="AN3215">
        <f t="shared" si="1017"/>
        <v>2</v>
      </c>
      <c r="AO3215" t="str">
        <f t="shared" si="1018"/>
        <v>Weekday</v>
      </c>
      <c r="AR3215" s="20">
        <f t="shared" si="1019"/>
        <v>0</v>
      </c>
    </row>
    <row r="3216" spans="1:44" x14ac:dyDescent="0.35">
      <c r="A3216" t="str">
        <f t="shared" si="1001"/>
        <v>CUST3215</v>
      </c>
      <c r="B3216" s="2" t="s">
        <v>3552</v>
      </c>
      <c r="C3216" s="4">
        <v>45197</v>
      </c>
      <c r="D3216" s="2" t="s">
        <v>266</v>
      </c>
      <c r="E3216" t="s">
        <v>5049</v>
      </c>
      <c r="F3216" s="2" t="s">
        <v>19</v>
      </c>
      <c r="G3216" s="2" t="s">
        <v>5039</v>
      </c>
      <c r="H3216" s="2">
        <v>1</v>
      </c>
      <c r="I3216" s="19">
        <v>1830.36</v>
      </c>
      <c r="J3216" s="2" t="s">
        <v>50</v>
      </c>
      <c r="K3216" s="2" t="s">
        <v>16</v>
      </c>
      <c r="L3216" s="2">
        <v>5</v>
      </c>
      <c r="M3216" s="18">
        <f t="shared" si="1002"/>
        <v>1830.36</v>
      </c>
      <c r="T3216" t="str">
        <f t="shared" si="1003"/>
        <v>Completed</v>
      </c>
      <c r="U3216" t="str">
        <f t="shared" si="1004"/>
        <v>Yes</v>
      </c>
      <c r="V3216" t="str">
        <f t="shared" si="1005"/>
        <v>No</v>
      </c>
      <c r="X3216">
        <f t="shared" si="1006"/>
        <v>595</v>
      </c>
      <c r="Y3216">
        <f t="shared" si="1007"/>
        <v>444</v>
      </c>
      <c r="Z3216" s="18">
        <f t="shared" si="1008"/>
        <v>2759712.3299794244</v>
      </c>
      <c r="AA3216" s="18">
        <f t="shared" si="1009"/>
        <v>330643.50635802455</v>
      </c>
      <c r="AB3216" s="17">
        <f t="shared" si="1010"/>
        <v>3.8641711229946525</v>
      </c>
      <c r="AC3216" s="2" t="s">
        <v>5039</v>
      </c>
      <c r="AD3216" s="2" t="s">
        <v>19</v>
      </c>
      <c r="AE3216" t="str">
        <f t="shared" si="1011"/>
        <v>Electronics</v>
      </c>
      <c r="AF3216" t="str">
        <f t="shared" si="1012"/>
        <v>Electronics</v>
      </c>
      <c r="AG3216" t="str" cm="1">
        <f t="array" ref="AG3216">INDEX(AD:AD,ROW())</f>
        <v>Electronics</v>
      </c>
      <c r="AH3216">
        <f t="shared" si="1020"/>
        <v>3</v>
      </c>
      <c r="AI3216" t="str">
        <f t="shared" si="1013"/>
        <v>Electronics</v>
      </c>
      <c r="AK3216">
        <f t="shared" si="1014"/>
        <v>2023</v>
      </c>
      <c r="AL3216">
        <f t="shared" si="1015"/>
        <v>9</v>
      </c>
      <c r="AM3216">
        <f t="shared" si="1016"/>
        <v>28</v>
      </c>
      <c r="AN3216">
        <f t="shared" si="1017"/>
        <v>5</v>
      </c>
      <c r="AO3216" t="str">
        <f t="shared" si="1018"/>
        <v>Weekday</v>
      </c>
      <c r="AR3216" s="20">
        <f t="shared" si="1019"/>
        <v>0</v>
      </c>
    </row>
    <row r="3217" spans="1:44" x14ac:dyDescent="0.35">
      <c r="A3217" t="str">
        <f t="shared" si="1001"/>
        <v>CUST3216</v>
      </c>
      <c r="B3217" s="2" t="s">
        <v>3553</v>
      </c>
      <c r="C3217" s="4">
        <v>45614</v>
      </c>
      <c r="D3217" s="2" t="s">
        <v>530</v>
      </c>
      <c r="E3217" t="s">
        <v>5054</v>
      </c>
      <c r="F3217" s="2" t="s">
        <v>23</v>
      </c>
      <c r="G3217" s="2" t="s">
        <v>24</v>
      </c>
      <c r="H3217" s="2">
        <v>2</v>
      </c>
      <c r="I3217" s="19">
        <v>329.28</v>
      </c>
      <c r="J3217" s="2" t="s">
        <v>5046</v>
      </c>
      <c r="K3217" s="2" t="s">
        <v>16</v>
      </c>
      <c r="L3217" s="2">
        <v>4</v>
      </c>
      <c r="M3217" s="18">
        <f t="shared" si="1002"/>
        <v>658.56</v>
      </c>
      <c r="T3217" t="str">
        <f t="shared" si="1003"/>
        <v>Completed</v>
      </c>
      <c r="U3217" t="str">
        <f t="shared" si="1004"/>
        <v>No</v>
      </c>
      <c r="V3217" t="str">
        <f t="shared" si="1005"/>
        <v>No</v>
      </c>
      <c r="X3217">
        <f t="shared" si="1006"/>
        <v>558</v>
      </c>
      <c r="Y3217">
        <f t="shared" si="1007"/>
        <v>430</v>
      </c>
      <c r="Z3217" s="18">
        <f t="shared" si="1008"/>
        <v>594714.6477588166</v>
      </c>
      <c r="AA3217" s="18">
        <f t="shared" si="1009"/>
        <v>60882.938065984097</v>
      </c>
      <c r="AB3217" s="17">
        <f t="shared" si="1010"/>
        <v>3.804733727810651</v>
      </c>
      <c r="AC3217" s="2" t="s">
        <v>24</v>
      </c>
      <c r="AD3217" s="2" t="s">
        <v>23</v>
      </c>
      <c r="AE3217" t="str">
        <f t="shared" si="1011"/>
        <v>Books</v>
      </c>
      <c r="AF3217" t="str">
        <f t="shared" si="1012"/>
        <v>Books</v>
      </c>
      <c r="AG3217" t="str" cm="1">
        <f t="array" ref="AG3217">INDEX(AD:AD,ROW())</f>
        <v>Books</v>
      </c>
      <c r="AH3217">
        <f t="shared" si="1020"/>
        <v>4</v>
      </c>
      <c r="AI3217" t="str">
        <f t="shared" si="1013"/>
        <v>Books</v>
      </c>
      <c r="AK3217">
        <f t="shared" si="1014"/>
        <v>2024</v>
      </c>
      <c r="AL3217">
        <f t="shared" si="1015"/>
        <v>11</v>
      </c>
      <c r="AM3217">
        <f t="shared" si="1016"/>
        <v>18</v>
      </c>
      <c r="AN3217">
        <f t="shared" si="1017"/>
        <v>2</v>
      </c>
      <c r="AO3217" t="str">
        <f t="shared" si="1018"/>
        <v>Weekday</v>
      </c>
      <c r="AR3217" s="20">
        <f t="shared" si="1019"/>
        <v>0</v>
      </c>
    </row>
    <row r="3218" spans="1:44" x14ac:dyDescent="0.35">
      <c r="A3218" t="str">
        <f t="shared" si="1001"/>
        <v>CUST3217</v>
      </c>
      <c r="B3218" s="2" t="s">
        <v>3554</v>
      </c>
      <c r="C3218" s="4">
        <v>45436</v>
      </c>
      <c r="D3218" s="2" t="s">
        <v>207</v>
      </c>
      <c r="E3218" t="s">
        <v>5048</v>
      </c>
      <c r="F3218" s="2" t="s">
        <v>42</v>
      </c>
      <c r="G3218" s="2" t="s">
        <v>5044</v>
      </c>
      <c r="H3218" s="2">
        <v>1</v>
      </c>
      <c r="I3218" s="19">
        <v>192</v>
      </c>
      <c r="J3218" s="2" t="s">
        <v>20</v>
      </c>
      <c r="K3218" s="2" t="s">
        <v>16</v>
      </c>
      <c r="L3218" s="2">
        <v>5</v>
      </c>
      <c r="M3218" s="18">
        <f t="shared" si="1002"/>
        <v>192</v>
      </c>
      <c r="T3218" t="str">
        <f t="shared" si="1003"/>
        <v>Completed</v>
      </c>
      <c r="U3218" t="str">
        <f t="shared" si="1004"/>
        <v>No</v>
      </c>
      <c r="V3218" t="str">
        <f t="shared" si="1005"/>
        <v>No</v>
      </c>
      <c r="X3218">
        <f t="shared" si="1006"/>
        <v>590</v>
      </c>
      <c r="Y3218">
        <f t="shared" si="1007"/>
        <v>451</v>
      </c>
      <c r="Z3218" s="18">
        <f t="shared" si="1008"/>
        <v>1098537.4901531704</v>
      </c>
      <c r="AA3218" s="18">
        <f t="shared" si="1009"/>
        <v>96724.388030634553</v>
      </c>
      <c r="AB3218" s="17">
        <f t="shared" si="1010"/>
        <v>3.9001122334455669</v>
      </c>
      <c r="AC3218" s="2" t="s">
        <v>5044</v>
      </c>
      <c r="AD3218" s="2" t="s">
        <v>42</v>
      </c>
      <c r="AE3218" t="str">
        <f t="shared" si="1011"/>
        <v>Beauty</v>
      </c>
      <c r="AF3218" t="str">
        <f t="shared" si="1012"/>
        <v>Beauty</v>
      </c>
      <c r="AG3218" t="str" cm="1">
        <f t="array" ref="AG3218">INDEX(AD:AD,ROW())</f>
        <v>Beauty</v>
      </c>
      <c r="AH3218">
        <f t="shared" si="1020"/>
        <v>64</v>
      </c>
      <c r="AI3218" t="str">
        <f t="shared" si="1013"/>
        <v>Beauty</v>
      </c>
      <c r="AK3218">
        <f t="shared" si="1014"/>
        <v>2024</v>
      </c>
      <c r="AL3218">
        <f t="shared" si="1015"/>
        <v>5</v>
      </c>
      <c r="AM3218">
        <f t="shared" si="1016"/>
        <v>24</v>
      </c>
      <c r="AN3218">
        <f t="shared" si="1017"/>
        <v>6</v>
      </c>
      <c r="AO3218" t="str">
        <f t="shared" si="1018"/>
        <v>Weekday</v>
      </c>
      <c r="AR3218" s="20">
        <f t="shared" si="1019"/>
        <v>0</v>
      </c>
    </row>
    <row r="3219" spans="1:44" x14ac:dyDescent="0.35">
      <c r="A3219" t="str">
        <f t="shared" si="1001"/>
        <v>CUST3218</v>
      </c>
      <c r="B3219" s="2" t="s">
        <v>3555</v>
      </c>
      <c r="C3219" s="4">
        <v>45697</v>
      </c>
      <c r="D3219" s="2" t="s">
        <v>62</v>
      </c>
      <c r="E3219" t="s">
        <v>5055</v>
      </c>
      <c r="F3219" s="2" t="s">
        <v>19</v>
      </c>
      <c r="G3219" s="2" t="s">
        <v>5040</v>
      </c>
      <c r="H3219" s="2">
        <v>1</v>
      </c>
      <c r="I3219" s="19">
        <v>3371.14</v>
      </c>
      <c r="J3219" s="2" t="s">
        <v>50</v>
      </c>
      <c r="K3219" s="2" t="s">
        <v>16</v>
      </c>
      <c r="L3219" s="2">
        <v>5</v>
      </c>
      <c r="M3219" s="18">
        <f t="shared" si="1002"/>
        <v>3371.14</v>
      </c>
      <c r="T3219" t="str">
        <f t="shared" si="1003"/>
        <v>Completed</v>
      </c>
      <c r="U3219" t="str">
        <f t="shared" si="1004"/>
        <v>Yes</v>
      </c>
      <c r="V3219" t="str">
        <f t="shared" si="1005"/>
        <v>No</v>
      </c>
      <c r="X3219">
        <f t="shared" si="1006"/>
        <v>567</v>
      </c>
      <c r="Y3219">
        <f t="shared" si="1007"/>
        <v>440</v>
      </c>
      <c r="Z3219" s="18">
        <f t="shared" si="1008"/>
        <v>2759712.3299794244</v>
      </c>
      <c r="AA3219" s="18">
        <f t="shared" si="1009"/>
        <v>330643.50635802455</v>
      </c>
      <c r="AB3219" s="17">
        <f t="shared" si="1010"/>
        <v>3.8641711229946525</v>
      </c>
      <c r="AC3219" s="2" t="s">
        <v>5040</v>
      </c>
      <c r="AD3219" s="2" t="s">
        <v>19</v>
      </c>
      <c r="AE3219" t="str">
        <f t="shared" si="1011"/>
        <v>Electronics</v>
      </c>
      <c r="AF3219" t="str">
        <f t="shared" si="1012"/>
        <v>Electronics</v>
      </c>
      <c r="AG3219" t="str" cm="1">
        <f t="array" ref="AG3219">INDEX(AD:AD,ROW())</f>
        <v>Electronics</v>
      </c>
      <c r="AH3219">
        <f t="shared" si="1020"/>
        <v>13</v>
      </c>
      <c r="AI3219" t="str">
        <f t="shared" si="1013"/>
        <v>Electronics</v>
      </c>
      <c r="AK3219">
        <f t="shared" si="1014"/>
        <v>2025</v>
      </c>
      <c r="AL3219">
        <f t="shared" si="1015"/>
        <v>2</v>
      </c>
      <c r="AM3219">
        <f t="shared" si="1016"/>
        <v>9</v>
      </c>
      <c r="AN3219">
        <f t="shared" si="1017"/>
        <v>1</v>
      </c>
      <c r="AO3219" t="str">
        <f t="shared" si="1018"/>
        <v>Weekend</v>
      </c>
      <c r="AR3219" s="20">
        <f t="shared" si="1019"/>
        <v>0</v>
      </c>
    </row>
    <row r="3220" spans="1:44" x14ac:dyDescent="0.35">
      <c r="A3220" t="str">
        <f t="shared" si="1001"/>
        <v>CUST3219</v>
      </c>
      <c r="B3220" s="2" t="s">
        <v>3556</v>
      </c>
      <c r="C3220" s="4">
        <v>45079</v>
      </c>
      <c r="D3220" s="2" t="s">
        <v>1399</v>
      </c>
      <c r="E3220" t="s">
        <v>5053</v>
      </c>
      <c r="F3220" s="2" t="s">
        <v>23</v>
      </c>
      <c r="G3220" s="2" t="s">
        <v>75</v>
      </c>
      <c r="H3220" s="2">
        <v>1</v>
      </c>
      <c r="I3220" s="19">
        <v>450.26903299203627</v>
      </c>
      <c r="J3220" s="2" t="s">
        <v>15</v>
      </c>
      <c r="K3220" s="2" t="s">
        <v>31</v>
      </c>
      <c r="L3220" s="2">
        <v>1</v>
      </c>
      <c r="M3220" s="18">
        <f t="shared" si="1002"/>
        <v>450.26903299203627</v>
      </c>
      <c r="T3220" t="str">
        <f t="shared" si="1003"/>
        <v>Pending</v>
      </c>
      <c r="U3220" t="str">
        <f t="shared" si="1004"/>
        <v>No</v>
      </c>
      <c r="V3220" t="str">
        <f t="shared" si="1005"/>
        <v>Yes</v>
      </c>
      <c r="X3220">
        <f t="shared" si="1006"/>
        <v>559</v>
      </c>
      <c r="Y3220">
        <f t="shared" si="1007"/>
        <v>408</v>
      </c>
      <c r="Z3220" s="18">
        <f t="shared" si="1008"/>
        <v>594714.6477588166</v>
      </c>
      <c r="AA3220" s="18">
        <f t="shared" si="1009"/>
        <v>60882.938065984097</v>
      </c>
      <c r="AB3220" s="17">
        <f t="shared" si="1010"/>
        <v>3.804733727810651</v>
      </c>
      <c r="AC3220" s="2" t="s">
        <v>75</v>
      </c>
      <c r="AD3220" s="2" t="s">
        <v>23</v>
      </c>
      <c r="AE3220" t="str">
        <f t="shared" si="1011"/>
        <v>Books</v>
      </c>
      <c r="AF3220" t="str">
        <f t="shared" si="1012"/>
        <v>Books</v>
      </c>
      <c r="AG3220" t="str" cm="1">
        <f t="array" ref="AG3220">INDEX(AD:AD,ROW())</f>
        <v>Books</v>
      </c>
      <c r="AH3220">
        <f t="shared" si="1020"/>
        <v>23</v>
      </c>
      <c r="AI3220" t="str">
        <f t="shared" si="1013"/>
        <v>Books</v>
      </c>
      <c r="AK3220">
        <f t="shared" si="1014"/>
        <v>2023</v>
      </c>
      <c r="AL3220">
        <f t="shared" si="1015"/>
        <v>6</v>
      </c>
      <c r="AM3220">
        <f t="shared" si="1016"/>
        <v>2</v>
      </c>
      <c r="AN3220">
        <f t="shared" si="1017"/>
        <v>6</v>
      </c>
      <c r="AO3220" t="str">
        <f t="shared" si="1018"/>
        <v>Weekday</v>
      </c>
      <c r="AR3220" s="20">
        <f t="shared" si="1019"/>
        <v>0</v>
      </c>
    </row>
    <row r="3221" spans="1:44" x14ac:dyDescent="0.35">
      <c r="A3221" t="str">
        <f t="shared" si="1001"/>
        <v>CUST3220</v>
      </c>
      <c r="B3221" s="2" t="s">
        <v>3557</v>
      </c>
      <c r="C3221" s="4">
        <v>45609</v>
      </c>
      <c r="D3221" s="2" t="s">
        <v>1393</v>
      </c>
      <c r="E3221" t="s">
        <v>5055</v>
      </c>
      <c r="F3221" s="2" t="s">
        <v>29</v>
      </c>
      <c r="G3221" s="2" t="s">
        <v>5041</v>
      </c>
      <c r="H3221" s="2">
        <v>1</v>
      </c>
      <c r="I3221" s="19">
        <v>2224.34</v>
      </c>
      <c r="J3221" s="2" t="s">
        <v>20</v>
      </c>
      <c r="K3221" s="2" t="s">
        <v>16</v>
      </c>
      <c r="L3221" s="2">
        <v>3</v>
      </c>
      <c r="M3221" s="18">
        <f t="shared" si="1002"/>
        <v>2224.34</v>
      </c>
      <c r="T3221" t="str">
        <f t="shared" si="1003"/>
        <v>Completed</v>
      </c>
      <c r="U3221" t="str">
        <f t="shared" si="1004"/>
        <v>Yes</v>
      </c>
      <c r="V3221" t="str">
        <f t="shared" si="1005"/>
        <v>No</v>
      </c>
      <c r="X3221">
        <f t="shared" si="1006"/>
        <v>567</v>
      </c>
      <c r="Y3221">
        <f t="shared" si="1007"/>
        <v>440</v>
      </c>
      <c r="Z3221" s="18">
        <f t="shared" si="1008"/>
        <v>1892867.2841657216</v>
      </c>
      <c r="AA3221" s="18">
        <f t="shared" si="1009"/>
        <v>199432.98236095349</v>
      </c>
      <c r="AB3221" s="17">
        <f t="shared" si="1010"/>
        <v>3.8949824970828471</v>
      </c>
      <c r="AC3221" s="2" t="s">
        <v>5041</v>
      </c>
      <c r="AD3221" s="2" t="s">
        <v>29</v>
      </c>
      <c r="AE3221" t="str">
        <f t="shared" si="1011"/>
        <v>Fashion</v>
      </c>
      <c r="AF3221" t="str">
        <f t="shared" si="1012"/>
        <v>Fashion</v>
      </c>
      <c r="AG3221" t="str" cm="1">
        <f t="array" ref="AG3221">INDEX(AD:AD,ROW())</f>
        <v>Fashion</v>
      </c>
      <c r="AH3221">
        <f t="shared" si="1020"/>
        <v>15</v>
      </c>
      <c r="AI3221" t="str">
        <f t="shared" si="1013"/>
        <v>Fashion</v>
      </c>
      <c r="AK3221">
        <f t="shared" si="1014"/>
        <v>2024</v>
      </c>
      <c r="AL3221">
        <f t="shared" si="1015"/>
        <v>11</v>
      </c>
      <c r="AM3221">
        <f t="shared" si="1016"/>
        <v>13</v>
      </c>
      <c r="AN3221">
        <f t="shared" si="1017"/>
        <v>4</v>
      </c>
      <c r="AO3221" t="str">
        <f t="shared" si="1018"/>
        <v>Weekday</v>
      </c>
      <c r="AR3221" s="20">
        <f t="shared" si="1019"/>
        <v>0</v>
      </c>
    </row>
    <row r="3222" spans="1:44" x14ac:dyDescent="0.35">
      <c r="A3222" t="str">
        <f t="shared" si="1001"/>
        <v>CUST3221</v>
      </c>
      <c r="B3222" s="2" t="s">
        <v>3558</v>
      </c>
      <c r="C3222" s="4">
        <v>45168</v>
      </c>
      <c r="D3222" s="2" t="s">
        <v>377</v>
      </c>
      <c r="E3222" t="s">
        <v>5049</v>
      </c>
      <c r="F3222" s="2" t="s">
        <v>23</v>
      </c>
      <c r="G3222" s="2" t="s">
        <v>75</v>
      </c>
      <c r="H3222" s="2">
        <v>2</v>
      </c>
      <c r="I3222" s="19">
        <v>370.09</v>
      </c>
      <c r="J3222" s="2" t="s">
        <v>20</v>
      </c>
      <c r="K3222" s="2" t="s">
        <v>16</v>
      </c>
      <c r="L3222" s="2">
        <v>5</v>
      </c>
      <c r="M3222" s="18">
        <f t="shared" si="1002"/>
        <v>740.18</v>
      </c>
      <c r="T3222" t="str">
        <f t="shared" si="1003"/>
        <v>Completed</v>
      </c>
      <c r="U3222" t="str">
        <f t="shared" si="1004"/>
        <v>No</v>
      </c>
      <c r="V3222" t="str">
        <f t="shared" si="1005"/>
        <v>No</v>
      </c>
      <c r="X3222">
        <f t="shared" si="1006"/>
        <v>595</v>
      </c>
      <c r="Y3222">
        <f t="shared" si="1007"/>
        <v>444</v>
      </c>
      <c r="Z3222" s="18">
        <f t="shared" si="1008"/>
        <v>594714.6477588166</v>
      </c>
      <c r="AA3222" s="18">
        <f t="shared" si="1009"/>
        <v>60882.938065984097</v>
      </c>
      <c r="AB3222" s="17">
        <f t="shared" si="1010"/>
        <v>3.804733727810651</v>
      </c>
      <c r="AC3222" s="2" t="s">
        <v>75</v>
      </c>
      <c r="AD3222" s="2" t="s">
        <v>23</v>
      </c>
      <c r="AE3222" t="str">
        <f t="shared" si="1011"/>
        <v>Books</v>
      </c>
      <c r="AF3222" t="str">
        <f t="shared" si="1012"/>
        <v>Books</v>
      </c>
      <c r="AG3222" t="str" cm="1">
        <f t="array" ref="AG3222">INDEX(AD:AD,ROW())</f>
        <v>Books</v>
      </c>
      <c r="AH3222">
        <f t="shared" si="1020"/>
        <v>23</v>
      </c>
      <c r="AI3222" t="str">
        <f t="shared" si="1013"/>
        <v>Books</v>
      </c>
      <c r="AK3222">
        <f t="shared" si="1014"/>
        <v>2023</v>
      </c>
      <c r="AL3222">
        <f t="shared" si="1015"/>
        <v>8</v>
      </c>
      <c r="AM3222">
        <f t="shared" si="1016"/>
        <v>30</v>
      </c>
      <c r="AN3222">
        <f t="shared" si="1017"/>
        <v>4</v>
      </c>
      <c r="AO3222" t="str">
        <f t="shared" si="1018"/>
        <v>Weekday</v>
      </c>
      <c r="AR3222" s="20">
        <f t="shared" si="1019"/>
        <v>0</v>
      </c>
    </row>
    <row r="3223" spans="1:44" x14ac:dyDescent="0.35">
      <c r="A3223" t="str">
        <f t="shared" si="1001"/>
        <v>CUST3222</v>
      </c>
      <c r="B3223" s="2" t="s">
        <v>3559</v>
      </c>
      <c r="C3223" s="4">
        <v>45267</v>
      </c>
      <c r="D3223" s="2" t="s">
        <v>550</v>
      </c>
      <c r="E3223" t="s">
        <v>5048</v>
      </c>
      <c r="F3223" s="2" t="s">
        <v>13</v>
      </c>
      <c r="G3223" s="2" t="s">
        <v>34</v>
      </c>
      <c r="H3223" s="2">
        <v>1</v>
      </c>
      <c r="I3223" s="19">
        <v>709.23</v>
      </c>
      <c r="J3223" s="2" t="s">
        <v>50</v>
      </c>
      <c r="K3223" s="2" t="s">
        <v>16</v>
      </c>
      <c r="L3223" s="2">
        <v>5</v>
      </c>
      <c r="M3223" s="18">
        <f t="shared" si="1002"/>
        <v>709.23</v>
      </c>
      <c r="T3223" t="str">
        <f t="shared" si="1003"/>
        <v>Completed</v>
      </c>
      <c r="U3223" t="str">
        <f t="shared" si="1004"/>
        <v>No</v>
      </c>
      <c r="V3223" t="str">
        <f t="shared" si="1005"/>
        <v>No</v>
      </c>
      <c r="X3223">
        <f t="shared" si="1006"/>
        <v>590</v>
      </c>
      <c r="Y3223">
        <f t="shared" si="1007"/>
        <v>451</v>
      </c>
      <c r="Z3223" s="18">
        <f t="shared" si="1008"/>
        <v>1463424.4009529033</v>
      </c>
      <c r="AA3223" s="18">
        <f t="shared" si="1009"/>
        <v>118285.78776560788</v>
      </c>
      <c r="AB3223" s="17">
        <f t="shared" si="1010"/>
        <v>3.8140589569160999</v>
      </c>
      <c r="AC3223" s="2" t="s">
        <v>34</v>
      </c>
      <c r="AD3223" s="2" t="s">
        <v>13</v>
      </c>
      <c r="AE3223" t="str">
        <f t="shared" si="1011"/>
        <v>Home &amp; Kitchen</v>
      </c>
      <c r="AF3223" t="str">
        <f t="shared" si="1012"/>
        <v>Home &amp; Kitchen</v>
      </c>
      <c r="AG3223" t="str" cm="1">
        <f t="array" ref="AG3223">INDEX(AD:AD,ROW())</f>
        <v>Home &amp; Kitchen</v>
      </c>
      <c r="AH3223">
        <f t="shared" si="1020"/>
        <v>7</v>
      </c>
      <c r="AI3223" t="str">
        <f t="shared" si="1013"/>
        <v>Home &amp; Kitchen</v>
      </c>
      <c r="AK3223">
        <f t="shared" si="1014"/>
        <v>2023</v>
      </c>
      <c r="AL3223">
        <f t="shared" si="1015"/>
        <v>12</v>
      </c>
      <c r="AM3223">
        <f t="shared" si="1016"/>
        <v>7</v>
      </c>
      <c r="AN3223">
        <f t="shared" si="1017"/>
        <v>5</v>
      </c>
      <c r="AO3223" t="str">
        <f t="shared" si="1018"/>
        <v>Weekday</v>
      </c>
      <c r="AR3223" s="20">
        <f t="shared" si="1019"/>
        <v>0</v>
      </c>
    </row>
    <row r="3224" spans="1:44" x14ac:dyDescent="0.35">
      <c r="A3224" t="str">
        <f t="shared" si="1001"/>
        <v>CUST3223</v>
      </c>
      <c r="B3224" s="2" t="s">
        <v>3560</v>
      </c>
      <c r="C3224" s="4">
        <v>45658</v>
      </c>
      <c r="D3224" s="2" t="s">
        <v>280</v>
      </c>
      <c r="E3224" t="s">
        <v>5048</v>
      </c>
      <c r="F3224" s="2" t="s">
        <v>19</v>
      </c>
      <c r="G3224" s="2" t="s">
        <v>60</v>
      </c>
      <c r="H3224" s="2">
        <v>1</v>
      </c>
      <c r="I3224" s="19">
        <v>3214.74</v>
      </c>
      <c r="J3224" s="2" t="s">
        <v>5046</v>
      </c>
      <c r="K3224" s="2" t="s">
        <v>16</v>
      </c>
      <c r="L3224" s="2">
        <v>5</v>
      </c>
      <c r="M3224" s="18">
        <f t="shared" si="1002"/>
        <v>3214.74</v>
      </c>
      <c r="T3224" t="str">
        <f t="shared" si="1003"/>
        <v>Completed</v>
      </c>
      <c r="U3224" t="str">
        <f t="shared" si="1004"/>
        <v>Yes</v>
      </c>
      <c r="V3224" t="str">
        <f t="shared" si="1005"/>
        <v>No</v>
      </c>
      <c r="X3224">
        <f t="shared" si="1006"/>
        <v>590</v>
      </c>
      <c r="Y3224">
        <f t="shared" si="1007"/>
        <v>451</v>
      </c>
      <c r="Z3224" s="18">
        <f t="shared" si="1008"/>
        <v>2759712.3299794244</v>
      </c>
      <c r="AA3224" s="18">
        <f t="shared" si="1009"/>
        <v>330643.50635802455</v>
      </c>
      <c r="AB3224" s="17">
        <f t="shared" si="1010"/>
        <v>3.8641711229946525</v>
      </c>
      <c r="AC3224" s="2" t="s">
        <v>60</v>
      </c>
      <c r="AD3224" s="2" t="s">
        <v>19</v>
      </c>
      <c r="AE3224" t="str">
        <f t="shared" si="1011"/>
        <v>Electronics</v>
      </c>
      <c r="AF3224" t="str">
        <f t="shared" si="1012"/>
        <v>Electronics</v>
      </c>
      <c r="AG3224" t="str" cm="1">
        <f t="array" ref="AG3224">INDEX(AD:AD,ROW())</f>
        <v>Electronics</v>
      </c>
      <c r="AH3224">
        <f t="shared" si="1020"/>
        <v>17</v>
      </c>
      <c r="AI3224" t="str">
        <f t="shared" si="1013"/>
        <v>Electronics</v>
      </c>
      <c r="AK3224">
        <f t="shared" si="1014"/>
        <v>2025</v>
      </c>
      <c r="AL3224">
        <f t="shared" si="1015"/>
        <v>1</v>
      </c>
      <c r="AM3224">
        <f t="shared" si="1016"/>
        <v>1</v>
      </c>
      <c r="AN3224">
        <f t="shared" si="1017"/>
        <v>4</v>
      </c>
      <c r="AO3224" t="str">
        <f t="shared" si="1018"/>
        <v>Weekday</v>
      </c>
      <c r="AR3224" s="20">
        <f t="shared" si="1019"/>
        <v>0</v>
      </c>
    </row>
    <row r="3225" spans="1:44" x14ac:dyDescent="0.35">
      <c r="A3225" t="str">
        <f t="shared" si="1001"/>
        <v>CUST3224</v>
      </c>
      <c r="B3225" s="2" t="s">
        <v>3561</v>
      </c>
      <c r="C3225" s="4">
        <v>45346</v>
      </c>
      <c r="D3225" s="2" t="s">
        <v>33</v>
      </c>
      <c r="E3225" t="s">
        <v>5051</v>
      </c>
      <c r="F3225" s="2" t="s">
        <v>13</v>
      </c>
      <c r="G3225" s="2" t="s">
        <v>37</v>
      </c>
      <c r="H3225" s="2">
        <v>2</v>
      </c>
      <c r="I3225" s="19">
        <v>461.22</v>
      </c>
      <c r="J3225" s="2" t="s">
        <v>5046</v>
      </c>
      <c r="K3225" s="2" t="s">
        <v>16</v>
      </c>
      <c r="L3225" s="2">
        <v>3</v>
      </c>
      <c r="M3225" s="18">
        <f t="shared" si="1002"/>
        <v>922.44</v>
      </c>
      <c r="T3225" t="str">
        <f t="shared" si="1003"/>
        <v>Completed</v>
      </c>
      <c r="U3225" t="str">
        <f t="shared" si="1004"/>
        <v>No</v>
      </c>
      <c r="V3225" t="str">
        <f t="shared" si="1005"/>
        <v>No</v>
      </c>
      <c r="X3225">
        <f t="shared" si="1006"/>
        <v>619</v>
      </c>
      <c r="Y3225">
        <f t="shared" si="1007"/>
        <v>468</v>
      </c>
      <c r="Z3225" s="18">
        <f t="shared" si="1008"/>
        <v>1463424.4009529033</v>
      </c>
      <c r="AA3225" s="18">
        <f t="shared" si="1009"/>
        <v>118285.78776560788</v>
      </c>
      <c r="AB3225" s="17">
        <f t="shared" si="1010"/>
        <v>3.8140589569160999</v>
      </c>
      <c r="AC3225" s="2" t="s">
        <v>37</v>
      </c>
      <c r="AD3225" s="2" t="s">
        <v>13</v>
      </c>
      <c r="AE3225" t="str">
        <f t="shared" si="1011"/>
        <v>Home &amp; Kitchen</v>
      </c>
      <c r="AF3225" t="str">
        <f t="shared" si="1012"/>
        <v>Home &amp; Kitchen</v>
      </c>
      <c r="AG3225" t="str" cm="1">
        <f t="array" ref="AG3225">INDEX(AD:AD,ROW())</f>
        <v>Home &amp; Kitchen</v>
      </c>
      <c r="AH3225">
        <f t="shared" si="1020"/>
        <v>8</v>
      </c>
      <c r="AI3225" t="str">
        <f t="shared" si="1013"/>
        <v>Home &amp; Kitchen</v>
      </c>
      <c r="AK3225">
        <f t="shared" si="1014"/>
        <v>2024</v>
      </c>
      <c r="AL3225">
        <f t="shared" si="1015"/>
        <v>2</v>
      </c>
      <c r="AM3225">
        <f t="shared" si="1016"/>
        <v>24</v>
      </c>
      <c r="AN3225">
        <f t="shared" si="1017"/>
        <v>7</v>
      </c>
      <c r="AO3225" t="str">
        <f t="shared" si="1018"/>
        <v>Weekend</v>
      </c>
      <c r="AR3225" s="20">
        <f t="shared" si="1019"/>
        <v>0</v>
      </c>
    </row>
    <row r="3226" spans="1:44" x14ac:dyDescent="0.35">
      <c r="A3226" t="str">
        <f t="shared" si="1001"/>
        <v>CUST3225</v>
      </c>
      <c r="B3226" s="2" t="s">
        <v>3562</v>
      </c>
      <c r="C3226" s="4">
        <v>45366</v>
      </c>
      <c r="D3226" s="2" t="s">
        <v>1267</v>
      </c>
      <c r="E3226" t="s">
        <v>5049</v>
      </c>
      <c r="F3226" s="2" t="s">
        <v>13</v>
      </c>
      <c r="G3226" s="2" t="s">
        <v>34</v>
      </c>
      <c r="H3226" s="2">
        <v>1</v>
      </c>
      <c r="I3226" s="19">
        <v>1669.06</v>
      </c>
      <c r="J3226" s="2" t="s">
        <v>50</v>
      </c>
      <c r="K3226" s="2" t="s">
        <v>31</v>
      </c>
      <c r="L3226" s="2">
        <v>4</v>
      </c>
      <c r="M3226" s="18">
        <f t="shared" si="1002"/>
        <v>1669.06</v>
      </c>
      <c r="T3226" t="str">
        <f t="shared" si="1003"/>
        <v>Pending</v>
      </c>
      <c r="U3226" t="str">
        <f t="shared" si="1004"/>
        <v>No</v>
      </c>
      <c r="V3226" t="str">
        <f t="shared" si="1005"/>
        <v>Yes</v>
      </c>
      <c r="X3226">
        <f t="shared" si="1006"/>
        <v>595</v>
      </c>
      <c r="Y3226">
        <f t="shared" si="1007"/>
        <v>444</v>
      </c>
      <c r="Z3226" s="18">
        <f t="shared" si="1008"/>
        <v>1463424.4009529033</v>
      </c>
      <c r="AA3226" s="18">
        <f t="shared" si="1009"/>
        <v>118285.78776560788</v>
      </c>
      <c r="AB3226" s="17">
        <f t="shared" si="1010"/>
        <v>3.8140589569160999</v>
      </c>
      <c r="AC3226" s="2" t="s">
        <v>34</v>
      </c>
      <c r="AD3226" s="2" t="s">
        <v>13</v>
      </c>
      <c r="AE3226" t="str">
        <f t="shared" si="1011"/>
        <v>Home &amp; Kitchen</v>
      </c>
      <c r="AF3226" t="str">
        <f t="shared" si="1012"/>
        <v>Home &amp; Kitchen</v>
      </c>
      <c r="AG3226" t="str" cm="1">
        <f t="array" ref="AG3226">INDEX(AD:AD,ROW())</f>
        <v>Home &amp; Kitchen</v>
      </c>
      <c r="AH3226">
        <f t="shared" si="1020"/>
        <v>7</v>
      </c>
      <c r="AI3226" t="str">
        <f t="shared" si="1013"/>
        <v>Home &amp; Kitchen</v>
      </c>
      <c r="AK3226">
        <f t="shared" si="1014"/>
        <v>2024</v>
      </c>
      <c r="AL3226">
        <f t="shared" si="1015"/>
        <v>3</v>
      </c>
      <c r="AM3226">
        <f t="shared" si="1016"/>
        <v>15</v>
      </c>
      <c r="AN3226">
        <f t="shared" si="1017"/>
        <v>6</v>
      </c>
      <c r="AO3226" t="str">
        <f t="shared" si="1018"/>
        <v>Weekday</v>
      </c>
      <c r="AR3226" s="20">
        <f t="shared" si="1019"/>
        <v>0</v>
      </c>
    </row>
    <row r="3227" spans="1:44" x14ac:dyDescent="0.35">
      <c r="A3227" t="str">
        <f t="shared" si="1001"/>
        <v>CUST3226</v>
      </c>
      <c r="B3227" s="2" t="s">
        <v>3563</v>
      </c>
      <c r="C3227" s="4">
        <v>45656</v>
      </c>
      <c r="D3227" s="2" t="s">
        <v>590</v>
      </c>
      <c r="E3227" t="s">
        <v>5050</v>
      </c>
      <c r="F3227" s="2" t="s">
        <v>13</v>
      </c>
      <c r="G3227" s="2" t="s">
        <v>5045</v>
      </c>
      <c r="H3227" s="2">
        <v>2</v>
      </c>
      <c r="I3227" s="19">
        <v>989.7</v>
      </c>
      <c r="J3227" s="2" t="s">
        <v>15</v>
      </c>
      <c r="K3227" s="2" t="s">
        <v>16</v>
      </c>
      <c r="L3227" s="2">
        <v>2</v>
      </c>
      <c r="M3227" s="18">
        <f t="shared" si="1002"/>
        <v>1979.4</v>
      </c>
      <c r="T3227" t="str">
        <f t="shared" si="1003"/>
        <v>Completed</v>
      </c>
      <c r="U3227" t="str">
        <f t="shared" si="1004"/>
        <v>Yes</v>
      </c>
      <c r="V3227" t="str">
        <f t="shared" si="1005"/>
        <v>No</v>
      </c>
      <c r="X3227">
        <f t="shared" si="1006"/>
        <v>589</v>
      </c>
      <c r="Y3227">
        <f t="shared" si="1007"/>
        <v>426</v>
      </c>
      <c r="Z3227" s="18">
        <f t="shared" si="1008"/>
        <v>1463424.4009529033</v>
      </c>
      <c r="AA3227" s="18">
        <f t="shared" si="1009"/>
        <v>118285.78776560788</v>
      </c>
      <c r="AB3227" s="17">
        <f t="shared" si="1010"/>
        <v>3.8140589569160999</v>
      </c>
      <c r="AC3227" s="2" t="s">
        <v>5045</v>
      </c>
      <c r="AD3227" s="2" t="s">
        <v>13</v>
      </c>
      <c r="AE3227" t="str">
        <f t="shared" si="1011"/>
        <v>Home &amp; Kitchen</v>
      </c>
      <c r="AF3227" t="str">
        <f t="shared" si="1012"/>
        <v>Home &amp; Kitchen</v>
      </c>
      <c r="AG3227" t="str" cm="1">
        <f t="array" ref="AG3227">INDEX(AD:AD,ROW())</f>
        <v>Home &amp; Kitchen</v>
      </c>
      <c r="AH3227">
        <f t="shared" si="1020"/>
        <v>76</v>
      </c>
      <c r="AI3227" t="str">
        <f t="shared" si="1013"/>
        <v>Home &amp; Kitchen</v>
      </c>
      <c r="AK3227">
        <f t="shared" si="1014"/>
        <v>2024</v>
      </c>
      <c r="AL3227">
        <f t="shared" si="1015"/>
        <v>12</v>
      </c>
      <c r="AM3227">
        <f t="shared" si="1016"/>
        <v>30</v>
      </c>
      <c r="AN3227">
        <f t="shared" si="1017"/>
        <v>2</v>
      </c>
      <c r="AO3227" t="str">
        <f t="shared" si="1018"/>
        <v>Weekday</v>
      </c>
      <c r="AR3227" s="20">
        <f t="shared" si="1019"/>
        <v>0</v>
      </c>
    </row>
    <row r="3228" spans="1:44" x14ac:dyDescent="0.35">
      <c r="A3228" t="str">
        <f t="shared" si="1001"/>
        <v>CUST3227</v>
      </c>
      <c r="B3228" s="2" t="s">
        <v>3564</v>
      </c>
      <c r="C3228" s="4">
        <v>45829</v>
      </c>
      <c r="D3228" s="2" t="s">
        <v>137</v>
      </c>
      <c r="E3228" t="s">
        <v>5048</v>
      </c>
      <c r="F3228" s="2" t="s">
        <v>13</v>
      </c>
      <c r="G3228" s="2" t="s">
        <v>34</v>
      </c>
      <c r="H3228" s="2">
        <v>1</v>
      </c>
      <c r="I3228" s="19">
        <v>728.79</v>
      </c>
      <c r="J3228" s="2" t="s">
        <v>15</v>
      </c>
      <c r="K3228" s="2" t="s">
        <v>16</v>
      </c>
      <c r="L3228" s="2">
        <v>5</v>
      </c>
      <c r="M3228" s="18">
        <f t="shared" si="1002"/>
        <v>728.79</v>
      </c>
      <c r="T3228" t="str">
        <f t="shared" si="1003"/>
        <v>Completed</v>
      </c>
      <c r="U3228" t="str">
        <f t="shared" si="1004"/>
        <v>No</v>
      </c>
      <c r="V3228" t="str">
        <f t="shared" si="1005"/>
        <v>No</v>
      </c>
      <c r="X3228">
        <f t="shared" si="1006"/>
        <v>590</v>
      </c>
      <c r="Y3228">
        <f t="shared" si="1007"/>
        <v>451</v>
      </c>
      <c r="Z3228" s="18">
        <f t="shared" si="1008"/>
        <v>1463424.4009529033</v>
      </c>
      <c r="AA3228" s="18">
        <f t="shared" si="1009"/>
        <v>118285.78776560788</v>
      </c>
      <c r="AB3228" s="17">
        <f t="shared" si="1010"/>
        <v>3.8140589569160999</v>
      </c>
      <c r="AC3228" s="2" t="s">
        <v>34</v>
      </c>
      <c r="AD3228" s="2" t="s">
        <v>13</v>
      </c>
      <c r="AE3228" t="str">
        <f t="shared" si="1011"/>
        <v>Home &amp; Kitchen</v>
      </c>
      <c r="AF3228" t="str">
        <f t="shared" si="1012"/>
        <v>Home &amp; Kitchen</v>
      </c>
      <c r="AG3228" t="str" cm="1">
        <f t="array" ref="AG3228">INDEX(AD:AD,ROW())</f>
        <v>Home &amp; Kitchen</v>
      </c>
      <c r="AH3228">
        <f t="shared" si="1020"/>
        <v>7</v>
      </c>
      <c r="AI3228" t="str">
        <f t="shared" si="1013"/>
        <v>Home &amp; Kitchen</v>
      </c>
      <c r="AK3228">
        <f t="shared" si="1014"/>
        <v>2025</v>
      </c>
      <c r="AL3228">
        <f t="shared" si="1015"/>
        <v>6</v>
      </c>
      <c r="AM3228">
        <f t="shared" si="1016"/>
        <v>21</v>
      </c>
      <c r="AN3228">
        <f t="shared" si="1017"/>
        <v>7</v>
      </c>
      <c r="AO3228" t="str">
        <f t="shared" si="1018"/>
        <v>Weekend</v>
      </c>
      <c r="AR3228" s="20">
        <f t="shared" si="1019"/>
        <v>0</v>
      </c>
    </row>
    <row r="3229" spans="1:44" x14ac:dyDescent="0.35">
      <c r="A3229" t="str">
        <f t="shared" si="1001"/>
        <v>CUST3228</v>
      </c>
      <c r="B3229" s="2" t="s">
        <v>3565</v>
      </c>
      <c r="C3229" s="4">
        <v>45095</v>
      </c>
      <c r="D3229" s="2" t="s">
        <v>1288</v>
      </c>
      <c r="E3229" t="s">
        <v>5054</v>
      </c>
      <c r="F3229" s="2" t="s">
        <v>19</v>
      </c>
      <c r="G3229" s="2" t="s">
        <v>5040</v>
      </c>
      <c r="H3229" s="2">
        <v>2</v>
      </c>
      <c r="I3229" s="19">
        <v>3440.31</v>
      </c>
      <c r="J3229" s="2" t="s">
        <v>5046</v>
      </c>
      <c r="K3229" s="2" t="s">
        <v>16</v>
      </c>
      <c r="L3229" s="2">
        <v>4</v>
      </c>
      <c r="M3229" s="18">
        <f t="shared" si="1002"/>
        <v>6880.62</v>
      </c>
      <c r="T3229" t="str">
        <f t="shared" si="1003"/>
        <v>Completed</v>
      </c>
      <c r="U3229" t="str">
        <f t="shared" si="1004"/>
        <v>Yes</v>
      </c>
      <c r="V3229" t="str">
        <f t="shared" si="1005"/>
        <v>No</v>
      </c>
      <c r="X3229">
        <f t="shared" si="1006"/>
        <v>558</v>
      </c>
      <c r="Y3229">
        <f t="shared" si="1007"/>
        <v>430</v>
      </c>
      <c r="Z3229" s="18">
        <f t="shared" si="1008"/>
        <v>2759712.3299794244</v>
      </c>
      <c r="AA3229" s="18">
        <f t="shared" si="1009"/>
        <v>330643.50635802455</v>
      </c>
      <c r="AB3229" s="17">
        <f t="shared" si="1010"/>
        <v>3.8641711229946525</v>
      </c>
      <c r="AC3229" s="2" t="s">
        <v>5040</v>
      </c>
      <c r="AD3229" s="2" t="s">
        <v>19</v>
      </c>
      <c r="AE3229" t="str">
        <f t="shared" si="1011"/>
        <v>Electronics</v>
      </c>
      <c r="AF3229" t="str">
        <f t="shared" si="1012"/>
        <v>Electronics</v>
      </c>
      <c r="AG3229" t="str" cm="1">
        <f t="array" ref="AG3229">INDEX(AD:AD,ROW())</f>
        <v>Electronics</v>
      </c>
      <c r="AH3229">
        <f t="shared" si="1020"/>
        <v>13</v>
      </c>
      <c r="AI3229" t="str">
        <f t="shared" si="1013"/>
        <v>Electronics</v>
      </c>
      <c r="AK3229">
        <f t="shared" si="1014"/>
        <v>2023</v>
      </c>
      <c r="AL3229">
        <f t="shared" si="1015"/>
        <v>6</v>
      </c>
      <c r="AM3229">
        <f t="shared" si="1016"/>
        <v>18</v>
      </c>
      <c r="AN3229">
        <f t="shared" si="1017"/>
        <v>1</v>
      </c>
      <c r="AO3229" t="str">
        <f t="shared" si="1018"/>
        <v>Weekend</v>
      </c>
      <c r="AR3229" s="20">
        <f t="shared" si="1019"/>
        <v>0</v>
      </c>
    </row>
    <row r="3230" spans="1:44" x14ac:dyDescent="0.35">
      <c r="A3230" t="str">
        <f t="shared" si="1001"/>
        <v>CUST3229</v>
      </c>
      <c r="B3230" s="2" t="s">
        <v>3566</v>
      </c>
      <c r="C3230" s="4">
        <v>45466</v>
      </c>
      <c r="D3230" s="2" t="s">
        <v>544</v>
      </c>
      <c r="E3230" t="s">
        <v>5053</v>
      </c>
      <c r="F3230" s="2" t="s">
        <v>13</v>
      </c>
      <c r="G3230" s="2" t="s">
        <v>5045</v>
      </c>
      <c r="H3230" s="2">
        <v>1</v>
      </c>
      <c r="I3230" s="19">
        <v>1693.83</v>
      </c>
      <c r="J3230" s="2" t="s">
        <v>15</v>
      </c>
      <c r="K3230" s="2" t="s">
        <v>16</v>
      </c>
      <c r="L3230" s="2">
        <v>4</v>
      </c>
      <c r="M3230" s="18">
        <f t="shared" si="1002"/>
        <v>1693.83</v>
      </c>
      <c r="T3230" t="str">
        <f t="shared" si="1003"/>
        <v>Completed</v>
      </c>
      <c r="U3230" t="str">
        <f t="shared" si="1004"/>
        <v>Yes</v>
      </c>
      <c r="V3230" t="str">
        <f t="shared" si="1005"/>
        <v>No</v>
      </c>
      <c r="X3230">
        <f t="shared" si="1006"/>
        <v>559</v>
      </c>
      <c r="Y3230">
        <f t="shared" si="1007"/>
        <v>408</v>
      </c>
      <c r="Z3230" s="18">
        <f t="shared" si="1008"/>
        <v>1463424.4009529033</v>
      </c>
      <c r="AA3230" s="18">
        <f t="shared" si="1009"/>
        <v>118285.78776560788</v>
      </c>
      <c r="AB3230" s="17">
        <f t="shared" si="1010"/>
        <v>3.8140589569160999</v>
      </c>
      <c r="AC3230" s="2" t="s">
        <v>5045</v>
      </c>
      <c r="AD3230" s="2" t="s">
        <v>13</v>
      </c>
      <c r="AE3230" t="str">
        <f t="shared" si="1011"/>
        <v>Home &amp; Kitchen</v>
      </c>
      <c r="AF3230" t="str">
        <f t="shared" si="1012"/>
        <v>Home &amp; Kitchen</v>
      </c>
      <c r="AG3230" t="str" cm="1">
        <f t="array" ref="AG3230">INDEX(AD:AD,ROW())</f>
        <v>Home &amp; Kitchen</v>
      </c>
      <c r="AH3230">
        <f t="shared" si="1020"/>
        <v>76</v>
      </c>
      <c r="AI3230" t="str">
        <f t="shared" si="1013"/>
        <v>Home &amp; Kitchen</v>
      </c>
      <c r="AK3230">
        <f t="shared" si="1014"/>
        <v>2024</v>
      </c>
      <c r="AL3230">
        <f t="shared" si="1015"/>
        <v>6</v>
      </c>
      <c r="AM3230">
        <f t="shared" si="1016"/>
        <v>23</v>
      </c>
      <c r="AN3230">
        <f t="shared" si="1017"/>
        <v>1</v>
      </c>
      <c r="AO3230" t="str">
        <f t="shared" si="1018"/>
        <v>Weekend</v>
      </c>
      <c r="AR3230" s="20">
        <f t="shared" si="1019"/>
        <v>0</v>
      </c>
    </row>
    <row r="3231" spans="1:44" x14ac:dyDescent="0.35">
      <c r="A3231" t="str">
        <f t="shared" si="1001"/>
        <v>CUST3230</v>
      </c>
      <c r="B3231" s="2" t="s">
        <v>3567</v>
      </c>
      <c r="C3231" s="4">
        <v>45145</v>
      </c>
      <c r="D3231" s="2" t="s">
        <v>207</v>
      </c>
      <c r="E3231" t="s">
        <v>5048</v>
      </c>
      <c r="F3231" s="2" t="s">
        <v>23</v>
      </c>
      <c r="G3231" s="2" t="s">
        <v>68</v>
      </c>
      <c r="H3231" s="2">
        <v>1</v>
      </c>
      <c r="I3231" s="19">
        <v>432.2</v>
      </c>
      <c r="J3231" s="2" t="s">
        <v>20</v>
      </c>
      <c r="K3231" s="2" t="s">
        <v>16</v>
      </c>
      <c r="L3231" s="2">
        <v>4</v>
      </c>
      <c r="M3231" s="18">
        <f t="shared" si="1002"/>
        <v>432.2</v>
      </c>
      <c r="T3231" t="str">
        <f t="shared" si="1003"/>
        <v>Completed</v>
      </c>
      <c r="U3231" t="str">
        <f t="shared" si="1004"/>
        <v>No</v>
      </c>
      <c r="V3231" t="str">
        <f t="shared" si="1005"/>
        <v>No</v>
      </c>
      <c r="X3231">
        <f t="shared" si="1006"/>
        <v>590</v>
      </c>
      <c r="Y3231">
        <f t="shared" si="1007"/>
        <v>451</v>
      </c>
      <c r="Z3231" s="18">
        <f t="shared" si="1008"/>
        <v>594714.6477588166</v>
      </c>
      <c r="AA3231" s="18">
        <f t="shared" si="1009"/>
        <v>60882.938065984097</v>
      </c>
      <c r="AB3231" s="17">
        <f t="shared" si="1010"/>
        <v>3.804733727810651</v>
      </c>
      <c r="AC3231" s="2" t="s">
        <v>68</v>
      </c>
      <c r="AD3231" s="2" t="s">
        <v>23</v>
      </c>
      <c r="AE3231" t="str">
        <f t="shared" si="1011"/>
        <v>Books</v>
      </c>
      <c r="AF3231" t="str">
        <f t="shared" si="1012"/>
        <v>Books</v>
      </c>
      <c r="AG3231" t="str" cm="1">
        <f t="array" ref="AG3231">INDEX(AD:AD,ROW())</f>
        <v>Books</v>
      </c>
      <c r="AH3231">
        <f t="shared" si="1020"/>
        <v>20</v>
      </c>
      <c r="AI3231" t="str">
        <f t="shared" si="1013"/>
        <v>Books</v>
      </c>
      <c r="AK3231">
        <f t="shared" si="1014"/>
        <v>2023</v>
      </c>
      <c r="AL3231">
        <f t="shared" si="1015"/>
        <v>8</v>
      </c>
      <c r="AM3231">
        <f t="shared" si="1016"/>
        <v>7</v>
      </c>
      <c r="AN3231">
        <f t="shared" si="1017"/>
        <v>2</v>
      </c>
      <c r="AO3231" t="str">
        <f t="shared" si="1018"/>
        <v>Weekday</v>
      </c>
      <c r="AR3231" s="20">
        <f t="shared" si="1019"/>
        <v>0</v>
      </c>
    </row>
    <row r="3232" spans="1:44" x14ac:dyDescent="0.35">
      <c r="A3232" t="str">
        <f t="shared" si="1001"/>
        <v>CUST3231</v>
      </c>
      <c r="B3232" s="2" t="s">
        <v>3568</v>
      </c>
      <c r="C3232" s="4">
        <v>45142</v>
      </c>
      <c r="D3232" s="2" t="s">
        <v>294</v>
      </c>
      <c r="E3232" t="s">
        <v>5053</v>
      </c>
      <c r="F3232" s="2" t="s">
        <v>13</v>
      </c>
      <c r="G3232" s="2" t="s">
        <v>95</v>
      </c>
      <c r="H3232" s="2">
        <v>1</v>
      </c>
      <c r="I3232" s="19">
        <v>734.76</v>
      </c>
      <c r="J3232" s="2" t="s">
        <v>5047</v>
      </c>
      <c r="K3232" s="2" t="s">
        <v>16</v>
      </c>
      <c r="L3232" s="2">
        <v>4</v>
      </c>
      <c r="M3232" s="18">
        <f t="shared" si="1002"/>
        <v>734.76</v>
      </c>
      <c r="T3232" t="str">
        <f t="shared" si="1003"/>
        <v>Completed</v>
      </c>
      <c r="U3232" t="str">
        <f t="shared" si="1004"/>
        <v>No</v>
      </c>
      <c r="V3232" t="str">
        <f t="shared" si="1005"/>
        <v>No</v>
      </c>
      <c r="X3232">
        <f t="shared" si="1006"/>
        <v>559</v>
      </c>
      <c r="Y3232">
        <f t="shared" si="1007"/>
        <v>408</v>
      </c>
      <c r="Z3232" s="18">
        <f t="shared" si="1008"/>
        <v>1463424.4009529033</v>
      </c>
      <c r="AA3232" s="18">
        <f t="shared" si="1009"/>
        <v>118285.78776560788</v>
      </c>
      <c r="AB3232" s="17">
        <f t="shared" si="1010"/>
        <v>3.8140589569160999</v>
      </c>
      <c r="AC3232" s="2" t="s">
        <v>95</v>
      </c>
      <c r="AD3232" s="2" t="s">
        <v>13</v>
      </c>
      <c r="AE3232" t="str">
        <f t="shared" si="1011"/>
        <v>Home &amp; Kitchen</v>
      </c>
      <c r="AF3232" t="str">
        <f t="shared" si="1012"/>
        <v>Home &amp; Kitchen</v>
      </c>
      <c r="AG3232" t="str" cm="1">
        <f t="array" ref="AG3232">INDEX(AD:AD,ROW())</f>
        <v>Home &amp; Kitchen</v>
      </c>
      <c r="AH3232">
        <f t="shared" si="1020"/>
        <v>32</v>
      </c>
      <c r="AI3232" t="str">
        <f t="shared" si="1013"/>
        <v>Home &amp; Kitchen</v>
      </c>
      <c r="AK3232">
        <f t="shared" si="1014"/>
        <v>2023</v>
      </c>
      <c r="AL3232">
        <f t="shared" si="1015"/>
        <v>8</v>
      </c>
      <c r="AM3232">
        <f t="shared" si="1016"/>
        <v>4</v>
      </c>
      <c r="AN3232">
        <f t="shared" si="1017"/>
        <v>6</v>
      </c>
      <c r="AO3232" t="str">
        <f t="shared" si="1018"/>
        <v>Weekday</v>
      </c>
      <c r="AR3232" s="20">
        <f t="shared" si="1019"/>
        <v>0</v>
      </c>
    </row>
    <row r="3233" spans="1:44" x14ac:dyDescent="0.35">
      <c r="A3233" t="str">
        <f t="shared" si="1001"/>
        <v>CUST3232</v>
      </c>
      <c r="B3233" s="2" t="s">
        <v>3569</v>
      </c>
      <c r="C3233" s="4">
        <v>45302</v>
      </c>
      <c r="D3233" s="2" t="s">
        <v>394</v>
      </c>
      <c r="E3233" t="s">
        <v>5055</v>
      </c>
      <c r="F3233" s="2" t="s">
        <v>13</v>
      </c>
      <c r="G3233" s="2" t="s">
        <v>5045</v>
      </c>
      <c r="H3233" s="2">
        <v>1</v>
      </c>
      <c r="I3233" s="19">
        <v>314.98</v>
      </c>
      <c r="J3233" s="2" t="s">
        <v>5047</v>
      </c>
      <c r="K3233" s="2" t="s">
        <v>76</v>
      </c>
      <c r="L3233" s="2">
        <v>5</v>
      </c>
      <c r="M3233" s="18">
        <f t="shared" si="1002"/>
        <v>314.98</v>
      </c>
      <c r="T3233" t="str">
        <f t="shared" si="1003"/>
        <v>Completed</v>
      </c>
      <c r="U3233" t="str">
        <f t="shared" si="1004"/>
        <v>No</v>
      </c>
      <c r="V3233" t="str">
        <f t="shared" si="1005"/>
        <v>No</v>
      </c>
      <c r="X3233">
        <f t="shared" si="1006"/>
        <v>567</v>
      </c>
      <c r="Y3233">
        <f t="shared" si="1007"/>
        <v>440</v>
      </c>
      <c r="Z3233" s="18">
        <f t="shared" si="1008"/>
        <v>1463424.4009529033</v>
      </c>
      <c r="AA3233" s="18">
        <f t="shared" si="1009"/>
        <v>118285.78776560788</v>
      </c>
      <c r="AB3233" s="17">
        <f t="shared" si="1010"/>
        <v>3.8140589569160999</v>
      </c>
      <c r="AC3233" s="2" t="s">
        <v>5045</v>
      </c>
      <c r="AD3233" s="2" t="s">
        <v>13</v>
      </c>
      <c r="AE3233" t="str">
        <f t="shared" si="1011"/>
        <v>Home &amp; Kitchen</v>
      </c>
      <c r="AF3233" t="str">
        <f t="shared" si="1012"/>
        <v>Home &amp; Kitchen</v>
      </c>
      <c r="AG3233" t="str" cm="1">
        <f t="array" ref="AG3233">INDEX(AD:AD,ROW())</f>
        <v>Home &amp; Kitchen</v>
      </c>
      <c r="AH3233">
        <f t="shared" si="1020"/>
        <v>76</v>
      </c>
      <c r="AI3233" t="str">
        <f t="shared" si="1013"/>
        <v>Home &amp; Kitchen</v>
      </c>
      <c r="AK3233">
        <f t="shared" si="1014"/>
        <v>2024</v>
      </c>
      <c r="AL3233">
        <f t="shared" si="1015"/>
        <v>1</v>
      </c>
      <c r="AM3233">
        <f t="shared" si="1016"/>
        <v>11</v>
      </c>
      <c r="AN3233">
        <f t="shared" si="1017"/>
        <v>5</v>
      </c>
      <c r="AO3233" t="str">
        <f t="shared" si="1018"/>
        <v>Weekday</v>
      </c>
      <c r="AR3233" s="20">
        <f t="shared" si="1019"/>
        <v>1</v>
      </c>
    </row>
    <row r="3234" spans="1:44" x14ac:dyDescent="0.35">
      <c r="A3234" t="str">
        <f t="shared" si="1001"/>
        <v>CUST3233</v>
      </c>
      <c r="B3234" s="2" t="s">
        <v>3570</v>
      </c>
      <c r="C3234" s="4">
        <v>45137</v>
      </c>
      <c r="D3234" s="2" t="s">
        <v>184</v>
      </c>
      <c r="E3234" t="s">
        <v>5050</v>
      </c>
      <c r="F3234" s="2" t="s">
        <v>13</v>
      </c>
      <c r="G3234" s="2" t="s">
        <v>14</v>
      </c>
      <c r="H3234" s="2">
        <v>2</v>
      </c>
      <c r="I3234" s="19">
        <v>895.35</v>
      </c>
      <c r="J3234" s="2" t="s">
        <v>50</v>
      </c>
      <c r="K3234" s="2" t="s">
        <v>76</v>
      </c>
      <c r="L3234" s="31"/>
      <c r="M3234" s="18">
        <f t="shared" si="1002"/>
        <v>1790.7</v>
      </c>
      <c r="T3234" t="str">
        <f t="shared" si="1003"/>
        <v>Completed</v>
      </c>
      <c r="U3234" t="str">
        <f t="shared" si="1004"/>
        <v>No</v>
      </c>
      <c r="V3234" t="str">
        <f t="shared" si="1005"/>
        <v>No</v>
      </c>
      <c r="X3234">
        <f t="shared" si="1006"/>
        <v>589</v>
      </c>
      <c r="Y3234">
        <f t="shared" si="1007"/>
        <v>426</v>
      </c>
      <c r="Z3234" s="18">
        <f t="shared" si="1008"/>
        <v>1463424.4009529033</v>
      </c>
      <c r="AA3234" s="18">
        <f t="shared" si="1009"/>
        <v>118285.78776560788</v>
      </c>
      <c r="AB3234" s="17">
        <f t="shared" si="1010"/>
        <v>3.8140589569160999</v>
      </c>
      <c r="AC3234" s="2" t="s">
        <v>14</v>
      </c>
      <c r="AD3234" s="2" t="s">
        <v>13</v>
      </c>
      <c r="AE3234" t="str">
        <f t="shared" si="1011"/>
        <v>Home &amp; Kitchen</v>
      </c>
      <c r="AF3234" t="str">
        <f t="shared" si="1012"/>
        <v>Home &amp; Kitchen</v>
      </c>
      <c r="AG3234" t="str" cm="1">
        <f t="array" ref="AG3234">INDEX(AD:AD,ROW())</f>
        <v>Home &amp; Kitchen</v>
      </c>
      <c r="AH3234">
        <f t="shared" si="1020"/>
        <v>2</v>
      </c>
      <c r="AI3234" t="str">
        <f t="shared" si="1013"/>
        <v>Home &amp; Kitchen</v>
      </c>
      <c r="AK3234">
        <f t="shared" si="1014"/>
        <v>2023</v>
      </c>
      <c r="AL3234">
        <f t="shared" si="1015"/>
        <v>7</v>
      </c>
      <c r="AM3234">
        <f t="shared" si="1016"/>
        <v>30</v>
      </c>
      <c r="AN3234">
        <f t="shared" si="1017"/>
        <v>1</v>
      </c>
      <c r="AO3234" t="str">
        <f t="shared" si="1018"/>
        <v>Weekend</v>
      </c>
      <c r="AR3234" s="20">
        <f t="shared" si="1019"/>
        <v>1</v>
      </c>
    </row>
    <row r="3235" spans="1:44" x14ac:dyDescent="0.35">
      <c r="A3235" t="str">
        <f t="shared" si="1001"/>
        <v>CUST3234</v>
      </c>
      <c r="B3235" s="2" t="s">
        <v>3571</v>
      </c>
      <c r="C3235" s="4">
        <v>45432</v>
      </c>
      <c r="D3235" s="2" t="s">
        <v>763</v>
      </c>
      <c r="E3235" t="s">
        <v>5054</v>
      </c>
      <c r="F3235" s="2" t="s">
        <v>42</v>
      </c>
      <c r="G3235" s="2" t="s">
        <v>43</v>
      </c>
      <c r="H3235" s="2">
        <v>1</v>
      </c>
      <c r="I3235" s="19">
        <v>272.89999999999998</v>
      </c>
      <c r="J3235" s="2" t="s">
        <v>5038</v>
      </c>
      <c r="K3235" s="2" t="s">
        <v>16</v>
      </c>
      <c r="L3235" s="2">
        <v>5</v>
      </c>
      <c r="M3235" s="18">
        <f t="shared" si="1002"/>
        <v>272.89999999999998</v>
      </c>
      <c r="T3235" t="str">
        <f t="shared" si="1003"/>
        <v>Completed</v>
      </c>
      <c r="U3235" t="str">
        <f t="shared" si="1004"/>
        <v>No</v>
      </c>
      <c r="V3235" t="str">
        <f t="shared" si="1005"/>
        <v>No</v>
      </c>
      <c r="X3235">
        <f t="shared" si="1006"/>
        <v>558</v>
      </c>
      <c r="Y3235">
        <f t="shared" si="1007"/>
        <v>430</v>
      </c>
      <c r="Z3235" s="18">
        <f t="shared" si="1008"/>
        <v>1098537.4901531704</v>
      </c>
      <c r="AA3235" s="18">
        <f t="shared" si="1009"/>
        <v>96724.388030634553</v>
      </c>
      <c r="AB3235" s="17">
        <f t="shared" si="1010"/>
        <v>3.9001122334455669</v>
      </c>
      <c r="AC3235" s="2" t="s">
        <v>43</v>
      </c>
      <c r="AD3235" s="2" t="s">
        <v>42</v>
      </c>
      <c r="AE3235" t="str">
        <f t="shared" si="1011"/>
        <v>Beauty</v>
      </c>
      <c r="AF3235" t="str">
        <f t="shared" si="1012"/>
        <v>Beauty</v>
      </c>
      <c r="AG3235" t="str" cm="1">
        <f t="array" ref="AG3235">INDEX(AD:AD,ROW())</f>
        <v>Beauty</v>
      </c>
      <c r="AH3235">
        <f t="shared" si="1020"/>
        <v>10</v>
      </c>
      <c r="AI3235" t="str">
        <f t="shared" si="1013"/>
        <v>Beauty</v>
      </c>
      <c r="AK3235">
        <f t="shared" si="1014"/>
        <v>2024</v>
      </c>
      <c r="AL3235">
        <f t="shared" si="1015"/>
        <v>5</v>
      </c>
      <c r="AM3235">
        <f t="shared" si="1016"/>
        <v>20</v>
      </c>
      <c r="AN3235">
        <f t="shared" si="1017"/>
        <v>2</v>
      </c>
      <c r="AO3235" t="str">
        <f t="shared" si="1018"/>
        <v>Weekday</v>
      </c>
      <c r="AR3235" s="20">
        <f t="shared" si="1019"/>
        <v>0</v>
      </c>
    </row>
    <row r="3236" spans="1:44" x14ac:dyDescent="0.35">
      <c r="A3236" t="str">
        <f t="shared" si="1001"/>
        <v>CUST3235</v>
      </c>
      <c r="B3236" s="2" t="s">
        <v>3572</v>
      </c>
      <c r="C3236" s="4">
        <v>45545</v>
      </c>
      <c r="D3236" s="2" t="s">
        <v>331</v>
      </c>
      <c r="E3236" t="s">
        <v>5052</v>
      </c>
      <c r="F3236" s="2" t="s">
        <v>23</v>
      </c>
      <c r="G3236" s="2" t="s">
        <v>75</v>
      </c>
      <c r="H3236" s="2">
        <v>2</v>
      </c>
      <c r="I3236" s="19">
        <v>564.27</v>
      </c>
      <c r="J3236" s="2" t="s">
        <v>5047</v>
      </c>
      <c r="K3236" s="2" t="s">
        <v>76</v>
      </c>
      <c r="L3236" s="2">
        <v>4</v>
      </c>
      <c r="M3236" s="18">
        <f t="shared" si="1002"/>
        <v>1128.54</v>
      </c>
      <c r="T3236" t="str">
        <f t="shared" si="1003"/>
        <v>Completed</v>
      </c>
      <c r="U3236" t="str">
        <f t="shared" si="1004"/>
        <v>No</v>
      </c>
      <c r="V3236" t="str">
        <f t="shared" si="1005"/>
        <v>No</v>
      </c>
      <c r="X3236">
        <f t="shared" si="1006"/>
        <v>573</v>
      </c>
      <c r="Y3236">
        <f t="shared" si="1007"/>
        <v>450</v>
      </c>
      <c r="Z3236" s="18">
        <f t="shared" si="1008"/>
        <v>594714.6477588166</v>
      </c>
      <c r="AA3236" s="18">
        <f t="shared" si="1009"/>
        <v>60882.938065984097</v>
      </c>
      <c r="AB3236" s="17">
        <f t="shared" si="1010"/>
        <v>3.804733727810651</v>
      </c>
      <c r="AC3236" s="2" t="s">
        <v>75</v>
      </c>
      <c r="AD3236" s="2" t="s">
        <v>23</v>
      </c>
      <c r="AE3236" t="str">
        <f t="shared" si="1011"/>
        <v>Books</v>
      </c>
      <c r="AF3236" t="str">
        <f t="shared" si="1012"/>
        <v>Books</v>
      </c>
      <c r="AG3236" t="str" cm="1">
        <f t="array" ref="AG3236">INDEX(AD:AD,ROW())</f>
        <v>Books</v>
      </c>
      <c r="AH3236">
        <f t="shared" si="1020"/>
        <v>23</v>
      </c>
      <c r="AI3236" t="str">
        <f t="shared" si="1013"/>
        <v>Books</v>
      </c>
      <c r="AK3236">
        <f t="shared" si="1014"/>
        <v>2024</v>
      </c>
      <c r="AL3236">
        <f t="shared" si="1015"/>
        <v>9</v>
      </c>
      <c r="AM3236">
        <f t="shared" si="1016"/>
        <v>10</v>
      </c>
      <c r="AN3236">
        <f t="shared" si="1017"/>
        <v>3</v>
      </c>
      <c r="AO3236" t="str">
        <f t="shared" si="1018"/>
        <v>Weekday</v>
      </c>
      <c r="AR3236" s="20">
        <f t="shared" si="1019"/>
        <v>1</v>
      </c>
    </row>
    <row r="3237" spans="1:44" x14ac:dyDescent="0.35">
      <c r="A3237" t="str">
        <f t="shared" si="1001"/>
        <v>CUST3236</v>
      </c>
      <c r="B3237" s="2" t="s">
        <v>3573</v>
      </c>
      <c r="C3237" s="4">
        <v>45205</v>
      </c>
      <c r="D3237" s="2" t="s">
        <v>205</v>
      </c>
      <c r="E3237" t="s">
        <v>5051</v>
      </c>
      <c r="F3237" s="2" t="s">
        <v>29</v>
      </c>
      <c r="G3237" s="2" t="s">
        <v>5043</v>
      </c>
      <c r="H3237" s="2">
        <v>3</v>
      </c>
      <c r="I3237" s="19">
        <v>1912.35</v>
      </c>
      <c r="J3237" s="2" t="s">
        <v>50</v>
      </c>
      <c r="K3237" s="2" t="s">
        <v>16</v>
      </c>
      <c r="L3237" s="2">
        <v>3</v>
      </c>
      <c r="M3237" s="18">
        <f t="shared" si="1002"/>
        <v>5737.0499999999993</v>
      </c>
      <c r="T3237" t="str">
        <f t="shared" si="1003"/>
        <v>Completed</v>
      </c>
      <c r="U3237" t="str">
        <f t="shared" si="1004"/>
        <v>Yes</v>
      </c>
      <c r="V3237" t="str">
        <f t="shared" si="1005"/>
        <v>No</v>
      </c>
      <c r="X3237">
        <f t="shared" si="1006"/>
        <v>619</v>
      </c>
      <c r="Y3237">
        <f t="shared" si="1007"/>
        <v>468</v>
      </c>
      <c r="Z3237" s="18">
        <f t="shared" si="1008"/>
        <v>1892867.2841657216</v>
      </c>
      <c r="AA3237" s="18">
        <f t="shared" si="1009"/>
        <v>199432.98236095349</v>
      </c>
      <c r="AB3237" s="17">
        <f t="shared" si="1010"/>
        <v>3.8949824970828471</v>
      </c>
      <c r="AC3237" s="2" t="s">
        <v>5043</v>
      </c>
      <c r="AD3237" s="2" t="s">
        <v>29</v>
      </c>
      <c r="AE3237" t="str">
        <f t="shared" si="1011"/>
        <v>Fashion</v>
      </c>
      <c r="AF3237" t="str">
        <f t="shared" si="1012"/>
        <v>Fashion</v>
      </c>
      <c r="AG3237" t="str" cm="1">
        <f t="array" ref="AG3237">INDEX(AD:AD,ROW())</f>
        <v>Fashion</v>
      </c>
      <c r="AH3237">
        <f t="shared" si="1020"/>
        <v>55</v>
      </c>
      <c r="AI3237" t="str">
        <f t="shared" si="1013"/>
        <v>Fashion</v>
      </c>
      <c r="AK3237">
        <f t="shared" si="1014"/>
        <v>2023</v>
      </c>
      <c r="AL3237">
        <f t="shared" si="1015"/>
        <v>10</v>
      </c>
      <c r="AM3237">
        <f t="shared" si="1016"/>
        <v>6</v>
      </c>
      <c r="AN3237">
        <f t="shared" si="1017"/>
        <v>6</v>
      </c>
      <c r="AO3237" t="str">
        <f t="shared" si="1018"/>
        <v>Weekday</v>
      </c>
      <c r="AR3237" s="20">
        <f t="shared" si="1019"/>
        <v>0</v>
      </c>
    </row>
    <row r="3238" spans="1:44" x14ac:dyDescent="0.35">
      <c r="A3238" t="str">
        <f t="shared" si="1001"/>
        <v>CUST3237</v>
      </c>
      <c r="B3238" s="2" t="s">
        <v>3574</v>
      </c>
      <c r="C3238" s="4">
        <v>45602</v>
      </c>
      <c r="D3238" s="2" t="s">
        <v>415</v>
      </c>
      <c r="E3238" t="s">
        <v>5055</v>
      </c>
      <c r="F3238" s="2" t="s">
        <v>42</v>
      </c>
      <c r="G3238" s="2" t="s">
        <v>188</v>
      </c>
      <c r="H3238" s="2">
        <v>1</v>
      </c>
      <c r="I3238" s="19">
        <v>135.63</v>
      </c>
      <c r="J3238" s="2" t="s">
        <v>20</v>
      </c>
      <c r="K3238" s="2" t="s">
        <v>16</v>
      </c>
      <c r="L3238" s="31"/>
      <c r="M3238" s="18">
        <f t="shared" si="1002"/>
        <v>135.63</v>
      </c>
      <c r="T3238" t="str">
        <f t="shared" si="1003"/>
        <v>Completed</v>
      </c>
      <c r="U3238" t="str">
        <f t="shared" si="1004"/>
        <v>No</v>
      </c>
      <c r="V3238" t="str">
        <f t="shared" si="1005"/>
        <v>No</v>
      </c>
      <c r="X3238">
        <f t="shared" si="1006"/>
        <v>567</v>
      </c>
      <c r="Y3238">
        <f t="shared" si="1007"/>
        <v>440</v>
      </c>
      <c r="Z3238" s="18">
        <f t="shared" si="1008"/>
        <v>1098537.4901531704</v>
      </c>
      <c r="AA3238" s="18">
        <f t="shared" si="1009"/>
        <v>96724.388030634553</v>
      </c>
      <c r="AB3238" s="17">
        <f t="shared" si="1010"/>
        <v>3.9001122334455669</v>
      </c>
      <c r="AC3238" s="2" t="s">
        <v>188</v>
      </c>
      <c r="AD3238" s="2" t="s">
        <v>42</v>
      </c>
      <c r="AE3238" t="str">
        <f t="shared" si="1011"/>
        <v>Beauty</v>
      </c>
      <c r="AF3238" t="str">
        <f t="shared" si="1012"/>
        <v>Beauty</v>
      </c>
      <c r="AG3238" t="str" cm="1">
        <f t="array" ref="AG3238">INDEX(AD:AD,ROW())</f>
        <v>Beauty</v>
      </c>
      <c r="AH3238">
        <f t="shared" si="1020"/>
        <v>80</v>
      </c>
      <c r="AI3238" t="str">
        <f t="shared" si="1013"/>
        <v>Beauty</v>
      </c>
      <c r="AK3238">
        <f t="shared" si="1014"/>
        <v>2024</v>
      </c>
      <c r="AL3238">
        <f t="shared" si="1015"/>
        <v>11</v>
      </c>
      <c r="AM3238">
        <f t="shared" si="1016"/>
        <v>6</v>
      </c>
      <c r="AN3238">
        <f t="shared" si="1017"/>
        <v>4</v>
      </c>
      <c r="AO3238" t="str">
        <f t="shared" si="1018"/>
        <v>Weekday</v>
      </c>
      <c r="AR3238" s="20">
        <f t="shared" si="1019"/>
        <v>0</v>
      </c>
    </row>
    <row r="3239" spans="1:44" x14ac:dyDescent="0.35">
      <c r="A3239" t="str">
        <f t="shared" si="1001"/>
        <v>CUST3238</v>
      </c>
      <c r="B3239" s="2" t="s">
        <v>3575</v>
      </c>
      <c r="C3239" s="4">
        <v>45776</v>
      </c>
      <c r="D3239" s="2" t="s">
        <v>142</v>
      </c>
      <c r="E3239" t="s">
        <v>5049</v>
      </c>
      <c r="F3239" s="2" t="s">
        <v>19</v>
      </c>
      <c r="G3239" s="2" t="s">
        <v>128</v>
      </c>
      <c r="H3239" s="2">
        <v>1</v>
      </c>
      <c r="I3239" s="19">
        <v>825.72</v>
      </c>
      <c r="J3239" s="2" t="s">
        <v>20</v>
      </c>
      <c r="K3239" s="2" t="s">
        <v>16</v>
      </c>
      <c r="L3239" s="2">
        <v>3</v>
      </c>
      <c r="M3239" s="18">
        <f t="shared" si="1002"/>
        <v>825.72</v>
      </c>
      <c r="T3239" t="str">
        <f t="shared" si="1003"/>
        <v>Completed</v>
      </c>
      <c r="U3239" t="str">
        <f t="shared" si="1004"/>
        <v>No</v>
      </c>
      <c r="V3239" t="str">
        <f t="shared" si="1005"/>
        <v>No</v>
      </c>
      <c r="X3239">
        <f t="shared" si="1006"/>
        <v>595</v>
      </c>
      <c r="Y3239">
        <f t="shared" si="1007"/>
        <v>444</v>
      </c>
      <c r="Z3239" s="18">
        <f t="shared" si="1008"/>
        <v>2759712.3299794244</v>
      </c>
      <c r="AA3239" s="18">
        <f t="shared" si="1009"/>
        <v>330643.50635802455</v>
      </c>
      <c r="AB3239" s="17">
        <f t="shared" si="1010"/>
        <v>3.8641711229946525</v>
      </c>
      <c r="AC3239" s="2" t="s">
        <v>128</v>
      </c>
      <c r="AD3239" s="2" t="s">
        <v>19</v>
      </c>
      <c r="AE3239" t="str">
        <f t="shared" si="1011"/>
        <v>Electronics</v>
      </c>
      <c r="AF3239" t="str">
        <f t="shared" si="1012"/>
        <v>Electronics</v>
      </c>
      <c r="AG3239" t="str" cm="1">
        <f t="array" ref="AG3239">INDEX(AD:AD,ROW())</f>
        <v>Electronics</v>
      </c>
      <c r="AH3239">
        <f t="shared" si="1020"/>
        <v>48</v>
      </c>
      <c r="AI3239" t="str">
        <f t="shared" si="1013"/>
        <v>Electronics</v>
      </c>
      <c r="AK3239">
        <f t="shared" si="1014"/>
        <v>2025</v>
      </c>
      <c r="AL3239">
        <f t="shared" si="1015"/>
        <v>4</v>
      </c>
      <c r="AM3239">
        <f t="shared" si="1016"/>
        <v>29</v>
      </c>
      <c r="AN3239">
        <f t="shared" si="1017"/>
        <v>3</v>
      </c>
      <c r="AO3239" t="str">
        <f t="shared" si="1018"/>
        <v>Weekday</v>
      </c>
      <c r="AR3239" s="20">
        <f t="shared" si="1019"/>
        <v>0</v>
      </c>
    </row>
    <row r="3240" spans="1:44" x14ac:dyDescent="0.35">
      <c r="A3240" t="str">
        <f t="shared" si="1001"/>
        <v>CUST3239</v>
      </c>
      <c r="B3240" s="2" t="s">
        <v>3576</v>
      </c>
      <c r="C3240" s="4">
        <v>45203</v>
      </c>
      <c r="D3240" s="2" t="s">
        <v>166</v>
      </c>
      <c r="E3240" t="s">
        <v>5051</v>
      </c>
      <c r="F3240" s="2" t="s">
        <v>42</v>
      </c>
      <c r="G3240" s="2" t="s">
        <v>188</v>
      </c>
      <c r="H3240" s="2">
        <v>1</v>
      </c>
      <c r="I3240" s="19">
        <v>1013.21</v>
      </c>
      <c r="J3240" s="2" t="s">
        <v>50</v>
      </c>
      <c r="K3240" s="2" t="s">
        <v>16</v>
      </c>
      <c r="L3240" s="2">
        <v>5</v>
      </c>
      <c r="M3240" s="18">
        <f t="shared" si="1002"/>
        <v>1013.21</v>
      </c>
      <c r="T3240" t="str">
        <f t="shared" si="1003"/>
        <v>Completed</v>
      </c>
      <c r="U3240" t="str">
        <f t="shared" si="1004"/>
        <v>Yes</v>
      </c>
      <c r="V3240" t="str">
        <f t="shared" si="1005"/>
        <v>No</v>
      </c>
      <c r="X3240">
        <f t="shared" si="1006"/>
        <v>619</v>
      </c>
      <c r="Y3240">
        <f t="shared" si="1007"/>
        <v>468</v>
      </c>
      <c r="Z3240" s="18">
        <f t="shared" si="1008"/>
        <v>1098537.4901531704</v>
      </c>
      <c r="AA3240" s="18">
        <f t="shared" si="1009"/>
        <v>96724.388030634553</v>
      </c>
      <c r="AB3240" s="17">
        <f t="shared" si="1010"/>
        <v>3.9001122334455669</v>
      </c>
      <c r="AC3240" s="2" t="s">
        <v>188</v>
      </c>
      <c r="AD3240" s="2" t="s">
        <v>42</v>
      </c>
      <c r="AE3240" t="str">
        <f t="shared" si="1011"/>
        <v>Beauty</v>
      </c>
      <c r="AF3240" t="str">
        <f t="shared" si="1012"/>
        <v>Beauty</v>
      </c>
      <c r="AG3240" t="str" cm="1">
        <f t="array" ref="AG3240">INDEX(AD:AD,ROW())</f>
        <v>Beauty</v>
      </c>
      <c r="AH3240">
        <f t="shared" si="1020"/>
        <v>80</v>
      </c>
      <c r="AI3240" t="str">
        <f t="shared" si="1013"/>
        <v>Beauty</v>
      </c>
      <c r="AK3240">
        <f t="shared" si="1014"/>
        <v>2023</v>
      </c>
      <c r="AL3240">
        <f t="shared" si="1015"/>
        <v>10</v>
      </c>
      <c r="AM3240">
        <f t="shared" si="1016"/>
        <v>4</v>
      </c>
      <c r="AN3240">
        <f t="shared" si="1017"/>
        <v>4</v>
      </c>
      <c r="AO3240" t="str">
        <f t="shared" si="1018"/>
        <v>Weekday</v>
      </c>
      <c r="AR3240" s="20">
        <f t="shared" si="1019"/>
        <v>0</v>
      </c>
    </row>
    <row r="3241" spans="1:44" x14ac:dyDescent="0.35">
      <c r="A3241" t="str">
        <f t="shared" si="1001"/>
        <v>CUST3240</v>
      </c>
      <c r="B3241" s="2" t="s">
        <v>3577</v>
      </c>
      <c r="C3241" s="4">
        <v>45655</v>
      </c>
      <c r="D3241" s="2" t="s">
        <v>626</v>
      </c>
      <c r="E3241" t="s">
        <v>5050</v>
      </c>
      <c r="F3241" s="2" t="s">
        <v>19</v>
      </c>
      <c r="G3241" s="2" t="s">
        <v>60</v>
      </c>
      <c r="H3241" s="2">
        <v>1</v>
      </c>
      <c r="I3241" s="19">
        <v>369.72</v>
      </c>
      <c r="J3241" s="2" t="s">
        <v>20</v>
      </c>
      <c r="K3241" s="2" t="s">
        <v>16</v>
      </c>
      <c r="L3241" s="2">
        <v>3</v>
      </c>
      <c r="M3241" s="18">
        <f t="shared" si="1002"/>
        <v>369.72</v>
      </c>
      <c r="T3241" t="str">
        <f t="shared" si="1003"/>
        <v>Completed</v>
      </c>
      <c r="U3241" t="str">
        <f t="shared" si="1004"/>
        <v>No</v>
      </c>
      <c r="V3241" t="str">
        <f t="shared" si="1005"/>
        <v>No</v>
      </c>
      <c r="X3241">
        <f t="shared" si="1006"/>
        <v>589</v>
      </c>
      <c r="Y3241">
        <f t="shared" si="1007"/>
        <v>426</v>
      </c>
      <c r="Z3241" s="18">
        <f t="shared" si="1008"/>
        <v>2759712.3299794244</v>
      </c>
      <c r="AA3241" s="18">
        <f t="shared" si="1009"/>
        <v>330643.50635802455</v>
      </c>
      <c r="AB3241" s="17">
        <f t="shared" si="1010"/>
        <v>3.8641711229946525</v>
      </c>
      <c r="AC3241" s="2" t="s">
        <v>60</v>
      </c>
      <c r="AD3241" s="2" t="s">
        <v>19</v>
      </c>
      <c r="AE3241" t="str">
        <f t="shared" si="1011"/>
        <v>Electronics</v>
      </c>
      <c r="AF3241" t="str">
        <f t="shared" si="1012"/>
        <v>Electronics</v>
      </c>
      <c r="AG3241" t="str" cm="1">
        <f t="array" ref="AG3241">INDEX(AD:AD,ROW())</f>
        <v>Electronics</v>
      </c>
      <c r="AH3241">
        <f t="shared" si="1020"/>
        <v>17</v>
      </c>
      <c r="AI3241" t="str">
        <f t="shared" si="1013"/>
        <v>Electronics</v>
      </c>
      <c r="AK3241">
        <f t="shared" si="1014"/>
        <v>2024</v>
      </c>
      <c r="AL3241">
        <f t="shared" si="1015"/>
        <v>12</v>
      </c>
      <c r="AM3241">
        <f t="shared" si="1016"/>
        <v>29</v>
      </c>
      <c r="AN3241">
        <f t="shared" si="1017"/>
        <v>1</v>
      </c>
      <c r="AO3241" t="str">
        <f t="shared" si="1018"/>
        <v>Weekend</v>
      </c>
      <c r="AR3241" s="20">
        <f t="shared" si="1019"/>
        <v>0</v>
      </c>
    </row>
    <row r="3242" spans="1:44" x14ac:dyDescent="0.35">
      <c r="A3242" t="str">
        <f t="shared" si="1001"/>
        <v>CUST3241</v>
      </c>
      <c r="B3242" s="2" t="s">
        <v>3578</v>
      </c>
      <c r="C3242" s="4">
        <v>45191</v>
      </c>
      <c r="D3242" s="2" t="s">
        <v>802</v>
      </c>
      <c r="E3242" t="s">
        <v>5052</v>
      </c>
      <c r="F3242" s="2" t="s">
        <v>13</v>
      </c>
      <c r="G3242" s="2" t="s">
        <v>37</v>
      </c>
      <c r="H3242" s="2">
        <v>2</v>
      </c>
      <c r="I3242" s="19">
        <v>1115.94</v>
      </c>
      <c r="J3242" s="2" t="s">
        <v>5046</v>
      </c>
      <c r="K3242" s="2" t="s">
        <v>16</v>
      </c>
      <c r="L3242" s="2">
        <v>5</v>
      </c>
      <c r="M3242" s="18">
        <f t="shared" si="1002"/>
        <v>2231.88</v>
      </c>
      <c r="T3242" t="str">
        <f t="shared" si="1003"/>
        <v>Completed</v>
      </c>
      <c r="U3242" t="str">
        <f t="shared" si="1004"/>
        <v>Yes</v>
      </c>
      <c r="V3242" t="str">
        <f t="shared" si="1005"/>
        <v>No</v>
      </c>
      <c r="X3242">
        <f t="shared" si="1006"/>
        <v>573</v>
      </c>
      <c r="Y3242">
        <f t="shared" si="1007"/>
        <v>450</v>
      </c>
      <c r="Z3242" s="18">
        <f t="shared" si="1008"/>
        <v>1463424.4009529033</v>
      </c>
      <c r="AA3242" s="18">
        <f t="shared" si="1009"/>
        <v>118285.78776560788</v>
      </c>
      <c r="AB3242" s="17">
        <f t="shared" si="1010"/>
        <v>3.8140589569160999</v>
      </c>
      <c r="AC3242" s="2" t="s">
        <v>37</v>
      </c>
      <c r="AD3242" s="2" t="s">
        <v>13</v>
      </c>
      <c r="AE3242" t="str">
        <f t="shared" si="1011"/>
        <v>Home &amp; Kitchen</v>
      </c>
      <c r="AF3242" t="str">
        <f t="shared" si="1012"/>
        <v>Home &amp; Kitchen</v>
      </c>
      <c r="AG3242" t="str" cm="1">
        <f t="array" ref="AG3242">INDEX(AD:AD,ROW())</f>
        <v>Home &amp; Kitchen</v>
      </c>
      <c r="AH3242">
        <f t="shared" si="1020"/>
        <v>8</v>
      </c>
      <c r="AI3242" t="str">
        <f t="shared" si="1013"/>
        <v>Home &amp; Kitchen</v>
      </c>
      <c r="AK3242">
        <f t="shared" si="1014"/>
        <v>2023</v>
      </c>
      <c r="AL3242">
        <f t="shared" si="1015"/>
        <v>9</v>
      </c>
      <c r="AM3242">
        <f t="shared" si="1016"/>
        <v>22</v>
      </c>
      <c r="AN3242">
        <f t="shared" si="1017"/>
        <v>6</v>
      </c>
      <c r="AO3242" t="str">
        <f t="shared" si="1018"/>
        <v>Weekday</v>
      </c>
      <c r="AR3242" s="20">
        <f t="shared" si="1019"/>
        <v>0</v>
      </c>
    </row>
    <row r="3243" spans="1:44" x14ac:dyDescent="0.35">
      <c r="A3243" t="str">
        <f t="shared" si="1001"/>
        <v>CUST3242</v>
      </c>
      <c r="B3243" s="2" t="s">
        <v>3579</v>
      </c>
      <c r="C3243" s="4">
        <v>45033</v>
      </c>
      <c r="D3243" s="2" t="s">
        <v>88</v>
      </c>
      <c r="E3243" t="s">
        <v>5051</v>
      </c>
      <c r="F3243" s="2" t="s">
        <v>19</v>
      </c>
      <c r="G3243" s="2" t="s">
        <v>5040</v>
      </c>
      <c r="H3243" s="2">
        <v>1</v>
      </c>
      <c r="I3243" s="19">
        <v>648.63</v>
      </c>
      <c r="J3243" s="2" t="s">
        <v>50</v>
      </c>
      <c r="K3243" s="2" t="s">
        <v>16</v>
      </c>
      <c r="L3243" s="2">
        <v>5</v>
      </c>
      <c r="M3243" s="18">
        <f t="shared" si="1002"/>
        <v>648.63</v>
      </c>
      <c r="T3243" t="str">
        <f t="shared" si="1003"/>
        <v>Completed</v>
      </c>
      <c r="U3243" t="str">
        <f t="shared" si="1004"/>
        <v>No</v>
      </c>
      <c r="V3243" t="str">
        <f t="shared" si="1005"/>
        <v>No</v>
      </c>
      <c r="X3243">
        <f t="shared" si="1006"/>
        <v>619</v>
      </c>
      <c r="Y3243">
        <f t="shared" si="1007"/>
        <v>468</v>
      </c>
      <c r="Z3243" s="18">
        <f t="shared" si="1008"/>
        <v>2759712.3299794244</v>
      </c>
      <c r="AA3243" s="18">
        <f t="shared" si="1009"/>
        <v>330643.50635802455</v>
      </c>
      <c r="AB3243" s="17">
        <f t="shared" si="1010"/>
        <v>3.8641711229946525</v>
      </c>
      <c r="AC3243" s="2" t="s">
        <v>5040</v>
      </c>
      <c r="AD3243" s="2" t="s">
        <v>19</v>
      </c>
      <c r="AE3243" t="str">
        <f t="shared" si="1011"/>
        <v>Electronics</v>
      </c>
      <c r="AF3243" t="str">
        <f t="shared" si="1012"/>
        <v>Electronics</v>
      </c>
      <c r="AG3243" t="str" cm="1">
        <f t="array" ref="AG3243">INDEX(AD:AD,ROW())</f>
        <v>Electronics</v>
      </c>
      <c r="AH3243">
        <f t="shared" si="1020"/>
        <v>13</v>
      </c>
      <c r="AI3243" t="str">
        <f t="shared" si="1013"/>
        <v>Electronics</v>
      </c>
      <c r="AK3243">
        <f t="shared" si="1014"/>
        <v>2023</v>
      </c>
      <c r="AL3243">
        <f t="shared" si="1015"/>
        <v>4</v>
      </c>
      <c r="AM3243">
        <f t="shared" si="1016"/>
        <v>17</v>
      </c>
      <c r="AN3243">
        <f t="shared" si="1017"/>
        <v>2</v>
      </c>
      <c r="AO3243" t="str">
        <f t="shared" si="1018"/>
        <v>Weekday</v>
      </c>
      <c r="AR3243" s="20">
        <f t="shared" si="1019"/>
        <v>0</v>
      </c>
    </row>
    <row r="3244" spans="1:44" x14ac:dyDescent="0.35">
      <c r="A3244" t="str">
        <f t="shared" si="1001"/>
        <v>CUST3243</v>
      </c>
      <c r="B3244" s="2" t="s">
        <v>3580</v>
      </c>
      <c r="C3244" s="4">
        <v>45657</v>
      </c>
      <c r="D3244" s="2" t="s">
        <v>490</v>
      </c>
      <c r="E3244" t="s">
        <v>5049</v>
      </c>
      <c r="F3244" s="2" t="s">
        <v>29</v>
      </c>
      <c r="G3244" s="2" t="s">
        <v>121</v>
      </c>
      <c r="H3244" s="2">
        <v>1</v>
      </c>
      <c r="I3244" s="19">
        <v>1501.89</v>
      </c>
      <c r="J3244" s="2" t="s">
        <v>20</v>
      </c>
      <c r="K3244" s="2" t="s">
        <v>16</v>
      </c>
      <c r="L3244" s="2">
        <v>4</v>
      </c>
      <c r="M3244" s="18">
        <f t="shared" si="1002"/>
        <v>1501.89</v>
      </c>
      <c r="T3244" t="str">
        <f t="shared" si="1003"/>
        <v>Completed</v>
      </c>
      <c r="U3244" t="str">
        <f t="shared" si="1004"/>
        <v>Yes</v>
      </c>
      <c r="V3244" t="str">
        <f t="shared" si="1005"/>
        <v>No</v>
      </c>
      <c r="X3244">
        <f t="shared" si="1006"/>
        <v>595</v>
      </c>
      <c r="Y3244">
        <f t="shared" si="1007"/>
        <v>444</v>
      </c>
      <c r="Z3244" s="18">
        <f t="shared" si="1008"/>
        <v>1892867.2841657216</v>
      </c>
      <c r="AA3244" s="18">
        <f t="shared" si="1009"/>
        <v>199432.98236095349</v>
      </c>
      <c r="AB3244" s="17">
        <f t="shared" si="1010"/>
        <v>3.8949824970828471</v>
      </c>
      <c r="AC3244" s="2" t="s">
        <v>121</v>
      </c>
      <c r="AD3244" s="2" t="s">
        <v>29</v>
      </c>
      <c r="AE3244" t="str">
        <f t="shared" si="1011"/>
        <v>Fashion</v>
      </c>
      <c r="AF3244" t="str">
        <f t="shared" si="1012"/>
        <v>Fashion</v>
      </c>
      <c r="AG3244" t="str" cm="1">
        <f t="array" ref="AG3244">INDEX(AD:AD,ROW())</f>
        <v>Fashion</v>
      </c>
      <c r="AH3244">
        <f t="shared" si="1020"/>
        <v>45</v>
      </c>
      <c r="AI3244" t="str">
        <f t="shared" si="1013"/>
        <v>Fashion</v>
      </c>
      <c r="AK3244">
        <f t="shared" si="1014"/>
        <v>2024</v>
      </c>
      <c r="AL3244">
        <f t="shared" si="1015"/>
        <v>12</v>
      </c>
      <c r="AM3244">
        <f t="shared" si="1016"/>
        <v>31</v>
      </c>
      <c r="AN3244">
        <f t="shared" si="1017"/>
        <v>3</v>
      </c>
      <c r="AO3244" t="str">
        <f t="shared" si="1018"/>
        <v>Weekday</v>
      </c>
      <c r="AR3244" s="20">
        <f t="shared" si="1019"/>
        <v>0</v>
      </c>
    </row>
    <row r="3245" spans="1:44" x14ac:dyDescent="0.35">
      <c r="A3245" t="str">
        <f t="shared" si="1001"/>
        <v>CUST3244</v>
      </c>
      <c r="B3245" s="2" t="s">
        <v>3581</v>
      </c>
      <c r="C3245" s="4">
        <v>45038</v>
      </c>
      <c r="D3245" s="2" t="s">
        <v>1725</v>
      </c>
      <c r="E3245" t="s">
        <v>5052</v>
      </c>
      <c r="F3245" s="2" t="s">
        <v>29</v>
      </c>
      <c r="G3245" s="2" t="s">
        <v>5041</v>
      </c>
      <c r="H3245" s="2">
        <v>2</v>
      </c>
      <c r="I3245" s="19">
        <v>1892.29</v>
      </c>
      <c r="J3245" s="2" t="s">
        <v>5047</v>
      </c>
      <c r="K3245" s="2" t="s">
        <v>16</v>
      </c>
      <c r="L3245" s="2">
        <v>3</v>
      </c>
      <c r="M3245" s="18">
        <f t="shared" si="1002"/>
        <v>3784.58</v>
      </c>
      <c r="T3245" t="str">
        <f t="shared" si="1003"/>
        <v>Completed</v>
      </c>
      <c r="U3245" t="str">
        <f t="shared" si="1004"/>
        <v>Yes</v>
      </c>
      <c r="V3245" t="str">
        <f t="shared" si="1005"/>
        <v>No</v>
      </c>
      <c r="X3245">
        <f t="shared" si="1006"/>
        <v>573</v>
      </c>
      <c r="Y3245">
        <f t="shared" si="1007"/>
        <v>450</v>
      </c>
      <c r="Z3245" s="18">
        <f t="shared" si="1008"/>
        <v>1892867.2841657216</v>
      </c>
      <c r="AA3245" s="18">
        <f t="shared" si="1009"/>
        <v>199432.98236095349</v>
      </c>
      <c r="AB3245" s="17">
        <f t="shared" si="1010"/>
        <v>3.8949824970828471</v>
      </c>
      <c r="AC3245" s="2" t="s">
        <v>5041</v>
      </c>
      <c r="AD3245" s="2" t="s">
        <v>29</v>
      </c>
      <c r="AE3245" t="str">
        <f t="shared" si="1011"/>
        <v>Fashion</v>
      </c>
      <c r="AF3245" t="str">
        <f t="shared" si="1012"/>
        <v>Fashion</v>
      </c>
      <c r="AG3245" t="str" cm="1">
        <f t="array" ref="AG3245">INDEX(AD:AD,ROW())</f>
        <v>Fashion</v>
      </c>
      <c r="AH3245">
        <f t="shared" si="1020"/>
        <v>15</v>
      </c>
      <c r="AI3245" t="str">
        <f t="shared" si="1013"/>
        <v>Fashion</v>
      </c>
      <c r="AK3245">
        <f t="shared" si="1014"/>
        <v>2023</v>
      </c>
      <c r="AL3245">
        <f t="shared" si="1015"/>
        <v>4</v>
      </c>
      <c r="AM3245">
        <f t="shared" si="1016"/>
        <v>22</v>
      </c>
      <c r="AN3245">
        <f t="shared" si="1017"/>
        <v>7</v>
      </c>
      <c r="AO3245" t="str">
        <f t="shared" si="1018"/>
        <v>Weekend</v>
      </c>
      <c r="AR3245" s="20">
        <f t="shared" si="1019"/>
        <v>0</v>
      </c>
    </row>
    <row r="3246" spans="1:44" x14ac:dyDescent="0.35">
      <c r="A3246" t="str">
        <f t="shared" si="1001"/>
        <v>CUST3245</v>
      </c>
      <c r="B3246" s="2" t="s">
        <v>3582</v>
      </c>
      <c r="C3246" s="4">
        <v>45790</v>
      </c>
      <c r="D3246" s="2" t="s">
        <v>374</v>
      </c>
      <c r="E3246" t="s">
        <v>5048</v>
      </c>
      <c r="F3246" s="2" t="s">
        <v>19</v>
      </c>
      <c r="G3246" s="2" t="s">
        <v>60</v>
      </c>
      <c r="H3246" s="2">
        <v>2</v>
      </c>
      <c r="I3246" s="19">
        <v>1923.1627263374514</v>
      </c>
      <c r="J3246" s="2" t="s">
        <v>5047</v>
      </c>
      <c r="K3246" s="2" t="s">
        <v>31</v>
      </c>
      <c r="L3246" s="2">
        <v>4</v>
      </c>
      <c r="M3246" s="18">
        <f t="shared" si="1002"/>
        <v>3846.3254526749029</v>
      </c>
      <c r="T3246" t="str">
        <f t="shared" si="1003"/>
        <v>Pending</v>
      </c>
      <c r="U3246" t="str">
        <f t="shared" si="1004"/>
        <v>No</v>
      </c>
      <c r="V3246" t="str">
        <f t="shared" si="1005"/>
        <v>Yes</v>
      </c>
      <c r="X3246">
        <f t="shared" si="1006"/>
        <v>590</v>
      </c>
      <c r="Y3246">
        <f t="shared" si="1007"/>
        <v>451</v>
      </c>
      <c r="Z3246" s="18">
        <f t="shared" si="1008"/>
        <v>2759712.3299794244</v>
      </c>
      <c r="AA3246" s="18">
        <f t="shared" si="1009"/>
        <v>330643.50635802455</v>
      </c>
      <c r="AB3246" s="17">
        <f t="shared" si="1010"/>
        <v>3.8641711229946525</v>
      </c>
      <c r="AC3246" s="2" t="s">
        <v>60</v>
      </c>
      <c r="AD3246" s="2" t="s">
        <v>19</v>
      </c>
      <c r="AE3246" t="str">
        <f t="shared" si="1011"/>
        <v>Electronics</v>
      </c>
      <c r="AF3246" t="str">
        <f t="shared" si="1012"/>
        <v>Electronics</v>
      </c>
      <c r="AG3246" t="str" cm="1">
        <f t="array" ref="AG3246">INDEX(AD:AD,ROW())</f>
        <v>Electronics</v>
      </c>
      <c r="AH3246">
        <f t="shared" si="1020"/>
        <v>17</v>
      </c>
      <c r="AI3246" t="str">
        <f t="shared" si="1013"/>
        <v>Electronics</v>
      </c>
      <c r="AK3246">
        <f t="shared" si="1014"/>
        <v>2025</v>
      </c>
      <c r="AL3246">
        <f t="shared" si="1015"/>
        <v>5</v>
      </c>
      <c r="AM3246">
        <f t="shared" si="1016"/>
        <v>13</v>
      </c>
      <c r="AN3246">
        <f t="shared" si="1017"/>
        <v>3</v>
      </c>
      <c r="AO3246" t="str">
        <f t="shared" si="1018"/>
        <v>Weekday</v>
      </c>
      <c r="AR3246" s="20">
        <f t="shared" si="1019"/>
        <v>0</v>
      </c>
    </row>
    <row r="3247" spans="1:44" x14ac:dyDescent="0.35">
      <c r="A3247" t="str">
        <f t="shared" si="1001"/>
        <v>CUST3246</v>
      </c>
      <c r="B3247" s="2" t="s">
        <v>3583</v>
      </c>
      <c r="C3247" s="4">
        <v>45190</v>
      </c>
      <c r="D3247" s="2" t="s">
        <v>1219</v>
      </c>
      <c r="E3247" t="s">
        <v>5055</v>
      </c>
      <c r="F3247" s="2" t="s">
        <v>29</v>
      </c>
      <c r="G3247" s="2" t="s">
        <v>121</v>
      </c>
      <c r="H3247" s="2">
        <v>1</v>
      </c>
      <c r="I3247" s="19">
        <v>694.68</v>
      </c>
      <c r="J3247" s="2" t="s">
        <v>5046</v>
      </c>
      <c r="K3247" s="2" t="s">
        <v>16</v>
      </c>
      <c r="L3247" s="2">
        <v>4</v>
      </c>
      <c r="M3247" s="18">
        <f t="shared" si="1002"/>
        <v>694.68</v>
      </c>
      <c r="T3247" t="str">
        <f t="shared" si="1003"/>
        <v>Completed</v>
      </c>
      <c r="U3247" t="str">
        <f t="shared" si="1004"/>
        <v>No</v>
      </c>
      <c r="V3247" t="str">
        <f t="shared" si="1005"/>
        <v>No</v>
      </c>
      <c r="X3247">
        <f t="shared" si="1006"/>
        <v>567</v>
      </c>
      <c r="Y3247">
        <f t="shared" si="1007"/>
        <v>440</v>
      </c>
      <c r="Z3247" s="18">
        <f t="shared" si="1008"/>
        <v>1892867.2841657216</v>
      </c>
      <c r="AA3247" s="18">
        <f t="shared" si="1009"/>
        <v>199432.98236095349</v>
      </c>
      <c r="AB3247" s="17">
        <f t="shared" si="1010"/>
        <v>3.8949824970828471</v>
      </c>
      <c r="AC3247" s="2" t="s">
        <v>121</v>
      </c>
      <c r="AD3247" s="2" t="s">
        <v>29</v>
      </c>
      <c r="AE3247" t="str">
        <f t="shared" si="1011"/>
        <v>Fashion</v>
      </c>
      <c r="AF3247" t="str">
        <f t="shared" si="1012"/>
        <v>Fashion</v>
      </c>
      <c r="AG3247" t="str" cm="1">
        <f t="array" ref="AG3247">INDEX(AD:AD,ROW())</f>
        <v>Fashion</v>
      </c>
      <c r="AH3247">
        <f t="shared" si="1020"/>
        <v>45</v>
      </c>
      <c r="AI3247" t="str">
        <f t="shared" si="1013"/>
        <v>Fashion</v>
      </c>
      <c r="AK3247">
        <f t="shared" si="1014"/>
        <v>2023</v>
      </c>
      <c r="AL3247">
        <f t="shared" si="1015"/>
        <v>9</v>
      </c>
      <c r="AM3247">
        <f t="shared" si="1016"/>
        <v>21</v>
      </c>
      <c r="AN3247">
        <f t="shared" si="1017"/>
        <v>5</v>
      </c>
      <c r="AO3247" t="str">
        <f t="shared" si="1018"/>
        <v>Weekday</v>
      </c>
      <c r="AR3247" s="20">
        <f t="shared" si="1019"/>
        <v>0</v>
      </c>
    </row>
    <row r="3248" spans="1:44" x14ac:dyDescent="0.35">
      <c r="A3248" t="str">
        <f t="shared" si="1001"/>
        <v>CUST3247</v>
      </c>
      <c r="B3248" s="2" t="s">
        <v>3584</v>
      </c>
      <c r="C3248" s="4">
        <v>45814</v>
      </c>
      <c r="D3248" s="2" t="s">
        <v>217</v>
      </c>
      <c r="E3248" t="s">
        <v>5054</v>
      </c>
      <c r="F3248" s="2" t="s">
        <v>19</v>
      </c>
      <c r="G3248" s="2" t="s">
        <v>60</v>
      </c>
      <c r="H3248" s="2">
        <v>2</v>
      </c>
      <c r="I3248" s="19">
        <v>829.85</v>
      </c>
      <c r="J3248" s="2" t="s">
        <v>50</v>
      </c>
      <c r="K3248" s="2" t="s">
        <v>16</v>
      </c>
      <c r="L3248" s="2">
        <v>3</v>
      </c>
      <c r="M3248" s="18">
        <f t="shared" si="1002"/>
        <v>1659.7</v>
      </c>
      <c r="T3248" t="str">
        <f t="shared" si="1003"/>
        <v>Completed</v>
      </c>
      <c r="U3248" t="str">
        <f t="shared" si="1004"/>
        <v>Yes</v>
      </c>
      <c r="V3248" t="str">
        <f t="shared" si="1005"/>
        <v>No</v>
      </c>
      <c r="X3248">
        <f t="shared" si="1006"/>
        <v>558</v>
      </c>
      <c r="Y3248">
        <f t="shared" si="1007"/>
        <v>430</v>
      </c>
      <c r="Z3248" s="18">
        <f t="shared" si="1008"/>
        <v>2759712.3299794244</v>
      </c>
      <c r="AA3248" s="18">
        <f t="shared" si="1009"/>
        <v>330643.50635802455</v>
      </c>
      <c r="AB3248" s="17">
        <f t="shared" si="1010"/>
        <v>3.8641711229946525</v>
      </c>
      <c r="AC3248" s="2" t="s">
        <v>60</v>
      </c>
      <c r="AD3248" s="2" t="s">
        <v>19</v>
      </c>
      <c r="AE3248" t="str">
        <f t="shared" si="1011"/>
        <v>Electronics</v>
      </c>
      <c r="AF3248" t="str">
        <f t="shared" si="1012"/>
        <v>Electronics</v>
      </c>
      <c r="AG3248" t="str" cm="1">
        <f t="array" ref="AG3248">INDEX(AD:AD,ROW())</f>
        <v>Electronics</v>
      </c>
      <c r="AH3248">
        <f t="shared" si="1020"/>
        <v>17</v>
      </c>
      <c r="AI3248" t="str">
        <f t="shared" si="1013"/>
        <v>Electronics</v>
      </c>
      <c r="AK3248">
        <f t="shared" si="1014"/>
        <v>2025</v>
      </c>
      <c r="AL3248">
        <f t="shared" si="1015"/>
        <v>6</v>
      </c>
      <c r="AM3248">
        <f t="shared" si="1016"/>
        <v>6</v>
      </c>
      <c r="AN3248">
        <f t="shared" si="1017"/>
        <v>6</v>
      </c>
      <c r="AO3248" t="str">
        <f t="shared" si="1018"/>
        <v>Weekday</v>
      </c>
      <c r="AR3248" s="20">
        <f t="shared" si="1019"/>
        <v>0</v>
      </c>
    </row>
    <row r="3249" spans="1:44" x14ac:dyDescent="0.35">
      <c r="A3249" t="str">
        <f t="shared" si="1001"/>
        <v>CUST3248</v>
      </c>
      <c r="B3249" s="2" t="s">
        <v>3585</v>
      </c>
      <c r="C3249" s="4">
        <v>45150</v>
      </c>
      <c r="D3249" s="2" t="s">
        <v>164</v>
      </c>
      <c r="E3249" t="s">
        <v>5049</v>
      </c>
      <c r="F3249" s="2" t="s">
        <v>13</v>
      </c>
      <c r="G3249" s="2" t="s">
        <v>34</v>
      </c>
      <c r="H3249" s="2">
        <v>2</v>
      </c>
      <c r="I3249" s="19">
        <v>548.88</v>
      </c>
      <c r="J3249" s="2" t="s">
        <v>5046</v>
      </c>
      <c r="K3249" s="2" t="s">
        <v>76</v>
      </c>
      <c r="L3249" s="2">
        <v>1</v>
      </c>
      <c r="M3249" s="18">
        <f t="shared" si="1002"/>
        <v>1097.76</v>
      </c>
      <c r="T3249" t="str">
        <f t="shared" si="1003"/>
        <v>Completed</v>
      </c>
      <c r="U3249" t="str">
        <f t="shared" si="1004"/>
        <v>No</v>
      </c>
      <c r="V3249" t="str">
        <f t="shared" si="1005"/>
        <v>No</v>
      </c>
      <c r="X3249">
        <f t="shared" si="1006"/>
        <v>595</v>
      </c>
      <c r="Y3249">
        <f t="shared" si="1007"/>
        <v>444</v>
      </c>
      <c r="Z3249" s="18">
        <f t="shared" si="1008"/>
        <v>1463424.4009529033</v>
      </c>
      <c r="AA3249" s="18">
        <f t="shared" si="1009"/>
        <v>118285.78776560788</v>
      </c>
      <c r="AB3249" s="17">
        <f t="shared" si="1010"/>
        <v>3.8140589569160999</v>
      </c>
      <c r="AC3249" s="2" t="s">
        <v>34</v>
      </c>
      <c r="AD3249" s="2" t="s">
        <v>13</v>
      </c>
      <c r="AE3249" t="str">
        <f t="shared" si="1011"/>
        <v>Home &amp; Kitchen</v>
      </c>
      <c r="AF3249" t="str">
        <f t="shared" si="1012"/>
        <v>Home &amp; Kitchen</v>
      </c>
      <c r="AG3249" t="str" cm="1">
        <f t="array" ref="AG3249">INDEX(AD:AD,ROW())</f>
        <v>Home &amp; Kitchen</v>
      </c>
      <c r="AH3249">
        <f t="shared" si="1020"/>
        <v>7</v>
      </c>
      <c r="AI3249" t="str">
        <f t="shared" si="1013"/>
        <v>Home &amp; Kitchen</v>
      </c>
      <c r="AK3249">
        <f t="shared" si="1014"/>
        <v>2023</v>
      </c>
      <c r="AL3249">
        <f t="shared" si="1015"/>
        <v>8</v>
      </c>
      <c r="AM3249">
        <f t="shared" si="1016"/>
        <v>12</v>
      </c>
      <c r="AN3249">
        <f t="shared" si="1017"/>
        <v>7</v>
      </c>
      <c r="AO3249" t="str">
        <f t="shared" si="1018"/>
        <v>Weekend</v>
      </c>
      <c r="AR3249" s="20">
        <f t="shared" si="1019"/>
        <v>1</v>
      </c>
    </row>
    <row r="3250" spans="1:44" x14ac:dyDescent="0.35">
      <c r="A3250" t="str">
        <f t="shared" si="1001"/>
        <v>CUST3249</v>
      </c>
      <c r="B3250" s="2" t="s">
        <v>3586</v>
      </c>
      <c r="C3250" s="4">
        <v>45360</v>
      </c>
      <c r="D3250" s="2" t="s">
        <v>845</v>
      </c>
      <c r="E3250" t="s">
        <v>5049</v>
      </c>
      <c r="F3250" s="2" t="s">
        <v>13</v>
      </c>
      <c r="G3250" s="2" t="s">
        <v>37</v>
      </c>
      <c r="H3250" s="2">
        <v>3</v>
      </c>
      <c r="I3250" s="19">
        <v>1191.3900000000001</v>
      </c>
      <c r="J3250" s="2" t="s">
        <v>15</v>
      </c>
      <c r="K3250" s="2" t="s">
        <v>16</v>
      </c>
      <c r="L3250" s="2">
        <v>5</v>
      </c>
      <c r="M3250" s="18">
        <f t="shared" si="1002"/>
        <v>3574.17</v>
      </c>
      <c r="T3250" t="str">
        <f t="shared" si="1003"/>
        <v>Completed</v>
      </c>
      <c r="U3250" t="str">
        <f t="shared" si="1004"/>
        <v>Yes</v>
      </c>
      <c r="V3250" t="str">
        <f t="shared" si="1005"/>
        <v>No</v>
      </c>
      <c r="X3250">
        <f t="shared" si="1006"/>
        <v>595</v>
      </c>
      <c r="Y3250">
        <f t="shared" si="1007"/>
        <v>444</v>
      </c>
      <c r="Z3250" s="18">
        <f t="shared" si="1008"/>
        <v>1463424.4009529033</v>
      </c>
      <c r="AA3250" s="18">
        <f t="shared" si="1009"/>
        <v>118285.78776560788</v>
      </c>
      <c r="AB3250" s="17">
        <f t="shared" si="1010"/>
        <v>3.8140589569160999</v>
      </c>
      <c r="AC3250" s="2" t="s">
        <v>37</v>
      </c>
      <c r="AD3250" s="2" t="s">
        <v>13</v>
      </c>
      <c r="AE3250" t="str">
        <f t="shared" si="1011"/>
        <v>Home &amp; Kitchen</v>
      </c>
      <c r="AF3250" t="str">
        <f t="shared" si="1012"/>
        <v>Home &amp; Kitchen</v>
      </c>
      <c r="AG3250" t="str" cm="1">
        <f t="array" ref="AG3250">INDEX(AD:AD,ROW())</f>
        <v>Home &amp; Kitchen</v>
      </c>
      <c r="AH3250">
        <f t="shared" si="1020"/>
        <v>8</v>
      </c>
      <c r="AI3250" t="str">
        <f t="shared" si="1013"/>
        <v>Home &amp; Kitchen</v>
      </c>
      <c r="AK3250">
        <f t="shared" si="1014"/>
        <v>2024</v>
      </c>
      <c r="AL3250">
        <f t="shared" si="1015"/>
        <v>3</v>
      </c>
      <c r="AM3250">
        <f t="shared" si="1016"/>
        <v>9</v>
      </c>
      <c r="AN3250">
        <f t="shared" si="1017"/>
        <v>7</v>
      </c>
      <c r="AO3250" t="str">
        <f t="shared" si="1018"/>
        <v>Weekend</v>
      </c>
      <c r="AR3250" s="20">
        <f t="shared" si="1019"/>
        <v>0</v>
      </c>
    </row>
    <row r="3251" spans="1:44" x14ac:dyDescent="0.35">
      <c r="A3251" t="str">
        <f t="shared" si="1001"/>
        <v>CUST3250</v>
      </c>
      <c r="B3251" s="2" t="s">
        <v>3587</v>
      </c>
      <c r="C3251" s="4">
        <v>45731</v>
      </c>
      <c r="D3251" s="2" t="s">
        <v>715</v>
      </c>
      <c r="E3251" t="s">
        <v>5054</v>
      </c>
      <c r="F3251" s="2" t="s">
        <v>29</v>
      </c>
      <c r="G3251" s="2" t="s">
        <v>121</v>
      </c>
      <c r="H3251" s="2">
        <v>1</v>
      </c>
      <c r="I3251" s="19">
        <v>1955.75</v>
      </c>
      <c r="J3251" s="2" t="s">
        <v>15</v>
      </c>
      <c r="K3251" s="2" t="s">
        <v>16</v>
      </c>
      <c r="L3251" s="2">
        <v>4</v>
      </c>
      <c r="M3251" s="18">
        <f t="shared" si="1002"/>
        <v>1955.75</v>
      </c>
      <c r="T3251" t="str">
        <f t="shared" si="1003"/>
        <v>Completed</v>
      </c>
      <c r="U3251" t="str">
        <f t="shared" si="1004"/>
        <v>Yes</v>
      </c>
      <c r="V3251" t="str">
        <f t="shared" si="1005"/>
        <v>No</v>
      </c>
      <c r="X3251">
        <f t="shared" si="1006"/>
        <v>558</v>
      </c>
      <c r="Y3251">
        <f t="shared" si="1007"/>
        <v>430</v>
      </c>
      <c r="Z3251" s="18">
        <f t="shared" si="1008"/>
        <v>1892867.2841657216</v>
      </c>
      <c r="AA3251" s="18">
        <f t="shared" si="1009"/>
        <v>199432.98236095349</v>
      </c>
      <c r="AB3251" s="17">
        <f t="shared" si="1010"/>
        <v>3.8949824970828471</v>
      </c>
      <c r="AC3251" s="2" t="s">
        <v>121</v>
      </c>
      <c r="AD3251" s="2" t="s">
        <v>29</v>
      </c>
      <c r="AE3251" t="str">
        <f t="shared" si="1011"/>
        <v>Fashion</v>
      </c>
      <c r="AF3251" t="str">
        <f t="shared" si="1012"/>
        <v>Fashion</v>
      </c>
      <c r="AG3251" t="str" cm="1">
        <f t="array" ref="AG3251">INDEX(AD:AD,ROW())</f>
        <v>Fashion</v>
      </c>
      <c r="AH3251">
        <f t="shared" si="1020"/>
        <v>45</v>
      </c>
      <c r="AI3251" t="str">
        <f t="shared" si="1013"/>
        <v>Fashion</v>
      </c>
      <c r="AK3251">
        <f t="shared" si="1014"/>
        <v>2025</v>
      </c>
      <c r="AL3251">
        <f t="shared" si="1015"/>
        <v>3</v>
      </c>
      <c r="AM3251">
        <f t="shared" si="1016"/>
        <v>15</v>
      </c>
      <c r="AN3251">
        <f t="shared" si="1017"/>
        <v>7</v>
      </c>
      <c r="AO3251" t="str">
        <f t="shared" si="1018"/>
        <v>Weekend</v>
      </c>
      <c r="AR3251" s="20">
        <f t="shared" si="1019"/>
        <v>0</v>
      </c>
    </row>
    <row r="3252" spans="1:44" x14ac:dyDescent="0.35">
      <c r="A3252" t="str">
        <f t="shared" si="1001"/>
        <v>CUST3251</v>
      </c>
      <c r="B3252" s="2" t="s">
        <v>3588</v>
      </c>
      <c r="C3252" s="4">
        <v>45427</v>
      </c>
      <c r="D3252" s="2" t="s">
        <v>290</v>
      </c>
      <c r="E3252" t="s">
        <v>5051</v>
      </c>
      <c r="F3252" s="2" t="s">
        <v>23</v>
      </c>
      <c r="G3252" s="2" t="s">
        <v>68</v>
      </c>
      <c r="H3252" s="2">
        <v>1</v>
      </c>
      <c r="I3252" s="19">
        <v>509.92</v>
      </c>
      <c r="J3252" s="2" t="s">
        <v>15</v>
      </c>
      <c r="K3252" s="2" t="s">
        <v>16</v>
      </c>
      <c r="L3252" s="2">
        <v>3</v>
      </c>
      <c r="M3252" s="18">
        <f t="shared" si="1002"/>
        <v>509.92</v>
      </c>
      <c r="T3252" t="str">
        <f t="shared" si="1003"/>
        <v>Completed</v>
      </c>
      <c r="U3252" t="str">
        <f t="shared" si="1004"/>
        <v>No</v>
      </c>
      <c r="V3252" t="str">
        <f t="shared" si="1005"/>
        <v>No</v>
      </c>
      <c r="X3252">
        <f t="shared" si="1006"/>
        <v>619</v>
      </c>
      <c r="Y3252">
        <f t="shared" si="1007"/>
        <v>468</v>
      </c>
      <c r="Z3252" s="18">
        <f t="shared" si="1008"/>
        <v>594714.6477588166</v>
      </c>
      <c r="AA3252" s="18">
        <f t="shared" si="1009"/>
        <v>60882.938065984097</v>
      </c>
      <c r="AB3252" s="17">
        <f t="shared" si="1010"/>
        <v>3.804733727810651</v>
      </c>
      <c r="AC3252" s="2" t="s">
        <v>68</v>
      </c>
      <c r="AD3252" s="2" t="s">
        <v>23</v>
      </c>
      <c r="AE3252" t="str">
        <f t="shared" si="1011"/>
        <v>Books</v>
      </c>
      <c r="AF3252" t="str">
        <f t="shared" si="1012"/>
        <v>Books</v>
      </c>
      <c r="AG3252" t="str" cm="1">
        <f t="array" ref="AG3252">INDEX(AD:AD,ROW())</f>
        <v>Books</v>
      </c>
      <c r="AH3252">
        <f t="shared" si="1020"/>
        <v>20</v>
      </c>
      <c r="AI3252" t="str">
        <f t="shared" si="1013"/>
        <v>Books</v>
      </c>
      <c r="AK3252">
        <f t="shared" si="1014"/>
        <v>2024</v>
      </c>
      <c r="AL3252">
        <f t="shared" si="1015"/>
        <v>5</v>
      </c>
      <c r="AM3252">
        <f t="shared" si="1016"/>
        <v>15</v>
      </c>
      <c r="AN3252">
        <f t="shared" si="1017"/>
        <v>4</v>
      </c>
      <c r="AO3252" t="str">
        <f t="shared" si="1018"/>
        <v>Weekday</v>
      </c>
      <c r="AR3252" s="20">
        <f t="shared" si="1019"/>
        <v>0</v>
      </c>
    </row>
    <row r="3253" spans="1:44" x14ac:dyDescent="0.35">
      <c r="A3253" t="str">
        <f t="shared" si="1001"/>
        <v>CUST3252</v>
      </c>
      <c r="B3253" s="2" t="s">
        <v>3589</v>
      </c>
      <c r="C3253" s="4">
        <v>44953</v>
      </c>
      <c r="D3253" s="2" t="s">
        <v>419</v>
      </c>
      <c r="E3253" t="s">
        <v>5049</v>
      </c>
      <c r="F3253" s="2" t="s">
        <v>42</v>
      </c>
      <c r="G3253" s="2" t="s">
        <v>5044</v>
      </c>
      <c r="H3253" s="2">
        <v>1</v>
      </c>
      <c r="I3253" s="19">
        <v>606.29999999999995</v>
      </c>
      <c r="J3253" s="2" t="s">
        <v>15</v>
      </c>
      <c r="K3253" s="2" t="s">
        <v>16</v>
      </c>
      <c r="L3253" s="2">
        <v>5</v>
      </c>
      <c r="M3253" s="18">
        <f t="shared" si="1002"/>
        <v>606.29999999999995</v>
      </c>
      <c r="T3253" t="str">
        <f t="shared" si="1003"/>
        <v>Completed</v>
      </c>
      <c r="U3253" t="str">
        <f t="shared" si="1004"/>
        <v>No</v>
      </c>
      <c r="V3253" t="str">
        <f t="shared" si="1005"/>
        <v>No</v>
      </c>
      <c r="X3253">
        <f t="shared" si="1006"/>
        <v>595</v>
      </c>
      <c r="Y3253">
        <f t="shared" si="1007"/>
        <v>444</v>
      </c>
      <c r="Z3253" s="18">
        <f t="shared" si="1008"/>
        <v>1098537.4901531704</v>
      </c>
      <c r="AA3253" s="18">
        <f t="shared" si="1009"/>
        <v>96724.388030634553</v>
      </c>
      <c r="AB3253" s="17">
        <f t="shared" si="1010"/>
        <v>3.9001122334455669</v>
      </c>
      <c r="AC3253" s="2" t="s">
        <v>5044</v>
      </c>
      <c r="AD3253" s="2" t="s">
        <v>42</v>
      </c>
      <c r="AE3253" t="str">
        <f t="shared" si="1011"/>
        <v>Beauty</v>
      </c>
      <c r="AF3253" t="str">
        <f t="shared" si="1012"/>
        <v>Beauty</v>
      </c>
      <c r="AG3253" t="str" cm="1">
        <f t="array" ref="AG3253">INDEX(AD:AD,ROW())</f>
        <v>Beauty</v>
      </c>
      <c r="AH3253">
        <f t="shared" si="1020"/>
        <v>64</v>
      </c>
      <c r="AI3253" t="str">
        <f t="shared" si="1013"/>
        <v>Beauty</v>
      </c>
      <c r="AK3253">
        <f t="shared" si="1014"/>
        <v>2023</v>
      </c>
      <c r="AL3253">
        <f t="shared" si="1015"/>
        <v>1</v>
      </c>
      <c r="AM3253">
        <f t="shared" si="1016"/>
        <v>27</v>
      </c>
      <c r="AN3253">
        <f t="shared" si="1017"/>
        <v>6</v>
      </c>
      <c r="AO3253" t="str">
        <f t="shared" si="1018"/>
        <v>Weekday</v>
      </c>
      <c r="AR3253" s="20">
        <f t="shared" si="1019"/>
        <v>0</v>
      </c>
    </row>
    <row r="3254" spans="1:44" x14ac:dyDescent="0.35">
      <c r="A3254" t="str">
        <f t="shared" si="1001"/>
        <v>CUST3253</v>
      </c>
      <c r="B3254" s="2" t="s">
        <v>3590</v>
      </c>
      <c r="C3254" s="4">
        <v>45752</v>
      </c>
      <c r="D3254" s="2" t="s">
        <v>660</v>
      </c>
      <c r="E3254" t="s">
        <v>5053</v>
      </c>
      <c r="F3254" s="2" t="s">
        <v>42</v>
      </c>
      <c r="G3254" s="2" t="s">
        <v>5044</v>
      </c>
      <c r="H3254" s="2">
        <v>1</v>
      </c>
      <c r="I3254" s="19">
        <v>1084.26</v>
      </c>
      <c r="J3254" s="2" t="s">
        <v>20</v>
      </c>
      <c r="K3254" s="2" t="s">
        <v>76</v>
      </c>
      <c r="L3254" s="2">
        <v>5</v>
      </c>
      <c r="M3254" s="18">
        <f t="shared" si="1002"/>
        <v>1084.26</v>
      </c>
      <c r="T3254" t="str">
        <f t="shared" si="1003"/>
        <v>Completed</v>
      </c>
      <c r="U3254" t="str">
        <f t="shared" si="1004"/>
        <v>No</v>
      </c>
      <c r="V3254" t="str">
        <f t="shared" si="1005"/>
        <v>No</v>
      </c>
      <c r="X3254">
        <f t="shared" si="1006"/>
        <v>559</v>
      </c>
      <c r="Y3254">
        <f t="shared" si="1007"/>
        <v>408</v>
      </c>
      <c r="Z3254" s="18">
        <f t="shared" si="1008"/>
        <v>1098537.4901531704</v>
      </c>
      <c r="AA3254" s="18">
        <f t="shared" si="1009"/>
        <v>96724.388030634553</v>
      </c>
      <c r="AB3254" s="17">
        <f t="shared" si="1010"/>
        <v>3.9001122334455669</v>
      </c>
      <c r="AC3254" s="2" t="s">
        <v>5044</v>
      </c>
      <c r="AD3254" s="2" t="s">
        <v>42</v>
      </c>
      <c r="AE3254" t="str">
        <f t="shared" si="1011"/>
        <v>Beauty</v>
      </c>
      <c r="AF3254" t="str">
        <f t="shared" si="1012"/>
        <v>Beauty</v>
      </c>
      <c r="AG3254" t="str" cm="1">
        <f t="array" ref="AG3254">INDEX(AD:AD,ROW())</f>
        <v>Beauty</v>
      </c>
      <c r="AH3254">
        <f t="shared" si="1020"/>
        <v>64</v>
      </c>
      <c r="AI3254" t="str">
        <f t="shared" si="1013"/>
        <v>Beauty</v>
      </c>
      <c r="AK3254">
        <f t="shared" si="1014"/>
        <v>2025</v>
      </c>
      <c r="AL3254">
        <f t="shared" si="1015"/>
        <v>4</v>
      </c>
      <c r="AM3254">
        <f t="shared" si="1016"/>
        <v>5</v>
      </c>
      <c r="AN3254">
        <f t="shared" si="1017"/>
        <v>7</v>
      </c>
      <c r="AO3254" t="str">
        <f t="shared" si="1018"/>
        <v>Weekend</v>
      </c>
      <c r="AR3254" s="20">
        <f t="shared" si="1019"/>
        <v>1</v>
      </c>
    </row>
    <row r="3255" spans="1:44" x14ac:dyDescent="0.35">
      <c r="A3255" t="str">
        <f t="shared" si="1001"/>
        <v>CUST3254</v>
      </c>
      <c r="B3255" s="2" t="s">
        <v>3591</v>
      </c>
      <c r="C3255" s="4">
        <v>45812</v>
      </c>
      <c r="D3255" s="2" t="s">
        <v>527</v>
      </c>
      <c r="E3255" t="s">
        <v>5051</v>
      </c>
      <c r="F3255" s="2" t="s">
        <v>42</v>
      </c>
      <c r="G3255" s="2" t="s">
        <v>170</v>
      </c>
      <c r="H3255" s="2">
        <v>1</v>
      </c>
      <c r="I3255" s="19">
        <v>1129.25</v>
      </c>
      <c r="J3255" s="2" t="s">
        <v>20</v>
      </c>
      <c r="K3255" s="2" t="s">
        <v>16</v>
      </c>
      <c r="L3255" s="2">
        <v>5</v>
      </c>
      <c r="M3255" s="18">
        <f t="shared" si="1002"/>
        <v>1129.25</v>
      </c>
      <c r="T3255" t="str">
        <f t="shared" si="1003"/>
        <v>Completed</v>
      </c>
      <c r="U3255" t="str">
        <f t="shared" si="1004"/>
        <v>Yes</v>
      </c>
      <c r="V3255" t="str">
        <f t="shared" si="1005"/>
        <v>No</v>
      </c>
      <c r="X3255">
        <f t="shared" si="1006"/>
        <v>619</v>
      </c>
      <c r="Y3255">
        <f t="shared" si="1007"/>
        <v>468</v>
      </c>
      <c r="Z3255" s="18">
        <f t="shared" si="1008"/>
        <v>1098537.4901531704</v>
      </c>
      <c r="AA3255" s="18">
        <f t="shared" si="1009"/>
        <v>96724.388030634553</v>
      </c>
      <c r="AB3255" s="17">
        <f t="shared" si="1010"/>
        <v>3.9001122334455669</v>
      </c>
      <c r="AC3255" s="2" t="s">
        <v>170</v>
      </c>
      <c r="AD3255" s="2" t="s">
        <v>42</v>
      </c>
      <c r="AE3255" t="str">
        <f t="shared" si="1011"/>
        <v>Beauty</v>
      </c>
      <c r="AF3255" t="str">
        <f t="shared" si="1012"/>
        <v>Beauty</v>
      </c>
      <c r="AG3255" t="str" cm="1">
        <f t="array" ref="AG3255">INDEX(AD:AD,ROW())</f>
        <v>Beauty</v>
      </c>
      <c r="AH3255">
        <f t="shared" si="1020"/>
        <v>70</v>
      </c>
      <c r="AI3255" t="str">
        <f t="shared" si="1013"/>
        <v>Beauty</v>
      </c>
      <c r="AK3255">
        <f t="shared" si="1014"/>
        <v>2025</v>
      </c>
      <c r="AL3255">
        <f t="shared" si="1015"/>
        <v>6</v>
      </c>
      <c r="AM3255">
        <f t="shared" si="1016"/>
        <v>4</v>
      </c>
      <c r="AN3255">
        <f t="shared" si="1017"/>
        <v>4</v>
      </c>
      <c r="AO3255" t="str">
        <f t="shared" si="1018"/>
        <v>Weekday</v>
      </c>
      <c r="AR3255" s="20">
        <f t="shared" si="1019"/>
        <v>0</v>
      </c>
    </row>
    <row r="3256" spans="1:44" x14ac:dyDescent="0.35">
      <c r="A3256" t="str">
        <f t="shared" si="1001"/>
        <v>CUST3255</v>
      </c>
      <c r="B3256" s="2" t="s">
        <v>3592</v>
      </c>
      <c r="C3256" s="4">
        <v>44986</v>
      </c>
      <c r="D3256" s="2" t="s">
        <v>142</v>
      </c>
      <c r="E3256" t="s">
        <v>5050</v>
      </c>
      <c r="F3256" s="2" t="s">
        <v>29</v>
      </c>
      <c r="G3256" s="2" t="s">
        <v>121</v>
      </c>
      <c r="H3256" s="2">
        <v>1</v>
      </c>
      <c r="I3256" s="19">
        <v>652.21</v>
      </c>
      <c r="J3256" s="2" t="s">
        <v>20</v>
      </c>
      <c r="K3256" s="2" t="s">
        <v>16</v>
      </c>
      <c r="L3256" s="2">
        <v>4</v>
      </c>
      <c r="M3256" s="18">
        <f t="shared" si="1002"/>
        <v>652.21</v>
      </c>
      <c r="T3256" t="str">
        <f t="shared" si="1003"/>
        <v>Completed</v>
      </c>
      <c r="U3256" t="str">
        <f t="shared" si="1004"/>
        <v>No</v>
      </c>
      <c r="V3256" t="str">
        <f t="shared" si="1005"/>
        <v>No</v>
      </c>
      <c r="X3256">
        <f t="shared" si="1006"/>
        <v>589</v>
      </c>
      <c r="Y3256">
        <f t="shared" si="1007"/>
        <v>426</v>
      </c>
      <c r="Z3256" s="18">
        <f t="shared" si="1008"/>
        <v>1892867.2841657216</v>
      </c>
      <c r="AA3256" s="18">
        <f t="shared" si="1009"/>
        <v>199432.98236095349</v>
      </c>
      <c r="AB3256" s="17">
        <f t="shared" si="1010"/>
        <v>3.8949824970828471</v>
      </c>
      <c r="AC3256" s="2" t="s">
        <v>121</v>
      </c>
      <c r="AD3256" s="2" t="s">
        <v>29</v>
      </c>
      <c r="AE3256" t="str">
        <f t="shared" si="1011"/>
        <v>Fashion</v>
      </c>
      <c r="AF3256" t="str">
        <f t="shared" si="1012"/>
        <v>Fashion</v>
      </c>
      <c r="AG3256" t="str" cm="1">
        <f t="array" ref="AG3256">INDEX(AD:AD,ROW())</f>
        <v>Fashion</v>
      </c>
      <c r="AH3256">
        <f t="shared" si="1020"/>
        <v>45</v>
      </c>
      <c r="AI3256" t="str">
        <f t="shared" si="1013"/>
        <v>Fashion</v>
      </c>
      <c r="AK3256">
        <f t="shared" si="1014"/>
        <v>2023</v>
      </c>
      <c r="AL3256">
        <f t="shared" si="1015"/>
        <v>3</v>
      </c>
      <c r="AM3256">
        <f t="shared" si="1016"/>
        <v>1</v>
      </c>
      <c r="AN3256">
        <f t="shared" si="1017"/>
        <v>4</v>
      </c>
      <c r="AO3256" t="str">
        <f t="shared" si="1018"/>
        <v>Weekday</v>
      </c>
      <c r="AR3256" s="20">
        <f t="shared" si="1019"/>
        <v>0</v>
      </c>
    </row>
    <row r="3257" spans="1:44" x14ac:dyDescent="0.35">
      <c r="A3257" t="str">
        <f t="shared" si="1001"/>
        <v>CUST3256</v>
      </c>
      <c r="B3257" s="2" t="s">
        <v>3593</v>
      </c>
      <c r="C3257" s="4">
        <v>45430</v>
      </c>
      <c r="D3257" s="2" t="s">
        <v>256</v>
      </c>
      <c r="E3257" t="s">
        <v>5052</v>
      </c>
      <c r="F3257" s="2" t="s">
        <v>19</v>
      </c>
      <c r="G3257" s="2" t="s">
        <v>128</v>
      </c>
      <c r="H3257" s="2">
        <v>1</v>
      </c>
      <c r="I3257" s="19">
        <v>3345.42</v>
      </c>
      <c r="J3257" s="2" t="s">
        <v>20</v>
      </c>
      <c r="K3257" s="2" t="s">
        <v>16</v>
      </c>
      <c r="L3257" s="2">
        <v>4</v>
      </c>
      <c r="M3257" s="18">
        <f t="shared" si="1002"/>
        <v>3345.42</v>
      </c>
      <c r="T3257" t="str">
        <f t="shared" si="1003"/>
        <v>Completed</v>
      </c>
      <c r="U3257" t="str">
        <f t="shared" si="1004"/>
        <v>Yes</v>
      </c>
      <c r="V3257" t="str">
        <f t="shared" si="1005"/>
        <v>No</v>
      </c>
      <c r="X3257">
        <f t="shared" si="1006"/>
        <v>573</v>
      </c>
      <c r="Y3257">
        <f t="shared" si="1007"/>
        <v>450</v>
      </c>
      <c r="Z3257" s="18">
        <f t="shared" si="1008"/>
        <v>2759712.3299794244</v>
      </c>
      <c r="AA3257" s="18">
        <f t="shared" si="1009"/>
        <v>330643.50635802455</v>
      </c>
      <c r="AB3257" s="17">
        <f t="shared" si="1010"/>
        <v>3.8641711229946525</v>
      </c>
      <c r="AC3257" s="2" t="s">
        <v>128</v>
      </c>
      <c r="AD3257" s="2" t="s">
        <v>19</v>
      </c>
      <c r="AE3257" t="str">
        <f t="shared" si="1011"/>
        <v>Electronics</v>
      </c>
      <c r="AF3257" t="str">
        <f t="shared" si="1012"/>
        <v>Electronics</v>
      </c>
      <c r="AG3257" t="str" cm="1">
        <f t="array" ref="AG3257">INDEX(AD:AD,ROW())</f>
        <v>Electronics</v>
      </c>
      <c r="AH3257">
        <f t="shared" si="1020"/>
        <v>48</v>
      </c>
      <c r="AI3257" t="str">
        <f t="shared" si="1013"/>
        <v>Electronics</v>
      </c>
      <c r="AK3257">
        <f t="shared" si="1014"/>
        <v>2024</v>
      </c>
      <c r="AL3257">
        <f t="shared" si="1015"/>
        <v>5</v>
      </c>
      <c r="AM3257">
        <f t="shared" si="1016"/>
        <v>18</v>
      </c>
      <c r="AN3257">
        <f t="shared" si="1017"/>
        <v>7</v>
      </c>
      <c r="AO3257" t="str">
        <f t="shared" si="1018"/>
        <v>Weekend</v>
      </c>
      <c r="AR3257" s="20">
        <f t="shared" si="1019"/>
        <v>0</v>
      </c>
    </row>
    <row r="3258" spans="1:44" x14ac:dyDescent="0.35">
      <c r="A3258" t="str">
        <f t="shared" si="1001"/>
        <v>CUST3257</v>
      </c>
      <c r="B3258" s="2" t="s">
        <v>3594</v>
      </c>
      <c r="C3258" s="4">
        <v>45644</v>
      </c>
      <c r="D3258" s="2" t="s">
        <v>539</v>
      </c>
      <c r="E3258" t="s">
        <v>5052</v>
      </c>
      <c r="F3258" s="2" t="s">
        <v>42</v>
      </c>
      <c r="G3258" s="2" t="s">
        <v>5042</v>
      </c>
      <c r="H3258" s="2">
        <v>1</v>
      </c>
      <c r="I3258" s="19">
        <v>936.94</v>
      </c>
      <c r="J3258" s="2" t="s">
        <v>50</v>
      </c>
      <c r="K3258" s="2" t="s">
        <v>16</v>
      </c>
      <c r="L3258" s="2">
        <v>5</v>
      </c>
      <c r="M3258" s="18">
        <f t="shared" si="1002"/>
        <v>936.94</v>
      </c>
      <c r="T3258" t="str">
        <f t="shared" si="1003"/>
        <v>Completed</v>
      </c>
      <c r="U3258" t="str">
        <f t="shared" si="1004"/>
        <v>No</v>
      </c>
      <c r="V3258" t="str">
        <f t="shared" si="1005"/>
        <v>No</v>
      </c>
      <c r="X3258">
        <f t="shared" si="1006"/>
        <v>573</v>
      </c>
      <c r="Y3258">
        <f t="shared" si="1007"/>
        <v>450</v>
      </c>
      <c r="Z3258" s="18">
        <f t="shared" si="1008"/>
        <v>1098537.4901531704</v>
      </c>
      <c r="AA3258" s="18">
        <f t="shared" si="1009"/>
        <v>96724.388030634553</v>
      </c>
      <c r="AB3258" s="17">
        <f t="shared" si="1010"/>
        <v>3.9001122334455669</v>
      </c>
      <c r="AC3258" s="2" t="s">
        <v>5042</v>
      </c>
      <c r="AD3258" s="2" t="s">
        <v>42</v>
      </c>
      <c r="AE3258" t="str">
        <f t="shared" si="1011"/>
        <v>Beauty</v>
      </c>
      <c r="AF3258" t="str">
        <f t="shared" si="1012"/>
        <v>Beauty</v>
      </c>
      <c r="AG3258" t="str" cm="1">
        <f t="array" ref="AG3258">INDEX(AD:AD,ROW())</f>
        <v>Beauty</v>
      </c>
      <c r="AH3258">
        <f t="shared" si="1020"/>
        <v>18</v>
      </c>
      <c r="AI3258" t="str">
        <f t="shared" si="1013"/>
        <v>Beauty</v>
      </c>
      <c r="AK3258">
        <f t="shared" si="1014"/>
        <v>2024</v>
      </c>
      <c r="AL3258">
        <f t="shared" si="1015"/>
        <v>12</v>
      </c>
      <c r="AM3258">
        <f t="shared" si="1016"/>
        <v>18</v>
      </c>
      <c r="AN3258">
        <f t="shared" si="1017"/>
        <v>4</v>
      </c>
      <c r="AO3258" t="str">
        <f t="shared" si="1018"/>
        <v>Weekday</v>
      </c>
      <c r="AR3258" s="20">
        <f t="shared" si="1019"/>
        <v>0</v>
      </c>
    </row>
    <row r="3259" spans="1:44" x14ac:dyDescent="0.35">
      <c r="A3259" t="str">
        <f t="shared" si="1001"/>
        <v>CUST3258</v>
      </c>
      <c r="B3259" s="2" t="s">
        <v>3595</v>
      </c>
      <c r="C3259" s="4">
        <v>45425</v>
      </c>
      <c r="D3259" s="2" t="s">
        <v>123</v>
      </c>
      <c r="E3259" t="s">
        <v>5051</v>
      </c>
      <c r="F3259" s="2" t="s">
        <v>23</v>
      </c>
      <c r="G3259" s="2" t="s">
        <v>68</v>
      </c>
      <c r="H3259" s="2">
        <v>2</v>
      </c>
      <c r="I3259" s="19">
        <v>348.35</v>
      </c>
      <c r="J3259" s="2" t="s">
        <v>5047</v>
      </c>
      <c r="K3259" s="2" t="s">
        <v>16</v>
      </c>
      <c r="L3259" s="2">
        <v>1</v>
      </c>
      <c r="M3259" s="18">
        <f t="shared" si="1002"/>
        <v>696.7</v>
      </c>
      <c r="T3259" t="str">
        <f t="shared" si="1003"/>
        <v>Completed</v>
      </c>
      <c r="U3259" t="str">
        <f t="shared" si="1004"/>
        <v>No</v>
      </c>
      <c r="V3259" t="str">
        <f t="shared" si="1005"/>
        <v>No</v>
      </c>
      <c r="X3259">
        <f t="shared" si="1006"/>
        <v>619</v>
      </c>
      <c r="Y3259">
        <f t="shared" si="1007"/>
        <v>468</v>
      </c>
      <c r="Z3259" s="18">
        <f t="shared" si="1008"/>
        <v>594714.6477588166</v>
      </c>
      <c r="AA3259" s="18">
        <f t="shared" si="1009"/>
        <v>60882.938065984097</v>
      </c>
      <c r="AB3259" s="17">
        <f t="shared" si="1010"/>
        <v>3.804733727810651</v>
      </c>
      <c r="AC3259" s="2" t="s">
        <v>68</v>
      </c>
      <c r="AD3259" s="2" t="s">
        <v>23</v>
      </c>
      <c r="AE3259" t="str">
        <f t="shared" si="1011"/>
        <v>Books</v>
      </c>
      <c r="AF3259" t="str">
        <f t="shared" si="1012"/>
        <v>Books</v>
      </c>
      <c r="AG3259" t="str" cm="1">
        <f t="array" ref="AG3259">INDEX(AD:AD,ROW())</f>
        <v>Books</v>
      </c>
      <c r="AH3259">
        <f t="shared" si="1020"/>
        <v>20</v>
      </c>
      <c r="AI3259" t="str">
        <f t="shared" si="1013"/>
        <v>Books</v>
      </c>
      <c r="AK3259">
        <f t="shared" si="1014"/>
        <v>2024</v>
      </c>
      <c r="AL3259">
        <f t="shared" si="1015"/>
        <v>5</v>
      </c>
      <c r="AM3259">
        <f t="shared" si="1016"/>
        <v>13</v>
      </c>
      <c r="AN3259">
        <f t="shared" si="1017"/>
        <v>2</v>
      </c>
      <c r="AO3259" t="str">
        <f t="shared" si="1018"/>
        <v>Weekday</v>
      </c>
      <c r="AR3259" s="20">
        <f t="shared" si="1019"/>
        <v>0</v>
      </c>
    </row>
    <row r="3260" spans="1:44" x14ac:dyDescent="0.35">
      <c r="A3260" t="str">
        <f t="shared" si="1001"/>
        <v>CUST3259</v>
      </c>
      <c r="B3260" s="2" t="s">
        <v>3596</v>
      </c>
      <c r="C3260" s="4">
        <v>45156</v>
      </c>
      <c r="D3260" s="2" t="s">
        <v>719</v>
      </c>
      <c r="E3260" t="s">
        <v>5048</v>
      </c>
      <c r="F3260" s="2" t="s">
        <v>13</v>
      </c>
      <c r="G3260" s="2" t="s">
        <v>37</v>
      </c>
      <c r="H3260" s="2">
        <v>1</v>
      </c>
      <c r="I3260" s="19">
        <v>448.33</v>
      </c>
      <c r="J3260" s="2" t="s">
        <v>15</v>
      </c>
      <c r="K3260" s="2" t="s">
        <v>16</v>
      </c>
      <c r="L3260" s="2">
        <v>2</v>
      </c>
      <c r="M3260" s="18">
        <f t="shared" si="1002"/>
        <v>448.33</v>
      </c>
      <c r="T3260" t="str">
        <f t="shared" si="1003"/>
        <v>Completed</v>
      </c>
      <c r="U3260" t="str">
        <f t="shared" si="1004"/>
        <v>No</v>
      </c>
      <c r="V3260" t="str">
        <f t="shared" si="1005"/>
        <v>No</v>
      </c>
      <c r="X3260">
        <f t="shared" si="1006"/>
        <v>590</v>
      </c>
      <c r="Y3260">
        <f t="shared" si="1007"/>
        <v>451</v>
      </c>
      <c r="Z3260" s="18">
        <f t="shared" si="1008"/>
        <v>1463424.4009529033</v>
      </c>
      <c r="AA3260" s="18">
        <f t="shared" si="1009"/>
        <v>118285.78776560788</v>
      </c>
      <c r="AB3260" s="17">
        <f t="shared" si="1010"/>
        <v>3.8140589569160999</v>
      </c>
      <c r="AC3260" s="2" t="s">
        <v>37</v>
      </c>
      <c r="AD3260" s="2" t="s">
        <v>13</v>
      </c>
      <c r="AE3260" t="str">
        <f t="shared" si="1011"/>
        <v>Home &amp; Kitchen</v>
      </c>
      <c r="AF3260" t="str">
        <f t="shared" si="1012"/>
        <v>Home &amp; Kitchen</v>
      </c>
      <c r="AG3260" t="str" cm="1">
        <f t="array" ref="AG3260">INDEX(AD:AD,ROW())</f>
        <v>Home &amp; Kitchen</v>
      </c>
      <c r="AH3260">
        <f t="shared" si="1020"/>
        <v>8</v>
      </c>
      <c r="AI3260" t="str">
        <f t="shared" si="1013"/>
        <v>Home &amp; Kitchen</v>
      </c>
      <c r="AK3260">
        <f t="shared" si="1014"/>
        <v>2023</v>
      </c>
      <c r="AL3260">
        <f t="shared" si="1015"/>
        <v>8</v>
      </c>
      <c r="AM3260">
        <f t="shared" si="1016"/>
        <v>18</v>
      </c>
      <c r="AN3260">
        <f t="shared" si="1017"/>
        <v>6</v>
      </c>
      <c r="AO3260" t="str">
        <f t="shared" si="1018"/>
        <v>Weekday</v>
      </c>
      <c r="AR3260" s="20">
        <f t="shared" si="1019"/>
        <v>0</v>
      </c>
    </row>
    <row r="3261" spans="1:44" x14ac:dyDescent="0.35">
      <c r="A3261" t="str">
        <f t="shared" si="1001"/>
        <v>CUST3260</v>
      </c>
      <c r="B3261" s="2" t="s">
        <v>3597</v>
      </c>
      <c r="C3261" s="4">
        <v>45431</v>
      </c>
      <c r="D3261" s="2" t="s">
        <v>575</v>
      </c>
      <c r="E3261" t="s">
        <v>5052</v>
      </c>
      <c r="F3261" s="2" t="s">
        <v>42</v>
      </c>
      <c r="G3261" s="2" t="s">
        <v>5042</v>
      </c>
      <c r="H3261" s="2">
        <v>1</v>
      </c>
      <c r="I3261" s="19">
        <v>496.34</v>
      </c>
      <c r="J3261" s="2" t="s">
        <v>20</v>
      </c>
      <c r="K3261" s="2" t="s">
        <v>16</v>
      </c>
      <c r="L3261" s="2">
        <v>4</v>
      </c>
      <c r="M3261" s="18">
        <f t="shared" si="1002"/>
        <v>496.34</v>
      </c>
      <c r="T3261" t="str">
        <f t="shared" si="1003"/>
        <v>Completed</v>
      </c>
      <c r="U3261" t="str">
        <f t="shared" si="1004"/>
        <v>No</v>
      </c>
      <c r="V3261" t="str">
        <f t="shared" si="1005"/>
        <v>No</v>
      </c>
      <c r="X3261">
        <f t="shared" si="1006"/>
        <v>573</v>
      </c>
      <c r="Y3261">
        <f t="shared" si="1007"/>
        <v>450</v>
      </c>
      <c r="Z3261" s="18">
        <f t="shared" si="1008"/>
        <v>1098537.4901531704</v>
      </c>
      <c r="AA3261" s="18">
        <f t="shared" si="1009"/>
        <v>96724.388030634553</v>
      </c>
      <c r="AB3261" s="17">
        <f t="shared" si="1010"/>
        <v>3.9001122334455669</v>
      </c>
      <c r="AC3261" s="2" t="s">
        <v>5042</v>
      </c>
      <c r="AD3261" s="2" t="s">
        <v>42</v>
      </c>
      <c r="AE3261" t="str">
        <f t="shared" si="1011"/>
        <v>Beauty</v>
      </c>
      <c r="AF3261" t="str">
        <f t="shared" si="1012"/>
        <v>Beauty</v>
      </c>
      <c r="AG3261" t="str" cm="1">
        <f t="array" ref="AG3261">INDEX(AD:AD,ROW())</f>
        <v>Beauty</v>
      </c>
      <c r="AH3261">
        <f t="shared" si="1020"/>
        <v>18</v>
      </c>
      <c r="AI3261" t="str">
        <f t="shared" si="1013"/>
        <v>Beauty</v>
      </c>
      <c r="AK3261">
        <f t="shared" si="1014"/>
        <v>2024</v>
      </c>
      <c r="AL3261">
        <f t="shared" si="1015"/>
        <v>5</v>
      </c>
      <c r="AM3261">
        <f t="shared" si="1016"/>
        <v>19</v>
      </c>
      <c r="AN3261">
        <f t="shared" si="1017"/>
        <v>1</v>
      </c>
      <c r="AO3261" t="str">
        <f t="shared" si="1018"/>
        <v>Weekend</v>
      </c>
      <c r="AR3261" s="20">
        <f t="shared" si="1019"/>
        <v>0</v>
      </c>
    </row>
    <row r="3262" spans="1:44" x14ac:dyDescent="0.35">
      <c r="A3262" t="str">
        <f t="shared" si="1001"/>
        <v>CUST3261</v>
      </c>
      <c r="B3262" s="2" t="s">
        <v>3598</v>
      </c>
      <c r="C3262" s="4">
        <v>45232</v>
      </c>
      <c r="D3262" s="2" t="s">
        <v>421</v>
      </c>
      <c r="E3262" t="s">
        <v>5055</v>
      </c>
      <c r="F3262" s="2" t="s">
        <v>42</v>
      </c>
      <c r="G3262" s="2" t="s">
        <v>188</v>
      </c>
      <c r="H3262" s="2">
        <v>1</v>
      </c>
      <c r="I3262" s="19">
        <v>162.9</v>
      </c>
      <c r="J3262" s="2" t="s">
        <v>5046</v>
      </c>
      <c r="K3262" s="2" t="s">
        <v>16</v>
      </c>
      <c r="L3262" s="2">
        <v>5</v>
      </c>
      <c r="M3262" s="18">
        <f t="shared" si="1002"/>
        <v>162.9</v>
      </c>
      <c r="T3262" t="str">
        <f t="shared" si="1003"/>
        <v>Completed</v>
      </c>
      <c r="U3262" t="str">
        <f t="shared" si="1004"/>
        <v>No</v>
      </c>
      <c r="V3262" t="str">
        <f t="shared" si="1005"/>
        <v>No</v>
      </c>
      <c r="X3262">
        <f t="shared" si="1006"/>
        <v>567</v>
      </c>
      <c r="Y3262">
        <f t="shared" si="1007"/>
        <v>440</v>
      </c>
      <c r="Z3262" s="18">
        <f t="shared" si="1008"/>
        <v>1098537.4901531704</v>
      </c>
      <c r="AA3262" s="18">
        <f t="shared" si="1009"/>
        <v>96724.388030634553</v>
      </c>
      <c r="AB3262" s="17">
        <f t="shared" si="1010"/>
        <v>3.9001122334455669</v>
      </c>
      <c r="AC3262" s="2" t="s">
        <v>188</v>
      </c>
      <c r="AD3262" s="2" t="s">
        <v>42</v>
      </c>
      <c r="AE3262" t="str">
        <f t="shared" si="1011"/>
        <v>Beauty</v>
      </c>
      <c r="AF3262" t="str">
        <f t="shared" si="1012"/>
        <v>Beauty</v>
      </c>
      <c r="AG3262" t="str" cm="1">
        <f t="array" ref="AG3262">INDEX(AD:AD,ROW())</f>
        <v>Beauty</v>
      </c>
      <c r="AH3262">
        <f t="shared" si="1020"/>
        <v>80</v>
      </c>
      <c r="AI3262" t="str">
        <f t="shared" si="1013"/>
        <v>Beauty</v>
      </c>
      <c r="AK3262">
        <f t="shared" si="1014"/>
        <v>2023</v>
      </c>
      <c r="AL3262">
        <f t="shared" si="1015"/>
        <v>11</v>
      </c>
      <c r="AM3262">
        <f t="shared" si="1016"/>
        <v>2</v>
      </c>
      <c r="AN3262">
        <f t="shared" si="1017"/>
        <v>5</v>
      </c>
      <c r="AO3262" t="str">
        <f t="shared" si="1018"/>
        <v>Weekday</v>
      </c>
      <c r="AR3262" s="20">
        <f t="shared" si="1019"/>
        <v>0</v>
      </c>
    </row>
    <row r="3263" spans="1:44" x14ac:dyDescent="0.35">
      <c r="A3263" t="str">
        <f t="shared" si="1001"/>
        <v>CUST3262</v>
      </c>
      <c r="B3263" s="2" t="s">
        <v>3599</v>
      </c>
      <c r="C3263" s="4">
        <v>45637</v>
      </c>
      <c r="D3263" s="2" t="s">
        <v>235</v>
      </c>
      <c r="E3263" t="s">
        <v>5054</v>
      </c>
      <c r="F3263" s="2" t="s">
        <v>42</v>
      </c>
      <c r="G3263" s="2" t="s">
        <v>170</v>
      </c>
      <c r="H3263" s="2">
        <v>1</v>
      </c>
      <c r="I3263" s="19">
        <v>1126.3399999999999</v>
      </c>
      <c r="J3263" s="2" t="s">
        <v>20</v>
      </c>
      <c r="K3263" s="2" t="s">
        <v>16</v>
      </c>
      <c r="L3263" s="2">
        <v>5</v>
      </c>
      <c r="M3263" s="18">
        <f t="shared" si="1002"/>
        <v>1126.3399999999999</v>
      </c>
      <c r="T3263" t="str">
        <f t="shared" si="1003"/>
        <v>Completed</v>
      </c>
      <c r="U3263" t="str">
        <f t="shared" si="1004"/>
        <v>Yes</v>
      </c>
      <c r="V3263" t="str">
        <f t="shared" si="1005"/>
        <v>No</v>
      </c>
      <c r="X3263">
        <f t="shared" si="1006"/>
        <v>558</v>
      </c>
      <c r="Y3263">
        <f t="shared" si="1007"/>
        <v>430</v>
      </c>
      <c r="Z3263" s="18">
        <f t="shared" si="1008"/>
        <v>1098537.4901531704</v>
      </c>
      <c r="AA3263" s="18">
        <f t="shared" si="1009"/>
        <v>96724.388030634553</v>
      </c>
      <c r="AB3263" s="17">
        <f t="shared" si="1010"/>
        <v>3.9001122334455669</v>
      </c>
      <c r="AC3263" s="2" t="s">
        <v>170</v>
      </c>
      <c r="AD3263" s="2" t="s">
        <v>42</v>
      </c>
      <c r="AE3263" t="str">
        <f t="shared" si="1011"/>
        <v>Beauty</v>
      </c>
      <c r="AF3263" t="str">
        <f t="shared" si="1012"/>
        <v>Beauty</v>
      </c>
      <c r="AG3263" t="str" cm="1">
        <f t="array" ref="AG3263">INDEX(AD:AD,ROW())</f>
        <v>Beauty</v>
      </c>
      <c r="AH3263">
        <f t="shared" si="1020"/>
        <v>70</v>
      </c>
      <c r="AI3263" t="str">
        <f t="shared" si="1013"/>
        <v>Beauty</v>
      </c>
      <c r="AK3263">
        <f t="shared" si="1014"/>
        <v>2024</v>
      </c>
      <c r="AL3263">
        <f t="shared" si="1015"/>
        <v>12</v>
      </c>
      <c r="AM3263">
        <f t="shared" si="1016"/>
        <v>11</v>
      </c>
      <c r="AN3263">
        <f t="shared" si="1017"/>
        <v>4</v>
      </c>
      <c r="AO3263" t="str">
        <f t="shared" si="1018"/>
        <v>Weekday</v>
      </c>
      <c r="AR3263" s="20">
        <f t="shared" si="1019"/>
        <v>0</v>
      </c>
    </row>
    <row r="3264" spans="1:44" x14ac:dyDescent="0.35">
      <c r="A3264" t="str">
        <f t="shared" si="1001"/>
        <v>CUST3263</v>
      </c>
      <c r="B3264" s="2" t="s">
        <v>3600</v>
      </c>
      <c r="C3264" s="4">
        <v>45027</v>
      </c>
      <c r="D3264" s="2" t="s">
        <v>82</v>
      </c>
      <c r="E3264" t="s">
        <v>5049</v>
      </c>
      <c r="F3264" s="2" t="s">
        <v>42</v>
      </c>
      <c r="G3264" s="2" t="s">
        <v>170</v>
      </c>
      <c r="H3264" s="2">
        <v>1</v>
      </c>
      <c r="I3264" s="19">
        <v>1049.47</v>
      </c>
      <c r="J3264" s="2" t="s">
        <v>15</v>
      </c>
      <c r="K3264" s="2" t="s">
        <v>16</v>
      </c>
      <c r="L3264" s="2">
        <v>4</v>
      </c>
      <c r="M3264" s="18">
        <f t="shared" si="1002"/>
        <v>1049.47</v>
      </c>
      <c r="T3264" t="str">
        <f t="shared" si="1003"/>
        <v>Completed</v>
      </c>
      <c r="U3264" t="str">
        <f t="shared" si="1004"/>
        <v>Yes</v>
      </c>
      <c r="V3264" t="str">
        <f t="shared" si="1005"/>
        <v>No</v>
      </c>
      <c r="X3264">
        <f t="shared" si="1006"/>
        <v>595</v>
      </c>
      <c r="Y3264">
        <f t="shared" si="1007"/>
        <v>444</v>
      </c>
      <c r="Z3264" s="18">
        <f t="shared" si="1008"/>
        <v>1098537.4901531704</v>
      </c>
      <c r="AA3264" s="18">
        <f t="shared" si="1009"/>
        <v>96724.388030634553</v>
      </c>
      <c r="AB3264" s="17">
        <f t="shared" si="1010"/>
        <v>3.9001122334455669</v>
      </c>
      <c r="AC3264" s="2" t="s">
        <v>170</v>
      </c>
      <c r="AD3264" s="2" t="s">
        <v>42</v>
      </c>
      <c r="AE3264" t="str">
        <f t="shared" si="1011"/>
        <v>Beauty</v>
      </c>
      <c r="AF3264" t="str">
        <f t="shared" si="1012"/>
        <v>Beauty</v>
      </c>
      <c r="AG3264" t="str" cm="1">
        <f t="array" ref="AG3264">INDEX(AD:AD,ROW())</f>
        <v>Beauty</v>
      </c>
      <c r="AH3264">
        <f t="shared" si="1020"/>
        <v>70</v>
      </c>
      <c r="AI3264" t="str">
        <f t="shared" si="1013"/>
        <v>Beauty</v>
      </c>
      <c r="AK3264">
        <f t="shared" si="1014"/>
        <v>2023</v>
      </c>
      <c r="AL3264">
        <f t="shared" si="1015"/>
        <v>4</v>
      </c>
      <c r="AM3264">
        <f t="shared" si="1016"/>
        <v>11</v>
      </c>
      <c r="AN3264">
        <f t="shared" si="1017"/>
        <v>3</v>
      </c>
      <c r="AO3264" t="str">
        <f t="shared" si="1018"/>
        <v>Weekday</v>
      </c>
      <c r="AR3264" s="20">
        <f t="shared" si="1019"/>
        <v>0</v>
      </c>
    </row>
    <row r="3265" spans="1:44" x14ac:dyDescent="0.35">
      <c r="A3265" t="str">
        <f t="shared" si="1001"/>
        <v>CUST3264</v>
      </c>
      <c r="B3265" s="2" t="s">
        <v>3601</v>
      </c>
      <c r="C3265" s="4">
        <v>44935</v>
      </c>
      <c r="D3265" s="2" t="s">
        <v>331</v>
      </c>
      <c r="E3265" t="s">
        <v>5052</v>
      </c>
      <c r="F3265" s="2" t="s">
        <v>13</v>
      </c>
      <c r="G3265" s="2" t="s">
        <v>14</v>
      </c>
      <c r="H3265" s="2">
        <v>1</v>
      </c>
      <c r="I3265" s="19">
        <v>1528.59</v>
      </c>
      <c r="J3265" s="2" t="s">
        <v>15</v>
      </c>
      <c r="K3265" s="2" t="s">
        <v>16</v>
      </c>
      <c r="L3265" s="31"/>
      <c r="M3265" s="18">
        <f t="shared" si="1002"/>
        <v>1528.59</v>
      </c>
      <c r="T3265" t="str">
        <f t="shared" si="1003"/>
        <v>Completed</v>
      </c>
      <c r="U3265" t="str">
        <f t="shared" si="1004"/>
        <v>Yes</v>
      </c>
      <c r="V3265" t="str">
        <f t="shared" si="1005"/>
        <v>No</v>
      </c>
      <c r="X3265">
        <f t="shared" si="1006"/>
        <v>573</v>
      </c>
      <c r="Y3265">
        <f t="shared" si="1007"/>
        <v>450</v>
      </c>
      <c r="Z3265" s="18">
        <f t="shared" si="1008"/>
        <v>1463424.4009529033</v>
      </c>
      <c r="AA3265" s="18">
        <f t="shared" si="1009"/>
        <v>118285.78776560788</v>
      </c>
      <c r="AB3265" s="17">
        <f t="shared" si="1010"/>
        <v>3.8140589569160999</v>
      </c>
      <c r="AC3265" s="2" t="s">
        <v>14</v>
      </c>
      <c r="AD3265" s="2" t="s">
        <v>13</v>
      </c>
      <c r="AE3265" t="str">
        <f t="shared" si="1011"/>
        <v>Home &amp; Kitchen</v>
      </c>
      <c r="AF3265" t="str">
        <f t="shared" si="1012"/>
        <v>Home &amp; Kitchen</v>
      </c>
      <c r="AG3265" t="str" cm="1">
        <f t="array" ref="AG3265">INDEX(AD:AD,ROW())</f>
        <v>Home &amp; Kitchen</v>
      </c>
      <c r="AH3265">
        <f t="shared" si="1020"/>
        <v>2</v>
      </c>
      <c r="AI3265" t="str">
        <f t="shared" si="1013"/>
        <v>Home &amp; Kitchen</v>
      </c>
      <c r="AK3265">
        <f t="shared" si="1014"/>
        <v>2023</v>
      </c>
      <c r="AL3265">
        <f t="shared" si="1015"/>
        <v>1</v>
      </c>
      <c r="AM3265">
        <f t="shared" si="1016"/>
        <v>9</v>
      </c>
      <c r="AN3265">
        <f t="shared" si="1017"/>
        <v>2</v>
      </c>
      <c r="AO3265" t="str">
        <f t="shared" si="1018"/>
        <v>Weekday</v>
      </c>
      <c r="AR3265" s="20">
        <f t="shared" si="1019"/>
        <v>0</v>
      </c>
    </row>
    <row r="3266" spans="1:44" x14ac:dyDescent="0.35">
      <c r="A3266" t="str">
        <f t="shared" si="1001"/>
        <v>CUST3265</v>
      </c>
      <c r="B3266" s="2" t="s">
        <v>3602</v>
      </c>
      <c r="C3266" s="4">
        <v>45125</v>
      </c>
      <c r="D3266" s="2" t="s">
        <v>583</v>
      </c>
      <c r="E3266" t="s">
        <v>5052</v>
      </c>
      <c r="F3266" s="2" t="s">
        <v>29</v>
      </c>
      <c r="G3266" s="2" t="s">
        <v>5043</v>
      </c>
      <c r="H3266" s="2">
        <v>1</v>
      </c>
      <c r="I3266" s="19">
        <v>1402.59</v>
      </c>
      <c r="J3266" s="2" t="s">
        <v>5047</v>
      </c>
      <c r="K3266" s="2" t="s">
        <v>16</v>
      </c>
      <c r="L3266" s="31"/>
      <c r="M3266" s="18">
        <f t="shared" si="1002"/>
        <v>1402.59</v>
      </c>
      <c r="T3266" t="str">
        <f t="shared" si="1003"/>
        <v>Completed</v>
      </c>
      <c r="U3266" t="str">
        <f t="shared" si="1004"/>
        <v>Yes</v>
      </c>
      <c r="V3266" t="str">
        <f t="shared" si="1005"/>
        <v>No</v>
      </c>
      <c r="X3266">
        <f t="shared" si="1006"/>
        <v>573</v>
      </c>
      <c r="Y3266">
        <f t="shared" si="1007"/>
        <v>450</v>
      </c>
      <c r="Z3266" s="18">
        <f t="shared" si="1008"/>
        <v>1892867.2841657216</v>
      </c>
      <c r="AA3266" s="18">
        <f t="shared" si="1009"/>
        <v>199432.98236095349</v>
      </c>
      <c r="AB3266" s="17">
        <f t="shared" si="1010"/>
        <v>3.8949824970828471</v>
      </c>
      <c r="AC3266" s="2" t="s">
        <v>5043</v>
      </c>
      <c r="AD3266" s="2" t="s">
        <v>29</v>
      </c>
      <c r="AE3266" t="str">
        <f t="shared" si="1011"/>
        <v>Fashion</v>
      </c>
      <c r="AF3266" t="str">
        <f t="shared" si="1012"/>
        <v>Fashion</v>
      </c>
      <c r="AG3266" t="str" cm="1">
        <f t="array" ref="AG3266">INDEX(AD:AD,ROW())</f>
        <v>Fashion</v>
      </c>
      <c r="AH3266">
        <f t="shared" si="1020"/>
        <v>55</v>
      </c>
      <c r="AI3266" t="str">
        <f t="shared" si="1013"/>
        <v>Fashion</v>
      </c>
      <c r="AK3266">
        <f t="shared" si="1014"/>
        <v>2023</v>
      </c>
      <c r="AL3266">
        <f t="shared" si="1015"/>
        <v>7</v>
      </c>
      <c r="AM3266">
        <f t="shared" si="1016"/>
        <v>18</v>
      </c>
      <c r="AN3266">
        <f t="shared" si="1017"/>
        <v>3</v>
      </c>
      <c r="AO3266" t="str">
        <f t="shared" si="1018"/>
        <v>Weekday</v>
      </c>
      <c r="AR3266" s="20">
        <f t="shared" si="1019"/>
        <v>0</v>
      </c>
    </row>
    <row r="3267" spans="1:44" x14ac:dyDescent="0.35">
      <c r="A3267" t="str">
        <f t="shared" ref="A3267:A3330" si="1021">"CUST"&amp;TEXT(ROW()-1,"0000")</f>
        <v>CUST3266</v>
      </c>
      <c r="B3267" s="2" t="s">
        <v>3603</v>
      </c>
      <c r="C3267" s="4">
        <v>45074</v>
      </c>
      <c r="D3267" s="2" t="s">
        <v>765</v>
      </c>
      <c r="E3267" t="s">
        <v>5051</v>
      </c>
      <c r="F3267" s="2" t="s">
        <v>19</v>
      </c>
      <c r="G3267" s="2" t="s">
        <v>49</v>
      </c>
      <c r="H3267" s="2">
        <v>1</v>
      </c>
      <c r="I3267" s="19">
        <v>2811.67</v>
      </c>
      <c r="J3267" s="2" t="s">
        <v>20</v>
      </c>
      <c r="K3267" s="2" t="s">
        <v>16</v>
      </c>
      <c r="L3267" s="2">
        <v>2</v>
      </c>
      <c r="M3267" s="18">
        <f t="shared" ref="M3267:M3330" si="1022">H3267*I3267</f>
        <v>2811.67</v>
      </c>
      <c r="T3267" t="str">
        <f t="shared" ref="T3267:T3330" si="1023">IF(K3267="Cancelled","Lost Sale",IF(K3267="Pending","Pending","Completed"))</f>
        <v>Completed</v>
      </c>
      <c r="U3267" t="str">
        <f t="shared" ref="U3267:U3330" si="1024">IF(AND(K3267="Delivered",M3267&gt;1000),"Yes","No")</f>
        <v>Yes</v>
      </c>
      <c r="V3267" t="str">
        <f t="shared" ref="V3267:V3330" si="1025">IF(OR(K3267="Cancelled",K3267="Pending"),"Yes","No")</f>
        <v>No</v>
      </c>
      <c r="X3267">
        <f t="shared" ref="X3267:X3330" si="1026">COUNTIF($E$2:$E$4701,E3267)</f>
        <v>619</v>
      </c>
      <c r="Y3267">
        <f t="shared" ref="Y3267:Y3330" si="1027">COUNTIFS($E$2:$E$4701,E3267,$K$2:$K$4701,"Delivered")</f>
        <v>468</v>
      </c>
      <c r="Z3267" s="18">
        <f t="shared" ref="Z3267:Z3330" si="1028">SUMIF($F$2:$F$4701,F3267,$M$2:$M$4701)</f>
        <v>2759712.3299794244</v>
      </c>
      <c r="AA3267" s="18">
        <f t="shared" ref="AA3267:AA3330" si="1029">SUMIFS($M$2:$M$4701,$F$2:$F$4701,F3267,$K$2:$K$4701,"Pending")</f>
        <v>330643.50635802455</v>
      </c>
      <c r="AB3267" s="17">
        <f t="shared" ref="AB3267:AB3330" si="1030">AVERAGEIF($F$2:$F$4701,F3267,$L$2:$L$4701)</f>
        <v>3.8641711229946525</v>
      </c>
      <c r="AC3267" s="2" t="s">
        <v>49</v>
      </c>
      <c r="AD3267" s="2" t="s">
        <v>19</v>
      </c>
      <c r="AE3267" t="str">
        <f t="shared" ref="AE3267:AE3330" si="1031">VLOOKUP(G3267,$AC$2:$AD$4738,2,FALSE)</f>
        <v>Electronics</v>
      </c>
      <c r="AF3267" t="str">
        <f t="shared" ref="AF3267:AF3330" si="1032">_xlfn.XLOOKUP(G3267,AC:AC,AD:AD)</f>
        <v>Electronics</v>
      </c>
      <c r="AG3267" t="str" cm="1">
        <f t="array" ref="AG3267">INDEX(AD:AD,ROW())</f>
        <v>Electronics</v>
      </c>
      <c r="AH3267">
        <f t="shared" si="1020"/>
        <v>12</v>
      </c>
      <c r="AI3267" t="str">
        <f t="shared" ref="AI3267:AI3330" si="1033">INDEX(AD:AD,MATCH(G3267,AC:AC,0))</f>
        <v>Electronics</v>
      </c>
      <c r="AK3267">
        <f t="shared" ref="AK3267:AK3330" si="1034">YEAR(C3267)</f>
        <v>2023</v>
      </c>
      <c r="AL3267">
        <f t="shared" ref="AL3267:AL3330" si="1035">MONTH(C3267)</f>
        <v>5</v>
      </c>
      <c r="AM3267">
        <f t="shared" ref="AM3267:AM3330" si="1036">DAY(C3267)</f>
        <v>28</v>
      </c>
      <c r="AN3267">
        <f t="shared" ref="AN3267:AN3330" si="1037">WEEKDAY(C3267)</f>
        <v>1</v>
      </c>
      <c r="AO3267" t="str">
        <f t="shared" ref="AO3267:AO3330" si="1038">IF(WEEKDAY(C3267,2)&gt;5,"Weekend","Weekday")</f>
        <v>Weekend</v>
      </c>
      <c r="AR3267" s="20">
        <f t="shared" ref="AR3267:AR3330" si="1039">IF(OR(K3267="Cancelled",K3267="Returned"),1,0)</f>
        <v>0</v>
      </c>
    </row>
    <row r="3268" spans="1:44" x14ac:dyDescent="0.35">
      <c r="A3268" t="str">
        <f t="shared" si="1021"/>
        <v>CUST3267</v>
      </c>
      <c r="B3268" s="2" t="s">
        <v>3604</v>
      </c>
      <c r="C3268" s="4">
        <v>45238</v>
      </c>
      <c r="D3268" s="2" t="s">
        <v>240</v>
      </c>
      <c r="E3268" t="s">
        <v>5052</v>
      </c>
      <c r="F3268" s="2" t="s">
        <v>13</v>
      </c>
      <c r="G3268" s="2" t="s">
        <v>37</v>
      </c>
      <c r="H3268" s="2">
        <v>3</v>
      </c>
      <c r="I3268" s="19">
        <v>695.91</v>
      </c>
      <c r="J3268" s="2" t="s">
        <v>5046</v>
      </c>
      <c r="K3268" s="2" t="s">
        <v>16</v>
      </c>
      <c r="L3268" s="2">
        <v>4</v>
      </c>
      <c r="M3268" s="18">
        <f t="shared" si="1022"/>
        <v>2087.73</v>
      </c>
      <c r="T3268" t="str">
        <f t="shared" si="1023"/>
        <v>Completed</v>
      </c>
      <c r="U3268" t="str">
        <f t="shared" si="1024"/>
        <v>Yes</v>
      </c>
      <c r="V3268" t="str">
        <f t="shared" si="1025"/>
        <v>No</v>
      </c>
      <c r="X3268">
        <f t="shared" si="1026"/>
        <v>573</v>
      </c>
      <c r="Y3268">
        <f t="shared" si="1027"/>
        <v>450</v>
      </c>
      <c r="Z3268" s="18">
        <f t="shared" si="1028"/>
        <v>1463424.4009529033</v>
      </c>
      <c r="AA3268" s="18">
        <f t="shared" si="1029"/>
        <v>118285.78776560788</v>
      </c>
      <c r="AB3268" s="17">
        <f t="shared" si="1030"/>
        <v>3.8140589569160999</v>
      </c>
      <c r="AC3268" s="2" t="s">
        <v>37</v>
      </c>
      <c r="AD3268" s="2" t="s">
        <v>13</v>
      </c>
      <c r="AE3268" t="str">
        <f t="shared" si="1031"/>
        <v>Home &amp; Kitchen</v>
      </c>
      <c r="AF3268" t="str">
        <f t="shared" si="1032"/>
        <v>Home &amp; Kitchen</v>
      </c>
      <c r="AG3268" t="str" cm="1">
        <f t="array" ref="AG3268">INDEX(AD:AD,ROW())</f>
        <v>Home &amp; Kitchen</v>
      </c>
      <c r="AH3268">
        <f t="shared" si="1020"/>
        <v>8</v>
      </c>
      <c r="AI3268" t="str">
        <f t="shared" si="1033"/>
        <v>Home &amp; Kitchen</v>
      </c>
      <c r="AK3268">
        <f t="shared" si="1034"/>
        <v>2023</v>
      </c>
      <c r="AL3268">
        <f t="shared" si="1035"/>
        <v>11</v>
      </c>
      <c r="AM3268">
        <f t="shared" si="1036"/>
        <v>8</v>
      </c>
      <c r="AN3268">
        <f t="shared" si="1037"/>
        <v>4</v>
      </c>
      <c r="AO3268" t="str">
        <f t="shared" si="1038"/>
        <v>Weekday</v>
      </c>
      <c r="AR3268" s="20">
        <f t="shared" si="1039"/>
        <v>0</v>
      </c>
    </row>
    <row r="3269" spans="1:44" x14ac:dyDescent="0.35">
      <c r="A3269" t="str">
        <f t="shared" si="1021"/>
        <v>CUST3268</v>
      </c>
      <c r="B3269" s="2" t="s">
        <v>3605</v>
      </c>
      <c r="C3269" s="4">
        <v>45773</v>
      </c>
      <c r="D3269" s="2" t="s">
        <v>556</v>
      </c>
      <c r="E3269" t="s">
        <v>5051</v>
      </c>
      <c r="F3269" s="2" t="s">
        <v>19</v>
      </c>
      <c r="G3269" s="2" t="s">
        <v>128</v>
      </c>
      <c r="H3269" s="2">
        <v>1</v>
      </c>
      <c r="I3269" s="19">
        <v>1168.1600000000001</v>
      </c>
      <c r="J3269" s="2" t="s">
        <v>50</v>
      </c>
      <c r="K3269" s="2" t="s">
        <v>16</v>
      </c>
      <c r="L3269" s="2">
        <v>5</v>
      </c>
      <c r="M3269" s="18">
        <f t="shared" si="1022"/>
        <v>1168.1600000000001</v>
      </c>
      <c r="T3269" t="str">
        <f t="shared" si="1023"/>
        <v>Completed</v>
      </c>
      <c r="U3269" t="str">
        <f t="shared" si="1024"/>
        <v>Yes</v>
      </c>
      <c r="V3269" t="str">
        <f t="shared" si="1025"/>
        <v>No</v>
      </c>
      <c r="X3269">
        <f t="shared" si="1026"/>
        <v>619</v>
      </c>
      <c r="Y3269">
        <f t="shared" si="1027"/>
        <v>468</v>
      </c>
      <c r="Z3269" s="18">
        <f t="shared" si="1028"/>
        <v>2759712.3299794244</v>
      </c>
      <c r="AA3269" s="18">
        <f t="shared" si="1029"/>
        <v>330643.50635802455</v>
      </c>
      <c r="AB3269" s="17">
        <f t="shared" si="1030"/>
        <v>3.8641711229946525</v>
      </c>
      <c r="AC3269" s="2" t="s">
        <v>128</v>
      </c>
      <c r="AD3269" s="2" t="s">
        <v>19</v>
      </c>
      <c r="AE3269" t="str">
        <f t="shared" si="1031"/>
        <v>Electronics</v>
      </c>
      <c r="AF3269" t="str">
        <f t="shared" si="1032"/>
        <v>Electronics</v>
      </c>
      <c r="AG3269" t="str" cm="1">
        <f t="array" ref="AG3269">INDEX(AD:AD,ROW())</f>
        <v>Electronics</v>
      </c>
      <c r="AH3269">
        <f t="shared" si="1020"/>
        <v>48</v>
      </c>
      <c r="AI3269" t="str">
        <f t="shared" si="1033"/>
        <v>Electronics</v>
      </c>
      <c r="AK3269">
        <f t="shared" si="1034"/>
        <v>2025</v>
      </c>
      <c r="AL3269">
        <f t="shared" si="1035"/>
        <v>4</v>
      </c>
      <c r="AM3269">
        <f t="shared" si="1036"/>
        <v>26</v>
      </c>
      <c r="AN3269">
        <f t="shared" si="1037"/>
        <v>7</v>
      </c>
      <c r="AO3269" t="str">
        <f t="shared" si="1038"/>
        <v>Weekend</v>
      </c>
      <c r="AR3269" s="20">
        <f t="shared" si="1039"/>
        <v>0</v>
      </c>
    </row>
    <row r="3270" spans="1:44" x14ac:dyDescent="0.35">
      <c r="A3270" t="str">
        <f t="shared" si="1021"/>
        <v>CUST3269</v>
      </c>
      <c r="B3270" s="2" t="s">
        <v>3606</v>
      </c>
      <c r="C3270" s="4">
        <v>45653</v>
      </c>
      <c r="D3270" s="2" t="s">
        <v>205</v>
      </c>
      <c r="E3270" t="s">
        <v>5051</v>
      </c>
      <c r="F3270" s="2" t="s">
        <v>42</v>
      </c>
      <c r="G3270" s="2" t="s">
        <v>188</v>
      </c>
      <c r="H3270" s="2">
        <v>2</v>
      </c>
      <c r="I3270" s="19">
        <v>835.95</v>
      </c>
      <c r="J3270" s="2" t="s">
        <v>20</v>
      </c>
      <c r="K3270" s="2" t="s">
        <v>16</v>
      </c>
      <c r="L3270" s="2">
        <v>5</v>
      </c>
      <c r="M3270" s="18">
        <f t="shared" si="1022"/>
        <v>1671.9</v>
      </c>
      <c r="T3270" t="str">
        <f t="shared" si="1023"/>
        <v>Completed</v>
      </c>
      <c r="U3270" t="str">
        <f t="shared" si="1024"/>
        <v>Yes</v>
      </c>
      <c r="V3270" t="str">
        <f t="shared" si="1025"/>
        <v>No</v>
      </c>
      <c r="X3270">
        <f t="shared" si="1026"/>
        <v>619</v>
      </c>
      <c r="Y3270">
        <f t="shared" si="1027"/>
        <v>468</v>
      </c>
      <c r="Z3270" s="18">
        <f t="shared" si="1028"/>
        <v>1098537.4901531704</v>
      </c>
      <c r="AA3270" s="18">
        <f t="shared" si="1029"/>
        <v>96724.388030634553</v>
      </c>
      <c r="AB3270" s="17">
        <f t="shared" si="1030"/>
        <v>3.9001122334455669</v>
      </c>
      <c r="AC3270" s="2" t="s">
        <v>188</v>
      </c>
      <c r="AD3270" s="2" t="s">
        <v>42</v>
      </c>
      <c r="AE3270" t="str">
        <f t="shared" si="1031"/>
        <v>Beauty</v>
      </c>
      <c r="AF3270" t="str">
        <f t="shared" si="1032"/>
        <v>Beauty</v>
      </c>
      <c r="AG3270" t="str" cm="1">
        <f t="array" ref="AG3270">INDEX(AD:AD,ROW())</f>
        <v>Beauty</v>
      </c>
      <c r="AH3270">
        <f t="shared" si="1020"/>
        <v>80</v>
      </c>
      <c r="AI3270" t="str">
        <f t="shared" si="1033"/>
        <v>Beauty</v>
      </c>
      <c r="AK3270">
        <f t="shared" si="1034"/>
        <v>2024</v>
      </c>
      <c r="AL3270">
        <f t="shared" si="1035"/>
        <v>12</v>
      </c>
      <c r="AM3270">
        <f t="shared" si="1036"/>
        <v>27</v>
      </c>
      <c r="AN3270">
        <f t="shared" si="1037"/>
        <v>6</v>
      </c>
      <c r="AO3270" t="str">
        <f t="shared" si="1038"/>
        <v>Weekday</v>
      </c>
      <c r="AR3270" s="20">
        <f t="shared" si="1039"/>
        <v>0</v>
      </c>
    </row>
    <row r="3271" spans="1:44" x14ac:dyDescent="0.35">
      <c r="A3271" t="str">
        <f t="shared" si="1021"/>
        <v>CUST3270</v>
      </c>
      <c r="B3271" s="2" t="s">
        <v>3607</v>
      </c>
      <c r="C3271" s="4">
        <v>45490</v>
      </c>
      <c r="D3271" s="2" t="s">
        <v>830</v>
      </c>
      <c r="E3271" t="s">
        <v>5051</v>
      </c>
      <c r="F3271" s="2" t="s">
        <v>29</v>
      </c>
      <c r="G3271" s="2" t="s">
        <v>121</v>
      </c>
      <c r="H3271" s="2">
        <v>3</v>
      </c>
      <c r="I3271" s="19">
        <v>1357.86</v>
      </c>
      <c r="J3271" s="2" t="s">
        <v>20</v>
      </c>
      <c r="K3271" s="2" t="s">
        <v>16</v>
      </c>
      <c r="L3271" s="2">
        <v>1</v>
      </c>
      <c r="M3271" s="18">
        <f t="shared" si="1022"/>
        <v>4073.58</v>
      </c>
      <c r="T3271" t="str">
        <f t="shared" si="1023"/>
        <v>Completed</v>
      </c>
      <c r="U3271" t="str">
        <f t="shared" si="1024"/>
        <v>Yes</v>
      </c>
      <c r="V3271" t="str">
        <f t="shared" si="1025"/>
        <v>No</v>
      </c>
      <c r="X3271">
        <f t="shared" si="1026"/>
        <v>619</v>
      </c>
      <c r="Y3271">
        <f t="shared" si="1027"/>
        <v>468</v>
      </c>
      <c r="Z3271" s="18">
        <f t="shared" si="1028"/>
        <v>1892867.2841657216</v>
      </c>
      <c r="AA3271" s="18">
        <f t="shared" si="1029"/>
        <v>199432.98236095349</v>
      </c>
      <c r="AB3271" s="17">
        <f t="shared" si="1030"/>
        <v>3.8949824970828471</v>
      </c>
      <c r="AC3271" s="2" t="s">
        <v>121</v>
      </c>
      <c r="AD3271" s="2" t="s">
        <v>29</v>
      </c>
      <c r="AE3271" t="str">
        <f t="shared" si="1031"/>
        <v>Fashion</v>
      </c>
      <c r="AF3271" t="str">
        <f t="shared" si="1032"/>
        <v>Fashion</v>
      </c>
      <c r="AG3271" t="str" cm="1">
        <f t="array" ref="AG3271">INDEX(AD:AD,ROW())</f>
        <v>Fashion</v>
      </c>
      <c r="AH3271">
        <f t="shared" si="1020"/>
        <v>45</v>
      </c>
      <c r="AI3271" t="str">
        <f t="shared" si="1033"/>
        <v>Fashion</v>
      </c>
      <c r="AK3271">
        <f t="shared" si="1034"/>
        <v>2024</v>
      </c>
      <c r="AL3271">
        <f t="shared" si="1035"/>
        <v>7</v>
      </c>
      <c r="AM3271">
        <f t="shared" si="1036"/>
        <v>17</v>
      </c>
      <c r="AN3271">
        <f t="shared" si="1037"/>
        <v>4</v>
      </c>
      <c r="AO3271" t="str">
        <f t="shared" si="1038"/>
        <v>Weekday</v>
      </c>
      <c r="AR3271" s="20">
        <f t="shared" si="1039"/>
        <v>0</v>
      </c>
    </row>
    <row r="3272" spans="1:44" x14ac:dyDescent="0.35">
      <c r="A3272" t="str">
        <f t="shared" si="1021"/>
        <v>CUST3271</v>
      </c>
      <c r="B3272" s="2" t="s">
        <v>3608</v>
      </c>
      <c r="C3272" s="4">
        <v>45352</v>
      </c>
      <c r="D3272" s="2" t="s">
        <v>102</v>
      </c>
      <c r="E3272" t="s">
        <v>5051</v>
      </c>
      <c r="F3272" s="2" t="s">
        <v>42</v>
      </c>
      <c r="G3272" s="2" t="s">
        <v>43</v>
      </c>
      <c r="H3272" s="2">
        <v>1</v>
      </c>
      <c r="I3272" s="19">
        <v>783.86</v>
      </c>
      <c r="J3272" s="2" t="s">
        <v>15</v>
      </c>
      <c r="K3272" s="2" t="s">
        <v>16</v>
      </c>
      <c r="L3272" s="2">
        <v>5</v>
      </c>
      <c r="M3272" s="18">
        <f t="shared" si="1022"/>
        <v>783.86</v>
      </c>
      <c r="T3272" t="str">
        <f t="shared" si="1023"/>
        <v>Completed</v>
      </c>
      <c r="U3272" t="str">
        <f t="shared" si="1024"/>
        <v>No</v>
      </c>
      <c r="V3272" t="str">
        <f t="shared" si="1025"/>
        <v>No</v>
      </c>
      <c r="X3272">
        <f t="shared" si="1026"/>
        <v>619</v>
      </c>
      <c r="Y3272">
        <f t="shared" si="1027"/>
        <v>468</v>
      </c>
      <c r="Z3272" s="18">
        <f t="shared" si="1028"/>
        <v>1098537.4901531704</v>
      </c>
      <c r="AA3272" s="18">
        <f t="shared" si="1029"/>
        <v>96724.388030634553</v>
      </c>
      <c r="AB3272" s="17">
        <f t="shared" si="1030"/>
        <v>3.9001122334455669</v>
      </c>
      <c r="AC3272" s="2" t="s">
        <v>43</v>
      </c>
      <c r="AD3272" s="2" t="s">
        <v>42</v>
      </c>
      <c r="AE3272" t="str">
        <f t="shared" si="1031"/>
        <v>Beauty</v>
      </c>
      <c r="AF3272" t="str">
        <f t="shared" si="1032"/>
        <v>Beauty</v>
      </c>
      <c r="AG3272" t="str" cm="1">
        <f t="array" ref="AG3272">INDEX(AD:AD,ROW())</f>
        <v>Beauty</v>
      </c>
      <c r="AH3272">
        <f t="shared" si="1020"/>
        <v>10</v>
      </c>
      <c r="AI3272" t="str">
        <f t="shared" si="1033"/>
        <v>Beauty</v>
      </c>
      <c r="AK3272">
        <f t="shared" si="1034"/>
        <v>2024</v>
      </c>
      <c r="AL3272">
        <f t="shared" si="1035"/>
        <v>3</v>
      </c>
      <c r="AM3272">
        <f t="shared" si="1036"/>
        <v>1</v>
      </c>
      <c r="AN3272">
        <f t="shared" si="1037"/>
        <v>6</v>
      </c>
      <c r="AO3272" t="str">
        <f t="shared" si="1038"/>
        <v>Weekday</v>
      </c>
      <c r="AR3272" s="20">
        <f t="shared" si="1039"/>
        <v>0</v>
      </c>
    </row>
    <row r="3273" spans="1:44" x14ac:dyDescent="0.35">
      <c r="A3273" t="str">
        <f t="shared" si="1021"/>
        <v>CUST3272</v>
      </c>
      <c r="B3273" s="2" t="s">
        <v>3609</v>
      </c>
      <c r="C3273" s="4">
        <v>45688</v>
      </c>
      <c r="D3273" s="2" t="s">
        <v>214</v>
      </c>
      <c r="E3273" t="s">
        <v>5055</v>
      </c>
      <c r="F3273" s="2" t="s">
        <v>13</v>
      </c>
      <c r="G3273" s="2" t="s">
        <v>95</v>
      </c>
      <c r="H3273" s="2">
        <v>2</v>
      </c>
      <c r="I3273" s="19">
        <v>1015.96</v>
      </c>
      <c r="J3273" s="2" t="s">
        <v>5047</v>
      </c>
      <c r="K3273" s="2" t="s">
        <v>16</v>
      </c>
      <c r="L3273" s="2">
        <v>4</v>
      </c>
      <c r="M3273" s="18">
        <f t="shared" si="1022"/>
        <v>2031.92</v>
      </c>
      <c r="T3273" t="str">
        <f t="shared" si="1023"/>
        <v>Completed</v>
      </c>
      <c r="U3273" t="str">
        <f t="shared" si="1024"/>
        <v>Yes</v>
      </c>
      <c r="V3273" t="str">
        <f t="shared" si="1025"/>
        <v>No</v>
      </c>
      <c r="X3273">
        <f t="shared" si="1026"/>
        <v>567</v>
      </c>
      <c r="Y3273">
        <f t="shared" si="1027"/>
        <v>440</v>
      </c>
      <c r="Z3273" s="18">
        <f t="shared" si="1028"/>
        <v>1463424.4009529033</v>
      </c>
      <c r="AA3273" s="18">
        <f t="shared" si="1029"/>
        <v>118285.78776560788</v>
      </c>
      <c r="AB3273" s="17">
        <f t="shared" si="1030"/>
        <v>3.8140589569160999</v>
      </c>
      <c r="AC3273" s="2" t="s">
        <v>95</v>
      </c>
      <c r="AD3273" s="2" t="s">
        <v>13</v>
      </c>
      <c r="AE3273" t="str">
        <f t="shared" si="1031"/>
        <v>Home &amp; Kitchen</v>
      </c>
      <c r="AF3273" t="str">
        <f t="shared" si="1032"/>
        <v>Home &amp; Kitchen</v>
      </c>
      <c r="AG3273" t="str" cm="1">
        <f t="array" ref="AG3273">INDEX(AD:AD,ROW())</f>
        <v>Home &amp; Kitchen</v>
      </c>
      <c r="AH3273">
        <f t="shared" ref="AH3273:AH3336" si="1040">MATCH(G3273,AC:AC,0)</f>
        <v>32</v>
      </c>
      <c r="AI3273" t="str">
        <f t="shared" si="1033"/>
        <v>Home &amp; Kitchen</v>
      </c>
      <c r="AK3273">
        <f t="shared" si="1034"/>
        <v>2025</v>
      </c>
      <c r="AL3273">
        <f t="shared" si="1035"/>
        <v>1</v>
      </c>
      <c r="AM3273">
        <f t="shared" si="1036"/>
        <v>31</v>
      </c>
      <c r="AN3273">
        <f t="shared" si="1037"/>
        <v>6</v>
      </c>
      <c r="AO3273" t="str">
        <f t="shared" si="1038"/>
        <v>Weekday</v>
      </c>
      <c r="AR3273" s="20">
        <f t="shared" si="1039"/>
        <v>0</v>
      </c>
    </row>
    <row r="3274" spans="1:44" x14ac:dyDescent="0.35">
      <c r="A3274" t="str">
        <f t="shared" si="1021"/>
        <v>CUST3273</v>
      </c>
      <c r="B3274" s="2" t="s">
        <v>3610</v>
      </c>
      <c r="C3274" s="4">
        <v>45020</v>
      </c>
      <c r="D3274" s="2" t="s">
        <v>577</v>
      </c>
      <c r="E3274" t="s">
        <v>5049</v>
      </c>
      <c r="F3274" s="2" t="s">
        <v>29</v>
      </c>
      <c r="G3274" s="2" t="s">
        <v>121</v>
      </c>
      <c r="H3274" s="2">
        <v>1</v>
      </c>
      <c r="I3274" s="19">
        <v>2457.3200000000002</v>
      </c>
      <c r="J3274" s="2" t="s">
        <v>15</v>
      </c>
      <c r="K3274" s="2" t="s">
        <v>16</v>
      </c>
      <c r="L3274" s="2">
        <v>4</v>
      </c>
      <c r="M3274" s="18">
        <f t="shared" si="1022"/>
        <v>2457.3200000000002</v>
      </c>
      <c r="T3274" t="str">
        <f t="shared" si="1023"/>
        <v>Completed</v>
      </c>
      <c r="U3274" t="str">
        <f t="shared" si="1024"/>
        <v>Yes</v>
      </c>
      <c r="V3274" t="str">
        <f t="shared" si="1025"/>
        <v>No</v>
      </c>
      <c r="X3274">
        <f t="shared" si="1026"/>
        <v>595</v>
      </c>
      <c r="Y3274">
        <f t="shared" si="1027"/>
        <v>444</v>
      </c>
      <c r="Z3274" s="18">
        <f t="shared" si="1028"/>
        <v>1892867.2841657216</v>
      </c>
      <c r="AA3274" s="18">
        <f t="shared" si="1029"/>
        <v>199432.98236095349</v>
      </c>
      <c r="AB3274" s="17">
        <f t="shared" si="1030"/>
        <v>3.8949824970828471</v>
      </c>
      <c r="AC3274" s="2" t="s">
        <v>121</v>
      </c>
      <c r="AD3274" s="2" t="s">
        <v>29</v>
      </c>
      <c r="AE3274" t="str">
        <f t="shared" si="1031"/>
        <v>Fashion</v>
      </c>
      <c r="AF3274" t="str">
        <f t="shared" si="1032"/>
        <v>Fashion</v>
      </c>
      <c r="AG3274" t="str" cm="1">
        <f t="array" ref="AG3274">INDEX(AD:AD,ROW())</f>
        <v>Fashion</v>
      </c>
      <c r="AH3274">
        <f t="shared" si="1040"/>
        <v>45</v>
      </c>
      <c r="AI3274" t="str">
        <f t="shared" si="1033"/>
        <v>Fashion</v>
      </c>
      <c r="AK3274">
        <f t="shared" si="1034"/>
        <v>2023</v>
      </c>
      <c r="AL3274">
        <f t="shared" si="1035"/>
        <v>4</v>
      </c>
      <c r="AM3274">
        <f t="shared" si="1036"/>
        <v>4</v>
      </c>
      <c r="AN3274">
        <f t="shared" si="1037"/>
        <v>3</v>
      </c>
      <c r="AO3274" t="str">
        <f t="shared" si="1038"/>
        <v>Weekday</v>
      </c>
      <c r="AR3274" s="20">
        <f t="shared" si="1039"/>
        <v>0</v>
      </c>
    </row>
    <row r="3275" spans="1:44" x14ac:dyDescent="0.35">
      <c r="A3275" t="str">
        <f t="shared" si="1021"/>
        <v>CUST3274</v>
      </c>
      <c r="B3275" s="2" t="s">
        <v>3611</v>
      </c>
      <c r="C3275" s="4">
        <v>45076</v>
      </c>
      <c r="D3275" s="2" t="s">
        <v>235</v>
      </c>
      <c r="E3275" t="s">
        <v>5050</v>
      </c>
      <c r="F3275" s="2" t="s">
        <v>23</v>
      </c>
      <c r="G3275" s="2" t="s">
        <v>68</v>
      </c>
      <c r="H3275" s="2">
        <v>1</v>
      </c>
      <c r="I3275" s="19">
        <v>556.47</v>
      </c>
      <c r="J3275" s="2" t="s">
        <v>15</v>
      </c>
      <c r="K3275" s="2" t="s">
        <v>16</v>
      </c>
      <c r="L3275" s="2">
        <v>5</v>
      </c>
      <c r="M3275" s="18">
        <f t="shared" si="1022"/>
        <v>556.47</v>
      </c>
      <c r="T3275" t="str">
        <f t="shared" si="1023"/>
        <v>Completed</v>
      </c>
      <c r="U3275" t="str">
        <f t="shared" si="1024"/>
        <v>No</v>
      </c>
      <c r="V3275" t="str">
        <f t="shared" si="1025"/>
        <v>No</v>
      </c>
      <c r="X3275">
        <f t="shared" si="1026"/>
        <v>589</v>
      </c>
      <c r="Y3275">
        <f t="shared" si="1027"/>
        <v>426</v>
      </c>
      <c r="Z3275" s="18">
        <f t="shared" si="1028"/>
        <v>594714.6477588166</v>
      </c>
      <c r="AA3275" s="18">
        <f t="shared" si="1029"/>
        <v>60882.938065984097</v>
      </c>
      <c r="AB3275" s="17">
        <f t="shared" si="1030"/>
        <v>3.804733727810651</v>
      </c>
      <c r="AC3275" s="2" t="s">
        <v>68</v>
      </c>
      <c r="AD3275" s="2" t="s">
        <v>23</v>
      </c>
      <c r="AE3275" t="str">
        <f t="shared" si="1031"/>
        <v>Books</v>
      </c>
      <c r="AF3275" t="str">
        <f t="shared" si="1032"/>
        <v>Books</v>
      </c>
      <c r="AG3275" t="str" cm="1">
        <f t="array" ref="AG3275">INDEX(AD:AD,ROW())</f>
        <v>Books</v>
      </c>
      <c r="AH3275">
        <f t="shared" si="1040"/>
        <v>20</v>
      </c>
      <c r="AI3275" t="str">
        <f t="shared" si="1033"/>
        <v>Books</v>
      </c>
      <c r="AK3275">
        <f t="shared" si="1034"/>
        <v>2023</v>
      </c>
      <c r="AL3275">
        <f t="shared" si="1035"/>
        <v>5</v>
      </c>
      <c r="AM3275">
        <f t="shared" si="1036"/>
        <v>30</v>
      </c>
      <c r="AN3275">
        <f t="shared" si="1037"/>
        <v>3</v>
      </c>
      <c r="AO3275" t="str">
        <f t="shared" si="1038"/>
        <v>Weekday</v>
      </c>
      <c r="AR3275" s="20">
        <f t="shared" si="1039"/>
        <v>0</v>
      </c>
    </row>
    <row r="3276" spans="1:44" x14ac:dyDescent="0.35">
      <c r="A3276" t="str">
        <f t="shared" si="1021"/>
        <v>CUST3275</v>
      </c>
      <c r="B3276" s="2" t="s">
        <v>3612</v>
      </c>
      <c r="C3276" s="4">
        <v>45777</v>
      </c>
      <c r="D3276" s="2" t="s">
        <v>842</v>
      </c>
      <c r="E3276" t="s">
        <v>5050</v>
      </c>
      <c r="F3276" s="2" t="s">
        <v>23</v>
      </c>
      <c r="G3276" s="2" t="s">
        <v>68</v>
      </c>
      <c r="H3276" s="2">
        <v>2</v>
      </c>
      <c r="I3276" s="19">
        <v>774.44</v>
      </c>
      <c r="J3276" s="2" t="s">
        <v>5047</v>
      </c>
      <c r="K3276" s="2" t="s">
        <v>16</v>
      </c>
      <c r="L3276" s="2">
        <v>5</v>
      </c>
      <c r="M3276" s="18">
        <f t="shared" si="1022"/>
        <v>1548.88</v>
      </c>
      <c r="T3276" t="str">
        <f t="shared" si="1023"/>
        <v>Completed</v>
      </c>
      <c r="U3276" t="str">
        <f t="shared" si="1024"/>
        <v>Yes</v>
      </c>
      <c r="V3276" t="str">
        <f t="shared" si="1025"/>
        <v>No</v>
      </c>
      <c r="X3276">
        <f t="shared" si="1026"/>
        <v>589</v>
      </c>
      <c r="Y3276">
        <f t="shared" si="1027"/>
        <v>426</v>
      </c>
      <c r="Z3276" s="18">
        <f t="shared" si="1028"/>
        <v>594714.6477588166</v>
      </c>
      <c r="AA3276" s="18">
        <f t="shared" si="1029"/>
        <v>60882.938065984097</v>
      </c>
      <c r="AB3276" s="17">
        <f t="shared" si="1030"/>
        <v>3.804733727810651</v>
      </c>
      <c r="AC3276" s="2" t="s">
        <v>68</v>
      </c>
      <c r="AD3276" s="2" t="s">
        <v>23</v>
      </c>
      <c r="AE3276" t="str">
        <f t="shared" si="1031"/>
        <v>Books</v>
      </c>
      <c r="AF3276" t="str">
        <f t="shared" si="1032"/>
        <v>Books</v>
      </c>
      <c r="AG3276" t="str" cm="1">
        <f t="array" ref="AG3276">INDEX(AD:AD,ROW())</f>
        <v>Books</v>
      </c>
      <c r="AH3276">
        <f t="shared" si="1040"/>
        <v>20</v>
      </c>
      <c r="AI3276" t="str">
        <f t="shared" si="1033"/>
        <v>Books</v>
      </c>
      <c r="AK3276">
        <f t="shared" si="1034"/>
        <v>2025</v>
      </c>
      <c r="AL3276">
        <f t="shared" si="1035"/>
        <v>4</v>
      </c>
      <c r="AM3276">
        <f t="shared" si="1036"/>
        <v>30</v>
      </c>
      <c r="AN3276">
        <f t="shared" si="1037"/>
        <v>4</v>
      </c>
      <c r="AO3276" t="str">
        <f t="shared" si="1038"/>
        <v>Weekday</v>
      </c>
      <c r="AR3276" s="20">
        <f t="shared" si="1039"/>
        <v>0</v>
      </c>
    </row>
    <row r="3277" spans="1:44" x14ac:dyDescent="0.35">
      <c r="A3277" t="str">
        <f t="shared" si="1021"/>
        <v>CUST3276</v>
      </c>
      <c r="B3277" s="2" t="s">
        <v>3613</v>
      </c>
      <c r="C3277" s="4">
        <v>45062</v>
      </c>
      <c r="D3277" s="2" t="s">
        <v>112</v>
      </c>
      <c r="E3277" t="s">
        <v>5054</v>
      </c>
      <c r="F3277" s="2" t="s">
        <v>42</v>
      </c>
      <c r="G3277" s="2" t="s">
        <v>43</v>
      </c>
      <c r="H3277" s="2">
        <v>1</v>
      </c>
      <c r="I3277" s="19">
        <v>417.62</v>
      </c>
      <c r="J3277" s="2" t="s">
        <v>5046</v>
      </c>
      <c r="K3277" s="2" t="s">
        <v>31</v>
      </c>
      <c r="L3277" s="2">
        <v>2</v>
      </c>
      <c r="M3277" s="18">
        <f t="shared" si="1022"/>
        <v>417.62</v>
      </c>
      <c r="T3277" t="str">
        <f t="shared" si="1023"/>
        <v>Pending</v>
      </c>
      <c r="U3277" t="str">
        <f t="shared" si="1024"/>
        <v>No</v>
      </c>
      <c r="V3277" t="str">
        <f t="shared" si="1025"/>
        <v>Yes</v>
      </c>
      <c r="X3277">
        <f t="shared" si="1026"/>
        <v>558</v>
      </c>
      <c r="Y3277">
        <f t="shared" si="1027"/>
        <v>430</v>
      </c>
      <c r="Z3277" s="18">
        <f t="shared" si="1028"/>
        <v>1098537.4901531704</v>
      </c>
      <c r="AA3277" s="18">
        <f t="shared" si="1029"/>
        <v>96724.388030634553</v>
      </c>
      <c r="AB3277" s="17">
        <f t="shared" si="1030"/>
        <v>3.9001122334455669</v>
      </c>
      <c r="AC3277" s="2" t="s">
        <v>43</v>
      </c>
      <c r="AD3277" s="2" t="s">
        <v>42</v>
      </c>
      <c r="AE3277" t="str">
        <f t="shared" si="1031"/>
        <v>Beauty</v>
      </c>
      <c r="AF3277" t="str">
        <f t="shared" si="1032"/>
        <v>Beauty</v>
      </c>
      <c r="AG3277" t="str" cm="1">
        <f t="array" ref="AG3277">INDEX(AD:AD,ROW())</f>
        <v>Beauty</v>
      </c>
      <c r="AH3277">
        <f t="shared" si="1040"/>
        <v>10</v>
      </c>
      <c r="AI3277" t="str">
        <f t="shared" si="1033"/>
        <v>Beauty</v>
      </c>
      <c r="AK3277">
        <f t="shared" si="1034"/>
        <v>2023</v>
      </c>
      <c r="AL3277">
        <f t="shared" si="1035"/>
        <v>5</v>
      </c>
      <c r="AM3277">
        <f t="shared" si="1036"/>
        <v>16</v>
      </c>
      <c r="AN3277">
        <f t="shared" si="1037"/>
        <v>3</v>
      </c>
      <c r="AO3277" t="str">
        <f t="shared" si="1038"/>
        <v>Weekday</v>
      </c>
      <c r="AR3277" s="20">
        <f t="shared" si="1039"/>
        <v>0</v>
      </c>
    </row>
    <row r="3278" spans="1:44" x14ac:dyDescent="0.35">
      <c r="A3278" t="str">
        <f t="shared" si="1021"/>
        <v>CUST3277</v>
      </c>
      <c r="B3278" s="2" t="s">
        <v>3614</v>
      </c>
      <c r="C3278" s="4">
        <v>45615</v>
      </c>
      <c r="D3278" s="2" t="s">
        <v>575</v>
      </c>
      <c r="E3278" t="s">
        <v>5054</v>
      </c>
      <c r="F3278" s="2" t="s">
        <v>19</v>
      </c>
      <c r="G3278" s="2" t="s">
        <v>49</v>
      </c>
      <c r="H3278" s="2">
        <v>1</v>
      </c>
      <c r="I3278" s="19">
        <v>2175.31</v>
      </c>
      <c r="J3278" s="2" t="s">
        <v>20</v>
      </c>
      <c r="K3278" s="2" t="s">
        <v>31</v>
      </c>
      <c r="L3278" s="2">
        <v>5</v>
      </c>
      <c r="M3278" s="18">
        <f t="shared" si="1022"/>
        <v>2175.31</v>
      </c>
      <c r="T3278" t="str">
        <f t="shared" si="1023"/>
        <v>Pending</v>
      </c>
      <c r="U3278" t="str">
        <f t="shared" si="1024"/>
        <v>No</v>
      </c>
      <c r="V3278" t="str">
        <f t="shared" si="1025"/>
        <v>Yes</v>
      </c>
      <c r="X3278">
        <f t="shared" si="1026"/>
        <v>558</v>
      </c>
      <c r="Y3278">
        <f t="shared" si="1027"/>
        <v>430</v>
      </c>
      <c r="Z3278" s="18">
        <f t="shared" si="1028"/>
        <v>2759712.3299794244</v>
      </c>
      <c r="AA3278" s="18">
        <f t="shared" si="1029"/>
        <v>330643.50635802455</v>
      </c>
      <c r="AB3278" s="17">
        <f t="shared" si="1030"/>
        <v>3.8641711229946525</v>
      </c>
      <c r="AC3278" s="2" t="s">
        <v>49</v>
      </c>
      <c r="AD3278" s="2" t="s">
        <v>19</v>
      </c>
      <c r="AE3278" t="str">
        <f t="shared" si="1031"/>
        <v>Electronics</v>
      </c>
      <c r="AF3278" t="str">
        <f t="shared" si="1032"/>
        <v>Electronics</v>
      </c>
      <c r="AG3278" t="str" cm="1">
        <f t="array" ref="AG3278">INDEX(AD:AD,ROW())</f>
        <v>Electronics</v>
      </c>
      <c r="AH3278">
        <f t="shared" si="1040"/>
        <v>12</v>
      </c>
      <c r="AI3278" t="str">
        <f t="shared" si="1033"/>
        <v>Electronics</v>
      </c>
      <c r="AK3278">
        <f t="shared" si="1034"/>
        <v>2024</v>
      </c>
      <c r="AL3278">
        <f t="shared" si="1035"/>
        <v>11</v>
      </c>
      <c r="AM3278">
        <f t="shared" si="1036"/>
        <v>19</v>
      </c>
      <c r="AN3278">
        <f t="shared" si="1037"/>
        <v>3</v>
      </c>
      <c r="AO3278" t="str">
        <f t="shared" si="1038"/>
        <v>Weekday</v>
      </c>
      <c r="AR3278" s="20">
        <f t="shared" si="1039"/>
        <v>0</v>
      </c>
    </row>
    <row r="3279" spans="1:44" x14ac:dyDescent="0.35">
      <c r="A3279" t="str">
        <f t="shared" si="1021"/>
        <v>CUST3278</v>
      </c>
      <c r="B3279" s="2" t="s">
        <v>3615</v>
      </c>
      <c r="C3279" s="4">
        <v>45800</v>
      </c>
      <c r="D3279" s="2" t="s">
        <v>466</v>
      </c>
      <c r="E3279" t="s">
        <v>5049</v>
      </c>
      <c r="F3279" s="2" t="s">
        <v>42</v>
      </c>
      <c r="G3279" s="2" t="s">
        <v>188</v>
      </c>
      <c r="H3279" s="2">
        <v>1</v>
      </c>
      <c r="I3279" s="19">
        <v>319.72000000000003</v>
      </c>
      <c r="J3279" s="2" t="s">
        <v>50</v>
      </c>
      <c r="K3279" s="2" t="s">
        <v>16</v>
      </c>
      <c r="L3279" s="31"/>
      <c r="M3279" s="18">
        <f t="shared" si="1022"/>
        <v>319.72000000000003</v>
      </c>
      <c r="T3279" t="str">
        <f t="shared" si="1023"/>
        <v>Completed</v>
      </c>
      <c r="U3279" t="str">
        <f t="shared" si="1024"/>
        <v>No</v>
      </c>
      <c r="V3279" t="str">
        <f t="shared" si="1025"/>
        <v>No</v>
      </c>
      <c r="X3279">
        <f t="shared" si="1026"/>
        <v>595</v>
      </c>
      <c r="Y3279">
        <f t="shared" si="1027"/>
        <v>444</v>
      </c>
      <c r="Z3279" s="18">
        <f t="shared" si="1028"/>
        <v>1098537.4901531704</v>
      </c>
      <c r="AA3279" s="18">
        <f t="shared" si="1029"/>
        <v>96724.388030634553</v>
      </c>
      <c r="AB3279" s="17">
        <f t="shared" si="1030"/>
        <v>3.9001122334455669</v>
      </c>
      <c r="AC3279" s="2" t="s">
        <v>188</v>
      </c>
      <c r="AD3279" s="2" t="s">
        <v>42</v>
      </c>
      <c r="AE3279" t="str">
        <f t="shared" si="1031"/>
        <v>Beauty</v>
      </c>
      <c r="AF3279" t="str">
        <f t="shared" si="1032"/>
        <v>Beauty</v>
      </c>
      <c r="AG3279" t="str" cm="1">
        <f t="array" ref="AG3279">INDEX(AD:AD,ROW())</f>
        <v>Beauty</v>
      </c>
      <c r="AH3279">
        <f t="shared" si="1040"/>
        <v>80</v>
      </c>
      <c r="AI3279" t="str">
        <f t="shared" si="1033"/>
        <v>Beauty</v>
      </c>
      <c r="AK3279">
        <f t="shared" si="1034"/>
        <v>2025</v>
      </c>
      <c r="AL3279">
        <f t="shared" si="1035"/>
        <v>5</v>
      </c>
      <c r="AM3279">
        <f t="shared" si="1036"/>
        <v>23</v>
      </c>
      <c r="AN3279">
        <f t="shared" si="1037"/>
        <v>6</v>
      </c>
      <c r="AO3279" t="str">
        <f t="shared" si="1038"/>
        <v>Weekday</v>
      </c>
      <c r="AR3279" s="20">
        <f t="shared" si="1039"/>
        <v>0</v>
      </c>
    </row>
    <row r="3280" spans="1:44" x14ac:dyDescent="0.35">
      <c r="A3280" t="str">
        <f t="shared" si="1021"/>
        <v>CUST3279</v>
      </c>
      <c r="B3280" s="2" t="s">
        <v>3616</v>
      </c>
      <c r="C3280" s="4">
        <v>45010</v>
      </c>
      <c r="D3280" s="2" t="s">
        <v>72</v>
      </c>
      <c r="E3280" t="s">
        <v>5051</v>
      </c>
      <c r="F3280" s="2" t="s">
        <v>42</v>
      </c>
      <c r="G3280" s="2" t="s">
        <v>5044</v>
      </c>
      <c r="H3280" s="2">
        <v>1</v>
      </c>
      <c r="I3280" s="19">
        <v>1316.88</v>
      </c>
      <c r="J3280" s="2" t="s">
        <v>15</v>
      </c>
      <c r="K3280" s="2" t="s">
        <v>16</v>
      </c>
      <c r="L3280" s="31"/>
      <c r="M3280" s="18">
        <f t="shared" si="1022"/>
        <v>1316.88</v>
      </c>
      <c r="T3280" t="str">
        <f t="shared" si="1023"/>
        <v>Completed</v>
      </c>
      <c r="U3280" t="str">
        <f t="shared" si="1024"/>
        <v>Yes</v>
      </c>
      <c r="V3280" t="str">
        <f t="shared" si="1025"/>
        <v>No</v>
      </c>
      <c r="X3280">
        <f t="shared" si="1026"/>
        <v>619</v>
      </c>
      <c r="Y3280">
        <f t="shared" si="1027"/>
        <v>468</v>
      </c>
      <c r="Z3280" s="18">
        <f t="shared" si="1028"/>
        <v>1098537.4901531704</v>
      </c>
      <c r="AA3280" s="18">
        <f t="shared" si="1029"/>
        <v>96724.388030634553</v>
      </c>
      <c r="AB3280" s="17">
        <f t="shared" si="1030"/>
        <v>3.9001122334455669</v>
      </c>
      <c r="AC3280" s="2" t="s">
        <v>5044</v>
      </c>
      <c r="AD3280" s="2" t="s">
        <v>42</v>
      </c>
      <c r="AE3280" t="str">
        <f t="shared" si="1031"/>
        <v>Beauty</v>
      </c>
      <c r="AF3280" t="str">
        <f t="shared" si="1032"/>
        <v>Beauty</v>
      </c>
      <c r="AG3280" t="str" cm="1">
        <f t="array" ref="AG3280">INDEX(AD:AD,ROW())</f>
        <v>Beauty</v>
      </c>
      <c r="AH3280">
        <f t="shared" si="1040"/>
        <v>64</v>
      </c>
      <c r="AI3280" t="str">
        <f t="shared" si="1033"/>
        <v>Beauty</v>
      </c>
      <c r="AK3280">
        <f t="shared" si="1034"/>
        <v>2023</v>
      </c>
      <c r="AL3280">
        <f t="shared" si="1035"/>
        <v>3</v>
      </c>
      <c r="AM3280">
        <f t="shared" si="1036"/>
        <v>25</v>
      </c>
      <c r="AN3280">
        <f t="shared" si="1037"/>
        <v>7</v>
      </c>
      <c r="AO3280" t="str">
        <f t="shared" si="1038"/>
        <v>Weekend</v>
      </c>
      <c r="AR3280" s="20">
        <f t="shared" si="1039"/>
        <v>0</v>
      </c>
    </row>
    <row r="3281" spans="1:44" x14ac:dyDescent="0.35">
      <c r="A3281" t="str">
        <f t="shared" si="1021"/>
        <v>CUST3280</v>
      </c>
      <c r="B3281" s="2" t="s">
        <v>3617</v>
      </c>
      <c r="C3281" s="4">
        <v>45616</v>
      </c>
      <c r="D3281" s="2" t="s">
        <v>2079</v>
      </c>
      <c r="E3281" t="s">
        <v>5052</v>
      </c>
      <c r="F3281" s="2" t="s">
        <v>42</v>
      </c>
      <c r="G3281" s="2" t="s">
        <v>170</v>
      </c>
      <c r="H3281" s="2">
        <v>3</v>
      </c>
      <c r="I3281" s="19">
        <v>307.32</v>
      </c>
      <c r="J3281" s="2" t="s">
        <v>50</v>
      </c>
      <c r="K3281" s="2" t="s">
        <v>16</v>
      </c>
      <c r="L3281" s="2">
        <v>4</v>
      </c>
      <c r="M3281" s="18">
        <f t="shared" si="1022"/>
        <v>921.96</v>
      </c>
      <c r="T3281" t="str">
        <f t="shared" si="1023"/>
        <v>Completed</v>
      </c>
      <c r="U3281" t="str">
        <f t="shared" si="1024"/>
        <v>No</v>
      </c>
      <c r="V3281" t="str">
        <f t="shared" si="1025"/>
        <v>No</v>
      </c>
      <c r="X3281">
        <f t="shared" si="1026"/>
        <v>573</v>
      </c>
      <c r="Y3281">
        <f t="shared" si="1027"/>
        <v>450</v>
      </c>
      <c r="Z3281" s="18">
        <f t="shared" si="1028"/>
        <v>1098537.4901531704</v>
      </c>
      <c r="AA3281" s="18">
        <f t="shared" si="1029"/>
        <v>96724.388030634553</v>
      </c>
      <c r="AB3281" s="17">
        <f t="shared" si="1030"/>
        <v>3.9001122334455669</v>
      </c>
      <c r="AC3281" s="2" t="s">
        <v>170</v>
      </c>
      <c r="AD3281" s="2" t="s">
        <v>42</v>
      </c>
      <c r="AE3281" t="str">
        <f t="shared" si="1031"/>
        <v>Beauty</v>
      </c>
      <c r="AF3281" t="str">
        <f t="shared" si="1032"/>
        <v>Beauty</v>
      </c>
      <c r="AG3281" t="str" cm="1">
        <f t="array" ref="AG3281">INDEX(AD:AD,ROW())</f>
        <v>Beauty</v>
      </c>
      <c r="AH3281">
        <f t="shared" si="1040"/>
        <v>70</v>
      </c>
      <c r="AI3281" t="str">
        <f t="shared" si="1033"/>
        <v>Beauty</v>
      </c>
      <c r="AK3281">
        <f t="shared" si="1034"/>
        <v>2024</v>
      </c>
      <c r="AL3281">
        <f t="shared" si="1035"/>
        <v>11</v>
      </c>
      <c r="AM3281">
        <f t="shared" si="1036"/>
        <v>20</v>
      </c>
      <c r="AN3281">
        <f t="shared" si="1037"/>
        <v>4</v>
      </c>
      <c r="AO3281" t="str">
        <f t="shared" si="1038"/>
        <v>Weekday</v>
      </c>
      <c r="AR3281" s="20">
        <f t="shared" si="1039"/>
        <v>0</v>
      </c>
    </row>
    <row r="3282" spans="1:44" x14ac:dyDescent="0.35">
      <c r="A3282" t="str">
        <f t="shared" si="1021"/>
        <v>CUST3281</v>
      </c>
      <c r="B3282" s="2" t="s">
        <v>3618</v>
      </c>
      <c r="C3282" s="4">
        <v>45486</v>
      </c>
      <c r="D3282" s="2" t="s">
        <v>174</v>
      </c>
      <c r="E3282" t="s">
        <v>5050</v>
      </c>
      <c r="F3282" s="2" t="s">
        <v>19</v>
      </c>
      <c r="G3282" s="2" t="s">
        <v>60</v>
      </c>
      <c r="H3282" s="2">
        <v>1</v>
      </c>
      <c r="I3282" s="19">
        <v>3335.01</v>
      </c>
      <c r="J3282" s="2" t="s">
        <v>5047</v>
      </c>
      <c r="K3282" s="2" t="s">
        <v>16</v>
      </c>
      <c r="L3282" s="2">
        <v>4</v>
      </c>
      <c r="M3282" s="18">
        <f t="shared" si="1022"/>
        <v>3335.01</v>
      </c>
      <c r="T3282" t="str">
        <f t="shared" si="1023"/>
        <v>Completed</v>
      </c>
      <c r="U3282" t="str">
        <f t="shared" si="1024"/>
        <v>Yes</v>
      </c>
      <c r="V3282" t="str">
        <f t="shared" si="1025"/>
        <v>No</v>
      </c>
      <c r="X3282">
        <f t="shared" si="1026"/>
        <v>589</v>
      </c>
      <c r="Y3282">
        <f t="shared" si="1027"/>
        <v>426</v>
      </c>
      <c r="Z3282" s="18">
        <f t="shared" si="1028"/>
        <v>2759712.3299794244</v>
      </c>
      <c r="AA3282" s="18">
        <f t="shared" si="1029"/>
        <v>330643.50635802455</v>
      </c>
      <c r="AB3282" s="17">
        <f t="shared" si="1030"/>
        <v>3.8641711229946525</v>
      </c>
      <c r="AC3282" s="2" t="s">
        <v>60</v>
      </c>
      <c r="AD3282" s="2" t="s">
        <v>19</v>
      </c>
      <c r="AE3282" t="str">
        <f t="shared" si="1031"/>
        <v>Electronics</v>
      </c>
      <c r="AF3282" t="str">
        <f t="shared" si="1032"/>
        <v>Electronics</v>
      </c>
      <c r="AG3282" t="str" cm="1">
        <f t="array" ref="AG3282">INDEX(AD:AD,ROW())</f>
        <v>Electronics</v>
      </c>
      <c r="AH3282">
        <f t="shared" si="1040"/>
        <v>17</v>
      </c>
      <c r="AI3282" t="str">
        <f t="shared" si="1033"/>
        <v>Electronics</v>
      </c>
      <c r="AK3282">
        <f t="shared" si="1034"/>
        <v>2024</v>
      </c>
      <c r="AL3282">
        <f t="shared" si="1035"/>
        <v>7</v>
      </c>
      <c r="AM3282">
        <f t="shared" si="1036"/>
        <v>13</v>
      </c>
      <c r="AN3282">
        <f t="shared" si="1037"/>
        <v>7</v>
      </c>
      <c r="AO3282" t="str">
        <f t="shared" si="1038"/>
        <v>Weekend</v>
      </c>
      <c r="AR3282" s="20">
        <f t="shared" si="1039"/>
        <v>0</v>
      </c>
    </row>
    <row r="3283" spans="1:44" x14ac:dyDescent="0.35">
      <c r="A3283" t="str">
        <f t="shared" si="1021"/>
        <v>CUST3282</v>
      </c>
      <c r="B3283" s="2" t="s">
        <v>3619</v>
      </c>
      <c r="C3283" s="4">
        <v>45357</v>
      </c>
      <c r="D3283" s="2" t="s">
        <v>469</v>
      </c>
      <c r="E3283" t="s">
        <v>5054</v>
      </c>
      <c r="F3283" s="2" t="s">
        <v>23</v>
      </c>
      <c r="G3283" s="2" t="s">
        <v>75</v>
      </c>
      <c r="H3283" s="2">
        <v>1</v>
      </c>
      <c r="I3283" s="19">
        <v>741.69</v>
      </c>
      <c r="J3283" s="2" t="s">
        <v>15</v>
      </c>
      <c r="K3283" s="2" t="s">
        <v>31</v>
      </c>
      <c r="L3283" s="2">
        <v>4</v>
      </c>
      <c r="M3283" s="18">
        <f t="shared" si="1022"/>
        <v>741.69</v>
      </c>
      <c r="T3283" t="str">
        <f t="shared" si="1023"/>
        <v>Pending</v>
      </c>
      <c r="U3283" t="str">
        <f t="shared" si="1024"/>
        <v>No</v>
      </c>
      <c r="V3283" t="str">
        <f t="shared" si="1025"/>
        <v>Yes</v>
      </c>
      <c r="X3283">
        <f t="shared" si="1026"/>
        <v>558</v>
      </c>
      <c r="Y3283">
        <f t="shared" si="1027"/>
        <v>430</v>
      </c>
      <c r="Z3283" s="18">
        <f t="shared" si="1028"/>
        <v>594714.6477588166</v>
      </c>
      <c r="AA3283" s="18">
        <f t="shared" si="1029"/>
        <v>60882.938065984097</v>
      </c>
      <c r="AB3283" s="17">
        <f t="shared" si="1030"/>
        <v>3.804733727810651</v>
      </c>
      <c r="AC3283" s="2" t="s">
        <v>75</v>
      </c>
      <c r="AD3283" s="2" t="s">
        <v>23</v>
      </c>
      <c r="AE3283" t="str">
        <f t="shared" si="1031"/>
        <v>Books</v>
      </c>
      <c r="AF3283" t="str">
        <f t="shared" si="1032"/>
        <v>Books</v>
      </c>
      <c r="AG3283" t="str" cm="1">
        <f t="array" ref="AG3283">INDEX(AD:AD,ROW())</f>
        <v>Books</v>
      </c>
      <c r="AH3283">
        <f t="shared" si="1040"/>
        <v>23</v>
      </c>
      <c r="AI3283" t="str">
        <f t="shared" si="1033"/>
        <v>Books</v>
      </c>
      <c r="AK3283">
        <f t="shared" si="1034"/>
        <v>2024</v>
      </c>
      <c r="AL3283">
        <f t="shared" si="1035"/>
        <v>3</v>
      </c>
      <c r="AM3283">
        <f t="shared" si="1036"/>
        <v>6</v>
      </c>
      <c r="AN3283">
        <f t="shared" si="1037"/>
        <v>4</v>
      </c>
      <c r="AO3283" t="str">
        <f t="shared" si="1038"/>
        <v>Weekday</v>
      </c>
      <c r="AR3283" s="20">
        <f t="shared" si="1039"/>
        <v>0</v>
      </c>
    </row>
    <row r="3284" spans="1:44" x14ac:dyDescent="0.35">
      <c r="A3284" t="str">
        <f t="shared" si="1021"/>
        <v>CUST3283</v>
      </c>
      <c r="B3284" s="2" t="s">
        <v>3620</v>
      </c>
      <c r="C3284" s="4">
        <v>45601</v>
      </c>
      <c r="D3284" s="2" t="s">
        <v>649</v>
      </c>
      <c r="E3284" t="s">
        <v>5053</v>
      </c>
      <c r="F3284" s="2" t="s">
        <v>29</v>
      </c>
      <c r="G3284" s="2" t="s">
        <v>121</v>
      </c>
      <c r="H3284" s="2">
        <v>2</v>
      </c>
      <c r="I3284" s="19">
        <v>983.52</v>
      </c>
      <c r="J3284" s="2" t="s">
        <v>5046</v>
      </c>
      <c r="K3284" s="2" t="s">
        <v>16</v>
      </c>
      <c r="L3284" s="2">
        <v>4</v>
      </c>
      <c r="M3284" s="18">
        <f t="shared" si="1022"/>
        <v>1967.04</v>
      </c>
      <c r="T3284" t="str">
        <f t="shared" si="1023"/>
        <v>Completed</v>
      </c>
      <c r="U3284" t="str">
        <f t="shared" si="1024"/>
        <v>Yes</v>
      </c>
      <c r="V3284" t="str">
        <f t="shared" si="1025"/>
        <v>No</v>
      </c>
      <c r="X3284">
        <f t="shared" si="1026"/>
        <v>559</v>
      </c>
      <c r="Y3284">
        <f t="shared" si="1027"/>
        <v>408</v>
      </c>
      <c r="Z3284" s="18">
        <f t="shared" si="1028"/>
        <v>1892867.2841657216</v>
      </c>
      <c r="AA3284" s="18">
        <f t="shared" si="1029"/>
        <v>199432.98236095349</v>
      </c>
      <c r="AB3284" s="17">
        <f t="shared" si="1030"/>
        <v>3.8949824970828471</v>
      </c>
      <c r="AC3284" s="2" t="s">
        <v>121</v>
      </c>
      <c r="AD3284" s="2" t="s">
        <v>29</v>
      </c>
      <c r="AE3284" t="str">
        <f t="shared" si="1031"/>
        <v>Fashion</v>
      </c>
      <c r="AF3284" t="str">
        <f t="shared" si="1032"/>
        <v>Fashion</v>
      </c>
      <c r="AG3284" t="str" cm="1">
        <f t="array" ref="AG3284">INDEX(AD:AD,ROW())</f>
        <v>Fashion</v>
      </c>
      <c r="AH3284">
        <f t="shared" si="1040"/>
        <v>45</v>
      </c>
      <c r="AI3284" t="str">
        <f t="shared" si="1033"/>
        <v>Fashion</v>
      </c>
      <c r="AK3284">
        <f t="shared" si="1034"/>
        <v>2024</v>
      </c>
      <c r="AL3284">
        <f t="shared" si="1035"/>
        <v>11</v>
      </c>
      <c r="AM3284">
        <f t="shared" si="1036"/>
        <v>5</v>
      </c>
      <c r="AN3284">
        <f t="shared" si="1037"/>
        <v>3</v>
      </c>
      <c r="AO3284" t="str">
        <f t="shared" si="1038"/>
        <v>Weekday</v>
      </c>
      <c r="AR3284" s="20">
        <f t="shared" si="1039"/>
        <v>0</v>
      </c>
    </row>
    <row r="3285" spans="1:44" x14ac:dyDescent="0.35">
      <c r="A3285" t="str">
        <f t="shared" si="1021"/>
        <v>CUST3284</v>
      </c>
      <c r="B3285" s="2" t="s">
        <v>3621</v>
      </c>
      <c r="C3285" s="4">
        <v>45642</v>
      </c>
      <c r="D3285" s="2" t="s">
        <v>437</v>
      </c>
      <c r="E3285" t="s">
        <v>5049</v>
      </c>
      <c r="F3285" s="2" t="s">
        <v>42</v>
      </c>
      <c r="G3285" s="2" t="s">
        <v>5042</v>
      </c>
      <c r="H3285" s="2">
        <v>3</v>
      </c>
      <c r="I3285" s="19">
        <v>1396.89</v>
      </c>
      <c r="J3285" s="2" t="s">
        <v>15</v>
      </c>
      <c r="K3285" s="2" t="s">
        <v>76</v>
      </c>
      <c r="L3285" s="2">
        <v>4</v>
      </c>
      <c r="M3285" s="18">
        <f t="shared" si="1022"/>
        <v>4190.67</v>
      </c>
      <c r="T3285" t="str">
        <f t="shared" si="1023"/>
        <v>Completed</v>
      </c>
      <c r="U3285" t="str">
        <f t="shared" si="1024"/>
        <v>No</v>
      </c>
      <c r="V3285" t="str">
        <f t="shared" si="1025"/>
        <v>No</v>
      </c>
      <c r="X3285">
        <f t="shared" si="1026"/>
        <v>595</v>
      </c>
      <c r="Y3285">
        <f t="shared" si="1027"/>
        <v>444</v>
      </c>
      <c r="Z3285" s="18">
        <f t="shared" si="1028"/>
        <v>1098537.4901531704</v>
      </c>
      <c r="AA3285" s="18">
        <f t="shared" si="1029"/>
        <v>96724.388030634553</v>
      </c>
      <c r="AB3285" s="17">
        <f t="shared" si="1030"/>
        <v>3.9001122334455669</v>
      </c>
      <c r="AC3285" s="2" t="s">
        <v>5042</v>
      </c>
      <c r="AD3285" s="2" t="s">
        <v>42</v>
      </c>
      <c r="AE3285" t="str">
        <f t="shared" si="1031"/>
        <v>Beauty</v>
      </c>
      <c r="AF3285" t="str">
        <f t="shared" si="1032"/>
        <v>Beauty</v>
      </c>
      <c r="AG3285" t="str" cm="1">
        <f t="array" ref="AG3285">INDEX(AD:AD,ROW())</f>
        <v>Beauty</v>
      </c>
      <c r="AH3285">
        <f t="shared" si="1040"/>
        <v>18</v>
      </c>
      <c r="AI3285" t="str">
        <f t="shared" si="1033"/>
        <v>Beauty</v>
      </c>
      <c r="AK3285">
        <f t="shared" si="1034"/>
        <v>2024</v>
      </c>
      <c r="AL3285">
        <f t="shared" si="1035"/>
        <v>12</v>
      </c>
      <c r="AM3285">
        <f t="shared" si="1036"/>
        <v>16</v>
      </c>
      <c r="AN3285">
        <f t="shared" si="1037"/>
        <v>2</v>
      </c>
      <c r="AO3285" t="str">
        <f t="shared" si="1038"/>
        <v>Weekday</v>
      </c>
      <c r="AR3285" s="20">
        <f t="shared" si="1039"/>
        <v>1</v>
      </c>
    </row>
    <row r="3286" spans="1:44" x14ac:dyDescent="0.35">
      <c r="A3286" t="str">
        <f t="shared" si="1021"/>
        <v>CUST3285</v>
      </c>
      <c r="B3286" s="2" t="s">
        <v>3622</v>
      </c>
      <c r="C3286" s="4">
        <v>45779</v>
      </c>
      <c r="D3286" s="2" t="s">
        <v>110</v>
      </c>
      <c r="E3286" t="s">
        <v>5052</v>
      </c>
      <c r="F3286" s="2" t="s">
        <v>13</v>
      </c>
      <c r="G3286" s="2" t="s">
        <v>95</v>
      </c>
      <c r="H3286" s="2">
        <v>1</v>
      </c>
      <c r="I3286" s="19">
        <v>405.11</v>
      </c>
      <c r="J3286" s="2" t="s">
        <v>15</v>
      </c>
      <c r="K3286" s="2" t="s">
        <v>16</v>
      </c>
      <c r="L3286" s="2">
        <v>4</v>
      </c>
      <c r="M3286" s="18">
        <f t="shared" si="1022"/>
        <v>405.11</v>
      </c>
      <c r="T3286" t="str">
        <f t="shared" si="1023"/>
        <v>Completed</v>
      </c>
      <c r="U3286" t="str">
        <f t="shared" si="1024"/>
        <v>No</v>
      </c>
      <c r="V3286" t="str">
        <f t="shared" si="1025"/>
        <v>No</v>
      </c>
      <c r="X3286">
        <f t="shared" si="1026"/>
        <v>573</v>
      </c>
      <c r="Y3286">
        <f t="shared" si="1027"/>
        <v>450</v>
      </c>
      <c r="Z3286" s="18">
        <f t="shared" si="1028"/>
        <v>1463424.4009529033</v>
      </c>
      <c r="AA3286" s="18">
        <f t="shared" si="1029"/>
        <v>118285.78776560788</v>
      </c>
      <c r="AB3286" s="17">
        <f t="shared" si="1030"/>
        <v>3.8140589569160999</v>
      </c>
      <c r="AC3286" s="2" t="s">
        <v>95</v>
      </c>
      <c r="AD3286" s="2" t="s">
        <v>13</v>
      </c>
      <c r="AE3286" t="str">
        <f t="shared" si="1031"/>
        <v>Home &amp; Kitchen</v>
      </c>
      <c r="AF3286" t="str">
        <f t="shared" si="1032"/>
        <v>Home &amp; Kitchen</v>
      </c>
      <c r="AG3286" t="str" cm="1">
        <f t="array" ref="AG3286">INDEX(AD:AD,ROW())</f>
        <v>Home &amp; Kitchen</v>
      </c>
      <c r="AH3286">
        <f t="shared" si="1040"/>
        <v>32</v>
      </c>
      <c r="AI3286" t="str">
        <f t="shared" si="1033"/>
        <v>Home &amp; Kitchen</v>
      </c>
      <c r="AK3286">
        <f t="shared" si="1034"/>
        <v>2025</v>
      </c>
      <c r="AL3286">
        <f t="shared" si="1035"/>
        <v>5</v>
      </c>
      <c r="AM3286">
        <f t="shared" si="1036"/>
        <v>2</v>
      </c>
      <c r="AN3286">
        <f t="shared" si="1037"/>
        <v>6</v>
      </c>
      <c r="AO3286" t="str">
        <f t="shared" si="1038"/>
        <v>Weekday</v>
      </c>
      <c r="AR3286" s="20">
        <f t="shared" si="1039"/>
        <v>0</v>
      </c>
    </row>
    <row r="3287" spans="1:44" x14ac:dyDescent="0.35">
      <c r="A3287" t="str">
        <f t="shared" si="1021"/>
        <v>CUST3286</v>
      </c>
      <c r="B3287" s="2" t="s">
        <v>3623</v>
      </c>
      <c r="C3287" s="4">
        <v>45653</v>
      </c>
      <c r="D3287" s="2" t="s">
        <v>856</v>
      </c>
      <c r="E3287" t="s">
        <v>5048</v>
      </c>
      <c r="F3287" s="2" t="s">
        <v>29</v>
      </c>
      <c r="G3287" s="2" t="s">
        <v>138</v>
      </c>
      <c r="H3287" s="2">
        <v>1</v>
      </c>
      <c r="I3287" s="19">
        <v>670.59</v>
      </c>
      <c r="J3287" s="2" t="s">
        <v>50</v>
      </c>
      <c r="K3287" s="2" t="s">
        <v>16</v>
      </c>
      <c r="L3287" s="2">
        <v>4</v>
      </c>
      <c r="M3287" s="18">
        <f t="shared" si="1022"/>
        <v>670.59</v>
      </c>
      <c r="T3287" t="str">
        <f t="shared" si="1023"/>
        <v>Completed</v>
      </c>
      <c r="U3287" t="str">
        <f t="shared" si="1024"/>
        <v>No</v>
      </c>
      <c r="V3287" t="str">
        <f t="shared" si="1025"/>
        <v>No</v>
      </c>
      <c r="X3287">
        <f t="shared" si="1026"/>
        <v>590</v>
      </c>
      <c r="Y3287">
        <f t="shared" si="1027"/>
        <v>451</v>
      </c>
      <c r="Z3287" s="18">
        <f t="shared" si="1028"/>
        <v>1892867.2841657216</v>
      </c>
      <c r="AA3287" s="18">
        <f t="shared" si="1029"/>
        <v>199432.98236095349</v>
      </c>
      <c r="AB3287" s="17">
        <f t="shared" si="1030"/>
        <v>3.8949824970828471</v>
      </c>
      <c r="AC3287" s="2" t="s">
        <v>138</v>
      </c>
      <c r="AD3287" s="2" t="s">
        <v>29</v>
      </c>
      <c r="AE3287" t="str">
        <f t="shared" si="1031"/>
        <v>Fashion</v>
      </c>
      <c r="AF3287" t="str">
        <f t="shared" si="1032"/>
        <v>Fashion</v>
      </c>
      <c r="AG3287" t="str" cm="1">
        <f t="array" ref="AG3287">INDEX(AD:AD,ROW())</f>
        <v>Fashion</v>
      </c>
      <c r="AH3287">
        <f t="shared" si="1040"/>
        <v>53</v>
      </c>
      <c r="AI3287" t="str">
        <f t="shared" si="1033"/>
        <v>Fashion</v>
      </c>
      <c r="AK3287">
        <f t="shared" si="1034"/>
        <v>2024</v>
      </c>
      <c r="AL3287">
        <f t="shared" si="1035"/>
        <v>12</v>
      </c>
      <c r="AM3287">
        <f t="shared" si="1036"/>
        <v>27</v>
      </c>
      <c r="AN3287">
        <f t="shared" si="1037"/>
        <v>6</v>
      </c>
      <c r="AO3287" t="str">
        <f t="shared" si="1038"/>
        <v>Weekday</v>
      </c>
      <c r="AR3287" s="20">
        <f t="shared" si="1039"/>
        <v>0</v>
      </c>
    </row>
    <row r="3288" spans="1:44" x14ac:dyDescent="0.35">
      <c r="A3288" t="str">
        <f t="shared" si="1021"/>
        <v>CUST3287</v>
      </c>
      <c r="B3288" s="2" t="s">
        <v>3624</v>
      </c>
      <c r="C3288" s="4">
        <v>45150</v>
      </c>
      <c r="D3288" s="2" t="s">
        <v>12</v>
      </c>
      <c r="E3288" t="s">
        <v>5049</v>
      </c>
      <c r="F3288" s="2" t="s">
        <v>19</v>
      </c>
      <c r="G3288" s="2" t="s">
        <v>5040</v>
      </c>
      <c r="H3288" s="2">
        <v>1</v>
      </c>
      <c r="I3288" s="19">
        <v>923.04</v>
      </c>
      <c r="J3288" s="2" t="s">
        <v>20</v>
      </c>
      <c r="K3288" s="2" t="s">
        <v>16</v>
      </c>
      <c r="L3288" s="2">
        <v>4</v>
      </c>
      <c r="M3288" s="18">
        <f t="shared" si="1022"/>
        <v>923.04</v>
      </c>
      <c r="T3288" t="str">
        <f t="shared" si="1023"/>
        <v>Completed</v>
      </c>
      <c r="U3288" t="str">
        <f t="shared" si="1024"/>
        <v>No</v>
      </c>
      <c r="V3288" t="str">
        <f t="shared" si="1025"/>
        <v>No</v>
      </c>
      <c r="X3288">
        <f t="shared" si="1026"/>
        <v>595</v>
      </c>
      <c r="Y3288">
        <f t="shared" si="1027"/>
        <v>444</v>
      </c>
      <c r="Z3288" s="18">
        <f t="shared" si="1028"/>
        <v>2759712.3299794244</v>
      </c>
      <c r="AA3288" s="18">
        <f t="shared" si="1029"/>
        <v>330643.50635802455</v>
      </c>
      <c r="AB3288" s="17">
        <f t="shared" si="1030"/>
        <v>3.8641711229946525</v>
      </c>
      <c r="AC3288" s="2" t="s">
        <v>5040</v>
      </c>
      <c r="AD3288" s="2" t="s">
        <v>19</v>
      </c>
      <c r="AE3288" t="str">
        <f t="shared" si="1031"/>
        <v>Electronics</v>
      </c>
      <c r="AF3288" t="str">
        <f t="shared" si="1032"/>
        <v>Electronics</v>
      </c>
      <c r="AG3288" t="str" cm="1">
        <f t="array" ref="AG3288">INDEX(AD:AD,ROW())</f>
        <v>Electronics</v>
      </c>
      <c r="AH3288">
        <f t="shared" si="1040"/>
        <v>13</v>
      </c>
      <c r="AI3288" t="str">
        <f t="shared" si="1033"/>
        <v>Electronics</v>
      </c>
      <c r="AK3288">
        <f t="shared" si="1034"/>
        <v>2023</v>
      </c>
      <c r="AL3288">
        <f t="shared" si="1035"/>
        <v>8</v>
      </c>
      <c r="AM3288">
        <f t="shared" si="1036"/>
        <v>12</v>
      </c>
      <c r="AN3288">
        <f t="shared" si="1037"/>
        <v>7</v>
      </c>
      <c r="AO3288" t="str">
        <f t="shared" si="1038"/>
        <v>Weekend</v>
      </c>
      <c r="AR3288" s="20">
        <f t="shared" si="1039"/>
        <v>0</v>
      </c>
    </row>
    <row r="3289" spans="1:44" x14ac:dyDescent="0.35">
      <c r="A3289" t="str">
        <f t="shared" si="1021"/>
        <v>CUST3288</v>
      </c>
      <c r="B3289" s="2" t="s">
        <v>3625</v>
      </c>
      <c r="C3289" s="4">
        <v>45647</v>
      </c>
      <c r="D3289" s="2" t="s">
        <v>256</v>
      </c>
      <c r="E3289" t="s">
        <v>5052</v>
      </c>
      <c r="F3289" s="2" t="s">
        <v>23</v>
      </c>
      <c r="G3289" s="2" t="s">
        <v>75</v>
      </c>
      <c r="H3289" s="2">
        <v>1</v>
      </c>
      <c r="I3289" s="19">
        <v>622.23</v>
      </c>
      <c r="J3289" s="2" t="s">
        <v>50</v>
      </c>
      <c r="K3289" s="2" t="s">
        <v>16</v>
      </c>
      <c r="L3289" s="2">
        <v>5</v>
      </c>
      <c r="M3289" s="18">
        <f t="shared" si="1022"/>
        <v>622.23</v>
      </c>
      <c r="T3289" t="str">
        <f t="shared" si="1023"/>
        <v>Completed</v>
      </c>
      <c r="U3289" t="str">
        <f t="shared" si="1024"/>
        <v>No</v>
      </c>
      <c r="V3289" t="str">
        <f t="shared" si="1025"/>
        <v>No</v>
      </c>
      <c r="X3289">
        <f t="shared" si="1026"/>
        <v>573</v>
      </c>
      <c r="Y3289">
        <f t="shared" si="1027"/>
        <v>450</v>
      </c>
      <c r="Z3289" s="18">
        <f t="shared" si="1028"/>
        <v>594714.6477588166</v>
      </c>
      <c r="AA3289" s="18">
        <f t="shared" si="1029"/>
        <v>60882.938065984097</v>
      </c>
      <c r="AB3289" s="17">
        <f t="shared" si="1030"/>
        <v>3.804733727810651</v>
      </c>
      <c r="AC3289" s="2" t="s">
        <v>75</v>
      </c>
      <c r="AD3289" s="2" t="s">
        <v>23</v>
      </c>
      <c r="AE3289" t="str">
        <f t="shared" si="1031"/>
        <v>Books</v>
      </c>
      <c r="AF3289" t="str">
        <f t="shared" si="1032"/>
        <v>Books</v>
      </c>
      <c r="AG3289" t="str" cm="1">
        <f t="array" ref="AG3289">INDEX(AD:AD,ROW())</f>
        <v>Books</v>
      </c>
      <c r="AH3289">
        <f t="shared" si="1040"/>
        <v>23</v>
      </c>
      <c r="AI3289" t="str">
        <f t="shared" si="1033"/>
        <v>Books</v>
      </c>
      <c r="AK3289">
        <f t="shared" si="1034"/>
        <v>2024</v>
      </c>
      <c r="AL3289">
        <f t="shared" si="1035"/>
        <v>12</v>
      </c>
      <c r="AM3289">
        <f t="shared" si="1036"/>
        <v>21</v>
      </c>
      <c r="AN3289">
        <f t="shared" si="1037"/>
        <v>7</v>
      </c>
      <c r="AO3289" t="str">
        <f t="shared" si="1038"/>
        <v>Weekend</v>
      </c>
      <c r="AR3289" s="20">
        <f t="shared" si="1039"/>
        <v>0</v>
      </c>
    </row>
    <row r="3290" spans="1:44" x14ac:dyDescent="0.35">
      <c r="A3290" t="str">
        <f t="shared" si="1021"/>
        <v>CUST3289</v>
      </c>
      <c r="B3290" s="2" t="s">
        <v>3626</v>
      </c>
      <c r="C3290" s="4">
        <v>45735</v>
      </c>
      <c r="D3290" s="2" t="s">
        <v>577</v>
      </c>
      <c r="E3290" t="s">
        <v>5054</v>
      </c>
      <c r="F3290" s="2" t="s">
        <v>13</v>
      </c>
      <c r="G3290" s="2" t="s">
        <v>14</v>
      </c>
      <c r="H3290" s="2">
        <v>2</v>
      </c>
      <c r="I3290" s="19">
        <v>1850.13</v>
      </c>
      <c r="J3290" s="2" t="s">
        <v>20</v>
      </c>
      <c r="K3290" s="2" t="s">
        <v>16</v>
      </c>
      <c r="L3290" s="2">
        <v>4</v>
      </c>
      <c r="M3290" s="18">
        <f t="shared" si="1022"/>
        <v>3700.26</v>
      </c>
      <c r="T3290" t="str">
        <f t="shared" si="1023"/>
        <v>Completed</v>
      </c>
      <c r="U3290" t="str">
        <f t="shared" si="1024"/>
        <v>Yes</v>
      </c>
      <c r="V3290" t="str">
        <f t="shared" si="1025"/>
        <v>No</v>
      </c>
      <c r="X3290">
        <f t="shared" si="1026"/>
        <v>558</v>
      </c>
      <c r="Y3290">
        <f t="shared" si="1027"/>
        <v>430</v>
      </c>
      <c r="Z3290" s="18">
        <f t="shared" si="1028"/>
        <v>1463424.4009529033</v>
      </c>
      <c r="AA3290" s="18">
        <f t="shared" si="1029"/>
        <v>118285.78776560788</v>
      </c>
      <c r="AB3290" s="17">
        <f t="shared" si="1030"/>
        <v>3.8140589569160999</v>
      </c>
      <c r="AC3290" s="2" t="s">
        <v>14</v>
      </c>
      <c r="AD3290" s="2" t="s">
        <v>13</v>
      </c>
      <c r="AE3290" t="str">
        <f t="shared" si="1031"/>
        <v>Home &amp; Kitchen</v>
      </c>
      <c r="AF3290" t="str">
        <f t="shared" si="1032"/>
        <v>Home &amp; Kitchen</v>
      </c>
      <c r="AG3290" t="str" cm="1">
        <f t="array" ref="AG3290">INDEX(AD:AD,ROW())</f>
        <v>Home &amp; Kitchen</v>
      </c>
      <c r="AH3290">
        <f t="shared" si="1040"/>
        <v>2</v>
      </c>
      <c r="AI3290" t="str">
        <f t="shared" si="1033"/>
        <v>Home &amp; Kitchen</v>
      </c>
      <c r="AK3290">
        <f t="shared" si="1034"/>
        <v>2025</v>
      </c>
      <c r="AL3290">
        <f t="shared" si="1035"/>
        <v>3</v>
      </c>
      <c r="AM3290">
        <f t="shared" si="1036"/>
        <v>19</v>
      </c>
      <c r="AN3290">
        <f t="shared" si="1037"/>
        <v>4</v>
      </c>
      <c r="AO3290" t="str">
        <f t="shared" si="1038"/>
        <v>Weekday</v>
      </c>
      <c r="AR3290" s="20">
        <f t="shared" si="1039"/>
        <v>0</v>
      </c>
    </row>
    <row r="3291" spans="1:44" x14ac:dyDescent="0.35">
      <c r="A3291" t="str">
        <f t="shared" si="1021"/>
        <v>CUST3290</v>
      </c>
      <c r="B3291" s="2" t="s">
        <v>3627</v>
      </c>
      <c r="C3291" s="4">
        <v>45570</v>
      </c>
      <c r="D3291" s="2" t="s">
        <v>1259</v>
      </c>
      <c r="E3291" t="s">
        <v>5050</v>
      </c>
      <c r="F3291" s="2" t="s">
        <v>42</v>
      </c>
      <c r="G3291" s="2" t="s">
        <v>170</v>
      </c>
      <c r="H3291" s="2">
        <v>1</v>
      </c>
      <c r="I3291" s="19">
        <v>1152.93</v>
      </c>
      <c r="J3291" s="2" t="s">
        <v>5046</v>
      </c>
      <c r="K3291" s="2" t="s">
        <v>16</v>
      </c>
      <c r="L3291" s="2">
        <v>3</v>
      </c>
      <c r="M3291" s="18">
        <f t="shared" si="1022"/>
        <v>1152.93</v>
      </c>
      <c r="T3291" t="str">
        <f t="shared" si="1023"/>
        <v>Completed</v>
      </c>
      <c r="U3291" t="str">
        <f t="shared" si="1024"/>
        <v>Yes</v>
      </c>
      <c r="V3291" t="str">
        <f t="shared" si="1025"/>
        <v>No</v>
      </c>
      <c r="X3291">
        <f t="shared" si="1026"/>
        <v>589</v>
      </c>
      <c r="Y3291">
        <f t="shared" si="1027"/>
        <v>426</v>
      </c>
      <c r="Z3291" s="18">
        <f t="shared" si="1028"/>
        <v>1098537.4901531704</v>
      </c>
      <c r="AA3291" s="18">
        <f t="shared" si="1029"/>
        <v>96724.388030634553</v>
      </c>
      <c r="AB3291" s="17">
        <f t="shared" si="1030"/>
        <v>3.9001122334455669</v>
      </c>
      <c r="AC3291" s="2" t="s">
        <v>170</v>
      </c>
      <c r="AD3291" s="2" t="s">
        <v>42</v>
      </c>
      <c r="AE3291" t="str">
        <f t="shared" si="1031"/>
        <v>Beauty</v>
      </c>
      <c r="AF3291" t="str">
        <f t="shared" si="1032"/>
        <v>Beauty</v>
      </c>
      <c r="AG3291" t="str" cm="1">
        <f t="array" ref="AG3291">INDEX(AD:AD,ROW())</f>
        <v>Beauty</v>
      </c>
      <c r="AH3291">
        <f t="shared" si="1040"/>
        <v>70</v>
      </c>
      <c r="AI3291" t="str">
        <f t="shared" si="1033"/>
        <v>Beauty</v>
      </c>
      <c r="AK3291">
        <f t="shared" si="1034"/>
        <v>2024</v>
      </c>
      <c r="AL3291">
        <f t="shared" si="1035"/>
        <v>10</v>
      </c>
      <c r="AM3291">
        <f t="shared" si="1036"/>
        <v>5</v>
      </c>
      <c r="AN3291">
        <f t="shared" si="1037"/>
        <v>7</v>
      </c>
      <c r="AO3291" t="str">
        <f t="shared" si="1038"/>
        <v>Weekend</v>
      </c>
      <c r="AR3291" s="20">
        <f t="shared" si="1039"/>
        <v>0</v>
      </c>
    </row>
    <row r="3292" spans="1:44" x14ac:dyDescent="0.35">
      <c r="A3292" t="str">
        <f t="shared" si="1021"/>
        <v>CUST3291</v>
      </c>
      <c r="B3292" s="2" t="s">
        <v>3628</v>
      </c>
      <c r="C3292" s="4">
        <v>45803</v>
      </c>
      <c r="D3292" s="2" t="s">
        <v>907</v>
      </c>
      <c r="E3292" t="s">
        <v>5052</v>
      </c>
      <c r="F3292" s="2" t="s">
        <v>42</v>
      </c>
      <c r="G3292" s="2" t="s">
        <v>170</v>
      </c>
      <c r="H3292" s="2">
        <v>1</v>
      </c>
      <c r="I3292" s="19">
        <v>469.7</v>
      </c>
      <c r="J3292" s="2" t="s">
        <v>15</v>
      </c>
      <c r="K3292" s="2" t="s">
        <v>31</v>
      </c>
      <c r="L3292" s="2">
        <v>5</v>
      </c>
      <c r="M3292" s="18">
        <f t="shared" si="1022"/>
        <v>469.7</v>
      </c>
      <c r="T3292" t="str">
        <f t="shared" si="1023"/>
        <v>Pending</v>
      </c>
      <c r="U3292" t="str">
        <f t="shared" si="1024"/>
        <v>No</v>
      </c>
      <c r="V3292" t="str">
        <f t="shared" si="1025"/>
        <v>Yes</v>
      </c>
      <c r="X3292">
        <f t="shared" si="1026"/>
        <v>573</v>
      </c>
      <c r="Y3292">
        <f t="shared" si="1027"/>
        <v>450</v>
      </c>
      <c r="Z3292" s="18">
        <f t="shared" si="1028"/>
        <v>1098537.4901531704</v>
      </c>
      <c r="AA3292" s="18">
        <f t="shared" si="1029"/>
        <v>96724.388030634553</v>
      </c>
      <c r="AB3292" s="17">
        <f t="shared" si="1030"/>
        <v>3.9001122334455669</v>
      </c>
      <c r="AC3292" s="2" t="s">
        <v>170</v>
      </c>
      <c r="AD3292" s="2" t="s">
        <v>42</v>
      </c>
      <c r="AE3292" t="str">
        <f t="shared" si="1031"/>
        <v>Beauty</v>
      </c>
      <c r="AF3292" t="str">
        <f t="shared" si="1032"/>
        <v>Beauty</v>
      </c>
      <c r="AG3292" t="str" cm="1">
        <f t="array" ref="AG3292">INDEX(AD:AD,ROW())</f>
        <v>Beauty</v>
      </c>
      <c r="AH3292">
        <f t="shared" si="1040"/>
        <v>70</v>
      </c>
      <c r="AI3292" t="str">
        <f t="shared" si="1033"/>
        <v>Beauty</v>
      </c>
      <c r="AK3292">
        <f t="shared" si="1034"/>
        <v>2025</v>
      </c>
      <c r="AL3292">
        <f t="shared" si="1035"/>
        <v>5</v>
      </c>
      <c r="AM3292">
        <f t="shared" si="1036"/>
        <v>26</v>
      </c>
      <c r="AN3292">
        <f t="shared" si="1037"/>
        <v>2</v>
      </c>
      <c r="AO3292" t="str">
        <f t="shared" si="1038"/>
        <v>Weekday</v>
      </c>
      <c r="AR3292" s="20">
        <f t="shared" si="1039"/>
        <v>0</v>
      </c>
    </row>
    <row r="3293" spans="1:44" x14ac:dyDescent="0.35">
      <c r="A3293" t="str">
        <f t="shared" si="1021"/>
        <v>CUST3292</v>
      </c>
      <c r="B3293" s="2" t="s">
        <v>3629</v>
      </c>
      <c r="C3293" s="4">
        <v>45390</v>
      </c>
      <c r="D3293" s="2" t="s">
        <v>26</v>
      </c>
      <c r="E3293" t="s">
        <v>5048</v>
      </c>
      <c r="F3293" s="2" t="s">
        <v>29</v>
      </c>
      <c r="G3293" s="2" t="s">
        <v>30</v>
      </c>
      <c r="H3293" s="2">
        <v>2</v>
      </c>
      <c r="I3293" s="19">
        <v>665.61</v>
      </c>
      <c r="J3293" s="2" t="s">
        <v>20</v>
      </c>
      <c r="K3293" s="2" t="s">
        <v>16</v>
      </c>
      <c r="L3293" s="2">
        <v>3</v>
      </c>
      <c r="M3293" s="18">
        <f t="shared" si="1022"/>
        <v>1331.22</v>
      </c>
      <c r="T3293" t="str">
        <f t="shared" si="1023"/>
        <v>Completed</v>
      </c>
      <c r="U3293" t="str">
        <f t="shared" si="1024"/>
        <v>Yes</v>
      </c>
      <c r="V3293" t="str">
        <f t="shared" si="1025"/>
        <v>No</v>
      </c>
      <c r="X3293">
        <f t="shared" si="1026"/>
        <v>590</v>
      </c>
      <c r="Y3293">
        <f t="shared" si="1027"/>
        <v>451</v>
      </c>
      <c r="Z3293" s="18">
        <f t="shared" si="1028"/>
        <v>1892867.2841657216</v>
      </c>
      <c r="AA3293" s="18">
        <f t="shared" si="1029"/>
        <v>199432.98236095349</v>
      </c>
      <c r="AB3293" s="17">
        <f t="shared" si="1030"/>
        <v>3.8949824970828471</v>
      </c>
      <c r="AC3293" s="2" t="s">
        <v>30</v>
      </c>
      <c r="AD3293" s="2" t="s">
        <v>29</v>
      </c>
      <c r="AE3293" t="str">
        <f t="shared" si="1031"/>
        <v>Fashion</v>
      </c>
      <c r="AF3293" t="str">
        <f t="shared" si="1032"/>
        <v>Fashion</v>
      </c>
      <c r="AG3293" t="str" cm="1">
        <f t="array" ref="AG3293">INDEX(AD:AD,ROW())</f>
        <v>Fashion</v>
      </c>
      <c r="AH3293">
        <f t="shared" si="1040"/>
        <v>6</v>
      </c>
      <c r="AI3293" t="str">
        <f t="shared" si="1033"/>
        <v>Fashion</v>
      </c>
      <c r="AK3293">
        <f t="shared" si="1034"/>
        <v>2024</v>
      </c>
      <c r="AL3293">
        <f t="shared" si="1035"/>
        <v>4</v>
      </c>
      <c r="AM3293">
        <f t="shared" si="1036"/>
        <v>8</v>
      </c>
      <c r="AN3293">
        <f t="shared" si="1037"/>
        <v>2</v>
      </c>
      <c r="AO3293" t="str">
        <f t="shared" si="1038"/>
        <v>Weekday</v>
      </c>
      <c r="AR3293" s="20">
        <f t="shared" si="1039"/>
        <v>0</v>
      </c>
    </row>
    <row r="3294" spans="1:44" x14ac:dyDescent="0.35">
      <c r="A3294" t="str">
        <f t="shared" si="1021"/>
        <v>CUST3293</v>
      </c>
      <c r="B3294" s="2" t="s">
        <v>3630</v>
      </c>
      <c r="C3294" s="4">
        <v>45832</v>
      </c>
      <c r="D3294" s="2" t="s">
        <v>566</v>
      </c>
      <c r="E3294" t="s">
        <v>5055</v>
      </c>
      <c r="F3294" s="2" t="s">
        <v>42</v>
      </c>
      <c r="G3294" s="2" t="s">
        <v>5042</v>
      </c>
      <c r="H3294" s="2">
        <v>1</v>
      </c>
      <c r="I3294" s="19">
        <v>1016.99</v>
      </c>
      <c r="J3294" s="2" t="s">
        <v>15</v>
      </c>
      <c r="K3294" s="2" t="s">
        <v>16</v>
      </c>
      <c r="L3294" s="2">
        <v>2</v>
      </c>
      <c r="M3294" s="18">
        <f t="shared" si="1022"/>
        <v>1016.99</v>
      </c>
      <c r="T3294" t="str">
        <f t="shared" si="1023"/>
        <v>Completed</v>
      </c>
      <c r="U3294" t="str">
        <f t="shared" si="1024"/>
        <v>Yes</v>
      </c>
      <c r="V3294" t="str">
        <f t="shared" si="1025"/>
        <v>No</v>
      </c>
      <c r="X3294">
        <f t="shared" si="1026"/>
        <v>567</v>
      </c>
      <c r="Y3294">
        <f t="shared" si="1027"/>
        <v>440</v>
      </c>
      <c r="Z3294" s="18">
        <f t="shared" si="1028"/>
        <v>1098537.4901531704</v>
      </c>
      <c r="AA3294" s="18">
        <f t="shared" si="1029"/>
        <v>96724.388030634553</v>
      </c>
      <c r="AB3294" s="17">
        <f t="shared" si="1030"/>
        <v>3.9001122334455669</v>
      </c>
      <c r="AC3294" s="2" t="s">
        <v>5042</v>
      </c>
      <c r="AD3294" s="2" t="s">
        <v>42</v>
      </c>
      <c r="AE3294" t="str">
        <f t="shared" si="1031"/>
        <v>Beauty</v>
      </c>
      <c r="AF3294" t="str">
        <f t="shared" si="1032"/>
        <v>Beauty</v>
      </c>
      <c r="AG3294" t="str" cm="1">
        <f t="array" ref="AG3294">INDEX(AD:AD,ROW())</f>
        <v>Beauty</v>
      </c>
      <c r="AH3294">
        <f t="shared" si="1040"/>
        <v>18</v>
      </c>
      <c r="AI3294" t="str">
        <f t="shared" si="1033"/>
        <v>Beauty</v>
      </c>
      <c r="AK3294">
        <f t="shared" si="1034"/>
        <v>2025</v>
      </c>
      <c r="AL3294">
        <f t="shared" si="1035"/>
        <v>6</v>
      </c>
      <c r="AM3294">
        <f t="shared" si="1036"/>
        <v>24</v>
      </c>
      <c r="AN3294">
        <f t="shared" si="1037"/>
        <v>3</v>
      </c>
      <c r="AO3294" t="str">
        <f t="shared" si="1038"/>
        <v>Weekday</v>
      </c>
      <c r="AR3294" s="20">
        <f t="shared" si="1039"/>
        <v>0</v>
      </c>
    </row>
    <row r="3295" spans="1:44" x14ac:dyDescent="0.35">
      <c r="A3295" t="str">
        <f t="shared" si="1021"/>
        <v>CUST3294</v>
      </c>
      <c r="B3295" s="2" t="s">
        <v>3631</v>
      </c>
      <c r="C3295" s="4">
        <v>45837</v>
      </c>
      <c r="D3295" s="2" t="s">
        <v>290</v>
      </c>
      <c r="E3295" t="s">
        <v>5053</v>
      </c>
      <c r="F3295" s="2" t="s">
        <v>13</v>
      </c>
      <c r="G3295" s="2" t="s">
        <v>34</v>
      </c>
      <c r="H3295" s="2">
        <v>1</v>
      </c>
      <c r="I3295" s="19">
        <v>541.65</v>
      </c>
      <c r="J3295" s="2" t="s">
        <v>15</v>
      </c>
      <c r="K3295" s="2" t="s">
        <v>16</v>
      </c>
      <c r="L3295" s="2">
        <v>3</v>
      </c>
      <c r="M3295" s="18">
        <f t="shared" si="1022"/>
        <v>541.65</v>
      </c>
      <c r="T3295" t="str">
        <f t="shared" si="1023"/>
        <v>Completed</v>
      </c>
      <c r="U3295" t="str">
        <f t="shared" si="1024"/>
        <v>No</v>
      </c>
      <c r="V3295" t="str">
        <f t="shared" si="1025"/>
        <v>No</v>
      </c>
      <c r="X3295">
        <f t="shared" si="1026"/>
        <v>559</v>
      </c>
      <c r="Y3295">
        <f t="shared" si="1027"/>
        <v>408</v>
      </c>
      <c r="Z3295" s="18">
        <f t="shared" si="1028"/>
        <v>1463424.4009529033</v>
      </c>
      <c r="AA3295" s="18">
        <f t="shared" si="1029"/>
        <v>118285.78776560788</v>
      </c>
      <c r="AB3295" s="17">
        <f t="shared" si="1030"/>
        <v>3.8140589569160999</v>
      </c>
      <c r="AC3295" s="2" t="s">
        <v>34</v>
      </c>
      <c r="AD3295" s="2" t="s">
        <v>13</v>
      </c>
      <c r="AE3295" t="str">
        <f t="shared" si="1031"/>
        <v>Home &amp; Kitchen</v>
      </c>
      <c r="AF3295" t="str">
        <f t="shared" si="1032"/>
        <v>Home &amp; Kitchen</v>
      </c>
      <c r="AG3295" t="str" cm="1">
        <f t="array" ref="AG3295">INDEX(AD:AD,ROW())</f>
        <v>Home &amp; Kitchen</v>
      </c>
      <c r="AH3295">
        <f t="shared" si="1040"/>
        <v>7</v>
      </c>
      <c r="AI3295" t="str">
        <f t="shared" si="1033"/>
        <v>Home &amp; Kitchen</v>
      </c>
      <c r="AK3295">
        <f t="shared" si="1034"/>
        <v>2025</v>
      </c>
      <c r="AL3295">
        <f t="shared" si="1035"/>
        <v>6</v>
      </c>
      <c r="AM3295">
        <f t="shared" si="1036"/>
        <v>29</v>
      </c>
      <c r="AN3295">
        <f t="shared" si="1037"/>
        <v>1</v>
      </c>
      <c r="AO3295" t="str">
        <f t="shared" si="1038"/>
        <v>Weekend</v>
      </c>
      <c r="AR3295" s="20">
        <f t="shared" si="1039"/>
        <v>0</v>
      </c>
    </row>
    <row r="3296" spans="1:44" x14ac:dyDescent="0.35">
      <c r="A3296" t="str">
        <f t="shared" si="1021"/>
        <v>CUST3295</v>
      </c>
      <c r="B3296" s="2" t="s">
        <v>3632</v>
      </c>
      <c r="C3296" s="4">
        <v>45705</v>
      </c>
      <c r="D3296" s="2" t="s">
        <v>118</v>
      </c>
      <c r="E3296" t="s">
        <v>5051</v>
      </c>
      <c r="F3296" s="2" t="s">
        <v>13</v>
      </c>
      <c r="G3296" s="2" t="s">
        <v>14</v>
      </c>
      <c r="H3296" s="2">
        <v>1</v>
      </c>
      <c r="I3296" s="19">
        <v>418.55</v>
      </c>
      <c r="J3296" s="2" t="s">
        <v>5047</v>
      </c>
      <c r="K3296" s="2" t="s">
        <v>16</v>
      </c>
      <c r="L3296" s="2">
        <v>4</v>
      </c>
      <c r="M3296" s="18">
        <f t="shared" si="1022"/>
        <v>418.55</v>
      </c>
      <c r="T3296" t="str">
        <f t="shared" si="1023"/>
        <v>Completed</v>
      </c>
      <c r="U3296" t="str">
        <f t="shared" si="1024"/>
        <v>No</v>
      </c>
      <c r="V3296" t="str">
        <f t="shared" si="1025"/>
        <v>No</v>
      </c>
      <c r="X3296">
        <f t="shared" si="1026"/>
        <v>619</v>
      </c>
      <c r="Y3296">
        <f t="shared" si="1027"/>
        <v>468</v>
      </c>
      <c r="Z3296" s="18">
        <f t="shared" si="1028"/>
        <v>1463424.4009529033</v>
      </c>
      <c r="AA3296" s="18">
        <f t="shared" si="1029"/>
        <v>118285.78776560788</v>
      </c>
      <c r="AB3296" s="17">
        <f t="shared" si="1030"/>
        <v>3.8140589569160999</v>
      </c>
      <c r="AC3296" s="2" t="s">
        <v>14</v>
      </c>
      <c r="AD3296" s="2" t="s">
        <v>13</v>
      </c>
      <c r="AE3296" t="str">
        <f t="shared" si="1031"/>
        <v>Home &amp; Kitchen</v>
      </c>
      <c r="AF3296" t="str">
        <f t="shared" si="1032"/>
        <v>Home &amp; Kitchen</v>
      </c>
      <c r="AG3296" t="str" cm="1">
        <f t="array" ref="AG3296">INDEX(AD:AD,ROW())</f>
        <v>Home &amp; Kitchen</v>
      </c>
      <c r="AH3296">
        <f t="shared" si="1040"/>
        <v>2</v>
      </c>
      <c r="AI3296" t="str">
        <f t="shared" si="1033"/>
        <v>Home &amp; Kitchen</v>
      </c>
      <c r="AK3296">
        <f t="shared" si="1034"/>
        <v>2025</v>
      </c>
      <c r="AL3296">
        <f t="shared" si="1035"/>
        <v>2</v>
      </c>
      <c r="AM3296">
        <f t="shared" si="1036"/>
        <v>17</v>
      </c>
      <c r="AN3296">
        <f t="shared" si="1037"/>
        <v>2</v>
      </c>
      <c r="AO3296" t="str">
        <f t="shared" si="1038"/>
        <v>Weekday</v>
      </c>
      <c r="AR3296" s="20">
        <f t="shared" si="1039"/>
        <v>0</v>
      </c>
    </row>
    <row r="3297" spans="1:44" x14ac:dyDescent="0.35">
      <c r="A3297" t="str">
        <f t="shared" si="1021"/>
        <v>CUST3296</v>
      </c>
      <c r="B3297" s="2" t="s">
        <v>3633</v>
      </c>
      <c r="C3297" s="4">
        <v>45791</v>
      </c>
      <c r="D3297" s="2" t="s">
        <v>361</v>
      </c>
      <c r="E3297" t="s">
        <v>5055</v>
      </c>
      <c r="F3297" s="2" t="s">
        <v>19</v>
      </c>
      <c r="G3297" s="2" t="s">
        <v>60</v>
      </c>
      <c r="H3297" s="2">
        <v>1</v>
      </c>
      <c r="I3297" s="19">
        <v>537.21</v>
      </c>
      <c r="J3297" s="2" t="s">
        <v>5046</v>
      </c>
      <c r="K3297" s="2" t="s">
        <v>16</v>
      </c>
      <c r="L3297" s="2">
        <v>1</v>
      </c>
      <c r="M3297" s="18">
        <f t="shared" si="1022"/>
        <v>537.21</v>
      </c>
      <c r="T3297" t="str">
        <f t="shared" si="1023"/>
        <v>Completed</v>
      </c>
      <c r="U3297" t="str">
        <f t="shared" si="1024"/>
        <v>No</v>
      </c>
      <c r="V3297" t="str">
        <f t="shared" si="1025"/>
        <v>No</v>
      </c>
      <c r="X3297">
        <f t="shared" si="1026"/>
        <v>567</v>
      </c>
      <c r="Y3297">
        <f t="shared" si="1027"/>
        <v>440</v>
      </c>
      <c r="Z3297" s="18">
        <f t="shared" si="1028"/>
        <v>2759712.3299794244</v>
      </c>
      <c r="AA3297" s="18">
        <f t="shared" si="1029"/>
        <v>330643.50635802455</v>
      </c>
      <c r="AB3297" s="17">
        <f t="shared" si="1030"/>
        <v>3.8641711229946525</v>
      </c>
      <c r="AC3297" s="2" t="s">
        <v>60</v>
      </c>
      <c r="AD3297" s="2" t="s">
        <v>19</v>
      </c>
      <c r="AE3297" t="str">
        <f t="shared" si="1031"/>
        <v>Electronics</v>
      </c>
      <c r="AF3297" t="str">
        <f t="shared" si="1032"/>
        <v>Electronics</v>
      </c>
      <c r="AG3297" t="str" cm="1">
        <f t="array" ref="AG3297">INDEX(AD:AD,ROW())</f>
        <v>Electronics</v>
      </c>
      <c r="AH3297">
        <f t="shared" si="1040"/>
        <v>17</v>
      </c>
      <c r="AI3297" t="str">
        <f t="shared" si="1033"/>
        <v>Electronics</v>
      </c>
      <c r="AK3297">
        <f t="shared" si="1034"/>
        <v>2025</v>
      </c>
      <c r="AL3297">
        <f t="shared" si="1035"/>
        <v>5</v>
      </c>
      <c r="AM3297">
        <f t="shared" si="1036"/>
        <v>14</v>
      </c>
      <c r="AN3297">
        <f t="shared" si="1037"/>
        <v>4</v>
      </c>
      <c r="AO3297" t="str">
        <f t="shared" si="1038"/>
        <v>Weekday</v>
      </c>
      <c r="AR3297" s="20">
        <f t="shared" si="1039"/>
        <v>0</v>
      </c>
    </row>
    <row r="3298" spans="1:44" x14ac:dyDescent="0.35">
      <c r="A3298" t="str">
        <f t="shared" si="1021"/>
        <v>CUST3297</v>
      </c>
      <c r="B3298" s="2" t="s">
        <v>3634</v>
      </c>
      <c r="C3298" s="4">
        <v>45179</v>
      </c>
      <c r="D3298" s="2" t="s">
        <v>219</v>
      </c>
      <c r="E3298" t="s">
        <v>5053</v>
      </c>
      <c r="F3298" s="2" t="s">
        <v>29</v>
      </c>
      <c r="G3298" s="2" t="s">
        <v>121</v>
      </c>
      <c r="H3298" s="2">
        <v>1</v>
      </c>
      <c r="I3298" s="19">
        <v>1237.6199999999999</v>
      </c>
      <c r="J3298" s="2" t="s">
        <v>5046</v>
      </c>
      <c r="K3298" s="2" t="s">
        <v>31</v>
      </c>
      <c r="L3298" s="2">
        <v>4</v>
      </c>
      <c r="M3298" s="18">
        <f t="shared" si="1022"/>
        <v>1237.6199999999999</v>
      </c>
      <c r="T3298" t="str">
        <f t="shared" si="1023"/>
        <v>Pending</v>
      </c>
      <c r="U3298" t="str">
        <f t="shared" si="1024"/>
        <v>No</v>
      </c>
      <c r="V3298" t="str">
        <f t="shared" si="1025"/>
        <v>Yes</v>
      </c>
      <c r="X3298">
        <f t="shared" si="1026"/>
        <v>559</v>
      </c>
      <c r="Y3298">
        <f t="shared" si="1027"/>
        <v>408</v>
      </c>
      <c r="Z3298" s="18">
        <f t="shared" si="1028"/>
        <v>1892867.2841657216</v>
      </c>
      <c r="AA3298" s="18">
        <f t="shared" si="1029"/>
        <v>199432.98236095349</v>
      </c>
      <c r="AB3298" s="17">
        <f t="shared" si="1030"/>
        <v>3.8949824970828471</v>
      </c>
      <c r="AC3298" s="2" t="s">
        <v>121</v>
      </c>
      <c r="AD3298" s="2" t="s">
        <v>29</v>
      </c>
      <c r="AE3298" t="str">
        <f t="shared" si="1031"/>
        <v>Fashion</v>
      </c>
      <c r="AF3298" t="str">
        <f t="shared" si="1032"/>
        <v>Fashion</v>
      </c>
      <c r="AG3298" t="str" cm="1">
        <f t="array" ref="AG3298">INDEX(AD:AD,ROW())</f>
        <v>Fashion</v>
      </c>
      <c r="AH3298">
        <f t="shared" si="1040"/>
        <v>45</v>
      </c>
      <c r="AI3298" t="str">
        <f t="shared" si="1033"/>
        <v>Fashion</v>
      </c>
      <c r="AK3298">
        <f t="shared" si="1034"/>
        <v>2023</v>
      </c>
      <c r="AL3298">
        <f t="shared" si="1035"/>
        <v>9</v>
      </c>
      <c r="AM3298">
        <f t="shared" si="1036"/>
        <v>10</v>
      </c>
      <c r="AN3298">
        <f t="shared" si="1037"/>
        <v>1</v>
      </c>
      <c r="AO3298" t="str">
        <f t="shared" si="1038"/>
        <v>Weekend</v>
      </c>
      <c r="AR3298" s="20">
        <f t="shared" si="1039"/>
        <v>0</v>
      </c>
    </row>
    <row r="3299" spans="1:44" x14ac:dyDescent="0.35">
      <c r="A3299" t="str">
        <f t="shared" si="1021"/>
        <v>CUST3298</v>
      </c>
      <c r="B3299" s="2" t="s">
        <v>3635</v>
      </c>
      <c r="C3299" s="4">
        <v>45487</v>
      </c>
      <c r="D3299" s="2" t="s">
        <v>280</v>
      </c>
      <c r="E3299" t="s">
        <v>5049</v>
      </c>
      <c r="F3299" s="2" t="s">
        <v>19</v>
      </c>
      <c r="G3299" s="2" t="s">
        <v>5039</v>
      </c>
      <c r="H3299" s="2">
        <v>2</v>
      </c>
      <c r="I3299" s="19">
        <v>3437.12</v>
      </c>
      <c r="J3299" s="2" t="s">
        <v>5046</v>
      </c>
      <c r="K3299" s="2" t="s">
        <v>31</v>
      </c>
      <c r="L3299" s="2">
        <v>5</v>
      </c>
      <c r="M3299" s="18">
        <f t="shared" si="1022"/>
        <v>6874.24</v>
      </c>
      <c r="T3299" t="str">
        <f t="shared" si="1023"/>
        <v>Pending</v>
      </c>
      <c r="U3299" t="str">
        <f t="shared" si="1024"/>
        <v>No</v>
      </c>
      <c r="V3299" t="str">
        <f t="shared" si="1025"/>
        <v>Yes</v>
      </c>
      <c r="X3299">
        <f t="shared" si="1026"/>
        <v>595</v>
      </c>
      <c r="Y3299">
        <f t="shared" si="1027"/>
        <v>444</v>
      </c>
      <c r="Z3299" s="18">
        <f t="shared" si="1028"/>
        <v>2759712.3299794244</v>
      </c>
      <c r="AA3299" s="18">
        <f t="shared" si="1029"/>
        <v>330643.50635802455</v>
      </c>
      <c r="AB3299" s="17">
        <f t="shared" si="1030"/>
        <v>3.8641711229946525</v>
      </c>
      <c r="AC3299" s="2" t="s">
        <v>5039</v>
      </c>
      <c r="AD3299" s="2" t="s">
        <v>19</v>
      </c>
      <c r="AE3299" t="str">
        <f t="shared" si="1031"/>
        <v>Electronics</v>
      </c>
      <c r="AF3299" t="str">
        <f t="shared" si="1032"/>
        <v>Electronics</v>
      </c>
      <c r="AG3299" t="str" cm="1">
        <f t="array" ref="AG3299">INDEX(AD:AD,ROW())</f>
        <v>Electronics</v>
      </c>
      <c r="AH3299">
        <f t="shared" si="1040"/>
        <v>3</v>
      </c>
      <c r="AI3299" t="str">
        <f t="shared" si="1033"/>
        <v>Electronics</v>
      </c>
      <c r="AK3299">
        <f t="shared" si="1034"/>
        <v>2024</v>
      </c>
      <c r="AL3299">
        <f t="shared" si="1035"/>
        <v>7</v>
      </c>
      <c r="AM3299">
        <f t="shared" si="1036"/>
        <v>14</v>
      </c>
      <c r="AN3299">
        <f t="shared" si="1037"/>
        <v>1</v>
      </c>
      <c r="AO3299" t="str">
        <f t="shared" si="1038"/>
        <v>Weekend</v>
      </c>
      <c r="AR3299" s="20">
        <f t="shared" si="1039"/>
        <v>0</v>
      </c>
    </row>
    <row r="3300" spans="1:44" x14ac:dyDescent="0.35">
      <c r="A3300" t="str">
        <f t="shared" si="1021"/>
        <v>CUST3299</v>
      </c>
      <c r="B3300" s="2" t="s">
        <v>3636</v>
      </c>
      <c r="C3300" s="4">
        <v>45239</v>
      </c>
      <c r="D3300" s="2" t="s">
        <v>333</v>
      </c>
      <c r="E3300" t="s">
        <v>5051</v>
      </c>
      <c r="F3300" s="2" t="s">
        <v>29</v>
      </c>
      <c r="G3300" s="2" t="s">
        <v>5043</v>
      </c>
      <c r="H3300" s="2">
        <v>2</v>
      </c>
      <c r="I3300" s="19">
        <v>641.28</v>
      </c>
      <c r="J3300" s="2" t="s">
        <v>5046</v>
      </c>
      <c r="K3300" s="2" t="s">
        <v>16</v>
      </c>
      <c r="L3300" s="2">
        <v>4</v>
      </c>
      <c r="M3300" s="18">
        <f t="shared" si="1022"/>
        <v>1282.56</v>
      </c>
      <c r="T3300" t="str">
        <f t="shared" si="1023"/>
        <v>Completed</v>
      </c>
      <c r="U3300" t="str">
        <f t="shared" si="1024"/>
        <v>Yes</v>
      </c>
      <c r="V3300" t="str">
        <f t="shared" si="1025"/>
        <v>No</v>
      </c>
      <c r="X3300">
        <f t="shared" si="1026"/>
        <v>619</v>
      </c>
      <c r="Y3300">
        <f t="shared" si="1027"/>
        <v>468</v>
      </c>
      <c r="Z3300" s="18">
        <f t="shared" si="1028"/>
        <v>1892867.2841657216</v>
      </c>
      <c r="AA3300" s="18">
        <f t="shared" si="1029"/>
        <v>199432.98236095349</v>
      </c>
      <c r="AB3300" s="17">
        <f t="shared" si="1030"/>
        <v>3.8949824970828471</v>
      </c>
      <c r="AC3300" s="2" t="s">
        <v>5043</v>
      </c>
      <c r="AD3300" s="2" t="s">
        <v>29</v>
      </c>
      <c r="AE3300" t="str">
        <f t="shared" si="1031"/>
        <v>Fashion</v>
      </c>
      <c r="AF3300" t="str">
        <f t="shared" si="1032"/>
        <v>Fashion</v>
      </c>
      <c r="AG3300" t="str" cm="1">
        <f t="array" ref="AG3300">INDEX(AD:AD,ROW())</f>
        <v>Fashion</v>
      </c>
      <c r="AH3300">
        <f t="shared" si="1040"/>
        <v>55</v>
      </c>
      <c r="AI3300" t="str">
        <f t="shared" si="1033"/>
        <v>Fashion</v>
      </c>
      <c r="AK3300">
        <f t="shared" si="1034"/>
        <v>2023</v>
      </c>
      <c r="AL3300">
        <f t="shared" si="1035"/>
        <v>11</v>
      </c>
      <c r="AM3300">
        <f t="shared" si="1036"/>
        <v>9</v>
      </c>
      <c r="AN3300">
        <f t="shared" si="1037"/>
        <v>5</v>
      </c>
      <c r="AO3300" t="str">
        <f t="shared" si="1038"/>
        <v>Weekday</v>
      </c>
      <c r="AR3300" s="20">
        <f t="shared" si="1039"/>
        <v>0</v>
      </c>
    </row>
    <row r="3301" spans="1:44" x14ac:dyDescent="0.35">
      <c r="A3301" t="str">
        <f t="shared" si="1021"/>
        <v>CUST3300</v>
      </c>
      <c r="B3301" s="2" t="s">
        <v>3637</v>
      </c>
      <c r="C3301" s="4">
        <v>45725</v>
      </c>
      <c r="D3301" s="2" t="s">
        <v>417</v>
      </c>
      <c r="E3301" t="s">
        <v>5051</v>
      </c>
      <c r="F3301" s="2" t="s">
        <v>13</v>
      </c>
      <c r="G3301" s="2" t="s">
        <v>5045</v>
      </c>
      <c r="H3301" s="2">
        <v>1</v>
      </c>
      <c r="I3301" s="19">
        <v>298.48</v>
      </c>
      <c r="J3301" s="2" t="s">
        <v>5047</v>
      </c>
      <c r="K3301" s="2" t="s">
        <v>16</v>
      </c>
      <c r="L3301" s="2">
        <v>4</v>
      </c>
      <c r="M3301" s="18">
        <f t="shared" si="1022"/>
        <v>298.48</v>
      </c>
      <c r="T3301" t="str">
        <f t="shared" si="1023"/>
        <v>Completed</v>
      </c>
      <c r="U3301" t="str">
        <f t="shared" si="1024"/>
        <v>No</v>
      </c>
      <c r="V3301" t="str">
        <f t="shared" si="1025"/>
        <v>No</v>
      </c>
      <c r="X3301">
        <f t="shared" si="1026"/>
        <v>619</v>
      </c>
      <c r="Y3301">
        <f t="shared" si="1027"/>
        <v>468</v>
      </c>
      <c r="Z3301" s="18">
        <f t="shared" si="1028"/>
        <v>1463424.4009529033</v>
      </c>
      <c r="AA3301" s="18">
        <f t="shared" si="1029"/>
        <v>118285.78776560788</v>
      </c>
      <c r="AB3301" s="17">
        <f t="shared" si="1030"/>
        <v>3.8140589569160999</v>
      </c>
      <c r="AC3301" s="2" t="s">
        <v>5045</v>
      </c>
      <c r="AD3301" s="2" t="s">
        <v>13</v>
      </c>
      <c r="AE3301" t="str">
        <f t="shared" si="1031"/>
        <v>Home &amp; Kitchen</v>
      </c>
      <c r="AF3301" t="str">
        <f t="shared" si="1032"/>
        <v>Home &amp; Kitchen</v>
      </c>
      <c r="AG3301" t="str" cm="1">
        <f t="array" ref="AG3301">INDEX(AD:AD,ROW())</f>
        <v>Home &amp; Kitchen</v>
      </c>
      <c r="AH3301">
        <f t="shared" si="1040"/>
        <v>76</v>
      </c>
      <c r="AI3301" t="str">
        <f t="shared" si="1033"/>
        <v>Home &amp; Kitchen</v>
      </c>
      <c r="AK3301">
        <f t="shared" si="1034"/>
        <v>2025</v>
      </c>
      <c r="AL3301">
        <f t="shared" si="1035"/>
        <v>3</v>
      </c>
      <c r="AM3301">
        <f t="shared" si="1036"/>
        <v>9</v>
      </c>
      <c r="AN3301">
        <f t="shared" si="1037"/>
        <v>1</v>
      </c>
      <c r="AO3301" t="str">
        <f t="shared" si="1038"/>
        <v>Weekend</v>
      </c>
      <c r="AR3301" s="20">
        <f t="shared" si="1039"/>
        <v>0</v>
      </c>
    </row>
    <row r="3302" spans="1:44" x14ac:dyDescent="0.35">
      <c r="A3302" t="str">
        <f t="shared" si="1021"/>
        <v>CUST3301</v>
      </c>
      <c r="B3302" s="2" t="s">
        <v>3638</v>
      </c>
      <c r="C3302" s="4">
        <v>45433</v>
      </c>
      <c r="D3302" s="2" t="s">
        <v>292</v>
      </c>
      <c r="E3302" t="s">
        <v>5049</v>
      </c>
      <c r="F3302" s="2" t="s">
        <v>19</v>
      </c>
      <c r="G3302" s="2" t="s">
        <v>60</v>
      </c>
      <c r="H3302" s="2">
        <v>2</v>
      </c>
      <c r="I3302" s="19">
        <v>2014.12</v>
      </c>
      <c r="J3302" s="2" t="s">
        <v>20</v>
      </c>
      <c r="K3302" s="2" t="s">
        <v>16</v>
      </c>
      <c r="L3302" s="2">
        <v>2</v>
      </c>
      <c r="M3302" s="18">
        <f t="shared" si="1022"/>
        <v>4028.24</v>
      </c>
      <c r="T3302" t="str">
        <f t="shared" si="1023"/>
        <v>Completed</v>
      </c>
      <c r="U3302" t="str">
        <f t="shared" si="1024"/>
        <v>Yes</v>
      </c>
      <c r="V3302" t="str">
        <f t="shared" si="1025"/>
        <v>No</v>
      </c>
      <c r="X3302">
        <f t="shared" si="1026"/>
        <v>595</v>
      </c>
      <c r="Y3302">
        <f t="shared" si="1027"/>
        <v>444</v>
      </c>
      <c r="Z3302" s="18">
        <f t="shared" si="1028"/>
        <v>2759712.3299794244</v>
      </c>
      <c r="AA3302" s="18">
        <f t="shared" si="1029"/>
        <v>330643.50635802455</v>
      </c>
      <c r="AB3302" s="17">
        <f t="shared" si="1030"/>
        <v>3.8641711229946525</v>
      </c>
      <c r="AC3302" s="2" t="s">
        <v>60</v>
      </c>
      <c r="AD3302" s="2" t="s">
        <v>19</v>
      </c>
      <c r="AE3302" t="str">
        <f t="shared" si="1031"/>
        <v>Electronics</v>
      </c>
      <c r="AF3302" t="str">
        <f t="shared" si="1032"/>
        <v>Electronics</v>
      </c>
      <c r="AG3302" t="str" cm="1">
        <f t="array" ref="AG3302">INDEX(AD:AD,ROW())</f>
        <v>Electronics</v>
      </c>
      <c r="AH3302">
        <f t="shared" si="1040"/>
        <v>17</v>
      </c>
      <c r="AI3302" t="str">
        <f t="shared" si="1033"/>
        <v>Electronics</v>
      </c>
      <c r="AK3302">
        <f t="shared" si="1034"/>
        <v>2024</v>
      </c>
      <c r="AL3302">
        <f t="shared" si="1035"/>
        <v>5</v>
      </c>
      <c r="AM3302">
        <f t="shared" si="1036"/>
        <v>21</v>
      </c>
      <c r="AN3302">
        <f t="shared" si="1037"/>
        <v>3</v>
      </c>
      <c r="AO3302" t="str">
        <f t="shared" si="1038"/>
        <v>Weekday</v>
      </c>
      <c r="AR3302" s="20">
        <f t="shared" si="1039"/>
        <v>0</v>
      </c>
    </row>
    <row r="3303" spans="1:44" x14ac:dyDescent="0.35">
      <c r="A3303" t="str">
        <f t="shared" si="1021"/>
        <v>CUST3302</v>
      </c>
      <c r="B3303" s="2" t="s">
        <v>3639</v>
      </c>
      <c r="C3303" s="4">
        <v>45765</v>
      </c>
      <c r="D3303" s="2" t="s">
        <v>1254</v>
      </c>
      <c r="E3303" t="s">
        <v>5051</v>
      </c>
      <c r="F3303" s="2" t="s">
        <v>23</v>
      </c>
      <c r="G3303" s="2" t="s">
        <v>75</v>
      </c>
      <c r="H3303" s="2">
        <v>1</v>
      </c>
      <c r="I3303" s="19">
        <v>790.97</v>
      </c>
      <c r="J3303" s="2" t="s">
        <v>20</v>
      </c>
      <c r="K3303" s="2" t="s">
        <v>16</v>
      </c>
      <c r="L3303" s="2">
        <v>5</v>
      </c>
      <c r="M3303" s="18">
        <f t="shared" si="1022"/>
        <v>790.97</v>
      </c>
      <c r="T3303" t="str">
        <f t="shared" si="1023"/>
        <v>Completed</v>
      </c>
      <c r="U3303" t="str">
        <f t="shared" si="1024"/>
        <v>No</v>
      </c>
      <c r="V3303" t="str">
        <f t="shared" si="1025"/>
        <v>No</v>
      </c>
      <c r="X3303">
        <f t="shared" si="1026"/>
        <v>619</v>
      </c>
      <c r="Y3303">
        <f t="shared" si="1027"/>
        <v>468</v>
      </c>
      <c r="Z3303" s="18">
        <f t="shared" si="1028"/>
        <v>594714.6477588166</v>
      </c>
      <c r="AA3303" s="18">
        <f t="shared" si="1029"/>
        <v>60882.938065984097</v>
      </c>
      <c r="AB3303" s="17">
        <f t="shared" si="1030"/>
        <v>3.804733727810651</v>
      </c>
      <c r="AC3303" s="2" t="s">
        <v>75</v>
      </c>
      <c r="AD3303" s="2" t="s">
        <v>23</v>
      </c>
      <c r="AE3303" t="str">
        <f t="shared" si="1031"/>
        <v>Books</v>
      </c>
      <c r="AF3303" t="str">
        <f t="shared" si="1032"/>
        <v>Books</v>
      </c>
      <c r="AG3303" t="str" cm="1">
        <f t="array" ref="AG3303">INDEX(AD:AD,ROW())</f>
        <v>Books</v>
      </c>
      <c r="AH3303">
        <f t="shared" si="1040"/>
        <v>23</v>
      </c>
      <c r="AI3303" t="str">
        <f t="shared" si="1033"/>
        <v>Books</v>
      </c>
      <c r="AK3303">
        <f t="shared" si="1034"/>
        <v>2025</v>
      </c>
      <c r="AL3303">
        <f t="shared" si="1035"/>
        <v>4</v>
      </c>
      <c r="AM3303">
        <f t="shared" si="1036"/>
        <v>18</v>
      </c>
      <c r="AN3303">
        <f t="shared" si="1037"/>
        <v>6</v>
      </c>
      <c r="AO3303" t="str">
        <f t="shared" si="1038"/>
        <v>Weekday</v>
      </c>
      <c r="AR3303" s="20">
        <f t="shared" si="1039"/>
        <v>0</v>
      </c>
    </row>
    <row r="3304" spans="1:44" x14ac:dyDescent="0.35">
      <c r="A3304" t="str">
        <f t="shared" si="1021"/>
        <v>CUST3303</v>
      </c>
      <c r="B3304" s="2" t="s">
        <v>3640</v>
      </c>
      <c r="C3304" s="4">
        <v>45287</v>
      </c>
      <c r="D3304" s="2" t="s">
        <v>394</v>
      </c>
      <c r="E3304" t="s">
        <v>5053</v>
      </c>
      <c r="F3304" s="2" t="s">
        <v>19</v>
      </c>
      <c r="G3304" s="2" t="s">
        <v>60</v>
      </c>
      <c r="H3304" s="2">
        <v>1</v>
      </c>
      <c r="I3304" s="19">
        <v>2568.6</v>
      </c>
      <c r="J3304" s="2" t="s">
        <v>5046</v>
      </c>
      <c r="K3304" s="2" t="s">
        <v>16</v>
      </c>
      <c r="L3304" s="2">
        <v>4</v>
      </c>
      <c r="M3304" s="18">
        <f t="shared" si="1022"/>
        <v>2568.6</v>
      </c>
      <c r="T3304" t="str">
        <f t="shared" si="1023"/>
        <v>Completed</v>
      </c>
      <c r="U3304" t="str">
        <f t="shared" si="1024"/>
        <v>Yes</v>
      </c>
      <c r="V3304" t="str">
        <f t="shared" si="1025"/>
        <v>No</v>
      </c>
      <c r="X3304">
        <f t="shared" si="1026"/>
        <v>559</v>
      </c>
      <c r="Y3304">
        <f t="shared" si="1027"/>
        <v>408</v>
      </c>
      <c r="Z3304" s="18">
        <f t="shared" si="1028"/>
        <v>2759712.3299794244</v>
      </c>
      <c r="AA3304" s="18">
        <f t="shared" si="1029"/>
        <v>330643.50635802455</v>
      </c>
      <c r="AB3304" s="17">
        <f t="shared" si="1030"/>
        <v>3.8641711229946525</v>
      </c>
      <c r="AC3304" s="2" t="s">
        <v>60</v>
      </c>
      <c r="AD3304" s="2" t="s">
        <v>19</v>
      </c>
      <c r="AE3304" t="str">
        <f t="shared" si="1031"/>
        <v>Electronics</v>
      </c>
      <c r="AF3304" t="str">
        <f t="shared" si="1032"/>
        <v>Electronics</v>
      </c>
      <c r="AG3304" t="str" cm="1">
        <f t="array" ref="AG3304">INDEX(AD:AD,ROW())</f>
        <v>Electronics</v>
      </c>
      <c r="AH3304">
        <f t="shared" si="1040"/>
        <v>17</v>
      </c>
      <c r="AI3304" t="str">
        <f t="shared" si="1033"/>
        <v>Electronics</v>
      </c>
      <c r="AK3304">
        <f t="shared" si="1034"/>
        <v>2023</v>
      </c>
      <c r="AL3304">
        <f t="shared" si="1035"/>
        <v>12</v>
      </c>
      <c r="AM3304">
        <f t="shared" si="1036"/>
        <v>27</v>
      </c>
      <c r="AN3304">
        <f t="shared" si="1037"/>
        <v>4</v>
      </c>
      <c r="AO3304" t="str">
        <f t="shared" si="1038"/>
        <v>Weekday</v>
      </c>
      <c r="AR3304" s="20">
        <f t="shared" si="1039"/>
        <v>0</v>
      </c>
    </row>
    <row r="3305" spans="1:44" x14ac:dyDescent="0.35">
      <c r="A3305" t="str">
        <f t="shared" si="1021"/>
        <v>CUST3304</v>
      </c>
      <c r="B3305" s="2" t="s">
        <v>3641</v>
      </c>
      <c r="C3305" s="4">
        <v>45648</v>
      </c>
      <c r="D3305" s="2" t="s">
        <v>283</v>
      </c>
      <c r="E3305" t="s">
        <v>5052</v>
      </c>
      <c r="F3305" s="2" t="s">
        <v>29</v>
      </c>
      <c r="G3305" s="2" t="s">
        <v>138</v>
      </c>
      <c r="H3305" s="2">
        <v>1</v>
      </c>
      <c r="I3305" s="19">
        <v>1541.46</v>
      </c>
      <c r="J3305" s="2" t="s">
        <v>20</v>
      </c>
      <c r="K3305" s="2" t="s">
        <v>16</v>
      </c>
      <c r="L3305" s="2">
        <v>4</v>
      </c>
      <c r="M3305" s="18">
        <f t="shared" si="1022"/>
        <v>1541.46</v>
      </c>
      <c r="T3305" t="str">
        <f t="shared" si="1023"/>
        <v>Completed</v>
      </c>
      <c r="U3305" t="str">
        <f t="shared" si="1024"/>
        <v>Yes</v>
      </c>
      <c r="V3305" t="str">
        <f t="shared" si="1025"/>
        <v>No</v>
      </c>
      <c r="X3305">
        <f t="shared" si="1026"/>
        <v>573</v>
      </c>
      <c r="Y3305">
        <f t="shared" si="1027"/>
        <v>450</v>
      </c>
      <c r="Z3305" s="18">
        <f t="shared" si="1028"/>
        <v>1892867.2841657216</v>
      </c>
      <c r="AA3305" s="18">
        <f t="shared" si="1029"/>
        <v>199432.98236095349</v>
      </c>
      <c r="AB3305" s="17">
        <f t="shared" si="1030"/>
        <v>3.8949824970828471</v>
      </c>
      <c r="AC3305" s="2" t="s">
        <v>138</v>
      </c>
      <c r="AD3305" s="2" t="s">
        <v>29</v>
      </c>
      <c r="AE3305" t="str">
        <f t="shared" si="1031"/>
        <v>Fashion</v>
      </c>
      <c r="AF3305" t="str">
        <f t="shared" si="1032"/>
        <v>Fashion</v>
      </c>
      <c r="AG3305" t="str" cm="1">
        <f t="array" ref="AG3305">INDEX(AD:AD,ROW())</f>
        <v>Fashion</v>
      </c>
      <c r="AH3305">
        <f t="shared" si="1040"/>
        <v>53</v>
      </c>
      <c r="AI3305" t="str">
        <f t="shared" si="1033"/>
        <v>Fashion</v>
      </c>
      <c r="AK3305">
        <f t="shared" si="1034"/>
        <v>2024</v>
      </c>
      <c r="AL3305">
        <f t="shared" si="1035"/>
        <v>12</v>
      </c>
      <c r="AM3305">
        <f t="shared" si="1036"/>
        <v>22</v>
      </c>
      <c r="AN3305">
        <f t="shared" si="1037"/>
        <v>1</v>
      </c>
      <c r="AO3305" t="str">
        <f t="shared" si="1038"/>
        <v>Weekend</v>
      </c>
      <c r="AR3305" s="20">
        <f t="shared" si="1039"/>
        <v>0</v>
      </c>
    </row>
    <row r="3306" spans="1:44" x14ac:dyDescent="0.35">
      <c r="A3306" t="str">
        <f t="shared" si="1021"/>
        <v>CUST3305</v>
      </c>
      <c r="B3306" s="2" t="s">
        <v>3642</v>
      </c>
      <c r="C3306" s="4">
        <v>44949</v>
      </c>
      <c r="D3306" s="2" t="s">
        <v>688</v>
      </c>
      <c r="E3306" t="s">
        <v>5052</v>
      </c>
      <c r="F3306" s="2" t="s">
        <v>29</v>
      </c>
      <c r="G3306" s="2" t="s">
        <v>138</v>
      </c>
      <c r="H3306" s="2">
        <v>1</v>
      </c>
      <c r="I3306" s="19">
        <v>1401.79</v>
      </c>
      <c r="J3306" s="2" t="s">
        <v>5047</v>
      </c>
      <c r="K3306" s="2" t="s">
        <v>16</v>
      </c>
      <c r="L3306" s="2">
        <v>4</v>
      </c>
      <c r="M3306" s="18">
        <f t="shared" si="1022"/>
        <v>1401.79</v>
      </c>
      <c r="T3306" t="str">
        <f t="shared" si="1023"/>
        <v>Completed</v>
      </c>
      <c r="U3306" t="str">
        <f t="shared" si="1024"/>
        <v>Yes</v>
      </c>
      <c r="V3306" t="str">
        <f t="shared" si="1025"/>
        <v>No</v>
      </c>
      <c r="X3306">
        <f t="shared" si="1026"/>
        <v>573</v>
      </c>
      <c r="Y3306">
        <f t="shared" si="1027"/>
        <v>450</v>
      </c>
      <c r="Z3306" s="18">
        <f t="shared" si="1028"/>
        <v>1892867.2841657216</v>
      </c>
      <c r="AA3306" s="18">
        <f t="shared" si="1029"/>
        <v>199432.98236095349</v>
      </c>
      <c r="AB3306" s="17">
        <f t="shared" si="1030"/>
        <v>3.8949824970828471</v>
      </c>
      <c r="AC3306" s="2" t="s">
        <v>138</v>
      </c>
      <c r="AD3306" s="2" t="s">
        <v>29</v>
      </c>
      <c r="AE3306" t="str">
        <f t="shared" si="1031"/>
        <v>Fashion</v>
      </c>
      <c r="AF3306" t="str">
        <f t="shared" si="1032"/>
        <v>Fashion</v>
      </c>
      <c r="AG3306" t="str" cm="1">
        <f t="array" ref="AG3306">INDEX(AD:AD,ROW())</f>
        <v>Fashion</v>
      </c>
      <c r="AH3306">
        <f t="shared" si="1040"/>
        <v>53</v>
      </c>
      <c r="AI3306" t="str">
        <f t="shared" si="1033"/>
        <v>Fashion</v>
      </c>
      <c r="AK3306">
        <f t="shared" si="1034"/>
        <v>2023</v>
      </c>
      <c r="AL3306">
        <f t="shared" si="1035"/>
        <v>1</v>
      </c>
      <c r="AM3306">
        <f t="shared" si="1036"/>
        <v>23</v>
      </c>
      <c r="AN3306">
        <f t="shared" si="1037"/>
        <v>2</v>
      </c>
      <c r="AO3306" t="str">
        <f t="shared" si="1038"/>
        <v>Weekday</v>
      </c>
      <c r="AR3306" s="20">
        <f t="shared" si="1039"/>
        <v>0</v>
      </c>
    </row>
    <row r="3307" spans="1:44" x14ac:dyDescent="0.35">
      <c r="A3307" t="str">
        <f t="shared" si="1021"/>
        <v>CUST3306</v>
      </c>
      <c r="B3307" s="2" t="s">
        <v>3643</v>
      </c>
      <c r="C3307" s="4">
        <v>45599</v>
      </c>
      <c r="D3307" s="2" t="s">
        <v>1399</v>
      </c>
      <c r="E3307" t="s">
        <v>5050</v>
      </c>
      <c r="F3307" s="2" t="s">
        <v>23</v>
      </c>
      <c r="G3307" s="2" t="s">
        <v>24</v>
      </c>
      <c r="H3307" s="2">
        <v>1</v>
      </c>
      <c r="I3307" s="19">
        <v>207.01</v>
      </c>
      <c r="J3307" s="2" t="s">
        <v>5046</v>
      </c>
      <c r="K3307" s="2" t="s">
        <v>16</v>
      </c>
      <c r="L3307" s="2">
        <v>4</v>
      </c>
      <c r="M3307" s="18">
        <f t="shared" si="1022"/>
        <v>207.01</v>
      </c>
      <c r="T3307" t="str">
        <f t="shared" si="1023"/>
        <v>Completed</v>
      </c>
      <c r="U3307" t="str">
        <f t="shared" si="1024"/>
        <v>No</v>
      </c>
      <c r="V3307" t="str">
        <f t="shared" si="1025"/>
        <v>No</v>
      </c>
      <c r="X3307">
        <f t="shared" si="1026"/>
        <v>589</v>
      </c>
      <c r="Y3307">
        <f t="shared" si="1027"/>
        <v>426</v>
      </c>
      <c r="Z3307" s="18">
        <f t="shared" si="1028"/>
        <v>594714.6477588166</v>
      </c>
      <c r="AA3307" s="18">
        <f t="shared" si="1029"/>
        <v>60882.938065984097</v>
      </c>
      <c r="AB3307" s="17">
        <f t="shared" si="1030"/>
        <v>3.804733727810651</v>
      </c>
      <c r="AC3307" s="2" t="s">
        <v>24</v>
      </c>
      <c r="AD3307" s="2" t="s">
        <v>23</v>
      </c>
      <c r="AE3307" t="str">
        <f t="shared" si="1031"/>
        <v>Books</v>
      </c>
      <c r="AF3307" t="str">
        <f t="shared" si="1032"/>
        <v>Books</v>
      </c>
      <c r="AG3307" t="str" cm="1">
        <f t="array" ref="AG3307">INDEX(AD:AD,ROW())</f>
        <v>Books</v>
      </c>
      <c r="AH3307">
        <f t="shared" si="1040"/>
        <v>4</v>
      </c>
      <c r="AI3307" t="str">
        <f t="shared" si="1033"/>
        <v>Books</v>
      </c>
      <c r="AK3307">
        <f t="shared" si="1034"/>
        <v>2024</v>
      </c>
      <c r="AL3307">
        <f t="shared" si="1035"/>
        <v>11</v>
      </c>
      <c r="AM3307">
        <f t="shared" si="1036"/>
        <v>3</v>
      </c>
      <c r="AN3307">
        <f t="shared" si="1037"/>
        <v>1</v>
      </c>
      <c r="AO3307" t="str">
        <f t="shared" si="1038"/>
        <v>Weekend</v>
      </c>
      <c r="AR3307" s="20">
        <f t="shared" si="1039"/>
        <v>0</v>
      </c>
    </row>
    <row r="3308" spans="1:44" x14ac:dyDescent="0.35">
      <c r="A3308" t="str">
        <f t="shared" si="1021"/>
        <v>CUST3307</v>
      </c>
      <c r="B3308" s="2" t="s">
        <v>3644</v>
      </c>
      <c r="C3308" s="4">
        <v>45010</v>
      </c>
      <c r="D3308" s="2" t="s">
        <v>715</v>
      </c>
      <c r="E3308" t="s">
        <v>5052</v>
      </c>
      <c r="F3308" s="2" t="s">
        <v>29</v>
      </c>
      <c r="G3308" s="2" t="s">
        <v>138</v>
      </c>
      <c r="H3308" s="2">
        <v>1</v>
      </c>
      <c r="I3308" s="19">
        <v>487.6</v>
      </c>
      <c r="J3308" s="2" t="s">
        <v>15</v>
      </c>
      <c r="K3308" s="2" t="s">
        <v>16</v>
      </c>
      <c r="L3308" s="2">
        <v>4</v>
      </c>
      <c r="M3308" s="18">
        <f t="shared" si="1022"/>
        <v>487.6</v>
      </c>
      <c r="T3308" t="str">
        <f t="shared" si="1023"/>
        <v>Completed</v>
      </c>
      <c r="U3308" t="str">
        <f t="shared" si="1024"/>
        <v>No</v>
      </c>
      <c r="V3308" t="str">
        <f t="shared" si="1025"/>
        <v>No</v>
      </c>
      <c r="X3308">
        <f t="shared" si="1026"/>
        <v>573</v>
      </c>
      <c r="Y3308">
        <f t="shared" si="1027"/>
        <v>450</v>
      </c>
      <c r="Z3308" s="18">
        <f t="shared" si="1028"/>
        <v>1892867.2841657216</v>
      </c>
      <c r="AA3308" s="18">
        <f t="shared" si="1029"/>
        <v>199432.98236095349</v>
      </c>
      <c r="AB3308" s="17">
        <f t="shared" si="1030"/>
        <v>3.8949824970828471</v>
      </c>
      <c r="AC3308" s="2" t="s">
        <v>138</v>
      </c>
      <c r="AD3308" s="2" t="s">
        <v>29</v>
      </c>
      <c r="AE3308" t="str">
        <f t="shared" si="1031"/>
        <v>Fashion</v>
      </c>
      <c r="AF3308" t="str">
        <f t="shared" si="1032"/>
        <v>Fashion</v>
      </c>
      <c r="AG3308" t="str" cm="1">
        <f t="array" ref="AG3308">INDEX(AD:AD,ROW())</f>
        <v>Fashion</v>
      </c>
      <c r="AH3308">
        <f t="shared" si="1040"/>
        <v>53</v>
      </c>
      <c r="AI3308" t="str">
        <f t="shared" si="1033"/>
        <v>Fashion</v>
      </c>
      <c r="AK3308">
        <f t="shared" si="1034"/>
        <v>2023</v>
      </c>
      <c r="AL3308">
        <f t="shared" si="1035"/>
        <v>3</v>
      </c>
      <c r="AM3308">
        <f t="shared" si="1036"/>
        <v>25</v>
      </c>
      <c r="AN3308">
        <f t="shared" si="1037"/>
        <v>7</v>
      </c>
      <c r="AO3308" t="str">
        <f t="shared" si="1038"/>
        <v>Weekend</v>
      </c>
      <c r="AR3308" s="20">
        <f t="shared" si="1039"/>
        <v>0</v>
      </c>
    </row>
    <row r="3309" spans="1:44" x14ac:dyDescent="0.35">
      <c r="A3309" t="str">
        <f t="shared" si="1021"/>
        <v>CUST3308</v>
      </c>
      <c r="B3309" s="2" t="s">
        <v>3645</v>
      </c>
      <c r="C3309" s="4">
        <v>45137</v>
      </c>
      <c r="D3309" s="2" t="s">
        <v>878</v>
      </c>
      <c r="E3309" t="s">
        <v>5055</v>
      </c>
      <c r="F3309" s="2" t="s">
        <v>29</v>
      </c>
      <c r="G3309" s="2" t="s">
        <v>5043</v>
      </c>
      <c r="H3309" s="2">
        <v>3</v>
      </c>
      <c r="I3309" s="19">
        <v>1854.93</v>
      </c>
      <c r="J3309" s="2" t="s">
        <v>50</v>
      </c>
      <c r="K3309" s="2" t="s">
        <v>16</v>
      </c>
      <c r="L3309" s="2">
        <v>5</v>
      </c>
      <c r="M3309" s="18">
        <f t="shared" si="1022"/>
        <v>5564.79</v>
      </c>
      <c r="T3309" t="str">
        <f t="shared" si="1023"/>
        <v>Completed</v>
      </c>
      <c r="U3309" t="str">
        <f t="shared" si="1024"/>
        <v>Yes</v>
      </c>
      <c r="V3309" t="str">
        <f t="shared" si="1025"/>
        <v>No</v>
      </c>
      <c r="X3309">
        <f t="shared" si="1026"/>
        <v>567</v>
      </c>
      <c r="Y3309">
        <f t="shared" si="1027"/>
        <v>440</v>
      </c>
      <c r="Z3309" s="18">
        <f t="shared" si="1028"/>
        <v>1892867.2841657216</v>
      </c>
      <c r="AA3309" s="18">
        <f t="shared" si="1029"/>
        <v>199432.98236095349</v>
      </c>
      <c r="AB3309" s="17">
        <f t="shared" si="1030"/>
        <v>3.8949824970828471</v>
      </c>
      <c r="AC3309" s="2" t="s">
        <v>5043</v>
      </c>
      <c r="AD3309" s="2" t="s">
        <v>29</v>
      </c>
      <c r="AE3309" t="str">
        <f t="shared" si="1031"/>
        <v>Fashion</v>
      </c>
      <c r="AF3309" t="str">
        <f t="shared" si="1032"/>
        <v>Fashion</v>
      </c>
      <c r="AG3309" t="str" cm="1">
        <f t="array" ref="AG3309">INDEX(AD:AD,ROW())</f>
        <v>Fashion</v>
      </c>
      <c r="AH3309">
        <f t="shared" si="1040"/>
        <v>55</v>
      </c>
      <c r="AI3309" t="str">
        <f t="shared" si="1033"/>
        <v>Fashion</v>
      </c>
      <c r="AK3309">
        <f t="shared" si="1034"/>
        <v>2023</v>
      </c>
      <c r="AL3309">
        <f t="shared" si="1035"/>
        <v>7</v>
      </c>
      <c r="AM3309">
        <f t="shared" si="1036"/>
        <v>30</v>
      </c>
      <c r="AN3309">
        <f t="shared" si="1037"/>
        <v>1</v>
      </c>
      <c r="AO3309" t="str">
        <f t="shared" si="1038"/>
        <v>Weekend</v>
      </c>
      <c r="AR3309" s="20">
        <f t="shared" si="1039"/>
        <v>0</v>
      </c>
    </row>
    <row r="3310" spans="1:44" x14ac:dyDescent="0.35">
      <c r="A3310" t="str">
        <f t="shared" si="1021"/>
        <v>CUST3309</v>
      </c>
      <c r="B3310" s="2" t="s">
        <v>3646</v>
      </c>
      <c r="C3310" s="4">
        <v>45350</v>
      </c>
      <c r="D3310" s="2" t="s">
        <v>481</v>
      </c>
      <c r="E3310" t="s">
        <v>5050</v>
      </c>
      <c r="F3310" s="2" t="s">
        <v>29</v>
      </c>
      <c r="G3310" s="2" t="s">
        <v>5041</v>
      </c>
      <c r="H3310" s="2">
        <v>1</v>
      </c>
      <c r="I3310" s="19">
        <v>518.82000000000005</v>
      </c>
      <c r="J3310" s="2" t="s">
        <v>5047</v>
      </c>
      <c r="K3310" s="2" t="s">
        <v>16</v>
      </c>
      <c r="L3310" s="2">
        <v>2</v>
      </c>
      <c r="M3310" s="18">
        <f t="shared" si="1022"/>
        <v>518.82000000000005</v>
      </c>
      <c r="T3310" t="str">
        <f t="shared" si="1023"/>
        <v>Completed</v>
      </c>
      <c r="U3310" t="str">
        <f t="shared" si="1024"/>
        <v>No</v>
      </c>
      <c r="V3310" t="str">
        <f t="shared" si="1025"/>
        <v>No</v>
      </c>
      <c r="X3310">
        <f t="shared" si="1026"/>
        <v>589</v>
      </c>
      <c r="Y3310">
        <f t="shared" si="1027"/>
        <v>426</v>
      </c>
      <c r="Z3310" s="18">
        <f t="shared" si="1028"/>
        <v>1892867.2841657216</v>
      </c>
      <c r="AA3310" s="18">
        <f t="shared" si="1029"/>
        <v>199432.98236095349</v>
      </c>
      <c r="AB3310" s="17">
        <f t="shared" si="1030"/>
        <v>3.8949824970828471</v>
      </c>
      <c r="AC3310" s="2" t="s">
        <v>5041</v>
      </c>
      <c r="AD3310" s="2" t="s">
        <v>29</v>
      </c>
      <c r="AE3310" t="str">
        <f t="shared" si="1031"/>
        <v>Fashion</v>
      </c>
      <c r="AF3310" t="str">
        <f t="shared" si="1032"/>
        <v>Fashion</v>
      </c>
      <c r="AG3310" t="str" cm="1">
        <f t="array" ref="AG3310">INDEX(AD:AD,ROW())</f>
        <v>Fashion</v>
      </c>
      <c r="AH3310">
        <f t="shared" si="1040"/>
        <v>15</v>
      </c>
      <c r="AI3310" t="str">
        <f t="shared" si="1033"/>
        <v>Fashion</v>
      </c>
      <c r="AK3310">
        <f t="shared" si="1034"/>
        <v>2024</v>
      </c>
      <c r="AL3310">
        <f t="shared" si="1035"/>
        <v>2</v>
      </c>
      <c r="AM3310">
        <f t="shared" si="1036"/>
        <v>28</v>
      </c>
      <c r="AN3310">
        <f t="shared" si="1037"/>
        <v>4</v>
      </c>
      <c r="AO3310" t="str">
        <f t="shared" si="1038"/>
        <v>Weekday</v>
      </c>
      <c r="AR3310" s="20">
        <f t="shared" si="1039"/>
        <v>0</v>
      </c>
    </row>
    <row r="3311" spans="1:44" x14ac:dyDescent="0.35">
      <c r="A3311" t="str">
        <f t="shared" si="1021"/>
        <v>CUST3310</v>
      </c>
      <c r="B3311" s="2" t="s">
        <v>3647</v>
      </c>
      <c r="C3311" s="4">
        <v>45460</v>
      </c>
      <c r="D3311" s="2" t="s">
        <v>817</v>
      </c>
      <c r="E3311" t="s">
        <v>5053</v>
      </c>
      <c r="F3311" s="2" t="s">
        <v>13</v>
      </c>
      <c r="G3311" s="2" t="s">
        <v>37</v>
      </c>
      <c r="H3311" s="2">
        <v>2</v>
      </c>
      <c r="I3311" s="19">
        <v>1375.89</v>
      </c>
      <c r="J3311" s="2" t="s">
        <v>5038</v>
      </c>
      <c r="K3311" s="2" t="s">
        <v>76</v>
      </c>
      <c r="L3311" s="2">
        <v>3</v>
      </c>
      <c r="M3311" s="18">
        <f t="shared" si="1022"/>
        <v>2751.78</v>
      </c>
      <c r="T3311" t="str">
        <f t="shared" si="1023"/>
        <v>Completed</v>
      </c>
      <c r="U3311" t="str">
        <f t="shared" si="1024"/>
        <v>No</v>
      </c>
      <c r="V3311" t="str">
        <f t="shared" si="1025"/>
        <v>No</v>
      </c>
      <c r="X3311">
        <f t="shared" si="1026"/>
        <v>559</v>
      </c>
      <c r="Y3311">
        <f t="shared" si="1027"/>
        <v>408</v>
      </c>
      <c r="Z3311" s="18">
        <f t="shared" si="1028"/>
        <v>1463424.4009529033</v>
      </c>
      <c r="AA3311" s="18">
        <f t="shared" si="1029"/>
        <v>118285.78776560788</v>
      </c>
      <c r="AB3311" s="17">
        <f t="shared" si="1030"/>
        <v>3.8140589569160999</v>
      </c>
      <c r="AC3311" s="2" t="s">
        <v>37</v>
      </c>
      <c r="AD3311" s="2" t="s">
        <v>13</v>
      </c>
      <c r="AE3311" t="str">
        <f t="shared" si="1031"/>
        <v>Home &amp; Kitchen</v>
      </c>
      <c r="AF3311" t="str">
        <f t="shared" si="1032"/>
        <v>Home &amp; Kitchen</v>
      </c>
      <c r="AG3311" t="str" cm="1">
        <f t="array" ref="AG3311">INDEX(AD:AD,ROW())</f>
        <v>Home &amp; Kitchen</v>
      </c>
      <c r="AH3311">
        <f t="shared" si="1040"/>
        <v>8</v>
      </c>
      <c r="AI3311" t="str">
        <f t="shared" si="1033"/>
        <v>Home &amp; Kitchen</v>
      </c>
      <c r="AK3311">
        <f t="shared" si="1034"/>
        <v>2024</v>
      </c>
      <c r="AL3311">
        <f t="shared" si="1035"/>
        <v>6</v>
      </c>
      <c r="AM3311">
        <f t="shared" si="1036"/>
        <v>17</v>
      </c>
      <c r="AN3311">
        <f t="shared" si="1037"/>
        <v>2</v>
      </c>
      <c r="AO3311" t="str">
        <f t="shared" si="1038"/>
        <v>Weekday</v>
      </c>
      <c r="AR3311" s="20">
        <f t="shared" si="1039"/>
        <v>1</v>
      </c>
    </row>
    <row r="3312" spans="1:44" x14ac:dyDescent="0.35">
      <c r="A3312" t="str">
        <f t="shared" si="1021"/>
        <v>CUST3311</v>
      </c>
      <c r="B3312" s="2" t="s">
        <v>3648</v>
      </c>
      <c r="C3312" s="4">
        <v>45090</v>
      </c>
      <c r="D3312" s="2" t="s">
        <v>415</v>
      </c>
      <c r="E3312" t="s">
        <v>5050</v>
      </c>
      <c r="F3312" s="2" t="s">
        <v>13</v>
      </c>
      <c r="G3312" s="2" t="s">
        <v>5045</v>
      </c>
      <c r="H3312" s="2">
        <v>1</v>
      </c>
      <c r="I3312" s="19">
        <v>1114.79</v>
      </c>
      <c r="J3312" s="2" t="s">
        <v>5047</v>
      </c>
      <c r="K3312" s="2" t="s">
        <v>16</v>
      </c>
      <c r="L3312" s="2">
        <v>3</v>
      </c>
      <c r="M3312" s="18">
        <f t="shared" si="1022"/>
        <v>1114.79</v>
      </c>
      <c r="T3312" t="str">
        <f t="shared" si="1023"/>
        <v>Completed</v>
      </c>
      <c r="U3312" t="str">
        <f t="shared" si="1024"/>
        <v>Yes</v>
      </c>
      <c r="V3312" t="str">
        <f t="shared" si="1025"/>
        <v>No</v>
      </c>
      <c r="X3312">
        <f t="shared" si="1026"/>
        <v>589</v>
      </c>
      <c r="Y3312">
        <f t="shared" si="1027"/>
        <v>426</v>
      </c>
      <c r="Z3312" s="18">
        <f t="shared" si="1028"/>
        <v>1463424.4009529033</v>
      </c>
      <c r="AA3312" s="18">
        <f t="shared" si="1029"/>
        <v>118285.78776560788</v>
      </c>
      <c r="AB3312" s="17">
        <f t="shared" si="1030"/>
        <v>3.8140589569160999</v>
      </c>
      <c r="AC3312" s="2" t="s">
        <v>5045</v>
      </c>
      <c r="AD3312" s="2" t="s">
        <v>13</v>
      </c>
      <c r="AE3312" t="str">
        <f t="shared" si="1031"/>
        <v>Home &amp; Kitchen</v>
      </c>
      <c r="AF3312" t="str">
        <f t="shared" si="1032"/>
        <v>Home &amp; Kitchen</v>
      </c>
      <c r="AG3312" t="str" cm="1">
        <f t="array" ref="AG3312">INDEX(AD:AD,ROW())</f>
        <v>Home &amp; Kitchen</v>
      </c>
      <c r="AH3312">
        <f t="shared" si="1040"/>
        <v>76</v>
      </c>
      <c r="AI3312" t="str">
        <f t="shared" si="1033"/>
        <v>Home &amp; Kitchen</v>
      </c>
      <c r="AK3312">
        <f t="shared" si="1034"/>
        <v>2023</v>
      </c>
      <c r="AL3312">
        <f t="shared" si="1035"/>
        <v>6</v>
      </c>
      <c r="AM3312">
        <f t="shared" si="1036"/>
        <v>13</v>
      </c>
      <c r="AN3312">
        <f t="shared" si="1037"/>
        <v>3</v>
      </c>
      <c r="AO3312" t="str">
        <f t="shared" si="1038"/>
        <v>Weekday</v>
      </c>
      <c r="AR3312" s="20">
        <f t="shared" si="1039"/>
        <v>0</v>
      </c>
    </row>
    <row r="3313" spans="1:44" x14ac:dyDescent="0.35">
      <c r="A3313" t="str">
        <f t="shared" si="1021"/>
        <v>CUST3312</v>
      </c>
      <c r="B3313" s="2" t="s">
        <v>3649</v>
      </c>
      <c r="C3313" s="4">
        <v>45313</v>
      </c>
      <c r="D3313" s="2" t="s">
        <v>242</v>
      </c>
      <c r="E3313" t="s">
        <v>5048</v>
      </c>
      <c r="F3313" s="2" t="s">
        <v>23</v>
      </c>
      <c r="G3313" s="2" t="s">
        <v>68</v>
      </c>
      <c r="H3313" s="2">
        <v>1</v>
      </c>
      <c r="I3313" s="19">
        <v>398.89</v>
      </c>
      <c r="J3313" s="2" t="s">
        <v>5047</v>
      </c>
      <c r="K3313" s="2" t="s">
        <v>31</v>
      </c>
      <c r="L3313" s="2">
        <v>4</v>
      </c>
      <c r="M3313" s="18">
        <f t="shared" si="1022"/>
        <v>398.89</v>
      </c>
      <c r="T3313" t="str">
        <f t="shared" si="1023"/>
        <v>Pending</v>
      </c>
      <c r="U3313" t="str">
        <f t="shared" si="1024"/>
        <v>No</v>
      </c>
      <c r="V3313" t="str">
        <f t="shared" si="1025"/>
        <v>Yes</v>
      </c>
      <c r="X3313">
        <f t="shared" si="1026"/>
        <v>590</v>
      </c>
      <c r="Y3313">
        <f t="shared" si="1027"/>
        <v>451</v>
      </c>
      <c r="Z3313" s="18">
        <f t="shared" si="1028"/>
        <v>594714.6477588166</v>
      </c>
      <c r="AA3313" s="18">
        <f t="shared" si="1029"/>
        <v>60882.938065984097</v>
      </c>
      <c r="AB3313" s="17">
        <f t="shared" si="1030"/>
        <v>3.804733727810651</v>
      </c>
      <c r="AC3313" s="2" t="s">
        <v>68</v>
      </c>
      <c r="AD3313" s="2" t="s">
        <v>23</v>
      </c>
      <c r="AE3313" t="str">
        <f t="shared" si="1031"/>
        <v>Books</v>
      </c>
      <c r="AF3313" t="str">
        <f t="shared" si="1032"/>
        <v>Books</v>
      </c>
      <c r="AG3313" t="str" cm="1">
        <f t="array" ref="AG3313">INDEX(AD:AD,ROW())</f>
        <v>Books</v>
      </c>
      <c r="AH3313">
        <f t="shared" si="1040"/>
        <v>20</v>
      </c>
      <c r="AI3313" t="str">
        <f t="shared" si="1033"/>
        <v>Books</v>
      </c>
      <c r="AK3313">
        <f t="shared" si="1034"/>
        <v>2024</v>
      </c>
      <c r="AL3313">
        <f t="shared" si="1035"/>
        <v>1</v>
      </c>
      <c r="AM3313">
        <f t="shared" si="1036"/>
        <v>22</v>
      </c>
      <c r="AN3313">
        <f t="shared" si="1037"/>
        <v>2</v>
      </c>
      <c r="AO3313" t="str">
        <f t="shared" si="1038"/>
        <v>Weekday</v>
      </c>
      <c r="AR3313" s="20">
        <f t="shared" si="1039"/>
        <v>0</v>
      </c>
    </row>
    <row r="3314" spans="1:44" x14ac:dyDescent="0.35">
      <c r="A3314" t="str">
        <f t="shared" si="1021"/>
        <v>CUST3313</v>
      </c>
      <c r="B3314" s="2" t="s">
        <v>3650</v>
      </c>
      <c r="C3314" s="4">
        <v>45143</v>
      </c>
      <c r="D3314" s="2" t="s">
        <v>327</v>
      </c>
      <c r="E3314" t="s">
        <v>5055</v>
      </c>
      <c r="F3314" s="2" t="s">
        <v>19</v>
      </c>
      <c r="G3314" s="2" t="s">
        <v>60</v>
      </c>
      <c r="H3314" s="2">
        <v>1</v>
      </c>
      <c r="I3314" s="19">
        <v>1131.08</v>
      </c>
      <c r="J3314" s="2" t="s">
        <v>5047</v>
      </c>
      <c r="K3314" s="2" t="s">
        <v>31</v>
      </c>
      <c r="L3314" s="2">
        <v>4</v>
      </c>
      <c r="M3314" s="18">
        <f t="shared" si="1022"/>
        <v>1131.08</v>
      </c>
      <c r="T3314" t="str">
        <f t="shared" si="1023"/>
        <v>Pending</v>
      </c>
      <c r="U3314" t="str">
        <f t="shared" si="1024"/>
        <v>No</v>
      </c>
      <c r="V3314" t="str">
        <f t="shared" si="1025"/>
        <v>Yes</v>
      </c>
      <c r="X3314">
        <f t="shared" si="1026"/>
        <v>567</v>
      </c>
      <c r="Y3314">
        <f t="shared" si="1027"/>
        <v>440</v>
      </c>
      <c r="Z3314" s="18">
        <f t="shared" si="1028"/>
        <v>2759712.3299794244</v>
      </c>
      <c r="AA3314" s="18">
        <f t="shared" si="1029"/>
        <v>330643.50635802455</v>
      </c>
      <c r="AB3314" s="17">
        <f t="shared" si="1030"/>
        <v>3.8641711229946525</v>
      </c>
      <c r="AC3314" s="2" t="s">
        <v>60</v>
      </c>
      <c r="AD3314" s="2" t="s">
        <v>19</v>
      </c>
      <c r="AE3314" t="str">
        <f t="shared" si="1031"/>
        <v>Electronics</v>
      </c>
      <c r="AF3314" t="str">
        <f t="shared" si="1032"/>
        <v>Electronics</v>
      </c>
      <c r="AG3314" t="str" cm="1">
        <f t="array" ref="AG3314">INDEX(AD:AD,ROW())</f>
        <v>Electronics</v>
      </c>
      <c r="AH3314">
        <f t="shared" si="1040"/>
        <v>17</v>
      </c>
      <c r="AI3314" t="str">
        <f t="shared" si="1033"/>
        <v>Electronics</v>
      </c>
      <c r="AK3314">
        <f t="shared" si="1034"/>
        <v>2023</v>
      </c>
      <c r="AL3314">
        <f t="shared" si="1035"/>
        <v>8</v>
      </c>
      <c r="AM3314">
        <f t="shared" si="1036"/>
        <v>5</v>
      </c>
      <c r="AN3314">
        <f t="shared" si="1037"/>
        <v>7</v>
      </c>
      <c r="AO3314" t="str">
        <f t="shared" si="1038"/>
        <v>Weekend</v>
      </c>
      <c r="AR3314" s="20">
        <f t="shared" si="1039"/>
        <v>0</v>
      </c>
    </row>
    <row r="3315" spans="1:44" x14ac:dyDescent="0.35">
      <c r="A3315" t="str">
        <f t="shared" si="1021"/>
        <v>CUST3314</v>
      </c>
      <c r="B3315" s="2" t="s">
        <v>3651</v>
      </c>
      <c r="C3315" s="4">
        <v>44993</v>
      </c>
      <c r="D3315" s="2" t="s">
        <v>808</v>
      </c>
      <c r="E3315" t="s">
        <v>5051</v>
      </c>
      <c r="F3315" s="2" t="s">
        <v>29</v>
      </c>
      <c r="G3315" s="2" t="s">
        <v>30</v>
      </c>
      <c r="H3315" s="2">
        <v>2</v>
      </c>
      <c r="I3315" s="19">
        <v>2011.63</v>
      </c>
      <c r="J3315" s="2" t="s">
        <v>50</v>
      </c>
      <c r="K3315" s="2" t="s">
        <v>16</v>
      </c>
      <c r="L3315" s="2">
        <v>5</v>
      </c>
      <c r="M3315" s="18">
        <f t="shared" si="1022"/>
        <v>4023.26</v>
      </c>
      <c r="T3315" t="str">
        <f t="shared" si="1023"/>
        <v>Completed</v>
      </c>
      <c r="U3315" t="str">
        <f t="shared" si="1024"/>
        <v>Yes</v>
      </c>
      <c r="V3315" t="str">
        <f t="shared" si="1025"/>
        <v>No</v>
      </c>
      <c r="X3315">
        <f t="shared" si="1026"/>
        <v>619</v>
      </c>
      <c r="Y3315">
        <f t="shared" si="1027"/>
        <v>468</v>
      </c>
      <c r="Z3315" s="18">
        <f t="shared" si="1028"/>
        <v>1892867.2841657216</v>
      </c>
      <c r="AA3315" s="18">
        <f t="shared" si="1029"/>
        <v>199432.98236095349</v>
      </c>
      <c r="AB3315" s="17">
        <f t="shared" si="1030"/>
        <v>3.8949824970828471</v>
      </c>
      <c r="AC3315" s="2" t="s">
        <v>30</v>
      </c>
      <c r="AD3315" s="2" t="s">
        <v>29</v>
      </c>
      <c r="AE3315" t="str">
        <f t="shared" si="1031"/>
        <v>Fashion</v>
      </c>
      <c r="AF3315" t="str">
        <f t="shared" si="1032"/>
        <v>Fashion</v>
      </c>
      <c r="AG3315" t="str" cm="1">
        <f t="array" ref="AG3315">INDEX(AD:AD,ROW())</f>
        <v>Fashion</v>
      </c>
      <c r="AH3315">
        <f t="shared" si="1040"/>
        <v>6</v>
      </c>
      <c r="AI3315" t="str">
        <f t="shared" si="1033"/>
        <v>Fashion</v>
      </c>
      <c r="AK3315">
        <f t="shared" si="1034"/>
        <v>2023</v>
      </c>
      <c r="AL3315">
        <f t="shared" si="1035"/>
        <v>3</v>
      </c>
      <c r="AM3315">
        <f t="shared" si="1036"/>
        <v>8</v>
      </c>
      <c r="AN3315">
        <f t="shared" si="1037"/>
        <v>4</v>
      </c>
      <c r="AO3315" t="str">
        <f t="shared" si="1038"/>
        <v>Weekday</v>
      </c>
      <c r="AR3315" s="20">
        <f t="shared" si="1039"/>
        <v>0</v>
      </c>
    </row>
    <row r="3316" spans="1:44" x14ac:dyDescent="0.35">
      <c r="A3316" t="str">
        <f t="shared" si="1021"/>
        <v>CUST3315</v>
      </c>
      <c r="B3316" s="2" t="s">
        <v>3652</v>
      </c>
      <c r="C3316" s="4">
        <v>45324</v>
      </c>
      <c r="D3316" s="2" t="s">
        <v>751</v>
      </c>
      <c r="E3316" t="s">
        <v>5055</v>
      </c>
      <c r="F3316" s="2" t="s">
        <v>19</v>
      </c>
      <c r="G3316" s="2" t="s">
        <v>49</v>
      </c>
      <c r="H3316" s="2">
        <v>1</v>
      </c>
      <c r="I3316" s="19">
        <v>2549.91</v>
      </c>
      <c r="J3316" s="2" t="s">
        <v>15</v>
      </c>
      <c r="K3316" s="2" t="s">
        <v>76</v>
      </c>
      <c r="L3316" s="2">
        <v>3</v>
      </c>
      <c r="M3316" s="18">
        <f t="shared" si="1022"/>
        <v>2549.91</v>
      </c>
      <c r="T3316" t="str">
        <f t="shared" si="1023"/>
        <v>Completed</v>
      </c>
      <c r="U3316" t="str">
        <f t="shared" si="1024"/>
        <v>No</v>
      </c>
      <c r="V3316" t="str">
        <f t="shared" si="1025"/>
        <v>No</v>
      </c>
      <c r="X3316">
        <f t="shared" si="1026"/>
        <v>567</v>
      </c>
      <c r="Y3316">
        <f t="shared" si="1027"/>
        <v>440</v>
      </c>
      <c r="Z3316" s="18">
        <f t="shared" si="1028"/>
        <v>2759712.3299794244</v>
      </c>
      <c r="AA3316" s="18">
        <f t="shared" si="1029"/>
        <v>330643.50635802455</v>
      </c>
      <c r="AB3316" s="17">
        <f t="shared" si="1030"/>
        <v>3.8641711229946525</v>
      </c>
      <c r="AC3316" s="2" t="s">
        <v>49</v>
      </c>
      <c r="AD3316" s="2" t="s">
        <v>19</v>
      </c>
      <c r="AE3316" t="str">
        <f t="shared" si="1031"/>
        <v>Electronics</v>
      </c>
      <c r="AF3316" t="str">
        <f t="shared" si="1032"/>
        <v>Electronics</v>
      </c>
      <c r="AG3316" t="str" cm="1">
        <f t="array" ref="AG3316">INDEX(AD:AD,ROW())</f>
        <v>Electronics</v>
      </c>
      <c r="AH3316">
        <f t="shared" si="1040"/>
        <v>12</v>
      </c>
      <c r="AI3316" t="str">
        <f t="shared" si="1033"/>
        <v>Electronics</v>
      </c>
      <c r="AK3316">
        <f t="shared" si="1034"/>
        <v>2024</v>
      </c>
      <c r="AL3316">
        <f t="shared" si="1035"/>
        <v>2</v>
      </c>
      <c r="AM3316">
        <f t="shared" si="1036"/>
        <v>2</v>
      </c>
      <c r="AN3316">
        <f t="shared" si="1037"/>
        <v>6</v>
      </c>
      <c r="AO3316" t="str">
        <f t="shared" si="1038"/>
        <v>Weekday</v>
      </c>
      <c r="AR3316" s="20">
        <f t="shared" si="1039"/>
        <v>1</v>
      </c>
    </row>
    <row r="3317" spans="1:44" x14ac:dyDescent="0.35">
      <c r="A3317" t="str">
        <f t="shared" si="1021"/>
        <v>CUST3316</v>
      </c>
      <c r="B3317" s="2" t="s">
        <v>3653</v>
      </c>
      <c r="C3317" s="4">
        <v>45495</v>
      </c>
      <c r="D3317" s="2" t="s">
        <v>80</v>
      </c>
      <c r="E3317" t="s">
        <v>5051</v>
      </c>
      <c r="F3317" s="2" t="s">
        <v>42</v>
      </c>
      <c r="G3317" s="2" t="s">
        <v>170</v>
      </c>
      <c r="H3317" s="2">
        <v>2</v>
      </c>
      <c r="I3317" s="19">
        <v>305.70999999999998</v>
      </c>
      <c r="J3317" s="2" t="s">
        <v>5046</v>
      </c>
      <c r="K3317" s="2" t="s">
        <v>16</v>
      </c>
      <c r="L3317" s="2">
        <v>4</v>
      </c>
      <c r="M3317" s="18">
        <f t="shared" si="1022"/>
        <v>611.41999999999996</v>
      </c>
      <c r="T3317" t="str">
        <f t="shared" si="1023"/>
        <v>Completed</v>
      </c>
      <c r="U3317" t="str">
        <f t="shared" si="1024"/>
        <v>No</v>
      </c>
      <c r="V3317" t="str">
        <f t="shared" si="1025"/>
        <v>No</v>
      </c>
      <c r="X3317">
        <f t="shared" si="1026"/>
        <v>619</v>
      </c>
      <c r="Y3317">
        <f t="shared" si="1027"/>
        <v>468</v>
      </c>
      <c r="Z3317" s="18">
        <f t="shared" si="1028"/>
        <v>1098537.4901531704</v>
      </c>
      <c r="AA3317" s="18">
        <f t="shared" si="1029"/>
        <v>96724.388030634553</v>
      </c>
      <c r="AB3317" s="17">
        <f t="shared" si="1030"/>
        <v>3.9001122334455669</v>
      </c>
      <c r="AC3317" s="2" t="s">
        <v>170</v>
      </c>
      <c r="AD3317" s="2" t="s">
        <v>42</v>
      </c>
      <c r="AE3317" t="str">
        <f t="shared" si="1031"/>
        <v>Beauty</v>
      </c>
      <c r="AF3317" t="str">
        <f t="shared" si="1032"/>
        <v>Beauty</v>
      </c>
      <c r="AG3317" t="str" cm="1">
        <f t="array" ref="AG3317">INDEX(AD:AD,ROW())</f>
        <v>Beauty</v>
      </c>
      <c r="AH3317">
        <f t="shared" si="1040"/>
        <v>70</v>
      </c>
      <c r="AI3317" t="str">
        <f t="shared" si="1033"/>
        <v>Beauty</v>
      </c>
      <c r="AK3317">
        <f t="shared" si="1034"/>
        <v>2024</v>
      </c>
      <c r="AL3317">
        <f t="shared" si="1035"/>
        <v>7</v>
      </c>
      <c r="AM3317">
        <f t="shared" si="1036"/>
        <v>22</v>
      </c>
      <c r="AN3317">
        <f t="shared" si="1037"/>
        <v>2</v>
      </c>
      <c r="AO3317" t="str">
        <f t="shared" si="1038"/>
        <v>Weekday</v>
      </c>
      <c r="AR3317" s="20">
        <f t="shared" si="1039"/>
        <v>0</v>
      </c>
    </row>
    <row r="3318" spans="1:44" x14ac:dyDescent="0.35">
      <c r="A3318" t="str">
        <f t="shared" si="1021"/>
        <v>CUST3317</v>
      </c>
      <c r="B3318" s="2" t="s">
        <v>3654</v>
      </c>
      <c r="C3318" s="4">
        <v>45493</v>
      </c>
      <c r="D3318" s="2" t="s">
        <v>519</v>
      </c>
      <c r="E3318" t="s">
        <v>5051</v>
      </c>
      <c r="F3318" s="2" t="s">
        <v>23</v>
      </c>
      <c r="G3318" s="2" t="s">
        <v>65</v>
      </c>
      <c r="H3318" s="2">
        <v>1</v>
      </c>
      <c r="I3318" s="19">
        <v>149.82</v>
      </c>
      <c r="J3318" s="2" t="s">
        <v>5047</v>
      </c>
      <c r="K3318" s="2" t="s">
        <v>16</v>
      </c>
      <c r="L3318" s="2">
        <v>3</v>
      </c>
      <c r="M3318" s="18">
        <f t="shared" si="1022"/>
        <v>149.82</v>
      </c>
      <c r="T3318" t="str">
        <f t="shared" si="1023"/>
        <v>Completed</v>
      </c>
      <c r="U3318" t="str">
        <f t="shared" si="1024"/>
        <v>No</v>
      </c>
      <c r="V3318" t="str">
        <f t="shared" si="1025"/>
        <v>No</v>
      </c>
      <c r="X3318">
        <f t="shared" si="1026"/>
        <v>619</v>
      </c>
      <c r="Y3318">
        <f t="shared" si="1027"/>
        <v>468</v>
      </c>
      <c r="Z3318" s="18">
        <f t="shared" si="1028"/>
        <v>594714.6477588166</v>
      </c>
      <c r="AA3318" s="18">
        <f t="shared" si="1029"/>
        <v>60882.938065984097</v>
      </c>
      <c r="AB3318" s="17">
        <f t="shared" si="1030"/>
        <v>3.804733727810651</v>
      </c>
      <c r="AC3318" s="2" t="s">
        <v>65</v>
      </c>
      <c r="AD3318" s="2" t="s">
        <v>23</v>
      </c>
      <c r="AE3318" t="str">
        <f t="shared" si="1031"/>
        <v>Books</v>
      </c>
      <c r="AF3318" t="str">
        <f t="shared" si="1032"/>
        <v>Books</v>
      </c>
      <c r="AG3318" t="str" cm="1">
        <f t="array" ref="AG3318">INDEX(AD:AD,ROW())</f>
        <v>Books</v>
      </c>
      <c r="AH3318">
        <f t="shared" si="1040"/>
        <v>19</v>
      </c>
      <c r="AI3318" t="str">
        <f t="shared" si="1033"/>
        <v>Books</v>
      </c>
      <c r="AK3318">
        <f t="shared" si="1034"/>
        <v>2024</v>
      </c>
      <c r="AL3318">
        <f t="shared" si="1035"/>
        <v>7</v>
      </c>
      <c r="AM3318">
        <f t="shared" si="1036"/>
        <v>20</v>
      </c>
      <c r="AN3318">
        <f t="shared" si="1037"/>
        <v>7</v>
      </c>
      <c r="AO3318" t="str">
        <f t="shared" si="1038"/>
        <v>Weekend</v>
      </c>
      <c r="AR3318" s="20">
        <f t="shared" si="1039"/>
        <v>0</v>
      </c>
    </row>
    <row r="3319" spans="1:44" x14ac:dyDescent="0.35">
      <c r="A3319" t="str">
        <f t="shared" si="1021"/>
        <v>CUST3318</v>
      </c>
      <c r="B3319" s="2" t="s">
        <v>3655</v>
      </c>
      <c r="C3319" s="4">
        <v>45090</v>
      </c>
      <c r="D3319" s="2" t="s">
        <v>56</v>
      </c>
      <c r="E3319" t="s">
        <v>5055</v>
      </c>
      <c r="F3319" s="2" t="s">
        <v>13</v>
      </c>
      <c r="G3319" s="2" t="s">
        <v>5045</v>
      </c>
      <c r="H3319" s="2">
        <v>1</v>
      </c>
      <c r="I3319" s="19">
        <v>1605.56</v>
      </c>
      <c r="J3319" s="2" t="s">
        <v>5047</v>
      </c>
      <c r="K3319" s="2" t="s">
        <v>76</v>
      </c>
      <c r="L3319" s="2">
        <v>5</v>
      </c>
      <c r="M3319" s="18">
        <f t="shared" si="1022"/>
        <v>1605.56</v>
      </c>
      <c r="T3319" t="str">
        <f t="shared" si="1023"/>
        <v>Completed</v>
      </c>
      <c r="U3319" t="str">
        <f t="shared" si="1024"/>
        <v>No</v>
      </c>
      <c r="V3319" t="str">
        <f t="shared" si="1025"/>
        <v>No</v>
      </c>
      <c r="X3319">
        <f t="shared" si="1026"/>
        <v>567</v>
      </c>
      <c r="Y3319">
        <f t="shared" si="1027"/>
        <v>440</v>
      </c>
      <c r="Z3319" s="18">
        <f t="shared" si="1028"/>
        <v>1463424.4009529033</v>
      </c>
      <c r="AA3319" s="18">
        <f t="shared" si="1029"/>
        <v>118285.78776560788</v>
      </c>
      <c r="AB3319" s="17">
        <f t="shared" si="1030"/>
        <v>3.8140589569160999</v>
      </c>
      <c r="AC3319" s="2" t="s">
        <v>5045</v>
      </c>
      <c r="AD3319" s="2" t="s">
        <v>13</v>
      </c>
      <c r="AE3319" t="str">
        <f t="shared" si="1031"/>
        <v>Home &amp; Kitchen</v>
      </c>
      <c r="AF3319" t="str">
        <f t="shared" si="1032"/>
        <v>Home &amp; Kitchen</v>
      </c>
      <c r="AG3319" t="str" cm="1">
        <f t="array" ref="AG3319">INDEX(AD:AD,ROW())</f>
        <v>Home &amp; Kitchen</v>
      </c>
      <c r="AH3319">
        <f t="shared" si="1040"/>
        <v>76</v>
      </c>
      <c r="AI3319" t="str">
        <f t="shared" si="1033"/>
        <v>Home &amp; Kitchen</v>
      </c>
      <c r="AK3319">
        <f t="shared" si="1034"/>
        <v>2023</v>
      </c>
      <c r="AL3319">
        <f t="shared" si="1035"/>
        <v>6</v>
      </c>
      <c r="AM3319">
        <f t="shared" si="1036"/>
        <v>13</v>
      </c>
      <c r="AN3319">
        <f t="shared" si="1037"/>
        <v>3</v>
      </c>
      <c r="AO3319" t="str">
        <f t="shared" si="1038"/>
        <v>Weekday</v>
      </c>
      <c r="AR3319" s="20">
        <f t="shared" si="1039"/>
        <v>1</v>
      </c>
    </row>
    <row r="3320" spans="1:44" x14ac:dyDescent="0.35">
      <c r="A3320" t="str">
        <f t="shared" si="1021"/>
        <v>CUST3319</v>
      </c>
      <c r="B3320" s="2" t="s">
        <v>3656</v>
      </c>
      <c r="C3320" s="4">
        <v>45587</v>
      </c>
      <c r="D3320" s="2" t="s">
        <v>377</v>
      </c>
      <c r="E3320" t="s">
        <v>5052</v>
      </c>
      <c r="F3320" s="2" t="s">
        <v>23</v>
      </c>
      <c r="G3320" s="2" t="s">
        <v>68</v>
      </c>
      <c r="H3320" s="2">
        <v>1</v>
      </c>
      <c r="I3320" s="19">
        <v>563.57000000000005</v>
      </c>
      <c r="J3320" s="2" t="s">
        <v>20</v>
      </c>
      <c r="K3320" s="2" t="s">
        <v>16</v>
      </c>
      <c r="L3320" s="2">
        <v>5</v>
      </c>
      <c r="M3320" s="18">
        <f t="shared" si="1022"/>
        <v>563.57000000000005</v>
      </c>
      <c r="T3320" t="str">
        <f t="shared" si="1023"/>
        <v>Completed</v>
      </c>
      <c r="U3320" t="str">
        <f t="shared" si="1024"/>
        <v>No</v>
      </c>
      <c r="V3320" t="str">
        <f t="shared" si="1025"/>
        <v>No</v>
      </c>
      <c r="X3320">
        <f t="shared" si="1026"/>
        <v>573</v>
      </c>
      <c r="Y3320">
        <f t="shared" si="1027"/>
        <v>450</v>
      </c>
      <c r="Z3320" s="18">
        <f t="shared" si="1028"/>
        <v>594714.6477588166</v>
      </c>
      <c r="AA3320" s="18">
        <f t="shared" si="1029"/>
        <v>60882.938065984097</v>
      </c>
      <c r="AB3320" s="17">
        <f t="shared" si="1030"/>
        <v>3.804733727810651</v>
      </c>
      <c r="AC3320" s="2" t="s">
        <v>68</v>
      </c>
      <c r="AD3320" s="2" t="s">
        <v>23</v>
      </c>
      <c r="AE3320" t="str">
        <f t="shared" si="1031"/>
        <v>Books</v>
      </c>
      <c r="AF3320" t="str">
        <f t="shared" si="1032"/>
        <v>Books</v>
      </c>
      <c r="AG3320" t="str" cm="1">
        <f t="array" ref="AG3320">INDEX(AD:AD,ROW())</f>
        <v>Books</v>
      </c>
      <c r="AH3320">
        <f t="shared" si="1040"/>
        <v>20</v>
      </c>
      <c r="AI3320" t="str">
        <f t="shared" si="1033"/>
        <v>Books</v>
      </c>
      <c r="AK3320">
        <f t="shared" si="1034"/>
        <v>2024</v>
      </c>
      <c r="AL3320">
        <f t="shared" si="1035"/>
        <v>10</v>
      </c>
      <c r="AM3320">
        <f t="shared" si="1036"/>
        <v>22</v>
      </c>
      <c r="AN3320">
        <f t="shared" si="1037"/>
        <v>3</v>
      </c>
      <c r="AO3320" t="str">
        <f t="shared" si="1038"/>
        <v>Weekday</v>
      </c>
      <c r="AR3320" s="20">
        <f t="shared" si="1039"/>
        <v>0</v>
      </c>
    </row>
    <row r="3321" spans="1:44" x14ac:dyDescent="0.35">
      <c r="A3321" t="str">
        <f t="shared" si="1021"/>
        <v>CUST3320</v>
      </c>
      <c r="B3321" s="2" t="s">
        <v>3657</v>
      </c>
      <c r="C3321" s="4">
        <v>45059</v>
      </c>
      <c r="D3321" s="2" t="s">
        <v>1389</v>
      </c>
      <c r="E3321" t="s">
        <v>5049</v>
      </c>
      <c r="F3321" s="2" t="s">
        <v>29</v>
      </c>
      <c r="G3321" s="2" t="s">
        <v>30</v>
      </c>
      <c r="H3321" s="2">
        <v>1</v>
      </c>
      <c r="I3321" s="19">
        <v>1943.92</v>
      </c>
      <c r="J3321" s="2" t="s">
        <v>20</v>
      </c>
      <c r="K3321" s="2" t="s">
        <v>16</v>
      </c>
      <c r="L3321" s="2">
        <v>2</v>
      </c>
      <c r="M3321" s="18">
        <f t="shared" si="1022"/>
        <v>1943.92</v>
      </c>
      <c r="T3321" t="str">
        <f t="shared" si="1023"/>
        <v>Completed</v>
      </c>
      <c r="U3321" t="str">
        <f t="shared" si="1024"/>
        <v>Yes</v>
      </c>
      <c r="V3321" t="str">
        <f t="shared" si="1025"/>
        <v>No</v>
      </c>
      <c r="X3321">
        <f t="shared" si="1026"/>
        <v>595</v>
      </c>
      <c r="Y3321">
        <f t="shared" si="1027"/>
        <v>444</v>
      </c>
      <c r="Z3321" s="18">
        <f t="shared" si="1028"/>
        <v>1892867.2841657216</v>
      </c>
      <c r="AA3321" s="18">
        <f t="shared" si="1029"/>
        <v>199432.98236095349</v>
      </c>
      <c r="AB3321" s="17">
        <f t="shared" si="1030"/>
        <v>3.8949824970828471</v>
      </c>
      <c r="AC3321" s="2" t="s">
        <v>30</v>
      </c>
      <c r="AD3321" s="2" t="s">
        <v>29</v>
      </c>
      <c r="AE3321" t="str">
        <f t="shared" si="1031"/>
        <v>Fashion</v>
      </c>
      <c r="AF3321" t="str">
        <f t="shared" si="1032"/>
        <v>Fashion</v>
      </c>
      <c r="AG3321" t="str" cm="1">
        <f t="array" ref="AG3321">INDEX(AD:AD,ROW())</f>
        <v>Fashion</v>
      </c>
      <c r="AH3321">
        <f t="shared" si="1040"/>
        <v>6</v>
      </c>
      <c r="AI3321" t="str">
        <f t="shared" si="1033"/>
        <v>Fashion</v>
      </c>
      <c r="AK3321">
        <f t="shared" si="1034"/>
        <v>2023</v>
      </c>
      <c r="AL3321">
        <f t="shared" si="1035"/>
        <v>5</v>
      </c>
      <c r="AM3321">
        <f t="shared" si="1036"/>
        <v>13</v>
      </c>
      <c r="AN3321">
        <f t="shared" si="1037"/>
        <v>7</v>
      </c>
      <c r="AO3321" t="str">
        <f t="shared" si="1038"/>
        <v>Weekend</v>
      </c>
      <c r="AR3321" s="20">
        <f t="shared" si="1039"/>
        <v>0</v>
      </c>
    </row>
    <row r="3322" spans="1:44" x14ac:dyDescent="0.35">
      <c r="A3322" t="str">
        <f t="shared" si="1021"/>
        <v>CUST3321</v>
      </c>
      <c r="B3322" s="2" t="s">
        <v>3658</v>
      </c>
      <c r="C3322" s="4">
        <v>45347</v>
      </c>
      <c r="D3322" s="2" t="s">
        <v>116</v>
      </c>
      <c r="E3322" t="s">
        <v>5051</v>
      </c>
      <c r="F3322" s="2" t="s">
        <v>19</v>
      </c>
      <c r="G3322" s="2" t="s">
        <v>60</v>
      </c>
      <c r="H3322" s="2">
        <v>1</v>
      </c>
      <c r="I3322" s="19">
        <v>2586.9699999999998</v>
      </c>
      <c r="J3322" s="2" t="s">
        <v>15</v>
      </c>
      <c r="K3322" s="2" t="s">
        <v>16</v>
      </c>
      <c r="L3322" s="31"/>
      <c r="M3322" s="18">
        <f t="shared" si="1022"/>
        <v>2586.9699999999998</v>
      </c>
      <c r="T3322" t="str">
        <f t="shared" si="1023"/>
        <v>Completed</v>
      </c>
      <c r="U3322" t="str">
        <f t="shared" si="1024"/>
        <v>Yes</v>
      </c>
      <c r="V3322" t="str">
        <f t="shared" si="1025"/>
        <v>No</v>
      </c>
      <c r="X3322">
        <f t="shared" si="1026"/>
        <v>619</v>
      </c>
      <c r="Y3322">
        <f t="shared" si="1027"/>
        <v>468</v>
      </c>
      <c r="Z3322" s="18">
        <f t="shared" si="1028"/>
        <v>2759712.3299794244</v>
      </c>
      <c r="AA3322" s="18">
        <f t="shared" si="1029"/>
        <v>330643.50635802455</v>
      </c>
      <c r="AB3322" s="17">
        <f t="shared" si="1030"/>
        <v>3.8641711229946525</v>
      </c>
      <c r="AC3322" s="2" t="s">
        <v>60</v>
      </c>
      <c r="AD3322" s="2" t="s">
        <v>19</v>
      </c>
      <c r="AE3322" t="str">
        <f t="shared" si="1031"/>
        <v>Electronics</v>
      </c>
      <c r="AF3322" t="str">
        <f t="shared" si="1032"/>
        <v>Electronics</v>
      </c>
      <c r="AG3322" t="str" cm="1">
        <f t="array" ref="AG3322">INDEX(AD:AD,ROW())</f>
        <v>Electronics</v>
      </c>
      <c r="AH3322">
        <f t="shared" si="1040"/>
        <v>17</v>
      </c>
      <c r="AI3322" t="str">
        <f t="shared" si="1033"/>
        <v>Electronics</v>
      </c>
      <c r="AK3322">
        <f t="shared" si="1034"/>
        <v>2024</v>
      </c>
      <c r="AL3322">
        <f t="shared" si="1035"/>
        <v>2</v>
      </c>
      <c r="AM3322">
        <f t="shared" si="1036"/>
        <v>25</v>
      </c>
      <c r="AN3322">
        <f t="shared" si="1037"/>
        <v>1</v>
      </c>
      <c r="AO3322" t="str">
        <f t="shared" si="1038"/>
        <v>Weekend</v>
      </c>
      <c r="AR3322" s="20">
        <f t="shared" si="1039"/>
        <v>0</v>
      </c>
    </row>
    <row r="3323" spans="1:44" x14ac:dyDescent="0.35">
      <c r="A3323" t="str">
        <f t="shared" si="1021"/>
        <v>CUST3322</v>
      </c>
      <c r="B3323" s="2" t="s">
        <v>3659</v>
      </c>
      <c r="C3323" s="4">
        <v>44948</v>
      </c>
      <c r="D3323" s="2" t="s">
        <v>88</v>
      </c>
      <c r="E3323" t="s">
        <v>5054</v>
      </c>
      <c r="F3323" s="2" t="s">
        <v>29</v>
      </c>
      <c r="G3323" s="2" t="s">
        <v>30</v>
      </c>
      <c r="H3323" s="2">
        <v>2</v>
      </c>
      <c r="I3323" s="19">
        <v>496.95</v>
      </c>
      <c r="J3323" s="2" t="s">
        <v>5047</v>
      </c>
      <c r="K3323" s="2" t="s">
        <v>103</v>
      </c>
      <c r="L3323" s="2">
        <v>5</v>
      </c>
      <c r="M3323" s="18">
        <f t="shared" si="1022"/>
        <v>993.9</v>
      </c>
      <c r="T3323" t="str">
        <f t="shared" si="1023"/>
        <v>Lost Sale</v>
      </c>
      <c r="U3323" t="str">
        <f t="shared" si="1024"/>
        <v>No</v>
      </c>
      <c r="V3323" t="str">
        <f t="shared" si="1025"/>
        <v>Yes</v>
      </c>
      <c r="X3323">
        <f t="shared" si="1026"/>
        <v>558</v>
      </c>
      <c r="Y3323">
        <f t="shared" si="1027"/>
        <v>430</v>
      </c>
      <c r="Z3323" s="18">
        <f t="shared" si="1028"/>
        <v>1892867.2841657216</v>
      </c>
      <c r="AA3323" s="18">
        <f t="shared" si="1029"/>
        <v>199432.98236095349</v>
      </c>
      <c r="AB3323" s="17">
        <f t="shared" si="1030"/>
        <v>3.8949824970828471</v>
      </c>
      <c r="AC3323" s="2" t="s">
        <v>30</v>
      </c>
      <c r="AD3323" s="2" t="s">
        <v>29</v>
      </c>
      <c r="AE3323" t="str">
        <f t="shared" si="1031"/>
        <v>Fashion</v>
      </c>
      <c r="AF3323" t="str">
        <f t="shared" si="1032"/>
        <v>Fashion</v>
      </c>
      <c r="AG3323" t="str" cm="1">
        <f t="array" ref="AG3323">INDEX(AD:AD,ROW())</f>
        <v>Fashion</v>
      </c>
      <c r="AH3323">
        <f t="shared" si="1040"/>
        <v>6</v>
      </c>
      <c r="AI3323" t="str">
        <f t="shared" si="1033"/>
        <v>Fashion</v>
      </c>
      <c r="AK3323">
        <f t="shared" si="1034"/>
        <v>2023</v>
      </c>
      <c r="AL3323">
        <f t="shared" si="1035"/>
        <v>1</v>
      </c>
      <c r="AM3323">
        <f t="shared" si="1036"/>
        <v>22</v>
      </c>
      <c r="AN3323">
        <f t="shared" si="1037"/>
        <v>1</v>
      </c>
      <c r="AO3323" t="str">
        <f t="shared" si="1038"/>
        <v>Weekend</v>
      </c>
      <c r="AR3323" s="20">
        <f t="shared" si="1039"/>
        <v>1</v>
      </c>
    </row>
    <row r="3324" spans="1:44" x14ac:dyDescent="0.35">
      <c r="A3324" t="str">
        <f t="shared" si="1021"/>
        <v>CUST3323</v>
      </c>
      <c r="B3324" s="2" t="s">
        <v>3660</v>
      </c>
      <c r="C3324" s="4">
        <v>45709</v>
      </c>
      <c r="D3324" s="2" t="s">
        <v>738</v>
      </c>
      <c r="E3324" t="s">
        <v>5052</v>
      </c>
      <c r="F3324" s="2" t="s">
        <v>13</v>
      </c>
      <c r="G3324" s="2" t="s">
        <v>5045</v>
      </c>
      <c r="H3324" s="2">
        <v>2</v>
      </c>
      <c r="I3324" s="19">
        <v>813.46</v>
      </c>
      <c r="J3324" s="2" t="s">
        <v>5046</v>
      </c>
      <c r="K3324" s="2" t="s">
        <v>16</v>
      </c>
      <c r="L3324" s="2">
        <v>3</v>
      </c>
      <c r="M3324" s="18">
        <f t="shared" si="1022"/>
        <v>1626.92</v>
      </c>
      <c r="T3324" t="str">
        <f t="shared" si="1023"/>
        <v>Completed</v>
      </c>
      <c r="U3324" t="str">
        <f t="shared" si="1024"/>
        <v>Yes</v>
      </c>
      <c r="V3324" t="str">
        <f t="shared" si="1025"/>
        <v>No</v>
      </c>
      <c r="X3324">
        <f t="shared" si="1026"/>
        <v>573</v>
      </c>
      <c r="Y3324">
        <f t="shared" si="1027"/>
        <v>450</v>
      </c>
      <c r="Z3324" s="18">
        <f t="shared" si="1028"/>
        <v>1463424.4009529033</v>
      </c>
      <c r="AA3324" s="18">
        <f t="shared" si="1029"/>
        <v>118285.78776560788</v>
      </c>
      <c r="AB3324" s="17">
        <f t="shared" si="1030"/>
        <v>3.8140589569160999</v>
      </c>
      <c r="AC3324" s="2" t="s">
        <v>5045</v>
      </c>
      <c r="AD3324" s="2" t="s">
        <v>13</v>
      </c>
      <c r="AE3324" t="str">
        <f t="shared" si="1031"/>
        <v>Home &amp; Kitchen</v>
      </c>
      <c r="AF3324" t="str">
        <f t="shared" si="1032"/>
        <v>Home &amp; Kitchen</v>
      </c>
      <c r="AG3324" t="str" cm="1">
        <f t="array" ref="AG3324">INDEX(AD:AD,ROW())</f>
        <v>Home &amp; Kitchen</v>
      </c>
      <c r="AH3324">
        <f t="shared" si="1040"/>
        <v>76</v>
      </c>
      <c r="AI3324" t="str">
        <f t="shared" si="1033"/>
        <v>Home &amp; Kitchen</v>
      </c>
      <c r="AK3324">
        <f t="shared" si="1034"/>
        <v>2025</v>
      </c>
      <c r="AL3324">
        <f t="shared" si="1035"/>
        <v>2</v>
      </c>
      <c r="AM3324">
        <f t="shared" si="1036"/>
        <v>21</v>
      </c>
      <c r="AN3324">
        <f t="shared" si="1037"/>
        <v>6</v>
      </c>
      <c r="AO3324" t="str">
        <f t="shared" si="1038"/>
        <v>Weekday</v>
      </c>
      <c r="AR3324" s="20">
        <f t="shared" si="1039"/>
        <v>0</v>
      </c>
    </row>
    <row r="3325" spans="1:44" x14ac:dyDescent="0.35">
      <c r="A3325" t="str">
        <f t="shared" si="1021"/>
        <v>CUST3324</v>
      </c>
      <c r="B3325" s="2" t="s">
        <v>3661</v>
      </c>
      <c r="C3325" s="4">
        <v>45787</v>
      </c>
      <c r="D3325" s="2" t="s">
        <v>564</v>
      </c>
      <c r="E3325" t="s">
        <v>5053</v>
      </c>
      <c r="F3325" s="2" t="s">
        <v>19</v>
      </c>
      <c r="G3325" s="2" t="s">
        <v>128</v>
      </c>
      <c r="H3325" s="2">
        <v>1</v>
      </c>
      <c r="I3325" s="19">
        <v>2097.9699999999998</v>
      </c>
      <c r="J3325" s="2" t="s">
        <v>50</v>
      </c>
      <c r="K3325" s="2" t="s">
        <v>16</v>
      </c>
      <c r="L3325" s="2">
        <v>5</v>
      </c>
      <c r="M3325" s="18">
        <f t="shared" si="1022"/>
        <v>2097.9699999999998</v>
      </c>
      <c r="T3325" t="str">
        <f t="shared" si="1023"/>
        <v>Completed</v>
      </c>
      <c r="U3325" t="str">
        <f t="shared" si="1024"/>
        <v>Yes</v>
      </c>
      <c r="V3325" t="str">
        <f t="shared" si="1025"/>
        <v>No</v>
      </c>
      <c r="X3325">
        <f t="shared" si="1026"/>
        <v>559</v>
      </c>
      <c r="Y3325">
        <f t="shared" si="1027"/>
        <v>408</v>
      </c>
      <c r="Z3325" s="18">
        <f t="shared" si="1028"/>
        <v>2759712.3299794244</v>
      </c>
      <c r="AA3325" s="18">
        <f t="shared" si="1029"/>
        <v>330643.50635802455</v>
      </c>
      <c r="AB3325" s="17">
        <f t="shared" si="1030"/>
        <v>3.8641711229946525</v>
      </c>
      <c r="AC3325" s="2" t="s">
        <v>128</v>
      </c>
      <c r="AD3325" s="2" t="s">
        <v>19</v>
      </c>
      <c r="AE3325" t="str">
        <f t="shared" si="1031"/>
        <v>Electronics</v>
      </c>
      <c r="AF3325" t="str">
        <f t="shared" si="1032"/>
        <v>Electronics</v>
      </c>
      <c r="AG3325" t="str" cm="1">
        <f t="array" ref="AG3325">INDEX(AD:AD,ROW())</f>
        <v>Electronics</v>
      </c>
      <c r="AH3325">
        <f t="shared" si="1040"/>
        <v>48</v>
      </c>
      <c r="AI3325" t="str">
        <f t="shared" si="1033"/>
        <v>Electronics</v>
      </c>
      <c r="AK3325">
        <f t="shared" si="1034"/>
        <v>2025</v>
      </c>
      <c r="AL3325">
        <f t="shared" si="1035"/>
        <v>5</v>
      </c>
      <c r="AM3325">
        <f t="shared" si="1036"/>
        <v>10</v>
      </c>
      <c r="AN3325">
        <f t="shared" si="1037"/>
        <v>7</v>
      </c>
      <c r="AO3325" t="str">
        <f t="shared" si="1038"/>
        <v>Weekend</v>
      </c>
      <c r="AR3325" s="20">
        <f t="shared" si="1039"/>
        <v>0</v>
      </c>
    </row>
    <row r="3326" spans="1:44" x14ac:dyDescent="0.35">
      <c r="A3326" t="str">
        <f t="shared" si="1021"/>
        <v>CUST3325</v>
      </c>
      <c r="B3326" s="2" t="s">
        <v>3662</v>
      </c>
      <c r="C3326" s="4">
        <v>45592</v>
      </c>
      <c r="D3326" s="2" t="s">
        <v>382</v>
      </c>
      <c r="E3326" t="s">
        <v>5049</v>
      </c>
      <c r="F3326" s="2" t="s">
        <v>19</v>
      </c>
      <c r="G3326" s="2" t="s">
        <v>49</v>
      </c>
      <c r="H3326" s="2">
        <v>3</v>
      </c>
      <c r="I3326" s="19">
        <v>2224.2800000000002</v>
      </c>
      <c r="J3326" s="2" t="s">
        <v>5047</v>
      </c>
      <c r="K3326" s="2" t="s">
        <v>16</v>
      </c>
      <c r="L3326" s="2">
        <v>3</v>
      </c>
      <c r="M3326" s="18">
        <f t="shared" si="1022"/>
        <v>6672.84</v>
      </c>
      <c r="T3326" t="str">
        <f t="shared" si="1023"/>
        <v>Completed</v>
      </c>
      <c r="U3326" t="str">
        <f t="shared" si="1024"/>
        <v>Yes</v>
      </c>
      <c r="V3326" t="str">
        <f t="shared" si="1025"/>
        <v>No</v>
      </c>
      <c r="X3326">
        <f t="shared" si="1026"/>
        <v>595</v>
      </c>
      <c r="Y3326">
        <f t="shared" si="1027"/>
        <v>444</v>
      </c>
      <c r="Z3326" s="18">
        <f t="shared" si="1028"/>
        <v>2759712.3299794244</v>
      </c>
      <c r="AA3326" s="18">
        <f t="shared" si="1029"/>
        <v>330643.50635802455</v>
      </c>
      <c r="AB3326" s="17">
        <f t="shared" si="1030"/>
        <v>3.8641711229946525</v>
      </c>
      <c r="AC3326" s="2" t="s">
        <v>49</v>
      </c>
      <c r="AD3326" s="2" t="s">
        <v>19</v>
      </c>
      <c r="AE3326" t="str">
        <f t="shared" si="1031"/>
        <v>Electronics</v>
      </c>
      <c r="AF3326" t="str">
        <f t="shared" si="1032"/>
        <v>Electronics</v>
      </c>
      <c r="AG3326" t="str" cm="1">
        <f t="array" ref="AG3326">INDEX(AD:AD,ROW())</f>
        <v>Electronics</v>
      </c>
      <c r="AH3326">
        <f t="shared" si="1040"/>
        <v>12</v>
      </c>
      <c r="AI3326" t="str">
        <f t="shared" si="1033"/>
        <v>Electronics</v>
      </c>
      <c r="AK3326">
        <f t="shared" si="1034"/>
        <v>2024</v>
      </c>
      <c r="AL3326">
        <f t="shared" si="1035"/>
        <v>10</v>
      </c>
      <c r="AM3326">
        <f t="shared" si="1036"/>
        <v>27</v>
      </c>
      <c r="AN3326">
        <f t="shared" si="1037"/>
        <v>1</v>
      </c>
      <c r="AO3326" t="str">
        <f t="shared" si="1038"/>
        <v>Weekend</v>
      </c>
      <c r="AR3326" s="20">
        <f t="shared" si="1039"/>
        <v>0</v>
      </c>
    </row>
    <row r="3327" spans="1:44" x14ac:dyDescent="0.35">
      <c r="A3327" t="str">
        <f t="shared" si="1021"/>
        <v>CUST3326</v>
      </c>
      <c r="B3327" s="2" t="s">
        <v>3663</v>
      </c>
      <c r="C3327" s="4">
        <v>45176</v>
      </c>
      <c r="D3327" s="2" t="s">
        <v>161</v>
      </c>
      <c r="E3327" t="s">
        <v>5053</v>
      </c>
      <c r="F3327" s="2" t="s">
        <v>23</v>
      </c>
      <c r="G3327" s="2" t="s">
        <v>65</v>
      </c>
      <c r="H3327" s="2">
        <v>1</v>
      </c>
      <c r="I3327" s="19">
        <v>756.38</v>
      </c>
      <c r="J3327" s="2" t="s">
        <v>5046</v>
      </c>
      <c r="K3327" s="2" t="s">
        <v>16</v>
      </c>
      <c r="L3327" s="2">
        <v>3</v>
      </c>
      <c r="M3327" s="18">
        <f t="shared" si="1022"/>
        <v>756.38</v>
      </c>
      <c r="T3327" t="str">
        <f t="shared" si="1023"/>
        <v>Completed</v>
      </c>
      <c r="U3327" t="str">
        <f t="shared" si="1024"/>
        <v>No</v>
      </c>
      <c r="V3327" t="str">
        <f t="shared" si="1025"/>
        <v>No</v>
      </c>
      <c r="X3327">
        <f t="shared" si="1026"/>
        <v>559</v>
      </c>
      <c r="Y3327">
        <f t="shared" si="1027"/>
        <v>408</v>
      </c>
      <c r="Z3327" s="18">
        <f t="shared" si="1028"/>
        <v>594714.6477588166</v>
      </c>
      <c r="AA3327" s="18">
        <f t="shared" si="1029"/>
        <v>60882.938065984097</v>
      </c>
      <c r="AB3327" s="17">
        <f t="shared" si="1030"/>
        <v>3.804733727810651</v>
      </c>
      <c r="AC3327" s="2" t="s">
        <v>65</v>
      </c>
      <c r="AD3327" s="2" t="s">
        <v>23</v>
      </c>
      <c r="AE3327" t="str">
        <f t="shared" si="1031"/>
        <v>Books</v>
      </c>
      <c r="AF3327" t="str">
        <f t="shared" si="1032"/>
        <v>Books</v>
      </c>
      <c r="AG3327" t="str" cm="1">
        <f t="array" ref="AG3327">INDEX(AD:AD,ROW())</f>
        <v>Books</v>
      </c>
      <c r="AH3327">
        <f t="shared" si="1040"/>
        <v>19</v>
      </c>
      <c r="AI3327" t="str">
        <f t="shared" si="1033"/>
        <v>Books</v>
      </c>
      <c r="AK3327">
        <f t="shared" si="1034"/>
        <v>2023</v>
      </c>
      <c r="AL3327">
        <f t="shared" si="1035"/>
        <v>9</v>
      </c>
      <c r="AM3327">
        <f t="shared" si="1036"/>
        <v>7</v>
      </c>
      <c r="AN3327">
        <f t="shared" si="1037"/>
        <v>5</v>
      </c>
      <c r="AO3327" t="str">
        <f t="shared" si="1038"/>
        <v>Weekday</v>
      </c>
      <c r="AR3327" s="20">
        <f t="shared" si="1039"/>
        <v>0</v>
      </c>
    </row>
    <row r="3328" spans="1:44" x14ac:dyDescent="0.35">
      <c r="A3328" t="str">
        <f t="shared" si="1021"/>
        <v>CUST3327</v>
      </c>
      <c r="B3328" s="2" t="s">
        <v>3664</v>
      </c>
      <c r="C3328" s="4">
        <v>45642</v>
      </c>
      <c r="D3328" s="2" t="s">
        <v>217</v>
      </c>
      <c r="E3328" t="s">
        <v>5053</v>
      </c>
      <c r="F3328" s="2" t="s">
        <v>23</v>
      </c>
      <c r="G3328" s="2" t="s">
        <v>65</v>
      </c>
      <c r="H3328" s="2">
        <v>1</v>
      </c>
      <c r="I3328" s="19">
        <v>560.77</v>
      </c>
      <c r="J3328" s="2" t="s">
        <v>5046</v>
      </c>
      <c r="K3328" s="2" t="s">
        <v>16</v>
      </c>
      <c r="L3328" s="2">
        <v>3</v>
      </c>
      <c r="M3328" s="18">
        <f t="shared" si="1022"/>
        <v>560.77</v>
      </c>
      <c r="T3328" t="str">
        <f t="shared" si="1023"/>
        <v>Completed</v>
      </c>
      <c r="U3328" t="str">
        <f t="shared" si="1024"/>
        <v>No</v>
      </c>
      <c r="V3328" t="str">
        <f t="shared" si="1025"/>
        <v>No</v>
      </c>
      <c r="X3328">
        <f t="shared" si="1026"/>
        <v>559</v>
      </c>
      <c r="Y3328">
        <f t="shared" si="1027"/>
        <v>408</v>
      </c>
      <c r="Z3328" s="18">
        <f t="shared" si="1028"/>
        <v>594714.6477588166</v>
      </c>
      <c r="AA3328" s="18">
        <f t="shared" si="1029"/>
        <v>60882.938065984097</v>
      </c>
      <c r="AB3328" s="17">
        <f t="shared" si="1030"/>
        <v>3.804733727810651</v>
      </c>
      <c r="AC3328" s="2" t="s">
        <v>65</v>
      </c>
      <c r="AD3328" s="2" t="s">
        <v>23</v>
      </c>
      <c r="AE3328" t="str">
        <f t="shared" si="1031"/>
        <v>Books</v>
      </c>
      <c r="AF3328" t="str">
        <f t="shared" si="1032"/>
        <v>Books</v>
      </c>
      <c r="AG3328" t="str" cm="1">
        <f t="array" ref="AG3328">INDEX(AD:AD,ROW())</f>
        <v>Books</v>
      </c>
      <c r="AH3328">
        <f t="shared" si="1040"/>
        <v>19</v>
      </c>
      <c r="AI3328" t="str">
        <f t="shared" si="1033"/>
        <v>Books</v>
      </c>
      <c r="AK3328">
        <f t="shared" si="1034"/>
        <v>2024</v>
      </c>
      <c r="AL3328">
        <f t="shared" si="1035"/>
        <v>12</v>
      </c>
      <c r="AM3328">
        <f t="shared" si="1036"/>
        <v>16</v>
      </c>
      <c r="AN3328">
        <f t="shared" si="1037"/>
        <v>2</v>
      </c>
      <c r="AO3328" t="str">
        <f t="shared" si="1038"/>
        <v>Weekday</v>
      </c>
      <c r="AR3328" s="20">
        <f t="shared" si="1039"/>
        <v>0</v>
      </c>
    </row>
    <row r="3329" spans="1:44" x14ac:dyDescent="0.35">
      <c r="A3329" t="str">
        <f t="shared" si="1021"/>
        <v>CUST3328</v>
      </c>
      <c r="B3329" s="2" t="s">
        <v>3665</v>
      </c>
      <c r="C3329" s="4">
        <v>45653</v>
      </c>
      <c r="D3329" s="2" t="s">
        <v>203</v>
      </c>
      <c r="E3329" t="s">
        <v>5053</v>
      </c>
      <c r="F3329" s="2" t="s">
        <v>42</v>
      </c>
      <c r="G3329" s="2" t="s">
        <v>5044</v>
      </c>
      <c r="H3329" s="2">
        <v>1</v>
      </c>
      <c r="I3329" s="19">
        <v>485.05</v>
      </c>
      <c r="J3329" s="2" t="s">
        <v>5047</v>
      </c>
      <c r="K3329" s="2" t="s">
        <v>16</v>
      </c>
      <c r="L3329" s="2">
        <v>5</v>
      </c>
      <c r="M3329" s="18">
        <f t="shared" si="1022"/>
        <v>485.05</v>
      </c>
      <c r="T3329" t="str">
        <f t="shared" si="1023"/>
        <v>Completed</v>
      </c>
      <c r="U3329" t="str">
        <f t="shared" si="1024"/>
        <v>No</v>
      </c>
      <c r="V3329" t="str">
        <f t="shared" si="1025"/>
        <v>No</v>
      </c>
      <c r="X3329">
        <f t="shared" si="1026"/>
        <v>559</v>
      </c>
      <c r="Y3329">
        <f t="shared" si="1027"/>
        <v>408</v>
      </c>
      <c r="Z3329" s="18">
        <f t="shared" si="1028"/>
        <v>1098537.4901531704</v>
      </c>
      <c r="AA3329" s="18">
        <f t="shared" si="1029"/>
        <v>96724.388030634553</v>
      </c>
      <c r="AB3329" s="17">
        <f t="shared" si="1030"/>
        <v>3.9001122334455669</v>
      </c>
      <c r="AC3329" s="2" t="s">
        <v>5044</v>
      </c>
      <c r="AD3329" s="2" t="s">
        <v>42</v>
      </c>
      <c r="AE3329" t="str">
        <f t="shared" si="1031"/>
        <v>Beauty</v>
      </c>
      <c r="AF3329" t="str">
        <f t="shared" si="1032"/>
        <v>Beauty</v>
      </c>
      <c r="AG3329" t="str" cm="1">
        <f t="array" ref="AG3329">INDEX(AD:AD,ROW())</f>
        <v>Beauty</v>
      </c>
      <c r="AH3329">
        <f t="shared" si="1040"/>
        <v>64</v>
      </c>
      <c r="AI3329" t="str">
        <f t="shared" si="1033"/>
        <v>Beauty</v>
      </c>
      <c r="AK3329">
        <f t="shared" si="1034"/>
        <v>2024</v>
      </c>
      <c r="AL3329">
        <f t="shared" si="1035"/>
        <v>12</v>
      </c>
      <c r="AM3329">
        <f t="shared" si="1036"/>
        <v>27</v>
      </c>
      <c r="AN3329">
        <f t="shared" si="1037"/>
        <v>6</v>
      </c>
      <c r="AO3329" t="str">
        <f t="shared" si="1038"/>
        <v>Weekday</v>
      </c>
      <c r="AR3329" s="20">
        <f t="shared" si="1039"/>
        <v>0</v>
      </c>
    </row>
    <row r="3330" spans="1:44" x14ac:dyDescent="0.35">
      <c r="A3330" t="str">
        <f t="shared" si="1021"/>
        <v>CUST3329</v>
      </c>
      <c r="B3330" s="2" t="s">
        <v>3666</v>
      </c>
      <c r="C3330" s="4">
        <v>45636</v>
      </c>
      <c r="D3330" s="2" t="s">
        <v>435</v>
      </c>
      <c r="E3330" t="s">
        <v>5049</v>
      </c>
      <c r="F3330" s="2" t="s">
        <v>19</v>
      </c>
      <c r="G3330" s="2" t="s">
        <v>5040</v>
      </c>
      <c r="H3330" s="2">
        <v>1</v>
      </c>
      <c r="I3330" s="19">
        <v>1011.66</v>
      </c>
      <c r="J3330" s="2" t="s">
        <v>15</v>
      </c>
      <c r="K3330" s="2" t="s">
        <v>16</v>
      </c>
      <c r="L3330" s="2">
        <v>4</v>
      </c>
      <c r="M3330" s="18">
        <f t="shared" si="1022"/>
        <v>1011.66</v>
      </c>
      <c r="T3330" t="str">
        <f t="shared" si="1023"/>
        <v>Completed</v>
      </c>
      <c r="U3330" t="str">
        <f t="shared" si="1024"/>
        <v>Yes</v>
      </c>
      <c r="V3330" t="str">
        <f t="shared" si="1025"/>
        <v>No</v>
      </c>
      <c r="X3330">
        <f t="shared" si="1026"/>
        <v>595</v>
      </c>
      <c r="Y3330">
        <f t="shared" si="1027"/>
        <v>444</v>
      </c>
      <c r="Z3330" s="18">
        <f t="shared" si="1028"/>
        <v>2759712.3299794244</v>
      </c>
      <c r="AA3330" s="18">
        <f t="shared" si="1029"/>
        <v>330643.50635802455</v>
      </c>
      <c r="AB3330" s="17">
        <f t="shared" si="1030"/>
        <v>3.8641711229946525</v>
      </c>
      <c r="AC3330" s="2" t="s">
        <v>5040</v>
      </c>
      <c r="AD3330" s="2" t="s">
        <v>19</v>
      </c>
      <c r="AE3330" t="str">
        <f t="shared" si="1031"/>
        <v>Electronics</v>
      </c>
      <c r="AF3330" t="str">
        <f t="shared" si="1032"/>
        <v>Electronics</v>
      </c>
      <c r="AG3330" t="str" cm="1">
        <f t="array" ref="AG3330">INDEX(AD:AD,ROW())</f>
        <v>Electronics</v>
      </c>
      <c r="AH3330">
        <f t="shared" si="1040"/>
        <v>13</v>
      </c>
      <c r="AI3330" t="str">
        <f t="shared" si="1033"/>
        <v>Electronics</v>
      </c>
      <c r="AK3330">
        <f t="shared" si="1034"/>
        <v>2024</v>
      </c>
      <c r="AL3330">
        <f t="shared" si="1035"/>
        <v>12</v>
      </c>
      <c r="AM3330">
        <f t="shared" si="1036"/>
        <v>10</v>
      </c>
      <c r="AN3330">
        <f t="shared" si="1037"/>
        <v>3</v>
      </c>
      <c r="AO3330" t="str">
        <f t="shared" si="1038"/>
        <v>Weekday</v>
      </c>
      <c r="AR3330" s="20">
        <f t="shared" si="1039"/>
        <v>0</v>
      </c>
    </row>
    <row r="3331" spans="1:44" x14ac:dyDescent="0.35">
      <c r="A3331" t="str">
        <f t="shared" ref="A3331:A3394" si="1041">"CUST"&amp;TEXT(ROW()-1,"0000")</f>
        <v>CUST3330</v>
      </c>
      <c r="B3331" s="2" t="s">
        <v>3667</v>
      </c>
      <c r="C3331" s="4">
        <v>45637</v>
      </c>
      <c r="D3331" s="2" t="s">
        <v>476</v>
      </c>
      <c r="E3331" t="s">
        <v>5052</v>
      </c>
      <c r="F3331" s="2" t="s">
        <v>23</v>
      </c>
      <c r="G3331" s="2" t="s">
        <v>46</v>
      </c>
      <c r="H3331" s="2">
        <v>1</v>
      </c>
      <c r="I3331" s="19">
        <v>333.42</v>
      </c>
      <c r="J3331" s="2" t="s">
        <v>5047</v>
      </c>
      <c r="K3331" s="2" t="s">
        <v>16</v>
      </c>
      <c r="L3331" s="2">
        <v>4</v>
      </c>
      <c r="M3331" s="18">
        <f t="shared" ref="M3331:M3394" si="1042">H3331*I3331</f>
        <v>333.42</v>
      </c>
      <c r="T3331" t="str">
        <f t="shared" ref="T3331:T3394" si="1043">IF(K3331="Cancelled","Lost Sale",IF(K3331="Pending","Pending","Completed"))</f>
        <v>Completed</v>
      </c>
      <c r="U3331" t="str">
        <f t="shared" ref="U3331:U3394" si="1044">IF(AND(K3331="Delivered",M3331&gt;1000),"Yes","No")</f>
        <v>No</v>
      </c>
      <c r="V3331" t="str">
        <f t="shared" ref="V3331:V3394" si="1045">IF(OR(K3331="Cancelled",K3331="Pending"),"Yes","No")</f>
        <v>No</v>
      </c>
      <c r="X3331">
        <f t="shared" ref="X3331:X3394" si="1046">COUNTIF($E$2:$E$4701,E3331)</f>
        <v>573</v>
      </c>
      <c r="Y3331">
        <f t="shared" ref="Y3331:Y3394" si="1047">COUNTIFS($E$2:$E$4701,E3331,$K$2:$K$4701,"Delivered")</f>
        <v>450</v>
      </c>
      <c r="Z3331" s="18">
        <f t="shared" ref="Z3331:Z3394" si="1048">SUMIF($F$2:$F$4701,F3331,$M$2:$M$4701)</f>
        <v>594714.6477588166</v>
      </c>
      <c r="AA3331" s="18">
        <f t="shared" ref="AA3331:AA3394" si="1049">SUMIFS($M$2:$M$4701,$F$2:$F$4701,F3331,$K$2:$K$4701,"Pending")</f>
        <v>60882.938065984097</v>
      </c>
      <c r="AB3331" s="17">
        <f t="shared" ref="AB3331:AB3394" si="1050">AVERAGEIF($F$2:$F$4701,F3331,$L$2:$L$4701)</f>
        <v>3.804733727810651</v>
      </c>
      <c r="AC3331" s="2" t="s">
        <v>46</v>
      </c>
      <c r="AD3331" s="2" t="s">
        <v>23</v>
      </c>
      <c r="AE3331" t="str">
        <f t="shared" ref="AE3331:AE3394" si="1051">VLOOKUP(G3331,$AC$2:$AD$4738,2,FALSE)</f>
        <v>Books</v>
      </c>
      <c r="AF3331" t="str">
        <f t="shared" ref="AF3331:AF3394" si="1052">_xlfn.XLOOKUP(G3331,AC:AC,AD:AD)</f>
        <v>Books</v>
      </c>
      <c r="AG3331" t="str" cm="1">
        <f t="array" ref="AG3331">INDEX(AD:AD,ROW())</f>
        <v>Books</v>
      </c>
      <c r="AH3331">
        <f t="shared" si="1040"/>
        <v>11</v>
      </c>
      <c r="AI3331" t="str">
        <f t="shared" ref="AI3331:AI3394" si="1053">INDEX(AD:AD,MATCH(G3331,AC:AC,0))</f>
        <v>Books</v>
      </c>
      <c r="AK3331">
        <f t="shared" ref="AK3331:AK3394" si="1054">YEAR(C3331)</f>
        <v>2024</v>
      </c>
      <c r="AL3331">
        <f t="shared" ref="AL3331:AL3394" si="1055">MONTH(C3331)</f>
        <v>12</v>
      </c>
      <c r="AM3331">
        <f t="shared" ref="AM3331:AM3394" si="1056">DAY(C3331)</f>
        <v>11</v>
      </c>
      <c r="AN3331">
        <f t="shared" ref="AN3331:AN3394" si="1057">WEEKDAY(C3331)</f>
        <v>4</v>
      </c>
      <c r="AO3331" t="str">
        <f t="shared" ref="AO3331:AO3394" si="1058">IF(WEEKDAY(C3331,2)&gt;5,"Weekend","Weekday")</f>
        <v>Weekday</v>
      </c>
      <c r="AR3331" s="20">
        <f t="shared" ref="AR3331:AR3394" si="1059">IF(OR(K3331="Cancelled",K3331="Returned"),1,0)</f>
        <v>0</v>
      </c>
    </row>
    <row r="3332" spans="1:44" x14ac:dyDescent="0.35">
      <c r="A3332" t="str">
        <f t="shared" si="1041"/>
        <v>CUST3331</v>
      </c>
      <c r="B3332" s="2" t="s">
        <v>3668</v>
      </c>
      <c r="C3332" s="4">
        <v>45285</v>
      </c>
      <c r="D3332" s="2" t="s">
        <v>18</v>
      </c>
      <c r="E3332" t="s">
        <v>5055</v>
      </c>
      <c r="F3332" s="2" t="s">
        <v>23</v>
      </c>
      <c r="G3332" s="2" t="s">
        <v>24</v>
      </c>
      <c r="H3332" s="2">
        <v>2</v>
      </c>
      <c r="I3332" s="19">
        <v>350.88</v>
      </c>
      <c r="J3332" s="2" t="s">
        <v>5047</v>
      </c>
      <c r="K3332" s="2" t="s">
        <v>16</v>
      </c>
      <c r="L3332" s="2">
        <v>5</v>
      </c>
      <c r="M3332" s="18">
        <f t="shared" si="1042"/>
        <v>701.76</v>
      </c>
      <c r="T3332" t="str">
        <f t="shared" si="1043"/>
        <v>Completed</v>
      </c>
      <c r="U3332" t="str">
        <f t="shared" si="1044"/>
        <v>No</v>
      </c>
      <c r="V3332" t="str">
        <f t="shared" si="1045"/>
        <v>No</v>
      </c>
      <c r="X3332">
        <f t="shared" si="1046"/>
        <v>567</v>
      </c>
      <c r="Y3332">
        <f t="shared" si="1047"/>
        <v>440</v>
      </c>
      <c r="Z3332" s="18">
        <f t="shared" si="1048"/>
        <v>594714.6477588166</v>
      </c>
      <c r="AA3332" s="18">
        <f t="shared" si="1049"/>
        <v>60882.938065984097</v>
      </c>
      <c r="AB3332" s="17">
        <f t="shared" si="1050"/>
        <v>3.804733727810651</v>
      </c>
      <c r="AC3332" s="2" t="s">
        <v>24</v>
      </c>
      <c r="AD3332" s="2" t="s">
        <v>23</v>
      </c>
      <c r="AE3332" t="str">
        <f t="shared" si="1051"/>
        <v>Books</v>
      </c>
      <c r="AF3332" t="str">
        <f t="shared" si="1052"/>
        <v>Books</v>
      </c>
      <c r="AG3332" t="str" cm="1">
        <f t="array" ref="AG3332">INDEX(AD:AD,ROW())</f>
        <v>Books</v>
      </c>
      <c r="AH3332">
        <f t="shared" si="1040"/>
        <v>4</v>
      </c>
      <c r="AI3332" t="str">
        <f t="shared" si="1053"/>
        <v>Books</v>
      </c>
      <c r="AK3332">
        <f t="shared" si="1054"/>
        <v>2023</v>
      </c>
      <c r="AL3332">
        <f t="shared" si="1055"/>
        <v>12</v>
      </c>
      <c r="AM3332">
        <f t="shared" si="1056"/>
        <v>25</v>
      </c>
      <c r="AN3332">
        <f t="shared" si="1057"/>
        <v>2</v>
      </c>
      <c r="AO3332" t="str">
        <f t="shared" si="1058"/>
        <v>Weekday</v>
      </c>
      <c r="AR3332" s="20">
        <f t="shared" si="1059"/>
        <v>0</v>
      </c>
    </row>
    <row r="3333" spans="1:44" x14ac:dyDescent="0.35">
      <c r="A3333" t="str">
        <f t="shared" si="1041"/>
        <v>CUST3332</v>
      </c>
      <c r="B3333" s="2" t="s">
        <v>3669</v>
      </c>
      <c r="C3333" s="4">
        <v>45252</v>
      </c>
      <c r="D3333" s="2" t="s">
        <v>646</v>
      </c>
      <c r="E3333" t="s">
        <v>5053</v>
      </c>
      <c r="F3333" s="2" t="s">
        <v>23</v>
      </c>
      <c r="G3333" s="2" t="s">
        <v>46</v>
      </c>
      <c r="H3333" s="2">
        <v>2</v>
      </c>
      <c r="I3333" s="19">
        <v>626.55999999999995</v>
      </c>
      <c r="J3333" s="2" t="s">
        <v>20</v>
      </c>
      <c r="K3333" s="2" t="s">
        <v>16</v>
      </c>
      <c r="L3333" s="2">
        <v>3</v>
      </c>
      <c r="M3333" s="18">
        <f t="shared" si="1042"/>
        <v>1253.1199999999999</v>
      </c>
      <c r="T3333" t="str">
        <f t="shared" si="1043"/>
        <v>Completed</v>
      </c>
      <c r="U3333" t="str">
        <f t="shared" si="1044"/>
        <v>Yes</v>
      </c>
      <c r="V3333" t="str">
        <f t="shared" si="1045"/>
        <v>No</v>
      </c>
      <c r="X3333">
        <f t="shared" si="1046"/>
        <v>559</v>
      </c>
      <c r="Y3333">
        <f t="shared" si="1047"/>
        <v>408</v>
      </c>
      <c r="Z3333" s="18">
        <f t="shared" si="1048"/>
        <v>594714.6477588166</v>
      </c>
      <c r="AA3333" s="18">
        <f t="shared" si="1049"/>
        <v>60882.938065984097</v>
      </c>
      <c r="AB3333" s="17">
        <f t="shared" si="1050"/>
        <v>3.804733727810651</v>
      </c>
      <c r="AC3333" s="2" t="s">
        <v>46</v>
      </c>
      <c r="AD3333" s="2" t="s">
        <v>23</v>
      </c>
      <c r="AE3333" t="str">
        <f t="shared" si="1051"/>
        <v>Books</v>
      </c>
      <c r="AF3333" t="str">
        <f t="shared" si="1052"/>
        <v>Books</v>
      </c>
      <c r="AG3333" t="str" cm="1">
        <f t="array" ref="AG3333">INDEX(AD:AD,ROW())</f>
        <v>Books</v>
      </c>
      <c r="AH3333">
        <f t="shared" si="1040"/>
        <v>11</v>
      </c>
      <c r="AI3333" t="str">
        <f t="shared" si="1053"/>
        <v>Books</v>
      </c>
      <c r="AK3333">
        <f t="shared" si="1054"/>
        <v>2023</v>
      </c>
      <c r="AL3333">
        <f t="shared" si="1055"/>
        <v>11</v>
      </c>
      <c r="AM3333">
        <f t="shared" si="1056"/>
        <v>22</v>
      </c>
      <c r="AN3333">
        <f t="shared" si="1057"/>
        <v>4</v>
      </c>
      <c r="AO3333" t="str">
        <f t="shared" si="1058"/>
        <v>Weekday</v>
      </c>
      <c r="AR3333" s="20">
        <f t="shared" si="1059"/>
        <v>0</v>
      </c>
    </row>
    <row r="3334" spans="1:44" x14ac:dyDescent="0.35">
      <c r="A3334" t="str">
        <f t="shared" si="1041"/>
        <v>CUST3333</v>
      </c>
      <c r="B3334" s="2" t="s">
        <v>3670</v>
      </c>
      <c r="C3334" s="4">
        <v>45289</v>
      </c>
      <c r="D3334" s="2" t="s">
        <v>858</v>
      </c>
      <c r="E3334" t="s">
        <v>5050</v>
      </c>
      <c r="F3334" s="2" t="s">
        <v>23</v>
      </c>
      <c r="G3334" s="2" t="s">
        <v>68</v>
      </c>
      <c r="H3334" s="2">
        <v>1</v>
      </c>
      <c r="I3334" s="19">
        <v>228.56</v>
      </c>
      <c r="J3334" s="2" t="s">
        <v>20</v>
      </c>
      <c r="K3334" s="2" t="s">
        <v>16</v>
      </c>
      <c r="L3334" s="2">
        <v>5</v>
      </c>
      <c r="M3334" s="18">
        <f t="shared" si="1042"/>
        <v>228.56</v>
      </c>
      <c r="T3334" t="str">
        <f t="shared" si="1043"/>
        <v>Completed</v>
      </c>
      <c r="U3334" t="str">
        <f t="shared" si="1044"/>
        <v>No</v>
      </c>
      <c r="V3334" t="str">
        <f t="shared" si="1045"/>
        <v>No</v>
      </c>
      <c r="X3334">
        <f t="shared" si="1046"/>
        <v>589</v>
      </c>
      <c r="Y3334">
        <f t="shared" si="1047"/>
        <v>426</v>
      </c>
      <c r="Z3334" s="18">
        <f t="shared" si="1048"/>
        <v>594714.6477588166</v>
      </c>
      <c r="AA3334" s="18">
        <f t="shared" si="1049"/>
        <v>60882.938065984097</v>
      </c>
      <c r="AB3334" s="17">
        <f t="shared" si="1050"/>
        <v>3.804733727810651</v>
      </c>
      <c r="AC3334" s="2" t="s">
        <v>68</v>
      </c>
      <c r="AD3334" s="2" t="s">
        <v>23</v>
      </c>
      <c r="AE3334" t="str">
        <f t="shared" si="1051"/>
        <v>Books</v>
      </c>
      <c r="AF3334" t="str">
        <f t="shared" si="1052"/>
        <v>Books</v>
      </c>
      <c r="AG3334" t="str" cm="1">
        <f t="array" ref="AG3334">INDEX(AD:AD,ROW())</f>
        <v>Books</v>
      </c>
      <c r="AH3334">
        <f t="shared" si="1040"/>
        <v>20</v>
      </c>
      <c r="AI3334" t="str">
        <f t="shared" si="1053"/>
        <v>Books</v>
      </c>
      <c r="AK3334">
        <f t="shared" si="1054"/>
        <v>2023</v>
      </c>
      <c r="AL3334">
        <f t="shared" si="1055"/>
        <v>12</v>
      </c>
      <c r="AM3334">
        <f t="shared" si="1056"/>
        <v>29</v>
      </c>
      <c r="AN3334">
        <f t="shared" si="1057"/>
        <v>6</v>
      </c>
      <c r="AO3334" t="str">
        <f t="shared" si="1058"/>
        <v>Weekday</v>
      </c>
      <c r="AR3334" s="20">
        <f t="shared" si="1059"/>
        <v>0</v>
      </c>
    </row>
    <row r="3335" spans="1:44" x14ac:dyDescent="0.35">
      <c r="A3335" t="str">
        <f t="shared" si="1041"/>
        <v>CUST3334</v>
      </c>
      <c r="B3335" s="2" t="s">
        <v>3671</v>
      </c>
      <c r="C3335" s="4">
        <v>44962</v>
      </c>
      <c r="D3335" s="2" t="s">
        <v>466</v>
      </c>
      <c r="E3335" t="s">
        <v>5052</v>
      </c>
      <c r="F3335" s="2" t="s">
        <v>13</v>
      </c>
      <c r="G3335" s="2" t="s">
        <v>34</v>
      </c>
      <c r="H3335" s="2">
        <v>1</v>
      </c>
      <c r="I3335" s="19">
        <v>1463.89</v>
      </c>
      <c r="J3335" s="2" t="s">
        <v>5046</v>
      </c>
      <c r="K3335" s="2" t="s">
        <v>76</v>
      </c>
      <c r="L3335" s="2">
        <v>5</v>
      </c>
      <c r="M3335" s="18">
        <f t="shared" si="1042"/>
        <v>1463.89</v>
      </c>
      <c r="T3335" t="str">
        <f t="shared" si="1043"/>
        <v>Completed</v>
      </c>
      <c r="U3335" t="str">
        <f t="shared" si="1044"/>
        <v>No</v>
      </c>
      <c r="V3335" t="str">
        <f t="shared" si="1045"/>
        <v>No</v>
      </c>
      <c r="X3335">
        <f t="shared" si="1046"/>
        <v>573</v>
      </c>
      <c r="Y3335">
        <f t="shared" si="1047"/>
        <v>450</v>
      </c>
      <c r="Z3335" s="18">
        <f t="shared" si="1048"/>
        <v>1463424.4009529033</v>
      </c>
      <c r="AA3335" s="18">
        <f t="shared" si="1049"/>
        <v>118285.78776560788</v>
      </c>
      <c r="AB3335" s="17">
        <f t="shared" si="1050"/>
        <v>3.8140589569160999</v>
      </c>
      <c r="AC3335" s="2" t="s">
        <v>34</v>
      </c>
      <c r="AD3335" s="2" t="s">
        <v>13</v>
      </c>
      <c r="AE3335" t="str">
        <f t="shared" si="1051"/>
        <v>Home &amp; Kitchen</v>
      </c>
      <c r="AF3335" t="str">
        <f t="shared" si="1052"/>
        <v>Home &amp; Kitchen</v>
      </c>
      <c r="AG3335" t="str" cm="1">
        <f t="array" ref="AG3335">INDEX(AD:AD,ROW())</f>
        <v>Home &amp; Kitchen</v>
      </c>
      <c r="AH3335">
        <f t="shared" si="1040"/>
        <v>7</v>
      </c>
      <c r="AI3335" t="str">
        <f t="shared" si="1053"/>
        <v>Home &amp; Kitchen</v>
      </c>
      <c r="AK3335">
        <f t="shared" si="1054"/>
        <v>2023</v>
      </c>
      <c r="AL3335">
        <f t="shared" si="1055"/>
        <v>2</v>
      </c>
      <c r="AM3335">
        <f t="shared" si="1056"/>
        <v>5</v>
      </c>
      <c r="AN3335">
        <f t="shared" si="1057"/>
        <v>1</v>
      </c>
      <c r="AO3335" t="str">
        <f t="shared" si="1058"/>
        <v>Weekend</v>
      </c>
      <c r="AR3335" s="20">
        <f t="shared" si="1059"/>
        <v>1</v>
      </c>
    </row>
    <row r="3336" spans="1:44" x14ac:dyDescent="0.35">
      <c r="A3336" t="str">
        <f t="shared" si="1041"/>
        <v>CUST3335</v>
      </c>
      <c r="B3336" s="2" t="s">
        <v>3672</v>
      </c>
      <c r="C3336" s="4">
        <v>45650</v>
      </c>
      <c r="D3336" s="2" t="s">
        <v>635</v>
      </c>
      <c r="E3336" t="s">
        <v>5053</v>
      </c>
      <c r="F3336" s="2" t="s">
        <v>23</v>
      </c>
      <c r="G3336" s="2" t="s">
        <v>68</v>
      </c>
      <c r="H3336" s="2">
        <v>3</v>
      </c>
      <c r="I3336" s="19">
        <v>202.61</v>
      </c>
      <c r="J3336" s="2" t="s">
        <v>15</v>
      </c>
      <c r="K3336" s="2" t="s">
        <v>16</v>
      </c>
      <c r="L3336" s="2">
        <v>5</v>
      </c>
      <c r="M3336" s="18">
        <f t="shared" si="1042"/>
        <v>607.83000000000004</v>
      </c>
      <c r="T3336" t="str">
        <f t="shared" si="1043"/>
        <v>Completed</v>
      </c>
      <c r="U3336" t="str">
        <f t="shared" si="1044"/>
        <v>No</v>
      </c>
      <c r="V3336" t="str">
        <f t="shared" si="1045"/>
        <v>No</v>
      </c>
      <c r="X3336">
        <f t="shared" si="1046"/>
        <v>559</v>
      </c>
      <c r="Y3336">
        <f t="shared" si="1047"/>
        <v>408</v>
      </c>
      <c r="Z3336" s="18">
        <f t="shared" si="1048"/>
        <v>594714.6477588166</v>
      </c>
      <c r="AA3336" s="18">
        <f t="shared" si="1049"/>
        <v>60882.938065984097</v>
      </c>
      <c r="AB3336" s="17">
        <f t="shared" si="1050"/>
        <v>3.804733727810651</v>
      </c>
      <c r="AC3336" s="2" t="s">
        <v>68</v>
      </c>
      <c r="AD3336" s="2" t="s">
        <v>23</v>
      </c>
      <c r="AE3336" t="str">
        <f t="shared" si="1051"/>
        <v>Books</v>
      </c>
      <c r="AF3336" t="str">
        <f t="shared" si="1052"/>
        <v>Books</v>
      </c>
      <c r="AG3336" t="str" cm="1">
        <f t="array" ref="AG3336">INDEX(AD:AD,ROW())</f>
        <v>Books</v>
      </c>
      <c r="AH3336">
        <f t="shared" si="1040"/>
        <v>20</v>
      </c>
      <c r="AI3336" t="str">
        <f t="shared" si="1053"/>
        <v>Books</v>
      </c>
      <c r="AK3336">
        <f t="shared" si="1054"/>
        <v>2024</v>
      </c>
      <c r="AL3336">
        <f t="shared" si="1055"/>
        <v>12</v>
      </c>
      <c r="AM3336">
        <f t="shared" si="1056"/>
        <v>24</v>
      </c>
      <c r="AN3336">
        <f t="shared" si="1057"/>
        <v>3</v>
      </c>
      <c r="AO3336" t="str">
        <f t="shared" si="1058"/>
        <v>Weekday</v>
      </c>
      <c r="AR3336" s="20">
        <f t="shared" si="1059"/>
        <v>0</v>
      </c>
    </row>
    <row r="3337" spans="1:44" x14ac:dyDescent="0.35">
      <c r="A3337" t="str">
        <f t="shared" si="1041"/>
        <v>CUST3336</v>
      </c>
      <c r="B3337" s="2" t="s">
        <v>3673</v>
      </c>
      <c r="C3337" s="4">
        <v>45486</v>
      </c>
      <c r="D3337" s="2" t="s">
        <v>152</v>
      </c>
      <c r="E3337" t="s">
        <v>5049</v>
      </c>
      <c r="F3337" s="2" t="s">
        <v>29</v>
      </c>
      <c r="G3337" s="2" t="s">
        <v>30</v>
      </c>
      <c r="H3337" s="2">
        <v>1</v>
      </c>
      <c r="I3337" s="19">
        <v>1682.12</v>
      </c>
      <c r="J3337" s="2" t="s">
        <v>5046</v>
      </c>
      <c r="K3337" s="2" t="s">
        <v>16</v>
      </c>
      <c r="L3337" s="2">
        <v>5</v>
      </c>
      <c r="M3337" s="18">
        <f t="shared" si="1042"/>
        <v>1682.12</v>
      </c>
      <c r="T3337" t="str">
        <f t="shared" si="1043"/>
        <v>Completed</v>
      </c>
      <c r="U3337" t="str">
        <f t="shared" si="1044"/>
        <v>Yes</v>
      </c>
      <c r="V3337" t="str">
        <f t="shared" si="1045"/>
        <v>No</v>
      </c>
      <c r="X3337">
        <f t="shared" si="1046"/>
        <v>595</v>
      </c>
      <c r="Y3337">
        <f t="shared" si="1047"/>
        <v>444</v>
      </c>
      <c r="Z3337" s="18">
        <f t="shared" si="1048"/>
        <v>1892867.2841657216</v>
      </c>
      <c r="AA3337" s="18">
        <f t="shared" si="1049"/>
        <v>199432.98236095349</v>
      </c>
      <c r="AB3337" s="17">
        <f t="shared" si="1050"/>
        <v>3.8949824970828471</v>
      </c>
      <c r="AC3337" s="2" t="s">
        <v>30</v>
      </c>
      <c r="AD3337" s="2" t="s">
        <v>29</v>
      </c>
      <c r="AE3337" t="str">
        <f t="shared" si="1051"/>
        <v>Fashion</v>
      </c>
      <c r="AF3337" t="str">
        <f t="shared" si="1052"/>
        <v>Fashion</v>
      </c>
      <c r="AG3337" t="str" cm="1">
        <f t="array" ref="AG3337">INDEX(AD:AD,ROW())</f>
        <v>Fashion</v>
      </c>
      <c r="AH3337">
        <f t="shared" ref="AH3337:AH3400" si="1060">MATCH(G3337,AC:AC,0)</f>
        <v>6</v>
      </c>
      <c r="AI3337" t="str">
        <f t="shared" si="1053"/>
        <v>Fashion</v>
      </c>
      <c r="AK3337">
        <f t="shared" si="1054"/>
        <v>2024</v>
      </c>
      <c r="AL3337">
        <f t="shared" si="1055"/>
        <v>7</v>
      </c>
      <c r="AM3337">
        <f t="shared" si="1056"/>
        <v>13</v>
      </c>
      <c r="AN3337">
        <f t="shared" si="1057"/>
        <v>7</v>
      </c>
      <c r="AO3337" t="str">
        <f t="shared" si="1058"/>
        <v>Weekend</v>
      </c>
      <c r="AR3337" s="20">
        <f t="shared" si="1059"/>
        <v>0</v>
      </c>
    </row>
    <row r="3338" spans="1:44" x14ac:dyDescent="0.35">
      <c r="A3338" t="str">
        <f t="shared" si="1041"/>
        <v>CUST3337</v>
      </c>
      <c r="B3338" s="2" t="s">
        <v>3674</v>
      </c>
      <c r="C3338" s="4">
        <v>45092</v>
      </c>
      <c r="D3338" s="2" t="s">
        <v>244</v>
      </c>
      <c r="E3338" t="s">
        <v>5050</v>
      </c>
      <c r="F3338" s="2" t="s">
        <v>42</v>
      </c>
      <c r="G3338" s="2" t="s">
        <v>170</v>
      </c>
      <c r="H3338" s="2">
        <v>1</v>
      </c>
      <c r="I3338" s="19">
        <v>1171.6099999999999</v>
      </c>
      <c r="J3338" s="2" t="s">
        <v>20</v>
      </c>
      <c r="K3338" s="2" t="s">
        <v>16</v>
      </c>
      <c r="L3338" s="2">
        <v>4</v>
      </c>
      <c r="M3338" s="18">
        <f t="shared" si="1042"/>
        <v>1171.6099999999999</v>
      </c>
      <c r="T3338" t="str">
        <f t="shared" si="1043"/>
        <v>Completed</v>
      </c>
      <c r="U3338" t="str">
        <f t="shared" si="1044"/>
        <v>Yes</v>
      </c>
      <c r="V3338" t="str">
        <f t="shared" si="1045"/>
        <v>No</v>
      </c>
      <c r="X3338">
        <f t="shared" si="1046"/>
        <v>589</v>
      </c>
      <c r="Y3338">
        <f t="shared" si="1047"/>
        <v>426</v>
      </c>
      <c r="Z3338" s="18">
        <f t="shared" si="1048"/>
        <v>1098537.4901531704</v>
      </c>
      <c r="AA3338" s="18">
        <f t="shared" si="1049"/>
        <v>96724.388030634553</v>
      </c>
      <c r="AB3338" s="17">
        <f t="shared" si="1050"/>
        <v>3.9001122334455669</v>
      </c>
      <c r="AC3338" s="2" t="s">
        <v>170</v>
      </c>
      <c r="AD3338" s="2" t="s">
        <v>42</v>
      </c>
      <c r="AE3338" t="str">
        <f t="shared" si="1051"/>
        <v>Beauty</v>
      </c>
      <c r="AF3338" t="str">
        <f t="shared" si="1052"/>
        <v>Beauty</v>
      </c>
      <c r="AG3338" t="str" cm="1">
        <f t="array" ref="AG3338">INDEX(AD:AD,ROW())</f>
        <v>Beauty</v>
      </c>
      <c r="AH3338">
        <f t="shared" si="1060"/>
        <v>70</v>
      </c>
      <c r="AI3338" t="str">
        <f t="shared" si="1053"/>
        <v>Beauty</v>
      </c>
      <c r="AK3338">
        <f t="shared" si="1054"/>
        <v>2023</v>
      </c>
      <c r="AL3338">
        <f t="shared" si="1055"/>
        <v>6</v>
      </c>
      <c r="AM3338">
        <f t="shared" si="1056"/>
        <v>15</v>
      </c>
      <c r="AN3338">
        <f t="shared" si="1057"/>
        <v>5</v>
      </c>
      <c r="AO3338" t="str">
        <f t="shared" si="1058"/>
        <v>Weekday</v>
      </c>
      <c r="AR3338" s="20">
        <f t="shared" si="1059"/>
        <v>0</v>
      </c>
    </row>
    <row r="3339" spans="1:44" x14ac:dyDescent="0.35">
      <c r="A3339" t="str">
        <f t="shared" si="1041"/>
        <v>CUST3338</v>
      </c>
      <c r="B3339" s="2" t="s">
        <v>3675</v>
      </c>
      <c r="C3339" s="4">
        <v>45243</v>
      </c>
      <c r="D3339" s="2" t="s">
        <v>72</v>
      </c>
      <c r="E3339" t="s">
        <v>5056</v>
      </c>
      <c r="F3339" s="2" t="s">
        <v>42</v>
      </c>
      <c r="G3339" s="2" t="s">
        <v>43</v>
      </c>
      <c r="H3339" s="2">
        <v>1</v>
      </c>
      <c r="I3339" s="19">
        <v>962.63</v>
      </c>
      <c r="J3339" s="2" t="s">
        <v>5047</v>
      </c>
      <c r="K3339" s="2" t="s">
        <v>16</v>
      </c>
      <c r="L3339" s="2">
        <v>4</v>
      </c>
      <c r="M3339" s="18">
        <f t="shared" si="1042"/>
        <v>962.63</v>
      </c>
      <c r="T3339" t="str">
        <f t="shared" si="1043"/>
        <v>Completed</v>
      </c>
      <c r="U3339" t="str">
        <f t="shared" si="1044"/>
        <v>No</v>
      </c>
      <c r="V3339" t="str">
        <f t="shared" si="1045"/>
        <v>No</v>
      </c>
      <c r="X3339">
        <f t="shared" si="1046"/>
        <v>50</v>
      </c>
      <c r="Y3339">
        <f t="shared" si="1047"/>
        <v>37</v>
      </c>
      <c r="Z3339" s="18">
        <f t="shared" si="1048"/>
        <v>1098537.4901531704</v>
      </c>
      <c r="AA3339" s="18">
        <f t="shared" si="1049"/>
        <v>96724.388030634553</v>
      </c>
      <c r="AB3339" s="17">
        <f t="shared" si="1050"/>
        <v>3.9001122334455669</v>
      </c>
      <c r="AC3339" s="2" t="s">
        <v>43</v>
      </c>
      <c r="AD3339" s="2" t="s">
        <v>42</v>
      </c>
      <c r="AE3339" t="str">
        <f t="shared" si="1051"/>
        <v>Beauty</v>
      </c>
      <c r="AF3339" t="str">
        <f t="shared" si="1052"/>
        <v>Beauty</v>
      </c>
      <c r="AG3339" t="str" cm="1">
        <f t="array" ref="AG3339">INDEX(AD:AD,ROW())</f>
        <v>Beauty</v>
      </c>
      <c r="AH3339">
        <f t="shared" si="1060"/>
        <v>10</v>
      </c>
      <c r="AI3339" t="str">
        <f t="shared" si="1053"/>
        <v>Beauty</v>
      </c>
      <c r="AK3339">
        <f t="shared" si="1054"/>
        <v>2023</v>
      </c>
      <c r="AL3339">
        <f t="shared" si="1055"/>
        <v>11</v>
      </c>
      <c r="AM3339">
        <f t="shared" si="1056"/>
        <v>13</v>
      </c>
      <c r="AN3339">
        <f t="shared" si="1057"/>
        <v>2</v>
      </c>
      <c r="AO3339" t="str">
        <f t="shared" si="1058"/>
        <v>Weekday</v>
      </c>
      <c r="AR3339" s="20">
        <f t="shared" si="1059"/>
        <v>0</v>
      </c>
    </row>
    <row r="3340" spans="1:44" x14ac:dyDescent="0.35">
      <c r="A3340" t="str">
        <f t="shared" si="1041"/>
        <v>CUST3339</v>
      </c>
      <c r="B3340" s="2" t="s">
        <v>3676</v>
      </c>
      <c r="C3340" s="4">
        <v>45580</v>
      </c>
      <c r="D3340" s="2" t="s">
        <v>842</v>
      </c>
      <c r="E3340" t="s">
        <v>5051</v>
      </c>
      <c r="F3340" s="2" t="s">
        <v>29</v>
      </c>
      <c r="G3340" s="2" t="s">
        <v>5041</v>
      </c>
      <c r="H3340" s="2">
        <v>1</v>
      </c>
      <c r="I3340" s="19">
        <v>721.92</v>
      </c>
      <c r="J3340" s="2" t="s">
        <v>15</v>
      </c>
      <c r="K3340" s="2" t="s">
        <v>16</v>
      </c>
      <c r="L3340" s="2">
        <v>4</v>
      </c>
      <c r="M3340" s="18">
        <f t="shared" si="1042"/>
        <v>721.92</v>
      </c>
      <c r="T3340" t="str">
        <f t="shared" si="1043"/>
        <v>Completed</v>
      </c>
      <c r="U3340" t="str">
        <f t="shared" si="1044"/>
        <v>No</v>
      </c>
      <c r="V3340" t="str">
        <f t="shared" si="1045"/>
        <v>No</v>
      </c>
      <c r="X3340">
        <f t="shared" si="1046"/>
        <v>619</v>
      </c>
      <c r="Y3340">
        <f t="shared" si="1047"/>
        <v>468</v>
      </c>
      <c r="Z3340" s="18">
        <f t="shared" si="1048"/>
        <v>1892867.2841657216</v>
      </c>
      <c r="AA3340" s="18">
        <f t="shared" si="1049"/>
        <v>199432.98236095349</v>
      </c>
      <c r="AB3340" s="17">
        <f t="shared" si="1050"/>
        <v>3.8949824970828471</v>
      </c>
      <c r="AC3340" s="2" t="s">
        <v>5041</v>
      </c>
      <c r="AD3340" s="2" t="s">
        <v>29</v>
      </c>
      <c r="AE3340" t="str">
        <f t="shared" si="1051"/>
        <v>Fashion</v>
      </c>
      <c r="AF3340" t="str">
        <f t="shared" si="1052"/>
        <v>Fashion</v>
      </c>
      <c r="AG3340" t="str" cm="1">
        <f t="array" ref="AG3340">INDEX(AD:AD,ROW())</f>
        <v>Fashion</v>
      </c>
      <c r="AH3340">
        <f t="shared" si="1060"/>
        <v>15</v>
      </c>
      <c r="AI3340" t="str">
        <f t="shared" si="1053"/>
        <v>Fashion</v>
      </c>
      <c r="AK3340">
        <f t="shared" si="1054"/>
        <v>2024</v>
      </c>
      <c r="AL3340">
        <f t="shared" si="1055"/>
        <v>10</v>
      </c>
      <c r="AM3340">
        <f t="shared" si="1056"/>
        <v>15</v>
      </c>
      <c r="AN3340">
        <f t="shared" si="1057"/>
        <v>3</v>
      </c>
      <c r="AO3340" t="str">
        <f t="shared" si="1058"/>
        <v>Weekday</v>
      </c>
      <c r="AR3340" s="20">
        <f t="shared" si="1059"/>
        <v>0</v>
      </c>
    </row>
    <row r="3341" spans="1:44" x14ac:dyDescent="0.35">
      <c r="A3341" t="str">
        <f t="shared" si="1041"/>
        <v>CUST3340</v>
      </c>
      <c r="B3341" s="2" t="s">
        <v>3677</v>
      </c>
      <c r="C3341" s="4">
        <v>45028</v>
      </c>
      <c r="D3341" s="2" t="s">
        <v>1349</v>
      </c>
      <c r="E3341" t="s">
        <v>5048</v>
      </c>
      <c r="F3341" s="2" t="s">
        <v>42</v>
      </c>
      <c r="G3341" s="2" t="s">
        <v>170</v>
      </c>
      <c r="H3341" s="2">
        <v>1</v>
      </c>
      <c r="I3341" s="19">
        <v>1226.46</v>
      </c>
      <c r="J3341" s="2" t="s">
        <v>5046</v>
      </c>
      <c r="K3341" s="2" t="s">
        <v>16</v>
      </c>
      <c r="L3341" s="2">
        <v>3</v>
      </c>
      <c r="M3341" s="18">
        <f t="shared" si="1042"/>
        <v>1226.46</v>
      </c>
      <c r="T3341" t="str">
        <f t="shared" si="1043"/>
        <v>Completed</v>
      </c>
      <c r="U3341" t="str">
        <f t="shared" si="1044"/>
        <v>Yes</v>
      </c>
      <c r="V3341" t="str">
        <f t="shared" si="1045"/>
        <v>No</v>
      </c>
      <c r="X3341">
        <f t="shared" si="1046"/>
        <v>590</v>
      </c>
      <c r="Y3341">
        <f t="shared" si="1047"/>
        <v>451</v>
      </c>
      <c r="Z3341" s="18">
        <f t="shared" si="1048"/>
        <v>1098537.4901531704</v>
      </c>
      <c r="AA3341" s="18">
        <f t="shared" si="1049"/>
        <v>96724.388030634553</v>
      </c>
      <c r="AB3341" s="17">
        <f t="shared" si="1050"/>
        <v>3.9001122334455669</v>
      </c>
      <c r="AC3341" s="2" t="s">
        <v>170</v>
      </c>
      <c r="AD3341" s="2" t="s">
        <v>42</v>
      </c>
      <c r="AE3341" t="str">
        <f t="shared" si="1051"/>
        <v>Beauty</v>
      </c>
      <c r="AF3341" t="str">
        <f t="shared" si="1052"/>
        <v>Beauty</v>
      </c>
      <c r="AG3341" t="str" cm="1">
        <f t="array" ref="AG3341">INDEX(AD:AD,ROW())</f>
        <v>Beauty</v>
      </c>
      <c r="AH3341">
        <f t="shared" si="1060"/>
        <v>70</v>
      </c>
      <c r="AI3341" t="str">
        <f t="shared" si="1053"/>
        <v>Beauty</v>
      </c>
      <c r="AK3341">
        <f t="shared" si="1054"/>
        <v>2023</v>
      </c>
      <c r="AL3341">
        <f t="shared" si="1055"/>
        <v>4</v>
      </c>
      <c r="AM3341">
        <f t="shared" si="1056"/>
        <v>12</v>
      </c>
      <c r="AN3341">
        <f t="shared" si="1057"/>
        <v>4</v>
      </c>
      <c r="AO3341" t="str">
        <f t="shared" si="1058"/>
        <v>Weekday</v>
      </c>
      <c r="AR3341" s="20">
        <f t="shared" si="1059"/>
        <v>0</v>
      </c>
    </row>
    <row r="3342" spans="1:44" x14ac:dyDescent="0.35">
      <c r="A3342" t="str">
        <f t="shared" si="1041"/>
        <v>CUST3341</v>
      </c>
      <c r="B3342" s="2" t="s">
        <v>3678</v>
      </c>
      <c r="C3342" s="4">
        <v>45319</v>
      </c>
      <c r="D3342" s="2" t="s">
        <v>190</v>
      </c>
      <c r="E3342" t="s">
        <v>5052</v>
      </c>
      <c r="F3342" s="2" t="s">
        <v>29</v>
      </c>
      <c r="G3342" s="2" t="s">
        <v>138</v>
      </c>
      <c r="H3342" s="2">
        <v>1</v>
      </c>
      <c r="I3342" s="19">
        <v>1533.19</v>
      </c>
      <c r="J3342" s="2" t="s">
        <v>20</v>
      </c>
      <c r="K3342" s="2" t="s">
        <v>16</v>
      </c>
      <c r="L3342" s="2">
        <v>5</v>
      </c>
      <c r="M3342" s="18">
        <f t="shared" si="1042"/>
        <v>1533.19</v>
      </c>
      <c r="T3342" t="str">
        <f t="shared" si="1043"/>
        <v>Completed</v>
      </c>
      <c r="U3342" t="str">
        <f t="shared" si="1044"/>
        <v>Yes</v>
      </c>
      <c r="V3342" t="str">
        <f t="shared" si="1045"/>
        <v>No</v>
      </c>
      <c r="X3342">
        <f t="shared" si="1046"/>
        <v>573</v>
      </c>
      <c r="Y3342">
        <f t="shared" si="1047"/>
        <v>450</v>
      </c>
      <c r="Z3342" s="18">
        <f t="shared" si="1048"/>
        <v>1892867.2841657216</v>
      </c>
      <c r="AA3342" s="18">
        <f t="shared" si="1049"/>
        <v>199432.98236095349</v>
      </c>
      <c r="AB3342" s="17">
        <f t="shared" si="1050"/>
        <v>3.8949824970828471</v>
      </c>
      <c r="AC3342" s="2" t="s">
        <v>138</v>
      </c>
      <c r="AD3342" s="2" t="s">
        <v>29</v>
      </c>
      <c r="AE3342" t="str">
        <f t="shared" si="1051"/>
        <v>Fashion</v>
      </c>
      <c r="AF3342" t="str">
        <f t="shared" si="1052"/>
        <v>Fashion</v>
      </c>
      <c r="AG3342" t="str" cm="1">
        <f t="array" ref="AG3342">INDEX(AD:AD,ROW())</f>
        <v>Fashion</v>
      </c>
      <c r="AH3342">
        <f t="shared" si="1060"/>
        <v>53</v>
      </c>
      <c r="AI3342" t="str">
        <f t="shared" si="1053"/>
        <v>Fashion</v>
      </c>
      <c r="AK3342">
        <f t="shared" si="1054"/>
        <v>2024</v>
      </c>
      <c r="AL3342">
        <f t="shared" si="1055"/>
        <v>1</v>
      </c>
      <c r="AM3342">
        <f t="shared" si="1056"/>
        <v>28</v>
      </c>
      <c r="AN3342">
        <f t="shared" si="1057"/>
        <v>1</v>
      </c>
      <c r="AO3342" t="str">
        <f t="shared" si="1058"/>
        <v>Weekend</v>
      </c>
      <c r="AR3342" s="20">
        <f t="shared" si="1059"/>
        <v>0</v>
      </c>
    </row>
    <row r="3343" spans="1:44" x14ac:dyDescent="0.35">
      <c r="A3343" t="str">
        <f t="shared" si="1041"/>
        <v>CUST3342</v>
      </c>
      <c r="B3343" s="2" t="s">
        <v>3679</v>
      </c>
      <c r="C3343" s="4">
        <v>44990</v>
      </c>
      <c r="D3343" s="2" t="s">
        <v>70</v>
      </c>
      <c r="E3343" t="s">
        <v>5052</v>
      </c>
      <c r="F3343" s="2" t="s">
        <v>19</v>
      </c>
      <c r="G3343" s="2" t="s">
        <v>49</v>
      </c>
      <c r="H3343" s="2">
        <v>2</v>
      </c>
      <c r="I3343" s="19">
        <v>1724.29</v>
      </c>
      <c r="J3343" s="2" t="s">
        <v>15</v>
      </c>
      <c r="K3343" s="2" t="s">
        <v>16</v>
      </c>
      <c r="L3343" s="2">
        <v>4</v>
      </c>
      <c r="M3343" s="18">
        <f t="shared" si="1042"/>
        <v>3448.58</v>
      </c>
      <c r="T3343" t="str">
        <f t="shared" si="1043"/>
        <v>Completed</v>
      </c>
      <c r="U3343" t="str">
        <f t="shared" si="1044"/>
        <v>Yes</v>
      </c>
      <c r="V3343" t="str">
        <f t="shared" si="1045"/>
        <v>No</v>
      </c>
      <c r="X3343">
        <f t="shared" si="1046"/>
        <v>573</v>
      </c>
      <c r="Y3343">
        <f t="shared" si="1047"/>
        <v>450</v>
      </c>
      <c r="Z3343" s="18">
        <f t="shared" si="1048"/>
        <v>2759712.3299794244</v>
      </c>
      <c r="AA3343" s="18">
        <f t="shared" si="1049"/>
        <v>330643.50635802455</v>
      </c>
      <c r="AB3343" s="17">
        <f t="shared" si="1050"/>
        <v>3.8641711229946525</v>
      </c>
      <c r="AC3343" s="2" t="s">
        <v>49</v>
      </c>
      <c r="AD3343" s="2" t="s">
        <v>19</v>
      </c>
      <c r="AE3343" t="str">
        <f t="shared" si="1051"/>
        <v>Electronics</v>
      </c>
      <c r="AF3343" t="str">
        <f t="shared" si="1052"/>
        <v>Electronics</v>
      </c>
      <c r="AG3343" t="str" cm="1">
        <f t="array" ref="AG3343">INDEX(AD:AD,ROW())</f>
        <v>Electronics</v>
      </c>
      <c r="AH3343">
        <f t="shared" si="1060"/>
        <v>12</v>
      </c>
      <c r="AI3343" t="str">
        <f t="shared" si="1053"/>
        <v>Electronics</v>
      </c>
      <c r="AK3343">
        <f t="shared" si="1054"/>
        <v>2023</v>
      </c>
      <c r="AL3343">
        <f t="shared" si="1055"/>
        <v>3</v>
      </c>
      <c r="AM3343">
        <f t="shared" si="1056"/>
        <v>5</v>
      </c>
      <c r="AN3343">
        <f t="shared" si="1057"/>
        <v>1</v>
      </c>
      <c r="AO3343" t="str">
        <f t="shared" si="1058"/>
        <v>Weekend</v>
      </c>
      <c r="AR3343" s="20">
        <f t="shared" si="1059"/>
        <v>0</v>
      </c>
    </row>
    <row r="3344" spans="1:44" x14ac:dyDescent="0.35">
      <c r="A3344" t="str">
        <f t="shared" si="1041"/>
        <v>CUST3343</v>
      </c>
      <c r="B3344" s="2" t="s">
        <v>3680</v>
      </c>
      <c r="C3344" s="4">
        <v>45223</v>
      </c>
      <c r="D3344" s="2" t="s">
        <v>626</v>
      </c>
      <c r="E3344" t="s">
        <v>5048</v>
      </c>
      <c r="F3344" s="2" t="s">
        <v>23</v>
      </c>
      <c r="G3344" s="2" t="s">
        <v>68</v>
      </c>
      <c r="H3344" s="2">
        <v>1</v>
      </c>
      <c r="I3344" s="19">
        <v>122.16</v>
      </c>
      <c r="J3344" s="2" t="s">
        <v>20</v>
      </c>
      <c r="K3344" s="2" t="s">
        <v>16</v>
      </c>
      <c r="L3344" s="2">
        <v>3</v>
      </c>
      <c r="M3344" s="18">
        <f t="shared" si="1042"/>
        <v>122.16</v>
      </c>
      <c r="T3344" t="str">
        <f t="shared" si="1043"/>
        <v>Completed</v>
      </c>
      <c r="U3344" t="str">
        <f t="shared" si="1044"/>
        <v>No</v>
      </c>
      <c r="V3344" t="str">
        <f t="shared" si="1045"/>
        <v>No</v>
      </c>
      <c r="X3344">
        <f t="shared" si="1046"/>
        <v>590</v>
      </c>
      <c r="Y3344">
        <f t="shared" si="1047"/>
        <v>451</v>
      </c>
      <c r="Z3344" s="18">
        <f t="shared" si="1048"/>
        <v>594714.6477588166</v>
      </c>
      <c r="AA3344" s="18">
        <f t="shared" si="1049"/>
        <v>60882.938065984097</v>
      </c>
      <c r="AB3344" s="17">
        <f t="shared" si="1050"/>
        <v>3.804733727810651</v>
      </c>
      <c r="AC3344" s="2" t="s">
        <v>68</v>
      </c>
      <c r="AD3344" s="2" t="s">
        <v>23</v>
      </c>
      <c r="AE3344" t="str">
        <f t="shared" si="1051"/>
        <v>Books</v>
      </c>
      <c r="AF3344" t="str">
        <f t="shared" si="1052"/>
        <v>Books</v>
      </c>
      <c r="AG3344" t="str" cm="1">
        <f t="array" ref="AG3344">INDEX(AD:AD,ROW())</f>
        <v>Books</v>
      </c>
      <c r="AH3344">
        <f t="shared" si="1060"/>
        <v>20</v>
      </c>
      <c r="AI3344" t="str">
        <f t="shared" si="1053"/>
        <v>Books</v>
      </c>
      <c r="AK3344">
        <f t="shared" si="1054"/>
        <v>2023</v>
      </c>
      <c r="AL3344">
        <f t="shared" si="1055"/>
        <v>10</v>
      </c>
      <c r="AM3344">
        <f t="shared" si="1056"/>
        <v>24</v>
      </c>
      <c r="AN3344">
        <f t="shared" si="1057"/>
        <v>3</v>
      </c>
      <c r="AO3344" t="str">
        <f t="shared" si="1058"/>
        <v>Weekday</v>
      </c>
      <c r="AR3344" s="20">
        <f t="shared" si="1059"/>
        <v>0</v>
      </c>
    </row>
    <row r="3345" spans="1:44" x14ac:dyDescent="0.35">
      <c r="A3345" t="str">
        <f t="shared" si="1041"/>
        <v>CUST3344</v>
      </c>
      <c r="B3345" s="2" t="s">
        <v>3681</v>
      </c>
      <c r="C3345" s="4">
        <v>45190</v>
      </c>
      <c r="D3345" s="2" t="s">
        <v>1389</v>
      </c>
      <c r="E3345" t="s">
        <v>5055</v>
      </c>
      <c r="F3345" s="2" t="s">
        <v>23</v>
      </c>
      <c r="G3345" s="2" t="s">
        <v>24</v>
      </c>
      <c r="H3345" s="2">
        <v>1</v>
      </c>
      <c r="I3345" s="19">
        <v>443.57</v>
      </c>
      <c r="J3345" s="2" t="s">
        <v>50</v>
      </c>
      <c r="K3345" s="2" t="s">
        <v>16</v>
      </c>
      <c r="L3345" s="2">
        <v>4</v>
      </c>
      <c r="M3345" s="18">
        <f t="shared" si="1042"/>
        <v>443.57</v>
      </c>
      <c r="T3345" t="str">
        <f t="shared" si="1043"/>
        <v>Completed</v>
      </c>
      <c r="U3345" t="str">
        <f t="shared" si="1044"/>
        <v>No</v>
      </c>
      <c r="V3345" t="str">
        <f t="shared" si="1045"/>
        <v>No</v>
      </c>
      <c r="X3345">
        <f t="shared" si="1046"/>
        <v>567</v>
      </c>
      <c r="Y3345">
        <f t="shared" si="1047"/>
        <v>440</v>
      </c>
      <c r="Z3345" s="18">
        <f t="shared" si="1048"/>
        <v>594714.6477588166</v>
      </c>
      <c r="AA3345" s="18">
        <f t="shared" si="1049"/>
        <v>60882.938065984097</v>
      </c>
      <c r="AB3345" s="17">
        <f t="shared" si="1050"/>
        <v>3.804733727810651</v>
      </c>
      <c r="AC3345" s="2" t="s">
        <v>24</v>
      </c>
      <c r="AD3345" s="2" t="s">
        <v>23</v>
      </c>
      <c r="AE3345" t="str">
        <f t="shared" si="1051"/>
        <v>Books</v>
      </c>
      <c r="AF3345" t="str">
        <f t="shared" si="1052"/>
        <v>Books</v>
      </c>
      <c r="AG3345" t="str" cm="1">
        <f t="array" ref="AG3345">INDEX(AD:AD,ROW())</f>
        <v>Books</v>
      </c>
      <c r="AH3345">
        <f t="shared" si="1060"/>
        <v>4</v>
      </c>
      <c r="AI3345" t="str">
        <f t="shared" si="1053"/>
        <v>Books</v>
      </c>
      <c r="AK3345">
        <f t="shared" si="1054"/>
        <v>2023</v>
      </c>
      <c r="AL3345">
        <f t="shared" si="1055"/>
        <v>9</v>
      </c>
      <c r="AM3345">
        <f t="shared" si="1056"/>
        <v>21</v>
      </c>
      <c r="AN3345">
        <f t="shared" si="1057"/>
        <v>5</v>
      </c>
      <c r="AO3345" t="str">
        <f t="shared" si="1058"/>
        <v>Weekday</v>
      </c>
      <c r="AR3345" s="20">
        <f t="shared" si="1059"/>
        <v>0</v>
      </c>
    </row>
    <row r="3346" spans="1:44" x14ac:dyDescent="0.35">
      <c r="A3346" t="str">
        <f t="shared" si="1041"/>
        <v>CUST3345</v>
      </c>
      <c r="B3346" s="2" t="s">
        <v>3682</v>
      </c>
      <c r="C3346" s="4">
        <v>45399</v>
      </c>
      <c r="D3346" s="2" t="s">
        <v>799</v>
      </c>
      <c r="E3346" t="s">
        <v>5052</v>
      </c>
      <c r="F3346" s="2" t="s">
        <v>42</v>
      </c>
      <c r="G3346" s="2" t="s">
        <v>170</v>
      </c>
      <c r="H3346" s="2">
        <v>3</v>
      </c>
      <c r="I3346" s="19">
        <v>415.44</v>
      </c>
      <c r="J3346" s="2" t="s">
        <v>5046</v>
      </c>
      <c r="K3346" s="2" t="s">
        <v>16</v>
      </c>
      <c r="L3346" s="2">
        <v>3</v>
      </c>
      <c r="M3346" s="18">
        <f t="shared" si="1042"/>
        <v>1246.32</v>
      </c>
      <c r="T3346" t="str">
        <f t="shared" si="1043"/>
        <v>Completed</v>
      </c>
      <c r="U3346" t="str">
        <f t="shared" si="1044"/>
        <v>Yes</v>
      </c>
      <c r="V3346" t="str">
        <f t="shared" si="1045"/>
        <v>No</v>
      </c>
      <c r="X3346">
        <f t="shared" si="1046"/>
        <v>573</v>
      </c>
      <c r="Y3346">
        <f t="shared" si="1047"/>
        <v>450</v>
      </c>
      <c r="Z3346" s="18">
        <f t="shared" si="1048"/>
        <v>1098537.4901531704</v>
      </c>
      <c r="AA3346" s="18">
        <f t="shared" si="1049"/>
        <v>96724.388030634553</v>
      </c>
      <c r="AB3346" s="17">
        <f t="shared" si="1050"/>
        <v>3.9001122334455669</v>
      </c>
      <c r="AC3346" s="2" t="s">
        <v>170</v>
      </c>
      <c r="AD3346" s="2" t="s">
        <v>42</v>
      </c>
      <c r="AE3346" t="str">
        <f t="shared" si="1051"/>
        <v>Beauty</v>
      </c>
      <c r="AF3346" t="str">
        <f t="shared" si="1052"/>
        <v>Beauty</v>
      </c>
      <c r="AG3346" t="str" cm="1">
        <f t="array" ref="AG3346">INDEX(AD:AD,ROW())</f>
        <v>Beauty</v>
      </c>
      <c r="AH3346">
        <f t="shared" si="1060"/>
        <v>70</v>
      </c>
      <c r="AI3346" t="str">
        <f t="shared" si="1053"/>
        <v>Beauty</v>
      </c>
      <c r="AK3346">
        <f t="shared" si="1054"/>
        <v>2024</v>
      </c>
      <c r="AL3346">
        <f t="shared" si="1055"/>
        <v>4</v>
      </c>
      <c r="AM3346">
        <f t="shared" si="1056"/>
        <v>17</v>
      </c>
      <c r="AN3346">
        <f t="shared" si="1057"/>
        <v>4</v>
      </c>
      <c r="AO3346" t="str">
        <f t="shared" si="1058"/>
        <v>Weekday</v>
      </c>
      <c r="AR3346" s="20">
        <f t="shared" si="1059"/>
        <v>0</v>
      </c>
    </row>
    <row r="3347" spans="1:44" x14ac:dyDescent="0.35">
      <c r="A3347" t="str">
        <f t="shared" si="1041"/>
        <v>CUST3346</v>
      </c>
      <c r="B3347" s="2" t="s">
        <v>3683</v>
      </c>
      <c r="C3347" s="4">
        <v>45651</v>
      </c>
      <c r="D3347" s="2" t="s">
        <v>1399</v>
      </c>
      <c r="E3347" t="s">
        <v>5048</v>
      </c>
      <c r="F3347" s="2" t="s">
        <v>42</v>
      </c>
      <c r="G3347" s="2" t="s">
        <v>170</v>
      </c>
      <c r="H3347" s="2">
        <v>2</v>
      </c>
      <c r="I3347" s="19">
        <v>389.94</v>
      </c>
      <c r="J3347" s="2" t="s">
        <v>50</v>
      </c>
      <c r="K3347" s="2" t="s">
        <v>16</v>
      </c>
      <c r="L3347" s="2">
        <v>4</v>
      </c>
      <c r="M3347" s="18">
        <f t="shared" si="1042"/>
        <v>779.88</v>
      </c>
      <c r="T3347" t="str">
        <f t="shared" si="1043"/>
        <v>Completed</v>
      </c>
      <c r="U3347" t="str">
        <f t="shared" si="1044"/>
        <v>No</v>
      </c>
      <c r="V3347" t="str">
        <f t="shared" si="1045"/>
        <v>No</v>
      </c>
      <c r="X3347">
        <f t="shared" si="1046"/>
        <v>590</v>
      </c>
      <c r="Y3347">
        <f t="shared" si="1047"/>
        <v>451</v>
      </c>
      <c r="Z3347" s="18">
        <f t="shared" si="1048"/>
        <v>1098537.4901531704</v>
      </c>
      <c r="AA3347" s="18">
        <f t="shared" si="1049"/>
        <v>96724.388030634553</v>
      </c>
      <c r="AB3347" s="17">
        <f t="shared" si="1050"/>
        <v>3.9001122334455669</v>
      </c>
      <c r="AC3347" s="2" t="s">
        <v>170</v>
      </c>
      <c r="AD3347" s="2" t="s">
        <v>42</v>
      </c>
      <c r="AE3347" t="str">
        <f t="shared" si="1051"/>
        <v>Beauty</v>
      </c>
      <c r="AF3347" t="str">
        <f t="shared" si="1052"/>
        <v>Beauty</v>
      </c>
      <c r="AG3347" t="str" cm="1">
        <f t="array" ref="AG3347">INDEX(AD:AD,ROW())</f>
        <v>Beauty</v>
      </c>
      <c r="AH3347">
        <f t="shared" si="1060"/>
        <v>70</v>
      </c>
      <c r="AI3347" t="str">
        <f t="shared" si="1053"/>
        <v>Beauty</v>
      </c>
      <c r="AK3347">
        <f t="shared" si="1054"/>
        <v>2024</v>
      </c>
      <c r="AL3347">
        <f t="shared" si="1055"/>
        <v>12</v>
      </c>
      <c r="AM3347">
        <f t="shared" si="1056"/>
        <v>25</v>
      </c>
      <c r="AN3347">
        <f t="shared" si="1057"/>
        <v>4</v>
      </c>
      <c r="AO3347" t="str">
        <f t="shared" si="1058"/>
        <v>Weekday</v>
      </c>
      <c r="AR3347" s="20">
        <f t="shared" si="1059"/>
        <v>0</v>
      </c>
    </row>
    <row r="3348" spans="1:44" x14ac:dyDescent="0.35">
      <c r="A3348" t="str">
        <f t="shared" si="1041"/>
        <v>CUST3347</v>
      </c>
      <c r="B3348" s="2" t="s">
        <v>3684</v>
      </c>
      <c r="C3348" s="4">
        <v>45502</v>
      </c>
      <c r="D3348" s="2" t="s">
        <v>306</v>
      </c>
      <c r="E3348" t="s">
        <v>5051</v>
      </c>
      <c r="F3348" s="2" t="s">
        <v>29</v>
      </c>
      <c r="G3348" s="2" t="s">
        <v>138</v>
      </c>
      <c r="H3348" s="2">
        <v>1</v>
      </c>
      <c r="I3348" s="19">
        <v>820.29</v>
      </c>
      <c r="J3348" s="2" t="s">
        <v>20</v>
      </c>
      <c r="K3348" s="2" t="s">
        <v>16</v>
      </c>
      <c r="L3348" s="2">
        <v>4</v>
      </c>
      <c r="M3348" s="18">
        <f t="shared" si="1042"/>
        <v>820.29</v>
      </c>
      <c r="T3348" t="str">
        <f t="shared" si="1043"/>
        <v>Completed</v>
      </c>
      <c r="U3348" t="str">
        <f t="shared" si="1044"/>
        <v>No</v>
      </c>
      <c r="V3348" t="str">
        <f t="shared" si="1045"/>
        <v>No</v>
      </c>
      <c r="X3348">
        <f t="shared" si="1046"/>
        <v>619</v>
      </c>
      <c r="Y3348">
        <f t="shared" si="1047"/>
        <v>468</v>
      </c>
      <c r="Z3348" s="18">
        <f t="shared" si="1048"/>
        <v>1892867.2841657216</v>
      </c>
      <c r="AA3348" s="18">
        <f t="shared" si="1049"/>
        <v>199432.98236095349</v>
      </c>
      <c r="AB3348" s="17">
        <f t="shared" si="1050"/>
        <v>3.8949824970828471</v>
      </c>
      <c r="AC3348" s="2" t="s">
        <v>138</v>
      </c>
      <c r="AD3348" s="2" t="s">
        <v>29</v>
      </c>
      <c r="AE3348" t="str">
        <f t="shared" si="1051"/>
        <v>Fashion</v>
      </c>
      <c r="AF3348" t="str">
        <f t="shared" si="1052"/>
        <v>Fashion</v>
      </c>
      <c r="AG3348" t="str" cm="1">
        <f t="array" ref="AG3348">INDEX(AD:AD,ROW())</f>
        <v>Fashion</v>
      </c>
      <c r="AH3348">
        <f t="shared" si="1060"/>
        <v>53</v>
      </c>
      <c r="AI3348" t="str">
        <f t="shared" si="1053"/>
        <v>Fashion</v>
      </c>
      <c r="AK3348">
        <f t="shared" si="1054"/>
        <v>2024</v>
      </c>
      <c r="AL3348">
        <f t="shared" si="1055"/>
        <v>7</v>
      </c>
      <c r="AM3348">
        <f t="shared" si="1056"/>
        <v>29</v>
      </c>
      <c r="AN3348">
        <f t="shared" si="1057"/>
        <v>2</v>
      </c>
      <c r="AO3348" t="str">
        <f t="shared" si="1058"/>
        <v>Weekday</v>
      </c>
      <c r="AR3348" s="20">
        <f t="shared" si="1059"/>
        <v>0</v>
      </c>
    </row>
    <row r="3349" spans="1:44" x14ac:dyDescent="0.35">
      <c r="A3349" t="str">
        <f t="shared" si="1041"/>
        <v>CUST3348</v>
      </c>
      <c r="B3349" s="2" t="s">
        <v>3685</v>
      </c>
      <c r="C3349" s="4">
        <v>45065</v>
      </c>
      <c r="D3349" s="2" t="s">
        <v>99</v>
      </c>
      <c r="E3349" t="s">
        <v>5054</v>
      </c>
      <c r="F3349" s="2" t="s">
        <v>42</v>
      </c>
      <c r="G3349" s="2" t="s">
        <v>5042</v>
      </c>
      <c r="H3349" s="2">
        <v>2</v>
      </c>
      <c r="I3349" s="19">
        <v>1437.63</v>
      </c>
      <c r="J3349" s="2" t="s">
        <v>50</v>
      </c>
      <c r="K3349" s="2" t="s">
        <v>16</v>
      </c>
      <c r="L3349" s="31"/>
      <c r="M3349" s="18">
        <f t="shared" si="1042"/>
        <v>2875.26</v>
      </c>
      <c r="T3349" t="str">
        <f t="shared" si="1043"/>
        <v>Completed</v>
      </c>
      <c r="U3349" t="str">
        <f t="shared" si="1044"/>
        <v>Yes</v>
      </c>
      <c r="V3349" t="str">
        <f t="shared" si="1045"/>
        <v>No</v>
      </c>
      <c r="X3349">
        <f t="shared" si="1046"/>
        <v>558</v>
      </c>
      <c r="Y3349">
        <f t="shared" si="1047"/>
        <v>430</v>
      </c>
      <c r="Z3349" s="18">
        <f t="shared" si="1048"/>
        <v>1098537.4901531704</v>
      </c>
      <c r="AA3349" s="18">
        <f t="shared" si="1049"/>
        <v>96724.388030634553</v>
      </c>
      <c r="AB3349" s="17">
        <f t="shared" si="1050"/>
        <v>3.9001122334455669</v>
      </c>
      <c r="AC3349" s="2" t="s">
        <v>5042</v>
      </c>
      <c r="AD3349" s="2" t="s">
        <v>42</v>
      </c>
      <c r="AE3349" t="str">
        <f t="shared" si="1051"/>
        <v>Beauty</v>
      </c>
      <c r="AF3349" t="str">
        <f t="shared" si="1052"/>
        <v>Beauty</v>
      </c>
      <c r="AG3349" t="str" cm="1">
        <f t="array" ref="AG3349">INDEX(AD:AD,ROW())</f>
        <v>Beauty</v>
      </c>
      <c r="AH3349">
        <f t="shared" si="1060"/>
        <v>18</v>
      </c>
      <c r="AI3349" t="str">
        <f t="shared" si="1053"/>
        <v>Beauty</v>
      </c>
      <c r="AK3349">
        <f t="shared" si="1054"/>
        <v>2023</v>
      </c>
      <c r="AL3349">
        <f t="shared" si="1055"/>
        <v>5</v>
      </c>
      <c r="AM3349">
        <f t="shared" si="1056"/>
        <v>19</v>
      </c>
      <c r="AN3349">
        <f t="shared" si="1057"/>
        <v>6</v>
      </c>
      <c r="AO3349" t="str">
        <f t="shared" si="1058"/>
        <v>Weekday</v>
      </c>
      <c r="AR3349" s="20">
        <f t="shared" si="1059"/>
        <v>0</v>
      </c>
    </row>
    <row r="3350" spans="1:44" x14ac:dyDescent="0.35">
      <c r="A3350" t="str">
        <f t="shared" si="1041"/>
        <v>CUST3349</v>
      </c>
      <c r="B3350" s="2" t="s">
        <v>3686</v>
      </c>
      <c r="C3350" s="4">
        <v>45660</v>
      </c>
      <c r="D3350" s="2" t="s">
        <v>78</v>
      </c>
      <c r="E3350" t="s">
        <v>5052</v>
      </c>
      <c r="F3350" s="2" t="s">
        <v>42</v>
      </c>
      <c r="G3350" s="2" t="s">
        <v>43</v>
      </c>
      <c r="H3350" s="2">
        <v>1</v>
      </c>
      <c r="I3350" s="19">
        <v>284.92</v>
      </c>
      <c r="J3350" s="2" t="s">
        <v>15</v>
      </c>
      <c r="K3350" s="2" t="s">
        <v>31</v>
      </c>
      <c r="L3350" s="2">
        <v>2</v>
      </c>
      <c r="M3350" s="18">
        <f t="shared" si="1042"/>
        <v>284.92</v>
      </c>
      <c r="T3350" t="str">
        <f t="shared" si="1043"/>
        <v>Pending</v>
      </c>
      <c r="U3350" t="str">
        <f t="shared" si="1044"/>
        <v>No</v>
      </c>
      <c r="V3350" t="str">
        <f t="shared" si="1045"/>
        <v>Yes</v>
      </c>
      <c r="X3350">
        <f t="shared" si="1046"/>
        <v>573</v>
      </c>
      <c r="Y3350">
        <f t="shared" si="1047"/>
        <v>450</v>
      </c>
      <c r="Z3350" s="18">
        <f t="shared" si="1048"/>
        <v>1098537.4901531704</v>
      </c>
      <c r="AA3350" s="18">
        <f t="shared" si="1049"/>
        <v>96724.388030634553</v>
      </c>
      <c r="AB3350" s="17">
        <f t="shared" si="1050"/>
        <v>3.9001122334455669</v>
      </c>
      <c r="AC3350" s="2" t="s">
        <v>43</v>
      </c>
      <c r="AD3350" s="2" t="s">
        <v>42</v>
      </c>
      <c r="AE3350" t="str">
        <f t="shared" si="1051"/>
        <v>Beauty</v>
      </c>
      <c r="AF3350" t="str">
        <f t="shared" si="1052"/>
        <v>Beauty</v>
      </c>
      <c r="AG3350" t="str" cm="1">
        <f t="array" ref="AG3350">INDEX(AD:AD,ROW())</f>
        <v>Beauty</v>
      </c>
      <c r="AH3350">
        <f t="shared" si="1060"/>
        <v>10</v>
      </c>
      <c r="AI3350" t="str">
        <f t="shared" si="1053"/>
        <v>Beauty</v>
      </c>
      <c r="AK3350">
        <f t="shared" si="1054"/>
        <v>2025</v>
      </c>
      <c r="AL3350">
        <f t="shared" si="1055"/>
        <v>1</v>
      </c>
      <c r="AM3350">
        <f t="shared" si="1056"/>
        <v>3</v>
      </c>
      <c r="AN3350">
        <f t="shared" si="1057"/>
        <v>6</v>
      </c>
      <c r="AO3350" t="str">
        <f t="shared" si="1058"/>
        <v>Weekday</v>
      </c>
      <c r="AR3350" s="20">
        <f t="shared" si="1059"/>
        <v>0</v>
      </c>
    </row>
    <row r="3351" spans="1:44" x14ac:dyDescent="0.35">
      <c r="A3351" t="str">
        <f t="shared" si="1041"/>
        <v>CUST3350</v>
      </c>
      <c r="B3351" s="2" t="s">
        <v>3687</v>
      </c>
      <c r="C3351" s="4">
        <v>45580</v>
      </c>
      <c r="D3351" s="2" t="s">
        <v>164</v>
      </c>
      <c r="E3351" t="s">
        <v>5051</v>
      </c>
      <c r="F3351" s="2" t="s">
        <v>23</v>
      </c>
      <c r="G3351" s="2" t="s">
        <v>65</v>
      </c>
      <c r="H3351" s="2">
        <v>1</v>
      </c>
      <c r="I3351" s="19">
        <v>197.16</v>
      </c>
      <c r="J3351" s="2" t="s">
        <v>5046</v>
      </c>
      <c r="K3351" s="2" t="s">
        <v>16</v>
      </c>
      <c r="L3351" s="2">
        <v>4</v>
      </c>
      <c r="M3351" s="18">
        <f t="shared" si="1042"/>
        <v>197.16</v>
      </c>
      <c r="T3351" t="str">
        <f t="shared" si="1043"/>
        <v>Completed</v>
      </c>
      <c r="U3351" t="str">
        <f t="shared" si="1044"/>
        <v>No</v>
      </c>
      <c r="V3351" t="str">
        <f t="shared" si="1045"/>
        <v>No</v>
      </c>
      <c r="X3351">
        <f t="shared" si="1046"/>
        <v>619</v>
      </c>
      <c r="Y3351">
        <f t="shared" si="1047"/>
        <v>468</v>
      </c>
      <c r="Z3351" s="18">
        <f t="shared" si="1048"/>
        <v>594714.6477588166</v>
      </c>
      <c r="AA3351" s="18">
        <f t="shared" si="1049"/>
        <v>60882.938065984097</v>
      </c>
      <c r="AB3351" s="17">
        <f t="shared" si="1050"/>
        <v>3.804733727810651</v>
      </c>
      <c r="AC3351" s="2" t="s">
        <v>65</v>
      </c>
      <c r="AD3351" s="2" t="s">
        <v>23</v>
      </c>
      <c r="AE3351" t="str">
        <f t="shared" si="1051"/>
        <v>Books</v>
      </c>
      <c r="AF3351" t="str">
        <f t="shared" si="1052"/>
        <v>Books</v>
      </c>
      <c r="AG3351" t="str" cm="1">
        <f t="array" ref="AG3351">INDEX(AD:AD,ROW())</f>
        <v>Books</v>
      </c>
      <c r="AH3351">
        <f t="shared" si="1060"/>
        <v>19</v>
      </c>
      <c r="AI3351" t="str">
        <f t="shared" si="1053"/>
        <v>Books</v>
      </c>
      <c r="AK3351">
        <f t="shared" si="1054"/>
        <v>2024</v>
      </c>
      <c r="AL3351">
        <f t="shared" si="1055"/>
        <v>10</v>
      </c>
      <c r="AM3351">
        <f t="shared" si="1056"/>
        <v>15</v>
      </c>
      <c r="AN3351">
        <f t="shared" si="1057"/>
        <v>3</v>
      </c>
      <c r="AO3351" t="str">
        <f t="shared" si="1058"/>
        <v>Weekday</v>
      </c>
      <c r="AR3351" s="20">
        <f t="shared" si="1059"/>
        <v>0</v>
      </c>
    </row>
    <row r="3352" spans="1:44" x14ac:dyDescent="0.35">
      <c r="A3352" t="str">
        <f t="shared" si="1041"/>
        <v>CUST3351</v>
      </c>
      <c r="B3352" s="2" t="s">
        <v>3688</v>
      </c>
      <c r="C3352" s="4">
        <v>45046</v>
      </c>
      <c r="D3352" s="2" t="s">
        <v>107</v>
      </c>
      <c r="E3352" t="s">
        <v>5049</v>
      </c>
      <c r="F3352" s="2" t="s">
        <v>19</v>
      </c>
      <c r="G3352" s="2" t="s">
        <v>60</v>
      </c>
      <c r="H3352" s="2">
        <v>2</v>
      </c>
      <c r="I3352" s="19">
        <v>601.54</v>
      </c>
      <c r="J3352" s="2" t="s">
        <v>5047</v>
      </c>
      <c r="K3352" s="2" t="s">
        <v>16</v>
      </c>
      <c r="L3352" s="2">
        <v>5</v>
      </c>
      <c r="M3352" s="18">
        <f t="shared" si="1042"/>
        <v>1203.08</v>
      </c>
      <c r="T3352" t="str">
        <f t="shared" si="1043"/>
        <v>Completed</v>
      </c>
      <c r="U3352" t="str">
        <f t="shared" si="1044"/>
        <v>Yes</v>
      </c>
      <c r="V3352" t="str">
        <f t="shared" si="1045"/>
        <v>No</v>
      </c>
      <c r="X3352">
        <f t="shared" si="1046"/>
        <v>595</v>
      </c>
      <c r="Y3352">
        <f t="shared" si="1047"/>
        <v>444</v>
      </c>
      <c r="Z3352" s="18">
        <f t="shared" si="1048"/>
        <v>2759712.3299794244</v>
      </c>
      <c r="AA3352" s="18">
        <f t="shared" si="1049"/>
        <v>330643.50635802455</v>
      </c>
      <c r="AB3352" s="17">
        <f t="shared" si="1050"/>
        <v>3.8641711229946525</v>
      </c>
      <c r="AC3352" s="2" t="s">
        <v>60</v>
      </c>
      <c r="AD3352" s="2" t="s">
        <v>19</v>
      </c>
      <c r="AE3352" t="str">
        <f t="shared" si="1051"/>
        <v>Electronics</v>
      </c>
      <c r="AF3352" t="str">
        <f t="shared" si="1052"/>
        <v>Electronics</v>
      </c>
      <c r="AG3352" t="str" cm="1">
        <f t="array" ref="AG3352">INDEX(AD:AD,ROW())</f>
        <v>Electronics</v>
      </c>
      <c r="AH3352">
        <f t="shared" si="1060"/>
        <v>17</v>
      </c>
      <c r="AI3352" t="str">
        <f t="shared" si="1053"/>
        <v>Electronics</v>
      </c>
      <c r="AK3352">
        <f t="shared" si="1054"/>
        <v>2023</v>
      </c>
      <c r="AL3352">
        <f t="shared" si="1055"/>
        <v>4</v>
      </c>
      <c r="AM3352">
        <f t="shared" si="1056"/>
        <v>30</v>
      </c>
      <c r="AN3352">
        <f t="shared" si="1057"/>
        <v>1</v>
      </c>
      <c r="AO3352" t="str">
        <f t="shared" si="1058"/>
        <v>Weekend</v>
      </c>
      <c r="AR3352" s="20">
        <f t="shared" si="1059"/>
        <v>0</v>
      </c>
    </row>
    <row r="3353" spans="1:44" x14ac:dyDescent="0.35">
      <c r="A3353" t="str">
        <f t="shared" si="1041"/>
        <v>CUST3352</v>
      </c>
      <c r="B3353" s="2" t="s">
        <v>3689</v>
      </c>
      <c r="C3353" s="4">
        <v>45710</v>
      </c>
      <c r="D3353" s="2" t="s">
        <v>102</v>
      </c>
      <c r="E3353" t="s">
        <v>5049</v>
      </c>
      <c r="F3353" s="2" t="s">
        <v>23</v>
      </c>
      <c r="G3353" s="2" t="s">
        <v>68</v>
      </c>
      <c r="H3353" s="2">
        <v>1</v>
      </c>
      <c r="I3353" s="19">
        <v>712.29</v>
      </c>
      <c r="J3353" s="2" t="s">
        <v>5046</v>
      </c>
      <c r="K3353" s="2" t="s">
        <v>31</v>
      </c>
      <c r="L3353" s="2">
        <v>4</v>
      </c>
      <c r="M3353" s="18">
        <f t="shared" si="1042"/>
        <v>712.29</v>
      </c>
      <c r="T3353" t="str">
        <f t="shared" si="1043"/>
        <v>Pending</v>
      </c>
      <c r="U3353" t="str">
        <f t="shared" si="1044"/>
        <v>No</v>
      </c>
      <c r="V3353" t="str">
        <f t="shared" si="1045"/>
        <v>Yes</v>
      </c>
      <c r="X3353">
        <f t="shared" si="1046"/>
        <v>595</v>
      </c>
      <c r="Y3353">
        <f t="shared" si="1047"/>
        <v>444</v>
      </c>
      <c r="Z3353" s="18">
        <f t="shared" si="1048"/>
        <v>594714.6477588166</v>
      </c>
      <c r="AA3353" s="18">
        <f t="shared" si="1049"/>
        <v>60882.938065984097</v>
      </c>
      <c r="AB3353" s="17">
        <f t="shared" si="1050"/>
        <v>3.804733727810651</v>
      </c>
      <c r="AC3353" s="2" t="s">
        <v>68</v>
      </c>
      <c r="AD3353" s="2" t="s">
        <v>23</v>
      </c>
      <c r="AE3353" t="str">
        <f t="shared" si="1051"/>
        <v>Books</v>
      </c>
      <c r="AF3353" t="str">
        <f t="shared" si="1052"/>
        <v>Books</v>
      </c>
      <c r="AG3353" t="str" cm="1">
        <f t="array" ref="AG3353">INDEX(AD:AD,ROW())</f>
        <v>Books</v>
      </c>
      <c r="AH3353">
        <f t="shared" si="1060"/>
        <v>20</v>
      </c>
      <c r="AI3353" t="str">
        <f t="shared" si="1053"/>
        <v>Books</v>
      </c>
      <c r="AK3353">
        <f t="shared" si="1054"/>
        <v>2025</v>
      </c>
      <c r="AL3353">
        <f t="shared" si="1055"/>
        <v>2</v>
      </c>
      <c r="AM3353">
        <f t="shared" si="1056"/>
        <v>22</v>
      </c>
      <c r="AN3353">
        <f t="shared" si="1057"/>
        <v>7</v>
      </c>
      <c r="AO3353" t="str">
        <f t="shared" si="1058"/>
        <v>Weekend</v>
      </c>
      <c r="AR3353" s="20">
        <f t="shared" si="1059"/>
        <v>0</v>
      </c>
    </row>
    <row r="3354" spans="1:44" x14ac:dyDescent="0.35">
      <c r="A3354" t="str">
        <f t="shared" si="1041"/>
        <v>CUST3353</v>
      </c>
      <c r="B3354" s="2" t="s">
        <v>3690</v>
      </c>
      <c r="C3354" s="4">
        <v>45107</v>
      </c>
      <c r="D3354" s="2" t="s">
        <v>385</v>
      </c>
      <c r="E3354" t="s">
        <v>5048</v>
      </c>
      <c r="F3354" s="2" t="s">
        <v>42</v>
      </c>
      <c r="G3354" s="2" t="s">
        <v>170</v>
      </c>
      <c r="H3354" s="2">
        <v>1</v>
      </c>
      <c r="I3354" s="19">
        <v>585.15</v>
      </c>
      <c r="J3354" s="2" t="s">
        <v>15</v>
      </c>
      <c r="K3354" s="2" t="s">
        <v>16</v>
      </c>
      <c r="L3354" s="2">
        <v>5</v>
      </c>
      <c r="M3354" s="18">
        <f t="shared" si="1042"/>
        <v>585.15</v>
      </c>
      <c r="T3354" t="str">
        <f t="shared" si="1043"/>
        <v>Completed</v>
      </c>
      <c r="U3354" t="str">
        <f t="shared" si="1044"/>
        <v>No</v>
      </c>
      <c r="V3354" t="str">
        <f t="shared" si="1045"/>
        <v>No</v>
      </c>
      <c r="X3354">
        <f t="shared" si="1046"/>
        <v>590</v>
      </c>
      <c r="Y3354">
        <f t="shared" si="1047"/>
        <v>451</v>
      </c>
      <c r="Z3354" s="18">
        <f t="shared" si="1048"/>
        <v>1098537.4901531704</v>
      </c>
      <c r="AA3354" s="18">
        <f t="shared" si="1049"/>
        <v>96724.388030634553</v>
      </c>
      <c r="AB3354" s="17">
        <f t="shared" si="1050"/>
        <v>3.9001122334455669</v>
      </c>
      <c r="AC3354" s="2" t="s">
        <v>170</v>
      </c>
      <c r="AD3354" s="2" t="s">
        <v>42</v>
      </c>
      <c r="AE3354" t="str">
        <f t="shared" si="1051"/>
        <v>Beauty</v>
      </c>
      <c r="AF3354" t="str">
        <f t="shared" si="1052"/>
        <v>Beauty</v>
      </c>
      <c r="AG3354" t="str" cm="1">
        <f t="array" ref="AG3354">INDEX(AD:AD,ROW())</f>
        <v>Beauty</v>
      </c>
      <c r="AH3354">
        <f t="shared" si="1060"/>
        <v>70</v>
      </c>
      <c r="AI3354" t="str">
        <f t="shared" si="1053"/>
        <v>Beauty</v>
      </c>
      <c r="AK3354">
        <f t="shared" si="1054"/>
        <v>2023</v>
      </c>
      <c r="AL3354">
        <f t="shared" si="1055"/>
        <v>6</v>
      </c>
      <c r="AM3354">
        <f t="shared" si="1056"/>
        <v>30</v>
      </c>
      <c r="AN3354">
        <f t="shared" si="1057"/>
        <v>6</v>
      </c>
      <c r="AO3354" t="str">
        <f t="shared" si="1058"/>
        <v>Weekday</v>
      </c>
      <c r="AR3354" s="20">
        <f t="shared" si="1059"/>
        <v>0</v>
      </c>
    </row>
    <row r="3355" spans="1:44" x14ac:dyDescent="0.35">
      <c r="A3355" t="str">
        <f t="shared" si="1041"/>
        <v>CUST3354</v>
      </c>
      <c r="B3355" s="2" t="s">
        <v>3691</v>
      </c>
      <c r="C3355" s="4">
        <v>45087</v>
      </c>
      <c r="D3355" s="2" t="s">
        <v>490</v>
      </c>
      <c r="E3355" t="s">
        <v>5049</v>
      </c>
      <c r="F3355" s="2" t="s">
        <v>42</v>
      </c>
      <c r="G3355" s="2" t="s">
        <v>5042</v>
      </c>
      <c r="H3355" s="2">
        <v>1</v>
      </c>
      <c r="I3355" s="19">
        <v>1179.1600000000001</v>
      </c>
      <c r="J3355" s="2" t="s">
        <v>50</v>
      </c>
      <c r="K3355" s="2" t="s">
        <v>16</v>
      </c>
      <c r="L3355" s="2">
        <v>4</v>
      </c>
      <c r="M3355" s="18">
        <f t="shared" si="1042"/>
        <v>1179.1600000000001</v>
      </c>
      <c r="T3355" t="str">
        <f t="shared" si="1043"/>
        <v>Completed</v>
      </c>
      <c r="U3355" t="str">
        <f t="shared" si="1044"/>
        <v>Yes</v>
      </c>
      <c r="V3355" t="str">
        <f t="shared" si="1045"/>
        <v>No</v>
      </c>
      <c r="X3355">
        <f t="shared" si="1046"/>
        <v>595</v>
      </c>
      <c r="Y3355">
        <f t="shared" si="1047"/>
        <v>444</v>
      </c>
      <c r="Z3355" s="18">
        <f t="shared" si="1048"/>
        <v>1098537.4901531704</v>
      </c>
      <c r="AA3355" s="18">
        <f t="shared" si="1049"/>
        <v>96724.388030634553</v>
      </c>
      <c r="AB3355" s="17">
        <f t="shared" si="1050"/>
        <v>3.9001122334455669</v>
      </c>
      <c r="AC3355" s="2" t="s">
        <v>5042</v>
      </c>
      <c r="AD3355" s="2" t="s">
        <v>42</v>
      </c>
      <c r="AE3355" t="str">
        <f t="shared" si="1051"/>
        <v>Beauty</v>
      </c>
      <c r="AF3355" t="str">
        <f t="shared" si="1052"/>
        <v>Beauty</v>
      </c>
      <c r="AG3355" t="str" cm="1">
        <f t="array" ref="AG3355">INDEX(AD:AD,ROW())</f>
        <v>Beauty</v>
      </c>
      <c r="AH3355">
        <f t="shared" si="1060"/>
        <v>18</v>
      </c>
      <c r="AI3355" t="str">
        <f t="shared" si="1053"/>
        <v>Beauty</v>
      </c>
      <c r="AK3355">
        <f t="shared" si="1054"/>
        <v>2023</v>
      </c>
      <c r="AL3355">
        <f t="shared" si="1055"/>
        <v>6</v>
      </c>
      <c r="AM3355">
        <f t="shared" si="1056"/>
        <v>10</v>
      </c>
      <c r="AN3355">
        <f t="shared" si="1057"/>
        <v>7</v>
      </c>
      <c r="AO3355" t="str">
        <f t="shared" si="1058"/>
        <v>Weekend</v>
      </c>
      <c r="AR3355" s="20">
        <f t="shared" si="1059"/>
        <v>0</v>
      </c>
    </row>
    <row r="3356" spans="1:44" x14ac:dyDescent="0.35">
      <c r="A3356" t="str">
        <f t="shared" si="1041"/>
        <v>CUST3355</v>
      </c>
      <c r="B3356" s="2" t="s">
        <v>3692</v>
      </c>
      <c r="C3356" s="4">
        <v>45712</v>
      </c>
      <c r="D3356" s="2" t="s">
        <v>211</v>
      </c>
      <c r="E3356" t="s">
        <v>5050</v>
      </c>
      <c r="F3356" s="2" t="s">
        <v>42</v>
      </c>
      <c r="G3356" s="2" t="s">
        <v>170</v>
      </c>
      <c r="H3356" s="2">
        <v>2</v>
      </c>
      <c r="I3356" s="19">
        <v>1370.67</v>
      </c>
      <c r="J3356" s="2" t="s">
        <v>15</v>
      </c>
      <c r="K3356" s="2" t="s">
        <v>31</v>
      </c>
      <c r="L3356" s="2">
        <v>5</v>
      </c>
      <c r="M3356" s="18">
        <f t="shared" si="1042"/>
        <v>2741.34</v>
      </c>
      <c r="T3356" t="str">
        <f t="shared" si="1043"/>
        <v>Pending</v>
      </c>
      <c r="U3356" t="str">
        <f t="shared" si="1044"/>
        <v>No</v>
      </c>
      <c r="V3356" t="str">
        <f t="shared" si="1045"/>
        <v>Yes</v>
      </c>
      <c r="X3356">
        <f t="shared" si="1046"/>
        <v>589</v>
      </c>
      <c r="Y3356">
        <f t="shared" si="1047"/>
        <v>426</v>
      </c>
      <c r="Z3356" s="18">
        <f t="shared" si="1048"/>
        <v>1098537.4901531704</v>
      </c>
      <c r="AA3356" s="18">
        <f t="shared" si="1049"/>
        <v>96724.388030634553</v>
      </c>
      <c r="AB3356" s="17">
        <f t="shared" si="1050"/>
        <v>3.9001122334455669</v>
      </c>
      <c r="AC3356" s="2" t="s">
        <v>170</v>
      </c>
      <c r="AD3356" s="2" t="s">
        <v>42</v>
      </c>
      <c r="AE3356" t="str">
        <f t="shared" si="1051"/>
        <v>Beauty</v>
      </c>
      <c r="AF3356" t="str">
        <f t="shared" si="1052"/>
        <v>Beauty</v>
      </c>
      <c r="AG3356" t="str" cm="1">
        <f t="array" ref="AG3356">INDEX(AD:AD,ROW())</f>
        <v>Beauty</v>
      </c>
      <c r="AH3356">
        <f t="shared" si="1060"/>
        <v>70</v>
      </c>
      <c r="AI3356" t="str">
        <f t="shared" si="1053"/>
        <v>Beauty</v>
      </c>
      <c r="AK3356">
        <f t="shared" si="1054"/>
        <v>2025</v>
      </c>
      <c r="AL3356">
        <f t="shared" si="1055"/>
        <v>2</v>
      </c>
      <c r="AM3356">
        <f t="shared" si="1056"/>
        <v>24</v>
      </c>
      <c r="AN3356">
        <f t="shared" si="1057"/>
        <v>2</v>
      </c>
      <c r="AO3356" t="str">
        <f t="shared" si="1058"/>
        <v>Weekday</v>
      </c>
      <c r="AR3356" s="20">
        <f t="shared" si="1059"/>
        <v>0</v>
      </c>
    </row>
    <row r="3357" spans="1:44" x14ac:dyDescent="0.35">
      <c r="A3357" t="str">
        <f t="shared" si="1041"/>
        <v>CUST3356</v>
      </c>
      <c r="B3357" s="2" t="s">
        <v>3693</v>
      </c>
      <c r="C3357" s="4">
        <v>45629</v>
      </c>
      <c r="D3357" s="2" t="s">
        <v>90</v>
      </c>
      <c r="E3357" t="s">
        <v>5052</v>
      </c>
      <c r="F3357" s="2" t="s">
        <v>13</v>
      </c>
      <c r="G3357" s="2" t="s">
        <v>95</v>
      </c>
      <c r="H3357" s="2">
        <v>2</v>
      </c>
      <c r="I3357" s="19">
        <v>1244.58</v>
      </c>
      <c r="J3357" s="2" t="s">
        <v>5047</v>
      </c>
      <c r="K3357" s="2" t="s">
        <v>16</v>
      </c>
      <c r="L3357" s="2">
        <v>2</v>
      </c>
      <c r="M3357" s="18">
        <f t="shared" si="1042"/>
        <v>2489.16</v>
      </c>
      <c r="T3357" t="str">
        <f t="shared" si="1043"/>
        <v>Completed</v>
      </c>
      <c r="U3357" t="str">
        <f t="shared" si="1044"/>
        <v>Yes</v>
      </c>
      <c r="V3357" t="str">
        <f t="shared" si="1045"/>
        <v>No</v>
      </c>
      <c r="X3357">
        <f t="shared" si="1046"/>
        <v>573</v>
      </c>
      <c r="Y3357">
        <f t="shared" si="1047"/>
        <v>450</v>
      </c>
      <c r="Z3357" s="18">
        <f t="shared" si="1048"/>
        <v>1463424.4009529033</v>
      </c>
      <c r="AA3357" s="18">
        <f t="shared" si="1049"/>
        <v>118285.78776560788</v>
      </c>
      <c r="AB3357" s="17">
        <f t="shared" si="1050"/>
        <v>3.8140589569160999</v>
      </c>
      <c r="AC3357" s="2" t="s">
        <v>95</v>
      </c>
      <c r="AD3357" s="2" t="s">
        <v>13</v>
      </c>
      <c r="AE3357" t="str">
        <f t="shared" si="1051"/>
        <v>Home &amp; Kitchen</v>
      </c>
      <c r="AF3357" t="str">
        <f t="shared" si="1052"/>
        <v>Home &amp; Kitchen</v>
      </c>
      <c r="AG3357" t="str" cm="1">
        <f t="array" ref="AG3357">INDEX(AD:AD,ROW())</f>
        <v>Home &amp; Kitchen</v>
      </c>
      <c r="AH3357">
        <f t="shared" si="1060"/>
        <v>32</v>
      </c>
      <c r="AI3357" t="str">
        <f t="shared" si="1053"/>
        <v>Home &amp; Kitchen</v>
      </c>
      <c r="AK3357">
        <f t="shared" si="1054"/>
        <v>2024</v>
      </c>
      <c r="AL3357">
        <f t="shared" si="1055"/>
        <v>12</v>
      </c>
      <c r="AM3357">
        <f t="shared" si="1056"/>
        <v>3</v>
      </c>
      <c r="AN3357">
        <f t="shared" si="1057"/>
        <v>3</v>
      </c>
      <c r="AO3357" t="str">
        <f t="shared" si="1058"/>
        <v>Weekday</v>
      </c>
      <c r="AR3357" s="20">
        <f t="shared" si="1059"/>
        <v>0</v>
      </c>
    </row>
    <row r="3358" spans="1:44" x14ac:dyDescent="0.35">
      <c r="A3358" t="str">
        <f t="shared" si="1041"/>
        <v>CUST3357</v>
      </c>
      <c r="B3358" s="2" t="s">
        <v>3694</v>
      </c>
      <c r="C3358" s="4">
        <v>45172</v>
      </c>
      <c r="D3358" s="2" t="s">
        <v>382</v>
      </c>
      <c r="E3358" t="s">
        <v>5048</v>
      </c>
      <c r="F3358" s="2" t="s">
        <v>23</v>
      </c>
      <c r="G3358" s="2" t="s">
        <v>75</v>
      </c>
      <c r="H3358" s="2">
        <v>1</v>
      </c>
      <c r="I3358" s="19">
        <v>587.71</v>
      </c>
      <c r="J3358" s="2" t="s">
        <v>50</v>
      </c>
      <c r="K3358" s="2" t="s">
        <v>16</v>
      </c>
      <c r="L3358" s="2">
        <v>4</v>
      </c>
      <c r="M3358" s="18">
        <f t="shared" si="1042"/>
        <v>587.71</v>
      </c>
      <c r="T3358" t="str">
        <f t="shared" si="1043"/>
        <v>Completed</v>
      </c>
      <c r="U3358" t="str">
        <f t="shared" si="1044"/>
        <v>No</v>
      </c>
      <c r="V3358" t="str">
        <f t="shared" si="1045"/>
        <v>No</v>
      </c>
      <c r="X3358">
        <f t="shared" si="1046"/>
        <v>590</v>
      </c>
      <c r="Y3358">
        <f t="shared" si="1047"/>
        <v>451</v>
      </c>
      <c r="Z3358" s="18">
        <f t="shared" si="1048"/>
        <v>594714.6477588166</v>
      </c>
      <c r="AA3358" s="18">
        <f t="shared" si="1049"/>
        <v>60882.938065984097</v>
      </c>
      <c r="AB3358" s="17">
        <f t="shared" si="1050"/>
        <v>3.804733727810651</v>
      </c>
      <c r="AC3358" s="2" t="s">
        <v>75</v>
      </c>
      <c r="AD3358" s="2" t="s">
        <v>23</v>
      </c>
      <c r="AE3358" t="str">
        <f t="shared" si="1051"/>
        <v>Books</v>
      </c>
      <c r="AF3358" t="str">
        <f t="shared" si="1052"/>
        <v>Books</v>
      </c>
      <c r="AG3358" t="str" cm="1">
        <f t="array" ref="AG3358">INDEX(AD:AD,ROW())</f>
        <v>Books</v>
      </c>
      <c r="AH3358">
        <f t="shared" si="1060"/>
        <v>23</v>
      </c>
      <c r="AI3358" t="str">
        <f t="shared" si="1053"/>
        <v>Books</v>
      </c>
      <c r="AK3358">
        <f t="shared" si="1054"/>
        <v>2023</v>
      </c>
      <c r="AL3358">
        <f t="shared" si="1055"/>
        <v>9</v>
      </c>
      <c r="AM3358">
        <f t="shared" si="1056"/>
        <v>3</v>
      </c>
      <c r="AN3358">
        <f t="shared" si="1057"/>
        <v>1</v>
      </c>
      <c r="AO3358" t="str">
        <f t="shared" si="1058"/>
        <v>Weekend</v>
      </c>
      <c r="AR3358" s="20">
        <f t="shared" si="1059"/>
        <v>0</v>
      </c>
    </row>
    <row r="3359" spans="1:44" x14ac:dyDescent="0.35">
      <c r="A3359" t="str">
        <f t="shared" si="1041"/>
        <v>CUST3358</v>
      </c>
      <c r="B3359" s="2" t="s">
        <v>3695</v>
      </c>
      <c r="C3359" s="4">
        <v>45539</v>
      </c>
      <c r="D3359" s="2" t="s">
        <v>359</v>
      </c>
      <c r="E3359" t="s">
        <v>5050</v>
      </c>
      <c r="F3359" s="2" t="s">
        <v>42</v>
      </c>
      <c r="G3359" s="2" t="s">
        <v>5044</v>
      </c>
      <c r="H3359" s="2">
        <v>1</v>
      </c>
      <c r="I3359" s="19">
        <v>1122.71</v>
      </c>
      <c r="J3359" s="2" t="s">
        <v>5046</v>
      </c>
      <c r="K3359" s="2" t="s">
        <v>16</v>
      </c>
      <c r="L3359" s="2">
        <v>2</v>
      </c>
      <c r="M3359" s="18">
        <f t="shared" si="1042"/>
        <v>1122.71</v>
      </c>
      <c r="T3359" t="str">
        <f t="shared" si="1043"/>
        <v>Completed</v>
      </c>
      <c r="U3359" t="str">
        <f t="shared" si="1044"/>
        <v>Yes</v>
      </c>
      <c r="V3359" t="str">
        <f t="shared" si="1045"/>
        <v>No</v>
      </c>
      <c r="X3359">
        <f t="shared" si="1046"/>
        <v>589</v>
      </c>
      <c r="Y3359">
        <f t="shared" si="1047"/>
        <v>426</v>
      </c>
      <c r="Z3359" s="18">
        <f t="shared" si="1048"/>
        <v>1098537.4901531704</v>
      </c>
      <c r="AA3359" s="18">
        <f t="shared" si="1049"/>
        <v>96724.388030634553</v>
      </c>
      <c r="AB3359" s="17">
        <f t="shared" si="1050"/>
        <v>3.9001122334455669</v>
      </c>
      <c r="AC3359" s="2" t="s">
        <v>5044</v>
      </c>
      <c r="AD3359" s="2" t="s">
        <v>42</v>
      </c>
      <c r="AE3359" t="str">
        <f t="shared" si="1051"/>
        <v>Beauty</v>
      </c>
      <c r="AF3359" t="str">
        <f t="shared" si="1052"/>
        <v>Beauty</v>
      </c>
      <c r="AG3359" t="str" cm="1">
        <f t="array" ref="AG3359">INDEX(AD:AD,ROW())</f>
        <v>Beauty</v>
      </c>
      <c r="AH3359">
        <f t="shared" si="1060"/>
        <v>64</v>
      </c>
      <c r="AI3359" t="str">
        <f t="shared" si="1053"/>
        <v>Beauty</v>
      </c>
      <c r="AK3359">
        <f t="shared" si="1054"/>
        <v>2024</v>
      </c>
      <c r="AL3359">
        <f t="shared" si="1055"/>
        <v>9</v>
      </c>
      <c r="AM3359">
        <f t="shared" si="1056"/>
        <v>4</v>
      </c>
      <c r="AN3359">
        <f t="shared" si="1057"/>
        <v>4</v>
      </c>
      <c r="AO3359" t="str">
        <f t="shared" si="1058"/>
        <v>Weekday</v>
      </c>
      <c r="AR3359" s="20">
        <f t="shared" si="1059"/>
        <v>0</v>
      </c>
    </row>
    <row r="3360" spans="1:44" x14ac:dyDescent="0.35">
      <c r="A3360" t="str">
        <f t="shared" si="1041"/>
        <v>CUST3359</v>
      </c>
      <c r="B3360" s="2" t="s">
        <v>3696</v>
      </c>
      <c r="C3360" s="4">
        <v>45798</v>
      </c>
      <c r="D3360" s="2" t="s">
        <v>421</v>
      </c>
      <c r="E3360" t="s">
        <v>5048</v>
      </c>
      <c r="F3360" s="2" t="s">
        <v>23</v>
      </c>
      <c r="G3360" s="2" t="s">
        <v>24</v>
      </c>
      <c r="H3360" s="2">
        <v>1</v>
      </c>
      <c r="I3360" s="19">
        <v>256.02</v>
      </c>
      <c r="J3360" s="2" t="s">
        <v>20</v>
      </c>
      <c r="K3360" s="2" t="s">
        <v>16</v>
      </c>
      <c r="L3360" s="2">
        <v>4</v>
      </c>
      <c r="M3360" s="18">
        <f t="shared" si="1042"/>
        <v>256.02</v>
      </c>
      <c r="T3360" t="str">
        <f t="shared" si="1043"/>
        <v>Completed</v>
      </c>
      <c r="U3360" t="str">
        <f t="shared" si="1044"/>
        <v>No</v>
      </c>
      <c r="V3360" t="str">
        <f t="shared" si="1045"/>
        <v>No</v>
      </c>
      <c r="X3360">
        <f t="shared" si="1046"/>
        <v>590</v>
      </c>
      <c r="Y3360">
        <f t="shared" si="1047"/>
        <v>451</v>
      </c>
      <c r="Z3360" s="18">
        <f t="shared" si="1048"/>
        <v>594714.6477588166</v>
      </c>
      <c r="AA3360" s="18">
        <f t="shared" si="1049"/>
        <v>60882.938065984097</v>
      </c>
      <c r="AB3360" s="17">
        <f t="shared" si="1050"/>
        <v>3.804733727810651</v>
      </c>
      <c r="AC3360" s="2" t="s">
        <v>24</v>
      </c>
      <c r="AD3360" s="2" t="s">
        <v>23</v>
      </c>
      <c r="AE3360" t="str">
        <f t="shared" si="1051"/>
        <v>Books</v>
      </c>
      <c r="AF3360" t="str">
        <f t="shared" si="1052"/>
        <v>Books</v>
      </c>
      <c r="AG3360" t="str" cm="1">
        <f t="array" ref="AG3360">INDEX(AD:AD,ROW())</f>
        <v>Books</v>
      </c>
      <c r="AH3360">
        <f t="shared" si="1060"/>
        <v>4</v>
      </c>
      <c r="AI3360" t="str">
        <f t="shared" si="1053"/>
        <v>Books</v>
      </c>
      <c r="AK3360">
        <f t="shared" si="1054"/>
        <v>2025</v>
      </c>
      <c r="AL3360">
        <f t="shared" si="1055"/>
        <v>5</v>
      </c>
      <c r="AM3360">
        <f t="shared" si="1056"/>
        <v>21</v>
      </c>
      <c r="AN3360">
        <f t="shared" si="1057"/>
        <v>4</v>
      </c>
      <c r="AO3360" t="str">
        <f t="shared" si="1058"/>
        <v>Weekday</v>
      </c>
      <c r="AR3360" s="20">
        <f t="shared" si="1059"/>
        <v>0</v>
      </c>
    </row>
    <row r="3361" spans="1:44" x14ac:dyDescent="0.35">
      <c r="A3361" t="str">
        <f t="shared" si="1041"/>
        <v>CUST3360</v>
      </c>
      <c r="B3361" s="2" t="s">
        <v>3697</v>
      </c>
      <c r="C3361" s="4">
        <v>45613</v>
      </c>
      <c r="D3361" s="2" t="s">
        <v>924</v>
      </c>
      <c r="E3361" t="s">
        <v>5049</v>
      </c>
      <c r="F3361" s="2" t="s">
        <v>29</v>
      </c>
      <c r="G3361" s="2" t="s">
        <v>30</v>
      </c>
      <c r="H3361" s="2">
        <v>2</v>
      </c>
      <c r="I3361" s="19">
        <v>1527.8</v>
      </c>
      <c r="J3361" s="2" t="s">
        <v>5047</v>
      </c>
      <c r="K3361" s="2" t="s">
        <v>16</v>
      </c>
      <c r="L3361" s="2">
        <v>4</v>
      </c>
      <c r="M3361" s="18">
        <f t="shared" si="1042"/>
        <v>3055.6</v>
      </c>
      <c r="T3361" t="str">
        <f t="shared" si="1043"/>
        <v>Completed</v>
      </c>
      <c r="U3361" t="str">
        <f t="shared" si="1044"/>
        <v>Yes</v>
      </c>
      <c r="V3361" t="str">
        <f t="shared" si="1045"/>
        <v>No</v>
      </c>
      <c r="X3361">
        <f t="shared" si="1046"/>
        <v>595</v>
      </c>
      <c r="Y3361">
        <f t="shared" si="1047"/>
        <v>444</v>
      </c>
      <c r="Z3361" s="18">
        <f t="shared" si="1048"/>
        <v>1892867.2841657216</v>
      </c>
      <c r="AA3361" s="18">
        <f t="shared" si="1049"/>
        <v>199432.98236095349</v>
      </c>
      <c r="AB3361" s="17">
        <f t="shared" si="1050"/>
        <v>3.8949824970828471</v>
      </c>
      <c r="AC3361" s="2" t="s">
        <v>30</v>
      </c>
      <c r="AD3361" s="2" t="s">
        <v>29</v>
      </c>
      <c r="AE3361" t="str">
        <f t="shared" si="1051"/>
        <v>Fashion</v>
      </c>
      <c r="AF3361" t="str">
        <f t="shared" si="1052"/>
        <v>Fashion</v>
      </c>
      <c r="AG3361" t="str" cm="1">
        <f t="array" ref="AG3361">INDEX(AD:AD,ROW())</f>
        <v>Fashion</v>
      </c>
      <c r="AH3361">
        <f t="shared" si="1060"/>
        <v>6</v>
      </c>
      <c r="AI3361" t="str">
        <f t="shared" si="1053"/>
        <v>Fashion</v>
      </c>
      <c r="AK3361">
        <f t="shared" si="1054"/>
        <v>2024</v>
      </c>
      <c r="AL3361">
        <f t="shared" si="1055"/>
        <v>11</v>
      </c>
      <c r="AM3361">
        <f t="shared" si="1056"/>
        <v>17</v>
      </c>
      <c r="AN3361">
        <f t="shared" si="1057"/>
        <v>1</v>
      </c>
      <c r="AO3361" t="str">
        <f t="shared" si="1058"/>
        <v>Weekend</v>
      </c>
      <c r="AR3361" s="20">
        <f t="shared" si="1059"/>
        <v>0</v>
      </c>
    </row>
    <row r="3362" spans="1:44" x14ac:dyDescent="0.35">
      <c r="A3362" t="str">
        <f t="shared" si="1041"/>
        <v>CUST3361</v>
      </c>
      <c r="B3362" s="2" t="s">
        <v>3698</v>
      </c>
      <c r="C3362" s="4">
        <v>45107</v>
      </c>
      <c r="D3362" s="2" t="s">
        <v>1448</v>
      </c>
      <c r="E3362" t="s">
        <v>5054</v>
      </c>
      <c r="F3362" s="2" t="s">
        <v>42</v>
      </c>
      <c r="G3362" s="2" t="s">
        <v>188</v>
      </c>
      <c r="H3362" s="2">
        <v>1</v>
      </c>
      <c r="I3362" s="19">
        <v>1418.17</v>
      </c>
      <c r="J3362" s="2" t="s">
        <v>5046</v>
      </c>
      <c r="K3362" s="2" t="s">
        <v>16</v>
      </c>
      <c r="L3362" s="2">
        <v>3</v>
      </c>
      <c r="M3362" s="18">
        <f t="shared" si="1042"/>
        <v>1418.17</v>
      </c>
      <c r="T3362" t="str">
        <f t="shared" si="1043"/>
        <v>Completed</v>
      </c>
      <c r="U3362" t="str">
        <f t="shared" si="1044"/>
        <v>Yes</v>
      </c>
      <c r="V3362" t="str">
        <f t="shared" si="1045"/>
        <v>No</v>
      </c>
      <c r="X3362">
        <f t="shared" si="1046"/>
        <v>558</v>
      </c>
      <c r="Y3362">
        <f t="shared" si="1047"/>
        <v>430</v>
      </c>
      <c r="Z3362" s="18">
        <f t="shared" si="1048"/>
        <v>1098537.4901531704</v>
      </c>
      <c r="AA3362" s="18">
        <f t="shared" si="1049"/>
        <v>96724.388030634553</v>
      </c>
      <c r="AB3362" s="17">
        <f t="shared" si="1050"/>
        <v>3.9001122334455669</v>
      </c>
      <c r="AC3362" s="2" t="s">
        <v>188</v>
      </c>
      <c r="AD3362" s="2" t="s">
        <v>42</v>
      </c>
      <c r="AE3362" t="str">
        <f t="shared" si="1051"/>
        <v>Beauty</v>
      </c>
      <c r="AF3362" t="str">
        <f t="shared" si="1052"/>
        <v>Beauty</v>
      </c>
      <c r="AG3362" t="str" cm="1">
        <f t="array" ref="AG3362">INDEX(AD:AD,ROW())</f>
        <v>Beauty</v>
      </c>
      <c r="AH3362">
        <f t="shared" si="1060"/>
        <v>80</v>
      </c>
      <c r="AI3362" t="str">
        <f t="shared" si="1053"/>
        <v>Beauty</v>
      </c>
      <c r="AK3362">
        <f t="shared" si="1054"/>
        <v>2023</v>
      </c>
      <c r="AL3362">
        <f t="shared" si="1055"/>
        <v>6</v>
      </c>
      <c r="AM3362">
        <f t="shared" si="1056"/>
        <v>30</v>
      </c>
      <c r="AN3362">
        <f t="shared" si="1057"/>
        <v>6</v>
      </c>
      <c r="AO3362" t="str">
        <f t="shared" si="1058"/>
        <v>Weekday</v>
      </c>
      <c r="AR3362" s="20">
        <f t="shared" si="1059"/>
        <v>0</v>
      </c>
    </row>
    <row r="3363" spans="1:44" x14ac:dyDescent="0.35">
      <c r="A3363" t="str">
        <f t="shared" si="1041"/>
        <v>CUST3362</v>
      </c>
      <c r="B3363" s="2" t="s">
        <v>3699</v>
      </c>
      <c r="C3363" s="4">
        <v>45792</v>
      </c>
      <c r="D3363" s="2" t="s">
        <v>374</v>
      </c>
      <c r="E3363" t="s">
        <v>5048</v>
      </c>
      <c r="F3363" s="2" t="s">
        <v>19</v>
      </c>
      <c r="G3363" s="2" t="s">
        <v>128</v>
      </c>
      <c r="H3363" s="2">
        <v>1</v>
      </c>
      <c r="I3363" s="19">
        <v>2636.48</v>
      </c>
      <c r="J3363" s="2" t="s">
        <v>5047</v>
      </c>
      <c r="K3363" s="2" t="s">
        <v>16</v>
      </c>
      <c r="L3363" s="2">
        <v>5</v>
      </c>
      <c r="M3363" s="18">
        <f t="shared" si="1042"/>
        <v>2636.48</v>
      </c>
      <c r="T3363" t="str">
        <f t="shared" si="1043"/>
        <v>Completed</v>
      </c>
      <c r="U3363" t="str">
        <f t="shared" si="1044"/>
        <v>Yes</v>
      </c>
      <c r="V3363" t="str">
        <f t="shared" si="1045"/>
        <v>No</v>
      </c>
      <c r="X3363">
        <f t="shared" si="1046"/>
        <v>590</v>
      </c>
      <c r="Y3363">
        <f t="shared" si="1047"/>
        <v>451</v>
      </c>
      <c r="Z3363" s="18">
        <f t="shared" si="1048"/>
        <v>2759712.3299794244</v>
      </c>
      <c r="AA3363" s="18">
        <f t="shared" si="1049"/>
        <v>330643.50635802455</v>
      </c>
      <c r="AB3363" s="17">
        <f t="shared" si="1050"/>
        <v>3.8641711229946525</v>
      </c>
      <c r="AC3363" s="2" t="s">
        <v>128</v>
      </c>
      <c r="AD3363" s="2" t="s">
        <v>19</v>
      </c>
      <c r="AE3363" t="str">
        <f t="shared" si="1051"/>
        <v>Electronics</v>
      </c>
      <c r="AF3363" t="str">
        <f t="shared" si="1052"/>
        <v>Electronics</v>
      </c>
      <c r="AG3363" t="str" cm="1">
        <f t="array" ref="AG3363">INDEX(AD:AD,ROW())</f>
        <v>Electronics</v>
      </c>
      <c r="AH3363">
        <f t="shared" si="1060"/>
        <v>48</v>
      </c>
      <c r="AI3363" t="str">
        <f t="shared" si="1053"/>
        <v>Electronics</v>
      </c>
      <c r="AK3363">
        <f t="shared" si="1054"/>
        <v>2025</v>
      </c>
      <c r="AL3363">
        <f t="shared" si="1055"/>
        <v>5</v>
      </c>
      <c r="AM3363">
        <f t="shared" si="1056"/>
        <v>15</v>
      </c>
      <c r="AN3363">
        <f t="shared" si="1057"/>
        <v>5</v>
      </c>
      <c r="AO3363" t="str">
        <f t="shared" si="1058"/>
        <v>Weekday</v>
      </c>
      <c r="AR3363" s="20">
        <f t="shared" si="1059"/>
        <v>0</v>
      </c>
    </row>
    <row r="3364" spans="1:44" x14ac:dyDescent="0.35">
      <c r="A3364" t="str">
        <f t="shared" si="1041"/>
        <v>CUST3363</v>
      </c>
      <c r="B3364" s="2" t="s">
        <v>3700</v>
      </c>
      <c r="C3364" s="4">
        <v>45332</v>
      </c>
      <c r="D3364" s="2" t="s">
        <v>537</v>
      </c>
      <c r="E3364" t="s">
        <v>5055</v>
      </c>
      <c r="F3364" s="2" t="s">
        <v>42</v>
      </c>
      <c r="G3364" s="2" t="s">
        <v>5042</v>
      </c>
      <c r="H3364" s="2">
        <v>2</v>
      </c>
      <c r="I3364" s="19">
        <v>1286.95</v>
      </c>
      <c r="J3364" s="2" t="s">
        <v>5047</v>
      </c>
      <c r="K3364" s="2" t="s">
        <v>31</v>
      </c>
      <c r="L3364" s="2">
        <v>4</v>
      </c>
      <c r="M3364" s="18">
        <f t="shared" si="1042"/>
        <v>2573.9</v>
      </c>
      <c r="T3364" t="str">
        <f t="shared" si="1043"/>
        <v>Pending</v>
      </c>
      <c r="U3364" t="str">
        <f t="shared" si="1044"/>
        <v>No</v>
      </c>
      <c r="V3364" t="str">
        <f t="shared" si="1045"/>
        <v>Yes</v>
      </c>
      <c r="X3364">
        <f t="shared" si="1046"/>
        <v>567</v>
      </c>
      <c r="Y3364">
        <f t="shared" si="1047"/>
        <v>440</v>
      </c>
      <c r="Z3364" s="18">
        <f t="shared" si="1048"/>
        <v>1098537.4901531704</v>
      </c>
      <c r="AA3364" s="18">
        <f t="shared" si="1049"/>
        <v>96724.388030634553</v>
      </c>
      <c r="AB3364" s="17">
        <f t="shared" si="1050"/>
        <v>3.9001122334455669</v>
      </c>
      <c r="AC3364" s="2" t="s">
        <v>5042</v>
      </c>
      <c r="AD3364" s="2" t="s">
        <v>42</v>
      </c>
      <c r="AE3364" t="str">
        <f t="shared" si="1051"/>
        <v>Beauty</v>
      </c>
      <c r="AF3364" t="str">
        <f t="shared" si="1052"/>
        <v>Beauty</v>
      </c>
      <c r="AG3364" t="str" cm="1">
        <f t="array" ref="AG3364">INDEX(AD:AD,ROW())</f>
        <v>Beauty</v>
      </c>
      <c r="AH3364">
        <f t="shared" si="1060"/>
        <v>18</v>
      </c>
      <c r="AI3364" t="str">
        <f t="shared" si="1053"/>
        <v>Beauty</v>
      </c>
      <c r="AK3364">
        <f t="shared" si="1054"/>
        <v>2024</v>
      </c>
      <c r="AL3364">
        <f t="shared" si="1055"/>
        <v>2</v>
      </c>
      <c r="AM3364">
        <f t="shared" si="1056"/>
        <v>10</v>
      </c>
      <c r="AN3364">
        <f t="shared" si="1057"/>
        <v>7</v>
      </c>
      <c r="AO3364" t="str">
        <f t="shared" si="1058"/>
        <v>Weekend</v>
      </c>
      <c r="AR3364" s="20">
        <f t="shared" si="1059"/>
        <v>0</v>
      </c>
    </row>
    <row r="3365" spans="1:44" x14ac:dyDescent="0.35">
      <c r="A3365" t="str">
        <f t="shared" si="1041"/>
        <v>CUST3364</v>
      </c>
      <c r="B3365" s="2" t="s">
        <v>3701</v>
      </c>
      <c r="C3365" s="4">
        <v>45102</v>
      </c>
      <c r="D3365" s="2" t="s">
        <v>691</v>
      </c>
      <c r="E3365" t="s">
        <v>5050</v>
      </c>
      <c r="F3365" s="2" t="s">
        <v>19</v>
      </c>
      <c r="G3365" s="2" t="s">
        <v>128</v>
      </c>
      <c r="H3365" s="2">
        <v>1</v>
      </c>
      <c r="I3365" s="19">
        <v>1233.82</v>
      </c>
      <c r="J3365" s="2" t="s">
        <v>5046</v>
      </c>
      <c r="K3365" s="2" t="s">
        <v>76</v>
      </c>
      <c r="L3365" s="2">
        <v>5</v>
      </c>
      <c r="M3365" s="18">
        <f t="shared" si="1042"/>
        <v>1233.82</v>
      </c>
      <c r="T3365" t="str">
        <f t="shared" si="1043"/>
        <v>Completed</v>
      </c>
      <c r="U3365" t="str">
        <f t="shared" si="1044"/>
        <v>No</v>
      </c>
      <c r="V3365" t="str">
        <f t="shared" si="1045"/>
        <v>No</v>
      </c>
      <c r="X3365">
        <f t="shared" si="1046"/>
        <v>589</v>
      </c>
      <c r="Y3365">
        <f t="shared" si="1047"/>
        <v>426</v>
      </c>
      <c r="Z3365" s="18">
        <f t="shared" si="1048"/>
        <v>2759712.3299794244</v>
      </c>
      <c r="AA3365" s="18">
        <f t="shared" si="1049"/>
        <v>330643.50635802455</v>
      </c>
      <c r="AB3365" s="17">
        <f t="shared" si="1050"/>
        <v>3.8641711229946525</v>
      </c>
      <c r="AC3365" s="2" t="s">
        <v>128</v>
      </c>
      <c r="AD3365" s="2" t="s">
        <v>19</v>
      </c>
      <c r="AE3365" t="str">
        <f t="shared" si="1051"/>
        <v>Electronics</v>
      </c>
      <c r="AF3365" t="str">
        <f t="shared" si="1052"/>
        <v>Electronics</v>
      </c>
      <c r="AG3365" t="str" cm="1">
        <f t="array" ref="AG3365">INDEX(AD:AD,ROW())</f>
        <v>Electronics</v>
      </c>
      <c r="AH3365">
        <f t="shared" si="1060"/>
        <v>48</v>
      </c>
      <c r="AI3365" t="str">
        <f t="shared" si="1053"/>
        <v>Electronics</v>
      </c>
      <c r="AK3365">
        <f t="shared" si="1054"/>
        <v>2023</v>
      </c>
      <c r="AL3365">
        <f t="shared" si="1055"/>
        <v>6</v>
      </c>
      <c r="AM3365">
        <f t="shared" si="1056"/>
        <v>25</v>
      </c>
      <c r="AN3365">
        <f t="shared" si="1057"/>
        <v>1</v>
      </c>
      <c r="AO3365" t="str">
        <f t="shared" si="1058"/>
        <v>Weekend</v>
      </c>
      <c r="AR3365" s="20">
        <f t="shared" si="1059"/>
        <v>1</v>
      </c>
    </row>
    <row r="3366" spans="1:44" x14ac:dyDescent="0.35">
      <c r="A3366" t="str">
        <f t="shared" si="1041"/>
        <v>CUST3365</v>
      </c>
      <c r="B3366" s="2" t="s">
        <v>3702</v>
      </c>
      <c r="C3366" s="4">
        <v>45578</v>
      </c>
      <c r="D3366" s="2" t="s">
        <v>211</v>
      </c>
      <c r="E3366" t="s">
        <v>5051</v>
      </c>
      <c r="F3366" s="2" t="s">
        <v>13</v>
      </c>
      <c r="G3366" s="2" t="s">
        <v>14</v>
      </c>
      <c r="H3366" s="2">
        <v>1</v>
      </c>
      <c r="I3366" s="19">
        <v>906.2</v>
      </c>
      <c r="J3366" s="2" t="s">
        <v>15</v>
      </c>
      <c r="K3366" s="2" t="s">
        <v>76</v>
      </c>
      <c r="L3366" s="2">
        <v>3</v>
      </c>
      <c r="M3366" s="18">
        <f t="shared" si="1042"/>
        <v>906.2</v>
      </c>
      <c r="T3366" t="str">
        <f t="shared" si="1043"/>
        <v>Completed</v>
      </c>
      <c r="U3366" t="str">
        <f t="shared" si="1044"/>
        <v>No</v>
      </c>
      <c r="V3366" t="str">
        <f t="shared" si="1045"/>
        <v>No</v>
      </c>
      <c r="X3366">
        <f t="shared" si="1046"/>
        <v>619</v>
      </c>
      <c r="Y3366">
        <f t="shared" si="1047"/>
        <v>468</v>
      </c>
      <c r="Z3366" s="18">
        <f t="shared" si="1048"/>
        <v>1463424.4009529033</v>
      </c>
      <c r="AA3366" s="18">
        <f t="shared" si="1049"/>
        <v>118285.78776560788</v>
      </c>
      <c r="AB3366" s="17">
        <f t="shared" si="1050"/>
        <v>3.8140589569160999</v>
      </c>
      <c r="AC3366" s="2" t="s">
        <v>14</v>
      </c>
      <c r="AD3366" s="2" t="s">
        <v>13</v>
      </c>
      <c r="AE3366" t="str">
        <f t="shared" si="1051"/>
        <v>Home &amp; Kitchen</v>
      </c>
      <c r="AF3366" t="str">
        <f t="shared" si="1052"/>
        <v>Home &amp; Kitchen</v>
      </c>
      <c r="AG3366" t="str" cm="1">
        <f t="array" ref="AG3366">INDEX(AD:AD,ROW())</f>
        <v>Home &amp; Kitchen</v>
      </c>
      <c r="AH3366">
        <f t="shared" si="1060"/>
        <v>2</v>
      </c>
      <c r="AI3366" t="str">
        <f t="shared" si="1053"/>
        <v>Home &amp; Kitchen</v>
      </c>
      <c r="AK3366">
        <f t="shared" si="1054"/>
        <v>2024</v>
      </c>
      <c r="AL3366">
        <f t="shared" si="1055"/>
        <v>10</v>
      </c>
      <c r="AM3366">
        <f t="shared" si="1056"/>
        <v>13</v>
      </c>
      <c r="AN3366">
        <f t="shared" si="1057"/>
        <v>1</v>
      </c>
      <c r="AO3366" t="str">
        <f t="shared" si="1058"/>
        <v>Weekend</v>
      </c>
      <c r="AR3366" s="20">
        <f t="shared" si="1059"/>
        <v>1</v>
      </c>
    </row>
    <row r="3367" spans="1:44" x14ac:dyDescent="0.35">
      <c r="A3367" t="str">
        <f t="shared" si="1041"/>
        <v>CUST3366</v>
      </c>
      <c r="B3367" s="2" t="s">
        <v>3703</v>
      </c>
      <c r="C3367" s="4">
        <v>44933</v>
      </c>
      <c r="D3367" s="2" t="s">
        <v>499</v>
      </c>
      <c r="E3367" t="s">
        <v>5053</v>
      </c>
      <c r="F3367" s="2" t="s">
        <v>29</v>
      </c>
      <c r="G3367" s="2" t="s">
        <v>30</v>
      </c>
      <c r="H3367" s="2">
        <v>3</v>
      </c>
      <c r="I3367" s="19">
        <v>2373.48</v>
      </c>
      <c r="J3367" s="2" t="s">
        <v>20</v>
      </c>
      <c r="K3367" s="2" t="s">
        <v>16</v>
      </c>
      <c r="L3367" s="2">
        <v>3</v>
      </c>
      <c r="M3367" s="18">
        <f t="shared" si="1042"/>
        <v>7120.4400000000005</v>
      </c>
      <c r="T3367" t="str">
        <f t="shared" si="1043"/>
        <v>Completed</v>
      </c>
      <c r="U3367" t="str">
        <f t="shared" si="1044"/>
        <v>Yes</v>
      </c>
      <c r="V3367" t="str">
        <f t="shared" si="1045"/>
        <v>No</v>
      </c>
      <c r="X3367">
        <f t="shared" si="1046"/>
        <v>559</v>
      </c>
      <c r="Y3367">
        <f t="shared" si="1047"/>
        <v>408</v>
      </c>
      <c r="Z3367" s="18">
        <f t="shared" si="1048"/>
        <v>1892867.2841657216</v>
      </c>
      <c r="AA3367" s="18">
        <f t="shared" si="1049"/>
        <v>199432.98236095349</v>
      </c>
      <c r="AB3367" s="17">
        <f t="shared" si="1050"/>
        <v>3.8949824970828471</v>
      </c>
      <c r="AC3367" s="2" t="s">
        <v>30</v>
      </c>
      <c r="AD3367" s="2" t="s">
        <v>29</v>
      </c>
      <c r="AE3367" t="str">
        <f t="shared" si="1051"/>
        <v>Fashion</v>
      </c>
      <c r="AF3367" t="str">
        <f t="shared" si="1052"/>
        <v>Fashion</v>
      </c>
      <c r="AG3367" t="str" cm="1">
        <f t="array" ref="AG3367">INDEX(AD:AD,ROW())</f>
        <v>Fashion</v>
      </c>
      <c r="AH3367">
        <f t="shared" si="1060"/>
        <v>6</v>
      </c>
      <c r="AI3367" t="str">
        <f t="shared" si="1053"/>
        <v>Fashion</v>
      </c>
      <c r="AK3367">
        <f t="shared" si="1054"/>
        <v>2023</v>
      </c>
      <c r="AL3367">
        <f t="shared" si="1055"/>
        <v>1</v>
      </c>
      <c r="AM3367">
        <f t="shared" si="1056"/>
        <v>7</v>
      </c>
      <c r="AN3367">
        <f t="shared" si="1057"/>
        <v>7</v>
      </c>
      <c r="AO3367" t="str">
        <f t="shared" si="1058"/>
        <v>Weekend</v>
      </c>
      <c r="AR3367" s="20">
        <f t="shared" si="1059"/>
        <v>0</v>
      </c>
    </row>
    <row r="3368" spans="1:44" x14ac:dyDescent="0.35">
      <c r="A3368" t="str">
        <f t="shared" si="1041"/>
        <v>CUST3367</v>
      </c>
      <c r="B3368" s="2" t="s">
        <v>3704</v>
      </c>
      <c r="C3368" s="4">
        <v>45362</v>
      </c>
      <c r="D3368" s="2" t="s">
        <v>1576</v>
      </c>
      <c r="E3368" t="s">
        <v>5049</v>
      </c>
      <c r="F3368" s="2" t="s">
        <v>23</v>
      </c>
      <c r="G3368" s="2" t="s">
        <v>65</v>
      </c>
      <c r="H3368" s="2">
        <v>3</v>
      </c>
      <c r="I3368" s="19">
        <v>282.66000000000003</v>
      </c>
      <c r="J3368" s="2" t="s">
        <v>5047</v>
      </c>
      <c r="K3368" s="2" t="s">
        <v>16</v>
      </c>
      <c r="L3368" s="2">
        <v>1</v>
      </c>
      <c r="M3368" s="18">
        <f t="shared" si="1042"/>
        <v>847.98</v>
      </c>
      <c r="T3368" t="str">
        <f t="shared" si="1043"/>
        <v>Completed</v>
      </c>
      <c r="U3368" t="str">
        <f t="shared" si="1044"/>
        <v>No</v>
      </c>
      <c r="V3368" t="str">
        <f t="shared" si="1045"/>
        <v>No</v>
      </c>
      <c r="X3368">
        <f t="shared" si="1046"/>
        <v>595</v>
      </c>
      <c r="Y3368">
        <f t="shared" si="1047"/>
        <v>444</v>
      </c>
      <c r="Z3368" s="18">
        <f t="shared" si="1048"/>
        <v>594714.6477588166</v>
      </c>
      <c r="AA3368" s="18">
        <f t="shared" si="1049"/>
        <v>60882.938065984097</v>
      </c>
      <c r="AB3368" s="17">
        <f t="shared" si="1050"/>
        <v>3.804733727810651</v>
      </c>
      <c r="AC3368" s="2" t="s">
        <v>65</v>
      </c>
      <c r="AD3368" s="2" t="s">
        <v>23</v>
      </c>
      <c r="AE3368" t="str">
        <f t="shared" si="1051"/>
        <v>Books</v>
      </c>
      <c r="AF3368" t="str">
        <f t="shared" si="1052"/>
        <v>Books</v>
      </c>
      <c r="AG3368" t="str" cm="1">
        <f t="array" ref="AG3368">INDEX(AD:AD,ROW())</f>
        <v>Books</v>
      </c>
      <c r="AH3368">
        <f t="shared" si="1060"/>
        <v>19</v>
      </c>
      <c r="AI3368" t="str">
        <f t="shared" si="1053"/>
        <v>Books</v>
      </c>
      <c r="AK3368">
        <f t="shared" si="1054"/>
        <v>2024</v>
      </c>
      <c r="AL3368">
        <f t="shared" si="1055"/>
        <v>3</v>
      </c>
      <c r="AM3368">
        <f t="shared" si="1056"/>
        <v>11</v>
      </c>
      <c r="AN3368">
        <f t="shared" si="1057"/>
        <v>2</v>
      </c>
      <c r="AO3368" t="str">
        <f t="shared" si="1058"/>
        <v>Weekday</v>
      </c>
      <c r="AR3368" s="20">
        <f t="shared" si="1059"/>
        <v>0</v>
      </c>
    </row>
    <row r="3369" spans="1:44" x14ac:dyDescent="0.35">
      <c r="A3369" t="str">
        <f t="shared" si="1041"/>
        <v>CUST3368</v>
      </c>
      <c r="B3369" s="2" t="s">
        <v>3705</v>
      </c>
      <c r="C3369" s="4">
        <v>44929</v>
      </c>
      <c r="D3369" s="2" t="s">
        <v>2337</v>
      </c>
      <c r="E3369" t="s">
        <v>5050</v>
      </c>
      <c r="F3369" s="2" t="s">
        <v>42</v>
      </c>
      <c r="G3369" s="2" t="s">
        <v>188</v>
      </c>
      <c r="H3369" s="2">
        <v>1</v>
      </c>
      <c r="I3369" s="19">
        <v>784.33</v>
      </c>
      <c r="J3369" s="2" t="s">
        <v>5047</v>
      </c>
      <c r="K3369" s="2" t="s">
        <v>16</v>
      </c>
      <c r="L3369" s="2">
        <v>5</v>
      </c>
      <c r="M3369" s="18">
        <f t="shared" si="1042"/>
        <v>784.33</v>
      </c>
      <c r="T3369" t="str">
        <f t="shared" si="1043"/>
        <v>Completed</v>
      </c>
      <c r="U3369" t="str">
        <f t="shared" si="1044"/>
        <v>No</v>
      </c>
      <c r="V3369" t="str">
        <f t="shared" si="1045"/>
        <v>No</v>
      </c>
      <c r="X3369">
        <f t="shared" si="1046"/>
        <v>589</v>
      </c>
      <c r="Y3369">
        <f t="shared" si="1047"/>
        <v>426</v>
      </c>
      <c r="Z3369" s="18">
        <f t="shared" si="1048"/>
        <v>1098537.4901531704</v>
      </c>
      <c r="AA3369" s="18">
        <f t="shared" si="1049"/>
        <v>96724.388030634553</v>
      </c>
      <c r="AB3369" s="17">
        <f t="shared" si="1050"/>
        <v>3.9001122334455669</v>
      </c>
      <c r="AC3369" s="2" t="s">
        <v>188</v>
      </c>
      <c r="AD3369" s="2" t="s">
        <v>42</v>
      </c>
      <c r="AE3369" t="str">
        <f t="shared" si="1051"/>
        <v>Beauty</v>
      </c>
      <c r="AF3369" t="str">
        <f t="shared" si="1052"/>
        <v>Beauty</v>
      </c>
      <c r="AG3369" t="str" cm="1">
        <f t="array" ref="AG3369">INDEX(AD:AD,ROW())</f>
        <v>Beauty</v>
      </c>
      <c r="AH3369">
        <f t="shared" si="1060"/>
        <v>80</v>
      </c>
      <c r="AI3369" t="str">
        <f t="shared" si="1053"/>
        <v>Beauty</v>
      </c>
      <c r="AK3369">
        <f t="shared" si="1054"/>
        <v>2023</v>
      </c>
      <c r="AL3369">
        <f t="shared" si="1055"/>
        <v>1</v>
      </c>
      <c r="AM3369">
        <f t="shared" si="1056"/>
        <v>3</v>
      </c>
      <c r="AN3369">
        <f t="shared" si="1057"/>
        <v>3</v>
      </c>
      <c r="AO3369" t="str">
        <f t="shared" si="1058"/>
        <v>Weekday</v>
      </c>
      <c r="AR3369" s="20">
        <f t="shared" si="1059"/>
        <v>0</v>
      </c>
    </row>
    <row r="3370" spans="1:44" x14ac:dyDescent="0.35">
      <c r="A3370" t="str">
        <f t="shared" si="1041"/>
        <v>CUST3369</v>
      </c>
      <c r="B3370" s="2" t="s">
        <v>3706</v>
      </c>
      <c r="C3370" s="4">
        <v>45198</v>
      </c>
      <c r="D3370" s="2" t="s">
        <v>658</v>
      </c>
      <c r="E3370" t="s">
        <v>5050</v>
      </c>
      <c r="F3370" s="2" t="s">
        <v>23</v>
      </c>
      <c r="G3370" s="2" t="s">
        <v>68</v>
      </c>
      <c r="H3370" s="2">
        <v>1</v>
      </c>
      <c r="I3370" s="19">
        <v>331.11</v>
      </c>
      <c r="J3370" s="2" t="s">
        <v>20</v>
      </c>
      <c r="K3370" s="2" t="s">
        <v>16</v>
      </c>
      <c r="L3370" s="2">
        <v>1</v>
      </c>
      <c r="M3370" s="18">
        <f t="shared" si="1042"/>
        <v>331.11</v>
      </c>
      <c r="T3370" t="str">
        <f t="shared" si="1043"/>
        <v>Completed</v>
      </c>
      <c r="U3370" t="str">
        <f t="shared" si="1044"/>
        <v>No</v>
      </c>
      <c r="V3370" t="str">
        <f t="shared" si="1045"/>
        <v>No</v>
      </c>
      <c r="X3370">
        <f t="shared" si="1046"/>
        <v>589</v>
      </c>
      <c r="Y3370">
        <f t="shared" si="1047"/>
        <v>426</v>
      </c>
      <c r="Z3370" s="18">
        <f t="shared" si="1048"/>
        <v>594714.6477588166</v>
      </c>
      <c r="AA3370" s="18">
        <f t="shared" si="1049"/>
        <v>60882.938065984097</v>
      </c>
      <c r="AB3370" s="17">
        <f t="shared" si="1050"/>
        <v>3.804733727810651</v>
      </c>
      <c r="AC3370" s="2" t="s">
        <v>68</v>
      </c>
      <c r="AD3370" s="2" t="s">
        <v>23</v>
      </c>
      <c r="AE3370" t="str">
        <f t="shared" si="1051"/>
        <v>Books</v>
      </c>
      <c r="AF3370" t="str">
        <f t="shared" si="1052"/>
        <v>Books</v>
      </c>
      <c r="AG3370" t="str" cm="1">
        <f t="array" ref="AG3370">INDEX(AD:AD,ROW())</f>
        <v>Books</v>
      </c>
      <c r="AH3370">
        <f t="shared" si="1060"/>
        <v>20</v>
      </c>
      <c r="AI3370" t="str">
        <f t="shared" si="1053"/>
        <v>Books</v>
      </c>
      <c r="AK3370">
        <f t="shared" si="1054"/>
        <v>2023</v>
      </c>
      <c r="AL3370">
        <f t="shared" si="1055"/>
        <v>9</v>
      </c>
      <c r="AM3370">
        <f t="shared" si="1056"/>
        <v>29</v>
      </c>
      <c r="AN3370">
        <f t="shared" si="1057"/>
        <v>6</v>
      </c>
      <c r="AO3370" t="str">
        <f t="shared" si="1058"/>
        <v>Weekday</v>
      </c>
      <c r="AR3370" s="20">
        <f t="shared" si="1059"/>
        <v>0</v>
      </c>
    </row>
    <row r="3371" spans="1:44" x14ac:dyDescent="0.35">
      <c r="A3371" t="str">
        <f t="shared" si="1041"/>
        <v>CUST3370</v>
      </c>
      <c r="B3371" s="2" t="s">
        <v>3707</v>
      </c>
      <c r="C3371" s="4">
        <v>44927</v>
      </c>
      <c r="D3371" s="2" t="s">
        <v>273</v>
      </c>
      <c r="E3371" t="s">
        <v>5049</v>
      </c>
      <c r="F3371" s="2" t="s">
        <v>42</v>
      </c>
      <c r="G3371" s="2" t="s">
        <v>5044</v>
      </c>
      <c r="H3371" s="2">
        <v>2</v>
      </c>
      <c r="I3371" s="19">
        <v>198.14</v>
      </c>
      <c r="J3371" s="2" t="s">
        <v>5047</v>
      </c>
      <c r="K3371" s="2" t="s">
        <v>31</v>
      </c>
      <c r="L3371" s="2">
        <v>4</v>
      </c>
      <c r="M3371" s="18">
        <f t="shared" si="1042"/>
        <v>396.28</v>
      </c>
      <c r="T3371" t="str">
        <f t="shared" si="1043"/>
        <v>Pending</v>
      </c>
      <c r="U3371" t="str">
        <f t="shared" si="1044"/>
        <v>No</v>
      </c>
      <c r="V3371" t="str">
        <f t="shared" si="1045"/>
        <v>Yes</v>
      </c>
      <c r="X3371">
        <f t="shared" si="1046"/>
        <v>595</v>
      </c>
      <c r="Y3371">
        <f t="shared" si="1047"/>
        <v>444</v>
      </c>
      <c r="Z3371" s="18">
        <f t="shared" si="1048"/>
        <v>1098537.4901531704</v>
      </c>
      <c r="AA3371" s="18">
        <f t="shared" si="1049"/>
        <v>96724.388030634553</v>
      </c>
      <c r="AB3371" s="17">
        <f t="shared" si="1050"/>
        <v>3.9001122334455669</v>
      </c>
      <c r="AC3371" s="2" t="s">
        <v>5044</v>
      </c>
      <c r="AD3371" s="2" t="s">
        <v>42</v>
      </c>
      <c r="AE3371" t="str">
        <f t="shared" si="1051"/>
        <v>Beauty</v>
      </c>
      <c r="AF3371" t="str">
        <f t="shared" si="1052"/>
        <v>Beauty</v>
      </c>
      <c r="AG3371" t="str" cm="1">
        <f t="array" ref="AG3371">INDEX(AD:AD,ROW())</f>
        <v>Beauty</v>
      </c>
      <c r="AH3371">
        <f t="shared" si="1060"/>
        <v>64</v>
      </c>
      <c r="AI3371" t="str">
        <f t="shared" si="1053"/>
        <v>Beauty</v>
      </c>
      <c r="AK3371">
        <f t="shared" si="1054"/>
        <v>2023</v>
      </c>
      <c r="AL3371">
        <f t="shared" si="1055"/>
        <v>1</v>
      </c>
      <c r="AM3371">
        <f t="shared" si="1056"/>
        <v>1</v>
      </c>
      <c r="AN3371">
        <f t="shared" si="1057"/>
        <v>1</v>
      </c>
      <c r="AO3371" t="str">
        <f t="shared" si="1058"/>
        <v>Weekend</v>
      </c>
      <c r="AR3371" s="20">
        <f t="shared" si="1059"/>
        <v>0</v>
      </c>
    </row>
    <row r="3372" spans="1:44" x14ac:dyDescent="0.35">
      <c r="A3372" t="str">
        <f t="shared" si="1041"/>
        <v>CUST3371</v>
      </c>
      <c r="B3372" s="2" t="s">
        <v>3708</v>
      </c>
      <c r="C3372" s="4">
        <v>45432</v>
      </c>
      <c r="D3372" s="2" t="s">
        <v>394</v>
      </c>
      <c r="E3372" t="s">
        <v>5054</v>
      </c>
      <c r="F3372" s="2" t="s">
        <v>19</v>
      </c>
      <c r="G3372" s="2" t="s">
        <v>5039</v>
      </c>
      <c r="H3372" s="2">
        <v>3</v>
      </c>
      <c r="I3372" s="19">
        <v>1595.09</v>
      </c>
      <c r="J3372" s="2" t="s">
        <v>15</v>
      </c>
      <c r="K3372" s="2" t="s">
        <v>16</v>
      </c>
      <c r="L3372" s="2">
        <v>5</v>
      </c>
      <c r="M3372" s="18">
        <f t="shared" si="1042"/>
        <v>4785.2699999999995</v>
      </c>
      <c r="T3372" t="str">
        <f t="shared" si="1043"/>
        <v>Completed</v>
      </c>
      <c r="U3372" t="str">
        <f t="shared" si="1044"/>
        <v>Yes</v>
      </c>
      <c r="V3372" t="str">
        <f t="shared" si="1045"/>
        <v>No</v>
      </c>
      <c r="X3372">
        <f t="shared" si="1046"/>
        <v>558</v>
      </c>
      <c r="Y3372">
        <f t="shared" si="1047"/>
        <v>430</v>
      </c>
      <c r="Z3372" s="18">
        <f t="shared" si="1048"/>
        <v>2759712.3299794244</v>
      </c>
      <c r="AA3372" s="18">
        <f t="shared" si="1049"/>
        <v>330643.50635802455</v>
      </c>
      <c r="AB3372" s="17">
        <f t="shared" si="1050"/>
        <v>3.8641711229946525</v>
      </c>
      <c r="AC3372" s="2" t="s">
        <v>5039</v>
      </c>
      <c r="AD3372" s="2" t="s">
        <v>19</v>
      </c>
      <c r="AE3372" t="str">
        <f t="shared" si="1051"/>
        <v>Electronics</v>
      </c>
      <c r="AF3372" t="str">
        <f t="shared" si="1052"/>
        <v>Electronics</v>
      </c>
      <c r="AG3372" t="str" cm="1">
        <f t="array" ref="AG3372">INDEX(AD:AD,ROW())</f>
        <v>Electronics</v>
      </c>
      <c r="AH3372">
        <f t="shared" si="1060"/>
        <v>3</v>
      </c>
      <c r="AI3372" t="str">
        <f t="shared" si="1053"/>
        <v>Electronics</v>
      </c>
      <c r="AK3372">
        <f t="shared" si="1054"/>
        <v>2024</v>
      </c>
      <c r="AL3372">
        <f t="shared" si="1055"/>
        <v>5</v>
      </c>
      <c r="AM3372">
        <f t="shared" si="1056"/>
        <v>20</v>
      </c>
      <c r="AN3372">
        <f t="shared" si="1057"/>
        <v>2</v>
      </c>
      <c r="AO3372" t="str">
        <f t="shared" si="1058"/>
        <v>Weekday</v>
      </c>
      <c r="AR3372" s="20">
        <f t="shared" si="1059"/>
        <v>0</v>
      </c>
    </row>
    <row r="3373" spans="1:44" x14ac:dyDescent="0.35">
      <c r="A3373" t="str">
        <f t="shared" si="1041"/>
        <v>CUST3372</v>
      </c>
      <c r="B3373" s="2" t="s">
        <v>3709</v>
      </c>
      <c r="C3373" s="4">
        <v>44935</v>
      </c>
      <c r="D3373" s="2" t="s">
        <v>217</v>
      </c>
      <c r="E3373" t="s">
        <v>5053</v>
      </c>
      <c r="F3373" s="2" t="s">
        <v>29</v>
      </c>
      <c r="G3373" s="2" t="s">
        <v>5041</v>
      </c>
      <c r="H3373" s="2">
        <v>1</v>
      </c>
      <c r="I3373" s="19">
        <v>897.15</v>
      </c>
      <c r="J3373" s="2" t="s">
        <v>15</v>
      </c>
      <c r="K3373" s="2" t="s">
        <v>16</v>
      </c>
      <c r="L3373" s="2">
        <v>5</v>
      </c>
      <c r="M3373" s="18">
        <f t="shared" si="1042"/>
        <v>897.15</v>
      </c>
      <c r="T3373" t="str">
        <f t="shared" si="1043"/>
        <v>Completed</v>
      </c>
      <c r="U3373" t="str">
        <f t="shared" si="1044"/>
        <v>No</v>
      </c>
      <c r="V3373" t="str">
        <f t="shared" si="1045"/>
        <v>No</v>
      </c>
      <c r="X3373">
        <f t="shared" si="1046"/>
        <v>559</v>
      </c>
      <c r="Y3373">
        <f t="shared" si="1047"/>
        <v>408</v>
      </c>
      <c r="Z3373" s="18">
        <f t="shared" si="1048"/>
        <v>1892867.2841657216</v>
      </c>
      <c r="AA3373" s="18">
        <f t="shared" si="1049"/>
        <v>199432.98236095349</v>
      </c>
      <c r="AB3373" s="17">
        <f t="shared" si="1050"/>
        <v>3.8949824970828471</v>
      </c>
      <c r="AC3373" s="2" t="s">
        <v>5041</v>
      </c>
      <c r="AD3373" s="2" t="s">
        <v>29</v>
      </c>
      <c r="AE3373" t="str">
        <f t="shared" si="1051"/>
        <v>Fashion</v>
      </c>
      <c r="AF3373" t="str">
        <f t="shared" si="1052"/>
        <v>Fashion</v>
      </c>
      <c r="AG3373" t="str" cm="1">
        <f t="array" ref="AG3373">INDEX(AD:AD,ROW())</f>
        <v>Fashion</v>
      </c>
      <c r="AH3373">
        <f t="shared" si="1060"/>
        <v>15</v>
      </c>
      <c r="AI3373" t="str">
        <f t="shared" si="1053"/>
        <v>Fashion</v>
      </c>
      <c r="AK3373">
        <f t="shared" si="1054"/>
        <v>2023</v>
      </c>
      <c r="AL3373">
        <f t="shared" si="1055"/>
        <v>1</v>
      </c>
      <c r="AM3373">
        <f t="shared" si="1056"/>
        <v>9</v>
      </c>
      <c r="AN3373">
        <f t="shared" si="1057"/>
        <v>2</v>
      </c>
      <c r="AO3373" t="str">
        <f t="shared" si="1058"/>
        <v>Weekday</v>
      </c>
      <c r="AR3373" s="20">
        <f t="shared" si="1059"/>
        <v>0</v>
      </c>
    </row>
    <row r="3374" spans="1:44" x14ac:dyDescent="0.35">
      <c r="A3374" t="str">
        <f t="shared" si="1041"/>
        <v>CUST3373</v>
      </c>
      <c r="B3374" s="2" t="s">
        <v>3710</v>
      </c>
      <c r="C3374" s="4">
        <v>45123</v>
      </c>
      <c r="D3374" s="2" t="s">
        <v>948</v>
      </c>
      <c r="E3374" t="s">
        <v>5055</v>
      </c>
      <c r="F3374" s="2" t="s">
        <v>13</v>
      </c>
      <c r="G3374" s="2" t="s">
        <v>37</v>
      </c>
      <c r="H3374" s="2">
        <v>2</v>
      </c>
      <c r="I3374" s="19">
        <v>307.26</v>
      </c>
      <c r="J3374" s="2" t="s">
        <v>5046</v>
      </c>
      <c r="K3374" s="2" t="s">
        <v>16</v>
      </c>
      <c r="L3374" s="2">
        <v>5</v>
      </c>
      <c r="M3374" s="18">
        <f t="shared" si="1042"/>
        <v>614.52</v>
      </c>
      <c r="T3374" t="str">
        <f t="shared" si="1043"/>
        <v>Completed</v>
      </c>
      <c r="U3374" t="str">
        <f t="shared" si="1044"/>
        <v>No</v>
      </c>
      <c r="V3374" t="str">
        <f t="shared" si="1045"/>
        <v>No</v>
      </c>
      <c r="X3374">
        <f t="shared" si="1046"/>
        <v>567</v>
      </c>
      <c r="Y3374">
        <f t="shared" si="1047"/>
        <v>440</v>
      </c>
      <c r="Z3374" s="18">
        <f t="shared" si="1048"/>
        <v>1463424.4009529033</v>
      </c>
      <c r="AA3374" s="18">
        <f t="shared" si="1049"/>
        <v>118285.78776560788</v>
      </c>
      <c r="AB3374" s="17">
        <f t="shared" si="1050"/>
        <v>3.8140589569160999</v>
      </c>
      <c r="AC3374" s="2" t="s">
        <v>37</v>
      </c>
      <c r="AD3374" s="2" t="s">
        <v>13</v>
      </c>
      <c r="AE3374" t="str">
        <f t="shared" si="1051"/>
        <v>Home &amp; Kitchen</v>
      </c>
      <c r="AF3374" t="str">
        <f t="shared" si="1052"/>
        <v>Home &amp; Kitchen</v>
      </c>
      <c r="AG3374" t="str" cm="1">
        <f t="array" ref="AG3374">INDEX(AD:AD,ROW())</f>
        <v>Home &amp; Kitchen</v>
      </c>
      <c r="AH3374">
        <f t="shared" si="1060"/>
        <v>8</v>
      </c>
      <c r="AI3374" t="str">
        <f t="shared" si="1053"/>
        <v>Home &amp; Kitchen</v>
      </c>
      <c r="AK3374">
        <f t="shared" si="1054"/>
        <v>2023</v>
      </c>
      <c r="AL3374">
        <f t="shared" si="1055"/>
        <v>7</v>
      </c>
      <c r="AM3374">
        <f t="shared" si="1056"/>
        <v>16</v>
      </c>
      <c r="AN3374">
        <f t="shared" si="1057"/>
        <v>1</v>
      </c>
      <c r="AO3374" t="str">
        <f t="shared" si="1058"/>
        <v>Weekend</v>
      </c>
      <c r="AR3374" s="20">
        <f t="shared" si="1059"/>
        <v>0</v>
      </c>
    </row>
    <row r="3375" spans="1:44" x14ac:dyDescent="0.35">
      <c r="A3375" t="str">
        <f t="shared" si="1041"/>
        <v>CUST3374</v>
      </c>
      <c r="B3375" s="2" t="s">
        <v>3711</v>
      </c>
      <c r="C3375" s="4">
        <v>45291</v>
      </c>
      <c r="D3375" s="2" t="s">
        <v>527</v>
      </c>
      <c r="E3375" t="s">
        <v>5050</v>
      </c>
      <c r="F3375" s="2" t="s">
        <v>29</v>
      </c>
      <c r="G3375" s="2" t="s">
        <v>138</v>
      </c>
      <c r="H3375" s="2">
        <v>1</v>
      </c>
      <c r="I3375" s="19">
        <v>635.80999999999995</v>
      </c>
      <c r="J3375" s="2" t="s">
        <v>5046</v>
      </c>
      <c r="K3375" s="2" t="s">
        <v>16</v>
      </c>
      <c r="L3375" s="31"/>
      <c r="M3375" s="18">
        <f t="shared" si="1042"/>
        <v>635.80999999999995</v>
      </c>
      <c r="T3375" t="str">
        <f t="shared" si="1043"/>
        <v>Completed</v>
      </c>
      <c r="U3375" t="str">
        <f t="shared" si="1044"/>
        <v>No</v>
      </c>
      <c r="V3375" t="str">
        <f t="shared" si="1045"/>
        <v>No</v>
      </c>
      <c r="X3375">
        <f t="shared" si="1046"/>
        <v>589</v>
      </c>
      <c r="Y3375">
        <f t="shared" si="1047"/>
        <v>426</v>
      </c>
      <c r="Z3375" s="18">
        <f t="shared" si="1048"/>
        <v>1892867.2841657216</v>
      </c>
      <c r="AA3375" s="18">
        <f t="shared" si="1049"/>
        <v>199432.98236095349</v>
      </c>
      <c r="AB3375" s="17">
        <f t="shared" si="1050"/>
        <v>3.8949824970828471</v>
      </c>
      <c r="AC3375" s="2" t="s">
        <v>138</v>
      </c>
      <c r="AD3375" s="2" t="s">
        <v>29</v>
      </c>
      <c r="AE3375" t="str">
        <f t="shared" si="1051"/>
        <v>Fashion</v>
      </c>
      <c r="AF3375" t="str">
        <f t="shared" si="1052"/>
        <v>Fashion</v>
      </c>
      <c r="AG3375" t="str" cm="1">
        <f t="array" ref="AG3375">INDEX(AD:AD,ROW())</f>
        <v>Fashion</v>
      </c>
      <c r="AH3375">
        <f t="shared" si="1060"/>
        <v>53</v>
      </c>
      <c r="AI3375" t="str">
        <f t="shared" si="1053"/>
        <v>Fashion</v>
      </c>
      <c r="AK3375">
        <f t="shared" si="1054"/>
        <v>2023</v>
      </c>
      <c r="AL3375">
        <f t="shared" si="1055"/>
        <v>12</v>
      </c>
      <c r="AM3375">
        <f t="shared" si="1056"/>
        <v>31</v>
      </c>
      <c r="AN3375">
        <f t="shared" si="1057"/>
        <v>1</v>
      </c>
      <c r="AO3375" t="str">
        <f t="shared" si="1058"/>
        <v>Weekend</v>
      </c>
      <c r="AR3375" s="20">
        <f t="shared" si="1059"/>
        <v>0</v>
      </c>
    </row>
    <row r="3376" spans="1:44" x14ac:dyDescent="0.35">
      <c r="A3376" t="str">
        <f t="shared" si="1041"/>
        <v>CUST3375</v>
      </c>
      <c r="B3376" s="2" t="s">
        <v>3712</v>
      </c>
      <c r="C3376" s="4">
        <v>45621</v>
      </c>
      <c r="D3376" s="2" t="s">
        <v>323</v>
      </c>
      <c r="E3376" t="s">
        <v>5050</v>
      </c>
      <c r="F3376" s="2" t="s">
        <v>19</v>
      </c>
      <c r="G3376" s="2" t="s">
        <v>60</v>
      </c>
      <c r="H3376" s="2">
        <v>1</v>
      </c>
      <c r="I3376" s="19">
        <v>2998.35</v>
      </c>
      <c r="J3376" s="2" t="s">
        <v>5046</v>
      </c>
      <c r="K3376" s="2" t="s">
        <v>16</v>
      </c>
      <c r="L3376" s="2">
        <v>2</v>
      </c>
      <c r="M3376" s="18">
        <f t="shared" si="1042"/>
        <v>2998.35</v>
      </c>
      <c r="T3376" t="str">
        <f t="shared" si="1043"/>
        <v>Completed</v>
      </c>
      <c r="U3376" t="str">
        <f t="shared" si="1044"/>
        <v>Yes</v>
      </c>
      <c r="V3376" t="str">
        <f t="shared" si="1045"/>
        <v>No</v>
      </c>
      <c r="X3376">
        <f t="shared" si="1046"/>
        <v>589</v>
      </c>
      <c r="Y3376">
        <f t="shared" si="1047"/>
        <v>426</v>
      </c>
      <c r="Z3376" s="18">
        <f t="shared" si="1048"/>
        <v>2759712.3299794244</v>
      </c>
      <c r="AA3376" s="18">
        <f t="shared" si="1049"/>
        <v>330643.50635802455</v>
      </c>
      <c r="AB3376" s="17">
        <f t="shared" si="1050"/>
        <v>3.8641711229946525</v>
      </c>
      <c r="AC3376" s="2" t="s">
        <v>60</v>
      </c>
      <c r="AD3376" s="2" t="s">
        <v>19</v>
      </c>
      <c r="AE3376" t="str">
        <f t="shared" si="1051"/>
        <v>Electronics</v>
      </c>
      <c r="AF3376" t="str">
        <f t="shared" si="1052"/>
        <v>Electronics</v>
      </c>
      <c r="AG3376" t="str" cm="1">
        <f t="array" ref="AG3376">INDEX(AD:AD,ROW())</f>
        <v>Electronics</v>
      </c>
      <c r="AH3376">
        <f t="shared" si="1060"/>
        <v>17</v>
      </c>
      <c r="AI3376" t="str">
        <f t="shared" si="1053"/>
        <v>Electronics</v>
      </c>
      <c r="AK3376">
        <f t="shared" si="1054"/>
        <v>2024</v>
      </c>
      <c r="AL3376">
        <f t="shared" si="1055"/>
        <v>11</v>
      </c>
      <c r="AM3376">
        <f t="shared" si="1056"/>
        <v>25</v>
      </c>
      <c r="AN3376">
        <f t="shared" si="1057"/>
        <v>2</v>
      </c>
      <c r="AO3376" t="str">
        <f t="shared" si="1058"/>
        <v>Weekday</v>
      </c>
      <c r="AR3376" s="20">
        <f t="shared" si="1059"/>
        <v>0</v>
      </c>
    </row>
    <row r="3377" spans="1:44" x14ac:dyDescent="0.35">
      <c r="A3377" t="str">
        <f t="shared" si="1041"/>
        <v>CUST3376</v>
      </c>
      <c r="B3377" s="2" t="s">
        <v>3713</v>
      </c>
      <c r="C3377" s="4">
        <v>45577</v>
      </c>
      <c r="D3377" s="2" t="s">
        <v>54</v>
      </c>
      <c r="E3377" t="s">
        <v>5053</v>
      </c>
      <c r="F3377" s="2" t="s">
        <v>29</v>
      </c>
      <c r="G3377" s="2" t="s">
        <v>5043</v>
      </c>
      <c r="H3377" s="2">
        <v>2</v>
      </c>
      <c r="I3377" s="19">
        <v>996.14</v>
      </c>
      <c r="J3377" s="2" t="s">
        <v>50</v>
      </c>
      <c r="K3377" s="2" t="s">
        <v>16</v>
      </c>
      <c r="L3377" s="2">
        <v>5</v>
      </c>
      <c r="M3377" s="18">
        <f t="shared" si="1042"/>
        <v>1992.28</v>
      </c>
      <c r="T3377" t="str">
        <f t="shared" si="1043"/>
        <v>Completed</v>
      </c>
      <c r="U3377" t="str">
        <f t="shared" si="1044"/>
        <v>Yes</v>
      </c>
      <c r="V3377" t="str">
        <f t="shared" si="1045"/>
        <v>No</v>
      </c>
      <c r="X3377">
        <f t="shared" si="1046"/>
        <v>559</v>
      </c>
      <c r="Y3377">
        <f t="shared" si="1047"/>
        <v>408</v>
      </c>
      <c r="Z3377" s="18">
        <f t="shared" si="1048"/>
        <v>1892867.2841657216</v>
      </c>
      <c r="AA3377" s="18">
        <f t="shared" si="1049"/>
        <v>199432.98236095349</v>
      </c>
      <c r="AB3377" s="17">
        <f t="shared" si="1050"/>
        <v>3.8949824970828471</v>
      </c>
      <c r="AC3377" s="2" t="s">
        <v>5043</v>
      </c>
      <c r="AD3377" s="2" t="s">
        <v>29</v>
      </c>
      <c r="AE3377" t="str">
        <f t="shared" si="1051"/>
        <v>Fashion</v>
      </c>
      <c r="AF3377" t="str">
        <f t="shared" si="1052"/>
        <v>Fashion</v>
      </c>
      <c r="AG3377" t="str" cm="1">
        <f t="array" ref="AG3377">INDEX(AD:AD,ROW())</f>
        <v>Fashion</v>
      </c>
      <c r="AH3377">
        <f t="shared" si="1060"/>
        <v>55</v>
      </c>
      <c r="AI3377" t="str">
        <f t="shared" si="1053"/>
        <v>Fashion</v>
      </c>
      <c r="AK3377">
        <f t="shared" si="1054"/>
        <v>2024</v>
      </c>
      <c r="AL3377">
        <f t="shared" si="1055"/>
        <v>10</v>
      </c>
      <c r="AM3377">
        <f t="shared" si="1056"/>
        <v>12</v>
      </c>
      <c r="AN3377">
        <f t="shared" si="1057"/>
        <v>7</v>
      </c>
      <c r="AO3377" t="str">
        <f t="shared" si="1058"/>
        <v>Weekend</v>
      </c>
      <c r="AR3377" s="20">
        <f t="shared" si="1059"/>
        <v>0</v>
      </c>
    </row>
    <row r="3378" spans="1:44" x14ac:dyDescent="0.35">
      <c r="A3378" t="str">
        <f t="shared" si="1041"/>
        <v>CUST3377</v>
      </c>
      <c r="B3378" s="2" t="s">
        <v>3714</v>
      </c>
      <c r="C3378" s="4">
        <v>45133</v>
      </c>
      <c r="D3378" s="2" t="s">
        <v>340</v>
      </c>
      <c r="E3378" t="s">
        <v>5054</v>
      </c>
      <c r="F3378" s="2" t="s">
        <v>13</v>
      </c>
      <c r="G3378" s="2" t="s">
        <v>5045</v>
      </c>
      <c r="H3378" s="2">
        <v>1</v>
      </c>
      <c r="I3378" s="19">
        <v>1743.36</v>
      </c>
      <c r="J3378" s="2" t="s">
        <v>20</v>
      </c>
      <c r="K3378" s="2" t="s">
        <v>16</v>
      </c>
      <c r="L3378" s="2">
        <v>5</v>
      </c>
      <c r="M3378" s="18">
        <f t="shared" si="1042"/>
        <v>1743.36</v>
      </c>
      <c r="T3378" t="str">
        <f t="shared" si="1043"/>
        <v>Completed</v>
      </c>
      <c r="U3378" t="str">
        <f t="shared" si="1044"/>
        <v>Yes</v>
      </c>
      <c r="V3378" t="str">
        <f t="shared" si="1045"/>
        <v>No</v>
      </c>
      <c r="X3378">
        <f t="shared" si="1046"/>
        <v>558</v>
      </c>
      <c r="Y3378">
        <f t="shared" si="1047"/>
        <v>430</v>
      </c>
      <c r="Z3378" s="18">
        <f t="shared" si="1048"/>
        <v>1463424.4009529033</v>
      </c>
      <c r="AA3378" s="18">
        <f t="shared" si="1049"/>
        <v>118285.78776560788</v>
      </c>
      <c r="AB3378" s="17">
        <f t="shared" si="1050"/>
        <v>3.8140589569160999</v>
      </c>
      <c r="AC3378" s="2" t="s">
        <v>5045</v>
      </c>
      <c r="AD3378" s="2" t="s">
        <v>13</v>
      </c>
      <c r="AE3378" t="str">
        <f t="shared" si="1051"/>
        <v>Home &amp; Kitchen</v>
      </c>
      <c r="AF3378" t="str">
        <f t="shared" si="1052"/>
        <v>Home &amp; Kitchen</v>
      </c>
      <c r="AG3378" t="str" cm="1">
        <f t="array" ref="AG3378">INDEX(AD:AD,ROW())</f>
        <v>Home &amp; Kitchen</v>
      </c>
      <c r="AH3378">
        <f t="shared" si="1060"/>
        <v>76</v>
      </c>
      <c r="AI3378" t="str">
        <f t="shared" si="1053"/>
        <v>Home &amp; Kitchen</v>
      </c>
      <c r="AK3378">
        <f t="shared" si="1054"/>
        <v>2023</v>
      </c>
      <c r="AL3378">
        <f t="shared" si="1055"/>
        <v>7</v>
      </c>
      <c r="AM3378">
        <f t="shared" si="1056"/>
        <v>26</v>
      </c>
      <c r="AN3378">
        <f t="shared" si="1057"/>
        <v>4</v>
      </c>
      <c r="AO3378" t="str">
        <f t="shared" si="1058"/>
        <v>Weekday</v>
      </c>
      <c r="AR3378" s="20">
        <f t="shared" si="1059"/>
        <v>0</v>
      </c>
    </row>
    <row r="3379" spans="1:44" x14ac:dyDescent="0.35">
      <c r="A3379" t="str">
        <f t="shared" si="1041"/>
        <v>CUST3378</v>
      </c>
      <c r="B3379" s="2" t="s">
        <v>3715</v>
      </c>
      <c r="C3379" s="4">
        <v>44988</v>
      </c>
      <c r="D3379" s="2" t="s">
        <v>361</v>
      </c>
      <c r="E3379" t="s">
        <v>5051</v>
      </c>
      <c r="F3379" s="2" t="s">
        <v>23</v>
      </c>
      <c r="G3379" s="2" t="s">
        <v>24</v>
      </c>
      <c r="H3379" s="2">
        <v>1</v>
      </c>
      <c r="I3379" s="19">
        <v>478.93</v>
      </c>
      <c r="J3379" s="2" t="s">
        <v>20</v>
      </c>
      <c r="K3379" s="2" t="s">
        <v>76</v>
      </c>
      <c r="L3379" s="2">
        <v>5</v>
      </c>
      <c r="M3379" s="18">
        <f t="shared" si="1042"/>
        <v>478.93</v>
      </c>
      <c r="T3379" t="str">
        <f t="shared" si="1043"/>
        <v>Completed</v>
      </c>
      <c r="U3379" t="str">
        <f t="shared" si="1044"/>
        <v>No</v>
      </c>
      <c r="V3379" t="str">
        <f t="shared" si="1045"/>
        <v>No</v>
      </c>
      <c r="X3379">
        <f t="shared" si="1046"/>
        <v>619</v>
      </c>
      <c r="Y3379">
        <f t="shared" si="1047"/>
        <v>468</v>
      </c>
      <c r="Z3379" s="18">
        <f t="shared" si="1048"/>
        <v>594714.6477588166</v>
      </c>
      <c r="AA3379" s="18">
        <f t="shared" si="1049"/>
        <v>60882.938065984097</v>
      </c>
      <c r="AB3379" s="17">
        <f t="shared" si="1050"/>
        <v>3.804733727810651</v>
      </c>
      <c r="AC3379" s="2" t="s">
        <v>24</v>
      </c>
      <c r="AD3379" s="2" t="s">
        <v>23</v>
      </c>
      <c r="AE3379" t="str">
        <f t="shared" si="1051"/>
        <v>Books</v>
      </c>
      <c r="AF3379" t="str">
        <f t="shared" si="1052"/>
        <v>Books</v>
      </c>
      <c r="AG3379" t="str" cm="1">
        <f t="array" ref="AG3379">INDEX(AD:AD,ROW())</f>
        <v>Books</v>
      </c>
      <c r="AH3379">
        <f t="shared" si="1060"/>
        <v>4</v>
      </c>
      <c r="AI3379" t="str">
        <f t="shared" si="1053"/>
        <v>Books</v>
      </c>
      <c r="AK3379">
        <f t="shared" si="1054"/>
        <v>2023</v>
      </c>
      <c r="AL3379">
        <f t="shared" si="1055"/>
        <v>3</v>
      </c>
      <c r="AM3379">
        <f t="shared" si="1056"/>
        <v>3</v>
      </c>
      <c r="AN3379">
        <f t="shared" si="1057"/>
        <v>6</v>
      </c>
      <c r="AO3379" t="str">
        <f t="shared" si="1058"/>
        <v>Weekday</v>
      </c>
      <c r="AR3379" s="20">
        <f t="shared" si="1059"/>
        <v>1</v>
      </c>
    </row>
    <row r="3380" spans="1:44" x14ac:dyDescent="0.35">
      <c r="A3380" t="str">
        <f t="shared" si="1041"/>
        <v>CUST3379</v>
      </c>
      <c r="B3380" s="2" t="s">
        <v>3716</v>
      </c>
      <c r="C3380" s="4">
        <v>45708</v>
      </c>
      <c r="D3380" s="2" t="s">
        <v>292</v>
      </c>
      <c r="E3380" t="s">
        <v>5052</v>
      </c>
      <c r="F3380" s="2" t="s">
        <v>23</v>
      </c>
      <c r="G3380" s="2" t="s">
        <v>75</v>
      </c>
      <c r="H3380" s="2">
        <v>2</v>
      </c>
      <c r="I3380" s="19">
        <v>397.2</v>
      </c>
      <c r="J3380" s="2" t="s">
        <v>20</v>
      </c>
      <c r="K3380" s="2" t="s">
        <v>16</v>
      </c>
      <c r="L3380" s="2">
        <v>5</v>
      </c>
      <c r="M3380" s="18">
        <f t="shared" si="1042"/>
        <v>794.4</v>
      </c>
      <c r="T3380" t="str">
        <f t="shared" si="1043"/>
        <v>Completed</v>
      </c>
      <c r="U3380" t="str">
        <f t="shared" si="1044"/>
        <v>No</v>
      </c>
      <c r="V3380" t="str">
        <f t="shared" si="1045"/>
        <v>No</v>
      </c>
      <c r="X3380">
        <f t="shared" si="1046"/>
        <v>573</v>
      </c>
      <c r="Y3380">
        <f t="shared" si="1047"/>
        <v>450</v>
      </c>
      <c r="Z3380" s="18">
        <f t="shared" si="1048"/>
        <v>594714.6477588166</v>
      </c>
      <c r="AA3380" s="18">
        <f t="shared" si="1049"/>
        <v>60882.938065984097</v>
      </c>
      <c r="AB3380" s="17">
        <f t="shared" si="1050"/>
        <v>3.804733727810651</v>
      </c>
      <c r="AC3380" s="2" t="s">
        <v>75</v>
      </c>
      <c r="AD3380" s="2" t="s">
        <v>23</v>
      </c>
      <c r="AE3380" t="str">
        <f t="shared" si="1051"/>
        <v>Books</v>
      </c>
      <c r="AF3380" t="str">
        <f t="shared" si="1052"/>
        <v>Books</v>
      </c>
      <c r="AG3380" t="str" cm="1">
        <f t="array" ref="AG3380">INDEX(AD:AD,ROW())</f>
        <v>Books</v>
      </c>
      <c r="AH3380">
        <f t="shared" si="1060"/>
        <v>23</v>
      </c>
      <c r="AI3380" t="str">
        <f t="shared" si="1053"/>
        <v>Books</v>
      </c>
      <c r="AK3380">
        <f t="shared" si="1054"/>
        <v>2025</v>
      </c>
      <c r="AL3380">
        <f t="shared" si="1055"/>
        <v>2</v>
      </c>
      <c r="AM3380">
        <f t="shared" si="1056"/>
        <v>20</v>
      </c>
      <c r="AN3380">
        <f t="shared" si="1057"/>
        <v>5</v>
      </c>
      <c r="AO3380" t="str">
        <f t="shared" si="1058"/>
        <v>Weekday</v>
      </c>
      <c r="AR3380" s="20">
        <f t="shared" si="1059"/>
        <v>0</v>
      </c>
    </row>
    <row r="3381" spans="1:44" x14ac:dyDescent="0.35">
      <c r="A3381" t="str">
        <f t="shared" si="1041"/>
        <v>CUST3380</v>
      </c>
      <c r="B3381" s="2" t="s">
        <v>3717</v>
      </c>
      <c r="C3381" s="4">
        <v>44966</v>
      </c>
      <c r="D3381" s="2" t="s">
        <v>1034</v>
      </c>
      <c r="E3381" t="s">
        <v>5049</v>
      </c>
      <c r="F3381" s="2" t="s">
        <v>23</v>
      </c>
      <c r="G3381" s="2" t="s">
        <v>46</v>
      </c>
      <c r="H3381" s="2">
        <v>1</v>
      </c>
      <c r="I3381" s="19">
        <v>580.62</v>
      </c>
      <c r="J3381" s="2" t="s">
        <v>15</v>
      </c>
      <c r="K3381" s="2" t="s">
        <v>16</v>
      </c>
      <c r="L3381" s="2">
        <v>4</v>
      </c>
      <c r="M3381" s="18">
        <f t="shared" si="1042"/>
        <v>580.62</v>
      </c>
      <c r="T3381" t="str">
        <f t="shared" si="1043"/>
        <v>Completed</v>
      </c>
      <c r="U3381" t="str">
        <f t="shared" si="1044"/>
        <v>No</v>
      </c>
      <c r="V3381" t="str">
        <f t="shared" si="1045"/>
        <v>No</v>
      </c>
      <c r="X3381">
        <f t="shared" si="1046"/>
        <v>595</v>
      </c>
      <c r="Y3381">
        <f t="shared" si="1047"/>
        <v>444</v>
      </c>
      <c r="Z3381" s="18">
        <f t="shared" si="1048"/>
        <v>594714.6477588166</v>
      </c>
      <c r="AA3381" s="18">
        <f t="shared" si="1049"/>
        <v>60882.938065984097</v>
      </c>
      <c r="AB3381" s="17">
        <f t="shared" si="1050"/>
        <v>3.804733727810651</v>
      </c>
      <c r="AC3381" s="2" t="s">
        <v>46</v>
      </c>
      <c r="AD3381" s="2" t="s">
        <v>23</v>
      </c>
      <c r="AE3381" t="str">
        <f t="shared" si="1051"/>
        <v>Books</v>
      </c>
      <c r="AF3381" t="str">
        <f t="shared" si="1052"/>
        <v>Books</v>
      </c>
      <c r="AG3381" t="str" cm="1">
        <f t="array" ref="AG3381">INDEX(AD:AD,ROW())</f>
        <v>Books</v>
      </c>
      <c r="AH3381">
        <f t="shared" si="1060"/>
        <v>11</v>
      </c>
      <c r="AI3381" t="str">
        <f t="shared" si="1053"/>
        <v>Books</v>
      </c>
      <c r="AK3381">
        <f t="shared" si="1054"/>
        <v>2023</v>
      </c>
      <c r="AL3381">
        <f t="shared" si="1055"/>
        <v>2</v>
      </c>
      <c r="AM3381">
        <f t="shared" si="1056"/>
        <v>9</v>
      </c>
      <c r="AN3381">
        <f t="shared" si="1057"/>
        <v>5</v>
      </c>
      <c r="AO3381" t="str">
        <f t="shared" si="1058"/>
        <v>Weekday</v>
      </c>
      <c r="AR3381" s="20">
        <f t="shared" si="1059"/>
        <v>0</v>
      </c>
    </row>
    <row r="3382" spans="1:44" x14ac:dyDescent="0.35">
      <c r="A3382" t="str">
        <f t="shared" si="1041"/>
        <v>CUST3381</v>
      </c>
      <c r="B3382" s="2" t="s">
        <v>3718</v>
      </c>
      <c r="C3382" s="4">
        <v>44954</v>
      </c>
      <c r="D3382" s="2" t="s">
        <v>822</v>
      </c>
      <c r="E3382" t="s">
        <v>5049</v>
      </c>
      <c r="F3382" s="2" t="s">
        <v>13</v>
      </c>
      <c r="G3382" s="2" t="s">
        <v>34</v>
      </c>
      <c r="H3382" s="2">
        <v>3</v>
      </c>
      <c r="I3382" s="19">
        <v>1201.4000000000001</v>
      </c>
      <c r="J3382" s="2" t="s">
        <v>15</v>
      </c>
      <c r="K3382" s="2" t="s">
        <v>76</v>
      </c>
      <c r="L3382" s="2">
        <v>4</v>
      </c>
      <c r="M3382" s="18">
        <f t="shared" si="1042"/>
        <v>3604.2000000000003</v>
      </c>
      <c r="T3382" t="str">
        <f t="shared" si="1043"/>
        <v>Completed</v>
      </c>
      <c r="U3382" t="str">
        <f t="shared" si="1044"/>
        <v>No</v>
      </c>
      <c r="V3382" t="str">
        <f t="shared" si="1045"/>
        <v>No</v>
      </c>
      <c r="X3382">
        <f t="shared" si="1046"/>
        <v>595</v>
      </c>
      <c r="Y3382">
        <f t="shared" si="1047"/>
        <v>444</v>
      </c>
      <c r="Z3382" s="18">
        <f t="shared" si="1048"/>
        <v>1463424.4009529033</v>
      </c>
      <c r="AA3382" s="18">
        <f t="shared" si="1049"/>
        <v>118285.78776560788</v>
      </c>
      <c r="AB3382" s="17">
        <f t="shared" si="1050"/>
        <v>3.8140589569160999</v>
      </c>
      <c r="AC3382" s="2" t="s">
        <v>34</v>
      </c>
      <c r="AD3382" s="2" t="s">
        <v>13</v>
      </c>
      <c r="AE3382" t="str">
        <f t="shared" si="1051"/>
        <v>Home &amp; Kitchen</v>
      </c>
      <c r="AF3382" t="str">
        <f t="shared" si="1052"/>
        <v>Home &amp; Kitchen</v>
      </c>
      <c r="AG3382" t="str" cm="1">
        <f t="array" ref="AG3382">INDEX(AD:AD,ROW())</f>
        <v>Home &amp; Kitchen</v>
      </c>
      <c r="AH3382">
        <f t="shared" si="1060"/>
        <v>7</v>
      </c>
      <c r="AI3382" t="str">
        <f t="shared" si="1053"/>
        <v>Home &amp; Kitchen</v>
      </c>
      <c r="AK3382">
        <f t="shared" si="1054"/>
        <v>2023</v>
      </c>
      <c r="AL3382">
        <f t="shared" si="1055"/>
        <v>1</v>
      </c>
      <c r="AM3382">
        <f t="shared" si="1056"/>
        <v>28</v>
      </c>
      <c r="AN3382">
        <f t="shared" si="1057"/>
        <v>7</v>
      </c>
      <c r="AO3382" t="str">
        <f t="shared" si="1058"/>
        <v>Weekend</v>
      </c>
      <c r="AR3382" s="20">
        <f t="shared" si="1059"/>
        <v>1</v>
      </c>
    </row>
    <row r="3383" spans="1:44" x14ac:dyDescent="0.35">
      <c r="A3383" t="str">
        <f t="shared" si="1041"/>
        <v>CUST3382</v>
      </c>
      <c r="B3383" s="2" t="s">
        <v>3719</v>
      </c>
      <c r="C3383" s="4">
        <v>45313</v>
      </c>
      <c r="D3383" s="2" t="s">
        <v>333</v>
      </c>
      <c r="E3383" t="s">
        <v>5051</v>
      </c>
      <c r="F3383" s="2" t="s">
        <v>19</v>
      </c>
      <c r="G3383" s="2" t="s">
        <v>49</v>
      </c>
      <c r="H3383" s="2">
        <v>2</v>
      </c>
      <c r="I3383" s="19">
        <v>2229.84</v>
      </c>
      <c r="J3383" s="2" t="s">
        <v>5046</v>
      </c>
      <c r="K3383" s="2" t="s">
        <v>16</v>
      </c>
      <c r="L3383" s="2">
        <v>3</v>
      </c>
      <c r="M3383" s="18">
        <f t="shared" si="1042"/>
        <v>4459.68</v>
      </c>
      <c r="T3383" t="str">
        <f t="shared" si="1043"/>
        <v>Completed</v>
      </c>
      <c r="U3383" t="str">
        <f t="shared" si="1044"/>
        <v>Yes</v>
      </c>
      <c r="V3383" t="str">
        <f t="shared" si="1045"/>
        <v>No</v>
      </c>
      <c r="X3383">
        <f t="shared" si="1046"/>
        <v>619</v>
      </c>
      <c r="Y3383">
        <f t="shared" si="1047"/>
        <v>468</v>
      </c>
      <c r="Z3383" s="18">
        <f t="shared" si="1048"/>
        <v>2759712.3299794244</v>
      </c>
      <c r="AA3383" s="18">
        <f t="shared" si="1049"/>
        <v>330643.50635802455</v>
      </c>
      <c r="AB3383" s="17">
        <f t="shared" si="1050"/>
        <v>3.8641711229946525</v>
      </c>
      <c r="AC3383" s="2" t="s">
        <v>49</v>
      </c>
      <c r="AD3383" s="2" t="s">
        <v>19</v>
      </c>
      <c r="AE3383" t="str">
        <f t="shared" si="1051"/>
        <v>Electronics</v>
      </c>
      <c r="AF3383" t="str">
        <f t="shared" si="1052"/>
        <v>Electronics</v>
      </c>
      <c r="AG3383" t="str" cm="1">
        <f t="array" ref="AG3383">INDEX(AD:AD,ROW())</f>
        <v>Electronics</v>
      </c>
      <c r="AH3383">
        <f t="shared" si="1060"/>
        <v>12</v>
      </c>
      <c r="AI3383" t="str">
        <f t="shared" si="1053"/>
        <v>Electronics</v>
      </c>
      <c r="AK3383">
        <f t="shared" si="1054"/>
        <v>2024</v>
      </c>
      <c r="AL3383">
        <f t="shared" si="1055"/>
        <v>1</v>
      </c>
      <c r="AM3383">
        <f t="shared" si="1056"/>
        <v>22</v>
      </c>
      <c r="AN3383">
        <f t="shared" si="1057"/>
        <v>2</v>
      </c>
      <c r="AO3383" t="str">
        <f t="shared" si="1058"/>
        <v>Weekday</v>
      </c>
      <c r="AR3383" s="20">
        <f t="shared" si="1059"/>
        <v>0</v>
      </c>
    </row>
    <row r="3384" spans="1:44" x14ac:dyDescent="0.35">
      <c r="A3384" t="str">
        <f t="shared" si="1041"/>
        <v>CUST3383</v>
      </c>
      <c r="B3384" s="2" t="s">
        <v>3720</v>
      </c>
      <c r="C3384" s="4">
        <v>45009</v>
      </c>
      <c r="D3384" s="2" t="s">
        <v>105</v>
      </c>
      <c r="E3384" t="s">
        <v>5055</v>
      </c>
      <c r="F3384" s="2" t="s">
        <v>42</v>
      </c>
      <c r="G3384" s="2" t="s">
        <v>188</v>
      </c>
      <c r="H3384" s="2">
        <v>1</v>
      </c>
      <c r="I3384" s="19">
        <v>592.86</v>
      </c>
      <c r="J3384" s="2" t="s">
        <v>15</v>
      </c>
      <c r="K3384" s="2" t="s">
        <v>16</v>
      </c>
      <c r="L3384" s="2">
        <v>4</v>
      </c>
      <c r="M3384" s="18">
        <f t="shared" si="1042"/>
        <v>592.86</v>
      </c>
      <c r="T3384" t="str">
        <f t="shared" si="1043"/>
        <v>Completed</v>
      </c>
      <c r="U3384" t="str">
        <f t="shared" si="1044"/>
        <v>No</v>
      </c>
      <c r="V3384" t="str">
        <f t="shared" si="1045"/>
        <v>No</v>
      </c>
      <c r="X3384">
        <f t="shared" si="1046"/>
        <v>567</v>
      </c>
      <c r="Y3384">
        <f t="shared" si="1047"/>
        <v>440</v>
      </c>
      <c r="Z3384" s="18">
        <f t="shared" si="1048"/>
        <v>1098537.4901531704</v>
      </c>
      <c r="AA3384" s="18">
        <f t="shared" si="1049"/>
        <v>96724.388030634553</v>
      </c>
      <c r="AB3384" s="17">
        <f t="shared" si="1050"/>
        <v>3.9001122334455669</v>
      </c>
      <c r="AC3384" s="2" t="s">
        <v>188</v>
      </c>
      <c r="AD3384" s="2" t="s">
        <v>42</v>
      </c>
      <c r="AE3384" t="str">
        <f t="shared" si="1051"/>
        <v>Beauty</v>
      </c>
      <c r="AF3384" t="str">
        <f t="shared" si="1052"/>
        <v>Beauty</v>
      </c>
      <c r="AG3384" t="str" cm="1">
        <f t="array" ref="AG3384">INDEX(AD:AD,ROW())</f>
        <v>Beauty</v>
      </c>
      <c r="AH3384">
        <f t="shared" si="1060"/>
        <v>80</v>
      </c>
      <c r="AI3384" t="str">
        <f t="shared" si="1053"/>
        <v>Beauty</v>
      </c>
      <c r="AK3384">
        <f t="shared" si="1054"/>
        <v>2023</v>
      </c>
      <c r="AL3384">
        <f t="shared" si="1055"/>
        <v>3</v>
      </c>
      <c r="AM3384">
        <f t="shared" si="1056"/>
        <v>24</v>
      </c>
      <c r="AN3384">
        <f t="shared" si="1057"/>
        <v>6</v>
      </c>
      <c r="AO3384" t="str">
        <f t="shared" si="1058"/>
        <v>Weekday</v>
      </c>
      <c r="AR3384" s="20">
        <f t="shared" si="1059"/>
        <v>0</v>
      </c>
    </row>
    <row r="3385" spans="1:44" x14ac:dyDescent="0.35">
      <c r="A3385" t="str">
        <f t="shared" si="1041"/>
        <v>CUST3384</v>
      </c>
      <c r="B3385" s="2" t="s">
        <v>3721</v>
      </c>
      <c r="C3385" s="4">
        <v>45211</v>
      </c>
      <c r="D3385" s="2" t="s">
        <v>294</v>
      </c>
      <c r="E3385" t="s">
        <v>5055</v>
      </c>
      <c r="F3385" s="2" t="s">
        <v>13</v>
      </c>
      <c r="G3385" s="2" t="s">
        <v>95</v>
      </c>
      <c r="H3385" s="2">
        <v>1</v>
      </c>
      <c r="I3385" s="19">
        <v>938.94</v>
      </c>
      <c r="J3385" s="2" t="s">
        <v>20</v>
      </c>
      <c r="K3385" s="2" t="s">
        <v>31</v>
      </c>
      <c r="L3385" s="2">
        <v>5</v>
      </c>
      <c r="M3385" s="18">
        <f t="shared" si="1042"/>
        <v>938.94</v>
      </c>
      <c r="T3385" t="str">
        <f t="shared" si="1043"/>
        <v>Pending</v>
      </c>
      <c r="U3385" t="str">
        <f t="shared" si="1044"/>
        <v>No</v>
      </c>
      <c r="V3385" t="str">
        <f t="shared" si="1045"/>
        <v>Yes</v>
      </c>
      <c r="X3385">
        <f t="shared" si="1046"/>
        <v>567</v>
      </c>
      <c r="Y3385">
        <f t="shared" si="1047"/>
        <v>440</v>
      </c>
      <c r="Z3385" s="18">
        <f t="shared" si="1048"/>
        <v>1463424.4009529033</v>
      </c>
      <c r="AA3385" s="18">
        <f t="shared" si="1049"/>
        <v>118285.78776560788</v>
      </c>
      <c r="AB3385" s="17">
        <f t="shared" si="1050"/>
        <v>3.8140589569160999</v>
      </c>
      <c r="AC3385" s="2" t="s">
        <v>95</v>
      </c>
      <c r="AD3385" s="2" t="s">
        <v>13</v>
      </c>
      <c r="AE3385" t="str">
        <f t="shared" si="1051"/>
        <v>Home &amp; Kitchen</v>
      </c>
      <c r="AF3385" t="str">
        <f t="shared" si="1052"/>
        <v>Home &amp; Kitchen</v>
      </c>
      <c r="AG3385" t="str" cm="1">
        <f t="array" ref="AG3385">INDEX(AD:AD,ROW())</f>
        <v>Home &amp; Kitchen</v>
      </c>
      <c r="AH3385">
        <f t="shared" si="1060"/>
        <v>32</v>
      </c>
      <c r="AI3385" t="str">
        <f t="shared" si="1053"/>
        <v>Home &amp; Kitchen</v>
      </c>
      <c r="AK3385">
        <f t="shared" si="1054"/>
        <v>2023</v>
      </c>
      <c r="AL3385">
        <f t="shared" si="1055"/>
        <v>10</v>
      </c>
      <c r="AM3385">
        <f t="shared" si="1056"/>
        <v>12</v>
      </c>
      <c r="AN3385">
        <f t="shared" si="1057"/>
        <v>5</v>
      </c>
      <c r="AO3385" t="str">
        <f t="shared" si="1058"/>
        <v>Weekday</v>
      </c>
      <c r="AR3385" s="20">
        <f t="shared" si="1059"/>
        <v>0</v>
      </c>
    </row>
    <row r="3386" spans="1:44" x14ac:dyDescent="0.35">
      <c r="A3386" t="str">
        <f t="shared" si="1041"/>
        <v>CUST3385</v>
      </c>
      <c r="B3386" s="2" t="s">
        <v>3722</v>
      </c>
      <c r="C3386" s="4">
        <v>45466</v>
      </c>
      <c r="D3386" s="2" t="s">
        <v>544</v>
      </c>
      <c r="E3386" t="s">
        <v>5053</v>
      </c>
      <c r="F3386" s="2" t="s">
        <v>23</v>
      </c>
      <c r="G3386" s="2" t="s">
        <v>75</v>
      </c>
      <c r="H3386" s="2">
        <v>1</v>
      </c>
      <c r="I3386" s="19">
        <v>112.44</v>
      </c>
      <c r="J3386" s="2" t="s">
        <v>20</v>
      </c>
      <c r="K3386" s="2" t="s">
        <v>16</v>
      </c>
      <c r="L3386" s="2">
        <v>4</v>
      </c>
      <c r="M3386" s="18">
        <f t="shared" si="1042"/>
        <v>112.44</v>
      </c>
      <c r="T3386" t="str">
        <f t="shared" si="1043"/>
        <v>Completed</v>
      </c>
      <c r="U3386" t="str">
        <f t="shared" si="1044"/>
        <v>No</v>
      </c>
      <c r="V3386" t="str">
        <f t="shared" si="1045"/>
        <v>No</v>
      </c>
      <c r="X3386">
        <f t="shared" si="1046"/>
        <v>559</v>
      </c>
      <c r="Y3386">
        <f t="shared" si="1047"/>
        <v>408</v>
      </c>
      <c r="Z3386" s="18">
        <f t="shared" si="1048"/>
        <v>594714.6477588166</v>
      </c>
      <c r="AA3386" s="18">
        <f t="shared" si="1049"/>
        <v>60882.938065984097</v>
      </c>
      <c r="AB3386" s="17">
        <f t="shared" si="1050"/>
        <v>3.804733727810651</v>
      </c>
      <c r="AC3386" s="2" t="s">
        <v>75</v>
      </c>
      <c r="AD3386" s="2" t="s">
        <v>23</v>
      </c>
      <c r="AE3386" t="str">
        <f t="shared" si="1051"/>
        <v>Books</v>
      </c>
      <c r="AF3386" t="str">
        <f t="shared" si="1052"/>
        <v>Books</v>
      </c>
      <c r="AG3386" t="str" cm="1">
        <f t="array" ref="AG3386">INDEX(AD:AD,ROW())</f>
        <v>Books</v>
      </c>
      <c r="AH3386">
        <f t="shared" si="1060"/>
        <v>23</v>
      </c>
      <c r="AI3386" t="str">
        <f t="shared" si="1053"/>
        <v>Books</v>
      </c>
      <c r="AK3386">
        <f t="shared" si="1054"/>
        <v>2024</v>
      </c>
      <c r="AL3386">
        <f t="shared" si="1055"/>
        <v>6</v>
      </c>
      <c r="AM3386">
        <f t="shared" si="1056"/>
        <v>23</v>
      </c>
      <c r="AN3386">
        <f t="shared" si="1057"/>
        <v>1</v>
      </c>
      <c r="AO3386" t="str">
        <f t="shared" si="1058"/>
        <v>Weekend</v>
      </c>
      <c r="AR3386" s="20">
        <f t="shared" si="1059"/>
        <v>0</v>
      </c>
    </row>
    <row r="3387" spans="1:44" x14ac:dyDescent="0.35">
      <c r="A3387" t="str">
        <f t="shared" si="1041"/>
        <v>CUST3386</v>
      </c>
      <c r="B3387" s="2" t="s">
        <v>3723</v>
      </c>
      <c r="C3387" s="4">
        <v>45248</v>
      </c>
      <c r="D3387" s="2" t="s">
        <v>476</v>
      </c>
      <c r="E3387" t="s">
        <v>5049</v>
      </c>
      <c r="F3387" s="2" t="s">
        <v>13</v>
      </c>
      <c r="G3387" s="2" t="s">
        <v>5045</v>
      </c>
      <c r="H3387" s="2">
        <v>1</v>
      </c>
      <c r="I3387" s="19">
        <v>1996.89</v>
      </c>
      <c r="J3387" s="2" t="s">
        <v>20</v>
      </c>
      <c r="K3387" s="2" t="s">
        <v>16</v>
      </c>
      <c r="L3387" s="31"/>
      <c r="M3387" s="18">
        <f t="shared" si="1042"/>
        <v>1996.89</v>
      </c>
      <c r="T3387" t="str">
        <f t="shared" si="1043"/>
        <v>Completed</v>
      </c>
      <c r="U3387" t="str">
        <f t="shared" si="1044"/>
        <v>Yes</v>
      </c>
      <c r="V3387" t="str">
        <f t="shared" si="1045"/>
        <v>No</v>
      </c>
      <c r="X3387">
        <f t="shared" si="1046"/>
        <v>595</v>
      </c>
      <c r="Y3387">
        <f t="shared" si="1047"/>
        <v>444</v>
      </c>
      <c r="Z3387" s="18">
        <f t="shared" si="1048"/>
        <v>1463424.4009529033</v>
      </c>
      <c r="AA3387" s="18">
        <f t="shared" si="1049"/>
        <v>118285.78776560788</v>
      </c>
      <c r="AB3387" s="17">
        <f t="shared" si="1050"/>
        <v>3.8140589569160999</v>
      </c>
      <c r="AC3387" s="2" t="s">
        <v>5045</v>
      </c>
      <c r="AD3387" s="2" t="s">
        <v>13</v>
      </c>
      <c r="AE3387" t="str">
        <f t="shared" si="1051"/>
        <v>Home &amp; Kitchen</v>
      </c>
      <c r="AF3387" t="str">
        <f t="shared" si="1052"/>
        <v>Home &amp; Kitchen</v>
      </c>
      <c r="AG3387" t="str" cm="1">
        <f t="array" ref="AG3387">INDEX(AD:AD,ROW())</f>
        <v>Home &amp; Kitchen</v>
      </c>
      <c r="AH3387">
        <f t="shared" si="1060"/>
        <v>76</v>
      </c>
      <c r="AI3387" t="str">
        <f t="shared" si="1053"/>
        <v>Home &amp; Kitchen</v>
      </c>
      <c r="AK3387">
        <f t="shared" si="1054"/>
        <v>2023</v>
      </c>
      <c r="AL3387">
        <f t="shared" si="1055"/>
        <v>11</v>
      </c>
      <c r="AM3387">
        <f t="shared" si="1056"/>
        <v>18</v>
      </c>
      <c r="AN3387">
        <f t="shared" si="1057"/>
        <v>7</v>
      </c>
      <c r="AO3387" t="str">
        <f t="shared" si="1058"/>
        <v>Weekend</v>
      </c>
      <c r="AR3387" s="20">
        <f t="shared" si="1059"/>
        <v>0</v>
      </c>
    </row>
    <row r="3388" spans="1:44" x14ac:dyDescent="0.35">
      <c r="A3388" t="str">
        <f t="shared" si="1041"/>
        <v>CUST3387</v>
      </c>
      <c r="B3388" s="2" t="s">
        <v>3724</v>
      </c>
      <c r="C3388" s="4">
        <v>45179</v>
      </c>
      <c r="D3388" s="2" t="s">
        <v>290</v>
      </c>
      <c r="E3388" t="s">
        <v>5052</v>
      </c>
      <c r="F3388" s="2" t="s">
        <v>23</v>
      </c>
      <c r="G3388" s="2" t="s">
        <v>46</v>
      </c>
      <c r="H3388" s="2">
        <v>1</v>
      </c>
      <c r="I3388" s="19">
        <v>181.43</v>
      </c>
      <c r="J3388" s="2" t="s">
        <v>5047</v>
      </c>
      <c r="K3388" s="2" t="s">
        <v>103</v>
      </c>
      <c r="L3388" s="2">
        <v>4</v>
      </c>
      <c r="M3388" s="18">
        <f t="shared" si="1042"/>
        <v>181.43</v>
      </c>
      <c r="T3388" t="str">
        <f t="shared" si="1043"/>
        <v>Lost Sale</v>
      </c>
      <c r="U3388" t="str">
        <f t="shared" si="1044"/>
        <v>No</v>
      </c>
      <c r="V3388" t="str">
        <f t="shared" si="1045"/>
        <v>Yes</v>
      </c>
      <c r="X3388">
        <f t="shared" si="1046"/>
        <v>573</v>
      </c>
      <c r="Y3388">
        <f t="shared" si="1047"/>
        <v>450</v>
      </c>
      <c r="Z3388" s="18">
        <f t="shared" si="1048"/>
        <v>594714.6477588166</v>
      </c>
      <c r="AA3388" s="18">
        <f t="shared" si="1049"/>
        <v>60882.938065984097</v>
      </c>
      <c r="AB3388" s="17">
        <f t="shared" si="1050"/>
        <v>3.804733727810651</v>
      </c>
      <c r="AC3388" s="2" t="s">
        <v>46</v>
      </c>
      <c r="AD3388" s="2" t="s">
        <v>23</v>
      </c>
      <c r="AE3388" t="str">
        <f t="shared" si="1051"/>
        <v>Books</v>
      </c>
      <c r="AF3388" t="str">
        <f t="shared" si="1052"/>
        <v>Books</v>
      </c>
      <c r="AG3388" t="str" cm="1">
        <f t="array" ref="AG3388">INDEX(AD:AD,ROW())</f>
        <v>Books</v>
      </c>
      <c r="AH3388">
        <f t="shared" si="1060"/>
        <v>11</v>
      </c>
      <c r="AI3388" t="str">
        <f t="shared" si="1053"/>
        <v>Books</v>
      </c>
      <c r="AK3388">
        <f t="shared" si="1054"/>
        <v>2023</v>
      </c>
      <c r="AL3388">
        <f t="shared" si="1055"/>
        <v>9</v>
      </c>
      <c r="AM3388">
        <f t="shared" si="1056"/>
        <v>10</v>
      </c>
      <c r="AN3388">
        <f t="shared" si="1057"/>
        <v>1</v>
      </c>
      <c r="AO3388" t="str">
        <f t="shared" si="1058"/>
        <v>Weekend</v>
      </c>
      <c r="AR3388" s="20">
        <f t="shared" si="1059"/>
        <v>1</v>
      </c>
    </row>
    <row r="3389" spans="1:44" x14ac:dyDescent="0.35">
      <c r="A3389" t="str">
        <f t="shared" si="1041"/>
        <v>CUST3388</v>
      </c>
      <c r="B3389" s="2" t="s">
        <v>3725</v>
      </c>
      <c r="C3389" s="4">
        <v>45105</v>
      </c>
      <c r="D3389" s="2" t="s">
        <v>56</v>
      </c>
      <c r="E3389" t="s">
        <v>5050</v>
      </c>
      <c r="F3389" s="2" t="s">
        <v>19</v>
      </c>
      <c r="G3389" s="2" t="s">
        <v>49</v>
      </c>
      <c r="H3389" s="2">
        <v>1</v>
      </c>
      <c r="I3389" s="19">
        <v>2872.09</v>
      </c>
      <c r="J3389" s="2" t="s">
        <v>5046</v>
      </c>
      <c r="K3389" s="2" t="s">
        <v>16</v>
      </c>
      <c r="L3389" s="2">
        <v>3</v>
      </c>
      <c r="M3389" s="18">
        <f t="shared" si="1042"/>
        <v>2872.09</v>
      </c>
      <c r="T3389" t="str">
        <f t="shared" si="1043"/>
        <v>Completed</v>
      </c>
      <c r="U3389" t="str">
        <f t="shared" si="1044"/>
        <v>Yes</v>
      </c>
      <c r="V3389" t="str">
        <f t="shared" si="1045"/>
        <v>No</v>
      </c>
      <c r="X3389">
        <f t="shared" si="1046"/>
        <v>589</v>
      </c>
      <c r="Y3389">
        <f t="shared" si="1047"/>
        <v>426</v>
      </c>
      <c r="Z3389" s="18">
        <f t="shared" si="1048"/>
        <v>2759712.3299794244</v>
      </c>
      <c r="AA3389" s="18">
        <f t="shared" si="1049"/>
        <v>330643.50635802455</v>
      </c>
      <c r="AB3389" s="17">
        <f t="shared" si="1050"/>
        <v>3.8641711229946525</v>
      </c>
      <c r="AC3389" s="2" t="s">
        <v>49</v>
      </c>
      <c r="AD3389" s="2" t="s">
        <v>19</v>
      </c>
      <c r="AE3389" t="str">
        <f t="shared" si="1051"/>
        <v>Electronics</v>
      </c>
      <c r="AF3389" t="str">
        <f t="shared" si="1052"/>
        <v>Electronics</v>
      </c>
      <c r="AG3389" t="str" cm="1">
        <f t="array" ref="AG3389">INDEX(AD:AD,ROW())</f>
        <v>Electronics</v>
      </c>
      <c r="AH3389">
        <f t="shared" si="1060"/>
        <v>12</v>
      </c>
      <c r="AI3389" t="str">
        <f t="shared" si="1053"/>
        <v>Electronics</v>
      </c>
      <c r="AK3389">
        <f t="shared" si="1054"/>
        <v>2023</v>
      </c>
      <c r="AL3389">
        <f t="shared" si="1055"/>
        <v>6</v>
      </c>
      <c r="AM3389">
        <f t="shared" si="1056"/>
        <v>28</v>
      </c>
      <c r="AN3389">
        <f t="shared" si="1057"/>
        <v>4</v>
      </c>
      <c r="AO3389" t="str">
        <f t="shared" si="1058"/>
        <v>Weekday</v>
      </c>
      <c r="AR3389" s="20">
        <f t="shared" si="1059"/>
        <v>0</v>
      </c>
    </row>
    <row r="3390" spans="1:44" x14ac:dyDescent="0.35">
      <c r="A3390" t="str">
        <f t="shared" si="1041"/>
        <v>CUST3389</v>
      </c>
      <c r="B3390" s="2" t="s">
        <v>3726</v>
      </c>
      <c r="C3390" s="4">
        <v>45263</v>
      </c>
      <c r="D3390" s="2" t="s">
        <v>437</v>
      </c>
      <c r="E3390" t="s">
        <v>5049</v>
      </c>
      <c r="F3390" s="2" t="s">
        <v>23</v>
      </c>
      <c r="G3390" s="2" t="s">
        <v>68</v>
      </c>
      <c r="H3390" s="2">
        <v>2</v>
      </c>
      <c r="I3390" s="19">
        <v>279.37</v>
      </c>
      <c r="J3390" s="2" t="s">
        <v>20</v>
      </c>
      <c r="K3390" s="2" t="s">
        <v>16</v>
      </c>
      <c r="L3390" s="2">
        <v>5</v>
      </c>
      <c r="M3390" s="18">
        <f t="shared" si="1042"/>
        <v>558.74</v>
      </c>
      <c r="T3390" t="str">
        <f t="shared" si="1043"/>
        <v>Completed</v>
      </c>
      <c r="U3390" t="str">
        <f t="shared" si="1044"/>
        <v>No</v>
      </c>
      <c r="V3390" t="str">
        <f t="shared" si="1045"/>
        <v>No</v>
      </c>
      <c r="X3390">
        <f t="shared" si="1046"/>
        <v>595</v>
      </c>
      <c r="Y3390">
        <f t="shared" si="1047"/>
        <v>444</v>
      </c>
      <c r="Z3390" s="18">
        <f t="shared" si="1048"/>
        <v>594714.6477588166</v>
      </c>
      <c r="AA3390" s="18">
        <f t="shared" si="1049"/>
        <v>60882.938065984097</v>
      </c>
      <c r="AB3390" s="17">
        <f t="shared" si="1050"/>
        <v>3.804733727810651</v>
      </c>
      <c r="AC3390" s="2" t="s">
        <v>68</v>
      </c>
      <c r="AD3390" s="2" t="s">
        <v>23</v>
      </c>
      <c r="AE3390" t="str">
        <f t="shared" si="1051"/>
        <v>Books</v>
      </c>
      <c r="AF3390" t="str">
        <f t="shared" si="1052"/>
        <v>Books</v>
      </c>
      <c r="AG3390" t="str" cm="1">
        <f t="array" ref="AG3390">INDEX(AD:AD,ROW())</f>
        <v>Books</v>
      </c>
      <c r="AH3390">
        <f t="shared" si="1060"/>
        <v>20</v>
      </c>
      <c r="AI3390" t="str">
        <f t="shared" si="1053"/>
        <v>Books</v>
      </c>
      <c r="AK3390">
        <f t="shared" si="1054"/>
        <v>2023</v>
      </c>
      <c r="AL3390">
        <f t="shared" si="1055"/>
        <v>12</v>
      </c>
      <c r="AM3390">
        <f t="shared" si="1056"/>
        <v>3</v>
      </c>
      <c r="AN3390">
        <f t="shared" si="1057"/>
        <v>1</v>
      </c>
      <c r="AO3390" t="str">
        <f t="shared" si="1058"/>
        <v>Weekend</v>
      </c>
      <c r="AR3390" s="20">
        <f t="shared" si="1059"/>
        <v>0</v>
      </c>
    </row>
    <row r="3391" spans="1:44" x14ac:dyDescent="0.35">
      <c r="A3391" t="str">
        <f t="shared" si="1041"/>
        <v>CUST3390</v>
      </c>
      <c r="B3391" s="2" t="s">
        <v>3727</v>
      </c>
      <c r="C3391" s="4">
        <v>44957</v>
      </c>
      <c r="D3391" s="2" t="s">
        <v>12</v>
      </c>
      <c r="E3391" t="s">
        <v>5053</v>
      </c>
      <c r="F3391" s="2" t="s">
        <v>42</v>
      </c>
      <c r="G3391" s="2" t="s">
        <v>5044</v>
      </c>
      <c r="H3391" s="2">
        <v>1</v>
      </c>
      <c r="I3391" s="19">
        <v>1375.72</v>
      </c>
      <c r="J3391" s="2" t="s">
        <v>20</v>
      </c>
      <c r="K3391" s="2" t="s">
        <v>16</v>
      </c>
      <c r="L3391" s="2">
        <v>4</v>
      </c>
      <c r="M3391" s="18">
        <f t="shared" si="1042"/>
        <v>1375.72</v>
      </c>
      <c r="T3391" t="str">
        <f t="shared" si="1043"/>
        <v>Completed</v>
      </c>
      <c r="U3391" t="str">
        <f t="shared" si="1044"/>
        <v>Yes</v>
      </c>
      <c r="V3391" t="str">
        <f t="shared" si="1045"/>
        <v>No</v>
      </c>
      <c r="X3391">
        <f t="shared" si="1046"/>
        <v>559</v>
      </c>
      <c r="Y3391">
        <f t="shared" si="1047"/>
        <v>408</v>
      </c>
      <c r="Z3391" s="18">
        <f t="shared" si="1048"/>
        <v>1098537.4901531704</v>
      </c>
      <c r="AA3391" s="18">
        <f t="shared" si="1049"/>
        <v>96724.388030634553</v>
      </c>
      <c r="AB3391" s="17">
        <f t="shared" si="1050"/>
        <v>3.9001122334455669</v>
      </c>
      <c r="AC3391" s="2" t="s">
        <v>5044</v>
      </c>
      <c r="AD3391" s="2" t="s">
        <v>42</v>
      </c>
      <c r="AE3391" t="str">
        <f t="shared" si="1051"/>
        <v>Beauty</v>
      </c>
      <c r="AF3391" t="str">
        <f t="shared" si="1052"/>
        <v>Beauty</v>
      </c>
      <c r="AG3391" t="str" cm="1">
        <f t="array" ref="AG3391">INDEX(AD:AD,ROW())</f>
        <v>Beauty</v>
      </c>
      <c r="AH3391">
        <f t="shared" si="1060"/>
        <v>64</v>
      </c>
      <c r="AI3391" t="str">
        <f t="shared" si="1053"/>
        <v>Beauty</v>
      </c>
      <c r="AK3391">
        <f t="shared" si="1054"/>
        <v>2023</v>
      </c>
      <c r="AL3391">
        <f t="shared" si="1055"/>
        <v>1</v>
      </c>
      <c r="AM3391">
        <f t="shared" si="1056"/>
        <v>31</v>
      </c>
      <c r="AN3391">
        <f t="shared" si="1057"/>
        <v>3</v>
      </c>
      <c r="AO3391" t="str">
        <f t="shared" si="1058"/>
        <v>Weekday</v>
      </c>
      <c r="AR3391" s="20">
        <f t="shared" si="1059"/>
        <v>0</v>
      </c>
    </row>
    <row r="3392" spans="1:44" x14ac:dyDescent="0.35">
      <c r="A3392" t="str">
        <f t="shared" si="1041"/>
        <v>CUST3391</v>
      </c>
      <c r="B3392" s="2" t="s">
        <v>3728</v>
      </c>
      <c r="C3392" s="4">
        <v>45526</v>
      </c>
      <c r="D3392" s="2" t="s">
        <v>675</v>
      </c>
      <c r="E3392" t="s">
        <v>5055</v>
      </c>
      <c r="F3392" s="2" t="s">
        <v>19</v>
      </c>
      <c r="G3392" s="2" t="s">
        <v>49</v>
      </c>
      <c r="H3392" s="2">
        <v>2</v>
      </c>
      <c r="I3392" s="19">
        <v>2441.81</v>
      </c>
      <c r="J3392" s="2" t="s">
        <v>15</v>
      </c>
      <c r="K3392" s="2" t="s">
        <v>76</v>
      </c>
      <c r="L3392" s="2">
        <v>5</v>
      </c>
      <c r="M3392" s="18">
        <f t="shared" si="1042"/>
        <v>4883.62</v>
      </c>
      <c r="T3392" t="str">
        <f t="shared" si="1043"/>
        <v>Completed</v>
      </c>
      <c r="U3392" t="str">
        <f t="shared" si="1044"/>
        <v>No</v>
      </c>
      <c r="V3392" t="str">
        <f t="shared" si="1045"/>
        <v>No</v>
      </c>
      <c r="X3392">
        <f t="shared" si="1046"/>
        <v>567</v>
      </c>
      <c r="Y3392">
        <f t="shared" si="1047"/>
        <v>440</v>
      </c>
      <c r="Z3392" s="18">
        <f t="shared" si="1048"/>
        <v>2759712.3299794244</v>
      </c>
      <c r="AA3392" s="18">
        <f t="shared" si="1049"/>
        <v>330643.50635802455</v>
      </c>
      <c r="AB3392" s="17">
        <f t="shared" si="1050"/>
        <v>3.8641711229946525</v>
      </c>
      <c r="AC3392" s="2" t="s">
        <v>49</v>
      </c>
      <c r="AD3392" s="2" t="s">
        <v>19</v>
      </c>
      <c r="AE3392" t="str">
        <f t="shared" si="1051"/>
        <v>Electronics</v>
      </c>
      <c r="AF3392" t="str">
        <f t="shared" si="1052"/>
        <v>Electronics</v>
      </c>
      <c r="AG3392" t="str" cm="1">
        <f t="array" ref="AG3392">INDEX(AD:AD,ROW())</f>
        <v>Electronics</v>
      </c>
      <c r="AH3392">
        <f t="shared" si="1060"/>
        <v>12</v>
      </c>
      <c r="AI3392" t="str">
        <f t="shared" si="1053"/>
        <v>Electronics</v>
      </c>
      <c r="AK3392">
        <f t="shared" si="1054"/>
        <v>2024</v>
      </c>
      <c r="AL3392">
        <f t="shared" si="1055"/>
        <v>8</v>
      </c>
      <c r="AM3392">
        <f t="shared" si="1056"/>
        <v>22</v>
      </c>
      <c r="AN3392">
        <f t="shared" si="1057"/>
        <v>5</v>
      </c>
      <c r="AO3392" t="str">
        <f t="shared" si="1058"/>
        <v>Weekday</v>
      </c>
      <c r="AR3392" s="20">
        <f t="shared" si="1059"/>
        <v>1</v>
      </c>
    </row>
    <row r="3393" spans="1:44" x14ac:dyDescent="0.35">
      <c r="A3393" t="str">
        <f t="shared" si="1041"/>
        <v>CUST3392</v>
      </c>
      <c r="B3393" s="2" t="s">
        <v>3729</v>
      </c>
      <c r="C3393" s="4">
        <v>44968</v>
      </c>
      <c r="D3393" s="2" t="s">
        <v>152</v>
      </c>
      <c r="E3393" t="s">
        <v>5055</v>
      </c>
      <c r="F3393" s="2" t="s">
        <v>29</v>
      </c>
      <c r="G3393" s="2" t="s">
        <v>5041</v>
      </c>
      <c r="H3393" s="2">
        <v>1</v>
      </c>
      <c r="I3393" s="19">
        <v>882.49</v>
      </c>
      <c r="J3393" s="2" t="s">
        <v>50</v>
      </c>
      <c r="K3393" s="2" t="s">
        <v>16</v>
      </c>
      <c r="L3393" s="2">
        <v>4</v>
      </c>
      <c r="M3393" s="18">
        <f t="shared" si="1042"/>
        <v>882.49</v>
      </c>
      <c r="T3393" t="str">
        <f t="shared" si="1043"/>
        <v>Completed</v>
      </c>
      <c r="U3393" t="str">
        <f t="shared" si="1044"/>
        <v>No</v>
      </c>
      <c r="V3393" t="str">
        <f t="shared" si="1045"/>
        <v>No</v>
      </c>
      <c r="X3393">
        <f t="shared" si="1046"/>
        <v>567</v>
      </c>
      <c r="Y3393">
        <f t="shared" si="1047"/>
        <v>440</v>
      </c>
      <c r="Z3393" s="18">
        <f t="shared" si="1048"/>
        <v>1892867.2841657216</v>
      </c>
      <c r="AA3393" s="18">
        <f t="shared" si="1049"/>
        <v>199432.98236095349</v>
      </c>
      <c r="AB3393" s="17">
        <f t="shared" si="1050"/>
        <v>3.8949824970828471</v>
      </c>
      <c r="AC3393" s="2" t="s">
        <v>5041</v>
      </c>
      <c r="AD3393" s="2" t="s">
        <v>29</v>
      </c>
      <c r="AE3393" t="str">
        <f t="shared" si="1051"/>
        <v>Fashion</v>
      </c>
      <c r="AF3393" t="str">
        <f t="shared" si="1052"/>
        <v>Fashion</v>
      </c>
      <c r="AG3393" t="str" cm="1">
        <f t="array" ref="AG3393">INDEX(AD:AD,ROW())</f>
        <v>Fashion</v>
      </c>
      <c r="AH3393">
        <f t="shared" si="1060"/>
        <v>15</v>
      </c>
      <c r="AI3393" t="str">
        <f t="shared" si="1053"/>
        <v>Fashion</v>
      </c>
      <c r="AK3393">
        <f t="shared" si="1054"/>
        <v>2023</v>
      </c>
      <c r="AL3393">
        <f t="shared" si="1055"/>
        <v>2</v>
      </c>
      <c r="AM3393">
        <f t="shared" si="1056"/>
        <v>11</v>
      </c>
      <c r="AN3393">
        <f t="shared" si="1057"/>
        <v>7</v>
      </c>
      <c r="AO3393" t="str">
        <f t="shared" si="1058"/>
        <v>Weekend</v>
      </c>
      <c r="AR3393" s="20">
        <f t="shared" si="1059"/>
        <v>0</v>
      </c>
    </row>
    <row r="3394" spans="1:44" x14ac:dyDescent="0.35">
      <c r="A3394" t="str">
        <f t="shared" si="1041"/>
        <v>CUST3393</v>
      </c>
      <c r="B3394" s="2" t="s">
        <v>3730</v>
      </c>
      <c r="C3394" s="4">
        <v>45398</v>
      </c>
      <c r="D3394" s="2" t="s">
        <v>110</v>
      </c>
      <c r="E3394" t="s">
        <v>5051</v>
      </c>
      <c r="F3394" s="2" t="s">
        <v>19</v>
      </c>
      <c r="G3394" s="2" t="s">
        <v>128</v>
      </c>
      <c r="H3394" s="2">
        <v>2</v>
      </c>
      <c r="I3394" s="19">
        <v>2712.62</v>
      </c>
      <c r="J3394" s="2" t="s">
        <v>50</v>
      </c>
      <c r="K3394" s="2" t="s">
        <v>103</v>
      </c>
      <c r="L3394" s="2">
        <v>4</v>
      </c>
      <c r="M3394" s="18">
        <f t="shared" si="1042"/>
        <v>5425.24</v>
      </c>
      <c r="T3394" t="str">
        <f t="shared" si="1043"/>
        <v>Lost Sale</v>
      </c>
      <c r="U3394" t="str">
        <f t="shared" si="1044"/>
        <v>No</v>
      </c>
      <c r="V3394" t="str">
        <f t="shared" si="1045"/>
        <v>Yes</v>
      </c>
      <c r="X3394">
        <f t="shared" si="1046"/>
        <v>619</v>
      </c>
      <c r="Y3394">
        <f t="shared" si="1047"/>
        <v>468</v>
      </c>
      <c r="Z3394" s="18">
        <f t="shared" si="1048"/>
        <v>2759712.3299794244</v>
      </c>
      <c r="AA3394" s="18">
        <f t="shared" si="1049"/>
        <v>330643.50635802455</v>
      </c>
      <c r="AB3394" s="17">
        <f t="shared" si="1050"/>
        <v>3.8641711229946525</v>
      </c>
      <c r="AC3394" s="2" t="s">
        <v>128</v>
      </c>
      <c r="AD3394" s="2" t="s">
        <v>19</v>
      </c>
      <c r="AE3394" t="str">
        <f t="shared" si="1051"/>
        <v>Electronics</v>
      </c>
      <c r="AF3394" t="str">
        <f t="shared" si="1052"/>
        <v>Electronics</v>
      </c>
      <c r="AG3394" t="str" cm="1">
        <f t="array" ref="AG3394">INDEX(AD:AD,ROW())</f>
        <v>Electronics</v>
      </c>
      <c r="AH3394">
        <f t="shared" si="1060"/>
        <v>48</v>
      </c>
      <c r="AI3394" t="str">
        <f t="shared" si="1053"/>
        <v>Electronics</v>
      </c>
      <c r="AK3394">
        <f t="shared" si="1054"/>
        <v>2024</v>
      </c>
      <c r="AL3394">
        <f t="shared" si="1055"/>
        <v>4</v>
      </c>
      <c r="AM3394">
        <f t="shared" si="1056"/>
        <v>16</v>
      </c>
      <c r="AN3394">
        <f t="shared" si="1057"/>
        <v>3</v>
      </c>
      <c r="AO3394" t="str">
        <f t="shared" si="1058"/>
        <v>Weekday</v>
      </c>
      <c r="AR3394" s="20">
        <f t="shared" si="1059"/>
        <v>1</v>
      </c>
    </row>
    <row r="3395" spans="1:44" x14ac:dyDescent="0.35">
      <c r="A3395" t="str">
        <f t="shared" ref="A3395:A3458" si="1061">"CUST"&amp;TEXT(ROW()-1,"0000")</f>
        <v>CUST3394</v>
      </c>
      <c r="B3395" s="2" t="s">
        <v>3731</v>
      </c>
      <c r="C3395" s="4">
        <v>45770</v>
      </c>
      <c r="D3395" s="2" t="s">
        <v>131</v>
      </c>
      <c r="E3395" t="s">
        <v>5053</v>
      </c>
      <c r="F3395" s="2" t="s">
        <v>42</v>
      </c>
      <c r="G3395" s="2" t="s">
        <v>170</v>
      </c>
      <c r="H3395" s="2">
        <v>1</v>
      </c>
      <c r="I3395" s="19">
        <v>554.80999999999995</v>
      </c>
      <c r="J3395" s="2" t="s">
        <v>5046</v>
      </c>
      <c r="K3395" s="2" t="s">
        <v>16</v>
      </c>
      <c r="L3395" s="2">
        <v>5</v>
      </c>
      <c r="M3395" s="18">
        <f t="shared" ref="M3395:M3458" si="1062">H3395*I3395</f>
        <v>554.80999999999995</v>
      </c>
      <c r="T3395" t="str">
        <f t="shared" ref="T3395:T3458" si="1063">IF(K3395="Cancelled","Lost Sale",IF(K3395="Pending","Pending","Completed"))</f>
        <v>Completed</v>
      </c>
      <c r="U3395" t="str">
        <f t="shared" ref="U3395:U3458" si="1064">IF(AND(K3395="Delivered",M3395&gt;1000),"Yes","No")</f>
        <v>No</v>
      </c>
      <c r="V3395" t="str">
        <f t="shared" ref="V3395:V3458" si="1065">IF(OR(K3395="Cancelled",K3395="Pending"),"Yes","No")</f>
        <v>No</v>
      </c>
      <c r="X3395">
        <f t="shared" ref="X3395:X3458" si="1066">COUNTIF($E$2:$E$4701,E3395)</f>
        <v>559</v>
      </c>
      <c r="Y3395">
        <f t="shared" ref="Y3395:Y3458" si="1067">COUNTIFS($E$2:$E$4701,E3395,$K$2:$K$4701,"Delivered")</f>
        <v>408</v>
      </c>
      <c r="Z3395" s="18">
        <f t="shared" ref="Z3395:Z3458" si="1068">SUMIF($F$2:$F$4701,F3395,$M$2:$M$4701)</f>
        <v>1098537.4901531704</v>
      </c>
      <c r="AA3395" s="18">
        <f t="shared" ref="AA3395:AA3458" si="1069">SUMIFS($M$2:$M$4701,$F$2:$F$4701,F3395,$K$2:$K$4701,"Pending")</f>
        <v>96724.388030634553</v>
      </c>
      <c r="AB3395" s="17">
        <f t="shared" ref="AB3395:AB3458" si="1070">AVERAGEIF($F$2:$F$4701,F3395,$L$2:$L$4701)</f>
        <v>3.9001122334455669</v>
      </c>
      <c r="AC3395" s="2" t="s">
        <v>170</v>
      </c>
      <c r="AD3395" s="2" t="s">
        <v>42</v>
      </c>
      <c r="AE3395" t="str">
        <f t="shared" ref="AE3395:AE3458" si="1071">VLOOKUP(G3395,$AC$2:$AD$4738,2,FALSE)</f>
        <v>Beauty</v>
      </c>
      <c r="AF3395" t="str">
        <f t="shared" ref="AF3395:AF3458" si="1072">_xlfn.XLOOKUP(G3395,AC:AC,AD:AD)</f>
        <v>Beauty</v>
      </c>
      <c r="AG3395" t="str" cm="1">
        <f t="array" ref="AG3395">INDEX(AD:AD,ROW())</f>
        <v>Beauty</v>
      </c>
      <c r="AH3395">
        <f t="shared" si="1060"/>
        <v>70</v>
      </c>
      <c r="AI3395" t="str">
        <f t="shared" ref="AI3395:AI3458" si="1073">INDEX(AD:AD,MATCH(G3395,AC:AC,0))</f>
        <v>Beauty</v>
      </c>
      <c r="AK3395">
        <f t="shared" ref="AK3395:AK3458" si="1074">YEAR(C3395)</f>
        <v>2025</v>
      </c>
      <c r="AL3395">
        <f t="shared" ref="AL3395:AL3458" si="1075">MONTH(C3395)</f>
        <v>4</v>
      </c>
      <c r="AM3395">
        <f t="shared" ref="AM3395:AM3458" si="1076">DAY(C3395)</f>
        <v>23</v>
      </c>
      <c r="AN3395">
        <f t="shared" ref="AN3395:AN3458" si="1077">WEEKDAY(C3395)</f>
        <v>4</v>
      </c>
      <c r="AO3395" t="str">
        <f t="shared" ref="AO3395:AO3458" si="1078">IF(WEEKDAY(C3395,2)&gt;5,"Weekend","Weekday")</f>
        <v>Weekday</v>
      </c>
      <c r="AR3395" s="20">
        <f t="shared" ref="AR3395:AR3458" si="1079">IF(OR(K3395="Cancelled",K3395="Returned"),1,0)</f>
        <v>0</v>
      </c>
    </row>
    <row r="3396" spans="1:44" x14ac:dyDescent="0.35">
      <c r="A3396" t="str">
        <f t="shared" si="1061"/>
        <v>CUST3395</v>
      </c>
      <c r="B3396" s="2" t="s">
        <v>3732</v>
      </c>
      <c r="C3396" s="4">
        <v>45484</v>
      </c>
      <c r="D3396" s="2" t="s">
        <v>123</v>
      </c>
      <c r="E3396" t="s">
        <v>5050</v>
      </c>
      <c r="F3396" s="2" t="s">
        <v>13</v>
      </c>
      <c r="G3396" s="2" t="s">
        <v>95</v>
      </c>
      <c r="H3396" s="2">
        <v>1</v>
      </c>
      <c r="I3396" s="19">
        <v>267.37</v>
      </c>
      <c r="J3396" s="2" t="s">
        <v>5046</v>
      </c>
      <c r="K3396" s="2" t="s">
        <v>16</v>
      </c>
      <c r="L3396" s="2">
        <v>4</v>
      </c>
      <c r="M3396" s="18">
        <f t="shared" si="1062"/>
        <v>267.37</v>
      </c>
      <c r="T3396" t="str">
        <f t="shared" si="1063"/>
        <v>Completed</v>
      </c>
      <c r="U3396" t="str">
        <f t="shared" si="1064"/>
        <v>No</v>
      </c>
      <c r="V3396" t="str">
        <f t="shared" si="1065"/>
        <v>No</v>
      </c>
      <c r="X3396">
        <f t="shared" si="1066"/>
        <v>589</v>
      </c>
      <c r="Y3396">
        <f t="shared" si="1067"/>
        <v>426</v>
      </c>
      <c r="Z3396" s="18">
        <f t="shared" si="1068"/>
        <v>1463424.4009529033</v>
      </c>
      <c r="AA3396" s="18">
        <f t="shared" si="1069"/>
        <v>118285.78776560788</v>
      </c>
      <c r="AB3396" s="17">
        <f t="shared" si="1070"/>
        <v>3.8140589569160999</v>
      </c>
      <c r="AC3396" s="2" t="s">
        <v>95</v>
      </c>
      <c r="AD3396" s="2" t="s">
        <v>13</v>
      </c>
      <c r="AE3396" t="str">
        <f t="shared" si="1071"/>
        <v>Home &amp; Kitchen</v>
      </c>
      <c r="AF3396" t="str">
        <f t="shared" si="1072"/>
        <v>Home &amp; Kitchen</v>
      </c>
      <c r="AG3396" t="str" cm="1">
        <f t="array" ref="AG3396">INDEX(AD:AD,ROW())</f>
        <v>Home &amp; Kitchen</v>
      </c>
      <c r="AH3396">
        <f t="shared" si="1060"/>
        <v>32</v>
      </c>
      <c r="AI3396" t="str">
        <f t="shared" si="1073"/>
        <v>Home &amp; Kitchen</v>
      </c>
      <c r="AK3396">
        <f t="shared" si="1074"/>
        <v>2024</v>
      </c>
      <c r="AL3396">
        <f t="shared" si="1075"/>
        <v>7</v>
      </c>
      <c r="AM3396">
        <f t="shared" si="1076"/>
        <v>11</v>
      </c>
      <c r="AN3396">
        <f t="shared" si="1077"/>
        <v>5</v>
      </c>
      <c r="AO3396" t="str">
        <f t="shared" si="1078"/>
        <v>Weekday</v>
      </c>
      <c r="AR3396" s="20">
        <f t="shared" si="1079"/>
        <v>0</v>
      </c>
    </row>
    <row r="3397" spans="1:44" x14ac:dyDescent="0.35">
      <c r="A3397" t="str">
        <f t="shared" si="1061"/>
        <v>CUST3396</v>
      </c>
      <c r="B3397" s="2" t="s">
        <v>3733</v>
      </c>
      <c r="C3397" s="4">
        <v>45718</v>
      </c>
      <c r="D3397" s="2" t="s">
        <v>338</v>
      </c>
      <c r="E3397" t="s">
        <v>5048</v>
      </c>
      <c r="F3397" s="2" t="s">
        <v>13</v>
      </c>
      <c r="G3397" s="2" t="s">
        <v>95</v>
      </c>
      <c r="H3397" s="2">
        <v>1</v>
      </c>
      <c r="I3397" s="19">
        <v>1530.54</v>
      </c>
      <c r="J3397" s="2" t="s">
        <v>50</v>
      </c>
      <c r="K3397" s="2" t="s">
        <v>16</v>
      </c>
      <c r="L3397" s="2">
        <v>3</v>
      </c>
      <c r="M3397" s="18">
        <f t="shared" si="1062"/>
        <v>1530.54</v>
      </c>
      <c r="T3397" t="str">
        <f t="shared" si="1063"/>
        <v>Completed</v>
      </c>
      <c r="U3397" t="str">
        <f t="shared" si="1064"/>
        <v>Yes</v>
      </c>
      <c r="V3397" t="str">
        <f t="shared" si="1065"/>
        <v>No</v>
      </c>
      <c r="X3397">
        <f t="shared" si="1066"/>
        <v>590</v>
      </c>
      <c r="Y3397">
        <f t="shared" si="1067"/>
        <v>451</v>
      </c>
      <c r="Z3397" s="18">
        <f t="shared" si="1068"/>
        <v>1463424.4009529033</v>
      </c>
      <c r="AA3397" s="18">
        <f t="shared" si="1069"/>
        <v>118285.78776560788</v>
      </c>
      <c r="AB3397" s="17">
        <f t="shared" si="1070"/>
        <v>3.8140589569160999</v>
      </c>
      <c r="AC3397" s="2" t="s">
        <v>95</v>
      </c>
      <c r="AD3397" s="2" t="s">
        <v>13</v>
      </c>
      <c r="AE3397" t="str">
        <f t="shared" si="1071"/>
        <v>Home &amp; Kitchen</v>
      </c>
      <c r="AF3397" t="str">
        <f t="shared" si="1072"/>
        <v>Home &amp; Kitchen</v>
      </c>
      <c r="AG3397" t="str" cm="1">
        <f t="array" ref="AG3397">INDEX(AD:AD,ROW())</f>
        <v>Home &amp; Kitchen</v>
      </c>
      <c r="AH3397">
        <f t="shared" si="1060"/>
        <v>32</v>
      </c>
      <c r="AI3397" t="str">
        <f t="shared" si="1073"/>
        <v>Home &amp; Kitchen</v>
      </c>
      <c r="AK3397">
        <f t="shared" si="1074"/>
        <v>2025</v>
      </c>
      <c r="AL3397">
        <f t="shared" si="1075"/>
        <v>3</v>
      </c>
      <c r="AM3397">
        <f t="shared" si="1076"/>
        <v>2</v>
      </c>
      <c r="AN3397">
        <f t="shared" si="1077"/>
        <v>1</v>
      </c>
      <c r="AO3397" t="str">
        <f t="shared" si="1078"/>
        <v>Weekend</v>
      </c>
      <c r="AR3397" s="20">
        <f t="shared" si="1079"/>
        <v>0</v>
      </c>
    </row>
    <row r="3398" spans="1:44" x14ac:dyDescent="0.35">
      <c r="A3398" t="str">
        <f t="shared" si="1061"/>
        <v>CUST3397</v>
      </c>
      <c r="B3398" s="2" t="s">
        <v>3734</v>
      </c>
      <c r="C3398" s="4">
        <v>45682</v>
      </c>
      <c r="D3398" s="2" t="s">
        <v>48</v>
      </c>
      <c r="E3398" t="s">
        <v>5054</v>
      </c>
      <c r="F3398" s="2" t="s">
        <v>13</v>
      </c>
      <c r="G3398" s="2" t="s">
        <v>37</v>
      </c>
      <c r="H3398" s="2">
        <v>2</v>
      </c>
      <c r="I3398" s="19">
        <v>1252.97</v>
      </c>
      <c r="J3398" s="2" t="s">
        <v>5047</v>
      </c>
      <c r="K3398" s="2" t="s">
        <v>16</v>
      </c>
      <c r="L3398" s="2">
        <v>4</v>
      </c>
      <c r="M3398" s="18">
        <f t="shared" si="1062"/>
        <v>2505.94</v>
      </c>
      <c r="T3398" t="str">
        <f t="shared" si="1063"/>
        <v>Completed</v>
      </c>
      <c r="U3398" t="str">
        <f t="shared" si="1064"/>
        <v>Yes</v>
      </c>
      <c r="V3398" t="str">
        <f t="shared" si="1065"/>
        <v>No</v>
      </c>
      <c r="X3398">
        <f t="shared" si="1066"/>
        <v>558</v>
      </c>
      <c r="Y3398">
        <f t="shared" si="1067"/>
        <v>430</v>
      </c>
      <c r="Z3398" s="18">
        <f t="shared" si="1068"/>
        <v>1463424.4009529033</v>
      </c>
      <c r="AA3398" s="18">
        <f t="shared" si="1069"/>
        <v>118285.78776560788</v>
      </c>
      <c r="AB3398" s="17">
        <f t="shared" si="1070"/>
        <v>3.8140589569160999</v>
      </c>
      <c r="AC3398" s="2" t="s">
        <v>37</v>
      </c>
      <c r="AD3398" s="2" t="s">
        <v>13</v>
      </c>
      <c r="AE3398" t="str">
        <f t="shared" si="1071"/>
        <v>Home &amp; Kitchen</v>
      </c>
      <c r="AF3398" t="str">
        <f t="shared" si="1072"/>
        <v>Home &amp; Kitchen</v>
      </c>
      <c r="AG3398" t="str" cm="1">
        <f t="array" ref="AG3398">INDEX(AD:AD,ROW())</f>
        <v>Home &amp; Kitchen</v>
      </c>
      <c r="AH3398">
        <f t="shared" si="1060"/>
        <v>8</v>
      </c>
      <c r="AI3398" t="str">
        <f t="shared" si="1073"/>
        <v>Home &amp; Kitchen</v>
      </c>
      <c r="AK3398">
        <f t="shared" si="1074"/>
        <v>2025</v>
      </c>
      <c r="AL3398">
        <f t="shared" si="1075"/>
        <v>1</v>
      </c>
      <c r="AM3398">
        <f t="shared" si="1076"/>
        <v>25</v>
      </c>
      <c r="AN3398">
        <f t="shared" si="1077"/>
        <v>7</v>
      </c>
      <c r="AO3398" t="str">
        <f t="shared" si="1078"/>
        <v>Weekend</v>
      </c>
      <c r="AR3398" s="20">
        <f t="shared" si="1079"/>
        <v>0</v>
      </c>
    </row>
    <row r="3399" spans="1:44" x14ac:dyDescent="0.35">
      <c r="A3399" t="str">
        <f t="shared" si="1061"/>
        <v>CUST3398</v>
      </c>
      <c r="B3399" s="2" t="s">
        <v>3735</v>
      </c>
      <c r="C3399" s="4">
        <v>45581</v>
      </c>
      <c r="D3399" s="2" t="s">
        <v>150</v>
      </c>
      <c r="E3399" t="s">
        <v>5054</v>
      </c>
      <c r="F3399" s="2" t="s">
        <v>19</v>
      </c>
      <c r="G3399" s="2" t="s">
        <v>5040</v>
      </c>
      <c r="H3399" s="2">
        <v>2</v>
      </c>
      <c r="I3399" s="19">
        <v>533.54999999999995</v>
      </c>
      <c r="J3399" s="2" t="s">
        <v>15</v>
      </c>
      <c r="K3399" s="2" t="s">
        <v>31</v>
      </c>
      <c r="L3399" s="2">
        <v>3</v>
      </c>
      <c r="M3399" s="18">
        <f t="shared" si="1062"/>
        <v>1067.0999999999999</v>
      </c>
      <c r="T3399" t="str">
        <f t="shared" si="1063"/>
        <v>Pending</v>
      </c>
      <c r="U3399" t="str">
        <f t="shared" si="1064"/>
        <v>No</v>
      </c>
      <c r="V3399" t="str">
        <f t="shared" si="1065"/>
        <v>Yes</v>
      </c>
      <c r="X3399">
        <f t="shared" si="1066"/>
        <v>558</v>
      </c>
      <c r="Y3399">
        <f t="shared" si="1067"/>
        <v>430</v>
      </c>
      <c r="Z3399" s="18">
        <f t="shared" si="1068"/>
        <v>2759712.3299794244</v>
      </c>
      <c r="AA3399" s="18">
        <f t="shared" si="1069"/>
        <v>330643.50635802455</v>
      </c>
      <c r="AB3399" s="17">
        <f t="shared" si="1070"/>
        <v>3.8641711229946525</v>
      </c>
      <c r="AC3399" s="2" t="s">
        <v>5040</v>
      </c>
      <c r="AD3399" s="2" t="s">
        <v>19</v>
      </c>
      <c r="AE3399" t="str">
        <f t="shared" si="1071"/>
        <v>Electronics</v>
      </c>
      <c r="AF3399" t="str">
        <f t="shared" si="1072"/>
        <v>Electronics</v>
      </c>
      <c r="AG3399" t="str" cm="1">
        <f t="array" ref="AG3399">INDEX(AD:AD,ROW())</f>
        <v>Electronics</v>
      </c>
      <c r="AH3399">
        <f t="shared" si="1060"/>
        <v>13</v>
      </c>
      <c r="AI3399" t="str">
        <f t="shared" si="1073"/>
        <v>Electronics</v>
      </c>
      <c r="AK3399">
        <f t="shared" si="1074"/>
        <v>2024</v>
      </c>
      <c r="AL3399">
        <f t="shared" si="1075"/>
        <v>10</v>
      </c>
      <c r="AM3399">
        <f t="shared" si="1076"/>
        <v>16</v>
      </c>
      <c r="AN3399">
        <f t="shared" si="1077"/>
        <v>4</v>
      </c>
      <c r="AO3399" t="str">
        <f t="shared" si="1078"/>
        <v>Weekday</v>
      </c>
      <c r="AR3399" s="20">
        <f t="shared" si="1079"/>
        <v>0</v>
      </c>
    </row>
    <row r="3400" spans="1:44" x14ac:dyDescent="0.35">
      <c r="A3400" t="str">
        <f t="shared" si="1061"/>
        <v>CUST3399</v>
      </c>
      <c r="B3400" s="2" t="s">
        <v>3736</v>
      </c>
      <c r="C3400" s="4">
        <v>44937</v>
      </c>
      <c r="D3400" s="2" t="s">
        <v>154</v>
      </c>
      <c r="E3400" t="s">
        <v>5054</v>
      </c>
      <c r="F3400" s="2" t="s">
        <v>13</v>
      </c>
      <c r="G3400" s="2" t="s">
        <v>5045</v>
      </c>
      <c r="H3400" s="2">
        <v>1</v>
      </c>
      <c r="I3400" s="19">
        <v>1152.68</v>
      </c>
      <c r="J3400" s="2" t="s">
        <v>15</v>
      </c>
      <c r="K3400" s="2" t="s">
        <v>31</v>
      </c>
      <c r="L3400" s="2">
        <v>5</v>
      </c>
      <c r="M3400" s="18">
        <f t="shared" si="1062"/>
        <v>1152.68</v>
      </c>
      <c r="T3400" t="str">
        <f t="shared" si="1063"/>
        <v>Pending</v>
      </c>
      <c r="U3400" t="str">
        <f t="shared" si="1064"/>
        <v>No</v>
      </c>
      <c r="V3400" t="str">
        <f t="shared" si="1065"/>
        <v>Yes</v>
      </c>
      <c r="X3400">
        <f t="shared" si="1066"/>
        <v>558</v>
      </c>
      <c r="Y3400">
        <f t="shared" si="1067"/>
        <v>430</v>
      </c>
      <c r="Z3400" s="18">
        <f t="shared" si="1068"/>
        <v>1463424.4009529033</v>
      </c>
      <c r="AA3400" s="18">
        <f t="shared" si="1069"/>
        <v>118285.78776560788</v>
      </c>
      <c r="AB3400" s="17">
        <f t="shared" si="1070"/>
        <v>3.8140589569160999</v>
      </c>
      <c r="AC3400" s="2" t="s">
        <v>5045</v>
      </c>
      <c r="AD3400" s="2" t="s">
        <v>13</v>
      </c>
      <c r="AE3400" t="str">
        <f t="shared" si="1071"/>
        <v>Home &amp; Kitchen</v>
      </c>
      <c r="AF3400" t="str">
        <f t="shared" si="1072"/>
        <v>Home &amp; Kitchen</v>
      </c>
      <c r="AG3400" t="str" cm="1">
        <f t="array" ref="AG3400">INDEX(AD:AD,ROW())</f>
        <v>Home &amp; Kitchen</v>
      </c>
      <c r="AH3400">
        <f t="shared" si="1060"/>
        <v>76</v>
      </c>
      <c r="AI3400" t="str">
        <f t="shared" si="1073"/>
        <v>Home &amp; Kitchen</v>
      </c>
      <c r="AK3400">
        <f t="shared" si="1074"/>
        <v>2023</v>
      </c>
      <c r="AL3400">
        <f t="shared" si="1075"/>
        <v>1</v>
      </c>
      <c r="AM3400">
        <f t="shared" si="1076"/>
        <v>11</v>
      </c>
      <c r="AN3400">
        <f t="shared" si="1077"/>
        <v>4</v>
      </c>
      <c r="AO3400" t="str">
        <f t="shared" si="1078"/>
        <v>Weekday</v>
      </c>
      <c r="AR3400" s="20">
        <f t="shared" si="1079"/>
        <v>0</v>
      </c>
    </row>
    <row r="3401" spans="1:44" x14ac:dyDescent="0.35">
      <c r="A3401" t="str">
        <f t="shared" si="1061"/>
        <v>CUST3400</v>
      </c>
      <c r="B3401" s="2" t="s">
        <v>3737</v>
      </c>
      <c r="C3401" s="4">
        <v>45439</v>
      </c>
      <c r="D3401" s="2" t="s">
        <v>715</v>
      </c>
      <c r="E3401" t="s">
        <v>5053</v>
      </c>
      <c r="F3401" s="2" t="s">
        <v>13</v>
      </c>
      <c r="G3401" s="2" t="s">
        <v>14</v>
      </c>
      <c r="H3401" s="2">
        <v>1</v>
      </c>
      <c r="I3401" s="19">
        <v>325.75</v>
      </c>
      <c r="J3401" s="2" t="s">
        <v>5047</v>
      </c>
      <c r="K3401" s="2" t="s">
        <v>103</v>
      </c>
      <c r="L3401" s="2">
        <v>5</v>
      </c>
      <c r="M3401" s="18">
        <f t="shared" si="1062"/>
        <v>325.75</v>
      </c>
      <c r="T3401" t="str">
        <f t="shared" si="1063"/>
        <v>Lost Sale</v>
      </c>
      <c r="U3401" t="str">
        <f t="shared" si="1064"/>
        <v>No</v>
      </c>
      <c r="V3401" t="str">
        <f t="shared" si="1065"/>
        <v>Yes</v>
      </c>
      <c r="X3401">
        <f t="shared" si="1066"/>
        <v>559</v>
      </c>
      <c r="Y3401">
        <f t="shared" si="1067"/>
        <v>408</v>
      </c>
      <c r="Z3401" s="18">
        <f t="shared" si="1068"/>
        <v>1463424.4009529033</v>
      </c>
      <c r="AA3401" s="18">
        <f t="shared" si="1069"/>
        <v>118285.78776560788</v>
      </c>
      <c r="AB3401" s="17">
        <f t="shared" si="1070"/>
        <v>3.8140589569160999</v>
      </c>
      <c r="AC3401" s="2" t="s">
        <v>14</v>
      </c>
      <c r="AD3401" s="2" t="s">
        <v>13</v>
      </c>
      <c r="AE3401" t="str">
        <f t="shared" si="1071"/>
        <v>Home &amp; Kitchen</v>
      </c>
      <c r="AF3401" t="str">
        <f t="shared" si="1072"/>
        <v>Home &amp; Kitchen</v>
      </c>
      <c r="AG3401" t="str" cm="1">
        <f t="array" ref="AG3401">INDEX(AD:AD,ROW())</f>
        <v>Home &amp; Kitchen</v>
      </c>
      <c r="AH3401">
        <f t="shared" ref="AH3401:AH3464" si="1080">MATCH(G3401,AC:AC,0)</f>
        <v>2</v>
      </c>
      <c r="AI3401" t="str">
        <f t="shared" si="1073"/>
        <v>Home &amp; Kitchen</v>
      </c>
      <c r="AK3401">
        <f t="shared" si="1074"/>
        <v>2024</v>
      </c>
      <c r="AL3401">
        <f t="shared" si="1075"/>
        <v>5</v>
      </c>
      <c r="AM3401">
        <f t="shared" si="1076"/>
        <v>27</v>
      </c>
      <c r="AN3401">
        <f t="shared" si="1077"/>
        <v>2</v>
      </c>
      <c r="AO3401" t="str">
        <f t="shared" si="1078"/>
        <v>Weekday</v>
      </c>
      <c r="AR3401" s="20">
        <f t="shared" si="1079"/>
        <v>1</v>
      </c>
    </row>
    <row r="3402" spans="1:44" x14ac:dyDescent="0.35">
      <c r="A3402" t="str">
        <f t="shared" si="1061"/>
        <v>CUST3401</v>
      </c>
      <c r="B3402" s="2" t="s">
        <v>3738</v>
      </c>
      <c r="C3402" s="4">
        <v>45666</v>
      </c>
      <c r="D3402" s="2" t="s">
        <v>832</v>
      </c>
      <c r="E3402" t="s">
        <v>5051</v>
      </c>
      <c r="F3402" s="2" t="s">
        <v>19</v>
      </c>
      <c r="G3402" s="2" t="s">
        <v>60</v>
      </c>
      <c r="H3402" s="2">
        <v>1</v>
      </c>
      <c r="I3402" s="19">
        <v>2627.11</v>
      </c>
      <c r="J3402" s="2" t="s">
        <v>5047</v>
      </c>
      <c r="K3402" s="2" t="s">
        <v>103</v>
      </c>
      <c r="L3402" s="2">
        <v>4</v>
      </c>
      <c r="M3402" s="18">
        <f t="shared" si="1062"/>
        <v>2627.11</v>
      </c>
      <c r="T3402" t="str">
        <f t="shared" si="1063"/>
        <v>Lost Sale</v>
      </c>
      <c r="U3402" t="str">
        <f t="shared" si="1064"/>
        <v>No</v>
      </c>
      <c r="V3402" t="str">
        <f t="shared" si="1065"/>
        <v>Yes</v>
      </c>
      <c r="X3402">
        <f t="shared" si="1066"/>
        <v>619</v>
      </c>
      <c r="Y3402">
        <f t="shared" si="1067"/>
        <v>468</v>
      </c>
      <c r="Z3402" s="18">
        <f t="shared" si="1068"/>
        <v>2759712.3299794244</v>
      </c>
      <c r="AA3402" s="18">
        <f t="shared" si="1069"/>
        <v>330643.50635802455</v>
      </c>
      <c r="AB3402" s="17">
        <f t="shared" si="1070"/>
        <v>3.8641711229946525</v>
      </c>
      <c r="AC3402" s="2" t="s">
        <v>60</v>
      </c>
      <c r="AD3402" s="2" t="s">
        <v>19</v>
      </c>
      <c r="AE3402" t="str">
        <f t="shared" si="1071"/>
        <v>Electronics</v>
      </c>
      <c r="AF3402" t="str">
        <f t="shared" si="1072"/>
        <v>Electronics</v>
      </c>
      <c r="AG3402" t="str" cm="1">
        <f t="array" ref="AG3402">INDEX(AD:AD,ROW())</f>
        <v>Electronics</v>
      </c>
      <c r="AH3402">
        <f t="shared" si="1080"/>
        <v>17</v>
      </c>
      <c r="AI3402" t="str">
        <f t="shared" si="1073"/>
        <v>Electronics</v>
      </c>
      <c r="AK3402">
        <f t="shared" si="1074"/>
        <v>2025</v>
      </c>
      <c r="AL3402">
        <f t="shared" si="1075"/>
        <v>1</v>
      </c>
      <c r="AM3402">
        <f t="shared" si="1076"/>
        <v>9</v>
      </c>
      <c r="AN3402">
        <f t="shared" si="1077"/>
        <v>5</v>
      </c>
      <c r="AO3402" t="str">
        <f t="shared" si="1078"/>
        <v>Weekday</v>
      </c>
      <c r="AR3402" s="20">
        <f t="shared" si="1079"/>
        <v>1</v>
      </c>
    </row>
    <row r="3403" spans="1:44" x14ac:dyDescent="0.35">
      <c r="A3403" t="str">
        <f t="shared" si="1061"/>
        <v>CUST3402</v>
      </c>
      <c r="B3403" s="2" t="s">
        <v>3739</v>
      </c>
      <c r="C3403" s="4">
        <v>45602</v>
      </c>
      <c r="D3403" s="2" t="s">
        <v>842</v>
      </c>
      <c r="E3403" t="s">
        <v>5053</v>
      </c>
      <c r="F3403" s="2" t="s">
        <v>42</v>
      </c>
      <c r="G3403" s="2" t="s">
        <v>5042</v>
      </c>
      <c r="H3403" s="2">
        <v>2</v>
      </c>
      <c r="I3403" s="19">
        <v>158.19999999999999</v>
      </c>
      <c r="J3403" s="2" t="s">
        <v>15</v>
      </c>
      <c r="K3403" s="2" t="s">
        <v>16</v>
      </c>
      <c r="L3403" s="2">
        <v>4</v>
      </c>
      <c r="M3403" s="18">
        <f t="shared" si="1062"/>
        <v>316.39999999999998</v>
      </c>
      <c r="T3403" t="str">
        <f t="shared" si="1063"/>
        <v>Completed</v>
      </c>
      <c r="U3403" t="str">
        <f t="shared" si="1064"/>
        <v>No</v>
      </c>
      <c r="V3403" t="str">
        <f t="shared" si="1065"/>
        <v>No</v>
      </c>
      <c r="X3403">
        <f t="shared" si="1066"/>
        <v>559</v>
      </c>
      <c r="Y3403">
        <f t="shared" si="1067"/>
        <v>408</v>
      </c>
      <c r="Z3403" s="18">
        <f t="shared" si="1068"/>
        <v>1098537.4901531704</v>
      </c>
      <c r="AA3403" s="18">
        <f t="shared" si="1069"/>
        <v>96724.388030634553</v>
      </c>
      <c r="AB3403" s="17">
        <f t="shared" si="1070"/>
        <v>3.9001122334455669</v>
      </c>
      <c r="AC3403" s="2" t="s">
        <v>5042</v>
      </c>
      <c r="AD3403" s="2" t="s">
        <v>42</v>
      </c>
      <c r="AE3403" t="str">
        <f t="shared" si="1071"/>
        <v>Beauty</v>
      </c>
      <c r="AF3403" t="str">
        <f t="shared" si="1072"/>
        <v>Beauty</v>
      </c>
      <c r="AG3403" t="str" cm="1">
        <f t="array" ref="AG3403">INDEX(AD:AD,ROW())</f>
        <v>Beauty</v>
      </c>
      <c r="AH3403">
        <f t="shared" si="1080"/>
        <v>18</v>
      </c>
      <c r="AI3403" t="str">
        <f t="shared" si="1073"/>
        <v>Beauty</v>
      </c>
      <c r="AK3403">
        <f t="shared" si="1074"/>
        <v>2024</v>
      </c>
      <c r="AL3403">
        <f t="shared" si="1075"/>
        <v>11</v>
      </c>
      <c r="AM3403">
        <f t="shared" si="1076"/>
        <v>6</v>
      </c>
      <c r="AN3403">
        <f t="shared" si="1077"/>
        <v>4</v>
      </c>
      <c r="AO3403" t="str">
        <f t="shared" si="1078"/>
        <v>Weekday</v>
      </c>
      <c r="AR3403" s="20">
        <f t="shared" si="1079"/>
        <v>0</v>
      </c>
    </row>
    <row r="3404" spans="1:44" x14ac:dyDescent="0.35">
      <c r="A3404" t="str">
        <f t="shared" si="1061"/>
        <v>CUST3403</v>
      </c>
      <c r="B3404" s="2" t="s">
        <v>3740</v>
      </c>
      <c r="C3404" s="4">
        <v>45399</v>
      </c>
      <c r="D3404" s="2" t="s">
        <v>539</v>
      </c>
      <c r="E3404" t="s">
        <v>5050</v>
      </c>
      <c r="F3404" s="2" t="s">
        <v>19</v>
      </c>
      <c r="G3404" s="2" t="s">
        <v>49</v>
      </c>
      <c r="H3404" s="2">
        <v>2</v>
      </c>
      <c r="I3404" s="19">
        <v>2762.43</v>
      </c>
      <c r="J3404" s="2" t="s">
        <v>5046</v>
      </c>
      <c r="K3404" s="2" t="s">
        <v>16</v>
      </c>
      <c r="L3404" s="2">
        <v>3</v>
      </c>
      <c r="M3404" s="18">
        <f t="shared" si="1062"/>
        <v>5524.86</v>
      </c>
      <c r="T3404" t="str">
        <f t="shared" si="1063"/>
        <v>Completed</v>
      </c>
      <c r="U3404" t="str">
        <f t="shared" si="1064"/>
        <v>Yes</v>
      </c>
      <c r="V3404" t="str">
        <f t="shared" si="1065"/>
        <v>No</v>
      </c>
      <c r="X3404">
        <f t="shared" si="1066"/>
        <v>589</v>
      </c>
      <c r="Y3404">
        <f t="shared" si="1067"/>
        <v>426</v>
      </c>
      <c r="Z3404" s="18">
        <f t="shared" si="1068"/>
        <v>2759712.3299794244</v>
      </c>
      <c r="AA3404" s="18">
        <f t="shared" si="1069"/>
        <v>330643.50635802455</v>
      </c>
      <c r="AB3404" s="17">
        <f t="shared" si="1070"/>
        <v>3.8641711229946525</v>
      </c>
      <c r="AC3404" s="2" t="s">
        <v>49</v>
      </c>
      <c r="AD3404" s="2" t="s">
        <v>19</v>
      </c>
      <c r="AE3404" t="str">
        <f t="shared" si="1071"/>
        <v>Electronics</v>
      </c>
      <c r="AF3404" t="str">
        <f t="shared" si="1072"/>
        <v>Electronics</v>
      </c>
      <c r="AG3404" t="str" cm="1">
        <f t="array" ref="AG3404">INDEX(AD:AD,ROW())</f>
        <v>Electronics</v>
      </c>
      <c r="AH3404">
        <f t="shared" si="1080"/>
        <v>12</v>
      </c>
      <c r="AI3404" t="str">
        <f t="shared" si="1073"/>
        <v>Electronics</v>
      </c>
      <c r="AK3404">
        <f t="shared" si="1074"/>
        <v>2024</v>
      </c>
      <c r="AL3404">
        <f t="shared" si="1075"/>
        <v>4</v>
      </c>
      <c r="AM3404">
        <f t="shared" si="1076"/>
        <v>17</v>
      </c>
      <c r="AN3404">
        <f t="shared" si="1077"/>
        <v>4</v>
      </c>
      <c r="AO3404" t="str">
        <f t="shared" si="1078"/>
        <v>Weekday</v>
      </c>
      <c r="AR3404" s="20">
        <f t="shared" si="1079"/>
        <v>0</v>
      </c>
    </row>
    <row r="3405" spans="1:44" x14ac:dyDescent="0.35">
      <c r="A3405" t="str">
        <f t="shared" si="1061"/>
        <v>CUST3404</v>
      </c>
      <c r="B3405" s="2" t="s">
        <v>3741</v>
      </c>
      <c r="C3405" s="4">
        <v>45389</v>
      </c>
      <c r="D3405" s="2" t="s">
        <v>396</v>
      </c>
      <c r="E3405" t="s">
        <v>5050</v>
      </c>
      <c r="F3405" s="2" t="s">
        <v>19</v>
      </c>
      <c r="G3405" s="2" t="s">
        <v>128</v>
      </c>
      <c r="H3405" s="2">
        <v>3</v>
      </c>
      <c r="I3405" s="19">
        <v>2015.47</v>
      </c>
      <c r="J3405" s="2" t="s">
        <v>50</v>
      </c>
      <c r="K3405" s="2" t="s">
        <v>16</v>
      </c>
      <c r="L3405" s="2">
        <v>1</v>
      </c>
      <c r="M3405" s="18">
        <f t="shared" si="1062"/>
        <v>6046.41</v>
      </c>
      <c r="T3405" t="str">
        <f t="shared" si="1063"/>
        <v>Completed</v>
      </c>
      <c r="U3405" t="str">
        <f t="shared" si="1064"/>
        <v>Yes</v>
      </c>
      <c r="V3405" t="str">
        <f t="shared" si="1065"/>
        <v>No</v>
      </c>
      <c r="X3405">
        <f t="shared" si="1066"/>
        <v>589</v>
      </c>
      <c r="Y3405">
        <f t="shared" si="1067"/>
        <v>426</v>
      </c>
      <c r="Z3405" s="18">
        <f t="shared" si="1068"/>
        <v>2759712.3299794244</v>
      </c>
      <c r="AA3405" s="18">
        <f t="shared" si="1069"/>
        <v>330643.50635802455</v>
      </c>
      <c r="AB3405" s="17">
        <f t="shared" si="1070"/>
        <v>3.8641711229946525</v>
      </c>
      <c r="AC3405" s="2" t="s">
        <v>128</v>
      </c>
      <c r="AD3405" s="2" t="s">
        <v>19</v>
      </c>
      <c r="AE3405" t="str">
        <f t="shared" si="1071"/>
        <v>Electronics</v>
      </c>
      <c r="AF3405" t="str">
        <f t="shared" si="1072"/>
        <v>Electronics</v>
      </c>
      <c r="AG3405" t="str" cm="1">
        <f t="array" ref="AG3405">INDEX(AD:AD,ROW())</f>
        <v>Electronics</v>
      </c>
      <c r="AH3405">
        <f t="shared" si="1080"/>
        <v>48</v>
      </c>
      <c r="AI3405" t="str">
        <f t="shared" si="1073"/>
        <v>Electronics</v>
      </c>
      <c r="AK3405">
        <f t="shared" si="1074"/>
        <v>2024</v>
      </c>
      <c r="AL3405">
        <f t="shared" si="1075"/>
        <v>4</v>
      </c>
      <c r="AM3405">
        <f t="shared" si="1076"/>
        <v>7</v>
      </c>
      <c r="AN3405">
        <f t="shared" si="1077"/>
        <v>1</v>
      </c>
      <c r="AO3405" t="str">
        <f t="shared" si="1078"/>
        <v>Weekend</v>
      </c>
      <c r="AR3405" s="20">
        <f t="shared" si="1079"/>
        <v>0</v>
      </c>
    </row>
    <row r="3406" spans="1:44" x14ac:dyDescent="0.35">
      <c r="A3406" t="str">
        <f t="shared" si="1061"/>
        <v>CUST3405</v>
      </c>
      <c r="B3406" s="2" t="s">
        <v>3742</v>
      </c>
      <c r="C3406" s="4">
        <v>45030</v>
      </c>
      <c r="D3406" s="2" t="s">
        <v>872</v>
      </c>
      <c r="E3406" t="s">
        <v>5053</v>
      </c>
      <c r="F3406" s="2" t="s">
        <v>13</v>
      </c>
      <c r="G3406" s="2" t="s">
        <v>37</v>
      </c>
      <c r="H3406" s="2">
        <v>2</v>
      </c>
      <c r="I3406" s="19">
        <v>1904.69</v>
      </c>
      <c r="J3406" s="2" t="s">
        <v>5047</v>
      </c>
      <c r="K3406" s="2" t="s">
        <v>16</v>
      </c>
      <c r="L3406" s="31"/>
      <c r="M3406" s="18">
        <f t="shared" si="1062"/>
        <v>3809.38</v>
      </c>
      <c r="T3406" t="str">
        <f t="shared" si="1063"/>
        <v>Completed</v>
      </c>
      <c r="U3406" t="str">
        <f t="shared" si="1064"/>
        <v>Yes</v>
      </c>
      <c r="V3406" t="str">
        <f t="shared" si="1065"/>
        <v>No</v>
      </c>
      <c r="X3406">
        <f t="shared" si="1066"/>
        <v>559</v>
      </c>
      <c r="Y3406">
        <f t="shared" si="1067"/>
        <v>408</v>
      </c>
      <c r="Z3406" s="18">
        <f t="shared" si="1068"/>
        <v>1463424.4009529033</v>
      </c>
      <c r="AA3406" s="18">
        <f t="shared" si="1069"/>
        <v>118285.78776560788</v>
      </c>
      <c r="AB3406" s="17">
        <f t="shared" si="1070"/>
        <v>3.8140589569160999</v>
      </c>
      <c r="AC3406" s="2" t="s">
        <v>37</v>
      </c>
      <c r="AD3406" s="2" t="s">
        <v>13</v>
      </c>
      <c r="AE3406" t="str">
        <f t="shared" si="1071"/>
        <v>Home &amp; Kitchen</v>
      </c>
      <c r="AF3406" t="str">
        <f t="shared" si="1072"/>
        <v>Home &amp; Kitchen</v>
      </c>
      <c r="AG3406" t="str" cm="1">
        <f t="array" ref="AG3406">INDEX(AD:AD,ROW())</f>
        <v>Home &amp; Kitchen</v>
      </c>
      <c r="AH3406">
        <f t="shared" si="1080"/>
        <v>8</v>
      </c>
      <c r="AI3406" t="str">
        <f t="shared" si="1073"/>
        <v>Home &amp; Kitchen</v>
      </c>
      <c r="AK3406">
        <f t="shared" si="1074"/>
        <v>2023</v>
      </c>
      <c r="AL3406">
        <f t="shared" si="1075"/>
        <v>4</v>
      </c>
      <c r="AM3406">
        <f t="shared" si="1076"/>
        <v>14</v>
      </c>
      <c r="AN3406">
        <f t="shared" si="1077"/>
        <v>6</v>
      </c>
      <c r="AO3406" t="str">
        <f t="shared" si="1078"/>
        <v>Weekday</v>
      </c>
      <c r="AR3406" s="20">
        <f t="shared" si="1079"/>
        <v>0</v>
      </c>
    </row>
    <row r="3407" spans="1:44" x14ac:dyDescent="0.35">
      <c r="A3407" t="str">
        <f t="shared" si="1061"/>
        <v>CUST3406</v>
      </c>
      <c r="B3407" s="2" t="s">
        <v>3743</v>
      </c>
      <c r="C3407" s="4">
        <v>45273</v>
      </c>
      <c r="D3407" s="2" t="s">
        <v>763</v>
      </c>
      <c r="E3407" t="s">
        <v>5053</v>
      </c>
      <c r="F3407" s="2" t="s">
        <v>19</v>
      </c>
      <c r="G3407" s="2" t="s">
        <v>60</v>
      </c>
      <c r="H3407" s="2">
        <v>1</v>
      </c>
      <c r="I3407" s="19">
        <v>3302.5</v>
      </c>
      <c r="J3407" s="2" t="s">
        <v>50</v>
      </c>
      <c r="K3407" s="2" t="s">
        <v>16</v>
      </c>
      <c r="L3407" s="2">
        <v>5</v>
      </c>
      <c r="M3407" s="18">
        <f t="shared" si="1062"/>
        <v>3302.5</v>
      </c>
      <c r="T3407" t="str">
        <f t="shared" si="1063"/>
        <v>Completed</v>
      </c>
      <c r="U3407" t="str">
        <f t="shared" si="1064"/>
        <v>Yes</v>
      </c>
      <c r="V3407" t="str">
        <f t="shared" si="1065"/>
        <v>No</v>
      </c>
      <c r="X3407">
        <f t="shared" si="1066"/>
        <v>559</v>
      </c>
      <c r="Y3407">
        <f t="shared" si="1067"/>
        <v>408</v>
      </c>
      <c r="Z3407" s="18">
        <f t="shared" si="1068"/>
        <v>2759712.3299794244</v>
      </c>
      <c r="AA3407" s="18">
        <f t="shared" si="1069"/>
        <v>330643.50635802455</v>
      </c>
      <c r="AB3407" s="17">
        <f t="shared" si="1070"/>
        <v>3.8641711229946525</v>
      </c>
      <c r="AC3407" s="2" t="s">
        <v>60</v>
      </c>
      <c r="AD3407" s="2" t="s">
        <v>19</v>
      </c>
      <c r="AE3407" t="str">
        <f t="shared" si="1071"/>
        <v>Electronics</v>
      </c>
      <c r="AF3407" t="str">
        <f t="shared" si="1072"/>
        <v>Electronics</v>
      </c>
      <c r="AG3407" t="str" cm="1">
        <f t="array" ref="AG3407">INDEX(AD:AD,ROW())</f>
        <v>Electronics</v>
      </c>
      <c r="AH3407">
        <f t="shared" si="1080"/>
        <v>17</v>
      </c>
      <c r="AI3407" t="str">
        <f t="shared" si="1073"/>
        <v>Electronics</v>
      </c>
      <c r="AK3407">
        <f t="shared" si="1074"/>
        <v>2023</v>
      </c>
      <c r="AL3407">
        <f t="shared" si="1075"/>
        <v>12</v>
      </c>
      <c r="AM3407">
        <f t="shared" si="1076"/>
        <v>13</v>
      </c>
      <c r="AN3407">
        <f t="shared" si="1077"/>
        <v>4</v>
      </c>
      <c r="AO3407" t="str">
        <f t="shared" si="1078"/>
        <v>Weekday</v>
      </c>
      <c r="AR3407" s="20">
        <f t="shared" si="1079"/>
        <v>0</v>
      </c>
    </row>
    <row r="3408" spans="1:44" x14ac:dyDescent="0.35">
      <c r="A3408" t="str">
        <f t="shared" si="1061"/>
        <v>CUST3407</v>
      </c>
      <c r="B3408" s="2" t="s">
        <v>3744</v>
      </c>
      <c r="C3408" s="4">
        <v>45484</v>
      </c>
      <c r="D3408" s="2" t="s">
        <v>1048</v>
      </c>
      <c r="E3408" t="s">
        <v>5051</v>
      </c>
      <c r="F3408" s="2" t="s">
        <v>23</v>
      </c>
      <c r="G3408" s="2" t="s">
        <v>46</v>
      </c>
      <c r="H3408" s="2">
        <v>1</v>
      </c>
      <c r="I3408" s="19">
        <v>240.92</v>
      </c>
      <c r="J3408" s="2" t="s">
        <v>5046</v>
      </c>
      <c r="K3408" s="2" t="s">
        <v>103</v>
      </c>
      <c r="L3408" s="31"/>
      <c r="M3408" s="18">
        <f t="shared" si="1062"/>
        <v>240.92</v>
      </c>
      <c r="T3408" t="str">
        <f t="shared" si="1063"/>
        <v>Lost Sale</v>
      </c>
      <c r="U3408" t="str">
        <f t="shared" si="1064"/>
        <v>No</v>
      </c>
      <c r="V3408" t="str">
        <f t="shared" si="1065"/>
        <v>Yes</v>
      </c>
      <c r="X3408">
        <f t="shared" si="1066"/>
        <v>619</v>
      </c>
      <c r="Y3408">
        <f t="shared" si="1067"/>
        <v>468</v>
      </c>
      <c r="Z3408" s="18">
        <f t="shared" si="1068"/>
        <v>594714.6477588166</v>
      </c>
      <c r="AA3408" s="18">
        <f t="shared" si="1069"/>
        <v>60882.938065984097</v>
      </c>
      <c r="AB3408" s="17">
        <f t="shared" si="1070"/>
        <v>3.804733727810651</v>
      </c>
      <c r="AC3408" s="2" t="s">
        <v>46</v>
      </c>
      <c r="AD3408" s="2" t="s">
        <v>23</v>
      </c>
      <c r="AE3408" t="str">
        <f t="shared" si="1071"/>
        <v>Books</v>
      </c>
      <c r="AF3408" t="str">
        <f t="shared" si="1072"/>
        <v>Books</v>
      </c>
      <c r="AG3408" t="str" cm="1">
        <f t="array" ref="AG3408">INDEX(AD:AD,ROW())</f>
        <v>Books</v>
      </c>
      <c r="AH3408">
        <f t="shared" si="1080"/>
        <v>11</v>
      </c>
      <c r="AI3408" t="str">
        <f t="shared" si="1073"/>
        <v>Books</v>
      </c>
      <c r="AK3408">
        <f t="shared" si="1074"/>
        <v>2024</v>
      </c>
      <c r="AL3408">
        <f t="shared" si="1075"/>
        <v>7</v>
      </c>
      <c r="AM3408">
        <f t="shared" si="1076"/>
        <v>11</v>
      </c>
      <c r="AN3408">
        <f t="shared" si="1077"/>
        <v>5</v>
      </c>
      <c r="AO3408" t="str">
        <f t="shared" si="1078"/>
        <v>Weekday</v>
      </c>
      <c r="AR3408" s="20">
        <f t="shared" si="1079"/>
        <v>1</v>
      </c>
    </row>
    <row r="3409" spans="1:44" x14ac:dyDescent="0.35">
      <c r="A3409" t="str">
        <f t="shared" si="1061"/>
        <v>CUST3408</v>
      </c>
      <c r="B3409" s="2" t="s">
        <v>3745</v>
      </c>
      <c r="C3409" s="4">
        <v>45259</v>
      </c>
      <c r="D3409" s="2" t="s">
        <v>219</v>
      </c>
      <c r="E3409" t="s">
        <v>5053</v>
      </c>
      <c r="F3409" s="2" t="s">
        <v>19</v>
      </c>
      <c r="G3409" s="2" t="s">
        <v>5040</v>
      </c>
      <c r="H3409" s="2">
        <v>1</v>
      </c>
      <c r="I3409" s="19">
        <v>3497.23</v>
      </c>
      <c r="J3409" s="2" t="s">
        <v>15</v>
      </c>
      <c r="K3409" s="2" t="s">
        <v>16</v>
      </c>
      <c r="L3409" s="2">
        <v>5</v>
      </c>
      <c r="M3409" s="18">
        <f t="shared" si="1062"/>
        <v>3497.23</v>
      </c>
      <c r="T3409" t="str">
        <f t="shared" si="1063"/>
        <v>Completed</v>
      </c>
      <c r="U3409" t="str">
        <f t="shared" si="1064"/>
        <v>Yes</v>
      </c>
      <c r="V3409" t="str">
        <f t="shared" si="1065"/>
        <v>No</v>
      </c>
      <c r="X3409">
        <f t="shared" si="1066"/>
        <v>559</v>
      </c>
      <c r="Y3409">
        <f t="shared" si="1067"/>
        <v>408</v>
      </c>
      <c r="Z3409" s="18">
        <f t="shared" si="1068"/>
        <v>2759712.3299794244</v>
      </c>
      <c r="AA3409" s="18">
        <f t="shared" si="1069"/>
        <v>330643.50635802455</v>
      </c>
      <c r="AB3409" s="17">
        <f t="shared" si="1070"/>
        <v>3.8641711229946525</v>
      </c>
      <c r="AC3409" s="2" t="s">
        <v>5040</v>
      </c>
      <c r="AD3409" s="2" t="s">
        <v>19</v>
      </c>
      <c r="AE3409" t="str">
        <f t="shared" si="1071"/>
        <v>Electronics</v>
      </c>
      <c r="AF3409" t="str">
        <f t="shared" si="1072"/>
        <v>Electronics</v>
      </c>
      <c r="AG3409" t="str" cm="1">
        <f t="array" ref="AG3409">INDEX(AD:AD,ROW())</f>
        <v>Electronics</v>
      </c>
      <c r="AH3409">
        <f t="shared" si="1080"/>
        <v>13</v>
      </c>
      <c r="AI3409" t="str">
        <f t="shared" si="1073"/>
        <v>Electronics</v>
      </c>
      <c r="AK3409">
        <f t="shared" si="1074"/>
        <v>2023</v>
      </c>
      <c r="AL3409">
        <f t="shared" si="1075"/>
        <v>11</v>
      </c>
      <c r="AM3409">
        <f t="shared" si="1076"/>
        <v>29</v>
      </c>
      <c r="AN3409">
        <f t="shared" si="1077"/>
        <v>4</v>
      </c>
      <c r="AO3409" t="str">
        <f t="shared" si="1078"/>
        <v>Weekday</v>
      </c>
      <c r="AR3409" s="20">
        <f t="shared" si="1079"/>
        <v>0</v>
      </c>
    </row>
    <row r="3410" spans="1:44" x14ac:dyDescent="0.35">
      <c r="A3410" t="str">
        <f t="shared" si="1061"/>
        <v>CUST3409</v>
      </c>
      <c r="B3410" s="2" t="s">
        <v>3746</v>
      </c>
      <c r="C3410" s="4">
        <v>45234</v>
      </c>
      <c r="D3410" s="2" t="s">
        <v>41</v>
      </c>
      <c r="E3410" t="s">
        <v>5053</v>
      </c>
      <c r="F3410" s="2" t="s">
        <v>29</v>
      </c>
      <c r="G3410" s="2" t="s">
        <v>138</v>
      </c>
      <c r="H3410" s="2">
        <v>1</v>
      </c>
      <c r="I3410" s="19">
        <v>903.01</v>
      </c>
      <c r="J3410" s="2" t="s">
        <v>5046</v>
      </c>
      <c r="K3410" s="2" t="s">
        <v>16</v>
      </c>
      <c r="L3410" s="2">
        <v>4</v>
      </c>
      <c r="M3410" s="18">
        <f t="shared" si="1062"/>
        <v>903.01</v>
      </c>
      <c r="T3410" t="str">
        <f t="shared" si="1063"/>
        <v>Completed</v>
      </c>
      <c r="U3410" t="str">
        <f t="shared" si="1064"/>
        <v>No</v>
      </c>
      <c r="V3410" t="str">
        <f t="shared" si="1065"/>
        <v>No</v>
      </c>
      <c r="X3410">
        <f t="shared" si="1066"/>
        <v>559</v>
      </c>
      <c r="Y3410">
        <f t="shared" si="1067"/>
        <v>408</v>
      </c>
      <c r="Z3410" s="18">
        <f t="shared" si="1068"/>
        <v>1892867.2841657216</v>
      </c>
      <c r="AA3410" s="18">
        <f t="shared" si="1069"/>
        <v>199432.98236095349</v>
      </c>
      <c r="AB3410" s="17">
        <f t="shared" si="1070"/>
        <v>3.8949824970828471</v>
      </c>
      <c r="AC3410" s="2" t="s">
        <v>138</v>
      </c>
      <c r="AD3410" s="2" t="s">
        <v>29</v>
      </c>
      <c r="AE3410" t="str">
        <f t="shared" si="1071"/>
        <v>Fashion</v>
      </c>
      <c r="AF3410" t="str">
        <f t="shared" si="1072"/>
        <v>Fashion</v>
      </c>
      <c r="AG3410" t="str" cm="1">
        <f t="array" ref="AG3410">INDEX(AD:AD,ROW())</f>
        <v>Fashion</v>
      </c>
      <c r="AH3410">
        <f t="shared" si="1080"/>
        <v>53</v>
      </c>
      <c r="AI3410" t="str">
        <f t="shared" si="1073"/>
        <v>Fashion</v>
      </c>
      <c r="AK3410">
        <f t="shared" si="1074"/>
        <v>2023</v>
      </c>
      <c r="AL3410">
        <f t="shared" si="1075"/>
        <v>11</v>
      </c>
      <c r="AM3410">
        <f t="shared" si="1076"/>
        <v>4</v>
      </c>
      <c r="AN3410">
        <f t="shared" si="1077"/>
        <v>7</v>
      </c>
      <c r="AO3410" t="str">
        <f t="shared" si="1078"/>
        <v>Weekend</v>
      </c>
      <c r="AR3410" s="20">
        <f t="shared" si="1079"/>
        <v>0</v>
      </c>
    </row>
    <row r="3411" spans="1:44" x14ac:dyDescent="0.35">
      <c r="A3411" t="str">
        <f t="shared" si="1061"/>
        <v>CUST3410</v>
      </c>
      <c r="B3411" s="2" t="s">
        <v>3747</v>
      </c>
      <c r="C3411" s="4">
        <v>45407</v>
      </c>
      <c r="D3411" s="2" t="s">
        <v>269</v>
      </c>
      <c r="E3411" t="s">
        <v>5055</v>
      </c>
      <c r="F3411" s="2" t="s">
        <v>29</v>
      </c>
      <c r="G3411" s="2" t="s">
        <v>121</v>
      </c>
      <c r="H3411" s="2">
        <v>2</v>
      </c>
      <c r="I3411" s="19">
        <v>2177.1799999999998</v>
      </c>
      <c r="J3411" s="2" t="s">
        <v>15</v>
      </c>
      <c r="K3411" s="2" t="s">
        <v>76</v>
      </c>
      <c r="L3411" s="31"/>
      <c r="M3411" s="18">
        <f t="shared" si="1062"/>
        <v>4354.3599999999997</v>
      </c>
      <c r="T3411" t="str">
        <f t="shared" si="1063"/>
        <v>Completed</v>
      </c>
      <c r="U3411" t="str">
        <f t="shared" si="1064"/>
        <v>No</v>
      </c>
      <c r="V3411" t="str">
        <f t="shared" si="1065"/>
        <v>No</v>
      </c>
      <c r="X3411">
        <f t="shared" si="1066"/>
        <v>567</v>
      </c>
      <c r="Y3411">
        <f t="shared" si="1067"/>
        <v>440</v>
      </c>
      <c r="Z3411" s="18">
        <f t="shared" si="1068"/>
        <v>1892867.2841657216</v>
      </c>
      <c r="AA3411" s="18">
        <f t="shared" si="1069"/>
        <v>199432.98236095349</v>
      </c>
      <c r="AB3411" s="17">
        <f t="shared" si="1070"/>
        <v>3.8949824970828471</v>
      </c>
      <c r="AC3411" s="2" t="s">
        <v>121</v>
      </c>
      <c r="AD3411" s="2" t="s">
        <v>29</v>
      </c>
      <c r="AE3411" t="str">
        <f t="shared" si="1071"/>
        <v>Fashion</v>
      </c>
      <c r="AF3411" t="str">
        <f t="shared" si="1072"/>
        <v>Fashion</v>
      </c>
      <c r="AG3411" t="str" cm="1">
        <f t="array" ref="AG3411">INDEX(AD:AD,ROW())</f>
        <v>Fashion</v>
      </c>
      <c r="AH3411">
        <f t="shared" si="1080"/>
        <v>45</v>
      </c>
      <c r="AI3411" t="str">
        <f t="shared" si="1073"/>
        <v>Fashion</v>
      </c>
      <c r="AK3411">
        <f t="shared" si="1074"/>
        <v>2024</v>
      </c>
      <c r="AL3411">
        <f t="shared" si="1075"/>
        <v>4</v>
      </c>
      <c r="AM3411">
        <f t="shared" si="1076"/>
        <v>25</v>
      </c>
      <c r="AN3411">
        <f t="shared" si="1077"/>
        <v>5</v>
      </c>
      <c r="AO3411" t="str">
        <f t="shared" si="1078"/>
        <v>Weekday</v>
      </c>
      <c r="AR3411" s="20">
        <f t="shared" si="1079"/>
        <v>1</v>
      </c>
    </row>
    <row r="3412" spans="1:44" x14ac:dyDescent="0.35">
      <c r="A3412" t="str">
        <f t="shared" si="1061"/>
        <v>CUST3411</v>
      </c>
      <c r="B3412" s="2" t="s">
        <v>3748</v>
      </c>
      <c r="C3412" s="4">
        <v>45712</v>
      </c>
      <c r="D3412" s="2" t="s">
        <v>539</v>
      </c>
      <c r="E3412" t="s">
        <v>5051</v>
      </c>
      <c r="F3412" s="2" t="s">
        <v>13</v>
      </c>
      <c r="G3412" s="2" t="s">
        <v>5045</v>
      </c>
      <c r="H3412" s="2">
        <v>1</v>
      </c>
      <c r="I3412" s="19">
        <v>1593.15</v>
      </c>
      <c r="J3412" s="2" t="s">
        <v>20</v>
      </c>
      <c r="K3412" s="2" t="s">
        <v>16</v>
      </c>
      <c r="L3412" s="2">
        <v>5</v>
      </c>
      <c r="M3412" s="18">
        <f t="shared" si="1062"/>
        <v>1593.15</v>
      </c>
      <c r="T3412" t="str">
        <f t="shared" si="1063"/>
        <v>Completed</v>
      </c>
      <c r="U3412" t="str">
        <f t="shared" si="1064"/>
        <v>Yes</v>
      </c>
      <c r="V3412" t="str">
        <f t="shared" si="1065"/>
        <v>No</v>
      </c>
      <c r="X3412">
        <f t="shared" si="1066"/>
        <v>619</v>
      </c>
      <c r="Y3412">
        <f t="shared" si="1067"/>
        <v>468</v>
      </c>
      <c r="Z3412" s="18">
        <f t="shared" si="1068"/>
        <v>1463424.4009529033</v>
      </c>
      <c r="AA3412" s="18">
        <f t="shared" si="1069"/>
        <v>118285.78776560788</v>
      </c>
      <c r="AB3412" s="17">
        <f t="shared" si="1070"/>
        <v>3.8140589569160999</v>
      </c>
      <c r="AC3412" s="2" t="s">
        <v>5045</v>
      </c>
      <c r="AD3412" s="2" t="s">
        <v>13</v>
      </c>
      <c r="AE3412" t="str">
        <f t="shared" si="1071"/>
        <v>Home &amp; Kitchen</v>
      </c>
      <c r="AF3412" t="str">
        <f t="shared" si="1072"/>
        <v>Home &amp; Kitchen</v>
      </c>
      <c r="AG3412" t="str" cm="1">
        <f t="array" ref="AG3412">INDEX(AD:AD,ROW())</f>
        <v>Home &amp; Kitchen</v>
      </c>
      <c r="AH3412">
        <f t="shared" si="1080"/>
        <v>76</v>
      </c>
      <c r="AI3412" t="str">
        <f t="shared" si="1073"/>
        <v>Home &amp; Kitchen</v>
      </c>
      <c r="AK3412">
        <f t="shared" si="1074"/>
        <v>2025</v>
      </c>
      <c r="AL3412">
        <f t="shared" si="1075"/>
        <v>2</v>
      </c>
      <c r="AM3412">
        <f t="shared" si="1076"/>
        <v>24</v>
      </c>
      <c r="AN3412">
        <f t="shared" si="1077"/>
        <v>2</v>
      </c>
      <c r="AO3412" t="str">
        <f t="shared" si="1078"/>
        <v>Weekday</v>
      </c>
      <c r="AR3412" s="20">
        <f t="shared" si="1079"/>
        <v>0</v>
      </c>
    </row>
    <row r="3413" spans="1:44" x14ac:dyDescent="0.35">
      <c r="A3413" t="str">
        <f t="shared" si="1061"/>
        <v>CUST3412</v>
      </c>
      <c r="B3413" s="2" t="s">
        <v>3749</v>
      </c>
      <c r="C3413" s="4">
        <v>45461</v>
      </c>
      <c r="D3413" s="2" t="s">
        <v>387</v>
      </c>
      <c r="E3413" t="s">
        <v>5054</v>
      </c>
      <c r="F3413" s="2" t="s">
        <v>13</v>
      </c>
      <c r="G3413" s="2" t="s">
        <v>95</v>
      </c>
      <c r="H3413" s="2">
        <v>3</v>
      </c>
      <c r="I3413" s="19">
        <v>1301.6099999999999</v>
      </c>
      <c r="J3413" s="2" t="s">
        <v>5047</v>
      </c>
      <c r="K3413" s="2" t="s">
        <v>76</v>
      </c>
      <c r="L3413" s="2">
        <v>4</v>
      </c>
      <c r="M3413" s="18">
        <f t="shared" si="1062"/>
        <v>3904.83</v>
      </c>
      <c r="T3413" t="str">
        <f t="shared" si="1063"/>
        <v>Completed</v>
      </c>
      <c r="U3413" t="str">
        <f t="shared" si="1064"/>
        <v>No</v>
      </c>
      <c r="V3413" t="str">
        <f t="shared" si="1065"/>
        <v>No</v>
      </c>
      <c r="X3413">
        <f t="shared" si="1066"/>
        <v>558</v>
      </c>
      <c r="Y3413">
        <f t="shared" si="1067"/>
        <v>430</v>
      </c>
      <c r="Z3413" s="18">
        <f t="shared" si="1068"/>
        <v>1463424.4009529033</v>
      </c>
      <c r="AA3413" s="18">
        <f t="shared" si="1069"/>
        <v>118285.78776560788</v>
      </c>
      <c r="AB3413" s="17">
        <f t="shared" si="1070"/>
        <v>3.8140589569160999</v>
      </c>
      <c r="AC3413" s="2" t="s">
        <v>95</v>
      </c>
      <c r="AD3413" s="2" t="s">
        <v>13</v>
      </c>
      <c r="AE3413" t="str">
        <f t="shared" si="1071"/>
        <v>Home &amp; Kitchen</v>
      </c>
      <c r="AF3413" t="str">
        <f t="shared" si="1072"/>
        <v>Home &amp; Kitchen</v>
      </c>
      <c r="AG3413" t="str" cm="1">
        <f t="array" ref="AG3413">INDEX(AD:AD,ROW())</f>
        <v>Home &amp; Kitchen</v>
      </c>
      <c r="AH3413">
        <f t="shared" si="1080"/>
        <v>32</v>
      </c>
      <c r="AI3413" t="str">
        <f t="shared" si="1073"/>
        <v>Home &amp; Kitchen</v>
      </c>
      <c r="AK3413">
        <f t="shared" si="1074"/>
        <v>2024</v>
      </c>
      <c r="AL3413">
        <f t="shared" si="1075"/>
        <v>6</v>
      </c>
      <c r="AM3413">
        <f t="shared" si="1076"/>
        <v>18</v>
      </c>
      <c r="AN3413">
        <f t="shared" si="1077"/>
        <v>3</v>
      </c>
      <c r="AO3413" t="str">
        <f t="shared" si="1078"/>
        <v>Weekday</v>
      </c>
      <c r="AR3413" s="20">
        <f t="shared" si="1079"/>
        <v>1</v>
      </c>
    </row>
    <row r="3414" spans="1:44" x14ac:dyDescent="0.35">
      <c r="A3414" t="str">
        <f t="shared" si="1061"/>
        <v>CUST3413</v>
      </c>
      <c r="B3414" s="2" t="s">
        <v>3750</v>
      </c>
      <c r="C3414" s="4">
        <v>45538</v>
      </c>
      <c r="D3414" s="2" t="s">
        <v>522</v>
      </c>
      <c r="E3414" t="s">
        <v>5055</v>
      </c>
      <c r="F3414" s="2" t="s">
        <v>29</v>
      </c>
      <c r="G3414" s="2" t="s">
        <v>121</v>
      </c>
      <c r="H3414" s="2">
        <v>1</v>
      </c>
      <c r="I3414" s="19">
        <v>2144.34</v>
      </c>
      <c r="J3414" s="2" t="s">
        <v>5047</v>
      </c>
      <c r="K3414" s="2" t="s">
        <v>16</v>
      </c>
      <c r="L3414" s="2">
        <v>5</v>
      </c>
      <c r="M3414" s="18">
        <f t="shared" si="1062"/>
        <v>2144.34</v>
      </c>
      <c r="T3414" t="str">
        <f t="shared" si="1063"/>
        <v>Completed</v>
      </c>
      <c r="U3414" t="str">
        <f t="shared" si="1064"/>
        <v>Yes</v>
      </c>
      <c r="V3414" t="str">
        <f t="shared" si="1065"/>
        <v>No</v>
      </c>
      <c r="X3414">
        <f t="shared" si="1066"/>
        <v>567</v>
      </c>
      <c r="Y3414">
        <f t="shared" si="1067"/>
        <v>440</v>
      </c>
      <c r="Z3414" s="18">
        <f t="shared" si="1068"/>
        <v>1892867.2841657216</v>
      </c>
      <c r="AA3414" s="18">
        <f t="shared" si="1069"/>
        <v>199432.98236095349</v>
      </c>
      <c r="AB3414" s="17">
        <f t="shared" si="1070"/>
        <v>3.8949824970828471</v>
      </c>
      <c r="AC3414" s="2" t="s">
        <v>121</v>
      </c>
      <c r="AD3414" s="2" t="s">
        <v>29</v>
      </c>
      <c r="AE3414" t="str">
        <f t="shared" si="1071"/>
        <v>Fashion</v>
      </c>
      <c r="AF3414" t="str">
        <f t="shared" si="1072"/>
        <v>Fashion</v>
      </c>
      <c r="AG3414" t="str" cm="1">
        <f t="array" ref="AG3414">INDEX(AD:AD,ROW())</f>
        <v>Fashion</v>
      </c>
      <c r="AH3414">
        <f t="shared" si="1080"/>
        <v>45</v>
      </c>
      <c r="AI3414" t="str">
        <f t="shared" si="1073"/>
        <v>Fashion</v>
      </c>
      <c r="AK3414">
        <f t="shared" si="1074"/>
        <v>2024</v>
      </c>
      <c r="AL3414">
        <f t="shared" si="1075"/>
        <v>9</v>
      </c>
      <c r="AM3414">
        <f t="shared" si="1076"/>
        <v>3</v>
      </c>
      <c r="AN3414">
        <f t="shared" si="1077"/>
        <v>3</v>
      </c>
      <c r="AO3414" t="str">
        <f t="shared" si="1078"/>
        <v>Weekday</v>
      </c>
      <c r="AR3414" s="20">
        <f t="shared" si="1079"/>
        <v>0</v>
      </c>
    </row>
    <row r="3415" spans="1:44" x14ac:dyDescent="0.35">
      <c r="A3415" t="str">
        <f t="shared" si="1061"/>
        <v>CUST3414</v>
      </c>
      <c r="B3415" s="2" t="s">
        <v>3751</v>
      </c>
      <c r="C3415" s="4">
        <v>45835</v>
      </c>
      <c r="D3415" s="2" t="s">
        <v>577</v>
      </c>
      <c r="E3415" t="s">
        <v>5052</v>
      </c>
      <c r="F3415" s="2" t="s">
        <v>29</v>
      </c>
      <c r="G3415" s="2" t="s">
        <v>30</v>
      </c>
      <c r="H3415" s="2">
        <v>3</v>
      </c>
      <c r="I3415" s="19">
        <v>2390.11</v>
      </c>
      <c r="J3415" s="2" t="s">
        <v>20</v>
      </c>
      <c r="K3415" s="2" t="s">
        <v>103</v>
      </c>
      <c r="L3415" s="2">
        <v>3</v>
      </c>
      <c r="M3415" s="18">
        <f t="shared" si="1062"/>
        <v>7170.33</v>
      </c>
      <c r="T3415" t="str">
        <f t="shared" si="1063"/>
        <v>Lost Sale</v>
      </c>
      <c r="U3415" t="str">
        <f t="shared" si="1064"/>
        <v>No</v>
      </c>
      <c r="V3415" t="str">
        <f t="shared" si="1065"/>
        <v>Yes</v>
      </c>
      <c r="X3415">
        <f t="shared" si="1066"/>
        <v>573</v>
      </c>
      <c r="Y3415">
        <f t="shared" si="1067"/>
        <v>450</v>
      </c>
      <c r="Z3415" s="18">
        <f t="shared" si="1068"/>
        <v>1892867.2841657216</v>
      </c>
      <c r="AA3415" s="18">
        <f t="shared" si="1069"/>
        <v>199432.98236095349</v>
      </c>
      <c r="AB3415" s="17">
        <f t="shared" si="1070"/>
        <v>3.8949824970828471</v>
      </c>
      <c r="AC3415" s="2" t="s">
        <v>30</v>
      </c>
      <c r="AD3415" s="2" t="s">
        <v>29</v>
      </c>
      <c r="AE3415" t="str">
        <f t="shared" si="1071"/>
        <v>Fashion</v>
      </c>
      <c r="AF3415" t="str">
        <f t="shared" si="1072"/>
        <v>Fashion</v>
      </c>
      <c r="AG3415" t="str" cm="1">
        <f t="array" ref="AG3415">INDEX(AD:AD,ROW())</f>
        <v>Fashion</v>
      </c>
      <c r="AH3415">
        <f t="shared" si="1080"/>
        <v>6</v>
      </c>
      <c r="AI3415" t="str">
        <f t="shared" si="1073"/>
        <v>Fashion</v>
      </c>
      <c r="AK3415">
        <f t="shared" si="1074"/>
        <v>2025</v>
      </c>
      <c r="AL3415">
        <f t="shared" si="1075"/>
        <v>6</v>
      </c>
      <c r="AM3415">
        <f t="shared" si="1076"/>
        <v>27</v>
      </c>
      <c r="AN3415">
        <f t="shared" si="1077"/>
        <v>6</v>
      </c>
      <c r="AO3415" t="str">
        <f t="shared" si="1078"/>
        <v>Weekday</v>
      </c>
      <c r="AR3415" s="20">
        <f t="shared" si="1079"/>
        <v>1</v>
      </c>
    </row>
    <row r="3416" spans="1:44" x14ac:dyDescent="0.35">
      <c r="A3416" t="str">
        <f t="shared" si="1061"/>
        <v>CUST3415</v>
      </c>
      <c r="B3416" s="2" t="s">
        <v>3752</v>
      </c>
      <c r="C3416" s="4">
        <v>45232</v>
      </c>
      <c r="D3416" s="2" t="s">
        <v>273</v>
      </c>
      <c r="E3416" t="s">
        <v>5054</v>
      </c>
      <c r="F3416" s="2" t="s">
        <v>13</v>
      </c>
      <c r="G3416" s="2" t="s">
        <v>95</v>
      </c>
      <c r="H3416" s="2">
        <v>1</v>
      </c>
      <c r="I3416" s="19">
        <v>1429.5</v>
      </c>
      <c r="J3416" s="2" t="s">
        <v>50</v>
      </c>
      <c r="K3416" s="2" t="s">
        <v>16</v>
      </c>
      <c r="L3416" s="2">
        <v>5</v>
      </c>
      <c r="M3416" s="18">
        <f t="shared" si="1062"/>
        <v>1429.5</v>
      </c>
      <c r="T3416" t="str">
        <f t="shared" si="1063"/>
        <v>Completed</v>
      </c>
      <c r="U3416" t="str">
        <f t="shared" si="1064"/>
        <v>Yes</v>
      </c>
      <c r="V3416" t="str">
        <f t="shared" si="1065"/>
        <v>No</v>
      </c>
      <c r="X3416">
        <f t="shared" si="1066"/>
        <v>558</v>
      </c>
      <c r="Y3416">
        <f t="shared" si="1067"/>
        <v>430</v>
      </c>
      <c r="Z3416" s="18">
        <f t="shared" si="1068"/>
        <v>1463424.4009529033</v>
      </c>
      <c r="AA3416" s="18">
        <f t="shared" si="1069"/>
        <v>118285.78776560788</v>
      </c>
      <c r="AB3416" s="17">
        <f t="shared" si="1070"/>
        <v>3.8140589569160999</v>
      </c>
      <c r="AC3416" s="2" t="s">
        <v>95</v>
      </c>
      <c r="AD3416" s="2" t="s">
        <v>13</v>
      </c>
      <c r="AE3416" t="str">
        <f t="shared" si="1071"/>
        <v>Home &amp; Kitchen</v>
      </c>
      <c r="AF3416" t="str">
        <f t="shared" si="1072"/>
        <v>Home &amp; Kitchen</v>
      </c>
      <c r="AG3416" t="str" cm="1">
        <f t="array" ref="AG3416">INDEX(AD:AD,ROW())</f>
        <v>Home &amp; Kitchen</v>
      </c>
      <c r="AH3416">
        <f t="shared" si="1080"/>
        <v>32</v>
      </c>
      <c r="AI3416" t="str">
        <f t="shared" si="1073"/>
        <v>Home &amp; Kitchen</v>
      </c>
      <c r="AK3416">
        <f t="shared" si="1074"/>
        <v>2023</v>
      </c>
      <c r="AL3416">
        <f t="shared" si="1075"/>
        <v>11</v>
      </c>
      <c r="AM3416">
        <f t="shared" si="1076"/>
        <v>2</v>
      </c>
      <c r="AN3416">
        <f t="shared" si="1077"/>
        <v>5</v>
      </c>
      <c r="AO3416" t="str">
        <f t="shared" si="1078"/>
        <v>Weekday</v>
      </c>
      <c r="AR3416" s="20">
        <f t="shared" si="1079"/>
        <v>0</v>
      </c>
    </row>
    <row r="3417" spans="1:44" x14ac:dyDescent="0.35">
      <c r="A3417" t="str">
        <f t="shared" si="1061"/>
        <v>CUST3416</v>
      </c>
      <c r="B3417" s="2" t="s">
        <v>3753</v>
      </c>
      <c r="C3417" s="4">
        <v>45292</v>
      </c>
      <c r="D3417" s="2" t="s">
        <v>466</v>
      </c>
      <c r="E3417" t="s">
        <v>5055</v>
      </c>
      <c r="F3417" s="2" t="s">
        <v>42</v>
      </c>
      <c r="G3417" s="2" t="s">
        <v>188</v>
      </c>
      <c r="H3417" s="2">
        <v>2</v>
      </c>
      <c r="I3417" s="19">
        <v>1301.6600000000001</v>
      </c>
      <c r="J3417" s="2" t="s">
        <v>15</v>
      </c>
      <c r="K3417" s="2" t="s">
        <v>103</v>
      </c>
      <c r="L3417" s="2">
        <v>5</v>
      </c>
      <c r="M3417" s="18">
        <f t="shared" si="1062"/>
        <v>2603.3200000000002</v>
      </c>
      <c r="T3417" t="str">
        <f t="shared" si="1063"/>
        <v>Lost Sale</v>
      </c>
      <c r="U3417" t="str">
        <f t="shared" si="1064"/>
        <v>No</v>
      </c>
      <c r="V3417" t="str">
        <f t="shared" si="1065"/>
        <v>Yes</v>
      </c>
      <c r="X3417">
        <f t="shared" si="1066"/>
        <v>567</v>
      </c>
      <c r="Y3417">
        <f t="shared" si="1067"/>
        <v>440</v>
      </c>
      <c r="Z3417" s="18">
        <f t="shared" si="1068"/>
        <v>1098537.4901531704</v>
      </c>
      <c r="AA3417" s="18">
        <f t="shared" si="1069"/>
        <v>96724.388030634553</v>
      </c>
      <c r="AB3417" s="17">
        <f t="shared" si="1070"/>
        <v>3.9001122334455669</v>
      </c>
      <c r="AC3417" s="2" t="s">
        <v>188</v>
      </c>
      <c r="AD3417" s="2" t="s">
        <v>42</v>
      </c>
      <c r="AE3417" t="str">
        <f t="shared" si="1071"/>
        <v>Beauty</v>
      </c>
      <c r="AF3417" t="str">
        <f t="shared" si="1072"/>
        <v>Beauty</v>
      </c>
      <c r="AG3417" t="str" cm="1">
        <f t="array" ref="AG3417">INDEX(AD:AD,ROW())</f>
        <v>Beauty</v>
      </c>
      <c r="AH3417">
        <f t="shared" si="1080"/>
        <v>80</v>
      </c>
      <c r="AI3417" t="str">
        <f t="shared" si="1073"/>
        <v>Beauty</v>
      </c>
      <c r="AK3417">
        <f t="shared" si="1074"/>
        <v>2024</v>
      </c>
      <c r="AL3417">
        <f t="shared" si="1075"/>
        <v>1</v>
      </c>
      <c r="AM3417">
        <f t="shared" si="1076"/>
        <v>1</v>
      </c>
      <c r="AN3417">
        <f t="shared" si="1077"/>
        <v>2</v>
      </c>
      <c r="AO3417" t="str">
        <f t="shared" si="1078"/>
        <v>Weekday</v>
      </c>
      <c r="AR3417" s="20">
        <f t="shared" si="1079"/>
        <v>1</v>
      </c>
    </row>
    <row r="3418" spans="1:44" x14ac:dyDescent="0.35">
      <c r="A3418" t="str">
        <f t="shared" si="1061"/>
        <v>CUST3417</v>
      </c>
      <c r="B3418" s="2" t="s">
        <v>3754</v>
      </c>
      <c r="C3418" s="4">
        <v>45356</v>
      </c>
      <c r="D3418" s="2" t="s">
        <v>107</v>
      </c>
      <c r="E3418" t="s">
        <v>5051</v>
      </c>
      <c r="F3418" s="2" t="s">
        <v>13</v>
      </c>
      <c r="G3418" s="2" t="s">
        <v>37</v>
      </c>
      <c r="H3418" s="2">
        <v>1</v>
      </c>
      <c r="I3418" s="19">
        <v>776.22</v>
      </c>
      <c r="J3418" s="2" t="s">
        <v>20</v>
      </c>
      <c r="K3418" s="2" t="s">
        <v>16</v>
      </c>
      <c r="L3418" s="2">
        <v>3</v>
      </c>
      <c r="M3418" s="18">
        <f t="shared" si="1062"/>
        <v>776.22</v>
      </c>
      <c r="T3418" t="str">
        <f t="shared" si="1063"/>
        <v>Completed</v>
      </c>
      <c r="U3418" t="str">
        <f t="shared" si="1064"/>
        <v>No</v>
      </c>
      <c r="V3418" t="str">
        <f t="shared" si="1065"/>
        <v>No</v>
      </c>
      <c r="X3418">
        <f t="shared" si="1066"/>
        <v>619</v>
      </c>
      <c r="Y3418">
        <f t="shared" si="1067"/>
        <v>468</v>
      </c>
      <c r="Z3418" s="18">
        <f t="shared" si="1068"/>
        <v>1463424.4009529033</v>
      </c>
      <c r="AA3418" s="18">
        <f t="shared" si="1069"/>
        <v>118285.78776560788</v>
      </c>
      <c r="AB3418" s="17">
        <f t="shared" si="1070"/>
        <v>3.8140589569160999</v>
      </c>
      <c r="AC3418" s="2" t="s">
        <v>37</v>
      </c>
      <c r="AD3418" s="2" t="s">
        <v>13</v>
      </c>
      <c r="AE3418" t="str">
        <f t="shared" si="1071"/>
        <v>Home &amp; Kitchen</v>
      </c>
      <c r="AF3418" t="str">
        <f t="shared" si="1072"/>
        <v>Home &amp; Kitchen</v>
      </c>
      <c r="AG3418" t="str" cm="1">
        <f t="array" ref="AG3418">INDEX(AD:AD,ROW())</f>
        <v>Home &amp; Kitchen</v>
      </c>
      <c r="AH3418">
        <f t="shared" si="1080"/>
        <v>8</v>
      </c>
      <c r="AI3418" t="str">
        <f t="shared" si="1073"/>
        <v>Home &amp; Kitchen</v>
      </c>
      <c r="AK3418">
        <f t="shared" si="1074"/>
        <v>2024</v>
      </c>
      <c r="AL3418">
        <f t="shared" si="1075"/>
        <v>3</v>
      </c>
      <c r="AM3418">
        <f t="shared" si="1076"/>
        <v>5</v>
      </c>
      <c r="AN3418">
        <f t="shared" si="1077"/>
        <v>3</v>
      </c>
      <c r="AO3418" t="str">
        <f t="shared" si="1078"/>
        <v>Weekday</v>
      </c>
      <c r="AR3418" s="20">
        <f t="shared" si="1079"/>
        <v>0</v>
      </c>
    </row>
    <row r="3419" spans="1:44" x14ac:dyDescent="0.35">
      <c r="A3419" t="str">
        <f t="shared" si="1061"/>
        <v>CUST3418</v>
      </c>
      <c r="B3419" s="2" t="s">
        <v>3755</v>
      </c>
      <c r="C3419" s="4">
        <v>45474</v>
      </c>
      <c r="D3419" s="2" t="s">
        <v>377</v>
      </c>
      <c r="E3419" t="s">
        <v>5049</v>
      </c>
      <c r="F3419" s="2" t="s">
        <v>29</v>
      </c>
      <c r="G3419" s="2" t="s">
        <v>138</v>
      </c>
      <c r="H3419" s="2">
        <v>1</v>
      </c>
      <c r="I3419" s="19">
        <v>2388.36</v>
      </c>
      <c r="J3419" s="2" t="s">
        <v>50</v>
      </c>
      <c r="K3419" s="2" t="s">
        <v>16</v>
      </c>
      <c r="L3419" s="2">
        <v>4</v>
      </c>
      <c r="M3419" s="18">
        <f t="shared" si="1062"/>
        <v>2388.36</v>
      </c>
      <c r="T3419" t="str">
        <f t="shared" si="1063"/>
        <v>Completed</v>
      </c>
      <c r="U3419" t="str">
        <f t="shared" si="1064"/>
        <v>Yes</v>
      </c>
      <c r="V3419" t="str">
        <f t="shared" si="1065"/>
        <v>No</v>
      </c>
      <c r="X3419">
        <f t="shared" si="1066"/>
        <v>595</v>
      </c>
      <c r="Y3419">
        <f t="shared" si="1067"/>
        <v>444</v>
      </c>
      <c r="Z3419" s="18">
        <f t="shared" si="1068"/>
        <v>1892867.2841657216</v>
      </c>
      <c r="AA3419" s="18">
        <f t="shared" si="1069"/>
        <v>199432.98236095349</v>
      </c>
      <c r="AB3419" s="17">
        <f t="shared" si="1070"/>
        <v>3.8949824970828471</v>
      </c>
      <c r="AC3419" s="2" t="s">
        <v>138</v>
      </c>
      <c r="AD3419" s="2" t="s">
        <v>29</v>
      </c>
      <c r="AE3419" t="str">
        <f t="shared" si="1071"/>
        <v>Fashion</v>
      </c>
      <c r="AF3419" t="str">
        <f t="shared" si="1072"/>
        <v>Fashion</v>
      </c>
      <c r="AG3419" t="str" cm="1">
        <f t="array" ref="AG3419">INDEX(AD:AD,ROW())</f>
        <v>Fashion</v>
      </c>
      <c r="AH3419">
        <f t="shared" si="1080"/>
        <v>53</v>
      </c>
      <c r="AI3419" t="str">
        <f t="shared" si="1073"/>
        <v>Fashion</v>
      </c>
      <c r="AK3419">
        <f t="shared" si="1074"/>
        <v>2024</v>
      </c>
      <c r="AL3419">
        <f t="shared" si="1075"/>
        <v>7</v>
      </c>
      <c r="AM3419">
        <f t="shared" si="1076"/>
        <v>1</v>
      </c>
      <c r="AN3419">
        <f t="shared" si="1077"/>
        <v>2</v>
      </c>
      <c r="AO3419" t="str">
        <f t="shared" si="1078"/>
        <v>Weekday</v>
      </c>
      <c r="AR3419" s="20">
        <f t="shared" si="1079"/>
        <v>0</v>
      </c>
    </row>
    <row r="3420" spans="1:44" x14ac:dyDescent="0.35">
      <c r="A3420" t="str">
        <f t="shared" si="1061"/>
        <v>CUST3419</v>
      </c>
      <c r="B3420" s="2" t="s">
        <v>3756</v>
      </c>
      <c r="C3420" s="4">
        <v>45456</v>
      </c>
      <c r="D3420" s="2" t="s">
        <v>92</v>
      </c>
      <c r="E3420" t="s">
        <v>5053</v>
      </c>
      <c r="F3420" s="2" t="s">
        <v>29</v>
      </c>
      <c r="G3420" s="2" t="s">
        <v>30</v>
      </c>
      <c r="H3420" s="2">
        <v>2</v>
      </c>
      <c r="I3420" s="19">
        <v>1305.3</v>
      </c>
      <c r="J3420" s="2" t="s">
        <v>5047</v>
      </c>
      <c r="K3420" s="2" t="s">
        <v>16</v>
      </c>
      <c r="L3420" s="2">
        <v>4</v>
      </c>
      <c r="M3420" s="18">
        <f t="shared" si="1062"/>
        <v>2610.6</v>
      </c>
      <c r="T3420" t="str">
        <f t="shared" si="1063"/>
        <v>Completed</v>
      </c>
      <c r="U3420" t="str">
        <f t="shared" si="1064"/>
        <v>Yes</v>
      </c>
      <c r="V3420" t="str">
        <f t="shared" si="1065"/>
        <v>No</v>
      </c>
      <c r="X3420">
        <f t="shared" si="1066"/>
        <v>559</v>
      </c>
      <c r="Y3420">
        <f t="shared" si="1067"/>
        <v>408</v>
      </c>
      <c r="Z3420" s="18">
        <f t="shared" si="1068"/>
        <v>1892867.2841657216</v>
      </c>
      <c r="AA3420" s="18">
        <f t="shared" si="1069"/>
        <v>199432.98236095349</v>
      </c>
      <c r="AB3420" s="17">
        <f t="shared" si="1070"/>
        <v>3.8949824970828471</v>
      </c>
      <c r="AC3420" s="2" t="s">
        <v>30</v>
      </c>
      <c r="AD3420" s="2" t="s">
        <v>29</v>
      </c>
      <c r="AE3420" t="str">
        <f t="shared" si="1071"/>
        <v>Fashion</v>
      </c>
      <c r="AF3420" t="str">
        <f t="shared" si="1072"/>
        <v>Fashion</v>
      </c>
      <c r="AG3420" t="str" cm="1">
        <f t="array" ref="AG3420">INDEX(AD:AD,ROW())</f>
        <v>Fashion</v>
      </c>
      <c r="AH3420">
        <f t="shared" si="1080"/>
        <v>6</v>
      </c>
      <c r="AI3420" t="str">
        <f t="shared" si="1073"/>
        <v>Fashion</v>
      </c>
      <c r="AK3420">
        <f t="shared" si="1074"/>
        <v>2024</v>
      </c>
      <c r="AL3420">
        <f t="shared" si="1075"/>
        <v>6</v>
      </c>
      <c r="AM3420">
        <f t="shared" si="1076"/>
        <v>13</v>
      </c>
      <c r="AN3420">
        <f t="shared" si="1077"/>
        <v>5</v>
      </c>
      <c r="AO3420" t="str">
        <f t="shared" si="1078"/>
        <v>Weekday</v>
      </c>
      <c r="AR3420" s="20">
        <f t="shared" si="1079"/>
        <v>0</v>
      </c>
    </row>
    <row r="3421" spans="1:44" x14ac:dyDescent="0.35">
      <c r="A3421" t="str">
        <f t="shared" si="1061"/>
        <v>CUST3420</v>
      </c>
      <c r="B3421" s="2" t="s">
        <v>3757</v>
      </c>
      <c r="C3421" s="4">
        <v>44937</v>
      </c>
      <c r="D3421" s="2" t="s">
        <v>240</v>
      </c>
      <c r="E3421" t="s">
        <v>5048</v>
      </c>
      <c r="F3421" s="2" t="s">
        <v>29</v>
      </c>
      <c r="G3421" s="2" t="s">
        <v>138</v>
      </c>
      <c r="H3421" s="2">
        <v>1</v>
      </c>
      <c r="I3421" s="19">
        <v>2469.87</v>
      </c>
      <c r="J3421" s="2" t="s">
        <v>5046</v>
      </c>
      <c r="K3421" s="2" t="s">
        <v>16</v>
      </c>
      <c r="L3421" s="2">
        <v>3</v>
      </c>
      <c r="M3421" s="18">
        <f t="shared" si="1062"/>
        <v>2469.87</v>
      </c>
      <c r="T3421" t="str">
        <f t="shared" si="1063"/>
        <v>Completed</v>
      </c>
      <c r="U3421" t="str">
        <f t="shared" si="1064"/>
        <v>Yes</v>
      </c>
      <c r="V3421" t="str">
        <f t="shared" si="1065"/>
        <v>No</v>
      </c>
      <c r="X3421">
        <f t="shared" si="1066"/>
        <v>590</v>
      </c>
      <c r="Y3421">
        <f t="shared" si="1067"/>
        <v>451</v>
      </c>
      <c r="Z3421" s="18">
        <f t="shared" si="1068"/>
        <v>1892867.2841657216</v>
      </c>
      <c r="AA3421" s="18">
        <f t="shared" si="1069"/>
        <v>199432.98236095349</v>
      </c>
      <c r="AB3421" s="17">
        <f t="shared" si="1070"/>
        <v>3.8949824970828471</v>
      </c>
      <c r="AC3421" s="2" t="s">
        <v>138</v>
      </c>
      <c r="AD3421" s="2" t="s">
        <v>29</v>
      </c>
      <c r="AE3421" t="str">
        <f t="shared" si="1071"/>
        <v>Fashion</v>
      </c>
      <c r="AF3421" t="str">
        <f t="shared" si="1072"/>
        <v>Fashion</v>
      </c>
      <c r="AG3421" t="str" cm="1">
        <f t="array" ref="AG3421">INDEX(AD:AD,ROW())</f>
        <v>Fashion</v>
      </c>
      <c r="AH3421">
        <f t="shared" si="1080"/>
        <v>53</v>
      </c>
      <c r="AI3421" t="str">
        <f t="shared" si="1073"/>
        <v>Fashion</v>
      </c>
      <c r="AK3421">
        <f t="shared" si="1074"/>
        <v>2023</v>
      </c>
      <c r="AL3421">
        <f t="shared" si="1075"/>
        <v>1</v>
      </c>
      <c r="AM3421">
        <f t="shared" si="1076"/>
        <v>11</v>
      </c>
      <c r="AN3421">
        <f t="shared" si="1077"/>
        <v>4</v>
      </c>
      <c r="AO3421" t="str">
        <f t="shared" si="1078"/>
        <v>Weekday</v>
      </c>
      <c r="AR3421" s="20">
        <f t="shared" si="1079"/>
        <v>0</v>
      </c>
    </row>
    <row r="3422" spans="1:44" x14ac:dyDescent="0.35">
      <c r="A3422" t="str">
        <f t="shared" si="1061"/>
        <v>CUST3421</v>
      </c>
      <c r="B3422" s="2" t="s">
        <v>3758</v>
      </c>
      <c r="C3422" s="4">
        <v>44964</v>
      </c>
      <c r="D3422" s="2" t="s">
        <v>1034</v>
      </c>
      <c r="E3422" t="s">
        <v>5052</v>
      </c>
      <c r="F3422" s="2" t="s">
        <v>42</v>
      </c>
      <c r="G3422" s="2" t="s">
        <v>5044</v>
      </c>
      <c r="H3422" s="2">
        <v>1</v>
      </c>
      <c r="I3422" s="19">
        <v>1432.87</v>
      </c>
      <c r="J3422" s="2" t="s">
        <v>5046</v>
      </c>
      <c r="K3422" s="2" t="s">
        <v>16</v>
      </c>
      <c r="L3422" s="2">
        <v>2</v>
      </c>
      <c r="M3422" s="18">
        <f t="shared" si="1062"/>
        <v>1432.87</v>
      </c>
      <c r="T3422" t="str">
        <f t="shared" si="1063"/>
        <v>Completed</v>
      </c>
      <c r="U3422" t="str">
        <f t="shared" si="1064"/>
        <v>Yes</v>
      </c>
      <c r="V3422" t="str">
        <f t="shared" si="1065"/>
        <v>No</v>
      </c>
      <c r="X3422">
        <f t="shared" si="1066"/>
        <v>573</v>
      </c>
      <c r="Y3422">
        <f t="shared" si="1067"/>
        <v>450</v>
      </c>
      <c r="Z3422" s="18">
        <f t="shared" si="1068"/>
        <v>1098537.4901531704</v>
      </c>
      <c r="AA3422" s="18">
        <f t="shared" si="1069"/>
        <v>96724.388030634553</v>
      </c>
      <c r="AB3422" s="17">
        <f t="shared" si="1070"/>
        <v>3.9001122334455669</v>
      </c>
      <c r="AC3422" s="2" t="s">
        <v>5044</v>
      </c>
      <c r="AD3422" s="2" t="s">
        <v>42</v>
      </c>
      <c r="AE3422" t="str">
        <f t="shared" si="1071"/>
        <v>Beauty</v>
      </c>
      <c r="AF3422" t="str">
        <f t="shared" si="1072"/>
        <v>Beauty</v>
      </c>
      <c r="AG3422" t="str" cm="1">
        <f t="array" ref="AG3422">INDEX(AD:AD,ROW())</f>
        <v>Beauty</v>
      </c>
      <c r="AH3422">
        <f t="shared" si="1080"/>
        <v>64</v>
      </c>
      <c r="AI3422" t="str">
        <f t="shared" si="1073"/>
        <v>Beauty</v>
      </c>
      <c r="AK3422">
        <f t="shared" si="1074"/>
        <v>2023</v>
      </c>
      <c r="AL3422">
        <f t="shared" si="1075"/>
        <v>2</v>
      </c>
      <c r="AM3422">
        <f t="shared" si="1076"/>
        <v>7</v>
      </c>
      <c r="AN3422">
        <f t="shared" si="1077"/>
        <v>3</v>
      </c>
      <c r="AO3422" t="str">
        <f t="shared" si="1078"/>
        <v>Weekday</v>
      </c>
      <c r="AR3422" s="20">
        <f t="shared" si="1079"/>
        <v>0</v>
      </c>
    </row>
    <row r="3423" spans="1:44" x14ac:dyDescent="0.35">
      <c r="A3423" t="str">
        <f t="shared" si="1061"/>
        <v>CUST3422</v>
      </c>
      <c r="B3423" s="2" t="s">
        <v>3759</v>
      </c>
      <c r="C3423" s="4">
        <v>45567</v>
      </c>
      <c r="D3423" s="2" t="s">
        <v>624</v>
      </c>
      <c r="E3423" t="s">
        <v>5052</v>
      </c>
      <c r="F3423" s="2" t="s">
        <v>29</v>
      </c>
      <c r="G3423" s="2" t="s">
        <v>5043</v>
      </c>
      <c r="H3423" s="2">
        <v>3</v>
      </c>
      <c r="I3423" s="19">
        <v>1749.6</v>
      </c>
      <c r="J3423" s="2" t="s">
        <v>5046</v>
      </c>
      <c r="K3423" s="2" t="s">
        <v>16</v>
      </c>
      <c r="L3423" s="2">
        <v>4</v>
      </c>
      <c r="M3423" s="18">
        <f t="shared" si="1062"/>
        <v>5248.7999999999993</v>
      </c>
      <c r="T3423" t="str">
        <f t="shared" si="1063"/>
        <v>Completed</v>
      </c>
      <c r="U3423" t="str">
        <f t="shared" si="1064"/>
        <v>Yes</v>
      </c>
      <c r="V3423" t="str">
        <f t="shared" si="1065"/>
        <v>No</v>
      </c>
      <c r="X3423">
        <f t="shared" si="1066"/>
        <v>573</v>
      </c>
      <c r="Y3423">
        <f t="shared" si="1067"/>
        <v>450</v>
      </c>
      <c r="Z3423" s="18">
        <f t="shared" si="1068"/>
        <v>1892867.2841657216</v>
      </c>
      <c r="AA3423" s="18">
        <f t="shared" si="1069"/>
        <v>199432.98236095349</v>
      </c>
      <c r="AB3423" s="17">
        <f t="shared" si="1070"/>
        <v>3.8949824970828471</v>
      </c>
      <c r="AC3423" s="2" t="s">
        <v>5043</v>
      </c>
      <c r="AD3423" s="2" t="s">
        <v>29</v>
      </c>
      <c r="AE3423" t="str">
        <f t="shared" si="1071"/>
        <v>Fashion</v>
      </c>
      <c r="AF3423" t="str">
        <f t="shared" si="1072"/>
        <v>Fashion</v>
      </c>
      <c r="AG3423" t="str" cm="1">
        <f t="array" ref="AG3423">INDEX(AD:AD,ROW())</f>
        <v>Fashion</v>
      </c>
      <c r="AH3423">
        <f t="shared" si="1080"/>
        <v>55</v>
      </c>
      <c r="AI3423" t="str">
        <f t="shared" si="1073"/>
        <v>Fashion</v>
      </c>
      <c r="AK3423">
        <f t="shared" si="1074"/>
        <v>2024</v>
      </c>
      <c r="AL3423">
        <f t="shared" si="1075"/>
        <v>10</v>
      </c>
      <c r="AM3423">
        <f t="shared" si="1076"/>
        <v>2</v>
      </c>
      <c r="AN3423">
        <f t="shared" si="1077"/>
        <v>4</v>
      </c>
      <c r="AO3423" t="str">
        <f t="shared" si="1078"/>
        <v>Weekday</v>
      </c>
      <c r="AR3423" s="20">
        <f t="shared" si="1079"/>
        <v>0</v>
      </c>
    </row>
    <row r="3424" spans="1:44" x14ac:dyDescent="0.35">
      <c r="A3424" t="str">
        <f t="shared" si="1061"/>
        <v>CUST3423</v>
      </c>
      <c r="B3424" s="2" t="s">
        <v>3760</v>
      </c>
      <c r="C3424" s="4">
        <v>45246</v>
      </c>
      <c r="D3424" s="2" t="s">
        <v>411</v>
      </c>
      <c r="E3424" t="s">
        <v>5049</v>
      </c>
      <c r="F3424" s="2" t="s">
        <v>13</v>
      </c>
      <c r="G3424" s="2" t="s">
        <v>14</v>
      </c>
      <c r="H3424" s="2">
        <v>1</v>
      </c>
      <c r="I3424" s="19">
        <v>1977.83</v>
      </c>
      <c r="J3424" s="2" t="s">
        <v>5047</v>
      </c>
      <c r="K3424" s="2" t="s">
        <v>16</v>
      </c>
      <c r="L3424" s="2">
        <v>4</v>
      </c>
      <c r="M3424" s="18">
        <f t="shared" si="1062"/>
        <v>1977.83</v>
      </c>
      <c r="T3424" t="str">
        <f t="shared" si="1063"/>
        <v>Completed</v>
      </c>
      <c r="U3424" t="str">
        <f t="shared" si="1064"/>
        <v>Yes</v>
      </c>
      <c r="V3424" t="str">
        <f t="shared" si="1065"/>
        <v>No</v>
      </c>
      <c r="X3424">
        <f t="shared" si="1066"/>
        <v>595</v>
      </c>
      <c r="Y3424">
        <f t="shared" si="1067"/>
        <v>444</v>
      </c>
      <c r="Z3424" s="18">
        <f t="shared" si="1068"/>
        <v>1463424.4009529033</v>
      </c>
      <c r="AA3424" s="18">
        <f t="shared" si="1069"/>
        <v>118285.78776560788</v>
      </c>
      <c r="AB3424" s="17">
        <f t="shared" si="1070"/>
        <v>3.8140589569160999</v>
      </c>
      <c r="AC3424" s="2" t="s">
        <v>14</v>
      </c>
      <c r="AD3424" s="2" t="s">
        <v>13</v>
      </c>
      <c r="AE3424" t="str">
        <f t="shared" si="1071"/>
        <v>Home &amp; Kitchen</v>
      </c>
      <c r="AF3424" t="str">
        <f t="shared" si="1072"/>
        <v>Home &amp; Kitchen</v>
      </c>
      <c r="AG3424" t="str" cm="1">
        <f t="array" ref="AG3424">INDEX(AD:AD,ROW())</f>
        <v>Home &amp; Kitchen</v>
      </c>
      <c r="AH3424">
        <f t="shared" si="1080"/>
        <v>2</v>
      </c>
      <c r="AI3424" t="str">
        <f t="shared" si="1073"/>
        <v>Home &amp; Kitchen</v>
      </c>
      <c r="AK3424">
        <f t="shared" si="1074"/>
        <v>2023</v>
      </c>
      <c r="AL3424">
        <f t="shared" si="1075"/>
        <v>11</v>
      </c>
      <c r="AM3424">
        <f t="shared" si="1076"/>
        <v>16</v>
      </c>
      <c r="AN3424">
        <f t="shared" si="1077"/>
        <v>5</v>
      </c>
      <c r="AO3424" t="str">
        <f t="shared" si="1078"/>
        <v>Weekday</v>
      </c>
      <c r="AR3424" s="20">
        <f t="shared" si="1079"/>
        <v>0</v>
      </c>
    </row>
    <row r="3425" spans="1:44" x14ac:dyDescent="0.35">
      <c r="A3425" t="str">
        <f t="shared" si="1061"/>
        <v>CUST3424</v>
      </c>
      <c r="B3425" s="2" t="s">
        <v>3761</v>
      </c>
      <c r="C3425" s="4">
        <v>45612</v>
      </c>
      <c r="D3425" s="2" t="s">
        <v>575</v>
      </c>
      <c r="E3425" t="s">
        <v>5049</v>
      </c>
      <c r="F3425" s="2" t="s">
        <v>29</v>
      </c>
      <c r="G3425" s="2" t="s">
        <v>121</v>
      </c>
      <c r="H3425" s="2">
        <v>1</v>
      </c>
      <c r="I3425" s="19">
        <v>1419.824472190694</v>
      </c>
      <c r="J3425" s="2" t="s">
        <v>5046</v>
      </c>
      <c r="K3425" s="2" t="s">
        <v>16</v>
      </c>
      <c r="L3425" s="2">
        <v>4</v>
      </c>
      <c r="M3425" s="18">
        <f t="shared" si="1062"/>
        <v>1419.824472190694</v>
      </c>
      <c r="T3425" t="str">
        <f t="shared" si="1063"/>
        <v>Completed</v>
      </c>
      <c r="U3425" t="str">
        <f t="shared" si="1064"/>
        <v>Yes</v>
      </c>
      <c r="V3425" t="str">
        <f t="shared" si="1065"/>
        <v>No</v>
      </c>
      <c r="X3425">
        <f t="shared" si="1066"/>
        <v>595</v>
      </c>
      <c r="Y3425">
        <f t="shared" si="1067"/>
        <v>444</v>
      </c>
      <c r="Z3425" s="18">
        <f t="shared" si="1068"/>
        <v>1892867.2841657216</v>
      </c>
      <c r="AA3425" s="18">
        <f t="shared" si="1069"/>
        <v>199432.98236095349</v>
      </c>
      <c r="AB3425" s="17">
        <f t="shared" si="1070"/>
        <v>3.8949824970828471</v>
      </c>
      <c r="AC3425" s="2" t="s">
        <v>121</v>
      </c>
      <c r="AD3425" s="2" t="s">
        <v>29</v>
      </c>
      <c r="AE3425" t="str">
        <f t="shared" si="1071"/>
        <v>Fashion</v>
      </c>
      <c r="AF3425" t="str">
        <f t="shared" si="1072"/>
        <v>Fashion</v>
      </c>
      <c r="AG3425" t="str" cm="1">
        <f t="array" ref="AG3425">INDEX(AD:AD,ROW())</f>
        <v>Fashion</v>
      </c>
      <c r="AH3425">
        <f t="shared" si="1080"/>
        <v>45</v>
      </c>
      <c r="AI3425" t="str">
        <f t="shared" si="1073"/>
        <v>Fashion</v>
      </c>
      <c r="AK3425">
        <f t="shared" si="1074"/>
        <v>2024</v>
      </c>
      <c r="AL3425">
        <f t="shared" si="1075"/>
        <v>11</v>
      </c>
      <c r="AM3425">
        <f t="shared" si="1076"/>
        <v>16</v>
      </c>
      <c r="AN3425">
        <f t="shared" si="1077"/>
        <v>7</v>
      </c>
      <c r="AO3425" t="str">
        <f t="shared" si="1078"/>
        <v>Weekend</v>
      </c>
      <c r="AR3425" s="20">
        <f t="shared" si="1079"/>
        <v>0</v>
      </c>
    </row>
    <row r="3426" spans="1:44" x14ac:dyDescent="0.35">
      <c r="A3426" t="str">
        <f t="shared" si="1061"/>
        <v>CUST3425</v>
      </c>
      <c r="B3426" s="2" t="s">
        <v>3762</v>
      </c>
      <c r="C3426" s="4">
        <v>44988</v>
      </c>
      <c r="D3426" s="2" t="s">
        <v>256</v>
      </c>
      <c r="E3426" t="s">
        <v>5049</v>
      </c>
      <c r="F3426" s="2" t="s">
        <v>13</v>
      </c>
      <c r="G3426" s="2" t="s">
        <v>95</v>
      </c>
      <c r="H3426" s="2">
        <v>3</v>
      </c>
      <c r="I3426" s="19">
        <v>471.48</v>
      </c>
      <c r="J3426" s="2" t="s">
        <v>5047</v>
      </c>
      <c r="K3426" s="2" t="s">
        <v>103</v>
      </c>
      <c r="L3426" s="2">
        <v>1</v>
      </c>
      <c r="M3426" s="18">
        <f t="shared" si="1062"/>
        <v>1414.44</v>
      </c>
      <c r="T3426" t="str">
        <f t="shared" si="1063"/>
        <v>Lost Sale</v>
      </c>
      <c r="U3426" t="str">
        <f t="shared" si="1064"/>
        <v>No</v>
      </c>
      <c r="V3426" t="str">
        <f t="shared" si="1065"/>
        <v>Yes</v>
      </c>
      <c r="X3426">
        <f t="shared" si="1066"/>
        <v>595</v>
      </c>
      <c r="Y3426">
        <f t="shared" si="1067"/>
        <v>444</v>
      </c>
      <c r="Z3426" s="18">
        <f t="shared" si="1068"/>
        <v>1463424.4009529033</v>
      </c>
      <c r="AA3426" s="18">
        <f t="shared" si="1069"/>
        <v>118285.78776560788</v>
      </c>
      <c r="AB3426" s="17">
        <f t="shared" si="1070"/>
        <v>3.8140589569160999</v>
      </c>
      <c r="AC3426" s="2" t="s">
        <v>95</v>
      </c>
      <c r="AD3426" s="2" t="s">
        <v>13</v>
      </c>
      <c r="AE3426" t="str">
        <f t="shared" si="1071"/>
        <v>Home &amp; Kitchen</v>
      </c>
      <c r="AF3426" t="str">
        <f t="shared" si="1072"/>
        <v>Home &amp; Kitchen</v>
      </c>
      <c r="AG3426" t="str" cm="1">
        <f t="array" ref="AG3426">INDEX(AD:AD,ROW())</f>
        <v>Home &amp; Kitchen</v>
      </c>
      <c r="AH3426">
        <f t="shared" si="1080"/>
        <v>32</v>
      </c>
      <c r="AI3426" t="str">
        <f t="shared" si="1073"/>
        <v>Home &amp; Kitchen</v>
      </c>
      <c r="AK3426">
        <f t="shared" si="1074"/>
        <v>2023</v>
      </c>
      <c r="AL3426">
        <f t="shared" si="1075"/>
        <v>3</v>
      </c>
      <c r="AM3426">
        <f t="shared" si="1076"/>
        <v>3</v>
      </c>
      <c r="AN3426">
        <f t="shared" si="1077"/>
        <v>6</v>
      </c>
      <c r="AO3426" t="str">
        <f t="shared" si="1078"/>
        <v>Weekday</v>
      </c>
      <c r="AR3426" s="20">
        <f t="shared" si="1079"/>
        <v>1</v>
      </c>
    </row>
    <row r="3427" spans="1:44" x14ac:dyDescent="0.35">
      <c r="A3427" t="str">
        <f t="shared" si="1061"/>
        <v>CUST3426</v>
      </c>
      <c r="B3427" s="2" t="s">
        <v>3763</v>
      </c>
      <c r="C3427" s="4">
        <v>45341</v>
      </c>
      <c r="D3427" s="2" t="s">
        <v>250</v>
      </c>
      <c r="E3427" t="s">
        <v>5055</v>
      </c>
      <c r="F3427" s="2" t="s">
        <v>19</v>
      </c>
      <c r="G3427" s="2" t="s">
        <v>49</v>
      </c>
      <c r="H3427" s="2">
        <v>1</v>
      </c>
      <c r="I3427" s="19">
        <v>679.77</v>
      </c>
      <c r="J3427" s="2" t="s">
        <v>15</v>
      </c>
      <c r="K3427" s="2" t="s">
        <v>16</v>
      </c>
      <c r="L3427" s="2">
        <v>4</v>
      </c>
      <c r="M3427" s="18">
        <f t="shared" si="1062"/>
        <v>679.77</v>
      </c>
      <c r="T3427" t="str">
        <f t="shared" si="1063"/>
        <v>Completed</v>
      </c>
      <c r="U3427" t="str">
        <f t="shared" si="1064"/>
        <v>No</v>
      </c>
      <c r="V3427" t="str">
        <f t="shared" si="1065"/>
        <v>No</v>
      </c>
      <c r="X3427">
        <f t="shared" si="1066"/>
        <v>567</v>
      </c>
      <c r="Y3427">
        <f t="shared" si="1067"/>
        <v>440</v>
      </c>
      <c r="Z3427" s="18">
        <f t="shared" si="1068"/>
        <v>2759712.3299794244</v>
      </c>
      <c r="AA3427" s="18">
        <f t="shared" si="1069"/>
        <v>330643.50635802455</v>
      </c>
      <c r="AB3427" s="17">
        <f t="shared" si="1070"/>
        <v>3.8641711229946525</v>
      </c>
      <c r="AC3427" s="2" t="s">
        <v>49</v>
      </c>
      <c r="AD3427" s="2" t="s">
        <v>19</v>
      </c>
      <c r="AE3427" t="str">
        <f t="shared" si="1071"/>
        <v>Electronics</v>
      </c>
      <c r="AF3427" t="str">
        <f t="shared" si="1072"/>
        <v>Electronics</v>
      </c>
      <c r="AG3427" t="str" cm="1">
        <f t="array" ref="AG3427">INDEX(AD:AD,ROW())</f>
        <v>Electronics</v>
      </c>
      <c r="AH3427">
        <f t="shared" si="1080"/>
        <v>12</v>
      </c>
      <c r="AI3427" t="str">
        <f t="shared" si="1073"/>
        <v>Electronics</v>
      </c>
      <c r="AK3427">
        <f t="shared" si="1074"/>
        <v>2024</v>
      </c>
      <c r="AL3427">
        <f t="shared" si="1075"/>
        <v>2</v>
      </c>
      <c r="AM3427">
        <f t="shared" si="1076"/>
        <v>19</v>
      </c>
      <c r="AN3427">
        <f t="shared" si="1077"/>
        <v>2</v>
      </c>
      <c r="AO3427" t="str">
        <f t="shared" si="1078"/>
        <v>Weekday</v>
      </c>
      <c r="AR3427" s="20">
        <f t="shared" si="1079"/>
        <v>0</v>
      </c>
    </row>
    <row r="3428" spans="1:44" x14ac:dyDescent="0.35">
      <c r="A3428" t="str">
        <f t="shared" si="1061"/>
        <v>CUST3427</v>
      </c>
      <c r="B3428" s="2" t="s">
        <v>3764</v>
      </c>
      <c r="C3428" s="4">
        <v>45143</v>
      </c>
      <c r="D3428" s="2" t="s">
        <v>344</v>
      </c>
      <c r="E3428" t="s">
        <v>5048</v>
      </c>
      <c r="F3428" s="2" t="s">
        <v>23</v>
      </c>
      <c r="G3428" s="2" t="s">
        <v>75</v>
      </c>
      <c r="H3428" s="2">
        <v>1</v>
      </c>
      <c r="I3428" s="19">
        <v>520.98</v>
      </c>
      <c r="J3428" s="2" t="s">
        <v>5046</v>
      </c>
      <c r="K3428" s="2" t="s">
        <v>16</v>
      </c>
      <c r="L3428" s="2">
        <v>2</v>
      </c>
      <c r="M3428" s="18">
        <f t="shared" si="1062"/>
        <v>520.98</v>
      </c>
      <c r="T3428" t="str">
        <f t="shared" si="1063"/>
        <v>Completed</v>
      </c>
      <c r="U3428" t="str">
        <f t="shared" si="1064"/>
        <v>No</v>
      </c>
      <c r="V3428" t="str">
        <f t="shared" si="1065"/>
        <v>No</v>
      </c>
      <c r="X3428">
        <f t="shared" si="1066"/>
        <v>590</v>
      </c>
      <c r="Y3428">
        <f t="shared" si="1067"/>
        <v>451</v>
      </c>
      <c r="Z3428" s="18">
        <f t="shared" si="1068"/>
        <v>594714.6477588166</v>
      </c>
      <c r="AA3428" s="18">
        <f t="shared" si="1069"/>
        <v>60882.938065984097</v>
      </c>
      <c r="AB3428" s="17">
        <f t="shared" si="1070"/>
        <v>3.804733727810651</v>
      </c>
      <c r="AC3428" s="2" t="s">
        <v>75</v>
      </c>
      <c r="AD3428" s="2" t="s">
        <v>23</v>
      </c>
      <c r="AE3428" t="str">
        <f t="shared" si="1071"/>
        <v>Books</v>
      </c>
      <c r="AF3428" t="str">
        <f t="shared" si="1072"/>
        <v>Books</v>
      </c>
      <c r="AG3428" t="str" cm="1">
        <f t="array" ref="AG3428">INDEX(AD:AD,ROW())</f>
        <v>Books</v>
      </c>
      <c r="AH3428">
        <f t="shared" si="1080"/>
        <v>23</v>
      </c>
      <c r="AI3428" t="str">
        <f t="shared" si="1073"/>
        <v>Books</v>
      </c>
      <c r="AK3428">
        <f t="shared" si="1074"/>
        <v>2023</v>
      </c>
      <c r="AL3428">
        <f t="shared" si="1075"/>
        <v>8</v>
      </c>
      <c r="AM3428">
        <f t="shared" si="1076"/>
        <v>5</v>
      </c>
      <c r="AN3428">
        <f t="shared" si="1077"/>
        <v>7</v>
      </c>
      <c r="AO3428" t="str">
        <f t="shared" si="1078"/>
        <v>Weekend</v>
      </c>
      <c r="AR3428" s="20">
        <f t="shared" si="1079"/>
        <v>0</v>
      </c>
    </row>
    <row r="3429" spans="1:44" x14ac:dyDescent="0.35">
      <c r="A3429" t="str">
        <f t="shared" si="1061"/>
        <v>CUST3428</v>
      </c>
      <c r="B3429" s="2" t="s">
        <v>3765</v>
      </c>
      <c r="C3429" s="4">
        <v>45198</v>
      </c>
      <c r="D3429" s="2" t="s">
        <v>296</v>
      </c>
      <c r="E3429" t="s">
        <v>5054</v>
      </c>
      <c r="F3429" s="2" t="s">
        <v>42</v>
      </c>
      <c r="G3429" s="2" t="s">
        <v>170</v>
      </c>
      <c r="H3429" s="2">
        <v>2</v>
      </c>
      <c r="I3429" s="19">
        <v>676.64</v>
      </c>
      <c r="J3429" s="2" t="s">
        <v>50</v>
      </c>
      <c r="K3429" s="2" t="s">
        <v>16</v>
      </c>
      <c r="L3429" s="2">
        <v>4</v>
      </c>
      <c r="M3429" s="18">
        <f t="shared" si="1062"/>
        <v>1353.28</v>
      </c>
      <c r="T3429" t="str">
        <f t="shared" si="1063"/>
        <v>Completed</v>
      </c>
      <c r="U3429" t="str">
        <f t="shared" si="1064"/>
        <v>Yes</v>
      </c>
      <c r="V3429" t="str">
        <f t="shared" si="1065"/>
        <v>No</v>
      </c>
      <c r="X3429">
        <f t="shared" si="1066"/>
        <v>558</v>
      </c>
      <c r="Y3429">
        <f t="shared" si="1067"/>
        <v>430</v>
      </c>
      <c r="Z3429" s="18">
        <f t="shared" si="1068"/>
        <v>1098537.4901531704</v>
      </c>
      <c r="AA3429" s="18">
        <f t="shared" si="1069"/>
        <v>96724.388030634553</v>
      </c>
      <c r="AB3429" s="17">
        <f t="shared" si="1070"/>
        <v>3.9001122334455669</v>
      </c>
      <c r="AC3429" s="2" t="s">
        <v>170</v>
      </c>
      <c r="AD3429" s="2" t="s">
        <v>42</v>
      </c>
      <c r="AE3429" t="str">
        <f t="shared" si="1071"/>
        <v>Beauty</v>
      </c>
      <c r="AF3429" t="str">
        <f t="shared" si="1072"/>
        <v>Beauty</v>
      </c>
      <c r="AG3429" t="str" cm="1">
        <f t="array" ref="AG3429">INDEX(AD:AD,ROW())</f>
        <v>Beauty</v>
      </c>
      <c r="AH3429">
        <f t="shared" si="1080"/>
        <v>70</v>
      </c>
      <c r="AI3429" t="str">
        <f t="shared" si="1073"/>
        <v>Beauty</v>
      </c>
      <c r="AK3429">
        <f t="shared" si="1074"/>
        <v>2023</v>
      </c>
      <c r="AL3429">
        <f t="shared" si="1075"/>
        <v>9</v>
      </c>
      <c r="AM3429">
        <f t="shared" si="1076"/>
        <v>29</v>
      </c>
      <c r="AN3429">
        <f t="shared" si="1077"/>
        <v>6</v>
      </c>
      <c r="AO3429" t="str">
        <f t="shared" si="1078"/>
        <v>Weekday</v>
      </c>
      <c r="AR3429" s="20">
        <f t="shared" si="1079"/>
        <v>0</v>
      </c>
    </row>
    <row r="3430" spans="1:44" x14ac:dyDescent="0.35">
      <c r="A3430" t="str">
        <f t="shared" si="1061"/>
        <v>CUST3429</v>
      </c>
      <c r="B3430" s="2" t="s">
        <v>3766</v>
      </c>
      <c r="C3430" s="4">
        <v>45063</v>
      </c>
      <c r="D3430" s="2" t="s">
        <v>290</v>
      </c>
      <c r="E3430" t="s">
        <v>5054</v>
      </c>
      <c r="F3430" s="2" t="s">
        <v>23</v>
      </c>
      <c r="G3430" s="2" t="s">
        <v>65</v>
      </c>
      <c r="H3430" s="2">
        <v>1</v>
      </c>
      <c r="I3430" s="19">
        <v>199.07</v>
      </c>
      <c r="J3430" s="2" t="s">
        <v>5047</v>
      </c>
      <c r="K3430" s="2" t="s">
        <v>16</v>
      </c>
      <c r="L3430" s="2">
        <v>3</v>
      </c>
      <c r="M3430" s="18">
        <f t="shared" si="1062"/>
        <v>199.07</v>
      </c>
      <c r="T3430" t="str">
        <f t="shared" si="1063"/>
        <v>Completed</v>
      </c>
      <c r="U3430" t="str">
        <f t="shared" si="1064"/>
        <v>No</v>
      </c>
      <c r="V3430" t="str">
        <f t="shared" si="1065"/>
        <v>No</v>
      </c>
      <c r="X3430">
        <f t="shared" si="1066"/>
        <v>558</v>
      </c>
      <c r="Y3430">
        <f t="shared" si="1067"/>
        <v>430</v>
      </c>
      <c r="Z3430" s="18">
        <f t="shared" si="1068"/>
        <v>594714.6477588166</v>
      </c>
      <c r="AA3430" s="18">
        <f t="shared" si="1069"/>
        <v>60882.938065984097</v>
      </c>
      <c r="AB3430" s="17">
        <f t="shared" si="1070"/>
        <v>3.804733727810651</v>
      </c>
      <c r="AC3430" s="2" t="s">
        <v>65</v>
      </c>
      <c r="AD3430" s="2" t="s">
        <v>23</v>
      </c>
      <c r="AE3430" t="str">
        <f t="shared" si="1071"/>
        <v>Books</v>
      </c>
      <c r="AF3430" t="str">
        <f t="shared" si="1072"/>
        <v>Books</v>
      </c>
      <c r="AG3430" t="str" cm="1">
        <f t="array" ref="AG3430">INDEX(AD:AD,ROW())</f>
        <v>Books</v>
      </c>
      <c r="AH3430">
        <f t="shared" si="1080"/>
        <v>19</v>
      </c>
      <c r="AI3430" t="str">
        <f t="shared" si="1073"/>
        <v>Books</v>
      </c>
      <c r="AK3430">
        <f t="shared" si="1074"/>
        <v>2023</v>
      </c>
      <c r="AL3430">
        <f t="shared" si="1075"/>
        <v>5</v>
      </c>
      <c r="AM3430">
        <f t="shared" si="1076"/>
        <v>17</v>
      </c>
      <c r="AN3430">
        <f t="shared" si="1077"/>
        <v>4</v>
      </c>
      <c r="AO3430" t="str">
        <f t="shared" si="1078"/>
        <v>Weekday</v>
      </c>
      <c r="AR3430" s="20">
        <f t="shared" si="1079"/>
        <v>0</v>
      </c>
    </row>
    <row r="3431" spans="1:44" x14ac:dyDescent="0.35">
      <c r="A3431" t="str">
        <f t="shared" si="1061"/>
        <v>CUST3430</v>
      </c>
      <c r="B3431" s="2" t="s">
        <v>3767</v>
      </c>
      <c r="C3431" s="4">
        <v>45660</v>
      </c>
      <c r="D3431" s="2" t="s">
        <v>404</v>
      </c>
      <c r="E3431" t="s">
        <v>5053</v>
      </c>
      <c r="F3431" s="2" t="s">
        <v>42</v>
      </c>
      <c r="G3431" s="2" t="s">
        <v>5044</v>
      </c>
      <c r="H3431" s="2">
        <v>1</v>
      </c>
      <c r="I3431" s="19">
        <v>538.16</v>
      </c>
      <c r="J3431" s="2" t="s">
        <v>20</v>
      </c>
      <c r="K3431" s="2" t="s">
        <v>16</v>
      </c>
      <c r="L3431" s="2">
        <v>3</v>
      </c>
      <c r="M3431" s="18">
        <f t="shared" si="1062"/>
        <v>538.16</v>
      </c>
      <c r="T3431" t="str">
        <f t="shared" si="1063"/>
        <v>Completed</v>
      </c>
      <c r="U3431" t="str">
        <f t="shared" si="1064"/>
        <v>No</v>
      </c>
      <c r="V3431" t="str">
        <f t="shared" si="1065"/>
        <v>No</v>
      </c>
      <c r="X3431">
        <f t="shared" si="1066"/>
        <v>559</v>
      </c>
      <c r="Y3431">
        <f t="shared" si="1067"/>
        <v>408</v>
      </c>
      <c r="Z3431" s="18">
        <f t="shared" si="1068"/>
        <v>1098537.4901531704</v>
      </c>
      <c r="AA3431" s="18">
        <f t="shared" si="1069"/>
        <v>96724.388030634553</v>
      </c>
      <c r="AB3431" s="17">
        <f t="shared" si="1070"/>
        <v>3.9001122334455669</v>
      </c>
      <c r="AC3431" s="2" t="s">
        <v>5044</v>
      </c>
      <c r="AD3431" s="2" t="s">
        <v>42</v>
      </c>
      <c r="AE3431" t="str">
        <f t="shared" si="1071"/>
        <v>Beauty</v>
      </c>
      <c r="AF3431" t="str">
        <f t="shared" si="1072"/>
        <v>Beauty</v>
      </c>
      <c r="AG3431" t="str" cm="1">
        <f t="array" ref="AG3431">INDEX(AD:AD,ROW())</f>
        <v>Beauty</v>
      </c>
      <c r="AH3431">
        <f t="shared" si="1080"/>
        <v>64</v>
      </c>
      <c r="AI3431" t="str">
        <f t="shared" si="1073"/>
        <v>Beauty</v>
      </c>
      <c r="AK3431">
        <f t="shared" si="1074"/>
        <v>2025</v>
      </c>
      <c r="AL3431">
        <f t="shared" si="1075"/>
        <v>1</v>
      </c>
      <c r="AM3431">
        <f t="shared" si="1076"/>
        <v>3</v>
      </c>
      <c r="AN3431">
        <f t="shared" si="1077"/>
        <v>6</v>
      </c>
      <c r="AO3431" t="str">
        <f t="shared" si="1078"/>
        <v>Weekday</v>
      </c>
      <c r="AR3431" s="20">
        <f t="shared" si="1079"/>
        <v>0</v>
      </c>
    </row>
    <row r="3432" spans="1:44" x14ac:dyDescent="0.35">
      <c r="A3432" t="str">
        <f t="shared" si="1061"/>
        <v>CUST3431</v>
      </c>
      <c r="B3432" s="2" t="s">
        <v>3768</v>
      </c>
      <c r="C3432" s="4">
        <v>45289</v>
      </c>
      <c r="D3432" s="2" t="s">
        <v>516</v>
      </c>
      <c r="E3432" t="s">
        <v>5050</v>
      </c>
      <c r="F3432" s="2" t="s">
        <v>23</v>
      </c>
      <c r="G3432" s="2" t="s">
        <v>46</v>
      </c>
      <c r="H3432" s="2">
        <v>1</v>
      </c>
      <c r="I3432" s="19">
        <v>346.59</v>
      </c>
      <c r="J3432" s="2" t="s">
        <v>5046</v>
      </c>
      <c r="K3432" s="2" t="s">
        <v>16</v>
      </c>
      <c r="L3432" s="2">
        <v>3</v>
      </c>
      <c r="M3432" s="18">
        <f t="shared" si="1062"/>
        <v>346.59</v>
      </c>
      <c r="T3432" t="str">
        <f t="shared" si="1063"/>
        <v>Completed</v>
      </c>
      <c r="U3432" t="str">
        <f t="shared" si="1064"/>
        <v>No</v>
      </c>
      <c r="V3432" t="str">
        <f t="shared" si="1065"/>
        <v>No</v>
      </c>
      <c r="X3432">
        <f t="shared" si="1066"/>
        <v>589</v>
      </c>
      <c r="Y3432">
        <f t="shared" si="1067"/>
        <v>426</v>
      </c>
      <c r="Z3432" s="18">
        <f t="shared" si="1068"/>
        <v>594714.6477588166</v>
      </c>
      <c r="AA3432" s="18">
        <f t="shared" si="1069"/>
        <v>60882.938065984097</v>
      </c>
      <c r="AB3432" s="17">
        <f t="shared" si="1070"/>
        <v>3.804733727810651</v>
      </c>
      <c r="AC3432" s="2" t="s">
        <v>46</v>
      </c>
      <c r="AD3432" s="2" t="s">
        <v>23</v>
      </c>
      <c r="AE3432" t="str">
        <f t="shared" si="1071"/>
        <v>Books</v>
      </c>
      <c r="AF3432" t="str">
        <f t="shared" si="1072"/>
        <v>Books</v>
      </c>
      <c r="AG3432" t="str" cm="1">
        <f t="array" ref="AG3432">INDEX(AD:AD,ROW())</f>
        <v>Books</v>
      </c>
      <c r="AH3432">
        <f t="shared" si="1080"/>
        <v>11</v>
      </c>
      <c r="AI3432" t="str">
        <f t="shared" si="1073"/>
        <v>Books</v>
      </c>
      <c r="AK3432">
        <f t="shared" si="1074"/>
        <v>2023</v>
      </c>
      <c r="AL3432">
        <f t="shared" si="1075"/>
        <v>12</v>
      </c>
      <c r="AM3432">
        <f t="shared" si="1076"/>
        <v>29</v>
      </c>
      <c r="AN3432">
        <f t="shared" si="1077"/>
        <v>6</v>
      </c>
      <c r="AO3432" t="str">
        <f t="shared" si="1078"/>
        <v>Weekday</v>
      </c>
      <c r="AR3432" s="20">
        <f t="shared" si="1079"/>
        <v>0</v>
      </c>
    </row>
    <row r="3433" spans="1:44" x14ac:dyDescent="0.35">
      <c r="A3433" t="str">
        <f t="shared" si="1061"/>
        <v>CUST3432</v>
      </c>
      <c r="B3433" s="2" t="s">
        <v>3769</v>
      </c>
      <c r="C3433" s="4">
        <v>45584</v>
      </c>
      <c r="D3433" s="2" t="s">
        <v>398</v>
      </c>
      <c r="E3433" t="s">
        <v>5053</v>
      </c>
      <c r="F3433" s="2" t="s">
        <v>42</v>
      </c>
      <c r="G3433" s="2" t="s">
        <v>5042</v>
      </c>
      <c r="H3433" s="2">
        <v>1</v>
      </c>
      <c r="I3433" s="19">
        <v>533.85</v>
      </c>
      <c r="J3433" s="2" t="s">
        <v>20</v>
      </c>
      <c r="K3433" s="2" t="s">
        <v>16</v>
      </c>
      <c r="L3433" s="2">
        <v>4</v>
      </c>
      <c r="M3433" s="18">
        <f t="shared" si="1062"/>
        <v>533.85</v>
      </c>
      <c r="T3433" t="str">
        <f t="shared" si="1063"/>
        <v>Completed</v>
      </c>
      <c r="U3433" t="str">
        <f t="shared" si="1064"/>
        <v>No</v>
      </c>
      <c r="V3433" t="str">
        <f t="shared" si="1065"/>
        <v>No</v>
      </c>
      <c r="X3433">
        <f t="shared" si="1066"/>
        <v>559</v>
      </c>
      <c r="Y3433">
        <f t="shared" si="1067"/>
        <v>408</v>
      </c>
      <c r="Z3433" s="18">
        <f t="shared" si="1068"/>
        <v>1098537.4901531704</v>
      </c>
      <c r="AA3433" s="18">
        <f t="shared" si="1069"/>
        <v>96724.388030634553</v>
      </c>
      <c r="AB3433" s="17">
        <f t="shared" si="1070"/>
        <v>3.9001122334455669</v>
      </c>
      <c r="AC3433" s="2" t="s">
        <v>5042</v>
      </c>
      <c r="AD3433" s="2" t="s">
        <v>42</v>
      </c>
      <c r="AE3433" t="str">
        <f t="shared" si="1071"/>
        <v>Beauty</v>
      </c>
      <c r="AF3433" t="str">
        <f t="shared" si="1072"/>
        <v>Beauty</v>
      </c>
      <c r="AG3433" t="str" cm="1">
        <f t="array" ref="AG3433">INDEX(AD:AD,ROW())</f>
        <v>Beauty</v>
      </c>
      <c r="AH3433">
        <f t="shared" si="1080"/>
        <v>18</v>
      </c>
      <c r="AI3433" t="str">
        <f t="shared" si="1073"/>
        <v>Beauty</v>
      </c>
      <c r="AK3433">
        <f t="shared" si="1074"/>
        <v>2024</v>
      </c>
      <c r="AL3433">
        <f t="shared" si="1075"/>
        <v>10</v>
      </c>
      <c r="AM3433">
        <f t="shared" si="1076"/>
        <v>19</v>
      </c>
      <c r="AN3433">
        <f t="shared" si="1077"/>
        <v>7</v>
      </c>
      <c r="AO3433" t="str">
        <f t="shared" si="1078"/>
        <v>Weekend</v>
      </c>
      <c r="AR3433" s="20">
        <f t="shared" si="1079"/>
        <v>0</v>
      </c>
    </row>
    <row r="3434" spans="1:44" x14ac:dyDescent="0.35">
      <c r="A3434" t="str">
        <f t="shared" si="1061"/>
        <v>CUST3433</v>
      </c>
      <c r="B3434" s="2" t="s">
        <v>3770</v>
      </c>
      <c r="C3434" s="4">
        <v>45031</v>
      </c>
      <c r="D3434" s="2" t="s">
        <v>74</v>
      </c>
      <c r="E3434" t="s">
        <v>5048</v>
      </c>
      <c r="F3434" s="2" t="s">
        <v>23</v>
      </c>
      <c r="G3434" s="2" t="s">
        <v>46</v>
      </c>
      <c r="H3434" s="2">
        <v>2</v>
      </c>
      <c r="I3434" s="19">
        <v>656.15</v>
      </c>
      <c r="J3434" s="2" t="s">
        <v>5047</v>
      </c>
      <c r="K3434" s="2" t="s">
        <v>16</v>
      </c>
      <c r="L3434" s="2">
        <v>3</v>
      </c>
      <c r="M3434" s="18">
        <f t="shared" si="1062"/>
        <v>1312.3</v>
      </c>
      <c r="T3434" t="str">
        <f t="shared" si="1063"/>
        <v>Completed</v>
      </c>
      <c r="U3434" t="str">
        <f t="shared" si="1064"/>
        <v>Yes</v>
      </c>
      <c r="V3434" t="str">
        <f t="shared" si="1065"/>
        <v>No</v>
      </c>
      <c r="X3434">
        <f t="shared" si="1066"/>
        <v>590</v>
      </c>
      <c r="Y3434">
        <f t="shared" si="1067"/>
        <v>451</v>
      </c>
      <c r="Z3434" s="18">
        <f t="shared" si="1068"/>
        <v>594714.6477588166</v>
      </c>
      <c r="AA3434" s="18">
        <f t="shared" si="1069"/>
        <v>60882.938065984097</v>
      </c>
      <c r="AB3434" s="17">
        <f t="shared" si="1070"/>
        <v>3.804733727810651</v>
      </c>
      <c r="AC3434" s="2" t="s">
        <v>46</v>
      </c>
      <c r="AD3434" s="2" t="s">
        <v>23</v>
      </c>
      <c r="AE3434" t="str">
        <f t="shared" si="1071"/>
        <v>Books</v>
      </c>
      <c r="AF3434" t="str">
        <f t="shared" si="1072"/>
        <v>Books</v>
      </c>
      <c r="AG3434" t="str" cm="1">
        <f t="array" ref="AG3434">INDEX(AD:AD,ROW())</f>
        <v>Books</v>
      </c>
      <c r="AH3434">
        <f t="shared" si="1080"/>
        <v>11</v>
      </c>
      <c r="AI3434" t="str">
        <f t="shared" si="1073"/>
        <v>Books</v>
      </c>
      <c r="AK3434">
        <f t="shared" si="1074"/>
        <v>2023</v>
      </c>
      <c r="AL3434">
        <f t="shared" si="1075"/>
        <v>4</v>
      </c>
      <c r="AM3434">
        <f t="shared" si="1076"/>
        <v>15</v>
      </c>
      <c r="AN3434">
        <f t="shared" si="1077"/>
        <v>7</v>
      </c>
      <c r="AO3434" t="str">
        <f t="shared" si="1078"/>
        <v>Weekend</v>
      </c>
      <c r="AR3434" s="20">
        <f t="shared" si="1079"/>
        <v>0</v>
      </c>
    </row>
    <row r="3435" spans="1:44" x14ac:dyDescent="0.35">
      <c r="A3435" t="str">
        <f t="shared" si="1061"/>
        <v>CUST3434</v>
      </c>
      <c r="B3435" s="2" t="s">
        <v>3771</v>
      </c>
      <c r="C3435" s="4">
        <v>45188</v>
      </c>
      <c r="D3435" s="2" t="s">
        <v>1854</v>
      </c>
      <c r="E3435" t="s">
        <v>5052</v>
      </c>
      <c r="F3435" s="2" t="s">
        <v>13</v>
      </c>
      <c r="G3435" s="2" t="s">
        <v>95</v>
      </c>
      <c r="H3435" s="2">
        <v>1</v>
      </c>
      <c r="I3435" s="19">
        <v>1022.1</v>
      </c>
      <c r="J3435" s="2" t="s">
        <v>15</v>
      </c>
      <c r="K3435" s="2" t="s">
        <v>16</v>
      </c>
      <c r="L3435" s="2">
        <v>1</v>
      </c>
      <c r="M3435" s="18">
        <f t="shared" si="1062"/>
        <v>1022.1</v>
      </c>
      <c r="T3435" t="str">
        <f t="shared" si="1063"/>
        <v>Completed</v>
      </c>
      <c r="U3435" t="str">
        <f t="shared" si="1064"/>
        <v>Yes</v>
      </c>
      <c r="V3435" t="str">
        <f t="shared" si="1065"/>
        <v>No</v>
      </c>
      <c r="X3435">
        <f t="shared" si="1066"/>
        <v>573</v>
      </c>
      <c r="Y3435">
        <f t="shared" si="1067"/>
        <v>450</v>
      </c>
      <c r="Z3435" s="18">
        <f t="shared" si="1068"/>
        <v>1463424.4009529033</v>
      </c>
      <c r="AA3435" s="18">
        <f t="shared" si="1069"/>
        <v>118285.78776560788</v>
      </c>
      <c r="AB3435" s="17">
        <f t="shared" si="1070"/>
        <v>3.8140589569160999</v>
      </c>
      <c r="AC3435" s="2" t="s">
        <v>95</v>
      </c>
      <c r="AD3435" s="2" t="s">
        <v>13</v>
      </c>
      <c r="AE3435" t="str">
        <f t="shared" si="1071"/>
        <v>Home &amp; Kitchen</v>
      </c>
      <c r="AF3435" t="str">
        <f t="shared" si="1072"/>
        <v>Home &amp; Kitchen</v>
      </c>
      <c r="AG3435" t="str" cm="1">
        <f t="array" ref="AG3435">INDEX(AD:AD,ROW())</f>
        <v>Home &amp; Kitchen</v>
      </c>
      <c r="AH3435">
        <f t="shared" si="1080"/>
        <v>32</v>
      </c>
      <c r="AI3435" t="str">
        <f t="shared" si="1073"/>
        <v>Home &amp; Kitchen</v>
      </c>
      <c r="AK3435">
        <f t="shared" si="1074"/>
        <v>2023</v>
      </c>
      <c r="AL3435">
        <f t="shared" si="1075"/>
        <v>9</v>
      </c>
      <c r="AM3435">
        <f t="shared" si="1076"/>
        <v>19</v>
      </c>
      <c r="AN3435">
        <f t="shared" si="1077"/>
        <v>3</v>
      </c>
      <c r="AO3435" t="str">
        <f t="shared" si="1078"/>
        <v>Weekday</v>
      </c>
      <c r="AR3435" s="20">
        <f t="shared" si="1079"/>
        <v>0</v>
      </c>
    </row>
    <row r="3436" spans="1:44" x14ac:dyDescent="0.35">
      <c r="A3436" t="str">
        <f t="shared" si="1061"/>
        <v>CUST3435</v>
      </c>
      <c r="B3436" s="2" t="s">
        <v>3772</v>
      </c>
      <c r="C3436" s="4">
        <v>45701</v>
      </c>
      <c r="D3436" s="2" t="s">
        <v>28</v>
      </c>
      <c r="E3436" t="s">
        <v>5051</v>
      </c>
      <c r="F3436" s="2" t="s">
        <v>29</v>
      </c>
      <c r="G3436" s="2" t="s">
        <v>138</v>
      </c>
      <c r="H3436" s="2">
        <v>1</v>
      </c>
      <c r="I3436" s="19">
        <v>2273.7399999999998</v>
      </c>
      <c r="J3436" s="2" t="s">
        <v>15</v>
      </c>
      <c r="K3436" s="2" t="s">
        <v>16</v>
      </c>
      <c r="L3436" s="2">
        <v>3</v>
      </c>
      <c r="M3436" s="18">
        <f t="shared" si="1062"/>
        <v>2273.7399999999998</v>
      </c>
      <c r="T3436" t="str">
        <f t="shared" si="1063"/>
        <v>Completed</v>
      </c>
      <c r="U3436" t="str">
        <f t="shared" si="1064"/>
        <v>Yes</v>
      </c>
      <c r="V3436" t="str">
        <f t="shared" si="1065"/>
        <v>No</v>
      </c>
      <c r="X3436">
        <f t="shared" si="1066"/>
        <v>619</v>
      </c>
      <c r="Y3436">
        <f t="shared" si="1067"/>
        <v>468</v>
      </c>
      <c r="Z3436" s="18">
        <f t="shared" si="1068"/>
        <v>1892867.2841657216</v>
      </c>
      <c r="AA3436" s="18">
        <f t="shared" si="1069"/>
        <v>199432.98236095349</v>
      </c>
      <c r="AB3436" s="17">
        <f t="shared" si="1070"/>
        <v>3.8949824970828471</v>
      </c>
      <c r="AC3436" s="2" t="s">
        <v>138</v>
      </c>
      <c r="AD3436" s="2" t="s">
        <v>29</v>
      </c>
      <c r="AE3436" t="str">
        <f t="shared" si="1071"/>
        <v>Fashion</v>
      </c>
      <c r="AF3436" t="str">
        <f t="shared" si="1072"/>
        <v>Fashion</v>
      </c>
      <c r="AG3436" t="str" cm="1">
        <f t="array" ref="AG3436">INDEX(AD:AD,ROW())</f>
        <v>Fashion</v>
      </c>
      <c r="AH3436">
        <f t="shared" si="1080"/>
        <v>53</v>
      </c>
      <c r="AI3436" t="str">
        <f t="shared" si="1073"/>
        <v>Fashion</v>
      </c>
      <c r="AK3436">
        <f t="shared" si="1074"/>
        <v>2025</v>
      </c>
      <c r="AL3436">
        <f t="shared" si="1075"/>
        <v>2</v>
      </c>
      <c r="AM3436">
        <f t="shared" si="1076"/>
        <v>13</v>
      </c>
      <c r="AN3436">
        <f t="shared" si="1077"/>
        <v>5</v>
      </c>
      <c r="AO3436" t="str">
        <f t="shared" si="1078"/>
        <v>Weekday</v>
      </c>
      <c r="AR3436" s="20">
        <f t="shared" si="1079"/>
        <v>0</v>
      </c>
    </row>
    <row r="3437" spans="1:44" x14ac:dyDescent="0.35">
      <c r="A3437" t="str">
        <f t="shared" si="1061"/>
        <v>CUST3436</v>
      </c>
      <c r="B3437" s="2" t="s">
        <v>3773</v>
      </c>
      <c r="C3437" s="4">
        <v>45675</v>
      </c>
      <c r="D3437" s="2" t="s">
        <v>290</v>
      </c>
      <c r="E3437" t="s">
        <v>5051</v>
      </c>
      <c r="F3437" s="2" t="s">
        <v>42</v>
      </c>
      <c r="G3437" s="2" t="s">
        <v>188</v>
      </c>
      <c r="H3437" s="2">
        <v>2</v>
      </c>
      <c r="I3437" s="19">
        <v>1097.83</v>
      </c>
      <c r="J3437" s="2" t="s">
        <v>5047</v>
      </c>
      <c r="K3437" s="2" t="s">
        <v>16</v>
      </c>
      <c r="L3437" s="2">
        <v>5</v>
      </c>
      <c r="M3437" s="18">
        <f t="shared" si="1062"/>
        <v>2195.66</v>
      </c>
      <c r="T3437" t="str">
        <f t="shared" si="1063"/>
        <v>Completed</v>
      </c>
      <c r="U3437" t="str">
        <f t="shared" si="1064"/>
        <v>Yes</v>
      </c>
      <c r="V3437" t="str">
        <f t="shared" si="1065"/>
        <v>No</v>
      </c>
      <c r="X3437">
        <f t="shared" si="1066"/>
        <v>619</v>
      </c>
      <c r="Y3437">
        <f t="shared" si="1067"/>
        <v>468</v>
      </c>
      <c r="Z3437" s="18">
        <f t="shared" si="1068"/>
        <v>1098537.4901531704</v>
      </c>
      <c r="AA3437" s="18">
        <f t="shared" si="1069"/>
        <v>96724.388030634553</v>
      </c>
      <c r="AB3437" s="17">
        <f t="shared" si="1070"/>
        <v>3.9001122334455669</v>
      </c>
      <c r="AC3437" s="2" t="s">
        <v>188</v>
      </c>
      <c r="AD3437" s="2" t="s">
        <v>42</v>
      </c>
      <c r="AE3437" t="str">
        <f t="shared" si="1071"/>
        <v>Beauty</v>
      </c>
      <c r="AF3437" t="str">
        <f t="shared" si="1072"/>
        <v>Beauty</v>
      </c>
      <c r="AG3437" t="str" cm="1">
        <f t="array" ref="AG3437">INDEX(AD:AD,ROW())</f>
        <v>Beauty</v>
      </c>
      <c r="AH3437">
        <f t="shared" si="1080"/>
        <v>80</v>
      </c>
      <c r="AI3437" t="str">
        <f t="shared" si="1073"/>
        <v>Beauty</v>
      </c>
      <c r="AK3437">
        <f t="shared" si="1074"/>
        <v>2025</v>
      </c>
      <c r="AL3437">
        <f t="shared" si="1075"/>
        <v>1</v>
      </c>
      <c r="AM3437">
        <f t="shared" si="1076"/>
        <v>18</v>
      </c>
      <c r="AN3437">
        <f t="shared" si="1077"/>
        <v>7</v>
      </c>
      <c r="AO3437" t="str">
        <f t="shared" si="1078"/>
        <v>Weekend</v>
      </c>
      <c r="AR3437" s="20">
        <f t="shared" si="1079"/>
        <v>0</v>
      </c>
    </row>
    <row r="3438" spans="1:44" x14ac:dyDescent="0.35">
      <c r="A3438" t="str">
        <f t="shared" si="1061"/>
        <v>CUST3437</v>
      </c>
      <c r="B3438" s="2" t="s">
        <v>3774</v>
      </c>
      <c r="C3438" s="4">
        <v>45110</v>
      </c>
      <c r="D3438" s="2" t="s">
        <v>598</v>
      </c>
      <c r="E3438" t="s">
        <v>5055</v>
      </c>
      <c r="F3438" s="2" t="s">
        <v>13</v>
      </c>
      <c r="G3438" s="2" t="s">
        <v>14</v>
      </c>
      <c r="H3438" s="2">
        <v>1</v>
      </c>
      <c r="I3438" s="19">
        <v>1786.77</v>
      </c>
      <c r="J3438" s="2" t="s">
        <v>50</v>
      </c>
      <c r="K3438" s="2" t="s">
        <v>16</v>
      </c>
      <c r="L3438" s="2">
        <v>5</v>
      </c>
      <c r="M3438" s="18">
        <f t="shared" si="1062"/>
        <v>1786.77</v>
      </c>
      <c r="T3438" t="str">
        <f t="shared" si="1063"/>
        <v>Completed</v>
      </c>
      <c r="U3438" t="str">
        <f t="shared" si="1064"/>
        <v>Yes</v>
      </c>
      <c r="V3438" t="str">
        <f t="shared" si="1065"/>
        <v>No</v>
      </c>
      <c r="X3438">
        <f t="shared" si="1066"/>
        <v>567</v>
      </c>
      <c r="Y3438">
        <f t="shared" si="1067"/>
        <v>440</v>
      </c>
      <c r="Z3438" s="18">
        <f t="shared" si="1068"/>
        <v>1463424.4009529033</v>
      </c>
      <c r="AA3438" s="18">
        <f t="shared" si="1069"/>
        <v>118285.78776560788</v>
      </c>
      <c r="AB3438" s="17">
        <f t="shared" si="1070"/>
        <v>3.8140589569160999</v>
      </c>
      <c r="AC3438" s="2" t="s">
        <v>14</v>
      </c>
      <c r="AD3438" s="2" t="s">
        <v>13</v>
      </c>
      <c r="AE3438" t="str">
        <f t="shared" si="1071"/>
        <v>Home &amp; Kitchen</v>
      </c>
      <c r="AF3438" t="str">
        <f t="shared" si="1072"/>
        <v>Home &amp; Kitchen</v>
      </c>
      <c r="AG3438" t="str" cm="1">
        <f t="array" ref="AG3438">INDEX(AD:AD,ROW())</f>
        <v>Home &amp; Kitchen</v>
      </c>
      <c r="AH3438">
        <f t="shared" si="1080"/>
        <v>2</v>
      </c>
      <c r="AI3438" t="str">
        <f t="shared" si="1073"/>
        <v>Home &amp; Kitchen</v>
      </c>
      <c r="AK3438">
        <f t="shared" si="1074"/>
        <v>2023</v>
      </c>
      <c r="AL3438">
        <f t="shared" si="1075"/>
        <v>7</v>
      </c>
      <c r="AM3438">
        <f t="shared" si="1076"/>
        <v>3</v>
      </c>
      <c r="AN3438">
        <f t="shared" si="1077"/>
        <v>2</v>
      </c>
      <c r="AO3438" t="str">
        <f t="shared" si="1078"/>
        <v>Weekday</v>
      </c>
      <c r="AR3438" s="20">
        <f t="shared" si="1079"/>
        <v>0</v>
      </c>
    </row>
    <row r="3439" spans="1:44" x14ac:dyDescent="0.35">
      <c r="A3439" t="str">
        <f t="shared" si="1061"/>
        <v>CUST3438</v>
      </c>
      <c r="B3439" s="2" t="s">
        <v>3775</v>
      </c>
      <c r="C3439" s="4">
        <v>45086</v>
      </c>
      <c r="D3439" s="2" t="s">
        <v>1109</v>
      </c>
      <c r="E3439" t="s">
        <v>5053</v>
      </c>
      <c r="F3439" s="2" t="s">
        <v>23</v>
      </c>
      <c r="G3439" s="2" t="s">
        <v>75</v>
      </c>
      <c r="H3439" s="2">
        <v>2</v>
      </c>
      <c r="I3439" s="19">
        <v>374.08</v>
      </c>
      <c r="J3439" s="2" t="s">
        <v>20</v>
      </c>
      <c r="K3439" s="2" t="s">
        <v>16</v>
      </c>
      <c r="L3439" s="2">
        <v>5</v>
      </c>
      <c r="M3439" s="18">
        <f t="shared" si="1062"/>
        <v>748.16</v>
      </c>
      <c r="T3439" t="str">
        <f t="shared" si="1063"/>
        <v>Completed</v>
      </c>
      <c r="U3439" t="str">
        <f t="shared" si="1064"/>
        <v>No</v>
      </c>
      <c r="V3439" t="str">
        <f t="shared" si="1065"/>
        <v>No</v>
      </c>
      <c r="X3439">
        <f t="shared" si="1066"/>
        <v>559</v>
      </c>
      <c r="Y3439">
        <f t="shared" si="1067"/>
        <v>408</v>
      </c>
      <c r="Z3439" s="18">
        <f t="shared" si="1068"/>
        <v>594714.6477588166</v>
      </c>
      <c r="AA3439" s="18">
        <f t="shared" si="1069"/>
        <v>60882.938065984097</v>
      </c>
      <c r="AB3439" s="17">
        <f t="shared" si="1070"/>
        <v>3.804733727810651</v>
      </c>
      <c r="AC3439" s="2" t="s">
        <v>75</v>
      </c>
      <c r="AD3439" s="2" t="s">
        <v>23</v>
      </c>
      <c r="AE3439" t="str">
        <f t="shared" si="1071"/>
        <v>Books</v>
      </c>
      <c r="AF3439" t="str">
        <f t="shared" si="1072"/>
        <v>Books</v>
      </c>
      <c r="AG3439" t="str" cm="1">
        <f t="array" ref="AG3439">INDEX(AD:AD,ROW())</f>
        <v>Books</v>
      </c>
      <c r="AH3439">
        <f t="shared" si="1080"/>
        <v>23</v>
      </c>
      <c r="AI3439" t="str">
        <f t="shared" si="1073"/>
        <v>Books</v>
      </c>
      <c r="AK3439">
        <f t="shared" si="1074"/>
        <v>2023</v>
      </c>
      <c r="AL3439">
        <f t="shared" si="1075"/>
        <v>6</v>
      </c>
      <c r="AM3439">
        <f t="shared" si="1076"/>
        <v>9</v>
      </c>
      <c r="AN3439">
        <f t="shared" si="1077"/>
        <v>6</v>
      </c>
      <c r="AO3439" t="str">
        <f t="shared" si="1078"/>
        <v>Weekday</v>
      </c>
      <c r="AR3439" s="20">
        <f t="shared" si="1079"/>
        <v>0</v>
      </c>
    </row>
    <row r="3440" spans="1:44" x14ac:dyDescent="0.35">
      <c r="A3440" t="str">
        <f t="shared" si="1061"/>
        <v>CUST3439</v>
      </c>
      <c r="B3440" s="2" t="s">
        <v>3776</v>
      </c>
      <c r="C3440" s="4">
        <v>45231</v>
      </c>
      <c r="D3440" s="2" t="s">
        <v>564</v>
      </c>
      <c r="E3440" t="s">
        <v>5053</v>
      </c>
      <c r="F3440" s="2" t="s">
        <v>23</v>
      </c>
      <c r="G3440" s="2" t="s">
        <v>68</v>
      </c>
      <c r="H3440" s="2">
        <v>2</v>
      </c>
      <c r="I3440" s="19">
        <v>228.74</v>
      </c>
      <c r="J3440" s="2" t="s">
        <v>15</v>
      </c>
      <c r="K3440" s="2" t="s">
        <v>16</v>
      </c>
      <c r="L3440" s="2">
        <v>5</v>
      </c>
      <c r="M3440" s="18">
        <f t="shared" si="1062"/>
        <v>457.48</v>
      </c>
      <c r="T3440" t="str">
        <f t="shared" si="1063"/>
        <v>Completed</v>
      </c>
      <c r="U3440" t="str">
        <f t="shared" si="1064"/>
        <v>No</v>
      </c>
      <c r="V3440" t="str">
        <f t="shared" si="1065"/>
        <v>No</v>
      </c>
      <c r="X3440">
        <f t="shared" si="1066"/>
        <v>559</v>
      </c>
      <c r="Y3440">
        <f t="shared" si="1067"/>
        <v>408</v>
      </c>
      <c r="Z3440" s="18">
        <f t="shared" si="1068"/>
        <v>594714.6477588166</v>
      </c>
      <c r="AA3440" s="18">
        <f t="shared" si="1069"/>
        <v>60882.938065984097</v>
      </c>
      <c r="AB3440" s="17">
        <f t="shared" si="1070"/>
        <v>3.804733727810651</v>
      </c>
      <c r="AC3440" s="2" t="s">
        <v>68</v>
      </c>
      <c r="AD3440" s="2" t="s">
        <v>23</v>
      </c>
      <c r="AE3440" t="str">
        <f t="shared" si="1071"/>
        <v>Books</v>
      </c>
      <c r="AF3440" t="str">
        <f t="shared" si="1072"/>
        <v>Books</v>
      </c>
      <c r="AG3440" t="str" cm="1">
        <f t="array" ref="AG3440">INDEX(AD:AD,ROW())</f>
        <v>Books</v>
      </c>
      <c r="AH3440">
        <f t="shared" si="1080"/>
        <v>20</v>
      </c>
      <c r="AI3440" t="str">
        <f t="shared" si="1073"/>
        <v>Books</v>
      </c>
      <c r="AK3440">
        <f t="shared" si="1074"/>
        <v>2023</v>
      </c>
      <c r="AL3440">
        <f t="shared" si="1075"/>
        <v>11</v>
      </c>
      <c r="AM3440">
        <f t="shared" si="1076"/>
        <v>1</v>
      </c>
      <c r="AN3440">
        <f t="shared" si="1077"/>
        <v>4</v>
      </c>
      <c r="AO3440" t="str">
        <f t="shared" si="1078"/>
        <v>Weekday</v>
      </c>
      <c r="AR3440" s="20">
        <f t="shared" si="1079"/>
        <v>0</v>
      </c>
    </row>
    <row r="3441" spans="1:44" x14ac:dyDescent="0.35">
      <c r="A3441" t="str">
        <f t="shared" si="1061"/>
        <v>CUST3440</v>
      </c>
      <c r="B3441" s="2" t="s">
        <v>3777</v>
      </c>
      <c r="C3441" s="4">
        <v>45410</v>
      </c>
      <c r="D3441" s="2" t="s">
        <v>118</v>
      </c>
      <c r="E3441" t="s">
        <v>5049</v>
      </c>
      <c r="F3441" s="2" t="s">
        <v>19</v>
      </c>
      <c r="G3441" s="2" t="s">
        <v>5040</v>
      </c>
      <c r="H3441" s="2">
        <v>1</v>
      </c>
      <c r="I3441" s="19">
        <v>636.76</v>
      </c>
      <c r="J3441" s="2" t="s">
        <v>15</v>
      </c>
      <c r="K3441" s="2" t="s">
        <v>16</v>
      </c>
      <c r="L3441" s="2">
        <v>4</v>
      </c>
      <c r="M3441" s="18">
        <f t="shared" si="1062"/>
        <v>636.76</v>
      </c>
      <c r="T3441" t="str">
        <f t="shared" si="1063"/>
        <v>Completed</v>
      </c>
      <c r="U3441" t="str">
        <f t="shared" si="1064"/>
        <v>No</v>
      </c>
      <c r="V3441" t="str">
        <f t="shared" si="1065"/>
        <v>No</v>
      </c>
      <c r="X3441">
        <f t="shared" si="1066"/>
        <v>595</v>
      </c>
      <c r="Y3441">
        <f t="shared" si="1067"/>
        <v>444</v>
      </c>
      <c r="Z3441" s="18">
        <f t="shared" si="1068"/>
        <v>2759712.3299794244</v>
      </c>
      <c r="AA3441" s="18">
        <f t="shared" si="1069"/>
        <v>330643.50635802455</v>
      </c>
      <c r="AB3441" s="17">
        <f t="shared" si="1070"/>
        <v>3.8641711229946525</v>
      </c>
      <c r="AC3441" s="2" t="s">
        <v>5040</v>
      </c>
      <c r="AD3441" s="2" t="s">
        <v>19</v>
      </c>
      <c r="AE3441" t="str">
        <f t="shared" si="1071"/>
        <v>Electronics</v>
      </c>
      <c r="AF3441" t="str">
        <f t="shared" si="1072"/>
        <v>Electronics</v>
      </c>
      <c r="AG3441" t="str" cm="1">
        <f t="array" ref="AG3441">INDEX(AD:AD,ROW())</f>
        <v>Electronics</v>
      </c>
      <c r="AH3441">
        <f t="shared" si="1080"/>
        <v>13</v>
      </c>
      <c r="AI3441" t="str">
        <f t="shared" si="1073"/>
        <v>Electronics</v>
      </c>
      <c r="AK3441">
        <f t="shared" si="1074"/>
        <v>2024</v>
      </c>
      <c r="AL3441">
        <f t="shared" si="1075"/>
        <v>4</v>
      </c>
      <c r="AM3441">
        <f t="shared" si="1076"/>
        <v>28</v>
      </c>
      <c r="AN3441">
        <f t="shared" si="1077"/>
        <v>1</v>
      </c>
      <c r="AO3441" t="str">
        <f t="shared" si="1078"/>
        <v>Weekend</v>
      </c>
      <c r="AR3441" s="20">
        <f t="shared" si="1079"/>
        <v>0</v>
      </c>
    </row>
    <row r="3442" spans="1:44" x14ac:dyDescent="0.35">
      <c r="A3442" t="str">
        <f t="shared" si="1061"/>
        <v>CUST3441</v>
      </c>
      <c r="B3442" s="2" t="s">
        <v>3778</v>
      </c>
      <c r="C3442" s="4">
        <v>45739</v>
      </c>
      <c r="D3442" s="2" t="s">
        <v>120</v>
      </c>
      <c r="E3442" t="s">
        <v>5051</v>
      </c>
      <c r="F3442" s="2" t="s">
        <v>19</v>
      </c>
      <c r="G3442" s="2" t="s">
        <v>128</v>
      </c>
      <c r="H3442" s="2">
        <v>1</v>
      </c>
      <c r="I3442" s="19">
        <v>899.08</v>
      </c>
      <c r="J3442" s="2" t="s">
        <v>20</v>
      </c>
      <c r="K3442" s="2" t="s">
        <v>16</v>
      </c>
      <c r="L3442" s="2">
        <v>5</v>
      </c>
      <c r="M3442" s="18">
        <f t="shared" si="1062"/>
        <v>899.08</v>
      </c>
      <c r="T3442" t="str">
        <f t="shared" si="1063"/>
        <v>Completed</v>
      </c>
      <c r="U3442" t="str">
        <f t="shared" si="1064"/>
        <v>No</v>
      </c>
      <c r="V3442" t="str">
        <f t="shared" si="1065"/>
        <v>No</v>
      </c>
      <c r="X3442">
        <f t="shared" si="1066"/>
        <v>619</v>
      </c>
      <c r="Y3442">
        <f t="shared" si="1067"/>
        <v>468</v>
      </c>
      <c r="Z3442" s="18">
        <f t="shared" si="1068"/>
        <v>2759712.3299794244</v>
      </c>
      <c r="AA3442" s="18">
        <f t="shared" si="1069"/>
        <v>330643.50635802455</v>
      </c>
      <c r="AB3442" s="17">
        <f t="shared" si="1070"/>
        <v>3.8641711229946525</v>
      </c>
      <c r="AC3442" s="2" t="s">
        <v>128</v>
      </c>
      <c r="AD3442" s="2" t="s">
        <v>19</v>
      </c>
      <c r="AE3442" t="str">
        <f t="shared" si="1071"/>
        <v>Electronics</v>
      </c>
      <c r="AF3442" t="str">
        <f t="shared" si="1072"/>
        <v>Electronics</v>
      </c>
      <c r="AG3442" t="str" cm="1">
        <f t="array" ref="AG3442">INDEX(AD:AD,ROW())</f>
        <v>Electronics</v>
      </c>
      <c r="AH3442">
        <f t="shared" si="1080"/>
        <v>48</v>
      </c>
      <c r="AI3442" t="str">
        <f t="shared" si="1073"/>
        <v>Electronics</v>
      </c>
      <c r="AK3442">
        <f t="shared" si="1074"/>
        <v>2025</v>
      </c>
      <c r="AL3442">
        <f t="shared" si="1075"/>
        <v>3</v>
      </c>
      <c r="AM3442">
        <f t="shared" si="1076"/>
        <v>23</v>
      </c>
      <c r="AN3442">
        <f t="shared" si="1077"/>
        <v>1</v>
      </c>
      <c r="AO3442" t="str">
        <f t="shared" si="1078"/>
        <v>Weekend</v>
      </c>
      <c r="AR3442" s="20">
        <f t="shared" si="1079"/>
        <v>0</v>
      </c>
    </row>
    <row r="3443" spans="1:44" x14ac:dyDescent="0.35">
      <c r="A3443" t="str">
        <f t="shared" si="1061"/>
        <v>CUST3442</v>
      </c>
      <c r="B3443" s="2" t="s">
        <v>3779</v>
      </c>
      <c r="C3443" s="4">
        <v>45331</v>
      </c>
      <c r="D3443" s="2" t="s">
        <v>539</v>
      </c>
      <c r="E3443" t="s">
        <v>5053</v>
      </c>
      <c r="F3443" s="2" t="s">
        <v>29</v>
      </c>
      <c r="G3443" s="2" t="s">
        <v>138</v>
      </c>
      <c r="H3443" s="2">
        <v>1</v>
      </c>
      <c r="I3443" s="19">
        <v>269.52</v>
      </c>
      <c r="J3443" s="2" t="s">
        <v>20</v>
      </c>
      <c r="K3443" s="2" t="s">
        <v>16</v>
      </c>
      <c r="L3443" s="2">
        <v>3</v>
      </c>
      <c r="M3443" s="18">
        <f t="shared" si="1062"/>
        <v>269.52</v>
      </c>
      <c r="T3443" t="str">
        <f t="shared" si="1063"/>
        <v>Completed</v>
      </c>
      <c r="U3443" t="str">
        <f t="shared" si="1064"/>
        <v>No</v>
      </c>
      <c r="V3443" t="str">
        <f t="shared" si="1065"/>
        <v>No</v>
      </c>
      <c r="X3443">
        <f t="shared" si="1066"/>
        <v>559</v>
      </c>
      <c r="Y3443">
        <f t="shared" si="1067"/>
        <v>408</v>
      </c>
      <c r="Z3443" s="18">
        <f t="shared" si="1068"/>
        <v>1892867.2841657216</v>
      </c>
      <c r="AA3443" s="18">
        <f t="shared" si="1069"/>
        <v>199432.98236095349</v>
      </c>
      <c r="AB3443" s="17">
        <f t="shared" si="1070"/>
        <v>3.8949824970828471</v>
      </c>
      <c r="AC3443" s="2" t="s">
        <v>138</v>
      </c>
      <c r="AD3443" s="2" t="s">
        <v>29</v>
      </c>
      <c r="AE3443" t="str">
        <f t="shared" si="1071"/>
        <v>Fashion</v>
      </c>
      <c r="AF3443" t="str">
        <f t="shared" si="1072"/>
        <v>Fashion</v>
      </c>
      <c r="AG3443" t="str" cm="1">
        <f t="array" ref="AG3443">INDEX(AD:AD,ROW())</f>
        <v>Fashion</v>
      </c>
      <c r="AH3443">
        <f t="shared" si="1080"/>
        <v>53</v>
      </c>
      <c r="AI3443" t="str">
        <f t="shared" si="1073"/>
        <v>Fashion</v>
      </c>
      <c r="AK3443">
        <f t="shared" si="1074"/>
        <v>2024</v>
      </c>
      <c r="AL3443">
        <f t="shared" si="1075"/>
        <v>2</v>
      </c>
      <c r="AM3443">
        <f t="shared" si="1076"/>
        <v>9</v>
      </c>
      <c r="AN3443">
        <f t="shared" si="1077"/>
        <v>6</v>
      </c>
      <c r="AO3443" t="str">
        <f t="shared" si="1078"/>
        <v>Weekday</v>
      </c>
      <c r="AR3443" s="20">
        <f t="shared" si="1079"/>
        <v>0</v>
      </c>
    </row>
    <row r="3444" spans="1:44" x14ac:dyDescent="0.35">
      <c r="A3444" t="str">
        <f t="shared" si="1061"/>
        <v>CUST3443</v>
      </c>
      <c r="B3444" s="2" t="s">
        <v>3780</v>
      </c>
      <c r="C3444" s="4">
        <v>45089</v>
      </c>
      <c r="D3444" s="2" t="s">
        <v>524</v>
      </c>
      <c r="E3444" t="s">
        <v>5048</v>
      </c>
      <c r="F3444" s="2" t="s">
        <v>23</v>
      </c>
      <c r="G3444" s="2" t="s">
        <v>65</v>
      </c>
      <c r="H3444" s="2">
        <v>1</v>
      </c>
      <c r="I3444" s="19">
        <v>198.24</v>
      </c>
      <c r="J3444" s="2" t="s">
        <v>15</v>
      </c>
      <c r="K3444" s="2" t="s">
        <v>16</v>
      </c>
      <c r="L3444" s="2">
        <v>5</v>
      </c>
      <c r="M3444" s="18">
        <f t="shared" si="1062"/>
        <v>198.24</v>
      </c>
      <c r="T3444" t="str">
        <f t="shared" si="1063"/>
        <v>Completed</v>
      </c>
      <c r="U3444" t="str">
        <f t="shared" si="1064"/>
        <v>No</v>
      </c>
      <c r="V3444" t="str">
        <f t="shared" si="1065"/>
        <v>No</v>
      </c>
      <c r="X3444">
        <f t="shared" si="1066"/>
        <v>590</v>
      </c>
      <c r="Y3444">
        <f t="shared" si="1067"/>
        <v>451</v>
      </c>
      <c r="Z3444" s="18">
        <f t="shared" si="1068"/>
        <v>594714.6477588166</v>
      </c>
      <c r="AA3444" s="18">
        <f t="shared" si="1069"/>
        <v>60882.938065984097</v>
      </c>
      <c r="AB3444" s="17">
        <f t="shared" si="1070"/>
        <v>3.804733727810651</v>
      </c>
      <c r="AC3444" s="2" t="s">
        <v>65</v>
      </c>
      <c r="AD3444" s="2" t="s">
        <v>23</v>
      </c>
      <c r="AE3444" t="str">
        <f t="shared" si="1071"/>
        <v>Books</v>
      </c>
      <c r="AF3444" t="str">
        <f t="shared" si="1072"/>
        <v>Books</v>
      </c>
      <c r="AG3444" t="str" cm="1">
        <f t="array" ref="AG3444">INDEX(AD:AD,ROW())</f>
        <v>Books</v>
      </c>
      <c r="AH3444">
        <f t="shared" si="1080"/>
        <v>19</v>
      </c>
      <c r="AI3444" t="str">
        <f t="shared" si="1073"/>
        <v>Books</v>
      </c>
      <c r="AK3444">
        <f t="shared" si="1074"/>
        <v>2023</v>
      </c>
      <c r="AL3444">
        <f t="shared" si="1075"/>
        <v>6</v>
      </c>
      <c r="AM3444">
        <f t="shared" si="1076"/>
        <v>12</v>
      </c>
      <c r="AN3444">
        <f t="shared" si="1077"/>
        <v>2</v>
      </c>
      <c r="AO3444" t="str">
        <f t="shared" si="1078"/>
        <v>Weekday</v>
      </c>
      <c r="AR3444" s="20">
        <f t="shared" si="1079"/>
        <v>0</v>
      </c>
    </row>
    <row r="3445" spans="1:44" x14ac:dyDescent="0.35">
      <c r="A3445" t="str">
        <f t="shared" si="1061"/>
        <v>CUST3444</v>
      </c>
      <c r="B3445" s="2" t="s">
        <v>3781</v>
      </c>
      <c r="C3445" s="4">
        <v>45645</v>
      </c>
      <c r="D3445" s="2" t="s">
        <v>757</v>
      </c>
      <c r="E3445" t="s">
        <v>5052</v>
      </c>
      <c r="F3445" s="2" t="s">
        <v>29</v>
      </c>
      <c r="G3445" s="2" t="s">
        <v>121</v>
      </c>
      <c r="H3445" s="2">
        <v>1</v>
      </c>
      <c r="I3445" s="19">
        <v>2228.91</v>
      </c>
      <c r="J3445" s="2" t="s">
        <v>5038</v>
      </c>
      <c r="K3445" s="2" t="s">
        <v>16</v>
      </c>
      <c r="L3445" s="2">
        <v>4</v>
      </c>
      <c r="M3445" s="18">
        <f t="shared" si="1062"/>
        <v>2228.91</v>
      </c>
      <c r="T3445" t="str">
        <f t="shared" si="1063"/>
        <v>Completed</v>
      </c>
      <c r="U3445" t="str">
        <f t="shared" si="1064"/>
        <v>Yes</v>
      </c>
      <c r="V3445" t="str">
        <f t="shared" si="1065"/>
        <v>No</v>
      </c>
      <c r="X3445">
        <f t="shared" si="1066"/>
        <v>573</v>
      </c>
      <c r="Y3445">
        <f t="shared" si="1067"/>
        <v>450</v>
      </c>
      <c r="Z3445" s="18">
        <f t="shared" si="1068"/>
        <v>1892867.2841657216</v>
      </c>
      <c r="AA3445" s="18">
        <f t="shared" si="1069"/>
        <v>199432.98236095349</v>
      </c>
      <c r="AB3445" s="17">
        <f t="shared" si="1070"/>
        <v>3.8949824970828471</v>
      </c>
      <c r="AC3445" s="2" t="s">
        <v>121</v>
      </c>
      <c r="AD3445" s="2" t="s">
        <v>29</v>
      </c>
      <c r="AE3445" t="str">
        <f t="shared" si="1071"/>
        <v>Fashion</v>
      </c>
      <c r="AF3445" t="str">
        <f t="shared" si="1072"/>
        <v>Fashion</v>
      </c>
      <c r="AG3445" t="str" cm="1">
        <f t="array" ref="AG3445">INDEX(AD:AD,ROW())</f>
        <v>Fashion</v>
      </c>
      <c r="AH3445">
        <f t="shared" si="1080"/>
        <v>45</v>
      </c>
      <c r="AI3445" t="str">
        <f t="shared" si="1073"/>
        <v>Fashion</v>
      </c>
      <c r="AK3445">
        <f t="shared" si="1074"/>
        <v>2024</v>
      </c>
      <c r="AL3445">
        <f t="shared" si="1075"/>
        <v>12</v>
      </c>
      <c r="AM3445">
        <f t="shared" si="1076"/>
        <v>19</v>
      </c>
      <c r="AN3445">
        <f t="shared" si="1077"/>
        <v>5</v>
      </c>
      <c r="AO3445" t="str">
        <f t="shared" si="1078"/>
        <v>Weekday</v>
      </c>
      <c r="AR3445" s="20">
        <f t="shared" si="1079"/>
        <v>0</v>
      </c>
    </row>
    <row r="3446" spans="1:44" x14ac:dyDescent="0.35">
      <c r="A3446" t="str">
        <f t="shared" si="1061"/>
        <v>CUST3445</v>
      </c>
      <c r="B3446" s="2" t="s">
        <v>3782</v>
      </c>
      <c r="C3446" s="4">
        <v>45573</v>
      </c>
      <c r="D3446" s="2" t="s">
        <v>550</v>
      </c>
      <c r="E3446" t="s">
        <v>5055</v>
      </c>
      <c r="F3446" s="2" t="s">
        <v>42</v>
      </c>
      <c r="G3446" s="2" t="s">
        <v>43</v>
      </c>
      <c r="H3446" s="2">
        <v>1</v>
      </c>
      <c r="I3446" s="19">
        <v>509.97</v>
      </c>
      <c r="J3446" s="2" t="s">
        <v>5047</v>
      </c>
      <c r="K3446" s="2" t="s">
        <v>76</v>
      </c>
      <c r="L3446" s="2">
        <v>5</v>
      </c>
      <c r="M3446" s="18">
        <f t="shared" si="1062"/>
        <v>509.97</v>
      </c>
      <c r="T3446" t="str">
        <f t="shared" si="1063"/>
        <v>Completed</v>
      </c>
      <c r="U3446" t="str">
        <f t="shared" si="1064"/>
        <v>No</v>
      </c>
      <c r="V3446" t="str">
        <f t="shared" si="1065"/>
        <v>No</v>
      </c>
      <c r="X3446">
        <f t="shared" si="1066"/>
        <v>567</v>
      </c>
      <c r="Y3446">
        <f t="shared" si="1067"/>
        <v>440</v>
      </c>
      <c r="Z3446" s="18">
        <f t="shared" si="1068"/>
        <v>1098537.4901531704</v>
      </c>
      <c r="AA3446" s="18">
        <f t="shared" si="1069"/>
        <v>96724.388030634553</v>
      </c>
      <c r="AB3446" s="17">
        <f t="shared" si="1070"/>
        <v>3.9001122334455669</v>
      </c>
      <c r="AC3446" s="2" t="s">
        <v>43</v>
      </c>
      <c r="AD3446" s="2" t="s">
        <v>42</v>
      </c>
      <c r="AE3446" t="str">
        <f t="shared" si="1071"/>
        <v>Beauty</v>
      </c>
      <c r="AF3446" t="str">
        <f t="shared" si="1072"/>
        <v>Beauty</v>
      </c>
      <c r="AG3446" t="str" cm="1">
        <f t="array" ref="AG3446">INDEX(AD:AD,ROW())</f>
        <v>Beauty</v>
      </c>
      <c r="AH3446">
        <f t="shared" si="1080"/>
        <v>10</v>
      </c>
      <c r="AI3446" t="str">
        <f t="shared" si="1073"/>
        <v>Beauty</v>
      </c>
      <c r="AK3446">
        <f t="shared" si="1074"/>
        <v>2024</v>
      </c>
      <c r="AL3446">
        <f t="shared" si="1075"/>
        <v>10</v>
      </c>
      <c r="AM3446">
        <f t="shared" si="1076"/>
        <v>8</v>
      </c>
      <c r="AN3446">
        <f t="shared" si="1077"/>
        <v>3</v>
      </c>
      <c r="AO3446" t="str">
        <f t="shared" si="1078"/>
        <v>Weekday</v>
      </c>
      <c r="AR3446" s="20">
        <f t="shared" si="1079"/>
        <v>1</v>
      </c>
    </row>
    <row r="3447" spans="1:44" x14ac:dyDescent="0.35">
      <c r="A3447" t="str">
        <f t="shared" si="1061"/>
        <v>CUST3446</v>
      </c>
      <c r="B3447" s="2" t="s">
        <v>3783</v>
      </c>
      <c r="C3447" s="4">
        <v>45640</v>
      </c>
      <c r="D3447" s="2" t="s">
        <v>361</v>
      </c>
      <c r="E3447" t="s">
        <v>5049</v>
      </c>
      <c r="F3447" s="2" t="s">
        <v>42</v>
      </c>
      <c r="G3447" s="2" t="s">
        <v>188</v>
      </c>
      <c r="H3447" s="2">
        <v>2</v>
      </c>
      <c r="I3447" s="19">
        <v>547.11</v>
      </c>
      <c r="J3447" s="2" t="s">
        <v>15</v>
      </c>
      <c r="K3447" s="2" t="s">
        <v>16</v>
      </c>
      <c r="L3447" s="2">
        <v>5</v>
      </c>
      <c r="M3447" s="18">
        <f t="shared" si="1062"/>
        <v>1094.22</v>
      </c>
      <c r="T3447" t="str">
        <f t="shared" si="1063"/>
        <v>Completed</v>
      </c>
      <c r="U3447" t="str">
        <f t="shared" si="1064"/>
        <v>Yes</v>
      </c>
      <c r="V3447" t="str">
        <f t="shared" si="1065"/>
        <v>No</v>
      </c>
      <c r="X3447">
        <f t="shared" si="1066"/>
        <v>595</v>
      </c>
      <c r="Y3447">
        <f t="shared" si="1067"/>
        <v>444</v>
      </c>
      <c r="Z3447" s="18">
        <f t="shared" si="1068"/>
        <v>1098537.4901531704</v>
      </c>
      <c r="AA3447" s="18">
        <f t="shared" si="1069"/>
        <v>96724.388030634553</v>
      </c>
      <c r="AB3447" s="17">
        <f t="shared" si="1070"/>
        <v>3.9001122334455669</v>
      </c>
      <c r="AC3447" s="2" t="s">
        <v>188</v>
      </c>
      <c r="AD3447" s="2" t="s">
        <v>42</v>
      </c>
      <c r="AE3447" t="str">
        <f t="shared" si="1071"/>
        <v>Beauty</v>
      </c>
      <c r="AF3447" t="str">
        <f t="shared" si="1072"/>
        <v>Beauty</v>
      </c>
      <c r="AG3447" t="str" cm="1">
        <f t="array" ref="AG3447">INDEX(AD:AD,ROW())</f>
        <v>Beauty</v>
      </c>
      <c r="AH3447">
        <f t="shared" si="1080"/>
        <v>80</v>
      </c>
      <c r="AI3447" t="str">
        <f t="shared" si="1073"/>
        <v>Beauty</v>
      </c>
      <c r="AK3447">
        <f t="shared" si="1074"/>
        <v>2024</v>
      </c>
      <c r="AL3447">
        <f t="shared" si="1075"/>
        <v>12</v>
      </c>
      <c r="AM3447">
        <f t="shared" si="1076"/>
        <v>14</v>
      </c>
      <c r="AN3447">
        <f t="shared" si="1077"/>
        <v>7</v>
      </c>
      <c r="AO3447" t="str">
        <f t="shared" si="1078"/>
        <v>Weekend</v>
      </c>
      <c r="AR3447" s="20">
        <f t="shared" si="1079"/>
        <v>0</v>
      </c>
    </row>
    <row r="3448" spans="1:44" x14ac:dyDescent="0.35">
      <c r="A3448" t="str">
        <f t="shared" si="1061"/>
        <v>CUST3447</v>
      </c>
      <c r="B3448" s="2" t="s">
        <v>3784</v>
      </c>
      <c r="C3448" s="4">
        <v>45669</v>
      </c>
      <c r="D3448" s="2" t="s">
        <v>140</v>
      </c>
      <c r="E3448" t="s">
        <v>5049</v>
      </c>
      <c r="F3448" s="2" t="s">
        <v>19</v>
      </c>
      <c r="G3448" s="2" t="s">
        <v>128</v>
      </c>
      <c r="H3448" s="2">
        <v>2</v>
      </c>
      <c r="I3448" s="19">
        <v>1827.78</v>
      </c>
      <c r="J3448" s="2" t="s">
        <v>50</v>
      </c>
      <c r="K3448" s="2" t="s">
        <v>16</v>
      </c>
      <c r="L3448" s="2">
        <v>5</v>
      </c>
      <c r="M3448" s="18">
        <f t="shared" si="1062"/>
        <v>3655.56</v>
      </c>
      <c r="T3448" t="str">
        <f t="shared" si="1063"/>
        <v>Completed</v>
      </c>
      <c r="U3448" t="str">
        <f t="shared" si="1064"/>
        <v>Yes</v>
      </c>
      <c r="V3448" t="str">
        <f t="shared" si="1065"/>
        <v>No</v>
      </c>
      <c r="X3448">
        <f t="shared" si="1066"/>
        <v>595</v>
      </c>
      <c r="Y3448">
        <f t="shared" si="1067"/>
        <v>444</v>
      </c>
      <c r="Z3448" s="18">
        <f t="shared" si="1068"/>
        <v>2759712.3299794244</v>
      </c>
      <c r="AA3448" s="18">
        <f t="shared" si="1069"/>
        <v>330643.50635802455</v>
      </c>
      <c r="AB3448" s="17">
        <f t="shared" si="1070"/>
        <v>3.8641711229946525</v>
      </c>
      <c r="AC3448" s="2" t="s">
        <v>128</v>
      </c>
      <c r="AD3448" s="2" t="s">
        <v>19</v>
      </c>
      <c r="AE3448" t="str">
        <f t="shared" si="1071"/>
        <v>Electronics</v>
      </c>
      <c r="AF3448" t="str">
        <f t="shared" si="1072"/>
        <v>Electronics</v>
      </c>
      <c r="AG3448" t="str" cm="1">
        <f t="array" ref="AG3448">INDEX(AD:AD,ROW())</f>
        <v>Electronics</v>
      </c>
      <c r="AH3448">
        <f t="shared" si="1080"/>
        <v>48</v>
      </c>
      <c r="AI3448" t="str">
        <f t="shared" si="1073"/>
        <v>Electronics</v>
      </c>
      <c r="AK3448">
        <f t="shared" si="1074"/>
        <v>2025</v>
      </c>
      <c r="AL3448">
        <f t="shared" si="1075"/>
        <v>1</v>
      </c>
      <c r="AM3448">
        <f t="shared" si="1076"/>
        <v>12</v>
      </c>
      <c r="AN3448">
        <f t="shared" si="1077"/>
        <v>1</v>
      </c>
      <c r="AO3448" t="str">
        <f t="shared" si="1078"/>
        <v>Weekend</v>
      </c>
      <c r="AR3448" s="20">
        <f t="shared" si="1079"/>
        <v>0</v>
      </c>
    </row>
    <row r="3449" spans="1:44" x14ac:dyDescent="0.35">
      <c r="A3449" t="str">
        <f t="shared" si="1061"/>
        <v>CUST3448</v>
      </c>
      <c r="B3449" s="2" t="s">
        <v>3785</v>
      </c>
      <c r="C3449" s="4">
        <v>45180</v>
      </c>
      <c r="D3449" s="2" t="s">
        <v>169</v>
      </c>
      <c r="E3449" t="s">
        <v>5053</v>
      </c>
      <c r="F3449" s="2" t="s">
        <v>29</v>
      </c>
      <c r="G3449" s="2" t="s">
        <v>138</v>
      </c>
      <c r="H3449" s="2">
        <v>1</v>
      </c>
      <c r="I3449" s="19">
        <v>2476.7600000000002</v>
      </c>
      <c r="J3449" s="2" t="s">
        <v>15</v>
      </c>
      <c r="K3449" s="2" t="s">
        <v>16</v>
      </c>
      <c r="L3449" s="31"/>
      <c r="M3449" s="18">
        <f t="shared" si="1062"/>
        <v>2476.7600000000002</v>
      </c>
      <c r="T3449" t="str">
        <f t="shared" si="1063"/>
        <v>Completed</v>
      </c>
      <c r="U3449" t="str">
        <f t="shared" si="1064"/>
        <v>Yes</v>
      </c>
      <c r="V3449" t="str">
        <f t="shared" si="1065"/>
        <v>No</v>
      </c>
      <c r="X3449">
        <f t="shared" si="1066"/>
        <v>559</v>
      </c>
      <c r="Y3449">
        <f t="shared" si="1067"/>
        <v>408</v>
      </c>
      <c r="Z3449" s="18">
        <f t="shared" si="1068"/>
        <v>1892867.2841657216</v>
      </c>
      <c r="AA3449" s="18">
        <f t="shared" si="1069"/>
        <v>199432.98236095349</v>
      </c>
      <c r="AB3449" s="17">
        <f t="shared" si="1070"/>
        <v>3.8949824970828471</v>
      </c>
      <c r="AC3449" s="2" t="s">
        <v>138</v>
      </c>
      <c r="AD3449" s="2" t="s">
        <v>29</v>
      </c>
      <c r="AE3449" t="str">
        <f t="shared" si="1071"/>
        <v>Fashion</v>
      </c>
      <c r="AF3449" t="str">
        <f t="shared" si="1072"/>
        <v>Fashion</v>
      </c>
      <c r="AG3449" t="str" cm="1">
        <f t="array" ref="AG3449">INDEX(AD:AD,ROW())</f>
        <v>Fashion</v>
      </c>
      <c r="AH3449">
        <f t="shared" si="1080"/>
        <v>53</v>
      </c>
      <c r="AI3449" t="str">
        <f t="shared" si="1073"/>
        <v>Fashion</v>
      </c>
      <c r="AK3449">
        <f t="shared" si="1074"/>
        <v>2023</v>
      </c>
      <c r="AL3449">
        <f t="shared" si="1075"/>
        <v>9</v>
      </c>
      <c r="AM3449">
        <f t="shared" si="1076"/>
        <v>11</v>
      </c>
      <c r="AN3449">
        <f t="shared" si="1077"/>
        <v>2</v>
      </c>
      <c r="AO3449" t="str">
        <f t="shared" si="1078"/>
        <v>Weekday</v>
      </c>
      <c r="AR3449" s="20">
        <f t="shared" si="1079"/>
        <v>0</v>
      </c>
    </row>
    <row r="3450" spans="1:44" x14ac:dyDescent="0.35">
      <c r="A3450" t="str">
        <f t="shared" si="1061"/>
        <v>CUST3449</v>
      </c>
      <c r="B3450" s="2" t="s">
        <v>3786</v>
      </c>
      <c r="C3450" s="4">
        <v>45711</v>
      </c>
      <c r="D3450" s="2" t="s">
        <v>577</v>
      </c>
      <c r="E3450" t="s">
        <v>5055</v>
      </c>
      <c r="F3450" s="2" t="s">
        <v>23</v>
      </c>
      <c r="G3450" s="2" t="s">
        <v>68</v>
      </c>
      <c r="H3450" s="2">
        <v>1</v>
      </c>
      <c r="I3450" s="19">
        <v>158.12</v>
      </c>
      <c r="J3450" s="2" t="s">
        <v>5047</v>
      </c>
      <c r="K3450" s="2" t="s">
        <v>16</v>
      </c>
      <c r="L3450" s="2">
        <v>3</v>
      </c>
      <c r="M3450" s="18">
        <f t="shared" si="1062"/>
        <v>158.12</v>
      </c>
      <c r="T3450" t="str">
        <f t="shared" si="1063"/>
        <v>Completed</v>
      </c>
      <c r="U3450" t="str">
        <f t="shared" si="1064"/>
        <v>No</v>
      </c>
      <c r="V3450" t="str">
        <f t="shared" si="1065"/>
        <v>No</v>
      </c>
      <c r="X3450">
        <f t="shared" si="1066"/>
        <v>567</v>
      </c>
      <c r="Y3450">
        <f t="shared" si="1067"/>
        <v>440</v>
      </c>
      <c r="Z3450" s="18">
        <f t="shared" si="1068"/>
        <v>594714.6477588166</v>
      </c>
      <c r="AA3450" s="18">
        <f t="shared" si="1069"/>
        <v>60882.938065984097</v>
      </c>
      <c r="AB3450" s="17">
        <f t="shared" si="1070"/>
        <v>3.804733727810651</v>
      </c>
      <c r="AC3450" s="2" t="s">
        <v>68</v>
      </c>
      <c r="AD3450" s="2" t="s">
        <v>23</v>
      </c>
      <c r="AE3450" t="str">
        <f t="shared" si="1071"/>
        <v>Books</v>
      </c>
      <c r="AF3450" t="str">
        <f t="shared" si="1072"/>
        <v>Books</v>
      </c>
      <c r="AG3450" t="str" cm="1">
        <f t="array" ref="AG3450">INDEX(AD:AD,ROW())</f>
        <v>Books</v>
      </c>
      <c r="AH3450">
        <f t="shared" si="1080"/>
        <v>20</v>
      </c>
      <c r="AI3450" t="str">
        <f t="shared" si="1073"/>
        <v>Books</v>
      </c>
      <c r="AK3450">
        <f t="shared" si="1074"/>
        <v>2025</v>
      </c>
      <c r="AL3450">
        <f t="shared" si="1075"/>
        <v>2</v>
      </c>
      <c r="AM3450">
        <f t="shared" si="1076"/>
        <v>23</v>
      </c>
      <c r="AN3450">
        <f t="shared" si="1077"/>
        <v>1</v>
      </c>
      <c r="AO3450" t="str">
        <f t="shared" si="1078"/>
        <v>Weekend</v>
      </c>
      <c r="AR3450" s="20">
        <f t="shared" si="1079"/>
        <v>0</v>
      </c>
    </row>
    <row r="3451" spans="1:44" x14ac:dyDescent="0.35">
      <c r="A3451" t="str">
        <f t="shared" si="1061"/>
        <v>CUST3450</v>
      </c>
      <c r="B3451" s="2" t="s">
        <v>3787</v>
      </c>
      <c r="C3451" s="4">
        <v>45157</v>
      </c>
      <c r="D3451" s="2" t="s">
        <v>698</v>
      </c>
      <c r="E3451" t="s">
        <v>5055</v>
      </c>
      <c r="F3451" s="2" t="s">
        <v>19</v>
      </c>
      <c r="G3451" s="2" t="s">
        <v>5039</v>
      </c>
      <c r="H3451" s="2">
        <v>2</v>
      </c>
      <c r="I3451" s="19">
        <v>1177.3599999999999</v>
      </c>
      <c r="J3451" s="2" t="s">
        <v>15</v>
      </c>
      <c r="K3451" s="2" t="s">
        <v>76</v>
      </c>
      <c r="L3451" s="2">
        <v>4</v>
      </c>
      <c r="M3451" s="18">
        <f t="shared" si="1062"/>
        <v>2354.7199999999998</v>
      </c>
      <c r="T3451" t="str">
        <f t="shared" si="1063"/>
        <v>Completed</v>
      </c>
      <c r="U3451" t="str">
        <f t="shared" si="1064"/>
        <v>No</v>
      </c>
      <c r="V3451" t="str">
        <f t="shared" si="1065"/>
        <v>No</v>
      </c>
      <c r="X3451">
        <f t="shared" si="1066"/>
        <v>567</v>
      </c>
      <c r="Y3451">
        <f t="shared" si="1067"/>
        <v>440</v>
      </c>
      <c r="Z3451" s="18">
        <f t="shared" si="1068"/>
        <v>2759712.3299794244</v>
      </c>
      <c r="AA3451" s="18">
        <f t="shared" si="1069"/>
        <v>330643.50635802455</v>
      </c>
      <c r="AB3451" s="17">
        <f t="shared" si="1070"/>
        <v>3.8641711229946525</v>
      </c>
      <c r="AC3451" s="2" t="s">
        <v>5039</v>
      </c>
      <c r="AD3451" s="2" t="s">
        <v>19</v>
      </c>
      <c r="AE3451" t="str">
        <f t="shared" si="1071"/>
        <v>Electronics</v>
      </c>
      <c r="AF3451" t="str">
        <f t="shared" si="1072"/>
        <v>Electronics</v>
      </c>
      <c r="AG3451" t="str" cm="1">
        <f t="array" ref="AG3451">INDEX(AD:AD,ROW())</f>
        <v>Electronics</v>
      </c>
      <c r="AH3451">
        <f t="shared" si="1080"/>
        <v>3</v>
      </c>
      <c r="AI3451" t="str">
        <f t="shared" si="1073"/>
        <v>Electronics</v>
      </c>
      <c r="AK3451">
        <f t="shared" si="1074"/>
        <v>2023</v>
      </c>
      <c r="AL3451">
        <f t="shared" si="1075"/>
        <v>8</v>
      </c>
      <c r="AM3451">
        <f t="shared" si="1076"/>
        <v>19</v>
      </c>
      <c r="AN3451">
        <f t="shared" si="1077"/>
        <v>7</v>
      </c>
      <c r="AO3451" t="str">
        <f t="shared" si="1078"/>
        <v>Weekend</v>
      </c>
      <c r="AR3451" s="20">
        <f t="shared" si="1079"/>
        <v>1</v>
      </c>
    </row>
    <row r="3452" spans="1:44" x14ac:dyDescent="0.35">
      <c r="A3452" t="str">
        <f t="shared" si="1061"/>
        <v>CUST3451</v>
      </c>
      <c r="B3452" s="2" t="s">
        <v>3788</v>
      </c>
      <c r="C3452" s="4">
        <v>45612</v>
      </c>
      <c r="D3452" s="2" t="s">
        <v>660</v>
      </c>
      <c r="E3452" t="s">
        <v>5050</v>
      </c>
      <c r="F3452" s="2" t="s">
        <v>29</v>
      </c>
      <c r="G3452" s="2" t="s">
        <v>138</v>
      </c>
      <c r="H3452" s="2">
        <v>1</v>
      </c>
      <c r="I3452" s="19">
        <v>1341.73</v>
      </c>
      <c r="J3452" s="2" t="s">
        <v>5047</v>
      </c>
      <c r="K3452" s="2" t="s">
        <v>16</v>
      </c>
      <c r="L3452" s="2">
        <v>5</v>
      </c>
      <c r="M3452" s="18">
        <f t="shared" si="1062"/>
        <v>1341.73</v>
      </c>
      <c r="T3452" t="str">
        <f t="shared" si="1063"/>
        <v>Completed</v>
      </c>
      <c r="U3452" t="str">
        <f t="shared" si="1064"/>
        <v>Yes</v>
      </c>
      <c r="V3452" t="str">
        <f t="shared" si="1065"/>
        <v>No</v>
      </c>
      <c r="X3452">
        <f t="shared" si="1066"/>
        <v>589</v>
      </c>
      <c r="Y3452">
        <f t="shared" si="1067"/>
        <v>426</v>
      </c>
      <c r="Z3452" s="18">
        <f t="shared" si="1068"/>
        <v>1892867.2841657216</v>
      </c>
      <c r="AA3452" s="18">
        <f t="shared" si="1069"/>
        <v>199432.98236095349</v>
      </c>
      <c r="AB3452" s="17">
        <f t="shared" si="1070"/>
        <v>3.8949824970828471</v>
      </c>
      <c r="AC3452" s="2" t="s">
        <v>138</v>
      </c>
      <c r="AD3452" s="2" t="s">
        <v>29</v>
      </c>
      <c r="AE3452" t="str">
        <f t="shared" si="1071"/>
        <v>Fashion</v>
      </c>
      <c r="AF3452" t="str">
        <f t="shared" si="1072"/>
        <v>Fashion</v>
      </c>
      <c r="AG3452" t="str" cm="1">
        <f t="array" ref="AG3452">INDEX(AD:AD,ROW())</f>
        <v>Fashion</v>
      </c>
      <c r="AH3452">
        <f t="shared" si="1080"/>
        <v>53</v>
      </c>
      <c r="AI3452" t="str">
        <f t="shared" si="1073"/>
        <v>Fashion</v>
      </c>
      <c r="AK3452">
        <f t="shared" si="1074"/>
        <v>2024</v>
      </c>
      <c r="AL3452">
        <f t="shared" si="1075"/>
        <v>11</v>
      </c>
      <c r="AM3452">
        <f t="shared" si="1076"/>
        <v>16</v>
      </c>
      <c r="AN3452">
        <f t="shared" si="1077"/>
        <v>7</v>
      </c>
      <c r="AO3452" t="str">
        <f t="shared" si="1078"/>
        <v>Weekend</v>
      </c>
      <c r="AR3452" s="20">
        <f t="shared" si="1079"/>
        <v>0</v>
      </c>
    </row>
    <row r="3453" spans="1:44" x14ac:dyDescent="0.35">
      <c r="A3453" t="str">
        <f t="shared" si="1061"/>
        <v>CUST3452</v>
      </c>
      <c r="B3453" s="2" t="s">
        <v>3789</v>
      </c>
      <c r="C3453" s="4">
        <v>45525</v>
      </c>
      <c r="D3453" s="2" t="s">
        <v>478</v>
      </c>
      <c r="E3453" t="s">
        <v>5051</v>
      </c>
      <c r="F3453" s="2" t="s">
        <v>19</v>
      </c>
      <c r="G3453" s="2" t="s">
        <v>5039</v>
      </c>
      <c r="H3453" s="2">
        <v>2</v>
      </c>
      <c r="I3453" s="19">
        <v>1186.22</v>
      </c>
      <c r="J3453" s="2" t="s">
        <v>5047</v>
      </c>
      <c r="K3453" s="2" t="s">
        <v>16</v>
      </c>
      <c r="L3453" s="2">
        <v>5</v>
      </c>
      <c r="M3453" s="18">
        <f t="shared" si="1062"/>
        <v>2372.44</v>
      </c>
      <c r="T3453" t="str">
        <f t="shared" si="1063"/>
        <v>Completed</v>
      </c>
      <c r="U3453" t="str">
        <f t="shared" si="1064"/>
        <v>Yes</v>
      </c>
      <c r="V3453" t="str">
        <f t="shared" si="1065"/>
        <v>No</v>
      </c>
      <c r="X3453">
        <f t="shared" si="1066"/>
        <v>619</v>
      </c>
      <c r="Y3453">
        <f t="shared" si="1067"/>
        <v>468</v>
      </c>
      <c r="Z3453" s="18">
        <f t="shared" si="1068"/>
        <v>2759712.3299794244</v>
      </c>
      <c r="AA3453" s="18">
        <f t="shared" si="1069"/>
        <v>330643.50635802455</v>
      </c>
      <c r="AB3453" s="17">
        <f t="shared" si="1070"/>
        <v>3.8641711229946525</v>
      </c>
      <c r="AC3453" s="2" t="s">
        <v>5039</v>
      </c>
      <c r="AD3453" s="2" t="s">
        <v>19</v>
      </c>
      <c r="AE3453" t="str">
        <f t="shared" si="1071"/>
        <v>Electronics</v>
      </c>
      <c r="AF3453" t="str">
        <f t="shared" si="1072"/>
        <v>Electronics</v>
      </c>
      <c r="AG3453" t="str" cm="1">
        <f t="array" ref="AG3453">INDEX(AD:AD,ROW())</f>
        <v>Electronics</v>
      </c>
      <c r="AH3453">
        <f t="shared" si="1080"/>
        <v>3</v>
      </c>
      <c r="AI3453" t="str">
        <f t="shared" si="1073"/>
        <v>Electronics</v>
      </c>
      <c r="AK3453">
        <f t="shared" si="1074"/>
        <v>2024</v>
      </c>
      <c r="AL3453">
        <f t="shared" si="1075"/>
        <v>8</v>
      </c>
      <c r="AM3453">
        <f t="shared" si="1076"/>
        <v>21</v>
      </c>
      <c r="AN3453">
        <f t="shared" si="1077"/>
        <v>4</v>
      </c>
      <c r="AO3453" t="str">
        <f t="shared" si="1078"/>
        <v>Weekday</v>
      </c>
      <c r="AR3453" s="20">
        <f t="shared" si="1079"/>
        <v>0</v>
      </c>
    </row>
    <row r="3454" spans="1:44" x14ac:dyDescent="0.35">
      <c r="A3454" t="str">
        <f t="shared" si="1061"/>
        <v>CUST3453</v>
      </c>
      <c r="B3454" s="2" t="s">
        <v>3790</v>
      </c>
      <c r="C3454" s="4">
        <v>45136</v>
      </c>
      <c r="D3454" s="2" t="s">
        <v>527</v>
      </c>
      <c r="E3454" t="s">
        <v>5053</v>
      </c>
      <c r="F3454" s="2" t="s">
        <v>23</v>
      </c>
      <c r="G3454" s="2" t="s">
        <v>75</v>
      </c>
      <c r="H3454" s="2">
        <v>2</v>
      </c>
      <c r="I3454" s="19">
        <v>185.96</v>
      </c>
      <c r="J3454" s="2" t="s">
        <v>15</v>
      </c>
      <c r="K3454" s="2" t="s">
        <v>16</v>
      </c>
      <c r="L3454" s="2">
        <v>3</v>
      </c>
      <c r="M3454" s="18">
        <f t="shared" si="1062"/>
        <v>371.92</v>
      </c>
      <c r="T3454" t="str">
        <f t="shared" si="1063"/>
        <v>Completed</v>
      </c>
      <c r="U3454" t="str">
        <f t="shared" si="1064"/>
        <v>No</v>
      </c>
      <c r="V3454" t="str">
        <f t="shared" si="1065"/>
        <v>No</v>
      </c>
      <c r="X3454">
        <f t="shared" si="1066"/>
        <v>559</v>
      </c>
      <c r="Y3454">
        <f t="shared" si="1067"/>
        <v>408</v>
      </c>
      <c r="Z3454" s="18">
        <f t="shared" si="1068"/>
        <v>594714.6477588166</v>
      </c>
      <c r="AA3454" s="18">
        <f t="shared" si="1069"/>
        <v>60882.938065984097</v>
      </c>
      <c r="AB3454" s="17">
        <f t="shared" si="1070"/>
        <v>3.804733727810651</v>
      </c>
      <c r="AC3454" s="2" t="s">
        <v>75</v>
      </c>
      <c r="AD3454" s="2" t="s">
        <v>23</v>
      </c>
      <c r="AE3454" t="str">
        <f t="shared" si="1071"/>
        <v>Books</v>
      </c>
      <c r="AF3454" t="str">
        <f t="shared" si="1072"/>
        <v>Books</v>
      </c>
      <c r="AG3454" t="str" cm="1">
        <f t="array" ref="AG3454">INDEX(AD:AD,ROW())</f>
        <v>Books</v>
      </c>
      <c r="AH3454">
        <f t="shared" si="1080"/>
        <v>23</v>
      </c>
      <c r="AI3454" t="str">
        <f t="shared" si="1073"/>
        <v>Books</v>
      </c>
      <c r="AK3454">
        <f t="shared" si="1074"/>
        <v>2023</v>
      </c>
      <c r="AL3454">
        <f t="shared" si="1075"/>
        <v>7</v>
      </c>
      <c r="AM3454">
        <f t="shared" si="1076"/>
        <v>29</v>
      </c>
      <c r="AN3454">
        <f t="shared" si="1077"/>
        <v>7</v>
      </c>
      <c r="AO3454" t="str">
        <f t="shared" si="1078"/>
        <v>Weekend</v>
      </c>
      <c r="AR3454" s="20">
        <f t="shared" si="1079"/>
        <v>0</v>
      </c>
    </row>
    <row r="3455" spans="1:44" x14ac:dyDescent="0.35">
      <c r="A3455" t="str">
        <f t="shared" si="1061"/>
        <v>CUST3454</v>
      </c>
      <c r="B3455" s="2" t="s">
        <v>3791</v>
      </c>
      <c r="C3455" s="4">
        <v>45742</v>
      </c>
      <c r="D3455" s="2" t="s">
        <v>679</v>
      </c>
      <c r="E3455" t="s">
        <v>5051</v>
      </c>
      <c r="F3455" s="2" t="s">
        <v>42</v>
      </c>
      <c r="G3455" s="2" t="s">
        <v>170</v>
      </c>
      <c r="H3455" s="2">
        <v>2</v>
      </c>
      <c r="I3455" s="19">
        <v>867.99</v>
      </c>
      <c r="J3455" s="2" t="s">
        <v>5046</v>
      </c>
      <c r="K3455" s="2" t="s">
        <v>16</v>
      </c>
      <c r="L3455" s="2">
        <v>4</v>
      </c>
      <c r="M3455" s="18">
        <f t="shared" si="1062"/>
        <v>1735.98</v>
      </c>
      <c r="T3455" t="str">
        <f t="shared" si="1063"/>
        <v>Completed</v>
      </c>
      <c r="U3455" t="str">
        <f t="shared" si="1064"/>
        <v>Yes</v>
      </c>
      <c r="V3455" t="str">
        <f t="shared" si="1065"/>
        <v>No</v>
      </c>
      <c r="X3455">
        <f t="shared" si="1066"/>
        <v>619</v>
      </c>
      <c r="Y3455">
        <f t="shared" si="1067"/>
        <v>468</v>
      </c>
      <c r="Z3455" s="18">
        <f t="shared" si="1068"/>
        <v>1098537.4901531704</v>
      </c>
      <c r="AA3455" s="18">
        <f t="shared" si="1069"/>
        <v>96724.388030634553</v>
      </c>
      <c r="AB3455" s="17">
        <f t="shared" si="1070"/>
        <v>3.9001122334455669</v>
      </c>
      <c r="AC3455" s="2" t="s">
        <v>170</v>
      </c>
      <c r="AD3455" s="2" t="s">
        <v>42</v>
      </c>
      <c r="AE3455" t="str">
        <f t="shared" si="1071"/>
        <v>Beauty</v>
      </c>
      <c r="AF3455" t="str">
        <f t="shared" si="1072"/>
        <v>Beauty</v>
      </c>
      <c r="AG3455" t="str" cm="1">
        <f t="array" ref="AG3455">INDEX(AD:AD,ROW())</f>
        <v>Beauty</v>
      </c>
      <c r="AH3455">
        <f t="shared" si="1080"/>
        <v>70</v>
      </c>
      <c r="AI3455" t="str">
        <f t="shared" si="1073"/>
        <v>Beauty</v>
      </c>
      <c r="AK3455">
        <f t="shared" si="1074"/>
        <v>2025</v>
      </c>
      <c r="AL3455">
        <f t="shared" si="1075"/>
        <v>3</v>
      </c>
      <c r="AM3455">
        <f t="shared" si="1076"/>
        <v>26</v>
      </c>
      <c r="AN3455">
        <f t="shared" si="1077"/>
        <v>4</v>
      </c>
      <c r="AO3455" t="str">
        <f t="shared" si="1078"/>
        <v>Weekday</v>
      </c>
      <c r="AR3455" s="20">
        <f t="shared" si="1079"/>
        <v>0</v>
      </c>
    </row>
    <row r="3456" spans="1:44" x14ac:dyDescent="0.35">
      <c r="A3456" t="str">
        <f t="shared" si="1061"/>
        <v>CUST3455</v>
      </c>
      <c r="B3456" s="2" t="s">
        <v>3792</v>
      </c>
      <c r="C3456" s="4">
        <v>45797</v>
      </c>
      <c r="D3456" s="2" t="s">
        <v>158</v>
      </c>
      <c r="E3456" t="s">
        <v>5054</v>
      </c>
      <c r="F3456" s="2" t="s">
        <v>19</v>
      </c>
      <c r="G3456" s="2" t="s">
        <v>5039</v>
      </c>
      <c r="H3456" s="2">
        <v>1</v>
      </c>
      <c r="I3456" s="19">
        <v>415.48</v>
      </c>
      <c r="J3456" s="2" t="s">
        <v>15</v>
      </c>
      <c r="K3456" s="2" t="s">
        <v>16</v>
      </c>
      <c r="L3456" s="31"/>
      <c r="M3456" s="18">
        <f t="shared" si="1062"/>
        <v>415.48</v>
      </c>
      <c r="T3456" t="str">
        <f t="shared" si="1063"/>
        <v>Completed</v>
      </c>
      <c r="U3456" t="str">
        <f t="shared" si="1064"/>
        <v>No</v>
      </c>
      <c r="V3456" t="str">
        <f t="shared" si="1065"/>
        <v>No</v>
      </c>
      <c r="X3456">
        <f t="shared" si="1066"/>
        <v>558</v>
      </c>
      <c r="Y3456">
        <f t="shared" si="1067"/>
        <v>430</v>
      </c>
      <c r="Z3456" s="18">
        <f t="shared" si="1068"/>
        <v>2759712.3299794244</v>
      </c>
      <c r="AA3456" s="18">
        <f t="shared" si="1069"/>
        <v>330643.50635802455</v>
      </c>
      <c r="AB3456" s="17">
        <f t="shared" si="1070"/>
        <v>3.8641711229946525</v>
      </c>
      <c r="AC3456" s="2" t="s">
        <v>5039</v>
      </c>
      <c r="AD3456" s="2" t="s">
        <v>19</v>
      </c>
      <c r="AE3456" t="str">
        <f t="shared" si="1071"/>
        <v>Electronics</v>
      </c>
      <c r="AF3456" t="str">
        <f t="shared" si="1072"/>
        <v>Electronics</v>
      </c>
      <c r="AG3456" t="str" cm="1">
        <f t="array" ref="AG3456">INDEX(AD:AD,ROW())</f>
        <v>Electronics</v>
      </c>
      <c r="AH3456">
        <f t="shared" si="1080"/>
        <v>3</v>
      </c>
      <c r="AI3456" t="str">
        <f t="shared" si="1073"/>
        <v>Electronics</v>
      </c>
      <c r="AK3456">
        <f t="shared" si="1074"/>
        <v>2025</v>
      </c>
      <c r="AL3456">
        <f t="shared" si="1075"/>
        <v>5</v>
      </c>
      <c r="AM3456">
        <f t="shared" si="1076"/>
        <v>20</v>
      </c>
      <c r="AN3456">
        <f t="shared" si="1077"/>
        <v>3</v>
      </c>
      <c r="AO3456" t="str">
        <f t="shared" si="1078"/>
        <v>Weekday</v>
      </c>
      <c r="AR3456" s="20">
        <f t="shared" si="1079"/>
        <v>0</v>
      </c>
    </row>
    <row r="3457" spans="1:44" x14ac:dyDescent="0.35">
      <c r="A3457" t="str">
        <f t="shared" si="1061"/>
        <v>CUST3456</v>
      </c>
      <c r="B3457" s="2" t="s">
        <v>3793</v>
      </c>
      <c r="C3457" s="4">
        <v>45675</v>
      </c>
      <c r="D3457" s="2" t="s">
        <v>476</v>
      </c>
      <c r="E3457" t="s">
        <v>5052</v>
      </c>
      <c r="F3457" s="2" t="s">
        <v>19</v>
      </c>
      <c r="G3457" s="2" t="s">
        <v>5039</v>
      </c>
      <c r="H3457" s="2">
        <v>3</v>
      </c>
      <c r="I3457" s="19">
        <v>3314.61</v>
      </c>
      <c r="J3457" s="2" t="s">
        <v>5046</v>
      </c>
      <c r="K3457" s="2" t="s">
        <v>16</v>
      </c>
      <c r="L3457" s="2">
        <v>4</v>
      </c>
      <c r="M3457" s="18">
        <f t="shared" si="1062"/>
        <v>9943.83</v>
      </c>
      <c r="T3457" t="str">
        <f t="shared" si="1063"/>
        <v>Completed</v>
      </c>
      <c r="U3457" t="str">
        <f t="shared" si="1064"/>
        <v>Yes</v>
      </c>
      <c r="V3457" t="str">
        <f t="shared" si="1065"/>
        <v>No</v>
      </c>
      <c r="X3457">
        <f t="shared" si="1066"/>
        <v>573</v>
      </c>
      <c r="Y3457">
        <f t="shared" si="1067"/>
        <v>450</v>
      </c>
      <c r="Z3457" s="18">
        <f t="shared" si="1068"/>
        <v>2759712.3299794244</v>
      </c>
      <c r="AA3457" s="18">
        <f t="shared" si="1069"/>
        <v>330643.50635802455</v>
      </c>
      <c r="AB3457" s="17">
        <f t="shared" si="1070"/>
        <v>3.8641711229946525</v>
      </c>
      <c r="AC3457" s="2" t="s">
        <v>5039</v>
      </c>
      <c r="AD3457" s="2" t="s">
        <v>19</v>
      </c>
      <c r="AE3457" t="str">
        <f t="shared" si="1071"/>
        <v>Electronics</v>
      </c>
      <c r="AF3457" t="str">
        <f t="shared" si="1072"/>
        <v>Electronics</v>
      </c>
      <c r="AG3457" t="str" cm="1">
        <f t="array" ref="AG3457">INDEX(AD:AD,ROW())</f>
        <v>Electronics</v>
      </c>
      <c r="AH3457">
        <f t="shared" si="1080"/>
        <v>3</v>
      </c>
      <c r="AI3457" t="str">
        <f t="shared" si="1073"/>
        <v>Electronics</v>
      </c>
      <c r="AK3457">
        <f t="shared" si="1074"/>
        <v>2025</v>
      </c>
      <c r="AL3457">
        <f t="shared" si="1075"/>
        <v>1</v>
      </c>
      <c r="AM3457">
        <f t="shared" si="1076"/>
        <v>18</v>
      </c>
      <c r="AN3457">
        <f t="shared" si="1077"/>
        <v>7</v>
      </c>
      <c r="AO3457" t="str">
        <f t="shared" si="1078"/>
        <v>Weekend</v>
      </c>
      <c r="AR3457" s="20">
        <f t="shared" si="1079"/>
        <v>0</v>
      </c>
    </row>
    <row r="3458" spans="1:44" x14ac:dyDescent="0.35">
      <c r="A3458" t="str">
        <f t="shared" si="1061"/>
        <v>CUST3457</v>
      </c>
      <c r="B3458" s="2" t="s">
        <v>3794</v>
      </c>
      <c r="C3458" s="4">
        <v>45452</v>
      </c>
      <c r="D3458" s="2" t="s">
        <v>830</v>
      </c>
      <c r="E3458" t="s">
        <v>5054</v>
      </c>
      <c r="F3458" s="2" t="s">
        <v>42</v>
      </c>
      <c r="G3458" s="2" t="s">
        <v>170</v>
      </c>
      <c r="H3458" s="2">
        <v>1</v>
      </c>
      <c r="I3458" s="19">
        <v>1498.23</v>
      </c>
      <c r="J3458" s="2" t="s">
        <v>5047</v>
      </c>
      <c r="K3458" s="2" t="s">
        <v>16</v>
      </c>
      <c r="L3458" s="2">
        <v>3</v>
      </c>
      <c r="M3458" s="18">
        <f t="shared" si="1062"/>
        <v>1498.23</v>
      </c>
      <c r="T3458" t="str">
        <f t="shared" si="1063"/>
        <v>Completed</v>
      </c>
      <c r="U3458" t="str">
        <f t="shared" si="1064"/>
        <v>Yes</v>
      </c>
      <c r="V3458" t="str">
        <f t="shared" si="1065"/>
        <v>No</v>
      </c>
      <c r="X3458">
        <f t="shared" si="1066"/>
        <v>558</v>
      </c>
      <c r="Y3458">
        <f t="shared" si="1067"/>
        <v>430</v>
      </c>
      <c r="Z3458" s="18">
        <f t="shared" si="1068"/>
        <v>1098537.4901531704</v>
      </c>
      <c r="AA3458" s="18">
        <f t="shared" si="1069"/>
        <v>96724.388030634553</v>
      </c>
      <c r="AB3458" s="17">
        <f t="shared" si="1070"/>
        <v>3.9001122334455669</v>
      </c>
      <c r="AC3458" s="2" t="s">
        <v>170</v>
      </c>
      <c r="AD3458" s="2" t="s">
        <v>42</v>
      </c>
      <c r="AE3458" t="str">
        <f t="shared" si="1071"/>
        <v>Beauty</v>
      </c>
      <c r="AF3458" t="str">
        <f t="shared" si="1072"/>
        <v>Beauty</v>
      </c>
      <c r="AG3458" t="str" cm="1">
        <f t="array" ref="AG3458">INDEX(AD:AD,ROW())</f>
        <v>Beauty</v>
      </c>
      <c r="AH3458">
        <f t="shared" si="1080"/>
        <v>70</v>
      </c>
      <c r="AI3458" t="str">
        <f t="shared" si="1073"/>
        <v>Beauty</v>
      </c>
      <c r="AK3458">
        <f t="shared" si="1074"/>
        <v>2024</v>
      </c>
      <c r="AL3458">
        <f t="shared" si="1075"/>
        <v>6</v>
      </c>
      <c r="AM3458">
        <f t="shared" si="1076"/>
        <v>9</v>
      </c>
      <c r="AN3458">
        <f t="shared" si="1077"/>
        <v>1</v>
      </c>
      <c r="AO3458" t="str">
        <f t="shared" si="1078"/>
        <v>Weekend</v>
      </c>
      <c r="AR3458" s="20">
        <f t="shared" si="1079"/>
        <v>0</v>
      </c>
    </row>
    <row r="3459" spans="1:44" x14ac:dyDescent="0.35">
      <c r="A3459" t="str">
        <f t="shared" ref="A3459:A3522" si="1081">"CUST"&amp;TEXT(ROW()-1,"0000")</f>
        <v>CUST3458</v>
      </c>
      <c r="B3459" s="2" t="s">
        <v>3795</v>
      </c>
      <c r="C3459" s="4">
        <v>45482</v>
      </c>
      <c r="D3459" s="2" t="s">
        <v>361</v>
      </c>
      <c r="E3459" t="s">
        <v>5053</v>
      </c>
      <c r="F3459" s="2" t="s">
        <v>13</v>
      </c>
      <c r="G3459" s="2" t="s">
        <v>14</v>
      </c>
      <c r="H3459" s="2">
        <v>1</v>
      </c>
      <c r="I3459" s="19">
        <v>965.85</v>
      </c>
      <c r="J3459" s="2" t="s">
        <v>15</v>
      </c>
      <c r="K3459" s="2" t="s">
        <v>16</v>
      </c>
      <c r="L3459" s="2">
        <v>5</v>
      </c>
      <c r="M3459" s="18">
        <f t="shared" ref="M3459:M3522" si="1082">H3459*I3459</f>
        <v>965.85</v>
      </c>
      <c r="T3459" t="str">
        <f t="shared" ref="T3459:T3522" si="1083">IF(K3459="Cancelled","Lost Sale",IF(K3459="Pending","Pending","Completed"))</f>
        <v>Completed</v>
      </c>
      <c r="U3459" t="str">
        <f t="shared" ref="U3459:U3522" si="1084">IF(AND(K3459="Delivered",M3459&gt;1000),"Yes","No")</f>
        <v>No</v>
      </c>
      <c r="V3459" t="str">
        <f t="shared" ref="V3459:V3522" si="1085">IF(OR(K3459="Cancelled",K3459="Pending"),"Yes","No")</f>
        <v>No</v>
      </c>
      <c r="X3459">
        <f t="shared" ref="X3459:X3522" si="1086">COUNTIF($E$2:$E$4701,E3459)</f>
        <v>559</v>
      </c>
      <c r="Y3459">
        <f t="shared" ref="Y3459:Y3522" si="1087">COUNTIFS($E$2:$E$4701,E3459,$K$2:$K$4701,"Delivered")</f>
        <v>408</v>
      </c>
      <c r="Z3459" s="18">
        <f t="shared" ref="Z3459:Z3522" si="1088">SUMIF($F$2:$F$4701,F3459,$M$2:$M$4701)</f>
        <v>1463424.4009529033</v>
      </c>
      <c r="AA3459" s="18">
        <f t="shared" ref="AA3459:AA3522" si="1089">SUMIFS($M$2:$M$4701,$F$2:$F$4701,F3459,$K$2:$K$4701,"Pending")</f>
        <v>118285.78776560788</v>
      </c>
      <c r="AB3459" s="17">
        <f t="shared" ref="AB3459:AB3522" si="1090">AVERAGEIF($F$2:$F$4701,F3459,$L$2:$L$4701)</f>
        <v>3.8140589569160999</v>
      </c>
      <c r="AC3459" s="2" t="s">
        <v>14</v>
      </c>
      <c r="AD3459" s="2" t="s">
        <v>13</v>
      </c>
      <c r="AE3459" t="str">
        <f t="shared" ref="AE3459:AE3522" si="1091">VLOOKUP(G3459,$AC$2:$AD$4738,2,FALSE)</f>
        <v>Home &amp; Kitchen</v>
      </c>
      <c r="AF3459" t="str">
        <f t="shared" ref="AF3459:AF3522" si="1092">_xlfn.XLOOKUP(G3459,AC:AC,AD:AD)</f>
        <v>Home &amp; Kitchen</v>
      </c>
      <c r="AG3459" t="str" cm="1">
        <f t="array" ref="AG3459">INDEX(AD:AD,ROW())</f>
        <v>Home &amp; Kitchen</v>
      </c>
      <c r="AH3459">
        <f t="shared" si="1080"/>
        <v>2</v>
      </c>
      <c r="AI3459" t="str">
        <f t="shared" ref="AI3459:AI3522" si="1093">INDEX(AD:AD,MATCH(G3459,AC:AC,0))</f>
        <v>Home &amp; Kitchen</v>
      </c>
      <c r="AK3459">
        <f t="shared" ref="AK3459:AK3522" si="1094">YEAR(C3459)</f>
        <v>2024</v>
      </c>
      <c r="AL3459">
        <f t="shared" ref="AL3459:AL3522" si="1095">MONTH(C3459)</f>
        <v>7</v>
      </c>
      <c r="AM3459">
        <f t="shared" ref="AM3459:AM3522" si="1096">DAY(C3459)</f>
        <v>9</v>
      </c>
      <c r="AN3459">
        <f t="shared" ref="AN3459:AN3522" si="1097">WEEKDAY(C3459)</f>
        <v>3</v>
      </c>
      <c r="AO3459" t="str">
        <f t="shared" ref="AO3459:AO3522" si="1098">IF(WEEKDAY(C3459,2)&gt;5,"Weekend","Weekday")</f>
        <v>Weekday</v>
      </c>
      <c r="AR3459" s="20">
        <f t="shared" ref="AR3459:AR3522" si="1099">IF(OR(K3459="Cancelled",K3459="Returned"),1,0)</f>
        <v>0</v>
      </c>
    </row>
    <row r="3460" spans="1:44" x14ac:dyDescent="0.35">
      <c r="A3460" t="str">
        <f t="shared" si="1081"/>
        <v>CUST3459</v>
      </c>
      <c r="B3460" s="2" t="s">
        <v>3796</v>
      </c>
      <c r="C3460" s="4">
        <v>45712</v>
      </c>
      <c r="D3460" s="2" t="s">
        <v>266</v>
      </c>
      <c r="E3460" t="s">
        <v>5050</v>
      </c>
      <c r="F3460" s="2" t="s">
        <v>19</v>
      </c>
      <c r="G3460" s="2" t="s">
        <v>60</v>
      </c>
      <c r="H3460" s="2">
        <v>1</v>
      </c>
      <c r="I3460" s="19">
        <v>421.26</v>
      </c>
      <c r="J3460" s="2" t="s">
        <v>50</v>
      </c>
      <c r="K3460" s="2" t="s">
        <v>16</v>
      </c>
      <c r="L3460" s="2">
        <v>5</v>
      </c>
      <c r="M3460" s="18">
        <f t="shared" si="1082"/>
        <v>421.26</v>
      </c>
      <c r="T3460" t="str">
        <f t="shared" si="1083"/>
        <v>Completed</v>
      </c>
      <c r="U3460" t="str">
        <f t="shared" si="1084"/>
        <v>No</v>
      </c>
      <c r="V3460" t="str">
        <f t="shared" si="1085"/>
        <v>No</v>
      </c>
      <c r="X3460">
        <f t="shared" si="1086"/>
        <v>589</v>
      </c>
      <c r="Y3460">
        <f t="shared" si="1087"/>
        <v>426</v>
      </c>
      <c r="Z3460" s="18">
        <f t="shared" si="1088"/>
        <v>2759712.3299794244</v>
      </c>
      <c r="AA3460" s="18">
        <f t="shared" si="1089"/>
        <v>330643.50635802455</v>
      </c>
      <c r="AB3460" s="17">
        <f t="shared" si="1090"/>
        <v>3.8641711229946525</v>
      </c>
      <c r="AC3460" s="2" t="s">
        <v>60</v>
      </c>
      <c r="AD3460" s="2" t="s">
        <v>19</v>
      </c>
      <c r="AE3460" t="str">
        <f t="shared" si="1091"/>
        <v>Electronics</v>
      </c>
      <c r="AF3460" t="str">
        <f t="shared" si="1092"/>
        <v>Electronics</v>
      </c>
      <c r="AG3460" t="str" cm="1">
        <f t="array" ref="AG3460">INDEX(AD:AD,ROW())</f>
        <v>Electronics</v>
      </c>
      <c r="AH3460">
        <f t="shared" si="1080"/>
        <v>17</v>
      </c>
      <c r="AI3460" t="str">
        <f t="shared" si="1093"/>
        <v>Electronics</v>
      </c>
      <c r="AK3460">
        <f t="shared" si="1094"/>
        <v>2025</v>
      </c>
      <c r="AL3460">
        <f t="shared" si="1095"/>
        <v>2</v>
      </c>
      <c r="AM3460">
        <f t="shared" si="1096"/>
        <v>24</v>
      </c>
      <c r="AN3460">
        <f t="shared" si="1097"/>
        <v>2</v>
      </c>
      <c r="AO3460" t="str">
        <f t="shared" si="1098"/>
        <v>Weekday</v>
      </c>
      <c r="AR3460" s="20">
        <f t="shared" si="1099"/>
        <v>0</v>
      </c>
    </row>
    <row r="3461" spans="1:44" x14ac:dyDescent="0.35">
      <c r="A3461" t="str">
        <f t="shared" si="1081"/>
        <v>CUST3460</v>
      </c>
      <c r="B3461" s="2" t="s">
        <v>3797</v>
      </c>
      <c r="C3461" s="4">
        <v>45265</v>
      </c>
      <c r="D3461" s="2" t="s">
        <v>244</v>
      </c>
      <c r="E3461" t="s">
        <v>5048</v>
      </c>
      <c r="F3461" s="2" t="s">
        <v>19</v>
      </c>
      <c r="G3461" s="2" t="s">
        <v>60</v>
      </c>
      <c r="H3461" s="2">
        <v>2</v>
      </c>
      <c r="I3461" s="19">
        <v>1923.1627263374514</v>
      </c>
      <c r="J3461" s="2" t="s">
        <v>15</v>
      </c>
      <c r="K3461" s="2" t="s">
        <v>16</v>
      </c>
      <c r="L3461" s="2">
        <v>4</v>
      </c>
      <c r="M3461" s="18">
        <f t="shared" si="1082"/>
        <v>3846.3254526749029</v>
      </c>
      <c r="T3461" t="str">
        <f t="shared" si="1083"/>
        <v>Completed</v>
      </c>
      <c r="U3461" t="str">
        <f t="shared" si="1084"/>
        <v>Yes</v>
      </c>
      <c r="V3461" t="str">
        <f t="shared" si="1085"/>
        <v>No</v>
      </c>
      <c r="X3461">
        <f t="shared" si="1086"/>
        <v>590</v>
      </c>
      <c r="Y3461">
        <f t="shared" si="1087"/>
        <v>451</v>
      </c>
      <c r="Z3461" s="18">
        <f t="shared" si="1088"/>
        <v>2759712.3299794244</v>
      </c>
      <c r="AA3461" s="18">
        <f t="shared" si="1089"/>
        <v>330643.50635802455</v>
      </c>
      <c r="AB3461" s="17">
        <f t="shared" si="1090"/>
        <v>3.8641711229946525</v>
      </c>
      <c r="AC3461" s="2" t="s">
        <v>60</v>
      </c>
      <c r="AD3461" s="2" t="s">
        <v>19</v>
      </c>
      <c r="AE3461" t="str">
        <f t="shared" si="1091"/>
        <v>Electronics</v>
      </c>
      <c r="AF3461" t="str">
        <f t="shared" si="1092"/>
        <v>Electronics</v>
      </c>
      <c r="AG3461" t="str" cm="1">
        <f t="array" ref="AG3461">INDEX(AD:AD,ROW())</f>
        <v>Electronics</v>
      </c>
      <c r="AH3461">
        <f t="shared" si="1080"/>
        <v>17</v>
      </c>
      <c r="AI3461" t="str">
        <f t="shared" si="1093"/>
        <v>Electronics</v>
      </c>
      <c r="AK3461">
        <f t="shared" si="1094"/>
        <v>2023</v>
      </c>
      <c r="AL3461">
        <f t="shared" si="1095"/>
        <v>12</v>
      </c>
      <c r="AM3461">
        <f t="shared" si="1096"/>
        <v>5</v>
      </c>
      <c r="AN3461">
        <f t="shared" si="1097"/>
        <v>3</v>
      </c>
      <c r="AO3461" t="str">
        <f t="shared" si="1098"/>
        <v>Weekday</v>
      </c>
      <c r="AR3461" s="20">
        <f t="shared" si="1099"/>
        <v>0</v>
      </c>
    </row>
    <row r="3462" spans="1:44" x14ac:dyDescent="0.35">
      <c r="A3462" t="str">
        <f t="shared" si="1081"/>
        <v>CUST3461</v>
      </c>
      <c r="B3462" s="2" t="s">
        <v>3798</v>
      </c>
      <c r="C3462" s="4">
        <v>45093</v>
      </c>
      <c r="D3462" s="2" t="s">
        <v>466</v>
      </c>
      <c r="E3462" t="s">
        <v>5049</v>
      </c>
      <c r="F3462" s="2" t="s">
        <v>42</v>
      </c>
      <c r="G3462" s="2" t="s">
        <v>5044</v>
      </c>
      <c r="H3462" s="2">
        <v>1</v>
      </c>
      <c r="I3462" s="19">
        <v>1353.81</v>
      </c>
      <c r="J3462" s="2" t="s">
        <v>5046</v>
      </c>
      <c r="K3462" s="2" t="s">
        <v>31</v>
      </c>
      <c r="L3462" s="2">
        <v>5</v>
      </c>
      <c r="M3462" s="18">
        <f t="shared" si="1082"/>
        <v>1353.81</v>
      </c>
      <c r="T3462" t="str">
        <f t="shared" si="1083"/>
        <v>Pending</v>
      </c>
      <c r="U3462" t="str">
        <f t="shared" si="1084"/>
        <v>No</v>
      </c>
      <c r="V3462" t="str">
        <f t="shared" si="1085"/>
        <v>Yes</v>
      </c>
      <c r="X3462">
        <f t="shared" si="1086"/>
        <v>595</v>
      </c>
      <c r="Y3462">
        <f t="shared" si="1087"/>
        <v>444</v>
      </c>
      <c r="Z3462" s="18">
        <f t="shared" si="1088"/>
        <v>1098537.4901531704</v>
      </c>
      <c r="AA3462" s="18">
        <f t="shared" si="1089"/>
        <v>96724.388030634553</v>
      </c>
      <c r="AB3462" s="17">
        <f t="shared" si="1090"/>
        <v>3.9001122334455669</v>
      </c>
      <c r="AC3462" s="2" t="s">
        <v>5044</v>
      </c>
      <c r="AD3462" s="2" t="s">
        <v>42</v>
      </c>
      <c r="AE3462" t="str">
        <f t="shared" si="1091"/>
        <v>Beauty</v>
      </c>
      <c r="AF3462" t="str">
        <f t="shared" si="1092"/>
        <v>Beauty</v>
      </c>
      <c r="AG3462" t="str" cm="1">
        <f t="array" ref="AG3462">INDEX(AD:AD,ROW())</f>
        <v>Beauty</v>
      </c>
      <c r="AH3462">
        <f t="shared" si="1080"/>
        <v>64</v>
      </c>
      <c r="AI3462" t="str">
        <f t="shared" si="1093"/>
        <v>Beauty</v>
      </c>
      <c r="AK3462">
        <f t="shared" si="1094"/>
        <v>2023</v>
      </c>
      <c r="AL3462">
        <f t="shared" si="1095"/>
        <v>6</v>
      </c>
      <c r="AM3462">
        <f t="shared" si="1096"/>
        <v>16</v>
      </c>
      <c r="AN3462">
        <f t="shared" si="1097"/>
        <v>6</v>
      </c>
      <c r="AO3462" t="str">
        <f t="shared" si="1098"/>
        <v>Weekday</v>
      </c>
      <c r="AR3462" s="20">
        <f t="shared" si="1099"/>
        <v>0</v>
      </c>
    </row>
    <row r="3463" spans="1:44" x14ac:dyDescent="0.35">
      <c r="A3463" t="str">
        <f t="shared" si="1081"/>
        <v>CUST3462</v>
      </c>
      <c r="B3463" s="2" t="s">
        <v>3799</v>
      </c>
      <c r="C3463" s="4">
        <v>45645</v>
      </c>
      <c r="D3463" s="2" t="s">
        <v>123</v>
      </c>
      <c r="E3463" t="s">
        <v>5049</v>
      </c>
      <c r="F3463" s="2" t="s">
        <v>19</v>
      </c>
      <c r="G3463" s="2" t="s">
        <v>49</v>
      </c>
      <c r="H3463" s="2">
        <v>1</v>
      </c>
      <c r="I3463" s="19">
        <v>984.6</v>
      </c>
      <c r="J3463" s="2" t="s">
        <v>15</v>
      </c>
      <c r="K3463" s="2" t="s">
        <v>16</v>
      </c>
      <c r="L3463" s="2">
        <v>2</v>
      </c>
      <c r="M3463" s="18">
        <f t="shared" si="1082"/>
        <v>984.6</v>
      </c>
      <c r="T3463" t="str">
        <f t="shared" si="1083"/>
        <v>Completed</v>
      </c>
      <c r="U3463" t="str">
        <f t="shared" si="1084"/>
        <v>No</v>
      </c>
      <c r="V3463" t="str">
        <f t="shared" si="1085"/>
        <v>No</v>
      </c>
      <c r="X3463">
        <f t="shared" si="1086"/>
        <v>595</v>
      </c>
      <c r="Y3463">
        <f t="shared" si="1087"/>
        <v>444</v>
      </c>
      <c r="Z3463" s="18">
        <f t="shared" si="1088"/>
        <v>2759712.3299794244</v>
      </c>
      <c r="AA3463" s="18">
        <f t="shared" si="1089"/>
        <v>330643.50635802455</v>
      </c>
      <c r="AB3463" s="17">
        <f t="shared" si="1090"/>
        <v>3.8641711229946525</v>
      </c>
      <c r="AC3463" s="2" t="s">
        <v>49</v>
      </c>
      <c r="AD3463" s="2" t="s">
        <v>19</v>
      </c>
      <c r="AE3463" t="str">
        <f t="shared" si="1091"/>
        <v>Electronics</v>
      </c>
      <c r="AF3463" t="str">
        <f t="shared" si="1092"/>
        <v>Electronics</v>
      </c>
      <c r="AG3463" t="str" cm="1">
        <f t="array" ref="AG3463">INDEX(AD:AD,ROW())</f>
        <v>Electronics</v>
      </c>
      <c r="AH3463">
        <f t="shared" si="1080"/>
        <v>12</v>
      </c>
      <c r="AI3463" t="str">
        <f t="shared" si="1093"/>
        <v>Electronics</v>
      </c>
      <c r="AK3463">
        <f t="shared" si="1094"/>
        <v>2024</v>
      </c>
      <c r="AL3463">
        <f t="shared" si="1095"/>
        <v>12</v>
      </c>
      <c r="AM3463">
        <f t="shared" si="1096"/>
        <v>19</v>
      </c>
      <c r="AN3463">
        <f t="shared" si="1097"/>
        <v>5</v>
      </c>
      <c r="AO3463" t="str">
        <f t="shared" si="1098"/>
        <v>Weekday</v>
      </c>
      <c r="AR3463" s="20">
        <f t="shared" si="1099"/>
        <v>0</v>
      </c>
    </row>
    <row r="3464" spans="1:44" x14ac:dyDescent="0.35">
      <c r="A3464" t="str">
        <f t="shared" si="1081"/>
        <v>CUST3463</v>
      </c>
      <c r="B3464" s="2" t="s">
        <v>3800</v>
      </c>
      <c r="C3464" s="4">
        <v>45225</v>
      </c>
      <c r="D3464" s="2" t="s">
        <v>253</v>
      </c>
      <c r="E3464" t="s">
        <v>5049</v>
      </c>
      <c r="F3464" s="2" t="s">
        <v>42</v>
      </c>
      <c r="G3464" s="2" t="s">
        <v>188</v>
      </c>
      <c r="H3464" s="2">
        <v>1</v>
      </c>
      <c r="I3464" s="19">
        <v>208.5</v>
      </c>
      <c r="J3464" s="2" t="s">
        <v>50</v>
      </c>
      <c r="K3464" s="2" t="s">
        <v>16</v>
      </c>
      <c r="L3464" s="2">
        <v>5</v>
      </c>
      <c r="M3464" s="18">
        <f t="shared" si="1082"/>
        <v>208.5</v>
      </c>
      <c r="T3464" t="str">
        <f t="shared" si="1083"/>
        <v>Completed</v>
      </c>
      <c r="U3464" t="str">
        <f t="shared" si="1084"/>
        <v>No</v>
      </c>
      <c r="V3464" t="str">
        <f t="shared" si="1085"/>
        <v>No</v>
      </c>
      <c r="X3464">
        <f t="shared" si="1086"/>
        <v>595</v>
      </c>
      <c r="Y3464">
        <f t="shared" si="1087"/>
        <v>444</v>
      </c>
      <c r="Z3464" s="18">
        <f t="shared" si="1088"/>
        <v>1098537.4901531704</v>
      </c>
      <c r="AA3464" s="18">
        <f t="shared" si="1089"/>
        <v>96724.388030634553</v>
      </c>
      <c r="AB3464" s="17">
        <f t="shared" si="1090"/>
        <v>3.9001122334455669</v>
      </c>
      <c r="AC3464" s="2" t="s">
        <v>188</v>
      </c>
      <c r="AD3464" s="2" t="s">
        <v>42</v>
      </c>
      <c r="AE3464" t="str">
        <f t="shared" si="1091"/>
        <v>Beauty</v>
      </c>
      <c r="AF3464" t="str">
        <f t="shared" si="1092"/>
        <v>Beauty</v>
      </c>
      <c r="AG3464" t="str" cm="1">
        <f t="array" ref="AG3464">INDEX(AD:AD,ROW())</f>
        <v>Beauty</v>
      </c>
      <c r="AH3464">
        <f t="shared" si="1080"/>
        <v>80</v>
      </c>
      <c r="AI3464" t="str">
        <f t="shared" si="1093"/>
        <v>Beauty</v>
      </c>
      <c r="AK3464">
        <f t="shared" si="1094"/>
        <v>2023</v>
      </c>
      <c r="AL3464">
        <f t="shared" si="1095"/>
        <v>10</v>
      </c>
      <c r="AM3464">
        <f t="shared" si="1096"/>
        <v>26</v>
      </c>
      <c r="AN3464">
        <f t="shared" si="1097"/>
        <v>5</v>
      </c>
      <c r="AO3464" t="str">
        <f t="shared" si="1098"/>
        <v>Weekday</v>
      </c>
      <c r="AR3464" s="20">
        <f t="shared" si="1099"/>
        <v>0</v>
      </c>
    </row>
    <row r="3465" spans="1:44" x14ac:dyDescent="0.35">
      <c r="A3465" t="str">
        <f t="shared" si="1081"/>
        <v>CUST3464</v>
      </c>
      <c r="B3465" s="2" t="s">
        <v>3801</v>
      </c>
      <c r="C3465" s="4">
        <v>45702</v>
      </c>
      <c r="D3465" s="2" t="s">
        <v>2337</v>
      </c>
      <c r="E3465" t="s">
        <v>5055</v>
      </c>
      <c r="F3465" s="2" t="s">
        <v>23</v>
      </c>
      <c r="G3465" s="2" t="s">
        <v>75</v>
      </c>
      <c r="H3465" s="2">
        <v>1</v>
      </c>
      <c r="I3465" s="19">
        <v>183.18</v>
      </c>
      <c r="J3465" s="2" t="s">
        <v>50</v>
      </c>
      <c r="K3465" s="2" t="s">
        <v>16</v>
      </c>
      <c r="L3465" s="2">
        <v>2</v>
      </c>
      <c r="M3465" s="18">
        <f t="shared" si="1082"/>
        <v>183.18</v>
      </c>
      <c r="T3465" t="str">
        <f t="shared" si="1083"/>
        <v>Completed</v>
      </c>
      <c r="U3465" t="str">
        <f t="shared" si="1084"/>
        <v>No</v>
      </c>
      <c r="V3465" t="str">
        <f t="shared" si="1085"/>
        <v>No</v>
      </c>
      <c r="X3465">
        <f t="shared" si="1086"/>
        <v>567</v>
      </c>
      <c r="Y3465">
        <f t="shared" si="1087"/>
        <v>440</v>
      </c>
      <c r="Z3465" s="18">
        <f t="shared" si="1088"/>
        <v>594714.6477588166</v>
      </c>
      <c r="AA3465" s="18">
        <f t="shared" si="1089"/>
        <v>60882.938065984097</v>
      </c>
      <c r="AB3465" s="17">
        <f t="shared" si="1090"/>
        <v>3.804733727810651</v>
      </c>
      <c r="AC3465" s="2" t="s">
        <v>75</v>
      </c>
      <c r="AD3465" s="2" t="s">
        <v>23</v>
      </c>
      <c r="AE3465" t="str">
        <f t="shared" si="1091"/>
        <v>Books</v>
      </c>
      <c r="AF3465" t="str">
        <f t="shared" si="1092"/>
        <v>Books</v>
      </c>
      <c r="AG3465" t="str" cm="1">
        <f t="array" ref="AG3465">INDEX(AD:AD,ROW())</f>
        <v>Books</v>
      </c>
      <c r="AH3465">
        <f t="shared" ref="AH3465:AH3528" si="1100">MATCH(G3465,AC:AC,0)</f>
        <v>23</v>
      </c>
      <c r="AI3465" t="str">
        <f t="shared" si="1093"/>
        <v>Books</v>
      </c>
      <c r="AK3465">
        <f t="shared" si="1094"/>
        <v>2025</v>
      </c>
      <c r="AL3465">
        <f t="shared" si="1095"/>
        <v>2</v>
      </c>
      <c r="AM3465">
        <f t="shared" si="1096"/>
        <v>14</v>
      </c>
      <c r="AN3465">
        <f t="shared" si="1097"/>
        <v>6</v>
      </c>
      <c r="AO3465" t="str">
        <f t="shared" si="1098"/>
        <v>Weekday</v>
      </c>
      <c r="AR3465" s="20">
        <f t="shared" si="1099"/>
        <v>0</v>
      </c>
    </row>
    <row r="3466" spans="1:44" x14ac:dyDescent="0.35">
      <c r="A3466" t="str">
        <f t="shared" si="1081"/>
        <v>CUST3465</v>
      </c>
      <c r="B3466" s="2" t="s">
        <v>3802</v>
      </c>
      <c r="C3466" s="4">
        <v>45268</v>
      </c>
      <c r="D3466" s="2" t="s">
        <v>271</v>
      </c>
      <c r="E3466" t="s">
        <v>5054</v>
      </c>
      <c r="F3466" s="2" t="s">
        <v>13</v>
      </c>
      <c r="G3466" s="2" t="s">
        <v>5045</v>
      </c>
      <c r="H3466" s="2">
        <v>3</v>
      </c>
      <c r="I3466" s="19">
        <v>243.49</v>
      </c>
      <c r="J3466" s="2" t="s">
        <v>20</v>
      </c>
      <c r="K3466" s="2" t="s">
        <v>16</v>
      </c>
      <c r="L3466" s="2">
        <v>5</v>
      </c>
      <c r="M3466" s="18">
        <f t="shared" si="1082"/>
        <v>730.47</v>
      </c>
      <c r="T3466" t="str">
        <f t="shared" si="1083"/>
        <v>Completed</v>
      </c>
      <c r="U3466" t="str">
        <f t="shared" si="1084"/>
        <v>No</v>
      </c>
      <c r="V3466" t="str">
        <f t="shared" si="1085"/>
        <v>No</v>
      </c>
      <c r="X3466">
        <f t="shared" si="1086"/>
        <v>558</v>
      </c>
      <c r="Y3466">
        <f t="shared" si="1087"/>
        <v>430</v>
      </c>
      <c r="Z3466" s="18">
        <f t="shared" si="1088"/>
        <v>1463424.4009529033</v>
      </c>
      <c r="AA3466" s="18">
        <f t="shared" si="1089"/>
        <v>118285.78776560788</v>
      </c>
      <c r="AB3466" s="17">
        <f t="shared" si="1090"/>
        <v>3.8140589569160999</v>
      </c>
      <c r="AC3466" s="2" t="s">
        <v>5045</v>
      </c>
      <c r="AD3466" s="2" t="s">
        <v>13</v>
      </c>
      <c r="AE3466" t="str">
        <f t="shared" si="1091"/>
        <v>Home &amp; Kitchen</v>
      </c>
      <c r="AF3466" t="str">
        <f t="shared" si="1092"/>
        <v>Home &amp; Kitchen</v>
      </c>
      <c r="AG3466" t="str" cm="1">
        <f t="array" ref="AG3466">INDEX(AD:AD,ROW())</f>
        <v>Home &amp; Kitchen</v>
      </c>
      <c r="AH3466">
        <f t="shared" si="1100"/>
        <v>76</v>
      </c>
      <c r="AI3466" t="str">
        <f t="shared" si="1093"/>
        <v>Home &amp; Kitchen</v>
      </c>
      <c r="AK3466">
        <f t="shared" si="1094"/>
        <v>2023</v>
      </c>
      <c r="AL3466">
        <f t="shared" si="1095"/>
        <v>12</v>
      </c>
      <c r="AM3466">
        <f t="shared" si="1096"/>
        <v>8</v>
      </c>
      <c r="AN3466">
        <f t="shared" si="1097"/>
        <v>6</v>
      </c>
      <c r="AO3466" t="str">
        <f t="shared" si="1098"/>
        <v>Weekday</v>
      </c>
      <c r="AR3466" s="20">
        <f t="shared" si="1099"/>
        <v>0</v>
      </c>
    </row>
    <row r="3467" spans="1:44" x14ac:dyDescent="0.35">
      <c r="A3467" t="str">
        <f t="shared" si="1081"/>
        <v>CUST3466</v>
      </c>
      <c r="B3467" s="2" t="s">
        <v>3803</v>
      </c>
      <c r="C3467" s="4">
        <v>45270</v>
      </c>
      <c r="D3467" s="2" t="s">
        <v>312</v>
      </c>
      <c r="E3467" t="s">
        <v>5048</v>
      </c>
      <c r="F3467" s="2" t="s">
        <v>13</v>
      </c>
      <c r="G3467" s="2" t="s">
        <v>37</v>
      </c>
      <c r="H3467" s="2">
        <v>1</v>
      </c>
      <c r="I3467" s="19">
        <v>1408.67</v>
      </c>
      <c r="J3467" s="2" t="s">
        <v>5047</v>
      </c>
      <c r="K3467" s="2" t="s">
        <v>16</v>
      </c>
      <c r="L3467" s="2">
        <v>5</v>
      </c>
      <c r="M3467" s="18">
        <f t="shared" si="1082"/>
        <v>1408.67</v>
      </c>
      <c r="T3467" t="str">
        <f t="shared" si="1083"/>
        <v>Completed</v>
      </c>
      <c r="U3467" t="str">
        <f t="shared" si="1084"/>
        <v>Yes</v>
      </c>
      <c r="V3467" t="str">
        <f t="shared" si="1085"/>
        <v>No</v>
      </c>
      <c r="X3467">
        <f t="shared" si="1086"/>
        <v>590</v>
      </c>
      <c r="Y3467">
        <f t="shared" si="1087"/>
        <v>451</v>
      </c>
      <c r="Z3467" s="18">
        <f t="shared" si="1088"/>
        <v>1463424.4009529033</v>
      </c>
      <c r="AA3467" s="18">
        <f t="shared" si="1089"/>
        <v>118285.78776560788</v>
      </c>
      <c r="AB3467" s="17">
        <f t="shared" si="1090"/>
        <v>3.8140589569160999</v>
      </c>
      <c r="AC3467" s="2" t="s">
        <v>37</v>
      </c>
      <c r="AD3467" s="2" t="s">
        <v>13</v>
      </c>
      <c r="AE3467" t="str">
        <f t="shared" si="1091"/>
        <v>Home &amp; Kitchen</v>
      </c>
      <c r="AF3467" t="str">
        <f t="shared" si="1092"/>
        <v>Home &amp; Kitchen</v>
      </c>
      <c r="AG3467" t="str" cm="1">
        <f t="array" ref="AG3467">INDEX(AD:AD,ROW())</f>
        <v>Home &amp; Kitchen</v>
      </c>
      <c r="AH3467">
        <f t="shared" si="1100"/>
        <v>8</v>
      </c>
      <c r="AI3467" t="str">
        <f t="shared" si="1093"/>
        <v>Home &amp; Kitchen</v>
      </c>
      <c r="AK3467">
        <f t="shared" si="1094"/>
        <v>2023</v>
      </c>
      <c r="AL3467">
        <f t="shared" si="1095"/>
        <v>12</v>
      </c>
      <c r="AM3467">
        <f t="shared" si="1096"/>
        <v>10</v>
      </c>
      <c r="AN3467">
        <f t="shared" si="1097"/>
        <v>1</v>
      </c>
      <c r="AO3467" t="str">
        <f t="shared" si="1098"/>
        <v>Weekend</v>
      </c>
      <c r="AR3467" s="20">
        <f t="shared" si="1099"/>
        <v>0</v>
      </c>
    </row>
    <row r="3468" spans="1:44" x14ac:dyDescent="0.35">
      <c r="A3468" t="str">
        <f t="shared" si="1081"/>
        <v>CUST3467</v>
      </c>
      <c r="B3468" s="2" t="s">
        <v>3804</v>
      </c>
      <c r="C3468" s="4">
        <v>45487</v>
      </c>
      <c r="D3468" s="2" t="s">
        <v>1170</v>
      </c>
      <c r="E3468" t="s">
        <v>5052</v>
      </c>
      <c r="F3468" s="2" t="s">
        <v>42</v>
      </c>
      <c r="G3468" s="2" t="s">
        <v>5044</v>
      </c>
      <c r="H3468" s="2">
        <v>1</v>
      </c>
      <c r="I3468" s="19">
        <v>530.84</v>
      </c>
      <c r="J3468" s="2" t="s">
        <v>5046</v>
      </c>
      <c r="K3468" s="2" t="s">
        <v>31</v>
      </c>
      <c r="L3468" s="2">
        <v>5</v>
      </c>
      <c r="M3468" s="18">
        <f t="shared" si="1082"/>
        <v>530.84</v>
      </c>
      <c r="T3468" t="str">
        <f t="shared" si="1083"/>
        <v>Pending</v>
      </c>
      <c r="U3468" t="str">
        <f t="shared" si="1084"/>
        <v>No</v>
      </c>
      <c r="V3468" t="str">
        <f t="shared" si="1085"/>
        <v>Yes</v>
      </c>
      <c r="X3468">
        <f t="shared" si="1086"/>
        <v>573</v>
      </c>
      <c r="Y3468">
        <f t="shared" si="1087"/>
        <v>450</v>
      </c>
      <c r="Z3468" s="18">
        <f t="shared" si="1088"/>
        <v>1098537.4901531704</v>
      </c>
      <c r="AA3468" s="18">
        <f t="shared" si="1089"/>
        <v>96724.388030634553</v>
      </c>
      <c r="AB3468" s="17">
        <f t="shared" si="1090"/>
        <v>3.9001122334455669</v>
      </c>
      <c r="AC3468" s="2" t="s">
        <v>5044</v>
      </c>
      <c r="AD3468" s="2" t="s">
        <v>42</v>
      </c>
      <c r="AE3468" t="str">
        <f t="shared" si="1091"/>
        <v>Beauty</v>
      </c>
      <c r="AF3468" t="str">
        <f t="shared" si="1092"/>
        <v>Beauty</v>
      </c>
      <c r="AG3468" t="str" cm="1">
        <f t="array" ref="AG3468">INDEX(AD:AD,ROW())</f>
        <v>Beauty</v>
      </c>
      <c r="AH3468">
        <f t="shared" si="1100"/>
        <v>64</v>
      </c>
      <c r="AI3468" t="str">
        <f t="shared" si="1093"/>
        <v>Beauty</v>
      </c>
      <c r="AK3468">
        <f t="shared" si="1094"/>
        <v>2024</v>
      </c>
      <c r="AL3468">
        <f t="shared" si="1095"/>
        <v>7</v>
      </c>
      <c r="AM3468">
        <f t="shared" si="1096"/>
        <v>14</v>
      </c>
      <c r="AN3468">
        <f t="shared" si="1097"/>
        <v>1</v>
      </c>
      <c r="AO3468" t="str">
        <f t="shared" si="1098"/>
        <v>Weekend</v>
      </c>
      <c r="AR3468" s="20">
        <f t="shared" si="1099"/>
        <v>0</v>
      </c>
    </row>
    <row r="3469" spans="1:44" x14ac:dyDescent="0.35">
      <c r="A3469" t="str">
        <f t="shared" si="1081"/>
        <v>CUST3468</v>
      </c>
      <c r="B3469" s="2" t="s">
        <v>3805</v>
      </c>
      <c r="C3469" s="4">
        <v>45699</v>
      </c>
      <c r="D3469" s="2" t="s">
        <v>590</v>
      </c>
      <c r="E3469" t="s">
        <v>5053</v>
      </c>
      <c r="F3469" s="2" t="s">
        <v>19</v>
      </c>
      <c r="G3469" s="2" t="s">
        <v>128</v>
      </c>
      <c r="H3469" s="2">
        <v>2</v>
      </c>
      <c r="I3469" s="19">
        <v>2219.9899999999998</v>
      </c>
      <c r="J3469" s="2" t="s">
        <v>5046</v>
      </c>
      <c r="K3469" s="2" t="s">
        <v>16</v>
      </c>
      <c r="L3469" s="2">
        <v>4</v>
      </c>
      <c r="M3469" s="18">
        <f t="shared" si="1082"/>
        <v>4439.9799999999996</v>
      </c>
      <c r="T3469" t="str">
        <f t="shared" si="1083"/>
        <v>Completed</v>
      </c>
      <c r="U3469" t="str">
        <f t="shared" si="1084"/>
        <v>Yes</v>
      </c>
      <c r="V3469" t="str">
        <f t="shared" si="1085"/>
        <v>No</v>
      </c>
      <c r="X3469">
        <f t="shared" si="1086"/>
        <v>559</v>
      </c>
      <c r="Y3469">
        <f t="shared" si="1087"/>
        <v>408</v>
      </c>
      <c r="Z3469" s="18">
        <f t="shared" si="1088"/>
        <v>2759712.3299794244</v>
      </c>
      <c r="AA3469" s="18">
        <f t="shared" si="1089"/>
        <v>330643.50635802455</v>
      </c>
      <c r="AB3469" s="17">
        <f t="shared" si="1090"/>
        <v>3.8641711229946525</v>
      </c>
      <c r="AC3469" s="2" t="s">
        <v>128</v>
      </c>
      <c r="AD3469" s="2" t="s">
        <v>19</v>
      </c>
      <c r="AE3469" t="str">
        <f t="shared" si="1091"/>
        <v>Electronics</v>
      </c>
      <c r="AF3469" t="str">
        <f t="shared" si="1092"/>
        <v>Electronics</v>
      </c>
      <c r="AG3469" t="str" cm="1">
        <f t="array" ref="AG3469">INDEX(AD:AD,ROW())</f>
        <v>Electronics</v>
      </c>
      <c r="AH3469">
        <f t="shared" si="1100"/>
        <v>48</v>
      </c>
      <c r="AI3469" t="str">
        <f t="shared" si="1093"/>
        <v>Electronics</v>
      </c>
      <c r="AK3469">
        <f t="shared" si="1094"/>
        <v>2025</v>
      </c>
      <c r="AL3469">
        <f t="shared" si="1095"/>
        <v>2</v>
      </c>
      <c r="AM3469">
        <f t="shared" si="1096"/>
        <v>11</v>
      </c>
      <c r="AN3469">
        <f t="shared" si="1097"/>
        <v>3</v>
      </c>
      <c r="AO3469" t="str">
        <f t="shared" si="1098"/>
        <v>Weekday</v>
      </c>
      <c r="AR3469" s="20">
        <f t="shared" si="1099"/>
        <v>0</v>
      </c>
    </row>
    <row r="3470" spans="1:44" x14ac:dyDescent="0.35">
      <c r="A3470" t="str">
        <f t="shared" si="1081"/>
        <v>CUST3469</v>
      </c>
      <c r="B3470" s="2" t="s">
        <v>3806</v>
      </c>
      <c r="C3470" s="4">
        <v>45208</v>
      </c>
      <c r="D3470" s="2" t="s">
        <v>97</v>
      </c>
      <c r="E3470" t="s">
        <v>5050</v>
      </c>
      <c r="F3470" s="2" t="s">
        <v>42</v>
      </c>
      <c r="G3470" s="2" t="s">
        <v>5042</v>
      </c>
      <c r="H3470" s="2">
        <v>2</v>
      </c>
      <c r="I3470" s="19">
        <v>801.06</v>
      </c>
      <c r="J3470" s="2" t="s">
        <v>5047</v>
      </c>
      <c r="K3470" s="2" t="s">
        <v>16</v>
      </c>
      <c r="L3470" s="2">
        <v>1</v>
      </c>
      <c r="M3470" s="18">
        <f t="shared" si="1082"/>
        <v>1602.12</v>
      </c>
      <c r="T3470" t="str">
        <f t="shared" si="1083"/>
        <v>Completed</v>
      </c>
      <c r="U3470" t="str">
        <f t="shared" si="1084"/>
        <v>Yes</v>
      </c>
      <c r="V3470" t="str">
        <f t="shared" si="1085"/>
        <v>No</v>
      </c>
      <c r="X3470">
        <f t="shared" si="1086"/>
        <v>589</v>
      </c>
      <c r="Y3470">
        <f t="shared" si="1087"/>
        <v>426</v>
      </c>
      <c r="Z3470" s="18">
        <f t="shared" si="1088"/>
        <v>1098537.4901531704</v>
      </c>
      <c r="AA3470" s="18">
        <f t="shared" si="1089"/>
        <v>96724.388030634553</v>
      </c>
      <c r="AB3470" s="17">
        <f t="shared" si="1090"/>
        <v>3.9001122334455669</v>
      </c>
      <c r="AC3470" s="2" t="s">
        <v>5042</v>
      </c>
      <c r="AD3470" s="2" t="s">
        <v>42</v>
      </c>
      <c r="AE3470" t="str">
        <f t="shared" si="1091"/>
        <v>Beauty</v>
      </c>
      <c r="AF3470" t="str">
        <f t="shared" si="1092"/>
        <v>Beauty</v>
      </c>
      <c r="AG3470" t="str" cm="1">
        <f t="array" ref="AG3470">INDEX(AD:AD,ROW())</f>
        <v>Beauty</v>
      </c>
      <c r="AH3470">
        <f t="shared" si="1100"/>
        <v>18</v>
      </c>
      <c r="AI3470" t="str">
        <f t="shared" si="1093"/>
        <v>Beauty</v>
      </c>
      <c r="AK3470">
        <f t="shared" si="1094"/>
        <v>2023</v>
      </c>
      <c r="AL3470">
        <f t="shared" si="1095"/>
        <v>10</v>
      </c>
      <c r="AM3470">
        <f t="shared" si="1096"/>
        <v>9</v>
      </c>
      <c r="AN3470">
        <f t="shared" si="1097"/>
        <v>2</v>
      </c>
      <c r="AO3470" t="str">
        <f t="shared" si="1098"/>
        <v>Weekday</v>
      </c>
      <c r="AR3470" s="20">
        <f t="shared" si="1099"/>
        <v>0</v>
      </c>
    </row>
    <row r="3471" spans="1:44" x14ac:dyDescent="0.35">
      <c r="A3471" t="str">
        <f t="shared" si="1081"/>
        <v>CUST3470</v>
      </c>
      <c r="B3471" s="2" t="s">
        <v>3807</v>
      </c>
      <c r="C3471" s="4">
        <v>45479</v>
      </c>
      <c r="D3471" s="2" t="s">
        <v>225</v>
      </c>
      <c r="E3471" t="s">
        <v>5048</v>
      </c>
      <c r="F3471" s="2" t="s">
        <v>13</v>
      </c>
      <c r="G3471" s="2" t="s">
        <v>37</v>
      </c>
      <c r="H3471" s="2">
        <v>1</v>
      </c>
      <c r="I3471" s="19">
        <v>551.34</v>
      </c>
      <c r="J3471" s="2" t="s">
        <v>50</v>
      </c>
      <c r="K3471" s="2" t="s">
        <v>16</v>
      </c>
      <c r="L3471" s="2">
        <v>3</v>
      </c>
      <c r="M3471" s="18">
        <f t="shared" si="1082"/>
        <v>551.34</v>
      </c>
      <c r="T3471" t="str">
        <f t="shared" si="1083"/>
        <v>Completed</v>
      </c>
      <c r="U3471" t="str">
        <f t="shared" si="1084"/>
        <v>No</v>
      </c>
      <c r="V3471" t="str">
        <f t="shared" si="1085"/>
        <v>No</v>
      </c>
      <c r="X3471">
        <f t="shared" si="1086"/>
        <v>590</v>
      </c>
      <c r="Y3471">
        <f t="shared" si="1087"/>
        <v>451</v>
      </c>
      <c r="Z3471" s="18">
        <f t="shared" si="1088"/>
        <v>1463424.4009529033</v>
      </c>
      <c r="AA3471" s="18">
        <f t="shared" si="1089"/>
        <v>118285.78776560788</v>
      </c>
      <c r="AB3471" s="17">
        <f t="shared" si="1090"/>
        <v>3.8140589569160999</v>
      </c>
      <c r="AC3471" s="2" t="s">
        <v>37</v>
      </c>
      <c r="AD3471" s="2" t="s">
        <v>13</v>
      </c>
      <c r="AE3471" t="str">
        <f t="shared" si="1091"/>
        <v>Home &amp; Kitchen</v>
      </c>
      <c r="AF3471" t="str">
        <f t="shared" si="1092"/>
        <v>Home &amp; Kitchen</v>
      </c>
      <c r="AG3471" t="str" cm="1">
        <f t="array" ref="AG3471">INDEX(AD:AD,ROW())</f>
        <v>Home &amp; Kitchen</v>
      </c>
      <c r="AH3471">
        <f t="shared" si="1100"/>
        <v>8</v>
      </c>
      <c r="AI3471" t="str">
        <f t="shared" si="1093"/>
        <v>Home &amp; Kitchen</v>
      </c>
      <c r="AK3471">
        <f t="shared" si="1094"/>
        <v>2024</v>
      </c>
      <c r="AL3471">
        <f t="shared" si="1095"/>
        <v>7</v>
      </c>
      <c r="AM3471">
        <f t="shared" si="1096"/>
        <v>6</v>
      </c>
      <c r="AN3471">
        <f t="shared" si="1097"/>
        <v>7</v>
      </c>
      <c r="AO3471" t="str">
        <f t="shared" si="1098"/>
        <v>Weekend</v>
      </c>
      <c r="AR3471" s="20">
        <f t="shared" si="1099"/>
        <v>0</v>
      </c>
    </row>
    <row r="3472" spans="1:44" x14ac:dyDescent="0.35">
      <c r="A3472" t="str">
        <f t="shared" si="1081"/>
        <v>CUST3471</v>
      </c>
      <c r="B3472" s="2" t="s">
        <v>3808</v>
      </c>
      <c r="C3472" s="4">
        <v>45742</v>
      </c>
      <c r="D3472" s="2" t="s">
        <v>499</v>
      </c>
      <c r="E3472" t="s">
        <v>5055</v>
      </c>
      <c r="F3472" s="2" t="s">
        <v>23</v>
      </c>
      <c r="G3472" s="2" t="s">
        <v>75</v>
      </c>
      <c r="H3472" s="2">
        <v>1</v>
      </c>
      <c r="I3472" s="19">
        <v>609.91</v>
      </c>
      <c r="J3472" s="2" t="s">
        <v>5046</v>
      </c>
      <c r="K3472" s="2" t="s">
        <v>16</v>
      </c>
      <c r="L3472" s="2">
        <v>5</v>
      </c>
      <c r="M3472" s="18">
        <f t="shared" si="1082"/>
        <v>609.91</v>
      </c>
      <c r="T3472" t="str">
        <f t="shared" si="1083"/>
        <v>Completed</v>
      </c>
      <c r="U3472" t="str">
        <f t="shared" si="1084"/>
        <v>No</v>
      </c>
      <c r="V3472" t="str">
        <f t="shared" si="1085"/>
        <v>No</v>
      </c>
      <c r="X3472">
        <f t="shared" si="1086"/>
        <v>567</v>
      </c>
      <c r="Y3472">
        <f t="shared" si="1087"/>
        <v>440</v>
      </c>
      <c r="Z3472" s="18">
        <f t="shared" si="1088"/>
        <v>594714.6477588166</v>
      </c>
      <c r="AA3472" s="18">
        <f t="shared" si="1089"/>
        <v>60882.938065984097</v>
      </c>
      <c r="AB3472" s="17">
        <f t="shared" si="1090"/>
        <v>3.804733727810651</v>
      </c>
      <c r="AC3472" s="2" t="s">
        <v>75</v>
      </c>
      <c r="AD3472" s="2" t="s">
        <v>23</v>
      </c>
      <c r="AE3472" t="str">
        <f t="shared" si="1091"/>
        <v>Books</v>
      </c>
      <c r="AF3472" t="str">
        <f t="shared" si="1092"/>
        <v>Books</v>
      </c>
      <c r="AG3472" t="str" cm="1">
        <f t="array" ref="AG3472">INDEX(AD:AD,ROW())</f>
        <v>Books</v>
      </c>
      <c r="AH3472">
        <f t="shared" si="1100"/>
        <v>23</v>
      </c>
      <c r="AI3472" t="str">
        <f t="shared" si="1093"/>
        <v>Books</v>
      </c>
      <c r="AK3472">
        <f t="shared" si="1094"/>
        <v>2025</v>
      </c>
      <c r="AL3472">
        <f t="shared" si="1095"/>
        <v>3</v>
      </c>
      <c r="AM3472">
        <f t="shared" si="1096"/>
        <v>26</v>
      </c>
      <c r="AN3472">
        <f t="shared" si="1097"/>
        <v>4</v>
      </c>
      <c r="AO3472" t="str">
        <f t="shared" si="1098"/>
        <v>Weekday</v>
      </c>
      <c r="AR3472" s="20">
        <f t="shared" si="1099"/>
        <v>0</v>
      </c>
    </row>
    <row r="3473" spans="1:44" x14ac:dyDescent="0.35">
      <c r="A3473" t="str">
        <f t="shared" si="1081"/>
        <v>CUST3472</v>
      </c>
      <c r="B3473" s="2" t="s">
        <v>3809</v>
      </c>
      <c r="C3473" s="4">
        <v>45544</v>
      </c>
      <c r="D3473" s="2" t="s">
        <v>180</v>
      </c>
      <c r="E3473" t="s">
        <v>5049</v>
      </c>
      <c r="F3473" s="2" t="s">
        <v>19</v>
      </c>
      <c r="G3473" s="2" t="s">
        <v>49</v>
      </c>
      <c r="H3473" s="2">
        <v>1</v>
      </c>
      <c r="I3473" s="19">
        <v>3174.78</v>
      </c>
      <c r="J3473" s="2" t="s">
        <v>5047</v>
      </c>
      <c r="K3473" s="2" t="s">
        <v>16</v>
      </c>
      <c r="L3473" s="2">
        <v>5</v>
      </c>
      <c r="M3473" s="18">
        <f t="shared" si="1082"/>
        <v>3174.78</v>
      </c>
      <c r="T3473" t="str">
        <f t="shared" si="1083"/>
        <v>Completed</v>
      </c>
      <c r="U3473" t="str">
        <f t="shared" si="1084"/>
        <v>Yes</v>
      </c>
      <c r="V3473" t="str">
        <f t="shared" si="1085"/>
        <v>No</v>
      </c>
      <c r="X3473">
        <f t="shared" si="1086"/>
        <v>595</v>
      </c>
      <c r="Y3473">
        <f t="shared" si="1087"/>
        <v>444</v>
      </c>
      <c r="Z3473" s="18">
        <f t="shared" si="1088"/>
        <v>2759712.3299794244</v>
      </c>
      <c r="AA3473" s="18">
        <f t="shared" si="1089"/>
        <v>330643.50635802455</v>
      </c>
      <c r="AB3473" s="17">
        <f t="shared" si="1090"/>
        <v>3.8641711229946525</v>
      </c>
      <c r="AC3473" s="2" t="s">
        <v>49</v>
      </c>
      <c r="AD3473" s="2" t="s">
        <v>19</v>
      </c>
      <c r="AE3473" t="str">
        <f t="shared" si="1091"/>
        <v>Electronics</v>
      </c>
      <c r="AF3473" t="str">
        <f t="shared" si="1092"/>
        <v>Electronics</v>
      </c>
      <c r="AG3473" t="str" cm="1">
        <f t="array" ref="AG3473">INDEX(AD:AD,ROW())</f>
        <v>Electronics</v>
      </c>
      <c r="AH3473">
        <f t="shared" si="1100"/>
        <v>12</v>
      </c>
      <c r="AI3473" t="str">
        <f t="shared" si="1093"/>
        <v>Electronics</v>
      </c>
      <c r="AK3473">
        <f t="shared" si="1094"/>
        <v>2024</v>
      </c>
      <c r="AL3473">
        <f t="shared" si="1095"/>
        <v>9</v>
      </c>
      <c r="AM3473">
        <f t="shared" si="1096"/>
        <v>9</v>
      </c>
      <c r="AN3473">
        <f t="shared" si="1097"/>
        <v>2</v>
      </c>
      <c r="AO3473" t="str">
        <f t="shared" si="1098"/>
        <v>Weekday</v>
      </c>
      <c r="AR3473" s="20">
        <f t="shared" si="1099"/>
        <v>0</v>
      </c>
    </row>
    <row r="3474" spans="1:44" x14ac:dyDescent="0.35">
      <c r="A3474" t="str">
        <f t="shared" si="1081"/>
        <v>CUST3473</v>
      </c>
      <c r="B3474" s="2" t="s">
        <v>3810</v>
      </c>
      <c r="C3474" s="4">
        <v>45622</v>
      </c>
      <c r="D3474" s="2" t="s">
        <v>299</v>
      </c>
      <c r="E3474" t="s">
        <v>5053</v>
      </c>
      <c r="F3474" s="2" t="s">
        <v>23</v>
      </c>
      <c r="G3474" s="2" t="s">
        <v>68</v>
      </c>
      <c r="H3474" s="2">
        <v>1</v>
      </c>
      <c r="I3474" s="19">
        <v>163.33000000000001</v>
      </c>
      <c r="J3474" s="2" t="s">
        <v>5047</v>
      </c>
      <c r="K3474" s="2" t="s">
        <v>31</v>
      </c>
      <c r="L3474" s="2">
        <v>4</v>
      </c>
      <c r="M3474" s="18">
        <f t="shared" si="1082"/>
        <v>163.33000000000001</v>
      </c>
      <c r="T3474" t="str">
        <f t="shared" si="1083"/>
        <v>Pending</v>
      </c>
      <c r="U3474" t="str">
        <f t="shared" si="1084"/>
        <v>No</v>
      </c>
      <c r="V3474" t="str">
        <f t="shared" si="1085"/>
        <v>Yes</v>
      </c>
      <c r="X3474">
        <f t="shared" si="1086"/>
        <v>559</v>
      </c>
      <c r="Y3474">
        <f t="shared" si="1087"/>
        <v>408</v>
      </c>
      <c r="Z3474" s="18">
        <f t="shared" si="1088"/>
        <v>594714.6477588166</v>
      </c>
      <c r="AA3474" s="18">
        <f t="shared" si="1089"/>
        <v>60882.938065984097</v>
      </c>
      <c r="AB3474" s="17">
        <f t="shared" si="1090"/>
        <v>3.804733727810651</v>
      </c>
      <c r="AC3474" s="2" t="s">
        <v>68</v>
      </c>
      <c r="AD3474" s="2" t="s">
        <v>23</v>
      </c>
      <c r="AE3474" t="str">
        <f t="shared" si="1091"/>
        <v>Books</v>
      </c>
      <c r="AF3474" t="str">
        <f t="shared" si="1092"/>
        <v>Books</v>
      </c>
      <c r="AG3474" t="str" cm="1">
        <f t="array" ref="AG3474">INDEX(AD:AD,ROW())</f>
        <v>Books</v>
      </c>
      <c r="AH3474">
        <f t="shared" si="1100"/>
        <v>20</v>
      </c>
      <c r="AI3474" t="str">
        <f t="shared" si="1093"/>
        <v>Books</v>
      </c>
      <c r="AK3474">
        <f t="shared" si="1094"/>
        <v>2024</v>
      </c>
      <c r="AL3474">
        <f t="shared" si="1095"/>
        <v>11</v>
      </c>
      <c r="AM3474">
        <f t="shared" si="1096"/>
        <v>26</v>
      </c>
      <c r="AN3474">
        <f t="shared" si="1097"/>
        <v>3</v>
      </c>
      <c r="AO3474" t="str">
        <f t="shared" si="1098"/>
        <v>Weekday</v>
      </c>
      <c r="AR3474" s="20">
        <f t="shared" si="1099"/>
        <v>0</v>
      </c>
    </row>
    <row r="3475" spans="1:44" x14ac:dyDescent="0.35">
      <c r="A3475" t="str">
        <f t="shared" si="1081"/>
        <v>CUST3474</v>
      </c>
      <c r="B3475" s="2" t="s">
        <v>3811</v>
      </c>
      <c r="C3475" s="4">
        <v>45550</v>
      </c>
      <c r="D3475" s="2" t="s">
        <v>583</v>
      </c>
      <c r="E3475" t="s">
        <v>5054</v>
      </c>
      <c r="F3475" s="2" t="s">
        <v>42</v>
      </c>
      <c r="G3475" s="2" t="s">
        <v>5042</v>
      </c>
      <c r="H3475" s="2">
        <v>2</v>
      </c>
      <c r="I3475" s="19">
        <v>584.1</v>
      </c>
      <c r="J3475" s="2" t="s">
        <v>5046</v>
      </c>
      <c r="K3475" s="2" t="s">
        <v>16</v>
      </c>
      <c r="L3475" s="2">
        <v>3</v>
      </c>
      <c r="M3475" s="18">
        <f t="shared" si="1082"/>
        <v>1168.2</v>
      </c>
      <c r="T3475" t="str">
        <f t="shared" si="1083"/>
        <v>Completed</v>
      </c>
      <c r="U3475" t="str">
        <f t="shared" si="1084"/>
        <v>Yes</v>
      </c>
      <c r="V3475" t="str">
        <f t="shared" si="1085"/>
        <v>No</v>
      </c>
      <c r="X3475">
        <f t="shared" si="1086"/>
        <v>558</v>
      </c>
      <c r="Y3475">
        <f t="shared" si="1087"/>
        <v>430</v>
      </c>
      <c r="Z3475" s="18">
        <f t="shared" si="1088"/>
        <v>1098537.4901531704</v>
      </c>
      <c r="AA3475" s="18">
        <f t="shared" si="1089"/>
        <v>96724.388030634553</v>
      </c>
      <c r="AB3475" s="17">
        <f t="shared" si="1090"/>
        <v>3.9001122334455669</v>
      </c>
      <c r="AC3475" s="2" t="s">
        <v>5042</v>
      </c>
      <c r="AD3475" s="2" t="s">
        <v>42</v>
      </c>
      <c r="AE3475" t="str">
        <f t="shared" si="1091"/>
        <v>Beauty</v>
      </c>
      <c r="AF3475" t="str">
        <f t="shared" si="1092"/>
        <v>Beauty</v>
      </c>
      <c r="AG3475" t="str" cm="1">
        <f t="array" ref="AG3475">INDEX(AD:AD,ROW())</f>
        <v>Beauty</v>
      </c>
      <c r="AH3475">
        <f t="shared" si="1100"/>
        <v>18</v>
      </c>
      <c r="AI3475" t="str">
        <f t="shared" si="1093"/>
        <v>Beauty</v>
      </c>
      <c r="AK3475">
        <f t="shared" si="1094"/>
        <v>2024</v>
      </c>
      <c r="AL3475">
        <f t="shared" si="1095"/>
        <v>9</v>
      </c>
      <c r="AM3475">
        <f t="shared" si="1096"/>
        <v>15</v>
      </c>
      <c r="AN3475">
        <f t="shared" si="1097"/>
        <v>1</v>
      </c>
      <c r="AO3475" t="str">
        <f t="shared" si="1098"/>
        <v>Weekend</v>
      </c>
      <c r="AR3475" s="20">
        <f t="shared" si="1099"/>
        <v>0</v>
      </c>
    </row>
    <row r="3476" spans="1:44" x14ac:dyDescent="0.35">
      <c r="A3476" t="str">
        <f t="shared" si="1081"/>
        <v>CUST3475</v>
      </c>
      <c r="B3476" s="2" t="s">
        <v>3812</v>
      </c>
      <c r="C3476" s="4">
        <v>45177</v>
      </c>
      <c r="D3476" s="2" t="s">
        <v>359</v>
      </c>
      <c r="E3476" t="s">
        <v>5052</v>
      </c>
      <c r="F3476" s="2" t="s">
        <v>29</v>
      </c>
      <c r="G3476" s="2" t="s">
        <v>30</v>
      </c>
      <c r="H3476" s="2">
        <v>1</v>
      </c>
      <c r="I3476" s="19">
        <v>387.93</v>
      </c>
      <c r="J3476" s="2" t="s">
        <v>5047</v>
      </c>
      <c r="K3476" s="2" t="s">
        <v>16</v>
      </c>
      <c r="L3476" s="2">
        <v>5</v>
      </c>
      <c r="M3476" s="18">
        <f t="shared" si="1082"/>
        <v>387.93</v>
      </c>
      <c r="T3476" t="str">
        <f t="shared" si="1083"/>
        <v>Completed</v>
      </c>
      <c r="U3476" t="str">
        <f t="shared" si="1084"/>
        <v>No</v>
      </c>
      <c r="V3476" t="str">
        <f t="shared" si="1085"/>
        <v>No</v>
      </c>
      <c r="X3476">
        <f t="shared" si="1086"/>
        <v>573</v>
      </c>
      <c r="Y3476">
        <f t="shared" si="1087"/>
        <v>450</v>
      </c>
      <c r="Z3476" s="18">
        <f t="shared" si="1088"/>
        <v>1892867.2841657216</v>
      </c>
      <c r="AA3476" s="18">
        <f t="shared" si="1089"/>
        <v>199432.98236095349</v>
      </c>
      <c r="AB3476" s="17">
        <f t="shared" si="1090"/>
        <v>3.8949824970828471</v>
      </c>
      <c r="AC3476" s="2" t="s">
        <v>30</v>
      </c>
      <c r="AD3476" s="2" t="s">
        <v>29</v>
      </c>
      <c r="AE3476" t="str">
        <f t="shared" si="1091"/>
        <v>Fashion</v>
      </c>
      <c r="AF3476" t="str">
        <f t="shared" si="1092"/>
        <v>Fashion</v>
      </c>
      <c r="AG3476" t="str" cm="1">
        <f t="array" ref="AG3476">INDEX(AD:AD,ROW())</f>
        <v>Fashion</v>
      </c>
      <c r="AH3476">
        <f t="shared" si="1100"/>
        <v>6</v>
      </c>
      <c r="AI3476" t="str">
        <f t="shared" si="1093"/>
        <v>Fashion</v>
      </c>
      <c r="AK3476">
        <f t="shared" si="1094"/>
        <v>2023</v>
      </c>
      <c r="AL3476">
        <f t="shared" si="1095"/>
        <v>9</v>
      </c>
      <c r="AM3476">
        <f t="shared" si="1096"/>
        <v>8</v>
      </c>
      <c r="AN3476">
        <f t="shared" si="1097"/>
        <v>6</v>
      </c>
      <c r="AO3476" t="str">
        <f t="shared" si="1098"/>
        <v>Weekday</v>
      </c>
      <c r="AR3476" s="20">
        <f t="shared" si="1099"/>
        <v>0</v>
      </c>
    </row>
    <row r="3477" spans="1:44" x14ac:dyDescent="0.35">
      <c r="A3477" t="str">
        <f t="shared" si="1081"/>
        <v>CUST3476</v>
      </c>
      <c r="B3477" s="2" t="s">
        <v>3813</v>
      </c>
      <c r="C3477" s="4">
        <v>45699</v>
      </c>
      <c r="D3477" s="2" t="s">
        <v>2337</v>
      </c>
      <c r="E3477" t="s">
        <v>5051</v>
      </c>
      <c r="F3477" s="2" t="s">
        <v>19</v>
      </c>
      <c r="G3477" s="2" t="s">
        <v>5040</v>
      </c>
      <c r="H3477" s="2">
        <v>2</v>
      </c>
      <c r="I3477" s="19">
        <v>1928.99</v>
      </c>
      <c r="J3477" s="2" t="s">
        <v>15</v>
      </c>
      <c r="K3477" s="2" t="s">
        <v>16</v>
      </c>
      <c r="L3477" s="2">
        <v>4</v>
      </c>
      <c r="M3477" s="18">
        <f t="shared" si="1082"/>
        <v>3857.98</v>
      </c>
      <c r="T3477" t="str">
        <f t="shared" si="1083"/>
        <v>Completed</v>
      </c>
      <c r="U3477" t="str">
        <f t="shared" si="1084"/>
        <v>Yes</v>
      </c>
      <c r="V3477" t="str">
        <f t="shared" si="1085"/>
        <v>No</v>
      </c>
      <c r="X3477">
        <f t="shared" si="1086"/>
        <v>619</v>
      </c>
      <c r="Y3477">
        <f t="shared" si="1087"/>
        <v>468</v>
      </c>
      <c r="Z3477" s="18">
        <f t="shared" si="1088"/>
        <v>2759712.3299794244</v>
      </c>
      <c r="AA3477" s="18">
        <f t="shared" si="1089"/>
        <v>330643.50635802455</v>
      </c>
      <c r="AB3477" s="17">
        <f t="shared" si="1090"/>
        <v>3.8641711229946525</v>
      </c>
      <c r="AC3477" s="2" t="s">
        <v>5040</v>
      </c>
      <c r="AD3477" s="2" t="s">
        <v>19</v>
      </c>
      <c r="AE3477" t="str">
        <f t="shared" si="1091"/>
        <v>Electronics</v>
      </c>
      <c r="AF3477" t="str">
        <f t="shared" si="1092"/>
        <v>Electronics</v>
      </c>
      <c r="AG3477" t="str" cm="1">
        <f t="array" ref="AG3477">INDEX(AD:AD,ROW())</f>
        <v>Electronics</v>
      </c>
      <c r="AH3477">
        <f t="shared" si="1100"/>
        <v>13</v>
      </c>
      <c r="AI3477" t="str">
        <f t="shared" si="1093"/>
        <v>Electronics</v>
      </c>
      <c r="AK3477">
        <f t="shared" si="1094"/>
        <v>2025</v>
      </c>
      <c r="AL3477">
        <f t="shared" si="1095"/>
        <v>2</v>
      </c>
      <c r="AM3477">
        <f t="shared" si="1096"/>
        <v>11</v>
      </c>
      <c r="AN3477">
        <f t="shared" si="1097"/>
        <v>3</v>
      </c>
      <c r="AO3477" t="str">
        <f t="shared" si="1098"/>
        <v>Weekday</v>
      </c>
      <c r="AR3477" s="20">
        <f t="shared" si="1099"/>
        <v>0</v>
      </c>
    </row>
    <row r="3478" spans="1:44" x14ac:dyDescent="0.35">
      <c r="A3478" t="str">
        <f t="shared" si="1081"/>
        <v>CUST3477</v>
      </c>
      <c r="B3478" s="2" t="s">
        <v>3814</v>
      </c>
      <c r="C3478" s="4">
        <v>45476</v>
      </c>
      <c r="D3478" s="2" t="s">
        <v>382</v>
      </c>
      <c r="E3478" t="s">
        <v>5048</v>
      </c>
      <c r="F3478" s="2" t="s">
        <v>13</v>
      </c>
      <c r="G3478" s="2" t="s">
        <v>37</v>
      </c>
      <c r="H3478" s="2">
        <v>1</v>
      </c>
      <c r="I3478" s="19">
        <v>711.53</v>
      </c>
      <c r="J3478" s="2" t="s">
        <v>50</v>
      </c>
      <c r="K3478" s="2" t="s">
        <v>16</v>
      </c>
      <c r="L3478" s="2">
        <v>4</v>
      </c>
      <c r="M3478" s="18">
        <f t="shared" si="1082"/>
        <v>711.53</v>
      </c>
      <c r="T3478" t="str">
        <f t="shared" si="1083"/>
        <v>Completed</v>
      </c>
      <c r="U3478" t="str">
        <f t="shared" si="1084"/>
        <v>No</v>
      </c>
      <c r="V3478" t="str">
        <f t="shared" si="1085"/>
        <v>No</v>
      </c>
      <c r="X3478">
        <f t="shared" si="1086"/>
        <v>590</v>
      </c>
      <c r="Y3478">
        <f t="shared" si="1087"/>
        <v>451</v>
      </c>
      <c r="Z3478" s="18">
        <f t="shared" si="1088"/>
        <v>1463424.4009529033</v>
      </c>
      <c r="AA3478" s="18">
        <f t="shared" si="1089"/>
        <v>118285.78776560788</v>
      </c>
      <c r="AB3478" s="17">
        <f t="shared" si="1090"/>
        <v>3.8140589569160999</v>
      </c>
      <c r="AC3478" s="2" t="s">
        <v>37</v>
      </c>
      <c r="AD3478" s="2" t="s">
        <v>13</v>
      </c>
      <c r="AE3478" t="str">
        <f t="shared" si="1091"/>
        <v>Home &amp; Kitchen</v>
      </c>
      <c r="AF3478" t="str">
        <f t="shared" si="1092"/>
        <v>Home &amp; Kitchen</v>
      </c>
      <c r="AG3478" t="str" cm="1">
        <f t="array" ref="AG3478">INDEX(AD:AD,ROW())</f>
        <v>Home &amp; Kitchen</v>
      </c>
      <c r="AH3478">
        <f t="shared" si="1100"/>
        <v>8</v>
      </c>
      <c r="AI3478" t="str">
        <f t="shared" si="1093"/>
        <v>Home &amp; Kitchen</v>
      </c>
      <c r="AK3478">
        <f t="shared" si="1094"/>
        <v>2024</v>
      </c>
      <c r="AL3478">
        <f t="shared" si="1095"/>
        <v>7</v>
      </c>
      <c r="AM3478">
        <f t="shared" si="1096"/>
        <v>3</v>
      </c>
      <c r="AN3478">
        <f t="shared" si="1097"/>
        <v>4</v>
      </c>
      <c r="AO3478" t="str">
        <f t="shared" si="1098"/>
        <v>Weekday</v>
      </c>
      <c r="AR3478" s="20">
        <f t="shared" si="1099"/>
        <v>0</v>
      </c>
    </row>
    <row r="3479" spans="1:44" x14ac:dyDescent="0.35">
      <c r="A3479" t="str">
        <f t="shared" si="1081"/>
        <v>CUST3478</v>
      </c>
      <c r="B3479" s="2" t="s">
        <v>3815</v>
      </c>
      <c r="C3479" s="4">
        <v>45555</v>
      </c>
      <c r="D3479" s="2" t="s">
        <v>577</v>
      </c>
      <c r="E3479" t="s">
        <v>5050</v>
      </c>
      <c r="F3479" s="2" t="s">
        <v>29</v>
      </c>
      <c r="G3479" s="2" t="s">
        <v>138</v>
      </c>
      <c r="H3479" s="2">
        <v>1</v>
      </c>
      <c r="I3479" s="19">
        <v>1136.06</v>
      </c>
      <c r="J3479" s="2" t="s">
        <v>20</v>
      </c>
      <c r="K3479" s="2" t="s">
        <v>16</v>
      </c>
      <c r="L3479" s="2">
        <v>4</v>
      </c>
      <c r="M3479" s="18">
        <f t="shared" si="1082"/>
        <v>1136.06</v>
      </c>
      <c r="T3479" t="str">
        <f t="shared" si="1083"/>
        <v>Completed</v>
      </c>
      <c r="U3479" t="str">
        <f t="shared" si="1084"/>
        <v>Yes</v>
      </c>
      <c r="V3479" t="str">
        <f t="shared" si="1085"/>
        <v>No</v>
      </c>
      <c r="X3479">
        <f t="shared" si="1086"/>
        <v>589</v>
      </c>
      <c r="Y3479">
        <f t="shared" si="1087"/>
        <v>426</v>
      </c>
      <c r="Z3479" s="18">
        <f t="shared" si="1088"/>
        <v>1892867.2841657216</v>
      </c>
      <c r="AA3479" s="18">
        <f t="shared" si="1089"/>
        <v>199432.98236095349</v>
      </c>
      <c r="AB3479" s="17">
        <f t="shared" si="1090"/>
        <v>3.8949824970828471</v>
      </c>
      <c r="AC3479" s="2" t="s">
        <v>138</v>
      </c>
      <c r="AD3479" s="2" t="s">
        <v>29</v>
      </c>
      <c r="AE3479" t="str">
        <f t="shared" si="1091"/>
        <v>Fashion</v>
      </c>
      <c r="AF3479" t="str">
        <f t="shared" si="1092"/>
        <v>Fashion</v>
      </c>
      <c r="AG3479" t="str" cm="1">
        <f t="array" ref="AG3479">INDEX(AD:AD,ROW())</f>
        <v>Fashion</v>
      </c>
      <c r="AH3479">
        <f t="shared" si="1100"/>
        <v>53</v>
      </c>
      <c r="AI3479" t="str">
        <f t="shared" si="1093"/>
        <v>Fashion</v>
      </c>
      <c r="AK3479">
        <f t="shared" si="1094"/>
        <v>2024</v>
      </c>
      <c r="AL3479">
        <f t="shared" si="1095"/>
        <v>9</v>
      </c>
      <c r="AM3479">
        <f t="shared" si="1096"/>
        <v>20</v>
      </c>
      <c r="AN3479">
        <f t="shared" si="1097"/>
        <v>6</v>
      </c>
      <c r="AO3479" t="str">
        <f t="shared" si="1098"/>
        <v>Weekday</v>
      </c>
      <c r="AR3479" s="20">
        <f t="shared" si="1099"/>
        <v>0</v>
      </c>
    </row>
    <row r="3480" spans="1:44" x14ac:dyDescent="0.35">
      <c r="A3480" t="str">
        <f t="shared" si="1081"/>
        <v>CUST3479</v>
      </c>
      <c r="B3480" s="2" t="s">
        <v>3816</v>
      </c>
      <c r="C3480" s="4">
        <v>45285</v>
      </c>
      <c r="D3480" s="2" t="s">
        <v>856</v>
      </c>
      <c r="E3480" t="s">
        <v>5051</v>
      </c>
      <c r="F3480" s="2" t="s">
        <v>42</v>
      </c>
      <c r="G3480" s="2" t="s">
        <v>43</v>
      </c>
      <c r="H3480" s="2">
        <v>2</v>
      </c>
      <c r="I3480" s="19">
        <v>805.73</v>
      </c>
      <c r="J3480" s="2" t="s">
        <v>5047</v>
      </c>
      <c r="K3480" s="2" t="s">
        <v>16</v>
      </c>
      <c r="L3480" s="2">
        <v>3</v>
      </c>
      <c r="M3480" s="18">
        <f t="shared" si="1082"/>
        <v>1611.46</v>
      </c>
      <c r="T3480" t="str">
        <f t="shared" si="1083"/>
        <v>Completed</v>
      </c>
      <c r="U3480" t="str">
        <f t="shared" si="1084"/>
        <v>Yes</v>
      </c>
      <c r="V3480" t="str">
        <f t="shared" si="1085"/>
        <v>No</v>
      </c>
      <c r="X3480">
        <f t="shared" si="1086"/>
        <v>619</v>
      </c>
      <c r="Y3480">
        <f t="shared" si="1087"/>
        <v>468</v>
      </c>
      <c r="Z3480" s="18">
        <f t="shared" si="1088"/>
        <v>1098537.4901531704</v>
      </c>
      <c r="AA3480" s="18">
        <f t="shared" si="1089"/>
        <v>96724.388030634553</v>
      </c>
      <c r="AB3480" s="17">
        <f t="shared" si="1090"/>
        <v>3.9001122334455669</v>
      </c>
      <c r="AC3480" s="2" t="s">
        <v>43</v>
      </c>
      <c r="AD3480" s="2" t="s">
        <v>42</v>
      </c>
      <c r="AE3480" t="str">
        <f t="shared" si="1091"/>
        <v>Beauty</v>
      </c>
      <c r="AF3480" t="str">
        <f t="shared" si="1092"/>
        <v>Beauty</v>
      </c>
      <c r="AG3480" t="str" cm="1">
        <f t="array" ref="AG3480">INDEX(AD:AD,ROW())</f>
        <v>Beauty</v>
      </c>
      <c r="AH3480">
        <f t="shared" si="1100"/>
        <v>10</v>
      </c>
      <c r="AI3480" t="str">
        <f t="shared" si="1093"/>
        <v>Beauty</v>
      </c>
      <c r="AK3480">
        <f t="shared" si="1094"/>
        <v>2023</v>
      </c>
      <c r="AL3480">
        <f t="shared" si="1095"/>
        <v>12</v>
      </c>
      <c r="AM3480">
        <f t="shared" si="1096"/>
        <v>25</v>
      </c>
      <c r="AN3480">
        <f t="shared" si="1097"/>
        <v>2</v>
      </c>
      <c r="AO3480" t="str">
        <f t="shared" si="1098"/>
        <v>Weekday</v>
      </c>
      <c r="AR3480" s="20">
        <f t="shared" si="1099"/>
        <v>0</v>
      </c>
    </row>
    <row r="3481" spans="1:44" x14ac:dyDescent="0.35">
      <c r="A3481" t="str">
        <f t="shared" si="1081"/>
        <v>CUST3480</v>
      </c>
      <c r="B3481" s="2" t="s">
        <v>3817</v>
      </c>
      <c r="C3481" s="4">
        <v>45747</v>
      </c>
      <c r="D3481" s="2" t="s">
        <v>431</v>
      </c>
      <c r="E3481" t="s">
        <v>5055</v>
      </c>
      <c r="F3481" s="2" t="s">
        <v>13</v>
      </c>
      <c r="G3481" s="2" t="s">
        <v>5045</v>
      </c>
      <c r="H3481" s="2">
        <v>1</v>
      </c>
      <c r="I3481" s="19">
        <v>1421.2</v>
      </c>
      <c r="J3481" s="2" t="s">
        <v>50</v>
      </c>
      <c r="K3481" s="2" t="s">
        <v>16</v>
      </c>
      <c r="L3481" s="2">
        <v>4</v>
      </c>
      <c r="M3481" s="18">
        <f t="shared" si="1082"/>
        <v>1421.2</v>
      </c>
      <c r="T3481" t="str">
        <f t="shared" si="1083"/>
        <v>Completed</v>
      </c>
      <c r="U3481" t="str">
        <f t="shared" si="1084"/>
        <v>Yes</v>
      </c>
      <c r="V3481" t="str">
        <f t="shared" si="1085"/>
        <v>No</v>
      </c>
      <c r="X3481">
        <f t="shared" si="1086"/>
        <v>567</v>
      </c>
      <c r="Y3481">
        <f t="shared" si="1087"/>
        <v>440</v>
      </c>
      <c r="Z3481" s="18">
        <f t="shared" si="1088"/>
        <v>1463424.4009529033</v>
      </c>
      <c r="AA3481" s="18">
        <f t="shared" si="1089"/>
        <v>118285.78776560788</v>
      </c>
      <c r="AB3481" s="17">
        <f t="shared" si="1090"/>
        <v>3.8140589569160999</v>
      </c>
      <c r="AC3481" s="2" t="s">
        <v>5045</v>
      </c>
      <c r="AD3481" s="2" t="s">
        <v>13</v>
      </c>
      <c r="AE3481" t="str">
        <f t="shared" si="1091"/>
        <v>Home &amp; Kitchen</v>
      </c>
      <c r="AF3481" t="str">
        <f t="shared" si="1092"/>
        <v>Home &amp; Kitchen</v>
      </c>
      <c r="AG3481" t="str" cm="1">
        <f t="array" ref="AG3481">INDEX(AD:AD,ROW())</f>
        <v>Home &amp; Kitchen</v>
      </c>
      <c r="AH3481">
        <f t="shared" si="1100"/>
        <v>76</v>
      </c>
      <c r="AI3481" t="str">
        <f t="shared" si="1093"/>
        <v>Home &amp; Kitchen</v>
      </c>
      <c r="AK3481">
        <f t="shared" si="1094"/>
        <v>2025</v>
      </c>
      <c r="AL3481">
        <f t="shared" si="1095"/>
        <v>3</v>
      </c>
      <c r="AM3481">
        <f t="shared" si="1096"/>
        <v>31</v>
      </c>
      <c r="AN3481">
        <f t="shared" si="1097"/>
        <v>2</v>
      </c>
      <c r="AO3481" t="str">
        <f t="shared" si="1098"/>
        <v>Weekday</v>
      </c>
      <c r="AR3481" s="20">
        <f t="shared" si="1099"/>
        <v>0</v>
      </c>
    </row>
    <row r="3482" spans="1:44" x14ac:dyDescent="0.35">
      <c r="A3482" t="str">
        <f t="shared" si="1081"/>
        <v>CUST3481</v>
      </c>
      <c r="B3482" s="2" t="s">
        <v>3818</v>
      </c>
      <c r="C3482" s="4">
        <v>45316</v>
      </c>
      <c r="D3482" s="2" t="s">
        <v>1048</v>
      </c>
      <c r="E3482" t="s">
        <v>5053</v>
      </c>
      <c r="F3482" s="2" t="s">
        <v>13</v>
      </c>
      <c r="G3482" s="2" t="s">
        <v>34</v>
      </c>
      <c r="H3482" s="2">
        <v>1</v>
      </c>
      <c r="I3482" s="19">
        <v>265.62</v>
      </c>
      <c r="J3482" s="2" t="s">
        <v>20</v>
      </c>
      <c r="K3482" s="2" t="s">
        <v>103</v>
      </c>
      <c r="L3482" s="2">
        <v>1</v>
      </c>
      <c r="M3482" s="18">
        <f t="shared" si="1082"/>
        <v>265.62</v>
      </c>
      <c r="T3482" t="str">
        <f t="shared" si="1083"/>
        <v>Lost Sale</v>
      </c>
      <c r="U3482" t="str">
        <f t="shared" si="1084"/>
        <v>No</v>
      </c>
      <c r="V3482" t="str">
        <f t="shared" si="1085"/>
        <v>Yes</v>
      </c>
      <c r="X3482">
        <f t="shared" si="1086"/>
        <v>559</v>
      </c>
      <c r="Y3482">
        <f t="shared" si="1087"/>
        <v>408</v>
      </c>
      <c r="Z3482" s="18">
        <f t="shared" si="1088"/>
        <v>1463424.4009529033</v>
      </c>
      <c r="AA3482" s="18">
        <f t="shared" si="1089"/>
        <v>118285.78776560788</v>
      </c>
      <c r="AB3482" s="17">
        <f t="shared" si="1090"/>
        <v>3.8140589569160999</v>
      </c>
      <c r="AC3482" s="2" t="s">
        <v>34</v>
      </c>
      <c r="AD3482" s="2" t="s">
        <v>13</v>
      </c>
      <c r="AE3482" t="str">
        <f t="shared" si="1091"/>
        <v>Home &amp; Kitchen</v>
      </c>
      <c r="AF3482" t="str">
        <f t="shared" si="1092"/>
        <v>Home &amp; Kitchen</v>
      </c>
      <c r="AG3482" t="str" cm="1">
        <f t="array" ref="AG3482">INDEX(AD:AD,ROW())</f>
        <v>Home &amp; Kitchen</v>
      </c>
      <c r="AH3482">
        <f t="shared" si="1100"/>
        <v>7</v>
      </c>
      <c r="AI3482" t="str">
        <f t="shared" si="1093"/>
        <v>Home &amp; Kitchen</v>
      </c>
      <c r="AK3482">
        <f t="shared" si="1094"/>
        <v>2024</v>
      </c>
      <c r="AL3482">
        <f t="shared" si="1095"/>
        <v>1</v>
      </c>
      <c r="AM3482">
        <f t="shared" si="1096"/>
        <v>25</v>
      </c>
      <c r="AN3482">
        <f t="shared" si="1097"/>
        <v>5</v>
      </c>
      <c r="AO3482" t="str">
        <f t="shared" si="1098"/>
        <v>Weekday</v>
      </c>
      <c r="AR3482" s="20">
        <f t="shared" si="1099"/>
        <v>1</v>
      </c>
    </row>
    <row r="3483" spans="1:44" x14ac:dyDescent="0.35">
      <c r="A3483" t="str">
        <f t="shared" si="1081"/>
        <v>CUST3482</v>
      </c>
      <c r="B3483" s="2" t="s">
        <v>3819</v>
      </c>
      <c r="C3483" s="4">
        <v>45599</v>
      </c>
      <c r="D3483" s="2" t="s">
        <v>501</v>
      </c>
      <c r="E3483" t="s">
        <v>5049</v>
      </c>
      <c r="F3483" s="2" t="s">
        <v>19</v>
      </c>
      <c r="G3483" s="2" t="s">
        <v>49</v>
      </c>
      <c r="H3483" s="2">
        <v>1</v>
      </c>
      <c r="I3483" s="19">
        <v>2022.3</v>
      </c>
      <c r="J3483" s="2" t="s">
        <v>5047</v>
      </c>
      <c r="K3483" s="2" t="s">
        <v>16</v>
      </c>
      <c r="L3483" s="2">
        <v>5</v>
      </c>
      <c r="M3483" s="18">
        <f t="shared" si="1082"/>
        <v>2022.3</v>
      </c>
      <c r="T3483" t="str">
        <f t="shared" si="1083"/>
        <v>Completed</v>
      </c>
      <c r="U3483" t="str">
        <f t="shared" si="1084"/>
        <v>Yes</v>
      </c>
      <c r="V3483" t="str">
        <f t="shared" si="1085"/>
        <v>No</v>
      </c>
      <c r="X3483">
        <f t="shared" si="1086"/>
        <v>595</v>
      </c>
      <c r="Y3483">
        <f t="shared" si="1087"/>
        <v>444</v>
      </c>
      <c r="Z3483" s="18">
        <f t="shared" si="1088"/>
        <v>2759712.3299794244</v>
      </c>
      <c r="AA3483" s="18">
        <f t="shared" si="1089"/>
        <v>330643.50635802455</v>
      </c>
      <c r="AB3483" s="17">
        <f t="shared" si="1090"/>
        <v>3.8641711229946525</v>
      </c>
      <c r="AC3483" s="2" t="s">
        <v>49</v>
      </c>
      <c r="AD3483" s="2" t="s">
        <v>19</v>
      </c>
      <c r="AE3483" t="str">
        <f t="shared" si="1091"/>
        <v>Electronics</v>
      </c>
      <c r="AF3483" t="str">
        <f t="shared" si="1092"/>
        <v>Electronics</v>
      </c>
      <c r="AG3483" t="str" cm="1">
        <f t="array" ref="AG3483">INDEX(AD:AD,ROW())</f>
        <v>Electronics</v>
      </c>
      <c r="AH3483">
        <f t="shared" si="1100"/>
        <v>12</v>
      </c>
      <c r="AI3483" t="str">
        <f t="shared" si="1093"/>
        <v>Electronics</v>
      </c>
      <c r="AK3483">
        <f t="shared" si="1094"/>
        <v>2024</v>
      </c>
      <c r="AL3483">
        <f t="shared" si="1095"/>
        <v>11</v>
      </c>
      <c r="AM3483">
        <f t="shared" si="1096"/>
        <v>3</v>
      </c>
      <c r="AN3483">
        <f t="shared" si="1097"/>
        <v>1</v>
      </c>
      <c r="AO3483" t="str">
        <f t="shared" si="1098"/>
        <v>Weekend</v>
      </c>
      <c r="AR3483" s="20">
        <f t="shared" si="1099"/>
        <v>0</v>
      </c>
    </row>
    <row r="3484" spans="1:44" x14ac:dyDescent="0.35">
      <c r="A3484" t="str">
        <f t="shared" si="1081"/>
        <v>CUST3483</v>
      </c>
      <c r="B3484" s="2" t="s">
        <v>3820</v>
      </c>
      <c r="C3484" s="4">
        <v>45448</v>
      </c>
      <c r="D3484" s="2" t="s">
        <v>400</v>
      </c>
      <c r="E3484" t="s">
        <v>5048</v>
      </c>
      <c r="F3484" s="2" t="s">
        <v>23</v>
      </c>
      <c r="G3484" s="2" t="s">
        <v>68</v>
      </c>
      <c r="H3484" s="2">
        <v>3</v>
      </c>
      <c r="I3484" s="19">
        <v>112.53</v>
      </c>
      <c r="J3484" s="2" t="s">
        <v>50</v>
      </c>
      <c r="K3484" s="2" t="s">
        <v>16</v>
      </c>
      <c r="L3484" s="2">
        <v>5</v>
      </c>
      <c r="M3484" s="18">
        <f t="shared" si="1082"/>
        <v>337.59000000000003</v>
      </c>
      <c r="T3484" t="str">
        <f t="shared" si="1083"/>
        <v>Completed</v>
      </c>
      <c r="U3484" t="str">
        <f t="shared" si="1084"/>
        <v>No</v>
      </c>
      <c r="V3484" t="str">
        <f t="shared" si="1085"/>
        <v>No</v>
      </c>
      <c r="X3484">
        <f t="shared" si="1086"/>
        <v>590</v>
      </c>
      <c r="Y3484">
        <f t="shared" si="1087"/>
        <v>451</v>
      </c>
      <c r="Z3484" s="18">
        <f t="shared" si="1088"/>
        <v>594714.6477588166</v>
      </c>
      <c r="AA3484" s="18">
        <f t="shared" si="1089"/>
        <v>60882.938065984097</v>
      </c>
      <c r="AB3484" s="17">
        <f t="shared" si="1090"/>
        <v>3.804733727810651</v>
      </c>
      <c r="AC3484" s="2" t="s">
        <v>68</v>
      </c>
      <c r="AD3484" s="2" t="s">
        <v>23</v>
      </c>
      <c r="AE3484" t="str">
        <f t="shared" si="1091"/>
        <v>Books</v>
      </c>
      <c r="AF3484" t="str">
        <f t="shared" si="1092"/>
        <v>Books</v>
      </c>
      <c r="AG3484" t="str" cm="1">
        <f t="array" ref="AG3484">INDEX(AD:AD,ROW())</f>
        <v>Books</v>
      </c>
      <c r="AH3484">
        <f t="shared" si="1100"/>
        <v>20</v>
      </c>
      <c r="AI3484" t="str">
        <f t="shared" si="1093"/>
        <v>Books</v>
      </c>
      <c r="AK3484">
        <f t="shared" si="1094"/>
        <v>2024</v>
      </c>
      <c r="AL3484">
        <f t="shared" si="1095"/>
        <v>6</v>
      </c>
      <c r="AM3484">
        <f t="shared" si="1096"/>
        <v>5</v>
      </c>
      <c r="AN3484">
        <f t="shared" si="1097"/>
        <v>4</v>
      </c>
      <c r="AO3484" t="str">
        <f t="shared" si="1098"/>
        <v>Weekday</v>
      </c>
      <c r="AR3484" s="20">
        <f t="shared" si="1099"/>
        <v>0</v>
      </c>
    </row>
    <row r="3485" spans="1:44" x14ac:dyDescent="0.35">
      <c r="A3485" t="str">
        <f t="shared" si="1081"/>
        <v>CUST3484</v>
      </c>
      <c r="B3485" s="2" t="s">
        <v>3821</v>
      </c>
      <c r="C3485" s="4">
        <v>44970</v>
      </c>
      <c r="D3485" s="2" t="s">
        <v>380</v>
      </c>
      <c r="E3485" t="s">
        <v>5054</v>
      </c>
      <c r="F3485" s="2" t="s">
        <v>13</v>
      </c>
      <c r="G3485" s="2" t="s">
        <v>14</v>
      </c>
      <c r="H3485" s="2">
        <v>2</v>
      </c>
      <c r="I3485" s="19">
        <v>199.07</v>
      </c>
      <c r="J3485" s="2" t="s">
        <v>20</v>
      </c>
      <c r="K3485" s="2" t="s">
        <v>16</v>
      </c>
      <c r="L3485" s="2">
        <v>4</v>
      </c>
      <c r="M3485" s="18">
        <f t="shared" si="1082"/>
        <v>398.14</v>
      </c>
      <c r="T3485" t="str">
        <f t="shared" si="1083"/>
        <v>Completed</v>
      </c>
      <c r="U3485" t="str">
        <f t="shared" si="1084"/>
        <v>No</v>
      </c>
      <c r="V3485" t="str">
        <f t="shared" si="1085"/>
        <v>No</v>
      </c>
      <c r="X3485">
        <f t="shared" si="1086"/>
        <v>558</v>
      </c>
      <c r="Y3485">
        <f t="shared" si="1087"/>
        <v>430</v>
      </c>
      <c r="Z3485" s="18">
        <f t="shared" si="1088"/>
        <v>1463424.4009529033</v>
      </c>
      <c r="AA3485" s="18">
        <f t="shared" si="1089"/>
        <v>118285.78776560788</v>
      </c>
      <c r="AB3485" s="17">
        <f t="shared" si="1090"/>
        <v>3.8140589569160999</v>
      </c>
      <c r="AC3485" s="2" t="s">
        <v>14</v>
      </c>
      <c r="AD3485" s="2" t="s">
        <v>13</v>
      </c>
      <c r="AE3485" t="str">
        <f t="shared" si="1091"/>
        <v>Home &amp; Kitchen</v>
      </c>
      <c r="AF3485" t="str">
        <f t="shared" si="1092"/>
        <v>Home &amp; Kitchen</v>
      </c>
      <c r="AG3485" t="str" cm="1">
        <f t="array" ref="AG3485">INDEX(AD:AD,ROW())</f>
        <v>Home &amp; Kitchen</v>
      </c>
      <c r="AH3485">
        <f t="shared" si="1100"/>
        <v>2</v>
      </c>
      <c r="AI3485" t="str">
        <f t="shared" si="1093"/>
        <v>Home &amp; Kitchen</v>
      </c>
      <c r="AK3485">
        <f t="shared" si="1094"/>
        <v>2023</v>
      </c>
      <c r="AL3485">
        <f t="shared" si="1095"/>
        <v>2</v>
      </c>
      <c r="AM3485">
        <f t="shared" si="1096"/>
        <v>13</v>
      </c>
      <c r="AN3485">
        <f t="shared" si="1097"/>
        <v>2</v>
      </c>
      <c r="AO3485" t="str">
        <f t="shared" si="1098"/>
        <v>Weekday</v>
      </c>
      <c r="AR3485" s="20">
        <f t="shared" si="1099"/>
        <v>0</v>
      </c>
    </row>
    <row r="3486" spans="1:44" x14ac:dyDescent="0.35">
      <c r="A3486" t="str">
        <f t="shared" si="1081"/>
        <v>CUST3485</v>
      </c>
      <c r="B3486" s="2" t="s">
        <v>3822</v>
      </c>
      <c r="C3486" s="4">
        <v>45631</v>
      </c>
      <c r="D3486" s="2" t="s">
        <v>186</v>
      </c>
      <c r="E3486" t="s">
        <v>5049</v>
      </c>
      <c r="F3486" s="2" t="s">
        <v>23</v>
      </c>
      <c r="G3486" s="2" t="s">
        <v>65</v>
      </c>
      <c r="H3486" s="2">
        <v>1</v>
      </c>
      <c r="I3486" s="19">
        <v>685.72</v>
      </c>
      <c r="J3486" s="2" t="s">
        <v>50</v>
      </c>
      <c r="K3486" s="2" t="s">
        <v>16</v>
      </c>
      <c r="L3486" s="2">
        <v>4</v>
      </c>
      <c r="M3486" s="18">
        <f t="shared" si="1082"/>
        <v>685.72</v>
      </c>
      <c r="T3486" t="str">
        <f t="shared" si="1083"/>
        <v>Completed</v>
      </c>
      <c r="U3486" t="str">
        <f t="shared" si="1084"/>
        <v>No</v>
      </c>
      <c r="V3486" t="str">
        <f t="shared" si="1085"/>
        <v>No</v>
      </c>
      <c r="X3486">
        <f t="shared" si="1086"/>
        <v>595</v>
      </c>
      <c r="Y3486">
        <f t="shared" si="1087"/>
        <v>444</v>
      </c>
      <c r="Z3486" s="18">
        <f t="shared" si="1088"/>
        <v>594714.6477588166</v>
      </c>
      <c r="AA3486" s="18">
        <f t="shared" si="1089"/>
        <v>60882.938065984097</v>
      </c>
      <c r="AB3486" s="17">
        <f t="shared" si="1090"/>
        <v>3.804733727810651</v>
      </c>
      <c r="AC3486" s="2" t="s">
        <v>65</v>
      </c>
      <c r="AD3486" s="2" t="s">
        <v>23</v>
      </c>
      <c r="AE3486" t="str">
        <f t="shared" si="1091"/>
        <v>Books</v>
      </c>
      <c r="AF3486" t="str">
        <f t="shared" si="1092"/>
        <v>Books</v>
      </c>
      <c r="AG3486" t="str" cm="1">
        <f t="array" ref="AG3486">INDEX(AD:AD,ROW())</f>
        <v>Books</v>
      </c>
      <c r="AH3486">
        <f t="shared" si="1100"/>
        <v>19</v>
      </c>
      <c r="AI3486" t="str">
        <f t="shared" si="1093"/>
        <v>Books</v>
      </c>
      <c r="AK3486">
        <f t="shared" si="1094"/>
        <v>2024</v>
      </c>
      <c r="AL3486">
        <f t="shared" si="1095"/>
        <v>12</v>
      </c>
      <c r="AM3486">
        <f t="shared" si="1096"/>
        <v>5</v>
      </c>
      <c r="AN3486">
        <f t="shared" si="1097"/>
        <v>5</v>
      </c>
      <c r="AO3486" t="str">
        <f t="shared" si="1098"/>
        <v>Weekday</v>
      </c>
      <c r="AR3486" s="20">
        <f t="shared" si="1099"/>
        <v>0</v>
      </c>
    </row>
    <row r="3487" spans="1:44" x14ac:dyDescent="0.35">
      <c r="A3487" t="str">
        <f t="shared" si="1081"/>
        <v>CUST3486</v>
      </c>
      <c r="B3487" s="2" t="s">
        <v>3823</v>
      </c>
      <c r="C3487" s="4">
        <v>45408</v>
      </c>
      <c r="D3487" s="2" t="s">
        <v>266</v>
      </c>
      <c r="E3487" t="s">
        <v>5051</v>
      </c>
      <c r="F3487" s="2" t="s">
        <v>13</v>
      </c>
      <c r="G3487" s="2" t="s">
        <v>34</v>
      </c>
      <c r="H3487" s="2">
        <v>1</v>
      </c>
      <c r="I3487" s="19">
        <v>549.80999999999995</v>
      </c>
      <c r="J3487" s="2" t="s">
        <v>5046</v>
      </c>
      <c r="K3487" s="2" t="s">
        <v>16</v>
      </c>
      <c r="L3487" s="2">
        <v>1</v>
      </c>
      <c r="M3487" s="18">
        <f t="shared" si="1082"/>
        <v>549.80999999999995</v>
      </c>
      <c r="T3487" t="str">
        <f t="shared" si="1083"/>
        <v>Completed</v>
      </c>
      <c r="U3487" t="str">
        <f t="shared" si="1084"/>
        <v>No</v>
      </c>
      <c r="V3487" t="str">
        <f t="shared" si="1085"/>
        <v>No</v>
      </c>
      <c r="X3487">
        <f t="shared" si="1086"/>
        <v>619</v>
      </c>
      <c r="Y3487">
        <f t="shared" si="1087"/>
        <v>468</v>
      </c>
      <c r="Z3487" s="18">
        <f t="shared" si="1088"/>
        <v>1463424.4009529033</v>
      </c>
      <c r="AA3487" s="18">
        <f t="shared" si="1089"/>
        <v>118285.78776560788</v>
      </c>
      <c r="AB3487" s="17">
        <f t="shared" si="1090"/>
        <v>3.8140589569160999</v>
      </c>
      <c r="AC3487" s="2" t="s">
        <v>34</v>
      </c>
      <c r="AD3487" s="2" t="s">
        <v>13</v>
      </c>
      <c r="AE3487" t="str">
        <f t="shared" si="1091"/>
        <v>Home &amp; Kitchen</v>
      </c>
      <c r="AF3487" t="str">
        <f t="shared" si="1092"/>
        <v>Home &amp; Kitchen</v>
      </c>
      <c r="AG3487" t="str" cm="1">
        <f t="array" ref="AG3487">INDEX(AD:AD,ROW())</f>
        <v>Home &amp; Kitchen</v>
      </c>
      <c r="AH3487">
        <f t="shared" si="1100"/>
        <v>7</v>
      </c>
      <c r="AI3487" t="str">
        <f t="shared" si="1093"/>
        <v>Home &amp; Kitchen</v>
      </c>
      <c r="AK3487">
        <f t="shared" si="1094"/>
        <v>2024</v>
      </c>
      <c r="AL3487">
        <f t="shared" si="1095"/>
        <v>4</v>
      </c>
      <c r="AM3487">
        <f t="shared" si="1096"/>
        <v>26</v>
      </c>
      <c r="AN3487">
        <f t="shared" si="1097"/>
        <v>6</v>
      </c>
      <c r="AO3487" t="str">
        <f t="shared" si="1098"/>
        <v>Weekday</v>
      </c>
      <c r="AR3487" s="20">
        <f t="shared" si="1099"/>
        <v>0</v>
      </c>
    </row>
    <row r="3488" spans="1:44" x14ac:dyDescent="0.35">
      <c r="A3488" t="str">
        <f t="shared" si="1081"/>
        <v>CUST3487</v>
      </c>
      <c r="B3488" s="2" t="s">
        <v>3824</v>
      </c>
      <c r="C3488" s="4">
        <v>45688</v>
      </c>
      <c r="D3488" s="2" t="s">
        <v>688</v>
      </c>
      <c r="E3488" t="s">
        <v>5053</v>
      </c>
      <c r="F3488" s="2" t="s">
        <v>42</v>
      </c>
      <c r="G3488" s="2" t="s">
        <v>170</v>
      </c>
      <c r="H3488" s="2">
        <v>1</v>
      </c>
      <c r="I3488" s="19">
        <v>897.34</v>
      </c>
      <c r="J3488" s="2" t="s">
        <v>50</v>
      </c>
      <c r="K3488" s="2" t="s">
        <v>16</v>
      </c>
      <c r="L3488" s="2">
        <v>4</v>
      </c>
      <c r="M3488" s="18">
        <f t="shared" si="1082"/>
        <v>897.34</v>
      </c>
      <c r="T3488" t="str">
        <f t="shared" si="1083"/>
        <v>Completed</v>
      </c>
      <c r="U3488" t="str">
        <f t="shared" si="1084"/>
        <v>No</v>
      </c>
      <c r="V3488" t="str">
        <f t="shared" si="1085"/>
        <v>No</v>
      </c>
      <c r="X3488">
        <f t="shared" si="1086"/>
        <v>559</v>
      </c>
      <c r="Y3488">
        <f t="shared" si="1087"/>
        <v>408</v>
      </c>
      <c r="Z3488" s="18">
        <f t="shared" si="1088"/>
        <v>1098537.4901531704</v>
      </c>
      <c r="AA3488" s="18">
        <f t="shared" si="1089"/>
        <v>96724.388030634553</v>
      </c>
      <c r="AB3488" s="17">
        <f t="shared" si="1090"/>
        <v>3.9001122334455669</v>
      </c>
      <c r="AC3488" s="2" t="s">
        <v>170</v>
      </c>
      <c r="AD3488" s="2" t="s">
        <v>42</v>
      </c>
      <c r="AE3488" t="str">
        <f t="shared" si="1091"/>
        <v>Beauty</v>
      </c>
      <c r="AF3488" t="str">
        <f t="shared" si="1092"/>
        <v>Beauty</v>
      </c>
      <c r="AG3488" t="str" cm="1">
        <f t="array" ref="AG3488">INDEX(AD:AD,ROW())</f>
        <v>Beauty</v>
      </c>
      <c r="AH3488">
        <f t="shared" si="1100"/>
        <v>70</v>
      </c>
      <c r="AI3488" t="str">
        <f t="shared" si="1093"/>
        <v>Beauty</v>
      </c>
      <c r="AK3488">
        <f t="shared" si="1094"/>
        <v>2025</v>
      </c>
      <c r="AL3488">
        <f t="shared" si="1095"/>
        <v>1</v>
      </c>
      <c r="AM3488">
        <f t="shared" si="1096"/>
        <v>31</v>
      </c>
      <c r="AN3488">
        <f t="shared" si="1097"/>
        <v>6</v>
      </c>
      <c r="AO3488" t="str">
        <f t="shared" si="1098"/>
        <v>Weekday</v>
      </c>
      <c r="AR3488" s="20">
        <f t="shared" si="1099"/>
        <v>0</v>
      </c>
    </row>
    <row r="3489" spans="1:44" x14ac:dyDescent="0.35">
      <c r="A3489" t="str">
        <f t="shared" si="1081"/>
        <v>CUST3488</v>
      </c>
      <c r="B3489" s="2" t="s">
        <v>3825</v>
      </c>
      <c r="C3489" s="4">
        <v>45755</v>
      </c>
      <c r="D3489" s="2" t="s">
        <v>353</v>
      </c>
      <c r="E3489" t="s">
        <v>5054</v>
      </c>
      <c r="F3489" s="2" t="s">
        <v>29</v>
      </c>
      <c r="G3489" s="2" t="s">
        <v>121</v>
      </c>
      <c r="H3489" s="2">
        <v>1</v>
      </c>
      <c r="I3489" s="19">
        <v>330.04</v>
      </c>
      <c r="J3489" s="2" t="s">
        <v>15</v>
      </c>
      <c r="K3489" s="2" t="s">
        <v>31</v>
      </c>
      <c r="L3489" s="2">
        <v>3</v>
      </c>
      <c r="M3489" s="18">
        <f t="shared" si="1082"/>
        <v>330.04</v>
      </c>
      <c r="T3489" t="str">
        <f t="shared" si="1083"/>
        <v>Pending</v>
      </c>
      <c r="U3489" t="str">
        <f t="shared" si="1084"/>
        <v>No</v>
      </c>
      <c r="V3489" t="str">
        <f t="shared" si="1085"/>
        <v>Yes</v>
      </c>
      <c r="X3489">
        <f t="shared" si="1086"/>
        <v>558</v>
      </c>
      <c r="Y3489">
        <f t="shared" si="1087"/>
        <v>430</v>
      </c>
      <c r="Z3489" s="18">
        <f t="shared" si="1088"/>
        <v>1892867.2841657216</v>
      </c>
      <c r="AA3489" s="18">
        <f t="shared" si="1089"/>
        <v>199432.98236095349</v>
      </c>
      <c r="AB3489" s="17">
        <f t="shared" si="1090"/>
        <v>3.8949824970828471</v>
      </c>
      <c r="AC3489" s="2" t="s">
        <v>121</v>
      </c>
      <c r="AD3489" s="2" t="s">
        <v>29</v>
      </c>
      <c r="AE3489" t="str">
        <f t="shared" si="1091"/>
        <v>Fashion</v>
      </c>
      <c r="AF3489" t="str">
        <f t="shared" si="1092"/>
        <v>Fashion</v>
      </c>
      <c r="AG3489" t="str" cm="1">
        <f t="array" ref="AG3489">INDEX(AD:AD,ROW())</f>
        <v>Fashion</v>
      </c>
      <c r="AH3489">
        <f t="shared" si="1100"/>
        <v>45</v>
      </c>
      <c r="AI3489" t="str">
        <f t="shared" si="1093"/>
        <v>Fashion</v>
      </c>
      <c r="AK3489">
        <f t="shared" si="1094"/>
        <v>2025</v>
      </c>
      <c r="AL3489">
        <f t="shared" si="1095"/>
        <v>4</v>
      </c>
      <c r="AM3489">
        <f t="shared" si="1096"/>
        <v>8</v>
      </c>
      <c r="AN3489">
        <f t="shared" si="1097"/>
        <v>3</v>
      </c>
      <c r="AO3489" t="str">
        <f t="shared" si="1098"/>
        <v>Weekday</v>
      </c>
      <c r="AR3489" s="20">
        <f t="shared" si="1099"/>
        <v>0</v>
      </c>
    </row>
    <row r="3490" spans="1:44" x14ac:dyDescent="0.35">
      <c r="A3490" t="str">
        <f t="shared" si="1081"/>
        <v>CUST3489</v>
      </c>
      <c r="B3490" s="2" t="s">
        <v>3826</v>
      </c>
      <c r="C3490" s="4">
        <v>45639</v>
      </c>
      <c r="D3490" s="2" t="s">
        <v>832</v>
      </c>
      <c r="E3490" t="s">
        <v>5051</v>
      </c>
      <c r="F3490" s="2" t="s">
        <v>29</v>
      </c>
      <c r="G3490" s="2" t="s">
        <v>5041</v>
      </c>
      <c r="H3490" s="2">
        <v>2</v>
      </c>
      <c r="I3490" s="19">
        <v>2064.6999999999998</v>
      </c>
      <c r="J3490" s="2" t="s">
        <v>15</v>
      </c>
      <c r="K3490" s="2" t="s">
        <v>31</v>
      </c>
      <c r="L3490" s="2">
        <v>2</v>
      </c>
      <c r="M3490" s="18">
        <f t="shared" si="1082"/>
        <v>4129.3999999999996</v>
      </c>
      <c r="T3490" t="str">
        <f t="shared" si="1083"/>
        <v>Pending</v>
      </c>
      <c r="U3490" t="str">
        <f t="shared" si="1084"/>
        <v>No</v>
      </c>
      <c r="V3490" t="str">
        <f t="shared" si="1085"/>
        <v>Yes</v>
      </c>
      <c r="X3490">
        <f t="shared" si="1086"/>
        <v>619</v>
      </c>
      <c r="Y3490">
        <f t="shared" si="1087"/>
        <v>468</v>
      </c>
      <c r="Z3490" s="18">
        <f t="shared" si="1088"/>
        <v>1892867.2841657216</v>
      </c>
      <c r="AA3490" s="18">
        <f t="shared" si="1089"/>
        <v>199432.98236095349</v>
      </c>
      <c r="AB3490" s="17">
        <f t="shared" si="1090"/>
        <v>3.8949824970828471</v>
      </c>
      <c r="AC3490" s="2" t="s">
        <v>5041</v>
      </c>
      <c r="AD3490" s="2" t="s">
        <v>29</v>
      </c>
      <c r="AE3490" t="str">
        <f t="shared" si="1091"/>
        <v>Fashion</v>
      </c>
      <c r="AF3490" t="str">
        <f t="shared" si="1092"/>
        <v>Fashion</v>
      </c>
      <c r="AG3490" t="str" cm="1">
        <f t="array" ref="AG3490">INDEX(AD:AD,ROW())</f>
        <v>Fashion</v>
      </c>
      <c r="AH3490">
        <f t="shared" si="1100"/>
        <v>15</v>
      </c>
      <c r="AI3490" t="str">
        <f t="shared" si="1093"/>
        <v>Fashion</v>
      </c>
      <c r="AK3490">
        <f t="shared" si="1094"/>
        <v>2024</v>
      </c>
      <c r="AL3490">
        <f t="shared" si="1095"/>
        <v>12</v>
      </c>
      <c r="AM3490">
        <f t="shared" si="1096"/>
        <v>13</v>
      </c>
      <c r="AN3490">
        <f t="shared" si="1097"/>
        <v>6</v>
      </c>
      <c r="AO3490" t="str">
        <f t="shared" si="1098"/>
        <v>Weekday</v>
      </c>
      <c r="AR3490" s="20">
        <f t="shared" si="1099"/>
        <v>0</v>
      </c>
    </row>
    <row r="3491" spans="1:44" x14ac:dyDescent="0.35">
      <c r="A3491" t="str">
        <f t="shared" si="1081"/>
        <v>CUST3490</v>
      </c>
      <c r="B3491" s="2" t="s">
        <v>3827</v>
      </c>
      <c r="C3491" s="4">
        <v>45427</v>
      </c>
      <c r="D3491" s="2" t="s">
        <v>1267</v>
      </c>
      <c r="E3491" t="s">
        <v>5051</v>
      </c>
      <c r="F3491" s="2" t="s">
        <v>29</v>
      </c>
      <c r="G3491" s="2" t="s">
        <v>121</v>
      </c>
      <c r="H3491" s="2">
        <v>1</v>
      </c>
      <c r="I3491" s="19">
        <v>889.19</v>
      </c>
      <c r="J3491" s="2" t="s">
        <v>5046</v>
      </c>
      <c r="K3491" s="2" t="s">
        <v>16</v>
      </c>
      <c r="L3491" s="2">
        <v>5</v>
      </c>
      <c r="M3491" s="18">
        <f t="shared" si="1082"/>
        <v>889.19</v>
      </c>
      <c r="T3491" t="str">
        <f t="shared" si="1083"/>
        <v>Completed</v>
      </c>
      <c r="U3491" t="str">
        <f t="shared" si="1084"/>
        <v>No</v>
      </c>
      <c r="V3491" t="str">
        <f t="shared" si="1085"/>
        <v>No</v>
      </c>
      <c r="X3491">
        <f t="shared" si="1086"/>
        <v>619</v>
      </c>
      <c r="Y3491">
        <f t="shared" si="1087"/>
        <v>468</v>
      </c>
      <c r="Z3491" s="18">
        <f t="shared" si="1088"/>
        <v>1892867.2841657216</v>
      </c>
      <c r="AA3491" s="18">
        <f t="shared" si="1089"/>
        <v>199432.98236095349</v>
      </c>
      <c r="AB3491" s="17">
        <f t="shared" si="1090"/>
        <v>3.8949824970828471</v>
      </c>
      <c r="AC3491" s="2" t="s">
        <v>121</v>
      </c>
      <c r="AD3491" s="2" t="s">
        <v>29</v>
      </c>
      <c r="AE3491" t="str">
        <f t="shared" si="1091"/>
        <v>Fashion</v>
      </c>
      <c r="AF3491" t="str">
        <f t="shared" si="1092"/>
        <v>Fashion</v>
      </c>
      <c r="AG3491" t="str" cm="1">
        <f t="array" ref="AG3491">INDEX(AD:AD,ROW())</f>
        <v>Fashion</v>
      </c>
      <c r="AH3491">
        <f t="shared" si="1100"/>
        <v>45</v>
      </c>
      <c r="AI3491" t="str">
        <f t="shared" si="1093"/>
        <v>Fashion</v>
      </c>
      <c r="AK3491">
        <f t="shared" si="1094"/>
        <v>2024</v>
      </c>
      <c r="AL3491">
        <f t="shared" si="1095"/>
        <v>5</v>
      </c>
      <c r="AM3491">
        <f t="shared" si="1096"/>
        <v>15</v>
      </c>
      <c r="AN3491">
        <f t="shared" si="1097"/>
        <v>4</v>
      </c>
      <c r="AO3491" t="str">
        <f t="shared" si="1098"/>
        <v>Weekday</v>
      </c>
      <c r="AR3491" s="20">
        <f t="shared" si="1099"/>
        <v>0</v>
      </c>
    </row>
    <row r="3492" spans="1:44" x14ac:dyDescent="0.35">
      <c r="A3492" t="str">
        <f t="shared" si="1081"/>
        <v>CUST3491</v>
      </c>
      <c r="B3492" s="2" t="s">
        <v>3828</v>
      </c>
      <c r="C3492" s="4">
        <v>45513</v>
      </c>
      <c r="D3492" s="2" t="s">
        <v>225</v>
      </c>
      <c r="E3492" t="s">
        <v>5053</v>
      </c>
      <c r="F3492" s="2" t="s">
        <v>23</v>
      </c>
      <c r="G3492" s="2" t="s">
        <v>24</v>
      </c>
      <c r="H3492" s="2">
        <v>1</v>
      </c>
      <c r="I3492" s="19">
        <v>306.22000000000003</v>
      </c>
      <c r="J3492" s="2" t="s">
        <v>5046</v>
      </c>
      <c r="K3492" s="2" t="s">
        <v>16</v>
      </c>
      <c r="L3492" s="2">
        <v>4</v>
      </c>
      <c r="M3492" s="18">
        <f t="shared" si="1082"/>
        <v>306.22000000000003</v>
      </c>
      <c r="T3492" t="str">
        <f t="shared" si="1083"/>
        <v>Completed</v>
      </c>
      <c r="U3492" t="str">
        <f t="shared" si="1084"/>
        <v>No</v>
      </c>
      <c r="V3492" t="str">
        <f t="shared" si="1085"/>
        <v>No</v>
      </c>
      <c r="X3492">
        <f t="shared" si="1086"/>
        <v>559</v>
      </c>
      <c r="Y3492">
        <f t="shared" si="1087"/>
        <v>408</v>
      </c>
      <c r="Z3492" s="18">
        <f t="shared" si="1088"/>
        <v>594714.6477588166</v>
      </c>
      <c r="AA3492" s="18">
        <f t="shared" si="1089"/>
        <v>60882.938065984097</v>
      </c>
      <c r="AB3492" s="17">
        <f t="shared" si="1090"/>
        <v>3.804733727810651</v>
      </c>
      <c r="AC3492" s="2" t="s">
        <v>24</v>
      </c>
      <c r="AD3492" s="2" t="s">
        <v>23</v>
      </c>
      <c r="AE3492" t="str">
        <f t="shared" si="1091"/>
        <v>Books</v>
      </c>
      <c r="AF3492" t="str">
        <f t="shared" si="1092"/>
        <v>Books</v>
      </c>
      <c r="AG3492" t="str" cm="1">
        <f t="array" ref="AG3492">INDEX(AD:AD,ROW())</f>
        <v>Books</v>
      </c>
      <c r="AH3492">
        <f t="shared" si="1100"/>
        <v>4</v>
      </c>
      <c r="AI3492" t="str">
        <f t="shared" si="1093"/>
        <v>Books</v>
      </c>
      <c r="AK3492">
        <f t="shared" si="1094"/>
        <v>2024</v>
      </c>
      <c r="AL3492">
        <f t="shared" si="1095"/>
        <v>8</v>
      </c>
      <c r="AM3492">
        <f t="shared" si="1096"/>
        <v>9</v>
      </c>
      <c r="AN3492">
        <f t="shared" si="1097"/>
        <v>6</v>
      </c>
      <c r="AO3492" t="str">
        <f t="shared" si="1098"/>
        <v>Weekday</v>
      </c>
      <c r="AR3492" s="20">
        <f t="shared" si="1099"/>
        <v>0</v>
      </c>
    </row>
    <row r="3493" spans="1:44" x14ac:dyDescent="0.35">
      <c r="A3493" t="str">
        <f t="shared" si="1081"/>
        <v>CUST3492</v>
      </c>
      <c r="B3493" s="2" t="s">
        <v>3829</v>
      </c>
      <c r="C3493" s="4">
        <v>45392</v>
      </c>
      <c r="D3493" s="2" t="s">
        <v>765</v>
      </c>
      <c r="E3493" t="s">
        <v>5050</v>
      </c>
      <c r="F3493" s="2" t="s">
        <v>42</v>
      </c>
      <c r="G3493" s="2" t="s">
        <v>43</v>
      </c>
      <c r="H3493" s="2">
        <v>2</v>
      </c>
      <c r="I3493" s="19">
        <v>872.5</v>
      </c>
      <c r="J3493" s="2" t="s">
        <v>5046</v>
      </c>
      <c r="K3493" s="2" t="s">
        <v>31</v>
      </c>
      <c r="L3493" s="2">
        <v>5</v>
      </c>
      <c r="M3493" s="18">
        <f t="shared" si="1082"/>
        <v>1745</v>
      </c>
      <c r="T3493" t="str">
        <f t="shared" si="1083"/>
        <v>Pending</v>
      </c>
      <c r="U3493" t="str">
        <f t="shared" si="1084"/>
        <v>No</v>
      </c>
      <c r="V3493" t="str">
        <f t="shared" si="1085"/>
        <v>Yes</v>
      </c>
      <c r="X3493">
        <f t="shared" si="1086"/>
        <v>589</v>
      </c>
      <c r="Y3493">
        <f t="shared" si="1087"/>
        <v>426</v>
      </c>
      <c r="Z3493" s="18">
        <f t="shared" si="1088"/>
        <v>1098537.4901531704</v>
      </c>
      <c r="AA3493" s="18">
        <f t="shared" si="1089"/>
        <v>96724.388030634553</v>
      </c>
      <c r="AB3493" s="17">
        <f t="shared" si="1090"/>
        <v>3.9001122334455669</v>
      </c>
      <c r="AC3493" s="2" t="s">
        <v>43</v>
      </c>
      <c r="AD3493" s="2" t="s">
        <v>42</v>
      </c>
      <c r="AE3493" t="str">
        <f t="shared" si="1091"/>
        <v>Beauty</v>
      </c>
      <c r="AF3493" t="str">
        <f t="shared" si="1092"/>
        <v>Beauty</v>
      </c>
      <c r="AG3493" t="str" cm="1">
        <f t="array" ref="AG3493">INDEX(AD:AD,ROW())</f>
        <v>Beauty</v>
      </c>
      <c r="AH3493">
        <f t="shared" si="1100"/>
        <v>10</v>
      </c>
      <c r="AI3493" t="str">
        <f t="shared" si="1093"/>
        <v>Beauty</v>
      </c>
      <c r="AK3493">
        <f t="shared" si="1094"/>
        <v>2024</v>
      </c>
      <c r="AL3493">
        <f t="shared" si="1095"/>
        <v>4</v>
      </c>
      <c r="AM3493">
        <f t="shared" si="1096"/>
        <v>10</v>
      </c>
      <c r="AN3493">
        <f t="shared" si="1097"/>
        <v>4</v>
      </c>
      <c r="AO3493" t="str">
        <f t="shared" si="1098"/>
        <v>Weekday</v>
      </c>
      <c r="AR3493" s="20">
        <f t="shared" si="1099"/>
        <v>0</v>
      </c>
    </row>
    <row r="3494" spans="1:44" x14ac:dyDescent="0.35">
      <c r="A3494" t="str">
        <f t="shared" si="1081"/>
        <v>CUST3493</v>
      </c>
      <c r="B3494" s="2" t="s">
        <v>3830</v>
      </c>
      <c r="C3494" s="4">
        <v>45724</v>
      </c>
      <c r="D3494" s="2" t="s">
        <v>235</v>
      </c>
      <c r="E3494" t="s">
        <v>5048</v>
      </c>
      <c r="F3494" s="2" t="s">
        <v>23</v>
      </c>
      <c r="G3494" s="2" t="s">
        <v>75</v>
      </c>
      <c r="H3494" s="2">
        <v>3</v>
      </c>
      <c r="I3494" s="19">
        <v>238.54</v>
      </c>
      <c r="J3494" s="2" t="s">
        <v>5046</v>
      </c>
      <c r="K3494" s="2" t="s">
        <v>16</v>
      </c>
      <c r="L3494" s="2">
        <v>3</v>
      </c>
      <c r="M3494" s="18">
        <f t="shared" si="1082"/>
        <v>715.62</v>
      </c>
      <c r="T3494" t="str">
        <f t="shared" si="1083"/>
        <v>Completed</v>
      </c>
      <c r="U3494" t="str">
        <f t="shared" si="1084"/>
        <v>No</v>
      </c>
      <c r="V3494" t="str">
        <f t="shared" si="1085"/>
        <v>No</v>
      </c>
      <c r="X3494">
        <f t="shared" si="1086"/>
        <v>590</v>
      </c>
      <c r="Y3494">
        <f t="shared" si="1087"/>
        <v>451</v>
      </c>
      <c r="Z3494" s="18">
        <f t="shared" si="1088"/>
        <v>594714.6477588166</v>
      </c>
      <c r="AA3494" s="18">
        <f t="shared" si="1089"/>
        <v>60882.938065984097</v>
      </c>
      <c r="AB3494" s="17">
        <f t="shared" si="1090"/>
        <v>3.804733727810651</v>
      </c>
      <c r="AC3494" s="2" t="s">
        <v>75</v>
      </c>
      <c r="AD3494" s="2" t="s">
        <v>23</v>
      </c>
      <c r="AE3494" t="str">
        <f t="shared" si="1091"/>
        <v>Books</v>
      </c>
      <c r="AF3494" t="str">
        <f t="shared" si="1092"/>
        <v>Books</v>
      </c>
      <c r="AG3494" t="str" cm="1">
        <f t="array" ref="AG3494">INDEX(AD:AD,ROW())</f>
        <v>Books</v>
      </c>
      <c r="AH3494">
        <f t="shared" si="1100"/>
        <v>23</v>
      </c>
      <c r="AI3494" t="str">
        <f t="shared" si="1093"/>
        <v>Books</v>
      </c>
      <c r="AK3494">
        <f t="shared" si="1094"/>
        <v>2025</v>
      </c>
      <c r="AL3494">
        <f t="shared" si="1095"/>
        <v>3</v>
      </c>
      <c r="AM3494">
        <f t="shared" si="1096"/>
        <v>8</v>
      </c>
      <c r="AN3494">
        <f t="shared" si="1097"/>
        <v>7</v>
      </c>
      <c r="AO3494" t="str">
        <f t="shared" si="1098"/>
        <v>Weekend</v>
      </c>
      <c r="AR3494" s="20">
        <f t="shared" si="1099"/>
        <v>0</v>
      </c>
    </row>
    <row r="3495" spans="1:44" x14ac:dyDescent="0.35">
      <c r="A3495" t="str">
        <f t="shared" si="1081"/>
        <v>CUST3494</v>
      </c>
      <c r="B3495" s="2" t="s">
        <v>3831</v>
      </c>
      <c r="C3495" s="4">
        <v>45628</v>
      </c>
      <c r="D3495" s="2" t="s">
        <v>532</v>
      </c>
      <c r="E3495" t="s">
        <v>5051</v>
      </c>
      <c r="F3495" s="2" t="s">
        <v>29</v>
      </c>
      <c r="G3495" s="2" t="s">
        <v>5041</v>
      </c>
      <c r="H3495" s="2">
        <v>3</v>
      </c>
      <c r="I3495" s="19">
        <v>1419.824472190694</v>
      </c>
      <c r="J3495" s="2" t="s">
        <v>5047</v>
      </c>
      <c r="K3495" s="2" t="s">
        <v>31</v>
      </c>
      <c r="L3495" s="2">
        <v>5</v>
      </c>
      <c r="M3495" s="18">
        <f t="shared" si="1082"/>
        <v>4259.473416572082</v>
      </c>
      <c r="T3495" t="str">
        <f t="shared" si="1083"/>
        <v>Pending</v>
      </c>
      <c r="U3495" t="str">
        <f t="shared" si="1084"/>
        <v>No</v>
      </c>
      <c r="V3495" t="str">
        <f t="shared" si="1085"/>
        <v>Yes</v>
      </c>
      <c r="X3495">
        <f t="shared" si="1086"/>
        <v>619</v>
      </c>
      <c r="Y3495">
        <f t="shared" si="1087"/>
        <v>468</v>
      </c>
      <c r="Z3495" s="18">
        <f t="shared" si="1088"/>
        <v>1892867.2841657216</v>
      </c>
      <c r="AA3495" s="18">
        <f t="shared" si="1089"/>
        <v>199432.98236095349</v>
      </c>
      <c r="AB3495" s="17">
        <f t="shared" si="1090"/>
        <v>3.8949824970828471</v>
      </c>
      <c r="AC3495" s="2" t="s">
        <v>5041</v>
      </c>
      <c r="AD3495" s="2" t="s">
        <v>29</v>
      </c>
      <c r="AE3495" t="str">
        <f t="shared" si="1091"/>
        <v>Fashion</v>
      </c>
      <c r="AF3495" t="str">
        <f t="shared" si="1092"/>
        <v>Fashion</v>
      </c>
      <c r="AG3495" t="str" cm="1">
        <f t="array" ref="AG3495">INDEX(AD:AD,ROW())</f>
        <v>Fashion</v>
      </c>
      <c r="AH3495">
        <f t="shared" si="1100"/>
        <v>15</v>
      </c>
      <c r="AI3495" t="str">
        <f t="shared" si="1093"/>
        <v>Fashion</v>
      </c>
      <c r="AK3495">
        <f t="shared" si="1094"/>
        <v>2024</v>
      </c>
      <c r="AL3495">
        <f t="shared" si="1095"/>
        <v>12</v>
      </c>
      <c r="AM3495">
        <f t="shared" si="1096"/>
        <v>2</v>
      </c>
      <c r="AN3495">
        <f t="shared" si="1097"/>
        <v>2</v>
      </c>
      <c r="AO3495" t="str">
        <f t="shared" si="1098"/>
        <v>Weekday</v>
      </c>
      <c r="AR3495" s="20">
        <f t="shared" si="1099"/>
        <v>0</v>
      </c>
    </row>
    <row r="3496" spans="1:44" x14ac:dyDescent="0.35">
      <c r="A3496" t="str">
        <f t="shared" si="1081"/>
        <v>CUST3495</v>
      </c>
      <c r="B3496" s="2" t="s">
        <v>3832</v>
      </c>
      <c r="C3496" s="4">
        <v>45021</v>
      </c>
      <c r="D3496" s="2" t="s">
        <v>577</v>
      </c>
      <c r="E3496" t="s">
        <v>5048</v>
      </c>
      <c r="F3496" s="2" t="s">
        <v>13</v>
      </c>
      <c r="G3496" s="2" t="s">
        <v>14</v>
      </c>
      <c r="H3496" s="2">
        <v>2</v>
      </c>
      <c r="I3496" s="19">
        <v>1501.18</v>
      </c>
      <c r="J3496" s="2" t="s">
        <v>20</v>
      </c>
      <c r="K3496" s="2" t="s">
        <v>31</v>
      </c>
      <c r="L3496" s="2">
        <v>4</v>
      </c>
      <c r="M3496" s="18">
        <f t="shared" si="1082"/>
        <v>3002.36</v>
      </c>
      <c r="T3496" t="str">
        <f t="shared" si="1083"/>
        <v>Pending</v>
      </c>
      <c r="U3496" t="str">
        <f t="shared" si="1084"/>
        <v>No</v>
      </c>
      <c r="V3496" t="str">
        <f t="shared" si="1085"/>
        <v>Yes</v>
      </c>
      <c r="X3496">
        <f t="shared" si="1086"/>
        <v>590</v>
      </c>
      <c r="Y3496">
        <f t="shared" si="1087"/>
        <v>451</v>
      </c>
      <c r="Z3496" s="18">
        <f t="shared" si="1088"/>
        <v>1463424.4009529033</v>
      </c>
      <c r="AA3496" s="18">
        <f t="shared" si="1089"/>
        <v>118285.78776560788</v>
      </c>
      <c r="AB3496" s="17">
        <f t="shared" si="1090"/>
        <v>3.8140589569160999</v>
      </c>
      <c r="AC3496" s="2" t="s">
        <v>14</v>
      </c>
      <c r="AD3496" s="2" t="s">
        <v>13</v>
      </c>
      <c r="AE3496" t="str">
        <f t="shared" si="1091"/>
        <v>Home &amp; Kitchen</v>
      </c>
      <c r="AF3496" t="str">
        <f t="shared" si="1092"/>
        <v>Home &amp; Kitchen</v>
      </c>
      <c r="AG3496" t="str" cm="1">
        <f t="array" ref="AG3496">INDEX(AD:AD,ROW())</f>
        <v>Home &amp; Kitchen</v>
      </c>
      <c r="AH3496">
        <f t="shared" si="1100"/>
        <v>2</v>
      </c>
      <c r="AI3496" t="str">
        <f t="shared" si="1093"/>
        <v>Home &amp; Kitchen</v>
      </c>
      <c r="AK3496">
        <f t="shared" si="1094"/>
        <v>2023</v>
      </c>
      <c r="AL3496">
        <f t="shared" si="1095"/>
        <v>4</v>
      </c>
      <c r="AM3496">
        <f t="shared" si="1096"/>
        <v>5</v>
      </c>
      <c r="AN3496">
        <f t="shared" si="1097"/>
        <v>4</v>
      </c>
      <c r="AO3496" t="str">
        <f t="shared" si="1098"/>
        <v>Weekday</v>
      </c>
      <c r="AR3496" s="20">
        <f t="shared" si="1099"/>
        <v>0</v>
      </c>
    </row>
    <row r="3497" spans="1:44" x14ac:dyDescent="0.35">
      <c r="A3497" t="str">
        <f t="shared" si="1081"/>
        <v>CUST3496</v>
      </c>
      <c r="B3497" s="2" t="s">
        <v>3833</v>
      </c>
      <c r="C3497" s="4">
        <v>44963</v>
      </c>
      <c r="D3497" s="2" t="s">
        <v>396</v>
      </c>
      <c r="E3497" t="s">
        <v>5049</v>
      </c>
      <c r="F3497" s="2" t="s">
        <v>13</v>
      </c>
      <c r="G3497" s="2" t="s">
        <v>5045</v>
      </c>
      <c r="H3497" s="2">
        <v>1</v>
      </c>
      <c r="I3497" s="19">
        <v>1427.19</v>
      </c>
      <c r="J3497" s="2" t="s">
        <v>15</v>
      </c>
      <c r="K3497" s="2" t="s">
        <v>16</v>
      </c>
      <c r="L3497" s="2">
        <v>3</v>
      </c>
      <c r="M3497" s="18">
        <f t="shared" si="1082"/>
        <v>1427.19</v>
      </c>
      <c r="T3497" t="str">
        <f t="shared" si="1083"/>
        <v>Completed</v>
      </c>
      <c r="U3497" t="str">
        <f t="shared" si="1084"/>
        <v>Yes</v>
      </c>
      <c r="V3497" t="str">
        <f t="shared" si="1085"/>
        <v>No</v>
      </c>
      <c r="X3497">
        <f t="shared" si="1086"/>
        <v>595</v>
      </c>
      <c r="Y3497">
        <f t="shared" si="1087"/>
        <v>444</v>
      </c>
      <c r="Z3497" s="18">
        <f t="shared" si="1088"/>
        <v>1463424.4009529033</v>
      </c>
      <c r="AA3497" s="18">
        <f t="shared" si="1089"/>
        <v>118285.78776560788</v>
      </c>
      <c r="AB3497" s="17">
        <f t="shared" si="1090"/>
        <v>3.8140589569160999</v>
      </c>
      <c r="AC3497" s="2" t="s">
        <v>5045</v>
      </c>
      <c r="AD3497" s="2" t="s">
        <v>13</v>
      </c>
      <c r="AE3497" t="str">
        <f t="shared" si="1091"/>
        <v>Home &amp; Kitchen</v>
      </c>
      <c r="AF3497" t="str">
        <f t="shared" si="1092"/>
        <v>Home &amp; Kitchen</v>
      </c>
      <c r="AG3497" t="str" cm="1">
        <f t="array" ref="AG3497">INDEX(AD:AD,ROW())</f>
        <v>Home &amp; Kitchen</v>
      </c>
      <c r="AH3497">
        <f t="shared" si="1100"/>
        <v>76</v>
      </c>
      <c r="AI3497" t="str">
        <f t="shared" si="1093"/>
        <v>Home &amp; Kitchen</v>
      </c>
      <c r="AK3497">
        <f t="shared" si="1094"/>
        <v>2023</v>
      </c>
      <c r="AL3497">
        <f t="shared" si="1095"/>
        <v>2</v>
      </c>
      <c r="AM3497">
        <f t="shared" si="1096"/>
        <v>6</v>
      </c>
      <c r="AN3497">
        <f t="shared" si="1097"/>
        <v>2</v>
      </c>
      <c r="AO3497" t="str">
        <f t="shared" si="1098"/>
        <v>Weekday</v>
      </c>
      <c r="AR3497" s="20">
        <f t="shared" si="1099"/>
        <v>0</v>
      </c>
    </row>
    <row r="3498" spans="1:44" x14ac:dyDescent="0.35">
      <c r="A3498" t="str">
        <f t="shared" si="1081"/>
        <v>CUST3497</v>
      </c>
      <c r="B3498" s="2" t="s">
        <v>3834</v>
      </c>
      <c r="C3498" s="4">
        <v>45560</v>
      </c>
      <c r="D3498" s="2" t="s">
        <v>211</v>
      </c>
      <c r="E3498" t="s">
        <v>5055</v>
      </c>
      <c r="F3498" s="2" t="s">
        <v>23</v>
      </c>
      <c r="G3498" s="2" t="s">
        <v>68</v>
      </c>
      <c r="H3498" s="2">
        <v>1</v>
      </c>
      <c r="I3498" s="19">
        <v>765.34</v>
      </c>
      <c r="J3498" s="2" t="s">
        <v>5046</v>
      </c>
      <c r="K3498" s="2" t="s">
        <v>16</v>
      </c>
      <c r="L3498" s="2">
        <v>4</v>
      </c>
      <c r="M3498" s="18">
        <f t="shared" si="1082"/>
        <v>765.34</v>
      </c>
      <c r="T3498" t="str">
        <f t="shared" si="1083"/>
        <v>Completed</v>
      </c>
      <c r="U3498" t="str">
        <f t="shared" si="1084"/>
        <v>No</v>
      </c>
      <c r="V3498" t="str">
        <f t="shared" si="1085"/>
        <v>No</v>
      </c>
      <c r="X3498">
        <f t="shared" si="1086"/>
        <v>567</v>
      </c>
      <c r="Y3498">
        <f t="shared" si="1087"/>
        <v>440</v>
      </c>
      <c r="Z3498" s="18">
        <f t="shared" si="1088"/>
        <v>594714.6477588166</v>
      </c>
      <c r="AA3498" s="18">
        <f t="shared" si="1089"/>
        <v>60882.938065984097</v>
      </c>
      <c r="AB3498" s="17">
        <f t="shared" si="1090"/>
        <v>3.804733727810651</v>
      </c>
      <c r="AC3498" s="2" t="s">
        <v>68</v>
      </c>
      <c r="AD3498" s="2" t="s">
        <v>23</v>
      </c>
      <c r="AE3498" t="str">
        <f t="shared" si="1091"/>
        <v>Books</v>
      </c>
      <c r="AF3498" t="str">
        <f t="shared" si="1092"/>
        <v>Books</v>
      </c>
      <c r="AG3498" t="str" cm="1">
        <f t="array" ref="AG3498">INDEX(AD:AD,ROW())</f>
        <v>Books</v>
      </c>
      <c r="AH3498">
        <f t="shared" si="1100"/>
        <v>20</v>
      </c>
      <c r="AI3498" t="str">
        <f t="shared" si="1093"/>
        <v>Books</v>
      </c>
      <c r="AK3498">
        <f t="shared" si="1094"/>
        <v>2024</v>
      </c>
      <c r="AL3498">
        <f t="shared" si="1095"/>
        <v>9</v>
      </c>
      <c r="AM3498">
        <f t="shared" si="1096"/>
        <v>25</v>
      </c>
      <c r="AN3498">
        <f t="shared" si="1097"/>
        <v>4</v>
      </c>
      <c r="AO3498" t="str">
        <f t="shared" si="1098"/>
        <v>Weekday</v>
      </c>
      <c r="AR3498" s="20">
        <f t="shared" si="1099"/>
        <v>0</v>
      </c>
    </row>
    <row r="3499" spans="1:44" x14ac:dyDescent="0.35">
      <c r="A3499" t="str">
        <f t="shared" si="1081"/>
        <v>CUST3498</v>
      </c>
      <c r="B3499" s="2" t="s">
        <v>3835</v>
      </c>
      <c r="C3499" s="4">
        <v>45182</v>
      </c>
      <c r="D3499" s="2" t="s">
        <v>355</v>
      </c>
      <c r="E3499" t="s">
        <v>5050</v>
      </c>
      <c r="F3499" s="2" t="s">
        <v>29</v>
      </c>
      <c r="G3499" s="2" t="s">
        <v>5041</v>
      </c>
      <c r="H3499" s="2">
        <v>3</v>
      </c>
      <c r="I3499" s="19">
        <v>1706.82</v>
      </c>
      <c r="J3499" s="2" t="s">
        <v>5046</v>
      </c>
      <c r="K3499" s="2" t="s">
        <v>16</v>
      </c>
      <c r="L3499" s="2">
        <v>5</v>
      </c>
      <c r="M3499" s="18">
        <f t="shared" si="1082"/>
        <v>5120.46</v>
      </c>
      <c r="T3499" t="str">
        <f t="shared" si="1083"/>
        <v>Completed</v>
      </c>
      <c r="U3499" t="str">
        <f t="shared" si="1084"/>
        <v>Yes</v>
      </c>
      <c r="V3499" t="str">
        <f t="shared" si="1085"/>
        <v>No</v>
      </c>
      <c r="X3499">
        <f t="shared" si="1086"/>
        <v>589</v>
      </c>
      <c r="Y3499">
        <f t="shared" si="1087"/>
        <v>426</v>
      </c>
      <c r="Z3499" s="18">
        <f t="shared" si="1088"/>
        <v>1892867.2841657216</v>
      </c>
      <c r="AA3499" s="18">
        <f t="shared" si="1089"/>
        <v>199432.98236095349</v>
      </c>
      <c r="AB3499" s="17">
        <f t="shared" si="1090"/>
        <v>3.8949824970828471</v>
      </c>
      <c r="AC3499" s="2" t="s">
        <v>5041</v>
      </c>
      <c r="AD3499" s="2" t="s">
        <v>29</v>
      </c>
      <c r="AE3499" t="str">
        <f t="shared" si="1091"/>
        <v>Fashion</v>
      </c>
      <c r="AF3499" t="str">
        <f t="shared" si="1092"/>
        <v>Fashion</v>
      </c>
      <c r="AG3499" t="str" cm="1">
        <f t="array" ref="AG3499">INDEX(AD:AD,ROW())</f>
        <v>Fashion</v>
      </c>
      <c r="AH3499">
        <f t="shared" si="1100"/>
        <v>15</v>
      </c>
      <c r="AI3499" t="str">
        <f t="shared" si="1093"/>
        <v>Fashion</v>
      </c>
      <c r="AK3499">
        <f t="shared" si="1094"/>
        <v>2023</v>
      </c>
      <c r="AL3499">
        <f t="shared" si="1095"/>
        <v>9</v>
      </c>
      <c r="AM3499">
        <f t="shared" si="1096"/>
        <v>13</v>
      </c>
      <c r="AN3499">
        <f t="shared" si="1097"/>
        <v>4</v>
      </c>
      <c r="AO3499" t="str">
        <f t="shared" si="1098"/>
        <v>Weekday</v>
      </c>
      <c r="AR3499" s="20">
        <f t="shared" si="1099"/>
        <v>0</v>
      </c>
    </row>
    <row r="3500" spans="1:44" x14ac:dyDescent="0.35">
      <c r="A3500" t="str">
        <f t="shared" si="1081"/>
        <v>CUST3499</v>
      </c>
      <c r="B3500" s="2" t="s">
        <v>3836</v>
      </c>
      <c r="C3500" s="4">
        <v>45140</v>
      </c>
      <c r="D3500" s="2" t="s">
        <v>269</v>
      </c>
      <c r="E3500" t="s">
        <v>5053</v>
      </c>
      <c r="F3500" s="2" t="s">
        <v>23</v>
      </c>
      <c r="G3500" s="2" t="s">
        <v>65</v>
      </c>
      <c r="H3500" s="2">
        <v>1</v>
      </c>
      <c r="I3500" s="19">
        <v>162.18</v>
      </c>
      <c r="J3500" s="2" t="s">
        <v>5046</v>
      </c>
      <c r="K3500" s="2" t="s">
        <v>16</v>
      </c>
      <c r="L3500" s="2">
        <v>5</v>
      </c>
      <c r="M3500" s="18">
        <f t="shared" si="1082"/>
        <v>162.18</v>
      </c>
      <c r="T3500" t="str">
        <f t="shared" si="1083"/>
        <v>Completed</v>
      </c>
      <c r="U3500" t="str">
        <f t="shared" si="1084"/>
        <v>No</v>
      </c>
      <c r="V3500" t="str">
        <f t="shared" si="1085"/>
        <v>No</v>
      </c>
      <c r="X3500">
        <f t="shared" si="1086"/>
        <v>559</v>
      </c>
      <c r="Y3500">
        <f t="shared" si="1087"/>
        <v>408</v>
      </c>
      <c r="Z3500" s="18">
        <f t="shared" si="1088"/>
        <v>594714.6477588166</v>
      </c>
      <c r="AA3500" s="18">
        <f t="shared" si="1089"/>
        <v>60882.938065984097</v>
      </c>
      <c r="AB3500" s="17">
        <f t="shared" si="1090"/>
        <v>3.804733727810651</v>
      </c>
      <c r="AC3500" s="2" t="s">
        <v>65</v>
      </c>
      <c r="AD3500" s="2" t="s">
        <v>23</v>
      </c>
      <c r="AE3500" t="str">
        <f t="shared" si="1091"/>
        <v>Books</v>
      </c>
      <c r="AF3500" t="str">
        <f t="shared" si="1092"/>
        <v>Books</v>
      </c>
      <c r="AG3500" t="str" cm="1">
        <f t="array" ref="AG3500">INDEX(AD:AD,ROW())</f>
        <v>Books</v>
      </c>
      <c r="AH3500">
        <f t="shared" si="1100"/>
        <v>19</v>
      </c>
      <c r="AI3500" t="str">
        <f t="shared" si="1093"/>
        <v>Books</v>
      </c>
      <c r="AK3500">
        <f t="shared" si="1094"/>
        <v>2023</v>
      </c>
      <c r="AL3500">
        <f t="shared" si="1095"/>
        <v>8</v>
      </c>
      <c r="AM3500">
        <f t="shared" si="1096"/>
        <v>2</v>
      </c>
      <c r="AN3500">
        <f t="shared" si="1097"/>
        <v>4</v>
      </c>
      <c r="AO3500" t="str">
        <f t="shared" si="1098"/>
        <v>Weekday</v>
      </c>
      <c r="AR3500" s="20">
        <f t="shared" si="1099"/>
        <v>0</v>
      </c>
    </row>
    <row r="3501" spans="1:44" x14ac:dyDescent="0.35">
      <c r="A3501" t="str">
        <f t="shared" si="1081"/>
        <v>CUST3500</v>
      </c>
      <c r="B3501" s="2" t="s">
        <v>3837</v>
      </c>
      <c r="C3501" s="4">
        <v>45500</v>
      </c>
      <c r="D3501" s="2" t="s">
        <v>530</v>
      </c>
      <c r="E3501" t="s">
        <v>5053</v>
      </c>
      <c r="F3501" s="2" t="s">
        <v>29</v>
      </c>
      <c r="G3501" s="2" t="s">
        <v>138</v>
      </c>
      <c r="H3501" s="2">
        <v>1</v>
      </c>
      <c r="I3501" s="19">
        <v>1078.53</v>
      </c>
      <c r="J3501" s="2" t="s">
        <v>15</v>
      </c>
      <c r="K3501" s="2" t="s">
        <v>16</v>
      </c>
      <c r="L3501" s="2">
        <v>5</v>
      </c>
      <c r="M3501" s="18">
        <f t="shared" si="1082"/>
        <v>1078.53</v>
      </c>
      <c r="T3501" t="str">
        <f t="shared" si="1083"/>
        <v>Completed</v>
      </c>
      <c r="U3501" t="str">
        <f t="shared" si="1084"/>
        <v>Yes</v>
      </c>
      <c r="V3501" t="str">
        <f t="shared" si="1085"/>
        <v>No</v>
      </c>
      <c r="X3501">
        <f t="shared" si="1086"/>
        <v>559</v>
      </c>
      <c r="Y3501">
        <f t="shared" si="1087"/>
        <v>408</v>
      </c>
      <c r="Z3501" s="18">
        <f t="shared" si="1088"/>
        <v>1892867.2841657216</v>
      </c>
      <c r="AA3501" s="18">
        <f t="shared" si="1089"/>
        <v>199432.98236095349</v>
      </c>
      <c r="AB3501" s="17">
        <f t="shared" si="1090"/>
        <v>3.8949824970828471</v>
      </c>
      <c r="AC3501" s="2" t="s">
        <v>138</v>
      </c>
      <c r="AD3501" s="2" t="s">
        <v>29</v>
      </c>
      <c r="AE3501" t="str">
        <f t="shared" si="1091"/>
        <v>Fashion</v>
      </c>
      <c r="AF3501" t="str">
        <f t="shared" si="1092"/>
        <v>Fashion</v>
      </c>
      <c r="AG3501" t="str" cm="1">
        <f t="array" ref="AG3501">INDEX(AD:AD,ROW())</f>
        <v>Fashion</v>
      </c>
      <c r="AH3501">
        <f t="shared" si="1100"/>
        <v>53</v>
      </c>
      <c r="AI3501" t="str">
        <f t="shared" si="1093"/>
        <v>Fashion</v>
      </c>
      <c r="AK3501">
        <f t="shared" si="1094"/>
        <v>2024</v>
      </c>
      <c r="AL3501">
        <f t="shared" si="1095"/>
        <v>7</v>
      </c>
      <c r="AM3501">
        <f t="shared" si="1096"/>
        <v>27</v>
      </c>
      <c r="AN3501">
        <f t="shared" si="1097"/>
        <v>7</v>
      </c>
      <c r="AO3501" t="str">
        <f t="shared" si="1098"/>
        <v>Weekend</v>
      </c>
      <c r="AR3501" s="20">
        <f t="shared" si="1099"/>
        <v>0</v>
      </c>
    </row>
    <row r="3502" spans="1:44" x14ac:dyDescent="0.35">
      <c r="A3502" t="str">
        <f t="shared" si="1081"/>
        <v>CUST3501</v>
      </c>
      <c r="B3502" s="2" t="s">
        <v>3838</v>
      </c>
      <c r="C3502" s="4">
        <v>45459</v>
      </c>
      <c r="D3502" s="2" t="s">
        <v>22</v>
      </c>
      <c r="E3502" t="s">
        <v>5049</v>
      </c>
      <c r="F3502" s="2" t="s">
        <v>19</v>
      </c>
      <c r="G3502" s="2" t="s">
        <v>60</v>
      </c>
      <c r="H3502" s="2">
        <v>1</v>
      </c>
      <c r="I3502" s="19">
        <v>2106.46</v>
      </c>
      <c r="J3502" s="2" t="s">
        <v>20</v>
      </c>
      <c r="K3502" s="2" t="s">
        <v>16</v>
      </c>
      <c r="L3502" s="31"/>
      <c r="M3502" s="18">
        <f t="shared" si="1082"/>
        <v>2106.46</v>
      </c>
      <c r="T3502" t="str">
        <f t="shared" si="1083"/>
        <v>Completed</v>
      </c>
      <c r="U3502" t="str">
        <f t="shared" si="1084"/>
        <v>Yes</v>
      </c>
      <c r="V3502" t="str">
        <f t="shared" si="1085"/>
        <v>No</v>
      </c>
      <c r="X3502">
        <f t="shared" si="1086"/>
        <v>595</v>
      </c>
      <c r="Y3502">
        <f t="shared" si="1087"/>
        <v>444</v>
      </c>
      <c r="Z3502" s="18">
        <f t="shared" si="1088"/>
        <v>2759712.3299794244</v>
      </c>
      <c r="AA3502" s="18">
        <f t="shared" si="1089"/>
        <v>330643.50635802455</v>
      </c>
      <c r="AB3502" s="17">
        <f t="shared" si="1090"/>
        <v>3.8641711229946525</v>
      </c>
      <c r="AC3502" s="2" t="s">
        <v>60</v>
      </c>
      <c r="AD3502" s="2" t="s">
        <v>19</v>
      </c>
      <c r="AE3502" t="str">
        <f t="shared" si="1091"/>
        <v>Electronics</v>
      </c>
      <c r="AF3502" t="str">
        <f t="shared" si="1092"/>
        <v>Electronics</v>
      </c>
      <c r="AG3502" t="str" cm="1">
        <f t="array" ref="AG3502">INDEX(AD:AD,ROW())</f>
        <v>Electronics</v>
      </c>
      <c r="AH3502">
        <f t="shared" si="1100"/>
        <v>17</v>
      </c>
      <c r="AI3502" t="str">
        <f t="shared" si="1093"/>
        <v>Electronics</v>
      </c>
      <c r="AK3502">
        <f t="shared" si="1094"/>
        <v>2024</v>
      </c>
      <c r="AL3502">
        <f t="shared" si="1095"/>
        <v>6</v>
      </c>
      <c r="AM3502">
        <f t="shared" si="1096"/>
        <v>16</v>
      </c>
      <c r="AN3502">
        <f t="shared" si="1097"/>
        <v>1</v>
      </c>
      <c r="AO3502" t="str">
        <f t="shared" si="1098"/>
        <v>Weekend</v>
      </c>
      <c r="AR3502" s="20">
        <f t="shared" si="1099"/>
        <v>0</v>
      </c>
    </row>
    <row r="3503" spans="1:44" x14ac:dyDescent="0.35">
      <c r="A3503" t="str">
        <f t="shared" si="1081"/>
        <v>CUST3502</v>
      </c>
      <c r="B3503" s="2" t="s">
        <v>3839</v>
      </c>
      <c r="C3503" s="4">
        <v>45769</v>
      </c>
      <c r="D3503" s="2" t="s">
        <v>747</v>
      </c>
      <c r="E3503" t="s">
        <v>5050</v>
      </c>
      <c r="F3503" s="2" t="s">
        <v>13</v>
      </c>
      <c r="G3503" s="2" t="s">
        <v>95</v>
      </c>
      <c r="H3503" s="2">
        <v>2</v>
      </c>
      <c r="I3503" s="19">
        <v>780.47</v>
      </c>
      <c r="J3503" s="2" t="s">
        <v>5047</v>
      </c>
      <c r="K3503" s="2" t="s">
        <v>16</v>
      </c>
      <c r="L3503" s="2">
        <v>2</v>
      </c>
      <c r="M3503" s="18">
        <f t="shared" si="1082"/>
        <v>1560.94</v>
      </c>
      <c r="T3503" t="str">
        <f t="shared" si="1083"/>
        <v>Completed</v>
      </c>
      <c r="U3503" t="str">
        <f t="shared" si="1084"/>
        <v>Yes</v>
      </c>
      <c r="V3503" t="str">
        <f t="shared" si="1085"/>
        <v>No</v>
      </c>
      <c r="X3503">
        <f t="shared" si="1086"/>
        <v>589</v>
      </c>
      <c r="Y3503">
        <f t="shared" si="1087"/>
        <v>426</v>
      </c>
      <c r="Z3503" s="18">
        <f t="shared" si="1088"/>
        <v>1463424.4009529033</v>
      </c>
      <c r="AA3503" s="18">
        <f t="shared" si="1089"/>
        <v>118285.78776560788</v>
      </c>
      <c r="AB3503" s="17">
        <f t="shared" si="1090"/>
        <v>3.8140589569160999</v>
      </c>
      <c r="AC3503" s="2" t="s">
        <v>95</v>
      </c>
      <c r="AD3503" s="2" t="s">
        <v>13</v>
      </c>
      <c r="AE3503" t="str">
        <f t="shared" si="1091"/>
        <v>Home &amp; Kitchen</v>
      </c>
      <c r="AF3503" t="str">
        <f t="shared" si="1092"/>
        <v>Home &amp; Kitchen</v>
      </c>
      <c r="AG3503" t="str" cm="1">
        <f t="array" ref="AG3503">INDEX(AD:AD,ROW())</f>
        <v>Home &amp; Kitchen</v>
      </c>
      <c r="AH3503">
        <f t="shared" si="1100"/>
        <v>32</v>
      </c>
      <c r="AI3503" t="str">
        <f t="shared" si="1093"/>
        <v>Home &amp; Kitchen</v>
      </c>
      <c r="AK3503">
        <f t="shared" si="1094"/>
        <v>2025</v>
      </c>
      <c r="AL3503">
        <f t="shared" si="1095"/>
        <v>4</v>
      </c>
      <c r="AM3503">
        <f t="shared" si="1096"/>
        <v>22</v>
      </c>
      <c r="AN3503">
        <f t="shared" si="1097"/>
        <v>3</v>
      </c>
      <c r="AO3503" t="str">
        <f t="shared" si="1098"/>
        <v>Weekday</v>
      </c>
      <c r="AR3503" s="20">
        <f t="shared" si="1099"/>
        <v>0</v>
      </c>
    </row>
    <row r="3504" spans="1:44" x14ac:dyDescent="0.35">
      <c r="A3504" t="str">
        <f t="shared" si="1081"/>
        <v>CUST3503</v>
      </c>
      <c r="B3504" s="2" t="s">
        <v>3840</v>
      </c>
      <c r="C3504" s="4">
        <v>45601</v>
      </c>
      <c r="D3504" s="2" t="s">
        <v>355</v>
      </c>
      <c r="E3504" t="s">
        <v>5051</v>
      </c>
      <c r="F3504" s="2" t="s">
        <v>29</v>
      </c>
      <c r="G3504" s="2" t="s">
        <v>5043</v>
      </c>
      <c r="H3504" s="2">
        <v>1</v>
      </c>
      <c r="I3504" s="19">
        <v>1075.74</v>
      </c>
      <c r="J3504" s="2" t="s">
        <v>50</v>
      </c>
      <c r="K3504" s="2" t="s">
        <v>16</v>
      </c>
      <c r="L3504" s="2">
        <v>5</v>
      </c>
      <c r="M3504" s="18">
        <f t="shared" si="1082"/>
        <v>1075.74</v>
      </c>
      <c r="T3504" t="str">
        <f t="shared" si="1083"/>
        <v>Completed</v>
      </c>
      <c r="U3504" t="str">
        <f t="shared" si="1084"/>
        <v>Yes</v>
      </c>
      <c r="V3504" t="str">
        <f t="shared" si="1085"/>
        <v>No</v>
      </c>
      <c r="X3504">
        <f t="shared" si="1086"/>
        <v>619</v>
      </c>
      <c r="Y3504">
        <f t="shared" si="1087"/>
        <v>468</v>
      </c>
      <c r="Z3504" s="18">
        <f t="shared" si="1088"/>
        <v>1892867.2841657216</v>
      </c>
      <c r="AA3504" s="18">
        <f t="shared" si="1089"/>
        <v>199432.98236095349</v>
      </c>
      <c r="AB3504" s="17">
        <f t="shared" si="1090"/>
        <v>3.8949824970828471</v>
      </c>
      <c r="AC3504" s="2" t="s">
        <v>5043</v>
      </c>
      <c r="AD3504" s="2" t="s">
        <v>29</v>
      </c>
      <c r="AE3504" t="str">
        <f t="shared" si="1091"/>
        <v>Fashion</v>
      </c>
      <c r="AF3504" t="str">
        <f t="shared" si="1092"/>
        <v>Fashion</v>
      </c>
      <c r="AG3504" t="str" cm="1">
        <f t="array" ref="AG3504">INDEX(AD:AD,ROW())</f>
        <v>Fashion</v>
      </c>
      <c r="AH3504">
        <f t="shared" si="1100"/>
        <v>55</v>
      </c>
      <c r="AI3504" t="str">
        <f t="shared" si="1093"/>
        <v>Fashion</v>
      </c>
      <c r="AK3504">
        <f t="shared" si="1094"/>
        <v>2024</v>
      </c>
      <c r="AL3504">
        <f t="shared" si="1095"/>
        <v>11</v>
      </c>
      <c r="AM3504">
        <f t="shared" si="1096"/>
        <v>5</v>
      </c>
      <c r="AN3504">
        <f t="shared" si="1097"/>
        <v>3</v>
      </c>
      <c r="AO3504" t="str">
        <f t="shared" si="1098"/>
        <v>Weekday</v>
      </c>
      <c r="AR3504" s="20">
        <f t="shared" si="1099"/>
        <v>0</v>
      </c>
    </row>
    <row r="3505" spans="1:44" x14ac:dyDescent="0.35">
      <c r="A3505" t="str">
        <f t="shared" si="1081"/>
        <v>CUST3504</v>
      </c>
      <c r="B3505" s="2" t="s">
        <v>3841</v>
      </c>
      <c r="C3505" s="4">
        <v>45617</v>
      </c>
      <c r="D3505" s="2" t="s">
        <v>222</v>
      </c>
      <c r="E3505" t="s">
        <v>5049</v>
      </c>
      <c r="F3505" s="2" t="s">
        <v>13</v>
      </c>
      <c r="G3505" s="2" t="s">
        <v>95</v>
      </c>
      <c r="H3505" s="2">
        <v>1</v>
      </c>
      <c r="I3505" s="19">
        <v>1674.09</v>
      </c>
      <c r="J3505" s="2" t="s">
        <v>50</v>
      </c>
      <c r="K3505" s="2" t="s">
        <v>16</v>
      </c>
      <c r="L3505" s="2">
        <v>3</v>
      </c>
      <c r="M3505" s="18">
        <f t="shared" si="1082"/>
        <v>1674.09</v>
      </c>
      <c r="T3505" t="str">
        <f t="shared" si="1083"/>
        <v>Completed</v>
      </c>
      <c r="U3505" t="str">
        <f t="shared" si="1084"/>
        <v>Yes</v>
      </c>
      <c r="V3505" t="str">
        <f t="shared" si="1085"/>
        <v>No</v>
      </c>
      <c r="X3505">
        <f t="shared" si="1086"/>
        <v>595</v>
      </c>
      <c r="Y3505">
        <f t="shared" si="1087"/>
        <v>444</v>
      </c>
      <c r="Z3505" s="18">
        <f t="shared" si="1088"/>
        <v>1463424.4009529033</v>
      </c>
      <c r="AA3505" s="18">
        <f t="shared" si="1089"/>
        <v>118285.78776560788</v>
      </c>
      <c r="AB3505" s="17">
        <f t="shared" si="1090"/>
        <v>3.8140589569160999</v>
      </c>
      <c r="AC3505" s="2" t="s">
        <v>95</v>
      </c>
      <c r="AD3505" s="2" t="s">
        <v>13</v>
      </c>
      <c r="AE3505" t="str">
        <f t="shared" si="1091"/>
        <v>Home &amp; Kitchen</v>
      </c>
      <c r="AF3505" t="str">
        <f t="shared" si="1092"/>
        <v>Home &amp; Kitchen</v>
      </c>
      <c r="AG3505" t="str" cm="1">
        <f t="array" ref="AG3505">INDEX(AD:AD,ROW())</f>
        <v>Home &amp; Kitchen</v>
      </c>
      <c r="AH3505">
        <f t="shared" si="1100"/>
        <v>32</v>
      </c>
      <c r="AI3505" t="str">
        <f t="shared" si="1093"/>
        <v>Home &amp; Kitchen</v>
      </c>
      <c r="AK3505">
        <f t="shared" si="1094"/>
        <v>2024</v>
      </c>
      <c r="AL3505">
        <f t="shared" si="1095"/>
        <v>11</v>
      </c>
      <c r="AM3505">
        <f t="shared" si="1096"/>
        <v>21</v>
      </c>
      <c r="AN3505">
        <f t="shared" si="1097"/>
        <v>5</v>
      </c>
      <c r="AO3505" t="str">
        <f t="shared" si="1098"/>
        <v>Weekday</v>
      </c>
      <c r="AR3505" s="20">
        <f t="shared" si="1099"/>
        <v>0</v>
      </c>
    </row>
    <row r="3506" spans="1:44" x14ac:dyDescent="0.35">
      <c r="A3506" t="str">
        <f t="shared" si="1081"/>
        <v>CUST3505</v>
      </c>
      <c r="B3506" s="2" t="s">
        <v>3842</v>
      </c>
      <c r="C3506" s="4">
        <v>45083</v>
      </c>
      <c r="D3506" s="2" t="s">
        <v>250</v>
      </c>
      <c r="E3506" t="s">
        <v>5055</v>
      </c>
      <c r="F3506" s="2" t="s">
        <v>29</v>
      </c>
      <c r="G3506" s="2" t="s">
        <v>5043</v>
      </c>
      <c r="H3506" s="2">
        <v>1</v>
      </c>
      <c r="I3506" s="19">
        <v>758.76</v>
      </c>
      <c r="J3506" s="2" t="s">
        <v>5047</v>
      </c>
      <c r="K3506" s="2" t="s">
        <v>16</v>
      </c>
      <c r="L3506" s="2">
        <v>5</v>
      </c>
      <c r="M3506" s="18">
        <f t="shared" si="1082"/>
        <v>758.76</v>
      </c>
      <c r="T3506" t="str">
        <f t="shared" si="1083"/>
        <v>Completed</v>
      </c>
      <c r="U3506" t="str">
        <f t="shared" si="1084"/>
        <v>No</v>
      </c>
      <c r="V3506" t="str">
        <f t="shared" si="1085"/>
        <v>No</v>
      </c>
      <c r="X3506">
        <f t="shared" si="1086"/>
        <v>567</v>
      </c>
      <c r="Y3506">
        <f t="shared" si="1087"/>
        <v>440</v>
      </c>
      <c r="Z3506" s="18">
        <f t="shared" si="1088"/>
        <v>1892867.2841657216</v>
      </c>
      <c r="AA3506" s="18">
        <f t="shared" si="1089"/>
        <v>199432.98236095349</v>
      </c>
      <c r="AB3506" s="17">
        <f t="shared" si="1090"/>
        <v>3.8949824970828471</v>
      </c>
      <c r="AC3506" s="2" t="s">
        <v>5043</v>
      </c>
      <c r="AD3506" s="2" t="s">
        <v>29</v>
      </c>
      <c r="AE3506" t="str">
        <f t="shared" si="1091"/>
        <v>Fashion</v>
      </c>
      <c r="AF3506" t="str">
        <f t="shared" si="1092"/>
        <v>Fashion</v>
      </c>
      <c r="AG3506" t="str" cm="1">
        <f t="array" ref="AG3506">INDEX(AD:AD,ROW())</f>
        <v>Fashion</v>
      </c>
      <c r="AH3506">
        <f t="shared" si="1100"/>
        <v>55</v>
      </c>
      <c r="AI3506" t="str">
        <f t="shared" si="1093"/>
        <v>Fashion</v>
      </c>
      <c r="AK3506">
        <f t="shared" si="1094"/>
        <v>2023</v>
      </c>
      <c r="AL3506">
        <f t="shared" si="1095"/>
        <v>6</v>
      </c>
      <c r="AM3506">
        <f t="shared" si="1096"/>
        <v>6</v>
      </c>
      <c r="AN3506">
        <f t="shared" si="1097"/>
        <v>3</v>
      </c>
      <c r="AO3506" t="str">
        <f t="shared" si="1098"/>
        <v>Weekday</v>
      </c>
      <c r="AR3506" s="20">
        <f t="shared" si="1099"/>
        <v>0</v>
      </c>
    </row>
    <row r="3507" spans="1:44" x14ac:dyDescent="0.35">
      <c r="A3507" t="str">
        <f t="shared" si="1081"/>
        <v>CUST3506</v>
      </c>
      <c r="B3507" s="2" t="s">
        <v>3843</v>
      </c>
      <c r="C3507" s="4">
        <v>45523</v>
      </c>
      <c r="D3507" s="2" t="s">
        <v>302</v>
      </c>
      <c r="E3507" t="s">
        <v>5049</v>
      </c>
      <c r="F3507" s="2" t="s">
        <v>13</v>
      </c>
      <c r="G3507" s="2" t="s">
        <v>34</v>
      </c>
      <c r="H3507" s="2">
        <v>2</v>
      </c>
      <c r="I3507" s="19">
        <v>409.68</v>
      </c>
      <c r="J3507" s="2" t="s">
        <v>5046</v>
      </c>
      <c r="K3507" s="2" t="s">
        <v>16</v>
      </c>
      <c r="L3507" s="2">
        <v>5</v>
      </c>
      <c r="M3507" s="18">
        <f t="shared" si="1082"/>
        <v>819.36</v>
      </c>
      <c r="T3507" t="str">
        <f t="shared" si="1083"/>
        <v>Completed</v>
      </c>
      <c r="U3507" t="str">
        <f t="shared" si="1084"/>
        <v>No</v>
      </c>
      <c r="V3507" t="str">
        <f t="shared" si="1085"/>
        <v>No</v>
      </c>
      <c r="X3507">
        <f t="shared" si="1086"/>
        <v>595</v>
      </c>
      <c r="Y3507">
        <f t="shared" si="1087"/>
        <v>444</v>
      </c>
      <c r="Z3507" s="18">
        <f t="shared" si="1088"/>
        <v>1463424.4009529033</v>
      </c>
      <c r="AA3507" s="18">
        <f t="shared" si="1089"/>
        <v>118285.78776560788</v>
      </c>
      <c r="AB3507" s="17">
        <f t="shared" si="1090"/>
        <v>3.8140589569160999</v>
      </c>
      <c r="AC3507" s="2" t="s">
        <v>34</v>
      </c>
      <c r="AD3507" s="2" t="s">
        <v>13</v>
      </c>
      <c r="AE3507" t="str">
        <f t="shared" si="1091"/>
        <v>Home &amp; Kitchen</v>
      </c>
      <c r="AF3507" t="str">
        <f t="shared" si="1092"/>
        <v>Home &amp; Kitchen</v>
      </c>
      <c r="AG3507" t="str" cm="1">
        <f t="array" ref="AG3507">INDEX(AD:AD,ROW())</f>
        <v>Home &amp; Kitchen</v>
      </c>
      <c r="AH3507">
        <f t="shared" si="1100"/>
        <v>7</v>
      </c>
      <c r="AI3507" t="str">
        <f t="shared" si="1093"/>
        <v>Home &amp; Kitchen</v>
      </c>
      <c r="AK3507">
        <f t="shared" si="1094"/>
        <v>2024</v>
      </c>
      <c r="AL3507">
        <f t="shared" si="1095"/>
        <v>8</v>
      </c>
      <c r="AM3507">
        <f t="shared" si="1096"/>
        <v>19</v>
      </c>
      <c r="AN3507">
        <f t="shared" si="1097"/>
        <v>2</v>
      </c>
      <c r="AO3507" t="str">
        <f t="shared" si="1098"/>
        <v>Weekday</v>
      </c>
      <c r="AR3507" s="20">
        <f t="shared" si="1099"/>
        <v>0</v>
      </c>
    </row>
    <row r="3508" spans="1:44" x14ac:dyDescent="0.35">
      <c r="A3508" t="str">
        <f t="shared" si="1081"/>
        <v>CUST3507</v>
      </c>
      <c r="B3508" s="2" t="s">
        <v>3844</v>
      </c>
      <c r="C3508" s="4">
        <v>45542</v>
      </c>
      <c r="D3508" s="2" t="s">
        <v>490</v>
      </c>
      <c r="E3508" t="s">
        <v>5053</v>
      </c>
      <c r="F3508" s="2" t="s">
        <v>19</v>
      </c>
      <c r="G3508" s="2" t="s">
        <v>5039</v>
      </c>
      <c r="H3508" s="2">
        <v>1</v>
      </c>
      <c r="I3508" s="19">
        <v>3332.22</v>
      </c>
      <c r="J3508" s="2" t="s">
        <v>5046</v>
      </c>
      <c r="K3508" s="2" t="s">
        <v>31</v>
      </c>
      <c r="L3508" s="2">
        <v>4</v>
      </c>
      <c r="M3508" s="18">
        <f t="shared" si="1082"/>
        <v>3332.22</v>
      </c>
      <c r="T3508" t="str">
        <f t="shared" si="1083"/>
        <v>Pending</v>
      </c>
      <c r="U3508" t="str">
        <f t="shared" si="1084"/>
        <v>No</v>
      </c>
      <c r="V3508" t="str">
        <f t="shared" si="1085"/>
        <v>Yes</v>
      </c>
      <c r="X3508">
        <f t="shared" si="1086"/>
        <v>559</v>
      </c>
      <c r="Y3508">
        <f t="shared" si="1087"/>
        <v>408</v>
      </c>
      <c r="Z3508" s="18">
        <f t="shared" si="1088"/>
        <v>2759712.3299794244</v>
      </c>
      <c r="AA3508" s="18">
        <f t="shared" si="1089"/>
        <v>330643.50635802455</v>
      </c>
      <c r="AB3508" s="17">
        <f t="shared" si="1090"/>
        <v>3.8641711229946525</v>
      </c>
      <c r="AC3508" s="2" t="s">
        <v>5039</v>
      </c>
      <c r="AD3508" s="2" t="s">
        <v>19</v>
      </c>
      <c r="AE3508" t="str">
        <f t="shared" si="1091"/>
        <v>Electronics</v>
      </c>
      <c r="AF3508" t="str">
        <f t="shared" si="1092"/>
        <v>Electronics</v>
      </c>
      <c r="AG3508" t="str" cm="1">
        <f t="array" ref="AG3508">INDEX(AD:AD,ROW())</f>
        <v>Electronics</v>
      </c>
      <c r="AH3508">
        <f t="shared" si="1100"/>
        <v>3</v>
      </c>
      <c r="AI3508" t="str">
        <f t="shared" si="1093"/>
        <v>Electronics</v>
      </c>
      <c r="AK3508">
        <f t="shared" si="1094"/>
        <v>2024</v>
      </c>
      <c r="AL3508">
        <f t="shared" si="1095"/>
        <v>9</v>
      </c>
      <c r="AM3508">
        <f t="shared" si="1096"/>
        <v>7</v>
      </c>
      <c r="AN3508">
        <f t="shared" si="1097"/>
        <v>7</v>
      </c>
      <c r="AO3508" t="str">
        <f t="shared" si="1098"/>
        <v>Weekend</v>
      </c>
      <c r="AR3508" s="20">
        <f t="shared" si="1099"/>
        <v>0</v>
      </c>
    </row>
    <row r="3509" spans="1:44" x14ac:dyDescent="0.35">
      <c r="A3509" t="str">
        <f t="shared" si="1081"/>
        <v>CUST3508</v>
      </c>
      <c r="B3509" s="2" t="s">
        <v>3845</v>
      </c>
      <c r="C3509" s="4">
        <v>45261</v>
      </c>
      <c r="D3509" s="2" t="s">
        <v>601</v>
      </c>
      <c r="E3509" t="s">
        <v>5052</v>
      </c>
      <c r="F3509" s="2" t="s">
        <v>13</v>
      </c>
      <c r="G3509" s="2" t="s">
        <v>34</v>
      </c>
      <c r="H3509" s="2">
        <v>1</v>
      </c>
      <c r="I3509" s="19">
        <v>805.77</v>
      </c>
      <c r="J3509" s="2" t="s">
        <v>20</v>
      </c>
      <c r="K3509" s="2" t="s">
        <v>16</v>
      </c>
      <c r="L3509" s="2">
        <v>4</v>
      </c>
      <c r="M3509" s="18">
        <f t="shared" si="1082"/>
        <v>805.77</v>
      </c>
      <c r="T3509" t="str">
        <f t="shared" si="1083"/>
        <v>Completed</v>
      </c>
      <c r="U3509" t="str">
        <f t="shared" si="1084"/>
        <v>No</v>
      </c>
      <c r="V3509" t="str">
        <f t="shared" si="1085"/>
        <v>No</v>
      </c>
      <c r="X3509">
        <f t="shared" si="1086"/>
        <v>573</v>
      </c>
      <c r="Y3509">
        <f t="shared" si="1087"/>
        <v>450</v>
      </c>
      <c r="Z3509" s="18">
        <f t="shared" si="1088"/>
        <v>1463424.4009529033</v>
      </c>
      <c r="AA3509" s="18">
        <f t="shared" si="1089"/>
        <v>118285.78776560788</v>
      </c>
      <c r="AB3509" s="17">
        <f t="shared" si="1090"/>
        <v>3.8140589569160999</v>
      </c>
      <c r="AC3509" s="2" t="s">
        <v>34</v>
      </c>
      <c r="AD3509" s="2" t="s">
        <v>13</v>
      </c>
      <c r="AE3509" t="str">
        <f t="shared" si="1091"/>
        <v>Home &amp; Kitchen</v>
      </c>
      <c r="AF3509" t="str">
        <f t="shared" si="1092"/>
        <v>Home &amp; Kitchen</v>
      </c>
      <c r="AG3509" t="str" cm="1">
        <f t="array" ref="AG3509">INDEX(AD:AD,ROW())</f>
        <v>Home &amp; Kitchen</v>
      </c>
      <c r="AH3509">
        <f t="shared" si="1100"/>
        <v>7</v>
      </c>
      <c r="AI3509" t="str">
        <f t="shared" si="1093"/>
        <v>Home &amp; Kitchen</v>
      </c>
      <c r="AK3509">
        <f t="shared" si="1094"/>
        <v>2023</v>
      </c>
      <c r="AL3509">
        <f t="shared" si="1095"/>
        <v>12</v>
      </c>
      <c r="AM3509">
        <f t="shared" si="1096"/>
        <v>1</v>
      </c>
      <c r="AN3509">
        <f t="shared" si="1097"/>
        <v>6</v>
      </c>
      <c r="AO3509" t="str">
        <f t="shared" si="1098"/>
        <v>Weekday</v>
      </c>
      <c r="AR3509" s="20">
        <f t="shared" si="1099"/>
        <v>0</v>
      </c>
    </row>
    <row r="3510" spans="1:44" x14ac:dyDescent="0.35">
      <c r="A3510" t="str">
        <f t="shared" si="1081"/>
        <v>CUST3509</v>
      </c>
      <c r="B3510" s="2" t="s">
        <v>3846</v>
      </c>
      <c r="C3510" s="4">
        <v>45698</v>
      </c>
      <c r="D3510" s="2" t="s">
        <v>235</v>
      </c>
      <c r="E3510" t="s">
        <v>5049</v>
      </c>
      <c r="F3510" s="2" t="s">
        <v>23</v>
      </c>
      <c r="G3510" s="2" t="s">
        <v>65</v>
      </c>
      <c r="H3510" s="2">
        <v>1</v>
      </c>
      <c r="I3510" s="19">
        <v>616.94000000000005</v>
      </c>
      <c r="J3510" s="2" t="s">
        <v>50</v>
      </c>
      <c r="K3510" s="2" t="s">
        <v>16</v>
      </c>
      <c r="L3510" s="2">
        <v>3</v>
      </c>
      <c r="M3510" s="18">
        <f t="shared" si="1082"/>
        <v>616.94000000000005</v>
      </c>
      <c r="T3510" t="str">
        <f t="shared" si="1083"/>
        <v>Completed</v>
      </c>
      <c r="U3510" t="str">
        <f t="shared" si="1084"/>
        <v>No</v>
      </c>
      <c r="V3510" t="str">
        <f t="shared" si="1085"/>
        <v>No</v>
      </c>
      <c r="X3510">
        <f t="shared" si="1086"/>
        <v>595</v>
      </c>
      <c r="Y3510">
        <f t="shared" si="1087"/>
        <v>444</v>
      </c>
      <c r="Z3510" s="18">
        <f t="shared" si="1088"/>
        <v>594714.6477588166</v>
      </c>
      <c r="AA3510" s="18">
        <f t="shared" si="1089"/>
        <v>60882.938065984097</v>
      </c>
      <c r="AB3510" s="17">
        <f t="shared" si="1090"/>
        <v>3.804733727810651</v>
      </c>
      <c r="AC3510" s="2" t="s">
        <v>65</v>
      </c>
      <c r="AD3510" s="2" t="s">
        <v>23</v>
      </c>
      <c r="AE3510" t="str">
        <f t="shared" si="1091"/>
        <v>Books</v>
      </c>
      <c r="AF3510" t="str">
        <f t="shared" si="1092"/>
        <v>Books</v>
      </c>
      <c r="AG3510" t="str" cm="1">
        <f t="array" ref="AG3510">INDEX(AD:AD,ROW())</f>
        <v>Books</v>
      </c>
      <c r="AH3510">
        <f t="shared" si="1100"/>
        <v>19</v>
      </c>
      <c r="AI3510" t="str">
        <f t="shared" si="1093"/>
        <v>Books</v>
      </c>
      <c r="AK3510">
        <f t="shared" si="1094"/>
        <v>2025</v>
      </c>
      <c r="AL3510">
        <f t="shared" si="1095"/>
        <v>2</v>
      </c>
      <c r="AM3510">
        <f t="shared" si="1096"/>
        <v>10</v>
      </c>
      <c r="AN3510">
        <f t="shared" si="1097"/>
        <v>2</v>
      </c>
      <c r="AO3510" t="str">
        <f t="shared" si="1098"/>
        <v>Weekday</v>
      </c>
      <c r="AR3510" s="20">
        <f t="shared" si="1099"/>
        <v>0</v>
      </c>
    </row>
    <row r="3511" spans="1:44" x14ac:dyDescent="0.35">
      <c r="A3511" t="str">
        <f t="shared" si="1081"/>
        <v>CUST3510</v>
      </c>
      <c r="B3511" s="2" t="s">
        <v>3847</v>
      </c>
      <c r="C3511" s="4">
        <v>45069</v>
      </c>
      <c r="D3511" s="2" t="s">
        <v>367</v>
      </c>
      <c r="E3511" t="s">
        <v>5053</v>
      </c>
      <c r="F3511" s="2" t="s">
        <v>42</v>
      </c>
      <c r="G3511" s="2" t="s">
        <v>188</v>
      </c>
      <c r="H3511" s="2">
        <v>1</v>
      </c>
      <c r="I3511" s="19">
        <v>1247.8399999999999</v>
      </c>
      <c r="J3511" s="2" t="s">
        <v>15</v>
      </c>
      <c r="K3511" s="2" t="s">
        <v>16</v>
      </c>
      <c r="L3511" s="2">
        <v>3</v>
      </c>
      <c r="M3511" s="18">
        <f t="shared" si="1082"/>
        <v>1247.8399999999999</v>
      </c>
      <c r="T3511" t="str">
        <f t="shared" si="1083"/>
        <v>Completed</v>
      </c>
      <c r="U3511" t="str">
        <f t="shared" si="1084"/>
        <v>Yes</v>
      </c>
      <c r="V3511" t="str">
        <f t="shared" si="1085"/>
        <v>No</v>
      </c>
      <c r="X3511">
        <f t="shared" si="1086"/>
        <v>559</v>
      </c>
      <c r="Y3511">
        <f t="shared" si="1087"/>
        <v>408</v>
      </c>
      <c r="Z3511" s="18">
        <f t="shared" si="1088"/>
        <v>1098537.4901531704</v>
      </c>
      <c r="AA3511" s="18">
        <f t="shared" si="1089"/>
        <v>96724.388030634553</v>
      </c>
      <c r="AB3511" s="17">
        <f t="shared" si="1090"/>
        <v>3.9001122334455669</v>
      </c>
      <c r="AC3511" s="2" t="s">
        <v>188</v>
      </c>
      <c r="AD3511" s="2" t="s">
        <v>42</v>
      </c>
      <c r="AE3511" t="str">
        <f t="shared" si="1091"/>
        <v>Beauty</v>
      </c>
      <c r="AF3511" t="str">
        <f t="shared" si="1092"/>
        <v>Beauty</v>
      </c>
      <c r="AG3511" t="str" cm="1">
        <f t="array" ref="AG3511">INDEX(AD:AD,ROW())</f>
        <v>Beauty</v>
      </c>
      <c r="AH3511">
        <f t="shared" si="1100"/>
        <v>80</v>
      </c>
      <c r="AI3511" t="str">
        <f t="shared" si="1093"/>
        <v>Beauty</v>
      </c>
      <c r="AK3511">
        <f t="shared" si="1094"/>
        <v>2023</v>
      </c>
      <c r="AL3511">
        <f t="shared" si="1095"/>
        <v>5</v>
      </c>
      <c r="AM3511">
        <f t="shared" si="1096"/>
        <v>23</v>
      </c>
      <c r="AN3511">
        <f t="shared" si="1097"/>
        <v>3</v>
      </c>
      <c r="AO3511" t="str">
        <f t="shared" si="1098"/>
        <v>Weekday</v>
      </c>
      <c r="AR3511" s="20">
        <f t="shared" si="1099"/>
        <v>0</v>
      </c>
    </row>
    <row r="3512" spans="1:44" x14ac:dyDescent="0.35">
      <c r="A3512" t="str">
        <f t="shared" si="1081"/>
        <v>CUST3511</v>
      </c>
      <c r="B3512" s="2" t="s">
        <v>3848</v>
      </c>
      <c r="C3512" s="4">
        <v>45272</v>
      </c>
      <c r="D3512" s="2" t="s">
        <v>56</v>
      </c>
      <c r="E3512" t="s">
        <v>5048</v>
      </c>
      <c r="F3512" s="2" t="s">
        <v>42</v>
      </c>
      <c r="G3512" s="2" t="s">
        <v>5042</v>
      </c>
      <c r="H3512" s="2">
        <v>1</v>
      </c>
      <c r="I3512" s="19">
        <v>300.99</v>
      </c>
      <c r="J3512" s="2" t="s">
        <v>15</v>
      </c>
      <c r="K3512" s="2" t="s">
        <v>16</v>
      </c>
      <c r="L3512" s="2">
        <v>5</v>
      </c>
      <c r="M3512" s="18">
        <f t="shared" si="1082"/>
        <v>300.99</v>
      </c>
      <c r="T3512" t="str">
        <f t="shared" si="1083"/>
        <v>Completed</v>
      </c>
      <c r="U3512" t="str">
        <f t="shared" si="1084"/>
        <v>No</v>
      </c>
      <c r="V3512" t="str">
        <f t="shared" si="1085"/>
        <v>No</v>
      </c>
      <c r="X3512">
        <f t="shared" si="1086"/>
        <v>590</v>
      </c>
      <c r="Y3512">
        <f t="shared" si="1087"/>
        <v>451</v>
      </c>
      <c r="Z3512" s="18">
        <f t="shared" si="1088"/>
        <v>1098537.4901531704</v>
      </c>
      <c r="AA3512" s="18">
        <f t="shared" si="1089"/>
        <v>96724.388030634553</v>
      </c>
      <c r="AB3512" s="17">
        <f t="shared" si="1090"/>
        <v>3.9001122334455669</v>
      </c>
      <c r="AC3512" s="2" t="s">
        <v>5042</v>
      </c>
      <c r="AD3512" s="2" t="s">
        <v>42</v>
      </c>
      <c r="AE3512" t="str">
        <f t="shared" si="1091"/>
        <v>Beauty</v>
      </c>
      <c r="AF3512" t="str">
        <f t="shared" si="1092"/>
        <v>Beauty</v>
      </c>
      <c r="AG3512" t="str" cm="1">
        <f t="array" ref="AG3512">INDEX(AD:AD,ROW())</f>
        <v>Beauty</v>
      </c>
      <c r="AH3512">
        <f t="shared" si="1100"/>
        <v>18</v>
      </c>
      <c r="AI3512" t="str">
        <f t="shared" si="1093"/>
        <v>Beauty</v>
      </c>
      <c r="AK3512">
        <f t="shared" si="1094"/>
        <v>2023</v>
      </c>
      <c r="AL3512">
        <f t="shared" si="1095"/>
        <v>12</v>
      </c>
      <c r="AM3512">
        <f t="shared" si="1096"/>
        <v>12</v>
      </c>
      <c r="AN3512">
        <f t="shared" si="1097"/>
        <v>3</v>
      </c>
      <c r="AO3512" t="str">
        <f t="shared" si="1098"/>
        <v>Weekday</v>
      </c>
      <c r="AR3512" s="20">
        <f t="shared" si="1099"/>
        <v>0</v>
      </c>
    </row>
    <row r="3513" spans="1:44" x14ac:dyDescent="0.35">
      <c r="A3513" t="str">
        <f t="shared" si="1081"/>
        <v>CUST3512</v>
      </c>
      <c r="B3513" s="2" t="s">
        <v>3849</v>
      </c>
      <c r="C3513" s="4">
        <v>45485</v>
      </c>
      <c r="D3513" s="2" t="s">
        <v>462</v>
      </c>
      <c r="E3513" t="s">
        <v>5054</v>
      </c>
      <c r="F3513" s="2" t="s">
        <v>23</v>
      </c>
      <c r="G3513" s="2" t="s">
        <v>46</v>
      </c>
      <c r="H3513" s="2">
        <v>1</v>
      </c>
      <c r="I3513" s="19">
        <v>216.91</v>
      </c>
      <c r="J3513" s="2" t="s">
        <v>5047</v>
      </c>
      <c r="K3513" s="2" t="s">
        <v>16</v>
      </c>
      <c r="L3513" s="2">
        <v>1</v>
      </c>
      <c r="M3513" s="18">
        <f t="shared" si="1082"/>
        <v>216.91</v>
      </c>
      <c r="T3513" t="str">
        <f t="shared" si="1083"/>
        <v>Completed</v>
      </c>
      <c r="U3513" t="str">
        <f t="shared" si="1084"/>
        <v>No</v>
      </c>
      <c r="V3513" t="str">
        <f t="shared" si="1085"/>
        <v>No</v>
      </c>
      <c r="X3513">
        <f t="shared" si="1086"/>
        <v>558</v>
      </c>
      <c r="Y3513">
        <f t="shared" si="1087"/>
        <v>430</v>
      </c>
      <c r="Z3513" s="18">
        <f t="shared" si="1088"/>
        <v>594714.6477588166</v>
      </c>
      <c r="AA3513" s="18">
        <f t="shared" si="1089"/>
        <v>60882.938065984097</v>
      </c>
      <c r="AB3513" s="17">
        <f t="shared" si="1090"/>
        <v>3.804733727810651</v>
      </c>
      <c r="AC3513" s="2" t="s">
        <v>46</v>
      </c>
      <c r="AD3513" s="2" t="s">
        <v>23</v>
      </c>
      <c r="AE3513" t="str">
        <f t="shared" si="1091"/>
        <v>Books</v>
      </c>
      <c r="AF3513" t="str">
        <f t="shared" si="1092"/>
        <v>Books</v>
      </c>
      <c r="AG3513" t="str" cm="1">
        <f t="array" ref="AG3513">INDEX(AD:AD,ROW())</f>
        <v>Books</v>
      </c>
      <c r="AH3513">
        <f t="shared" si="1100"/>
        <v>11</v>
      </c>
      <c r="AI3513" t="str">
        <f t="shared" si="1093"/>
        <v>Books</v>
      </c>
      <c r="AK3513">
        <f t="shared" si="1094"/>
        <v>2024</v>
      </c>
      <c r="AL3513">
        <f t="shared" si="1095"/>
        <v>7</v>
      </c>
      <c r="AM3513">
        <f t="shared" si="1096"/>
        <v>12</v>
      </c>
      <c r="AN3513">
        <f t="shared" si="1097"/>
        <v>6</v>
      </c>
      <c r="AO3513" t="str">
        <f t="shared" si="1098"/>
        <v>Weekday</v>
      </c>
      <c r="AR3513" s="20">
        <f t="shared" si="1099"/>
        <v>0</v>
      </c>
    </row>
    <row r="3514" spans="1:44" x14ac:dyDescent="0.35">
      <c r="A3514" t="str">
        <f t="shared" si="1081"/>
        <v>CUST3513</v>
      </c>
      <c r="B3514" s="2" t="s">
        <v>3850</v>
      </c>
      <c r="C3514" s="4">
        <v>45537</v>
      </c>
      <c r="D3514" s="2" t="s">
        <v>222</v>
      </c>
      <c r="E3514" t="s">
        <v>5049</v>
      </c>
      <c r="F3514" s="2" t="s">
        <v>19</v>
      </c>
      <c r="G3514" s="2" t="s">
        <v>60</v>
      </c>
      <c r="H3514" s="2">
        <v>1</v>
      </c>
      <c r="I3514" s="19">
        <v>2278.73</v>
      </c>
      <c r="J3514" s="2" t="s">
        <v>5046</v>
      </c>
      <c r="K3514" s="2" t="s">
        <v>31</v>
      </c>
      <c r="L3514" s="2">
        <v>3</v>
      </c>
      <c r="M3514" s="18">
        <f t="shared" si="1082"/>
        <v>2278.73</v>
      </c>
      <c r="T3514" t="str">
        <f t="shared" si="1083"/>
        <v>Pending</v>
      </c>
      <c r="U3514" t="str">
        <f t="shared" si="1084"/>
        <v>No</v>
      </c>
      <c r="V3514" t="str">
        <f t="shared" si="1085"/>
        <v>Yes</v>
      </c>
      <c r="X3514">
        <f t="shared" si="1086"/>
        <v>595</v>
      </c>
      <c r="Y3514">
        <f t="shared" si="1087"/>
        <v>444</v>
      </c>
      <c r="Z3514" s="18">
        <f t="shared" si="1088"/>
        <v>2759712.3299794244</v>
      </c>
      <c r="AA3514" s="18">
        <f t="shared" si="1089"/>
        <v>330643.50635802455</v>
      </c>
      <c r="AB3514" s="17">
        <f t="shared" si="1090"/>
        <v>3.8641711229946525</v>
      </c>
      <c r="AC3514" s="2" t="s">
        <v>60</v>
      </c>
      <c r="AD3514" s="2" t="s">
        <v>19</v>
      </c>
      <c r="AE3514" t="str">
        <f t="shared" si="1091"/>
        <v>Electronics</v>
      </c>
      <c r="AF3514" t="str">
        <f t="shared" si="1092"/>
        <v>Electronics</v>
      </c>
      <c r="AG3514" t="str" cm="1">
        <f t="array" ref="AG3514">INDEX(AD:AD,ROW())</f>
        <v>Electronics</v>
      </c>
      <c r="AH3514">
        <f t="shared" si="1100"/>
        <v>17</v>
      </c>
      <c r="AI3514" t="str">
        <f t="shared" si="1093"/>
        <v>Electronics</v>
      </c>
      <c r="AK3514">
        <f t="shared" si="1094"/>
        <v>2024</v>
      </c>
      <c r="AL3514">
        <f t="shared" si="1095"/>
        <v>9</v>
      </c>
      <c r="AM3514">
        <f t="shared" si="1096"/>
        <v>2</v>
      </c>
      <c r="AN3514">
        <f t="shared" si="1097"/>
        <v>2</v>
      </c>
      <c r="AO3514" t="str">
        <f t="shared" si="1098"/>
        <v>Weekday</v>
      </c>
      <c r="AR3514" s="20">
        <f t="shared" si="1099"/>
        <v>0</v>
      </c>
    </row>
    <row r="3515" spans="1:44" x14ac:dyDescent="0.35">
      <c r="A3515" t="str">
        <f t="shared" si="1081"/>
        <v>CUST3514</v>
      </c>
      <c r="B3515" s="2" t="s">
        <v>3851</v>
      </c>
      <c r="C3515" s="4">
        <v>45590</v>
      </c>
      <c r="D3515" s="2" t="s">
        <v>253</v>
      </c>
      <c r="E3515" t="s">
        <v>5048</v>
      </c>
      <c r="F3515" s="2" t="s">
        <v>23</v>
      </c>
      <c r="G3515" s="2" t="s">
        <v>75</v>
      </c>
      <c r="H3515" s="2">
        <v>1</v>
      </c>
      <c r="I3515" s="19">
        <v>556.22</v>
      </c>
      <c r="J3515" s="2" t="s">
        <v>20</v>
      </c>
      <c r="K3515" s="2" t="s">
        <v>16</v>
      </c>
      <c r="L3515" s="2">
        <v>4</v>
      </c>
      <c r="M3515" s="18">
        <f t="shared" si="1082"/>
        <v>556.22</v>
      </c>
      <c r="T3515" t="str">
        <f t="shared" si="1083"/>
        <v>Completed</v>
      </c>
      <c r="U3515" t="str">
        <f t="shared" si="1084"/>
        <v>No</v>
      </c>
      <c r="V3515" t="str">
        <f t="shared" si="1085"/>
        <v>No</v>
      </c>
      <c r="X3515">
        <f t="shared" si="1086"/>
        <v>590</v>
      </c>
      <c r="Y3515">
        <f t="shared" si="1087"/>
        <v>451</v>
      </c>
      <c r="Z3515" s="18">
        <f t="shared" si="1088"/>
        <v>594714.6477588166</v>
      </c>
      <c r="AA3515" s="18">
        <f t="shared" si="1089"/>
        <v>60882.938065984097</v>
      </c>
      <c r="AB3515" s="17">
        <f t="shared" si="1090"/>
        <v>3.804733727810651</v>
      </c>
      <c r="AC3515" s="2" t="s">
        <v>75</v>
      </c>
      <c r="AD3515" s="2" t="s">
        <v>23</v>
      </c>
      <c r="AE3515" t="str">
        <f t="shared" si="1091"/>
        <v>Books</v>
      </c>
      <c r="AF3515" t="str">
        <f t="shared" si="1092"/>
        <v>Books</v>
      </c>
      <c r="AG3515" t="str" cm="1">
        <f t="array" ref="AG3515">INDEX(AD:AD,ROW())</f>
        <v>Books</v>
      </c>
      <c r="AH3515">
        <f t="shared" si="1100"/>
        <v>23</v>
      </c>
      <c r="AI3515" t="str">
        <f t="shared" si="1093"/>
        <v>Books</v>
      </c>
      <c r="AK3515">
        <f t="shared" si="1094"/>
        <v>2024</v>
      </c>
      <c r="AL3515">
        <f t="shared" si="1095"/>
        <v>10</v>
      </c>
      <c r="AM3515">
        <f t="shared" si="1096"/>
        <v>25</v>
      </c>
      <c r="AN3515">
        <f t="shared" si="1097"/>
        <v>6</v>
      </c>
      <c r="AO3515" t="str">
        <f t="shared" si="1098"/>
        <v>Weekday</v>
      </c>
      <c r="AR3515" s="20">
        <f t="shared" si="1099"/>
        <v>0</v>
      </c>
    </row>
    <row r="3516" spans="1:44" x14ac:dyDescent="0.35">
      <c r="A3516" t="str">
        <f t="shared" si="1081"/>
        <v>CUST3515</v>
      </c>
      <c r="B3516" s="2" t="s">
        <v>3852</v>
      </c>
      <c r="C3516" s="4">
        <v>45677</v>
      </c>
      <c r="D3516" s="2" t="s">
        <v>1248</v>
      </c>
      <c r="E3516" t="s">
        <v>5048</v>
      </c>
      <c r="F3516" s="2" t="s">
        <v>13</v>
      </c>
      <c r="G3516" s="2" t="s">
        <v>95</v>
      </c>
      <c r="H3516" s="2">
        <v>2</v>
      </c>
      <c r="I3516" s="19">
        <v>505.25</v>
      </c>
      <c r="J3516" s="2" t="s">
        <v>20</v>
      </c>
      <c r="K3516" s="2" t="s">
        <v>16</v>
      </c>
      <c r="L3516" s="2">
        <v>5</v>
      </c>
      <c r="M3516" s="18">
        <f t="shared" si="1082"/>
        <v>1010.5</v>
      </c>
      <c r="T3516" t="str">
        <f t="shared" si="1083"/>
        <v>Completed</v>
      </c>
      <c r="U3516" t="str">
        <f t="shared" si="1084"/>
        <v>Yes</v>
      </c>
      <c r="V3516" t="str">
        <f t="shared" si="1085"/>
        <v>No</v>
      </c>
      <c r="X3516">
        <f t="shared" si="1086"/>
        <v>590</v>
      </c>
      <c r="Y3516">
        <f t="shared" si="1087"/>
        <v>451</v>
      </c>
      <c r="Z3516" s="18">
        <f t="shared" si="1088"/>
        <v>1463424.4009529033</v>
      </c>
      <c r="AA3516" s="18">
        <f t="shared" si="1089"/>
        <v>118285.78776560788</v>
      </c>
      <c r="AB3516" s="17">
        <f t="shared" si="1090"/>
        <v>3.8140589569160999</v>
      </c>
      <c r="AC3516" s="2" t="s">
        <v>95</v>
      </c>
      <c r="AD3516" s="2" t="s">
        <v>13</v>
      </c>
      <c r="AE3516" t="str">
        <f t="shared" si="1091"/>
        <v>Home &amp; Kitchen</v>
      </c>
      <c r="AF3516" t="str">
        <f t="shared" si="1092"/>
        <v>Home &amp; Kitchen</v>
      </c>
      <c r="AG3516" t="str" cm="1">
        <f t="array" ref="AG3516">INDEX(AD:AD,ROW())</f>
        <v>Home &amp; Kitchen</v>
      </c>
      <c r="AH3516">
        <f t="shared" si="1100"/>
        <v>32</v>
      </c>
      <c r="AI3516" t="str">
        <f t="shared" si="1093"/>
        <v>Home &amp; Kitchen</v>
      </c>
      <c r="AK3516">
        <f t="shared" si="1094"/>
        <v>2025</v>
      </c>
      <c r="AL3516">
        <f t="shared" si="1095"/>
        <v>1</v>
      </c>
      <c r="AM3516">
        <f t="shared" si="1096"/>
        <v>20</v>
      </c>
      <c r="AN3516">
        <f t="shared" si="1097"/>
        <v>2</v>
      </c>
      <c r="AO3516" t="str">
        <f t="shared" si="1098"/>
        <v>Weekday</v>
      </c>
      <c r="AR3516" s="20">
        <f t="shared" si="1099"/>
        <v>0</v>
      </c>
    </row>
    <row r="3517" spans="1:44" x14ac:dyDescent="0.35">
      <c r="A3517" t="str">
        <f t="shared" si="1081"/>
        <v>CUST3516</v>
      </c>
      <c r="B3517" s="2" t="s">
        <v>3853</v>
      </c>
      <c r="C3517" s="4">
        <v>45129</v>
      </c>
      <c r="D3517" s="2" t="s">
        <v>439</v>
      </c>
      <c r="E3517" t="s">
        <v>5052</v>
      </c>
      <c r="F3517" s="2" t="s">
        <v>29</v>
      </c>
      <c r="G3517" s="2" t="s">
        <v>5041</v>
      </c>
      <c r="H3517" s="2">
        <v>1</v>
      </c>
      <c r="I3517" s="19">
        <v>759.53</v>
      </c>
      <c r="J3517" s="2" t="s">
        <v>5046</v>
      </c>
      <c r="K3517" s="2" t="s">
        <v>16</v>
      </c>
      <c r="L3517" s="2">
        <v>3</v>
      </c>
      <c r="M3517" s="18">
        <f t="shared" si="1082"/>
        <v>759.53</v>
      </c>
      <c r="T3517" t="str">
        <f t="shared" si="1083"/>
        <v>Completed</v>
      </c>
      <c r="U3517" t="str">
        <f t="shared" si="1084"/>
        <v>No</v>
      </c>
      <c r="V3517" t="str">
        <f t="shared" si="1085"/>
        <v>No</v>
      </c>
      <c r="X3517">
        <f t="shared" si="1086"/>
        <v>573</v>
      </c>
      <c r="Y3517">
        <f t="shared" si="1087"/>
        <v>450</v>
      </c>
      <c r="Z3517" s="18">
        <f t="shared" si="1088"/>
        <v>1892867.2841657216</v>
      </c>
      <c r="AA3517" s="18">
        <f t="shared" si="1089"/>
        <v>199432.98236095349</v>
      </c>
      <c r="AB3517" s="17">
        <f t="shared" si="1090"/>
        <v>3.8949824970828471</v>
      </c>
      <c r="AC3517" s="2" t="s">
        <v>5041</v>
      </c>
      <c r="AD3517" s="2" t="s">
        <v>29</v>
      </c>
      <c r="AE3517" t="str">
        <f t="shared" si="1091"/>
        <v>Fashion</v>
      </c>
      <c r="AF3517" t="str">
        <f t="shared" si="1092"/>
        <v>Fashion</v>
      </c>
      <c r="AG3517" t="str" cm="1">
        <f t="array" ref="AG3517">INDEX(AD:AD,ROW())</f>
        <v>Fashion</v>
      </c>
      <c r="AH3517">
        <f t="shared" si="1100"/>
        <v>15</v>
      </c>
      <c r="AI3517" t="str">
        <f t="shared" si="1093"/>
        <v>Fashion</v>
      </c>
      <c r="AK3517">
        <f t="shared" si="1094"/>
        <v>2023</v>
      </c>
      <c r="AL3517">
        <f t="shared" si="1095"/>
        <v>7</v>
      </c>
      <c r="AM3517">
        <f t="shared" si="1096"/>
        <v>22</v>
      </c>
      <c r="AN3517">
        <f t="shared" si="1097"/>
        <v>7</v>
      </c>
      <c r="AO3517" t="str">
        <f t="shared" si="1098"/>
        <v>Weekend</v>
      </c>
      <c r="AR3517" s="20">
        <f t="shared" si="1099"/>
        <v>0</v>
      </c>
    </row>
    <row r="3518" spans="1:44" x14ac:dyDescent="0.35">
      <c r="A3518" t="str">
        <f t="shared" si="1081"/>
        <v>CUST3517</v>
      </c>
      <c r="B3518" s="2" t="s">
        <v>3854</v>
      </c>
      <c r="C3518" s="4">
        <v>45772</v>
      </c>
      <c r="D3518" s="2" t="s">
        <v>214</v>
      </c>
      <c r="E3518" t="s">
        <v>5050</v>
      </c>
      <c r="F3518" s="2" t="s">
        <v>29</v>
      </c>
      <c r="G3518" s="2" t="s">
        <v>5041</v>
      </c>
      <c r="H3518" s="2">
        <v>1</v>
      </c>
      <c r="I3518" s="19">
        <v>1996.4</v>
      </c>
      <c r="J3518" s="2" t="s">
        <v>5047</v>
      </c>
      <c r="K3518" s="2" t="s">
        <v>16</v>
      </c>
      <c r="L3518" s="2">
        <v>3</v>
      </c>
      <c r="M3518" s="18">
        <f t="shared" si="1082"/>
        <v>1996.4</v>
      </c>
      <c r="T3518" t="str">
        <f t="shared" si="1083"/>
        <v>Completed</v>
      </c>
      <c r="U3518" t="str">
        <f t="shared" si="1084"/>
        <v>Yes</v>
      </c>
      <c r="V3518" t="str">
        <f t="shared" si="1085"/>
        <v>No</v>
      </c>
      <c r="X3518">
        <f t="shared" si="1086"/>
        <v>589</v>
      </c>
      <c r="Y3518">
        <f t="shared" si="1087"/>
        <v>426</v>
      </c>
      <c r="Z3518" s="18">
        <f t="shared" si="1088"/>
        <v>1892867.2841657216</v>
      </c>
      <c r="AA3518" s="18">
        <f t="shared" si="1089"/>
        <v>199432.98236095349</v>
      </c>
      <c r="AB3518" s="17">
        <f t="shared" si="1090"/>
        <v>3.8949824970828471</v>
      </c>
      <c r="AC3518" s="2" t="s">
        <v>5041</v>
      </c>
      <c r="AD3518" s="2" t="s">
        <v>29</v>
      </c>
      <c r="AE3518" t="str">
        <f t="shared" si="1091"/>
        <v>Fashion</v>
      </c>
      <c r="AF3518" t="str">
        <f t="shared" si="1092"/>
        <v>Fashion</v>
      </c>
      <c r="AG3518" t="str" cm="1">
        <f t="array" ref="AG3518">INDEX(AD:AD,ROW())</f>
        <v>Fashion</v>
      </c>
      <c r="AH3518">
        <f t="shared" si="1100"/>
        <v>15</v>
      </c>
      <c r="AI3518" t="str">
        <f t="shared" si="1093"/>
        <v>Fashion</v>
      </c>
      <c r="AK3518">
        <f t="shared" si="1094"/>
        <v>2025</v>
      </c>
      <c r="AL3518">
        <f t="shared" si="1095"/>
        <v>4</v>
      </c>
      <c r="AM3518">
        <f t="shared" si="1096"/>
        <v>25</v>
      </c>
      <c r="AN3518">
        <f t="shared" si="1097"/>
        <v>6</v>
      </c>
      <c r="AO3518" t="str">
        <f t="shared" si="1098"/>
        <v>Weekday</v>
      </c>
      <c r="AR3518" s="20">
        <f t="shared" si="1099"/>
        <v>0</v>
      </c>
    </row>
    <row r="3519" spans="1:44" x14ac:dyDescent="0.35">
      <c r="A3519" t="str">
        <f t="shared" si="1081"/>
        <v>CUST3518</v>
      </c>
      <c r="B3519" s="2" t="s">
        <v>3855</v>
      </c>
      <c r="C3519" s="4">
        <v>45256</v>
      </c>
      <c r="D3519" s="2" t="s">
        <v>302</v>
      </c>
      <c r="E3519" t="s">
        <v>5051</v>
      </c>
      <c r="F3519" s="2" t="s">
        <v>23</v>
      </c>
      <c r="G3519" s="2" t="s">
        <v>75</v>
      </c>
      <c r="H3519" s="2">
        <v>1</v>
      </c>
      <c r="I3519" s="19">
        <v>376.4</v>
      </c>
      <c r="J3519" s="2" t="s">
        <v>50</v>
      </c>
      <c r="K3519" s="2" t="s">
        <v>31</v>
      </c>
      <c r="L3519" s="2">
        <v>5</v>
      </c>
      <c r="M3519" s="18">
        <f t="shared" si="1082"/>
        <v>376.4</v>
      </c>
      <c r="T3519" t="str">
        <f t="shared" si="1083"/>
        <v>Pending</v>
      </c>
      <c r="U3519" t="str">
        <f t="shared" si="1084"/>
        <v>No</v>
      </c>
      <c r="V3519" t="str">
        <f t="shared" si="1085"/>
        <v>Yes</v>
      </c>
      <c r="X3519">
        <f t="shared" si="1086"/>
        <v>619</v>
      </c>
      <c r="Y3519">
        <f t="shared" si="1087"/>
        <v>468</v>
      </c>
      <c r="Z3519" s="18">
        <f t="shared" si="1088"/>
        <v>594714.6477588166</v>
      </c>
      <c r="AA3519" s="18">
        <f t="shared" si="1089"/>
        <v>60882.938065984097</v>
      </c>
      <c r="AB3519" s="17">
        <f t="shared" si="1090"/>
        <v>3.804733727810651</v>
      </c>
      <c r="AC3519" s="2" t="s">
        <v>75</v>
      </c>
      <c r="AD3519" s="2" t="s">
        <v>23</v>
      </c>
      <c r="AE3519" t="str">
        <f t="shared" si="1091"/>
        <v>Books</v>
      </c>
      <c r="AF3519" t="str">
        <f t="shared" si="1092"/>
        <v>Books</v>
      </c>
      <c r="AG3519" t="str" cm="1">
        <f t="array" ref="AG3519">INDEX(AD:AD,ROW())</f>
        <v>Books</v>
      </c>
      <c r="AH3519">
        <f t="shared" si="1100"/>
        <v>23</v>
      </c>
      <c r="AI3519" t="str">
        <f t="shared" si="1093"/>
        <v>Books</v>
      </c>
      <c r="AK3519">
        <f t="shared" si="1094"/>
        <v>2023</v>
      </c>
      <c r="AL3519">
        <f t="shared" si="1095"/>
        <v>11</v>
      </c>
      <c r="AM3519">
        <f t="shared" si="1096"/>
        <v>26</v>
      </c>
      <c r="AN3519">
        <f t="shared" si="1097"/>
        <v>1</v>
      </c>
      <c r="AO3519" t="str">
        <f t="shared" si="1098"/>
        <v>Weekend</v>
      </c>
      <c r="AR3519" s="20">
        <f t="shared" si="1099"/>
        <v>0</v>
      </c>
    </row>
    <row r="3520" spans="1:44" x14ac:dyDescent="0.35">
      <c r="A3520" t="str">
        <f t="shared" si="1081"/>
        <v>CUST3519</v>
      </c>
      <c r="B3520" s="2" t="s">
        <v>3856</v>
      </c>
      <c r="C3520" s="4">
        <v>45612</v>
      </c>
      <c r="D3520" s="2" t="s">
        <v>62</v>
      </c>
      <c r="E3520" t="s">
        <v>5050</v>
      </c>
      <c r="F3520" s="2" t="s">
        <v>29</v>
      </c>
      <c r="G3520" s="2" t="s">
        <v>5043</v>
      </c>
      <c r="H3520" s="2">
        <v>1</v>
      </c>
      <c r="I3520" s="19">
        <v>1660.66</v>
      </c>
      <c r="J3520" s="2" t="s">
        <v>50</v>
      </c>
      <c r="K3520" s="2" t="s">
        <v>16</v>
      </c>
      <c r="L3520" s="2">
        <v>4</v>
      </c>
      <c r="M3520" s="18">
        <f t="shared" si="1082"/>
        <v>1660.66</v>
      </c>
      <c r="T3520" t="str">
        <f t="shared" si="1083"/>
        <v>Completed</v>
      </c>
      <c r="U3520" t="str">
        <f t="shared" si="1084"/>
        <v>Yes</v>
      </c>
      <c r="V3520" t="str">
        <f t="shared" si="1085"/>
        <v>No</v>
      </c>
      <c r="X3520">
        <f t="shared" si="1086"/>
        <v>589</v>
      </c>
      <c r="Y3520">
        <f t="shared" si="1087"/>
        <v>426</v>
      </c>
      <c r="Z3520" s="18">
        <f t="shared" si="1088"/>
        <v>1892867.2841657216</v>
      </c>
      <c r="AA3520" s="18">
        <f t="shared" si="1089"/>
        <v>199432.98236095349</v>
      </c>
      <c r="AB3520" s="17">
        <f t="shared" si="1090"/>
        <v>3.8949824970828471</v>
      </c>
      <c r="AC3520" s="2" t="s">
        <v>5043</v>
      </c>
      <c r="AD3520" s="2" t="s">
        <v>29</v>
      </c>
      <c r="AE3520" t="str">
        <f t="shared" si="1091"/>
        <v>Fashion</v>
      </c>
      <c r="AF3520" t="str">
        <f t="shared" si="1092"/>
        <v>Fashion</v>
      </c>
      <c r="AG3520" t="str" cm="1">
        <f t="array" ref="AG3520">INDEX(AD:AD,ROW())</f>
        <v>Fashion</v>
      </c>
      <c r="AH3520">
        <f t="shared" si="1100"/>
        <v>55</v>
      </c>
      <c r="AI3520" t="str">
        <f t="shared" si="1093"/>
        <v>Fashion</v>
      </c>
      <c r="AK3520">
        <f t="shared" si="1094"/>
        <v>2024</v>
      </c>
      <c r="AL3520">
        <f t="shared" si="1095"/>
        <v>11</v>
      </c>
      <c r="AM3520">
        <f t="shared" si="1096"/>
        <v>16</v>
      </c>
      <c r="AN3520">
        <f t="shared" si="1097"/>
        <v>7</v>
      </c>
      <c r="AO3520" t="str">
        <f t="shared" si="1098"/>
        <v>Weekend</v>
      </c>
      <c r="AR3520" s="20">
        <f t="shared" si="1099"/>
        <v>0</v>
      </c>
    </row>
    <row r="3521" spans="1:44" x14ac:dyDescent="0.35">
      <c r="A3521" t="str">
        <f t="shared" si="1081"/>
        <v>CUST3520</v>
      </c>
      <c r="B3521" s="2" t="s">
        <v>3857</v>
      </c>
      <c r="C3521" s="4">
        <v>45214</v>
      </c>
      <c r="D3521" s="2" t="s">
        <v>184</v>
      </c>
      <c r="E3521" t="s">
        <v>5052</v>
      </c>
      <c r="F3521" s="2" t="s">
        <v>29</v>
      </c>
      <c r="G3521" s="2" t="s">
        <v>138</v>
      </c>
      <c r="H3521" s="2">
        <v>1</v>
      </c>
      <c r="I3521" s="19">
        <v>1554.61</v>
      </c>
      <c r="J3521" s="2" t="s">
        <v>15</v>
      </c>
      <c r="K3521" s="2" t="s">
        <v>16</v>
      </c>
      <c r="L3521" s="2">
        <v>4</v>
      </c>
      <c r="M3521" s="18">
        <f t="shared" si="1082"/>
        <v>1554.61</v>
      </c>
      <c r="T3521" t="str">
        <f t="shared" si="1083"/>
        <v>Completed</v>
      </c>
      <c r="U3521" t="str">
        <f t="shared" si="1084"/>
        <v>Yes</v>
      </c>
      <c r="V3521" t="str">
        <f t="shared" si="1085"/>
        <v>No</v>
      </c>
      <c r="X3521">
        <f t="shared" si="1086"/>
        <v>573</v>
      </c>
      <c r="Y3521">
        <f t="shared" si="1087"/>
        <v>450</v>
      </c>
      <c r="Z3521" s="18">
        <f t="shared" si="1088"/>
        <v>1892867.2841657216</v>
      </c>
      <c r="AA3521" s="18">
        <f t="shared" si="1089"/>
        <v>199432.98236095349</v>
      </c>
      <c r="AB3521" s="17">
        <f t="shared" si="1090"/>
        <v>3.8949824970828471</v>
      </c>
      <c r="AC3521" s="2" t="s">
        <v>138</v>
      </c>
      <c r="AD3521" s="2" t="s">
        <v>29</v>
      </c>
      <c r="AE3521" t="str">
        <f t="shared" si="1091"/>
        <v>Fashion</v>
      </c>
      <c r="AF3521" t="str">
        <f t="shared" si="1092"/>
        <v>Fashion</v>
      </c>
      <c r="AG3521" t="str" cm="1">
        <f t="array" ref="AG3521">INDEX(AD:AD,ROW())</f>
        <v>Fashion</v>
      </c>
      <c r="AH3521">
        <f t="shared" si="1100"/>
        <v>53</v>
      </c>
      <c r="AI3521" t="str">
        <f t="shared" si="1093"/>
        <v>Fashion</v>
      </c>
      <c r="AK3521">
        <f t="shared" si="1094"/>
        <v>2023</v>
      </c>
      <c r="AL3521">
        <f t="shared" si="1095"/>
        <v>10</v>
      </c>
      <c r="AM3521">
        <f t="shared" si="1096"/>
        <v>15</v>
      </c>
      <c r="AN3521">
        <f t="shared" si="1097"/>
        <v>1</v>
      </c>
      <c r="AO3521" t="str">
        <f t="shared" si="1098"/>
        <v>Weekend</v>
      </c>
      <c r="AR3521" s="20">
        <f t="shared" si="1099"/>
        <v>0</v>
      </c>
    </row>
    <row r="3522" spans="1:44" x14ac:dyDescent="0.35">
      <c r="A3522" t="str">
        <f t="shared" si="1081"/>
        <v>CUST3521</v>
      </c>
      <c r="B3522" s="2" t="s">
        <v>3858</v>
      </c>
      <c r="C3522" s="4">
        <v>45817</v>
      </c>
      <c r="D3522" s="2" t="s">
        <v>1913</v>
      </c>
      <c r="E3522" t="s">
        <v>5050</v>
      </c>
      <c r="F3522" s="2" t="s">
        <v>42</v>
      </c>
      <c r="G3522" s="2" t="s">
        <v>5042</v>
      </c>
      <c r="H3522" s="2">
        <v>1</v>
      </c>
      <c r="I3522" s="19">
        <v>518.44000000000005</v>
      </c>
      <c r="J3522" s="2" t="s">
        <v>15</v>
      </c>
      <c r="K3522" s="2" t="s">
        <v>16</v>
      </c>
      <c r="L3522" s="2">
        <v>5</v>
      </c>
      <c r="M3522" s="18">
        <f t="shared" si="1082"/>
        <v>518.44000000000005</v>
      </c>
      <c r="T3522" t="str">
        <f t="shared" si="1083"/>
        <v>Completed</v>
      </c>
      <c r="U3522" t="str">
        <f t="shared" si="1084"/>
        <v>No</v>
      </c>
      <c r="V3522" t="str">
        <f t="shared" si="1085"/>
        <v>No</v>
      </c>
      <c r="X3522">
        <f t="shared" si="1086"/>
        <v>589</v>
      </c>
      <c r="Y3522">
        <f t="shared" si="1087"/>
        <v>426</v>
      </c>
      <c r="Z3522" s="18">
        <f t="shared" si="1088"/>
        <v>1098537.4901531704</v>
      </c>
      <c r="AA3522" s="18">
        <f t="shared" si="1089"/>
        <v>96724.388030634553</v>
      </c>
      <c r="AB3522" s="17">
        <f t="shared" si="1090"/>
        <v>3.9001122334455669</v>
      </c>
      <c r="AC3522" s="2" t="s">
        <v>5042</v>
      </c>
      <c r="AD3522" s="2" t="s">
        <v>42</v>
      </c>
      <c r="AE3522" t="str">
        <f t="shared" si="1091"/>
        <v>Beauty</v>
      </c>
      <c r="AF3522" t="str">
        <f t="shared" si="1092"/>
        <v>Beauty</v>
      </c>
      <c r="AG3522" t="str" cm="1">
        <f t="array" ref="AG3522">INDEX(AD:AD,ROW())</f>
        <v>Beauty</v>
      </c>
      <c r="AH3522">
        <f t="shared" si="1100"/>
        <v>18</v>
      </c>
      <c r="AI3522" t="str">
        <f t="shared" si="1093"/>
        <v>Beauty</v>
      </c>
      <c r="AK3522">
        <f t="shared" si="1094"/>
        <v>2025</v>
      </c>
      <c r="AL3522">
        <f t="shared" si="1095"/>
        <v>6</v>
      </c>
      <c r="AM3522">
        <f t="shared" si="1096"/>
        <v>9</v>
      </c>
      <c r="AN3522">
        <f t="shared" si="1097"/>
        <v>2</v>
      </c>
      <c r="AO3522" t="str">
        <f t="shared" si="1098"/>
        <v>Weekday</v>
      </c>
      <c r="AR3522" s="20">
        <f t="shared" si="1099"/>
        <v>0</v>
      </c>
    </row>
    <row r="3523" spans="1:44" x14ac:dyDescent="0.35">
      <c r="A3523" t="str">
        <f t="shared" ref="A3523:A3586" si="1101">"CUST"&amp;TEXT(ROW()-1,"0000")</f>
        <v>CUST3522</v>
      </c>
      <c r="B3523" s="2" t="s">
        <v>3859</v>
      </c>
      <c r="C3523" s="4">
        <v>45143</v>
      </c>
      <c r="D3523" s="2" t="s">
        <v>266</v>
      </c>
      <c r="E3523" t="s">
        <v>5051</v>
      </c>
      <c r="F3523" s="2" t="s">
        <v>13</v>
      </c>
      <c r="G3523" s="2" t="s">
        <v>95</v>
      </c>
      <c r="H3523" s="2">
        <v>1</v>
      </c>
      <c r="I3523" s="19">
        <v>1724.25</v>
      </c>
      <c r="J3523" s="2" t="s">
        <v>5047</v>
      </c>
      <c r="K3523" s="2" t="s">
        <v>31</v>
      </c>
      <c r="L3523" s="2">
        <v>4</v>
      </c>
      <c r="M3523" s="18">
        <f t="shared" ref="M3523:M3586" si="1102">H3523*I3523</f>
        <v>1724.25</v>
      </c>
      <c r="T3523" t="str">
        <f t="shared" ref="T3523:T3586" si="1103">IF(K3523="Cancelled","Lost Sale",IF(K3523="Pending","Pending","Completed"))</f>
        <v>Pending</v>
      </c>
      <c r="U3523" t="str">
        <f t="shared" ref="U3523:U3586" si="1104">IF(AND(K3523="Delivered",M3523&gt;1000),"Yes","No")</f>
        <v>No</v>
      </c>
      <c r="V3523" t="str">
        <f t="shared" ref="V3523:V3586" si="1105">IF(OR(K3523="Cancelled",K3523="Pending"),"Yes","No")</f>
        <v>Yes</v>
      </c>
      <c r="X3523">
        <f t="shared" ref="X3523:X3586" si="1106">COUNTIF($E$2:$E$4701,E3523)</f>
        <v>619</v>
      </c>
      <c r="Y3523">
        <f t="shared" ref="Y3523:Y3586" si="1107">COUNTIFS($E$2:$E$4701,E3523,$K$2:$K$4701,"Delivered")</f>
        <v>468</v>
      </c>
      <c r="Z3523" s="18">
        <f t="shared" ref="Z3523:Z3586" si="1108">SUMIF($F$2:$F$4701,F3523,$M$2:$M$4701)</f>
        <v>1463424.4009529033</v>
      </c>
      <c r="AA3523" s="18">
        <f t="shared" ref="AA3523:AA3586" si="1109">SUMIFS($M$2:$M$4701,$F$2:$F$4701,F3523,$K$2:$K$4701,"Pending")</f>
        <v>118285.78776560788</v>
      </c>
      <c r="AB3523" s="17">
        <f t="shared" ref="AB3523:AB3586" si="1110">AVERAGEIF($F$2:$F$4701,F3523,$L$2:$L$4701)</f>
        <v>3.8140589569160999</v>
      </c>
      <c r="AC3523" s="2" t="s">
        <v>95</v>
      </c>
      <c r="AD3523" s="2" t="s">
        <v>13</v>
      </c>
      <c r="AE3523" t="str">
        <f t="shared" ref="AE3523:AE3586" si="1111">VLOOKUP(G3523,$AC$2:$AD$4738,2,FALSE)</f>
        <v>Home &amp; Kitchen</v>
      </c>
      <c r="AF3523" t="str">
        <f t="shared" ref="AF3523:AF3586" si="1112">_xlfn.XLOOKUP(G3523,AC:AC,AD:AD)</f>
        <v>Home &amp; Kitchen</v>
      </c>
      <c r="AG3523" t="str" cm="1">
        <f t="array" ref="AG3523">INDEX(AD:AD,ROW())</f>
        <v>Home &amp; Kitchen</v>
      </c>
      <c r="AH3523">
        <f t="shared" si="1100"/>
        <v>32</v>
      </c>
      <c r="AI3523" t="str">
        <f t="shared" ref="AI3523:AI3586" si="1113">INDEX(AD:AD,MATCH(G3523,AC:AC,0))</f>
        <v>Home &amp; Kitchen</v>
      </c>
      <c r="AK3523">
        <f t="shared" ref="AK3523:AK3586" si="1114">YEAR(C3523)</f>
        <v>2023</v>
      </c>
      <c r="AL3523">
        <f t="shared" ref="AL3523:AL3586" si="1115">MONTH(C3523)</f>
        <v>8</v>
      </c>
      <c r="AM3523">
        <f t="shared" ref="AM3523:AM3586" si="1116">DAY(C3523)</f>
        <v>5</v>
      </c>
      <c r="AN3523">
        <f t="shared" ref="AN3523:AN3586" si="1117">WEEKDAY(C3523)</f>
        <v>7</v>
      </c>
      <c r="AO3523" t="str">
        <f t="shared" ref="AO3523:AO3586" si="1118">IF(WEEKDAY(C3523,2)&gt;5,"Weekend","Weekday")</f>
        <v>Weekend</v>
      </c>
      <c r="AR3523" s="20">
        <f t="shared" ref="AR3523:AR3586" si="1119">IF(OR(K3523="Cancelled",K3523="Returned"),1,0)</f>
        <v>0</v>
      </c>
    </row>
    <row r="3524" spans="1:44" x14ac:dyDescent="0.35">
      <c r="A3524" t="str">
        <f t="shared" si="1101"/>
        <v>CUST3523</v>
      </c>
      <c r="B3524" s="2" t="s">
        <v>3860</v>
      </c>
      <c r="C3524" s="4">
        <v>45126</v>
      </c>
      <c r="D3524" s="2" t="s">
        <v>135</v>
      </c>
      <c r="E3524" t="s">
        <v>5050</v>
      </c>
      <c r="F3524" s="2" t="s">
        <v>19</v>
      </c>
      <c r="G3524" s="2" t="s">
        <v>60</v>
      </c>
      <c r="H3524" s="2">
        <v>1</v>
      </c>
      <c r="I3524" s="19">
        <v>2397.29</v>
      </c>
      <c r="J3524" s="2" t="s">
        <v>5047</v>
      </c>
      <c r="K3524" s="2" t="s">
        <v>16</v>
      </c>
      <c r="L3524" s="2">
        <v>5</v>
      </c>
      <c r="M3524" s="18">
        <f t="shared" si="1102"/>
        <v>2397.29</v>
      </c>
      <c r="T3524" t="str">
        <f t="shared" si="1103"/>
        <v>Completed</v>
      </c>
      <c r="U3524" t="str">
        <f t="shared" si="1104"/>
        <v>Yes</v>
      </c>
      <c r="V3524" t="str">
        <f t="shared" si="1105"/>
        <v>No</v>
      </c>
      <c r="X3524">
        <f t="shared" si="1106"/>
        <v>589</v>
      </c>
      <c r="Y3524">
        <f t="shared" si="1107"/>
        <v>426</v>
      </c>
      <c r="Z3524" s="18">
        <f t="shared" si="1108"/>
        <v>2759712.3299794244</v>
      </c>
      <c r="AA3524" s="18">
        <f t="shared" si="1109"/>
        <v>330643.50635802455</v>
      </c>
      <c r="AB3524" s="17">
        <f t="shared" si="1110"/>
        <v>3.8641711229946525</v>
      </c>
      <c r="AC3524" s="2" t="s">
        <v>60</v>
      </c>
      <c r="AD3524" s="2" t="s">
        <v>19</v>
      </c>
      <c r="AE3524" t="str">
        <f t="shared" si="1111"/>
        <v>Electronics</v>
      </c>
      <c r="AF3524" t="str">
        <f t="shared" si="1112"/>
        <v>Electronics</v>
      </c>
      <c r="AG3524" t="str" cm="1">
        <f t="array" ref="AG3524">INDEX(AD:AD,ROW())</f>
        <v>Electronics</v>
      </c>
      <c r="AH3524">
        <f t="shared" si="1100"/>
        <v>17</v>
      </c>
      <c r="AI3524" t="str">
        <f t="shared" si="1113"/>
        <v>Electronics</v>
      </c>
      <c r="AK3524">
        <f t="shared" si="1114"/>
        <v>2023</v>
      </c>
      <c r="AL3524">
        <f t="shared" si="1115"/>
        <v>7</v>
      </c>
      <c r="AM3524">
        <f t="shared" si="1116"/>
        <v>19</v>
      </c>
      <c r="AN3524">
        <f t="shared" si="1117"/>
        <v>4</v>
      </c>
      <c r="AO3524" t="str">
        <f t="shared" si="1118"/>
        <v>Weekday</v>
      </c>
      <c r="AR3524" s="20">
        <f t="shared" si="1119"/>
        <v>0</v>
      </c>
    </row>
    <row r="3525" spans="1:44" x14ac:dyDescent="0.35">
      <c r="A3525" t="str">
        <f t="shared" si="1101"/>
        <v>CUST3524</v>
      </c>
      <c r="B3525" s="2" t="s">
        <v>3861</v>
      </c>
      <c r="C3525" s="4">
        <v>45427</v>
      </c>
      <c r="D3525" s="2" t="s">
        <v>299</v>
      </c>
      <c r="E3525" t="s">
        <v>5050</v>
      </c>
      <c r="F3525" s="2" t="s">
        <v>23</v>
      </c>
      <c r="G3525" s="2" t="s">
        <v>75</v>
      </c>
      <c r="H3525" s="2">
        <v>1</v>
      </c>
      <c r="I3525" s="19">
        <v>647.45000000000005</v>
      </c>
      <c r="J3525" s="2" t="s">
        <v>5047</v>
      </c>
      <c r="K3525" s="2" t="s">
        <v>16</v>
      </c>
      <c r="L3525" s="2">
        <v>3</v>
      </c>
      <c r="M3525" s="18">
        <f t="shared" si="1102"/>
        <v>647.45000000000005</v>
      </c>
      <c r="T3525" t="str">
        <f t="shared" si="1103"/>
        <v>Completed</v>
      </c>
      <c r="U3525" t="str">
        <f t="shared" si="1104"/>
        <v>No</v>
      </c>
      <c r="V3525" t="str">
        <f t="shared" si="1105"/>
        <v>No</v>
      </c>
      <c r="X3525">
        <f t="shared" si="1106"/>
        <v>589</v>
      </c>
      <c r="Y3525">
        <f t="shared" si="1107"/>
        <v>426</v>
      </c>
      <c r="Z3525" s="18">
        <f t="shared" si="1108"/>
        <v>594714.6477588166</v>
      </c>
      <c r="AA3525" s="18">
        <f t="shared" si="1109"/>
        <v>60882.938065984097</v>
      </c>
      <c r="AB3525" s="17">
        <f t="shared" si="1110"/>
        <v>3.804733727810651</v>
      </c>
      <c r="AC3525" s="2" t="s">
        <v>75</v>
      </c>
      <c r="AD3525" s="2" t="s">
        <v>23</v>
      </c>
      <c r="AE3525" t="str">
        <f t="shared" si="1111"/>
        <v>Books</v>
      </c>
      <c r="AF3525" t="str">
        <f t="shared" si="1112"/>
        <v>Books</v>
      </c>
      <c r="AG3525" t="str" cm="1">
        <f t="array" ref="AG3525">INDEX(AD:AD,ROW())</f>
        <v>Books</v>
      </c>
      <c r="AH3525">
        <f t="shared" si="1100"/>
        <v>23</v>
      </c>
      <c r="AI3525" t="str">
        <f t="shared" si="1113"/>
        <v>Books</v>
      </c>
      <c r="AK3525">
        <f t="shared" si="1114"/>
        <v>2024</v>
      </c>
      <c r="AL3525">
        <f t="shared" si="1115"/>
        <v>5</v>
      </c>
      <c r="AM3525">
        <f t="shared" si="1116"/>
        <v>15</v>
      </c>
      <c r="AN3525">
        <f t="shared" si="1117"/>
        <v>4</v>
      </c>
      <c r="AO3525" t="str">
        <f t="shared" si="1118"/>
        <v>Weekday</v>
      </c>
      <c r="AR3525" s="20">
        <f t="shared" si="1119"/>
        <v>0</v>
      </c>
    </row>
    <row r="3526" spans="1:44" x14ac:dyDescent="0.35">
      <c r="A3526" t="str">
        <f t="shared" si="1101"/>
        <v>CUST3525</v>
      </c>
      <c r="B3526" s="2" t="s">
        <v>3862</v>
      </c>
      <c r="C3526" s="4">
        <v>45024</v>
      </c>
      <c r="D3526" s="2" t="s">
        <v>431</v>
      </c>
      <c r="E3526" t="s">
        <v>5053</v>
      </c>
      <c r="F3526" s="2" t="s">
        <v>13</v>
      </c>
      <c r="G3526" s="2" t="s">
        <v>95</v>
      </c>
      <c r="H3526" s="2">
        <v>1</v>
      </c>
      <c r="I3526" s="19">
        <v>683.79</v>
      </c>
      <c r="J3526" s="2" t="s">
        <v>15</v>
      </c>
      <c r="K3526" s="2" t="s">
        <v>16</v>
      </c>
      <c r="L3526" s="2">
        <v>3</v>
      </c>
      <c r="M3526" s="18">
        <f t="shared" si="1102"/>
        <v>683.79</v>
      </c>
      <c r="T3526" t="str">
        <f t="shared" si="1103"/>
        <v>Completed</v>
      </c>
      <c r="U3526" t="str">
        <f t="shared" si="1104"/>
        <v>No</v>
      </c>
      <c r="V3526" t="str">
        <f t="shared" si="1105"/>
        <v>No</v>
      </c>
      <c r="X3526">
        <f t="shared" si="1106"/>
        <v>559</v>
      </c>
      <c r="Y3526">
        <f t="shared" si="1107"/>
        <v>408</v>
      </c>
      <c r="Z3526" s="18">
        <f t="shared" si="1108"/>
        <v>1463424.4009529033</v>
      </c>
      <c r="AA3526" s="18">
        <f t="shared" si="1109"/>
        <v>118285.78776560788</v>
      </c>
      <c r="AB3526" s="17">
        <f t="shared" si="1110"/>
        <v>3.8140589569160999</v>
      </c>
      <c r="AC3526" s="2" t="s">
        <v>95</v>
      </c>
      <c r="AD3526" s="2" t="s">
        <v>13</v>
      </c>
      <c r="AE3526" t="str">
        <f t="shared" si="1111"/>
        <v>Home &amp; Kitchen</v>
      </c>
      <c r="AF3526" t="str">
        <f t="shared" si="1112"/>
        <v>Home &amp; Kitchen</v>
      </c>
      <c r="AG3526" t="str" cm="1">
        <f t="array" ref="AG3526">INDEX(AD:AD,ROW())</f>
        <v>Home &amp; Kitchen</v>
      </c>
      <c r="AH3526">
        <f t="shared" si="1100"/>
        <v>32</v>
      </c>
      <c r="AI3526" t="str">
        <f t="shared" si="1113"/>
        <v>Home &amp; Kitchen</v>
      </c>
      <c r="AK3526">
        <f t="shared" si="1114"/>
        <v>2023</v>
      </c>
      <c r="AL3526">
        <f t="shared" si="1115"/>
        <v>4</v>
      </c>
      <c r="AM3526">
        <f t="shared" si="1116"/>
        <v>8</v>
      </c>
      <c r="AN3526">
        <f t="shared" si="1117"/>
        <v>7</v>
      </c>
      <c r="AO3526" t="str">
        <f t="shared" si="1118"/>
        <v>Weekend</v>
      </c>
      <c r="AR3526" s="20">
        <f t="shared" si="1119"/>
        <v>0</v>
      </c>
    </row>
    <row r="3527" spans="1:44" x14ac:dyDescent="0.35">
      <c r="A3527" t="str">
        <f t="shared" si="1101"/>
        <v>CUST3526</v>
      </c>
      <c r="B3527" s="2" t="s">
        <v>3863</v>
      </c>
      <c r="C3527" s="4">
        <v>45157</v>
      </c>
      <c r="D3527" s="2" t="s">
        <v>516</v>
      </c>
      <c r="E3527" t="s">
        <v>5055</v>
      </c>
      <c r="F3527" s="2" t="s">
        <v>42</v>
      </c>
      <c r="G3527" s="2" t="s">
        <v>5044</v>
      </c>
      <c r="H3527" s="2">
        <v>1</v>
      </c>
      <c r="I3527" s="19">
        <v>1255.75</v>
      </c>
      <c r="J3527" s="2" t="s">
        <v>5046</v>
      </c>
      <c r="K3527" s="2" t="s">
        <v>16</v>
      </c>
      <c r="L3527" s="2">
        <v>2</v>
      </c>
      <c r="M3527" s="18">
        <f t="shared" si="1102"/>
        <v>1255.75</v>
      </c>
      <c r="T3527" t="str">
        <f t="shared" si="1103"/>
        <v>Completed</v>
      </c>
      <c r="U3527" t="str">
        <f t="shared" si="1104"/>
        <v>Yes</v>
      </c>
      <c r="V3527" t="str">
        <f t="shared" si="1105"/>
        <v>No</v>
      </c>
      <c r="X3527">
        <f t="shared" si="1106"/>
        <v>567</v>
      </c>
      <c r="Y3527">
        <f t="shared" si="1107"/>
        <v>440</v>
      </c>
      <c r="Z3527" s="18">
        <f t="shared" si="1108"/>
        <v>1098537.4901531704</v>
      </c>
      <c r="AA3527" s="18">
        <f t="shared" si="1109"/>
        <v>96724.388030634553</v>
      </c>
      <c r="AB3527" s="17">
        <f t="shared" si="1110"/>
        <v>3.9001122334455669</v>
      </c>
      <c r="AC3527" s="2" t="s">
        <v>5044</v>
      </c>
      <c r="AD3527" s="2" t="s">
        <v>42</v>
      </c>
      <c r="AE3527" t="str">
        <f t="shared" si="1111"/>
        <v>Beauty</v>
      </c>
      <c r="AF3527" t="str">
        <f t="shared" si="1112"/>
        <v>Beauty</v>
      </c>
      <c r="AG3527" t="str" cm="1">
        <f t="array" ref="AG3527">INDEX(AD:AD,ROW())</f>
        <v>Beauty</v>
      </c>
      <c r="AH3527">
        <f t="shared" si="1100"/>
        <v>64</v>
      </c>
      <c r="AI3527" t="str">
        <f t="shared" si="1113"/>
        <v>Beauty</v>
      </c>
      <c r="AK3527">
        <f t="shared" si="1114"/>
        <v>2023</v>
      </c>
      <c r="AL3527">
        <f t="shared" si="1115"/>
        <v>8</v>
      </c>
      <c r="AM3527">
        <f t="shared" si="1116"/>
        <v>19</v>
      </c>
      <c r="AN3527">
        <f t="shared" si="1117"/>
        <v>7</v>
      </c>
      <c r="AO3527" t="str">
        <f t="shared" si="1118"/>
        <v>Weekend</v>
      </c>
      <c r="AR3527" s="20">
        <f t="shared" si="1119"/>
        <v>0</v>
      </c>
    </row>
    <row r="3528" spans="1:44" x14ac:dyDescent="0.35">
      <c r="A3528" t="str">
        <f t="shared" si="1101"/>
        <v>CUST3527</v>
      </c>
      <c r="B3528" s="2" t="s">
        <v>3864</v>
      </c>
      <c r="C3528" s="4">
        <v>45111</v>
      </c>
      <c r="D3528" s="2" t="s">
        <v>225</v>
      </c>
      <c r="E3528" t="s">
        <v>5055</v>
      </c>
      <c r="F3528" s="2" t="s">
        <v>19</v>
      </c>
      <c r="G3528" s="2" t="s">
        <v>60</v>
      </c>
      <c r="H3528" s="2">
        <v>1</v>
      </c>
      <c r="I3528" s="19">
        <v>1043.27</v>
      </c>
      <c r="J3528" s="2" t="s">
        <v>50</v>
      </c>
      <c r="K3528" s="2" t="s">
        <v>76</v>
      </c>
      <c r="L3528" s="2">
        <v>4</v>
      </c>
      <c r="M3528" s="18">
        <f t="shared" si="1102"/>
        <v>1043.27</v>
      </c>
      <c r="T3528" t="str">
        <f t="shared" si="1103"/>
        <v>Completed</v>
      </c>
      <c r="U3528" t="str">
        <f t="shared" si="1104"/>
        <v>No</v>
      </c>
      <c r="V3528" t="str">
        <f t="shared" si="1105"/>
        <v>No</v>
      </c>
      <c r="X3528">
        <f t="shared" si="1106"/>
        <v>567</v>
      </c>
      <c r="Y3528">
        <f t="shared" si="1107"/>
        <v>440</v>
      </c>
      <c r="Z3528" s="18">
        <f t="shared" si="1108"/>
        <v>2759712.3299794244</v>
      </c>
      <c r="AA3528" s="18">
        <f t="shared" si="1109"/>
        <v>330643.50635802455</v>
      </c>
      <c r="AB3528" s="17">
        <f t="shared" si="1110"/>
        <v>3.8641711229946525</v>
      </c>
      <c r="AC3528" s="2" t="s">
        <v>60</v>
      </c>
      <c r="AD3528" s="2" t="s">
        <v>19</v>
      </c>
      <c r="AE3528" t="str">
        <f t="shared" si="1111"/>
        <v>Electronics</v>
      </c>
      <c r="AF3528" t="str">
        <f t="shared" si="1112"/>
        <v>Electronics</v>
      </c>
      <c r="AG3528" t="str" cm="1">
        <f t="array" ref="AG3528">INDEX(AD:AD,ROW())</f>
        <v>Electronics</v>
      </c>
      <c r="AH3528">
        <f t="shared" si="1100"/>
        <v>17</v>
      </c>
      <c r="AI3528" t="str">
        <f t="shared" si="1113"/>
        <v>Electronics</v>
      </c>
      <c r="AK3528">
        <f t="shared" si="1114"/>
        <v>2023</v>
      </c>
      <c r="AL3528">
        <f t="shared" si="1115"/>
        <v>7</v>
      </c>
      <c r="AM3528">
        <f t="shared" si="1116"/>
        <v>4</v>
      </c>
      <c r="AN3528">
        <f t="shared" si="1117"/>
        <v>3</v>
      </c>
      <c r="AO3528" t="str">
        <f t="shared" si="1118"/>
        <v>Weekday</v>
      </c>
      <c r="AR3528" s="20">
        <f t="shared" si="1119"/>
        <v>1</v>
      </c>
    </row>
    <row r="3529" spans="1:44" x14ac:dyDescent="0.35">
      <c r="A3529" t="str">
        <f t="shared" si="1101"/>
        <v>CUST3528</v>
      </c>
      <c r="B3529" s="2" t="s">
        <v>3865</v>
      </c>
      <c r="C3529" s="4">
        <v>45038</v>
      </c>
      <c r="D3529" s="2" t="s">
        <v>361</v>
      </c>
      <c r="E3529" t="s">
        <v>5055</v>
      </c>
      <c r="F3529" s="2" t="s">
        <v>13</v>
      </c>
      <c r="G3529" s="2" t="s">
        <v>5045</v>
      </c>
      <c r="H3529" s="2">
        <v>1</v>
      </c>
      <c r="I3529" s="19">
        <v>1553.74</v>
      </c>
      <c r="J3529" s="2" t="s">
        <v>5046</v>
      </c>
      <c r="K3529" s="2" t="s">
        <v>16</v>
      </c>
      <c r="L3529" s="2">
        <v>4</v>
      </c>
      <c r="M3529" s="18">
        <f t="shared" si="1102"/>
        <v>1553.74</v>
      </c>
      <c r="T3529" t="str">
        <f t="shared" si="1103"/>
        <v>Completed</v>
      </c>
      <c r="U3529" t="str">
        <f t="shared" si="1104"/>
        <v>Yes</v>
      </c>
      <c r="V3529" t="str">
        <f t="shared" si="1105"/>
        <v>No</v>
      </c>
      <c r="X3529">
        <f t="shared" si="1106"/>
        <v>567</v>
      </c>
      <c r="Y3529">
        <f t="shared" si="1107"/>
        <v>440</v>
      </c>
      <c r="Z3529" s="18">
        <f t="shared" si="1108"/>
        <v>1463424.4009529033</v>
      </c>
      <c r="AA3529" s="18">
        <f t="shared" si="1109"/>
        <v>118285.78776560788</v>
      </c>
      <c r="AB3529" s="17">
        <f t="shared" si="1110"/>
        <v>3.8140589569160999</v>
      </c>
      <c r="AC3529" s="2" t="s">
        <v>5045</v>
      </c>
      <c r="AD3529" s="2" t="s">
        <v>13</v>
      </c>
      <c r="AE3529" t="str">
        <f t="shared" si="1111"/>
        <v>Home &amp; Kitchen</v>
      </c>
      <c r="AF3529" t="str">
        <f t="shared" si="1112"/>
        <v>Home &amp; Kitchen</v>
      </c>
      <c r="AG3529" t="str" cm="1">
        <f t="array" ref="AG3529">INDEX(AD:AD,ROW())</f>
        <v>Home &amp; Kitchen</v>
      </c>
      <c r="AH3529">
        <f t="shared" ref="AH3529:AH3592" si="1120">MATCH(G3529,AC:AC,0)</f>
        <v>76</v>
      </c>
      <c r="AI3529" t="str">
        <f t="shared" si="1113"/>
        <v>Home &amp; Kitchen</v>
      </c>
      <c r="AK3529">
        <f t="shared" si="1114"/>
        <v>2023</v>
      </c>
      <c r="AL3529">
        <f t="shared" si="1115"/>
        <v>4</v>
      </c>
      <c r="AM3529">
        <f t="shared" si="1116"/>
        <v>22</v>
      </c>
      <c r="AN3529">
        <f t="shared" si="1117"/>
        <v>7</v>
      </c>
      <c r="AO3529" t="str">
        <f t="shared" si="1118"/>
        <v>Weekend</v>
      </c>
      <c r="AR3529" s="20">
        <f t="shared" si="1119"/>
        <v>0</v>
      </c>
    </row>
    <row r="3530" spans="1:44" x14ac:dyDescent="0.35">
      <c r="A3530" t="str">
        <f t="shared" si="1101"/>
        <v>CUST3529</v>
      </c>
      <c r="B3530" s="2" t="s">
        <v>3866</v>
      </c>
      <c r="C3530" s="4">
        <v>45288</v>
      </c>
      <c r="D3530" s="2" t="s">
        <v>832</v>
      </c>
      <c r="E3530" t="s">
        <v>5052</v>
      </c>
      <c r="F3530" s="2" t="s">
        <v>13</v>
      </c>
      <c r="G3530" s="2" t="s">
        <v>37</v>
      </c>
      <c r="H3530" s="2">
        <v>3</v>
      </c>
      <c r="I3530" s="19">
        <v>168.4</v>
      </c>
      <c r="J3530" s="2" t="s">
        <v>50</v>
      </c>
      <c r="K3530" s="2" t="s">
        <v>103</v>
      </c>
      <c r="L3530" s="2">
        <v>4</v>
      </c>
      <c r="M3530" s="18">
        <f t="shared" si="1102"/>
        <v>505.20000000000005</v>
      </c>
      <c r="T3530" t="str">
        <f t="shared" si="1103"/>
        <v>Lost Sale</v>
      </c>
      <c r="U3530" t="str">
        <f t="shared" si="1104"/>
        <v>No</v>
      </c>
      <c r="V3530" t="str">
        <f t="shared" si="1105"/>
        <v>Yes</v>
      </c>
      <c r="X3530">
        <f t="shared" si="1106"/>
        <v>573</v>
      </c>
      <c r="Y3530">
        <f t="shared" si="1107"/>
        <v>450</v>
      </c>
      <c r="Z3530" s="18">
        <f t="shared" si="1108"/>
        <v>1463424.4009529033</v>
      </c>
      <c r="AA3530" s="18">
        <f t="shared" si="1109"/>
        <v>118285.78776560788</v>
      </c>
      <c r="AB3530" s="17">
        <f t="shared" si="1110"/>
        <v>3.8140589569160999</v>
      </c>
      <c r="AC3530" s="2" t="s">
        <v>37</v>
      </c>
      <c r="AD3530" s="2" t="s">
        <v>13</v>
      </c>
      <c r="AE3530" t="str">
        <f t="shared" si="1111"/>
        <v>Home &amp; Kitchen</v>
      </c>
      <c r="AF3530" t="str">
        <f t="shared" si="1112"/>
        <v>Home &amp; Kitchen</v>
      </c>
      <c r="AG3530" t="str" cm="1">
        <f t="array" ref="AG3530">INDEX(AD:AD,ROW())</f>
        <v>Home &amp; Kitchen</v>
      </c>
      <c r="AH3530">
        <f t="shared" si="1120"/>
        <v>8</v>
      </c>
      <c r="AI3530" t="str">
        <f t="shared" si="1113"/>
        <v>Home &amp; Kitchen</v>
      </c>
      <c r="AK3530">
        <f t="shared" si="1114"/>
        <v>2023</v>
      </c>
      <c r="AL3530">
        <f t="shared" si="1115"/>
        <v>12</v>
      </c>
      <c r="AM3530">
        <f t="shared" si="1116"/>
        <v>28</v>
      </c>
      <c r="AN3530">
        <f t="shared" si="1117"/>
        <v>5</v>
      </c>
      <c r="AO3530" t="str">
        <f t="shared" si="1118"/>
        <v>Weekday</v>
      </c>
      <c r="AR3530" s="20">
        <f t="shared" si="1119"/>
        <v>1</v>
      </c>
    </row>
    <row r="3531" spans="1:44" x14ac:dyDescent="0.35">
      <c r="A3531" t="str">
        <f t="shared" si="1101"/>
        <v>CUST3530</v>
      </c>
      <c r="B3531" s="2" t="s">
        <v>3867</v>
      </c>
      <c r="C3531" s="4">
        <v>45780</v>
      </c>
      <c r="D3531" s="2" t="s">
        <v>1193</v>
      </c>
      <c r="E3531" t="s">
        <v>5051</v>
      </c>
      <c r="F3531" s="2" t="s">
        <v>19</v>
      </c>
      <c r="G3531" s="2" t="s">
        <v>49</v>
      </c>
      <c r="H3531" s="2">
        <v>1</v>
      </c>
      <c r="I3531" s="19">
        <v>1283.6199999999999</v>
      </c>
      <c r="J3531" s="2" t="s">
        <v>50</v>
      </c>
      <c r="K3531" s="2" t="s">
        <v>16</v>
      </c>
      <c r="L3531" s="2">
        <v>4</v>
      </c>
      <c r="M3531" s="18">
        <f t="shared" si="1102"/>
        <v>1283.6199999999999</v>
      </c>
      <c r="T3531" t="str">
        <f t="shared" si="1103"/>
        <v>Completed</v>
      </c>
      <c r="U3531" t="str">
        <f t="shared" si="1104"/>
        <v>Yes</v>
      </c>
      <c r="V3531" t="str">
        <f t="shared" si="1105"/>
        <v>No</v>
      </c>
      <c r="X3531">
        <f t="shared" si="1106"/>
        <v>619</v>
      </c>
      <c r="Y3531">
        <f t="shared" si="1107"/>
        <v>468</v>
      </c>
      <c r="Z3531" s="18">
        <f t="shared" si="1108"/>
        <v>2759712.3299794244</v>
      </c>
      <c r="AA3531" s="18">
        <f t="shared" si="1109"/>
        <v>330643.50635802455</v>
      </c>
      <c r="AB3531" s="17">
        <f t="shared" si="1110"/>
        <v>3.8641711229946525</v>
      </c>
      <c r="AC3531" s="2" t="s">
        <v>49</v>
      </c>
      <c r="AD3531" s="2" t="s">
        <v>19</v>
      </c>
      <c r="AE3531" t="str">
        <f t="shared" si="1111"/>
        <v>Electronics</v>
      </c>
      <c r="AF3531" t="str">
        <f t="shared" si="1112"/>
        <v>Electronics</v>
      </c>
      <c r="AG3531" t="str" cm="1">
        <f t="array" ref="AG3531">INDEX(AD:AD,ROW())</f>
        <v>Electronics</v>
      </c>
      <c r="AH3531">
        <f t="shared" si="1120"/>
        <v>12</v>
      </c>
      <c r="AI3531" t="str">
        <f t="shared" si="1113"/>
        <v>Electronics</v>
      </c>
      <c r="AK3531">
        <f t="shared" si="1114"/>
        <v>2025</v>
      </c>
      <c r="AL3531">
        <f t="shared" si="1115"/>
        <v>5</v>
      </c>
      <c r="AM3531">
        <f t="shared" si="1116"/>
        <v>3</v>
      </c>
      <c r="AN3531">
        <f t="shared" si="1117"/>
        <v>7</v>
      </c>
      <c r="AO3531" t="str">
        <f t="shared" si="1118"/>
        <v>Weekend</v>
      </c>
      <c r="AR3531" s="20">
        <f t="shared" si="1119"/>
        <v>0</v>
      </c>
    </row>
    <row r="3532" spans="1:44" x14ac:dyDescent="0.35">
      <c r="A3532" t="str">
        <f t="shared" si="1101"/>
        <v>CUST3531</v>
      </c>
      <c r="B3532" s="2" t="s">
        <v>3868</v>
      </c>
      <c r="C3532" s="4">
        <v>45779</v>
      </c>
      <c r="D3532" s="2" t="s">
        <v>78</v>
      </c>
      <c r="E3532" t="s">
        <v>5051</v>
      </c>
      <c r="F3532" s="2" t="s">
        <v>13</v>
      </c>
      <c r="G3532" s="2" t="s">
        <v>95</v>
      </c>
      <c r="H3532" s="2">
        <v>1</v>
      </c>
      <c r="I3532" s="19">
        <v>1904.36</v>
      </c>
      <c r="J3532" s="2" t="s">
        <v>50</v>
      </c>
      <c r="K3532" s="2" t="s">
        <v>31</v>
      </c>
      <c r="L3532" s="2">
        <v>4</v>
      </c>
      <c r="M3532" s="18">
        <f t="shared" si="1102"/>
        <v>1904.36</v>
      </c>
      <c r="T3532" t="str">
        <f t="shared" si="1103"/>
        <v>Pending</v>
      </c>
      <c r="U3532" t="str">
        <f t="shared" si="1104"/>
        <v>No</v>
      </c>
      <c r="V3532" t="str">
        <f t="shared" si="1105"/>
        <v>Yes</v>
      </c>
      <c r="X3532">
        <f t="shared" si="1106"/>
        <v>619</v>
      </c>
      <c r="Y3532">
        <f t="shared" si="1107"/>
        <v>468</v>
      </c>
      <c r="Z3532" s="18">
        <f t="shared" si="1108"/>
        <v>1463424.4009529033</v>
      </c>
      <c r="AA3532" s="18">
        <f t="shared" si="1109"/>
        <v>118285.78776560788</v>
      </c>
      <c r="AB3532" s="17">
        <f t="shared" si="1110"/>
        <v>3.8140589569160999</v>
      </c>
      <c r="AC3532" s="2" t="s">
        <v>95</v>
      </c>
      <c r="AD3532" s="2" t="s">
        <v>13</v>
      </c>
      <c r="AE3532" t="str">
        <f t="shared" si="1111"/>
        <v>Home &amp; Kitchen</v>
      </c>
      <c r="AF3532" t="str">
        <f t="shared" si="1112"/>
        <v>Home &amp; Kitchen</v>
      </c>
      <c r="AG3532" t="str" cm="1">
        <f t="array" ref="AG3532">INDEX(AD:AD,ROW())</f>
        <v>Home &amp; Kitchen</v>
      </c>
      <c r="AH3532">
        <f t="shared" si="1120"/>
        <v>32</v>
      </c>
      <c r="AI3532" t="str">
        <f t="shared" si="1113"/>
        <v>Home &amp; Kitchen</v>
      </c>
      <c r="AK3532">
        <f t="shared" si="1114"/>
        <v>2025</v>
      </c>
      <c r="AL3532">
        <f t="shared" si="1115"/>
        <v>5</v>
      </c>
      <c r="AM3532">
        <f t="shared" si="1116"/>
        <v>2</v>
      </c>
      <c r="AN3532">
        <f t="shared" si="1117"/>
        <v>6</v>
      </c>
      <c r="AO3532" t="str">
        <f t="shared" si="1118"/>
        <v>Weekday</v>
      </c>
      <c r="AR3532" s="20">
        <f t="shared" si="1119"/>
        <v>0</v>
      </c>
    </row>
    <row r="3533" spans="1:44" x14ac:dyDescent="0.35">
      <c r="A3533" t="str">
        <f t="shared" si="1101"/>
        <v>CUST3532</v>
      </c>
      <c r="B3533" s="2" t="s">
        <v>3869</v>
      </c>
      <c r="C3533" s="4">
        <v>45335</v>
      </c>
      <c r="D3533" s="2" t="s">
        <v>28</v>
      </c>
      <c r="E3533" t="s">
        <v>5053</v>
      </c>
      <c r="F3533" s="2" t="s">
        <v>23</v>
      </c>
      <c r="G3533" s="2" t="s">
        <v>24</v>
      </c>
      <c r="H3533" s="2">
        <v>1</v>
      </c>
      <c r="I3533" s="19">
        <v>179.58</v>
      </c>
      <c r="J3533" s="2" t="s">
        <v>5047</v>
      </c>
      <c r="K3533" s="2" t="s">
        <v>16</v>
      </c>
      <c r="L3533" s="2">
        <v>4</v>
      </c>
      <c r="M3533" s="18">
        <f t="shared" si="1102"/>
        <v>179.58</v>
      </c>
      <c r="T3533" t="str">
        <f t="shared" si="1103"/>
        <v>Completed</v>
      </c>
      <c r="U3533" t="str">
        <f t="shared" si="1104"/>
        <v>No</v>
      </c>
      <c r="V3533" t="str">
        <f t="shared" si="1105"/>
        <v>No</v>
      </c>
      <c r="X3533">
        <f t="shared" si="1106"/>
        <v>559</v>
      </c>
      <c r="Y3533">
        <f t="shared" si="1107"/>
        <v>408</v>
      </c>
      <c r="Z3533" s="18">
        <f t="shared" si="1108"/>
        <v>594714.6477588166</v>
      </c>
      <c r="AA3533" s="18">
        <f t="shared" si="1109"/>
        <v>60882.938065984097</v>
      </c>
      <c r="AB3533" s="17">
        <f t="shared" si="1110"/>
        <v>3.804733727810651</v>
      </c>
      <c r="AC3533" s="2" t="s">
        <v>24</v>
      </c>
      <c r="AD3533" s="2" t="s">
        <v>23</v>
      </c>
      <c r="AE3533" t="str">
        <f t="shared" si="1111"/>
        <v>Books</v>
      </c>
      <c r="AF3533" t="str">
        <f t="shared" si="1112"/>
        <v>Books</v>
      </c>
      <c r="AG3533" t="str" cm="1">
        <f t="array" ref="AG3533">INDEX(AD:AD,ROW())</f>
        <v>Books</v>
      </c>
      <c r="AH3533">
        <f t="shared" si="1120"/>
        <v>4</v>
      </c>
      <c r="AI3533" t="str">
        <f t="shared" si="1113"/>
        <v>Books</v>
      </c>
      <c r="AK3533">
        <f t="shared" si="1114"/>
        <v>2024</v>
      </c>
      <c r="AL3533">
        <f t="shared" si="1115"/>
        <v>2</v>
      </c>
      <c r="AM3533">
        <f t="shared" si="1116"/>
        <v>13</v>
      </c>
      <c r="AN3533">
        <f t="shared" si="1117"/>
        <v>3</v>
      </c>
      <c r="AO3533" t="str">
        <f t="shared" si="1118"/>
        <v>Weekday</v>
      </c>
      <c r="AR3533" s="20">
        <f t="shared" si="1119"/>
        <v>0</v>
      </c>
    </row>
    <row r="3534" spans="1:44" x14ac:dyDescent="0.35">
      <c r="A3534" t="str">
        <f t="shared" si="1101"/>
        <v>CUST3533</v>
      </c>
      <c r="B3534" s="2" t="s">
        <v>3870</v>
      </c>
      <c r="C3534" s="4">
        <v>45412</v>
      </c>
      <c r="D3534" s="2" t="s">
        <v>164</v>
      </c>
      <c r="E3534" t="s">
        <v>5053</v>
      </c>
      <c r="F3534" s="2" t="s">
        <v>29</v>
      </c>
      <c r="G3534" s="2" t="s">
        <v>30</v>
      </c>
      <c r="H3534" s="2">
        <v>1</v>
      </c>
      <c r="I3534" s="19">
        <v>1274.3699999999999</v>
      </c>
      <c r="J3534" s="2" t="s">
        <v>20</v>
      </c>
      <c r="K3534" s="2" t="s">
        <v>31</v>
      </c>
      <c r="L3534" s="2">
        <v>4</v>
      </c>
      <c r="M3534" s="18">
        <f t="shared" si="1102"/>
        <v>1274.3699999999999</v>
      </c>
      <c r="T3534" t="str">
        <f t="shared" si="1103"/>
        <v>Pending</v>
      </c>
      <c r="U3534" t="str">
        <f t="shared" si="1104"/>
        <v>No</v>
      </c>
      <c r="V3534" t="str">
        <f t="shared" si="1105"/>
        <v>Yes</v>
      </c>
      <c r="X3534">
        <f t="shared" si="1106"/>
        <v>559</v>
      </c>
      <c r="Y3534">
        <f t="shared" si="1107"/>
        <v>408</v>
      </c>
      <c r="Z3534" s="18">
        <f t="shared" si="1108"/>
        <v>1892867.2841657216</v>
      </c>
      <c r="AA3534" s="18">
        <f t="shared" si="1109"/>
        <v>199432.98236095349</v>
      </c>
      <c r="AB3534" s="17">
        <f t="shared" si="1110"/>
        <v>3.8949824970828471</v>
      </c>
      <c r="AC3534" s="2" t="s">
        <v>30</v>
      </c>
      <c r="AD3534" s="2" t="s">
        <v>29</v>
      </c>
      <c r="AE3534" t="str">
        <f t="shared" si="1111"/>
        <v>Fashion</v>
      </c>
      <c r="AF3534" t="str">
        <f t="shared" si="1112"/>
        <v>Fashion</v>
      </c>
      <c r="AG3534" t="str" cm="1">
        <f t="array" ref="AG3534">INDEX(AD:AD,ROW())</f>
        <v>Fashion</v>
      </c>
      <c r="AH3534">
        <f t="shared" si="1120"/>
        <v>6</v>
      </c>
      <c r="AI3534" t="str">
        <f t="shared" si="1113"/>
        <v>Fashion</v>
      </c>
      <c r="AK3534">
        <f t="shared" si="1114"/>
        <v>2024</v>
      </c>
      <c r="AL3534">
        <f t="shared" si="1115"/>
        <v>4</v>
      </c>
      <c r="AM3534">
        <f t="shared" si="1116"/>
        <v>30</v>
      </c>
      <c r="AN3534">
        <f t="shared" si="1117"/>
        <v>3</v>
      </c>
      <c r="AO3534" t="str">
        <f t="shared" si="1118"/>
        <v>Weekday</v>
      </c>
      <c r="AR3534" s="20">
        <f t="shared" si="1119"/>
        <v>0</v>
      </c>
    </row>
    <row r="3535" spans="1:44" x14ac:dyDescent="0.35">
      <c r="A3535" t="str">
        <f t="shared" si="1101"/>
        <v>CUST3534</v>
      </c>
      <c r="B3535" s="2" t="s">
        <v>3871</v>
      </c>
      <c r="C3535" s="4">
        <v>45435</v>
      </c>
      <c r="D3535" s="2" t="s">
        <v>407</v>
      </c>
      <c r="E3535" t="s">
        <v>5054</v>
      </c>
      <c r="F3535" s="2" t="s">
        <v>42</v>
      </c>
      <c r="G3535" s="2" t="s">
        <v>43</v>
      </c>
      <c r="H3535" s="2">
        <v>3</v>
      </c>
      <c r="I3535" s="19">
        <v>1294.8</v>
      </c>
      <c r="J3535" s="2" t="s">
        <v>50</v>
      </c>
      <c r="K3535" s="2" t="s">
        <v>16</v>
      </c>
      <c r="L3535" s="2">
        <v>3</v>
      </c>
      <c r="M3535" s="18">
        <f t="shared" si="1102"/>
        <v>3884.3999999999996</v>
      </c>
      <c r="T3535" t="str">
        <f t="shared" si="1103"/>
        <v>Completed</v>
      </c>
      <c r="U3535" t="str">
        <f t="shared" si="1104"/>
        <v>Yes</v>
      </c>
      <c r="V3535" t="str">
        <f t="shared" si="1105"/>
        <v>No</v>
      </c>
      <c r="X3535">
        <f t="shared" si="1106"/>
        <v>558</v>
      </c>
      <c r="Y3535">
        <f t="shared" si="1107"/>
        <v>430</v>
      </c>
      <c r="Z3535" s="18">
        <f t="shared" si="1108"/>
        <v>1098537.4901531704</v>
      </c>
      <c r="AA3535" s="18">
        <f t="shared" si="1109"/>
        <v>96724.388030634553</v>
      </c>
      <c r="AB3535" s="17">
        <f t="shared" si="1110"/>
        <v>3.9001122334455669</v>
      </c>
      <c r="AC3535" s="2" t="s">
        <v>43</v>
      </c>
      <c r="AD3535" s="2" t="s">
        <v>42</v>
      </c>
      <c r="AE3535" t="str">
        <f t="shared" si="1111"/>
        <v>Beauty</v>
      </c>
      <c r="AF3535" t="str">
        <f t="shared" si="1112"/>
        <v>Beauty</v>
      </c>
      <c r="AG3535" t="str" cm="1">
        <f t="array" ref="AG3535">INDEX(AD:AD,ROW())</f>
        <v>Beauty</v>
      </c>
      <c r="AH3535">
        <f t="shared" si="1120"/>
        <v>10</v>
      </c>
      <c r="AI3535" t="str">
        <f t="shared" si="1113"/>
        <v>Beauty</v>
      </c>
      <c r="AK3535">
        <f t="shared" si="1114"/>
        <v>2024</v>
      </c>
      <c r="AL3535">
        <f t="shared" si="1115"/>
        <v>5</v>
      </c>
      <c r="AM3535">
        <f t="shared" si="1116"/>
        <v>23</v>
      </c>
      <c r="AN3535">
        <f t="shared" si="1117"/>
        <v>5</v>
      </c>
      <c r="AO3535" t="str">
        <f t="shared" si="1118"/>
        <v>Weekday</v>
      </c>
      <c r="AR3535" s="20">
        <f t="shared" si="1119"/>
        <v>0</v>
      </c>
    </row>
    <row r="3536" spans="1:44" x14ac:dyDescent="0.35">
      <c r="A3536" t="str">
        <f t="shared" si="1101"/>
        <v>CUST3535</v>
      </c>
      <c r="B3536" s="2" t="s">
        <v>3872</v>
      </c>
      <c r="C3536" s="4">
        <v>45474</v>
      </c>
      <c r="D3536" s="2" t="s">
        <v>232</v>
      </c>
      <c r="E3536" t="s">
        <v>5053</v>
      </c>
      <c r="F3536" s="2" t="s">
        <v>19</v>
      </c>
      <c r="G3536" s="2" t="s">
        <v>49</v>
      </c>
      <c r="H3536" s="2">
        <v>1</v>
      </c>
      <c r="I3536" s="19">
        <v>2628.39</v>
      </c>
      <c r="J3536" s="2" t="s">
        <v>50</v>
      </c>
      <c r="K3536" s="2" t="s">
        <v>16</v>
      </c>
      <c r="L3536" s="2">
        <v>1</v>
      </c>
      <c r="M3536" s="18">
        <f t="shared" si="1102"/>
        <v>2628.39</v>
      </c>
      <c r="T3536" t="str">
        <f t="shared" si="1103"/>
        <v>Completed</v>
      </c>
      <c r="U3536" t="str">
        <f t="shared" si="1104"/>
        <v>Yes</v>
      </c>
      <c r="V3536" t="str">
        <f t="shared" si="1105"/>
        <v>No</v>
      </c>
      <c r="X3536">
        <f t="shared" si="1106"/>
        <v>559</v>
      </c>
      <c r="Y3536">
        <f t="shared" si="1107"/>
        <v>408</v>
      </c>
      <c r="Z3536" s="18">
        <f t="shared" si="1108"/>
        <v>2759712.3299794244</v>
      </c>
      <c r="AA3536" s="18">
        <f t="shared" si="1109"/>
        <v>330643.50635802455</v>
      </c>
      <c r="AB3536" s="17">
        <f t="shared" si="1110"/>
        <v>3.8641711229946525</v>
      </c>
      <c r="AC3536" s="2" t="s">
        <v>49</v>
      </c>
      <c r="AD3536" s="2" t="s">
        <v>19</v>
      </c>
      <c r="AE3536" t="str">
        <f t="shared" si="1111"/>
        <v>Electronics</v>
      </c>
      <c r="AF3536" t="str">
        <f t="shared" si="1112"/>
        <v>Electronics</v>
      </c>
      <c r="AG3536" t="str" cm="1">
        <f t="array" ref="AG3536">INDEX(AD:AD,ROW())</f>
        <v>Electronics</v>
      </c>
      <c r="AH3536">
        <f t="shared" si="1120"/>
        <v>12</v>
      </c>
      <c r="AI3536" t="str">
        <f t="shared" si="1113"/>
        <v>Electronics</v>
      </c>
      <c r="AK3536">
        <f t="shared" si="1114"/>
        <v>2024</v>
      </c>
      <c r="AL3536">
        <f t="shared" si="1115"/>
        <v>7</v>
      </c>
      <c r="AM3536">
        <f t="shared" si="1116"/>
        <v>1</v>
      </c>
      <c r="AN3536">
        <f t="shared" si="1117"/>
        <v>2</v>
      </c>
      <c r="AO3536" t="str">
        <f t="shared" si="1118"/>
        <v>Weekday</v>
      </c>
      <c r="AR3536" s="20">
        <f t="shared" si="1119"/>
        <v>0</v>
      </c>
    </row>
    <row r="3537" spans="1:44" x14ac:dyDescent="0.35">
      <c r="A3537" t="str">
        <f t="shared" si="1101"/>
        <v>CUST3536</v>
      </c>
      <c r="B3537" s="2" t="s">
        <v>3873</v>
      </c>
      <c r="C3537" s="4">
        <v>45717</v>
      </c>
      <c r="D3537" s="2" t="s">
        <v>97</v>
      </c>
      <c r="E3537" t="s">
        <v>5051</v>
      </c>
      <c r="F3537" s="2" t="s">
        <v>19</v>
      </c>
      <c r="G3537" s="2" t="s">
        <v>5039</v>
      </c>
      <c r="H3537" s="2">
        <v>1</v>
      </c>
      <c r="I3537" s="19">
        <v>3121.87</v>
      </c>
      <c r="J3537" s="2" t="s">
        <v>50</v>
      </c>
      <c r="K3537" s="2" t="s">
        <v>16</v>
      </c>
      <c r="L3537" s="2">
        <v>2</v>
      </c>
      <c r="M3537" s="18">
        <f t="shared" si="1102"/>
        <v>3121.87</v>
      </c>
      <c r="T3537" t="str">
        <f t="shared" si="1103"/>
        <v>Completed</v>
      </c>
      <c r="U3537" t="str">
        <f t="shared" si="1104"/>
        <v>Yes</v>
      </c>
      <c r="V3537" t="str">
        <f t="shared" si="1105"/>
        <v>No</v>
      </c>
      <c r="X3537">
        <f t="shared" si="1106"/>
        <v>619</v>
      </c>
      <c r="Y3537">
        <f t="shared" si="1107"/>
        <v>468</v>
      </c>
      <c r="Z3537" s="18">
        <f t="shared" si="1108"/>
        <v>2759712.3299794244</v>
      </c>
      <c r="AA3537" s="18">
        <f t="shared" si="1109"/>
        <v>330643.50635802455</v>
      </c>
      <c r="AB3537" s="17">
        <f t="shared" si="1110"/>
        <v>3.8641711229946525</v>
      </c>
      <c r="AC3537" s="2" t="s">
        <v>5039</v>
      </c>
      <c r="AD3537" s="2" t="s">
        <v>19</v>
      </c>
      <c r="AE3537" t="str">
        <f t="shared" si="1111"/>
        <v>Electronics</v>
      </c>
      <c r="AF3537" t="str">
        <f t="shared" si="1112"/>
        <v>Electronics</v>
      </c>
      <c r="AG3537" t="str" cm="1">
        <f t="array" ref="AG3537">INDEX(AD:AD,ROW())</f>
        <v>Electronics</v>
      </c>
      <c r="AH3537">
        <f t="shared" si="1120"/>
        <v>3</v>
      </c>
      <c r="AI3537" t="str">
        <f t="shared" si="1113"/>
        <v>Electronics</v>
      </c>
      <c r="AK3537">
        <f t="shared" si="1114"/>
        <v>2025</v>
      </c>
      <c r="AL3537">
        <f t="shared" si="1115"/>
        <v>3</v>
      </c>
      <c r="AM3537">
        <f t="shared" si="1116"/>
        <v>1</v>
      </c>
      <c r="AN3537">
        <f t="shared" si="1117"/>
        <v>7</v>
      </c>
      <c r="AO3537" t="str">
        <f t="shared" si="1118"/>
        <v>Weekend</v>
      </c>
      <c r="AR3537" s="20">
        <f t="shared" si="1119"/>
        <v>0</v>
      </c>
    </row>
    <row r="3538" spans="1:44" x14ac:dyDescent="0.35">
      <c r="A3538" t="str">
        <f t="shared" si="1101"/>
        <v>CUST3537</v>
      </c>
      <c r="B3538" s="2" t="s">
        <v>3874</v>
      </c>
      <c r="C3538" s="4">
        <v>45199</v>
      </c>
      <c r="D3538" s="2" t="s">
        <v>592</v>
      </c>
      <c r="E3538" t="s">
        <v>5048</v>
      </c>
      <c r="F3538" s="2" t="s">
        <v>19</v>
      </c>
      <c r="G3538" s="2" t="s">
        <v>128</v>
      </c>
      <c r="H3538" s="2">
        <v>2</v>
      </c>
      <c r="I3538" s="19">
        <v>1752.52</v>
      </c>
      <c r="J3538" s="2" t="s">
        <v>20</v>
      </c>
      <c r="K3538" s="2" t="s">
        <v>16</v>
      </c>
      <c r="L3538" s="2">
        <v>3</v>
      </c>
      <c r="M3538" s="18">
        <f t="shared" si="1102"/>
        <v>3505.04</v>
      </c>
      <c r="T3538" t="str">
        <f t="shared" si="1103"/>
        <v>Completed</v>
      </c>
      <c r="U3538" t="str">
        <f t="shared" si="1104"/>
        <v>Yes</v>
      </c>
      <c r="V3538" t="str">
        <f t="shared" si="1105"/>
        <v>No</v>
      </c>
      <c r="X3538">
        <f t="shared" si="1106"/>
        <v>590</v>
      </c>
      <c r="Y3538">
        <f t="shared" si="1107"/>
        <v>451</v>
      </c>
      <c r="Z3538" s="18">
        <f t="shared" si="1108"/>
        <v>2759712.3299794244</v>
      </c>
      <c r="AA3538" s="18">
        <f t="shared" si="1109"/>
        <v>330643.50635802455</v>
      </c>
      <c r="AB3538" s="17">
        <f t="shared" si="1110"/>
        <v>3.8641711229946525</v>
      </c>
      <c r="AC3538" s="2" t="s">
        <v>128</v>
      </c>
      <c r="AD3538" s="2" t="s">
        <v>19</v>
      </c>
      <c r="AE3538" t="str">
        <f t="shared" si="1111"/>
        <v>Electronics</v>
      </c>
      <c r="AF3538" t="str">
        <f t="shared" si="1112"/>
        <v>Electronics</v>
      </c>
      <c r="AG3538" t="str" cm="1">
        <f t="array" ref="AG3538">INDEX(AD:AD,ROW())</f>
        <v>Electronics</v>
      </c>
      <c r="AH3538">
        <f t="shared" si="1120"/>
        <v>48</v>
      </c>
      <c r="AI3538" t="str">
        <f t="shared" si="1113"/>
        <v>Electronics</v>
      </c>
      <c r="AK3538">
        <f t="shared" si="1114"/>
        <v>2023</v>
      </c>
      <c r="AL3538">
        <f t="shared" si="1115"/>
        <v>9</v>
      </c>
      <c r="AM3538">
        <f t="shared" si="1116"/>
        <v>30</v>
      </c>
      <c r="AN3538">
        <f t="shared" si="1117"/>
        <v>7</v>
      </c>
      <c r="AO3538" t="str">
        <f t="shared" si="1118"/>
        <v>Weekend</v>
      </c>
      <c r="AR3538" s="20">
        <f t="shared" si="1119"/>
        <v>0</v>
      </c>
    </row>
    <row r="3539" spans="1:44" x14ac:dyDescent="0.35">
      <c r="A3539" t="str">
        <f t="shared" si="1101"/>
        <v>CUST3538</v>
      </c>
      <c r="B3539" s="2" t="s">
        <v>3875</v>
      </c>
      <c r="C3539" s="4">
        <v>45556</v>
      </c>
      <c r="D3539" s="2" t="s">
        <v>527</v>
      </c>
      <c r="E3539" t="s">
        <v>5053</v>
      </c>
      <c r="F3539" s="2" t="s">
        <v>13</v>
      </c>
      <c r="G3539" s="2" t="s">
        <v>34</v>
      </c>
      <c r="H3539" s="2">
        <v>1</v>
      </c>
      <c r="I3539" s="19">
        <v>393.47</v>
      </c>
      <c r="J3539" s="2" t="s">
        <v>5046</v>
      </c>
      <c r="K3539" s="2" t="s">
        <v>16</v>
      </c>
      <c r="L3539" s="2">
        <v>2</v>
      </c>
      <c r="M3539" s="18">
        <f t="shared" si="1102"/>
        <v>393.47</v>
      </c>
      <c r="T3539" t="str">
        <f t="shared" si="1103"/>
        <v>Completed</v>
      </c>
      <c r="U3539" t="str">
        <f t="shared" si="1104"/>
        <v>No</v>
      </c>
      <c r="V3539" t="str">
        <f t="shared" si="1105"/>
        <v>No</v>
      </c>
      <c r="X3539">
        <f t="shared" si="1106"/>
        <v>559</v>
      </c>
      <c r="Y3539">
        <f t="shared" si="1107"/>
        <v>408</v>
      </c>
      <c r="Z3539" s="18">
        <f t="shared" si="1108"/>
        <v>1463424.4009529033</v>
      </c>
      <c r="AA3539" s="18">
        <f t="shared" si="1109"/>
        <v>118285.78776560788</v>
      </c>
      <c r="AB3539" s="17">
        <f t="shared" si="1110"/>
        <v>3.8140589569160999</v>
      </c>
      <c r="AC3539" s="2" t="s">
        <v>34</v>
      </c>
      <c r="AD3539" s="2" t="s">
        <v>13</v>
      </c>
      <c r="AE3539" t="str">
        <f t="shared" si="1111"/>
        <v>Home &amp; Kitchen</v>
      </c>
      <c r="AF3539" t="str">
        <f t="shared" si="1112"/>
        <v>Home &amp; Kitchen</v>
      </c>
      <c r="AG3539" t="str" cm="1">
        <f t="array" ref="AG3539">INDEX(AD:AD,ROW())</f>
        <v>Home &amp; Kitchen</v>
      </c>
      <c r="AH3539">
        <f t="shared" si="1120"/>
        <v>7</v>
      </c>
      <c r="AI3539" t="str">
        <f t="shared" si="1113"/>
        <v>Home &amp; Kitchen</v>
      </c>
      <c r="AK3539">
        <f t="shared" si="1114"/>
        <v>2024</v>
      </c>
      <c r="AL3539">
        <f t="shared" si="1115"/>
        <v>9</v>
      </c>
      <c r="AM3539">
        <f t="shared" si="1116"/>
        <v>21</v>
      </c>
      <c r="AN3539">
        <f t="shared" si="1117"/>
        <v>7</v>
      </c>
      <c r="AO3539" t="str">
        <f t="shared" si="1118"/>
        <v>Weekend</v>
      </c>
      <c r="AR3539" s="20">
        <f t="shared" si="1119"/>
        <v>0</v>
      </c>
    </row>
    <row r="3540" spans="1:44" x14ac:dyDescent="0.35">
      <c r="A3540" t="str">
        <f t="shared" si="1101"/>
        <v>CUST3539</v>
      </c>
      <c r="B3540" s="2" t="s">
        <v>3876</v>
      </c>
      <c r="C3540" s="4">
        <v>45444</v>
      </c>
      <c r="D3540" s="2" t="s">
        <v>519</v>
      </c>
      <c r="E3540" t="s">
        <v>5052</v>
      </c>
      <c r="F3540" s="2" t="s">
        <v>23</v>
      </c>
      <c r="G3540" s="2" t="s">
        <v>75</v>
      </c>
      <c r="H3540" s="2">
        <v>2</v>
      </c>
      <c r="I3540" s="19">
        <v>389.4</v>
      </c>
      <c r="J3540" s="2" t="s">
        <v>5046</v>
      </c>
      <c r="K3540" s="2" t="s">
        <v>76</v>
      </c>
      <c r="L3540" s="2">
        <v>4</v>
      </c>
      <c r="M3540" s="18">
        <f t="shared" si="1102"/>
        <v>778.8</v>
      </c>
      <c r="T3540" t="str">
        <f t="shared" si="1103"/>
        <v>Completed</v>
      </c>
      <c r="U3540" t="str">
        <f t="shared" si="1104"/>
        <v>No</v>
      </c>
      <c r="V3540" t="str">
        <f t="shared" si="1105"/>
        <v>No</v>
      </c>
      <c r="X3540">
        <f t="shared" si="1106"/>
        <v>573</v>
      </c>
      <c r="Y3540">
        <f t="shared" si="1107"/>
        <v>450</v>
      </c>
      <c r="Z3540" s="18">
        <f t="shared" si="1108"/>
        <v>594714.6477588166</v>
      </c>
      <c r="AA3540" s="18">
        <f t="shared" si="1109"/>
        <v>60882.938065984097</v>
      </c>
      <c r="AB3540" s="17">
        <f t="shared" si="1110"/>
        <v>3.804733727810651</v>
      </c>
      <c r="AC3540" s="2" t="s">
        <v>75</v>
      </c>
      <c r="AD3540" s="2" t="s">
        <v>23</v>
      </c>
      <c r="AE3540" t="str">
        <f t="shared" si="1111"/>
        <v>Books</v>
      </c>
      <c r="AF3540" t="str">
        <f t="shared" si="1112"/>
        <v>Books</v>
      </c>
      <c r="AG3540" t="str" cm="1">
        <f t="array" ref="AG3540">INDEX(AD:AD,ROW())</f>
        <v>Books</v>
      </c>
      <c r="AH3540">
        <f t="shared" si="1120"/>
        <v>23</v>
      </c>
      <c r="AI3540" t="str">
        <f t="shared" si="1113"/>
        <v>Books</v>
      </c>
      <c r="AK3540">
        <f t="shared" si="1114"/>
        <v>2024</v>
      </c>
      <c r="AL3540">
        <f t="shared" si="1115"/>
        <v>6</v>
      </c>
      <c r="AM3540">
        <f t="shared" si="1116"/>
        <v>1</v>
      </c>
      <c r="AN3540">
        <f t="shared" si="1117"/>
        <v>7</v>
      </c>
      <c r="AO3540" t="str">
        <f t="shared" si="1118"/>
        <v>Weekend</v>
      </c>
      <c r="AR3540" s="20">
        <f t="shared" si="1119"/>
        <v>1</v>
      </c>
    </row>
    <row r="3541" spans="1:44" x14ac:dyDescent="0.35">
      <c r="A3541" t="str">
        <f t="shared" si="1101"/>
        <v>CUST3540</v>
      </c>
      <c r="B3541" s="2" t="s">
        <v>3877</v>
      </c>
      <c r="C3541" s="4">
        <v>45530</v>
      </c>
      <c r="D3541" s="2" t="s">
        <v>67</v>
      </c>
      <c r="E3541" t="s">
        <v>5049</v>
      </c>
      <c r="F3541" s="2" t="s">
        <v>42</v>
      </c>
      <c r="G3541" s="2" t="s">
        <v>43</v>
      </c>
      <c r="H3541" s="2">
        <v>1</v>
      </c>
      <c r="I3541" s="19">
        <v>1293.71</v>
      </c>
      <c r="J3541" s="2" t="s">
        <v>20</v>
      </c>
      <c r="K3541" s="2" t="s">
        <v>103</v>
      </c>
      <c r="L3541" s="2">
        <v>5</v>
      </c>
      <c r="M3541" s="18">
        <f t="shared" si="1102"/>
        <v>1293.71</v>
      </c>
      <c r="T3541" t="str">
        <f t="shared" si="1103"/>
        <v>Lost Sale</v>
      </c>
      <c r="U3541" t="str">
        <f t="shared" si="1104"/>
        <v>No</v>
      </c>
      <c r="V3541" t="str">
        <f t="shared" si="1105"/>
        <v>Yes</v>
      </c>
      <c r="X3541">
        <f t="shared" si="1106"/>
        <v>595</v>
      </c>
      <c r="Y3541">
        <f t="shared" si="1107"/>
        <v>444</v>
      </c>
      <c r="Z3541" s="18">
        <f t="shared" si="1108"/>
        <v>1098537.4901531704</v>
      </c>
      <c r="AA3541" s="18">
        <f t="shared" si="1109"/>
        <v>96724.388030634553</v>
      </c>
      <c r="AB3541" s="17">
        <f t="shared" si="1110"/>
        <v>3.9001122334455669</v>
      </c>
      <c r="AC3541" s="2" t="s">
        <v>43</v>
      </c>
      <c r="AD3541" s="2" t="s">
        <v>42</v>
      </c>
      <c r="AE3541" t="str">
        <f t="shared" si="1111"/>
        <v>Beauty</v>
      </c>
      <c r="AF3541" t="str">
        <f t="shared" si="1112"/>
        <v>Beauty</v>
      </c>
      <c r="AG3541" t="str" cm="1">
        <f t="array" ref="AG3541">INDEX(AD:AD,ROW())</f>
        <v>Beauty</v>
      </c>
      <c r="AH3541">
        <f t="shared" si="1120"/>
        <v>10</v>
      </c>
      <c r="AI3541" t="str">
        <f t="shared" si="1113"/>
        <v>Beauty</v>
      </c>
      <c r="AK3541">
        <f t="shared" si="1114"/>
        <v>2024</v>
      </c>
      <c r="AL3541">
        <f t="shared" si="1115"/>
        <v>8</v>
      </c>
      <c r="AM3541">
        <f t="shared" si="1116"/>
        <v>26</v>
      </c>
      <c r="AN3541">
        <f t="shared" si="1117"/>
        <v>2</v>
      </c>
      <c r="AO3541" t="str">
        <f t="shared" si="1118"/>
        <v>Weekday</v>
      </c>
      <c r="AR3541" s="20">
        <f t="shared" si="1119"/>
        <v>1</v>
      </c>
    </row>
    <row r="3542" spans="1:44" x14ac:dyDescent="0.35">
      <c r="A3542" t="str">
        <f t="shared" si="1101"/>
        <v>CUST3541</v>
      </c>
      <c r="B3542" s="2" t="s">
        <v>3878</v>
      </c>
      <c r="C3542" s="4">
        <v>45347</v>
      </c>
      <c r="D3542" s="2" t="s">
        <v>39</v>
      </c>
      <c r="E3542" t="s">
        <v>5052</v>
      </c>
      <c r="F3542" s="2" t="s">
        <v>42</v>
      </c>
      <c r="G3542" s="2" t="s">
        <v>43</v>
      </c>
      <c r="H3542" s="2">
        <v>2</v>
      </c>
      <c r="I3542" s="19">
        <v>1366.02</v>
      </c>
      <c r="J3542" s="2" t="s">
        <v>5046</v>
      </c>
      <c r="K3542" s="2" t="s">
        <v>16</v>
      </c>
      <c r="L3542" s="2">
        <v>4</v>
      </c>
      <c r="M3542" s="18">
        <f t="shared" si="1102"/>
        <v>2732.04</v>
      </c>
      <c r="T3542" t="str">
        <f t="shared" si="1103"/>
        <v>Completed</v>
      </c>
      <c r="U3542" t="str">
        <f t="shared" si="1104"/>
        <v>Yes</v>
      </c>
      <c r="V3542" t="str">
        <f t="shared" si="1105"/>
        <v>No</v>
      </c>
      <c r="X3542">
        <f t="shared" si="1106"/>
        <v>573</v>
      </c>
      <c r="Y3542">
        <f t="shared" si="1107"/>
        <v>450</v>
      </c>
      <c r="Z3542" s="18">
        <f t="shared" si="1108"/>
        <v>1098537.4901531704</v>
      </c>
      <c r="AA3542" s="18">
        <f t="shared" si="1109"/>
        <v>96724.388030634553</v>
      </c>
      <c r="AB3542" s="17">
        <f t="shared" si="1110"/>
        <v>3.9001122334455669</v>
      </c>
      <c r="AC3542" s="2" t="s">
        <v>43</v>
      </c>
      <c r="AD3542" s="2" t="s">
        <v>42</v>
      </c>
      <c r="AE3542" t="str">
        <f t="shared" si="1111"/>
        <v>Beauty</v>
      </c>
      <c r="AF3542" t="str">
        <f t="shared" si="1112"/>
        <v>Beauty</v>
      </c>
      <c r="AG3542" t="str" cm="1">
        <f t="array" ref="AG3542">INDEX(AD:AD,ROW())</f>
        <v>Beauty</v>
      </c>
      <c r="AH3542">
        <f t="shared" si="1120"/>
        <v>10</v>
      </c>
      <c r="AI3542" t="str">
        <f t="shared" si="1113"/>
        <v>Beauty</v>
      </c>
      <c r="AK3542">
        <f t="shared" si="1114"/>
        <v>2024</v>
      </c>
      <c r="AL3542">
        <f t="shared" si="1115"/>
        <v>2</v>
      </c>
      <c r="AM3542">
        <f t="shared" si="1116"/>
        <v>25</v>
      </c>
      <c r="AN3542">
        <f t="shared" si="1117"/>
        <v>1</v>
      </c>
      <c r="AO3542" t="str">
        <f t="shared" si="1118"/>
        <v>Weekend</v>
      </c>
      <c r="AR3542" s="20">
        <f t="shared" si="1119"/>
        <v>0</v>
      </c>
    </row>
    <row r="3543" spans="1:44" x14ac:dyDescent="0.35">
      <c r="A3543" t="str">
        <f t="shared" si="1101"/>
        <v>CUST3542</v>
      </c>
      <c r="B3543" s="2" t="s">
        <v>3879</v>
      </c>
      <c r="C3543" s="4">
        <v>45798</v>
      </c>
      <c r="D3543" s="2" t="s">
        <v>333</v>
      </c>
      <c r="E3543" t="s">
        <v>5050</v>
      </c>
      <c r="F3543" s="2" t="s">
        <v>29</v>
      </c>
      <c r="G3543" s="2" t="s">
        <v>5041</v>
      </c>
      <c r="H3543" s="2">
        <v>1</v>
      </c>
      <c r="I3543" s="19">
        <v>1064.93</v>
      </c>
      <c r="J3543" s="2" t="s">
        <v>15</v>
      </c>
      <c r="K3543" s="2" t="s">
        <v>31</v>
      </c>
      <c r="L3543" s="2">
        <v>4</v>
      </c>
      <c r="M3543" s="18">
        <f t="shared" si="1102"/>
        <v>1064.93</v>
      </c>
      <c r="T3543" t="str">
        <f t="shared" si="1103"/>
        <v>Pending</v>
      </c>
      <c r="U3543" t="str">
        <f t="shared" si="1104"/>
        <v>No</v>
      </c>
      <c r="V3543" t="str">
        <f t="shared" si="1105"/>
        <v>Yes</v>
      </c>
      <c r="X3543">
        <f t="shared" si="1106"/>
        <v>589</v>
      </c>
      <c r="Y3543">
        <f t="shared" si="1107"/>
        <v>426</v>
      </c>
      <c r="Z3543" s="18">
        <f t="shared" si="1108"/>
        <v>1892867.2841657216</v>
      </c>
      <c r="AA3543" s="18">
        <f t="shared" si="1109"/>
        <v>199432.98236095349</v>
      </c>
      <c r="AB3543" s="17">
        <f t="shared" si="1110"/>
        <v>3.8949824970828471</v>
      </c>
      <c r="AC3543" s="2" t="s">
        <v>5041</v>
      </c>
      <c r="AD3543" s="2" t="s">
        <v>29</v>
      </c>
      <c r="AE3543" t="str">
        <f t="shared" si="1111"/>
        <v>Fashion</v>
      </c>
      <c r="AF3543" t="str">
        <f t="shared" si="1112"/>
        <v>Fashion</v>
      </c>
      <c r="AG3543" t="str" cm="1">
        <f t="array" ref="AG3543">INDEX(AD:AD,ROW())</f>
        <v>Fashion</v>
      </c>
      <c r="AH3543">
        <f t="shared" si="1120"/>
        <v>15</v>
      </c>
      <c r="AI3543" t="str">
        <f t="shared" si="1113"/>
        <v>Fashion</v>
      </c>
      <c r="AK3543">
        <f t="shared" si="1114"/>
        <v>2025</v>
      </c>
      <c r="AL3543">
        <f t="shared" si="1115"/>
        <v>5</v>
      </c>
      <c r="AM3543">
        <f t="shared" si="1116"/>
        <v>21</v>
      </c>
      <c r="AN3543">
        <f t="shared" si="1117"/>
        <v>4</v>
      </c>
      <c r="AO3543" t="str">
        <f t="shared" si="1118"/>
        <v>Weekday</v>
      </c>
      <c r="AR3543" s="20">
        <f t="shared" si="1119"/>
        <v>0</v>
      </c>
    </row>
    <row r="3544" spans="1:44" x14ac:dyDescent="0.35">
      <c r="A3544" t="str">
        <f t="shared" si="1101"/>
        <v>CUST3543</v>
      </c>
      <c r="B3544" s="2" t="s">
        <v>3880</v>
      </c>
      <c r="C3544" s="4">
        <v>45828</v>
      </c>
      <c r="D3544" s="2" t="s">
        <v>180</v>
      </c>
      <c r="E3544" t="s">
        <v>5053</v>
      </c>
      <c r="F3544" s="2" t="s">
        <v>23</v>
      </c>
      <c r="G3544" s="2" t="s">
        <v>75</v>
      </c>
      <c r="H3544" s="2">
        <v>1</v>
      </c>
      <c r="I3544" s="19">
        <v>673.28</v>
      </c>
      <c r="J3544" s="2" t="s">
        <v>20</v>
      </c>
      <c r="K3544" s="2" t="s">
        <v>16</v>
      </c>
      <c r="L3544" s="2">
        <v>4</v>
      </c>
      <c r="M3544" s="18">
        <f t="shared" si="1102"/>
        <v>673.28</v>
      </c>
      <c r="T3544" t="str">
        <f t="shared" si="1103"/>
        <v>Completed</v>
      </c>
      <c r="U3544" t="str">
        <f t="shared" si="1104"/>
        <v>No</v>
      </c>
      <c r="V3544" t="str">
        <f t="shared" si="1105"/>
        <v>No</v>
      </c>
      <c r="X3544">
        <f t="shared" si="1106"/>
        <v>559</v>
      </c>
      <c r="Y3544">
        <f t="shared" si="1107"/>
        <v>408</v>
      </c>
      <c r="Z3544" s="18">
        <f t="shared" si="1108"/>
        <v>594714.6477588166</v>
      </c>
      <c r="AA3544" s="18">
        <f t="shared" si="1109"/>
        <v>60882.938065984097</v>
      </c>
      <c r="AB3544" s="17">
        <f t="shared" si="1110"/>
        <v>3.804733727810651</v>
      </c>
      <c r="AC3544" s="2" t="s">
        <v>75</v>
      </c>
      <c r="AD3544" s="2" t="s">
        <v>23</v>
      </c>
      <c r="AE3544" t="str">
        <f t="shared" si="1111"/>
        <v>Books</v>
      </c>
      <c r="AF3544" t="str">
        <f t="shared" si="1112"/>
        <v>Books</v>
      </c>
      <c r="AG3544" t="str" cm="1">
        <f t="array" ref="AG3544">INDEX(AD:AD,ROW())</f>
        <v>Books</v>
      </c>
      <c r="AH3544">
        <f t="shared" si="1120"/>
        <v>23</v>
      </c>
      <c r="AI3544" t="str">
        <f t="shared" si="1113"/>
        <v>Books</v>
      </c>
      <c r="AK3544">
        <f t="shared" si="1114"/>
        <v>2025</v>
      </c>
      <c r="AL3544">
        <f t="shared" si="1115"/>
        <v>6</v>
      </c>
      <c r="AM3544">
        <f t="shared" si="1116"/>
        <v>20</v>
      </c>
      <c r="AN3544">
        <f t="shared" si="1117"/>
        <v>6</v>
      </c>
      <c r="AO3544" t="str">
        <f t="shared" si="1118"/>
        <v>Weekday</v>
      </c>
      <c r="AR3544" s="20">
        <f t="shared" si="1119"/>
        <v>0</v>
      </c>
    </row>
    <row r="3545" spans="1:44" x14ac:dyDescent="0.35">
      <c r="A3545" t="str">
        <f t="shared" si="1101"/>
        <v>CUST3544</v>
      </c>
      <c r="B3545" s="2" t="s">
        <v>3881</v>
      </c>
      <c r="C3545" s="4">
        <v>45642</v>
      </c>
      <c r="D3545" s="2" t="s">
        <v>583</v>
      </c>
      <c r="E3545" t="s">
        <v>5051</v>
      </c>
      <c r="F3545" s="2" t="s">
        <v>23</v>
      </c>
      <c r="G3545" s="2" t="s">
        <v>68</v>
      </c>
      <c r="H3545" s="2">
        <v>1</v>
      </c>
      <c r="I3545" s="19">
        <v>115.11</v>
      </c>
      <c r="J3545" s="2" t="s">
        <v>15</v>
      </c>
      <c r="K3545" s="2" t="s">
        <v>16</v>
      </c>
      <c r="L3545" s="2">
        <v>3</v>
      </c>
      <c r="M3545" s="18">
        <f t="shared" si="1102"/>
        <v>115.11</v>
      </c>
      <c r="T3545" t="str">
        <f t="shared" si="1103"/>
        <v>Completed</v>
      </c>
      <c r="U3545" t="str">
        <f t="shared" si="1104"/>
        <v>No</v>
      </c>
      <c r="V3545" t="str">
        <f t="shared" si="1105"/>
        <v>No</v>
      </c>
      <c r="X3545">
        <f t="shared" si="1106"/>
        <v>619</v>
      </c>
      <c r="Y3545">
        <f t="shared" si="1107"/>
        <v>468</v>
      </c>
      <c r="Z3545" s="18">
        <f t="shared" si="1108"/>
        <v>594714.6477588166</v>
      </c>
      <c r="AA3545" s="18">
        <f t="shared" si="1109"/>
        <v>60882.938065984097</v>
      </c>
      <c r="AB3545" s="17">
        <f t="shared" si="1110"/>
        <v>3.804733727810651</v>
      </c>
      <c r="AC3545" s="2" t="s">
        <v>68</v>
      </c>
      <c r="AD3545" s="2" t="s">
        <v>23</v>
      </c>
      <c r="AE3545" t="str">
        <f t="shared" si="1111"/>
        <v>Books</v>
      </c>
      <c r="AF3545" t="str">
        <f t="shared" si="1112"/>
        <v>Books</v>
      </c>
      <c r="AG3545" t="str" cm="1">
        <f t="array" ref="AG3545">INDEX(AD:AD,ROW())</f>
        <v>Books</v>
      </c>
      <c r="AH3545">
        <f t="shared" si="1120"/>
        <v>20</v>
      </c>
      <c r="AI3545" t="str">
        <f t="shared" si="1113"/>
        <v>Books</v>
      </c>
      <c r="AK3545">
        <f t="shared" si="1114"/>
        <v>2024</v>
      </c>
      <c r="AL3545">
        <f t="shared" si="1115"/>
        <v>12</v>
      </c>
      <c r="AM3545">
        <f t="shared" si="1116"/>
        <v>16</v>
      </c>
      <c r="AN3545">
        <f t="shared" si="1117"/>
        <v>2</v>
      </c>
      <c r="AO3545" t="str">
        <f t="shared" si="1118"/>
        <v>Weekday</v>
      </c>
      <c r="AR3545" s="20">
        <f t="shared" si="1119"/>
        <v>0</v>
      </c>
    </row>
    <row r="3546" spans="1:44" x14ac:dyDescent="0.35">
      <c r="A3546" t="str">
        <f t="shared" si="1101"/>
        <v>CUST3545</v>
      </c>
      <c r="B3546" s="2" t="s">
        <v>3882</v>
      </c>
      <c r="C3546" s="4">
        <v>45552</v>
      </c>
      <c r="D3546" s="2" t="s">
        <v>62</v>
      </c>
      <c r="E3546" t="s">
        <v>5053</v>
      </c>
      <c r="F3546" s="2" t="s">
        <v>19</v>
      </c>
      <c r="G3546" s="2" t="s">
        <v>128</v>
      </c>
      <c r="H3546" s="2">
        <v>3</v>
      </c>
      <c r="I3546" s="19">
        <v>611.54</v>
      </c>
      <c r="J3546" s="2" t="s">
        <v>20</v>
      </c>
      <c r="K3546" s="2" t="s">
        <v>16</v>
      </c>
      <c r="L3546" s="2">
        <v>3</v>
      </c>
      <c r="M3546" s="18">
        <f t="shared" si="1102"/>
        <v>1834.62</v>
      </c>
      <c r="T3546" t="str">
        <f t="shared" si="1103"/>
        <v>Completed</v>
      </c>
      <c r="U3546" t="str">
        <f t="shared" si="1104"/>
        <v>Yes</v>
      </c>
      <c r="V3546" t="str">
        <f t="shared" si="1105"/>
        <v>No</v>
      </c>
      <c r="X3546">
        <f t="shared" si="1106"/>
        <v>559</v>
      </c>
      <c r="Y3546">
        <f t="shared" si="1107"/>
        <v>408</v>
      </c>
      <c r="Z3546" s="18">
        <f t="shared" si="1108"/>
        <v>2759712.3299794244</v>
      </c>
      <c r="AA3546" s="18">
        <f t="shared" si="1109"/>
        <v>330643.50635802455</v>
      </c>
      <c r="AB3546" s="17">
        <f t="shared" si="1110"/>
        <v>3.8641711229946525</v>
      </c>
      <c r="AC3546" s="2" t="s">
        <v>128</v>
      </c>
      <c r="AD3546" s="2" t="s">
        <v>19</v>
      </c>
      <c r="AE3546" t="str">
        <f t="shared" si="1111"/>
        <v>Electronics</v>
      </c>
      <c r="AF3546" t="str">
        <f t="shared" si="1112"/>
        <v>Electronics</v>
      </c>
      <c r="AG3546" t="str" cm="1">
        <f t="array" ref="AG3546">INDEX(AD:AD,ROW())</f>
        <v>Electronics</v>
      </c>
      <c r="AH3546">
        <f t="shared" si="1120"/>
        <v>48</v>
      </c>
      <c r="AI3546" t="str">
        <f t="shared" si="1113"/>
        <v>Electronics</v>
      </c>
      <c r="AK3546">
        <f t="shared" si="1114"/>
        <v>2024</v>
      </c>
      <c r="AL3546">
        <f t="shared" si="1115"/>
        <v>9</v>
      </c>
      <c r="AM3546">
        <f t="shared" si="1116"/>
        <v>17</v>
      </c>
      <c r="AN3546">
        <f t="shared" si="1117"/>
        <v>3</v>
      </c>
      <c r="AO3546" t="str">
        <f t="shared" si="1118"/>
        <v>Weekday</v>
      </c>
      <c r="AR3546" s="20">
        <f t="shared" si="1119"/>
        <v>0</v>
      </c>
    </row>
    <row r="3547" spans="1:44" x14ac:dyDescent="0.35">
      <c r="A3547" t="str">
        <f t="shared" si="1101"/>
        <v>CUST3546</v>
      </c>
      <c r="B3547" s="2" t="s">
        <v>3883</v>
      </c>
      <c r="C3547" s="4">
        <v>44995</v>
      </c>
      <c r="D3547" s="2" t="s">
        <v>84</v>
      </c>
      <c r="E3547" t="s">
        <v>5050</v>
      </c>
      <c r="F3547" s="2" t="s">
        <v>19</v>
      </c>
      <c r="G3547" s="2" t="s">
        <v>128</v>
      </c>
      <c r="H3547" s="2">
        <v>2</v>
      </c>
      <c r="I3547" s="19">
        <v>1921.19</v>
      </c>
      <c r="J3547" s="2" t="s">
        <v>5047</v>
      </c>
      <c r="K3547" s="2" t="s">
        <v>16</v>
      </c>
      <c r="L3547" s="2">
        <v>5</v>
      </c>
      <c r="M3547" s="18">
        <f t="shared" si="1102"/>
        <v>3842.38</v>
      </c>
      <c r="T3547" t="str">
        <f t="shared" si="1103"/>
        <v>Completed</v>
      </c>
      <c r="U3547" t="str">
        <f t="shared" si="1104"/>
        <v>Yes</v>
      </c>
      <c r="V3547" t="str">
        <f t="shared" si="1105"/>
        <v>No</v>
      </c>
      <c r="X3547">
        <f t="shared" si="1106"/>
        <v>589</v>
      </c>
      <c r="Y3547">
        <f t="shared" si="1107"/>
        <v>426</v>
      </c>
      <c r="Z3547" s="18">
        <f t="shared" si="1108"/>
        <v>2759712.3299794244</v>
      </c>
      <c r="AA3547" s="18">
        <f t="shared" si="1109"/>
        <v>330643.50635802455</v>
      </c>
      <c r="AB3547" s="17">
        <f t="shared" si="1110"/>
        <v>3.8641711229946525</v>
      </c>
      <c r="AC3547" s="2" t="s">
        <v>128</v>
      </c>
      <c r="AD3547" s="2" t="s">
        <v>19</v>
      </c>
      <c r="AE3547" t="str">
        <f t="shared" si="1111"/>
        <v>Electronics</v>
      </c>
      <c r="AF3547" t="str">
        <f t="shared" si="1112"/>
        <v>Electronics</v>
      </c>
      <c r="AG3547" t="str" cm="1">
        <f t="array" ref="AG3547">INDEX(AD:AD,ROW())</f>
        <v>Electronics</v>
      </c>
      <c r="AH3547">
        <f t="shared" si="1120"/>
        <v>48</v>
      </c>
      <c r="AI3547" t="str">
        <f t="shared" si="1113"/>
        <v>Electronics</v>
      </c>
      <c r="AK3547">
        <f t="shared" si="1114"/>
        <v>2023</v>
      </c>
      <c r="AL3547">
        <f t="shared" si="1115"/>
        <v>3</v>
      </c>
      <c r="AM3547">
        <f t="shared" si="1116"/>
        <v>10</v>
      </c>
      <c r="AN3547">
        <f t="shared" si="1117"/>
        <v>6</v>
      </c>
      <c r="AO3547" t="str">
        <f t="shared" si="1118"/>
        <v>Weekday</v>
      </c>
      <c r="AR3547" s="20">
        <f t="shared" si="1119"/>
        <v>0</v>
      </c>
    </row>
    <row r="3548" spans="1:44" x14ac:dyDescent="0.35">
      <c r="A3548" t="str">
        <f t="shared" si="1101"/>
        <v>CUST3547</v>
      </c>
      <c r="B3548" s="2" t="s">
        <v>3884</v>
      </c>
      <c r="C3548" s="4">
        <v>45809</v>
      </c>
      <c r="D3548" s="2" t="s">
        <v>12</v>
      </c>
      <c r="E3548" t="s">
        <v>5048</v>
      </c>
      <c r="F3548" s="2" t="s">
        <v>42</v>
      </c>
      <c r="G3548" s="2" t="s">
        <v>188</v>
      </c>
      <c r="H3548" s="2">
        <v>1</v>
      </c>
      <c r="I3548" s="19">
        <v>132.27000000000001</v>
      </c>
      <c r="J3548" s="2" t="s">
        <v>20</v>
      </c>
      <c r="K3548" s="2" t="s">
        <v>16</v>
      </c>
      <c r="L3548" s="2">
        <v>3</v>
      </c>
      <c r="M3548" s="18">
        <f t="shared" si="1102"/>
        <v>132.27000000000001</v>
      </c>
      <c r="T3548" t="str">
        <f t="shared" si="1103"/>
        <v>Completed</v>
      </c>
      <c r="U3548" t="str">
        <f t="shared" si="1104"/>
        <v>No</v>
      </c>
      <c r="V3548" t="str">
        <f t="shared" si="1105"/>
        <v>No</v>
      </c>
      <c r="X3548">
        <f t="shared" si="1106"/>
        <v>590</v>
      </c>
      <c r="Y3548">
        <f t="shared" si="1107"/>
        <v>451</v>
      </c>
      <c r="Z3548" s="18">
        <f t="shared" si="1108"/>
        <v>1098537.4901531704</v>
      </c>
      <c r="AA3548" s="18">
        <f t="shared" si="1109"/>
        <v>96724.388030634553</v>
      </c>
      <c r="AB3548" s="17">
        <f t="shared" si="1110"/>
        <v>3.9001122334455669</v>
      </c>
      <c r="AC3548" s="2" t="s">
        <v>188</v>
      </c>
      <c r="AD3548" s="2" t="s">
        <v>42</v>
      </c>
      <c r="AE3548" t="str">
        <f t="shared" si="1111"/>
        <v>Beauty</v>
      </c>
      <c r="AF3548" t="str">
        <f t="shared" si="1112"/>
        <v>Beauty</v>
      </c>
      <c r="AG3548" t="str" cm="1">
        <f t="array" ref="AG3548">INDEX(AD:AD,ROW())</f>
        <v>Beauty</v>
      </c>
      <c r="AH3548">
        <f t="shared" si="1120"/>
        <v>80</v>
      </c>
      <c r="AI3548" t="str">
        <f t="shared" si="1113"/>
        <v>Beauty</v>
      </c>
      <c r="AK3548">
        <f t="shared" si="1114"/>
        <v>2025</v>
      </c>
      <c r="AL3548">
        <f t="shared" si="1115"/>
        <v>6</v>
      </c>
      <c r="AM3548">
        <f t="shared" si="1116"/>
        <v>1</v>
      </c>
      <c r="AN3548">
        <f t="shared" si="1117"/>
        <v>1</v>
      </c>
      <c r="AO3548" t="str">
        <f t="shared" si="1118"/>
        <v>Weekend</v>
      </c>
      <c r="AR3548" s="20">
        <f t="shared" si="1119"/>
        <v>0</v>
      </c>
    </row>
    <row r="3549" spans="1:44" x14ac:dyDescent="0.35">
      <c r="A3549" t="str">
        <f t="shared" si="1101"/>
        <v>CUST3548</v>
      </c>
      <c r="B3549" s="2" t="s">
        <v>3885</v>
      </c>
      <c r="C3549" s="4">
        <v>45642</v>
      </c>
      <c r="D3549" s="2" t="s">
        <v>67</v>
      </c>
      <c r="E3549" t="s">
        <v>5054</v>
      </c>
      <c r="F3549" s="2" t="s">
        <v>29</v>
      </c>
      <c r="G3549" s="2" t="s">
        <v>30</v>
      </c>
      <c r="H3549" s="2">
        <v>1</v>
      </c>
      <c r="I3549" s="19">
        <v>1587.53</v>
      </c>
      <c r="J3549" s="2" t="s">
        <v>50</v>
      </c>
      <c r="K3549" s="2" t="s">
        <v>16</v>
      </c>
      <c r="L3549" s="2">
        <v>3</v>
      </c>
      <c r="M3549" s="18">
        <f t="shared" si="1102"/>
        <v>1587.53</v>
      </c>
      <c r="T3549" t="str">
        <f t="shared" si="1103"/>
        <v>Completed</v>
      </c>
      <c r="U3549" t="str">
        <f t="shared" si="1104"/>
        <v>Yes</v>
      </c>
      <c r="V3549" t="str">
        <f t="shared" si="1105"/>
        <v>No</v>
      </c>
      <c r="X3549">
        <f t="shared" si="1106"/>
        <v>558</v>
      </c>
      <c r="Y3549">
        <f t="shared" si="1107"/>
        <v>430</v>
      </c>
      <c r="Z3549" s="18">
        <f t="shared" si="1108"/>
        <v>1892867.2841657216</v>
      </c>
      <c r="AA3549" s="18">
        <f t="shared" si="1109"/>
        <v>199432.98236095349</v>
      </c>
      <c r="AB3549" s="17">
        <f t="shared" si="1110"/>
        <v>3.8949824970828471</v>
      </c>
      <c r="AC3549" s="2" t="s">
        <v>30</v>
      </c>
      <c r="AD3549" s="2" t="s">
        <v>29</v>
      </c>
      <c r="AE3549" t="str">
        <f t="shared" si="1111"/>
        <v>Fashion</v>
      </c>
      <c r="AF3549" t="str">
        <f t="shared" si="1112"/>
        <v>Fashion</v>
      </c>
      <c r="AG3549" t="str" cm="1">
        <f t="array" ref="AG3549">INDEX(AD:AD,ROW())</f>
        <v>Fashion</v>
      </c>
      <c r="AH3549">
        <f t="shared" si="1120"/>
        <v>6</v>
      </c>
      <c r="AI3549" t="str">
        <f t="shared" si="1113"/>
        <v>Fashion</v>
      </c>
      <c r="AK3549">
        <f t="shared" si="1114"/>
        <v>2024</v>
      </c>
      <c r="AL3549">
        <f t="shared" si="1115"/>
        <v>12</v>
      </c>
      <c r="AM3549">
        <f t="shared" si="1116"/>
        <v>16</v>
      </c>
      <c r="AN3549">
        <f t="shared" si="1117"/>
        <v>2</v>
      </c>
      <c r="AO3549" t="str">
        <f t="shared" si="1118"/>
        <v>Weekday</v>
      </c>
      <c r="AR3549" s="20">
        <f t="shared" si="1119"/>
        <v>0</v>
      </c>
    </row>
    <row r="3550" spans="1:44" x14ac:dyDescent="0.35">
      <c r="A3550" t="str">
        <f t="shared" si="1101"/>
        <v>CUST3549</v>
      </c>
      <c r="B3550" s="2" t="s">
        <v>3886</v>
      </c>
      <c r="C3550" s="4">
        <v>45675</v>
      </c>
      <c r="D3550" s="2" t="s">
        <v>820</v>
      </c>
      <c r="E3550" t="s">
        <v>5051</v>
      </c>
      <c r="F3550" s="2" t="s">
        <v>13</v>
      </c>
      <c r="G3550" s="2" t="s">
        <v>37</v>
      </c>
      <c r="H3550" s="2">
        <v>2</v>
      </c>
      <c r="I3550" s="19">
        <v>1830.84</v>
      </c>
      <c r="J3550" s="2" t="s">
        <v>5046</v>
      </c>
      <c r="K3550" s="2" t="s">
        <v>16</v>
      </c>
      <c r="L3550" s="2">
        <v>4</v>
      </c>
      <c r="M3550" s="18">
        <f t="shared" si="1102"/>
        <v>3661.68</v>
      </c>
      <c r="T3550" t="str">
        <f t="shared" si="1103"/>
        <v>Completed</v>
      </c>
      <c r="U3550" t="str">
        <f t="shared" si="1104"/>
        <v>Yes</v>
      </c>
      <c r="V3550" t="str">
        <f t="shared" si="1105"/>
        <v>No</v>
      </c>
      <c r="X3550">
        <f t="shared" si="1106"/>
        <v>619</v>
      </c>
      <c r="Y3550">
        <f t="shared" si="1107"/>
        <v>468</v>
      </c>
      <c r="Z3550" s="18">
        <f t="shared" si="1108"/>
        <v>1463424.4009529033</v>
      </c>
      <c r="AA3550" s="18">
        <f t="shared" si="1109"/>
        <v>118285.78776560788</v>
      </c>
      <c r="AB3550" s="17">
        <f t="shared" si="1110"/>
        <v>3.8140589569160999</v>
      </c>
      <c r="AC3550" s="2" t="s">
        <v>37</v>
      </c>
      <c r="AD3550" s="2" t="s">
        <v>13</v>
      </c>
      <c r="AE3550" t="str">
        <f t="shared" si="1111"/>
        <v>Home &amp; Kitchen</v>
      </c>
      <c r="AF3550" t="str">
        <f t="shared" si="1112"/>
        <v>Home &amp; Kitchen</v>
      </c>
      <c r="AG3550" t="str" cm="1">
        <f t="array" ref="AG3550">INDEX(AD:AD,ROW())</f>
        <v>Home &amp; Kitchen</v>
      </c>
      <c r="AH3550">
        <f t="shared" si="1120"/>
        <v>8</v>
      </c>
      <c r="AI3550" t="str">
        <f t="shared" si="1113"/>
        <v>Home &amp; Kitchen</v>
      </c>
      <c r="AK3550">
        <f t="shared" si="1114"/>
        <v>2025</v>
      </c>
      <c r="AL3550">
        <f t="shared" si="1115"/>
        <v>1</v>
      </c>
      <c r="AM3550">
        <f t="shared" si="1116"/>
        <v>18</v>
      </c>
      <c r="AN3550">
        <f t="shared" si="1117"/>
        <v>7</v>
      </c>
      <c r="AO3550" t="str">
        <f t="shared" si="1118"/>
        <v>Weekend</v>
      </c>
      <c r="AR3550" s="20">
        <f t="shared" si="1119"/>
        <v>0</v>
      </c>
    </row>
    <row r="3551" spans="1:44" x14ac:dyDescent="0.35">
      <c r="A3551" t="str">
        <f t="shared" si="1101"/>
        <v>CUST3550</v>
      </c>
      <c r="B3551" s="2" t="s">
        <v>3887</v>
      </c>
      <c r="C3551" s="4">
        <v>45040</v>
      </c>
      <c r="D3551" s="2" t="s">
        <v>449</v>
      </c>
      <c r="E3551" t="s">
        <v>5051</v>
      </c>
      <c r="F3551" s="2" t="s">
        <v>19</v>
      </c>
      <c r="G3551" s="2" t="s">
        <v>128</v>
      </c>
      <c r="H3551" s="2">
        <v>1</v>
      </c>
      <c r="I3551" s="19">
        <v>1429.19</v>
      </c>
      <c r="J3551" s="2" t="s">
        <v>15</v>
      </c>
      <c r="K3551" s="2" t="s">
        <v>31</v>
      </c>
      <c r="L3551" s="2">
        <v>4</v>
      </c>
      <c r="M3551" s="18">
        <f t="shared" si="1102"/>
        <v>1429.19</v>
      </c>
      <c r="T3551" t="str">
        <f t="shared" si="1103"/>
        <v>Pending</v>
      </c>
      <c r="U3551" t="str">
        <f t="shared" si="1104"/>
        <v>No</v>
      </c>
      <c r="V3551" t="str">
        <f t="shared" si="1105"/>
        <v>Yes</v>
      </c>
      <c r="X3551">
        <f t="shared" si="1106"/>
        <v>619</v>
      </c>
      <c r="Y3551">
        <f t="shared" si="1107"/>
        <v>468</v>
      </c>
      <c r="Z3551" s="18">
        <f t="shared" si="1108"/>
        <v>2759712.3299794244</v>
      </c>
      <c r="AA3551" s="18">
        <f t="shared" si="1109"/>
        <v>330643.50635802455</v>
      </c>
      <c r="AB3551" s="17">
        <f t="shared" si="1110"/>
        <v>3.8641711229946525</v>
      </c>
      <c r="AC3551" s="2" t="s">
        <v>128</v>
      </c>
      <c r="AD3551" s="2" t="s">
        <v>19</v>
      </c>
      <c r="AE3551" t="str">
        <f t="shared" si="1111"/>
        <v>Electronics</v>
      </c>
      <c r="AF3551" t="str">
        <f t="shared" si="1112"/>
        <v>Electronics</v>
      </c>
      <c r="AG3551" t="str" cm="1">
        <f t="array" ref="AG3551">INDEX(AD:AD,ROW())</f>
        <v>Electronics</v>
      </c>
      <c r="AH3551">
        <f t="shared" si="1120"/>
        <v>48</v>
      </c>
      <c r="AI3551" t="str">
        <f t="shared" si="1113"/>
        <v>Electronics</v>
      </c>
      <c r="AK3551">
        <f t="shared" si="1114"/>
        <v>2023</v>
      </c>
      <c r="AL3551">
        <f t="shared" si="1115"/>
        <v>4</v>
      </c>
      <c r="AM3551">
        <f t="shared" si="1116"/>
        <v>24</v>
      </c>
      <c r="AN3551">
        <f t="shared" si="1117"/>
        <v>2</v>
      </c>
      <c r="AO3551" t="str">
        <f t="shared" si="1118"/>
        <v>Weekday</v>
      </c>
      <c r="AR3551" s="20">
        <f t="shared" si="1119"/>
        <v>0</v>
      </c>
    </row>
    <row r="3552" spans="1:44" x14ac:dyDescent="0.35">
      <c r="A3552" t="str">
        <f t="shared" si="1101"/>
        <v>CUST3551</v>
      </c>
      <c r="B3552" s="2" t="s">
        <v>3888</v>
      </c>
      <c r="C3552" s="4">
        <v>44953</v>
      </c>
      <c r="D3552" s="2" t="s">
        <v>1618</v>
      </c>
      <c r="E3552" t="s">
        <v>5055</v>
      </c>
      <c r="F3552" s="2" t="s">
        <v>23</v>
      </c>
      <c r="G3552" s="2" t="s">
        <v>68</v>
      </c>
      <c r="H3552" s="2">
        <v>1</v>
      </c>
      <c r="I3552" s="19">
        <v>222.53</v>
      </c>
      <c r="J3552" s="2" t="s">
        <v>15</v>
      </c>
      <c r="K3552" s="2" t="s">
        <v>16</v>
      </c>
      <c r="L3552" s="2">
        <v>5</v>
      </c>
      <c r="M3552" s="18">
        <f t="shared" si="1102"/>
        <v>222.53</v>
      </c>
      <c r="T3552" t="str">
        <f t="shared" si="1103"/>
        <v>Completed</v>
      </c>
      <c r="U3552" t="str">
        <f t="shared" si="1104"/>
        <v>No</v>
      </c>
      <c r="V3552" t="str">
        <f t="shared" si="1105"/>
        <v>No</v>
      </c>
      <c r="X3552">
        <f t="shared" si="1106"/>
        <v>567</v>
      </c>
      <c r="Y3552">
        <f t="shared" si="1107"/>
        <v>440</v>
      </c>
      <c r="Z3552" s="18">
        <f t="shared" si="1108"/>
        <v>594714.6477588166</v>
      </c>
      <c r="AA3552" s="18">
        <f t="shared" si="1109"/>
        <v>60882.938065984097</v>
      </c>
      <c r="AB3552" s="17">
        <f t="shared" si="1110"/>
        <v>3.804733727810651</v>
      </c>
      <c r="AC3552" s="2" t="s">
        <v>68</v>
      </c>
      <c r="AD3552" s="2" t="s">
        <v>23</v>
      </c>
      <c r="AE3552" t="str">
        <f t="shared" si="1111"/>
        <v>Books</v>
      </c>
      <c r="AF3552" t="str">
        <f t="shared" si="1112"/>
        <v>Books</v>
      </c>
      <c r="AG3552" t="str" cm="1">
        <f t="array" ref="AG3552">INDEX(AD:AD,ROW())</f>
        <v>Books</v>
      </c>
      <c r="AH3552">
        <f t="shared" si="1120"/>
        <v>20</v>
      </c>
      <c r="AI3552" t="str">
        <f t="shared" si="1113"/>
        <v>Books</v>
      </c>
      <c r="AK3552">
        <f t="shared" si="1114"/>
        <v>2023</v>
      </c>
      <c r="AL3552">
        <f t="shared" si="1115"/>
        <v>1</v>
      </c>
      <c r="AM3552">
        <f t="shared" si="1116"/>
        <v>27</v>
      </c>
      <c r="AN3552">
        <f t="shared" si="1117"/>
        <v>6</v>
      </c>
      <c r="AO3552" t="str">
        <f t="shared" si="1118"/>
        <v>Weekday</v>
      </c>
      <c r="AR3552" s="20">
        <f t="shared" si="1119"/>
        <v>0</v>
      </c>
    </row>
    <row r="3553" spans="1:44" x14ac:dyDescent="0.35">
      <c r="A3553" t="str">
        <f t="shared" si="1101"/>
        <v>CUST3552</v>
      </c>
      <c r="B3553" s="2" t="s">
        <v>3889</v>
      </c>
      <c r="C3553" s="4">
        <v>44962</v>
      </c>
      <c r="D3553" s="2" t="s">
        <v>635</v>
      </c>
      <c r="E3553" t="s">
        <v>5054</v>
      </c>
      <c r="F3553" s="2" t="s">
        <v>29</v>
      </c>
      <c r="G3553" s="2" t="s">
        <v>30</v>
      </c>
      <c r="H3553" s="2">
        <v>1</v>
      </c>
      <c r="I3553" s="19">
        <v>514.20000000000005</v>
      </c>
      <c r="J3553" s="2" t="s">
        <v>20</v>
      </c>
      <c r="K3553" s="2" t="s">
        <v>16</v>
      </c>
      <c r="L3553" s="2">
        <v>3</v>
      </c>
      <c r="M3553" s="18">
        <f t="shared" si="1102"/>
        <v>514.20000000000005</v>
      </c>
      <c r="T3553" t="str">
        <f t="shared" si="1103"/>
        <v>Completed</v>
      </c>
      <c r="U3553" t="str">
        <f t="shared" si="1104"/>
        <v>No</v>
      </c>
      <c r="V3553" t="str">
        <f t="shared" si="1105"/>
        <v>No</v>
      </c>
      <c r="X3553">
        <f t="shared" si="1106"/>
        <v>558</v>
      </c>
      <c r="Y3553">
        <f t="shared" si="1107"/>
        <v>430</v>
      </c>
      <c r="Z3553" s="18">
        <f t="shared" si="1108"/>
        <v>1892867.2841657216</v>
      </c>
      <c r="AA3553" s="18">
        <f t="shared" si="1109"/>
        <v>199432.98236095349</v>
      </c>
      <c r="AB3553" s="17">
        <f t="shared" si="1110"/>
        <v>3.8949824970828471</v>
      </c>
      <c r="AC3553" s="2" t="s">
        <v>30</v>
      </c>
      <c r="AD3553" s="2" t="s">
        <v>29</v>
      </c>
      <c r="AE3553" t="str">
        <f t="shared" si="1111"/>
        <v>Fashion</v>
      </c>
      <c r="AF3553" t="str">
        <f t="shared" si="1112"/>
        <v>Fashion</v>
      </c>
      <c r="AG3553" t="str" cm="1">
        <f t="array" ref="AG3553">INDEX(AD:AD,ROW())</f>
        <v>Fashion</v>
      </c>
      <c r="AH3553">
        <f t="shared" si="1120"/>
        <v>6</v>
      </c>
      <c r="AI3553" t="str">
        <f t="shared" si="1113"/>
        <v>Fashion</v>
      </c>
      <c r="AK3553">
        <f t="shared" si="1114"/>
        <v>2023</v>
      </c>
      <c r="AL3553">
        <f t="shared" si="1115"/>
        <v>2</v>
      </c>
      <c r="AM3553">
        <f t="shared" si="1116"/>
        <v>5</v>
      </c>
      <c r="AN3553">
        <f t="shared" si="1117"/>
        <v>1</v>
      </c>
      <c r="AO3553" t="str">
        <f t="shared" si="1118"/>
        <v>Weekend</v>
      </c>
      <c r="AR3553" s="20">
        <f t="shared" si="1119"/>
        <v>0</v>
      </c>
    </row>
    <row r="3554" spans="1:44" x14ac:dyDescent="0.35">
      <c r="A3554" t="str">
        <f t="shared" si="1101"/>
        <v>CUST3553</v>
      </c>
      <c r="B3554" s="2" t="s">
        <v>3890</v>
      </c>
      <c r="C3554" s="4">
        <v>45705</v>
      </c>
      <c r="D3554" s="2" t="s">
        <v>499</v>
      </c>
      <c r="E3554" t="s">
        <v>5051</v>
      </c>
      <c r="F3554" s="2" t="s">
        <v>42</v>
      </c>
      <c r="G3554" s="2" t="s">
        <v>170</v>
      </c>
      <c r="H3554" s="2">
        <v>1</v>
      </c>
      <c r="I3554" s="19">
        <v>1443.72</v>
      </c>
      <c r="J3554" s="2" t="s">
        <v>5047</v>
      </c>
      <c r="K3554" s="2" t="s">
        <v>16</v>
      </c>
      <c r="L3554" s="2">
        <v>3</v>
      </c>
      <c r="M3554" s="18">
        <f t="shared" si="1102"/>
        <v>1443.72</v>
      </c>
      <c r="T3554" t="str">
        <f t="shared" si="1103"/>
        <v>Completed</v>
      </c>
      <c r="U3554" t="str">
        <f t="shared" si="1104"/>
        <v>Yes</v>
      </c>
      <c r="V3554" t="str">
        <f t="shared" si="1105"/>
        <v>No</v>
      </c>
      <c r="X3554">
        <f t="shared" si="1106"/>
        <v>619</v>
      </c>
      <c r="Y3554">
        <f t="shared" si="1107"/>
        <v>468</v>
      </c>
      <c r="Z3554" s="18">
        <f t="shared" si="1108"/>
        <v>1098537.4901531704</v>
      </c>
      <c r="AA3554" s="18">
        <f t="shared" si="1109"/>
        <v>96724.388030634553</v>
      </c>
      <c r="AB3554" s="17">
        <f t="shared" si="1110"/>
        <v>3.9001122334455669</v>
      </c>
      <c r="AC3554" s="2" t="s">
        <v>170</v>
      </c>
      <c r="AD3554" s="2" t="s">
        <v>42</v>
      </c>
      <c r="AE3554" t="str">
        <f t="shared" si="1111"/>
        <v>Beauty</v>
      </c>
      <c r="AF3554" t="str">
        <f t="shared" si="1112"/>
        <v>Beauty</v>
      </c>
      <c r="AG3554" t="str" cm="1">
        <f t="array" ref="AG3554">INDEX(AD:AD,ROW())</f>
        <v>Beauty</v>
      </c>
      <c r="AH3554">
        <f t="shared" si="1120"/>
        <v>70</v>
      </c>
      <c r="AI3554" t="str">
        <f t="shared" si="1113"/>
        <v>Beauty</v>
      </c>
      <c r="AK3554">
        <f t="shared" si="1114"/>
        <v>2025</v>
      </c>
      <c r="AL3554">
        <f t="shared" si="1115"/>
        <v>2</v>
      </c>
      <c r="AM3554">
        <f t="shared" si="1116"/>
        <v>17</v>
      </c>
      <c r="AN3554">
        <f t="shared" si="1117"/>
        <v>2</v>
      </c>
      <c r="AO3554" t="str">
        <f t="shared" si="1118"/>
        <v>Weekday</v>
      </c>
      <c r="AR3554" s="20">
        <f t="shared" si="1119"/>
        <v>0</v>
      </c>
    </row>
    <row r="3555" spans="1:44" x14ac:dyDescent="0.35">
      <c r="A3555" t="str">
        <f t="shared" si="1101"/>
        <v>CUST3554</v>
      </c>
      <c r="B3555" s="2" t="s">
        <v>3891</v>
      </c>
      <c r="C3555" s="4">
        <v>45107</v>
      </c>
      <c r="D3555" s="2" t="s">
        <v>830</v>
      </c>
      <c r="E3555" t="s">
        <v>5051</v>
      </c>
      <c r="F3555" s="2" t="s">
        <v>13</v>
      </c>
      <c r="G3555" s="2" t="s">
        <v>37</v>
      </c>
      <c r="H3555" s="2">
        <v>2</v>
      </c>
      <c r="I3555" s="19">
        <v>1449.35</v>
      </c>
      <c r="J3555" s="2" t="s">
        <v>50</v>
      </c>
      <c r="K3555" s="2" t="s">
        <v>16</v>
      </c>
      <c r="L3555" s="2">
        <v>5</v>
      </c>
      <c r="M3555" s="18">
        <f t="shared" si="1102"/>
        <v>2898.7</v>
      </c>
      <c r="T3555" t="str">
        <f t="shared" si="1103"/>
        <v>Completed</v>
      </c>
      <c r="U3555" t="str">
        <f t="shared" si="1104"/>
        <v>Yes</v>
      </c>
      <c r="V3555" t="str">
        <f t="shared" si="1105"/>
        <v>No</v>
      </c>
      <c r="X3555">
        <f t="shared" si="1106"/>
        <v>619</v>
      </c>
      <c r="Y3555">
        <f t="shared" si="1107"/>
        <v>468</v>
      </c>
      <c r="Z3555" s="18">
        <f t="shared" si="1108"/>
        <v>1463424.4009529033</v>
      </c>
      <c r="AA3555" s="18">
        <f t="shared" si="1109"/>
        <v>118285.78776560788</v>
      </c>
      <c r="AB3555" s="17">
        <f t="shared" si="1110"/>
        <v>3.8140589569160999</v>
      </c>
      <c r="AC3555" s="2" t="s">
        <v>37</v>
      </c>
      <c r="AD3555" s="2" t="s">
        <v>13</v>
      </c>
      <c r="AE3555" t="str">
        <f t="shared" si="1111"/>
        <v>Home &amp; Kitchen</v>
      </c>
      <c r="AF3555" t="str">
        <f t="shared" si="1112"/>
        <v>Home &amp; Kitchen</v>
      </c>
      <c r="AG3555" t="str" cm="1">
        <f t="array" ref="AG3555">INDEX(AD:AD,ROW())</f>
        <v>Home &amp; Kitchen</v>
      </c>
      <c r="AH3555">
        <f t="shared" si="1120"/>
        <v>8</v>
      </c>
      <c r="AI3555" t="str">
        <f t="shared" si="1113"/>
        <v>Home &amp; Kitchen</v>
      </c>
      <c r="AK3555">
        <f t="shared" si="1114"/>
        <v>2023</v>
      </c>
      <c r="AL3555">
        <f t="shared" si="1115"/>
        <v>6</v>
      </c>
      <c r="AM3555">
        <f t="shared" si="1116"/>
        <v>30</v>
      </c>
      <c r="AN3555">
        <f t="shared" si="1117"/>
        <v>6</v>
      </c>
      <c r="AO3555" t="str">
        <f t="shared" si="1118"/>
        <v>Weekday</v>
      </c>
      <c r="AR3555" s="20">
        <f t="shared" si="1119"/>
        <v>0</v>
      </c>
    </row>
    <row r="3556" spans="1:44" x14ac:dyDescent="0.35">
      <c r="A3556" t="str">
        <f t="shared" si="1101"/>
        <v>CUST3555</v>
      </c>
      <c r="B3556" s="2" t="s">
        <v>3892</v>
      </c>
      <c r="C3556" s="4">
        <v>45158</v>
      </c>
      <c r="D3556" s="2" t="s">
        <v>74</v>
      </c>
      <c r="E3556" t="s">
        <v>5050</v>
      </c>
      <c r="F3556" s="2" t="s">
        <v>29</v>
      </c>
      <c r="G3556" s="2" t="s">
        <v>5043</v>
      </c>
      <c r="H3556" s="2">
        <v>1</v>
      </c>
      <c r="I3556" s="19">
        <v>1883.79</v>
      </c>
      <c r="J3556" s="2" t="s">
        <v>5047</v>
      </c>
      <c r="K3556" s="2" t="s">
        <v>16</v>
      </c>
      <c r="L3556" s="2">
        <v>3</v>
      </c>
      <c r="M3556" s="18">
        <f t="shared" si="1102"/>
        <v>1883.79</v>
      </c>
      <c r="T3556" t="str">
        <f t="shared" si="1103"/>
        <v>Completed</v>
      </c>
      <c r="U3556" t="str">
        <f t="shared" si="1104"/>
        <v>Yes</v>
      </c>
      <c r="V3556" t="str">
        <f t="shared" si="1105"/>
        <v>No</v>
      </c>
      <c r="X3556">
        <f t="shared" si="1106"/>
        <v>589</v>
      </c>
      <c r="Y3556">
        <f t="shared" si="1107"/>
        <v>426</v>
      </c>
      <c r="Z3556" s="18">
        <f t="shared" si="1108"/>
        <v>1892867.2841657216</v>
      </c>
      <c r="AA3556" s="18">
        <f t="shared" si="1109"/>
        <v>199432.98236095349</v>
      </c>
      <c r="AB3556" s="17">
        <f t="shared" si="1110"/>
        <v>3.8949824970828471</v>
      </c>
      <c r="AC3556" s="2" t="s">
        <v>5043</v>
      </c>
      <c r="AD3556" s="2" t="s">
        <v>29</v>
      </c>
      <c r="AE3556" t="str">
        <f t="shared" si="1111"/>
        <v>Fashion</v>
      </c>
      <c r="AF3556" t="str">
        <f t="shared" si="1112"/>
        <v>Fashion</v>
      </c>
      <c r="AG3556" t="str" cm="1">
        <f t="array" ref="AG3556">INDEX(AD:AD,ROW())</f>
        <v>Fashion</v>
      </c>
      <c r="AH3556">
        <f t="shared" si="1120"/>
        <v>55</v>
      </c>
      <c r="AI3556" t="str">
        <f t="shared" si="1113"/>
        <v>Fashion</v>
      </c>
      <c r="AK3556">
        <f t="shared" si="1114"/>
        <v>2023</v>
      </c>
      <c r="AL3556">
        <f t="shared" si="1115"/>
        <v>8</v>
      </c>
      <c r="AM3556">
        <f t="shared" si="1116"/>
        <v>20</v>
      </c>
      <c r="AN3556">
        <f t="shared" si="1117"/>
        <v>1</v>
      </c>
      <c r="AO3556" t="str">
        <f t="shared" si="1118"/>
        <v>Weekend</v>
      </c>
      <c r="AR3556" s="20">
        <f t="shared" si="1119"/>
        <v>0</v>
      </c>
    </row>
    <row r="3557" spans="1:44" x14ac:dyDescent="0.35">
      <c r="A3557" t="str">
        <f t="shared" si="1101"/>
        <v>CUST3556</v>
      </c>
      <c r="B3557" s="2" t="s">
        <v>3893</v>
      </c>
      <c r="C3557" s="4">
        <v>45453</v>
      </c>
      <c r="D3557" s="2" t="s">
        <v>785</v>
      </c>
      <c r="E3557" t="s">
        <v>5054</v>
      </c>
      <c r="F3557" s="2" t="s">
        <v>42</v>
      </c>
      <c r="G3557" s="2" t="s">
        <v>5042</v>
      </c>
      <c r="H3557" s="2">
        <v>3</v>
      </c>
      <c r="I3557" s="19">
        <v>1139.27</v>
      </c>
      <c r="J3557" s="2" t="s">
        <v>50</v>
      </c>
      <c r="K3557" s="2" t="s">
        <v>103</v>
      </c>
      <c r="L3557" s="2">
        <v>4</v>
      </c>
      <c r="M3557" s="18">
        <f t="shared" si="1102"/>
        <v>3417.81</v>
      </c>
      <c r="T3557" t="str">
        <f t="shared" si="1103"/>
        <v>Lost Sale</v>
      </c>
      <c r="U3557" t="str">
        <f t="shared" si="1104"/>
        <v>No</v>
      </c>
      <c r="V3557" t="str">
        <f t="shared" si="1105"/>
        <v>Yes</v>
      </c>
      <c r="X3557">
        <f t="shared" si="1106"/>
        <v>558</v>
      </c>
      <c r="Y3557">
        <f t="shared" si="1107"/>
        <v>430</v>
      </c>
      <c r="Z3557" s="18">
        <f t="shared" si="1108"/>
        <v>1098537.4901531704</v>
      </c>
      <c r="AA3557" s="18">
        <f t="shared" si="1109"/>
        <v>96724.388030634553</v>
      </c>
      <c r="AB3557" s="17">
        <f t="shared" si="1110"/>
        <v>3.9001122334455669</v>
      </c>
      <c r="AC3557" s="2" t="s">
        <v>5042</v>
      </c>
      <c r="AD3557" s="2" t="s">
        <v>42</v>
      </c>
      <c r="AE3557" t="str">
        <f t="shared" si="1111"/>
        <v>Beauty</v>
      </c>
      <c r="AF3557" t="str">
        <f t="shared" si="1112"/>
        <v>Beauty</v>
      </c>
      <c r="AG3557" t="str" cm="1">
        <f t="array" ref="AG3557">INDEX(AD:AD,ROW())</f>
        <v>Beauty</v>
      </c>
      <c r="AH3557">
        <f t="shared" si="1120"/>
        <v>18</v>
      </c>
      <c r="AI3557" t="str">
        <f t="shared" si="1113"/>
        <v>Beauty</v>
      </c>
      <c r="AK3557">
        <f t="shared" si="1114"/>
        <v>2024</v>
      </c>
      <c r="AL3557">
        <f t="shared" si="1115"/>
        <v>6</v>
      </c>
      <c r="AM3557">
        <f t="shared" si="1116"/>
        <v>10</v>
      </c>
      <c r="AN3557">
        <f t="shared" si="1117"/>
        <v>2</v>
      </c>
      <c r="AO3557" t="str">
        <f t="shared" si="1118"/>
        <v>Weekday</v>
      </c>
      <c r="AR3557" s="20">
        <f t="shared" si="1119"/>
        <v>1</v>
      </c>
    </row>
    <row r="3558" spans="1:44" x14ac:dyDescent="0.35">
      <c r="A3558" t="str">
        <f t="shared" si="1101"/>
        <v>CUST3557</v>
      </c>
      <c r="B3558" s="2" t="s">
        <v>3894</v>
      </c>
      <c r="C3558" s="4">
        <v>45372</v>
      </c>
      <c r="D3558" s="2" t="s">
        <v>331</v>
      </c>
      <c r="E3558" t="s">
        <v>5048</v>
      </c>
      <c r="F3558" s="2" t="s">
        <v>19</v>
      </c>
      <c r="G3558" s="2" t="s">
        <v>60</v>
      </c>
      <c r="H3558" s="2">
        <v>2</v>
      </c>
      <c r="I3558" s="19">
        <v>2301.1999999999998</v>
      </c>
      <c r="J3558" s="2" t="s">
        <v>50</v>
      </c>
      <c r="K3558" s="2" t="s">
        <v>16</v>
      </c>
      <c r="L3558" s="31"/>
      <c r="M3558" s="18">
        <f t="shared" si="1102"/>
        <v>4602.3999999999996</v>
      </c>
      <c r="T3558" t="str">
        <f t="shared" si="1103"/>
        <v>Completed</v>
      </c>
      <c r="U3558" t="str">
        <f t="shared" si="1104"/>
        <v>Yes</v>
      </c>
      <c r="V3558" t="str">
        <f t="shared" si="1105"/>
        <v>No</v>
      </c>
      <c r="X3558">
        <f t="shared" si="1106"/>
        <v>590</v>
      </c>
      <c r="Y3558">
        <f t="shared" si="1107"/>
        <v>451</v>
      </c>
      <c r="Z3558" s="18">
        <f t="shared" si="1108"/>
        <v>2759712.3299794244</v>
      </c>
      <c r="AA3558" s="18">
        <f t="shared" si="1109"/>
        <v>330643.50635802455</v>
      </c>
      <c r="AB3558" s="17">
        <f t="shared" si="1110"/>
        <v>3.8641711229946525</v>
      </c>
      <c r="AC3558" s="2" t="s">
        <v>60</v>
      </c>
      <c r="AD3558" s="2" t="s">
        <v>19</v>
      </c>
      <c r="AE3558" t="str">
        <f t="shared" si="1111"/>
        <v>Electronics</v>
      </c>
      <c r="AF3558" t="str">
        <f t="shared" si="1112"/>
        <v>Electronics</v>
      </c>
      <c r="AG3558" t="str" cm="1">
        <f t="array" ref="AG3558">INDEX(AD:AD,ROW())</f>
        <v>Electronics</v>
      </c>
      <c r="AH3558">
        <f t="shared" si="1120"/>
        <v>17</v>
      </c>
      <c r="AI3558" t="str">
        <f t="shared" si="1113"/>
        <v>Electronics</v>
      </c>
      <c r="AK3558">
        <f t="shared" si="1114"/>
        <v>2024</v>
      </c>
      <c r="AL3558">
        <f t="shared" si="1115"/>
        <v>3</v>
      </c>
      <c r="AM3558">
        <f t="shared" si="1116"/>
        <v>21</v>
      </c>
      <c r="AN3558">
        <f t="shared" si="1117"/>
        <v>5</v>
      </c>
      <c r="AO3558" t="str">
        <f t="shared" si="1118"/>
        <v>Weekday</v>
      </c>
      <c r="AR3558" s="20">
        <f t="shared" si="1119"/>
        <v>0</v>
      </c>
    </row>
    <row r="3559" spans="1:44" x14ac:dyDescent="0.35">
      <c r="A3559" t="str">
        <f t="shared" si="1101"/>
        <v>CUST3558</v>
      </c>
      <c r="B3559" s="2" t="s">
        <v>3895</v>
      </c>
      <c r="C3559" s="4">
        <v>45129</v>
      </c>
      <c r="D3559" s="2" t="s">
        <v>577</v>
      </c>
      <c r="E3559" t="s">
        <v>5053</v>
      </c>
      <c r="F3559" s="2" t="s">
        <v>13</v>
      </c>
      <c r="G3559" s="2" t="s">
        <v>14</v>
      </c>
      <c r="H3559" s="2">
        <v>1</v>
      </c>
      <c r="I3559" s="19">
        <v>271.01</v>
      </c>
      <c r="J3559" s="2" t="s">
        <v>5046</v>
      </c>
      <c r="K3559" s="2" t="s">
        <v>16</v>
      </c>
      <c r="L3559" s="2">
        <v>4</v>
      </c>
      <c r="M3559" s="18">
        <f t="shared" si="1102"/>
        <v>271.01</v>
      </c>
      <c r="T3559" t="str">
        <f t="shared" si="1103"/>
        <v>Completed</v>
      </c>
      <c r="U3559" t="str">
        <f t="shared" si="1104"/>
        <v>No</v>
      </c>
      <c r="V3559" t="str">
        <f t="shared" si="1105"/>
        <v>No</v>
      </c>
      <c r="X3559">
        <f t="shared" si="1106"/>
        <v>559</v>
      </c>
      <c r="Y3559">
        <f t="shared" si="1107"/>
        <v>408</v>
      </c>
      <c r="Z3559" s="18">
        <f t="shared" si="1108"/>
        <v>1463424.4009529033</v>
      </c>
      <c r="AA3559" s="18">
        <f t="shared" si="1109"/>
        <v>118285.78776560788</v>
      </c>
      <c r="AB3559" s="17">
        <f t="shared" si="1110"/>
        <v>3.8140589569160999</v>
      </c>
      <c r="AC3559" s="2" t="s">
        <v>14</v>
      </c>
      <c r="AD3559" s="2" t="s">
        <v>13</v>
      </c>
      <c r="AE3559" t="str">
        <f t="shared" si="1111"/>
        <v>Home &amp; Kitchen</v>
      </c>
      <c r="AF3559" t="str">
        <f t="shared" si="1112"/>
        <v>Home &amp; Kitchen</v>
      </c>
      <c r="AG3559" t="str" cm="1">
        <f t="array" ref="AG3559">INDEX(AD:AD,ROW())</f>
        <v>Home &amp; Kitchen</v>
      </c>
      <c r="AH3559">
        <f t="shared" si="1120"/>
        <v>2</v>
      </c>
      <c r="AI3559" t="str">
        <f t="shared" si="1113"/>
        <v>Home &amp; Kitchen</v>
      </c>
      <c r="AK3559">
        <f t="shared" si="1114"/>
        <v>2023</v>
      </c>
      <c r="AL3559">
        <f t="shared" si="1115"/>
        <v>7</v>
      </c>
      <c r="AM3559">
        <f t="shared" si="1116"/>
        <v>22</v>
      </c>
      <c r="AN3559">
        <f t="shared" si="1117"/>
        <v>7</v>
      </c>
      <c r="AO3559" t="str">
        <f t="shared" si="1118"/>
        <v>Weekend</v>
      </c>
      <c r="AR3559" s="20">
        <f t="shared" si="1119"/>
        <v>0</v>
      </c>
    </row>
    <row r="3560" spans="1:44" x14ac:dyDescent="0.35">
      <c r="A3560" t="str">
        <f t="shared" si="1101"/>
        <v>CUST3559</v>
      </c>
      <c r="B3560" s="2" t="s">
        <v>3896</v>
      </c>
      <c r="C3560" s="4">
        <v>45220</v>
      </c>
      <c r="D3560" s="2" t="s">
        <v>1576</v>
      </c>
      <c r="E3560" t="s">
        <v>5054</v>
      </c>
      <c r="F3560" s="2" t="s">
        <v>42</v>
      </c>
      <c r="G3560" s="2" t="s">
        <v>5042</v>
      </c>
      <c r="H3560" s="2">
        <v>1</v>
      </c>
      <c r="I3560" s="19">
        <v>334.67</v>
      </c>
      <c r="J3560" s="2" t="s">
        <v>5046</v>
      </c>
      <c r="K3560" s="2" t="s">
        <v>16</v>
      </c>
      <c r="L3560" s="2">
        <v>5</v>
      </c>
      <c r="M3560" s="18">
        <f t="shared" si="1102"/>
        <v>334.67</v>
      </c>
      <c r="T3560" t="str">
        <f t="shared" si="1103"/>
        <v>Completed</v>
      </c>
      <c r="U3560" t="str">
        <f t="shared" si="1104"/>
        <v>No</v>
      </c>
      <c r="V3560" t="str">
        <f t="shared" si="1105"/>
        <v>No</v>
      </c>
      <c r="X3560">
        <f t="shared" si="1106"/>
        <v>558</v>
      </c>
      <c r="Y3560">
        <f t="shared" si="1107"/>
        <v>430</v>
      </c>
      <c r="Z3560" s="18">
        <f t="shared" si="1108"/>
        <v>1098537.4901531704</v>
      </c>
      <c r="AA3560" s="18">
        <f t="shared" si="1109"/>
        <v>96724.388030634553</v>
      </c>
      <c r="AB3560" s="17">
        <f t="shared" si="1110"/>
        <v>3.9001122334455669</v>
      </c>
      <c r="AC3560" s="2" t="s">
        <v>5042</v>
      </c>
      <c r="AD3560" s="2" t="s">
        <v>42</v>
      </c>
      <c r="AE3560" t="str">
        <f t="shared" si="1111"/>
        <v>Beauty</v>
      </c>
      <c r="AF3560" t="str">
        <f t="shared" si="1112"/>
        <v>Beauty</v>
      </c>
      <c r="AG3560" t="str" cm="1">
        <f t="array" ref="AG3560">INDEX(AD:AD,ROW())</f>
        <v>Beauty</v>
      </c>
      <c r="AH3560">
        <f t="shared" si="1120"/>
        <v>18</v>
      </c>
      <c r="AI3560" t="str">
        <f t="shared" si="1113"/>
        <v>Beauty</v>
      </c>
      <c r="AK3560">
        <f t="shared" si="1114"/>
        <v>2023</v>
      </c>
      <c r="AL3560">
        <f t="shared" si="1115"/>
        <v>10</v>
      </c>
      <c r="AM3560">
        <f t="shared" si="1116"/>
        <v>21</v>
      </c>
      <c r="AN3560">
        <f t="shared" si="1117"/>
        <v>7</v>
      </c>
      <c r="AO3560" t="str">
        <f t="shared" si="1118"/>
        <v>Weekend</v>
      </c>
      <c r="AR3560" s="20">
        <f t="shared" si="1119"/>
        <v>0</v>
      </c>
    </row>
    <row r="3561" spans="1:44" x14ac:dyDescent="0.35">
      <c r="A3561" t="str">
        <f t="shared" si="1101"/>
        <v>CUST3560</v>
      </c>
      <c r="B3561" s="2" t="s">
        <v>3897</v>
      </c>
      <c r="C3561" s="4">
        <v>45309</v>
      </c>
      <c r="D3561" s="2" t="s">
        <v>355</v>
      </c>
      <c r="E3561" t="s">
        <v>5056</v>
      </c>
      <c r="F3561" s="2" t="s">
        <v>23</v>
      </c>
      <c r="G3561" s="2" t="s">
        <v>24</v>
      </c>
      <c r="H3561" s="2">
        <v>1</v>
      </c>
      <c r="I3561" s="19">
        <v>229.5</v>
      </c>
      <c r="J3561" s="2" t="s">
        <v>50</v>
      </c>
      <c r="K3561" s="2" t="s">
        <v>16</v>
      </c>
      <c r="L3561" s="2">
        <v>4</v>
      </c>
      <c r="M3561" s="18">
        <f t="shared" si="1102"/>
        <v>229.5</v>
      </c>
      <c r="T3561" t="str">
        <f t="shared" si="1103"/>
        <v>Completed</v>
      </c>
      <c r="U3561" t="str">
        <f t="shared" si="1104"/>
        <v>No</v>
      </c>
      <c r="V3561" t="str">
        <f t="shared" si="1105"/>
        <v>No</v>
      </c>
      <c r="X3561">
        <f t="shared" si="1106"/>
        <v>50</v>
      </c>
      <c r="Y3561">
        <f t="shared" si="1107"/>
        <v>37</v>
      </c>
      <c r="Z3561" s="18">
        <f t="shared" si="1108"/>
        <v>594714.6477588166</v>
      </c>
      <c r="AA3561" s="18">
        <f t="shared" si="1109"/>
        <v>60882.938065984097</v>
      </c>
      <c r="AB3561" s="17">
        <f t="shared" si="1110"/>
        <v>3.804733727810651</v>
      </c>
      <c r="AC3561" s="2" t="s">
        <v>24</v>
      </c>
      <c r="AD3561" s="2" t="s">
        <v>23</v>
      </c>
      <c r="AE3561" t="str">
        <f t="shared" si="1111"/>
        <v>Books</v>
      </c>
      <c r="AF3561" t="str">
        <f t="shared" si="1112"/>
        <v>Books</v>
      </c>
      <c r="AG3561" t="str" cm="1">
        <f t="array" ref="AG3561">INDEX(AD:AD,ROW())</f>
        <v>Books</v>
      </c>
      <c r="AH3561">
        <f t="shared" si="1120"/>
        <v>4</v>
      </c>
      <c r="AI3561" t="str">
        <f t="shared" si="1113"/>
        <v>Books</v>
      </c>
      <c r="AK3561">
        <f t="shared" si="1114"/>
        <v>2024</v>
      </c>
      <c r="AL3561">
        <f t="shared" si="1115"/>
        <v>1</v>
      </c>
      <c r="AM3561">
        <f t="shared" si="1116"/>
        <v>18</v>
      </c>
      <c r="AN3561">
        <f t="shared" si="1117"/>
        <v>5</v>
      </c>
      <c r="AO3561" t="str">
        <f t="shared" si="1118"/>
        <v>Weekday</v>
      </c>
      <c r="AR3561" s="20">
        <f t="shared" si="1119"/>
        <v>0</v>
      </c>
    </row>
    <row r="3562" spans="1:44" x14ac:dyDescent="0.35">
      <c r="A3562" t="str">
        <f t="shared" si="1101"/>
        <v>CUST3561</v>
      </c>
      <c r="B3562" s="2" t="s">
        <v>3898</v>
      </c>
      <c r="C3562" s="4">
        <v>45017</v>
      </c>
      <c r="D3562" s="2" t="s">
        <v>466</v>
      </c>
      <c r="E3562" t="s">
        <v>5055</v>
      </c>
      <c r="F3562" s="2" t="s">
        <v>42</v>
      </c>
      <c r="G3562" s="2" t="s">
        <v>5044</v>
      </c>
      <c r="H3562" s="2">
        <v>1</v>
      </c>
      <c r="I3562" s="19">
        <v>839.14</v>
      </c>
      <c r="J3562" s="2" t="s">
        <v>15</v>
      </c>
      <c r="K3562" s="2" t="s">
        <v>16</v>
      </c>
      <c r="L3562" s="2">
        <v>5</v>
      </c>
      <c r="M3562" s="18">
        <f t="shared" si="1102"/>
        <v>839.14</v>
      </c>
      <c r="T3562" t="str">
        <f t="shared" si="1103"/>
        <v>Completed</v>
      </c>
      <c r="U3562" t="str">
        <f t="shared" si="1104"/>
        <v>No</v>
      </c>
      <c r="V3562" t="str">
        <f t="shared" si="1105"/>
        <v>No</v>
      </c>
      <c r="X3562">
        <f t="shared" si="1106"/>
        <v>567</v>
      </c>
      <c r="Y3562">
        <f t="shared" si="1107"/>
        <v>440</v>
      </c>
      <c r="Z3562" s="18">
        <f t="shared" si="1108"/>
        <v>1098537.4901531704</v>
      </c>
      <c r="AA3562" s="18">
        <f t="shared" si="1109"/>
        <v>96724.388030634553</v>
      </c>
      <c r="AB3562" s="17">
        <f t="shared" si="1110"/>
        <v>3.9001122334455669</v>
      </c>
      <c r="AC3562" s="2" t="s">
        <v>5044</v>
      </c>
      <c r="AD3562" s="2" t="s">
        <v>42</v>
      </c>
      <c r="AE3562" t="str">
        <f t="shared" si="1111"/>
        <v>Beauty</v>
      </c>
      <c r="AF3562" t="str">
        <f t="shared" si="1112"/>
        <v>Beauty</v>
      </c>
      <c r="AG3562" t="str" cm="1">
        <f t="array" ref="AG3562">INDEX(AD:AD,ROW())</f>
        <v>Beauty</v>
      </c>
      <c r="AH3562">
        <f t="shared" si="1120"/>
        <v>64</v>
      </c>
      <c r="AI3562" t="str">
        <f t="shared" si="1113"/>
        <v>Beauty</v>
      </c>
      <c r="AK3562">
        <f t="shared" si="1114"/>
        <v>2023</v>
      </c>
      <c r="AL3562">
        <f t="shared" si="1115"/>
        <v>4</v>
      </c>
      <c r="AM3562">
        <f t="shared" si="1116"/>
        <v>1</v>
      </c>
      <c r="AN3562">
        <f t="shared" si="1117"/>
        <v>7</v>
      </c>
      <c r="AO3562" t="str">
        <f t="shared" si="1118"/>
        <v>Weekend</v>
      </c>
      <c r="AR3562" s="20">
        <f t="shared" si="1119"/>
        <v>0</v>
      </c>
    </row>
    <row r="3563" spans="1:44" x14ac:dyDescent="0.35">
      <c r="A3563" t="str">
        <f t="shared" si="1101"/>
        <v>CUST3562</v>
      </c>
      <c r="B3563" s="2" t="s">
        <v>3899</v>
      </c>
      <c r="C3563" s="4">
        <v>44957</v>
      </c>
      <c r="D3563" s="2" t="s">
        <v>1419</v>
      </c>
      <c r="E3563" t="s">
        <v>5048</v>
      </c>
      <c r="F3563" s="2" t="s">
        <v>19</v>
      </c>
      <c r="G3563" s="2" t="s">
        <v>60</v>
      </c>
      <c r="H3563" s="2">
        <v>1</v>
      </c>
      <c r="I3563" s="19">
        <v>628.86</v>
      </c>
      <c r="J3563" s="2" t="s">
        <v>5047</v>
      </c>
      <c r="K3563" s="2" t="s">
        <v>16</v>
      </c>
      <c r="L3563" s="2">
        <v>5</v>
      </c>
      <c r="M3563" s="18">
        <f t="shared" si="1102"/>
        <v>628.86</v>
      </c>
      <c r="T3563" t="str">
        <f t="shared" si="1103"/>
        <v>Completed</v>
      </c>
      <c r="U3563" t="str">
        <f t="shared" si="1104"/>
        <v>No</v>
      </c>
      <c r="V3563" t="str">
        <f t="shared" si="1105"/>
        <v>No</v>
      </c>
      <c r="X3563">
        <f t="shared" si="1106"/>
        <v>590</v>
      </c>
      <c r="Y3563">
        <f t="shared" si="1107"/>
        <v>451</v>
      </c>
      <c r="Z3563" s="18">
        <f t="shared" si="1108"/>
        <v>2759712.3299794244</v>
      </c>
      <c r="AA3563" s="18">
        <f t="shared" si="1109"/>
        <v>330643.50635802455</v>
      </c>
      <c r="AB3563" s="17">
        <f t="shared" si="1110"/>
        <v>3.8641711229946525</v>
      </c>
      <c r="AC3563" s="2" t="s">
        <v>60</v>
      </c>
      <c r="AD3563" s="2" t="s">
        <v>19</v>
      </c>
      <c r="AE3563" t="str">
        <f t="shared" si="1111"/>
        <v>Electronics</v>
      </c>
      <c r="AF3563" t="str">
        <f t="shared" si="1112"/>
        <v>Electronics</v>
      </c>
      <c r="AG3563" t="str" cm="1">
        <f t="array" ref="AG3563">INDEX(AD:AD,ROW())</f>
        <v>Electronics</v>
      </c>
      <c r="AH3563">
        <f t="shared" si="1120"/>
        <v>17</v>
      </c>
      <c r="AI3563" t="str">
        <f t="shared" si="1113"/>
        <v>Electronics</v>
      </c>
      <c r="AK3563">
        <f t="shared" si="1114"/>
        <v>2023</v>
      </c>
      <c r="AL3563">
        <f t="shared" si="1115"/>
        <v>1</v>
      </c>
      <c r="AM3563">
        <f t="shared" si="1116"/>
        <v>31</v>
      </c>
      <c r="AN3563">
        <f t="shared" si="1117"/>
        <v>3</v>
      </c>
      <c r="AO3563" t="str">
        <f t="shared" si="1118"/>
        <v>Weekday</v>
      </c>
      <c r="AR3563" s="20">
        <f t="shared" si="1119"/>
        <v>0</v>
      </c>
    </row>
    <row r="3564" spans="1:44" x14ac:dyDescent="0.35">
      <c r="A3564" t="str">
        <f t="shared" si="1101"/>
        <v>CUST3563</v>
      </c>
      <c r="B3564" s="2" t="s">
        <v>3900</v>
      </c>
      <c r="C3564" s="4">
        <v>45324</v>
      </c>
      <c r="D3564" s="2" t="s">
        <v>822</v>
      </c>
      <c r="E3564" t="s">
        <v>5053</v>
      </c>
      <c r="F3564" s="2" t="s">
        <v>23</v>
      </c>
      <c r="G3564" s="2" t="s">
        <v>65</v>
      </c>
      <c r="H3564" s="2">
        <v>1</v>
      </c>
      <c r="I3564" s="19">
        <v>387</v>
      </c>
      <c r="J3564" s="2" t="s">
        <v>50</v>
      </c>
      <c r="K3564" s="2" t="s">
        <v>31</v>
      </c>
      <c r="L3564" s="2">
        <v>1</v>
      </c>
      <c r="M3564" s="18">
        <f t="shared" si="1102"/>
        <v>387</v>
      </c>
      <c r="T3564" t="str">
        <f t="shared" si="1103"/>
        <v>Pending</v>
      </c>
      <c r="U3564" t="str">
        <f t="shared" si="1104"/>
        <v>No</v>
      </c>
      <c r="V3564" t="str">
        <f t="shared" si="1105"/>
        <v>Yes</v>
      </c>
      <c r="X3564">
        <f t="shared" si="1106"/>
        <v>559</v>
      </c>
      <c r="Y3564">
        <f t="shared" si="1107"/>
        <v>408</v>
      </c>
      <c r="Z3564" s="18">
        <f t="shared" si="1108"/>
        <v>594714.6477588166</v>
      </c>
      <c r="AA3564" s="18">
        <f t="shared" si="1109"/>
        <v>60882.938065984097</v>
      </c>
      <c r="AB3564" s="17">
        <f t="shared" si="1110"/>
        <v>3.804733727810651</v>
      </c>
      <c r="AC3564" s="2" t="s">
        <v>65</v>
      </c>
      <c r="AD3564" s="2" t="s">
        <v>23</v>
      </c>
      <c r="AE3564" t="str">
        <f t="shared" si="1111"/>
        <v>Books</v>
      </c>
      <c r="AF3564" t="str">
        <f t="shared" si="1112"/>
        <v>Books</v>
      </c>
      <c r="AG3564" t="str" cm="1">
        <f t="array" ref="AG3564">INDEX(AD:AD,ROW())</f>
        <v>Books</v>
      </c>
      <c r="AH3564">
        <f t="shared" si="1120"/>
        <v>19</v>
      </c>
      <c r="AI3564" t="str">
        <f t="shared" si="1113"/>
        <v>Books</v>
      </c>
      <c r="AK3564">
        <f t="shared" si="1114"/>
        <v>2024</v>
      </c>
      <c r="AL3564">
        <f t="shared" si="1115"/>
        <v>2</v>
      </c>
      <c r="AM3564">
        <f t="shared" si="1116"/>
        <v>2</v>
      </c>
      <c r="AN3564">
        <f t="shared" si="1117"/>
        <v>6</v>
      </c>
      <c r="AO3564" t="str">
        <f t="shared" si="1118"/>
        <v>Weekday</v>
      </c>
      <c r="AR3564" s="20">
        <f t="shared" si="1119"/>
        <v>0</v>
      </c>
    </row>
    <row r="3565" spans="1:44" x14ac:dyDescent="0.35">
      <c r="A3565" t="str">
        <f t="shared" si="1101"/>
        <v>CUST3564</v>
      </c>
      <c r="B3565" s="2" t="s">
        <v>3901</v>
      </c>
      <c r="C3565" s="4">
        <v>45665</v>
      </c>
      <c r="D3565" s="2" t="s">
        <v>331</v>
      </c>
      <c r="E3565" t="s">
        <v>5050</v>
      </c>
      <c r="F3565" s="2" t="s">
        <v>19</v>
      </c>
      <c r="G3565" s="2" t="s">
        <v>5040</v>
      </c>
      <c r="H3565" s="2">
        <v>1</v>
      </c>
      <c r="I3565" s="19">
        <v>2176.79</v>
      </c>
      <c r="J3565" s="2" t="s">
        <v>15</v>
      </c>
      <c r="K3565" s="2" t="s">
        <v>16</v>
      </c>
      <c r="L3565" s="2">
        <v>4</v>
      </c>
      <c r="M3565" s="18">
        <f t="shared" si="1102"/>
        <v>2176.79</v>
      </c>
      <c r="T3565" t="str">
        <f t="shared" si="1103"/>
        <v>Completed</v>
      </c>
      <c r="U3565" t="str">
        <f t="shared" si="1104"/>
        <v>Yes</v>
      </c>
      <c r="V3565" t="str">
        <f t="shared" si="1105"/>
        <v>No</v>
      </c>
      <c r="X3565">
        <f t="shared" si="1106"/>
        <v>589</v>
      </c>
      <c r="Y3565">
        <f t="shared" si="1107"/>
        <v>426</v>
      </c>
      <c r="Z3565" s="18">
        <f t="shared" si="1108"/>
        <v>2759712.3299794244</v>
      </c>
      <c r="AA3565" s="18">
        <f t="shared" si="1109"/>
        <v>330643.50635802455</v>
      </c>
      <c r="AB3565" s="17">
        <f t="shared" si="1110"/>
        <v>3.8641711229946525</v>
      </c>
      <c r="AC3565" s="2" t="s">
        <v>5040</v>
      </c>
      <c r="AD3565" s="2" t="s">
        <v>19</v>
      </c>
      <c r="AE3565" t="str">
        <f t="shared" si="1111"/>
        <v>Electronics</v>
      </c>
      <c r="AF3565" t="str">
        <f t="shared" si="1112"/>
        <v>Electronics</v>
      </c>
      <c r="AG3565" t="str" cm="1">
        <f t="array" ref="AG3565">INDEX(AD:AD,ROW())</f>
        <v>Electronics</v>
      </c>
      <c r="AH3565">
        <f t="shared" si="1120"/>
        <v>13</v>
      </c>
      <c r="AI3565" t="str">
        <f t="shared" si="1113"/>
        <v>Electronics</v>
      </c>
      <c r="AK3565">
        <f t="shared" si="1114"/>
        <v>2025</v>
      </c>
      <c r="AL3565">
        <f t="shared" si="1115"/>
        <v>1</v>
      </c>
      <c r="AM3565">
        <f t="shared" si="1116"/>
        <v>8</v>
      </c>
      <c r="AN3565">
        <f t="shared" si="1117"/>
        <v>4</v>
      </c>
      <c r="AO3565" t="str">
        <f t="shared" si="1118"/>
        <v>Weekday</v>
      </c>
      <c r="AR3565" s="20">
        <f t="shared" si="1119"/>
        <v>0</v>
      </c>
    </row>
    <row r="3566" spans="1:44" x14ac:dyDescent="0.35">
      <c r="A3566" t="str">
        <f t="shared" si="1101"/>
        <v>CUST3565</v>
      </c>
      <c r="B3566" s="2" t="s">
        <v>3902</v>
      </c>
      <c r="C3566" s="4">
        <v>45497</v>
      </c>
      <c r="D3566" s="2" t="s">
        <v>394</v>
      </c>
      <c r="E3566" t="s">
        <v>5050</v>
      </c>
      <c r="F3566" s="2" t="s">
        <v>42</v>
      </c>
      <c r="G3566" s="2" t="s">
        <v>5044</v>
      </c>
      <c r="H3566" s="2">
        <v>1</v>
      </c>
      <c r="I3566" s="19">
        <v>683.8</v>
      </c>
      <c r="J3566" s="2" t="s">
        <v>5047</v>
      </c>
      <c r="K3566" s="2" t="s">
        <v>16</v>
      </c>
      <c r="L3566" s="2">
        <v>4</v>
      </c>
      <c r="M3566" s="18">
        <f t="shared" si="1102"/>
        <v>683.8</v>
      </c>
      <c r="T3566" t="str">
        <f t="shared" si="1103"/>
        <v>Completed</v>
      </c>
      <c r="U3566" t="str">
        <f t="shared" si="1104"/>
        <v>No</v>
      </c>
      <c r="V3566" t="str">
        <f t="shared" si="1105"/>
        <v>No</v>
      </c>
      <c r="X3566">
        <f t="shared" si="1106"/>
        <v>589</v>
      </c>
      <c r="Y3566">
        <f t="shared" si="1107"/>
        <v>426</v>
      </c>
      <c r="Z3566" s="18">
        <f t="shared" si="1108"/>
        <v>1098537.4901531704</v>
      </c>
      <c r="AA3566" s="18">
        <f t="shared" si="1109"/>
        <v>96724.388030634553</v>
      </c>
      <c r="AB3566" s="17">
        <f t="shared" si="1110"/>
        <v>3.9001122334455669</v>
      </c>
      <c r="AC3566" s="2" t="s">
        <v>5044</v>
      </c>
      <c r="AD3566" s="2" t="s">
        <v>42</v>
      </c>
      <c r="AE3566" t="str">
        <f t="shared" si="1111"/>
        <v>Beauty</v>
      </c>
      <c r="AF3566" t="str">
        <f t="shared" si="1112"/>
        <v>Beauty</v>
      </c>
      <c r="AG3566" t="str" cm="1">
        <f t="array" ref="AG3566">INDEX(AD:AD,ROW())</f>
        <v>Beauty</v>
      </c>
      <c r="AH3566">
        <f t="shared" si="1120"/>
        <v>64</v>
      </c>
      <c r="AI3566" t="str">
        <f t="shared" si="1113"/>
        <v>Beauty</v>
      </c>
      <c r="AK3566">
        <f t="shared" si="1114"/>
        <v>2024</v>
      </c>
      <c r="AL3566">
        <f t="shared" si="1115"/>
        <v>7</v>
      </c>
      <c r="AM3566">
        <f t="shared" si="1116"/>
        <v>24</v>
      </c>
      <c r="AN3566">
        <f t="shared" si="1117"/>
        <v>4</v>
      </c>
      <c r="AO3566" t="str">
        <f t="shared" si="1118"/>
        <v>Weekday</v>
      </c>
      <c r="AR3566" s="20">
        <f t="shared" si="1119"/>
        <v>0</v>
      </c>
    </row>
    <row r="3567" spans="1:44" x14ac:dyDescent="0.35">
      <c r="A3567" t="str">
        <f t="shared" si="1101"/>
        <v>CUST3566</v>
      </c>
      <c r="B3567" s="2" t="s">
        <v>3903</v>
      </c>
      <c r="C3567" s="4">
        <v>45591</v>
      </c>
      <c r="D3567" s="2" t="s">
        <v>765</v>
      </c>
      <c r="E3567" t="s">
        <v>5055</v>
      </c>
      <c r="F3567" s="2" t="s">
        <v>13</v>
      </c>
      <c r="G3567" s="2" t="s">
        <v>34</v>
      </c>
      <c r="H3567" s="2">
        <v>1</v>
      </c>
      <c r="I3567" s="19">
        <v>1649.62</v>
      </c>
      <c r="J3567" s="2" t="s">
        <v>50</v>
      </c>
      <c r="K3567" s="2" t="s">
        <v>16</v>
      </c>
      <c r="L3567" s="2">
        <v>4</v>
      </c>
      <c r="M3567" s="18">
        <f t="shared" si="1102"/>
        <v>1649.62</v>
      </c>
      <c r="T3567" t="str">
        <f t="shared" si="1103"/>
        <v>Completed</v>
      </c>
      <c r="U3567" t="str">
        <f t="shared" si="1104"/>
        <v>Yes</v>
      </c>
      <c r="V3567" t="str">
        <f t="shared" si="1105"/>
        <v>No</v>
      </c>
      <c r="X3567">
        <f t="shared" si="1106"/>
        <v>567</v>
      </c>
      <c r="Y3567">
        <f t="shared" si="1107"/>
        <v>440</v>
      </c>
      <c r="Z3567" s="18">
        <f t="shared" si="1108"/>
        <v>1463424.4009529033</v>
      </c>
      <c r="AA3567" s="18">
        <f t="shared" si="1109"/>
        <v>118285.78776560788</v>
      </c>
      <c r="AB3567" s="17">
        <f t="shared" si="1110"/>
        <v>3.8140589569160999</v>
      </c>
      <c r="AC3567" s="2" t="s">
        <v>34</v>
      </c>
      <c r="AD3567" s="2" t="s">
        <v>13</v>
      </c>
      <c r="AE3567" t="str">
        <f t="shared" si="1111"/>
        <v>Home &amp; Kitchen</v>
      </c>
      <c r="AF3567" t="str">
        <f t="shared" si="1112"/>
        <v>Home &amp; Kitchen</v>
      </c>
      <c r="AG3567" t="str" cm="1">
        <f t="array" ref="AG3567">INDEX(AD:AD,ROW())</f>
        <v>Home &amp; Kitchen</v>
      </c>
      <c r="AH3567">
        <f t="shared" si="1120"/>
        <v>7</v>
      </c>
      <c r="AI3567" t="str">
        <f t="shared" si="1113"/>
        <v>Home &amp; Kitchen</v>
      </c>
      <c r="AK3567">
        <f t="shared" si="1114"/>
        <v>2024</v>
      </c>
      <c r="AL3567">
        <f t="shared" si="1115"/>
        <v>10</v>
      </c>
      <c r="AM3567">
        <f t="shared" si="1116"/>
        <v>26</v>
      </c>
      <c r="AN3567">
        <f t="shared" si="1117"/>
        <v>7</v>
      </c>
      <c r="AO3567" t="str">
        <f t="shared" si="1118"/>
        <v>Weekend</v>
      </c>
      <c r="AR3567" s="20">
        <f t="shared" si="1119"/>
        <v>0</v>
      </c>
    </row>
    <row r="3568" spans="1:44" x14ac:dyDescent="0.35">
      <c r="A3568" t="str">
        <f t="shared" si="1101"/>
        <v>CUST3567</v>
      </c>
      <c r="B3568" s="2" t="s">
        <v>3904</v>
      </c>
      <c r="C3568" s="4">
        <v>45137</v>
      </c>
      <c r="D3568" s="2" t="s">
        <v>222</v>
      </c>
      <c r="E3568" t="s">
        <v>5055</v>
      </c>
      <c r="F3568" s="2" t="s">
        <v>19</v>
      </c>
      <c r="G3568" s="2" t="s">
        <v>49</v>
      </c>
      <c r="H3568" s="2">
        <v>1</v>
      </c>
      <c r="I3568" s="19">
        <v>870.98</v>
      </c>
      <c r="J3568" s="2" t="s">
        <v>5046</v>
      </c>
      <c r="K3568" s="2" t="s">
        <v>16</v>
      </c>
      <c r="L3568" s="2">
        <v>3</v>
      </c>
      <c r="M3568" s="18">
        <f t="shared" si="1102"/>
        <v>870.98</v>
      </c>
      <c r="T3568" t="str">
        <f t="shared" si="1103"/>
        <v>Completed</v>
      </c>
      <c r="U3568" t="str">
        <f t="shared" si="1104"/>
        <v>No</v>
      </c>
      <c r="V3568" t="str">
        <f t="shared" si="1105"/>
        <v>No</v>
      </c>
      <c r="X3568">
        <f t="shared" si="1106"/>
        <v>567</v>
      </c>
      <c r="Y3568">
        <f t="shared" si="1107"/>
        <v>440</v>
      </c>
      <c r="Z3568" s="18">
        <f t="shared" si="1108"/>
        <v>2759712.3299794244</v>
      </c>
      <c r="AA3568" s="18">
        <f t="shared" si="1109"/>
        <v>330643.50635802455</v>
      </c>
      <c r="AB3568" s="17">
        <f t="shared" si="1110"/>
        <v>3.8641711229946525</v>
      </c>
      <c r="AC3568" s="2" t="s">
        <v>49</v>
      </c>
      <c r="AD3568" s="2" t="s">
        <v>19</v>
      </c>
      <c r="AE3568" t="str">
        <f t="shared" si="1111"/>
        <v>Electronics</v>
      </c>
      <c r="AF3568" t="str">
        <f t="shared" si="1112"/>
        <v>Electronics</v>
      </c>
      <c r="AG3568" t="str" cm="1">
        <f t="array" ref="AG3568">INDEX(AD:AD,ROW())</f>
        <v>Electronics</v>
      </c>
      <c r="AH3568">
        <f t="shared" si="1120"/>
        <v>12</v>
      </c>
      <c r="AI3568" t="str">
        <f t="shared" si="1113"/>
        <v>Electronics</v>
      </c>
      <c r="AK3568">
        <f t="shared" si="1114"/>
        <v>2023</v>
      </c>
      <c r="AL3568">
        <f t="shared" si="1115"/>
        <v>7</v>
      </c>
      <c r="AM3568">
        <f t="shared" si="1116"/>
        <v>30</v>
      </c>
      <c r="AN3568">
        <f t="shared" si="1117"/>
        <v>1</v>
      </c>
      <c r="AO3568" t="str">
        <f t="shared" si="1118"/>
        <v>Weekend</v>
      </c>
      <c r="AR3568" s="20">
        <f t="shared" si="1119"/>
        <v>0</v>
      </c>
    </row>
    <row r="3569" spans="1:44" x14ac:dyDescent="0.35">
      <c r="A3569" t="str">
        <f t="shared" si="1101"/>
        <v>CUST3568</v>
      </c>
      <c r="B3569" s="2" t="s">
        <v>3905</v>
      </c>
      <c r="C3569" s="4">
        <v>45504</v>
      </c>
      <c r="D3569" s="2" t="s">
        <v>182</v>
      </c>
      <c r="E3569" t="s">
        <v>5056</v>
      </c>
      <c r="F3569" s="2" t="s">
        <v>23</v>
      </c>
      <c r="G3569" s="2" t="s">
        <v>68</v>
      </c>
      <c r="H3569" s="2">
        <v>2</v>
      </c>
      <c r="I3569" s="19">
        <v>767.69</v>
      </c>
      <c r="J3569" s="2" t="s">
        <v>15</v>
      </c>
      <c r="K3569" s="2" t="s">
        <v>16</v>
      </c>
      <c r="L3569" s="2">
        <v>4</v>
      </c>
      <c r="M3569" s="18">
        <f t="shared" si="1102"/>
        <v>1535.38</v>
      </c>
      <c r="T3569" t="str">
        <f t="shared" si="1103"/>
        <v>Completed</v>
      </c>
      <c r="U3569" t="str">
        <f t="shared" si="1104"/>
        <v>Yes</v>
      </c>
      <c r="V3569" t="str">
        <f t="shared" si="1105"/>
        <v>No</v>
      </c>
      <c r="X3569">
        <f t="shared" si="1106"/>
        <v>50</v>
      </c>
      <c r="Y3569">
        <f t="shared" si="1107"/>
        <v>37</v>
      </c>
      <c r="Z3569" s="18">
        <f t="shared" si="1108"/>
        <v>594714.6477588166</v>
      </c>
      <c r="AA3569" s="18">
        <f t="shared" si="1109"/>
        <v>60882.938065984097</v>
      </c>
      <c r="AB3569" s="17">
        <f t="shared" si="1110"/>
        <v>3.804733727810651</v>
      </c>
      <c r="AC3569" s="2" t="s">
        <v>68</v>
      </c>
      <c r="AD3569" s="2" t="s">
        <v>23</v>
      </c>
      <c r="AE3569" t="str">
        <f t="shared" si="1111"/>
        <v>Books</v>
      </c>
      <c r="AF3569" t="str">
        <f t="shared" si="1112"/>
        <v>Books</v>
      </c>
      <c r="AG3569" t="str" cm="1">
        <f t="array" ref="AG3569">INDEX(AD:AD,ROW())</f>
        <v>Books</v>
      </c>
      <c r="AH3569">
        <f t="shared" si="1120"/>
        <v>20</v>
      </c>
      <c r="AI3569" t="str">
        <f t="shared" si="1113"/>
        <v>Books</v>
      </c>
      <c r="AK3569">
        <f t="shared" si="1114"/>
        <v>2024</v>
      </c>
      <c r="AL3569">
        <f t="shared" si="1115"/>
        <v>7</v>
      </c>
      <c r="AM3569">
        <f t="shared" si="1116"/>
        <v>31</v>
      </c>
      <c r="AN3569">
        <f t="shared" si="1117"/>
        <v>4</v>
      </c>
      <c r="AO3569" t="str">
        <f t="shared" si="1118"/>
        <v>Weekday</v>
      </c>
      <c r="AR3569" s="20">
        <f t="shared" si="1119"/>
        <v>0</v>
      </c>
    </row>
    <row r="3570" spans="1:44" x14ac:dyDescent="0.35">
      <c r="A3570" t="str">
        <f t="shared" si="1101"/>
        <v>CUST3569</v>
      </c>
      <c r="B3570" s="2" t="s">
        <v>3906</v>
      </c>
      <c r="C3570" s="4">
        <v>45581</v>
      </c>
      <c r="D3570" s="2" t="s">
        <v>59</v>
      </c>
      <c r="E3570" t="s">
        <v>5048</v>
      </c>
      <c r="F3570" s="2" t="s">
        <v>42</v>
      </c>
      <c r="G3570" s="2" t="s">
        <v>43</v>
      </c>
      <c r="H3570" s="2">
        <v>1</v>
      </c>
      <c r="I3570" s="19">
        <v>401.35</v>
      </c>
      <c r="J3570" s="2" t="s">
        <v>5046</v>
      </c>
      <c r="K3570" s="2" t="s">
        <v>16</v>
      </c>
      <c r="L3570" s="2">
        <v>3</v>
      </c>
      <c r="M3570" s="18">
        <f t="shared" si="1102"/>
        <v>401.35</v>
      </c>
      <c r="T3570" t="str">
        <f t="shared" si="1103"/>
        <v>Completed</v>
      </c>
      <c r="U3570" t="str">
        <f t="shared" si="1104"/>
        <v>No</v>
      </c>
      <c r="V3570" t="str">
        <f t="shared" si="1105"/>
        <v>No</v>
      </c>
      <c r="X3570">
        <f t="shared" si="1106"/>
        <v>590</v>
      </c>
      <c r="Y3570">
        <f t="shared" si="1107"/>
        <v>451</v>
      </c>
      <c r="Z3570" s="18">
        <f t="shared" si="1108"/>
        <v>1098537.4901531704</v>
      </c>
      <c r="AA3570" s="18">
        <f t="shared" si="1109"/>
        <v>96724.388030634553</v>
      </c>
      <c r="AB3570" s="17">
        <f t="shared" si="1110"/>
        <v>3.9001122334455669</v>
      </c>
      <c r="AC3570" s="2" t="s">
        <v>43</v>
      </c>
      <c r="AD3570" s="2" t="s">
        <v>42</v>
      </c>
      <c r="AE3570" t="str">
        <f t="shared" si="1111"/>
        <v>Beauty</v>
      </c>
      <c r="AF3570" t="str">
        <f t="shared" si="1112"/>
        <v>Beauty</v>
      </c>
      <c r="AG3570" t="str" cm="1">
        <f t="array" ref="AG3570">INDEX(AD:AD,ROW())</f>
        <v>Beauty</v>
      </c>
      <c r="AH3570">
        <f t="shared" si="1120"/>
        <v>10</v>
      </c>
      <c r="AI3570" t="str">
        <f t="shared" si="1113"/>
        <v>Beauty</v>
      </c>
      <c r="AK3570">
        <f t="shared" si="1114"/>
        <v>2024</v>
      </c>
      <c r="AL3570">
        <f t="shared" si="1115"/>
        <v>10</v>
      </c>
      <c r="AM3570">
        <f t="shared" si="1116"/>
        <v>16</v>
      </c>
      <c r="AN3570">
        <f t="shared" si="1117"/>
        <v>4</v>
      </c>
      <c r="AO3570" t="str">
        <f t="shared" si="1118"/>
        <v>Weekday</v>
      </c>
      <c r="AR3570" s="20">
        <f t="shared" si="1119"/>
        <v>0</v>
      </c>
    </row>
    <row r="3571" spans="1:44" x14ac:dyDescent="0.35">
      <c r="A3571" t="str">
        <f t="shared" si="1101"/>
        <v>CUST3570</v>
      </c>
      <c r="B3571" s="2" t="s">
        <v>3907</v>
      </c>
      <c r="C3571" s="4">
        <v>45649</v>
      </c>
      <c r="D3571" s="2" t="s">
        <v>172</v>
      </c>
      <c r="E3571" t="s">
        <v>5055</v>
      </c>
      <c r="F3571" s="2" t="s">
        <v>19</v>
      </c>
      <c r="G3571" s="2" t="s">
        <v>5039</v>
      </c>
      <c r="H3571" s="2">
        <v>1</v>
      </c>
      <c r="I3571" s="19">
        <v>317.02999999999997</v>
      </c>
      <c r="J3571" s="2" t="s">
        <v>50</v>
      </c>
      <c r="K3571" s="2" t="s">
        <v>16</v>
      </c>
      <c r="L3571" s="2">
        <v>3</v>
      </c>
      <c r="M3571" s="18">
        <f t="shared" si="1102"/>
        <v>317.02999999999997</v>
      </c>
      <c r="T3571" t="str">
        <f t="shared" si="1103"/>
        <v>Completed</v>
      </c>
      <c r="U3571" t="str">
        <f t="shared" si="1104"/>
        <v>No</v>
      </c>
      <c r="V3571" t="str">
        <f t="shared" si="1105"/>
        <v>No</v>
      </c>
      <c r="X3571">
        <f t="shared" si="1106"/>
        <v>567</v>
      </c>
      <c r="Y3571">
        <f t="shared" si="1107"/>
        <v>440</v>
      </c>
      <c r="Z3571" s="18">
        <f t="shared" si="1108"/>
        <v>2759712.3299794244</v>
      </c>
      <c r="AA3571" s="18">
        <f t="shared" si="1109"/>
        <v>330643.50635802455</v>
      </c>
      <c r="AB3571" s="17">
        <f t="shared" si="1110"/>
        <v>3.8641711229946525</v>
      </c>
      <c r="AC3571" s="2" t="s">
        <v>5039</v>
      </c>
      <c r="AD3571" s="2" t="s">
        <v>19</v>
      </c>
      <c r="AE3571" t="str">
        <f t="shared" si="1111"/>
        <v>Electronics</v>
      </c>
      <c r="AF3571" t="str">
        <f t="shared" si="1112"/>
        <v>Electronics</v>
      </c>
      <c r="AG3571" t="str" cm="1">
        <f t="array" ref="AG3571">INDEX(AD:AD,ROW())</f>
        <v>Electronics</v>
      </c>
      <c r="AH3571">
        <f t="shared" si="1120"/>
        <v>3</v>
      </c>
      <c r="AI3571" t="str">
        <f t="shared" si="1113"/>
        <v>Electronics</v>
      </c>
      <c r="AK3571">
        <f t="shared" si="1114"/>
        <v>2024</v>
      </c>
      <c r="AL3571">
        <f t="shared" si="1115"/>
        <v>12</v>
      </c>
      <c r="AM3571">
        <f t="shared" si="1116"/>
        <v>23</v>
      </c>
      <c r="AN3571">
        <f t="shared" si="1117"/>
        <v>2</v>
      </c>
      <c r="AO3571" t="str">
        <f t="shared" si="1118"/>
        <v>Weekday</v>
      </c>
      <c r="AR3571" s="20">
        <f t="shared" si="1119"/>
        <v>0</v>
      </c>
    </row>
    <row r="3572" spans="1:44" x14ac:dyDescent="0.35">
      <c r="A3572" t="str">
        <f t="shared" si="1101"/>
        <v>CUST3571</v>
      </c>
      <c r="B3572" s="2" t="s">
        <v>3908</v>
      </c>
      <c r="C3572" s="4">
        <v>45722</v>
      </c>
      <c r="D3572" s="2" t="s">
        <v>84</v>
      </c>
      <c r="E3572" t="s">
        <v>5049</v>
      </c>
      <c r="F3572" s="2" t="s">
        <v>42</v>
      </c>
      <c r="G3572" s="2" t="s">
        <v>43</v>
      </c>
      <c r="H3572" s="2">
        <v>2</v>
      </c>
      <c r="I3572" s="19">
        <v>822.34</v>
      </c>
      <c r="J3572" s="2" t="s">
        <v>15</v>
      </c>
      <c r="K3572" s="2" t="s">
        <v>16</v>
      </c>
      <c r="L3572" s="2">
        <v>5</v>
      </c>
      <c r="M3572" s="18">
        <f t="shared" si="1102"/>
        <v>1644.68</v>
      </c>
      <c r="T3572" t="str">
        <f t="shared" si="1103"/>
        <v>Completed</v>
      </c>
      <c r="U3572" t="str">
        <f t="shared" si="1104"/>
        <v>Yes</v>
      </c>
      <c r="V3572" t="str">
        <f t="shared" si="1105"/>
        <v>No</v>
      </c>
      <c r="X3572">
        <f t="shared" si="1106"/>
        <v>595</v>
      </c>
      <c r="Y3572">
        <f t="shared" si="1107"/>
        <v>444</v>
      </c>
      <c r="Z3572" s="18">
        <f t="shared" si="1108"/>
        <v>1098537.4901531704</v>
      </c>
      <c r="AA3572" s="18">
        <f t="shared" si="1109"/>
        <v>96724.388030634553</v>
      </c>
      <c r="AB3572" s="17">
        <f t="shared" si="1110"/>
        <v>3.9001122334455669</v>
      </c>
      <c r="AC3572" s="2" t="s">
        <v>43</v>
      </c>
      <c r="AD3572" s="2" t="s">
        <v>42</v>
      </c>
      <c r="AE3572" t="str">
        <f t="shared" si="1111"/>
        <v>Beauty</v>
      </c>
      <c r="AF3572" t="str">
        <f t="shared" si="1112"/>
        <v>Beauty</v>
      </c>
      <c r="AG3572" t="str" cm="1">
        <f t="array" ref="AG3572">INDEX(AD:AD,ROW())</f>
        <v>Beauty</v>
      </c>
      <c r="AH3572">
        <f t="shared" si="1120"/>
        <v>10</v>
      </c>
      <c r="AI3572" t="str">
        <f t="shared" si="1113"/>
        <v>Beauty</v>
      </c>
      <c r="AK3572">
        <f t="shared" si="1114"/>
        <v>2025</v>
      </c>
      <c r="AL3572">
        <f t="shared" si="1115"/>
        <v>3</v>
      </c>
      <c r="AM3572">
        <f t="shared" si="1116"/>
        <v>6</v>
      </c>
      <c r="AN3572">
        <f t="shared" si="1117"/>
        <v>5</v>
      </c>
      <c r="AO3572" t="str">
        <f t="shared" si="1118"/>
        <v>Weekday</v>
      </c>
      <c r="AR3572" s="20">
        <f t="shared" si="1119"/>
        <v>0</v>
      </c>
    </row>
    <row r="3573" spans="1:44" x14ac:dyDescent="0.35">
      <c r="A3573" t="str">
        <f t="shared" si="1101"/>
        <v>CUST3572</v>
      </c>
      <c r="B3573" s="2" t="s">
        <v>3909</v>
      </c>
      <c r="C3573" s="4">
        <v>45092</v>
      </c>
      <c r="D3573" s="2" t="s">
        <v>240</v>
      </c>
      <c r="E3573" t="s">
        <v>5052</v>
      </c>
      <c r="F3573" s="2" t="s">
        <v>29</v>
      </c>
      <c r="G3573" s="2" t="s">
        <v>30</v>
      </c>
      <c r="H3573" s="2">
        <v>2</v>
      </c>
      <c r="I3573" s="19">
        <v>1125.1099999999999</v>
      </c>
      <c r="J3573" s="2" t="s">
        <v>5047</v>
      </c>
      <c r="K3573" s="2" t="s">
        <v>31</v>
      </c>
      <c r="L3573" s="2">
        <v>3</v>
      </c>
      <c r="M3573" s="18">
        <f t="shared" si="1102"/>
        <v>2250.2199999999998</v>
      </c>
      <c r="T3573" t="str">
        <f t="shared" si="1103"/>
        <v>Pending</v>
      </c>
      <c r="U3573" t="str">
        <f t="shared" si="1104"/>
        <v>No</v>
      </c>
      <c r="V3573" t="str">
        <f t="shared" si="1105"/>
        <v>Yes</v>
      </c>
      <c r="X3573">
        <f t="shared" si="1106"/>
        <v>573</v>
      </c>
      <c r="Y3573">
        <f t="shared" si="1107"/>
        <v>450</v>
      </c>
      <c r="Z3573" s="18">
        <f t="shared" si="1108"/>
        <v>1892867.2841657216</v>
      </c>
      <c r="AA3573" s="18">
        <f t="shared" si="1109"/>
        <v>199432.98236095349</v>
      </c>
      <c r="AB3573" s="17">
        <f t="shared" si="1110"/>
        <v>3.8949824970828471</v>
      </c>
      <c r="AC3573" s="2" t="s">
        <v>30</v>
      </c>
      <c r="AD3573" s="2" t="s">
        <v>29</v>
      </c>
      <c r="AE3573" t="str">
        <f t="shared" si="1111"/>
        <v>Fashion</v>
      </c>
      <c r="AF3573" t="str">
        <f t="shared" si="1112"/>
        <v>Fashion</v>
      </c>
      <c r="AG3573" t="str" cm="1">
        <f t="array" ref="AG3573">INDEX(AD:AD,ROW())</f>
        <v>Fashion</v>
      </c>
      <c r="AH3573">
        <f t="shared" si="1120"/>
        <v>6</v>
      </c>
      <c r="AI3573" t="str">
        <f t="shared" si="1113"/>
        <v>Fashion</v>
      </c>
      <c r="AK3573">
        <f t="shared" si="1114"/>
        <v>2023</v>
      </c>
      <c r="AL3573">
        <f t="shared" si="1115"/>
        <v>6</v>
      </c>
      <c r="AM3573">
        <f t="shared" si="1116"/>
        <v>15</v>
      </c>
      <c r="AN3573">
        <f t="shared" si="1117"/>
        <v>5</v>
      </c>
      <c r="AO3573" t="str">
        <f t="shared" si="1118"/>
        <v>Weekday</v>
      </c>
      <c r="AR3573" s="20">
        <f t="shared" si="1119"/>
        <v>0</v>
      </c>
    </row>
    <row r="3574" spans="1:44" x14ac:dyDescent="0.35">
      <c r="A3574" t="str">
        <f t="shared" si="1101"/>
        <v>CUST3573</v>
      </c>
      <c r="B3574" s="2" t="s">
        <v>3910</v>
      </c>
      <c r="C3574" s="4">
        <v>45134</v>
      </c>
      <c r="D3574" s="2" t="s">
        <v>385</v>
      </c>
      <c r="E3574" t="s">
        <v>5054</v>
      </c>
      <c r="F3574" s="2" t="s">
        <v>29</v>
      </c>
      <c r="G3574" s="2" t="s">
        <v>5041</v>
      </c>
      <c r="H3574" s="2">
        <v>1</v>
      </c>
      <c r="I3574" s="19">
        <v>1693.13</v>
      </c>
      <c r="J3574" s="2" t="s">
        <v>5047</v>
      </c>
      <c r="K3574" s="2" t="s">
        <v>16</v>
      </c>
      <c r="L3574" s="2">
        <v>4</v>
      </c>
      <c r="M3574" s="18">
        <f t="shared" si="1102"/>
        <v>1693.13</v>
      </c>
      <c r="T3574" t="str">
        <f t="shared" si="1103"/>
        <v>Completed</v>
      </c>
      <c r="U3574" t="str">
        <f t="shared" si="1104"/>
        <v>Yes</v>
      </c>
      <c r="V3574" t="str">
        <f t="shared" si="1105"/>
        <v>No</v>
      </c>
      <c r="X3574">
        <f t="shared" si="1106"/>
        <v>558</v>
      </c>
      <c r="Y3574">
        <f t="shared" si="1107"/>
        <v>430</v>
      </c>
      <c r="Z3574" s="18">
        <f t="shared" si="1108"/>
        <v>1892867.2841657216</v>
      </c>
      <c r="AA3574" s="18">
        <f t="shared" si="1109"/>
        <v>199432.98236095349</v>
      </c>
      <c r="AB3574" s="17">
        <f t="shared" si="1110"/>
        <v>3.8949824970828471</v>
      </c>
      <c r="AC3574" s="2" t="s">
        <v>5041</v>
      </c>
      <c r="AD3574" s="2" t="s">
        <v>29</v>
      </c>
      <c r="AE3574" t="str">
        <f t="shared" si="1111"/>
        <v>Fashion</v>
      </c>
      <c r="AF3574" t="str">
        <f t="shared" si="1112"/>
        <v>Fashion</v>
      </c>
      <c r="AG3574" t="str" cm="1">
        <f t="array" ref="AG3574">INDEX(AD:AD,ROW())</f>
        <v>Fashion</v>
      </c>
      <c r="AH3574">
        <f t="shared" si="1120"/>
        <v>15</v>
      </c>
      <c r="AI3574" t="str">
        <f t="shared" si="1113"/>
        <v>Fashion</v>
      </c>
      <c r="AK3574">
        <f t="shared" si="1114"/>
        <v>2023</v>
      </c>
      <c r="AL3574">
        <f t="shared" si="1115"/>
        <v>7</v>
      </c>
      <c r="AM3574">
        <f t="shared" si="1116"/>
        <v>27</v>
      </c>
      <c r="AN3574">
        <f t="shared" si="1117"/>
        <v>5</v>
      </c>
      <c r="AO3574" t="str">
        <f t="shared" si="1118"/>
        <v>Weekday</v>
      </c>
      <c r="AR3574" s="20">
        <f t="shared" si="1119"/>
        <v>0</v>
      </c>
    </row>
    <row r="3575" spans="1:44" x14ac:dyDescent="0.35">
      <c r="A3575" t="str">
        <f t="shared" si="1101"/>
        <v>CUST3574</v>
      </c>
      <c r="B3575" s="2" t="s">
        <v>3911</v>
      </c>
      <c r="C3575" s="4">
        <v>45511</v>
      </c>
      <c r="D3575" s="2" t="s">
        <v>590</v>
      </c>
      <c r="E3575" t="s">
        <v>5051</v>
      </c>
      <c r="F3575" s="2" t="s">
        <v>19</v>
      </c>
      <c r="G3575" s="2" t="s">
        <v>49</v>
      </c>
      <c r="H3575" s="2">
        <v>3</v>
      </c>
      <c r="I3575" s="19">
        <v>3255.43</v>
      </c>
      <c r="J3575" s="2" t="s">
        <v>50</v>
      </c>
      <c r="K3575" s="2" t="s">
        <v>16</v>
      </c>
      <c r="L3575" s="31"/>
      <c r="M3575" s="18">
        <f t="shared" si="1102"/>
        <v>9766.2899999999991</v>
      </c>
      <c r="T3575" t="str">
        <f t="shared" si="1103"/>
        <v>Completed</v>
      </c>
      <c r="U3575" t="str">
        <f t="shared" si="1104"/>
        <v>Yes</v>
      </c>
      <c r="V3575" t="str">
        <f t="shared" si="1105"/>
        <v>No</v>
      </c>
      <c r="X3575">
        <f t="shared" si="1106"/>
        <v>619</v>
      </c>
      <c r="Y3575">
        <f t="shared" si="1107"/>
        <v>468</v>
      </c>
      <c r="Z3575" s="18">
        <f t="shared" si="1108"/>
        <v>2759712.3299794244</v>
      </c>
      <c r="AA3575" s="18">
        <f t="shared" si="1109"/>
        <v>330643.50635802455</v>
      </c>
      <c r="AB3575" s="17">
        <f t="shared" si="1110"/>
        <v>3.8641711229946525</v>
      </c>
      <c r="AC3575" s="2" t="s">
        <v>49</v>
      </c>
      <c r="AD3575" s="2" t="s">
        <v>19</v>
      </c>
      <c r="AE3575" t="str">
        <f t="shared" si="1111"/>
        <v>Electronics</v>
      </c>
      <c r="AF3575" t="str">
        <f t="shared" si="1112"/>
        <v>Electronics</v>
      </c>
      <c r="AG3575" t="str" cm="1">
        <f t="array" ref="AG3575">INDEX(AD:AD,ROW())</f>
        <v>Electronics</v>
      </c>
      <c r="AH3575">
        <f t="shared" si="1120"/>
        <v>12</v>
      </c>
      <c r="AI3575" t="str">
        <f t="shared" si="1113"/>
        <v>Electronics</v>
      </c>
      <c r="AK3575">
        <f t="shared" si="1114"/>
        <v>2024</v>
      </c>
      <c r="AL3575">
        <f t="shared" si="1115"/>
        <v>8</v>
      </c>
      <c r="AM3575">
        <f t="shared" si="1116"/>
        <v>7</v>
      </c>
      <c r="AN3575">
        <f t="shared" si="1117"/>
        <v>4</v>
      </c>
      <c r="AO3575" t="str">
        <f t="shared" si="1118"/>
        <v>Weekday</v>
      </c>
      <c r="AR3575" s="20">
        <f t="shared" si="1119"/>
        <v>0</v>
      </c>
    </row>
    <row r="3576" spans="1:44" x14ac:dyDescent="0.35">
      <c r="A3576" t="str">
        <f t="shared" si="1101"/>
        <v>CUST3575</v>
      </c>
      <c r="B3576" s="2" t="s">
        <v>3912</v>
      </c>
      <c r="C3576" s="4">
        <v>45175</v>
      </c>
      <c r="D3576" s="2" t="s">
        <v>240</v>
      </c>
      <c r="E3576" t="s">
        <v>5050</v>
      </c>
      <c r="F3576" s="2" t="s">
        <v>19</v>
      </c>
      <c r="G3576" s="2" t="s">
        <v>60</v>
      </c>
      <c r="H3576" s="2">
        <v>3</v>
      </c>
      <c r="I3576" s="19">
        <v>490.58</v>
      </c>
      <c r="J3576" s="2" t="s">
        <v>5047</v>
      </c>
      <c r="K3576" s="2" t="s">
        <v>16</v>
      </c>
      <c r="L3576" s="2">
        <v>5</v>
      </c>
      <c r="M3576" s="18">
        <f t="shared" si="1102"/>
        <v>1471.74</v>
      </c>
      <c r="T3576" t="str">
        <f t="shared" si="1103"/>
        <v>Completed</v>
      </c>
      <c r="U3576" t="str">
        <f t="shared" si="1104"/>
        <v>Yes</v>
      </c>
      <c r="V3576" t="str">
        <f t="shared" si="1105"/>
        <v>No</v>
      </c>
      <c r="X3576">
        <f t="shared" si="1106"/>
        <v>589</v>
      </c>
      <c r="Y3576">
        <f t="shared" si="1107"/>
        <v>426</v>
      </c>
      <c r="Z3576" s="18">
        <f t="shared" si="1108"/>
        <v>2759712.3299794244</v>
      </c>
      <c r="AA3576" s="18">
        <f t="shared" si="1109"/>
        <v>330643.50635802455</v>
      </c>
      <c r="AB3576" s="17">
        <f t="shared" si="1110"/>
        <v>3.8641711229946525</v>
      </c>
      <c r="AC3576" s="2" t="s">
        <v>60</v>
      </c>
      <c r="AD3576" s="2" t="s">
        <v>19</v>
      </c>
      <c r="AE3576" t="str">
        <f t="shared" si="1111"/>
        <v>Electronics</v>
      </c>
      <c r="AF3576" t="str">
        <f t="shared" si="1112"/>
        <v>Electronics</v>
      </c>
      <c r="AG3576" t="str" cm="1">
        <f t="array" ref="AG3576">INDEX(AD:AD,ROW())</f>
        <v>Electronics</v>
      </c>
      <c r="AH3576">
        <f t="shared" si="1120"/>
        <v>17</v>
      </c>
      <c r="AI3576" t="str">
        <f t="shared" si="1113"/>
        <v>Electronics</v>
      </c>
      <c r="AK3576">
        <f t="shared" si="1114"/>
        <v>2023</v>
      </c>
      <c r="AL3576">
        <f t="shared" si="1115"/>
        <v>9</v>
      </c>
      <c r="AM3576">
        <f t="shared" si="1116"/>
        <v>6</v>
      </c>
      <c r="AN3576">
        <f t="shared" si="1117"/>
        <v>4</v>
      </c>
      <c r="AO3576" t="str">
        <f t="shared" si="1118"/>
        <v>Weekday</v>
      </c>
      <c r="AR3576" s="20">
        <f t="shared" si="1119"/>
        <v>0</v>
      </c>
    </row>
    <row r="3577" spans="1:44" x14ac:dyDescent="0.35">
      <c r="A3577" t="str">
        <f t="shared" si="1101"/>
        <v>CUST3576</v>
      </c>
      <c r="B3577" s="2" t="s">
        <v>3913</v>
      </c>
      <c r="C3577" s="4">
        <v>45138</v>
      </c>
      <c r="D3577" s="2" t="s">
        <v>82</v>
      </c>
      <c r="E3577" t="s">
        <v>5050</v>
      </c>
      <c r="F3577" s="2" t="s">
        <v>13</v>
      </c>
      <c r="G3577" s="2" t="s">
        <v>95</v>
      </c>
      <c r="H3577" s="2">
        <v>1</v>
      </c>
      <c r="I3577" s="19">
        <v>1353.89</v>
      </c>
      <c r="J3577" s="2" t="s">
        <v>20</v>
      </c>
      <c r="K3577" s="2" t="s">
        <v>16</v>
      </c>
      <c r="L3577" s="2">
        <v>3</v>
      </c>
      <c r="M3577" s="18">
        <f t="shared" si="1102"/>
        <v>1353.89</v>
      </c>
      <c r="T3577" t="str">
        <f t="shared" si="1103"/>
        <v>Completed</v>
      </c>
      <c r="U3577" t="str">
        <f t="shared" si="1104"/>
        <v>Yes</v>
      </c>
      <c r="V3577" t="str">
        <f t="shared" si="1105"/>
        <v>No</v>
      </c>
      <c r="X3577">
        <f t="shared" si="1106"/>
        <v>589</v>
      </c>
      <c r="Y3577">
        <f t="shared" si="1107"/>
        <v>426</v>
      </c>
      <c r="Z3577" s="18">
        <f t="shared" si="1108"/>
        <v>1463424.4009529033</v>
      </c>
      <c r="AA3577" s="18">
        <f t="shared" si="1109"/>
        <v>118285.78776560788</v>
      </c>
      <c r="AB3577" s="17">
        <f t="shared" si="1110"/>
        <v>3.8140589569160999</v>
      </c>
      <c r="AC3577" s="2" t="s">
        <v>95</v>
      </c>
      <c r="AD3577" s="2" t="s">
        <v>13</v>
      </c>
      <c r="AE3577" t="str">
        <f t="shared" si="1111"/>
        <v>Home &amp; Kitchen</v>
      </c>
      <c r="AF3577" t="str">
        <f t="shared" si="1112"/>
        <v>Home &amp; Kitchen</v>
      </c>
      <c r="AG3577" t="str" cm="1">
        <f t="array" ref="AG3577">INDEX(AD:AD,ROW())</f>
        <v>Home &amp; Kitchen</v>
      </c>
      <c r="AH3577">
        <f t="shared" si="1120"/>
        <v>32</v>
      </c>
      <c r="AI3577" t="str">
        <f t="shared" si="1113"/>
        <v>Home &amp; Kitchen</v>
      </c>
      <c r="AK3577">
        <f t="shared" si="1114"/>
        <v>2023</v>
      </c>
      <c r="AL3577">
        <f t="shared" si="1115"/>
        <v>7</v>
      </c>
      <c r="AM3577">
        <f t="shared" si="1116"/>
        <v>31</v>
      </c>
      <c r="AN3577">
        <f t="shared" si="1117"/>
        <v>2</v>
      </c>
      <c r="AO3577" t="str">
        <f t="shared" si="1118"/>
        <v>Weekday</v>
      </c>
      <c r="AR3577" s="20">
        <f t="shared" si="1119"/>
        <v>0</v>
      </c>
    </row>
    <row r="3578" spans="1:44" x14ac:dyDescent="0.35">
      <c r="A3578" t="str">
        <f t="shared" si="1101"/>
        <v>CUST3577</v>
      </c>
      <c r="B3578" s="2" t="s">
        <v>3914</v>
      </c>
      <c r="C3578" s="4">
        <v>44965</v>
      </c>
      <c r="D3578" s="2" t="s">
        <v>182</v>
      </c>
      <c r="E3578" t="s">
        <v>5049</v>
      </c>
      <c r="F3578" s="2" t="s">
        <v>42</v>
      </c>
      <c r="G3578" s="2" t="s">
        <v>188</v>
      </c>
      <c r="H3578" s="2">
        <v>1</v>
      </c>
      <c r="I3578" s="19">
        <v>1494.07</v>
      </c>
      <c r="J3578" s="2" t="s">
        <v>15</v>
      </c>
      <c r="K3578" s="2" t="s">
        <v>31</v>
      </c>
      <c r="L3578" s="2">
        <v>2</v>
      </c>
      <c r="M3578" s="18">
        <f t="shared" si="1102"/>
        <v>1494.07</v>
      </c>
      <c r="T3578" t="str">
        <f t="shared" si="1103"/>
        <v>Pending</v>
      </c>
      <c r="U3578" t="str">
        <f t="shared" si="1104"/>
        <v>No</v>
      </c>
      <c r="V3578" t="str">
        <f t="shared" si="1105"/>
        <v>Yes</v>
      </c>
      <c r="X3578">
        <f t="shared" si="1106"/>
        <v>595</v>
      </c>
      <c r="Y3578">
        <f t="shared" si="1107"/>
        <v>444</v>
      </c>
      <c r="Z3578" s="18">
        <f t="shared" si="1108"/>
        <v>1098537.4901531704</v>
      </c>
      <c r="AA3578" s="18">
        <f t="shared" si="1109"/>
        <v>96724.388030634553</v>
      </c>
      <c r="AB3578" s="17">
        <f t="shared" si="1110"/>
        <v>3.9001122334455669</v>
      </c>
      <c r="AC3578" s="2" t="s">
        <v>188</v>
      </c>
      <c r="AD3578" s="2" t="s">
        <v>42</v>
      </c>
      <c r="AE3578" t="str">
        <f t="shared" si="1111"/>
        <v>Beauty</v>
      </c>
      <c r="AF3578" t="str">
        <f t="shared" si="1112"/>
        <v>Beauty</v>
      </c>
      <c r="AG3578" t="str" cm="1">
        <f t="array" ref="AG3578">INDEX(AD:AD,ROW())</f>
        <v>Beauty</v>
      </c>
      <c r="AH3578">
        <f t="shared" si="1120"/>
        <v>80</v>
      </c>
      <c r="AI3578" t="str">
        <f t="shared" si="1113"/>
        <v>Beauty</v>
      </c>
      <c r="AK3578">
        <f t="shared" si="1114"/>
        <v>2023</v>
      </c>
      <c r="AL3578">
        <f t="shared" si="1115"/>
        <v>2</v>
      </c>
      <c r="AM3578">
        <f t="shared" si="1116"/>
        <v>8</v>
      </c>
      <c r="AN3578">
        <f t="shared" si="1117"/>
        <v>4</v>
      </c>
      <c r="AO3578" t="str">
        <f t="shared" si="1118"/>
        <v>Weekday</v>
      </c>
      <c r="AR3578" s="20">
        <f t="shared" si="1119"/>
        <v>0</v>
      </c>
    </row>
    <row r="3579" spans="1:44" x14ac:dyDescent="0.35">
      <c r="A3579" t="str">
        <f t="shared" si="1101"/>
        <v>CUST3578</v>
      </c>
      <c r="B3579" s="2" t="s">
        <v>3915</v>
      </c>
      <c r="C3579" s="4">
        <v>45444</v>
      </c>
      <c r="D3579" s="2" t="s">
        <v>172</v>
      </c>
      <c r="E3579" t="s">
        <v>5048</v>
      </c>
      <c r="F3579" s="2" t="s">
        <v>23</v>
      </c>
      <c r="G3579" s="2" t="s">
        <v>24</v>
      </c>
      <c r="H3579" s="2">
        <v>2</v>
      </c>
      <c r="I3579" s="19">
        <v>791.95</v>
      </c>
      <c r="J3579" s="2" t="s">
        <v>5047</v>
      </c>
      <c r="K3579" s="2" t="s">
        <v>103</v>
      </c>
      <c r="L3579" s="31"/>
      <c r="M3579" s="18">
        <f t="shared" si="1102"/>
        <v>1583.9</v>
      </c>
      <c r="T3579" t="str">
        <f t="shared" si="1103"/>
        <v>Lost Sale</v>
      </c>
      <c r="U3579" t="str">
        <f t="shared" si="1104"/>
        <v>No</v>
      </c>
      <c r="V3579" t="str">
        <f t="shared" si="1105"/>
        <v>Yes</v>
      </c>
      <c r="X3579">
        <f t="shared" si="1106"/>
        <v>590</v>
      </c>
      <c r="Y3579">
        <f t="shared" si="1107"/>
        <v>451</v>
      </c>
      <c r="Z3579" s="18">
        <f t="shared" si="1108"/>
        <v>594714.6477588166</v>
      </c>
      <c r="AA3579" s="18">
        <f t="shared" si="1109"/>
        <v>60882.938065984097</v>
      </c>
      <c r="AB3579" s="17">
        <f t="shared" si="1110"/>
        <v>3.804733727810651</v>
      </c>
      <c r="AC3579" s="2" t="s">
        <v>24</v>
      </c>
      <c r="AD3579" s="2" t="s">
        <v>23</v>
      </c>
      <c r="AE3579" t="str">
        <f t="shared" si="1111"/>
        <v>Books</v>
      </c>
      <c r="AF3579" t="str">
        <f t="shared" si="1112"/>
        <v>Books</v>
      </c>
      <c r="AG3579" t="str" cm="1">
        <f t="array" ref="AG3579">INDEX(AD:AD,ROW())</f>
        <v>Books</v>
      </c>
      <c r="AH3579">
        <f t="shared" si="1120"/>
        <v>4</v>
      </c>
      <c r="AI3579" t="str">
        <f t="shared" si="1113"/>
        <v>Books</v>
      </c>
      <c r="AK3579">
        <f t="shared" si="1114"/>
        <v>2024</v>
      </c>
      <c r="AL3579">
        <f t="shared" si="1115"/>
        <v>6</v>
      </c>
      <c r="AM3579">
        <f t="shared" si="1116"/>
        <v>1</v>
      </c>
      <c r="AN3579">
        <f t="shared" si="1117"/>
        <v>7</v>
      </c>
      <c r="AO3579" t="str">
        <f t="shared" si="1118"/>
        <v>Weekend</v>
      </c>
      <c r="AR3579" s="20">
        <f t="shared" si="1119"/>
        <v>1</v>
      </c>
    </row>
    <row r="3580" spans="1:44" x14ac:dyDescent="0.35">
      <c r="A3580" t="str">
        <f t="shared" si="1101"/>
        <v>CUST3579</v>
      </c>
      <c r="B3580" s="2" t="s">
        <v>3916</v>
      </c>
      <c r="C3580" s="4">
        <v>45597</v>
      </c>
      <c r="D3580" s="2" t="s">
        <v>144</v>
      </c>
      <c r="E3580" t="s">
        <v>5055</v>
      </c>
      <c r="F3580" s="2" t="s">
        <v>29</v>
      </c>
      <c r="G3580" s="2" t="s">
        <v>5043</v>
      </c>
      <c r="H3580" s="2">
        <v>1</v>
      </c>
      <c r="I3580" s="19">
        <v>1778.38</v>
      </c>
      <c r="J3580" s="2" t="s">
        <v>5047</v>
      </c>
      <c r="K3580" s="2" t="s">
        <v>16</v>
      </c>
      <c r="L3580" s="2">
        <v>4</v>
      </c>
      <c r="M3580" s="18">
        <f t="shared" si="1102"/>
        <v>1778.38</v>
      </c>
      <c r="T3580" t="str">
        <f t="shared" si="1103"/>
        <v>Completed</v>
      </c>
      <c r="U3580" t="str">
        <f t="shared" si="1104"/>
        <v>Yes</v>
      </c>
      <c r="V3580" t="str">
        <f t="shared" si="1105"/>
        <v>No</v>
      </c>
      <c r="X3580">
        <f t="shared" si="1106"/>
        <v>567</v>
      </c>
      <c r="Y3580">
        <f t="shared" si="1107"/>
        <v>440</v>
      </c>
      <c r="Z3580" s="18">
        <f t="shared" si="1108"/>
        <v>1892867.2841657216</v>
      </c>
      <c r="AA3580" s="18">
        <f t="shared" si="1109"/>
        <v>199432.98236095349</v>
      </c>
      <c r="AB3580" s="17">
        <f t="shared" si="1110"/>
        <v>3.8949824970828471</v>
      </c>
      <c r="AC3580" s="2" t="s">
        <v>5043</v>
      </c>
      <c r="AD3580" s="2" t="s">
        <v>29</v>
      </c>
      <c r="AE3580" t="str">
        <f t="shared" si="1111"/>
        <v>Fashion</v>
      </c>
      <c r="AF3580" t="str">
        <f t="shared" si="1112"/>
        <v>Fashion</v>
      </c>
      <c r="AG3580" t="str" cm="1">
        <f t="array" ref="AG3580">INDEX(AD:AD,ROW())</f>
        <v>Fashion</v>
      </c>
      <c r="AH3580">
        <f t="shared" si="1120"/>
        <v>55</v>
      </c>
      <c r="AI3580" t="str">
        <f t="shared" si="1113"/>
        <v>Fashion</v>
      </c>
      <c r="AK3580">
        <f t="shared" si="1114"/>
        <v>2024</v>
      </c>
      <c r="AL3580">
        <f t="shared" si="1115"/>
        <v>11</v>
      </c>
      <c r="AM3580">
        <f t="shared" si="1116"/>
        <v>1</v>
      </c>
      <c r="AN3580">
        <f t="shared" si="1117"/>
        <v>6</v>
      </c>
      <c r="AO3580" t="str">
        <f t="shared" si="1118"/>
        <v>Weekday</v>
      </c>
      <c r="AR3580" s="20">
        <f t="shared" si="1119"/>
        <v>0</v>
      </c>
    </row>
    <row r="3581" spans="1:44" x14ac:dyDescent="0.35">
      <c r="A3581" t="str">
        <f t="shared" si="1101"/>
        <v>CUST3580</v>
      </c>
      <c r="B3581" s="2" t="s">
        <v>3917</v>
      </c>
      <c r="C3581" s="4">
        <v>45131</v>
      </c>
      <c r="D3581" s="2" t="s">
        <v>667</v>
      </c>
      <c r="E3581" t="s">
        <v>5052</v>
      </c>
      <c r="F3581" s="2" t="s">
        <v>42</v>
      </c>
      <c r="G3581" s="2" t="s">
        <v>188</v>
      </c>
      <c r="H3581" s="2">
        <v>1</v>
      </c>
      <c r="I3581" s="19">
        <v>1201.26</v>
      </c>
      <c r="J3581" s="2" t="s">
        <v>50</v>
      </c>
      <c r="K3581" s="2" t="s">
        <v>16</v>
      </c>
      <c r="L3581" s="2">
        <v>4</v>
      </c>
      <c r="M3581" s="18">
        <f t="shared" si="1102"/>
        <v>1201.26</v>
      </c>
      <c r="T3581" t="str">
        <f t="shared" si="1103"/>
        <v>Completed</v>
      </c>
      <c r="U3581" t="str">
        <f t="shared" si="1104"/>
        <v>Yes</v>
      </c>
      <c r="V3581" t="str">
        <f t="shared" si="1105"/>
        <v>No</v>
      </c>
      <c r="X3581">
        <f t="shared" si="1106"/>
        <v>573</v>
      </c>
      <c r="Y3581">
        <f t="shared" si="1107"/>
        <v>450</v>
      </c>
      <c r="Z3581" s="18">
        <f t="shared" si="1108"/>
        <v>1098537.4901531704</v>
      </c>
      <c r="AA3581" s="18">
        <f t="shared" si="1109"/>
        <v>96724.388030634553</v>
      </c>
      <c r="AB3581" s="17">
        <f t="shared" si="1110"/>
        <v>3.9001122334455669</v>
      </c>
      <c r="AC3581" s="2" t="s">
        <v>188</v>
      </c>
      <c r="AD3581" s="2" t="s">
        <v>42</v>
      </c>
      <c r="AE3581" t="str">
        <f t="shared" si="1111"/>
        <v>Beauty</v>
      </c>
      <c r="AF3581" t="str">
        <f t="shared" si="1112"/>
        <v>Beauty</v>
      </c>
      <c r="AG3581" t="str" cm="1">
        <f t="array" ref="AG3581">INDEX(AD:AD,ROW())</f>
        <v>Beauty</v>
      </c>
      <c r="AH3581">
        <f t="shared" si="1120"/>
        <v>80</v>
      </c>
      <c r="AI3581" t="str">
        <f t="shared" si="1113"/>
        <v>Beauty</v>
      </c>
      <c r="AK3581">
        <f t="shared" si="1114"/>
        <v>2023</v>
      </c>
      <c r="AL3581">
        <f t="shared" si="1115"/>
        <v>7</v>
      </c>
      <c r="AM3581">
        <f t="shared" si="1116"/>
        <v>24</v>
      </c>
      <c r="AN3581">
        <f t="shared" si="1117"/>
        <v>2</v>
      </c>
      <c r="AO3581" t="str">
        <f t="shared" si="1118"/>
        <v>Weekday</v>
      </c>
      <c r="AR3581" s="20">
        <f t="shared" si="1119"/>
        <v>0</v>
      </c>
    </row>
    <row r="3582" spans="1:44" x14ac:dyDescent="0.35">
      <c r="A3582" t="str">
        <f t="shared" si="1101"/>
        <v>CUST3581</v>
      </c>
      <c r="B3582" s="2" t="s">
        <v>3918</v>
      </c>
      <c r="C3582" s="4">
        <v>45469</v>
      </c>
      <c r="D3582" s="2" t="s">
        <v>271</v>
      </c>
      <c r="E3582" t="s">
        <v>5049</v>
      </c>
      <c r="F3582" s="2" t="s">
        <v>29</v>
      </c>
      <c r="G3582" s="2" t="s">
        <v>5041</v>
      </c>
      <c r="H3582" s="2">
        <v>1</v>
      </c>
      <c r="I3582" s="19">
        <v>1597.51</v>
      </c>
      <c r="J3582" s="2" t="s">
        <v>15</v>
      </c>
      <c r="K3582" s="2" t="s">
        <v>16</v>
      </c>
      <c r="L3582" s="2">
        <v>3</v>
      </c>
      <c r="M3582" s="18">
        <f t="shared" si="1102"/>
        <v>1597.51</v>
      </c>
      <c r="T3582" t="str">
        <f t="shared" si="1103"/>
        <v>Completed</v>
      </c>
      <c r="U3582" t="str">
        <f t="shared" si="1104"/>
        <v>Yes</v>
      </c>
      <c r="V3582" t="str">
        <f t="shared" si="1105"/>
        <v>No</v>
      </c>
      <c r="X3582">
        <f t="shared" si="1106"/>
        <v>595</v>
      </c>
      <c r="Y3582">
        <f t="shared" si="1107"/>
        <v>444</v>
      </c>
      <c r="Z3582" s="18">
        <f t="shared" si="1108"/>
        <v>1892867.2841657216</v>
      </c>
      <c r="AA3582" s="18">
        <f t="shared" si="1109"/>
        <v>199432.98236095349</v>
      </c>
      <c r="AB3582" s="17">
        <f t="shared" si="1110"/>
        <v>3.8949824970828471</v>
      </c>
      <c r="AC3582" s="2" t="s">
        <v>5041</v>
      </c>
      <c r="AD3582" s="2" t="s">
        <v>29</v>
      </c>
      <c r="AE3582" t="str">
        <f t="shared" si="1111"/>
        <v>Fashion</v>
      </c>
      <c r="AF3582" t="str">
        <f t="shared" si="1112"/>
        <v>Fashion</v>
      </c>
      <c r="AG3582" t="str" cm="1">
        <f t="array" ref="AG3582">INDEX(AD:AD,ROW())</f>
        <v>Fashion</v>
      </c>
      <c r="AH3582">
        <f t="shared" si="1120"/>
        <v>15</v>
      </c>
      <c r="AI3582" t="str">
        <f t="shared" si="1113"/>
        <v>Fashion</v>
      </c>
      <c r="AK3582">
        <f t="shared" si="1114"/>
        <v>2024</v>
      </c>
      <c r="AL3582">
        <f t="shared" si="1115"/>
        <v>6</v>
      </c>
      <c r="AM3582">
        <f t="shared" si="1116"/>
        <v>26</v>
      </c>
      <c r="AN3582">
        <f t="shared" si="1117"/>
        <v>4</v>
      </c>
      <c r="AO3582" t="str">
        <f t="shared" si="1118"/>
        <v>Weekday</v>
      </c>
      <c r="AR3582" s="20">
        <f t="shared" si="1119"/>
        <v>0</v>
      </c>
    </row>
    <row r="3583" spans="1:44" x14ac:dyDescent="0.35">
      <c r="A3583" t="str">
        <f t="shared" si="1101"/>
        <v>CUST3582</v>
      </c>
      <c r="B3583" s="2" t="s">
        <v>3919</v>
      </c>
      <c r="C3583" s="4">
        <v>45657</v>
      </c>
      <c r="D3583" s="2" t="s">
        <v>953</v>
      </c>
      <c r="E3583" t="s">
        <v>5051</v>
      </c>
      <c r="F3583" s="2" t="s">
        <v>19</v>
      </c>
      <c r="G3583" s="2" t="s">
        <v>60</v>
      </c>
      <c r="H3583" s="2">
        <v>1</v>
      </c>
      <c r="I3583" s="19">
        <v>2985.37</v>
      </c>
      <c r="J3583" s="2" t="s">
        <v>5046</v>
      </c>
      <c r="K3583" s="2" t="s">
        <v>16</v>
      </c>
      <c r="L3583" s="2">
        <v>5</v>
      </c>
      <c r="M3583" s="18">
        <f t="shared" si="1102"/>
        <v>2985.37</v>
      </c>
      <c r="T3583" t="str">
        <f t="shared" si="1103"/>
        <v>Completed</v>
      </c>
      <c r="U3583" t="str">
        <f t="shared" si="1104"/>
        <v>Yes</v>
      </c>
      <c r="V3583" t="str">
        <f t="shared" si="1105"/>
        <v>No</v>
      </c>
      <c r="X3583">
        <f t="shared" si="1106"/>
        <v>619</v>
      </c>
      <c r="Y3583">
        <f t="shared" si="1107"/>
        <v>468</v>
      </c>
      <c r="Z3583" s="18">
        <f t="shared" si="1108"/>
        <v>2759712.3299794244</v>
      </c>
      <c r="AA3583" s="18">
        <f t="shared" si="1109"/>
        <v>330643.50635802455</v>
      </c>
      <c r="AB3583" s="17">
        <f t="shared" si="1110"/>
        <v>3.8641711229946525</v>
      </c>
      <c r="AC3583" s="2" t="s">
        <v>60</v>
      </c>
      <c r="AD3583" s="2" t="s">
        <v>19</v>
      </c>
      <c r="AE3583" t="str">
        <f t="shared" si="1111"/>
        <v>Electronics</v>
      </c>
      <c r="AF3583" t="str">
        <f t="shared" si="1112"/>
        <v>Electronics</v>
      </c>
      <c r="AG3583" t="str" cm="1">
        <f t="array" ref="AG3583">INDEX(AD:AD,ROW())</f>
        <v>Electronics</v>
      </c>
      <c r="AH3583">
        <f t="shared" si="1120"/>
        <v>17</v>
      </c>
      <c r="AI3583" t="str">
        <f t="shared" si="1113"/>
        <v>Electronics</v>
      </c>
      <c r="AK3583">
        <f t="shared" si="1114"/>
        <v>2024</v>
      </c>
      <c r="AL3583">
        <f t="shared" si="1115"/>
        <v>12</v>
      </c>
      <c r="AM3583">
        <f t="shared" si="1116"/>
        <v>31</v>
      </c>
      <c r="AN3583">
        <f t="shared" si="1117"/>
        <v>3</v>
      </c>
      <c r="AO3583" t="str">
        <f t="shared" si="1118"/>
        <v>Weekday</v>
      </c>
      <c r="AR3583" s="20">
        <f t="shared" si="1119"/>
        <v>0</v>
      </c>
    </row>
    <row r="3584" spans="1:44" x14ac:dyDescent="0.35">
      <c r="A3584" t="str">
        <f t="shared" si="1101"/>
        <v>CUST3583</v>
      </c>
      <c r="B3584" s="2" t="s">
        <v>3920</v>
      </c>
      <c r="C3584" s="4">
        <v>45593</v>
      </c>
      <c r="D3584" s="2" t="s">
        <v>116</v>
      </c>
      <c r="E3584" t="s">
        <v>5052</v>
      </c>
      <c r="F3584" s="2" t="s">
        <v>23</v>
      </c>
      <c r="G3584" s="2" t="s">
        <v>68</v>
      </c>
      <c r="H3584" s="2">
        <v>1</v>
      </c>
      <c r="I3584" s="19">
        <v>484.28</v>
      </c>
      <c r="J3584" s="2" t="s">
        <v>5046</v>
      </c>
      <c r="K3584" s="2" t="s">
        <v>16</v>
      </c>
      <c r="L3584" s="31"/>
      <c r="M3584" s="18">
        <f t="shared" si="1102"/>
        <v>484.28</v>
      </c>
      <c r="T3584" t="str">
        <f t="shared" si="1103"/>
        <v>Completed</v>
      </c>
      <c r="U3584" t="str">
        <f t="shared" si="1104"/>
        <v>No</v>
      </c>
      <c r="V3584" t="str">
        <f t="shared" si="1105"/>
        <v>No</v>
      </c>
      <c r="X3584">
        <f t="shared" si="1106"/>
        <v>573</v>
      </c>
      <c r="Y3584">
        <f t="shared" si="1107"/>
        <v>450</v>
      </c>
      <c r="Z3584" s="18">
        <f t="shared" si="1108"/>
        <v>594714.6477588166</v>
      </c>
      <c r="AA3584" s="18">
        <f t="shared" si="1109"/>
        <v>60882.938065984097</v>
      </c>
      <c r="AB3584" s="17">
        <f t="shared" si="1110"/>
        <v>3.804733727810651</v>
      </c>
      <c r="AC3584" s="2" t="s">
        <v>68</v>
      </c>
      <c r="AD3584" s="2" t="s">
        <v>23</v>
      </c>
      <c r="AE3584" t="str">
        <f t="shared" si="1111"/>
        <v>Books</v>
      </c>
      <c r="AF3584" t="str">
        <f t="shared" si="1112"/>
        <v>Books</v>
      </c>
      <c r="AG3584" t="str" cm="1">
        <f t="array" ref="AG3584">INDEX(AD:AD,ROW())</f>
        <v>Books</v>
      </c>
      <c r="AH3584">
        <f t="shared" si="1120"/>
        <v>20</v>
      </c>
      <c r="AI3584" t="str">
        <f t="shared" si="1113"/>
        <v>Books</v>
      </c>
      <c r="AK3584">
        <f t="shared" si="1114"/>
        <v>2024</v>
      </c>
      <c r="AL3584">
        <f t="shared" si="1115"/>
        <v>10</v>
      </c>
      <c r="AM3584">
        <f t="shared" si="1116"/>
        <v>28</v>
      </c>
      <c r="AN3584">
        <f t="shared" si="1117"/>
        <v>2</v>
      </c>
      <c r="AO3584" t="str">
        <f t="shared" si="1118"/>
        <v>Weekday</v>
      </c>
      <c r="AR3584" s="20">
        <f t="shared" si="1119"/>
        <v>0</v>
      </c>
    </row>
    <row r="3585" spans="1:44" x14ac:dyDescent="0.35">
      <c r="A3585" t="str">
        <f t="shared" si="1101"/>
        <v>CUST3584</v>
      </c>
      <c r="B3585" s="2" t="s">
        <v>3921</v>
      </c>
      <c r="C3585" s="4">
        <v>45393</v>
      </c>
      <c r="D3585" s="2" t="s">
        <v>394</v>
      </c>
      <c r="E3585" t="s">
        <v>5049</v>
      </c>
      <c r="F3585" s="2" t="s">
        <v>29</v>
      </c>
      <c r="G3585" s="2" t="s">
        <v>5041</v>
      </c>
      <c r="H3585" s="2">
        <v>2</v>
      </c>
      <c r="I3585" s="19">
        <v>2293.69</v>
      </c>
      <c r="J3585" s="2" t="s">
        <v>5047</v>
      </c>
      <c r="K3585" s="2" t="s">
        <v>31</v>
      </c>
      <c r="L3585" s="2">
        <v>2</v>
      </c>
      <c r="M3585" s="18">
        <f t="shared" si="1102"/>
        <v>4587.38</v>
      </c>
      <c r="T3585" t="str">
        <f t="shared" si="1103"/>
        <v>Pending</v>
      </c>
      <c r="U3585" t="str">
        <f t="shared" si="1104"/>
        <v>No</v>
      </c>
      <c r="V3585" t="str">
        <f t="shared" si="1105"/>
        <v>Yes</v>
      </c>
      <c r="X3585">
        <f t="shared" si="1106"/>
        <v>595</v>
      </c>
      <c r="Y3585">
        <f t="shared" si="1107"/>
        <v>444</v>
      </c>
      <c r="Z3585" s="18">
        <f t="shared" si="1108"/>
        <v>1892867.2841657216</v>
      </c>
      <c r="AA3585" s="18">
        <f t="shared" si="1109"/>
        <v>199432.98236095349</v>
      </c>
      <c r="AB3585" s="17">
        <f t="shared" si="1110"/>
        <v>3.8949824970828471</v>
      </c>
      <c r="AC3585" s="2" t="s">
        <v>5041</v>
      </c>
      <c r="AD3585" s="2" t="s">
        <v>29</v>
      </c>
      <c r="AE3585" t="str">
        <f t="shared" si="1111"/>
        <v>Fashion</v>
      </c>
      <c r="AF3585" t="str">
        <f t="shared" si="1112"/>
        <v>Fashion</v>
      </c>
      <c r="AG3585" t="str" cm="1">
        <f t="array" ref="AG3585">INDEX(AD:AD,ROW())</f>
        <v>Fashion</v>
      </c>
      <c r="AH3585">
        <f t="shared" si="1120"/>
        <v>15</v>
      </c>
      <c r="AI3585" t="str">
        <f t="shared" si="1113"/>
        <v>Fashion</v>
      </c>
      <c r="AK3585">
        <f t="shared" si="1114"/>
        <v>2024</v>
      </c>
      <c r="AL3585">
        <f t="shared" si="1115"/>
        <v>4</v>
      </c>
      <c r="AM3585">
        <f t="shared" si="1116"/>
        <v>11</v>
      </c>
      <c r="AN3585">
        <f t="shared" si="1117"/>
        <v>5</v>
      </c>
      <c r="AO3585" t="str">
        <f t="shared" si="1118"/>
        <v>Weekday</v>
      </c>
      <c r="AR3585" s="20">
        <f t="shared" si="1119"/>
        <v>0</v>
      </c>
    </row>
    <row r="3586" spans="1:44" x14ac:dyDescent="0.35">
      <c r="A3586" t="str">
        <f t="shared" si="1101"/>
        <v>CUST3585</v>
      </c>
      <c r="B3586" s="2" t="s">
        <v>3922</v>
      </c>
      <c r="C3586" s="4">
        <v>45745</v>
      </c>
      <c r="D3586" s="2" t="s">
        <v>107</v>
      </c>
      <c r="E3586" t="s">
        <v>5051</v>
      </c>
      <c r="F3586" s="2" t="s">
        <v>19</v>
      </c>
      <c r="G3586" s="2" t="s">
        <v>128</v>
      </c>
      <c r="H3586" s="2">
        <v>1</v>
      </c>
      <c r="I3586" s="19">
        <v>1119.21</v>
      </c>
      <c r="J3586" s="2" t="s">
        <v>5047</v>
      </c>
      <c r="K3586" s="2" t="s">
        <v>103</v>
      </c>
      <c r="L3586" s="2">
        <v>5</v>
      </c>
      <c r="M3586" s="18">
        <f t="shared" si="1102"/>
        <v>1119.21</v>
      </c>
      <c r="T3586" t="str">
        <f t="shared" si="1103"/>
        <v>Lost Sale</v>
      </c>
      <c r="U3586" t="str">
        <f t="shared" si="1104"/>
        <v>No</v>
      </c>
      <c r="V3586" t="str">
        <f t="shared" si="1105"/>
        <v>Yes</v>
      </c>
      <c r="X3586">
        <f t="shared" si="1106"/>
        <v>619</v>
      </c>
      <c r="Y3586">
        <f t="shared" si="1107"/>
        <v>468</v>
      </c>
      <c r="Z3586" s="18">
        <f t="shared" si="1108"/>
        <v>2759712.3299794244</v>
      </c>
      <c r="AA3586" s="18">
        <f t="shared" si="1109"/>
        <v>330643.50635802455</v>
      </c>
      <c r="AB3586" s="17">
        <f t="shared" si="1110"/>
        <v>3.8641711229946525</v>
      </c>
      <c r="AC3586" s="2" t="s">
        <v>128</v>
      </c>
      <c r="AD3586" s="2" t="s">
        <v>19</v>
      </c>
      <c r="AE3586" t="str">
        <f t="shared" si="1111"/>
        <v>Electronics</v>
      </c>
      <c r="AF3586" t="str">
        <f t="shared" si="1112"/>
        <v>Electronics</v>
      </c>
      <c r="AG3586" t="str" cm="1">
        <f t="array" ref="AG3586">INDEX(AD:AD,ROW())</f>
        <v>Electronics</v>
      </c>
      <c r="AH3586">
        <f t="shared" si="1120"/>
        <v>48</v>
      </c>
      <c r="AI3586" t="str">
        <f t="shared" si="1113"/>
        <v>Electronics</v>
      </c>
      <c r="AK3586">
        <f t="shared" si="1114"/>
        <v>2025</v>
      </c>
      <c r="AL3586">
        <f t="shared" si="1115"/>
        <v>3</v>
      </c>
      <c r="AM3586">
        <f t="shared" si="1116"/>
        <v>29</v>
      </c>
      <c r="AN3586">
        <f t="shared" si="1117"/>
        <v>7</v>
      </c>
      <c r="AO3586" t="str">
        <f t="shared" si="1118"/>
        <v>Weekend</v>
      </c>
      <c r="AR3586" s="20">
        <f t="shared" si="1119"/>
        <v>1</v>
      </c>
    </row>
    <row r="3587" spans="1:44" x14ac:dyDescent="0.35">
      <c r="A3587" t="str">
        <f t="shared" ref="A3587:A3650" si="1121">"CUST"&amp;TEXT(ROW()-1,"0000")</f>
        <v>CUST3586</v>
      </c>
      <c r="B3587" s="2" t="s">
        <v>3923</v>
      </c>
      <c r="C3587" s="4">
        <v>44986</v>
      </c>
      <c r="D3587" s="2" t="s">
        <v>1020</v>
      </c>
      <c r="E3587" t="s">
        <v>5050</v>
      </c>
      <c r="F3587" s="2" t="s">
        <v>19</v>
      </c>
      <c r="G3587" s="2" t="s">
        <v>60</v>
      </c>
      <c r="H3587" s="2">
        <v>3</v>
      </c>
      <c r="I3587" s="19">
        <v>432.99</v>
      </c>
      <c r="J3587" s="2" t="s">
        <v>20</v>
      </c>
      <c r="K3587" s="2" t="s">
        <v>16</v>
      </c>
      <c r="L3587" s="2">
        <v>1</v>
      </c>
      <c r="M3587" s="18">
        <f t="shared" ref="M3587:M3650" si="1122">H3587*I3587</f>
        <v>1298.97</v>
      </c>
      <c r="T3587" t="str">
        <f t="shared" ref="T3587:T3650" si="1123">IF(K3587="Cancelled","Lost Sale",IF(K3587="Pending","Pending","Completed"))</f>
        <v>Completed</v>
      </c>
      <c r="U3587" t="str">
        <f t="shared" ref="U3587:U3650" si="1124">IF(AND(K3587="Delivered",M3587&gt;1000),"Yes","No")</f>
        <v>Yes</v>
      </c>
      <c r="V3587" t="str">
        <f t="shared" ref="V3587:V3650" si="1125">IF(OR(K3587="Cancelled",K3587="Pending"),"Yes","No")</f>
        <v>No</v>
      </c>
      <c r="X3587">
        <f t="shared" ref="X3587:X3650" si="1126">COUNTIF($E$2:$E$4701,E3587)</f>
        <v>589</v>
      </c>
      <c r="Y3587">
        <f t="shared" ref="Y3587:Y3650" si="1127">COUNTIFS($E$2:$E$4701,E3587,$K$2:$K$4701,"Delivered")</f>
        <v>426</v>
      </c>
      <c r="Z3587" s="18">
        <f t="shared" ref="Z3587:Z3650" si="1128">SUMIF($F$2:$F$4701,F3587,$M$2:$M$4701)</f>
        <v>2759712.3299794244</v>
      </c>
      <c r="AA3587" s="18">
        <f t="shared" ref="AA3587:AA3650" si="1129">SUMIFS($M$2:$M$4701,$F$2:$F$4701,F3587,$K$2:$K$4701,"Pending")</f>
        <v>330643.50635802455</v>
      </c>
      <c r="AB3587" s="17">
        <f t="shared" ref="AB3587:AB3650" si="1130">AVERAGEIF($F$2:$F$4701,F3587,$L$2:$L$4701)</f>
        <v>3.8641711229946525</v>
      </c>
      <c r="AC3587" s="2" t="s">
        <v>60</v>
      </c>
      <c r="AD3587" s="2" t="s">
        <v>19</v>
      </c>
      <c r="AE3587" t="str">
        <f t="shared" ref="AE3587:AE3650" si="1131">VLOOKUP(G3587,$AC$2:$AD$4738,2,FALSE)</f>
        <v>Electronics</v>
      </c>
      <c r="AF3587" t="str">
        <f t="shared" ref="AF3587:AF3650" si="1132">_xlfn.XLOOKUP(G3587,AC:AC,AD:AD)</f>
        <v>Electronics</v>
      </c>
      <c r="AG3587" t="str" cm="1">
        <f t="array" ref="AG3587">INDEX(AD:AD,ROW())</f>
        <v>Electronics</v>
      </c>
      <c r="AH3587">
        <f t="shared" si="1120"/>
        <v>17</v>
      </c>
      <c r="AI3587" t="str">
        <f t="shared" ref="AI3587:AI3650" si="1133">INDEX(AD:AD,MATCH(G3587,AC:AC,0))</f>
        <v>Electronics</v>
      </c>
      <c r="AK3587">
        <f t="shared" ref="AK3587:AK3650" si="1134">YEAR(C3587)</f>
        <v>2023</v>
      </c>
      <c r="AL3587">
        <f t="shared" ref="AL3587:AL3650" si="1135">MONTH(C3587)</f>
        <v>3</v>
      </c>
      <c r="AM3587">
        <f t="shared" ref="AM3587:AM3650" si="1136">DAY(C3587)</f>
        <v>1</v>
      </c>
      <c r="AN3587">
        <f t="shared" ref="AN3587:AN3650" si="1137">WEEKDAY(C3587)</f>
        <v>4</v>
      </c>
      <c r="AO3587" t="str">
        <f t="shared" ref="AO3587:AO3650" si="1138">IF(WEEKDAY(C3587,2)&gt;5,"Weekend","Weekday")</f>
        <v>Weekday</v>
      </c>
      <c r="AR3587" s="20">
        <f t="shared" ref="AR3587:AR3650" si="1139">IF(OR(K3587="Cancelled",K3587="Returned"),1,0)</f>
        <v>0</v>
      </c>
    </row>
    <row r="3588" spans="1:44" x14ac:dyDescent="0.35">
      <c r="A3588" t="str">
        <f t="shared" si="1121"/>
        <v>CUST3587</v>
      </c>
      <c r="B3588" s="2" t="s">
        <v>3924</v>
      </c>
      <c r="C3588" s="4">
        <v>45028</v>
      </c>
      <c r="D3588" s="2" t="s">
        <v>355</v>
      </c>
      <c r="E3588" t="s">
        <v>5049</v>
      </c>
      <c r="F3588" s="2" t="s">
        <v>19</v>
      </c>
      <c r="G3588" s="2" t="s">
        <v>128</v>
      </c>
      <c r="H3588" s="2">
        <v>1</v>
      </c>
      <c r="I3588" s="19">
        <v>1803.08</v>
      </c>
      <c r="J3588" s="2" t="s">
        <v>20</v>
      </c>
      <c r="K3588" s="2" t="s">
        <v>16</v>
      </c>
      <c r="L3588" s="2">
        <v>5</v>
      </c>
      <c r="M3588" s="18">
        <f t="shared" si="1122"/>
        <v>1803.08</v>
      </c>
      <c r="T3588" t="str">
        <f t="shared" si="1123"/>
        <v>Completed</v>
      </c>
      <c r="U3588" t="str">
        <f t="shared" si="1124"/>
        <v>Yes</v>
      </c>
      <c r="V3588" t="str">
        <f t="shared" si="1125"/>
        <v>No</v>
      </c>
      <c r="X3588">
        <f t="shared" si="1126"/>
        <v>595</v>
      </c>
      <c r="Y3588">
        <f t="shared" si="1127"/>
        <v>444</v>
      </c>
      <c r="Z3588" s="18">
        <f t="shared" si="1128"/>
        <v>2759712.3299794244</v>
      </c>
      <c r="AA3588" s="18">
        <f t="shared" si="1129"/>
        <v>330643.50635802455</v>
      </c>
      <c r="AB3588" s="17">
        <f t="shared" si="1130"/>
        <v>3.8641711229946525</v>
      </c>
      <c r="AC3588" s="2" t="s">
        <v>128</v>
      </c>
      <c r="AD3588" s="2" t="s">
        <v>19</v>
      </c>
      <c r="AE3588" t="str">
        <f t="shared" si="1131"/>
        <v>Electronics</v>
      </c>
      <c r="AF3588" t="str">
        <f t="shared" si="1132"/>
        <v>Electronics</v>
      </c>
      <c r="AG3588" t="str" cm="1">
        <f t="array" ref="AG3588">INDEX(AD:AD,ROW())</f>
        <v>Electronics</v>
      </c>
      <c r="AH3588">
        <f t="shared" si="1120"/>
        <v>48</v>
      </c>
      <c r="AI3588" t="str">
        <f t="shared" si="1133"/>
        <v>Electronics</v>
      </c>
      <c r="AK3588">
        <f t="shared" si="1134"/>
        <v>2023</v>
      </c>
      <c r="AL3588">
        <f t="shared" si="1135"/>
        <v>4</v>
      </c>
      <c r="AM3588">
        <f t="shared" si="1136"/>
        <v>12</v>
      </c>
      <c r="AN3588">
        <f t="shared" si="1137"/>
        <v>4</v>
      </c>
      <c r="AO3588" t="str">
        <f t="shared" si="1138"/>
        <v>Weekday</v>
      </c>
      <c r="AR3588" s="20">
        <f t="shared" si="1139"/>
        <v>0</v>
      </c>
    </row>
    <row r="3589" spans="1:44" x14ac:dyDescent="0.35">
      <c r="A3589" t="str">
        <f t="shared" si="1121"/>
        <v>CUST3588</v>
      </c>
      <c r="B3589" s="2" t="s">
        <v>3925</v>
      </c>
      <c r="C3589" s="4">
        <v>45608</v>
      </c>
      <c r="D3589" s="2" t="s">
        <v>802</v>
      </c>
      <c r="E3589" t="s">
        <v>5053</v>
      </c>
      <c r="F3589" s="2" t="s">
        <v>23</v>
      </c>
      <c r="G3589" s="2" t="s">
        <v>75</v>
      </c>
      <c r="H3589" s="2">
        <v>2</v>
      </c>
      <c r="I3589" s="19">
        <v>686.82</v>
      </c>
      <c r="J3589" s="2" t="s">
        <v>50</v>
      </c>
      <c r="K3589" s="2" t="s">
        <v>103</v>
      </c>
      <c r="L3589" s="31"/>
      <c r="M3589" s="18">
        <f t="shared" si="1122"/>
        <v>1373.64</v>
      </c>
      <c r="T3589" t="str">
        <f t="shared" si="1123"/>
        <v>Lost Sale</v>
      </c>
      <c r="U3589" t="str">
        <f t="shared" si="1124"/>
        <v>No</v>
      </c>
      <c r="V3589" t="str">
        <f t="shared" si="1125"/>
        <v>Yes</v>
      </c>
      <c r="X3589">
        <f t="shared" si="1126"/>
        <v>559</v>
      </c>
      <c r="Y3589">
        <f t="shared" si="1127"/>
        <v>408</v>
      </c>
      <c r="Z3589" s="18">
        <f t="shared" si="1128"/>
        <v>594714.6477588166</v>
      </c>
      <c r="AA3589" s="18">
        <f t="shared" si="1129"/>
        <v>60882.938065984097</v>
      </c>
      <c r="AB3589" s="17">
        <f t="shared" si="1130"/>
        <v>3.804733727810651</v>
      </c>
      <c r="AC3589" s="2" t="s">
        <v>75</v>
      </c>
      <c r="AD3589" s="2" t="s">
        <v>23</v>
      </c>
      <c r="AE3589" t="str">
        <f t="shared" si="1131"/>
        <v>Books</v>
      </c>
      <c r="AF3589" t="str">
        <f t="shared" si="1132"/>
        <v>Books</v>
      </c>
      <c r="AG3589" t="str" cm="1">
        <f t="array" ref="AG3589">INDEX(AD:AD,ROW())</f>
        <v>Books</v>
      </c>
      <c r="AH3589">
        <f t="shared" si="1120"/>
        <v>23</v>
      </c>
      <c r="AI3589" t="str">
        <f t="shared" si="1133"/>
        <v>Books</v>
      </c>
      <c r="AK3589">
        <f t="shared" si="1134"/>
        <v>2024</v>
      </c>
      <c r="AL3589">
        <f t="shared" si="1135"/>
        <v>11</v>
      </c>
      <c r="AM3589">
        <f t="shared" si="1136"/>
        <v>12</v>
      </c>
      <c r="AN3589">
        <f t="shared" si="1137"/>
        <v>3</v>
      </c>
      <c r="AO3589" t="str">
        <f t="shared" si="1138"/>
        <v>Weekday</v>
      </c>
      <c r="AR3589" s="20">
        <f t="shared" si="1139"/>
        <v>1</v>
      </c>
    </row>
    <row r="3590" spans="1:44" x14ac:dyDescent="0.35">
      <c r="A3590" t="str">
        <f t="shared" si="1121"/>
        <v>CUST3589</v>
      </c>
      <c r="B3590" s="2" t="s">
        <v>3926</v>
      </c>
      <c r="C3590" s="4">
        <v>45545</v>
      </c>
      <c r="D3590" s="2" t="s">
        <v>481</v>
      </c>
      <c r="E3590" t="s">
        <v>5054</v>
      </c>
      <c r="F3590" s="2" t="s">
        <v>29</v>
      </c>
      <c r="G3590" s="2" t="s">
        <v>138</v>
      </c>
      <c r="H3590" s="2">
        <v>2</v>
      </c>
      <c r="I3590" s="19">
        <v>2034.64</v>
      </c>
      <c r="J3590" s="2" t="s">
        <v>50</v>
      </c>
      <c r="K3590" s="2" t="s">
        <v>103</v>
      </c>
      <c r="L3590" s="2">
        <v>4</v>
      </c>
      <c r="M3590" s="18">
        <f t="shared" si="1122"/>
        <v>4069.28</v>
      </c>
      <c r="T3590" t="str">
        <f t="shared" si="1123"/>
        <v>Lost Sale</v>
      </c>
      <c r="U3590" t="str">
        <f t="shared" si="1124"/>
        <v>No</v>
      </c>
      <c r="V3590" t="str">
        <f t="shared" si="1125"/>
        <v>Yes</v>
      </c>
      <c r="X3590">
        <f t="shared" si="1126"/>
        <v>558</v>
      </c>
      <c r="Y3590">
        <f t="shared" si="1127"/>
        <v>430</v>
      </c>
      <c r="Z3590" s="18">
        <f t="shared" si="1128"/>
        <v>1892867.2841657216</v>
      </c>
      <c r="AA3590" s="18">
        <f t="shared" si="1129"/>
        <v>199432.98236095349</v>
      </c>
      <c r="AB3590" s="17">
        <f t="shared" si="1130"/>
        <v>3.8949824970828471</v>
      </c>
      <c r="AC3590" s="2" t="s">
        <v>138</v>
      </c>
      <c r="AD3590" s="2" t="s">
        <v>29</v>
      </c>
      <c r="AE3590" t="str">
        <f t="shared" si="1131"/>
        <v>Fashion</v>
      </c>
      <c r="AF3590" t="str">
        <f t="shared" si="1132"/>
        <v>Fashion</v>
      </c>
      <c r="AG3590" t="str" cm="1">
        <f t="array" ref="AG3590">INDEX(AD:AD,ROW())</f>
        <v>Fashion</v>
      </c>
      <c r="AH3590">
        <f t="shared" si="1120"/>
        <v>53</v>
      </c>
      <c r="AI3590" t="str">
        <f t="shared" si="1133"/>
        <v>Fashion</v>
      </c>
      <c r="AK3590">
        <f t="shared" si="1134"/>
        <v>2024</v>
      </c>
      <c r="AL3590">
        <f t="shared" si="1135"/>
        <v>9</v>
      </c>
      <c r="AM3590">
        <f t="shared" si="1136"/>
        <v>10</v>
      </c>
      <c r="AN3590">
        <f t="shared" si="1137"/>
        <v>3</v>
      </c>
      <c r="AO3590" t="str">
        <f t="shared" si="1138"/>
        <v>Weekday</v>
      </c>
      <c r="AR3590" s="20">
        <f t="shared" si="1139"/>
        <v>1</v>
      </c>
    </row>
    <row r="3591" spans="1:44" x14ac:dyDescent="0.35">
      <c r="A3591" t="str">
        <f t="shared" si="1121"/>
        <v>CUST3590</v>
      </c>
      <c r="B3591" s="2" t="s">
        <v>3927</v>
      </c>
      <c r="C3591" s="4">
        <v>45060</v>
      </c>
      <c r="D3591" s="2" t="s">
        <v>184</v>
      </c>
      <c r="E3591" t="s">
        <v>5054</v>
      </c>
      <c r="F3591" s="2" t="s">
        <v>23</v>
      </c>
      <c r="G3591" s="2" t="s">
        <v>24</v>
      </c>
      <c r="H3591" s="2">
        <v>2</v>
      </c>
      <c r="I3591" s="19">
        <v>679.86</v>
      </c>
      <c r="J3591" s="2" t="s">
        <v>5038</v>
      </c>
      <c r="K3591" s="2" t="s">
        <v>76</v>
      </c>
      <c r="L3591" s="2">
        <v>4</v>
      </c>
      <c r="M3591" s="18">
        <f t="shared" si="1122"/>
        <v>1359.72</v>
      </c>
      <c r="T3591" t="str">
        <f t="shared" si="1123"/>
        <v>Completed</v>
      </c>
      <c r="U3591" t="str">
        <f t="shared" si="1124"/>
        <v>No</v>
      </c>
      <c r="V3591" t="str">
        <f t="shared" si="1125"/>
        <v>No</v>
      </c>
      <c r="X3591">
        <f t="shared" si="1126"/>
        <v>558</v>
      </c>
      <c r="Y3591">
        <f t="shared" si="1127"/>
        <v>430</v>
      </c>
      <c r="Z3591" s="18">
        <f t="shared" si="1128"/>
        <v>594714.6477588166</v>
      </c>
      <c r="AA3591" s="18">
        <f t="shared" si="1129"/>
        <v>60882.938065984097</v>
      </c>
      <c r="AB3591" s="17">
        <f t="shared" si="1130"/>
        <v>3.804733727810651</v>
      </c>
      <c r="AC3591" s="2" t="s">
        <v>24</v>
      </c>
      <c r="AD3591" s="2" t="s">
        <v>23</v>
      </c>
      <c r="AE3591" t="str">
        <f t="shared" si="1131"/>
        <v>Books</v>
      </c>
      <c r="AF3591" t="str">
        <f t="shared" si="1132"/>
        <v>Books</v>
      </c>
      <c r="AG3591" t="str" cm="1">
        <f t="array" ref="AG3591">INDEX(AD:AD,ROW())</f>
        <v>Books</v>
      </c>
      <c r="AH3591">
        <f t="shared" si="1120"/>
        <v>4</v>
      </c>
      <c r="AI3591" t="str">
        <f t="shared" si="1133"/>
        <v>Books</v>
      </c>
      <c r="AK3591">
        <f t="shared" si="1134"/>
        <v>2023</v>
      </c>
      <c r="AL3591">
        <f t="shared" si="1135"/>
        <v>5</v>
      </c>
      <c r="AM3591">
        <f t="shared" si="1136"/>
        <v>14</v>
      </c>
      <c r="AN3591">
        <f t="shared" si="1137"/>
        <v>1</v>
      </c>
      <c r="AO3591" t="str">
        <f t="shared" si="1138"/>
        <v>Weekend</v>
      </c>
      <c r="AR3591" s="20">
        <f t="shared" si="1139"/>
        <v>1</v>
      </c>
    </row>
    <row r="3592" spans="1:44" x14ac:dyDescent="0.35">
      <c r="A3592" t="str">
        <f t="shared" si="1121"/>
        <v>CUST3591</v>
      </c>
      <c r="B3592" s="2" t="s">
        <v>3928</v>
      </c>
      <c r="C3592" s="4">
        <v>45392</v>
      </c>
      <c r="D3592" s="2" t="s">
        <v>1448</v>
      </c>
      <c r="E3592" t="s">
        <v>5052</v>
      </c>
      <c r="F3592" s="2" t="s">
        <v>19</v>
      </c>
      <c r="G3592" s="2" t="s">
        <v>49</v>
      </c>
      <c r="H3592" s="2">
        <v>2</v>
      </c>
      <c r="I3592" s="19">
        <v>1864.09</v>
      </c>
      <c r="J3592" s="2" t="s">
        <v>5046</v>
      </c>
      <c r="K3592" s="2" t="s">
        <v>31</v>
      </c>
      <c r="L3592" s="2">
        <v>5</v>
      </c>
      <c r="M3592" s="18">
        <f t="shared" si="1122"/>
        <v>3728.18</v>
      </c>
      <c r="T3592" t="str">
        <f t="shared" si="1123"/>
        <v>Pending</v>
      </c>
      <c r="U3592" t="str">
        <f t="shared" si="1124"/>
        <v>No</v>
      </c>
      <c r="V3592" t="str">
        <f t="shared" si="1125"/>
        <v>Yes</v>
      </c>
      <c r="X3592">
        <f t="shared" si="1126"/>
        <v>573</v>
      </c>
      <c r="Y3592">
        <f t="shared" si="1127"/>
        <v>450</v>
      </c>
      <c r="Z3592" s="18">
        <f t="shared" si="1128"/>
        <v>2759712.3299794244</v>
      </c>
      <c r="AA3592" s="18">
        <f t="shared" si="1129"/>
        <v>330643.50635802455</v>
      </c>
      <c r="AB3592" s="17">
        <f t="shared" si="1130"/>
        <v>3.8641711229946525</v>
      </c>
      <c r="AC3592" s="2" t="s">
        <v>49</v>
      </c>
      <c r="AD3592" s="2" t="s">
        <v>19</v>
      </c>
      <c r="AE3592" t="str">
        <f t="shared" si="1131"/>
        <v>Electronics</v>
      </c>
      <c r="AF3592" t="str">
        <f t="shared" si="1132"/>
        <v>Electronics</v>
      </c>
      <c r="AG3592" t="str" cm="1">
        <f t="array" ref="AG3592">INDEX(AD:AD,ROW())</f>
        <v>Electronics</v>
      </c>
      <c r="AH3592">
        <f t="shared" si="1120"/>
        <v>12</v>
      </c>
      <c r="AI3592" t="str">
        <f t="shared" si="1133"/>
        <v>Electronics</v>
      </c>
      <c r="AK3592">
        <f t="shared" si="1134"/>
        <v>2024</v>
      </c>
      <c r="AL3592">
        <f t="shared" si="1135"/>
        <v>4</v>
      </c>
      <c r="AM3592">
        <f t="shared" si="1136"/>
        <v>10</v>
      </c>
      <c r="AN3592">
        <f t="shared" si="1137"/>
        <v>4</v>
      </c>
      <c r="AO3592" t="str">
        <f t="shared" si="1138"/>
        <v>Weekday</v>
      </c>
      <c r="AR3592" s="20">
        <f t="shared" si="1139"/>
        <v>0</v>
      </c>
    </row>
    <row r="3593" spans="1:44" x14ac:dyDescent="0.35">
      <c r="A3593" t="str">
        <f t="shared" si="1121"/>
        <v>CUST3592</v>
      </c>
      <c r="B3593" s="2" t="s">
        <v>3929</v>
      </c>
      <c r="C3593" s="4">
        <v>45682</v>
      </c>
      <c r="D3593" s="2" t="s">
        <v>327</v>
      </c>
      <c r="E3593" t="s">
        <v>5052</v>
      </c>
      <c r="F3593" s="2" t="s">
        <v>23</v>
      </c>
      <c r="G3593" s="2" t="s">
        <v>68</v>
      </c>
      <c r="H3593" s="2">
        <v>1</v>
      </c>
      <c r="I3593" s="19">
        <v>386.44</v>
      </c>
      <c r="J3593" s="2" t="s">
        <v>50</v>
      </c>
      <c r="K3593" s="2" t="s">
        <v>31</v>
      </c>
      <c r="L3593" s="2">
        <v>4</v>
      </c>
      <c r="M3593" s="18">
        <f t="shared" si="1122"/>
        <v>386.44</v>
      </c>
      <c r="T3593" t="str">
        <f t="shared" si="1123"/>
        <v>Pending</v>
      </c>
      <c r="U3593" t="str">
        <f t="shared" si="1124"/>
        <v>No</v>
      </c>
      <c r="V3593" t="str">
        <f t="shared" si="1125"/>
        <v>Yes</v>
      </c>
      <c r="X3593">
        <f t="shared" si="1126"/>
        <v>573</v>
      </c>
      <c r="Y3593">
        <f t="shared" si="1127"/>
        <v>450</v>
      </c>
      <c r="Z3593" s="18">
        <f t="shared" si="1128"/>
        <v>594714.6477588166</v>
      </c>
      <c r="AA3593" s="18">
        <f t="shared" si="1129"/>
        <v>60882.938065984097</v>
      </c>
      <c r="AB3593" s="17">
        <f t="shared" si="1130"/>
        <v>3.804733727810651</v>
      </c>
      <c r="AC3593" s="2" t="s">
        <v>68</v>
      </c>
      <c r="AD3593" s="2" t="s">
        <v>23</v>
      </c>
      <c r="AE3593" t="str">
        <f t="shared" si="1131"/>
        <v>Books</v>
      </c>
      <c r="AF3593" t="str">
        <f t="shared" si="1132"/>
        <v>Books</v>
      </c>
      <c r="AG3593" t="str" cm="1">
        <f t="array" ref="AG3593">INDEX(AD:AD,ROW())</f>
        <v>Books</v>
      </c>
      <c r="AH3593">
        <f t="shared" ref="AH3593:AH3656" si="1140">MATCH(G3593,AC:AC,0)</f>
        <v>20</v>
      </c>
      <c r="AI3593" t="str">
        <f t="shared" si="1133"/>
        <v>Books</v>
      </c>
      <c r="AK3593">
        <f t="shared" si="1134"/>
        <v>2025</v>
      </c>
      <c r="AL3593">
        <f t="shared" si="1135"/>
        <v>1</v>
      </c>
      <c r="AM3593">
        <f t="shared" si="1136"/>
        <v>25</v>
      </c>
      <c r="AN3593">
        <f t="shared" si="1137"/>
        <v>7</v>
      </c>
      <c r="AO3593" t="str">
        <f t="shared" si="1138"/>
        <v>Weekend</v>
      </c>
      <c r="AR3593" s="20">
        <f t="shared" si="1139"/>
        <v>0</v>
      </c>
    </row>
    <row r="3594" spans="1:44" x14ac:dyDescent="0.35">
      <c r="A3594" t="str">
        <f t="shared" si="1121"/>
        <v>CUST3593</v>
      </c>
      <c r="B3594" s="2" t="s">
        <v>3930</v>
      </c>
      <c r="C3594" s="4">
        <v>45664</v>
      </c>
      <c r="D3594" s="2" t="s">
        <v>559</v>
      </c>
      <c r="E3594" t="s">
        <v>5048</v>
      </c>
      <c r="F3594" s="2" t="s">
        <v>23</v>
      </c>
      <c r="G3594" s="2" t="s">
        <v>46</v>
      </c>
      <c r="H3594" s="2">
        <v>2</v>
      </c>
      <c r="I3594" s="19">
        <v>506.66</v>
      </c>
      <c r="J3594" s="2" t="s">
        <v>5047</v>
      </c>
      <c r="K3594" s="2" t="s">
        <v>16</v>
      </c>
      <c r="L3594" s="2">
        <v>4</v>
      </c>
      <c r="M3594" s="18">
        <f t="shared" si="1122"/>
        <v>1013.32</v>
      </c>
      <c r="T3594" t="str">
        <f t="shared" si="1123"/>
        <v>Completed</v>
      </c>
      <c r="U3594" t="str">
        <f t="shared" si="1124"/>
        <v>Yes</v>
      </c>
      <c r="V3594" t="str">
        <f t="shared" si="1125"/>
        <v>No</v>
      </c>
      <c r="X3594">
        <f t="shared" si="1126"/>
        <v>590</v>
      </c>
      <c r="Y3594">
        <f t="shared" si="1127"/>
        <v>451</v>
      </c>
      <c r="Z3594" s="18">
        <f t="shared" si="1128"/>
        <v>594714.6477588166</v>
      </c>
      <c r="AA3594" s="18">
        <f t="shared" si="1129"/>
        <v>60882.938065984097</v>
      </c>
      <c r="AB3594" s="17">
        <f t="shared" si="1130"/>
        <v>3.804733727810651</v>
      </c>
      <c r="AC3594" s="2" t="s">
        <v>46</v>
      </c>
      <c r="AD3594" s="2" t="s">
        <v>23</v>
      </c>
      <c r="AE3594" t="str">
        <f t="shared" si="1131"/>
        <v>Books</v>
      </c>
      <c r="AF3594" t="str">
        <f t="shared" si="1132"/>
        <v>Books</v>
      </c>
      <c r="AG3594" t="str" cm="1">
        <f t="array" ref="AG3594">INDEX(AD:AD,ROW())</f>
        <v>Books</v>
      </c>
      <c r="AH3594">
        <f t="shared" si="1140"/>
        <v>11</v>
      </c>
      <c r="AI3594" t="str">
        <f t="shared" si="1133"/>
        <v>Books</v>
      </c>
      <c r="AK3594">
        <f t="shared" si="1134"/>
        <v>2025</v>
      </c>
      <c r="AL3594">
        <f t="shared" si="1135"/>
        <v>1</v>
      </c>
      <c r="AM3594">
        <f t="shared" si="1136"/>
        <v>7</v>
      </c>
      <c r="AN3594">
        <f t="shared" si="1137"/>
        <v>3</v>
      </c>
      <c r="AO3594" t="str">
        <f t="shared" si="1138"/>
        <v>Weekday</v>
      </c>
      <c r="AR3594" s="20">
        <f t="shared" si="1139"/>
        <v>0</v>
      </c>
    </row>
    <row r="3595" spans="1:44" x14ac:dyDescent="0.35">
      <c r="A3595" t="str">
        <f t="shared" si="1121"/>
        <v>CUST3594</v>
      </c>
      <c r="B3595" s="2" t="s">
        <v>3931</v>
      </c>
      <c r="C3595" s="4">
        <v>45264</v>
      </c>
      <c r="D3595" s="2" t="s">
        <v>802</v>
      </c>
      <c r="E3595" t="s">
        <v>5048</v>
      </c>
      <c r="F3595" s="2" t="s">
        <v>42</v>
      </c>
      <c r="G3595" s="2" t="s">
        <v>170</v>
      </c>
      <c r="H3595" s="2">
        <v>3</v>
      </c>
      <c r="I3595" s="19">
        <v>1321.6</v>
      </c>
      <c r="J3595" s="2" t="s">
        <v>20</v>
      </c>
      <c r="K3595" s="2" t="s">
        <v>16</v>
      </c>
      <c r="L3595" s="2">
        <v>5</v>
      </c>
      <c r="M3595" s="18">
        <f t="shared" si="1122"/>
        <v>3964.7999999999997</v>
      </c>
      <c r="T3595" t="str">
        <f t="shared" si="1123"/>
        <v>Completed</v>
      </c>
      <c r="U3595" t="str">
        <f t="shared" si="1124"/>
        <v>Yes</v>
      </c>
      <c r="V3595" t="str">
        <f t="shared" si="1125"/>
        <v>No</v>
      </c>
      <c r="X3595">
        <f t="shared" si="1126"/>
        <v>590</v>
      </c>
      <c r="Y3595">
        <f t="shared" si="1127"/>
        <v>451</v>
      </c>
      <c r="Z3595" s="18">
        <f t="shared" si="1128"/>
        <v>1098537.4901531704</v>
      </c>
      <c r="AA3595" s="18">
        <f t="shared" si="1129"/>
        <v>96724.388030634553</v>
      </c>
      <c r="AB3595" s="17">
        <f t="shared" si="1130"/>
        <v>3.9001122334455669</v>
      </c>
      <c r="AC3595" s="2" t="s">
        <v>170</v>
      </c>
      <c r="AD3595" s="2" t="s">
        <v>42</v>
      </c>
      <c r="AE3595" t="str">
        <f t="shared" si="1131"/>
        <v>Beauty</v>
      </c>
      <c r="AF3595" t="str">
        <f t="shared" si="1132"/>
        <v>Beauty</v>
      </c>
      <c r="AG3595" t="str" cm="1">
        <f t="array" ref="AG3595">INDEX(AD:AD,ROW())</f>
        <v>Beauty</v>
      </c>
      <c r="AH3595">
        <f t="shared" si="1140"/>
        <v>70</v>
      </c>
      <c r="AI3595" t="str">
        <f t="shared" si="1133"/>
        <v>Beauty</v>
      </c>
      <c r="AK3595">
        <f t="shared" si="1134"/>
        <v>2023</v>
      </c>
      <c r="AL3595">
        <f t="shared" si="1135"/>
        <v>12</v>
      </c>
      <c r="AM3595">
        <f t="shared" si="1136"/>
        <v>4</v>
      </c>
      <c r="AN3595">
        <f t="shared" si="1137"/>
        <v>2</v>
      </c>
      <c r="AO3595" t="str">
        <f t="shared" si="1138"/>
        <v>Weekday</v>
      </c>
      <c r="AR3595" s="20">
        <f t="shared" si="1139"/>
        <v>0</v>
      </c>
    </row>
    <row r="3596" spans="1:44" x14ac:dyDescent="0.35">
      <c r="A3596" t="str">
        <f t="shared" si="1121"/>
        <v>CUST3595</v>
      </c>
      <c r="B3596" s="2" t="s">
        <v>3932</v>
      </c>
      <c r="C3596" s="4">
        <v>45607</v>
      </c>
      <c r="D3596" s="2" t="s">
        <v>292</v>
      </c>
      <c r="E3596" t="s">
        <v>5051</v>
      </c>
      <c r="F3596" s="2" t="s">
        <v>19</v>
      </c>
      <c r="G3596" s="2" t="s">
        <v>5039</v>
      </c>
      <c r="H3596" s="2">
        <v>2</v>
      </c>
      <c r="I3596" s="19">
        <v>3142.7</v>
      </c>
      <c r="J3596" s="2" t="s">
        <v>20</v>
      </c>
      <c r="K3596" s="2" t="s">
        <v>16</v>
      </c>
      <c r="L3596" s="2">
        <v>5</v>
      </c>
      <c r="M3596" s="18">
        <f t="shared" si="1122"/>
        <v>6285.4</v>
      </c>
      <c r="T3596" t="str">
        <f t="shared" si="1123"/>
        <v>Completed</v>
      </c>
      <c r="U3596" t="str">
        <f t="shared" si="1124"/>
        <v>Yes</v>
      </c>
      <c r="V3596" t="str">
        <f t="shared" si="1125"/>
        <v>No</v>
      </c>
      <c r="X3596">
        <f t="shared" si="1126"/>
        <v>619</v>
      </c>
      <c r="Y3596">
        <f t="shared" si="1127"/>
        <v>468</v>
      </c>
      <c r="Z3596" s="18">
        <f t="shared" si="1128"/>
        <v>2759712.3299794244</v>
      </c>
      <c r="AA3596" s="18">
        <f t="shared" si="1129"/>
        <v>330643.50635802455</v>
      </c>
      <c r="AB3596" s="17">
        <f t="shared" si="1130"/>
        <v>3.8641711229946525</v>
      </c>
      <c r="AC3596" s="2" t="s">
        <v>5039</v>
      </c>
      <c r="AD3596" s="2" t="s">
        <v>19</v>
      </c>
      <c r="AE3596" t="str">
        <f t="shared" si="1131"/>
        <v>Electronics</v>
      </c>
      <c r="AF3596" t="str">
        <f t="shared" si="1132"/>
        <v>Electronics</v>
      </c>
      <c r="AG3596" t="str" cm="1">
        <f t="array" ref="AG3596">INDEX(AD:AD,ROW())</f>
        <v>Electronics</v>
      </c>
      <c r="AH3596">
        <f t="shared" si="1140"/>
        <v>3</v>
      </c>
      <c r="AI3596" t="str">
        <f t="shared" si="1133"/>
        <v>Electronics</v>
      </c>
      <c r="AK3596">
        <f t="shared" si="1134"/>
        <v>2024</v>
      </c>
      <c r="AL3596">
        <f t="shared" si="1135"/>
        <v>11</v>
      </c>
      <c r="AM3596">
        <f t="shared" si="1136"/>
        <v>11</v>
      </c>
      <c r="AN3596">
        <f t="shared" si="1137"/>
        <v>2</v>
      </c>
      <c r="AO3596" t="str">
        <f t="shared" si="1138"/>
        <v>Weekday</v>
      </c>
      <c r="AR3596" s="20">
        <f t="shared" si="1139"/>
        <v>0</v>
      </c>
    </row>
    <row r="3597" spans="1:44" x14ac:dyDescent="0.35">
      <c r="A3597" t="str">
        <f t="shared" si="1121"/>
        <v>CUST3596</v>
      </c>
      <c r="B3597" s="2" t="s">
        <v>3933</v>
      </c>
      <c r="C3597" s="4">
        <v>45592</v>
      </c>
      <c r="D3597" s="2" t="s">
        <v>592</v>
      </c>
      <c r="E3597" t="s">
        <v>5052</v>
      </c>
      <c r="F3597" s="2" t="s">
        <v>42</v>
      </c>
      <c r="G3597" s="2" t="s">
        <v>5044</v>
      </c>
      <c r="H3597" s="2">
        <v>1</v>
      </c>
      <c r="I3597" s="19">
        <v>254.74</v>
      </c>
      <c r="J3597" s="2" t="s">
        <v>15</v>
      </c>
      <c r="K3597" s="2" t="s">
        <v>16</v>
      </c>
      <c r="L3597" s="2">
        <v>4</v>
      </c>
      <c r="M3597" s="18">
        <f t="shared" si="1122"/>
        <v>254.74</v>
      </c>
      <c r="T3597" t="str">
        <f t="shared" si="1123"/>
        <v>Completed</v>
      </c>
      <c r="U3597" t="str">
        <f t="shared" si="1124"/>
        <v>No</v>
      </c>
      <c r="V3597" t="str">
        <f t="shared" si="1125"/>
        <v>No</v>
      </c>
      <c r="X3597">
        <f t="shared" si="1126"/>
        <v>573</v>
      </c>
      <c r="Y3597">
        <f t="shared" si="1127"/>
        <v>450</v>
      </c>
      <c r="Z3597" s="18">
        <f t="shared" si="1128"/>
        <v>1098537.4901531704</v>
      </c>
      <c r="AA3597" s="18">
        <f t="shared" si="1129"/>
        <v>96724.388030634553</v>
      </c>
      <c r="AB3597" s="17">
        <f t="shared" si="1130"/>
        <v>3.9001122334455669</v>
      </c>
      <c r="AC3597" s="2" t="s">
        <v>5044</v>
      </c>
      <c r="AD3597" s="2" t="s">
        <v>42</v>
      </c>
      <c r="AE3597" t="str">
        <f t="shared" si="1131"/>
        <v>Beauty</v>
      </c>
      <c r="AF3597" t="str">
        <f t="shared" si="1132"/>
        <v>Beauty</v>
      </c>
      <c r="AG3597" t="str" cm="1">
        <f t="array" ref="AG3597">INDEX(AD:AD,ROW())</f>
        <v>Beauty</v>
      </c>
      <c r="AH3597">
        <f t="shared" si="1140"/>
        <v>64</v>
      </c>
      <c r="AI3597" t="str">
        <f t="shared" si="1133"/>
        <v>Beauty</v>
      </c>
      <c r="AK3597">
        <f t="shared" si="1134"/>
        <v>2024</v>
      </c>
      <c r="AL3597">
        <f t="shared" si="1135"/>
        <v>10</v>
      </c>
      <c r="AM3597">
        <f t="shared" si="1136"/>
        <v>27</v>
      </c>
      <c r="AN3597">
        <f t="shared" si="1137"/>
        <v>1</v>
      </c>
      <c r="AO3597" t="str">
        <f t="shared" si="1138"/>
        <v>Weekend</v>
      </c>
      <c r="AR3597" s="20">
        <f t="shared" si="1139"/>
        <v>0</v>
      </c>
    </row>
    <row r="3598" spans="1:44" x14ac:dyDescent="0.35">
      <c r="A3598" t="str">
        <f t="shared" si="1121"/>
        <v>CUST3597</v>
      </c>
      <c r="B3598" s="2" t="s">
        <v>3934</v>
      </c>
      <c r="C3598" s="4">
        <v>45670</v>
      </c>
      <c r="D3598" s="2" t="s">
        <v>626</v>
      </c>
      <c r="E3598" t="s">
        <v>5049</v>
      </c>
      <c r="F3598" s="2" t="s">
        <v>19</v>
      </c>
      <c r="G3598" s="2" t="s">
        <v>5040</v>
      </c>
      <c r="H3598" s="2">
        <v>1</v>
      </c>
      <c r="I3598" s="19">
        <v>2563.7199999999998</v>
      </c>
      <c r="J3598" s="2" t="s">
        <v>20</v>
      </c>
      <c r="K3598" s="2" t="s">
        <v>16</v>
      </c>
      <c r="L3598" s="2">
        <v>1</v>
      </c>
      <c r="M3598" s="18">
        <f t="shared" si="1122"/>
        <v>2563.7199999999998</v>
      </c>
      <c r="T3598" t="str">
        <f t="shared" si="1123"/>
        <v>Completed</v>
      </c>
      <c r="U3598" t="str">
        <f t="shared" si="1124"/>
        <v>Yes</v>
      </c>
      <c r="V3598" t="str">
        <f t="shared" si="1125"/>
        <v>No</v>
      </c>
      <c r="X3598">
        <f t="shared" si="1126"/>
        <v>595</v>
      </c>
      <c r="Y3598">
        <f t="shared" si="1127"/>
        <v>444</v>
      </c>
      <c r="Z3598" s="18">
        <f t="shared" si="1128"/>
        <v>2759712.3299794244</v>
      </c>
      <c r="AA3598" s="18">
        <f t="shared" si="1129"/>
        <v>330643.50635802455</v>
      </c>
      <c r="AB3598" s="17">
        <f t="shared" si="1130"/>
        <v>3.8641711229946525</v>
      </c>
      <c r="AC3598" s="2" t="s">
        <v>5040</v>
      </c>
      <c r="AD3598" s="2" t="s">
        <v>19</v>
      </c>
      <c r="AE3598" t="str">
        <f t="shared" si="1131"/>
        <v>Electronics</v>
      </c>
      <c r="AF3598" t="str">
        <f t="shared" si="1132"/>
        <v>Electronics</v>
      </c>
      <c r="AG3598" t="str" cm="1">
        <f t="array" ref="AG3598">INDEX(AD:AD,ROW())</f>
        <v>Electronics</v>
      </c>
      <c r="AH3598">
        <f t="shared" si="1140"/>
        <v>13</v>
      </c>
      <c r="AI3598" t="str">
        <f t="shared" si="1133"/>
        <v>Electronics</v>
      </c>
      <c r="AK3598">
        <f t="shared" si="1134"/>
        <v>2025</v>
      </c>
      <c r="AL3598">
        <f t="shared" si="1135"/>
        <v>1</v>
      </c>
      <c r="AM3598">
        <f t="shared" si="1136"/>
        <v>13</v>
      </c>
      <c r="AN3598">
        <f t="shared" si="1137"/>
        <v>2</v>
      </c>
      <c r="AO3598" t="str">
        <f t="shared" si="1138"/>
        <v>Weekday</v>
      </c>
      <c r="AR3598" s="20">
        <f t="shared" si="1139"/>
        <v>0</v>
      </c>
    </row>
    <row r="3599" spans="1:44" x14ac:dyDescent="0.35">
      <c r="A3599" t="str">
        <f t="shared" si="1121"/>
        <v>CUST3598</v>
      </c>
      <c r="B3599" s="2" t="s">
        <v>3935</v>
      </c>
      <c r="C3599" s="4">
        <v>45140</v>
      </c>
      <c r="D3599" s="2" t="s">
        <v>112</v>
      </c>
      <c r="E3599" t="s">
        <v>5052</v>
      </c>
      <c r="F3599" s="2" t="s">
        <v>23</v>
      </c>
      <c r="G3599" s="2" t="s">
        <v>46</v>
      </c>
      <c r="H3599" s="2">
        <v>2</v>
      </c>
      <c r="I3599" s="19">
        <v>626.76</v>
      </c>
      <c r="J3599" s="2" t="s">
        <v>5046</v>
      </c>
      <c r="K3599" s="2" t="s">
        <v>16</v>
      </c>
      <c r="L3599" s="2">
        <v>5</v>
      </c>
      <c r="M3599" s="18">
        <f t="shared" si="1122"/>
        <v>1253.52</v>
      </c>
      <c r="T3599" t="str">
        <f t="shared" si="1123"/>
        <v>Completed</v>
      </c>
      <c r="U3599" t="str">
        <f t="shared" si="1124"/>
        <v>Yes</v>
      </c>
      <c r="V3599" t="str">
        <f t="shared" si="1125"/>
        <v>No</v>
      </c>
      <c r="X3599">
        <f t="shared" si="1126"/>
        <v>573</v>
      </c>
      <c r="Y3599">
        <f t="shared" si="1127"/>
        <v>450</v>
      </c>
      <c r="Z3599" s="18">
        <f t="shared" si="1128"/>
        <v>594714.6477588166</v>
      </c>
      <c r="AA3599" s="18">
        <f t="shared" si="1129"/>
        <v>60882.938065984097</v>
      </c>
      <c r="AB3599" s="17">
        <f t="shared" si="1130"/>
        <v>3.804733727810651</v>
      </c>
      <c r="AC3599" s="2" t="s">
        <v>46</v>
      </c>
      <c r="AD3599" s="2" t="s">
        <v>23</v>
      </c>
      <c r="AE3599" t="str">
        <f t="shared" si="1131"/>
        <v>Books</v>
      </c>
      <c r="AF3599" t="str">
        <f t="shared" si="1132"/>
        <v>Books</v>
      </c>
      <c r="AG3599" t="str" cm="1">
        <f t="array" ref="AG3599">INDEX(AD:AD,ROW())</f>
        <v>Books</v>
      </c>
      <c r="AH3599">
        <f t="shared" si="1140"/>
        <v>11</v>
      </c>
      <c r="AI3599" t="str">
        <f t="shared" si="1133"/>
        <v>Books</v>
      </c>
      <c r="AK3599">
        <f t="shared" si="1134"/>
        <v>2023</v>
      </c>
      <c r="AL3599">
        <f t="shared" si="1135"/>
        <v>8</v>
      </c>
      <c r="AM3599">
        <f t="shared" si="1136"/>
        <v>2</v>
      </c>
      <c r="AN3599">
        <f t="shared" si="1137"/>
        <v>4</v>
      </c>
      <c r="AO3599" t="str">
        <f t="shared" si="1138"/>
        <v>Weekday</v>
      </c>
      <c r="AR3599" s="20">
        <f t="shared" si="1139"/>
        <v>0</v>
      </c>
    </row>
    <row r="3600" spans="1:44" x14ac:dyDescent="0.35">
      <c r="A3600" t="str">
        <f t="shared" si="1121"/>
        <v>CUST3599</v>
      </c>
      <c r="B3600" s="2" t="s">
        <v>3936</v>
      </c>
      <c r="C3600" s="4">
        <v>45292</v>
      </c>
      <c r="D3600" s="2" t="s">
        <v>847</v>
      </c>
      <c r="E3600" t="s">
        <v>5055</v>
      </c>
      <c r="F3600" s="2" t="s">
        <v>29</v>
      </c>
      <c r="G3600" s="2" t="s">
        <v>5043</v>
      </c>
      <c r="H3600" s="2">
        <v>2</v>
      </c>
      <c r="I3600" s="19">
        <v>2070.2399999999998</v>
      </c>
      <c r="J3600" s="2" t="s">
        <v>50</v>
      </c>
      <c r="K3600" s="2" t="s">
        <v>16</v>
      </c>
      <c r="L3600" s="2">
        <v>1</v>
      </c>
      <c r="M3600" s="18">
        <f t="shared" si="1122"/>
        <v>4140.4799999999996</v>
      </c>
      <c r="T3600" t="str">
        <f t="shared" si="1123"/>
        <v>Completed</v>
      </c>
      <c r="U3600" t="str">
        <f t="shared" si="1124"/>
        <v>Yes</v>
      </c>
      <c r="V3600" t="str">
        <f t="shared" si="1125"/>
        <v>No</v>
      </c>
      <c r="X3600">
        <f t="shared" si="1126"/>
        <v>567</v>
      </c>
      <c r="Y3600">
        <f t="shared" si="1127"/>
        <v>440</v>
      </c>
      <c r="Z3600" s="18">
        <f t="shared" si="1128"/>
        <v>1892867.2841657216</v>
      </c>
      <c r="AA3600" s="18">
        <f t="shared" si="1129"/>
        <v>199432.98236095349</v>
      </c>
      <c r="AB3600" s="17">
        <f t="shared" si="1130"/>
        <v>3.8949824970828471</v>
      </c>
      <c r="AC3600" s="2" t="s">
        <v>5043</v>
      </c>
      <c r="AD3600" s="2" t="s">
        <v>29</v>
      </c>
      <c r="AE3600" t="str">
        <f t="shared" si="1131"/>
        <v>Fashion</v>
      </c>
      <c r="AF3600" t="str">
        <f t="shared" si="1132"/>
        <v>Fashion</v>
      </c>
      <c r="AG3600" t="str" cm="1">
        <f t="array" ref="AG3600">INDEX(AD:AD,ROW())</f>
        <v>Fashion</v>
      </c>
      <c r="AH3600">
        <f t="shared" si="1140"/>
        <v>55</v>
      </c>
      <c r="AI3600" t="str">
        <f t="shared" si="1133"/>
        <v>Fashion</v>
      </c>
      <c r="AK3600">
        <f t="shared" si="1134"/>
        <v>2024</v>
      </c>
      <c r="AL3600">
        <f t="shared" si="1135"/>
        <v>1</v>
      </c>
      <c r="AM3600">
        <f t="shared" si="1136"/>
        <v>1</v>
      </c>
      <c r="AN3600">
        <f t="shared" si="1137"/>
        <v>2</v>
      </c>
      <c r="AO3600" t="str">
        <f t="shared" si="1138"/>
        <v>Weekday</v>
      </c>
      <c r="AR3600" s="20">
        <f t="shared" si="1139"/>
        <v>0</v>
      </c>
    </row>
    <row r="3601" spans="1:44" x14ac:dyDescent="0.35">
      <c r="A3601" t="str">
        <f t="shared" si="1121"/>
        <v>CUST3600</v>
      </c>
      <c r="B3601" s="2" t="s">
        <v>3937</v>
      </c>
      <c r="C3601" s="4">
        <v>45732</v>
      </c>
      <c r="D3601" s="2" t="s">
        <v>719</v>
      </c>
      <c r="E3601" t="s">
        <v>5051</v>
      </c>
      <c r="F3601" s="2" t="s">
        <v>13</v>
      </c>
      <c r="G3601" s="2" t="s">
        <v>95</v>
      </c>
      <c r="H3601" s="2">
        <v>1</v>
      </c>
      <c r="I3601" s="19">
        <v>1860.22</v>
      </c>
      <c r="J3601" s="2" t="s">
        <v>5046</v>
      </c>
      <c r="K3601" s="2" t="s">
        <v>16</v>
      </c>
      <c r="L3601" s="2">
        <v>4</v>
      </c>
      <c r="M3601" s="18">
        <f t="shared" si="1122"/>
        <v>1860.22</v>
      </c>
      <c r="T3601" t="str">
        <f t="shared" si="1123"/>
        <v>Completed</v>
      </c>
      <c r="U3601" t="str">
        <f t="shared" si="1124"/>
        <v>Yes</v>
      </c>
      <c r="V3601" t="str">
        <f t="shared" si="1125"/>
        <v>No</v>
      </c>
      <c r="X3601">
        <f t="shared" si="1126"/>
        <v>619</v>
      </c>
      <c r="Y3601">
        <f t="shared" si="1127"/>
        <v>468</v>
      </c>
      <c r="Z3601" s="18">
        <f t="shared" si="1128"/>
        <v>1463424.4009529033</v>
      </c>
      <c r="AA3601" s="18">
        <f t="shared" si="1129"/>
        <v>118285.78776560788</v>
      </c>
      <c r="AB3601" s="17">
        <f t="shared" si="1130"/>
        <v>3.8140589569160999</v>
      </c>
      <c r="AC3601" s="2" t="s">
        <v>95</v>
      </c>
      <c r="AD3601" s="2" t="s">
        <v>13</v>
      </c>
      <c r="AE3601" t="str">
        <f t="shared" si="1131"/>
        <v>Home &amp; Kitchen</v>
      </c>
      <c r="AF3601" t="str">
        <f t="shared" si="1132"/>
        <v>Home &amp; Kitchen</v>
      </c>
      <c r="AG3601" t="str" cm="1">
        <f t="array" ref="AG3601">INDEX(AD:AD,ROW())</f>
        <v>Home &amp; Kitchen</v>
      </c>
      <c r="AH3601">
        <f t="shared" si="1140"/>
        <v>32</v>
      </c>
      <c r="AI3601" t="str">
        <f t="shared" si="1133"/>
        <v>Home &amp; Kitchen</v>
      </c>
      <c r="AK3601">
        <f t="shared" si="1134"/>
        <v>2025</v>
      </c>
      <c r="AL3601">
        <f t="shared" si="1135"/>
        <v>3</v>
      </c>
      <c r="AM3601">
        <f t="shared" si="1136"/>
        <v>16</v>
      </c>
      <c r="AN3601">
        <f t="shared" si="1137"/>
        <v>1</v>
      </c>
      <c r="AO3601" t="str">
        <f t="shared" si="1138"/>
        <v>Weekend</v>
      </c>
      <c r="AR3601" s="20">
        <f t="shared" si="1139"/>
        <v>0</v>
      </c>
    </row>
    <row r="3602" spans="1:44" x14ac:dyDescent="0.35">
      <c r="A3602" t="str">
        <f t="shared" si="1121"/>
        <v>CUST3601</v>
      </c>
      <c r="B3602" s="2" t="s">
        <v>3938</v>
      </c>
      <c r="C3602" s="4">
        <v>45537</v>
      </c>
      <c r="D3602" s="2" t="s">
        <v>333</v>
      </c>
      <c r="E3602" t="s">
        <v>5054</v>
      </c>
      <c r="F3602" s="2" t="s">
        <v>19</v>
      </c>
      <c r="G3602" s="2" t="s">
        <v>60</v>
      </c>
      <c r="H3602" s="2">
        <v>1</v>
      </c>
      <c r="I3602" s="19">
        <v>1386</v>
      </c>
      <c r="J3602" s="2" t="s">
        <v>50</v>
      </c>
      <c r="K3602" s="2" t="s">
        <v>103</v>
      </c>
      <c r="L3602" s="2">
        <v>5</v>
      </c>
      <c r="M3602" s="18">
        <f t="shared" si="1122"/>
        <v>1386</v>
      </c>
      <c r="T3602" t="str">
        <f t="shared" si="1123"/>
        <v>Lost Sale</v>
      </c>
      <c r="U3602" t="str">
        <f t="shared" si="1124"/>
        <v>No</v>
      </c>
      <c r="V3602" t="str">
        <f t="shared" si="1125"/>
        <v>Yes</v>
      </c>
      <c r="X3602">
        <f t="shared" si="1126"/>
        <v>558</v>
      </c>
      <c r="Y3602">
        <f t="shared" si="1127"/>
        <v>430</v>
      </c>
      <c r="Z3602" s="18">
        <f t="shared" si="1128"/>
        <v>2759712.3299794244</v>
      </c>
      <c r="AA3602" s="18">
        <f t="shared" si="1129"/>
        <v>330643.50635802455</v>
      </c>
      <c r="AB3602" s="17">
        <f t="shared" si="1130"/>
        <v>3.8641711229946525</v>
      </c>
      <c r="AC3602" s="2" t="s">
        <v>60</v>
      </c>
      <c r="AD3602" s="2" t="s">
        <v>19</v>
      </c>
      <c r="AE3602" t="str">
        <f t="shared" si="1131"/>
        <v>Electronics</v>
      </c>
      <c r="AF3602" t="str">
        <f t="shared" si="1132"/>
        <v>Electronics</v>
      </c>
      <c r="AG3602" t="str" cm="1">
        <f t="array" ref="AG3602">INDEX(AD:AD,ROW())</f>
        <v>Electronics</v>
      </c>
      <c r="AH3602">
        <f t="shared" si="1140"/>
        <v>17</v>
      </c>
      <c r="AI3602" t="str">
        <f t="shared" si="1133"/>
        <v>Electronics</v>
      </c>
      <c r="AK3602">
        <f t="shared" si="1134"/>
        <v>2024</v>
      </c>
      <c r="AL3602">
        <f t="shared" si="1135"/>
        <v>9</v>
      </c>
      <c r="AM3602">
        <f t="shared" si="1136"/>
        <v>2</v>
      </c>
      <c r="AN3602">
        <f t="shared" si="1137"/>
        <v>2</v>
      </c>
      <c r="AO3602" t="str">
        <f t="shared" si="1138"/>
        <v>Weekday</v>
      </c>
      <c r="AR3602" s="20">
        <f t="shared" si="1139"/>
        <v>1</v>
      </c>
    </row>
    <row r="3603" spans="1:44" x14ac:dyDescent="0.35">
      <c r="A3603" t="str">
        <f t="shared" si="1121"/>
        <v>CUST3602</v>
      </c>
      <c r="B3603" s="2" t="s">
        <v>3939</v>
      </c>
      <c r="C3603" s="4">
        <v>45565</v>
      </c>
      <c r="D3603" s="2" t="s">
        <v>443</v>
      </c>
      <c r="E3603" t="s">
        <v>5055</v>
      </c>
      <c r="F3603" s="2" t="s">
        <v>29</v>
      </c>
      <c r="G3603" s="2" t="s">
        <v>5043</v>
      </c>
      <c r="H3603" s="2">
        <v>1</v>
      </c>
      <c r="I3603" s="19">
        <v>1976.46</v>
      </c>
      <c r="J3603" s="2" t="s">
        <v>5047</v>
      </c>
      <c r="K3603" s="2" t="s">
        <v>16</v>
      </c>
      <c r="L3603" s="2">
        <v>3</v>
      </c>
      <c r="M3603" s="18">
        <f t="shared" si="1122"/>
        <v>1976.46</v>
      </c>
      <c r="T3603" t="str">
        <f t="shared" si="1123"/>
        <v>Completed</v>
      </c>
      <c r="U3603" t="str">
        <f t="shared" si="1124"/>
        <v>Yes</v>
      </c>
      <c r="V3603" t="str">
        <f t="shared" si="1125"/>
        <v>No</v>
      </c>
      <c r="X3603">
        <f t="shared" si="1126"/>
        <v>567</v>
      </c>
      <c r="Y3603">
        <f t="shared" si="1127"/>
        <v>440</v>
      </c>
      <c r="Z3603" s="18">
        <f t="shared" si="1128"/>
        <v>1892867.2841657216</v>
      </c>
      <c r="AA3603" s="18">
        <f t="shared" si="1129"/>
        <v>199432.98236095349</v>
      </c>
      <c r="AB3603" s="17">
        <f t="shared" si="1130"/>
        <v>3.8949824970828471</v>
      </c>
      <c r="AC3603" s="2" t="s">
        <v>5043</v>
      </c>
      <c r="AD3603" s="2" t="s">
        <v>29</v>
      </c>
      <c r="AE3603" t="str">
        <f t="shared" si="1131"/>
        <v>Fashion</v>
      </c>
      <c r="AF3603" t="str">
        <f t="shared" si="1132"/>
        <v>Fashion</v>
      </c>
      <c r="AG3603" t="str" cm="1">
        <f t="array" ref="AG3603">INDEX(AD:AD,ROW())</f>
        <v>Fashion</v>
      </c>
      <c r="AH3603">
        <f t="shared" si="1140"/>
        <v>55</v>
      </c>
      <c r="AI3603" t="str">
        <f t="shared" si="1133"/>
        <v>Fashion</v>
      </c>
      <c r="AK3603">
        <f t="shared" si="1134"/>
        <v>2024</v>
      </c>
      <c r="AL3603">
        <f t="shared" si="1135"/>
        <v>9</v>
      </c>
      <c r="AM3603">
        <f t="shared" si="1136"/>
        <v>30</v>
      </c>
      <c r="AN3603">
        <f t="shared" si="1137"/>
        <v>2</v>
      </c>
      <c r="AO3603" t="str">
        <f t="shared" si="1138"/>
        <v>Weekday</v>
      </c>
      <c r="AR3603" s="20">
        <f t="shared" si="1139"/>
        <v>0</v>
      </c>
    </row>
    <row r="3604" spans="1:44" x14ac:dyDescent="0.35">
      <c r="A3604" t="str">
        <f t="shared" si="1121"/>
        <v>CUST3603</v>
      </c>
      <c r="B3604" s="2" t="s">
        <v>3940</v>
      </c>
      <c r="C3604" s="4">
        <v>44967</v>
      </c>
      <c r="D3604" s="2" t="s">
        <v>1913</v>
      </c>
      <c r="E3604" t="s">
        <v>5051</v>
      </c>
      <c r="F3604" s="2" t="s">
        <v>13</v>
      </c>
      <c r="G3604" s="2" t="s">
        <v>95</v>
      </c>
      <c r="H3604" s="2">
        <v>1</v>
      </c>
      <c r="I3604" s="19">
        <v>1336.41</v>
      </c>
      <c r="J3604" s="2" t="s">
        <v>50</v>
      </c>
      <c r="K3604" s="2" t="s">
        <v>16</v>
      </c>
      <c r="L3604" s="2">
        <v>4</v>
      </c>
      <c r="M3604" s="18">
        <f t="shared" si="1122"/>
        <v>1336.41</v>
      </c>
      <c r="T3604" t="str">
        <f t="shared" si="1123"/>
        <v>Completed</v>
      </c>
      <c r="U3604" t="str">
        <f t="shared" si="1124"/>
        <v>Yes</v>
      </c>
      <c r="V3604" t="str">
        <f t="shared" si="1125"/>
        <v>No</v>
      </c>
      <c r="X3604">
        <f t="shared" si="1126"/>
        <v>619</v>
      </c>
      <c r="Y3604">
        <f t="shared" si="1127"/>
        <v>468</v>
      </c>
      <c r="Z3604" s="18">
        <f t="shared" si="1128"/>
        <v>1463424.4009529033</v>
      </c>
      <c r="AA3604" s="18">
        <f t="shared" si="1129"/>
        <v>118285.78776560788</v>
      </c>
      <c r="AB3604" s="17">
        <f t="shared" si="1130"/>
        <v>3.8140589569160999</v>
      </c>
      <c r="AC3604" s="2" t="s">
        <v>95</v>
      </c>
      <c r="AD3604" s="2" t="s">
        <v>13</v>
      </c>
      <c r="AE3604" t="str">
        <f t="shared" si="1131"/>
        <v>Home &amp; Kitchen</v>
      </c>
      <c r="AF3604" t="str">
        <f t="shared" si="1132"/>
        <v>Home &amp; Kitchen</v>
      </c>
      <c r="AG3604" t="str" cm="1">
        <f t="array" ref="AG3604">INDEX(AD:AD,ROW())</f>
        <v>Home &amp; Kitchen</v>
      </c>
      <c r="AH3604">
        <f t="shared" si="1140"/>
        <v>32</v>
      </c>
      <c r="AI3604" t="str">
        <f t="shared" si="1133"/>
        <v>Home &amp; Kitchen</v>
      </c>
      <c r="AK3604">
        <f t="shared" si="1134"/>
        <v>2023</v>
      </c>
      <c r="AL3604">
        <f t="shared" si="1135"/>
        <v>2</v>
      </c>
      <c r="AM3604">
        <f t="shared" si="1136"/>
        <v>10</v>
      </c>
      <c r="AN3604">
        <f t="shared" si="1137"/>
        <v>6</v>
      </c>
      <c r="AO3604" t="str">
        <f t="shared" si="1138"/>
        <v>Weekday</v>
      </c>
      <c r="AR3604" s="20">
        <f t="shared" si="1139"/>
        <v>0</v>
      </c>
    </row>
    <row r="3605" spans="1:44" x14ac:dyDescent="0.35">
      <c r="A3605" t="str">
        <f t="shared" si="1121"/>
        <v>CUST3604</v>
      </c>
      <c r="B3605" s="2" t="s">
        <v>3941</v>
      </c>
      <c r="C3605" s="4">
        <v>45688</v>
      </c>
      <c r="D3605" s="2" t="s">
        <v>566</v>
      </c>
      <c r="E3605" t="s">
        <v>5050</v>
      </c>
      <c r="F3605" s="2" t="s">
        <v>23</v>
      </c>
      <c r="G3605" s="2" t="s">
        <v>24</v>
      </c>
      <c r="H3605" s="2">
        <v>2</v>
      </c>
      <c r="I3605" s="19">
        <v>355.76</v>
      </c>
      <c r="J3605" s="2" t="s">
        <v>5047</v>
      </c>
      <c r="K3605" s="2" t="s">
        <v>16</v>
      </c>
      <c r="L3605" s="31"/>
      <c r="M3605" s="18">
        <f t="shared" si="1122"/>
        <v>711.52</v>
      </c>
      <c r="T3605" t="str">
        <f t="shared" si="1123"/>
        <v>Completed</v>
      </c>
      <c r="U3605" t="str">
        <f t="shared" si="1124"/>
        <v>No</v>
      </c>
      <c r="V3605" t="str">
        <f t="shared" si="1125"/>
        <v>No</v>
      </c>
      <c r="X3605">
        <f t="shared" si="1126"/>
        <v>589</v>
      </c>
      <c r="Y3605">
        <f t="shared" si="1127"/>
        <v>426</v>
      </c>
      <c r="Z3605" s="18">
        <f t="shared" si="1128"/>
        <v>594714.6477588166</v>
      </c>
      <c r="AA3605" s="18">
        <f t="shared" si="1129"/>
        <v>60882.938065984097</v>
      </c>
      <c r="AB3605" s="17">
        <f t="shared" si="1130"/>
        <v>3.804733727810651</v>
      </c>
      <c r="AC3605" s="2" t="s">
        <v>24</v>
      </c>
      <c r="AD3605" s="2" t="s">
        <v>23</v>
      </c>
      <c r="AE3605" t="str">
        <f t="shared" si="1131"/>
        <v>Books</v>
      </c>
      <c r="AF3605" t="str">
        <f t="shared" si="1132"/>
        <v>Books</v>
      </c>
      <c r="AG3605" t="str" cm="1">
        <f t="array" ref="AG3605">INDEX(AD:AD,ROW())</f>
        <v>Books</v>
      </c>
      <c r="AH3605">
        <f t="shared" si="1140"/>
        <v>4</v>
      </c>
      <c r="AI3605" t="str">
        <f t="shared" si="1133"/>
        <v>Books</v>
      </c>
      <c r="AK3605">
        <f t="shared" si="1134"/>
        <v>2025</v>
      </c>
      <c r="AL3605">
        <f t="shared" si="1135"/>
        <v>1</v>
      </c>
      <c r="AM3605">
        <f t="shared" si="1136"/>
        <v>31</v>
      </c>
      <c r="AN3605">
        <f t="shared" si="1137"/>
        <v>6</v>
      </c>
      <c r="AO3605" t="str">
        <f t="shared" si="1138"/>
        <v>Weekday</v>
      </c>
      <c r="AR3605" s="20">
        <f t="shared" si="1139"/>
        <v>0</v>
      </c>
    </row>
    <row r="3606" spans="1:44" x14ac:dyDescent="0.35">
      <c r="A3606" t="str">
        <f t="shared" si="1121"/>
        <v>CUST3605</v>
      </c>
      <c r="B3606" s="2" t="s">
        <v>3942</v>
      </c>
      <c r="C3606" s="4">
        <v>45235</v>
      </c>
      <c r="D3606" s="2" t="s">
        <v>333</v>
      </c>
      <c r="E3606" t="s">
        <v>5053</v>
      </c>
      <c r="F3606" s="2" t="s">
        <v>19</v>
      </c>
      <c r="G3606" s="2" t="s">
        <v>5040</v>
      </c>
      <c r="H3606" s="2">
        <v>1</v>
      </c>
      <c r="I3606" s="19">
        <v>2480.44</v>
      </c>
      <c r="J3606" s="2" t="s">
        <v>20</v>
      </c>
      <c r="K3606" s="2" t="s">
        <v>16</v>
      </c>
      <c r="L3606" s="2">
        <v>4</v>
      </c>
      <c r="M3606" s="18">
        <f t="shared" si="1122"/>
        <v>2480.44</v>
      </c>
      <c r="T3606" t="str">
        <f t="shared" si="1123"/>
        <v>Completed</v>
      </c>
      <c r="U3606" t="str">
        <f t="shared" si="1124"/>
        <v>Yes</v>
      </c>
      <c r="V3606" t="str">
        <f t="shared" si="1125"/>
        <v>No</v>
      </c>
      <c r="X3606">
        <f t="shared" si="1126"/>
        <v>559</v>
      </c>
      <c r="Y3606">
        <f t="shared" si="1127"/>
        <v>408</v>
      </c>
      <c r="Z3606" s="18">
        <f t="shared" si="1128"/>
        <v>2759712.3299794244</v>
      </c>
      <c r="AA3606" s="18">
        <f t="shared" si="1129"/>
        <v>330643.50635802455</v>
      </c>
      <c r="AB3606" s="17">
        <f t="shared" si="1130"/>
        <v>3.8641711229946525</v>
      </c>
      <c r="AC3606" s="2" t="s">
        <v>5040</v>
      </c>
      <c r="AD3606" s="2" t="s">
        <v>19</v>
      </c>
      <c r="AE3606" t="str">
        <f t="shared" si="1131"/>
        <v>Electronics</v>
      </c>
      <c r="AF3606" t="str">
        <f t="shared" si="1132"/>
        <v>Electronics</v>
      </c>
      <c r="AG3606" t="str" cm="1">
        <f t="array" ref="AG3606">INDEX(AD:AD,ROW())</f>
        <v>Electronics</v>
      </c>
      <c r="AH3606">
        <f t="shared" si="1140"/>
        <v>13</v>
      </c>
      <c r="AI3606" t="str">
        <f t="shared" si="1133"/>
        <v>Electronics</v>
      </c>
      <c r="AK3606">
        <f t="shared" si="1134"/>
        <v>2023</v>
      </c>
      <c r="AL3606">
        <f t="shared" si="1135"/>
        <v>11</v>
      </c>
      <c r="AM3606">
        <f t="shared" si="1136"/>
        <v>5</v>
      </c>
      <c r="AN3606">
        <f t="shared" si="1137"/>
        <v>1</v>
      </c>
      <c r="AO3606" t="str">
        <f t="shared" si="1138"/>
        <v>Weekend</v>
      </c>
      <c r="AR3606" s="20">
        <f t="shared" si="1139"/>
        <v>0</v>
      </c>
    </row>
    <row r="3607" spans="1:44" x14ac:dyDescent="0.35">
      <c r="A3607" t="str">
        <f t="shared" si="1121"/>
        <v>CUST3606</v>
      </c>
      <c r="B3607" s="2" t="s">
        <v>3943</v>
      </c>
      <c r="C3607" s="4">
        <v>45312</v>
      </c>
      <c r="D3607" s="2" t="s">
        <v>331</v>
      </c>
      <c r="E3607" t="s">
        <v>5049</v>
      </c>
      <c r="F3607" s="2" t="s">
        <v>29</v>
      </c>
      <c r="G3607" s="2" t="s">
        <v>5041</v>
      </c>
      <c r="H3607" s="2">
        <v>2</v>
      </c>
      <c r="I3607" s="19">
        <v>1713.2</v>
      </c>
      <c r="J3607" s="2" t="s">
        <v>5047</v>
      </c>
      <c r="K3607" s="2" t="s">
        <v>103</v>
      </c>
      <c r="L3607" s="2">
        <v>4</v>
      </c>
      <c r="M3607" s="18">
        <f t="shared" si="1122"/>
        <v>3426.4</v>
      </c>
      <c r="T3607" t="str">
        <f t="shared" si="1123"/>
        <v>Lost Sale</v>
      </c>
      <c r="U3607" t="str">
        <f t="shared" si="1124"/>
        <v>No</v>
      </c>
      <c r="V3607" t="str">
        <f t="shared" si="1125"/>
        <v>Yes</v>
      </c>
      <c r="X3607">
        <f t="shared" si="1126"/>
        <v>595</v>
      </c>
      <c r="Y3607">
        <f t="shared" si="1127"/>
        <v>444</v>
      </c>
      <c r="Z3607" s="18">
        <f t="shared" si="1128"/>
        <v>1892867.2841657216</v>
      </c>
      <c r="AA3607" s="18">
        <f t="shared" si="1129"/>
        <v>199432.98236095349</v>
      </c>
      <c r="AB3607" s="17">
        <f t="shared" si="1130"/>
        <v>3.8949824970828471</v>
      </c>
      <c r="AC3607" s="2" t="s">
        <v>5041</v>
      </c>
      <c r="AD3607" s="2" t="s">
        <v>29</v>
      </c>
      <c r="AE3607" t="str">
        <f t="shared" si="1131"/>
        <v>Fashion</v>
      </c>
      <c r="AF3607" t="str">
        <f t="shared" si="1132"/>
        <v>Fashion</v>
      </c>
      <c r="AG3607" t="str" cm="1">
        <f t="array" ref="AG3607">INDEX(AD:AD,ROW())</f>
        <v>Fashion</v>
      </c>
      <c r="AH3607">
        <f t="shared" si="1140"/>
        <v>15</v>
      </c>
      <c r="AI3607" t="str">
        <f t="shared" si="1133"/>
        <v>Fashion</v>
      </c>
      <c r="AK3607">
        <f t="shared" si="1134"/>
        <v>2024</v>
      </c>
      <c r="AL3607">
        <f t="shared" si="1135"/>
        <v>1</v>
      </c>
      <c r="AM3607">
        <f t="shared" si="1136"/>
        <v>21</v>
      </c>
      <c r="AN3607">
        <f t="shared" si="1137"/>
        <v>1</v>
      </c>
      <c r="AO3607" t="str">
        <f t="shared" si="1138"/>
        <v>Weekend</v>
      </c>
      <c r="AR3607" s="20">
        <f t="shared" si="1139"/>
        <v>1</v>
      </c>
    </row>
    <row r="3608" spans="1:44" x14ac:dyDescent="0.35">
      <c r="A3608" t="str">
        <f t="shared" si="1121"/>
        <v>CUST3607</v>
      </c>
      <c r="B3608" s="2" t="s">
        <v>3944</v>
      </c>
      <c r="C3608" s="4">
        <v>44945</v>
      </c>
      <c r="D3608" s="2" t="s">
        <v>148</v>
      </c>
      <c r="E3608" t="s">
        <v>5048</v>
      </c>
      <c r="F3608" s="2" t="s">
        <v>13</v>
      </c>
      <c r="G3608" s="2" t="s">
        <v>37</v>
      </c>
      <c r="H3608" s="2">
        <v>1</v>
      </c>
      <c r="I3608" s="19">
        <v>823.62</v>
      </c>
      <c r="J3608" s="2" t="s">
        <v>50</v>
      </c>
      <c r="K3608" s="2" t="s">
        <v>16</v>
      </c>
      <c r="L3608" s="2">
        <v>3</v>
      </c>
      <c r="M3608" s="18">
        <f t="shared" si="1122"/>
        <v>823.62</v>
      </c>
      <c r="T3608" t="str">
        <f t="shared" si="1123"/>
        <v>Completed</v>
      </c>
      <c r="U3608" t="str">
        <f t="shared" si="1124"/>
        <v>No</v>
      </c>
      <c r="V3608" t="str">
        <f t="shared" si="1125"/>
        <v>No</v>
      </c>
      <c r="X3608">
        <f t="shared" si="1126"/>
        <v>590</v>
      </c>
      <c r="Y3608">
        <f t="shared" si="1127"/>
        <v>451</v>
      </c>
      <c r="Z3608" s="18">
        <f t="shared" si="1128"/>
        <v>1463424.4009529033</v>
      </c>
      <c r="AA3608" s="18">
        <f t="shared" si="1129"/>
        <v>118285.78776560788</v>
      </c>
      <c r="AB3608" s="17">
        <f t="shared" si="1130"/>
        <v>3.8140589569160999</v>
      </c>
      <c r="AC3608" s="2" t="s">
        <v>37</v>
      </c>
      <c r="AD3608" s="2" t="s">
        <v>13</v>
      </c>
      <c r="AE3608" t="str">
        <f t="shared" si="1131"/>
        <v>Home &amp; Kitchen</v>
      </c>
      <c r="AF3608" t="str">
        <f t="shared" si="1132"/>
        <v>Home &amp; Kitchen</v>
      </c>
      <c r="AG3608" t="str" cm="1">
        <f t="array" ref="AG3608">INDEX(AD:AD,ROW())</f>
        <v>Home &amp; Kitchen</v>
      </c>
      <c r="AH3608">
        <f t="shared" si="1140"/>
        <v>8</v>
      </c>
      <c r="AI3608" t="str">
        <f t="shared" si="1133"/>
        <v>Home &amp; Kitchen</v>
      </c>
      <c r="AK3608">
        <f t="shared" si="1134"/>
        <v>2023</v>
      </c>
      <c r="AL3608">
        <f t="shared" si="1135"/>
        <v>1</v>
      </c>
      <c r="AM3608">
        <f t="shared" si="1136"/>
        <v>19</v>
      </c>
      <c r="AN3608">
        <f t="shared" si="1137"/>
        <v>5</v>
      </c>
      <c r="AO3608" t="str">
        <f t="shared" si="1138"/>
        <v>Weekday</v>
      </c>
      <c r="AR3608" s="20">
        <f t="shared" si="1139"/>
        <v>0</v>
      </c>
    </row>
    <row r="3609" spans="1:44" x14ac:dyDescent="0.35">
      <c r="A3609" t="str">
        <f t="shared" si="1121"/>
        <v>CUST3608</v>
      </c>
      <c r="B3609" s="2" t="s">
        <v>3945</v>
      </c>
      <c r="C3609" s="4">
        <v>45264</v>
      </c>
      <c r="D3609" s="2" t="s">
        <v>679</v>
      </c>
      <c r="E3609" t="s">
        <v>5056</v>
      </c>
      <c r="F3609" s="2" t="s">
        <v>23</v>
      </c>
      <c r="G3609" s="2" t="s">
        <v>68</v>
      </c>
      <c r="H3609" s="2">
        <v>3</v>
      </c>
      <c r="I3609" s="19">
        <v>671.57</v>
      </c>
      <c r="J3609" s="2" t="s">
        <v>15</v>
      </c>
      <c r="K3609" s="2" t="s">
        <v>16</v>
      </c>
      <c r="L3609" s="2">
        <v>4</v>
      </c>
      <c r="M3609" s="18">
        <f t="shared" si="1122"/>
        <v>2014.71</v>
      </c>
      <c r="T3609" t="str">
        <f t="shared" si="1123"/>
        <v>Completed</v>
      </c>
      <c r="U3609" t="str">
        <f t="shared" si="1124"/>
        <v>Yes</v>
      </c>
      <c r="V3609" t="str">
        <f t="shared" si="1125"/>
        <v>No</v>
      </c>
      <c r="X3609">
        <f t="shared" si="1126"/>
        <v>50</v>
      </c>
      <c r="Y3609">
        <f t="shared" si="1127"/>
        <v>37</v>
      </c>
      <c r="Z3609" s="18">
        <f t="shared" si="1128"/>
        <v>594714.6477588166</v>
      </c>
      <c r="AA3609" s="18">
        <f t="shared" si="1129"/>
        <v>60882.938065984097</v>
      </c>
      <c r="AB3609" s="17">
        <f t="shared" si="1130"/>
        <v>3.804733727810651</v>
      </c>
      <c r="AC3609" s="2" t="s">
        <v>68</v>
      </c>
      <c r="AD3609" s="2" t="s">
        <v>23</v>
      </c>
      <c r="AE3609" t="str">
        <f t="shared" si="1131"/>
        <v>Books</v>
      </c>
      <c r="AF3609" t="str">
        <f t="shared" si="1132"/>
        <v>Books</v>
      </c>
      <c r="AG3609" t="str" cm="1">
        <f t="array" ref="AG3609">INDEX(AD:AD,ROW())</f>
        <v>Books</v>
      </c>
      <c r="AH3609">
        <f t="shared" si="1140"/>
        <v>20</v>
      </c>
      <c r="AI3609" t="str">
        <f t="shared" si="1133"/>
        <v>Books</v>
      </c>
      <c r="AK3609">
        <f t="shared" si="1134"/>
        <v>2023</v>
      </c>
      <c r="AL3609">
        <f t="shared" si="1135"/>
        <v>12</v>
      </c>
      <c r="AM3609">
        <f t="shared" si="1136"/>
        <v>4</v>
      </c>
      <c r="AN3609">
        <f t="shared" si="1137"/>
        <v>2</v>
      </c>
      <c r="AO3609" t="str">
        <f t="shared" si="1138"/>
        <v>Weekday</v>
      </c>
      <c r="AR3609" s="20">
        <f t="shared" si="1139"/>
        <v>0</v>
      </c>
    </row>
    <row r="3610" spans="1:44" x14ac:dyDescent="0.35">
      <c r="A3610" t="str">
        <f t="shared" si="1121"/>
        <v>CUST3609</v>
      </c>
      <c r="B3610" s="2" t="s">
        <v>3946</v>
      </c>
      <c r="C3610" s="4">
        <v>45640</v>
      </c>
      <c r="D3610" s="2" t="s">
        <v>799</v>
      </c>
      <c r="E3610" t="s">
        <v>5048</v>
      </c>
      <c r="F3610" s="2" t="s">
        <v>13</v>
      </c>
      <c r="G3610" s="2" t="s">
        <v>14</v>
      </c>
      <c r="H3610" s="2">
        <v>2</v>
      </c>
      <c r="I3610" s="19">
        <v>244.36</v>
      </c>
      <c r="J3610" s="2" t="s">
        <v>5047</v>
      </c>
      <c r="K3610" s="2" t="s">
        <v>16</v>
      </c>
      <c r="L3610" s="31"/>
      <c r="M3610" s="18">
        <f t="shared" si="1122"/>
        <v>488.72</v>
      </c>
      <c r="T3610" t="str">
        <f t="shared" si="1123"/>
        <v>Completed</v>
      </c>
      <c r="U3610" t="str">
        <f t="shared" si="1124"/>
        <v>No</v>
      </c>
      <c r="V3610" t="str">
        <f t="shared" si="1125"/>
        <v>No</v>
      </c>
      <c r="X3610">
        <f t="shared" si="1126"/>
        <v>590</v>
      </c>
      <c r="Y3610">
        <f t="shared" si="1127"/>
        <v>451</v>
      </c>
      <c r="Z3610" s="18">
        <f t="shared" si="1128"/>
        <v>1463424.4009529033</v>
      </c>
      <c r="AA3610" s="18">
        <f t="shared" si="1129"/>
        <v>118285.78776560788</v>
      </c>
      <c r="AB3610" s="17">
        <f t="shared" si="1130"/>
        <v>3.8140589569160999</v>
      </c>
      <c r="AC3610" s="2" t="s">
        <v>14</v>
      </c>
      <c r="AD3610" s="2" t="s">
        <v>13</v>
      </c>
      <c r="AE3610" t="str">
        <f t="shared" si="1131"/>
        <v>Home &amp; Kitchen</v>
      </c>
      <c r="AF3610" t="str">
        <f t="shared" si="1132"/>
        <v>Home &amp; Kitchen</v>
      </c>
      <c r="AG3610" t="str" cm="1">
        <f t="array" ref="AG3610">INDEX(AD:AD,ROW())</f>
        <v>Home &amp; Kitchen</v>
      </c>
      <c r="AH3610">
        <f t="shared" si="1140"/>
        <v>2</v>
      </c>
      <c r="AI3610" t="str">
        <f t="shared" si="1133"/>
        <v>Home &amp; Kitchen</v>
      </c>
      <c r="AK3610">
        <f t="shared" si="1134"/>
        <v>2024</v>
      </c>
      <c r="AL3610">
        <f t="shared" si="1135"/>
        <v>12</v>
      </c>
      <c r="AM3610">
        <f t="shared" si="1136"/>
        <v>14</v>
      </c>
      <c r="AN3610">
        <f t="shared" si="1137"/>
        <v>7</v>
      </c>
      <c r="AO3610" t="str">
        <f t="shared" si="1138"/>
        <v>Weekend</v>
      </c>
      <c r="AR3610" s="20">
        <f t="shared" si="1139"/>
        <v>0</v>
      </c>
    </row>
    <row r="3611" spans="1:44" x14ac:dyDescent="0.35">
      <c r="A3611" t="str">
        <f t="shared" si="1121"/>
        <v>CUST3610</v>
      </c>
      <c r="B3611" s="2" t="s">
        <v>3947</v>
      </c>
      <c r="C3611" s="4">
        <v>45528</v>
      </c>
      <c r="D3611" s="2" t="s">
        <v>304</v>
      </c>
      <c r="E3611" t="s">
        <v>5051</v>
      </c>
      <c r="F3611" s="2" t="s">
        <v>23</v>
      </c>
      <c r="G3611" s="2" t="s">
        <v>65</v>
      </c>
      <c r="H3611" s="2">
        <v>3</v>
      </c>
      <c r="I3611" s="19">
        <v>450.26903299203627</v>
      </c>
      <c r="J3611" s="2" t="s">
        <v>15</v>
      </c>
      <c r="K3611" s="2" t="s">
        <v>16</v>
      </c>
      <c r="L3611" s="2">
        <v>1</v>
      </c>
      <c r="M3611" s="18">
        <f t="shared" si="1122"/>
        <v>1350.8070989761088</v>
      </c>
      <c r="T3611" t="str">
        <f t="shared" si="1123"/>
        <v>Completed</v>
      </c>
      <c r="U3611" t="str">
        <f t="shared" si="1124"/>
        <v>Yes</v>
      </c>
      <c r="V3611" t="str">
        <f t="shared" si="1125"/>
        <v>No</v>
      </c>
      <c r="X3611">
        <f t="shared" si="1126"/>
        <v>619</v>
      </c>
      <c r="Y3611">
        <f t="shared" si="1127"/>
        <v>468</v>
      </c>
      <c r="Z3611" s="18">
        <f t="shared" si="1128"/>
        <v>594714.6477588166</v>
      </c>
      <c r="AA3611" s="18">
        <f t="shared" si="1129"/>
        <v>60882.938065984097</v>
      </c>
      <c r="AB3611" s="17">
        <f t="shared" si="1130"/>
        <v>3.804733727810651</v>
      </c>
      <c r="AC3611" s="2" t="s">
        <v>65</v>
      </c>
      <c r="AD3611" s="2" t="s">
        <v>23</v>
      </c>
      <c r="AE3611" t="str">
        <f t="shared" si="1131"/>
        <v>Books</v>
      </c>
      <c r="AF3611" t="str">
        <f t="shared" si="1132"/>
        <v>Books</v>
      </c>
      <c r="AG3611" t="str" cm="1">
        <f t="array" ref="AG3611">INDEX(AD:AD,ROW())</f>
        <v>Books</v>
      </c>
      <c r="AH3611">
        <f t="shared" si="1140"/>
        <v>19</v>
      </c>
      <c r="AI3611" t="str">
        <f t="shared" si="1133"/>
        <v>Books</v>
      </c>
      <c r="AK3611">
        <f t="shared" si="1134"/>
        <v>2024</v>
      </c>
      <c r="AL3611">
        <f t="shared" si="1135"/>
        <v>8</v>
      </c>
      <c r="AM3611">
        <f t="shared" si="1136"/>
        <v>24</v>
      </c>
      <c r="AN3611">
        <f t="shared" si="1137"/>
        <v>7</v>
      </c>
      <c r="AO3611" t="str">
        <f t="shared" si="1138"/>
        <v>Weekend</v>
      </c>
      <c r="AR3611" s="20">
        <f t="shared" si="1139"/>
        <v>0</v>
      </c>
    </row>
    <row r="3612" spans="1:44" x14ac:dyDescent="0.35">
      <c r="A3612" t="str">
        <f t="shared" si="1121"/>
        <v>CUST3611</v>
      </c>
      <c r="B3612" s="2" t="s">
        <v>3948</v>
      </c>
      <c r="C3612" s="4">
        <v>45431</v>
      </c>
      <c r="D3612" s="2" t="s">
        <v>359</v>
      </c>
      <c r="E3612" t="s">
        <v>5055</v>
      </c>
      <c r="F3612" s="2" t="s">
        <v>19</v>
      </c>
      <c r="G3612" s="2" t="s">
        <v>5040</v>
      </c>
      <c r="H3612" s="2">
        <v>1</v>
      </c>
      <c r="I3612" s="19">
        <v>3474.98</v>
      </c>
      <c r="J3612" s="2" t="s">
        <v>5047</v>
      </c>
      <c r="K3612" s="2" t="s">
        <v>16</v>
      </c>
      <c r="L3612" s="31"/>
      <c r="M3612" s="18">
        <f t="shared" si="1122"/>
        <v>3474.98</v>
      </c>
      <c r="T3612" t="str">
        <f t="shared" si="1123"/>
        <v>Completed</v>
      </c>
      <c r="U3612" t="str">
        <f t="shared" si="1124"/>
        <v>Yes</v>
      </c>
      <c r="V3612" t="str">
        <f t="shared" si="1125"/>
        <v>No</v>
      </c>
      <c r="X3612">
        <f t="shared" si="1126"/>
        <v>567</v>
      </c>
      <c r="Y3612">
        <f t="shared" si="1127"/>
        <v>440</v>
      </c>
      <c r="Z3612" s="18">
        <f t="shared" si="1128"/>
        <v>2759712.3299794244</v>
      </c>
      <c r="AA3612" s="18">
        <f t="shared" si="1129"/>
        <v>330643.50635802455</v>
      </c>
      <c r="AB3612" s="17">
        <f t="shared" si="1130"/>
        <v>3.8641711229946525</v>
      </c>
      <c r="AC3612" s="2" t="s">
        <v>5040</v>
      </c>
      <c r="AD3612" s="2" t="s">
        <v>19</v>
      </c>
      <c r="AE3612" t="str">
        <f t="shared" si="1131"/>
        <v>Electronics</v>
      </c>
      <c r="AF3612" t="str">
        <f t="shared" si="1132"/>
        <v>Electronics</v>
      </c>
      <c r="AG3612" t="str" cm="1">
        <f t="array" ref="AG3612">INDEX(AD:AD,ROW())</f>
        <v>Electronics</v>
      </c>
      <c r="AH3612">
        <f t="shared" si="1140"/>
        <v>13</v>
      </c>
      <c r="AI3612" t="str">
        <f t="shared" si="1133"/>
        <v>Electronics</v>
      </c>
      <c r="AK3612">
        <f t="shared" si="1134"/>
        <v>2024</v>
      </c>
      <c r="AL3612">
        <f t="shared" si="1135"/>
        <v>5</v>
      </c>
      <c r="AM3612">
        <f t="shared" si="1136"/>
        <v>19</v>
      </c>
      <c r="AN3612">
        <f t="shared" si="1137"/>
        <v>1</v>
      </c>
      <c r="AO3612" t="str">
        <f t="shared" si="1138"/>
        <v>Weekend</v>
      </c>
      <c r="AR3612" s="20">
        <f t="shared" si="1139"/>
        <v>0</v>
      </c>
    </row>
    <row r="3613" spans="1:44" x14ac:dyDescent="0.35">
      <c r="A3613" t="str">
        <f t="shared" si="1121"/>
        <v>CUST3612</v>
      </c>
      <c r="B3613" s="2" t="s">
        <v>3949</v>
      </c>
      <c r="C3613" s="4">
        <v>45321</v>
      </c>
      <c r="D3613" s="2" t="s">
        <v>641</v>
      </c>
      <c r="E3613" t="s">
        <v>5053</v>
      </c>
      <c r="F3613" s="2" t="s">
        <v>42</v>
      </c>
      <c r="G3613" s="2" t="s">
        <v>188</v>
      </c>
      <c r="H3613" s="2">
        <v>1</v>
      </c>
      <c r="I3613" s="19">
        <v>1216.46</v>
      </c>
      <c r="J3613" s="2" t="s">
        <v>50</v>
      </c>
      <c r="K3613" s="2" t="s">
        <v>16</v>
      </c>
      <c r="L3613" s="2">
        <v>5</v>
      </c>
      <c r="M3613" s="18">
        <f t="shared" si="1122"/>
        <v>1216.46</v>
      </c>
      <c r="T3613" t="str">
        <f t="shared" si="1123"/>
        <v>Completed</v>
      </c>
      <c r="U3613" t="str">
        <f t="shared" si="1124"/>
        <v>Yes</v>
      </c>
      <c r="V3613" t="str">
        <f t="shared" si="1125"/>
        <v>No</v>
      </c>
      <c r="X3613">
        <f t="shared" si="1126"/>
        <v>559</v>
      </c>
      <c r="Y3613">
        <f t="shared" si="1127"/>
        <v>408</v>
      </c>
      <c r="Z3613" s="18">
        <f t="shared" si="1128"/>
        <v>1098537.4901531704</v>
      </c>
      <c r="AA3613" s="18">
        <f t="shared" si="1129"/>
        <v>96724.388030634553</v>
      </c>
      <c r="AB3613" s="17">
        <f t="shared" si="1130"/>
        <v>3.9001122334455669</v>
      </c>
      <c r="AC3613" s="2" t="s">
        <v>188</v>
      </c>
      <c r="AD3613" s="2" t="s">
        <v>42</v>
      </c>
      <c r="AE3613" t="str">
        <f t="shared" si="1131"/>
        <v>Beauty</v>
      </c>
      <c r="AF3613" t="str">
        <f t="shared" si="1132"/>
        <v>Beauty</v>
      </c>
      <c r="AG3613" t="str" cm="1">
        <f t="array" ref="AG3613">INDEX(AD:AD,ROW())</f>
        <v>Beauty</v>
      </c>
      <c r="AH3613">
        <f t="shared" si="1140"/>
        <v>80</v>
      </c>
      <c r="AI3613" t="str">
        <f t="shared" si="1133"/>
        <v>Beauty</v>
      </c>
      <c r="AK3613">
        <f t="shared" si="1134"/>
        <v>2024</v>
      </c>
      <c r="AL3613">
        <f t="shared" si="1135"/>
        <v>1</v>
      </c>
      <c r="AM3613">
        <f t="shared" si="1136"/>
        <v>30</v>
      </c>
      <c r="AN3613">
        <f t="shared" si="1137"/>
        <v>3</v>
      </c>
      <c r="AO3613" t="str">
        <f t="shared" si="1138"/>
        <v>Weekday</v>
      </c>
      <c r="AR3613" s="20">
        <f t="shared" si="1139"/>
        <v>0</v>
      </c>
    </row>
    <row r="3614" spans="1:44" x14ac:dyDescent="0.35">
      <c r="A3614" t="str">
        <f t="shared" si="1121"/>
        <v>CUST3613</v>
      </c>
      <c r="B3614" s="2" t="s">
        <v>3950</v>
      </c>
      <c r="C3614" s="4">
        <v>45489</v>
      </c>
      <c r="D3614" s="2" t="s">
        <v>222</v>
      </c>
      <c r="E3614" t="s">
        <v>5052</v>
      </c>
      <c r="F3614" s="2" t="s">
        <v>19</v>
      </c>
      <c r="G3614" s="2" t="s">
        <v>60</v>
      </c>
      <c r="H3614" s="2">
        <v>1</v>
      </c>
      <c r="I3614" s="19">
        <v>3481.53</v>
      </c>
      <c r="J3614" s="2" t="s">
        <v>15</v>
      </c>
      <c r="K3614" s="2" t="s">
        <v>16</v>
      </c>
      <c r="L3614" s="2">
        <v>4</v>
      </c>
      <c r="M3614" s="18">
        <f t="shared" si="1122"/>
        <v>3481.53</v>
      </c>
      <c r="T3614" t="str">
        <f t="shared" si="1123"/>
        <v>Completed</v>
      </c>
      <c r="U3614" t="str">
        <f t="shared" si="1124"/>
        <v>Yes</v>
      </c>
      <c r="V3614" t="str">
        <f t="shared" si="1125"/>
        <v>No</v>
      </c>
      <c r="X3614">
        <f t="shared" si="1126"/>
        <v>573</v>
      </c>
      <c r="Y3614">
        <f t="shared" si="1127"/>
        <v>450</v>
      </c>
      <c r="Z3614" s="18">
        <f t="shared" si="1128"/>
        <v>2759712.3299794244</v>
      </c>
      <c r="AA3614" s="18">
        <f t="shared" si="1129"/>
        <v>330643.50635802455</v>
      </c>
      <c r="AB3614" s="17">
        <f t="shared" si="1130"/>
        <v>3.8641711229946525</v>
      </c>
      <c r="AC3614" s="2" t="s">
        <v>60</v>
      </c>
      <c r="AD3614" s="2" t="s">
        <v>19</v>
      </c>
      <c r="AE3614" t="str">
        <f t="shared" si="1131"/>
        <v>Electronics</v>
      </c>
      <c r="AF3614" t="str">
        <f t="shared" si="1132"/>
        <v>Electronics</v>
      </c>
      <c r="AG3614" t="str" cm="1">
        <f t="array" ref="AG3614">INDEX(AD:AD,ROW())</f>
        <v>Electronics</v>
      </c>
      <c r="AH3614">
        <f t="shared" si="1140"/>
        <v>17</v>
      </c>
      <c r="AI3614" t="str">
        <f t="shared" si="1133"/>
        <v>Electronics</v>
      </c>
      <c r="AK3614">
        <f t="shared" si="1134"/>
        <v>2024</v>
      </c>
      <c r="AL3614">
        <f t="shared" si="1135"/>
        <v>7</v>
      </c>
      <c r="AM3614">
        <f t="shared" si="1136"/>
        <v>16</v>
      </c>
      <c r="AN3614">
        <f t="shared" si="1137"/>
        <v>3</v>
      </c>
      <c r="AO3614" t="str">
        <f t="shared" si="1138"/>
        <v>Weekday</v>
      </c>
      <c r="AR3614" s="20">
        <f t="shared" si="1139"/>
        <v>0</v>
      </c>
    </row>
    <row r="3615" spans="1:44" x14ac:dyDescent="0.35">
      <c r="A3615" t="str">
        <f t="shared" si="1121"/>
        <v>CUST3614</v>
      </c>
      <c r="B3615" s="2" t="s">
        <v>3951</v>
      </c>
      <c r="C3615" s="4">
        <v>45066</v>
      </c>
      <c r="D3615" s="2" t="s">
        <v>421</v>
      </c>
      <c r="E3615" t="s">
        <v>5051</v>
      </c>
      <c r="F3615" s="2" t="s">
        <v>13</v>
      </c>
      <c r="G3615" s="2" t="s">
        <v>14</v>
      </c>
      <c r="H3615" s="2">
        <v>1</v>
      </c>
      <c r="I3615" s="19">
        <v>1850.23</v>
      </c>
      <c r="J3615" s="2" t="s">
        <v>50</v>
      </c>
      <c r="K3615" s="2" t="s">
        <v>16</v>
      </c>
      <c r="L3615" s="2">
        <v>3</v>
      </c>
      <c r="M3615" s="18">
        <f t="shared" si="1122"/>
        <v>1850.23</v>
      </c>
      <c r="T3615" t="str">
        <f t="shared" si="1123"/>
        <v>Completed</v>
      </c>
      <c r="U3615" t="str">
        <f t="shared" si="1124"/>
        <v>Yes</v>
      </c>
      <c r="V3615" t="str">
        <f t="shared" si="1125"/>
        <v>No</v>
      </c>
      <c r="X3615">
        <f t="shared" si="1126"/>
        <v>619</v>
      </c>
      <c r="Y3615">
        <f t="shared" si="1127"/>
        <v>468</v>
      </c>
      <c r="Z3615" s="18">
        <f t="shared" si="1128"/>
        <v>1463424.4009529033</v>
      </c>
      <c r="AA3615" s="18">
        <f t="shared" si="1129"/>
        <v>118285.78776560788</v>
      </c>
      <c r="AB3615" s="17">
        <f t="shared" si="1130"/>
        <v>3.8140589569160999</v>
      </c>
      <c r="AC3615" s="2" t="s">
        <v>14</v>
      </c>
      <c r="AD3615" s="2" t="s">
        <v>13</v>
      </c>
      <c r="AE3615" t="str">
        <f t="shared" si="1131"/>
        <v>Home &amp; Kitchen</v>
      </c>
      <c r="AF3615" t="str">
        <f t="shared" si="1132"/>
        <v>Home &amp; Kitchen</v>
      </c>
      <c r="AG3615" t="str" cm="1">
        <f t="array" ref="AG3615">INDEX(AD:AD,ROW())</f>
        <v>Home &amp; Kitchen</v>
      </c>
      <c r="AH3615">
        <f t="shared" si="1140"/>
        <v>2</v>
      </c>
      <c r="AI3615" t="str">
        <f t="shared" si="1133"/>
        <v>Home &amp; Kitchen</v>
      </c>
      <c r="AK3615">
        <f t="shared" si="1134"/>
        <v>2023</v>
      </c>
      <c r="AL3615">
        <f t="shared" si="1135"/>
        <v>5</v>
      </c>
      <c r="AM3615">
        <f t="shared" si="1136"/>
        <v>20</v>
      </c>
      <c r="AN3615">
        <f t="shared" si="1137"/>
        <v>7</v>
      </c>
      <c r="AO3615" t="str">
        <f t="shared" si="1138"/>
        <v>Weekend</v>
      </c>
      <c r="AR3615" s="20">
        <f t="shared" si="1139"/>
        <v>0</v>
      </c>
    </row>
    <row r="3616" spans="1:44" x14ac:dyDescent="0.35">
      <c r="A3616" t="str">
        <f t="shared" si="1121"/>
        <v>CUST3615</v>
      </c>
      <c r="B3616" s="2" t="s">
        <v>3952</v>
      </c>
      <c r="C3616" s="4">
        <v>45814</v>
      </c>
      <c r="D3616" s="2" t="s">
        <v>292</v>
      </c>
      <c r="E3616" t="s">
        <v>5048</v>
      </c>
      <c r="F3616" s="2" t="s">
        <v>13</v>
      </c>
      <c r="G3616" s="2" t="s">
        <v>5045</v>
      </c>
      <c r="H3616" s="2">
        <v>1</v>
      </c>
      <c r="I3616" s="19">
        <v>733.76</v>
      </c>
      <c r="J3616" s="2" t="s">
        <v>5046</v>
      </c>
      <c r="K3616" s="2" t="s">
        <v>16</v>
      </c>
      <c r="L3616" s="2">
        <v>3</v>
      </c>
      <c r="M3616" s="18">
        <f t="shared" si="1122"/>
        <v>733.76</v>
      </c>
      <c r="T3616" t="str">
        <f t="shared" si="1123"/>
        <v>Completed</v>
      </c>
      <c r="U3616" t="str">
        <f t="shared" si="1124"/>
        <v>No</v>
      </c>
      <c r="V3616" t="str">
        <f t="shared" si="1125"/>
        <v>No</v>
      </c>
      <c r="X3616">
        <f t="shared" si="1126"/>
        <v>590</v>
      </c>
      <c r="Y3616">
        <f t="shared" si="1127"/>
        <v>451</v>
      </c>
      <c r="Z3616" s="18">
        <f t="shared" si="1128"/>
        <v>1463424.4009529033</v>
      </c>
      <c r="AA3616" s="18">
        <f t="shared" si="1129"/>
        <v>118285.78776560788</v>
      </c>
      <c r="AB3616" s="17">
        <f t="shared" si="1130"/>
        <v>3.8140589569160999</v>
      </c>
      <c r="AC3616" s="2" t="s">
        <v>5045</v>
      </c>
      <c r="AD3616" s="2" t="s">
        <v>13</v>
      </c>
      <c r="AE3616" t="str">
        <f t="shared" si="1131"/>
        <v>Home &amp; Kitchen</v>
      </c>
      <c r="AF3616" t="str">
        <f t="shared" si="1132"/>
        <v>Home &amp; Kitchen</v>
      </c>
      <c r="AG3616" t="str" cm="1">
        <f t="array" ref="AG3616">INDEX(AD:AD,ROW())</f>
        <v>Home &amp; Kitchen</v>
      </c>
      <c r="AH3616">
        <f t="shared" si="1140"/>
        <v>76</v>
      </c>
      <c r="AI3616" t="str">
        <f t="shared" si="1133"/>
        <v>Home &amp; Kitchen</v>
      </c>
      <c r="AK3616">
        <f t="shared" si="1134"/>
        <v>2025</v>
      </c>
      <c r="AL3616">
        <f t="shared" si="1135"/>
        <v>6</v>
      </c>
      <c r="AM3616">
        <f t="shared" si="1136"/>
        <v>6</v>
      </c>
      <c r="AN3616">
        <f t="shared" si="1137"/>
        <v>6</v>
      </c>
      <c r="AO3616" t="str">
        <f t="shared" si="1138"/>
        <v>Weekday</v>
      </c>
      <c r="AR3616" s="20">
        <f t="shared" si="1139"/>
        <v>0</v>
      </c>
    </row>
    <row r="3617" spans="1:44" x14ac:dyDescent="0.35">
      <c r="A3617" t="str">
        <f t="shared" si="1121"/>
        <v>CUST3616</v>
      </c>
      <c r="B3617" s="2" t="s">
        <v>3953</v>
      </c>
      <c r="C3617" s="4">
        <v>45257</v>
      </c>
      <c r="D3617" s="2" t="s">
        <v>2337</v>
      </c>
      <c r="E3617" t="s">
        <v>5053</v>
      </c>
      <c r="F3617" s="2" t="s">
        <v>23</v>
      </c>
      <c r="G3617" s="2" t="s">
        <v>46</v>
      </c>
      <c r="H3617" s="2">
        <v>1</v>
      </c>
      <c r="I3617" s="19">
        <v>589.23</v>
      </c>
      <c r="J3617" s="2" t="s">
        <v>15</v>
      </c>
      <c r="K3617" s="2" t="s">
        <v>31</v>
      </c>
      <c r="L3617" s="2">
        <v>4</v>
      </c>
      <c r="M3617" s="18">
        <f t="shared" si="1122"/>
        <v>589.23</v>
      </c>
      <c r="T3617" t="str">
        <f t="shared" si="1123"/>
        <v>Pending</v>
      </c>
      <c r="U3617" t="str">
        <f t="shared" si="1124"/>
        <v>No</v>
      </c>
      <c r="V3617" t="str">
        <f t="shared" si="1125"/>
        <v>Yes</v>
      </c>
      <c r="X3617">
        <f t="shared" si="1126"/>
        <v>559</v>
      </c>
      <c r="Y3617">
        <f t="shared" si="1127"/>
        <v>408</v>
      </c>
      <c r="Z3617" s="18">
        <f t="shared" si="1128"/>
        <v>594714.6477588166</v>
      </c>
      <c r="AA3617" s="18">
        <f t="shared" si="1129"/>
        <v>60882.938065984097</v>
      </c>
      <c r="AB3617" s="17">
        <f t="shared" si="1130"/>
        <v>3.804733727810651</v>
      </c>
      <c r="AC3617" s="2" t="s">
        <v>46</v>
      </c>
      <c r="AD3617" s="2" t="s">
        <v>23</v>
      </c>
      <c r="AE3617" t="str">
        <f t="shared" si="1131"/>
        <v>Books</v>
      </c>
      <c r="AF3617" t="str">
        <f t="shared" si="1132"/>
        <v>Books</v>
      </c>
      <c r="AG3617" t="str" cm="1">
        <f t="array" ref="AG3617">INDEX(AD:AD,ROW())</f>
        <v>Books</v>
      </c>
      <c r="AH3617">
        <f t="shared" si="1140"/>
        <v>11</v>
      </c>
      <c r="AI3617" t="str">
        <f t="shared" si="1133"/>
        <v>Books</v>
      </c>
      <c r="AK3617">
        <f t="shared" si="1134"/>
        <v>2023</v>
      </c>
      <c r="AL3617">
        <f t="shared" si="1135"/>
        <v>11</v>
      </c>
      <c r="AM3617">
        <f t="shared" si="1136"/>
        <v>27</v>
      </c>
      <c r="AN3617">
        <f t="shared" si="1137"/>
        <v>2</v>
      </c>
      <c r="AO3617" t="str">
        <f t="shared" si="1138"/>
        <v>Weekday</v>
      </c>
      <c r="AR3617" s="20">
        <f t="shared" si="1139"/>
        <v>0</v>
      </c>
    </row>
    <row r="3618" spans="1:44" x14ac:dyDescent="0.35">
      <c r="A3618" t="str">
        <f t="shared" si="1121"/>
        <v>CUST3617</v>
      </c>
      <c r="B3618" s="2" t="s">
        <v>3954</v>
      </c>
      <c r="C3618" s="4">
        <v>45275</v>
      </c>
      <c r="D3618" s="2" t="s">
        <v>323</v>
      </c>
      <c r="E3618" t="s">
        <v>5052</v>
      </c>
      <c r="F3618" s="2" t="s">
        <v>29</v>
      </c>
      <c r="G3618" s="2" t="s">
        <v>5041</v>
      </c>
      <c r="H3618" s="2">
        <v>2</v>
      </c>
      <c r="I3618" s="19">
        <v>1199.52</v>
      </c>
      <c r="J3618" s="2" t="s">
        <v>5038</v>
      </c>
      <c r="K3618" s="2" t="s">
        <v>16</v>
      </c>
      <c r="L3618" s="2">
        <v>5</v>
      </c>
      <c r="M3618" s="18">
        <f t="shared" si="1122"/>
        <v>2399.04</v>
      </c>
      <c r="T3618" t="str">
        <f t="shared" si="1123"/>
        <v>Completed</v>
      </c>
      <c r="U3618" t="str">
        <f t="shared" si="1124"/>
        <v>Yes</v>
      </c>
      <c r="V3618" t="str">
        <f t="shared" si="1125"/>
        <v>No</v>
      </c>
      <c r="X3618">
        <f t="shared" si="1126"/>
        <v>573</v>
      </c>
      <c r="Y3618">
        <f t="shared" si="1127"/>
        <v>450</v>
      </c>
      <c r="Z3618" s="18">
        <f t="shared" si="1128"/>
        <v>1892867.2841657216</v>
      </c>
      <c r="AA3618" s="18">
        <f t="shared" si="1129"/>
        <v>199432.98236095349</v>
      </c>
      <c r="AB3618" s="17">
        <f t="shared" si="1130"/>
        <v>3.8949824970828471</v>
      </c>
      <c r="AC3618" s="2" t="s">
        <v>5041</v>
      </c>
      <c r="AD3618" s="2" t="s">
        <v>29</v>
      </c>
      <c r="AE3618" t="str">
        <f t="shared" si="1131"/>
        <v>Fashion</v>
      </c>
      <c r="AF3618" t="str">
        <f t="shared" si="1132"/>
        <v>Fashion</v>
      </c>
      <c r="AG3618" t="str" cm="1">
        <f t="array" ref="AG3618">INDEX(AD:AD,ROW())</f>
        <v>Fashion</v>
      </c>
      <c r="AH3618">
        <f t="shared" si="1140"/>
        <v>15</v>
      </c>
      <c r="AI3618" t="str">
        <f t="shared" si="1133"/>
        <v>Fashion</v>
      </c>
      <c r="AK3618">
        <f t="shared" si="1134"/>
        <v>2023</v>
      </c>
      <c r="AL3618">
        <f t="shared" si="1135"/>
        <v>12</v>
      </c>
      <c r="AM3618">
        <f t="shared" si="1136"/>
        <v>15</v>
      </c>
      <c r="AN3618">
        <f t="shared" si="1137"/>
        <v>6</v>
      </c>
      <c r="AO3618" t="str">
        <f t="shared" si="1138"/>
        <v>Weekday</v>
      </c>
      <c r="AR3618" s="20">
        <f t="shared" si="1139"/>
        <v>0</v>
      </c>
    </row>
    <row r="3619" spans="1:44" x14ac:dyDescent="0.35">
      <c r="A3619" t="str">
        <f t="shared" si="1121"/>
        <v>CUST3618</v>
      </c>
      <c r="B3619" s="2" t="s">
        <v>3955</v>
      </c>
      <c r="C3619" s="4">
        <v>45684</v>
      </c>
      <c r="D3619" s="2" t="s">
        <v>598</v>
      </c>
      <c r="E3619" t="s">
        <v>5051</v>
      </c>
      <c r="F3619" s="2" t="s">
        <v>19</v>
      </c>
      <c r="G3619" s="2" t="s">
        <v>128</v>
      </c>
      <c r="H3619" s="2">
        <v>1</v>
      </c>
      <c r="I3619" s="19">
        <v>2011.61</v>
      </c>
      <c r="J3619" s="2" t="s">
        <v>15</v>
      </c>
      <c r="K3619" s="2" t="s">
        <v>16</v>
      </c>
      <c r="L3619" s="2">
        <v>1</v>
      </c>
      <c r="M3619" s="18">
        <f t="shared" si="1122"/>
        <v>2011.61</v>
      </c>
      <c r="T3619" t="str">
        <f t="shared" si="1123"/>
        <v>Completed</v>
      </c>
      <c r="U3619" t="str">
        <f t="shared" si="1124"/>
        <v>Yes</v>
      </c>
      <c r="V3619" t="str">
        <f t="shared" si="1125"/>
        <v>No</v>
      </c>
      <c r="X3619">
        <f t="shared" si="1126"/>
        <v>619</v>
      </c>
      <c r="Y3619">
        <f t="shared" si="1127"/>
        <v>468</v>
      </c>
      <c r="Z3619" s="18">
        <f t="shared" si="1128"/>
        <v>2759712.3299794244</v>
      </c>
      <c r="AA3619" s="18">
        <f t="shared" si="1129"/>
        <v>330643.50635802455</v>
      </c>
      <c r="AB3619" s="17">
        <f t="shared" si="1130"/>
        <v>3.8641711229946525</v>
      </c>
      <c r="AC3619" s="2" t="s">
        <v>128</v>
      </c>
      <c r="AD3619" s="2" t="s">
        <v>19</v>
      </c>
      <c r="AE3619" t="str">
        <f t="shared" si="1131"/>
        <v>Electronics</v>
      </c>
      <c r="AF3619" t="str">
        <f t="shared" si="1132"/>
        <v>Electronics</v>
      </c>
      <c r="AG3619" t="str" cm="1">
        <f t="array" ref="AG3619">INDEX(AD:AD,ROW())</f>
        <v>Electronics</v>
      </c>
      <c r="AH3619">
        <f t="shared" si="1140"/>
        <v>48</v>
      </c>
      <c r="AI3619" t="str">
        <f t="shared" si="1133"/>
        <v>Electronics</v>
      </c>
      <c r="AK3619">
        <f t="shared" si="1134"/>
        <v>2025</v>
      </c>
      <c r="AL3619">
        <f t="shared" si="1135"/>
        <v>1</v>
      </c>
      <c r="AM3619">
        <f t="shared" si="1136"/>
        <v>27</v>
      </c>
      <c r="AN3619">
        <f t="shared" si="1137"/>
        <v>2</v>
      </c>
      <c r="AO3619" t="str">
        <f t="shared" si="1138"/>
        <v>Weekday</v>
      </c>
      <c r="AR3619" s="20">
        <f t="shared" si="1139"/>
        <v>0</v>
      </c>
    </row>
    <row r="3620" spans="1:44" x14ac:dyDescent="0.35">
      <c r="A3620" t="str">
        <f t="shared" si="1121"/>
        <v>CUST3619</v>
      </c>
      <c r="B3620" s="2" t="s">
        <v>3956</v>
      </c>
      <c r="C3620" s="4">
        <v>45775</v>
      </c>
      <c r="D3620" s="2" t="s">
        <v>209</v>
      </c>
      <c r="E3620" t="s">
        <v>5053</v>
      </c>
      <c r="F3620" s="2" t="s">
        <v>42</v>
      </c>
      <c r="G3620" s="2" t="s">
        <v>5042</v>
      </c>
      <c r="H3620" s="2">
        <v>1</v>
      </c>
      <c r="I3620" s="19">
        <v>426.66</v>
      </c>
      <c r="J3620" s="2" t="s">
        <v>20</v>
      </c>
      <c r="K3620" s="2" t="s">
        <v>103</v>
      </c>
      <c r="L3620" s="2">
        <v>5</v>
      </c>
      <c r="M3620" s="18">
        <f t="shared" si="1122"/>
        <v>426.66</v>
      </c>
      <c r="T3620" t="str">
        <f t="shared" si="1123"/>
        <v>Lost Sale</v>
      </c>
      <c r="U3620" t="str">
        <f t="shared" si="1124"/>
        <v>No</v>
      </c>
      <c r="V3620" t="str">
        <f t="shared" si="1125"/>
        <v>Yes</v>
      </c>
      <c r="X3620">
        <f t="shared" si="1126"/>
        <v>559</v>
      </c>
      <c r="Y3620">
        <f t="shared" si="1127"/>
        <v>408</v>
      </c>
      <c r="Z3620" s="18">
        <f t="shared" si="1128"/>
        <v>1098537.4901531704</v>
      </c>
      <c r="AA3620" s="18">
        <f t="shared" si="1129"/>
        <v>96724.388030634553</v>
      </c>
      <c r="AB3620" s="17">
        <f t="shared" si="1130"/>
        <v>3.9001122334455669</v>
      </c>
      <c r="AC3620" s="2" t="s">
        <v>5042</v>
      </c>
      <c r="AD3620" s="2" t="s">
        <v>42</v>
      </c>
      <c r="AE3620" t="str">
        <f t="shared" si="1131"/>
        <v>Beauty</v>
      </c>
      <c r="AF3620" t="str">
        <f t="shared" si="1132"/>
        <v>Beauty</v>
      </c>
      <c r="AG3620" t="str" cm="1">
        <f t="array" ref="AG3620">INDEX(AD:AD,ROW())</f>
        <v>Beauty</v>
      </c>
      <c r="AH3620">
        <f t="shared" si="1140"/>
        <v>18</v>
      </c>
      <c r="AI3620" t="str">
        <f t="shared" si="1133"/>
        <v>Beauty</v>
      </c>
      <c r="AK3620">
        <f t="shared" si="1134"/>
        <v>2025</v>
      </c>
      <c r="AL3620">
        <f t="shared" si="1135"/>
        <v>4</v>
      </c>
      <c r="AM3620">
        <f t="shared" si="1136"/>
        <v>28</v>
      </c>
      <c r="AN3620">
        <f t="shared" si="1137"/>
        <v>2</v>
      </c>
      <c r="AO3620" t="str">
        <f t="shared" si="1138"/>
        <v>Weekday</v>
      </c>
      <c r="AR3620" s="20">
        <f t="shared" si="1139"/>
        <v>1</v>
      </c>
    </row>
    <row r="3621" spans="1:44" x14ac:dyDescent="0.35">
      <c r="A3621" t="str">
        <f t="shared" si="1121"/>
        <v>CUST3620</v>
      </c>
      <c r="B3621" s="2" t="s">
        <v>3957</v>
      </c>
      <c r="C3621" s="4">
        <v>45465</v>
      </c>
      <c r="D3621" s="2" t="s">
        <v>154</v>
      </c>
      <c r="E3621" t="s">
        <v>5049</v>
      </c>
      <c r="F3621" s="2" t="s">
        <v>19</v>
      </c>
      <c r="G3621" s="2" t="s">
        <v>5039</v>
      </c>
      <c r="H3621" s="2">
        <v>3</v>
      </c>
      <c r="I3621" s="19">
        <v>809.5</v>
      </c>
      <c r="J3621" s="2" t="s">
        <v>5047</v>
      </c>
      <c r="K3621" s="2" t="s">
        <v>16</v>
      </c>
      <c r="L3621" s="2">
        <v>2</v>
      </c>
      <c r="M3621" s="18">
        <f t="shared" si="1122"/>
        <v>2428.5</v>
      </c>
      <c r="T3621" t="str">
        <f t="shared" si="1123"/>
        <v>Completed</v>
      </c>
      <c r="U3621" t="str">
        <f t="shared" si="1124"/>
        <v>Yes</v>
      </c>
      <c r="V3621" t="str">
        <f t="shared" si="1125"/>
        <v>No</v>
      </c>
      <c r="X3621">
        <f t="shared" si="1126"/>
        <v>595</v>
      </c>
      <c r="Y3621">
        <f t="shared" si="1127"/>
        <v>444</v>
      </c>
      <c r="Z3621" s="18">
        <f t="shared" si="1128"/>
        <v>2759712.3299794244</v>
      </c>
      <c r="AA3621" s="18">
        <f t="shared" si="1129"/>
        <v>330643.50635802455</v>
      </c>
      <c r="AB3621" s="17">
        <f t="shared" si="1130"/>
        <v>3.8641711229946525</v>
      </c>
      <c r="AC3621" s="2" t="s">
        <v>5039</v>
      </c>
      <c r="AD3621" s="2" t="s">
        <v>19</v>
      </c>
      <c r="AE3621" t="str">
        <f t="shared" si="1131"/>
        <v>Electronics</v>
      </c>
      <c r="AF3621" t="str">
        <f t="shared" si="1132"/>
        <v>Electronics</v>
      </c>
      <c r="AG3621" t="str" cm="1">
        <f t="array" ref="AG3621">INDEX(AD:AD,ROW())</f>
        <v>Electronics</v>
      </c>
      <c r="AH3621">
        <f t="shared" si="1140"/>
        <v>3</v>
      </c>
      <c r="AI3621" t="str">
        <f t="shared" si="1133"/>
        <v>Electronics</v>
      </c>
      <c r="AK3621">
        <f t="shared" si="1134"/>
        <v>2024</v>
      </c>
      <c r="AL3621">
        <f t="shared" si="1135"/>
        <v>6</v>
      </c>
      <c r="AM3621">
        <f t="shared" si="1136"/>
        <v>22</v>
      </c>
      <c r="AN3621">
        <f t="shared" si="1137"/>
        <v>7</v>
      </c>
      <c r="AO3621" t="str">
        <f t="shared" si="1138"/>
        <v>Weekend</v>
      </c>
      <c r="AR3621" s="20">
        <f t="shared" si="1139"/>
        <v>0</v>
      </c>
    </row>
    <row r="3622" spans="1:44" x14ac:dyDescent="0.35">
      <c r="A3622" t="str">
        <f t="shared" si="1121"/>
        <v>CUST3621</v>
      </c>
      <c r="B3622" s="2" t="s">
        <v>3958</v>
      </c>
      <c r="C3622" s="4">
        <v>45178</v>
      </c>
      <c r="D3622" s="2" t="s">
        <v>331</v>
      </c>
      <c r="E3622" t="s">
        <v>5048</v>
      </c>
      <c r="F3622" s="2" t="s">
        <v>29</v>
      </c>
      <c r="G3622" s="2" t="s">
        <v>5041</v>
      </c>
      <c r="H3622" s="2">
        <v>1</v>
      </c>
      <c r="I3622" s="19">
        <v>1188.54</v>
      </c>
      <c r="J3622" s="2" t="s">
        <v>5046</v>
      </c>
      <c r="K3622" s="2" t="s">
        <v>16</v>
      </c>
      <c r="L3622" s="2">
        <v>3</v>
      </c>
      <c r="M3622" s="18">
        <f t="shared" si="1122"/>
        <v>1188.54</v>
      </c>
      <c r="T3622" t="str">
        <f t="shared" si="1123"/>
        <v>Completed</v>
      </c>
      <c r="U3622" t="str">
        <f t="shared" si="1124"/>
        <v>Yes</v>
      </c>
      <c r="V3622" t="str">
        <f t="shared" si="1125"/>
        <v>No</v>
      </c>
      <c r="X3622">
        <f t="shared" si="1126"/>
        <v>590</v>
      </c>
      <c r="Y3622">
        <f t="shared" si="1127"/>
        <v>451</v>
      </c>
      <c r="Z3622" s="18">
        <f t="shared" si="1128"/>
        <v>1892867.2841657216</v>
      </c>
      <c r="AA3622" s="18">
        <f t="shared" si="1129"/>
        <v>199432.98236095349</v>
      </c>
      <c r="AB3622" s="17">
        <f t="shared" si="1130"/>
        <v>3.8949824970828471</v>
      </c>
      <c r="AC3622" s="2" t="s">
        <v>5041</v>
      </c>
      <c r="AD3622" s="2" t="s">
        <v>29</v>
      </c>
      <c r="AE3622" t="str">
        <f t="shared" si="1131"/>
        <v>Fashion</v>
      </c>
      <c r="AF3622" t="str">
        <f t="shared" si="1132"/>
        <v>Fashion</v>
      </c>
      <c r="AG3622" t="str" cm="1">
        <f t="array" ref="AG3622">INDEX(AD:AD,ROW())</f>
        <v>Fashion</v>
      </c>
      <c r="AH3622">
        <f t="shared" si="1140"/>
        <v>15</v>
      </c>
      <c r="AI3622" t="str">
        <f t="shared" si="1133"/>
        <v>Fashion</v>
      </c>
      <c r="AK3622">
        <f t="shared" si="1134"/>
        <v>2023</v>
      </c>
      <c r="AL3622">
        <f t="shared" si="1135"/>
        <v>9</v>
      </c>
      <c r="AM3622">
        <f t="shared" si="1136"/>
        <v>9</v>
      </c>
      <c r="AN3622">
        <f t="shared" si="1137"/>
        <v>7</v>
      </c>
      <c r="AO3622" t="str">
        <f t="shared" si="1138"/>
        <v>Weekend</v>
      </c>
      <c r="AR3622" s="20">
        <f t="shared" si="1139"/>
        <v>0</v>
      </c>
    </row>
    <row r="3623" spans="1:44" x14ac:dyDescent="0.35">
      <c r="A3623" t="str">
        <f t="shared" si="1121"/>
        <v>CUST3622</v>
      </c>
      <c r="B3623" s="2" t="s">
        <v>3959</v>
      </c>
      <c r="C3623" s="4">
        <v>45459</v>
      </c>
      <c r="D3623" s="2" t="s">
        <v>658</v>
      </c>
      <c r="E3623" t="s">
        <v>5048</v>
      </c>
      <c r="F3623" s="2" t="s">
        <v>29</v>
      </c>
      <c r="G3623" s="2" t="s">
        <v>121</v>
      </c>
      <c r="H3623" s="2">
        <v>1</v>
      </c>
      <c r="I3623" s="19">
        <v>1013.69</v>
      </c>
      <c r="J3623" s="2" t="s">
        <v>5046</v>
      </c>
      <c r="K3623" s="2" t="s">
        <v>31</v>
      </c>
      <c r="L3623" s="2">
        <v>4</v>
      </c>
      <c r="M3623" s="18">
        <f t="shared" si="1122"/>
        <v>1013.69</v>
      </c>
      <c r="T3623" t="str">
        <f t="shared" si="1123"/>
        <v>Pending</v>
      </c>
      <c r="U3623" t="str">
        <f t="shared" si="1124"/>
        <v>No</v>
      </c>
      <c r="V3623" t="str">
        <f t="shared" si="1125"/>
        <v>Yes</v>
      </c>
      <c r="X3623">
        <f t="shared" si="1126"/>
        <v>590</v>
      </c>
      <c r="Y3623">
        <f t="shared" si="1127"/>
        <v>451</v>
      </c>
      <c r="Z3623" s="18">
        <f t="shared" si="1128"/>
        <v>1892867.2841657216</v>
      </c>
      <c r="AA3623" s="18">
        <f t="shared" si="1129"/>
        <v>199432.98236095349</v>
      </c>
      <c r="AB3623" s="17">
        <f t="shared" si="1130"/>
        <v>3.8949824970828471</v>
      </c>
      <c r="AC3623" s="2" t="s">
        <v>121</v>
      </c>
      <c r="AD3623" s="2" t="s">
        <v>29</v>
      </c>
      <c r="AE3623" t="str">
        <f t="shared" si="1131"/>
        <v>Fashion</v>
      </c>
      <c r="AF3623" t="str">
        <f t="shared" si="1132"/>
        <v>Fashion</v>
      </c>
      <c r="AG3623" t="str" cm="1">
        <f t="array" ref="AG3623">INDEX(AD:AD,ROW())</f>
        <v>Fashion</v>
      </c>
      <c r="AH3623">
        <f t="shared" si="1140"/>
        <v>45</v>
      </c>
      <c r="AI3623" t="str">
        <f t="shared" si="1133"/>
        <v>Fashion</v>
      </c>
      <c r="AK3623">
        <f t="shared" si="1134"/>
        <v>2024</v>
      </c>
      <c r="AL3623">
        <f t="shared" si="1135"/>
        <v>6</v>
      </c>
      <c r="AM3623">
        <f t="shared" si="1136"/>
        <v>16</v>
      </c>
      <c r="AN3623">
        <f t="shared" si="1137"/>
        <v>1</v>
      </c>
      <c r="AO3623" t="str">
        <f t="shared" si="1138"/>
        <v>Weekend</v>
      </c>
      <c r="AR3623" s="20">
        <f t="shared" si="1139"/>
        <v>0</v>
      </c>
    </row>
    <row r="3624" spans="1:44" x14ac:dyDescent="0.35">
      <c r="A3624" t="str">
        <f t="shared" si="1121"/>
        <v>CUST3623</v>
      </c>
      <c r="B3624" s="2" t="s">
        <v>3960</v>
      </c>
      <c r="C3624" s="4">
        <v>45495</v>
      </c>
      <c r="D3624" s="2" t="s">
        <v>72</v>
      </c>
      <c r="E3624" t="s">
        <v>5049</v>
      </c>
      <c r="F3624" s="2" t="s">
        <v>23</v>
      </c>
      <c r="G3624" s="2" t="s">
        <v>46</v>
      </c>
      <c r="H3624" s="2">
        <v>3</v>
      </c>
      <c r="I3624" s="19">
        <v>551.97</v>
      </c>
      <c r="J3624" s="2" t="s">
        <v>5046</v>
      </c>
      <c r="K3624" s="2" t="s">
        <v>103</v>
      </c>
      <c r="L3624" s="2">
        <v>2</v>
      </c>
      <c r="M3624" s="18">
        <f t="shared" si="1122"/>
        <v>1655.91</v>
      </c>
      <c r="T3624" t="str">
        <f t="shared" si="1123"/>
        <v>Lost Sale</v>
      </c>
      <c r="U3624" t="str">
        <f t="shared" si="1124"/>
        <v>No</v>
      </c>
      <c r="V3624" t="str">
        <f t="shared" si="1125"/>
        <v>Yes</v>
      </c>
      <c r="X3624">
        <f t="shared" si="1126"/>
        <v>595</v>
      </c>
      <c r="Y3624">
        <f t="shared" si="1127"/>
        <v>444</v>
      </c>
      <c r="Z3624" s="18">
        <f t="shared" si="1128"/>
        <v>594714.6477588166</v>
      </c>
      <c r="AA3624" s="18">
        <f t="shared" si="1129"/>
        <v>60882.938065984097</v>
      </c>
      <c r="AB3624" s="17">
        <f t="shared" si="1130"/>
        <v>3.804733727810651</v>
      </c>
      <c r="AC3624" s="2" t="s">
        <v>46</v>
      </c>
      <c r="AD3624" s="2" t="s">
        <v>23</v>
      </c>
      <c r="AE3624" t="str">
        <f t="shared" si="1131"/>
        <v>Books</v>
      </c>
      <c r="AF3624" t="str">
        <f t="shared" si="1132"/>
        <v>Books</v>
      </c>
      <c r="AG3624" t="str" cm="1">
        <f t="array" ref="AG3624">INDEX(AD:AD,ROW())</f>
        <v>Books</v>
      </c>
      <c r="AH3624">
        <f t="shared" si="1140"/>
        <v>11</v>
      </c>
      <c r="AI3624" t="str">
        <f t="shared" si="1133"/>
        <v>Books</v>
      </c>
      <c r="AK3624">
        <f t="shared" si="1134"/>
        <v>2024</v>
      </c>
      <c r="AL3624">
        <f t="shared" si="1135"/>
        <v>7</v>
      </c>
      <c r="AM3624">
        <f t="shared" si="1136"/>
        <v>22</v>
      </c>
      <c r="AN3624">
        <f t="shared" si="1137"/>
        <v>2</v>
      </c>
      <c r="AO3624" t="str">
        <f t="shared" si="1138"/>
        <v>Weekday</v>
      </c>
      <c r="AR3624" s="20">
        <f t="shared" si="1139"/>
        <v>1</v>
      </c>
    </row>
    <row r="3625" spans="1:44" x14ac:dyDescent="0.35">
      <c r="A3625" t="str">
        <f t="shared" si="1121"/>
        <v>CUST3624</v>
      </c>
      <c r="B3625" s="2" t="s">
        <v>3961</v>
      </c>
      <c r="C3625" s="4">
        <v>45838</v>
      </c>
      <c r="D3625" s="2" t="s">
        <v>82</v>
      </c>
      <c r="E3625" t="s">
        <v>5053</v>
      </c>
      <c r="F3625" s="2" t="s">
        <v>19</v>
      </c>
      <c r="G3625" s="2" t="s">
        <v>49</v>
      </c>
      <c r="H3625" s="2">
        <v>1</v>
      </c>
      <c r="I3625" s="19">
        <v>1492.68</v>
      </c>
      <c r="J3625" s="2" t="s">
        <v>50</v>
      </c>
      <c r="K3625" s="2" t="s">
        <v>76</v>
      </c>
      <c r="L3625" s="2">
        <v>5</v>
      </c>
      <c r="M3625" s="18">
        <f t="shared" si="1122"/>
        <v>1492.68</v>
      </c>
      <c r="T3625" t="str">
        <f t="shared" si="1123"/>
        <v>Completed</v>
      </c>
      <c r="U3625" t="str">
        <f t="shared" si="1124"/>
        <v>No</v>
      </c>
      <c r="V3625" t="str">
        <f t="shared" si="1125"/>
        <v>No</v>
      </c>
      <c r="X3625">
        <f t="shared" si="1126"/>
        <v>559</v>
      </c>
      <c r="Y3625">
        <f t="shared" si="1127"/>
        <v>408</v>
      </c>
      <c r="Z3625" s="18">
        <f t="shared" si="1128"/>
        <v>2759712.3299794244</v>
      </c>
      <c r="AA3625" s="18">
        <f t="shared" si="1129"/>
        <v>330643.50635802455</v>
      </c>
      <c r="AB3625" s="17">
        <f t="shared" si="1130"/>
        <v>3.8641711229946525</v>
      </c>
      <c r="AC3625" s="2" t="s">
        <v>49</v>
      </c>
      <c r="AD3625" s="2" t="s">
        <v>19</v>
      </c>
      <c r="AE3625" t="str">
        <f t="shared" si="1131"/>
        <v>Electronics</v>
      </c>
      <c r="AF3625" t="str">
        <f t="shared" si="1132"/>
        <v>Electronics</v>
      </c>
      <c r="AG3625" t="str" cm="1">
        <f t="array" ref="AG3625">INDEX(AD:AD,ROW())</f>
        <v>Electronics</v>
      </c>
      <c r="AH3625">
        <f t="shared" si="1140"/>
        <v>12</v>
      </c>
      <c r="AI3625" t="str">
        <f t="shared" si="1133"/>
        <v>Electronics</v>
      </c>
      <c r="AK3625">
        <f t="shared" si="1134"/>
        <v>2025</v>
      </c>
      <c r="AL3625">
        <f t="shared" si="1135"/>
        <v>6</v>
      </c>
      <c r="AM3625">
        <f t="shared" si="1136"/>
        <v>30</v>
      </c>
      <c r="AN3625">
        <f t="shared" si="1137"/>
        <v>2</v>
      </c>
      <c r="AO3625" t="str">
        <f t="shared" si="1138"/>
        <v>Weekday</v>
      </c>
      <c r="AR3625" s="20">
        <f t="shared" si="1139"/>
        <v>1</v>
      </c>
    </row>
    <row r="3626" spans="1:44" x14ac:dyDescent="0.35">
      <c r="A3626" t="str">
        <f t="shared" si="1121"/>
        <v>CUST3625</v>
      </c>
      <c r="B3626" s="2" t="s">
        <v>3962</v>
      </c>
      <c r="C3626" s="4">
        <v>45451</v>
      </c>
      <c r="D3626" s="2" t="s">
        <v>476</v>
      </c>
      <c r="E3626" t="s">
        <v>5051</v>
      </c>
      <c r="F3626" s="2" t="s">
        <v>19</v>
      </c>
      <c r="G3626" s="2" t="s">
        <v>128</v>
      </c>
      <c r="H3626" s="2">
        <v>1</v>
      </c>
      <c r="I3626" s="19">
        <v>1383.43</v>
      </c>
      <c r="J3626" s="2" t="s">
        <v>20</v>
      </c>
      <c r="K3626" s="2" t="s">
        <v>16</v>
      </c>
      <c r="L3626" s="2">
        <v>4</v>
      </c>
      <c r="M3626" s="18">
        <f t="shared" si="1122"/>
        <v>1383.43</v>
      </c>
      <c r="T3626" t="str">
        <f t="shared" si="1123"/>
        <v>Completed</v>
      </c>
      <c r="U3626" t="str">
        <f t="shared" si="1124"/>
        <v>Yes</v>
      </c>
      <c r="V3626" t="str">
        <f t="shared" si="1125"/>
        <v>No</v>
      </c>
      <c r="X3626">
        <f t="shared" si="1126"/>
        <v>619</v>
      </c>
      <c r="Y3626">
        <f t="shared" si="1127"/>
        <v>468</v>
      </c>
      <c r="Z3626" s="18">
        <f t="shared" si="1128"/>
        <v>2759712.3299794244</v>
      </c>
      <c r="AA3626" s="18">
        <f t="shared" si="1129"/>
        <v>330643.50635802455</v>
      </c>
      <c r="AB3626" s="17">
        <f t="shared" si="1130"/>
        <v>3.8641711229946525</v>
      </c>
      <c r="AC3626" s="2" t="s">
        <v>128</v>
      </c>
      <c r="AD3626" s="2" t="s">
        <v>19</v>
      </c>
      <c r="AE3626" t="str">
        <f t="shared" si="1131"/>
        <v>Electronics</v>
      </c>
      <c r="AF3626" t="str">
        <f t="shared" si="1132"/>
        <v>Electronics</v>
      </c>
      <c r="AG3626" t="str" cm="1">
        <f t="array" ref="AG3626">INDEX(AD:AD,ROW())</f>
        <v>Electronics</v>
      </c>
      <c r="AH3626">
        <f t="shared" si="1140"/>
        <v>48</v>
      </c>
      <c r="AI3626" t="str">
        <f t="shared" si="1133"/>
        <v>Electronics</v>
      </c>
      <c r="AK3626">
        <f t="shared" si="1134"/>
        <v>2024</v>
      </c>
      <c r="AL3626">
        <f t="shared" si="1135"/>
        <v>6</v>
      </c>
      <c r="AM3626">
        <f t="shared" si="1136"/>
        <v>8</v>
      </c>
      <c r="AN3626">
        <f t="shared" si="1137"/>
        <v>7</v>
      </c>
      <c r="AO3626" t="str">
        <f t="shared" si="1138"/>
        <v>Weekend</v>
      </c>
      <c r="AR3626" s="20">
        <f t="shared" si="1139"/>
        <v>0</v>
      </c>
    </row>
    <row r="3627" spans="1:44" x14ac:dyDescent="0.35">
      <c r="A3627" t="str">
        <f t="shared" si="1121"/>
        <v>CUST3626</v>
      </c>
      <c r="B3627" s="2" t="s">
        <v>3963</v>
      </c>
      <c r="C3627" s="4">
        <v>45633</v>
      </c>
      <c r="D3627" s="2" t="s">
        <v>283</v>
      </c>
      <c r="E3627" t="s">
        <v>5049</v>
      </c>
      <c r="F3627" s="2" t="s">
        <v>42</v>
      </c>
      <c r="G3627" s="2" t="s">
        <v>5044</v>
      </c>
      <c r="H3627" s="2">
        <v>1</v>
      </c>
      <c r="I3627" s="19">
        <v>443.92</v>
      </c>
      <c r="J3627" s="2" t="s">
        <v>15</v>
      </c>
      <c r="K3627" s="2" t="s">
        <v>103</v>
      </c>
      <c r="L3627" s="2">
        <v>3</v>
      </c>
      <c r="M3627" s="18">
        <f t="shared" si="1122"/>
        <v>443.92</v>
      </c>
      <c r="T3627" t="str">
        <f t="shared" si="1123"/>
        <v>Lost Sale</v>
      </c>
      <c r="U3627" t="str">
        <f t="shared" si="1124"/>
        <v>No</v>
      </c>
      <c r="V3627" t="str">
        <f t="shared" si="1125"/>
        <v>Yes</v>
      </c>
      <c r="X3627">
        <f t="shared" si="1126"/>
        <v>595</v>
      </c>
      <c r="Y3627">
        <f t="shared" si="1127"/>
        <v>444</v>
      </c>
      <c r="Z3627" s="18">
        <f t="shared" si="1128"/>
        <v>1098537.4901531704</v>
      </c>
      <c r="AA3627" s="18">
        <f t="shared" si="1129"/>
        <v>96724.388030634553</v>
      </c>
      <c r="AB3627" s="17">
        <f t="shared" si="1130"/>
        <v>3.9001122334455669</v>
      </c>
      <c r="AC3627" s="2" t="s">
        <v>5044</v>
      </c>
      <c r="AD3627" s="2" t="s">
        <v>42</v>
      </c>
      <c r="AE3627" t="str">
        <f t="shared" si="1131"/>
        <v>Beauty</v>
      </c>
      <c r="AF3627" t="str">
        <f t="shared" si="1132"/>
        <v>Beauty</v>
      </c>
      <c r="AG3627" t="str" cm="1">
        <f t="array" ref="AG3627">INDEX(AD:AD,ROW())</f>
        <v>Beauty</v>
      </c>
      <c r="AH3627">
        <f t="shared" si="1140"/>
        <v>64</v>
      </c>
      <c r="AI3627" t="str">
        <f t="shared" si="1133"/>
        <v>Beauty</v>
      </c>
      <c r="AK3627">
        <f t="shared" si="1134"/>
        <v>2024</v>
      </c>
      <c r="AL3627">
        <f t="shared" si="1135"/>
        <v>12</v>
      </c>
      <c r="AM3627">
        <f t="shared" si="1136"/>
        <v>7</v>
      </c>
      <c r="AN3627">
        <f t="shared" si="1137"/>
        <v>7</v>
      </c>
      <c r="AO3627" t="str">
        <f t="shared" si="1138"/>
        <v>Weekend</v>
      </c>
      <c r="AR3627" s="20">
        <f t="shared" si="1139"/>
        <v>1</v>
      </c>
    </row>
    <row r="3628" spans="1:44" x14ac:dyDescent="0.35">
      <c r="A3628" t="str">
        <f t="shared" si="1121"/>
        <v>CUST3627</v>
      </c>
      <c r="B3628" s="2" t="s">
        <v>3964</v>
      </c>
      <c r="C3628" s="4">
        <v>45173</v>
      </c>
      <c r="D3628" s="2" t="s">
        <v>404</v>
      </c>
      <c r="E3628" t="s">
        <v>5049</v>
      </c>
      <c r="F3628" s="2" t="s">
        <v>29</v>
      </c>
      <c r="G3628" s="2" t="s">
        <v>5043</v>
      </c>
      <c r="H3628" s="2">
        <v>2</v>
      </c>
      <c r="I3628" s="19">
        <v>386.33</v>
      </c>
      <c r="J3628" s="2" t="s">
        <v>5046</v>
      </c>
      <c r="K3628" s="2" t="s">
        <v>16</v>
      </c>
      <c r="L3628" s="2">
        <v>4</v>
      </c>
      <c r="M3628" s="18">
        <f t="shared" si="1122"/>
        <v>772.66</v>
      </c>
      <c r="T3628" t="str">
        <f t="shared" si="1123"/>
        <v>Completed</v>
      </c>
      <c r="U3628" t="str">
        <f t="shared" si="1124"/>
        <v>No</v>
      </c>
      <c r="V3628" t="str">
        <f t="shared" si="1125"/>
        <v>No</v>
      </c>
      <c r="X3628">
        <f t="shared" si="1126"/>
        <v>595</v>
      </c>
      <c r="Y3628">
        <f t="shared" si="1127"/>
        <v>444</v>
      </c>
      <c r="Z3628" s="18">
        <f t="shared" si="1128"/>
        <v>1892867.2841657216</v>
      </c>
      <c r="AA3628" s="18">
        <f t="shared" si="1129"/>
        <v>199432.98236095349</v>
      </c>
      <c r="AB3628" s="17">
        <f t="shared" si="1130"/>
        <v>3.8949824970828471</v>
      </c>
      <c r="AC3628" s="2" t="s">
        <v>5043</v>
      </c>
      <c r="AD3628" s="2" t="s">
        <v>29</v>
      </c>
      <c r="AE3628" t="str">
        <f t="shared" si="1131"/>
        <v>Fashion</v>
      </c>
      <c r="AF3628" t="str">
        <f t="shared" si="1132"/>
        <v>Fashion</v>
      </c>
      <c r="AG3628" t="str" cm="1">
        <f t="array" ref="AG3628">INDEX(AD:AD,ROW())</f>
        <v>Fashion</v>
      </c>
      <c r="AH3628">
        <f t="shared" si="1140"/>
        <v>55</v>
      </c>
      <c r="AI3628" t="str">
        <f t="shared" si="1133"/>
        <v>Fashion</v>
      </c>
      <c r="AK3628">
        <f t="shared" si="1134"/>
        <v>2023</v>
      </c>
      <c r="AL3628">
        <f t="shared" si="1135"/>
        <v>9</v>
      </c>
      <c r="AM3628">
        <f t="shared" si="1136"/>
        <v>4</v>
      </c>
      <c r="AN3628">
        <f t="shared" si="1137"/>
        <v>2</v>
      </c>
      <c r="AO3628" t="str">
        <f t="shared" si="1138"/>
        <v>Weekday</v>
      </c>
      <c r="AR3628" s="20">
        <f t="shared" si="1139"/>
        <v>0</v>
      </c>
    </row>
    <row r="3629" spans="1:44" x14ac:dyDescent="0.35">
      <c r="A3629" t="str">
        <f t="shared" si="1121"/>
        <v>CUST3628</v>
      </c>
      <c r="B3629" s="2" t="s">
        <v>3965</v>
      </c>
      <c r="C3629" s="4">
        <v>45646</v>
      </c>
      <c r="D3629" s="2" t="s">
        <v>1454</v>
      </c>
      <c r="E3629" t="s">
        <v>5052</v>
      </c>
      <c r="F3629" s="2" t="s">
        <v>13</v>
      </c>
      <c r="G3629" s="2" t="s">
        <v>34</v>
      </c>
      <c r="H3629" s="2">
        <v>2</v>
      </c>
      <c r="I3629" s="19">
        <v>301.57</v>
      </c>
      <c r="J3629" s="2" t="s">
        <v>50</v>
      </c>
      <c r="K3629" s="2" t="s">
        <v>16</v>
      </c>
      <c r="L3629" s="2">
        <v>4</v>
      </c>
      <c r="M3629" s="18">
        <f t="shared" si="1122"/>
        <v>603.14</v>
      </c>
      <c r="T3629" t="str">
        <f t="shared" si="1123"/>
        <v>Completed</v>
      </c>
      <c r="U3629" t="str">
        <f t="shared" si="1124"/>
        <v>No</v>
      </c>
      <c r="V3629" t="str">
        <f t="shared" si="1125"/>
        <v>No</v>
      </c>
      <c r="X3629">
        <f t="shared" si="1126"/>
        <v>573</v>
      </c>
      <c r="Y3629">
        <f t="shared" si="1127"/>
        <v>450</v>
      </c>
      <c r="Z3629" s="18">
        <f t="shared" si="1128"/>
        <v>1463424.4009529033</v>
      </c>
      <c r="AA3629" s="18">
        <f t="shared" si="1129"/>
        <v>118285.78776560788</v>
      </c>
      <c r="AB3629" s="17">
        <f t="shared" si="1130"/>
        <v>3.8140589569160999</v>
      </c>
      <c r="AC3629" s="2" t="s">
        <v>34</v>
      </c>
      <c r="AD3629" s="2" t="s">
        <v>13</v>
      </c>
      <c r="AE3629" t="str">
        <f t="shared" si="1131"/>
        <v>Home &amp; Kitchen</v>
      </c>
      <c r="AF3629" t="str">
        <f t="shared" si="1132"/>
        <v>Home &amp; Kitchen</v>
      </c>
      <c r="AG3629" t="str" cm="1">
        <f t="array" ref="AG3629">INDEX(AD:AD,ROW())</f>
        <v>Home &amp; Kitchen</v>
      </c>
      <c r="AH3629">
        <f t="shared" si="1140"/>
        <v>7</v>
      </c>
      <c r="AI3629" t="str">
        <f t="shared" si="1133"/>
        <v>Home &amp; Kitchen</v>
      </c>
      <c r="AK3629">
        <f t="shared" si="1134"/>
        <v>2024</v>
      </c>
      <c r="AL3629">
        <f t="shared" si="1135"/>
        <v>12</v>
      </c>
      <c r="AM3629">
        <f t="shared" si="1136"/>
        <v>20</v>
      </c>
      <c r="AN3629">
        <f t="shared" si="1137"/>
        <v>6</v>
      </c>
      <c r="AO3629" t="str">
        <f t="shared" si="1138"/>
        <v>Weekday</v>
      </c>
      <c r="AR3629" s="20">
        <f t="shared" si="1139"/>
        <v>0</v>
      </c>
    </row>
    <row r="3630" spans="1:44" x14ac:dyDescent="0.35">
      <c r="A3630" t="str">
        <f t="shared" si="1121"/>
        <v>CUST3629</v>
      </c>
      <c r="B3630" s="2" t="s">
        <v>3966</v>
      </c>
      <c r="C3630" s="4">
        <v>45501</v>
      </c>
      <c r="D3630" s="2" t="s">
        <v>158</v>
      </c>
      <c r="E3630" t="s">
        <v>5048</v>
      </c>
      <c r="F3630" s="2" t="s">
        <v>19</v>
      </c>
      <c r="G3630" s="2" t="s">
        <v>5040</v>
      </c>
      <c r="H3630" s="2">
        <v>1</v>
      </c>
      <c r="I3630" s="19">
        <v>337.3</v>
      </c>
      <c r="J3630" s="2" t="s">
        <v>5046</v>
      </c>
      <c r="K3630" s="2" t="s">
        <v>31</v>
      </c>
      <c r="L3630" s="2">
        <v>4</v>
      </c>
      <c r="M3630" s="18">
        <f t="shared" si="1122"/>
        <v>337.3</v>
      </c>
      <c r="T3630" t="str">
        <f t="shared" si="1123"/>
        <v>Pending</v>
      </c>
      <c r="U3630" t="str">
        <f t="shared" si="1124"/>
        <v>No</v>
      </c>
      <c r="V3630" t="str">
        <f t="shared" si="1125"/>
        <v>Yes</v>
      </c>
      <c r="X3630">
        <f t="shared" si="1126"/>
        <v>590</v>
      </c>
      <c r="Y3630">
        <f t="shared" si="1127"/>
        <v>451</v>
      </c>
      <c r="Z3630" s="18">
        <f t="shared" si="1128"/>
        <v>2759712.3299794244</v>
      </c>
      <c r="AA3630" s="18">
        <f t="shared" si="1129"/>
        <v>330643.50635802455</v>
      </c>
      <c r="AB3630" s="17">
        <f t="shared" si="1130"/>
        <v>3.8641711229946525</v>
      </c>
      <c r="AC3630" s="2" t="s">
        <v>5040</v>
      </c>
      <c r="AD3630" s="2" t="s">
        <v>19</v>
      </c>
      <c r="AE3630" t="str">
        <f t="shared" si="1131"/>
        <v>Electronics</v>
      </c>
      <c r="AF3630" t="str">
        <f t="shared" si="1132"/>
        <v>Electronics</v>
      </c>
      <c r="AG3630" t="str" cm="1">
        <f t="array" ref="AG3630">INDEX(AD:AD,ROW())</f>
        <v>Electronics</v>
      </c>
      <c r="AH3630">
        <f t="shared" si="1140"/>
        <v>13</v>
      </c>
      <c r="AI3630" t="str">
        <f t="shared" si="1133"/>
        <v>Electronics</v>
      </c>
      <c r="AK3630">
        <f t="shared" si="1134"/>
        <v>2024</v>
      </c>
      <c r="AL3630">
        <f t="shared" si="1135"/>
        <v>7</v>
      </c>
      <c r="AM3630">
        <f t="shared" si="1136"/>
        <v>28</v>
      </c>
      <c r="AN3630">
        <f t="shared" si="1137"/>
        <v>1</v>
      </c>
      <c r="AO3630" t="str">
        <f t="shared" si="1138"/>
        <v>Weekend</v>
      </c>
      <c r="AR3630" s="20">
        <f t="shared" si="1139"/>
        <v>0</v>
      </c>
    </row>
    <row r="3631" spans="1:44" x14ac:dyDescent="0.35">
      <c r="A3631" t="str">
        <f t="shared" si="1121"/>
        <v>CUST3630</v>
      </c>
      <c r="B3631" s="2" t="s">
        <v>3967</v>
      </c>
      <c r="C3631" s="4">
        <v>44990</v>
      </c>
      <c r="D3631" s="2" t="s">
        <v>142</v>
      </c>
      <c r="E3631" t="s">
        <v>5054</v>
      </c>
      <c r="F3631" s="2" t="s">
        <v>13</v>
      </c>
      <c r="G3631" s="2" t="s">
        <v>34</v>
      </c>
      <c r="H3631" s="2">
        <v>3</v>
      </c>
      <c r="I3631" s="19">
        <v>330.21</v>
      </c>
      <c r="J3631" s="2" t="s">
        <v>20</v>
      </c>
      <c r="K3631" s="2" t="s">
        <v>16</v>
      </c>
      <c r="L3631" s="2">
        <v>4</v>
      </c>
      <c r="M3631" s="18">
        <f t="shared" si="1122"/>
        <v>990.62999999999988</v>
      </c>
      <c r="T3631" t="str">
        <f t="shared" si="1123"/>
        <v>Completed</v>
      </c>
      <c r="U3631" t="str">
        <f t="shared" si="1124"/>
        <v>No</v>
      </c>
      <c r="V3631" t="str">
        <f t="shared" si="1125"/>
        <v>No</v>
      </c>
      <c r="X3631">
        <f t="shared" si="1126"/>
        <v>558</v>
      </c>
      <c r="Y3631">
        <f t="shared" si="1127"/>
        <v>430</v>
      </c>
      <c r="Z3631" s="18">
        <f t="shared" si="1128"/>
        <v>1463424.4009529033</v>
      </c>
      <c r="AA3631" s="18">
        <f t="shared" si="1129"/>
        <v>118285.78776560788</v>
      </c>
      <c r="AB3631" s="17">
        <f t="shared" si="1130"/>
        <v>3.8140589569160999</v>
      </c>
      <c r="AC3631" s="2" t="s">
        <v>34</v>
      </c>
      <c r="AD3631" s="2" t="s">
        <v>13</v>
      </c>
      <c r="AE3631" t="str">
        <f t="shared" si="1131"/>
        <v>Home &amp; Kitchen</v>
      </c>
      <c r="AF3631" t="str">
        <f t="shared" si="1132"/>
        <v>Home &amp; Kitchen</v>
      </c>
      <c r="AG3631" t="str" cm="1">
        <f t="array" ref="AG3631">INDEX(AD:AD,ROW())</f>
        <v>Home &amp; Kitchen</v>
      </c>
      <c r="AH3631">
        <f t="shared" si="1140"/>
        <v>7</v>
      </c>
      <c r="AI3631" t="str">
        <f t="shared" si="1133"/>
        <v>Home &amp; Kitchen</v>
      </c>
      <c r="AK3631">
        <f t="shared" si="1134"/>
        <v>2023</v>
      </c>
      <c r="AL3631">
        <f t="shared" si="1135"/>
        <v>3</v>
      </c>
      <c r="AM3631">
        <f t="shared" si="1136"/>
        <v>5</v>
      </c>
      <c r="AN3631">
        <f t="shared" si="1137"/>
        <v>1</v>
      </c>
      <c r="AO3631" t="str">
        <f t="shared" si="1138"/>
        <v>Weekend</v>
      </c>
      <c r="AR3631" s="20">
        <f t="shared" si="1139"/>
        <v>0</v>
      </c>
    </row>
    <row r="3632" spans="1:44" x14ac:dyDescent="0.35">
      <c r="A3632" t="str">
        <f t="shared" si="1121"/>
        <v>CUST3631</v>
      </c>
      <c r="B3632" s="2" t="s">
        <v>3968</v>
      </c>
      <c r="C3632" s="4">
        <v>45069</v>
      </c>
      <c r="D3632" s="2" t="s">
        <v>433</v>
      </c>
      <c r="E3632" t="s">
        <v>5052</v>
      </c>
      <c r="F3632" s="2" t="s">
        <v>29</v>
      </c>
      <c r="G3632" s="2" t="s">
        <v>5043</v>
      </c>
      <c r="H3632" s="2">
        <v>3</v>
      </c>
      <c r="I3632" s="19">
        <v>1831.65</v>
      </c>
      <c r="J3632" s="2" t="s">
        <v>50</v>
      </c>
      <c r="K3632" s="2" t="s">
        <v>16</v>
      </c>
      <c r="L3632" s="2">
        <v>2</v>
      </c>
      <c r="M3632" s="18">
        <f t="shared" si="1122"/>
        <v>5494.9500000000007</v>
      </c>
      <c r="T3632" t="str">
        <f t="shared" si="1123"/>
        <v>Completed</v>
      </c>
      <c r="U3632" t="str">
        <f t="shared" si="1124"/>
        <v>Yes</v>
      </c>
      <c r="V3632" t="str">
        <f t="shared" si="1125"/>
        <v>No</v>
      </c>
      <c r="X3632">
        <f t="shared" si="1126"/>
        <v>573</v>
      </c>
      <c r="Y3632">
        <f t="shared" si="1127"/>
        <v>450</v>
      </c>
      <c r="Z3632" s="18">
        <f t="shared" si="1128"/>
        <v>1892867.2841657216</v>
      </c>
      <c r="AA3632" s="18">
        <f t="shared" si="1129"/>
        <v>199432.98236095349</v>
      </c>
      <c r="AB3632" s="17">
        <f t="shared" si="1130"/>
        <v>3.8949824970828471</v>
      </c>
      <c r="AC3632" s="2" t="s">
        <v>5043</v>
      </c>
      <c r="AD3632" s="2" t="s">
        <v>29</v>
      </c>
      <c r="AE3632" t="str">
        <f t="shared" si="1131"/>
        <v>Fashion</v>
      </c>
      <c r="AF3632" t="str">
        <f t="shared" si="1132"/>
        <v>Fashion</v>
      </c>
      <c r="AG3632" t="str" cm="1">
        <f t="array" ref="AG3632">INDEX(AD:AD,ROW())</f>
        <v>Fashion</v>
      </c>
      <c r="AH3632">
        <f t="shared" si="1140"/>
        <v>55</v>
      </c>
      <c r="AI3632" t="str">
        <f t="shared" si="1133"/>
        <v>Fashion</v>
      </c>
      <c r="AK3632">
        <f t="shared" si="1134"/>
        <v>2023</v>
      </c>
      <c r="AL3632">
        <f t="shared" si="1135"/>
        <v>5</v>
      </c>
      <c r="AM3632">
        <f t="shared" si="1136"/>
        <v>23</v>
      </c>
      <c r="AN3632">
        <f t="shared" si="1137"/>
        <v>3</v>
      </c>
      <c r="AO3632" t="str">
        <f t="shared" si="1138"/>
        <v>Weekday</v>
      </c>
      <c r="AR3632" s="20">
        <f t="shared" si="1139"/>
        <v>0</v>
      </c>
    </row>
    <row r="3633" spans="1:44" x14ac:dyDescent="0.35">
      <c r="A3633" t="str">
        <f t="shared" si="1121"/>
        <v>CUST3632</v>
      </c>
      <c r="B3633" s="2" t="s">
        <v>3969</v>
      </c>
      <c r="C3633" s="4">
        <v>45600</v>
      </c>
      <c r="D3633" s="2" t="s">
        <v>186</v>
      </c>
      <c r="E3633" t="s">
        <v>5053</v>
      </c>
      <c r="F3633" s="2" t="s">
        <v>13</v>
      </c>
      <c r="G3633" s="2" t="s">
        <v>34</v>
      </c>
      <c r="H3633" s="2">
        <v>1</v>
      </c>
      <c r="I3633" s="19">
        <v>258.75</v>
      </c>
      <c r="J3633" s="2" t="s">
        <v>50</v>
      </c>
      <c r="K3633" s="2" t="s">
        <v>31</v>
      </c>
      <c r="L3633" s="2">
        <v>5</v>
      </c>
      <c r="M3633" s="18">
        <f t="shared" si="1122"/>
        <v>258.75</v>
      </c>
      <c r="T3633" t="str">
        <f t="shared" si="1123"/>
        <v>Pending</v>
      </c>
      <c r="U3633" t="str">
        <f t="shared" si="1124"/>
        <v>No</v>
      </c>
      <c r="V3633" t="str">
        <f t="shared" si="1125"/>
        <v>Yes</v>
      </c>
      <c r="X3633">
        <f t="shared" si="1126"/>
        <v>559</v>
      </c>
      <c r="Y3633">
        <f t="shared" si="1127"/>
        <v>408</v>
      </c>
      <c r="Z3633" s="18">
        <f t="shared" si="1128"/>
        <v>1463424.4009529033</v>
      </c>
      <c r="AA3633" s="18">
        <f t="shared" si="1129"/>
        <v>118285.78776560788</v>
      </c>
      <c r="AB3633" s="17">
        <f t="shared" si="1130"/>
        <v>3.8140589569160999</v>
      </c>
      <c r="AC3633" s="2" t="s">
        <v>34</v>
      </c>
      <c r="AD3633" s="2" t="s">
        <v>13</v>
      </c>
      <c r="AE3633" t="str">
        <f t="shared" si="1131"/>
        <v>Home &amp; Kitchen</v>
      </c>
      <c r="AF3633" t="str">
        <f t="shared" si="1132"/>
        <v>Home &amp; Kitchen</v>
      </c>
      <c r="AG3633" t="str" cm="1">
        <f t="array" ref="AG3633">INDEX(AD:AD,ROW())</f>
        <v>Home &amp; Kitchen</v>
      </c>
      <c r="AH3633">
        <f t="shared" si="1140"/>
        <v>7</v>
      </c>
      <c r="AI3633" t="str">
        <f t="shared" si="1133"/>
        <v>Home &amp; Kitchen</v>
      </c>
      <c r="AK3633">
        <f t="shared" si="1134"/>
        <v>2024</v>
      </c>
      <c r="AL3633">
        <f t="shared" si="1135"/>
        <v>11</v>
      </c>
      <c r="AM3633">
        <f t="shared" si="1136"/>
        <v>4</v>
      </c>
      <c r="AN3633">
        <f t="shared" si="1137"/>
        <v>2</v>
      </c>
      <c r="AO3633" t="str">
        <f t="shared" si="1138"/>
        <v>Weekday</v>
      </c>
      <c r="AR3633" s="20">
        <f t="shared" si="1139"/>
        <v>0</v>
      </c>
    </row>
    <row r="3634" spans="1:44" x14ac:dyDescent="0.35">
      <c r="A3634" t="str">
        <f t="shared" si="1121"/>
        <v>CUST3633</v>
      </c>
      <c r="B3634" s="2" t="s">
        <v>3970</v>
      </c>
      <c r="C3634" s="4">
        <v>45130</v>
      </c>
      <c r="D3634" s="2" t="s">
        <v>948</v>
      </c>
      <c r="E3634" t="s">
        <v>5054</v>
      </c>
      <c r="F3634" s="2" t="s">
        <v>23</v>
      </c>
      <c r="G3634" s="2" t="s">
        <v>46</v>
      </c>
      <c r="H3634" s="2">
        <v>1</v>
      </c>
      <c r="I3634" s="19">
        <v>656.85</v>
      </c>
      <c r="J3634" s="2" t="s">
        <v>5047</v>
      </c>
      <c r="K3634" s="2" t="s">
        <v>16</v>
      </c>
      <c r="L3634" s="2">
        <v>5</v>
      </c>
      <c r="M3634" s="18">
        <f t="shared" si="1122"/>
        <v>656.85</v>
      </c>
      <c r="T3634" t="str">
        <f t="shared" si="1123"/>
        <v>Completed</v>
      </c>
      <c r="U3634" t="str">
        <f t="shared" si="1124"/>
        <v>No</v>
      </c>
      <c r="V3634" t="str">
        <f t="shared" si="1125"/>
        <v>No</v>
      </c>
      <c r="X3634">
        <f t="shared" si="1126"/>
        <v>558</v>
      </c>
      <c r="Y3634">
        <f t="shared" si="1127"/>
        <v>430</v>
      </c>
      <c r="Z3634" s="18">
        <f t="shared" si="1128"/>
        <v>594714.6477588166</v>
      </c>
      <c r="AA3634" s="18">
        <f t="shared" si="1129"/>
        <v>60882.938065984097</v>
      </c>
      <c r="AB3634" s="17">
        <f t="shared" si="1130"/>
        <v>3.804733727810651</v>
      </c>
      <c r="AC3634" s="2" t="s">
        <v>46</v>
      </c>
      <c r="AD3634" s="2" t="s">
        <v>23</v>
      </c>
      <c r="AE3634" t="str">
        <f t="shared" si="1131"/>
        <v>Books</v>
      </c>
      <c r="AF3634" t="str">
        <f t="shared" si="1132"/>
        <v>Books</v>
      </c>
      <c r="AG3634" t="str" cm="1">
        <f t="array" ref="AG3634">INDEX(AD:AD,ROW())</f>
        <v>Books</v>
      </c>
      <c r="AH3634">
        <f t="shared" si="1140"/>
        <v>11</v>
      </c>
      <c r="AI3634" t="str">
        <f t="shared" si="1133"/>
        <v>Books</v>
      </c>
      <c r="AK3634">
        <f t="shared" si="1134"/>
        <v>2023</v>
      </c>
      <c r="AL3634">
        <f t="shared" si="1135"/>
        <v>7</v>
      </c>
      <c r="AM3634">
        <f t="shared" si="1136"/>
        <v>23</v>
      </c>
      <c r="AN3634">
        <f t="shared" si="1137"/>
        <v>1</v>
      </c>
      <c r="AO3634" t="str">
        <f t="shared" si="1138"/>
        <v>Weekend</v>
      </c>
      <c r="AR3634" s="20">
        <f t="shared" si="1139"/>
        <v>0</v>
      </c>
    </row>
    <row r="3635" spans="1:44" x14ac:dyDescent="0.35">
      <c r="A3635" t="str">
        <f t="shared" si="1121"/>
        <v>CUST3634</v>
      </c>
      <c r="B3635" s="2" t="s">
        <v>3971</v>
      </c>
      <c r="C3635" s="4">
        <v>44954</v>
      </c>
      <c r="D3635" s="2" t="s">
        <v>433</v>
      </c>
      <c r="E3635" t="s">
        <v>5052</v>
      </c>
      <c r="F3635" s="2" t="s">
        <v>19</v>
      </c>
      <c r="G3635" s="2" t="s">
        <v>5040</v>
      </c>
      <c r="H3635" s="2">
        <v>1</v>
      </c>
      <c r="I3635" s="19">
        <v>1284.29</v>
      </c>
      <c r="J3635" s="2" t="s">
        <v>50</v>
      </c>
      <c r="K3635" s="2" t="s">
        <v>76</v>
      </c>
      <c r="L3635" s="2">
        <v>2</v>
      </c>
      <c r="M3635" s="18">
        <f t="shared" si="1122"/>
        <v>1284.29</v>
      </c>
      <c r="T3635" t="str">
        <f t="shared" si="1123"/>
        <v>Completed</v>
      </c>
      <c r="U3635" t="str">
        <f t="shared" si="1124"/>
        <v>No</v>
      </c>
      <c r="V3635" t="str">
        <f t="shared" si="1125"/>
        <v>No</v>
      </c>
      <c r="X3635">
        <f t="shared" si="1126"/>
        <v>573</v>
      </c>
      <c r="Y3635">
        <f t="shared" si="1127"/>
        <v>450</v>
      </c>
      <c r="Z3635" s="18">
        <f t="shared" si="1128"/>
        <v>2759712.3299794244</v>
      </c>
      <c r="AA3635" s="18">
        <f t="shared" si="1129"/>
        <v>330643.50635802455</v>
      </c>
      <c r="AB3635" s="17">
        <f t="shared" si="1130"/>
        <v>3.8641711229946525</v>
      </c>
      <c r="AC3635" s="2" t="s">
        <v>5040</v>
      </c>
      <c r="AD3635" s="2" t="s">
        <v>19</v>
      </c>
      <c r="AE3635" t="str">
        <f t="shared" si="1131"/>
        <v>Electronics</v>
      </c>
      <c r="AF3635" t="str">
        <f t="shared" si="1132"/>
        <v>Electronics</v>
      </c>
      <c r="AG3635" t="str" cm="1">
        <f t="array" ref="AG3635">INDEX(AD:AD,ROW())</f>
        <v>Electronics</v>
      </c>
      <c r="AH3635">
        <f t="shared" si="1140"/>
        <v>13</v>
      </c>
      <c r="AI3635" t="str">
        <f t="shared" si="1133"/>
        <v>Electronics</v>
      </c>
      <c r="AK3635">
        <f t="shared" si="1134"/>
        <v>2023</v>
      </c>
      <c r="AL3635">
        <f t="shared" si="1135"/>
        <v>1</v>
      </c>
      <c r="AM3635">
        <f t="shared" si="1136"/>
        <v>28</v>
      </c>
      <c r="AN3635">
        <f t="shared" si="1137"/>
        <v>7</v>
      </c>
      <c r="AO3635" t="str">
        <f t="shared" si="1138"/>
        <v>Weekend</v>
      </c>
      <c r="AR3635" s="20">
        <f t="shared" si="1139"/>
        <v>1</v>
      </c>
    </row>
    <row r="3636" spans="1:44" x14ac:dyDescent="0.35">
      <c r="A3636" t="str">
        <f t="shared" si="1121"/>
        <v>CUST3635</v>
      </c>
      <c r="B3636" s="2" t="s">
        <v>3972</v>
      </c>
      <c r="C3636" s="4">
        <v>45021</v>
      </c>
      <c r="D3636" s="2" t="s">
        <v>246</v>
      </c>
      <c r="E3636" t="s">
        <v>5051</v>
      </c>
      <c r="F3636" s="2" t="s">
        <v>42</v>
      </c>
      <c r="G3636" s="2" t="s">
        <v>170</v>
      </c>
      <c r="H3636" s="2">
        <v>1</v>
      </c>
      <c r="I3636" s="19">
        <v>428.7</v>
      </c>
      <c r="J3636" s="2" t="s">
        <v>5046</v>
      </c>
      <c r="K3636" s="2" t="s">
        <v>76</v>
      </c>
      <c r="L3636" s="2">
        <v>4</v>
      </c>
      <c r="M3636" s="18">
        <f t="shared" si="1122"/>
        <v>428.7</v>
      </c>
      <c r="T3636" t="str">
        <f t="shared" si="1123"/>
        <v>Completed</v>
      </c>
      <c r="U3636" t="str">
        <f t="shared" si="1124"/>
        <v>No</v>
      </c>
      <c r="V3636" t="str">
        <f t="shared" si="1125"/>
        <v>No</v>
      </c>
      <c r="X3636">
        <f t="shared" si="1126"/>
        <v>619</v>
      </c>
      <c r="Y3636">
        <f t="shared" si="1127"/>
        <v>468</v>
      </c>
      <c r="Z3636" s="18">
        <f t="shared" si="1128"/>
        <v>1098537.4901531704</v>
      </c>
      <c r="AA3636" s="18">
        <f t="shared" si="1129"/>
        <v>96724.388030634553</v>
      </c>
      <c r="AB3636" s="17">
        <f t="shared" si="1130"/>
        <v>3.9001122334455669</v>
      </c>
      <c r="AC3636" s="2" t="s">
        <v>170</v>
      </c>
      <c r="AD3636" s="2" t="s">
        <v>42</v>
      </c>
      <c r="AE3636" t="str">
        <f t="shared" si="1131"/>
        <v>Beauty</v>
      </c>
      <c r="AF3636" t="str">
        <f t="shared" si="1132"/>
        <v>Beauty</v>
      </c>
      <c r="AG3636" t="str" cm="1">
        <f t="array" ref="AG3636">INDEX(AD:AD,ROW())</f>
        <v>Beauty</v>
      </c>
      <c r="AH3636">
        <f t="shared" si="1140"/>
        <v>70</v>
      </c>
      <c r="AI3636" t="str">
        <f t="shared" si="1133"/>
        <v>Beauty</v>
      </c>
      <c r="AK3636">
        <f t="shared" si="1134"/>
        <v>2023</v>
      </c>
      <c r="AL3636">
        <f t="shared" si="1135"/>
        <v>4</v>
      </c>
      <c r="AM3636">
        <f t="shared" si="1136"/>
        <v>5</v>
      </c>
      <c r="AN3636">
        <f t="shared" si="1137"/>
        <v>4</v>
      </c>
      <c r="AO3636" t="str">
        <f t="shared" si="1138"/>
        <v>Weekday</v>
      </c>
      <c r="AR3636" s="20">
        <f t="shared" si="1139"/>
        <v>1</v>
      </c>
    </row>
    <row r="3637" spans="1:44" x14ac:dyDescent="0.35">
      <c r="A3637" t="str">
        <f t="shared" si="1121"/>
        <v>CUST3636</v>
      </c>
      <c r="B3637" s="2" t="s">
        <v>3973</v>
      </c>
      <c r="C3637" s="4">
        <v>45203</v>
      </c>
      <c r="D3637" s="2" t="s">
        <v>361</v>
      </c>
      <c r="E3637" t="s">
        <v>5049</v>
      </c>
      <c r="F3637" s="2" t="s">
        <v>23</v>
      </c>
      <c r="G3637" s="2" t="s">
        <v>24</v>
      </c>
      <c r="H3637" s="2">
        <v>2</v>
      </c>
      <c r="I3637" s="19">
        <v>217.66</v>
      </c>
      <c r="J3637" s="2" t="s">
        <v>15</v>
      </c>
      <c r="K3637" s="2" t="s">
        <v>16</v>
      </c>
      <c r="L3637" s="2">
        <v>5</v>
      </c>
      <c r="M3637" s="18">
        <f t="shared" si="1122"/>
        <v>435.32</v>
      </c>
      <c r="T3637" t="str">
        <f t="shared" si="1123"/>
        <v>Completed</v>
      </c>
      <c r="U3637" t="str">
        <f t="shared" si="1124"/>
        <v>No</v>
      </c>
      <c r="V3637" t="str">
        <f t="shared" si="1125"/>
        <v>No</v>
      </c>
      <c r="X3637">
        <f t="shared" si="1126"/>
        <v>595</v>
      </c>
      <c r="Y3637">
        <f t="shared" si="1127"/>
        <v>444</v>
      </c>
      <c r="Z3637" s="18">
        <f t="shared" si="1128"/>
        <v>594714.6477588166</v>
      </c>
      <c r="AA3637" s="18">
        <f t="shared" si="1129"/>
        <v>60882.938065984097</v>
      </c>
      <c r="AB3637" s="17">
        <f t="shared" si="1130"/>
        <v>3.804733727810651</v>
      </c>
      <c r="AC3637" s="2" t="s">
        <v>24</v>
      </c>
      <c r="AD3637" s="2" t="s">
        <v>23</v>
      </c>
      <c r="AE3637" t="str">
        <f t="shared" si="1131"/>
        <v>Books</v>
      </c>
      <c r="AF3637" t="str">
        <f t="shared" si="1132"/>
        <v>Books</v>
      </c>
      <c r="AG3637" t="str" cm="1">
        <f t="array" ref="AG3637">INDEX(AD:AD,ROW())</f>
        <v>Books</v>
      </c>
      <c r="AH3637">
        <f t="shared" si="1140"/>
        <v>4</v>
      </c>
      <c r="AI3637" t="str">
        <f t="shared" si="1133"/>
        <v>Books</v>
      </c>
      <c r="AK3637">
        <f t="shared" si="1134"/>
        <v>2023</v>
      </c>
      <c r="AL3637">
        <f t="shared" si="1135"/>
        <v>10</v>
      </c>
      <c r="AM3637">
        <f t="shared" si="1136"/>
        <v>4</v>
      </c>
      <c r="AN3637">
        <f t="shared" si="1137"/>
        <v>4</v>
      </c>
      <c r="AO3637" t="str">
        <f t="shared" si="1138"/>
        <v>Weekday</v>
      </c>
      <c r="AR3637" s="20">
        <f t="shared" si="1139"/>
        <v>0</v>
      </c>
    </row>
    <row r="3638" spans="1:44" x14ac:dyDescent="0.35">
      <c r="A3638" t="str">
        <f t="shared" si="1121"/>
        <v>CUST3637</v>
      </c>
      <c r="B3638" s="2" t="s">
        <v>3974</v>
      </c>
      <c r="C3638" s="4">
        <v>45310</v>
      </c>
      <c r="D3638" s="2" t="s">
        <v>102</v>
      </c>
      <c r="E3638" t="s">
        <v>5050</v>
      </c>
      <c r="F3638" s="2" t="s">
        <v>19</v>
      </c>
      <c r="G3638" s="2" t="s">
        <v>49</v>
      </c>
      <c r="H3638" s="2">
        <v>1</v>
      </c>
      <c r="I3638" s="19">
        <v>1777.16</v>
      </c>
      <c r="J3638" s="2" t="s">
        <v>5046</v>
      </c>
      <c r="K3638" s="2" t="s">
        <v>103</v>
      </c>
      <c r="L3638" s="2">
        <v>4</v>
      </c>
      <c r="M3638" s="18">
        <f t="shared" si="1122"/>
        <v>1777.16</v>
      </c>
      <c r="T3638" t="str">
        <f t="shared" si="1123"/>
        <v>Lost Sale</v>
      </c>
      <c r="U3638" t="str">
        <f t="shared" si="1124"/>
        <v>No</v>
      </c>
      <c r="V3638" t="str">
        <f t="shared" si="1125"/>
        <v>Yes</v>
      </c>
      <c r="X3638">
        <f t="shared" si="1126"/>
        <v>589</v>
      </c>
      <c r="Y3638">
        <f t="shared" si="1127"/>
        <v>426</v>
      </c>
      <c r="Z3638" s="18">
        <f t="shared" si="1128"/>
        <v>2759712.3299794244</v>
      </c>
      <c r="AA3638" s="18">
        <f t="shared" si="1129"/>
        <v>330643.50635802455</v>
      </c>
      <c r="AB3638" s="17">
        <f t="shared" si="1130"/>
        <v>3.8641711229946525</v>
      </c>
      <c r="AC3638" s="2" t="s">
        <v>49</v>
      </c>
      <c r="AD3638" s="2" t="s">
        <v>19</v>
      </c>
      <c r="AE3638" t="str">
        <f t="shared" si="1131"/>
        <v>Electronics</v>
      </c>
      <c r="AF3638" t="str">
        <f t="shared" si="1132"/>
        <v>Electronics</v>
      </c>
      <c r="AG3638" t="str" cm="1">
        <f t="array" ref="AG3638">INDEX(AD:AD,ROW())</f>
        <v>Electronics</v>
      </c>
      <c r="AH3638">
        <f t="shared" si="1140"/>
        <v>12</v>
      </c>
      <c r="AI3638" t="str">
        <f t="shared" si="1133"/>
        <v>Electronics</v>
      </c>
      <c r="AK3638">
        <f t="shared" si="1134"/>
        <v>2024</v>
      </c>
      <c r="AL3638">
        <f t="shared" si="1135"/>
        <v>1</v>
      </c>
      <c r="AM3638">
        <f t="shared" si="1136"/>
        <v>19</v>
      </c>
      <c r="AN3638">
        <f t="shared" si="1137"/>
        <v>6</v>
      </c>
      <c r="AO3638" t="str">
        <f t="shared" si="1138"/>
        <v>Weekday</v>
      </c>
      <c r="AR3638" s="20">
        <f t="shared" si="1139"/>
        <v>1</v>
      </c>
    </row>
    <row r="3639" spans="1:44" x14ac:dyDescent="0.35">
      <c r="A3639" t="str">
        <f t="shared" si="1121"/>
        <v>CUST3638</v>
      </c>
      <c r="B3639" s="2" t="s">
        <v>3975</v>
      </c>
      <c r="C3639" s="4">
        <v>45347</v>
      </c>
      <c r="D3639" s="2" t="s">
        <v>222</v>
      </c>
      <c r="E3639" t="s">
        <v>5052</v>
      </c>
      <c r="F3639" s="2" t="s">
        <v>23</v>
      </c>
      <c r="G3639" s="2" t="s">
        <v>46</v>
      </c>
      <c r="H3639" s="2">
        <v>1</v>
      </c>
      <c r="I3639" s="19">
        <v>710.67</v>
      </c>
      <c r="J3639" s="2" t="s">
        <v>5046</v>
      </c>
      <c r="K3639" s="2" t="s">
        <v>16</v>
      </c>
      <c r="L3639" s="2">
        <v>5</v>
      </c>
      <c r="M3639" s="18">
        <f t="shared" si="1122"/>
        <v>710.67</v>
      </c>
      <c r="T3639" t="str">
        <f t="shared" si="1123"/>
        <v>Completed</v>
      </c>
      <c r="U3639" t="str">
        <f t="shared" si="1124"/>
        <v>No</v>
      </c>
      <c r="V3639" t="str">
        <f t="shared" si="1125"/>
        <v>No</v>
      </c>
      <c r="X3639">
        <f t="shared" si="1126"/>
        <v>573</v>
      </c>
      <c r="Y3639">
        <f t="shared" si="1127"/>
        <v>450</v>
      </c>
      <c r="Z3639" s="18">
        <f t="shared" si="1128"/>
        <v>594714.6477588166</v>
      </c>
      <c r="AA3639" s="18">
        <f t="shared" si="1129"/>
        <v>60882.938065984097</v>
      </c>
      <c r="AB3639" s="17">
        <f t="shared" si="1130"/>
        <v>3.804733727810651</v>
      </c>
      <c r="AC3639" s="2" t="s">
        <v>46</v>
      </c>
      <c r="AD3639" s="2" t="s">
        <v>23</v>
      </c>
      <c r="AE3639" t="str">
        <f t="shared" si="1131"/>
        <v>Books</v>
      </c>
      <c r="AF3639" t="str">
        <f t="shared" si="1132"/>
        <v>Books</v>
      </c>
      <c r="AG3639" t="str" cm="1">
        <f t="array" ref="AG3639">INDEX(AD:AD,ROW())</f>
        <v>Books</v>
      </c>
      <c r="AH3639">
        <f t="shared" si="1140"/>
        <v>11</v>
      </c>
      <c r="AI3639" t="str">
        <f t="shared" si="1133"/>
        <v>Books</v>
      </c>
      <c r="AK3639">
        <f t="shared" si="1134"/>
        <v>2024</v>
      </c>
      <c r="AL3639">
        <f t="shared" si="1135"/>
        <v>2</v>
      </c>
      <c r="AM3639">
        <f t="shared" si="1136"/>
        <v>25</v>
      </c>
      <c r="AN3639">
        <f t="shared" si="1137"/>
        <v>1</v>
      </c>
      <c r="AO3639" t="str">
        <f t="shared" si="1138"/>
        <v>Weekend</v>
      </c>
      <c r="AR3639" s="20">
        <f t="shared" si="1139"/>
        <v>0</v>
      </c>
    </row>
    <row r="3640" spans="1:44" x14ac:dyDescent="0.35">
      <c r="A3640" t="str">
        <f t="shared" si="1121"/>
        <v>CUST3639</v>
      </c>
      <c r="B3640" s="2" t="s">
        <v>3976</v>
      </c>
      <c r="C3640" s="4">
        <v>44966</v>
      </c>
      <c r="D3640" s="2" t="s">
        <v>878</v>
      </c>
      <c r="E3640" t="s">
        <v>5052</v>
      </c>
      <c r="F3640" s="2" t="s">
        <v>13</v>
      </c>
      <c r="G3640" s="2" t="s">
        <v>37</v>
      </c>
      <c r="H3640" s="2">
        <v>1</v>
      </c>
      <c r="I3640" s="19">
        <v>590.38</v>
      </c>
      <c r="J3640" s="2" t="s">
        <v>15</v>
      </c>
      <c r="K3640" s="2" t="s">
        <v>31</v>
      </c>
      <c r="L3640" s="2">
        <v>3</v>
      </c>
      <c r="M3640" s="18">
        <f t="shared" si="1122"/>
        <v>590.38</v>
      </c>
      <c r="T3640" t="str">
        <f t="shared" si="1123"/>
        <v>Pending</v>
      </c>
      <c r="U3640" t="str">
        <f t="shared" si="1124"/>
        <v>No</v>
      </c>
      <c r="V3640" t="str">
        <f t="shared" si="1125"/>
        <v>Yes</v>
      </c>
      <c r="X3640">
        <f t="shared" si="1126"/>
        <v>573</v>
      </c>
      <c r="Y3640">
        <f t="shared" si="1127"/>
        <v>450</v>
      </c>
      <c r="Z3640" s="18">
        <f t="shared" si="1128"/>
        <v>1463424.4009529033</v>
      </c>
      <c r="AA3640" s="18">
        <f t="shared" si="1129"/>
        <v>118285.78776560788</v>
      </c>
      <c r="AB3640" s="17">
        <f t="shared" si="1130"/>
        <v>3.8140589569160999</v>
      </c>
      <c r="AC3640" s="2" t="s">
        <v>37</v>
      </c>
      <c r="AD3640" s="2" t="s">
        <v>13</v>
      </c>
      <c r="AE3640" t="str">
        <f t="shared" si="1131"/>
        <v>Home &amp; Kitchen</v>
      </c>
      <c r="AF3640" t="str">
        <f t="shared" si="1132"/>
        <v>Home &amp; Kitchen</v>
      </c>
      <c r="AG3640" t="str" cm="1">
        <f t="array" ref="AG3640">INDEX(AD:AD,ROW())</f>
        <v>Home &amp; Kitchen</v>
      </c>
      <c r="AH3640">
        <f t="shared" si="1140"/>
        <v>8</v>
      </c>
      <c r="AI3640" t="str">
        <f t="shared" si="1133"/>
        <v>Home &amp; Kitchen</v>
      </c>
      <c r="AK3640">
        <f t="shared" si="1134"/>
        <v>2023</v>
      </c>
      <c r="AL3640">
        <f t="shared" si="1135"/>
        <v>2</v>
      </c>
      <c r="AM3640">
        <f t="shared" si="1136"/>
        <v>9</v>
      </c>
      <c r="AN3640">
        <f t="shared" si="1137"/>
        <v>5</v>
      </c>
      <c r="AO3640" t="str">
        <f t="shared" si="1138"/>
        <v>Weekday</v>
      </c>
      <c r="AR3640" s="20">
        <f t="shared" si="1139"/>
        <v>0</v>
      </c>
    </row>
    <row r="3641" spans="1:44" x14ac:dyDescent="0.35">
      <c r="A3641" t="str">
        <f t="shared" si="1121"/>
        <v>CUST3640</v>
      </c>
      <c r="B3641" s="2" t="s">
        <v>3977</v>
      </c>
      <c r="C3641" s="4">
        <v>45609</v>
      </c>
      <c r="D3641" s="2" t="s">
        <v>390</v>
      </c>
      <c r="E3641" t="s">
        <v>5049</v>
      </c>
      <c r="F3641" s="2" t="s">
        <v>42</v>
      </c>
      <c r="G3641" s="2" t="s">
        <v>188</v>
      </c>
      <c r="H3641" s="2">
        <v>1</v>
      </c>
      <c r="I3641" s="19">
        <v>366.37</v>
      </c>
      <c r="J3641" s="2" t="s">
        <v>50</v>
      </c>
      <c r="K3641" s="2" t="s">
        <v>103</v>
      </c>
      <c r="L3641" s="2">
        <v>2</v>
      </c>
      <c r="M3641" s="18">
        <f t="shared" si="1122"/>
        <v>366.37</v>
      </c>
      <c r="T3641" t="str">
        <f t="shared" si="1123"/>
        <v>Lost Sale</v>
      </c>
      <c r="U3641" t="str">
        <f t="shared" si="1124"/>
        <v>No</v>
      </c>
      <c r="V3641" t="str">
        <f t="shared" si="1125"/>
        <v>Yes</v>
      </c>
      <c r="X3641">
        <f t="shared" si="1126"/>
        <v>595</v>
      </c>
      <c r="Y3641">
        <f t="shared" si="1127"/>
        <v>444</v>
      </c>
      <c r="Z3641" s="18">
        <f t="shared" si="1128"/>
        <v>1098537.4901531704</v>
      </c>
      <c r="AA3641" s="18">
        <f t="shared" si="1129"/>
        <v>96724.388030634553</v>
      </c>
      <c r="AB3641" s="17">
        <f t="shared" si="1130"/>
        <v>3.9001122334455669</v>
      </c>
      <c r="AC3641" s="2" t="s">
        <v>188</v>
      </c>
      <c r="AD3641" s="2" t="s">
        <v>42</v>
      </c>
      <c r="AE3641" t="str">
        <f t="shared" si="1131"/>
        <v>Beauty</v>
      </c>
      <c r="AF3641" t="str">
        <f t="shared" si="1132"/>
        <v>Beauty</v>
      </c>
      <c r="AG3641" t="str" cm="1">
        <f t="array" ref="AG3641">INDEX(AD:AD,ROW())</f>
        <v>Beauty</v>
      </c>
      <c r="AH3641">
        <f t="shared" si="1140"/>
        <v>80</v>
      </c>
      <c r="AI3641" t="str">
        <f t="shared" si="1133"/>
        <v>Beauty</v>
      </c>
      <c r="AK3641">
        <f t="shared" si="1134"/>
        <v>2024</v>
      </c>
      <c r="AL3641">
        <f t="shared" si="1135"/>
        <v>11</v>
      </c>
      <c r="AM3641">
        <f t="shared" si="1136"/>
        <v>13</v>
      </c>
      <c r="AN3641">
        <f t="shared" si="1137"/>
        <v>4</v>
      </c>
      <c r="AO3641" t="str">
        <f t="shared" si="1138"/>
        <v>Weekday</v>
      </c>
      <c r="AR3641" s="20">
        <f t="shared" si="1139"/>
        <v>1</v>
      </c>
    </row>
    <row r="3642" spans="1:44" x14ac:dyDescent="0.35">
      <c r="A3642" t="str">
        <f t="shared" si="1121"/>
        <v>CUST3641</v>
      </c>
      <c r="B3642" s="2" t="s">
        <v>3978</v>
      </c>
      <c r="C3642" s="4">
        <v>45566</v>
      </c>
      <c r="D3642" s="2" t="s">
        <v>120</v>
      </c>
      <c r="E3642" t="s">
        <v>5050</v>
      </c>
      <c r="F3642" s="2" t="s">
        <v>19</v>
      </c>
      <c r="G3642" s="2" t="s">
        <v>49</v>
      </c>
      <c r="H3642" s="2">
        <v>1</v>
      </c>
      <c r="I3642" s="19">
        <v>1266.8599999999999</v>
      </c>
      <c r="J3642" s="2" t="s">
        <v>5047</v>
      </c>
      <c r="K3642" s="2" t="s">
        <v>16</v>
      </c>
      <c r="L3642" s="2">
        <v>4</v>
      </c>
      <c r="M3642" s="18">
        <f t="shared" si="1122"/>
        <v>1266.8599999999999</v>
      </c>
      <c r="T3642" t="str">
        <f t="shared" si="1123"/>
        <v>Completed</v>
      </c>
      <c r="U3642" t="str">
        <f t="shared" si="1124"/>
        <v>Yes</v>
      </c>
      <c r="V3642" t="str">
        <f t="shared" si="1125"/>
        <v>No</v>
      </c>
      <c r="X3642">
        <f t="shared" si="1126"/>
        <v>589</v>
      </c>
      <c r="Y3642">
        <f t="shared" si="1127"/>
        <v>426</v>
      </c>
      <c r="Z3642" s="18">
        <f t="shared" si="1128"/>
        <v>2759712.3299794244</v>
      </c>
      <c r="AA3642" s="18">
        <f t="shared" si="1129"/>
        <v>330643.50635802455</v>
      </c>
      <c r="AB3642" s="17">
        <f t="shared" si="1130"/>
        <v>3.8641711229946525</v>
      </c>
      <c r="AC3642" s="2" t="s">
        <v>49</v>
      </c>
      <c r="AD3642" s="2" t="s">
        <v>19</v>
      </c>
      <c r="AE3642" t="str">
        <f t="shared" si="1131"/>
        <v>Electronics</v>
      </c>
      <c r="AF3642" t="str">
        <f t="shared" si="1132"/>
        <v>Electronics</v>
      </c>
      <c r="AG3642" t="str" cm="1">
        <f t="array" ref="AG3642">INDEX(AD:AD,ROW())</f>
        <v>Electronics</v>
      </c>
      <c r="AH3642">
        <f t="shared" si="1140"/>
        <v>12</v>
      </c>
      <c r="AI3642" t="str">
        <f t="shared" si="1133"/>
        <v>Electronics</v>
      </c>
      <c r="AK3642">
        <f t="shared" si="1134"/>
        <v>2024</v>
      </c>
      <c r="AL3642">
        <f t="shared" si="1135"/>
        <v>10</v>
      </c>
      <c r="AM3642">
        <f t="shared" si="1136"/>
        <v>1</v>
      </c>
      <c r="AN3642">
        <f t="shared" si="1137"/>
        <v>3</v>
      </c>
      <c r="AO3642" t="str">
        <f t="shared" si="1138"/>
        <v>Weekday</v>
      </c>
      <c r="AR3642" s="20">
        <f t="shared" si="1139"/>
        <v>0</v>
      </c>
    </row>
    <row r="3643" spans="1:44" x14ac:dyDescent="0.35">
      <c r="A3643" t="str">
        <f t="shared" si="1121"/>
        <v>CUST3642</v>
      </c>
      <c r="B3643" s="2" t="s">
        <v>3979</v>
      </c>
      <c r="C3643" s="4">
        <v>45538</v>
      </c>
      <c r="D3643" s="2" t="s">
        <v>18</v>
      </c>
      <c r="E3643" t="s">
        <v>5051</v>
      </c>
      <c r="F3643" s="2" t="s">
        <v>42</v>
      </c>
      <c r="G3643" s="2" t="s">
        <v>5042</v>
      </c>
      <c r="H3643" s="2">
        <v>1</v>
      </c>
      <c r="I3643" s="19">
        <v>330.46</v>
      </c>
      <c r="J3643" s="2" t="s">
        <v>5046</v>
      </c>
      <c r="K3643" s="2" t="s">
        <v>16</v>
      </c>
      <c r="L3643" s="2">
        <v>2</v>
      </c>
      <c r="M3643" s="18">
        <f t="shared" si="1122"/>
        <v>330.46</v>
      </c>
      <c r="T3643" t="str">
        <f t="shared" si="1123"/>
        <v>Completed</v>
      </c>
      <c r="U3643" t="str">
        <f t="shared" si="1124"/>
        <v>No</v>
      </c>
      <c r="V3643" t="str">
        <f t="shared" si="1125"/>
        <v>No</v>
      </c>
      <c r="X3643">
        <f t="shared" si="1126"/>
        <v>619</v>
      </c>
      <c r="Y3643">
        <f t="shared" si="1127"/>
        <v>468</v>
      </c>
      <c r="Z3643" s="18">
        <f t="shared" si="1128"/>
        <v>1098537.4901531704</v>
      </c>
      <c r="AA3643" s="18">
        <f t="shared" si="1129"/>
        <v>96724.388030634553</v>
      </c>
      <c r="AB3643" s="17">
        <f t="shared" si="1130"/>
        <v>3.9001122334455669</v>
      </c>
      <c r="AC3643" s="2" t="s">
        <v>5042</v>
      </c>
      <c r="AD3643" s="2" t="s">
        <v>42</v>
      </c>
      <c r="AE3643" t="str">
        <f t="shared" si="1131"/>
        <v>Beauty</v>
      </c>
      <c r="AF3643" t="str">
        <f t="shared" si="1132"/>
        <v>Beauty</v>
      </c>
      <c r="AG3643" t="str" cm="1">
        <f t="array" ref="AG3643">INDEX(AD:AD,ROW())</f>
        <v>Beauty</v>
      </c>
      <c r="AH3643">
        <f t="shared" si="1140"/>
        <v>18</v>
      </c>
      <c r="AI3643" t="str">
        <f t="shared" si="1133"/>
        <v>Beauty</v>
      </c>
      <c r="AK3643">
        <f t="shared" si="1134"/>
        <v>2024</v>
      </c>
      <c r="AL3643">
        <f t="shared" si="1135"/>
        <v>9</v>
      </c>
      <c r="AM3643">
        <f t="shared" si="1136"/>
        <v>3</v>
      </c>
      <c r="AN3643">
        <f t="shared" si="1137"/>
        <v>3</v>
      </c>
      <c r="AO3643" t="str">
        <f t="shared" si="1138"/>
        <v>Weekday</v>
      </c>
      <c r="AR3643" s="20">
        <f t="shared" si="1139"/>
        <v>0</v>
      </c>
    </row>
    <row r="3644" spans="1:44" x14ac:dyDescent="0.35">
      <c r="A3644" t="str">
        <f t="shared" si="1121"/>
        <v>CUST3643</v>
      </c>
      <c r="B3644" s="2" t="s">
        <v>3980</v>
      </c>
      <c r="C3644" s="4">
        <v>45597</v>
      </c>
      <c r="D3644" s="2" t="s">
        <v>415</v>
      </c>
      <c r="E3644" t="s">
        <v>5051</v>
      </c>
      <c r="F3644" s="2" t="s">
        <v>23</v>
      </c>
      <c r="G3644" s="2" t="s">
        <v>65</v>
      </c>
      <c r="H3644" s="2">
        <v>1</v>
      </c>
      <c r="I3644" s="19">
        <v>187.13</v>
      </c>
      <c r="J3644" s="2" t="s">
        <v>20</v>
      </c>
      <c r="K3644" s="2" t="s">
        <v>16</v>
      </c>
      <c r="L3644" s="2">
        <v>4</v>
      </c>
      <c r="M3644" s="18">
        <f t="shared" si="1122"/>
        <v>187.13</v>
      </c>
      <c r="T3644" t="str">
        <f t="shared" si="1123"/>
        <v>Completed</v>
      </c>
      <c r="U3644" t="str">
        <f t="shared" si="1124"/>
        <v>No</v>
      </c>
      <c r="V3644" t="str">
        <f t="shared" si="1125"/>
        <v>No</v>
      </c>
      <c r="X3644">
        <f t="shared" si="1126"/>
        <v>619</v>
      </c>
      <c r="Y3644">
        <f t="shared" si="1127"/>
        <v>468</v>
      </c>
      <c r="Z3644" s="18">
        <f t="shared" si="1128"/>
        <v>594714.6477588166</v>
      </c>
      <c r="AA3644" s="18">
        <f t="shared" si="1129"/>
        <v>60882.938065984097</v>
      </c>
      <c r="AB3644" s="17">
        <f t="shared" si="1130"/>
        <v>3.804733727810651</v>
      </c>
      <c r="AC3644" s="2" t="s">
        <v>65</v>
      </c>
      <c r="AD3644" s="2" t="s">
        <v>23</v>
      </c>
      <c r="AE3644" t="str">
        <f t="shared" si="1131"/>
        <v>Books</v>
      </c>
      <c r="AF3644" t="str">
        <f t="shared" si="1132"/>
        <v>Books</v>
      </c>
      <c r="AG3644" t="str" cm="1">
        <f t="array" ref="AG3644">INDEX(AD:AD,ROW())</f>
        <v>Books</v>
      </c>
      <c r="AH3644">
        <f t="shared" si="1140"/>
        <v>19</v>
      </c>
      <c r="AI3644" t="str">
        <f t="shared" si="1133"/>
        <v>Books</v>
      </c>
      <c r="AK3644">
        <f t="shared" si="1134"/>
        <v>2024</v>
      </c>
      <c r="AL3644">
        <f t="shared" si="1135"/>
        <v>11</v>
      </c>
      <c r="AM3644">
        <f t="shared" si="1136"/>
        <v>1</v>
      </c>
      <c r="AN3644">
        <f t="shared" si="1137"/>
        <v>6</v>
      </c>
      <c r="AO3644" t="str">
        <f t="shared" si="1138"/>
        <v>Weekday</v>
      </c>
      <c r="AR3644" s="20">
        <f t="shared" si="1139"/>
        <v>0</v>
      </c>
    </row>
    <row r="3645" spans="1:44" x14ac:dyDescent="0.35">
      <c r="A3645" t="str">
        <f t="shared" si="1121"/>
        <v>CUST3644</v>
      </c>
      <c r="B3645" s="2" t="s">
        <v>3981</v>
      </c>
      <c r="C3645" s="4">
        <v>45756</v>
      </c>
      <c r="D3645" s="2" t="s">
        <v>675</v>
      </c>
      <c r="E3645" t="s">
        <v>5052</v>
      </c>
      <c r="F3645" s="2" t="s">
        <v>42</v>
      </c>
      <c r="G3645" s="2" t="s">
        <v>43</v>
      </c>
      <c r="H3645" s="2">
        <v>1</v>
      </c>
      <c r="I3645" s="19">
        <v>1092.22</v>
      </c>
      <c r="J3645" s="2" t="s">
        <v>5047</v>
      </c>
      <c r="K3645" s="2" t="s">
        <v>16</v>
      </c>
      <c r="L3645" s="2">
        <v>2</v>
      </c>
      <c r="M3645" s="18">
        <f t="shared" si="1122"/>
        <v>1092.22</v>
      </c>
      <c r="T3645" t="str">
        <f t="shared" si="1123"/>
        <v>Completed</v>
      </c>
      <c r="U3645" t="str">
        <f t="shared" si="1124"/>
        <v>Yes</v>
      </c>
      <c r="V3645" t="str">
        <f t="shared" si="1125"/>
        <v>No</v>
      </c>
      <c r="X3645">
        <f t="shared" si="1126"/>
        <v>573</v>
      </c>
      <c r="Y3645">
        <f t="shared" si="1127"/>
        <v>450</v>
      </c>
      <c r="Z3645" s="18">
        <f t="shared" si="1128"/>
        <v>1098537.4901531704</v>
      </c>
      <c r="AA3645" s="18">
        <f t="shared" si="1129"/>
        <v>96724.388030634553</v>
      </c>
      <c r="AB3645" s="17">
        <f t="shared" si="1130"/>
        <v>3.9001122334455669</v>
      </c>
      <c r="AC3645" s="2" t="s">
        <v>43</v>
      </c>
      <c r="AD3645" s="2" t="s">
        <v>42</v>
      </c>
      <c r="AE3645" t="str">
        <f t="shared" si="1131"/>
        <v>Beauty</v>
      </c>
      <c r="AF3645" t="str">
        <f t="shared" si="1132"/>
        <v>Beauty</v>
      </c>
      <c r="AG3645" t="str" cm="1">
        <f t="array" ref="AG3645">INDEX(AD:AD,ROW())</f>
        <v>Beauty</v>
      </c>
      <c r="AH3645">
        <f t="shared" si="1140"/>
        <v>10</v>
      </c>
      <c r="AI3645" t="str">
        <f t="shared" si="1133"/>
        <v>Beauty</v>
      </c>
      <c r="AK3645">
        <f t="shared" si="1134"/>
        <v>2025</v>
      </c>
      <c r="AL3645">
        <f t="shared" si="1135"/>
        <v>4</v>
      </c>
      <c r="AM3645">
        <f t="shared" si="1136"/>
        <v>9</v>
      </c>
      <c r="AN3645">
        <f t="shared" si="1137"/>
        <v>4</v>
      </c>
      <c r="AO3645" t="str">
        <f t="shared" si="1138"/>
        <v>Weekday</v>
      </c>
      <c r="AR3645" s="20">
        <f t="shared" si="1139"/>
        <v>0</v>
      </c>
    </row>
    <row r="3646" spans="1:44" x14ac:dyDescent="0.35">
      <c r="A3646" t="str">
        <f t="shared" si="1121"/>
        <v>CUST3645</v>
      </c>
      <c r="B3646" s="2" t="s">
        <v>3982</v>
      </c>
      <c r="C3646" s="4">
        <v>45355</v>
      </c>
      <c r="D3646" s="2" t="s">
        <v>547</v>
      </c>
      <c r="E3646" t="s">
        <v>5056</v>
      </c>
      <c r="F3646" s="2" t="s">
        <v>23</v>
      </c>
      <c r="G3646" s="2" t="s">
        <v>75</v>
      </c>
      <c r="H3646" s="2">
        <v>1</v>
      </c>
      <c r="I3646" s="19">
        <v>285.97000000000003</v>
      </c>
      <c r="J3646" s="2" t="s">
        <v>5046</v>
      </c>
      <c r="K3646" s="2" t="s">
        <v>16</v>
      </c>
      <c r="L3646" s="2">
        <v>4</v>
      </c>
      <c r="M3646" s="18">
        <f t="shared" si="1122"/>
        <v>285.97000000000003</v>
      </c>
      <c r="T3646" t="str">
        <f t="shared" si="1123"/>
        <v>Completed</v>
      </c>
      <c r="U3646" t="str">
        <f t="shared" si="1124"/>
        <v>No</v>
      </c>
      <c r="V3646" t="str">
        <f t="shared" si="1125"/>
        <v>No</v>
      </c>
      <c r="X3646">
        <f t="shared" si="1126"/>
        <v>50</v>
      </c>
      <c r="Y3646">
        <f t="shared" si="1127"/>
        <v>37</v>
      </c>
      <c r="Z3646" s="18">
        <f t="shared" si="1128"/>
        <v>594714.6477588166</v>
      </c>
      <c r="AA3646" s="18">
        <f t="shared" si="1129"/>
        <v>60882.938065984097</v>
      </c>
      <c r="AB3646" s="17">
        <f t="shared" si="1130"/>
        <v>3.804733727810651</v>
      </c>
      <c r="AC3646" s="2" t="s">
        <v>75</v>
      </c>
      <c r="AD3646" s="2" t="s">
        <v>23</v>
      </c>
      <c r="AE3646" t="str">
        <f t="shared" si="1131"/>
        <v>Books</v>
      </c>
      <c r="AF3646" t="str">
        <f t="shared" si="1132"/>
        <v>Books</v>
      </c>
      <c r="AG3646" t="str" cm="1">
        <f t="array" ref="AG3646">INDEX(AD:AD,ROW())</f>
        <v>Books</v>
      </c>
      <c r="AH3646">
        <f t="shared" si="1140"/>
        <v>23</v>
      </c>
      <c r="AI3646" t="str">
        <f t="shared" si="1133"/>
        <v>Books</v>
      </c>
      <c r="AK3646">
        <f t="shared" si="1134"/>
        <v>2024</v>
      </c>
      <c r="AL3646">
        <f t="shared" si="1135"/>
        <v>3</v>
      </c>
      <c r="AM3646">
        <f t="shared" si="1136"/>
        <v>4</v>
      </c>
      <c r="AN3646">
        <f t="shared" si="1137"/>
        <v>2</v>
      </c>
      <c r="AO3646" t="str">
        <f t="shared" si="1138"/>
        <v>Weekday</v>
      </c>
      <c r="AR3646" s="20">
        <f t="shared" si="1139"/>
        <v>0</v>
      </c>
    </row>
    <row r="3647" spans="1:44" x14ac:dyDescent="0.35">
      <c r="A3647" t="str">
        <f t="shared" si="1121"/>
        <v>CUST3646</v>
      </c>
      <c r="B3647" s="2" t="s">
        <v>3983</v>
      </c>
      <c r="C3647" s="4">
        <v>45448</v>
      </c>
      <c r="D3647" s="2" t="s">
        <v>1135</v>
      </c>
      <c r="E3647" t="s">
        <v>5050</v>
      </c>
      <c r="F3647" s="2" t="s">
        <v>29</v>
      </c>
      <c r="G3647" s="2" t="s">
        <v>138</v>
      </c>
      <c r="H3647" s="2">
        <v>1</v>
      </c>
      <c r="I3647" s="19">
        <v>544.49</v>
      </c>
      <c r="J3647" s="2" t="s">
        <v>20</v>
      </c>
      <c r="K3647" s="2" t="s">
        <v>16</v>
      </c>
      <c r="L3647" s="2">
        <v>4</v>
      </c>
      <c r="M3647" s="18">
        <f t="shared" si="1122"/>
        <v>544.49</v>
      </c>
      <c r="T3647" t="str">
        <f t="shared" si="1123"/>
        <v>Completed</v>
      </c>
      <c r="U3647" t="str">
        <f t="shared" si="1124"/>
        <v>No</v>
      </c>
      <c r="V3647" t="str">
        <f t="shared" si="1125"/>
        <v>No</v>
      </c>
      <c r="X3647">
        <f t="shared" si="1126"/>
        <v>589</v>
      </c>
      <c r="Y3647">
        <f t="shared" si="1127"/>
        <v>426</v>
      </c>
      <c r="Z3647" s="18">
        <f t="shared" si="1128"/>
        <v>1892867.2841657216</v>
      </c>
      <c r="AA3647" s="18">
        <f t="shared" si="1129"/>
        <v>199432.98236095349</v>
      </c>
      <c r="AB3647" s="17">
        <f t="shared" si="1130"/>
        <v>3.8949824970828471</v>
      </c>
      <c r="AC3647" s="2" t="s">
        <v>138</v>
      </c>
      <c r="AD3647" s="2" t="s">
        <v>29</v>
      </c>
      <c r="AE3647" t="str">
        <f t="shared" si="1131"/>
        <v>Fashion</v>
      </c>
      <c r="AF3647" t="str">
        <f t="shared" si="1132"/>
        <v>Fashion</v>
      </c>
      <c r="AG3647" t="str" cm="1">
        <f t="array" ref="AG3647">INDEX(AD:AD,ROW())</f>
        <v>Fashion</v>
      </c>
      <c r="AH3647">
        <f t="shared" si="1140"/>
        <v>53</v>
      </c>
      <c r="AI3647" t="str">
        <f t="shared" si="1133"/>
        <v>Fashion</v>
      </c>
      <c r="AK3647">
        <f t="shared" si="1134"/>
        <v>2024</v>
      </c>
      <c r="AL3647">
        <f t="shared" si="1135"/>
        <v>6</v>
      </c>
      <c r="AM3647">
        <f t="shared" si="1136"/>
        <v>5</v>
      </c>
      <c r="AN3647">
        <f t="shared" si="1137"/>
        <v>4</v>
      </c>
      <c r="AO3647" t="str">
        <f t="shared" si="1138"/>
        <v>Weekday</v>
      </c>
      <c r="AR3647" s="20">
        <f t="shared" si="1139"/>
        <v>0</v>
      </c>
    </row>
    <row r="3648" spans="1:44" x14ac:dyDescent="0.35">
      <c r="A3648" t="str">
        <f t="shared" si="1121"/>
        <v>CUST3647</v>
      </c>
      <c r="B3648" s="2" t="s">
        <v>3984</v>
      </c>
      <c r="C3648" s="4">
        <v>45317</v>
      </c>
      <c r="D3648" s="2" t="s">
        <v>407</v>
      </c>
      <c r="E3648" t="s">
        <v>5051</v>
      </c>
      <c r="F3648" s="2" t="s">
        <v>29</v>
      </c>
      <c r="G3648" s="2" t="s">
        <v>138</v>
      </c>
      <c r="H3648" s="2">
        <v>3</v>
      </c>
      <c r="I3648" s="19">
        <v>2012.96</v>
      </c>
      <c r="J3648" s="2" t="s">
        <v>15</v>
      </c>
      <c r="K3648" s="2" t="s">
        <v>31</v>
      </c>
      <c r="L3648" s="2">
        <v>5</v>
      </c>
      <c r="M3648" s="18">
        <f t="shared" si="1122"/>
        <v>6038.88</v>
      </c>
      <c r="T3648" t="str">
        <f t="shared" si="1123"/>
        <v>Pending</v>
      </c>
      <c r="U3648" t="str">
        <f t="shared" si="1124"/>
        <v>No</v>
      </c>
      <c r="V3648" t="str">
        <f t="shared" si="1125"/>
        <v>Yes</v>
      </c>
      <c r="X3648">
        <f t="shared" si="1126"/>
        <v>619</v>
      </c>
      <c r="Y3648">
        <f t="shared" si="1127"/>
        <v>468</v>
      </c>
      <c r="Z3648" s="18">
        <f t="shared" si="1128"/>
        <v>1892867.2841657216</v>
      </c>
      <c r="AA3648" s="18">
        <f t="shared" si="1129"/>
        <v>199432.98236095349</v>
      </c>
      <c r="AB3648" s="17">
        <f t="shared" si="1130"/>
        <v>3.8949824970828471</v>
      </c>
      <c r="AC3648" s="2" t="s">
        <v>138</v>
      </c>
      <c r="AD3648" s="2" t="s">
        <v>29</v>
      </c>
      <c r="AE3648" t="str">
        <f t="shared" si="1131"/>
        <v>Fashion</v>
      </c>
      <c r="AF3648" t="str">
        <f t="shared" si="1132"/>
        <v>Fashion</v>
      </c>
      <c r="AG3648" t="str" cm="1">
        <f t="array" ref="AG3648">INDEX(AD:AD,ROW())</f>
        <v>Fashion</v>
      </c>
      <c r="AH3648">
        <f t="shared" si="1140"/>
        <v>53</v>
      </c>
      <c r="AI3648" t="str">
        <f t="shared" si="1133"/>
        <v>Fashion</v>
      </c>
      <c r="AK3648">
        <f t="shared" si="1134"/>
        <v>2024</v>
      </c>
      <c r="AL3648">
        <f t="shared" si="1135"/>
        <v>1</v>
      </c>
      <c r="AM3648">
        <f t="shared" si="1136"/>
        <v>26</v>
      </c>
      <c r="AN3648">
        <f t="shared" si="1137"/>
        <v>6</v>
      </c>
      <c r="AO3648" t="str">
        <f t="shared" si="1138"/>
        <v>Weekday</v>
      </c>
      <c r="AR3648" s="20">
        <f t="shared" si="1139"/>
        <v>0</v>
      </c>
    </row>
    <row r="3649" spans="1:44" x14ac:dyDescent="0.35">
      <c r="A3649" t="str">
        <f t="shared" si="1121"/>
        <v>CUST3648</v>
      </c>
      <c r="B3649" s="2" t="s">
        <v>3985</v>
      </c>
      <c r="C3649" s="4">
        <v>45646</v>
      </c>
      <c r="D3649" s="2" t="s">
        <v>556</v>
      </c>
      <c r="E3649" t="s">
        <v>5054</v>
      </c>
      <c r="F3649" s="2" t="s">
        <v>13</v>
      </c>
      <c r="G3649" s="2" t="s">
        <v>34</v>
      </c>
      <c r="H3649" s="2">
        <v>1</v>
      </c>
      <c r="I3649" s="19">
        <v>688.59</v>
      </c>
      <c r="J3649" s="2" t="s">
        <v>20</v>
      </c>
      <c r="K3649" s="2" t="s">
        <v>16</v>
      </c>
      <c r="L3649" s="2">
        <v>5</v>
      </c>
      <c r="M3649" s="18">
        <f t="shared" si="1122"/>
        <v>688.59</v>
      </c>
      <c r="T3649" t="str">
        <f t="shared" si="1123"/>
        <v>Completed</v>
      </c>
      <c r="U3649" t="str">
        <f t="shared" si="1124"/>
        <v>No</v>
      </c>
      <c r="V3649" t="str">
        <f t="shared" si="1125"/>
        <v>No</v>
      </c>
      <c r="X3649">
        <f t="shared" si="1126"/>
        <v>558</v>
      </c>
      <c r="Y3649">
        <f t="shared" si="1127"/>
        <v>430</v>
      </c>
      <c r="Z3649" s="18">
        <f t="shared" si="1128"/>
        <v>1463424.4009529033</v>
      </c>
      <c r="AA3649" s="18">
        <f t="shared" si="1129"/>
        <v>118285.78776560788</v>
      </c>
      <c r="AB3649" s="17">
        <f t="shared" si="1130"/>
        <v>3.8140589569160999</v>
      </c>
      <c r="AC3649" s="2" t="s">
        <v>34</v>
      </c>
      <c r="AD3649" s="2" t="s">
        <v>13</v>
      </c>
      <c r="AE3649" t="str">
        <f t="shared" si="1131"/>
        <v>Home &amp; Kitchen</v>
      </c>
      <c r="AF3649" t="str">
        <f t="shared" si="1132"/>
        <v>Home &amp; Kitchen</v>
      </c>
      <c r="AG3649" t="str" cm="1">
        <f t="array" ref="AG3649">INDEX(AD:AD,ROW())</f>
        <v>Home &amp; Kitchen</v>
      </c>
      <c r="AH3649">
        <f t="shared" si="1140"/>
        <v>7</v>
      </c>
      <c r="AI3649" t="str">
        <f t="shared" si="1133"/>
        <v>Home &amp; Kitchen</v>
      </c>
      <c r="AK3649">
        <f t="shared" si="1134"/>
        <v>2024</v>
      </c>
      <c r="AL3649">
        <f t="shared" si="1135"/>
        <v>12</v>
      </c>
      <c r="AM3649">
        <f t="shared" si="1136"/>
        <v>20</v>
      </c>
      <c r="AN3649">
        <f t="shared" si="1137"/>
        <v>6</v>
      </c>
      <c r="AO3649" t="str">
        <f t="shared" si="1138"/>
        <v>Weekday</v>
      </c>
      <c r="AR3649" s="20">
        <f t="shared" si="1139"/>
        <v>0</v>
      </c>
    </row>
    <row r="3650" spans="1:44" x14ac:dyDescent="0.35">
      <c r="A3650" t="str">
        <f t="shared" si="1121"/>
        <v>CUST3649</v>
      </c>
      <c r="B3650" s="2" t="s">
        <v>3986</v>
      </c>
      <c r="C3650" s="4">
        <v>45463</v>
      </c>
      <c r="D3650" s="2" t="s">
        <v>308</v>
      </c>
      <c r="E3650" t="s">
        <v>5049</v>
      </c>
      <c r="F3650" s="2" t="s">
        <v>23</v>
      </c>
      <c r="G3650" s="2" t="s">
        <v>68</v>
      </c>
      <c r="H3650" s="2">
        <v>1</v>
      </c>
      <c r="I3650" s="19">
        <v>488.62</v>
      </c>
      <c r="J3650" s="2" t="s">
        <v>5046</v>
      </c>
      <c r="K3650" s="2" t="s">
        <v>16</v>
      </c>
      <c r="L3650" s="2">
        <v>5</v>
      </c>
      <c r="M3650" s="18">
        <f t="shared" si="1122"/>
        <v>488.62</v>
      </c>
      <c r="T3650" t="str">
        <f t="shared" si="1123"/>
        <v>Completed</v>
      </c>
      <c r="U3650" t="str">
        <f t="shared" si="1124"/>
        <v>No</v>
      </c>
      <c r="V3650" t="str">
        <f t="shared" si="1125"/>
        <v>No</v>
      </c>
      <c r="X3650">
        <f t="shared" si="1126"/>
        <v>595</v>
      </c>
      <c r="Y3650">
        <f t="shared" si="1127"/>
        <v>444</v>
      </c>
      <c r="Z3650" s="18">
        <f t="shared" si="1128"/>
        <v>594714.6477588166</v>
      </c>
      <c r="AA3650" s="18">
        <f t="shared" si="1129"/>
        <v>60882.938065984097</v>
      </c>
      <c r="AB3650" s="17">
        <f t="shared" si="1130"/>
        <v>3.804733727810651</v>
      </c>
      <c r="AC3650" s="2" t="s">
        <v>68</v>
      </c>
      <c r="AD3650" s="2" t="s">
        <v>23</v>
      </c>
      <c r="AE3650" t="str">
        <f t="shared" si="1131"/>
        <v>Books</v>
      </c>
      <c r="AF3650" t="str">
        <f t="shared" si="1132"/>
        <v>Books</v>
      </c>
      <c r="AG3650" t="str" cm="1">
        <f t="array" ref="AG3650">INDEX(AD:AD,ROW())</f>
        <v>Books</v>
      </c>
      <c r="AH3650">
        <f t="shared" si="1140"/>
        <v>20</v>
      </c>
      <c r="AI3650" t="str">
        <f t="shared" si="1133"/>
        <v>Books</v>
      </c>
      <c r="AK3650">
        <f t="shared" si="1134"/>
        <v>2024</v>
      </c>
      <c r="AL3650">
        <f t="shared" si="1135"/>
        <v>6</v>
      </c>
      <c r="AM3650">
        <f t="shared" si="1136"/>
        <v>20</v>
      </c>
      <c r="AN3650">
        <f t="shared" si="1137"/>
        <v>5</v>
      </c>
      <c r="AO3650" t="str">
        <f t="shared" si="1138"/>
        <v>Weekday</v>
      </c>
      <c r="AR3650" s="20">
        <f t="shared" si="1139"/>
        <v>0</v>
      </c>
    </row>
    <row r="3651" spans="1:44" x14ac:dyDescent="0.35">
      <c r="A3651" t="str">
        <f t="shared" ref="A3651:A3714" si="1141">"CUST"&amp;TEXT(ROW()-1,"0000")</f>
        <v>CUST3650</v>
      </c>
      <c r="B3651" s="2" t="s">
        <v>3987</v>
      </c>
      <c r="C3651" s="4">
        <v>45258</v>
      </c>
      <c r="D3651" s="2" t="s">
        <v>56</v>
      </c>
      <c r="E3651" t="s">
        <v>5053</v>
      </c>
      <c r="F3651" s="2" t="s">
        <v>23</v>
      </c>
      <c r="G3651" s="2" t="s">
        <v>65</v>
      </c>
      <c r="H3651" s="2">
        <v>1</v>
      </c>
      <c r="I3651" s="19">
        <v>150.77000000000001</v>
      </c>
      <c r="J3651" s="2" t="s">
        <v>15</v>
      </c>
      <c r="K3651" s="2" t="s">
        <v>16</v>
      </c>
      <c r="L3651" s="2">
        <v>5</v>
      </c>
      <c r="M3651" s="18">
        <f t="shared" ref="M3651:M3714" si="1142">H3651*I3651</f>
        <v>150.77000000000001</v>
      </c>
      <c r="T3651" t="str">
        <f t="shared" ref="T3651:T3714" si="1143">IF(K3651="Cancelled","Lost Sale",IF(K3651="Pending","Pending","Completed"))</f>
        <v>Completed</v>
      </c>
      <c r="U3651" t="str">
        <f t="shared" ref="U3651:U3714" si="1144">IF(AND(K3651="Delivered",M3651&gt;1000),"Yes","No")</f>
        <v>No</v>
      </c>
      <c r="V3651" t="str">
        <f t="shared" ref="V3651:V3714" si="1145">IF(OR(K3651="Cancelled",K3651="Pending"),"Yes","No")</f>
        <v>No</v>
      </c>
      <c r="X3651">
        <f t="shared" ref="X3651:X3714" si="1146">COUNTIF($E$2:$E$4701,E3651)</f>
        <v>559</v>
      </c>
      <c r="Y3651">
        <f t="shared" ref="Y3651:Y3714" si="1147">COUNTIFS($E$2:$E$4701,E3651,$K$2:$K$4701,"Delivered")</f>
        <v>408</v>
      </c>
      <c r="Z3651" s="18">
        <f t="shared" ref="Z3651:Z3714" si="1148">SUMIF($F$2:$F$4701,F3651,$M$2:$M$4701)</f>
        <v>594714.6477588166</v>
      </c>
      <c r="AA3651" s="18">
        <f t="shared" ref="AA3651:AA3714" si="1149">SUMIFS($M$2:$M$4701,$F$2:$F$4701,F3651,$K$2:$K$4701,"Pending")</f>
        <v>60882.938065984097</v>
      </c>
      <c r="AB3651" s="17">
        <f t="shared" ref="AB3651:AB3714" si="1150">AVERAGEIF($F$2:$F$4701,F3651,$L$2:$L$4701)</f>
        <v>3.804733727810651</v>
      </c>
      <c r="AC3651" s="2" t="s">
        <v>65</v>
      </c>
      <c r="AD3651" s="2" t="s">
        <v>23</v>
      </c>
      <c r="AE3651" t="str">
        <f t="shared" ref="AE3651:AE3714" si="1151">VLOOKUP(G3651,$AC$2:$AD$4738,2,FALSE)</f>
        <v>Books</v>
      </c>
      <c r="AF3651" t="str">
        <f t="shared" ref="AF3651:AF3714" si="1152">_xlfn.XLOOKUP(G3651,AC:AC,AD:AD)</f>
        <v>Books</v>
      </c>
      <c r="AG3651" t="str" cm="1">
        <f t="array" ref="AG3651">INDEX(AD:AD,ROW())</f>
        <v>Books</v>
      </c>
      <c r="AH3651">
        <f t="shared" si="1140"/>
        <v>19</v>
      </c>
      <c r="AI3651" t="str">
        <f t="shared" ref="AI3651:AI3714" si="1153">INDEX(AD:AD,MATCH(G3651,AC:AC,0))</f>
        <v>Books</v>
      </c>
      <c r="AK3651">
        <f t="shared" ref="AK3651:AK3714" si="1154">YEAR(C3651)</f>
        <v>2023</v>
      </c>
      <c r="AL3651">
        <f t="shared" ref="AL3651:AL3714" si="1155">MONTH(C3651)</f>
        <v>11</v>
      </c>
      <c r="AM3651">
        <f t="shared" ref="AM3651:AM3714" si="1156">DAY(C3651)</f>
        <v>28</v>
      </c>
      <c r="AN3651">
        <f t="shared" ref="AN3651:AN3714" si="1157">WEEKDAY(C3651)</f>
        <v>3</v>
      </c>
      <c r="AO3651" t="str">
        <f t="shared" ref="AO3651:AO3714" si="1158">IF(WEEKDAY(C3651,2)&gt;5,"Weekend","Weekday")</f>
        <v>Weekday</v>
      </c>
      <c r="AR3651" s="20">
        <f t="shared" ref="AR3651:AR3714" si="1159">IF(OR(K3651="Cancelled",K3651="Returned"),1,0)</f>
        <v>0</v>
      </c>
    </row>
    <row r="3652" spans="1:44" x14ac:dyDescent="0.35">
      <c r="A3652" t="str">
        <f t="shared" si="1141"/>
        <v>CUST3651</v>
      </c>
      <c r="B3652" s="2" t="s">
        <v>3988</v>
      </c>
      <c r="C3652" s="4">
        <v>45768</v>
      </c>
      <c r="D3652" s="2" t="s">
        <v>382</v>
      </c>
      <c r="E3652" t="s">
        <v>5050</v>
      </c>
      <c r="F3652" s="2" t="s">
        <v>13</v>
      </c>
      <c r="G3652" s="2" t="s">
        <v>95</v>
      </c>
      <c r="H3652" s="2">
        <v>1</v>
      </c>
      <c r="I3652" s="19">
        <v>1674.87</v>
      </c>
      <c r="J3652" s="2" t="s">
        <v>5047</v>
      </c>
      <c r="K3652" s="2" t="s">
        <v>16</v>
      </c>
      <c r="L3652" s="2">
        <v>4</v>
      </c>
      <c r="M3652" s="18">
        <f t="shared" si="1142"/>
        <v>1674.87</v>
      </c>
      <c r="T3652" t="str">
        <f t="shared" si="1143"/>
        <v>Completed</v>
      </c>
      <c r="U3652" t="str">
        <f t="shared" si="1144"/>
        <v>Yes</v>
      </c>
      <c r="V3652" t="str">
        <f t="shared" si="1145"/>
        <v>No</v>
      </c>
      <c r="X3652">
        <f t="shared" si="1146"/>
        <v>589</v>
      </c>
      <c r="Y3652">
        <f t="shared" si="1147"/>
        <v>426</v>
      </c>
      <c r="Z3652" s="18">
        <f t="shared" si="1148"/>
        <v>1463424.4009529033</v>
      </c>
      <c r="AA3652" s="18">
        <f t="shared" si="1149"/>
        <v>118285.78776560788</v>
      </c>
      <c r="AB3652" s="17">
        <f t="shared" si="1150"/>
        <v>3.8140589569160999</v>
      </c>
      <c r="AC3652" s="2" t="s">
        <v>95</v>
      </c>
      <c r="AD3652" s="2" t="s">
        <v>13</v>
      </c>
      <c r="AE3652" t="str">
        <f t="shared" si="1151"/>
        <v>Home &amp; Kitchen</v>
      </c>
      <c r="AF3652" t="str">
        <f t="shared" si="1152"/>
        <v>Home &amp; Kitchen</v>
      </c>
      <c r="AG3652" t="str" cm="1">
        <f t="array" ref="AG3652">INDEX(AD:AD,ROW())</f>
        <v>Home &amp; Kitchen</v>
      </c>
      <c r="AH3652">
        <f t="shared" si="1140"/>
        <v>32</v>
      </c>
      <c r="AI3652" t="str">
        <f t="shared" si="1153"/>
        <v>Home &amp; Kitchen</v>
      </c>
      <c r="AK3652">
        <f t="shared" si="1154"/>
        <v>2025</v>
      </c>
      <c r="AL3652">
        <f t="shared" si="1155"/>
        <v>4</v>
      </c>
      <c r="AM3652">
        <f t="shared" si="1156"/>
        <v>21</v>
      </c>
      <c r="AN3652">
        <f t="shared" si="1157"/>
        <v>2</v>
      </c>
      <c r="AO3652" t="str">
        <f t="shared" si="1158"/>
        <v>Weekday</v>
      </c>
      <c r="AR3652" s="20">
        <f t="shared" si="1159"/>
        <v>0</v>
      </c>
    </row>
    <row r="3653" spans="1:44" x14ac:dyDescent="0.35">
      <c r="A3653" t="str">
        <f t="shared" si="1141"/>
        <v>CUST3652</v>
      </c>
      <c r="B3653" s="2" t="s">
        <v>3989</v>
      </c>
      <c r="C3653" s="4">
        <v>45779</v>
      </c>
      <c r="D3653" s="2" t="s">
        <v>415</v>
      </c>
      <c r="E3653" t="s">
        <v>5055</v>
      </c>
      <c r="F3653" s="2" t="s">
        <v>23</v>
      </c>
      <c r="G3653" s="2" t="s">
        <v>46</v>
      </c>
      <c r="H3653" s="2">
        <v>2</v>
      </c>
      <c r="I3653" s="19">
        <v>638.41</v>
      </c>
      <c r="J3653" s="2" t="s">
        <v>20</v>
      </c>
      <c r="K3653" s="2" t="s">
        <v>16</v>
      </c>
      <c r="L3653" s="2">
        <v>4</v>
      </c>
      <c r="M3653" s="18">
        <f t="shared" si="1142"/>
        <v>1276.82</v>
      </c>
      <c r="T3653" t="str">
        <f t="shared" si="1143"/>
        <v>Completed</v>
      </c>
      <c r="U3653" t="str">
        <f t="shared" si="1144"/>
        <v>Yes</v>
      </c>
      <c r="V3653" t="str">
        <f t="shared" si="1145"/>
        <v>No</v>
      </c>
      <c r="X3653">
        <f t="shared" si="1146"/>
        <v>567</v>
      </c>
      <c r="Y3653">
        <f t="shared" si="1147"/>
        <v>440</v>
      </c>
      <c r="Z3653" s="18">
        <f t="shared" si="1148"/>
        <v>594714.6477588166</v>
      </c>
      <c r="AA3653" s="18">
        <f t="shared" si="1149"/>
        <v>60882.938065984097</v>
      </c>
      <c r="AB3653" s="17">
        <f t="shared" si="1150"/>
        <v>3.804733727810651</v>
      </c>
      <c r="AC3653" s="2" t="s">
        <v>46</v>
      </c>
      <c r="AD3653" s="2" t="s">
        <v>23</v>
      </c>
      <c r="AE3653" t="str">
        <f t="shared" si="1151"/>
        <v>Books</v>
      </c>
      <c r="AF3653" t="str">
        <f t="shared" si="1152"/>
        <v>Books</v>
      </c>
      <c r="AG3653" t="str" cm="1">
        <f t="array" ref="AG3653">INDEX(AD:AD,ROW())</f>
        <v>Books</v>
      </c>
      <c r="AH3653">
        <f t="shared" si="1140"/>
        <v>11</v>
      </c>
      <c r="AI3653" t="str">
        <f t="shared" si="1153"/>
        <v>Books</v>
      </c>
      <c r="AK3653">
        <f t="shared" si="1154"/>
        <v>2025</v>
      </c>
      <c r="AL3653">
        <f t="shared" si="1155"/>
        <v>5</v>
      </c>
      <c r="AM3653">
        <f t="shared" si="1156"/>
        <v>2</v>
      </c>
      <c r="AN3653">
        <f t="shared" si="1157"/>
        <v>6</v>
      </c>
      <c r="AO3653" t="str">
        <f t="shared" si="1158"/>
        <v>Weekday</v>
      </c>
      <c r="AR3653" s="20">
        <f t="shared" si="1159"/>
        <v>0</v>
      </c>
    </row>
    <row r="3654" spans="1:44" x14ac:dyDescent="0.35">
      <c r="A3654" t="str">
        <f t="shared" si="1141"/>
        <v>CUST3653</v>
      </c>
      <c r="B3654" s="2" t="s">
        <v>3990</v>
      </c>
      <c r="C3654" s="4">
        <v>45814</v>
      </c>
      <c r="D3654" s="2" t="s">
        <v>394</v>
      </c>
      <c r="E3654" t="s">
        <v>5052</v>
      </c>
      <c r="F3654" s="2" t="s">
        <v>29</v>
      </c>
      <c r="G3654" s="2" t="s">
        <v>5043</v>
      </c>
      <c r="H3654" s="2">
        <v>2</v>
      </c>
      <c r="I3654" s="19">
        <v>2148.7800000000002</v>
      </c>
      <c r="J3654" s="2" t="s">
        <v>15</v>
      </c>
      <c r="K3654" s="2" t="s">
        <v>16</v>
      </c>
      <c r="L3654" s="2">
        <v>3</v>
      </c>
      <c r="M3654" s="18">
        <f t="shared" si="1142"/>
        <v>4297.5600000000004</v>
      </c>
      <c r="T3654" t="str">
        <f t="shared" si="1143"/>
        <v>Completed</v>
      </c>
      <c r="U3654" t="str">
        <f t="shared" si="1144"/>
        <v>Yes</v>
      </c>
      <c r="V3654" t="str">
        <f t="shared" si="1145"/>
        <v>No</v>
      </c>
      <c r="X3654">
        <f t="shared" si="1146"/>
        <v>573</v>
      </c>
      <c r="Y3654">
        <f t="shared" si="1147"/>
        <v>450</v>
      </c>
      <c r="Z3654" s="18">
        <f t="shared" si="1148"/>
        <v>1892867.2841657216</v>
      </c>
      <c r="AA3654" s="18">
        <f t="shared" si="1149"/>
        <v>199432.98236095349</v>
      </c>
      <c r="AB3654" s="17">
        <f t="shared" si="1150"/>
        <v>3.8949824970828471</v>
      </c>
      <c r="AC3654" s="2" t="s">
        <v>5043</v>
      </c>
      <c r="AD3654" s="2" t="s">
        <v>29</v>
      </c>
      <c r="AE3654" t="str">
        <f t="shared" si="1151"/>
        <v>Fashion</v>
      </c>
      <c r="AF3654" t="str">
        <f t="shared" si="1152"/>
        <v>Fashion</v>
      </c>
      <c r="AG3654" t="str" cm="1">
        <f t="array" ref="AG3654">INDEX(AD:AD,ROW())</f>
        <v>Fashion</v>
      </c>
      <c r="AH3654">
        <f t="shared" si="1140"/>
        <v>55</v>
      </c>
      <c r="AI3654" t="str">
        <f t="shared" si="1153"/>
        <v>Fashion</v>
      </c>
      <c r="AK3654">
        <f t="shared" si="1154"/>
        <v>2025</v>
      </c>
      <c r="AL3654">
        <f t="shared" si="1155"/>
        <v>6</v>
      </c>
      <c r="AM3654">
        <f t="shared" si="1156"/>
        <v>6</v>
      </c>
      <c r="AN3654">
        <f t="shared" si="1157"/>
        <v>6</v>
      </c>
      <c r="AO3654" t="str">
        <f t="shared" si="1158"/>
        <v>Weekday</v>
      </c>
      <c r="AR3654" s="20">
        <f t="shared" si="1159"/>
        <v>0</v>
      </c>
    </row>
    <row r="3655" spans="1:44" x14ac:dyDescent="0.35">
      <c r="A3655" t="str">
        <f t="shared" si="1141"/>
        <v>CUST3654</v>
      </c>
      <c r="B3655" s="2" t="s">
        <v>3991</v>
      </c>
      <c r="C3655" s="4">
        <v>45230</v>
      </c>
      <c r="D3655" s="2" t="s">
        <v>78</v>
      </c>
      <c r="E3655" t="s">
        <v>5052</v>
      </c>
      <c r="F3655" s="2" t="s">
        <v>19</v>
      </c>
      <c r="G3655" s="2" t="s">
        <v>60</v>
      </c>
      <c r="H3655" s="2">
        <v>1</v>
      </c>
      <c r="I3655" s="19">
        <v>2172.6999999999998</v>
      </c>
      <c r="J3655" s="2" t="s">
        <v>20</v>
      </c>
      <c r="K3655" s="2" t="s">
        <v>31</v>
      </c>
      <c r="L3655" s="2">
        <v>3</v>
      </c>
      <c r="M3655" s="18">
        <f t="shared" si="1142"/>
        <v>2172.6999999999998</v>
      </c>
      <c r="T3655" t="str">
        <f t="shared" si="1143"/>
        <v>Pending</v>
      </c>
      <c r="U3655" t="str">
        <f t="shared" si="1144"/>
        <v>No</v>
      </c>
      <c r="V3655" t="str">
        <f t="shared" si="1145"/>
        <v>Yes</v>
      </c>
      <c r="X3655">
        <f t="shared" si="1146"/>
        <v>573</v>
      </c>
      <c r="Y3655">
        <f t="shared" si="1147"/>
        <v>450</v>
      </c>
      <c r="Z3655" s="18">
        <f t="shared" si="1148"/>
        <v>2759712.3299794244</v>
      </c>
      <c r="AA3655" s="18">
        <f t="shared" si="1149"/>
        <v>330643.50635802455</v>
      </c>
      <c r="AB3655" s="17">
        <f t="shared" si="1150"/>
        <v>3.8641711229946525</v>
      </c>
      <c r="AC3655" s="2" t="s">
        <v>60</v>
      </c>
      <c r="AD3655" s="2" t="s">
        <v>19</v>
      </c>
      <c r="AE3655" t="str">
        <f t="shared" si="1151"/>
        <v>Electronics</v>
      </c>
      <c r="AF3655" t="str">
        <f t="shared" si="1152"/>
        <v>Electronics</v>
      </c>
      <c r="AG3655" t="str" cm="1">
        <f t="array" ref="AG3655">INDEX(AD:AD,ROW())</f>
        <v>Electronics</v>
      </c>
      <c r="AH3655">
        <f t="shared" si="1140"/>
        <v>17</v>
      </c>
      <c r="AI3655" t="str">
        <f t="shared" si="1153"/>
        <v>Electronics</v>
      </c>
      <c r="AK3655">
        <f t="shared" si="1154"/>
        <v>2023</v>
      </c>
      <c r="AL3655">
        <f t="shared" si="1155"/>
        <v>10</v>
      </c>
      <c r="AM3655">
        <f t="shared" si="1156"/>
        <v>31</v>
      </c>
      <c r="AN3655">
        <f t="shared" si="1157"/>
        <v>3</v>
      </c>
      <c r="AO3655" t="str">
        <f t="shared" si="1158"/>
        <v>Weekday</v>
      </c>
      <c r="AR3655" s="20">
        <f t="shared" si="1159"/>
        <v>0</v>
      </c>
    </row>
    <row r="3656" spans="1:44" x14ac:dyDescent="0.35">
      <c r="A3656" t="str">
        <f t="shared" si="1141"/>
        <v>CUST3655</v>
      </c>
      <c r="B3656" s="2" t="s">
        <v>3992</v>
      </c>
      <c r="C3656" s="4">
        <v>45405</v>
      </c>
      <c r="D3656" s="2" t="s">
        <v>344</v>
      </c>
      <c r="E3656" t="s">
        <v>5049</v>
      </c>
      <c r="F3656" s="2" t="s">
        <v>13</v>
      </c>
      <c r="G3656" s="2" t="s">
        <v>34</v>
      </c>
      <c r="H3656" s="2">
        <v>1</v>
      </c>
      <c r="I3656" s="19">
        <v>1208.76</v>
      </c>
      <c r="J3656" s="2" t="s">
        <v>5047</v>
      </c>
      <c r="K3656" s="2" t="s">
        <v>16</v>
      </c>
      <c r="L3656" s="31"/>
      <c r="M3656" s="18">
        <f t="shared" si="1142"/>
        <v>1208.76</v>
      </c>
      <c r="T3656" t="str">
        <f t="shared" si="1143"/>
        <v>Completed</v>
      </c>
      <c r="U3656" t="str">
        <f t="shared" si="1144"/>
        <v>Yes</v>
      </c>
      <c r="V3656" t="str">
        <f t="shared" si="1145"/>
        <v>No</v>
      </c>
      <c r="X3656">
        <f t="shared" si="1146"/>
        <v>595</v>
      </c>
      <c r="Y3656">
        <f t="shared" si="1147"/>
        <v>444</v>
      </c>
      <c r="Z3656" s="18">
        <f t="shared" si="1148"/>
        <v>1463424.4009529033</v>
      </c>
      <c r="AA3656" s="18">
        <f t="shared" si="1149"/>
        <v>118285.78776560788</v>
      </c>
      <c r="AB3656" s="17">
        <f t="shared" si="1150"/>
        <v>3.8140589569160999</v>
      </c>
      <c r="AC3656" s="2" t="s">
        <v>34</v>
      </c>
      <c r="AD3656" s="2" t="s">
        <v>13</v>
      </c>
      <c r="AE3656" t="str">
        <f t="shared" si="1151"/>
        <v>Home &amp; Kitchen</v>
      </c>
      <c r="AF3656" t="str">
        <f t="shared" si="1152"/>
        <v>Home &amp; Kitchen</v>
      </c>
      <c r="AG3656" t="str" cm="1">
        <f t="array" ref="AG3656">INDEX(AD:AD,ROW())</f>
        <v>Home &amp; Kitchen</v>
      </c>
      <c r="AH3656">
        <f t="shared" si="1140"/>
        <v>7</v>
      </c>
      <c r="AI3656" t="str">
        <f t="shared" si="1153"/>
        <v>Home &amp; Kitchen</v>
      </c>
      <c r="AK3656">
        <f t="shared" si="1154"/>
        <v>2024</v>
      </c>
      <c r="AL3656">
        <f t="shared" si="1155"/>
        <v>4</v>
      </c>
      <c r="AM3656">
        <f t="shared" si="1156"/>
        <v>23</v>
      </c>
      <c r="AN3656">
        <f t="shared" si="1157"/>
        <v>3</v>
      </c>
      <c r="AO3656" t="str">
        <f t="shared" si="1158"/>
        <v>Weekday</v>
      </c>
      <c r="AR3656" s="20">
        <f t="shared" si="1159"/>
        <v>0</v>
      </c>
    </row>
    <row r="3657" spans="1:44" x14ac:dyDescent="0.35">
      <c r="A3657" t="str">
        <f t="shared" si="1141"/>
        <v>CUST3656</v>
      </c>
      <c r="B3657" s="2" t="s">
        <v>3993</v>
      </c>
      <c r="C3657" s="4">
        <v>44959</v>
      </c>
      <c r="D3657" s="2" t="s">
        <v>466</v>
      </c>
      <c r="E3657" t="s">
        <v>5049</v>
      </c>
      <c r="F3657" s="2" t="s">
        <v>13</v>
      </c>
      <c r="G3657" s="2" t="s">
        <v>95</v>
      </c>
      <c r="H3657" s="2">
        <v>3</v>
      </c>
      <c r="I3657" s="19">
        <v>1511.34</v>
      </c>
      <c r="J3657" s="2" t="s">
        <v>5046</v>
      </c>
      <c r="K3657" s="2" t="s">
        <v>16</v>
      </c>
      <c r="L3657" s="2">
        <v>5</v>
      </c>
      <c r="M3657" s="18">
        <f t="shared" si="1142"/>
        <v>4534.0199999999995</v>
      </c>
      <c r="T3657" t="str">
        <f t="shared" si="1143"/>
        <v>Completed</v>
      </c>
      <c r="U3657" t="str">
        <f t="shared" si="1144"/>
        <v>Yes</v>
      </c>
      <c r="V3657" t="str">
        <f t="shared" si="1145"/>
        <v>No</v>
      </c>
      <c r="X3657">
        <f t="shared" si="1146"/>
        <v>595</v>
      </c>
      <c r="Y3657">
        <f t="shared" si="1147"/>
        <v>444</v>
      </c>
      <c r="Z3657" s="18">
        <f t="shared" si="1148"/>
        <v>1463424.4009529033</v>
      </c>
      <c r="AA3657" s="18">
        <f t="shared" si="1149"/>
        <v>118285.78776560788</v>
      </c>
      <c r="AB3657" s="17">
        <f t="shared" si="1150"/>
        <v>3.8140589569160999</v>
      </c>
      <c r="AC3657" s="2" t="s">
        <v>95</v>
      </c>
      <c r="AD3657" s="2" t="s">
        <v>13</v>
      </c>
      <c r="AE3657" t="str">
        <f t="shared" si="1151"/>
        <v>Home &amp; Kitchen</v>
      </c>
      <c r="AF3657" t="str">
        <f t="shared" si="1152"/>
        <v>Home &amp; Kitchen</v>
      </c>
      <c r="AG3657" t="str" cm="1">
        <f t="array" ref="AG3657">INDEX(AD:AD,ROW())</f>
        <v>Home &amp; Kitchen</v>
      </c>
      <c r="AH3657">
        <f t="shared" ref="AH3657:AH3720" si="1160">MATCH(G3657,AC:AC,0)</f>
        <v>32</v>
      </c>
      <c r="AI3657" t="str">
        <f t="shared" si="1153"/>
        <v>Home &amp; Kitchen</v>
      </c>
      <c r="AK3657">
        <f t="shared" si="1154"/>
        <v>2023</v>
      </c>
      <c r="AL3657">
        <f t="shared" si="1155"/>
        <v>2</v>
      </c>
      <c r="AM3657">
        <f t="shared" si="1156"/>
        <v>2</v>
      </c>
      <c r="AN3657">
        <f t="shared" si="1157"/>
        <v>5</v>
      </c>
      <c r="AO3657" t="str">
        <f t="shared" si="1158"/>
        <v>Weekday</v>
      </c>
      <c r="AR3657" s="20">
        <f t="shared" si="1159"/>
        <v>0</v>
      </c>
    </row>
    <row r="3658" spans="1:44" x14ac:dyDescent="0.35">
      <c r="A3658" t="str">
        <f t="shared" si="1141"/>
        <v>CUST3657</v>
      </c>
      <c r="B3658" s="2" t="s">
        <v>3994</v>
      </c>
      <c r="C3658" s="4">
        <v>45541</v>
      </c>
      <c r="D3658" s="2" t="s">
        <v>490</v>
      </c>
      <c r="E3658" t="s">
        <v>5054</v>
      </c>
      <c r="F3658" s="2" t="s">
        <v>23</v>
      </c>
      <c r="G3658" s="2" t="s">
        <v>65</v>
      </c>
      <c r="H3658" s="2">
        <v>2</v>
      </c>
      <c r="I3658" s="19">
        <v>477.27</v>
      </c>
      <c r="J3658" s="2" t="s">
        <v>20</v>
      </c>
      <c r="K3658" s="2" t="s">
        <v>76</v>
      </c>
      <c r="L3658" s="2">
        <v>5</v>
      </c>
      <c r="M3658" s="18">
        <f t="shared" si="1142"/>
        <v>954.54</v>
      </c>
      <c r="T3658" t="str">
        <f t="shared" si="1143"/>
        <v>Completed</v>
      </c>
      <c r="U3658" t="str">
        <f t="shared" si="1144"/>
        <v>No</v>
      </c>
      <c r="V3658" t="str">
        <f t="shared" si="1145"/>
        <v>No</v>
      </c>
      <c r="X3658">
        <f t="shared" si="1146"/>
        <v>558</v>
      </c>
      <c r="Y3658">
        <f t="shared" si="1147"/>
        <v>430</v>
      </c>
      <c r="Z3658" s="18">
        <f t="shared" si="1148"/>
        <v>594714.6477588166</v>
      </c>
      <c r="AA3658" s="18">
        <f t="shared" si="1149"/>
        <v>60882.938065984097</v>
      </c>
      <c r="AB3658" s="17">
        <f t="shared" si="1150"/>
        <v>3.804733727810651</v>
      </c>
      <c r="AC3658" s="2" t="s">
        <v>65</v>
      </c>
      <c r="AD3658" s="2" t="s">
        <v>23</v>
      </c>
      <c r="AE3658" t="str">
        <f t="shared" si="1151"/>
        <v>Books</v>
      </c>
      <c r="AF3658" t="str">
        <f t="shared" si="1152"/>
        <v>Books</v>
      </c>
      <c r="AG3658" t="str" cm="1">
        <f t="array" ref="AG3658">INDEX(AD:AD,ROW())</f>
        <v>Books</v>
      </c>
      <c r="AH3658">
        <f t="shared" si="1160"/>
        <v>19</v>
      </c>
      <c r="AI3658" t="str">
        <f t="shared" si="1153"/>
        <v>Books</v>
      </c>
      <c r="AK3658">
        <f t="shared" si="1154"/>
        <v>2024</v>
      </c>
      <c r="AL3658">
        <f t="shared" si="1155"/>
        <v>9</v>
      </c>
      <c r="AM3658">
        <f t="shared" si="1156"/>
        <v>6</v>
      </c>
      <c r="AN3658">
        <f t="shared" si="1157"/>
        <v>6</v>
      </c>
      <c r="AO3658" t="str">
        <f t="shared" si="1158"/>
        <v>Weekday</v>
      </c>
      <c r="AR3658" s="20">
        <f t="shared" si="1159"/>
        <v>1</v>
      </c>
    </row>
    <row r="3659" spans="1:44" x14ac:dyDescent="0.35">
      <c r="A3659" t="str">
        <f t="shared" si="1141"/>
        <v>CUST3658</v>
      </c>
      <c r="B3659" s="2" t="s">
        <v>3995</v>
      </c>
      <c r="C3659" s="4">
        <v>44965</v>
      </c>
      <c r="D3659" s="2" t="s">
        <v>302</v>
      </c>
      <c r="E3659" t="s">
        <v>5048</v>
      </c>
      <c r="F3659" s="2" t="s">
        <v>19</v>
      </c>
      <c r="G3659" s="2" t="s">
        <v>49</v>
      </c>
      <c r="H3659" s="2">
        <v>1</v>
      </c>
      <c r="I3659" s="19">
        <v>491.72</v>
      </c>
      <c r="J3659" s="2" t="s">
        <v>20</v>
      </c>
      <c r="K3659" s="2" t="s">
        <v>16</v>
      </c>
      <c r="L3659" s="2">
        <v>5</v>
      </c>
      <c r="M3659" s="18">
        <f t="shared" si="1142"/>
        <v>491.72</v>
      </c>
      <c r="T3659" t="str">
        <f t="shared" si="1143"/>
        <v>Completed</v>
      </c>
      <c r="U3659" t="str">
        <f t="shared" si="1144"/>
        <v>No</v>
      </c>
      <c r="V3659" t="str">
        <f t="shared" si="1145"/>
        <v>No</v>
      </c>
      <c r="X3659">
        <f t="shared" si="1146"/>
        <v>590</v>
      </c>
      <c r="Y3659">
        <f t="shared" si="1147"/>
        <v>451</v>
      </c>
      <c r="Z3659" s="18">
        <f t="shared" si="1148"/>
        <v>2759712.3299794244</v>
      </c>
      <c r="AA3659" s="18">
        <f t="shared" si="1149"/>
        <v>330643.50635802455</v>
      </c>
      <c r="AB3659" s="17">
        <f t="shared" si="1150"/>
        <v>3.8641711229946525</v>
      </c>
      <c r="AC3659" s="2" t="s">
        <v>49</v>
      </c>
      <c r="AD3659" s="2" t="s">
        <v>19</v>
      </c>
      <c r="AE3659" t="str">
        <f t="shared" si="1151"/>
        <v>Electronics</v>
      </c>
      <c r="AF3659" t="str">
        <f t="shared" si="1152"/>
        <v>Electronics</v>
      </c>
      <c r="AG3659" t="str" cm="1">
        <f t="array" ref="AG3659">INDEX(AD:AD,ROW())</f>
        <v>Electronics</v>
      </c>
      <c r="AH3659">
        <f t="shared" si="1160"/>
        <v>12</v>
      </c>
      <c r="AI3659" t="str">
        <f t="shared" si="1153"/>
        <v>Electronics</v>
      </c>
      <c r="AK3659">
        <f t="shared" si="1154"/>
        <v>2023</v>
      </c>
      <c r="AL3659">
        <f t="shared" si="1155"/>
        <v>2</v>
      </c>
      <c r="AM3659">
        <f t="shared" si="1156"/>
        <v>8</v>
      </c>
      <c r="AN3659">
        <f t="shared" si="1157"/>
        <v>4</v>
      </c>
      <c r="AO3659" t="str">
        <f t="shared" si="1158"/>
        <v>Weekday</v>
      </c>
      <c r="AR3659" s="20">
        <f t="shared" si="1159"/>
        <v>0</v>
      </c>
    </row>
    <row r="3660" spans="1:44" x14ac:dyDescent="0.35">
      <c r="A3660" t="str">
        <f t="shared" si="1141"/>
        <v>CUST3659</v>
      </c>
      <c r="B3660" s="2" t="s">
        <v>3996</v>
      </c>
      <c r="C3660" s="4">
        <v>45274</v>
      </c>
      <c r="D3660" s="2" t="s">
        <v>439</v>
      </c>
      <c r="E3660" t="s">
        <v>5053</v>
      </c>
      <c r="F3660" s="2" t="s">
        <v>23</v>
      </c>
      <c r="G3660" s="2" t="s">
        <v>65</v>
      </c>
      <c r="H3660" s="2">
        <v>1</v>
      </c>
      <c r="I3660" s="19">
        <v>482.31</v>
      </c>
      <c r="J3660" s="2" t="s">
        <v>5046</v>
      </c>
      <c r="K3660" s="2" t="s">
        <v>16</v>
      </c>
      <c r="L3660" s="2">
        <v>3</v>
      </c>
      <c r="M3660" s="18">
        <f t="shared" si="1142"/>
        <v>482.31</v>
      </c>
      <c r="T3660" t="str">
        <f t="shared" si="1143"/>
        <v>Completed</v>
      </c>
      <c r="U3660" t="str">
        <f t="shared" si="1144"/>
        <v>No</v>
      </c>
      <c r="V3660" t="str">
        <f t="shared" si="1145"/>
        <v>No</v>
      </c>
      <c r="X3660">
        <f t="shared" si="1146"/>
        <v>559</v>
      </c>
      <c r="Y3660">
        <f t="shared" si="1147"/>
        <v>408</v>
      </c>
      <c r="Z3660" s="18">
        <f t="shared" si="1148"/>
        <v>594714.6477588166</v>
      </c>
      <c r="AA3660" s="18">
        <f t="shared" si="1149"/>
        <v>60882.938065984097</v>
      </c>
      <c r="AB3660" s="17">
        <f t="shared" si="1150"/>
        <v>3.804733727810651</v>
      </c>
      <c r="AC3660" s="2" t="s">
        <v>65</v>
      </c>
      <c r="AD3660" s="2" t="s">
        <v>23</v>
      </c>
      <c r="AE3660" t="str">
        <f t="shared" si="1151"/>
        <v>Books</v>
      </c>
      <c r="AF3660" t="str">
        <f t="shared" si="1152"/>
        <v>Books</v>
      </c>
      <c r="AG3660" t="str" cm="1">
        <f t="array" ref="AG3660">INDEX(AD:AD,ROW())</f>
        <v>Books</v>
      </c>
      <c r="AH3660">
        <f t="shared" si="1160"/>
        <v>19</v>
      </c>
      <c r="AI3660" t="str">
        <f t="shared" si="1153"/>
        <v>Books</v>
      </c>
      <c r="AK3660">
        <f t="shared" si="1154"/>
        <v>2023</v>
      </c>
      <c r="AL3660">
        <f t="shared" si="1155"/>
        <v>12</v>
      </c>
      <c r="AM3660">
        <f t="shared" si="1156"/>
        <v>14</v>
      </c>
      <c r="AN3660">
        <f t="shared" si="1157"/>
        <v>5</v>
      </c>
      <c r="AO3660" t="str">
        <f t="shared" si="1158"/>
        <v>Weekday</v>
      </c>
      <c r="AR3660" s="20">
        <f t="shared" si="1159"/>
        <v>0</v>
      </c>
    </row>
    <row r="3661" spans="1:44" x14ac:dyDescent="0.35">
      <c r="A3661" t="str">
        <f t="shared" si="1141"/>
        <v>CUST3660</v>
      </c>
      <c r="B3661" s="2" t="s">
        <v>3997</v>
      </c>
      <c r="C3661" s="4">
        <v>45424</v>
      </c>
      <c r="D3661" s="2" t="s">
        <v>675</v>
      </c>
      <c r="E3661" t="s">
        <v>5054</v>
      </c>
      <c r="F3661" s="2" t="s">
        <v>19</v>
      </c>
      <c r="G3661" s="2" t="s">
        <v>5039</v>
      </c>
      <c r="H3661" s="2">
        <v>1</v>
      </c>
      <c r="I3661" s="19">
        <v>2354.64</v>
      </c>
      <c r="J3661" s="2" t="s">
        <v>50</v>
      </c>
      <c r="K3661" s="2" t="s">
        <v>16</v>
      </c>
      <c r="L3661" s="2">
        <v>4</v>
      </c>
      <c r="M3661" s="18">
        <f t="shared" si="1142"/>
        <v>2354.64</v>
      </c>
      <c r="T3661" t="str">
        <f t="shared" si="1143"/>
        <v>Completed</v>
      </c>
      <c r="U3661" t="str">
        <f t="shared" si="1144"/>
        <v>Yes</v>
      </c>
      <c r="V3661" t="str">
        <f t="shared" si="1145"/>
        <v>No</v>
      </c>
      <c r="X3661">
        <f t="shared" si="1146"/>
        <v>558</v>
      </c>
      <c r="Y3661">
        <f t="shared" si="1147"/>
        <v>430</v>
      </c>
      <c r="Z3661" s="18">
        <f t="shared" si="1148"/>
        <v>2759712.3299794244</v>
      </c>
      <c r="AA3661" s="18">
        <f t="shared" si="1149"/>
        <v>330643.50635802455</v>
      </c>
      <c r="AB3661" s="17">
        <f t="shared" si="1150"/>
        <v>3.8641711229946525</v>
      </c>
      <c r="AC3661" s="2" t="s">
        <v>5039</v>
      </c>
      <c r="AD3661" s="2" t="s">
        <v>19</v>
      </c>
      <c r="AE3661" t="str">
        <f t="shared" si="1151"/>
        <v>Electronics</v>
      </c>
      <c r="AF3661" t="str">
        <f t="shared" si="1152"/>
        <v>Electronics</v>
      </c>
      <c r="AG3661" t="str" cm="1">
        <f t="array" ref="AG3661">INDEX(AD:AD,ROW())</f>
        <v>Electronics</v>
      </c>
      <c r="AH3661">
        <f t="shared" si="1160"/>
        <v>3</v>
      </c>
      <c r="AI3661" t="str">
        <f t="shared" si="1153"/>
        <v>Electronics</v>
      </c>
      <c r="AK3661">
        <f t="shared" si="1154"/>
        <v>2024</v>
      </c>
      <c r="AL3661">
        <f t="shared" si="1155"/>
        <v>5</v>
      </c>
      <c r="AM3661">
        <f t="shared" si="1156"/>
        <v>12</v>
      </c>
      <c r="AN3661">
        <f t="shared" si="1157"/>
        <v>1</v>
      </c>
      <c r="AO3661" t="str">
        <f t="shared" si="1158"/>
        <v>Weekend</v>
      </c>
      <c r="AR3661" s="20">
        <f t="shared" si="1159"/>
        <v>0</v>
      </c>
    </row>
    <row r="3662" spans="1:44" x14ac:dyDescent="0.35">
      <c r="A3662" t="str">
        <f t="shared" si="1141"/>
        <v>CUST3661</v>
      </c>
      <c r="B3662" s="2" t="s">
        <v>3998</v>
      </c>
      <c r="C3662" s="4">
        <v>45434</v>
      </c>
      <c r="D3662" s="2" t="s">
        <v>501</v>
      </c>
      <c r="E3662" t="s">
        <v>5051</v>
      </c>
      <c r="F3662" s="2" t="s">
        <v>42</v>
      </c>
      <c r="G3662" s="2" t="s">
        <v>170</v>
      </c>
      <c r="H3662" s="2">
        <v>2</v>
      </c>
      <c r="I3662" s="19">
        <v>915.1</v>
      </c>
      <c r="J3662" s="2" t="s">
        <v>50</v>
      </c>
      <c r="K3662" s="2" t="s">
        <v>16</v>
      </c>
      <c r="L3662" s="2">
        <v>4</v>
      </c>
      <c r="M3662" s="18">
        <f t="shared" si="1142"/>
        <v>1830.2</v>
      </c>
      <c r="T3662" t="str">
        <f t="shared" si="1143"/>
        <v>Completed</v>
      </c>
      <c r="U3662" t="str">
        <f t="shared" si="1144"/>
        <v>Yes</v>
      </c>
      <c r="V3662" t="str">
        <f t="shared" si="1145"/>
        <v>No</v>
      </c>
      <c r="X3662">
        <f t="shared" si="1146"/>
        <v>619</v>
      </c>
      <c r="Y3662">
        <f t="shared" si="1147"/>
        <v>468</v>
      </c>
      <c r="Z3662" s="18">
        <f t="shared" si="1148"/>
        <v>1098537.4901531704</v>
      </c>
      <c r="AA3662" s="18">
        <f t="shared" si="1149"/>
        <v>96724.388030634553</v>
      </c>
      <c r="AB3662" s="17">
        <f t="shared" si="1150"/>
        <v>3.9001122334455669</v>
      </c>
      <c r="AC3662" s="2" t="s">
        <v>170</v>
      </c>
      <c r="AD3662" s="2" t="s">
        <v>42</v>
      </c>
      <c r="AE3662" t="str">
        <f t="shared" si="1151"/>
        <v>Beauty</v>
      </c>
      <c r="AF3662" t="str">
        <f t="shared" si="1152"/>
        <v>Beauty</v>
      </c>
      <c r="AG3662" t="str" cm="1">
        <f t="array" ref="AG3662">INDEX(AD:AD,ROW())</f>
        <v>Beauty</v>
      </c>
      <c r="AH3662">
        <f t="shared" si="1160"/>
        <v>70</v>
      </c>
      <c r="AI3662" t="str">
        <f t="shared" si="1153"/>
        <v>Beauty</v>
      </c>
      <c r="AK3662">
        <f t="shared" si="1154"/>
        <v>2024</v>
      </c>
      <c r="AL3662">
        <f t="shared" si="1155"/>
        <v>5</v>
      </c>
      <c r="AM3662">
        <f t="shared" si="1156"/>
        <v>22</v>
      </c>
      <c r="AN3662">
        <f t="shared" si="1157"/>
        <v>4</v>
      </c>
      <c r="AO3662" t="str">
        <f t="shared" si="1158"/>
        <v>Weekday</v>
      </c>
      <c r="AR3662" s="20">
        <f t="shared" si="1159"/>
        <v>0</v>
      </c>
    </row>
    <row r="3663" spans="1:44" x14ac:dyDescent="0.35">
      <c r="A3663" t="str">
        <f t="shared" si="1141"/>
        <v>CUST3662</v>
      </c>
      <c r="B3663" s="2" t="s">
        <v>3999</v>
      </c>
      <c r="C3663" s="4">
        <v>45795</v>
      </c>
      <c r="D3663" s="2" t="s">
        <v>1576</v>
      </c>
      <c r="E3663" t="s">
        <v>5055</v>
      </c>
      <c r="F3663" s="2" t="s">
        <v>42</v>
      </c>
      <c r="G3663" s="2" t="s">
        <v>5042</v>
      </c>
      <c r="H3663" s="2">
        <v>1</v>
      </c>
      <c r="I3663" s="19">
        <v>223.88</v>
      </c>
      <c r="J3663" s="2" t="s">
        <v>5047</v>
      </c>
      <c r="K3663" s="2" t="s">
        <v>31</v>
      </c>
      <c r="L3663" s="2">
        <v>5</v>
      </c>
      <c r="M3663" s="18">
        <f t="shared" si="1142"/>
        <v>223.88</v>
      </c>
      <c r="T3663" t="str">
        <f t="shared" si="1143"/>
        <v>Pending</v>
      </c>
      <c r="U3663" t="str">
        <f t="shared" si="1144"/>
        <v>No</v>
      </c>
      <c r="V3663" t="str">
        <f t="shared" si="1145"/>
        <v>Yes</v>
      </c>
      <c r="X3663">
        <f t="shared" si="1146"/>
        <v>567</v>
      </c>
      <c r="Y3663">
        <f t="shared" si="1147"/>
        <v>440</v>
      </c>
      <c r="Z3663" s="18">
        <f t="shared" si="1148"/>
        <v>1098537.4901531704</v>
      </c>
      <c r="AA3663" s="18">
        <f t="shared" si="1149"/>
        <v>96724.388030634553</v>
      </c>
      <c r="AB3663" s="17">
        <f t="shared" si="1150"/>
        <v>3.9001122334455669</v>
      </c>
      <c r="AC3663" s="2" t="s">
        <v>5042</v>
      </c>
      <c r="AD3663" s="2" t="s">
        <v>42</v>
      </c>
      <c r="AE3663" t="str">
        <f t="shared" si="1151"/>
        <v>Beauty</v>
      </c>
      <c r="AF3663" t="str">
        <f t="shared" si="1152"/>
        <v>Beauty</v>
      </c>
      <c r="AG3663" t="str" cm="1">
        <f t="array" ref="AG3663">INDEX(AD:AD,ROW())</f>
        <v>Beauty</v>
      </c>
      <c r="AH3663">
        <f t="shared" si="1160"/>
        <v>18</v>
      </c>
      <c r="AI3663" t="str">
        <f t="shared" si="1153"/>
        <v>Beauty</v>
      </c>
      <c r="AK3663">
        <f t="shared" si="1154"/>
        <v>2025</v>
      </c>
      <c r="AL3663">
        <f t="shared" si="1155"/>
        <v>5</v>
      </c>
      <c r="AM3663">
        <f t="shared" si="1156"/>
        <v>18</v>
      </c>
      <c r="AN3663">
        <f t="shared" si="1157"/>
        <v>1</v>
      </c>
      <c r="AO3663" t="str">
        <f t="shared" si="1158"/>
        <v>Weekend</v>
      </c>
      <c r="AR3663" s="20">
        <f t="shared" si="1159"/>
        <v>0</v>
      </c>
    </row>
    <row r="3664" spans="1:44" x14ac:dyDescent="0.35">
      <c r="A3664" t="str">
        <f t="shared" si="1141"/>
        <v>CUST3663</v>
      </c>
      <c r="B3664" s="2" t="s">
        <v>4000</v>
      </c>
      <c r="C3664" s="4">
        <v>45215</v>
      </c>
      <c r="D3664" s="2" t="s">
        <v>329</v>
      </c>
      <c r="E3664" t="s">
        <v>5052</v>
      </c>
      <c r="F3664" s="2" t="s">
        <v>19</v>
      </c>
      <c r="G3664" s="2" t="s">
        <v>60</v>
      </c>
      <c r="H3664" s="2">
        <v>1</v>
      </c>
      <c r="I3664" s="19">
        <v>1743.32</v>
      </c>
      <c r="J3664" s="2" t="s">
        <v>5047</v>
      </c>
      <c r="K3664" s="2" t="s">
        <v>16</v>
      </c>
      <c r="L3664" s="2">
        <v>3</v>
      </c>
      <c r="M3664" s="18">
        <f t="shared" si="1142"/>
        <v>1743.32</v>
      </c>
      <c r="T3664" t="str">
        <f t="shared" si="1143"/>
        <v>Completed</v>
      </c>
      <c r="U3664" t="str">
        <f t="shared" si="1144"/>
        <v>Yes</v>
      </c>
      <c r="V3664" t="str">
        <f t="shared" si="1145"/>
        <v>No</v>
      </c>
      <c r="X3664">
        <f t="shared" si="1146"/>
        <v>573</v>
      </c>
      <c r="Y3664">
        <f t="shared" si="1147"/>
        <v>450</v>
      </c>
      <c r="Z3664" s="18">
        <f t="shared" si="1148"/>
        <v>2759712.3299794244</v>
      </c>
      <c r="AA3664" s="18">
        <f t="shared" si="1149"/>
        <v>330643.50635802455</v>
      </c>
      <c r="AB3664" s="17">
        <f t="shared" si="1150"/>
        <v>3.8641711229946525</v>
      </c>
      <c r="AC3664" s="2" t="s">
        <v>60</v>
      </c>
      <c r="AD3664" s="2" t="s">
        <v>19</v>
      </c>
      <c r="AE3664" t="str">
        <f t="shared" si="1151"/>
        <v>Electronics</v>
      </c>
      <c r="AF3664" t="str">
        <f t="shared" si="1152"/>
        <v>Electronics</v>
      </c>
      <c r="AG3664" t="str" cm="1">
        <f t="array" ref="AG3664">INDEX(AD:AD,ROW())</f>
        <v>Electronics</v>
      </c>
      <c r="AH3664">
        <f t="shared" si="1160"/>
        <v>17</v>
      </c>
      <c r="AI3664" t="str">
        <f t="shared" si="1153"/>
        <v>Electronics</v>
      </c>
      <c r="AK3664">
        <f t="shared" si="1154"/>
        <v>2023</v>
      </c>
      <c r="AL3664">
        <f t="shared" si="1155"/>
        <v>10</v>
      </c>
      <c r="AM3664">
        <f t="shared" si="1156"/>
        <v>16</v>
      </c>
      <c r="AN3664">
        <f t="shared" si="1157"/>
        <v>2</v>
      </c>
      <c r="AO3664" t="str">
        <f t="shared" si="1158"/>
        <v>Weekday</v>
      </c>
      <c r="AR3664" s="20">
        <f t="shared" si="1159"/>
        <v>0</v>
      </c>
    </row>
    <row r="3665" spans="1:44" x14ac:dyDescent="0.35">
      <c r="A3665" t="str">
        <f t="shared" si="1141"/>
        <v>CUST3664</v>
      </c>
      <c r="B3665" s="2" t="s">
        <v>4001</v>
      </c>
      <c r="C3665" s="4">
        <v>45615</v>
      </c>
      <c r="D3665" s="2" t="s">
        <v>1135</v>
      </c>
      <c r="E3665" t="s">
        <v>5050</v>
      </c>
      <c r="F3665" s="2" t="s">
        <v>19</v>
      </c>
      <c r="G3665" s="2" t="s">
        <v>5040</v>
      </c>
      <c r="H3665" s="2">
        <v>3</v>
      </c>
      <c r="I3665" s="19">
        <v>2342.84</v>
      </c>
      <c r="J3665" s="2" t="s">
        <v>50</v>
      </c>
      <c r="K3665" s="2" t="s">
        <v>16</v>
      </c>
      <c r="L3665" s="2">
        <v>4</v>
      </c>
      <c r="M3665" s="18">
        <f t="shared" si="1142"/>
        <v>7028.52</v>
      </c>
      <c r="T3665" t="str">
        <f t="shared" si="1143"/>
        <v>Completed</v>
      </c>
      <c r="U3665" t="str">
        <f t="shared" si="1144"/>
        <v>Yes</v>
      </c>
      <c r="V3665" t="str">
        <f t="shared" si="1145"/>
        <v>No</v>
      </c>
      <c r="X3665">
        <f t="shared" si="1146"/>
        <v>589</v>
      </c>
      <c r="Y3665">
        <f t="shared" si="1147"/>
        <v>426</v>
      </c>
      <c r="Z3665" s="18">
        <f t="shared" si="1148"/>
        <v>2759712.3299794244</v>
      </c>
      <c r="AA3665" s="18">
        <f t="shared" si="1149"/>
        <v>330643.50635802455</v>
      </c>
      <c r="AB3665" s="17">
        <f t="shared" si="1150"/>
        <v>3.8641711229946525</v>
      </c>
      <c r="AC3665" s="2" t="s">
        <v>5040</v>
      </c>
      <c r="AD3665" s="2" t="s">
        <v>19</v>
      </c>
      <c r="AE3665" t="str">
        <f t="shared" si="1151"/>
        <v>Electronics</v>
      </c>
      <c r="AF3665" t="str">
        <f t="shared" si="1152"/>
        <v>Electronics</v>
      </c>
      <c r="AG3665" t="str" cm="1">
        <f t="array" ref="AG3665">INDEX(AD:AD,ROW())</f>
        <v>Electronics</v>
      </c>
      <c r="AH3665">
        <f t="shared" si="1160"/>
        <v>13</v>
      </c>
      <c r="AI3665" t="str">
        <f t="shared" si="1153"/>
        <v>Electronics</v>
      </c>
      <c r="AK3665">
        <f t="shared" si="1154"/>
        <v>2024</v>
      </c>
      <c r="AL3665">
        <f t="shared" si="1155"/>
        <v>11</v>
      </c>
      <c r="AM3665">
        <f t="shared" si="1156"/>
        <v>19</v>
      </c>
      <c r="AN3665">
        <f t="shared" si="1157"/>
        <v>3</v>
      </c>
      <c r="AO3665" t="str">
        <f t="shared" si="1158"/>
        <v>Weekday</v>
      </c>
      <c r="AR3665" s="20">
        <f t="shared" si="1159"/>
        <v>0</v>
      </c>
    </row>
    <row r="3666" spans="1:44" x14ac:dyDescent="0.35">
      <c r="A3666" t="str">
        <f t="shared" si="1141"/>
        <v>CUST3665</v>
      </c>
      <c r="B3666" s="2" t="s">
        <v>4002</v>
      </c>
      <c r="C3666" s="4">
        <v>45535</v>
      </c>
      <c r="D3666" s="2" t="s">
        <v>211</v>
      </c>
      <c r="E3666" t="s">
        <v>5049</v>
      </c>
      <c r="F3666" s="2" t="s">
        <v>42</v>
      </c>
      <c r="G3666" s="2" t="s">
        <v>5044</v>
      </c>
      <c r="H3666" s="2">
        <v>2</v>
      </c>
      <c r="I3666" s="19">
        <v>1227.1400000000001</v>
      </c>
      <c r="J3666" s="2" t="s">
        <v>50</v>
      </c>
      <c r="K3666" s="2" t="s">
        <v>103</v>
      </c>
      <c r="L3666" s="2">
        <v>5</v>
      </c>
      <c r="M3666" s="18">
        <f t="shared" si="1142"/>
        <v>2454.2800000000002</v>
      </c>
      <c r="T3666" t="str">
        <f t="shared" si="1143"/>
        <v>Lost Sale</v>
      </c>
      <c r="U3666" t="str">
        <f t="shared" si="1144"/>
        <v>No</v>
      </c>
      <c r="V3666" t="str">
        <f t="shared" si="1145"/>
        <v>Yes</v>
      </c>
      <c r="X3666">
        <f t="shared" si="1146"/>
        <v>595</v>
      </c>
      <c r="Y3666">
        <f t="shared" si="1147"/>
        <v>444</v>
      </c>
      <c r="Z3666" s="18">
        <f t="shared" si="1148"/>
        <v>1098537.4901531704</v>
      </c>
      <c r="AA3666" s="18">
        <f t="shared" si="1149"/>
        <v>96724.388030634553</v>
      </c>
      <c r="AB3666" s="17">
        <f t="shared" si="1150"/>
        <v>3.9001122334455669</v>
      </c>
      <c r="AC3666" s="2" t="s">
        <v>5044</v>
      </c>
      <c r="AD3666" s="2" t="s">
        <v>42</v>
      </c>
      <c r="AE3666" t="str">
        <f t="shared" si="1151"/>
        <v>Beauty</v>
      </c>
      <c r="AF3666" t="str">
        <f t="shared" si="1152"/>
        <v>Beauty</v>
      </c>
      <c r="AG3666" t="str" cm="1">
        <f t="array" ref="AG3666">INDEX(AD:AD,ROW())</f>
        <v>Beauty</v>
      </c>
      <c r="AH3666">
        <f t="shared" si="1160"/>
        <v>64</v>
      </c>
      <c r="AI3666" t="str">
        <f t="shared" si="1153"/>
        <v>Beauty</v>
      </c>
      <c r="AK3666">
        <f t="shared" si="1154"/>
        <v>2024</v>
      </c>
      <c r="AL3666">
        <f t="shared" si="1155"/>
        <v>8</v>
      </c>
      <c r="AM3666">
        <f t="shared" si="1156"/>
        <v>31</v>
      </c>
      <c r="AN3666">
        <f t="shared" si="1157"/>
        <v>7</v>
      </c>
      <c r="AO3666" t="str">
        <f t="shared" si="1158"/>
        <v>Weekend</v>
      </c>
      <c r="AR3666" s="20">
        <f t="shared" si="1159"/>
        <v>1</v>
      </c>
    </row>
    <row r="3667" spans="1:44" x14ac:dyDescent="0.35">
      <c r="A3667" t="str">
        <f t="shared" si="1141"/>
        <v>CUST3666</v>
      </c>
      <c r="B3667" s="2" t="s">
        <v>4003</v>
      </c>
      <c r="C3667" s="4">
        <v>45820</v>
      </c>
      <c r="D3667" s="2" t="s">
        <v>541</v>
      </c>
      <c r="E3667" t="s">
        <v>5054</v>
      </c>
      <c r="F3667" s="2" t="s">
        <v>13</v>
      </c>
      <c r="G3667" s="2" t="s">
        <v>95</v>
      </c>
      <c r="H3667" s="2">
        <v>2</v>
      </c>
      <c r="I3667" s="19">
        <v>233.6</v>
      </c>
      <c r="J3667" s="2" t="s">
        <v>50</v>
      </c>
      <c r="K3667" s="2" t="s">
        <v>16</v>
      </c>
      <c r="L3667" s="2">
        <v>3</v>
      </c>
      <c r="M3667" s="18">
        <f t="shared" si="1142"/>
        <v>467.2</v>
      </c>
      <c r="T3667" t="str">
        <f t="shared" si="1143"/>
        <v>Completed</v>
      </c>
      <c r="U3667" t="str">
        <f t="shared" si="1144"/>
        <v>No</v>
      </c>
      <c r="V3667" t="str">
        <f t="shared" si="1145"/>
        <v>No</v>
      </c>
      <c r="X3667">
        <f t="shared" si="1146"/>
        <v>558</v>
      </c>
      <c r="Y3667">
        <f t="shared" si="1147"/>
        <v>430</v>
      </c>
      <c r="Z3667" s="18">
        <f t="shared" si="1148"/>
        <v>1463424.4009529033</v>
      </c>
      <c r="AA3667" s="18">
        <f t="shared" si="1149"/>
        <v>118285.78776560788</v>
      </c>
      <c r="AB3667" s="17">
        <f t="shared" si="1150"/>
        <v>3.8140589569160999</v>
      </c>
      <c r="AC3667" s="2" t="s">
        <v>95</v>
      </c>
      <c r="AD3667" s="2" t="s">
        <v>13</v>
      </c>
      <c r="AE3667" t="str">
        <f t="shared" si="1151"/>
        <v>Home &amp; Kitchen</v>
      </c>
      <c r="AF3667" t="str">
        <f t="shared" si="1152"/>
        <v>Home &amp; Kitchen</v>
      </c>
      <c r="AG3667" t="str" cm="1">
        <f t="array" ref="AG3667">INDEX(AD:AD,ROW())</f>
        <v>Home &amp; Kitchen</v>
      </c>
      <c r="AH3667">
        <f t="shared" si="1160"/>
        <v>32</v>
      </c>
      <c r="AI3667" t="str">
        <f t="shared" si="1153"/>
        <v>Home &amp; Kitchen</v>
      </c>
      <c r="AK3667">
        <f t="shared" si="1154"/>
        <v>2025</v>
      </c>
      <c r="AL3667">
        <f t="shared" si="1155"/>
        <v>6</v>
      </c>
      <c r="AM3667">
        <f t="shared" si="1156"/>
        <v>12</v>
      </c>
      <c r="AN3667">
        <f t="shared" si="1157"/>
        <v>5</v>
      </c>
      <c r="AO3667" t="str">
        <f t="shared" si="1158"/>
        <v>Weekday</v>
      </c>
      <c r="AR3667" s="20">
        <f t="shared" si="1159"/>
        <v>0</v>
      </c>
    </row>
    <row r="3668" spans="1:44" x14ac:dyDescent="0.35">
      <c r="A3668" t="str">
        <f t="shared" si="1141"/>
        <v>CUST3667</v>
      </c>
      <c r="B3668" s="2" t="s">
        <v>4004</v>
      </c>
      <c r="C3668" s="4">
        <v>45244</v>
      </c>
      <c r="D3668" s="2" t="s">
        <v>396</v>
      </c>
      <c r="E3668" t="s">
        <v>5053</v>
      </c>
      <c r="F3668" s="2" t="s">
        <v>19</v>
      </c>
      <c r="G3668" s="2" t="s">
        <v>5039</v>
      </c>
      <c r="H3668" s="2">
        <v>1</v>
      </c>
      <c r="I3668" s="19">
        <v>1833.83</v>
      </c>
      <c r="J3668" s="2" t="s">
        <v>50</v>
      </c>
      <c r="K3668" s="2" t="s">
        <v>16</v>
      </c>
      <c r="L3668" s="2">
        <v>4</v>
      </c>
      <c r="M3668" s="18">
        <f t="shared" si="1142"/>
        <v>1833.83</v>
      </c>
      <c r="T3668" t="str">
        <f t="shared" si="1143"/>
        <v>Completed</v>
      </c>
      <c r="U3668" t="str">
        <f t="shared" si="1144"/>
        <v>Yes</v>
      </c>
      <c r="V3668" t="str">
        <f t="shared" si="1145"/>
        <v>No</v>
      </c>
      <c r="X3668">
        <f t="shared" si="1146"/>
        <v>559</v>
      </c>
      <c r="Y3668">
        <f t="shared" si="1147"/>
        <v>408</v>
      </c>
      <c r="Z3668" s="18">
        <f t="shared" si="1148"/>
        <v>2759712.3299794244</v>
      </c>
      <c r="AA3668" s="18">
        <f t="shared" si="1149"/>
        <v>330643.50635802455</v>
      </c>
      <c r="AB3668" s="17">
        <f t="shared" si="1150"/>
        <v>3.8641711229946525</v>
      </c>
      <c r="AC3668" s="2" t="s">
        <v>5039</v>
      </c>
      <c r="AD3668" s="2" t="s">
        <v>19</v>
      </c>
      <c r="AE3668" t="str">
        <f t="shared" si="1151"/>
        <v>Electronics</v>
      </c>
      <c r="AF3668" t="str">
        <f t="shared" si="1152"/>
        <v>Electronics</v>
      </c>
      <c r="AG3668" t="str" cm="1">
        <f t="array" ref="AG3668">INDEX(AD:AD,ROW())</f>
        <v>Electronics</v>
      </c>
      <c r="AH3668">
        <f t="shared" si="1160"/>
        <v>3</v>
      </c>
      <c r="AI3668" t="str">
        <f t="shared" si="1153"/>
        <v>Electronics</v>
      </c>
      <c r="AK3668">
        <f t="shared" si="1154"/>
        <v>2023</v>
      </c>
      <c r="AL3668">
        <f t="shared" si="1155"/>
        <v>11</v>
      </c>
      <c r="AM3668">
        <f t="shared" si="1156"/>
        <v>14</v>
      </c>
      <c r="AN3668">
        <f t="shared" si="1157"/>
        <v>3</v>
      </c>
      <c r="AO3668" t="str">
        <f t="shared" si="1158"/>
        <v>Weekday</v>
      </c>
      <c r="AR3668" s="20">
        <f t="shared" si="1159"/>
        <v>0</v>
      </c>
    </row>
    <row r="3669" spans="1:44" x14ac:dyDescent="0.35">
      <c r="A3669" t="str">
        <f t="shared" si="1141"/>
        <v>CUST3668</v>
      </c>
      <c r="B3669" s="2" t="s">
        <v>4005</v>
      </c>
      <c r="C3669" s="4">
        <v>44983</v>
      </c>
      <c r="D3669" s="2" t="s">
        <v>240</v>
      </c>
      <c r="E3669" t="s">
        <v>5054</v>
      </c>
      <c r="F3669" s="2" t="s">
        <v>13</v>
      </c>
      <c r="G3669" s="2" t="s">
        <v>14</v>
      </c>
      <c r="H3669" s="2">
        <v>1</v>
      </c>
      <c r="I3669" s="19">
        <v>1728.59</v>
      </c>
      <c r="J3669" s="2" t="s">
        <v>5047</v>
      </c>
      <c r="K3669" s="2" t="s">
        <v>16</v>
      </c>
      <c r="L3669" s="2">
        <v>5</v>
      </c>
      <c r="M3669" s="18">
        <f t="shared" si="1142"/>
        <v>1728.59</v>
      </c>
      <c r="T3669" t="str">
        <f t="shared" si="1143"/>
        <v>Completed</v>
      </c>
      <c r="U3669" t="str">
        <f t="shared" si="1144"/>
        <v>Yes</v>
      </c>
      <c r="V3669" t="str">
        <f t="shared" si="1145"/>
        <v>No</v>
      </c>
      <c r="X3669">
        <f t="shared" si="1146"/>
        <v>558</v>
      </c>
      <c r="Y3669">
        <f t="shared" si="1147"/>
        <v>430</v>
      </c>
      <c r="Z3669" s="18">
        <f t="shared" si="1148"/>
        <v>1463424.4009529033</v>
      </c>
      <c r="AA3669" s="18">
        <f t="shared" si="1149"/>
        <v>118285.78776560788</v>
      </c>
      <c r="AB3669" s="17">
        <f t="shared" si="1150"/>
        <v>3.8140589569160999</v>
      </c>
      <c r="AC3669" s="2" t="s">
        <v>14</v>
      </c>
      <c r="AD3669" s="2" t="s">
        <v>13</v>
      </c>
      <c r="AE3669" t="str">
        <f t="shared" si="1151"/>
        <v>Home &amp; Kitchen</v>
      </c>
      <c r="AF3669" t="str">
        <f t="shared" si="1152"/>
        <v>Home &amp; Kitchen</v>
      </c>
      <c r="AG3669" t="str" cm="1">
        <f t="array" ref="AG3669">INDEX(AD:AD,ROW())</f>
        <v>Home &amp; Kitchen</v>
      </c>
      <c r="AH3669">
        <f t="shared" si="1160"/>
        <v>2</v>
      </c>
      <c r="AI3669" t="str">
        <f t="shared" si="1153"/>
        <v>Home &amp; Kitchen</v>
      </c>
      <c r="AK3669">
        <f t="shared" si="1154"/>
        <v>2023</v>
      </c>
      <c r="AL3669">
        <f t="shared" si="1155"/>
        <v>2</v>
      </c>
      <c r="AM3669">
        <f t="shared" si="1156"/>
        <v>26</v>
      </c>
      <c r="AN3669">
        <f t="shared" si="1157"/>
        <v>1</v>
      </c>
      <c r="AO3669" t="str">
        <f t="shared" si="1158"/>
        <v>Weekend</v>
      </c>
      <c r="AR3669" s="20">
        <f t="shared" si="1159"/>
        <v>0</v>
      </c>
    </row>
    <row r="3670" spans="1:44" x14ac:dyDescent="0.35">
      <c r="A3670" t="str">
        <f t="shared" si="1141"/>
        <v>CUST3669</v>
      </c>
      <c r="B3670" s="2" t="s">
        <v>4006</v>
      </c>
      <c r="C3670" s="4">
        <v>45768</v>
      </c>
      <c r="D3670" s="2" t="s">
        <v>370</v>
      </c>
      <c r="E3670" t="s">
        <v>5054</v>
      </c>
      <c r="F3670" s="2" t="s">
        <v>29</v>
      </c>
      <c r="G3670" s="2" t="s">
        <v>121</v>
      </c>
      <c r="H3670" s="2">
        <v>1</v>
      </c>
      <c r="I3670" s="19">
        <v>1419.824472190694</v>
      </c>
      <c r="J3670" s="2" t="s">
        <v>50</v>
      </c>
      <c r="K3670" s="2" t="s">
        <v>16</v>
      </c>
      <c r="L3670" s="2">
        <v>3</v>
      </c>
      <c r="M3670" s="18">
        <f t="shared" si="1142"/>
        <v>1419.824472190694</v>
      </c>
      <c r="T3670" t="str">
        <f t="shared" si="1143"/>
        <v>Completed</v>
      </c>
      <c r="U3670" t="str">
        <f t="shared" si="1144"/>
        <v>Yes</v>
      </c>
      <c r="V3670" t="str">
        <f t="shared" si="1145"/>
        <v>No</v>
      </c>
      <c r="X3670">
        <f t="shared" si="1146"/>
        <v>558</v>
      </c>
      <c r="Y3670">
        <f t="shared" si="1147"/>
        <v>430</v>
      </c>
      <c r="Z3670" s="18">
        <f t="shared" si="1148"/>
        <v>1892867.2841657216</v>
      </c>
      <c r="AA3670" s="18">
        <f t="shared" si="1149"/>
        <v>199432.98236095349</v>
      </c>
      <c r="AB3670" s="17">
        <f t="shared" si="1150"/>
        <v>3.8949824970828471</v>
      </c>
      <c r="AC3670" s="2" t="s">
        <v>121</v>
      </c>
      <c r="AD3670" s="2" t="s">
        <v>29</v>
      </c>
      <c r="AE3670" t="str">
        <f t="shared" si="1151"/>
        <v>Fashion</v>
      </c>
      <c r="AF3670" t="str">
        <f t="shared" si="1152"/>
        <v>Fashion</v>
      </c>
      <c r="AG3670" t="str" cm="1">
        <f t="array" ref="AG3670">INDEX(AD:AD,ROW())</f>
        <v>Fashion</v>
      </c>
      <c r="AH3670">
        <f t="shared" si="1160"/>
        <v>45</v>
      </c>
      <c r="AI3670" t="str">
        <f t="shared" si="1153"/>
        <v>Fashion</v>
      </c>
      <c r="AK3670">
        <f t="shared" si="1154"/>
        <v>2025</v>
      </c>
      <c r="AL3670">
        <f t="shared" si="1155"/>
        <v>4</v>
      </c>
      <c r="AM3670">
        <f t="shared" si="1156"/>
        <v>21</v>
      </c>
      <c r="AN3670">
        <f t="shared" si="1157"/>
        <v>2</v>
      </c>
      <c r="AO3670" t="str">
        <f t="shared" si="1158"/>
        <v>Weekday</v>
      </c>
      <c r="AR3670" s="20">
        <f t="shared" si="1159"/>
        <v>0</v>
      </c>
    </row>
    <row r="3671" spans="1:44" x14ac:dyDescent="0.35">
      <c r="A3671" t="str">
        <f t="shared" si="1141"/>
        <v>CUST3670</v>
      </c>
      <c r="B3671" s="2" t="s">
        <v>4007</v>
      </c>
      <c r="C3671" s="4">
        <v>45719</v>
      </c>
      <c r="D3671" s="2" t="s">
        <v>751</v>
      </c>
      <c r="E3671" t="s">
        <v>5053</v>
      </c>
      <c r="F3671" s="2" t="s">
        <v>19</v>
      </c>
      <c r="G3671" s="2" t="s">
        <v>128</v>
      </c>
      <c r="H3671" s="2">
        <v>1</v>
      </c>
      <c r="I3671" s="19">
        <v>2003.68</v>
      </c>
      <c r="J3671" s="2" t="s">
        <v>5047</v>
      </c>
      <c r="K3671" s="2" t="s">
        <v>16</v>
      </c>
      <c r="L3671" s="2">
        <v>4</v>
      </c>
      <c r="M3671" s="18">
        <f t="shared" si="1142"/>
        <v>2003.68</v>
      </c>
      <c r="T3671" t="str">
        <f t="shared" si="1143"/>
        <v>Completed</v>
      </c>
      <c r="U3671" t="str">
        <f t="shared" si="1144"/>
        <v>Yes</v>
      </c>
      <c r="V3671" t="str">
        <f t="shared" si="1145"/>
        <v>No</v>
      </c>
      <c r="X3671">
        <f t="shared" si="1146"/>
        <v>559</v>
      </c>
      <c r="Y3671">
        <f t="shared" si="1147"/>
        <v>408</v>
      </c>
      <c r="Z3671" s="18">
        <f t="shared" si="1148"/>
        <v>2759712.3299794244</v>
      </c>
      <c r="AA3671" s="18">
        <f t="shared" si="1149"/>
        <v>330643.50635802455</v>
      </c>
      <c r="AB3671" s="17">
        <f t="shared" si="1150"/>
        <v>3.8641711229946525</v>
      </c>
      <c r="AC3671" s="2" t="s">
        <v>128</v>
      </c>
      <c r="AD3671" s="2" t="s">
        <v>19</v>
      </c>
      <c r="AE3671" t="str">
        <f t="shared" si="1151"/>
        <v>Electronics</v>
      </c>
      <c r="AF3671" t="str">
        <f t="shared" si="1152"/>
        <v>Electronics</v>
      </c>
      <c r="AG3671" t="str" cm="1">
        <f t="array" ref="AG3671">INDEX(AD:AD,ROW())</f>
        <v>Electronics</v>
      </c>
      <c r="AH3671">
        <f t="shared" si="1160"/>
        <v>48</v>
      </c>
      <c r="AI3671" t="str">
        <f t="shared" si="1153"/>
        <v>Electronics</v>
      </c>
      <c r="AK3671">
        <f t="shared" si="1154"/>
        <v>2025</v>
      </c>
      <c r="AL3671">
        <f t="shared" si="1155"/>
        <v>3</v>
      </c>
      <c r="AM3671">
        <f t="shared" si="1156"/>
        <v>3</v>
      </c>
      <c r="AN3671">
        <f t="shared" si="1157"/>
        <v>2</v>
      </c>
      <c r="AO3671" t="str">
        <f t="shared" si="1158"/>
        <v>Weekday</v>
      </c>
      <c r="AR3671" s="20">
        <f t="shared" si="1159"/>
        <v>0</v>
      </c>
    </row>
    <row r="3672" spans="1:44" x14ac:dyDescent="0.35">
      <c r="A3672" t="str">
        <f t="shared" si="1141"/>
        <v>CUST3671</v>
      </c>
      <c r="B3672" s="2" t="s">
        <v>4008</v>
      </c>
      <c r="C3672" s="4">
        <v>45733</v>
      </c>
      <c r="D3672" s="2" t="s">
        <v>166</v>
      </c>
      <c r="E3672" t="s">
        <v>5054</v>
      </c>
      <c r="F3672" s="2" t="s">
        <v>13</v>
      </c>
      <c r="G3672" s="2" t="s">
        <v>37</v>
      </c>
      <c r="H3672" s="2">
        <v>3</v>
      </c>
      <c r="I3672" s="19">
        <v>694.18</v>
      </c>
      <c r="J3672" s="2" t="s">
        <v>50</v>
      </c>
      <c r="K3672" s="2" t="s">
        <v>16</v>
      </c>
      <c r="L3672" s="2">
        <v>4</v>
      </c>
      <c r="M3672" s="18">
        <f t="shared" si="1142"/>
        <v>2082.54</v>
      </c>
      <c r="T3672" t="str">
        <f t="shared" si="1143"/>
        <v>Completed</v>
      </c>
      <c r="U3672" t="str">
        <f t="shared" si="1144"/>
        <v>Yes</v>
      </c>
      <c r="V3672" t="str">
        <f t="shared" si="1145"/>
        <v>No</v>
      </c>
      <c r="X3672">
        <f t="shared" si="1146"/>
        <v>558</v>
      </c>
      <c r="Y3672">
        <f t="shared" si="1147"/>
        <v>430</v>
      </c>
      <c r="Z3672" s="18">
        <f t="shared" si="1148"/>
        <v>1463424.4009529033</v>
      </c>
      <c r="AA3672" s="18">
        <f t="shared" si="1149"/>
        <v>118285.78776560788</v>
      </c>
      <c r="AB3672" s="17">
        <f t="shared" si="1150"/>
        <v>3.8140589569160999</v>
      </c>
      <c r="AC3672" s="2" t="s">
        <v>37</v>
      </c>
      <c r="AD3672" s="2" t="s">
        <v>13</v>
      </c>
      <c r="AE3672" t="str">
        <f t="shared" si="1151"/>
        <v>Home &amp; Kitchen</v>
      </c>
      <c r="AF3672" t="str">
        <f t="shared" si="1152"/>
        <v>Home &amp; Kitchen</v>
      </c>
      <c r="AG3672" t="str" cm="1">
        <f t="array" ref="AG3672">INDEX(AD:AD,ROW())</f>
        <v>Home &amp; Kitchen</v>
      </c>
      <c r="AH3672">
        <f t="shared" si="1160"/>
        <v>8</v>
      </c>
      <c r="AI3672" t="str">
        <f t="shared" si="1153"/>
        <v>Home &amp; Kitchen</v>
      </c>
      <c r="AK3672">
        <f t="shared" si="1154"/>
        <v>2025</v>
      </c>
      <c r="AL3672">
        <f t="shared" si="1155"/>
        <v>3</v>
      </c>
      <c r="AM3672">
        <f t="shared" si="1156"/>
        <v>17</v>
      </c>
      <c r="AN3672">
        <f t="shared" si="1157"/>
        <v>2</v>
      </c>
      <c r="AO3672" t="str">
        <f t="shared" si="1158"/>
        <v>Weekday</v>
      </c>
      <c r="AR3672" s="20">
        <f t="shared" si="1159"/>
        <v>0</v>
      </c>
    </row>
    <row r="3673" spans="1:44" x14ac:dyDescent="0.35">
      <c r="A3673" t="str">
        <f t="shared" si="1141"/>
        <v>CUST3672</v>
      </c>
      <c r="B3673" s="2" t="s">
        <v>4009</v>
      </c>
      <c r="C3673" s="4">
        <v>44969</v>
      </c>
      <c r="D3673" s="2" t="s">
        <v>18</v>
      </c>
      <c r="E3673" t="s">
        <v>5053</v>
      </c>
      <c r="F3673" s="2" t="s">
        <v>23</v>
      </c>
      <c r="G3673" s="2" t="s">
        <v>68</v>
      </c>
      <c r="H3673" s="2">
        <v>1</v>
      </c>
      <c r="I3673" s="19">
        <v>176.67</v>
      </c>
      <c r="J3673" s="2" t="s">
        <v>5046</v>
      </c>
      <c r="K3673" s="2" t="s">
        <v>16</v>
      </c>
      <c r="L3673" s="2">
        <v>3</v>
      </c>
      <c r="M3673" s="18">
        <f t="shared" si="1142"/>
        <v>176.67</v>
      </c>
      <c r="T3673" t="str">
        <f t="shared" si="1143"/>
        <v>Completed</v>
      </c>
      <c r="U3673" t="str">
        <f t="shared" si="1144"/>
        <v>No</v>
      </c>
      <c r="V3673" t="str">
        <f t="shared" si="1145"/>
        <v>No</v>
      </c>
      <c r="X3673">
        <f t="shared" si="1146"/>
        <v>559</v>
      </c>
      <c r="Y3673">
        <f t="shared" si="1147"/>
        <v>408</v>
      </c>
      <c r="Z3673" s="18">
        <f t="shared" si="1148"/>
        <v>594714.6477588166</v>
      </c>
      <c r="AA3673" s="18">
        <f t="shared" si="1149"/>
        <v>60882.938065984097</v>
      </c>
      <c r="AB3673" s="17">
        <f t="shared" si="1150"/>
        <v>3.804733727810651</v>
      </c>
      <c r="AC3673" s="2" t="s">
        <v>68</v>
      </c>
      <c r="AD3673" s="2" t="s">
        <v>23</v>
      </c>
      <c r="AE3673" t="str">
        <f t="shared" si="1151"/>
        <v>Books</v>
      </c>
      <c r="AF3673" t="str">
        <f t="shared" si="1152"/>
        <v>Books</v>
      </c>
      <c r="AG3673" t="str" cm="1">
        <f t="array" ref="AG3673">INDEX(AD:AD,ROW())</f>
        <v>Books</v>
      </c>
      <c r="AH3673">
        <f t="shared" si="1160"/>
        <v>20</v>
      </c>
      <c r="AI3673" t="str">
        <f t="shared" si="1153"/>
        <v>Books</v>
      </c>
      <c r="AK3673">
        <f t="shared" si="1154"/>
        <v>2023</v>
      </c>
      <c r="AL3673">
        <f t="shared" si="1155"/>
        <v>2</v>
      </c>
      <c r="AM3673">
        <f t="shared" si="1156"/>
        <v>12</v>
      </c>
      <c r="AN3673">
        <f t="shared" si="1157"/>
        <v>1</v>
      </c>
      <c r="AO3673" t="str">
        <f t="shared" si="1158"/>
        <v>Weekend</v>
      </c>
      <c r="AR3673" s="20">
        <f t="shared" si="1159"/>
        <v>0</v>
      </c>
    </row>
    <row r="3674" spans="1:44" x14ac:dyDescent="0.35">
      <c r="A3674" t="str">
        <f t="shared" si="1141"/>
        <v>CUST3673</v>
      </c>
      <c r="B3674" s="2" t="s">
        <v>4010</v>
      </c>
      <c r="C3674" s="4">
        <v>45823</v>
      </c>
      <c r="D3674" s="2" t="s">
        <v>333</v>
      </c>
      <c r="E3674" t="s">
        <v>5051</v>
      </c>
      <c r="F3674" s="2" t="s">
        <v>42</v>
      </c>
      <c r="G3674" s="2" t="s">
        <v>43</v>
      </c>
      <c r="H3674" s="2">
        <v>2</v>
      </c>
      <c r="I3674" s="19">
        <v>876.39</v>
      </c>
      <c r="J3674" s="2" t="s">
        <v>5047</v>
      </c>
      <c r="K3674" s="2" t="s">
        <v>16</v>
      </c>
      <c r="L3674" s="2">
        <v>4</v>
      </c>
      <c r="M3674" s="18">
        <f t="shared" si="1142"/>
        <v>1752.78</v>
      </c>
      <c r="T3674" t="str">
        <f t="shared" si="1143"/>
        <v>Completed</v>
      </c>
      <c r="U3674" t="str">
        <f t="shared" si="1144"/>
        <v>Yes</v>
      </c>
      <c r="V3674" t="str">
        <f t="shared" si="1145"/>
        <v>No</v>
      </c>
      <c r="X3674">
        <f t="shared" si="1146"/>
        <v>619</v>
      </c>
      <c r="Y3674">
        <f t="shared" si="1147"/>
        <v>468</v>
      </c>
      <c r="Z3674" s="18">
        <f t="shared" si="1148"/>
        <v>1098537.4901531704</v>
      </c>
      <c r="AA3674" s="18">
        <f t="shared" si="1149"/>
        <v>96724.388030634553</v>
      </c>
      <c r="AB3674" s="17">
        <f t="shared" si="1150"/>
        <v>3.9001122334455669</v>
      </c>
      <c r="AC3674" s="2" t="s">
        <v>43</v>
      </c>
      <c r="AD3674" s="2" t="s">
        <v>42</v>
      </c>
      <c r="AE3674" t="str">
        <f t="shared" si="1151"/>
        <v>Beauty</v>
      </c>
      <c r="AF3674" t="str">
        <f t="shared" si="1152"/>
        <v>Beauty</v>
      </c>
      <c r="AG3674" t="str" cm="1">
        <f t="array" ref="AG3674">INDEX(AD:AD,ROW())</f>
        <v>Beauty</v>
      </c>
      <c r="AH3674">
        <f t="shared" si="1160"/>
        <v>10</v>
      </c>
      <c r="AI3674" t="str">
        <f t="shared" si="1153"/>
        <v>Beauty</v>
      </c>
      <c r="AK3674">
        <f t="shared" si="1154"/>
        <v>2025</v>
      </c>
      <c r="AL3674">
        <f t="shared" si="1155"/>
        <v>6</v>
      </c>
      <c r="AM3674">
        <f t="shared" si="1156"/>
        <v>15</v>
      </c>
      <c r="AN3674">
        <f t="shared" si="1157"/>
        <v>1</v>
      </c>
      <c r="AO3674" t="str">
        <f t="shared" si="1158"/>
        <v>Weekend</v>
      </c>
      <c r="AR3674" s="20">
        <f t="shared" si="1159"/>
        <v>0</v>
      </c>
    </row>
    <row r="3675" spans="1:44" x14ac:dyDescent="0.35">
      <c r="A3675" t="str">
        <f t="shared" si="1141"/>
        <v>CUST3674</v>
      </c>
      <c r="B3675" s="2" t="s">
        <v>4011</v>
      </c>
      <c r="C3675" s="4">
        <v>45273</v>
      </c>
      <c r="D3675" s="2" t="s">
        <v>283</v>
      </c>
      <c r="E3675" t="s">
        <v>5055</v>
      </c>
      <c r="F3675" s="2" t="s">
        <v>19</v>
      </c>
      <c r="G3675" s="2" t="s">
        <v>5039</v>
      </c>
      <c r="H3675" s="2">
        <v>1</v>
      </c>
      <c r="I3675" s="19">
        <v>1113.76</v>
      </c>
      <c r="J3675" s="2" t="s">
        <v>15</v>
      </c>
      <c r="K3675" s="2" t="s">
        <v>16</v>
      </c>
      <c r="L3675" s="2">
        <v>1</v>
      </c>
      <c r="M3675" s="18">
        <f t="shared" si="1142"/>
        <v>1113.76</v>
      </c>
      <c r="T3675" t="str">
        <f t="shared" si="1143"/>
        <v>Completed</v>
      </c>
      <c r="U3675" t="str">
        <f t="shared" si="1144"/>
        <v>Yes</v>
      </c>
      <c r="V3675" t="str">
        <f t="shared" si="1145"/>
        <v>No</v>
      </c>
      <c r="X3675">
        <f t="shared" si="1146"/>
        <v>567</v>
      </c>
      <c r="Y3675">
        <f t="shared" si="1147"/>
        <v>440</v>
      </c>
      <c r="Z3675" s="18">
        <f t="shared" si="1148"/>
        <v>2759712.3299794244</v>
      </c>
      <c r="AA3675" s="18">
        <f t="shared" si="1149"/>
        <v>330643.50635802455</v>
      </c>
      <c r="AB3675" s="17">
        <f t="shared" si="1150"/>
        <v>3.8641711229946525</v>
      </c>
      <c r="AC3675" s="2" t="s">
        <v>5039</v>
      </c>
      <c r="AD3675" s="2" t="s">
        <v>19</v>
      </c>
      <c r="AE3675" t="str">
        <f t="shared" si="1151"/>
        <v>Electronics</v>
      </c>
      <c r="AF3675" t="str">
        <f t="shared" si="1152"/>
        <v>Electronics</v>
      </c>
      <c r="AG3675" t="str" cm="1">
        <f t="array" ref="AG3675">INDEX(AD:AD,ROW())</f>
        <v>Electronics</v>
      </c>
      <c r="AH3675">
        <f t="shared" si="1160"/>
        <v>3</v>
      </c>
      <c r="AI3675" t="str">
        <f t="shared" si="1153"/>
        <v>Electronics</v>
      </c>
      <c r="AK3675">
        <f t="shared" si="1154"/>
        <v>2023</v>
      </c>
      <c r="AL3675">
        <f t="shared" si="1155"/>
        <v>12</v>
      </c>
      <c r="AM3675">
        <f t="shared" si="1156"/>
        <v>13</v>
      </c>
      <c r="AN3675">
        <f t="shared" si="1157"/>
        <v>4</v>
      </c>
      <c r="AO3675" t="str">
        <f t="shared" si="1158"/>
        <v>Weekday</v>
      </c>
      <c r="AR3675" s="20">
        <f t="shared" si="1159"/>
        <v>0</v>
      </c>
    </row>
    <row r="3676" spans="1:44" x14ac:dyDescent="0.35">
      <c r="A3676" t="str">
        <f t="shared" si="1141"/>
        <v>CUST3675</v>
      </c>
      <c r="B3676" s="2" t="s">
        <v>4012</v>
      </c>
      <c r="C3676" s="4">
        <v>45750</v>
      </c>
      <c r="D3676" s="2" t="s">
        <v>1288</v>
      </c>
      <c r="E3676" t="s">
        <v>5055</v>
      </c>
      <c r="F3676" s="2" t="s">
        <v>13</v>
      </c>
      <c r="G3676" s="2" t="s">
        <v>95</v>
      </c>
      <c r="H3676" s="2">
        <v>1</v>
      </c>
      <c r="I3676" s="19">
        <v>1790.81</v>
      </c>
      <c r="J3676" s="2" t="s">
        <v>5047</v>
      </c>
      <c r="K3676" s="2" t="s">
        <v>16</v>
      </c>
      <c r="L3676" s="2">
        <v>3</v>
      </c>
      <c r="M3676" s="18">
        <f t="shared" si="1142"/>
        <v>1790.81</v>
      </c>
      <c r="T3676" t="str">
        <f t="shared" si="1143"/>
        <v>Completed</v>
      </c>
      <c r="U3676" t="str">
        <f t="shared" si="1144"/>
        <v>Yes</v>
      </c>
      <c r="V3676" t="str">
        <f t="shared" si="1145"/>
        <v>No</v>
      </c>
      <c r="X3676">
        <f t="shared" si="1146"/>
        <v>567</v>
      </c>
      <c r="Y3676">
        <f t="shared" si="1147"/>
        <v>440</v>
      </c>
      <c r="Z3676" s="18">
        <f t="shared" si="1148"/>
        <v>1463424.4009529033</v>
      </c>
      <c r="AA3676" s="18">
        <f t="shared" si="1149"/>
        <v>118285.78776560788</v>
      </c>
      <c r="AB3676" s="17">
        <f t="shared" si="1150"/>
        <v>3.8140589569160999</v>
      </c>
      <c r="AC3676" s="2" t="s">
        <v>95</v>
      </c>
      <c r="AD3676" s="2" t="s">
        <v>13</v>
      </c>
      <c r="AE3676" t="str">
        <f t="shared" si="1151"/>
        <v>Home &amp; Kitchen</v>
      </c>
      <c r="AF3676" t="str">
        <f t="shared" si="1152"/>
        <v>Home &amp; Kitchen</v>
      </c>
      <c r="AG3676" t="str" cm="1">
        <f t="array" ref="AG3676">INDEX(AD:AD,ROW())</f>
        <v>Home &amp; Kitchen</v>
      </c>
      <c r="AH3676">
        <f t="shared" si="1160"/>
        <v>32</v>
      </c>
      <c r="AI3676" t="str">
        <f t="shared" si="1153"/>
        <v>Home &amp; Kitchen</v>
      </c>
      <c r="AK3676">
        <f t="shared" si="1154"/>
        <v>2025</v>
      </c>
      <c r="AL3676">
        <f t="shared" si="1155"/>
        <v>4</v>
      </c>
      <c r="AM3676">
        <f t="shared" si="1156"/>
        <v>3</v>
      </c>
      <c r="AN3676">
        <f t="shared" si="1157"/>
        <v>5</v>
      </c>
      <c r="AO3676" t="str">
        <f t="shared" si="1158"/>
        <v>Weekday</v>
      </c>
      <c r="AR3676" s="20">
        <f t="shared" si="1159"/>
        <v>0</v>
      </c>
    </row>
    <row r="3677" spans="1:44" x14ac:dyDescent="0.35">
      <c r="A3677" t="str">
        <f t="shared" si="1141"/>
        <v>CUST3676</v>
      </c>
      <c r="B3677" s="2" t="s">
        <v>4013</v>
      </c>
      <c r="C3677" s="4">
        <v>45220</v>
      </c>
      <c r="D3677" s="2" t="s">
        <v>516</v>
      </c>
      <c r="E3677" t="s">
        <v>5048</v>
      </c>
      <c r="F3677" s="2" t="s">
        <v>29</v>
      </c>
      <c r="G3677" s="2" t="s">
        <v>30</v>
      </c>
      <c r="H3677" s="2">
        <v>1</v>
      </c>
      <c r="I3677" s="19">
        <v>2011.62</v>
      </c>
      <c r="J3677" s="2" t="s">
        <v>5046</v>
      </c>
      <c r="K3677" s="2" t="s">
        <v>16</v>
      </c>
      <c r="L3677" s="2">
        <v>1</v>
      </c>
      <c r="M3677" s="18">
        <f t="shared" si="1142"/>
        <v>2011.62</v>
      </c>
      <c r="T3677" t="str">
        <f t="shared" si="1143"/>
        <v>Completed</v>
      </c>
      <c r="U3677" t="str">
        <f t="shared" si="1144"/>
        <v>Yes</v>
      </c>
      <c r="V3677" t="str">
        <f t="shared" si="1145"/>
        <v>No</v>
      </c>
      <c r="X3677">
        <f t="shared" si="1146"/>
        <v>590</v>
      </c>
      <c r="Y3677">
        <f t="shared" si="1147"/>
        <v>451</v>
      </c>
      <c r="Z3677" s="18">
        <f t="shared" si="1148"/>
        <v>1892867.2841657216</v>
      </c>
      <c r="AA3677" s="18">
        <f t="shared" si="1149"/>
        <v>199432.98236095349</v>
      </c>
      <c r="AB3677" s="17">
        <f t="shared" si="1150"/>
        <v>3.8949824970828471</v>
      </c>
      <c r="AC3677" s="2" t="s">
        <v>30</v>
      </c>
      <c r="AD3677" s="2" t="s">
        <v>29</v>
      </c>
      <c r="AE3677" t="str">
        <f t="shared" si="1151"/>
        <v>Fashion</v>
      </c>
      <c r="AF3677" t="str">
        <f t="shared" si="1152"/>
        <v>Fashion</v>
      </c>
      <c r="AG3677" t="str" cm="1">
        <f t="array" ref="AG3677">INDEX(AD:AD,ROW())</f>
        <v>Fashion</v>
      </c>
      <c r="AH3677">
        <f t="shared" si="1160"/>
        <v>6</v>
      </c>
      <c r="AI3677" t="str">
        <f t="shared" si="1153"/>
        <v>Fashion</v>
      </c>
      <c r="AK3677">
        <f t="shared" si="1154"/>
        <v>2023</v>
      </c>
      <c r="AL3677">
        <f t="shared" si="1155"/>
        <v>10</v>
      </c>
      <c r="AM3677">
        <f t="shared" si="1156"/>
        <v>21</v>
      </c>
      <c r="AN3677">
        <f t="shared" si="1157"/>
        <v>7</v>
      </c>
      <c r="AO3677" t="str">
        <f t="shared" si="1158"/>
        <v>Weekend</v>
      </c>
      <c r="AR3677" s="20">
        <f t="shared" si="1159"/>
        <v>0</v>
      </c>
    </row>
    <row r="3678" spans="1:44" x14ac:dyDescent="0.35">
      <c r="A3678" t="str">
        <f t="shared" si="1141"/>
        <v>CUST3677</v>
      </c>
      <c r="B3678" s="2" t="s">
        <v>4014</v>
      </c>
      <c r="C3678" s="4">
        <v>45238</v>
      </c>
      <c r="D3678" s="2" t="s">
        <v>858</v>
      </c>
      <c r="E3678" t="s">
        <v>5049</v>
      </c>
      <c r="F3678" s="2" t="s">
        <v>29</v>
      </c>
      <c r="G3678" s="2" t="s">
        <v>121</v>
      </c>
      <c r="H3678" s="2">
        <v>3</v>
      </c>
      <c r="I3678" s="19">
        <v>1619.97</v>
      </c>
      <c r="J3678" s="2" t="s">
        <v>50</v>
      </c>
      <c r="K3678" s="2" t="s">
        <v>16</v>
      </c>
      <c r="L3678" s="2">
        <v>3</v>
      </c>
      <c r="M3678" s="18">
        <f t="shared" si="1142"/>
        <v>4859.91</v>
      </c>
      <c r="T3678" t="str">
        <f t="shared" si="1143"/>
        <v>Completed</v>
      </c>
      <c r="U3678" t="str">
        <f t="shared" si="1144"/>
        <v>Yes</v>
      </c>
      <c r="V3678" t="str">
        <f t="shared" si="1145"/>
        <v>No</v>
      </c>
      <c r="X3678">
        <f t="shared" si="1146"/>
        <v>595</v>
      </c>
      <c r="Y3678">
        <f t="shared" si="1147"/>
        <v>444</v>
      </c>
      <c r="Z3678" s="18">
        <f t="shared" si="1148"/>
        <v>1892867.2841657216</v>
      </c>
      <c r="AA3678" s="18">
        <f t="shared" si="1149"/>
        <v>199432.98236095349</v>
      </c>
      <c r="AB3678" s="17">
        <f t="shared" si="1150"/>
        <v>3.8949824970828471</v>
      </c>
      <c r="AC3678" s="2" t="s">
        <v>121</v>
      </c>
      <c r="AD3678" s="2" t="s">
        <v>29</v>
      </c>
      <c r="AE3678" t="str">
        <f t="shared" si="1151"/>
        <v>Fashion</v>
      </c>
      <c r="AF3678" t="str">
        <f t="shared" si="1152"/>
        <v>Fashion</v>
      </c>
      <c r="AG3678" t="str" cm="1">
        <f t="array" ref="AG3678">INDEX(AD:AD,ROW())</f>
        <v>Fashion</v>
      </c>
      <c r="AH3678">
        <f t="shared" si="1160"/>
        <v>45</v>
      </c>
      <c r="AI3678" t="str">
        <f t="shared" si="1153"/>
        <v>Fashion</v>
      </c>
      <c r="AK3678">
        <f t="shared" si="1154"/>
        <v>2023</v>
      </c>
      <c r="AL3678">
        <f t="shared" si="1155"/>
        <v>11</v>
      </c>
      <c r="AM3678">
        <f t="shared" si="1156"/>
        <v>8</v>
      </c>
      <c r="AN3678">
        <f t="shared" si="1157"/>
        <v>4</v>
      </c>
      <c r="AO3678" t="str">
        <f t="shared" si="1158"/>
        <v>Weekday</v>
      </c>
      <c r="AR3678" s="20">
        <f t="shared" si="1159"/>
        <v>0</v>
      </c>
    </row>
    <row r="3679" spans="1:44" x14ac:dyDescent="0.35">
      <c r="A3679" t="str">
        <f t="shared" si="1141"/>
        <v>CUST3678</v>
      </c>
      <c r="B3679" s="2" t="s">
        <v>4015</v>
      </c>
      <c r="C3679" s="4">
        <v>45637</v>
      </c>
      <c r="D3679" s="2" t="s">
        <v>738</v>
      </c>
      <c r="E3679" t="s">
        <v>5050</v>
      </c>
      <c r="F3679" s="2" t="s">
        <v>19</v>
      </c>
      <c r="G3679" s="2" t="s">
        <v>5039</v>
      </c>
      <c r="H3679" s="2">
        <v>1</v>
      </c>
      <c r="I3679" s="19">
        <v>2798.63</v>
      </c>
      <c r="J3679" s="2" t="s">
        <v>5047</v>
      </c>
      <c r="K3679" s="2" t="s">
        <v>16</v>
      </c>
      <c r="L3679" s="2">
        <v>3</v>
      </c>
      <c r="M3679" s="18">
        <f t="shared" si="1142"/>
        <v>2798.63</v>
      </c>
      <c r="T3679" t="str">
        <f t="shared" si="1143"/>
        <v>Completed</v>
      </c>
      <c r="U3679" t="str">
        <f t="shared" si="1144"/>
        <v>Yes</v>
      </c>
      <c r="V3679" t="str">
        <f t="shared" si="1145"/>
        <v>No</v>
      </c>
      <c r="X3679">
        <f t="shared" si="1146"/>
        <v>589</v>
      </c>
      <c r="Y3679">
        <f t="shared" si="1147"/>
        <v>426</v>
      </c>
      <c r="Z3679" s="18">
        <f t="shared" si="1148"/>
        <v>2759712.3299794244</v>
      </c>
      <c r="AA3679" s="18">
        <f t="shared" si="1149"/>
        <v>330643.50635802455</v>
      </c>
      <c r="AB3679" s="17">
        <f t="shared" si="1150"/>
        <v>3.8641711229946525</v>
      </c>
      <c r="AC3679" s="2" t="s">
        <v>5039</v>
      </c>
      <c r="AD3679" s="2" t="s">
        <v>19</v>
      </c>
      <c r="AE3679" t="str">
        <f t="shared" si="1151"/>
        <v>Electronics</v>
      </c>
      <c r="AF3679" t="str">
        <f t="shared" si="1152"/>
        <v>Electronics</v>
      </c>
      <c r="AG3679" t="str" cm="1">
        <f t="array" ref="AG3679">INDEX(AD:AD,ROW())</f>
        <v>Electronics</v>
      </c>
      <c r="AH3679">
        <f t="shared" si="1160"/>
        <v>3</v>
      </c>
      <c r="AI3679" t="str">
        <f t="shared" si="1153"/>
        <v>Electronics</v>
      </c>
      <c r="AK3679">
        <f t="shared" si="1154"/>
        <v>2024</v>
      </c>
      <c r="AL3679">
        <f t="shared" si="1155"/>
        <v>12</v>
      </c>
      <c r="AM3679">
        <f t="shared" si="1156"/>
        <v>11</v>
      </c>
      <c r="AN3679">
        <f t="shared" si="1157"/>
        <v>4</v>
      </c>
      <c r="AO3679" t="str">
        <f t="shared" si="1158"/>
        <v>Weekday</v>
      </c>
      <c r="AR3679" s="20">
        <f t="shared" si="1159"/>
        <v>0</v>
      </c>
    </row>
    <row r="3680" spans="1:44" x14ac:dyDescent="0.35">
      <c r="A3680" t="str">
        <f t="shared" si="1141"/>
        <v>CUST3679</v>
      </c>
      <c r="B3680" s="2" t="s">
        <v>4016</v>
      </c>
      <c r="C3680" s="4">
        <v>45718</v>
      </c>
      <c r="D3680" s="2" t="s">
        <v>559</v>
      </c>
      <c r="E3680" t="s">
        <v>5054</v>
      </c>
      <c r="F3680" s="2" t="s">
        <v>13</v>
      </c>
      <c r="G3680" s="2" t="s">
        <v>34</v>
      </c>
      <c r="H3680" s="2">
        <v>1</v>
      </c>
      <c r="I3680" s="19">
        <v>1085.55</v>
      </c>
      <c r="J3680" s="2" t="s">
        <v>5046</v>
      </c>
      <c r="K3680" s="2" t="s">
        <v>16</v>
      </c>
      <c r="L3680" s="2">
        <v>5</v>
      </c>
      <c r="M3680" s="18">
        <f t="shared" si="1142"/>
        <v>1085.55</v>
      </c>
      <c r="T3680" t="str">
        <f t="shared" si="1143"/>
        <v>Completed</v>
      </c>
      <c r="U3680" t="str">
        <f t="shared" si="1144"/>
        <v>Yes</v>
      </c>
      <c r="V3680" t="str">
        <f t="shared" si="1145"/>
        <v>No</v>
      </c>
      <c r="X3680">
        <f t="shared" si="1146"/>
        <v>558</v>
      </c>
      <c r="Y3680">
        <f t="shared" si="1147"/>
        <v>430</v>
      </c>
      <c r="Z3680" s="18">
        <f t="shared" si="1148"/>
        <v>1463424.4009529033</v>
      </c>
      <c r="AA3680" s="18">
        <f t="shared" si="1149"/>
        <v>118285.78776560788</v>
      </c>
      <c r="AB3680" s="17">
        <f t="shared" si="1150"/>
        <v>3.8140589569160999</v>
      </c>
      <c r="AC3680" s="2" t="s">
        <v>34</v>
      </c>
      <c r="AD3680" s="2" t="s">
        <v>13</v>
      </c>
      <c r="AE3680" t="str">
        <f t="shared" si="1151"/>
        <v>Home &amp; Kitchen</v>
      </c>
      <c r="AF3680" t="str">
        <f t="shared" si="1152"/>
        <v>Home &amp; Kitchen</v>
      </c>
      <c r="AG3680" t="str" cm="1">
        <f t="array" ref="AG3680">INDEX(AD:AD,ROW())</f>
        <v>Home &amp; Kitchen</v>
      </c>
      <c r="AH3680">
        <f t="shared" si="1160"/>
        <v>7</v>
      </c>
      <c r="AI3680" t="str">
        <f t="shared" si="1153"/>
        <v>Home &amp; Kitchen</v>
      </c>
      <c r="AK3680">
        <f t="shared" si="1154"/>
        <v>2025</v>
      </c>
      <c r="AL3680">
        <f t="shared" si="1155"/>
        <v>3</v>
      </c>
      <c r="AM3680">
        <f t="shared" si="1156"/>
        <v>2</v>
      </c>
      <c r="AN3680">
        <f t="shared" si="1157"/>
        <v>1</v>
      </c>
      <c r="AO3680" t="str">
        <f t="shared" si="1158"/>
        <v>Weekend</v>
      </c>
      <c r="AR3680" s="20">
        <f t="shared" si="1159"/>
        <v>0</v>
      </c>
    </row>
    <row r="3681" spans="1:44" x14ac:dyDescent="0.35">
      <c r="A3681" t="str">
        <f t="shared" si="1141"/>
        <v>CUST3680</v>
      </c>
      <c r="B3681" s="2" t="s">
        <v>4017</v>
      </c>
      <c r="C3681" s="4">
        <v>45561</v>
      </c>
      <c r="D3681" s="2" t="s">
        <v>125</v>
      </c>
      <c r="E3681" t="s">
        <v>5055</v>
      </c>
      <c r="F3681" s="2" t="s">
        <v>42</v>
      </c>
      <c r="G3681" s="2" t="s">
        <v>5044</v>
      </c>
      <c r="H3681" s="2">
        <v>2</v>
      </c>
      <c r="I3681" s="19">
        <v>174.39</v>
      </c>
      <c r="J3681" s="2" t="s">
        <v>15</v>
      </c>
      <c r="K3681" s="2" t="s">
        <v>16</v>
      </c>
      <c r="L3681" s="2">
        <v>3</v>
      </c>
      <c r="M3681" s="18">
        <f t="shared" si="1142"/>
        <v>348.78</v>
      </c>
      <c r="T3681" t="str">
        <f t="shared" si="1143"/>
        <v>Completed</v>
      </c>
      <c r="U3681" t="str">
        <f t="shared" si="1144"/>
        <v>No</v>
      </c>
      <c r="V3681" t="str">
        <f t="shared" si="1145"/>
        <v>No</v>
      </c>
      <c r="X3681">
        <f t="shared" si="1146"/>
        <v>567</v>
      </c>
      <c r="Y3681">
        <f t="shared" si="1147"/>
        <v>440</v>
      </c>
      <c r="Z3681" s="18">
        <f t="shared" si="1148"/>
        <v>1098537.4901531704</v>
      </c>
      <c r="AA3681" s="18">
        <f t="shared" si="1149"/>
        <v>96724.388030634553</v>
      </c>
      <c r="AB3681" s="17">
        <f t="shared" si="1150"/>
        <v>3.9001122334455669</v>
      </c>
      <c r="AC3681" s="2" t="s">
        <v>5044</v>
      </c>
      <c r="AD3681" s="2" t="s">
        <v>42</v>
      </c>
      <c r="AE3681" t="str">
        <f t="shared" si="1151"/>
        <v>Beauty</v>
      </c>
      <c r="AF3681" t="str">
        <f t="shared" si="1152"/>
        <v>Beauty</v>
      </c>
      <c r="AG3681" t="str" cm="1">
        <f t="array" ref="AG3681">INDEX(AD:AD,ROW())</f>
        <v>Beauty</v>
      </c>
      <c r="AH3681">
        <f t="shared" si="1160"/>
        <v>64</v>
      </c>
      <c r="AI3681" t="str">
        <f t="shared" si="1153"/>
        <v>Beauty</v>
      </c>
      <c r="AK3681">
        <f t="shared" si="1154"/>
        <v>2024</v>
      </c>
      <c r="AL3681">
        <f t="shared" si="1155"/>
        <v>9</v>
      </c>
      <c r="AM3681">
        <f t="shared" si="1156"/>
        <v>26</v>
      </c>
      <c r="AN3681">
        <f t="shared" si="1157"/>
        <v>5</v>
      </c>
      <c r="AO3681" t="str">
        <f t="shared" si="1158"/>
        <v>Weekday</v>
      </c>
      <c r="AR3681" s="20">
        <f t="shared" si="1159"/>
        <v>0</v>
      </c>
    </row>
    <row r="3682" spans="1:44" x14ac:dyDescent="0.35">
      <c r="A3682" t="str">
        <f t="shared" si="1141"/>
        <v>CUST3681</v>
      </c>
      <c r="B3682" s="2" t="s">
        <v>4018</v>
      </c>
      <c r="C3682" s="4">
        <v>45714</v>
      </c>
      <c r="D3682" s="2" t="s">
        <v>1913</v>
      </c>
      <c r="E3682" t="s">
        <v>5055</v>
      </c>
      <c r="F3682" s="2" t="s">
        <v>19</v>
      </c>
      <c r="G3682" s="2" t="s">
        <v>5040</v>
      </c>
      <c r="H3682" s="2">
        <v>3</v>
      </c>
      <c r="I3682" s="19">
        <v>1763.64</v>
      </c>
      <c r="J3682" s="2" t="s">
        <v>15</v>
      </c>
      <c r="K3682" s="2" t="s">
        <v>16</v>
      </c>
      <c r="L3682" s="2">
        <v>3</v>
      </c>
      <c r="M3682" s="18">
        <f t="shared" si="1142"/>
        <v>5290.92</v>
      </c>
      <c r="T3682" t="str">
        <f t="shared" si="1143"/>
        <v>Completed</v>
      </c>
      <c r="U3682" t="str">
        <f t="shared" si="1144"/>
        <v>Yes</v>
      </c>
      <c r="V3682" t="str">
        <f t="shared" si="1145"/>
        <v>No</v>
      </c>
      <c r="X3682">
        <f t="shared" si="1146"/>
        <v>567</v>
      </c>
      <c r="Y3682">
        <f t="shared" si="1147"/>
        <v>440</v>
      </c>
      <c r="Z3682" s="18">
        <f t="shared" si="1148"/>
        <v>2759712.3299794244</v>
      </c>
      <c r="AA3682" s="18">
        <f t="shared" si="1149"/>
        <v>330643.50635802455</v>
      </c>
      <c r="AB3682" s="17">
        <f t="shared" si="1150"/>
        <v>3.8641711229946525</v>
      </c>
      <c r="AC3682" s="2" t="s">
        <v>5040</v>
      </c>
      <c r="AD3682" s="2" t="s">
        <v>19</v>
      </c>
      <c r="AE3682" t="str">
        <f t="shared" si="1151"/>
        <v>Electronics</v>
      </c>
      <c r="AF3682" t="str">
        <f t="shared" si="1152"/>
        <v>Electronics</v>
      </c>
      <c r="AG3682" t="str" cm="1">
        <f t="array" ref="AG3682">INDEX(AD:AD,ROW())</f>
        <v>Electronics</v>
      </c>
      <c r="AH3682">
        <f t="shared" si="1160"/>
        <v>13</v>
      </c>
      <c r="AI3682" t="str">
        <f t="shared" si="1153"/>
        <v>Electronics</v>
      </c>
      <c r="AK3682">
        <f t="shared" si="1154"/>
        <v>2025</v>
      </c>
      <c r="AL3682">
        <f t="shared" si="1155"/>
        <v>2</v>
      </c>
      <c r="AM3682">
        <f t="shared" si="1156"/>
        <v>26</v>
      </c>
      <c r="AN3682">
        <f t="shared" si="1157"/>
        <v>4</v>
      </c>
      <c r="AO3682" t="str">
        <f t="shared" si="1158"/>
        <v>Weekday</v>
      </c>
      <c r="AR3682" s="20">
        <f t="shared" si="1159"/>
        <v>0</v>
      </c>
    </row>
    <row r="3683" spans="1:44" x14ac:dyDescent="0.35">
      <c r="A3683" t="str">
        <f t="shared" si="1141"/>
        <v>CUST3682</v>
      </c>
      <c r="B3683" s="2" t="s">
        <v>4019</v>
      </c>
      <c r="C3683" s="4">
        <v>45034</v>
      </c>
      <c r="D3683" s="2" t="s">
        <v>271</v>
      </c>
      <c r="E3683" t="s">
        <v>5054</v>
      </c>
      <c r="F3683" s="2" t="s">
        <v>42</v>
      </c>
      <c r="G3683" s="2" t="s">
        <v>188</v>
      </c>
      <c r="H3683" s="2">
        <v>1</v>
      </c>
      <c r="I3683" s="19">
        <v>904.18</v>
      </c>
      <c r="J3683" s="2" t="s">
        <v>5046</v>
      </c>
      <c r="K3683" s="2" t="s">
        <v>103</v>
      </c>
      <c r="L3683" s="2">
        <v>3</v>
      </c>
      <c r="M3683" s="18">
        <f t="shared" si="1142"/>
        <v>904.18</v>
      </c>
      <c r="T3683" t="str">
        <f t="shared" si="1143"/>
        <v>Lost Sale</v>
      </c>
      <c r="U3683" t="str">
        <f t="shared" si="1144"/>
        <v>No</v>
      </c>
      <c r="V3683" t="str">
        <f t="shared" si="1145"/>
        <v>Yes</v>
      </c>
      <c r="X3683">
        <f t="shared" si="1146"/>
        <v>558</v>
      </c>
      <c r="Y3683">
        <f t="shared" si="1147"/>
        <v>430</v>
      </c>
      <c r="Z3683" s="18">
        <f t="shared" si="1148"/>
        <v>1098537.4901531704</v>
      </c>
      <c r="AA3683" s="18">
        <f t="shared" si="1149"/>
        <v>96724.388030634553</v>
      </c>
      <c r="AB3683" s="17">
        <f t="shared" si="1150"/>
        <v>3.9001122334455669</v>
      </c>
      <c r="AC3683" s="2" t="s">
        <v>188</v>
      </c>
      <c r="AD3683" s="2" t="s">
        <v>42</v>
      </c>
      <c r="AE3683" t="str">
        <f t="shared" si="1151"/>
        <v>Beauty</v>
      </c>
      <c r="AF3683" t="str">
        <f t="shared" si="1152"/>
        <v>Beauty</v>
      </c>
      <c r="AG3683" t="str" cm="1">
        <f t="array" ref="AG3683">INDEX(AD:AD,ROW())</f>
        <v>Beauty</v>
      </c>
      <c r="AH3683">
        <f t="shared" si="1160"/>
        <v>80</v>
      </c>
      <c r="AI3683" t="str">
        <f t="shared" si="1153"/>
        <v>Beauty</v>
      </c>
      <c r="AK3683">
        <f t="shared" si="1154"/>
        <v>2023</v>
      </c>
      <c r="AL3683">
        <f t="shared" si="1155"/>
        <v>4</v>
      </c>
      <c r="AM3683">
        <f t="shared" si="1156"/>
        <v>18</v>
      </c>
      <c r="AN3683">
        <f t="shared" si="1157"/>
        <v>3</v>
      </c>
      <c r="AO3683" t="str">
        <f t="shared" si="1158"/>
        <v>Weekday</v>
      </c>
      <c r="AR3683" s="20">
        <f t="shared" si="1159"/>
        <v>1</v>
      </c>
    </row>
    <row r="3684" spans="1:44" x14ac:dyDescent="0.35">
      <c r="A3684" t="str">
        <f t="shared" si="1141"/>
        <v>CUST3683</v>
      </c>
      <c r="B3684" s="2" t="s">
        <v>4020</v>
      </c>
      <c r="C3684" s="4">
        <v>45009</v>
      </c>
      <c r="D3684" s="2" t="s">
        <v>1357</v>
      </c>
      <c r="E3684" t="s">
        <v>5054</v>
      </c>
      <c r="F3684" s="2" t="s">
        <v>19</v>
      </c>
      <c r="G3684" s="2" t="s">
        <v>5039</v>
      </c>
      <c r="H3684" s="2">
        <v>1</v>
      </c>
      <c r="I3684" s="19">
        <v>791.5</v>
      </c>
      <c r="J3684" s="2" t="s">
        <v>5047</v>
      </c>
      <c r="K3684" s="2" t="s">
        <v>16</v>
      </c>
      <c r="L3684" s="31"/>
      <c r="M3684" s="18">
        <f t="shared" si="1142"/>
        <v>791.5</v>
      </c>
      <c r="T3684" t="str">
        <f t="shared" si="1143"/>
        <v>Completed</v>
      </c>
      <c r="U3684" t="str">
        <f t="shared" si="1144"/>
        <v>No</v>
      </c>
      <c r="V3684" t="str">
        <f t="shared" si="1145"/>
        <v>No</v>
      </c>
      <c r="X3684">
        <f t="shared" si="1146"/>
        <v>558</v>
      </c>
      <c r="Y3684">
        <f t="shared" si="1147"/>
        <v>430</v>
      </c>
      <c r="Z3684" s="18">
        <f t="shared" si="1148"/>
        <v>2759712.3299794244</v>
      </c>
      <c r="AA3684" s="18">
        <f t="shared" si="1149"/>
        <v>330643.50635802455</v>
      </c>
      <c r="AB3684" s="17">
        <f t="shared" si="1150"/>
        <v>3.8641711229946525</v>
      </c>
      <c r="AC3684" s="2" t="s">
        <v>5039</v>
      </c>
      <c r="AD3684" s="2" t="s">
        <v>19</v>
      </c>
      <c r="AE3684" t="str">
        <f t="shared" si="1151"/>
        <v>Electronics</v>
      </c>
      <c r="AF3684" t="str">
        <f t="shared" si="1152"/>
        <v>Electronics</v>
      </c>
      <c r="AG3684" t="str" cm="1">
        <f t="array" ref="AG3684">INDEX(AD:AD,ROW())</f>
        <v>Electronics</v>
      </c>
      <c r="AH3684">
        <f t="shared" si="1160"/>
        <v>3</v>
      </c>
      <c r="AI3684" t="str">
        <f t="shared" si="1153"/>
        <v>Electronics</v>
      </c>
      <c r="AK3684">
        <f t="shared" si="1154"/>
        <v>2023</v>
      </c>
      <c r="AL3684">
        <f t="shared" si="1155"/>
        <v>3</v>
      </c>
      <c r="AM3684">
        <f t="shared" si="1156"/>
        <v>24</v>
      </c>
      <c r="AN3684">
        <f t="shared" si="1157"/>
        <v>6</v>
      </c>
      <c r="AO3684" t="str">
        <f t="shared" si="1158"/>
        <v>Weekday</v>
      </c>
      <c r="AR3684" s="20">
        <f t="shared" si="1159"/>
        <v>0</v>
      </c>
    </row>
    <row r="3685" spans="1:44" x14ac:dyDescent="0.35">
      <c r="A3685" t="str">
        <f t="shared" si="1141"/>
        <v>CUST3684</v>
      </c>
      <c r="B3685" s="2" t="s">
        <v>4021</v>
      </c>
      <c r="C3685" s="4">
        <v>45336</v>
      </c>
      <c r="D3685" s="2" t="s">
        <v>327</v>
      </c>
      <c r="E3685" t="s">
        <v>5050</v>
      </c>
      <c r="F3685" s="2" t="s">
        <v>42</v>
      </c>
      <c r="G3685" s="2" t="s">
        <v>5042</v>
      </c>
      <c r="H3685" s="2">
        <v>1</v>
      </c>
      <c r="I3685" s="19">
        <v>469</v>
      </c>
      <c r="J3685" s="2" t="s">
        <v>15</v>
      </c>
      <c r="K3685" s="2" t="s">
        <v>31</v>
      </c>
      <c r="L3685" s="2">
        <v>4</v>
      </c>
      <c r="M3685" s="18">
        <f t="shared" si="1142"/>
        <v>469</v>
      </c>
      <c r="T3685" t="str">
        <f t="shared" si="1143"/>
        <v>Pending</v>
      </c>
      <c r="U3685" t="str">
        <f t="shared" si="1144"/>
        <v>No</v>
      </c>
      <c r="V3685" t="str">
        <f t="shared" si="1145"/>
        <v>Yes</v>
      </c>
      <c r="X3685">
        <f t="shared" si="1146"/>
        <v>589</v>
      </c>
      <c r="Y3685">
        <f t="shared" si="1147"/>
        <v>426</v>
      </c>
      <c r="Z3685" s="18">
        <f t="shared" si="1148"/>
        <v>1098537.4901531704</v>
      </c>
      <c r="AA3685" s="18">
        <f t="shared" si="1149"/>
        <v>96724.388030634553</v>
      </c>
      <c r="AB3685" s="17">
        <f t="shared" si="1150"/>
        <v>3.9001122334455669</v>
      </c>
      <c r="AC3685" s="2" t="s">
        <v>5042</v>
      </c>
      <c r="AD3685" s="2" t="s">
        <v>42</v>
      </c>
      <c r="AE3685" t="str">
        <f t="shared" si="1151"/>
        <v>Beauty</v>
      </c>
      <c r="AF3685" t="str">
        <f t="shared" si="1152"/>
        <v>Beauty</v>
      </c>
      <c r="AG3685" t="str" cm="1">
        <f t="array" ref="AG3685">INDEX(AD:AD,ROW())</f>
        <v>Beauty</v>
      </c>
      <c r="AH3685">
        <f t="shared" si="1160"/>
        <v>18</v>
      </c>
      <c r="AI3685" t="str">
        <f t="shared" si="1153"/>
        <v>Beauty</v>
      </c>
      <c r="AK3685">
        <f t="shared" si="1154"/>
        <v>2024</v>
      </c>
      <c r="AL3685">
        <f t="shared" si="1155"/>
        <v>2</v>
      </c>
      <c r="AM3685">
        <f t="shared" si="1156"/>
        <v>14</v>
      </c>
      <c r="AN3685">
        <f t="shared" si="1157"/>
        <v>4</v>
      </c>
      <c r="AO3685" t="str">
        <f t="shared" si="1158"/>
        <v>Weekday</v>
      </c>
      <c r="AR3685" s="20">
        <f t="shared" si="1159"/>
        <v>0</v>
      </c>
    </row>
    <row r="3686" spans="1:44" x14ac:dyDescent="0.35">
      <c r="A3686" t="str">
        <f t="shared" si="1141"/>
        <v>CUST3685</v>
      </c>
      <c r="B3686" s="2" t="s">
        <v>4022</v>
      </c>
      <c r="C3686" s="4">
        <v>45412</v>
      </c>
      <c r="D3686" s="2" t="s">
        <v>273</v>
      </c>
      <c r="E3686" t="s">
        <v>5054</v>
      </c>
      <c r="F3686" s="2" t="s">
        <v>19</v>
      </c>
      <c r="G3686" s="2" t="s">
        <v>128</v>
      </c>
      <c r="H3686" s="2">
        <v>3</v>
      </c>
      <c r="I3686" s="19">
        <v>2200.15</v>
      </c>
      <c r="J3686" s="2" t="s">
        <v>20</v>
      </c>
      <c r="K3686" s="2" t="s">
        <v>16</v>
      </c>
      <c r="L3686" s="2">
        <v>3</v>
      </c>
      <c r="M3686" s="18">
        <f t="shared" si="1142"/>
        <v>6600.4500000000007</v>
      </c>
      <c r="T3686" t="str">
        <f t="shared" si="1143"/>
        <v>Completed</v>
      </c>
      <c r="U3686" t="str">
        <f t="shared" si="1144"/>
        <v>Yes</v>
      </c>
      <c r="V3686" t="str">
        <f t="shared" si="1145"/>
        <v>No</v>
      </c>
      <c r="X3686">
        <f t="shared" si="1146"/>
        <v>558</v>
      </c>
      <c r="Y3686">
        <f t="shared" si="1147"/>
        <v>430</v>
      </c>
      <c r="Z3686" s="18">
        <f t="shared" si="1148"/>
        <v>2759712.3299794244</v>
      </c>
      <c r="AA3686" s="18">
        <f t="shared" si="1149"/>
        <v>330643.50635802455</v>
      </c>
      <c r="AB3686" s="17">
        <f t="shared" si="1150"/>
        <v>3.8641711229946525</v>
      </c>
      <c r="AC3686" s="2" t="s">
        <v>128</v>
      </c>
      <c r="AD3686" s="2" t="s">
        <v>19</v>
      </c>
      <c r="AE3686" t="str">
        <f t="shared" si="1151"/>
        <v>Electronics</v>
      </c>
      <c r="AF3686" t="str">
        <f t="shared" si="1152"/>
        <v>Electronics</v>
      </c>
      <c r="AG3686" t="str" cm="1">
        <f t="array" ref="AG3686">INDEX(AD:AD,ROW())</f>
        <v>Electronics</v>
      </c>
      <c r="AH3686">
        <f t="shared" si="1160"/>
        <v>48</v>
      </c>
      <c r="AI3686" t="str">
        <f t="shared" si="1153"/>
        <v>Electronics</v>
      </c>
      <c r="AK3686">
        <f t="shared" si="1154"/>
        <v>2024</v>
      </c>
      <c r="AL3686">
        <f t="shared" si="1155"/>
        <v>4</v>
      </c>
      <c r="AM3686">
        <f t="shared" si="1156"/>
        <v>30</v>
      </c>
      <c r="AN3686">
        <f t="shared" si="1157"/>
        <v>3</v>
      </c>
      <c r="AO3686" t="str">
        <f t="shared" si="1158"/>
        <v>Weekday</v>
      </c>
      <c r="AR3686" s="20">
        <f t="shared" si="1159"/>
        <v>0</v>
      </c>
    </row>
    <row r="3687" spans="1:44" x14ac:dyDescent="0.35">
      <c r="A3687" t="str">
        <f t="shared" si="1141"/>
        <v>CUST3686</v>
      </c>
      <c r="B3687" s="2" t="s">
        <v>4023</v>
      </c>
      <c r="C3687" s="4">
        <v>45436</v>
      </c>
      <c r="D3687" s="2" t="s">
        <v>200</v>
      </c>
      <c r="E3687" t="s">
        <v>5053</v>
      </c>
      <c r="F3687" s="2" t="s">
        <v>23</v>
      </c>
      <c r="G3687" s="2" t="s">
        <v>65</v>
      </c>
      <c r="H3687" s="2">
        <v>1</v>
      </c>
      <c r="I3687" s="19">
        <v>482.52</v>
      </c>
      <c r="J3687" s="2" t="s">
        <v>15</v>
      </c>
      <c r="K3687" s="2" t="s">
        <v>16</v>
      </c>
      <c r="L3687" s="2">
        <v>5</v>
      </c>
      <c r="M3687" s="18">
        <f t="shared" si="1142"/>
        <v>482.52</v>
      </c>
      <c r="T3687" t="str">
        <f t="shared" si="1143"/>
        <v>Completed</v>
      </c>
      <c r="U3687" t="str">
        <f t="shared" si="1144"/>
        <v>No</v>
      </c>
      <c r="V3687" t="str">
        <f t="shared" si="1145"/>
        <v>No</v>
      </c>
      <c r="X3687">
        <f t="shared" si="1146"/>
        <v>559</v>
      </c>
      <c r="Y3687">
        <f t="shared" si="1147"/>
        <v>408</v>
      </c>
      <c r="Z3687" s="18">
        <f t="shared" si="1148"/>
        <v>594714.6477588166</v>
      </c>
      <c r="AA3687" s="18">
        <f t="shared" si="1149"/>
        <v>60882.938065984097</v>
      </c>
      <c r="AB3687" s="17">
        <f t="shared" si="1150"/>
        <v>3.804733727810651</v>
      </c>
      <c r="AC3687" s="2" t="s">
        <v>65</v>
      </c>
      <c r="AD3687" s="2" t="s">
        <v>23</v>
      </c>
      <c r="AE3687" t="str">
        <f t="shared" si="1151"/>
        <v>Books</v>
      </c>
      <c r="AF3687" t="str">
        <f t="shared" si="1152"/>
        <v>Books</v>
      </c>
      <c r="AG3687" t="str" cm="1">
        <f t="array" ref="AG3687">INDEX(AD:AD,ROW())</f>
        <v>Books</v>
      </c>
      <c r="AH3687">
        <f t="shared" si="1160"/>
        <v>19</v>
      </c>
      <c r="AI3687" t="str">
        <f t="shared" si="1153"/>
        <v>Books</v>
      </c>
      <c r="AK3687">
        <f t="shared" si="1154"/>
        <v>2024</v>
      </c>
      <c r="AL3687">
        <f t="shared" si="1155"/>
        <v>5</v>
      </c>
      <c r="AM3687">
        <f t="shared" si="1156"/>
        <v>24</v>
      </c>
      <c r="AN3687">
        <f t="shared" si="1157"/>
        <v>6</v>
      </c>
      <c r="AO3687" t="str">
        <f t="shared" si="1158"/>
        <v>Weekday</v>
      </c>
      <c r="AR3687" s="20">
        <f t="shared" si="1159"/>
        <v>0</v>
      </c>
    </row>
    <row r="3688" spans="1:44" x14ac:dyDescent="0.35">
      <c r="A3688" t="str">
        <f t="shared" si="1141"/>
        <v>CUST3687</v>
      </c>
      <c r="B3688" s="2" t="s">
        <v>4024</v>
      </c>
      <c r="C3688" s="4">
        <v>45616</v>
      </c>
      <c r="D3688" s="2" t="s">
        <v>52</v>
      </c>
      <c r="E3688" t="s">
        <v>5053</v>
      </c>
      <c r="F3688" s="2" t="s">
        <v>13</v>
      </c>
      <c r="G3688" s="2" t="s">
        <v>34</v>
      </c>
      <c r="H3688" s="2">
        <v>3</v>
      </c>
      <c r="I3688" s="19">
        <v>211.55</v>
      </c>
      <c r="J3688" s="2" t="s">
        <v>5047</v>
      </c>
      <c r="K3688" s="2" t="s">
        <v>76</v>
      </c>
      <c r="L3688" s="2">
        <v>5</v>
      </c>
      <c r="M3688" s="18">
        <f t="shared" si="1142"/>
        <v>634.65000000000009</v>
      </c>
      <c r="T3688" t="str">
        <f t="shared" si="1143"/>
        <v>Completed</v>
      </c>
      <c r="U3688" t="str">
        <f t="shared" si="1144"/>
        <v>No</v>
      </c>
      <c r="V3688" t="str">
        <f t="shared" si="1145"/>
        <v>No</v>
      </c>
      <c r="X3688">
        <f t="shared" si="1146"/>
        <v>559</v>
      </c>
      <c r="Y3688">
        <f t="shared" si="1147"/>
        <v>408</v>
      </c>
      <c r="Z3688" s="18">
        <f t="shared" si="1148"/>
        <v>1463424.4009529033</v>
      </c>
      <c r="AA3688" s="18">
        <f t="shared" si="1149"/>
        <v>118285.78776560788</v>
      </c>
      <c r="AB3688" s="17">
        <f t="shared" si="1150"/>
        <v>3.8140589569160999</v>
      </c>
      <c r="AC3688" s="2" t="s">
        <v>34</v>
      </c>
      <c r="AD3688" s="2" t="s">
        <v>13</v>
      </c>
      <c r="AE3688" t="str">
        <f t="shared" si="1151"/>
        <v>Home &amp; Kitchen</v>
      </c>
      <c r="AF3688" t="str">
        <f t="shared" si="1152"/>
        <v>Home &amp; Kitchen</v>
      </c>
      <c r="AG3688" t="str" cm="1">
        <f t="array" ref="AG3688">INDEX(AD:AD,ROW())</f>
        <v>Home &amp; Kitchen</v>
      </c>
      <c r="AH3688">
        <f t="shared" si="1160"/>
        <v>7</v>
      </c>
      <c r="AI3688" t="str">
        <f t="shared" si="1153"/>
        <v>Home &amp; Kitchen</v>
      </c>
      <c r="AK3688">
        <f t="shared" si="1154"/>
        <v>2024</v>
      </c>
      <c r="AL3688">
        <f t="shared" si="1155"/>
        <v>11</v>
      </c>
      <c r="AM3688">
        <f t="shared" si="1156"/>
        <v>20</v>
      </c>
      <c r="AN3688">
        <f t="shared" si="1157"/>
        <v>4</v>
      </c>
      <c r="AO3688" t="str">
        <f t="shared" si="1158"/>
        <v>Weekday</v>
      </c>
      <c r="AR3688" s="20">
        <f t="shared" si="1159"/>
        <v>1</v>
      </c>
    </row>
    <row r="3689" spans="1:44" x14ac:dyDescent="0.35">
      <c r="A3689" t="str">
        <f t="shared" si="1141"/>
        <v>CUST3688</v>
      </c>
      <c r="B3689" s="2" t="s">
        <v>4025</v>
      </c>
      <c r="C3689" s="4">
        <v>45311</v>
      </c>
      <c r="D3689" s="2" t="s">
        <v>611</v>
      </c>
      <c r="E3689" t="s">
        <v>5048</v>
      </c>
      <c r="F3689" s="2" t="s">
        <v>29</v>
      </c>
      <c r="G3689" s="2" t="s">
        <v>138</v>
      </c>
      <c r="H3689" s="2">
        <v>1</v>
      </c>
      <c r="I3689" s="19">
        <v>300.02</v>
      </c>
      <c r="J3689" s="2" t="s">
        <v>50</v>
      </c>
      <c r="K3689" s="2" t="s">
        <v>31</v>
      </c>
      <c r="L3689" s="2">
        <v>5</v>
      </c>
      <c r="M3689" s="18">
        <f t="shared" si="1142"/>
        <v>300.02</v>
      </c>
      <c r="T3689" t="str">
        <f t="shared" si="1143"/>
        <v>Pending</v>
      </c>
      <c r="U3689" t="str">
        <f t="shared" si="1144"/>
        <v>No</v>
      </c>
      <c r="V3689" t="str">
        <f t="shared" si="1145"/>
        <v>Yes</v>
      </c>
      <c r="X3689">
        <f t="shared" si="1146"/>
        <v>590</v>
      </c>
      <c r="Y3689">
        <f t="shared" si="1147"/>
        <v>451</v>
      </c>
      <c r="Z3689" s="18">
        <f t="shared" si="1148"/>
        <v>1892867.2841657216</v>
      </c>
      <c r="AA3689" s="18">
        <f t="shared" si="1149"/>
        <v>199432.98236095349</v>
      </c>
      <c r="AB3689" s="17">
        <f t="shared" si="1150"/>
        <v>3.8949824970828471</v>
      </c>
      <c r="AC3689" s="2" t="s">
        <v>138</v>
      </c>
      <c r="AD3689" s="2" t="s">
        <v>29</v>
      </c>
      <c r="AE3689" t="str">
        <f t="shared" si="1151"/>
        <v>Fashion</v>
      </c>
      <c r="AF3689" t="str">
        <f t="shared" si="1152"/>
        <v>Fashion</v>
      </c>
      <c r="AG3689" t="str" cm="1">
        <f t="array" ref="AG3689">INDEX(AD:AD,ROW())</f>
        <v>Fashion</v>
      </c>
      <c r="AH3689">
        <f t="shared" si="1160"/>
        <v>53</v>
      </c>
      <c r="AI3689" t="str">
        <f t="shared" si="1153"/>
        <v>Fashion</v>
      </c>
      <c r="AK3689">
        <f t="shared" si="1154"/>
        <v>2024</v>
      </c>
      <c r="AL3689">
        <f t="shared" si="1155"/>
        <v>1</v>
      </c>
      <c r="AM3689">
        <f t="shared" si="1156"/>
        <v>20</v>
      </c>
      <c r="AN3689">
        <f t="shared" si="1157"/>
        <v>7</v>
      </c>
      <c r="AO3689" t="str">
        <f t="shared" si="1158"/>
        <v>Weekend</v>
      </c>
      <c r="AR3689" s="20">
        <f t="shared" si="1159"/>
        <v>0</v>
      </c>
    </row>
    <row r="3690" spans="1:44" x14ac:dyDescent="0.35">
      <c r="A3690" t="str">
        <f t="shared" si="1141"/>
        <v>CUST3689</v>
      </c>
      <c r="B3690" s="2" t="s">
        <v>4026</v>
      </c>
      <c r="C3690" s="4">
        <v>45040</v>
      </c>
      <c r="D3690" s="2" t="s">
        <v>156</v>
      </c>
      <c r="E3690" t="s">
        <v>5052</v>
      </c>
      <c r="F3690" s="2" t="s">
        <v>29</v>
      </c>
      <c r="G3690" s="2" t="s">
        <v>138</v>
      </c>
      <c r="H3690" s="2">
        <v>3</v>
      </c>
      <c r="I3690" s="19">
        <v>571.49</v>
      </c>
      <c r="J3690" s="2" t="s">
        <v>5047</v>
      </c>
      <c r="K3690" s="2" t="s">
        <v>16</v>
      </c>
      <c r="L3690" s="2">
        <v>5</v>
      </c>
      <c r="M3690" s="18">
        <f t="shared" si="1142"/>
        <v>1714.47</v>
      </c>
      <c r="T3690" t="str">
        <f t="shared" si="1143"/>
        <v>Completed</v>
      </c>
      <c r="U3690" t="str">
        <f t="shared" si="1144"/>
        <v>Yes</v>
      </c>
      <c r="V3690" t="str">
        <f t="shared" si="1145"/>
        <v>No</v>
      </c>
      <c r="X3690">
        <f t="shared" si="1146"/>
        <v>573</v>
      </c>
      <c r="Y3690">
        <f t="shared" si="1147"/>
        <v>450</v>
      </c>
      <c r="Z3690" s="18">
        <f t="shared" si="1148"/>
        <v>1892867.2841657216</v>
      </c>
      <c r="AA3690" s="18">
        <f t="shared" si="1149"/>
        <v>199432.98236095349</v>
      </c>
      <c r="AB3690" s="17">
        <f t="shared" si="1150"/>
        <v>3.8949824970828471</v>
      </c>
      <c r="AC3690" s="2" t="s">
        <v>138</v>
      </c>
      <c r="AD3690" s="2" t="s">
        <v>29</v>
      </c>
      <c r="AE3690" t="str">
        <f t="shared" si="1151"/>
        <v>Fashion</v>
      </c>
      <c r="AF3690" t="str">
        <f t="shared" si="1152"/>
        <v>Fashion</v>
      </c>
      <c r="AG3690" t="str" cm="1">
        <f t="array" ref="AG3690">INDEX(AD:AD,ROW())</f>
        <v>Fashion</v>
      </c>
      <c r="AH3690">
        <f t="shared" si="1160"/>
        <v>53</v>
      </c>
      <c r="AI3690" t="str">
        <f t="shared" si="1153"/>
        <v>Fashion</v>
      </c>
      <c r="AK3690">
        <f t="shared" si="1154"/>
        <v>2023</v>
      </c>
      <c r="AL3690">
        <f t="shared" si="1155"/>
        <v>4</v>
      </c>
      <c r="AM3690">
        <f t="shared" si="1156"/>
        <v>24</v>
      </c>
      <c r="AN3690">
        <f t="shared" si="1157"/>
        <v>2</v>
      </c>
      <c r="AO3690" t="str">
        <f t="shared" si="1158"/>
        <v>Weekday</v>
      </c>
      <c r="AR3690" s="20">
        <f t="shared" si="1159"/>
        <v>0</v>
      </c>
    </row>
    <row r="3691" spans="1:44" x14ac:dyDescent="0.35">
      <c r="A3691" t="str">
        <f t="shared" si="1141"/>
        <v>CUST3690</v>
      </c>
      <c r="B3691" s="2" t="s">
        <v>4027</v>
      </c>
      <c r="C3691" s="4">
        <v>45744</v>
      </c>
      <c r="D3691" s="2" t="s">
        <v>751</v>
      </c>
      <c r="E3691" t="s">
        <v>5052</v>
      </c>
      <c r="F3691" s="2" t="s">
        <v>13</v>
      </c>
      <c r="G3691" s="2" t="s">
        <v>14</v>
      </c>
      <c r="H3691" s="2">
        <v>3</v>
      </c>
      <c r="I3691" s="19">
        <v>1921.57</v>
      </c>
      <c r="J3691" s="2" t="s">
        <v>5046</v>
      </c>
      <c r="K3691" s="2" t="s">
        <v>16</v>
      </c>
      <c r="L3691" s="2">
        <v>4</v>
      </c>
      <c r="M3691" s="18">
        <f t="shared" si="1142"/>
        <v>5764.71</v>
      </c>
      <c r="T3691" t="str">
        <f t="shared" si="1143"/>
        <v>Completed</v>
      </c>
      <c r="U3691" t="str">
        <f t="shared" si="1144"/>
        <v>Yes</v>
      </c>
      <c r="V3691" t="str">
        <f t="shared" si="1145"/>
        <v>No</v>
      </c>
      <c r="X3691">
        <f t="shared" si="1146"/>
        <v>573</v>
      </c>
      <c r="Y3691">
        <f t="shared" si="1147"/>
        <v>450</v>
      </c>
      <c r="Z3691" s="18">
        <f t="shared" si="1148"/>
        <v>1463424.4009529033</v>
      </c>
      <c r="AA3691" s="18">
        <f t="shared" si="1149"/>
        <v>118285.78776560788</v>
      </c>
      <c r="AB3691" s="17">
        <f t="shared" si="1150"/>
        <v>3.8140589569160999</v>
      </c>
      <c r="AC3691" s="2" t="s">
        <v>14</v>
      </c>
      <c r="AD3691" s="2" t="s">
        <v>13</v>
      </c>
      <c r="AE3691" t="str">
        <f t="shared" si="1151"/>
        <v>Home &amp; Kitchen</v>
      </c>
      <c r="AF3691" t="str">
        <f t="shared" si="1152"/>
        <v>Home &amp; Kitchen</v>
      </c>
      <c r="AG3691" t="str" cm="1">
        <f t="array" ref="AG3691">INDEX(AD:AD,ROW())</f>
        <v>Home &amp; Kitchen</v>
      </c>
      <c r="AH3691">
        <f t="shared" si="1160"/>
        <v>2</v>
      </c>
      <c r="AI3691" t="str">
        <f t="shared" si="1153"/>
        <v>Home &amp; Kitchen</v>
      </c>
      <c r="AK3691">
        <f t="shared" si="1154"/>
        <v>2025</v>
      </c>
      <c r="AL3691">
        <f t="shared" si="1155"/>
        <v>3</v>
      </c>
      <c r="AM3691">
        <f t="shared" si="1156"/>
        <v>28</v>
      </c>
      <c r="AN3691">
        <f t="shared" si="1157"/>
        <v>6</v>
      </c>
      <c r="AO3691" t="str">
        <f t="shared" si="1158"/>
        <v>Weekday</v>
      </c>
      <c r="AR3691" s="20">
        <f t="shared" si="1159"/>
        <v>0</v>
      </c>
    </row>
    <row r="3692" spans="1:44" x14ac:dyDescent="0.35">
      <c r="A3692" t="str">
        <f t="shared" si="1141"/>
        <v>CUST3691</v>
      </c>
      <c r="B3692" s="2" t="s">
        <v>4028</v>
      </c>
      <c r="C3692" s="4">
        <v>45419</v>
      </c>
      <c r="D3692" s="2" t="s">
        <v>601</v>
      </c>
      <c r="E3692" t="s">
        <v>5051</v>
      </c>
      <c r="F3692" s="2" t="s">
        <v>29</v>
      </c>
      <c r="G3692" s="2" t="s">
        <v>5043</v>
      </c>
      <c r="H3692" s="2">
        <v>2</v>
      </c>
      <c r="I3692" s="19">
        <v>1195.17</v>
      </c>
      <c r="J3692" s="2" t="s">
        <v>5046</v>
      </c>
      <c r="K3692" s="2" t="s">
        <v>16</v>
      </c>
      <c r="L3692" s="2">
        <v>3</v>
      </c>
      <c r="M3692" s="18">
        <f t="shared" si="1142"/>
        <v>2390.34</v>
      </c>
      <c r="T3692" t="str">
        <f t="shared" si="1143"/>
        <v>Completed</v>
      </c>
      <c r="U3692" t="str">
        <f t="shared" si="1144"/>
        <v>Yes</v>
      </c>
      <c r="V3692" t="str">
        <f t="shared" si="1145"/>
        <v>No</v>
      </c>
      <c r="X3692">
        <f t="shared" si="1146"/>
        <v>619</v>
      </c>
      <c r="Y3692">
        <f t="shared" si="1147"/>
        <v>468</v>
      </c>
      <c r="Z3692" s="18">
        <f t="shared" si="1148"/>
        <v>1892867.2841657216</v>
      </c>
      <c r="AA3692" s="18">
        <f t="shared" si="1149"/>
        <v>199432.98236095349</v>
      </c>
      <c r="AB3692" s="17">
        <f t="shared" si="1150"/>
        <v>3.8949824970828471</v>
      </c>
      <c r="AC3692" s="2" t="s">
        <v>5043</v>
      </c>
      <c r="AD3692" s="2" t="s">
        <v>29</v>
      </c>
      <c r="AE3692" t="str">
        <f t="shared" si="1151"/>
        <v>Fashion</v>
      </c>
      <c r="AF3692" t="str">
        <f t="shared" si="1152"/>
        <v>Fashion</v>
      </c>
      <c r="AG3692" t="str" cm="1">
        <f t="array" ref="AG3692">INDEX(AD:AD,ROW())</f>
        <v>Fashion</v>
      </c>
      <c r="AH3692">
        <f t="shared" si="1160"/>
        <v>55</v>
      </c>
      <c r="AI3692" t="str">
        <f t="shared" si="1153"/>
        <v>Fashion</v>
      </c>
      <c r="AK3692">
        <f t="shared" si="1154"/>
        <v>2024</v>
      </c>
      <c r="AL3692">
        <f t="shared" si="1155"/>
        <v>5</v>
      </c>
      <c r="AM3692">
        <f t="shared" si="1156"/>
        <v>7</v>
      </c>
      <c r="AN3692">
        <f t="shared" si="1157"/>
        <v>3</v>
      </c>
      <c r="AO3692" t="str">
        <f t="shared" si="1158"/>
        <v>Weekday</v>
      </c>
      <c r="AR3692" s="20">
        <f t="shared" si="1159"/>
        <v>0</v>
      </c>
    </row>
    <row r="3693" spans="1:44" x14ac:dyDescent="0.35">
      <c r="A3693" t="str">
        <f t="shared" si="1141"/>
        <v>CUST3692</v>
      </c>
      <c r="B3693" s="2" t="s">
        <v>4029</v>
      </c>
      <c r="C3693" s="4">
        <v>45499</v>
      </c>
      <c r="D3693" s="2" t="s">
        <v>1326</v>
      </c>
      <c r="E3693" t="s">
        <v>5052</v>
      </c>
      <c r="F3693" s="2" t="s">
        <v>42</v>
      </c>
      <c r="G3693" s="2" t="s">
        <v>170</v>
      </c>
      <c r="H3693" s="2">
        <v>1</v>
      </c>
      <c r="I3693" s="19">
        <v>1361.66</v>
      </c>
      <c r="J3693" s="2" t="s">
        <v>15</v>
      </c>
      <c r="K3693" s="2" t="s">
        <v>16</v>
      </c>
      <c r="L3693" s="2">
        <v>4</v>
      </c>
      <c r="M3693" s="18">
        <f t="shared" si="1142"/>
        <v>1361.66</v>
      </c>
      <c r="T3693" t="str">
        <f t="shared" si="1143"/>
        <v>Completed</v>
      </c>
      <c r="U3693" t="str">
        <f t="shared" si="1144"/>
        <v>Yes</v>
      </c>
      <c r="V3693" t="str">
        <f t="shared" si="1145"/>
        <v>No</v>
      </c>
      <c r="X3693">
        <f t="shared" si="1146"/>
        <v>573</v>
      </c>
      <c r="Y3693">
        <f t="shared" si="1147"/>
        <v>450</v>
      </c>
      <c r="Z3693" s="18">
        <f t="shared" si="1148"/>
        <v>1098537.4901531704</v>
      </c>
      <c r="AA3693" s="18">
        <f t="shared" si="1149"/>
        <v>96724.388030634553</v>
      </c>
      <c r="AB3693" s="17">
        <f t="shared" si="1150"/>
        <v>3.9001122334455669</v>
      </c>
      <c r="AC3693" s="2" t="s">
        <v>170</v>
      </c>
      <c r="AD3693" s="2" t="s">
        <v>42</v>
      </c>
      <c r="AE3693" t="str">
        <f t="shared" si="1151"/>
        <v>Beauty</v>
      </c>
      <c r="AF3693" t="str">
        <f t="shared" si="1152"/>
        <v>Beauty</v>
      </c>
      <c r="AG3693" t="str" cm="1">
        <f t="array" ref="AG3693">INDEX(AD:AD,ROW())</f>
        <v>Beauty</v>
      </c>
      <c r="AH3693">
        <f t="shared" si="1160"/>
        <v>70</v>
      </c>
      <c r="AI3693" t="str">
        <f t="shared" si="1153"/>
        <v>Beauty</v>
      </c>
      <c r="AK3693">
        <f t="shared" si="1154"/>
        <v>2024</v>
      </c>
      <c r="AL3693">
        <f t="shared" si="1155"/>
        <v>7</v>
      </c>
      <c r="AM3693">
        <f t="shared" si="1156"/>
        <v>26</v>
      </c>
      <c r="AN3693">
        <f t="shared" si="1157"/>
        <v>6</v>
      </c>
      <c r="AO3693" t="str">
        <f t="shared" si="1158"/>
        <v>Weekday</v>
      </c>
      <c r="AR3693" s="20">
        <f t="shared" si="1159"/>
        <v>0</v>
      </c>
    </row>
    <row r="3694" spans="1:44" x14ac:dyDescent="0.35">
      <c r="A3694" t="str">
        <f t="shared" si="1141"/>
        <v>CUST3693</v>
      </c>
      <c r="B3694" s="2" t="s">
        <v>4030</v>
      </c>
      <c r="C3694" s="4">
        <v>45708</v>
      </c>
      <c r="D3694" s="2" t="s">
        <v>39</v>
      </c>
      <c r="E3694" t="s">
        <v>5050</v>
      </c>
      <c r="F3694" s="2" t="s">
        <v>29</v>
      </c>
      <c r="G3694" s="2" t="s">
        <v>5043</v>
      </c>
      <c r="H3694" s="2">
        <v>3</v>
      </c>
      <c r="I3694" s="19">
        <v>1886.17</v>
      </c>
      <c r="J3694" s="2" t="s">
        <v>50</v>
      </c>
      <c r="K3694" s="2" t="s">
        <v>76</v>
      </c>
      <c r="L3694" s="2">
        <v>5</v>
      </c>
      <c r="M3694" s="18">
        <f t="shared" si="1142"/>
        <v>5658.51</v>
      </c>
      <c r="T3694" t="str">
        <f t="shared" si="1143"/>
        <v>Completed</v>
      </c>
      <c r="U3694" t="str">
        <f t="shared" si="1144"/>
        <v>No</v>
      </c>
      <c r="V3694" t="str">
        <f t="shared" si="1145"/>
        <v>No</v>
      </c>
      <c r="X3694">
        <f t="shared" si="1146"/>
        <v>589</v>
      </c>
      <c r="Y3694">
        <f t="shared" si="1147"/>
        <v>426</v>
      </c>
      <c r="Z3694" s="18">
        <f t="shared" si="1148"/>
        <v>1892867.2841657216</v>
      </c>
      <c r="AA3694" s="18">
        <f t="shared" si="1149"/>
        <v>199432.98236095349</v>
      </c>
      <c r="AB3694" s="17">
        <f t="shared" si="1150"/>
        <v>3.8949824970828471</v>
      </c>
      <c r="AC3694" s="2" t="s">
        <v>5043</v>
      </c>
      <c r="AD3694" s="2" t="s">
        <v>29</v>
      </c>
      <c r="AE3694" t="str">
        <f t="shared" si="1151"/>
        <v>Fashion</v>
      </c>
      <c r="AF3694" t="str">
        <f t="shared" si="1152"/>
        <v>Fashion</v>
      </c>
      <c r="AG3694" t="str" cm="1">
        <f t="array" ref="AG3694">INDEX(AD:AD,ROW())</f>
        <v>Fashion</v>
      </c>
      <c r="AH3694">
        <f t="shared" si="1160"/>
        <v>55</v>
      </c>
      <c r="AI3694" t="str">
        <f t="shared" si="1153"/>
        <v>Fashion</v>
      </c>
      <c r="AK3694">
        <f t="shared" si="1154"/>
        <v>2025</v>
      </c>
      <c r="AL3694">
        <f t="shared" si="1155"/>
        <v>2</v>
      </c>
      <c r="AM3694">
        <f t="shared" si="1156"/>
        <v>20</v>
      </c>
      <c r="AN3694">
        <f t="shared" si="1157"/>
        <v>5</v>
      </c>
      <c r="AO3694" t="str">
        <f t="shared" si="1158"/>
        <v>Weekday</v>
      </c>
      <c r="AR3694" s="20">
        <f t="shared" si="1159"/>
        <v>1</v>
      </c>
    </row>
    <row r="3695" spans="1:44" x14ac:dyDescent="0.35">
      <c r="A3695" t="str">
        <f t="shared" si="1141"/>
        <v>CUST3694</v>
      </c>
      <c r="B3695" s="2" t="s">
        <v>4031</v>
      </c>
      <c r="C3695" s="4">
        <v>45194</v>
      </c>
      <c r="D3695" s="2" t="s">
        <v>123</v>
      </c>
      <c r="E3695" t="s">
        <v>5055</v>
      </c>
      <c r="F3695" s="2" t="s">
        <v>13</v>
      </c>
      <c r="G3695" s="2" t="s">
        <v>37</v>
      </c>
      <c r="H3695" s="2">
        <v>1</v>
      </c>
      <c r="I3695" s="19">
        <v>1545.43</v>
      </c>
      <c r="J3695" s="2" t="s">
        <v>50</v>
      </c>
      <c r="K3695" s="2" t="s">
        <v>16</v>
      </c>
      <c r="L3695" s="2">
        <v>3</v>
      </c>
      <c r="M3695" s="18">
        <f t="shared" si="1142"/>
        <v>1545.43</v>
      </c>
      <c r="T3695" t="str">
        <f t="shared" si="1143"/>
        <v>Completed</v>
      </c>
      <c r="U3695" t="str">
        <f t="shared" si="1144"/>
        <v>Yes</v>
      </c>
      <c r="V3695" t="str">
        <f t="shared" si="1145"/>
        <v>No</v>
      </c>
      <c r="X3695">
        <f t="shared" si="1146"/>
        <v>567</v>
      </c>
      <c r="Y3695">
        <f t="shared" si="1147"/>
        <v>440</v>
      </c>
      <c r="Z3695" s="18">
        <f t="shared" si="1148"/>
        <v>1463424.4009529033</v>
      </c>
      <c r="AA3695" s="18">
        <f t="shared" si="1149"/>
        <v>118285.78776560788</v>
      </c>
      <c r="AB3695" s="17">
        <f t="shared" si="1150"/>
        <v>3.8140589569160999</v>
      </c>
      <c r="AC3695" s="2" t="s">
        <v>37</v>
      </c>
      <c r="AD3695" s="2" t="s">
        <v>13</v>
      </c>
      <c r="AE3695" t="str">
        <f t="shared" si="1151"/>
        <v>Home &amp; Kitchen</v>
      </c>
      <c r="AF3695" t="str">
        <f t="shared" si="1152"/>
        <v>Home &amp; Kitchen</v>
      </c>
      <c r="AG3695" t="str" cm="1">
        <f t="array" ref="AG3695">INDEX(AD:AD,ROW())</f>
        <v>Home &amp; Kitchen</v>
      </c>
      <c r="AH3695">
        <f t="shared" si="1160"/>
        <v>8</v>
      </c>
      <c r="AI3695" t="str">
        <f t="shared" si="1153"/>
        <v>Home &amp; Kitchen</v>
      </c>
      <c r="AK3695">
        <f t="shared" si="1154"/>
        <v>2023</v>
      </c>
      <c r="AL3695">
        <f t="shared" si="1155"/>
        <v>9</v>
      </c>
      <c r="AM3695">
        <f t="shared" si="1156"/>
        <v>25</v>
      </c>
      <c r="AN3695">
        <f t="shared" si="1157"/>
        <v>2</v>
      </c>
      <c r="AO3695" t="str">
        <f t="shared" si="1158"/>
        <v>Weekday</v>
      </c>
      <c r="AR3695" s="20">
        <f t="shared" si="1159"/>
        <v>0</v>
      </c>
    </row>
    <row r="3696" spans="1:44" x14ac:dyDescent="0.35">
      <c r="A3696" t="str">
        <f t="shared" si="1141"/>
        <v>CUST3695</v>
      </c>
      <c r="B3696" s="2" t="s">
        <v>4032</v>
      </c>
      <c r="C3696" s="4">
        <v>45288</v>
      </c>
      <c r="D3696" s="2" t="s">
        <v>544</v>
      </c>
      <c r="E3696" t="s">
        <v>5049</v>
      </c>
      <c r="F3696" s="2" t="s">
        <v>13</v>
      </c>
      <c r="G3696" s="2" t="s">
        <v>5045</v>
      </c>
      <c r="H3696" s="2">
        <v>2</v>
      </c>
      <c r="I3696" s="19">
        <v>1534.41</v>
      </c>
      <c r="J3696" s="2" t="s">
        <v>5046</v>
      </c>
      <c r="K3696" s="2" t="s">
        <v>103</v>
      </c>
      <c r="L3696" s="31"/>
      <c r="M3696" s="18">
        <f t="shared" si="1142"/>
        <v>3068.82</v>
      </c>
      <c r="T3696" t="str">
        <f t="shared" si="1143"/>
        <v>Lost Sale</v>
      </c>
      <c r="U3696" t="str">
        <f t="shared" si="1144"/>
        <v>No</v>
      </c>
      <c r="V3696" t="str">
        <f t="shared" si="1145"/>
        <v>Yes</v>
      </c>
      <c r="X3696">
        <f t="shared" si="1146"/>
        <v>595</v>
      </c>
      <c r="Y3696">
        <f t="shared" si="1147"/>
        <v>444</v>
      </c>
      <c r="Z3696" s="18">
        <f t="shared" si="1148"/>
        <v>1463424.4009529033</v>
      </c>
      <c r="AA3696" s="18">
        <f t="shared" si="1149"/>
        <v>118285.78776560788</v>
      </c>
      <c r="AB3696" s="17">
        <f t="shared" si="1150"/>
        <v>3.8140589569160999</v>
      </c>
      <c r="AC3696" s="2" t="s">
        <v>5045</v>
      </c>
      <c r="AD3696" s="2" t="s">
        <v>13</v>
      </c>
      <c r="AE3696" t="str">
        <f t="shared" si="1151"/>
        <v>Home &amp; Kitchen</v>
      </c>
      <c r="AF3696" t="str">
        <f t="shared" si="1152"/>
        <v>Home &amp; Kitchen</v>
      </c>
      <c r="AG3696" t="str" cm="1">
        <f t="array" ref="AG3696">INDEX(AD:AD,ROW())</f>
        <v>Home &amp; Kitchen</v>
      </c>
      <c r="AH3696">
        <f t="shared" si="1160"/>
        <v>76</v>
      </c>
      <c r="AI3696" t="str">
        <f t="shared" si="1153"/>
        <v>Home &amp; Kitchen</v>
      </c>
      <c r="AK3696">
        <f t="shared" si="1154"/>
        <v>2023</v>
      </c>
      <c r="AL3696">
        <f t="shared" si="1155"/>
        <v>12</v>
      </c>
      <c r="AM3696">
        <f t="shared" si="1156"/>
        <v>28</v>
      </c>
      <c r="AN3696">
        <f t="shared" si="1157"/>
        <v>5</v>
      </c>
      <c r="AO3696" t="str">
        <f t="shared" si="1158"/>
        <v>Weekday</v>
      </c>
      <c r="AR3696" s="20">
        <f t="shared" si="1159"/>
        <v>1</v>
      </c>
    </row>
    <row r="3697" spans="1:44" x14ac:dyDescent="0.35">
      <c r="A3697" t="str">
        <f t="shared" si="1141"/>
        <v>CUST3696</v>
      </c>
      <c r="B3697" s="2" t="s">
        <v>4033</v>
      </c>
      <c r="C3697" s="4">
        <v>44947</v>
      </c>
      <c r="D3697" s="2" t="s">
        <v>691</v>
      </c>
      <c r="E3697" t="s">
        <v>5054</v>
      </c>
      <c r="F3697" s="2" t="s">
        <v>42</v>
      </c>
      <c r="G3697" s="2" t="s">
        <v>43</v>
      </c>
      <c r="H3697" s="2">
        <v>2</v>
      </c>
      <c r="I3697" s="19">
        <v>777.1</v>
      </c>
      <c r="J3697" s="2" t="s">
        <v>50</v>
      </c>
      <c r="K3697" s="2" t="s">
        <v>16</v>
      </c>
      <c r="L3697" s="2">
        <v>3</v>
      </c>
      <c r="M3697" s="18">
        <f t="shared" si="1142"/>
        <v>1554.2</v>
      </c>
      <c r="T3697" t="str">
        <f t="shared" si="1143"/>
        <v>Completed</v>
      </c>
      <c r="U3697" t="str">
        <f t="shared" si="1144"/>
        <v>Yes</v>
      </c>
      <c r="V3697" t="str">
        <f t="shared" si="1145"/>
        <v>No</v>
      </c>
      <c r="X3697">
        <f t="shared" si="1146"/>
        <v>558</v>
      </c>
      <c r="Y3697">
        <f t="shared" si="1147"/>
        <v>430</v>
      </c>
      <c r="Z3697" s="18">
        <f t="shared" si="1148"/>
        <v>1098537.4901531704</v>
      </c>
      <c r="AA3697" s="18">
        <f t="shared" si="1149"/>
        <v>96724.388030634553</v>
      </c>
      <c r="AB3697" s="17">
        <f t="shared" si="1150"/>
        <v>3.9001122334455669</v>
      </c>
      <c r="AC3697" s="2" t="s">
        <v>43</v>
      </c>
      <c r="AD3697" s="2" t="s">
        <v>42</v>
      </c>
      <c r="AE3697" t="str">
        <f t="shared" si="1151"/>
        <v>Beauty</v>
      </c>
      <c r="AF3697" t="str">
        <f t="shared" si="1152"/>
        <v>Beauty</v>
      </c>
      <c r="AG3697" t="str" cm="1">
        <f t="array" ref="AG3697">INDEX(AD:AD,ROW())</f>
        <v>Beauty</v>
      </c>
      <c r="AH3697">
        <f t="shared" si="1160"/>
        <v>10</v>
      </c>
      <c r="AI3697" t="str">
        <f t="shared" si="1153"/>
        <v>Beauty</v>
      </c>
      <c r="AK3697">
        <f t="shared" si="1154"/>
        <v>2023</v>
      </c>
      <c r="AL3697">
        <f t="shared" si="1155"/>
        <v>1</v>
      </c>
      <c r="AM3697">
        <f t="shared" si="1156"/>
        <v>21</v>
      </c>
      <c r="AN3697">
        <f t="shared" si="1157"/>
        <v>7</v>
      </c>
      <c r="AO3697" t="str">
        <f t="shared" si="1158"/>
        <v>Weekend</v>
      </c>
      <c r="AR3697" s="20">
        <f t="shared" si="1159"/>
        <v>0</v>
      </c>
    </row>
    <row r="3698" spans="1:44" x14ac:dyDescent="0.35">
      <c r="A3698" t="str">
        <f t="shared" si="1141"/>
        <v>CUST3697</v>
      </c>
      <c r="B3698" s="2" t="s">
        <v>4034</v>
      </c>
      <c r="C3698" s="4">
        <v>45735</v>
      </c>
      <c r="D3698" s="2" t="s">
        <v>1399</v>
      </c>
      <c r="E3698" t="s">
        <v>5049</v>
      </c>
      <c r="F3698" s="2" t="s">
        <v>23</v>
      </c>
      <c r="G3698" s="2" t="s">
        <v>75</v>
      </c>
      <c r="H3698" s="2">
        <v>1</v>
      </c>
      <c r="I3698" s="19">
        <v>175.7</v>
      </c>
      <c r="J3698" s="2" t="s">
        <v>50</v>
      </c>
      <c r="K3698" s="2" t="s">
        <v>103</v>
      </c>
      <c r="L3698" s="2">
        <v>5</v>
      </c>
      <c r="M3698" s="18">
        <f t="shared" si="1142"/>
        <v>175.7</v>
      </c>
      <c r="T3698" t="str">
        <f t="shared" si="1143"/>
        <v>Lost Sale</v>
      </c>
      <c r="U3698" t="str">
        <f t="shared" si="1144"/>
        <v>No</v>
      </c>
      <c r="V3698" t="str">
        <f t="shared" si="1145"/>
        <v>Yes</v>
      </c>
      <c r="X3698">
        <f t="shared" si="1146"/>
        <v>595</v>
      </c>
      <c r="Y3698">
        <f t="shared" si="1147"/>
        <v>444</v>
      </c>
      <c r="Z3698" s="18">
        <f t="shared" si="1148"/>
        <v>594714.6477588166</v>
      </c>
      <c r="AA3698" s="18">
        <f t="shared" si="1149"/>
        <v>60882.938065984097</v>
      </c>
      <c r="AB3698" s="17">
        <f t="shared" si="1150"/>
        <v>3.804733727810651</v>
      </c>
      <c r="AC3698" s="2" t="s">
        <v>75</v>
      </c>
      <c r="AD3698" s="2" t="s">
        <v>23</v>
      </c>
      <c r="AE3698" t="str">
        <f t="shared" si="1151"/>
        <v>Books</v>
      </c>
      <c r="AF3698" t="str">
        <f t="shared" si="1152"/>
        <v>Books</v>
      </c>
      <c r="AG3698" t="str" cm="1">
        <f t="array" ref="AG3698">INDEX(AD:AD,ROW())</f>
        <v>Books</v>
      </c>
      <c r="AH3698">
        <f t="shared" si="1160"/>
        <v>23</v>
      </c>
      <c r="AI3698" t="str">
        <f t="shared" si="1153"/>
        <v>Books</v>
      </c>
      <c r="AK3698">
        <f t="shared" si="1154"/>
        <v>2025</v>
      </c>
      <c r="AL3698">
        <f t="shared" si="1155"/>
        <v>3</v>
      </c>
      <c r="AM3698">
        <f t="shared" si="1156"/>
        <v>19</v>
      </c>
      <c r="AN3698">
        <f t="shared" si="1157"/>
        <v>4</v>
      </c>
      <c r="AO3698" t="str">
        <f t="shared" si="1158"/>
        <v>Weekday</v>
      </c>
      <c r="AR3698" s="20">
        <f t="shared" si="1159"/>
        <v>1</v>
      </c>
    </row>
    <row r="3699" spans="1:44" x14ac:dyDescent="0.35">
      <c r="A3699" t="str">
        <f t="shared" si="1141"/>
        <v>CUST3698</v>
      </c>
      <c r="B3699" s="2" t="s">
        <v>4035</v>
      </c>
      <c r="C3699" s="4">
        <v>45733</v>
      </c>
      <c r="D3699" s="2" t="s">
        <v>390</v>
      </c>
      <c r="E3699" t="s">
        <v>5053</v>
      </c>
      <c r="F3699" s="2" t="s">
        <v>23</v>
      </c>
      <c r="G3699" s="2" t="s">
        <v>46</v>
      </c>
      <c r="H3699" s="2">
        <v>1</v>
      </c>
      <c r="I3699" s="19">
        <v>127.93</v>
      </c>
      <c r="J3699" s="2" t="s">
        <v>5047</v>
      </c>
      <c r="K3699" s="2" t="s">
        <v>103</v>
      </c>
      <c r="L3699" s="2">
        <v>4</v>
      </c>
      <c r="M3699" s="18">
        <f t="shared" si="1142"/>
        <v>127.93</v>
      </c>
      <c r="T3699" t="str">
        <f t="shared" si="1143"/>
        <v>Lost Sale</v>
      </c>
      <c r="U3699" t="str">
        <f t="shared" si="1144"/>
        <v>No</v>
      </c>
      <c r="V3699" t="str">
        <f t="shared" si="1145"/>
        <v>Yes</v>
      </c>
      <c r="X3699">
        <f t="shared" si="1146"/>
        <v>559</v>
      </c>
      <c r="Y3699">
        <f t="shared" si="1147"/>
        <v>408</v>
      </c>
      <c r="Z3699" s="18">
        <f t="shared" si="1148"/>
        <v>594714.6477588166</v>
      </c>
      <c r="AA3699" s="18">
        <f t="shared" si="1149"/>
        <v>60882.938065984097</v>
      </c>
      <c r="AB3699" s="17">
        <f t="shared" si="1150"/>
        <v>3.804733727810651</v>
      </c>
      <c r="AC3699" s="2" t="s">
        <v>46</v>
      </c>
      <c r="AD3699" s="2" t="s">
        <v>23</v>
      </c>
      <c r="AE3699" t="str">
        <f t="shared" si="1151"/>
        <v>Books</v>
      </c>
      <c r="AF3699" t="str">
        <f t="shared" si="1152"/>
        <v>Books</v>
      </c>
      <c r="AG3699" t="str" cm="1">
        <f t="array" ref="AG3699">INDEX(AD:AD,ROW())</f>
        <v>Books</v>
      </c>
      <c r="AH3699">
        <f t="shared" si="1160"/>
        <v>11</v>
      </c>
      <c r="AI3699" t="str">
        <f t="shared" si="1153"/>
        <v>Books</v>
      </c>
      <c r="AK3699">
        <f t="shared" si="1154"/>
        <v>2025</v>
      </c>
      <c r="AL3699">
        <f t="shared" si="1155"/>
        <v>3</v>
      </c>
      <c r="AM3699">
        <f t="shared" si="1156"/>
        <v>17</v>
      </c>
      <c r="AN3699">
        <f t="shared" si="1157"/>
        <v>2</v>
      </c>
      <c r="AO3699" t="str">
        <f t="shared" si="1158"/>
        <v>Weekday</v>
      </c>
      <c r="AR3699" s="20">
        <f t="shared" si="1159"/>
        <v>1</v>
      </c>
    </row>
    <row r="3700" spans="1:44" x14ac:dyDescent="0.35">
      <c r="A3700" t="str">
        <f t="shared" si="1141"/>
        <v>CUST3699</v>
      </c>
      <c r="B3700" s="2" t="s">
        <v>4036</v>
      </c>
      <c r="C3700" s="4">
        <v>45790</v>
      </c>
      <c r="D3700" s="2" t="s">
        <v>1267</v>
      </c>
      <c r="E3700" t="s">
        <v>5055</v>
      </c>
      <c r="F3700" s="2" t="s">
        <v>42</v>
      </c>
      <c r="G3700" s="2" t="s">
        <v>5042</v>
      </c>
      <c r="H3700" s="2">
        <v>3</v>
      </c>
      <c r="I3700" s="19">
        <v>1089.06</v>
      </c>
      <c r="J3700" s="2" t="s">
        <v>15</v>
      </c>
      <c r="K3700" s="2" t="s">
        <v>16</v>
      </c>
      <c r="L3700" s="2">
        <v>5</v>
      </c>
      <c r="M3700" s="18">
        <f t="shared" si="1142"/>
        <v>3267.18</v>
      </c>
      <c r="T3700" t="str">
        <f t="shared" si="1143"/>
        <v>Completed</v>
      </c>
      <c r="U3700" t="str">
        <f t="shared" si="1144"/>
        <v>Yes</v>
      </c>
      <c r="V3700" t="str">
        <f t="shared" si="1145"/>
        <v>No</v>
      </c>
      <c r="X3700">
        <f t="shared" si="1146"/>
        <v>567</v>
      </c>
      <c r="Y3700">
        <f t="shared" si="1147"/>
        <v>440</v>
      </c>
      <c r="Z3700" s="18">
        <f t="shared" si="1148"/>
        <v>1098537.4901531704</v>
      </c>
      <c r="AA3700" s="18">
        <f t="shared" si="1149"/>
        <v>96724.388030634553</v>
      </c>
      <c r="AB3700" s="17">
        <f t="shared" si="1150"/>
        <v>3.9001122334455669</v>
      </c>
      <c r="AC3700" s="2" t="s">
        <v>5042</v>
      </c>
      <c r="AD3700" s="2" t="s">
        <v>42</v>
      </c>
      <c r="AE3700" t="str">
        <f t="shared" si="1151"/>
        <v>Beauty</v>
      </c>
      <c r="AF3700" t="str">
        <f t="shared" si="1152"/>
        <v>Beauty</v>
      </c>
      <c r="AG3700" t="str" cm="1">
        <f t="array" ref="AG3700">INDEX(AD:AD,ROW())</f>
        <v>Beauty</v>
      </c>
      <c r="AH3700">
        <f t="shared" si="1160"/>
        <v>18</v>
      </c>
      <c r="AI3700" t="str">
        <f t="shared" si="1153"/>
        <v>Beauty</v>
      </c>
      <c r="AK3700">
        <f t="shared" si="1154"/>
        <v>2025</v>
      </c>
      <c r="AL3700">
        <f t="shared" si="1155"/>
        <v>5</v>
      </c>
      <c r="AM3700">
        <f t="shared" si="1156"/>
        <v>13</v>
      </c>
      <c r="AN3700">
        <f t="shared" si="1157"/>
        <v>3</v>
      </c>
      <c r="AO3700" t="str">
        <f t="shared" si="1158"/>
        <v>Weekday</v>
      </c>
      <c r="AR3700" s="20">
        <f t="shared" si="1159"/>
        <v>0</v>
      </c>
    </row>
    <row r="3701" spans="1:44" x14ac:dyDescent="0.35">
      <c r="A3701" t="str">
        <f t="shared" si="1141"/>
        <v>CUST3700</v>
      </c>
      <c r="B3701" s="2" t="s">
        <v>4037</v>
      </c>
      <c r="C3701" s="4">
        <v>45249</v>
      </c>
      <c r="D3701" s="2" t="s">
        <v>90</v>
      </c>
      <c r="E3701" t="s">
        <v>5055</v>
      </c>
      <c r="F3701" s="2" t="s">
        <v>13</v>
      </c>
      <c r="G3701" s="2" t="s">
        <v>34</v>
      </c>
      <c r="H3701" s="2">
        <v>1</v>
      </c>
      <c r="I3701" s="19">
        <v>907.79</v>
      </c>
      <c r="J3701" s="2" t="s">
        <v>50</v>
      </c>
      <c r="K3701" s="2" t="s">
        <v>16</v>
      </c>
      <c r="L3701" s="31"/>
      <c r="M3701" s="18">
        <f t="shared" si="1142"/>
        <v>907.79</v>
      </c>
      <c r="T3701" t="str">
        <f t="shared" si="1143"/>
        <v>Completed</v>
      </c>
      <c r="U3701" t="str">
        <f t="shared" si="1144"/>
        <v>No</v>
      </c>
      <c r="V3701" t="str">
        <f t="shared" si="1145"/>
        <v>No</v>
      </c>
      <c r="X3701">
        <f t="shared" si="1146"/>
        <v>567</v>
      </c>
      <c r="Y3701">
        <f t="shared" si="1147"/>
        <v>440</v>
      </c>
      <c r="Z3701" s="18">
        <f t="shared" si="1148"/>
        <v>1463424.4009529033</v>
      </c>
      <c r="AA3701" s="18">
        <f t="shared" si="1149"/>
        <v>118285.78776560788</v>
      </c>
      <c r="AB3701" s="17">
        <f t="shared" si="1150"/>
        <v>3.8140589569160999</v>
      </c>
      <c r="AC3701" s="2" t="s">
        <v>34</v>
      </c>
      <c r="AD3701" s="2" t="s">
        <v>13</v>
      </c>
      <c r="AE3701" t="str">
        <f t="shared" si="1151"/>
        <v>Home &amp; Kitchen</v>
      </c>
      <c r="AF3701" t="str">
        <f t="shared" si="1152"/>
        <v>Home &amp; Kitchen</v>
      </c>
      <c r="AG3701" t="str" cm="1">
        <f t="array" ref="AG3701">INDEX(AD:AD,ROW())</f>
        <v>Home &amp; Kitchen</v>
      </c>
      <c r="AH3701">
        <f t="shared" si="1160"/>
        <v>7</v>
      </c>
      <c r="AI3701" t="str">
        <f t="shared" si="1153"/>
        <v>Home &amp; Kitchen</v>
      </c>
      <c r="AK3701">
        <f t="shared" si="1154"/>
        <v>2023</v>
      </c>
      <c r="AL3701">
        <f t="shared" si="1155"/>
        <v>11</v>
      </c>
      <c r="AM3701">
        <f t="shared" si="1156"/>
        <v>19</v>
      </c>
      <c r="AN3701">
        <f t="shared" si="1157"/>
        <v>1</v>
      </c>
      <c r="AO3701" t="str">
        <f t="shared" si="1158"/>
        <v>Weekend</v>
      </c>
      <c r="AR3701" s="20">
        <f t="shared" si="1159"/>
        <v>0</v>
      </c>
    </row>
    <row r="3702" spans="1:44" x14ac:dyDescent="0.35">
      <c r="A3702" t="str">
        <f t="shared" si="1141"/>
        <v>CUST3701</v>
      </c>
      <c r="B3702" s="2" t="s">
        <v>4038</v>
      </c>
      <c r="C3702" s="4">
        <v>45101</v>
      </c>
      <c r="D3702" s="2" t="s">
        <v>577</v>
      </c>
      <c r="E3702" t="s">
        <v>5049</v>
      </c>
      <c r="F3702" s="2" t="s">
        <v>29</v>
      </c>
      <c r="G3702" s="2" t="s">
        <v>5043</v>
      </c>
      <c r="H3702" s="2">
        <v>2</v>
      </c>
      <c r="I3702" s="19">
        <v>1622.25</v>
      </c>
      <c r="J3702" s="2" t="s">
        <v>5046</v>
      </c>
      <c r="K3702" s="2" t="s">
        <v>16</v>
      </c>
      <c r="L3702" s="2">
        <v>4</v>
      </c>
      <c r="M3702" s="18">
        <f t="shared" si="1142"/>
        <v>3244.5</v>
      </c>
      <c r="T3702" t="str">
        <f t="shared" si="1143"/>
        <v>Completed</v>
      </c>
      <c r="U3702" t="str">
        <f t="shared" si="1144"/>
        <v>Yes</v>
      </c>
      <c r="V3702" t="str">
        <f t="shared" si="1145"/>
        <v>No</v>
      </c>
      <c r="X3702">
        <f t="shared" si="1146"/>
        <v>595</v>
      </c>
      <c r="Y3702">
        <f t="shared" si="1147"/>
        <v>444</v>
      </c>
      <c r="Z3702" s="18">
        <f t="shared" si="1148"/>
        <v>1892867.2841657216</v>
      </c>
      <c r="AA3702" s="18">
        <f t="shared" si="1149"/>
        <v>199432.98236095349</v>
      </c>
      <c r="AB3702" s="17">
        <f t="shared" si="1150"/>
        <v>3.8949824970828471</v>
      </c>
      <c r="AC3702" s="2" t="s">
        <v>5043</v>
      </c>
      <c r="AD3702" s="2" t="s">
        <v>29</v>
      </c>
      <c r="AE3702" t="str">
        <f t="shared" si="1151"/>
        <v>Fashion</v>
      </c>
      <c r="AF3702" t="str">
        <f t="shared" si="1152"/>
        <v>Fashion</v>
      </c>
      <c r="AG3702" t="str" cm="1">
        <f t="array" ref="AG3702">INDEX(AD:AD,ROW())</f>
        <v>Fashion</v>
      </c>
      <c r="AH3702">
        <f t="shared" si="1160"/>
        <v>55</v>
      </c>
      <c r="AI3702" t="str">
        <f t="shared" si="1153"/>
        <v>Fashion</v>
      </c>
      <c r="AK3702">
        <f t="shared" si="1154"/>
        <v>2023</v>
      </c>
      <c r="AL3702">
        <f t="shared" si="1155"/>
        <v>6</v>
      </c>
      <c r="AM3702">
        <f t="shared" si="1156"/>
        <v>24</v>
      </c>
      <c r="AN3702">
        <f t="shared" si="1157"/>
        <v>7</v>
      </c>
      <c r="AO3702" t="str">
        <f t="shared" si="1158"/>
        <v>Weekend</v>
      </c>
      <c r="AR3702" s="20">
        <f t="shared" si="1159"/>
        <v>0</v>
      </c>
    </row>
    <row r="3703" spans="1:44" x14ac:dyDescent="0.35">
      <c r="A3703" t="str">
        <f t="shared" si="1141"/>
        <v>CUST3702</v>
      </c>
      <c r="B3703" s="2" t="s">
        <v>4039</v>
      </c>
      <c r="C3703" s="4">
        <v>45004</v>
      </c>
      <c r="D3703" s="2" t="s">
        <v>962</v>
      </c>
      <c r="E3703" t="s">
        <v>5051</v>
      </c>
      <c r="F3703" s="2" t="s">
        <v>42</v>
      </c>
      <c r="G3703" s="2" t="s">
        <v>5042</v>
      </c>
      <c r="H3703" s="2">
        <v>1</v>
      </c>
      <c r="I3703" s="19">
        <v>1159.22</v>
      </c>
      <c r="J3703" s="2" t="s">
        <v>5047</v>
      </c>
      <c r="K3703" s="2" t="s">
        <v>16</v>
      </c>
      <c r="L3703" s="2">
        <v>4</v>
      </c>
      <c r="M3703" s="18">
        <f t="shared" si="1142"/>
        <v>1159.22</v>
      </c>
      <c r="T3703" t="str">
        <f t="shared" si="1143"/>
        <v>Completed</v>
      </c>
      <c r="U3703" t="str">
        <f t="shared" si="1144"/>
        <v>Yes</v>
      </c>
      <c r="V3703" t="str">
        <f t="shared" si="1145"/>
        <v>No</v>
      </c>
      <c r="X3703">
        <f t="shared" si="1146"/>
        <v>619</v>
      </c>
      <c r="Y3703">
        <f t="shared" si="1147"/>
        <v>468</v>
      </c>
      <c r="Z3703" s="18">
        <f t="shared" si="1148"/>
        <v>1098537.4901531704</v>
      </c>
      <c r="AA3703" s="18">
        <f t="shared" si="1149"/>
        <v>96724.388030634553</v>
      </c>
      <c r="AB3703" s="17">
        <f t="shared" si="1150"/>
        <v>3.9001122334455669</v>
      </c>
      <c r="AC3703" s="2" t="s">
        <v>5042</v>
      </c>
      <c r="AD3703" s="2" t="s">
        <v>42</v>
      </c>
      <c r="AE3703" t="str">
        <f t="shared" si="1151"/>
        <v>Beauty</v>
      </c>
      <c r="AF3703" t="str">
        <f t="shared" si="1152"/>
        <v>Beauty</v>
      </c>
      <c r="AG3703" t="str" cm="1">
        <f t="array" ref="AG3703">INDEX(AD:AD,ROW())</f>
        <v>Beauty</v>
      </c>
      <c r="AH3703">
        <f t="shared" si="1160"/>
        <v>18</v>
      </c>
      <c r="AI3703" t="str">
        <f t="shared" si="1153"/>
        <v>Beauty</v>
      </c>
      <c r="AK3703">
        <f t="shared" si="1154"/>
        <v>2023</v>
      </c>
      <c r="AL3703">
        <f t="shared" si="1155"/>
        <v>3</v>
      </c>
      <c r="AM3703">
        <f t="shared" si="1156"/>
        <v>19</v>
      </c>
      <c r="AN3703">
        <f t="shared" si="1157"/>
        <v>1</v>
      </c>
      <c r="AO3703" t="str">
        <f t="shared" si="1158"/>
        <v>Weekend</v>
      </c>
      <c r="AR3703" s="20">
        <f t="shared" si="1159"/>
        <v>0</v>
      </c>
    </row>
    <row r="3704" spans="1:44" x14ac:dyDescent="0.35">
      <c r="A3704" t="str">
        <f t="shared" si="1141"/>
        <v>CUST3703</v>
      </c>
      <c r="B3704" s="2" t="s">
        <v>4040</v>
      </c>
      <c r="C3704" s="4">
        <v>45050</v>
      </c>
      <c r="D3704" s="2" t="s">
        <v>1576</v>
      </c>
      <c r="E3704" t="s">
        <v>5051</v>
      </c>
      <c r="F3704" s="2" t="s">
        <v>19</v>
      </c>
      <c r="G3704" s="2" t="s">
        <v>49</v>
      </c>
      <c r="H3704" s="2">
        <v>2</v>
      </c>
      <c r="I3704" s="19">
        <v>3006.79</v>
      </c>
      <c r="J3704" s="2" t="s">
        <v>50</v>
      </c>
      <c r="K3704" s="2" t="s">
        <v>16</v>
      </c>
      <c r="L3704" s="2">
        <v>4</v>
      </c>
      <c r="M3704" s="18">
        <f t="shared" si="1142"/>
        <v>6013.58</v>
      </c>
      <c r="T3704" t="str">
        <f t="shared" si="1143"/>
        <v>Completed</v>
      </c>
      <c r="U3704" t="str">
        <f t="shared" si="1144"/>
        <v>Yes</v>
      </c>
      <c r="V3704" t="str">
        <f t="shared" si="1145"/>
        <v>No</v>
      </c>
      <c r="X3704">
        <f t="shared" si="1146"/>
        <v>619</v>
      </c>
      <c r="Y3704">
        <f t="shared" si="1147"/>
        <v>468</v>
      </c>
      <c r="Z3704" s="18">
        <f t="shared" si="1148"/>
        <v>2759712.3299794244</v>
      </c>
      <c r="AA3704" s="18">
        <f t="shared" si="1149"/>
        <v>330643.50635802455</v>
      </c>
      <c r="AB3704" s="17">
        <f t="shared" si="1150"/>
        <v>3.8641711229946525</v>
      </c>
      <c r="AC3704" s="2" t="s">
        <v>49</v>
      </c>
      <c r="AD3704" s="2" t="s">
        <v>19</v>
      </c>
      <c r="AE3704" t="str">
        <f t="shared" si="1151"/>
        <v>Electronics</v>
      </c>
      <c r="AF3704" t="str">
        <f t="shared" si="1152"/>
        <v>Electronics</v>
      </c>
      <c r="AG3704" t="str" cm="1">
        <f t="array" ref="AG3704">INDEX(AD:AD,ROW())</f>
        <v>Electronics</v>
      </c>
      <c r="AH3704">
        <f t="shared" si="1160"/>
        <v>12</v>
      </c>
      <c r="AI3704" t="str">
        <f t="shared" si="1153"/>
        <v>Electronics</v>
      </c>
      <c r="AK3704">
        <f t="shared" si="1154"/>
        <v>2023</v>
      </c>
      <c r="AL3704">
        <f t="shared" si="1155"/>
        <v>5</v>
      </c>
      <c r="AM3704">
        <f t="shared" si="1156"/>
        <v>4</v>
      </c>
      <c r="AN3704">
        <f t="shared" si="1157"/>
        <v>5</v>
      </c>
      <c r="AO3704" t="str">
        <f t="shared" si="1158"/>
        <v>Weekday</v>
      </c>
      <c r="AR3704" s="20">
        <f t="shared" si="1159"/>
        <v>0</v>
      </c>
    </row>
    <row r="3705" spans="1:44" x14ac:dyDescent="0.35">
      <c r="A3705" t="str">
        <f t="shared" si="1141"/>
        <v>CUST3704</v>
      </c>
      <c r="B3705" s="2" t="s">
        <v>4041</v>
      </c>
      <c r="C3705" s="4">
        <v>45020</v>
      </c>
      <c r="D3705" s="2" t="s">
        <v>186</v>
      </c>
      <c r="E3705" t="s">
        <v>5052</v>
      </c>
      <c r="F3705" s="2" t="s">
        <v>19</v>
      </c>
      <c r="G3705" s="2" t="s">
        <v>128</v>
      </c>
      <c r="H3705" s="2">
        <v>1</v>
      </c>
      <c r="I3705" s="19">
        <v>2220.8000000000002</v>
      </c>
      <c r="J3705" s="2" t="s">
        <v>50</v>
      </c>
      <c r="K3705" s="2" t="s">
        <v>16</v>
      </c>
      <c r="L3705" s="2">
        <v>4</v>
      </c>
      <c r="M3705" s="18">
        <f t="shared" si="1142"/>
        <v>2220.8000000000002</v>
      </c>
      <c r="T3705" t="str">
        <f t="shared" si="1143"/>
        <v>Completed</v>
      </c>
      <c r="U3705" t="str">
        <f t="shared" si="1144"/>
        <v>Yes</v>
      </c>
      <c r="V3705" t="str">
        <f t="shared" si="1145"/>
        <v>No</v>
      </c>
      <c r="X3705">
        <f t="shared" si="1146"/>
        <v>573</v>
      </c>
      <c r="Y3705">
        <f t="shared" si="1147"/>
        <v>450</v>
      </c>
      <c r="Z3705" s="18">
        <f t="shared" si="1148"/>
        <v>2759712.3299794244</v>
      </c>
      <c r="AA3705" s="18">
        <f t="shared" si="1149"/>
        <v>330643.50635802455</v>
      </c>
      <c r="AB3705" s="17">
        <f t="shared" si="1150"/>
        <v>3.8641711229946525</v>
      </c>
      <c r="AC3705" s="2" t="s">
        <v>128</v>
      </c>
      <c r="AD3705" s="2" t="s">
        <v>19</v>
      </c>
      <c r="AE3705" t="str">
        <f t="shared" si="1151"/>
        <v>Electronics</v>
      </c>
      <c r="AF3705" t="str">
        <f t="shared" si="1152"/>
        <v>Electronics</v>
      </c>
      <c r="AG3705" t="str" cm="1">
        <f t="array" ref="AG3705">INDEX(AD:AD,ROW())</f>
        <v>Electronics</v>
      </c>
      <c r="AH3705">
        <f t="shared" si="1160"/>
        <v>48</v>
      </c>
      <c r="AI3705" t="str">
        <f t="shared" si="1153"/>
        <v>Electronics</v>
      </c>
      <c r="AK3705">
        <f t="shared" si="1154"/>
        <v>2023</v>
      </c>
      <c r="AL3705">
        <f t="shared" si="1155"/>
        <v>4</v>
      </c>
      <c r="AM3705">
        <f t="shared" si="1156"/>
        <v>4</v>
      </c>
      <c r="AN3705">
        <f t="shared" si="1157"/>
        <v>3</v>
      </c>
      <c r="AO3705" t="str">
        <f t="shared" si="1158"/>
        <v>Weekday</v>
      </c>
      <c r="AR3705" s="20">
        <f t="shared" si="1159"/>
        <v>0</v>
      </c>
    </row>
    <row r="3706" spans="1:44" x14ac:dyDescent="0.35">
      <c r="A3706" t="str">
        <f t="shared" si="1141"/>
        <v>CUST3705</v>
      </c>
      <c r="B3706" s="2" t="s">
        <v>4042</v>
      </c>
      <c r="C3706" s="4">
        <v>45168</v>
      </c>
      <c r="D3706" s="2" t="s">
        <v>285</v>
      </c>
      <c r="E3706" t="s">
        <v>5055</v>
      </c>
      <c r="F3706" s="2" t="s">
        <v>23</v>
      </c>
      <c r="G3706" s="2" t="s">
        <v>65</v>
      </c>
      <c r="H3706" s="2">
        <v>2</v>
      </c>
      <c r="I3706" s="19">
        <v>151.44999999999999</v>
      </c>
      <c r="J3706" s="2" t="s">
        <v>20</v>
      </c>
      <c r="K3706" s="2" t="s">
        <v>16</v>
      </c>
      <c r="L3706" s="2">
        <v>5</v>
      </c>
      <c r="M3706" s="18">
        <f t="shared" si="1142"/>
        <v>302.89999999999998</v>
      </c>
      <c r="T3706" t="str">
        <f t="shared" si="1143"/>
        <v>Completed</v>
      </c>
      <c r="U3706" t="str">
        <f t="shared" si="1144"/>
        <v>No</v>
      </c>
      <c r="V3706" t="str">
        <f t="shared" si="1145"/>
        <v>No</v>
      </c>
      <c r="X3706">
        <f t="shared" si="1146"/>
        <v>567</v>
      </c>
      <c r="Y3706">
        <f t="shared" si="1147"/>
        <v>440</v>
      </c>
      <c r="Z3706" s="18">
        <f t="shared" si="1148"/>
        <v>594714.6477588166</v>
      </c>
      <c r="AA3706" s="18">
        <f t="shared" si="1149"/>
        <v>60882.938065984097</v>
      </c>
      <c r="AB3706" s="17">
        <f t="shared" si="1150"/>
        <v>3.804733727810651</v>
      </c>
      <c r="AC3706" s="2" t="s">
        <v>65</v>
      </c>
      <c r="AD3706" s="2" t="s">
        <v>23</v>
      </c>
      <c r="AE3706" t="str">
        <f t="shared" si="1151"/>
        <v>Books</v>
      </c>
      <c r="AF3706" t="str">
        <f t="shared" si="1152"/>
        <v>Books</v>
      </c>
      <c r="AG3706" t="str" cm="1">
        <f t="array" ref="AG3706">INDEX(AD:AD,ROW())</f>
        <v>Books</v>
      </c>
      <c r="AH3706">
        <f t="shared" si="1160"/>
        <v>19</v>
      </c>
      <c r="AI3706" t="str">
        <f t="shared" si="1153"/>
        <v>Books</v>
      </c>
      <c r="AK3706">
        <f t="shared" si="1154"/>
        <v>2023</v>
      </c>
      <c r="AL3706">
        <f t="shared" si="1155"/>
        <v>8</v>
      </c>
      <c r="AM3706">
        <f t="shared" si="1156"/>
        <v>30</v>
      </c>
      <c r="AN3706">
        <f t="shared" si="1157"/>
        <v>4</v>
      </c>
      <c r="AO3706" t="str">
        <f t="shared" si="1158"/>
        <v>Weekday</v>
      </c>
      <c r="AR3706" s="20">
        <f t="shared" si="1159"/>
        <v>0</v>
      </c>
    </row>
    <row r="3707" spans="1:44" x14ac:dyDescent="0.35">
      <c r="A3707" t="str">
        <f t="shared" si="1141"/>
        <v>CUST3706</v>
      </c>
      <c r="B3707" s="2" t="s">
        <v>4043</v>
      </c>
      <c r="C3707" s="4">
        <v>45702</v>
      </c>
      <c r="D3707" s="2" t="s">
        <v>39</v>
      </c>
      <c r="E3707" t="s">
        <v>5054</v>
      </c>
      <c r="F3707" s="2" t="s">
        <v>42</v>
      </c>
      <c r="G3707" s="2" t="s">
        <v>5042</v>
      </c>
      <c r="H3707" s="2">
        <v>1</v>
      </c>
      <c r="I3707" s="19">
        <v>548.87</v>
      </c>
      <c r="J3707" s="2" t="s">
        <v>5046</v>
      </c>
      <c r="K3707" s="2" t="s">
        <v>16</v>
      </c>
      <c r="L3707" s="31"/>
      <c r="M3707" s="18">
        <f t="shared" si="1142"/>
        <v>548.87</v>
      </c>
      <c r="T3707" t="str">
        <f t="shared" si="1143"/>
        <v>Completed</v>
      </c>
      <c r="U3707" t="str">
        <f t="shared" si="1144"/>
        <v>No</v>
      </c>
      <c r="V3707" t="str">
        <f t="shared" si="1145"/>
        <v>No</v>
      </c>
      <c r="X3707">
        <f t="shared" si="1146"/>
        <v>558</v>
      </c>
      <c r="Y3707">
        <f t="shared" si="1147"/>
        <v>430</v>
      </c>
      <c r="Z3707" s="18">
        <f t="shared" si="1148"/>
        <v>1098537.4901531704</v>
      </c>
      <c r="AA3707" s="18">
        <f t="shared" si="1149"/>
        <v>96724.388030634553</v>
      </c>
      <c r="AB3707" s="17">
        <f t="shared" si="1150"/>
        <v>3.9001122334455669</v>
      </c>
      <c r="AC3707" s="2" t="s">
        <v>5042</v>
      </c>
      <c r="AD3707" s="2" t="s">
        <v>42</v>
      </c>
      <c r="AE3707" t="str">
        <f t="shared" si="1151"/>
        <v>Beauty</v>
      </c>
      <c r="AF3707" t="str">
        <f t="shared" si="1152"/>
        <v>Beauty</v>
      </c>
      <c r="AG3707" t="str" cm="1">
        <f t="array" ref="AG3707">INDEX(AD:AD,ROW())</f>
        <v>Beauty</v>
      </c>
      <c r="AH3707">
        <f t="shared" si="1160"/>
        <v>18</v>
      </c>
      <c r="AI3707" t="str">
        <f t="shared" si="1153"/>
        <v>Beauty</v>
      </c>
      <c r="AK3707">
        <f t="shared" si="1154"/>
        <v>2025</v>
      </c>
      <c r="AL3707">
        <f t="shared" si="1155"/>
        <v>2</v>
      </c>
      <c r="AM3707">
        <f t="shared" si="1156"/>
        <v>14</v>
      </c>
      <c r="AN3707">
        <f t="shared" si="1157"/>
        <v>6</v>
      </c>
      <c r="AO3707" t="str">
        <f t="shared" si="1158"/>
        <v>Weekday</v>
      </c>
      <c r="AR3707" s="20">
        <f t="shared" si="1159"/>
        <v>0</v>
      </c>
    </row>
    <row r="3708" spans="1:44" x14ac:dyDescent="0.35">
      <c r="A3708" t="str">
        <f t="shared" si="1141"/>
        <v>CUST3707</v>
      </c>
      <c r="B3708" s="2" t="s">
        <v>4044</v>
      </c>
      <c r="C3708" s="4">
        <v>45257</v>
      </c>
      <c r="D3708" s="2" t="s">
        <v>380</v>
      </c>
      <c r="E3708" t="s">
        <v>5053</v>
      </c>
      <c r="F3708" s="2" t="s">
        <v>19</v>
      </c>
      <c r="G3708" s="2" t="s">
        <v>128</v>
      </c>
      <c r="H3708" s="2">
        <v>1</v>
      </c>
      <c r="I3708" s="19">
        <v>1582.57</v>
      </c>
      <c r="J3708" s="2" t="s">
        <v>15</v>
      </c>
      <c r="K3708" s="2" t="s">
        <v>31</v>
      </c>
      <c r="L3708" s="2">
        <v>4</v>
      </c>
      <c r="M3708" s="18">
        <f t="shared" si="1142"/>
        <v>1582.57</v>
      </c>
      <c r="T3708" t="str">
        <f t="shared" si="1143"/>
        <v>Pending</v>
      </c>
      <c r="U3708" t="str">
        <f t="shared" si="1144"/>
        <v>No</v>
      </c>
      <c r="V3708" t="str">
        <f t="shared" si="1145"/>
        <v>Yes</v>
      </c>
      <c r="X3708">
        <f t="shared" si="1146"/>
        <v>559</v>
      </c>
      <c r="Y3708">
        <f t="shared" si="1147"/>
        <v>408</v>
      </c>
      <c r="Z3708" s="18">
        <f t="shared" si="1148"/>
        <v>2759712.3299794244</v>
      </c>
      <c r="AA3708" s="18">
        <f t="shared" si="1149"/>
        <v>330643.50635802455</v>
      </c>
      <c r="AB3708" s="17">
        <f t="shared" si="1150"/>
        <v>3.8641711229946525</v>
      </c>
      <c r="AC3708" s="2" t="s">
        <v>128</v>
      </c>
      <c r="AD3708" s="2" t="s">
        <v>19</v>
      </c>
      <c r="AE3708" t="str">
        <f t="shared" si="1151"/>
        <v>Electronics</v>
      </c>
      <c r="AF3708" t="str">
        <f t="shared" si="1152"/>
        <v>Electronics</v>
      </c>
      <c r="AG3708" t="str" cm="1">
        <f t="array" ref="AG3708">INDEX(AD:AD,ROW())</f>
        <v>Electronics</v>
      </c>
      <c r="AH3708">
        <f t="shared" si="1160"/>
        <v>48</v>
      </c>
      <c r="AI3708" t="str">
        <f t="shared" si="1153"/>
        <v>Electronics</v>
      </c>
      <c r="AK3708">
        <f t="shared" si="1154"/>
        <v>2023</v>
      </c>
      <c r="AL3708">
        <f t="shared" si="1155"/>
        <v>11</v>
      </c>
      <c r="AM3708">
        <f t="shared" si="1156"/>
        <v>27</v>
      </c>
      <c r="AN3708">
        <f t="shared" si="1157"/>
        <v>2</v>
      </c>
      <c r="AO3708" t="str">
        <f t="shared" si="1158"/>
        <v>Weekday</v>
      </c>
      <c r="AR3708" s="20">
        <f t="shared" si="1159"/>
        <v>0</v>
      </c>
    </row>
    <row r="3709" spans="1:44" x14ac:dyDescent="0.35">
      <c r="A3709" t="str">
        <f t="shared" si="1141"/>
        <v>CUST3708</v>
      </c>
      <c r="B3709" s="2" t="s">
        <v>4045</v>
      </c>
      <c r="C3709" s="4">
        <v>45270</v>
      </c>
      <c r="D3709" s="2" t="s">
        <v>70</v>
      </c>
      <c r="E3709" t="s">
        <v>5050</v>
      </c>
      <c r="F3709" s="2" t="s">
        <v>13</v>
      </c>
      <c r="G3709" s="2" t="s">
        <v>37</v>
      </c>
      <c r="H3709" s="2">
        <v>2</v>
      </c>
      <c r="I3709" s="19">
        <v>1795.52</v>
      </c>
      <c r="J3709" s="2" t="s">
        <v>5046</v>
      </c>
      <c r="K3709" s="2" t="s">
        <v>103</v>
      </c>
      <c r="L3709" s="2">
        <v>4</v>
      </c>
      <c r="M3709" s="18">
        <f t="shared" si="1142"/>
        <v>3591.04</v>
      </c>
      <c r="T3709" t="str">
        <f t="shared" si="1143"/>
        <v>Lost Sale</v>
      </c>
      <c r="U3709" t="str">
        <f t="shared" si="1144"/>
        <v>No</v>
      </c>
      <c r="V3709" t="str">
        <f t="shared" si="1145"/>
        <v>Yes</v>
      </c>
      <c r="X3709">
        <f t="shared" si="1146"/>
        <v>589</v>
      </c>
      <c r="Y3709">
        <f t="shared" si="1147"/>
        <v>426</v>
      </c>
      <c r="Z3709" s="18">
        <f t="shared" si="1148"/>
        <v>1463424.4009529033</v>
      </c>
      <c r="AA3709" s="18">
        <f t="shared" si="1149"/>
        <v>118285.78776560788</v>
      </c>
      <c r="AB3709" s="17">
        <f t="shared" si="1150"/>
        <v>3.8140589569160999</v>
      </c>
      <c r="AC3709" s="2" t="s">
        <v>37</v>
      </c>
      <c r="AD3709" s="2" t="s">
        <v>13</v>
      </c>
      <c r="AE3709" t="str">
        <f t="shared" si="1151"/>
        <v>Home &amp; Kitchen</v>
      </c>
      <c r="AF3709" t="str">
        <f t="shared" si="1152"/>
        <v>Home &amp; Kitchen</v>
      </c>
      <c r="AG3709" t="str" cm="1">
        <f t="array" ref="AG3709">INDEX(AD:AD,ROW())</f>
        <v>Home &amp; Kitchen</v>
      </c>
      <c r="AH3709">
        <f t="shared" si="1160"/>
        <v>8</v>
      </c>
      <c r="AI3709" t="str">
        <f t="shared" si="1153"/>
        <v>Home &amp; Kitchen</v>
      </c>
      <c r="AK3709">
        <f t="shared" si="1154"/>
        <v>2023</v>
      </c>
      <c r="AL3709">
        <f t="shared" si="1155"/>
        <v>12</v>
      </c>
      <c r="AM3709">
        <f t="shared" si="1156"/>
        <v>10</v>
      </c>
      <c r="AN3709">
        <f t="shared" si="1157"/>
        <v>1</v>
      </c>
      <c r="AO3709" t="str">
        <f t="shared" si="1158"/>
        <v>Weekend</v>
      </c>
      <c r="AR3709" s="20">
        <f t="shared" si="1159"/>
        <v>1</v>
      </c>
    </row>
    <row r="3710" spans="1:44" x14ac:dyDescent="0.35">
      <c r="A3710" t="str">
        <f t="shared" si="1141"/>
        <v>CUST3709</v>
      </c>
      <c r="B3710" s="2" t="s">
        <v>4046</v>
      </c>
      <c r="C3710" s="4">
        <v>45750</v>
      </c>
      <c r="D3710" s="2" t="s">
        <v>338</v>
      </c>
      <c r="E3710" t="s">
        <v>5054</v>
      </c>
      <c r="F3710" s="2" t="s">
        <v>42</v>
      </c>
      <c r="G3710" s="2" t="s">
        <v>170</v>
      </c>
      <c r="H3710" s="2">
        <v>1</v>
      </c>
      <c r="I3710" s="19">
        <v>1274.26</v>
      </c>
      <c r="J3710" s="2" t="s">
        <v>5046</v>
      </c>
      <c r="K3710" s="2" t="s">
        <v>16</v>
      </c>
      <c r="L3710" s="2">
        <v>5</v>
      </c>
      <c r="M3710" s="18">
        <f t="shared" si="1142"/>
        <v>1274.26</v>
      </c>
      <c r="T3710" t="str">
        <f t="shared" si="1143"/>
        <v>Completed</v>
      </c>
      <c r="U3710" t="str">
        <f t="shared" si="1144"/>
        <v>Yes</v>
      </c>
      <c r="V3710" t="str">
        <f t="shared" si="1145"/>
        <v>No</v>
      </c>
      <c r="X3710">
        <f t="shared" si="1146"/>
        <v>558</v>
      </c>
      <c r="Y3710">
        <f t="shared" si="1147"/>
        <v>430</v>
      </c>
      <c r="Z3710" s="18">
        <f t="shared" si="1148"/>
        <v>1098537.4901531704</v>
      </c>
      <c r="AA3710" s="18">
        <f t="shared" si="1149"/>
        <v>96724.388030634553</v>
      </c>
      <c r="AB3710" s="17">
        <f t="shared" si="1150"/>
        <v>3.9001122334455669</v>
      </c>
      <c r="AC3710" s="2" t="s">
        <v>170</v>
      </c>
      <c r="AD3710" s="2" t="s">
        <v>42</v>
      </c>
      <c r="AE3710" t="str">
        <f t="shared" si="1151"/>
        <v>Beauty</v>
      </c>
      <c r="AF3710" t="str">
        <f t="shared" si="1152"/>
        <v>Beauty</v>
      </c>
      <c r="AG3710" t="str" cm="1">
        <f t="array" ref="AG3710">INDEX(AD:AD,ROW())</f>
        <v>Beauty</v>
      </c>
      <c r="AH3710">
        <f t="shared" si="1160"/>
        <v>70</v>
      </c>
      <c r="AI3710" t="str">
        <f t="shared" si="1153"/>
        <v>Beauty</v>
      </c>
      <c r="AK3710">
        <f t="shared" si="1154"/>
        <v>2025</v>
      </c>
      <c r="AL3710">
        <f t="shared" si="1155"/>
        <v>4</v>
      </c>
      <c r="AM3710">
        <f t="shared" si="1156"/>
        <v>3</v>
      </c>
      <c r="AN3710">
        <f t="shared" si="1157"/>
        <v>5</v>
      </c>
      <c r="AO3710" t="str">
        <f t="shared" si="1158"/>
        <v>Weekday</v>
      </c>
      <c r="AR3710" s="20">
        <f t="shared" si="1159"/>
        <v>0</v>
      </c>
    </row>
    <row r="3711" spans="1:44" x14ac:dyDescent="0.35">
      <c r="A3711" t="str">
        <f t="shared" si="1141"/>
        <v>CUST3710</v>
      </c>
      <c r="B3711" s="2" t="s">
        <v>4047</v>
      </c>
      <c r="C3711" s="4">
        <v>45229</v>
      </c>
      <c r="D3711" s="2" t="s">
        <v>429</v>
      </c>
      <c r="E3711" t="s">
        <v>5055</v>
      </c>
      <c r="F3711" s="2" t="s">
        <v>29</v>
      </c>
      <c r="G3711" s="2" t="s">
        <v>121</v>
      </c>
      <c r="H3711" s="2">
        <v>2</v>
      </c>
      <c r="I3711" s="19">
        <v>1084.8399999999999</v>
      </c>
      <c r="J3711" s="2" t="s">
        <v>5047</v>
      </c>
      <c r="K3711" s="2" t="s">
        <v>16</v>
      </c>
      <c r="L3711" s="2">
        <v>4</v>
      </c>
      <c r="M3711" s="18">
        <f t="shared" si="1142"/>
        <v>2169.6799999999998</v>
      </c>
      <c r="T3711" t="str">
        <f t="shared" si="1143"/>
        <v>Completed</v>
      </c>
      <c r="U3711" t="str">
        <f t="shared" si="1144"/>
        <v>Yes</v>
      </c>
      <c r="V3711" t="str">
        <f t="shared" si="1145"/>
        <v>No</v>
      </c>
      <c r="X3711">
        <f t="shared" si="1146"/>
        <v>567</v>
      </c>
      <c r="Y3711">
        <f t="shared" si="1147"/>
        <v>440</v>
      </c>
      <c r="Z3711" s="18">
        <f t="shared" si="1148"/>
        <v>1892867.2841657216</v>
      </c>
      <c r="AA3711" s="18">
        <f t="shared" si="1149"/>
        <v>199432.98236095349</v>
      </c>
      <c r="AB3711" s="17">
        <f t="shared" si="1150"/>
        <v>3.8949824970828471</v>
      </c>
      <c r="AC3711" s="2" t="s">
        <v>121</v>
      </c>
      <c r="AD3711" s="2" t="s">
        <v>29</v>
      </c>
      <c r="AE3711" t="str">
        <f t="shared" si="1151"/>
        <v>Fashion</v>
      </c>
      <c r="AF3711" t="str">
        <f t="shared" si="1152"/>
        <v>Fashion</v>
      </c>
      <c r="AG3711" t="str" cm="1">
        <f t="array" ref="AG3711">INDEX(AD:AD,ROW())</f>
        <v>Fashion</v>
      </c>
      <c r="AH3711">
        <f t="shared" si="1160"/>
        <v>45</v>
      </c>
      <c r="AI3711" t="str">
        <f t="shared" si="1153"/>
        <v>Fashion</v>
      </c>
      <c r="AK3711">
        <f t="shared" si="1154"/>
        <v>2023</v>
      </c>
      <c r="AL3711">
        <f t="shared" si="1155"/>
        <v>10</v>
      </c>
      <c r="AM3711">
        <f t="shared" si="1156"/>
        <v>30</v>
      </c>
      <c r="AN3711">
        <f t="shared" si="1157"/>
        <v>2</v>
      </c>
      <c r="AO3711" t="str">
        <f t="shared" si="1158"/>
        <v>Weekday</v>
      </c>
      <c r="AR3711" s="20">
        <f t="shared" si="1159"/>
        <v>0</v>
      </c>
    </row>
    <row r="3712" spans="1:44" x14ac:dyDescent="0.35">
      <c r="A3712" t="str">
        <f t="shared" si="1141"/>
        <v>CUST3711</v>
      </c>
      <c r="B3712" s="2" t="s">
        <v>4048</v>
      </c>
      <c r="C3712" s="4">
        <v>45686</v>
      </c>
      <c r="D3712" s="2" t="s">
        <v>361</v>
      </c>
      <c r="E3712" t="s">
        <v>5052</v>
      </c>
      <c r="F3712" s="2" t="s">
        <v>19</v>
      </c>
      <c r="G3712" s="2" t="s">
        <v>49</v>
      </c>
      <c r="H3712" s="2">
        <v>1</v>
      </c>
      <c r="I3712" s="19">
        <v>2151.65</v>
      </c>
      <c r="J3712" s="2" t="s">
        <v>20</v>
      </c>
      <c r="K3712" s="2" t="s">
        <v>16</v>
      </c>
      <c r="L3712" s="31"/>
      <c r="M3712" s="18">
        <f t="shared" si="1142"/>
        <v>2151.65</v>
      </c>
      <c r="T3712" t="str">
        <f t="shared" si="1143"/>
        <v>Completed</v>
      </c>
      <c r="U3712" t="str">
        <f t="shared" si="1144"/>
        <v>Yes</v>
      </c>
      <c r="V3712" t="str">
        <f t="shared" si="1145"/>
        <v>No</v>
      </c>
      <c r="X3712">
        <f t="shared" si="1146"/>
        <v>573</v>
      </c>
      <c r="Y3712">
        <f t="shared" si="1147"/>
        <v>450</v>
      </c>
      <c r="Z3712" s="18">
        <f t="shared" si="1148"/>
        <v>2759712.3299794244</v>
      </c>
      <c r="AA3712" s="18">
        <f t="shared" si="1149"/>
        <v>330643.50635802455</v>
      </c>
      <c r="AB3712" s="17">
        <f t="shared" si="1150"/>
        <v>3.8641711229946525</v>
      </c>
      <c r="AC3712" s="2" t="s">
        <v>49</v>
      </c>
      <c r="AD3712" s="2" t="s">
        <v>19</v>
      </c>
      <c r="AE3712" t="str">
        <f t="shared" si="1151"/>
        <v>Electronics</v>
      </c>
      <c r="AF3712" t="str">
        <f t="shared" si="1152"/>
        <v>Electronics</v>
      </c>
      <c r="AG3712" t="str" cm="1">
        <f t="array" ref="AG3712">INDEX(AD:AD,ROW())</f>
        <v>Electronics</v>
      </c>
      <c r="AH3712">
        <f t="shared" si="1160"/>
        <v>12</v>
      </c>
      <c r="AI3712" t="str">
        <f t="shared" si="1153"/>
        <v>Electronics</v>
      </c>
      <c r="AK3712">
        <f t="shared" si="1154"/>
        <v>2025</v>
      </c>
      <c r="AL3712">
        <f t="shared" si="1155"/>
        <v>1</v>
      </c>
      <c r="AM3712">
        <f t="shared" si="1156"/>
        <v>29</v>
      </c>
      <c r="AN3712">
        <f t="shared" si="1157"/>
        <v>4</v>
      </c>
      <c r="AO3712" t="str">
        <f t="shared" si="1158"/>
        <v>Weekday</v>
      </c>
      <c r="AR3712" s="20">
        <f t="shared" si="1159"/>
        <v>0</v>
      </c>
    </row>
    <row r="3713" spans="1:44" x14ac:dyDescent="0.35">
      <c r="A3713" t="str">
        <f t="shared" si="1141"/>
        <v>CUST3712</v>
      </c>
      <c r="B3713" s="2" t="s">
        <v>4049</v>
      </c>
      <c r="C3713" s="4">
        <v>45801</v>
      </c>
      <c r="D3713" s="2" t="s">
        <v>169</v>
      </c>
      <c r="E3713" t="s">
        <v>5048</v>
      </c>
      <c r="F3713" s="2" t="s">
        <v>23</v>
      </c>
      <c r="G3713" s="2" t="s">
        <v>24</v>
      </c>
      <c r="H3713" s="2">
        <v>1</v>
      </c>
      <c r="I3713" s="19">
        <v>524.33000000000004</v>
      </c>
      <c r="J3713" s="2" t="s">
        <v>20</v>
      </c>
      <c r="K3713" s="2" t="s">
        <v>16</v>
      </c>
      <c r="L3713" s="2">
        <v>4</v>
      </c>
      <c r="M3713" s="18">
        <f t="shared" si="1142"/>
        <v>524.33000000000004</v>
      </c>
      <c r="T3713" t="str">
        <f t="shared" si="1143"/>
        <v>Completed</v>
      </c>
      <c r="U3713" t="str">
        <f t="shared" si="1144"/>
        <v>No</v>
      </c>
      <c r="V3713" t="str">
        <f t="shared" si="1145"/>
        <v>No</v>
      </c>
      <c r="X3713">
        <f t="shared" si="1146"/>
        <v>590</v>
      </c>
      <c r="Y3713">
        <f t="shared" si="1147"/>
        <v>451</v>
      </c>
      <c r="Z3713" s="18">
        <f t="shared" si="1148"/>
        <v>594714.6477588166</v>
      </c>
      <c r="AA3713" s="18">
        <f t="shared" si="1149"/>
        <v>60882.938065984097</v>
      </c>
      <c r="AB3713" s="17">
        <f t="shared" si="1150"/>
        <v>3.804733727810651</v>
      </c>
      <c r="AC3713" s="2" t="s">
        <v>24</v>
      </c>
      <c r="AD3713" s="2" t="s">
        <v>23</v>
      </c>
      <c r="AE3713" t="str">
        <f t="shared" si="1151"/>
        <v>Books</v>
      </c>
      <c r="AF3713" t="str">
        <f t="shared" si="1152"/>
        <v>Books</v>
      </c>
      <c r="AG3713" t="str" cm="1">
        <f t="array" ref="AG3713">INDEX(AD:AD,ROW())</f>
        <v>Books</v>
      </c>
      <c r="AH3713">
        <f t="shared" si="1160"/>
        <v>4</v>
      </c>
      <c r="AI3713" t="str">
        <f t="shared" si="1153"/>
        <v>Books</v>
      </c>
      <c r="AK3713">
        <f t="shared" si="1154"/>
        <v>2025</v>
      </c>
      <c r="AL3713">
        <f t="shared" si="1155"/>
        <v>5</v>
      </c>
      <c r="AM3713">
        <f t="shared" si="1156"/>
        <v>24</v>
      </c>
      <c r="AN3713">
        <f t="shared" si="1157"/>
        <v>7</v>
      </c>
      <c r="AO3713" t="str">
        <f t="shared" si="1158"/>
        <v>Weekend</v>
      </c>
      <c r="AR3713" s="20">
        <f t="shared" si="1159"/>
        <v>0</v>
      </c>
    </row>
    <row r="3714" spans="1:44" x14ac:dyDescent="0.35">
      <c r="A3714" t="str">
        <f t="shared" si="1141"/>
        <v>CUST3713</v>
      </c>
      <c r="B3714" s="2" t="s">
        <v>4050</v>
      </c>
      <c r="C3714" s="4">
        <v>45687</v>
      </c>
      <c r="D3714" s="2" t="s">
        <v>283</v>
      </c>
      <c r="E3714" t="s">
        <v>5051</v>
      </c>
      <c r="F3714" s="2" t="s">
        <v>23</v>
      </c>
      <c r="G3714" s="2" t="s">
        <v>75</v>
      </c>
      <c r="H3714" s="2">
        <v>1</v>
      </c>
      <c r="I3714" s="19">
        <v>539.34</v>
      </c>
      <c r="J3714" s="2" t="s">
        <v>5047</v>
      </c>
      <c r="K3714" s="2" t="s">
        <v>16</v>
      </c>
      <c r="L3714" s="2">
        <v>5</v>
      </c>
      <c r="M3714" s="18">
        <f t="shared" si="1142"/>
        <v>539.34</v>
      </c>
      <c r="T3714" t="str">
        <f t="shared" si="1143"/>
        <v>Completed</v>
      </c>
      <c r="U3714" t="str">
        <f t="shared" si="1144"/>
        <v>No</v>
      </c>
      <c r="V3714" t="str">
        <f t="shared" si="1145"/>
        <v>No</v>
      </c>
      <c r="X3714">
        <f t="shared" si="1146"/>
        <v>619</v>
      </c>
      <c r="Y3714">
        <f t="shared" si="1147"/>
        <v>468</v>
      </c>
      <c r="Z3714" s="18">
        <f t="shared" si="1148"/>
        <v>594714.6477588166</v>
      </c>
      <c r="AA3714" s="18">
        <f t="shared" si="1149"/>
        <v>60882.938065984097</v>
      </c>
      <c r="AB3714" s="17">
        <f t="shared" si="1150"/>
        <v>3.804733727810651</v>
      </c>
      <c r="AC3714" s="2" t="s">
        <v>75</v>
      </c>
      <c r="AD3714" s="2" t="s">
        <v>23</v>
      </c>
      <c r="AE3714" t="str">
        <f t="shared" si="1151"/>
        <v>Books</v>
      </c>
      <c r="AF3714" t="str">
        <f t="shared" si="1152"/>
        <v>Books</v>
      </c>
      <c r="AG3714" t="str" cm="1">
        <f t="array" ref="AG3714">INDEX(AD:AD,ROW())</f>
        <v>Books</v>
      </c>
      <c r="AH3714">
        <f t="shared" si="1160"/>
        <v>23</v>
      </c>
      <c r="AI3714" t="str">
        <f t="shared" si="1153"/>
        <v>Books</v>
      </c>
      <c r="AK3714">
        <f t="shared" si="1154"/>
        <v>2025</v>
      </c>
      <c r="AL3714">
        <f t="shared" si="1155"/>
        <v>1</v>
      </c>
      <c r="AM3714">
        <f t="shared" si="1156"/>
        <v>30</v>
      </c>
      <c r="AN3714">
        <f t="shared" si="1157"/>
        <v>5</v>
      </c>
      <c r="AO3714" t="str">
        <f t="shared" si="1158"/>
        <v>Weekday</v>
      </c>
      <c r="AR3714" s="20">
        <f t="shared" si="1159"/>
        <v>0</v>
      </c>
    </row>
    <row r="3715" spans="1:44" x14ac:dyDescent="0.35">
      <c r="A3715" t="str">
        <f t="shared" ref="A3715:A3778" si="1161">"CUST"&amp;TEXT(ROW()-1,"0000")</f>
        <v>CUST3714</v>
      </c>
      <c r="B3715" s="2" t="s">
        <v>4051</v>
      </c>
      <c r="C3715" s="4">
        <v>45051</v>
      </c>
      <c r="D3715" s="2" t="s">
        <v>86</v>
      </c>
      <c r="E3715" t="s">
        <v>5048</v>
      </c>
      <c r="F3715" s="2" t="s">
        <v>23</v>
      </c>
      <c r="G3715" s="2" t="s">
        <v>46</v>
      </c>
      <c r="H3715" s="2">
        <v>1</v>
      </c>
      <c r="I3715" s="19">
        <v>750.6</v>
      </c>
      <c r="J3715" s="2" t="s">
        <v>5047</v>
      </c>
      <c r="K3715" s="2" t="s">
        <v>16</v>
      </c>
      <c r="L3715" s="2">
        <v>4</v>
      </c>
      <c r="M3715" s="18">
        <f t="shared" ref="M3715:M3778" si="1162">H3715*I3715</f>
        <v>750.6</v>
      </c>
      <c r="T3715" t="str">
        <f t="shared" ref="T3715:T3778" si="1163">IF(K3715="Cancelled","Lost Sale",IF(K3715="Pending","Pending","Completed"))</f>
        <v>Completed</v>
      </c>
      <c r="U3715" t="str">
        <f t="shared" ref="U3715:U3778" si="1164">IF(AND(K3715="Delivered",M3715&gt;1000),"Yes","No")</f>
        <v>No</v>
      </c>
      <c r="V3715" t="str">
        <f t="shared" ref="V3715:V3778" si="1165">IF(OR(K3715="Cancelled",K3715="Pending"),"Yes","No")</f>
        <v>No</v>
      </c>
      <c r="X3715">
        <f t="shared" ref="X3715:X3778" si="1166">COUNTIF($E$2:$E$4701,E3715)</f>
        <v>590</v>
      </c>
      <c r="Y3715">
        <f t="shared" ref="Y3715:Y3778" si="1167">COUNTIFS($E$2:$E$4701,E3715,$K$2:$K$4701,"Delivered")</f>
        <v>451</v>
      </c>
      <c r="Z3715" s="18">
        <f t="shared" ref="Z3715:Z3778" si="1168">SUMIF($F$2:$F$4701,F3715,$M$2:$M$4701)</f>
        <v>594714.6477588166</v>
      </c>
      <c r="AA3715" s="18">
        <f t="shared" ref="AA3715:AA3778" si="1169">SUMIFS($M$2:$M$4701,$F$2:$F$4701,F3715,$K$2:$K$4701,"Pending")</f>
        <v>60882.938065984097</v>
      </c>
      <c r="AB3715" s="17">
        <f t="shared" ref="AB3715:AB3778" si="1170">AVERAGEIF($F$2:$F$4701,F3715,$L$2:$L$4701)</f>
        <v>3.804733727810651</v>
      </c>
      <c r="AC3715" s="2" t="s">
        <v>46</v>
      </c>
      <c r="AD3715" s="2" t="s">
        <v>23</v>
      </c>
      <c r="AE3715" t="str">
        <f t="shared" ref="AE3715:AE3778" si="1171">VLOOKUP(G3715,$AC$2:$AD$4738,2,FALSE)</f>
        <v>Books</v>
      </c>
      <c r="AF3715" t="str">
        <f t="shared" ref="AF3715:AF3778" si="1172">_xlfn.XLOOKUP(G3715,AC:AC,AD:AD)</f>
        <v>Books</v>
      </c>
      <c r="AG3715" t="str" cm="1">
        <f t="array" ref="AG3715">INDEX(AD:AD,ROW())</f>
        <v>Books</v>
      </c>
      <c r="AH3715">
        <f t="shared" si="1160"/>
        <v>11</v>
      </c>
      <c r="AI3715" t="str">
        <f t="shared" ref="AI3715:AI3778" si="1173">INDEX(AD:AD,MATCH(G3715,AC:AC,0))</f>
        <v>Books</v>
      </c>
      <c r="AK3715">
        <f t="shared" ref="AK3715:AK3778" si="1174">YEAR(C3715)</f>
        <v>2023</v>
      </c>
      <c r="AL3715">
        <f t="shared" ref="AL3715:AL3778" si="1175">MONTH(C3715)</f>
        <v>5</v>
      </c>
      <c r="AM3715">
        <f t="shared" ref="AM3715:AM3778" si="1176">DAY(C3715)</f>
        <v>5</v>
      </c>
      <c r="AN3715">
        <f t="shared" ref="AN3715:AN3778" si="1177">WEEKDAY(C3715)</f>
        <v>6</v>
      </c>
      <c r="AO3715" t="str">
        <f t="shared" ref="AO3715:AO3778" si="1178">IF(WEEKDAY(C3715,2)&gt;5,"Weekend","Weekday")</f>
        <v>Weekday</v>
      </c>
      <c r="AR3715" s="20">
        <f t="shared" ref="AR3715:AR3778" si="1179">IF(OR(K3715="Cancelled",K3715="Returned"),1,0)</f>
        <v>0</v>
      </c>
    </row>
    <row r="3716" spans="1:44" x14ac:dyDescent="0.35">
      <c r="A3716" t="str">
        <f t="shared" si="1161"/>
        <v>CUST3715</v>
      </c>
      <c r="B3716" s="2" t="s">
        <v>4052</v>
      </c>
      <c r="C3716" s="4">
        <v>45279</v>
      </c>
      <c r="D3716" s="2" t="s">
        <v>516</v>
      </c>
      <c r="E3716" t="s">
        <v>5054</v>
      </c>
      <c r="F3716" s="2" t="s">
        <v>13</v>
      </c>
      <c r="G3716" s="2" t="s">
        <v>5045</v>
      </c>
      <c r="H3716" s="2">
        <v>1</v>
      </c>
      <c r="I3716" s="19">
        <v>1694.52</v>
      </c>
      <c r="J3716" s="2" t="s">
        <v>5047</v>
      </c>
      <c r="K3716" s="2" t="s">
        <v>16</v>
      </c>
      <c r="L3716" s="2">
        <v>2</v>
      </c>
      <c r="M3716" s="18">
        <f t="shared" si="1162"/>
        <v>1694.52</v>
      </c>
      <c r="T3716" t="str">
        <f t="shared" si="1163"/>
        <v>Completed</v>
      </c>
      <c r="U3716" t="str">
        <f t="shared" si="1164"/>
        <v>Yes</v>
      </c>
      <c r="V3716" t="str">
        <f t="shared" si="1165"/>
        <v>No</v>
      </c>
      <c r="X3716">
        <f t="shared" si="1166"/>
        <v>558</v>
      </c>
      <c r="Y3716">
        <f t="shared" si="1167"/>
        <v>430</v>
      </c>
      <c r="Z3716" s="18">
        <f t="shared" si="1168"/>
        <v>1463424.4009529033</v>
      </c>
      <c r="AA3716" s="18">
        <f t="shared" si="1169"/>
        <v>118285.78776560788</v>
      </c>
      <c r="AB3716" s="17">
        <f t="shared" si="1170"/>
        <v>3.8140589569160999</v>
      </c>
      <c r="AC3716" s="2" t="s">
        <v>5045</v>
      </c>
      <c r="AD3716" s="2" t="s">
        <v>13</v>
      </c>
      <c r="AE3716" t="str">
        <f t="shared" si="1171"/>
        <v>Home &amp; Kitchen</v>
      </c>
      <c r="AF3716" t="str">
        <f t="shared" si="1172"/>
        <v>Home &amp; Kitchen</v>
      </c>
      <c r="AG3716" t="str" cm="1">
        <f t="array" ref="AG3716">INDEX(AD:AD,ROW())</f>
        <v>Home &amp; Kitchen</v>
      </c>
      <c r="AH3716">
        <f t="shared" si="1160"/>
        <v>76</v>
      </c>
      <c r="AI3716" t="str">
        <f t="shared" si="1173"/>
        <v>Home &amp; Kitchen</v>
      </c>
      <c r="AK3716">
        <f t="shared" si="1174"/>
        <v>2023</v>
      </c>
      <c r="AL3716">
        <f t="shared" si="1175"/>
        <v>12</v>
      </c>
      <c r="AM3716">
        <f t="shared" si="1176"/>
        <v>19</v>
      </c>
      <c r="AN3716">
        <f t="shared" si="1177"/>
        <v>3</v>
      </c>
      <c r="AO3716" t="str">
        <f t="shared" si="1178"/>
        <v>Weekday</v>
      </c>
      <c r="AR3716" s="20">
        <f t="shared" si="1179"/>
        <v>0</v>
      </c>
    </row>
    <row r="3717" spans="1:44" x14ac:dyDescent="0.35">
      <c r="A3717" t="str">
        <f t="shared" si="1161"/>
        <v>CUST3716</v>
      </c>
      <c r="B3717" s="2" t="s">
        <v>4053</v>
      </c>
      <c r="C3717" s="4">
        <v>45626</v>
      </c>
      <c r="D3717" s="2" t="s">
        <v>394</v>
      </c>
      <c r="E3717" t="s">
        <v>5049</v>
      </c>
      <c r="F3717" s="2" t="s">
        <v>29</v>
      </c>
      <c r="G3717" s="2" t="s">
        <v>138</v>
      </c>
      <c r="H3717" s="2">
        <v>2</v>
      </c>
      <c r="I3717" s="19">
        <v>1514.57</v>
      </c>
      <c r="J3717" s="2" t="s">
        <v>5046</v>
      </c>
      <c r="K3717" s="2" t="s">
        <v>16</v>
      </c>
      <c r="L3717" s="2">
        <v>4</v>
      </c>
      <c r="M3717" s="18">
        <f t="shared" si="1162"/>
        <v>3029.14</v>
      </c>
      <c r="T3717" t="str">
        <f t="shared" si="1163"/>
        <v>Completed</v>
      </c>
      <c r="U3717" t="str">
        <f t="shared" si="1164"/>
        <v>Yes</v>
      </c>
      <c r="V3717" t="str">
        <f t="shared" si="1165"/>
        <v>No</v>
      </c>
      <c r="X3717">
        <f t="shared" si="1166"/>
        <v>595</v>
      </c>
      <c r="Y3717">
        <f t="shared" si="1167"/>
        <v>444</v>
      </c>
      <c r="Z3717" s="18">
        <f t="shared" si="1168"/>
        <v>1892867.2841657216</v>
      </c>
      <c r="AA3717" s="18">
        <f t="shared" si="1169"/>
        <v>199432.98236095349</v>
      </c>
      <c r="AB3717" s="17">
        <f t="shared" si="1170"/>
        <v>3.8949824970828471</v>
      </c>
      <c r="AC3717" s="2" t="s">
        <v>138</v>
      </c>
      <c r="AD3717" s="2" t="s">
        <v>29</v>
      </c>
      <c r="AE3717" t="str">
        <f t="shared" si="1171"/>
        <v>Fashion</v>
      </c>
      <c r="AF3717" t="str">
        <f t="shared" si="1172"/>
        <v>Fashion</v>
      </c>
      <c r="AG3717" t="str" cm="1">
        <f t="array" ref="AG3717">INDEX(AD:AD,ROW())</f>
        <v>Fashion</v>
      </c>
      <c r="AH3717">
        <f t="shared" si="1160"/>
        <v>53</v>
      </c>
      <c r="AI3717" t="str">
        <f t="shared" si="1173"/>
        <v>Fashion</v>
      </c>
      <c r="AK3717">
        <f t="shared" si="1174"/>
        <v>2024</v>
      </c>
      <c r="AL3717">
        <f t="shared" si="1175"/>
        <v>11</v>
      </c>
      <c r="AM3717">
        <f t="shared" si="1176"/>
        <v>30</v>
      </c>
      <c r="AN3717">
        <f t="shared" si="1177"/>
        <v>7</v>
      </c>
      <c r="AO3717" t="str">
        <f t="shared" si="1178"/>
        <v>Weekend</v>
      </c>
      <c r="AR3717" s="20">
        <f t="shared" si="1179"/>
        <v>0</v>
      </c>
    </row>
    <row r="3718" spans="1:44" x14ac:dyDescent="0.35">
      <c r="A3718" t="str">
        <f t="shared" si="1161"/>
        <v>CUST3717</v>
      </c>
      <c r="B3718" s="2" t="s">
        <v>4054</v>
      </c>
      <c r="C3718" s="4">
        <v>45366</v>
      </c>
      <c r="D3718" s="2" t="s">
        <v>476</v>
      </c>
      <c r="E3718" t="s">
        <v>5052</v>
      </c>
      <c r="F3718" s="2" t="s">
        <v>42</v>
      </c>
      <c r="G3718" s="2" t="s">
        <v>5044</v>
      </c>
      <c r="H3718" s="2">
        <v>3</v>
      </c>
      <c r="I3718" s="19">
        <v>1420.6</v>
      </c>
      <c r="J3718" s="2" t="s">
        <v>20</v>
      </c>
      <c r="K3718" s="2" t="s">
        <v>16</v>
      </c>
      <c r="L3718" s="2">
        <v>3</v>
      </c>
      <c r="M3718" s="18">
        <f t="shared" si="1162"/>
        <v>4261.7999999999993</v>
      </c>
      <c r="T3718" t="str">
        <f t="shared" si="1163"/>
        <v>Completed</v>
      </c>
      <c r="U3718" t="str">
        <f t="shared" si="1164"/>
        <v>Yes</v>
      </c>
      <c r="V3718" t="str">
        <f t="shared" si="1165"/>
        <v>No</v>
      </c>
      <c r="X3718">
        <f t="shared" si="1166"/>
        <v>573</v>
      </c>
      <c r="Y3718">
        <f t="shared" si="1167"/>
        <v>450</v>
      </c>
      <c r="Z3718" s="18">
        <f t="shared" si="1168"/>
        <v>1098537.4901531704</v>
      </c>
      <c r="AA3718" s="18">
        <f t="shared" si="1169"/>
        <v>96724.388030634553</v>
      </c>
      <c r="AB3718" s="17">
        <f t="shared" si="1170"/>
        <v>3.9001122334455669</v>
      </c>
      <c r="AC3718" s="2" t="s">
        <v>5044</v>
      </c>
      <c r="AD3718" s="2" t="s">
        <v>42</v>
      </c>
      <c r="AE3718" t="str">
        <f t="shared" si="1171"/>
        <v>Beauty</v>
      </c>
      <c r="AF3718" t="str">
        <f t="shared" si="1172"/>
        <v>Beauty</v>
      </c>
      <c r="AG3718" t="str" cm="1">
        <f t="array" ref="AG3718">INDEX(AD:AD,ROW())</f>
        <v>Beauty</v>
      </c>
      <c r="AH3718">
        <f t="shared" si="1160"/>
        <v>64</v>
      </c>
      <c r="AI3718" t="str">
        <f t="shared" si="1173"/>
        <v>Beauty</v>
      </c>
      <c r="AK3718">
        <f t="shared" si="1174"/>
        <v>2024</v>
      </c>
      <c r="AL3718">
        <f t="shared" si="1175"/>
        <v>3</v>
      </c>
      <c r="AM3718">
        <f t="shared" si="1176"/>
        <v>15</v>
      </c>
      <c r="AN3718">
        <f t="shared" si="1177"/>
        <v>6</v>
      </c>
      <c r="AO3718" t="str">
        <f t="shared" si="1178"/>
        <v>Weekday</v>
      </c>
      <c r="AR3718" s="20">
        <f t="shared" si="1179"/>
        <v>0</v>
      </c>
    </row>
    <row r="3719" spans="1:44" x14ac:dyDescent="0.35">
      <c r="A3719" t="str">
        <f t="shared" si="1161"/>
        <v>CUST3718</v>
      </c>
      <c r="B3719" s="2" t="s">
        <v>4055</v>
      </c>
      <c r="C3719" s="4">
        <v>45698</v>
      </c>
      <c r="D3719" s="2" t="s">
        <v>256</v>
      </c>
      <c r="E3719" t="s">
        <v>5049</v>
      </c>
      <c r="F3719" s="2" t="s">
        <v>42</v>
      </c>
      <c r="G3719" s="2" t="s">
        <v>43</v>
      </c>
      <c r="H3719" s="2">
        <v>2</v>
      </c>
      <c r="I3719" s="19">
        <v>1237.83</v>
      </c>
      <c r="J3719" s="2" t="s">
        <v>5046</v>
      </c>
      <c r="K3719" s="2" t="s">
        <v>31</v>
      </c>
      <c r="L3719" s="2">
        <v>5</v>
      </c>
      <c r="M3719" s="18">
        <f t="shared" si="1162"/>
        <v>2475.66</v>
      </c>
      <c r="T3719" t="str">
        <f t="shared" si="1163"/>
        <v>Pending</v>
      </c>
      <c r="U3719" t="str">
        <f t="shared" si="1164"/>
        <v>No</v>
      </c>
      <c r="V3719" t="str">
        <f t="shared" si="1165"/>
        <v>Yes</v>
      </c>
      <c r="X3719">
        <f t="shared" si="1166"/>
        <v>595</v>
      </c>
      <c r="Y3719">
        <f t="shared" si="1167"/>
        <v>444</v>
      </c>
      <c r="Z3719" s="18">
        <f t="shared" si="1168"/>
        <v>1098537.4901531704</v>
      </c>
      <c r="AA3719" s="18">
        <f t="shared" si="1169"/>
        <v>96724.388030634553</v>
      </c>
      <c r="AB3719" s="17">
        <f t="shared" si="1170"/>
        <v>3.9001122334455669</v>
      </c>
      <c r="AC3719" s="2" t="s">
        <v>43</v>
      </c>
      <c r="AD3719" s="2" t="s">
        <v>42</v>
      </c>
      <c r="AE3719" t="str">
        <f t="shared" si="1171"/>
        <v>Beauty</v>
      </c>
      <c r="AF3719" t="str">
        <f t="shared" si="1172"/>
        <v>Beauty</v>
      </c>
      <c r="AG3719" t="str" cm="1">
        <f t="array" ref="AG3719">INDEX(AD:AD,ROW())</f>
        <v>Beauty</v>
      </c>
      <c r="AH3719">
        <f t="shared" si="1160"/>
        <v>10</v>
      </c>
      <c r="AI3719" t="str">
        <f t="shared" si="1173"/>
        <v>Beauty</v>
      </c>
      <c r="AK3719">
        <f t="shared" si="1174"/>
        <v>2025</v>
      </c>
      <c r="AL3719">
        <f t="shared" si="1175"/>
        <v>2</v>
      </c>
      <c r="AM3719">
        <f t="shared" si="1176"/>
        <v>10</v>
      </c>
      <c r="AN3719">
        <f t="shared" si="1177"/>
        <v>2</v>
      </c>
      <c r="AO3719" t="str">
        <f t="shared" si="1178"/>
        <v>Weekday</v>
      </c>
      <c r="AR3719" s="20">
        <f t="shared" si="1179"/>
        <v>0</v>
      </c>
    </row>
    <row r="3720" spans="1:44" x14ac:dyDescent="0.35">
      <c r="A3720" t="str">
        <f t="shared" si="1161"/>
        <v>CUST3719</v>
      </c>
      <c r="B3720" s="2" t="s">
        <v>4056</v>
      </c>
      <c r="C3720" s="4">
        <v>45465</v>
      </c>
      <c r="D3720" s="2" t="s">
        <v>785</v>
      </c>
      <c r="E3720" t="s">
        <v>5050</v>
      </c>
      <c r="F3720" s="2" t="s">
        <v>19</v>
      </c>
      <c r="G3720" s="2" t="s">
        <v>49</v>
      </c>
      <c r="H3720" s="2">
        <v>3</v>
      </c>
      <c r="I3720" s="19">
        <v>420.6</v>
      </c>
      <c r="J3720" s="2" t="s">
        <v>5046</v>
      </c>
      <c r="K3720" s="2" t="s">
        <v>103</v>
      </c>
      <c r="L3720" s="2">
        <v>1</v>
      </c>
      <c r="M3720" s="18">
        <f t="shared" si="1162"/>
        <v>1261.8000000000002</v>
      </c>
      <c r="T3720" t="str">
        <f t="shared" si="1163"/>
        <v>Lost Sale</v>
      </c>
      <c r="U3720" t="str">
        <f t="shared" si="1164"/>
        <v>No</v>
      </c>
      <c r="V3720" t="str">
        <f t="shared" si="1165"/>
        <v>Yes</v>
      </c>
      <c r="X3720">
        <f t="shared" si="1166"/>
        <v>589</v>
      </c>
      <c r="Y3720">
        <f t="shared" si="1167"/>
        <v>426</v>
      </c>
      <c r="Z3720" s="18">
        <f t="shared" si="1168"/>
        <v>2759712.3299794244</v>
      </c>
      <c r="AA3720" s="18">
        <f t="shared" si="1169"/>
        <v>330643.50635802455</v>
      </c>
      <c r="AB3720" s="17">
        <f t="shared" si="1170"/>
        <v>3.8641711229946525</v>
      </c>
      <c r="AC3720" s="2" t="s">
        <v>49</v>
      </c>
      <c r="AD3720" s="2" t="s">
        <v>19</v>
      </c>
      <c r="AE3720" t="str">
        <f t="shared" si="1171"/>
        <v>Electronics</v>
      </c>
      <c r="AF3720" t="str">
        <f t="shared" si="1172"/>
        <v>Electronics</v>
      </c>
      <c r="AG3720" t="str" cm="1">
        <f t="array" ref="AG3720">INDEX(AD:AD,ROW())</f>
        <v>Electronics</v>
      </c>
      <c r="AH3720">
        <f t="shared" si="1160"/>
        <v>12</v>
      </c>
      <c r="AI3720" t="str">
        <f t="shared" si="1173"/>
        <v>Electronics</v>
      </c>
      <c r="AK3720">
        <f t="shared" si="1174"/>
        <v>2024</v>
      </c>
      <c r="AL3720">
        <f t="shared" si="1175"/>
        <v>6</v>
      </c>
      <c r="AM3720">
        <f t="shared" si="1176"/>
        <v>22</v>
      </c>
      <c r="AN3720">
        <f t="shared" si="1177"/>
        <v>7</v>
      </c>
      <c r="AO3720" t="str">
        <f t="shared" si="1178"/>
        <v>Weekend</v>
      </c>
      <c r="AR3720" s="20">
        <f t="shared" si="1179"/>
        <v>1</v>
      </c>
    </row>
    <row r="3721" spans="1:44" x14ac:dyDescent="0.35">
      <c r="A3721" t="str">
        <f t="shared" si="1161"/>
        <v>CUST3720</v>
      </c>
      <c r="B3721" s="2" t="s">
        <v>4057</v>
      </c>
      <c r="C3721" s="4">
        <v>45771</v>
      </c>
      <c r="D3721" s="2" t="s">
        <v>314</v>
      </c>
      <c r="E3721" t="s">
        <v>5052</v>
      </c>
      <c r="F3721" s="2" t="s">
        <v>29</v>
      </c>
      <c r="G3721" s="2" t="s">
        <v>5043</v>
      </c>
      <c r="H3721" s="2">
        <v>1</v>
      </c>
      <c r="I3721" s="19">
        <v>1652.08</v>
      </c>
      <c r="J3721" s="2" t="s">
        <v>50</v>
      </c>
      <c r="K3721" s="2" t="s">
        <v>16</v>
      </c>
      <c r="L3721" s="2">
        <v>5</v>
      </c>
      <c r="M3721" s="18">
        <f t="shared" si="1162"/>
        <v>1652.08</v>
      </c>
      <c r="T3721" t="str">
        <f t="shared" si="1163"/>
        <v>Completed</v>
      </c>
      <c r="U3721" t="str">
        <f t="shared" si="1164"/>
        <v>Yes</v>
      </c>
      <c r="V3721" t="str">
        <f t="shared" si="1165"/>
        <v>No</v>
      </c>
      <c r="X3721">
        <f t="shared" si="1166"/>
        <v>573</v>
      </c>
      <c r="Y3721">
        <f t="shared" si="1167"/>
        <v>450</v>
      </c>
      <c r="Z3721" s="18">
        <f t="shared" si="1168"/>
        <v>1892867.2841657216</v>
      </c>
      <c r="AA3721" s="18">
        <f t="shared" si="1169"/>
        <v>199432.98236095349</v>
      </c>
      <c r="AB3721" s="17">
        <f t="shared" si="1170"/>
        <v>3.8949824970828471</v>
      </c>
      <c r="AC3721" s="2" t="s">
        <v>5043</v>
      </c>
      <c r="AD3721" s="2" t="s">
        <v>29</v>
      </c>
      <c r="AE3721" t="str">
        <f t="shared" si="1171"/>
        <v>Fashion</v>
      </c>
      <c r="AF3721" t="str">
        <f t="shared" si="1172"/>
        <v>Fashion</v>
      </c>
      <c r="AG3721" t="str" cm="1">
        <f t="array" ref="AG3721">INDEX(AD:AD,ROW())</f>
        <v>Fashion</v>
      </c>
      <c r="AH3721">
        <f t="shared" ref="AH3721:AH3784" si="1180">MATCH(G3721,AC:AC,0)</f>
        <v>55</v>
      </c>
      <c r="AI3721" t="str">
        <f t="shared" si="1173"/>
        <v>Fashion</v>
      </c>
      <c r="AK3721">
        <f t="shared" si="1174"/>
        <v>2025</v>
      </c>
      <c r="AL3721">
        <f t="shared" si="1175"/>
        <v>4</v>
      </c>
      <c r="AM3721">
        <f t="shared" si="1176"/>
        <v>24</v>
      </c>
      <c r="AN3721">
        <f t="shared" si="1177"/>
        <v>5</v>
      </c>
      <c r="AO3721" t="str">
        <f t="shared" si="1178"/>
        <v>Weekday</v>
      </c>
      <c r="AR3721" s="20">
        <f t="shared" si="1179"/>
        <v>0</v>
      </c>
    </row>
    <row r="3722" spans="1:44" x14ac:dyDescent="0.35">
      <c r="A3722" t="str">
        <f t="shared" si="1161"/>
        <v>CUST3721</v>
      </c>
      <c r="B3722" s="2" t="s">
        <v>4058</v>
      </c>
      <c r="C3722" s="4">
        <v>45168</v>
      </c>
      <c r="D3722" s="2" t="s">
        <v>48</v>
      </c>
      <c r="E3722" t="s">
        <v>5050</v>
      </c>
      <c r="F3722" s="2" t="s">
        <v>23</v>
      </c>
      <c r="G3722" s="2" t="s">
        <v>65</v>
      </c>
      <c r="H3722" s="2">
        <v>3</v>
      </c>
      <c r="I3722" s="19">
        <v>188.15</v>
      </c>
      <c r="J3722" s="2" t="s">
        <v>5047</v>
      </c>
      <c r="K3722" s="2" t="s">
        <v>16</v>
      </c>
      <c r="L3722" s="31"/>
      <c r="M3722" s="18">
        <f t="shared" si="1162"/>
        <v>564.45000000000005</v>
      </c>
      <c r="T3722" t="str">
        <f t="shared" si="1163"/>
        <v>Completed</v>
      </c>
      <c r="U3722" t="str">
        <f t="shared" si="1164"/>
        <v>No</v>
      </c>
      <c r="V3722" t="str">
        <f t="shared" si="1165"/>
        <v>No</v>
      </c>
      <c r="X3722">
        <f t="shared" si="1166"/>
        <v>589</v>
      </c>
      <c r="Y3722">
        <f t="shared" si="1167"/>
        <v>426</v>
      </c>
      <c r="Z3722" s="18">
        <f t="shared" si="1168"/>
        <v>594714.6477588166</v>
      </c>
      <c r="AA3722" s="18">
        <f t="shared" si="1169"/>
        <v>60882.938065984097</v>
      </c>
      <c r="AB3722" s="17">
        <f t="shared" si="1170"/>
        <v>3.804733727810651</v>
      </c>
      <c r="AC3722" s="2" t="s">
        <v>65</v>
      </c>
      <c r="AD3722" s="2" t="s">
        <v>23</v>
      </c>
      <c r="AE3722" t="str">
        <f t="shared" si="1171"/>
        <v>Books</v>
      </c>
      <c r="AF3722" t="str">
        <f t="shared" si="1172"/>
        <v>Books</v>
      </c>
      <c r="AG3722" t="str" cm="1">
        <f t="array" ref="AG3722">INDEX(AD:AD,ROW())</f>
        <v>Books</v>
      </c>
      <c r="AH3722">
        <f t="shared" si="1180"/>
        <v>19</v>
      </c>
      <c r="AI3722" t="str">
        <f t="shared" si="1173"/>
        <v>Books</v>
      </c>
      <c r="AK3722">
        <f t="shared" si="1174"/>
        <v>2023</v>
      </c>
      <c r="AL3722">
        <f t="shared" si="1175"/>
        <v>8</v>
      </c>
      <c r="AM3722">
        <f t="shared" si="1176"/>
        <v>30</v>
      </c>
      <c r="AN3722">
        <f t="shared" si="1177"/>
        <v>4</v>
      </c>
      <c r="AO3722" t="str">
        <f t="shared" si="1178"/>
        <v>Weekday</v>
      </c>
      <c r="AR3722" s="20">
        <f t="shared" si="1179"/>
        <v>0</v>
      </c>
    </row>
    <row r="3723" spans="1:44" x14ac:dyDescent="0.35">
      <c r="A3723" t="str">
        <f t="shared" si="1161"/>
        <v>CUST3722</v>
      </c>
      <c r="B3723" s="2" t="s">
        <v>4059</v>
      </c>
      <c r="C3723" s="4">
        <v>45617</v>
      </c>
      <c r="D3723" s="2" t="s">
        <v>469</v>
      </c>
      <c r="E3723" t="s">
        <v>5052</v>
      </c>
      <c r="F3723" s="2" t="s">
        <v>29</v>
      </c>
      <c r="G3723" s="2" t="s">
        <v>5043</v>
      </c>
      <c r="H3723" s="2">
        <v>1</v>
      </c>
      <c r="I3723" s="19">
        <v>270.49</v>
      </c>
      <c r="J3723" s="2" t="s">
        <v>50</v>
      </c>
      <c r="K3723" s="2" t="s">
        <v>16</v>
      </c>
      <c r="L3723" s="2">
        <v>5</v>
      </c>
      <c r="M3723" s="18">
        <f t="shared" si="1162"/>
        <v>270.49</v>
      </c>
      <c r="T3723" t="str">
        <f t="shared" si="1163"/>
        <v>Completed</v>
      </c>
      <c r="U3723" t="str">
        <f t="shared" si="1164"/>
        <v>No</v>
      </c>
      <c r="V3723" t="str">
        <f t="shared" si="1165"/>
        <v>No</v>
      </c>
      <c r="X3723">
        <f t="shared" si="1166"/>
        <v>573</v>
      </c>
      <c r="Y3723">
        <f t="shared" si="1167"/>
        <v>450</v>
      </c>
      <c r="Z3723" s="18">
        <f t="shared" si="1168"/>
        <v>1892867.2841657216</v>
      </c>
      <c r="AA3723" s="18">
        <f t="shared" si="1169"/>
        <v>199432.98236095349</v>
      </c>
      <c r="AB3723" s="17">
        <f t="shared" si="1170"/>
        <v>3.8949824970828471</v>
      </c>
      <c r="AC3723" s="2" t="s">
        <v>5043</v>
      </c>
      <c r="AD3723" s="2" t="s">
        <v>29</v>
      </c>
      <c r="AE3723" t="str">
        <f t="shared" si="1171"/>
        <v>Fashion</v>
      </c>
      <c r="AF3723" t="str">
        <f t="shared" si="1172"/>
        <v>Fashion</v>
      </c>
      <c r="AG3723" t="str" cm="1">
        <f t="array" ref="AG3723">INDEX(AD:AD,ROW())</f>
        <v>Fashion</v>
      </c>
      <c r="AH3723">
        <f t="shared" si="1180"/>
        <v>55</v>
      </c>
      <c r="AI3723" t="str">
        <f t="shared" si="1173"/>
        <v>Fashion</v>
      </c>
      <c r="AK3723">
        <f t="shared" si="1174"/>
        <v>2024</v>
      </c>
      <c r="AL3723">
        <f t="shared" si="1175"/>
        <v>11</v>
      </c>
      <c r="AM3723">
        <f t="shared" si="1176"/>
        <v>21</v>
      </c>
      <c r="AN3723">
        <f t="shared" si="1177"/>
        <v>5</v>
      </c>
      <c r="AO3723" t="str">
        <f t="shared" si="1178"/>
        <v>Weekday</v>
      </c>
      <c r="AR3723" s="20">
        <f t="shared" si="1179"/>
        <v>0</v>
      </c>
    </row>
    <row r="3724" spans="1:44" x14ac:dyDescent="0.35">
      <c r="A3724" t="str">
        <f t="shared" si="1161"/>
        <v>CUST3723</v>
      </c>
      <c r="B3724" s="2" t="s">
        <v>4060</v>
      </c>
      <c r="C3724" s="4">
        <v>45239</v>
      </c>
      <c r="D3724" s="2" t="s">
        <v>575</v>
      </c>
      <c r="E3724" t="s">
        <v>5053</v>
      </c>
      <c r="F3724" s="2" t="s">
        <v>29</v>
      </c>
      <c r="G3724" s="2" t="s">
        <v>121</v>
      </c>
      <c r="H3724" s="2">
        <v>2</v>
      </c>
      <c r="I3724" s="19">
        <v>1367.82</v>
      </c>
      <c r="J3724" s="2" t="s">
        <v>20</v>
      </c>
      <c r="K3724" s="2" t="s">
        <v>76</v>
      </c>
      <c r="L3724" s="2">
        <v>4</v>
      </c>
      <c r="M3724" s="18">
        <f t="shared" si="1162"/>
        <v>2735.64</v>
      </c>
      <c r="T3724" t="str">
        <f t="shared" si="1163"/>
        <v>Completed</v>
      </c>
      <c r="U3724" t="str">
        <f t="shared" si="1164"/>
        <v>No</v>
      </c>
      <c r="V3724" t="str">
        <f t="shared" si="1165"/>
        <v>No</v>
      </c>
      <c r="X3724">
        <f t="shared" si="1166"/>
        <v>559</v>
      </c>
      <c r="Y3724">
        <f t="shared" si="1167"/>
        <v>408</v>
      </c>
      <c r="Z3724" s="18">
        <f t="shared" si="1168"/>
        <v>1892867.2841657216</v>
      </c>
      <c r="AA3724" s="18">
        <f t="shared" si="1169"/>
        <v>199432.98236095349</v>
      </c>
      <c r="AB3724" s="17">
        <f t="shared" si="1170"/>
        <v>3.8949824970828471</v>
      </c>
      <c r="AC3724" s="2" t="s">
        <v>121</v>
      </c>
      <c r="AD3724" s="2" t="s">
        <v>29</v>
      </c>
      <c r="AE3724" t="str">
        <f t="shared" si="1171"/>
        <v>Fashion</v>
      </c>
      <c r="AF3724" t="str">
        <f t="shared" si="1172"/>
        <v>Fashion</v>
      </c>
      <c r="AG3724" t="str" cm="1">
        <f t="array" ref="AG3724">INDEX(AD:AD,ROW())</f>
        <v>Fashion</v>
      </c>
      <c r="AH3724">
        <f t="shared" si="1180"/>
        <v>45</v>
      </c>
      <c r="AI3724" t="str">
        <f t="shared" si="1173"/>
        <v>Fashion</v>
      </c>
      <c r="AK3724">
        <f t="shared" si="1174"/>
        <v>2023</v>
      </c>
      <c r="AL3724">
        <f t="shared" si="1175"/>
        <v>11</v>
      </c>
      <c r="AM3724">
        <f t="shared" si="1176"/>
        <v>9</v>
      </c>
      <c r="AN3724">
        <f t="shared" si="1177"/>
        <v>5</v>
      </c>
      <c r="AO3724" t="str">
        <f t="shared" si="1178"/>
        <v>Weekday</v>
      </c>
      <c r="AR3724" s="20">
        <f t="shared" si="1179"/>
        <v>1</v>
      </c>
    </row>
    <row r="3725" spans="1:44" x14ac:dyDescent="0.35">
      <c r="A3725" t="str">
        <f t="shared" si="1161"/>
        <v>CUST3724</v>
      </c>
      <c r="B3725" s="2" t="s">
        <v>4061</v>
      </c>
      <c r="C3725" s="4">
        <v>45058</v>
      </c>
      <c r="D3725" s="2" t="s">
        <v>556</v>
      </c>
      <c r="E3725" t="s">
        <v>5052</v>
      </c>
      <c r="F3725" s="2" t="s">
        <v>13</v>
      </c>
      <c r="G3725" s="2" t="s">
        <v>37</v>
      </c>
      <c r="H3725" s="2">
        <v>2</v>
      </c>
      <c r="I3725" s="19">
        <v>1162.32</v>
      </c>
      <c r="J3725" s="2" t="s">
        <v>20</v>
      </c>
      <c r="K3725" s="2" t="s">
        <v>16</v>
      </c>
      <c r="L3725" s="2">
        <v>5</v>
      </c>
      <c r="M3725" s="18">
        <f t="shared" si="1162"/>
        <v>2324.64</v>
      </c>
      <c r="T3725" t="str">
        <f t="shared" si="1163"/>
        <v>Completed</v>
      </c>
      <c r="U3725" t="str">
        <f t="shared" si="1164"/>
        <v>Yes</v>
      </c>
      <c r="V3725" t="str">
        <f t="shared" si="1165"/>
        <v>No</v>
      </c>
      <c r="X3725">
        <f t="shared" si="1166"/>
        <v>573</v>
      </c>
      <c r="Y3725">
        <f t="shared" si="1167"/>
        <v>450</v>
      </c>
      <c r="Z3725" s="18">
        <f t="shared" si="1168"/>
        <v>1463424.4009529033</v>
      </c>
      <c r="AA3725" s="18">
        <f t="shared" si="1169"/>
        <v>118285.78776560788</v>
      </c>
      <c r="AB3725" s="17">
        <f t="shared" si="1170"/>
        <v>3.8140589569160999</v>
      </c>
      <c r="AC3725" s="2" t="s">
        <v>37</v>
      </c>
      <c r="AD3725" s="2" t="s">
        <v>13</v>
      </c>
      <c r="AE3725" t="str">
        <f t="shared" si="1171"/>
        <v>Home &amp; Kitchen</v>
      </c>
      <c r="AF3725" t="str">
        <f t="shared" si="1172"/>
        <v>Home &amp; Kitchen</v>
      </c>
      <c r="AG3725" t="str" cm="1">
        <f t="array" ref="AG3725">INDEX(AD:AD,ROW())</f>
        <v>Home &amp; Kitchen</v>
      </c>
      <c r="AH3725">
        <f t="shared" si="1180"/>
        <v>8</v>
      </c>
      <c r="AI3725" t="str">
        <f t="shared" si="1173"/>
        <v>Home &amp; Kitchen</v>
      </c>
      <c r="AK3725">
        <f t="shared" si="1174"/>
        <v>2023</v>
      </c>
      <c r="AL3725">
        <f t="shared" si="1175"/>
        <v>5</v>
      </c>
      <c r="AM3725">
        <f t="shared" si="1176"/>
        <v>12</v>
      </c>
      <c r="AN3725">
        <f t="shared" si="1177"/>
        <v>6</v>
      </c>
      <c r="AO3725" t="str">
        <f t="shared" si="1178"/>
        <v>Weekday</v>
      </c>
      <c r="AR3725" s="20">
        <f t="shared" si="1179"/>
        <v>0</v>
      </c>
    </row>
    <row r="3726" spans="1:44" x14ac:dyDescent="0.35">
      <c r="A3726" t="str">
        <f t="shared" si="1161"/>
        <v>CUST3725</v>
      </c>
      <c r="B3726" s="2" t="s">
        <v>4062</v>
      </c>
      <c r="C3726" s="4">
        <v>45016</v>
      </c>
      <c r="D3726" s="2" t="s">
        <v>449</v>
      </c>
      <c r="E3726" t="s">
        <v>5053</v>
      </c>
      <c r="F3726" s="2" t="s">
        <v>23</v>
      </c>
      <c r="G3726" s="2" t="s">
        <v>65</v>
      </c>
      <c r="H3726" s="2">
        <v>2</v>
      </c>
      <c r="I3726" s="19">
        <v>390.45</v>
      </c>
      <c r="J3726" s="2" t="s">
        <v>50</v>
      </c>
      <c r="K3726" s="2" t="s">
        <v>31</v>
      </c>
      <c r="L3726" s="2">
        <v>3</v>
      </c>
      <c r="M3726" s="18">
        <f t="shared" si="1162"/>
        <v>780.9</v>
      </c>
      <c r="T3726" t="str">
        <f t="shared" si="1163"/>
        <v>Pending</v>
      </c>
      <c r="U3726" t="str">
        <f t="shared" si="1164"/>
        <v>No</v>
      </c>
      <c r="V3726" t="str">
        <f t="shared" si="1165"/>
        <v>Yes</v>
      </c>
      <c r="X3726">
        <f t="shared" si="1166"/>
        <v>559</v>
      </c>
      <c r="Y3726">
        <f t="shared" si="1167"/>
        <v>408</v>
      </c>
      <c r="Z3726" s="18">
        <f t="shared" si="1168"/>
        <v>594714.6477588166</v>
      </c>
      <c r="AA3726" s="18">
        <f t="shared" si="1169"/>
        <v>60882.938065984097</v>
      </c>
      <c r="AB3726" s="17">
        <f t="shared" si="1170"/>
        <v>3.804733727810651</v>
      </c>
      <c r="AC3726" s="2" t="s">
        <v>65</v>
      </c>
      <c r="AD3726" s="2" t="s">
        <v>23</v>
      </c>
      <c r="AE3726" t="str">
        <f t="shared" si="1171"/>
        <v>Books</v>
      </c>
      <c r="AF3726" t="str">
        <f t="shared" si="1172"/>
        <v>Books</v>
      </c>
      <c r="AG3726" t="str" cm="1">
        <f t="array" ref="AG3726">INDEX(AD:AD,ROW())</f>
        <v>Books</v>
      </c>
      <c r="AH3726">
        <f t="shared" si="1180"/>
        <v>19</v>
      </c>
      <c r="AI3726" t="str">
        <f t="shared" si="1173"/>
        <v>Books</v>
      </c>
      <c r="AK3726">
        <f t="shared" si="1174"/>
        <v>2023</v>
      </c>
      <c r="AL3726">
        <f t="shared" si="1175"/>
        <v>3</v>
      </c>
      <c r="AM3726">
        <f t="shared" si="1176"/>
        <v>31</v>
      </c>
      <c r="AN3726">
        <f t="shared" si="1177"/>
        <v>6</v>
      </c>
      <c r="AO3726" t="str">
        <f t="shared" si="1178"/>
        <v>Weekday</v>
      </c>
      <c r="AR3726" s="20">
        <f t="shared" si="1179"/>
        <v>0</v>
      </c>
    </row>
    <row r="3727" spans="1:44" x14ac:dyDescent="0.35">
      <c r="A3727" t="str">
        <f t="shared" si="1161"/>
        <v>CUST3726</v>
      </c>
      <c r="B3727" s="2" t="s">
        <v>4063</v>
      </c>
      <c r="C3727" s="4">
        <v>45520</v>
      </c>
      <c r="D3727" s="2" t="s">
        <v>314</v>
      </c>
      <c r="E3727" t="s">
        <v>5052</v>
      </c>
      <c r="F3727" s="2" t="s">
        <v>42</v>
      </c>
      <c r="G3727" s="2" t="s">
        <v>170</v>
      </c>
      <c r="H3727" s="2">
        <v>2</v>
      </c>
      <c r="I3727" s="19">
        <v>1338.29</v>
      </c>
      <c r="J3727" s="2" t="s">
        <v>15</v>
      </c>
      <c r="K3727" s="2" t="s">
        <v>16</v>
      </c>
      <c r="L3727" s="2">
        <v>4</v>
      </c>
      <c r="M3727" s="18">
        <f t="shared" si="1162"/>
        <v>2676.58</v>
      </c>
      <c r="T3727" t="str">
        <f t="shared" si="1163"/>
        <v>Completed</v>
      </c>
      <c r="U3727" t="str">
        <f t="shared" si="1164"/>
        <v>Yes</v>
      </c>
      <c r="V3727" t="str">
        <f t="shared" si="1165"/>
        <v>No</v>
      </c>
      <c r="X3727">
        <f t="shared" si="1166"/>
        <v>573</v>
      </c>
      <c r="Y3727">
        <f t="shared" si="1167"/>
        <v>450</v>
      </c>
      <c r="Z3727" s="18">
        <f t="shared" si="1168"/>
        <v>1098537.4901531704</v>
      </c>
      <c r="AA3727" s="18">
        <f t="shared" si="1169"/>
        <v>96724.388030634553</v>
      </c>
      <c r="AB3727" s="17">
        <f t="shared" si="1170"/>
        <v>3.9001122334455669</v>
      </c>
      <c r="AC3727" s="2" t="s">
        <v>170</v>
      </c>
      <c r="AD3727" s="2" t="s">
        <v>42</v>
      </c>
      <c r="AE3727" t="str">
        <f t="shared" si="1171"/>
        <v>Beauty</v>
      </c>
      <c r="AF3727" t="str">
        <f t="shared" si="1172"/>
        <v>Beauty</v>
      </c>
      <c r="AG3727" t="str" cm="1">
        <f t="array" ref="AG3727">INDEX(AD:AD,ROW())</f>
        <v>Beauty</v>
      </c>
      <c r="AH3727">
        <f t="shared" si="1180"/>
        <v>70</v>
      </c>
      <c r="AI3727" t="str">
        <f t="shared" si="1173"/>
        <v>Beauty</v>
      </c>
      <c r="AK3727">
        <f t="shared" si="1174"/>
        <v>2024</v>
      </c>
      <c r="AL3727">
        <f t="shared" si="1175"/>
        <v>8</v>
      </c>
      <c r="AM3727">
        <f t="shared" si="1176"/>
        <v>16</v>
      </c>
      <c r="AN3727">
        <f t="shared" si="1177"/>
        <v>6</v>
      </c>
      <c r="AO3727" t="str">
        <f t="shared" si="1178"/>
        <v>Weekday</v>
      </c>
      <c r="AR3727" s="20">
        <f t="shared" si="1179"/>
        <v>0</v>
      </c>
    </row>
    <row r="3728" spans="1:44" x14ac:dyDescent="0.35">
      <c r="A3728" t="str">
        <f t="shared" si="1161"/>
        <v>CUST3727</v>
      </c>
      <c r="B3728" s="2" t="s">
        <v>4064</v>
      </c>
      <c r="C3728" s="4">
        <v>45234</v>
      </c>
      <c r="D3728" s="2" t="s">
        <v>88</v>
      </c>
      <c r="E3728" t="s">
        <v>5051</v>
      </c>
      <c r="F3728" s="2" t="s">
        <v>19</v>
      </c>
      <c r="G3728" s="2" t="s">
        <v>49</v>
      </c>
      <c r="H3728" s="2">
        <v>1</v>
      </c>
      <c r="I3728" s="19">
        <v>650.51</v>
      </c>
      <c r="J3728" s="2" t="s">
        <v>50</v>
      </c>
      <c r="K3728" s="2" t="s">
        <v>103</v>
      </c>
      <c r="L3728" s="2">
        <v>4</v>
      </c>
      <c r="M3728" s="18">
        <f t="shared" si="1162"/>
        <v>650.51</v>
      </c>
      <c r="T3728" t="str">
        <f t="shared" si="1163"/>
        <v>Lost Sale</v>
      </c>
      <c r="U3728" t="str">
        <f t="shared" si="1164"/>
        <v>No</v>
      </c>
      <c r="V3728" t="str">
        <f t="shared" si="1165"/>
        <v>Yes</v>
      </c>
      <c r="X3728">
        <f t="shared" si="1166"/>
        <v>619</v>
      </c>
      <c r="Y3728">
        <f t="shared" si="1167"/>
        <v>468</v>
      </c>
      <c r="Z3728" s="18">
        <f t="shared" si="1168"/>
        <v>2759712.3299794244</v>
      </c>
      <c r="AA3728" s="18">
        <f t="shared" si="1169"/>
        <v>330643.50635802455</v>
      </c>
      <c r="AB3728" s="17">
        <f t="shared" si="1170"/>
        <v>3.8641711229946525</v>
      </c>
      <c r="AC3728" s="2" t="s">
        <v>49</v>
      </c>
      <c r="AD3728" s="2" t="s">
        <v>19</v>
      </c>
      <c r="AE3728" t="str">
        <f t="shared" si="1171"/>
        <v>Electronics</v>
      </c>
      <c r="AF3728" t="str">
        <f t="shared" si="1172"/>
        <v>Electronics</v>
      </c>
      <c r="AG3728" t="str" cm="1">
        <f t="array" ref="AG3728">INDEX(AD:AD,ROW())</f>
        <v>Electronics</v>
      </c>
      <c r="AH3728">
        <f t="shared" si="1180"/>
        <v>12</v>
      </c>
      <c r="AI3728" t="str">
        <f t="shared" si="1173"/>
        <v>Electronics</v>
      </c>
      <c r="AK3728">
        <f t="shared" si="1174"/>
        <v>2023</v>
      </c>
      <c r="AL3728">
        <f t="shared" si="1175"/>
        <v>11</v>
      </c>
      <c r="AM3728">
        <f t="shared" si="1176"/>
        <v>4</v>
      </c>
      <c r="AN3728">
        <f t="shared" si="1177"/>
        <v>7</v>
      </c>
      <c r="AO3728" t="str">
        <f t="shared" si="1178"/>
        <v>Weekend</v>
      </c>
      <c r="AR3728" s="20">
        <f t="shared" si="1179"/>
        <v>1</v>
      </c>
    </row>
    <row r="3729" spans="1:44" x14ac:dyDescent="0.35">
      <c r="A3729" t="str">
        <f t="shared" si="1161"/>
        <v>CUST3728</v>
      </c>
      <c r="B3729" s="2" t="s">
        <v>4065</v>
      </c>
      <c r="C3729" s="4">
        <v>45838</v>
      </c>
      <c r="D3729" s="2" t="s">
        <v>799</v>
      </c>
      <c r="E3729" t="s">
        <v>5055</v>
      </c>
      <c r="F3729" s="2" t="s">
        <v>42</v>
      </c>
      <c r="G3729" s="2" t="s">
        <v>188</v>
      </c>
      <c r="H3729" s="2">
        <v>1</v>
      </c>
      <c r="I3729" s="19">
        <v>1281.8900000000001</v>
      </c>
      <c r="J3729" s="2" t="s">
        <v>50</v>
      </c>
      <c r="K3729" s="2" t="s">
        <v>16</v>
      </c>
      <c r="L3729" s="2">
        <v>5</v>
      </c>
      <c r="M3729" s="18">
        <f t="shared" si="1162"/>
        <v>1281.8900000000001</v>
      </c>
      <c r="T3729" t="str">
        <f t="shared" si="1163"/>
        <v>Completed</v>
      </c>
      <c r="U3729" t="str">
        <f t="shared" si="1164"/>
        <v>Yes</v>
      </c>
      <c r="V3729" t="str">
        <f t="shared" si="1165"/>
        <v>No</v>
      </c>
      <c r="X3729">
        <f t="shared" si="1166"/>
        <v>567</v>
      </c>
      <c r="Y3729">
        <f t="shared" si="1167"/>
        <v>440</v>
      </c>
      <c r="Z3729" s="18">
        <f t="shared" si="1168"/>
        <v>1098537.4901531704</v>
      </c>
      <c r="AA3729" s="18">
        <f t="shared" si="1169"/>
        <v>96724.388030634553</v>
      </c>
      <c r="AB3729" s="17">
        <f t="shared" si="1170"/>
        <v>3.9001122334455669</v>
      </c>
      <c r="AC3729" s="2" t="s">
        <v>188</v>
      </c>
      <c r="AD3729" s="2" t="s">
        <v>42</v>
      </c>
      <c r="AE3729" t="str">
        <f t="shared" si="1171"/>
        <v>Beauty</v>
      </c>
      <c r="AF3729" t="str">
        <f t="shared" si="1172"/>
        <v>Beauty</v>
      </c>
      <c r="AG3729" t="str" cm="1">
        <f t="array" ref="AG3729">INDEX(AD:AD,ROW())</f>
        <v>Beauty</v>
      </c>
      <c r="AH3729">
        <f t="shared" si="1180"/>
        <v>80</v>
      </c>
      <c r="AI3729" t="str">
        <f t="shared" si="1173"/>
        <v>Beauty</v>
      </c>
      <c r="AK3729">
        <f t="shared" si="1174"/>
        <v>2025</v>
      </c>
      <c r="AL3729">
        <f t="shared" si="1175"/>
        <v>6</v>
      </c>
      <c r="AM3729">
        <f t="shared" si="1176"/>
        <v>30</v>
      </c>
      <c r="AN3729">
        <f t="shared" si="1177"/>
        <v>2</v>
      </c>
      <c r="AO3729" t="str">
        <f t="shared" si="1178"/>
        <v>Weekday</v>
      </c>
      <c r="AR3729" s="20">
        <f t="shared" si="1179"/>
        <v>0</v>
      </c>
    </row>
    <row r="3730" spans="1:44" x14ac:dyDescent="0.35">
      <c r="A3730" t="str">
        <f t="shared" si="1161"/>
        <v>CUST3729</v>
      </c>
      <c r="B3730" s="2" t="s">
        <v>4066</v>
      </c>
      <c r="C3730" s="4">
        <v>45793</v>
      </c>
      <c r="D3730" s="2" t="s">
        <v>48</v>
      </c>
      <c r="E3730" t="s">
        <v>5051</v>
      </c>
      <c r="F3730" s="2" t="s">
        <v>29</v>
      </c>
      <c r="G3730" s="2" t="s">
        <v>5041</v>
      </c>
      <c r="H3730" s="2">
        <v>1</v>
      </c>
      <c r="I3730" s="19">
        <v>316.07</v>
      </c>
      <c r="J3730" s="2" t="s">
        <v>20</v>
      </c>
      <c r="K3730" s="2" t="s">
        <v>16</v>
      </c>
      <c r="L3730" s="2">
        <v>3</v>
      </c>
      <c r="M3730" s="18">
        <f t="shared" si="1162"/>
        <v>316.07</v>
      </c>
      <c r="T3730" t="str">
        <f t="shared" si="1163"/>
        <v>Completed</v>
      </c>
      <c r="U3730" t="str">
        <f t="shared" si="1164"/>
        <v>No</v>
      </c>
      <c r="V3730" t="str">
        <f t="shared" si="1165"/>
        <v>No</v>
      </c>
      <c r="X3730">
        <f t="shared" si="1166"/>
        <v>619</v>
      </c>
      <c r="Y3730">
        <f t="shared" si="1167"/>
        <v>468</v>
      </c>
      <c r="Z3730" s="18">
        <f t="shared" si="1168"/>
        <v>1892867.2841657216</v>
      </c>
      <c r="AA3730" s="18">
        <f t="shared" si="1169"/>
        <v>199432.98236095349</v>
      </c>
      <c r="AB3730" s="17">
        <f t="shared" si="1170"/>
        <v>3.8949824970828471</v>
      </c>
      <c r="AC3730" s="2" t="s">
        <v>5041</v>
      </c>
      <c r="AD3730" s="2" t="s">
        <v>29</v>
      </c>
      <c r="AE3730" t="str">
        <f t="shared" si="1171"/>
        <v>Fashion</v>
      </c>
      <c r="AF3730" t="str">
        <f t="shared" si="1172"/>
        <v>Fashion</v>
      </c>
      <c r="AG3730" t="str" cm="1">
        <f t="array" ref="AG3730">INDEX(AD:AD,ROW())</f>
        <v>Fashion</v>
      </c>
      <c r="AH3730">
        <f t="shared" si="1180"/>
        <v>15</v>
      </c>
      <c r="AI3730" t="str">
        <f t="shared" si="1173"/>
        <v>Fashion</v>
      </c>
      <c r="AK3730">
        <f t="shared" si="1174"/>
        <v>2025</v>
      </c>
      <c r="AL3730">
        <f t="shared" si="1175"/>
        <v>5</v>
      </c>
      <c r="AM3730">
        <f t="shared" si="1176"/>
        <v>16</v>
      </c>
      <c r="AN3730">
        <f t="shared" si="1177"/>
        <v>6</v>
      </c>
      <c r="AO3730" t="str">
        <f t="shared" si="1178"/>
        <v>Weekday</v>
      </c>
      <c r="AR3730" s="20">
        <f t="shared" si="1179"/>
        <v>0</v>
      </c>
    </row>
    <row r="3731" spans="1:44" x14ac:dyDescent="0.35">
      <c r="A3731" t="str">
        <f t="shared" si="1161"/>
        <v>CUST3730</v>
      </c>
      <c r="B3731" s="2" t="s">
        <v>4067</v>
      </c>
      <c r="C3731" s="4">
        <v>45282</v>
      </c>
      <c r="D3731" s="2" t="s">
        <v>577</v>
      </c>
      <c r="E3731" t="s">
        <v>5048</v>
      </c>
      <c r="F3731" s="2" t="s">
        <v>42</v>
      </c>
      <c r="G3731" s="2" t="s">
        <v>5044</v>
      </c>
      <c r="H3731" s="2">
        <v>1</v>
      </c>
      <c r="I3731" s="19">
        <v>1103.79</v>
      </c>
      <c r="J3731" s="2" t="s">
        <v>5046</v>
      </c>
      <c r="K3731" s="2" t="s">
        <v>16</v>
      </c>
      <c r="L3731" s="2">
        <v>3</v>
      </c>
      <c r="M3731" s="18">
        <f t="shared" si="1162"/>
        <v>1103.79</v>
      </c>
      <c r="T3731" t="str">
        <f t="shared" si="1163"/>
        <v>Completed</v>
      </c>
      <c r="U3731" t="str">
        <f t="shared" si="1164"/>
        <v>Yes</v>
      </c>
      <c r="V3731" t="str">
        <f t="shared" si="1165"/>
        <v>No</v>
      </c>
      <c r="X3731">
        <f t="shared" si="1166"/>
        <v>590</v>
      </c>
      <c r="Y3731">
        <f t="shared" si="1167"/>
        <v>451</v>
      </c>
      <c r="Z3731" s="18">
        <f t="shared" si="1168"/>
        <v>1098537.4901531704</v>
      </c>
      <c r="AA3731" s="18">
        <f t="shared" si="1169"/>
        <v>96724.388030634553</v>
      </c>
      <c r="AB3731" s="17">
        <f t="shared" si="1170"/>
        <v>3.9001122334455669</v>
      </c>
      <c r="AC3731" s="2" t="s">
        <v>5044</v>
      </c>
      <c r="AD3731" s="2" t="s">
        <v>42</v>
      </c>
      <c r="AE3731" t="str">
        <f t="shared" si="1171"/>
        <v>Beauty</v>
      </c>
      <c r="AF3731" t="str">
        <f t="shared" si="1172"/>
        <v>Beauty</v>
      </c>
      <c r="AG3731" t="str" cm="1">
        <f t="array" ref="AG3731">INDEX(AD:AD,ROW())</f>
        <v>Beauty</v>
      </c>
      <c r="AH3731">
        <f t="shared" si="1180"/>
        <v>64</v>
      </c>
      <c r="AI3731" t="str">
        <f t="shared" si="1173"/>
        <v>Beauty</v>
      </c>
      <c r="AK3731">
        <f t="shared" si="1174"/>
        <v>2023</v>
      </c>
      <c r="AL3731">
        <f t="shared" si="1175"/>
        <v>12</v>
      </c>
      <c r="AM3731">
        <f t="shared" si="1176"/>
        <v>22</v>
      </c>
      <c r="AN3731">
        <f t="shared" si="1177"/>
        <v>6</v>
      </c>
      <c r="AO3731" t="str">
        <f t="shared" si="1178"/>
        <v>Weekday</v>
      </c>
      <c r="AR3731" s="20">
        <f t="shared" si="1179"/>
        <v>0</v>
      </c>
    </row>
    <row r="3732" spans="1:44" x14ac:dyDescent="0.35">
      <c r="A3732" t="str">
        <f t="shared" si="1161"/>
        <v>CUST3731</v>
      </c>
      <c r="B3732" s="2" t="s">
        <v>4068</v>
      </c>
      <c r="C3732" s="4">
        <v>45573</v>
      </c>
      <c r="D3732" s="2" t="s">
        <v>646</v>
      </c>
      <c r="E3732" t="s">
        <v>5054</v>
      </c>
      <c r="F3732" s="2" t="s">
        <v>23</v>
      </c>
      <c r="G3732" s="2" t="s">
        <v>68</v>
      </c>
      <c r="H3732" s="2">
        <v>2</v>
      </c>
      <c r="I3732" s="19">
        <v>450.26903299203627</v>
      </c>
      <c r="J3732" s="2" t="s">
        <v>50</v>
      </c>
      <c r="K3732" s="2" t="s">
        <v>16</v>
      </c>
      <c r="L3732" s="2">
        <v>5</v>
      </c>
      <c r="M3732" s="18">
        <f t="shared" si="1162"/>
        <v>900.53806598407255</v>
      </c>
      <c r="T3732" t="str">
        <f t="shared" si="1163"/>
        <v>Completed</v>
      </c>
      <c r="U3732" t="str">
        <f t="shared" si="1164"/>
        <v>No</v>
      </c>
      <c r="V3732" t="str">
        <f t="shared" si="1165"/>
        <v>No</v>
      </c>
      <c r="X3732">
        <f t="shared" si="1166"/>
        <v>558</v>
      </c>
      <c r="Y3732">
        <f t="shared" si="1167"/>
        <v>430</v>
      </c>
      <c r="Z3732" s="18">
        <f t="shared" si="1168"/>
        <v>594714.6477588166</v>
      </c>
      <c r="AA3732" s="18">
        <f t="shared" si="1169"/>
        <v>60882.938065984097</v>
      </c>
      <c r="AB3732" s="17">
        <f t="shared" si="1170"/>
        <v>3.804733727810651</v>
      </c>
      <c r="AC3732" s="2" t="s">
        <v>68</v>
      </c>
      <c r="AD3732" s="2" t="s">
        <v>23</v>
      </c>
      <c r="AE3732" t="str">
        <f t="shared" si="1171"/>
        <v>Books</v>
      </c>
      <c r="AF3732" t="str">
        <f t="shared" si="1172"/>
        <v>Books</v>
      </c>
      <c r="AG3732" t="str" cm="1">
        <f t="array" ref="AG3732">INDEX(AD:AD,ROW())</f>
        <v>Books</v>
      </c>
      <c r="AH3732">
        <f t="shared" si="1180"/>
        <v>20</v>
      </c>
      <c r="AI3732" t="str">
        <f t="shared" si="1173"/>
        <v>Books</v>
      </c>
      <c r="AK3732">
        <f t="shared" si="1174"/>
        <v>2024</v>
      </c>
      <c r="AL3732">
        <f t="shared" si="1175"/>
        <v>10</v>
      </c>
      <c r="AM3732">
        <f t="shared" si="1176"/>
        <v>8</v>
      </c>
      <c r="AN3732">
        <f t="shared" si="1177"/>
        <v>3</v>
      </c>
      <c r="AO3732" t="str">
        <f t="shared" si="1178"/>
        <v>Weekday</v>
      </c>
      <c r="AR3732" s="20">
        <f t="shared" si="1179"/>
        <v>0</v>
      </c>
    </row>
    <row r="3733" spans="1:44" x14ac:dyDescent="0.35">
      <c r="A3733" t="str">
        <f t="shared" si="1161"/>
        <v>CUST3732</v>
      </c>
      <c r="B3733" s="2" t="s">
        <v>4069</v>
      </c>
      <c r="C3733" s="4">
        <v>45390</v>
      </c>
      <c r="D3733" s="2" t="s">
        <v>242</v>
      </c>
      <c r="E3733" t="s">
        <v>5050</v>
      </c>
      <c r="F3733" s="2" t="s">
        <v>13</v>
      </c>
      <c r="G3733" s="2" t="s">
        <v>14</v>
      </c>
      <c r="H3733" s="2">
        <v>1</v>
      </c>
      <c r="I3733" s="19">
        <v>654.02</v>
      </c>
      <c r="J3733" s="2" t="s">
        <v>5047</v>
      </c>
      <c r="K3733" s="2" t="s">
        <v>16</v>
      </c>
      <c r="L3733" s="2">
        <v>5</v>
      </c>
      <c r="M3733" s="18">
        <f t="shared" si="1162"/>
        <v>654.02</v>
      </c>
      <c r="T3733" t="str">
        <f t="shared" si="1163"/>
        <v>Completed</v>
      </c>
      <c r="U3733" t="str">
        <f t="shared" si="1164"/>
        <v>No</v>
      </c>
      <c r="V3733" t="str">
        <f t="shared" si="1165"/>
        <v>No</v>
      </c>
      <c r="X3733">
        <f t="shared" si="1166"/>
        <v>589</v>
      </c>
      <c r="Y3733">
        <f t="shared" si="1167"/>
        <v>426</v>
      </c>
      <c r="Z3733" s="18">
        <f t="shared" si="1168"/>
        <v>1463424.4009529033</v>
      </c>
      <c r="AA3733" s="18">
        <f t="shared" si="1169"/>
        <v>118285.78776560788</v>
      </c>
      <c r="AB3733" s="17">
        <f t="shared" si="1170"/>
        <v>3.8140589569160999</v>
      </c>
      <c r="AC3733" s="2" t="s">
        <v>14</v>
      </c>
      <c r="AD3733" s="2" t="s">
        <v>13</v>
      </c>
      <c r="AE3733" t="str">
        <f t="shared" si="1171"/>
        <v>Home &amp; Kitchen</v>
      </c>
      <c r="AF3733" t="str">
        <f t="shared" si="1172"/>
        <v>Home &amp; Kitchen</v>
      </c>
      <c r="AG3733" t="str" cm="1">
        <f t="array" ref="AG3733">INDEX(AD:AD,ROW())</f>
        <v>Home &amp; Kitchen</v>
      </c>
      <c r="AH3733">
        <f t="shared" si="1180"/>
        <v>2</v>
      </c>
      <c r="AI3733" t="str">
        <f t="shared" si="1173"/>
        <v>Home &amp; Kitchen</v>
      </c>
      <c r="AK3733">
        <f t="shared" si="1174"/>
        <v>2024</v>
      </c>
      <c r="AL3733">
        <f t="shared" si="1175"/>
        <v>4</v>
      </c>
      <c r="AM3733">
        <f t="shared" si="1176"/>
        <v>8</v>
      </c>
      <c r="AN3733">
        <f t="shared" si="1177"/>
        <v>2</v>
      </c>
      <c r="AO3733" t="str">
        <f t="shared" si="1178"/>
        <v>Weekday</v>
      </c>
      <c r="AR3733" s="20">
        <f t="shared" si="1179"/>
        <v>0</v>
      </c>
    </row>
    <row r="3734" spans="1:44" x14ac:dyDescent="0.35">
      <c r="A3734" t="str">
        <f t="shared" si="1161"/>
        <v>CUST3733</v>
      </c>
      <c r="B3734" s="2" t="s">
        <v>4070</v>
      </c>
      <c r="C3734" s="4">
        <v>45365</v>
      </c>
      <c r="D3734" s="2" t="s">
        <v>273</v>
      </c>
      <c r="E3734" t="s">
        <v>5048</v>
      </c>
      <c r="F3734" s="2" t="s">
        <v>29</v>
      </c>
      <c r="G3734" s="2" t="s">
        <v>138</v>
      </c>
      <c r="H3734" s="2">
        <v>2</v>
      </c>
      <c r="I3734" s="19">
        <v>2364.65</v>
      </c>
      <c r="J3734" s="2" t="s">
        <v>5047</v>
      </c>
      <c r="K3734" s="2" t="s">
        <v>16</v>
      </c>
      <c r="L3734" s="2">
        <v>2</v>
      </c>
      <c r="M3734" s="18">
        <f t="shared" si="1162"/>
        <v>4729.3</v>
      </c>
      <c r="T3734" t="str">
        <f t="shared" si="1163"/>
        <v>Completed</v>
      </c>
      <c r="U3734" t="str">
        <f t="shared" si="1164"/>
        <v>Yes</v>
      </c>
      <c r="V3734" t="str">
        <f t="shared" si="1165"/>
        <v>No</v>
      </c>
      <c r="X3734">
        <f t="shared" si="1166"/>
        <v>590</v>
      </c>
      <c r="Y3734">
        <f t="shared" si="1167"/>
        <v>451</v>
      </c>
      <c r="Z3734" s="18">
        <f t="shared" si="1168"/>
        <v>1892867.2841657216</v>
      </c>
      <c r="AA3734" s="18">
        <f t="shared" si="1169"/>
        <v>199432.98236095349</v>
      </c>
      <c r="AB3734" s="17">
        <f t="shared" si="1170"/>
        <v>3.8949824970828471</v>
      </c>
      <c r="AC3734" s="2" t="s">
        <v>138</v>
      </c>
      <c r="AD3734" s="2" t="s">
        <v>29</v>
      </c>
      <c r="AE3734" t="str">
        <f t="shared" si="1171"/>
        <v>Fashion</v>
      </c>
      <c r="AF3734" t="str">
        <f t="shared" si="1172"/>
        <v>Fashion</v>
      </c>
      <c r="AG3734" t="str" cm="1">
        <f t="array" ref="AG3734">INDEX(AD:AD,ROW())</f>
        <v>Fashion</v>
      </c>
      <c r="AH3734">
        <f t="shared" si="1180"/>
        <v>53</v>
      </c>
      <c r="AI3734" t="str">
        <f t="shared" si="1173"/>
        <v>Fashion</v>
      </c>
      <c r="AK3734">
        <f t="shared" si="1174"/>
        <v>2024</v>
      </c>
      <c r="AL3734">
        <f t="shared" si="1175"/>
        <v>3</v>
      </c>
      <c r="AM3734">
        <f t="shared" si="1176"/>
        <v>14</v>
      </c>
      <c r="AN3734">
        <f t="shared" si="1177"/>
        <v>5</v>
      </c>
      <c r="AO3734" t="str">
        <f t="shared" si="1178"/>
        <v>Weekday</v>
      </c>
      <c r="AR3734" s="20">
        <f t="shared" si="1179"/>
        <v>0</v>
      </c>
    </row>
    <row r="3735" spans="1:44" x14ac:dyDescent="0.35">
      <c r="A3735" t="str">
        <f t="shared" si="1161"/>
        <v>CUST3734</v>
      </c>
      <c r="B3735" s="2" t="s">
        <v>4071</v>
      </c>
      <c r="C3735" s="4">
        <v>44934</v>
      </c>
      <c r="D3735" s="2" t="s">
        <v>323</v>
      </c>
      <c r="E3735" t="s">
        <v>5051</v>
      </c>
      <c r="F3735" s="2" t="s">
        <v>23</v>
      </c>
      <c r="G3735" s="2" t="s">
        <v>68</v>
      </c>
      <c r="H3735" s="2">
        <v>1</v>
      </c>
      <c r="I3735" s="19">
        <v>326.17</v>
      </c>
      <c r="J3735" s="2" t="s">
        <v>15</v>
      </c>
      <c r="K3735" s="2" t="s">
        <v>16</v>
      </c>
      <c r="L3735" s="2">
        <v>4</v>
      </c>
      <c r="M3735" s="18">
        <f t="shared" si="1162"/>
        <v>326.17</v>
      </c>
      <c r="T3735" t="str">
        <f t="shared" si="1163"/>
        <v>Completed</v>
      </c>
      <c r="U3735" t="str">
        <f t="shared" si="1164"/>
        <v>No</v>
      </c>
      <c r="V3735" t="str">
        <f t="shared" si="1165"/>
        <v>No</v>
      </c>
      <c r="X3735">
        <f t="shared" si="1166"/>
        <v>619</v>
      </c>
      <c r="Y3735">
        <f t="shared" si="1167"/>
        <v>468</v>
      </c>
      <c r="Z3735" s="18">
        <f t="shared" si="1168"/>
        <v>594714.6477588166</v>
      </c>
      <c r="AA3735" s="18">
        <f t="shared" si="1169"/>
        <v>60882.938065984097</v>
      </c>
      <c r="AB3735" s="17">
        <f t="shared" si="1170"/>
        <v>3.804733727810651</v>
      </c>
      <c r="AC3735" s="2" t="s">
        <v>68</v>
      </c>
      <c r="AD3735" s="2" t="s">
        <v>23</v>
      </c>
      <c r="AE3735" t="str">
        <f t="shared" si="1171"/>
        <v>Books</v>
      </c>
      <c r="AF3735" t="str">
        <f t="shared" si="1172"/>
        <v>Books</v>
      </c>
      <c r="AG3735" t="str" cm="1">
        <f t="array" ref="AG3735">INDEX(AD:AD,ROW())</f>
        <v>Books</v>
      </c>
      <c r="AH3735">
        <f t="shared" si="1180"/>
        <v>20</v>
      </c>
      <c r="AI3735" t="str">
        <f t="shared" si="1173"/>
        <v>Books</v>
      </c>
      <c r="AK3735">
        <f t="shared" si="1174"/>
        <v>2023</v>
      </c>
      <c r="AL3735">
        <f t="shared" si="1175"/>
        <v>1</v>
      </c>
      <c r="AM3735">
        <f t="shared" si="1176"/>
        <v>8</v>
      </c>
      <c r="AN3735">
        <f t="shared" si="1177"/>
        <v>1</v>
      </c>
      <c r="AO3735" t="str">
        <f t="shared" si="1178"/>
        <v>Weekend</v>
      </c>
      <c r="AR3735" s="20">
        <f t="shared" si="1179"/>
        <v>0</v>
      </c>
    </row>
    <row r="3736" spans="1:44" x14ac:dyDescent="0.35">
      <c r="A3736" t="str">
        <f t="shared" si="1161"/>
        <v>CUST3735</v>
      </c>
      <c r="B3736" s="2" t="s">
        <v>4072</v>
      </c>
      <c r="C3736" s="4">
        <v>45521</v>
      </c>
      <c r="D3736" s="2" t="s">
        <v>367</v>
      </c>
      <c r="E3736" t="s">
        <v>5052</v>
      </c>
      <c r="F3736" s="2" t="s">
        <v>23</v>
      </c>
      <c r="G3736" s="2" t="s">
        <v>68</v>
      </c>
      <c r="H3736" s="2">
        <v>3</v>
      </c>
      <c r="I3736" s="19">
        <v>430.03</v>
      </c>
      <c r="J3736" s="2" t="s">
        <v>20</v>
      </c>
      <c r="K3736" s="2" t="s">
        <v>16</v>
      </c>
      <c r="L3736" s="2">
        <v>2</v>
      </c>
      <c r="M3736" s="18">
        <f t="shared" si="1162"/>
        <v>1290.0899999999999</v>
      </c>
      <c r="T3736" t="str">
        <f t="shared" si="1163"/>
        <v>Completed</v>
      </c>
      <c r="U3736" t="str">
        <f t="shared" si="1164"/>
        <v>Yes</v>
      </c>
      <c r="V3736" t="str">
        <f t="shared" si="1165"/>
        <v>No</v>
      </c>
      <c r="X3736">
        <f t="shared" si="1166"/>
        <v>573</v>
      </c>
      <c r="Y3736">
        <f t="shared" si="1167"/>
        <v>450</v>
      </c>
      <c r="Z3736" s="18">
        <f t="shared" si="1168"/>
        <v>594714.6477588166</v>
      </c>
      <c r="AA3736" s="18">
        <f t="shared" si="1169"/>
        <v>60882.938065984097</v>
      </c>
      <c r="AB3736" s="17">
        <f t="shared" si="1170"/>
        <v>3.804733727810651</v>
      </c>
      <c r="AC3736" s="2" t="s">
        <v>68</v>
      </c>
      <c r="AD3736" s="2" t="s">
        <v>23</v>
      </c>
      <c r="AE3736" t="str">
        <f t="shared" si="1171"/>
        <v>Books</v>
      </c>
      <c r="AF3736" t="str">
        <f t="shared" si="1172"/>
        <v>Books</v>
      </c>
      <c r="AG3736" t="str" cm="1">
        <f t="array" ref="AG3736">INDEX(AD:AD,ROW())</f>
        <v>Books</v>
      </c>
      <c r="AH3736">
        <f t="shared" si="1180"/>
        <v>20</v>
      </c>
      <c r="AI3736" t="str">
        <f t="shared" si="1173"/>
        <v>Books</v>
      </c>
      <c r="AK3736">
        <f t="shared" si="1174"/>
        <v>2024</v>
      </c>
      <c r="AL3736">
        <f t="shared" si="1175"/>
        <v>8</v>
      </c>
      <c r="AM3736">
        <f t="shared" si="1176"/>
        <v>17</v>
      </c>
      <c r="AN3736">
        <f t="shared" si="1177"/>
        <v>7</v>
      </c>
      <c r="AO3736" t="str">
        <f t="shared" si="1178"/>
        <v>Weekend</v>
      </c>
      <c r="AR3736" s="20">
        <f t="shared" si="1179"/>
        <v>0</v>
      </c>
    </row>
    <row r="3737" spans="1:44" x14ac:dyDescent="0.35">
      <c r="A3737" t="str">
        <f t="shared" si="1161"/>
        <v>CUST3736</v>
      </c>
      <c r="B3737" s="2" t="s">
        <v>4073</v>
      </c>
      <c r="C3737" s="4">
        <v>45264</v>
      </c>
      <c r="D3737" s="2" t="s">
        <v>626</v>
      </c>
      <c r="E3737" t="s">
        <v>5049</v>
      </c>
      <c r="F3737" s="2" t="s">
        <v>29</v>
      </c>
      <c r="G3737" s="2" t="s">
        <v>138</v>
      </c>
      <c r="H3737" s="2">
        <v>1</v>
      </c>
      <c r="I3737" s="19">
        <v>2295.6799999999998</v>
      </c>
      <c r="J3737" s="2" t="s">
        <v>15</v>
      </c>
      <c r="K3737" s="2" t="s">
        <v>16</v>
      </c>
      <c r="L3737" s="2">
        <v>4</v>
      </c>
      <c r="M3737" s="18">
        <f t="shared" si="1162"/>
        <v>2295.6799999999998</v>
      </c>
      <c r="T3737" t="str">
        <f t="shared" si="1163"/>
        <v>Completed</v>
      </c>
      <c r="U3737" t="str">
        <f t="shared" si="1164"/>
        <v>Yes</v>
      </c>
      <c r="V3737" t="str">
        <f t="shared" si="1165"/>
        <v>No</v>
      </c>
      <c r="X3737">
        <f t="shared" si="1166"/>
        <v>595</v>
      </c>
      <c r="Y3737">
        <f t="shared" si="1167"/>
        <v>444</v>
      </c>
      <c r="Z3737" s="18">
        <f t="shared" si="1168"/>
        <v>1892867.2841657216</v>
      </c>
      <c r="AA3737" s="18">
        <f t="shared" si="1169"/>
        <v>199432.98236095349</v>
      </c>
      <c r="AB3737" s="17">
        <f t="shared" si="1170"/>
        <v>3.8949824970828471</v>
      </c>
      <c r="AC3737" s="2" t="s">
        <v>138</v>
      </c>
      <c r="AD3737" s="2" t="s">
        <v>29</v>
      </c>
      <c r="AE3737" t="str">
        <f t="shared" si="1171"/>
        <v>Fashion</v>
      </c>
      <c r="AF3737" t="str">
        <f t="shared" si="1172"/>
        <v>Fashion</v>
      </c>
      <c r="AG3737" t="str" cm="1">
        <f t="array" ref="AG3737">INDEX(AD:AD,ROW())</f>
        <v>Fashion</v>
      </c>
      <c r="AH3737">
        <f t="shared" si="1180"/>
        <v>53</v>
      </c>
      <c r="AI3737" t="str">
        <f t="shared" si="1173"/>
        <v>Fashion</v>
      </c>
      <c r="AK3737">
        <f t="shared" si="1174"/>
        <v>2023</v>
      </c>
      <c r="AL3737">
        <f t="shared" si="1175"/>
        <v>12</v>
      </c>
      <c r="AM3737">
        <f t="shared" si="1176"/>
        <v>4</v>
      </c>
      <c r="AN3737">
        <f t="shared" si="1177"/>
        <v>2</v>
      </c>
      <c r="AO3737" t="str">
        <f t="shared" si="1178"/>
        <v>Weekday</v>
      </c>
      <c r="AR3737" s="20">
        <f t="shared" si="1179"/>
        <v>0</v>
      </c>
    </row>
    <row r="3738" spans="1:44" x14ac:dyDescent="0.35">
      <c r="A3738" t="str">
        <f t="shared" si="1161"/>
        <v>CUST3737</v>
      </c>
      <c r="B3738" s="2" t="s">
        <v>4074</v>
      </c>
      <c r="C3738" s="4">
        <v>45298</v>
      </c>
      <c r="D3738" s="2" t="s">
        <v>842</v>
      </c>
      <c r="E3738" t="s">
        <v>5049</v>
      </c>
      <c r="F3738" s="2" t="s">
        <v>23</v>
      </c>
      <c r="G3738" s="2" t="s">
        <v>68</v>
      </c>
      <c r="H3738" s="2">
        <v>2</v>
      </c>
      <c r="I3738" s="19">
        <v>323.62</v>
      </c>
      <c r="J3738" s="2" t="s">
        <v>5047</v>
      </c>
      <c r="K3738" s="2" t="s">
        <v>76</v>
      </c>
      <c r="L3738" s="2">
        <v>5</v>
      </c>
      <c r="M3738" s="18">
        <f t="shared" si="1162"/>
        <v>647.24</v>
      </c>
      <c r="T3738" t="str">
        <f t="shared" si="1163"/>
        <v>Completed</v>
      </c>
      <c r="U3738" t="str">
        <f t="shared" si="1164"/>
        <v>No</v>
      </c>
      <c r="V3738" t="str">
        <f t="shared" si="1165"/>
        <v>No</v>
      </c>
      <c r="X3738">
        <f t="shared" si="1166"/>
        <v>595</v>
      </c>
      <c r="Y3738">
        <f t="shared" si="1167"/>
        <v>444</v>
      </c>
      <c r="Z3738" s="18">
        <f t="shared" si="1168"/>
        <v>594714.6477588166</v>
      </c>
      <c r="AA3738" s="18">
        <f t="shared" si="1169"/>
        <v>60882.938065984097</v>
      </c>
      <c r="AB3738" s="17">
        <f t="shared" si="1170"/>
        <v>3.804733727810651</v>
      </c>
      <c r="AC3738" s="2" t="s">
        <v>68</v>
      </c>
      <c r="AD3738" s="2" t="s">
        <v>23</v>
      </c>
      <c r="AE3738" t="str">
        <f t="shared" si="1171"/>
        <v>Books</v>
      </c>
      <c r="AF3738" t="str">
        <f t="shared" si="1172"/>
        <v>Books</v>
      </c>
      <c r="AG3738" t="str" cm="1">
        <f t="array" ref="AG3738">INDEX(AD:AD,ROW())</f>
        <v>Books</v>
      </c>
      <c r="AH3738">
        <f t="shared" si="1180"/>
        <v>20</v>
      </c>
      <c r="AI3738" t="str">
        <f t="shared" si="1173"/>
        <v>Books</v>
      </c>
      <c r="AK3738">
        <f t="shared" si="1174"/>
        <v>2024</v>
      </c>
      <c r="AL3738">
        <f t="shared" si="1175"/>
        <v>1</v>
      </c>
      <c r="AM3738">
        <f t="shared" si="1176"/>
        <v>7</v>
      </c>
      <c r="AN3738">
        <f t="shared" si="1177"/>
        <v>1</v>
      </c>
      <c r="AO3738" t="str">
        <f t="shared" si="1178"/>
        <v>Weekend</v>
      </c>
      <c r="AR3738" s="20">
        <f t="shared" si="1179"/>
        <v>1</v>
      </c>
    </row>
    <row r="3739" spans="1:44" x14ac:dyDescent="0.35">
      <c r="A3739" t="str">
        <f t="shared" si="1161"/>
        <v>CUST3738</v>
      </c>
      <c r="B3739" s="2" t="s">
        <v>4075</v>
      </c>
      <c r="C3739" s="4">
        <v>45025</v>
      </c>
      <c r="D3739" s="2" t="s">
        <v>148</v>
      </c>
      <c r="E3739" t="s">
        <v>5049</v>
      </c>
      <c r="F3739" s="2" t="s">
        <v>13</v>
      </c>
      <c r="G3739" s="2" t="s">
        <v>95</v>
      </c>
      <c r="H3739" s="2">
        <v>1</v>
      </c>
      <c r="I3739" s="19">
        <v>1092.8</v>
      </c>
      <c r="J3739" s="2" t="s">
        <v>15</v>
      </c>
      <c r="K3739" s="2" t="s">
        <v>16</v>
      </c>
      <c r="L3739" s="2">
        <v>3</v>
      </c>
      <c r="M3739" s="18">
        <f t="shared" si="1162"/>
        <v>1092.8</v>
      </c>
      <c r="T3739" t="str">
        <f t="shared" si="1163"/>
        <v>Completed</v>
      </c>
      <c r="U3739" t="str">
        <f t="shared" si="1164"/>
        <v>Yes</v>
      </c>
      <c r="V3739" t="str">
        <f t="shared" si="1165"/>
        <v>No</v>
      </c>
      <c r="X3739">
        <f t="shared" si="1166"/>
        <v>595</v>
      </c>
      <c r="Y3739">
        <f t="shared" si="1167"/>
        <v>444</v>
      </c>
      <c r="Z3739" s="18">
        <f t="shared" si="1168"/>
        <v>1463424.4009529033</v>
      </c>
      <c r="AA3739" s="18">
        <f t="shared" si="1169"/>
        <v>118285.78776560788</v>
      </c>
      <c r="AB3739" s="17">
        <f t="shared" si="1170"/>
        <v>3.8140589569160999</v>
      </c>
      <c r="AC3739" s="2" t="s">
        <v>95</v>
      </c>
      <c r="AD3739" s="2" t="s">
        <v>13</v>
      </c>
      <c r="AE3739" t="str">
        <f t="shared" si="1171"/>
        <v>Home &amp; Kitchen</v>
      </c>
      <c r="AF3739" t="str">
        <f t="shared" si="1172"/>
        <v>Home &amp; Kitchen</v>
      </c>
      <c r="AG3739" t="str" cm="1">
        <f t="array" ref="AG3739">INDEX(AD:AD,ROW())</f>
        <v>Home &amp; Kitchen</v>
      </c>
      <c r="AH3739">
        <f t="shared" si="1180"/>
        <v>32</v>
      </c>
      <c r="AI3739" t="str">
        <f t="shared" si="1173"/>
        <v>Home &amp; Kitchen</v>
      </c>
      <c r="AK3739">
        <f t="shared" si="1174"/>
        <v>2023</v>
      </c>
      <c r="AL3739">
        <f t="shared" si="1175"/>
        <v>4</v>
      </c>
      <c r="AM3739">
        <f t="shared" si="1176"/>
        <v>9</v>
      </c>
      <c r="AN3739">
        <f t="shared" si="1177"/>
        <v>1</v>
      </c>
      <c r="AO3739" t="str">
        <f t="shared" si="1178"/>
        <v>Weekend</v>
      </c>
      <c r="AR3739" s="20">
        <f t="shared" si="1179"/>
        <v>0</v>
      </c>
    </row>
    <row r="3740" spans="1:44" x14ac:dyDescent="0.35">
      <c r="A3740" t="str">
        <f t="shared" si="1161"/>
        <v>CUST3739</v>
      </c>
      <c r="B3740" s="2" t="s">
        <v>4076</v>
      </c>
      <c r="C3740" s="4">
        <v>45393</v>
      </c>
      <c r="D3740" s="2" t="s">
        <v>261</v>
      </c>
      <c r="E3740" t="s">
        <v>5052</v>
      </c>
      <c r="F3740" s="2" t="s">
        <v>13</v>
      </c>
      <c r="G3740" s="2" t="s">
        <v>37</v>
      </c>
      <c r="H3740" s="2">
        <v>1</v>
      </c>
      <c r="I3740" s="19">
        <v>1486.37</v>
      </c>
      <c r="J3740" s="2" t="s">
        <v>5047</v>
      </c>
      <c r="K3740" s="2" t="s">
        <v>16</v>
      </c>
      <c r="L3740" s="2">
        <v>4</v>
      </c>
      <c r="M3740" s="18">
        <f t="shared" si="1162"/>
        <v>1486.37</v>
      </c>
      <c r="T3740" t="str">
        <f t="shared" si="1163"/>
        <v>Completed</v>
      </c>
      <c r="U3740" t="str">
        <f t="shared" si="1164"/>
        <v>Yes</v>
      </c>
      <c r="V3740" t="str">
        <f t="shared" si="1165"/>
        <v>No</v>
      </c>
      <c r="X3740">
        <f t="shared" si="1166"/>
        <v>573</v>
      </c>
      <c r="Y3740">
        <f t="shared" si="1167"/>
        <v>450</v>
      </c>
      <c r="Z3740" s="18">
        <f t="shared" si="1168"/>
        <v>1463424.4009529033</v>
      </c>
      <c r="AA3740" s="18">
        <f t="shared" si="1169"/>
        <v>118285.78776560788</v>
      </c>
      <c r="AB3740" s="17">
        <f t="shared" si="1170"/>
        <v>3.8140589569160999</v>
      </c>
      <c r="AC3740" s="2" t="s">
        <v>37</v>
      </c>
      <c r="AD3740" s="2" t="s">
        <v>13</v>
      </c>
      <c r="AE3740" t="str">
        <f t="shared" si="1171"/>
        <v>Home &amp; Kitchen</v>
      </c>
      <c r="AF3740" t="str">
        <f t="shared" si="1172"/>
        <v>Home &amp; Kitchen</v>
      </c>
      <c r="AG3740" t="str" cm="1">
        <f t="array" ref="AG3740">INDEX(AD:AD,ROW())</f>
        <v>Home &amp; Kitchen</v>
      </c>
      <c r="AH3740">
        <f t="shared" si="1180"/>
        <v>8</v>
      </c>
      <c r="AI3740" t="str">
        <f t="shared" si="1173"/>
        <v>Home &amp; Kitchen</v>
      </c>
      <c r="AK3740">
        <f t="shared" si="1174"/>
        <v>2024</v>
      </c>
      <c r="AL3740">
        <f t="shared" si="1175"/>
        <v>4</v>
      </c>
      <c r="AM3740">
        <f t="shared" si="1176"/>
        <v>11</v>
      </c>
      <c r="AN3740">
        <f t="shared" si="1177"/>
        <v>5</v>
      </c>
      <c r="AO3740" t="str">
        <f t="shared" si="1178"/>
        <v>Weekday</v>
      </c>
      <c r="AR3740" s="20">
        <f t="shared" si="1179"/>
        <v>0</v>
      </c>
    </row>
    <row r="3741" spans="1:44" x14ac:dyDescent="0.35">
      <c r="A3741" t="str">
        <f t="shared" si="1161"/>
        <v>CUST3740</v>
      </c>
      <c r="B3741" s="2" t="s">
        <v>4077</v>
      </c>
      <c r="C3741" s="4">
        <v>45065</v>
      </c>
      <c r="D3741" s="2" t="s">
        <v>33</v>
      </c>
      <c r="E3741" t="s">
        <v>5051</v>
      </c>
      <c r="F3741" s="2" t="s">
        <v>19</v>
      </c>
      <c r="G3741" s="2" t="s">
        <v>49</v>
      </c>
      <c r="H3741" s="2">
        <v>1</v>
      </c>
      <c r="I3741" s="19">
        <v>2771.07</v>
      </c>
      <c r="J3741" s="2" t="s">
        <v>5046</v>
      </c>
      <c r="K3741" s="2" t="s">
        <v>16</v>
      </c>
      <c r="L3741" s="2">
        <v>1</v>
      </c>
      <c r="M3741" s="18">
        <f t="shared" si="1162"/>
        <v>2771.07</v>
      </c>
      <c r="T3741" t="str">
        <f t="shared" si="1163"/>
        <v>Completed</v>
      </c>
      <c r="U3741" t="str">
        <f t="shared" si="1164"/>
        <v>Yes</v>
      </c>
      <c r="V3741" t="str">
        <f t="shared" si="1165"/>
        <v>No</v>
      </c>
      <c r="X3741">
        <f t="shared" si="1166"/>
        <v>619</v>
      </c>
      <c r="Y3741">
        <f t="shared" si="1167"/>
        <v>468</v>
      </c>
      <c r="Z3741" s="18">
        <f t="shared" si="1168"/>
        <v>2759712.3299794244</v>
      </c>
      <c r="AA3741" s="18">
        <f t="shared" si="1169"/>
        <v>330643.50635802455</v>
      </c>
      <c r="AB3741" s="17">
        <f t="shared" si="1170"/>
        <v>3.8641711229946525</v>
      </c>
      <c r="AC3741" s="2" t="s">
        <v>49</v>
      </c>
      <c r="AD3741" s="2" t="s">
        <v>19</v>
      </c>
      <c r="AE3741" t="str">
        <f t="shared" si="1171"/>
        <v>Electronics</v>
      </c>
      <c r="AF3741" t="str">
        <f t="shared" si="1172"/>
        <v>Electronics</v>
      </c>
      <c r="AG3741" t="str" cm="1">
        <f t="array" ref="AG3741">INDEX(AD:AD,ROW())</f>
        <v>Electronics</v>
      </c>
      <c r="AH3741">
        <f t="shared" si="1180"/>
        <v>12</v>
      </c>
      <c r="AI3741" t="str">
        <f t="shared" si="1173"/>
        <v>Electronics</v>
      </c>
      <c r="AK3741">
        <f t="shared" si="1174"/>
        <v>2023</v>
      </c>
      <c r="AL3741">
        <f t="shared" si="1175"/>
        <v>5</v>
      </c>
      <c r="AM3741">
        <f t="shared" si="1176"/>
        <v>19</v>
      </c>
      <c r="AN3741">
        <f t="shared" si="1177"/>
        <v>6</v>
      </c>
      <c r="AO3741" t="str">
        <f t="shared" si="1178"/>
        <v>Weekday</v>
      </c>
      <c r="AR3741" s="20">
        <f t="shared" si="1179"/>
        <v>0</v>
      </c>
    </row>
    <row r="3742" spans="1:44" x14ac:dyDescent="0.35">
      <c r="A3742" t="str">
        <f t="shared" si="1161"/>
        <v>CUST3741</v>
      </c>
      <c r="B3742" s="2" t="s">
        <v>4078</v>
      </c>
      <c r="C3742" s="4">
        <v>45076</v>
      </c>
      <c r="D3742" s="2" t="s">
        <v>82</v>
      </c>
      <c r="E3742" t="s">
        <v>5048</v>
      </c>
      <c r="F3742" s="2" t="s">
        <v>29</v>
      </c>
      <c r="G3742" s="2" t="s">
        <v>5041</v>
      </c>
      <c r="H3742" s="2">
        <v>1</v>
      </c>
      <c r="I3742" s="19">
        <v>2242.4699999999998</v>
      </c>
      <c r="J3742" s="2" t="s">
        <v>5046</v>
      </c>
      <c r="K3742" s="2" t="s">
        <v>16</v>
      </c>
      <c r="L3742" s="31"/>
      <c r="M3742" s="18">
        <f t="shared" si="1162"/>
        <v>2242.4699999999998</v>
      </c>
      <c r="T3742" t="str">
        <f t="shared" si="1163"/>
        <v>Completed</v>
      </c>
      <c r="U3742" t="str">
        <f t="shared" si="1164"/>
        <v>Yes</v>
      </c>
      <c r="V3742" t="str">
        <f t="shared" si="1165"/>
        <v>No</v>
      </c>
      <c r="X3742">
        <f t="shared" si="1166"/>
        <v>590</v>
      </c>
      <c r="Y3742">
        <f t="shared" si="1167"/>
        <v>451</v>
      </c>
      <c r="Z3742" s="18">
        <f t="shared" si="1168"/>
        <v>1892867.2841657216</v>
      </c>
      <c r="AA3742" s="18">
        <f t="shared" si="1169"/>
        <v>199432.98236095349</v>
      </c>
      <c r="AB3742" s="17">
        <f t="shared" si="1170"/>
        <v>3.8949824970828471</v>
      </c>
      <c r="AC3742" s="2" t="s">
        <v>5041</v>
      </c>
      <c r="AD3742" s="2" t="s">
        <v>29</v>
      </c>
      <c r="AE3742" t="str">
        <f t="shared" si="1171"/>
        <v>Fashion</v>
      </c>
      <c r="AF3742" t="str">
        <f t="shared" si="1172"/>
        <v>Fashion</v>
      </c>
      <c r="AG3742" t="str" cm="1">
        <f t="array" ref="AG3742">INDEX(AD:AD,ROW())</f>
        <v>Fashion</v>
      </c>
      <c r="AH3742">
        <f t="shared" si="1180"/>
        <v>15</v>
      </c>
      <c r="AI3742" t="str">
        <f t="shared" si="1173"/>
        <v>Fashion</v>
      </c>
      <c r="AK3742">
        <f t="shared" si="1174"/>
        <v>2023</v>
      </c>
      <c r="AL3742">
        <f t="shared" si="1175"/>
        <v>5</v>
      </c>
      <c r="AM3742">
        <f t="shared" si="1176"/>
        <v>30</v>
      </c>
      <c r="AN3742">
        <f t="shared" si="1177"/>
        <v>3</v>
      </c>
      <c r="AO3742" t="str">
        <f t="shared" si="1178"/>
        <v>Weekday</v>
      </c>
      <c r="AR3742" s="20">
        <f t="shared" si="1179"/>
        <v>0</v>
      </c>
    </row>
    <row r="3743" spans="1:44" x14ac:dyDescent="0.35">
      <c r="A3743" t="str">
        <f t="shared" si="1161"/>
        <v>CUST3742</v>
      </c>
      <c r="B3743" s="2" t="s">
        <v>4079</v>
      </c>
      <c r="C3743" s="4">
        <v>45180</v>
      </c>
      <c r="D3743" s="2" t="s">
        <v>353</v>
      </c>
      <c r="E3743" t="s">
        <v>5048</v>
      </c>
      <c r="F3743" s="2" t="s">
        <v>19</v>
      </c>
      <c r="G3743" s="2" t="s">
        <v>60</v>
      </c>
      <c r="H3743" s="2">
        <v>1</v>
      </c>
      <c r="I3743" s="19">
        <v>1243.53</v>
      </c>
      <c r="J3743" s="2" t="s">
        <v>50</v>
      </c>
      <c r="K3743" s="2" t="s">
        <v>16</v>
      </c>
      <c r="L3743" s="2">
        <v>5</v>
      </c>
      <c r="M3743" s="18">
        <f t="shared" si="1162"/>
        <v>1243.53</v>
      </c>
      <c r="T3743" t="str">
        <f t="shared" si="1163"/>
        <v>Completed</v>
      </c>
      <c r="U3743" t="str">
        <f t="shared" si="1164"/>
        <v>Yes</v>
      </c>
      <c r="V3743" t="str">
        <f t="shared" si="1165"/>
        <v>No</v>
      </c>
      <c r="X3743">
        <f t="shared" si="1166"/>
        <v>590</v>
      </c>
      <c r="Y3743">
        <f t="shared" si="1167"/>
        <v>451</v>
      </c>
      <c r="Z3743" s="18">
        <f t="shared" si="1168"/>
        <v>2759712.3299794244</v>
      </c>
      <c r="AA3743" s="18">
        <f t="shared" si="1169"/>
        <v>330643.50635802455</v>
      </c>
      <c r="AB3743" s="17">
        <f t="shared" si="1170"/>
        <v>3.8641711229946525</v>
      </c>
      <c r="AC3743" s="2" t="s">
        <v>60</v>
      </c>
      <c r="AD3743" s="2" t="s">
        <v>19</v>
      </c>
      <c r="AE3743" t="str">
        <f t="shared" si="1171"/>
        <v>Electronics</v>
      </c>
      <c r="AF3743" t="str">
        <f t="shared" si="1172"/>
        <v>Electronics</v>
      </c>
      <c r="AG3743" t="str" cm="1">
        <f t="array" ref="AG3743">INDEX(AD:AD,ROW())</f>
        <v>Electronics</v>
      </c>
      <c r="AH3743">
        <f t="shared" si="1180"/>
        <v>17</v>
      </c>
      <c r="AI3743" t="str">
        <f t="shared" si="1173"/>
        <v>Electronics</v>
      </c>
      <c r="AK3743">
        <f t="shared" si="1174"/>
        <v>2023</v>
      </c>
      <c r="AL3743">
        <f t="shared" si="1175"/>
        <v>9</v>
      </c>
      <c r="AM3743">
        <f t="shared" si="1176"/>
        <v>11</v>
      </c>
      <c r="AN3743">
        <f t="shared" si="1177"/>
        <v>2</v>
      </c>
      <c r="AO3743" t="str">
        <f t="shared" si="1178"/>
        <v>Weekday</v>
      </c>
      <c r="AR3743" s="20">
        <f t="shared" si="1179"/>
        <v>0</v>
      </c>
    </row>
    <row r="3744" spans="1:44" x14ac:dyDescent="0.35">
      <c r="A3744" t="str">
        <f t="shared" si="1161"/>
        <v>CUST3743</v>
      </c>
      <c r="B3744" s="2" t="s">
        <v>4080</v>
      </c>
      <c r="C3744" s="4">
        <v>45619</v>
      </c>
      <c r="D3744" s="2" t="s">
        <v>830</v>
      </c>
      <c r="E3744" t="s">
        <v>5054</v>
      </c>
      <c r="F3744" s="2" t="s">
        <v>23</v>
      </c>
      <c r="G3744" s="2" t="s">
        <v>75</v>
      </c>
      <c r="H3744" s="2">
        <v>2</v>
      </c>
      <c r="I3744" s="19">
        <v>311.44</v>
      </c>
      <c r="J3744" s="2" t="s">
        <v>15</v>
      </c>
      <c r="K3744" s="2" t="s">
        <v>16</v>
      </c>
      <c r="L3744" s="2">
        <v>4</v>
      </c>
      <c r="M3744" s="18">
        <f t="shared" si="1162"/>
        <v>622.88</v>
      </c>
      <c r="T3744" t="str">
        <f t="shared" si="1163"/>
        <v>Completed</v>
      </c>
      <c r="U3744" t="str">
        <f t="shared" si="1164"/>
        <v>No</v>
      </c>
      <c r="V3744" t="str">
        <f t="shared" si="1165"/>
        <v>No</v>
      </c>
      <c r="X3744">
        <f t="shared" si="1166"/>
        <v>558</v>
      </c>
      <c r="Y3744">
        <f t="shared" si="1167"/>
        <v>430</v>
      </c>
      <c r="Z3744" s="18">
        <f t="shared" si="1168"/>
        <v>594714.6477588166</v>
      </c>
      <c r="AA3744" s="18">
        <f t="shared" si="1169"/>
        <v>60882.938065984097</v>
      </c>
      <c r="AB3744" s="17">
        <f t="shared" si="1170"/>
        <v>3.804733727810651</v>
      </c>
      <c r="AC3744" s="2" t="s">
        <v>75</v>
      </c>
      <c r="AD3744" s="2" t="s">
        <v>23</v>
      </c>
      <c r="AE3744" t="str">
        <f t="shared" si="1171"/>
        <v>Books</v>
      </c>
      <c r="AF3744" t="str">
        <f t="shared" si="1172"/>
        <v>Books</v>
      </c>
      <c r="AG3744" t="str" cm="1">
        <f t="array" ref="AG3744">INDEX(AD:AD,ROW())</f>
        <v>Books</v>
      </c>
      <c r="AH3744">
        <f t="shared" si="1180"/>
        <v>23</v>
      </c>
      <c r="AI3744" t="str">
        <f t="shared" si="1173"/>
        <v>Books</v>
      </c>
      <c r="AK3744">
        <f t="shared" si="1174"/>
        <v>2024</v>
      </c>
      <c r="AL3744">
        <f t="shared" si="1175"/>
        <v>11</v>
      </c>
      <c r="AM3744">
        <f t="shared" si="1176"/>
        <v>23</v>
      </c>
      <c r="AN3744">
        <f t="shared" si="1177"/>
        <v>7</v>
      </c>
      <c r="AO3744" t="str">
        <f t="shared" si="1178"/>
        <v>Weekend</v>
      </c>
      <c r="AR3744" s="20">
        <f t="shared" si="1179"/>
        <v>0</v>
      </c>
    </row>
    <row r="3745" spans="1:44" x14ac:dyDescent="0.35">
      <c r="A3745" t="str">
        <f t="shared" si="1161"/>
        <v>CUST3744</v>
      </c>
      <c r="B3745" s="2" t="s">
        <v>4081</v>
      </c>
      <c r="C3745" s="4">
        <v>45819</v>
      </c>
      <c r="D3745" s="2" t="s">
        <v>417</v>
      </c>
      <c r="E3745" t="s">
        <v>5054</v>
      </c>
      <c r="F3745" s="2" t="s">
        <v>23</v>
      </c>
      <c r="G3745" s="2" t="s">
        <v>46</v>
      </c>
      <c r="H3745" s="2">
        <v>3</v>
      </c>
      <c r="I3745" s="19">
        <v>504.6</v>
      </c>
      <c r="J3745" s="2" t="s">
        <v>20</v>
      </c>
      <c r="K3745" s="2" t="s">
        <v>16</v>
      </c>
      <c r="L3745" s="2">
        <v>5</v>
      </c>
      <c r="M3745" s="18">
        <f t="shared" si="1162"/>
        <v>1513.8000000000002</v>
      </c>
      <c r="T3745" t="str">
        <f t="shared" si="1163"/>
        <v>Completed</v>
      </c>
      <c r="U3745" t="str">
        <f t="shared" si="1164"/>
        <v>Yes</v>
      </c>
      <c r="V3745" t="str">
        <f t="shared" si="1165"/>
        <v>No</v>
      </c>
      <c r="X3745">
        <f t="shared" si="1166"/>
        <v>558</v>
      </c>
      <c r="Y3745">
        <f t="shared" si="1167"/>
        <v>430</v>
      </c>
      <c r="Z3745" s="18">
        <f t="shared" si="1168"/>
        <v>594714.6477588166</v>
      </c>
      <c r="AA3745" s="18">
        <f t="shared" si="1169"/>
        <v>60882.938065984097</v>
      </c>
      <c r="AB3745" s="17">
        <f t="shared" si="1170"/>
        <v>3.804733727810651</v>
      </c>
      <c r="AC3745" s="2" t="s">
        <v>46</v>
      </c>
      <c r="AD3745" s="2" t="s">
        <v>23</v>
      </c>
      <c r="AE3745" t="str">
        <f t="shared" si="1171"/>
        <v>Books</v>
      </c>
      <c r="AF3745" t="str">
        <f t="shared" si="1172"/>
        <v>Books</v>
      </c>
      <c r="AG3745" t="str" cm="1">
        <f t="array" ref="AG3745">INDEX(AD:AD,ROW())</f>
        <v>Books</v>
      </c>
      <c r="AH3745">
        <f t="shared" si="1180"/>
        <v>11</v>
      </c>
      <c r="AI3745" t="str">
        <f t="shared" si="1173"/>
        <v>Books</v>
      </c>
      <c r="AK3745">
        <f t="shared" si="1174"/>
        <v>2025</v>
      </c>
      <c r="AL3745">
        <f t="shared" si="1175"/>
        <v>6</v>
      </c>
      <c r="AM3745">
        <f t="shared" si="1176"/>
        <v>11</v>
      </c>
      <c r="AN3745">
        <f t="shared" si="1177"/>
        <v>4</v>
      </c>
      <c r="AO3745" t="str">
        <f t="shared" si="1178"/>
        <v>Weekday</v>
      </c>
      <c r="AR3745" s="20">
        <f t="shared" si="1179"/>
        <v>0</v>
      </c>
    </row>
    <row r="3746" spans="1:44" x14ac:dyDescent="0.35">
      <c r="A3746" t="str">
        <f t="shared" si="1161"/>
        <v>CUST3745</v>
      </c>
      <c r="B3746" s="2" t="s">
        <v>4082</v>
      </c>
      <c r="C3746" s="4">
        <v>45193</v>
      </c>
      <c r="D3746" s="2" t="s">
        <v>48</v>
      </c>
      <c r="E3746" t="s">
        <v>5054</v>
      </c>
      <c r="F3746" s="2" t="s">
        <v>29</v>
      </c>
      <c r="G3746" s="2" t="s">
        <v>138</v>
      </c>
      <c r="H3746" s="2">
        <v>2</v>
      </c>
      <c r="I3746" s="19">
        <v>1215.1600000000001</v>
      </c>
      <c r="J3746" s="2" t="s">
        <v>20</v>
      </c>
      <c r="K3746" s="2" t="s">
        <v>16</v>
      </c>
      <c r="L3746" s="2">
        <v>5</v>
      </c>
      <c r="M3746" s="18">
        <f t="shared" si="1162"/>
        <v>2430.3200000000002</v>
      </c>
      <c r="T3746" t="str">
        <f t="shared" si="1163"/>
        <v>Completed</v>
      </c>
      <c r="U3746" t="str">
        <f t="shared" si="1164"/>
        <v>Yes</v>
      </c>
      <c r="V3746" t="str">
        <f t="shared" si="1165"/>
        <v>No</v>
      </c>
      <c r="X3746">
        <f t="shared" si="1166"/>
        <v>558</v>
      </c>
      <c r="Y3746">
        <f t="shared" si="1167"/>
        <v>430</v>
      </c>
      <c r="Z3746" s="18">
        <f t="shared" si="1168"/>
        <v>1892867.2841657216</v>
      </c>
      <c r="AA3746" s="18">
        <f t="shared" si="1169"/>
        <v>199432.98236095349</v>
      </c>
      <c r="AB3746" s="17">
        <f t="shared" si="1170"/>
        <v>3.8949824970828471</v>
      </c>
      <c r="AC3746" s="2" t="s">
        <v>138</v>
      </c>
      <c r="AD3746" s="2" t="s">
        <v>29</v>
      </c>
      <c r="AE3746" t="str">
        <f t="shared" si="1171"/>
        <v>Fashion</v>
      </c>
      <c r="AF3746" t="str">
        <f t="shared" si="1172"/>
        <v>Fashion</v>
      </c>
      <c r="AG3746" t="str" cm="1">
        <f t="array" ref="AG3746">INDEX(AD:AD,ROW())</f>
        <v>Fashion</v>
      </c>
      <c r="AH3746">
        <f t="shared" si="1180"/>
        <v>53</v>
      </c>
      <c r="AI3746" t="str">
        <f t="shared" si="1173"/>
        <v>Fashion</v>
      </c>
      <c r="AK3746">
        <f t="shared" si="1174"/>
        <v>2023</v>
      </c>
      <c r="AL3746">
        <f t="shared" si="1175"/>
        <v>9</v>
      </c>
      <c r="AM3746">
        <f t="shared" si="1176"/>
        <v>24</v>
      </c>
      <c r="AN3746">
        <f t="shared" si="1177"/>
        <v>1</v>
      </c>
      <c r="AO3746" t="str">
        <f t="shared" si="1178"/>
        <v>Weekend</v>
      </c>
      <c r="AR3746" s="20">
        <f t="shared" si="1179"/>
        <v>0</v>
      </c>
    </row>
    <row r="3747" spans="1:44" x14ac:dyDescent="0.35">
      <c r="A3747" t="str">
        <f t="shared" si="1161"/>
        <v>CUST3746</v>
      </c>
      <c r="B3747" s="2" t="s">
        <v>4083</v>
      </c>
      <c r="C3747" s="4">
        <v>45103</v>
      </c>
      <c r="D3747" s="2" t="s">
        <v>643</v>
      </c>
      <c r="E3747" t="s">
        <v>5049</v>
      </c>
      <c r="F3747" s="2" t="s">
        <v>19</v>
      </c>
      <c r="G3747" s="2" t="s">
        <v>49</v>
      </c>
      <c r="H3747" s="2">
        <v>1</v>
      </c>
      <c r="I3747" s="19">
        <v>1571.56</v>
      </c>
      <c r="J3747" s="2" t="s">
        <v>5046</v>
      </c>
      <c r="K3747" s="2" t="s">
        <v>16</v>
      </c>
      <c r="L3747" s="2">
        <v>2</v>
      </c>
      <c r="M3747" s="18">
        <f t="shared" si="1162"/>
        <v>1571.56</v>
      </c>
      <c r="T3747" t="str">
        <f t="shared" si="1163"/>
        <v>Completed</v>
      </c>
      <c r="U3747" t="str">
        <f t="shared" si="1164"/>
        <v>Yes</v>
      </c>
      <c r="V3747" t="str">
        <f t="shared" si="1165"/>
        <v>No</v>
      </c>
      <c r="X3747">
        <f t="shared" si="1166"/>
        <v>595</v>
      </c>
      <c r="Y3747">
        <f t="shared" si="1167"/>
        <v>444</v>
      </c>
      <c r="Z3747" s="18">
        <f t="shared" si="1168"/>
        <v>2759712.3299794244</v>
      </c>
      <c r="AA3747" s="18">
        <f t="shared" si="1169"/>
        <v>330643.50635802455</v>
      </c>
      <c r="AB3747" s="17">
        <f t="shared" si="1170"/>
        <v>3.8641711229946525</v>
      </c>
      <c r="AC3747" s="2" t="s">
        <v>49</v>
      </c>
      <c r="AD3747" s="2" t="s">
        <v>19</v>
      </c>
      <c r="AE3747" t="str">
        <f t="shared" si="1171"/>
        <v>Electronics</v>
      </c>
      <c r="AF3747" t="str">
        <f t="shared" si="1172"/>
        <v>Electronics</v>
      </c>
      <c r="AG3747" t="str" cm="1">
        <f t="array" ref="AG3747">INDEX(AD:AD,ROW())</f>
        <v>Electronics</v>
      </c>
      <c r="AH3747">
        <f t="shared" si="1180"/>
        <v>12</v>
      </c>
      <c r="AI3747" t="str">
        <f t="shared" si="1173"/>
        <v>Electronics</v>
      </c>
      <c r="AK3747">
        <f t="shared" si="1174"/>
        <v>2023</v>
      </c>
      <c r="AL3747">
        <f t="shared" si="1175"/>
        <v>6</v>
      </c>
      <c r="AM3747">
        <f t="shared" si="1176"/>
        <v>26</v>
      </c>
      <c r="AN3747">
        <f t="shared" si="1177"/>
        <v>2</v>
      </c>
      <c r="AO3747" t="str">
        <f t="shared" si="1178"/>
        <v>Weekday</v>
      </c>
      <c r="AR3747" s="20">
        <f t="shared" si="1179"/>
        <v>0</v>
      </c>
    </row>
    <row r="3748" spans="1:44" x14ac:dyDescent="0.35">
      <c r="A3748" t="str">
        <f t="shared" si="1161"/>
        <v>CUST3747</v>
      </c>
      <c r="B3748" s="2" t="s">
        <v>4084</v>
      </c>
      <c r="C3748" s="4">
        <v>45814</v>
      </c>
      <c r="D3748" s="2" t="s">
        <v>842</v>
      </c>
      <c r="E3748" t="s">
        <v>5051</v>
      </c>
      <c r="F3748" s="2" t="s">
        <v>29</v>
      </c>
      <c r="G3748" s="2" t="s">
        <v>138</v>
      </c>
      <c r="H3748" s="2">
        <v>1</v>
      </c>
      <c r="I3748" s="19">
        <v>2109.94</v>
      </c>
      <c r="J3748" s="2" t="s">
        <v>5046</v>
      </c>
      <c r="K3748" s="2" t="s">
        <v>16</v>
      </c>
      <c r="L3748" s="2">
        <v>3</v>
      </c>
      <c r="M3748" s="18">
        <f t="shared" si="1162"/>
        <v>2109.94</v>
      </c>
      <c r="T3748" t="str">
        <f t="shared" si="1163"/>
        <v>Completed</v>
      </c>
      <c r="U3748" t="str">
        <f t="shared" si="1164"/>
        <v>Yes</v>
      </c>
      <c r="V3748" t="str">
        <f t="shared" si="1165"/>
        <v>No</v>
      </c>
      <c r="X3748">
        <f t="shared" si="1166"/>
        <v>619</v>
      </c>
      <c r="Y3748">
        <f t="shared" si="1167"/>
        <v>468</v>
      </c>
      <c r="Z3748" s="18">
        <f t="shared" si="1168"/>
        <v>1892867.2841657216</v>
      </c>
      <c r="AA3748" s="18">
        <f t="shared" si="1169"/>
        <v>199432.98236095349</v>
      </c>
      <c r="AB3748" s="17">
        <f t="shared" si="1170"/>
        <v>3.8949824970828471</v>
      </c>
      <c r="AC3748" s="2" t="s">
        <v>138</v>
      </c>
      <c r="AD3748" s="2" t="s">
        <v>29</v>
      </c>
      <c r="AE3748" t="str">
        <f t="shared" si="1171"/>
        <v>Fashion</v>
      </c>
      <c r="AF3748" t="str">
        <f t="shared" si="1172"/>
        <v>Fashion</v>
      </c>
      <c r="AG3748" t="str" cm="1">
        <f t="array" ref="AG3748">INDEX(AD:AD,ROW())</f>
        <v>Fashion</v>
      </c>
      <c r="AH3748">
        <f t="shared" si="1180"/>
        <v>53</v>
      </c>
      <c r="AI3748" t="str">
        <f t="shared" si="1173"/>
        <v>Fashion</v>
      </c>
      <c r="AK3748">
        <f t="shared" si="1174"/>
        <v>2025</v>
      </c>
      <c r="AL3748">
        <f t="shared" si="1175"/>
        <v>6</v>
      </c>
      <c r="AM3748">
        <f t="shared" si="1176"/>
        <v>6</v>
      </c>
      <c r="AN3748">
        <f t="shared" si="1177"/>
        <v>6</v>
      </c>
      <c r="AO3748" t="str">
        <f t="shared" si="1178"/>
        <v>Weekday</v>
      </c>
      <c r="AR3748" s="20">
        <f t="shared" si="1179"/>
        <v>0</v>
      </c>
    </row>
    <row r="3749" spans="1:44" x14ac:dyDescent="0.35">
      <c r="A3749" t="str">
        <f t="shared" si="1161"/>
        <v>CUST3748</v>
      </c>
      <c r="B3749" s="2" t="s">
        <v>4085</v>
      </c>
      <c r="C3749" s="4">
        <v>45255</v>
      </c>
      <c r="D3749" s="2" t="s">
        <v>799</v>
      </c>
      <c r="E3749" t="s">
        <v>5053</v>
      </c>
      <c r="F3749" s="2" t="s">
        <v>23</v>
      </c>
      <c r="G3749" s="2" t="s">
        <v>65</v>
      </c>
      <c r="H3749" s="2">
        <v>2</v>
      </c>
      <c r="I3749" s="19">
        <v>100.29</v>
      </c>
      <c r="J3749" s="2" t="s">
        <v>5047</v>
      </c>
      <c r="K3749" s="2" t="s">
        <v>16</v>
      </c>
      <c r="L3749" s="2">
        <v>4</v>
      </c>
      <c r="M3749" s="18">
        <f t="shared" si="1162"/>
        <v>200.58</v>
      </c>
      <c r="T3749" t="str">
        <f t="shared" si="1163"/>
        <v>Completed</v>
      </c>
      <c r="U3749" t="str">
        <f t="shared" si="1164"/>
        <v>No</v>
      </c>
      <c r="V3749" t="str">
        <f t="shared" si="1165"/>
        <v>No</v>
      </c>
      <c r="X3749">
        <f t="shared" si="1166"/>
        <v>559</v>
      </c>
      <c r="Y3749">
        <f t="shared" si="1167"/>
        <v>408</v>
      </c>
      <c r="Z3749" s="18">
        <f t="shared" si="1168"/>
        <v>594714.6477588166</v>
      </c>
      <c r="AA3749" s="18">
        <f t="shared" si="1169"/>
        <v>60882.938065984097</v>
      </c>
      <c r="AB3749" s="17">
        <f t="shared" si="1170"/>
        <v>3.804733727810651</v>
      </c>
      <c r="AC3749" s="2" t="s">
        <v>65</v>
      </c>
      <c r="AD3749" s="2" t="s">
        <v>23</v>
      </c>
      <c r="AE3749" t="str">
        <f t="shared" si="1171"/>
        <v>Books</v>
      </c>
      <c r="AF3749" t="str">
        <f t="shared" si="1172"/>
        <v>Books</v>
      </c>
      <c r="AG3749" t="str" cm="1">
        <f t="array" ref="AG3749">INDEX(AD:AD,ROW())</f>
        <v>Books</v>
      </c>
      <c r="AH3749">
        <f t="shared" si="1180"/>
        <v>19</v>
      </c>
      <c r="AI3749" t="str">
        <f t="shared" si="1173"/>
        <v>Books</v>
      </c>
      <c r="AK3749">
        <f t="shared" si="1174"/>
        <v>2023</v>
      </c>
      <c r="AL3749">
        <f t="shared" si="1175"/>
        <v>11</v>
      </c>
      <c r="AM3749">
        <f t="shared" si="1176"/>
        <v>25</v>
      </c>
      <c r="AN3749">
        <f t="shared" si="1177"/>
        <v>7</v>
      </c>
      <c r="AO3749" t="str">
        <f t="shared" si="1178"/>
        <v>Weekend</v>
      </c>
      <c r="AR3749" s="20">
        <f t="shared" si="1179"/>
        <v>0</v>
      </c>
    </row>
    <row r="3750" spans="1:44" x14ac:dyDescent="0.35">
      <c r="A3750" t="str">
        <f t="shared" si="1161"/>
        <v>CUST3749</v>
      </c>
      <c r="B3750" s="2" t="s">
        <v>4086</v>
      </c>
      <c r="C3750" s="4">
        <v>45121</v>
      </c>
      <c r="D3750" s="2" t="s">
        <v>643</v>
      </c>
      <c r="E3750" t="s">
        <v>5053</v>
      </c>
      <c r="F3750" s="2" t="s">
        <v>13</v>
      </c>
      <c r="G3750" s="2" t="s">
        <v>95</v>
      </c>
      <c r="H3750" s="2">
        <v>3</v>
      </c>
      <c r="I3750" s="19">
        <v>1674.42</v>
      </c>
      <c r="J3750" s="2" t="s">
        <v>15</v>
      </c>
      <c r="K3750" s="2" t="s">
        <v>16</v>
      </c>
      <c r="L3750" s="2">
        <v>3</v>
      </c>
      <c r="M3750" s="18">
        <f t="shared" si="1162"/>
        <v>5023.26</v>
      </c>
      <c r="T3750" t="str">
        <f t="shared" si="1163"/>
        <v>Completed</v>
      </c>
      <c r="U3750" t="str">
        <f t="shared" si="1164"/>
        <v>Yes</v>
      </c>
      <c r="V3750" t="str">
        <f t="shared" si="1165"/>
        <v>No</v>
      </c>
      <c r="X3750">
        <f t="shared" si="1166"/>
        <v>559</v>
      </c>
      <c r="Y3750">
        <f t="shared" si="1167"/>
        <v>408</v>
      </c>
      <c r="Z3750" s="18">
        <f t="shared" si="1168"/>
        <v>1463424.4009529033</v>
      </c>
      <c r="AA3750" s="18">
        <f t="shared" si="1169"/>
        <v>118285.78776560788</v>
      </c>
      <c r="AB3750" s="17">
        <f t="shared" si="1170"/>
        <v>3.8140589569160999</v>
      </c>
      <c r="AC3750" s="2" t="s">
        <v>95</v>
      </c>
      <c r="AD3750" s="2" t="s">
        <v>13</v>
      </c>
      <c r="AE3750" t="str">
        <f t="shared" si="1171"/>
        <v>Home &amp; Kitchen</v>
      </c>
      <c r="AF3750" t="str">
        <f t="shared" si="1172"/>
        <v>Home &amp; Kitchen</v>
      </c>
      <c r="AG3750" t="str" cm="1">
        <f t="array" ref="AG3750">INDEX(AD:AD,ROW())</f>
        <v>Home &amp; Kitchen</v>
      </c>
      <c r="AH3750">
        <f t="shared" si="1180"/>
        <v>32</v>
      </c>
      <c r="AI3750" t="str">
        <f t="shared" si="1173"/>
        <v>Home &amp; Kitchen</v>
      </c>
      <c r="AK3750">
        <f t="shared" si="1174"/>
        <v>2023</v>
      </c>
      <c r="AL3750">
        <f t="shared" si="1175"/>
        <v>7</v>
      </c>
      <c r="AM3750">
        <f t="shared" si="1176"/>
        <v>14</v>
      </c>
      <c r="AN3750">
        <f t="shared" si="1177"/>
        <v>6</v>
      </c>
      <c r="AO3750" t="str">
        <f t="shared" si="1178"/>
        <v>Weekday</v>
      </c>
      <c r="AR3750" s="20">
        <f t="shared" si="1179"/>
        <v>0</v>
      </c>
    </row>
    <row r="3751" spans="1:44" x14ac:dyDescent="0.35">
      <c r="A3751" t="str">
        <f t="shared" si="1161"/>
        <v>CUST3750</v>
      </c>
      <c r="B3751" s="2" t="s">
        <v>4087</v>
      </c>
      <c r="C3751" s="4">
        <v>45600</v>
      </c>
      <c r="D3751" s="2" t="s">
        <v>166</v>
      </c>
      <c r="E3751" t="s">
        <v>5051</v>
      </c>
      <c r="F3751" s="2" t="s">
        <v>13</v>
      </c>
      <c r="G3751" s="2" t="s">
        <v>34</v>
      </c>
      <c r="H3751" s="2">
        <v>3</v>
      </c>
      <c r="I3751" s="19">
        <v>1549.14</v>
      </c>
      <c r="J3751" s="2" t="s">
        <v>5047</v>
      </c>
      <c r="K3751" s="2" t="s">
        <v>16</v>
      </c>
      <c r="L3751" s="2">
        <v>3</v>
      </c>
      <c r="M3751" s="18">
        <f t="shared" si="1162"/>
        <v>4647.42</v>
      </c>
      <c r="T3751" t="str">
        <f t="shared" si="1163"/>
        <v>Completed</v>
      </c>
      <c r="U3751" t="str">
        <f t="shared" si="1164"/>
        <v>Yes</v>
      </c>
      <c r="V3751" t="str">
        <f t="shared" si="1165"/>
        <v>No</v>
      </c>
      <c r="X3751">
        <f t="shared" si="1166"/>
        <v>619</v>
      </c>
      <c r="Y3751">
        <f t="shared" si="1167"/>
        <v>468</v>
      </c>
      <c r="Z3751" s="18">
        <f t="shared" si="1168"/>
        <v>1463424.4009529033</v>
      </c>
      <c r="AA3751" s="18">
        <f t="shared" si="1169"/>
        <v>118285.78776560788</v>
      </c>
      <c r="AB3751" s="17">
        <f t="shared" si="1170"/>
        <v>3.8140589569160999</v>
      </c>
      <c r="AC3751" s="2" t="s">
        <v>34</v>
      </c>
      <c r="AD3751" s="2" t="s">
        <v>13</v>
      </c>
      <c r="AE3751" t="str">
        <f t="shared" si="1171"/>
        <v>Home &amp; Kitchen</v>
      </c>
      <c r="AF3751" t="str">
        <f t="shared" si="1172"/>
        <v>Home &amp; Kitchen</v>
      </c>
      <c r="AG3751" t="str" cm="1">
        <f t="array" ref="AG3751">INDEX(AD:AD,ROW())</f>
        <v>Home &amp; Kitchen</v>
      </c>
      <c r="AH3751">
        <f t="shared" si="1180"/>
        <v>7</v>
      </c>
      <c r="AI3751" t="str">
        <f t="shared" si="1173"/>
        <v>Home &amp; Kitchen</v>
      </c>
      <c r="AK3751">
        <f t="shared" si="1174"/>
        <v>2024</v>
      </c>
      <c r="AL3751">
        <f t="shared" si="1175"/>
        <v>11</v>
      </c>
      <c r="AM3751">
        <f t="shared" si="1176"/>
        <v>4</v>
      </c>
      <c r="AN3751">
        <f t="shared" si="1177"/>
        <v>2</v>
      </c>
      <c r="AO3751" t="str">
        <f t="shared" si="1178"/>
        <v>Weekday</v>
      </c>
      <c r="AR3751" s="20">
        <f t="shared" si="1179"/>
        <v>0</v>
      </c>
    </row>
    <row r="3752" spans="1:44" x14ac:dyDescent="0.35">
      <c r="A3752" t="str">
        <f t="shared" si="1161"/>
        <v>CUST3751</v>
      </c>
      <c r="B3752" s="2" t="s">
        <v>4088</v>
      </c>
      <c r="C3752" s="4">
        <v>45106</v>
      </c>
      <c r="D3752" s="2" t="s">
        <v>92</v>
      </c>
      <c r="E3752" t="s">
        <v>5049</v>
      </c>
      <c r="F3752" s="2" t="s">
        <v>13</v>
      </c>
      <c r="G3752" s="2" t="s">
        <v>37</v>
      </c>
      <c r="H3752" s="2">
        <v>1</v>
      </c>
      <c r="I3752" s="19">
        <v>766.38</v>
      </c>
      <c r="J3752" s="2" t="s">
        <v>5046</v>
      </c>
      <c r="K3752" s="2" t="s">
        <v>16</v>
      </c>
      <c r="L3752" s="2">
        <v>4</v>
      </c>
      <c r="M3752" s="18">
        <f t="shared" si="1162"/>
        <v>766.38</v>
      </c>
      <c r="T3752" t="str">
        <f t="shared" si="1163"/>
        <v>Completed</v>
      </c>
      <c r="U3752" t="str">
        <f t="shared" si="1164"/>
        <v>No</v>
      </c>
      <c r="V3752" t="str">
        <f t="shared" si="1165"/>
        <v>No</v>
      </c>
      <c r="X3752">
        <f t="shared" si="1166"/>
        <v>595</v>
      </c>
      <c r="Y3752">
        <f t="shared" si="1167"/>
        <v>444</v>
      </c>
      <c r="Z3752" s="18">
        <f t="shared" si="1168"/>
        <v>1463424.4009529033</v>
      </c>
      <c r="AA3752" s="18">
        <f t="shared" si="1169"/>
        <v>118285.78776560788</v>
      </c>
      <c r="AB3752" s="17">
        <f t="shared" si="1170"/>
        <v>3.8140589569160999</v>
      </c>
      <c r="AC3752" s="2" t="s">
        <v>37</v>
      </c>
      <c r="AD3752" s="2" t="s">
        <v>13</v>
      </c>
      <c r="AE3752" t="str">
        <f t="shared" si="1171"/>
        <v>Home &amp; Kitchen</v>
      </c>
      <c r="AF3752" t="str">
        <f t="shared" si="1172"/>
        <v>Home &amp; Kitchen</v>
      </c>
      <c r="AG3752" t="str" cm="1">
        <f t="array" ref="AG3752">INDEX(AD:AD,ROW())</f>
        <v>Home &amp; Kitchen</v>
      </c>
      <c r="AH3752">
        <f t="shared" si="1180"/>
        <v>8</v>
      </c>
      <c r="AI3752" t="str">
        <f t="shared" si="1173"/>
        <v>Home &amp; Kitchen</v>
      </c>
      <c r="AK3752">
        <f t="shared" si="1174"/>
        <v>2023</v>
      </c>
      <c r="AL3752">
        <f t="shared" si="1175"/>
        <v>6</v>
      </c>
      <c r="AM3752">
        <f t="shared" si="1176"/>
        <v>29</v>
      </c>
      <c r="AN3752">
        <f t="shared" si="1177"/>
        <v>5</v>
      </c>
      <c r="AO3752" t="str">
        <f t="shared" si="1178"/>
        <v>Weekday</v>
      </c>
      <c r="AR3752" s="20">
        <f t="shared" si="1179"/>
        <v>0</v>
      </c>
    </row>
    <row r="3753" spans="1:44" x14ac:dyDescent="0.35">
      <c r="A3753" t="str">
        <f t="shared" si="1161"/>
        <v>CUST3752</v>
      </c>
      <c r="B3753" s="2" t="s">
        <v>4089</v>
      </c>
      <c r="C3753" s="4">
        <v>45598</v>
      </c>
      <c r="D3753" s="2" t="s">
        <v>1020</v>
      </c>
      <c r="E3753" t="s">
        <v>5053</v>
      </c>
      <c r="F3753" s="2" t="s">
        <v>42</v>
      </c>
      <c r="G3753" s="2" t="s">
        <v>170</v>
      </c>
      <c r="H3753" s="2">
        <v>1</v>
      </c>
      <c r="I3753" s="19">
        <v>317.83</v>
      </c>
      <c r="J3753" s="2" t="s">
        <v>50</v>
      </c>
      <c r="K3753" s="2" t="s">
        <v>16</v>
      </c>
      <c r="L3753" s="2">
        <v>4</v>
      </c>
      <c r="M3753" s="18">
        <f t="shared" si="1162"/>
        <v>317.83</v>
      </c>
      <c r="T3753" t="str">
        <f t="shared" si="1163"/>
        <v>Completed</v>
      </c>
      <c r="U3753" t="str">
        <f t="shared" si="1164"/>
        <v>No</v>
      </c>
      <c r="V3753" t="str">
        <f t="shared" si="1165"/>
        <v>No</v>
      </c>
      <c r="X3753">
        <f t="shared" si="1166"/>
        <v>559</v>
      </c>
      <c r="Y3753">
        <f t="shared" si="1167"/>
        <v>408</v>
      </c>
      <c r="Z3753" s="18">
        <f t="shared" si="1168"/>
        <v>1098537.4901531704</v>
      </c>
      <c r="AA3753" s="18">
        <f t="shared" si="1169"/>
        <v>96724.388030634553</v>
      </c>
      <c r="AB3753" s="17">
        <f t="shared" si="1170"/>
        <v>3.9001122334455669</v>
      </c>
      <c r="AC3753" s="2" t="s">
        <v>170</v>
      </c>
      <c r="AD3753" s="2" t="s">
        <v>42</v>
      </c>
      <c r="AE3753" t="str">
        <f t="shared" si="1171"/>
        <v>Beauty</v>
      </c>
      <c r="AF3753" t="str">
        <f t="shared" si="1172"/>
        <v>Beauty</v>
      </c>
      <c r="AG3753" t="str" cm="1">
        <f t="array" ref="AG3753">INDEX(AD:AD,ROW())</f>
        <v>Beauty</v>
      </c>
      <c r="AH3753">
        <f t="shared" si="1180"/>
        <v>70</v>
      </c>
      <c r="AI3753" t="str">
        <f t="shared" si="1173"/>
        <v>Beauty</v>
      </c>
      <c r="AK3753">
        <f t="shared" si="1174"/>
        <v>2024</v>
      </c>
      <c r="AL3753">
        <f t="shared" si="1175"/>
        <v>11</v>
      </c>
      <c r="AM3753">
        <f t="shared" si="1176"/>
        <v>2</v>
      </c>
      <c r="AN3753">
        <f t="shared" si="1177"/>
        <v>7</v>
      </c>
      <c r="AO3753" t="str">
        <f t="shared" si="1178"/>
        <v>Weekend</v>
      </c>
      <c r="AR3753" s="20">
        <f t="shared" si="1179"/>
        <v>0</v>
      </c>
    </row>
    <row r="3754" spans="1:44" x14ac:dyDescent="0.35">
      <c r="A3754" t="str">
        <f t="shared" si="1161"/>
        <v>CUST3753</v>
      </c>
      <c r="B3754" s="2" t="s">
        <v>4090</v>
      </c>
      <c r="C3754" s="4">
        <v>45687</v>
      </c>
      <c r="D3754" s="2" t="s">
        <v>88</v>
      </c>
      <c r="E3754" t="s">
        <v>5050</v>
      </c>
      <c r="F3754" s="2" t="s">
        <v>13</v>
      </c>
      <c r="G3754" s="2" t="s">
        <v>37</v>
      </c>
      <c r="H3754" s="2">
        <v>1</v>
      </c>
      <c r="I3754" s="19">
        <v>194.5</v>
      </c>
      <c r="J3754" s="2" t="s">
        <v>5046</v>
      </c>
      <c r="K3754" s="2" t="s">
        <v>16</v>
      </c>
      <c r="L3754" s="2">
        <v>3</v>
      </c>
      <c r="M3754" s="18">
        <f t="shared" si="1162"/>
        <v>194.5</v>
      </c>
      <c r="T3754" t="str">
        <f t="shared" si="1163"/>
        <v>Completed</v>
      </c>
      <c r="U3754" t="str">
        <f t="shared" si="1164"/>
        <v>No</v>
      </c>
      <c r="V3754" t="str">
        <f t="shared" si="1165"/>
        <v>No</v>
      </c>
      <c r="X3754">
        <f t="shared" si="1166"/>
        <v>589</v>
      </c>
      <c r="Y3754">
        <f t="shared" si="1167"/>
        <v>426</v>
      </c>
      <c r="Z3754" s="18">
        <f t="shared" si="1168"/>
        <v>1463424.4009529033</v>
      </c>
      <c r="AA3754" s="18">
        <f t="shared" si="1169"/>
        <v>118285.78776560788</v>
      </c>
      <c r="AB3754" s="17">
        <f t="shared" si="1170"/>
        <v>3.8140589569160999</v>
      </c>
      <c r="AC3754" s="2" t="s">
        <v>37</v>
      </c>
      <c r="AD3754" s="2" t="s">
        <v>13</v>
      </c>
      <c r="AE3754" t="str">
        <f t="shared" si="1171"/>
        <v>Home &amp; Kitchen</v>
      </c>
      <c r="AF3754" t="str">
        <f t="shared" si="1172"/>
        <v>Home &amp; Kitchen</v>
      </c>
      <c r="AG3754" t="str" cm="1">
        <f t="array" ref="AG3754">INDEX(AD:AD,ROW())</f>
        <v>Home &amp; Kitchen</v>
      </c>
      <c r="AH3754">
        <f t="shared" si="1180"/>
        <v>8</v>
      </c>
      <c r="AI3754" t="str">
        <f t="shared" si="1173"/>
        <v>Home &amp; Kitchen</v>
      </c>
      <c r="AK3754">
        <f t="shared" si="1174"/>
        <v>2025</v>
      </c>
      <c r="AL3754">
        <f t="shared" si="1175"/>
        <v>1</v>
      </c>
      <c r="AM3754">
        <f t="shared" si="1176"/>
        <v>30</v>
      </c>
      <c r="AN3754">
        <f t="shared" si="1177"/>
        <v>5</v>
      </c>
      <c r="AO3754" t="str">
        <f t="shared" si="1178"/>
        <v>Weekday</v>
      </c>
      <c r="AR3754" s="20">
        <f t="shared" si="1179"/>
        <v>0</v>
      </c>
    </row>
    <row r="3755" spans="1:44" x14ac:dyDescent="0.35">
      <c r="A3755" t="str">
        <f t="shared" si="1161"/>
        <v>CUST3754</v>
      </c>
      <c r="B3755" s="2" t="s">
        <v>4091</v>
      </c>
      <c r="C3755" s="4">
        <v>45718</v>
      </c>
      <c r="D3755" s="2" t="s">
        <v>763</v>
      </c>
      <c r="E3755" t="s">
        <v>5052</v>
      </c>
      <c r="F3755" s="2" t="s">
        <v>29</v>
      </c>
      <c r="G3755" s="2" t="s">
        <v>5041</v>
      </c>
      <c r="H3755" s="2">
        <v>1</v>
      </c>
      <c r="I3755" s="19">
        <v>1419.824472190694</v>
      </c>
      <c r="J3755" s="2" t="s">
        <v>20</v>
      </c>
      <c r="K3755" s="2" t="s">
        <v>16</v>
      </c>
      <c r="L3755" s="2">
        <v>4</v>
      </c>
      <c r="M3755" s="18">
        <f t="shared" si="1162"/>
        <v>1419.824472190694</v>
      </c>
      <c r="T3755" t="str">
        <f t="shared" si="1163"/>
        <v>Completed</v>
      </c>
      <c r="U3755" t="str">
        <f t="shared" si="1164"/>
        <v>Yes</v>
      </c>
      <c r="V3755" t="str">
        <f t="shared" si="1165"/>
        <v>No</v>
      </c>
      <c r="X3755">
        <f t="shared" si="1166"/>
        <v>573</v>
      </c>
      <c r="Y3755">
        <f t="shared" si="1167"/>
        <v>450</v>
      </c>
      <c r="Z3755" s="18">
        <f t="shared" si="1168"/>
        <v>1892867.2841657216</v>
      </c>
      <c r="AA3755" s="18">
        <f t="shared" si="1169"/>
        <v>199432.98236095349</v>
      </c>
      <c r="AB3755" s="17">
        <f t="shared" si="1170"/>
        <v>3.8949824970828471</v>
      </c>
      <c r="AC3755" s="2" t="s">
        <v>5041</v>
      </c>
      <c r="AD3755" s="2" t="s">
        <v>29</v>
      </c>
      <c r="AE3755" t="str">
        <f t="shared" si="1171"/>
        <v>Fashion</v>
      </c>
      <c r="AF3755" t="str">
        <f t="shared" si="1172"/>
        <v>Fashion</v>
      </c>
      <c r="AG3755" t="str" cm="1">
        <f t="array" ref="AG3755">INDEX(AD:AD,ROW())</f>
        <v>Fashion</v>
      </c>
      <c r="AH3755">
        <f t="shared" si="1180"/>
        <v>15</v>
      </c>
      <c r="AI3755" t="str">
        <f t="shared" si="1173"/>
        <v>Fashion</v>
      </c>
      <c r="AK3755">
        <f t="shared" si="1174"/>
        <v>2025</v>
      </c>
      <c r="AL3755">
        <f t="shared" si="1175"/>
        <v>3</v>
      </c>
      <c r="AM3755">
        <f t="shared" si="1176"/>
        <v>2</v>
      </c>
      <c r="AN3755">
        <f t="shared" si="1177"/>
        <v>1</v>
      </c>
      <c r="AO3755" t="str">
        <f t="shared" si="1178"/>
        <v>Weekend</v>
      </c>
      <c r="AR3755" s="20">
        <f t="shared" si="1179"/>
        <v>0</v>
      </c>
    </row>
    <row r="3756" spans="1:44" x14ac:dyDescent="0.35">
      <c r="A3756" t="str">
        <f t="shared" si="1161"/>
        <v>CUST3755</v>
      </c>
      <c r="B3756" s="2" t="s">
        <v>4092</v>
      </c>
      <c r="C3756" s="4">
        <v>45377</v>
      </c>
      <c r="D3756" s="2" t="s">
        <v>537</v>
      </c>
      <c r="E3756" t="s">
        <v>5052</v>
      </c>
      <c r="F3756" s="2" t="s">
        <v>13</v>
      </c>
      <c r="G3756" s="2" t="s">
        <v>14</v>
      </c>
      <c r="H3756" s="2">
        <v>1</v>
      </c>
      <c r="I3756" s="19">
        <v>561.17999999999995</v>
      </c>
      <c r="J3756" s="2" t="s">
        <v>20</v>
      </c>
      <c r="K3756" s="2" t="s">
        <v>16</v>
      </c>
      <c r="L3756" s="2">
        <v>5</v>
      </c>
      <c r="M3756" s="18">
        <f t="shared" si="1162"/>
        <v>561.17999999999995</v>
      </c>
      <c r="T3756" t="str">
        <f t="shared" si="1163"/>
        <v>Completed</v>
      </c>
      <c r="U3756" t="str">
        <f t="shared" si="1164"/>
        <v>No</v>
      </c>
      <c r="V3756" t="str">
        <f t="shared" si="1165"/>
        <v>No</v>
      </c>
      <c r="X3756">
        <f t="shared" si="1166"/>
        <v>573</v>
      </c>
      <c r="Y3756">
        <f t="shared" si="1167"/>
        <v>450</v>
      </c>
      <c r="Z3756" s="18">
        <f t="shared" si="1168"/>
        <v>1463424.4009529033</v>
      </c>
      <c r="AA3756" s="18">
        <f t="shared" si="1169"/>
        <v>118285.78776560788</v>
      </c>
      <c r="AB3756" s="17">
        <f t="shared" si="1170"/>
        <v>3.8140589569160999</v>
      </c>
      <c r="AC3756" s="2" t="s">
        <v>14</v>
      </c>
      <c r="AD3756" s="2" t="s">
        <v>13</v>
      </c>
      <c r="AE3756" t="str">
        <f t="shared" si="1171"/>
        <v>Home &amp; Kitchen</v>
      </c>
      <c r="AF3756" t="str">
        <f t="shared" si="1172"/>
        <v>Home &amp; Kitchen</v>
      </c>
      <c r="AG3756" t="str" cm="1">
        <f t="array" ref="AG3756">INDEX(AD:AD,ROW())</f>
        <v>Home &amp; Kitchen</v>
      </c>
      <c r="AH3756">
        <f t="shared" si="1180"/>
        <v>2</v>
      </c>
      <c r="AI3756" t="str">
        <f t="shared" si="1173"/>
        <v>Home &amp; Kitchen</v>
      </c>
      <c r="AK3756">
        <f t="shared" si="1174"/>
        <v>2024</v>
      </c>
      <c r="AL3756">
        <f t="shared" si="1175"/>
        <v>3</v>
      </c>
      <c r="AM3756">
        <f t="shared" si="1176"/>
        <v>26</v>
      </c>
      <c r="AN3756">
        <f t="shared" si="1177"/>
        <v>3</v>
      </c>
      <c r="AO3756" t="str">
        <f t="shared" si="1178"/>
        <v>Weekday</v>
      </c>
      <c r="AR3756" s="20">
        <f t="shared" si="1179"/>
        <v>0</v>
      </c>
    </row>
    <row r="3757" spans="1:44" x14ac:dyDescent="0.35">
      <c r="A3757" t="str">
        <f t="shared" si="1161"/>
        <v>CUST3756</v>
      </c>
      <c r="B3757" s="2" t="s">
        <v>4093</v>
      </c>
      <c r="C3757" s="4">
        <v>45190</v>
      </c>
      <c r="D3757" s="2" t="s">
        <v>12</v>
      </c>
      <c r="E3757" t="s">
        <v>5049</v>
      </c>
      <c r="F3757" s="2" t="s">
        <v>42</v>
      </c>
      <c r="G3757" s="2" t="s">
        <v>5044</v>
      </c>
      <c r="H3757" s="2">
        <v>1</v>
      </c>
      <c r="I3757" s="19">
        <v>252.93</v>
      </c>
      <c r="J3757" s="2" t="s">
        <v>50</v>
      </c>
      <c r="K3757" s="2" t="s">
        <v>16</v>
      </c>
      <c r="L3757" s="31"/>
      <c r="M3757" s="18">
        <f t="shared" si="1162"/>
        <v>252.93</v>
      </c>
      <c r="T3757" t="str">
        <f t="shared" si="1163"/>
        <v>Completed</v>
      </c>
      <c r="U3757" t="str">
        <f t="shared" si="1164"/>
        <v>No</v>
      </c>
      <c r="V3757" t="str">
        <f t="shared" si="1165"/>
        <v>No</v>
      </c>
      <c r="X3757">
        <f t="shared" si="1166"/>
        <v>595</v>
      </c>
      <c r="Y3757">
        <f t="shared" si="1167"/>
        <v>444</v>
      </c>
      <c r="Z3757" s="18">
        <f t="shared" si="1168"/>
        <v>1098537.4901531704</v>
      </c>
      <c r="AA3757" s="18">
        <f t="shared" si="1169"/>
        <v>96724.388030634553</v>
      </c>
      <c r="AB3757" s="17">
        <f t="shared" si="1170"/>
        <v>3.9001122334455669</v>
      </c>
      <c r="AC3757" s="2" t="s">
        <v>5044</v>
      </c>
      <c r="AD3757" s="2" t="s">
        <v>42</v>
      </c>
      <c r="AE3757" t="str">
        <f t="shared" si="1171"/>
        <v>Beauty</v>
      </c>
      <c r="AF3757" t="str">
        <f t="shared" si="1172"/>
        <v>Beauty</v>
      </c>
      <c r="AG3757" t="str" cm="1">
        <f t="array" ref="AG3757">INDEX(AD:AD,ROW())</f>
        <v>Beauty</v>
      </c>
      <c r="AH3757">
        <f t="shared" si="1180"/>
        <v>64</v>
      </c>
      <c r="AI3757" t="str">
        <f t="shared" si="1173"/>
        <v>Beauty</v>
      </c>
      <c r="AK3757">
        <f t="shared" si="1174"/>
        <v>2023</v>
      </c>
      <c r="AL3757">
        <f t="shared" si="1175"/>
        <v>9</v>
      </c>
      <c r="AM3757">
        <f t="shared" si="1176"/>
        <v>21</v>
      </c>
      <c r="AN3757">
        <f t="shared" si="1177"/>
        <v>5</v>
      </c>
      <c r="AO3757" t="str">
        <f t="shared" si="1178"/>
        <v>Weekday</v>
      </c>
      <c r="AR3757" s="20">
        <f t="shared" si="1179"/>
        <v>0</v>
      </c>
    </row>
    <row r="3758" spans="1:44" x14ac:dyDescent="0.35">
      <c r="A3758" t="str">
        <f t="shared" si="1161"/>
        <v>CUST3757</v>
      </c>
      <c r="B3758" s="2" t="s">
        <v>4094</v>
      </c>
      <c r="C3758" s="4">
        <v>45131</v>
      </c>
      <c r="D3758" s="2" t="s">
        <v>367</v>
      </c>
      <c r="E3758" t="s">
        <v>5048</v>
      </c>
      <c r="F3758" s="2" t="s">
        <v>19</v>
      </c>
      <c r="G3758" s="2" t="s">
        <v>5040</v>
      </c>
      <c r="H3758" s="2">
        <v>2</v>
      </c>
      <c r="I3758" s="19">
        <v>3462.56</v>
      </c>
      <c r="J3758" s="2" t="s">
        <v>5046</v>
      </c>
      <c r="K3758" s="2" t="s">
        <v>16</v>
      </c>
      <c r="L3758" s="2">
        <v>4</v>
      </c>
      <c r="M3758" s="18">
        <f t="shared" si="1162"/>
        <v>6925.12</v>
      </c>
      <c r="T3758" t="str">
        <f t="shared" si="1163"/>
        <v>Completed</v>
      </c>
      <c r="U3758" t="str">
        <f t="shared" si="1164"/>
        <v>Yes</v>
      </c>
      <c r="V3758" t="str">
        <f t="shared" si="1165"/>
        <v>No</v>
      </c>
      <c r="X3758">
        <f t="shared" si="1166"/>
        <v>590</v>
      </c>
      <c r="Y3758">
        <f t="shared" si="1167"/>
        <v>451</v>
      </c>
      <c r="Z3758" s="18">
        <f t="shared" si="1168"/>
        <v>2759712.3299794244</v>
      </c>
      <c r="AA3758" s="18">
        <f t="shared" si="1169"/>
        <v>330643.50635802455</v>
      </c>
      <c r="AB3758" s="17">
        <f t="shared" si="1170"/>
        <v>3.8641711229946525</v>
      </c>
      <c r="AC3758" s="2" t="s">
        <v>5040</v>
      </c>
      <c r="AD3758" s="2" t="s">
        <v>19</v>
      </c>
      <c r="AE3758" t="str">
        <f t="shared" si="1171"/>
        <v>Electronics</v>
      </c>
      <c r="AF3758" t="str">
        <f t="shared" si="1172"/>
        <v>Electronics</v>
      </c>
      <c r="AG3758" t="str" cm="1">
        <f t="array" ref="AG3758">INDEX(AD:AD,ROW())</f>
        <v>Electronics</v>
      </c>
      <c r="AH3758">
        <f t="shared" si="1180"/>
        <v>13</v>
      </c>
      <c r="AI3758" t="str">
        <f t="shared" si="1173"/>
        <v>Electronics</v>
      </c>
      <c r="AK3758">
        <f t="shared" si="1174"/>
        <v>2023</v>
      </c>
      <c r="AL3758">
        <f t="shared" si="1175"/>
        <v>7</v>
      </c>
      <c r="AM3758">
        <f t="shared" si="1176"/>
        <v>24</v>
      </c>
      <c r="AN3758">
        <f t="shared" si="1177"/>
        <v>2</v>
      </c>
      <c r="AO3758" t="str">
        <f t="shared" si="1178"/>
        <v>Weekday</v>
      </c>
      <c r="AR3758" s="20">
        <f t="shared" si="1179"/>
        <v>0</v>
      </c>
    </row>
    <row r="3759" spans="1:44" x14ac:dyDescent="0.35">
      <c r="A3759" t="str">
        <f t="shared" si="1161"/>
        <v>CUST3758</v>
      </c>
      <c r="B3759" s="2" t="s">
        <v>4095</v>
      </c>
      <c r="C3759" s="4">
        <v>45509</v>
      </c>
      <c r="D3759" s="2" t="s">
        <v>646</v>
      </c>
      <c r="E3759" t="s">
        <v>5051</v>
      </c>
      <c r="F3759" s="2" t="s">
        <v>13</v>
      </c>
      <c r="G3759" s="2" t="s">
        <v>37</v>
      </c>
      <c r="H3759" s="2">
        <v>1</v>
      </c>
      <c r="I3759" s="19">
        <v>1450.76</v>
      </c>
      <c r="J3759" s="2" t="s">
        <v>50</v>
      </c>
      <c r="K3759" s="2" t="s">
        <v>16</v>
      </c>
      <c r="L3759" s="2">
        <v>4</v>
      </c>
      <c r="M3759" s="18">
        <f t="shared" si="1162"/>
        <v>1450.76</v>
      </c>
      <c r="T3759" t="str">
        <f t="shared" si="1163"/>
        <v>Completed</v>
      </c>
      <c r="U3759" t="str">
        <f t="shared" si="1164"/>
        <v>Yes</v>
      </c>
      <c r="V3759" t="str">
        <f t="shared" si="1165"/>
        <v>No</v>
      </c>
      <c r="X3759">
        <f t="shared" si="1166"/>
        <v>619</v>
      </c>
      <c r="Y3759">
        <f t="shared" si="1167"/>
        <v>468</v>
      </c>
      <c r="Z3759" s="18">
        <f t="shared" si="1168"/>
        <v>1463424.4009529033</v>
      </c>
      <c r="AA3759" s="18">
        <f t="shared" si="1169"/>
        <v>118285.78776560788</v>
      </c>
      <c r="AB3759" s="17">
        <f t="shared" si="1170"/>
        <v>3.8140589569160999</v>
      </c>
      <c r="AC3759" s="2" t="s">
        <v>37</v>
      </c>
      <c r="AD3759" s="2" t="s">
        <v>13</v>
      </c>
      <c r="AE3759" t="str">
        <f t="shared" si="1171"/>
        <v>Home &amp; Kitchen</v>
      </c>
      <c r="AF3759" t="str">
        <f t="shared" si="1172"/>
        <v>Home &amp; Kitchen</v>
      </c>
      <c r="AG3759" t="str" cm="1">
        <f t="array" ref="AG3759">INDEX(AD:AD,ROW())</f>
        <v>Home &amp; Kitchen</v>
      </c>
      <c r="AH3759">
        <f t="shared" si="1180"/>
        <v>8</v>
      </c>
      <c r="AI3759" t="str">
        <f t="shared" si="1173"/>
        <v>Home &amp; Kitchen</v>
      </c>
      <c r="AK3759">
        <f t="shared" si="1174"/>
        <v>2024</v>
      </c>
      <c r="AL3759">
        <f t="shared" si="1175"/>
        <v>8</v>
      </c>
      <c r="AM3759">
        <f t="shared" si="1176"/>
        <v>5</v>
      </c>
      <c r="AN3759">
        <f t="shared" si="1177"/>
        <v>2</v>
      </c>
      <c r="AO3759" t="str">
        <f t="shared" si="1178"/>
        <v>Weekday</v>
      </c>
      <c r="AR3759" s="20">
        <f t="shared" si="1179"/>
        <v>0</v>
      </c>
    </row>
    <row r="3760" spans="1:44" x14ac:dyDescent="0.35">
      <c r="A3760" t="str">
        <f t="shared" si="1161"/>
        <v>CUST3759</v>
      </c>
      <c r="B3760" s="2" t="s">
        <v>4096</v>
      </c>
      <c r="C3760" s="4">
        <v>45573</v>
      </c>
      <c r="D3760" s="2" t="s">
        <v>649</v>
      </c>
      <c r="E3760" t="s">
        <v>5051</v>
      </c>
      <c r="F3760" s="2" t="s">
        <v>19</v>
      </c>
      <c r="G3760" s="2" t="s">
        <v>128</v>
      </c>
      <c r="H3760" s="2">
        <v>2</v>
      </c>
      <c r="I3760" s="19">
        <v>3263.62</v>
      </c>
      <c r="J3760" s="2" t="s">
        <v>5047</v>
      </c>
      <c r="K3760" s="2" t="s">
        <v>76</v>
      </c>
      <c r="L3760" s="2">
        <v>1</v>
      </c>
      <c r="M3760" s="18">
        <f t="shared" si="1162"/>
        <v>6527.24</v>
      </c>
      <c r="T3760" t="str">
        <f t="shared" si="1163"/>
        <v>Completed</v>
      </c>
      <c r="U3760" t="str">
        <f t="shared" si="1164"/>
        <v>No</v>
      </c>
      <c r="V3760" t="str">
        <f t="shared" si="1165"/>
        <v>No</v>
      </c>
      <c r="X3760">
        <f t="shared" si="1166"/>
        <v>619</v>
      </c>
      <c r="Y3760">
        <f t="shared" si="1167"/>
        <v>468</v>
      </c>
      <c r="Z3760" s="18">
        <f t="shared" si="1168"/>
        <v>2759712.3299794244</v>
      </c>
      <c r="AA3760" s="18">
        <f t="shared" si="1169"/>
        <v>330643.50635802455</v>
      </c>
      <c r="AB3760" s="17">
        <f t="shared" si="1170"/>
        <v>3.8641711229946525</v>
      </c>
      <c r="AC3760" s="2" t="s">
        <v>128</v>
      </c>
      <c r="AD3760" s="2" t="s">
        <v>19</v>
      </c>
      <c r="AE3760" t="str">
        <f t="shared" si="1171"/>
        <v>Electronics</v>
      </c>
      <c r="AF3760" t="str">
        <f t="shared" si="1172"/>
        <v>Electronics</v>
      </c>
      <c r="AG3760" t="str" cm="1">
        <f t="array" ref="AG3760">INDEX(AD:AD,ROW())</f>
        <v>Electronics</v>
      </c>
      <c r="AH3760">
        <f t="shared" si="1180"/>
        <v>48</v>
      </c>
      <c r="AI3760" t="str">
        <f t="shared" si="1173"/>
        <v>Electronics</v>
      </c>
      <c r="AK3760">
        <f t="shared" si="1174"/>
        <v>2024</v>
      </c>
      <c r="AL3760">
        <f t="shared" si="1175"/>
        <v>10</v>
      </c>
      <c r="AM3760">
        <f t="shared" si="1176"/>
        <v>8</v>
      </c>
      <c r="AN3760">
        <f t="shared" si="1177"/>
        <v>3</v>
      </c>
      <c r="AO3760" t="str">
        <f t="shared" si="1178"/>
        <v>Weekday</v>
      </c>
      <c r="AR3760" s="20">
        <f t="shared" si="1179"/>
        <v>1</v>
      </c>
    </row>
    <row r="3761" spans="1:44" x14ac:dyDescent="0.35">
      <c r="A3761" t="str">
        <f t="shared" si="1161"/>
        <v>CUST3760</v>
      </c>
      <c r="B3761" s="2" t="s">
        <v>4097</v>
      </c>
      <c r="C3761" s="4">
        <v>45341</v>
      </c>
      <c r="D3761" s="2" t="s">
        <v>186</v>
      </c>
      <c r="E3761" t="s">
        <v>5050</v>
      </c>
      <c r="F3761" s="2" t="s">
        <v>29</v>
      </c>
      <c r="G3761" s="2" t="s">
        <v>138</v>
      </c>
      <c r="H3761" s="2">
        <v>3</v>
      </c>
      <c r="I3761" s="19">
        <v>2313.85</v>
      </c>
      <c r="J3761" s="2" t="s">
        <v>5046</v>
      </c>
      <c r="K3761" s="2" t="s">
        <v>31</v>
      </c>
      <c r="L3761" s="2">
        <v>4</v>
      </c>
      <c r="M3761" s="18">
        <f t="shared" si="1162"/>
        <v>6941.5499999999993</v>
      </c>
      <c r="T3761" t="str">
        <f t="shared" si="1163"/>
        <v>Pending</v>
      </c>
      <c r="U3761" t="str">
        <f t="shared" si="1164"/>
        <v>No</v>
      </c>
      <c r="V3761" t="str">
        <f t="shared" si="1165"/>
        <v>Yes</v>
      </c>
      <c r="X3761">
        <f t="shared" si="1166"/>
        <v>589</v>
      </c>
      <c r="Y3761">
        <f t="shared" si="1167"/>
        <v>426</v>
      </c>
      <c r="Z3761" s="18">
        <f t="shared" si="1168"/>
        <v>1892867.2841657216</v>
      </c>
      <c r="AA3761" s="18">
        <f t="shared" si="1169"/>
        <v>199432.98236095349</v>
      </c>
      <c r="AB3761" s="17">
        <f t="shared" si="1170"/>
        <v>3.8949824970828471</v>
      </c>
      <c r="AC3761" s="2" t="s">
        <v>138</v>
      </c>
      <c r="AD3761" s="2" t="s">
        <v>29</v>
      </c>
      <c r="AE3761" t="str">
        <f t="shared" si="1171"/>
        <v>Fashion</v>
      </c>
      <c r="AF3761" t="str">
        <f t="shared" si="1172"/>
        <v>Fashion</v>
      </c>
      <c r="AG3761" t="str" cm="1">
        <f t="array" ref="AG3761">INDEX(AD:AD,ROW())</f>
        <v>Fashion</v>
      </c>
      <c r="AH3761">
        <f t="shared" si="1180"/>
        <v>53</v>
      </c>
      <c r="AI3761" t="str">
        <f t="shared" si="1173"/>
        <v>Fashion</v>
      </c>
      <c r="AK3761">
        <f t="shared" si="1174"/>
        <v>2024</v>
      </c>
      <c r="AL3761">
        <f t="shared" si="1175"/>
        <v>2</v>
      </c>
      <c r="AM3761">
        <f t="shared" si="1176"/>
        <v>19</v>
      </c>
      <c r="AN3761">
        <f t="shared" si="1177"/>
        <v>2</v>
      </c>
      <c r="AO3761" t="str">
        <f t="shared" si="1178"/>
        <v>Weekday</v>
      </c>
      <c r="AR3761" s="20">
        <f t="shared" si="1179"/>
        <v>0</v>
      </c>
    </row>
    <row r="3762" spans="1:44" x14ac:dyDescent="0.35">
      <c r="A3762" t="str">
        <f t="shared" si="1161"/>
        <v>CUST3761</v>
      </c>
      <c r="B3762" s="2" t="s">
        <v>4098</v>
      </c>
      <c r="C3762" s="4">
        <v>45029</v>
      </c>
      <c r="D3762" s="2" t="s">
        <v>425</v>
      </c>
      <c r="E3762" t="s">
        <v>5055</v>
      </c>
      <c r="F3762" s="2" t="s">
        <v>29</v>
      </c>
      <c r="G3762" s="2" t="s">
        <v>30</v>
      </c>
      <c r="H3762" s="2">
        <v>3</v>
      </c>
      <c r="I3762" s="19">
        <v>1372.94</v>
      </c>
      <c r="J3762" s="2" t="s">
        <v>15</v>
      </c>
      <c r="K3762" s="2" t="s">
        <v>76</v>
      </c>
      <c r="L3762" s="2">
        <v>5</v>
      </c>
      <c r="M3762" s="18">
        <f t="shared" si="1162"/>
        <v>4118.82</v>
      </c>
      <c r="T3762" t="str">
        <f t="shared" si="1163"/>
        <v>Completed</v>
      </c>
      <c r="U3762" t="str">
        <f t="shared" si="1164"/>
        <v>No</v>
      </c>
      <c r="V3762" t="str">
        <f t="shared" si="1165"/>
        <v>No</v>
      </c>
      <c r="X3762">
        <f t="shared" si="1166"/>
        <v>567</v>
      </c>
      <c r="Y3762">
        <f t="shared" si="1167"/>
        <v>440</v>
      </c>
      <c r="Z3762" s="18">
        <f t="shared" si="1168"/>
        <v>1892867.2841657216</v>
      </c>
      <c r="AA3762" s="18">
        <f t="shared" si="1169"/>
        <v>199432.98236095349</v>
      </c>
      <c r="AB3762" s="17">
        <f t="shared" si="1170"/>
        <v>3.8949824970828471</v>
      </c>
      <c r="AC3762" s="2" t="s">
        <v>30</v>
      </c>
      <c r="AD3762" s="2" t="s">
        <v>29</v>
      </c>
      <c r="AE3762" t="str">
        <f t="shared" si="1171"/>
        <v>Fashion</v>
      </c>
      <c r="AF3762" t="str">
        <f t="shared" si="1172"/>
        <v>Fashion</v>
      </c>
      <c r="AG3762" t="str" cm="1">
        <f t="array" ref="AG3762">INDEX(AD:AD,ROW())</f>
        <v>Fashion</v>
      </c>
      <c r="AH3762">
        <f t="shared" si="1180"/>
        <v>6</v>
      </c>
      <c r="AI3762" t="str">
        <f t="shared" si="1173"/>
        <v>Fashion</v>
      </c>
      <c r="AK3762">
        <f t="shared" si="1174"/>
        <v>2023</v>
      </c>
      <c r="AL3762">
        <f t="shared" si="1175"/>
        <v>4</v>
      </c>
      <c r="AM3762">
        <f t="shared" si="1176"/>
        <v>13</v>
      </c>
      <c r="AN3762">
        <f t="shared" si="1177"/>
        <v>5</v>
      </c>
      <c r="AO3762" t="str">
        <f t="shared" si="1178"/>
        <v>Weekday</v>
      </c>
      <c r="AR3762" s="20">
        <f t="shared" si="1179"/>
        <v>1</v>
      </c>
    </row>
    <row r="3763" spans="1:44" x14ac:dyDescent="0.35">
      <c r="A3763" t="str">
        <f t="shared" si="1161"/>
        <v>CUST3762</v>
      </c>
      <c r="B3763" s="2" t="s">
        <v>4099</v>
      </c>
      <c r="C3763" s="4">
        <v>45469</v>
      </c>
      <c r="D3763" s="2" t="s">
        <v>519</v>
      </c>
      <c r="E3763" t="s">
        <v>5054</v>
      </c>
      <c r="F3763" s="2" t="s">
        <v>29</v>
      </c>
      <c r="G3763" s="2" t="s">
        <v>30</v>
      </c>
      <c r="H3763" s="2">
        <v>1</v>
      </c>
      <c r="I3763" s="19">
        <v>878.4</v>
      </c>
      <c r="J3763" s="2" t="s">
        <v>50</v>
      </c>
      <c r="K3763" s="2" t="s">
        <v>16</v>
      </c>
      <c r="L3763" s="2">
        <v>5</v>
      </c>
      <c r="M3763" s="18">
        <f t="shared" si="1162"/>
        <v>878.4</v>
      </c>
      <c r="T3763" t="str">
        <f t="shared" si="1163"/>
        <v>Completed</v>
      </c>
      <c r="U3763" t="str">
        <f t="shared" si="1164"/>
        <v>No</v>
      </c>
      <c r="V3763" t="str">
        <f t="shared" si="1165"/>
        <v>No</v>
      </c>
      <c r="X3763">
        <f t="shared" si="1166"/>
        <v>558</v>
      </c>
      <c r="Y3763">
        <f t="shared" si="1167"/>
        <v>430</v>
      </c>
      <c r="Z3763" s="18">
        <f t="shared" si="1168"/>
        <v>1892867.2841657216</v>
      </c>
      <c r="AA3763" s="18">
        <f t="shared" si="1169"/>
        <v>199432.98236095349</v>
      </c>
      <c r="AB3763" s="17">
        <f t="shared" si="1170"/>
        <v>3.8949824970828471</v>
      </c>
      <c r="AC3763" s="2" t="s">
        <v>30</v>
      </c>
      <c r="AD3763" s="2" t="s">
        <v>29</v>
      </c>
      <c r="AE3763" t="str">
        <f t="shared" si="1171"/>
        <v>Fashion</v>
      </c>
      <c r="AF3763" t="str">
        <f t="shared" si="1172"/>
        <v>Fashion</v>
      </c>
      <c r="AG3763" t="str" cm="1">
        <f t="array" ref="AG3763">INDEX(AD:AD,ROW())</f>
        <v>Fashion</v>
      </c>
      <c r="AH3763">
        <f t="shared" si="1180"/>
        <v>6</v>
      </c>
      <c r="AI3763" t="str">
        <f t="shared" si="1173"/>
        <v>Fashion</v>
      </c>
      <c r="AK3763">
        <f t="shared" si="1174"/>
        <v>2024</v>
      </c>
      <c r="AL3763">
        <f t="shared" si="1175"/>
        <v>6</v>
      </c>
      <c r="AM3763">
        <f t="shared" si="1176"/>
        <v>26</v>
      </c>
      <c r="AN3763">
        <f t="shared" si="1177"/>
        <v>4</v>
      </c>
      <c r="AO3763" t="str">
        <f t="shared" si="1178"/>
        <v>Weekday</v>
      </c>
      <c r="AR3763" s="20">
        <f t="shared" si="1179"/>
        <v>0</v>
      </c>
    </row>
    <row r="3764" spans="1:44" x14ac:dyDescent="0.35">
      <c r="A3764" t="str">
        <f t="shared" si="1161"/>
        <v>CUST3763</v>
      </c>
      <c r="B3764" s="2" t="s">
        <v>4100</v>
      </c>
      <c r="C3764" s="4">
        <v>45080</v>
      </c>
      <c r="D3764" s="2" t="s">
        <v>214</v>
      </c>
      <c r="E3764" t="s">
        <v>5050</v>
      </c>
      <c r="F3764" s="2" t="s">
        <v>42</v>
      </c>
      <c r="G3764" s="2" t="s">
        <v>170</v>
      </c>
      <c r="H3764" s="2">
        <v>3</v>
      </c>
      <c r="I3764" s="19">
        <v>192.28</v>
      </c>
      <c r="J3764" s="2" t="s">
        <v>15</v>
      </c>
      <c r="K3764" s="2" t="s">
        <v>16</v>
      </c>
      <c r="L3764" s="2">
        <v>3</v>
      </c>
      <c r="M3764" s="18">
        <f t="shared" si="1162"/>
        <v>576.84</v>
      </c>
      <c r="T3764" t="str">
        <f t="shared" si="1163"/>
        <v>Completed</v>
      </c>
      <c r="U3764" t="str">
        <f t="shared" si="1164"/>
        <v>No</v>
      </c>
      <c r="V3764" t="str">
        <f t="shared" si="1165"/>
        <v>No</v>
      </c>
      <c r="X3764">
        <f t="shared" si="1166"/>
        <v>589</v>
      </c>
      <c r="Y3764">
        <f t="shared" si="1167"/>
        <v>426</v>
      </c>
      <c r="Z3764" s="18">
        <f t="shared" si="1168"/>
        <v>1098537.4901531704</v>
      </c>
      <c r="AA3764" s="18">
        <f t="shared" si="1169"/>
        <v>96724.388030634553</v>
      </c>
      <c r="AB3764" s="17">
        <f t="shared" si="1170"/>
        <v>3.9001122334455669</v>
      </c>
      <c r="AC3764" s="2" t="s">
        <v>170</v>
      </c>
      <c r="AD3764" s="2" t="s">
        <v>42</v>
      </c>
      <c r="AE3764" t="str">
        <f t="shared" si="1171"/>
        <v>Beauty</v>
      </c>
      <c r="AF3764" t="str">
        <f t="shared" si="1172"/>
        <v>Beauty</v>
      </c>
      <c r="AG3764" t="str" cm="1">
        <f t="array" ref="AG3764">INDEX(AD:AD,ROW())</f>
        <v>Beauty</v>
      </c>
      <c r="AH3764">
        <f t="shared" si="1180"/>
        <v>70</v>
      </c>
      <c r="AI3764" t="str">
        <f t="shared" si="1173"/>
        <v>Beauty</v>
      </c>
      <c r="AK3764">
        <f t="shared" si="1174"/>
        <v>2023</v>
      </c>
      <c r="AL3764">
        <f t="shared" si="1175"/>
        <v>6</v>
      </c>
      <c r="AM3764">
        <f t="shared" si="1176"/>
        <v>3</v>
      </c>
      <c r="AN3764">
        <f t="shared" si="1177"/>
        <v>7</v>
      </c>
      <c r="AO3764" t="str">
        <f t="shared" si="1178"/>
        <v>Weekend</v>
      </c>
      <c r="AR3764" s="20">
        <f t="shared" si="1179"/>
        <v>0</v>
      </c>
    </row>
    <row r="3765" spans="1:44" x14ac:dyDescent="0.35">
      <c r="A3765" t="str">
        <f t="shared" si="1161"/>
        <v>CUST3764</v>
      </c>
      <c r="B3765" s="2" t="s">
        <v>4101</v>
      </c>
      <c r="C3765" s="4">
        <v>45348</v>
      </c>
      <c r="D3765" s="2" t="s">
        <v>799</v>
      </c>
      <c r="E3765" t="s">
        <v>5050</v>
      </c>
      <c r="F3765" s="2" t="s">
        <v>23</v>
      </c>
      <c r="G3765" s="2" t="s">
        <v>24</v>
      </c>
      <c r="H3765" s="2">
        <v>2</v>
      </c>
      <c r="I3765" s="19">
        <v>564.66</v>
      </c>
      <c r="J3765" s="2" t="s">
        <v>5047</v>
      </c>
      <c r="K3765" s="2" t="s">
        <v>16</v>
      </c>
      <c r="L3765" s="2">
        <v>4</v>
      </c>
      <c r="M3765" s="18">
        <f t="shared" si="1162"/>
        <v>1129.32</v>
      </c>
      <c r="T3765" t="str">
        <f t="shared" si="1163"/>
        <v>Completed</v>
      </c>
      <c r="U3765" t="str">
        <f t="shared" si="1164"/>
        <v>Yes</v>
      </c>
      <c r="V3765" t="str">
        <f t="shared" si="1165"/>
        <v>No</v>
      </c>
      <c r="X3765">
        <f t="shared" si="1166"/>
        <v>589</v>
      </c>
      <c r="Y3765">
        <f t="shared" si="1167"/>
        <v>426</v>
      </c>
      <c r="Z3765" s="18">
        <f t="shared" si="1168"/>
        <v>594714.6477588166</v>
      </c>
      <c r="AA3765" s="18">
        <f t="shared" si="1169"/>
        <v>60882.938065984097</v>
      </c>
      <c r="AB3765" s="17">
        <f t="shared" si="1170"/>
        <v>3.804733727810651</v>
      </c>
      <c r="AC3765" s="2" t="s">
        <v>24</v>
      </c>
      <c r="AD3765" s="2" t="s">
        <v>23</v>
      </c>
      <c r="AE3765" t="str">
        <f t="shared" si="1171"/>
        <v>Books</v>
      </c>
      <c r="AF3765" t="str">
        <f t="shared" si="1172"/>
        <v>Books</v>
      </c>
      <c r="AG3765" t="str" cm="1">
        <f t="array" ref="AG3765">INDEX(AD:AD,ROW())</f>
        <v>Books</v>
      </c>
      <c r="AH3765">
        <f t="shared" si="1180"/>
        <v>4</v>
      </c>
      <c r="AI3765" t="str">
        <f t="shared" si="1173"/>
        <v>Books</v>
      </c>
      <c r="AK3765">
        <f t="shared" si="1174"/>
        <v>2024</v>
      </c>
      <c r="AL3765">
        <f t="shared" si="1175"/>
        <v>2</v>
      </c>
      <c r="AM3765">
        <f t="shared" si="1176"/>
        <v>26</v>
      </c>
      <c r="AN3765">
        <f t="shared" si="1177"/>
        <v>2</v>
      </c>
      <c r="AO3765" t="str">
        <f t="shared" si="1178"/>
        <v>Weekday</v>
      </c>
      <c r="AR3765" s="20">
        <f t="shared" si="1179"/>
        <v>0</v>
      </c>
    </row>
    <row r="3766" spans="1:44" x14ac:dyDescent="0.35">
      <c r="A3766" t="str">
        <f t="shared" si="1161"/>
        <v>CUST3765</v>
      </c>
      <c r="B3766" s="2" t="s">
        <v>4102</v>
      </c>
      <c r="C3766" s="4">
        <v>45203</v>
      </c>
      <c r="D3766" s="2" t="s">
        <v>169</v>
      </c>
      <c r="E3766" t="s">
        <v>5048</v>
      </c>
      <c r="F3766" s="2" t="s">
        <v>19</v>
      </c>
      <c r="G3766" s="2" t="s">
        <v>5040</v>
      </c>
      <c r="H3766" s="2">
        <v>1</v>
      </c>
      <c r="I3766" s="19">
        <v>1400.15</v>
      </c>
      <c r="J3766" s="2" t="s">
        <v>5046</v>
      </c>
      <c r="K3766" s="2" t="s">
        <v>16</v>
      </c>
      <c r="L3766" s="2">
        <v>5</v>
      </c>
      <c r="M3766" s="18">
        <f t="shared" si="1162"/>
        <v>1400.15</v>
      </c>
      <c r="T3766" t="str">
        <f t="shared" si="1163"/>
        <v>Completed</v>
      </c>
      <c r="U3766" t="str">
        <f t="shared" si="1164"/>
        <v>Yes</v>
      </c>
      <c r="V3766" t="str">
        <f t="shared" si="1165"/>
        <v>No</v>
      </c>
      <c r="X3766">
        <f t="shared" si="1166"/>
        <v>590</v>
      </c>
      <c r="Y3766">
        <f t="shared" si="1167"/>
        <v>451</v>
      </c>
      <c r="Z3766" s="18">
        <f t="shared" si="1168"/>
        <v>2759712.3299794244</v>
      </c>
      <c r="AA3766" s="18">
        <f t="shared" si="1169"/>
        <v>330643.50635802455</v>
      </c>
      <c r="AB3766" s="17">
        <f t="shared" si="1170"/>
        <v>3.8641711229946525</v>
      </c>
      <c r="AC3766" s="2" t="s">
        <v>5040</v>
      </c>
      <c r="AD3766" s="2" t="s">
        <v>19</v>
      </c>
      <c r="AE3766" t="str">
        <f t="shared" si="1171"/>
        <v>Electronics</v>
      </c>
      <c r="AF3766" t="str">
        <f t="shared" si="1172"/>
        <v>Electronics</v>
      </c>
      <c r="AG3766" t="str" cm="1">
        <f t="array" ref="AG3766">INDEX(AD:AD,ROW())</f>
        <v>Electronics</v>
      </c>
      <c r="AH3766">
        <f t="shared" si="1180"/>
        <v>13</v>
      </c>
      <c r="AI3766" t="str">
        <f t="shared" si="1173"/>
        <v>Electronics</v>
      </c>
      <c r="AK3766">
        <f t="shared" si="1174"/>
        <v>2023</v>
      </c>
      <c r="AL3766">
        <f t="shared" si="1175"/>
        <v>10</v>
      </c>
      <c r="AM3766">
        <f t="shared" si="1176"/>
        <v>4</v>
      </c>
      <c r="AN3766">
        <f t="shared" si="1177"/>
        <v>4</v>
      </c>
      <c r="AO3766" t="str">
        <f t="shared" si="1178"/>
        <v>Weekday</v>
      </c>
      <c r="AR3766" s="20">
        <f t="shared" si="1179"/>
        <v>0</v>
      </c>
    </row>
    <row r="3767" spans="1:44" x14ac:dyDescent="0.35">
      <c r="A3767" t="str">
        <f t="shared" si="1161"/>
        <v>CUST3766</v>
      </c>
      <c r="B3767" s="2" t="s">
        <v>4103</v>
      </c>
      <c r="C3767" s="4">
        <v>45002</v>
      </c>
      <c r="D3767" s="2" t="s">
        <v>238</v>
      </c>
      <c r="E3767" t="s">
        <v>5050</v>
      </c>
      <c r="F3767" s="2" t="s">
        <v>29</v>
      </c>
      <c r="G3767" s="2" t="s">
        <v>5043</v>
      </c>
      <c r="H3767" s="2">
        <v>2</v>
      </c>
      <c r="I3767" s="19">
        <v>604.11</v>
      </c>
      <c r="J3767" s="2" t="s">
        <v>50</v>
      </c>
      <c r="K3767" s="2" t="s">
        <v>103</v>
      </c>
      <c r="L3767" s="2">
        <v>4</v>
      </c>
      <c r="M3767" s="18">
        <f t="shared" si="1162"/>
        <v>1208.22</v>
      </c>
      <c r="T3767" t="str">
        <f t="shared" si="1163"/>
        <v>Lost Sale</v>
      </c>
      <c r="U3767" t="str">
        <f t="shared" si="1164"/>
        <v>No</v>
      </c>
      <c r="V3767" t="str">
        <f t="shared" si="1165"/>
        <v>Yes</v>
      </c>
      <c r="X3767">
        <f t="shared" si="1166"/>
        <v>589</v>
      </c>
      <c r="Y3767">
        <f t="shared" si="1167"/>
        <v>426</v>
      </c>
      <c r="Z3767" s="18">
        <f t="shared" si="1168"/>
        <v>1892867.2841657216</v>
      </c>
      <c r="AA3767" s="18">
        <f t="shared" si="1169"/>
        <v>199432.98236095349</v>
      </c>
      <c r="AB3767" s="17">
        <f t="shared" si="1170"/>
        <v>3.8949824970828471</v>
      </c>
      <c r="AC3767" s="2" t="s">
        <v>5043</v>
      </c>
      <c r="AD3767" s="2" t="s">
        <v>29</v>
      </c>
      <c r="AE3767" t="str">
        <f t="shared" si="1171"/>
        <v>Fashion</v>
      </c>
      <c r="AF3767" t="str">
        <f t="shared" si="1172"/>
        <v>Fashion</v>
      </c>
      <c r="AG3767" t="str" cm="1">
        <f t="array" ref="AG3767">INDEX(AD:AD,ROW())</f>
        <v>Fashion</v>
      </c>
      <c r="AH3767">
        <f t="shared" si="1180"/>
        <v>55</v>
      </c>
      <c r="AI3767" t="str">
        <f t="shared" si="1173"/>
        <v>Fashion</v>
      </c>
      <c r="AK3767">
        <f t="shared" si="1174"/>
        <v>2023</v>
      </c>
      <c r="AL3767">
        <f t="shared" si="1175"/>
        <v>3</v>
      </c>
      <c r="AM3767">
        <f t="shared" si="1176"/>
        <v>17</v>
      </c>
      <c r="AN3767">
        <f t="shared" si="1177"/>
        <v>6</v>
      </c>
      <c r="AO3767" t="str">
        <f t="shared" si="1178"/>
        <v>Weekday</v>
      </c>
      <c r="AR3767" s="20">
        <f t="shared" si="1179"/>
        <v>1</v>
      </c>
    </row>
    <row r="3768" spans="1:44" x14ac:dyDescent="0.35">
      <c r="A3768" t="str">
        <f t="shared" si="1161"/>
        <v>CUST3767</v>
      </c>
      <c r="B3768" s="2" t="s">
        <v>4104</v>
      </c>
      <c r="C3768" s="4">
        <v>44971</v>
      </c>
      <c r="D3768" s="2" t="s">
        <v>140</v>
      </c>
      <c r="E3768" t="s">
        <v>5048</v>
      </c>
      <c r="F3768" s="2" t="s">
        <v>42</v>
      </c>
      <c r="G3768" s="2" t="s">
        <v>170</v>
      </c>
      <c r="H3768" s="2">
        <v>1</v>
      </c>
      <c r="I3768" s="19">
        <v>908.35</v>
      </c>
      <c r="J3768" s="2" t="s">
        <v>50</v>
      </c>
      <c r="K3768" s="2" t="s">
        <v>76</v>
      </c>
      <c r="L3768" s="2">
        <v>1</v>
      </c>
      <c r="M3768" s="18">
        <f t="shared" si="1162"/>
        <v>908.35</v>
      </c>
      <c r="T3768" t="str">
        <f t="shared" si="1163"/>
        <v>Completed</v>
      </c>
      <c r="U3768" t="str">
        <f t="shared" si="1164"/>
        <v>No</v>
      </c>
      <c r="V3768" t="str">
        <f t="shared" si="1165"/>
        <v>No</v>
      </c>
      <c r="X3768">
        <f t="shared" si="1166"/>
        <v>590</v>
      </c>
      <c r="Y3768">
        <f t="shared" si="1167"/>
        <v>451</v>
      </c>
      <c r="Z3768" s="18">
        <f t="shared" si="1168"/>
        <v>1098537.4901531704</v>
      </c>
      <c r="AA3768" s="18">
        <f t="shared" si="1169"/>
        <v>96724.388030634553</v>
      </c>
      <c r="AB3768" s="17">
        <f t="shared" si="1170"/>
        <v>3.9001122334455669</v>
      </c>
      <c r="AC3768" s="2" t="s">
        <v>170</v>
      </c>
      <c r="AD3768" s="2" t="s">
        <v>42</v>
      </c>
      <c r="AE3768" t="str">
        <f t="shared" si="1171"/>
        <v>Beauty</v>
      </c>
      <c r="AF3768" t="str">
        <f t="shared" si="1172"/>
        <v>Beauty</v>
      </c>
      <c r="AG3768" t="str" cm="1">
        <f t="array" ref="AG3768">INDEX(AD:AD,ROW())</f>
        <v>Beauty</v>
      </c>
      <c r="AH3768">
        <f t="shared" si="1180"/>
        <v>70</v>
      </c>
      <c r="AI3768" t="str">
        <f t="shared" si="1173"/>
        <v>Beauty</v>
      </c>
      <c r="AK3768">
        <f t="shared" si="1174"/>
        <v>2023</v>
      </c>
      <c r="AL3768">
        <f t="shared" si="1175"/>
        <v>2</v>
      </c>
      <c r="AM3768">
        <f t="shared" si="1176"/>
        <v>14</v>
      </c>
      <c r="AN3768">
        <f t="shared" si="1177"/>
        <v>3</v>
      </c>
      <c r="AO3768" t="str">
        <f t="shared" si="1178"/>
        <v>Weekday</v>
      </c>
      <c r="AR3768" s="20">
        <f t="shared" si="1179"/>
        <v>1</v>
      </c>
    </row>
    <row r="3769" spans="1:44" x14ac:dyDescent="0.35">
      <c r="A3769" t="str">
        <f t="shared" si="1161"/>
        <v>CUST3768</v>
      </c>
      <c r="B3769" s="2" t="s">
        <v>4105</v>
      </c>
      <c r="C3769" s="4">
        <v>45228</v>
      </c>
      <c r="D3769" s="2" t="s">
        <v>572</v>
      </c>
      <c r="E3769" t="s">
        <v>5054</v>
      </c>
      <c r="F3769" s="2" t="s">
        <v>42</v>
      </c>
      <c r="G3769" s="2" t="s">
        <v>5044</v>
      </c>
      <c r="H3769" s="2">
        <v>2</v>
      </c>
      <c r="I3769" s="19">
        <v>1342.35</v>
      </c>
      <c r="J3769" s="2" t="s">
        <v>5047</v>
      </c>
      <c r="K3769" s="2" t="s">
        <v>16</v>
      </c>
      <c r="L3769" s="2">
        <v>5</v>
      </c>
      <c r="M3769" s="18">
        <f t="shared" si="1162"/>
        <v>2684.7</v>
      </c>
      <c r="T3769" t="str">
        <f t="shared" si="1163"/>
        <v>Completed</v>
      </c>
      <c r="U3769" t="str">
        <f t="shared" si="1164"/>
        <v>Yes</v>
      </c>
      <c r="V3769" t="str">
        <f t="shared" si="1165"/>
        <v>No</v>
      </c>
      <c r="X3769">
        <f t="shared" si="1166"/>
        <v>558</v>
      </c>
      <c r="Y3769">
        <f t="shared" si="1167"/>
        <v>430</v>
      </c>
      <c r="Z3769" s="18">
        <f t="shared" si="1168"/>
        <v>1098537.4901531704</v>
      </c>
      <c r="AA3769" s="18">
        <f t="shared" si="1169"/>
        <v>96724.388030634553</v>
      </c>
      <c r="AB3769" s="17">
        <f t="shared" si="1170"/>
        <v>3.9001122334455669</v>
      </c>
      <c r="AC3769" s="2" t="s">
        <v>5044</v>
      </c>
      <c r="AD3769" s="2" t="s">
        <v>42</v>
      </c>
      <c r="AE3769" t="str">
        <f t="shared" si="1171"/>
        <v>Beauty</v>
      </c>
      <c r="AF3769" t="str">
        <f t="shared" si="1172"/>
        <v>Beauty</v>
      </c>
      <c r="AG3769" t="str" cm="1">
        <f t="array" ref="AG3769">INDEX(AD:AD,ROW())</f>
        <v>Beauty</v>
      </c>
      <c r="AH3769">
        <f t="shared" si="1180"/>
        <v>64</v>
      </c>
      <c r="AI3769" t="str">
        <f t="shared" si="1173"/>
        <v>Beauty</v>
      </c>
      <c r="AK3769">
        <f t="shared" si="1174"/>
        <v>2023</v>
      </c>
      <c r="AL3769">
        <f t="shared" si="1175"/>
        <v>10</v>
      </c>
      <c r="AM3769">
        <f t="shared" si="1176"/>
        <v>29</v>
      </c>
      <c r="AN3769">
        <f t="shared" si="1177"/>
        <v>1</v>
      </c>
      <c r="AO3769" t="str">
        <f t="shared" si="1178"/>
        <v>Weekend</v>
      </c>
      <c r="AR3769" s="20">
        <f t="shared" si="1179"/>
        <v>0</v>
      </c>
    </row>
    <row r="3770" spans="1:44" x14ac:dyDescent="0.35">
      <c r="A3770" t="str">
        <f t="shared" si="1161"/>
        <v>CUST3769</v>
      </c>
      <c r="B3770" s="2" t="s">
        <v>4106</v>
      </c>
      <c r="C3770" s="4">
        <v>45730</v>
      </c>
      <c r="D3770" s="2" t="s">
        <v>781</v>
      </c>
      <c r="E3770" t="s">
        <v>5051</v>
      </c>
      <c r="F3770" s="2" t="s">
        <v>13</v>
      </c>
      <c r="G3770" s="2" t="s">
        <v>34</v>
      </c>
      <c r="H3770" s="2">
        <v>1</v>
      </c>
      <c r="I3770" s="19">
        <v>1884.03</v>
      </c>
      <c r="J3770" s="2" t="s">
        <v>50</v>
      </c>
      <c r="K3770" s="2" t="s">
        <v>103</v>
      </c>
      <c r="L3770" s="2">
        <v>5</v>
      </c>
      <c r="M3770" s="18">
        <f t="shared" si="1162"/>
        <v>1884.03</v>
      </c>
      <c r="T3770" t="str">
        <f t="shared" si="1163"/>
        <v>Lost Sale</v>
      </c>
      <c r="U3770" t="str">
        <f t="shared" si="1164"/>
        <v>No</v>
      </c>
      <c r="V3770" t="str">
        <f t="shared" si="1165"/>
        <v>Yes</v>
      </c>
      <c r="X3770">
        <f t="shared" si="1166"/>
        <v>619</v>
      </c>
      <c r="Y3770">
        <f t="shared" si="1167"/>
        <v>468</v>
      </c>
      <c r="Z3770" s="18">
        <f t="shared" si="1168"/>
        <v>1463424.4009529033</v>
      </c>
      <c r="AA3770" s="18">
        <f t="shared" si="1169"/>
        <v>118285.78776560788</v>
      </c>
      <c r="AB3770" s="17">
        <f t="shared" si="1170"/>
        <v>3.8140589569160999</v>
      </c>
      <c r="AC3770" s="2" t="s">
        <v>34</v>
      </c>
      <c r="AD3770" s="2" t="s">
        <v>13</v>
      </c>
      <c r="AE3770" t="str">
        <f t="shared" si="1171"/>
        <v>Home &amp; Kitchen</v>
      </c>
      <c r="AF3770" t="str">
        <f t="shared" si="1172"/>
        <v>Home &amp; Kitchen</v>
      </c>
      <c r="AG3770" t="str" cm="1">
        <f t="array" ref="AG3770">INDEX(AD:AD,ROW())</f>
        <v>Home &amp; Kitchen</v>
      </c>
      <c r="AH3770">
        <f t="shared" si="1180"/>
        <v>7</v>
      </c>
      <c r="AI3770" t="str">
        <f t="shared" si="1173"/>
        <v>Home &amp; Kitchen</v>
      </c>
      <c r="AK3770">
        <f t="shared" si="1174"/>
        <v>2025</v>
      </c>
      <c r="AL3770">
        <f t="shared" si="1175"/>
        <v>3</v>
      </c>
      <c r="AM3770">
        <f t="shared" si="1176"/>
        <v>14</v>
      </c>
      <c r="AN3770">
        <f t="shared" si="1177"/>
        <v>6</v>
      </c>
      <c r="AO3770" t="str">
        <f t="shared" si="1178"/>
        <v>Weekday</v>
      </c>
      <c r="AR3770" s="20">
        <f t="shared" si="1179"/>
        <v>1</v>
      </c>
    </row>
    <row r="3771" spans="1:44" x14ac:dyDescent="0.35">
      <c r="A3771" t="str">
        <f t="shared" si="1161"/>
        <v>CUST3770</v>
      </c>
      <c r="B3771" s="2" t="s">
        <v>4107</v>
      </c>
      <c r="C3771" s="4">
        <v>45333</v>
      </c>
      <c r="D3771" s="2" t="s">
        <v>1576</v>
      </c>
      <c r="E3771" t="s">
        <v>5052</v>
      </c>
      <c r="F3771" s="2" t="s">
        <v>19</v>
      </c>
      <c r="G3771" s="2" t="s">
        <v>5040</v>
      </c>
      <c r="H3771" s="2">
        <v>3</v>
      </c>
      <c r="I3771" s="19">
        <v>3345.22</v>
      </c>
      <c r="J3771" s="2" t="s">
        <v>5047</v>
      </c>
      <c r="K3771" s="2" t="s">
        <v>16</v>
      </c>
      <c r="L3771" s="2">
        <v>4</v>
      </c>
      <c r="M3771" s="18">
        <f t="shared" si="1162"/>
        <v>10035.66</v>
      </c>
      <c r="T3771" t="str">
        <f t="shared" si="1163"/>
        <v>Completed</v>
      </c>
      <c r="U3771" t="str">
        <f t="shared" si="1164"/>
        <v>Yes</v>
      </c>
      <c r="V3771" t="str">
        <f t="shared" si="1165"/>
        <v>No</v>
      </c>
      <c r="X3771">
        <f t="shared" si="1166"/>
        <v>573</v>
      </c>
      <c r="Y3771">
        <f t="shared" si="1167"/>
        <v>450</v>
      </c>
      <c r="Z3771" s="18">
        <f t="shared" si="1168"/>
        <v>2759712.3299794244</v>
      </c>
      <c r="AA3771" s="18">
        <f t="shared" si="1169"/>
        <v>330643.50635802455</v>
      </c>
      <c r="AB3771" s="17">
        <f t="shared" si="1170"/>
        <v>3.8641711229946525</v>
      </c>
      <c r="AC3771" s="2" t="s">
        <v>5040</v>
      </c>
      <c r="AD3771" s="2" t="s">
        <v>19</v>
      </c>
      <c r="AE3771" t="str">
        <f t="shared" si="1171"/>
        <v>Electronics</v>
      </c>
      <c r="AF3771" t="str">
        <f t="shared" si="1172"/>
        <v>Electronics</v>
      </c>
      <c r="AG3771" t="str" cm="1">
        <f t="array" ref="AG3771">INDEX(AD:AD,ROW())</f>
        <v>Electronics</v>
      </c>
      <c r="AH3771">
        <f t="shared" si="1180"/>
        <v>13</v>
      </c>
      <c r="AI3771" t="str">
        <f t="shared" si="1173"/>
        <v>Electronics</v>
      </c>
      <c r="AK3771">
        <f t="shared" si="1174"/>
        <v>2024</v>
      </c>
      <c r="AL3771">
        <f t="shared" si="1175"/>
        <v>2</v>
      </c>
      <c r="AM3771">
        <f t="shared" si="1176"/>
        <v>11</v>
      </c>
      <c r="AN3771">
        <f t="shared" si="1177"/>
        <v>1</v>
      </c>
      <c r="AO3771" t="str">
        <f t="shared" si="1178"/>
        <v>Weekend</v>
      </c>
      <c r="AR3771" s="20">
        <f t="shared" si="1179"/>
        <v>0</v>
      </c>
    </row>
    <row r="3772" spans="1:44" x14ac:dyDescent="0.35">
      <c r="A3772" t="str">
        <f t="shared" si="1161"/>
        <v>CUST3771</v>
      </c>
      <c r="B3772" s="2" t="s">
        <v>4108</v>
      </c>
      <c r="C3772" s="4">
        <v>45737</v>
      </c>
      <c r="D3772" s="2" t="s">
        <v>110</v>
      </c>
      <c r="E3772" t="s">
        <v>5053</v>
      </c>
      <c r="F3772" s="2" t="s">
        <v>42</v>
      </c>
      <c r="G3772" s="2" t="s">
        <v>188</v>
      </c>
      <c r="H3772" s="2">
        <v>1</v>
      </c>
      <c r="I3772" s="19">
        <v>1032.6500000000001</v>
      </c>
      <c r="J3772" s="2" t="s">
        <v>5046</v>
      </c>
      <c r="K3772" s="2" t="s">
        <v>16</v>
      </c>
      <c r="L3772" s="2">
        <v>3</v>
      </c>
      <c r="M3772" s="18">
        <f t="shared" si="1162"/>
        <v>1032.6500000000001</v>
      </c>
      <c r="T3772" t="str">
        <f t="shared" si="1163"/>
        <v>Completed</v>
      </c>
      <c r="U3772" t="str">
        <f t="shared" si="1164"/>
        <v>Yes</v>
      </c>
      <c r="V3772" t="str">
        <f t="shared" si="1165"/>
        <v>No</v>
      </c>
      <c r="X3772">
        <f t="shared" si="1166"/>
        <v>559</v>
      </c>
      <c r="Y3772">
        <f t="shared" si="1167"/>
        <v>408</v>
      </c>
      <c r="Z3772" s="18">
        <f t="shared" si="1168"/>
        <v>1098537.4901531704</v>
      </c>
      <c r="AA3772" s="18">
        <f t="shared" si="1169"/>
        <v>96724.388030634553</v>
      </c>
      <c r="AB3772" s="17">
        <f t="shared" si="1170"/>
        <v>3.9001122334455669</v>
      </c>
      <c r="AC3772" s="2" t="s">
        <v>188</v>
      </c>
      <c r="AD3772" s="2" t="s">
        <v>42</v>
      </c>
      <c r="AE3772" t="str">
        <f t="shared" si="1171"/>
        <v>Beauty</v>
      </c>
      <c r="AF3772" t="str">
        <f t="shared" si="1172"/>
        <v>Beauty</v>
      </c>
      <c r="AG3772" t="str" cm="1">
        <f t="array" ref="AG3772">INDEX(AD:AD,ROW())</f>
        <v>Beauty</v>
      </c>
      <c r="AH3772">
        <f t="shared" si="1180"/>
        <v>80</v>
      </c>
      <c r="AI3772" t="str">
        <f t="shared" si="1173"/>
        <v>Beauty</v>
      </c>
      <c r="AK3772">
        <f t="shared" si="1174"/>
        <v>2025</v>
      </c>
      <c r="AL3772">
        <f t="shared" si="1175"/>
        <v>3</v>
      </c>
      <c r="AM3772">
        <f t="shared" si="1176"/>
        <v>21</v>
      </c>
      <c r="AN3772">
        <f t="shared" si="1177"/>
        <v>6</v>
      </c>
      <c r="AO3772" t="str">
        <f t="shared" si="1178"/>
        <v>Weekday</v>
      </c>
      <c r="AR3772" s="20">
        <f t="shared" si="1179"/>
        <v>0</v>
      </c>
    </row>
    <row r="3773" spans="1:44" x14ac:dyDescent="0.35">
      <c r="A3773" t="str">
        <f t="shared" si="1161"/>
        <v>CUST3772</v>
      </c>
      <c r="B3773" s="2" t="s">
        <v>4109</v>
      </c>
      <c r="C3773" s="4">
        <v>45827</v>
      </c>
      <c r="D3773" s="2" t="s">
        <v>948</v>
      </c>
      <c r="E3773" t="s">
        <v>5048</v>
      </c>
      <c r="F3773" s="2" t="s">
        <v>19</v>
      </c>
      <c r="G3773" s="2" t="s">
        <v>49</v>
      </c>
      <c r="H3773" s="2">
        <v>2</v>
      </c>
      <c r="I3773" s="19">
        <v>1019.63</v>
      </c>
      <c r="J3773" s="2" t="s">
        <v>20</v>
      </c>
      <c r="K3773" s="2" t="s">
        <v>16</v>
      </c>
      <c r="L3773" s="2">
        <v>5</v>
      </c>
      <c r="M3773" s="18">
        <f t="shared" si="1162"/>
        <v>2039.26</v>
      </c>
      <c r="T3773" t="str">
        <f t="shared" si="1163"/>
        <v>Completed</v>
      </c>
      <c r="U3773" t="str">
        <f t="shared" si="1164"/>
        <v>Yes</v>
      </c>
      <c r="V3773" t="str">
        <f t="shared" si="1165"/>
        <v>No</v>
      </c>
      <c r="X3773">
        <f t="shared" si="1166"/>
        <v>590</v>
      </c>
      <c r="Y3773">
        <f t="shared" si="1167"/>
        <v>451</v>
      </c>
      <c r="Z3773" s="18">
        <f t="shared" si="1168"/>
        <v>2759712.3299794244</v>
      </c>
      <c r="AA3773" s="18">
        <f t="shared" si="1169"/>
        <v>330643.50635802455</v>
      </c>
      <c r="AB3773" s="17">
        <f t="shared" si="1170"/>
        <v>3.8641711229946525</v>
      </c>
      <c r="AC3773" s="2" t="s">
        <v>49</v>
      </c>
      <c r="AD3773" s="2" t="s">
        <v>19</v>
      </c>
      <c r="AE3773" t="str">
        <f t="shared" si="1171"/>
        <v>Electronics</v>
      </c>
      <c r="AF3773" t="str">
        <f t="shared" si="1172"/>
        <v>Electronics</v>
      </c>
      <c r="AG3773" t="str" cm="1">
        <f t="array" ref="AG3773">INDEX(AD:AD,ROW())</f>
        <v>Electronics</v>
      </c>
      <c r="AH3773">
        <f t="shared" si="1180"/>
        <v>12</v>
      </c>
      <c r="AI3773" t="str">
        <f t="shared" si="1173"/>
        <v>Electronics</v>
      </c>
      <c r="AK3773">
        <f t="shared" si="1174"/>
        <v>2025</v>
      </c>
      <c r="AL3773">
        <f t="shared" si="1175"/>
        <v>6</v>
      </c>
      <c r="AM3773">
        <f t="shared" si="1176"/>
        <v>19</v>
      </c>
      <c r="AN3773">
        <f t="shared" si="1177"/>
        <v>5</v>
      </c>
      <c r="AO3773" t="str">
        <f t="shared" si="1178"/>
        <v>Weekday</v>
      </c>
      <c r="AR3773" s="20">
        <f t="shared" si="1179"/>
        <v>0</v>
      </c>
    </row>
    <row r="3774" spans="1:44" x14ac:dyDescent="0.35">
      <c r="A3774" t="str">
        <f t="shared" si="1161"/>
        <v>CUST3773</v>
      </c>
      <c r="B3774" s="2" t="s">
        <v>4110</v>
      </c>
      <c r="C3774" s="4">
        <v>45752</v>
      </c>
      <c r="D3774" s="2" t="s">
        <v>417</v>
      </c>
      <c r="E3774" t="s">
        <v>5055</v>
      </c>
      <c r="F3774" s="2" t="s">
        <v>42</v>
      </c>
      <c r="G3774" s="2" t="s">
        <v>5044</v>
      </c>
      <c r="H3774" s="2">
        <v>1</v>
      </c>
      <c r="I3774" s="19">
        <v>1376.43</v>
      </c>
      <c r="J3774" s="2" t="s">
        <v>5047</v>
      </c>
      <c r="K3774" s="2" t="s">
        <v>103</v>
      </c>
      <c r="L3774" s="2">
        <v>2</v>
      </c>
      <c r="M3774" s="18">
        <f t="shared" si="1162"/>
        <v>1376.43</v>
      </c>
      <c r="T3774" t="str">
        <f t="shared" si="1163"/>
        <v>Lost Sale</v>
      </c>
      <c r="U3774" t="str">
        <f t="shared" si="1164"/>
        <v>No</v>
      </c>
      <c r="V3774" t="str">
        <f t="shared" si="1165"/>
        <v>Yes</v>
      </c>
      <c r="X3774">
        <f t="shared" si="1166"/>
        <v>567</v>
      </c>
      <c r="Y3774">
        <f t="shared" si="1167"/>
        <v>440</v>
      </c>
      <c r="Z3774" s="18">
        <f t="shared" si="1168"/>
        <v>1098537.4901531704</v>
      </c>
      <c r="AA3774" s="18">
        <f t="shared" si="1169"/>
        <v>96724.388030634553</v>
      </c>
      <c r="AB3774" s="17">
        <f t="shared" si="1170"/>
        <v>3.9001122334455669</v>
      </c>
      <c r="AC3774" s="2" t="s">
        <v>5044</v>
      </c>
      <c r="AD3774" s="2" t="s">
        <v>42</v>
      </c>
      <c r="AE3774" t="str">
        <f t="shared" si="1171"/>
        <v>Beauty</v>
      </c>
      <c r="AF3774" t="str">
        <f t="shared" si="1172"/>
        <v>Beauty</v>
      </c>
      <c r="AG3774" t="str" cm="1">
        <f t="array" ref="AG3774">INDEX(AD:AD,ROW())</f>
        <v>Beauty</v>
      </c>
      <c r="AH3774">
        <f t="shared" si="1180"/>
        <v>64</v>
      </c>
      <c r="AI3774" t="str">
        <f t="shared" si="1173"/>
        <v>Beauty</v>
      </c>
      <c r="AK3774">
        <f t="shared" si="1174"/>
        <v>2025</v>
      </c>
      <c r="AL3774">
        <f t="shared" si="1175"/>
        <v>4</v>
      </c>
      <c r="AM3774">
        <f t="shared" si="1176"/>
        <v>5</v>
      </c>
      <c r="AN3774">
        <f t="shared" si="1177"/>
        <v>7</v>
      </c>
      <c r="AO3774" t="str">
        <f t="shared" si="1178"/>
        <v>Weekend</v>
      </c>
      <c r="AR3774" s="20">
        <f t="shared" si="1179"/>
        <v>1</v>
      </c>
    </row>
    <row r="3775" spans="1:44" x14ac:dyDescent="0.35">
      <c r="A3775" t="str">
        <f t="shared" si="1161"/>
        <v>CUST3774</v>
      </c>
      <c r="B3775" s="2" t="s">
        <v>4111</v>
      </c>
      <c r="C3775" s="4">
        <v>45663</v>
      </c>
      <c r="D3775" s="2" t="s">
        <v>398</v>
      </c>
      <c r="E3775" t="s">
        <v>5055</v>
      </c>
      <c r="F3775" s="2" t="s">
        <v>19</v>
      </c>
      <c r="G3775" s="2" t="s">
        <v>5039</v>
      </c>
      <c r="H3775" s="2">
        <v>1</v>
      </c>
      <c r="I3775" s="19">
        <v>1490.49</v>
      </c>
      <c r="J3775" s="2" t="s">
        <v>20</v>
      </c>
      <c r="K3775" s="2" t="s">
        <v>76</v>
      </c>
      <c r="L3775" s="2">
        <v>1</v>
      </c>
      <c r="M3775" s="18">
        <f t="shared" si="1162"/>
        <v>1490.49</v>
      </c>
      <c r="T3775" t="str">
        <f t="shared" si="1163"/>
        <v>Completed</v>
      </c>
      <c r="U3775" t="str">
        <f t="shared" si="1164"/>
        <v>No</v>
      </c>
      <c r="V3775" t="str">
        <f t="shared" si="1165"/>
        <v>No</v>
      </c>
      <c r="X3775">
        <f t="shared" si="1166"/>
        <v>567</v>
      </c>
      <c r="Y3775">
        <f t="shared" si="1167"/>
        <v>440</v>
      </c>
      <c r="Z3775" s="18">
        <f t="shared" si="1168"/>
        <v>2759712.3299794244</v>
      </c>
      <c r="AA3775" s="18">
        <f t="shared" si="1169"/>
        <v>330643.50635802455</v>
      </c>
      <c r="AB3775" s="17">
        <f t="shared" si="1170"/>
        <v>3.8641711229946525</v>
      </c>
      <c r="AC3775" s="2" t="s">
        <v>5039</v>
      </c>
      <c r="AD3775" s="2" t="s">
        <v>19</v>
      </c>
      <c r="AE3775" t="str">
        <f t="shared" si="1171"/>
        <v>Electronics</v>
      </c>
      <c r="AF3775" t="str">
        <f t="shared" si="1172"/>
        <v>Electronics</v>
      </c>
      <c r="AG3775" t="str" cm="1">
        <f t="array" ref="AG3775">INDEX(AD:AD,ROW())</f>
        <v>Electronics</v>
      </c>
      <c r="AH3775">
        <f t="shared" si="1180"/>
        <v>3</v>
      </c>
      <c r="AI3775" t="str">
        <f t="shared" si="1173"/>
        <v>Electronics</v>
      </c>
      <c r="AK3775">
        <f t="shared" si="1174"/>
        <v>2025</v>
      </c>
      <c r="AL3775">
        <f t="shared" si="1175"/>
        <v>1</v>
      </c>
      <c r="AM3775">
        <f t="shared" si="1176"/>
        <v>6</v>
      </c>
      <c r="AN3775">
        <f t="shared" si="1177"/>
        <v>2</v>
      </c>
      <c r="AO3775" t="str">
        <f t="shared" si="1178"/>
        <v>Weekday</v>
      </c>
      <c r="AR3775" s="20">
        <f t="shared" si="1179"/>
        <v>1</v>
      </c>
    </row>
    <row r="3776" spans="1:44" x14ac:dyDescent="0.35">
      <c r="A3776" t="str">
        <f t="shared" si="1161"/>
        <v>CUST3775</v>
      </c>
      <c r="B3776" s="2" t="s">
        <v>4112</v>
      </c>
      <c r="C3776" s="4">
        <v>44927</v>
      </c>
      <c r="D3776" s="2" t="s">
        <v>462</v>
      </c>
      <c r="E3776" t="s">
        <v>5049</v>
      </c>
      <c r="F3776" s="2" t="s">
        <v>23</v>
      </c>
      <c r="G3776" s="2" t="s">
        <v>46</v>
      </c>
      <c r="H3776" s="2">
        <v>1</v>
      </c>
      <c r="I3776" s="19">
        <v>401.87</v>
      </c>
      <c r="J3776" s="2" t="s">
        <v>50</v>
      </c>
      <c r="K3776" s="2" t="s">
        <v>16</v>
      </c>
      <c r="L3776" s="2">
        <v>4</v>
      </c>
      <c r="M3776" s="18">
        <f t="shared" si="1162"/>
        <v>401.87</v>
      </c>
      <c r="T3776" t="str">
        <f t="shared" si="1163"/>
        <v>Completed</v>
      </c>
      <c r="U3776" t="str">
        <f t="shared" si="1164"/>
        <v>No</v>
      </c>
      <c r="V3776" t="str">
        <f t="shared" si="1165"/>
        <v>No</v>
      </c>
      <c r="X3776">
        <f t="shared" si="1166"/>
        <v>595</v>
      </c>
      <c r="Y3776">
        <f t="shared" si="1167"/>
        <v>444</v>
      </c>
      <c r="Z3776" s="18">
        <f t="shared" si="1168"/>
        <v>594714.6477588166</v>
      </c>
      <c r="AA3776" s="18">
        <f t="shared" si="1169"/>
        <v>60882.938065984097</v>
      </c>
      <c r="AB3776" s="17">
        <f t="shared" si="1170"/>
        <v>3.804733727810651</v>
      </c>
      <c r="AC3776" s="2" t="s">
        <v>46</v>
      </c>
      <c r="AD3776" s="2" t="s">
        <v>23</v>
      </c>
      <c r="AE3776" t="str">
        <f t="shared" si="1171"/>
        <v>Books</v>
      </c>
      <c r="AF3776" t="str">
        <f t="shared" si="1172"/>
        <v>Books</v>
      </c>
      <c r="AG3776" t="str" cm="1">
        <f t="array" ref="AG3776">INDEX(AD:AD,ROW())</f>
        <v>Books</v>
      </c>
      <c r="AH3776">
        <f t="shared" si="1180"/>
        <v>11</v>
      </c>
      <c r="AI3776" t="str">
        <f t="shared" si="1173"/>
        <v>Books</v>
      </c>
      <c r="AK3776">
        <f t="shared" si="1174"/>
        <v>2023</v>
      </c>
      <c r="AL3776">
        <f t="shared" si="1175"/>
        <v>1</v>
      </c>
      <c r="AM3776">
        <f t="shared" si="1176"/>
        <v>1</v>
      </c>
      <c r="AN3776">
        <f t="shared" si="1177"/>
        <v>1</v>
      </c>
      <c r="AO3776" t="str">
        <f t="shared" si="1178"/>
        <v>Weekend</v>
      </c>
      <c r="AR3776" s="20">
        <f t="shared" si="1179"/>
        <v>0</v>
      </c>
    </row>
    <row r="3777" spans="1:44" x14ac:dyDescent="0.35">
      <c r="A3777" t="str">
        <f t="shared" si="1161"/>
        <v>CUST3776</v>
      </c>
      <c r="B3777" s="2" t="s">
        <v>4113</v>
      </c>
      <c r="C3777" s="4">
        <v>44991</v>
      </c>
      <c r="D3777" s="2" t="s">
        <v>437</v>
      </c>
      <c r="E3777" t="s">
        <v>5049</v>
      </c>
      <c r="F3777" s="2" t="s">
        <v>42</v>
      </c>
      <c r="G3777" s="2" t="s">
        <v>188</v>
      </c>
      <c r="H3777" s="2">
        <v>1</v>
      </c>
      <c r="I3777" s="19">
        <v>715.2</v>
      </c>
      <c r="J3777" s="2" t="s">
        <v>5046</v>
      </c>
      <c r="K3777" s="2" t="s">
        <v>16</v>
      </c>
      <c r="L3777" s="2">
        <v>3</v>
      </c>
      <c r="M3777" s="18">
        <f t="shared" si="1162"/>
        <v>715.2</v>
      </c>
      <c r="T3777" t="str">
        <f t="shared" si="1163"/>
        <v>Completed</v>
      </c>
      <c r="U3777" t="str">
        <f t="shared" si="1164"/>
        <v>No</v>
      </c>
      <c r="V3777" t="str">
        <f t="shared" si="1165"/>
        <v>No</v>
      </c>
      <c r="X3777">
        <f t="shared" si="1166"/>
        <v>595</v>
      </c>
      <c r="Y3777">
        <f t="shared" si="1167"/>
        <v>444</v>
      </c>
      <c r="Z3777" s="18">
        <f t="shared" si="1168"/>
        <v>1098537.4901531704</v>
      </c>
      <c r="AA3777" s="18">
        <f t="shared" si="1169"/>
        <v>96724.388030634553</v>
      </c>
      <c r="AB3777" s="17">
        <f t="shared" si="1170"/>
        <v>3.9001122334455669</v>
      </c>
      <c r="AC3777" s="2" t="s">
        <v>188</v>
      </c>
      <c r="AD3777" s="2" t="s">
        <v>42</v>
      </c>
      <c r="AE3777" t="str">
        <f t="shared" si="1171"/>
        <v>Beauty</v>
      </c>
      <c r="AF3777" t="str">
        <f t="shared" si="1172"/>
        <v>Beauty</v>
      </c>
      <c r="AG3777" t="str" cm="1">
        <f t="array" ref="AG3777">INDEX(AD:AD,ROW())</f>
        <v>Beauty</v>
      </c>
      <c r="AH3777">
        <f t="shared" si="1180"/>
        <v>80</v>
      </c>
      <c r="AI3777" t="str">
        <f t="shared" si="1173"/>
        <v>Beauty</v>
      </c>
      <c r="AK3777">
        <f t="shared" si="1174"/>
        <v>2023</v>
      </c>
      <c r="AL3777">
        <f t="shared" si="1175"/>
        <v>3</v>
      </c>
      <c r="AM3777">
        <f t="shared" si="1176"/>
        <v>6</v>
      </c>
      <c r="AN3777">
        <f t="shared" si="1177"/>
        <v>2</v>
      </c>
      <c r="AO3777" t="str">
        <f t="shared" si="1178"/>
        <v>Weekday</v>
      </c>
      <c r="AR3777" s="20">
        <f t="shared" si="1179"/>
        <v>0</v>
      </c>
    </row>
    <row r="3778" spans="1:44" x14ac:dyDescent="0.35">
      <c r="A3778" t="str">
        <f t="shared" si="1161"/>
        <v>CUST3777</v>
      </c>
      <c r="B3778" s="2" t="s">
        <v>4114</v>
      </c>
      <c r="C3778" s="4">
        <v>45025</v>
      </c>
      <c r="D3778" s="2" t="s">
        <v>547</v>
      </c>
      <c r="E3778" t="s">
        <v>5050</v>
      </c>
      <c r="F3778" s="2" t="s">
        <v>29</v>
      </c>
      <c r="G3778" s="2" t="s">
        <v>30</v>
      </c>
      <c r="H3778" s="2">
        <v>1</v>
      </c>
      <c r="I3778" s="19">
        <v>2001.58</v>
      </c>
      <c r="J3778" s="2" t="s">
        <v>15</v>
      </c>
      <c r="K3778" s="2" t="s">
        <v>16</v>
      </c>
      <c r="L3778" s="2">
        <v>5</v>
      </c>
      <c r="M3778" s="18">
        <f t="shared" si="1162"/>
        <v>2001.58</v>
      </c>
      <c r="T3778" t="str">
        <f t="shared" si="1163"/>
        <v>Completed</v>
      </c>
      <c r="U3778" t="str">
        <f t="shared" si="1164"/>
        <v>Yes</v>
      </c>
      <c r="V3778" t="str">
        <f t="shared" si="1165"/>
        <v>No</v>
      </c>
      <c r="X3778">
        <f t="shared" si="1166"/>
        <v>589</v>
      </c>
      <c r="Y3778">
        <f t="shared" si="1167"/>
        <v>426</v>
      </c>
      <c r="Z3778" s="18">
        <f t="shared" si="1168"/>
        <v>1892867.2841657216</v>
      </c>
      <c r="AA3778" s="18">
        <f t="shared" si="1169"/>
        <v>199432.98236095349</v>
      </c>
      <c r="AB3778" s="17">
        <f t="shared" si="1170"/>
        <v>3.8949824970828471</v>
      </c>
      <c r="AC3778" s="2" t="s">
        <v>30</v>
      </c>
      <c r="AD3778" s="2" t="s">
        <v>29</v>
      </c>
      <c r="AE3778" t="str">
        <f t="shared" si="1171"/>
        <v>Fashion</v>
      </c>
      <c r="AF3778" t="str">
        <f t="shared" si="1172"/>
        <v>Fashion</v>
      </c>
      <c r="AG3778" t="str" cm="1">
        <f t="array" ref="AG3778">INDEX(AD:AD,ROW())</f>
        <v>Fashion</v>
      </c>
      <c r="AH3778">
        <f t="shared" si="1180"/>
        <v>6</v>
      </c>
      <c r="AI3778" t="str">
        <f t="shared" si="1173"/>
        <v>Fashion</v>
      </c>
      <c r="AK3778">
        <f t="shared" si="1174"/>
        <v>2023</v>
      </c>
      <c r="AL3778">
        <f t="shared" si="1175"/>
        <v>4</v>
      </c>
      <c r="AM3778">
        <f t="shared" si="1176"/>
        <v>9</v>
      </c>
      <c r="AN3778">
        <f t="shared" si="1177"/>
        <v>1</v>
      </c>
      <c r="AO3778" t="str">
        <f t="shared" si="1178"/>
        <v>Weekend</v>
      </c>
      <c r="AR3778" s="20">
        <f t="shared" si="1179"/>
        <v>0</v>
      </c>
    </row>
    <row r="3779" spans="1:44" x14ac:dyDescent="0.35">
      <c r="A3779" t="str">
        <f t="shared" ref="A3779:A3842" si="1181">"CUST"&amp;TEXT(ROW()-1,"0000")</f>
        <v>CUST3778</v>
      </c>
      <c r="B3779" s="2" t="s">
        <v>4115</v>
      </c>
      <c r="C3779" s="4">
        <v>45263</v>
      </c>
      <c r="D3779" s="2" t="s">
        <v>604</v>
      </c>
      <c r="E3779" t="s">
        <v>5053</v>
      </c>
      <c r="F3779" s="2" t="s">
        <v>42</v>
      </c>
      <c r="G3779" s="2" t="s">
        <v>188</v>
      </c>
      <c r="H3779" s="2">
        <v>1</v>
      </c>
      <c r="I3779" s="19">
        <v>1453.52</v>
      </c>
      <c r="J3779" s="2" t="s">
        <v>50</v>
      </c>
      <c r="K3779" s="2" t="s">
        <v>103</v>
      </c>
      <c r="L3779" s="2">
        <v>4</v>
      </c>
      <c r="M3779" s="18">
        <f t="shared" ref="M3779:M3842" si="1182">H3779*I3779</f>
        <v>1453.52</v>
      </c>
      <c r="T3779" t="str">
        <f t="shared" ref="T3779:T3842" si="1183">IF(K3779="Cancelled","Lost Sale",IF(K3779="Pending","Pending","Completed"))</f>
        <v>Lost Sale</v>
      </c>
      <c r="U3779" t="str">
        <f t="shared" ref="U3779:U3842" si="1184">IF(AND(K3779="Delivered",M3779&gt;1000),"Yes","No")</f>
        <v>No</v>
      </c>
      <c r="V3779" t="str">
        <f t="shared" ref="V3779:V3842" si="1185">IF(OR(K3779="Cancelled",K3779="Pending"),"Yes","No")</f>
        <v>Yes</v>
      </c>
      <c r="X3779">
        <f t="shared" ref="X3779:X3842" si="1186">COUNTIF($E$2:$E$4701,E3779)</f>
        <v>559</v>
      </c>
      <c r="Y3779">
        <f t="shared" ref="Y3779:Y3842" si="1187">COUNTIFS($E$2:$E$4701,E3779,$K$2:$K$4701,"Delivered")</f>
        <v>408</v>
      </c>
      <c r="Z3779" s="18">
        <f t="shared" ref="Z3779:Z3842" si="1188">SUMIF($F$2:$F$4701,F3779,$M$2:$M$4701)</f>
        <v>1098537.4901531704</v>
      </c>
      <c r="AA3779" s="18">
        <f t="shared" ref="AA3779:AA3842" si="1189">SUMIFS($M$2:$M$4701,$F$2:$F$4701,F3779,$K$2:$K$4701,"Pending")</f>
        <v>96724.388030634553</v>
      </c>
      <c r="AB3779" s="17">
        <f t="shared" ref="AB3779:AB3842" si="1190">AVERAGEIF($F$2:$F$4701,F3779,$L$2:$L$4701)</f>
        <v>3.9001122334455669</v>
      </c>
      <c r="AC3779" s="2" t="s">
        <v>188</v>
      </c>
      <c r="AD3779" s="2" t="s">
        <v>42</v>
      </c>
      <c r="AE3779" t="str">
        <f t="shared" ref="AE3779:AE3842" si="1191">VLOOKUP(G3779,$AC$2:$AD$4738,2,FALSE)</f>
        <v>Beauty</v>
      </c>
      <c r="AF3779" t="str">
        <f t="shared" ref="AF3779:AF3842" si="1192">_xlfn.XLOOKUP(G3779,AC:AC,AD:AD)</f>
        <v>Beauty</v>
      </c>
      <c r="AG3779" t="str" cm="1">
        <f t="array" ref="AG3779">INDEX(AD:AD,ROW())</f>
        <v>Beauty</v>
      </c>
      <c r="AH3779">
        <f t="shared" si="1180"/>
        <v>80</v>
      </c>
      <c r="AI3779" t="str">
        <f t="shared" ref="AI3779:AI3842" si="1193">INDEX(AD:AD,MATCH(G3779,AC:AC,0))</f>
        <v>Beauty</v>
      </c>
      <c r="AK3779">
        <f t="shared" ref="AK3779:AK3842" si="1194">YEAR(C3779)</f>
        <v>2023</v>
      </c>
      <c r="AL3779">
        <f t="shared" ref="AL3779:AL3842" si="1195">MONTH(C3779)</f>
        <v>12</v>
      </c>
      <c r="AM3779">
        <f t="shared" ref="AM3779:AM3842" si="1196">DAY(C3779)</f>
        <v>3</v>
      </c>
      <c r="AN3779">
        <f t="shared" ref="AN3779:AN3842" si="1197">WEEKDAY(C3779)</f>
        <v>1</v>
      </c>
      <c r="AO3779" t="str">
        <f t="shared" ref="AO3779:AO3842" si="1198">IF(WEEKDAY(C3779,2)&gt;5,"Weekend","Weekday")</f>
        <v>Weekend</v>
      </c>
      <c r="AR3779" s="20">
        <f t="shared" ref="AR3779:AR3842" si="1199">IF(OR(K3779="Cancelled",K3779="Returned"),1,0)</f>
        <v>1</v>
      </c>
    </row>
    <row r="3780" spans="1:44" x14ac:dyDescent="0.35">
      <c r="A3780" t="str">
        <f t="shared" si="1181"/>
        <v>CUST3779</v>
      </c>
      <c r="B3780" s="2" t="s">
        <v>4116</v>
      </c>
      <c r="C3780" s="4">
        <v>45780</v>
      </c>
      <c r="D3780" s="2" t="s">
        <v>377</v>
      </c>
      <c r="E3780" t="s">
        <v>5053</v>
      </c>
      <c r="F3780" s="2" t="s">
        <v>13</v>
      </c>
      <c r="G3780" s="2" t="s">
        <v>37</v>
      </c>
      <c r="H3780" s="2">
        <v>1</v>
      </c>
      <c r="I3780" s="19">
        <v>1904.24</v>
      </c>
      <c r="J3780" s="2" t="s">
        <v>5046</v>
      </c>
      <c r="K3780" s="2" t="s">
        <v>103</v>
      </c>
      <c r="L3780" s="2">
        <v>5</v>
      </c>
      <c r="M3780" s="18">
        <f t="shared" si="1182"/>
        <v>1904.24</v>
      </c>
      <c r="T3780" t="str">
        <f t="shared" si="1183"/>
        <v>Lost Sale</v>
      </c>
      <c r="U3780" t="str">
        <f t="shared" si="1184"/>
        <v>No</v>
      </c>
      <c r="V3780" t="str">
        <f t="shared" si="1185"/>
        <v>Yes</v>
      </c>
      <c r="X3780">
        <f t="shared" si="1186"/>
        <v>559</v>
      </c>
      <c r="Y3780">
        <f t="shared" si="1187"/>
        <v>408</v>
      </c>
      <c r="Z3780" s="18">
        <f t="shared" si="1188"/>
        <v>1463424.4009529033</v>
      </c>
      <c r="AA3780" s="18">
        <f t="shared" si="1189"/>
        <v>118285.78776560788</v>
      </c>
      <c r="AB3780" s="17">
        <f t="shared" si="1190"/>
        <v>3.8140589569160999</v>
      </c>
      <c r="AC3780" s="2" t="s">
        <v>37</v>
      </c>
      <c r="AD3780" s="2" t="s">
        <v>13</v>
      </c>
      <c r="AE3780" t="str">
        <f t="shared" si="1191"/>
        <v>Home &amp; Kitchen</v>
      </c>
      <c r="AF3780" t="str">
        <f t="shared" si="1192"/>
        <v>Home &amp; Kitchen</v>
      </c>
      <c r="AG3780" t="str" cm="1">
        <f t="array" ref="AG3780">INDEX(AD:AD,ROW())</f>
        <v>Home &amp; Kitchen</v>
      </c>
      <c r="AH3780">
        <f t="shared" si="1180"/>
        <v>8</v>
      </c>
      <c r="AI3780" t="str">
        <f t="shared" si="1193"/>
        <v>Home &amp; Kitchen</v>
      </c>
      <c r="AK3780">
        <f t="shared" si="1194"/>
        <v>2025</v>
      </c>
      <c r="AL3780">
        <f t="shared" si="1195"/>
        <v>5</v>
      </c>
      <c r="AM3780">
        <f t="shared" si="1196"/>
        <v>3</v>
      </c>
      <c r="AN3780">
        <f t="shared" si="1197"/>
        <v>7</v>
      </c>
      <c r="AO3780" t="str">
        <f t="shared" si="1198"/>
        <v>Weekend</v>
      </c>
      <c r="AR3780" s="20">
        <f t="shared" si="1199"/>
        <v>1</v>
      </c>
    </row>
    <row r="3781" spans="1:44" x14ac:dyDescent="0.35">
      <c r="A3781" t="str">
        <f t="shared" si="1181"/>
        <v>CUST3780</v>
      </c>
      <c r="B3781" s="2" t="s">
        <v>4117</v>
      </c>
      <c r="C3781" s="4">
        <v>44980</v>
      </c>
      <c r="D3781" s="2" t="s">
        <v>738</v>
      </c>
      <c r="E3781" t="s">
        <v>5050</v>
      </c>
      <c r="F3781" s="2" t="s">
        <v>42</v>
      </c>
      <c r="G3781" s="2" t="s">
        <v>188</v>
      </c>
      <c r="H3781" s="2">
        <v>1</v>
      </c>
      <c r="I3781" s="19">
        <v>664.45</v>
      </c>
      <c r="J3781" s="2" t="s">
        <v>15</v>
      </c>
      <c r="K3781" s="2" t="s">
        <v>16</v>
      </c>
      <c r="L3781" s="2">
        <v>5</v>
      </c>
      <c r="M3781" s="18">
        <f t="shared" si="1182"/>
        <v>664.45</v>
      </c>
      <c r="T3781" t="str">
        <f t="shared" si="1183"/>
        <v>Completed</v>
      </c>
      <c r="U3781" t="str">
        <f t="shared" si="1184"/>
        <v>No</v>
      </c>
      <c r="V3781" t="str">
        <f t="shared" si="1185"/>
        <v>No</v>
      </c>
      <c r="X3781">
        <f t="shared" si="1186"/>
        <v>589</v>
      </c>
      <c r="Y3781">
        <f t="shared" si="1187"/>
        <v>426</v>
      </c>
      <c r="Z3781" s="18">
        <f t="shared" si="1188"/>
        <v>1098537.4901531704</v>
      </c>
      <c r="AA3781" s="18">
        <f t="shared" si="1189"/>
        <v>96724.388030634553</v>
      </c>
      <c r="AB3781" s="17">
        <f t="shared" si="1190"/>
        <v>3.9001122334455669</v>
      </c>
      <c r="AC3781" s="2" t="s">
        <v>188</v>
      </c>
      <c r="AD3781" s="2" t="s">
        <v>42</v>
      </c>
      <c r="AE3781" t="str">
        <f t="shared" si="1191"/>
        <v>Beauty</v>
      </c>
      <c r="AF3781" t="str">
        <f t="shared" si="1192"/>
        <v>Beauty</v>
      </c>
      <c r="AG3781" t="str" cm="1">
        <f t="array" ref="AG3781">INDEX(AD:AD,ROW())</f>
        <v>Beauty</v>
      </c>
      <c r="AH3781">
        <f t="shared" si="1180"/>
        <v>80</v>
      </c>
      <c r="AI3781" t="str">
        <f t="shared" si="1193"/>
        <v>Beauty</v>
      </c>
      <c r="AK3781">
        <f t="shared" si="1194"/>
        <v>2023</v>
      </c>
      <c r="AL3781">
        <f t="shared" si="1195"/>
        <v>2</v>
      </c>
      <c r="AM3781">
        <f t="shared" si="1196"/>
        <v>23</v>
      </c>
      <c r="AN3781">
        <f t="shared" si="1197"/>
        <v>5</v>
      </c>
      <c r="AO3781" t="str">
        <f t="shared" si="1198"/>
        <v>Weekday</v>
      </c>
      <c r="AR3781" s="20">
        <f t="shared" si="1199"/>
        <v>0</v>
      </c>
    </row>
    <row r="3782" spans="1:44" x14ac:dyDescent="0.35">
      <c r="A3782" t="str">
        <f t="shared" si="1181"/>
        <v>CUST3781</v>
      </c>
      <c r="B3782" s="2" t="s">
        <v>4118</v>
      </c>
      <c r="C3782" s="4">
        <v>45098</v>
      </c>
      <c r="D3782" s="2" t="s">
        <v>691</v>
      </c>
      <c r="E3782" t="s">
        <v>5055</v>
      </c>
      <c r="F3782" s="2" t="s">
        <v>19</v>
      </c>
      <c r="G3782" s="2" t="s">
        <v>128</v>
      </c>
      <c r="H3782" s="2">
        <v>1</v>
      </c>
      <c r="I3782" s="19">
        <v>3007.74</v>
      </c>
      <c r="J3782" s="2" t="s">
        <v>5046</v>
      </c>
      <c r="K3782" s="2" t="s">
        <v>16</v>
      </c>
      <c r="L3782" s="2">
        <v>3</v>
      </c>
      <c r="M3782" s="18">
        <f t="shared" si="1182"/>
        <v>3007.74</v>
      </c>
      <c r="T3782" t="str">
        <f t="shared" si="1183"/>
        <v>Completed</v>
      </c>
      <c r="U3782" t="str">
        <f t="shared" si="1184"/>
        <v>Yes</v>
      </c>
      <c r="V3782" t="str">
        <f t="shared" si="1185"/>
        <v>No</v>
      </c>
      <c r="X3782">
        <f t="shared" si="1186"/>
        <v>567</v>
      </c>
      <c r="Y3782">
        <f t="shared" si="1187"/>
        <v>440</v>
      </c>
      <c r="Z3782" s="18">
        <f t="shared" si="1188"/>
        <v>2759712.3299794244</v>
      </c>
      <c r="AA3782" s="18">
        <f t="shared" si="1189"/>
        <v>330643.50635802455</v>
      </c>
      <c r="AB3782" s="17">
        <f t="shared" si="1190"/>
        <v>3.8641711229946525</v>
      </c>
      <c r="AC3782" s="2" t="s">
        <v>128</v>
      </c>
      <c r="AD3782" s="2" t="s">
        <v>19</v>
      </c>
      <c r="AE3782" t="str">
        <f t="shared" si="1191"/>
        <v>Electronics</v>
      </c>
      <c r="AF3782" t="str">
        <f t="shared" si="1192"/>
        <v>Electronics</v>
      </c>
      <c r="AG3782" t="str" cm="1">
        <f t="array" ref="AG3782">INDEX(AD:AD,ROW())</f>
        <v>Electronics</v>
      </c>
      <c r="AH3782">
        <f t="shared" si="1180"/>
        <v>48</v>
      </c>
      <c r="AI3782" t="str">
        <f t="shared" si="1193"/>
        <v>Electronics</v>
      </c>
      <c r="AK3782">
        <f t="shared" si="1194"/>
        <v>2023</v>
      </c>
      <c r="AL3782">
        <f t="shared" si="1195"/>
        <v>6</v>
      </c>
      <c r="AM3782">
        <f t="shared" si="1196"/>
        <v>21</v>
      </c>
      <c r="AN3782">
        <f t="shared" si="1197"/>
        <v>4</v>
      </c>
      <c r="AO3782" t="str">
        <f t="shared" si="1198"/>
        <v>Weekday</v>
      </c>
      <c r="AR3782" s="20">
        <f t="shared" si="1199"/>
        <v>0</v>
      </c>
    </row>
    <row r="3783" spans="1:44" x14ac:dyDescent="0.35">
      <c r="A3783" t="str">
        <f t="shared" si="1181"/>
        <v>CUST3782</v>
      </c>
      <c r="B3783" s="2" t="s">
        <v>4119</v>
      </c>
      <c r="C3783" s="4">
        <v>45631</v>
      </c>
      <c r="D3783" s="2" t="s">
        <v>501</v>
      </c>
      <c r="E3783" t="s">
        <v>5050</v>
      </c>
      <c r="F3783" s="2" t="s">
        <v>13</v>
      </c>
      <c r="G3783" s="2" t="s">
        <v>95</v>
      </c>
      <c r="H3783" s="2">
        <v>1</v>
      </c>
      <c r="I3783" s="19">
        <v>544.55999999999995</v>
      </c>
      <c r="J3783" s="2" t="s">
        <v>50</v>
      </c>
      <c r="K3783" s="2" t="s">
        <v>103</v>
      </c>
      <c r="L3783" s="2">
        <v>4</v>
      </c>
      <c r="M3783" s="18">
        <f t="shared" si="1182"/>
        <v>544.55999999999995</v>
      </c>
      <c r="T3783" t="str">
        <f t="shared" si="1183"/>
        <v>Lost Sale</v>
      </c>
      <c r="U3783" t="str">
        <f t="shared" si="1184"/>
        <v>No</v>
      </c>
      <c r="V3783" t="str">
        <f t="shared" si="1185"/>
        <v>Yes</v>
      </c>
      <c r="X3783">
        <f t="shared" si="1186"/>
        <v>589</v>
      </c>
      <c r="Y3783">
        <f t="shared" si="1187"/>
        <v>426</v>
      </c>
      <c r="Z3783" s="18">
        <f t="shared" si="1188"/>
        <v>1463424.4009529033</v>
      </c>
      <c r="AA3783" s="18">
        <f t="shared" si="1189"/>
        <v>118285.78776560788</v>
      </c>
      <c r="AB3783" s="17">
        <f t="shared" si="1190"/>
        <v>3.8140589569160999</v>
      </c>
      <c r="AC3783" s="2" t="s">
        <v>95</v>
      </c>
      <c r="AD3783" s="2" t="s">
        <v>13</v>
      </c>
      <c r="AE3783" t="str">
        <f t="shared" si="1191"/>
        <v>Home &amp; Kitchen</v>
      </c>
      <c r="AF3783" t="str">
        <f t="shared" si="1192"/>
        <v>Home &amp; Kitchen</v>
      </c>
      <c r="AG3783" t="str" cm="1">
        <f t="array" ref="AG3783">INDEX(AD:AD,ROW())</f>
        <v>Home &amp; Kitchen</v>
      </c>
      <c r="AH3783">
        <f t="shared" si="1180"/>
        <v>32</v>
      </c>
      <c r="AI3783" t="str">
        <f t="shared" si="1193"/>
        <v>Home &amp; Kitchen</v>
      </c>
      <c r="AK3783">
        <f t="shared" si="1194"/>
        <v>2024</v>
      </c>
      <c r="AL3783">
        <f t="shared" si="1195"/>
        <v>12</v>
      </c>
      <c r="AM3783">
        <f t="shared" si="1196"/>
        <v>5</v>
      </c>
      <c r="AN3783">
        <f t="shared" si="1197"/>
        <v>5</v>
      </c>
      <c r="AO3783" t="str">
        <f t="shared" si="1198"/>
        <v>Weekday</v>
      </c>
      <c r="AR3783" s="20">
        <f t="shared" si="1199"/>
        <v>1</v>
      </c>
    </row>
    <row r="3784" spans="1:44" x14ac:dyDescent="0.35">
      <c r="A3784" t="str">
        <f t="shared" si="1181"/>
        <v>CUST3783</v>
      </c>
      <c r="B3784" s="2" t="s">
        <v>4120</v>
      </c>
      <c r="C3784" s="4">
        <v>45296</v>
      </c>
      <c r="D3784" s="2" t="s">
        <v>137</v>
      </c>
      <c r="E3784" t="s">
        <v>5052</v>
      </c>
      <c r="F3784" s="2" t="s">
        <v>23</v>
      </c>
      <c r="G3784" s="2" t="s">
        <v>75</v>
      </c>
      <c r="H3784" s="2">
        <v>1</v>
      </c>
      <c r="I3784" s="19">
        <v>371.02</v>
      </c>
      <c r="J3784" s="2" t="s">
        <v>5046</v>
      </c>
      <c r="K3784" s="2" t="s">
        <v>16</v>
      </c>
      <c r="L3784" s="2">
        <v>5</v>
      </c>
      <c r="M3784" s="18">
        <f t="shared" si="1182"/>
        <v>371.02</v>
      </c>
      <c r="T3784" t="str">
        <f t="shared" si="1183"/>
        <v>Completed</v>
      </c>
      <c r="U3784" t="str">
        <f t="shared" si="1184"/>
        <v>No</v>
      </c>
      <c r="V3784" t="str">
        <f t="shared" si="1185"/>
        <v>No</v>
      </c>
      <c r="X3784">
        <f t="shared" si="1186"/>
        <v>573</v>
      </c>
      <c r="Y3784">
        <f t="shared" si="1187"/>
        <v>450</v>
      </c>
      <c r="Z3784" s="18">
        <f t="shared" si="1188"/>
        <v>594714.6477588166</v>
      </c>
      <c r="AA3784" s="18">
        <f t="shared" si="1189"/>
        <v>60882.938065984097</v>
      </c>
      <c r="AB3784" s="17">
        <f t="shared" si="1190"/>
        <v>3.804733727810651</v>
      </c>
      <c r="AC3784" s="2" t="s">
        <v>75</v>
      </c>
      <c r="AD3784" s="2" t="s">
        <v>23</v>
      </c>
      <c r="AE3784" t="str">
        <f t="shared" si="1191"/>
        <v>Books</v>
      </c>
      <c r="AF3784" t="str">
        <f t="shared" si="1192"/>
        <v>Books</v>
      </c>
      <c r="AG3784" t="str" cm="1">
        <f t="array" ref="AG3784">INDEX(AD:AD,ROW())</f>
        <v>Books</v>
      </c>
      <c r="AH3784">
        <f t="shared" si="1180"/>
        <v>23</v>
      </c>
      <c r="AI3784" t="str">
        <f t="shared" si="1193"/>
        <v>Books</v>
      </c>
      <c r="AK3784">
        <f t="shared" si="1194"/>
        <v>2024</v>
      </c>
      <c r="AL3784">
        <f t="shared" si="1195"/>
        <v>1</v>
      </c>
      <c r="AM3784">
        <f t="shared" si="1196"/>
        <v>5</v>
      </c>
      <c r="AN3784">
        <f t="shared" si="1197"/>
        <v>6</v>
      </c>
      <c r="AO3784" t="str">
        <f t="shared" si="1198"/>
        <v>Weekday</v>
      </c>
      <c r="AR3784" s="20">
        <f t="shared" si="1199"/>
        <v>0</v>
      </c>
    </row>
    <row r="3785" spans="1:44" x14ac:dyDescent="0.35">
      <c r="A3785" t="str">
        <f t="shared" si="1181"/>
        <v>CUST3784</v>
      </c>
      <c r="B3785" s="2" t="s">
        <v>4121</v>
      </c>
      <c r="C3785" s="4">
        <v>45417</v>
      </c>
      <c r="D3785" s="2" t="s">
        <v>649</v>
      </c>
      <c r="E3785" t="s">
        <v>5052</v>
      </c>
      <c r="F3785" s="2" t="s">
        <v>19</v>
      </c>
      <c r="G3785" s="2" t="s">
        <v>5039</v>
      </c>
      <c r="H3785" s="2">
        <v>2</v>
      </c>
      <c r="I3785" s="19">
        <v>1342.71</v>
      </c>
      <c r="J3785" s="2" t="s">
        <v>50</v>
      </c>
      <c r="K3785" s="2" t="s">
        <v>16</v>
      </c>
      <c r="L3785" s="31"/>
      <c r="M3785" s="18">
        <f t="shared" si="1182"/>
        <v>2685.42</v>
      </c>
      <c r="T3785" t="str">
        <f t="shared" si="1183"/>
        <v>Completed</v>
      </c>
      <c r="U3785" t="str">
        <f t="shared" si="1184"/>
        <v>Yes</v>
      </c>
      <c r="V3785" t="str">
        <f t="shared" si="1185"/>
        <v>No</v>
      </c>
      <c r="X3785">
        <f t="shared" si="1186"/>
        <v>573</v>
      </c>
      <c r="Y3785">
        <f t="shared" si="1187"/>
        <v>450</v>
      </c>
      <c r="Z3785" s="18">
        <f t="shared" si="1188"/>
        <v>2759712.3299794244</v>
      </c>
      <c r="AA3785" s="18">
        <f t="shared" si="1189"/>
        <v>330643.50635802455</v>
      </c>
      <c r="AB3785" s="17">
        <f t="shared" si="1190"/>
        <v>3.8641711229946525</v>
      </c>
      <c r="AC3785" s="2" t="s">
        <v>5039</v>
      </c>
      <c r="AD3785" s="2" t="s">
        <v>19</v>
      </c>
      <c r="AE3785" t="str">
        <f t="shared" si="1191"/>
        <v>Electronics</v>
      </c>
      <c r="AF3785" t="str">
        <f t="shared" si="1192"/>
        <v>Electronics</v>
      </c>
      <c r="AG3785" t="str" cm="1">
        <f t="array" ref="AG3785">INDEX(AD:AD,ROW())</f>
        <v>Electronics</v>
      </c>
      <c r="AH3785">
        <f t="shared" ref="AH3785:AH3848" si="1200">MATCH(G3785,AC:AC,0)</f>
        <v>3</v>
      </c>
      <c r="AI3785" t="str">
        <f t="shared" si="1193"/>
        <v>Electronics</v>
      </c>
      <c r="AK3785">
        <f t="shared" si="1194"/>
        <v>2024</v>
      </c>
      <c r="AL3785">
        <f t="shared" si="1195"/>
        <v>5</v>
      </c>
      <c r="AM3785">
        <f t="shared" si="1196"/>
        <v>5</v>
      </c>
      <c r="AN3785">
        <f t="shared" si="1197"/>
        <v>1</v>
      </c>
      <c r="AO3785" t="str">
        <f t="shared" si="1198"/>
        <v>Weekend</v>
      </c>
      <c r="AR3785" s="20">
        <f t="shared" si="1199"/>
        <v>0</v>
      </c>
    </row>
    <row r="3786" spans="1:44" x14ac:dyDescent="0.35">
      <c r="A3786" t="str">
        <f t="shared" si="1181"/>
        <v>CUST3785</v>
      </c>
      <c r="B3786" s="2" t="s">
        <v>4122</v>
      </c>
      <c r="C3786" s="4">
        <v>45740</v>
      </c>
      <c r="D3786" s="2" t="s">
        <v>707</v>
      </c>
      <c r="E3786" t="s">
        <v>5052</v>
      </c>
      <c r="F3786" s="2" t="s">
        <v>23</v>
      </c>
      <c r="G3786" s="2" t="s">
        <v>75</v>
      </c>
      <c r="H3786" s="2">
        <v>2</v>
      </c>
      <c r="I3786" s="19">
        <v>576.9</v>
      </c>
      <c r="J3786" s="2" t="s">
        <v>5046</v>
      </c>
      <c r="K3786" s="2" t="s">
        <v>103</v>
      </c>
      <c r="L3786" s="31"/>
      <c r="M3786" s="18">
        <f t="shared" si="1182"/>
        <v>1153.8</v>
      </c>
      <c r="T3786" t="str">
        <f t="shared" si="1183"/>
        <v>Lost Sale</v>
      </c>
      <c r="U3786" t="str">
        <f t="shared" si="1184"/>
        <v>No</v>
      </c>
      <c r="V3786" t="str">
        <f t="shared" si="1185"/>
        <v>Yes</v>
      </c>
      <c r="X3786">
        <f t="shared" si="1186"/>
        <v>573</v>
      </c>
      <c r="Y3786">
        <f t="shared" si="1187"/>
        <v>450</v>
      </c>
      <c r="Z3786" s="18">
        <f t="shared" si="1188"/>
        <v>594714.6477588166</v>
      </c>
      <c r="AA3786" s="18">
        <f t="shared" si="1189"/>
        <v>60882.938065984097</v>
      </c>
      <c r="AB3786" s="17">
        <f t="shared" si="1190"/>
        <v>3.804733727810651</v>
      </c>
      <c r="AC3786" s="2" t="s">
        <v>75</v>
      </c>
      <c r="AD3786" s="2" t="s">
        <v>23</v>
      </c>
      <c r="AE3786" t="str">
        <f t="shared" si="1191"/>
        <v>Books</v>
      </c>
      <c r="AF3786" t="str">
        <f t="shared" si="1192"/>
        <v>Books</v>
      </c>
      <c r="AG3786" t="str" cm="1">
        <f t="array" ref="AG3786">INDEX(AD:AD,ROW())</f>
        <v>Books</v>
      </c>
      <c r="AH3786">
        <f t="shared" si="1200"/>
        <v>23</v>
      </c>
      <c r="AI3786" t="str">
        <f t="shared" si="1193"/>
        <v>Books</v>
      </c>
      <c r="AK3786">
        <f t="shared" si="1194"/>
        <v>2025</v>
      </c>
      <c r="AL3786">
        <f t="shared" si="1195"/>
        <v>3</v>
      </c>
      <c r="AM3786">
        <f t="shared" si="1196"/>
        <v>24</v>
      </c>
      <c r="AN3786">
        <f t="shared" si="1197"/>
        <v>2</v>
      </c>
      <c r="AO3786" t="str">
        <f t="shared" si="1198"/>
        <v>Weekday</v>
      </c>
      <c r="AR3786" s="20">
        <f t="shared" si="1199"/>
        <v>1</v>
      </c>
    </row>
    <row r="3787" spans="1:44" x14ac:dyDescent="0.35">
      <c r="A3787" t="str">
        <f t="shared" si="1181"/>
        <v>CUST3786</v>
      </c>
      <c r="B3787" s="2" t="s">
        <v>4123</v>
      </c>
      <c r="C3787" s="4">
        <v>45039</v>
      </c>
      <c r="D3787" s="2" t="s">
        <v>382</v>
      </c>
      <c r="E3787" t="s">
        <v>5053</v>
      </c>
      <c r="F3787" s="2" t="s">
        <v>29</v>
      </c>
      <c r="G3787" s="2" t="s">
        <v>5043</v>
      </c>
      <c r="H3787" s="2">
        <v>1</v>
      </c>
      <c r="I3787" s="19">
        <v>2462.2600000000002</v>
      </c>
      <c r="J3787" s="2" t="s">
        <v>5046</v>
      </c>
      <c r="K3787" s="2" t="s">
        <v>16</v>
      </c>
      <c r="L3787" s="2">
        <v>3</v>
      </c>
      <c r="M3787" s="18">
        <f t="shared" si="1182"/>
        <v>2462.2600000000002</v>
      </c>
      <c r="T3787" t="str">
        <f t="shared" si="1183"/>
        <v>Completed</v>
      </c>
      <c r="U3787" t="str">
        <f t="shared" si="1184"/>
        <v>Yes</v>
      </c>
      <c r="V3787" t="str">
        <f t="shared" si="1185"/>
        <v>No</v>
      </c>
      <c r="X3787">
        <f t="shared" si="1186"/>
        <v>559</v>
      </c>
      <c r="Y3787">
        <f t="shared" si="1187"/>
        <v>408</v>
      </c>
      <c r="Z3787" s="18">
        <f t="shared" si="1188"/>
        <v>1892867.2841657216</v>
      </c>
      <c r="AA3787" s="18">
        <f t="shared" si="1189"/>
        <v>199432.98236095349</v>
      </c>
      <c r="AB3787" s="17">
        <f t="shared" si="1190"/>
        <v>3.8949824970828471</v>
      </c>
      <c r="AC3787" s="2" t="s">
        <v>5043</v>
      </c>
      <c r="AD3787" s="2" t="s">
        <v>29</v>
      </c>
      <c r="AE3787" t="str">
        <f t="shared" si="1191"/>
        <v>Fashion</v>
      </c>
      <c r="AF3787" t="str">
        <f t="shared" si="1192"/>
        <v>Fashion</v>
      </c>
      <c r="AG3787" t="str" cm="1">
        <f t="array" ref="AG3787">INDEX(AD:AD,ROW())</f>
        <v>Fashion</v>
      </c>
      <c r="AH3787">
        <f t="shared" si="1200"/>
        <v>55</v>
      </c>
      <c r="AI3787" t="str">
        <f t="shared" si="1193"/>
        <v>Fashion</v>
      </c>
      <c r="AK3787">
        <f t="shared" si="1194"/>
        <v>2023</v>
      </c>
      <c r="AL3787">
        <f t="shared" si="1195"/>
        <v>4</v>
      </c>
      <c r="AM3787">
        <f t="shared" si="1196"/>
        <v>23</v>
      </c>
      <c r="AN3787">
        <f t="shared" si="1197"/>
        <v>1</v>
      </c>
      <c r="AO3787" t="str">
        <f t="shared" si="1198"/>
        <v>Weekend</v>
      </c>
      <c r="AR3787" s="20">
        <f t="shared" si="1199"/>
        <v>0</v>
      </c>
    </row>
    <row r="3788" spans="1:44" x14ac:dyDescent="0.35">
      <c r="A3788" t="str">
        <f t="shared" si="1181"/>
        <v>CUST3787</v>
      </c>
      <c r="B3788" s="2" t="s">
        <v>4124</v>
      </c>
      <c r="C3788" s="4">
        <v>44928</v>
      </c>
      <c r="D3788" s="2" t="s">
        <v>1254</v>
      </c>
      <c r="E3788" t="s">
        <v>5052</v>
      </c>
      <c r="F3788" s="2" t="s">
        <v>23</v>
      </c>
      <c r="G3788" s="2" t="s">
        <v>65</v>
      </c>
      <c r="H3788" s="2">
        <v>1</v>
      </c>
      <c r="I3788" s="19">
        <v>724.02</v>
      </c>
      <c r="J3788" s="2" t="s">
        <v>20</v>
      </c>
      <c r="K3788" s="2" t="s">
        <v>16</v>
      </c>
      <c r="L3788" s="2">
        <v>4</v>
      </c>
      <c r="M3788" s="18">
        <f t="shared" si="1182"/>
        <v>724.02</v>
      </c>
      <c r="T3788" t="str">
        <f t="shared" si="1183"/>
        <v>Completed</v>
      </c>
      <c r="U3788" t="str">
        <f t="shared" si="1184"/>
        <v>No</v>
      </c>
      <c r="V3788" t="str">
        <f t="shared" si="1185"/>
        <v>No</v>
      </c>
      <c r="X3788">
        <f t="shared" si="1186"/>
        <v>573</v>
      </c>
      <c r="Y3788">
        <f t="shared" si="1187"/>
        <v>450</v>
      </c>
      <c r="Z3788" s="18">
        <f t="shared" si="1188"/>
        <v>594714.6477588166</v>
      </c>
      <c r="AA3788" s="18">
        <f t="shared" si="1189"/>
        <v>60882.938065984097</v>
      </c>
      <c r="AB3788" s="17">
        <f t="shared" si="1190"/>
        <v>3.804733727810651</v>
      </c>
      <c r="AC3788" s="2" t="s">
        <v>65</v>
      </c>
      <c r="AD3788" s="2" t="s">
        <v>23</v>
      </c>
      <c r="AE3788" t="str">
        <f t="shared" si="1191"/>
        <v>Books</v>
      </c>
      <c r="AF3788" t="str">
        <f t="shared" si="1192"/>
        <v>Books</v>
      </c>
      <c r="AG3788" t="str" cm="1">
        <f t="array" ref="AG3788">INDEX(AD:AD,ROW())</f>
        <v>Books</v>
      </c>
      <c r="AH3788">
        <f t="shared" si="1200"/>
        <v>19</v>
      </c>
      <c r="AI3788" t="str">
        <f t="shared" si="1193"/>
        <v>Books</v>
      </c>
      <c r="AK3788">
        <f t="shared" si="1194"/>
        <v>2023</v>
      </c>
      <c r="AL3788">
        <f t="shared" si="1195"/>
        <v>1</v>
      </c>
      <c r="AM3788">
        <f t="shared" si="1196"/>
        <v>2</v>
      </c>
      <c r="AN3788">
        <f t="shared" si="1197"/>
        <v>2</v>
      </c>
      <c r="AO3788" t="str">
        <f t="shared" si="1198"/>
        <v>Weekday</v>
      </c>
      <c r="AR3788" s="20">
        <f t="shared" si="1199"/>
        <v>0</v>
      </c>
    </row>
    <row r="3789" spans="1:44" x14ac:dyDescent="0.35">
      <c r="A3789" t="str">
        <f t="shared" si="1181"/>
        <v>CUST3788</v>
      </c>
      <c r="B3789" s="2" t="s">
        <v>4125</v>
      </c>
      <c r="C3789" s="4">
        <v>45122</v>
      </c>
      <c r="D3789" s="2" t="s">
        <v>387</v>
      </c>
      <c r="E3789" t="s">
        <v>5054</v>
      </c>
      <c r="F3789" s="2" t="s">
        <v>42</v>
      </c>
      <c r="G3789" s="2" t="s">
        <v>5042</v>
      </c>
      <c r="H3789" s="2">
        <v>2</v>
      </c>
      <c r="I3789" s="19">
        <v>808.56</v>
      </c>
      <c r="J3789" s="2" t="s">
        <v>20</v>
      </c>
      <c r="K3789" s="2" t="s">
        <v>103</v>
      </c>
      <c r="L3789" s="31"/>
      <c r="M3789" s="18">
        <f t="shared" si="1182"/>
        <v>1617.12</v>
      </c>
      <c r="T3789" t="str">
        <f t="shared" si="1183"/>
        <v>Lost Sale</v>
      </c>
      <c r="U3789" t="str">
        <f t="shared" si="1184"/>
        <v>No</v>
      </c>
      <c r="V3789" t="str">
        <f t="shared" si="1185"/>
        <v>Yes</v>
      </c>
      <c r="X3789">
        <f t="shared" si="1186"/>
        <v>558</v>
      </c>
      <c r="Y3789">
        <f t="shared" si="1187"/>
        <v>430</v>
      </c>
      <c r="Z3789" s="18">
        <f t="shared" si="1188"/>
        <v>1098537.4901531704</v>
      </c>
      <c r="AA3789" s="18">
        <f t="shared" si="1189"/>
        <v>96724.388030634553</v>
      </c>
      <c r="AB3789" s="17">
        <f t="shared" si="1190"/>
        <v>3.9001122334455669</v>
      </c>
      <c r="AC3789" s="2" t="s">
        <v>5042</v>
      </c>
      <c r="AD3789" s="2" t="s">
        <v>42</v>
      </c>
      <c r="AE3789" t="str">
        <f t="shared" si="1191"/>
        <v>Beauty</v>
      </c>
      <c r="AF3789" t="str">
        <f t="shared" si="1192"/>
        <v>Beauty</v>
      </c>
      <c r="AG3789" t="str" cm="1">
        <f t="array" ref="AG3789">INDEX(AD:AD,ROW())</f>
        <v>Beauty</v>
      </c>
      <c r="AH3789">
        <f t="shared" si="1200"/>
        <v>18</v>
      </c>
      <c r="AI3789" t="str">
        <f t="shared" si="1193"/>
        <v>Beauty</v>
      </c>
      <c r="AK3789">
        <f t="shared" si="1194"/>
        <v>2023</v>
      </c>
      <c r="AL3789">
        <f t="shared" si="1195"/>
        <v>7</v>
      </c>
      <c r="AM3789">
        <f t="shared" si="1196"/>
        <v>15</v>
      </c>
      <c r="AN3789">
        <f t="shared" si="1197"/>
        <v>7</v>
      </c>
      <c r="AO3789" t="str">
        <f t="shared" si="1198"/>
        <v>Weekend</v>
      </c>
      <c r="AR3789" s="20">
        <f t="shared" si="1199"/>
        <v>1</v>
      </c>
    </row>
    <row r="3790" spans="1:44" x14ac:dyDescent="0.35">
      <c r="A3790" t="str">
        <f t="shared" si="1181"/>
        <v>CUST3789</v>
      </c>
      <c r="B3790" s="2" t="s">
        <v>4126</v>
      </c>
      <c r="C3790" s="4">
        <v>45594</v>
      </c>
      <c r="D3790" s="2" t="s">
        <v>541</v>
      </c>
      <c r="E3790" t="s">
        <v>5050</v>
      </c>
      <c r="F3790" s="2" t="s">
        <v>29</v>
      </c>
      <c r="G3790" s="2" t="s">
        <v>5041</v>
      </c>
      <c r="H3790" s="2">
        <v>3</v>
      </c>
      <c r="I3790" s="19">
        <v>1981.77</v>
      </c>
      <c r="J3790" s="2" t="s">
        <v>5046</v>
      </c>
      <c r="K3790" s="2" t="s">
        <v>103</v>
      </c>
      <c r="L3790" s="2">
        <v>4</v>
      </c>
      <c r="M3790" s="18">
        <f t="shared" si="1182"/>
        <v>5945.3099999999995</v>
      </c>
      <c r="T3790" t="str">
        <f t="shared" si="1183"/>
        <v>Lost Sale</v>
      </c>
      <c r="U3790" t="str">
        <f t="shared" si="1184"/>
        <v>No</v>
      </c>
      <c r="V3790" t="str">
        <f t="shared" si="1185"/>
        <v>Yes</v>
      </c>
      <c r="X3790">
        <f t="shared" si="1186"/>
        <v>589</v>
      </c>
      <c r="Y3790">
        <f t="shared" si="1187"/>
        <v>426</v>
      </c>
      <c r="Z3790" s="18">
        <f t="shared" si="1188"/>
        <v>1892867.2841657216</v>
      </c>
      <c r="AA3790" s="18">
        <f t="shared" si="1189"/>
        <v>199432.98236095349</v>
      </c>
      <c r="AB3790" s="17">
        <f t="shared" si="1190"/>
        <v>3.8949824970828471</v>
      </c>
      <c r="AC3790" s="2" t="s">
        <v>5041</v>
      </c>
      <c r="AD3790" s="2" t="s">
        <v>29</v>
      </c>
      <c r="AE3790" t="str">
        <f t="shared" si="1191"/>
        <v>Fashion</v>
      </c>
      <c r="AF3790" t="str">
        <f t="shared" si="1192"/>
        <v>Fashion</v>
      </c>
      <c r="AG3790" t="str" cm="1">
        <f t="array" ref="AG3790">INDEX(AD:AD,ROW())</f>
        <v>Fashion</v>
      </c>
      <c r="AH3790">
        <f t="shared" si="1200"/>
        <v>15</v>
      </c>
      <c r="AI3790" t="str">
        <f t="shared" si="1193"/>
        <v>Fashion</v>
      </c>
      <c r="AK3790">
        <f t="shared" si="1194"/>
        <v>2024</v>
      </c>
      <c r="AL3790">
        <f t="shared" si="1195"/>
        <v>10</v>
      </c>
      <c r="AM3790">
        <f t="shared" si="1196"/>
        <v>29</v>
      </c>
      <c r="AN3790">
        <f t="shared" si="1197"/>
        <v>3</v>
      </c>
      <c r="AO3790" t="str">
        <f t="shared" si="1198"/>
        <v>Weekday</v>
      </c>
      <c r="AR3790" s="20">
        <f t="shared" si="1199"/>
        <v>1</v>
      </c>
    </row>
    <row r="3791" spans="1:44" x14ac:dyDescent="0.35">
      <c r="A3791" t="str">
        <f t="shared" si="1181"/>
        <v>CUST3790</v>
      </c>
      <c r="B3791" s="2" t="s">
        <v>4127</v>
      </c>
      <c r="C3791" s="4">
        <v>45723</v>
      </c>
      <c r="D3791" s="2" t="s">
        <v>178</v>
      </c>
      <c r="E3791" t="s">
        <v>5048</v>
      </c>
      <c r="F3791" s="2" t="s">
        <v>29</v>
      </c>
      <c r="G3791" s="2" t="s">
        <v>30</v>
      </c>
      <c r="H3791" s="2">
        <v>1</v>
      </c>
      <c r="I3791" s="19">
        <v>642.27</v>
      </c>
      <c r="J3791" s="2" t="s">
        <v>5046</v>
      </c>
      <c r="K3791" s="2" t="s">
        <v>16</v>
      </c>
      <c r="L3791" s="2">
        <v>5</v>
      </c>
      <c r="M3791" s="18">
        <f t="shared" si="1182"/>
        <v>642.27</v>
      </c>
      <c r="T3791" t="str">
        <f t="shared" si="1183"/>
        <v>Completed</v>
      </c>
      <c r="U3791" t="str">
        <f t="shared" si="1184"/>
        <v>No</v>
      </c>
      <c r="V3791" t="str">
        <f t="shared" si="1185"/>
        <v>No</v>
      </c>
      <c r="X3791">
        <f t="shared" si="1186"/>
        <v>590</v>
      </c>
      <c r="Y3791">
        <f t="shared" si="1187"/>
        <v>451</v>
      </c>
      <c r="Z3791" s="18">
        <f t="shared" si="1188"/>
        <v>1892867.2841657216</v>
      </c>
      <c r="AA3791" s="18">
        <f t="shared" si="1189"/>
        <v>199432.98236095349</v>
      </c>
      <c r="AB3791" s="17">
        <f t="shared" si="1190"/>
        <v>3.8949824970828471</v>
      </c>
      <c r="AC3791" s="2" t="s">
        <v>30</v>
      </c>
      <c r="AD3791" s="2" t="s">
        <v>29</v>
      </c>
      <c r="AE3791" t="str">
        <f t="shared" si="1191"/>
        <v>Fashion</v>
      </c>
      <c r="AF3791" t="str">
        <f t="shared" si="1192"/>
        <v>Fashion</v>
      </c>
      <c r="AG3791" t="str" cm="1">
        <f t="array" ref="AG3791">INDEX(AD:AD,ROW())</f>
        <v>Fashion</v>
      </c>
      <c r="AH3791">
        <f t="shared" si="1200"/>
        <v>6</v>
      </c>
      <c r="AI3791" t="str">
        <f t="shared" si="1193"/>
        <v>Fashion</v>
      </c>
      <c r="AK3791">
        <f t="shared" si="1194"/>
        <v>2025</v>
      </c>
      <c r="AL3791">
        <f t="shared" si="1195"/>
        <v>3</v>
      </c>
      <c r="AM3791">
        <f t="shared" si="1196"/>
        <v>7</v>
      </c>
      <c r="AN3791">
        <f t="shared" si="1197"/>
        <v>6</v>
      </c>
      <c r="AO3791" t="str">
        <f t="shared" si="1198"/>
        <v>Weekday</v>
      </c>
      <c r="AR3791" s="20">
        <f t="shared" si="1199"/>
        <v>0</v>
      </c>
    </row>
    <row r="3792" spans="1:44" x14ac:dyDescent="0.35">
      <c r="A3792" t="str">
        <f t="shared" si="1181"/>
        <v>CUST3791</v>
      </c>
      <c r="B3792" s="2" t="s">
        <v>4128</v>
      </c>
      <c r="C3792" s="4">
        <v>45707</v>
      </c>
      <c r="D3792" s="2" t="s">
        <v>195</v>
      </c>
      <c r="E3792" t="s">
        <v>5054</v>
      </c>
      <c r="F3792" s="2" t="s">
        <v>23</v>
      </c>
      <c r="G3792" s="2" t="s">
        <v>68</v>
      </c>
      <c r="H3792" s="2">
        <v>3</v>
      </c>
      <c r="I3792" s="19">
        <v>709.35</v>
      </c>
      <c r="J3792" s="2" t="s">
        <v>15</v>
      </c>
      <c r="K3792" s="2" t="s">
        <v>76</v>
      </c>
      <c r="L3792" s="2">
        <v>4</v>
      </c>
      <c r="M3792" s="18">
        <f t="shared" si="1182"/>
        <v>2128.0500000000002</v>
      </c>
      <c r="T3792" t="str">
        <f t="shared" si="1183"/>
        <v>Completed</v>
      </c>
      <c r="U3792" t="str">
        <f t="shared" si="1184"/>
        <v>No</v>
      </c>
      <c r="V3792" t="str">
        <f t="shared" si="1185"/>
        <v>No</v>
      </c>
      <c r="X3792">
        <f t="shared" si="1186"/>
        <v>558</v>
      </c>
      <c r="Y3792">
        <f t="shared" si="1187"/>
        <v>430</v>
      </c>
      <c r="Z3792" s="18">
        <f t="shared" si="1188"/>
        <v>594714.6477588166</v>
      </c>
      <c r="AA3792" s="18">
        <f t="shared" si="1189"/>
        <v>60882.938065984097</v>
      </c>
      <c r="AB3792" s="17">
        <f t="shared" si="1190"/>
        <v>3.804733727810651</v>
      </c>
      <c r="AC3792" s="2" t="s">
        <v>68</v>
      </c>
      <c r="AD3792" s="2" t="s">
        <v>23</v>
      </c>
      <c r="AE3792" t="str">
        <f t="shared" si="1191"/>
        <v>Books</v>
      </c>
      <c r="AF3792" t="str">
        <f t="shared" si="1192"/>
        <v>Books</v>
      </c>
      <c r="AG3792" t="str" cm="1">
        <f t="array" ref="AG3792">INDEX(AD:AD,ROW())</f>
        <v>Books</v>
      </c>
      <c r="AH3792">
        <f t="shared" si="1200"/>
        <v>20</v>
      </c>
      <c r="AI3792" t="str">
        <f t="shared" si="1193"/>
        <v>Books</v>
      </c>
      <c r="AK3792">
        <f t="shared" si="1194"/>
        <v>2025</v>
      </c>
      <c r="AL3792">
        <f t="shared" si="1195"/>
        <v>2</v>
      </c>
      <c r="AM3792">
        <f t="shared" si="1196"/>
        <v>19</v>
      </c>
      <c r="AN3792">
        <f t="shared" si="1197"/>
        <v>4</v>
      </c>
      <c r="AO3792" t="str">
        <f t="shared" si="1198"/>
        <v>Weekday</v>
      </c>
      <c r="AR3792" s="20">
        <f t="shared" si="1199"/>
        <v>1</v>
      </c>
    </row>
    <row r="3793" spans="1:44" x14ac:dyDescent="0.35">
      <c r="A3793" t="str">
        <f t="shared" si="1181"/>
        <v>CUST3792</v>
      </c>
      <c r="B3793" s="2" t="s">
        <v>4129</v>
      </c>
      <c r="C3793" s="4">
        <v>45141</v>
      </c>
      <c r="D3793" s="2" t="s">
        <v>1913</v>
      </c>
      <c r="E3793" t="s">
        <v>5051</v>
      </c>
      <c r="F3793" s="2" t="s">
        <v>13</v>
      </c>
      <c r="G3793" s="2" t="s">
        <v>5045</v>
      </c>
      <c r="H3793" s="2">
        <v>2</v>
      </c>
      <c r="I3793" s="19">
        <v>1033.3699999999999</v>
      </c>
      <c r="J3793" s="2" t="s">
        <v>15</v>
      </c>
      <c r="K3793" s="2" t="s">
        <v>103</v>
      </c>
      <c r="L3793" s="2">
        <v>3</v>
      </c>
      <c r="M3793" s="18">
        <f t="shared" si="1182"/>
        <v>2066.7399999999998</v>
      </c>
      <c r="T3793" t="str">
        <f t="shared" si="1183"/>
        <v>Lost Sale</v>
      </c>
      <c r="U3793" t="str">
        <f t="shared" si="1184"/>
        <v>No</v>
      </c>
      <c r="V3793" t="str">
        <f t="shared" si="1185"/>
        <v>Yes</v>
      </c>
      <c r="X3793">
        <f t="shared" si="1186"/>
        <v>619</v>
      </c>
      <c r="Y3793">
        <f t="shared" si="1187"/>
        <v>468</v>
      </c>
      <c r="Z3793" s="18">
        <f t="shared" si="1188"/>
        <v>1463424.4009529033</v>
      </c>
      <c r="AA3793" s="18">
        <f t="shared" si="1189"/>
        <v>118285.78776560788</v>
      </c>
      <c r="AB3793" s="17">
        <f t="shared" si="1190"/>
        <v>3.8140589569160999</v>
      </c>
      <c r="AC3793" s="2" t="s">
        <v>5045</v>
      </c>
      <c r="AD3793" s="2" t="s">
        <v>13</v>
      </c>
      <c r="AE3793" t="str">
        <f t="shared" si="1191"/>
        <v>Home &amp; Kitchen</v>
      </c>
      <c r="AF3793" t="str">
        <f t="shared" si="1192"/>
        <v>Home &amp; Kitchen</v>
      </c>
      <c r="AG3793" t="str" cm="1">
        <f t="array" ref="AG3793">INDEX(AD:AD,ROW())</f>
        <v>Home &amp; Kitchen</v>
      </c>
      <c r="AH3793">
        <f t="shared" si="1200"/>
        <v>76</v>
      </c>
      <c r="AI3793" t="str">
        <f t="shared" si="1193"/>
        <v>Home &amp; Kitchen</v>
      </c>
      <c r="AK3793">
        <f t="shared" si="1194"/>
        <v>2023</v>
      </c>
      <c r="AL3793">
        <f t="shared" si="1195"/>
        <v>8</v>
      </c>
      <c r="AM3793">
        <f t="shared" si="1196"/>
        <v>3</v>
      </c>
      <c r="AN3793">
        <f t="shared" si="1197"/>
        <v>5</v>
      </c>
      <c r="AO3793" t="str">
        <f t="shared" si="1198"/>
        <v>Weekday</v>
      </c>
      <c r="AR3793" s="20">
        <f t="shared" si="1199"/>
        <v>1</v>
      </c>
    </row>
    <row r="3794" spans="1:44" x14ac:dyDescent="0.35">
      <c r="A3794" t="str">
        <f t="shared" si="1181"/>
        <v>CUST3793</v>
      </c>
      <c r="B3794" s="2" t="s">
        <v>4130</v>
      </c>
      <c r="C3794" s="4">
        <v>45150</v>
      </c>
      <c r="D3794" s="2" t="s">
        <v>261</v>
      </c>
      <c r="E3794" t="s">
        <v>5052</v>
      </c>
      <c r="F3794" s="2" t="s">
        <v>13</v>
      </c>
      <c r="G3794" s="2" t="s">
        <v>34</v>
      </c>
      <c r="H3794" s="2">
        <v>2</v>
      </c>
      <c r="I3794" s="19">
        <v>771.46</v>
      </c>
      <c r="J3794" s="2" t="s">
        <v>5047</v>
      </c>
      <c r="K3794" s="2" t="s">
        <v>31</v>
      </c>
      <c r="L3794" s="31"/>
      <c r="M3794" s="18">
        <f t="shared" si="1182"/>
        <v>1542.92</v>
      </c>
      <c r="T3794" t="str">
        <f t="shared" si="1183"/>
        <v>Pending</v>
      </c>
      <c r="U3794" t="str">
        <f t="shared" si="1184"/>
        <v>No</v>
      </c>
      <c r="V3794" t="str">
        <f t="shared" si="1185"/>
        <v>Yes</v>
      </c>
      <c r="X3794">
        <f t="shared" si="1186"/>
        <v>573</v>
      </c>
      <c r="Y3794">
        <f t="shared" si="1187"/>
        <v>450</v>
      </c>
      <c r="Z3794" s="18">
        <f t="shared" si="1188"/>
        <v>1463424.4009529033</v>
      </c>
      <c r="AA3794" s="18">
        <f t="shared" si="1189"/>
        <v>118285.78776560788</v>
      </c>
      <c r="AB3794" s="17">
        <f t="shared" si="1190"/>
        <v>3.8140589569160999</v>
      </c>
      <c r="AC3794" s="2" t="s">
        <v>34</v>
      </c>
      <c r="AD3794" s="2" t="s">
        <v>13</v>
      </c>
      <c r="AE3794" t="str">
        <f t="shared" si="1191"/>
        <v>Home &amp; Kitchen</v>
      </c>
      <c r="AF3794" t="str">
        <f t="shared" si="1192"/>
        <v>Home &amp; Kitchen</v>
      </c>
      <c r="AG3794" t="str" cm="1">
        <f t="array" ref="AG3794">INDEX(AD:AD,ROW())</f>
        <v>Home &amp; Kitchen</v>
      </c>
      <c r="AH3794">
        <f t="shared" si="1200"/>
        <v>7</v>
      </c>
      <c r="AI3794" t="str">
        <f t="shared" si="1193"/>
        <v>Home &amp; Kitchen</v>
      </c>
      <c r="AK3794">
        <f t="shared" si="1194"/>
        <v>2023</v>
      </c>
      <c r="AL3794">
        <f t="shared" si="1195"/>
        <v>8</v>
      </c>
      <c r="AM3794">
        <f t="shared" si="1196"/>
        <v>12</v>
      </c>
      <c r="AN3794">
        <f t="shared" si="1197"/>
        <v>7</v>
      </c>
      <c r="AO3794" t="str">
        <f t="shared" si="1198"/>
        <v>Weekend</v>
      </c>
      <c r="AR3794" s="20">
        <f t="shared" si="1199"/>
        <v>0</v>
      </c>
    </row>
    <row r="3795" spans="1:44" x14ac:dyDescent="0.35">
      <c r="A3795" t="str">
        <f t="shared" si="1181"/>
        <v>CUST3794</v>
      </c>
      <c r="B3795" s="2" t="s">
        <v>4131</v>
      </c>
      <c r="C3795" s="4">
        <v>45614</v>
      </c>
      <c r="D3795" s="2" t="s">
        <v>1254</v>
      </c>
      <c r="E3795" t="s">
        <v>5050</v>
      </c>
      <c r="F3795" s="2" t="s">
        <v>19</v>
      </c>
      <c r="G3795" s="2" t="s">
        <v>60</v>
      </c>
      <c r="H3795" s="2">
        <v>1</v>
      </c>
      <c r="I3795" s="19">
        <v>1235.71</v>
      </c>
      <c r="J3795" s="2" t="s">
        <v>50</v>
      </c>
      <c r="K3795" s="2" t="s">
        <v>16</v>
      </c>
      <c r="L3795" s="2">
        <v>4</v>
      </c>
      <c r="M3795" s="18">
        <f t="shared" si="1182"/>
        <v>1235.71</v>
      </c>
      <c r="T3795" t="str">
        <f t="shared" si="1183"/>
        <v>Completed</v>
      </c>
      <c r="U3795" t="str">
        <f t="shared" si="1184"/>
        <v>Yes</v>
      </c>
      <c r="V3795" t="str">
        <f t="shared" si="1185"/>
        <v>No</v>
      </c>
      <c r="X3795">
        <f t="shared" si="1186"/>
        <v>589</v>
      </c>
      <c r="Y3795">
        <f t="shared" si="1187"/>
        <v>426</v>
      </c>
      <c r="Z3795" s="18">
        <f t="shared" si="1188"/>
        <v>2759712.3299794244</v>
      </c>
      <c r="AA3795" s="18">
        <f t="shared" si="1189"/>
        <v>330643.50635802455</v>
      </c>
      <c r="AB3795" s="17">
        <f t="shared" si="1190"/>
        <v>3.8641711229946525</v>
      </c>
      <c r="AC3795" s="2" t="s">
        <v>60</v>
      </c>
      <c r="AD3795" s="2" t="s">
        <v>19</v>
      </c>
      <c r="AE3795" t="str">
        <f t="shared" si="1191"/>
        <v>Electronics</v>
      </c>
      <c r="AF3795" t="str">
        <f t="shared" si="1192"/>
        <v>Electronics</v>
      </c>
      <c r="AG3795" t="str" cm="1">
        <f t="array" ref="AG3795">INDEX(AD:AD,ROW())</f>
        <v>Electronics</v>
      </c>
      <c r="AH3795">
        <f t="shared" si="1200"/>
        <v>17</v>
      </c>
      <c r="AI3795" t="str">
        <f t="shared" si="1193"/>
        <v>Electronics</v>
      </c>
      <c r="AK3795">
        <f t="shared" si="1194"/>
        <v>2024</v>
      </c>
      <c r="AL3795">
        <f t="shared" si="1195"/>
        <v>11</v>
      </c>
      <c r="AM3795">
        <f t="shared" si="1196"/>
        <v>18</v>
      </c>
      <c r="AN3795">
        <f t="shared" si="1197"/>
        <v>2</v>
      </c>
      <c r="AO3795" t="str">
        <f t="shared" si="1198"/>
        <v>Weekday</v>
      </c>
      <c r="AR3795" s="20">
        <f t="shared" si="1199"/>
        <v>0</v>
      </c>
    </row>
    <row r="3796" spans="1:44" x14ac:dyDescent="0.35">
      <c r="A3796" t="str">
        <f t="shared" si="1181"/>
        <v>CUST3795</v>
      </c>
      <c r="B3796" s="2" t="s">
        <v>4132</v>
      </c>
      <c r="C3796" s="4">
        <v>45087</v>
      </c>
      <c r="D3796" s="2" t="s">
        <v>632</v>
      </c>
      <c r="E3796" t="s">
        <v>5051</v>
      </c>
      <c r="F3796" s="2" t="s">
        <v>19</v>
      </c>
      <c r="G3796" s="2" t="s">
        <v>5040</v>
      </c>
      <c r="H3796" s="2">
        <v>1</v>
      </c>
      <c r="I3796" s="19">
        <v>721.67</v>
      </c>
      <c r="J3796" s="2" t="s">
        <v>20</v>
      </c>
      <c r="K3796" s="2" t="s">
        <v>76</v>
      </c>
      <c r="L3796" s="2">
        <v>5</v>
      </c>
      <c r="M3796" s="18">
        <f t="shared" si="1182"/>
        <v>721.67</v>
      </c>
      <c r="T3796" t="str">
        <f t="shared" si="1183"/>
        <v>Completed</v>
      </c>
      <c r="U3796" t="str">
        <f t="shared" si="1184"/>
        <v>No</v>
      </c>
      <c r="V3796" t="str">
        <f t="shared" si="1185"/>
        <v>No</v>
      </c>
      <c r="X3796">
        <f t="shared" si="1186"/>
        <v>619</v>
      </c>
      <c r="Y3796">
        <f t="shared" si="1187"/>
        <v>468</v>
      </c>
      <c r="Z3796" s="18">
        <f t="shared" si="1188"/>
        <v>2759712.3299794244</v>
      </c>
      <c r="AA3796" s="18">
        <f t="shared" si="1189"/>
        <v>330643.50635802455</v>
      </c>
      <c r="AB3796" s="17">
        <f t="shared" si="1190"/>
        <v>3.8641711229946525</v>
      </c>
      <c r="AC3796" s="2" t="s">
        <v>5040</v>
      </c>
      <c r="AD3796" s="2" t="s">
        <v>19</v>
      </c>
      <c r="AE3796" t="str">
        <f t="shared" si="1191"/>
        <v>Electronics</v>
      </c>
      <c r="AF3796" t="str">
        <f t="shared" si="1192"/>
        <v>Electronics</v>
      </c>
      <c r="AG3796" t="str" cm="1">
        <f t="array" ref="AG3796">INDEX(AD:AD,ROW())</f>
        <v>Electronics</v>
      </c>
      <c r="AH3796">
        <f t="shared" si="1200"/>
        <v>13</v>
      </c>
      <c r="AI3796" t="str">
        <f t="shared" si="1193"/>
        <v>Electronics</v>
      </c>
      <c r="AK3796">
        <f t="shared" si="1194"/>
        <v>2023</v>
      </c>
      <c r="AL3796">
        <f t="shared" si="1195"/>
        <v>6</v>
      </c>
      <c r="AM3796">
        <f t="shared" si="1196"/>
        <v>10</v>
      </c>
      <c r="AN3796">
        <f t="shared" si="1197"/>
        <v>7</v>
      </c>
      <c r="AO3796" t="str">
        <f t="shared" si="1198"/>
        <v>Weekend</v>
      </c>
      <c r="AR3796" s="20">
        <f t="shared" si="1199"/>
        <v>1</v>
      </c>
    </row>
    <row r="3797" spans="1:44" x14ac:dyDescent="0.35">
      <c r="A3797" t="str">
        <f t="shared" si="1181"/>
        <v>CUST3796</v>
      </c>
      <c r="B3797" s="2" t="s">
        <v>4133</v>
      </c>
      <c r="C3797" s="4">
        <v>45546</v>
      </c>
      <c r="D3797" s="2" t="s">
        <v>1109</v>
      </c>
      <c r="E3797" t="s">
        <v>5055</v>
      </c>
      <c r="F3797" s="2" t="s">
        <v>23</v>
      </c>
      <c r="G3797" s="2" t="s">
        <v>75</v>
      </c>
      <c r="H3797" s="2">
        <v>1</v>
      </c>
      <c r="I3797" s="19">
        <v>454.19</v>
      </c>
      <c r="J3797" s="2" t="s">
        <v>15</v>
      </c>
      <c r="K3797" s="2" t="s">
        <v>16</v>
      </c>
      <c r="L3797" s="2">
        <v>5</v>
      </c>
      <c r="M3797" s="18">
        <f t="shared" si="1182"/>
        <v>454.19</v>
      </c>
      <c r="T3797" t="str">
        <f t="shared" si="1183"/>
        <v>Completed</v>
      </c>
      <c r="U3797" t="str">
        <f t="shared" si="1184"/>
        <v>No</v>
      </c>
      <c r="V3797" t="str">
        <f t="shared" si="1185"/>
        <v>No</v>
      </c>
      <c r="X3797">
        <f t="shared" si="1186"/>
        <v>567</v>
      </c>
      <c r="Y3797">
        <f t="shared" si="1187"/>
        <v>440</v>
      </c>
      <c r="Z3797" s="18">
        <f t="shared" si="1188"/>
        <v>594714.6477588166</v>
      </c>
      <c r="AA3797" s="18">
        <f t="shared" si="1189"/>
        <v>60882.938065984097</v>
      </c>
      <c r="AB3797" s="17">
        <f t="shared" si="1190"/>
        <v>3.804733727810651</v>
      </c>
      <c r="AC3797" s="2" t="s">
        <v>75</v>
      </c>
      <c r="AD3797" s="2" t="s">
        <v>23</v>
      </c>
      <c r="AE3797" t="str">
        <f t="shared" si="1191"/>
        <v>Books</v>
      </c>
      <c r="AF3797" t="str">
        <f t="shared" si="1192"/>
        <v>Books</v>
      </c>
      <c r="AG3797" t="str" cm="1">
        <f t="array" ref="AG3797">INDEX(AD:AD,ROW())</f>
        <v>Books</v>
      </c>
      <c r="AH3797">
        <f t="shared" si="1200"/>
        <v>23</v>
      </c>
      <c r="AI3797" t="str">
        <f t="shared" si="1193"/>
        <v>Books</v>
      </c>
      <c r="AK3797">
        <f t="shared" si="1194"/>
        <v>2024</v>
      </c>
      <c r="AL3797">
        <f t="shared" si="1195"/>
        <v>9</v>
      </c>
      <c r="AM3797">
        <f t="shared" si="1196"/>
        <v>11</v>
      </c>
      <c r="AN3797">
        <f t="shared" si="1197"/>
        <v>4</v>
      </c>
      <c r="AO3797" t="str">
        <f t="shared" si="1198"/>
        <v>Weekday</v>
      </c>
      <c r="AR3797" s="20">
        <f t="shared" si="1199"/>
        <v>0</v>
      </c>
    </row>
    <row r="3798" spans="1:44" x14ac:dyDescent="0.35">
      <c r="A3798" t="str">
        <f t="shared" si="1181"/>
        <v>CUST3797</v>
      </c>
      <c r="B3798" s="2" t="s">
        <v>4134</v>
      </c>
      <c r="C3798" s="4">
        <v>44951</v>
      </c>
      <c r="D3798" s="2" t="s">
        <v>261</v>
      </c>
      <c r="E3798" t="s">
        <v>5051</v>
      </c>
      <c r="F3798" s="2" t="s">
        <v>13</v>
      </c>
      <c r="G3798" s="2" t="s">
        <v>95</v>
      </c>
      <c r="H3798" s="2">
        <v>1</v>
      </c>
      <c r="I3798" s="19">
        <v>1669.1</v>
      </c>
      <c r="J3798" s="2" t="s">
        <v>5047</v>
      </c>
      <c r="K3798" s="2" t="s">
        <v>103</v>
      </c>
      <c r="L3798" s="2">
        <v>5</v>
      </c>
      <c r="M3798" s="18">
        <f t="shared" si="1182"/>
        <v>1669.1</v>
      </c>
      <c r="T3798" t="str">
        <f t="shared" si="1183"/>
        <v>Lost Sale</v>
      </c>
      <c r="U3798" t="str">
        <f t="shared" si="1184"/>
        <v>No</v>
      </c>
      <c r="V3798" t="str">
        <f t="shared" si="1185"/>
        <v>Yes</v>
      </c>
      <c r="X3798">
        <f t="shared" si="1186"/>
        <v>619</v>
      </c>
      <c r="Y3798">
        <f t="shared" si="1187"/>
        <v>468</v>
      </c>
      <c r="Z3798" s="18">
        <f t="shared" si="1188"/>
        <v>1463424.4009529033</v>
      </c>
      <c r="AA3798" s="18">
        <f t="shared" si="1189"/>
        <v>118285.78776560788</v>
      </c>
      <c r="AB3798" s="17">
        <f t="shared" si="1190"/>
        <v>3.8140589569160999</v>
      </c>
      <c r="AC3798" s="2" t="s">
        <v>95</v>
      </c>
      <c r="AD3798" s="2" t="s">
        <v>13</v>
      </c>
      <c r="AE3798" t="str">
        <f t="shared" si="1191"/>
        <v>Home &amp; Kitchen</v>
      </c>
      <c r="AF3798" t="str">
        <f t="shared" si="1192"/>
        <v>Home &amp; Kitchen</v>
      </c>
      <c r="AG3798" t="str" cm="1">
        <f t="array" ref="AG3798">INDEX(AD:AD,ROW())</f>
        <v>Home &amp; Kitchen</v>
      </c>
      <c r="AH3798">
        <f t="shared" si="1200"/>
        <v>32</v>
      </c>
      <c r="AI3798" t="str">
        <f t="shared" si="1193"/>
        <v>Home &amp; Kitchen</v>
      </c>
      <c r="AK3798">
        <f t="shared" si="1194"/>
        <v>2023</v>
      </c>
      <c r="AL3798">
        <f t="shared" si="1195"/>
        <v>1</v>
      </c>
      <c r="AM3798">
        <f t="shared" si="1196"/>
        <v>25</v>
      </c>
      <c r="AN3798">
        <f t="shared" si="1197"/>
        <v>4</v>
      </c>
      <c r="AO3798" t="str">
        <f t="shared" si="1198"/>
        <v>Weekday</v>
      </c>
      <c r="AR3798" s="20">
        <f t="shared" si="1199"/>
        <v>1</v>
      </c>
    </row>
    <row r="3799" spans="1:44" x14ac:dyDescent="0.35">
      <c r="A3799" t="str">
        <f t="shared" si="1181"/>
        <v>CUST3798</v>
      </c>
      <c r="B3799" s="2" t="s">
        <v>4135</v>
      </c>
      <c r="C3799" s="4">
        <v>45316</v>
      </c>
      <c r="D3799" s="2" t="s">
        <v>59</v>
      </c>
      <c r="E3799" t="s">
        <v>5052</v>
      </c>
      <c r="F3799" s="2" t="s">
        <v>19</v>
      </c>
      <c r="G3799" s="2" t="s">
        <v>49</v>
      </c>
      <c r="H3799" s="2">
        <v>1</v>
      </c>
      <c r="I3799" s="19">
        <v>928.95</v>
      </c>
      <c r="J3799" s="2" t="s">
        <v>5047</v>
      </c>
      <c r="K3799" s="2" t="s">
        <v>16</v>
      </c>
      <c r="L3799" s="2">
        <v>1</v>
      </c>
      <c r="M3799" s="18">
        <f t="shared" si="1182"/>
        <v>928.95</v>
      </c>
      <c r="T3799" t="str">
        <f t="shared" si="1183"/>
        <v>Completed</v>
      </c>
      <c r="U3799" t="str">
        <f t="shared" si="1184"/>
        <v>No</v>
      </c>
      <c r="V3799" t="str">
        <f t="shared" si="1185"/>
        <v>No</v>
      </c>
      <c r="X3799">
        <f t="shared" si="1186"/>
        <v>573</v>
      </c>
      <c r="Y3799">
        <f t="shared" si="1187"/>
        <v>450</v>
      </c>
      <c r="Z3799" s="18">
        <f t="shared" si="1188"/>
        <v>2759712.3299794244</v>
      </c>
      <c r="AA3799" s="18">
        <f t="shared" si="1189"/>
        <v>330643.50635802455</v>
      </c>
      <c r="AB3799" s="17">
        <f t="shared" si="1190"/>
        <v>3.8641711229946525</v>
      </c>
      <c r="AC3799" s="2" t="s">
        <v>49</v>
      </c>
      <c r="AD3799" s="2" t="s">
        <v>19</v>
      </c>
      <c r="AE3799" t="str">
        <f t="shared" si="1191"/>
        <v>Electronics</v>
      </c>
      <c r="AF3799" t="str">
        <f t="shared" si="1192"/>
        <v>Electronics</v>
      </c>
      <c r="AG3799" t="str" cm="1">
        <f t="array" ref="AG3799">INDEX(AD:AD,ROW())</f>
        <v>Electronics</v>
      </c>
      <c r="AH3799">
        <f t="shared" si="1200"/>
        <v>12</v>
      </c>
      <c r="AI3799" t="str">
        <f t="shared" si="1193"/>
        <v>Electronics</v>
      </c>
      <c r="AK3799">
        <f t="shared" si="1194"/>
        <v>2024</v>
      </c>
      <c r="AL3799">
        <f t="shared" si="1195"/>
        <v>1</v>
      </c>
      <c r="AM3799">
        <f t="shared" si="1196"/>
        <v>25</v>
      </c>
      <c r="AN3799">
        <f t="shared" si="1197"/>
        <v>5</v>
      </c>
      <c r="AO3799" t="str">
        <f t="shared" si="1198"/>
        <v>Weekday</v>
      </c>
      <c r="AR3799" s="20">
        <f t="shared" si="1199"/>
        <v>0</v>
      </c>
    </row>
    <row r="3800" spans="1:44" x14ac:dyDescent="0.35">
      <c r="A3800" t="str">
        <f t="shared" si="1181"/>
        <v>CUST3799</v>
      </c>
      <c r="B3800" s="2" t="s">
        <v>4136</v>
      </c>
      <c r="C3800" s="4">
        <v>45257</v>
      </c>
      <c r="D3800" s="2" t="s">
        <v>137</v>
      </c>
      <c r="E3800" t="s">
        <v>5050</v>
      </c>
      <c r="F3800" s="2" t="s">
        <v>19</v>
      </c>
      <c r="G3800" s="2" t="s">
        <v>128</v>
      </c>
      <c r="H3800" s="2">
        <v>3</v>
      </c>
      <c r="I3800" s="19">
        <v>1184.2</v>
      </c>
      <c r="J3800" s="2" t="s">
        <v>5046</v>
      </c>
      <c r="K3800" s="2" t="s">
        <v>16</v>
      </c>
      <c r="L3800" s="31"/>
      <c r="M3800" s="18">
        <f t="shared" si="1182"/>
        <v>3552.6000000000004</v>
      </c>
      <c r="T3800" t="str">
        <f t="shared" si="1183"/>
        <v>Completed</v>
      </c>
      <c r="U3800" t="str">
        <f t="shared" si="1184"/>
        <v>Yes</v>
      </c>
      <c r="V3800" t="str">
        <f t="shared" si="1185"/>
        <v>No</v>
      </c>
      <c r="X3800">
        <f t="shared" si="1186"/>
        <v>589</v>
      </c>
      <c r="Y3800">
        <f t="shared" si="1187"/>
        <v>426</v>
      </c>
      <c r="Z3800" s="18">
        <f t="shared" si="1188"/>
        <v>2759712.3299794244</v>
      </c>
      <c r="AA3800" s="18">
        <f t="shared" si="1189"/>
        <v>330643.50635802455</v>
      </c>
      <c r="AB3800" s="17">
        <f t="shared" si="1190"/>
        <v>3.8641711229946525</v>
      </c>
      <c r="AC3800" s="2" t="s">
        <v>128</v>
      </c>
      <c r="AD3800" s="2" t="s">
        <v>19</v>
      </c>
      <c r="AE3800" t="str">
        <f t="shared" si="1191"/>
        <v>Electronics</v>
      </c>
      <c r="AF3800" t="str">
        <f t="shared" si="1192"/>
        <v>Electronics</v>
      </c>
      <c r="AG3800" t="str" cm="1">
        <f t="array" ref="AG3800">INDEX(AD:AD,ROW())</f>
        <v>Electronics</v>
      </c>
      <c r="AH3800">
        <f t="shared" si="1200"/>
        <v>48</v>
      </c>
      <c r="AI3800" t="str">
        <f t="shared" si="1193"/>
        <v>Electronics</v>
      </c>
      <c r="AK3800">
        <f t="shared" si="1194"/>
        <v>2023</v>
      </c>
      <c r="AL3800">
        <f t="shared" si="1195"/>
        <v>11</v>
      </c>
      <c r="AM3800">
        <f t="shared" si="1196"/>
        <v>27</v>
      </c>
      <c r="AN3800">
        <f t="shared" si="1197"/>
        <v>2</v>
      </c>
      <c r="AO3800" t="str">
        <f t="shared" si="1198"/>
        <v>Weekday</v>
      </c>
      <c r="AR3800" s="20">
        <f t="shared" si="1199"/>
        <v>0</v>
      </c>
    </row>
    <row r="3801" spans="1:44" x14ac:dyDescent="0.35">
      <c r="A3801" t="str">
        <f t="shared" si="1181"/>
        <v>CUST3800</v>
      </c>
      <c r="B3801" s="2" t="s">
        <v>4137</v>
      </c>
      <c r="C3801" s="4">
        <v>45613</v>
      </c>
      <c r="D3801" s="2" t="s">
        <v>660</v>
      </c>
      <c r="E3801" t="s">
        <v>5049</v>
      </c>
      <c r="F3801" s="2" t="s">
        <v>19</v>
      </c>
      <c r="G3801" s="2" t="s">
        <v>49</v>
      </c>
      <c r="H3801" s="2">
        <v>2</v>
      </c>
      <c r="I3801" s="19">
        <v>1321.88</v>
      </c>
      <c r="J3801" s="2" t="s">
        <v>20</v>
      </c>
      <c r="K3801" s="2" t="s">
        <v>16</v>
      </c>
      <c r="L3801" s="2">
        <v>4</v>
      </c>
      <c r="M3801" s="18">
        <f t="shared" si="1182"/>
        <v>2643.76</v>
      </c>
      <c r="T3801" t="str">
        <f t="shared" si="1183"/>
        <v>Completed</v>
      </c>
      <c r="U3801" t="str">
        <f t="shared" si="1184"/>
        <v>Yes</v>
      </c>
      <c r="V3801" t="str">
        <f t="shared" si="1185"/>
        <v>No</v>
      </c>
      <c r="X3801">
        <f t="shared" si="1186"/>
        <v>595</v>
      </c>
      <c r="Y3801">
        <f t="shared" si="1187"/>
        <v>444</v>
      </c>
      <c r="Z3801" s="18">
        <f t="shared" si="1188"/>
        <v>2759712.3299794244</v>
      </c>
      <c r="AA3801" s="18">
        <f t="shared" si="1189"/>
        <v>330643.50635802455</v>
      </c>
      <c r="AB3801" s="17">
        <f t="shared" si="1190"/>
        <v>3.8641711229946525</v>
      </c>
      <c r="AC3801" s="2" t="s">
        <v>49</v>
      </c>
      <c r="AD3801" s="2" t="s">
        <v>19</v>
      </c>
      <c r="AE3801" t="str">
        <f t="shared" si="1191"/>
        <v>Electronics</v>
      </c>
      <c r="AF3801" t="str">
        <f t="shared" si="1192"/>
        <v>Electronics</v>
      </c>
      <c r="AG3801" t="str" cm="1">
        <f t="array" ref="AG3801">INDEX(AD:AD,ROW())</f>
        <v>Electronics</v>
      </c>
      <c r="AH3801">
        <f t="shared" si="1200"/>
        <v>12</v>
      </c>
      <c r="AI3801" t="str">
        <f t="shared" si="1193"/>
        <v>Electronics</v>
      </c>
      <c r="AK3801">
        <f t="shared" si="1194"/>
        <v>2024</v>
      </c>
      <c r="AL3801">
        <f t="shared" si="1195"/>
        <v>11</v>
      </c>
      <c r="AM3801">
        <f t="shared" si="1196"/>
        <v>17</v>
      </c>
      <c r="AN3801">
        <f t="shared" si="1197"/>
        <v>1</v>
      </c>
      <c r="AO3801" t="str">
        <f t="shared" si="1198"/>
        <v>Weekend</v>
      </c>
      <c r="AR3801" s="20">
        <f t="shared" si="1199"/>
        <v>0</v>
      </c>
    </row>
    <row r="3802" spans="1:44" x14ac:dyDescent="0.35">
      <c r="A3802" t="str">
        <f t="shared" si="1181"/>
        <v>CUST3801</v>
      </c>
      <c r="B3802" s="2" t="s">
        <v>4138</v>
      </c>
      <c r="C3802" s="4">
        <v>45035</v>
      </c>
      <c r="D3802" s="2" t="s">
        <v>407</v>
      </c>
      <c r="E3802" t="s">
        <v>5055</v>
      </c>
      <c r="F3802" s="2" t="s">
        <v>13</v>
      </c>
      <c r="G3802" s="2" t="s">
        <v>95</v>
      </c>
      <c r="H3802" s="2">
        <v>2</v>
      </c>
      <c r="I3802" s="19">
        <v>616.6</v>
      </c>
      <c r="J3802" s="2" t="s">
        <v>5047</v>
      </c>
      <c r="K3802" s="2" t="s">
        <v>31</v>
      </c>
      <c r="L3802" s="2">
        <v>2</v>
      </c>
      <c r="M3802" s="18">
        <f t="shared" si="1182"/>
        <v>1233.2</v>
      </c>
      <c r="T3802" t="str">
        <f t="shared" si="1183"/>
        <v>Pending</v>
      </c>
      <c r="U3802" t="str">
        <f t="shared" si="1184"/>
        <v>No</v>
      </c>
      <c r="V3802" t="str">
        <f t="shared" si="1185"/>
        <v>Yes</v>
      </c>
      <c r="X3802">
        <f t="shared" si="1186"/>
        <v>567</v>
      </c>
      <c r="Y3802">
        <f t="shared" si="1187"/>
        <v>440</v>
      </c>
      <c r="Z3802" s="18">
        <f t="shared" si="1188"/>
        <v>1463424.4009529033</v>
      </c>
      <c r="AA3802" s="18">
        <f t="shared" si="1189"/>
        <v>118285.78776560788</v>
      </c>
      <c r="AB3802" s="17">
        <f t="shared" si="1190"/>
        <v>3.8140589569160999</v>
      </c>
      <c r="AC3802" s="2" t="s">
        <v>95</v>
      </c>
      <c r="AD3802" s="2" t="s">
        <v>13</v>
      </c>
      <c r="AE3802" t="str">
        <f t="shared" si="1191"/>
        <v>Home &amp; Kitchen</v>
      </c>
      <c r="AF3802" t="str">
        <f t="shared" si="1192"/>
        <v>Home &amp; Kitchen</v>
      </c>
      <c r="AG3802" t="str" cm="1">
        <f t="array" ref="AG3802">INDEX(AD:AD,ROW())</f>
        <v>Home &amp; Kitchen</v>
      </c>
      <c r="AH3802">
        <f t="shared" si="1200"/>
        <v>32</v>
      </c>
      <c r="AI3802" t="str">
        <f t="shared" si="1193"/>
        <v>Home &amp; Kitchen</v>
      </c>
      <c r="AK3802">
        <f t="shared" si="1194"/>
        <v>2023</v>
      </c>
      <c r="AL3802">
        <f t="shared" si="1195"/>
        <v>4</v>
      </c>
      <c r="AM3802">
        <f t="shared" si="1196"/>
        <v>19</v>
      </c>
      <c r="AN3802">
        <f t="shared" si="1197"/>
        <v>4</v>
      </c>
      <c r="AO3802" t="str">
        <f t="shared" si="1198"/>
        <v>Weekday</v>
      </c>
      <c r="AR3802" s="20">
        <f t="shared" si="1199"/>
        <v>0</v>
      </c>
    </row>
    <row r="3803" spans="1:44" x14ac:dyDescent="0.35">
      <c r="A3803" t="str">
        <f t="shared" si="1181"/>
        <v>CUST3802</v>
      </c>
      <c r="B3803" s="2" t="s">
        <v>4139</v>
      </c>
      <c r="C3803" s="4">
        <v>45001</v>
      </c>
      <c r="D3803" s="2" t="s">
        <v>158</v>
      </c>
      <c r="E3803" t="s">
        <v>5054</v>
      </c>
      <c r="F3803" s="2" t="s">
        <v>19</v>
      </c>
      <c r="G3803" s="2" t="s">
        <v>128</v>
      </c>
      <c r="H3803" s="2">
        <v>2</v>
      </c>
      <c r="I3803" s="19">
        <v>1405.82</v>
      </c>
      <c r="J3803" s="2" t="s">
        <v>50</v>
      </c>
      <c r="K3803" s="2" t="s">
        <v>16</v>
      </c>
      <c r="L3803" s="2">
        <v>5</v>
      </c>
      <c r="M3803" s="18">
        <f t="shared" si="1182"/>
        <v>2811.64</v>
      </c>
      <c r="T3803" t="str">
        <f t="shared" si="1183"/>
        <v>Completed</v>
      </c>
      <c r="U3803" t="str">
        <f t="shared" si="1184"/>
        <v>Yes</v>
      </c>
      <c r="V3803" t="str">
        <f t="shared" si="1185"/>
        <v>No</v>
      </c>
      <c r="X3803">
        <f t="shared" si="1186"/>
        <v>558</v>
      </c>
      <c r="Y3803">
        <f t="shared" si="1187"/>
        <v>430</v>
      </c>
      <c r="Z3803" s="18">
        <f t="shared" si="1188"/>
        <v>2759712.3299794244</v>
      </c>
      <c r="AA3803" s="18">
        <f t="shared" si="1189"/>
        <v>330643.50635802455</v>
      </c>
      <c r="AB3803" s="17">
        <f t="shared" si="1190"/>
        <v>3.8641711229946525</v>
      </c>
      <c r="AC3803" s="2" t="s">
        <v>128</v>
      </c>
      <c r="AD3803" s="2" t="s">
        <v>19</v>
      </c>
      <c r="AE3803" t="str">
        <f t="shared" si="1191"/>
        <v>Electronics</v>
      </c>
      <c r="AF3803" t="str">
        <f t="shared" si="1192"/>
        <v>Electronics</v>
      </c>
      <c r="AG3803" t="str" cm="1">
        <f t="array" ref="AG3803">INDEX(AD:AD,ROW())</f>
        <v>Electronics</v>
      </c>
      <c r="AH3803">
        <f t="shared" si="1200"/>
        <v>48</v>
      </c>
      <c r="AI3803" t="str">
        <f t="shared" si="1193"/>
        <v>Electronics</v>
      </c>
      <c r="AK3803">
        <f t="shared" si="1194"/>
        <v>2023</v>
      </c>
      <c r="AL3803">
        <f t="shared" si="1195"/>
        <v>3</v>
      </c>
      <c r="AM3803">
        <f t="shared" si="1196"/>
        <v>16</v>
      </c>
      <c r="AN3803">
        <f t="shared" si="1197"/>
        <v>5</v>
      </c>
      <c r="AO3803" t="str">
        <f t="shared" si="1198"/>
        <v>Weekday</v>
      </c>
      <c r="AR3803" s="20">
        <f t="shared" si="1199"/>
        <v>0</v>
      </c>
    </row>
    <row r="3804" spans="1:44" x14ac:dyDescent="0.35">
      <c r="A3804" t="str">
        <f t="shared" si="1181"/>
        <v>CUST3803</v>
      </c>
      <c r="B3804" s="2" t="s">
        <v>4140</v>
      </c>
      <c r="C3804" s="4">
        <v>45589</v>
      </c>
      <c r="D3804" s="2" t="s">
        <v>626</v>
      </c>
      <c r="E3804" t="s">
        <v>5055</v>
      </c>
      <c r="F3804" s="2" t="s">
        <v>13</v>
      </c>
      <c r="G3804" s="2" t="s">
        <v>95</v>
      </c>
      <c r="H3804" s="2">
        <v>2</v>
      </c>
      <c r="I3804" s="19">
        <v>1072.81</v>
      </c>
      <c r="J3804" s="2" t="s">
        <v>20</v>
      </c>
      <c r="K3804" s="2" t="s">
        <v>16</v>
      </c>
      <c r="L3804" s="2">
        <v>3</v>
      </c>
      <c r="M3804" s="18">
        <f t="shared" si="1182"/>
        <v>2145.62</v>
      </c>
      <c r="T3804" t="str">
        <f t="shared" si="1183"/>
        <v>Completed</v>
      </c>
      <c r="U3804" t="str">
        <f t="shared" si="1184"/>
        <v>Yes</v>
      </c>
      <c r="V3804" t="str">
        <f t="shared" si="1185"/>
        <v>No</v>
      </c>
      <c r="X3804">
        <f t="shared" si="1186"/>
        <v>567</v>
      </c>
      <c r="Y3804">
        <f t="shared" si="1187"/>
        <v>440</v>
      </c>
      <c r="Z3804" s="18">
        <f t="shared" si="1188"/>
        <v>1463424.4009529033</v>
      </c>
      <c r="AA3804" s="18">
        <f t="shared" si="1189"/>
        <v>118285.78776560788</v>
      </c>
      <c r="AB3804" s="17">
        <f t="shared" si="1190"/>
        <v>3.8140589569160999</v>
      </c>
      <c r="AC3804" s="2" t="s">
        <v>95</v>
      </c>
      <c r="AD3804" s="2" t="s">
        <v>13</v>
      </c>
      <c r="AE3804" t="str">
        <f t="shared" si="1191"/>
        <v>Home &amp; Kitchen</v>
      </c>
      <c r="AF3804" t="str">
        <f t="shared" si="1192"/>
        <v>Home &amp; Kitchen</v>
      </c>
      <c r="AG3804" t="str" cm="1">
        <f t="array" ref="AG3804">INDEX(AD:AD,ROW())</f>
        <v>Home &amp; Kitchen</v>
      </c>
      <c r="AH3804">
        <f t="shared" si="1200"/>
        <v>32</v>
      </c>
      <c r="AI3804" t="str">
        <f t="shared" si="1193"/>
        <v>Home &amp; Kitchen</v>
      </c>
      <c r="AK3804">
        <f t="shared" si="1194"/>
        <v>2024</v>
      </c>
      <c r="AL3804">
        <f t="shared" si="1195"/>
        <v>10</v>
      </c>
      <c r="AM3804">
        <f t="shared" si="1196"/>
        <v>24</v>
      </c>
      <c r="AN3804">
        <f t="shared" si="1197"/>
        <v>5</v>
      </c>
      <c r="AO3804" t="str">
        <f t="shared" si="1198"/>
        <v>Weekday</v>
      </c>
      <c r="AR3804" s="20">
        <f t="shared" si="1199"/>
        <v>0</v>
      </c>
    </row>
    <row r="3805" spans="1:44" x14ac:dyDescent="0.35">
      <c r="A3805" t="str">
        <f t="shared" si="1181"/>
        <v>CUST3804</v>
      </c>
      <c r="B3805" s="2" t="s">
        <v>4141</v>
      </c>
      <c r="C3805" s="4">
        <v>45641</v>
      </c>
      <c r="D3805" s="2" t="s">
        <v>601</v>
      </c>
      <c r="E3805" t="s">
        <v>5048</v>
      </c>
      <c r="F3805" s="2" t="s">
        <v>23</v>
      </c>
      <c r="G3805" s="2" t="s">
        <v>65</v>
      </c>
      <c r="H3805" s="2">
        <v>3</v>
      </c>
      <c r="I3805" s="19">
        <v>247.23</v>
      </c>
      <c r="J3805" s="2" t="s">
        <v>50</v>
      </c>
      <c r="K3805" s="2" t="s">
        <v>16</v>
      </c>
      <c r="L3805" s="2">
        <v>3</v>
      </c>
      <c r="M3805" s="18">
        <f t="shared" si="1182"/>
        <v>741.68999999999994</v>
      </c>
      <c r="T3805" t="str">
        <f t="shared" si="1183"/>
        <v>Completed</v>
      </c>
      <c r="U3805" t="str">
        <f t="shared" si="1184"/>
        <v>No</v>
      </c>
      <c r="V3805" t="str">
        <f t="shared" si="1185"/>
        <v>No</v>
      </c>
      <c r="X3805">
        <f t="shared" si="1186"/>
        <v>590</v>
      </c>
      <c r="Y3805">
        <f t="shared" si="1187"/>
        <v>451</v>
      </c>
      <c r="Z3805" s="18">
        <f t="shared" si="1188"/>
        <v>594714.6477588166</v>
      </c>
      <c r="AA3805" s="18">
        <f t="shared" si="1189"/>
        <v>60882.938065984097</v>
      </c>
      <c r="AB3805" s="17">
        <f t="shared" si="1190"/>
        <v>3.804733727810651</v>
      </c>
      <c r="AC3805" s="2" t="s">
        <v>65</v>
      </c>
      <c r="AD3805" s="2" t="s">
        <v>23</v>
      </c>
      <c r="AE3805" t="str">
        <f t="shared" si="1191"/>
        <v>Books</v>
      </c>
      <c r="AF3805" t="str">
        <f t="shared" si="1192"/>
        <v>Books</v>
      </c>
      <c r="AG3805" t="str" cm="1">
        <f t="array" ref="AG3805">INDEX(AD:AD,ROW())</f>
        <v>Books</v>
      </c>
      <c r="AH3805">
        <f t="shared" si="1200"/>
        <v>19</v>
      </c>
      <c r="AI3805" t="str">
        <f t="shared" si="1193"/>
        <v>Books</v>
      </c>
      <c r="AK3805">
        <f t="shared" si="1194"/>
        <v>2024</v>
      </c>
      <c r="AL3805">
        <f t="shared" si="1195"/>
        <v>12</v>
      </c>
      <c r="AM3805">
        <f t="shared" si="1196"/>
        <v>15</v>
      </c>
      <c r="AN3805">
        <f t="shared" si="1197"/>
        <v>1</v>
      </c>
      <c r="AO3805" t="str">
        <f t="shared" si="1198"/>
        <v>Weekend</v>
      </c>
      <c r="AR3805" s="20">
        <f t="shared" si="1199"/>
        <v>0</v>
      </c>
    </row>
    <row r="3806" spans="1:44" x14ac:dyDescent="0.35">
      <c r="A3806" t="str">
        <f t="shared" si="1181"/>
        <v>CUST3805</v>
      </c>
      <c r="B3806" s="2" t="s">
        <v>4142</v>
      </c>
      <c r="C3806" s="4">
        <v>45610</v>
      </c>
      <c r="D3806" s="2" t="s">
        <v>649</v>
      </c>
      <c r="E3806" t="s">
        <v>5048</v>
      </c>
      <c r="F3806" s="2" t="s">
        <v>19</v>
      </c>
      <c r="G3806" s="2" t="s">
        <v>5040</v>
      </c>
      <c r="H3806" s="2">
        <v>2</v>
      </c>
      <c r="I3806" s="19">
        <v>3353.3</v>
      </c>
      <c r="J3806" s="2" t="s">
        <v>50</v>
      </c>
      <c r="K3806" s="2" t="s">
        <v>16</v>
      </c>
      <c r="L3806" s="2">
        <v>3</v>
      </c>
      <c r="M3806" s="18">
        <f t="shared" si="1182"/>
        <v>6706.6</v>
      </c>
      <c r="T3806" t="str">
        <f t="shared" si="1183"/>
        <v>Completed</v>
      </c>
      <c r="U3806" t="str">
        <f t="shared" si="1184"/>
        <v>Yes</v>
      </c>
      <c r="V3806" t="str">
        <f t="shared" si="1185"/>
        <v>No</v>
      </c>
      <c r="X3806">
        <f t="shared" si="1186"/>
        <v>590</v>
      </c>
      <c r="Y3806">
        <f t="shared" si="1187"/>
        <v>451</v>
      </c>
      <c r="Z3806" s="18">
        <f t="shared" si="1188"/>
        <v>2759712.3299794244</v>
      </c>
      <c r="AA3806" s="18">
        <f t="shared" si="1189"/>
        <v>330643.50635802455</v>
      </c>
      <c r="AB3806" s="17">
        <f t="shared" si="1190"/>
        <v>3.8641711229946525</v>
      </c>
      <c r="AC3806" s="2" t="s">
        <v>5040</v>
      </c>
      <c r="AD3806" s="2" t="s">
        <v>19</v>
      </c>
      <c r="AE3806" t="str">
        <f t="shared" si="1191"/>
        <v>Electronics</v>
      </c>
      <c r="AF3806" t="str">
        <f t="shared" si="1192"/>
        <v>Electronics</v>
      </c>
      <c r="AG3806" t="str" cm="1">
        <f t="array" ref="AG3806">INDEX(AD:AD,ROW())</f>
        <v>Electronics</v>
      </c>
      <c r="AH3806">
        <f t="shared" si="1200"/>
        <v>13</v>
      </c>
      <c r="AI3806" t="str">
        <f t="shared" si="1193"/>
        <v>Electronics</v>
      </c>
      <c r="AK3806">
        <f t="shared" si="1194"/>
        <v>2024</v>
      </c>
      <c r="AL3806">
        <f t="shared" si="1195"/>
        <v>11</v>
      </c>
      <c r="AM3806">
        <f t="shared" si="1196"/>
        <v>14</v>
      </c>
      <c r="AN3806">
        <f t="shared" si="1197"/>
        <v>5</v>
      </c>
      <c r="AO3806" t="str">
        <f t="shared" si="1198"/>
        <v>Weekday</v>
      </c>
      <c r="AR3806" s="20">
        <f t="shared" si="1199"/>
        <v>0</v>
      </c>
    </row>
    <row r="3807" spans="1:44" x14ac:dyDescent="0.35">
      <c r="A3807" t="str">
        <f t="shared" si="1181"/>
        <v>CUST3806</v>
      </c>
      <c r="B3807" s="2" t="s">
        <v>4143</v>
      </c>
      <c r="C3807" s="4">
        <v>45704</v>
      </c>
      <c r="D3807" s="2" t="s">
        <v>340</v>
      </c>
      <c r="E3807" t="s">
        <v>5053</v>
      </c>
      <c r="F3807" s="2" t="s">
        <v>19</v>
      </c>
      <c r="G3807" s="2" t="s">
        <v>5039</v>
      </c>
      <c r="H3807" s="2">
        <v>1</v>
      </c>
      <c r="I3807" s="19">
        <v>3173.07</v>
      </c>
      <c r="J3807" s="2" t="s">
        <v>5046</v>
      </c>
      <c r="K3807" s="2" t="s">
        <v>16</v>
      </c>
      <c r="L3807" s="2">
        <v>3</v>
      </c>
      <c r="M3807" s="18">
        <f t="shared" si="1182"/>
        <v>3173.07</v>
      </c>
      <c r="T3807" t="str">
        <f t="shared" si="1183"/>
        <v>Completed</v>
      </c>
      <c r="U3807" t="str">
        <f t="shared" si="1184"/>
        <v>Yes</v>
      </c>
      <c r="V3807" t="str">
        <f t="shared" si="1185"/>
        <v>No</v>
      </c>
      <c r="X3807">
        <f t="shared" si="1186"/>
        <v>559</v>
      </c>
      <c r="Y3807">
        <f t="shared" si="1187"/>
        <v>408</v>
      </c>
      <c r="Z3807" s="18">
        <f t="shared" si="1188"/>
        <v>2759712.3299794244</v>
      </c>
      <c r="AA3807" s="18">
        <f t="shared" si="1189"/>
        <v>330643.50635802455</v>
      </c>
      <c r="AB3807" s="17">
        <f t="shared" si="1190"/>
        <v>3.8641711229946525</v>
      </c>
      <c r="AC3807" s="2" t="s">
        <v>5039</v>
      </c>
      <c r="AD3807" s="2" t="s">
        <v>19</v>
      </c>
      <c r="AE3807" t="str">
        <f t="shared" si="1191"/>
        <v>Electronics</v>
      </c>
      <c r="AF3807" t="str">
        <f t="shared" si="1192"/>
        <v>Electronics</v>
      </c>
      <c r="AG3807" t="str" cm="1">
        <f t="array" ref="AG3807">INDEX(AD:AD,ROW())</f>
        <v>Electronics</v>
      </c>
      <c r="AH3807">
        <f t="shared" si="1200"/>
        <v>3</v>
      </c>
      <c r="AI3807" t="str">
        <f t="shared" si="1193"/>
        <v>Electronics</v>
      </c>
      <c r="AK3807">
        <f t="shared" si="1194"/>
        <v>2025</v>
      </c>
      <c r="AL3807">
        <f t="shared" si="1195"/>
        <v>2</v>
      </c>
      <c r="AM3807">
        <f t="shared" si="1196"/>
        <v>16</v>
      </c>
      <c r="AN3807">
        <f t="shared" si="1197"/>
        <v>1</v>
      </c>
      <c r="AO3807" t="str">
        <f t="shared" si="1198"/>
        <v>Weekend</v>
      </c>
      <c r="AR3807" s="20">
        <f t="shared" si="1199"/>
        <v>0</v>
      </c>
    </row>
    <row r="3808" spans="1:44" x14ac:dyDescent="0.35">
      <c r="A3808" t="str">
        <f t="shared" si="1181"/>
        <v>CUST3807</v>
      </c>
      <c r="B3808" s="2" t="s">
        <v>4144</v>
      </c>
      <c r="C3808" s="4">
        <v>45573</v>
      </c>
      <c r="D3808" s="2" t="s">
        <v>624</v>
      </c>
      <c r="E3808" t="s">
        <v>5050</v>
      </c>
      <c r="F3808" s="2" t="s">
        <v>23</v>
      </c>
      <c r="G3808" s="2" t="s">
        <v>68</v>
      </c>
      <c r="H3808" s="2">
        <v>2</v>
      </c>
      <c r="I3808" s="19">
        <v>501.6</v>
      </c>
      <c r="J3808" s="2" t="s">
        <v>20</v>
      </c>
      <c r="K3808" s="2" t="s">
        <v>16</v>
      </c>
      <c r="L3808" s="2">
        <v>5</v>
      </c>
      <c r="M3808" s="18">
        <f t="shared" si="1182"/>
        <v>1003.2</v>
      </c>
      <c r="T3808" t="str">
        <f t="shared" si="1183"/>
        <v>Completed</v>
      </c>
      <c r="U3808" t="str">
        <f t="shared" si="1184"/>
        <v>Yes</v>
      </c>
      <c r="V3808" t="str">
        <f t="shared" si="1185"/>
        <v>No</v>
      </c>
      <c r="X3808">
        <f t="shared" si="1186"/>
        <v>589</v>
      </c>
      <c r="Y3808">
        <f t="shared" si="1187"/>
        <v>426</v>
      </c>
      <c r="Z3808" s="18">
        <f t="shared" si="1188"/>
        <v>594714.6477588166</v>
      </c>
      <c r="AA3808" s="18">
        <f t="shared" si="1189"/>
        <v>60882.938065984097</v>
      </c>
      <c r="AB3808" s="17">
        <f t="shared" si="1190"/>
        <v>3.804733727810651</v>
      </c>
      <c r="AC3808" s="2" t="s">
        <v>68</v>
      </c>
      <c r="AD3808" s="2" t="s">
        <v>23</v>
      </c>
      <c r="AE3808" t="str">
        <f t="shared" si="1191"/>
        <v>Books</v>
      </c>
      <c r="AF3808" t="str">
        <f t="shared" si="1192"/>
        <v>Books</v>
      </c>
      <c r="AG3808" t="str" cm="1">
        <f t="array" ref="AG3808">INDEX(AD:AD,ROW())</f>
        <v>Books</v>
      </c>
      <c r="AH3808">
        <f t="shared" si="1200"/>
        <v>20</v>
      </c>
      <c r="AI3808" t="str">
        <f t="shared" si="1193"/>
        <v>Books</v>
      </c>
      <c r="AK3808">
        <f t="shared" si="1194"/>
        <v>2024</v>
      </c>
      <c r="AL3808">
        <f t="shared" si="1195"/>
        <v>10</v>
      </c>
      <c r="AM3808">
        <f t="shared" si="1196"/>
        <v>8</v>
      </c>
      <c r="AN3808">
        <f t="shared" si="1197"/>
        <v>3</v>
      </c>
      <c r="AO3808" t="str">
        <f t="shared" si="1198"/>
        <v>Weekday</v>
      </c>
      <c r="AR3808" s="20">
        <f t="shared" si="1199"/>
        <v>0</v>
      </c>
    </row>
    <row r="3809" spans="1:44" x14ac:dyDescent="0.35">
      <c r="A3809" t="str">
        <f t="shared" si="1181"/>
        <v>CUST3808</v>
      </c>
      <c r="B3809" s="2" t="s">
        <v>4145</v>
      </c>
      <c r="C3809" s="4">
        <v>45351</v>
      </c>
      <c r="D3809" s="2" t="s">
        <v>601</v>
      </c>
      <c r="E3809" t="s">
        <v>5051</v>
      </c>
      <c r="F3809" s="2" t="s">
        <v>13</v>
      </c>
      <c r="G3809" s="2" t="s">
        <v>34</v>
      </c>
      <c r="H3809" s="2">
        <v>1</v>
      </c>
      <c r="I3809" s="19">
        <v>494.72</v>
      </c>
      <c r="J3809" s="2" t="s">
        <v>5046</v>
      </c>
      <c r="K3809" s="2" t="s">
        <v>16</v>
      </c>
      <c r="L3809" s="2">
        <v>2</v>
      </c>
      <c r="M3809" s="18">
        <f t="shared" si="1182"/>
        <v>494.72</v>
      </c>
      <c r="T3809" t="str">
        <f t="shared" si="1183"/>
        <v>Completed</v>
      </c>
      <c r="U3809" t="str">
        <f t="shared" si="1184"/>
        <v>No</v>
      </c>
      <c r="V3809" t="str">
        <f t="shared" si="1185"/>
        <v>No</v>
      </c>
      <c r="X3809">
        <f t="shared" si="1186"/>
        <v>619</v>
      </c>
      <c r="Y3809">
        <f t="shared" si="1187"/>
        <v>468</v>
      </c>
      <c r="Z3809" s="18">
        <f t="shared" si="1188"/>
        <v>1463424.4009529033</v>
      </c>
      <c r="AA3809" s="18">
        <f t="shared" si="1189"/>
        <v>118285.78776560788</v>
      </c>
      <c r="AB3809" s="17">
        <f t="shared" si="1190"/>
        <v>3.8140589569160999</v>
      </c>
      <c r="AC3809" s="2" t="s">
        <v>34</v>
      </c>
      <c r="AD3809" s="2" t="s">
        <v>13</v>
      </c>
      <c r="AE3809" t="str">
        <f t="shared" si="1191"/>
        <v>Home &amp; Kitchen</v>
      </c>
      <c r="AF3809" t="str">
        <f t="shared" si="1192"/>
        <v>Home &amp; Kitchen</v>
      </c>
      <c r="AG3809" t="str" cm="1">
        <f t="array" ref="AG3809">INDEX(AD:AD,ROW())</f>
        <v>Home &amp; Kitchen</v>
      </c>
      <c r="AH3809">
        <f t="shared" si="1200"/>
        <v>7</v>
      </c>
      <c r="AI3809" t="str">
        <f t="shared" si="1193"/>
        <v>Home &amp; Kitchen</v>
      </c>
      <c r="AK3809">
        <f t="shared" si="1194"/>
        <v>2024</v>
      </c>
      <c r="AL3809">
        <f t="shared" si="1195"/>
        <v>2</v>
      </c>
      <c r="AM3809">
        <f t="shared" si="1196"/>
        <v>29</v>
      </c>
      <c r="AN3809">
        <f t="shared" si="1197"/>
        <v>5</v>
      </c>
      <c r="AO3809" t="str">
        <f t="shared" si="1198"/>
        <v>Weekday</v>
      </c>
      <c r="AR3809" s="20">
        <f t="shared" si="1199"/>
        <v>0</v>
      </c>
    </row>
    <row r="3810" spans="1:44" x14ac:dyDescent="0.35">
      <c r="A3810" t="str">
        <f t="shared" si="1181"/>
        <v>CUST3809</v>
      </c>
      <c r="B3810" s="2" t="s">
        <v>4146</v>
      </c>
      <c r="C3810" s="4">
        <v>45692</v>
      </c>
      <c r="D3810" s="2" t="s">
        <v>604</v>
      </c>
      <c r="E3810" t="s">
        <v>5049</v>
      </c>
      <c r="F3810" s="2" t="s">
        <v>23</v>
      </c>
      <c r="G3810" s="2" t="s">
        <v>46</v>
      </c>
      <c r="H3810" s="2">
        <v>1</v>
      </c>
      <c r="I3810" s="19">
        <v>795.06</v>
      </c>
      <c r="J3810" s="2" t="s">
        <v>5046</v>
      </c>
      <c r="K3810" s="2" t="s">
        <v>31</v>
      </c>
      <c r="L3810" s="2">
        <v>4</v>
      </c>
      <c r="M3810" s="18">
        <f t="shared" si="1182"/>
        <v>795.06</v>
      </c>
      <c r="T3810" t="str">
        <f t="shared" si="1183"/>
        <v>Pending</v>
      </c>
      <c r="U3810" t="str">
        <f t="shared" si="1184"/>
        <v>No</v>
      </c>
      <c r="V3810" t="str">
        <f t="shared" si="1185"/>
        <v>Yes</v>
      </c>
      <c r="X3810">
        <f t="shared" si="1186"/>
        <v>595</v>
      </c>
      <c r="Y3810">
        <f t="shared" si="1187"/>
        <v>444</v>
      </c>
      <c r="Z3810" s="18">
        <f t="shared" si="1188"/>
        <v>594714.6477588166</v>
      </c>
      <c r="AA3810" s="18">
        <f t="shared" si="1189"/>
        <v>60882.938065984097</v>
      </c>
      <c r="AB3810" s="17">
        <f t="shared" si="1190"/>
        <v>3.804733727810651</v>
      </c>
      <c r="AC3810" s="2" t="s">
        <v>46</v>
      </c>
      <c r="AD3810" s="2" t="s">
        <v>23</v>
      </c>
      <c r="AE3810" t="str">
        <f t="shared" si="1191"/>
        <v>Books</v>
      </c>
      <c r="AF3810" t="str">
        <f t="shared" si="1192"/>
        <v>Books</v>
      </c>
      <c r="AG3810" t="str" cm="1">
        <f t="array" ref="AG3810">INDEX(AD:AD,ROW())</f>
        <v>Books</v>
      </c>
      <c r="AH3810">
        <f t="shared" si="1200"/>
        <v>11</v>
      </c>
      <c r="AI3810" t="str">
        <f t="shared" si="1193"/>
        <v>Books</v>
      </c>
      <c r="AK3810">
        <f t="shared" si="1194"/>
        <v>2025</v>
      </c>
      <c r="AL3810">
        <f t="shared" si="1195"/>
        <v>2</v>
      </c>
      <c r="AM3810">
        <f t="shared" si="1196"/>
        <v>4</v>
      </c>
      <c r="AN3810">
        <f t="shared" si="1197"/>
        <v>3</v>
      </c>
      <c r="AO3810" t="str">
        <f t="shared" si="1198"/>
        <v>Weekday</v>
      </c>
      <c r="AR3810" s="20">
        <f t="shared" si="1199"/>
        <v>0</v>
      </c>
    </row>
    <row r="3811" spans="1:44" x14ac:dyDescent="0.35">
      <c r="A3811" t="str">
        <f t="shared" si="1181"/>
        <v>CUST3810</v>
      </c>
      <c r="B3811" s="2" t="s">
        <v>4147</v>
      </c>
      <c r="C3811" s="4">
        <v>45152</v>
      </c>
      <c r="D3811" s="2" t="s">
        <v>275</v>
      </c>
      <c r="E3811" t="s">
        <v>5052</v>
      </c>
      <c r="F3811" s="2" t="s">
        <v>19</v>
      </c>
      <c r="G3811" s="2" t="s">
        <v>49</v>
      </c>
      <c r="H3811" s="2">
        <v>1</v>
      </c>
      <c r="I3811" s="19">
        <v>618.23</v>
      </c>
      <c r="J3811" s="2" t="s">
        <v>5046</v>
      </c>
      <c r="K3811" s="2" t="s">
        <v>31</v>
      </c>
      <c r="L3811" s="2">
        <v>4</v>
      </c>
      <c r="M3811" s="18">
        <f t="shared" si="1182"/>
        <v>618.23</v>
      </c>
      <c r="T3811" t="str">
        <f t="shared" si="1183"/>
        <v>Pending</v>
      </c>
      <c r="U3811" t="str">
        <f t="shared" si="1184"/>
        <v>No</v>
      </c>
      <c r="V3811" t="str">
        <f t="shared" si="1185"/>
        <v>Yes</v>
      </c>
      <c r="X3811">
        <f t="shared" si="1186"/>
        <v>573</v>
      </c>
      <c r="Y3811">
        <f t="shared" si="1187"/>
        <v>450</v>
      </c>
      <c r="Z3811" s="18">
        <f t="shared" si="1188"/>
        <v>2759712.3299794244</v>
      </c>
      <c r="AA3811" s="18">
        <f t="shared" si="1189"/>
        <v>330643.50635802455</v>
      </c>
      <c r="AB3811" s="17">
        <f t="shared" si="1190"/>
        <v>3.8641711229946525</v>
      </c>
      <c r="AC3811" s="2" t="s">
        <v>49</v>
      </c>
      <c r="AD3811" s="2" t="s">
        <v>19</v>
      </c>
      <c r="AE3811" t="str">
        <f t="shared" si="1191"/>
        <v>Electronics</v>
      </c>
      <c r="AF3811" t="str">
        <f t="shared" si="1192"/>
        <v>Electronics</v>
      </c>
      <c r="AG3811" t="str" cm="1">
        <f t="array" ref="AG3811">INDEX(AD:AD,ROW())</f>
        <v>Electronics</v>
      </c>
      <c r="AH3811">
        <f t="shared" si="1200"/>
        <v>12</v>
      </c>
      <c r="AI3811" t="str">
        <f t="shared" si="1193"/>
        <v>Electronics</v>
      </c>
      <c r="AK3811">
        <f t="shared" si="1194"/>
        <v>2023</v>
      </c>
      <c r="AL3811">
        <f t="shared" si="1195"/>
        <v>8</v>
      </c>
      <c r="AM3811">
        <f t="shared" si="1196"/>
        <v>14</v>
      </c>
      <c r="AN3811">
        <f t="shared" si="1197"/>
        <v>2</v>
      </c>
      <c r="AO3811" t="str">
        <f t="shared" si="1198"/>
        <v>Weekday</v>
      </c>
      <c r="AR3811" s="20">
        <f t="shared" si="1199"/>
        <v>0</v>
      </c>
    </row>
    <row r="3812" spans="1:44" x14ac:dyDescent="0.35">
      <c r="A3812" t="str">
        <f t="shared" si="1181"/>
        <v>CUST3811</v>
      </c>
      <c r="B3812" s="2" t="s">
        <v>4148</v>
      </c>
      <c r="C3812" s="4">
        <v>45146</v>
      </c>
      <c r="D3812" s="2" t="s">
        <v>431</v>
      </c>
      <c r="E3812" t="s">
        <v>5052</v>
      </c>
      <c r="F3812" s="2" t="s">
        <v>29</v>
      </c>
      <c r="G3812" s="2" t="s">
        <v>5043</v>
      </c>
      <c r="H3812" s="2">
        <v>1</v>
      </c>
      <c r="I3812" s="19">
        <v>2309.8000000000002</v>
      </c>
      <c r="J3812" s="2" t="s">
        <v>20</v>
      </c>
      <c r="K3812" s="2" t="s">
        <v>16</v>
      </c>
      <c r="L3812" s="2">
        <v>5</v>
      </c>
      <c r="M3812" s="18">
        <f t="shared" si="1182"/>
        <v>2309.8000000000002</v>
      </c>
      <c r="T3812" t="str">
        <f t="shared" si="1183"/>
        <v>Completed</v>
      </c>
      <c r="U3812" t="str">
        <f t="shared" si="1184"/>
        <v>Yes</v>
      </c>
      <c r="V3812" t="str">
        <f t="shared" si="1185"/>
        <v>No</v>
      </c>
      <c r="X3812">
        <f t="shared" si="1186"/>
        <v>573</v>
      </c>
      <c r="Y3812">
        <f t="shared" si="1187"/>
        <v>450</v>
      </c>
      <c r="Z3812" s="18">
        <f t="shared" si="1188"/>
        <v>1892867.2841657216</v>
      </c>
      <c r="AA3812" s="18">
        <f t="shared" si="1189"/>
        <v>199432.98236095349</v>
      </c>
      <c r="AB3812" s="17">
        <f t="shared" si="1190"/>
        <v>3.8949824970828471</v>
      </c>
      <c r="AC3812" s="2" t="s">
        <v>5043</v>
      </c>
      <c r="AD3812" s="2" t="s">
        <v>29</v>
      </c>
      <c r="AE3812" t="str">
        <f t="shared" si="1191"/>
        <v>Fashion</v>
      </c>
      <c r="AF3812" t="str">
        <f t="shared" si="1192"/>
        <v>Fashion</v>
      </c>
      <c r="AG3812" t="str" cm="1">
        <f t="array" ref="AG3812">INDEX(AD:AD,ROW())</f>
        <v>Fashion</v>
      </c>
      <c r="AH3812">
        <f t="shared" si="1200"/>
        <v>55</v>
      </c>
      <c r="AI3812" t="str">
        <f t="shared" si="1193"/>
        <v>Fashion</v>
      </c>
      <c r="AK3812">
        <f t="shared" si="1194"/>
        <v>2023</v>
      </c>
      <c r="AL3812">
        <f t="shared" si="1195"/>
        <v>8</v>
      </c>
      <c r="AM3812">
        <f t="shared" si="1196"/>
        <v>8</v>
      </c>
      <c r="AN3812">
        <f t="shared" si="1197"/>
        <v>3</v>
      </c>
      <c r="AO3812" t="str">
        <f t="shared" si="1198"/>
        <v>Weekday</v>
      </c>
      <c r="AR3812" s="20">
        <f t="shared" si="1199"/>
        <v>0</v>
      </c>
    </row>
    <row r="3813" spans="1:44" x14ac:dyDescent="0.35">
      <c r="A3813" t="str">
        <f t="shared" si="1181"/>
        <v>CUST3812</v>
      </c>
      <c r="B3813" s="2" t="s">
        <v>4149</v>
      </c>
      <c r="C3813" s="4">
        <v>45309</v>
      </c>
      <c r="D3813" s="2" t="s">
        <v>327</v>
      </c>
      <c r="E3813" t="s">
        <v>5048</v>
      </c>
      <c r="F3813" s="2" t="s">
        <v>29</v>
      </c>
      <c r="G3813" s="2" t="s">
        <v>121</v>
      </c>
      <c r="H3813" s="2">
        <v>1</v>
      </c>
      <c r="I3813" s="19">
        <v>2090.0100000000002</v>
      </c>
      <c r="J3813" s="2" t="s">
        <v>5047</v>
      </c>
      <c r="K3813" s="2" t="s">
        <v>103</v>
      </c>
      <c r="L3813" s="2">
        <v>5</v>
      </c>
      <c r="M3813" s="18">
        <f t="shared" si="1182"/>
        <v>2090.0100000000002</v>
      </c>
      <c r="T3813" t="str">
        <f t="shared" si="1183"/>
        <v>Lost Sale</v>
      </c>
      <c r="U3813" t="str">
        <f t="shared" si="1184"/>
        <v>No</v>
      </c>
      <c r="V3813" t="str">
        <f t="shared" si="1185"/>
        <v>Yes</v>
      </c>
      <c r="X3813">
        <f t="shared" si="1186"/>
        <v>590</v>
      </c>
      <c r="Y3813">
        <f t="shared" si="1187"/>
        <v>451</v>
      </c>
      <c r="Z3813" s="18">
        <f t="shared" si="1188"/>
        <v>1892867.2841657216</v>
      </c>
      <c r="AA3813" s="18">
        <f t="shared" si="1189"/>
        <v>199432.98236095349</v>
      </c>
      <c r="AB3813" s="17">
        <f t="shared" si="1190"/>
        <v>3.8949824970828471</v>
      </c>
      <c r="AC3813" s="2" t="s">
        <v>121</v>
      </c>
      <c r="AD3813" s="2" t="s">
        <v>29</v>
      </c>
      <c r="AE3813" t="str">
        <f t="shared" si="1191"/>
        <v>Fashion</v>
      </c>
      <c r="AF3813" t="str">
        <f t="shared" si="1192"/>
        <v>Fashion</v>
      </c>
      <c r="AG3813" t="str" cm="1">
        <f t="array" ref="AG3813">INDEX(AD:AD,ROW())</f>
        <v>Fashion</v>
      </c>
      <c r="AH3813">
        <f t="shared" si="1200"/>
        <v>45</v>
      </c>
      <c r="AI3813" t="str">
        <f t="shared" si="1193"/>
        <v>Fashion</v>
      </c>
      <c r="AK3813">
        <f t="shared" si="1194"/>
        <v>2024</v>
      </c>
      <c r="AL3813">
        <f t="shared" si="1195"/>
        <v>1</v>
      </c>
      <c r="AM3813">
        <f t="shared" si="1196"/>
        <v>18</v>
      </c>
      <c r="AN3813">
        <f t="shared" si="1197"/>
        <v>5</v>
      </c>
      <c r="AO3813" t="str">
        <f t="shared" si="1198"/>
        <v>Weekday</v>
      </c>
      <c r="AR3813" s="20">
        <f t="shared" si="1199"/>
        <v>1</v>
      </c>
    </row>
    <row r="3814" spans="1:44" x14ac:dyDescent="0.35">
      <c r="A3814" t="str">
        <f t="shared" si="1181"/>
        <v>CUST3813</v>
      </c>
      <c r="B3814" s="2" t="s">
        <v>4150</v>
      </c>
      <c r="C3814" s="4">
        <v>45661</v>
      </c>
      <c r="D3814" s="2" t="s">
        <v>443</v>
      </c>
      <c r="E3814" t="s">
        <v>5051</v>
      </c>
      <c r="F3814" s="2" t="s">
        <v>29</v>
      </c>
      <c r="G3814" s="2" t="s">
        <v>121</v>
      </c>
      <c r="H3814" s="2">
        <v>1</v>
      </c>
      <c r="I3814" s="19">
        <v>1092.45</v>
      </c>
      <c r="J3814" s="2" t="s">
        <v>5047</v>
      </c>
      <c r="K3814" s="2" t="s">
        <v>31</v>
      </c>
      <c r="L3814" s="2">
        <v>4</v>
      </c>
      <c r="M3814" s="18">
        <f t="shared" si="1182"/>
        <v>1092.45</v>
      </c>
      <c r="T3814" t="str">
        <f t="shared" si="1183"/>
        <v>Pending</v>
      </c>
      <c r="U3814" t="str">
        <f t="shared" si="1184"/>
        <v>No</v>
      </c>
      <c r="V3814" t="str">
        <f t="shared" si="1185"/>
        <v>Yes</v>
      </c>
      <c r="X3814">
        <f t="shared" si="1186"/>
        <v>619</v>
      </c>
      <c r="Y3814">
        <f t="shared" si="1187"/>
        <v>468</v>
      </c>
      <c r="Z3814" s="18">
        <f t="shared" si="1188"/>
        <v>1892867.2841657216</v>
      </c>
      <c r="AA3814" s="18">
        <f t="shared" si="1189"/>
        <v>199432.98236095349</v>
      </c>
      <c r="AB3814" s="17">
        <f t="shared" si="1190"/>
        <v>3.8949824970828471</v>
      </c>
      <c r="AC3814" s="2" t="s">
        <v>121</v>
      </c>
      <c r="AD3814" s="2" t="s">
        <v>29</v>
      </c>
      <c r="AE3814" t="str">
        <f t="shared" si="1191"/>
        <v>Fashion</v>
      </c>
      <c r="AF3814" t="str">
        <f t="shared" si="1192"/>
        <v>Fashion</v>
      </c>
      <c r="AG3814" t="str" cm="1">
        <f t="array" ref="AG3814">INDEX(AD:AD,ROW())</f>
        <v>Fashion</v>
      </c>
      <c r="AH3814">
        <f t="shared" si="1200"/>
        <v>45</v>
      </c>
      <c r="AI3814" t="str">
        <f t="shared" si="1193"/>
        <v>Fashion</v>
      </c>
      <c r="AK3814">
        <f t="shared" si="1194"/>
        <v>2025</v>
      </c>
      <c r="AL3814">
        <f t="shared" si="1195"/>
        <v>1</v>
      </c>
      <c r="AM3814">
        <f t="shared" si="1196"/>
        <v>4</v>
      </c>
      <c r="AN3814">
        <f t="shared" si="1197"/>
        <v>7</v>
      </c>
      <c r="AO3814" t="str">
        <f t="shared" si="1198"/>
        <v>Weekend</v>
      </c>
      <c r="AR3814" s="20">
        <f t="shared" si="1199"/>
        <v>0</v>
      </c>
    </row>
    <row r="3815" spans="1:44" x14ac:dyDescent="0.35">
      <c r="A3815" t="str">
        <f t="shared" si="1181"/>
        <v>CUST3814</v>
      </c>
      <c r="B3815" s="2" t="s">
        <v>4151</v>
      </c>
      <c r="C3815" s="4">
        <v>45645</v>
      </c>
      <c r="D3815" s="2" t="s">
        <v>225</v>
      </c>
      <c r="E3815" t="s">
        <v>5052</v>
      </c>
      <c r="F3815" s="2" t="s">
        <v>29</v>
      </c>
      <c r="G3815" s="2" t="s">
        <v>30</v>
      </c>
      <c r="H3815" s="2">
        <v>1</v>
      </c>
      <c r="I3815" s="19">
        <v>2401.6799999999998</v>
      </c>
      <c r="J3815" s="2" t="s">
        <v>5047</v>
      </c>
      <c r="K3815" s="2" t="s">
        <v>16</v>
      </c>
      <c r="L3815" s="2">
        <v>4</v>
      </c>
      <c r="M3815" s="18">
        <f t="shared" si="1182"/>
        <v>2401.6799999999998</v>
      </c>
      <c r="T3815" t="str">
        <f t="shared" si="1183"/>
        <v>Completed</v>
      </c>
      <c r="U3815" t="str">
        <f t="shared" si="1184"/>
        <v>Yes</v>
      </c>
      <c r="V3815" t="str">
        <f t="shared" si="1185"/>
        <v>No</v>
      </c>
      <c r="X3815">
        <f t="shared" si="1186"/>
        <v>573</v>
      </c>
      <c r="Y3815">
        <f t="shared" si="1187"/>
        <v>450</v>
      </c>
      <c r="Z3815" s="18">
        <f t="shared" si="1188"/>
        <v>1892867.2841657216</v>
      </c>
      <c r="AA3815" s="18">
        <f t="shared" si="1189"/>
        <v>199432.98236095349</v>
      </c>
      <c r="AB3815" s="17">
        <f t="shared" si="1190"/>
        <v>3.8949824970828471</v>
      </c>
      <c r="AC3815" s="2" t="s">
        <v>30</v>
      </c>
      <c r="AD3815" s="2" t="s">
        <v>29</v>
      </c>
      <c r="AE3815" t="str">
        <f t="shared" si="1191"/>
        <v>Fashion</v>
      </c>
      <c r="AF3815" t="str">
        <f t="shared" si="1192"/>
        <v>Fashion</v>
      </c>
      <c r="AG3815" t="str" cm="1">
        <f t="array" ref="AG3815">INDEX(AD:AD,ROW())</f>
        <v>Fashion</v>
      </c>
      <c r="AH3815">
        <f t="shared" si="1200"/>
        <v>6</v>
      </c>
      <c r="AI3815" t="str">
        <f t="shared" si="1193"/>
        <v>Fashion</v>
      </c>
      <c r="AK3815">
        <f t="shared" si="1194"/>
        <v>2024</v>
      </c>
      <c r="AL3815">
        <f t="shared" si="1195"/>
        <v>12</v>
      </c>
      <c r="AM3815">
        <f t="shared" si="1196"/>
        <v>19</v>
      </c>
      <c r="AN3815">
        <f t="shared" si="1197"/>
        <v>5</v>
      </c>
      <c r="AO3815" t="str">
        <f t="shared" si="1198"/>
        <v>Weekday</v>
      </c>
      <c r="AR3815" s="20">
        <f t="shared" si="1199"/>
        <v>0</v>
      </c>
    </row>
    <row r="3816" spans="1:44" x14ac:dyDescent="0.35">
      <c r="A3816" t="str">
        <f t="shared" si="1181"/>
        <v>CUST3815</v>
      </c>
      <c r="B3816" s="2" t="s">
        <v>4152</v>
      </c>
      <c r="C3816" s="4">
        <v>45169</v>
      </c>
      <c r="D3816" s="2" t="s">
        <v>209</v>
      </c>
      <c r="E3816" t="s">
        <v>5054</v>
      </c>
      <c r="F3816" s="2" t="s">
        <v>29</v>
      </c>
      <c r="G3816" s="2" t="s">
        <v>30</v>
      </c>
      <c r="H3816" s="2">
        <v>1</v>
      </c>
      <c r="I3816" s="19">
        <v>1845.4</v>
      </c>
      <c r="J3816" s="2" t="s">
        <v>5047</v>
      </c>
      <c r="K3816" s="2" t="s">
        <v>31</v>
      </c>
      <c r="L3816" s="2">
        <v>3</v>
      </c>
      <c r="M3816" s="18">
        <f t="shared" si="1182"/>
        <v>1845.4</v>
      </c>
      <c r="T3816" t="str">
        <f t="shared" si="1183"/>
        <v>Pending</v>
      </c>
      <c r="U3816" t="str">
        <f t="shared" si="1184"/>
        <v>No</v>
      </c>
      <c r="V3816" t="str">
        <f t="shared" si="1185"/>
        <v>Yes</v>
      </c>
      <c r="X3816">
        <f t="shared" si="1186"/>
        <v>558</v>
      </c>
      <c r="Y3816">
        <f t="shared" si="1187"/>
        <v>430</v>
      </c>
      <c r="Z3816" s="18">
        <f t="shared" si="1188"/>
        <v>1892867.2841657216</v>
      </c>
      <c r="AA3816" s="18">
        <f t="shared" si="1189"/>
        <v>199432.98236095349</v>
      </c>
      <c r="AB3816" s="17">
        <f t="shared" si="1190"/>
        <v>3.8949824970828471</v>
      </c>
      <c r="AC3816" s="2" t="s">
        <v>30</v>
      </c>
      <c r="AD3816" s="2" t="s">
        <v>29</v>
      </c>
      <c r="AE3816" t="str">
        <f t="shared" si="1191"/>
        <v>Fashion</v>
      </c>
      <c r="AF3816" t="str">
        <f t="shared" si="1192"/>
        <v>Fashion</v>
      </c>
      <c r="AG3816" t="str" cm="1">
        <f t="array" ref="AG3816">INDEX(AD:AD,ROW())</f>
        <v>Fashion</v>
      </c>
      <c r="AH3816">
        <f t="shared" si="1200"/>
        <v>6</v>
      </c>
      <c r="AI3816" t="str">
        <f t="shared" si="1193"/>
        <v>Fashion</v>
      </c>
      <c r="AK3816">
        <f t="shared" si="1194"/>
        <v>2023</v>
      </c>
      <c r="AL3816">
        <f t="shared" si="1195"/>
        <v>8</v>
      </c>
      <c r="AM3816">
        <f t="shared" si="1196"/>
        <v>31</v>
      </c>
      <c r="AN3816">
        <f t="shared" si="1197"/>
        <v>5</v>
      </c>
      <c r="AO3816" t="str">
        <f t="shared" si="1198"/>
        <v>Weekday</v>
      </c>
      <c r="AR3816" s="20">
        <f t="shared" si="1199"/>
        <v>0</v>
      </c>
    </row>
    <row r="3817" spans="1:44" x14ac:dyDescent="0.35">
      <c r="A3817" t="str">
        <f t="shared" si="1181"/>
        <v>CUST3816</v>
      </c>
      <c r="B3817" s="2" t="s">
        <v>4153</v>
      </c>
      <c r="C3817" s="4">
        <v>45243</v>
      </c>
      <c r="D3817" s="2" t="s">
        <v>205</v>
      </c>
      <c r="E3817" t="s">
        <v>5050</v>
      </c>
      <c r="F3817" s="2" t="s">
        <v>42</v>
      </c>
      <c r="G3817" s="2" t="s">
        <v>188</v>
      </c>
      <c r="H3817" s="2">
        <v>3</v>
      </c>
      <c r="I3817" s="19">
        <v>1153.26</v>
      </c>
      <c r="J3817" s="2" t="s">
        <v>5046</v>
      </c>
      <c r="K3817" s="2" t="s">
        <v>16</v>
      </c>
      <c r="L3817" s="2">
        <v>4</v>
      </c>
      <c r="M3817" s="18">
        <f t="shared" si="1182"/>
        <v>3459.7799999999997</v>
      </c>
      <c r="T3817" t="str">
        <f t="shared" si="1183"/>
        <v>Completed</v>
      </c>
      <c r="U3817" t="str">
        <f t="shared" si="1184"/>
        <v>Yes</v>
      </c>
      <c r="V3817" t="str">
        <f t="shared" si="1185"/>
        <v>No</v>
      </c>
      <c r="X3817">
        <f t="shared" si="1186"/>
        <v>589</v>
      </c>
      <c r="Y3817">
        <f t="shared" si="1187"/>
        <v>426</v>
      </c>
      <c r="Z3817" s="18">
        <f t="shared" si="1188"/>
        <v>1098537.4901531704</v>
      </c>
      <c r="AA3817" s="18">
        <f t="shared" si="1189"/>
        <v>96724.388030634553</v>
      </c>
      <c r="AB3817" s="17">
        <f t="shared" si="1190"/>
        <v>3.9001122334455669</v>
      </c>
      <c r="AC3817" s="2" t="s">
        <v>188</v>
      </c>
      <c r="AD3817" s="2" t="s">
        <v>42</v>
      </c>
      <c r="AE3817" t="str">
        <f t="shared" si="1191"/>
        <v>Beauty</v>
      </c>
      <c r="AF3817" t="str">
        <f t="shared" si="1192"/>
        <v>Beauty</v>
      </c>
      <c r="AG3817" t="str" cm="1">
        <f t="array" ref="AG3817">INDEX(AD:AD,ROW())</f>
        <v>Beauty</v>
      </c>
      <c r="AH3817">
        <f t="shared" si="1200"/>
        <v>80</v>
      </c>
      <c r="AI3817" t="str">
        <f t="shared" si="1193"/>
        <v>Beauty</v>
      </c>
      <c r="AK3817">
        <f t="shared" si="1194"/>
        <v>2023</v>
      </c>
      <c r="AL3817">
        <f t="shared" si="1195"/>
        <v>11</v>
      </c>
      <c r="AM3817">
        <f t="shared" si="1196"/>
        <v>13</v>
      </c>
      <c r="AN3817">
        <f t="shared" si="1197"/>
        <v>2</v>
      </c>
      <c r="AO3817" t="str">
        <f t="shared" si="1198"/>
        <v>Weekday</v>
      </c>
      <c r="AR3817" s="20">
        <f t="shared" si="1199"/>
        <v>0</v>
      </c>
    </row>
    <row r="3818" spans="1:44" x14ac:dyDescent="0.35">
      <c r="A3818" t="str">
        <f t="shared" si="1181"/>
        <v>CUST3817</v>
      </c>
      <c r="B3818" s="2" t="s">
        <v>4154</v>
      </c>
      <c r="C3818" s="4">
        <v>45503</v>
      </c>
      <c r="D3818" s="2" t="s">
        <v>186</v>
      </c>
      <c r="E3818" t="s">
        <v>5048</v>
      </c>
      <c r="F3818" s="2" t="s">
        <v>23</v>
      </c>
      <c r="G3818" s="2" t="s">
        <v>75</v>
      </c>
      <c r="H3818" s="2">
        <v>2</v>
      </c>
      <c r="I3818" s="19">
        <v>380.68</v>
      </c>
      <c r="J3818" s="2" t="s">
        <v>50</v>
      </c>
      <c r="K3818" s="2" t="s">
        <v>16</v>
      </c>
      <c r="L3818" s="2">
        <v>3</v>
      </c>
      <c r="M3818" s="18">
        <f t="shared" si="1182"/>
        <v>761.36</v>
      </c>
      <c r="T3818" t="str">
        <f t="shared" si="1183"/>
        <v>Completed</v>
      </c>
      <c r="U3818" t="str">
        <f t="shared" si="1184"/>
        <v>No</v>
      </c>
      <c r="V3818" t="str">
        <f t="shared" si="1185"/>
        <v>No</v>
      </c>
      <c r="X3818">
        <f t="shared" si="1186"/>
        <v>590</v>
      </c>
      <c r="Y3818">
        <f t="shared" si="1187"/>
        <v>451</v>
      </c>
      <c r="Z3818" s="18">
        <f t="shared" si="1188"/>
        <v>594714.6477588166</v>
      </c>
      <c r="AA3818" s="18">
        <f t="shared" si="1189"/>
        <v>60882.938065984097</v>
      </c>
      <c r="AB3818" s="17">
        <f t="shared" si="1190"/>
        <v>3.804733727810651</v>
      </c>
      <c r="AC3818" s="2" t="s">
        <v>75</v>
      </c>
      <c r="AD3818" s="2" t="s">
        <v>23</v>
      </c>
      <c r="AE3818" t="str">
        <f t="shared" si="1191"/>
        <v>Books</v>
      </c>
      <c r="AF3818" t="str">
        <f t="shared" si="1192"/>
        <v>Books</v>
      </c>
      <c r="AG3818" t="str" cm="1">
        <f t="array" ref="AG3818">INDEX(AD:AD,ROW())</f>
        <v>Books</v>
      </c>
      <c r="AH3818">
        <f t="shared" si="1200"/>
        <v>23</v>
      </c>
      <c r="AI3818" t="str">
        <f t="shared" si="1193"/>
        <v>Books</v>
      </c>
      <c r="AK3818">
        <f t="shared" si="1194"/>
        <v>2024</v>
      </c>
      <c r="AL3818">
        <f t="shared" si="1195"/>
        <v>7</v>
      </c>
      <c r="AM3818">
        <f t="shared" si="1196"/>
        <v>30</v>
      </c>
      <c r="AN3818">
        <f t="shared" si="1197"/>
        <v>3</v>
      </c>
      <c r="AO3818" t="str">
        <f t="shared" si="1198"/>
        <v>Weekday</v>
      </c>
      <c r="AR3818" s="20">
        <f t="shared" si="1199"/>
        <v>0</v>
      </c>
    </row>
    <row r="3819" spans="1:44" x14ac:dyDescent="0.35">
      <c r="A3819" t="str">
        <f t="shared" si="1181"/>
        <v>CUST3818</v>
      </c>
      <c r="B3819" s="2" t="s">
        <v>4155</v>
      </c>
      <c r="C3819" s="4">
        <v>45143</v>
      </c>
      <c r="D3819" s="2" t="s">
        <v>1048</v>
      </c>
      <c r="E3819" t="s">
        <v>5051</v>
      </c>
      <c r="F3819" s="2" t="s">
        <v>19</v>
      </c>
      <c r="G3819" s="2" t="s">
        <v>5039</v>
      </c>
      <c r="H3819" s="2">
        <v>3</v>
      </c>
      <c r="I3819" s="19">
        <v>528.15</v>
      </c>
      <c r="J3819" s="2" t="s">
        <v>5047</v>
      </c>
      <c r="K3819" s="2" t="s">
        <v>16</v>
      </c>
      <c r="L3819" s="2">
        <v>4</v>
      </c>
      <c r="M3819" s="18">
        <f t="shared" si="1182"/>
        <v>1584.4499999999998</v>
      </c>
      <c r="T3819" t="str">
        <f t="shared" si="1183"/>
        <v>Completed</v>
      </c>
      <c r="U3819" t="str">
        <f t="shared" si="1184"/>
        <v>Yes</v>
      </c>
      <c r="V3819" t="str">
        <f t="shared" si="1185"/>
        <v>No</v>
      </c>
      <c r="X3819">
        <f t="shared" si="1186"/>
        <v>619</v>
      </c>
      <c r="Y3819">
        <f t="shared" si="1187"/>
        <v>468</v>
      </c>
      <c r="Z3819" s="18">
        <f t="shared" si="1188"/>
        <v>2759712.3299794244</v>
      </c>
      <c r="AA3819" s="18">
        <f t="shared" si="1189"/>
        <v>330643.50635802455</v>
      </c>
      <c r="AB3819" s="17">
        <f t="shared" si="1190"/>
        <v>3.8641711229946525</v>
      </c>
      <c r="AC3819" s="2" t="s">
        <v>5039</v>
      </c>
      <c r="AD3819" s="2" t="s">
        <v>19</v>
      </c>
      <c r="AE3819" t="str">
        <f t="shared" si="1191"/>
        <v>Electronics</v>
      </c>
      <c r="AF3819" t="str">
        <f t="shared" si="1192"/>
        <v>Electronics</v>
      </c>
      <c r="AG3819" t="str" cm="1">
        <f t="array" ref="AG3819">INDEX(AD:AD,ROW())</f>
        <v>Electronics</v>
      </c>
      <c r="AH3819">
        <f t="shared" si="1200"/>
        <v>3</v>
      </c>
      <c r="AI3819" t="str">
        <f t="shared" si="1193"/>
        <v>Electronics</v>
      </c>
      <c r="AK3819">
        <f t="shared" si="1194"/>
        <v>2023</v>
      </c>
      <c r="AL3819">
        <f t="shared" si="1195"/>
        <v>8</v>
      </c>
      <c r="AM3819">
        <f t="shared" si="1196"/>
        <v>5</v>
      </c>
      <c r="AN3819">
        <f t="shared" si="1197"/>
        <v>7</v>
      </c>
      <c r="AO3819" t="str">
        <f t="shared" si="1198"/>
        <v>Weekend</v>
      </c>
      <c r="AR3819" s="20">
        <f t="shared" si="1199"/>
        <v>0</v>
      </c>
    </row>
    <row r="3820" spans="1:44" x14ac:dyDescent="0.35">
      <c r="A3820" t="str">
        <f t="shared" si="1181"/>
        <v>CUST3819</v>
      </c>
      <c r="B3820" s="2" t="s">
        <v>4156</v>
      </c>
      <c r="C3820" s="4">
        <v>45089</v>
      </c>
      <c r="D3820" s="2" t="s">
        <v>675</v>
      </c>
      <c r="E3820" t="s">
        <v>5055</v>
      </c>
      <c r="F3820" s="2" t="s">
        <v>23</v>
      </c>
      <c r="G3820" s="2" t="s">
        <v>24</v>
      </c>
      <c r="H3820" s="2">
        <v>1</v>
      </c>
      <c r="I3820" s="19">
        <v>365.49</v>
      </c>
      <c r="J3820" s="2" t="s">
        <v>20</v>
      </c>
      <c r="K3820" s="2" t="s">
        <v>16</v>
      </c>
      <c r="L3820" s="2">
        <v>5</v>
      </c>
      <c r="M3820" s="18">
        <f t="shared" si="1182"/>
        <v>365.49</v>
      </c>
      <c r="T3820" t="str">
        <f t="shared" si="1183"/>
        <v>Completed</v>
      </c>
      <c r="U3820" t="str">
        <f t="shared" si="1184"/>
        <v>No</v>
      </c>
      <c r="V3820" t="str">
        <f t="shared" si="1185"/>
        <v>No</v>
      </c>
      <c r="X3820">
        <f t="shared" si="1186"/>
        <v>567</v>
      </c>
      <c r="Y3820">
        <f t="shared" si="1187"/>
        <v>440</v>
      </c>
      <c r="Z3820" s="18">
        <f t="shared" si="1188"/>
        <v>594714.6477588166</v>
      </c>
      <c r="AA3820" s="18">
        <f t="shared" si="1189"/>
        <v>60882.938065984097</v>
      </c>
      <c r="AB3820" s="17">
        <f t="shared" si="1190"/>
        <v>3.804733727810651</v>
      </c>
      <c r="AC3820" s="2" t="s">
        <v>24</v>
      </c>
      <c r="AD3820" s="2" t="s">
        <v>23</v>
      </c>
      <c r="AE3820" t="str">
        <f t="shared" si="1191"/>
        <v>Books</v>
      </c>
      <c r="AF3820" t="str">
        <f t="shared" si="1192"/>
        <v>Books</v>
      </c>
      <c r="AG3820" t="str" cm="1">
        <f t="array" ref="AG3820">INDEX(AD:AD,ROW())</f>
        <v>Books</v>
      </c>
      <c r="AH3820">
        <f t="shared" si="1200"/>
        <v>4</v>
      </c>
      <c r="AI3820" t="str">
        <f t="shared" si="1193"/>
        <v>Books</v>
      </c>
      <c r="AK3820">
        <f t="shared" si="1194"/>
        <v>2023</v>
      </c>
      <c r="AL3820">
        <f t="shared" si="1195"/>
        <v>6</v>
      </c>
      <c r="AM3820">
        <f t="shared" si="1196"/>
        <v>12</v>
      </c>
      <c r="AN3820">
        <f t="shared" si="1197"/>
        <v>2</v>
      </c>
      <c r="AO3820" t="str">
        <f t="shared" si="1198"/>
        <v>Weekday</v>
      </c>
      <c r="AR3820" s="20">
        <f t="shared" si="1199"/>
        <v>0</v>
      </c>
    </row>
    <row r="3821" spans="1:44" x14ac:dyDescent="0.35">
      <c r="A3821" t="str">
        <f t="shared" si="1181"/>
        <v>CUST3820</v>
      </c>
      <c r="B3821" s="2" t="s">
        <v>4157</v>
      </c>
      <c r="C3821" s="4">
        <v>45075</v>
      </c>
      <c r="D3821" s="2" t="s">
        <v>1345</v>
      </c>
      <c r="E3821" t="s">
        <v>5049</v>
      </c>
      <c r="F3821" s="2" t="s">
        <v>23</v>
      </c>
      <c r="G3821" s="2" t="s">
        <v>75</v>
      </c>
      <c r="H3821" s="2">
        <v>1</v>
      </c>
      <c r="I3821" s="19">
        <v>687.01</v>
      </c>
      <c r="J3821" s="2" t="s">
        <v>5047</v>
      </c>
      <c r="K3821" s="2" t="s">
        <v>31</v>
      </c>
      <c r="L3821" s="2">
        <v>4</v>
      </c>
      <c r="M3821" s="18">
        <f t="shared" si="1182"/>
        <v>687.01</v>
      </c>
      <c r="T3821" t="str">
        <f t="shared" si="1183"/>
        <v>Pending</v>
      </c>
      <c r="U3821" t="str">
        <f t="shared" si="1184"/>
        <v>No</v>
      </c>
      <c r="V3821" t="str">
        <f t="shared" si="1185"/>
        <v>Yes</v>
      </c>
      <c r="X3821">
        <f t="shared" si="1186"/>
        <v>595</v>
      </c>
      <c r="Y3821">
        <f t="shared" si="1187"/>
        <v>444</v>
      </c>
      <c r="Z3821" s="18">
        <f t="shared" si="1188"/>
        <v>594714.6477588166</v>
      </c>
      <c r="AA3821" s="18">
        <f t="shared" si="1189"/>
        <v>60882.938065984097</v>
      </c>
      <c r="AB3821" s="17">
        <f t="shared" si="1190"/>
        <v>3.804733727810651</v>
      </c>
      <c r="AC3821" s="2" t="s">
        <v>75</v>
      </c>
      <c r="AD3821" s="2" t="s">
        <v>23</v>
      </c>
      <c r="AE3821" t="str">
        <f t="shared" si="1191"/>
        <v>Books</v>
      </c>
      <c r="AF3821" t="str">
        <f t="shared" si="1192"/>
        <v>Books</v>
      </c>
      <c r="AG3821" t="str" cm="1">
        <f t="array" ref="AG3821">INDEX(AD:AD,ROW())</f>
        <v>Books</v>
      </c>
      <c r="AH3821">
        <f t="shared" si="1200"/>
        <v>23</v>
      </c>
      <c r="AI3821" t="str">
        <f t="shared" si="1193"/>
        <v>Books</v>
      </c>
      <c r="AK3821">
        <f t="shared" si="1194"/>
        <v>2023</v>
      </c>
      <c r="AL3821">
        <f t="shared" si="1195"/>
        <v>5</v>
      </c>
      <c r="AM3821">
        <f t="shared" si="1196"/>
        <v>29</v>
      </c>
      <c r="AN3821">
        <f t="shared" si="1197"/>
        <v>2</v>
      </c>
      <c r="AO3821" t="str">
        <f t="shared" si="1198"/>
        <v>Weekday</v>
      </c>
      <c r="AR3821" s="20">
        <f t="shared" si="1199"/>
        <v>0</v>
      </c>
    </row>
    <row r="3822" spans="1:44" x14ac:dyDescent="0.35">
      <c r="A3822" t="str">
        <f t="shared" si="1181"/>
        <v>CUST3821</v>
      </c>
      <c r="B3822" s="2" t="s">
        <v>4158</v>
      </c>
      <c r="C3822" s="4">
        <v>45583</v>
      </c>
      <c r="D3822" s="2" t="s">
        <v>832</v>
      </c>
      <c r="E3822" t="s">
        <v>5055</v>
      </c>
      <c r="F3822" s="2" t="s">
        <v>29</v>
      </c>
      <c r="G3822" s="2" t="s">
        <v>30</v>
      </c>
      <c r="H3822" s="2">
        <v>1</v>
      </c>
      <c r="I3822" s="19">
        <v>2146.92</v>
      </c>
      <c r="J3822" s="2" t="s">
        <v>15</v>
      </c>
      <c r="K3822" s="2" t="s">
        <v>16</v>
      </c>
      <c r="L3822" s="2">
        <v>4</v>
      </c>
      <c r="M3822" s="18">
        <f t="shared" si="1182"/>
        <v>2146.92</v>
      </c>
      <c r="T3822" t="str">
        <f t="shared" si="1183"/>
        <v>Completed</v>
      </c>
      <c r="U3822" t="str">
        <f t="shared" si="1184"/>
        <v>Yes</v>
      </c>
      <c r="V3822" t="str">
        <f t="shared" si="1185"/>
        <v>No</v>
      </c>
      <c r="X3822">
        <f t="shared" si="1186"/>
        <v>567</v>
      </c>
      <c r="Y3822">
        <f t="shared" si="1187"/>
        <v>440</v>
      </c>
      <c r="Z3822" s="18">
        <f t="shared" si="1188"/>
        <v>1892867.2841657216</v>
      </c>
      <c r="AA3822" s="18">
        <f t="shared" si="1189"/>
        <v>199432.98236095349</v>
      </c>
      <c r="AB3822" s="17">
        <f t="shared" si="1190"/>
        <v>3.8949824970828471</v>
      </c>
      <c r="AC3822" s="2" t="s">
        <v>30</v>
      </c>
      <c r="AD3822" s="2" t="s">
        <v>29</v>
      </c>
      <c r="AE3822" t="str">
        <f t="shared" si="1191"/>
        <v>Fashion</v>
      </c>
      <c r="AF3822" t="str">
        <f t="shared" si="1192"/>
        <v>Fashion</v>
      </c>
      <c r="AG3822" t="str" cm="1">
        <f t="array" ref="AG3822">INDEX(AD:AD,ROW())</f>
        <v>Fashion</v>
      </c>
      <c r="AH3822">
        <f t="shared" si="1200"/>
        <v>6</v>
      </c>
      <c r="AI3822" t="str">
        <f t="shared" si="1193"/>
        <v>Fashion</v>
      </c>
      <c r="AK3822">
        <f t="shared" si="1194"/>
        <v>2024</v>
      </c>
      <c r="AL3822">
        <f t="shared" si="1195"/>
        <v>10</v>
      </c>
      <c r="AM3822">
        <f t="shared" si="1196"/>
        <v>18</v>
      </c>
      <c r="AN3822">
        <f t="shared" si="1197"/>
        <v>6</v>
      </c>
      <c r="AO3822" t="str">
        <f t="shared" si="1198"/>
        <v>Weekday</v>
      </c>
      <c r="AR3822" s="20">
        <f t="shared" si="1199"/>
        <v>0</v>
      </c>
    </row>
    <row r="3823" spans="1:44" x14ac:dyDescent="0.35">
      <c r="A3823" t="str">
        <f t="shared" si="1181"/>
        <v>CUST3822</v>
      </c>
      <c r="B3823" s="2" t="s">
        <v>4159</v>
      </c>
      <c r="C3823" s="4">
        <v>45227</v>
      </c>
      <c r="D3823" s="2" t="s">
        <v>407</v>
      </c>
      <c r="E3823" t="s">
        <v>5048</v>
      </c>
      <c r="F3823" s="2" t="s">
        <v>23</v>
      </c>
      <c r="G3823" s="2" t="s">
        <v>75</v>
      </c>
      <c r="H3823" s="2">
        <v>3</v>
      </c>
      <c r="I3823" s="19">
        <v>523.71</v>
      </c>
      <c r="J3823" s="2" t="s">
        <v>15</v>
      </c>
      <c r="K3823" s="2" t="s">
        <v>16</v>
      </c>
      <c r="L3823" s="2">
        <v>4</v>
      </c>
      <c r="M3823" s="18">
        <f t="shared" si="1182"/>
        <v>1571.13</v>
      </c>
      <c r="T3823" t="str">
        <f t="shared" si="1183"/>
        <v>Completed</v>
      </c>
      <c r="U3823" t="str">
        <f t="shared" si="1184"/>
        <v>Yes</v>
      </c>
      <c r="V3823" t="str">
        <f t="shared" si="1185"/>
        <v>No</v>
      </c>
      <c r="X3823">
        <f t="shared" si="1186"/>
        <v>590</v>
      </c>
      <c r="Y3823">
        <f t="shared" si="1187"/>
        <v>451</v>
      </c>
      <c r="Z3823" s="18">
        <f t="shared" si="1188"/>
        <v>594714.6477588166</v>
      </c>
      <c r="AA3823" s="18">
        <f t="shared" si="1189"/>
        <v>60882.938065984097</v>
      </c>
      <c r="AB3823" s="17">
        <f t="shared" si="1190"/>
        <v>3.804733727810651</v>
      </c>
      <c r="AC3823" s="2" t="s">
        <v>75</v>
      </c>
      <c r="AD3823" s="2" t="s">
        <v>23</v>
      </c>
      <c r="AE3823" t="str">
        <f t="shared" si="1191"/>
        <v>Books</v>
      </c>
      <c r="AF3823" t="str">
        <f t="shared" si="1192"/>
        <v>Books</v>
      </c>
      <c r="AG3823" t="str" cm="1">
        <f t="array" ref="AG3823">INDEX(AD:AD,ROW())</f>
        <v>Books</v>
      </c>
      <c r="AH3823">
        <f t="shared" si="1200"/>
        <v>23</v>
      </c>
      <c r="AI3823" t="str">
        <f t="shared" si="1193"/>
        <v>Books</v>
      </c>
      <c r="AK3823">
        <f t="shared" si="1194"/>
        <v>2023</v>
      </c>
      <c r="AL3823">
        <f t="shared" si="1195"/>
        <v>10</v>
      </c>
      <c r="AM3823">
        <f t="shared" si="1196"/>
        <v>28</v>
      </c>
      <c r="AN3823">
        <f t="shared" si="1197"/>
        <v>7</v>
      </c>
      <c r="AO3823" t="str">
        <f t="shared" si="1198"/>
        <v>Weekend</v>
      </c>
      <c r="AR3823" s="20">
        <f t="shared" si="1199"/>
        <v>0</v>
      </c>
    </row>
    <row r="3824" spans="1:44" x14ac:dyDescent="0.35">
      <c r="A3824" t="str">
        <f t="shared" si="1181"/>
        <v>CUST3823</v>
      </c>
      <c r="B3824" s="2" t="s">
        <v>4160</v>
      </c>
      <c r="C3824" s="4">
        <v>45612</v>
      </c>
      <c r="D3824" s="2" t="s">
        <v>377</v>
      </c>
      <c r="E3824" t="s">
        <v>5053</v>
      </c>
      <c r="F3824" s="2" t="s">
        <v>29</v>
      </c>
      <c r="G3824" s="2" t="s">
        <v>138</v>
      </c>
      <c r="H3824" s="2">
        <v>1</v>
      </c>
      <c r="I3824" s="19">
        <v>633.29</v>
      </c>
      <c r="J3824" s="2" t="s">
        <v>5047</v>
      </c>
      <c r="K3824" s="2" t="s">
        <v>16</v>
      </c>
      <c r="L3824" s="2">
        <v>4</v>
      </c>
      <c r="M3824" s="18">
        <f t="shared" si="1182"/>
        <v>633.29</v>
      </c>
      <c r="T3824" t="str">
        <f t="shared" si="1183"/>
        <v>Completed</v>
      </c>
      <c r="U3824" t="str">
        <f t="shared" si="1184"/>
        <v>No</v>
      </c>
      <c r="V3824" t="str">
        <f t="shared" si="1185"/>
        <v>No</v>
      </c>
      <c r="X3824">
        <f t="shared" si="1186"/>
        <v>559</v>
      </c>
      <c r="Y3824">
        <f t="shared" si="1187"/>
        <v>408</v>
      </c>
      <c r="Z3824" s="18">
        <f t="shared" si="1188"/>
        <v>1892867.2841657216</v>
      </c>
      <c r="AA3824" s="18">
        <f t="shared" si="1189"/>
        <v>199432.98236095349</v>
      </c>
      <c r="AB3824" s="17">
        <f t="shared" si="1190"/>
        <v>3.8949824970828471</v>
      </c>
      <c r="AC3824" s="2" t="s">
        <v>138</v>
      </c>
      <c r="AD3824" s="2" t="s">
        <v>29</v>
      </c>
      <c r="AE3824" t="str">
        <f t="shared" si="1191"/>
        <v>Fashion</v>
      </c>
      <c r="AF3824" t="str">
        <f t="shared" si="1192"/>
        <v>Fashion</v>
      </c>
      <c r="AG3824" t="str" cm="1">
        <f t="array" ref="AG3824">INDEX(AD:AD,ROW())</f>
        <v>Fashion</v>
      </c>
      <c r="AH3824">
        <f t="shared" si="1200"/>
        <v>53</v>
      </c>
      <c r="AI3824" t="str">
        <f t="shared" si="1193"/>
        <v>Fashion</v>
      </c>
      <c r="AK3824">
        <f t="shared" si="1194"/>
        <v>2024</v>
      </c>
      <c r="AL3824">
        <f t="shared" si="1195"/>
        <v>11</v>
      </c>
      <c r="AM3824">
        <f t="shared" si="1196"/>
        <v>16</v>
      </c>
      <c r="AN3824">
        <f t="shared" si="1197"/>
        <v>7</v>
      </c>
      <c r="AO3824" t="str">
        <f t="shared" si="1198"/>
        <v>Weekend</v>
      </c>
      <c r="AR3824" s="20">
        <f t="shared" si="1199"/>
        <v>0</v>
      </c>
    </row>
    <row r="3825" spans="1:44" x14ac:dyDescent="0.35">
      <c r="A3825" t="str">
        <f t="shared" si="1181"/>
        <v>CUST3824</v>
      </c>
      <c r="B3825" s="2" t="s">
        <v>4161</v>
      </c>
      <c r="C3825" s="4">
        <v>45519</v>
      </c>
      <c r="D3825" s="2" t="s">
        <v>390</v>
      </c>
      <c r="E3825" t="s">
        <v>5054</v>
      </c>
      <c r="F3825" s="2" t="s">
        <v>19</v>
      </c>
      <c r="G3825" s="2" t="s">
        <v>60</v>
      </c>
      <c r="H3825" s="2">
        <v>1</v>
      </c>
      <c r="I3825" s="19">
        <v>2120.4499999999998</v>
      </c>
      <c r="J3825" s="2" t="s">
        <v>15</v>
      </c>
      <c r="K3825" s="2" t="s">
        <v>16</v>
      </c>
      <c r="L3825" s="2">
        <v>5</v>
      </c>
      <c r="M3825" s="18">
        <f t="shared" si="1182"/>
        <v>2120.4499999999998</v>
      </c>
      <c r="T3825" t="str">
        <f t="shared" si="1183"/>
        <v>Completed</v>
      </c>
      <c r="U3825" t="str">
        <f t="shared" si="1184"/>
        <v>Yes</v>
      </c>
      <c r="V3825" t="str">
        <f t="shared" si="1185"/>
        <v>No</v>
      </c>
      <c r="X3825">
        <f t="shared" si="1186"/>
        <v>558</v>
      </c>
      <c r="Y3825">
        <f t="shared" si="1187"/>
        <v>430</v>
      </c>
      <c r="Z3825" s="18">
        <f t="shared" si="1188"/>
        <v>2759712.3299794244</v>
      </c>
      <c r="AA3825" s="18">
        <f t="shared" si="1189"/>
        <v>330643.50635802455</v>
      </c>
      <c r="AB3825" s="17">
        <f t="shared" si="1190"/>
        <v>3.8641711229946525</v>
      </c>
      <c r="AC3825" s="2" t="s">
        <v>60</v>
      </c>
      <c r="AD3825" s="2" t="s">
        <v>19</v>
      </c>
      <c r="AE3825" t="str">
        <f t="shared" si="1191"/>
        <v>Electronics</v>
      </c>
      <c r="AF3825" t="str">
        <f t="shared" si="1192"/>
        <v>Electronics</v>
      </c>
      <c r="AG3825" t="str" cm="1">
        <f t="array" ref="AG3825">INDEX(AD:AD,ROW())</f>
        <v>Electronics</v>
      </c>
      <c r="AH3825">
        <f t="shared" si="1200"/>
        <v>17</v>
      </c>
      <c r="AI3825" t="str">
        <f t="shared" si="1193"/>
        <v>Electronics</v>
      </c>
      <c r="AK3825">
        <f t="shared" si="1194"/>
        <v>2024</v>
      </c>
      <c r="AL3825">
        <f t="shared" si="1195"/>
        <v>8</v>
      </c>
      <c r="AM3825">
        <f t="shared" si="1196"/>
        <v>15</v>
      </c>
      <c r="AN3825">
        <f t="shared" si="1197"/>
        <v>5</v>
      </c>
      <c r="AO3825" t="str">
        <f t="shared" si="1198"/>
        <v>Weekday</v>
      </c>
      <c r="AR3825" s="20">
        <f t="shared" si="1199"/>
        <v>0</v>
      </c>
    </row>
    <row r="3826" spans="1:44" x14ac:dyDescent="0.35">
      <c r="A3826" t="str">
        <f t="shared" si="1181"/>
        <v>CUST3825</v>
      </c>
      <c r="B3826" s="2" t="s">
        <v>4162</v>
      </c>
      <c r="C3826" s="4">
        <v>45315</v>
      </c>
      <c r="D3826" s="2" t="s">
        <v>382</v>
      </c>
      <c r="E3826" t="s">
        <v>5052</v>
      </c>
      <c r="F3826" s="2" t="s">
        <v>42</v>
      </c>
      <c r="G3826" s="2" t="s">
        <v>5042</v>
      </c>
      <c r="H3826" s="2">
        <v>2</v>
      </c>
      <c r="I3826" s="19">
        <v>1431.77</v>
      </c>
      <c r="J3826" s="2" t="s">
        <v>5046</v>
      </c>
      <c r="K3826" s="2" t="s">
        <v>103</v>
      </c>
      <c r="L3826" s="2">
        <v>4</v>
      </c>
      <c r="M3826" s="18">
        <f t="shared" si="1182"/>
        <v>2863.54</v>
      </c>
      <c r="T3826" t="str">
        <f t="shared" si="1183"/>
        <v>Lost Sale</v>
      </c>
      <c r="U3826" t="str">
        <f t="shared" si="1184"/>
        <v>No</v>
      </c>
      <c r="V3826" t="str">
        <f t="shared" si="1185"/>
        <v>Yes</v>
      </c>
      <c r="X3826">
        <f t="shared" si="1186"/>
        <v>573</v>
      </c>
      <c r="Y3826">
        <f t="shared" si="1187"/>
        <v>450</v>
      </c>
      <c r="Z3826" s="18">
        <f t="shared" si="1188"/>
        <v>1098537.4901531704</v>
      </c>
      <c r="AA3826" s="18">
        <f t="shared" si="1189"/>
        <v>96724.388030634553</v>
      </c>
      <c r="AB3826" s="17">
        <f t="shared" si="1190"/>
        <v>3.9001122334455669</v>
      </c>
      <c r="AC3826" s="2" t="s">
        <v>5042</v>
      </c>
      <c r="AD3826" s="2" t="s">
        <v>42</v>
      </c>
      <c r="AE3826" t="str">
        <f t="shared" si="1191"/>
        <v>Beauty</v>
      </c>
      <c r="AF3826" t="str">
        <f t="shared" si="1192"/>
        <v>Beauty</v>
      </c>
      <c r="AG3826" t="str" cm="1">
        <f t="array" ref="AG3826">INDEX(AD:AD,ROW())</f>
        <v>Beauty</v>
      </c>
      <c r="AH3826">
        <f t="shared" si="1200"/>
        <v>18</v>
      </c>
      <c r="AI3826" t="str">
        <f t="shared" si="1193"/>
        <v>Beauty</v>
      </c>
      <c r="AK3826">
        <f t="shared" si="1194"/>
        <v>2024</v>
      </c>
      <c r="AL3826">
        <f t="shared" si="1195"/>
        <v>1</v>
      </c>
      <c r="AM3826">
        <f t="shared" si="1196"/>
        <v>24</v>
      </c>
      <c r="AN3826">
        <f t="shared" si="1197"/>
        <v>4</v>
      </c>
      <c r="AO3826" t="str">
        <f t="shared" si="1198"/>
        <v>Weekday</v>
      </c>
      <c r="AR3826" s="20">
        <f t="shared" si="1199"/>
        <v>1</v>
      </c>
    </row>
    <row r="3827" spans="1:44" x14ac:dyDescent="0.35">
      <c r="A3827" t="str">
        <f t="shared" si="1181"/>
        <v>CUST3826</v>
      </c>
      <c r="B3827" s="2" t="s">
        <v>4163</v>
      </c>
      <c r="C3827" s="4">
        <v>45205</v>
      </c>
      <c r="D3827" s="2" t="s">
        <v>86</v>
      </c>
      <c r="E3827" t="s">
        <v>5049</v>
      </c>
      <c r="F3827" s="2" t="s">
        <v>29</v>
      </c>
      <c r="G3827" s="2" t="s">
        <v>5041</v>
      </c>
      <c r="H3827" s="2">
        <v>1</v>
      </c>
      <c r="I3827" s="19">
        <v>417.11</v>
      </c>
      <c r="J3827" s="2" t="s">
        <v>20</v>
      </c>
      <c r="K3827" s="2" t="s">
        <v>16</v>
      </c>
      <c r="L3827" s="2">
        <v>4</v>
      </c>
      <c r="M3827" s="18">
        <f t="shared" si="1182"/>
        <v>417.11</v>
      </c>
      <c r="T3827" t="str">
        <f t="shared" si="1183"/>
        <v>Completed</v>
      </c>
      <c r="U3827" t="str">
        <f t="shared" si="1184"/>
        <v>No</v>
      </c>
      <c r="V3827" t="str">
        <f t="shared" si="1185"/>
        <v>No</v>
      </c>
      <c r="X3827">
        <f t="shared" si="1186"/>
        <v>595</v>
      </c>
      <c r="Y3827">
        <f t="shared" si="1187"/>
        <v>444</v>
      </c>
      <c r="Z3827" s="18">
        <f t="shared" si="1188"/>
        <v>1892867.2841657216</v>
      </c>
      <c r="AA3827" s="18">
        <f t="shared" si="1189"/>
        <v>199432.98236095349</v>
      </c>
      <c r="AB3827" s="17">
        <f t="shared" si="1190"/>
        <v>3.8949824970828471</v>
      </c>
      <c r="AC3827" s="2" t="s">
        <v>5041</v>
      </c>
      <c r="AD3827" s="2" t="s">
        <v>29</v>
      </c>
      <c r="AE3827" t="str">
        <f t="shared" si="1191"/>
        <v>Fashion</v>
      </c>
      <c r="AF3827" t="str">
        <f t="shared" si="1192"/>
        <v>Fashion</v>
      </c>
      <c r="AG3827" t="str" cm="1">
        <f t="array" ref="AG3827">INDEX(AD:AD,ROW())</f>
        <v>Fashion</v>
      </c>
      <c r="AH3827">
        <f t="shared" si="1200"/>
        <v>15</v>
      </c>
      <c r="AI3827" t="str">
        <f t="shared" si="1193"/>
        <v>Fashion</v>
      </c>
      <c r="AK3827">
        <f t="shared" si="1194"/>
        <v>2023</v>
      </c>
      <c r="AL3827">
        <f t="shared" si="1195"/>
        <v>10</v>
      </c>
      <c r="AM3827">
        <f t="shared" si="1196"/>
        <v>6</v>
      </c>
      <c r="AN3827">
        <f t="shared" si="1197"/>
        <v>6</v>
      </c>
      <c r="AO3827" t="str">
        <f t="shared" si="1198"/>
        <v>Weekday</v>
      </c>
      <c r="AR3827" s="20">
        <f t="shared" si="1199"/>
        <v>0</v>
      </c>
    </row>
    <row r="3828" spans="1:44" x14ac:dyDescent="0.35">
      <c r="A3828" t="str">
        <f t="shared" si="1181"/>
        <v>CUST3827</v>
      </c>
      <c r="B3828" s="2" t="s">
        <v>4164</v>
      </c>
      <c r="C3828" s="4">
        <v>45449</v>
      </c>
      <c r="D3828" s="2" t="s">
        <v>924</v>
      </c>
      <c r="E3828" t="s">
        <v>5053</v>
      </c>
      <c r="F3828" s="2" t="s">
        <v>23</v>
      </c>
      <c r="G3828" s="2" t="s">
        <v>24</v>
      </c>
      <c r="H3828" s="2">
        <v>1</v>
      </c>
      <c r="I3828" s="19">
        <v>374.51</v>
      </c>
      <c r="J3828" s="2" t="s">
        <v>50</v>
      </c>
      <c r="K3828" s="2" t="s">
        <v>16</v>
      </c>
      <c r="L3828" s="2">
        <v>5</v>
      </c>
      <c r="M3828" s="18">
        <f t="shared" si="1182"/>
        <v>374.51</v>
      </c>
      <c r="T3828" t="str">
        <f t="shared" si="1183"/>
        <v>Completed</v>
      </c>
      <c r="U3828" t="str">
        <f t="shared" si="1184"/>
        <v>No</v>
      </c>
      <c r="V3828" t="str">
        <f t="shared" si="1185"/>
        <v>No</v>
      </c>
      <c r="X3828">
        <f t="shared" si="1186"/>
        <v>559</v>
      </c>
      <c r="Y3828">
        <f t="shared" si="1187"/>
        <v>408</v>
      </c>
      <c r="Z3828" s="18">
        <f t="shared" si="1188"/>
        <v>594714.6477588166</v>
      </c>
      <c r="AA3828" s="18">
        <f t="shared" si="1189"/>
        <v>60882.938065984097</v>
      </c>
      <c r="AB3828" s="17">
        <f t="shared" si="1190"/>
        <v>3.804733727810651</v>
      </c>
      <c r="AC3828" s="2" t="s">
        <v>24</v>
      </c>
      <c r="AD3828" s="2" t="s">
        <v>23</v>
      </c>
      <c r="AE3828" t="str">
        <f t="shared" si="1191"/>
        <v>Books</v>
      </c>
      <c r="AF3828" t="str">
        <f t="shared" si="1192"/>
        <v>Books</v>
      </c>
      <c r="AG3828" t="str" cm="1">
        <f t="array" ref="AG3828">INDEX(AD:AD,ROW())</f>
        <v>Books</v>
      </c>
      <c r="AH3828">
        <f t="shared" si="1200"/>
        <v>4</v>
      </c>
      <c r="AI3828" t="str">
        <f t="shared" si="1193"/>
        <v>Books</v>
      </c>
      <c r="AK3828">
        <f t="shared" si="1194"/>
        <v>2024</v>
      </c>
      <c r="AL3828">
        <f t="shared" si="1195"/>
        <v>6</v>
      </c>
      <c r="AM3828">
        <f t="shared" si="1196"/>
        <v>6</v>
      </c>
      <c r="AN3828">
        <f t="shared" si="1197"/>
        <v>5</v>
      </c>
      <c r="AO3828" t="str">
        <f t="shared" si="1198"/>
        <v>Weekday</v>
      </c>
      <c r="AR3828" s="20">
        <f t="shared" si="1199"/>
        <v>0</v>
      </c>
    </row>
    <row r="3829" spans="1:44" x14ac:dyDescent="0.35">
      <c r="A3829" t="str">
        <f t="shared" si="1181"/>
        <v>CUST3828</v>
      </c>
      <c r="B3829" s="2" t="s">
        <v>4165</v>
      </c>
      <c r="C3829" s="4">
        <v>45458</v>
      </c>
      <c r="D3829" s="2" t="s">
        <v>105</v>
      </c>
      <c r="E3829" t="s">
        <v>5051</v>
      </c>
      <c r="F3829" s="2" t="s">
        <v>13</v>
      </c>
      <c r="G3829" s="2" t="s">
        <v>5045</v>
      </c>
      <c r="H3829" s="2">
        <v>1</v>
      </c>
      <c r="I3829" s="19">
        <v>1146.43</v>
      </c>
      <c r="J3829" s="2" t="s">
        <v>15</v>
      </c>
      <c r="K3829" s="2" t="s">
        <v>16</v>
      </c>
      <c r="L3829" s="2">
        <v>3</v>
      </c>
      <c r="M3829" s="18">
        <f t="shared" si="1182"/>
        <v>1146.43</v>
      </c>
      <c r="T3829" t="str">
        <f t="shared" si="1183"/>
        <v>Completed</v>
      </c>
      <c r="U3829" t="str">
        <f t="shared" si="1184"/>
        <v>Yes</v>
      </c>
      <c r="V3829" t="str">
        <f t="shared" si="1185"/>
        <v>No</v>
      </c>
      <c r="X3829">
        <f t="shared" si="1186"/>
        <v>619</v>
      </c>
      <c r="Y3829">
        <f t="shared" si="1187"/>
        <v>468</v>
      </c>
      <c r="Z3829" s="18">
        <f t="shared" si="1188"/>
        <v>1463424.4009529033</v>
      </c>
      <c r="AA3829" s="18">
        <f t="shared" si="1189"/>
        <v>118285.78776560788</v>
      </c>
      <c r="AB3829" s="17">
        <f t="shared" si="1190"/>
        <v>3.8140589569160999</v>
      </c>
      <c r="AC3829" s="2" t="s">
        <v>5045</v>
      </c>
      <c r="AD3829" s="2" t="s">
        <v>13</v>
      </c>
      <c r="AE3829" t="str">
        <f t="shared" si="1191"/>
        <v>Home &amp; Kitchen</v>
      </c>
      <c r="AF3829" t="str">
        <f t="shared" si="1192"/>
        <v>Home &amp; Kitchen</v>
      </c>
      <c r="AG3829" t="str" cm="1">
        <f t="array" ref="AG3829">INDEX(AD:AD,ROW())</f>
        <v>Home &amp; Kitchen</v>
      </c>
      <c r="AH3829">
        <f t="shared" si="1200"/>
        <v>76</v>
      </c>
      <c r="AI3829" t="str">
        <f t="shared" si="1193"/>
        <v>Home &amp; Kitchen</v>
      </c>
      <c r="AK3829">
        <f t="shared" si="1194"/>
        <v>2024</v>
      </c>
      <c r="AL3829">
        <f t="shared" si="1195"/>
        <v>6</v>
      </c>
      <c r="AM3829">
        <f t="shared" si="1196"/>
        <v>15</v>
      </c>
      <c r="AN3829">
        <f t="shared" si="1197"/>
        <v>7</v>
      </c>
      <c r="AO3829" t="str">
        <f t="shared" si="1198"/>
        <v>Weekend</v>
      </c>
      <c r="AR3829" s="20">
        <f t="shared" si="1199"/>
        <v>0</v>
      </c>
    </row>
    <row r="3830" spans="1:44" x14ac:dyDescent="0.35">
      <c r="A3830" t="str">
        <f t="shared" si="1181"/>
        <v>CUST3829</v>
      </c>
      <c r="B3830" s="2" t="s">
        <v>4166</v>
      </c>
      <c r="C3830" s="4">
        <v>44962</v>
      </c>
      <c r="D3830" s="2" t="s">
        <v>1170</v>
      </c>
      <c r="E3830" t="s">
        <v>5053</v>
      </c>
      <c r="F3830" s="2" t="s">
        <v>29</v>
      </c>
      <c r="G3830" s="2" t="s">
        <v>5041</v>
      </c>
      <c r="H3830" s="2">
        <v>1</v>
      </c>
      <c r="I3830" s="19">
        <v>2296.84</v>
      </c>
      <c r="J3830" s="2" t="s">
        <v>15</v>
      </c>
      <c r="K3830" s="2" t="s">
        <v>16</v>
      </c>
      <c r="L3830" s="2">
        <v>4</v>
      </c>
      <c r="M3830" s="18">
        <f t="shared" si="1182"/>
        <v>2296.84</v>
      </c>
      <c r="T3830" t="str">
        <f t="shared" si="1183"/>
        <v>Completed</v>
      </c>
      <c r="U3830" t="str">
        <f t="shared" si="1184"/>
        <v>Yes</v>
      </c>
      <c r="V3830" t="str">
        <f t="shared" si="1185"/>
        <v>No</v>
      </c>
      <c r="X3830">
        <f t="shared" si="1186"/>
        <v>559</v>
      </c>
      <c r="Y3830">
        <f t="shared" si="1187"/>
        <v>408</v>
      </c>
      <c r="Z3830" s="18">
        <f t="shared" si="1188"/>
        <v>1892867.2841657216</v>
      </c>
      <c r="AA3830" s="18">
        <f t="shared" si="1189"/>
        <v>199432.98236095349</v>
      </c>
      <c r="AB3830" s="17">
        <f t="shared" si="1190"/>
        <v>3.8949824970828471</v>
      </c>
      <c r="AC3830" s="2" t="s">
        <v>5041</v>
      </c>
      <c r="AD3830" s="2" t="s">
        <v>29</v>
      </c>
      <c r="AE3830" t="str">
        <f t="shared" si="1191"/>
        <v>Fashion</v>
      </c>
      <c r="AF3830" t="str">
        <f t="shared" si="1192"/>
        <v>Fashion</v>
      </c>
      <c r="AG3830" t="str" cm="1">
        <f t="array" ref="AG3830">INDEX(AD:AD,ROW())</f>
        <v>Fashion</v>
      </c>
      <c r="AH3830">
        <f t="shared" si="1200"/>
        <v>15</v>
      </c>
      <c r="AI3830" t="str">
        <f t="shared" si="1193"/>
        <v>Fashion</v>
      </c>
      <c r="AK3830">
        <f t="shared" si="1194"/>
        <v>2023</v>
      </c>
      <c r="AL3830">
        <f t="shared" si="1195"/>
        <v>2</v>
      </c>
      <c r="AM3830">
        <f t="shared" si="1196"/>
        <v>5</v>
      </c>
      <c r="AN3830">
        <f t="shared" si="1197"/>
        <v>1</v>
      </c>
      <c r="AO3830" t="str">
        <f t="shared" si="1198"/>
        <v>Weekend</v>
      </c>
      <c r="AR3830" s="20">
        <f t="shared" si="1199"/>
        <v>0</v>
      </c>
    </row>
    <row r="3831" spans="1:44" x14ac:dyDescent="0.35">
      <c r="A3831" t="str">
        <f t="shared" si="1181"/>
        <v>CUST3830</v>
      </c>
      <c r="B3831" s="2" t="s">
        <v>4167</v>
      </c>
      <c r="C3831" s="4">
        <v>45795</v>
      </c>
      <c r="D3831" s="2" t="s">
        <v>400</v>
      </c>
      <c r="E3831" t="s">
        <v>5054</v>
      </c>
      <c r="F3831" s="2" t="s">
        <v>42</v>
      </c>
      <c r="G3831" s="2" t="s">
        <v>170</v>
      </c>
      <c r="H3831" s="2">
        <v>2</v>
      </c>
      <c r="I3831" s="19">
        <v>1404.98</v>
      </c>
      <c r="J3831" s="2" t="s">
        <v>5046</v>
      </c>
      <c r="K3831" s="2" t="s">
        <v>103</v>
      </c>
      <c r="L3831" s="2">
        <v>4</v>
      </c>
      <c r="M3831" s="18">
        <f t="shared" si="1182"/>
        <v>2809.96</v>
      </c>
      <c r="T3831" t="str">
        <f t="shared" si="1183"/>
        <v>Lost Sale</v>
      </c>
      <c r="U3831" t="str">
        <f t="shared" si="1184"/>
        <v>No</v>
      </c>
      <c r="V3831" t="str">
        <f t="shared" si="1185"/>
        <v>Yes</v>
      </c>
      <c r="X3831">
        <f t="shared" si="1186"/>
        <v>558</v>
      </c>
      <c r="Y3831">
        <f t="shared" si="1187"/>
        <v>430</v>
      </c>
      <c r="Z3831" s="18">
        <f t="shared" si="1188"/>
        <v>1098537.4901531704</v>
      </c>
      <c r="AA3831" s="18">
        <f t="shared" si="1189"/>
        <v>96724.388030634553</v>
      </c>
      <c r="AB3831" s="17">
        <f t="shared" si="1190"/>
        <v>3.9001122334455669</v>
      </c>
      <c r="AC3831" s="2" t="s">
        <v>170</v>
      </c>
      <c r="AD3831" s="2" t="s">
        <v>42</v>
      </c>
      <c r="AE3831" t="str">
        <f t="shared" si="1191"/>
        <v>Beauty</v>
      </c>
      <c r="AF3831" t="str">
        <f t="shared" si="1192"/>
        <v>Beauty</v>
      </c>
      <c r="AG3831" t="str" cm="1">
        <f t="array" ref="AG3831">INDEX(AD:AD,ROW())</f>
        <v>Beauty</v>
      </c>
      <c r="AH3831">
        <f t="shared" si="1200"/>
        <v>70</v>
      </c>
      <c r="AI3831" t="str">
        <f t="shared" si="1193"/>
        <v>Beauty</v>
      </c>
      <c r="AK3831">
        <f t="shared" si="1194"/>
        <v>2025</v>
      </c>
      <c r="AL3831">
        <f t="shared" si="1195"/>
        <v>5</v>
      </c>
      <c r="AM3831">
        <f t="shared" si="1196"/>
        <v>18</v>
      </c>
      <c r="AN3831">
        <f t="shared" si="1197"/>
        <v>1</v>
      </c>
      <c r="AO3831" t="str">
        <f t="shared" si="1198"/>
        <v>Weekend</v>
      </c>
      <c r="AR3831" s="20">
        <f t="shared" si="1199"/>
        <v>1</v>
      </c>
    </row>
    <row r="3832" spans="1:44" x14ac:dyDescent="0.35">
      <c r="A3832" t="str">
        <f t="shared" si="1181"/>
        <v>CUST3831</v>
      </c>
      <c r="B3832" s="2" t="s">
        <v>4168</v>
      </c>
      <c r="C3832" s="4">
        <v>45398</v>
      </c>
      <c r="D3832" s="2" t="s">
        <v>1109</v>
      </c>
      <c r="E3832" t="s">
        <v>5055</v>
      </c>
      <c r="F3832" s="2" t="s">
        <v>19</v>
      </c>
      <c r="G3832" s="2" t="s">
        <v>5040</v>
      </c>
      <c r="H3832" s="2">
        <v>1</v>
      </c>
      <c r="I3832" s="19">
        <v>2142.4299999999998</v>
      </c>
      <c r="J3832" s="2" t="s">
        <v>15</v>
      </c>
      <c r="K3832" s="2" t="s">
        <v>76</v>
      </c>
      <c r="L3832" s="2">
        <v>5</v>
      </c>
      <c r="M3832" s="18">
        <f t="shared" si="1182"/>
        <v>2142.4299999999998</v>
      </c>
      <c r="T3832" t="str">
        <f t="shared" si="1183"/>
        <v>Completed</v>
      </c>
      <c r="U3832" t="str">
        <f t="shared" si="1184"/>
        <v>No</v>
      </c>
      <c r="V3832" t="str">
        <f t="shared" si="1185"/>
        <v>No</v>
      </c>
      <c r="X3832">
        <f t="shared" si="1186"/>
        <v>567</v>
      </c>
      <c r="Y3832">
        <f t="shared" si="1187"/>
        <v>440</v>
      </c>
      <c r="Z3832" s="18">
        <f t="shared" si="1188"/>
        <v>2759712.3299794244</v>
      </c>
      <c r="AA3832" s="18">
        <f t="shared" si="1189"/>
        <v>330643.50635802455</v>
      </c>
      <c r="AB3832" s="17">
        <f t="shared" si="1190"/>
        <v>3.8641711229946525</v>
      </c>
      <c r="AC3832" s="2" t="s">
        <v>5040</v>
      </c>
      <c r="AD3832" s="2" t="s">
        <v>19</v>
      </c>
      <c r="AE3832" t="str">
        <f t="shared" si="1191"/>
        <v>Electronics</v>
      </c>
      <c r="AF3832" t="str">
        <f t="shared" si="1192"/>
        <v>Electronics</v>
      </c>
      <c r="AG3832" t="str" cm="1">
        <f t="array" ref="AG3832">INDEX(AD:AD,ROW())</f>
        <v>Electronics</v>
      </c>
      <c r="AH3832">
        <f t="shared" si="1200"/>
        <v>13</v>
      </c>
      <c r="AI3832" t="str">
        <f t="shared" si="1193"/>
        <v>Electronics</v>
      </c>
      <c r="AK3832">
        <f t="shared" si="1194"/>
        <v>2024</v>
      </c>
      <c r="AL3832">
        <f t="shared" si="1195"/>
        <v>4</v>
      </c>
      <c r="AM3832">
        <f t="shared" si="1196"/>
        <v>16</v>
      </c>
      <c r="AN3832">
        <f t="shared" si="1197"/>
        <v>3</v>
      </c>
      <c r="AO3832" t="str">
        <f t="shared" si="1198"/>
        <v>Weekday</v>
      </c>
      <c r="AR3832" s="20">
        <f t="shared" si="1199"/>
        <v>1</v>
      </c>
    </row>
    <row r="3833" spans="1:44" x14ac:dyDescent="0.35">
      <c r="A3833" t="str">
        <f t="shared" si="1181"/>
        <v>CUST3832</v>
      </c>
      <c r="B3833" s="2" t="s">
        <v>4169</v>
      </c>
      <c r="C3833" s="4">
        <v>45169</v>
      </c>
      <c r="D3833" s="2" t="s">
        <v>385</v>
      </c>
      <c r="E3833" t="s">
        <v>5049</v>
      </c>
      <c r="F3833" s="2" t="s">
        <v>19</v>
      </c>
      <c r="G3833" s="2" t="s">
        <v>49</v>
      </c>
      <c r="H3833" s="2">
        <v>2</v>
      </c>
      <c r="I3833" s="19">
        <v>3270.54</v>
      </c>
      <c r="J3833" s="2" t="s">
        <v>20</v>
      </c>
      <c r="K3833" s="2" t="s">
        <v>16</v>
      </c>
      <c r="L3833" s="2">
        <v>5</v>
      </c>
      <c r="M3833" s="18">
        <f t="shared" si="1182"/>
        <v>6541.08</v>
      </c>
      <c r="T3833" t="str">
        <f t="shared" si="1183"/>
        <v>Completed</v>
      </c>
      <c r="U3833" t="str">
        <f t="shared" si="1184"/>
        <v>Yes</v>
      </c>
      <c r="V3833" t="str">
        <f t="shared" si="1185"/>
        <v>No</v>
      </c>
      <c r="X3833">
        <f t="shared" si="1186"/>
        <v>595</v>
      </c>
      <c r="Y3833">
        <f t="shared" si="1187"/>
        <v>444</v>
      </c>
      <c r="Z3833" s="18">
        <f t="shared" si="1188"/>
        <v>2759712.3299794244</v>
      </c>
      <c r="AA3833" s="18">
        <f t="shared" si="1189"/>
        <v>330643.50635802455</v>
      </c>
      <c r="AB3833" s="17">
        <f t="shared" si="1190"/>
        <v>3.8641711229946525</v>
      </c>
      <c r="AC3833" s="2" t="s">
        <v>49</v>
      </c>
      <c r="AD3833" s="2" t="s">
        <v>19</v>
      </c>
      <c r="AE3833" t="str">
        <f t="shared" si="1191"/>
        <v>Electronics</v>
      </c>
      <c r="AF3833" t="str">
        <f t="shared" si="1192"/>
        <v>Electronics</v>
      </c>
      <c r="AG3833" t="str" cm="1">
        <f t="array" ref="AG3833">INDEX(AD:AD,ROW())</f>
        <v>Electronics</v>
      </c>
      <c r="AH3833">
        <f t="shared" si="1200"/>
        <v>12</v>
      </c>
      <c r="AI3833" t="str">
        <f t="shared" si="1193"/>
        <v>Electronics</v>
      </c>
      <c r="AK3833">
        <f t="shared" si="1194"/>
        <v>2023</v>
      </c>
      <c r="AL3833">
        <f t="shared" si="1195"/>
        <v>8</v>
      </c>
      <c r="AM3833">
        <f t="shared" si="1196"/>
        <v>31</v>
      </c>
      <c r="AN3833">
        <f t="shared" si="1197"/>
        <v>5</v>
      </c>
      <c r="AO3833" t="str">
        <f t="shared" si="1198"/>
        <v>Weekday</v>
      </c>
      <c r="AR3833" s="20">
        <f t="shared" si="1199"/>
        <v>0</v>
      </c>
    </row>
    <row r="3834" spans="1:44" x14ac:dyDescent="0.35">
      <c r="A3834" t="str">
        <f t="shared" si="1181"/>
        <v>CUST3833</v>
      </c>
      <c r="B3834" s="2" t="s">
        <v>4170</v>
      </c>
      <c r="C3834" s="4">
        <v>45801</v>
      </c>
      <c r="D3834" s="2" t="s">
        <v>635</v>
      </c>
      <c r="E3834" t="s">
        <v>5049</v>
      </c>
      <c r="F3834" s="2" t="s">
        <v>29</v>
      </c>
      <c r="G3834" s="2" t="s">
        <v>30</v>
      </c>
      <c r="H3834" s="2">
        <v>1</v>
      </c>
      <c r="I3834" s="19">
        <v>597.9</v>
      </c>
      <c r="J3834" s="2" t="s">
        <v>5047</v>
      </c>
      <c r="K3834" s="2" t="s">
        <v>76</v>
      </c>
      <c r="L3834" s="2">
        <v>4</v>
      </c>
      <c r="M3834" s="18">
        <f t="shared" si="1182"/>
        <v>597.9</v>
      </c>
      <c r="T3834" t="str">
        <f t="shared" si="1183"/>
        <v>Completed</v>
      </c>
      <c r="U3834" t="str">
        <f t="shared" si="1184"/>
        <v>No</v>
      </c>
      <c r="V3834" t="str">
        <f t="shared" si="1185"/>
        <v>No</v>
      </c>
      <c r="X3834">
        <f t="shared" si="1186"/>
        <v>595</v>
      </c>
      <c r="Y3834">
        <f t="shared" si="1187"/>
        <v>444</v>
      </c>
      <c r="Z3834" s="18">
        <f t="shared" si="1188"/>
        <v>1892867.2841657216</v>
      </c>
      <c r="AA3834" s="18">
        <f t="shared" si="1189"/>
        <v>199432.98236095349</v>
      </c>
      <c r="AB3834" s="17">
        <f t="shared" si="1190"/>
        <v>3.8949824970828471</v>
      </c>
      <c r="AC3834" s="2" t="s">
        <v>30</v>
      </c>
      <c r="AD3834" s="2" t="s">
        <v>29</v>
      </c>
      <c r="AE3834" t="str">
        <f t="shared" si="1191"/>
        <v>Fashion</v>
      </c>
      <c r="AF3834" t="str">
        <f t="shared" si="1192"/>
        <v>Fashion</v>
      </c>
      <c r="AG3834" t="str" cm="1">
        <f t="array" ref="AG3834">INDEX(AD:AD,ROW())</f>
        <v>Fashion</v>
      </c>
      <c r="AH3834">
        <f t="shared" si="1200"/>
        <v>6</v>
      </c>
      <c r="AI3834" t="str">
        <f t="shared" si="1193"/>
        <v>Fashion</v>
      </c>
      <c r="AK3834">
        <f t="shared" si="1194"/>
        <v>2025</v>
      </c>
      <c r="AL3834">
        <f t="shared" si="1195"/>
        <v>5</v>
      </c>
      <c r="AM3834">
        <f t="shared" si="1196"/>
        <v>24</v>
      </c>
      <c r="AN3834">
        <f t="shared" si="1197"/>
        <v>7</v>
      </c>
      <c r="AO3834" t="str">
        <f t="shared" si="1198"/>
        <v>Weekend</v>
      </c>
      <c r="AR3834" s="20">
        <f t="shared" si="1199"/>
        <v>1</v>
      </c>
    </row>
    <row r="3835" spans="1:44" x14ac:dyDescent="0.35">
      <c r="A3835" t="str">
        <f t="shared" si="1181"/>
        <v>CUST3834</v>
      </c>
      <c r="B3835" s="2" t="s">
        <v>4171</v>
      </c>
      <c r="C3835" s="4">
        <v>45484</v>
      </c>
      <c r="D3835" s="2" t="s">
        <v>225</v>
      </c>
      <c r="E3835" t="s">
        <v>5051</v>
      </c>
      <c r="F3835" s="2" t="s">
        <v>13</v>
      </c>
      <c r="G3835" s="2" t="s">
        <v>95</v>
      </c>
      <c r="H3835" s="2">
        <v>1</v>
      </c>
      <c r="I3835" s="19">
        <v>345.35</v>
      </c>
      <c r="J3835" s="2" t="s">
        <v>50</v>
      </c>
      <c r="K3835" s="2" t="s">
        <v>16</v>
      </c>
      <c r="L3835" s="2">
        <v>5</v>
      </c>
      <c r="M3835" s="18">
        <f t="shared" si="1182"/>
        <v>345.35</v>
      </c>
      <c r="T3835" t="str">
        <f t="shared" si="1183"/>
        <v>Completed</v>
      </c>
      <c r="U3835" t="str">
        <f t="shared" si="1184"/>
        <v>No</v>
      </c>
      <c r="V3835" t="str">
        <f t="shared" si="1185"/>
        <v>No</v>
      </c>
      <c r="X3835">
        <f t="shared" si="1186"/>
        <v>619</v>
      </c>
      <c r="Y3835">
        <f t="shared" si="1187"/>
        <v>468</v>
      </c>
      <c r="Z3835" s="18">
        <f t="shared" si="1188"/>
        <v>1463424.4009529033</v>
      </c>
      <c r="AA3835" s="18">
        <f t="shared" si="1189"/>
        <v>118285.78776560788</v>
      </c>
      <c r="AB3835" s="17">
        <f t="shared" si="1190"/>
        <v>3.8140589569160999</v>
      </c>
      <c r="AC3835" s="2" t="s">
        <v>95</v>
      </c>
      <c r="AD3835" s="2" t="s">
        <v>13</v>
      </c>
      <c r="AE3835" t="str">
        <f t="shared" si="1191"/>
        <v>Home &amp; Kitchen</v>
      </c>
      <c r="AF3835" t="str">
        <f t="shared" si="1192"/>
        <v>Home &amp; Kitchen</v>
      </c>
      <c r="AG3835" t="str" cm="1">
        <f t="array" ref="AG3835">INDEX(AD:AD,ROW())</f>
        <v>Home &amp; Kitchen</v>
      </c>
      <c r="AH3835">
        <f t="shared" si="1200"/>
        <v>32</v>
      </c>
      <c r="AI3835" t="str">
        <f t="shared" si="1193"/>
        <v>Home &amp; Kitchen</v>
      </c>
      <c r="AK3835">
        <f t="shared" si="1194"/>
        <v>2024</v>
      </c>
      <c r="AL3835">
        <f t="shared" si="1195"/>
        <v>7</v>
      </c>
      <c r="AM3835">
        <f t="shared" si="1196"/>
        <v>11</v>
      </c>
      <c r="AN3835">
        <f t="shared" si="1197"/>
        <v>5</v>
      </c>
      <c r="AO3835" t="str">
        <f t="shared" si="1198"/>
        <v>Weekday</v>
      </c>
      <c r="AR3835" s="20">
        <f t="shared" si="1199"/>
        <v>0</v>
      </c>
    </row>
    <row r="3836" spans="1:44" x14ac:dyDescent="0.35">
      <c r="A3836" t="str">
        <f t="shared" si="1181"/>
        <v>CUST3835</v>
      </c>
      <c r="B3836" s="2" t="s">
        <v>4172</v>
      </c>
      <c r="C3836" s="4">
        <v>45564</v>
      </c>
      <c r="D3836" s="2" t="s">
        <v>1349</v>
      </c>
      <c r="E3836" t="s">
        <v>5055</v>
      </c>
      <c r="F3836" s="2" t="s">
        <v>19</v>
      </c>
      <c r="G3836" s="2" t="s">
        <v>128</v>
      </c>
      <c r="H3836" s="2">
        <v>2</v>
      </c>
      <c r="I3836" s="19">
        <v>522.87</v>
      </c>
      <c r="J3836" s="2" t="s">
        <v>5046</v>
      </c>
      <c r="K3836" s="2" t="s">
        <v>16</v>
      </c>
      <c r="L3836" s="2">
        <v>5</v>
      </c>
      <c r="M3836" s="18">
        <f t="shared" si="1182"/>
        <v>1045.74</v>
      </c>
      <c r="T3836" t="str">
        <f t="shared" si="1183"/>
        <v>Completed</v>
      </c>
      <c r="U3836" t="str">
        <f t="shared" si="1184"/>
        <v>Yes</v>
      </c>
      <c r="V3836" t="str">
        <f t="shared" si="1185"/>
        <v>No</v>
      </c>
      <c r="X3836">
        <f t="shared" si="1186"/>
        <v>567</v>
      </c>
      <c r="Y3836">
        <f t="shared" si="1187"/>
        <v>440</v>
      </c>
      <c r="Z3836" s="18">
        <f t="shared" si="1188"/>
        <v>2759712.3299794244</v>
      </c>
      <c r="AA3836" s="18">
        <f t="shared" si="1189"/>
        <v>330643.50635802455</v>
      </c>
      <c r="AB3836" s="17">
        <f t="shared" si="1190"/>
        <v>3.8641711229946525</v>
      </c>
      <c r="AC3836" s="2" t="s">
        <v>128</v>
      </c>
      <c r="AD3836" s="2" t="s">
        <v>19</v>
      </c>
      <c r="AE3836" t="str">
        <f t="shared" si="1191"/>
        <v>Electronics</v>
      </c>
      <c r="AF3836" t="str">
        <f t="shared" si="1192"/>
        <v>Electronics</v>
      </c>
      <c r="AG3836" t="str" cm="1">
        <f t="array" ref="AG3836">INDEX(AD:AD,ROW())</f>
        <v>Electronics</v>
      </c>
      <c r="AH3836">
        <f t="shared" si="1200"/>
        <v>48</v>
      </c>
      <c r="AI3836" t="str">
        <f t="shared" si="1193"/>
        <v>Electronics</v>
      </c>
      <c r="AK3836">
        <f t="shared" si="1194"/>
        <v>2024</v>
      </c>
      <c r="AL3836">
        <f t="shared" si="1195"/>
        <v>9</v>
      </c>
      <c r="AM3836">
        <f t="shared" si="1196"/>
        <v>29</v>
      </c>
      <c r="AN3836">
        <f t="shared" si="1197"/>
        <v>1</v>
      </c>
      <c r="AO3836" t="str">
        <f t="shared" si="1198"/>
        <v>Weekend</v>
      </c>
      <c r="AR3836" s="20">
        <f t="shared" si="1199"/>
        <v>0</v>
      </c>
    </row>
    <row r="3837" spans="1:44" x14ac:dyDescent="0.35">
      <c r="A3837" t="str">
        <f t="shared" si="1181"/>
        <v>CUST3836</v>
      </c>
      <c r="B3837" s="2" t="s">
        <v>4173</v>
      </c>
      <c r="C3837" s="4">
        <v>45807</v>
      </c>
      <c r="D3837" s="2" t="s">
        <v>435</v>
      </c>
      <c r="E3837" t="s">
        <v>5049</v>
      </c>
      <c r="F3837" s="2" t="s">
        <v>29</v>
      </c>
      <c r="G3837" s="2" t="s">
        <v>5043</v>
      </c>
      <c r="H3837" s="2">
        <v>1</v>
      </c>
      <c r="I3837" s="19">
        <v>1769.66</v>
      </c>
      <c r="J3837" s="2" t="s">
        <v>5047</v>
      </c>
      <c r="K3837" s="2" t="s">
        <v>16</v>
      </c>
      <c r="L3837" s="2">
        <v>2</v>
      </c>
      <c r="M3837" s="18">
        <f t="shared" si="1182"/>
        <v>1769.66</v>
      </c>
      <c r="T3837" t="str">
        <f t="shared" si="1183"/>
        <v>Completed</v>
      </c>
      <c r="U3837" t="str">
        <f t="shared" si="1184"/>
        <v>Yes</v>
      </c>
      <c r="V3837" t="str">
        <f t="shared" si="1185"/>
        <v>No</v>
      </c>
      <c r="X3837">
        <f t="shared" si="1186"/>
        <v>595</v>
      </c>
      <c r="Y3837">
        <f t="shared" si="1187"/>
        <v>444</v>
      </c>
      <c r="Z3837" s="18">
        <f t="shared" si="1188"/>
        <v>1892867.2841657216</v>
      </c>
      <c r="AA3837" s="18">
        <f t="shared" si="1189"/>
        <v>199432.98236095349</v>
      </c>
      <c r="AB3837" s="17">
        <f t="shared" si="1190"/>
        <v>3.8949824970828471</v>
      </c>
      <c r="AC3837" s="2" t="s">
        <v>5043</v>
      </c>
      <c r="AD3837" s="2" t="s">
        <v>29</v>
      </c>
      <c r="AE3837" t="str">
        <f t="shared" si="1191"/>
        <v>Fashion</v>
      </c>
      <c r="AF3837" t="str">
        <f t="shared" si="1192"/>
        <v>Fashion</v>
      </c>
      <c r="AG3837" t="str" cm="1">
        <f t="array" ref="AG3837">INDEX(AD:AD,ROW())</f>
        <v>Fashion</v>
      </c>
      <c r="AH3837">
        <f t="shared" si="1200"/>
        <v>55</v>
      </c>
      <c r="AI3837" t="str">
        <f t="shared" si="1193"/>
        <v>Fashion</v>
      </c>
      <c r="AK3837">
        <f t="shared" si="1194"/>
        <v>2025</v>
      </c>
      <c r="AL3837">
        <f t="shared" si="1195"/>
        <v>5</v>
      </c>
      <c r="AM3837">
        <f t="shared" si="1196"/>
        <v>30</v>
      </c>
      <c r="AN3837">
        <f t="shared" si="1197"/>
        <v>6</v>
      </c>
      <c r="AO3837" t="str">
        <f t="shared" si="1198"/>
        <v>Weekday</v>
      </c>
      <c r="AR3837" s="20">
        <f t="shared" si="1199"/>
        <v>0</v>
      </c>
    </row>
    <row r="3838" spans="1:44" x14ac:dyDescent="0.35">
      <c r="A3838" t="str">
        <f t="shared" si="1181"/>
        <v>CUST3837</v>
      </c>
      <c r="B3838" s="2" t="s">
        <v>4174</v>
      </c>
      <c r="C3838" s="4">
        <v>45818</v>
      </c>
      <c r="D3838" s="2" t="s">
        <v>948</v>
      </c>
      <c r="E3838" t="s">
        <v>5051</v>
      </c>
      <c r="F3838" s="2" t="s">
        <v>13</v>
      </c>
      <c r="G3838" s="2" t="s">
        <v>14</v>
      </c>
      <c r="H3838" s="2">
        <v>1</v>
      </c>
      <c r="I3838" s="19">
        <v>1962.65</v>
      </c>
      <c r="J3838" s="2" t="s">
        <v>20</v>
      </c>
      <c r="K3838" s="2" t="s">
        <v>16</v>
      </c>
      <c r="L3838" s="2">
        <v>5</v>
      </c>
      <c r="M3838" s="18">
        <f t="shared" si="1182"/>
        <v>1962.65</v>
      </c>
      <c r="T3838" t="str">
        <f t="shared" si="1183"/>
        <v>Completed</v>
      </c>
      <c r="U3838" t="str">
        <f t="shared" si="1184"/>
        <v>Yes</v>
      </c>
      <c r="V3838" t="str">
        <f t="shared" si="1185"/>
        <v>No</v>
      </c>
      <c r="X3838">
        <f t="shared" si="1186"/>
        <v>619</v>
      </c>
      <c r="Y3838">
        <f t="shared" si="1187"/>
        <v>468</v>
      </c>
      <c r="Z3838" s="18">
        <f t="shared" si="1188"/>
        <v>1463424.4009529033</v>
      </c>
      <c r="AA3838" s="18">
        <f t="shared" si="1189"/>
        <v>118285.78776560788</v>
      </c>
      <c r="AB3838" s="17">
        <f t="shared" si="1190"/>
        <v>3.8140589569160999</v>
      </c>
      <c r="AC3838" s="2" t="s">
        <v>14</v>
      </c>
      <c r="AD3838" s="2" t="s">
        <v>13</v>
      </c>
      <c r="AE3838" t="str">
        <f t="shared" si="1191"/>
        <v>Home &amp; Kitchen</v>
      </c>
      <c r="AF3838" t="str">
        <f t="shared" si="1192"/>
        <v>Home &amp; Kitchen</v>
      </c>
      <c r="AG3838" t="str" cm="1">
        <f t="array" ref="AG3838">INDEX(AD:AD,ROW())</f>
        <v>Home &amp; Kitchen</v>
      </c>
      <c r="AH3838">
        <f t="shared" si="1200"/>
        <v>2</v>
      </c>
      <c r="AI3838" t="str">
        <f t="shared" si="1193"/>
        <v>Home &amp; Kitchen</v>
      </c>
      <c r="AK3838">
        <f t="shared" si="1194"/>
        <v>2025</v>
      </c>
      <c r="AL3838">
        <f t="shared" si="1195"/>
        <v>6</v>
      </c>
      <c r="AM3838">
        <f t="shared" si="1196"/>
        <v>10</v>
      </c>
      <c r="AN3838">
        <f t="shared" si="1197"/>
        <v>3</v>
      </c>
      <c r="AO3838" t="str">
        <f t="shared" si="1198"/>
        <v>Weekday</v>
      </c>
      <c r="AR3838" s="20">
        <f t="shared" si="1199"/>
        <v>0</v>
      </c>
    </row>
    <row r="3839" spans="1:44" x14ac:dyDescent="0.35">
      <c r="A3839" t="str">
        <f t="shared" si="1181"/>
        <v>CUST3838</v>
      </c>
      <c r="B3839" s="2" t="s">
        <v>4175</v>
      </c>
      <c r="C3839" s="4">
        <v>45024</v>
      </c>
      <c r="D3839" s="2" t="s">
        <v>116</v>
      </c>
      <c r="E3839" t="s">
        <v>5049</v>
      </c>
      <c r="F3839" s="2" t="s">
        <v>29</v>
      </c>
      <c r="G3839" s="2" t="s">
        <v>30</v>
      </c>
      <c r="H3839" s="2">
        <v>1</v>
      </c>
      <c r="I3839" s="19">
        <v>1757.7</v>
      </c>
      <c r="J3839" s="2" t="s">
        <v>15</v>
      </c>
      <c r="K3839" s="2" t="s">
        <v>16</v>
      </c>
      <c r="L3839" s="2">
        <v>5</v>
      </c>
      <c r="M3839" s="18">
        <f t="shared" si="1182"/>
        <v>1757.7</v>
      </c>
      <c r="T3839" t="str">
        <f t="shared" si="1183"/>
        <v>Completed</v>
      </c>
      <c r="U3839" t="str">
        <f t="shared" si="1184"/>
        <v>Yes</v>
      </c>
      <c r="V3839" t="str">
        <f t="shared" si="1185"/>
        <v>No</v>
      </c>
      <c r="X3839">
        <f t="shared" si="1186"/>
        <v>595</v>
      </c>
      <c r="Y3839">
        <f t="shared" si="1187"/>
        <v>444</v>
      </c>
      <c r="Z3839" s="18">
        <f t="shared" si="1188"/>
        <v>1892867.2841657216</v>
      </c>
      <c r="AA3839" s="18">
        <f t="shared" si="1189"/>
        <v>199432.98236095349</v>
      </c>
      <c r="AB3839" s="17">
        <f t="shared" si="1190"/>
        <v>3.8949824970828471</v>
      </c>
      <c r="AC3839" s="2" t="s">
        <v>30</v>
      </c>
      <c r="AD3839" s="2" t="s">
        <v>29</v>
      </c>
      <c r="AE3839" t="str">
        <f t="shared" si="1191"/>
        <v>Fashion</v>
      </c>
      <c r="AF3839" t="str">
        <f t="shared" si="1192"/>
        <v>Fashion</v>
      </c>
      <c r="AG3839" t="str" cm="1">
        <f t="array" ref="AG3839">INDEX(AD:AD,ROW())</f>
        <v>Fashion</v>
      </c>
      <c r="AH3839">
        <f t="shared" si="1200"/>
        <v>6</v>
      </c>
      <c r="AI3839" t="str">
        <f t="shared" si="1193"/>
        <v>Fashion</v>
      </c>
      <c r="AK3839">
        <f t="shared" si="1194"/>
        <v>2023</v>
      </c>
      <c r="AL3839">
        <f t="shared" si="1195"/>
        <v>4</v>
      </c>
      <c r="AM3839">
        <f t="shared" si="1196"/>
        <v>8</v>
      </c>
      <c r="AN3839">
        <f t="shared" si="1197"/>
        <v>7</v>
      </c>
      <c r="AO3839" t="str">
        <f t="shared" si="1198"/>
        <v>Weekend</v>
      </c>
      <c r="AR3839" s="20">
        <f t="shared" si="1199"/>
        <v>0</v>
      </c>
    </row>
    <row r="3840" spans="1:44" x14ac:dyDescent="0.35">
      <c r="A3840" t="str">
        <f t="shared" si="1181"/>
        <v>CUST3839</v>
      </c>
      <c r="B3840" s="2" t="s">
        <v>4176</v>
      </c>
      <c r="C3840" s="4">
        <v>45729</v>
      </c>
      <c r="D3840" s="2" t="s">
        <v>211</v>
      </c>
      <c r="E3840" t="s">
        <v>5053</v>
      </c>
      <c r="F3840" s="2" t="s">
        <v>13</v>
      </c>
      <c r="G3840" s="2" t="s">
        <v>14</v>
      </c>
      <c r="H3840" s="2">
        <v>2</v>
      </c>
      <c r="I3840" s="19">
        <v>859.4</v>
      </c>
      <c r="J3840" s="2" t="s">
        <v>5047</v>
      </c>
      <c r="K3840" s="2" t="s">
        <v>16</v>
      </c>
      <c r="L3840" s="2">
        <v>4</v>
      </c>
      <c r="M3840" s="18">
        <f t="shared" si="1182"/>
        <v>1718.8</v>
      </c>
      <c r="T3840" t="str">
        <f t="shared" si="1183"/>
        <v>Completed</v>
      </c>
      <c r="U3840" t="str">
        <f t="shared" si="1184"/>
        <v>Yes</v>
      </c>
      <c r="V3840" t="str">
        <f t="shared" si="1185"/>
        <v>No</v>
      </c>
      <c r="X3840">
        <f t="shared" si="1186"/>
        <v>559</v>
      </c>
      <c r="Y3840">
        <f t="shared" si="1187"/>
        <v>408</v>
      </c>
      <c r="Z3840" s="18">
        <f t="shared" si="1188"/>
        <v>1463424.4009529033</v>
      </c>
      <c r="AA3840" s="18">
        <f t="shared" si="1189"/>
        <v>118285.78776560788</v>
      </c>
      <c r="AB3840" s="17">
        <f t="shared" si="1190"/>
        <v>3.8140589569160999</v>
      </c>
      <c r="AC3840" s="2" t="s">
        <v>14</v>
      </c>
      <c r="AD3840" s="2" t="s">
        <v>13</v>
      </c>
      <c r="AE3840" t="str">
        <f t="shared" si="1191"/>
        <v>Home &amp; Kitchen</v>
      </c>
      <c r="AF3840" t="str">
        <f t="shared" si="1192"/>
        <v>Home &amp; Kitchen</v>
      </c>
      <c r="AG3840" t="str" cm="1">
        <f t="array" ref="AG3840">INDEX(AD:AD,ROW())</f>
        <v>Home &amp; Kitchen</v>
      </c>
      <c r="AH3840">
        <f t="shared" si="1200"/>
        <v>2</v>
      </c>
      <c r="AI3840" t="str">
        <f t="shared" si="1193"/>
        <v>Home &amp; Kitchen</v>
      </c>
      <c r="AK3840">
        <f t="shared" si="1194"/>
        <v>2025</v>
      </c>
      <c r="AL3840">
        <f t="shared" si="1195"/>
        <v>3</v>
      </c>
      <c r="AM3840">
        <f t="shared" si="1196"/>
        <v>13</v>
      </c>
      <c r="AN3840">
        <f t="shared" si="1197"/>
        <v>5</v>
      </c>
      <c r="AO3840" t="str">
        <f t="shared" si="1198"/>
        <v>Weekday</v>
      </c>
      <c r="AR3840" s="20">
        <f t="shared" si="1199"/>
        <v>0</v>
      </c>
    </row>
    <row r="3841" spans="1:44" x14ac:dyDescent="0.35">
      <c r="A3841" t="str">
        <f t="shared" si="1181"/>
        <v>CUST3840</v>
      </c>
      <c r="B3841" s="2" t="s">
        <v>4177</v>
      </c>
      <c r="C3841" s="4">
        <v>45596</v>
      </c>
      <c r="D3841" s="2" t="s">
        <v>948</v>
      </c>
      <c r="E3841" t="s">
        <v>5055</v>
      </c>
      <c r="F3841" s="2" t="s">
        <v>29</v>
      </c>
      <c r="G3841" s="2" t="s">
        <v>5043</v>
      </c>
      <c r="H3841" s="2">
        <v>1</v>
      </c>
      <c r="I3841" s="19">
        <v>2109.11</v>
      </c>
      <c r="J3841" s="2" t="s">
        <v>5038</v>
      </c>
      <c r="K3841" s="2" t="s">
        <v>16</v>
      </c>
      <c r="L3841" s="2">
        <v>4</v>
      </c>
      <c r="M3841" s="18">
        <f t="shared" si="1182"/>
        <v>2109.11</v>
      </c>
      <c r="T3841" t="str">
        <f t="shared" si="1183"/>
        <v>Completed</v>
      </c>
      <c r="U3841" t="str">
        <f t="shared" si="1184"/>
        <v>Yes</v>
      </c>
      <c r="V3841" t="str">
        <f t="shared" si="1185"/>
        <v>No</v>
      </c>
      <c r="X3841">
        <f t="shared" si="1186"/>
        <v>567</v>
      </c>
      <c r="Y3841">
        <f t="shared" si="1187"/>
        <v>440</v>
      </c>
      <c r="Z3841" s="18">
        <f t="shared" si="1188"/>
        <v>1892867.2841657216</v>
      </c>
      <c r="AA3841" s="18">
        <f t="shared" si="1189"/>
        <v>199432.98236095349</v>
      </c>
      <c r="AB3841" s="17">
        <f t="shared" si="1190"/>
        <v>3.8949824970828471</v>
      </c>
      <c r="AC3841" s="2" t="s">
        <v>5043</v>
      </c>
      <c r="AD3841" s="2" t="s">
        <v>29</v>
      </c>
      <c r="AE3841" t="str">
        <f t="shared" si="1191"/>
        <v>Fashion</v>
      </c>
      <c r="AF3841" t="str">
        <f t="shared" si="1192"/>
        <v>Fashion</v>
      </c>
      <c r="AG3841" t="str" cm="1">
        <f t="array" ref="AG3841">INDEX(AD:AD,ROW())</f>
        <v>Fashion</v>
      </c>
      <c r="AH3841">
        <f t="shared" si="1200"/>
        <v>55</v>
      </c>
      <c r="AI3841" t="str">
        <f t="shared" si="1193"/>
        <v>Fashion</v>
      </c>
      <c r="AK3841">
        <f t="shared" si="1194"/>
        <v>2024</v>
      </c>
      <c r="AL3841">
        <f t="shared" si="1195"/>
        <v>10</v>
      </c>
      <c r="AM3841">
        <f t="shared" si="1196"/>
        <v>31</v>
      </c>
      <c r="AN3841">
        <f t="shared" si="1197"/>
        <v>5</v>
      </c>
      <c r="AO3841" t="str">
        <f t="shared" si="1198"/>
        <v>Weekday</v>
      </c>
      <c r="AR3841" s="20">
        <f t="shared" si="1199"/>
        <v>0</v>
      </c>
    </row>
    <row r="3842" spans="1:44" x14ac:dyDescent="0.35">
      <c r="A3842" t="str">
        <f t="shared" si="1181"/>
        <v>CUST3841</v>
      </c>
      <c r="B3842" s="2" t="s">
        <v>4178</v>
      </c>
      <c r="C3842" s="4">
        <v>45241</v>
      </c>
      <c r="D3842" s="2" t="s">
        <v>283</v>
      </c>
      <c r="E3842" t="s">
        <v>5051</v>
      </c>
      <c r="F3842" s="2" t="s">
        <v>42</v>
      </c>
      <c r="G3842" s="2" t="s">
        <v>188</v>
      </c>
      <c r="H3842" s="2">
        <v>1</v>
      </c>
      <c r="I3842" s="19">
        <v>1086.5</v>
      </c>
      <c r="J3842" s="2" t="s">
        <v>50</v>
      </c>
      <c r="K3842" s="2" t="s">
        <v>16</v>
      </c>
      <c r="L3842" s="2">
        <v>3</v>
      </c>
      <c r="M3842" s="18">
        <f t="shared" si="1182"/>
        <v>1086.5</v>
      </c>
      <c r="T3842" t="str">
        <f t="shared" si="1183"/>
        <v>Completed</v>
      </c>
      <c r="U3842" t="str">
        <f t="shared" si="1184"/>
        <v>Yes</v>
      </c>
      <c r="V3842" t="str">
        <f t="shared" si="1185"/>
        <v>No</v>
      </c>
      <c r="X3842">
        <f t="shared" si="1186"/>
        <v>619</v>
      </c>
      <c r="Y3842">
        <f t="shared" si="1187"/>
        <v>468</v>
      </c>
      <c r="Z3842" s="18">
        <f t="shared" si="1188"/>
        <v>1098537.4901531704</v>
      </c>
      <c r="AA3842" s="18">
        <f t="shared" si="1189"/>
        <v>96724.388030634553</v>
      </c>
      <c r="AB3842" s="17">
        <f t="shared" si="1190"/>
        <v>3.9001122334455669</v>
      </c>
      <c r="AC3842" s="2" t="s">
        <v>188</v>
      </c>
      <c r="AD3842" s="2" t="s">
        <v>42</v>
      </c>
      <c r="AE3842" t="str">
        <f t="shared" si="1191"/>
        <v>Beauty</v>
      </c>
      <c r="AF3842" t="str">
        <f t="shared" si="1192"/>
        <v>Beauty</v>
      </c>
      <c r="AG3842" t="str" cm="1">
        <f t="array" ref="AG3842">INDEX(AD:AD,ROW())</f>
        <v>Beauty</v>
      </c>
      <c r="AH3842">
        <f t="shared" si="1200"/>
        <v>80</v>
      </c>
      <c r="AI3842" t="str">
        <f t="shared" si="1193"/>
        <v>Beauty</v>
      </c>
      <c r="AK3842">
        <f t="shared" si="1194"/>
        <v>2023</v>
      </c>
      <c r="AL3842">
        <f t="shared" si="1195"/>
        <v>11</v>
      </c>
      <c r="AM3842">
        <f t="shared" si="1196"/>
        <v>11</v>
      </c>
      <c r="AN3842">
        <f t="shared" si="1197"/>
        <v>7</v>
      </c>
      <c r="AO3842" t="str">
        <f t="shared" si="1198"/>
        <v>Weekend</v>
      </c>
      <c r="AR3842" s="20">
        <f t="shared" si="1199"/>
        <v>0</v>
      </c>
    </row>
    <row r="3843" spans="1:44" x14ac:dyDescent="0.35">
      <c r="A3843" t="str">
        <f t="shared" ref="A3843:A3906" si="1201">"CUST"&amp;TEXT(ROW()-1,"0000")</f>
        <v>CUST3842</v>
      </c>
      <c r="B3843" s="2" t="s">
        <v>4179</v>
      </c>
      <c r="C3843" s="4">
        <v>45523</v>
      </c>
      <c r="D3843" s="2" t="s">
        <v>522</v>
      </c>
      <c r="E3843" t="s">
        <v>5050</v>
      </c>
      <c r="F3843" s="2" t="s">
        <v>19</v>
      </c>
      <c r="G3843" s="2" t="s">
        <v>5040</v>
      </c>
      <c r="H3843" s="2">
        <v>2</v>
      </c>
      <c r="I3843" s="19">
        <v>651.20000000000005</v>
      </c>
      <c r="J3843" s="2" t="s">
        <v>5047</v>
      </c>
      <c r="K3843" s="2" t="s">
        <v>103</v>
      </c>
      <c r="L3843" s="31"/>
      <c r="M3843" s="18">
        <f t="shared" ref="M3843:M3906" si="1202">H3843*I3843</f>
        <v>1302.4000000000001</v>
      </c>
      <c r="T3843" t="str">
        <f t="shared" ref="T3843:T3906" si="1203">IF(K3843="Cancelled","Lost Sale",IF(K3843="Pending","Pending","Completed"))</f>
        <v>Lost Sale</v>
      </c>
      <c r="U3843" t="str">
        <f t="shared" ref="U3843:U3906" si="1204">IF(AND(K3843="Delivered",M3843&gt;1000),"Yes","No")</f>
        <v>No</v>
      </c>
      <c r="V3843" t="str">
        <f t="shared" ref="V3843:V3906" si="1205">IF(OR(K3843="Cancelled",K3843="Pending"),"Yes","No")</f>
        <v>Yes</v>
      </c>
      <c r="X3843">
        <f t="shared" ref="X3843:X3906" si="1206">COUNTIF($E$2:$E$4701,E3843)</f>
        <v>589</v>
      </c>
      <c r="Y3843">
        <f t="shared" ref="Y3843:Y3906" si="1207">COUNTIFS($E$2:$E$4701,E3843,$K$2:$K$4701,"Delivered")</f>
        <v>426</v>
      </c>
      <c r="Z3843" s="18">
        <f t="shared" ref="Z3843:Z3906" si="1208">SUMIF($F$2:$F$4701,F3843,$M$2:$M$4701)</f>
        <v>2759712.3299794244</v>
      </c>
      <c r="AA3843" s="18">
        <f t="shared" ref="AA3843:AA3906" si="1209">SUMIFS($M$2:$M$4701,$F$2:$F$4701,F3843,$K$2:$K$4701,"Pending")</f>
        <v>330643.50635802455</v>
      </c>
      <c r="AB3843" s="17">
        <f t="shared" ref="AB3843:AB3906" si="1210">AVERAGEIF($F$2:$F$4701,F3843,$L$2:$L$4701)</f>
        <v>3.8641711229946525</v>
      </c>
      <c r="AC3843" s="2" t="s">
        <v>5040</v>
      </c>
      <c r="AD3843" s="2" t="s">
        <v>19</v>
      </c>
      <c r="AE3843" t="str">
        <f t="shared" ref="AE3843:AE3906" si="1211">VLOOKUP(G3843,$AC$2:$AD$4738,2,FALSE)</f>
        <v>Electronics</v>
      </c>
      <c r="AF3843" t="str">
        <f t="shared" ref="AF3843:AF3906" si="1212">_xlfn.XLOOKUP(G3843,AC:AC,AD:AD)</f>
        <v>Electronics</v>
      </c>
      <c r="AG3843" t="str" cm="1">
        <f t="array" ref="AG3843">INDEX(AD:AD,ROW())</f>
        <v>Electronics</v>
      </c>
      <c r="AH3843">
        <f t="shared" si="1200"/>
        <v>13</v>
      </c>
      <c r="AI3843" t="str">
        <f t="shared" ref="AI3843:AI3906" si="1213">INDEX(AD:AD,MATCH(G3843,AC:AC,0))</f>
        <v>Electronics</v>
      </c>
      <c r="AK3843">
        <f t="shared" ref="AK3843:AK3906" si="1214">YEAR(C3843)</f>
        <v>2024</v>
      </c>
      <c r="AL3843">
        <f t="shared" ref="AL3843:AL3906" si="1215">MONTH(C3843)</f>
        <v>8</v>
      </c>
      <c r="AM3843">
        <f t="shared" ref="AM3843:AM3906" si="1216">DAY(C3843)</f>
        <v>19</v>
      </c>
      <c r="AN3843">
        <f t="shared" ref="AN3843:AN3906" si="1217">WEEKDAY(C3843)</f>
        <v>2</v>
      </c>
      <c r="AO3843" t="str">
        <f t="shared" ref="AO3843:AO3906" si="1218">IF(WEEKDAY(C3843,2)&gt;5,"Weekend","Weekday")</f>
        <v>Weekday</v>
      </c>
      <c r="AR3843" s="20">
        <f t="shared" ref="AR3843:AR3906" si="1219">IF(OR(K3843="Cancelled",K3843="Returned"),1,0)</f>
        <v>1</v>
      </c>
    </row>
    <row r="3844" spans="1:44" x14ac:dyDescent="0.35">
      <c r="A3844" t="str">
        <f t="shared" si="1201"/>
        <v>CUST3843</v>
      </c>
      <c r="B3844" s="2" t="s">
        <v>4180</v>
      </c>
      <c r="C3844" s="4">
        <v>45793</v>
      </c>
      <c r="D3844" s="2" t="s">
        <v>1357</v>
      </c>
      <c r="E3844" t="s">
        <v>5051</v>
      </c>
      <c r="F3844" s="2" t="s">
        <v>19</v>
      </c>
      <c r="G3844" s="2" t="s">
        <v>5039</v>
      </c>
      <c r="H3844" s="2">
        <v>2</v>
      </c>
      <c r="I3844" s="19">
        <v>1932.22</v>
      </c>
      <c r="J3844" s="2" t="s">
        <v>15</v>
      </c>
      <c r="K3844" s="2" t="s">
        <v>16</v>
      </c>
      <c r="L3844" s="2">
        <v>3</v>
      </c>
      <c r="M3844" s="18">
        <f t="shared" si="1202"/>
        <v>3864.44</v>
      </c>
      <c r="T3844" t="str">
        <f t="shared" si="1203"/>
        <v>Completed</v>
      </c>
      <c r="U3844" t="str">
        <f t="shared" si="1204"/>
        <v>Yes</v>
      </c>
      <c r="V3844" t="str">
        <f t="shared" si="1205"/>
        <v>No</v>
      </c>
      <c r="X3844">
        <f t="shared" si="1206"/>
        <v>619</v>
      </c>
      <c r="Y3844">
        <f t="shared" si="1207"/>
        <v>468</v>
      </c>
      <c r="Z3844" s="18">
        <f t="shared" si="1208"/>
        <v>2759712.3299794244</v>
      </c>
      <c r="AA3844" s="18">
        <f t="shared" si="1209"/>
        <v>330643.50635802455</v>
      </c>
      <c r="AB3844" s="17">
        <f t="shared" si="1210"/>
        <v>3.8641711229946525</v>
      </c>
      <c r="AC3844" s="2" t="s">
        <v>5039</v>
      </c>
      <c r="AD3844" s="2" t="s">
        <v>19</v>
      </c>
      <c r="AE3844" t="str">
        <f t="shared" si="1211"/>
        <v>Electronics</v>
      </c>
      <c r="AF3844" t="str">
        <f t="shared" si="1212"/>
        <v>Electronics</v>
      </c>
      <c r="AG3844" t="str" cm="1">
        <f t="array" ref="AG3844">INDEX(AD:AD,ROW())</f>
        <v>Electronics</v>
      </c>
      <c r="AH3844">
        <f t="shared" si="1200"/>
        <v>3</v>
      </c>
      <c r="AI3844" t="str">
        <f t="shared" si="1213"/>
        <v>Electronics</v>
      </c>
      <c r="AK3844">
        <f t="shared" si="1214"/>
        <v>2025</v>
      </c>
      <c r="AL3844">
        <f t="shared" si="1215"/>
        <v>5</v>
      </c>
      <c r="AM3844">
        <f t="shared" si="1216"/>
        <v>16</v>
      </c>
      <c r="AN3844">
        <f t="shared" si="1217"/>
        <v>6</v>
      </c>
      <c r="AO3844" t="str">
        <f t="shared" si="1218"/>
        <v>Weekday</v>
      </c>
      <c r="AR3844" s="20">
        <f t="shared" si="1219"/>
        <v>0</v>
      </c>
    </row>
    <row r="3845" spans="1:44" x14ac:dyDescent="0.35">
      <c r="A3845" t="str">
        <f t="shared" si="1201"/>
        <v>CUST3844</v>
      </c>
      <c r="B3845" s="2" t="s">
        <v>4181</v>
      </c>
      <c r="C3845" s="4">
        <v>45580</v>
      </c>
      <c r="D3845" s="2" t="s">
        <v>48</v>
      </c>
      <c r="E3845" t="s">
        <v>5055</v>
      </c>
      <c r="F3845" s="2" t="s">
        <v>23</v>
      </c>
      <c r="G3845" s="2" t="s">
        <v>68</v>
      </c>
      <c r="H3845" s="2">
        <v>1</v>
      </c>
      <c r="I3845" s="19">
        <v>381.04</v>
      </c>
      <c r="J3845" s="2" t="s">
        <v>5046</v>
      </c>
      <c r="K3845" s="2" t="s">
        <v>16</v>
      </c>
      <c r="L3845" s="2">
        <v>4</v>
      </c>
      <c r="M3845" s="18">
        <f t="shared" si="1202"/>
        <v>381.04</v>
      </c>
      <c r="T3845" t="str">
        <f t="shared" si="1203"/>
        <v>Completed</v>
      </c>
      <c r="U3845" t="str">
        <f t="shared" si="1204"/>
        <v>No</v>
      </c>
      <c r="V3845" t="str">
        <f t="shared" si="1205"/>
        <v>No</v>
      </c>
      <c r="X3845">
        <f t="shared" si="1206"/>
        <v>567</v>
      </c>
      <c r="Y3845">
        <f t="shared" si="1207"/>
        <v>440</v>
      </c>
      <c r="Z3845" s="18">
        <f t="shared" si="1208"/>
        <v>594714.6477588166</v>
      </c>
      <c r="AA3845" s="18">
        <f t="shared" si="1209"/>
        <v>60882.938065984097</v>
      </c>
      <c r="AB3845" s="17">
        <f t="shared" si="1210"/>
        <v>3.804733727810651</v>
      </c>
      <c r="AC3845" s="2" t="s">
        <v>68</v>
      </c>
      <c r="AD3845" s="2" t="s">
        <v>23</v>
      </c>
      <c r="AE3845" t="str">
        <f t="shared" si="1211"/>
        <v>Books</v>
      </c>
      <c r="AF3845" t="str">
        <f t="shared" si="1212"/>
        <v>Books</v>
      </c>
      <c r="AG3845" t="str" cm="1">
        <f t="array" ref="AG3845">INDEX(AD:AD,ROW())</f>
        <v>Books</v>
      </c>
      <c r="AH3845">
        <f t="shared" si="1200"/>
        <v>20</v>
      </c>
      <c r="AI3845" t="str">
        <f t="shared" si="1213"/>
        <v>Books</v>
      </c>
      <c r="AK3845">
        <f t="shared" si="1214"/>
        <v>2024</v>
      </c>
      <c r="AL3845">
        <f t="shared" si="1215"/>
        <v>10</v>
      </c>
      <c r="AM3845">
        <f t="shared" si="1216"/>
        <v>15</v>
      </c>
      <c r="AN3845">
        <f t="shared" si="1217"/>
        <v>3</v>
      </c>
      <c r="AO3845" t="str">
        <f t="shared" si="1218"/>
        <v>Weekday</v>
      </c>
      <c r="AR3845" s="20">
        <f t="shared" si="1219"/>
        <v>0</v>
      </c>
    </row>
    <row r="3846" spans="1:44" x14ac:dyDescent="0.35">
      <c r="A3846" t="str">
        <f t="shared" si="1201"/>
        <v>CUST3845</v>
      </c>
      <c r="B3846" s="2" t="s">
        <v>4182</v>
      </c>
      <c r="C3846" s="4">
        <v>45758</v>
      </c>
      <c r="D3846" s="2" t="s">
        <v>407</v>
      </c>
      <c r="E3846" t="s">
        <v>5055</v>
      </c>
      <c r="F3846" s="2" t="s">
        <v>19</v>
      </c>
      <c r="G3846" s="2" t="s">
        <v>60</v>
      </c>
      <c r="H3846" s="2">
        <v>2</v>
      </c>
      <c r="I3846" s="19">
        <v>3340.82</v>
      </c>
      <c r="J3846" s="2" t="s">
        <v>5047</v>
      </c>
      <c r="K3846" s="2" t="s">
        <v>31</v>
      </c>
      <c r="L3846" s="2">
        <v>3</v>
      </c>
      <c r="M3846" s="18">
        <f t="shared" si="1202"/>
        <v>6681.64</v>
      </c>
      <c r="T3846" t="str">
        <f t="shared" si="1203"/>
        <v>Pending</v>
      </c>
      <c r="U3846" t="str">
        <f t="shared" si="1204"/>
        <v>No</v>
      </c>
      <c r="V3846" t="str">
        <f t="shared" si="1205"/>
        <v>Yes</v>
      </c>
      <c r="X3846">
        <f t="shared" si="1206"/>
        <v>567</v>
      </c>
      <c r="Y3846">
        <f t="shared" si="1207"/>
        <v>440</v>
      </c>
      <c r="Z3846" s="18">
        <f t="shared" si="1208"/>
        <v>2759712.3299794244</v>
      </c>
      <c r="AA3846" s="18">
        <f t="shared" si="1209"/>
        <v>330643.50635802455</v>
      </c>
      <c r="AB3846" s="17">
        <f t="shared" si="1210"/>
        <v>3.8641711229946525</v>
      </c>
      <c r="AC3846" s="2" t="s">
        <v>60</v>
      </c>
      <c r="AD3846" s="2" t="s">
        <v>19</v>
      </c>
      <c r="AE3846" t="str">
        <f t="shared" si="1211"/>
        <v>Electronics</v>
      </c>
      <c r="AF3846" t="str">
        <f t="shared" si="1212"/>
        <v>Electronics</v>
      </c>
      <c r="AG3846" t="str" cm="1">
        <f t="array" ref="AG3846">INDEX(AD:AD,ROW())</f>
        <v>Electronics</v>
      </c>
      <c r="AH3846">
        <f t="shared" si="1200"/>
        <v>17</v>
      </c>
      <c r="AI3846" t="str">
        <f t="shared" si="1213"/>
        <v>Electronics</v>
      </c>
      <c r="AK3846">
        <f t="shared" si="1214"/>
        <v>2025</v>
      </c>
      <c r="AL3846">
        <f t="shared" si="1215"/>
        <v>4</v>
      </c>
      <c r="AM3846">
        <f t="shared" si="1216"/>
        <v>11</v>
      </c>
      <c r="AN3846">
        <f t="shared" si="1217"/>
        <v>6</v>
      </c>
      <c r="AO3846" t="str">
        <f t="shared" si="1218"/>
        <v>Weekday</v>
      </c>
      <c r="AR3846" s="20">
        <f t="shared" si="1219"/>
        <v>0</v>
      </c>
    </row>
    <row r="3847" spans="1:44" x14ac:dyDescent="0.35">
      <c r="A3847" t="str">
        <f t="shared" si="1201"/>
        <v>CUST3846</v>
      </c>
      <c r="B3847" s="2" t="s">
        <v>4183</v>
      </c>
      <c r="C3847" s="4">
        <v>45455</v>
      </c>
      <c r="D3847" s="2" t="s">
        <v>590</v>
      </c>
      <c r="E3847" t="s">
        <v>5048</v>
      </c>
      <c r="F3847" s="2" t="s">
        <v>19</v>
      </c>
      <c r="G3847" s="2" t="s">
        <v>5039</v>
      </c>
      <c r="H3847" s="2">
        <v>1</v>
      </c>
      <c r="I3847" s="19">
        <v>397.41</v>
      </c>
      <c r="J3847" s="2" t="s">
        <v>5046</v>
      </c>
      <c r="K3847" s="2" t="s">
        <v>16</v>
      </c>
      <c r="L3847" s="2">
        <v>5</v>
      </c>
      <c r="M3847" s="18">
        <f t="shared" si="1202"/>
        <v>397.41</v>
      </c>
      <c r="T3847" t="str">
        <f t="shared" si="1203"/>
        <v>Completed</v>
      </c>
      <c r="U3847" t="str">
        <f t="shared" si="1204"/>
        <v>No</v>
      </c>
      <c r="V3847" t="str">
        <f t="shared" si="1205"/>
        <v>No</v>
      </c>
      <c r="X3847">
        <f t="shared" si="1206"/>
        <v>590</v>
      </c>
      <c r="Y3847">
        <f t="shared" si="1207"/>
        <v>451</v>
      </c>
      <c r="Z3847" s="18">
        <f t="shared" si="1208"/>
        <v>2759712.3299794244</v>
      </c>
      <c r="AA3847" s="18">
        <f t="shared" si="1209"/>
        <v>330643.50635802455</v>
      </c>
      <c r="AB3847" s="17">
        <f t="shared" si="1210"/>
        <v>3.8641711229946525</v>
      </c>
      <c r="AC3847" s="2" t="s">
        <v>5039</v>
      </c>
      <c r="AD3847" s="2" t="s">
        <v>19</v>
      </c>
      <c r="AE3847" t="str">
        <f t="shared" si="1211"/>
        <v>Electronics</v>
      </c>
      <c r="AF3847" t="str">
        <f t="shared" si="1212"/>
        <v>Electronics</v>
      </c>
      <c r="AG3847" t="str" cm="1">
        <f t="array" ref="AG3847">INDEX(AD:AD,ROW())</f>
        <v>Electronics</v>
      </c>
      <c r="AH3847">
        <f t="shared" si="1200"/>
        <v>3</v>
      </c>
      <c r="AI3847" t="str">
        <f t="shared" si="1213"/>
        <v>Electronics</v>
      </c>
      <c r="AK3847">
        <f t="shared" si="1214"/>
        <v>2024</v>
      </c>
      <c r="AL3847">
        <f t="shared" si="1215"/>
        <v>6</v>
      </c>
      <c r="AM3847">
        <f t="shared" si="1216"/>
        <v>12</v>
      </c>
      <c r="AN3847">
        <f t="shared" si="1217"/>
        <v>4</v>
      </c>
      <c r="AO3847" t="str">
        <f t="shared" si="1218"/>
        <v>Weekday</v>
      </c>
      <c r="AR3847" s="20">
        <f t="shared" si="1219"/>
        <v>0</v>
      </c>
    </row>
    <row r="3848" spans="1:44" x14ac:dyDescent="0.35">
      <c r="A3848" t="str">
        <f t="shared" si="1201"/>
        <v>CUST3847</v>
      </c>
      <c r="B3848" s="2" t="s">
        <v>4184</v>
      </c>
      <c r="C3848" s="4">
        <v>45767</v>
      </c>
      <c r="D3848" s="2" t="s">
        <v>820</v>
      </c>
      <c r="E3848" t="s">
        <v>5053</v>
      </c>
      <c r="F3848" s="2" t="s">
        <v>19</v>
      </c>
      <c r="G3848" s="2" t="s">
        <v>49</v>
      </c>
      <c r="H3848" s="2">
        <v>2</v>
      </c>
      <c r="I3848" s="19">
        <v>3106.86</v>
      </c>
      <c r="J3848" s="2" t="s">
        <v>5047</v>
      </c>
      <c r="K3848" s="2" t="s">
        <v>16</v>
      </c>
      <c r="L3848" s="2">
        <v>4</v>
      </c>
      <c r="M3848" s="18">
        <f t="shared" si="1202"/>
        <v>6213.72</v>
      </c>
      <c r="T3848" t="str">
        <f t="shared" si="1203"/>
        <v>Completed</v>
      </c>
      <c r="U3848" t="str">
        <f t="shared" si="1204"/>
        <v>Yes</v>
      </c>
      <c r="V3848" t="str">
        <f t="shared" si="1205"/>
        <v>No</v>
      </c>
      <c r="X3848">
        <f t="shared" si="1206"/>
        <v>559</v>
      </c>
      <c r="Y3848">
        <f t="shared" si="1207"/>
        <v>408</v>
      </c>
      <c r="Z3848" s="18">
        <f t="shared" si="1208"/>
        <v>2759712.3299794244</v>
      </c>
      <c r="AA3848" s="18">
        <f t="shared" si="1209"/>
        <v>330643.50635802455</v>
      </c>
      <c r="AB3848" s="17">
        <f t="shared" si="1210"/>
        <v>3.8641711229946525</v>
      </c>
      <c r="AC3848" s="2" t="s">
        <v>49</v>
      </c>
      <c r="AD3848" s="2" t="s">
        <v>19</v>
      </c>
      <c r="AE3848" t="str">
        <f t="shared" si="1211"/>
        <v>Electronics</v>
      </c>
      <c r="AF3848" t="str">
        <f t="shared" si="1212"/>
        <v>Electronics</v>
      </c>
      <c r="AG3848" t="str" cm="1">
        <f t="array" ref="AG3848">INDEX(AD:AD,ROW())</f>
        <v>Electronics</v>
      </c>
      <c r="AH3848">
        <f t="shared" si="1200"/>
        <v>12</v>
      </c>
      <c r="AI3848" t="str">
        <f t="shared" si="1213"/>
        <v>Electronics</v>
      </c>
      <c r="AK3848">
        <f t="shared" si="1214"/>
        <v>2025</v>
      </c>
      <c r="AL3848">
        <f t="shared" si="1215"/>
        <v>4</v>
      </c>
      <c r="AM3848">
        <f t="shared" si="1216"/>
        <v>20</v>
      </c>
      <c r="AN3848">
        <f t="shared" si="1217"/>
        <v>1</v>
      </c>
      <c r="AO3848" t="str">
        <f t="shared" si="1218"/>
        <v>Weekend</v>
      </c>
      <c r="AR3848" s="20">
        <f t="shared" si="1219"/>
        <v>0</v>
      </c>
    </row>
    <row r="3849" spans="1:44" x14ac:dyDescent="0.35">
      <c r="A3849" t="str">
        <f t="shared" si="1201"/>
        <v>CUST3848</v>
      </c>
      <c r="B3849" s="2" t="s">
        <v>4185</v>
      </c>
      <c r="C3849" s="4">
        <v>45515</v>
      </c>
      <c r="D3849" s="2" t="s">
        <v>948</v>
      </c>
      <c r="E3849" t="s">
        <v>5049</v>
      </c>
      <c r="F3849" s="2" t="s">
        <v>19</v>
      </c>
      <c r="G3849" s="2" t="s">
        <v>5039</v>
      </c>
      <c r="H3849" s="2">
        <v>2</v>
      </c>
      <c r="I3849" s="19">
        <v>3108.66</v>
      </c>
      <c r="J3849" s="2" t="s">
        <v>15</v>
      </c>
      <c r="K3849" s="2" t="s">
        <v>16</v>
      </c>
      <c r="L3849" s="2">
        <v>4</v>
      </c>
      <c r="M3849" s="18">
        <f t="shared" si="1202"/>
        <v>6217.32</v>
      </c>
      <c r="T3849" t="str">
        <f t="shared" si="1203"/>
        <v>Completed</v>
      </c>
      <c r="U3849" t="str">
        <f t="shared" si="1204"/>
        <v>Yes</v>
      </c>
      <c r="V3849" t="str">
        <f t="shared" si="1205"/>
        <v>No</v>
      </c>
      <c r="X3849">
        <f t="shared" si="1206"/>
        <v>595</v>
      </c>
      <c r="Y3849">
        <f t="shared" si="1207"/>
        <v>444</v>
      </c>
      <c r="Z3849" s="18">
        <f t="shared" si="1208"/>
        <v>2759712.3299794244</v>
      </c>
      <c r="AA3849" s="18">
        <f t="shared" si="1209"/>
        <v>330643.50635802455</v>
      </c>
      <c r="AB3849" s="17">
        <f t="shared" si="1210"/>
        <v>3.8641711229946525</v>
      </c>
      <c r="AC3849" s="2" t="s">
        <v>5039</v>
      </c>
      <c r="AD3849" s="2" t="s">
        <v>19</v>
      </c>
      <c r="AE3849" t="str">
        <f t="shared" si="1211"/>
        <v>Electronics</v>
      </c>
      <c r="AF3849" t="str">
        <f t="shared" si="1212"/>
        <v>Electronics</v>
      </c>
      <c r="AG3849" t="str" cm="1">
        <f t="array" ref="AG3849">INDEX(AD:AD,ROW())</f>
        <v>Electronics</v>
      </c>
      <c r="AH3849">
        <f t="shared" ref="AH3849:AH3912" si="1220">MATCH(G3849,AC:AC,0)</f>
        <v>3</v>
      </c>
      <c r="AI3849" t="str">
        <f t="shared" si="1213"/>
        <v>Electronics</v>
      </c>
      <c r="AK3849">
        <f t="shared" si="1214"/>
        <v>2024</v>
      </c>
      <c r="AL3849">
        <f t="shared" si="1215"/>
        <v>8</v>
      </c>
      <c r="AM3849">
        <f t="shared" si="1216"/>
        <v>11</v>
      </c>
      <c r="AN3849">
        <f t="shared" si="1217"/>
        <v>1</v>
      </c>
      <c r="AO3849" t="str">
        <f t="shared" si="1218"/>
        <v>Weekend</v>
      </c>
      <c r="AR3849" s="20">
        <f t="shared" si="1219"/>
        <v>0</v>
      </c>
    </row>
    <row r="3850" spans="1:44" x14ac:dyDescent="0.35">
      <c r="A3850" t="str">
        <f t="shared" si="1201"/>
        <v>CUST3849</v>
      </c>
      <c r="B3850" s="2" t="s">
        <v>4186</v>
      </c>
      <c r="C3850" s="4">
        <v>45823</v>
      </c>
      <c r="D3850" s="2" t="s">
        <v>308</v>
      </c>
      <c r="E3850" t="s">
        <v>5049</v>
      </c>
      <c r="F3850" s="2" t="s">
        <v>13</v>
      </c>
      <c r="G3850" s="2" t="s">
        <v>14</v>
      </c>
      <c r="H3850" s="2">
        <v>1</v>
      </c>
      <c r="I3850" s="19">
        <v>1914.06</v>
      </c>
      <c r="J3850" s="2" t="s">
        <v>5046</v>
      </c>
      <c r="K3850" s="2" t="s">
        <v>16</v>
      </c>
      <c r="L3850" s="2">
        <v>2</v>
      </c>
      <c r="M3850" s="18">
        <f t="shared" si="1202"/>
        <v>1914.06</v>
      </c>
      <c r="T3850" t="str">
        <f t="shared" si="1203"/>
        <v>Completed</v>
      </c>
      <c r="U3850" t="str">
        <f t="shared" si="1204"/>
        <v>Yes</v>
      </c>
      <c r="V3850" t="str">
        <f t="shared" si="1205"/>
        <v>No</v>
      </c>
      <c r="X3850">
        <f t="shared" si="1206"/>
        <v>595</v>
      </c>
      <c r="Y3850">
        <f t="shared" si="1207"/>
        <v>444</v>
      </c>
      <c r="Z3850" s="18">
        <f t="shared" si="1208"/>
        <v>1463424.4009529033</v>
      </c>
      <c r="AA3850" s="18">
        <f t="shared" si="1209"/>
        <v>118285.78776560788</v>
      </c>
      <c r="AB3850" s="17">
        <f t="shared" si="1210"/>
        <v>3.8140589569160999</v>
      </c>
      <c r="AC3850" s="2" t="s">
        <v>14</v>
      </c>
      <c r="AD3850" s="2" t="s">
        <v>13</v>
      </c>
      <c r="AE3850" t="str">
        <f t="shared" si="1211"/>
        <v>Home &amp; Kitchen</v>
      </c>
      <c r="AF3850" t="str">
        <f t="shared" si="1212"/>
        <v>Home &amp; Kitchen</v>
      </c>
      <c r="AG3850" t="str" cm="1">
        <f t="array" ref="AG3850">INDEX(AD:AD,ROW())</f>
        <v>Home &amp; Kitchen</v>
      </c>
      <c r="AH3850">
        <f t="shared" si="1220"/>
        <v>2</v>
      </c>
      <c r="AI3850" t="str">
        <f t="shared" si="1213"/>
        <v>Home &amp; Kitchen</v>
      </c>
      <c r="AK3850">
        <f t="shared" si="1214"/>
        <v>2025</v>
      </c>
      <c r="AL3850">
        <f t="shared" si="1215"/>
        <v>6</v>
      </c>
      <c r="AM3850">
        <f t="shared" si="1216"/>
        <v>15</v>
      </c>
      <c r="AN3850">
        <f t="shared" si="1217"/>
        <v>1</v>
      </c>
      <c r="AO3850" t="str">
        <f t="shared" si="1218"/>
        <v>Weekend</v>
      </c>
      <c r="AR3850" s="20">
        <f t="shared" si="1219"/>
        <v>0</v>
      </c>
    </row>
    <row r="3851" spans="1:44" x14ac:dyDescent="0.35">
      <c r="A3851" t="str">
        <f t="shared" si="1201"/>
        <v>CUST3850</v>
      </c>
      <c r="B3851" s="2" t="s">
        <v>4187</v>
      </c>
      <c r="C3851" s="4">
        <v>45738</v>
      </c>
      <c r="D3851" s="2" t="s">
        <v>437</v>
      </c>
      <c r="E3851" t="s">
        <v>5053</v>
      </c>
      <c r="F3851" s="2" t="s">
        <v>23</v>
      </c>
      <c r="G3851" s="2" t="s">
        <v>65</v>
      </c>
      <c r="H3851" s="2">
        <v>2</v>
      </c>
      <c r="I3851" s="19">
        <v>307.62</v>
      </c>
      <c r="J3851" s="2" t="s">
        <v>5047</v>
      </c>
      <c r="K3851" s="2" t="s">
        <v>16</v>
      </c>
      <c r="L3851" s="2">
        <v>5</v>
      </c>
      <c r="M3851" s="18">
        <f t="shared" si="1202"/>
        <v>615.24</v>
      </c>
      <c r="T3851" t="str">
        <f t="shared" si="1203"/>
        <v>Completed</v>
      </c>
      <c r="U3851" t="str">
        <f t="shared" si="1204"/>
        <v>No</v>
      </c>
      <c r="V3851" t="str">
        <f t="shared" si="1205"/>
        <v>No</v>
      </c>
      <c r="X3851">
        <f t="shared" si="1206"/>
        <v>559</v>
      </c>
      <c r="Y3851">
        <f t="shared" si="1207"/>
        <v>408</v>
      </c>
      <c r="Z3851" s="18">
        <f t="shared" si="1208"/>
        <v>594714.6477588166</v>
      </c>
      <c r="AA3851" s="18">
        <f t="shared" si="1209"/>
        <v>60882.938065984097</v>
      </c>
      <c r="AB3851" s="17">
        <f t="shared" si="1210"/>
        <v>3.804733727810651</v>
      </c>
      <c r="AC3851" s="2" t="s">
        <v>65</v>
      </c>
      <c r="AD3851" s="2" t="s">
        <v>23</v>
      </c>
      <c r="AE3851" t="str">
        <f t="shared" si="1211"/>
        <v>Books</v>
      </c>
      <c r="AF3851" t="str">
        <f t="shared" si="1212"/>
        <v>Books</v>
      </c>
      <c r="AG3851" t="str" cm="1">
        <f t="array" ref="AG3851">INDEX(AD:AD,ROW())</f>
        <v>Books</v>
      </c>
      <c r="AH3851">
        <f t="shared" si="1220"/>
        <v>19</v>
      </c>
      <c r="AI3851" t="str">
        <f t="shared" si="1213"/>
        <v>Books</v>
      </c>
      <c r="AK3851">
        <f t="shared" si="1214"/>
        <v>2025</v>
      </c>
      <c r="AL3851">
        <f t="shared" si="1215"/>
        <v>3</v>
      </c>
      <c r="AM3851">
        <f t="shared" si="1216"/>
        <v>22</v>
      </c>
      <c r="AN3851">
        <f t="shared" si="1217"/>
        <v>7</v>
      </c>
      <c r="AO3851" t="str">
        <f t="shared" si="1218"/>
        <v>Weekend</v>
      </c>
      <c r="AR3851" s="20">
        <f t="shared" si="1219"/>
        <v>0</v>
      </c>
    </row>
    <row r="3852" spans="1:44" x14ac:dyDescent="0.35">
      <c r="A3852" t="str">
        <f t="shared" si="1201"/>
        <v>CUST3851</v>
      </c>
      <c r="B3852" s="2" t="s">
        <v>4188</v>
      </c>
      <c r="C3852" s="4">
        <v>45650</v>
      </c>
      <c r="D3852" s="2" t="s">
        <v>1170</v>
      </c>
      <c r="E3852" t="s">
        <v>5052</v>
      </c>
      <c r="F3852" s="2" t="s">
        <v>19</v>
      </c>
      <c r="G3852" s="2" t="s">
        <v>5039</v>
      </c>
      <c r="H3852" s="2">
        <v>3</v>
      </c>
      <c r="I3852" s="19">
        <v>3397.93</v>
      </c>
      <c r="J3852" s="2" t="s">
        <v>15</v>
      </c>
      <c r="K3852" s="2" t="s">
        <v>103</v>
      </c>
      <c r="L3852" s="2">
        <v>5</v>
      </c>
      <c r="M3852" s="18">
        <f t="shared" si="1202"/>
        <v>10193.789999999999</v>
      </c>
      <c r="T3852" t="str">
        <f t="shared" si="1203"/>
        <v>Lost Sale</v>
      </c>
      <c r="U3852" t="str">
        <f t="shared" si="1204"/>
        <v>No</v>
      </c>
      <c r="V3852" t="str">
        <f t="shared" si="1205"/>
        <v>Yes</v>
      </c>
      <c r="X3852">
        <f t="shared" si="1206"/>
        <v>573</v>
      </c>
      <c r="Y3852">
        <f t="shared" si="1207"/>
        <v>450</v>
      </c>
      <c r="Z3852" s="18">
        <f t="shared" si="1208"/>
        <v>2759712.3299794244</v>
      </c>
      <c r="AA3852" s="18">
        <f t="shared" si="1209"/>
        <v>330643.50635802455</v>
      </c>
      <c r="AB3852" s="17">
        <f t="shared" si="1210"/>
        <v>3.8641711229946525</v>
      </c>
      <c r="AC3852" s="2" t="s">
        <v>5039</v>
      </c>
      <c r="AD3852" s="2" t="s">
        <v>19</v>
      </c>
      <c r="AE3852" t="str">
        <f t="shared" si="1211"/>
        <v>Electronics</v>
      </c>
      <c r="AF3852" t="str">
        <f t="shared" si="1212"/>
        <v>Electronics</v>
      </c>
      <c r="AG3852" t="str" cm="1">
        <f t="array" ref="AG3852">INDEX(AD:AD,ROW())</f>
        <v>Electronics</v>
      </c>
      <c r="AH3852">
        <f t="shared" si="1220"/>
        <v>3</v>
      </c>
      <c r="AI3852" t="str">
        <f t="shared" si="1213"/>
        <v>Electronics</v>
      </c>
      <c r="AK3852">
        <f t="shared" si="1214"/>
        <v>2024</v>
      </c>
      <c r="AL3852">
        <f t="shared" si="1215"/>
        <v>12</v>
      </c>
      <c r="AM3852">
        <f t="shared" si="1216"/>
        <v>24</v>
      </c>
      <c r="AN3852">
        <f t="shared" si="1217"/>
        <v>3</v>
      </c>
      <c r="AO3852" t="str">
        <f t="shared" si="1218"/>
        <v>Weekday</v>
      </c>
      <c r="AR3852" s="20">
        <f t="shared" si="1219"/>
        <v>1</v>
      </c>
    </row>
    <row r="3853" spans="1:44" x14ac:dyDescent="0.35">
      <c r="A3853" t="str">
        <f t="shared" si="1201"/>
        <v>CUST3852</v>
      </c>
      <c r="B3853" s="2" t="s">
        <v>4189</v>
      </c>
      <c r="C3853" s="4">
        <v>45472</v>
      </c>
      <c r="D3853" s="2" t="s">
        <v>72</v>
      </c>
      <c r="E3853" t="s">
        <v>5055</v>
      </c>
      <c r="F3853" s="2" t="s">
        <v>29</v>
      </c>
      <c r="G3853" s="2" t="s">
        <v>5041</v>
      </c>
      <c r="H3853" s="2">
        <v>1</v>
      </c>
      <c r="I3853" s="19">
        <v>1017.15</v>
      </c>
      <c r="J3853" s="2" t="s">
        <v>15</v>
      </c>
      <c r="K3853" s="2" t="s">
        <v>16</v>
      </c>
      <c r="L3853" s="2">
        <v>5</v>
      </c>
      <c r="M3853" s="18">
        <f t="shared" si="1202"/>
        <v>1017.15</v>
      </c>
      <c r="T3853" t="str">
        <f t="shared" si="1203"/>
        <v>Completed</v>
      </c>
      <c r="U3853" t="str">
        <f t="shared" si="1204"/>
        <v>Yes</v>
      </c>
      <c r="V3853" t="str">
        <f t="shared" si="1205"/>
        <v>No</v>
      </c>
      <c r="X3853">
        <f t="shared" si="1206"/>
        <v>567</v>
      </c>
      <c r="Y3853">
        <f t="shared" si="1207"/>
        <v>440</v>
      </c>
      <c r="Z3853" s="18">
        <f t="shared" si="1208"/>
        <v>1892867.2841657216</v>
      </c>
      <c r="AA3853" s="18">
        <f t="shared" si="1209"/>
        <v>199432.98236095349</v>
      </c>
      <c r="AB3853" s="17">
        <f t="shared" si="1210"/>
        <v>3.8949824970828471</v>
      </c>
      <c r="AC3853" s="2" t="s">
        <v>5041</v>
      </c>
      <c r="AD3853" s="2" t="s">
        <v>29</v>
      </c>
      <c r="AE3853" t="str">
        <f t="shared" si="1211"/>
        <v>Fashion</v>
      </c>
      <c r="AF3853" t="str">
        <f t="shared" si="1212"/>
        <v>Fashion</v>
      </c>
      <c r="AG3853" t="str" cm="1">
        <f t="array" ref="AG3853">INDEX(AD:AD,ROW())</f>
        <v>Fashion</v>
      </c>
      <c r="AH3853">
        <f t="shared" si="1220"/>
        <v>15</v>
      </c>
      <c r="AI3853" t="str">
        <f t="shared" si="1213"/>
        <v>Fashion</v>
      </c>
      <c r="AK3853">
        <f t="shared" si="1214"/>
        <v>2024</v>
      </c>
      <c r="AL3853">
        <f t="shared" si="1215"/>
        <v>6</v>
      </c>
      <c r="AM3853">
        <f t="shared" si="1216"/>
        <v>29</v>
      </c>
      <c r="AN3853">
        <f t="shared" si="1217"/>
        <v>7</v>
      </c>
      <c r="AO3853" t="str">
        <f t="shared" si="1218"/>
        <v>Weekend</v>
      </c>
      <c r="AR3853" s="20">
        <f t="shared" si="1219"/>
        <v>0</v>
      </c>
    </row>
    <row r="3854" spans="1:44" x14ac:dyDescent="0.35">
      <c r="A3854" t="str">
        <f t="shared" si="1201"/>
        <v>CUST3853</v>
      </c>
      <c r="B3854" s="2" t="s">
        <v>4190</v>
      </c>
      <c r="C3854" s="4">
        <v>45647</v>
      </c>
      <c r="D3854" s="2" t="s">
        <v>222</v>
      </c>
      <c r="E3854" t="s">
        <v>5051</v>
      </c>
      <c r="F3854" s="2" t="s">
        <v>19</v>
      </c>
      <c r="G3854" s="2" t="s">
        <v>128</v>
      </c>
      <c r="H3854" s="2">
        <v>1</v>
      </c>
      <c r="I3854" s="19">
        <v>3142.16</v>
      </c>
      <c r="J3854" s="2" t="s">
        <v>15</v>
      </c>
      <c r="K3854" s="2" t="s">
        <v>16</v>
      </c>
      <c r="L3854" s="2">
        <v>2</v>
      </c>
      <c r="M3854" s="18">
        <f t="shared" si="1202"/>
        <v>3142.16</v>
      </c>
      <c r="T3854" t="str">
        <f t="shared" si="1203"/>
        <v>Completed</v>
      </c>
      <c r="U3854" t="str">
        <f t="shared" si="1204"/>
        <v>Yes</v>
      </c>
      <c r="V3854" t="str">
        <f t="shared" si="1205"/>
        <v>No</v>
      </c>
      <c r="X3854">
        <f t="shared" si="1206"/>
        <v>619</v>
      </c>
      <c r="Y3854">
        <f t="shared" si="1207"/>
        <v>468</v>
      </c>
      <c r="Z3854" s="18">
        <f t="shared" si="1208"/>
        <v>2759712.3299794244</v>
      </c>
      <c r="AA3854" s="18">
        <f t="shared" si="1209"/>
        <v>330643.50635802455</v>
      </c>
      <c r="AB3854" s="17">
        <f t="shared" si="1210"/>
        <v>3.8641711229946525</v>
      </c>
      <c r="AC3854" s="2" t="s">
        <v>128</v>
      </c>
      <c r="AD3854" s="2" t="s">
        <v>19</v>
      </c>
      <c r="AE3854" t="str">
        <f t="shared" si="1211"/>
        <v>Electronics</v>
      </c>
      <c r="AF3854" t="str">
        <f t="shared" si="1212"/>
        <v>Electronics</v>
      </c>
      <c r="AG3854" t="str" cm="1">
        <f t="array" ref="AG3854">INDEX(AD:AD,ROW())</f>
        <v>Electronics</v>
      </c>
      <c r="AH3854">
        <f t="shared" si="1220"/>
        <v>48</v>
      </c>
      <c r="AI3854" t="str">
        <f t="shared" si="1213"/>
        <v>Electronics</v>
      </c>
      <c r="AK3854">
        <f t="shared" si="1214"/>
        <v>2024</v>
      </c>
      <c r="AL3854">
        <f t="shared" si="1215"/>
        <v>12</v>
      </c>
      <c r="AM3854">
        <f t="shared" si="1216"/>
        <v>21</v>
      </c>
      <c r="AN3854">
        <f t="shared" si="1217"/>
        <v>7</v>
      </c>
      <c r="AO3854" t="str">
        <f t="shared" si="1218"/>
        <v>Weekend</v>
      </c>
      <c r="AR3854" s="20">
        <f t="shared" si="1219"/>
        <v>0</v>
      </c>
    </row>
    <row r="3855" spans="1:44" x14ac:dyDescent="0.35">
      <c r="A3855" t="str">
        <f t="shared" si="1201"/>
        <v>CUST3854</v>
      </c>
      <c r="B3855" s="2" t="s">
        <v>4191</v>
      </c>
      <c r="C3855" s="4">
        <v>45826</v>
      </c>
      <c r="D3855" s="2" t="s">
        <v>556</v>
      </c>
      <c r="E3855" t="s">
        <v>5054</v>
      </c>
      <c r="F3855" s="2" t="s">
        <v>19</v>
      </c>
      <c r="G3855" s="2" t="s">
        <v>5040</v>
      </c>
      <c r="H3855" s="2">
        <v>1</v>
      </c>
      <c r="I3855" s="19">
        <v>534.11</v>
      </c>
      <c r="J3855" s="2" t="s">
        <v>15</v>
      </c>
      <c r="K3855" s="2" t="s">
        <v>16</v>
      </c>
      <c r="L3855" s="2">
        <v>4</v>
      </c>
      <c r="M3855" s="18">
        <f t="shared" si="1202"/>
        <v>534.11</v>
      </c>
      <c r="T3855" t="str">
        <f t="shared" si="1203"/>
        <v>Completed</v>
      </c>
      <c r="U3855" t="str">
        <f t="shared" si="1204"/>
        <v>No</v>
      </c>
      <c r="V3855" t="str">
        <f t="shared" si="1205"/>
        <v>No</v>
      </c>
      <c r="X3855">
        <f t="shared" si="1206"/>
        <v>558</v>
      </c>
      <c r="Y3855">
        <f t="shared" si="1207"/>
        <v>430</v>
      </c>
      <c r="Z3855" s="18">
        <f t="shared" si="1208"/>
        <v>2759712.3299794244</v>
      </c>
      <c r="AA3855" s="18">
        <f t="shared" si="1209"/>
        <v>330643.50635802455</v>
      </c>
      <c r="AB3855" s="17">
        <f t="shared" si="1210"/>
        <v>3.8641711229946525</v>
      </c>
      <c r="AC3855" s="2" t="s">
        <v>5040</v>
      </c>
      <c r="AD3855" s="2" t="s">
        <v>19</v>
      </c>
      <c r="AE3855" t="str">
        <f t="shared" si="1211"/>
        <v>Electronics</v>
      </c>
      <c r="AF3855" t="str">
        <f t="shared" si="1212"/>
        <v>Electronics</v>
      </c>
      <c r="AG3855" t="str" cm="1">
        <f t="array" ref="AG3855">INDEX(AD:AD,ROW())</f>
        <v>Electronics</v>
      </c>
      <c r="AH3855">
        <f t="shared" si="1220"/>
        <v>13</v>
      </c>
      <c r="AI3855" t="str">
        <f t="shared" si="1213"/>
        <v>Electronics</v>
      </c>
      <c r="AK3855">
        <f t="shared" si="1214"/>
        <v>2025</v>
      </c>
      <c r="AL3855">
        <f t="shared" si="1215"/>
        <v>6</v>
      </c>
      <c r="AM3855">
        <f t="shared" si="1216"/>
        <v>18</v>
      </c>
      <c r="AN3855">
        <f t="shared" si="1217"/>
        <v>4</v>
      </c>
      <c r="AO3855" t="str">
        <f t="shared" si="1218"/>
        <v>Weekday</v>
      </c>
      <c r="AR3855" s="20">
        <f t="shared" si="1219"/>
        <v>0</v>
      </c>
    </row>
    <row r="3856" spans="1:44" x14ac:dyDescent="0.35">
      <c r="A3856" t="str">
        <f t="shared" si="1201"/>
        <v>CUST3855</v>
      </c>
      <c r="B3856" s="2" t="s">
        <v>4192</v>
      </c>
      <c r="C3856" s="4">
        <v>45248</v>
      </c>
      <c r="D3856" s="2" t="s">
        <v>1618</v>
      </c>
      <c r="E3856" t="s">
        <v>5048</v>
      </c>
      <c r="F3856" s="2" t="s">
        <v>13</v>
      </c>
      <c r="G3856" s="2" t="s">
        <v>14</v>
      </c>
      <c r="H3856" s="2">
        <v>2</v>
      </c>
      <c r="I3856" s="19">
        <v>858.32</v>
      </c>
      <c r="J3856" s="2" t="s">
        <v>50</v>
      </c>
      <c r="K3856" s="2" t="s">
        <v>16</v>
      </c>
      <c r="L3856" s="2">
        <v>4</v>
      </c>
      <c r="M3856" s="18">
        <f t="shared" si="1202"/>
        <v>1716.64</v>
      </c>
      <c r="T3856" t="str">
        <f t="shared" si="1203"/>
        <v>Completed</v>
      </c>
      <c r="U3856" t="str">
        <f t="shared" si="1204"/>
        <v>Yes</v>
      </c>
      <c r="V3856" t="str">
        <f t="shared" si="1205"/>
        <v>No</v>
      </c>
      <c r="X3856">
        <f t="shared" si="1206"/>
        <v>590</v>
      </c>
      <c r="Y3856">
        <f t="shared" si="1207"/>
        <v>451</v>
      </c>
      <c r="Z3856" s="18">
        <f t="shared" si="1208"/>
        <v>1463424.4009529033</v>
      </c>
      <c r="AA3856" s="18">
        <f t="shared" si="1209"/>
        <v>118285.78776560788</v>
      </c>
      <c r="AB3856" s="17">
        <f t="shared" si="1210"/>
        <v>3.8140589569160999</v>
      </c>
      <c r="AC3856" s="2" t="s">
        <v>14</v>
      </c>
      <c r="AD3856" s="2" t="s">
        <v>13</v>
      </c>
      <c r="AE3856" t="str">
        <f t="shared" si="1211"/>
        <v>Home &amp; Kitchen</v>
      </c>
      <c r="AF3856" t="str">
        <f t="shared" si="1212"/>
        <v>Home &amp; Kitchen</v>
      </c>
      <c r="AG3856" t="str" cm="1">
        <f t="array" ref="AG3856">INDEX(AD:AD,ROW())</f>
        <v>Home &amp; Kitchen</v>
      </c>
      <c r="AH3856">
        <f t="shared" si="1220"/>
        <v>2</v>
      </c>
      <c r="AI3856" t="str">
        <f t="shared" si="1213"/>
        <v>Home &amp; Kitchen</v>
      </c>
      <c r="AK3856">
        <f t="shared" si="1214"/>
        <v>2023</v>
      </c>
      <c r="AL3856">
        <f t="shared" si="1215"/>
        <v>11</v>
      </c>
      <c r="AM3856">
        <f t="shared" si="1216"/>
        <v>18</v>
      </c>
      <c r="AN3856">
        <f t="shared" si="1217"/>
        <v>7</v>
      </c>
      <c r="AO3856" t="str">
        <f t="shared" si="1218"/>
        <v>Weekend</v>
      </c>
      <c r="AR3856" s="20">
        <f t="shared" si="1219"/>
        <v>0</v>
      </c>
    </row>
    <row r="3857" spans="1:44" x14ac:dyDescent="0.35">
      <c r="A3857" t="str">
        <f t="shared" si="1201"/>
        <v>CUST3856</v>
      </c>
      <c r="B3857" s="2" t="s">
        <v>4193</v>
      </c>
      <c r="C3857" s="4">
        <v>45515</v>
      </c>
      <c r="D3857" s="2" t="s">
        <v>198</v>
      </c>
      <c r="E3857" t="s">
        <v>5055</v>
      </c>
      <c r="F3857" s="2" t="s">
        <v>19</v>
      </c>
      <c r="G3857" s="2" t="s">
        <v>60</v>
      </c>
      <c r="H3857" s="2">
        <v>2</v>
      </c>
      <c r="I3857" s="19">
        <v>584.16</v>
      </c>
      <c r="J3857" s="2" t="s">
        <v>50</v>
      </c>
      <c r="K3857" s="2" t="s">
        <v>16</v>
      </c>
      <c r="L3857" s="2">
        <v>5</v>
      </c>
      <c r="M3857" s="18">
        <f t="shared" si="1202"/>
        <v>1168.32</v>
      </c>
      <c r="T3857" t="str">
        <f t="shared" si="1203"/>
        <v>Completed</v>
      </c>
      <c r="U3857" t="str">
        <f t="shared" si="1204"/>
        <v>Yes</v>
      </c>
      <c r="V3857" t="str">
        <f t="shared" si="1205"/>
        <v>No</v>
      </c>
      <c r="X3857">
        <f t="shared" si="1206"/>
        <v>567</v>
      </c>
      <c r="Y3857">
        <f t="shared" si="1207"/>
        <v>440</v>
      </c>
      <c r="Z3857" s="18">
        <f t="shared" si="1208"/>
        <v>2759712.3299794244</v>
      </c>
      <c r="AA3857" s="18">
        <f t="shared" si="1209"/>
        <v>330643.50635802455</v>
      </c>
      <c r="AB3857" s="17">
        <f t="shared" si="1210"/>
        <v>3.8641711229946525</v>
      </c>
      <c r="AC3857" s="2" t="s">
        <v>60</v>
      </c>
      <c r="AD3857" s="2" t="s">
        <v>19</v>
      </c>
      <c r="AE3857" t="str">
        <f t="shared" si="1211"/>
        <v>Electronics</v>
      </c>
      <c r="AF3857" t="str">
        <f t="shared" si="1212"/>
        <v>Electronics</v>
      </c>
      <c r="AG3857" t="str" cm="1">
        <f t="array" ref="AG3857">INDEX(AD:AD,ROW())</f>
        <v>Electronics</v>
      </c>
      <c r="AH3857">
        <f t="shared" si="1220"/>
        <v>17</v>
      </c>
      <c r="AI3857" t="str">
        <f t="shared" si="1213"/>
        <v>Electronics</v>
      </c>
      <c r="AK3857">
        <f t="shared" si="1214"/>
        <v>2024</v>
      </c>
      <c r="AL3857">
        <f t="shared" si="1215"/>
        <v>8</v>
      </c>
      <c r="AM3857">
        <f t="shared" si="1216"/>
        <v>11</v>
      </c>
      <c r="AN3857">
        <f t="shared" si="1217"/>
        <v>1</v>
      </c>
      <c r="AO3857" t="str">
        <f t="shared" si="1218"/>
        <v>Weekend</v>
      </c>
      <c r="AR3857" s="20">
        <f t="shared" si="1219"/>
        <v>0</v>
      </c>
    </row>
    <row r="3858" spans="1:44" x14ac:dyDescent="0.35">
      <c r="A3858" t="str">
        <f t="shared" si="1201"/>
        <v>CUST3857</v>
      </c>
      <c r="B3858" s="2" t="s">
        <v>4194</v>
      </c>
      <c r="C3858" s="4">
        <v>45283</v>
      </c>
      <c r="D3858" s="2" t="s">
        <v>639</v>
      </c>
      <c r="E3858" t="s">
        <v>5052</v>
      </c>
      <c r="F3858" s="2" t="s">
        <v>13</v>
      </c>
      <c r="G3858" s="2" t="s">
        <v>14</v>
      </c>
      <c r="H3858" s="2">
        <v>1</v>
      </c>
      <c r="I3858" s="19">
        <v>1318.49</v>
      </c>
      <c r="J3858" s="2" t="s">
        <v>50</v>
      </c>
      <c r="K3858" s="2" t="s">
        <v>16</v>
      </c>
      <c r="L3858" s="2">
        <v>4</v>
      </c>
      <c r="M3858" s="18">
        <f t="shared" si="1202"/>
        <v>1318.49</v>
      </c>
      <c r="T3858" t="str">
        <f t="shared" si="1203"/>
        <v>Completed</v>
      </c>
      <c r="U3858" t="str">
        <f t="shared" si="1204"/>
        <v>Yes</v>
      </c>
      <c r="V3858" t="str">
        <f t="shared" si="1205"/>
        <v>No</v>
      </c>
      <c r="X3858">
        <f t="shared" si="1206"/>
        <v>573</v>
      </c>
      <c r="Y3858">
        <f t="shared" si="1207"/>
        <v>450</v>
      </c>
      <c r="Z3858" s="18">
        <f t="shared" si="1208"/>
        <v>1463424.4009529033</v>
      </c>
      <c r="AA3858" s="18">
        <f t="shared" si="1209"/>
        <v>118285.78776560788</v>
      </c>
      <c r="AB3858" s="17">
        <f t="shared" si="1210"/>
        <v>3.8140589569160999</v>
      </c>
      <c r="AC3858" s="2" t="s">
        <v>14</v>
      </c>
      <c r="AD3858" s="2" t="s">
        <v>13</v>
      </c>
      <c r="AE3858" t="str">
        <f t="shared" si="1211"/>
        <v>Home &amp; Kitchen</v>
      </c>
      <c r="AF3858" t="str">
        <f t="shared" si="1212"/>
        <v>Home &amp; Kitchen</v>
      </c>
      <c r="AG3858" t="str" cm="1">
        <f t="array" ref="AG3858">INDEX(AD:AD,ROW())</f>
        <v>Home &amp; Kitchen</v>
      </c>
      <c r="AH3858">
        <f t="shared" si="1220"/>
        <v>2</v>
      </c>
      <c r="AI3858" t="str">
        <f t="shared" si="1213"/>
        <v>Home &amp; Kitchen</v>
      </c>
      <c r="AK3858">
        <f t="shared" si="1214"/>
        <v>2023</v>
      </c>
      <c r="AL3858">
        <f t="shared" si="1215"/>
        <v>12</v>
      </c>
      <c r="AM3858">
        <f t="shared" si="1216"/>
        <v>23</v>
      </c>
      <c r="AN3858">
        <f t="shared" si="1217"/>
        <v>7</v>
      </c>
      <c r="AO3858" t="str">
        <f t="shared" si="1218"/>
        <v>Weekend</v>
      </c>
      <c r="AR3858" s="20">
        <f t="shared" si="1219"/>
        <v>0</v>
      </c>
    </row>
    <row r="3859" spans="1:44" x14ac:dyDescent="0.35">
      <c r="A3859" t="str">
        <f t="shared" si="1201"/>
        <v>CUST3858</v>
      </c>
      <c r="B3859" s="2" t="s">
        <v>4195</v>
      </c>
      <c r="C3859" s="4">
        <v>45522</v>
      </c>
      <c r="D3859" s="2" t="s">
        <v>556</v>
      </c>
      <c r="E3859" t="s">
        <v>5055</v>
      </c>
      <c r="F3859" s="2" t="s">
        <v>19</v>
      </c>
      <c r="G3859" s="2" t="s">
        <v>49</v>
      </c>
      <c r="H3859" s="2">
        <v>3</v>
      </c>
      <c r="I3859" s="19">
        <v>595.72</v>
      </c>
      <c r="J3859" s="2" t="s">
        <v>15</v>
      </c>
      <c r="K3859" s="2" t="s">
        <v>16</v>
      </c>
      <c r="L3859" s="2">
        <v>3</v>
      </c>
      <c r="M3859" s="18">
        <f t="shared" si="1202"/>
        <v>1787.16</v>
      </c>
      <c r="T3859" t="str">
        <f t="shared" si="1203"/>
        <v>Completed</v>
      </c>
      <c r="U3859" t="str">
        <f t="shared" si="1204"/>
        <v>Yes</v>
      </c>
      <c r="V3859" t="str">
        <f t="shared" si="1205"/>
        <v>No</v>
      </c>
      <c r="X3859">
        <f t="shared" si="1206"/>
        <v>567</v>
      </c>
      <c r="Y3859">
        <f t="shared" si="1207"/>
        <v>440</v>
      </c>
      <c r="Z3859" s="18">
        <f t="shared" si="1208"/>
        <v>2759712.3299794244</v>
      </c>
      <c r="AA3859" s="18">
        <f t="shared" si="1209"/>
        <v>330643.50635802455</v>
      </c>
      <c r="AB3859" s="17">
        <f t="shared" si="1210"/>
        <v>3.8641711229946525</v>
      </c>
      <c r="AC3859" s="2" t="s">
        <v>49</v>
      </c>
      <c r="AD3859" s="2" t="s">
        <v>19</v>
      </c>
      <c r="AE3859" t="str">
        <f t="shared" si="1211"/>
        <v>Electronics</v>
      </c>
      <c r="AF3859" t="str">
        <f t="shared" si="1212"/>
        <v>Electronics</v>
      </c>
      <c r="AG3859" t="str" cm="1">
        <f t="array" ref="AG3859">INDEX(AD:AD,ROW())</f>
        <v>Electronics</v>
      </c>
      <c r="AH3859">
        <f t="shared" si="1220"/>
        <v>12</v>
      </c>
      <c r="AI3859" t="str">
        <f t="shared" si="1213"/>
        <v>Electronics</v>
      </c>
      <c r="AK3859">
        <f t="shared" si="1214"/>
        <v>2024</v>
      </c>
      <c r="AL3859">
        <f t="shared" si="1215"/>
        <v>8</v>
      </c>
      <c r="AM3859">
        <f t="shared" si="1216"/>
        <v>18</v>
      </c>
      <c r="AN3859">
        <f t="shared" si="1217"/>
        <v>1</v>
      </c>
      <c r="AO3859" t="str">
        <f t="shared" si="1218"/>
        <v>Weekend</v>
      </c>
      <c r="AR3859" s="20">
        <f t="shared" si="1219"/>
        <v>0</v>
      </c>
    </row>
    <row r="3860" spans="1:44" x14ac:dyDescent="0.35">
      <c r="A3860" t="str">
        <f t="shared" si="1201"/>
        <v>CUST3859</v>
      </c>
      <c r="B3860" s="2" t="s">
        <v>4196</v>
      </c>
      <c r="C3860" s="4">
        <v>45483</v>
      </c>
      <c r="D3860" s="2" t="s">
        <v>367</v>
      </c>
      <c r="E3860" t="s">
        <v>5051</v>
      </c>
      <c r="F3860" s="2" t="s">
        <v>29</v>
      </c>
      <c r="G3860" s="2" t="s">
        <v>5043</v>
      </c>
      <c r="H3860" s="2">
        <v>1</v>
      </c>
      <c r="I3860" s="19">
        <v>2086.21</v>
      </c>
      <c r="J3860" s="2" t="s">
        <v>50</v>
      </c>
      <c r="K3860" s="2" t="s">
        <v>16</v>
      </c>
      <c r="L3860" s="31"/>
      <c r="M3860" s="18">
        <f t="shared" si="1202"/>
        <v>2086.21</v>
      </c>
      <c r="T3860" t="str">
        <f t="shared" si="1203"/>
        <v>Completed</v>
      </c>
      <c r="U3860" t="str">
        <f t="shared" si="1204"/>
        <v>Yes</v>
      </c>
      <c r="V3860" t="str">
        <f t="shared" si="1205"/>
        <v>No</v>
      </c>
      <c r="X3860">
        <f t="shared" si="1206"/>
        <v>619</v>
      </c>
      <c r="Y3860">
        <f t="shared" si="1207"/>
        <v>468</v>
      </c>
      <c r="Z3860" s="18">
        <f t="shared" si="1208"/>
        <v>1892867.2841657216</v>
      </c>
      <c r="AA3860" s="18">
        <f t="shared" si="1209"/>
        <v>199432.98236095349</v>
      </c>
      <c r="AB3860" s="17">
        <f t="shared" si="1210"/>
        <v>3.8949824970828471</v>
      </c>
      <c r="AC3860" s="2" t="s">
        <v>5043</v>
      </c>
      <c r="AD3860" s="2" t="s">
        <v>29</v>
      </c>
      <c r="AE3860" t="str">
        <f t="shared" si="1211"/>
        <v>Fashion</v>
      </c>
      <c r="AF3860" t="str">
        <f t="shared" si="1212"/>
        <v>Fashion</v>
      </c>
      <c r="AG3860" t="str" cm="1">
        <f t="array" ref="AG3860">INDEX(AD:AD,ROW())</f>
        <v>Fashion</v>
      </c>
      <c r="AH3860">
        <f t="shared" si="1220"/>
        <v>55</v>
      </c>
      <c r="AI3860" t="str">
        <f t="shared" si="1213"/>
        <v>Fashion</v>
      </c>
      <c r="AK3860">
        <f t="shared" si="1214"/>
        <v>2024</v>
      </c>
      <c r="AL3860">
        <f t="shared" si="1215"/>
        <v>7</v>
      </c>
      <c r="AM3860">
        <f t="shared" si="1216"/>
        <v>10</v>
      </c>
      <c r="AN3860">
        <f t="shared" si="1217"/>
        <v>4</v>
      </c>
      <c r="AO3860" t="str">
        <f t="shared" si="1218"/>
        <v>Weekday</v>
      </c>
      <c r="AR3860" s="20">
        <f t="shared" si="1219"/>
        <v>0</v>
      </c>
    </row>
    <row r="3861" spans="1:44" x14ac:dyDescent="0.35">
      <c r="A3861" t="str">
        <f t="shared" si="1201"/>
        <v>CUST3860</v>
      </c>
      <c r="B3861" s="2" t="s">
        <v>4197</v>
      </c>
      <c r="C3861" s="4">
        <v>45007</v>
      </c>
      <c r="D3861" s="2" t="s">
        <v>72</v>
      </c>
      <c r="E3861" t="s">
        <v>5054</v>
      </c>
      <c r="F3861" s="2" t="s">
        <v>19</v>
      </c>
      <c r="G3861" s="2" t="s">
        <v>49</v>
      </c>
      <c r="H3861" s="2">
        <v>2</v>
      </c>
      <c r="I3861" s="19">
        <v>3490.72</v>
      </c>
      <c r="J3861" s="2" t="s">
        <v>5046</v>
      </c>
      <c r="K3861" s="2" t="s">
        <v>16</v>
      </c>
      <c r="L3861" s="2">
        <v>4</v>
      </c>
      <c r="M3861" s="18">
        <f t="shared" si="1202"/>
        <v>6981.44</v>
      </c>
      <c r="T3861" t="str">
        <f t="shared" si="1203"/>
        <v>Completed</v>
      </c>
      <c r="U3861" t="str">
        <f t="shared" si="1204"/>
        <v>Yes</v>
      </c>
      <c r="V3861" t="str">
        <f t="shared" si="1205"/>
        <v>No</v>
      </c>
      <c r="X3861">
        <f t="shared" si="1206"/>
        <v>558</v>
      </c>
      <c r="Y3861">
        <f t="shared" si="1207"/>
        <v>430</v>
      </c>
      <c r="Z3861" s="18">
        <f t="shared" si="1208"/>
        <v>2759712.3299794244</v>
      </c>
      <c r="AA3861" s="18">
        <f t="shared" si="1209"/>
        <v>330643.50635802455</v>
      </c>
      <c r="AB3861" s="17">
        <f t="shared" si="1210"/>
        <v>3.8641711229946525</v>
      </c>
      <c r="AC3861" s="2" t="s">
        <v>49</v>
      </c>
      <c r="AD3861" s="2" t="s">
        <v>19</v>
      </c>
      <c r="AE3861" t="str">
        <f t="shared" si="1211"/>
        <v>Electronics</v>
      </c>
      <c r="AF3861" t="str">
        <f t="shared" si="1212"/>
        <v>Electronics</v>
      </c>
      <c r="AG3861" t="str" cm="1">
        <f t="array" ref="AG3861">INDEX(AD:AD,ROW())</f>
        <v>Electronics</v>
      </c>
      <c r="AH3861">
        <f t="shared" si="1220"/>
        <v>12</v>
      </c>
      <c r="AI3861" t="str">
        <f t="shared" si="1213"/>
        <v>Electronics</v>
      </c>
      <c r="AK3861">
        <f t="shared" si="1214"/>
        <v>2023</v>
      </c>
      <c r="AL3861">
        <f t="shared" si="1215"/>
        <v>3</v>
      </c>
      <c r="AM3861">
        <f t="shared" si="1216"/>
        <v>22</v>
      </c>
      <c r="AN3861">
        <f t="shared" si="1217"/>
        <v>4</v>
      </c>
      <c r="AO3861" t="str">
        <f t="shared" si="1218"/>
        <v>Weekday</v>
      </c>
      <c r="AR3861" s="20">
        <f t="shared" si="1219"/>
        <v>0</v>
      </c>
    </row>
    <row r="3862" spans="1:44" x14ac:dyDescent="0.35">
      <c r="A3862" t="str">
        <f t="shared" si="1201"/>
        <v>CUST3861</v>
      </c>
      <c r="B3862" s="2" t="s">
        <v>4198</v>
      </c>
      <c r="C3862" s="4">
        <v>45157</v>
      </c>
      <c r="D3862" s="2" t="s">
        <v>559</v>
      </c>
      <c r="E3862" t="s">
        <v>5050</v>
      </c>
      <c r="F3862" s="2" t="s">
        <v>23</v>
      </c>
      <c r="G3862" s="2" t="s">
        <v>46</v>
      </c>
      <c r="H3862" s="2">
        <v>1</v>
      </c>
      <c r="I3862" s="19">
        <v>176.29</v>
      </c>
      <c r="J3862" s="2" t="s">
        <v>5038</v>
      </c>
      <c r="K3862" s="2" t="s">
        <v>76</v>
      </c>
      <c r="L3862" s="2">
        <v>4</v>
      </c>
      <c r="M3862" s="18">
        <f t="shared" si="1202"/>
        <v>176.29</v>
      </c>
      <c r="T3862" t="str">
        <f t="shared" si="1203"/>
        <v>Completed</v>
      </c>
      <c r="U3862" t="str">
        <f t="shared" si="1204"/>
        <v>No</v>
      </c>
      <c r="V3862" t="str">
        <f t="shared" si="1205"/>
        <v>No</v>
      </c>
      <c r="X3862">
        <f t="shared" si="1206"/>
        <v>589</v>
      </c>
      <c r="Y3862">
        <f t="shared" si="1207"/>
        <v>426</v>
      </c>
      <c r="Z3862" s="18">
        <f t="shared" si="1208"/>
        <v>594714.6477588166</v>
      </c>
      <c r="AA3862" s="18">
        <f t="shared" si="1209"/>
        <v>60882.938065984097</v>
      </c>
      <c r="AB3862" s="17">
        <f t="shared" si="1210"/>
        <v>3.804733727810651</v>
      </c>
      <c r="AC3862" s="2" t="s">
        <v>46</v>
      </c>
      <c r="AD3862" s="2" t="s">
        <v>23</v>
      </c>
      <c r="AE3862" t="str">
        <f t="shared" si="1211"/>
        <v>Books</v>
      </c>
      <c r="AF3862" t="str">
        <f t="shared" si="1212"/>
        <v>Books</v>
      </c>
      <c r="AG3862" t="str" cm="1">
        <f t="array" ref="AG3862">INDEX(AD:AD,ROW())</f>
        <v>Books</v>
      </c>
      <c r="AH3862">
        <f t="shared" si="1220"/>
        <v>11</v>
      </c>
      <c r="AI3862" t="str">
        <f t="shared" si="1213"/>
        <v>Books</v>
      </c>
      <c r="AK3862">
        <f t="shared" si="1214"/>
        <v>2023</v>
      </c>
      <c r="AL3862">
        <f t="shared" si="1215"/>
        <v>8</v>
      </c>
      <c r="AM3862">
        <f t="shared" si="1216"/>
        <v>19</v>
      </c>
      <c r="AN3862">
        <f t="shared" si="1217"/>
        <v>7</v>
      </c>
      <c r="AO3862" t="str">
        <f t="shared" si="1218"/>
        <v>Weekend</v>
      </c>
      <c r="AR3862" s="20">
        <f t="shared" si="1219"/>
        <v>1</v>
      </c>
    </row>
    <row r="3863" spans="1:44" x14ac:dyDescent="0.35">
      <c r="A3863" t="str">
        <f t="shared" si="1201"/>
        <v>CUST3862</v>
      </c>
      <c r="B3863" s="2" t="s">
        <v>4199</v>
      </c>
      <c r="C3863" s="4">
        <v>45504</v>
      </c>
      <c r="D3863" s="2" t="s">
        <v>39</v>
      </c>
      <c r="E3863" t="s">
        <v>5053</v>
      </c>
      <c r="F3863" s="2" t="s">
        <v>42</v>
      </c>
      <c r="G3863" s="2" t="s">
        <v>43</v>
      </c>
      <c r="H3863" s="2">
        <v>1</v>
      </c>
      <c r="I3863" s="19">
        <v>278.62</v>
      </c>
      <c r="J3863" s="2" t="s">
        <v>50</v>
      </c>
      <c r="K3863" s="2" t="s">
        <v>31</v>
      </c>
      <c r="L3863" s="31"/>
      <c r="M3863" s="18">
        <f t="shared" si="1202"/>
        <v>278.62</v>
      </c>
      <c r="T3863" t="str">
        <f t="shared" si="1203"/>
        <v>Pending</v>
      </c>
      <c r="U3863" t="str">
        <f t="shared" si="1204"/>
        <v>No</v>
      </c>
      <c r="V3863" t="str">
        <f t="shared" si="1205"/>
        <v>Yes</v>
      </c>
      <c r="X3863">
        <f t="shared" si="1206"/>
        <v>559</v>
      </c>
      <c r="Y3863">
        <f t="shared" si="1207"/>
        <v>408</v>
      </c>
      <c r="Z3863" s="18">
        <f t="shared" si="1208"/>
        <v>1098537.4901531704</v>
      </c>
      <c r="AA3863" s="18">
        <f t="shared" si="1209"/>
        <v>96724.388030634553</v>
      </c>
      <c r="AB3863" s="17">
        <f t="shared" si="1210"/>
        <v>3.9001122334455669</v>
      </c>
      <c r="AC3863" s="2" t="s">
        <v>43</v>
      </c>
      <c r="AD3863" s="2" t="s">
        <v>42</v>
      </c>
      <c r="AE3863" t="str">
        <f t="shared" si="1211"/>
        <v>Beauty</v>
      </c>
      <c r="AF3863" t="str">
        <f t="shared" si="1212"/>
        <v>Beauty</v>
      </c>
      <c r="AG3863" t="str" cm="1">
        <f t="array" ref="AG3863">INDEX(AD:AD,ROW())</f>
        <v>Beauty</v>
      </c>
      <c r="AH3863">
        <f t="shared" si="1220"/>
        <v>10</v>
      </c>
      <c r="AI3863" t="str">
        <f t="shared" si="1213"/>
        <v>Beauty</v>
      </c>
      <c r="AK3863">
        <f t="shared" si="1214"/>
        <v>2024</v>
      </c>
      <c r="AL3863">
        <f t="shared" si="1215"/>
        <v>7</v>
      </c>
      <c r="AM3863">
        <f t="shared" si="1216"/>
        <v>31</v>
      </c>
      <c r="AN3863">
        <f t="shared" si="1217"/>
        <v>4</v>
      </c>
      <c r="AO3863" t="str">
        <f t="shared" si="1218"/>
        <v>Weekday</v>
      </c>
      <c r="AR3863" s="20">
        <f t="shared" si="1219"/>
        <v>0</v>
      </c>
    </row>
    <row r="3864" spans="1:44" x14ac:dyDescent="0.35">
      <c r="A3864" t="str">
        <f t="shared" si="1201"/>
        <v>CUST3863</v>
      </c>
      <c r="B3864" s="2" t="s">
        <v>4200</v>
      </c>
      <c r="C3864" s="4">
        <v>45250</v>
      </c>
      <c r="D3864" s="2" t="s">
        <v>271</v>
      </c>
      <c r="E3864" t="s">
        <v>5050</v>
      </c>
      <c r="F3864" s="2" t="s">
        <v>23</v>
      </c>
      <c r="G3864" s="2" t="s">
        <v>46</v>
      </c>
      <c r="H3864" s="2">
        <v>1</v>
      </c>
      <c r="I3864" s="19">
        <v>204.75</v>
      </c>
      <c r="J3864" s="2" t="s">
        <v>50</v>
      </c>
      <c r="K3864" s="2" t="s">
        <v>16</v>
      </c>
      <c r="L3864" s="2">
        <v>4</v>
      </c>
      <c r="M3864" s="18">
        <f t="shared" si="1202"/>
        <v>204.75</v>
      </c>
      <c r="T3864" t="str">
        <f t="shared" si="1203"/>
        <v>Completed</v>
      </c>
      <c r="U3864" t="str">
        <f t="shared" si="1204"/>
        <v>No</v>
      </c>
      <c r="V3864" t="str">
        <f t="shared" si="1205"/>
        <v>No</v>
      </c>
      <c r="X3864">
        <f t="shared" si="1206"/>
        <v>589</v>
      </c>
      <c r="Y3864">
        <f t="shared" si="1207"/>
        <v>426</v>
      </c>
      <c r="Z3864" s="18">
        <f t="shared" si="1208"/>
        <v>594714.6477588166</v>
      </c>
      <c r="AA3864" s="18">
        <f t="shared" si="1209"/>
        <v>60882.938065984097</v>
      </c>
      <c r="AB3864" s="17">
        <f t="shared" si="1210"/>
        <v>3.804733727810651</v>
      </c>
      <c r="AC3864" s="2" t="s">
        <v>46</v>
      </c>
      <c r="AD3864" s="2" t="s">
        <v>23</v>
      </c>
      <c r="AE3864" t="str">
        <f t="shared" si="1211"/>
        <v>Books</v>
      </c>
      <c r="AF3864" t="str">
        <f t="shared" si="1212"/>
        <v>Books</v>
      </c>
      <c r="AG3864" t="str" cm="1">
        <f t="array" ref="AG3864">INDEX(AD:AD,ROW())</f>
        <v>Books</v>
      </c>
      <c r="AH3864">
        <f t="shared" si="1220"/>
        <v>11</v>
      </c>
      <c r="AI3864" t="str">
        <f t="shared" si="1213"/>
        <v>Books</v>
      </c>
      <c r="AK3864">
        <f t="shared" si="1214"/>
        <v>2023</v>
      </c>
      <c r="AL3864">
        <f t="shared" si="1215"/>
        <v>11</v>
      </c>
      <c r="AM3864">
        <f t="shared" si="1216"/>
        <v>20</v>
      </c>
      <c r="AN3864">
        <f t="shared" si="1217"/>
        <v>2</v>
      </c>
      <c r="AO3864" t="str">
        <f t="shared" si="1218"/>
        <v>Weekday</v>
      </c>
      <c r="AR3864" s="20">
        <f t="shared" si="1219"/>
        <v>0</v>
      </c>
    </row>
    <row r="3865" spans="1:44" x14ac:dyDescent="0.35">
      <c r="A3865" t="str">
        <f t="shared" si="1201"/>
        <v>CUST3864</v>
      </c>
      <c r="B3865" s="2" t="s">
        <v>4201</v>
      </c>
      <c r="C3865" s="4">
        <v>45358</v>
      </c>
      <c r="D3865" s="2" t="s">
        <v>387</v>
      </c>
      <c r="E3865" t="s">
        <v>5050</v>
      </c>
      <c r="F3865" s="2" t="s">
        <v>19</v>
      </c>
      <c r="G3865" s="2" t="s">
        <v>5040</v>
      </c>
      <c r="H3865" s="2">
        <v>1</v>
      </c>
      <c r="I3865" s="19">
        <v>3225.56</v>
      </c>
      <c r="J3865" s="2" t="s">
        <v>50</v>
      </c>
      <c r="K3865" s="2" t="s">
        <v>16</v>
      </c>
      <c r="L3865" s="2">
        <v>2</v>
      </c>
      <c r="M3865" s="18">
        <f t="shared" si="1202"/>
        <v>3225.56</v>
      </c>
      <c r="T3865" t="str">
        <f t="shared" si="1203"/>
        <v>Completed</v>
      </c>
      <c r="U3865" t="str">
        <f t="shared" si="1204"/>
        <v>Yes</v>
      </c>
      <c r="V3865" t="str">
        <f t="shared" si="1205"/>
        <v>No</v>
      </c>
      <c r="X3865">
        <f t="shared" si="1206"/>
        <v>589</v>
      </c>
      <c r="Y3865">
        <f t="shared" si="1207"/>
        <v>426</v>
      </c>
      <c r="Z3865" s="18">
        <f t="shared" si="1208"/>
        <v>2759712.3299794244</v>
      </c>
      <c r="AA3865" s="18">
        <f t="shared" si="1209"/>
        <v>330643.50635802455</v>
      </c>
      <c r="AB3865" s="17">
        <f t="shared" si="1210"/>
        <v>3.8641711229946525</v>
      </c>
      <c r="AC3865" s="2" t="s">
        <v>5040</v>
      </c>
      <c r="AD3865" s="2" t="s">
        <v>19</v>
      </c>
      <c r="AE3865" t="str">
        <f t="shared" si="1211"/>
        <v>Electronics</v>
      </c>
      <c r="AF3865" t="str">
        <f t="shared" si="1212"/>
        <v>Electronics</v>
      </c>
      <c r="AG3865" t="str" cm="1">
        <f t="array" ref="AG3865">INDEX(AD:AD,ROW())</f>
        <v>Electronics</v>
      </c>
      <c r="AH3865">
        <f t="shared" si="1220"/>
        <v>13</v>
      </c>
      <c r="AI3865" t="str">
        <f t="shared" si="1213"/>
        <v>Electronics</v>
      </c>
      <c r="AK3865">
        <f t="shared" si="1214"/>
        <v>2024</v>
      </c>
      <c r="AL3865">
        <f t="shared" si="1215"/>
        <v>3</v>
      </c>
      <c r="AM3865">
        <f t="shared" si="1216"/>
        <v>7</v>
      </c>
      <c r="AN3865">
        <f t="shared" si="1217"/>
        <v>5</v>
      </c>
      <c r="AO3865" t="str">
        <f t="shared" si="1218"/>
        <v>Weekday</v>
      </c>
      <c r="AR3865" s="20">
        <f t="shared" si="1219"/>
        <v>0</v>
      </c>
    </row>
    <row r="3866" spans="1:44" x14ac:dyDescent="0.35">
      <c r="A3866" t="str">
        <f t="shared" si="1201"/>
        <v>CUST3865</v>
      </c>
      <c r="B3866" s="2" t="s">
        <v>4202</v>
      </c>
      <c r="C3866" s="4">
        <v>45403</v>
      </c>
      <c r="D3866" s="2" t="s">
        <v>97</v>
      </c>
      <c r="E3866" t="s">
        <v>5055</v>
      </c>
      <c r="F3866" s="2" t="s">
        <v>13</v>
      </c>
      <c r="G3866" s="2" t="s">
        <v>95</v>
      </c>
      <c r="H3866" s="2">
        <v>1</v>
      </c>
      <c r="I3866" s="19">
        <v>1747.31</v>
      </c>
      <c r="J3866" s="2" t="s">
        <v>20</v>
      </c>
      <c r="K3866" s="2" t="s">
        <v>16</v>
      </c>
      <c r="L3866" s="2">
        <v>2</v>
      </c>
      <c r="M3866" s="18">
        <f t="shared" si="1202"/>
        <v>1747.31</v>
      </c>
      <c r="T3866" t="str">
        <f t="shared" si="1203"/>
        <v>Completed</v>
      </c>
      <c r="U3866" t="str">
        <f t="shared" si="1204"/>
        <v>Yes</v>
      </c>
      <c r="V3866" t="str">
        <f t="shared" si="1205"/>
        <v>No</v>
      </c>
      <c r="X3866">
        <f t="shared" si="1206"/>
        <v>567</v>
      </c>
      <c r="Y3866">
        <f t="shared" si="1207"/>
        <v>440</v>
      </c>
      <c r="Z3866" s="18">
        <f t="shared" si="1208"/>
        <v>1463424.4009529033</v>
      </c>
      <c r="AA3866" s="18">
        <f t="shared" si="1209"/>
        <v>118285.78776560788</v>
      </c>
      <c r="AB3866" s="17">
        <f t="shared" si="1210"/>
        <v>3.8140589569160999</v>
      </c>
      <c r="AC3866" s="2" t="s">
        <v>95</v>
      </c>
      <c r="AD3866" s="2" t="s">
        <v>13</v>
      </c>
      <c r="AE3866" t="str">
        <f t="shared" si="1211"/>
        <v>Home &amp; Kitchen</v>
      </c>
      <c r="AF3866" t="str">
        <f t="shared" si="1212"/>
        <v>Home &amp; Kitchen</v>
      </c>
      <c r="AG3866" t="str" cm="1">
        <f t="array" ref="AG3866">INDEX(AD:AD,ROW())</f>
        <v>Home &amp; Kitchen</v>
      </c>
      <c r="AH3866">
        <f t="shared" si="1220"/>
        <v>32</v>
      </c>
      <c r="AI3866" t="str">
        <f t="shared" si="1213"/>
        <v>Home &amp; Kitchen</v>
      </c>
      <c r="AK3866">
        <f t="shared" si="1214"/>
        <v>2024</v>
      </c>
      <c r="AL3866">
        <f t="shared" si="1215"/>
        <v>4</v>
      </c>
      <c r="AM3866">
        <f t="shared" si="1216"/>
        <v>21</v>
      </c>
      <c r="AN3866">
        <f t="shared" si="1217"/>
        <v>1</v>
      </c>
      <c r="AO3866" t="str">
        <f t="shared" si="1218"/>
        <v>Weekend</v>
      </c>
      <c r="AR3866" s="20">
        <f t="shared" si="1219"/>
        <v>0</v>
      </c>
    </row>
    <row r="3867" spans="1:44" x14ac:dyDescent="0.35">
      <c r="A3867" t="str">
        <f t="shared" si="1201"/>
        <v>CUST3866</v>
      </c>
      <c r="B3867" s="2" t="s">
        <v>4203</v>
      </c>
      <c r="C3867" s="4">
        <v>45429</v>
      </c>
      <c r="D3867" s="2" t="s">
        <v>635</v>
      </c>
      <c r="E3867" t="s">
        <v>5053</v>
      </c>
      <c r="F3867" s="2" t="s">
        <v>29</v>
      </c>
      <c r="G3867" s="2" t="s">
        <v>121</v>
      </c>
      <c r="H3867" s="2">
        <v>1</v>
      </c>
      <c r="I3867" s="19">
        <v>1131.9100000000001</v>
      </c>
      <c r="J3867" s="2" t="s">
        <v>20</v>
      </c>
      <c r="K3867" s="2" t="s">
        <v>16</v>
      </c>
      <c r="L3867" s="2">
        <v>3</v>
      </c>
      <c r="M3867" s="18">
        <f t="shared" si="1202"/>
        <v>1131.9100000000001</v>
      </c>
      <c r="T3867" t="str">
        <f t="shared" si="1203"/>
        <v>Completed</v>
      </c>
      <c r="U3867" t="str">
        <f t="shared" si="1204"/>
        <v>Yes</v>
      </c>
      <c r="V3867" t="str">
        <f t="shared" si="1205"/>
        <v>No</v>
      </c>
      <c r="X3867">
        <f t="shared" si="1206"/>
        <v>559</v>
      </c>
      <c r="Y3867">
        <f t="shared" si="1207"/>
        <v>408</v>
      </c>
      <c r="Z3867" s="18">
        <f t="shared" si="1208"/>
        <v>1892867.2841657216</v>
      </c>
      <c r="AA3867" s="18">
        <f t="shared" si="1209"/>
        <v>199432.98236095349</v>
      </c>
      <c r="AB3867" s="17">
        <f t="shared" si="1210"/>
        <v>3.8949824970828471</v>
      </c>
      <c r="AC3867" s="2" t="s">
        <v>121</v>
      </c>
      <c r="AD3867" s="2" t="s">
        <v>29</v>
      </c>
      <c r="AE3867" t="str">
        <f t="shared" si="1211"/>
        <v>Fashion</v>
      </c>
      <c r="AF3867" t="str">
        <f t="shared" si="1212"/>
        <v>Fashion</v>
      </c>
      <c r="AG3867" t="str" cm="1">
        <f t="array" ref="AG3867">INDEX(AD:AD,ROW())</f>
        <v>Fashion</v>
      </c>
      <c r="AH3867">
        <f t="shared" si="1220"/>
        <v>45</v>
      </c>
      <c r="AI3867" t="str">
        <f t="shared" si="1213"/>
        <v>Fashion</v>
      </c>
      <c r="AK3867">
        <f t="shared" si="1214"/>
        <v>2024</v>
      </c>
      <c r="AL3867">
        <f t="shared" si="1215"/>
        <v>5</v>
      </c>
      <c r="AM3867">
        <f t="shared" si="1216"/>
        <v>17</v>
      </c>
      <c r="AN3867">
        <f t="shared" si="1217"/>
        <v>6</v>
      </c>
      <c r="AO3867" t="str">
        <f t="shared" si="1218"/>
        <v>Weekday</v>
      </c>
      <c r="AR3867" s="20">
        <f t="shared" si="1219"/>
        <v>0</v>
      </c>
    </row>
    <row r="3868" spans="1:44" x14ac:dyDescent="0.35">
      <c r="A3868" t="str">
        <f t="shared" si="1201"/>
        <v>CUST3867</v>
      </c>
      <c r="B3868" s="2" t="s">
        <v>4204</v>
      </c>
      <c r="C3868" s="4">
        <v>45613</v>
      </c>
      <c r="D3868" s="2" t="s">
        <v>1399</v>
      </c>
      <c r="E3868" t="s">
        <v>5050</v>
      </c>
      <c r="F3868" s="2" t="s">
        <v>42</v>
      </c>
      <c r="G3868" s="2" t="s">
        <v>5044</v>
      </c>
      <c r="H3868" s="2">
        <v>1</v>
      </c>
      <c r="I3868" s="19">
        <v>1339.2</v>
      </c>
      <c r="J3868" s="2" t="s">
        <v>5046</v>
      </c>
      <c r="K3868" s="2" t="s">
        <v>16</v>
      </c>
      <c r="L3868" s="2">
        <v>5</v>
      </c>
      <c r="M3868" s="18">
        <f t="shared" si="1202"/>
        <v>1339.2</v>
      </c>
      <c r="T3868" t="str">
        <f t="shared" si="1203"/>
        <v>Completed</v>
      </c>
      <c r="U3868" t="str">
        <f t="shared" si="1204"/>
        <v>Yes</v>
      </c>
      <c r="V3868" t="str">
        <f t="shared" si="1205"/>
        <v>No</v>
      </c>
      <c r="X3868">
        <f t="shared" si="1206"/>
        <v>589</v>
      </c>
      <c r="Y3868">
        <f t="shared" si="1207"/>
        <v>426</v>
      </c>
      <c r="Z3868" s="18">
        <f t="shared" si="1208"/>
        <v>1098537.4901531704</v>
      </c>
      <c r="AA3868" s="18">
        <f t="shared" si="1209"/>
        <v>96724.388030634553</v>
      </c>
      <c r="AB3868" s="17">
        <f t="shared" si="1210"/>
        <v>3.9001122334455669</v>
      </c>
      <c r="AC3868" s="2" t="s">
        <v>5044</v>
      </c>
      <c r="AD3868" s="2" t="s">
        <v>42</v>
      </c>
      <c r="AE3868" t="str">
        <f t="shared" si="1211"/>
        <v>Beauty</v>
      </c>
      <c r="AF3868" t="str">
        <f t="shared" si="1212"/>
        <v>Beauty</v>
      </c>
      <c r="AG3868" t="str" cm="1">
        <f t="array" ref="AG3868">INDEX(AD:AD,ROW())</f>
        <v>Beauty</v>
      </c>
      <c r="AH3868">
        <f t="shared" si="1220"/>
        <v>64</v>
      </c>
      <c r="AI3868" t="str">
        <f t="shared" si="1213"/>
        <v>Beauty</v>
      </c>
      <c r="AK3868">
        <f t="shared" si="1214"/>
        <v>2024</v>
      </c>
      <c r="AL3868">
        <f t="shared" si="1215"/>
        <v>11</v>
      </c>
      <c r="AM3868">
        <f t="shared" si="1216"/>
        <v>17</v>
      </c>
      <c r="AN3868">
        <f t="shared" si="1217"/>
        <v>1</v>
      </c>
      <c r="AO3868" t="str">
        <f t="shared" si="1218"/>
        <v>Weekend</v>
      </c>
      <c r="AR3868" s="20">
        <f t="shared" si="1219"/>
        <v>0</v>
      </c>
    </row>
    <row r="3869" spans="1:44" x14ac:dyDescent="0.35">
      <c r="A3869" t="str">
        <f t="shared" si="1201"/>
        <v>CUST3868</v>
      </c>
      <c r="B3869" s="2" t="s">
        <v>4205</v>
      </c>
      <c r="C3869" s="4">
        <v>45045</v>
      </c>
      <c r="D3869" s="2" t="s">
        <v>532</v>
      </c>
      <c r="E3869" t="s">
        <v>5054</v>
      </c>
      <c r="F3869" s="2" t="s">
        <v>29</v>
      </c>
      <c r="G3869" s="2" t="s">
        <v>5041</v>
      </c>
      <c r="H3869" s="2">
        <v>3</v>
      </c>
      <c r="I3869" s="19">
        <v>1047.3499999999999</v>
      </c>
      <c r="J3869" s="2" t="s">
        <v>5047</v>
      </c>
      <c r="K3869" s="2" t="s">
        <v>16</v>
      </c>
      <c r="L3869" s="2">
        <v>4</v>
      </c>
      <c r="M3869" s="18">
        <f t="shared" si="1202"/>
        <v>3142.0499999999997</v>
      </c>
      <c r="T3869" t="str">
        <f t="shared" si="1203"/>
        <v>Completed</v>
      </c>
      <c r="U3869" t="str">
        <f t="shared" si="1204"/>
        <v>Yes</v>
      </c>
      <c r="V3869" t="str">
        <f t="shared" si="1205"/>
        <v>No</v>
      </c>
      <c r="X3869">
        <f t="shared" si="1206"/>
        <v>558</v>
      </c>
      <c r="Y3869">
        <f t="shared" si="1207"/>
        <v>430</v>
      </c>
      <c r="Z3869" s="18">
        <f t="shared" si="1208"/>
        <v>1892867.2841657216</v>
      </c>
      <c r="AA3869" s="18">
        <f t="shared" si="1209"/>
        <v>199432.98236095349</v>
      </c>
      <c r="AB3869" s="17">
        <f t="shared" si="1210"/>
        <v>3.8949824970828471</v>
      </c>
      <c r="AC3869" s="2" t="s">
        <v>5041</v>
      </c>
      <c r="AD3869" s="2" t="s">
        <v>29</v>
      </c>
      <c r="AE3869" t="str">
        <f t="shared" si="1211"/>
        <v>Fashion</v>
      </c>
      <c r="AF3869" t="str">
        <f t="shared" si="1212"/>
        <v>Fashion</v>
      </c>
      <c r="AG3869" t="str" cm="1">
        <f t="array" ref="AG3869">INDEX(AD:AD,ROW())</f>
        <v>Fashion</v>
      </c>
      <c r="AH3869">
        <f t="shared" si="1220"/>
        <v>15</v>
      </c>
      <c r="AI3869" t="str">
        <f t="shared" si="1213"/>
        <v>Fashion</v>
      </c>
      <c r="AK3869">
        <f t="shared" si="1214"/>
        <v>2023</v>
      </c>
      <c r="AL3869">
        <f t="shared" si="1215"/>
        <v>4</v>
      </c>
      <c r="AM3869">
        <f t="shared" si="1216"/>
        <v>29</v>
      </c>
      <c r="AN3869">
        <f t="shared" si="1217"/>
        <v>7</v>
      </c>
      <c r="AO3869" t="str">
        <f t="shared" si="1218"/>
        <v>Weekend</v>
      </c>
      <c r="AR3869" s="20">
        <f t="shared" si="1219"/>
        <v>0</v>
      </c>
    </row>
    <row r="3870" spans="1:44" x14ac:dyDescent="0.35">
      <c r="A3870" t="str">
        <f t="shared" si="1201"/>
        <v>CUST3869</v>
      </c>
      <c r="B3870" s="2" t="s">
        <v>4206</v>
      </c>
      <c r="C3870" s="4">
        <v>45605</v>
      </c>
      <c r="D3870" s="2" t="s">
        <v>1135</v>
      </c>
      <c r="E3870" t="s">
        <v>5049</v>
      </c>
      <c r="F3870" s="2" t="s">
        <v>29</v>
      </c>
      <c r="G3870" s="2" t="s">
        <v>138</v>
      </c>
      <c r="H3870" s="2">
        <v>1</v>
      </c>
      <c r="I3870" s="19">
        <v>699.33</v>
      </c>
      <c r="J3870" s="2" t="s">
        <v>50</v>
      </c>
      <c r="K3870" s="2" t="s">
        <v>16</v>
      </c>
      <c r="L3870" s="2">
        <v>3</v>
      </c>
      <c r="M3870" s="18">
        <f t="shared" si="1202"/>
        <v>699.33</v>
      </c>
      <c r="T3870" t="str">
        <f t="shared" si="1203"/>
        <v>Completed</v>
      </c>
      <c r="U3870" t="str">
        <f t="shared" si="1204"/>
        <v>No</v>
      </c>
      <c r="V3870" t="str">
        <f t="shared" si="1205"/>
        <v>No</v>
      </c>
      <c r="X3870">
        <f t="shared" si="1206"/>
        <v>595</v>
      </c>
      <c r="Y3870">
        <f t="shared" si="1207"/>
        <v>444</v>
      </c>
      <c r="Z3870" s="18">
        <f t="shared" si="1208"/>
        <v>1892867.2841657216</v>
      </c>
      <c r="AA3870" s="18">
        <f t="shared" si="1209"/>
        <v>199432.98236095349</v>
      </c>
      <c r="AB3870" s="17">
        <f t="shared" si="1210"/>
        <v>3.8949824970828471</v>
      </c>
      <c r="AC3870" s="2" t="s">
        <v>138</v>
      </c>
      <c r="AD3870" s="2" t="s">
        <v>29</v>
      </c>
      <c r="AE3870" t="str">
        <f t="shared" si="1211"/>
        <v>Fashion</v>
      </c>
      <c r="AF3870" t="str">
        <f t="shared" si="1212"/>
        <v>Fashion</v>
      </c>
      <c r="AG3870" t="str" cm="1">
        <f t="array" ref="AG3870">INDEX(AD:AD,ROW())</f>
        <v>Fashion</v>
      </c>
      <c r="AH3870">
        <f t="shared" si="1220"/>
        <v>53</v>
      </c>
      <c r="AI3870" t="str">
        <f t="shared" si="1213"/>
        <v>Fashion</v>
      </c>
      <c r="AK3870">
        <f t="shared" si="1214"/>
        <v>2024</v>
      </c>
      <c r="AL3870">
        <f t="shared" si="1215"/>
        <v>11</v>
      </c>
      <c r="AM3870">
        <f t="shared" si="1216"/>
        <v>9</v>
      </c>
      <c r="AN3870">
        <f t="shared" si="1217"/>
        <v>7</v>
      </c>
      <c r="AO3870" t="str">
        <f t="shared" si="1218"/>
        <v>Weekend</v>
      </c>
      <c r="AR3870" s="20">
        <f t="shared" si="1219"/>
        <v>0</v>
      </c>
    </row>
    <row r="3871" spans="1:44" x14ac:dyDescent="0.35">
      <c r="A3871" t="str">
        <f t="shared" si="1201"/>
        <v>CUST3870</v>
      </c>
      <c r="B3871" s="2" t="s">
        <v>4207</v>
      </c>
      <c r="C3871" s="4">
        <v>45284</v>
      </c>
      <c r="D3871" s="2" t="s">
        <v>18</v>
      </c>
      <c r="E3871" t="s">
        <v>5050</v>
      </c>
      <c r="F3871" s="2" t="s">
        <v>13</v>
      </c>
      <c r="G3871" s="2" t="s">
        <v>95</v>
      </c>
      <c r="H3871" s="2">
        <v>1</v>
      </c>
      <c r="I3871" s="19">
        <v>1068.9477656078857</v>
      </c>
      <c r="J3871" s="2" t="s">
        <v>5046</v>
      </c>
      <c r="K3871" s="2" t="s">
        <v>16</v>
      </c>
      <c r="L3871" s="2">
        <v>3</v>
      </c>
      <c r="M3871" s="18">
        <f t="shared" si="1202"/>
        <v>1068.9477656078857</v>
      </c>
      <c r="T3871" t="str">
        <f t="shared" si="1203"/>
        <v>Completed</v>
      </c>
      <c r="U3871" t="str">
        <f t="shared" si="1204"/>
        <v>Yes</v>
      </c>
      <c r="V3871" t="str">
        <f t="shared" si="1205"/>
        <v>No</v>
      </c>
      <c r="X3871">
        <f t="shared" si="1206"/>
        <v>589</v>
      </c>
      <c r="Y3871">
        <f t="shared" si="1207"/>
        <v>426</v>
      </c>
      <c r="Z3871" s="18">
        <f t="shared" si="1208"/>
        <v>1463424.4009529033</v>
      </c>
      <c r="AA3871" s="18">
        <f t="shared" si="1209"/>
        <v>118285.78776560788</v>
      </c>
      <c r="AB3871" s="17">
        <f t="shared" si="1210"/>
        <v>3.8140589569160999</v>
      </c>
      <c r="AC3871" s="2" t="s">
        <v>95</v>
      </c>
      <c r="AD3871" s="2" t="s">
        <v>13</v>
      </c>
      <c r="AE3871" t="str">
        <f t="shared" si="1211"/>
        <v>Home &amp; Kitchen</v>
      </c>
      <c r="AF3871" t="str">
        <f t="shared" si="1212"/>
        <v>Home &amp; Kitchen</v>
      </c>
      <c r="AG3871" t="str" cm="1">
        <f t="array" ref="AG3871">INDEX(AD:AD,ROW())</f>
        <v>Home &amp; Kitchen</v>
      </c>
      <c r="AH3871">
        <f t="shared" si="1220"/>
        <v>32</v>
      </c>
      <c r="AI3871" t="str">
        <f t="shared" si="1213"/>
        <v>Home &amp; Kitchen</v>
      </c>
      <c r="AK3871">
        <f t="shared" si="1214"/>
        <v>2023</v>
      </c>
      <c r="AL3871">
        <f t="shared" si="1215"/>
        <v>12</v>
      </c>
      <c r="AM3871">
        <f t="shared" si="1216"/>
        <v>24</v>
      </c>
      <c r="AN3871">
        <f t="shared" si="1217"/>
        <v>1</v>
      </c>
      <c r="AO3871" t="str">
        <f t="shared" si="1218"/>
        <v>Weekend</v>
      </c>
      <c r="AR3871" s="20">
        <f t="shared" si="1219"/>
        <v>0</v>
      </c>
    </row>
    <row r="3872" spans="1:44" x14ac:dyDescent="0.35">
      <c r="A3872" t="str">
        <f t="shared" si="1201"/>
        <v>CUST3871</v>
      </c>
      <c r="B3872" s="2" t="s">
        <v>4208</v>
      </c>
      <c r="C3872" s="4">
        <v>45176</v>
      </c>
      <c r="D3872" s="2" t="s">
        <v>370</v>
      </c>
      <c r="E3872" t="s">
        <v>5055</v>
      </c>
      <c r="F3872" s="2" t="s">
        <v>23</v>
      </c>
      <c r="G3872" s="2" t="s">
        <v>24</v>
      </c>
      <c r="H3872" s="2">
        <v>3</v>
      </c>
      <c r="I3872" s="19">
        <v>753.59</v>
      </c>
      <c r="J3872" s="2" t="s">
        <v>5047</v>
      </c>
      <c r="K3872" s="2" t="s">
        <v>16</v>
      </c>
      <c r="L3872" s="2">
        <v>5</v>
      </c>
      <c r="M3872" s="18">
        <f t="shared" si="1202"/>
        <v>2260.77</v>
      </c>
      <c r="T3872" t="str">
        <f t="shared" si="1203"/>
        <v>Completed</v>
      </c>
      <c r="U3872" t="str">
        <f t="shared" si="1204"/>
        <v>Yes</v>
      </c>
      <c r="V3872" t="str">
        <f t="shared" si="1205"/>
        <v>No</v>
      </c>
      <c r="X3872">
        <f t="shared" si="1206"/>
        <v>567</v>
      </c>
      <c r="Y3872">
        <f t="shared" si="1207"/>
        <v>440</v>
      </c>
      <c r="Z3872" s="18">
        <f t="shared" si="1208"/>
        <v>594714.6477588166</v>
      </c>
      <c r="AA3872" s="18">
        <f t="shared" si="1209"/>
        <v>60882.938065984097</v>
      </c>
      <c r="AB3872" s="17">
        <f t="shared" si="1210"/>
        <v>3.804733727810651</v>
      </c>
      <c r="AC3872" s="2" t="s">
        <v>24</v>
      </c>
      <c r="AD3872" s="2" t="s">
        <v>23</v>
      </c>
      <c r="AE3872" t="str">
        <f t="shared" si="1211"/>
        <v>Books</v>
      </c>
      <c r="AF3872" t="str">
        <f t="shared" si="1212"/>
        <v>Books</v>
      </c>
      <c r="AG3872" t="str" cm="1">
        <f t="array" ref="AG3872">INDEX(AD:AD,ROW())</f>
        <v>Books</v>
      </c>
      <c r="AH3872">
        <f t="shared" si="1220"/>
        <v>4</v>
      </c>
      <c r="AI3872" t="str">
        <f t="shared" si="1213"/>
        <v>Books</v>
      </c>
      <c r="AK3872">
        <f t="shared" si="1214"/>
        <v>2023</v>
      </c>
      <c r="AL3872">
        <f t="shared" si="1215"/>
        <v>9</v>
      </c>
      <c r="AM3872">
        <f t="shared" si="1216"/>
        <v>7</v>
      </c>
      <c r="AN3872">
        <f t="shared" si="1217"/>
        <v>5</v>
      </c>
      <c r="AO3872" t="str">
        <f t="shared" si="1218"/>
        <v>Weekday</v>
      </c>
      <c r="AR3872" s="20">
        <f t="shared" si="1219"/>
        <v>0</v>
      </c>
    </row>
    <row r="3873" spans="1:44" x14ac:dyDescent="0.35">
      <c r="A3873" t="str">
        <f t="shared" si="1201"/>
        <v>CUST3872</v>
      </c>
      <c r="B3873" s="2" t="s">
        <v>4209</v>
      </c>
      <c r="C3873" s="4">
        <v>45209</v>
      </c>
      <c r="D3873" s="2" t="s">
        <v>688</v>
      </c>
      <c r="E3873" t="s">
        <v>5048</v>
      </c>
      <c r="F3873" s="2" t="s">
        <v>13</v>
      </c>
      <c r="G3873" s="2" t="s">
        <v>34</v>
      </c>
      <c r="H3873" s="2">
        <v>1</v>
      </c>
      <c r="I3873" s="19">
        <v>1738.66</v>
      </c>
      <c r="J3873" s="2" t="s">
        <v>5046</v>
      </c>
      <c r="K3873" s="2" t="s">
        <v>16</v>
      </c>
      <c r="L3873" s="2">
        <v>5</v>
      </c>
      <c r="M3873" s="18">
        <f t="shared" si="1202"/>
        <v>1738.66</v>
      </c>
      <c r="T3873" t="str">
        <f t="shared" si="1203"/>
        <v>Completed</v>
      </c>
      <c r="U3873" t="str">
        <f t="shared" si="1204"/>
        <v>Yes</v>
      </c>
      <c r="V3873" t="str">
        <f t="shared" si="1205"/>
        <v>No</v>
      </c>
      <c r="X3873">
        <f t="shared" si="1206"/>
        <v>590</v>
      </c>
      <c r="Y3873">
        <f t="shared" si="1207"/>
        <v>451</v>
      </c>
      <c r="Z3873" s="18">
        <f t="shared" si="1208"/>
        <v>1463424.4009529033</v>
      </c>
      <c r="AA3873" s="18">
        <f t="shared" si="1209"/>
        <v>118285.78776560788</v>
      </c>
      <c r="AB3873" s="17">
        <f t="shared" si="1210"/>
        <v>3.8140589569160999</v>
      </c>
      <c r="AC3873" s="2" t="s">
        <v>34</v>
      </c>
      <c r="AD3873" s="2" t="s">
        <v>13</v>
      </c>
      <c r="AE3873" t="str">
        <f t="shared" si="1211"/>
        <v>Home &amp; Kitchen</v>
      </c>
      <c r="AF3873" t="str">
        <f t="shared" si="1212"/>
        <v>Home &amp; Kitchen</v>
      </c>
      <c r="AG3873" t="str" cm="1">
        <f t="array" ref="AG3873">INDEX(AD:AD,ROW())</f>
        <v>Home &amp; Kitchen</v>
      </c>
      <c r="AH3873">
        <f t="shared" si="1220"/>
        <v>7</v>
      </c>
      <c r="AI3873" t="str">
        <f t="shared" si="1213"/>
        <v>Home &amp; Kitchen</v>
      </c>
      <c r="AK3873">
        <f t="shared" si="1214"/>
        <v>2023</v>
      </c>
      <c r="AL3873">
        <f t="shared" si="1215"/>
        <v>10</v>
      </c>
      <c r="AM3873">
        <f t="shared" si="1216"/>
        <v>10</v>
      </c>
      <c r="AN3873">
        <f t="shared" si="1217"/>
        <v>3</v>
      </c>
      <c r="AO3873" t="str">
        <f t="shared" si="1218"/>
        <v>Weekday</v>
      </c>
      <c r="AR3873" s="20">
        <f t="shared" si="1219"/>
        <v>0</v>
      </c>
    </row>
    <row r="3874" spans="1:44" x14ac:dyDescent="0.35">
      <c r="A3874" t="str">
        <f t="shared" si="1201"/>
        <v>CUST3873</v>
      </c>
      <c r="B3874" s="2" t="s">
        <v>4210</v>
      </c>
      <c r="C3874" s="4">
        <v>45102</v>
      </c>
      <c r="D3874" s="2" t="s">
        <v>878</v>
      </c>
      <c r="E3874" t="s">
        <v>5052</v>
      </c>
      <c r="F3874" s="2" t="s">
        <v>19</v>
      </c>
      <c r="G3874" s="2" t="s">
        <v>5039</v>
      </c>
      <c r="H3874" s="2">
        <v>2</v>
      </c>
      <c r="I3874" s="19">
        <v>1956.5</v>
      </c>
      <c r="J3874" s="2" t="s">
        <v>5047</v>
      </c>
      <c r="K3874" s="2" t="s">
        <v>16</v>
      </c>
      <c r="L3874" s="2">
        <v>4</v>
      </c>
      <c r="M3874" s="18">
        <f t="shared" si="1202"/>
        <v>3913</v>
      </c>
      <c r="T3874" t="str">
        <f t="shared" si="1203"/>
        <v>Completed</v>
      </c>
      <c r="U3874" t="str">
        <f t="shared" si="1204"/>
        <v>Yes</v>
      </c>
      <c r="V3874" t="str">
        <f t="shared" si="1205"/>
        <v>No</v>
      </c>
      <c r="X3874">
        <f t="shared" si="1206"/>
        <v>573</v>
      </c>
      <c r="Y3874">
        <f t="shared" si="1207"/>
        <v>450</v>
      </c>
      <c r="Z3874" s="18">
        <f t="shared" si="1208"/>
        <v>2759712.3299794244</v>
      </c>
      <c r="AA3874" s="18">
        <f t="shared" si="1209"/>
        <v>330643.50635802455</v>
      </c>
      <c r="AB3874" s="17">
        <f t="shared" si="1210"/>
        <v>3.8641711229946525</v>
      </c>
      <c r="AC3874" s="2" t="s">
        <v>5039</v>
      </c>
      <c r="AD3874" s="2" t="s">
        <v>19</v>
      </c>
      <c r="AE3874" t="str">
        <f t="shared" si="1211"/>
        <v>Electronics</v>
      </c>
      <c r="AF3874" t="str">
        <f t="shared" si="1212"/>
        <v>Electronics</v>
      </c>
      <c r="AG3874" t="str" cm="1">
        <f t="array" ref="AG3874">INDEX(AD:AD,ROW())</f>
        <v>Electronics</v>
      </c>
      <c r="AH3874">
        <f t="shared" si="1220"/>
        <v>3</v>
      </c>
      <c r="AI3874" t="str">
        <f t="shared" si="1213"/>
        <v>Electronics</v>
      </c>
      <c r="AK3874">
        <f t="shared" si="1214"/>
        <v>2023</v>
      </c>
      <c r="AL3874">
        <f t="shared" si="1215"/>
        <v>6</v>
      </c>
      <c r="AM3874">
        <f t="shared" si="1216"/>
        <v>25</v>
      </c>
      <c r="AN3874">
        <f t="shared" si="1217"/>
        <v>1</v>
      </c>
      <c r="AO3874" t="str">
        <f t="shared" si="1218"/>
        <v>Weekend</v>
      </c>
      <c r="AR3874" s="20">
        <f t="shared" si="1219"/>
        <v>0</v>
      </c>
    </row>
    <row r="3875" spans="1:44" x14ac:dyDescent="0.35">
      <c r="A3875" t="str">
        <f t="shared" si="1201"/>
        <v>CUST3874</v>
      </c>
      <c r="B3875" s="2" t="s">
        <v>4211</v>
      </c>
      <c r="C3875" s="4">
        <v>45283</v>
      </c>
      <c r="D3875" s="2" t="s">
        <v>660</v>
      </c>
      <c r="E3875" t="s">
        <v>5051</v>
      </c>
      <c r="F3875" s="2" t="s">
        <v>23</v>
      </c>
      <c r="G3875" s="2" t="s">
        <v>68</v>
      </c>
      <c r="H3875" s="2">
        <v>1</v>
      </c>
      <c r="I3875" s="19">
        <v>432.51</v>
      </c>
      <c r="J3875" s="2" t="s">
        <v>5047</v>
      </c>
      <c r="K3875" s="2" t="s">
        <v>16</v>
      </c>
      <c r="L3875" s="31"/>
      <c r="M3875" s="18">
        <f t="shared" si="1202"/>
        <v>432.51</v>
      </c>
      <c r="T3875" t="str">
        <f t="shared" si="1203"/>
        <v>Completed</v>
      </c>
      <c r="U3875" t="str">
        <f t="shared" si="1204"/>
        <v>No</v>
      </c>
      <c r="V3875" t="str">
        <f t="shared" si="1205"/>
        <v>No</v>
      </c>
      <c r="X3875">
        <f t="shared" si="1206"/>
        <v>619</v>
      </c>
      <c r="Y3875">
        <f t="shared" si="1207"/>
        <v>468</v>
      </c>
      <c r="Z3875" s="18">
        <f t="shared" si="1208"/>
        <v>594714.6477588166</v>
      </c>
      <c r="AA3875" s="18">
        <f t="shared" si="1209"/>
        <v>60882.938065984097</v>
      </c>
      <c r="AB3875" s="17">
        <f t="shared" si="1210"/>
        <v>3.804733727810651</v>
      </c>
      <c r="AC3875" s="2" t="s">
        <v>68</v>
      </c>
      <c r="AD3875" s="2" t="s">
        <v>23</v>
      </c>
      <c r="AE3875" t="str">
        <f t="shared" si="1211"/>
        <v>Books</v>
      </c>
      <c r="AF3875" t="str">
        <f t="shared" si="1212"/>
        <v>Books</v>
      </c>
      <c r="AG3875" t="str" cm="1">
        <f t="array" ref="AG3875">INDEX(AD:AD,ROW())</f>
        <v>Books</v>
      </c>
      <c r="AH3875">
        <f t="shared" si="1220"/>
        <v>20</v>
      </c>
      <c r="AI3875" t="str">
        <f t="shared" si="1213"/>
        <v>Books</v>
      </c>
      <c r="AK3875">
        <f t="shared" si="1214"/>
        <v>2023</v>
      </c>
      <c r="AL3875">
        <f t="shared" si="1215"/>
        <v>12</v>
      </c>
      <c r="AM3875">
        <f t="shared" si="1216"/>
        <v>23</v>
      </c>
      <c r="AN3875">
        <f t="shared" si="1217"/>
        <v>7</v>
      </c>
      <c r="AO3875" t="str">
        <f t="shared" si="1218"/>
        <v>Weekend</v>
      </c>
      <c r="AR3875" s="20">
        <f t="shared" si="1219"/>
        <v>0</v>
      </c>
    </row>
    <row r="3876" spans="1:44" x14ac:dyDescent="0.35">
      <c r="A3876" t="str">
        <f t="shared" si="1201"/>
        <v>CUST3875</v>
      </c>
      <c r="B3876" s="2" t="s">
        <v>4212</v>
      </c>
      <c r="C3876" s="4">
        <v>45392</v>
      </c>
      <c r="D3876" s="2" t="s">
        <v>325</v>
      </c>
      <c r="E3876" t="s">
        <v>5052</v>
      </c>
      <c r="F3876" s="2" t="s">
        <v>13</v>
      </c>
      <c r="G3876" s="2" t="s">
        <v>37</v>
      </c>
      <c r="H3876" s="2">
        <v>1</v>
      </c>
      <c r="I3876" s="19">
        <v>1596.14</v>
      </c>
      <c r="J3876" s="2" t="s">
        <v>5047</v>
      </c>
      <c r="K3876" s="2" t="s">
        <v>31</v>
      </c>
      <c r="L3876" s="2">
        <v>4</v>
      </c>
      <c r="M3876" s="18">
        <f t="shared" si="1202"/>
        <v>1596.14</v>
      </c>
      <c r="T3876" t="str">
        <f t="shared" si="1203"/>
        <v>Pending</v>
      </c>
      <c r="U3876" t="str">
        <f t="shared" si="1204"/>
        <v>No</v>
      </c>
      <c r="V3876" t="str">
        <f t="shared" si="1205"/>
        <v>Yes</v>
      </c>
      <c r="X3876">
        <f t="shared" si="1206"/>
        <v>573</v>
      </c>
      <c r="Y3876">
        <f t="shared" si="1207"/>
        <v>450</v>
      </c>
      <c r="Z3876" s="18">
        <f t="shared" si="1208"/>
        <v>1463424.4009529033</v>
      </c>
      <c r="AA3876" s="18">
        <f t="shared" si="1209"/>
        <v>118285.78776560788</v>
      </c>
      <c r="AB3876" s="17">
        <f t="shared" si="1210"/>
        <v>3.8140589569160999</v>
      </c>
      <c r="AC3876" s="2" t="s">
        <v>37</v>
      </c>
      <c r="AD3876" s="2" t="s">
        <v>13</v>
      </c>
      <c r="AE3876" t="str">
        <f t="shared" si="1211"/>
        <v>Home &amp; Kitchen</v>
      </c>
      <c r="AF3876" t="str">
        <f t="shared" si="1212"/>
        <v>Home &amp; Kitchen</v>
      </c>
      <c r="AG3876" t="str" cm="1">
        <f t="array" ref="AG3876">INDEX(AD:AD,ROW())</f>
        <v>Home &amp; Kitchen</v>
      </c>
      <c r="AH3876">
        <f t="shared" si="1220"/>
        <v>8</v>
      </c>
      <c r="AI3876" t="str">
        <f t="shared" si="1213"/>
        <v>Home &amp; Kitchen</v>
      </c>
      <c r="AK3876">
        <f t="shared" si="1214"/>
        <v>2024</v>
      </c>
      <c r="AL3876">
        <f t="shared" si="1215"/>
        <v>4</v>
      </c>
      <c r="AM3876">
        <f t="shared" si="1216"/>
        <v>10</v>
      </c>
      <c r="AN3876">
        <f t="shared" si="1217"/>
        <v>4</v>
      </c>
      <c r="AO3876" t="str">
        <f t="shared" si="1218"/>
        <v>Weekday</v>
      </c>
      <c r="AR3876" s="20">
        <f t="shared" si="1219"/>
        <v>0</v>
      </c>
    </row>
    <row r="3877" spans="1:44" x14ac:dyDescent="0.35">
      <c r="A3877" t="str">
        <f t="shared" si="1201"/>
        <v>CUST3876</v>
      </c>
      <c r="B3877" s="2" t="s">
        <v>4213</v>
      </c>
      <c r="C3877" s="4">
        <v>44976</v>
      </c>
      <c r="D3877" s="2" t="s">
        <v>217</v>
      </c>
      <c r="E3877" t="s">
        <v>5053</v>
      </c>
      <c r="F3877" s="2" t="s">
        <v>29</v>
      </c>
      <c r="G3877" s="2" t="s">
        <v>121</v>
      </c>
      <c r="H3877" s="2">
        <v>1</v>
      </c>
      <c r="I3877" s="19">
        <v>2320.5300000000002</v>
      </c>
      <c r="J3877" s="2" t="s">
        <v>15</v>
      </c>
      <c r="K3877" s="2" t="s">
        <v>16</v>
      </c>
      <c r="L3877" s="2">
        <v>3</v>
      </c>
      <c r="M3877" s="18">
        <f t="shared" si="1202"/>
        <v>2320.5300000000002</v>
      </c>
      <c r="T3877" t="str">
        <f t="shared" si="1203"/>
        <v>Completed</v>
      </c>
      <c r="U3877" t="str">
        <f t="shared" si="1204"/>
        <v>Yes</v>
      </c>
      <c r="V3877" t="str">
        <f t="shared" si="1205"/>
        <v>No</v>
      </c>
      <c r="X3877">
        <f t="shared" si="1206"/>
        <v>559</v>
      </c>
      <c r="Y3877">
        <f t="shared" si="1207"/>
        <v>408</v>
      </c>
      <c r="Z3877" s="18">
        <f t="shared" si="1208"/>
        <v>1892867.2841657216</v>
      </c>
      <c r="AA3877" s="18">
        <f t="shared" si="1209"/>
        <v>199432.98236095349</v>
      </c>
      <c r="AB3877" s="17">
        <f t="shared" si="1210"/>
        <v>3.8949824970828471</v>
      </c>
      <c r="AC3877" s="2" t="s">
        <v>121</v>
      </c>
      <c r="AD3877" s="2" t="s">
        <v>29</v>
      </c>
      <c r="AE3877" t="str">
        <f t="shared" si="1211"/>
        <v>Fashion</v>
      </c>
      <c r="AF3877" t="str">
        <f t="shared" si="1212"/>
        <v>Fashion</v>
      </c>
      <c r="AG3877" t="str" cm="1">
        <f t="array" ref="AG3877">INDEX(AD:AD,ROW())</f>
        <v>Fashion</v>
      </c>
      <c r="AH3877">
        <f t="shared" si="1220"/>
        <v>45</v>
      </c>
      <c r="AI3877" t="str">
        <f t="shared" si="1213"/>
        <v>Fashion</v>
      </c>
      <c r="AK3877">
        <f t="shared" si="1214"/>
        <v>2023</v>
      </c>
      <c r="AL3877">
        <f t="shared" si="1215"/>
        <v>2</v>
      </c>
      <c r="AM3877">
        <f t="shared" si="1216"/>
        <v>19</v>
      </c>
      <c r="AN3877">
        <f t="shared" si="1217"/>
        <v>1</v>
      </c>
      <c r="AO3877" t="str">
        <f t="shared" si="1218"/>
        <v>Weekend</v>
      </c>
      <c r="AR3877" s="20">
        <f t="shared" si="1219"/>
        <v>0</v>
      </c>
    </row>
    <row r="3878" spans="1:44" x14ac:dyDescent="0.35">
      <c r="A3878" t="str">
        <f t="shared" si="1201"/>
        <v>CUST3877</v>
      </c>
      <c r="B3878" s="2" t="s">
        <v>4214</v>
      </c>
      <c r="C3878" s="4">
        <v>45536</v>
      </c>
      <c r="D3878" s="2" t="s">
        <v>1106</v>
      </c>
      <c r="E3878" t="s">
        <v>5051</v>
      </c>
      <c r="F3878" s="2" t="s">
        <v>13</v>
      </c>
      <c r="G3878" s="2" t="s">
        <v>14</v>
      </c>
      <c r="H3878" s="2">
        <v>2</v>
      </c>
      <c r="I3878" s="19">
        <v>1892.94</v>
      </c>
      <c r="J3878" s="2" t="s">
        <v>15</v>
      </c>
      <c r="K3878" s="2" t="s">
        <v>16</v>
      </c>
      <c r="L3878" s="2">
        <v>4</v>
      </c>
      <c r="M3878" s="18">
        <f t="shared" si="1202"/>
        <v>3785.88</v>
      </c>
      <c r="T3878" t="str">
        <f t="shared" si="1203"/>
        <v>Completed</v>
      </c>
      <c r="U3878" t="str">
        <f t="shared" si="1204"/>
        <v>Yes</v>
      </c>
      <c r="V3878" t="str">
        <f t="shared" si="1205"/>
        <v>No</v>
      </c>
      <c r="X3878">
        <f t="shared" si="1206"/>
        <v>619</v>
      </c>
      <c r="Y3878">
        <f t="shared" si="1207"/>
        <v>468</v>
      </c>
      <c r="Z3878" s="18">
        <f t="shared" si="1208"/>
        <v>1463424.4009529033</v>
      </c>
      <c r="AA3878" s="18">
        <f t="shared" si="1209"/>
        <v>118285.78776560788</v>
      </c>
      <c r="AB3878" s="17">
        <f t="shared" si="1210"/>
        <v>3.8140589569160999</v>
      </c>
      <c r="AC3878" s="2" t="s">
        <v>14</v>
      </c>
      <c r="AD3878" s="2" t="s">
        <v>13</v>
      </c>
      <c r="AE3878" t="str">
        <f t="shared" si="1211"/>
        <v>Home &amp; Kitchen</v>
      </c>
      <c r="AF3878" t="str">
        <f t="shared" si="1212"/>
        <v>Home &amp; Kitchen</v>
      </c>
      <c r="AG3878" t="str" cm="1">
        <f t="array" ref="AG3878">INDEX(AD:AD,ROW())</f>
        <v>Home &amp; Kitchen</v>
      </c>
      <c r="AH3878">
        <f t="shared" si="1220"/>
        <v>2</v>
      </c>
      <c r="AI3878" t="str">
        <f t="shared" si="1213"/>
        <v>Home &amp; Kitchen</v>
      </c>
      <c r="AK3878">
        <f t="shared" si="1214"/>
        <v>2024</v>
      </c>
      <c r="AL3878">
        <f t="shared" si="1215"/>
        <v>9</v>
      </c>
      <c r="AM3878">
        <f t="shared" si="1216"/>
        <v>1</v>
      </c>
      <c r="AN3878">
        <f t="shared" si="1217"/>
        <v>1</v>
      </c>
      <c r="AO3878" t="str">
        <f t="shared" si="1218"/>
        <v>Weekend</v>
      </c>
      <c r="AR3878" s="20">
        <f t="shared" si="1219"/>
        <v>0</v>
      </c>
    </row>
    <row r="3879" spans="1:44" x14ac:dyDescent="0.35">
      <c r="A3879" t="str">
        <f t="shared" si="1201"/>
        <v>CUST3878</v>
      </c>
      <c r="B3879" s="2" t="s">
        <v>4215</v>
      </c>
      <c r="C3879" s="4">
        <v>45622</v>
      </c>
      <c r="D3879" s="2" t="s">
        <v>953</v>
      </c>
      <c r="E3879" t="s">
        <v>5048</v>
      </c>
      <c r="F3879" s="2" t="s">
        <v>23</v>
      </c>
      <c r="G3879" s="2" t="s">
        <v>24</v>
      </c>
      <c r="H3879" s="2">
        <v>2</v>
      </c>
      <c r="I3879" s="19">
        <v>515.38</v>
      </c>
      <c r="J3879" s="2" t="s">
        <v>15</v>
      </c>
      <c r="K3879" s="2" t="s">
        <v>16</v>
      </c>
      <c r="L3879" s="2">
        <v>4</v>
      </c>
      <c r="M3879" s="18">
        <f t="shared" si="1202"/>
        <v>1030.76</v>
      </c>
      <c r="T3879" t="str">
        <f t="shared" si="1203"/>
        <v>Completed</v>
      </c>
      <c r="U3879" t="str">
        <f t="shared" si="1204"/>
        <v>Yes</v>
      </c>
      <c r="V3879" t="str">
        <f t="shared" si="1205"/>
        <v>No</v>
      </c>
      <c r="X3879">
        <f t="shared" si="1206"/>
        <v>590</v>
      </c>
      <c r="Y3879">
        <f t="shared" si="1207"/>
        <v>451</v>
      </c>
      <c r="Z3879" s="18">
        <f t="shared" si="1208"/>
        <v>594714.6477588166</v>
      </c>
      <c r="AA3879" s="18">
        <f t="shared" si="1209"/>
        <v>60882.938065984097</v>
      </c>
      <c r="AB3879" s="17">
        <f t="shared" si="1210"/>
        <v>3.804733727810651</v>
      </c>
      <c r="AC3879" s="2" t="s">
        <v>24</v>
      </c>
      <c r="AD3879" s="2" t="s">
        <v>23</v>
      </c>
      <c r="AE3879" t="str">
        <f t="shared" si="1211"/>
        <v>Books</v>
      </c>
      <c r="AF3879" t="str">
        <f t="shared" si="1212"/>
        <v>Books</v>
      </c>
      <c r="AG3879" t="str" cm="1">
        <f t="array" ref="AG3879">INDEX(AD:AD,ROW())</f>
        <v>Books</v>
      </c>
      <c r="AH3879">
        <f t="shared" si="1220"/>
        <v>4</v>
      </c>
      <c r="AI3879" t="str">
        <f t="shared" si="1213"/>
        <v>Books</v>
      </c>
      <c r="AK3879">
        <f t="shared" si="1214"/>
        <v>2024</v>
      </c>
      <c r="AL3879">
        <f t="shared" si="1215"/>
        <v>11</v>
      </c>
      <c r="AM3879">
        <f t="shared" si="1216"/>
        <v>26</v>
      </c>
      <c r="AN3879">
        <f t="shared" si="1217"/>
        <v>3</v>
      </c>
      <c r="AO3879" t="str">
        <f t="shared" si="1218"/>
        <v>Weekday</v>
      </c>
      <c r="AR3879" s="20">
        <f t="shared" si="1219"/>
        <v>0</v>
      </c>
    </row>
    <row r="3880" spans="1:44" x14ac:dyDescent="0.35">
      <c r="A3880" t="str">
        <f t="shared" si="1201"/>
        <v>CUST3879</v>
      </c>
      <c r="B3880" s="2" t="s">
        <v>4216</v>
      </c>
      <c r="C3880" s="4">
        <v>45690</v>
      </c>
      <c r="D3880" s="2" t="s">
        <v>120</v>
      </c>
      <c r="E3880" t="s">
        <v>5053</v>
      </c>
      <c r="F3880" s="2" t="s">
        <v>13</v>
      </c>
      <c r="G3880" s="2" t="s">
        <v>37</v>
      </c>
      <c r="H3880" s="2">
        <v>2</v>
      </c>
      <c r="I3880" s="19">
        <v>1899.86</v>
      </c>
      <c r="J3880" s="2" t="s">
        <v>20</v>
      </c>
      <c r="K3880" s="2" t="s">
        <v>16</v>
      </c>
      <c r="L3880" s="2">
        <v>5</v>
      </c>
      <c r="M3880" s="18">
        <f t="shared" si="1202"/>
        <v>3799.72</v>
      </c>
      <c r="T3880" t="str">
        <f t="shared" si="1203"/>
        <v>Completed</v>
      </c>
      <c r="U3880" t="str">
        <f t="shared" si="1204"/>
        <v>Yes</v>
      </c>
      <c r="V3880" t="str">
        <f t="shared" si="1205"/>
        <v>No</v>
      </c>
      <c r="X3880">
        <f t="shared" si="1206"/>
        <v>559</v>
      </c>
      <c r="Y3880">
        <f t="shared" si="1207"/>
        <v>408</v>
      </c>
      <c r="Z3880" s="18">
        <f t="shared" si="1208"/>
        <v>1463424.4009529033</v>
      </c>
      <c r="AA3880" s="18">
        <f t="shared" si="1209"/>
        <v>118285.78776560788</v>
      </c>
      <c r="AB3880" s="17">
        <f t="shared" si="1210"/>
        <v>3.8140589569160999</v>
      </c>
      <c r="AC3880" s="2" t="s">
        <v>37</v>
      </c>
      <c r="AD3880" s="2" t="s">
        <v>13</v>
      </c>
      <c r="AE3880" t="str">
        <f t="shared" si="1211"/>
        <v>Home &amp; Kitchen</v>
      </c>
      <c r="AF3880" t="str">
        <f t="shared" si="1212"/>
        <v>Home &amp; Kitchen</v>
      </c>
      <c r="AG3880" t="str" cm="1">
        <f t="array" ref="AG3880">INDEX(AD:AD,ROW())</f>
        <v>Home &amp; Kitchen</v>
      </c>
      <c r="AH3880">
        <f t="shared" si="1220"/>
        <v>8</v>
      </c>
      <c r="AI3880" t="str">
        <f t="shared" si="1213"/>
        <v>Home &amp; Kitchen</v>
      </c>
      <c r="AK3880">
        <f t="shared" si="1214"/>
        <v>2025</v>
      </c>
      <c r="AL3880">
        <f t="shared" si="1215"/>
        <v>2</v>
      </c>
      <c r="AM3880">
        <f t="shared" si="1216"/>
        <v>2</v>
      </c>
      <c r="AN3880">
        <f t="shared" si="1217"/>
        <v>1</v>
      </c>
      <c r="AO3880" t="str">
        <f t="shared" si="1218"/>
        <v>Weekend</v>
      </c>
      <c r="AR3880" s="20">
        <f t="shared" si="1219"/>
        <v>0</v>
      </c>
    </row>
    <row r="3881" spans="1:44" x14ac:dyDescent="0.35">
      <c r="A3881" t="str">
        <f t="shared" si="1201"/>
        <v>CUST3880</v>
      </c>
      <c r="B3881" s="2" t="s">
        <v>4217</v>
      </c>
      <c r="C3881" s="4">
        <v>45486</v>
      </c>
      <c r="D3881" s="2" t="s">
        <v>550</v>
      </c>
      <c r="E3881" t="s">
        <v>5048</v>
      </c>
      <c r="F3881" s="2" t="s">
        <v>19</v>
      </c>
      <c r="G3881" s="2" t="s">
        <v>60</v>
      </c>
      <c r="H3881" s="2">
        <v>2</v>
      </c>
      <c r="I3881" s="19">
        <v>453.51</v>
      </c>
      <c r="J3881" s="2" t="s">
        <v>5046</v>
      </c>
      <c r="K3881" s="2" t="s">
        <v>16</v>
      </c>
      <c r="L3881" s="2">
        <v>5</v>
      </c>
      <c r="M3881" s="18">
        <f t="shared" si="1202"/>
        <v>907.02</v>
      </c>
      <c r="T3881" t="str">
        <f t="shared" si="1203"/>
        <v>Completed</v>
      </c>
      <c r="U3881" t="str">
        <f t="shared" si="1204"/>
        <v>No</v>
      </c>
      <c r="V3881" t="str">
        <f t="shared" si="1205"/>
        <v>No</v>
      </c>
      <c r="X3881">
        <f t="shared" si="1206"/>
        <v>590</v>
      </c>
      <c r="Y3881">
        <f t="shared" si="1207"/>
        <v>451</v>
      </c>
      <c r="Z3881" s="18">
        <f t="shared" si="1208"/>
        <v>2759712.3299794244</v>
      </c>
      <c r="AA3881" s="18">
        <f t="shared" si="1209"/>
        <v>330643.50635802455</v>
      </c>
      <c r="AB3881" s="17">
        <f t="shared" si="1210"/>
        <v>3.8641711229946525</v>
      </c>
      <c r="AC3881" s="2" t="s">
        <v>60</v>
      </c>
      <c r="AD3881" s="2" t="s">
        <v>19</v>
      </c>
      <c r="AE3881" t="str">
        <f t="shared" si="1211"/>
        <v>Electronics</v>
      </c>
      <c r="AF3881" t="str">
        <f t="shared" si="1212"/>
        <v>Electronics</v>
      </c>
      <c r="AG3881" t="str" cm="1">
        <f t="array" ref="AG3881">INDEX(AD:AD,ROW())</f>
        <v>Electronics</v>
      </c>
      <c r="AH3881">
        <f t="shared" si="1220"/>
        <v>17</v>
      </c>
      <c r="AI3881" t="str">
        <f t="shared" si="1213"/>
        <v>Electronics</v>
      </c>
      <c r="AK3881">
        <f t="shared" si="1214"/>
        <v>2024</v>
      </c>
      <c r="AL3881">
        <f t="shared" si="1215"/>
        <v>7</v>
      </c>
      <c r="AM3881">
        <f t="shared" si="1216"/>
        <v>13</v>
      </c>
      <c r="AN3881">
        <f t="shared" si="1217"/>
        <v>7</v>
      </c>
      <c r="AO3881" t="str">
        <f t="shared" si="1218"/>
        <v>Weekend</v>
      </c>
      <c r="AR3881" s="20">
        <f t="shared" si="1219"/>
        <v>0</v>
      </c>
    </row>
    <row r="3882" spans="1:44" x14ac:dyDescent="0.35">
      <c r="A3882" t="str">
        <f t="shared" si="1201"/>
        <v>CUST3881</v>
      </c>
      <c r="B3882" s="2" t="s">
        <v>4218</v>
      </c>
      <c r="C3882" s="4">
        <v>45580</v>
      </c>
      <c r="D3882" s="2" t="s">
        <v>88</v>
      </c>
      <c r="E3882" t="s">
        <v>5053</v>
      </c>
      <c r="F3882" s="2" t="s">
        <v>42</v>
      </c>
      <c r="G3882" s="2" t="s">
        <v>188</v>
      </c>
      <c r="H3882" s="2">
        <v>1</v>
      </c>
      <c r="I3882" s="19">
        <v>196.89</v>
      </c>
      <c r="J3882" s="2" t="s">
        <v>50</v>
      </c>
      <c r="K3882" s="2" t="s">
        <v>16</v>
      </c>
      <c r="L3882" s="2">
        <v>4</v>
      </c>
      <c r="M3882" s="18">
        <f t="shared" si="1202"/>
        <v>196.89</v>
      </c>
      <c r="T3882" t="str">
        <f t="shared" si="1203"/>
        <v>Completed</v>
      </c>
      <c r="U3882" t="str">
        <f t="shared" si="1204"/>
        <v>No</v>
      </c>
      <c r="V3882" t="str">
        <f t="shared" si="1205"/>
        <v>No</v>
      </c>
      <c r="X3882">
        <f t="shared" si="1206"/>
        <v>559</v>
      </c>
      <c r="Y3882">
        <f t="shared" si="1207"/>
        <v>408</v>
      </c>
      <c r="Z3882" s="18">
        <f t="shared" si="1208"/>
        <v>1098537.4901531704</v>
      </c>
      <c r="AA3882" s="18">
        <f t="shared" si="1209"/>
        <v>96724.388030634553</v>
      </c>
      <c r="AB3882" s="17">
        <f t="shared" si="1210"/>
        <v>3.9001122334455669</v>
      </c>
      <c r="AC3882" s="2" t="s">
        <v>188</v>
      </c>
      <c r="AD3882" s="2" t="s">
        <v>42</v>
      </c>
      <c r="AE3882" t="str">
        <f t="shared" si="1211"/>
        <v>Beauty</v>
      </c>
      <c r="AF3882" t="str">
        <f t="shared" si="1212"/>
        <v>Beauty</v>
      </c>
      <c r="AG3882" t="str" cm="1">
        <f t="array" ref="AG3882">INDEX(AD:AD,ROW())</f>
        <v>Beauty</v>
      </c>
      <c r="AH3882">
        <f t="shared" si="1220"/>
        <v>80</v>
      </c>
      <c r="AI3882" t="str">
        <f t="shared" si="1213"/>
        <v>Beauty</v>
      </c>
      <c r="AK3882">
        <f t="shared" si="1214"/>
        <v>2024</v>
      </c>
      <c r="AL3882">
        <f t="shared" si="1215"/>
        <v>10</v>
      </c>
      <c r="AM3882">
        <f t="shared" si="1216"/>
        <v>15</v>
      </c>
      <c r="AN3882">
        <f t="shared" si="1217"/>
        <v>3</v>
      </c>
      <c r="AO3882" t="str">
        <f t="shared" si="1218"/>
        <v>Weekday</v>
      </c>
      <c r="AR3882" s="20">
        <f t="shared" si="1219"/>
        <v>0</v>
      </c>
    </row>
    <row r="3883" spans="1:44" x14ac:dyDescent="0.35">
      <c r="A3883" t="str">
        <f t="shared" si="1201"/>
        <v>CUST3882</v>
      </c>
      <c r="B3883" s="2" t="s">
        <v>4219</v>
      </c>
      <c r="C3883" s="4">
        <v>44944</v>
      </c>
      <c r="D3883" s="2" t="s">
        <v>137</v>
      </c>
      <c r="E3883" t="s">
        <v>5055</v>
      </c>
      <c r="F3883" s="2" t="s">
        <v>23</v>
      </c>
      <c r="G3883" s="2" t="s">
        <v>68</v>
      </c>
      <c r="H3883" s="2">
        <v>1</v>
      </c>
      <c r="I3883" s="19">
        <v>281.83</v>
      </c>
      <c r="J3883" s="2" t="s">
        <v>20</v>
      </c>
      <c r="K3883" s="2" t="s">
        <v>16</v>
      </c>
      <c r="L3883" s="2">
        <v>2</v>
      </c>
      <c r="M3883" s="18">
        <f t="shared" si="1202"/>
        <v>281.83</v>
      </c>
      <c r="T3883" t="str">
        <f t="shared" si="1203"/>
        <v>Completed</v>
      </c>
      <c r="U3883" t="str">
        <f t="shared" si="1204"/>
        <v>No</v>
      </c>
      <c r="V3883" t="str">
        <f t="shared" si="1205"/>
        <v>No</v>
      </c>
      <c r="X3883">
        <f t="shared" si="1206"/>
        <v>567</v>
      </c>
      <c r="Y3883">
        <f t="shared" si="1207"/>
        <v>440</v>
      </c>
      <c r="Z3883" s="18">
        <f t="shared" si="1208"/>
        <v>594714.6477588166</v>
      </c>
      <c r="AA3883" s="18">
        <f t="shared" si="1209"/>
        <v>60882.938065984097</v>
      </c>
      <c r="AB3883" s="17">
        <f t="shared" si="1210"/>
        <v>3.804733727810651</v>
      </c>
      <c r="AC3883" s="2" t="s">
        <v>68</v>
      </c>
      <c r="AD3883" s="2" t="s">
        <v>23</v>
      </c>
      <c r="AE3883" t="str">
        <f t="shared" si="1211"/>
        <v>Books</v>
      </c>
      <c r="AF3883" t="str">
        <f t="shared" si="1212"/>
        <v>Books</v>
      </c>
      <c r="AG3883" t="str" cm="1">
        <f t="array" ref="AG3883">INDEX(AD:AD,ROW())</f>
        <v>Books</v>
      </c>
      <c r="AH3883">
        <f t="shared" si="1220"/>
        <v>20</v>
      </c>
      <c r="AI3883" t="str">
        <f t="shared" si="1213"/>
        <v>Books</v>
      </c>
      <c r="AK3883">
        <f t="shared" si="1214"/>
        <v>2023</v>
      </c>
      <c r="AL3883">
        <f t="shared" si="1215"/>
        <v>1</v>
      </c>
      <c r="AM3883">
        <f t="shared" si="1216"/>
        <v>18</v>
      </c>
      <c r="AN3883">
        <f t="shared" si="1217"/>
        <v>4</v>
      </c>
      <c r="AO3883" t="str">
        <f t="shared" si="1218"/>
        <v>Weekday</v>
      </c>
      <c r="AR3883" s="20">
        <f t="shared" si="1219"/>
        <v>0</v>
      </c>
    </row>
    <row r="3884" spans="1:44" x14ac:dyDescent="0.35">
      <c r="A3884" t="str">
        <f t="shared" si="1201"/>
        <v>CUST3883</v>
      </c>
      <c r="B3884" s="2" t="s">
        <v>4220</v>
      </c>
      <c r="C3884" s="4">
        <v>45626</v>
      </c>
      <c r="D3884" s="2" t="s">
        <v>592</v>
      </c>
      <c r="E3884" t="s">
        <v>5053</v>
      </c>
      <c r="F3884" s="2" t="s">
        <v>19</v>
      </c>
      <c r="G3884" s="2" t="s">
        <v>5040</v>
      </c>
      <c r="H3884" s="2">
        <v>1</v>
      </c>
      <c r="I3884" s="19">
        <v>2546.7800000000002</v>
      </c>
      <c r="J3884" s="2" t="s">
        <v>5046</v>
      </c>
      <c r="K3884" s="2" t="s">
        <v>16</v>
      </c>
      <c r="L3884" s="2">
        <v>5</v>
      </c>
      <c r="M3884" s="18">
        <f t="shared" si="1202"/>
        <v>2546.7800000000002</v>
      </c>
      <c r="T3884" t="str">
        <f t="shared" si="1203"/>
        <v>Completed</v>
      </c>
      <c r="U3884" t="str">
        <f t="shared" si="1204"/>
        <v>Yes</v>
      </c>
      <c r="V3884" t="str">
        <f t="shared" si="1205"/>
        <v>No</v>
      </c>
      <c r="X3884">
        <f t="shared" si="1206"/>
        <v>559</v>
      </c>
      <c r="Y3884">
        <f t="shared" si="1207"/>
        <v>408</v>
      </c>
      <c r="Z3884" s="18">
        <f t="shared" si="1208"/>
        <v>2759712.3299794244</v>
      </c>
      <c r="AA3884" s="18">
        <f t="shared" si="1209"/>
        <v>330643.50635802455</v>
      </c>
      <c r="AB3884" s="17">
        <f t="shared" si="1210"/>
        <v>3.8641711229946525</v>
      </c>
      <c r="AC3884" s="2" t="s">
        <v>5040</v>
      </c>
      <c r="AD3884" s="2" t="s">
        <v>19</v>
      </c>
      <c r="AE3884" t="str">
        <f t="shared" si="1211"/>
        <v>Electronics</v>
      </c>
      <c r="AF3884" t="str">
        <f t="shared" si="1212"/>
        <v>Electronics</v>
      </c>
      <c r="AG3884" t="str" cm="1">
        <f t="array" ref="AG3884">INDEX(AD:AD,ROW())</f>
        <v>Electronics</v>
      </c>
      <c r="AH3884">
        <f t="shared" si="1220"/>
        <v>13</v>
      </c>
      <c r="AI3884" t="str">
        <f t="shared" si="1213"/>
        <v>Electronics</v>
      </c>
      <c r="AK3884">
        <f t="shared" si="1214"/>
        <v>2024</v>
      </c>
      <c r="AL3884">
        <f t="shared" si="1215"/>
        <v>11</v>
      </c>
      <c r="AM3884">
        <f t="shared" si="1216"/>
        <v>30</v>
      </c>
      <c r="AN3884">
        <f t="shared" si="1217"/>
        <v>7</v>
      </c>
      <c r="AO3884" t="str">
        <f t="shared" si="1218"/>
        <v>Weekend</v>
      </c>
      <c r="AR3884" s="20">
        <f t="shared" si="1219"/>
        <v>0</v>
      </c>
    </row>
    <row r="3885" spans="1:44" x14ac:dyDescent="0.35">
      <c r="A3885" t="str">
        <f t="shared" si="1201"/>
        <v>CUST3884</v>
      </c>
      <c r="B3885" s="2" t="s">
        <v>4221</v>
      </c>
      <c r="C3885" s="4">
        <v>45726</v>
      </c>
      <c r="D3885" s="2" t="s">
        <v>123</v>
      </c>
      <c r="E3885" t="s">
        <v>5048</v>
      </c>
      <c r="F3885" s="2" t="s">
        <v>42</v>
      </c>
      <c r="G3885" s="2" t="s">
        <v>188</v>
      </c>
      <c r="H3885" s="2">
        <v>1</v>
      </c>
      <c r="I3885" s="19">
        <v>1243.69</v>
      </c>
      <c r="J3885" s="2" t="s">
        <v>15</v>
      </c>
      <c r="K3885" s="2" t="s">
        <v>16</v>
      </c>
      <c r="L3885" s="2">
        <v>2</v>
      </c>
      <c r="M3885" s="18">
        <f t="shared" si="1202"/>
        <v>1243.69</v>
      </c>
      <c r="T3885" t="str">
        <f t="shared" si="1203"/>
        <v>Completed</v>
      </c>
      <c r="U3885" t="str">
        <f t="shared" si="1204"/>
        <v>Yes</v>
      </c>
      <c r="V3885" t="str">
        <f t="shared" si="1205"/>
        <v>No</v>
      </c>
      <c r="X3885">
        <f t="shared" si="1206"/>
        <v>590</v>
      </c>
      <c r="Y3885">
        <f t="shared" si="1207"/>
        <v>451</v>
      </c>
      <c r="Z3885" s="18">
        <f t="shared" si="1208"/>
        <v>1098537.4901531704</v>
      </c>
      <c r="AA3885" s="18">
        <f t="shared" si="1209"/>
        <v>96724.388030634553</v>
      </c>
      <c r="AB3885" s="17">
        <f t="shared" si="1210"/>
        <v>3.9001122334455669</v>
      </c>
      <c r="AC3885" s="2" t="s">
        <v>188</v>
      </c>
      <c r="AD3885" s="2" t="s">
        <v>42</v>
      </c>
      <c r="AE3885" t="str">
        <f t="shared" si="1211"/>
        <v>Beauty</v>
      </c>
      <c r="AF3885" t="str">
        <f t="shared" si="1212"/>
        <v>Beauty</v>
      </c>
      <c r="AG3885" t="str" cm="1">
        <f t="array" ref="AG3885">INDEX(AD:AD,ROW())</f>
        <v>Beauty</v>
      </c>
      <c r="AH3885">
        <f t="shared" si="1220"/>
        <v>80</v>
      </c>
      <c r="AI3885" t="str">
        <f t="shared" si="1213"/>
        <v>Beauty</v>
      </c>
      <c r="AK3885">
        <f t="shared" si="1214"/>
        <v>2025</v>
      </c>
      <c r="AL3885">
        <f t="shared" si="1215"/>
        <v>3</v>
      </c>
      <c r="AM3885">
        <f t="shared" si="1216"/>
        <v>10</v>
      </c>
      <c r="AN3885">
        <f t="shared" si="1217"/>
        <v>2</v>
      </c>
      <c r="AO3885" t="str">
        <f t="shared" si="1218"/>
        <v>Weekday</v>
      </c>
      <c r="AR3885" s="20">
        <f t="shared" si="1219"/>
        <v>0</v>
      </c>
    </row>
    <row r="3886" spans="1:44" x14ac:dyDescent="0.35">
      <c r="A3886" t="str">
        <f t="shared" si="1201"/>
        <v>CUST3885</v>
      </c>
      <c r="B3886" s="2" t="s">
        <v>4222</v>
      </c>
      <c r="C3886" s="4">
        <v>45235</v>
      </c>
      <c r="D3886" s="2" t="s">
        <v>308</v>
      </c>
      <c r="E3886" t="s">
        <v>5049</v>
      </c>
      <c r="F3886" s="2" t="s">
        <v>19</v>
      </c>
      <c r="G3886" s="2" t="s">
        <v>60</v>
      </c>
      <c r="H3886" s="2">
        <v>1</v>
      </c>
      <c r="I3886" s="19">
        <v>1304.47</v>
      </c>
      <c r="J3886" s="2" t="s">
        <v>20</v>
      </c>
      <c r="K3886" s="2" t="s">
        <v>16</v>
      </c>
      <c r="L3886" s="2">
        <v>4</v>
      </c>
      <c r="M3886" s="18">
        <f t="shared" si="1202"/>
        <v>1304.47</v>
      </c>
      <c r="T3886" t="str">
        <f t="shared" si="1203"/>
        <v>Completed</v>
      </c>
      <c r="U3886" t="str">
        <f t="shared" si="1204"/>
        <v>Yes</v>
      </c>
      <c r="V3886" t="str">
        <f t="shared" si="1205"/>
        <v>No</v>
      </c>
      <c r="X3886">
        <f t="shared" si="1206"/>
        <v>595</v>
      </c>
      <c r="Y3886">
        <f t="shared" si="1207"/>
        <v>444</v>
      </c>
      <c r="Z3886" s="18">
        <f t="shared" si="1208"/>
        <v>2759712.3299794244</v>
      </c>
      <c r="AA3886" s="18">
        <f t="shared" si="1209"/>
        <v>330643.50635802455</v>
      </c>
      <c r="AB3886" s="17">
        <f t="shared" si="1210"/>
        <v>3.8641711229946525</v>
      </c>
      <c r="AC3886" s="2" t="s">
        <v>60</v>
      </c>
      <c r="AD3886" s="2" t="s">
        <v>19</v>
      </c>
      <c r="AE3886" t="str">
        <f t="shared" si="1211"/>
        <v>Electronics</v>
      </c>
      <c r="AF3886" t="str">
        <f t="shared" si="1212"/>
        <v>Electronics</v>
      </c>
      <c r="AG3886" t="str" cm="1">
        <f t="array" ref="AG3886">INDEX(AD:AD,ROW())</f>
        <v>Electronics</v>
      </c>
      <c r="AH3886">
        <f t="shared" si="1220"/>
        <v>17</v>
      </c>
      <c r="AI3886" t="str">
        <f t="shared" si="1213"/>
        <v>Electronics</v>
      </c>
      <c r="AK3886">
        <f t="shared" si="1214"/>
        <v>2023</v>
      </c>
      <c r="AL3886">
        <f t="shared" si="1215"/>
        <v>11</v>
      </c>
      <c r="AM3886">
        <f t="shared" si="1216"/>
        <v>5</v>
      </c>
      <c r="AN3886">
        <f t="shared" si="1217"/>
        <v>1</v>
      </c>
      <c r="AO3886" t="str">
        <f t="shared" si="1218"/>
        <v>Weekend</v>
      </c>
      <c r="AR3886" s="20">
        <f t="shared" si="1219"/>
        <v>0</v>
      </c>
    </row>
    <row r="3887" spans="1:44" x14ac:dyDescent="0.35">
      <c r="A3887" t="str">
        <f t="shared" si="1201"/>
        <v>CUST3886</v>
      </c>
      <c r="B3887" s="2" t="s">
        <v>4223</v>
      </c>
      <c r="C3887" s="4">
        <v>45257</v>
      </c>
      <c r="D3887" s="2" t="s">
        <v>604</v>
      </c>
      <c r="E3887" t="s">
        <v>5050</v>
      </c>
      <c r="F3887" s="2" t="s">
        <v>19</v>
      </c>
      <c r="G3887" s="2" t="s">
        <v>5040</v>
      </c>
      <c r="H3887" s="2">
        <v>1</v>
      </c>
      <c r="I3887" s="19">
        <v>1475.35</v>
      </c>
      <c r="J3887" s="2" t="s">
        <v>15</v>
      </c>
      <c r="K3887" s="2" t="s">
        <v>16</v>
      </c>
      <c r="L3887" s="2">
        <v>4</v>
      </c>
      <c r="M3887" s="18">
        <f t="shared" si="1202"/>
        <v>1475.35</v>
      </c>
      <c r="T3887" t="str">
        <f t="shared" si="1203"/>
        <v>Completed</v>
      </c>
      <c r="U3887" t="str">
        <f t="shared" si="1204"/>
        <v>Yes</v>
      </c>
      <c r="V3887" t="str">
        <f t="shared" si="1205"/>
        <v>No</v>
      </c>
      <c r="X3887">
        <f t="shared" si="1206"/>
        <v>589</v>
      </c>
      <c r="Y3887">
        <f t="shared" si="1207"/>
        <v>426</v>
      </c>
      <c r="Z3887" s="18">
        <f t="shared" si="1208"/>
        <v>2759712.3299794244</v>
      </c>
      <c r="AA3887" s="18">
        <f t="shared" si="1209"/>
        <v>330643.50635802455</v>
      </c>
      <c r="AB3887" s="17">
        <f t="shared" si="1210"/>
        <v>3.8641711229946525</v>
      </c>
      <c r="AC3887" s="2" t="s">
        <v>5040</v>
      </c>
      <c r="AD3887" s="2" t="s">
        <v>19</v>
      </c>
      <c r="AE3887" t="str">
        <f t="shared" si="1211"/>
        <v>Electronics</v>
      </c>
      <c r="AF3887" t="str">
        <f t="shared" si="1212"/>
        <v>Electronics</v>
      </c>
      <c r="AG3887" t="str" cm="1">
        <f t="array" ref="AG3887">INDEX(AD:AD,ROW())</f>
        <v>Electronics</v>
      </c>
      <c r="AH3887">
        <f t="shared" si="1220"/>
        <v>13</v>
      </c>
      <c r="AI3887" t="str">
        <f t="shared" si="1213"/>
        <v>Electronics</v>
      </c>
      <c r="AK3887">
        <f t="shared" si="1214"/>
        <v>2023</v>
      </c>
      <c r="AL3887">
        <f t="shared" si="1215"/>
        <v>11</v>
      </c>
      <c r="AM3887">
        <f t="shared" si="1216"/>
        <v>27</v>
      </c>
      <c r="AN3887">
        <f t="shared" si="1217"/>
        <v>2</v>
      </c>
      <c r="AO3887" t="str">
        <f t="shared" si="1218"/>
        <v>Weekday</v>
      </c>
      <c r="AR3887" s="20">
        <f t="shared" si="1219"/>
        <v>0</v>
      </c>
    </row>
    <row r="3888" spans="1:44" x14ac:dyDescent="0.35">
      <c r="A3888" t="str">
        <f t="shared" si="1201"/>
        <v>CUST3887</v>
      </c>
      <c r="B3888" s="2" t="s">
        <v>4224</v>
      </c>
      <c r="C3888" s="4">
        <v>45520</v>
      </c>
      <c r="D3888" s="2" t="s">
        <v>802</v>
      </c>
      <c r="E3888" t="s">
        <v>5052</v>
      </c>
      <c r="F3888" s="2" t="s">
        <v>19</v>
      </c>
      <c r="G3888" s="2" t="s">
        <v>49</v>
      </c>
      <c r="H3888" s="2">
        <v>1</v>
      </c>
      <c r="I3888" s="19">
        <v>3169.3</v>
      </c>
      <c r="J3888" s="2" t="s">
        <v>15</v>
      </c>
      <c r="K3888" s="2" t="s">
        <v>103</v>
      </c>
      <c r="L3888" s="2">
        <v>2</v>
      </c>
      <c r="M3888" s="18">
        <f t="shared" si="1202"/>
        <v>3169.3</v>
      </c>
      <c r="T3888" t="str">
        <f t="shared" si="1203"/>
        <v>Lost Sale</v>
      </c>
      <c r="U3888" t="str">
        <f t="shared" si="1204"/>
        <v>No</v>
      </c>
      <c r="V3888" t="str">
        <f t="shared" si="1205"/>
        <v>Yes</v>
      </c>
      <c r="X3888">
        <f t="shared" si="1206"/>
        <v>573</v>
      </c>
      <c r="Y3888">
        <f t="shared" si="1207"/>
        <v>450</v>
      </c>
      <c r="Z3888" s="18">
        <f t="shared" si="1208"/>
        <v>2759712.3299794244</v>
      </c>
      <c r="AA3888" s="18">
        <f t="shared" si="1209"/>
        <v>330643.50635802455</v>
      </c>
      <c r="AB3888" s="17">
        <f t="shared" si="1210"/>
        <v>3.8641711229946525</v>
      </c>
      <c r="AC3888" s="2" t="s">
        <v>49</v>
      </c>
      <c r="AD3888" s="2" t="s">
        <v>19</v>
      </c>
      <c r="AE3888" t="str">
        <f t="shared" si="1211"/>
        <v>Electronics</v>
      </c>
      <c r="AF3888" t="str">
        <f t="shared" si="1212"/>
        <v>Electronics</v>
      </c>
      <c r="AG3888" t="str" cm="1">
        <f t="array" ref="AG3888">INDEX(AD:AD,ROW())</f>
        <v>Electronics</v>
      </c>
      <c r="AH3888">
        <f t="shared" si="1220"/>
        <v>12</v>
      </c>
      <c r="AI3888" t="str">
        <f t="shared" si="1213"/>
        <v>Electronics</v>
      </c>
      <c r="AK3888">
        <f t="shared" si="1214"/>
        <v>2024</v>
      </c>
      <c r="AL3888">
        <f t="shared" si="1215"/>
        <v>8</v>
      </c>
      <c r="AM3888">
        <f t="shared" si="1216"/>
        <v>16</v>
      </c>
      <c r="AN3888">
        <f t="shared" si="1217"/>
        <v>6</v>
      </c>
      <c r="AO3888" t="str">
        <f t="shared" si="1218"/>
        <v>Weekday</v>
      </c>
      <c r="AR3888" s="20">
        <f t="shared" si="1219"/>
        <v>1</v>
      </c>
    </row>
    <row r="3889" spans="1:44" x14ac:dyDescent="0.35">
      <c r="A3889" t="str">
        <f t="shared" si="1201"/>
        <v>CUST3888</v>
      </c>
      <c r="B3889" s="2" t="s">
        <v>4225</v>
      </c>
      <c r="C3889" s="4">
        <v>45267</v>
      </c>
      <c r="D3889" s="2" t="s">
        <v>275</v>
      </c>
      <c r="E3889" t="s">
        <v>5049</v>
      </c>
      <c r="F3889" s="2" t="s">
        <v>29</v>
      </c>
      <c r="G3889" s="2" t="s">
        <v>30</v>
      </c>
      <c r="H3889" s="2">
        <v>1</v>
      </c>
      <c r="I3889" s="19">
        <v>1618.31</v>
      </c>
      <c r="J3889" s="2" t="s">
        <v>5046</v>
      </c>
      <c r="K3889" s="2" t="s">
        <v>16</v>
      </c>
      <c r="L3889" s="2">
        <v>5</v>
      </c>
      <c r="M3889" s="18">
        <f t="shared" si="1202"/>
        <v>1618.31</v>
      </c>
      <c r="T3889" t="str">
        <f t="shared" si="1203"/>
        <v>Completed</v>
      </c>
      <c r="U3889" t="str">
        <f t="shared" si="1204"/>
        <v>Yes</v>
      </c>
      <c r="V3889" t="str">
        <f t="shared" si="1205"/>
        <v>No</v>
      </c>
      <c r="X3889">
        <f t="shared" si="1206"/>
        <v>595</v>
      </c>
      <c r="Y3889">
        <f t="shared" si="1207"/>
        <v>444</v>
      </c>
      <c r="Z3889" s="18">
        <f t="shared" si="1208"/>
        <v>1892867.2841657216</v>
      </c>
      <c r="AA3889" s="18">
        <f t="shared" si="1209"/>
        <v>199432.98236095349</v>
      </c>
      <c r="AB3889" s="17">
        <f t="shared" si="1210"/>
        <v>3.8949824970828471</v>
      </c>
      <c r="AC3889" s="2" t="s">
        <v>30</v>
      </c>
      <c r="AD3889" s="2" t="s">
        <v>29</v>
      </c>
      <c r="AE3889" t="str">
        <f t="shared" si="1211"/>
        <v>Fashion</v>
      </c>
      <c r="AF3889" t="str">
        <f t="shared" si="1212"/>
        <v>Fashion</v>
      </c>
      <c r="AG3889" t="str" cm="1">
        <f t="array" ref="AG3889">INDEX(AD:AD,ROW())</f>
        <v>Fashion</v>
      </c>
      <c r="AH3889">
        <f t="shared" si="1220"/>
        <v>6</v>
      </c>
      <c r="AI3889" t="str">
        <f t="shared" si="1213"/>
        <v>Fashion</v>
      </c>
      <c r="AK3889">
        <f t="shared" si="1214"/>
        <v>2023</v>
      </c>
      <c r="AL3889">
        <f t="shared" si="1215"/>
        <v>12</v>
      </c>
      <c r="AM3889">
        <f t="shared" si="1216"/>
        <v>7</v>
      </c>
      <c r="AN3889">
        <f t="shared" si="1217"/>
        <v>5</v>
      </c>
      <c r="AO3889" t="str">
        <f t="shared" si="1218"/>
        <v>Weekday</v>
      </c>
      <c r="AR3889" s="20">
        <f t="shared" si="1219"/>
        <v>0</v>
      </c>
    </row>
    <row r="3890" spans="1:44" x14ac:dyDescent="0.35">
      <c r="A3890" t="str">
        <f t="shared" si="1201"/>
        <v>CUST3889</v>
      </c>
      <c r="B3890" s="2" t="s">
        <v>4226</v>
      </c>
      <c r="C3890" s="4">
        <v>45329</v>
      </c>
      <c r="D3890" s="2" t="s">
        <v>26</v>
      </c>
      <c r="E3890" t="s">
        <v>5055</v>
      </c>
      <c r="F3890" s="2" t="s">
        <v>13</v>
      </c>
      <c r="G3890" s="2" t="s">
        <v>5045</v>
      </c>
      <c r="H3890" s="2">
        <v>3</v>
      </c>
      <c r="I3890" s="19">
        <v>1019.67</v>
      </c>
      <c r="J3890" s="2" t="s">
        <v>5046</v>
      </c>
      <c r="K3890" s="2" t="s">
        <v>16</v>
      </c>
      <c r="L3890" s="2">
        <v>5</v>
      </c>
      <c r="M3890" s="18">
        <f t="shared" si="1202"/>
        <v>3059.0099999999998</v>
      </c>
      <c r="T3890" t="str">
        <f t="shared" si="1203"/>
        <v>Completed</v>
      </c>
      <c r="U3890" t="str">
        <f t="shared" si="1204"/>
        <v>Yes</v>
      </c>
      <c r="V3890" t="str">
        <f t="shared" si="1205"/>
        <v>No</v>
      </c>
      <c r="X3890">
        <f t="shared" si="1206"/>
        <v>567</v>
      </c>
      <c r="Y3890">
        <f t="shared" si="1207"/>
        <v>440</v>
      </c>
      <c r="Z3890" s="18">
        <f t="shared" si="1208"/>
        <v>1463424.4009529033</v>
      </c>
      <c r="AA3890" s="18">
        <f t="shared" si="1209"/>
        <v>118285.78776560788</v>
      </c>
      <c r="AB3890" s="17">
        <f t="shared" si="1210"/>
        <v>3.8140589569160999</v>
      </c>
      <c r="AC3890" s="2" t="s">
        <v>5045</v>
      </c>
      <c r="AD3890" s="2" t="s">
        <v>13</v>
      </c>
      <c r="AE3890" t="str">
        <f t="shared" si="1211"/>
        <v>Home &amp; Kitchen</v>
      </c>
      <c r="AF3890" t="str">
        <f t="shared" si="1212"/>
        <v>Home &amp; Kitchen</v>
      </c>
      <c r="AG3890" t="str" cm="1">
        <f t="array" ref="AG3890">INDEX(AD:AD,ROW())</f>
        <v>Home &amp; Kitchen</v>
      </c>
      <c r="AH3890">
        <f t="shared" si="1220"/>
        <v>76</v>
      </c>
      <c r="AI3890" t="str">
        <f t="shared" si="1213"/>
        <v>Home &amp; Kitchen</v>
      </c>
      <c r="AK3890">
        <f t="shared" si="1214"/>
        <v>2024</v>
      </c>
      <c r="AL3890">
        <f t="shared" si="1215"/>
        <v>2</v>
      </c>
      <c r="AM3890">
        <f t="shared" si="1216"/>
        <v>7</v>
      </c>
      <c r="AN3890">
        <f t="shared" si="1217"/>
        <v>4</v>
      </c>
      <c r="AO3890" t="str">
        <f t="shared" si="1218"/>
        <v>Weekday</v>
      </c>
      <c r="AR3890" s="20">
        <f t="shared" si="1219"/>
        <v>0</v>
      </c>
    </row>
    <row r="3891" spans="1:44" x14ac:dyDescent="0.35">
      <c r="A3891" t="str">
        <f t="shared" si="1201"/>
        <v>CUST3890</v>
      </c>
      <c r="B3891" s="2" t="s">
        <v>4227</v>
      </c>
      <c r="C3891" s="4">
        <v>45197</v>
      </c>
      <c r="D3891" s="2" t="s">
        <v>604</v>
      </c>
      <c r="E3891" t="s">
        <v>5054</v>
      </c>
      <c r="F3891" s="2" t="s">
        <v>23</v>
      </c>
      <c r="G3891" s="2" t="s">
        <v>68</v>
      </c>
      <c r="H3891" s="2">
        <v>1</v>
      </c>
      <c r="I3891" s="19">
        <v>603.32000000000005</v>
      </c>
      <c r="J3891" s="2" t="s">
        <v>5047</v>
      </c>
      <c r="K3891" s="2" t="s">
        <v>16</v>
      </c>
      <c r="L3891" s="31"/>
      <c r="M3891" s="18">
        <f t="shared" si="1202"/>
        <v>603.32000000000005</v>
      </c>
      <c r="T3891" t="str">
        <f t="shared" si="1203"/>
        <v>Completed</v>
      </c>
      <c r="U3891" t="str">
        <f t="shared" si="1204"/>
        <v>No</v>
      </c>
      <c r="V3891" t="str">
        <f t="shared" si="1205"/>
        <v>No</v>
      </c>
      <c r="X3891">
        <f t="shared" si="1206"/>
        <v>558</v>
      </c>
      <c r="Y3891">
        <f t="shared" si="1207"/>
        <v>430</v>
      </c>
      <c r="Z3891" s="18">
        <f t="shared" si="1208"/>
        <v>594714.6477588166</v>
      </c>
      <c r="AA3891" s="18">
        <f t="shared" si="1209"/>
        <v>60882.938065984097</v>
      </c>
      <c r="AB3891" s="17">
        <f t="shared" si="1210"/>
        <v>3.804733727810651</v>
      </c>
      <c r="AC3891" s="2" t="s">
        <v>68</v>
      </c>
      <c r="AD3891" s="2" t="s">
        <v>23</v>
      </c>
      <c r="AE3891" t="str">
        <f t="shared" si="1211"/>
        <v>Books</v>
      </c>
      <c r="AF3891" t="str">
        <f t="shared" si="1212"/>
        <v>Books</v>
      </c>
      <c r="AG3891" t="str" cm="1">
        <f t="array" ref="AG3891">INDEX(AD:AD,ROW())</f>
        <v>Books</v>
      </c>
      <c r="AH3891">
        <f t="shared" si="1220"/>
        <v>20</v>
      </c>
      <c r="AI3891" t="str">
        <f t="shared" si="1213"/>
        <v>Books</v>
      </c>
      <c r="AK3891">
        <f t="shared" si="1214"/>
        <v>2023</v>
      </c>
      <c r="AL3891">
        <f t="shared" si="1215"/>
        <v>9</v>
      </c>
      <c r="AM3891">
        <f t="shared" si="1216"/>
        <v>28</v>
      </c>
      <c r="AN3891">
        <f t="shared" si="1217"/>
        <v>5</v>
      </c>
      <c r="AO3891" t="str">
        <f t="shared" si="1218"/>
        <v>Weekday</v>
      </c>
      <c r="AR3891" s="20">
        <f t="shared" si="1219"/>
        <v>0</v>
      </c>
    </row>
    <row r="3892" spans="1:44" x14ac:dyDescent="0.35">
      <c r="A3892" t="str">
        <f t="shared" si="1201"/>
        <v>CUST3891</v>
      </c>
      <c r="B3892" s="2" t="s">
        <v>4228</v>
      </c>
      <c r="C3892" s="4">
        <v>45001</v>
      </c>
      <c r="D3892" s="2" t="s">
        <v>370</v>
      </c>
      <c r="E3892" t="s">
        <v>5051</v>
      </c>
      <c r="F3892" s="2" t="s">
        <v>19</v>
      </c>
      <c r="G3892" s="2" t="s">
        <v>60</v>
      </c>
      <c r="H3892" s="2">
        <v>1</v>
      </c>
      <c r="I3892" s="19">
        <v>1923.1627263374514</v>
      </c>
      <c r="J3892" s="2" t="s">
        <v>50</v>
      </c>
      <c r="K3892" s="2" t="s">
        <v>31</v>
      </c>
      <c r="L3892" s="2">
        <v>4</v>
      </c>
      <c r="M3892" s="18">
        <f t="shared" si="1202"/>
        <v>1923.1627263374514</v>
      </c>
      <c r="T3892" t="str">
        <f t="shared" si="1203"/>
        <v>Pending</v>
      </c>
      <c r="U3892" t="str">
        <f t="shared" si="1204"/>
        <v>No</v>
      </c>
      <c r="V3892" t="str">
        <f t="shared" si="1205"/>
        <v>Yes</v>
      </c>
      <c r="X3892">
        <f t="shared" si="1206"/>
        <v>619</v>
      </c>
      <c r="Y3892">
        <f t="shared" si="1207"/>
        <v>468</v>
      </c>
      <c r="Z3892" s="18">
        <f t="shared" si="1208"/>
        <v>2759712.3299794244</v>
      </c>
      <c r="AA3892" s="18">
        <f t="shared" si="1209"/>
        <v>330643.50635802455</v>
      </c>
      <c r="AB3892" s="17">
        <f t="shared" si="1210"/>
        <v>3.8641711229946525</v>
      </c>
      <c r="AC3892" s="2" t="s">
        <v>60</v>
      </c>
      <c r="AD3892" s="2" t="s">
        <v>19</v>
      </c>
      <c r="AE3892" t="str">
        <f t="shared" si="1211"/>
        <v>Electronics</v>
      </c>
      <c r="AF3892" t="str">
        <f t="shared" si="1212"/>
        <v>Electronics</v>
      </c>
      <c r="AG3892" t="str" cm="1">
        <f t="array" ref="AG3892">INDEX(AD:AD,ROW())</f>
        <v>Electronics</v>
      </c>
      <c r="AH3892">
        <f t="shared" si="1220"/>
        <v>17</v>
      </c>
      <c r="AI3892" t="str">
        <f t="shared" si="1213"/>
        <v>Electronics</v>
      </c>
      <c r="AK3892">
        <f t="shared" si="1214"/>
        <v>2023</v>
      </c>
      <c r="AL3892">
        <f t="shared" si="1215"/>
        <v>3</v>
      </c>
      <c r="AM3892">
        <f t="shared" si="1216"/>
        <v>16</v>
      </c>
      <c r="AN3892">
        <f t="shared" si="1217"/>
        <v>5</v>
      </c>
      <c r="AO3892" t="str">
        <f t="shared" si="1218"/>
        <v>Weekday</v>
      </c>
      <c r="AR3892" s="20">
        <f t="shared" si="1219"/>
        <v>0</v>
      </c>
    </row>
    <row r="3893" spans="1:44" x14ac:dyDescent="0.35">
      <c r="A3893" t="str">
        <f t="shared" si="1201"/>
        <v>CUST3892</v>
      </c>
      <c r="B3893" s="2" t="s">
        <v>4229</v>
      </c>
      <c r="C3893" s="4">
        <v>45438</v>
      </c>
      <c r="D3893" s="2" t="s">
        <v>1288</v>
      </c>
      <c r="E3893" t="s">
        <v>5050</v>
      </c>
      <c r="F3893" s="2" t="s">
        <v>13</v>
      </c>
      <c r="G3893" s="2" t="s">
        <v>5045</v>
      </c>
      <c r="H3893" s="2">
        <v>2</v>
      </c>
      <c r="I3893" s="19">
        <v>1979.31</v>
      </c>
      <c r="J3893" s="2" t="s">
        <v>15</v>
      </c>
      <c r="K3893" s="2" t="s">
        <v>16</v>
      </c>
      <c r="L3893" s="2">
        <v>5</v>
      </c>
      <c r="M3893" s="18">
        <f t="shared" si="1202"/>
        <v>3958.62</v>
      </c>
      <c r="T3893" t="str">
        <f t="shared" si="1203"/>
        <v>Completed</v>
      </c>
      <c r="U3893" t="str">
        <f t="shared" si="1204"/>
        <v>Yes</v>
      </c>
      <c r="V3893" t="str">
        <f t="shared" si="1205"/>
        <v>No</v>
      </c>
      <c r="X3893">
        <f t="shared" si="1206"/>
        <v>589</v>
      </c>
      <c r="Y3893">
        <f t="shared" si="1207"/>
        <v>426</v>
      </c>
      <c r="Z3893" s="18">
        <f t="shared" si="1208"/>
        <v>1463424.4009529033</v>
      </c>
      <c r="AA3893" s="18">
        <f t="shared" si="1209"/>
        <v>118285.78776560788</v>
      </c>
      <c r="AB3893" s="17">
        <f t="shared" si="1210"/>
        <v>3.8140589569160999</v>
      </c>
      <c r="AC3893" s="2" t="s">
        <v>5045</v>
      </c>
      <c r="AD3893" s="2" t="s">
        <v>13</v>
      </c>
      <c r="AE3893" t="str">
        <f t="shared" si="1211"/>
        <v>Home &amp; Kitchen</v>
      </c>
      <c r="AF3893" t="str">
        <f t="shared" si="1212"/>
        <v>Home &amp; Kitchen</v>
      </c>
      <c r="AG3893" t="str" cm="1">
        <f t="array" ref="AG3893">INDEX(AD:AD,ROW())</f>
        <v>Home &amp; Kitchen</v>
      </c>
      <c r="AH3893">
        <f t="shared" si="1220"/>
        <v>76</v>
      </c>
      <c r="AI3893" t="str">
        <f t="shared" si="1213"/>
        <v>Home &amp; Kitchen</v>
      </c>
      <c r="AK3893">
        <f t="shared" si="1214"/>
        <v>2024</v>
      </c>
      <c r="AL3893">
        <f t="shared" si="1215"/>
        <v>5</v>
      </c>
      <c r="AM3893">
        <f t="shared" si="1216"/>
        <v>26</v>
      </c>
      <c r="AN3893">
        <f t="shared" si="1217"/>
        <v>1</v>
      </c>
      <c r="AO3893" t="str">
        <f t="shared" si="1218"/>
        <v>Weekend</v>
      </c>
      <c r="AR3893" s="20">
        <f t="shared" si="1219"/>
        <v>0</v>
      </c>
    </row>
    <row r="3894" spans="1:44" x14ac:dyDescent="0.35">
      <c r="A3894" t="str">
        <f t="shared" si="1201"/>
        <v>CUST3893</v>
      </c>
      <c r="B3894" s="2" t="s">
        <v>4230</v>
      </c>
      <c r="C3894" s="4">
        <v>45489</v>
      </c>
      <c r="D3894" s="2" t="s">
        <v>114</v>
      </c>
      <c r="E3894" t="s">
        <v>5049</v>
      </c>
      <c r="F3894" s="2" t="s">
        <v>23</v>
      </c>
      <c r="G3894" s="2" t="s">
        <v>68</v>
      </c>
      <c r="H3894" s="2">
        <v>2</v>
      </c>
      <c r="I3894" s="19">
        <v>375.18</v>
      </c>
      <c r="J3894" s="2" t="s">
        <v>5047</v>
      </c>
      <c r="K3894" s="2" t="s">
        <v>16</v>
      </c>
      <c r="L3894" s="2">
        <v>3</v>
      </c>
      <c r="M3894" s="18">
        <f t="shared" si="1202"/>
        <v>750.36</v>
      </c>
      <c r="T3894" t="str">
        <f t="shared" si="1203"/>
        <v>Completed</v>
      </c>
      <c r="U3894" t="str">
        <f t="shared" si="1204"/>
        <v>No</v>
      </c>
      <c r="V3894" t="str">
        <f t="shared" si="1205"/>
        <v>No</v>
      </c>
      <c r="X3894">
        <f t="shared" si="1206"/>
        <v>595</v>
      </c>
      <c r="Y3894">
        <f t="shared" si="1207"/>
        <v>444</v>
      </c>
      <c r="Z3894" s="18">
        <f t="shared" si="1208"/>
        <v>594714.6477588166</v>
      </c>
      <c r="AA3894" s="18">
        <f t="shared" si="1209"/>
        <v>60882.938065984097</v>
      </c>
      <c r="AB3894" s="17">
        <f t="shared" si="1210"/>
        <v>3.804733727810651</v>
      </c>
      <c r="AC3894" s="2" t="s">
        <v>68</v>
      </c>
      <c r="AD3894" s="2" t="s">
        <v>23</v>
      </c>
      <c r="AE3894" t="str">
        <f t="shared" si="1211"/>
        <v>Books</v>
      </c>
      <c r="AF3894" t="str">
        <f t="shared" si="1212"/>
        <v>Books</v>
      </c>
      <c r="AG3894" t="str" cm="1">
        <f t="array" ref="AG3894">INDEX(AD:AD,ROW())</f>
        <v>Books</v>
      </c>
      <c r="AH3894">
        <f t="shared" si="1220"/>
        <v>20</v>
      </c>
      <c r="AI3894" t="str">
        <f t="shared" si="1213"/>
        <v>Books</v>
      </c>
      <c r="AK3894">
        <f t="shared" si="1214"/>
        <v>2024</v>
      </c>
      <c r="AL3894">
        <f t="shared" si="1215"/>
        <v>7</v>
      </c>
      <c r="AM3894">
        <f t="shared" si="1216"/>
        <v>16</v>
      </c>
      <c r="AN3894">
        <f t="shared" si="1217"/>
        <v>3</v>
      </c>
      <c r="AO3894" t="str">
        <f t="shared" si="1218"/>
        <v>Weekday</v>
      </c>
      <c r="AR3894" s="20">
        <f t="shared" si="1219"/>
        <v>0</v>
      </c>
    </row>
    <row r="3895" spans="1:44" x14ac:dyDescent="0.35">
      <c r="A3895" t="str">
        <f t="shared" si="1201"/>
        <v>CUST3894</v>
      </c>
      <c r="B3895" s="2" t="s">
        <v>4231</v>
      </c>
      <c r="C3895" s="4">
        <v>44981</v>
      </c>
      <c r="D3895" s="2" t="s">
        <v>501</v>
      </c>
      <c r="E3895" t="s">
        <v>5054</v>
      </c>
      <c r="F3895" s="2" t="s">
        <v>19</v>
      </c>
      <c r="G3895" s="2" t="s">
        <v>49</v>
      </c>
      <c r="H3895" s="2">
        <v>1</v>
      </c>
      <c r="I3895" s="19">
        <v>2463.94</v>
      </c>
      <c r="J3895" s="2" t="s">
        <v>20</v>
      </c>
      <c r="K3895" s="2" t="s">
        <v>16</v>
      </c>
      <c r="L3895" s="2">
        <v>4</v>
      </c>
      <c r="M3895" s="18">
        <f t="shared" si="1202"/>
        <v>2463.94</v>
      </c>
      <c r="T3895" t="str">
        <f t="shared" si="1203"/>
        <v>Completed</v>
      </c>
      <c r="U3895" t="str">
        <f t="shared" si="1204"/>
        <v>Yes</v>
      </c>
      <c r="V3895" t="str">
        <f t="shared" si="1205"/>
        <v>No</v>
      </c>
      <c r="X3895">
        <f t="shared" si="1206"/>
        <v>558</v>
      </c>
      <c r="Y3895">
        <f t="shared" si="1207"/>
        <v>430</v>
      </c>
      <c r="Z3895" s="18">
        <f t="shared" si="1208"/>
        <v>2759712.3299794244</v>
      </c>
      <c r="AA3895" s="18">
        <f t="shared" si="1209"/>
        <v>330643.50635802455</v>
      </c>
      <c r="AB3895" s="17">
        <f t="shared" si="1210"/>
        <v>3.8641711229946525</v>
      </c>
      <c r="AC3895" s="2" t="s">
        <v>49</v>
      </c>
      <c r="AD3895" s="2" t="s">
        <v>19</v>
      </c>
      <c r="AE3895" t="str">
        <f t="shared" si="1211"/>
        <v>Electronics</v>
      </c>
      <c r="AF3895" t="str">
        <f t="shared" si="1212"/>
        <v>Electronics</v>
      </c>
      <c r="AG3895" t="str" cm="1">
        <f t="array" ref="AG3895">INDEX(AD:AD,ROW())</f>
        <v>Electronics</v>
      </c>
      <c r="AH3895">
        <f t="shared" si="1220"/>
        <v>12</v>
      </c>
      <c r="AI3895" t="str">
        <f t="shared" si="1213"/>
        <v>Electronics</v>
      </c>
      <c r="AK3895">
        <f t="shared" si="1214"/>
        <v>2023</v>
      </c>
      <c r="AL3895">
        <f t="shared" si="1215"/>
        <v>2</v>
      </c>
      <c r="AM3895">
        <f t="shared" si="1216"/>
        <v>24</v>
      </c>
      <c r="AN3895">
        <f t="shared" si="1217"/>
        <v>6</v>
      </c>
      <c r="AO3895" t="str">
        <f t="shared" si="1218"/>
        <v>Weekday</v>
      </c>
      <c r="AR3895" s="20">
        <f t="shared" si="1219"/>
        <v>0</v>
      </c>
    </row>
    <row r="3896" spans="1:44" x14ac:dyDescent="0.35">
      <c r="A3896" t="str">
        <f t="shared" si="1201"/>
        <v>CUST3895</v>
      </c>
      <c r="B3896" s="2" t="s">
        <v>4232</v>
      </c>
      <c r="C3896" s="4">
        <v>45470</v>
      </c>
      <c r="D3896" s="2" t="s">
        <v>626</v>
      </c>
      <c r="E3896" t="s">
        <v>5054</v>
      </c>
      <c r="F3896" s="2" t="s">
        <v>42</v>
      </c>
      <c r="G3896" s="2" t="s">
        <v>170</v>
      </c>
      <c r="H3896" s="2">
        <v>2</v>
      </c>
      <c r="I3896" s="19">
        <v>846.61</v>
      </c>
      <c r="J3896" s="2" t="s">
        <v>5047</v>
      </c>
      <c r="K3896" s="2" t="s">
        <v>16</v>
      </c>
      <c r="L3896" s="2">
        <v>5</v>
      </c>
      <c r="M3896" s="18">
        <f t="shared" si="1202"/>
        <v>1693.22</v>
      </c>
      <c r="T3896" t="str">
        <f t="shared" si="1203"/>
        <v>Completed</v>
      </c>
      <c r="U3896" t="str">
        <f t="shared" si="1204"/>
        <v>Yes</v>
      </c>
      <c r="V3896" t="str">
        <f t="shared" si="1205"/>
        <v>No</v>
      </c>
      <c r="X3896">
        <f t="shared" si="1206"/>
        <v>558</v>
      </c>
      <c r="Y3896">
        <f t="shared" si="1207"/>
        <v>430</v>
      </c>
      <c r="Z3896" s="18">
        <f t="shared" si="1208"/>
        <v>1098537.4901531704</v>
      </c>
      <c r="AA3896" s="18">
        <f t="shared" si="1209"/>
        <v>96724.388030634553</v>
      </c>
      <c r="AB3896" s="17">
        <f t="shared" si="1210"/>
        <v>3.9001122334455669</v>
      </c>
      <c r="AC3896" s="2" t="s">
        <v>170</v>
      </c>
      <c r="AD3896" s="2" t="s">
        <v>42</v>
      </c>
      <c r="AE3896" t="str">
        <f t="shared" si="1211"/>
        <v>Beauty</v>
      </c>
      <c r="AF3896" t="str">
        <f t="shared" si="1212"/>
        <v>Beauty</v>
      </c>
      <c r="AG3896" t="str" cm="1">
        <f t="array" ref="AG3896">INDEX(AD:AD,ROW())</f>
        <v>Beauty</v>
      </c>
      <c r="AH3896">
        <f t="shared" si="1220"/>
        <v>70</v>
      </c>
      <c r="AI3896" t="str">
        <f t="shared" si="1213"/>
        <v>Beauty</v>
      </c>
      <c r="AK3896">
        <f t="shared" si="1214"/>
        <v>2024</v>
      </c>
      <c r="AL3896">
        <f t="shared" si="1215"/>
        <v>6</v>
      </c>
      <c r="AM3896">
        <f t="shared" si="1216"/>
        <v>27</v>
      </c>
      <c r="AN3896">
        <f t="shared" si="1217"/>
        <v>5</v>
      </c>
      <c r="AO3896" t="str">
        <f t="shared" si="1218"/>
        <v>Weekday</v>
      </c>
      <c r="AR3896" s="20">
        <f t="shared" si="1219"/>
        <v>0</v>
      </c>
    </row>
    <row r="3897" spans="1:44" x14ac:dyDescent="0.35">
      <c r="A3897" t="str">
        <f t="shared" si="1201"/>
        <v>CUST3896</v>
      </c>
      <c r="B3897" s="2" t="s">
        <v>4233</v>
      </c>
      <c r="C3897" s="4">
        <v>44938</v>
      </c>
      <c r="D3897" s="2" t="s">
        <v>707</v>
      </c>
      <c r="E3897" t="s">
        <v>5052</v>
      </c>
      <c r="F3897" s="2" t="s">
        <v>29</v>
      </c>
      <c r="G3897" s="2" t="s">
        <v>5043</v>
      </c>
      <c r="H3897" s="2">
        <v>2</v>
      </c>
      <c r="I3897" s="19">
        <v>2098.88</v>
      </c>
      <c r="J3897" s="2" t="s">
        <v>20</v>
      </c>
      <c r="K3897" s="2" t="s">
        <v>16</v>
      </c>
      <c r="L3897" s="2">
        <v>5</v>
      </c>
      <c r="M3897" s="18">
        <f t="shared" si="1202"/>
        <v>4197.76</v>
      </c>
      <c r="T3897" t="str">
        <f t="shared" si="1203"/>
        <v>Completed</v>
      </c>
      <c r="U3897" t="str">
        <f t="shared" si="1204"/>
        <v>Yes</v>
      </c>
      <c r="V3897" t="str">
        <f t="shared" si="1205"/>
        <v>No</v>
      </c>
      <c r="X3897">
        <f t="shared" si="1206"/>
        <v>573</v>
      </c>
      <c r="Y3897">
        <f t="shared" si="1207"/>
        <v>450</v>
      </c>
      <c r="Z3897" s="18">
        <f t="shared" si="1208"/>
        <v>1892867.2841657216</v>
      </c>
      <c r="AA3897" s="18">
        <f t="shared" si="1209"/>
        <v>199432.98236095349</v>
      </c>
      <c r="AB3897" s="17">
        <f t="shared" si="1210"/>
        <v>3.8949824970828471</v>
      </c>
      <c r="AC3897" s="2" t="s">
        <v>5043</v>
      </c>
      <c r="AD3897" s="2" t="s">
        <v>29</v>
      </c>
      <c r="AE3897" t="str">
        <f t="shared" si="1211"/>
        <v>Fashion</v>
      </c>
      <c r="AF3897" t="str">
        <f t="shared" si="1212"/>
        <v>Fashion</v>
      </c>
      <c r="AG3897" t="str" cm="1">
        <f t="array" ref="AG3897">INDEX(AD:AD,ROW())</f>
        <v>Fashion</v>
      </c>
      <c r="AH3897">
        <f t="shared" si="1220"/>
        <v>55</v>
      </c>
      <c r="AI3897" t="str">
        <f t="shared" si="1213"/>
        <v>Fashion</v>
      </c>
      <c r="AK3897">
        <f t="shared" si="1214"/>
        <v>2023</v>
      </c>
      <c r="AL3897">
        <f t="shared" si="1215"/>
        <v>1</v>
      </c>
      <c r="AM3897">
        <f t="shared" si="1216"/>
        <v>12</v>
      </c>
      <c r="AN3897">
        <f t="shared" si="1217"/>
        <v>5</v>
      </c>
      <c r="AO3897" t="str">
        <f t="shared" si="1218"/>
        <v>Weekday</v>
      </c>
      <c r="AR3897" s="20">
        <f t="shared" si="1219"/>
        <v>0</v>
      </c>
    </row>
    <row r="3898" spans="1:44" x14ac:dyDescent="0.35">
      <c r="A3898" t="str">
        <f t="shared" si="1201"/>
        <v>CUST3897</v>
      </c>
      <c r="B3898" s="2" t="s">
        <v>4234</v>
      </c>
      <c r="C3898" s="4">
        <v>45657</v>
      </c>
      <c r="D3898" s="2" t="s">
        <v>604</v>
      </c>
      <c r="E3898" t="s">
        <v>5053</v>
      </c>
      <c r="F3898" s="2" t="s">
        <v>29</v>
      </c>
      <c r="G3898" s="2" t="s">
        <v>30</v>
      </c>
      <c r="H3898" s="2">
        <v>2</v>
      </c>
      <c r="I3898" s="19">
        <v>1564.35</v>
      </c>
      <c r="J3898" s="2" t="s">
        <v>15</v>
      </c>
      <c r="K3898" s="2" t="s">
        <v>76</v>
      </c>
      <c r="L3898" s="2">
        <v>2</v>
      </c>
      <c r="M3898" s="18">
        <f t="shared" si="1202"/>
        <v>3128.7</v>
      </c>
      <c r="T3898" t="str">
        <f t="shared" si="1203"/>
        <v>Completed</v>
      </c>
      <c r="U3898" t="str">
        <f t="shared" si="1204"/>
        <v>No</v>
      </c>
      <c r="V3898" t="str">
        <f t="shared" si="1205"/>
        <v>No</v>
      </c>
      <c r="X3898">
        <f t="shared" si="1206"/>
        <v>559</v>
      </c>
      <c r="Y3898">
        <f t="shared" si="1207"/>
        <v>408</v>
      </c>
      <c r="Z3898" s="18">
        <f t="shared" si="1208"/>
        <v>1892867.2841657216</v>
      </c>
      <c r="AA3898" s="18">
        <f t="shared" si="1209"/>
        <v>199432.98236095349</v>
      </c>
      <c r="AB3898" s="17">
        <f t="shared" si="1210"/>
        <v>3.8949824970828471</v>
      </c>
      <c r="AC3898" s="2" t="s">
        <v>30</v>
      </c>
      <c r="AD3898" s="2" t="s">
        <v>29</v>
      </c>
      <c r="AE3898" t="str">
        <f t="shared" si="1211"/>
        <v>Fashion</v>
      </c>
      <c r="AF3898" t="str">
        <f t="shared" si="1212"/>
        <v>Fashion</v>
      </c>
      <c r="AG3898" t="str" cm="1">
        <f t="array" ref="AG3898">INDEX(AD:AD,ROW())</f>
        <v>Fashion</v>
      </c>
      <c r="AH3898">
        <f t="shared" si="1220"/>
        <v>6</v>
      </c>
      <c r="AI3898" t="str">
        <f t="shared" si="1213"/>
        <v>Fashion</v>
      </c>
      <c r="AK3898">
        <f t="shared" si="1214"/>
        <v>2024</v>
      </c>
      <c r="AL3898">
        <f t="shared" si="1215"/>
        <v>12</v>
      </c>
      <c r="AM3898">
        <f t="shared" si="1216"/>
        <v>31</v>
      </c>
      <c r="AN3898">
        <f t="shared" si="1217"/>
        <v>3</v>
      </c>
      <c r="AO3898" t="str">
        <f t="shared" si="1218"/>
        <v>Weekday</v>
      </c>
      <c r="AR3898" s="20">
        <f t="shared" si="1219"/>
        <v>1</v>
      </c>
    </row>
    <row r="3899" spans="1:44" x14ac:dyDescent="0.35">
      <c r="A3899" t="str">
        <f t="shared" si="1201"/>
        <v>CUST3898</v>
      </c>
      <c r="B3899" s="2" t="s">
        <v>4235</v>
      </c>
      <c r="C3899" s="4">
        <v>45161</v>
      </c>
      <c r="D3899" s="2" t="s">
        <v>137</v>
      </c>
      <c r="E3899" t="s">
        <v>5048</v>
      </c>
      <c r="F3899" s="2" t="s">
        <v>23</v>
      </c>
      <c r="G3899" s="2" t="s">
        <v>65</v>
      </c>
      <c r="H3899" s="2">
        <v>3</v>
      </c>
      <c r="I3899" s="19">
        <v>610.03</v>
      </c>
      <c r="J3899" s="2" t="s">
        <v>20</v>
      </c>
      <c r="K3899" s="2" t="s">
        <v>16</v>
      </c>
      <c r="L3899" s="2">
        <v>5</v>
      </c>
      <c r="M3899" s="18">
        <f t="shared" si="1202"/>
        <v>1830.09</v>
      </c>
      <c r="T3899" t="str">
        <f t="shared" si="1203"/>
        <v>Completed</v>
      </c>
      <c r="U3899" t="str">
        <f t="shared" si="1204"/>
        <v>Yes</v>
      </c>
      <c r="V3899" t="str">
        <f t="shared" si="1205"/>
        <v>No</v>
      </c>
      <c r="X3899">
        <f t="shared" si="1206"/>
        <v>590</v>
      </c>
      <c r="Y3899">
        <f t="shared" si="1207"/>
        <v>451</v>
      </c>
      <c r="Z3899" s="18">
        <f t="shared" si="1208"/>
        <v>594714.6477588166</v>
      </c>
      <c r="AA3899" s="18">
        <f t="shared" si="1209"/>
        <v>60882.938065984097</v>
      </c>
      <c r="AB3899" s="17">
        <f t="shared" si="1210"/>
        <v>3.804733727810651</v>
      </c>
      <c r="AC3899" s="2" t="s">
        <v>65</v>
      </c>
      <c r="AD3899" s="2" t="s">
        <v>23</v>
      </c>
      <c r="AE3899" t="str">
        <f t="shared" si="1211"/>
        <v>Books</v>
      </c>
      <c r="AF3899" t="str">
        <f t="shared" si="1212"/>
        <v>Books</v>
      </c>
      <c r="AG3899" t="str" cm="1">
        <f t="array" ref="AG3899">INDEX(AD:AD,ROW())</f>
        <v>Books</v>
      </c>
      <c r="AH3899">
        <f t="shared" si="1220"/>
        <v>19</v>
      </c>
      <c r="AI3899" t="str">
        <f t="shared" si="1213"/>
        <v>Books</v>
      </c>
      <c r="AK3899">
        <f t="shared" si="1214"/>
        <v>2023</v>
      </c>
      <c r="AL3899">
        <f t="shared" si="1215"/>
        <v>8</v>
      </c>
      <c r="AM3899">
        <f t="shared" si="1216"/>
        <v>23</v>
      </c>
      <c r="AN3899">
        <f t="shared" si="1217"/>
        <v>4</v>
      </c>
      <c r="AO3899" t="str">
        <f t="shared" si="1218"/>
        <v>Weekday</v>
      </c>
      <c r="AR3899" s="20">
        <f t="shared" si="1219"/>
        <v>0</v>
      </c>
    </row>
    <row r="3900" spans="1:44" x14ac:dyDescent="0.35">
      <c r="A3900" t="str">
        <f t="shared" si="1201"/>
        <v>CUST3899</v>
      </c>
      <c r="B3900" s="2" t="s">
        <v>4236</v>
      </c>
      <c r="C3900" s="4">
        <v>45248</v>
      </c>
      <c r="D3900" s="2" t="s">
        <v>342</v>
      </c>
      <c r="E3900" t="s">
        <v>5055</v>
      </c>
      <c r="F3900" s="2" t="s">
        <v>42</v>
      </c>
      <c r="G3900" s="2" t="s">
        <v>188</v>
      </c>
      <c r="H3900" s="2">
        <v>1</v>
      </c>
      <c r="I3900" s="19">
        <v>517.54</v>
      </c>
      <c r="J3900" s="2" t="s">
        <v>5046</v>
      </c>
      <c r="K3900" s="2" t="s">
        <v>16</v>
      </c>
      <c r="L3900" s="2">
        <v>5</v>
      </c>
      <c r="M3900" s="18">
        <f t="shared" si="1202"/>
        <v>517.54</v>
      </c>
      <c r="T3900" t="str">
        <f t="shared" si="1203"/>
        <v>Completed</v>
      </c>
      <c r="U3900" t="str">
        <f t="shared" si="1204"/>
        <v>No</v>
      </c>
      <c r="V3900" t="str">
        <f t="shared" si="1205"/>
        <v>No</v>
      </c>
      <c r="X3900">
        <f t="shared" si="1206"/>
        <v>567</v>
      </c>
      <c r="Y3900">
        <f t="shared" si="1207"/>
        <v>440</v>
      </c>
      <c r="Z3900" s="18">
        <f t="shared" si="1208"/>
        <v>1098537.4901531704</v>
      </c>
      <c r="AA3900" s="18">
        <f t="shared" si="1209"/>
        <v>96724.388030634553</v>
      </c>
      <c r="AB3900" s="17">
        <f t="shared" si="1210"/>
        <v>3.9001122334455669</v>
      </c>
      <c r="AC3900" s="2" t="s">
        <v>188</v>
      </c>
      <c r="AD3900" s="2" t="s">
        <v>42</v>
      </c>
      <c r="AE3900" t="str">
        <f t="shared" si="1211"/>
        <v>Beauty</v>
      </c>
      <c r="AF3900" t="str">
        <f t="shared" si="1212"/>
        <v>Beauty</v>
      </c>
      <c r="AG3900" t="str" cm="1">
        <f t="array" ref="AG3900">INDEX(AD:AD,ROW())</f>
        <v>Beauty</v>
      </c>
      <c r="AH3900">
        <f t="shared" si="1220"/>
        <v>80</v>
      </c>
      <c r="AI3900" t="str">
        <f t="shared" si="1213"/>
        <v>Beauty</v>
      </c>
      <c r="AK3900">
        <f t="shared" si="1214"/>
        <v>2023</v>
      </c>
      <c r="AL3900">
        <f t="shared" si="1215"/>
        <v>11</v>
      </c>
      <c r="AM3900">
        <f t="shared" si="1216"/>
        <v>18</v>
      </c>
      <c r="AN3900">
        <f t="shared" si="1217"/>
        <v>7</v>
      </c>
      <c r="AO3900" t="str">
        <f t="shared" si="1218"/>
        <v>Weekend</v>
      </c>
      <c r="AR3900" s="20">
        <f t="shared" si="1219"/>
        <v>0</v>
      </c>
    </row>
    <row r="3901" spans="1:44" x14ac:dyDescent="0.35">
      <c r="A3901" t="str">
        <f t="shared" si="1201"/>
        <v>CUST3900</v>
      </c>
      <c r="B3901" s="2" t="s">
        <v>4237</v>
      </c>
      <c r="C3901" s="4">
        <v>45559</v>
      </c>
      <c r="D3901" s="2" t="s">
        <v>1267</v>
      </c>
      <c r="E3901" t="s">
        <v>5049</v>
      </c>
      <c r="F3901" s="2" t="s">
        <v>29</v>
      </c>
      <c r="G3901" s="2" t="s">
        <v>138</v>
      </c>
      <c r="H3901" s="2">
        <v>1</v>
      </c>
      <c r="I3901" s="19">
        <v>472.3</v>
      </c>
      <c r="J3901" s="2" t="s">
        <v>5046</v>
      </c>
      <c r="K3901" s="2" t="s">
        <v>16</v>
      </c>
      <c r="L3901" s="2">
        <v>3</v>
      </c>
      <c r="M3901" s="18">
        <f t="shared" si="1202"/>
        <v>472.3</v>
      </c>
      <c r="T3901" t="str">
        <f t="shared" si="1203"/>
        <v>Completed</v>
      </c>
      <c r="U3901" t="str">
        <f t="shared" si="1204"/>
        <v>No</v>
      </c>
      <c r="V3901" t="str">
        <f t="shared" si="1205"/>
        <v>No</v>
      </c>
      <c r="X3901">
        <f t="shared" si="1206"/>
        <v>595</v>
      </c>
      <c r="Y3901">
        <f t="shared" si="1207"/>
        <v>444</v>
      </c>
      <c r="Z3901" s="18">
        <f t="shared" si="1208"/>
        <v>1892867.2841657216</v>
      </c>
      <c r="AA3901" s="18">
        <f t="shared" si="1209"/>
        <v>199432.98236095349</v>
      </c>
      <c r="AB3901" s="17">
        <f t="shared" si="1210"/>
        <v>3.8949824970828471</v>
      </c>
      <c r="AC3901" s="2" t="s">
        <v>138</v>
      </c>
      <c r="AD3901" s="2" t="s">
        <v>29</v>
      </c>
      <c r="AE3901" t="str">
        <f t="shared" si="1211"/>
        <v>Fashion</v>
      </c>
      <c r="AF3901" t="str">
        <f t="shared" si="1212"/>
        <v>Fashion</v>
      </c>
      <c r="AG3901" t="str" cm="1">
        <f t="array" ref="AG3901">INDEX(AD:AD,ROW())</f>
        <v>Fashion</v>
      </c>
      <c r="AH3901">
        <f t="shared" si="1220"/>
        <v>53</v>
      </c>
      <c r="AI3901" t="str">
        <f t="shared" si="1213"/>
        <v>Fashion</v>
      </c>
      <c r="AK3901">
        <f t="shared" si="1214"/>
        <v>2024</v>
      </c>
      <c r="AL3901">
        <f t="shared" si="1215"/>
        <v>9</v>
      </c>
      <c r="AM3901">
        <f t="shared" si="1216"/>
        <v>24</v>
      </c>
      <c r="AN3901">
        <f t="shared" si="1217"/>
        <v>3</v>
      </c>
      <c r="AO3901" t="str">
        <f t="shared" si="1218"/>
        <v>Weekday</v>
      </c>
      <c r="AR3901" s="20">
        <f t="shared" si="1219"/>
        <v>0</v>
      </c>
    </row>
    <row r="3902" spans="1:44" x14ac:dyDescent="0.35">
      <c r="A3902" t="str">
        <f t="shared" si="1201"/>
        <v>CUST3901</v>
      </c>
      <c r="B3902" s="2" t="s">
        <v>4238</v>
      </c>
      <c r="C3902" s="4">
        <v>45443</v>
      </c>
      <c r="D3902" s="2" t="s">
        <v>275</v>
      </c>
      <c r="E3902" t="s">
        <v>5053</v>
      </c>
      <c r="F3902" s="2" t="s">
        <v>13</v>
      </c>
      <c r="G3902" s="2" t="s">
        <v>14</v>
      </c>
      <c r="H3902" s="2">
        <v>2</v>
      </c>
      <c r="I3902" s="19">
        <v>603.32000000000005</v>
      </c>
      <c r="J3902" s="2" t="s">
        <v>50</v>
      </c>
      <c r="K3902" s="2" t="s">
        <v>16</v>
      </c>
      <c r="L3902" s="2">
        <v>3</v>
      </c>
      <c r="M3902" s="18">
        <f t="shared" si="1202"/>
        <v>1206.6400000000001</v>
      </c>
      <c r="T3902" t="str">
        <f t="shared" si="1203"/>
        <v>Completed</v>
      </c>
      <c r="U3902" t="str">
        <f t="shared" si="1204"/>
        <v>Yes</v>
      </c>
      <c r="V3902" t="str">
        <f t="shared" si="1205"/>
        <v>No</v>
      </c>
      <c r="X3902">
        <f t="shared" si="1206"/>
        <v>559</v>
      </c>
      <c r="Y3902">
        <f t="shared" si="1207"/>
        <v>408</v>
      </c>
      <c r="Z3902" s="18">
        <f t="shared" si="1208"/>
        <v>1463424.4009529033</v>
      </c>
      <c r="AA3902" s="18">
        <f t="shared" si="1209"/>
        <v>118285.78776560788</v>
      </c>
      <c r="AB3902" s="17">
        <f t="shared" si="1210"/>
        <v>3.8140589569160999</v>
      </c>
      <c r="AC3902" s="2" t="s">
        <v>14</v>
      </c>
      <c r="AD3902" s="2" t="s">
        <v>13</v>
      </c>
      <c r="AE3902" t="str">
        <f t="shared" si="1211"/>
        <v>Home &amp; Kitchen</v>
      </c>
      <c r="AF3902" t="str">
        <f t="shared" si="1212"/>
        <v>Home &amp; Kitchen</v>
      </c>
      <c r="AG3902" t="str" cm="1">
        <f t="array" ref="AG3902">INDEX(AD:AD,ROW())</f>
        <v>Home &amp; Kitchen</v>
      </c>
      <c r="AH3902">
        <f t="shared" si="1220"/>
        <v>2</v>
      </c>
      <c r="AI3902" t="str">
        <f t="shared" si="1213"/>
        <v>Home &amp; Kitchen</v>
      </c>
      <c r="AK3902">
        <f t="shared" si="1214"/>
        <v>2024</v>
      </c>
      <c r="AL3902">
        <f t="shared" si="1215"/>
        <v>5</v>
      </c>
      <c r="AM3902">
        <f t="shared" si="1216"/>
        <v>31</v>
      </c>
      <c r="AN3902">
        <f t="shared" si="1217"/>
        <v>6</v>
      </c>
      <c r="AO3902" t="str">
        <f t="shared" si="1218"/>
        <v>Weekday</v>
      </c>
      <c r="AR3902" s="20">
        <f t="shared" si="1219"/>
        <v>0</v>
      </c>
    </row>
    <row r="3903" spans="1:44" x14ac:dyDescent="0.35">
      <c r="A3903" t="str">
        <f t="shared" si="1201"/>
        <v>CUST3902</v>
      </c>
      <c r="B3903" s="2" t="s">
        <v>4239</v>
      </c>
      <c r="C3903" s="4">
        <v>45503</v>
      </c>
      <c r="D3903" s="2" t="s">
        <v>1913</v>
      </c>
      <c r="E3903" t="s">
        <v>5055</v>
      </c>
      <c r="F3903" s="2" t="s">
        <v>29</v>
      </c>
      <c r="G3903" s="2" t="s">
        <v>5041</v>
      </c>
      <c r="H3903" s="2">
        <v>1</v>
      </c>
      <c r="I3903" s="19">
        <v>2194.4299999999998</v>
      </c>
      <c r="J3903" s="2" t="s">
        <v>5047</v>
      </c>
      <c r="K3903" s="2" t="s">
        <v>16</v>
      </c>
      <c r="L3903" s="2">
        <v>3</v>
      </c>
      <c r="M3903" s="18">
        <f t="shared" si="1202"/>
        <v>2194.4299999999998</v>
      </c>
      <c r="T3903" t="str">
        <f t="shared" si="1203"/>
        <v>Completed</v>
      </c>
      <c r="U3903" t="str">
        <f t="shared" si="1204"/>
        <v>Yes</v>
      </c>
      <c r="V3903" t="str">
        <f t="shared" si="1205"/>
        <v>No</v>
      </c>
      <c r="X3903">
        <f t="shared" si="1206"/>
        <v>567</v>
      </c>
      <c r="Y3903">
        <f t="shared" si="1207"/>
        <v>440</v>
      </c>
      <c r="Z3903" s="18">
        <f t="shared" si="1208"/>
        <v>1892867.2841657216</v>
      </c>
      <c r="AA3903" s="18">
        <f t="shared" si="1209"/>
        <v>199432.98236095349</v>
      </c>
      <c r="AB3903" s="17">
        <f t="shared" si="1210"/>
        <v>3.8949824970828471</v>
      </c>
      <c r="AC3903" s="2" t="s">
        <v>5041</v>
      </c>
      <c r="AD3903" s="2" t="s">
        <v>29</v>
      </c>
      <c r="AE3903" t="str">
        <f t="shared" si="1211"/>
        <v>Fashion</v>
      </c>
      <c r="AF3903" t="str">
        <f t="shared" si="1212"/>
        <v>Fashion</v>
      </c>
      <c r="AG3903" t="str" cm="1">
        <f t="array" ref="AG3903">INDEX(AD:AD,ROW())</f>
        <v>Fashion</v>
      </c>
      <c r="AH3903">
        <f t="shared" si="1220"/>
        <v>15</v>
      </c>
      <c r="AI3903" t="str">
        <f t="shared" si="1213"/>
        <v>Fashion</v>
      </c>
      <c r="AK3903">
        <f t="shared" si="1214"/>
        <v>2024</v>
      </c>
      <c r="AL3903">
        <f t="shared" si="1215"/>
        <v>7</v>
      </c>
      <c r="AM3903">
        <f t="shared" si="1216"/>
        <v>30</v>
      </c>
      <c r="AN3903">
        <f t="shared" si="1217"/>
        <v>3</v>
      </c>
      <c r="AO3903" t="str">
        <f t="shared" si="1218"/>
        <v>Weekday</v>
      </c>
      <c r="AR3903" s="20">
        <f t="shared" si="1219"/>
        <v>0</v>
      </c>
    </row>
    <row r="3904" spans="1:44" x14ac:dyDescent="0.35">
      <c r="A3904" t="str">
        <f t="shared" si="1201"/>
        <v>CUST3903</v>
      </c>
      <c r="B3904" s="2" t="s">
        <v>4240</v>
      </c>
      <c r="C3904" s="4">
        <v>45035</v>
      </c>
      <c r="D3904" s="2" t="s">
        <v>148</v>
      </c>
      <c r="E3904" t="s">
        <v>5052</v>
      </c>
      <c r="F3904" s="2" t="s">
        <v>23</v>
      </c>
      <c r="G3904" s="2" t="s">
        <v>65</v>
      </c>
      <c r="H3904" s="2">
        <v>2</v>
      </c>
      <c r="I3904" s="19">
        <v>455.82</v>
      </c>
      <c r="J3904" s="2" t="s">
        <v>5046</v>
      </c>
      <c r="K3904" s="2" t="s">
        <v>31</v>
      </c>
      <c r="L3904" s="2">
        <v>4</v>
      </c>
      <c r="M3904" s="18">
        <f t="shared" si="1202"/>
        <v>911.64</v>
      </c>
      <c r="T3904" t="str">
        <f t="shared" si="1203"/>
        <v>Pending</v>
      </c>
      <c r="U3904" t="str">
        <f t="shared" si="1204"/>
        <v>No</v>
      </c>
      <c r="V3904" t="str">
        <f t="shared" si="1205"/>
        <v>Yes</v>
      </c>
      <c r="X3904">
        <f t="shared" si="1206"/>
        <v>573</v>
      </c>
      <c r="Y3904">
        <f t="shared" si="1207"/>
        <v>450</v>
      </c>
      <c r="Z3904" s="18">
        <f t="shared" si="1208"/>
        <v>594714.6477588166</v>
      </c>
      <c r="AA3904" s="18">
        <f t="shared" si="1209"/>
        <v>60882.938065984097</v>
      </c>
      <c r="AB3904" s="17">
        <f t="shared" si="1210"/>
        <v>3.804733727810651</v>
      </c>
      <c r="AC3904" s="2" t="s">
        <v>65</v>
      </c>
      <c r="AD3904" s="2" t="s">
        <v>23</v>
      </c>
      <c r="AE3904" t="str">
        <f t="shared" si="1211"/>
        <v>Books</v>
      </c>
      <c r="AF3904" t="str">
        <f t="shared" si="1212"/>
        <v>Books</v>
      </c>
      <c r="AG3904" t="str" cm="1">
        <f t="array" ref="AG3904">INDEX(AD:AD,ROW())</f>
        <v>Books</v>
      </c>
      <c r="AH3904">
        <f t="shared" si="1220"/>
        <v>19</v>
      </c>
      <c r="AI3904" t="str">
        <f t="shared" si="1213"/>
        <v>Books</v>
      </c>
      <c r="AK3904">
        <f t="shared" si="1214"/>
        <v>2023</v>
      </c>
      <c r="AL3904">
        <f t="shared" si="1215"/>
        <v>4</v>
      </c>
      <c r="AM3904">
        <f t="shared" si="1216"/>
        <v>19</v>
      </c>
      <c r="AN3904">
        <f t="shared" si="1217"/>
        <v>4</v>
      </c>
      <c r="AO3904" t="str">
        <f t="shared" si="1218"/>
        <v>Weekday</v>
      </c>
      <c r="AR3904" s="20">
        <f t="shared" si="1219"/>
        <v>0</v>
      </c>
    </row>
    <row r="3905" spans="1:44" x14ac:dyDescent="0.35">
      <c r="A3905" t="str">
        <f t="shared" si="1201"/>
        <v>CUST3904</v>
      </c>
      <c r="B3905" s="2" t="s">
        <v>4241</v>
      </c>
      <c r="C3905" s="4">
        <v>45475</v>
      </c>
      <c r="D3905" s="2" t="s">
        <v>411</v>
      </c>
      <c r="E3905" t="s">
        <v>5051</v>
      </c>
      <c r="F3905" s="2" t="s">
        <v>13</v>
      </c>
      <c r="G3905" s="2" t="s">
        <v>14</v>
      </c>
      <c r="H3905" s="2">
        <v>2</v>
      </c>
      <c r="I3905" s="19">
        <v>491.79</v>
      </c>
      <c r="J3905" s="2" t="s">
        <v>5047</v>
      </c>
      <c r="K3905" s="2" t="s">
        <v>16</v>
      </c>
      <c r="L3905" s="2">
        <v>5</v>
      </c>
      <c r="M3905" s="18">
        <f t="shared" si="1202"/>
        <v>983.58</v>
      </c>
      <c r="T3905" t="str">
        <f t="shared" si="1203"/>
        <v>Completed</v>
      </c>
      <c r="U3905" t="str">
        <f t="shared" si="1204"/>
        <v>No</v>
      </c>
      <c r="V3905" t="str">
        <f t="shared" si="1205"/>
        <v>No</v>
      </c>
      <c r="X3905">
        <f t="shared" si="1206"/>
        <v>619</v>
      </c>
      <c r="Y3905">
        <f t="shared" si="1207"/>
        <v>468</v>
      </c>
      <c r="Z3905" s="18">
        <f t="shared" si="1208"/>
        <v>1463424.4009529033</v>
      </c>
      <c r="AA3905" s="18">
        <f t="shared" si="1209"/>
        <v>118285.78776560788</v>
      </c>
      <c r="AB3905" s="17">
        <f t="shared" si="1210"/>
        <v>3.8140589569160999</v>
      </c>
      <c r="AC3905" s="2" t="s">
        <v>14</v>
      </c>
      <c r="AD3905" s="2" t="s">
        <v>13</v>
      </c>
      <c r="AE3905" t="str">
        <f t="shared" si="1211"/>
        <v>Home &amp; Kitchen</v>
      </c>
      <c r="AF3905" t="str">
        <f t="shared" si="1212"/>
        <v>Home &amp; Kitchen</v>
      </c>
      <c r="AG3905" t="str" cm="1">
        <f t="array" ref="AG3905">INDEX(AD:AD,ROW())</f>
        <v>Home &amp; Kitchen</v>
      </c>
      <c r="AH3905">
        <f t="shared" si="1220"/>
        <v>2</v>
      </c>
      <c r="AI3905" t="str">
        <f t="shared" si="1213"/>
        <v>Home &amp; Kitchen</v>
      </c>
      <c r="AK3905">
        <f t="shared" si="1214"/>
        <v>2024</v>
      </c>
      <c r="AL3905">
        <f t="shared" si="1215"/>
        <v>7</v>
      </c>
      <c r="AM3905">
        <f t="shared" si="1216"/>
        <v>2</v>
      </c>
      <c r="AN3905">
        <f t="shared" si="1217"/>
        <v>3</v>
      </c>
      <c r="AO3905" t="str">
        <f t="shared" si="1218"/>
        <v>Weekday</v>
      </c>
      <c r="AR3905" s="20">
        <f t="shared" si="1219"/>
        <v>0</v>
      </c>
    </row>
    <row r="3906" spans="1:44" x14ac:dyDescent="0.35">
      <c r="A3906" t="str">
        <f t="shared" si="1201"/>
        <v>CUST3905</v>
      </c>
      <c r="B3906" s="2" t="s">
        <v>4242</v>
      </c>
      <c r="C3906" s="4">
        <v>45822</v>
      </c>
      <c r="D3906" s="2" t="s">
        <v>1913</v>
      </c>
      <c r="E3906" t="s">
        <v>5049</v>
      </c>
      <c r="F3906" s="2" t="s">
        <v>42</v>
      </c>
      <c r="G3906" s="2" t="s">
        <v>5042</v>
      </c>
      <c r="H3906" s="2">
        <v>2</v>
      </c>
      <c r="I3906" s="19">
        <v>135.72</v>
      </c>
      <c r="J3906" s="2" t="s">
        <v>5046</v>
      </c>
      <c r="K3906" s="2" t="s">
        <v>103</v>
      </c>
      <c r="L3906" s="2">
        <v>5</v>
      </c>
      <c r="M3906" s="18">
        <f t="shared" si="1202"/>
        <v>271.44</v>
      </c>
      <c r="T3906" t="str">
        <f t="shared" si="1203"/>
        <v>Lost Sale</v>
      </c>
      <c r="U3906" t="str">
        <f t="shared" si="1204"/>
        <v>No</v>
      </c>
      <c r="V3906" t="str">
        <f t="shared" si="1205"/>
        <v>Yes</v>
      </c>
      <c r="X3906">
        <f t="shared" si="1206"/>
        <v>595</v>
      </c>
      <c r="Y3906">
        <f t="shared" si="1207"/>
        <v>444</v>
      </c>
      <c r="Z3906" s="18">
        <f t="shared" si="1208"/>
        <v>1098537.4901531704</v>
      </c>
      <c r="AA3906" s="18">
        <f t="shared" si="1209"/>
        <v>96724.388030634553</v>
      </c>
      <c r="AB3906" s="17">
        <f t="shared" si="1210"/>
        <v>3.9001122334455669</v>
      </c>
      <c r="AC3906" s="2" t="s">
        <v>5042</v>
      </c>
      <c r="AD3906" s="2" t="s">
        <v>42</v>
      </c>
      <c r="AE3906" t="str">
        <f t="shared" si="1211"/>
        <v>Beauty</v>
      </c>
      <c r="AF3906" t="str">
        <f t="shared" si="1212"/>
        <v>Beauty</v>
      </c>
      <c r="AG3906" t="str" cm="1">
        <f t="array" ref="AG3906">INDEX(AD:AD,ROW())</f>
        <v>Beauty</v>
      </c>
      <c r="AH3906">
        <f t="shared" si="1220"/>
        <v>18</v>
      </c>
      <c r="AI3906" t="str">
        <f t="shared" si="1213"/>
        <v>Beauty</v>
      </c>
      <c r="AK3906">
        <f t="shared" si="1214"/>
        <v>2025</v>
      </c>
      <c r="AL3906">
        <f t="shared" si="1215"/>
        <v>6</v>
      </c>
      <c r="AM3906">
        <f t="shared" si="1216"/>
        <v>14</v>
      </c>
      <c r="AN3906">
        <f t="shared" si="1217"/>
        <v>7</v>
      </c>
      <c r="AO3906" t="str">
        <f t="shared" si="1218"/>
        <v>Weekend</v>
      </c>
      <c r="AR3906" s="20">
        <f t="shared" si="1219"/>
        <v>1</v>
      </c>
    </row>
    <row r="3907" spans="1:44" x14ac:dyDescent="0.35">
      <c r="A3907" t="str">
        <f t="shared" ref="A3907:A3970" si="1221">"CUST"&amp;TEXT(ROW()-1,"0000")</f>
        <v>CUST3906</v>
      </c>
      <c r="B3907" s="2" t="s">
        <v>4243</v>
      </c>
      <c r="C3907" s="4">
        <v>45638</v>
      </c>
      <c r="D3907" s="2" t="s">
        <v>1576</v>
      </c>
      <c r="E3907" t="s">
        <v>5051</v>
      </c>
      <c r="F3907" s="2" t="s">
        <v>42</v>
      </c>
      <c r="G3907" s="2" t="s">
        <v>43</v>
      </c>
      <c r="H3907" s="2">
        <v>3</v>
      </c>
      <c r="I3907" s="19">
        <v>331.49</v>
      </c>
      <c r="J3907" s="2" t="s">
        <v>50</v>
      </c>
      <c r="K3907" s="2" t="s">
        <v>16</v>
      </c>
      <c r="L3907" s="2">
        <v>3</v>
      </c>
      <c r="M3907" s="18">
        <f t="shared" ref="M3907:M3970" si="1222">H3907*I3907</f>
        <v>994.47</v>
      </c>
      <c r="T3907" t="str">
        <f t="shared" ref="T3907:T3970" si="1223">IF(K3907="Cancelled","Lost Sale",IF(K3907="Pending","Pending","Completed"))</f>
        <v>Completed</v>
      </c>
      <c r="U3907" t="str">
        <f t="shared" ref="U3907:U3970" si="1224">IF(AND(K3907="Delivered",M3907&gt;1000),"Yes","No")</f>
        <v>No</v>
      </c>
      <c r="V3907" t="str">
        <f t="shared" ref="V3907:V3970" si="1225">IF(OR(K3907="Cancelled",K3907="Pending"),"Yes","No")</f>
        <v>No</v>
      </c>
      <c r="X3907">
        <f t="shared" ref="X3907:X3970" si="1226">COUNTIF($E$2:$E$4701,E3907)</f>
        <v>619</v>
      </c>
      <c r="Y3907">
        <f t="shared" ref="Y3907:Y3970" si="1227">COUNTIFS($E$2:$E$4701,E3907,$K$2:$K$4701,"Delivered")</f>
        <v>468</v>
      </c>
      <c r="Z3907" s="18">
        <f t="shared" ref="Z3907:Z3970" si="1228">SUMIF($F$2:$F$4701,F3907,$M$2:$M$4701)</f>
        <v>1098537.4901531704</v>
      </c>
      <c r="AA3907" s="18">
        <f t="shared" ref="AA3907:AA3970" si="1229">SUMIFS($M$2:$M$4701,$F$2:$F$4701,F3907,$K$2:$K$4701,"Pending")</f>
        <v>96724.388030634553</v>
      </c>
      <c r="AB3907" s="17">
        <f t="shared" ref="AB3907:AB3970" si="1230">AVERAGEIF($F$2:$F$4701,F3907,$L$2:$L$4701)</f>
        <v>3.9001122334455669</v>
      </c>
      <c r="AC3907" s="2" t="s">
        <v>43</v>
      </c>
      <c r="AD3907" s="2" t="s">
        <v>42</v>
      </c>
      <c r="AE3907" t="str">
        <f t="shared" ref="AE3907:AE3970" si="1231">VLOOKUP(G3907,$AC$2:$AD$4738,2,FALSE)</f>
        <v>Beauty</v>
      </c>
      <c r="AF3907" t="str">
        <f t="shared" ref="AF3907:AF3970" si="1232">_xlfn.XLOOKUP(G3907,AC:AC,AD:AD)</f>
        <v>Beauty</v>
      </c>
      <c r="AG3907" t="str" cm="1">
        <f t="array" ref="AG3907">INDEX(AD:AD,ROW())</f>
        <v>Beauty</v>
      </c>
      <c r="AH3907">
        <f t="shared" si="1220"/>
        <v>10</v>
      </c>
      <c r="AI3907" t="str">
        <f t="shared" ref="AI3907:AI3970" si="1233">INDEX(AD:AD,MATCH(G3907,AC:AC,0))</f>
        <v>Beauty</v>
      </c>
      <c r="AK3907">
        <f t="shared" ref="AK3907:AK3970" si="1234">YEAR(C3907)</f>
        <v>2024</v>
      </c>
      <c r="AL3907">
        <f t="shared" ref="AL3907:AL3970" si="1235">MONTH(C3907)</f>
        <v>12</v>
      </c>
      <c r="AM3907">
        <f t="shared" ref="AM3907:AM3970" si="1236">DAY(C3907)</f>
        <v>12</v>
      </c>
      <c r="AN3907">
        <f t="shared" ref="AN3907:AN3970" si="1237">WEEKDAY(C3907)</f>
        <v>5</v>
      </c>
      <c r="AO3907" t="str">
        <f t="shared" ref="AO3907:AO3970" si="1238">IF(WEEKDAY(C3907,2)&gt;5,"Weekend","Weekday")</f>
        <v>Weekday</v>
      </c>
      <c r="AR3907" s="20">
        <f t="shared" ref="AR3907:AR3970" si="1239">IF(OR(K3907="Cancelled",K3907="Returned"),1,0)</f>
        <v>0</v>
      </c>
    </row>
    <row r="3908" spans="1:44" x14ac:dyDescent="0.35">
      <c r="A3908" t="str">
        <f t="shared" si="1221"/>
        <v>CUST3907</v>
      </c>
      <c r="B3908" s="2" t="s">
        <v>4244</v>
      </c>
      <c r="C3908" s="4">
        <v>45398</v>
      </c>
      <c r="D3908" s="2" t="s">
        <v>287</v>
      </c>
      <c r="E3908" t="s">
        <v>5055</v>
      </c>
      <c r="F3908" s="2" t="s">
        <v>42</v>
      </c>
      <c r="G3908" s="2" t="s">
        <v>170</v>
      </c>
      <c r="H3908" s="2">
        <v>1</v>
      </c>
      <c r="I3908" s="19">
        <v>777.8</v>
      </c>
      <c r="J3908" s="2" t="s">
        <v>20</v>
      </c>
      <c r="K3908" s="2" t="s">
        <v>16</v>
      </c>
      <c r="L3908" s="31"/>
      <c r="M3908" s="18">
        <f t="shared" si="1222"/>
        <v>777.8</v>
      </c>
      <c r="T3908" t="str">
        <f t="shared" si="1223"/>
        <v>Completed</v>
      </c>
      <c r="U3908" t="str">
        <f t="shared" si="1224"/>
        <v>No</v>
      </c>
      <c r="V3908" t="str">
        <f t="shared" si="1225"/>
        <v>No</v>
      </c>
      <c r="X3908">
        <f t="shared" si="1226"/>
        <v>567</v>
      </c>
      <c r="Y3908">
        <f t="shared" si="1227"/>
        <v>440</v>
      </c>
      <c r="Z3908" s="18">
        <f t="shared" si="1228"/>
        <v>1098537.4901531704</v>
      </c>
      <c r="AA3908" s="18">
        <f t="shared" si="1229"/>
        <v>96724.388030634553</v>
      </c>
      <c r="AB3908" s="17">
        <f t="shared" si="1230"/>
        <v>3.9001122334455669</v>
      </c>
      <c r="AC3908" s="2" t="s">
        <v>170</v>
      </c>
      <c r="AD3908" s="2" t="s">
        <v>42</v>
      </c>
      <c r="AE3908" t="str">
        <f t="shared" si="1231"/>
        <v>Beauty</v>
      </c>
      <c r="AF3908" t="str">
        <f t="shared" si="1232"/>
        <v>Beauty</v>
      </c>
      <c r="AG3908" t="str" cm="1">
        <f t="array" ref="AG3908">INDEX(AD:AD,ROW())</f>
        <v>Beauty</v>
      </c>
      <c r="AH3908">
        <f t="shared" si="1220"/>
        <v>70</v>
      </c>
      <c r="AI3908" t="str">
        <f t="shared" si="1233"/>
        <v>Beauty</v>
      </c>
      <c r="AK3908">
        <f t="shared" si="1234"/>
        <v>2024</v>
      </c>
      <c r="AL3908">
        <f t="shared" si="1235"/>
        <v>4</v>
      </c>
      <c r="AM3908">
        <f t="shared" si="1236"/>
        <v>16</v>
      </c>
      <c r="AN3908">
        <f t="shared" si="1237"/>
        <v>3</v>
      </c>
      <c r="AO3908" t="str">
        <f t="shared" si="1238"/>
        <v>Weekday</v>
      </c>
      <c r="AR3908" s="20">
        <f t="shared" si="1239"/>
        <v>0</v>
      </c>
    </row>
    <row r="3909" spans="1:44" x14ac:dyDescent="0.35">
      <c r="A3909" t="str">
        <f t="shared" si="1221"/>
        <v>CUST3908</v>
      </c>
      <c r="B3909" s="2" t="s">
        <v>4245</v>
      </c>
      <c r="C3909" s="4">
        <v>45789</v>
      </c>
      <c r="D3909" s="2" t="s">
        <v>936</v>
      </c>
      <c r="E3909" t="s">
        <v>5055</v>
      </c>
      <c r="F3909" s="2" t="s">
        <v>29</v>
      </c>
      <c r="G3909" s="2" t="s">
        <v>121</v>
      </c>
      <c r="H3909" s="2">
        <v>1</v>
      </c>
      <c r="I3909" s="19">
        <v>2351.1</v>
      </c>
      <c r="J3909" s="2" t="s">
        <v>50</v>
      </c>
      <c r="K3909" s="2" t="s">
        <v>16</v>
      </c>
      <c r="L3909" s="2">
        <v>5</v>
      </c>
      <c r="M3909" s="18">
        <f t="shared" si="1222"/>
        <v>2351.1</v>
      </c>
      <c r="T3909" t="str">
        <f t="shared" si="1223"/>
        <v>Completed</v>
      </c>
      <c r="U3909" t="str">
        <f t="shared" si="1224"/>
        <v>Yes</v>
      </c>
      <c r="V3909" t="str">
        <f t="shared" si="1225"/>
        <v>No</v>
      </c>
      <c r="X3909">
        <f t="shared" si="1226"/>
        <v>567</v>
      </c>
      <c r="Y3909">
        <f t="shared" si="1227"/>
        <v>440</v>
      </c>
      <c r="Z3909" s="18">
        <f t="shared" si="1228"/>
        <v>1892867.2841657216</v>
      </c>
      <c r="AA3909" s="18">
        <f t="shared" si="1229"/>
        <v>199432.98236095349</v>
      </c>
      <c r="AB3909" s="17">
        <f t="shared" si="1230"/>
        <v>3.8949824970828471</v>
      </c>
      <c r="AC3909" s="2" t="s">
        <v>121</v>
      </c>
      <c r="AD3909" s="2" t="s">
        <v>29</v>
      </c>
      <c r="AE3909" t="str">
        <f t="shared" si="1231"/>
        <v>Fashion</v>
      </c>
      <c r="AF3909" t="str">
        <f t="shared" si="1232"/>
        <v>Fashion</v>
      </c>
      <c r="AG3909" t="str" cm="1">
        <f t="array" ref="AG3909">INDEX(AD:AD,ROW())</f>
        <v>Fashion</v>
      </c>
      <c r="AH3909">
        <f t="shared" si="1220"/>
        <v>45</v>
      </c>
      <c r="AI3909" t="str">
        <f t="shared" si="1233"/>
        <v>Fashion</v>
      </c>
      <c r="AK3909">
        <f t="shared" si="1234"/>
        <v>2025</v>
      </c>
      <c r="AL3909">
        <f t="shared" si="1235"/>
        <v>5</v>
      </c>
      <c r="AM3909">
        <f t="shared" si="1236"/>
        <v>12</v>
      </c>
      <c r="AN3909">
        <f t="shared" si="1237"/>
        <v>2</v>
      </c>
      <c r="AO3909" t="str">
        <f t="shared" si="1238"/>
        <v>Weekday</v>
      </c>
      <c r="AR3909" s="20">
        <f t="shared" si="1239"/>
        <v>0</v>
      </c>
    </row>
    <row r="3910" spans="1:44" x14ac:dyDescent="0.35">
      <c r="A3910" t="str">
        <f t="shared" si="1221"/>
        <v>CUST3909</v>
      </c>
      <c r="B3910" s="2" t="s">
        <v>4246</v>
      </c>
      <c r="C3910" s="4">
        <v>45044</v>
      </c>
      <c r="D3910" s="2" t="s">
        <v>290</v>
      </c>
      <c r="E3910" t="s">
        <v>5054</v>
      </c>
      <c r="F3910" s="2" t="s">
        <v>19</v>
      </c>
      <c r="G3910" s="2" t="s">
        <v>49</v>
      </c>
      <c r="H3910" s="2">
        <v>1</v>
      </c>
      <c r="I3910" s="19">
        <v>580.26</v>
      </c>
      <c r="J3910" s="2" t="s">
        <v>5047</v>
      </c>
      <c r="K3910" s="2" t="s">
        <v>16</v>
      </c>
      <c r="L3910" s="2">
        <v>4</v>
      </c>
      <c r="M3910" s="18">
        <f t="shared" si="1222"/>
        <v>580.26</v>
      </c>
      <c r="T3910" t="str">
        <f t="shared" si="1223"/>
        <v>Completed</v>
      </c>
      <c r="U3910" t="str">
        <f t="shared" si="1224"/>
        <v>No</v>
      </c>
      <c r="V3910" t="str">
        <f t="shared" si="1225"/>
        <v>No</v>
      </c>
      <c r="X3910">
        <f t="shared" si="1226"/>
        <v>558</v>
      </c>
      <c r="Y3910">
        <f t="shared" si="1227"/>
        <v>430</v>
      </c>
      <c r="Z3910" s="18">
        <f t="shared" si="1228"/>
        <v>2759712.3299794244</v>
      </c>
      <c r="AA3910" s="18">
        <f t="shared" si="1229"/>
        <v>330643.50635802455</v>
      </c>
      <c r="AB3910" s="17">
        <f t="shared" si="1230"/>
        <v>3.8641711229946525</v>
      </c>
      <c r="AC3910" s="2" t="s">
        <v>49</v>
      </c>
      <c r="AD3910" s="2" t="s">
        <v>19</v>
      </c>
      <c r="AE3910" t="str">
        <f t="shared" si="1231"/>
        <v>Electronics</v>
      </c>
      <c r="AF3910" t="str">
        <f t="shared" si="1232"/>
        <v>Electronics</v>
      </c>
      <c r="AG3910" t="str" cm="1">
        <f t="array" ref="AG3910">INDEX(AD:AD,ROW())</f>
        <v>Electronics</v>
      </c>
      <c r="AH3910">
        <f t="shared" si="1220"/>
        <v>12</v>
      </c>
      <c r="AI3910" t="str">
        <f t="shared" si="1233"/>
        <v>Electronics</v>
      </c>
      <c r="AK3910">
        <f t="shared" si="1234"/>
        <v>2023</v>
      </c>
      <c r="AL3910">
        <f t="shared" si="1235"/>
        <v>4</v>
      </c>
      <c r="AM3910">
        <f t="shared" si="1236"/>
        <v>28</v>
      </c>
      <c r="AN3910">
        <f t="shared" si="1237"/>
        <v>6</v>
      </c>
      <c r="AO3910" t="str">
        <f t="shared" si="1238"/>
        <v>Weekday</v>
      </c>
      <c r="AR3910" s="20">
        <f t="shared" si="1239"/>
        <v>0</v>
      </c>
    </row>
    <row r="3911" spans="1:44" x14ac:dyDescent="0.35">
      <c r="A3911" t="str">
        <f t="shared" si="1221"/>
        <v>CUST3910</v>
      </c>
      <c r="B3911" s="2" t="s">
        <v>4247</v>
      </c>
      <c r="C3911" s="4">
        <v>45346</v>
      </c>
      <c r="D3911" s="2" t="s">
        <v>342</v>
      </c>
      <c r="E3911" t="s">
        <v>5048</v>
      </c>
      <c r="F3911" s="2" t="s">
        <v>13</v>
      </c>
      <c r="G3911" s="2" t="s">
        <v>5045</v>
      </c>
      <c r="H3911" s="2">
        <v>3</v>
      </c>
      <c r="I3911" s="19">
        <v>1984.07</v>
      </c>
      <c r="J3911" s="2" t="s">
        <v>5047</v>
      </c>
      <c r="K3911" s="2" t="s">
        <v>31</v>
      </c>
      <c r="L3911" s="2">
        <v>4</v>
      </c>
      <c r="M3911" s="18">
        <f t="shared" si="1222"/>
        <v>5952.21</v>
      </c>
      <c r="T3911" t="str">
        <f t="shared" si="1223"/>
        <v>Pending</v>
      </c>
      <c r="U3911" t="str">
        <f t="shared" si="1224"/>
        <v>No</v>
      </c>
      <c r="V3911" t="str">
        <f t="shared" si="1225"/>
        <v>Yes</v>
      </c>
      <c r="X3911">
        <f t="shared" si="1226"/>
        <v>590</v>
      </c>
      <c r="Y3911">
        <f t="shared" si="1227"/>
        <v>451</v>
      </c>
      <c r="Z3911" s="18">
        <f t="shared" si="1228"/>
        <v>1463424.4009529033</v>
      </c>
      <c r="AA3911" s="18">
        <f t="shared" si="1229"/>
        <v>118285.78776560788</v>
      </c>
      <c r="AB3911" s="17">
        <f t="shared" si="1230"/>
        <v>3.8140589569160999</v>
      </c>
      <c r="AC3911" s="2" t="s">
        <v>5045</v>
      </c>
      <c r="AD3911" s="2" t="s">
        <v>13</v>
      </c>
      <c r="AE3911" t="str">
        <f t="shared" si="1231"/>
        <v>Home &amp; Kitchen</v>
      </c>
      <c r="AF3911" t="str">
        <f t="shared" si="1232"/>
        <v>Home &amp; Kitchen</v>
      </c>
      <c r="AG3911" t="str" cm="1">
        <f t="array" ref="AG3911">INDEX(AD:AD,ROW())</f>
        <v>Home &amp; Kitchen</v>
      </c>
      <c r="AH3911">
        <f t="shared" si="1220"/>
        <v>76</v>
      </c>
      <c r="AI3911" t="str">
        <f t="shared" si="1233"/>
        <v>Home &amp; Kitchen</v>
      </c>
      <c r="AK3911">
        <f t="shared" si="1234"/>
        <v>2024</v>
      </c>
      <c r="AL3911">
        <f t="shared" si="1235"/>
        <v>2</v>
      </c>
      <c r="AM3911">
        <f t="shared" si="1236"/>
        <v>24</v>
      </c>
      <c r="AN3911">
        <f t="shared" si="1237"/>
        <v>7</v>
      </c>
      <c r="AO3911" t="str">
        <f t="shared" si="1238"/>
        <v>Weekend</v>
      </c>
      <c r="AR3911" s="20">
        <f t="shared" si="1239"/>
        <v>0</v>
      </c>
    </row>
    <row r="3912" spans="1:44" x14ac:dyDescent="0.35">
      <c r="A3912" t="str">
        <f t="shared" si="1221"/>
        <v>CUST3911</v>
      </c>
      <c r="B3912" s="2" t="s">
        <v>4248</v>
      </c>
      <c r="C3912" s="4">
        <v>45074</v>
      </c>
      <c r="D3912" s="2" t="s">
        <v>639</v>
      </c>
      <c r="E3912" t="s">
        <v>5053</v>
      </c>
      <c r="F3912" s="2" t="s">
        <v>19</v>
      </c>
      <c r="G3912" s="2" t="s">
        <v>49</v>
      </c>
      <c r="H3912" s="2">
        <v>1</v>
      </c>
      <c r="I3912" s="19">
        <v>2010.05</v>
      </c>
      <c r="J3912" s="2" t="s">
        <v>5047</v>
      </c>
      <c r="K3912" s="2" t="s">
        <v>16</v>
      </c>
      <c r="L3912" s="2">
        <v>5</v>
      </c>
      <c r="M3912" s="18">
        <f t="shared" si="1222"/>
        <v>2010.05</v>
      </c>
      <c r="T3912" t="str">
        <f t="shared" si="1223"/>
        <v>Completed</v>
      </c>
      <c r="U3912" t="str">
        <f t="shared" si="1224"/>
        <v>Yes</v>
      </c>
      <c r="V3912" t="str">
        <f t="shared" si="1225"/>
        <v>No</v>
      </c>
      <c r="X3912">
        <f t="shared" si="1226"/>
        <v>559</v>
      </c>
      <c r="Y3912">
        <f t="shared" si="1227"/>
        <v>408</v>
      </c>
      <c r="Z3912" s="18">
        <f t="shared" si="1228"/>
        <v>2759712.3299794244</v>
      </c>
      <c r="AA3912" s="18">
        <f t="shared" si="1229"/>
        <v>330643.50635802455</v>
      </c>
      <c r="AB3912" s="17">
        <f t="shared" si="1230"/>
        <v>3.8641711229946525</v>
      </c>
      <c r="AC3912" s="2" t="s">
        <v>49</v>
      </c>
      <c r="AD3912" s="2" t="s">
        <v>19</v>
      </c>
      <c r="AE3912" t="str">
        <f t="shared" si="1231"/>
        <v>Electronics</v>
      </c>
      <c r="AF3912" t="str">
        <f t="shared" si="1232"/>
        <v>Electronics</v>
      </c>
      <c r="AG3912" t="str" cm="1">
        <f t="array" ref="AG3912">INDEX(AD:AD,ROW())</f>
        <v>Electronics</v>
      </c>
      <c r="AH3912">
        <f t="shared" si="1220"/>
        <v>12</v>
      </c>
      <c r="AI3912" t="str">
        <f t="shared" si="1233"/>
        <v>Electronics</v>
      </c>
      <c r="AK3912">
        <f t="shared" si="1234"/>
        <v>2023</v>
      </c>
      <c r="AL3912">
        <f t="shared" si="1235"/>
        <v>5</v>
      </c>
      <c r="AM3912">
        <f t="shared" si="1236"/>
        <v>28</v>
      </c>
      <c r="AN3912">
        <f t="shared" si="1237"/>
        <v>1</v>
      </c>
      <c r="AO3912" t="str">
        <f t="shared" si="1238"/>
        <v>Weekend</v>
      </c>
      <c r="AR3912" s="20">
        <f t="shared" si="1239"/>
        <v>0</v>
      </c>
    </row>
    <row r="3913" spans="1:44" x14ac:dyDescent="0.35">
      <c r="A3913" t="str">
        <f t="shared" si="1221"/>
        <v>CUST3912</v>
      </c>
      <c r="B3913" s="2" t="s">
        <v>4249</v>
      </c>
      <c r="C3913" s="4">
        <v>44980</v>
      </c>
      <c r="D3913" s="2" t="s">
        <v>781</v>
      </c>
      <c r="E3913" t="s">
        <v>5048</v>
      </c>
      <c r="F3913" s="2" t="s">
        <v>29</v>
      </c>
      <c r="G3913" s="2" t="s">
        <v>5041</v>
      </c>
      <c r="H3913" s="2">
        <v>1</v>
      </c>
      <c r="I3913" s="19">
        <v>696.07</v>
      </c>
      <c r="J3913" s="2" t="s">
        <v>5046</v>
      </c>
      <c r="K3913" s="2" t="s">
        <v>31</v>
      </c>
      <c r="L3913" s="2">
        <v>2</v>
      </c>
      <c r="M3913" s="18">
        <f t="shared" si="1222"/>
        <v>696.07</v>
      </c>
      <c r="T3913" t="str">
        <f t="shared" si="1223"/>
        <v>Pending</v>
      </c>
      <c r="U3913" t="str">
        <f t="shared" si="1224"/>
        <v>No</v>
      </c>
      <c r="V3913" t="str">
        <f t="shared" si="1225"/>
        <v>Yes</v>
      </c>
      <c r="X3913">
        <f t="shared" si="1226"/>
        <v>590</v>
      </c>
      <c r="Y3913">
        <f t="shared" si="1227"/>
        <v>451</v>
      </c>
      <c r="Z3913" s="18">
        <f t="shared" si="1228"/>
        <v>1892867.2841657216</v>
      </c>
      <c r="AA3913" s="18">
        <f t="shared" si="1229"/>
        <v>199432.98236095349</v>
      </c>
      <c r="AB3913" s="17">
        <f t="shared" si="1230"/>
        <v>3.8949824970828471</v>
      </c>
      <c r="AC3913" s="2" t="s">
        <v>5041</v>
      </c>
      <c r="AD3913" s="2" t="s">
        <v>29</v>
      </c>
      <c r="AE3913" t="str">
        <f t="shared" si="1231"/>
        <v>Fashion</v>
      </c>
      <c r="AF3913" t="str">
        <f t="shared" si="1232"/>
        <v>Fashion</v>
      </c>
      <c r="AG3913" t="str" cm="1">
        <f t="array" ref="AG3913">INDEX(AD:AD,ROW())</f>
        <v>Fashion</v>
      </c>
      <c r="AH3913">
        <f t="shared" ref="AH3913:AH3976" si="1240">MATCH(G3913,AC:AC,0)</f>
        <v>15</v>
      </c>
      <c r="AI3913" t="str">
        <f t="shared" si="1233"/>
        <v>Fashion</v>
      </c>
      <c r="AK3913">
        <f t="shared" si="1234"/>
        <v>2023</v>
      </c>
      <c r="AL3913">
        <f t="shared" si="1235"/>
        <v>2</v>
      </c>
      <c r="AM3913">
        <f t="shared" si="1236"/>
        <v>23</v>
      </c>
      <c r="AN3913">
        <f t="shared" si="1237"/>
        <v>5</v>
      </c>
      <c r="AO3913" t="str">
        <f t="shared" si="1238"/>
        <v>Weekday</v>
      </c>
      <c r="AR3913" s="20">
        <f t="shared" si="1239"/>
        <v>0</v>
      </c>
    </row>
    <row r="3914" spans="1:44" x14ac:dyDescent="0.35">
      <c r="A3914" t="str">
        <f t="shared" si="1221"/>
        <v>CUST3913</v>
      </c>
      <c r="B3914" s="2" t="s">
        <v>4250</v>
      </c>
      <c r="C3914" s="4">
        <v>45651</v>
      </c>
      <c r="D3914" s="2" t="s">
        <v>948</v>
      </c>
      <c r="E3914" t="s">
        <v>5054</v>
      </c>
      <c r="F3914" s="2" t="s">
        <v>19</v>
      </c>
      <c r="G3914" s="2" t="s">
        <v>49</v>
      </c>
      <c r="H3914" s="2">
        <v>1</v>
      </c>
      <c r="I3914" s="19">
        <v>2578.8000000000002</v>
      </c>
      <c r="J3914" s="2" t="s">
        <v>20</v>
      </c>
      <c r="K3914" s="2" t="s">
        <v>16</v>
      </c>
      <c r="L3914" s="2">
        <v>4</v>
      </c>
      <c r="M3914" s="18">
        <f t="shared" si="1222"/>
        <v>2578.8000000000002</v>
      </c>
      <c r="T3914" t="str">
        <f t="shared" si="1223"/>
        <v>Completed</v>
      </c>
      <c r="U3914" t="str">
        <f t="shared" si="1224"/>
        <v>Yes</v>
      </c>
      <c r="V3914" t="str">
        <f t="shared" si="1225"/>
        <v>No</v>
      </c>
      <c r="X3914">
        <f t="shared" si="1226"/>
        <v>558</v>
      </c>
      <c r="Y3914">
        <f t="shared" si="1227"/>
        <v>430</v>
      </c>
      <c r="Z3914" s="18">
        <f t="shared" si="1228"/>
        <v>2759712.3299794244</v>
      </c>
      <c r="AA3914" s="18">
        <f t="shared" si="1229"/>
        <v>330643.50635802455</v>
      </c>
      <c r="AB3914" s="17">
        <f t="shared" si="1230"/>
        <v>3.8641711229946525</v>
      </c>
      <c r="AC3914" s="2" t="s">
        <v>49</v>
      </c>
      <c r="AD3914" s="2" t="s">
        <v>19</v>
      </c>
      <c r="AE3914" t="str">
        <f t="shared" si="1231"/>
        <v>Electronics</v>
      </c>
      <c r="AF3914" t="str">
        <f t="shared" si="1232"/>
        <v>Electronics</v>
      </c>
      <c r="AG3914" t="str" cm="1">
        <f t="array" ref="AG3914">INDEX(AD:AD,ROW())</f>
        <v>Electronics</v>
      </c>
      <c r="AH3914">
        <f t="shared" si="1240"/>
        <v>12</v>
      </c>
      <c r="AI3914" t="str">
        <f t="shared" si="1233"/>
        <v>Electronics</v>
      </c>
      <c r="AK3914">
        <f t="shared" si="1234"/>
        <v>2024</v>
      </c>
      <c r="AL3914">
        <f t="shared" si="1235"/>
        <v>12</v>
      </c>
      <c r="AM3914">
        <f t="shared" si="1236"/>
        <v>25</v>
      </c>
      <c r="AN3914">
        <f t="shared" si="1237"/>
        <v>4</v>
      </c>
      <c r="AO3914" t="str">
        <f t="shared" si="1238"/>
        <v>Weekday</v>
      </c>
      <c r="AR3914" s="20">
        <f t="shared" si="1239"/>
        <v>0</v>
      </c>
    </row>
    <row r="3915" spans="1:44" x14ac:dyDescent="0.35">
      <c r="A3915" t="str">
        <f t="shared" si="1221"/>
        <v>CUST3914</v>
      </c>
      <c r="B3915" s="2" t="s">
        <v>4251</v>
      </c>
      <c r="C3915" s="4">
        <v>45166</v>
      </c>
      <c r="D3915" s="2" t="s">
        <v>524</v>
      </c>
      <c r="E3915" t="s">
        <v>5056</v>
      </c>
      <c r="F3915" s="2" t="s">
        <v>42</v>
      </c>
      <c r="G3915" s="2" t="s">
        <v>43</v>
      </c>
      <c r="H3915" s="2">
        <v>2</v>
      </c>
      <c r="I3915" s="19">
        <v>1169.49</v>
      </c>
      <c r="J3915" s="2" t="s">
        <v>5046</v>
      </c>
      <c r="K3915" s="2" t="s">
        <v>16</v>
      </c>
      <c r="L3915" s="2">
        <v>5</v>
      </c>
      <c r="M3915" s="18">
        <f t="shared" si="1222"/>
        <v>2338.98</v>
      </c>
      <c r="T3915" t="str">
        <f t="shared" si="1223"/>
        <v>Completed</v>
      </c>
      <c r="U3915" t="str">
        <f t="shared" si="1224"/>
        <v>Yes</v>
      </c>
      <c r="V3915" t="str">
        <f t="shared" si="1225"/>
        <v>No</v>
      </c>
      <c r="X3915">
        <f t="shared" si="1226"/>
        <v>50</v>
      </c>
      <c r="Y3915">
        <f t="shared" si="1227"/>
        <v>37</v>
      </c>
      <c r="Z3915" s="18">
        <f t="shared" si="1228"/>
        <v>1098537.4901531704</v>
      </c>
      <c r="AA3915" s="18">
        <f t="shared" si="1229"/>
        <v>96724.388030634553</v>
      </c>
      <c r="AB3915" s="17">
        <f t="shared" si="1230"/>
        <v>3.9001122334455669</v>
      </c>
      <c r="AC3915" s="2" t="s">
        <v>43</v>
      </c>
      <c r="AD3915" s="2" t="s">
        <v>42</v>
      </c>
      <c r="AE3915" t="str">
        <f t="shared" si="1231"/>
        <v>Beauty</v>
      </c>
      <c r="AF3915" t="str">
        <f t="shared" si="1232"/>
        <v>Beauty</v>
      </c>
      <c r="AG3915" t="str" cm="1">
        <f t="array" ref="AG3915">INDEX(AD:AD,ROW())</f>
        <v>Beauty</v>
      </c>
      <c r="AH3915">
        <f t="shared" si="1240"/>
        <v>10</v>
      </c>
      <c r="AI3915" t="str">
        <f t="shared" si="1233"/>
        <v>Beauty</v>
      </c>
      <c r="AK3915">
        <f t="shared" si="1234"/>
        <v>2023</v>
      </c>
      <c r="AL3915">
        <f t="shared" si="1235"/>
        <v>8</v>
      </c>
      <c r="AM3915">
        <f t="shared" si="1236"/>
        <v>28</v>
      </c>
      <c r="AN3915">
        <f t="shared" si="1237"/>
        <v>2</v>
      </c>
      <c r="AO3915" t="str">
        <f t="shared" si="1238"/>
        <v>Weekday</v>
      </c>
      <c r="AR3915" s="20">
        <f t="shared" si="1239"/>
        <v>0</v>
      </c>
    </row>
    <row r="3916" spans="1:44" x14ac:dyDescent="0.35">
      <c r="A3916" t="str">
        <f t="shared" si="1221"/>
        <v>CUST3915</v>
      </c>
      <c r="B3916" s="2" t="s">
        <v>4252</v>
      </c>
      <c r="C3916" s="4">
        <v>45263</v>
      </c>
      <c r="D3916" s="2" t="s">
        <v>12</v>
      </c>
      <c r="E3916" t="s">
        <v>5053</v>
      </c>
      <c r="F3916" s="2" t="s">
        <v>29</v>
      </c>
      <c r="G3916" s="2" t="s">
        <v>5041</v>
      </c>
      <c r="H3916" s="2">
        <v>1</v>
      </c>
      <c r="I3916" s="19">
        <v>364.89</v>
      </c>
      <c r="J3916" s="2" t="s">
        <v>5047</v>
      </c>
      <c r="K3916" s="2" t="s">
        <v>103</v>
      </c>
      <c r="L3916" s="2">
        <v>5</v>
      </c>
      <c r="M3916" s="18">
        <f t="shared" si="1222"/>
        <v>364.89</v>
      </c>
      <c r="T3916" t="str">
        <f t="shared" si="1223"/>
        <v>Lost Sale</v>
      </c>
      <c r="U3916" t="str">
        <f t="shared" si="1224"/>
        <v>No</v>
      </c>
      <c r="V3916" t="str">
        <f t="shared" si="1225"/>
        <v>Yes</v>
      </c>
      <c r="X3916">
        <f t="shared" si="1226"/>
        <v>559</v>
      </c>
      <c r="Y3916">
        <f t="shared" si="1227"/>
        <v>408</v>
      </c>
      <c r="Z3916" s="18">
        <f t="shared" si="1228"/>
        <v>1892867.2841657216</v>
      </c>
      <c r="AA3916" s="18">
        <f t="shared" si="1229"/>
        <v>199432.98236095349</v>
      </c>
      <c r="AB3916" s="17">
        <f t="shared" si="1230"/>
        <v>3.8949824970828471</v>
      </c>
      <c r="AC3916" s="2" t="s">
        <v>5041</v>
      </c>
      <c r="AD3916" s="2" t="s">
        <v>29</v>
      </c>
      <c r="AE3916" t="str">
        <f t="shared" si="1231"/>
        <v>Fashion</v>
      </c>
      <c r="AF3916" t="str">
        <f t="shared" si="1232"/>
        <v>Fashion</v>
      </c>
      <c r="AG3916" t="str" cm="1">
        <f t="array" ref="AG3916">INDEX(AD:AD,ROW())</f>
        <v>Fashion</v>
      </c>
      <c r="AH3916">
        <f t="shared" si="1240"/>
        <v>15</v>
      </c>
      <c r="AI3916" t="str">
        <f t="shared" si="1233"/>
        <v>Fashion</v>
      </c>
      <c r="AK3916">
        <f t="shared" si="1234"/>
        <v>2023</v>
      </c>
      <c r="AL3916">
        <f t="shared" si="1235"/>
        <v>12</v>
      </c>
      <c r="AM3916">
        <f t="shared" si="1236"/>
        <v>3</v>
      </c>
      <c r="AN3916">
        <f t="shared" si="1237"/>
        <v>1</v>
      </c>
      <c r="AO3916" t="str">
        <f t="shared" si="1238"/>
        <v>Weekend</v>
      </c>
      <c r="AR3916" s="20">
        <f t="shared" si="1239"/>
        <v>1</v>
      </c>
    </row>
    <row r="3917" spans="1:44" x14ac:dyDescent="0.35">
      <c r="A3917" t="str">
        <f t="shared" si="1221"/>
        <v>CUST3916</v>
      </c>
      <c r="B3917" s="2" t="s">
        <v>4253</v>
      </c>
      <c r="C3917" s="4">
        <v>45698</v>
      </c>
      <c r="D3917" s="2" t="s">
        <v>1048</v>
      </c>
      <c r="E3917" t="s">
        <v>5050</v>
      </c>
      <c r="F3917" s="2" t="s">
        <v>29</v>
      </c>
      <c r="G3917" s="2" t="s">
        <v>121</v>
      </c>
      <c r="H3917" s="2">
        <v>2</v>
      </c>
      <c r="I3917" s="19">
        <v>1990.8</v>
      </c>
      <c r="J3917" s="2" t="s">
        <v>20</v>
      </c>
      <c r="K3917" s="2" t="s">
        <v>16</v>
      </c>
      <c r="L3917" s="2">
        <v>5</v>
      </c>
      <c r="M3917" s="18">
        <f t="shared" si="1222"/>
        <v>3981.6</v>
      </c>
      <c r="T3917" t="str">
        <f t="shared" si="1223"/>
        <v>Completed</v>
      </c>
      <c r="U3917" t="str">
        <f t="shared" si="1224"/>
        <v>Yes</v>
      </c>
      <c r="V3917" t="str">
        <f t="shared" si="1225"/>
        <v>No</v>
      </c>
      <c r="X3917">
        <f t="shared" si="1226"/>
        <v>589</v>
      </c>
      <c r="Y3917">
        <f t="shared" si="1227"/>
        <v>426</v>
      </c>
      <c r="Z3917" s="18">
        <f t="shared" si="1228"/>
        <v>1892867.2841657216</v>
      </c>
      <c r="AA3917" s="18">
        <f t="shared" si="1229"/>
        <v>199432.98236095349</v>
      </c>
      <c r="AB3917" s="17">
        <f t="shared" si="1230"/>
        <v>3.8949824970828471</v>
      </c>
      <c r="AC3917" s="2" t="s">
        <v>121</v>
      </c>
      <c r="AD3917" s="2" t="s">
        <v>29</v>
      </c>
      <c r="AE3917" t="str">
        <f t="shared" si="1231"/>
        <v>Fashion</v>
      </c>
      <c r="AF3917" t="str">
        <f t="shared" si="1232"/>
        <v>Fashion</v>
      </c>
      <c r="AG3917" t="str" cm="1">
        <f t="array" ref="AG3917">INDEX(AD:AD,ROW())</f>
        <v>Fashion</v>
      </c>
      <c r="AH3917">
        <f t="shared" si="1240"/>
        <v>45</v>
      </c>
      <c r="AI3917" t="str">
        <f t="shared" si="1233"/>
        <v>Fashion</v>
      </c>
      <c r="AK3917">
        <f t="shared" si="1234"/>
        <v>2025</v>
      </c>
      <c r="AL3917">
        <f t="shared" si="1235"/>
        <v>2</v>
      </c>
      <c r="AM3917">
        <f t="shared" si="1236"/>
        <v>10</v>
      </c>
      <c r="AN3917">
        <f t="shared" si="1237"/>
        <v>2</v>
      </c>
      <c r="AO3917" t="str">
        <f t="shared" si="1238"/>
        <v>Weekday</v>
      </c>
      <c r="AR3917" s="20">
        <f t="shared" si="1239"/>
        <v>0</v>
      </c>
    </row>
    <row r="3918" spans="1:44" x14ac:dyDescent="0.35">
      <c r="A3918" t="str">
        <f t="shared" si="1221"/>
        <v>CUST3917</v>
      </c>
      <c r="B3918" s="2" t="s">
        <v>4254</v>
      </c>
      <c r="C3918" s="4">
        <v>45039</v>
      </c>
      <c r="D3918" s="2" t="s">
        <v>431</v>
      </c>
      <c r="E3918" t="s">
        <v>5048</v>
      </c>
      <c r="F3918" s="2" t="s">
        <v>13</v>
      </c>
      <c r="G3918" s="2" t="s">
        <v>34</v>
      </c>
      <c r="H3918" s="2">
        <v>1</v>
      </c>
      <c r="I3918" s="19">
        <v>243.43</v>
      </c>
      <c r="J3918" s="2" t="s">
        <v>5046</v>
      </c>
      <c r="K3918" s="2" t="s">
        <v>76</v>
      </c>
      <c r="L3918" s="31"/>
      <c r="M3918" s="18">
        <f t="shared" si="1222"/>
        <v>243.43</v>
      </c>
      <c r="T3918" t="str">
        <f t="shared" si="1223"/>
        <v>Completed</v>
      </c>
      <c r="U3918" t="str">
        <f t="shared" si="1224"/>
        <v>No</v>
      </c>
      <c r="V3918" t="str">
        <f t="shared" si="1225"/>
        <v>No</v>
      </c>
      <c r="X3918">
        <f t="shared" si="1226"/>
        <v>590</v>
      </c>
      <c r="Y3918">
        <f t="shared" si="1227"/>
        <v>451</v>
      </c>
      <c r="Z3918" s="18">
        <f t="shared" si="1228"/>
        <v>1463424.4009529033</v>
      </c>
      <c r="AA3918" s="18">
        <f t="shared" si="1229"/>
        <v>118285.78776560788</v>
      </c>
      <c r="AB3918" s="17">
        <f t="shared" si="1230"/>
        <v>3.8140589569160999</v>
      </c>
      <c r="AC3918" s="2" t="s">
        <v>34</v>
      </c>
      <c r="AD3918" s="2" t="s">
        <v>13</v>
      </c>
      <c r="AE3918" t="str">
        <f t="shared" si="1231"/>
        <v>Home &amp; Kitchen</v>
      </c>
      <c r="AF3918" t="str">
        <f t="shared" si="1232"/>
        <v>Home &amp; Kitchen</v>
      </c>
      <c r="AG3918" t="str" cm="1">
        <f t="array" ref="AG3918">INDEX(AD:AD,ROW())</f>
        <v>Home &amp; Kitchen</v>
      </c>
      <c r="AH3918">
        <f t="shared" si="1240"/>
        <v>7</v>
      </c>
      <c r="AI3918" t="str">
        <f t="shared" si="1233"/>
        <v>Home &amp; Kitchen</v>
      </c>
      <c r="AK3918">
        <f t="shared" si="1234"/>
        <v>2023</v>
      </c>
      <c r="AL3918">
        <f t="shared" si="1235"/>
        <v>4</v>
      </c>
      <c r="AM3918">
        <f t="shared" si="1236"/>
        <v>23</v>
      </c>
      <c r="AN3918">
        <f t="shared" si="1237"/>
        <v>1</v>
      </c>
      <c r="AO3918" t="str">
        <f t="shared" si="1238"/>
        <v>Weekend</v>
      </c>
      <c r="AR3918" s="20">
        <f t="shared" si="1239"/>
        <v>1</v>
      </c>
    </row>
    <row r="3919" spans="1:44" x14ac:dyDescent="0.35">
      <c r="A3919" t="str">
        <f t="shared" si="1221"/>
        <v>CUST3918</v>
      </c>
      <c r="B3919" s="2" t="s">
        <v>4255</v>
      </c>
      <c r="C3919" s="4">
        <v>45078</v>
      </c>
      <c r="D3919" s="2" t="s">
        <v>1776</v>
      </c>
      <c r="E3919" t="s">
        <v>5055</v>
      </c>
      <c r="F3919" s="2" t="s">
        <v>42</v>
      </c>
      <c r="G3919" s="2" t="s">
        <v>5042</v>
      </c>
      <c r="H3919" s="2">
        <v>2</v>
      </c>
      <c r="I3919" s="19">
        <v>472.35</v>
      </c>
      <c r="J3919" s="2" t="s">
        <v>20</v>
      </c>
      <c r="K3919" s="2" t="s">
        <v>16</v>
      </c>
      <c r="L3919" s="2">
        <v>3</v>
      </c>
      <c r="M3919" s="18">
        <f t="shared" si="1222"/>
        <v>944.7</v>
      </c>
      <c r="T3919" t="str">
        <f t="shared" si="1223"/>
        <v>Completed</v>
      </c>
      <c r="U3919" t="str">
        <f t="shared" si="1224"/>
        <v>No</v>
      </c>
      <c r="V3919" t="str">
        <f t="shared" si="1225"/>
        <v>No</v>
      </c>
      <c r="X3919">
        <f t="shared" si="1226"/>
        <v>567</v>
      </c>
      <c r="Y3919">
        <f t="shared" si="1227"/>
        <v>440</v>
      </c>
      <c r="Z3919" s="18">
        <f t="shared" si="1228"/>
        <v>1098537.4901531704</v>
      </c>
      <c r="AA3919" s="18">
        <f t="shared" si="1229"/>
        <v>96724.388030634553</v>
      </c>
      <c r="AB3919" s="17">
        <f t="shared" si="1230"/>
        <v>3.9001122334455669</v>
      </c>
      <c r="AC3919" s="2" t="s">
        <v>5042</v>
      </c>
      <c r="AD3919" s="2" t="s">
        <v>42</v>
      </c>
      <c r="AE3919" t="str">
        <f t="shared" si="1231"/>
        <v>Beauty</v>
      </c>
      <c r="AF3919" t="str">
        <f t="shared" si="1232"/>
        <v>Beauty</v>
      </c>
      <c r="AG3919" t="str" cm="1">
        <f t="array" ref="AG3919">INDEX(AD:AD,ROW())</f>
        <v>Beauty</v>
      </c>
      <c r="AH3919">
        <f t="shared" si="1240"/>
        <v>18</v>
      </c>
      <c r="AI3919" t="str">
        <f t="shared" si="1233"/>
        <v>Beauty</v>
      </c>
      <c r="AK3919">
        <f t="shared" si="1234"/>
        <v>2023</v>
      </c>
      <c r="AL3919">
        <f t="shared" si="1235"/>
        <v>6</v>
      </c>
      <c r="AM3919">
        <f t="shared" si="1236"/>
        <v>1</v>
      </c>
      <c r="AN3919">
        <f t="shared" si="1237"/>
        <v>5</v>
      </c>
      <c r="AO3919" t="str">
        <f t="shared" si="1238"/>
        <v>Weekday</v>
      </c>
      <c r="AR3919" s="20">
        <f t="shared" si="1239"/>
        <v>0</v>
      </c>
    </row>
    <row r="3920" spans="1:44" x14ac:dyDescent="0.35">
      <c r="A3920" t="str">
        <f t="shared" si="1221"/>
        <v>CUST3919</v>
      </c>
      <c r="B3920" s="2" t="s">
        <v>4256</v>
      </c>
      <c r="C3920" s="4">
        <v>45704</v>
      </c>
      <c r="D3920" s="2" t="s">
        <v>624</v>
      </c>
      <c r="E3920" t="s">
        <v>5049</v>
      </c>
      <c r="F3920" s="2" t="s">
        <v>19</v>
      </c>
      <c r="G3920" s="2" t="s">
        <v>49</v>
      </c>
      <c r="H3920" s="2">
        <v>1</v>
      </c>
      <c r="I3920" s="19">
        <v>1656.09</v>
      </c>
      <c r="J3920" s="2" t="s">
        <v>20</v>
      </c>
      <c r="K3920" s="2" t="s">
        <v>16</v>
      </c>
      <c r="L3920" s="2">
        <v>5</v>
      </c>
      <c r="M3920" s="18">
        <f t="shared" si="1222"/>
        <v>1656.09</v>
      </c>
      <c r="T3920" t="str">
        <f t="shared" si="1223"/>
        <v>Completed</v>
      </c>
      <c r="U3920" t="str">
        <f t="shared" si="1224"/>
        <v>Yes</v>
      </c>
      <c r="V3920" t="str">
        <f t="shared" si="1225"/>
        <v>No</v>
      </c>
      <c r="X3920">
        <f t="shared" si="1226"/>
        <v>595</v>
      </c>
      <c r="Y3920">
        <f t="shared" si="1227"/>
        <v>444</v>
      </c>
      <c r="Z3920" s="18">
        <f t="shared" si="1228"/>
        <v>2759712.3299794244</v>
      </c>
      <c r="AA3920" s="18">
        <f t="shared" si="1229"/>
        <v>330643.50635802455</v>
      </c>
      <c r="AB3920" s="17">
        <f t="shared" si="1230"/>
        <v>3.8641711229946525</v>
      </c>
      <c r="AC3920" s="2" t="s">
        <v>49</v>
      </c>
      <c r="AD3920" s="2" t="s">
        <v>19</v>
      </c>
      <c r="AE3920" t="str">
        <f t="shared" si="1231"/>
        <v>Electronics</v>
      </c>
      <c r="AF3920" t="str">
        <f t="shared" si="1232"/>
        <v>Electronics</v>
      </c>
      <c r="AG3920" t="str" cm="1">
        <f t="array" ref="AG3920">INDEX(AD:AD,ROW())</f>
        <v>Electronics</v>
      </c>
      <c r="AH3920">
        <f t="shared" si="1240"/>
        <v>12</v>
      </c>
      <c r="AI3920" t="str">
        <f t="shared" si="1233"/>
        <v>Electronics</v>
      </c>
      <c r="AK3920">
        <f t="shared" si="1234"/>
        <v>2025</v>
      </c>
      <c r="AL3920">
        <f t="shared" si="1235"/>
        <v>2</v>
      </c>
      <c r="AM3920">
        <f t="shared" si="1236"/>
        <v>16</v>
      </c>
      <c r="AN3920">
        <f t="shared" si="1237"/>
        <v>1</v>
      </c>
      <c r="AO3920" t="str">
        <f t="shared" si="1238"/>
        <v>Weekend</v>
      </c>
      <c r="AR3920" s="20">
        <f t="shared" si="1239"/>
        <v>0</v>
      </c>
    </row>
    <row r="3921" spans="1:44" x14ac:dyDescent="0.35">
      <c r="A3921" t="str">
        <f t="shared" si="1221"/>
        <v>CUST3920</v>
      </c>
      <c r="B3921" s="2" t="s">
        <v>4257</v>
      </c>
      <c r="C3921" s="4">
        <v>45036</v>
      </c>
      <c r="D3921" s="2" t="s">
        <v>70</v>
      </c>
      <c r="E3921" t="s">
        <v>5052</v>
      </c>
      <c r="F3921" s="2" t="s">
        <v>19</v>
      </c>
      <c r="G3921" s="2" t="s">
        <v>128</v>
      </c>
      <c r="H3921" s="2">
        <v>3</v>
      </c>
      <c r="I3921" s="19">
        <v>326.95</v>
      </c>
      <c r="J3921" s="2" t="s">
        <v>20</v>
      </c>
      <c r="K3921" s="2" t="s">
        <v>31</v>
      </c>
      <c r="L3921" s="2">
        <v>3</v>
      </c>
      <c r="M3921" s="18">
        <f t="shared" si="1222"/>
        <v>980.84999999999991</v>
      </c>
      <c r="T3921" t="str">
        <f t="shared" si="1223"/>
        <v>Pending</v>
      </c>
      <c r="U3921" t="str">
        <f t="shared" si="1224"/>
        <v>No</v>
      </c>
      <c r="V3921" t="str">
        <f t="shared" si="1225"/>
        <v>Yes</v>
      </c>
      <c r="X3921">
        <f t="shared" si="1226"/>
        <v>573</v>
      </c>
      <c r="Y3921">
        <f t="shared" si="1227"/>
        <v>450</v>
      </c>
      <c r="Z3921" s="18">
        <f t="shared" si="1228"/>
        <v>2759712.3299794244</v>
      </c>
      <c r="AA3921" s="18">
        <f t="shared" si="1229"/>
        <v>330643.50635802455</v>
      </c>
      <c r="AB3921" s="17">
        <f t="shared" si="1230"/>
        <v>3.8641711229946525</v>
      </c>
      <c r="AC3921" s="2" t="s">
        <v>128</v>
      </c>
      <c r="AD3921" s="2" t="s">
        <v>19</v>
      </c>
      <c r="AE3921" t="str">
        <f t="shared" si="1231"/>
        <v>Electronics</v>
      </c>
      <c r="AF3921" t="str">
        <f t="shared" si="1232"/>
        <v>Electronics</v>
      </c>
      <c r="AG3921" t="str" cm="1">
        <f t="array" ref="AG3921">INDEX(AD:AD,ROW())</f>
        <v>Electronics</v>
      </c>
      <c r="AH3921">
        <f t="shared" si="1240"/>
        <v>48</v>
      </c>
      <c r="AI3921" t="str">
        <f t="shared" si="1233"/>
        <v>Electronics</v>
      </c>
      <c r="AK3921">
        <f t="shared" si="1234"/>
        <v>2023</v>
      </c>
      <c r="AL3921">
        <f t="shared" si="1235"/>
        <v>4</v>
      </c>
      <c r="AM3921">
        <f t="shared" si="1236"/>
        <v>20</v>
      </c>
      <c r="AN3921">
        <f t="shared" si="1237"/>
        <v>5</v>
      </c>
      <c r="AO3921" t="str">
        <f t="shared" si="1238"/>
        <v>Weekday</v>
      </c>
      <c r="AR3921" s="20">
        <f t="shared" si="1239"/>
        <v>0</v>
      </c>
    </row>
    <row r="3922" spans="1:44" x14ac:dyDescent="0.35">
      <c r="A3922" t="str">
        <f t="shared" si="1221"/>
        <v>CUST3921</v>
      </c>
      <c r="B3922" s="2" t="s">
        <v>4258</v>
      </c>
      <c r="C3922" s="4">
        <v>45557</v>
      </c>
      <c r="D3922" s="2" t="s">
        <v>367</v>
      </c>
      <c r="E3922" t="s">
        <v>5053</v>
      </c>
      <c r="F3922" s="2" t="s">
        <v>19</v>
      </c>
      <c r="G3922" s="2" t="s">
        <v>5040</v>
      </c>
      <c r="H3922" s="2">
        <v>3</v>
      </c>
      <c r="I3922" s="19">
        <v>2959.36</v>
      </c>
      <c r="J3922" s="2" t="s">
        <v>15</v>
      </c>
      <c r="K3922" s="2" t="s">
        <v>16</v>
      </c>
      <c r="L3922" s="2">
        <v>3</v>
      </c>
      <c r="M3922" s="18">
        <f t="shared" si="1222"/>
        <v>8878.08</v>
      </c>
      <c r="T3922" t="str">
        <f t="shared" si="1223"/>
        <v>Completed</v>
      </c>
      <c r="U3922" t="str">
        <f t="shared" si="1224"/>
        <v>Yes</v>
      </c>
      <c r="V3922" t="str">
        <f t="shared" si="1225"/>
        <v>No</v>
      </c>
      <c r="X3922">
        <f t="shared" si="1226"/>
        <v>559</v>
      </c>
      <c r="Y3922">
        <f t="shared" si="1227"/>
        <v>408</v>
      </c>
      <c r="Z3922" s="18">
        <f t="shared" si="1228"/>
        <v>2759712.3299794244</v>
      </c>
      <c r="AA3922" s="18">
        <f t="shared" si="1229"/>
        <v>330643.50635802455</v>
      </c>
      <c r="AB3922" s="17">
        <f t="shared" si="1230"/>
        <v>3.8641711229946525</v>
      </c>
      <c r="AC3922" s="2" t="s">
        <v>5040</v>
      </c>
      <c r="AD3922" s="2" t="s">
        <v>19</v>
      </c>
      <c r="AE3922" t="str">
        <f t="shared" si="1231"/>
        <v>Electronics</v>
      </c>
      <c r="AF3922" t="str">
        <f t="shared" si="1232"/>
        <v>Electronics</v>
      </c>
      <c r="AG3922" t="str" cm="1">
        <f t="array" ref="AG3922">INDEX(AD:AD,ROW())</f>
        <v>Electronics</v>
      </c>
      <c r="AH3922">
        <f t="shared" si="1240"/>
        <v>13</v>
      </c>
      <c r="AI3922" t="str">
        <f t="shared" si="1233"/>
        <v>Electronics</v>
      </c>
      <c r="AK3922">
        <f t="shared" si="1234"/>
        <v>2024</v>
      </c>
      <c r="AL3922">
        <f t="shared" si="1235"/>
        <v>9</v>
      </c>
      <c r="AM3922">
        <f t="shared" si="1236"/>
        <v>22</v>
      </c>
      <c r="AN3922">
        <f t="shared" si="1237"/>
        <v>1</v>
      </c>
      <c r="AO3922" t="str">
        <f t="shared" si="1238"/>
        <v>Weekend</v>
      </c>
      <c r="AR3922" s="20">
        <f t="shared" si="1239"/>
        <v>0</v>
      </c>
    </row>
    <row r="3923" spans="1:44" x14ac:dyDescent="0.35">
      <c r="A3923" t="str">
        <f t="shared" si="1221"/>
        <v>CUST3922</v>
      </c>
      <c r="B3923" s="2" t="s">
        <v>4259</v>
      </c>
      <c r="C3923" s="4">
        <v>45231</v>
      </c>
      <c r="D3923" s="2" t="s">
        <v>323</v>
      </c>
      <c r="E3923" t="s">
        <v>5051</v>
      </c>
      <c r="F3923" s="2" t="s">
        <v>19</v>
      </c>
      <c r="G3923" s="2" t="s">
        <v>5040</v>
      </c>
      <c r="H3923" s="2">
        <v>1</v>
      </c>
      <c r="I3923" s="19">
        <v>1027.1600000000001</v>
      </c>
      <c r="J3923" s="2" t="s">
        <v>5046</v>
      </c>
      <c r="K3923" s="2" t="s">
        <v>76</v>
      </c>
      <c r="L3923" s="2">
        <v>5</v>
      </c>
      <c r="M3923" s="18">
        <f t="shared" si="1222"/>
        <v>1027.1600000000001</v>
      </c>
      <c r="T3923" t="str">
        <f t="shared" si="1223"/>
        <v>Completed</v>
      </c>
      <c r="U3923" t="str">
        <f t="shared" si="1224"/>
        <v>No</v>
      </c>
      <c r="V3923" t="str">
        <f t="shared" si="1225"/>
        <v>No</v>
      </c>
      <c r="X3923">
        <f t="shared" si="1226"/>
        <v>619</v>
      </c>
      <c r="Y3923">
        <f t="shared" si="1227"/>
        <v>468</v>
      </c>
      <c r="Z3923" s="18">
        <f t="shared" si="1228"/>
        <v>2759712.3299794244</v>
      </c>
      <c r="AA3923" s="18">
        <f t="shared" si="1229"/>
        <v>330643.50635802455</v>
      </c>
      <c r="AB3923" s="17">
        <f t="shared" si="1230"/>
        <v>3.8641711229946525</v>
      </c>
      <c r="AC3923" s="2" t="s">
        <v>5040</v>
      </c>
      <c r="AD3923" s="2" t="s">
        <v>19</v>
      </c>
      <c r="AE3923" t="str">
        <f t="shared" si="1231"/>
        <v>Electronics</v>
      </c>
      <c r="AF3923" t="str">
        <f t="shared" si="1232"/>
        <v>Electronics</v>
      </c>
      <c r="AG3923" t="str" cm="1">
        <f t="array" ref="AG3923">INDEX(AD:AD,ROW())</f>
        <v>Electronics</v>
      </c>
      <c r="AH3923">
        <f t="shared" si="1240"/>
        <v>13</v>
      </c>
      <c r="AI3923" t="str">
        <f t="shared" si="1233"/>
        <v>Electronics</v>
      </c>
      <c r="AK3923">
        <f t="shared" si="1234"/>
        <v>2023</v>
      </c>
      <c r="AL3923">
        <f t="shared" si="1235"/>
        <v>11</v>
      </c>
      <c r="AM3923">
        <f t="shared" si="1236"/>
        <v>1</v>
      </c>
      <c r="AN3923">
        <f t="shared" si="1237"/>
        <v>4</v>
      </c>
      <c r="AO3923" t="str">
        <f t="shared" si="1238"/>
        <v>Weekday</v>
      </c>
      <c r="AR3923" s="20">
        <f t="shared" si="1239"/>
        <v>1</v>
      </c>
    </row>
    <row r="3924" spans="1:44" x14ac:dyDescent="0.35">
      <c r="A3924" t="str">
        <f t="shared" si="1221"/>
        <v>CUST3923</v>
      </c>
      <c r="B3924" s="2" t="s">
        <v>4260</v>
      </c>
      <c r="C3924" s="4">
        <v>45348</v>
      </c>
      <c r="D3924" s="2" t="s">
        <v>635</v>
      </c>
      <c r="E3924" t="s">
        <v>5048</v>
      </c>
      <c r="F3924" s="2" t="s">
        <v>29</v>
      </c>
      <c r="G3924" s="2" t="s">
        <v>138</v>
      </c>
      <c r="H3924" s="2">
        <v>1</v>
      </c>
      <c r="I3924" s="19">
        <v>598.65</v>
      </c>
      <c r="J3924" s="2" t="s">
        <v>5047</v>
      </c>
      <c r="K3924" s="2" t="s">
        <v>16</v>
      </c>
      <c r="L3924" s="2">
        <v>5</v>
      </c>
      <c r="M3924" s="18">
        <f t="shared" si="1222"/>
        <v>598.65</v>
      </c>
      <c r="T3924" t="str">
        <f t="shared" si="1223"/>
        <v>Completed</v>
      </c>
      <c r="U3924" t="str">
        <f t="shared" si="1224"/>
        <v>No</v>
      </c>
      <c r="V3924" t="str">
        <f t="shared" si="1225"/>
        <v>No</v>
      </c>
      <c r="X3924">
        <f t="shared" si="1226"/>
        <v>590</v>
      </c>
      <c r="Y3924">
        <f t="shared" si="1227"/>
        <v>451</v>
      </c>
      <c r="Z3924" s="18">
        <f t="shared" si="1228"/>
        <v>1892867.2841657216</v>
      </c>
      <c r="AA3924" s="18">
        <f t="shared" si="1229"/>
        <v>199432.98236095349</v>
      </c>
      <c r="AB3924" s="17">
        <f t="shared" si="1230"/>
        <v>3.8949824970828471</v>
      </c>
      <c r="AC3924" s="2" t="s">
        <v>138</v>
      </c>
      <c r="AD3924" s="2" t="s">
        <v>29</v>
      </c>
      <c r="AE3924" t="str">
        <f t="shared" si="1231"/>
        <v>Fashion</v>
      </c>
      <c r="AF3924" t="str">
        <f t="shared" si="1232"/>
        <v>Fashion</v>
      </c>
      <c r="AG3924" t="str" cm="1">
        <f t="array" ref="AG3924">INDEX(AD:AD,ROW())</f>
        <v>Fashion</v>
      </c>
      <c r="AH3924">
        <f t="shared" si="1240"/>
        <v>53</v>
      </c>
      <c r="AI3924" t="str">
        <f t="shared" si="1233"/>
        <v>Fashion</v>
      </c>
      <c r="AK3924">
        <f t="shared" si="1234"/>
        <v>2024</v>
      </c>
      <c r="AL3924">
        <f t="shared" si="1235"/>
        <v>2</v>
      </c>
      <c r="AM3924">
        <f t="shared" si="1236"/>
        <v>26</v>
      </c>
      <c r="AN3924">
        <f t="shared" si="1237"/>
        <v>2</v>
      </c>
      <c r="AO3924" t="str">
        <f t="shared" si="1238"/>
        <v>Weekday</v>
      </c>
      <c r="AR3924" s="20">
        <f t="shared" si="1239"/>
        <v>0</v>
      </c>
    </row>
    <row r="3925" spans="1:44" x14ac:dyDescent="0.35">
      <c r="A3925" t="str">
        <f t="shared" si="1221"/>
        <v>CUST3924</v>
      </c>
      <c r="B3925" s="2" t="s">
        <v>4261</v>
      </c>
      <c r="C3925" s="4">
        <v>45343</v>
      </c>
      <c r="D3925" s="2" t="s">
        <v>36</v>
      </c>
      <c r="E3925" t="s">
        <v>5051</v>
      </c>
      <c r="F3925" s="2" t="s">
        <v>19</v>
      </c>
      <c r="G3925" s="2" t="s">
        <v>128</v>
      </c>
      <c r="H3925" s="2">
        <v>1</v>
      </c>
      <c r="I3925" s="19">
        <v>2103.4499999999998</v>
      </c>
      <c r="J3925" s="2" t="s">
        <v>20</v>
      </c>
      <c r="K3925" s="2" t="s">
        <v>31</v>
      </c>
      <c r="L3925" s="2">
        <v>5</v>
      </c>
      <c r="M3925" s="18">
        <f t="shared" si="1222"/>
        <v>2103.4499999999998</v>
      </c>
      <c r="T3925" t="str">
        <f t="shared" si="1223"/>
        <v>Pending</v>
      </c>
      <c r="U3925" t="str">
        <f t="shared" si="1224"/>
        <v>No</v>
      </c>
      <c r="V3925" t="str">
        <f t="shared" si="1225"/>
        <v>Yes</v>
      </c>
      <c r="X3925">
        <f t="shared" si="1226"/>
        <v>619</v>
      </c>
      <c r="Y3925">
        <f t="shared" si="1227"/>
        <v>468</v>
      </c>
      <c r="Z3925" s="18">
        <f t="shared" si="1228"/>
        <v>2759712.3299794244</v>
      </c>
      <c r="AA3925" s="18">
        <f t="shared" si="1229"/>
        <v>330643.50635802455</v>
      </c>
      <c r="AB3925" s="17">
        <f t="shared" si="1230"/>
        <v>3.8641711229946525</v>
      </c>
      <c r="AC3925" s="2" t="s">
        <v>128</v>
      </c>
      <c r="AD3925" s="2" t="s">
        <v>19</v>
      </c>
      <c r="AE3925" t="str">
        <f t="shared" si="1231"/>
        <v>Electronics</v>
      </c>
      <c r="AF3925" t="str">
        <f t="shared" si="1232"/>
        <v>Electronics</v>
      </c>
      <c r="AG3925" t="str" cm="1">
        <f t="array" ref="AG3925">INDEX(AD:AD,ROW())</f>
        <v>Electronics</v>
      </c>
      <c r="AH3925">
        <f t="shared" si="1240"/>
        <v>48</v>
      </c>
      <c r="AI3925" t="str">
        <f t="shared" si="1233"/>
        <v>Electronics</v>
      </c>
      <c r="AK3925">
        <f t="shared" si="1234"/>
        <v>2024</v>
      </c>
      <c r="AL3925">
        <f t="shared" si="1235"/>
        <v>2</v>
      </c>
      <c r="AM3925">
        <f t="shared" si="1236"/>
        <v>21</v>
      </c>
      <c r="AN3925">
        <f t="shared" si="1237"/>
        <v>4</v>
      </c>
      <c r="AO3925" t="str">
        <f t="shared" si="1238"/>
        <v>Weekday</v>
      </c>
      <c r="AR3925" s="20">
        <f t="shared" si="1239"/>
        <v>0</v>
      </c>
    </row>
    <row r="3926" spans="1:44" x14ac:dyDescent="0.35">
      <c r="A3926" t="str">
        <f t="shared" si="1221"/>
        <v>CUST3925</v>
      </c>
      <c r="B3926" s="2" t="s">
        <v>4262</v>
      </c>
      <c r="C3926" s="4">
        <v>45460</v>
      </c>
      <c r="D3926" s="2" t="s">
        <v>660</v>
      </c>
      <c r="E3926" t="s">
        <v>5051</v>
      </c>
      <c r="F3926" s="2" t="s">
        <v>19</v>
      </c>
      <c r="G3926" s="2" t="s">
        <v>128</v>
      </c>
      <c r="H3926" s="2">
        <v>1</v>
      </c>
      <c r="I3926" s="19">
        <v>1923.1627263374514</v>
      </c>
      <c r="J3926" s="2" t="s">
        <v>5038</v>
      </c>
      <c r="K3926" s="2" t="s">
        <v>16</v>
      </c>
      <c r="L3926" s="2">
        <v>1</v>
      </c>
      <c r="M3926" s="18">
        <f t="shared" si="1222"/>
        <v>1923.1627263374514</v>
      </c>
      <c r="T3926" t="str">
        <f t="shared" si="1223"/>
        <v>Completed</v>
      </c>
      <c r="U3926" t="str">
        <f t="shared" si="1224"/>
        <v>Yes</v>
      </c>
      <c r="V3926" t="str">
        <f t="shared" si="1225"/>
        <v>No</v>
      </c>
      <c r="X3926">
        <f t="shared" si="1226"/>
        <v>619</v>
      </c>
      <c r="Y3926">
        <f t="shared" si="1227"/>
        <v>468</v>
      </c>
      <c r="Z3926" s="18">
        <f t="shared" si="1228"/>
        <v>2759712.3299794244</v>
      </c>
      <c r="AA3926" s="18">
        <f t="shared" si="1229"/>
        <v>330643.50635802455</v>
      </c>
      <c r="AB3926" s="17">
        <f t="shared" si="1230"/>
        <v>3.8641711229946525</v>
      </c>
      <c r="AC3926" s="2" t="s">
        <v>128</v>
      </c>
      <c r="AD3926" s="2" t="s">
        <v>19</v>
      </c>
      <c r="AE3926" t="str">
        <f t="shared" si="1231"/>
        <v>Electronics</v>
      </c>
      <c r="AF3926" t="str">
        <f t="shared" si="1232"/>
        <v>Electronics</v>
      </c>
      <c r="AG3926" t="str" cm="1">
        <f t="array" ref="AG3926">INDEX(AD:AD,ROW())</f>
        <v>Electronics</v>
      </c>
      <c r="AH3926">
        <f t="shared" si="1240"/>
        <v>48</v>
      </c>
      <c r="AI3926" t="str">
        <f t="shared" si="1233"/>
        <v>Electronics</v>
      </c>
      <c r="AK3926">
        <f t="shared" si="1234"/>
        <v>2024</v>
      </c>
      <c r="AL3926">
        <f t="shared" si="1235"/>
        <v>6</v>
      </c>
      <c r="AM3926">
        <f t="shared" si="1236"/>
        <v>17</v>
      </c>
      <c r="AN3926">
        <f t="shared" si="1237"/>
        <v>2</v>
      </c>
      <c r="AO3926" t="str">
        <f t="shared" si="1238"/>
        <v>Weekday</v>
      </c>
      <c r="AR3926" s="20">
        <f t="shared" si="1239"/>
        <v>0</v>
      </c>
    </row>
    <row r="3927" spans="1:44" x14ac:dyDescent="0.35">
      <c r="A3927" t="str">
        <f t="shared" si="1221"/>
        <v>CUST3926</v>
      </c>
      <c r="B3927" s="2" t="s">
        <v>4263</v>
      </c>
      <c r="C3927" s="4">
        <v>45807</v>
      </c>
      <c r="D3927" s="2" t="s">
        <v>112</v>
      </c>
      <c r="E3927" t="s">
        <v>5054</v>
      </c>
      <c r="F3927" s="2" t="s">
        <v>13</v>
      </c>
      <c r="G3927" s="2" t="s">
        <v>5045</v>
      </c>
      <c r="H3927" s="2">
        <v>1</v>
      </c>
      <c r="I3927" s="19">
        <v>969.01</v>
      </c>
      <c r="J3927" s="2" t="s">
        <v>15</v>
      </c>
      <c r="K3927" s="2" t="s">
        <v>16</v>
      </c>
      <c r="L3927" s="2">
        <v>4</v>
      </c>
      <c r="M3927" s="18">
        <f t="shared" si="1222"/>
        <v>969.01</v>
      </c>
      <c r="T3927" t="str">
        <f t="shared" si="1223"/>
        <v>Completed</v>
      </c>
      <c r="U3927" t="str">
        <f t="shared" si="1224"/>
        <v>No</v>
      </c>
      <c r="V3927" t="str">
        <f t="shared" si="1225"/>
        <v>No</v>
      </c>
      <c r="X3927">
        <f t="shared" si="1226"/>
        <v>558</v>
      </c>
      <c r="Y3927">
        <f t="shared" si="1227"/>
        <v>430</v>
      </c>
      <c r="Z3927" s="18">
        <f t="shared" si="1228"/>
        <v>1463424.4009529033</v>
      </c>
      <c r="AA3927" s="18">
        <f t="shared" si="1229"/>
        <v>118285.78776560788</v>
      </c>
      <c r="AB3927" s="17">
        <f t="shared" si="1230"/>
        <v>3.8140589569160999</v>
      </c>
      <c r="AC3927" s="2" t="s">
        <v>5045</v>
      </c>
      <c r="AD3927" s="2" t="s">
        <v>13</v>
      </c>
      <c r="AE3927" t="str">
        <f t="shared" si="1231"/>
        <v>Home &amp; Kitchen</v>
      </c>
      <c r="AF3927" t="str">
        <f t="shared" si="1232"/>
        <v>Home &amp; Kitchen</v>
      </c>
      <c r="AG3927" t="str" cm="1">
        <f t="array" ref="AG3927">INDEX(AD:AD,ROW())</f>
        <v>Home &amp; Kitchen</v>
      </c>
      <c r="AH3927">
        <f t="shared" si="1240"/>
        <v>76</v>
      </c>
      <c r="AI3927" t="str">
        <f t="shared" si="1233"/>
        <v>Home &amp; Kitchen</v>
      </c>
      <c r="AK3927">
        <f t="shared" si="1234"/>
        <v>2025</v>
      </c>
      <c r="AL3927">
        <f t="shared" si="1235"/>
        <v>5</v>
      </c>
      <c r="AM3927">
        <f t="shared" si="1236"/>
        <v>30</v>
      </c>
      <c r="AN3927">
        <f t="shared" si="1237"/>
        <v>6</v>
      </c>
      <c r="AO3927" t="str">
        <f t="shared" si="1238"/>
        <v>Weekday</v>
      </c>
      <c r="AR3927" s="20">
        <f t="shared" si="1239"/>
        <v>0</v>
      </c>
    </row>
    <row r="3928" spans="1:44" x14ac:dyDescent="0.35">
      <c r="A3928" t="str">
        <f t="shared" si="1221"/>
        <v>CUST3927</v>
      </c>
      <c r="B3928" s="2" t="s">
        <v>4264</v>
      </c>
      <c r="C3928" s="4">
        <v>45223</v>
      </c>
      <c r="D3928" s="2" t="s">
        <v>263</v>
      </c>
      <c r="E3928" t="s">
        <v>5055</v>
      </c>
      <c r="F3928" s="2" t="s">
        <v>19</v>
      </c>
      <c r="G3928" s="2" t="s">
        <v>128</v>
      </c>
      <c r="H3928" s="2">
        <v>2</v>
      </c>
      <c r="I3928" s="19">
        <v>2629.99</v>
      </c>
      <c r="J3928" s="2" t="s">
        <v>5046</v>
      </c>
      <c r="K3928" s="2" t="s">
        <v>16</v>
      </c>
      <c r="L3928" s="2">
        <v>2</v>
      </c>
      <c r="M3928" s="18">
        <f t="shared" si="1222"/>
        <v>5259.98</v>
      </c>
      <c r="T3928" t="str">
        <f t="shared" si="1223"/>
        <v>Completed</v>
      </c>
      <c r="U3928" t="str">
        <f t="shared" si="1224"/>
        <v>Yes</v>
      </c>
      <c r="V3928" t="str">
        <f t="shared" si="1225"/>
        <v>No</v>
      </c>
      <c r="X3928">
        <f t="shared" si="1226"/>
        <v>567</v>
      </c>
      <c r="Y3928">
        <f t="shared" si="1227"/>
        <v>440</v>
      </c>
      <c r="Z3928" s="18">
        <f t="shared" si="1228"/>
        <v>2759712.3299794244</v>
      </c>
      <c r="AA3928" s="18">
        <f t="shared" si="1229"/>
        <v>330643.50635802455</v>
      </c>
      <c r="AB3928" s="17">
        <f t="shared" si="1230"/>
        <v>3.8641711229946525</v>
      </c>
      <c r="AC3928" s="2" t="s">
        <v>128</v>
      </c>
      <c r="AD3928" s="2" t="s">
        <v>19</v>
      </c>
      <c r="AE3928" t="str">
        <f t="shared" si="1231"/>
        <v>Electronics</v>
      </c>
      <c r="AF3928" t="str">
        <f t="shared" si="1232"/>
        <v>Electronics</v>
      </c>
      <c r="AG3928" t="str" cm="1">
        <f t="array" ref="AG3928">INDEX(AD:AD,ROW())</f>
        <v>Electronics</v>
      </c>
      <c r="AH3928">
        <f t="shared" si="1240"/>
        <v>48</v>
      </c>
      <c r="AI3928" t="str">
        <f t="shared" si="1233"/>
        <v>Electronics</v>
      </c>
      <c r="AK3928">
        <f t="shared" si="1234"/>
        <v>2023</v>
      </c>
      <c r="AL3928">
        <f t="shared" si="1235"/>
        <v>10</v>
      </c>
      <c r="AM3928">
        <f t="shared" si="1236"/>
        <v>24</v>
      </c>
      <c r="AN3928">
        <f t="shared" si="1237"/>
        <v>3</v>
      </c>
      <c r="AO3928" t="str">
        <f t="shared" si="1238"/>
        <v>Weekday</v>
      </c>
      <c r="AR3928" s="20">
        <f t="shared" si="1239"/>
        <v>0</v>
      </c>
    </row>
    <row r="3929" spans="1:44" x14ac:dyDescent="0.35">
      <c r="A3929" t="str">
        <f t="shared" si="1221"/>
        <v>CUST3928</v>
      </c>
      <c r="B3929" s="2" t="s">
        <v>4265</v>
      </c>
      <c r="C3929" s="4">
        <v>45614</v>
      </c>
      <c r="D3929" s="2" t="s">
        <v>590</v>
      </c>
      <c r="E3929" t="s">
        <v>5051</v>
      </c>
      <c r="F3929" s="2" t="s">
        <v>13</v>
      </c>
      <c r="G3929" s="2" t="s">
        <v>14</v>
      </c>
      <c r="H3929" s="2">
        <v>1</v>
      </c>
      <c r="I3929" s="19">
        <v>796</v>
      </c>
      <c r="J3929" s="2" t="s">
        <v>15</v>
      </c>
      <c r="K3929" s="2" t="s">
        <v>16</v>
      </c>
      <c r="L3929" s="2">
        <v>4</v>
      </c>
      <c r="M3929" s="18">
        <f t="shared" si="1222"/>
        <v>796</v>
      </c>
      <c r="T3929" t="str">
        <f t="shared" si="1223"/>
        <v>Completed</v>
      </c>
      <c r="U3929" t="str">
        <f t="shared" si="1224"/>
        <v>No</v>
      </c>
      <c r="V3929" t="str">
        <f t="shared" si="1225"/>
        <v>No</v>
      </c>
      <c r="X3929">
        <f t="shared" si="1226"/>
        <v>619</v>
      </c>
      <c r="Y3929">
        <f t="shared" si="1227"/>
        <v>468</v>
      </c>
      <c r="Z3929" s="18">
        <f t="shared" si="1228"/>
        <v>1463424.4009529033</v>
      </c>
      <c r="AA3929" s="18">
        <f t="shared" si="1229"/>
        <v>118285.78776560788</v>
      </c>
      <c r="AB3929" s="17">
        <f t="shared" si="1230"/>
        <v>3.8140589569160999</v>
      </c>
      <c r="AC3929" s="2" t="s">
        <v>14</v>
      </c>
      <c r="AD3929" s="2" t="s">
        <v>13</v>
      </c>
      <c r="AE3929" t="str">
        <f t="shared" si="1231"/>
        <v>Home &amp; Kitchen</v>
      </c>
      <c r="AF3929" t="str">
        <f t="shared" si="1232"/>
        <v>Home &amp; Kitchen</v>
      </c>
      <c r="AG3929" t="str" cm="1">
        <f t="array" ref="AG3929">INDEX(AD:AD,ROW())</f>
        <v>Home &amp; Kitchen</v>
      </c>
      <c r="AH3929">
        <f t="shared" si="1240"/>
        <v>2</v>
      </c>
      <c r="AI3929" t="str">
        <f t="shared" si="1233"/>
        <v>Home &amp; Kitchen</v>
      </c>
      <c r="AK3929">
        <f t="shared" si="1234"/>
        <v>2024</v>
      </c>
      <c r="AL3929">
        <f t="shared" si="1235"/>
        <v>11</v>
      </c>
      <c r="AM3929">
        <f t="shared" si="1236"/>
        <v>18</v>
      </c>
      <c r="AN3929">
        <f t="shared" si="1237"/>
        <v>2</v>
      </c>
      <c r="AO3929" t="str">
        <f t="shared" si="1238"/>
        <v>Weekday</v>
      </c>
      <c r="AR3929" s="20">
        <f t="shared" si="1239"/>
        <v>0</v>
      </c>
    </row>
    <row r="3930" spans="1:44" x14ac:dyDescent="0.35">
      <c r="A3930" t="str">
        <f t="shared" si="1221"/>
        <v>CUST3929</v>
      </c>
      <c r="B3930" s="2" t="s">
        <v>4266</v>
      </c>
      <c r="C3930" s="4">
        <v>45026</v>
      </c>
      <c r="D3930" s="2" t="s">
        <v>664</v>
      </c>
      <c r="E3930" t="s">
        <v>5052</v>
      </c>
      <c r="F3930" s="2" t="s">
        <v>29</v>
      </c>
      <c r="G3930" s="2" t="s">
        <v>5043</v>
      </c>
      <c r="H3930" s="2">
        <v>1</v>
      </c>
      <c r="I3930" s="19">
        <v>273.52</v>
      </c>
      <c r="J3930" s="2" t="s">
        <v>15</v>
      </c>
      <c r="K3930" s="2" t="s">
        <v>103</v>
      </c>
      <c r="L3930" s="2">
        <v>5</v>
      </c>
      <c r="M3930" s="18">
        <f t="shared" si="1222"/>
        <v>273.52</v>
      </c>
      <c r="T3930" t="str">
        <f t="shared" si="1223"/>
        <v>Lost Sale</v>
      </c>
      <c r="U3930" t="str">
        <f t="shared" si="1224"/>
        <v>No</v>
      </c>
      <c r="V3930" t="str">
        <f t="shared" si="1225"/>
        <v>Yes</v>
      </c>
      <c r="X3930">
        <f t="shared" si="1226"/>
        <v>573</v>
      </c>
      <c r="Y3930">
        <f t="shared" si="1227"/>
        <v>450</v>
      </c>
      <c r="Z3930" s="18">
        <f t="shared" si="1228"/>
        <v>1892867.2841657216</v>
      </c>
      <c r="AA3930" s="18">
        <f t="shared" si="1229"/>
        <v>199432.98236095349</v>
      </c>
      <c r="AB3930" s="17">
        <f t="shared" si="1230"/>
        <v>3.8949824970828471</v>
      </c>
      <c r="AC3930" s="2" t="s">
        <v>5043</v>
      </c>
      <c r="AD3930" s="2" t="s">
        <v>29</v>
      </c>
      <c r="AE3930" t="str">
        <f t="shared" si="1231"/>
        <v>Fashion</v>
      </c>
      <c r="AF3930" t="str">
        <f t="shared" si="1232"/>
        <v>Fashion</v>
      </c>
      <c r="AG3930" t="str" cm="1">
        <f t="array" ref="AG3930">INDEX(AD:AD,ROW())</f>
        <v>Fashion</v>
      </c>
      <c r="AH3930">
        <f t="shared" si="1240"/>
        <v>55</v>
      </c>
      <c r="AI3930" t="str">
        <f t="shared" si="1233"/>
        <v>Fashion</v>
      </c>
      <c r="AK3930">
        <f t="shared" si="1234"/>
        <v>2023</v>
      </c>
      <c r="AL3930">
        <f t="shared" si="1235"/>
        <v>4</v>
      </c>
      <c r="AM3930">
        <f t="shared" si="1236"/>
        <v>10</v>
      </c>
      <c r="AN3930">
        <f t="shared" si="1237"/>
        <v>2</v>
      </c>
      <c r="AO3930" t="str">
        <f t="shared" si="1238"/>
        <v>Weekday</v>
      </c>
      <c r="AR3930" s="20">
        <f t="shared" si="1239"/>
        <v>1</v>
      </c>
    </row>
    <row r="3931" spans="1:44" x14ac:dyDescent="0.35">
      <c r="A3931" t="str">
        <f t="shared" si="1221"/>
        <v>CUST3930</v>
      </c>
      <c r="B3931" s="2" t="s">
        <v>4267</v>
      </c>
      <c r="C3931" s="4">
        <v>45733</v>
      </c>
      <c r="D3931" s="2" t="s">
        <v>1576</v>
      </c>
      <c r="E3931" t="s">
        <v>5050</v>
      </c>
      <c r="F3931" s="2" t="s">
        <v>23</v>
      </c>
      <c r="G3931" s="2" t="s">
        <v>24</v>
      </c>
      <c r="H3931" s="2">
        <v>1</v>
      </c>
      <c r="I3931" s="19">
        <v>218.17</v>
      </c>
      <c r="J3931" s="2" t="s">
        <v>15</v>
      </c>
      <c r="K3931" s="2" t="s">
        <v>76</v>
      </c>
      <c r="L3931" s="2">
        <v>4</v>
      </c>
      <c r="M3931" s="18">
        <f t="shared" si="1222"/>
        <v>218.17</v>
      </c>
      <c r="T3931" t="str">
        <f t="shared" si="1223"/>
        <v>Completed</v>
      </c>
      <c r="U3931" t="str">
        <f t="shared" si="1224"/>
        <v>No</v>
      </c>
      <c r="V3931" t="str">
        <f t="shared" si="1225"/>
        <v>No</v>
      </c>
      <c r="X3931">
        <f t="shared" si="1226"/>
        <v>589</v>
      </c>
      <c r="Y3931">
        <f t="shared" si="1227"/>
        <v>426</v>
      </c>
      <c r="Z3931" s="18">
        <f t="shared" si="1228"/>
        <v>594714.6477588166</v>
      </c>
      <c r="AA3931" s="18">
        <f t="shared" si="1229"/>
        <v>60882.938065984097</v>
      </c>
      <c r="AB3931" s="17">
        <f t="shared" si="1230"/>
        <v>3.804733727810651</v>
      </c>
      <c r="AC3931" s="2" t="s">
        <v>24</v>
      </c>
      <c r="AD3931" s="2" t="s">
        <v>23</v>
      </c>
      <c r="AE3931" t="str">
        <f t="shared" si="1231"/>
        <v>Books</v>
      </c>
      <c r="AF3931" t="str">
        <f t="shared" si="1232"/>
        <v>Books</v>
      </c>
      <c r="AG3931" t="str" cm="1">
        <f t="array" ref="AG3931">INDEX(AD:AD,ROW())</f>
        <v>Books</v>
      </c>
      <c r="AH3931">
        <f t="shared" si="1240"/>
        <v>4</v>
      </c>
      <c r="AI3931" t="str">
        <f t="shared" si="1233"/>
        <v>Books</v>
      </c>
      <c r="AK3931">
        <f t="shared" si="1234"/>
        <v>2025</v>
      </c>
      <c r="AL3931">
        <f t="shared" si="1235"/>
        <v>3</v>
      </c>
      <c r="AM3931">
        <f t="shared" si="1236"/>
        <v>17</v>
      </c>
      <c r="AN3931">
        <f t="shared" si="1237"/>
        <v>2</v>
      </c>
      <c r="AO3931" t="str">
        <f t="shared" si="1238"/>
        <v>Weekday</v>
      </c>
      <c r="AR3931" s="20">
        <f t="shared" si="1239"/>
        <v>1</v>
      </c>
    </row>
    <row r="3932" spans="1:44" x14ac:dyDescent="0.35">
      <c r="A3932" t="str">
        <f t="shared" si="1221"/>
        <v>CUST3931</v>
      </c>
      <c r="B3932" s="2" t="s">
        <v>4268</v>
      </c>
      <c r="C3932" s="4">
        <v>45292</v>
      </c>
      <c r="D3932" s="2" t="s">
        <v>664</v>
      </c>
      <c r="E3932" t="s">
        <v>5049</v>
      </c>
      <c r="F3932" s="2" t="s">
        <v>23</v>
      </c>
      <c r="G3932" s="2" t="s">
        <v>24</v>
      </c>
      <c r="H3932" s="2">
        <v>3</v>
      </c>
      <c r="I3932" s="19">
        <v>473.22</v>
      </c>
      <c r="J3932" s="2" t="s">
        <v>20</v>
      </c>
      <c r="K3932" s="2" t="s">
        <v>16</v>
      </c>
      <c r="L3932" s="2">
        <v>5</v>
      </c>
      <c r="M3932" s="18">
        <f t="shared" si="1222"/>
        <v>1419.66</v>
      </c>
      <c r="T3932" t="str">
        <f t="shared" si="1223"/>
        <v>Completed</v>
      </c>
      <c r="U3932" t="str">
        <f t="shared" si="1224"/>
        <v>Yes</v>
      </c>
      <c r="V3932" t="str">
        <f t="shared" si="1225"/>
        <v>No</v>
      </c>
      <c r="X3932">
        <f t="shared" si="1226"/>
        <v>595</v>
      </c>
      <c r="Y3932">
        <f t="shared" si="1227"/>
        <v>444</v>
      </c>
      <c r="Z3932" s="18">
        <f t="shared" si="1228"/>
        <v>594714.6477588166</v>
      </c>
      <c r="AA3932" s="18">
        <f t="shared" si="1229"/>
        <v>60882.938065984097</v>
      </c>
      <c r="AB3932" s="17">
        <f t="shared" si="1230"/>
        <v>3.804733727810651</v>
      </c>
      <c r="AC3932" s="2" t="s">
        <v>24</v>
      </c>
      <c r="AD3932" s="2" t="s">
        <v>23</v>
      </c>
      <c r="AE3932" t="str">
        <f t="shared" si="1231"/>
        <v>Books</v>
      </c>
      <c r="AF3932" t="str">
        <f t="shared" si="1232"/>
        <v>Books</v>
      </c>
      <c r="AG3932" t="str" cm="1">
        <f t="array" ref="AG3932">INDEX(AD:AD,ROW())</f>
        <v>Books</v>
      </c>
      <c r="AH3932">
        <f t="shared" si="1240"/>
        <v>4</v>
      </c>
      <c r="AI3932" t="str">
        <f t="shared" si="1233"/>
        <v>Books</v>
      </c>
      <c r="AK3932">
        <f t="shared" si="1234"/>
        <v>2024</v>
      </c>
      <c r="AL3932">
        <f t="shared" si="1235"/>
        <v>1</v>
      </c>
      <c r="AM3932">
        <f t="shared" si="1236"/>
        <v>1</v>
      </c>
      <c r="AN3932">
        <f t="shared" si="1237"/>
        <v>2</v>
      </c>
      <c r="AO3932" t="str">
        <f t="shared" si="1238"/>
        <v>Weekday</v>
      </c>
      <c r="AR3932" s="20">
        <f t="shared" si="1239"/>
        <v>0</v>
      </c>
    </row>
    <row r="3933" spans="1:44" x14ac:dyDescent="0.35">
      <c r="A3933" t="str">
        <f t="shared" si="1221"/>
        <v>CUST3932</v>
      </c>
      <c r="B3933" s="2" t="s">
        <v>4269</v>
      </c>
      <c r="C3933" s="4">
        <v>45619</v>
      </c>
      <c r="D3933" s="2" t="s">
        <v>304</v>
      </c>
      <c r="E3933" t="s">
        <v>5052</v>
      </c>
      <c r="F3933" s="2" t="s">
        <v>42</v>
      </c>
      <c r="G3933" s="2" t="s">
        <v>5042</v>
      </c>
      <c r="H3933" s="2">
        <v>3</v>
      </c>
      <c r="I3933" s="19">
        <v>681.54</v>
      </c>
      <c r="J3933" s="2" t="s">
        <v>5047</v>
      </c>
      <c r="K3933" s="2" t="s">
        <v>16</v>
      </c>
      <c r="L3933" s="2">
        <v>1</v>
      </c>
      <c r="M3933" s="18">
        <f t="shared" si="1222"/>
        <v>2044.62</v>
      </c>
      <c r="T3933" t="str">
        <f t="shared" si="1223"/>
        <v>Completed</v>
      </c>
      <c r="U3933" t="str">
        <f t="shared" si="1224"/>
        <v>Yes</v>
      </c>
      <c r="V3933" t="str">
        <f t="shared" si="1225"/>
        <v>No</v>
      </c>
      <c r="X3933">
        <f t="shared" si="1226"/>
        <v>573</v>
      </c>
      <c r="Y3933">
        <f t="shared" si="1227"/>
        <v>450</v>
      </c>
      <c r="Z3933" s="18">
        <f t="shared" si="1228"/>
        <v>1098537.4901531704</v>
      </c>
      <c r="AA3933" s="18">
        <f t="shared" si="1229"/>
        <v>96724.388030634553</v>
      </c>
      <c r="AB3933" s="17">
        <f t="shared" si="1230"/>
        <v>3.9001122334455669</v>
      </c>
      <c r="AC3933" s="2" t="s">
        <v>5042</v>
      </c>
      <c r="AD3933" s="2" t="s">
        <v>42</v>
      </c>
      <c r="AE3933" t="str">
        <f t="shared" si="1231"/>
        <v>Beauty</v>
      </c>
      <c r="AF3933" t="str">
        <f t="shared" si="1232"/>
        <v>Beauty</v>
      </c>
      <c r="AG3933" t="str" cm="1">
        <f t="array" ref="AG3933">INDEX(AD:AD,ROW())</f>
        <v>Beauty</v>
      </c>
      <c r="AH3933">
        <f t="shared" si="1240"/>
        <v>18</v>
      </c>
      <c r="AI3933" t="str">
        <f t="shared" si="1233"/>
        <v>Beauty</v>
      </c>
      <c r="AK3933">
        <f t="shared" si="1234"/>
        <v>2024</v>
      </c>
      <c r="AL3933">
        <f t="shared" si="1235"/>
        <v>11</v>
      </c>
      <c r="AM3933">
        <f t="shared" si="1236"/>
        <v>23</v>
      </c>
      <c r="AN3933">
        <f t="shared" si="1237"/>
        <v>7</v>
      </c>
      <c r="AO3933" t="str">
        <f t="shared" si="1238"/>
        <v>Weekend</v>
      </c>
      <c r="AR3933" s="20">
        <f t="shared" si="1239"/>
        <v>0</v>
      </c>
    </row>
    <row r="3934" spans="1:44" x14ac:dyDescent="0.35">
      <c r="A3934" t="str">
        <f t="shared" si="1221"/>
        <v>CUST3933</v>
      </c>
      <c r="B3934" s="2" t="s">
        <v>4270</v>
      </c>
      <c r="C3934" s="4">
        <v>45265</v>
      </c>
      <c r="D3934" s="2" t="s">
        <v>296</v>
      </c>
      <c r="E3934" t="s">
        <v>5048</v>
      </c>
      <c r="F3934" s="2" t="s">
        <v>19</v>
      </c>
      <c r="G3934" s="2" t="s">
        <v>5039</v>
      </c>
      <c r="H3934" s="2">
        <v>1</v>
      </c>
      <c r="I3934" s="19">
        <v>3392.64</v>
      </c>
      <c r="J3934" s="2" t="s">
        <v>20</v>
      </c>
      <c r="K3934" s="2" t="s">
        <v>16</v>
      </c>
      <c r="L3934" s="2">
        <v>1</v>
      </c>
      <c r="M3934" s="18">
        <f t="shared" si="1222"/>
        <v>3392.64</v>
      </c>
      <c r="T3934" t="str">
        <f t="shared" si="1223"/>
        <v>Completed</v>
      </c>
      <c r="U3934" t="str">
        <f t="shared" si="1224"/>
        <v>Yes</v>
      </c>
      <c r="V3934" t="str">
        <f t="shared" si="1225"/>
        <v>No</v>
      </c>
      <c r="X3934">
        <f t="shared" si="1226"/>
        <v>590</v>
      </c>
      <c r="Y3934">
        <f t="shared" si="1227"/>
        <v>451</v>
      </c>
      <c r="Z3934" s="18">
        <f t="shared" si="1228"/>
        <v>2759712.3299794244</v>
      </c>
      <c r="AA3934" s="18">
        <f t="shared" si="1229"/>
        <v>330643.50635802455</v>
      </c>
      <c r="AB3934" s="17">
        <f t="shared" si="1230"/>
        <v>3.8641711229946525</v>
      </c>
      <c r="AC3934" s="2" t="s">
        <v>5039</v>
      </c>
      <c r="AD3934" s="2" t="s">
        <v>19</v>
      </c>
      <c r="AE3934" t="str">
        <f t="shared" si="1231"/>
        <v>Electronics</v>
      </c>
      <c r="AF3934" t="str">
        <f t="shared" si="1232"/>
        <v>Electronics</v>
      </c>
      <c r="AG3934" t="str" cm="1">
        <f t="array" ref="AG3934">INDEX(AD:AD,ROW())</f>
        <v>Electronics</v>
      </c>
      <c r="AH3934">
        <f t="shared" si="1240"/>
        <v>3</v>
      </c>
      <c r="AI3934" t="str">
        <f t="shared" si="1233"/>
        <v>Electronics</v>
      </c>
      <c r="AK3934">
        <f t="shared" si="1234"/>
        <v>2023</v>
      </c>
      <c r="AL3934">
        <f t="shared" si="1235"/>
        <v>12</v>
      </c>
      <c r="AM3934">
        <f t="shared" si="1236"/>
        <v>5</v>
      </c>
      <c r="AN3934">
        <f t="shared" si="1237"/>
        <v>3</v>
      </c>
      <c r="AO3934" t="str">
        <f t="shared" si="1238"/>
        <v>Weekday</v>
      </c>
      <c r="AR3934" s="20">
        <f t="shared" si="1239"/>
        <v>0</v>
      </c>
    </row>
    <row r="3935" spans="1:44" x14ac:dyDescent="0.35">
      <c r="A3935" t="str">
        <f t="shared" si="1221"/>
        <v>CUST3934</v>
      </c>
      <c r="B3935" s="2" t="s">
        <v>4271</v>
      </c>
      <c r="C3935" s="4">
        <v>45678</v>
      </c>
      <c r="D3935" s="2" t="s">
        <v>338</v>
      </c>
      <c r="E3935" t="s">
        <v>5048</v>
      </c>
      <c r="F3935" s="2" t="s">
        <v>29</v>
      </c>
      <c r="G3935" s="2" t="s">
        <v>5043</v>
      </c>
      <c r="H3935" s="2">
        <v>2</v>
      </c>
      <c r="I3935" s="19">
        <v>375.22</v>
      </c>
      <c r="J3935" s="2" t="s">
        <v>5047</v>
      </c>
      <c r="K3935" s="2" t="s">
        <v>16</v>
      </c>
      <c r="L3935" s="2">
        <v>5</v>
      </c>
      <c r="M3935" s="18">
        <f t="shared" si="1222"/>
        <v>750.44</v>
      </c>
      <c r="T3935" t="str">
        <f t="shared" si="1223"/>
        <v>Completed</v>
      </c>
      <c r="U3935" t="str">
        <f t="shared" si="1224"/>
        <v>No</v>
      </c>
      <c r="V3935" t="str">
        <f t="shared" si="1225"/>
        <v>No</v>
      </c>
      <c r="X3935">
        <f t="shared" si="1226"/>
        <v>590</v>
      </c>
      <c r="Y3935">
        <f t="shared" si="1227"/>
        <v>451</v>
      </c>
      <c r="Z3935" s="18">
        <f t="shared" si="1228"/>
        <v>1892867.2841657216</v>
      </c>
      <c r="AA3935" s="18">
        <f t="shared" si="1229"/>
        <v>199432.98236095349</v>
      </c>
      <c r="AB3935" s="17">
        <f t="shared" si="1230"/>
        <v>3.8949824970828471</v>
      </c>
      <c r="AC3935" s="2" t="s">
        <v>5043</v>
      </c>
      <c r="AD3935" s="2" t="s">
        <v>29</v>
      </c>
      <c r="AE3935" t="str">
        <f t="shared" si="1231"/>
        <v>Fashion</v>
      </c>
      <c r="AF3935" t="str">
        <f t="shared" si="1232"/>
        <v>Fashion</v>
      </c>
      <c r="AG3935" t="str" cm="1">
        <f t="array" ref="AG3935">INDEX(AD:AD,ROW())</f>
        <v>Fashion</v>
      </c>
      <c r="AH3935">
        <f t="shared" si="1240"/>
        <v>55</v>
      </c>
      <c r="AI3935" t="str">
        <f t="shared" si="1233"/>
        <v>Fashion</v>
      </c>
      <c r="AK3935">
        <f t="shared" si="1234"/>
        <v>2025</v>
      </c>
      <c r="AL3935">
        <f t="shared" si="1235"/>
        <v>1</v>
      </c>
      <c r="AM3935">
        <f t="shared" si="1236"/>
        <v>21</v>
      </c>
      <c r="AN3935">
        <f t="shared" si="1237"/>
        <v>3</v>
      </c>
      <c r="AO3935" t="str">
        <f t="shared" si="1238"/>
        <v>Weekday</v>
      </c>
      <c r="AR3935" s="20">
        <f t="shared" si="1239"/>
        <v>0</v>
      </c>
    </row>
    <row r="3936" spans="1:44" x14ac:dyDescent="0.35">
      <c r="A3936" t="str">
        <f t="shared" si="1221"/>
        <v>CUST3935</v>
      </c>
      <c r="B3936" s="2" t="s">
        <v>4272</v>
      </c>
      <c r="C3936" s="4">
        <v>44975</v>
      </c>
      <c r="D3936" s="2" t="s">
        <v>624</v>
      </c>
      <c r="E3936" t="s">
        <v>5052</v>
      </c>
      <c r="F3936" s="2" t="s">
        <v>23</v>
      </c>
      <c r="G3936" s="2" t="s">
        <v>68</v>
      </c>
      <c r="H3936" s="2">
        <v>3</v>
      </c>
      <c r="I3936" s="19">
        <v>580.73</v>
      </c>
      <c r="J3936" s="2" t="s">
        <v>15</v>
      </c>
      <c r="K3936" s="2" t="s">
        <v>16</v>
      </c>
      <c r="L3936" s="2">
        <v>3</v>
      </c>
      <c r="M3936" s="18">
        <f t="shared" si="1222"/>
        <v>1742.19</v>
      </c>
      <c r="T3936" t="str">
        <f t="shared" si="1223"/>
        <v>Completed</v>
      </c>
      <c r="U3936" t="str">
        <f t="shared" si="1224"/>
        <v>Yes</v>
      </c>
      <c r="V3936" t="str">
        <f t="shared" si="1225"/>
        <v>No</v>
      </c>
      <c r="X3936">
        <f t="shared" si="1226"/>
        <v>573</v>
      </c>
      <c r="Y3936">
        <f t="shared" si="1227"/>
        <v>450</v>
      </c>
      <c r="Z3936" s="18">
        <f t="shared" si="1228"/>
        <v>594714.6477588166</v>
      </c>
      <c r="AA3936" s="18">
        <f t="shared" si="1229"/>
        <v>60882.938065984097</v>
      </c>
      <c r="AB3936" s="17">
        <f t="shared" si="1230"/>
        <v>3.804733727810651</v>
      </c>
      <c r="AC3936" s="2" t="s">
        <v>68</v>
      </c>
      <c r="AD3936" s="2" t="s">
        <v>23</v>
      </c>
      <c r="AE3936" t="str">
        <f t="shared" si="1231"/>
        <v>Books</v>
      </c>
      <c r="AF3936" t="str">
        <f t="shared" si="1232"/>
        <v>Books</v>
      </c>
      <c r="AG3936" t="str" cm="1">
        <f t="array" ref="AG3936">INDEX(AD:AD,ROW())</f>
        <v>Books</v>
      </c>
      <c r="AH3936">
        <f t="shared" si="1240"/>
        <v>20</v>
      </c>
      <c r="AI3936" t="str">
        <f t="shared" si="1233"/>
        <v>Books</v>
      </c>
      <c r="AK3936">
        <f t="shared" si="1234"/>
        <v>2023</v>
      </c>
      <c r="AL3936">
        <f t="shared" si="1235"/>
        <v>2</v>
      </c>
      <c r="AM3936">
        <f t="shared" si="1236"/>
        <v>18</v>
      </c>
      <c r="AN3936">
        <f t="shared" si="1237"/>
        <v>7</v>
      </c>
      <c r="AO3936" t="str">
        <f t="shared" si="1238"/>
        <v>Weekend</v>
      </c>
      <c r="AR3936" s="20">
        <f t="shared" si="1239"/>
        <v>0</v>
      </c>
    </row>
    <row r="3937" spans="1:44" x14ac:dyDescent="0.35">
      <c r="A3937" t="str">
        <f t="shared" si="1221"/>
        <v>CUST3936</v>
      </c>
      <c r="B3937" s="2" t="s">
        <v>4273</v>
      </c>
      <c r="C3937" s="4">
        <v>45688</v>
      </c>
      <c r="D3937" s="2" t="s">
        <v>1109</v>
      </c>
      <c r="E3937" t="s">
        <v>5054</v>
      </c>
      <c r="F3937" s="2" t="s">
        <v>19</v>
      </c>
      <c r="G3937" s="2" t="s">
        <v>128</v>
      </c>
      <c r="H3937" s="2">
        <v>1</v>
      </c>
      <c r="I3937" s="19">
        <v>2338.9</v>
      </c>
      <c r="J3937" s="2" t="s">
        <v>15</v>
      </c>
      <c r="K3937" s="2" t="s">
        <v>16</v>
      </c>
      <c r="L3937" s="2">
        <v>4</v>
      </c>
      <c r="M3937" s="18">
        <f t="shared" si="1222"/>
        <v>2338.9</v>
      </c>
      <c r="T3937" t="str">
        <f t="shared" si="1223"/>
        <v>Completed</v>
      </c>
      <c r="U3937" t="str">
        <f t="shared" si="1224"/>
        <v>Yes</v>
      </c>
      <c r="V3937" t="str">
        <f t="shared" si="1225"/>
        <v>No</v>
      </c>
      <c r="X3937">
        <f t="shared" si="1226"/>
        <v>558</v>
      </c>
      <c r="Y3937">
        <f t="shared" si="1227"/>
        <v>430</v>
      </c>
      <c r="Z3937" s="18">
        <f t="shared" si="1228"/>
        <v>2759712.3299794244</v>
      </c>
      <c r="AA3937" s="18">
        <f t="shared" si="1229"/>
        <v>330643.50635802455</v>
      </c>
      <c r="AB3937" s="17">
        <f t="shared" si="1230"/>
        <v>3.8641711229946525</v>
      </c>
      <c r="AC3937" s="2" t="s">
        <v>128</v>
      </c>
      <c r="AD3937" s="2" t="s">
        <v>19</v>
      </c>
      <c r="AE3937" t="str">
        <f t="shared" si="1231"/>
        <v>Electronics</v>
      </c>
      <c r="AF3937" t="str">
        <f t="shared" si="1232"/>
        <v>Electronics</v>
      </c>
      <c r="AG3937" t="str" cm="1">
        <f t="array" ref="AG3937">INDEX(AD:AD,ROW())</f>
        <v>Electronics</v>
      </c>
      <c r="AH3937">
        <f t="shared" si="1240"/>
        <v>48</v>
      </c>
      <c r="AI3937" t="str">
        <f t="shared" si="1233"/>
        <v>Electronics</v>
      </c>
      <c r="AK3937">
        <f t="shared" si="1234"/>
        <v>2025</v>
      </c>
      <c r="AL3937">
        <f t="shared" si="1235"/>
        <v>1</v>
      </c>
      <c r="AM3937">
        <f t="shared" si="1236"/>
        <v>31</v>
      </c>
      <c r="AN3937">
        <f t="shared" si="1237"/>
        <v>6</v>
      </c>
      <c r="AO3937" t="str">
        <f t="shared" si="1238"/>
        <v>Weekday</v>
      </c>
      <c r="AR3937" s="20">
        <f t="shared" si="1239"/>
        <v>0</v>
      </c>
    </row>
    <row r="3938" spans="1:44" x14ac:dyDescent="0.35">
      <c r="A3938" t="str">
        <f t="shared" si="1221"/>
        <v>CUST3937</v>
      </c>
      <c r="B3938" s="2" t="s">
        <v>4274</v>
      </c>
      <c r="C3938" s="4">
        <v>45669</v>
      </c>
      <c r="D3938" s="2" t="s">
        <v>333</v>
      </c>
      <c r="E3938" t="s">
        <v>5049</v>
      </c>
      <c r="F3938" s="2" t="s">
        <v>13</v>
      </c>
      <c r="G3938" s="2" t="s">
        <v>34</v>
      </c>
      <c r="H3938" s="2">
        <v>1</v>
      </c>
      <c r="I3938" s="19">
        <v>1955.07</v>
      </c>
      <c r="J3938" s="2" t="s">
        <v>20</v>
      </c>
      <c r="K3938" s="2" t="s">
        <v>103</v>
      </c>
      <c r="L3938" s="2">
        <v>3</v>
      </c>
      <c r="M3938" s="18">
        <f t="shared" si="1222"/>
        <v>1955.07</v>
      </c>
      <c r="T3938" t="str">
        <f t="shared" si="1223"/>
        <v>Lost Sale</v>
      </c>
      <c r="U3938" t="str">
        <f t="shared" si="1224"/>
        <v>No</v>
      </c>
      <c r="V3938" t="str">
        <f t="shared" si="1225"/>
        <v>Yes</v>
      </c>
      <c r="X3938">
        <f t="shared" si="1226"/>
        <v>595</v>
      </c>
      <c r="Y3938">
        <f t="shared" si="1227"/>
        <v>444</v>
      </c>
      <c r="Z3938" s="18">
        <f t="shared" si="1228"/>
        <v>1463424.4009529033</v>
      </c>
      <c r="AA3938" s="18">
        <f t="shared" si="1229"/>
        <v>118285.78776560788</v>
      </c>
      <c r="AB3938" s="17">
        <f t="shared" si="1230"/>
        <v>3.8140589569160999</v>
      </c>
      <c r="AC3938" s="2" t="s">
        <v>34</v>
      </c>
      <c r="AD3938" s="2" t="s">
        <v>13</v>
      </c>
      <c r="AE3938" t="str">
        <f t="shared" si="1231"/>
        <v>Home &amp; Kitchen</v>
      </c>
      <c r="AF3938" t="str">
        <f t="shared" si="1232"/>
        <v>Home &amp; Kitchen</v>
      </c>
      <c r="AG3938" t="str" cm="1">
        <f t="array" ref="AG3938">INDEX(AD:AD,ROW())</f>
        <v>Home &amp; Kitchen</v>
      </c>
      <c r="AH3938">
        <f t="shared" si="1240"/>
        <v>7</v>
      </c>
      <c r="AI3938" t="str">
        <f t="shared" si="1233"/>
        <v>Home &amp; Kitchen</v>
      </c>
      <c r="AK3938">
        <f t="shared" si="1234"/>
        <v>2025</v>
      </c>
      <c r="AL3938">
        <f t="shared" si="1235"/>
        <v>1</v>
      </c>
      <c r="AM3938">
        <f t="shared" si="1236"/>
        <v>12</v>
      </c>
      <c r="AN3938">
        <f t="shared" si="1237"/>
        <v>1</v>
      </c>
      <c r="AO3938" t="str">
        <f t="shared" si="1238"/>
        <v>Weekend</v>
      </c>
      <c r="AR3938" s="20">
        <f t="shared" si="1239"/>
        <v>1</v>
      </c>
    </row>
    <row r="3939" spans="1:44" x14ac:dyDescent="0.35">
      <c r="A3939" t="str">
        <f t="shared" si="1221"/>
        <v>CUST3938</v>
      </c>
      <c r="B3939" s="2" t="s">
        <v>4275</v>
      </c>
      <c r="C3939" s="4">
        <v>45265</v>
      </c>
      <c r="D3939" s="2" t="s">
        <v>1170</v>
      </c>
      <c r="E3939" t="s">
        <v>5051</v>
      </c>
      <c r="F3939" s="2" t="s">
        <v>13</v>
      </c>
      <c r="G3939" s="2" t="s">
        <v>37</v>
      </c>
      <c r="H3939" s="2">
        <v>2</v>
      </c>
      <c r="I3939" s="19">
        <v>411.75</v>
      </c>
      <c r="J3939" s="2" t="s">
        <v>5047</v>
      </c>
      <c r="K3939" s="2" t="s">
        <v>16</v>
      </c>
      <c r="L3939" s="2">
        <v>4</v>
      </c>
      <c r="M3939" s="18">
        <f t="shared" si="1222"/>
        <v>823.5</v>
      </c>
      <c r="T3939" t="str">
        <f t="shared" si="1223"/>
        <v>Completed</v>
      </c>
      <c r="U3939" t="str">
        <f t="shared" si="1224"/>
        <v>No</v>
      </c>
      <c r="V3939" t="str">
        <f t="shared" si="1225"/>
        <v>No</v>
      </c>
      <c r="X3939">
        <f t="shared" si="1226"/>
        <v>619</v>
      </c>
      <c r="Y3939">
        <f t="shared" si="1227"/>
        <v>468</v>
      </c>
      <c r="Z3939" s="18">
        <f t="shared" si="1228"/>
        <v>1463424.4009529033</v>
      </c>
      <c r="AA3939" s="18">
        <f t="shared" si="1229"/>
        <v>118285.78776560788</v>
      </c>
      <c r="AB3939" s="17">
        <f t="shared" si="1230"/>
        <v>3.8140589569160999</v>
      </c>
      <c r="AC3939" s="2" t="s">
        <v>37</v>
      </c>
      <c r="AD3939" s="2" t="s">
        <v>13</v>
      </c>
      <c r="AE3939" t="str">
        <f t="shared" si="1231"/>
        <v>Home &amp; Kitchen</v>
      </c>
      <c r="AF3939" t="str">
        <f t="shared" si="1232"/>
        <v>Home &amp; Kitchen</v>
      </c>
      <c r="AG3939" t="str" cm="1">
        <f t="array" ref="AG3939">INDEX(AD:AD,ROW())</f>
        <v>Home &amp; Kitchen</v>
      </c>
      <c r="AH3939">
        <f t="shared" si="1240"/>
        <v>8</v>
      </c>
      <c r="AI3939" t="str">
        <f t="shared" si="1233"/>
        <v>Home &amp; Kitchen</v>
      </c>
      <c r="AK3939">
        <f t="shared" si="1234"/>
        <v>2023</v>
      </c>
      <c r="AL3939">
        <f t="shared" si="1235"/>
        <v>12</v>
      </c>
      <c r="AM3939">
        <f t="shared" si="1236"/>
        <v>5</v>
      </c>
      <c r="AN3939">
        <f t="shared" si="1237"/>
        <v>3</v>
      </c>
      <c r="AO3939" t="str">
        <f t="shared" si="1238"/>
        <v>Weekday</v>
      </c>
      <c r="AR3939" s="20">
        <f t="shared" si="1239"/>
        <v>0</v>
      </c>
    </row>
    <row r="3940" spans="1:44" x14ac:dyDescent="0.35">
      <c r="A3940" t="str">
        <f t="shared" si="1221"/>
        <v>CUST3939</v>
      </c>
      <c r="B3940" s="2" t="s">
        <v>4276</v>
      </c>
      <c r="C3940" s="4">
        <v>45787</v>
      </c>
      <c r="D3940" s="2" t="s">
        <v>765</v>
      </c>
      <c r="E3940" t="s">
        <v>5053</v>
      </c>
      <c r="F3940" s="2" t="s">
        <v>42</v>
      </c>
      <c r="G3940" s="2" t="s">
        <v>170</v>
      </c>
      <c r="H3940" s="2">
        <v>2</v>
      </c>
      <c r="I3940" s="19">
        <v>339.68</v>
      </c>
      <c r="J3940" s="2" t="s">
        <v>50</v>
      </c>
      <c r="K3940" s="2" t="s">
        <v>16</v>
      </c>
      <c r="L3940" s="2">
        <v>5</v>
      </c>
      <c r="M3940" s="18">
        <f t="shared" si="1222"/>
        <v>679.36</v>
      </c>
      <c r="T3940" t="str">
        <f t="shared" si="1223"/>
        <v>Completed</v>
      </c>
      <c r="U3940" t="str">
        <f t="shared" si="1224"/>
        <v>No</v>
      </c>
      <c r="V3940" t="str">
        <f t="shared" si="1225"/>
        <v>No</v>
      </c>
      <c r="X3940">
        <f t="shared" si="1226"/>
        <v>559</v>
      </c>
      <c r="Y3940">
        <f t="shared" si="1227"/>
        <v>408</v>
      </c>
      <c r="Z3940" s="18">
        <f t="shared" si="1228"/>
        <v>1098537.4901531704</v>
      </c>
      <c r="AA3940" s="18">
        <f t="shared" si="1229"/>
        <v>96724.388030634553</v>
      </c>
      <c r="AB3940" s="17">
        <f t="shared" si="1230"/>
        <v>3.9001122334455669</v>
      </c>
      <c r="AC3940" s="2" t="s">
        <v>170</v>
      </c>
      <c r="AD3940" s="2" t="s">
        <v>42</v>
      </c>
      <c r="AE3940" t="str">
        <f t="shared" si="1231"/>
        <v>Beauty</v>
      </c>
      <c r="AF3940" t="str">
        <f t="shared" si="1232"/>
        <v>Beauty</v>
      </c>
      <c r="AG3940" t="str" cm="1">
        <f t="array" ref="AG3940">INDEX(AD:AD,ROW())</f>
        <v>Beauty</v>
      </c>
      <c r="AH3940">
        <f t="shared" si="1240"/>
        <v>70</v>
      </c>
      <c r="AI3940" t="str">
        <f t="shared" si="1233"/>
        <v>Beauty</v>
      </c>
      <c r="AK3940">
        <f t="shared" si="1234"/>
        <v>2025</v>
      </c>
      <c r="AL3940">
        <f t="shared" si="1235"/>
        <v>5</v>
      </c>
      <c r="AM3940">
        <f t="shared" si="1236"/>
        <v>10</v>
      </c>
      <c r="AN3940">
        <f t="shared" si="1237"/>
        <v>7</v>
      </c>
      <c r="AO3940" t="str">
        <f t="shared" si="1238"/>
        <v>Weekend</v>
      </c>
      <c r="AR3940" s="20">
        <f t="shared" si="1239"/>
        <v>0</v>
      </c>
    </row>
    <row r="3941" spans="1:44" x14ac:dyDescent="0.35">
      <c r="A3941" t="str">
        <f t="shared" si="1221"/>
        <v>CUST3940</v>
      </c>
      <c r="B3941" s="2" t="s">
        <v>4277</v>
      </c>
      <c r="C3941" s="4">
        <v>45153</v>
      </c>
      <c r="D3941" s="2" t="s">
        <v>94</v>
      </c>
      <c r="E3941" t="s">
        <v>5048</v>
      </c>
      <c r="F3941" s="2" t="s">
        <v>19</v>
      </c>
      <c r="G3941" s="2" t="s">
        <v>49</v>
      </c>
      <c r="H3941" s="2">
        <v>2</v>
      </c>
      <c r="I3941" s="19">
        <v>442.35</v>
      </c>
      <c r="J3941" s="2" t="s">
        <v>50</v>
      </c>
      <c r="K3941" s="2" t="s">
        <v>16</v>
      </c>
      <c r="L3941" s="2">
        <v>4</v>
      </c>
      <c r="M3941" s="18">
        <f t="shared" si="1222"/>
        <v>884.7</v>
      </c>
      <c r="T3941" t="str">
        <f t="shared" si="1223"/>
        <v>Completed</v>
      </c>
      <c r="U3941" t="str">
        <f t="shared" si="1224"/>
        <v>No</v>
      </c>
      <c r="V3941" t="str">
        <f t="shared" si="1225"/>
        <v>No</v>
      </c>
      <c r="X3941">
        <f t="shared" si="1226"/>
        <v>590</v>
      </c>
      <c r="Y3941">
        <f t="shared" si="1227"/>
        <v>451</v>
      </c>
      <c r="Z3941" s="18">
        <f t="shared" si="1228"/>
        <v>2759712.3299794244</v>
      </c>
      <c r="AA3941" s="18">
        <f t="shared" si="1229"/>
        <v>330643.50635802455</v>
      </c>
      <c r="AB3941" s="17">
        <f t="shared" si="1230"/>
        <v>3.8641711229946525</v>
      </c>
      <c r="AC3941" s="2" t="s">
        <v>49</v>
      </c>
      <c r="AD3941" s="2" t="s">
        <v>19</v>
      </c>
      <c r="AE3941" t="str">
        <f t="shared" si="1231"/>
        <v>Electronics</v>
      </c>
      <c r="AF3941" t="str">
        <f t="shared" si="1232"/>
        <v>Electronics</v>
      </c>
      <c r="AG3941" t="str" cm="1">
        <f t="array" ref="AG3941">INDEX(AD:AD,ROW())</f>
        <v>Electronics</v>
      </c>
      <c r="AH3941">
        <f t="shared" si="1240"/>
        <v>12</v>
      </c>
      <c r="AI3941" t="str">
        <f t="shared" si="1233"/>
        <v>Electronics</v>
      </c>
      <c r="AK3941">
        <f t="shared" si="1234"/>
        <v>2023</v>
      </c>
      <c r="AL3941">
        <f t="shared" si="1235"/>
        <v>8</v>
      </c>
      <c r="AM3941">
        <f t="shared" si="1236"/>
        <v>15</v>
      </c>
      <c r="AN3941">
        <f t="shared" si="1237"/>
        <v>3</v>
      </c>
      <c r="AO3941" t="str">
        <f t="shared" si="1238"/>
        <v>Weekday</v>
      </c>
      <c r="AR3941" s="20">
        <f t="shared" si="1239"/>
        <v>0</v>
      </c>
    </row>
    <row r="3942" spans="1:44" x14ac:dyDescent="0.35">
      <c r="A3942" t="str">
        <f t="shared" si="1221"/>
        <v>CUST3941</v>
      </c>
      <c r="B3942" s="2" t="s">
        <v>4278</v>
      </c>
      <c r="C3942" s="4">
        <v>45474</v>
      </c>
      <c r="D3942" s="2" t="s">
        <v>1267</v>
      </c>
      <c r="E3942" t="s">
        <v>5053</v>
      </c>
      <c r="F3942" s="2" t="s">
        <v>29</v>
      </c>
      <c r="G3942" s="2" t="s">
        <v>5043</v>
      </c>
      <c r="H3942" s="2">
        <v>2</v>
      </c>
      <c r="I3942" s="19">
        <v>2100.37</v>
      </c>
      <c r="J3942" s="2" t="s">
        <v>50</v>
      </c>
      <c r="K3942" s="2" t="s">
        <v>16</v>
      </c>
      <c r="L3942" s="2">
        <v>5</v>
      </c>
      <c r="M3942" s="18">
        <f t="shared" si="1222"/>
        <v>4200.74</v>
      </c>
      <c r="T3942" t="str">
        <f t="shared" si="1223"/>
        <v>Completed</v>
      </c>
      <c r="U3942" t="str">
        <f t="shared" si="1224"/>
        <v>Yes</v>
      </c>
      <c r="V3942" t="str">
        <f t="shared" si="1225"/>
        <v>No</v>
      </c>
      <c r="X3942">
        <f t="shared" si="1226"/>
        <v>559</v>
      </c>
      <c r="Y3942">
        <f t="shared" si="1227"/>
        <v>408</v>
      </c>
      <c r="Z3942" s="18">
        <f t="shared" si="1228"/>
        <v>1892867.2841657216</v>
      </c>
      <c r="AA3942" s="18">
        <f t="shared" si="1229"/>
        <v>199432.98236095349</v>
      </c>
      <c r="AB3942" s="17">
        <f t="shared" si="1230"/>
        <v>3.8949824970828471</v>
      </c>
      <c r="AC3942" s="2" t="s">
        <v>5043</v>
      </c>
      <c r="AD3942" s="2" t="s">
        <v>29</v>
      </c>
      <c r="AE3942" t="str">
        <f t="shared" si="1231"/>
        <v>Fashion</v>
      </c>
      <c r="AF3942" t="str">
        <f t="shared" si="1232"/>
        <v>Fashion</v>
      </c>
      <c r="AG3942" t="str" cm="1">
        <f t="array" ref="AG3942">INDEX(AD:AD,ROW())</f>
        <v>Fashion</v>
      </c>
      <c r="AH3942">
        <f t="shared" si="1240"/>
        <v>55</v>
      </c>
      <c r="AI3942" t="str">
        <f t="shared" si="1233"/>
        <v>Fashion</v>
      </c>
      <c r="AK3942">
        <f t="shared" si="1234"/>
        <v>2024</v>
      </c>
      <c r="AL3942">
        <f t="shared" si="1235"/>
        <v>7</v>
      </c>
      <c r="AM3942">
        <f t="shared" si="1236"/>
        <v>1</v>
      </c>
      <c r="AN3942">
        <f t="shared" si="1237"/>
        <v>2</v>
      </c>
      <c r="AO3942" t="str">
        <f t="shared" si="1238"/>
        <v>Weekday</v>
      </c>
      <c r="AR3942" s="20">
        <f t="shared" si="1239"/>
        <v>0</v>
      </c>
    </row>
    <row r="3943" spans="1:44" x14ac:dyDescent="0.35">
      <c r="A3943" t="str">
        <f t="shared" si="1221"/>
        <v>CUST3942</v>
      </c>
      <c r="B3943" s="2" t="s">
        <v>4279</v>
      </c>
      <c r="C3943" s="4">
        <v>45756</v>
      </c>
      <c r="D3943" s="2" t="s">
        <v>238</v>
      </c>
      <c r="E3943" t="s">
        <v>5051</v>
      </c>
      <c r="F3943" s="2" t="s">
        <v>23</v>
      </c>
      <c r="G3943" s="2" t="s">
        <v>75</v>
      </c>
      <c r="H3943" s="2">
        <v>1</v>
      </c>
      <c r="I3943" s="19">
        <v>481.06</v>
      </c>
      <c r="J3943" s="2" t="s">
        <v>20</v>
      </c>
      <c r="K3943" s="2" t="s">
        <v>16</v>
      </c>
      <c r="L3943" s="2">
        <v>2</v>
      </c>
      <c r="M3943" s="18">
        <f t="shared" si="1222"/>
        <v>481.06</v>
      </c>
      <c r="T3943" t="str">
        <f t="shared" si="1223"/>
        <v>Completed</v>
      </c>
      <c r="U3943" t="str">
        <f t="shared" si="1224"/>
        <v>No</v>
      </c>
      <c r="V3943" t="str">
        <f t="shared" si="1225"/>
        <v>No</v>
      </c>
      <c r="X3943">
        <f t="shared" si="1226"/>
        <v>619</v>
      </c>
      <c r="Y3943">
        <f t="shared" si="1227"/>
        <v>468</v>
      </c>
      <c r="Z3943" s="18">
        <f t="shared" si="1228"/>
        <v>594714.6477588166</v>
      </c>
      <c r="AA3943" s="18">
        <f t="shared" si="1229"/>
        <v>60882.938065984097</v>
      </c>
      <c r="AB3943" s="17">
        <f t="shared" si="1230"/>
        <v>3.804733727810651</v>
      </c>
      <c r="AC3943" s="2" t="s">
        <v>75</v>
      </c>
      <c r="AD3943" s="2" t="s">
        <v>23</v>
      </c>
      <c r="AE3943" t="str">
        <f t="shared" si="1231"/>
        <v>Books</v>
      </c>
      <c r="AF3943" t="str">
        <f t="shared" si="1232"/>
        <v>Books</v>
      </c>
      <c r="AG3943" t="str" cm="1">
        <f t="array" ref="AG3943">INDEX(AD:AD,ROW())</f>
        <v>Books</v>
      </c>
      <c r="AH3943">
        <f t="shared" si="1240"/>
        <v>23</v>
      </c>
      <c r="AI3943" t="str">
        <f t="shared" si="1233"/>
        <v>Books</v>
      </c>
      <c r="AK3943">
        <f t="shared" si="1234"/>
        <v>2025</v>
      </c>
      <c r="AL3943">
        <f t="shared" si="1235"/>
        <v>4</v>
      </c>
      <c r="AM3943">
        <f t="shared" si="1236"/>
        <v>9</v>
      </c>
      <c r="AN3943">
        <f t="shared" si="1237"/>
        <v>4</v>
      </c>
      <c r="AO3943" t="str">
        <f t="shared" si="1238"/>
        <v>Weekday</v>
      </c>
      <c r="AR3943" s="20">
        <f t="shared" si="1239"/>
        <v>0</v>
      </c>
    </row>
    <row r="3944" spans="1:44" x14ac:dyDescent="0.35">
      <c r="A3944" t="str">
        <f t="shared" si="1221"/>
        <v>CUST3943</v>
      </c>
      <c r="B3944" s="2" t="s">
        <v>4280</v>
      </c>
      <c r="C3944" s="4">
        <v>45055</v>
      </c>
      <c r="D3944" s="2" t="s">
        <v>164</v>
      </c>
      <c r="E3944" t="s">
        <v>5055</v>
      </c>
      <c r="F3944" s="2" t="s">
        <v>19</v>
      </c>
      <c r="G3944" s="2" t="s">
        <v>49</v>
      </c>
      <c r="H3944" s="2">
        <v>2</v>
      </c>
      <c r="I3944" s="19">
        <v>1423.65</v>
      </c>
      <c r="J3944" s="2" t="s">
        <v>5046</v>
      </c>
      <c r="K3944" s="2" t="s">
        <v>76</v>
      </c>
      <c r="L3944" s="2">
        <v>3</v>
      </c>
      <c r="M3944" s="18">
        <f t="shared" si="1222"/>
        <v>2847.3</v>
      </c>
      <c r="T3944" t="str">
        <f t="shared" si="1223"/>
        <v>Completed</v>
      </c>
      <c r="U3944" t="str">
        <f t="shared" si="1224"/>
        <v>No</v>
      </c>
      <c r="V3944" t="str">
        <f t="shared" si="1225"/>
        <v>No</v>
      </c>
      <c r="X3944">
        <f t="shared" si="1226"/>
        <v>567</v>
      </c>
      <c r="Y3944">
        <f t="shared" si="1227"/>
        <v>440</v>
      </c>
      <c r="Z3944" s="18">
        <f t="shared" si="1228"/>
        <v>2759712.3299794244</v>
      </c>
      <c r="AA3944" s="18">
        <f t="shared" si="1229"/>
        <v>330643.50635802455</v>
      </c>
      <c r="AB3944" s="17">
        <f t="shared" si="1230"/>
        <v>3.8641711229946525</v>
      </c>
      <c r="AC3944" s="2" t="s">
        <v>49</v>
      </c>
      <c r="AD3944" s="2" t="s">
        <v>19</v>
      </c>
      <c r="AE3944" t="str">
        <f t="shared" si="1231"/>
        <v>Electronics</v>
      </c>
      <c r="AF3944" t="str">
        <f t="shared" si="1232"/>
        <v>Electronics</v>
      </c>
      <c r="AG3944" t="str" cm="1">
        <f t="array" ref="AG3944">INDEX(AD:AD,ROW())</f>
        <v>Electronics</v>
      </c>
      <c r="AH3944">
        <f t="shared" si="1240"/>
        <v>12</v>
      </c>
      <c r="AI3944" t="str">
        <f t="shared" si="1233"/>
        <v>Electronics</v>
      </c>
      <c r="AK3944">
        <f t="shared" si="1234"/>
        <v>2023</v>
      </c>
      <c r="AL3944">
        <f t="shared" si="1235"/>
        <v>5</v>
      </c>
      <c r="AM3944">
        <f t="shared" si="1236"/>
        <v>9</v>
      </c>
      <c r="AN3944">
        <f t="shared" si="1237"/>
        <v>3</v>
      </c>
      <c r="AO3944" t="str">
        <f t="shared" si="1238"/>
        <v>Weekday</v>
      </c>
      <c r="AR3944" s="20">
        <f t="shared" si="1239"/>
        <v>1</v>
      </c>
    </row>
    <row r="3945" spans="1:44" x14ac:dyDescent="0.35">
      <c r="A3945" t="str">
        <f t="shared" si="1221"/>
        <v>CUST3944</v>
      </c>
      <c r="B3945" s="2" t="s">
        <v>4281</v>
      </c>
      <c r="C3945" s="4">
        <v>45569</v>
      </c>
      <c r="D3945" s="2" t="s">
        <v>632</v>
      </c>
      <c r="E3945" t="s">
        <v>5048</v>
      </c>
      <c r="F3945" s="2" t="s">
        <v>29</v>
      </c>
      <c r="G3945" s="2" t="s">
        <v>5041</v>
      </c>
      <c r="H3945" s="2">
        <v>2</v>
      </c>
      <c r="I3945" s="19">
        <v>948.26</v>
      </c>
      <c r="J3945" s="2" t="s">
        <v>5047</v>
      </c>
      <c r="K3945" s="2" t="s">
        <v>31</v>
      </c>
      <c r="L3945" s="2">
        <v>5</v>
      </c>
      <c r="M3945" s="18">
        <f t="shared" si="1222"/>
        <v>1896.52</v>
      </c>
      <c r="T3945" t="str">
        <f t="shared" si="1223"/>
        <v>Pending</v>
      </c>
      <c r="U3945" t="str">
        <f t="shared" si="1224"/>
        <v>No</v>
      </c>
      <c r="V3945" t="str">
        <f t="shared" si="1225"/>
        <v>Yes</v>
      </c>
      <c r="X3945">
        <f t="shared" si="1226"/>
        <v>590</v>
      </c>
      <c r="Y3945">
        <f t="shared" si="1227"/>
        <v>451</v>
      </c>
      <c r="Z3945" s="18">
        <f t="shared" si="1228"/>
        <v>1892867.2841657216</v>
      </c>
      <c r="AA3945" s="18">
        <f t="shared" si="1229"/>
        <v>199432.98236095349</v>
      </c>
      <c r="AB3945" s="17">
        <f t="shared" si="1230"/>
        <v>3.8949824970828471</v>
      </c>
      <c r="AC3945" s="2" t="s">
        <v>5041</v>
      </c>
      <c r="AD3945" s="2" t="s">
        <v>29</v>
      </c>
      <c r="AE3945" t="str">
        <f t="shared" si="1231"/>
        <v>Fashion</v>
      </c>
      <c r="AF3945" t="str">
        <f t="shared" si="1232"/>
        <v>Fashion</v>
      </c>
      <c r="AG3945" t="str" cm="1">
        <f t="array" ref="AG3945">INDEX(AD:AD,ROW())</f>
        <v>Fashion</v>
      </c>
      <c r="AH3945">
        <f t="shared" si="1240"/>
        <v>15</v>
      </c>
      <c r="AI3945" t="str">
        <f t="shared" si="1233"/>
        <v>Fashion</v>
      </c>
      <c r="AK3945">
        <f t="shared" si="1234"/>
        <v>2024</v>
      </c>
      <c r="AL3945">
        <f t="shared" si="1235"/>
        <v>10</v>
      </c>
      <c r="AM3945">
        <f t="shared" si="1236"/>
        <v>4</v>
      </c>
      <c r="AN3945">
        <f t="shared" si="1237"/>
        <v>6</v>
      </c>
      <c r="AO3945" t="str">
        <f t="shared" si="1238"/>
        <v>Weekday</v>
      </c>
      <c r="AR3945" s="20">
        <f t="shared" si="1239"/>
        <v>0</v>
      </c>
    </row>
    <row r="3946" spans="1:44" x14ac:dyDescent="0.35">
      <c r="A3946" t="str">
        <f t="shared" si="1221"/>
        <v>CUST3945</v>
      </c>
      <c r="B3946" s="2" t="s">
        <v>4282</v>
      </c>
      <c r="C3946" s="4">
        <v>45609</v>
      </c>
      <c r="D3946" s="2" t="s">
        <v>556</v>
      </c>
      <c r="E3946" t="s">
        <v>5050</v>
      </c>
      <c r="F3946" s="2" t="s">
        <v>13</v>
      </c>
      <c r="G3946" s="2" t="s">
        <v>95</v>
      </c>
      <c r="H3946" s="2">
        <v>1</v>
      </c>
      <c r="I3946" s="19">
        <v>1670.49</v>
      </c>
      <c r="J3946" s="2" t="s">
        <v>5047</v>
      </c>
      <c r="K3946" s="2" t="s">
        <v>16</v>
      </c>
      <c r="L3946" s="2">
        <v>4</v>
      </c>
      <c r="M3946" s="18">
        <f t="shared" si="1222"/>
        <v>1670.49</v>
      </c>
      <c r="T3946" t="str">
        <f t="shared" si="1223"/>
        <v>Completed</v>
      </c>
      <c r="U3946" t="str">
        <f t="shared" si="1224"/>
        <v>Yes</v>
      </c>
      <c r="V3946" t="str">
        <f t="shared" si="1225"/>
        <v>No</v>
      </c>
      <c r="X3946">
        <f t="shared" si="1226"/>
        <v>589</v>
      </c>
      <c r="Y3946">
        <f t="shared" si="1227"/>
        <v>426</v>
      </c>
      <c r="Z3946" s="18">
        <f t="shared" si="1228"/>
        <v>1463424.4009529033</v>
      </c>
      <c r="AA3946" s="18">
        <f t="shared" si="1229"/>
        <v>118285.78776560788</v>
      </c>
      <c r="AB3946" s="17">
        <f t="shared" si="1230"/>
        <v>3.8140589569160999</v>
      </c>
      <c r="AC3946" s="2" t="s">
        <v>95</v>
      </c>
      <c r="AD3946" s="2" t="s">
        <v>13</v>
      </c>
      <c r="AE3946" t="str">
        <f t="shared" si="1231"/>
        <v>Home &amp; Kitchen</v>
      </c>
      <c r="AF3946" t="str">
        <f t="shared" si="1232"/>
        <v>Home &amp; Kitchen</v>
      </c>
      <c r="AG3946" t="str" cm="1">
        <f t="array" ref="AG3946">INDEX(AD:AD,ROW())</f>
        <v>Home &amp; Kitchen</v>
      </c>
      <c r="AH3946">
        <f t="shared" si="1240"/>
        <v>32</v>
      </c>
      <c r="AI3946" t="str">
        <f t="shared" si="1233"/>
        <v>Home &amp; Kitchen</v>
      </c>
      <c r="AK3946">
        <f t="shared" si="1234"/>
        <v>2024</v>
      </c>
      <c r="AL3946">
        <f t="shared" si="1235"/>
        <v>11</v>
      </c>
      <c r="AM3946">
        <f t="shared" si="1236"/>
        <v>13</v>
      </c>
      <c r="AN3946">
        <f t="shared" si="1237"/>
        <v>4</v>
      </c>
      <c r="AO3946" t="str">
        <f t="shared" si="1238"/>
        <v>Weekday</v>
      </c>
      <c r="AR3946" s="20">
        <f t="shared" si="1239"/>
        <v>0</v>
      </c>
    </row>
    <row r="3947" spans="1:44" x14ac:dyDescent="0.35">
      <c r="A3947" t="str">
        <f t="shared" si="1221"/>
        <v>CUST3946</v>
      </c>
      <c r="B3947" s="2" t="s">
        <v>4283</v>
      </c>
      <c r="C3947" s="4">
        <v>45242</v>
      </c>
      <c r="D3947" s="2" t="s">
        <v>26</v>
      </c>
      <c r="E3947" t="s">
        <v>5052</v>
      </c>
      <c r="F3947" s="2" t="s">
        <v>13</v>
      </c>
      <c r="G3947" s="2" t="s">
        <v>95</v>
      </c>
      <c r="H3947" s="2">
        <v>1</v>
      </c>
      <c r="I3947" s="19">
        <v>1927.5</v>
      </c>
      <c r="J3947" s="2" t="s">
        <v>5047</v>
      </c>
      <c r="K3947" s="2" t="s">
        <v>16</v>
      </c>
      <c r="L3947" s="2">
        <v>4</v>
      </c>
      <c r="M3947" s="18">
        <f t="shared" si="1222"/>
        <v>1927.5</v>
      </c>
      <c r="T3947" t="str">
        <f t="shared" si="1223"/>
        <v>Completed</v>
      </c>
      <c r="U3947" t="str">
        <f t="shared" si="1224"/>
        <v>Yes</v>
      </c>
      <c r="V3947" t="str">
        <f t="shared" si="1225"/>
        <v>No</v>
      </c>
      <c r="X3947">
        <f t="shared" si="1226"/>
        <v>573</v>
      </c>
      <c r="Y3947">
        <f t="shared" si="1227"/>
        <v>450</v>
      </c>
      <c r="Z3947" s="18">
        <f t="shared" si="1228"/>
        <v>1463424.4009529033</v>
      </c>
      <c r="AA3947" s="18">
        <f t="shared" si="1229"/>
        <v>118285.78776560788</v>
      </c>
      <c r="AB3947" s="17">
        <f t="shared" si="1230"/>
        <v>3.8140589569160999</v>
      </c>
      <c r="AC3947" s="2" t="s">
        <v>95</v>
      </c>
      <c r="AD3947" s="2" t="s">
        <v>13</v>
      </c>
      <c r="AE3947" t="str">
        <f t="shared" si="1231"/>
        <v>Home &amp; Kitchen</v>
      </c>
      <c r="AF3947" t="str">
        <f t="shared" si="1232"/>
        <v>Home &amp; Kitchen</v>
      </c>
      <c r="AG3947" t="str" cm="1">
        <f t="array" ref="AG3947">INDEX(AD:AD,ROW())</f>
        <v>Home &amp; Kitchen</v>
      </c>
      <c r="AH3947">
        <f t="shared" si="1240"/>
        <v>32</v>
      </c>
      <c r="AI3947" t="str">
        <f t="shared" si="1233"/>
        <v>Home &amp; Kitchen</v>
      </c>
      <c r="AK3947">
        <f t="shared" si="1234"/>
        <v>2023</v>
      </c>
      <c r="AL3947">
        <f t="shared" si="1235"/>
        <v>11</v>
      </c>
      <c r="AM3947">
        <f t="shared" si="1236"/>
        <v>12</v>
      </c>
      <c r="AN3947">
        <f t="shared" si="1237"/>
        <v>1</v>
      </c>
      <c r="AO3947" t="str">
        <f t="shared" si="1238"/>
        <v>Weekend</v>
      </c>
      <c r="AR3947" s="20">
        <f t="shared" si="1239"/>
        <v>0</v>
      </c>
    </row>
    <row r="3948" spans="1:44" x14ac:dyDescent="0.35">
      <c r="A3948" t="str">
        <f t="shared" si="1221"/>
        <v>CUST3947</v>
      </c>
      <c r="B3948" s="2" t="s">
        <v>4284</v>
      </c>
      <c r="C3948" s="4">
        <v>45734</v>
      </c>
      <c r="D3948" s="2" t="s">
        <v>1399</v>
      </c>
      <c r="E3948" t="s">
        <v>5056</v>
      </c>
      <c r="F3948" s="2" t="s">
        <v>42</v>
      </c>
      <c r="G3948" s="2" t="s">
        <v>188</v>
      </c>
      <c r="H3948" s="2">
        <v>1</v>
      </c>
      <c r="I3948" s="19">
        <v>1328.85</v>
      </c>
      <c r="J3948" s="2" t="s">
        <v>15</v>
      </c>
      <c r="K3948" s="2" t="s">
        <v>103</v>
      </c>
      <c r="L3948" s="2">
        <v>5</v>
      </c>
      <c r="M3948" s="18">
        <f t="shared" si="1222"/>
        <v>1328.85</v>
      </c>
      <c r="T3948" t="str">
        <f t="shared" si="1223"/>
        <v>Lost Sale</v>
      </c>
      <c r="U3948" t="str">
        <f t="shared" si="1224"/>
        <v>No</v>
      </c>
      <c r="V3948" t="str">
        <f t="shared" si="1225"/>
        <v>Yes</v>
      </c>
      <c r="X3948">
        <f t="shared" si="1226"/>
        <v>50</v>
      </c>
      <c r="Y3948">
        <f t="shared" si="1227"/>
        <v>37</v>
      </c>
      <c r="Z3948" s="18">
        <f t="shared" si="1228"/>
        <v>1098537.4901531704</v>
      </c>
      <c r="AA3948" s="18">
        <f t="shared" si="1229"/>
        <v>96724.388030634553</v>
      </c>
      <c r="AB3948" s="17">
        <f t="shared" si="1230"/>
        <v>3.9001122334455669</v>
      </c>
      <c r="AC3948" s="2" t="s">
        <v>188</v>
      </c>
      <c r="AD3948" s="2" t="s">
        <v>42</v>
      </c>
      <c r="AE3948" t="str">
        <f t="shared" si="1231"/>
        <v>Beauty</v>
      </c>
      <c r="AF3948" t="str">
        <f t="shared" si="1232"/>
        <v>Beauty</v>
      </c>
      <c r="AG3948" t="str" cm="1">
        <f t="array" ref="AG3948">INDEX(AD:AD,ROW())</f>
        <v>Beauty</v>
      </c>
      <c r="AH3948">
        <f t="shared" si="1240"/>
        <v>80</v>
      </c>
      <c r="AI3948" t="str">
        <f t="shared" si="1233"/>
        <v>Beauty</v>
      </c>
      <c r="AK3948">
        <f t="shared" si="1234"/>
        <v>2025</v>
      </c>
      <c r="AL3948">
        <f t="shared" si="1235"/>
        <v>3</v>
      </c>
      <c r="AM3948">
        <f t="shared" si="1236"/>
        <v>18</v>
      </c>
      <c r="AN3948">
        <f t="shared" si="1237"/>
        <v>3</v>
      </c>
      <c r="AO3948" t="str">
        <f t="shared" si="1238"/>
        <v>Weekday</v>
      </c>
      <c r="AR3948" s="20">
        <f t="shared" si="1239"/>
        <v>1</v>
      </c>
    </row>
    <row r="3949" spans="1:44" x14ac:dyDescent="0.35">
      <c r="A3949" t="str">
        <f t="shared" si="1221"/>
        <v>CUST3948</v>
      </c>
      <c r="B3949" s="2" t="s">
        <v>4285</v>
      </c>
      <c r="C3949" s="4">
        <v>45039</v>
      </c>
      <c r="D3949" s="2" t="s">
        <v>516</v>
      </c>
      <c r="E3949" t="s">
        <v>5056</v>
      </c>
      <c r="F3949" s="2" t="s">
        <v>29</v>
      </c>
      <c r="G3949" s="2" t="s">
        <v>30</v>
      </c>
      <c r="H3949" s="2">
        <v>3</v>
      </c>
      <c r="I3949" s="19">
        <v>595.42999999999995</v>
      </c>
      <c r="J3949" s="2" t="s">
        <v>15</v>
      </c>
      <c r="K3949" s="2" t="s">
        <v>16</v>
      </c>
      <c r="L3949" s="2">
        <v>5</v>
      </c>
      <c r="M3949" s="18">
        <f t="shared" si="1222"/>
        <v>1786.29</v>
      </c>
      <c r="T3949" t="str">
        <f t="shared" si="1223"/>
        <v>Completed</v>
      </c>
      <c r="U3949" t="str">
        <f t="shared" si="1224"/>
        <v>Yes</v>
      </c>
      <c r="V3949" t="str">
        <f t="shared" si="1225"/>
        <v>No</v>
      </c>
      <c r="X3949">
        <f t="shared" si="1226"/>
        <v>50</v>
      </c>
      <c r="Y3949">
        <f t="shared" si="1227"/>
        <v>37</v>
      </c>
      <c r="Z3949" s="18">
        <f t="shared" si="1228"/>
        <v>1892867.2841657216</v>
      </c>
      <c r="AA3949" s="18">
        <f t="shared" si="1229"/>
        <v>199432.98236095349</v>
      </c>
      <c r="AB3949" s="17">
        <f t="shared" si="1230"/>
        <v>3.8949824970828471</v>
      </c>
      <c r="AC3949" s="2" t="s">
        <v>30</v>
      </c>
      <c r="AD3949" s="2" t="s">
        <v>29</v>
      </c>
      <c r="AE3949" t="str">
        <f t="shared" si="1231"/>
        <v>Fashion</v>
      </c>
      <c r="AF3949" t="str">
        <f t="shared" si="1232"/>
        <v>Fashion</v>
      </c>
      <c r="AG3949" t="str" cm="1">
        <f t="array" ref="AG3949">INDEX(AD:AD,ROW())</f>
        <v>Fashion</v>
      </c>
      <c r="AH3949">
        <f t="shared" si="1240"/>
        <v>6</v>
      </c>
      <c r="AI3949" t="str">
        <f t="shared" si="1233"/>
        <v>Fashion</v>
      </c>
      <c r="AK3949">
        <f t="shared" si="1234"/>
        <v>2023</v>
      </c>
      <c r="AL3949">
        <f t="shared" si="1235"/>
        <v>4</v>
      </c>
      <c r="AM3949">
        <f t="shared" si="1236"/>
        <v>23</v>
      </c>
      <c r="AN3949">
        <f t="shared" si="1237"/>
        <v>1</v>
      </c>
      <c r="AO3949" t="str">
        <f t="shared" si="1238"/>
        <v>Weekend</v>
      </c>
      <c r="AR3949" s="20">
        <f t="shared" si="1239"/>
        <v>0</v>
      </c>
    </row>
    <row r="3950" spans="1:44" x14ac:dyDescent="0.35">
      <c r="A3950" t="str">
        <f t="shared" si="1221"/>
        <v>CUST3949</v>
      </c>
      <c r="B3950" s="2" t="s">
        <v>4286</v>
      </c>
      <c r="C3950" s="4">
        <v>45380</v>
      </c>
      <c r="D3950" s="2" t="s">
        <v>280</v>
      </c>
      <c r="E3950" t="s">
        <v>5049</v>
      </c>
      <c r="F3950" s="2" t="s">
        <v>23</v>
      </c>
      <c r="G3950" s="2" t="s">
        <v>75</v>
      </c>
      <c r="H3950" s="2">
        <v>1</v>
      </c>
      <c r="I3950" s="19">
        <v>495.77</v>
      </c>
      <c r="J3950" s="2" t="s">
        <v>5046</v>
      </c>
      <c r="K3950" s="2" t="s">
        <v>16</v>
      </c>
      <c r="L3950" s="2">
        <v>4</v>
      </c>
      <c r="M3950" s="18">
        <f t="shared" si="1222"/>
        <v>495.77</v>
      </c>
      <c r="T3950" t="str">
        <f t="shared" si="1223"/>
        <v>Completed</v>
      </c>
      <c r="U3950" t="str">
        <f t="shared" si="1224"/>
        <v>No</v>
      </c>
      <c r="V3950" t="str">
        <f t="shared" si="1225"/>
        <v>No</v>
      </c>
      <c r="X3950">
        <f t="shared" si="1226"/>
        <v>595</v>
      </c>
      <c r="Y3950">
        <f t="shared" si="1227"/>
        <v>444</v>
      </c>
      <c r="Z3950" s="18">
        <f t="shared" si="1228"/>
        <v>594714.6477588166</v>
      </c>
      <c r="AA3950" s="18">
        <f t="shared" si="1229"/>
        <v>60882.938065984097</v>
      </c>
      <c r="AB3950" s="17">
        <f t="shared" si="1230"/>
        <v>3.804733727810651</v>
      </c>
      <c r="AC3950" s="2" t="s">
        <v>75</v>
      </c>
      <c r="AD3950" s="2" t="s">
        <v>23</v>
      </c>
      <c r="AE3950" t="str">
        <f t="shared" si="1231"/>
        <v>Books</v>
      </c>
      <c r="AF3950" t="str">
        <f t="shared" si="1232"/>
        <v>Books</v>
      </c>
      <c r="AG3950" t="str" cm="1">
        <f t="array" ref="AG3950">INDEX(AD:AD,ROW())</f>
        <v>Books</v>
      </c>
      <c r="AH3950">
        <f t="shared" si="1240"/>
        <v>23</v>
      </c>
      <c r="AI3950" t="str">
        <f t="shared" si="1233"/>
        <v>Books</v>
      </c>
      <c r="AK3950">
        <f t="shared" si="1234"/>
        <v>2024</v>
      </c>
      <c r="AL3950">
        <f t="shared" si="1235"/>
        <v>3</v>
      </c>
      <c r="AM3950">
        <f t="shared" si="1236"/>
        <v>29</v>
      </c>
      <c r="AN3950">
        <f t="shared" si="1237"/>
        <v>6</v>
      </c>
      <c r="AO3950" t="str">
        <f t="shared" si="1238"/>
        <v>Weekday</v>
      </c>
      <c r="AR3950" s="20">
        <f t="shared" si="1239"/>
        <v>0</v>
      </c>
    </row>
    <row r="3951" spans="1:44" x14ac:dyDescent="0.35">
      <c r="A3951" t="str">
        <f t="shared" si="1221"/>
        <v>CUST3950</v>
      </c>
      <c r="B3951" s="2" t="s">
        <v>4287</v>
      </c>
      <c r="C3951" s="4">
        <v>45664</v>
      </c>
      <c r="D3951" s="2" t="s">
        <v>613</v>
      </c>
      <c r="E3951" t="s">
        <v>5053</v>
      </c>
      <c r="F3951" s="2" t="s">
        <v>42</v>
      </c>
      <c r="G3951" s="2" t="s">
        <v>188</v>
      </c>
      <c r="H3951" s="2">
        <v>1</v>
      </c>
      <c r="I3951" s="19">
        <v>805.38</v>
      </c>
      <c r="J3951" s="2" t="s">
        <v>5047</v>
      </c>
      <c r="K3951" s="2" t="s">
        <v>31</v>
      </c>
      <c r="L3951" s="2">
        <v>5</v>
      </c>
      <c r="M3951" s="18">
        <f t="shared" si="1222"/>
        <v>805.38</v>
      </c>
      <c r="T3951" t="str">
        <f t="shared" si="1223"/>
        <v>Pending</v>
      </c>
      <c r="U3951" t="str">
        <f t="shared" si="1224"/>
        <v>No</v>
      </c>
      <c r="V3951" t="str">
        <f t="shared" si="1225"/>
        <v>Yes</v>
      </c>
      <c r="X3951">
        <f t="shared" si="1226"/>
        <v>559</v>
      </c>
      <c r="Y3951">
        <f t="shared" si="1227"/>
        <v>408</v>
      </c>
      <c r="Z3951" s="18">
        <f t="shared" si="1228"/>
        <v>1098537.4901531704</v>
      </c>
      <c r="AA3951" s="18">
        <f t="shared" si="1229"/>
        <v>96724.388030634553</v>
      </c>
      <c r="AB3951" s="17">
        <f t="shared" si="1230"/>
        <v>3.9001122334455669</v>
      </c>
      <c r="AC3951" s="2" t="s">
        <v>188</v>
      </c>
      <c r="AD3951" s="2" t="s">
        <v>42</v>
      </c>
      <c r="AE3951" t="str">
        <f t="shared" si="1231"/>
        <v>Beauty</v>
      </c>
      <c r="AF3951" t="str">
        <f t="shared" si="1232"/>
        <v>Beauty</v>
      </c>
      <c r="AG3951" t="str" cm="1">
        <f t="array" ref="AG3951">INDEX(AD:AD,ROW())</f>
        <v>Beauty</v>
      </c>
      <c r="AH3951">
        <f t="shared" si="1240"/>
        <v>80</v>
      </c>
      <c r="AI3951" t="str">
        <f t="shared" si="1233"/>
        <v>Beauty</v>
      </c>
      <c r="AK3951">
        <f t="shared" si="1234"/>
        <v>2025</v>
      </c>
      <c r="AL3951">
        <f t="shared" si="1235"/>
        <v>1</v>
      </c>
      <c r="AM3951">
        <f t="shared" si="1236"/>
        <v>7</v>
      </c>
      <c r="AN3951">
        <f t="shared" si="1237"/>
        <v>3</v>
      </c>
      <c r="AO3951" t="str">
        <f t="shared" si="1238"/>
        <v>Weekday</v>
      </c>
      <c r="AR3951" s="20">
        <f t="shared" si="1239"/>
        <v>0</v>
      </c>
    </row>
    <row r="3952" spans="1:44" x14ac:dyDescent="0.35">
      <c r="A3952" t="str">
        <f t="shared" si="1221"/>
        <v>CUST3951</v>
      </c>
      <c r="B3952" s="2" t="s">
        <v>4288</v>
      </c>
      <c r="C3952" s="4">
        <v>45030</v>
      </c>
      <c r="D3952" s="2" t="s">
        <v>1725</v>
      </c>
      <c r="E3952" t="s">
        <v>5049</v>
      </c>
      <c r="F3952" s="2" t="s">
        <v>13</v>
      </c>
      <c r="G3952" s="2" t="s">
        <v>37</v>
      </c>
      <c r="H3952" s="2">
        <v>2</v>
      </c>
      <c r="I3952" s="19">
        <v>1062.6600000000001</v>
      </c>
      <c r="J3952" s="2" t="s">
        <v>15</v>
      </c>
      <c r="K3952" s="2" t="s">
        <v>103</v>
      </c>
      <c r="L3952" s="2">
        <v>4</v>
      </c>
      <c r="M3952" s="18">
        <f t="shared" si="1222"/>
        <v>2125.3200000000002</v>
      </c>
      <c r="T3952" t="str">
        <f t="shared" si="1223"/>
        <v>Lost Sale</v>
      </c>
      <c r="U3952" t="str">
        <f t="shared" si="1224"/>
        <v>No</v>
      </c>
      <c r="V3952" t="str">
        <f t="shared" si="1225"/>
        <v>Yes</v>
      </c>
      <c r="X3952">
        <f t="shared" si="1226"/>
        <v>595</v>
      </c>
      <c r="Y3952">
        <f t="shared" si="1227"/>
        <v>444</v>
      </c>
      <c r="Z3952" s="18">
        <f t="shared" si="1228"/>
        <v>1463424.4009529033</v>
      </c>
      <c r="AA3952" s="18">
        <f t="shared" si="1229"/>
        <v>118285.78776560788</v>
      </c>
      <c r="AB3952" s="17">
        <f t="shared" si="1230"/>
        <v>3.8140589569160999</v>
      </c>
      <c r="AC3952" s="2" t="s">
        <v>37</v>
      </c>
      <c r="AD3952" s="2" t="s">
        <v>13</v>
      </c>
      <c r="AE3952" t="str">
        <f t="shared" si="1231"/>
        <v>Home &amp; Kitchen</v>
      </c>
      <c r="AF3952" t="str">
        <f t="shared" si="1232"/>
        <v>Home &amp; Kitchen</v>
      </c>
      <c r="AG3952" t="str" cm="1">
        <f t="array" ref="AG3952">INDEX(AD:AD,ROW())</f>
        <v>Home &amp; Kitchen</v>
      </c>
      <c r="AH3952">
        <f t="shared" si="1240"/>
        <v>8</v>
      </c>
      <c r="AI3952" t="str">
        <f t="shared" si="1233"/>
        <v>Home &amp; Kitchen</v>
      </c>
      <c r="AK3952">
        <f t="shared" si="1234"/>
        <v>2023</v>
      </c>
      <c r="AL3952">
        <f t="shared" si="1235"/>
        <v>4</v>
      </c>
      <c r="AM3952">
        <f t="shared" si="1236"/>
        <v>14</v>
      </c>
      <c r="AN3952">
        <f t="shared" si="1237"/>
        <v>6</v>
      </c>
      <c r="AO3952" t="str">
        <f t="shared" si="1238"/>
        <v>Weekday</v>
      </c>
      <c r="AR3952" s="20">
        <f t="shared" si="1239"/>
        <v>1</v>
      </c>
    </row>
    <row r="3953" spans="1:44" x14ac:dyDescent="0.35">
      <c r="A3953" t="str">
        <f t="shared" si="1221"/>
        <v>CUST3952</v>
      </c>
      <c r="B3953" s="2" t="s">
        <v>4289</v>
      </c>
      <c r="C3953" s="4">
        <v>45185</v>
      </c>
      <c r="D3953" s="2" t="s">
        <v>592</v>
      </c>
      <c r="E3953" t="s">
        <v>5053</v>
      </c>
      <c r="F3953" s="2" t="s">
        <v>19</v>
      </c>
      <c r="G3953" s="2" t="s">
        <v>5040</v>
      </c>
      <c r="H3953" s="2">
        <v>1</v>
      </c>
      <c r="I3953" s="19">
        <v>1298.42</v>
      </c>
      <c r="J3953" s="2" t="s">
        <v>20</v>
      </c>
      <c r="K3953" s="2" t="s">
        <v>31</v>
      </c>
      <c r="L3953" s="2">
        <v>4</v>
      </c>
      <c r="M3953" s="18">
        <f t="shared" si="1222"/>
        <v>1298.42</v>
      </c>
      <c r="T3953" t="str">
        <f t="shared" si="1223"/>
        <v>Pending</v>
      </c>
      <c r="U3953" t="str">
        <f t="shared" si="1224"/>
        <v>No</v>
      </c>
      <c r="V3953" t="str">
        <f t="shared" si="1225"/>
        <v>Yes</v>
      </c>
      <c r="X3953">
        <f t="shared" si="1226"/>
        <v>559</v>
      </c>
      <c r="Y3953">
        <f t="shared" si="1227"/>
        <v>408</v>
      </c>
      <c r="Z3953" s="18">
        <f t="shared" si="1228"/>
        <v>2759712.3299794244</v>
      </c>
      <c r="AA3953" s="18">
        <f t="shared" si="1229"/>
        <v>330643.50635802455</v>
      </c>
      <c r="AB3953" s="17">
        <f t="shared" si="1230"/>
        <v>3.8641711229946525</v>
      </c>
      <c r="AC3953" s="2" t="s">
        <v>5040</v>
      </c>
      <c r="AD3953" s="2" t="s">
        <v>19</v>
      </c>
      <c r="AE3953" t="str">
        <f t="shared" si="1231"/>
        <v>Electronics</v>
      </c>
      <c r="AF3953" t="str">
        <f t="shared" si="1232"/>
        <v>Electronics</v>
      </c>
      <c r="AG3953" t="str" cm="1">
        <f t="array" ref="AG3953">INDEX(AD:AD,ROW())</f>
        <v>Electronics</v>
      </c>
      <c r="AH3953">
        <f t="shared" si="1240"/>
        <v>13</v>
      </c>
      <c r="AI3953" t="str">
        <f t="shared" si="1233"/>
        <v>Electronics</v>
      </c>
      <c r="AK3953">
        <f t="shared" si="1234"/>
        <v>2023</v>
      </c>
      <c r="AL3953">
        <f t="shared" si="1235"/>
        <v>9</v>
      </c>
      <c r="AM3953">
        <f t="shared" si="1236"/>
        <v>16</v>
      </c>
      <c r="AN3953">
        <f t="shared" si="1237"/>
        <v>7</v>
      </c>
      <c r="AO3953" t="str">
        <f t="shared" si="1238"/>
        <v>Weekend</v>
      </c>
      <c r="AR3953" s="20">
        <f t="shared" si="1239"/>
        <v>0</v>
      </c>
    </row>
    <row r="3954" spans="1:44" x14ac:dyDescent="0.35">
      <c r="A3954" t="str">
        <f t="shared" si="1221"/>
        <v>CUST3953</v>
      </c>
      <c r="B3954" s="2" t="s">
        <v>4290</v>
      </c>
      <c r="C3954" s="4">
        <v>45719</v>
      </c>
      <c r="D3954" s="2" t="s">
        <v>481</v>
      </c>
      <c r="E3954" t="s">
        <v>5053</v>
      </c>
      <c r="F3954" s="2" t="s">
        <v>29</v>
      </c>
      <c r="G3954" s="2" t="s">
        <v>138</v>
      </c>
      <c r="H3954" s="2">
        <v>1</v>
      </c>
      <c r="I3954" s="19">
        <v>2179.96</v>
      </c>
      <c r="J3954" s="2" t="s">
        <v>15</v>
      </c>
      <c r="K3954" s="2" t="s">
        <v>16</v>
      </c>
      <c r="L3954" s="2">
        <v>1</v>
      </c>
      <c r="M3954" s="18">
        <f t="shared" si="1222"/>
        <v>2179.96</v>
      </c>
      <c r="T3954" t="str">
        <f t="shared" si="1223"/>
        <v>Completed</v>
      </c>
      <c r="U3954" t="str">
        <f t="shared" si="1224"/>
        <v>Yes</v>
      </c>
      <c r="V3954" t="str">
        <f t="shared" si="1225"/>
        <v>No</v>
      </c>
      <c r="X3954">
        <f t="shared" si="1226"/>
        <v>559</v>
      </c>
      <c r="Y3954">
        <f t="shared" si="1227"/>
        <v>408</v>
      </c>
      <c r="Z3954" s="18">
        <f t="shared" si="1228"/>
        <v>1892867.2841657216</v>
      </c>
      <c r="AA3954" s="18">
        <f t="shared" si="1229"/>
        <v>199432.98236095349</v>
      </c>
      <c r="AB3954" s="17">
        <f t="shared" si="1230"/>
        <v>3.8949824970828471</v>
      </c>
      <c r="AC3954" s="2" t="s">
        <v>138</v>
      </c>
      <c r="AD3954" s="2" t="s">
        <v>29</v>
      </c>
      <c r="AE3954" t="str">
        <f t="shared" si="1231"/>
        <v>Fashion</v>
      </c>
      <c r="AF3954" t="str">
        <f t="shared" si="1232"/>
        <v>Fashion</v>
      </c>
      <c r="AG3954" t="str" cm="1">
        <f t="array" ref="AG3954">INDEX(AD:AD,ROW())</f>
        <v>Fashion</v>
      </c>
      <c r="AH3954">
        <f t="shared" si="1240"/>
        <v>53</v>
      </c>
      <c r="AI3954" t="str">
        <f t="shared" si="1233"/>
        <v>Fashion</v>
      </c>
      <c r="AK3954">
        <f t="shared" si="1234"/>
        <v>2025</v>
      </c>
      <c r="AL3954">
        <f t="shared" si="1235"/>
        <v>3</v>
      </c>
      <c r="AM3954">
        <f t="shared" si="1236"/>
        <v>3</v>
      </c>
      <c r="AN3954">
        <f t="shared" si="1237"/>
        <v>2</v>
      </c>
      <c r="AO3954" t="str">
        <f t="shared" si="1238"/>
        <v>Weekday</v>
      </c>
      <c r="AR3954" s="20">
        <f t="shared" si="1239"/>
        <v>0</v>
      </c>
    </row>
    <row r="3955" spans="1:44" x14ac:dyDescent="0.35">
      <c r="A3955" t="str">
        <f t="shared" si="1221"/>
        <v>CUST3954</v>
      </c>
      <c r="B3955" s="2" t="s">
        <v>4291</v>
      </c>
      <c r="C3955" s="4">
        <v>45633</v>
      </c>
      <c r="D3955" s="2" t="s">
        <v>238</v>
      </c>
      <c r="E3955" t="s">
        <v>5053</v>
      </c>
      <c r="F3955" s="2" t="s">
        <v>23</v>
      </c>
      <c r="G3955" s="2" t="s">
        <v>68</v>
      </c>
      <c r="H3955" s="2">
        <v>1</v>
      </c>
      <c r="I3955" s="19">
        <v>659.55</v>
      </c>
      <c r="J3955" s="2" t="s">
        <v>5047</v>
      </c>
      <c r="K3955" s="2" t="s">
        <v>16</v>
      </c>
      <c r="L3955" s="2">
        <v>4</v>
      </c>
      <c r="M3955" s="18">
        <f t="shared" si="1222"/>
        <v>659.55</v>
      </c>
      <c r="T3955" t="str">
        <f t="shared" si="1223"/>
        <v>Completed</v>
      </c>
      <c r="U3955" t="str">
        <f t="shared" si="1224"/>
        <v>No</v>
      </c>
      <c r="V3955" t="str">
        <f t="shared" si="1225"/>
        <v>No</v>
      </c>
      <c r="X3955">
        <f t="shared" si="1226"/>
        <v>559</v>
      </c>
      <c r="Y3955">
        <f t="shared" si="1227"/>
        <v>408</v>
      </c>
      <c r="Z3955" s="18">
        <f t="shared" si="1228"/>
        <v>594714.6477588166</v>
      </c>
      <c r="AA3955" s="18">
        <f t="shared" si="1229"/>
        <v>60882.938065984097</v>
      </c>
      <c r="AB3955" s="17">
        <f t="shared" si="1230"/>
        <v>3.804733727810651</v>
      </c>
      <c r="AC3955" s="2" t="s">
        <v>68</v>
      </c>
      <c r="AD3955" s="2" t="s">
        <v>23</v>
      </c>
      <c r="AE3955" t="str">
        <f t="shared" si="1231"/>
        <v>Books</v>
      </c>
      <c r="AF3955" t="str">
        <f t="shared" si="1232"/>
        <v>Books</v>
      </c>
      <c r="AG3955" t="str" cm="1">
        <f t="array" ref="AG3955">INDEX(AD:AD,ROW())</f>
        <v>Books</v>
      </c>
      <c r="AH3955">
        <f t="shared" si="1240"/>
        <v>20</v>
      </c>
      <c r="AI3955" t="str">
        <f t="shared" si="1233"/>
        <v>Books</v>
      </c>
      <c r="AK3955">
        <f t="shared" si="1234"/>
        <v>2024</v>
      </c>
      <c r="AL3955">
        <f t="shared" si="1235"/>
        <v>12</v>
      </c>
      <c r="AM3955">
        <f t="shared" si="1236"/>
        <v>7</v>
      </c>
      <c r="AN3955">
        <f t="shared" si="1237"/>
        <v>7</v>
      </c>
      <c r="AO3955" t="str">
        <f t="shared" si="1238"/>
        <v>Weekend</v>
      </c>
      <c r="AR3955" s="20">
        <f t="shared" si="1239"/>
        <v>0</v>
      </c>
    </row>
    <row r="3956" spans="1:44" x14ac:dyDescent="0.35">
      <c r="A3956" t="str">
        <f t="shared" si="1221"/>
        <v>CUST3955</v>
      </c>
      <c r="B3956" s="2" t="s">
        <v>4292</v>
      </c>
      <c r="C3956" s="4">
        <v>45705</v>
      </c>
      <c r="D3956" s="2" t="s">
        <v>1419</v>
      </c>
      <c r="E3956" t="s">
        <v>5048</v>
      </c>
      <c r="F3956" s="2" t="s">
        <v>29</v>
      </c>
      <c r="G3956" s="2" t="s">
        <v>5041</v>
      </c>
      <c r="H3956" s="2">
        <v>1</v>
      </c>
      <c r="I3956" s="19">
        <v>911.02</v>
      </c>
      <c r="J3956" s="2" t="s">
        <v>5047</v>
      </c>
      <c r="K3956" s="2" t="s">
        <v>31</v>
      </c>
      <c r="L3956" s="2">
        <v>4</v>
      </c>
      <c r="M3956" s="18">
        <f t="shared" si="1222"/>
        <v>911.02</v>
      </c>
      <c r="T3956" t="str">
        <f t="shared" si="1223"/>
        <v>Pending</v>
      </c>
      <c r="U3956" t="str">
        <f t="shared" si="1224"/>
        <v>No</v>
      </c>
      <c r="V3956" t="str">
        <f t="shared" si="1225"/>
        <v>Yes</v>
      </c>
      <c r="X3956">
        <f t="shared" si="1226"/>
        <v>590</v>
      </c>
      <c r="Y3956">
        <f t="shared" si="1227"/>
        <v>451</v>
      </c>
      <c r="Z3956" s="18">
        <f t="shared" si="1228"/>
        <v>1892867.2841657216</v>
      </c>
      <c r="AA3956" s="18">
        <f t="shared" si="1229"/>
        <v>199432.98236095349</v>
      </c>
      <c r="AB3956" s="17">
        <f t="shared" si="1230"/>
        <v>3.8949824970828471</v>
      </c>
      <c r="AC3956" s="2" t="s">
        <v>5041</v>
      </c>
      <c r="AD3956" s="2" t="s">
        <v>29</v>
      </c>
      <c r="AE3956" t="str">
        <f t="shared" si="1231"/>
        <v>Fashion</v>
      </c>
      <c r="AF3956" t="str">
        <f t="shared" si="1232"/>
        <v>Fashion</v>
      </c>
      <c r="AG3956" t="str" cm="1">
        <f t="array" ref="AG3956">INDEX(AD:AD,ROW())</f>
        <v>Fashion</v>
      </c>
      <c r="AH3956">
        <f t="shared" si="1240"/>
        <v>15</v>
      </c>
      <c r="AI3956" t="str">
        <f t="shared" si="1233"/>
        <v>Fashion</v>
      </c>
      <c r="AK3956">
        <f t="shared" si="1234"/>
        <v>2025</v>
      </c>
      <c r="AL3956">
        <f t="shared" si="1235"/>
        <v>2</v>
      </c>
      <c r="AM3956">
        <f t="shared" si="1236"/>
        <v>17</v>
      </c>
      <c r="AN3956">
        <f t="shared" si="1237"/>
        <v>2</v>
      </c>
      <c r="AO3956" t="str">
        <f t="shared" si="1238"/>
        <v>Weekday</v>
      </c>
      <c r="AR3956" s="20">
        <f t="shared" si="1239"/>
        <v>0</v>
      </c>
    </row>
    <row r="3957" spans="1:44" x14ac:dyDescent="0.35">
      <c r="A3957" t="str">
        <f t="shared" si="1221"/>
        <v>CUST3956</v>
      </c>
      <c r="B3957" s="2" t="s">
        <v>4293</v>
      </c>
      <c r="C3957" s="4">
        <v>45487</v>
      </c>
      <c r="D3957" s="2" t="s">
        <v>550</v>
      </c>
      <c r="E3957" t="s">
        <v>5049</v>
      </c>
      <c r="F3957" s="2" t="s">
        <v>42</v>
      </c>
      <c r="G3957" s="2" t="s">
        <v>188</v>
      </c>
      <c r="H3957" s="2">
        <v>1</v>
      </c>
      <c r="I3957" s="19">
        <v>812.67</v>
      </c>
      <c r="J3957" s="2" t="s">
        <v>15</v>
      </c>
      <c r="K3957" s="2" t="s">
        <v>16</v>
      </c>
      <c r="L3957" s="2">
        <v>3</v>
      </c>
      <c r="M3957" s="18">
        <f t="shared" si="1222"/>
        <v>812.67</v>
      </c>
      <c r="T3957" t="str">
        <f t="shared" si="1223"/>
        <v>Completed</v>
      </c>
      <c r="U3957" t="str">
        <f t="shared" si="1224"/>
        <v>No</v>
      </c>
      <c r="V3957" t="str">
        <f t="shared" si="1225"/>
        <v>No</v>
      </c>
      <c r="X3957">
        <f t="shared" si="1226"/>
        <v>595</v>
      </c>
      <c r="Y3957">
        <f t="shared" si="1227"/>
        <v>444</v>
      </c>
      <c r="Z3957" s="18">
        <f t="shared" si="1228"/>
        <v>1098537.4901531704</v>
      </c>
      <c r="AA3957" s="18">
        <f t="shared" si="1229"/>
        <v>96724.388030634553</v>
      </c>
      <c r="AB3957" s="17">
        <f t="shared" si="1230"/>
        <v>3.9001122334455669</v>
      </c>
      <c r="AC3957" s="2" t="s">
        <v>188</v>
      </c>
      <c r="AD3957" s="2" t="s">
        <v>42</v>
      </c>
      <c r="AE3957" t="str">
        <f t="shared" si="1231"/>
        <v>Beauty</v>
      </c>
      <c r="AF3957" t="str">
        <f t="shared" si="1232"/>
        <v>Beauty</v>
      </c>
      <c r="AG3957" t="str" cm="1">
        <f t="array" ref="AG3957">INDEX(AD:AD,ROW())</f>
        <v>Beauty</v>
      </c>
      <c r="AH3957">
        <f t="shared" si="1240"/>
        <v>80</v>
      </c>
      <c r="AI3957" t="str">
        <f t="shared" si="1233"/>
        <v>Beauty</v>
      </c>
      <c r="AK3957">
        <f t="shared" si="1234"/>
        <v>2024</v>
      </c>
      <c r="AL3957">
        <f t="shared" si="1235"/>
        <v>7</v>
      </c>
      <c r="AM3957">
        <f t="shared" si="1236"/>
        <v>14</v>
      </c>
      <c r="AN3957">
        <f t="shared" si="1237"/>
        <v>1</v>
      </c>
      <c r="AO3957" t="str">
        <f t="shared" si="1238"/>
        <v>Weekend</v>
      </c>
      <c r="AR3957" s="20">
        <f t="shared" si="1239"/>
        <v>0</v>
      </c>
    </row>
    <row r="3958" spans="1:44" x14ac:dyDescent="0.35">
      <c r="A3958" t="str">
        <f t="shared" si="1221"/>
        <v>CUST3957</v>
      </c>
      <c r="B3958" s="2" t="s">
        <v>4294</v>
      </c>
      <c r="C3958" s="4">
        <v>44927</v>
      </c>
      <c r="D3958" s="2" t="s">
        <v>112</v>
      </c>
      <c r="E3958" t="s">
        <v>5055</v>
      </c>
      <c r="F3958" s="2" t="s">
        <v>29</v>
      </c>
      <c r="G3958" s="2" t="s">
        <v>138</v>
      </c>
      <c r="H3958" s="2">
        <v>1</v>
      </c>
      <c r="I3958" s="19">
        <v>1040.0999999999999</v>
      </c>
      <c r="J3958" s="2" t="s">
        <v>15</v>
      </c>
      <c r="K3958" s="2" t="s">
        <v>16</v>
      </c>
      <c r="L3958" s="2">
        <v>5</v>
      </c>
      <c r="M3958" s="18">
        <f t="shared" si="1222"/>
        <v>1040.0999999999999</v>
      </c>
      <c r="T3958" t="str">
        <f t="shared" si="1223"/>
        <v>Completed</v>
      </c>
      <c r="U3958" t="str">
        <f t="shared" si="1224"/>
        <v>Yes</v>
      </c>
      <c r="V3958" t="str">
        <f t="shared" si="1225"/>
        <v>No</v>
      </c>
      <c r="X3958">
        <f t="shared" si="1226"/>
        <v>567</v>
      </c>
      <c r="Y3958">
        <f t="shared" si="1227"/>
        <v>440</v>
      </c>
      <c r="Z3958" s="18">
        <f t="shared" si="1228"/>
        <v>1892867.2841657216</v>
      </c>
      <c r="AA3958" s="18">
        <f t="shared" si="1229"/>
        <v>199432.98236095349</v>
      </c>
      <c r="AB3958" s="17">
        <f t="shared" si="1230"/>
        <v>3.8949824970828471</v>
      </c>
      <c r="AC3958" s="2" t="s">
        <v>138</v>
      </c>
      <c r="AD3958" s="2" t="s">
        <v>29</v>
      </c>
      <c r="AE3958" t="str">
        <f t="shared" si="1231"/>
        <v>Fashion</v>
      </c>
      <c r="AF3958" t="str">
        <f t="shared" si="1232"/>
        <v>Fashion</v>
      </c>
      <c r="AG3958" t="str" cm="1">
        <f t="array" ref="AG3958">INDEX(AD:AD,ROW())</f>
        <v>Fashion</v>
      </c>
      <c r="AH3958">
        <f t="shared" si="1240"/>
        <v>53</v>
      </c>
      <c r="AI3958" t="str">
        <f t="shared" si="1233"/>
        <v>Fashion</v>
      </c>
      <c r="AK3958">
        <f t="shared" si="1234"/>
        <v>2023</v>
      </c>
      <c r="AL3958">
        <f t="shared" si="1235"/>
        <v>1</v>
      </c>
      <c r="AM3958">
        <f t="shared" si="1236"/>
        <v>1</v>
      </c>
      <c r="AN3958">
        <f t="shared" si="1237"/>
        <v>1</v>
      </c>
      <c r="AO3958" t="str">
        <f t="shared" si="1238"/>
        <v>Weekend</v>
      </c>
      <c r="AR3958" s="20">
        <f t="shared" si="1239"/>
        <v>0</v>
      </c>
    </row>
    <row r="3959" spans="1:44" x14ac:dyDescent="0.35">
      <c r="A3959" t="str">
        <f t="shared" si="1221"/>
        <v>CUST3958</v>
      </c>
      <c r="B3959" s="2" t="s">
        <v>4295</v>
      </c>
      <c r="C3959" s="4">
        <v>45801</v>
      </c>
      <c r="D3959" s="2" t="s">
        <v>878</v>
      </c>
      <c r="E3959" t="s">
        <v>5048</v>
      </c>
      <c r="F3959" s="2" t="s">
        <v>42</v>
      </c>
      <c r="G3959" s="2" t="s">
        <v>43</v>
      </c>
      <c r="H3959" s="2">
        <v>1</v>
      </c>
      <c r="I3959" s="19">
        <v>249.99</v>
      </c>
      <c r="J3959" s="2" t="s">
        <v>5038</v>
      </c>
      <c r="K3959" s="2" t="s">
        <v>16</v>
      </c>
      <c r="L3959" s="2">
        <v>2</v>
      </c>
      <c r="M3959" s="18">
        <f t="shared" si="1222"/>
        <v>249.99</v>
      </c>
      <c r="T3959" t="str">
        <f t="shared" si="1223"/>
        <v>Completed</v>
      </c>
      <c r="U3959" t="str">
        <f t="shared" si="1224"/>
        <v>No</v>
      </c>
      <c r="V3959" t="str">
        <f t="shared" si="1225"/>
        <v>No</v>
      </c>
      <c r="X3959">
        <f t="shared" si="1226"/>
        <v>590</v>
      </c>
      <c r="Y3959">
        <f t="shared" si="1227"/>
        <v>451</v>
      </c>
      <c r="Z3959" s="18">
        <f t="shared" si="1228"/>
        <v>1098537.4901531704</v>
      </c>
      <c r="AA3959" s="18">
        <f t="shared" si="1229"/>
        <v>96724.388030634553</v>
      </c>
      <c r="AB3959" s="17">
        <f t="shared" si="1230"/>
        <v>3.9001122334455669</v>
      </c>
      <c r="AC3959" s="2" t="s">
        <v>43</v>
      </c>
      <c r="AD3959" s="2" t="s">
        <v>42</v>
      </c>
      <c r="AE3959" t="str">
        <f t="shared" si="1231"/>
        <v>Beauty</v>
      </c>
      <c r="AF3959" t="str">
        <f t="shared" si="1232"/>
        <v>Beauty</v>
      </c>
      <c r="AG3959" t="str" cm="1">
        <f t="array" ref="AG3959">INDEX(AD:AD,ROW())</f>
        <v>Beauty</v>
      </c>
      <c r="AH3959">
        <f t="shared" si="1240"/>
        <v>10</v>
      </c>
      <c r="AI3959" t="str">
        <f t="shared" si="1233"/>
        <v>Beauty</v>
      </c>
      <c r="AK3959">
        <f t="shared" si="1234"/>
        <v>2025</v>
      </c>
      <c r="AL3959">
        <f t="shared" si="1235"/>
        <v>5</v>
      </c>
      <c r="AM3959">
        <f t="shared" si="1236"/>
        <v>24</v>
      </c>
      <c r="AN3959">
        <f t="shared" si="1237"/>
        <v>7</v>
      </c>
      <c r="AO3959" t="str">
        <f t="shared" si="1238"/>
        <v>Weekend</v>
      </c>
      <c r="AR3959" s="20">
        <f t="shared" si="1239"/>
        <v>0</v>
      </c>
    </row>
    <row r="3960" spans="1:44" x14ac:dyDescent="0.35">
      <c r="A3960" t="str">
        <f t="shared" si="1221"/>
        <v>CUST3959</v>
      </c>
      <c r="B3960" s="2" t="s">
        <v>4296</v>
      </c>
      <c r="C3960" s="4">
        <v>45400</v>
      </c>
      <c r="D3960" s="2" t="s">
        <v>131</v>
      </c>
      <c r="E3960" t="s">
        <v>5050</v>
      </c>
      <c r="F3960" s="2" t="s">
        <v>19</v>
      </c>
      <c r="G3960" s="2" t="s">
        <v>5040</v>
      </c>
      <c r="H3960" s="2">
        <v>1</v>
      </c>
      <c r="I3960" s="19">
        <v>3439.01</v>
      </c>
      <c r="J3960" s="2" t="s">
        <v>50</v>
      </c>
      <c r="K3960" s="2" t="s">
        <v>16</v>
      </c>
      <c r="L3960" s="2">
        <v>5</v>
      </c>
      <c r="M3960" s="18">
        <f t="shared" si="1222"/>
        <v>3439.01</v>
      </c>
      <c r="T3960" t="str">
        <f t="shared" si="1223"/>
        <v>Completed</v>
      </c>
      <c r="U3960" t="str">
        <f t="shared" si="1224"/>
        <v>Yes</v>
      </c>
      <c r="V3960" t="str">
        <f t="shared" si="1225"/>
        <v>No</v>
      </c>
      <c r="X3960">
        <f t="shared" si="1226"/>
        <v>589</v>
      </c>
      <c r="Y3960">
        <f t="shared" si="1227"/>
        <v>426</v>
      </c>
      <c r="Z3960" s="18">
        <f t="shared" si="1228"/>
        <v>2759712.3299794244</v>
      </c>
      <c r="AA3960" s="18">
        <f t="shared" si="1229"/>
        <v>330643.50635802455</v>
      </c>
      <c r="AB3960" s="17">
        <f t="shared" si="1230"/>
        <v>3.8641711229946525</v>
      </c>
      <c r="AC3960" s="2" t="s">
        <v>5040</v>
      </c>
      <c r="AD3960" s="2" t="s">
        <v>19</v>
      </c>
      <c r="AE3960" t="str">
        <f t="shared" si="1231"/>
        <v>Electronics</v>
      </c>
      <c r="AF3960" t="str">
        <f t="shared" si="1232"/>
        <v>Electronics</v>
      </c>
      <c r="AG3960" t="str" cm="1">
        <f t="array" ref="AG3960">INDEX(AD:AD,ROW())</f>
        <v>Electronics</v>
      </c>
      <c r="AH3960">
        <f t="shared" si="1240"/>
        <v>13</v>
      </c>
      <c r="AI3960" t="str">
        <f t="shared" si="1233"/>
        <v>Electronics</v>
      </c>
      <c r="AK3960">
        <f t="shared" si="1234"/>
        <v>2024</v>
      </c>
      <c r="AL3960">
        <f t="shared" si="1235"/>
        <v>4</v>
      </c>
      <c r="AM3960">
        <f t="shared" si="1236"/>
        <v>18</v>
      </c>
      <c r="AN3960">
        <f t="shared" si="1237"/>
        <v>5</v>
      </c>
      <c r="AO3960" t="str">
        <f t="shared" si="1238"/>
        <v>Weekday</v>
      </c>
      <c r="AR3960" s="20">
        <f t="shared" si="1239"/>
        <v>0</v>
      </c>
    </row>
    <row r="3961" spans="1:44" x14ac:dyDescent="0.35">
      <c r="A3961" t="str">
        <f t="shared" si="1221"/>
        <v>CUST3960</v>
      </c>
      <c r="B3961" s="2" t="s">
        <v>4297</v>
      </c>
      <c r="C3961" s="4">
        <v>45111</v>
      </c>
      <c r="D3961" s="2" t="s">
        <v>1267</v>
      </c>
      <c r="E3961" t="s">
        <v>5053</v>
      </c>
      <c r="F3961" s="2" t="s">
        <v>13</v>
      </c>
      <c r="G3961" s="2" t="s">
        <v>5045</v>
      </c>
      <c r="H3961" s="2">
        <v>2</v>
      </c>
      <c r="I3961" s="19">
        <v>1531.48</v>
      </c>
      <c r="J3961" s="2" t="s">
        <v>50</v>
      </c>
      <c r="K3961" s="2" t="s">
        <v>76</v>
      </c>
      <c r="L3961" s="2">
        <v>2</v>
      </c>
      <c r="M3961" s="18">
        <f t="shared" si="1222"/>
        <v>3062.96</v>
      </c>
      <c r="T3961" t="str">
        <f t="shared" si="1223"/>
        <v>Completed</v>
      </c>
      <c r="U3961" t="str">
        <f t="shared" si="1224"/>
        <v>No</v>
      </c>
      <c r="V3961" t="str">
        <f t="shared" si="1225"/>
        <v>No</v>
      </c>
      <c r="X3961">
        <f t="shared" si="1226"/>
        <v>559</v>
      </c>
      <c r="Y3961">
        <f t="shared" si="1227"/>
        <v>408</v>
      </c>
      <c r="Z3961" s="18">
        <f t="shared" si="1228"/>
        <v>1463424.4009529033</v>
      </c>
      <c r="AA3961" s="18">
        <f t="shared" si="1229"/>
        <v>118285.78776560788</v>
      </c>
      <c r="AB3961" s="17">
        <f t="shared" si="1230"/>
        <v>3.8140589569160999</v>
      </c>
      <c r="AC3961" s="2" t="s">
        <v>5045</v>
      </c>
      <c r="AD3961" s="2" t="s">
        <v>13</v>
      </c>
      <c r="AE3961" t="str">
        <f t="shared" si="1231"/>
        <v>Home &amp; Kitchen</v>
      </c>
      <c r="AF3961" t="str">
        <f t="shared" si="1232"/>
        <v>Home &amp; Kitchen</v>
      </c>
      <c r="AG3961" t="str" cm="1">
        <f t="array" ref="AG3961">INDEX(AD:AD,ROW())</f>
        <v>Home &amp; Kitchen</v>
      </c>
      <c r="AH3961">
        <f t="shared" si="1240"/>
        <v>76</v>
      </c>
      <c r="AI3961" t="str">
        <f t="shared" si="1233"/>
        <v>Home &amp; Kitchen</v>
      </c>
      <c r="AK3961">
        <f t="shared" si="1234"/>
        <v>2023</v>
      </c>
      <c r="AL3961">
        <f t="shared" si="1235"/>
        <v>7</v>
      </c>
      <c r="AM3961">
        <f t="shared" si="1236"/>
        <v>4</v>
      </c>
      <c r="AN3961">
        <f t="shared" si="1237"/>
        <v>3</v>
      </c>
      <c r="AO3961" t="str">
        <f t="shared" si="1238"/>
        <v>Weekday</v>
      </c>
      <c r="AR3961" s="20">
        <f t="shared" si="1239"/>
        <v>1</v>
      </c>
    </row>
    <row r="3962" spans="1:44" x14ac:dyDescent="0.35">
      <c r="A3962" t="str">
        <f t="shared" si="1221"/>
        <v>CUST3961</v>
      </c>
      <c r="B3962" s="2" t="s">
        <v>4298</v>
      </c>
      <c r="C3962" s="4">
        <v>45276</v>
      </c>
      <c r="D3962" s="2" t="s">
        <v>259</v>
      </c>
      <c r="E3962" t="s">
        <v>5048</v>
      </c>
      <c r="F3962" s="2" t="s">
        <v>13</v>
      </c>
      <c r="G3962" s="2" t="s">
        <v>37</v>
      </c>
      <c r="H3962" s="2">
        <v>2</v>
      </c>
      <c r="I3962" s="19">
        <v>1237.2</v>
      </c>
      <c r="J3962" s="2" t="s">
        <v>15</v>
      </c>
      <c r="K3962" s="2" t="s">
        <v>16</v>
      </c>
      <c r="L3962" s="2">
        <v>5</v>
      </c>
      <c r="M3962" s="18">
        <f t="shared" si="1222"/>
        <v>2474.4</v>
      </c>
      <c r="T3962" t="str">
        <f t="shared" si="1223"/>
        <v>Completed</v>
      </c>
      <c r="U3962" t="str">
        <f t="shared" si="1224"/>
        <v>Yes</v>
      </c>
      <c r="V3962" t="str">
        <f t="shared" si="1225"/>
        <v>No</v>
      </c>
      <c r="X3962">
        <f t="shared" si="1226"/>
        <v>590</v>
      </c>
      <c r="Y3962">
        <f t="shared" si="1227"/>
        <v>451</v>
      </c>
      <c r="Z3962" s="18">
        <f t="shared" si="1228"/>
        <v>1463424.4009529033</v>
      </c>
      <c r="AA3962" s="18">
        <f t="shared" si="1229"/>
        <v>118285.78776560788</v>
      </c>
      <c r="AB3962" s="17">
        <f t="shared" si="1230"/>
        <v>3.8140589569160999</v>
      </c>
      <c r="AC3962" s="2" t="s">
        <v>37</v>
      </c>
      <c r="AD3962" s="2" t="s">
        <v>13</v>
      </c>
      <c r="AE3962" t="str">
        <f t="shared" si="1231"/>
        <v>Home &amp; Kitchen</v>
      </c>
      <c r="AF3962" t="str">
        <f t="shared" si="1232"/>
        <v>Home &amp; Kitchen</v>
      </c>
      <c r="AG3962" t="str" cm="1">
        <f t="array" ref="AG3962">INDEX(AD:AD,ROW())</f>
        <v>Home &amp; Kitchen</v>
      </c>
      <c r="AH3962">
        <f t="shared" si="1240"/>
        <v>8</v>
      </c>
      <c r="AI3962" t="str">
        <f t="shared" si="1233"/>
        <v>Home &amp; Kitchen</v>
      </c>
      <c r="AK3962">
        <f t="shared" si="1234"/>
        <v>2023</v>
      </c>
      <c r="AL3962">
        <f t="shared" si="1235"/>
        <v>12</v>
      </c>
      <c r="AM3962">
        <f t="shared" si="1236"/>
        <v>16</v>
      </c>
      <c r="AN3962">
        <f t="shared" si="1237"/>
        <v>7</v>
      </c>
      <c r="AO3962" t="str">
        <f t="shared" si="1238"/>
        <v>Weekend</v>
      </c>
      <c r="AR3962" s="20">
        <f t="shared" si="1239"/>
        <v>0</v>
      </c>
    </row>
    <row r="3963" spans="1:44" x14ac:dyDescent="0.35">
      <c r="A3963" t="str">
        <f t="shared" si="1221"/>
        <v>CUST3962</v>
      </c>
      <c r="B3963" s="2" t="s">
        <v>4299</v>
      </c>
      <c r="C3963" s="4">
        <v>45817</v>
      </c>
      <c r="D3963" s="2" t="s">
        <v>290</v>
      </c>
      <c r="E3963" t="s">
        <v>5055</v>
      </c>
      <c r="F3963" s="2" t="s">
        <v>13</v>
      </c>
      <c r="G3963" s="2" t="s">
        <v>37</v>
      </c>
      <c r="H3963" s="2">
        <v>2</v>
      </c>
      <c r="I3963" s="19">
        <v>1340.62</v>
      </c>
      <c r="J3963" s="2" t="s">
        <v>20</v>
      </c>
      <c r="K3963" s="2" t="s">
        <v>16</v>
      </c>
      <c r="L3963" s="2">
        <v>4</v>
      </c>
      <c r="M3963" s="18">
        <f t="shared" si="1222"/>
        <v>2681.24</v>
      </c>
      <c r="T3963" t="str">
        <f t="shared" si="1223"/>
        <v>Completed</v>
      </c>
      <c r="U3963" t="str">
        <f t="shared" si="1224"/>
        <v>Yes</v>
      </c>
      <c r="V3963" t="str">
        <f t="shared" si="1225"/>
        <v>No</v>
      </c>
      <c r="X3963">
        <f t="shared" si="1226"/>
        <v>567</v>
      </c>
      <c r="Y3963">
        <f t="shared" si="1227"/>
        <v>440</v>
      </c>
      <c r="Z3963" s="18">
        <f t="shared" si="1228"/>
        <v>1463424.4009529033</v>
      </c>
      <c r="AA3963" s="18">
        <f t="shared" si="1229"/>
        <v>118285.78776560788</v>
      </c>
      <c r="AB3963" s="17">
        <f t="shared" si="1230"/>
        <v>3.8140589569160999</v>
      </c>
      <c r="AC3963" s="2" t="s">
        <v>37</v>
      </c>
      <c r="AD3963" s="2" t="s">
        <v>13</v>
      </c>
      <c r="AE3963" t="str">
        <f t="shared" si="1231"/>
        <v>Home &amp; Kitchen</v>
      </c>
      <c r="AF3963" t="str">
        <f t="shared" si="1232"/>
        <v>Home &amp; Kitchen</v>
      </c>
      <c r="AG3963" t="str" cm="1">
        <f t="array" ref="AG3963">INDEX(AD:AD,ROW())</f>
        <v>Home &amp; Kitchen</v>
      </c>
      <c r="AH3963">
        <f t="shared" si="1240"/>
        <v>8</v>
      </c>
      <c r="AI3963" t="str">
        <f t="shared" si="1233"/>
        <v>Home &amp; Kitchen</v>
      </c>
      <c r="AK3963">
        <f t="shared" si="1234"/>
        <v>2025</v>
      </c>
      <c r="AL3963">
        <f t="shared" si="1235"/>
        <v>6</v>
      </c>
      <c r="AM3963">
        <f t="shared" si="1236"/>
        <v>9</v>
      </c>
      <c r="AN3963">
        <f t="shared" si="1237"/>
        <v>2</v>
      </c>
      <c r="AO3963" t="str">
        <f t="shared" si="1238"/>
        <v>Weekday</v>
      </c>
      <c r="AR3963" s="20">
        <f t="shared" si="1239"/>
        <v>0</v>
      </c>
    </row>
    <row r="3964" spans="1:44" x14ac:dyDescent="0.35">
      <c r="A3964" t="str">
        <f t="shared" si="1221"/>
        <v>CUST3963</v>
      </c>
      <c r="B3964" s="2" t="s">
        <v>4300</v>
      </c>
      <c r="C3964" s="4">
        <v>45574</v>
      </c>
      <c r="D3964" s="2" t="s">
        <v>532</v>
      </c>
      <c r="E3964" t="s">
        <v>5056</v>
      </c>
      <c r="F3964" s="2" t="s">
        <v>19</v>
      </c>
      <c r="G3964" s="2" t="s">
        <v>128</v>
      </c>
      <c r="H3964" s="2">
        <v>1</v>
      </c>
      <c r="I3964" s="19">
        <v>2596.15</v>
      </c>
      <c r="J3964" s="2" t="s">
        <v>5047</v>
      </c>
      <c r="K3964" s="2" t="s">
        <v>16</v>
      </c>
      <c r="L3964" s="2">
        <v>5</v>
      </c>
      <c r="M3964" s="18">
        <f t="shared" si="1222"/>
        <v>2596.15</v>
      </c>
      <c r="T3964" t="str">
        <f t="shared" si="1223"/>
        <v>Completed</v>
      </c>
      <c r="U3964" t="str">
        <f t="shared" si="1224"/>
        <v>Yes</v>
      </c>
      <c r="V3964" t="str">
        <f t="shared" si="1225"/>
        <v>No</v>
      </c>
      <c r="X3964">
        <f t="shared" si="1226"/>
        <v>50</v>
      </c>
      <c r="Y3964">
        <f t="shared" si="1227"/>
        <v>37</v>
      </c>
      <c r="Z3964" s="18">
        <f t="shared" si="1228"/>
        <v>2759712.3299794244</v>
      </c>
      <c r="AA3964" s="18">
        <f t="shared" si="1229"/>
        <v>330643.50635802455</v>
      </c>
      <c r="AB3964" s="17">
        <f t="shared" si="1230"/>
        <v>3.8641711229946525</v>
      </c>
      <c r="AC3964" s="2" t="s">
        <v>128</v>
      </c>
      <c r="AD3964" s="2" t="s">
        <v>19</v>
      </c>
      <c r="AE3964" t="str">
        <f t="shared" si="1231"/>
        <v>Electronics</v>
      </c>
      <c r="AF3964" t="str">
        <f t="shared" si="1232"/>
        <v>Electronics</v>
      </c>
      <c r="AG3964" t="str" cm="1">
        <f t="array" ref="AG3964">INDEX(AD:AD,ROW())</f>
        <v>Electronics</v>
      </c>
      <c r="AH3964">
        <f t="shared" si="1240"/>
        <v>48</v>
      </c>
      <c r="AI3964" t="str">
        <f t="shared" si="1233"/>
        <v>Electronics</v>
      </c>
      <c r="AK3964">
        <f t="shared" si="1234"/>
        <v>2024</v>
      </c>
      <c r="AL3964">
        <f t="shared" si="1235"/>
        <v>10</v>
      </c>
      <c r="AM3964">
        <f t="shared" si="1236"/>
        <v>9</v>
      </c>
      <c r="AN3964">
        <f t="shared" si="1237"/>
        <v>4</v>
      </c>
      <c r="AO3964" t="str">
        <f t="shared" si="1238"/>
        <v>Weekday</v>
      </c>
      <c r="AR3964" s="20">
        <f t="shared" si="1239"/>
        <v>0</v>
      </c>
    </row>
    <row r="3965" spans="1:44" x14ac:dyDescent="0.35">
      <c r="A3965" t="str">
        <f t="shared" si="1221"/>
        <v>CUST3964</v>
      </c>
      <c r="B3965" s="2" t="s">
        <v>4301</v>
      </c>
      <c r="C3965" s="4">
        <v>45535</v>
      </c>
      <c r="D3965" s="2" t="s">
        <v>639</v>
      </c>
      <c r="E3965" t="s">
        <v>5051</v>
      </c>
      <c r="F3965" s="2" t="s">
        <v>23</v>
      </c>
      <c r="G3965" s="2" t="s">
        <v>75</v>
      </c>
      <c r="H3965" s="2">
        <v>1</v>
      </c>
      <c r="I3965" s="19">
        <v>614.44000000000005</v>
      </c>
      <c r="J3965" s="2" t="s">
        <v>50</v>
      </c>
      <c r="K3965" s="2" t="s">
        <v>16</v>
      </c>
      <c r="L3965" s="2">
        <v>4</v>
      </c>
      <c r="M3965" s="18">
        <f t="shared" si="1222"/>
        <v>614.44000000000005</v>
      </c>
      <c r="T3965" t="str">
        <f t="shared" si="1223"/>
        <v>Completed</v>
      </c>
      <c r="U3965" t="str">
        <f t="shared" si="1224"/>
        <v>No</v>
      </c>
      <c r="V3965" t="str">
        <f t="shared" si="1225"/>
        <v>No</v>
      </c>
      <c r="X3965">
        <f t="shared" si="1226"/>
        <v>619</v>
      </c>
      <c r="Y3965">
        <f t="shared" si="1227"/>
        <v>468</v>
      </c>
      <c r="Z3965" s="18">
        <f t="shared" si="1228"/>
        <v>594714.6477588166</v>
      </c>
      <c r="AA3965" s="18">
        <f t="shared" si="1229"/>
        <v>60882.938065984097</v>
      </c>
      <c r="AB3965" s="17">
        <f t="shared" si="1230"/>
        <v>3.804733727810651</v>
      </c>
      <c r="AC3965" s="2" t="s">
        <v>75</v>
      </c>
      <c r="AD3965" s="2" t="s">
        <v>23</v>
      </c>
      <c r="AE3965" t="str">
        <f t="shared" si="1231"/>
        <v>Books</v>
      </c>
      <c r="AF3965" t="str">
        <f t="shared" si="1232"/>
        <v>Books</v>
      </c>
      <c r="AG3965" t="str" cm="1">
        <f t="array" ref="AG3965">INDEX(AD:AD,ROW())</f>
        <v>Books</v>
      </c>
      <c r="AH3965">
        <f t="shared" si="1240"/>
        <v>23</v>
      </c>
      <c r="AI3965" t="str">
        <f t="shared" si="1233"/>
        <v>Books</v>
      </c>
      <c r="AK3965">
        <f t="shared" si="1234"/>
        <v>2024</v>
      </c>
      <c r="AL3965">
        <f t="shared" si="1235"/>
        <v>8</v>
      </c>
      <c r="AM3965">
        <f t="shared" si="1236"/>
        <v>31</v>
      </c>
      <c r="AN3965">
        <f t="shared" si="1237"/>
        <v>7</v>
      </c>
      <c r="AO3965" t="str">
        <f t="shared" si="1238"/>
        <v>Weekend</v>
      </c>
      <c r="AR3965" s="20">
        <f t="shared" si="1239"/>
        <v>0</v>
      </c>
    </row>
    <row r="3966" spans="1:44" x14ac:dyDescent="0.35">
      <c r="A3966" t="str">
        <f t="shared" si="1221"/>
        <v>CUST3965</v>
      </c>
      <c r="B3966" s="2" t="s">
        <v>4302</v>
      </c>
      <c r="C3966" s="4">
        <v>45074</v>
      </c>
      <c r="D3966" s="2" t="s">
        <v>263</v>
      </c>
      <c r="E3966" t="s">
        <v>5053</v>
      </c>
      <c r="F3966" s="2" t="s">
        <v>19</v>
      </c>
      <c r="G3966" s="2" t="s">
        <v>5039</v>
      </c>
      <c r="H3966" s="2">
        <v>2</v>
      </c>
      <c r="I3966" s="19">
        <v>3058.7</v>
      </c>
      <c r="J3966" s="2" t="s">
        <v>15</v>
      </c>
      <c r="K3966" s="2" t="s">
        <v>31</v>
      </c>
      <c r="L3966" s="2">
        <v>3</v>
      </c>
      <c r="M3966" s="18">
        <f t="shared" si="1222"/>
        <v>6117.4</v>
      </c>
      <c r="T3966" t="str">
        <f t="shared" si="1223"/>
        <v>Pending</v>
      </c>
      <c r="U3966" t="str">
        <f t="shared" si="1224"/>
        <v>No</v>
      </c>
      <c r="V3966" t="str">
        <f t="shared" si="1225"/>
        <v>Yes</v>
      </c>
      <c r="X3966">
        <f t="shared" si="1226"/>
        <v>559</v>
      </c>
      <c r="Y3966">
        <f t="shared" si="1227"/>
        <v>408</v>
      </c>
      <c r="Z3966" s="18">
        <f t="shared" si="1228"/>
        <v>2759712.3299794244</v>
      </c>
      <c r="AA3966" s="18">
        <f t="shared" si="1229"/>
        <v>330643.50635802455</v>
      </c>
      <c r="AB3966" s="17">
        <f t="shared" si="1230"/>
        <v>3.8641711229946525</v>
      </c>
      <c r="AC3966" s="2" t="s">
        <v>5039</v>
      </c>
      <c r="AD3966" s="2" t="s">
        <v>19</v>
      </c>
      <c r="AE3966" t="str">
        <f t="shared" si="1231"/>
        <v>Electronics</v>
      </c>
      <c r="AF3966" t="str">
        <f t="shared" si="1232"/>
        <v>Electronics</v>
      </c>
      <c r="AG3966" t="str" cm="1">
        <f t="array" ref="AG3966">INDEX(AD:AD,ROW())</f>
        <v>Electronics</v>
      </c>
      <c r="AH3966">
        <f t="shared" si="1240"/>
        <v>3</v>
      </c>
      <c r="AI3966" t="str">
        <f t="shared" si="1233"/>
        <v>Electronics</v>
      </c>
      <c r="AK3966">
        <f t="shared" si="1234"/>
        <v>2023</v>
      </c>
      <c r="AL3966">
        <f t="shared" si="1235"/>
        <v>5</v>
      </c>
      <c r="AM3966">
        <f t="shared" si="1236"/>
        <v>28</v>
      </c>
      <c r="AN3966">
        <f t="shared" si="1237"/>
        <v>1</v>
      </c>
      <c r="AO3966" t="str">
        <f t="shared" si="1238"/>
        <v>Weekend</v>
      </c>
      <c r="AR3966" s="20">
        <f t="shared" si="1239"/>
        <v>0</v>
      </c>
    </row>
    <row r="3967" spans="1:44" x14ac:dyDescent="0.35">
      <c r="A3967" t="str">
        <f t="shared" si="1221"/>
        <v>CUST3966</v>
      </c>
      <c r="B3967" s="2" t="s">
        <v>4303</v>
      </c>
      <c r="C3967" s="4">
        <v>45468</v>
      </c>
      <c r="D3967" s="2" t="s">
        <v>419</v>
      </c>
      <c r="E3967" t="s">
        <v>5052</v>
      </c>
      <c r="F3967" s="2" t="s">
        <v>29</v>
      </c>
      <c r="G3967" s="2" t="s">
        <v>30</v>
      </c>
      <c r="H3967" s="2">
        <v>1</v>
      </c>
      <c r="I3967" s="19">
        <v>1025.49</v>
      </c>
      <c r="J3967" s="2" t="s">
        <v>5046</v>
      </c>
      <c r="K3967" s="2" t="s">
        <v>16</v>
      </c>
      <c r="L3967" s="2">
        <v>3</v>
      </c>
      <c r="M3967" s="18">
        <f t="shared" si="1222"/>
        <v>1025.49</v>
      </c>
      <c r="T3967" t="str">
        <f t="shared" si="1223"/>
        <v>Completed</v>
      </c>
      <c r="U3967" t="str">
        <f t="shared" si="1224"/>
        <v>Yes</v>
      </c>
      <c r="V3967" t="str">
        <f t="shared" si="1225"/>
        <v>No</v>
      </c>
      <c r="X3967">
        <f t="shared" si="1226"/>
        <v>573</v>
      </c>
      <c r="Y3967">
        <f t="shared" si="1227"/>
        <v>450</v>
      </c>
      <c r="Z3967" s="18">
        <f t="shared" si="1228"/>
        <v>1892867.2841657216</v>
      </c>
      <c r="AA3967" s="18">
        <f t="shared" si="1229"/>
        <v>199432.98236095349</v>
      </c>
      <c r="AB3967" s="17">
        <f t="shared" si="1230"/>
        <v>3.8949824970828471</v>
      </c>
      <c r="AC3967" s="2" t="s">
        <v>30</v>
      </c>
      <c r="AD3967" s="2" t="s">
        <v>29</v>
      </c>
      <c r="AE3967" t="str">
        <f t="shared" si="1231"/>
        <v>Fashion</v>
      </c>
      <c r="AF3967" t="str">
        <f t="shared" si="1232"/>
        <v>Fashion</v>
      </c>
      <c r="AG3967" t="str" cm="1">
        <f t="array" ref="AG3967">INDEX(AD:AD,ROW())</f>
        <v>Fashion</v>
      </c>
      <c r="AH3967">
        <f t="shared" si="1240"/>
        <v>6</v>
      </c>
      <c r="AI3967" t="str">
        <f t="shared" si="1233"/>
        <v>Fashion</v>
      </c>
      <c r="AK3967">
        <f t="shared" si="1234"/>
        <v>2024</v>
      </c>
      <c r="AL3967">
        <f t="shared" si="1235"/>
        <v>6</v>
      </c>
      <c r="AM3967">
        <f t="shared" si="1236"/>
        <v>25</v>
      </c>
      <c r="AN3967">
        <f t="shared" si="1237"/>
        <v>3</v>
      </c>
      <c r="AO3967" t="str">
        <f t="shared" si="1238"/>
        <v>Weekday</v>
      </c>
      <c r="AR3967" s="20">
        <f t="shared" si="1239"/>
        <v>0</v>
      </c>
    </row>
    <row r="3968" spans="1:44" x14ac:dyDescent="0.35">
      <c r="A3968" t="str">
        <f t="shared" si="1221"/>
        <v>CUST3967</v>
      </c>
      <c r="B3968" s="2" t="s">
        <v>4304</v>
      </c>
      <c r="C3968" s="4">
        <v>45697</v>
      </c>
      <c r="D3968" s="2" t="s">
        <v>1776</v>
      </c>
      <c r="E3968" t="s">
        <v>5052</v>
      </c>
      <c r="F3968" s="2" t="s">
        <v>42</v>
      </c>
      <c r="G3968" s="2" t="s">
        <v>5042</v>
      </c>
      <c r="H3968" s="2">
        <v>2</v>
      </c>
      <c r="I3968" s="19">
        <v>1099.43</v>
      </c>
      <c r="J3968" s="2" t="s">
        <v>5046</v>
      </c>
      <c r="K3968" s="2" t="s">
        <v>16</v>
      </c>
      <c r="L3968" s="2">
        <v>5</v>
      </c>
      <c r="M3968" s="18">
        <f t="shared" si="1222"/>
        <v>2198.86</v>
      </c>
      <c r="T3968" t="str">
        <f t="shared" si="1223"/>
        <v>Completed</v>
      </c>
      <c r="U3968" t="str">
        <f t="shared" si="1224"/>
        <v>Yes</v>
      </c>
      <c r="V3968" t="str">
        <f t="shared" si="1225"/>
        <v>No</v>
      </c>
      <c r="X3968">
        <f t="shared" si="1226"/>
        <v>573</v>
      </c>
      <c r="Y3968">
        <f t="shared" si="1227"/>
        <v>450</v>
      </c>
      <c r="Z3968" s="18">
        <f t="shared" si="1228"/>
        <v>1098537.4901531704</v>
      </c>
      <c r="AA3968" s="18">
        <f t="shared" si="1229"/>
        <v>96724.388030634553</v>
      </c>
      <c r="AB3968" s="17">
        <f t="shared" si="1230"/>
        <v>3.9001122334455669</v>
      </c>
      <c r="AC3968" s="2" t="s">
        <v>5042</v>
      </c>
      <c r="AD3968" s="2" t="s">
        <v>42</v>
      </c>
      <c r="AE3968" t="str">
        <f t="shared" si="1231"/>
        <v>Beauty</v>
      </c>
      <c r="AF3968" t="str">
        <f t="shared" si="1232"/>
        <v>Beauty</v>
      </c>
      <c r="AG3968" t="str" cm="1">
        <f t="array" ref="AG3968">INDEX(AD:AD,ROW())</f>
        <v>Beauty</v>
      </c>
      <c r="AH3968">
        <f t="shared" si="1240"/>
        <v>18</v>
      </c>
      <c r="AI3968" t="str">
        <f t="shared" si="1233"/>
        <v>Beauty</v>
      </c>
      <c r="AK3968">
        <f t="shared" si="1234"/>
        <v>2025</v>
      </c>
      <c r="AL3968">
        <f t="shared" si="1235"/>
        <v>2</v>
      </c>
      <c r="AM3968">
        <f t="shared" si="1236"/>
        <v>9</v>
      </c>
      <c r="AN3968">
        <f t="shared" si="1237"/>
        <v>1</v>
      </c>
      <c r="AO3968" t="str">
        <f t="shared" si="1238"/>
        <v>Weekend</v>
      </c>
      <c r="AR3968" s="20">
        <f t="shared" si="1239"/>
        <v>0</v>
      </c>
    </row>
    <row r="3969" spans="1:44" x14ac:dyDescent="0.35">
      <c r="A3969" t="str">
        <f t="shared" si="1221"/>
        <v>CUST3968</v>
      </c>
      <c r="B3969" s="2" t="s">
        <v>4305</v>
      </c>
      <c r="C3969" s="4">
        <v>45647</v>
      </c>
      <c r="D3969" s="2" t="s">
        <v>142</v>
      </c>
      <c r="E3969" t="s">
        <v>5048</v>
      </c>
      <c r="F3969" s="2" t="s">
        <v>29</v>
      </c>
      <c r="G3969" s="2" t="s">
        <v>5043</v>
      </c>
      <c r="H3969" s="2">
        <v>1</v>
      </c>
      <c r="I3969" s="19">
        <v>1284.1199999999999</v>
      </c>
      <c r="J3969" s="2" t="s">
        <v>50</v>
      </c>
      <c r="K3969" s="2" t="s">
        <v>16</v>
      </c>
      <c r="L3969" s="2">
        <v>5</v>
      </c>
      <c r="M3969" s="18">
        <f t="shared" si="1222"/>
        <v>1284.1199999999999</v>
      </c>
      <c r="T3969" t="str">
        <f t="shared" si="1223"/>
        <v>Completed</v>
      </c>
      <c r="U3969" t="str">
        <f t="shared" si="1224"/>
        <v>Yes</v>
      </c>
      <c r="V3969" t="str">
        <f t="shared" si="1225"/>
        <v>No</v>
      </c>
      <c r="X3969">
        <f t="shared" si="1226"/>
        <v>590</v>
      </c>
      <c r="Y3969">
        <f t="shared" si="1227"/>
        <v>451</v>
      </c>
      <c r="Z3969" s="18">
        <f t="shared" si="1228"/>
        <v>1892867.2841657216</v>
      </c>
      <c r="AA3969" s="18">
        <f t="shared" si="1229"/>
        <v>199432.98236095349</v>
      </c>
      <c r="AB3969" s="17">
        <f t="shared" si="1230"/>
        <v>3.8949824970828471</v>
      </c>
      <c r="AC3969" s="2" t="s">
        <v>5043</v>
      </c>
      <c r="AD3969" s="2" t="s">
        <v>29</v>
      </c>
      <c r="AE3969" t="str">
        <f t="shared" si="1231"/>
        <v>Fashion</v>
      </c>
      <c r="AF3969" t="str">
        <f t="shared" si="1232"/>
        <v>Fashion</v>
      </c>
      <c r="AG3969" t="str" cm="1">
        <f t="array" ref="AG3969">INDEX(AD:AD,ROW())</f>
        <v>Fashion</v>
      </c>
      <c r="AH3969">
        <f t="shared" si="1240"/>
        <v>55</v>
      </c>
      <c r="AI3969" t="str">
        <f t="shared" si="1233"/>
        <v>Fashion</v>
      </c>
      <c r="AK3969">
        <f t="shared" si="1234"/>
        <v>2024</v>
      </c>
      <c r="AL3969">
        <f t="shared" si="1235"/>
        <v>12</v>
      </c>
      <c r="AM3969">
        <f t="shared" si="1236"/>
        <v>21</v>
      </c>
      <c r="AN3969">
        <f t="shared" si="1237"/>
        <v>7</v>
      </c>
      <c r="AO3969" t="str">
        <f t="shared" si="1238"/>
        <v>Weekend</v>
      </c>
      <c r="AR3969" s="20">
        <f t="shared" si="1239"/>
        <v>0</v>
      </c>
    </row>
    <row r="3970" spans="1:44" x14ac:dyDescent="0.35">
      <c r="A3970" t="str">
        <f t="shared" si="1221"/>
        <v>CUST3969</v>
      </c>
      <c r="B3970" s="2" t="s">
        <v>4306</v>
      </c>
      <c r="C3970" s="4">
        <v>45126</v>
      </c>
      <c r="D3970" s="2" t="s">
        <v>460</v>
      </c>
      <c r="E3970" t="s">
        <v>5050</v>
      </c>
      <c r="F3970" s="2" t="s">
        <v>13</v>
      </c>
      <c r="G3970" s="2" t="s">
        <v>14</v>
      </c>
      <c r="H3970" s="2">
        <v>1</v>
      </c>
      <c r="I3970" s="19">
        <v>1651.32</v>
      </c>
      <c r="J3970" s="2" t="s">
        <v>20</v>
      </c>
      <c r="K3970" s="2" t="s">
        <v>31</v>
      </c>
      <c r="L3970" s="2">
        <v>3</v>
      </c>
      <c r="M3970" s="18">
        <f t="shared" si="1222"/>
        <v>1651.32</v>
      </c>
      <c r="T3970" t="str">
        <f t="shared" si="1223"/>
        <v>Pending</v>
      </c>
      <c r="U3970" t="str">
        <f t="shared" si="1224"/>
        <v>No</v>
      </c>
      <c r="V3970" t="str">
        <f t="shared" si="1225"/>
        <v>Yes</v>
      </c>
      <c r="X3970">
        <f t="shared" si="1226"/>
        <v>589</v>
      </c>
      <c r="Y3970">
        <f t="shared" si="1227"/>
        <v>426</v>
      </c>
      <c r="Z3970" s="18">
        <f t="shared" si="1228"/>
        <v>1463424.4009529033</v>
      </c>
      <c r="AA3970" s="18">
        <f t="shared" si="1229"/>
        <v>118285.78776560788</v>
      </c>
      <c r="AB3970" s="17">
        <f t="shared" si="1230"/>
        <v>3.8140589569160999</v>
      </c>
      <c r="AC3970" s="2" t="s">
        <v>14</v>
      </c>
      <c r="AD3970" s="2" t="s">
        <v>13</v>
      </c>
      <c r="AE3970" t="str">
        <f t="shared" si="1231"/>
        <v>Home &amp; Kitchen</v>
      </c>
      <c r="AF3970" t="str">
        <f t="shared" si="1232"/>
        <v>Home &amp; Kitchen</v>
      </c>
      <c r="AG3970" t="str" cm="1">
        <f t="array" ref="AG3970">INDEX(AD:AD,ROW())</f>
        <v>Home &amp; Kitchen</v>
      </c>
      <c r="AH3970">
        <f t="shared" si="1240"/>
        <v>2</v>
      </c>
      <c r="AI3970" t="str">
        <f t="shared" si="1233"/>
        <v>Home &amp; Kitchen</v>
      </c>
      <c r="AK3970">
        <f t="shared" si="1234"/>
        <v>2023</v>
      </c>
      <c r="AL3970">
        <f t="shared" si="1235"/>
        <v>7</v>
      </c>
      <c r="AM3970">
        <f t="shared" si="1236"/>
        <v>19</v>
      </c>
      <c r="AN3970">
        <f t="shared" si="1237"/>
        <v>4</v>
      </c>
      <c r="AO3970" t="str">
        <f t="shared" si="1238"/>
        <v>Weekday</v>
      </c>
      <c r="AR3970" s="20">
        <f t="shared" si="1239"/>
        <v>0</v>
      </c>
    </row>
    <row r="3971" spans="1:44" x14ac:dyDescent="0.35">
      <c r="A3971" t="str">
        <f t="shared" ref="A3971:A4034" si="1241">"CUST"&amp;TEXT(ROW()-1,"0000")</f>
        <v>CUST3970</v>
      </c>
      <c r="B3971" s="2" t="s">
        <v>4307</v>
      </c>
      <c r="C3971" s="4">
        <v>45714</v>
      </c>
      <c r="D3971" s="2" t="s">
        <v>70</v>
      </c>
      <c r="E3971" t="s">
        <v>5050</v>
      </c>
      <c r="F3971" s="2" t="s">
        <v>23</v>
      </c>
      <c r="G3971" s="2" t="s">
        <v>65</v>
      </c>
      <c r="H3971" s="2">
        <v>1</v>
      </c>
      <c r="I3971" s="19">
        <v>537.42999999999995</v>
      </c>
      <c r="J3971" s="2" t="s">
        <v>50</v>
      </c>
      <c r="K3971" s="2" t="s">
        <v>31</v>
      </c>
      <c r="L3971" s="2">
        <v>4</v>
      </c>
      <c r="M3971" s="18">
        <f t="shared" ref="M3971:M4034" si="1242">H3971*I3971</f>
        <v>537.42999999999995</v>
      </c>
      <c r="T3971" t="str">
        <f t="shared" ref="T3971:T4034" si="1243">IF(K3971="Cancelled","Lost Sale",IF(K3971="Pending","Pending","Completed"))</f>
        <v>Pending</v>
      </c>
      <c r="U3971" t="str">
        <f t="shared" ref="U3971:U4034" si="1244">IF(AND(K3971="Delivered",M3971&gt;1000),"Yes","No")</f>
        <v>No</v>
      </c>
      <c r="V3971" t="str">
        <f t="shared" ref="V3971:V4034" si="1245">IF(OR(K3971="Cancelled",K3971="Pending"),"Yes","No")</f>
        <v>Yes</v>
      </c>
      <c r="X3971">
        <f t="shared" ref="X3971:X4034" si="1246">COUNTIF($E$2:$E$4701,E3971)</f>
        <v>589</v>
      </c>
      <c r="Y3971">
        <f t="shared" ref="Y3971:Y4034" si="1247">COUNTIFS($E$2:$E$4701,E3971,$K$2:$K$4701,"Delivered")</f>
        <v>426</v>
      </c>
      <c r="Z3971" s="18">
        <f t="shared" ref="Z3971:Z4034" si="1248">SUMIF($F$2:$F$4701,F3971,$M$2:$M$4701)</f>
        <v>594714.6477588166</v>
      </c>
      <c r="AA3971" s="18">
        <f t="shared" ref="AA3971:AA4034" si="1249">SUMIFS($M$2:$M$4701,$F$2:$F$4701,F3971,$K$2:$K$4701,"Pending")</f>
        <v>60882.938065984097</v>
      </c>
      <c r="AB3971" s="17">
        <f t="shared" ref="AB3971:AB4034" si="1250">AVERAGEIF($F$2:$F$4701,F3971,$L$2:$L$4701)</f>
        <v>3.804733727810651</v>
      </c>
      <c r="AC3971" s="2" t="s">
        <v>65</v>
      </c>
      <c r="AD3971" s="2" t="s">
        <v>23</v>
      </c>
      <c r="AE3971" t="str">
        <f t="shared" ref="AE3971:AE4034" si="1251">VLOOKUP(G3971,$AC$2:$AD$4738,2,FALSE)</f>
        <v>Books</v>
      </c>
      <c r="AF3971" t="str">
        <f t="shared" ref="AF3971:AF4034" si="1252">_xlfn.XLOOKUP(G3971,AC:AC,AD:AD)</f>
        <v>Books</v>
      </c>
      <c r="AG3971" t="str" cm="1">
        <f t="array" ref="AG3971">INDEX(AD:AD,ROW())</f>
        <v>Books</v>
      </c>
      <c r="AH3971">
        <f t="shared" si="1240"/>
        <v>19</v>
      </c>
      <c r="AI3971" t="str">
        <f t="shared" ref="AI3971:AI4034" si="1253">INDEX(AD:AD,MATCH(G3971,AC:AC,0))</f>
        <v>Books</v>
      </c>
      <c r="AK3971">
        <f t="shared" ref="AK3971:AK4034" si="1254">YEAR(C3971)</f>
        <v>2025</v>
      </c>
      <c r="AL3971">
        <f t="shared" ref="AL3971:AL4034" si="1255">MONTH(C3971)</f>
        <v>2</v>
      </c>
      <c r="AM3971">
        <f t="shared" ref="AM3971:AM4034" si="1256">DAY(C3971)</f>
        <v>26</v>
      </c>
      <c r="AN3971">
        <f t="shared" ref="AN3971:AN4034" si="1257">WEEKDAY(C3971)</f>
        <v>4</v>
      </c>
      <c r="AO3971" t="str">
        <f t="shared" ref="AO3971:AO4034" si="1258">IF(WEEKDAY(C3971,2)&gt;5,"Weekend","Weekday")</f>
        <v>Weekday</v>
      </c>
      <c r="AR3971" s="20">
        <f t="shared" ref="AR3971:AR4034" si="1259">IF(OR(K3971="Cancelled",K3971="Returned"),1,0)</f>
        <v>0</v>
      </c>
    </row>
    <row r="3972" spans="1:44" x14ac:dyDescent="0.35">
      <c r="A3972" t="str">
        <f t="shared" si="1241"/>
        <v>CUST3971</v>
      </c>
      <c r="B3972" s="2" t="s">
        <v>4308</v>
      </c>
      <c r="C3972" s="4">
        <v>44964</v>
      </c>
      <c r="D3972" s="2" t="s">
        <v>41</v>
      </c>
      <c r="E3972" t="s">
        <v>5050</v>
      </c>
      <c r="F3972" s="2" t="s">
        <v>19</v>
      </c>
      <c r="G3972" s="2" t="s">
        <v>128</v>
      </c>
      <c r="H3972" s="2">
        <v>2</v>
      </c>
      <c r="I3972" s="19">
        <v>1923.1627263374514</v>
      </c>
      <c r="J3972" s="2" t="s">
        <v>50</v>
      </c>
      <c r="K3972" s="2" t="s">
        <v>103</v>
      </c>
      <c r="L3972" s="2">
        <v>5</v>
      </c>
      <c r="M3972" s="18">
        <f t="shared" si="1242"/>
        <v>3846.3254526749029</v>
      </c>
      <c r="T3972" t="str">
        <f t="shared" si="1243"/>
        <v>Lost Sale</v>
      </c>
      <c r="U3972" t="str">
        <f t="shared" si="1244"/>
        <v>No</v>
      </c>
      <c r="V3972" t="str">
        <f t="shared" si="1245"/>
        <v>Yes</v>
      </c>
      <c r="X3972">
        <f t="shared" si="1246"/>
        <v>589</v>
      </c>
      <c r="Y3972">
        <f t="shared" si="1247"/>
        <v>426</v>
      </c>
      <c r="Z3972" s="18">
        <f t="shared" si="1248"/>
        <v>2759712.3299794244</v>
      </c>
      <c r="AA3972" s="18">
        <f t="shared" si="1249"/>
        <v>330643.50635802455</v>
      </c>
      <c r="AB3972" s="17">
        <f t="shared" si="1250"/>
        <v>3.8641711229946525</v>
      </c>
      <c r="AC3972" s="2" t="s">
        <v>128</v>
      </c>
      <c r="AD3972" s="2" t="s">
        <v>19</v>
      </c>
      <c r="AE3972" t="str">
        <f t="shared" si="1251"/>
        <v>Electronics</v>
      </c>
      <c r="AF3972" t="str">
        <f t="shared" si="1252"/>
        <v>Electronics</v>
      </c>
      <c r="AG3972" t="str" cm="1">
        <f t="array" ref="AG3972">INDEX(AD:AD,ROW())</f>
        <v>Electronics</v>
      </c>
      <c r="AH3972">
        <f t="shared" si="1240"/>
        <v>48</v>
      </c>
      <c r="AI3972" t="str">
        <f t="shared" si="1253"/>
        <v>Electronics</v>
      </c>
      <c r="AK3972">
        <f t="shared" si="1254"/>
        <v>2023</v>
      </c>
      <c r="AL3972">
        <f t="shared" si="1255"/>
        <v>2</v>
      </c>
      <c r="AM3972">
        <f t="shared" si="1256"/>
        <v>7</v>
      </c>
      <c r="AN3972">
        <f t="shared" si="1257"/>
        <v>3</v>
      </c>
      <c r="AO3972" t="str">
        <f t="shared" si="1258"/>
        <v>Weekday</v>
      </c>
      <c r="AR3972" s="20">
        <f t="shared" si="1259"/>
        <v>1</v>
      </c>
    </row>
    <row r="3973" spans="1:44" x14ac:dyDescent="0.35">
      <c r="A3973" t="str">
        <f t="shared" si="1241"/>
        <v>CUST3972</v>
      </c>
      <c r="B3973" s="2" t="s">
        <v>4309</v>
      </c>
      <c r="C3973" s="4">
        <v>44934</v>
      </c>
      <c r="D3973" s="2" t="s">
        <v>847</v>
      </c>
      <c r="E3973" t="s">
        <v>5048</v>
      </c>
      <c r="F3973" s="2" t="s">
        <v>42</v>
      </c>
      <c r="G3973" s="2" t="s">
        <v>5042</v>
      </c>
      <c r="H3973" s="2">
        <v>1</v>
      </c>
      <c r="I3973" s="19">
        <v>910.43</v>
      </c>
      <c r="J3973" s="2" t="s">
        <v>20</v>
      </c>
      <c r="K3973" s="2" t="s">
        <v>16</v>
      </c>
      <c r="L3973" s="2">
        <v>4</v>
      </c>
      <c r="M3973" s="18">
        <f t="shared" si="1242"/>
        <v>910.43</v>
      </c>
      <c r="T3973" t="str">
        <f t="shared" si="1243"/>
        <v>Completed</v>
      </c>
      <c r="U3973" t="str">
        <f t="shared" si="1244"/>
        <v>No</v>
      </c>
      <c r="V3973" t="str">
        <f t="shared" si="1245"/>
        <v>No</v>
      </c>
      <c r="X3973">
        <f t="shared" si="1246"/>
        <v>590</v>
      </c>
      <c r="Y3973">
        <f t="shared" si="1247"/>
        <v>451</v>
      </c>
      <c r="Z3973" s="18">
        <f t="shared" si="1248"/>
        <v>1098537.4901531704</v>
      </c>
      <c r="AA3973" s="18">
        <f t="shared" si="1249"/>
        <v>96724.388030634553</v>
      </c>
      <c r="AB3973" s="17">
        <f t="shared" si="1250"/>
        <v>3.9001122334455669</v>
      </c>
      <c r="AC3973" s="2" t="s">
        <v>5042</v>
      </c>
      <c r="AD3973" s="2" t="s">
        <v>42</v>
      </c>
      <c r="AE3973" t="str">
        <f t="shared" si="1251"/>
        <v>Beauty</v>
      </c>
      <c r="AF3973" t="str">
        <f t="shared" si="1252"/>
        <v>Beauty</v>
      </c>
      <c r="AG3973" t="str" cm="1">
        <f t="array" ref="AG3973">INDEX(AD:AD,ROW())</f>
        <v>Beauty</v>
      </c>
      <c r="AH3973">
        <f t="shared" si="1240"/>
        <v>18</v>
      </c>
      <c r="AI3973" t="str">
        <f t="shared" si="1253"/>
        <v>Beauty</v>
      </c>
      <c r="AK3973">
        <f t="shared" si="1254"/>
        <v>2023</v>
      </c>
      <c r="AL3973">
        <f t="shared" si="1255"/>
        <v>1</v>
      </c>
      <c r="AM3973">
        <f t="shared" si="1256"/>
        <v>8</v>
      </c>
      <c r="AN3973">
        <f t="shared" si="1257"/>
        <v>1</v>
      </c>
      <c r="AO3973" t="str">
        <f t="shared" si="1258"/>
        <v>Weekend</v>
      </c>
      <c r="AR3973" s="20">
        <f t="shared" si="1259"/>
        <v>0</v>
      </c>
    </row>
    <row r="3974" spans="1:44" x14ac:dyDescent="0.35">
      <c r="A3974" t="str">
        <f t="shared" si="1241"/>
        <v>CUST3973</v>
      </c>
      <c r="B3974" s="2" t="s">
        <v>4310</v>
      </c>
      <c r="C3974" s="4">
        <v>45202</v>
      </c>
      <c r="D3974" s="2" t="s">
        <v>333</v>
      </c>
      <c r="E3974" t="s">
        <v>5050</v>
      </c>
      <c r="F3974" s="2" t="s">
        <v>19</v>
      </c>
      <c r="G3974" s="2" t="s">
        <v>49</v>
      </c>
      <c r="H3974" s="2">
        <v>1</v>
      </c>
      <c r="I3974" s="19">
        <v>1071.43</v>
      </c>
      <c r="J3974" s="2" t="s">
        <v>50</v>
      </c>
      <c r="K3974" s="2" t="s">
        <v>16</v>
      </c>
      <c r="L3974" s="2">
        <v>3</v>
      </c>
      <c r="M3974" s="18">
        <f t="shared" si="1242"/>
        <v>1071.43</v>
      </c>
      <c r="T3974" t="str">
        <f t="shared" si="1243"/>
        <v>Completed</v>
      </c>
      <c r="U3974" t="str">
        <f t="shared" si="1244"/>
        <v>Yes</v>
      </c>
      <c r="V3974" t="str">
        <f t="shared" si="1245"/>
        <v>No</v>
      </c>
      <c r="X3974">
        <f t="shared" si="1246"/>
        <v>589</v>
      </c>
      <c r="Y3974">
        <f t="shared" si="1247"/>
        <v>426</v>
      </c>
      <c r="Z3974" s="18">
        <f t="shared" si="1248"/>
        <v>2759712.3299794244</v>
      </c>
      <c r="AA3974" s="18">
        <f t="shared" si="1249"/>
        <v>330643.50635802455</v>
      </c>
      <c r="AB3974" s="17">
        <f t="shared" si="1250"/>
        <v>3.8641711229946525</v>
      </c>
      <c r="AC3974" s="2" t="s">
        <v>49</v>
      </c>
      <c r="AD3974" s="2" t="s">
        <v>19</v>
      </c>
      <c r="AE3974" t="str">
        <f t="shared" si="1251"/>
        <v>Electronics</v>
      </c>
      <c r="AF3974" t="str">
        <f t="shared" si="1252"/>
        <v>Electronics</v>
      </c>
      <c r="AG3974" t="str" cm="1">
        <f t="array" ref="AG3974">INDEX(AD:AD,ROW())</f>
        <v>Electronics</v>
      </c>
      <c r="AH3974">
        <f t="shared" si="1240"/>
        <v>12</v>
      </c>
      <c r="AI3974" t="str">
        <f t="shared" si="1253"/>
        <v>Electronics</v>
      </c>
      <c r="AK3974">
        <f t="shared" si="1254"/>
        <v>2023</v>
      </c>
      <c r="AL3974">
        <f t="shared" si="1255"/>
        <v>10</v>
      </c>
      <c r="AM3974">
        <f t="shared" si="1256"/>
        <v>3</v>
      </c>
      <c r="AN3974">
        <f t="shared" si="1257"/>
        <v>3</v>
      </c>
      <c r="AO3974" t="str">
        <f t="shared" si="1258"/>
        <v>Weekday</v>
      </c>
      <c r="AR3974" s="20">
        <f t="shared" si="1259"/>
        <v>0</v>
      </c>
    </row>
    <row r="3975" spans="1:44" x14ac:dyDescent="0.35">
      <c r="A3975" t="str">
        <f t="shared" si="1241"/>
        <v>CUST3974</v>
      </c>
      <c r="B3975" s="2" t="s">
        <v>4311</v>
      </c>
      <c r="C3975" s="4">
        <v>45071</v>
      </c>
      <c r="D3975" s="2" t="s">
        <v>186</v>
      </c>
      <c r="E3975" t="s">
        <v>5054</v>
      </c>
      <c r="F3975" s="2" t="s">
        <v>42</v>
      </c>
      <c r="G3975" s="2" t="s">
        <v>43</v>
      </c>
      <c r="H3975" s="2">
        <v>2</v>
      </c>
      <c r="I3975" s="19">
        <v>395.72</v>
      </c>
      <c r="J3975" s="2" t="s">
        <v>15</v>
      </c>
      <c r="K3975" s="2" t="s">
        <v>103</v>
      </c>
      <c r="L3975" s="2">
        <v>5</v>
      </c>
      <c r="M3975" s="18">
        <f t="shared" si="1242"/>
        <v>791.44</v>
      </c>
      <c r="T3975" t="str">
        <f t="shared" si="1243"/>
        <v>Lost Sale</v>
      </c>
      <c r="U3975" t="str">
        <f t="shared" si="1244"/>
        <v>No</v>
      </c>
      <c r="V3975" t="str">
        <f t="shared" si="1245"/>
        <v>Yes</v>
      </c>
      <c r="X3975">
        <f t="shared" si="1246"/>
        <v>558</v>
      </c>
      <c r="Y3975">
        <f t="shared" si="1247"/>
        <v>430</v>
      </c>
      <c r="Z3975" s="18">
        <f t="shared" si="1248"/>
        <v>1098537.4901531704</v>
      </c>
      <c r="AA3975" s="18">
        <f t="shared" si="1249"/>
        <v>96724.388030634553</v>
      </c>
      <c r="AB3975" s="17">
        <f t="shared" si="1250"/>
        <v>3.9001122334455669</v>
      </c>
      <c r="AC3975" s="2" t="s">
        <v>43</v>
      </c>
      <c r="AD3975" s="2" t="s">
        <v>42</v>
      </c>
      <c r="AE3975" t="str">
        <f t="shared" si="1251"/>
        <v>Beauty</v>
      </c>
      <c r="AF3975" t="str">
        <f t="shared" si="1252"/>
        <v>Beauty</v>
      </c>
      <c r="AG3975" t="str" cm="1">
        <f t="array" ref="AG3975">INDEX(AD:AD,ROW())</f>
        <v>Beauty</v>
      </c>
      <c r="AH3975">
        <f t="shared" si="1240"/>
        <v>10</v>
      </c>
      <c r="AI3975" t="str">
        <f t="shared" si="1253"/>
        <v>Beauty</v>
      </c>
      <c r="AK3975">
        <f t="shared" si="1254"/>
        <v>2023</v>
      </c>
      <c r="AL3975">
        <f t="shared" si="1255"/>
        <v>5</v>
      </c>
      <c r="AM3975">
        <f t="shared" si="1256"/>
        <v>25</v>
      </c>
      <c r="AN3975">
        <f t="shared" si="1257"/>
        <v>5</v>
      </c>
      <c r="AO3975" t="str">
        <f t="shared" si="1258"/>
        <v>Weekday</v>
      </c>
      <c r="AR3975" s="20">
        <f t="shared" si="1259"/>
        <v>1</v>
      </c>
    </row>
    <row r="3976" spans="1:44" x14ac:dyDescent="0.35">
      <c r="A3976" t="str">
        <f t="shared" si="1241"/>
        <v>CUST3975</v>
      </c>
      <c r="B3976" s="2" t="s">
        <v>4312</v>
      </c>
      <c r="C3976" s="4">
        <v>45273</v>
      </c>
      <c r="D3976" s="2" t="s">
        <v>172</v>
      </c>
      <c r="E3976" t="s">
        <v>5050</v>
      </c>
      <c r="F3976" s="2" t="s">
        <v>13</v>
      </c>
      <c r="G3976" s="2" t="s">
        <v>14</v>
      </c>
      <c r="H3976" s="2">
        <v>3</v>
      </c>
      <c r="I3976" s="19">
        <v>1451.4</v>
      </c>
      <c r="J3976" s="2" t="s">
        <v>50</v>
      </c>
      <c r="K3976" s="2" t="s">
        <v>16</v>
      </c>
      <c r="L3976" s="2">
        <v>4</v>
      </c>
      <c r="M3976" s="18">
        <f t="shared" si="1242"/>
        <v>4354.2000000000007</v>
      </c>
      <c r="T3976" t="str">
        <f t="shared" si="1243"/>
        <v>Completed</v>
      </c>
      <c r="U3976" t="str">
        <f t="shared" si="1244"/>
        <v>Yes</v>
      </c>
      <c r="V3976" t="str">
        <f t="shared" si="1245"/>
        <v>No</v>
      </c>
      <c r="X3976">
        <f t="shared" si="1246"/>
        <v>589</v>
      </c>
      <c r="Y3976">
        <f t="shared" si="1247"/>
        <v>426</v>
      </c>
      <c r="Z3976" s="18">
        <f t="shared" si="1248"/>
        <v>1463424.4009529033</v>
      </c>
      <c r="AA3976" s="18">
        <f t="shared" si="1249"/>
        <v>118285.78776560788</v>
      </c>
      <c r="AB3976" s="17">
        <f t="shared" si="1250"/>
        <v>3.8140589569160999</v>
      </c>
      <c r="AC3976" s="2" t="s">
        <v>14</v>
      </c>
      <c r="AD3976" s="2" t="s">
        <v>13</v>
      </c>
      <c r="AE3976" t="str">
        <f t="shared" si="1251"/>
        <v>Home &amp; Kitchen</v>
      </c>
      <c r="AF3976" t="str">
        <f t="shared" si="1252"/>
        <v>Home &amp; Kitchen</v>
      </c>
      <c r="AG3976" t="str" cm="1">
        <f t="array" ref="AG3976">INDEX(AD:AD,ROW())</f>
        <v>Home &amp; Kitchen</v>
      </c>
      <c r="AH3976">
        <f t="shared" si="1240"/>
        <v>2</v>
      </c>
      <c r="AI3976" t="str">
        <f t="shared" si="1253"/>
        <v>Home &amp; Kitchen</v>
      </c>
      <c r="AK3976">
        <f t="shared" si="1254"/>
        <v>2023</v>
      </c>
      <c r="AL3976">
        <f t="shared" si="1255"/>
        <v>12</v>
      </c>
      <c r="AM3976">
        <f t="shared" si="1256"/>
        <v>13</v>
      </c>
      <c r="AN3976">
        <f t="shared" si="1257"/>
        <v>4</v>
      </c>
      <c r="AO3976" t="str">
        <f t="shared" si="1258"/>
        <v>Weekday</v>
      </c>
      <c r="AR3976" s="20">
        <f t="shared" si="1259"/>
        <v>0</v>
      </c>
    </row>
    <row r="3977" spans="1:44" x14ac:dyDescent="0.35">
      <c r="A3977" t="str">
        <f t="shared" si="1241"/>
        <v>CUST3976</v>
      </c>
      <c r="B3977" s="2" t="s">
        <v>4313</v>
      </c>
      <c r="C3977" s="4">
        <v>45346</v>
      </c>
      <c r="D3977" s="2" t="s">
        <v>116</v>
      </c>
      <c r="E3977" t="s">
        <v>5053</v>
      </c>
      <c r="F3977" s="2" t="s">
        <v>19</v>
      </c>
      <c r="G3977" s="2" t="s">
        <v>5040</v>
      </c>
      <c r="H3977" s="2">
        <v>2</v>
      </c>
      <c r="I3977" s="19">
        <v>835.22</v>
      </c>
      <c r="J3977" s="2" t="s">
        <v>5046</v>
      </c>
      <c r="K3977" s="2" t="s">
        <v>16</v>
      </c>
      <c r="L3977" s="2">
        <v>4</v>
      </c>
      <c r="M3977" s="18">
        <f t="shared" si="1242"/>
        <v>1670.44</v>
      </c>
      <c r="T3977" t="str">
        <f t="shared" si="1243"/>
        <v>Completed</v>
      </c>
      <c r="U3977" t="str">
        <f t="shared" si="1244"/>
        <v>Yes</v>
      </c>
      <c r="V3977" t="str">
        <f t="shared" si="1245"/>
        <v>No</v>
      </c>
      <c r="X3977">
        <f t="shared" si="1246"/>
        <v>559</v>
      </c>
      <c r="Y3977">
        <f t="shared" si="1247"/>
        <v>408</v>
      </c>
      <c r="Z3977" s="18">
        <f t="shared" si="1248"/>
        <v>2759712.3299794244</v>
      </c>
      <c r="AA3977" s="18">
        <f t="shared" si="1249"/>
        <v>330643.50635802455</v>
      </c>
      <c r="AB3977" s="17">
        <f t="shared" si="1250"/>
        <v>3.8641711229946525</v>
      </c>
      <c r="AC3977" s="2" t="s">
        <v>5040</v>
      </c>
      <c r="AD3977" s="2" t="s">
        <v>19</v>
      </c>
      <c r="AE3977" t="str">
        <f t="shared" si="1251"/>
        <v>Electronics</v>
      </c>
      <c r="AF3977" t="str">
        <f t="shared" si="1252"/>
        <v>Electronics</v>
      </c>
      <c r="AG3977" t="str" cm="1">
        <f t="array" ref="AG3977">INDEX(AD:AD,ROW())</f>
        <v>Electronics</v>
      </c>
      <c r="AH3977">
        <f t="shared" ref="AH3977:AH4040" si="1260">MATCH(G3977,AC:AC,0)</f>
        <v>13</v>
      </c>
      <c r="AI3977" t="str">
        <f t="shared" si="1253"/>
        <v>Electronics</v>
      </c>
      <c r="AK3977">
        <f t="shared" si="1254"/>
        <v>2024</v>
      </c>
      <c r="AL3977">
        <f t="shared" si="1255"/>
        <v>2</v>
      </c>
      <c r="AM3977">
        <f t="shared" si="1256"/>
        <v>24</v>
      </c>
      <c r="AN3977">
        <f t="shared" si="1257"/>
        <v>7</v>
      </c>
      <c r="AO3977" t="str">
        <f t="shared" si="1258"/>
        <v>Weekend</v>
      </c>
      <c r="AR3977" s="20">
        <f t="shared" si="1259"/>
        <v>0</v>
      </c>
    </row>
    <row r="3978" spans="1:44" x14ac:dyDescent="0.35">
      <c r="A3978" t="str">
        <f t="shared" si="1241"/>
        <v>CUST3977</v>
      </c>
      <c r="B3978" s="2" t="s">
        <v>4314</v>
      </c>
      <c r="C3978" s="4">
        <v>45609</v>
      </c>
      <c r="D3978" s="2" t="s">
        <v>390</v>
      </c>
      <c r="E3978" t="s">
        <v>5054</v>
      </c>
      <c r="F3978" s="2" t="s">
        <v>42</v>
      </c>
      <c r="G3978" s="2" t="s">
        <v>188</v>
      </c>
      <c r="H3978" s="2">
        <v>1</v>
      </c>
      <c r="I3978" s="19">
        <v>648.49</v>
      </c>
      <c r="J3978" s="2" t="s">
        <v>15</v>
      </c>
      <c r="K3978" s="2" t="s">
        <v>16</v>
      </c>
      <c r="L3978" s="2">
        <v>4</v>
      </c>
      <c r="M3978" s="18">
        <f t="shared" si="1242"/>
        <v>648.49</v>
      </c>
      <c r="T3978" t="str">
        <f t="shared" si="1243"/>
        <v>Completed</v>
      </c>
      <c r="U3978" t="str">
        <f t="shared" si="1244"/>
        <v>No</v>
      </c>
      <c r="V3978" t="str">
        <f t="shared" si="1245"/>
        <v>No</v>
      </c>
      <c r="X3978">
        <f t="shared" si="1246"/>
        <v>558</v>
      </c>
      <c r="Y3978">
        <f t="shared" si="1247"/>
        <v>430</v>
      </c>
      <c r="Z3978" s="18">
        <f t="shared" si="1248"/>
        <v>1098537.4901531704</v>
      </c>
      <c r="AA3978" s="18">
        <f t="shared" si="1249"/>
        <v>96724.388030634553</v>
      </c>
      <c r="AB3978" s="17">
        <f t="shared" si="1250"/>
        <v>3.9001122334455669</v>
      </c>
      <c r="AC3978" s="2" t="s">
        <v>188</v>
      </c>
      <c r="AD3978" s="2" t="s">
        <v>42</v>
      </c>
      <c r="AE3978" t="str">
        <f t="shared" si="1251"/>
        <v>Beauty</v>
      </c>
      <c r="AF3978" t="str">
        <f t="shared" si="1252"/>
        <v>Beauty</v>
      </c>
      <c r="AG3978" t="str" cm="1">
        <f t="array" ref="AG3978">INDEX(AD:AD,ROW())</f>
        <v>Beauty</v>
      </c>
      <c r="AH3978">
        <f t="shared" si="1260"/>
        <v>80</v>
      </c>
      <c r="AI3978" t="str">
        <f t="shared" si="1253"/>
        <v>Beauty</v>
      </c>
      <c r="AK3978">
        <f t="shared" si="1254"/>
        <v>2024</v>
      </c>
      <c r="AL3978">
        <f t="shared" si="1255"/>
        <v>11</v>
      </c>
      <c r="AM3978">
        <f t="shared" si="1256"/>
        <v>13</v>
      </c>
      <c r="AN3978">
        <f t="shared" si="1257"/>
        <v>4</v>
      </c>
      <c r="AO3978" t="str">
        <f t="shared" si="1258"/>
        <v>Weekday</v>
      </c>
      <c r="AR3978" s="20">
        <f t="shared" si="1259"/>
        <v>0</v>
      </c>
    </row>
    <row r="3979" spans="1:44" x14ac:dyDescent="0.35">
      <c r="A3979" t="str">
        <f t="shared" si="1241"/>
        <v>CUST3978</v>
      </c>
      <c r="B3979" s="2" t="s">
        <v>4315</v>
      </c>
      <c r="C3979" s="4">
        <v>45792</v>
      </c>
      <c r="D3979" s="2" t="s">
        <v>624</v>
      </c>
      <c r="E3979" t="s">
        <v>5048</v>
      </c>
      <c r="F3979" s="2" t="s">
        <v>19</v>
      </c>
      <c r="G3979" s="2" t="s">
        <v>5039</v>
      </c>
      <c r="H3979" s="2">
        <v>1</v>
      </c>
      <c r="I3979" s="19">
        <v>2850.39</v>
      </c>
      <c r="J3979" s="2" t="s">
        <v>50</v>
      </c>
      <c r="K3979" s="2" t="s">
        <v>76</v>
      </c>
      <c r="L3979" s="2">
        <v>2</v>
      </c>
      <c r="M3979" s="18">
        <f t="shared" si="1242"/>
        <v>2850.39</v>
      </c>
      <c r="T3979" t="str">
        <f t="shared" si="1243"/>
        <v>Completed</v>
      </c>
      <c r="U3979" t="str">
        <f t="shared" si="1244"/>
        <v>No</v>
      </c>
      <c r="V3979" t="str">
        <f t="shared" si="1245"/>
        <v>No</v>
      </c>
      <c r="X3979">
        <f t="shared" si="1246"/>
        <v>590</v>
      </c>
      <c r="Y3979">
        <f t="shared" si="1247"/>
        <v>451</v>
      </c>
      <c r="Z3979" s="18">
        <f t="shared" si="1248"/>
        <v>2759712.3299794244</v>
      </c>
      <c r="AA3979" s="18">
        <f t="shared" si="1249"/>
        <v>330643.50635802455</v>
      </c>
      <c r="AB3979" s="17">
        <f t="shared" si="1250"/>
        <v>3.8641711229946525</v>
      </c>
      <c r="AC3979" s="2" t="s">
        <v>5039</v>
      </c>
      <c r="AD3979" s="2" t="s">
        <v>19</v>
      </c>
      <c r="AE3979" t="str">
        <f t="shared" si="1251"/>
        <v>Electronics</v>
      </c>
      <c r="AF3979" t="str">
        <f t="shared" si="1252"/>
        <v>Electronics</v>
      </c>
      <c r="AG3979" t="str" cm="1">
        <f t="array" ref="AG3979">INDEX(AD:AD,ROW())</f>
        <v>Electronics</v>
      </c>
      <c r="AH3979">
        <f t="shared" si="1260"/>
        <v>3</v>
      </c>
      <c r="AI3979" t="str">
        <f t="shared" si="1253"/>
        <v>Electronics</v>
      </c>
      <c r="AK3979">
        <f t="shared" si="1254"/>
        <v>2025</v>
      </c>
      <c r="AL3979">
        <f t="shared" si="1255"/>
        <v>5</v>
      </c>
      <c r="AM3979">
        <f t="shared" si="1256"/>
        <v>15</v>
      </c>
      <c r="AN3979">
        <f t="shared" si="1257"/>
        <v>5</v>
      </c>
      <c r="AO3979" t="str">
        <f t="shared" si="1258"/>
        <v>Weekday</v>
      </c>
      <c r="AR3979" s="20">
        <f t="shared" si="1259"/>
        <v>1</v>
      </c>
    </row>
    <row r="3980" spans="1:44" x14ac:dyDescent="0.35">
      <c r="A3980" t="str">
        <f t="shared" si="1241"/>
        <v>CUST3979</v>
      </c>
      <c r="B3980" s="2" t="s">
        <v>4316</v>
      </c>
      <c r="C3980" s="4">
        <v>45658</v>
      </c>
      <c r="D3980" s="2" t="s">
        <v>285</v>
      </c>
      <c r="E3980" t="s">
        <v>5053</v>
      </c>
      <c r="F3980" s="2" t="s">
        <v>19</v>
      </c>
      <c r="G3980" s="2" t="s">
        <v>5040</v>
      </c>
      <c r="H3980" s="2">
        <v>1</v>
      </c>
      <c r="I3980" s="19">
        <v>1043.31</v>
      </c>
      <c r="J3980" s="2" t="s">
        <v>5046</v>
      </c>
      <c r="K3980" s="2" t="s">
        <v>31</v>
      </c>
      <c r="L3980" s="31"/>
      <c r="M3980" s="18">
        <f t="shared" si="1242"/>
        <v>1043.31</v>
      </c>
      <c r="T3980" t="str">
        <f t="shared" si="1243"/>
        <v>Pending</v>
      </c>
      <c r="U3980" t="str">
        <f t="shared" si="1244"/>
        <v>No</v>
      </c>
      <c r="V3980" t="str">
        <f t="shared" si="1245"/>
        <v>Yes</v>
      </c>
      <c r="X3980">
        <f t="shared" si="1246"/>
        <v>559</v>
      </c>
      <c r="Y3980">
        <f t="shared" si="1247"/>
        <v>408</v>
      </c>
      <c r="Z3980" s="18">
        <f t="shared" si="1248"/>
        <v>2759712.3299794244</v>
      </c>
      <c r="AA3980" s="18">
        <f t="shared" si="1249"/>
        <v>330643.50635802455</v>
      </c>
      <c r="AB3980" s="17">
        <f t="shared" si="1250"/>
        <v>3.8641711229946525</v>
      </c>
      <c r="AC3980" s="2" t="s">
        <v>5040</v>
      </c>
      <c r="AD3980" s="2" t="s">
        <v>19</v>
      </c>
      <c r="AE3980" t="str">
        <f t="shared" si="1251"/>
        <v>Electronics</v>
      </c>
      <c r="AF3980" t="str">
        <f t="shared" si="1252"/>
        <v>Electronics</v>
      </c>
      <c r="AG3980" t="str" cm="1">
        <f t="array" ref="AG3980">INDEX(AD:AD,ROW())</f>
        <v>Electronics</v>
      </c>
      <c r="AH3980">
        <f t="shared" si="1260"/>
        <v>13</v>
      </c>
      <c r="AI3980" t="str">
        <f t="shared" si="1253"/>
        <v>Electronics</v>
      </c>
      <c r="AK3980">
        <f t="shared" si="1254"/>
        <v>2025</v>
      </c>
      <c r="AL3980">
        <f t="shared" si="1255"/>
        <v>1</v>
      </c>
      <c r="AM3980">
        <f t="shared" si="1256"/>
        <v>1</v>
      </c>
      <c r="AN3980">
        <f t="shared" si="1257"/>
        <v>4</v>
      </c>
      <c r="AO3980" t="str">
        <f t="shared" si="1258"/>
        <v>Weekday</v>
      </c>
      <c r="AR3980" s="20">
        <f t="shared" si="1259"/>
        <v>0</v>
      </c>
    </row>
    <row r="3981" spans="1:44" x14ac:dyDescent="0.35">
      <c r="A3981" t="str">
        <f t="shared" si="1241"/>
        <v>CUST3980</v>
      </c>
      <c r="B3981" s="2" t="s">
        <v>4317</v>
      </c>
      <c r="C3981" s="4">
        <v>45829</v>
      </c>
      <c r="D3981" s="2" t="s">
        <v>355</v>
      </c>
      <c r="E3981" t="s">
        <v>5049</v>
      </c>
      <c r="F3981" s="2" t="s">
        <v>42</v>
      </c>
      <c r="G3981" s="2" t="s">
        <v>43</v>
      </c>
      <c r="H3981" s="2">
        <v>2</v>
      </c>
      <c r="I3981" s="19">
        <v>444.92</v>
      </c>
      <c r="J3981" s="2" t="s">
        <v>50</v>
      </c>
      <c r="K3981" s="2" t="s">
        <v>16</v>
      </c>
      <c r="L3981" s="2">
        <v>4</v>
      </c>
      <c r="M3981" s="18">
        <f t="shared" si="1242"/>
        <v>889.84</v>
      </c>
      <c r="T3981" t="str">
        <f t="shared" si="1243"/>
        <v>Completed</v>
      </c>
      <c r="U3981" t="str">
        <f t="shared" si="1244"/>
        <v>No</v>
      </c>
      <c r="V3981" t="str">
        <f t="shared" si="1245"/>
        <v>No</v>
      </c>
      <c r="X3981">
        <f t="shared" si="1246"/>
        <v>595</v>
      </c>
      <c r="Y3981">
        <f t="shared" si="1247"/>
        <v>444</v>
      </c>
      <c r="Z3981" s="18">
        <f t="shared" si="1248"/>
        <v>1098537.4901531704</v>
      </c>
      <c r="AA3981" s="18">
        <f t="shared" si="1249"/>
        <v>96724.388030634553</v>
      </c>
      <c r="AB3981" s="17">
        <f t="shared" si="1250"/>
        <v>3.9001122334455669</v>
      </c>
      <c r="AC3981" s="2" t="s">
        <v>43</v>
      </c>
      <c r="AD3981" s="2" t="s">
        <v>42</v>
      </c>
      <c r="AE3981" t="str">
        <f t="shared" si="1251"/>
        <v>Beauty</v>
      </c>
      <c r="AF3981" t="str">
        <f t="shared" si="1252"/>
        <v>Beauty</v>
      </c>
      <c r="AG3981" t="str" cm="1">
        <f t="array" ref="AG3981">INDEX(AD:AD,ROW())</f>
        <v>Beauty</v>
      </c>
      <c r="AH3981">
        <f t="shared" si="1260"/>
        <v>10</v>
      </c>
      <c r="AI3981" t="str">
        <f t="shared" si="1253"/>
        <v>Beauty</v>
      </c>
      <c r="AK3981">
        <f t="shared" si="1254"/>
        <v>2025</v>
      </c>
      <c r="AL3981">
        <f t="shared" si="1255"/>
        <v>6</v>
      </c>
      <c r="AM3981">
        <f t="shared" si="1256"/>
        <v>21</v>
      </c>
      <c r="AN3981">
        <f t="shared" si="1257"/>
        <v>7</v>
      </c>
      <c r="AO3981" t="str">
        <f t="shared" si="1258"/>
        <v>Weekend</v>
      </c>
      <c r="AR3981" s="20">
        <f t="shared" si="1259"/>
        <v>0</v>
      </c>
    </row>
    <row r="3982" spans="1:44" x14ac:dyDescent="0.35">
      <c r="A3982" t="str">
        <f t="shared" si="1241"/>
        <v>CUST3981</v>
      </c>
      <c r="B3982" s="2" t="s">
        <v>4318</v>
      </c>
      <c r="C3982" s="4">
        <v>45581</v>
      </c>
      <c r="D3982" s="2" t="s">
        <v>230</v>
      </c>
      <c r="E3982" t="s">
        <v>5055</v>
      </c>
      <c r="F3982" s="2" t="s">
        <v>42</v>
      </c>
      <c r="G3982" s="2" t="s">
        <v>43</v>
      </c>
      <c r="H3982" s="2">
        <v>1</v>
      </c>
      <c r="I3982" s="19">
        <v>1083.6500000000001</v>
      </c>
      <c r="J3982" s="2" t="s">
        <v>5047</v>
      </c>
      <c r="K3982" s="2" t="s">
        <v>16</v>
      </c>
      <c r="L3982" s="2">
        <v>3</v>
      </c>
      <c r="M3982" s="18">
        <f t="shared" si="1242"/>
        <v>1083.6500000000001</v>
      </c>
      <c r="T3982" t="str">
        <f t="shared" si="1243"/>
        <v>Completed</v>
      </c>
      <c r="U3982" t="str">
        <f t="shared" si="1244"/>
        <v>Yes</v>
      </c>
      <c r="V3982" t="str">
        <f t="shared" si="1245"/>
        <v>No</v>
      </c>
      <c r="X3982">
        <f t="shared" si="1246"/>
        <v>567</v>
      </c>
      <c r="Y3982">
        <f t="shared" si="1247"/>
        <v>440</v>
      </c>
      <c r="Z3982" s="18">
        <f t="shared" si="1248"/>
        <v>1098537.4901531704</v>
      </c>
      <c r="AA3982" s="18">
        <f t="shared" si="1249"/>
        <v>96724.388030634553</v>
      </c>
      <c r="AB3982" s="17">
        <f t="shared" si="1250"/>
        <v>3.9001122334455669</v>
      </c>
      <c r="AC3982" s="2" t="s">
        <v>43</v>
      </c>
      <c r="AD3982" s="2" t="s">
        <v>42</v>
      </c>
      <c r="AE3982" t="str">
        <f t="shared" si="1251"/>
        <v>Beauty</v>
      </c>
      <c r="AF3982" t="str">
        <f t="shared" si="1252"/>
        <v>Beauty</v>
      </c>
      <c r="AG3982" t="str" cm="1">
        <f t="array" ref="AG3982">INDEX(AD:AD,ROW())</f>
        <v>Beauty</v>
      </c>
      <c r="AH3982">
        <f t="shared" si="1260"/>
        <v>10</v>
      </c>
      <c r="AI3982" t="str">
        <f t="shared" si="1253"/>
        <v>Beauty</v>
      </c>
      <c r="AK3982">
        <f t="shared" si="1254"/>
        <v>2024</v>
      </c>
      <c r="AL3982">
        <f t="shared" si="1255"/>
        <v>10</v>
      </c>
      <c r="AM3982">
        <f t="shared" si="1256"/>
        <v>16</v>
      </c>
      <c r="AN3982">
        <f t="shared" si="1257"/>
        <v>4</v>
      </c>
      <c r="AO3982" t="str">
        <f t="shared" si="1258"/>
        <v>Weekday</v>
      </c>
      <c r="AR3982" s="20">
        <f t="shared" si="1259"/>
        <v>0</v>
      </c>
    </row>
    <row r="3983" spans="1:44" x14ac:dyDescent="0.35">
      <c r="A3983" t="str">
        <f t="shared" si="1241"/>
        <v>CUST3982</v>
      </c>
      <c r="B3983" s="2" t="s">
        <v>4319</v>
      </c>
      <c r="C3983" s="4">
        <v>45701</v>
      </c>
      <c r="D3983" s="2" t="s">
        <v>36</v>
      </c>
      <c r="E3983" t="s">
        <v>5055</v>
      </c>
      <c r="F3983" s="2" t="s">
        <v>13</v>
      </c>
      <c r="G3983" s="2" t="s">
        <v>34</v>
      </c>
      <c r="H3983" s="2">
        <v>1</v>
      </c>
      <c r="I3983" s="19">
        <v>532.53</v>
      </c>
      <c r="J3983" s="2" t="s">
        <v>50</v>
      </c>
      <c r="K3983" s="2" t="s">
        <v>16</v>
      </c>
      <c r="L3983" s="2">
        <v>3</v>
      </c>
      <c r="M3983" s="18">
        <f t="shared" si="1242"/>
        <v>532.53</v>
      </c>
      <c r="T3983" t="str">
        <f t="shared" si="1243"/>
        <v>Completed</v>
      </c>
      <c r="U3983" t="str">
        <f t="shared" si="1244"/>
        <v>No</v>
      </c>
      <c r="V3983" t="str">
        <f t="shared" si="1245"/>
        <v>No</v>
      </c>
      <c r="X3983">
        <f t="shared" si="1246"/>
        <v>567</v>
      </c>
      <c r="Y3983">
        <f t="shared" si="1247"/>
        <v>440</v>
      </c>
      <c r="Z3983" s="18">
        <f t="shared" si="1248"/>
        <v>1463424.4009529033</v>
      </c>
      <c r="AA3983" s="18">
        <f t="shared" si="1249"/>
        <v>118285.78776560788</v>
      </c>
      <c r="AB3983" s="17">
        <f t="shared" si="1250"/>
        <v>3.8140589569160999</v>
      </c>
      <c r="AC3983" s="2" t="s">
        <v>34</v>
      </c>
      <c r="AD3983" s="2" t="s">
        <v>13</v>
      </c>
      <c r="AE3983" t="str">
        <f t="shared" si="1251"/>
        <v>Home &amp; Kitchen</v>
      </c>
      <c r="AF3983" t="str">
        <f t="shared" si="1252"/>
        <v>Home &amp; Kitchen</v>
      </c>
      <c r="AG3983" t="str" cm="1">
        <f t="array" ref="AG3983">INDEX(AD:AD,ROW())</f>
        <v>Home &amp; Kitchen</v>
      </c>
      <c r="AH3983">
        <f t="shared" si="1260"/>
        <v>7</v>
      </c>
      <c r="AI3983" t="str">
        <f t="shared" si="1253"/>
        <v>Home &amp; Kitchen</v>
      </c>
      <c r="AK3983">
        <f t="shared" si="1254"/>
        <v>2025</v>
      </c>
      <c r="AL3983">
        <f t="shared" si="1255"/>
        <v>2</v>
      </c>
      <c r="AM3983">
        <f t="shared" si="1256"/>
        <v>13</v>
      </c>
      <c r="AN3983">
        <f t="shared" si="1257"/>
        <v>5</v>
      </c>
      <c r="AO3983" t="str">
        <f t="shared" si="1258"/>
        <v>Weekday</v>
      </c>
      <c r="AR3983" s="20">
        <f t="shared" si="1259"/>
        <v>0</v>
      </c>
    </row>
    <row r="3984" spans="1:44" x14ac:dyDescent="0.35">
      <c r="A3984" t="str">
        <f t="shared" si="1241"/>
        <v>CUST3983</v>
      </c>
      <c r="B3984" s="2" t="s">
        <v>4320</v>
      </c>
      <c r="C3984" s="4">
        <v>45350</v>
      </c>
      <c r="D3984" s="2" t="s">
        <v>608</v>
      </c>
      <c r="E3984" t="s">
        <v>5048</v>
      </c>
      <c r="F3984" s="2" t="s">
        <v>13</v>
      </c>
      <c r="G3984" s="2" t="s">
        <v>5045</v>
      </c>
      <c r="H3984" s="2">
        <v>1</v>
      </c>
      <c r="I3984" s="19">
        <v>1013.27</v>
      </c>
      <c r="J3984" s="2" t="s">
        <v>50</v>
      </c>
      <c r="K3984" s="2" t="s">
        <v>16</v>
      </c>
      <c r="L3984" s="2">
        <v>5</v>
      </c>
      <c r="M3984" s="18">
        <f t="shared" si="1242"/>
        <v>1013.27</v>
      </c>
      <c r="T3984" t="str">
        <f t="shared" si="1243"/>
        <v>Completed</v>
      </c>
      <c r="U3984" t="str">
        <f t="shared" si="1244"/>
        <v>Yes</v>
      </c>
      <c r="V3984" t="str">
        <f t="shared" si="1245"/>
        <v>No</v>
      </c>
      <c r="X3984">
        <f t="shared" si="1246"/>
        <v>590</v>
      </c>
      <c r="Y3984">
        <f t="shared" si="1247"/>
        <v>451</v>
      </c>
      <c r="Z3984" s="18">
        <f t="shared" si="1248"/>
        <v>1463424.4009529033</v>
      </c>
      <c r="AA3984" s="18">
        <f t="shared" si="1249"/>
        <v>118285.78776560788</v>
      </c>
      <c r="AB3984" s="17">
        <f t="shared" si="1250"/>
        <v>3.8140589569160999</v>
      </c>
      <c r="AC3984" s="2" t="s">
        <v>5045</v>
      </c>
      <c r="AD3984" s="2" t="s">
        <v>13</v>
      </c>
      <c r="AE3984" t="str">
        <f t="shared" si="1251"/>
        <v>Home &amp; Kitchen</v>
      </c>
      <c r="AF3984" t="str">
        <f t="shared" si="1252"/>
        <v>Home &amp; Kitchen</v>
      </c>
      <c r="AG3984" t="str" cm="1">
        <f t="array" ref="AG3984">INDEX(AD:AD,ROW())</f>
        <v>Home &amp; Kitchen</v>
      </c>
      <c r="AH3984">
        <f t="shared" si="1260"/>
        <v>76</v>
      </c>
      <c r="AI3984" t="str">
        <f t="shared" si="1253"/>
        <v>Home &amp; Kitchen</v>
      </c>
      <c r="AK3984">
        <f t="shared" si="1254"/>
        <v>2024</v>
      </c>
      <c r="AL3984">
        <f t="shared" si="1255"/>
        <v>2</v>
      </c>
      <c r="AM3984">
        <f t="shared" si="1256"/>
        <v>28</v>
      </c>
      <c r="AN3984">
        <f t="shared" si="1257"/>
        <v>4</v>
      </c>
      <c r="AO3984" t="str">
        <f t="shared" si="1258"/>
        <v>Weekday</v>
      </c>
      <c r="AR3984" s="20">
        <f t="shared" si="1259"/>
        <v>0</v>
      </c>
    </row>
    <row r="3985" spans="1:44" x14ac:dyDescent="0.35">
      <c r="A3985" t="str">
        <f t="shared" si="1241"/>
        <v>CUST3984</v>
      </c>
      <c r="B3985" s="2" t="s">
        <v>4321</v>
      </c>
      <c r="C3985" s="4">
        <v>45475</v>
      </c>
      <c r="D3985" s="2" t="s">
        <v>677</v>
      </c>
      <c r="E3985" t="s">
        <v>5055</v>
      </c>
      <c r="F3985" s="2" t="s">
        <v>19</v>
      </c>
      <c r="G3985" s="2" t="s">
        <v>128</v>
      </c>
      <c r="H3985" s="2">
        <v>2</v>
      </c>
      <c r="I3985" s="19">
        <v>1699.92</v>
      </c>
      <c r="J3985" s="2" t="s">
        <v>50</v>
      </c>
      <c r="K3985" s="2" t="s">
        <v>16</v>
      </c>
      <c r="L3985" s="2">
        <v>3</v>
      </c>
      <c r="M3985" s="18">
        <f t="shared" si="1242"/>
        <v>3399.84</v>
      </c>
      <c r="T3985" t="str">
        <f t="shared" si="1243"/>
        <v>Completed</v>
      </c>
      <c r="U3985" t="str">
        <f t="shared" si="1244"/>
        <v>Yes</v>
      </c>
      <c r="V3985" t="str">
        <f t="shared" si="1245"/>
        <v>No</v>
      </c>
      <c r="X3985">
        <f t="shared" si="1246"/>
        <v>567</v>
      </c>
      <c r="Y3985">
        <f t="shared" si="1247"/>
        <v>440</v>
      </c>
      <c r="Z3985" s="18">
        <f t="shared" si="1248"/>
        <v>2759712.3299794244</v>
      </c>
      <c r="AA3985" s="18">
        <f t="shared" si="1249"/>
        <v>330643.50635802455</v>
      </c>
      <c r="AB3985" s="17">
        <f t="shared" si="1250"/>
        <v>3.8641711229946525</v>
      </c>
      <c r="AC3985" s="2" t="s">
        <v>128</v>
      </c>
      <c r="AD3985" s="2" t="s">
        <v>19</v>
      </c>
      <c r="AE3985" t="str">
        <f t="shared" si="1251"/>
        <v>Electronics</v>
      </c>
      <c r="AF3985" t="str">
        <f t="shared" si="1252"/>
        <v>Electronics</v>
      </c>
      <c r="AG3985" t="str" cm="1">
        <f t="array" ref="AG3985">INDEX(AD:AD,ROW())</f>
        <v>Electronics</v>
      </c>
      <c r="AH3985">
        <f t="shared" si="1260"/>
        <v>48</v>
      </c>
      <c r="AI3985" t="str">
        <f t="shared" si="1253"/>
        <v>Electronics</v>
      </c>
      <c r="AK3985">
        <f t="shared" si="1254"/>
        <v>2024</v>
      </c>
      <c r="AL3985">
        <f t="shared" si="1255"/>
        <v>7</v>
      </c>
      <c r="AM3985">
        <f t="shared" si="1256"/>
        <v>2</v>
      </c>
      <c r="AN3985">
        <f t="shared" si="1257"/>
        <v>3</v>
      </c>
      <c r="AO3985" t="str">
        <f t="shared" si="1258"/>
        <v>Weekday</v>
      </c>
      <c r="AR3985" s="20">
        <f t="shared" si="1259"/>
        <v>0</v>
      </c>
    </row>
    <row r="3986" spans="1:44" x14ac:dyDescent="0.35">
      <c r="A3986" t="str">
        <f t="shared" si="1241"/>
        <v>CUST3985</v>
      </c>
      <c r="B3986" s="2" t="s">
        <v>4322</v>
      </c>
      <c r="C3986" s="4">
        <v>45122</v>
      </c>
      <c r="D3986" s="2" t="s">
        <v>808</v>
      </c>
      <c r="E3986" t="s">
        <v>5053</v>
      </c>
      <c r="F3986" s="2" t="s">
        <v>23</v>
      </c>
      <c r="G3986" s="2" t="s">
        <v>65</v>
      </c>
      <c r="H3986" s="2">
        <v>1</v>
      </c>
      <c r="I3986" s="19">
        <v>417.28</v>
      </c>
      <c r="J3986" s="2" t="s">
        <v>50</v>
      </c>
      <c r="K3986" s="2" t="s">
        <v>31</v>
      </c>
      <c r="L3986" s="2">
        <v>5</v>
      </c>
      <c r="M3986" s="18">
        <f t="shared" si="1242"/>
        <v>417.28</v>
      </c>
      <c r="T3986" t="str">
        <f t="shared" si="1243"/>
        <v>Pending</v>
      </c>
      <c r="U3986" t="str">
        <f t="shared" si="1244"/>
        <v>No</v>
      </c>
      <c r="V3986" t="str">
        <f t="shared" si="1245"/>
        <v>Yes</v>
      </c>
      <c r="X3986">
        <f t="shared" si="1246"/>
        <v>559</v>
      </c>
      <c r="Y3986">
        <f t="shared" si="1247"/>
        <v>408</v>
      </c>
      <c r="Z3986" s="18">
        <f t="shared" si="1248"/>
        <v>594714.6477588166</v>
      </c>
      <c r="AA3986" s="18">
        <f t="shared" si="1249"/>
        <v>60882.938065984097</v>
      </c>
      <c r="AB3986" s="17">
        <f t="shared" si="1250"/>
        <v>3.804733727810651</v>
      </c>
      <c r="AC3986" s="2" t="s">
        <v>65</v>
      </c>
      <c r="AD3986" s="2" t="s">
        <v>23</v>
      </c>
      <c r="AE3986" t="str">
        <f t="shared" si="1251"/>
        <v>Books</v>
      </c>
      <c r="AF3986" t="str">
        <f t="shared" si="1252"/>
        <v>Books</v>
      </c>
      <c r="AG3986" t="str" cm="1">
        <f t="array" ref="AG3986">INDEX(AD:AD,ROW())</f>
        <v>Books</v>
      </c>
      <c r="AH3986">
        <f t="shared" si="1260"/>
        <v>19</v>
      </c>
      <c r="AI3986" t="str">
        <f t="shared" si="1253"/>
        <v>Books</v>
      </c>
      <c r="AK3986">
        <f t="shared" si="1254"/>
        <v>2023</v>
      </c>
      <c r="AL3986">
        <f t="shared" si="1255"/>
        <v>7</v>
      </c>
      <c r="AM3986">
        <f t="shared" si="1256"/>
        <v>15</v>
      </c>
      <c r="AN3986">
        <f t="shared" si="1257"/>
        <v>7</v>
      </c>
      <c r="AO3986" t="str">
        <f t="shared" si="1258"/>
        <v>Weekend</v>
      </c>
      <c r="AR3986" s="20">
        <f t="shared" si="1259"/>
        <v>0</v>
      </c>
    </row>
    <row r="3987" spans="1:44" x14ac:dyDescent="0.35">
      <c r="A3987" t="str">
        <f t="shared" si="1241"/>
        <v>CUST3986</v>
      </c>
      <c r="B3987" s="2" t="s">
        <v>4323</v>
      </c>
      <c r="C3987" s="4">
        <v>45635</v>
      </c>
      <c r="D3987" s="2" t="s">
        <v>1254</v>
      </c>
      <c r="E3987" t="s">
        <v>5053</v>
      </c>
      <c r="F3987" s="2" t="s">
        <v>29</v>
      </c>
      <c r="G3987" s="2" t="s">
        <v>30</v>
      </c>
      <c r="H3987" s="2">
        <v>2</v>
      </c>
      <c r="I3987" s="19">
        <v>2032.94</v>
      </c>
      <c r="J3987" s="2" t="s">
        <v>50</v>
      </c>
      <c r="K3987" s="2" t="s">
        <v>16</v>
      </c>
      <c r="L3987" s="2">
        <v>4</v>
      </c>
      <c r="M3987" s="18">
        <f t="shared" si="1242"/>
        <v>4065.88</v>
      </c>
      <c r="T3987" t="str">
        <f t="shared" si="1243"/>
        <v>Completed</v>
      </c>
      <c r="U3987" t="str">
        <f t="shared" si="1244"/>
        <v>Yes</v>
      </c>
      <c r="V3987" t="str">
        <f t="shared" si="1245"/>
        <v>No</v>
      </c>
      <c r="X3987">
        <f t="shared" si="1246"/>
        <v>559</v>
      </c>
      <c r="Y3987">
        <f t="shared" si="1247"/>
        <v>408</v>
      </c>
      <c r="Z3987" s="18">
        <f t="shared" si="1248"/>
        <v>1892867.2841657216</v>
      </c>
      <c r="AA3987" s="18">
        <f t="shared" si="1249"/>
        <v>199432.98236095349</v>
      </c>
      <c r="AB3987" s="17">
        <f t="shared" si="1250"/>
        <v>3.8949824970828471</v>
      </c>
      <c r="AC3987" s="2" t="s">
        <v>30</v>
      </c>
      <c r="AD3987" s="2" t="s">
        <v>29</v>
      </c>
      <c r="AE3987" t="str">
        <f t="shared" si="1251"/>
        <v>Fashion</v>
      </c>
      <c r="AF3987" t="str">
        <f t="shared" si="1252"/>
        <v>Fashion</v>
      </c>
      <c r="AG3987" t="str" cm="1">
        <f t="array" ref="AG3987">INDEX(AD:AD,ROW())</f>
        <v>Fashion</v>
      </c>
      <c r="AH3987">
        <f t="shared" si="1260"/>
        <v>6</v>
      </c>
      <c r="AI3987" t="str">
        <f t="shared" si="1253"/>
        <v>Fashion</v>
      </c>
      <c r="AK3987">
        <f t="shared" si="1254"/>
        <v>2024</v>
      </c>
      <c r="AL3987">
        <f t="shared" si="1255"/>
        <v>12</v>
      </c>
      <c r="AM3987">
        <f t="shared" si="1256"/>
        <v>9</v>
      </c>
      <c r="AN3987">
        <f t="shared" si="1257"/>
        <v>2</v>
      </c>
      <c r="AO3987" t="str">
        <f t="shared" si="1258"/>
        <v>Weekday</v>
      </c>
      <c r="AR3987" s="20">
        <f t="shared" si="1259"/>
        <v>0</v>
      </c>
    </row>
    <row r="3988" spans="1:44" x14ac:dyDescent="0.35">
      <c r="A3988" t="str">
        <f t="shared" si="1241"/>
        <v>CUST3987</v>
      </c>
      <c r="B3988" s="2" t="s">
        <v>4324</v>
      </c>
      <c r="C3988" s="4">
        <v>44952</v>
      </c>
      <c r="D3988" s="2" t="s">
        <v>421</v>
      </c>
      <c r="E3988" t="s">
        <v>5054</v>
      </c>
      <c r="F3988" s="2" t="s">
        <v>29</v>
      </c>
      <c r="G3988" s="2" t="s">
        <v>121</v>
      </c>
      <c r="H3988" s="2">
        <v>2</v>
      </c>
      <c r="I3988" s="19">
        <v>2428.54</v>
      </c>
      <c r="J3988" s="2" t="s">
        <v>15</v>
      </c>
      <c r="K3988" s="2" t="s">
        <v>76</v>
      </c>
      <c r="L3988" s="2">
        <v>3</v>
      </c>
      <c r="M3988" s="18">
        <f t="shared" si="1242"/>
        <v>4857.08</v>
      </c>
      <c r="T3988" t="str">
        <f t="shared" si="1243"/>
        <v>Completed</v>
      </c>
      <c r="U3988" t="str">
        <f t="shared" si="1244"/>
        <v>No</v>
      </c>
      <c r="V3988" t="str">
        <f t="shared" si="1245"/>
        <v>No</v>
      </c>
      <c r="X3988">
        <f t="shared" si="1246"/>
        <v>558</v>
      </c>
      <c r="Y3988">
        <f t="shared" si="1247"/>
        <v>430</v>
      </c>
      <c r="Z3988" s="18">
        <f t="shared" si="1248"/>
        <v>1892867.2841657216</v>
      </c>
      <c r="AA3988" s="18">
        <f t="shared" si="1249"/>
        <v>199432.98236095349</v>
      </c>
      <c r="AB3988" s="17">
        <f t="shared" si="1250"/>
        <v>3.8949824970828471</v>
      </c>
      <c r="AC3988" s="2" t="s">
        <v>121</v>
      </c>
      <c r="AD3988" s="2" t="s">
        <v>29</v>
      </c>
      <c r="AE3988" t="str">
        <f t="shared" si="1251"/>
        <v>Fashion</v>
      </c>
      <c r="AF3988" t="str">
        <f t="shared" si="1252"/>
        <v>Fashion</v>
      </c>
      <c r="AG3988" t="str" cm="1">
        <f t="array" ref="AG3988">INDEX(AD:AD,ROW())</f>
        <v>Fashion</v>
      </c>
      <c r="AH3988">
        <f t="shared" si="1260"/>
        <v>45</v>
      </c>
      <c r="AI3988" t="str">
        <f t="shared" si="1253"/>
        <v>Fashion</v>
      </c>
      <c r="AK3988">
        <f t="shared" si="1254"/>
        <v>2023</v>
      </c>
      <c r="AL3988">
        <f t="shared" si="1255"/>
        <v>1</v>
      </c>
      <c r="AM3988">
        <f t="shared" si="1256"/>
        <v>26</v>
      </c>
      <c r="AN3988">
        <f t="shared" si="1257"/>
        <v>5</v>
      </c>
      <c r="AO3988" t="str">
        <f t="shared" si="1258"/>
        <v>Weekday</v>
      </c>
      <c r="AR3988" s="20">
        <f t="shared" si="1259"/>
        <v>1</v>
      </c>
    </row>
    <row r="3989" spans="1:44" x14ac:dyDescent="0.35">
      <c r="A3989" t="str">
        <f t="shared" si="1241"/>
        <v>CUST3988</v>
      </c>
      <c r="B3989" s="2" t="s">
        <v>4325</v>
      </c>
      <c r="C3989" s="4">
        <v>45341</v>
      </c>
      <c r="D3989" s="2" t="s">
        <v>751</v>
      </c>
      <c r="E3989" t="s">
        <v>5050</v>
      </c>
      <c r="F3989" s="2" t="s">
        <v>13</v>
      </c>
      <c r="G3989" s="2" t="s">
        <v>14</v>
      </c>
      <c r="H3989" s="2">
        <v>1</v>
      </c>
      <c r="I3989" s="19">
        <v>881.3</v>
      </c>
      <c r="J3989" s="2" t="s">
        <v>5047</v>
      </c>
      <c r="K3989" s="2" t="s">
        <v>16</v>
      </c>
      <c r="L3989" s="2">
        <v>4</v>
      </c>
      <c r="M3989" s="18">
        <f t="shared" si="1242"/>
        <v>881.3</v>
      </c>
      <c r="T3989" t="str">
        <f t="shared" si="1243"/>
        <v>Completed</v>
      </c>
      <c r="U3989" t="str">
        <f t="shared" si="1244"/>
        <v>No</v>
      </c>
      <c r="V3989" t="str">
        <f t="shared" si="1245"/>
        <v>No</v>
      </c>
      <c r="X3989">
        <f t="shared" si="1246"/>
        <v>589</v>
      </c>
      <c r="Y3989">
        <f t="shared" si="1247"/>
        <v>426</v>
      </c>
      <c r="Z3989" s="18">
        <f t="shared" si="1248"/>
        <v>1463424.4009529033</v>
      </c>
      <c r="AA3989" s="18">
        <f t="shared" si="1249"/>
        <v>118285.78776560788</v>
      </c>
      <c r="AB3989" s="17">
        <f t="shared" si="1250"/>
        <v>3.8140589569160999</v>
      </c>
      <c r="AC3989" s="2" t="s">
        <v>14</v>
      </c>
      <c r="AD3989" s="2" t="s">
        <v>13</v>
      </c>
      <c r="AE3989" t="str">
        <f t="shared" si="1251"/>
        <v>Home &amp; Kitchen</v>
      </c>
      <c r="AF3989" t="str">
        <f t="shared" si="1252"/>
        <v>Home &amp; Kitchen</v>
      </c>
      <c r="AG3989" t="str" cm="1">
        <f t="array" ref="AG3989">INDEX(AD:AD,ROW())</f>
        <v>Home &amp; Kitchen</v>
      </c>
      <c r="AH3989">
        <f t="shared" si="1260"/>
        <v>2</v>
      </c>
      <c r="AI3989" t="str">
        <f t="shared" si="1253"/>
        <v>Home &amp; Kitchen</v>
      </c>
      <c r="AK3989">
        <f t="shared" si="1254"/>
        <v>2024</v>
      </c>
      <c r="AL3989">
        <f t="shared" si="1255"/>
        <v>2</v>
      </c>
      <c r="AM3989">
        <f t="shared" si="1256"/>
        <v>19</v>
      </c>
      <c r="AN3989">
        <f t="shared" si="1257"/>
        <v>2</v>
      </c>
      <c r="AO3989" t="str">
        <f t="shared" si="1258"/>
        <v>Weekday</v>
      </c>
      <c r="AR3989" s="20">
        <f t="shared" si="1259"/>
        <v>0</v>
      </c>
    </row>
    <row r="3990" spans="1:44" x14ac:dyDescent="0.35">
      <c r="A3990" t="str">
        <f t="shared" si="1241"/>
        <v>CUST3989</v>
      </c>
      <c r="B3990" s="2" t="s">
        <v>4326</v>
      </c>
      <c r="C3990" s="4">
        <v>45013</v>
      </c>
      <c r="D3990" s="2" t="s">
        <v>948</v>
      </c>
      <c r="E3990" t="s">
        <v>5048</v>
      </c>
      <c r="F3990" s="2" t="s">
        <v>19</v>
      </c>
      <c r="G3990" s="2" t="s">
        <v>60</v>
      </c>
      <c r="H3990" s="2">
        <v>1</v>
      </c>
      <c r="I3990" s="19">
        <v>729.21</v>
      </c>
      <c r="J3990" s="2" t="s">
        <v>15</v>
      </c>
      <c r="K3990" s="2" t="s">
        <v>16</v>
      </c>
      <c r="L3990" s="2">
        <v>5</v>
      </c>
      <c r="M3990" s="18">
        <f t="shared" si="1242"/>
        <v>729.21</v>
      </c>
      <c r="T3990" t="str">
        <f t="shared" si="1243"/>
        <v>Completed</v>
      </c>
      <c r="U3990" t="str">
        <f t="shared" si="1244"/>
        <v>No</v>
      </c>
      <c r="V3990" t="str">
        <f t="shared" si="1245"/>
        <v>No</v>
      </c>
      <c r="X3990">
        <f t="shared" si="1246"/>
        <v>590</v>
      </c>
      <c r="Y3990">
        <f t="shared" si="1247"/>
        <v>451</v>
      </c>
      <c r="Z3990" s="18">
        <f t="shared" si="1248"/>
        <v>2759712.3299794244</v>
      </c>
      <c r="AA3990" s="18">
        <f t="shared" si="1249"/>
        <v>330643.50635802455</v>
      </c>
      <c r="AB3990" s="17">
        <f t="shared" si="1250"/>
        <v>3.8641711229946525</v>
      </c>
      <c r="AC3990" s="2" t="s">
        <v>60</v>
      </c>
      <c r="AD3990" s="2" t="s">
        <v>19</v>
      </c>
      <c r="AE3990" t="str">
        <f t="shared" si="1251"/>
        <v>Electronics</v>
      </c>
      <c r="AF3990" t="str">
        <f t="shared" si="1252"/>
        <v>Electronics</v>
      </c>
      <c r="AG3990" t="str" cm="1">
        <f t="array" ref="AG3990">INDEX(AD:AD,ROW())</f>
        <v>Electronics</v>
      </c>
      <c r="AH3990">
        <f t="shared" si="1260"/>
        <v>17</v>
      </c>
      <c r="AI3990" t="str">
        <f t="shared" si="1253"/>
        <v>Electronics</v>
      </c>
      <c r="AK3990">
        <f t="shared" si="1254"/>
        <v>2023</v>
      </c>
      <c r="AL3990">
        <f t="shared" si="1255"/>
        <v>3</v>
      </c>
      <c r="AM3990">
        <f t="shared" si="1256"/>
        <v>28</v>
      </c>
      <c r="AN3990">
        <f t="shared" si="1257"/>
        <v>3</v>
      </c>
      <c r="AO3990" t="str">
        <f t="shared" si="1258"/>
        <v>Weekday</v>
      </c>
      <c r="AR3990" s="20">
        <f t="shared" si="1259"/>
        <v>0</v>
      </c>
    </row>
    <row r="3991" spans="1:44" x14ac:dyDescent="0.35">
      <c r="A3991" t="str">
        <f t="shared" si="1241"/>
        <v>CUST3990</v>
      </c>
      <c r="B3991" s="2" t="s">
        <v>4327</v>
      </c>
      <c r="C3991" s="4">
        <v>45386</v>
      </c>
      <c r="D3991" s="2" t="s">
        <v>707</v>
      </c>
      <c r="E3991" t="s">
        <v>5048</v>
      </c>
      <c r="F3991" s="2" t="s">
        <v>13</v>
      </c>
      <c r="G3991" s="2" t="s">
        <v>37</v>
      </c>
      <c r="H3991" s="2">
        <v>1</v>
      </c>
      <c r="I3991" s="19">
        <v>170.5</v>
      </c>
      <c r="J3991" s="2" t="s">
        <v>5046</v>
      </c>
      <c r="K3991" s="2" t="s">
        <v>16</v>
      </c>
      <c r="L3991" s="31"/>
      <c r="M3991" s="18">
        <f t="shared" si="1242"/>
        <v>170.5</v>
      </c>
      <c r="T3991" t="str">
        <f t="shared" si="1243"/>
        <v>Completed</v>
      </c>
      <c r="U3991" t="str">
        <f t="shared" si="1244"/>
        <v>No</v>
      </c>
      <c r="V3991" t="str">
        <f t="shared" si="1245"/>
        <v>No</v>
      </c>
      <c r="X3991">
        <f t="shared" si="1246"/>
        <v>590</v>
      </c>
      <c r="Y3991">
        <f t="shared" si="1247"/>
        <v>451</v>
      </c>
      <c r="Z3991" s="18">
        <f t="shared" si="1248"/>
        <v>1463424.4009529033</v>
      </c>
      <c r="AA3991" s="18">
        <f t="shared" si="1249"/>
        <v>118285.78776560788</v>
      </c>
      <c r="AB3991" s="17">
        <f t="shared" si="1250"/>
        <v>3.8140589569160999</v>
      </c>
      <c r="AC3991" s="2" t="s">
        <v>37</v>
      </c>
      <c r="AD3991" s="2" t="s">
        <v>13</v>
      </c>
      <c r="AE3991" t="str">
        <f t="shared" si="1251"/>
        <v>Home &amp; Kitchen</v>
      </c>
      <c r="AF3991" t="str">
        <f t="shared" si="1252"/>
        <v>Home &amp; Kitchen</v>
      </c>
      <c r="AG3991" t="str" cm="1">
        <f t="array" ref="AG3991">INDEX(AD:AD,ROW())</f>
        <v>Home &amp; Kitchen</v>
      </c>
      <c r="AH3991">
        <f t="shared" si="1260"/>
        <v>8</v>
      </c>
      <c r="AI3991" t="str">
        <f t="shared" si="1253"/>
        <v>Home &amp; Kitchen</v>
      </c>
      <c r="AK3991">
        <f t="shared" si="1254"/>
        <v>2024</v>
      </c>
      <c r="AL3991">
        <f t="shared" si="1255"/>
        <v>4</v>
      </c>
      <c r="AM3991">
        <f t="shared" si="1256"/>
        <v>4</v>
      </c>
      <c r="AN3991">
        <f t="shared" si="1257"/>
        <v>5</v>
      </c>
      <c r="AO3991" t="str">
        <f t="shared" si="1258"/>
        <v>Weekday</v>
      </c>
      <c r="AR3991" s="20">
        <f t="shared" si="1259"/>
        <v>0</v>
      </c>
    </row>
    <row r="3992" spans="1:44" x14ac:dyDescent="0.35">
      <c r="A3992" t="str">
        <f t="shared" si="1241"/>
        <v>CUST3991</v>
      </c>
      <c r="B3992" s="2" t="s">
        <v>4328</v>
      </c>
      <c r="C3992" s="4">
        <v>45445</v>
      </c>
      <c r="D3992" s="2" t="s">
        <v>36</v>
      </c>
      <c r="E3992" t="s">
        <v>5049</v>
      </c>
      <c r="F3992" s="2" t="s">
        <v>23</v>
      </c>
      <c r="G3992" s="2" t="s">
        <v>65</v>
      </c>
      <c r="H3992" s="2">
        <v>3</v>
      </c>
      <c r="I3992" s="19">
        <v>234.49</v>
      </c>
      <c r="J3992" s="2" t="s">
        <v>50</v>
      </c>
      <c r="K3992" s="2" t="s">
        <v>16</v>
      </c>
      <c r="L3992" s="2">
        <v>3</v>
      </c>
      <c r="M3992" s="18">
        <f t="shared" si="1242"/>
        <v>703.47</v>
      </c>
      <c r="T3992" t="str">
        <f t="shared" si="1243"/>
        <v>Completed</v>
      </c>
      <c r="U3992" t="str">
        <f t="shared" si="1244"/>
        <v>No</v>
      </c>
      <c r="V3992" t="str">
        <f t="shared" si="1245"/>
        <v>No</v>
      </c>
      <c r="X3992">
        <f t="shared" si="1246"/>
        <v>595</v>
      </c>
      <c r="Y3992">
        <f t="shared" si="1247"/>
        <v>444</v>
      </c>
      <c r="Z3992" s="18">
        <f t="shared" si="1248"/>
        <v>594714.6477588166</v>
      </c>
      <c r="AA3992" s="18">
        <f t="shared" si="1249"/>
        <v>60882.938065984097</v>
      </c>
      <c r="AB3992" s="17">
        <f t="shared" si="1250"/>
        <v>3.804733727810651</v>
      </c>
      <c r="AC3992" s="2" t="s">
        <v>65</v>
      </c>
      <c r="AD3992" s="2" t="s">
        <v>23</v>
      </c>
      <c r="AE3992" t="str">
        <f t="shared" si="1251"/>
        <v>Books</v>
      </c>
      <c r="AF3992" t="str">
        <f t="shared" si="1252"/>
        <v>Books</v>
      </c>
      <c r="AG3992" t="str" cm="1">
        <f t="array" ref="AG3992">INDEX(AD:AD,ROW())</f>
        <v>Books</v>
      </c>
      <c r="AH3992">
        <f t="shared" si="1260"/>
        <v>19</v>
      </c>
      <c r="AI3992" t="str">
        <f t="shared" si="1253"/>
        <v>Books</v>
      </c>
      <c r="AK3992">
        <f t="shared" si="1254"/>
        <v>2024</v>
      </c>
      <c r="AL3992">
        <f t="shared" si="1255"/>
        <v>6</v>
      </c>
      <c r="AM3992">
        <f t="shared" si="1256"/>
        <v>2</v>
      </c>
      <c r="AN3992">
        <f t="shared" si="1257"/>
        <v>1</v>
      </c>
      <c r="AO3992" t="str">
        <f t="shared" si="1258"/>
        <v>Weekend</v>
      </c>
      <c r="AR3992" s="20">
        <f t="shared" si="1259"/>
        <v>0</v>
      </c>
    </row>
    <row r="3993" spans="1:44" x14ac:dyDescent="0.35">
      <c r="A3993" t="str">
        <f t="shared" si="1241"/>
        <v>CUST3992</v>
      </c>
      <c r="B3993" s="2" t="s">
        <v>4329</v>
      </c>
      <c r="C3993" s="4">
        <v>45774</v>
      </c>
      <c r="D3993" s="2" t="s">
        <v>537</v>
      </c>
      <c r="E3993" t="s">
        <v>5055</v>
      </c>
      <c r="F3993" s="2" t="s">
        <v>29</v>
      </c>
      <c r="G3993" s="2" t="s">
        <v>30</v>
      </c>
      <c r="H3993" s="2">
        <v>2</v>
      </c>
      <c r="I3993" s="19">
        <v>1571.6</v>
      </c>
      <c r="J3993" s="2" t="s">
        <v>5046</v>
      </c>
      <c r="K3993" s="2" t="s">
        <v>16</v>
      </c>
      <c r="L3993" s="2">
        <v>5</v>
      </c>
      <c r="M3993" s="18">
        <f t="shared" si="1242"/>
        <v>3143.2</v>
      </c>
      <c r="T3993" t="str">
        <f t="shared" si="1243"/>
        <v>Completed</v>
      </c>
      <c r="U3993" t="str">
        <f t="shared" si="1244"/>
        <v>Yes</v>
      </c>
      <c r="V3993" t="str">
        <f t="shared" si="1245"/>
        <v>No</v>
      </c>
      <c r="X3993">
        <f t="shared" si="1246"/>
        <v>567</v>
      </c>
      <c r="Y3993">
        <f t="shared" si="1247"/>
        <v>440</v>
      </c>
      <c r="Z3993" s="18">
        <f t="shared" si="1248"/>
        <v>1892867.2841657216</v>
      </c>
      <c r="AA3993" s="18">
        <f t="shared" si="1249"/>
        <v>199432.98236095349</v>
      </c>
      <c r="AB3993" s="17">
        <f t="shared" si="1250"/>
        <v>3.8949824970828471</v>
      </c>
      <c r="AC3993" s="2" t="s">
        <v>30</v>
      </c>
      <c r="AD3993" s="2" t="s">
        <v>29</v>
      </c>
      <c r="AE3993" t="str">
        <f t="shared" si="1251"/>
        <v>Fashion</v>
      </c>
      <c r="AF3993" t="str">
        <f t="shared" si="1252"/>
        <v>Fashion</v>
      </c>
      <c r="AG3993" t="str" cm="1">
        <f t="array" ref="AG3993">INDEX(AD:AD,ROW())</f>
        <v>Fashion</v>
      </c>
      <c r="AH3993">
        <f t="shared" si="1260"/>
        <v>6</v>
      </c>
      <c r="AI3993" t="str">
        <f t="shared" si="1253"/>
        <v>Fashion</v>
      </c>
      <c r="AK3993">
        <f t="shared" si="1254"/>
        <v>2025</v>
      </c>
      <c r="AL3993">
        <f t="shared" si="1255"/>
        <v>4</v>
      </c>
      <c r="AM3993">
        <f t="shared" si="1256"/>
        <v>27</v>
      </c>
      <c r="AN3993">
        <f t="shared" si="1257"/>
        <v>1</v>
      </c>
      <c r="AO3993" t="str">
        <f t="shared" si="1258"/>
        <v>Weekend</v>
      </c>
      <c r="AR3993" s="20">
        <f t="shared" si="1259"/>
        <v>0</v>
      </c>
    </row>
    <row r="3994" spans="1:44" x14ac:dyDescent="0.35">
      <c r="A3994" t="str">
        <f t="shared" si="1241"/>
        <v>CUST3993</v>
      </c>
      <c r="B3994" s="2" t="s">
        <v>4330</v>
      </c>
      <c r="C3994" s="4">
        <v>45387</v>
      </c>
      <c r="D3994" s="2" t="s">
        <v>411</v>
      </c>
      <c r="E3994" t="s">
        <v>5054</v>
      </c>
      <c r="F3994" s="2" t="s">
        <v>13</v>
      </c>
      <c r="G3994" s="2" t="s">
        <v>95</v>
      </c>
      <c r="H3994" s="2">
        <v>3</v>
      </c>
      <c r="I3994" s="19">
        <v>817.81</v>
      </c>
      <c r="J3994" s="2" t="s">
        <v>50</v>
      </c>
      <c r="K3994" s="2" t="s">
        <v>16</v>
      </c>
      <c r="L3994" s="2">
        <v>5</v>
      </c>
      <c r="M3994" s="18">
        <f t="shared" si="1242"/>
        <v>2453.4299999999998</v>
      </c>
      <c r="T3994" t="str">
        <f t="shared" si="1243"/>
        <v>Completed</v>
      </c>
      <c r="U3994" t="str">
        <f t="shared" si="1244"/>
        <v>Yes</v>
      </c>
      <c r="V3994" t="str">
        <f t="shared" si="1245"/>
        <v>No</v>
      </c>
      <c r="X3994">
        <f t="shared" si="1246"/>
        <v>558</v>
      </c>
      <c r="Y3994">
        <f t="shared" si="1247"/>
        <v>430</v>
      </c>
      <c r="Z3994" s="18">
        <f t="shared" si="1248"/>
        <v>1463424.4009529033</v>
      </c>
      <c r="AA3994" s="18">
        <f t="shared" si="1249"/>
        <v>118285.78776560788</v>
      </c>
      <c r="AB3994" s="17">
        <f t="shared" si="1250"/>
        <v>3.8140589569160999</v>
      </c>
      <c r="AC3994" s="2" t="s">
        <v>95</v>
      </c>
      <c r="AD3994" s="2" t="s">
        <v>13</v>
      </c>
      <c r="AE3994" t="str">
        <f t="shared" si="1251"/>
        <v>Home &amp; Kitchen</v>
      </c>
      <c r="AF3994" t="str">
        <f t="shared" si="1252"/>
        <v>Home &amp; Kitchen</v>
      </c>
      <c r="AG3994" t="str" cm="1">
        <f t="array" ref="AG3994">INDEX(AD:AD,ROW())</f>
        <v>Home &amp; Kitchen</v>
      </c>
      <c r="AH3994">
        <f t="shared" si="1260"/>
        <v>32</v>
      </c>
      <c r="AI3994" t="str">
        <f t="shared" si="1253"/>
        <v>Home &amp; Kitchen</v>
      </c>
      <c r="AK3994">
        <f t="shared" si="1254"/>
        <v>2024</v>
      </c>
      <c r="AL3994">
        <f t="shared" si="1255"/>
        <v>4</v>
      </c>
      <c r="AM3994">
        <f t="shared" si="1256"/>
        <v>5</v>
      </c>
      <c r="AN3994">
        <f t="shared" si="1257"/>
        <v>6</v>
      </c>
      <c r="AO3994" t="str">
        <f t="shared" si="1258"/>
        <v>Weekday</v>
      </c>
      <c r="AR3994" s="20">
        <f t="shared" si="1259"/>
        <v>0</v>
      </c>
    </row>
    <row r="3995" spans="1:44" x14ac:dyDescent="0.35">
      <c r="A3995" t="str">
        <f t="shared" si="1241"/>
        <v>CUST3994</v>
      </c>
      <c r="B3995" s="2" t="s">
        <v>4331</v>
      </c>
      <c r="C3995" s="4">
        <v>45427</v>
      </c>
      <c r="D3995" s="2" t="s">
        <v>137</v>
      </c>
      <c r="E3995" t="s">
        <v>5051</v>
      </c>
      <c r="F3995" s="2" t="s">
        <v>23</v>
      </c>
      <c r="G3995" s="2" t="s">
        <v>68</v>
      </c>
      <c r="H3995" s="2">
        <v>1</v>
      </c>
      <c r="I3995" s="19">
        <v>273.42</v>
      </c>
      <c r="J3995" s="2" t="s">
        <v>15</v>
      </c>
      <c r="K3995" s="2" t="s">
        <v>16</v>
      </c>
      <c r="L3995" s="2">
        <v>3</v>
      </c>
      <c r="M3995" s="18">
        <f t="shared" si="1242"/>
        <v>273.42</v>
      </c>
      <c r="T3995" t="str">
        <f t="shared" si="1243"/>
        <v>Completed</v>
      </c>
      <c r="U3995" t="str">
        <f t="shared" si="1244"/>
        <v>No</v>
      </c>
      <c r="V3995" t="str">
        <f t="shared" si="1245"/>
        <v>No</v>
      </c>
      <c r="X3995">
        <f t="shared" si="1246"/>
        <v>619</v>
      </c>
      <c r="Y3995">
        <f t="shared" si="1247"/>
        <v>468</v>
      </c>
      <c r="Z3995" s="18">
        <f t="shared" si="1248"/>
        <v>594714.6477588166</v>
      </c>
      <c r="AA3995" s="18">
        <f t="shared" si="1249"/>
        <v>60882.938065984097</v>
      </c>
      <c r="AB3995" s="17">
        <f t="shared" si="1250"/>
        <v>3.804733727810651</v>
      </c>
      <c r="AC3995" s="2" t="s">
        <v>68</v>
      </c>
      <c r="AD3995" s="2" t="s">
        <v>23</v>
      </c>
      <c r="AE3995" t="str">
        <f t="shared" si="1251"/>
        <v>Books</v>
      </c>
      <c r="AF3995" t="str">
        <f t="shared" si="1252"/>
        <v>Books</v>
      </c>
      <c r="AG3995" t="str" cm="1">
        <f t="array" ref="AG3995">INDEX(AD:AD,ROW())</f>
        <v>Books</v>
      </c>
      <c r="AH3995">
        <f t="shared" si="1260"/>
        <v>20</v>
      </c>
      <c r="AI3995" t="str">
        <f t="shared" si="1253"/>
        <v>Books</v>
      </c>
      <c r="AK3995">
        <f t="shared" si="1254"/>
        <v>2024</v>
      </c>
      <c r="AL3995">
        <f t="shared" si="1255"/>
        <v>5</v>
      </c>
      <c r="AM3995">
        <f t="shared" si="1256"/>
        <v>15</v>
      </c>
      <c r="AN3995">
        <f t="shared" si="1257"/>
        <v>4</v>
      </c>
      <c r="AO3995" t="str">
        <f t="shared" si="1258"/>
        <v>Weekday</v>
      </c>
      <c r="AR3995" s="20">
        <f t="shared" si="1259"/>
        <v>0</v>
      </c>
    </row>
    <row r="3996" spans="1:44" x14ac:dyDescent="0.35">
      <c r="A3996" t="str">
        <f t="shared" si="1241"/>
        <v>CUST3995</v>
      </c>
      <c r="B3996" s="2" t="s">
        <v>4332</v>
      </c>
      <c r="C3996" s="4">
        <v>45677</v>
      </c>
      <c r="D3996" s="2" t="s">
        <v>180</v>
      </c>
      <c r="E3996" t="s">
        <v>5049</v>
      </c>
      <c r="F3996" s="2" t="s">
        <v>13</v>
      </c>
      <c r="G3996" s="2" t="s">
        <v>37</v>
      </c>
      <c r="H3996" s="2">
        <v>2</v>
      </c>
      <c r="I3996" s="19">
        <v>717.68</v>
      </c>
      <c r="J3996" s="2" t="s">
        <v>5046</v>
      </c>
      <c r="K3996" s="2" t="s">
        <v>103</v>
      </c>
      <c r="L3996" s="2">
        <v>4</v>
      </c>
      <c r="M3996" s="18">
        <f t="shared" si="1242"/>
        <v>1435.36</v>
      </c>
      <c r="T3996" t="str">
        <f t="shared" si="1243"/>
        <v>Lost Sale</v>
      </c>
      <c r="U3996" t="str">
        <f t="shared" si="1244"/>
        <v>No</v>
      </c>
      <c r="V3996" t="str">
        <f t="shared" si="1245"/>
        <v>Yes</v>
      </c>
      <c r="X3996">
        <f t="shared" si="1246"/>
        <v>595</v>
      </c>
      <c r="Y3996">
        <f t="shared" si="1247"/>
        <v>444</v>
      </c>
      <c r="Z3996" s="18">
        <f t="shared" si="1248"/>
        <v>1463424.4009529033</v>
      </c>
      <c r="AA3996" s="18">
        <f t="shared" si="1249"/>
        <v>118285.78776560788</v>
      </c>
      <c r="AB3996" s="17">
        <f t="shared" si="1250"/>
        <v>3.8140589569160999</v>
      </c>
      <c r="AC3996" s="2" t="s">
        <v>37</v>
      </c>
      <c r="AD3996" s="2" t="s">
        <v>13</v>
      </c>
      <c r="AE3996" t="str">
        <f t="shared" si="1251"/>
        <v>Home &amp; Kitchen</v>
      </c>
      <c r="AF3996" t="str">
        <f t="shared" si="1252"/>
        <v>Home &amp; Kitchen</v>
      </c>
      <c r="AG3996" t="str" cm="1">
        <f t="array" ref="AG3996">INDEX(AD:AD,ROW())</f>
        <v>Home &amp; Kitchen</v>
      </c>
      <c r="AH3996">
        <f t="shared" si="1260"/>
        <v>8</v>
      </c>
      <c r="AI3996" t="str">
        <f t="shared" si="1253"/>
        <v>Home &amp; Kitchen</v>
      </c>
      <c r="AK3996">
        <f t="shared" si="1254"/>
        <v>2025</v>
      </c>
      <c r="AL3996">
        <f t="shared" si="1255"/>
        <v>1</v>
      </c>
      <c r="AM3996">
        <f t="shared" si="1256"/>
        <v>20</v>
      </c>
      <c r="AN3996">
        <f t="shared" si="1257"/>
        <v>2</v>
      </c>
      <c r="AO3996" t="str">
        <f t="shared" si="1258"/>
        <v>Weekday</v>
      </c>
      <c r="AR3996" s="20">
        <f t="shared" si="1259"/>
        <v>1</v>
      </c>
    </row>
    <row r="3997" spans="1:44" x14ac:dyDescent="0.35">
      <c r="A3997" t="str">
        <f t="shared" si="1241"/>
        <v>CUST3996</v>
      </c>
      <c r="B3997" s="2" t="s">
        <v>4333</v>
      </c>
      <c r="C3997" s="4">
        <v>44964</v>
      </c>
      <c r="D3997" s="2" t="s">
        <v>263</v>
      </c>
      <c r="E3997" t="s">
        <v>5055</v>
      </c>
      <c r="F3997" s="2" t="s">
        <v>19</v>
      </c>
      <c r="G3997" s="2" t="s">
        <v>49</v>
      </c>
      <c r="H3997" s="2">
        <v>1</v>
      </c>
      <c r="I3997" s="19">
        <v>3014.32</v>
      </c>
      <c r="J3997" s="2" t="s">
        <v>5046</v>
      </c>
      <c r="K3997" s="2" t="s">
        <v>16</v>
      </c>
      <c r="L3997" s="2">
        <v>4</v>
      </c>
      <c r="M3997" s="18">
        <f t="shared" si="1242"/>
        <v>3014.32</v>
      </c>
      <c r="T3997" t="str">
        <f t="shared" si="1243"/>
        <v>Completed</v>
      </c>
      <c r="U3997" t="str">
        <f t="shared" si="1244"/>
        <v>Yes</v>
      </c>
      <c r="V3997" t="str">
        <f t="shared" si="1245"/>
        <v>No</v>
      </c>
      <c r="X3997">
        <f t="shared" si="1246"/>
        <v>567</v>
      </c>
      <c r="Y3997">
        <f t="shared" si="1247"/>
        <v>440</v>
      </c>
      <c r="Z3997" s="18">
        <f t="shared" si="1248"/>
        <v>2759712.3299794244</v>
      </c>
      <c r="AA3997" s="18">
        <f t="shared" si="1249"/>
        <v>330643.50635802455</v>
      </c>
      <c r="AB3997" s="17">
        <f t="shared" si="1250"/>
        <v>3.8641711229946525</v>
      </c>
      <c r="AC3997" s="2" t="s">
        <v>49</v>
      </c>
      <c r="AD3997" s="2" t="s">
        <v>19</v>
      </c>
      <c r="AE3997" t="str">
        <f t="shared" si="1251"/>
        <v>Electronics</v>
      </c>
      <c r="AF3997" t="str">
        <f t="shared" si="1252"/>
        <v>Electronics</v>
      </c>
      <c r="AG3997" t="str" cm="1">
        <f t="array" ref="AG3997">INDEX(AD:AD,ROW())</f>
        <v>Electronics</v>
      </c>
      <c r="AH3997">
        <f t="shared" si="1260"/>
        <v>12</v>
      </c>
      <c r="AI3997" t="str">
        <f t="shared" si="1253"/>
        <v>Electronics</v>
      </c>
      <c r="AK3997">
        <f t="shared" si="1254"/>
        <v>2023</v>
      </c>
      <c r="AL3997">
        <f t="shared" si="1255"/>
        <v>2</v>
      </c>
      <c r="AM3997">
        <f t="shared" si="1256"/>
        <v>7</v>
      </c>
      <c r="AN3997">
        <f t="shared" si="1257"/>
        <v>3</v>
      </c>
      <c r="AO3997" t="str">
        <f t="shared" si="1258"/>
        <v>Weekday</v>
      </c>
      <c r="AR3997" s="20">
        <f t="shared" si="1259"/>
        <v>0</v>
      </c>
    </row>
    <row r="3998" spans="1:44" x14ac:dyDescent="0.35">
      <c r="A3998" t="str">
        <f t="shared" si="1241"/>
        <v>CUST3997</v>
      </c>
      <c r="B3998" s="2" t="s">
        <v>4334</v>
      </c>
      <c r="C3998" s="4">
        <v>45405</v>
      </c>
      <c r="D3998" s="2" t="s">
        <v>209</v>
      </c>
      <c r="E3998" t="s">
        <v>5050</v>
      </c>
      <c r="F3998" s="2" t="s">
        <v>13</v>
      </c>
      <c r="G3998" s="2" t="s">
        <v>34</v>
      </c>
      <c r="H3998" s="2">
        <v>1</v>
      </c>
      <c r="I3998" s="19">
        <v>1159.42</v>
      </c>
      <c r="J3998" s="2" t="s">
        <v>50</v>
      </c>
      <c r="K3998" s="2" t="s">
        <v>76</v>
      </c>
      <c r="L3998" s="2">
        <v>4</v>
      </c>
      <c r="M3998" s="18">
        <f t="shared" si="1242"/>
        <v>1159.42</v>
      </c>
      <c r="T3998" t="str">
        <f t="shared" si="1243"/>
        <v>Completed</v>
      </c>
      <c r="U3998" t="str">
        <f t="shared" si="1244"/>
        <v>No</v>
      </c>
      <c r="V3998" t="str">
        <f t="shared" si="1245"/>
        <v>No</v>
      </c>
      <c r="X3998">
        <f t="shared" si="1246"/>
        <v>589</v>
      </c>
      <c r="Y3998">
        <f t="shared" si="1247"/>
        <v>426</v>
      </c>
      <c r="Z3998" s="18">
        <f t="shared" si="1248"/>
        <v>1463424.4009529033</v>
      </c>
      <c r="AA3998" s="18">
        <f t="shared" si="1249"/>
        <v>118285.78776560788</v>
      </c>
      <c r="AB3998" s="17">
        <f t="shared" si="1250"/>
        <v>3.8140589569160999</v>
      </c>
      <c r="AC3998" s="2" t="s">
        <v>34</v>
      </c>
      <c r="AD3998" s="2" t="s">
        <v>13</v>
      </c>
      <c r="AE3998" t="str">
        <f t="shared" si="1251"/>
        <v>Home &amp; Kitchen</v>
      </c>
      <c r="AF3998" t="str">
        <f t="shared" si="1252"/>
        <v>Home &amp; Kitchen</v>
      </c>
      <c r="AG3998" t="str" cm="1">
        <f t="array" ref="AG3998">INDEX(AD:AD,ROW())</f>
        <v>Home &amp; Kitchen</v>
      </c>
      <c r="AH3998">
        <f t="shared" si="1260"/>
        <v>7</v>
      </c>
      <c r="AI3998" t="str">
        <f t="shared" si="1253"/>
        <v>Home &amp; Kitchen</v>
      </c>
      <c r="AK3998">
        <f t="shared" si="1254"/>
        <v>2024</v>
      </c>
      <c r="AL3998">
        <f t="shared" si="1255"/>
        <v>4</v>
      </c>
      <c r="AM3998">
        <f t="shared" si="1256"/>
        <v>23</v>
      </c>
      <c r="AN3998">
        <f t="shared" si="1257"/>
        <v>3</v>
      </c>
      <c r="AO3998" t="str">
        <f t="shared" si="1258"/>
        <v>Weekday</v>
      </c>
      <c r="AR3998" s="20">
        <f t="shared" si="1259"/>
        <v>1</v>
      </c>
    </row>
    <row r="3999" spans="1:44" x14ac:dyDescent="0.35">
      <c r="A3999" t="str">
        <f t="shared" si="1241"/>
        <v>CUST3998</v>
      </c>
      <c r="B3999" s="2" t="s">
        <v>4335</v>
      </c>
      <c r="C3999" s="4">
        <v>45439</v>
      </c>
      <c r="D3999" s="2" t="s">
        <v>250</v>
      </c>
      <c r="E3999" t="s">
        <v>5052</v>
      </c>
      <c r="F3999" s="2" t="s">
        <v>42</v>
      </c>
      <c r="G3999" s="2" t="s">
        <v>5042</v>
      </c>
      <c r="H3999" s="2">
        <v>1</v>
      </c>
      <c r="I3999" s="19">
        <v>1177.96</v>
      </c>
      <c r="J3999" s="2" t="s">
        <v>5046</v>
      </c>
      <c r="K3999" s="2" t="s">
        <v>16</v>
      </c>
      <c r="L3999" s="2">
        <v>4</v>
      </c>
      <c r="M3999" s="18">
        <f t="shared" si="1242"/>
        <v>1177.96</v>
      </c>
      <c r="T3999" t="str">
        <f t="shared" si="1243"/>
        <v>Completed</v>
      </c>
      <c r="U3999" t="str">
        <f t="shared" si="1244"/>
        <v>Yes</v>
      </c>
      <c r="V3999" t="str">
        <f t="shared" si="1245"/>
        <v>No</v>
      </c>
      <c r="X3999">
        <f t="shared" si="1246"/>
        <v>573</v>
      </c>
      <c r="Y3999">
        <f t="shared" si="1247"/>
        <v>450</v>
      </c>
      <c r="Z3999" s="18">
        <f t="shared" si="1248"/>
        <v>1098537.4901531704</v>
      </c>
      <c r="AA3999" s="18">
        <f t="shared" si="1249"/>
        <v>96724.388030634553</v>
      </c>
      <c r="AB3999" s="17">
        <f t="shared" si="1250"/>
        <v>3.9001122334455669</v>
      </c>
      <c r="AC3999" s="2" t="s">
        <v>5042</v>
      </c>
      <c r="AD3999" s="2" t="s">
        <v>42</v>
      </c>
      <c r="AE3999" t="str">
        <f t="shared" si="1251"/>
        <v>Beauty</v>
      </c>
      <c r="AF3999" t="str">
        <f t="shared" si="1252"/>
        <v>Beauty</v>
      </c>
      <c r="AG3999" t="str" cm="1">
        <f t="array" ref="AG3999">INDEX(AD:AD,ROW())</f>
        <v>Beauty</v>
      </c>
      <c r="AH3999">
        <f t="shared" si="1260"/>
        <v>18</v>
      </c>
      <c r="AI3999" t="str">
        <f t="shared" si="1253"/>
        <v>Beauty</v>
      </c>
      <c r="AK3999">
        <f t="shared" si="1254"/>
        <v>2024</v>
      </c>
      <c r="AL3999">
        <f t="shared" si="1255"/>
        <v>5</v>
      </c>
      <c r="AM3999">
        <f t="shared" si="1256"/>
        <v>27</v>
      </c>
      <c r="AN3999">
        <f t="shared" si="1257"/>
        <v>2</v>
      </c>
      <c r="AO3999" t="str">
        <f t="shared" si="1258"/>
        <v>Weekday</v>
      </c>
      <c r="AR3999" s="20">
        <f t="shared" si="1259"/>
        <v>0</v>
      </c>
    </row>
    <row r="4000" spans="1:44" x14ac:dyDescent="0.35">
      <c r="A4000" t="str">
        <f t="shared" si="1241"/>
        <v>CUST3999</v>
      </c>
      <c r="B4000" s="2" t="s">
        <v>4336</v>
      </c>
      <c r="C4000" s="4">
        <v>44994</v>
      </c>
      <c r="D4000" s="2" t="s">
        <v>575</v>
      </c>
      <c r="E4000" t="s">
        <v>5051</v>
      </c>
      <c r="F4000" s="2" t="s">
        <v>13</v>
      </c>
      <c r="G4000" s="2" t="s">
        <v>95</v>
      </c>
      <c r="H4000" s="2">
        <v>2</v>
      </c>
      <c r="I4000" s="19">
        <v>1406.83</v>
      </c>
      <c r="J4000" s="2" t="s">
        <v>5046</v>
      </c>
      <c r="K4000" s="2" t="s">
        <v>31</v>
      </c>
      <c r="L4000" s="2">
        <v>2</v>
      </c>
      <c r="M4000" s="18">
        <f t="shared" si="1242"/>
        <v>2813.66</v>
      </c>
      <c r="T4000" t="str">
        <f t="shared" si="1243"/>
        <v>Pending</v>
      </c>
      <c r="U4000" t="str">
        <f t="shared" si="1244"/>
        <v>No</v>
      </c>
      <c r="V4000" t="str">
        <f t="shared" si="1245"/>
        <v>Yes</v>
      </c>
      <c r="X4000">
        <f t="shared" si="1246"/>
        <v>619</v>
      </c>
      <c r="Y4000">
        <f t="shared" si="1247"/>
        <v>468</v>
      </c>
      <c r="Z4000" s="18">
        <f t="shared" si="1248"/>
        <v>1463424.4009529033</v>
      </c>
      <c r="AA4000" s="18">
        <f t="shared" si="1249"/>
        <v>118285.78776560788</v>
      </c>
      <c r="AB4000" s="17">
        <f t="shared" si="1250"/>
        <v>3.8140589569160999</v>
      </c>
      <c r="AC4000" s="2" t="s">
        <v>95</v>
      </c>
      <c r="AD4000" s="2" t="s">
        <v>13</v>
      </c>
      <c r="AE4000" t="str">
        <f t="shared" si="1251"/>
        <v>Home &amp; Kitchen</v>
      </c>
      <c r="AF4000" t="str">
        <f t="shared" si="1252"/>
        <v>Home &amp; Kitchen</v>
      </c>
      <c r="AG4000" t="str" cm="1">
        <f t="array" ref="AG4000">INDEX(AD:AD,ROW())</f>
        <v>Home &amp; Kitchen</v>
      </c>
      <c r="AH4000">
        <f t="shared" si="1260"/>
        <v>32</v>
      </c>
      <c r="AI4000" t="str">
        <f t="shared" si="1253"/>
        <v>Home &amp; Kitchen</v>
      </c>
      <c r="AK4000">
        <f t="shared" si="1254"/>
        <v>2023</v>
      </c>
      <c r="AL4000">
        <f t="shared" si="1255"/>
        <v>3</v>
      </c>
      <c r="AM4000">
        <f t="shared" si="1256"/>
        <v>9</v>
      </c>
      <c r="AN4000">
        <f t="shared" si="1257"/>
        <v>5</v>
      </c>
      <c r="AO4000" t="str">
        <f t="shared" si="1258"/>
        <v>Weekday</v>
      </c>
      <c r="AR4000" s="20">
        <f t="shared" si="1259"/>
        <v>0</v>
      </c>
    </row>
    <row r="4001" spans="1:44" x14ac:dyDescent="0.35">
      <c r="A4001" t="str">
        <f t="shared" si="1241"/>
        <v>CUST4000</v>
      </c>
      <c r="B4001" s="2" t="s">
        <v>4337</v>
      </c>
      <c r="C4001" s="4">
        <v>45251</v>
      </c>
      <c r="D4001" s="2" t="s">
        <v>539</v>
      </c>
      <c r="E4001" t="s">
        <v>5051</v>
      </c>
      <c r="F4001" s="2" t="s">
        <v>42</v>
      </c>
      <c r="G4001" s="2" t="s">
        <v>5044</v>
      </c>
      <c r="H4001" s="2">
        <v>1</v>
      </c>
      <c r="I4001" s="19">
        <v>824.19</v>
      </c>
      <c r="J4001" s="2" t="s">
        <v>15</v>
      </c>
      <c r="K4001" s="2" t="s">
        <v>16</v>
      </c>
      <c r="L4001" s="2">
        <v>4</v>
      </c>
      <c r="M4001" s="18">
        <f t="shared" si="1242"/>
        <v>824.19</v>
      </c>
      <c r="T4001" t="str">
        <f t="shared" si="1243"/>
        <v>Completed</v>
      </c>
      <c r="U4001" t="str">
        <f t="shared" si="1244"/>
        <v>No</v>
      </c>
      <c r="V4001" t="str">
        <f t="shared" si="1245"/>
        <v>No</v>
      </c>
      <c r="X4001">
        <f t="shared" si="1246"/>
        <v>619</v>
      </c>
      <c r="Y4001">
        <f t="shared" si="1247"/>
        <v>468</v>
      </c>
      <c r="Z4001" s="18">
        <f t="shared" si="1248"/>
        <v>1098537.4901531704</v>
      </c>
      <c r="AA4001" s="18">
        <f t="shared" si="1249"/>
        <v>96724.388030634553</v>
      </c>
      <c r="AB4001" s="17">
        <f t="shared" si="1250"/>
        <v>3.9001122334455669</v>
      </c>
      <c r="AC4001" s="2" t="s">
        <v>5044</v>
      </c>
      <c r="AD4001" s="2" t="s">
        <v>42</v>
      </c>
      <c r="AE4001" t="str">
        <f t="shared" si="1251"/>
        <v>Beauty</v>
      </c>
      <c r="AF4001" t="str">
        <f t="shared" si="1252"/>
        <v>Beauty</v>
      </c>
      <c r="AG4001" t="str" cm="1">
        <f t="array" ref="AG4001">INDEX(AD:AD,ROW())</f>
        <v>Beauty</v>
      </c>
      <c r="AH4001">
        <f t="shared" si="1260"/>
        <v>64</v>
      </c>
      <c r="AI4001" t="str">
        <f t="shared" si="1253"/>
        <v>Beauty</v>
      </c>
      <c r="AK4001">
        <f t="shared" si="1254"/>
        <v>2023</v>
      </c>
      <c r="AL4001">
        <f t="shared" si="1255"/>
        <v>11</v>
      </c>
      <c r="AM4001">
        <f t="shared" si="1256"/>
        <v>21</v>
      </c>
      <c r="AN4001">
        <f t="shared" si="1257"/>
        <v>3</v>
      </c>
      <c r="AO4001" t="str">
        <f t="shared" si="1258"/>
        <v>Weekday</v>
      </c>
      <c r="AR4001" s="20">
        <f t="shared" si="1259"/>
        <v>0</v>
      </c>
    </row>
    <row r="4002" spans="1:44" x14ac:dyDescent="0.35">
      <c r="A4002" t="str">
        <f t="shared" si="1241"/>
        <v>CUST4001</v>
      </c>
      <c r="B4002" s="2" t="s">
        <v>4338</v>
      </c>
      <c r="C4002" s="4">
        <v>45245</v>
      </c>
      <c r="D4002" s="2" t="s">
        <v>566</v>
      </c>
      <c r="E4002" t="s">
        <v>5049</v>
      </c>
      <c r="F4002" s="2" t="s">
        <v>19</v>
      </c>
      <c r="G4002" s="2" t="s">
        <v>5040</v>
      </c>
      <c r="H4002" s="2">
        <v>2</v>
      </c>
      <c r="I4002" s="19">
        <v>2488.02</v>
      </c>
      <c r="J4002" s="2" t="s">
        <v>5047</v>
      </c>
      <c r="K4002" s="2" t="s">
        <v>76</v>
      </c>
      <c r="L4002" s="2">
        <v>3</v>
      </c>
      <c r="M4002" s="18">
        <f t="shared" si="1242"/>
        <v>4976.04</v>
      </c>
      <c r="T4002" t="str">
        <f t="shared" si="1243"/>
        <v>Completed</v>
      </c>
      <c r="U4002" t="str">
        <f t="shared" si="1244"/>
        <v>No</v>
      </c>
      <c r="V4002" t="str">
        <f t="shared" si="1245"/>
        <v>No</v>
      </c>
      <c r="X4002">
        <f t="shared" si="1246"/>
        <v>595</v>
      </c>
      <c r="Y4002">
        <f t="shared" si="1247"/>
        <v>444</v>
      </c>
      <c r="Z4002" s="18">
        <f t="shared" si="1248"/>
        <v>2759712.3299794244</v>
      </c>
      <c r="AA4002" s="18">
        <f t="shared" si="1249"/>
        <v>330643.50635802455</v>
      </c>
      <c r="AB4002" s="17">
        <f t="shared" si="1250"/>
        <v>3.8641711229946525</v>
      </c>
      <c r="AC4002" s="2" t="s">
        <v>5040</v>
      </c>
      <c r="AD4002" s="2" t="s">
        <v>19</v>
      </c>
      <c r="AE4002" t="str">
        <f t="shared" si="1251"/>
        <v>Electronics</v>
      </c>
      <c r="AF4002" t="str">
        <f t="shared" si="1252"/>
        <v>Electronics</v>
      </c>
      <c r="AG4002" t="str" cm="1">
        <f t="array" ref="AG4002">INDEX(AD:AD,ROW())</f>
        <v>Electronics</v>
      </c>
      <c r="AH4002">
        <f t="shared" si="1260"/>
        <v>13</v>
      </c>
      <c r="AI4002" t="str">
        <f t="shared" si="1253"/>
        <v>Electronics</v>
      </c>
      <c r="AK4002">
        <f t="shared" si="1254"/>
        <v>2023</v>
      </c>
      <c r="AL4002">
        <f t="shared" si="1255"/>
        <v>11</v>
      </c>
      <c r="AM4002">
        <f t="shared" si="1256"/>
        <v>15</v>
      </c>
      <c r="AN4002">
        <f t="shared" si="1257"/>
        <v>4</v>
      </c>
      <c r="AO4002" t="str">
        <f t="shared" si="1258"/>
        <v>Weekday</v>
      </c>
      <c r="AR4002" s="20">
        <f t="shared" si="1259"/>
        <v>1</v>
      </c>
    </row>
    <row r="4003" spans="1:44" x14ac:dyDescent="0.35">
      <c r="A4003" t="str">
        <f t="shared" si="1241"/>
        <v>CUST4002</v>
      </c>
      <c r="B4003" s="2" t="s">
        <v>4339</v>
      </c>
      <c r="C4003" s="4">
        <v>44970</v>
      </c>
      <c r="D4003" s="2" t="s">
        <v>94</v>
      </c>
      <c r="E4003" t="s">
        <v>5054</v>
      </c>
      <c r="F4003" s="2" t="s">
        <v>23</v>
      </c>
      <c r="G4003" s="2" t="s">
        <v>65</v>
      </c>
      <c r="H4003" s="2">
        <v>1</v>
      </c>
      <c r="I4003" s="19">
        <v>798.52</v>
      </c>
      <c r="J4003" s="2" t="s">
        <v>15</v>
      </c>
      <c r="K4003" s="2" t="s">
        <v>16</v>
      </c>
      <c r="L4003" s="2">
        <v>2</v>
      </c>
      <c r="M4003" s="18">
        <f t="shared" si="1242"/>
        <v>798.52</v>
      </c>
      <c r="T4003" t="str">
        <f t="shared" si="1243"/>
        <v>Completed</v>
      </c>
      <c r="U4003" t="str">
        <f t="shared" si="1244"/>
        <v>No</v>
      </c>
      <c r="V4003" t="str">
        <f t="shared" si="1245"/>
        <v>No</v>
      </c>
      <c r="X4003">
        <f t="shared" si="1246"/>
        <v>558</v>
      </c>
      <c r="Y4003">
        <f t="shared" si="1247"/>
        <v>430</v>
      </c>
      <c r="Z4003" s="18">
        <f t="shared" si="1248"/>
        <v>594714.6477588166</v>
      </c>
      <c r="AA4003" s="18">
        <f t="shared" si="1249"/>
        <v>60882.938065984097</v>
      </c>
      <c r="AB4003" s="17">
        <f t="shared" si="1250"/>
        <v>3.804733727810651</v>
      </c>
      <c r="AC4003" s="2" t="s">
        <v>65</v>
      </c>
      <c r="AD4003" s="2" t="s">
        <v>23</v>
      </c>
      <c r="AE4003" t="str">
        <f t="shared" si="1251"/>
        <v>Books</v>
      </c>
      <c r="AF4003" t="str">
        <f t="shared" si="1252"/>
        <v>Books</v>
      </c>
      <c r="AG4003" t="str" cm="1">
        <f t="array" ref="AG4003">INDEX(AD:AD,ROW())</f>
        <v>Books</v>
      </c>
      <c r="AH4003">
        <f t="shared" si="1260"/>
        <v>19</v>
      </c>
      <c r="AI4003" t="str">
        <f t="shared" si="1253"/>
        <v>Books</v>
      </c>
      <c r="AK4003">
        <f t="shared" si="1254"/>
        <v>2023</v>
      </c>
      <c r="AL4003">
        <f t="shared" si="1255"/>
        <v>2</v>
      </c>
      <c r="AM4003">
        <f t="shared" si="1256"/>
        <v>13</v>
      </c>
      <c r="AN4003">
        <f t="shared" si="1257"/>
        <v>2</v>
      </c>
      <c r="AO4003" t="str">
        <f t="shared" si="1258"/>
        <v>Weekday</v>
      </c>
      <c r="AR4003" s="20">
        <f t="shared" si="1259"/>
        <v>0</v>
      </c>
    </row>
    <row r="4004" spans="1:44" x14ac:dyDescent="0.35">
      <c r="A4004" t="str">
        <f t="shared" si="1241"/>
        <v>CUST4003</v>
      </c>
      <c r="B4004" s="2" t="s">
        <v>4340</v>
      </c>
      <c r="C4004" s="4">
        <v>45229</v>
      </c>
      <c r="D4004" s="2" t="s">
        <v>454</v>
      </c>
      <c r="E4004" t="s">
        <v>5048</v>
      </c>
      <c r="F4004" s="2" t="s">
        <v>23</v>
      </c>
      <c r="G4004" s="2" t="s">
        <v>46</v>
      </c>
      <c r="H4004" s="2">
        <v>2</v>
      </c>
      <c r="I4004" s="19">
        <v>487.32</v>
      </c>
      <c r="J4004" s="2" t="s">
        <v>5047</v>
      </c>
      <c r="K4004" s="2" t="s">
        <v>16</v>
      </c>
      <c r="L4004" s="2">
        <v>5</v>
      </c>
      <c r="M4004" s="18">
        <f t="shared" si="1242"/>
        <v>974.64</v>
      </c>
      <c r="T4004" t="str">
        <f t="shared" si="1243"/>
        <v>Completed</v>
      </c>
      <c r="U4004" t="str">
        <f t="shared" si="1244"/>
        <v>No</v>
      </c>
      <c r="V4004" t="str">
        <f t="shared" si="1245"/>
        <v>No</v>
      </c>
      <c r="X4004">
        <f t="shared" si="1246"/>
        <v>590</v>
      </c>
      <c r="Y4004">
        <f t="shared" si="1247"/>
        <v>451</v>
      </c>
      <c r="Z4004" s="18">
        <f t="shared" si="1248"/>
        <v>594714.6477588166</v>
      </c>
      <c r="AA4004" s="18">
        <f t="shared" si="1249"/>
        <v>60882.938065984097</v>
      </c>
      <c r="AB4004" s="17">
        <f t="shared" si="1250"/>
        <v>3.804733727810651</v>
      </c>
      <c r="AC4004" s="2" t="s">
        <v>46</v>
      </c>
      <c r="AD4004" s="2" t="s">
        <v>23</v>
      </c>
      <c r="AE4004" t="str">
        <f t="shared" si="1251"/>
        <v>Books</v>
      </c>
      <c r="AF4004" t="str">
        <f t="shared" si="1252"/>
        <v>Books</v>
      </c>
      <c r="AG4004" t="str" cm="1">
        <f t="array" ref="AG4004">INDEX(AD:AD,ROW())</f>
        <v>Books</v>
      </c>
      <c r="AH4004">
        <f t="shared" si="1260"/>
        <v>11</v>
      </c>
      <c r="AI4004" t="str">
        <f t="shared" si="1253"/>
        <v>Books</v>
      </c>
      <c r="AK4004">
        <f t="shared" si="1254"/>
        <v>2023</v>
      </c>
      <c r="AL4004">
        <f t="shared" si="1255"/>
        <v>10</v>
      </c>
      <c r="AM4004">
        <f t="shared" si="1256"/>
        <v>30</v>
      </c>
      <c r="AN4004">
        <f t="shared" si="1257"/>
        <v>2</v>
      </c>
      <c r="AO4004" t="str">
        <f t="shared" si="1258"/>
        <v>Weekday</v>
      </c>
      <c r="AR4004" s="20">
        <f t="shared" si="1259"/>
        <v>0</v>
      </c>
    </row>
    <row r="4005" spans="1:44" x14ac:dyDescent="0.35">
      <c r="A4005" t="str">
        <f t="shared" si="1241"/>
        <v>CUST4004</v>
      </c>
      <c r="B4005" s="2" t="s">
        <v>4341</v>
      </c>
      <c r="C4005" s="4">
        <v>45160</v>
      </c>
      <c r="D4005" s="2" t="s">
        <v>802</v>
      </c>
      <c r="E4005" t="s">
        <v>5048</v>
      </c>
      <c r="F4005" s="2" t="s">
        <v>29</v>
      </c>
      <c r="G4005" s="2" t="s">
        <v>121</v>
      </c>
      <c r="H4005" s="2">
        <v>1</v>
      </c>
      <c r="I4005" s="19">
        <v>2210.14</v>
      </c>
      <c r="J4005" s="2" t="s">
        <v>5047</v>
      </c>
      <c r="K4005" s="2" t="s">
        <v>16</v>
      </c>
      <c r="L4005" s="2">
        <v>2</v>
      </c>
      <c r="M4005" s="18">
        <f t="shared" si="1242"/>
        <v>2210.14</v>
      </c>
      <c r="T4005" t="str">
        <f t="shared" si="1243"/>
        <v>Completed</v>
      </c>
      <c r="U4005" t="str">
        <f t="shared" si="1244"/>
        <v>Yes</v>
      </c>
      <c r="V4005" t="str">
        <f t="shared" si="1245"/>
        <v>No</v>
      </c>
      <c r="X4005">
        <f t="shared" si="1246"/>
        <v>590</v>
      </c>
      <c r="Y4005">
        <f t="shared" si="1247"/>
        <v>451</v>
      </c>
      <c r="Z4005" s="18">
        <f t="shared" si="1248"/>
        <v>1892867.2841657216</v>
      </c>
      <c r="AA4005" s="18">
        <f t="shared" si="1249"/>
        <v>199432.98236095349</v>
      </c>
      <c r="AB4005" s="17">
        <f t="shared" si="1250"/>
        <v>3.8949824970828471</v>
      </c>
      <c r="AC4005" s="2" t="s">
        <v>121</v>
      </c>
      <c r="AD4005" s="2" t="s">
        <v>29</v>
      </c>
      <c r="AE4005" t="str">
        <f t="shared" si="1251"/>
        <v>Fashion</v>
      </c>
      <c r="AF4005" t="str">
        <f t="shared" si="1252"/>
        <v>Fashion</v>
      </c>
      <c r="AG4005" t="str" cm="1">
        <f t="array" ref="AG4005">INDEX(AD:AD,ROW())</f>
        <v>Fashion</v>
      </c>
      <c r="AH4005">
        <f t="shared" si="1260"/>
        <v>45</v>
      </c>
      <c r="AI4005" t="str">
        <f t="shared" si="1253"/>
        <v>Fashion</v>
      </c>
      <c r="AK4005">
        <f t="shared" si="1254"/>
        <v>2023</v>
      </c>
      <c r="AL4005">
        <f t="shared" si="1255"/>
        <v>8</v>
      </c>
      <c r="AM4005">
        <f t="shared" si="1256"/>
        <v>22</v>
      </c>
      <c r="AN4005">
        <f t="shared" si="1257"/>
        <v>3</v>
      </c>
      <c r="AO4005" t="str">
        <f t="shared" si="1258"/>
        <v>Weekday</v>
      </c>
      <c r="AR4005" s="20">
        <f t="shared" si="1259"/>
        <v>0</v>
      </c>
    </row>
    <row r="4006" spans="1:44" x14ac:dyDescent="0.35">
      <c r="A4006" t="str">
        <f t="shared" si="1241"/>
        <v>CUST4005</v>
      </c>
      <c r="B4006" s="2" t="s">
        <v>4342</v>
      </c>
      <c r="C4006" s="4">
        <v>45629</v>
      </c>
      <c r="D4006" s="2" t="s">
        <v>604</v>
      </c>
      <c r="E4006" t="s">
        <v>5055</v>
      </c>
      <c r="F4006" s="2" t="s">
        <v>42</v>
      </c>
      <c r="G4006" s="2" t="s">
        <v>43</v>
      </c>
      <c r="H4006" s="2">
        <v>2</v>
      </c>
      <c r="I4006" s="19">
        <v>1294.32</v>
      </c>
      <c r="J4006" s="2" t="s">
        <v>20</v>
      </c>
      <c r="K4006" s="2" t="s">
        <v>16</v>
      </c>
      <c r="L4006" s="2">
        <v>5</v>
      </c>
      <c r="M4006" s="18">
        <f t="shared" si="1242"/>
        <v>2588.64</v>
      </c>
      <c r="T4006" t="str">
        <f t="shared" si="1243"/>
        <v>Completed</v>
      </c>
      <c r="U4006" t="str">
        <f t="shared" si="1244"/>
        <v>Yes</v>
      </c>
      <c r="V4006" t="str">
        <f t="shared" si="1245"/>
        <v>No</v>
      </c>
      <c r="X4006">
        <f t="shared" si="1246"/>
        <v>567</v>
      </c>
      <c r="Y4006">
        <f t="shared" si="1247"/>
        <v>440</v>
      </c>
      <c r="Z4006" s="18">
        <f t="shared" si="1248"/>
        <v>1098537.4901531704</v>
      </c>
      <c r="AA4006" s="18">
        <f t="shared" si="1249"/>
        <v>96724.388030634553</v>
      </c>
      <c r="AB4006" s="17">
        <f t="shared" si="1250"/>
        <v>3.9001122334455669</v>
      </c>
      <c r="AC4006" s="2" t="s">
        <v>43</v>
      </c>
      <c r="AD4006" s="2" t="s">
        <v>42</v>
      </c>
      <c r="AE4006" t="str">
        <f t="shared" si="1251"/>
        <v>Beauty</v>
      </c>
      <c r="AF4006" t="str">
        <f t="shared" si="1252"/>
        <v>Beauty</v>
      </c>
      <c r="AG4006" t="str" cm="1">
        <f t="array" ref="AG4006">INDEX(AD:AD,ROW())</f>
        <v>Beauty</v>
      </c>
      <c r="AH4006">
        <f t="shared" si="1260"/>
        <v>10</v>
      </c>
      <c r="AI4006" t="str">
        <f t="shared" si="1253"/>
        <v>Beauty</v>
      </c>
      <c r="AK4006">
        <f t="shared" si="1254"/>
        <v>2024</v>
      </c>
      <c r="AL4006">
        <f t="shared" si="1255"/>
        <v>12</v>
      </c>
      <c r="AM4006">
        <f t="shared" si="1256"/>
        <v>3</v>
      </c>
      <c r="AN4006">
        <f t="shared" si="1257"/>
        <v>3</v>
      </c>
      <c r="AO4006" t="str">
        <f t="shared" si="1258"/>
        <v>Weekday</v>
      </c>
      <c r="AR4006" s="20">
        <f t="shared" si="1259"/>
        <v>0</v>
      </c>
    </row>
    <row r="4007" spans="1:44" x14ac:dyDescent="0.35">
      <c r="A4007" t="str">
        <f t="shared" si="1241"/>
        <v>CUST4006</v>
      </c>
      <c r="B4007" s="2" t="s">
        <v>4343</v>
      </c>
      <c r="C4007" s="4">
        <v>44985</v>
      </c>
      <c r="D4007" s="2" t="s">
        <v>242</v>
      </c>
      <c r="E4007" t="s">
        <v>5050</v>
      </c>
      <c r="F4007" s="2" t="s">
        <v>42</v>
      </c>
      <c r="G4007" s="2" t="s">
        <v>188</v>
      </c>
      <c r="H4007" s="2">
        <v>1</v>
      </c>
      <c r="I4007" s="19">
        <v>1434.18</v>
      </c>
      <c r="J4007" s="2" t="s">
        <v>5047</v>
      </c>
      <c r="K4007" s="2" t="s">
        <v>16</v>
      </c>
      <c r="L4007" s="2">
        <v>4</v>
      </c>
      <c r="M4007" s="18">
        <f t="shared" si="1242"/>
        <v>1434.18</v>
      </c>
      <c r="T4007" t="str">
        <f t="shared" si="1243"/>
        <v>Completed</v>
      </c>
      <c r="U4007" t="str">
        <f t="shared" si="1244"/>
        <v>Yes</v>
      </c>
      <c r="V4007" t="str">
        <f t="shared" si="1245"/>
        <v>No</v>
      </c>
      <c r="X4007">
        <f t="shared" si="1246"/>
        <v>589</v>
      </c>
      <c r="Y4007">
        <f t="shared" si="1247"/>
        <v>426</v>
      </c>
      <c r="Z4007" s="18">
        <f t="shared" si="1248"/>
        <v>1098537.4901531704</v>
      </c>
      <c r="AA4007" s="18">
        <f t="shared" si="1249"/>
        <v>96724.388030634553</v>
      </c>
      <c r="AB4007" s="17">
        <f t="shared" si="1250"/>
        <v>3.9001122334455669</v>
      </c>
      <c r="AC4007" s="2" t="s">
        <v>188</v>
      </c>
      <c r="AD4007" s="2" t="s">
        <v>42</v>
      </c>
      <c r="AE4007" t="str">
        <f t="shared" si="1251"/>
        <v>Beauty</v>
      </c>
      <c r="AF4007" t="str">
        <f t="shared" si="1252"/>
        <v>Beauty</v>
      </c>
      <c r="AG4007" t="str" cm="1">
        <f t="array" ref="AG4007">INDEX(AD:AD,ROW())</f>
        <v>Beauty</v>
      </c>
      <c r="AH4007">
        <f t="shared" si="1260"/>
        <v>80</v>
      </c>
      <c r="AI4007" t="str">
        <f t="shared" si="1253"/>
        <v>Beauty</v>
      </c>
      <c r="AK4007">
        <f t="shared" si="1254"/>
        <v>2023</v>
      </c>
      <c r="AL4007">
        <f t="shared" si="1255"/>
        <v>2</v>
      </c>
      <c r="AM4007">
        <f t="shared" si="1256"/>
        <v>28</v>
      </c>
      <c r="AN4007">
        <f t="shared" si="1257"/>
        <v>3</v>
      </c>
      <c r="AO4007" t="str">
        <f t="shared" si="1258"/>
        <v>Weekday</v>
      </c>
      <c r="AR4007" s="20">
        <f t="shared" si="1259"/>
        <v>0</v>
      </c>
    </row>
    <row r="4008" spans="1:44" x14ac:dyDescent="0.35">
      <c r="A4008" t="str">
        <f t="shared" si="1241"/>
        <v>CUST4007</v>
      </c>
      <c r="B4008" s="2" t="s">
        <v>4344</v>
      </c>
      <c r="C4008" s="4">
        <v>45236</v>
      </c>
      <c r="D4008" s="2" t="s">
        <v>1913</v>
      </c>
      <c r="E4008" t="s">
        <v>5050</v>
      </c>
      <c r="F4008" s="2" t="s">
        <v>13</v>
      </c>
      <c r="G4008" s="2" t="s">
        <v>37</v>
      </c>
      <c r="H4008" s="2">
        <v>1</v>
      </c>
      <c r="I4008" s="19">
        <v>514.17999999999995</v>
      </c>
      <c r="J4008" s="2" t="s">
        <v>20</v>
      </c>
      <c r="K4008" s="2" t="s">
        <v>16</v>
      </c>
      <c r="L4008" s="2">
        <v>2</v>
      </c>
      <c r="M4008" s="18">
        <f t="shared" si="1242"/>
        <v>514.17999999999995</v>
      </c>
      <c r="T4008" t="str">
        <f t="shared" si="1243"/>
        <v>Completed</v>
      </c>
      <c r="U4008" t="str">
        <f t="shared" si="1244"/>
        <v>No</v>
      </c>
      <c r="V4008" t="str">
        <f t="shared" si="1245"/>
        <v>No</v>
      </c>
      <c r="X4008">
        <f t="shared" si="1246"/>
        <v>589</v>
      </c>
      <c r="Y4008">
        <f t="shared" si="1247"/>
        <v>426</v>
      </c>
      <c r="Z4008" s="18">
        <f t="shared" si="1248"/>
        <v>1463424.4009529033</v>
      </c>
      <c r="AA4008" s="18">
        <f t="shared" si="1249"/>
        <v>118285.78776560788</v>
      </c>
      <c r="AB4008" s="17">
        <f t="shared" si="1250"/>
        <v>3.8140589569160999</v>
      </c>
      <c r="AC4008" s="2" t="s">
        <v>37</v>
      </c>
      <c r="AD4008" s="2" t="s">
        <v>13</v>
      </c>
      <c r="AE4008" t="str">
        <f t="shared" si="1251"/>
        <v>Home &amp; Kitchen</v>
      </c>
      <c r="AF4008" t="str">
        <f t="shared" si="1252"/>
        <v>Home &amp; Kitchen</v>
      </c>
      <c r="AG4008" t="str" cm="1">
        <f t="array" ref="AG4008">INDEX(AD:AD,ROW())</f>
        <v>Home &amp; Kitchen</v>
      </c>
      <c r="AH4008">
        <f t="shared" si="1260"/>
        <v>8</v>
      </c>
      <c r="AI4008" t="str">
        <f t="shared" si="1253"/>
        <v>Home &amp; Kitchen</v>
      </c>
      <c r="AK4008">
        <f t="shared" si="1254"/>
        <v>2023</v>
      </c>
      <c r="AL4008">
        <f t="shared" si="1255"/>
        <v>11</v>
      </c>
      <c r="AM4008">
        <f t="shared" si="1256"/>
        <v>6</v>
      </c>
      <c r="AN4008">
        <f t="shared" si="1257"/>
        <v>2</v>
      </c>
      <c r="AO4008" t="str">
        <f t="shared" si="1258"/>
        <v>Weekday</v>
      </c>
      <c r="AR4008" s="20">
        <f t="shared" si="1259"/>
        <v>0</v>
      </c>
    </row>
    <row r="4009" spans="1:44" x14ac:dyDescent="0.35">
      <c r="A4009" t="str">
        <f t="shared" si="1241"/>
        <v>CUST4008</v>
      </c>
      <c r="B4009" s="2" t="s">
        <v>4345</v>
      </c>
      <c r="C4009" s="4">
        <v>45667</v>
      </c>
      <c r="D4009" s="2" t="s">
        <v>539</v>
      </c>
      <c r="E4009" t="s">
        <v>5049</v>
      </c>
      <c r="F4009" s="2" t="s">
        <v>29</v>
      </c>
      <c r="G4009" s="2" t="s">
        <v>5041</v>
      </c>
      <c r="H4009" s="2">
        <v>2</v>
      </c>
      <c r="I4009" s="19">
        <v>1797.95</v>
      </c>
      <c r="J4009" s="2" t="s">
        <v>50</v>
      </c>
      <c r="K4009" s="2" t="s">
        <v>16</v>
      </c>
      <c r="L4009" s="2">
        <v>4</v>
      </c>
      <c r="M4009" s="18">
        <f t="shared" si="1242"/>
        <v>3595.9</v>
      </c>
      <c r="T4009" t="str">
        <f t="shared" si="1243"/>
        <v>Completed</v>
      </c>
      <c r="U4009" t="str">
        <f t="shared" si="1244"/>
        <v>Yes</v>
      </c>
      <c r="V4009" t="str">
        <f t="shared" si="1245"/>
        <v>No</v>
      </c>
      <c r="X4009">
        <f t="shared" si="1246"/>
        <v>595</v>
      </c>
      <c r="Y4009">
        <f t="shared" si="1247"/>
        <v>444</v>
      </c>
      <c r="Z4009" s="18">
        <f t="shared" si="1248"/>
        <v>1892867.2841657216</v>
      </c>
      <c r="AA4009" s="18">
        <f t="shared" si="1249"/>
        <v>199432.98236095349</v>
      </c>
      <c r="AB4009" s="17">
        <f t="shared" si="1250"/>
        <v>3.8949824970828471</v>
      </c>
      <c r="AC4009" s="2" t="s">
        <v>5041</v>
      </c>
      <c r="AD4009" s="2" t="s">
        <v>29</v>
      </c>
      <c r="AE4009" t="str">
        <f t="shared" si="1251"/>
        <v>Fashion</v>
      </c>
      <c r="AF4009" t="str">
        <f t="shared" si="1252"/>
        <v>Fashion</v>
      </c>
      <c r="AG4009" t="str" cm="1">
        <f t="array" ref="AG4009">INDEX(AD:AD,ROW())</f>
        <v>Fashion</v>
      </c>
      <c r="AH4009">
        <f t="shared" si="1260"/>
        <v>15</v>
      </c>
      <c r="AI4009" t="str">
        <f t="shared" si="1253"/>
        <v>Fashion</v>
      </c>
      <c r="AK4009">
        <f t="shared" si="1254"/>
        <v>2025</v>
      </c>
      <c r="AL4009">
        <f t="shared" si="1255"/>
        <v>1</v>
      </c>
      <c r="AM4009">
        <f t="shared" si="1256"/>
        <v>10</v>
      </c>
      <c r="AN4009">
        <f t="shared" si="1257"/>
        <v>6</v>
      </c>
      <c r="AO4009" t="str">
        <f t="shared" si="1258"/>
        <v>Weekday</v>
      </c>
      <c r="AR4009" s="20">
        <f t="shared" si="1259"/>
        <v>0</v>
      </c>
    </row>
    <row r="4010" spans="1:44" x14ac:dyDescent="0.35">
      <c r="A4010" t="str">
        <f t="shared" si="1241"/>
        <v>CUST4009</v>
      </c>
      <c r="B4010" s="2" t="s">
        <v>4346</v>
      </c>
      <c r="C4010" s="4">
        <v>45012</v>
      </c>
      <c r="D4010" s="2" t="s">
        <v>340</v>
      </c>
      <c r="E4010" t="s">
        <v>5052</v>
      </c>
      <c r="F4010" s="2" t="s">
        <v>42</v>
      </c>
      <c r="G4010" s="2" t="s">
        <v>5044</v>
      </c>
      <c r="H4010" s="2">
        <v>3</v>
      </c>
      <c r="I4010" s="19">
        <v>729.17</v>
      </c>
      <c r="J4010" s="2" t="s">
        <v>50</v>
      </c>
      <c r="K4010" s="2" t="s">
        <v>76</v>
      </c>
      <c r="L4010" s="2">
        <v>4</v>
      </c>
      <c r="M4010" s="18">
        <f t="shared" si="1242"/>
        <v>2187.5099999999998</v>
      </c>
      <c r="T4010" t="str">
        <f t="shared" si="1243"/>
        <v>Completed</v>
      </c>
      <c r="U4010" t="str">
        <f t="shared" si="1244"/>
        <v>No</v>
      </c>
      <c r="V4010" t="str">
        <f t="shared" si="1245"/>
        <v>No</v>
      </c>
      <c r="X4010">
        <f t="shared" si="1246"/>
        <v>573</v>
      </c>
      <c r="Y4010">
        <f t="shared" si="1247"/>
        <v>450</v>
      </c>
      <c r="Z4010" s="18">
        <f t="shared" si="1248"/>
        <v>1098537.4901531704</v>
      </c>
      <c r="AA4010" s="18">
        <f t="shared" si="1249"/>
        <v>96724.388030634553</v>
      </c>
      <c r="AB4010" s="17">
        <f t="shared" si="1250"/>
        <v>3.9001122334455669</v>
      </c>
      <c r="AC4010" s="2" t="s">
        <v>5044</v>
      </c>
      <c r="AD4010" s="2" t="s">
        <v>42</v>
      </c>
      <c r="AE4010" t="str">
        <f t="shared" si="1251"/>
        <v>Beauty</v>
      </c>
      <c r="AF4010" t="str">
        <f t="shared" si="1252"/>
        <v>Beauty</v>
      </c>
      <c r="AG4010" t="str" cm="1">
        <f t="array" ref="AG4010">INDEX(AD:AD,ROW())</f>
        <v>Beauty</v>
      </c>
      <c r="AH4010">
        <f t="shared" si="1260"/>
        <v>64</v>
      </c>
      <c r="AI4010" t="str">
        <f t="shared" si="1253"/>
        <v>Beauty</v>
      </c>
      <c r="AK4010">
        <f t="shared" si="1254"/>
        <v>2023</v>
      </c>
      <c r="AL4010">
        <f t="shared" si="1255"/>
        <v>3</v>
      </c>
      <c r="AM4010">
        <f t="shared" si="1256"/>
        <v>27</v>
      </c>
      <c r="AN4010">
        <f t="shared" si="1257"/>
        <v>2</v>
      </c>
      <c r="AO4010" t="str">
        <f t="shared" si="1258"/>
        <v>Weekday</v>
      </c>
      <c r="AR4010" s="20">
        <f t="shared" si="1259"/>
        <v>1</v>
      </c>
    </row>
    <row r="4011" spans="1:44" x14ac:dyDescent="0.35">
      <c r="A4011" t="str">
        <f t="shared" si="1241"/>
        <v>CUST4010</v>
      </c>
      <c r="B4011" s="2" t="s">
        <v>4347</v>
      </c>
      <c r="C4011" s="4">
        <v>45537</v>
      </c>
      <c r="D4011" s="2" t="s">
        <v>88</v>
      </c>
      <c r="E4011" t="s">
        <v>5051</v>
      </c>
      <c r="F4011" s="2" t="s">
        <v>13</v>
      </c>
      <c r="G4011" s="2" t="s">
        <v>95</v>
      </c>
      <c r="H4011" s="2">
        <v>2</v>
      </c>
      <c r="I4011" s="19">
        <v>1178.6300000000001</v>
      </c>
      <c r="J4011" s="2" t="s">
        <v>50</v>
      </c>
      <c r="K4011" s="2" t="s">
        <v>16</v>
      </c>
      <c r="L4011" s="2">
        <v>5</v>
      </c>
      <c r="M4011" s="18">
        <f t="shared" si="1242"/>
        <v>2357.2600000000002</v>
      </c>
      <c r="T4011" t="str">
        <f t="shared" si="1243"/>
        <v>Completed</v>
      </c>
      <c r="U4011" t="str">
        <f t="shared" si="1244"/>
        <v>Yes</v>
      </c>
      <c r="V4011" t="str">
        <f t="shared" si="1245"/>
        <v>No</v>
      </c>
      <c r="X4011">
        <f t="shared" si="1246"/>
        <v>619</v>
      </c>
      <c r="Y4011">
        <f t="shared" si="1247"/>
        <v>468</v>
      </c>
      <c r="Z4011" s="18">
        <f t="shared" si="1248"/>
        <v>1463424.4009529033</v>
      </c>
      <c r="AA4011" s="18">
        <f t="shared" si="1249"/>
        <v>118285.78776560788</v>
      </c>
      <c r="AB4011" s="17">
        <f t="shared" si="1250"/>
        <v>3.8140589569160999</v>
      </c>
      <c r="AC4011" s="2" t="s">
        <v>95</v>
      </c>
      <c r="AD4011" s="2" t="s">
        <v>13</v>
      </c>
      <c r="AE4011" t="str">
        <f t="shared" si="1251"/>
        <v>Home &amp; Kitchen</v>
      </c>
      <c r="AF4011" t="str">
        <f t="shared" si="1252"/>
        <v>Home &amp; Kitchen</v>
      </c>
      <c r="AG4011" t="str" cm="1">
        <f t="array" ref="AG4011">INDEX(AD:AD,ROW())</f>
        <v>Home &amp; Kitchen</v>
      </c>
      <c r="AH4011">
        <f t="shared" si="1260"/>
        <v>32</v>
      </c>
      <c r="AI4011" t="str">
        <f t="shared" si="1253"/>
        <v>Home &amp; Kitchen</v>
      </c>
      <c r="AK4011">
        <f t="shared" si="1254"/>
        <v>2024</v>
      </c>
      <c r="AL4011">
        <f t="shared" si="1255"/>
        <v>9</v>
      </c>
      <c r="AM4011">
        <f t="shared" si="1256"/>
        <v>2</v>
      </c>
      <c r="AN4011">
        <f t="shared" si="1257"/>
        <v>2</v>
      </c>
      <c r="AO4011" t="str">
        <f t="shared" si="1258"/>
        <v>Weekday</v>
      </c>
      <c r="AR4011" s="20">
        <f t="shared" si="1259"/>
        <v>0</v>
      </c>
    </row>
    <row r="4012" spans="1:44" x14ac:dyDescent="0.35">
      <c r="A4012" t="str">
        <f t="shared" si="1241"/>
        <v>CUST4011</v>
      </c>
      <c r="B4012" s="2" t="s">
        <v>4348</v>
      </c>
      <c r="C4012" s="4">
        <v>45716</v>
      </c>
      <c r="D4012" s="2" t="s">
        <v>253</v>
      </c>
      <c r="E4012" t="s">
        <v>5049</v>
      </c>
      <c r="F4012" s="2" t="s">
        <v>23</v>
      </c>
      <c r="G4012" s="2" t="s">
        <v>24</v>
      </c>
      <c r="H4012" s="2">
        <v>3</v>
      </c>
      <c r="I4012" s="19">
        <v>305.68</v>
      </c>
      <c r="J4012" s="2" t="s">
        <v>15</v>
      </c>
      <c r="K4012" s="2" t="s">
        <v>103</v>
      </c>
      <c r="L4012" s="31"/>
      <c r="M4012" s="18">
        <f t="shared" si="1242"/>
        <v>917.04</v>
      </c>
      <c r="T4012" t="str">
        <f t="shared" si="1243"/>
        <v>Lost Sale</v>
      </c>
      <c r="U4012" t="str">
        <f t="shared" si="1244"/>
        <v>No</v>
      </c>
      <c r="V4012" t="str">
        <f t="shared" si="1245"/>
        <v>Yes</v>
      </c>
      <c r="X4012">
        <f t="shared" si="1246"/>
        <v>595</v>
      </c>
      <c r="Y4012">
        <f t="shared" si="1247"/>
        <v>444</v>
      </c>
      <c r="Z4012" s="18">
        <f t="shared" si="1248"/>
        <v>594714.6477588166</v>
      </c>
      <c r="AA4012" s="18">
        <f t="shared" si="1249"/>
        <v>60882.938065984097</v>
      </c>
      <c r="AB4012" s="17">
        <f t="shared" si="1250"/>
        <v>3.804733727810651</v>
      </c>
      <c r="AC4012" s="2" t="s">
        <v>24</v>
      </c>
      <c r="AD4012" s="2" t="s">
        <v>23</v>
      </c>
      <c r="AE4012" t="str">
        <f t="shared" si="1251"/>
        <v>Books</v>
      </c>
      <c r="AF4012" t="str">
        <f t="shared" si="1252"/>
        <v>Books</v>
      </c>
      <c r="AG4012" t="str" cm="1">
        <f t="array" ref="AG4012">INDEX(AD:AD,ROW())</f>
        <v>Books</v>
      </c>
      <c r="AH4012">
        <f t="shared" si="1260"/>
        <v>4</v>
      </c>
      <c r="AI4012" t="str">
        <f t="shared" si="1253"/>
        <v>Books</v>
      </c>
      <c r="AK4012">
        <f t="shared" si="1254"/>
        <v>2025</v>
      </c>
      <c r="AL4012">
        <f t="shared" si="1255"/>
        <v>2</v>
      </c>
      <c r="AM4012">
        <f t="shared" si="1256"/>
        <v>28</v>
      </c>
      <c r="AN4012">
        <f t="shared" si="1257"/>
        <v>6</v>
      </c>
      <c r="AO4012" t="str">
        <f t="shared" si="1258"/>
        <v>Weekday</v>
      </c>
      <c r="AR4012" s="20">
        <f t="shared" si="1259"/>
        <v>1</v>
      </c>
    </row>
    <row r="4013" spans="1:44" x14ac:dyDescent="0.35">
      <c r="A4013" t="str">
        <f t="shared" si="1241"/>
        <v>CUST4012</v>
      </c>
      <c r="B4013" s="2" t="s">
        <v>4349</v>
      </c>
      <c r="C4013" s="4">
        <v>45264</v>
      </c>
      <c r="D4013" s="2" t="s">
        <v>646</v>
      </c>
      <c r="E4013" t="s">
        <v>5049</v>
      </c>
      <c r="F4013" s="2" t="s">
        <v>29</v>
      </c>
      <c r="G4013" s="2" t="s">
        <v>121</v>
      </c>
      <c r="H4013" s="2">
        <v>1</v>
      </c>
      <c r="I4013" s="19">
        <v>759.08</v>
      </c>
      <c r="J4013" s="2" t="s">
        <v>50</v>
      </c>
      <c r="K4013" s="2" t="s">
        <v>16</v>
      </c>
      <c r="L4013" s="31"/>
      <c r="M4013" s="18">
        <f t="shared" si="1242"/>
        <v>759.08</v>
      </c>
      <c r="T4013" t="str">
        <f t="shared" si="1243"/>
        <v>Completed</v>
      </c>
      <c r="U4013" t="str">
        <f t="shared" si="1244"/>
        <v>No</v>
      </c>
      <c r="V4013" t="str">
        <f t="shared" si="1245"/>
        <v>No</v>
      </c>
      <c r="X4013">
        <f t="shared" si="1246"/>
        <v>595</v>
      </c>
      <c r="Y4013">
        <f t="shared" si="1247"/>
        <v>444</v>
      </c>
      <c r="Z4013" s="18">
        <f t="shared" si="1248"/>
        <v>1892867.2841657216</v>
      </c>
      <c r="AA4013" s="18">
        <f t="shared" si="1249"/>
        <v>199432.98236095349</v>
      </c>
      <c r="AB4013" s="17">
        <f t="shared" si="1250"/>
        <v>3.8949824970828471</v>
      </c>
      <c r="AC4013" s="2" t="s">
        <v>121</v>
      </c>
      <c r="AD4013" s="2" t="s">
        <v>29</v>
      </c>
      <c r="AE4013" t="str">
        <f t="shared" si="1251"/>
        <v>Fashion</v>
      </c>
      <c r="AF4013" t="str">
        <f t="shared" si="1252"/>
        <v>Fashion</v>
      </c>
      <c r="AG4013" t="str" cm="1">
        <f t="array" ref="AG4013">INDEX(AD:AD,ROW())</f>
        <v>Fashion</v>
      </c>
      <c r="AH4013">
        <f t="shared" si="1260"/>
        <v>45</v>
      </c>
      <c r="AI4013" t="str">
        <f t="shared" si="1253"/>
        <v>Fashion</v>
      </c>
      <c r="AK4013">
        <f t="shared" si="1254"/>
        <v>2023</v>
      </c>
      <c r="AL4013">
        <f t="shared" si="1255"/>
        <v>12</v>
      </c>
      <c r="AM4013">
        <f t="shared" si="1256"/>
        <v>4</v>
      </c>
      <c r="AN4013">
        <f t="shared" si="1257"/>
        <v>2</v>
      </c>
      <c r="AO4013" t="str">
        <f t="shared" si="1258"/>
        <v>Weekday</v>
      </c>
      <c r="AR4013" s="20">
        <f t="shared" si="1259"/>
        <v>0</v>
      </c>
    </row>
    <row r="4014" spans="1:44" x14ac:dyDescent="0.35">
      <c r="A4014" t="str">
        <f t="shared" si="1241"/>
        <v>CUST4013</v>
      </c>
      <c r="B4014" s="2" t="s">
        <v>4350</v>
      </c>
      <c r="C4014" s="4">
        <v>45329</v>
      </c>
      <c r="D4014" s="2" t="s">
        <v>325</v>
      </c>
      <c r="E4014" t="s">
        <v>5048</v>
      </c>
      <c r="F4014" s="2" t="s">
        <v>23</v>
      </c>
      <c r="G4014" s="2" t="s">
        <v>24</v>
      </c>
      <c r="H4014" s="2">
        <v>1</v>
      </c>
      <c r="I4014" s="19">
        <v>418.18</v>
      </c>
      <c r="J4014" s="2" t="s">
        <v>5047</v>
      </c>
      <c r="K4014" s="2" t="s">
        <v>16</v>
      </c>
      <c r="L4014" s="2">
        <v>3</v>
      </c>
      <c r="M4014" s="18">
        <f t="shared" si="1242"/>
        <v>418.18</v>
      </c>
      <c r="T4014" t="str">
        <f t="shared" si="1243"/>
        <v>Completed</v>
      </c>
      <c r="U4014" t="str">
        <f t="shared" si="1244"/>
        <v>No</v>
      </c>
      <c r="V4014" t="str">
        <f t="shared" si="1245"/>
        <v>No</v>
      </c>
      <c r="X4014">
        <f t="shared" si="1246"/>
        <v>590</v>
      </c>
      <c r="Y4014">
        <f t="shared" si="1247"/>
        <v>451</v>
      </c>
      <c r="Z4014" s="18">
        <f t="shared" si="1248"/>
        <v>594714.6477588166</v>
      </c>
      <c r="AA4014" s="18">
        <f t="shared" si="1249"/>
        <v>60882.938065984097</v>
      </c>
      <c r="AB4014" s="17">
        <f t="shared" si="1250"/>
        <v>3.804733727810651</v>
      </c>
      <c r="AC4014" s="2" t="s">
        <v>24</v>
      </c>
      <c r="AD4014" s="2" t="s">
        <v>23</v>
      </c>
      <c r="AE4014" t="str">
        <f t="shared" si="1251"/>
        <v>Books</v>
      </c>
      <c r="AF4014" t="str">
        <f t="shared" si="1252"/>
        <v>Books</v>
      </c>
      <c r="AG4014" t="str" cm="1">
        <f t="array" ref="AG4014">INDEX(AD:AD,ROW())</f>
        <v>Books</v>
      </c>
      <c r="AH4014">
        <f t="shared" si="1260"/>
        <v>4</v>
      </c>
      <c r="AI4014" t="str">
        <f t="shared" si="1253"/>
        <v>Books</v>
      </c>
      <c r="AK4014">
        <f t="shared" si="1254"/>
        <v>2024</v>
      </c>
      <c r="AL4014">
        <f t="shared" si="1255"/>
        <v>2</v>
      </c>
      <c r="AM4014">
        <f t="shared" si="1256"/>
        <v>7</v>
      </c>
      <c r="AN4014">
        <f t="shared" si="1257"/>
        <v>4</v>
      </c>
      <c r="AO4014" t="str">
        <f t="shared" si="1258"/>
        <v>Weekday</v>
      </c>
      <c r="AR4014" s="20">
        <f t="shared" si="1259"/>
        <v>0</v>
      </c>
    </row>
    <row r="4015" spans="1:44" x14ac:dyDescent="0.35">
      <c r="A4015" t="str">
        <f t="shared" si="1241"/>
        <v>CUST4014</v>
      </c>
      <c r="B4015" s="2" t="s">
        <v>4351</v>
      </c>
      <c r="C4015" s="4">
        <v>45602</v>
      </c>
      <c r="D4015" s="2" t="s">
        <v>296</v>
      </c>
      <c r="E4015" t="s">
        <v>5051</v>
      </c>
      <c r="F4015" s="2" t="s">
        <v>23</v>
      </c>
      <c r="G4015" s="2" t="s">
        <v>46</v>
      </c>
      <c r="H4015" s="2">
        <v>1</v>
      </c>
      <c r="I4015" s="19">
        <v>253.32</v>
      </c>
      <c r="J4015" s="2" t="s">
        <v>5047</v>
      </c>
      <c r="K4015" s="2" t="s">
        <v>16</v>
      </c>
      <c r="L4015" s="2">
        <v>4</v>
      </c>
      <c r="M4015" s="18">
        <f t="shared" si="1242"/>
        <v>253.32</v>
      </c>
      <c r="T4015" t="str">
        <f t="shared" si="1243"/>
        <v>Completed</v>
      </c>
      <c r="U4015" t="str">
        <f t="shared" si="1244"/>
        <v>No</v>
      </c>
      <c r="V4015" t="str">
        <f t="shared" si="1245"/>
        <v>No</v>
      </c>
      <c r="X4015">
        <f t="shared" si="1246"/>
        <v>619</v>
      </c>
      <c r="Y4015">
        <f t="shared" si="1247"/>
        <v>468</v>
      </c>
      <c r="Z4015" s="18">
        <f t="shared" si="1248"/>
        <v>594714.6477588166</v>
      </c>
      <c r="AA4015" s="18">
        <f t="shared" si="1249"/>
        <v>60882.938065984097</v>
      </c>
      <c r="AB4015" s="17">
        <f t="shared" si="1250"/>
        <v>3.804733727810651</v>
      </c>
      <c r="AC4015" s="2" t="s">
        <v>46</v>
      </c>
      <c r="AD4015" s="2" t="s">
        <v>23</v>
      </c>
      <c r="AE4015" t="str">
        <f t="shared" si="1251"/>
        <v>Books</v>
      </c>
      <c r="AF4015" t="str">
        <f t="shared" si="1252"/>
        <v>Books</v>
      </c>
      <c r="AG4015" t="str" cm="1">
        <f t="array" ref="AG4015">INDEX(AD:AD,ROW())</f>
        <v>Books</v>
      </c>
      <c r="AH4015">
        <f t="shared" si="1260"/>
        <v>11</v>
      </c>
      <c r="AI4015" t="str">
        <f t="shared" si="1253"/>
        <v>Books</v>
      </c>
      <c r="AK4015">
        <f t="shared" si="1254"/>
        <v>2024</v>
      </c>
      <c r="AL4015">
        <f t="shared" si="1255"/>
        <v>11</v>
      </c>
      <c r="AM4015">
        <f t="shared" si="1256"/>
        <v>6</v>
      </c>
      <c r="AN4015">
        <f t="shared" si="1257"/>
        <v>4</v>
      </c>
      <c r="AO4015" t="str">
        <f t="shared" si="1258"/>
        <v>Weekday</v>
      </c>
      <c r="AR4015" s="20">
        <f t="shared" si="1259"/>
        <v>0</v>
      </c>
    </row>
    <row r="4016" spans="1:44" x14ac:dyDescent="0.35">
      <c r="A4016" t="str">
        <f t="shared" si="1241"/>
        <v>CUST4015</v>
      </c>
      <c r="B4016" s="2" t="s">
        <v>4352</v>
      </c>
      <c r="C4016" s="4">
        <v>45411</v>
      </c>
      <c r="D4016" s="2" t="s">
        <v>664</v>
      </c>
      <c r="E4016" t="s">
        <v>5055</v>
      </c>
      <c r="F4016" s="2" t="s">
        <v>29</v>
      </c>
      <c r="G4016" s="2" t="s">
        <v>5043</v>
      </c>
      <c r="H4016" s="2">
        <v>1</v>
      </c>
      <c r="I4016" s="19">
        <v>373.34</v>
      </c>
      <c r="J4016" s="2" t="s">
        <v>5046</v>
      </c>
      <c r="K4016" s="2" t="s">
        <v>16</v>
      </c>
      <c r="L4016" s="2">
        <v>5</v>
      </c>
      <c r="M4016" s="18">
        <f t="shared" si="1242"/>
        <v>373.34</v>
      </c>
      <c r="T4016" t="str">
        <f t="shared" si="1243"/>
        <v>Completed</v>
      </c>
      <c r="U4016" t="str">
        <f t="shared" si="1244"/>
        <v>No</v>
      </c>
      <c r="V4016" t="str">
        <f t="shared" si="1245"/>
        <v>No</v>
      </c>
      <c r="X4016">
        <f t="shared" si="1246"/>
        <v>567</v>
      </c>
      <c r="Y4016">
        <f t="shared" si="1247"/>
        <v>440</v>
      </c>
      <c r="Z4016" s="18">
        <f t="shared" si="1248"/>
        <v>1892867.2841657216</v>
      </c>
      <c r="AA4016" s="18">
        <f t="shared" si="1249"/>
        <v>199432.98236095349</v>
      </c>
      <c r="AB4016" s="17">
        <f t="shared" si="1250"/>
        <v>3.8949824970828471</v>
      </c>
      <c r="AC4016" s="2" t="s">
        <v>5043</v>
      </c>
      <c r="AD4016" s="2" t="s">
        <v>29</v>
      </c>
      <c r="AE4016" t="str">
        <f t="shared" si="1251"/>
        <v>Fashion</v>
      </c>
      <c r="AF4016" t="str">
        <f t="shared" si="1252"/>
        <v>Fashion</v>
      </c>
      <c r="AG4016" t="str" cm="1">
        <f t="array" ref="AG4016">INDEX(AD:AD,ROW())</f>
        <v>Fashion</v>
      </c>
      <c r="AH4016">
        <f t="shared" si="1260"/>
        <v>55</v>
      </c>
      <c r="AI4016" t="str">
        <f t="shared" si="1253"/>
        <v>Fashion</v>
      </c>
      <c r="AK4016">
        <f t="shared" si="1254"/>
        <v>2024</v>
      </c>
      <c r="AL4016">
        <f t="shared" si="1255"/>
        <v>4</v>
      </c>
      <c r="AM4016">
        <f t="shared" si="1256"/>
        <v>29</v>
      </c>
      <c r="AN4016">
        <f t="shared" si="1257"/>
        <v>2</v>
      </c>
      <c r="AO4016" t="str">
        <f t="shared" si="1258"/>
        <v>Weekday</v>
      </c>
      <c r="AR4016" s="20">
        <f t="shared" si="1259"/>
        <v>0</v>
      </c>
    </row>
    <row r="4017" spans="1:44" x14ac:dyDescent="0.35">
      <c r="A4017" t="str">
        <f t="shared" si="1241"/>
        <v>CUST4016</v>
      </c>
      <c r="B4017" s="2" t="s">
        <v>4353</v>
      </c>
      <c r="C4017" s="4">
        <v>45201</v>
      </c>
      <c r="D4017" s="2" t="s">
        <v>156</v>
      </c>
      <c r="E4017" t="s">
        <v>5052</v>
      </c>
      <c r="F4017" s="2" t="s">
        <v>42</v>
      </c>
      <c r="G4017" s="2" t="s">
        <v>43</v>
      </c>
      <c r="H4017" s="2">
        <v>1</v>
      </c>
      <c r="I4017" s="19">
        <v>996.97</v>
      </c>
      <c r="J4017" s="2" t="s">
        <v>15</v>
      </c>
      <c r="K4017" s="2" t="s">
        <v>16</v>
      </c>
      <c r="L4017" s="2">
        <v>3</v>
      </c>
      <c r="M4017" s="18">
        <f t="shared" si="1242"/>
        <v>996.97</v>
      </c>
      <c r="T4017" t="str">
        <f t="shared" si="1243"/>
        <v>Completed</v>
      </c>
      <c r="U4017" t="str">
        <f t="shared" si="1244"/>
        <v>No</v>
      </c>
      <c r="V4017" t="str">
        <f t="shared" si="1245"/>
        <v>No</v>
      </c>
      <c r="X4017">
        <f t="shared" si="1246"/>
        <v>573</v>
      </c>
      <c r="Y4017">
        <f t="shared" si="1247"/>
        <v>450</v>
      </c>
      <c r="Z4017" s="18">
        <f t="shared" si="1248"/>
        <v>1098537.4901531704</v>
      </c>
      <c r="AA4017" s="18">
        <f t="shared" si="1249"/>
        <v>96724.388030634553</v>
      </c>
      <c r="AB4017" s="17">
        <f t="shared" si="1250"/>
        <v>3.9001122334455669</v>
      </c>
      <c r="AC4017" s="2" t="s">
        <v>43</v>
      </c>
      <c r="AD4017" s="2" t="s">
        <v>42</v>
      </c>
      <c r="AE4017" t="str">
        <f t="shared" si="1251"/>
        <v>Beauty</v>
      </c>
      <c r="AF4017" t="str">
        <f t="shared" si="1252"/>
        <v>Beauty</v>
      </c>
      <c r="AG4017" t="str" cm="1">
        <f t="array" ref="AG4017">INDEX(AD:AD,ROW())</f>
        <v>Beauty</v>
      </c>
      <c r="AH4017">
        <f t="shared" si="1260"/>
        <v>10</v>
      </c>
      <c r="AI4017" t="str">
        <f t="shared" si="1253"/>
        <v>Beauty</v>
      </c>
      <c r="AK4017">
        <f t="shared" si="1254"/>
        <v>2023</v>
      </c>
      <c r="AL4017">
        <f t="shared" si="1255"/>
        <v>10</v>
      </c>
      <c r="AM4017">
        <f t="shared" si="1256"/>
        <v>2</v>
      </c>
      <c r="AN4017">
        <f t="shared" si="1257"/>
        <v>2</v>
      </c>
      <c r="AO4017" t="str">
        <f t="shared" si="1258"/>
        <v>Weekday</v>
      </c>
      <c r="AR4017" s="20">
        <f t="shared" si="1259"/>
        <v>0</v>
      </c>
    </row>
    <row r="4018" spans="1:44" x14ac:dyDescent="0.35">
      <c r="A4018" t="str">
        <f t="shared" si="1241"/>
        <v>CUST4017</v>
      </c>
      <c r="B4018" s="2" t="s">
        <v>4354</v>
      </c>
      <c r="C4018" s="4">
        <v>45600</v>
      </c>
      <c r="D4018" s="2" t="s">
        <v>664</v>
      </c>
      <c r="E4018" t="s">
        <v>5049</v>
      </c>
      <c r="F4018" s="2" t="s">
        <v>19</v>
      </c>
      <c r="G4018" s="2" t="s">
        <v>60</v>
      </c>
      <c r="H4018" s="2">
        <v>1</v>
      </c>
      <c r="I4018" s="19">
        <v>2892.68</v>
      </c>
      <c r="J4018" s="2" t="s">
        <v>5046</v>
      </c>
      <c r="K4018" s="2" t="s">
        <v>76</v>
      </c>
      <c r="L4018" s="31"/>
      <c r="M4018" s="18">
        <f t="shared" si="1242"/>
        <v>2892.68</v>
      </c>
      <c r="T4018" t="str">
        <f t="shared" si="1243"/>
        <v>Completed</v>
      </c>
      <c r="U4018" t="str">
        <f t="shared" si="1244"/>
        <v>No</v>
      </c>
      <c r="V4018" t="str">
        <f t="shared" si="1245"/>
        <v>No</v>
      </c>
      <c r="X4018">
        <f t="shared" si="1246"/>
        <v>595</v>
      </c>
      <c r="Y4018">
        <f t="shared" si="1247"/>
        <v>444</v>
      </c>
      <c r="Z4018" s="18">
        <f t="shared" si="1248"/>
        <v>2759712.3299794244</v>
      </c>
      <c r="AA4018" s="18">
        <f t="shared" si="1249"/>
        <v>330643.50635802455</v>
      </c>
      <c r="AB4018" s="17">
        <f t="shared" si="1250"/>
        <v>3.8641711229946525</v>
      </c>
      <c r="AC4018" s="2" t="s">
        <v>60</v>
      </c>
      <c r="AD4018" s="2" t="s">
        <v>19</v>
      </c>
      <c r="AE4018" t="str">
        <f t="shared" si="1251"/>
        <v>Electronics</v>
      </c>
      <c r="AF4018" t="str">
        <f t="shared" si="1252"/>
        <v>Electronics</v>
      </c>
      <c r="AG4018" t="str" cm="1">
        <f t="array" ref="AG4018">INDEX(AD:AD,ROW())</f>
        <v>Electronics</v>
      </c>
      <c r="AH4018">
        <f t="shared" si="1260"/>
        <v>17</v>
      </c>
      <c r="AI4018" t="str">
        <f t="shared" si="1253"/>
        <v>Electronics</v>
      </c>
      <c r="AK4018">
        <f t="shared" si="1254"/>
        <v>2024</v>
      </c>
      <c r="AL4018">
        <f t="shared" si="1255"/>
        <v>11</v>
      </c>
      <c r="AM4018">
        <f t="shared" si="1256"/>
        <v>4</v>
      </c>
      <c r="AN4018">
        <f t="shared" si="1257"/>
        <v>2</v>
      </c>
      <c r="AO4018" t="str">
        <f t="shared" si="1258"/>
        <v>Weekday</v>
      </c>
      <c r="AR4018" s="20">
        <f t="shared" si="1259"/>
        <v>1</v>
      </c>
    </row>
    <row r="4019" spans="1:44" x14ac:dyDescent="0.35">
      <c r="A4019" t="str">
        <f t="shared" si="1241"/>
        <v>CUST4018</v>
      </c>
      <c r="B4019" s="2" t="s">
        <v>4355</v>
      </c>
      <c r="C4019" s="4">
        <v>44976</v>
      </c>
      <c r="D4019" s="2" t="s">
        <v>449</v>
      </c>
      <c r="E4019" t="s">
        <v>5050</v>
      </c>
      <c r="F4019" s="2" t="s">
        <v>13</v>
      </c>
      <c r="G4019" s="2" t="s">
        <v>34</v>
      </c>
      <c r="H4019" s="2">
        <v>2</v>
      </c>
      <c r="I4019" s="19">
        <v>1536.3</v>
      </c>
      <c r="J4019" s="2" t="s">
        <v>5047</v>
      </c>
      <c r="K4019" s="2" t="s">
        <v>16</v>
      </c>
      <c r="L4019" s="2">
        <v>2</v>
      </c>
      <c r="M4019" s="18">
        <f t="shared" si="1242"/>
        <v>3072.6</v>
      </c>
      <c r="T4019" t="str">
        <f t="shared" si="1243"/>
        <v>Completed</v>
      </c>
      <c r="U4019" t="str">
        <f t="shared" si="1244"/>
        <v>Yes</v>
      </c>
      <c r="V4019" t="str">
        <f t="shared" si="1245"/>
        <v>No</v>
      </c>
      <c r="X4019">
        <f t="shared" si="1246"/>
        <v>589</v>
      </c>
      <c r="Y4019">
        <f t="shared" si="1247"/>
        <v>426</v>
      </c>
      <c r="Z4019" s="18">
        <f t="shared" si="1248"/>
        <v>1463424.4009529033</v>
      </c>
      <c r="AA4019" s="18">
        <f t="shared" si="1249"/>
        <v>118285.78776560788</v>
      </c>
      <c r="AB4019" s="17">
        <f t="shared" si="1250"/>
        <v>3.8140589569160999</v>
      </c>
      <c r="AC4019" s="2" t="s">
        <v>34</v>
      </c>
      <c r="AD4019" s="2" t="s">
        <v>13</v>
      </c>
      <c r="AE4019" t="str">
        <f t="shared" si="1251"/>
        <v>Home &amp; Kitchen</v>
      </c>
      <c r="AF4019" t="str">
        <f t="shared" si="1252"/>
        <v>Home &amp; Kitchen</v>
      </c>
      <c r="AG4019" t="str" cm="1">
        <f t="array" ref="AG4019">INDEX(AD:AD,ROW())</f>
        <v>Home &amp; Kitchen</v>
      </c>
      <c r="AH4019">
        <f t="shared" si="1260"/>
        <v>7</v>
      </c>
      <c r="AI4019" t="str">
        <f t="shared" si="1253"/>
        <v>Home &amp; Kitchen</v>
      </c>
      <c r="AK4019">
        <f t="shared" si="1254"/>
        <v>2023</v>
      </c>
      <c r="AL4019">
        <f t="shared" si="1255"/>
        <v>2</v>
      </c>
      <c r="AM4019">
        <f t="shared" si="1256"/>
        <v>19</v>
      </c>
      <c r="AN4019">
        <f t="shared" si="1257"/>
        <v>1</v>
      </c>
      <c r="AO4019" t="str">
        <f t="shared" si="1258"/>
        <v>Weekend</v>
      </c>
      <c r="AR4019" s="20">
        <f t="shared" si="1259"/>
        <v>0</v>
      </c>
    </row>
    <row r="4020" spans="1:44" x14ac:dyDescent="0.35">
      <c r="A4020" t="str">
        <f t="shared" si="1241"/>
        <v>CUST4019</v>
      </c>
      <c r="B4020" s="2" t="s">
        <v>4356</v>
      </c>
      <c r="C4020" s="4">
        <v>45286</v>
      </c>
      <c r="D4020" s="2" t="s">
        <v>688</v>
      </c>
      <c r="E4020" t="s">
        <v>5052</v>
      </c>
      <c r="F4020" s="2" t="s">
        <v>42</v>
      </c>
      <c r="G4020" s="2" t="s">
        <v>5044</v>
      </c>
      <c r="H4020" s="2">
        <v>2</v>
      </c>
      <c r="I4020" s="19">
        <v>1034.29</v>
      </c>
      <c r="J4020" s="2" t="s">
        <v>5046</v>
      </c>
      <c r="K4020" s="2" t="s">
        <v>16</v>
      </c>
      <c r="L4020" s="2">
        <v>4</v>
      </c>
      <c r="M4020" s="18">
        <f t="shared" si="1242"/>
        <v>2068.58</v>
      </c>
      <c r="T4020" t="str">
        <f t="shared" si="1243"/>
        <v>Completed</v>
      </c>
      <c r="U4020" t="str">
        <f t="shared" si="1244"/>
        <v>Yes</v>
      </c>
      <c r="V4020" t="str">
        <f t="shared" si="1245"/>
        <v>No</v>
      </c>
      <c r="X4020">
        <f t="shared" si="1246"/>
        <v>573</v>
      </c>
      <c r="Y4020">
        <f t="shared" si="1247"/>
        <v>450</v>
      </c>
      <c r="Z4020" s="18">
        <f t="shared" si="1248"/>
        <v>1098537.4901531704</v>
      </c>
      <c r="AA4020" s="18">
        <f t="shared" si="1249"/>
        <v>96724.388030634553</v>
      </c>
      <c r="AB4020" s="17">
        <f t="shared" si="1250"/>
        <v>3.9001122334455669</v>
      </c>
      <c r="AC4020" s="2" t="s">
        <v>5044</v>
      </c>
      <c r="AD4020" s="2" t="s">
        <v>42</v>
      </c>
      <c r="AE4020" t="str">
        <f t="shared" si="1251"/>
        <v>Beauty</v>
      </c>
      <c r="AF4020" t="str">
        <f t="shared" si="1252"/>
        <v>Beauty</v>
      </c>
      <c r="AG4020" t="str" cm="1">
        <f t="array" ref="AG4020">INDEX(AD:AD,ROW())</f>
        <v>Beauty</v>
      </c>
      <c r="AH4020">
        <f t="shared" si="1260"/>
        <v>64</v>
      </c>
      <c r="AI4020" t="str">
        <f t="shared" si="1253"/>
        <v>Beauty</v>
      </c>
      <c r="AK4020">
        <f t="shared" si="1254"/>
        <v>2023</v>
      </c>
      <c r="AL4020">
        <f t="shared" si="1255"/>
        <v>12</v>
      </c>
      <c r="AM4020">
        <f t="shared" si="1256"/>
        <v>26</v>
      </c>
      <c r="AN4020">
        <f t="shared" si="1257"/>
        <v>3</v>
      </c>
      <c r="AO4020" t="str">
        <f t="shared" si="1258"/>
        <v>Weekday</v>
      </c>
      <c r="AR4020" s="20">
        <f t="shared" si="1259"/>
        <v>0</v>
      </c>
    </row>
    <row r="4021" spans="1:44" x14ac:dyDescent="0.35">
      <c r="A4021" t="str">
        <f t="shared" si="1241"/>
        <v>CUST4020</v>
      </c>
      <c r="B4021" s="2" t="s">
        <v>4357</v>
      </c>
      <c r="C4021" s="4">
        <v>45244</v>
      </c>
      <c r="D4021" s="2" t="s">
        <v>907</v>
      </c>
      <c r="E4021" t="s">
        <v>5050</v>
      </c>
      <c r="F4021" s="2" t="s">
        <v>19</v>
      </c>
      <c r="G4021" s="2" t="s">
        <v>5040</v>
      </c>
      <c r="H4021" s="2">
        <v>1</v>
      </c>
      <c r="I4021" s="19">
        <v>688.93</v>
      </c>
      <c r="J4021" s="2" t="s">
        <v>15</v>
      </c>
      <c r="K4021" s="2" t="s">
        <v>16</v>
      </c>
      <c r="L4021" s="2">
        <v>2</v>
      </c>
      <c r="M4021" s="18">
        <f t="shared" si="1242"/>
        <v>688.93</v>
      </c>
      <c r="T4021" t="str">
        <f t="shared" si="1243"/>
        <v>Completed</v>
      </c>
      <c r="U4021" t="str">
        <f t="shared" si="1244"/>
        <v>No</v>
      </c>
      <c r="V4021" t="str">
        <f t="shared" si="1245"/>
        <v>No</v>
      </c>
      <c r="X4021">
        <f t="shared" si="1246"/>
        <v>589</v>
      </c>
      <c r="Y4021">
        <f t="shared" si="1247"/>
        <v>426</v>
      </c>
      <c r="Z4021" s="18">
        <f t="shared" si="1248"/>
        <v>2759712.3299794244</v>
      </c>
      <c r="AA4021" s="18">
        <f t="shared" si="1249"/>
        <v>330643.50635802455</v>
      </c>
      <c r="AB4021" s="17">
        <f t="shared" si="1250"/>
        <v>3.8641711229946525</v>
      </c>
      <c r="AC4021" s="2" t="s">
        <v>5040</v>
      </c>
      <c r="AD4021" s="2" t="s">
        <v>19</v>
      </c>
      <c r="AE4021" t="str">
        <f t="shared" si="1251"/>
        <v>Electronics</v>
      </c>
      <c r="AF4021" t="str">
        <f t="shared" si="1252"/>
        <v>Electronics</v>
      </c>
      <c r="AG4021" t="str" cm="1">
        <f t="array" ref="AG4021">INDEX(AD:AD,ROW())</f>
        <v>Electronics</v>
      </c>
      <c r="AH4021">
        <f t="shared" si="1260"/>
        <v>13</v>
      </c>
      <c r="AI4021" t="str">
        <f t="shared" si="1253"/>
        <v>Electronics</v>
      </c>
      <c r="AK4021">
        <f t="shared" si="1254"/>
        <v>2023</v>
      </c>
      <c r="AL4021">
        <f t="shared" si="1255"/>
        <v>11</v>
      </c>
      <c r="AM4021">
        <f t="shared" si="1256"/>
        <v>14</v>
      </c>
      <c r="AN4021">
        <f t="shared" si="1257"/>
        <v>3</v>
      </c>
      <c r="AO4021" t="str">
        <f t="shared" si="1258"/>
        <v>Weekday</v>
      </c>
      <c r="AR4021" s="20">
        <f t="shared" si="1259"/>
        <v>0</v>
      </c>
    </row>
    <row r="4022" spans="1:44" x14ac:dyDescent="0.35">
      <c r="A4022" t="str">
        <f t="shared" si="1241"/>
        <v>CUST4021</v>
      </c>
      <c r="B4022" s="2" t="s">
        <v>4358</v>
      </c>
      <c r="C4022" s="4">
        <v>45260</v>
      </c>
      <c r="D4022" s="2" t="s">
        <v>203</v>
      </c>
      <c r="E4022" t="s">
        <v>5048</v>
      </c>
      <c r="F4022" s="2" t="s">
        <v>19</v>
      </c>
      <c r="G4022" s="2" t="s">
        <v>49</v>
      </c>
      <c r="H4022" s="2">
        <v>1</v>
      </c>
      <c r="I4022" s="19">
        <v>2007.63</v>
      </c>
      <c r="J4022" s="2" t="s">
        <v>50</v>
      </c>
      <c r="K4022" s="2" t="s">
        <v>16</v>
      </c>
      <c r="L4022" s="2">
        <v>1</v>
      </c>
      <c r="M4022" s="18">
        <f t="shared" si="1242"/>
        <v>2007.63</v>
      </c>
      <c r="T4022" t="str">
        <f t="shared" si="1243"/>
        <v>Completed</v>
      </c>
      <c r="U4022" t="str">
        <f t="shared" si="1244"/>
        <v>Yes</v>
      </c>
      <c r="V4022" t="str">
        <f t="shared" si="1245"/>
        <v>No</v>
      </c>
      <c r="X4022">
        <f t="shared" si="1246"/>
        <v>590</v>
      </c>
      <c r="Y4022">
        <f t="shared" si="1247"/>
        <v>451</v>
      </c>
      <c r="Z4022" s="18">
        <f t="shared" si="1248"/>
        <v>2759712.3299794244</v>
      </c>
      <c r="AA4022" s="18">
        <f t="shared" si="1249"/>
        <v>330643.50635802455</v>
      </c>
      <c r="AB4022" s="17">
        <f t="shared" si="1250"/>
        <v>3.8641711229946525</v>
      </c>
      <c r="AC4022" s="2" t="s">
        <v>49</v>
      </c>
      <c r="AD4022" s="2" t="s">
        <v>19</v>
      </c>
      <c r="AE4022" t="str">
        <f t="shared" si="1251"/>
        <v>Electronics</v>
      </c>
      <c r="AF4022" t="str">
        <f t="shared" si="1252"/>
        <v>Electronics</v>
      </c>
      <c r="AG4022" t="str" cm="1">
        <f t="array" ref="AG4022">INDEX(AD:AD,ROW())</f>
        <v>Electronics</v>
      </c>
      <c r="AH4022">
        <f t="shared" si="1260"/>
        <v>12</v>
      </c>
      <c r="AI4022" t="str">
        <f t="shared" si="1253"/>
        <v>Electronics</v>
      </c>
      <c r="AK4022">
        <f t="shared" si="1254"/>
        <v>2023</v>
      </c>
      <c r="AL4022">
        <f t="shared" si="1255"/>
        <v>11</v>
      </c>
      <c r="AM4022">
        <f t="shared" si="1256"/>
        <v>30</v>
      </c>
      <c r="AN4022">
        <f t="shared" si="1257"/>
        <v>5</v>
      </c>
      <c r="AO4022" t="str">
        <f t="shared" si="1258"/>
        <v>Weekday</v>
      </c>
      <c r="AR4022" s="20">
        <f t="shared" si="1259"/>
        <v>0</v>
      </c>
    </row>
    <row r="4023" spans="1:44" x14ac:dyDescent="0.35">
      <c r="A4023" t="str">
        <f t="shared" si="1241"/>
        <v>CUST4022</v>
      </c>
      <c r="B4023" s="2" t="s">
        <v>4359</v>
      </c>
      <c r="C4023" s="4">
        <v>44928</v>
      </c>
      <c r="D4023" s="2" t="s">
        <v>757</v>
      </c>
      <c r="E4023" t="s">
        <v>5054</v>
      </c>
      <c r="F4023" s="2" t="s">
        <v>19</v>
      </c>
      <c r="G4023" s="2" t="s">
        <v>5039</v>
      </c>
      <c r="H4023" s="2">
        <v>1</v>
      </c>
      <c r="I4023" s="19">
        <v>1636.36</v>
      </c>
      <c r="J4023" s="2" t="s">
        <v>5047</v>
      </c>
      <c r="K4023" s="2" t="s">
        <v>16</v>
      </c>
      <c r="L4023" s="2">
        <v>4</v>
      </c>
      <c r="M4023" s="18">
        <f t="shared" si="1242"/>
        <v>1636.36</v>
      </c>
      <c r="T4023" t="str">
        <f t="shared" si="1243"/>
        <v>Completed</v>
      </c>
      <c r="U4023" t="str">
        <f t="shared" si="1244"/>
        <v>Yes</v>
      </c>
      <c r="V4023" t="str">
        <f t="shared" si="1245"/>
        <v>No</v>
      </c>
      <c r="X4023">
        <f t="shared" si="1246"/>
        <v>558</v>
      </c>
      <c r="Y4023">
        <f t="shared" si="1247"/>
        <v>430</v>
      </c>
      <c r="Z4023" s="18">
        <f t="shared" si="1248"/>
        <v>2759712.3299794244</v>
      </c>
      <c r="AA4023" s="18">
        <f t="shared" si="1249"/>
        <v>330643.50635802455</v>
      </c>
      <c r="AB4023" s="17">
        <f t="shared" si="1250"/>
        <v>3.8641711229946525</v>
      </c>
      <c r="AC4023" s="2" t="s">
        <v>5039</v>
      </c>
      <c r="AD4023" s="2" t="s">
        <v>19</v>
      </c>
      <c r="AE4023" t="str">
        <f t="shared" si="1251"/>
        <v>Electronics</v>
      </c>
      <c r="AF4023" t="str">
        <f t="shared" si="1252"/>
        <v>Electronics</v>
      </c>
      <c r="AG4023" t="str" cm="1">
        <f t="array" ref="AG4023">INDEX(AD:AD,ROW())</f>
        <v>Electronics</v>
      </c>
      <c r="AH4023">
        <f t="shared" si="1260"/>
        <v>3</v>
      </c>
      <c r="AI4023" t="str">
        <f t="shared" si="1253"/>
        <v>Electronics</v>
      </c>
      <c r="AK4023">
        <f t="shared" si="1254"/>
        <v>2023</v>
      </c>
      <c r="AL4023">
        <f t="shared" si="1255"/>
        <v>1</v>
      </c>
      <c r="AM4023">
        <f t="shared" si="1256"/>
        <v>2</v>
      </c>
      <c r="AN4023">
        <f t="shared" si="1257"/>
        <v>2</v>
      </c>
      <c r="AO4023" t="str">
        <f t="shared" si="1258"/>
        <v>Weekday</v>
      </c>
      <c r="AR4023" s="20">
        <f t="shared" si="1259"/>
        <v>0</v>
      </c>
    </row>
    <row r="4024" spans="1:44" x14ac:dyDescent="0.35">
      <c r="A4024" t="str">
        <f t="shared" si="1241"/>
        <v>CUST4023</v>
      </c>
      <c r="B4024" s="2" t="s">
        <v>4360</v>
      </c>
      <c r="C4024" s="4">
        <v>45452</v>
      </c>
      <c r="D4024" s="2" t="s">
        <v>123</v>
      </c>
      <c r="E4024" t="s">
        <v>5054</v>
      </c>
      <c r="F4024" s="2" t="s">
        <v>42</v>
      </c>
      <c r="G4024" s="2" t="s">
        <v>5044</v>
      </c>
      <c r="H4024" s="2">
        <v>1</v>
      </c>
      <c r="I4024" s="19">
        <v>300.16000000000003</v>
      </c>
      <c r="J4024" s="2" t="s">
        <v>20</v>
      </c>
      <c r="K4024" s="2" t="s">
        <v>16</v>
      </c>
      <c r="L4024" s="2">
        <v>5</v>
      </c>
      <c r="M4024" s="18">
        <f t="shared" si="1242"/>
        <v>300.16000000000003</v>
      </c>
      <c r="T4024" t="str">
        <f t="shared" si="1243"/>
        <v>Completed</v>
      </c>
      <c r="U4024" t="str">
        <f t="shared" si="1244"/>
        <v>No</v>
      </c>
      <c r="V4024" t="str">
        <f t="shared" si="1245"/>
        <v>No</v>
      </c>
      <c r="X4024">
        <f t="shared" si="1246"/>
        <v>558</v>
      </c>
      <c r="Y4024">
        <f t="shared" si="1247"/>
        <v>430</v>
      </c>
      <c r="Z4024" s="18">
        <f t="shared" si="1248"/>
        <v>1098537.4901531704</v>
      </c>
      <c r="AA4024" s="18">
        <f t="shared" si="1249"/>
        <v>96724.388030634553</v>
      </c>
      <c r="AB4024" s="17">
        <f t="shared" si="1250"/>
        <v>3.9001122334455669</v>
      </c>
      <c r="AC4024" s="2" t="s">
        <v>5044</v>
      </c>
      <c r="AD4024" s="2" t="s">
        <v>42</v>
      </c>
      <c r="AE4024" t="str">
        <f t="shared" si="1251"/>
        <v>Beauty</v>
      </c>
      <c r="AF4024" t="str">
        <f t="shared" si="1252"/>
        <v>Beauty</v>
      </c>
      <c r="AG4024" t="str" cm="1">
        <f t="array" ref="AG4024">INDEX(AD:AD,ROW())</f>
        <v>Beauty</v>
      </c>
      <c r="AH4024">
        <f t="shared" si="1260"/>
        <v>64</v>
      </c>
      <c r="AI4024" t="str">
        <f t="shared" si="1253"/>
        <v>Beauty</v>
      </c>
      <c r="AK4024">
        <f t="shared" si="1254"/>
        <v>2024</v>
      </c>
      <c r="AL4024">
        <f t="shared" si="1255"/>
        <v>6</v>
      </c>
      <c r="AM4024">
        <f t="shared" si="1256"/>
        <v>9</v>
      </c>
      <c r="AN4024">
        <f t="shared" si="1257"/>
        <v>1</v>
      </c>
      <c r="AO4024" t="str">
        <f t="shared" si="1258"/>
        <v>Weekend</v>
      </c>
      <c r="AR4024" s="20">
        <f t="shared" si="1259"/>
        <v>0</v>
      </c>
    </row>
    <row r="4025" spans="1:44" x14ac:dyDescent="0.35">
      <c r="A4025" t="str">
        <f t="shared" si="1241"/>
        <v>CUST4024</v>
      </c>
      <c r="B4025" s="2" t="s">
        <v>4361</v>
      </c>
      <c r="C4025" s="4">
        <v>45545</v>
      </c>
      <c r="D4025" s="2" t="s">
        <v>1448</v>
      </c>
      <c r="E4025" t="s">
        <v>5048</v>
      </c>
      <c r="F4025" s="2" t="s">
        <v>42</v>
      </c>
      <c r="G4025" s="2" t="s">
        <v>5044</v>
      </c>
      <c r="H4025" s="2">
        <v>1</v>
      </c>
      <c r="I4025" s="19">
        <v>1412.54</v>
      </c>
      <c r="J4025" s="2" t="s">
        <v>20</v>
      </c>
      <c r="K4025" s="2" t="s">
        <v>16</v>
      </c>
      <c r="L4025" s="2">
        <v>5</v>
      </c>
      <c r="M4025" s="18">
        <f t="shared" si="1242"/>
        <v>1412.54</v>
      </c>
      <c r="T4025" t="str">
        <f t="shared" si="1243"/>
        <v>Completed</v>
      </c>
      <c r="U4025" t="str">
        <f t="shared" si="1244"/>
        <v>Yes</v>
      </c>
      <c r="V4025" t="str">
        <f t="shared" si="1245"/>
        <v>No</v>
      </c>
      <c r="X4025">
        <f t="shared" si="1246"/>
        <v>590</v>
      </c>
      <c r="Y4025">
        <f t="shared" si="1247"/>
        <v>451</v>
      </c>
      <c r="Z4025" s="18">
        <f t="shared" si="1248"/>
        <v>1098537.4901531704</v>
      </c>
      <c r="AA4025" s="18">
        <f t="shared" si="1249"/>
        <v>96724.388030634553</v>
      </c>
      <c r="AB4025" s="17">
        <f t="shared" si="1250"/>
        <v>3.9001122334455669</v>
      </c>
      <c r="AC4025" s="2" t="s">
        <v>5044</v>
      </c>
      <c r="AD4025" s="2" t="s">
        <v>42</v>
      </c>
      <c r="AE4025" t="str">
        <f t="shared" si="1251"/>
        <v>Beauty</v>
      </c>
      <c r="AF4025" t="str">
        <f t="shared" si="1252"/>
        <v>Beauty</v>
      </c>
      <c r="AG4025" t="str" cm="1">
        <f t="array" ref="AG4025">INDEX(AD:AD,ROW())</f>
        <v>Beauty</v>
      </c>
      <c r="AH4025">
        <f t="shared" si="1260"/>
        <v>64</v>
      </c>
      <c r="AI4025" t="str">
        <f t="shared" si="1253"/>
        <v>Beauty</v>
      </c>
      <c r="AK4025">
        <f t="shared" si="1254"/>
        <v>2024</v>
      </c>
      <c r="AL4025">
        <f t="shared" si="1255"/>
        <v>9</v>
      </c>
      <c r="AM4025">
        <f t="shared" si="1256"/>
        <v>10</v>
      </c>
      <c r="AN4025">
        <f t="shared" si="1257"/>
        <v>3</v>
      </c>
      <c r="AO4025" t="str">
        <f t="shared" si="1258"/>
        <v>Weekday</v>
      </c>
      <c r="AR4025" s="20">
        <f t="shared" si="1259"/>
        <v>0</v>
      </c>
    </row>
    <row r="4026" spans="1:44" x14ac:dyDescent="0.35">
      <c r="A4026" t="str">
        <f t="shared" si="1241"/>
        <v>CUST4025</v>
      </c>
      <c r="B4026" s="2" t="s">
        <v>4362</v>
      </c>
      <c r="C4026" s="4">
        <v>45409</v>
      </c>
      <c r="D4026" s="2" t="s">
        <v>285</v>
      </c>
      <c r="E4026" t="s">
        <v>5055</v>
      </c>
      <c r="F4026" s="2" t="s">
        <v>29</v>
      </c>
      <c r="G4026" s="2" t="s">
        <v>5041</v>
      </c>
      <c r="H4026" s="2">
        <v>1</v>
      </c>
      <c r="I4026" s="19">
        <v>1868.81</v>
      </c>
      <c r="J4026" s="2" t="s">
        <v>50</v>
      </c>
      <c r="K4026" s="2" t="s">
        <v>16</v>
      </c>
      <c r="L4026" s="2">
        <v>5</v>
      </c>
      <c r="M4026" s="18">
        <f t="shared" si="1242"/>
        <v>1868.81</v>
      </c>
      <c r="T4026" t="str">
        <f t="shared" si="1243"/>
        <v>Completed</v>
      </c>
      <c r="U4026" t="str">
        <f t="shared" si="1244"/>
        <v>Yes</v>
      </c>
      <c r="V4026" t="str">
        <f t="shared" si="1245"/>
        <v>No</v>
      </c>
      <c r="X4026">
        <f t="shared" si="1246"/>
        <v>567</v>
      </c>
      <c r="Y4026">
        <f t="shared" si="1247"/>
        <v>440</v>
      </c>
      <c r="Z4026" s="18">
        <f t="shared" si="1248"/>
        <v>1892867.2841657216</v>
      </c>
      <c r="AA4026" s="18">
        <f t="shared" si="1249"/>
        <v>199432.98236095349</v>
      </c>
      <c r="AB4026" s="17">
        <f t="shared" si="1250"/>
        <v>3.8949824970828471</v>
      </c>
      <c r="AC4026" s="2" t="s">
        <v>5041</v>
      </c>
      <c r="AD4026" s="2" t="s">
        <v>29</v>
      </c>
      <c r="AE4026" t="str">
        <f t="shared" si="1251"/>
        <v>Fashion</v>
      </c>
      <c r="AF4026" t="str">
        <f t="shared" si="1252"/>
        <v>Fashion</v>
      </c>
      <c r="AG4026" t="str" cm="1">
        <f t="array" ref="AG4026">INDEX(AD:AD,ROW())</f>
        <v>Fashion</v>
      </c>
      <c r="AH4026">
        <f t="shared" si="1260"/>
        <v>15</v>
      </c>
      <c r="AI4026" t="str">
        <f t="shared" si="1253"/>
        <v>Fashion</v>
      </c>
      <c r="AK4026">
        <f t="shared" si="1254"/>
        <v>2024</v>
      </c>
      <c r="AL4026">
        <f t="shared" si="1255"/>
        <v>4</v>
      </c>
      <c r="AM4026">
        <f t="shared" si="1256"/>
        <v>27</v>
      </c>
      <c r="AN4026">
        <f t="shared" si="1257"/>
        <v>7</v>
      </c>
      <c r="AO4026" t="str">
        <f t="shared" si="1258"/>
        <v>Weekend</v>
      </c>
      <c r="AR4026" s="20">
        <f t="shared" si="1259"/>
        <v>0</v>
      </c>
    </row>
    <row r="4027" spans="1:44" x14ac:dyDescent="0.35">
      <c r="A4027" t="str">
        <f t="shared" si="1241"/>
        <v>CUST4026</v>
      </c>
      <c r="B4027" s="2" t="s">
        <v>4363</v>
      </c>
      <c r="C4027" s="4">
        <v>45185</v>
      </c>
      <c r="D4027" s="2" t="s">
        <v>1357</v>
      </c>
      <c r="E4027" t="s">
        <v>5048</v>
      </c>
      <c r="F4027" s="2" t="s">
        <v>19</v>
      </c>
      <c r="G4027" s="2" t="s">
        <v>128</v>
      </c>
      <c r="H4027" s="2">
        <v>1</v>
      </c>
      <c r="I4027" s="19">
        <v>1235.05</v>
      </c>
      <c r="J4027" s="2" t="s">
        <v>5046</v>
      </c>
      <c r="K4027" s="2" t="s">
        <v>16</v>
      </c>
      <c r="L4027" s="2">
        <v>5</v>
      </c>
      <c r="M4027" s="18">
        <f t="shared" si="1242"/>
        <v>1235.05</v>
      </c>
      <c r="T4027" t="str">
        <f t="shared" si="1243"/>
        <v>Completed</v>
      </c>
      <c r="U4027" t="str">
        <f t="shared" si="1244"/>
        <v>Yes</v>
      </c>
      <c r="V4027" t="str">
        <f t="shared" si="1245"/>
        <v>No</v>
      </c>
      <c r="X4027">
        <f t="shared" si="1246"/>
        <v>590</v>
      </c>
      <c r="Y4027">
        <f t="shared" si="1247"/>
        <v>451</v>
      </c>
      <c r="Z4027" s="18">
        <f t="shared" si="1248"/>
        <v>2759712.3299794244</v>
      </c>
      <c r="AA4027" s="18">
        <f t="shared" si="1249"/>
        <v>330643.50635802455</v>
      </c>
      <c r="AB4027" s="17">
        <f t="shared" si="1250"/>
        <v>3.8641711229946525</v>
      </c>
      <c r="AC4027" s="2" t="s">
        <v>128</v>
      </c>
      <c r="AD4027" s="2" t="s">
        <v>19</v>
      </c>
      <c r="AE4027" t="str">
        <f t="shared" si="1251"/>
        <v>Electronics</v>
      </c>
      <c r="AF4027" t="str">
        <f t="shared" si="1252"/>
        <v>Electronics</v>
      </c>
      <c r="AG4027" t="str" cm="1">
        <f t="array" ref="AG4027">INDEX(AD:AD,ROW())</f>
        <v>Electronics</v>
      </c>
      <c r="AH4027">
        <f t="shared" si="1260"/>
        <v>48</v>
      </c>
      <c r="AI4027" t="str">
        <f t="shared" si="1253"/>
        <v>Electronics</v>
      </c>
      <c r="AK4027">
        <f t="shared" si="1254"/>
        <v>2023</v>
      </c>
      <c r="AL4027">
        <f t="shared" si="1255"/>
        <v>9</v>
      </c>
      <c r="AM4027">
        <f t="shared" si="1256"/>
        <v>16</v>
      </c>
      <c r="AN4027">
        <f t="shared" si="1257"/>
        <v>7</v>
      </c>
      <c r="AO4027" t="str">
        <f t="shared" si="1258"/>
        <v>Weekend</v>
      </c>
      <c r="AR4027" s="20">
        <f t="shared" si="1259"/>
        <v>0</v>
      </c>
    </row>
    <row r="4028" spans="1:44" x14ac:dyDescent="0.35">
      <c r="A4028" t="str">
        <f t="shared" si="1241"/>
        <v>CUST4027</v>
      </c>
      <c r="B4028" s="2" t="s">
        <v>4364</v>
      </c>
      <c r="C4028" s="4">
        <v>45396</v>
      </c>
      <c r="D4028" s="2" t="s">
        <v>120</v>
      </c>
      <c r="E4028" t="s">
        <v>5051</v>
      </c>
      <c r="F4028" s="2" t="s">
        <v>19</v>
      </c>
      <c r="G4028" s="2" t="s">
        <v>5040</v>
      </c>
      <c r="H4028" s="2">
        <v>1</v>
      </c>
      <c r="I4028" s="19">
        <v>648.78</v>
      </c>
      <c r="J4028" s="2" t="s">
        <v>20</v>
      </c>
      <c r="K4028" s="2" t="s">
        <v>16</v>
      </c>
      <c r="L4028" s="2">
        <v>4</v>
      </c>
      <c r="M4028" s="18">
        <f t="shared" si="1242"/>
        <v>648.78</v>
      </c>
      <c r="T4028" t="str">
        <f t="shared" si="1243"/>
        <v>Completed</v>
      </c>
      <c r="U4028" t="str">
        <f t="shared" si="1244"/>
        <v>No</v>
      </c>
      <c r="V4028" t="str">
        <f t="shared" si="1245"/>
        <v>No</v>
      </c>
      <c r="X4028">
        <f t="shared" si="1246"/>
        <v>619</v>
      </c>
      <c r="Y4028">
        <f t="shared" si="1247"/>
        <v>468</v>
      </c>
      <c r="Z4028" s="18">
        <f t="shared" si="1248"/>
        <v>2759712.3299794244</v>
      </c>
      <c r="AA4028" s="18">
        <f t="shared" si="1249"/>
        <v>330643.50635802455</v>
      </c>
      <c r="AB4028" s="17">
        <f t="shared" si="1250"/>
        <v>3.8641711229946525</v>
      </c>
      <c r="AC4028" s="2" t="s">
        <v>5040</v>
      </c>
      <c r="AD4028" s="2" t="s">
        <v>19</v>
      </c>
      <c r="AE4028" t="str">
        <f t="shared" si="1251"/>
        <v>Electronics</v>
      </c>
      <c r="AF4028" t="str">
        <f t="shared" si="1252"/>
        <v>Electronics</v>
      </c>
      <c r="AG4028" t="str" cm="1">
        <f t="array" ref="AG4028">INDEX(AD:AD,ROW())</f>
        <v>Electronics</v>
      </c>
      <c r="AH4028">
        <f t="shared" si="1260"/>
        <v>13</v>
      </c>
      <c r="AI4028" t="str">
        <f t="shared" si="1253"/>
        <v>Electronics</v>
      </c>
      <c r="AK4028">
        <f t="shared" si="1254"/>
        <v>2024</v>
      </c>
      <c r="AL4028">
        <f t="shared" si="1255"/>
        <v>4</v>
      </c>
      <c r="AM4028">
        <f t="shared" si="1256"/>
        <v>14</v>
      </c>
      <c r="AN4028">
        <f t="shared" si="1257"/>
        <v>1</v>
      </c>
      <c r="AO4028" t="str">
        <f t="shared" si="1258"/>
        <v>Weekend</v>
      </c>
      <c r="AR4028" s="20">
        <f t="shared" si="1259"/>
        <v>0</v>
      </c>
    </row>
    <row r="4029" spans="1:44" x14ac:dyDescent="0.35">
      <c r="A4029" t="str">
        <f t="shared" si="1241"/>
        <v>CUST4028</v>
      </c>
      <c r="B4029" s="2" t="s">
        <v>4365</v>
      </c>
      <c r="C4029" s="4">
        <v>45369</v>
      </c>
      <c r="D4029" s="2" t="s">
        <v>449</v>
      </c>
      <c r="E4029" t="s">
        <v>5050</v>
      </c>
      <c r="F4029" s="2" t="s">
        <v>19</v>
      </c>
      <c r="G4029" s="2" t="s">
        <v>5039</v>
      </c>
      <c r="H4029" s="2">
        <v>2</v>
      </c>
      <c r="I4029" s="19">
        <v>1549.14</v>
      </c>
      <c r="J4029" s="2" t="s">
        <v>5047</v>
      </c>
      <c r="K4029" s="2" t="s">
        <v>16</v>
      </c>
      <c r="L4029" s="2">
        <v>4</v>
      </c>
      <c r="M4029" s="18">
        <f t="shared" si="1242"/>
        <v>3098.28</v>
      </c>
      <c r="T4029" t="str">
        <f t="shared" si="1243"/>
        <v>Completed</v>
      </c>
      <c r="U4029" t="str">
        <f t="shared" si="1244"/>
        <v>Yes</v>
      </c>
      <c r="V4029" t="str">
        <f t="shared" si="1245"/>
        <v>No</v>
      </c>
      <c r="X4029">
        <f t="shared" si="1246"/>
        <v>589</v>
      </c>
      <c r="Y4029">
        <f t="shared" si="1247"/>
        <v>426</v>
      </c>
      <c r="Z4029" s="18">
        <f t="shared" si="1248"/>
        <v>2759712.3299794244</v>
      </c>
      <c r="AA4029" s="18">
        <f t="shared" si="1249"/>
        <v>330643.50635802455</v>
      </c>
      <c r="AB4029" s="17">
        <f t="shared" si="1250"/>
        <v>3.8641711229946525</v>
      </c>
      <c r="AC4029" s="2" t="s">
        <v>5039</v>
      </c>
      <c r="AD4029" s="2" t="s">
        <v>19</v>
      </c>
      <c r="AE4029" t="str">
        <f t="shared" si="1251"/>
        <v>Electronics</v>
      </c>
      <c r="AF4029" t="str">
        <f t="shared" si="1252"/>
        <v>Electronics</v>
      </c>
      <c r="AG4029" t="str" cm="1">
        <f t="array" ref="AG4029">INDEX(AD:AD,ROW())</f>
        <v>Electronics</v>
      </c>
      <c r="AH4029">
        <f t="shared" si="1260"/>
        <v>3</v>
      </c>
      <c r="AI4029" t="str">
        <f t="shared" si="1253"/>
        <v>Electronics</v>
      </c>
      <c r="AK4029">
        <f t="shared" si="1254"/>
        <v>2024</v>
      </c>
      <c r="AL4029">
        <f t="shared" si="1255"/>
        <v>3</v>
      </c>
      <c r="AM4029">
        <f t="shared" si="1256"/>
        <v>18</v>
      </c>
      <c r="AN4029">
        <f t="shared" si="1257"/>
        <v>2</v>
      </c>
      <c r="AO4029" t="str">
        <f t="shared" si="1258"/>
        <v>Weekday</v>
      </c>
      <c r="AR4029" s="20">
        <f t="shared" si="1259"/>
        <v>0</v>
      </c>
    </row>
    <row r="4030" spans="1:44" x14ac:dyDescent="0.35">
      <c r="A4030" t="str">
        <f t="shared" si="1241"/>
        <v>CUST4029</v>
      </c>
      <c r="B4030" s="2" t="s">
        <v>4366</v>
      </c>
      <c r="C4030" s="4">
        <v>45460</v>
      </c>
      <c r="D4030" s="2" t="s">
        <v>878</v>
      </c>
      <c r="E4030" t="s">
        <v>5049</v>
      </c>
      <c r="F4030" s="2" t="s">
        <v>19</v>
      </c>
      <c r="G4030" s="2" t="s">
        <v>60</v>
      </c>
      <c r="H4030" s="2">
        <v>1</v>
      </c>
      <c r="I4030" s="19">
        <v>1976.28</v>
      </c>
      <c r="J4030" s="2" t="s">
        <v>5046</v>
      </c>
      <c r="K4030" s="2" t="s">
        <v>16</v>
      </c>
      <c r="L4030" s="2">
        <v>4</v>
      </c>
      <c r="M4030" s="18">
        <f t="shared" si="1242"/>
        <v>1976.28</v>
      </c>
      <c r="T4030" t="str">
        <f t="shared" si="1243"/>
        <v>Completed</v>
      </c>
      <c r="U4030" t="str">
        <f t="shared" si="1244"/>
        <v>Yes</v>
      </c>
      <c r="V4030" t="str">
        <f t="shared" si="1245"/>
        <v>No</v>
      </c>
      <c r="X4030">
        <f t="shared" si="1246"/>
        <v>595</v>
      </c>
      <c r="Y4030">
        <f t="shared" si="1247"/>
        <v>444</v>
      </c>
      <c r="Z4030" s="18">
        <f t="shared" si="1248"/>
        <v>2759712.3299794244</v>
      </c>
      <c r="AA4030" s="18">
        <f t="shared" si="1249"/>
        <v>330643.50635802455</v>
      </c>
      <c r="AB4030" s="17">
        <f t="shared" si="1250"/>
        <v>3.8641711229946525</v>
      </c>
      <c r="AC4030" s="2" t="s">
        <v>60</v>
      </c>
      <c r="AD4030" s="2" t="s">
        <v>19</v>
      </c>
      <c r="AE4030" t="str">
        <f t="shared" si="1251"/>
        <v>Electronics</v>
      </c>
      <c r="AF4030" t="str">
        <f t="shared" si="1252"/>
        <v>Electronics</v>
      </c>
      <c r="AG4030" t="str" cm="1">
        <f t="array" ref="AG4030">INDEX(AD:AD,ROW())</f>
        <v>Electronics</v>
      </c>
      <c r="AH4030">
        <f t="shared" si="1260"/>
        <v>17</v>
      </c>
      <c r="AI4030" t="str">
        <f t="shared" si="1253"/>
        <v>Electronics</v>
      </c>
      <c r="AK4030">
        <f t="shared" si="1254"/>
        <v>2024</v>
      </c>
      <c r="AL4030">
        <f t="shared" si="1255"/>
        <v>6</v>
      </c>
      <c r="AM4030">
        <f t="shared" si="1256"/>
        <v>17</v>
      </c>
      <c r="AN4030">
        <f t="shared" si="1257"/>
        <v>2</v>
      </c>
      <c r="AO4030" t="str">
        <f t="shared" si="1258"/>
        <v>Weekday</v>
      </c>
      <c r="AR4030" s="20">
        <f t="shared" si="1259"/>
        <v>0</v>
      </c>
    </row>
    <row r="4031" spans="1:44" x14ac:dyDescent="0.35">
      <c r="A4031" t="str">
        <f t="shared" si="1241"/>
        <v>CUST4030</v>
      </c>
      <c r="B4031" s="2" t="s">
        <v>4367</v>
      </c>
      <c r="C4031" s="4">
        <v>45770</v>
      </c>
      <c r="D4031" s="2" t="s">
        <v>1576</v>
      </c>
      <c r="E4031" t="s">
        <v>5050</v>
      </c>
      <c r="F4031" s="2" t="s">
        <v>13</v>
      </c>
      <c r="G4031" s="2" t="s">
        <v>95</v>
      </c>
      <c r="H4031" s="2">
        <v>1</v>
      </c>
      <c r="I4031" s="19">
        <v>1555.01</v>
      </c>
      <c r="J4031" s="2" t="s">
        <v>15</v>
      </c>
      <c r="K4031" s="2" t="s">
        <v>103</v>
      </c>
      <c r="L4031" s="2">
        <v>4</v>
      </c>
      <c r="M4031" s="18">
        <f t="shared" si="1242"/>
        <v>1555.01</v>
      </c>
      <c r="T4031" t="str">
        <f t="shared" si="1243"/>
        <v>Lost Sale</v>
      </c>
      <c r="U4031" t="str">
        <f t="shared" si="1244"/>
        <v>No</v>
      </c>
      <c r="V4031" t="str">
        <f t="shared" si="1245"/>
        <v>Yes</v>
      </c>
      <c r="X4031">
        <f t="shared" si="1246"/>
        <v>589</v>
      </c>
      <c r="Y4031">
        <f t="shared" si="1247"/>
        <v>426</v>
      </c>
      <c r="Z4031" s="18">
        <f t="shared" si="1248"/>
        <v>1463424.4009529033</v>
      </c>
      <c r="AA4031" s="18">
        <f t="shared" si="1249"/>
        <v>118285.78776560788</v>
      </c>
      <c r="AB4031" s="17">
        <f t="shared" si="1250"/>
        <v>3.8140589569160999</v>
      </c>
      <c r="AC4031" s="2" t="s">
        <v>95</v>
      </c>
      <c r="AD4031" s="2" t="s">
        <v>13</v>
      </c>
      <c r="AE4031" t="str">
        <f t="shared" si="1251"/>
        <v>Home &amp; Kitchen</v>
      </c>
      <c r="AF4031" t="str">
        <f t="shared" si="1252"/>
        <v>Home &amp; Kitchen</v>
      </c>
      <c r="AG4031" t="str" cm="1">
        <f t="array" ref="AG4031">INDEX(AD:AD,ROW())</f>
        <v>Home &amp; Kitchen</v>
      </c>
      <c r="AH4031">
        <f t="shared" si="1260"/>
        <v>32</v>
      </c>
      <c r="AI4031" t="str">
        <f t="shared" si="1253"/>
        <v>Home &amp; Kitchen</v>
      </c>
      <c r="AK4031">
        <f t="shared" si="1254"/>
        <v>2025</v>
      </c>
      <c r="AL4031">
        <f t="shared" si="1255"/>
        <v>4</v>
      </c>
      <c r="AM4031">
        <f t="shared" si="1256"/>
        <v>23</v>
      </c>
      <c r="AN4031">
        <f t="shared" si="1257"/>
        <v>4</v>
      </c>
      <c r="AO4031" t="str">
        <f t="shared" si="1258"/>
        <v>Weekday</v>
      </c>
      <c r="AR4031" s="20">
        <f t="shared" si="1259"/>
        <v>1</v>
      </c>
    </row>
    <row r="4032" spans="1:44" x14ac:dyDescent="0.35">
      <c r="A4032" t="str">
        <f t="shared" si="1241"/>
        <v>CUST4031</v>
      </c>
      <c r="B4032" s="2" t="s">
        <v>4368</v>
      </c>
      <c r="C4032" s="4">
        <v>44953</v>
      </c>
      <c r="D4032" s="2" t="s">
        <v>534</v>
      </c>
      <c r="E4032" t="s">
        <v>5052</v>
      </c>
      <c r="F4032" s="2" t="s">
        <v>13</v>
      </c>
      <c r="G4032" s="2" t="s">
        <v>95</v>
      </c>
      <c r="H4032" s="2">
        <v>1</v>
      </c>
      <c r="I4032" s="19">
        <v>1664.19</v>
      </c>
      <c r="J4032" s="2" t="s">
        <v>5046</v>
      </c>
      <c r="K4032" s="2" t="s">
        <v>16</v>
      </c>
      <c r="L4032" s="2">
        <v>4</v>
      </c>
      <c r="M4032" s="18">
        <f t="shared" si="1242"/>
        <v>1664.19</v>
      </c>
      <c r="T4032" t="str">
        <f t="shared" si="1243"/>
        <v>Completed</v>
      </c>
      <c r="U4032" t="str">
        <f t="shared" si="1244"/>
        <v>Yes</v>
      </c>
      <c r="V4032" t="str">
        <f t="shared" si="1245"/>
        <v>No</v>
      </c>
      <c r="X4032">
        <f t="shared" si="1246"/>
        <v>573</v>
      </c>
      <c r="Y4032">
        <f t="shared" si="1247"/>
        <v>450</v>
      </c>
      <c r="Z4032" s="18">
        <f t="shared" si="1248"/>
        <v>1463424.4009529033</v>
      </c>
      <c r="AA4032" s="18">
        <f t="shared" si="1249"/>
        <v>118285.78776560788</v>
      </c>
      <c r="AB4032" s="17">
        <f t="shared" si="1250"/>
        <v>3.8140589569160999</v>
      </c>
      <c r="AC4032" s="2" t="s">
        <v>95</v>
      </c>
      <c r="AD4032" s="2" t="s">
        <v>13</v>
      </c>
      <c r="AE4032" t="str">
        <f t="shared" si="1251"/>
        <v>Home &amp; Kitchen</v>
      </c>
      <c r="AF4032" t="str">
        <f t="shared" si="1252"/>
        <v>Home &amp; Kitchen</v>
      </c>
      <c r="AG4032" t="str" cm="1">
        <f t="array" ref="AG4032">INDEX(AD:AD,ROW())</f>
        <v>Home &amp; Kitchen</v>
      </c>
      <c r="AH4032">
        <f t="shared" si="1260"/>
        <v>32</v>
      </c>
      <c r="AI4032" t="str">
        <f t="shared" si="1253"/>
        <v>Home &amp; Kitchen</v>
      </c>
      <c r="AK4032">
        <f t="shared" si="1254"/>
        <v>2023</v>
      </c>
      <c r="AL4032">
        <f t="shared" si="1255"/>
        <v>1</v>
      </c>
      <c r="AM4032">
        <f t="shared" si="1256"/>
        <v>27</v>
      </c>
      <c r="AN4032">
        <f t="shared" si="1257"/>
        <v>6</v>
      </c>
      <c r="AO4032" t="str">
        <f t="shared" si="1258"/>
        <v>Weekday</v>
      </c>
      <c r="AR4032" s="20">
        <f t="shared" si="1259"/>
        <v>0</v>
      </c>
    </row>
    <row r="4033" spans="1:44" x14ac:dyDescent="0.35">
      <c r="A4033" t="str">
        <f t="shared" si="1241"/>
        <v>CUST4032</v>
      </c>
      <c r="B4033" s="2" t="s">
        <v>4369</v>
      </c>
      <c r="C4033" s="4">
        <v>45663</v>
      </c>
      <c r="D4033" s="2" t="s">
        <v>445</v>
      </c>
      <c r="E4033" t="s">
        <v>5051</v>
      </c>
      <c r="F4033" s="2" t="s">
        <v>13</v>
      </c>
      <c r="G4033" s="2" t="s">
        <v>14</v>
      </c>
      <c r="H4033" s="2">
        <v>1</v>
      </c>
      <c r="I4033" s="19">
        <v>728.4</v>
      </c>
      <c r="J4033" s="2" t="s">
        <v>50</v>
      </c>
      <c r="K4033" s="2" t="s">
        <v>16</v>
      </c>
      <c r="L4033" s="2">
        <v>2</v>
      </c>
      <c r="M4033" s="18">
        <f t="shared" si="1242"/>
        <v>728.4</v>
      </c>
      <c r="T4033" t="str">
        <f t="shared" si="1243"/>
        <v>Completed</v>
      </c>
      <c r="U4033" t="str">
        <f t="shared" si="1244"/>
        <v>No</v>
      </c>
      <c r="V4033" t="str">
        <f t="shared" si="1245"/>
        <v>No</v>
      </c>
      <c r="X4033">
        <f t="shared" si="1246"/>
        <v>619</v>
      </c>
      <c r="Y4033">
        <f t="shared" si="1247"/>
        <v>468</v>
      </c>
      <c r="Z4033" s="18">
        <f t="shared" si="1248"/>
        <v>1463424.4009529033</v>
      </c>
      <c r="AA4033" s="18">
        <f t="shared" si="1249"/>
        <v>118285.78776560788</v>
      </c>
      <c r="AB4033" s="17">
        <f t="shared" si="1250"/>
        <v>3.8140589569160999</v>
      </c>
      <c r="AC4033" s="2" t="s">
        <v>14</v>
      </c>
      <c r="AD4033" s="2" t="s">
        <v>13</v>
      </c>
      <c r="AE4033" t="str">
        <f t="shared" si="1251"/>
        <v>Home &amp; Kitchen</v>
      </c>
      <c r="AF4033" t="str">
        <f t="shared" si="1252"/>
        <v>Home &amp; Kitchen</v>
      </c>
      <c r="AG4033" t="str" cm="1">
        <f t="array" ref="AG4033">INDEX(AD:AD,ROW())</f>
        <v>Home &amp; Kitchen</v>
      </c>
      <c r="AH4033">
        <f t="shared" si="1260"/>
        <v>2</v>
      </c>
      <c r="AI4033" t="str">
        <f t="shared" si="1253"/>
        <v>Home &amp; Kitchen</v>
      </c>
      <c r="AK4033">
        <f t="shared" si="1254"/>
        <v>2025</v>
      </c>
      <c r="AL4033">
        <f t="shared" si="1255"/>
        <v>1</v>
      </c>
      <c r="AM4033">
        <f t="shared" si="1256"/>
        <v>6</v>
      </c>
      <c r="AN4033">
        <f t="shared" si="1257"/>
        <v>2</v>
      </c>
      <c r="AO4033" t="str">
        <f t="shared" si="1258"/>
        <v>Weekday</v>
      </c>
      <c r="AR4033" s="20">
        <f t="shared" si="1259"/>
        <v>0</v>
      </c>
    </row>
    <row r="4034" spans="1:44" x14ac:dyDescent="0.35">
      <c r="A4034" t="str">
        <f t="shared" si="1241"/>
        <v>CUST4033</v>
      </c>
      <c r="B4034" s="2" t="s">
        <v>4370</v>
      </c>
      <c r="C4034" s="4">
        <v>45639</v>
      </c>
      <c r="D4034" s="2" t="s">
        <v>164</v>
      </c>
      <c r="E4034" t="s">
        <v>5051</v>
      </c>
      <c r="F4034" s="2" t="s">
        <v>13</v>
      </c>
      <c r="G4034" s="2" t="s">
        <v>95</v>
      </c>
      <c r="H4034" s="2">
        <v>2</v>
      </c>
      <c r="I4034" s="19">
        <v>1043.1600000000001</v>
      </c>
      <c r="J4034" s="2" t="s">
        <v>50</v>
      </c>
      <c r="K4034" s="2" t="s">
        <v>16</v>
      </c>
      <c r="L4034" s="2">
        <v>5</v>
      </c>
      <c r="M4034" s="18">
        <f t="shared" si="1242"/>
        <v>2086.3200000000002</v>
      </c>
      <c r="T4034" t="str">
        <f t="shared" si="1243"/>
        <v>Completed</v>
      </c>
      <c r="U4034" t="str">
        <f t="shared" si="1244"/>
        <v>Yes</v>
      </c>
      <c r="V4034" t="str">
        <f t="shared" si="1245"/>
        <v>No</v>
      </c>
      <c r="X4034">
        <f t="shared" si="1246"/>
        <v>619</v>
      </c>
      <c r="Y4034">
        <f t="shared" si="1247"/>
        <v>468</v>
      </c>
      <c r="Z4034" s="18">
        <f t="shared" si="1248"/>
        <v>1463424.4009529033</v>
      </c>
      <c r="AA4034" s="18">
        <f t="shared" si="1249"/>
        <v>118285.78776560788</v>
      </c>
      <c r="AB4034" s="17">
        <f t="shared" si="1250"/>
        <v>3.8140589569160999</v>
      </c>
      <c r="AC4034" s="2" t="s">
        <v>95</v>
      </c>
      <c r="AD4034" s="2" t="s">
        <v>13</v>
      </c>
      <c r="AE4034" t="str">
        <f t="shared" si="1251"/>
        <v>Home &amp; Kitchen</v>
      </c>
      <c r="AF4034" t="str">
        <f t="shared" si="1252"/>
        <v>Home &amp; Kitchen</v>
      </c>
      <c r="AG4034" t="str" cm="1">
        <f t="array" ref="AG4034">INDEX(AD:AD,ROW())</f>
        <v>Home &amp; Kitchen</v>
      </c>
      <c r="AH4034">
        <f t="shared" si="1260"/>
        <v>32</v>
      </c>
      <c r="AI4034" t="str">
        <f t="shared" si="1253"/>
        <v>Home &amp; Kitchen</v>
      </c>
      <c r="AK4034">
        <f t="shared" si="1254"/>
        <v>2024</v>
      </c>
      <c r="AL4034">
        <f t="shared" si="1255"/>
        <v>12</v>
      </c>
      <c r="AM4034">
        <f t="shared" si="1256"/>
        <v>13</v>
      </c>
      <c r="AN4034">
        <f t="shared" si="1257"/>
        <v>6</v>
      </c>
      <c r="AO4034" t="str">
        <f t="shared" si="1258"/>
        <v>Weekday</v>
      </c>
      <c r="AR4034" s="20">
        <f t="shared" si="1259"/>
        <v>0</v>
      </c>
    </row>
    <row r="4035" spans="1:44" x14ac:dyDescent="0.35">
      <c r="A4035" t="str">
        <f t="shared" ref="A4035:A4098" si="1261">"CUST"&amp;TEXT(ROW()-1,"0000")</f>
        <v>CUST4034</v>
      </c>
      <c r="B4035" s="2" t="s">
        <v>4371</v>
      </c>
      <c r="C4035" s="4">
        <v>44942</v>
      </c>
      <c r="D4035" s="2" t="s">
        <v>626</v>
      </c>
      <c r="E4035" t="s">
        <v>5053</v>
      </c>
      <c r="F4035" s="2" t="s">
        <v>42</v>
      </c>
      <c r="G4035" s="2" t="s">
        <v>188</v>
      </c>
      <c r="H4035" s="2">
        <v>2</v>
      </c>
      <c r="I4035" s="19">
        <v>1080.1199999999999</v>
      </c>
      <c r="J4035" s="2" t="s">
        <v>5047</v>
      </c>
      <c r="K4035" s="2" t="s">
        <v>16</v>
      </c>
      <c r="L4035" s="2">
        <v>5</v>
      </c>
      <c r="M4035" s="18">
        <f t="shared" ref="M4035:M4098" si="1262">H4035*I4035</f>
        <v>2160.2399999999998</v>
      </c>
      <c r="T4035" t="str">
        <f t="shared" ref="T4035:T4098" si="1263">IF(K4035="Cancelled","Lost Sale",IF(K4035="Pending","Pending","Completed"))</f>
        <v>Completed</v>
      </c>
      <c r="U4035" t="str">
        <f t="shared" ref="U4035:U4098" si="1264">IF(AND(K4035="Delivered",M4035&gt;1000),"Yes","No")</f>
        <v>Yes</v>
      </c>
      <c r="V4035" t="str">
        <f t="shared" ref="V4035:V4098" si="1265">IF(OR(K4035="Cancelled",K4035="Pending"),"Yes","No")</f>
        <v>No</v>
      </c>
      <c r="X4035">
        <f t="shared" ref="X4035:X4098" si="1266">COUNTIF($E$2:$E$4701,E4035)</f>
        <v>559</v>
      </c>
      <c r="Y4035">
        <f t="shared" ref="Y4035:Y4098" si="1267">COUNTIFS($E$2:$E$4701,E4035,$K$2:$K$4701,"Delivered")</f>
        <v>408</v>
      </c>
      <c r="Z4035" s="18">
        <f t="shared" ref="Z4035:Z4098" si="1268">SUMIF($F$2:$F$4701,F4035,$M$2:$M$4701)</f>
        <v>1098537.4901531704</v>
      </c>
      <c r="AA4035" s="18">
        <f t="shared" ref="AA4035:AA4098" si="1269">SUMIFS($M$2:$M$4701,$F$2:$F$4701,F4035,$K$2:$K$4701,"Pending")</f>
        <v>96724.388030634553</v>
      </c>
      <c r="AB4035" s="17">
        <f t="shared" ref="AB4035:AB4098" si="1270">AVERAGEIF($F$2:$F$4701,F4035,$L$2:$L$4701)</f>
        <v>3.9001122334455669</v>
      </c>
      <c r="AC4035" s="2" t="s">
        <v>188</v>
      </c>
      <c r="AD4035" s="2" t="s">
        <v>42</v>
      </c>
      <c r="AE4035" t="str">
        <f t="shared" ref="AE4035:AE4098" si="1271">VLOOKUP(G4035,$AC$2:$AD$4738,2,FALSE)</f>
        <v>Beauty</v>
      </c>
      <c r="AF4035" t="str">
        <f t="shared" ref="AF4035:AF4098" si="1272">_xlfn.XLOOKUP(G4035,AC:AC,AD:AD)</f>
        <v>Beauty</v>
      </c>
      <c r="AG4035" t="str" cm="1">
        <f t="array" ref="AG4035">INDEX(AD:AD,ROW())</f>
        <v>Beauty</v>
      </c>
      <c r="AH4035">
        <f t="shared" si="1260"/>
        <v>80</v>
      </c>
      <c r="AI4035" t="str">
        <f t="shared" ref="AI4035:AI4098" si="1273">INDEX(AD:AD,MATCH(G4035,AC:AC,0))</f>
        <v>Beauty</v>
      </c>
      <c r="AK4035">
        <f t="shared" ref="AK4035:AK4098" si="1274">YEAR(C4035)</f>
        <v>2023</v>
      </c>
      <c r="AL4035">
        <f t="shared" ref="AL4035:AL4098" si="1275">MONTH(C4035)</f>
        <v>1</v>
      </c>
      <c r="AM4035">
        <f t="shared" ref="AM4035:AM4098" si="1276">DAY(C4035)</f>
        <v>16</v>
      </c>
      <c r="AN4035">
        <f t="shared" ref="AN4035:AN4098" si="1277">WEEKDAY(C4035)</f>
        <v>2</v>
      </c>
      <c r="AO4035" t="str">
        <f t="shared" ref="AO4035:AO4098" si="1278">IF(WEEKDAY(C4035,2)&gt;5,"Weekend","Weekday")</f>
        <v>Weekday</v>
      </c>
      <c r="AR4035" s="20">
        <f t="shared" ref="AR4035:AR4098" si="1279">IF(OR(K4035="Cancelled",K4035="Returned"),1,0)</f>
        <v>0</v>
      </c>
    </row>
    <row r="4036" spans="1:44" x14ac:dyDescent="0.35">
      <c r="A4036" t="str">
        <f t="shared" si="1261"/>
        <v>CUST4035</v>
      </c>
      <c r="B4036" s="2" t="s">
        <v>4372</v>
      </c>
      <c r="C4036" s="4">
        <v>45603</v>
      </c>
      <c r="D4036" s="2" t="s">
        <v>478</v>
      </c>
      <c r="E4036" t="s">
        <v>5049</v>
      </c>
      <c r="F4036" s="2" t="s">
        <v>23</v>
      </c>
      <c r="G4036" s="2" t="s">
        <v>75</v>
      </c>
      <c r="H4036" s="2">
        <v>1</v>
      </c>
      <c r="I4036" s="19">
        <v>153.31</v>
      </c>
      <c r="J4036" s="2" t="s">
        <v>5046</v>
      </c>
      <c r="K4036" s="2" t="s">
        <v>16</v>
      </c>
      <c r="L4036" s="2">
        <v>3</v>
      </c>
      <c r="M4036" s="18">
        <f t="shared" si="1262"/>
        <v>153.31</v>
      </c>
      <c r="T4036" t="str">
        <f t="shared" si="1263"/>
        <v>Completed</v>
      </c>
      <c r="U4036" t="str">
        <f t="shared" si="1264"/>
        <v>No</v>
      </c>
      <c r="V4036" t="str">
        <f t="shared" si="1265"/>
        <v>No</v>
      </c>
      <c r="X4036">
        <f t="shared" si="1266"/>
        <v>595</v>
      </c>
      <c r="Y4036">
        <f t="shared" si="1267"/>
        <v>444</v>
      </c>
      <c r="Z4036" s="18">
        <f t="shared" si="1268"/>
        <v>594714.6477588166</v>
      </c>
      <c r="AA4036" s="18">
        <f t="shared" si="1269"/>
        <v>60882.938065984097</v>
      </c>
      <c r="AB4036" s="17">
        <f t="shared" si="1270"/>
        <v>3.804733727810651</v>
      </c>
      <c r="AC4036" s="2" t="s">
        <v>75</v>
      </c>
      <c r="AD4036" s="2" t="s">
        <v>23</v>
      </c>
      <c r="AE4036" t="str">
        <f t="shared" si="1271"/>
        <v>Books</v>
      </c>
      <c r="AF4036" t="str">
        <f t="shared" si="1272"/>
        <v>Books</v>
      </c>
      <c r="AG4036" t="str" cm="1">
        <f t="array" ref="AG4036">INDEX(AD:AD,ROW())</f>
        <v>Books</v>
      </c>
      <c r="AH4036">
        <f t="shared" si="1260"/>
        <v>23</v>
      </c>
      <c r="AI4036" t="str">
        <f t="shared" si="1273"/>
        <v>Books</v>
      </c>
      <c r="AK4036">
        <f t="shared" si="1274"/>
        <v>2024</v>
      </c>
      <c r="AL4036">
        <f t="shared" si="1275"/>
        <v>11</v>
      </c>
      <c r="AM4036">
        <f t="shared" si="1276"/>
        <v>7</v>
      </c>
      <c r="AN4036">
        <f t="shared" si="1277"/>
        <v>5</v>
      </c>
      <c r="AO4036" t="str">
        <f t="shared" si="1278"/>
        <v>Weekday</v>
      </c>
      <c r="AR4036" s="20">
        <f t="shared" si="1279"/>
        <v>0</v>
      </c>
    </row>
    <row r="4037" spans="1:44" x14ac:dyDescent="0.35">
      <c r="A4037" t="str">
        <f t="shared" si="1261"/>
        <v>CUST4036</v>
      </c>
      <c r="B4037" s="2" t="s">
        <v>4373</v>
      </c>
      <c r="C4037" s="4">
        <v>45248</v>
      </c>
      <c r="D4037" s="2" t="s">
        <v>572</v>
      </c>
      <c r="E4037" t="s">
        <v>5050</v>
      </c>
      <c r="F4037" s="2" t="s">
        <v>29</v>
      </c>
      <c r="G4037" s="2" t="s">
        <v>5043</v>
      </c>
      <c r="H4037" s="2">
        <v>2</v>
      </c>
      <c r="I4037" s="19">
        <v>2076.1999999999998</v>
      </c>
      <c r="J4037" s="2" t="s">
        <v>5047</v>
      </c>
      <c r="K4037" s="2" t="s">
        <v>16</v>
      </c>
      <c r="L4037" s="2">
        <v>4</v>
      </c>
      <c r="M4037" s="18">
        <f t="shared" si="1262"/>
        <v>4152.3999999999996</v>
      </c>
      <c r="T4037" t="str">
        <f t="shared" si="1263"/>
        <v>Completed</v>
      </c>
      <c r="U4037" t="str">
        <f t="shared" si="1264"/>
        <v>Yes</v>
      </c>
      <c r="V4037" t="str">
        <f t="shared" si="1265"/>
        <v>No</v>
      </c>
      <c r="X4037">
        <f t="shared" si="1266"/>
        <v>589</v>
      </c>
      <c r="Y4037">
        <f t="shared" si="1267"/>
        <v>426</v>
      </c>
      <c r="Z4037" s="18">
        <f t="shared" si="1268"/>
        <v>1892867.2841657216</v>
      </c>
      <c r="AA4037" s="18">
        <f t="shared" si="1269"/>
        <v>199432.98236095349</v>
      </c>
      <c r="AB4037" s="17">
        <f t="shared" si="1270"/>
        <v>3.8949824970828471</v>
      </c>
      <c r="AC4037" s="2" t="s">
        <v>5043</v>
      </c>
      <c r="AD4037" s="2" t="s">
        <v>29</v>
      </c>
      <c r="AE4037" t="str">
        <f t="shared" si="1271"/>
        <v>Fashion</v>
      </c>
      <c r="AF4037" t="str">
        <f t="shared" si="1272"/>
        <v>Fashion</v>
      </c>
      <c r="AG4037" t="str" cm="1">
        <f t="array" ref="AG4037">INDEX(AD:AD,ROW())</f>
        <v>Fashion</v>
      </c>
      <c r="AH4037">
        <f t="shared" si="1260"/>
        <v>55</v>
      </c>
      <c r="AI4037" t="str">
        <f t="shared" si="1273"/>
        <v>Fashion</v>
      </c>
      <c r="AK4037">
        <f t="shared" si="1274"/>
        <v>2023</v>
      </c>
      <c r="AL4037">
        <f t="shared" si="1275"/>
        <v>11</v>
      </c>
      <c r="AM4037">
        <f t="shared" si="1276"/>
        <v>18</v>
      </c>
      <c r="AN4037">
        <f t="shared" si="1277"/>
        <v>7</v>
      </c>
      <c r="AO4037" t="str">
        <f t="shared" si="1278"/>
        <v>Weekend</v>
      </c>
      <c r="AR4037" s="20">
        <f t="shared" si="1279"/>
        <v>0</v>
      </c>
    </row>
    <row r="4038" spans="1:44" x14ac:dyDescent="0.35">
      <c r="A4038" t="str">
        <f t="shared" si="1261"/>
        <v>CUST4037</v>
      </c>
      <c r="B4038" s="2" t="s">
        <v>4374</v>
      </c>
      <c r="C4038" s="4">
        <v>45622</v>
      </c>
      <c r="D4038" s="2" t="s">
        <v>146</v>
      </c>
      <c r="E4038" t="s">
        <v>5048</v>
      </c>
      <c r="F4038" s="2" t="s">
        <v>13</v>
      </c>
      <c r="G4038" s="2" t="s">
        <v>95</v>
      </c>
      <c r="H4038" s="2">
        <v>1</v>
      </c>
      <c r="I4038" s="19">
        <v>1269</v>
      </c>
      <c r="J4038" s="2" t="s">
        <v>20</v>
      </c>
      <c r="K4038" s="2" t="s">
        <v>16</v>
      </c>
      <c r="L4038" s="2">
        <v>5</v>
      </c>
      <c r="M4038" s="18">
        <f t="shared" si="1262"/>
        <v>1269</v>
      </c>
      <c r="T4038" t="str">
        <f t="shared" si="1263"/>
        <v>Completed</v>
      </c>
      <c r="U4038" t="str">
        <f t="shared" si="1264"/>
        <v>Yes</v>
      </c>
      <c r="V4038" t="str">
        <f t="shared" si="1265"/>
        <v>No</v>
      </c>
      <c r="X4038">
        <f t="shared" si="1266"/>
        <v>590</v>
      </c>
      <c r="Y4038">
        <f t="shared" si="1267"/>
        <v>451</v>
      </c>
      <c r="Z4038" s="18">
        <f t="shared" si="1268"/>
        <v>1463424.4009529033</v>
      </c>
      <c r="AA4038" s="18">
        <f t="shared" si="1269"/>
        <v>118285.78776560788</v>
      </c>
      <c r="AB4038" s="17">
        <f t="shared" si="1270"/>
        <v>3.8140589569160999</v>
      </c>
      <c r="AC4038" s="2" t="s">
        <v>95</v>
      </c>
      <c r="AD4038" s="2" t="s">
        <v>13</v>
      </c>
      <c r="AE4038" t="str">
        <f t="shared" si="1271"/>
        <v>Home &amp; Kitchen</v>
      </c>
      <c r="AF4038" t="str">
        <f t="shared" si="1272"/>
        <v>Home &amp; Kitchen</v>
      </c>
      <c r="AG4038" t="str" cm="1">
        <f t="array" ref="AG4038">INDEX(AD:AD,ROW())</f>
        <v>Home &amp; Kitchen</v>
      </c>
      <c r="AH4038">
        <f t="shared" si="1260"/>
        <v>32</v>
      </c>
      <c r="AI4038" t="str">
        <f t="shared" si="1273"/>
        <v>Home &amp; Kitchen</v>
      </c>
      <c r="AK4038">
        <f t="shared" si="1274"/>
        <v>2024</v>
      </c>
      <c r="AL4038">
        <f t="shared" si="1275"/>
        <v>11</v>
      </c>
      <c r="AM4038">
        <f t="shared" si="1276"/>
        <v>26</v>
      </c>
      <c r="AN4038">
        <f t="shared" si="1277"/>
        <v>3</v>
      </c>
      <c r="AO4038" t="str">
        <f t="shared" si="1278"/>
        <v>Weekday</v>
      </c>
      <c r="AR4038" s="20">
        <f t="shared" si="1279"/>
        <v>0</v>
      </c>
    </row>
    <row r="4039" spans="1:44" x14ac:dyDescent="0.35">
      <c r="A4039" t="str">
        <f t="shared" si="1261"/>
        <v>CUST4038</v>
      </c>
      <c r="B4039" s="2" t="s">
        <v>4375</v>
      </c>
      <c r="C4039" s="4">
        <v>45820</v>
      </c>
      <c r="D4039" s="2" t="s">
        <v>28</v>
      </c>
      <c r="E4039" t="s">
        <v>5049</v>
      </c>
      <c r="F4039" s="2" t="s">
        <v>13</v>
      </c>
      <c r="G4039" s="2" t="s">
        <v>14</v>
      </c>
      <c r="H4039" s="2">
        <v>1</v>
      </c>
      <c r="I4039" s="19">
        <v>1180.3599999999999</v>
      </c>
      <c r="J4039" s="2" t="s">
        <v>20</v>
      </c>
      <c r="K4039" s="2" t="s">
        <v>16</v>
      </c>
      <c r="L4039" s="2">
        <v>3</v>
      </c>
      <c r="M4039" s="18">
        <f t="shared" si="1262"/>
        <v>1180.3599999999999</v>
      </c>
      <c r="T4039" t="str">
        <f t="shared" si="1263"/>
        <v>Completed</v>
      </c>
      <c r="U4039" t="str">
        <f t="shared" si="1264"/>
        <v>Yes</v>
      </c>
      <c r="V4039" t="str">
        <f t="shared" si="1265"/>
        <v>No</v>
      </c>
      <c r="X4039">
        <f t="shared" si="1266"/>
        <v>595</v>
      </c>
      <c r="Y4039">
        <f t="shared" si="1267"/>
        <v>444</v>
      </c>
      <c r="Z4039" s="18">
        <f t="shared" si="1268"/>
        <v>1463424.4009529033</v>
      </c>
      <c r="AA4039" s="18">
        <f t="shared" si="1269"/>
        <v>118285.78776560788</v>
      </c>
      <c r="AB4039" s="17">
        <f t="shared" si="1270"/>
        <v>3.8140589569160999</v>
      </c>
      <c r="AC4039" s="2" t="s">
        <v>14</v>
      </c>
      <c r="AD4039" s="2" t="s">
        <v>13</v>
      </c>
      <c r="AE4039" t="str">
        <f t="shared" si="1271"/>
        <v>Home &amp; Kitchen</v>
      </c>
      <c r="AF4039" t="str">
        <f t="shared" si="1272"/>
        <v>Home &amp; Kitchen</v>
      </c>
      <c r="AG4039" t="str" cm="1">
        <f t="array" ref="AG4039">INDEX(AD:AD,ROW())</f>
        <v>Home &amp; Kitchen</v>
      </c>
      <c r="AH4039">
        <f t="shared" si="1260"/>
        <v>2</v>
      </c>
      <c r="AI4039" t="str">
        <f t="shared" si="1273"/>
        <v>Home &amp; Kitchen</v>
      </c>
      <c r="AK4039">
        <f t="shared" si="1274"/>
        <v>2025</v>
      </c>
      <c r="AL4039">
        <f t="shared" si="1275"/>
        <v>6</v>
      </c>
      <c r="AM4039">
        <f t="shared" si="1276"/>
        <v>12</v>
      </c>
      <c r="AN4039">
        <f t="shared" si="1277"/>
        <v>5</v>
      </c>
      <c r="AO4039" t="str">
        <f t="shared" si="1278"/>
        <v>Weekday</v>
      </c>
      <c r="AR4039" s="20">
        <f t="shared" si="1279"/>
        <v>0</v>
      </c>
    </row>
    <row r="4040" spans="1:44" x14ac:dyDescent="0.35">
      <c r="A4040" t="str">
        <f t="shared" si="1261"/>
        <v>CUST4039</v>
      </c>
      <c r="B4040" s="2" t="s">
        <v>4376</v>
      </c>
      <c r="C4040" s="4">
        <v>44993</v>
      </c>
      <c r="D4040" s="2" t="s">
        <v>308</v>
      </c>
      <c r="E4040" t="s">
        <v>5050</v>
      </c>
      <c r="F4040" s="2" t="s">
        <v>42</v>
      </c>
      <c r="G4040" s="2" t="s">
        <v>43</v>
      </c>
      <c r="H4040" s="2">
        <v>2</v>
      </c>
      <c r="I4040" s="19">
        <v>1451.29</v>
      </c>
      <c r="J4040" s="2" t="s">
        <v>20</v>
      </c>
      <c r="K4040" s="2" t="s">
        <v>16</v>
      </c>
      <c r="L4040" s="2">
        <v>4</v>
      </c>
      <c r="M4040" s="18">
        <f t="shared" si="1262"/>
        <v>2902.58</v>
      </c>
      <c r="T4040" t="str">
        <f t="shared" si="1263"/>
        <v>Completed</v>
      </c>
      <c r="U4040" t="str">
        <f t="shared" si="1264"/>
        <v>Yes</v>
      </c>
      <c r="V4040" t="str">
        <f t="shared" si="1265"/>
        <v>No</v>
      </c>
      <c r="X4040">
        <f t="shared" si="1266"/>
        <v>589</v>
      </c>
      <c r="Y4040">
        <f t="shared" si="1267"/>
        <v>426</v>
      </c>
      <c r="Z4040" s="18">
        <f t="shared" si="1268"/>
        <v>1098537.4901531704</v>
      </c>
      <c r="AA4040" s="18">
        <f t="shared" si="1269"/>
        <v>96724.388030634553</v>
      </c>
      <c r="AB4040" s="17">
        <f t="shared" si="1270"/>
        <v>3.9001122334455669</v>
      </c>
      <c r="AC4040" s="2" t="s">
        <v>43</v>
      </c>
      <c r="AD4040" s="2" t="s">
        <v>42</v>
      </c>
      <c r="AE4040" t="str">
        <f t="shared" si="1271"/>
        <v>Beauty</v>
      </c>
      <c r="AF4040" t="str">
        <f t="shared" si="1272"/>
        <v>Beauty</v>
      </c>
      <c r="AG4040" t="str" cm="1">
        <f t="array" ref="AG4040">INDEX(AD:AD,ROW())</f>
        <v>Beauty</v>
      </c>
      <c r="AH4040">
        <f t="shared" si="1260"/>
        <v>10</v>
      </c>
      <c r="AI4040" t="str">
        <f t="shared" si="1273"/>
        <v>Beauty</v>
      </c>
      <c r="AK4040">
        <f t="shared" si="1274"/>
        <v>2023</v>
      </c>
      <c r="AL4040">
        <f t="shared" si="1275"/>
        <v>3</v>
      </c>
      <c r="AM4040">
        <f t="shared" si="1276"/>
        <v>8</v>
      </c>
      <c r="AN4040">
        <f t="shared" si="1277"/>
        <v>4</v>
      </c>
      <c r="AO4040" t="str">
        <f t="shared" si="1278"/>
        <v>Weekday</v>
      </c>
      <c r="AR4040" s="20">
        <f t="shared" si="1279"/>
        <v>0</v>
      </c>
    </row>
    <row r="4041" spans="1:44" x14ac:dyDescent="0.35">
      <c r="A4041" t="str">
        <f t="shared" si="1261"/>
        <v>CUST4040</v>
      </c>
      <c r="B4041" s="2" t="s">
        <v>4377</v>
      </c>
      <c r="C4041" s="4">
        <v>45010</v>
      </c>
      <c r="D4041" s="2" t="s">
        <v>235</v>
      </c>
      <c r="E4041" t="s">
        <v>5054</v>
      </c>
      <c r="F4041" s="2" t="s">
        <v>23</v>
      </c>
      <c r="G4041" s="2" t="s">
        <v>68</v>
      </c>
      <c r="H4041" s="2">
        <v>3</v>
      </c>
      <c r="I4041" s="19">
        <v>126.93</v>
      </c>
      <c r="J4041" s="2" t="s">
        <v>5047</v>
      </c>
      <c r="K4041" s="2" t="s">
        <v>103</v>
      </c>
      <c r="L4041" s="2">
        <v>4</v>
      </c>
      <c r="M4041" s="18">
        <f t="shared" si="1262"/>
        <v>380.79</v>
      </c>
      <c r="T4041" t="str">
        <f t="shared" si="1263"/>
        <v>Lost Sale</v>
      </c>
      <c r="U4041" t="str">
        <f t="shared" si="1264"/>
        <v>No</v>
      </c>
      <c r="V4041" t="str">
        <f t="shared" si="1265"/>
        <v>Yes</v>
      </c>
      <c r="X4041">
        <f t="shared" si="1266"/>
        <v>558</v>
      </c>
      <c r="Y4041">
        <f t="shared" si="1267"/>
        <v>430</v>
      </c>
      <c r="Z4041" s="18">
        <f t="shared" si="1268"/>
        <v>594714.6477588166</v>
      </c>
      <c r="AA4041" s="18">
        <f t="shared" si="1269"/>
        <v>60882.938065984097</v>
      </c>
      <c r="AB4041" s="17">
        <f t="shared" si="1270"/>
        <v>3.804733727810651</v>
      </c>
      <c r="AC4041" s="2" t="s">
        <v>68</v>
      </c>
      <c r="AD4041" s="2" t="s">
        <v>23</v>
      </c>
      <c r="AE4041" t="str">
        <f t="shared" si="1271"/>
        <v>Books</v>
      </c>
      <c r="AF4041" t="str">
        <f t="shared" si="1272"/>
        <v>Books</v>
      </c>
      <c r="AG4041" t="str" cm="1">
        <f t="array" ref="AG4041">INDEX(AD:AD,ROW())</f>
        <v>Books</v>
      </c>
      <c r="AH4041">
        <f t="shared" ref="AH4041:AH4104" si="1280">MATCH(G4041,AC:AC,0)</f>
        <v>20</v>
      </c>
      <c r="AI4041" t="str">
        <f t="shared" si="1273"/>
        <v>Books</v>
      </c>
      <c r="AK4041">
        <f t="shared" si="1274"/>
        <v>2023</v>
      </c>
      <c r="AL4041">
        <f t="shared" si="1275"/>
        <v>3</v>
      </c>
      <c r="AM4041">
        <f t="shared" si="1276"/>
        <v>25</v>
      </c>
      <c r="AN4041">
        <f t="shared" si="1277"/>
        <v>7</v>
      </c>
      <c r="AO4041" t="str">
        <f t="shared" si="1278"/>
        <v>Weekend</v>
      </c>
      <c r="AR4041" s="20">
        <f t="shared" si="1279"/>
        <v>1</v>
      </c>
    </row>
    <row r="4042" spans="1:44" x14ac:dyDescent="0.35">
      <c r="A4042" t="str">
        <f t="shared" si="1261"/>
        <v>CUST4041</v>
      </c>
      <c r="B4042" s="2" t="s">
        <v>4378</v>
      </c>
      <c r="C4042" s="4">
        <v>45376</v>
      </c>
      <c r="D4042" s="2" t="s">
        <v>417</v>
      </c>
      <c r="E4042" t="s">
        <v>5055</v>
      </c>
      <c r="F4042" s="2" t="s">
        <v>29</v>
      </c>
      <c r="G4042" s="2" t="s">
        <v>121</v>
      </c>
      <c r="H4042" s="2">
        <v>1</v>
      </c>
      <c r="I4042" s="19">
        <v>2351.0100000000002</v>
      </c>
      <c r="J4042" s="2" t="s">
        <v>20</v>
      </c>
      <c r="K4042" s="2" t="s">
        <v>16</v>
      </c>
      <c r="L4042" s="2">
        <v>4</v>
      </c>
      <c r="M4042" s="18">
        <f t="shared" si="1262"/>
        <v>2351.0100000000002</v>
      </c>
      <c r="T4042" t="str">
        <f t="shared" si="1263"/>
        <v>Completed</v>
      </c>
      <c r="U4042" t="str">
        <f t="shared" si="1264"/>
        <v>Yes</v>
      </c>
      <c r="V4042" t="str">
        <f t="shared" si="1265"/>
        <v>No</v>
      </c>
      <c r="X4042">
        <f t="shared" si="1266"/>
        <v>567</v>
      </c>
      <c r="Y4042">
        <f t="shared" si="1267"/>
        <v>440</v>
      </c>
      <c r="Z4042" s="18">
        <f t="shared" si="1268"/>
        <v>1892867.2841657216</v>
      </c>
      <c r="AA4042" s="18">
        <f t="shared" si="1269"/>
        <v>199432.98236095349</v>
      </c>
      <c r="AB4042" s="17">
        <f t="shared" si="1270"/>
        <v>3.8949824970828471</v>
      </c>
      <c r="AC4042" s="2" t="s">
        <v>121</v>
      </c>
      <c r="AD4042" s="2" t="s">
        <v>29</v>
      </c>
      <c r="AE4042" t="str">
        <f t="shared" si="1271"/>
        <v>Fashion</v>
      </c>
      <c r="AF4042" t="str">
        <f t="shared" si="1272"/>
        <v>Fashion</v>
      </c>
      <c r="AG4042" t="str" cm="1">
        <f t="array" ref="AG4042">INDEX(AD:AD,ROW())</f>
        <v>Fashion</v>
      </c>
      <c r="AH4042">
        <f t="shared" si="1280"/>
        <v>45</v>
      </c>
      <c r="AI4042" t="str">
        <f t="shared" si="1273"/>
        <v>Fashion</v>
      </c>
      <c r="AK4042">
        <f t="shared" si="1274"/>
        <v>2024</v>
      </c>
      <c r="AL4042">
        <f t="shared" si="1275"/>
        <v>3</v>
      </c>
      <c r="AM4042">
        <f t="shared" si="1276"/>
        <v>25</v>
      </c>
      <c r="AN4042">
        <f t="shared" si="1277"/>
        <v>2</v>
      </c>
      <c r="AO4042" t="str">
        <f t="shared" si="1278"/>
        <v>Weekday</v>
      </c>
      <c r="AR4042" s="20">
        <f t="shared" si="1279"/>
        <v>0</v>
      </c>
    </row>
    <row r="4043" spans="1:44" x14ac:dyDescent="0.35">
      <c r="A4043" t="str">
        <f t="shared" si="1261"/>
        <v>CUST4042</v>
      </c>
      <c r="B4043" s="2" t="s">
        <v>4379</v>
      </c>
      <c r="C4043" s="4">
        <v>45079</v>
      </c>
      <c r="D4043" s="2" t="s">
        <v>407</v>
      </c>
      <c r="E4043" t="s">
        <v>5055</v>
      </c>
      <c r="F4043" s="2" t="s">
        <v>29</v>
      </c>
      <c r="G4043" s="2" t="s">
        <v>5043</v>
      </c>
      <c r="H4043" s="2">
        <v>1</v>
      </c>
      <c r="I4043" s="19">
        <v>1465.66</v>
      </c>
      <c r="J4043" s="2" t="s">
        <v>15</v>
      </c>
      <c r="K4043" s="2" t="s">
        <v>76</v>
      </c>
      <c r="L4043" s="2">
        <v>4</v>
      </c>
      <c r="M4043" s="18">
        <f t="shared" si="1262"/>
        <v>1465.66</v>
      </c>
      <c r="T4043" t="str">
        <f t="shared" si="1263"/>
        <v>Completed</v>
      </c>
      <c r="U4043" t="str">
        <f t="shared" si="1264"/>
        <v>No</v>
      </c>
      <c r="V4043" t="str">
        <f t="shared" si="1265"/>
        <v>No</v>
      </c>
      <c r="X4043">
        <f t="shared" si="1266"/>
        <v>567</v>
      </c>
      <c r="Y4043">
        <f t="shared" si="1267"/>
        <v>440</v>
      </c>
      <c r="Z4043" s="18">
        <f t="shared" si="1268"/>
        <v>1892867.2841657216</v>
      </c>
      <c r="AA4043" s="18">
        <f t="shared" si="1269"/>
        <v>199432.98236095349</v>
      </c>
      <c r="AB4043" s="17">
        <f t="shared" si="1270"/>
        <v>3.8949824970828471</v>
      </c>
      <c r="AC4043" s="2" t="s">
        <v>5043</v>
      </c>
      <c r="AD4043" s="2" t="s">
        <v>29</v>
      </c>
      <c r="AE4043" t="str">
        <f t="shared" si="1271"/>
        <v>Fashion</v>
      </c>
      <c r="AF4043" t="str">
        <f t="shared" si="1272"/>
        <v>Fashion</v>
      </c>
      <c r="AG4043" t="str" cm="1">
        <f t="array" ref="AG4043">INDEX(AD:AD,ROW())</f>
        <v>Fashion</v>
      </c>
      <c r="AH4043">
        <f t="shared" si="1280"/>
        <v>55</v>
      </c>
      <c r="AI4043" t="str">
        <f t="shared" si="1273"/>
        <v>Fashion</v>
      </c>
      <c r="AK4043">
        <f t="shared" si="1274"/>
        <v>2023</v>
      </c>
      <c r="AL4043">
        <f t="shared" si="1275"/>
        <v>6</v>
      </c>
      <c r="AM4043">
        <f t="shared" si="1276"/>
        <v>2</v>
      </c>
      <c r="AN4043">
        <f t="shared" si="1277"/>
        <v>6</v>
      </c>
      <c r="AO4043" t="str">
        <f t="shared" si="1278"/>
        <v>Weekday</v>
      </c>
      <c r="AR4043" s="20">
        <f t="shared" si="1279"/>
        <v>1</v>
      </c>
    </row>
    <row r="4044" spans="1:44" x14ac:dyDescent="0.35">
      <c r="A4044" t="str">
        <f t="shared" si="1261"/>
        <v>CUST4043</v>
      </c>
      <c r="B4044" s="2" t="s">
        <v>4380</v>
      </c>
      <c r="C4044" s="4">
        <v>45420</v>
      </c>
      <c r="D4044" s="2" t="s">
        <v>842</v>
      </c>
      <c r="E4044" t="s">
        <v>5055</v>
      </c>
      <c r="F4044" s="2" t="s">
        <v>13</v>
      </c>
      <c r="G4044" s="2" t="s">
        <v>34</v>
      </c>
      <c r="H4044" s="2">
        <v>1</v>
      </c>
      <c r="I4044" s="19">
        <v>660.57</v>
      </c>
      <c r="J4044" s="2" t="s">
        <v>50</v>
      </c>
      <c r="K4044" s="2" t="s">
        <v>16</v>
      </c>
      <c r="L4044" s="2">
        <v>4</v>
      </c>
      <c r="M4044" s="18">
        <f t="shared" si="1262"/>
        <v>660.57</v>
      </c>
      <c r="T4044" t="str">
        <f t="shared" si="1263"/>
        <v>Completed</v>
      </c>
      <c r="U4044" t="str">
        <f t="shared" si="1264"/>
        <v>No</v>
      </c>
      <c r="V4044" t="str">
        <f t="shared" si="1265"/>
        <v>No</v>
      </c>
      <c r="X4044">
        <f t="shared" si="1266"/>
        <v>567</v>
      </c>
      <c r="Y4044">
        <f t="shared" si="1267"/>
        <v>440</v>
      </c>
      <c r="Z4044" s="18">
        <f t="shared" si="1268"/>
        <v>1463424.4009529033</v>
      </c>
      <c r="AA4044" s="18">
        <f t="shared" si="1269"/>
        <v>118285.78776560788</v>
      </c>
      <c r="AB4044" s="17">
        <f t="shared" si="1270"/>
        <v>3.8140589569160999</v>
      </c>
      <c r="AC4044" s="2" t="s">
        <v>34</v>
      </c>
      <c r="AD4044" s="2" t="s">
        <v>13</v>
      </c>
      <c r="AE4044" t="str">
        <f t="shared" si="1271"/>
        <v>Home &amp; Kitchen</v>
      </c>
      <c r="AF4044" t="str">
        <f t="shared" si="1272"/>
        <v>Home &amp; Kitchen</v>
      </c>
      <c r="AG4044" t="str" cm="1">
        <f t="array" ref="AG4044">INDEX(AD:AD,ROW())</f>
        <v>Home &amp; Kitchen</v>
      </c>
      <c r="AH4044">
        <f t="shared" si="1280"/>
        <v>7</v>
      </c>
      <c r="AI4044" t="str">
        <f t="shared" si="1273"/>
        <v>Home &amp; Kitchen</v>
      </c>
      <c r="AK4044">
        <f t="shared" si="1274"/>
        <v>2024</v>
      </c>
      <c r="AL4044">
        <f t="shared" si="1275"/>
        <v>5</v>
      </c>
      <c r="AM4044">
        <f t="shared" si="1276"/>
        <v>8</v>
      </c>
      <c r="AN4044">
        <f t="shared" si="1277"/>
        <v>4</v>
      </c>
      <c r="AO4044" t="str">
        <f t="shared" si="1278"/>
        <v>Weekday</v>
      </c>
      <c r="AR4044" s="20">
        <f t="shared" si="1279"/>
        <v>0</v>
      </c>
    </row>
    <row r="4045" spans="1:44" x14ac:dyDescent="0.35">
      <c r="A4045" t="str">
        <f t="shared" si="1261"/>
        <v>CUST4044</v>
      </c>
      <c r="B4045" s="2" t="s">
        <v>4381</v>
      </c>
      <c r="C4045" s="4">
        <v>45459</v>
      </c>
      <c r="D4045" s="2" t="s">
        <v>514</v>
      </c>
      <c r="E4045" t="s">
        <v>5051</v>
      </c>
      <c r="F4045" s="2" t="s">
        <v>42</v>
      </c>
      <c r="G4045" s="2" t="s">
        <v>188</v>
      </c>
      <c r="H4045" s="2">
        <v>2</v>
      </c>
      <c r="I4045" s="19">
        <v>189.51</v>
      </c>
      <c r="J4045" s="2" t="s">
        <v>15</v>
      </c>
      <c r="K4045" s="2" t="s">
        <v>16</v>
      </c>
      <c r="L4045" s="2">
        <v>5</v>
      </c>
      <c r="M4045" s="18">
        <f t="shared" si="1262"/>
        <v>379.02</v>
      </c>
      <c r="T4045" t="str">
        <f t="shared" si="1263"/>
        <v>Completed</v>
      </c>
      <c r="U4045" t="str">
        <f t="shared" si="1264"/>
        <v>No</v>
      </c>
      <c r="V4045" t="str">
        <f t="shared" si="1265"/>
        <v>No</v>
      </c>
      <c r="X4045">
        <f t="shared" si="1266"/>
        <v>619</v>
      </c>
      <c r="Y4045">
        <f t="shared" si="1267"/>
        <v>468</v>
      </c>
      <c r="Z4045" s="18">
        <f t="shared" si="1268"/>
        <v>1098537.4901531704</v>
      </c>
      <c r="AA4045" s="18">
        <f t="shared" si="1269"/>
        <v>96724.388030634553</v>
      </c>
      <c r="AB4045" s="17">
        <f t="shared" si="1270"/>
        <v>3.9001122334455669</v>
      </c>
      <c r="AC4045" s="2" t="s">
        <v>188</v>
      </c>
      <c r="AD4045" s="2" t="s">
        <v>42</v>
      </c>
      <c r="AE4045" t="str">
        <f t="shared" si="1271"/>
        <v>Beauty</v>
      </c>
      <c r="AF4045" t="str">
        <f t="shared" si="1272"/>
        <v>Beauty</v>
      </c>
      <c r="AG4045" t="str" cm="1">
        <f t="array" ref="AG4045">INDEX(AD:AD,ROW())</f>
        <v>Beauty</v>
      </c>
      <c r="AH4045">
        <f t="shared" si="1280"/>
        <v>80</v>
      </c>
      <c r="AI4045" t="str">
        <f t="shared" si="1273"/>
        <v>Beauty</v>
      </c>
      <c r="AK4045">
        <f t="shared" si="1274"/>
        <v>2024</v>
      </c>
      <c r="AL4045">
        <f t="shared" si="1275"/>
        <v>6</v>
      </c>
      <c r="AM4045">
        <f t="shared" si="1276"/>
        <v>16</v>
      </c>
      <c r="AN4045">
        <f t="shared" si="1277"/>
        <v>1</v>
      </c>
      <c r="AO4045" t="str">
        <f t="shared" si="1278"/>
        <v>Weekend</v>
      </c>
      <c r="AR4045" s="20">
        <f t="shared" si="1279"/>
        <v>0</v>
      </c>
    </row>
    <row r="4046" spans="1:44" x14ac:dyDescent="0.35">
      <c r="A4046" t="str">
        <f t="shared" si="1261"/>
        <v>CUST4045</v>
      </c>
      <c r="B4046" s="2" t="s">
        <v>4382</v>
      </c>
      <c r="C4046" s="4">
        <v>45697</v>
      </c>
      <c r="D4046" s="2" t="s">
        <v>296</v>
      </c>
      <c r="E4046" t="s">
        <v>5049</v>
      </c>
      <c r="F4046" s="2" t="s">
        <v>42</v>
      </c>
      <c r="G4046" s="2" t="s">
        <v>5042</v>
      </c>
      <c r="H4046" s="2">
        <v>1</v>
      </c>
      <c r="I4046" s="19">
        <v>627.36</v>
      </c>
      <c r="J4046" s="2" t="s">
        <v>5047</v>
      </c>
      <c r="K4046" s="2" t="s">
        <v>16</v>
      </c>
      <c r="L4046" s="2">
        <v>4</v>
      </c>
      <c r="M4046" s="18">
        <f t="shared" si="1262"/>
        <v>627.36</v>
      </c>
      <c r="T4046" t="str">
        <f t="shared" si="1263"/>
        <v>Completed</v>
      </c>
      <c r="U4046" t="str">
        <f t="shared" si="1264"/>
        <v>No</v>
      </c>
      <c r="V4046" t="str">
        <f t="shared" si="1265"/>
        <v>No</v>
      </c>
      <c r="X4046">
        <f t="shared" si="1266"/>
        <v>595</v>
      </c>
      <c r="Y4046">
        <f t="shared" si="1267"/>
        <v>444</v>
      </c>
      <c r="Z4046" s="18">
        <f t="shared" si="1268"/>
        <v>1098537.4901531704</v>
      </c>
      <c r="AA4046" s="18">
        <f t="shared" si="1269"/>
        <v>96724.388030634553</v>
      </c>
      <c r="AB4046" s="17">
        <f t="shared" si="1270"/>
        <v>3.9001122334455669</v>
      </c>
      <c r="AC4046" s="2" t="s">
        <v>5042</v>
      </c>
      <c r="AD4046" s="2" t="s">
        <v>42</v>
      </c>
      <c r="AE4046" t="str">
        <f t="shared" si="1271"/>
        <v>Beauty</v>
      </c>
      <c r="AF4046" t="str">
        <f t="shared" si="1272"/>
        <v>Beauty</v>
      </c>
      <c r="AG4046" t="str" cm="1">
        <f t="array" ref="AG4046">INDEX(AD:AD,ROW())</f>
        <v>Beauty</v>
      </c>
      <c r="AH4046">
        <f t="shared" si="1280"/>
        <v>18</v>
      </c>
      <c r="AI4046" t="str">
        <f t="shared" si="1273"/>
        <v>Beauty</v>
      </c>
      <c r="AK4046">
        <f t="shared" si="1274"/>
        <v>2025</v>
      </c>
      <c r="AL4046">
        <f t="shared" si="1275"/>
        <v>2</v>
      </c>
      <c r="AM4046">
        <f t="shared" si="1276"/>
        <v>9</v>
      </c>
      <c r="AN4046">
        <f t="shared" si="1277"/>
        <v>1</v>
      </c>
      <c r="AO4046" t="str">
        <f t="shared" si="1278"/>
        <v>Weekend</v>
      </c>
      <c r="AR4046" s="20">
        <f t="shared" si="1279"/>
        <v>0</v>
      </c>
    </row>
    <row r="4047" spans="1:44" x14ac:dyDescent="0.35">
      <c r="A4047" t="str">
        <f t="shared" si="1261"/>
        <v>CUST4046</v>
      </c>
      <c r="B4047" s="2" t="s">
        <v>4383</v>
      </c>
      <c r="C4047" s="4">
        <v>45649</v>
      </c>
      <c r="D4047" s="2" t="s">
        <v>18</v>
      </c>
      <c r="E4047" t="s">
        <v>5051</v>
      </c>
      <c r="F4047" s="2" t="s">
        <v>13</v>
      </c>
      <c r="G4047" s="2" t="s">
        <v>95</v>
      </c>
      <c r="H4047" s="2">
        <v>1</v>
      </c>
      <c r="I4047" s="19">
        <v>756.31</v>
      </c>
      <c r="J4047" s="2" t="s">
        <v>20</v>
      </c>
      <c r="K4047" s="2" t="s">
        <v>16</v>
      </c>
      <c r="L4047" s="2">
        <v>4</v>
      </c>
      <c r="M4047" s="18">
        <f t="shared" si="1262"/>
        <v>756.31</v>
      </c>
      <c r="T4047" t="str">
        <f t="shared" si="1263"/>
        <v>Completed</v>
      </c>
      <c r="U4047" t="str">
        <f t="shared" si="1264"/>
        <v>No</v>
      </c>
      <c r="V4047" t="str">
        <f t="shared" si="1265"/>
        <v>No</v>
      </c>
      <c r="X4047">
        <f t="shared" si="1266"/>
        <v>619</v>
      </c>
      <c r="Y4047">
        <f t="shared" si="1267"/>
        <v>468</v>
      </c>
      <c r="Z4047" s="18">
        <f t="shared" si="1268"/>
        <v>1463424.4009529033</v>
      </c>
      <c r="AA4047" s="18">
        <f t="shared" si="1269"/>
        <v>118285.78776560788</v>
      </c>
      <c r="AB4047" s="17">
        <f t="shared" si="1270"/>
        <v>3.8140589569160999</v>
      </c>
      <c r="AC4047" s="2" t="s">
        <v>95</v>
      </c>
      <c r="AD4047" s="2" t="s">
        <v>13</v>
      </c>
      <c r="AE4047" t="str">
        <f t="shared" si="1271"/>
        <v>Home &amp; Kitchen</v>
      </c>
      <c r="AF4047" t="str">
        <f t="shared" si="1272"/>
        <v>Home &amp; Kitchen</v>
      </c>
      <c r="AG4047" t="str" cm="1">
        <f t="array" ref="AG4047">INDEX(AD:AD,ROW())</f>
        <v>Home &amp; Kitchen</v>
      </c>
      <c r="AH4047">
        <f t="shared" si="1280"/>
        <v>32</v>
      </c>
      <c r="AI4047" t="str">
        <f t="shared" si="1273"/>
        <v>Home &amp; Kitchen</v>
      </c>
      <c r="AK4047">
        <f t="shared" si="1274"/>
        <v>2024</v>
      </c>
      <c r="AL4047">
        <f t="shared" si="1275"/>
        <v>12</v>
      </c>
      <c r="AM4047">
        <f t="shared" si="1276"/>
        <v>23</v>
      </c>
      <c r="AN4047">
        <f t="shared" si="1277"/>
        <v>2</v>
      </c>
      <c r="AO4047" t="str">
        <f t="shared" si="1278"/>
        <v>Weekday</v>
      </c>
      <c r="AR4047" s="20">
        <f t="shared" si="1279"/>
        <v>0</v>
      </c>
    </row>
    <row r="4048" spans="1:44" x14ac:dyDescent="0.35">
      <c r="A4048" t="str">
        <f t="shared" si="1261"/>
        <v>CUST4047</v>
      </c>
      <c r="B4048" s="2" t="s">
        <v>4384</v>
      </c>
      <c r="C4048" s="4">
        <v>45211</v>
      </c>
      <c r="D4048" s="2" t="s">
        <v>1419</v>
      </c>
      <c r="E4048" t="s">
        <v>5051</v>
      </c>
      <c r="F4048" s="2" t="s">
        <v>42</v>
      </c>
      <c r="G4048" s="2" t="s">
        <v>43</v>
      </c>
      <c r="H4048" s="2">
        <v>1</v>
      </c>
      <c r="I4048" s="19">
        <v>737.96</v>
      </c>
      <c r="J4048" s="2" t="s">
        <v>20</v>
      </c>
      <c r="K4048" s="2" t="s">
        <v>16</v>
      </c>
      <c r="L4048" s="2">
        <v>4</v>
      </c>
      <c r="M4048" s="18">
        <f t="shared" si="1262"/>
        <v>737.96</v>
      </c>
      <c r="T4048" t="str">
        <f t="shared" si="1263"/>
        <v>Completed</v>
      </c>
      <c r="U4048" t="str">
        <f t="shared" si="1264"/>
        <v>No</v>
      </c>
      <c r="V4048" t="str">
        <f t="shared" si="1265"/>
        <v>No</v>
      </c>
      <c r="X4048">
        <f t="shared" si="1266"/>
        <v>619</v>
      </c>
      <c r="Y4048">
        <f t="shared" si="1267"/>
        <v>468</v>
      </c>
      <c r="Z4048" s="18">
        <f t="shared" si="1268"/>
        <v>1098537.4901531704</v>
      </c>
      <c r="AA4048" s="18">
        <f t="shared" si="1269"/>
        <v>96724.388030634553</v>
      </c>
      <c r="AB4048" s="17">
        <f t="shared" si="1270"/>
        <v>3.9001122334455669</v>
      </c>
      <c r="AC4048" s="2" t="s">
        <v>43</v>
      </c>
      <c r="AD4048" s="2" t="s">
        <v>42</v>
      </c>
      <c r="AE4048" t="str">
        <f t="shared" si="1271"/>
        <v>Beauty</v>
      </c>
      <c r="AF4048" t="str">
        <f t="shared" si="1272"/>
        <v>Beauty</v>
      </c>
      <c r="AG4048" t="str" cm="1">
        <f t="array" ref="AG4048">INDEX(AD:AD,ROW())</f>
        <v>Beauty</v>
      </c>
      <c r="AH4048">
        <f t="shared" si="1280"/>
        <v>10</v>
      </c>
      <c r="AI4048" t="str">
        <f t="shared" si="1273"/>
        <v>Beauty</v>
      </c>
      <c r="AK4048">
        <f t="shared" si="1274"/>
        <v>2023</v>
      </c>
      <c r="AL4048">
        <f t="shared" si="1275"/>
        <v>10</v>
      </c>
      <c r="AM4048">
        <f t="shared" si="1276"/>
        <v>12</v>
      </c>
      <c r="AN4048">
        <f t="shared" si="1277"/>
        <v>5</v>
      </c>
      <c r="AO4048" t="str">
        <f t="shared" si="1278"/>
        <v>Weekday</v>
      </c>
      <c r="AR4048" s="20">
        <f t="shared" si="1279"/>
        <v>0</v>
      </c>
    </row>
    <row r="4049" spans="1:44" x14ac:dyDescent="0.35">
      <c r="A4049" t="str">
        <f t="shared" si="1261"/>
        <v>CUST4048</v>
      </c>
      <c r="B4049" s="2" t="s">
        <v>4385</v>
      </c>
      <c r="C4049" s="4">
        <v>45492</v>
      </c>
      <c r="D4049" s="2" t="s">
        <v>572</v>
      </c>
      <c r="E4049" t="s">
        <v>5051</v>
      </c>
      <c r="F4049" s="2" t="s">
        <v>19</v>
      </c>
      <c r="G4049" s="2" t="s">
        <v>60</v>
      </c>
      <c r="H4049" s="2">
        <v>1</v>
      </c>
      <c r="I4049" s="19">
        <v>1467</v>
      </c>
      <c r="J4049" s="2" t="s">
        <v>50</v>
      </c>
      <c r="K4049" s="2" t="s">
        <v>16</v>
      </c>
      <c r="L4049" s="2">
        <v>3</v>
      </c>
      <c r="M4049" s="18">
        <f t="shared" si="1262"/>
        <v>1467</v>
      </c>
      <c r="T4049" t="str">
        <f t="shared" si="1263"/>
        <v>Completed</v>
      </c>
      <c r="U4049" t="str">
        <f t="shared" si="1264"/>
        <v>Yes</v>
      </c>
      <c r="V4049" t="str">
        <f t="shared" si="1265"/>
        <v>No</v>
      </c>
      <c r="X4049">
        <f t="shared" si="1266"/>
        <v>619</v>
      </c>
      <c r="Y4049">
        <f t="shared" si="1267"/>
        <v>468</v>
      </c>
      <c r="Z4049" s="18">
        <f t="shared" si="1268"/>
        <v>2759712.3299794244</v>
      </c>
      <c r="AA4049" s="18">
        <f t="shared" si="1269"/>
        <v>330643.50635802455</v>
      </c>
      <c r="AB4049" s="17">
        <f t="shared" si="1270"/>
        <v>3.8641711229946525</v>
      </c>
      <c r="AC4049" s="2" t="s">
        <v>60</v>
      </c>
      <c r="AD4049" s="2" t="s">
        <v>19</v>
      </c>
      <c r="AE4049" t="str">
        <f t="shared" si="1271"/>
        <v>Electronics</v>
      </c>
      <c r="AF4049" t="str">
        <f t="shared" si="1272"/>
        <v>Electronics</v>
      </c>
      <c r="AG4049" t="str" cm="1">
        <f t="array" ref="AG4049">INDEX(AD:AD,ROW())</f>
        <v>Electronics</v>
      </c>
      <c r="AH4049">
        <f t="shared" si="1280"/>
        <v>17</v>
      </c>
      <c r="AI4049" t="str">
        <f t="shared" si="1273"/>
        <v>Electronics</v>
      </c>
      <c r="AK4049">
        <f t="shared" si="1274"/>
        <v>2024</v>
      </c>
      <c r="AL4049">
        <f t="shared" si="1275"/>
        <v>7</v>
      </c>
      <c r="AM4049">
        <f t="shared" si="1276"/>
        <v>19</v>
      </c>
      <c r="AN4049">
        <f t="shared" si="1277"/>
        <v>6</v>
      </c>
      <c r="AO4049" t="str">
        <f t="shared" si="1278"/>
        <v>Weekday</v>
      </c>
      <c r="AR4049" s="20">
        <f t="shared" si="1279"/>
        <v>0</v>
      </c>
    </row>
    <row r="4050" spans="1:44" x14ac:dyDescent="0.35">
      <c r="A4050" t="str">
        <f t="shared" si="1261"/>
        <v>CUST4049</v>
      </c>
      <c r="B4050" s="2" t="s">
        <v>4386</v>
      </c>
      <c r="C4050" s="4">
        <v>45376</v>
      </c>
      <c r="D4050" s="2" t="s">
        <v>64</v>
      </c>
      <c r="E4050" t="s">
        <v>5054</v>
      </c>
      <c r="F4050" s="2" t="s">
        <v>23</v>
      </c>
      <c r="G4050" s="2" t="s">
        <v>75</v>
      </c>
      <c r="H4050" s="2">
        <v>2</v>
      </c>
      <c r="I4050" s="19">
        <v>777.01</v>
      </c>
      <c r="J4050" s="2" t="s">
        <v>50</v>
      </c>
      <c r="K4050" s="2" t="s">
        <v>16</v>
      </c>
      <c r="L4050" s="2">
        <v>4</v>
      </c>
      <c r="M4050" s="18">
        <f t="shared" si="1262"/>
        <v>1554.02</v>
      </c>
      <c r="T4050" t="str">
        <f t="shared" si="1263"/>
        <v>Completed</v>
      </c>
      <c r="U4050" t="str">
        <f t="shared" si="1264"/>
        <v>Yes</v>
      </c>
      <c r="V4050" t="str">
        <f t="shared" si="1265"/>
        <v>No</v>
      </c>
      <c r="X4050">
        <f t="shared" si="1266"/>
        <v>558</v>
      </c>
      <c r="Y4050">
        <f t="shared" si="1267"/>
        <v>430</v>
      </c>
      <c r="Z4050" s="18">
        <f t="shared" si="1268"/>
        <v>594714.6477588166</v>
      </c>
      <c r="AA4050" s="18">
        <f t="shared" si="1269"/>
        <v>60882.938065984097</v>
      </c>
      <c r="AB4050" s="17">
        <f t="shared" si="1270"/>
        <v>3.804733727810651</v>
      </c>
      <c r="AC4050" s="2" t="s">
        <v>75</v>
      </c>
      <c r="AD4050" s="2" t="s">
        <v>23</v>
      </c>
      <c r="AE4050" t="str">
        <f t="shared" si="1271"/>
        <v>Books</v>
      </c>
      <c r="AF4050" t="str">
        <f t="shared" si="1272"/>
        <v>Books</v>
      </c>
      <c r="AG4050" t="str" cm="1">
        <f t="array" ref="AG4050">INDEX(AD:AD,ROW())</f>
        <v>Books</v>
      </c>
      <c r="AH4050">
        <f t="shared" si="1280"/>
        <v>23</v>
      </c>
      <c r="AI4050" t="str">
        <f t="shared" si="1273"/>
        <v>Books</v>
      </c>
      <c r="AK4050">
        <f t="shared" si="1274"/>
        <v>2024</v>
      </c>
      <c r="AL4050">
        <f t="shared" si="1275"/>
        <v>3</v>
      </c>
      <c r="AM4050">
        <f t="shared" si="1276"/>
        <v>25</v>
      </c>
      <c r="AN4050">
        <f t="shared" si="1277"/>
        <v>2</v>
      </c>
      <c r="AO4050" t="str">
        <f t="shared" si="1278"/>
        <v>Weekday</v>
      </c>
      <c r="AR4050" s="20">
        <f t="shared" si="1279"/>
        <v>0</v>
      </c>
    </row>
    <row r="4051" spans="1:44" x14ac:dyDescent="0.35">
      <c r="A4051" t="str">
        <f t="shared" si="1261"/>
        <v>CUST4050</v>
      </c>
      <c r="B4051" s="2" t="s">
        <v>4387</v>
      </c>
      <c r="C4051" s="4">
        <v>45034</v>
      </c>
      <c r="D4051" s="2" t="s">
        <v>398</v>
      </c>
      <c r="E4051" t="s">
        <v>5051</v>
      </c>
      <c r="F4051" s="2" t="s">
        <v>42</v>
      </c>
      <c r="G4051" s="2" t="s">
        <v>188</v>
      </c>
      <c r="H4051" s="2">
        <v>1</v>
      </c>
      <c r="I4051" s="19">
        <v>1216.96</v>
      </c>
      <c r="J4051" s="2" t="s">
        <v>5047</v>
      </c>
      <c r="K4051" s="2" t="s">
        <v>16</v>
      </c>
      <c r="L4051" s="2">
        <v>5</v>
      </c>
      <c r="M4051" s="18">
        <f t="shared" si="1262"/>
        <v>1216.96</v>
      </c>
      <c r="T4051" t="str">
        <f t="shared" si="1263"/>
        <v>Completed</v>
      </c>
      <c r="U4051" t="str">
        <f t="shared" si="1264"/>
        <v>Yes</v>
      </c>
      <c r="V4051" t="str">
        <f t="shared" si="1265"/>
        <v>No</v>
      </c>
      <c r="X4051">
        <f t="shared" si="1266"/>
        <v>619</v>
      </c>
      <c r="Y4051">
        <f t="shared" si="1267"/>
        <v>468</v>
      </c>
      <c r="Z4051" s="18">
        <f t="shared" si="1268"/>
        <v>1098537.4901531704</v>
      </c>
      <c r="AA4051" s="18">
        <f t="shared" si="1269"/>
        <v>96724.388030634553</v>
      </c>
      <c r="AB4051" s="17">
        <f t="shared" si="1270"/>
        <v>3.9001122334455669</v>
      </c>
      <c r="AC4051" s="2" t="s">
        <v>188</v>
      </c>
      <c r="AD4051" s="2" t="s">
        <v>42</v>
      </c>
      <c r="AE4051" t="str">
        <f t="shared" si="1271"/>
        <v>Beauty</v>
      </c>
      <c r="AF4051" t="str">
        <f t="shared" si="1272"/>
        <v>Beauty</v>
      </c>
      <c r="AG4051" t="str" cm="1">
        <f t="array" ref="AG4051">INDEX(AD:AD,ROW())</f>
        <v>Beauty</v>
      </c>
      <c r="AH4051">
        <f t="shared" si="1280"/>
        <v>80</v>
      </c>
      <c r="AI4051" t="str">
        <f t="shared" si="1273"/>
        <v>Beauty</v>
      </c>
      <c r="AK4051">
        <f t="shared" si="1274"/>
        <v>2023</v>
      </c>
      <c r="AL4051">
        <f t="shared" si="1275"/>
        <v>4</v>
      </c>
      <c r="AM4051">
        <f t="shared" si="1276"/>
        <v>18</v>
      </c>
      <c r="AN4051">
        <f t="shared" si="1277"/>
        <v>3</v>
      </c>
      <c r="AO4051" t="str">
        <f t="shared" si="1278"/>
        <v>Weekday</v>
      </c>
      <c r="AR4051" s="20">
        <f t="shared" si="1279"/>
        <v>0</v>
      </c>
    </row>
    <row r="4052" spans="1:44" x14ac:dyDescent="0.35">
      <c r="A4052" t="str">
        <f t="shared" si="1261"/>
        <v>CUST4051</v>
      </c>
      <c r="B4052" s="2" t="s">
        <v>4388</v>
      </c>
      <c r="C4052" s="4">
        <v>45776</v>
      </c>
      <c r="D4052" s="2" t="s">
        <v>611</v>
      </c>
      <c r="E4052" t="s">
        <v>5055</v>
      </c>
      <c r="F4052" s="2" t="s">
        <v>23</v>
      </c>
      <c r="G4052" s="2" t="s">
        <v>65</v>
      </c>
      <c r="H4052" s="2">
        <v>1</v>
      </c>
      <c r="I4052" s="19">
        <v>787.53</v>
      </c>
      <c r="J4052" s="2" t="s">
        <v>20</v>
      </c>
      <c r="K4052" s="2" t="s">
        <v>76</v>
      </c>
      <c r="L4052" s="2">
        <v>3</v>
      </c>
      <c r="M4052" s="18">
        <f t="shared" si="1262"/>
        <v>787.53</v>
      </c>
      <c r="T4052" t="str">
        <f t="shared" si="1263"/>
        <v>Completed</v>
      </c>
      <c r="U4052" t="str">
        <f t="shared" si="1264"/>
        <v>No</v>
      </c>
      <c r="V4052" t="str">
        <f t="shared" si="1265"/>
        <v>No</v>
      </c>
      <c r="X4052">
        <f t="shared" si="1266"/>
        <v>567</v>
      </c>
      <c r="Y4052">
        <f t="shared" si="1267"/>
        <v>440</v>
      </c>
      <c r="Z4052" s="18">
        <f t="shared" si="1268"/>
        <v>594714.6477588166</v>
      </c>
      <c r="AA4052" s="18">
        <f t="shared" si="1269"/>
        <v>60882.938065984097</v>
      </c>
      <c r="AB4052" s="17">
        <f t="shared" si="1270"/>
        <v>3.804733727810651</v>
      </c>
      <c r="AC4052" s="2" t="s">
        <v>65</v>
      </c>
      <c r="AD4052" s="2" t="s">
        <v>23</v>
      </c>
      <c r="AE4052" t="str">
        <f t="shared" si="1271"/>
        <v>Books</v>
      </c>
      <c r="AF4052" t="str">
        <f t="shared" si="1272"/>
        <v>Books</v>
      </c>
      <c r="AG4052" t="str" cm="1">
        <f t="array" ref="AG4052">INDEX(AD:AD,ROW())</f>
        <v>Books</v>
      </c>
      <c r="AH4052">
        <f t="shared" si="1280"/>
        <v>19</v>
      </c>
      <c r="AI4052" t="str">
        <f t="shared" si="1273"/>
        <v>Books</v>
      </c>
      <c r="AK4052">
        <f t="shared" si="1274"/>
        <v>2025</v>
      </c>
      <c r="AL4052">
        <f t="shared" si="1275"/>
        <v>4</v>
      </c>
      <c r="AM4052">
        <f t="shared" si="1276"/>
        <v>29</v>
      </c>
      <c r="AN4052">
        <f t="shared" si="1277"/>
        <v>3</v>
      </c>
      <c r="AO4052" t="str">
        <f t="shared" si="1278"/>
        <v>Weekday</v>
      </c>
      <c r="AR4052" s="20">
        <f t="shared" si="1279"/>
        <v>1</v>
      </c>
    </row>
    <row r="4053" spans="1:44" x14ac:dyDescent="0.35">
      <c r="A4053" t="str">
        <f t="shared" si="1261"/>
        <v>CUST4052</v>
      </c>
      <c r="B4053" s="2" t="s">
        <v>4389</v>
      </c>
      <c r="C4053" s="4">
        <v>45029</v>
      </c>
      <c r="D4053" s="2" t="s">
        <v>110</v>
      </c>
      <c r="E4053" t="s">
        <v>5049</v>
      </c>
      <c r="F4053" s="2" t="s">
        <v>13</v>
      </c>
      <c r="G4053" s="2" t="s">
        <v>37</v>
      </c>
      <c r="H4053" s="2">
        <v>2</v>
      </c>
      <c r="I4053" s="19">
        <v>1329.74</v>
      </c>
      <c r="J4053" s="2" t="s">
        <v>5046</v>
      </c>
      <c r="K4053" s="2" t="s">
        <v>16</v>
      </c>
      <c r="L4053" s="2">
        <v>4</v>
      </c>
      <c r="M4053" s="18">
        <f t="shared" si="1262"/>
        <v>2659.48</v>
      </c>
      <c r="T4053" t="str">
        <f t="shared" si="1263"/>
        <v>Completed</v>
      </c>
      <c r="U4053" t="str">
        <f t="shared" si="1264"/>
        <v>Yes</v>
      </c>
      <c r="V4053" t="str">
        <f t="shared" si="1265"/>
        <v>No</v>
      </c>
      <c r="X4053">
        <f t="shared" si="1266"/>
        <v>595</v>
      </c>
      <c r="Y4053">
        <f t="shared" si="1267"/>
        <v>444</v>
      </c>
      <c r="Z4053" s="18">
        <f t="shared" si="1268"/>
        <v>1463424.4009529033</v>
      </c>
      <c r="AA4053" s="18">
        <f t="shared" si="1269"/>
        <v>118285.78776560788</v>
      </c>
      <c r="AB4053" s="17">
        <f t="shared" si="1270"/>
        <v>3.8140589569160999</v>
      </c>
      <c r="AC4053" s="2" t="s">
        <v>37</v>
      </c>
      <c r="AD4053" s="2" t="s">
        <v>13</v>
      </c>
      <c r="AE4053" t="str">
        <f t="shared" si="1271"/>
        <v>Home &amp; Kitchen</v>
      </c>
      <c r="AF4053" t="str">
        <f t="shared" si="1272"/>
        <v>Home &amp; Kitchen</v>
      </c>
      <c r="AG4053" t="str" cm="1">
        <f t="array" ref="AG4053">INDEX(AD:AD,ROW())</f>
        <v>Home &amp; Kitchen</v>
      </c>
      <c r="AH4053">
        <f t="shared" si="1280"/>
        <v>8</v>
      </c>
      <c r="AI4053" t="str">
        <f t="shared" si="1273"/>
        <v>Home &amp; Kitchen</v>
      </c>
      <c r="AK4053">
        <f t="shared" si="1274"/>
        <v>2023</v>
      </c>
      <c r="AL4053">
        <f t="shared" si="1275"/>
        <v>4</v>
      </c>
      <c r="AM4053">
        <f t="shared" si="1276"/>
        <v>13</v>
      </c>
      <c r="AN4053">
        <f t="shared" si="1277"/>
        <v>5</v>
      </c>
      <c r="AO4053" t="str">
        <f t="shared" si="1278"/>
        <v>Weekday</v>
      </c>
      <c r="AR4053" s="20">
        <f t="shared" si="1279"/>
        <v>0</v>
      </c>
    </row>
    <row r="4054" spans="1:44" x14ac:dyDescent="0.35">
      <c r="A4054" t="str">
        <f t="shared" si="1261"/>
        <v>CUST4053</v>
      </c>
      <c r="B4054" s="2" t="s">
        <v>4390</v>
      </c>
      <c r="C4054" s="4">
        <v>45249</v>
      </c>
      <c r="D4054" s="2" t="s">
        <v>530</v>
      </c>
      <c r="E4054" t="s">
        <v>5054</v>
      </c>
      <c r="F4054" s="2" t="s">
        <v>29</v>
      </c>
      <c r="G4054" s="2" t="s">
        <v>5041</v>
      </c>
      <c r="H4054" s="2">
        <v>2</v>
      </c>
      <c r="I4054" s="19">
        <v>1639.23</v>
      </c>
      <c r="J4054" s="2" t="s">
        <v>15</v>
      </c>
      <c r="K4054" s="2" t="s">
        <v>16</v>
      </c>
      <c r="L4054" s="2">
        <v>3</v>
      </c>
      <c r="M4054" s="18">
        <f t="shared" si="1262"/>
        <v>3278.46</v>
      </c>
      <c r="T4054" t="str">
        <f t="shared" si="1263"/>
        <v>Completed</v>
      </c>
      <c r="U4054" t="str">
        <f t="shared" si="1264"/>
        <v>Yes</v>
      </c>
      <c r="V4054" t="str">
        <f t="shared" si="1265"/>
        <v>No</v>
      </c>
      <c r="X4054">
        <f t="shared" si="1266"/>
        <v>558</v>
      </c>
      <c r="Y4054">
        <f t="shared" si="1267"/>
        <v>430</v>
      </c>
      <c r="Z4054" s="18">
        <f t="shared" si="1268"/>
        <v>1892867.2841657216</v>
      </c>
      <c r="AA4054" s="18">
        <f t="shared" si="1269"/>
        <v>199432.98236095349</v>
      </c>
      <c r="AB4054" s="17">
        <f t="shared" si="1270"/>
        <v>3.8949824970828471</v>
      </c>
      <c r="AC4054" s="2" t="s">
        <v>5041</v>
      </c>
      <c r="AD4054" s="2" t="s">
        <v>29</v>
      </c>
      <c r="AE4054" t="str">
        <f t="shared" si="1271"/>
        <v>Fashion</v>
      </c>
      <c r="AF4054" t="str">
        <f t="shared" si="1272"/>
        <v>Fashion</v>
      </c>
      <c r="AG4054" t="str" cm="1">
        <f t="array" ref="AG4054">INDEX(AD:AD,ROW())</f>
        <v>Fashion</v>
      </c>
      <c r="AH4054">
        <f t="shared" si="1280"/>
        <v>15</v>
      </c>
      <c r="AI4054" t="str">
        <f t="shared" si="1273"/>
        <v>Fashion</v>
      </c>
      <c r="AK4054">
        <f t="shared" si="1274"/>
        <v>2023</v>
      </c>
      <c r="AL4054">
        <f t="shared" si="1275"/>
        <v>11</v>
      </c>
      <c r="AM4054">
        <f t="shared" si="1276"/>
        <v>19</v>
      </c>
      <c r="AN4054">
        <f t="shared" si="1277"/>
        <v>1</v>
      </c>
      <c r="AO4054" t="str">
        <f t="shared" si="1278"/>
        <v>Weekend</v>
      </c>
      <c r="AR4054" s="20">
        <f t="shared" si="1279"/>
        <v>0</v>
      </c>
    </row>
    <row r="4055" spans="1:44" x14ac:dyDescent="0.35">
      <c r="A4055" t="str">
        <f t="shared" si="1261"/>
        <v>CUST4054</v>
      </c>
      <c r="B4055" s="2" t="s">
        <v>4391</v>
      </c>
      <c r="C4055" s="4">
        <v>45681</v>
      </c>
      <c r="D4055" s="2" t="s">
        <v>1326</v>
      </c>
      <c r="E4055" t="s">
        <v>5054</v>
      </c>
      <c r="F4055" s="2" t="s">
        <v>29</v>
      </c>
      <c r="G4055" s="2" t="s">
        <v>121</v>
      </c>
      <c r="H4055" s="2">
        <v>1</v>
      </c>
      <c r="I4055" s="19">
        <v>1080.48</v>
      </c>
      <c r="J4055" s="2" t="s">
        <v>50</v>
      </c>
      <c r="K4055" s="2" t="s">
        <v>31</v>
      </c>
      <c r="L4055" s="31"/>
      <c r="M4055" s="18">
        <f t="shared" si="1262"/>
        <v>1080.48</v>
      </c>
      <c r="T4055" t="str">
        <f t="shared" si="1263"/>
        <v>Pending</v>
      </c>
      <c r="U4055" t="str">
        <f t="shared" si="1264"/>
        <v>No</v>
      </c>
      <c r="V4055" t="str">
        <f t="shared" si="1265"/>
        <v>Yes</v>
      </c>
      <c r="X4055">
        <f t="shared" si="1266"/>
        <v>558</v>
      </c>
      <c r="Y4055">
        <f t="shared" si="1267"/>
        <v>430</v>
      </c>
      <c r="Z4055" s="18">
        <f t="shared" si="1268"/>
        <v>1892867.2841657216</v>
      </c>
      <c r="AA4055" s="18">
        <f t="shared" si="1269"/>
        <v>199432.98236095349</v>
      </c>
      <c r="AB4055" s="17">
        <f t="shared" si="1270"/>
        <v>3.8949824970828471</v>
      </c>
      <c r="AC4055" s="2" t="s">
        <v>121</v>
      </c>
      <c r="AD4055" s="2" t="s">
        <v>29</v>
      </c>
      <c r="AE4055" t="str">
        <f t="shared" si="1271"/>
        <v>Fashion</v>
      </c>
      <c r="AF4055" t="str">
        <f t="shared" si="1272"/>
        <v>Fashion</v>
      </c>
      <c r="AG4055" t="str" cm="1">
        <f t="array" ref="AG4055">INDEX(AD:AD,ROW())</f>
        <v>Fashion</v>
      </c>
      <c r="AH4055">
        <f t="shared" si="1280"/>
        <v>45</v>
      </c>
      <c r="AI4055" t="str">
        <f t="shared" si="1273"/>
        <v>Fashion</v>
      </c>
      <c r="AK4055">
        <f t="shared" si="1274"/>
        <v>2025</v>
      </c>
      <c r="AL4055">
        <f t="shared" si="1275"/>
        <v>1</v>
      </c>
      <c r="AM4055">
        <f t="shared" si="1276"/>
        <v>24</v>
      </c>
      <c r="AN4055">
        <f t="shared" si="1277"/>
        <v>6</v>
      </c>
      <c r="AO4055" t="str">
        <f t="shared" si="1278"/>
        <v>Weekday</v>
      </c>
      <c r="AR4055" s="20">
        <f t="shared" si="1279"/>
        <v>0</v>
      </c>
    </row>
    <row r="4056" spans="1:44" x14ac:dyDescent="0.35">
      <c r="A4056" t="str">
        <f t="shared" si="1261"/>
        <v>CUST4055</v>
      </c>
      <c r="B4056" s="2" t="s">
        <v>4392</v>
      </c>
      <c r="C4056" s="4">
        <v>45130</v>
      </c>
      <c r="D4056" s="2" t="s">
        <v>1399</v>
      </c>
      <c r="E4056" t="s">
        <v>5054</v>
      </c>
      <c r="F4056" s="2" t="s">
        <v>23</v>
      </c>
      <c r="G4056" s="2" t="s">
        <v>68</v>
      </c>
      <c r="H4056" s="2">
        <v>1</v>
      </c>
      <c r="I4056" s="19">
        <v>632.55999999999995</v>
      </c>
      <c r="J4056" s="2" t="s">
        <v>50</v>
      </c>
      <c r="K4056" s="2" t="s">
        <v>16</v>
      </c>
      <c r="L4056" s="31"/>
      <c r="M4056" s="18">
        <f t="shared" si="1262"/>
        <v>632.55999999999995</v>
      </c>
      <c r="T4056" t="str">
        <f t="shared" si="1263"/>
        <v>Completed</v>
      </c>
      <c r="U4056" t="str">
        <f t="shared" si="1264"/>
        <v>No</v>
      </c>
      <c r="V4056" t="str">
        <f t="shared" si="1265"/>
        <v>No</v>
      </c>
      <c r="X4056">
        <f t="shared" si="1266"/>
        <v>558</v>
      </c>
      <c r="Y4056">
        <f t="shared" si="1267"/>
        <v>430</v>
      </c>
      <c r="Z4056" s="18">
        <f t="shared" si="1268"/>
        <v>594714.6477588166</v>
      </c>
      <c r="AA4056" s="18">
        <f t="shared" si="1269"/>
        <v>60882.938065984097</v>
      </c>
      <c r="AB4056" s="17">
        <f t="shared" si="1270"/>
        <v>3.804733727810651</v>
      </c>
      <c r="AC4056" s="2" t="s">
        <v>68</v>
      </c>
      <c r="AD4056" s="2" t="s">
        <v>23</v>
      </c>
      <c r="AE4056" t="str">
        <f t="shared" si="1271"/>
        <v>Books</v>
      </c>
      <c r="AF4056" t="str">
        <f t="shared" si="1272"/>
        <v>Books</v>
      </c>
      <c r="AG4056" t="str" cm="1">
        <f t="array" ref="AG4056">INDEX(AD:AD,ROW())</f>
        <v>Books</v>
      </c>
      <c r="AH4056">
        <f t="shared" si="1280"/>
        <v>20</v>
      </c>
      <c r="AI4056" t="str">
        <f t="shared" si="1273"/>
        <v>Books</v>
      </c>
      <c r="AK4056">
        <f t="shared" si="1274"/>
        <v>2023</v>
      </c>
      <c r="AL4056">
        <f t="shared" si="1275"/>
        <v>7</v>
      </c>
      <c r="AM4056">
        <f t="shared" si="1276"/>
        <v>23</v>
      </c>
      <c r="AN4056">
        <f t="shared" si="1277"/>
        <v>1</v>
      </c>
      <c r="AO4056" t="str">
        <f t="shared" si="1278"/>
        <v>Weekend</v>
      </c>
      <c r="AR4056" s="20">
        <f t="shared" si="1279"/>
        <v>0</v>
      </c>
    </row>
    <row r="4057" spans="1:44" x14ac:dyDescent="0.35">
      <c r="A4057" t="str">
        <f t="shared" si="1261"/>
        <v>CUST4056</v>
      </c>
      <c r="B4057" s="2" t="s">
        <v>4393</v>
      </c>
      <c r="C4057" s="4">
        <v>45310</v>
      </c>
      <c r="D4057" s="2" t="s">
        <v>363</v>
      </c>
      <c r="E4057" t="s">
        <v>5054</v>
      </c>
      <c r="F4057" s="2" t="s">
        <v>23</v>
      </c>
      <c r="G4057" s="2" t="s">
        <v>75</v>
      </c>
      <c r="H4057" s="2">
        <v>2</v>
      </c>
      <c r="I4057" s="19">
        <v>551.71</v>
      </c>
      <c r="J4057" s="2" t="s">
        <v>5047</v>
      </c>
      <c r="K4057" s="2" t="s">
        <v>16</v>
      </c>
      <c r="L4057" s="2">
        <v>3</v>
      </c>
      <c r="M4057" s="18">
        <f t="shared" si="1262"/>
        <v>1103.42</v>
      </c>
      <c r="T4057" t="str">
        <f t="shared" si="1263"/>
        <v>Completed</v>
      </c>
      <c r="U4057" t="str">
        <f t="shared" si="1264"/>
        <v>Yes</v>
      </c>
      <c r="V4057" t="str">
        <f t="shared" si="1265"/>
        <v>No</v>
      </c>
      <c r="X4057">
        <f t="shared" si="1266"/>
        <v>558</v>
      </c>
      <c r="Y4057">
        <f t="shared" si="1267"/>
        <v>430</v>
      </c>
      <c r="Z4057" s="18">
        <f t="shared" si="1268"/>
        <v>594714.6477588166</v>
      </c>
      <c r="AA4057" s="18">
        <f t="shared" si="1269"/>
        <v>60882.938065984097</v>
      </c>
      <c r="AB4057" s="17">
        <f t="shared" si="1270"/>
        <v>3.804733727810651</v>
      </c>
      <c r="AC4057" s="2" t="s">
        <v>75</v>
      </c>
      <c r="AD4057" s="2" t="s">
        <v>23</v>
      </c>
      <c r="AE4057" t="str">
        <f t="shared" si="1271"/>
        <v>Books</v>
      </c>
      <c r="AF4057" t="str">
        <f t="shared" si="1272"/>
        <v>Books</v>
      </c>
      <c r="AG4057" t="str" cm="1">
        <f t="array" ref="AG4057">INDEX(AD:AD,ROW())</f>
        <v>Books</v>
      </c>
      <c r="AH4057">
        <f t="shared" si="1280"/>
        <v>23</v>
      </c>
      <c r="AI4057" t="str">
        <f t="shared" si="1273"/>
        <v>Books</v>
      </c>
      <c r="AK4057">
        <f t="shared" si="1274"/>
        <v>2024</v>
      </c>
      <c r="AL4057">
        <f t="shared" si="1275"/>
        <v>1</v>
      </c>
      <c r="AM4057">
        <f t="shared" si="1276"/>
        <v>19</v>
      </c>
      <c r="AN4057">
        <f t="shared" si="1277"/>
        <v>6</v>
      </c>
      <c r="AO4057" t="str">
        <f t="shared" si="1278"/>
        <v>Weekday</v>
      </c>
      <c r="AR4057" s="20">
        <f t="shared" si="1279"/>
        <v>0</v>
      </c>
    </row>
    <row r="4058" spans="1:44" x14ac:dyDescent="0.35">
      <c r="A4058" t="str">
        <f t="shared" si="1261"/>
        <v>CUST4057</v>
      </c>
      <c r="B4058" s="2" t="s">
        <v>4394</v>
      </c>
      <c r="C4058" s="4">
        <v>45326</v>
      </c>
      <c r="D4058" s="2" t="s">
        <v>613</v>
      </c>
      <c r="E4058" t="s">
        <v>5052</v>
      </c>
      <c r="F4058" s="2" t="s">
        <v>42</v>
      </c>
      <c r="G4058" s="2" t="s">
        <v>188</v>
      </c>
      <c r="H4058" s="2">
        <v>1</v>
      </c>
      <c r="I4058" s="19">
        <v>148.41</v>
      </c>
      <c r="J4058" s="2" t="s">
        <v>20</v>
      </c>
      <c r="K4058" s="2" t="s">
        <v>16</v>
      </c>
      <c r="L4058" s="2">
        <v>5</v>
      </c>
      <c r="M4058" s="18">
        <f t="shared" si="1262"/>
        <v>148.41</v>
      </c>
      <c r="T4058" t="str">
        <f t="shared" si="1263"/>
        <v>Completed</v>
      </c>
      <c r="U4058" t="str">
        <f t="shared" si="1264"/>
        <v>No</v>
      </c>
      <c r="V4058" t="str">
        <f t="shared" si="1265"/>
        <v>No</v>
      </c>
      <c r="X4058">
        <f t="shared" si="1266"/>
        <v>573</v>
      </c>
      <c r="Y4058">
        <f t="shared" si="1267"/>
        <v>450</v>
      </c>
      <c r="Z4058" s="18">
        <f t="shared" si="1268"/>
        <v>1098537.4901531704</v>
      </c>
      <c r="AA4058" s="18">
        <f t="shared" si="1269"/>
        <v>96724.388030634553</v>
      </c>
      <c r="AB4058" s="17">
        <f t="shared" si="1270"/>
        <v>3.9001122334455669</v>
      </c>
      <c r="AC4058" s="2" t="s">
        <v>188</v>
      </c>
      <c r="AD4058" s="2" t="s">
        <v>42</v>
      </c>
      <c r="AE4058" t="str">
        <f t="shared" si="1271"/>
        <v>Beauty</v>
      </c>
      <c r="AF4058" t="str">
        <f t="shared" si="1272"/>
        <v>Beauty</v>
      </c>
      <c r="AG4058" t="str" cm="1">
        <f t="array" ref="AG4058">INDEX(AD:AD,ROW())</f>
        <v>Beauty</v>
      </c>
      <c r="AH4058">
        <f t="shared" si="1280"/>
        <v>80</v>
      </c>
      <c r="AI4058" t="str">
        <f t="shared" si="1273"/>
        <v>Beauty</v>
      </c>
      <c r="AK4058">
        <f t="shared" si="1274"/>
        <v>2024</v>
      </c>
      <c r="AL4058">
        <f t="shared" si="1275"/>
        <v>2</v>
      </c>
      <c r="AM4058">
        <f t="shared" si="1276"/>
        <v>4</v>
      </c>
      <c r="AN4058">
        <f t="shared" si="1277"/>
        <v>1</v>
      </c>
      <c r="AO4058" t="str">
        <f t="shared" si="1278"/>
        <v>Weekend</v>
      </c>
      <c r="AR4058" s="20">
        <f t="shared" si="1279"/>
        <v>0</v>
      </c>
    </row>
    <row r="4059" spans="1:44" x14ac:dyDescent="0.35">
      <c r="A4059" t="str">
        <f t="shared" si="1261"/>
        <v>CUST4058</v>
      </c>
      <c r="B4059" s="2" t="s">
        <v>4395</v>
      </c>
      <c r="C4059" s="4">
        <v>45469</v>
      </c>
      <c r="D4059" s="2" t="s">
        <v>407</v>
      </c>
      <c r="E4059" t="s">
        <v>5049</v>
      </c>
      <c r="F4059" s="2" t="s">
        <v>29</v>
      </c>
      <c r="G4059" s="2" t="s">
        <v>138</v>
      </c>
      <c r="H4059" s="2">
        <v>2</v>
      </c>
      <c r="I4059" s="19">
        <v>2267.17</v>
      </c>
      <c r="J4059" s="2" t="s">
        <v>5047</v>
      </c>
      <c r="K4059" s="2" t="s">
        <v>16</v>
      </c>
      <c r="L4059" s="2">
        <v>5</v>
      </c>
      <c r="M4059" s="18">
        <f t="shared" si="1262"/>
        <v>4534.34</v>
      </c>
      <c r="T4059" t="str">
        <f t="shared" si="1263"/>
        <v>Completed</v>
      </c>
      <c r="U4059" t="str">
        <f t="shared" si="1264"/>
        <v>Yes</v>
      </c>
      <c r="V4059" t="str">
        <f t="shared" si="1265"/>
        <v>No</v>
      </c>
      <c r="X4059">
        <f t="shared" si="1266"/>
        <v>595</v>
      </c>
      <c r="Y4059">
        <f t="shared" si="1267"/>
        <v>444</v>
      </c>
      <c r="Z4059" s="18">
        <f t="shared" si="1268"/>
        <v>1892867.2841657216</v>
      </c>
      <c r="AA4059" s="18">
        <f t="shared" si="1269"/>
        <v>199432.98236095349</v>
      </c>
      <c r="AB4059" s="17">
        <f t="shared" si="1270"/>
        <v>3.8949824970828471</v>
      </c>
      <c r="AC4059" s="2" t="s">
        <v>138</v>
      </c>
      <c r="AD4059" s="2" t="s">
        <v>29</v>
      </c>
      <c r="AE4059" t="str">
        <f t="shared" si="1271"/>
        <v>Fashion</v>
      </c>
      <c r="AF4059" t="str">
        <f t="shared" si="1272"/>
        <v>Fashion</v>
      </c>
      <c r="AG4059" t="str" cm="1">
        <f t="array" ref="AG4059">INDEX(AD:AD,ROW())</f>
        <v>Fashion</v>
      </c>
      <c r="AH4059">
        <f t="shared" si="1280"/>
        <v>53</v>
      </c>
      <c r="AI4059" t="str">
        <f t="shared" si="1273"/>
        <v>Fashion</v>
      </c>
      <c r="AK4059">
        <f t="shared" si="1274"/>
        <v>2024</v>
      </c>
      <c r="AL4059">
        <f t="shared" si="1275"/>
        <v>6</v>
      </c>
      <c r="AM4059">
        <f t="shared" si="1276"/>
        <v>26</v>
      </c>
      <c r="AN4059">
        <f t="shared" si="1277"/>
        <v>4</v>
      </c>
      <c r="AO4059" t="str">
        <f t="shared" si="1278"/>
        <v>Weekday</v>
      </c>
      <c r="AR4059" s="20">
        <f t="shared" si="1279"/>
        <v>0</v>
      </c>
    </row>
    <row r="4060" spans="1:44" x14ac:dyDescent="0.35">
      <c r="A4060" t="str">
        <f t="shared" si="1261"/>
        <v>CUST4059</v>
      </c>
      <c r="B4060" s="2" t="s">
        <v>4396</v>
      </c>
      <c r="C4060" s="4">
        <v>44961</v>
      </c>
      <c r="D4060" s="2" t="s">
        <v>590</v>
      </c>
      <c r="E4060" t="s">
        <v>5048</v>
      </c>
      <c r="F4060" s="2" t="s">
        <v>42</v>
      </c>
      <c r="G4060" s="2" t="s">
        <v>170</v>
      </c>
      <c r="H4060" s="2">
        <v>1</v>
      </c>
      <c r="I4060" s="19">
        <v>1475.42</v>
      </c>
      <c r="J4060" s="2" t="s">
        <v>5046</v>
      </c>
      <c r="K4060" s="2" t="s">
        <v>16</v>
      </c>
      <c r="L4060" s="2">
        <v>2</v>
      </c>
      <c r="M4060" s="18">
        <f t="shared" si="1262"/>
        <v>1475.42</v>
      </c>
      <c r="T4060" t="str">
        <f t="shared" si="1263"/>
        <v>Completed</v>
      </c>
      <c r="U4060" t="str">
        <f t="shared" si="1264"/>
        <v>Yes</v>
      </c>
      <c r="V4060" t="str">
        <f t="shared" si="1265"/>
        <v>No</v>
      </c>
      <c r="X4060">
        <f t="shared" si="1266"/>
        <v>590</v>
      </c>
      <c r="Y4060">
        <f t="shared" si="1267"/>
        <v>451</v>
      </c>
      <c r="Z4060" s="18">
        <f t="shared" si="1268"/>
        <v>1098537.4901531704</v>
      </c>
      <c r="AA4060" s="18">
        <f t="shared" si="1269"/>
        <v>96724.388030634553</v>
      </c>
      <c r="AB4060" s="17">
        <f t="shared" si="1270"/>
        <v>3.9001122334455669</v>
      </c>
      <c r="AC4060" s="2" t="s">
        <v>170</v>
      </c>
      <c r="AD4060" s="2" t="s">
        <v>42</v>
      </c>
      <c r="AE4060" t="str">
        <f t="shared" si="1271"/>
        <v>Beauty</v>
      </c>
      <c r="AF4060" t="str">
        <f t="shared" si="1272"/>
        <v>Beauty</v>
      </c>
      <c r="AG4060" t="str" cm="1">
        <f t="array" ref="AG4060">INDEX(AD:AD,ROW())</f>
        <v>Beauty</v>
      </c>
      <c r="AH4060">
        <f t="shared" si="1280"/>
        <v>70</v>
      </c>
      <c r="AI4060" t="str">
        <f t="shared" si="1273"/>
        <v>Beauty</v>
      </c>
      <c r="AK4060">
        <f t="shared" si="1274"/>
        <v>2023</v>
      </c>
      <c r="AL4060">
        <f t="shared" si="1275"/>
        <v>2</v>
      </c>
      <c r="AM4060">
        <f t="shared" si="1276"/>
        <v>4</v>
      </c>
      <c r="AN4060">
        <f t="shared" si="1277"/>
        <v>7</v>
      </c>
      <c r="AO4060" t="str">
        <f t="shared" si="1278"/>
        <v>Weekend</v>
      </c>
      <c r="AR4060" s="20">
        <f t="shared" si="1279"/>
        <v>0</v>
      </c>
    </row>
    <row r="4061" spans="1:44" x14ac:dyDescent="0.35">
      <c r="A4061" t="str">
        <f t="shared" si="1261"/>
        <v>CUST4060</v>
      </c>
      <c r="B4061" s="2" t="s">
        <v>4397</v>
      </c>
      <c r="C4061" s="4">
        <v>45481</v>
      </c>
      <c r="D4061" s="2" t="s">
        <v>519</v>
      </c>
      <c r="E4061" t="s">
        <v>5052</v>
      </c>
      <c r="F4061" s="2" t="s">
        <v>19</v>
      </c>
      <c r="G4061" s="2" t="s">
        <v>5039</v>
      </c>
      <c r="H4061" s="2">
        <v>1</v>
      </c>
      <c r="I4061" s="19">
        <v>3127.13</v>
      </c>
      <c r="J4061" s="2" t="s">
        <v>15</v>
      </c>
      <c r="K4061" s="2" t="s">
        <v>16</v>
      </c>
      <c r="L4061" s="2">
        <v>5</v>
      </c>
      <c r="M4061" s="18">
        <f t="shared" si="1262"/>
        <v>3127.13</v>
      </c>
      <c r="T4061" t="str">
        <f t="shared" si="1263"/>
        <v>Completed</v>
      </c>
      <c r="U4061" t="str">
        <f t="shared" si="1264"/>
        <v>Yes</v>
      </c>
      <c r="V4061" t="str">
        <f t="shared" si="1265"/>
        <v>No</v>
      </c>
      <c r="X4061">
        <f t="shared" si="1266"/>
        <v>573</v>
      </c>
      <c r="Y4061">
        <f t="shared" si="1267"/>
        <v>450</v>
      </c>
      <c r="Z4061" s="18">
        <f t="shared" si="1268"/>
        <v>2759712.3299794244</v>
      </c>
      <c r="AA4061" s="18">
        <f t="shared" si="1269"/>
        <v>330643.50635802455</v>
      </c>
      <c r="AB4061" s="17">
        <f t="shared" si="1270"/>
        <v>3.8641711229946525</v>
      </c>
      <c r="AC4061" s="2" t="s">
        <v>5039</v>
      </c>
      <c r="AD4061" s="2" t="s">
        <v>19</v>
      </c>
      <c r="AE4061" t="str">
        <f t="shared" si="1271"/>
        <v>Electronics</v>
      </c>
      <c r="AF4061" t="str">
        <f t="shared" si="1272"/>
        <v>Electronics</v>
      </c>
      <c r="AG4061" t="str" cm="1">
        <f t="array" ref="AG4061">INDEX(AD:AD,ROW())</f>
        <v>Electronics</v>
      </c>
      <c r="AH4061">
        <f t="shared" si="1280"/>
        <v>3</v>
      </c>
      <c r="AI4061" t="str">
        <f t="shared" si="1273"/>
        <v>Electronics</v>
      </c>
      <c r="AK4061">
        <f t="shared" si="1274"/>
        <v>2024</v>
      </c>
      <c r="AL4061">
        <f t="shared" si="1275"/>
        <v>7</v>
      </c>
      <c r="AM4061">
        <f t="shared" si="1276"/>
        <v>8</v>
      </c>
      <c r="AN4061">
        <f t="shared" si="1277"/>
        <v>2</v>
      </c>
      <c r="AO4061" t="str">
        <f t="shared" si="1278"/>
        <v>Weekday</v>
      </c>
      <c r="AR4061" s="20">
        <f t="shared" si="1279"/>
        <v>0</v>
      </c>
    </row>
    <row r="4062" spans="1:44" x14ac:dyDescent="0.35">
      <c r="A4062" t="str">
        <f t="shared" si="1261"/>
        <v>CUST4061</v>
      </c>
      <c r="B4062" s="2" t="s">
        <v>4398</v>
      </c>
      <c r="C4062" s="4">
        <v>45654</v>
      </c>
      <c r="D4062" s="2" t="s">
        <v>152</v>
      </c>
      <c r="E4062" t="s">
        <v>5054</v>
      </c>
      <c r="F4062" s="2" t="s">
        <v>23</v>
      </c>
      <c r="G4062" s="2" t="s">
        <v>75</v>
      </c>
      <c r="H4062" s="2">
        <v>2</v>
      </c>
      <c r="I4062" s="19">
        <v>132.66</v>
      </c>
      <c r="J4062" s="2" t="s">
        <v>15</v>
      </c>
      <c r="K4062" s="2" t="s">
        <v>16</v>
      </c>
      <c r="L4062" s="2">
        <v>2</v>
      </c>
      <c r="M4062" s="18">
        <f t="shared" si="1262"/>
        <v>265.32</v>
      </c>
      <c r="T4062" t="str">
        <f t="shared" si="1263"/>
        <v>Completed</v>
      </c>
      <c r="U4062" t="str">
        <f t="shared" si="1264"/>
        <v>No</v>
      </c>
      <c r="V4062" t="str">
        <f t="shared" si="1265"/>
        <v>No</v>
      </c>
      <c r="X4062">
        <f t="shared" si="1266"/>
        <v>558</v>
      </c>
      <c r="Y4062">
        <f t="shared" si="1267"/>
        <v>430</v>
      </c>
      <c r="Z4062" s="18">
        <f t="shared" si="1268"/>
        <v>594714.6477588166</v>
      </c>
      <c r="AA4062" s="18">
        <f t="shared" si="1269"/>
        <v>60882.938065984097</v>
      </c>
      <c r="AB4062" s="17">
        <f t="shared" si="1270"/>
        <v>3.804733727810651</v>
      </c>
      <c r="AC4062" s="2" t="s">
        <v>75</v>
      </c>
      <c r="AD4062" s="2" t="s">
        <v>23</v>
      </c>
      <c r="AE4062" t="str">
        <f t="shared" si="1271"/>
        <v>Books</v>
      </c>
      <c r="AF4062" t="str">
        <f t="shared" si="1272"/>
        <v>Books</v>
      </c>
      <c r="AG4062" t="str" cm="1">
        <f t="array" ref="AG4062">INDEX(AD:AD,ROW())</f>
        <v>Books</v>
      </c>
      <c r="AH4062">
        <f t="shared" si="1280"/>
        <v>23</v>
      </c>
      <c r="AI4062" t="str">
        <f t="shared" si="1273"/>
        <v>Books</v>
      </c>
      <c r="AK4062">
        <f t="shared" si="1274"/>
        <v>2024</v>
      </c>
      <c r="AL4062">
        <f t="shared" si="1275"/>
        <v>12</v>
      </c>
      <c r="AM4062">
        <f t="shared" si="1276"/>
        <v>28</v>
      </c>
      <c r="AN4062">
        <f t="shared" si="1277"/>
        <v>7</v>
      </c>
      <c r="AO4062" t="str">
        <f t="shared" si="1278"/>
        <v>Weekend</v>
      </c>
      <c r="AR4062" s="20">
        <f t="shared" si="1279"/>
        <v>0</v>
      </c>
    </row>
    <row r="4063" spans="1:44" x14ac:dyDescent="0.35">
      <c r="A4063" t="str">
        <f t="shared" si="1261"/>
        <v>CUST4062</v>
      </c>
      <c r="B4063" s="2" t="s">
        <v>4399</v>
      </c>
      <c r="C4063" s="4">
        <v>45032</v>
      </c>
      <c r="D4063" s="2" t="s">
        <v>1106</v>
      </c>
      <c r="E4063" t="s">
        <v>5048</v>
      </c>
      <c r="F4063" s="2" t="s">
        <v>19</v>
      </c>
      <c r="G4063" s="2" t="s">
        <v>5039</v>
      </c>
      <c r="H4063" s="2">
        <v>1</v>
      </c>
      <c r="I4063" s="19">
        <v>3260.76</v>
      </c>
      <c r="J4063" s="2" t="s">
        <v>20</v>
      </c>
      <c r="K4063" s="2" t="s">
        <v>76</v>
      </c>
      <c r="L4063" s="2">
        <v>2</v>
      </c>
      <c r="M4063" s="18">
        <f t="shared" si="1262"/>
        <v>3260.76</v>
      </c>
      <c r="T4063" t="str">
        <f t="shared" si="1263"/>
        <v>Completed</v>
      </c>
      <c r="U4063" t="str">
        <f t="shared" si="1264"/>
        <v>No</v>
      </c>
      <c r="V4063" t="str">
        <f t="shared" si="1265"/>
        <v>No</v>
      </c>
      <c r="X4063">
        <f t="shared" si="1266"/>
        <v>590</v>
      </c>
      <c r="Y4063">
        <f t="shared" si="1267"/>
        <v>451</v>
      </c>
      <c r="Z4063" s="18">
        <f t="shared" si="1268"/>
        <v>2759712.3299794244</v>
      </c>
      <c r="AA4063" s="18">
        <f t="shared" si="1269"/>
        <v>330643.50635802455</v>
      </c>
      <c r="AB4063" s="17">
        <f t="shared" si="1270"/>
        <v>3.8641711229946525</v>
      </c>
      <c r="AC4063" s="2" t="s">
        <v>5039</v>
      </c>
      <c r="AD4063" s="2" t="s">
        <v>19</v>
      </c>
      <c r="AE4063" t="str">
        <f t="shared" si="1271"/>
        <v>Electronics</v>
      </c>
      <c r="AF4063" t="str">
        <f t="shared" si="1272"/>
        <v>Electronics</v>
      </c>
      <c r="AG4063" t="str" cm="1">
        <f t="array" ref="AG4063">INDEX(AD:AD,ROW())</f>
        <v>Electronics</v>
      </c>
      <c r="AH4063">
        <f t="shared" si="1280"/>
        <v>3</v>
      </c>
      <c r="AI4063" t="str">
        <f t="shared" si="1273"/>
        <v>Electronics</v>
      </c>
      <c r="AK4063">
        <f t="shared" si="1274"/>
        <v>2023</v>
      </c>
      <c r="AL4063">
        <f t="shared" si="1275"/>
        <v>4</v>
      </c>
      <c r="AM4063">
        <f t="shared" si="1276"/>
        <v>16</v>
      </c>
      <c r="AN4063">
        <f t="shared" si="1277"/>
        <v>1</v>
      </c>
      <c r="AO4063" t="str">
        <f t="shared" si="1278"/>
        <v>Weekend</v>
      </c>
      <c r="AR4063" s="20">
        <f t="shared" si="1279"/>
        <v>1</v>
      </c>
    </row>
    <row r="4064" spans="1:44" x14ac:dyDescent="0.35">
      <c r="A4064" t="str">
        <f t="shared" si="1261"/>
        <v>CUST4063</v>
      </c>
      <c r="B4064" s="2" t="s">
        <v>4400</v>
      </c>
      <c r="C4064" s="4">
        <v>45692</v>
      </c>
      <c r="D4064" s="2" t="s">
        <v>425</v>
      </c>
      <c r="E4064" t="s">
        <v>5052</v>
      </c>
      <c r="F4064" s="2" t="s">
        <v>29</v>
      </c>
      <c r="G4064" s="2" t="s">
        <v>30</v>
      </c>
      <c r="H4064" s="2">
        <v>2</v>
      </c>
      <c r="I4064" s="19">
        <v>380.72</v>
      </c>
      <c r="J4064" s="2" t="s">
        <v>5047</v>
      </c>
      <c r="K4064" s="2" t="s">
        <v>16</v>
      </c>
      <c r="L4064" s="31"/>
      <c r="M4064" s="18">
        <f t="shared" si="1262"/>
        <v>761.44</v>
      </c>
      <c r="T4064" t="str">
        <f t="shared" si="1263"/>
        <v>Completed</v>
      </c>
      <c r="U4064" t="str">
        <f t="shared" si="1264"/>
        <v>No</v>
      </c>
      <c r="V4064" t="str">
        <f t="shared" si="1265"/>
        <v>No</v>
      </c>
      <c r="X4064">
        <f t="shared" si="1266"/>
        <v>573</v>
      </c>
      <c r="Y4064">
        <f t="shared" si="1267"/>
        <v>450</v>
      </c>
      <c r="Z4064" s="18">
        <f t="shared" si="1268"/>
        <v>1892867.2841657216</v>
      </c>
      <c r="AA4064" s="18">
        <f t="shared" si="1269"/>
        <v>199432.98236095349</v>
      </c>
      <c r="AB4064" s="17">
        <f t="shared" si="1270"/>
        <v>3.8949824970828471</v>
      </c>
      <c r="AC4064" s="2" t="s">
        <v>30</v>
      </c>
      <c r="AD4064" s="2" t="s">
        <v>29</v>
      </c>
      <c r="AE4064" t="str">
        <f t="shared" si="1271"/>
        <v>Fashion</v>
      </c>
      <c r="AF4064" t="str">
        <f t="shared" si="1272"/>
        <v>Fashion</v>
      </c>
      <c r="AG4064" t="str" cm="1">
        <f t="array" ref="AG4064">INDEX(AD:AD,ROW())</f>
        <v>Fashion</v>
      </c>
      <c r="AH4064">
        <f t="shared" si="1280"/>
        <v>6</v>
      </c>
      <c r="AI4064" t="str">
        <f t="shared" si="1273"/>
        <v>Fashion</v>
      </c>
      <c r="AK4064">
        <f t="shared" si="1274"/>
        <v>2025</v>
      </c>
      <c r="AL4064">
        <f t="shared" si="1275"/>
        <v>2</v>
      </c>
      <c r="AM4064">
        <f t="shared" si="1276"/>
        <v>4</v>
      </c>
      <c r="AN4064">
        <f t="shared" si="1277"/>
        <v>3</v>
      </c>
      <c r="AO4064" t="str">
        <f t="shared" si="1278"/>
        <v>Weekday</v>
      </c>
      <c r="AR4064" s="20">
        <f t="shared" si="1279"/>
        <v>0</v>
      </c>
    </row>
    <row r="4065" spans="1:44" x14ac:dyDescent="0.35">
      <c r="A4065" t="str">
        <f t="shared" si="1261"/>
        <v>CUST4064</v>
      </c>
      <c r="B4065" s="2" t="s">
        <v>4401</v>
      </c>
      <c r="C4065" s="4">
        <v>45710</v>
      </c>
      <c r="D4065" s="2" t="s">
        <v>246</v>
      </c>
      <c r="E4065" t="s">
        <v>5052</v>
      </c>
      <c r="F4065" s="2" t="s">
        <v>42</v>
      </c>
      <c r="G4065" s="2" t="s">
        <v>5042</v>
      </c>
      <c r="H4065" s="2">
        <v>2</v>
      </c>
      <c r="I4065" s="19">
        <v>576.99</v>
      </c>
      <c r="J4065" s="2" t="s">
        <v>5047</v>
      </c>
      <c r="K4065" s="2" t="s">
        <v>16</v>
      </c>
      <c r="L4065" s="2">
        <v>5</v>
      </c>
      <c r="M4065" s="18">
        <f t="shared" si="1262"/>
        <v>1153.98</v>
      </c>
      <c r="T4065" t="str">
        <f t="shared" si="1263"/>
        <v>Completed</v>
      </c>
      <c r="U4065" t="str">
        <f t="shared" si="1264"/>
        <v>Yes</v>
      </c>
      <c r="V4065" t="str">
        <f t="shared" si="1265"/>
        <v>No</v>
      </c>
      <c r="X4065">
        <f t="shared" si="1266"/>
        <v>573</v>
      </c>
      <c r="Y4065">
        <f t="shared" si="1267"/>
        <v>450</v>
      </c>
      <c r="Z4065" s="18">
        <f t="shared" si="1268"/>
        <v>1098537.4901531704</v>
      </c>
      <c r="AA4065" s="18">
        <f t="shared" si="1269"/>
        <v>96724.388030634553</v>
      </c>
      <c r="AB4065" s="17">
        <f t="shared" si="1270"/>
        <v>3.9001122334455669</v>
      </c>
      <c r="AC4065" s="2" t="s">
        <v>5042</v>
      </c>
      <c r="AD4065" s="2" t="s">
        <v>42</v>
      </c>
      <c r="AE4065" t="str">
        <f t="shared" si="1271"/>
        <v>Beauty</v>
      </c>
      <c r="AF4065" t="str">
        <f t="shared" si="1272"/>
        <v>Beauty</v>
      </c>
      <c r="AG4065" t="str" cm="1">
        <f t="array" ref="AG4065">INDEX(AD:AD,ROW())</f>
        <v>Beauty</v>
      </c>
      <c r="AH4065">
        <f t="shared" si="1280"/>
        <v>18</v>
      </c>
      <c r="AI4065" t="str">
        <f t="shared" si="1273"/>
        <v>Beauty</v>
      </c>
      <c r="AK4065">
        <f t="shared" si="1274"/>
        <v>2025</v>
      </c>
      <c r="AL4065">
        <f t="shared" si="1275"/>
        <v>2</v>
      </c>
      <c r="AM4065">
        <f t="shared" si="1276"/>
        <v>22</v>
      </c>
      <c r="AN4065">
        <f t="shared" si="1277"/>
        <v>7</v>
      </c>
      <c r="AO4065" t="str">
        <f t="shared" si="1278"/>
        <v>Weekend</v>
      </c>
      <c r="AR4065" s="20">
        <f t="shared" si="1279"/>
        <v>0</v>
      </c>
    </row>
    <row r="4066" spans="1:44" x14ac:dyDescent="0.35">
      <c r="A4066" t="str">
        <f t="shared" si="1261"/>
        <v>CUST4065</v>
      </c>
      <c r="B4066" s="2" t="s">
        <v>4402</v>
      </c>
      <c r="C4066" s="4">
        <v>45220</v>
      </c>
      <c r="D4066" s="2" t="s">
        <v>178</v>
      </c>
      <c r="E4066" t="s">
        <v>5052</v>
      </c>
      <c r="F4066" s="2" t="s">
        <v>19</v>
      </c>
      <c r="G4066" s="2" t="s">
        <v>5039</v>
      </c>
      <c r="H4066" s="2">
        <v>2</v>
      </c>
      <c r="I4066" s="19">
        <v>1967.42</v>
      </c>
      <c r="J4066" s="2" t="s">
        <v>20</v>
      </c>
      <c r="K4066" s="2" t="s">
        <v>16</v>
      </c>
      <c r="L4066" s="2">
        <v>5</v>
      </c>
      <c r="M4066" s="18">
        <f t="shared" si="1262"/>
        <v>3934.84</v>
      </c>
      <c r="T4066" t="str">
        <f t="shared" si="1263"/>
        <v>Completed</v>
      </c>
      <c r="U4066" t="str">
        <f t="shared" si="1264"/>
        <v>Yes</v>
      </c>
      <c r="V4066" t="str">
        <f t="shared" si="1265"/>
        <v>No</v>
      </c>
      <c r="X4066">
        <f t="shared" si="1266"/>
        <v>573</v>
      </c>
      <c r="Y4066">
        <f t="shared" si="1267"/>
        <v>450</v>
      </c>
      <c r="Z4066" s="18">
        <f t="shared" si="1268"/>
        <v>2759712.3299794244</v>
      </c>
      <c r="AA4066" s="18">
        <f t="shared" si="1269"/>
        <v>330643.50635802455</v>
      </c>
      <c r="AB4066" s="17">
        <f t="shared" si="1270"/>
        <v>3.8641711229946525</v>
      </c>
      <c r="AC4066" s="2" t="s">
        <v>5039</v>
      </c>
      <c r="AD4066" s="2" t="s">
        <v>19</v>
      </c>
      <c r="AE4066" t="str">
        <f t="shared" si="1271"/>
        <v>Electronics</v>
      </c>
      <c r="AF4066" t="str">
        <f t="shared" si="1272"/>
        <v>Electronics</v>
      </c>
      <c r="AG4066" t="str" cm="1">
        <f t="array" ref="AG4066">INDEX(AD:AD,ROW())</f>
        <v>Electronics</v>
      </c>
      <c r="AH4066">
        <f t="shared" si="1280"/>
        <v>3</v>
      </c>
      <c r="AI4066" t="str">
        <f t="shared" si="1273"/>
        <v>Electronics</v>
      </c>
      <c r="AK4066">
        <f t="shared" si="1274"/>
        <v>2023</v>
      </c>
      <c r="AL4066">
        <f t="shared" si="1275"/>
        <v>10</v>
      </c>
      <c r="AM4066">
        <f t="shared" si="1276"/>
        <v>21</v>
      </c>
      <c r="AN4066">
        <f t="shared" si="1277"/>
        <v>7</v>
      </c>
      <c r="AO4066" t="str">
        <f t="shared" si="1278"/>
        <v>Weekend</v>
      </c>
      <c r="AR4066" s="20">
        <f t="shared" si="1279"/>
        <v>0</v>
      </c>
    </row>
    <row r="4067" spans="1:44" x14ac:dyDescent="0.35">
      <c r="A4067" t="str">
        <f t="shared" si="1261"/>
        <v>CUST4066</v>
      </c>
      <c r="B4067" s="2" t="s">
        <v>4403</v>
      </c>
      <c r="C4067" s="4">
        <v>45799</v>
      </c>
      <c r="D4067" s="2" t="s">
        <v>166</v>
      </c>
      <c r="E4067" t="s">
        <v>5050</v>
      </c>
      <c r="F4067" s="2" t="s">
        <v>23</v>
      </c>
      <c r="G4067" s="2" t="s">
        <v>24</v>
      </c>
      <c r="H4067" s="2">
        <v>1</v>
      </c>
      <c r="I4067" s="19">
        <v>612.94000000000005</v>
      </c>
      <c r="J4067" s="2" t="s">
        <v>15</v>
      </c>
      <c r="K4067" s="2" t="s">
        <v>16</v>
      </c>
      <c r="L4067" s="2">
        <v>4</v>
      </c>
      <c r="M4067" s="18">
        <f t="shared" si="1262"/>
        <v>612.94000000000005</v>
      </c>
      <c r="T4067" t="str">
        <f t="shared" si="1263"/>
        <v>Completed</v>
      </c>
      <c r="U4067" t="str">
        <f t="shared" si="1264"/>
        <v>No</v>
      </c>
      <c r="V4067" t="str">
        <f t="shared" si="1265"/>
        <v>No</v>
      </c>
      <c r="X4067">
        <f t="shared" si="1266"/>
        <v>589</v>
      </c>
      <c r="Y4067">
        <f t="shared" si="1267"/>
        <v>426</v>
      </c>
      <c r="Z4067" s="18">
        <f t="shared" si="1268"/>
        <v>594714.6477588166</v>
      </c>
      <c r="AA4067" s="18">
        <f t="shared" si="1269"/>
        <v>60882.938065984097</v>
      </c>
      <c r="AB4067" s="17">
        <f t="shared" si="1270"/>
        <v>3.804733727810651</v>
      </c>
      <c r="AC4067" s="2" t="s">
        <v>24</v>
      </c>
      <c r="AD4067" s="2" t="s">
        <v>23</v>
      </c>
      <c r="AE4067" t="str">
        <f t="shared" si="1271"/>
        <v>Books</v>
      </c>
      <c r="AF4067" t="str">
        <f t="shared" si="1272"/>
        <v>Books</v>
      </c>
      <c r="AG4067" t="str" cm="1">
        <f t="array" ref="AG4067">INDEX(AD:AD,ROW())</f>
        <v>Books</v>
      </c>
      <c r="AH4067">
        <f t="shared" si="1280"/>
        <v>4</v>
      </c>
      <c r="AI4067" t="str">
        <f t="shared" si="1273"/>
        <v>Books</v>
      </c>
      <c r="AK4067">
        <f t="shared" si="1274"/>
        <v>2025</v>
      </c>
      <c r="AL4067">
        <f t="shared" si="1275"/>
        <v>5</v>
      </c>
      <c r="AM4067">
        <f t="shared" si="1276"/>
        <v>22</v>
      </c>
      <c r="AN4067">
        <f t="shared" si="1277"/>
        <v>5</v>
      </c>
      <c r="AO4067" t="str">
        <f t="shared" si="1278"/>
        <v>Weekday</v>
      </c>
      <c r="AR4067" s="20">
        <f t="shared" si="1279"/>
        <v>0</v>
      </c>
    </row>
    <row r="4068" spans="1:44" x14ac:dyDescent="0.35">
      <c r="A4068" t="str">
        <f t="shared" si="1261"/>
        <v>CUST4067</v>
      </c>
      <c r="B4068" s="2" t="s">
        <v>4404</v>
      </c>
      <c r="C4068" s="4">
        <v>45037</v>
      </c>
      <c r="D4068" s="2" t="s">
        <v>74</v>
      </c>
      <c r="E4068" t="s">
        <v>5052</v>
      </c>
      <c r="F4068" s="2" t="s">
        <v>19</v>
      </c>
      <c r="G4068" s="2" t="s">
        <v>60</v>
      </c>
      <c r="H4068" s="2">
        <v>1</v>
      </c>
      <c r="I4068" s="19">
        <v>655.09</v>
      </c>
      <c r="J4068" s="2" t="s">
        <v>50</v>
      </c>
      <c r="K4068" s="2" t="s">
        <v>16</v>
      </c>
      <c r="L4068" s="2">
        <v>2</v>
      </c>
      <c r="M4068" s="18">
        <f t="shared" si="1262"/>
        <v>655.09</v>
      </c>
      <c r="T4068" t="str">
        <f t="shared" si="1263"/>
        <v>Completed</v>
      </c>
      <c r="U4068" t="str">
        <f t="shared" si="1264"/>
        <v>No</v>
      </c>
      <c r="V4068" t="str">
        <f t="shared" si="1265"/>
        <v>No</v>
      </c>
      <c r="X4068">
        <f t="shared" si="1266"/>
        <v>573</v>
      </c>
      <c r="Y4068">
        <f t="shared" si="1267"/>
        <v>450</v>
      </c>
      <c r="Z4068" s="18">
        <f t="shared" si="1268"/>
        <v>2759712.3299794244</v>
      </c>
      <c r="AA4068" s="18">
        <f t="shared" si="1269"/>
        <v>330643.50635802455</v>
      </c>
      <c r="AB4068" s="17">
        <f t="shared" si="1270"/>
        <v>3.8641711229946525</v>
      </c>
      <c r="AC4068" s="2" t="s">
        <v>60</v>
      </c>
      <c r="AD4068" s="2" t="s">
        <v>19</v>
      </c>
      <c r="AE4068" t="str">
        <f t="shared" si="1271"/>
        <v>Electronics</v>
      </c>
      <c r="AF4068" t="str">
        <f t="shared" si="1272"/>
        <v>Electronics</v>
      </c>
      <c r="AG4068" t="str" cm="1">
        <f t="array" ref="AG4068">INDEX(AD:AD,ROW())</f>
        <v>Electronics</v>
      </c>
      <c r="AH4068">
        <f t="shared" si="1280"/>
        <v>17</v>
      </c>
      <c r="AI4068" t="str">
        <f t="shared" si="1273"/>
        <v>Electronics</v>
      </c>
      <c r="AK4068">
        <f t="shared" si="1274"/>
        <v>2023</v>
      </c>
      <c r="AL4068">
        <f t="shared" si="1275"/>
        <v>4</v>
      </c>
      <c r="AM4068">
        <f t="shared" si="1276"/>
        <v>21</v>
      </c>
      <c r="AN4068">
        <f t="shared" si="1277"/>
        <v>6</v>
      </c>
      <c r="AO4068" t="str">
        <f t="shared" si="1278"/>
        <v>Weekday</v>
      </c>
      <c r="AR4068" s="20">
        <f t="shared" si="1279"/>
        <v>0</v>
      </c>
    </row>
    <row r="4069" spans="1:44" x14ac:dyDescent="0.35">
      <c r="A4069" t="str">
        <f t="shared" si="1261"/>
        <v>CUST4068</v>
      </c>
      <c r="B4069" s="2" t="s">
        <v>4405</v>
      </c>
      <c r="C4069" s="4">
        <v>45284</v>
      </c>
      <c r="D4069" s="2" t="s">
        <v>118</v>
      </c>
      <c r="E4069" t="s">
        <v>5053</v>
      </c>
      <c r="F4069" s="2" t="s">
        <v>42</v>
      </c>
      <c r="G4069" s="2" t="s">
        <v>43</v>
      </c>
      <c r="H4069" s="2">
        <v>1</v>
      </c>
      <c r="I4069" s="19">
        <v>675.79</v>
      </c>
      <c r="J4069" s="2" t="s">
        <v>5047</v>
      </c>
      <c r="K4069" s="2" t="s">
        <v>16</v>
      </c>
      <c r="L4069" s="2">
        <v>4</v>
      </c>
      <c r="M4069" s="18">
        <f t="shared" si="1262"/>
        <v>675.79</v>
      </c>
      <c r="T4069" t="str">
        <f t="shared" si="1263"/>
        <v>Completed</v>
      </c>
      <c r="U4069" t="str">
        <f t="shared" si="1264"/>
        <v>No</v>
      </c>
      <c r="V4069" t="str">
        <f t="shared" si="1265"/>
        <v>No</v>
      </c>
      <c r="X4069">
        <f t="shared" si="1266"/>
        <v>559</v>
      </c>
      <c r="Y4069">
        <f t="shared" si="1267"/>
        <v>408</v>
      </c>
      <c r="Z4069" s="18">
        <f t="shared" si="1268"/>
        <v>1098537.4901531704</v>
      </c>
      <c r="AA4069" s="18">
        <f t="shared" si="1269"/>
        <v>96724.388030634553</v>
      </c>
      <c r="AB4069" s="17">
        <f t="shared" si="1270"/>
        <v>3.9001122334455669</v>
      </c>
      <c r="AC4069" s="2" t="s">
        <v>43</v>
      </c>
      <c r="AD4069" s="2" t="s">
        <v>42</v>
      </c>
      <c r="AE4069" t="str">
        <f t="shared" si="1271"/>
        <v>Beauty</v>
      </c>
      <c r="AF4069" t="str">
        <f t="shared" si="1272"/>
        <v>Beauty</v>
      </c>
      <c r="AG4069" t="str" cm="1">
        <f t="array" ref="AG4069">INDEX(AD:AD,ROW())</f>
        <v>Beauty</v>
      </c>
      <c r="AH4069">
        <f t="shared" si="1280"/>
        <v>10</v>
      </c>
      <c r="AI4069" t="str">
        <f t="shared" si="1273"/>
        <v>Beauty</v>
      </c>
      <c r="AK4069">
        <f t="shared" si="1274"/>
        <v>2023</v>
      </c>
      <c r="AL4069">
        <f t="shared" si="1275"/>
        <v>12</v>
      </c>
      <c r="AM4069">
        <f t="shared" si="1276"/>
        <v>24</v>
      </c>
      <c r="AN4069">
        <f t="shared" si="1277"/>
        <v>1</v>
      </c>
      <c r="AO4069" t="str">
        <f t="shared" si="1278"/>
        <v>Weekend</v>
      </c>
      <c r="AR4069" s="20">
        <f t="shared" si="1279"/>
        <v>0</v>
      </c>
    </row>
    <row r="4070" spans="1:44" x14ac:dyDescent="0.35">
      <c r="A4070" t="str">
        <f t="shared" si="1261"/>
        <v>CUST4069</v>
      </c>
      <c r="B4070" s="2" t="s">
        <v>4406</v>
      </c>
      <c r="C4070" s="4">
        <v>45216</v>
      </c>
      <c r="D4070" s="2" t="s">
        <v>154</v>
      </c>
      <c r="E4070" t="s">
        <v>5050</v>
      </c>
      <c r="F4070" s="2" t="s">
        <v>23</v>
      </c>
      <c r="G4070" s="2" t="s">
        <v>46</v>
      </c>
      <c r="H4070" s="2">
        <v>2</v>
      </c>
      <c r="I4070" s="19">
        <v>354.31</v>
      </c>
      <c r="J4070" s="2" t="s">
        <v>5047</v>
      </c>
      <c r="K4070" s="2" t="s">
        <v>16</v>
      </c>
      <c r="L4070" s="2">
        <v>3</v>
      </c>
      <c r="M4070" s="18">
        <f t="shared" si="1262"/>
        <v>708.62</v>
      </c>
      <c r="T4070" t="str">
        <f t="shared" si="1263"/>
        <v>Completed</v>
      </c>
      <c r="U4070" t="str">
        <f t="shared" si="1264"/>
        <v>No</v>
      </c>
      <c r="V4070" t="str">
        <f t="shared" si="1265"/>
        <v>No</v>
      </c>
      <c r="X4070">
        <f t="shared" si="1266"/>
        <v>589</v>
      </c>
      <c r="Y4070">
        <f t="shared" si="1267"/>
        <v>426</v>
      </c>
      <c r="Z4070" s="18">
        <f t="shared" si="1268"/>
        <v>594714.6477588166</v>
      </c>
      <c r="AA4070" s="18">
        <f t="shared" si="1269"/>
        <v>60882.938065984097</v>
      </c>
      <c r="AB4070" s="17">
        <f t="shared" si="1270"/>
        <v>3.804733727810651</v>
      </c>
      <c r="AC4070" s="2" t="s">
        <v>46</v>
      </c>
      <c r="AD4070" s="2" t="s">
        <v>23</v>
      </c>
      <c r="AE4070" t="str">
        <f t="shared" si="1271"/>
        <v>Books</v>
      </c>
      <c r="AF4070" t="str">
        <f t="shared" si="1272"/>
        <v>Books</v>
      </c>
      <c r="AG4070" t="str" cm="1">
        <f t="array" ref="AG4070">INDEX(AD:AD,ROW())</f>
        <v>Books</v>
      </c>
      <c r="AH4070">
        <f t="shared" si="1280"/>
        <v>11</v>
      </c>
      <c r="AI4070" t="str">
        <f t="shared" si="1273"/>
        <v>Books</v>
      </c>
      <c r="AK4070">
        <f t="shared" si="1274"/>
        <v>2023</v>
      </c>
      <c r="AL4070">
        <f t="shared" si="1275"/>
        <v>10</v>
      </c>
      <c r="AM4070">
        <f t="shared" si="1276"/>
        <v>17</v>
      </c>
      <c r="AN4070">
        <f t="shared" si="1277"/>
        <v>3</v>
      </c>
      <c r="AO4070" t="str">
        <f t="shared" si="1278"/>
        <v>Weekday</v>
      </c>
      <c r="AR4070" s="20">
        <f t="shared" si="1279"/>
        <v>0</v>
      </c>
    </row>
    <row r="4071" spans="1:44" x14ac:dyDescent="0.35">
      <c r="A4071" t="str">
        <f t="shared" si="1261"/>
        <v>CUST4070</v>
      </c>
      <c r="B4071" s="2" t="s">
        <v>4407</v>
      </c>
      <c r="C4071" s="4">
        <v>45747</v>
      </c>
      <c r="D4071" s="2" t="s">
        <v>235</v>
      </c>
      <c r="E4071" t="s">
        <v>5054</v>
      </c>
      <c r="F4071" s="2" t="s">
        <v>23</v>
      </c>
      <c r="G4071" s="2" t="s">
        <v>24</v>
      </c>
      <c r="H4071" s="2">
        <v>1</v>
      </c>
      <c r="I4071" s="19">
        <v>494.26</v>
      </c>
      <c r="J4071" s="2" t="s">
        <v>5047</v>
      </c>
      <c r="K4071" s="2" t="s">
        <v>16</v>
      </c>
      <c r="L4071" s="2">
        <v>5</v>
      </c>
      <c r="M4071" s="18">
        <f t="shared" si="1262"/>
        <v>494.26</v>
      </c>
      <c r="T4071" t="str">
        <f t="shared" si="1263"/>
        <v>Completed</v>
      </c>
      <c r="U4071" t="str">
        <f t="shared" si="1264"/>
        <v>No</v>
      </c>
      <c r="V4071" t="str">
        <f t="shared" si="1265"/>
        <v>No</v>
      </c>
      <c r="X4071">
        <f t="shared" si="1266"/>
        <v>558</v>
      </c>
      <c r="Y4071">
        <f t="shared" si="1267"/>
        <v>430</v>
      </c>
      <c r="Z4071" s="18">
        <f t="shared" si="1268"/>
        <v>594714.6477588166</v>
      </c>
      <c r="AA4071" s="18">
        <f t="shared" si="1269"/>
        <v>60882.938065984097</v>
      </c>
      <c r="AB4071" s="17">
        <f t="shared" si="1270"/>
        <v>3.804733727810651</v>
      </c>
      <c r="AC4071" s="2" t="s">
        <v>24</v>
      </c>
      <c r="AD4071" s="2" t="s">
        <v>23</v>
      </c>
      <c r="AE4071" t="str">
        <f t="shared" si="1271"/>
        <v>Books</v>
      </c>
      <c r="AF4071" t="str">
        <f t="shared" si="1272"/>
        <v>Books</v>
      </c>
      <c r="AG4071" t="str" cm="1">
        <f t="array" ref="AG4071">INDEX(AD:AD,ROW())</f>
        <v>Books</v>
      </c>
      <c r="AH4071">
        <f t="shared" si="1280"/>
        <v>4</v>
      </c>
      <c r="AI4071" t="str">
        <f t="shared" si="1273"/>
        <v>Books</v>
      </c>
      <c r="AK4071">
        <f t="shared" si="1274"/>
        <v>2025</v>
      </c>
      <c r="AL4071">
        <f t="shared" si="1275"/>
        <v>3</v>
      </c>
      <c r="AM4071">
        <f t="shared" si="1276"/>
        <v>31</v>
      </c>
      <c r="AN4071">
        <f t="shared" si="1277"/>
        <v>2</v>
      </c>
      <c r="AO4071" t="str">
        <f t="shared" si="1278"/>
        <v>Weekday</v>
      </c>
      <c r="AR4071" s="20">
        <f t="shared" si="1279"/>
        <v>0</v>
      </c>
    </row>
    <row r="4072" spans="1:44" x14ac:dyDescent="0.35">
      <c r="A4072" t="str">
        <f t="shared" si="1261"/>
        <v>CUST4071</v>
      </c>
      <c r="B4072" s="2" t="s">
        <v>4408</v>
      </c>
      <c r="C4072" s="4">
        <v>45819</v>
      </c>
      <c r="D4072" s="2" t="s">
        <v>830</v>
      </c>
      <c r="E4072" t="s">
        <v>5048</v>
      </c>
      <c r="F4072" s="2" t="s">
        <v>29</v>
      </c>
      <c r="G4072" s="2" t="s">
        <v>30</v>
      </c>
      <c r="H4072" s="2">
        <v>2</v>
      </c>
      <c r="I4072" s="19">
        <v>1917.03</v>
      </c>
      <c r="J4072" s="2" t="s">
        <v>15</v>
      </c>
      <c r="K4072" s="2" t="s">
        <v>16</v>
      </c>
      <c r="L4072" s="2">
        <v>3</v>
      </c>
      <c r="M4072" s="18">
        <f t="shared" si="1262"/>
        <v>3834.06</v>
      </c>
      <c r="T4072" t="str">
        <f t="shared" si="1263"/>
        <v>Completed</v>
      </c>
      <c r="U4072" t="str">
        <f t="shared" si="1264"/>
        <v>Yes</v>
      </c>
      <c r="V4072" t="str">
        <f t="shared" si="1265"/>
        <v>No</v>
      </c>
      <c r="X4072">
        <f t="shared" si="1266"/>
        <v>590</v>
      </c>
      <c r="Y4072">
        <f t="shared" si="1267"/>
        <v>451</v>
      </c>
      <c r="Z4072" s="18">
        <f t="shared" si="1268"/>
        <v>1892867.2841657216</v>
      </c>
      <c r="AA4072" s="18">
        <f t="shared" si="1269"/>
        <v>199432.98236095349</v>
      </c>
      <c r="AB4072" s="17">
        <f t="shared" si="1270"/>
        <v>3.8949824970828471</v>
      </c>
      <c r="AC4072" s="2" t="s">
        <v>30</v>
      </c>
      <c r="AD4072" s="2" t="s">
        <v>29</v>
      </c>
      <c r="AE4072" t="str">
        <f t="shared" si="1271"/>
        <v>Fashion</v>
      </c>
      <c r="AF4072" t="str">
        <f t="shared" si="1272"/>
        <v>Fashion</v>
      </c>
      <c r="AG4072" t="str" cm="1">
        <f t="array" ref="AG4072">INDEX(AD:AD,ROW())</f>
        <v>Fashion</v>
      </c>
      <c r="AH4072">
        <f t="shared" si="1280"/>
        <v>6</v>
      </c>
      <c r="AI4072" t="str">
        <f t="shared" si="1273"/>
        <v>Fashion</v>
      </c>
      <c r="AK4072">
        <f t="shared" si="1274"/>
        <v>2025</v>
      </c>
      <c r="AL4072">
        <f t="shared" si="1275"/>
        <v>6</v>
      </c>
      <c r="AM4072">
        <f t="shared" si="1276"/>
        <v>11</v>
      </c>
      <c r="AN4072">
        <f t="shared" si="1277"/>
        <v>4</v>
      </c>
      <c r="AO4072" t="str">
        <f t="shared" si="1278"/>
        <v>Weekday</v>
      </c>
      <c r="AR4072" s="20">
        <f t="shared" si="1279"/>
        <v>0</v>
      </c>
    </row>
    <row r="4073" spans="1:44" x14ac:dyDescent="0.35">
      <c r="A4073" t="str">
        <f t="shared" si="1261"/>
        <v>CUST4072</v>
      </c>
      <c r="B4073" s="2" t="s">
        <v>4409</v>
      </c>
      <c r="C4073" s="4">
        <v>45508</v>
      </c>
      <c r="D4073" s="2" t="s">
        <v>608</v>
      </c>
      <c r="E4073" t="s">
        <v>5048</v>
      </c>
      <c r="F4073" s="2" t="s">
        <v>42</v>
      </c>
      <c r="G4073" s="2" t="s">
        <v>5044</v>
      </c>
      <c r="H4073" s="2">
        <v>1</v>
      </c>
      <c r="I4073" s="19">
        <v>425.26</v>
      </c>
      <c r="J4073" s="2" t="s">
        <v>5046</v>
      </c>
      <c r="K4073" s="2" t="s">
        <v>16</v>
      </c>
      <c r="L4073" s="2">
        <v>4</v>
      </c>
      <c r="M4073" s="18">
        <f t="shared" si="1262"/>
        <v>425.26</v>
      </c>
      <c r="T4073" t="str">
        <f t="shared" si="1263"/>
        <v>Completed</v>
      </c>
      <c r="U4073" t="str">
        <f t="shared" si="1264"/>
        <v>No</v>
      </c>
      <c r="V4073" t="str">
        <f t="shared" si="1265"/>
        <v>No</v>
      </c>
      <c r="X4073">
        <f t="shared" si="1266"/>
        <v>590</v>
      </c>
      <c r="Y4073">
        <f t="shared" si="1267"/>
        <v>451</v>
      </c>
      <c r="Z4073" s="18">
        <f t="shared" si="1268"/>
        <v>1098537.4901531704</v>
      </c>
      <c r="AA4073" s="18">
        <f t="shared" si="1269"/>
        <v>96724.388030634553</v>
      </c>
      <c r="AB4073" s="17">
        <f t="shared" si="1270"/>
        <v>3.9001122334455669</v>
      </c>
      <c r="AC4073" s="2" t="s">
        <v>5044</v>
      </c>
      <c r="AD4073" s="2" t="s">
        <v>42</v>
      </c>
      <c r="AE4073" t="str">
        <f t="shared" si="1271"/>
        <v>Beauty</v>
      </c>
      <c r="AF4073" t="str">
        <f t="shared" si="1272"/>
        <v>Beauty</v>
      </c>
      <c r="AG4073" t="str" cm="1">
        <f t="array" ref="AG4073">INDEX(AD:AD,ROW())</f>
        <v>Beauty</v>
      </c>
      <c r="AH4073">
        <f t="shared" si="1280"/>
        <v>64</v>
      </c>
      <c r="AI4073" t="str">
        <f t="shared" si="1273"/>
        <v>Beauty</v>
      </c>
      <c r="AK4073">
        <f t="shared" si="1274"/>
        <v>2024</v>
      </c>
      <c r="AL4073">
        <f t="shared" si="1275"/>
        <v>8</v>
      </c>
      <c r="AM4073">
        <f t="shared" si="1276"/>
        <v>4</v>
      </c>
      <c r="AN4073">
        <f t="shared" si="1277"/>
        <v>1</v>
      </c>
      <c r="AO4073" t="str">
        <f t="shared" si="1278"/>
        <v>Weekend</v>
      </c>
      <c r="AR4073" s="20">
        <f t="shared" si="1279"/>
        <v>0</v>
      </c>
    </row>
    <row r="4074" spans="1:44" x14ac:dyDescent="0.35">
      <c r="A4074" t="str">
        <f t="shared" si="1261"/>
        <v>CUST4073</v>
      </c>
      <c r="B4074" s="2" t="s">
        <v>4410</v>
      </c>
      <c r="C4074" s="4">
        <v>45816</v>
      </c>
      <c r="D4074" s="2" t="s">
        <v>205</v>
      </c>
      <c r="E4074" t="s">
        <v>5049</v>
      </c>
      <c r="F4074" s="2" t="s">
        <v>19</v>
      </c>
      <c r="G4074" s="2" t="s">
        <v>49</v>
      </c>
      <c r="H4074" s="2">
        <v>1</v>
      </c>
      <c r="I4074" s="19">
        <v>2611.89</v>
      </c>
      <c r="J4074" s="2" t="s">
        <v>20</v>
      </c>
      <c r="K4074" s="2" t="s">
        <v>16</v>
      </c>
      <c r="L4074" s="2">
        <v>3</v>
      </c>
      <c r="M4074" s="18">
        <f t="shared" si="1262"/>
        <v>2611.89</v>
      </c>
      <c r="T4074" t="str">
        <f t="shared" si="1263"/>
        <v>Completed</v>
      </c>
      <c r="U4074" t="str">
        <f t="shared" si="1264"/>
        <v>Yes</v>
      </c>
      <c r="V4074" t="str">
        <f t="shared" si="1265"/>
        <v>No</v>
      </c>
      <c r="X4074">
        <f t="shared" si="1266"/>
        <v>595</v>
      </c>
      <c r="Y4074">
        <f t="shared" si="1267"/>
        <v>444</v>
      </c>
      <c r="Z4074" s="18">
        <f t="shared" si="1268"/>
        <v>2759712.3299794244</v>
      </c>
      <c r="AA4074" s="18">
        <f t="shared" si="1269"/>
        <v>330643.50635802455</v>
      </c>
      <c r="AB4074" s="17">
        <f t="shared" si="1270"/>
        <v>3.8641711229946525</v>
      </c>
      <c r="AC4074" s="2" t="s">
        <v>49</v>
      </c>
      <c r="AD4074" s="2" t="s">
        <v>19</v>
      </c>
      <c r="AE4074" t="str">
        <f t="shared" si="1271"/>
        <v>Electronics</v>
      </c>
      <c r="AF4074" t="str">
        <f t="shared" si="1272"/>
        <v>Electronics</v>
      </c>
      <c r="AG4074" t="str" cm="1">
        <f t="array" ref="AG4074">INDEX(AD:AD,ROW())</f>
        <v>Electronics</v>
      </c>
      <c r="AH4074">
        <f t="shared" si="1280"/>
        <v>12</v>
      </c>
      <c r="AI4074" t="str">
        <f t="shared" si="1273"/>
        <v>Electronics</v>
      </c>
      <c r="AK4074">
        <f t="shared" si="1274"/>
        <v>2025</v>
      </c>
      <c r="AL4074">
        <f t="shared" si="1275"/>
        <v>6</v>
      </c>
      <c r="AM4074">
        <f t="shared" si="1276"/>
        <v>8</v>
      </c>
      <c r="AN4074">
        <f t="shared" si="1277"/>
        <v>1</v>
      </c>
      <c r="AO4074" t="str">
        <f t="shared" si="1278"/>
        <v>Weekend</v>
      </c>
      <c r="AR4074" s="20">
        <f t="shared" si="1279"/>
        <v>0</v>
      </c>
    </row>
    <row r="4075" spans="1:44" x14ac:dyDescent="0.35">
      <c r="A4075" t="str">
        <f t="shared" si="1261"/>
        <v>CUST4074</v>
      </c>
      <c r="B4075" s="2" t="s">
        <v>4411</v>
      </c>
      <c r="C4075" s="4">
        <v>45182</v>
      </c>
      <c r="D4075" s="2" t="s">
        <v>207</v>
      </c>
      <c r="E4075" t="s">
        <v>5048</v>
      </c>
      <c r="F4075" s="2" t="s">
        <v>42</v>
      </c>
      <c r="G4075" s="2" t="s">
        <v>188</v>
      </c>
      <c r="H4075" s="2">
        <v>1</v>
      </c>
      <c r="I4075" s="19">
        <v>696.85</v>
      </c>
      <c r="J4075" s="2" t="s">
        <v>50</v>
      </c>
      <c r="K4075" s="2" t="s">
        <v>16</v>
      </c>
      <c r="L4075" s="2">
        <v>4</v>
      </c>
      <c r="M4075" s="18">
        <f t="shared" si="1262"/>
        <v>696.85</v>
      </c>
      <c r="T4075" t="str">
        <f t="shared" si="1263"/>
        <v>Completed</v>
      </c>
      <c r="U4075" t="str">
        <f t="shared" si="1264"/>
        <v>No</v>
      </c>
      <c r="V4075" t="str">
        <f t="shared" si="1265"/>
        <v>No</v>
      </c>
      <c r="X4075">
        <f t="shared" si="1266"/>
        <v>590</v>
      </c>
      <c r="Y4075">
        <f t="shared" si="1267"/>
        <v>451</v>
      </c>
      <c r="Z4075" s="18">
        <f t="shared" si="1268"/>
        <v>1098537.4901531704</v>
      </c>
      <c r="AA4075" s="18">
        <f t="shared" si="1269"/>
        <v>96724.388030634553</v>
      </c>
      <c r="AB4075" s="17">
        <f t="shared" si="1270"/>
        <v>3.9001122334455669</v>
      </c>
      <c r="AC4075" s="2" t="s">
        <v>188</v>
      </c>
      <c r="AD4075" s="2" t="s">
        <v>42</v>
      </c>
      <c r="AE4075" t="str">
        <f t="shared" si="1271"/>
        <v>Beauty</v>
      </c>
      <c r="AF4075" t="str">
        <f t="shared" si="1272"/>
        <v>Beauty</v>
      </c>
      <c r="AG4075" t="str" cm="1">
        <f t="array" ref="AG4075">INDEX(AD:AD,ROW())</f>
        <v>Beauty</v>
      </c>
      <c r="AH4075">
        <f t="shared" si="1280"/>
        <v>80</v>
      </c>
      <c r="AI4075" t="str">
        <f t="shared" si="1273"/>
        <v>Beauty</v>
      </c>
      <c r="AK4075">
        <f t="shared" si="1274"/>
        <v>2023</v>
      </c>
      <c r="AL4075">
        <f t="shared" si="1275"/>
        <v>9</v>
      </c>
      <c r="AM4075">
        <f t="shared" si="1276"/>
        <v>13</v>
      </c>
      <c r="AN4075">
        <f t="shared" si="1277"/>
        <v>4</v>
      </c>
      <c r="AO4075" t="str">
        <f t="shared" si="1278"/>
        <v>Weekday</v>
      </c>
      <c r="AR4075" s="20">
        <f t="shared" si="1279"/>
        <v>0</v>
      </c>
    </row>
    <row r="4076" spans="1:44" x14ac:dyDescent="0.35">
      <c r="A4076" t="str">
        <f t="shared" si="1261"/>
        <v>CUST4075</v>
      </c>
      <c r="B4076" s="2" t="s">
        <v>4412</v>
      </c>
      <c r="C4076" s="4">
        <v>45006</v>
      </c>
      <c r="D4076" s="2" t="s">
        <v>195</v>
      </c>
      <c r="E4076" t="s">
        <v>5052</v>
      </c>
      <c r="F4076" s="2" t="s">
        <v>42</v>
      </c>
      <c r="G4076" s="2" t="s">
        <v>43</v>
      </c>
      <c r="H4076" s="2">
        <v>2</v>
      </c>
      <c r="I4076" s="19">
        <v>469.62</v>
      </c>
      <c r="J4076" s="2" t="s">
        <v>20</v>
      </c>
      <c r="K4076" s="2" t="s">
        <v>16</v>
      </c>
      <c r="L4076" s="2">
        <v>5</v>
      </c>
      <c r="M4076" s="18">
        <f t="shared" si="1262"/>
        <v>939.24</v>
      </c>
      <c r="T4076" t="str">
        <f t="shared" si="1263"/>
        <v>Completed</v>
      </c>
      <c r="U4076" t="str">
        <f t="shared" si="1264"/>
        <v>No</v>
      </c>
      <c r="V4076" t="str">
        <f t="shared" si="1265"/>
        <v>No</v>
      </c>
      <c r="X4076">
        <f t="shared" si="1266"/>
        <v>573</v>
      </c>
      <c r="Y4076">
        <f t="shared" si="1267"/>
        <v>450</v>
      </c>
      <c r="Z4076" s="18">
        <f t="shared" si="1268"/>
        <v>1098537.4901531704</v>
      </c>
      <c r="AA4076" s="18">
        <f t="shared" si="1269"/>
        <v>96724.388030634553</v>
      </c>
      <c r="AB4076" s="17">
        <f t="shared" si="1270"/>
        <v>3.9001122334455669</v>
      </c>
      <c r="AC4076" s="2" t="s">
        <v>43</v>
      </c>
      <c r="AD4076" s="2" t="s">
        <v>42</v>
      </c>
      <c r="AE4076" t="str">
        <f t="shared" si="1271"/>
        <v>Beauty</v>
      </c>
      <c r="AF4076" t="str">
        <f t="shared" si="1272"/>
        <v>Beauty</v>
      </c>
      <c r="AG4076" t="str" cm="1">
        <f t="array" ref="AG4076">INDEX(AD:AD,ROW())</f>
        <v>Beauty</v>
      </c>
      <c r="AH4076">
        <f t="shared" si="1280"/>
        <v>10</v>
      </c>
      <c r="AI4076" t="str">
        <f t="shared" si="1273"/>
        <v>Beauty</v>
      </c>
      <c r="AK4076">
        <f t="shared" si="1274"/>
        <v>2023</v>
      </c>
      <c r="AL4076">
        <f t="shared" si="1275"/>
        <v>3</v>
      </c>
      <c r="AM4076">
        <f t="shared" si="1276"/>
        <v>21</v>
      </c>
      <c r="AN4076">
        <f t="shared" si="1277"/>
        <v>3</v>
      </c>
      <c r="AO4076" t="str">
        <f t="shared" si="1278"/>
        <v>Weekday</v>
      </c>
      <c r="AR4076" s="20">
        <f t="shared" si="1279"/>
        <v>0</v>
      </c>
    </row>
    <row r="4077" spans="1:44" x14ac:dyDescent="0.35">
      <c r="A4077" t="str">
        <f t="shared" si="1261"/>
        <v>CUST4076</v>
      </c>
      <c r="B4077" s="2" t="s">
        <v>4413</v>
      </c>
      <c r="C4077" s="4">
        <v>45221</v>
      </c>
      <c r="D4077" s="2" t="s">
        <v>962</v>
      </c>
      <c r="E4077" t="s">
        <v>5052</v>
      </c>
      <c r="F4077" s="2" t="s">
        <v>13</v>
      </c>
      <c r="G4077" s="2" t="s">
        <v>95</v>
      </c>
      <c r="H4077" s="2">
        <v>1</v>
      </c>
      <c r="I4077" s="19">
        <v>227.51</v>
      </c>
      <c r="J4077" s="2" t="s">
        <v>5046</v>
      </c>
      <c r="K4077" s="2" t="s">
        <v>76</v>
      </c>
      <c r="L4077" s="2">
        <v>5</v>
      </c>
      <c r="M4077" s="18">
        <f t="shared" si="1262"/>
        <v>227.51</v>
      </c>
      <c r="T4077" t="str">
        <f t="shared" si="1263"/>
        <v>Completed</v>
      </c>
      <c r="U4077" t="str">
        <f t="shared" si="1264"/>
        <v>No</v>
      </c>
      <c r="V4077" t="str">
        <f t="shared" si="1265"/>
        <v>No</v>
      </c>
      <c r="X4077">
        <f t="shared" si="1266"/>
        <v>573</v>
      </c>
      <c r="Y4077">
        <f t="shared" si="1267"/>
        <v>450</v>
      </c>
      <c r="Z4077" s="18">
        <f t="shared" si="1268"/>
        <v>1463424.4009529033</v>
      </c>
      <c r="AA4077" s="18">
        <f t="shared" si="1269"/>
        <v>118285.78776560788</v>
      </c>
      <c r="AB4077" s="17">
        <f t="shared" si="1270"/>
        <v>3.8140589569160999</v>
      </c>
      <c r="AC4077" s="2" t="s">
        <v>95</v>
      </c>
      <c r="AD4077" s="2" t="s">
        <v>13</v>
      </c>
      <c r="AE4077" t="str">
        <f t="shared" si="1271"/>
        <v>Home &amp; Kitchen</v>
      </c>
      <c r="AF4077" t="str">
        <f t="shared" si="1272"/>
        <v>Home &amp; Kitchen</v>
      </c>
      <c r="AG4077" t="str" cm="1">
        <f t="array" ref="AG4077">INDEX(AD:AD,ROW())</f>
        <v>Home &amp; Kitchen</v>
      </c>
      <c r="AH4077">
        <f t="shared" si="1280"/>
        <v>32</v>
      </c>
      <c r="AI4077" t="str">
        <f t="shared" si="1273"/>
        <v>Home &amp; Kitchen</v>
      </c>
      <c r="AK4077">
        <f t="shared" si="1274"/>
        <v>2023</v>
      </c>
      <c r="AL4077">
        <f t="shared" si="1275"/>
        <v>10</v>
      </c>
      <c r="AM4077">
        <f t="shared" si="1276"/>
        <v>22</v>
      </c>
      <c r="AN4077">
        <f t="shared" si="1277"/>
        <v>1</v>
      </c>
      <c r="AO4077" t="str">
        <f t="shared" si="1278"/>
        <v>Weekend</v>
      </c>
      <c r="AR4077" s="20">
        <f t="shared" si="1279"/>
        <v>1</v>
      </c>
    </row>
    <row r="4078" spans="1:44" x14ac:dyDescent="0.35">
      <c r="A4078" t="str">
        <f t="shared" si="1261"/>
        <v>CUST4077</v>
      </c>
      <c r="B4078" s="2" t="s">
        <v>4414</v>
      </c>
      <c r="C4078" s="4">
        <v>45816</v>
      </c>
      <c r="D4078" s="2" t="s">
        <v>186</v>
      </c>
      <c r="E4078" t="s">
        <v>5048</v>
      </c>
      <c r="F4078" s="2" t="s">
        <v>19</v>
      </c>
      <c r="G4078" s="2" t="s">
        <v>5039</v>
      </c>
      <c r="H4078" s="2">
        <v>1</v>
      </c>
      <c r="I4078" s="19">
        <v>399.87</v>
      </c>
      <c r="J4078" s="2" t="s">
        <v>20</v>
      </c>
      <c r="K4078" s="2" t="s">
        <v>31</v>
      </c>
      <c r="L4078" s="2">
        <v>4</v>
      </c>
      <c r="M4078" s="18">
        <f t="shared" si="1262"/>
        <v>399.87</v>
      </c>
      <c r="T4078" t="str">
        <f t="shared" si="1263"/>
        <v>Pending</v>
      </c>
      <c r="U4078" t="str">
        <f t="shared" si="1264"/>
        <v>No</v>
      </c>
      <c r="V4078" t="str">
        <f t="shared" si="1265"/>
        <v>Yes</v>
      </c>
      <c r="X4078">
        <f t="shared" si="1266"/>
        <v>590</v>
      </c>
      <c r="Y4078">
        <f t="shared" si="1267"/>
        <v>451</v>
      </c>
      <c r="Z4078" s="18">
        <f t="shared" si="1268"/>
        <v>2759712.3299794244</v>
      </c>
      <c r="AA4078" s="18">
        <f t="shared" si="1269"/>
        <v>330643.50635802455</v>
      </c>
      <c r="AB4078" s="17">
        <f t="shared" si="1270"/>
        <v>3.8641711229946525</v>
      </c>
      <c r="AC4078" s="2" t="s">
        <v>5039</v>
      </c>
      <c r="AD4078" s="2" t="s">
        <v>19</v>
      </c>
      <c r="AE4078" t="str">
        <f t="shared" si="1271"/>
        <v>Electronics</v>
      </c>
      <c r="AF4078" t="str">
        <f t="shared" si="1272"/>
        <v>Electronics</v>
      </c>
      <c r="AG4078" t="str" cm="1">
        <f t="array" ref="AG4078">INDEX(AD:AD,ROW())</f>
        <v>Electronics</v>
      </c>
      <c r="AH4078">
        <f t="shared" si="1280"/>
        <v>3</v>
      </c>
      <c r="AI4078" t="str">
        <f t="shared" si="1273"/>
        <v>Electronics</v>
      </c>
      <c r="AK4078">
        <f t="shared" si="1274"/>
        <v>2025</v>
      </c>
      <c r="AL4078">
        <f t="shared" si="1275"/>
        <v>6</v>
      </c>
      <c r="AM4078">
        <f t="shared" si="1276"/>
        <v>8</v>
      </c>
      <c r="AN4078">
        <f t="shared" si="1277"/>
        <v>1</v>
      </c>
      <c r="AO4078" t="str">
        <f t="shared" si="1278"/>
        <v>Weekend</v>
      </c>
      <c r="AR4078" s="20">
        <f t="shared" si="1279"/>
        <v>0</v>
      </c>
    </row>
    <row r="4079" spans="1:44" x14ac:dyDescent="0.35">
      <c r="A4079" t="str">
        <f t="shared" si="1261"/>
        <v>CUST4078</v>
      </c>
      <c r="B4079" s="2" t="s">
        <v>4415</v>
      </c>
      <c r="C4079" s="4">
        <v>45780</v>
      </c>
      <c r="D4079" s="2" t="s">
        <v>172</v>
      </c>
      <c r="E4079" t="s">
        <v>5048</v>
      </c>
      <c r="F4079" s="2" t="s">
        <v>42</v>
      </c>
      <c r="G4079" s="2" t="s">
        <v>5044</v>
      </c>
      <c r="H4079" s="2">
        <v>3</v>
      </c>
      <c r="I4079" s="19">
        <v>462.15</v>
      </c>
      <c r="J4079" s="2" t="s">
        <v>20</v>
      </c>
      <c r="K4079" s="2" t="s">
        <v>76</v>
      </c>
      <c r="L4079" s="2">
        <v>5</v>
      </c>
      <c r="M4079" s="18">
        <f t="shared" si="1262"/>
        <v>1386.4499999999998</v>
      </c>
      <c r="T4079" t="str">
        <f t="shared" si="1263"/>
        <v>Completed</v>
      </c>
      <c r="U4079" t="str">
        <f t="shared" si="1264"/>
        <v>No</v>
      </c>
      <c r="V4079" t="str">
        <f t="shared" si="1265"/>
        <v>No</v>
      </c>
      <c r="X4079">
        <f t="shared" si="1266"/>
        <v>590</v>
      </c>
      <c r="Y4079">
        <f t="shared" si="1267"/>
        <v>451</v>
      </c>
      <c r="Z4079" s="18">
        <f t="shared" si="1268"/>
        <v>1098537.4901531704</v>
      </c>
      <c r="AA4079" s="18">
        <f t="shared" si="1269"/>
        <v>96724.388030634553</v>
      </c>
      <c r="AB4079" s="17">
        <f t="shared" si="1270"/>
        <v>3.9001122334455669</v>
      </c>
      <c r="AC4079" s="2" t="s">
        <v>5044</v>
      </c>
      <c r="AD4079" s="2" t="s">
        <v>42</v>
      </c>
      <c r="AE4079" t="str">
        <f t="shared" si="1271"/>
        <v>Beauty</v>
      </c>
      <c r="AF4079" t="str">
        <f t="shared" si="1272"/>
        <v>Beauty</v>
      </c>
      <c r="AG4079" t="str" cm="1">
        <f t="array" ref="AG4079">INDEX(AD:AD,ROW())</f>
        <v>Beauty</v>
      </c>
      <c r="AH4079">
        <f t="shared" si="1280"/>
        <v>64</v>
      </c>
      <c r="AI4079" t="str">
        <f t="shared" si="1273"/>
        <v>Beauty</v>
      </c>
      <c r="AK4079">
        <f t="shared" si="1274"/>
        <v>2025</v>
      </c>
      <c r="AL4079">
        <f t="shared" si="1275"/>
        <v>5</v>
      </c>
      <c r="AM4079">
        <f t="shared" si="1276"/>
        <v>3</v>
      </c>
      <c r="AN4079">
        <f t="shared" si="1277"/>
        <v>7</v>
      </c>
      <c r="AO4079" t="str">
        <f t="shared" si="1278"/>
        <v>Weekend</v>
      </c>
      <c r="AR4079" s="20">
        <f t="shared" si="1279"/>
        <v>1</v>
      </c>
    </row>
    <row r="4080" spans="1:44" x14ac:dyDescent="0.35">
      <c r="A4080" t="str">
        <f t="shared" si="1261"/>
        <v>CUST4079</v>
      </c>
      <c r="B4080" s="2" t="s">
        <v>4416</v>
      </c>
      <c r="C4080" s="4">
        <v>45097</v>
      </c>
      <c r="D4080" s="2" t="s">
        <v>719</v>
      </c>
      <c r="E4080" t="s">
        <v>5052</v>
      </c>
      <c r="F4080" s="2" t="s">
        <v>19</v>
      </c>
      <c r="G4080" s="2" t="s">
        <v>5039</v>
      </c>
      <c r="H4080" s="2">
        <v>2</v>
      </c>
      <c r="I4080" s="19">
        <v>2290.1799999999998</v>
      </c>
      <c r="J4080" s="2" t="s">
        <v>50</v>
      </c>
      <c r="K4080" s="2" t="s">
        <v>103</v>
      </c>
      <c r="L4080" s="2">
        <v>5</v>
      </c>
      <c r="M4080" s="18">
        <f t="shared" si="1262"/>
        <v>4580.3599999999997</v>
      </c>
      <c r="T4080" t="str">
        <f t="shared" si="1263"/>
        <v>Lost Sale</v>
      </c>
      <c r="U4080" t="str">
        <f t="shared" si="1264"/>
        <v>No</v>
      </c>
      <c r="V4080" t="str">
        <f t="shared" si="1265"/>
        <v>Yes</v>
      </c>
      <c r="X4080">
        <f t="shared" si="1266"/>
        <v>573</v>
      </c>
      <c r="Y4080">
        <f t="shared" si="1267"/>
        <v>450</v>
      </c>
      <c r="Z4080" s="18">
        <f t="shared" si="1268"/>
        <v>2759712.3299794244</v>
      </c>
      <c r="AA4080" s="18">
        <f t="shared" si="1269"/>
        <v>330643.50635802455</v>
      </c>
      <c r="AB4080" s="17">
        <f t="shared" si="1270"/>
        <v>3.8641711229946525</v>
      </c>
      <c r="AC4080" s="2" t="s">
        <v>5039</v>
      </c>
      <c r="AD4080" s="2" t="s">
        <v>19</v>
      </c>
      <c r="AE4080" t="str">
        <f t="shared" si="1271"/>
        <v>Electronics</v>
      </c>
      <c r="AF4080" t="str">
        <f t="shared" si="1272"/>
        <v>Electronics</v>
      </c>
      <c r="AG4080" t="str" cm="1">
        <f t="array" ref="AG4080">INDEX(AD:AD,ROW())</f>
        <v>Electronics</v>
      </c>
      <c r="AH4080">
        <f t="shared" si="1280"/>
        <v>3</v>
      </c>
      <c r="AI4080" t="str">
        <f t="shared" si="1273"/>
        <v>Electronics</v>
      </c>
      <c r="AK4080">
        <f t="shared" si="1274"/>
        <v>2023</v>
      </c>
      <c r="AL4080">
        <f t="shared" si="1275"/>
        <v>6</v>
      </c>
      <c r="AM4080">
        <f t="shared" si="1276"/>
        <v>20</v>
      </c>
      <c r="AN4080">
        <f t="shared" si="1277"/>
        <v>3</v>
      </c>
      <c r="AO4080" t="str">
        <f t="shared" si="1278"/>
        <v>Weekday</v>
      </c>
      <c r="AR4080" s="20">
        <f t="shared" si="1279"/>
        <v>1</v>
      </c>
    </row>
    <row r="4081" spans="1:44" x14ac:dyDescent="0.35">
      <c r="A4081" t="str">
        <f t="shared" si="1261"/>
        <v>CUST4080</v>
      </c>
      <c r="B4081" s="2" t="s">
        <v>4417</v>
      </c>
      <c r="C4081" s="4">
        <v>44969</v>
      </c>
      <c r="D4081" s="2" t="s">
        <v>547</v>
      </c>
      <c r="E4081" t="s">
        <v>5053</v>
      </c>
      <c r="F4081" s="2" t="s">
        <v>13</v>
      </c>
      <c r="G4081" s="2" t="s">
        <v>34</v>
      </c>
      <c r="H4081" s="2">
        <v>2</v>
      </c>
      <c r="I4081" s="19">
        <v>1062.1300000000001</v>
      </c>
      <c r="J4081" s="2" t="s">
        <v>20</v>
      </c>
      <c r="K4081" s="2" t="s">
        <v>31</v>
      </c>
      <c r="L4081" s="2">
        <v>5</v>
      </c>
      <c r="M4081" s="18">
        <f t="shared" si="1262"/>
        <v>2124.2600000000002</v>
      </c>
      <c r="T4081" t="str">
        <f t="shared" si="1263"/>
        <v>Pending</v>
      </c>
      <c r="U4081" t="str">
        <f t="shared" si="1264"/>
        <v>No</v>
      </c>
      <c r="V4081" t="str">
        <f t="shared" si="1265"/>
        <v>Yes</v>
      </c>
      <c r="X4081">
        <f t="shared" si="1266"/>
        <v>559</v>
      </c>
      <c r="Y4081">
        <f t="shared" si="1267"/>
        <v>408</v>
      </c>
      <c r="Z4081" s="18">
        <f t="shared" si="1268"/>
        <v>1463424.4009529033</v>
      </c>
      <c r="AA4081" s="18">
        <f t="shared" si="1269"/>
        <v>118285.78776560788</v>
      </c>
      <c r="AB4081" s="17">
        <f t="shared" si="1270"/>
        <v>3.8140589569160999</v>
      </c>
      <c r="AC4081" s="2" t="s">
        <v>34</v>
      </c>
      <c r="AD4081" s="2" t="s">
        <v>13</v>
      </c>
      <c r="AE4081" t="str">
        <f t="shared" si="1271"/>
        <v>Home &amp; Kitchen</v>
      </c>
      <c r="AF4081" t="str">
        <f t="shared" si="1272"/>
        <v>Home &amp; Kitchen</v>
      </c>
      <c r="AG4081" t="str" cm="1">
        <f t="array" ref="AG4081">INDEX(AD:AD,ROW())</f>
        <v>Home &amp; Kitchen</v>
      </c>
      <c r="AH4081">
        <f t="shared" si="1280"/>
        <v>7</v>
      </c>
      <c r="AI4081" t="str">
        <f t="shared" si="1273"/>
        <v>Home &amp; Kitchen</v>
      </c>
      <c r="AK4081">
        <f t="shared" si="1274"/>
        <v>2023</v>
      </c>
      <c r="AL4081">
        <f t="shared" si="1275"/>
        <v>2</v>
      </c>
      <c r="AM4081">
        <f t="shared" si="1276"/>
        <v>12</v>
      </c>
      <c r="AN4081">
        <f t="shared" si="1277"/>
        <v>1</v>
      </c>
      <c r="AO4081" t="str">
        <f t="shared" si="1278"/>
        <v>Weekend</v>
      </c>
      <c r="AR4081" s="20">
        <f t="shared" si="1279"/>
        <v>0</v>
      </c>
    </row>
    <row r="4082" spans="1:44" x14ac:dyDescent="0.35">
      <c r="A4082" t="str">
        <f t="shared" si="1261"/>
        <v>CUST4081</v>
      </c>
      <c r="B4082" s="2" t="s">
        <v>4418</v>
      </c>
      <c r="C4082" s="4">
        <v>45432</v>
      </c>
      <c r="D4082" s="2" t="s">
        <v>186</v>
      </c>
      <c r="E4082" t="s">
        <v>5050</v>
      </c>
      <c r="F4082" s="2" t="s">
        <v>13</v>
      </c>
      <c r="G4082" s="2" t="s">
        <v>34</v>
      </c>
      <c r="H4082" s="2">
        <v>1</v>
      </c>
      <c r="I4082" s="19">
        <v>1616.2</v>
      </c>
      <c r="J4082" s="2" t="s">
        <v>20</v>
      </c>
      <c r="K4082" s="2" t="s">
        <v>16</v>
      </c>
      <c r="L4082" s="2">
        <v>5</v>
      </c>
      <c r="M4082" s="18">
        <f t="shared" si="1262"/>
        <v>1616.2</v>
      </c>
      <c r="T4082" t="str">
        <f t="shared" si="1263"/>
        <v>Completed</v>
      </c>
      <c r="U4082" t="str">
        <f t="shared" si="1264"/>
        <v>Yes</v>
      </c>
      <c r="V4082" t="str">
        <f t="shared" si="1265"/>
        <v>No</v>
      </c>
      <c r="X4082">
        <f t="shared" si="1266"/>
        <v>589</v>
      </c>
      <c r="Y4082">
        <f t="shared" si="1267"/>
        <v>426</v>
      </c>
      <c r="Z4082" s="18">
        <f t="shared" si="1268"/>
        <v>1463424.4009529033</v>
      </c>
      <c r="AA4082" s="18">
        <f t="shared" si="1269"/>
        <v>118285.78776560788</v>
      </c>
      <c r="AB4082" s="17">
        <f t="shared" si="1270"/>
        <v>3.8140589569160999</v>
      </c>
      <c r="AC4082" s="2" t="s">
        <v>34</v>
      </c>
      <c r="AD4082" s="2" t="s">
        <v>13</v>
      </c>
      <c r="AE4082" t="str">
        <f t="shared" si="1271"/>
        <v>Home &amp; Kitchen</v>
      </c>
      <c r="AF4082" t="str">
        <f t="shared" si="1272"/>
        <v>Home &amp; Kitchen</v>
      </c>
      <c r="AG4082" t="str" cm="1">
        <f t="array" ref="AG4082">INDEX(AD:AD,ROW())</f>
        <v>Home &amp; Kitchen</v>
      </c>
      <c r="AH4082">
        <f t="shared" si="1280"/>
        <v>7</v>
      </c>
      <c r="AI4082" t="str">
        <f t="shared" si="1273"/>
        <v>Home &amp; Kitchen</v>
      </c>
      <c r="AK4082">
        <f t="shared" si="1274"/>
        <v>2024</v>
      </c>
      <c r="AL4082">
        <f t="shared" si="1275"/>
        <v>5</v>
      </c>
      <c r="AM4082">
        <f t="shared" si="1276"/>
        <v>20</v>
      </c>
      <c r="AN4082">
        <f t="shared" si="1277"/>
        <v>2</v>
      </c>
      <c r="AO4082" t="str">
        <f t="shared" si="1278"/>
        <v>Weekday</v>
      </c>
      <c r="AR4082" s="20">
        <f t="shared" si="1279"/>
        <v>0</v>
      </c>
    </row>
    <row r="4083" spans="1:44" x14ac:dyDescent="0.35">
      <c r="A4083" t="str">
        <f t="shared" si="1261"/>
        <v>CUST4082</v>
      </c>
      <c r="B4083" s="2" t="s">
        <v>4419</v>
      </c>
      <c r="C4083" s="4">
        <v>45477</v>
      </c>
      <c r="D4083" s="2" t="s">
        <v>667</v>
      </c>
      <c r="E4083" t="s">
        <v>5051</v>
      </c>
      <c r="F4083" s="2" t="s">
        <v>23</v>
      </c>
      <c r="G4083" s="2" t="s">
        <v>75</v>
      </c>
      <c r="H4083" s="2">
        <v>1</v>
      </c>
      <c r="I4083" s="19">
        <v>454.4</v>
      </c>
      <c r="J4083" s="2" t="s">
        <v>50</v>
      </c>
      <c r="K4083" s="2" t="s">
        <v>16</v>
      </c>
      <c r="L4083" s="2">
        <v>5</v>
      </c>
      <c r="M4083" s="18">
        <f t="shared" si="1262"/>
        <v>454.4</v>
      </c>
      <c r="T4083" t="str">
        <f t="shared" si="1263"/>
        <v>Completed</v>
      </c>
      <c r="U4083" t="str">
        <f t="shared" si="1264"/>
        <v>No</v>
      </c>
      <c r="V4083" t="str">
        <f t="shared" si="1265"/>
        <v>No</v>
      </c>
      <c r="X4083">
        <f t="shared" si="1266"/>
        <v>619</v>
      </c>
      <c r="Y4083">
        <f t="shared" si="1267"/>
        <v>468</v>
      </c>
      <c r="Z4083" s="18">
        <f t="shared" si="1268"/>
        <v>594714.6477588166</v>
      </c>
      <c r="AA4083" s="18">
        <f t="shared" si="1269"/>
        <v>60882.938065984097</v>
      </c>
      <c r="AB4083" s="17">
        <f t="shared" si="1270"/>
        <v>3.804733727810651</v>
      </c>
      <c r="AC4083" s="2" t="s">
        <v>75</v>
      </c>
      <c r="AD4083" s="2" t="s">
        <v>23</v>
      </c>
      <c r="AE4083" t="str">
        <f t="shared" si="1271"/>
        <v>Books</v>
      </c>
      <c r="AF4083" t="str">
        <f t="shared" si="1272"/>
        <v>Books</v>
      </c>
      <c r="AG4083" t="str" cm="1">
        <f t="array" ref="AG4083">INDEX(AD:AD,ROW())</f>
        <v>Books</v>
      </c>
      <c r="AH4083">
        <f t="shared" si="1280"/>
        <v>23</v>
      </c>
      <c r="AI4083" t="str">
        <f t="shared" si="1273"/>
        <v>Books</v>
      </c>
      <c r="AK4083">
        <f t="shared" si="1274"/>
        <v>2024</v>
      </c>
      <c r="AL4083">
        <f t="shared" si="1275"/>
        <v>7</v>
      </c>
      <c r="AM4083">
        <f t="shared" si="1276"/>
        <v>4</v>
      </c>
      <c r="AN4083">
        <f t="shared" si="1277"/>
        <v>5</v>
      </c>
      <c r="AO4083" t="str">
        <f t="shared" si="1278"/>
        <v>Weekday</v>
      </c>
      <c r="AR4083" s="20">
        <f t="shared" si="1279"/>
        <v>0</v>
      </c>
    </row>
    <row r="4084" spans="1:44" x14ac:dyDescent="0.35">
      <c r="A4084" t="str">
        <f t="shared" si="1261"/>
        <v>CUST4083</v>
      </c>
      <c r="B4084" s="2" t="s">
        <v>4420</v>
      </c>
      <c r="C4084" s="4">
        <v>44977</v>
      </c>
      <c r="D4084" s="2" t="s">
        <v>190</v>
      </c>
      <c r="E4084" t="s">
        <v>5052</v>
      </c>
      <c r="F4084" s="2" t="s">
        <v>23</v>
      </c>
      <c r="G4084" s="2" t="s">
        <v>46</v>
      </c>
      <c r="H4084" s="2">
        <v>1</v>
      </c>
      <c r="I4084" s="19">
        <v>292.19</v>
      </c>
      <c r="J4084" s="2" t="s">
        <v>50</v>
      </c>
      <c r="K4084" s="2" t="s">
        <v>16</v>
      </c>
      <c r="L4084" s="2">
        <v>4</v>
      </c>
      <c r="M4084" s="18">
        <f t="shared" si="1262"/>
        <v>292.19</v>
      </c>
      <c r="T4084" t="str">
        <f t="shared" si="1263"/>
        <v>Completed</v>
      </c>
      <c r="U4084" t="str">
        <f t="shared" si="1264"/>
        <v>No</v>
      </c>
      <c r="V4084" t="str">
        <f t="shared" si="1265"/>
        <v>No</v>
      </c>
      <c r="X4084">
        <f t="shared" si="1266"/>
        <v>573</v>
      </c>
      <c r="Y4084">
        <f t="shared" si="1267"/>
        <v>450</v>
      </c>
      <c r="Z4084" s="18">
        <f t="shared" si="1268"/>
        <v>594714.6477588166</v>
      </c>
      <c r="AA4084" s="18">
        <f t="shared" si="1269"/>
        <v>60882.938065984097</v>
      </c>
      <c r="AB4084" s="17">
        <f t="shared" si="1270"/>
        <v>3.804733727810651</v>
      </c>
      <c r="AC4084" s="2" t="s">
        <v>46</v>
      </c>
      <c r="AD4084" s="2" t="s">
        <v>23</v>
      </c>
      <c r="AE4084" t="str">
        <f t="shared" si="1271"/>
        <v>Books</v>
      </c>
      <c r="AF4084" t="str">
        <f t="shared" si="1272"/>
        <v>Books</v>
      </c>
      <c r="AG4084" t="str" cm="1">
        <f t="array" ref="AG4084">INDEX(AD:AD,ROW())</f>
        <v>Books</v>
      </c>
      <c r="AH4084">
        <f t="shared" si="1280"/>
        <v>11</v>
      </c>
      <c r="AI4084" t="str">
        <f t="shared" si="1273"/>
        <v>Books</v>
      </c>
      <c r="AK4084">
        <f t="shared" si="1274"/>
        <v>2023</v>
      </c>
      <c r="AL4084">
        <f t="shared" si="1275"/>
        <v>2</v>
      </c>
      <c r="AM4084">
        <f t="shared" si="1276"/>
        <v>20</v>
      </c>
      <c r="AN4084">
        <f t="shared" si="1277"/>
        <v>2</v>
      </c>
      <c r="AO4084" t="str">
        <f t="shared" si="1278"/>
        <v>Weekday</v>
      </c>
      <c r="AR4084" s="20">
        <f t="shared" si="1279"/>
        <v>0</v>
      </c>
    </row>
    <row r="4085" spans="1:44" x14ac:dyDescent="0.35">
      <c r="A4085" t="str">
        <f t="shared" si="1261"/>
        <v>CUST4084</v>
      </c>
      <c r="B4085" s="2" t="s">
        <v>4421</v>
      </c>
      <c r="C4085" s="4">
        <v>45792</v>
      </c>
      <c r="D4085" s="2" t="s">
        <v>105</v>
      </c>
      <c r="E4085" t="s">
        <v>5054</v>
      </c>
      <c r="F4085" s="2" t="s">
        <v>19</v>
      </c>
      <c r="G4085" s="2" t="s">
        <v>128</v>
      </c>
      <c r="H4085" s="2">
        <v>1</v>
      </c>
      <c r="I4085" s="19">
        <v>1162.48</v>
      </c>
      <c r="J4085" s="2" t="s">
        <v>50</v>
      </c>
      <c r="K4085" s="2" t="s">
        <v>16</v>
      </c>
      <c r="L4085" s="2">
        <v>4</v>
      </c>
      <c r="M4085" s="18">
        <f t="shared" si="1262"/>
        <v>1162.48</v>
      </c>
      <c r="T4085" t="str">
        <f t="shared" si="1263"/>
        <v>Completed</v>
      </c>
      <c r="U4085" t="str">
        <f t="shared" si="1264"/>
        <v>Yes</v>
      </c>
      <c r="V4085" t="str">
        <f t="shared" si="1265"/>
        <v>No</v>
      </c>
      <c r="X4085">
        <f t="shared" si="1266"/>
        <v>558</v>
      </c>
      <c r="Y4085">
        <f t="shared" si="1267"/>
        <v>430</v>
      </c>
      <c r="Z4085" s="18">
        <f t="shared" si="1268"/>
        <v>2759712.3299794244</v>
      </c>
      <c r="AA4085" s="18">
        <f t="shared" si="1269"/>
        <v>330643.50635802455</v>
      </c>
      <c r="AB4085" s="17">
        <f t="shared" si="1270"/>
        <v>3.8641711229946525</v>
      </c>
      <c r="AC4085" s="2" t="s">
        <v>128</v>
      </c>
      <c r="AD4085" s="2" t="s">
        <v>19</v>
      </c>
      <c r="AE4085" t="str">
        <f t="shared" si="1271"/>
        <v>Electronics</v>
      </c>
      <c r="AF4085" t="str">
        <f t="shared" si="1272"/>
        <v>Electronics</v>
      </c>
      <c r="AG4085" t="str" cm="1">
        <f t="array" ref="AG4085">INDEX(AD:AD,ROW())</f>
        <v>Electronics</v>
      </c>
      <c r="AH4085">
        <f t="shared" si="1280"/>
        <v>48</v>
      </c>
      <c r="AI4085" t="str">
        <f t="shared" si="1273"/>
        <v>Electronics</v>
      </c>
      <c r="AK4085">
        <f t="shared" si="1274"/>
        <v>2025</v>
      </c>
      <c r="AL4085">
        <f t="shared" si="1275"/>
        <v>5</v>
      </c>
      <c r="AM4085">
        <f t="shared" si="1276"/>
        <v>15</v>
      </c>
      <c r="AN4085">
        <f t="shared" si="1277"/>
        <v>5</v>
      </c>
      <c r="AO4085" t="str">
        <f t="shared" si="1278"/>
        <v>Weekday</v>
      </c>
      <c r="AR4085" s="20">
        <f t="shared" si="1279"/>
        <v>0</v>
      </c>
    </row>
    <row r="4086" spans="1:44" x14ac:dyDescent="0.35">
      <c r="A4086" t="str">
        <f t="shared" si="1261"/>
        <v>CUST4085</v>
      </c>
      <c r="B4086" s="2" t="s">
        <v>4422</v>
      </c>
      <c r="C4086" s="4">
        <v>45491</v>
      </c>
      <c r="D4086" s="2" t="s">
        <v>556</v>
      </c>
      <c r="E4086" t="s">
        <v>5048</v>
      </c>
      <c r="F4086" s="2" t="s">
        <v>42</v>
      </c>
      <c r="G4086" s="2" t="s">
        <v>5042</v>
      </c>
      <c r="H4086" s="2">
        <v>3</v>
      </c>
      <c r="I4086" s="19">
        <v>307.06</v>
      </c>
      <c r="J4086" s="2" t="s">
        <v>5047</v>
      </c>
      <c r="K4086" s="2" t="s">
        <v>16</v>
      </c>
      <c r="L4086" s="2">
        <v>4</v>
      </c>
      <c r="M4086" s="18">
        <f t="shared" si="1262"/>
        <v>921.18000000000006</v>
      </c>
      <c r="T4086" t="str">
        <f t="shared" si="1263"/>
        <v>Completed</v>
      </c>
      <c r="U4086" t="str">
        <f t="shared" si="1264"/>
        <v>No</v>
      </c>
      <c r="V4086" t="str">
        <f t="shared" si="1265"/>
        <v>No</v>
      </c>
      <c r="X4086">
        <f t="shared" si="1266"/>
        <v>590</v>
      </c>
      <c r="Y4086">
        <f t="shared" si="1267"/>
        <v>451</v>
      </c>
      <c r="Z4086" s="18">
        <f t="shared" si="1268"/>
        <v>1098537.4901531704</v>
      </c>
      <c r="AA4086" s="18">
        <f t="shared" si="1269"/>
        <v>96724.388030634553</v>
      </c>
      <c r="AB4086" s="17">
        <f t="shared" si="1270"/>
        <v>3.9001122334455669</v>
      </c>
      <c r="AC4086" s="2" t="s">
        <v>5042</v>
      </c>
      <c r="AD4086" s="2" t="s">
        <v>42</v>
      </c>
      <c r="AE4086" t="str">
        <f t="shared" si="1271"/>
        <v>Beauty</v>
      </c>
      <c r="AF4086" t="str">
        <f t="shared" si="1272"/>
        <v>Beauty</v>
      </c>
      <c r="AG4086" t="str" cm="1">
        <f t="array" ref="AG4086">INDEX(AD:AD,ROW())</f>
        <v>Beauty</v>
      </c>
      <c r="AH4086">
        <f t="shared" si="1280"/>
        <v>18</v>
      </c>
      <c r="AI4086" t="str">
        <f t="shared" si="1273"/>
        <v>Beauty</v>
      </c>
      <c r="AK4086">
        <f t="shared" si="1274"/>
        <v>2024</v>
      </c>
      <c r="AL4086">
        <f t="shared" si="1275"/>
        <v>7</v>
      </c>
      <c r="AM4086">
        <f t="shared" si="1276"/>
        <v>18</v>
      </c>
      <c r="AN4086">
        <f t="shared" si="1277"/>
        <v>5</v>
      </c>
      <c r="AO4086" t="str">
        <f t="shared" si="1278"/>
        <v>Weekday</v>
      </c>
      <c r="AR4086" s="20">
        <f t="shared" si="1279"/>
        <v>0</v>
      </c>
    </row>
    <row r="4087" spans="1:44" x14ac:dyDescent="0.35">
      <c r="A4087" t="str">
        <f t="shared" si="1261"/>
        <v>CUST4086</v>
      </c>
      <c r="B4087" s="2" t="s">
        <v>4423</v>
      </c>
      <c r="C4087" s="4">
        <v>45749</v>
      </c>
      <c r="D4087" s="2" t="s">
        <v>613</v>
      </c>
      <c r="E4087" t="s">
        <v>5053</v>
      </c>
      <c r="F4087" s="2" t="s">
        <v>13</v>
      </c>
      <c r="G4087" s="2" t="s">
        <v>5045</v>
      </c>
      <c r="H4087" s="2">
        <v>3</v>
      </c>
      <c r="I4087" s="19">
        <v>883.19</v>
      </c>
      <c r="J4087" s="2" t="s">
        <v>5047</v>
      </c>
      <c r="K4087" s="2" t="s">
        <v>76</v>
      </c>
      <c r="L4087" s="2">
        <v>3</v>
      </c>
      <c r="M4087" s="18">
        <f t="shared" si="1262"/>
        <v>2649.57</v>
      </c>
      <c r="T4087" t="str">
        <f t="shared" si="1263"/>
        <v>Completed</v>
      </c>
      <c r="U4087" t="str">
        <f t="shared" si="1264"/>
        <v>No</v>
      </c>
      <c r="V4087" t="str">
        <f t="shared" si="1265"/>
        <v>No</v>
      </c>
      <c r="X4087">
        <f t="shared" si="1266"/>
        <v>559</v>
      </c>
      <c r="Y4087">
        <f t="shared" si="1267"/>
        <v>408</v>
      </c>
      <c r="Z4087" s="18">
        <f t="shared" si="1268"/>
        <v>1463424.4009529033</v>
      </c>
      <c r="AA4087" s="18">
        <f t="shared" si="1269"/>
        <v>118285.78776560788</v>
      </c>
      <c r="AB4087" s="17">
        <f t="shared" si="1270"/>
        <v>3.8140589569160999</v>
      </c>
      <c r="AC4087" s="2" t="s">
        <v>5045</v>
      </c>
      <c r="AD4087" s="2" t="s">
        <v>13</v>
      </c>
      <c r="AE4087" t="str">
        <f t="shared" si="1271"/>
        <v>Home &amp; Kitchen</v>
      </c>
      <c r="AF4087" t="str">
        <f t="shared" si="1272"/>
        <v>Home &amp; Kitchen</v>
      </c>
      <c r="AG4087" t="str" cm="1">
        <f t="array" ref="AG4087">INDEX(AD:AD,ROW())</f>
        <v>Home &amp; Kitchen</v>
      </c>
      <c r="AH4087">
        <f t="shared" si="1280"/>
        <v>76</v>
      </c>
      <c r="AI4087" t="str">
        <f t="shared" si="1273"/>
        <v>Home &amp; Kitchen</v>
      </c>
      <c r="AK4087">
        <f t="shared" si="1274"/>
        <v>2025</v>
      </c>
      <c r="AL4087">
        <f t="shared" si="1275"/>
        <v>4</v>
      </c>
      <c r="AM4087">
        <f t="shared" si="1276"/>
        <v>2</v>
      </c>
      <c r="AN4087">
        <f t="shared" si="1277"/>
        <v>4</v>
      </c>
      <c r="AO4087" t="str">
        <f t="shared" si="1278"/>
        <v>Weekday</v>
      </c>
      <c r="AR4087" s="20">
        <f t="shared" si="1279"/>
        <v>1</v>
      </c>
    </row>
    <row r="4088" spans="1:44" x14ac:dyDescent="0.35">
      <c r="A4088" t="str">
        <f t="shared" si="1261"/>
        <v>CUST4087</v>
      </c>
      <c r="B4088" s="2" t="s">
        <v>4424</v>
      </c>
      <c r="C4088" s="4">
        <v>45247</v>
      </c>
      <c r="D4088" s="2" t="s">
        <v>751</v>
      </c>
      <c r="E4088" t="s">
        <v>5054</v>
      </c>
      <c r="F4088" s="2" t="s">
        <v>29</v>
      </c>
      <c r="G4088" s="2" t="s">
        <v>138</v>
      </c>
      <c r="H4088" s="2">
        <v>1</v>
      </c>
      <c r="I4088" s="19">
        <v>1833.41</v>
      </c>
      <c r="J4088" s="2" t="s">
        <v>50</v>
      </c>
      <c r="K4088" s="2" t="s">
        <v>31</v>
      </c>
      <c r="L4088" s="2">
        <v>5</v>
      </c>
      <c r="M4088" s="18">
        <f t="shared" si="1262"/>
        <v>1833.41</v>
      </c>
      <c r="T4088" t="str">
        <f t="shared" si="1263"/>
        <v>Pending</v>
      </c>
      <c r="U4088" t="str">
        <f t="shared" si="1264"/>
        <v>No</v>
      </c>
      <c r="V4088" t="str">
        <f t="shared" si="1265"/>
        <v>Yes</v>
      </c>
      <c r="X4088">
        <f t="shared" si="1266"/>
        <v>558</v>
      </c>
      <c r="Y4088">
        <f t="shared" si="1267"/>
        <v>430</v>
      </c>
      <c r="Z4088" s="18">
        <f t="shared" si="1268"/>
        <v>1892867.2841657216</v>
      </c>
      <c r="AA4088" s="18">
        <f t="shared" si="1269"/>
        <v>199432.98236095349</v>
      </c>
      <c r="AB4088" s="17">
        <f t="shared" si="1270"/>
        <v>3.8949824970828471</v>
      </c>
      <c r="AC4088" s="2" t="s">
        <v>138</v>
      </c>
      <c r="AD4088" s="2" t="s">
        <v>29</v>
      </c>
      <c r="AE4088" t="str">
        <f t="shared" si="1271"/>
        <v>Fashion</v>
      </c>
      <c r="AF4088" t="str">
        <f t="shared" si="1272"/>
        <v>Fashion</v>
      </c>
      <c r="AG4088" t="str" cm="1">
        <f t="array" ref="AG4088">INDEX(AD:AD,ROW())</f>
        <v>Fashion</v>
      </c>
      <c r="AH4088">
        <f t="shared" si="1280"/>
        <v>53</v>
      </c>
      <c r="AI4088" t="str">
        <f t="shared" si="1273"/>
        <v>Fashion</v>
      </c>
      <c r="AK4088">
        <f t="shared" si="1274"/>
        <v>2023</v>
      </c>
      <c r="AL4088">
        <f t="shared" si="1275"/>
        <v>11</v>
      </c>
      <c r="AM4088">
        <f t="shared" si="1276"/>
        <v>17</v>
      </c>
      <c r="AN4088">
        <f t="shared" si="1277"/>
        <v>6</v>
      </c>
      <c r="AO4088" t="str">
        <f t="shared" si="1278"/>
        <v>Weekday</v>
      </c>
      <c r="AR4088" s="20">
        <f t="shared" si="1279"/>
        <v>0</v>
      </c>
    </row>
    <row r="4089" spans="1:44" x14ac:dyDescent="0.35">
      <c r="A4089" t="str">
        <f t="shared" si="1261"/>
        <v>CUST4088</v>
      </c>
      <c r="B4089" s="2" t="s">
        <v>4425</v>
      </c>
      <c r="C4089" s="4">
        <v>45202</v>
      </c>
      <c r="D4089" s="2" t="s">
        <v>198</v>
      </c>
      <c r="E4089" t="s">
        <v>5054</v>
      </c>
      <c r="F4089" s="2" t="s">
        <v>13</v>
      </c>
      <c r="G4089" s="2" t="s">
        <v>37</v>
      </c>
      <c r="H4089" s="2">
        <v>1</v>
      </c>
      <c r="I4089" s="19">
        <v>852.22</v>
      </c>
      <c r="J4089" s="2" t="s">
        <v>20</v>
      </c>
      <c r="K4089" s="2" t="s">
        <v>16</v>
      </c>
      <c r="L4089" s="31"/>
      <c r="M4089" s="18">
        <f t="shared" si="1262"/>
        <v>852.22</v>
      </c>
      <c r="T4089" t="str">
        <f t="shared" si="1263"/>
        <v>Completed</v>
      </c>
      <c r="U4089" t="str">
        <f t="shared" si="1264"/>
        <v>No</v>
      </c>
      <c r="V4089" t="str">
        <f t="shared" si="1265"/>
        <v>No</v>
      </c>
      <c r="X4089">
        <f t="shared" si="1266"/>
        <v>558</v>
      </c>
      <c r="Y4089">
        <f t="shared" si="1267"/>
        <v>430</v>
      </c>
      <c r="Z4089" s="18">
        <f t="shared" si="1268"/>
        <v>1463424.4009529033</v>
      </c>
      <c r="AA4089" s="18">
        <f t="shared" si="1269"/>
        <v>118285.78776560788</v>
      </c>
      <c r="AB4089" s="17">
        <f t="shared" si="1270"/>
        <v>3.8140589569160999</v>
      </c>
      <c r="AC4089" s="2" t="s">
        <v>37</v>
      </c>
      <c r="AD4089" s="2" t="s">
        <v>13</v>
      </c>
      <c r="AE4089" t="str">
        <f t="shared" si="1271"/>
        <v>Home &amp; Kitchen</v>
      </c>
      <c r="AF4089" t="str">
        <f t="shared" si="1272"/>
        <v>Home &amp; Kitchen</v>
      </c>
      <c r="AG4089" t="str" cm="1">
        <f t="array" ref="AG4089">INDEX(AD:AD,ROW())</f>
        <v>Home &amp; Kitchen</v>
      </c>
      <c r="AH4089">
        <f t="shared" si="1280"/>
        <v>8</v>
      </c>
      <c r="AI4089" t="str">
        <f t="shared" si="1273"/>
        <v>Home &amp; Kitchen</v>
      </c>
      <c r="AK4089">
        <f t="shared" si="1274"/>
        <v>2023</v>
      </c>
      <c r="AL4089">
        <f t="shared" si="1275"/>
        <v>10</v>
      </c>
      <c r="AM4089">
        <f t="shared" si="1276"/>
        <v>3</v>
      </c>
      <c r="AN4089">
        <f t="shared" si="1277"/>
        <v>3</v>
      </c>
      <c r="AO4089" t="str">
        <f t="shared" si="1278"/>
        <v>Weekday</v>
      </c>
      <c r="AR4089" s="20">
        <f t="shared" si="1279"/>
        <v>0</v>
      </c>
    </row>
    <row r="4090" spans="1:44" x14ac:dyDescent="0.35">
      <c r="A4090" t="str">
        <f t="shared" si="1261"/>
        <v>CUST4089</v>
      </c>
      <c r="B4090" s="2" t="s">
        <v>4426</v>
      </c>
      <c r="C4090" s="4">
        <v>45267</v>
      </c>
      <c r="D4090" s="2" t="s">
        <v>242</v>
      </c>
      <c r="E4090" t="s">
        <v>5049</v>
      </c>
      <c r="F4090" s="2" t="s">
        <v>23</v>
      </c>
      <c r="G4090" s="2" t="s">
        <v>68</v>
      </c>
      <c r="H4090" s="2">
        <v>1</v>
      </c>
      <c r="I4090" s="19">
        <v>274.48</v>
      </c>
      <c r="J4090" s="2" t="s">
        <v>50</v>
      </c>
      <c r="K4090" s="2" t="s">
        <v>16</v>
      </c>
      <c r="L4090" s="2">
        <v>4</v>
      </c>
      <c r="M4090" s="18">
        <f t="shared" si="1262"/>
        <v>274.48</v>
      </c>
      <c r="T4090" t="str">
        <f t="shared" si="1263"/>
        <v>Completed</v>
      </c>
      <c r="U4090" t="str">
        <f t="shared" si="1264"/>
        <v>No</v>
      </c>
      <c r="V4090" t="str">
        <f t="shared" si="1265"/>
        <v>No</v>
      </c>
      <c r="X4090">
        <f t="shared" si="1266"/>
        <v>595</v>
      </c>
      <c r="Y4090">
        <f t="shared" si="1267"/>
        <v>444</v>
      </c>
      <c r="Z4090" s="18">
        <f t="shared" si="1268"/>
        <v>594714.6477588166</v>
      </c>
      <c r="AA4090" s="18">
        <f t="shared" si="1269"/>
        <v>60882.938065984097</v>
      </c>
      <c r="AB4090" s="17">
        <f t="shared" si="1270"/>
        <v>3.804733727810651</v>
      </c>
      <c r="AC4090" s="2" t="s">
        <v>68</v>
      </c>
      <c r="AD4090" s="2" t="s">
        <v>23</v>
      </c>
      <c r="AE4090" t="str">
        <f t="shared" si="1271"/>
        <v>Books</v>
      </c>
      <c r="AF4090" t="str">
        <f t="shared" si="1272"/>
        <v>Books</v>
      </c>
      <c r="AG4090" t="str" cm="1">
        <f t="array" ref="AG4090">INDEX(AD:AD,ROW())</f>
        <v>Books</v>
      </c>
      <c r="AH4090">
        <f t="shared" si="1280"/>
        <v>20</v>
      </c>
      <c r="AI4090" t="str">
        <f t="shared" si="1273"/>
        <v>Books</v>
      </c>
      <c r="AK4090">
        <f t="shared" si="1274"/>
        <v>2023</v>
      </c>
      <c r="AL4090">
        <f t="shared" si="1275"/>
        <v>12</v>
      </c>
      <c r="AM4090">
        <f t="shared" si="1276"/>
        <v>7</v>
      </c>
      <c r="AN4090">
        <f t="shared" si="1277"/>
        <v>5</v>
      </c>
      <c r="AO4090" t="str">
        <f t="shared" si="1278"/>
        <v>Weekday</v>
      </c>
      <c r="AR4090" s="20">
        <f t="shared" si="1279"/>
        <v>0</v>
      </c>
    </row>
    <row r="4091" spans="1:44" x14ac:dyDescent="0.35">
      <c r="A4091" t="str">
        <f t="shared" si="1261"/>
        <v>CUST4090</v>
      </c>
      <c r="B4091" s="2" t="s">
        <v>4427</v>
      </c>
      <c r="C4091" s="4">
        <v>45563</v>
      </c>
      <c r="D4091" s="2" t="s">
        <v>564</v>
      </c>
      <c r="E4091" t="s">
        <v>5054</v>
      </c>
      <c r="F4091" s="2" t="s">
        <v>42</v>
      </c>
      <c r="G4091" s="2" t="s">
        <v>5044</v>
      </c>
      <c r="H4091" s="2">
        <v>1</v>
      </c>
      <c r="I4091" s="19">
        <v>1468.37</v>
      </c>
      <c r="J4091" s="2" t="s">
        <v>20</v>
      </c>
      <c r="K4091" s="2" t="s">
        <v>16</v>
      </c>
      <c r="L4091" s="2">
        <v>1</v>
      </c>
      <c r="M4091" s="18">
        <f t="shared" si="1262"/>
        <v>1468.37</v>
      </c>
      <c r="T4091" t="str">
        <f t="shared" si="1263"/>
        <v>Completed</v>
      </c>
      <c r="U4091" t="str">
        <f t="shared" si="1264"/>
        <v>Yes</v>
      </c>
      <c r="V4091" t="str">
        <f t="shared" si="1265"/>
        <v>No</v>
      </c>
      <c r="X4091">
        <f t="shared" si="1266"/>
        <v>558</v>
      </c>
      <c r="Y4091">
        <f t="shared" si="1267"/>
        <v>430</v>
      </c>
      <c r="Z4091" s="18">
        <f t="shared" si="1268"/>
        <v>1098537.4901531704</v>
      </c>
      <c r="AA4091" s="18">
        <f t="shared" si="1269"/>
        <v>96724.388030634553</v>
      </c>
      <c r="AB4091" s="17">
        <f t="shared" si="1270"/>
        <v>3.9001122334455669</v>
      </c>
      <c r="AC4091" s="2" t="s">
        <v>5044</v>
      </c>
      <c r="AD4091" s="2" t="s">
        <v>42</v>
      </c>
      <c r="AE4091" t="str">
        <f t="shared" si="1271"/>
        <v>Beauty</v>
      </c>
      <c r="AF4091" t="str">
        <f t="shared" si="1272"/>
        <v>Beauty</v>
      </c>
      <c r="AG4091" t="str" cm="1">
        <f t="array" ref="AG4091">INDEX(AD:AD,ROW())</f>
        <v>Beauty</v>
      </c>
      <c r="AH4091">
        <f t="shared" si="1280"/>
        <v>64</v>
      </c>
      <c r="AI4091" t="str">
        <f t="shared" si="1273"/>
        <v>Beauty</v>
      </c>
      <c r="AK4091">
        <f t="shared" si="1274"/>
        <v>2024</v>
      </c>
      <c r="AL4091">
        <f t="shared" si="1275"/>
        <v>9</v>
      </c>
      <c r="AM4091">
        <f t="shared" si="1276"/>
        <v>28</v>
      </c>
      <c r="AN4091">
        <f t="shared" si="1277"/>
        <v>7</v>
      </c>
      <c r="AO4091" t="str">
        <f t="shared" si="1278"/>
        <v>Weekend</v>
      </c>
      <c r="AR4091" s="20">
        <f t="shared" si="1279"/>
        <v>0</v>
      </c>
    </row>
    <row r="4092" spans="1:44" x14ac:dyDescent="0.35">
      <c r="A4092" t="str">
        <f t="shared" si="1261"/>
        <v>CUST4091</v>
      </c>
      <c r="B4092" s="2" t="s">
        <v>4428</v>
      </c>
      <c r="C4092" s="4">
        <v>45226</v>
      </c>
      <c r="D4092" s="2" t="s">
        <v>872</v>
      </c>
      <c r="E4092" t="s">
        <v>5053</v>
      </c>
      <c r="F4092" s="2" t="s">
        <v>23</v>
      </c>
      <c r="G4092" s="2" t="s">
        <v>75</v>
      </c>
      <c r="H4092" s="2">
        <v>1</v>
      </c>
      <c r="I4092" s="19">
        <v>119.56</v>
      </c>
      <c r="J4092" s="2" t="s">
        <v>15</v>
      </c>
      <c r="K4092" s="2" t="s">
        <v>76</v>
      </c>
      <c r="L4092" s="31"/>
      <c r="M4092" s="18">
        <f t="shared" si="1262"/>
        <v>119.56</v>
      </c>
      <c r="T4092" t="str">
        <f t="shared" si="1263"/>
        <v>Completed</v>
      </c>
      <c r="U4092" t="str">
        <f t="shared" si="1264"/>
        <v>No</v>
      </c>
      <c r="V4092" t="str">
        <f t="shared" si="1265"/>
        <v>No</v>
      </c>
      <c r="X4092">
        <f t="shared" si="1266"/>
        <v>559</v>
      </c>
      <c r="Y4092">
        <f t="shared" si="1267"/>
        <v>408</v>
      </c>
      <c r="Z4092" s="18">
        <f t="shared" si="1268"/>
        <v>594714.6477588166</v>
      </c>
      <c r="AA4092" s="18">
        <f t="shared" si="1269"/>
        <v>60882.938065984097</v>
      </c>
      <c r="AB4092" s="17">
        <f t="shared" si="1270"/>
        <v>3.804733727810651</v>
      </c>
      <c r="AC4092" s="2" t="s">
        <v>75</v>
      </c>
      <c r="AD4092" s="2" t="s">
        <v>23</v>
      </c>
      <c r="AE4092" t="str">
        <f t="shared" si="1271"/>
        <v>Books</v>
      </c>
      <c r="AF4092" t="str">
        <f t="shared" si="1272"/>
        <v>Books</v>
      </c>
      <c r="AG4092" t="str" cm="1">
        <f t="array" ref="AG4092">INDEX(AD:AD,ROW())</f>
        <v>Books</v>
      </c>
      <c r="AH4092">
        <f t="shared" si="1280"/>
        <v>23</v>
      </c>
      <c r="AI4092" t="str">
        <f t="shared" si="1273"/>
        <v>Books</v>
      </c>
      <c r="AK4092">
        <f t="shared" si="1274"/>
        <v>2023</v>
      </c>
      <c r="AL4092">
        <f t="shared" si="1275"/>
        <v>10</v>
      </c>
      <c r="AM4092">
        <f t="shared" si="1276"/>
        <v>27</v>
      </c>
      <c r="AN4092">
        <f t="shared" si="1277"/>
        <v>6</v>
      </c>
      <c r="AO4092" t="str">
        <f t="shared" si="1278"/>
        <v>Weekday</v>
      </c>
      <c r="AR4092" s="20">
        <f t="shared" si="1279"/>
        <v>1</v>
      </c>
    </row>
    <row r="4093" spans="1:44" x14ac:dyDescent="0.35">
      <c r="A4093" t="str">
        <f t="shared" si="1261"/>
        <v>CUST4092</v>
      </c>
      <c r="B4093" s="2" t="s">
        <v>4429</v>
      </c>
      <c r="C4093" s="4">
        <v>45010</v>
      </c>
      <c r="D4093" s="2" t="s">
        <v>195</v>
      </c>
      <c r="E4093" t="s">
        <v>5055</v>
      </c>
      <c r="F4093" s="2" t="s">
        <v>23</v>
      </c>
      <c r="G4093" s="2" t="s">
        <v>46</v>
      </c>
      <c r="H4093" s="2">
        <v>2</v>
      </c>
      <c r="I4093" s="19">
        <v>537.49</v>
      </c>
      <c r="J4093" s="2" t="s">
        <v>15</v>
      </c>
      <c r="K4093" s="2" t="s">
        <v>16</v>
      </c>
      <c r="L4093" s="2">
        <v>5</v>
      </c>
      <c r="M4093" s="18">
        <f t="shared" si="1262"/>
        <v>1074.98</v>
      </c>
      <c r="T4093" t="str">
        <f t="shared" si="1263"/>
        <v>Completed</v>
      </c>
      <c r="U4093" t="str">
        <f t="shared" si="1264"/>
        <v>Yes</v>
      </c>
      <c r="V4093" t="str">
        <f t="shared" si="1265"/>
        <v>No</v>
      </c>
      <c r="X4093">
        <f t="shared" si="1266"/>
        <v>567</v>
      </c>
      <c r="Y4093">
        <f t="shared" si="1267"/>
        <v>440</v>
      </c>
      <c r="Z4093" s="18">
        <f t="shared" si="1268"/>
        <v>594714.6477588166</v>
      </c>
      <c r="AA4093" s="18">
        <f t="shared" si="1269"/>
        <v>60882.938065984097</v>
      </c>
      <c r="AB4093" s="17">
        <f t="shared" si="1270"/>
        <v>3.804733727810651</v>
      </c>
      <c r="AC4093" s="2" t="s">
        <v>46</v>
      </c>
      <c r="AD4093" s="2" t="s">
        <v>23</v>
      </c>
      <c r="AE4093" t="str">
        <f t="shared" si="1271"/>
        <v>Books</v>
      </c>
      <c r="AF4093" t="str">
        <f t="shared" si="1272"/>
        <v>Books</v>
      </c>
      <c r="AG4093" t="str" cm="1">
        <f t="array" ref="AG4093">INDEX(AD:AD,ROW())</f>
        <v>Books</v>
      </c>
      <c r="AH4093">
        <f t="shared" si="1280"/>
        <v>11</v>
      </c>
      <c r="AI4093" t="str">
        <f t="shared" si="1273"/>
        <v>Books</v>
      </c>
      <c r="AK4093">
        <f t="shared" si="1274"/>
        <v>2023</v>
      </c>
      <c r="AL4093">
        <f t="shared" si="1275"/>
        <v>3</v>
      </c>
      <c r="AM4093">
        <f t="shared" si="1276"/>
        <v>25</v>
      </c>
      <c r="AN4093">
        <f t="shared" si="1277"/>
        <v>7</v>
      </c>
      <c r="AO4093" t="str">
        <f t="shared" si="1278"/>
        <v>Weekend</v>
      </c>
      <c r="AR4093" s="20">
        <f t="shared" si="1279"/>
        <v>0</v>
      </c>
    </row>
    <row r="4094" spans="1:44" x14ac:dyDescent="0.35">
      <c r="A4094" t="str">
        <f t="shared" si="1261"/>
        <v>CUST4093</v>
      </c>
      <c r="B4094" s="2" t="s">
        <v>4430</v>
      </c>
      <c r="C4094" s="4">
        <v>45549</v>
      </c>
      <c r="D4094" s="2" t="s">
        <v>539</v>
      </c>
      <c r="E4094" t="s">
        <v>5054</v>
      </c>
      <c r="F4094" s="2" t="s">
        <v>23</v>
      </c>
      <c r="G4094" s="2" t="s">
        <v>24</v>
      </c>
      <c r="H4094" s="2">
        <v>2</v>
      </c>
      <c r="I4094" s="19">
        <v>286.18</v>
      </c>
      <c r="J4094" s="2" t="s">
        <v>15</v>
      </c>
      <c r="K4094" s="2" t="s">
        <v>76</v>
      </c>
      <c r="L4094" s="2">
        <v>4</v>
      </c>
      <c r="M4094" s="18">
        <f t="shared" si="1262"/>
        <v>572.36</v>
      </c>
      <c r="T4094" t="str">
        <f t="shared" si="1263"/>
        <v>Completed</v>
      </c>
      <c r="U4094" t="str">
        <f t="shared" si="1264"/>
        <v>No</v>
      </c>
      <c r="V4094" t="str">
        <f t="shared" si="1265"/>
        <v>No</v>
      </c>
      <c r="X4094">
        <f t="shared" si="1266"/>
        <v>558</v>
      </c>
      <c r="Y4094">
        <f t="shared" si="1267"/>
        <v>430</v>
      </c>
      <c r="Z4094" s="18">
        <f t="shared" si="1268"/>
        <v>594714.6477588166</v>
      </c>
      <c r="AA4094" s="18">
        <f t="shared" si="1269"/>
        <v>60882.938065984097</v>
      </c>
      <c r="AB4094" s="17">
        <f t="shared" si="1270"/>
        <v>3.804733727810651</v>
      </c>
      <c r="AC4094" s="2" t="s">
        <v>24</v>
      </c>
      <c r="AD4094" s="2" t="s">
        <v>23</v>
      </c>
      <c r="AE4094" t="str">
        <f t="shared" si="1271"/>
        <v>Books</v>
      </c>
      <c r="AF4094" t="str">
        <f t="shared" si="1272"/>
        <v>Books</v>
      </c>
      <c r="AG4094" t="str" cm="1">
        <f t="array" ref="AG4094">INDEX(AD:AD,ROW())</f>
        <v>Books</v>
      </c>
      <c r="AH4094">
        <f t="shared" si="1280"/>
        <v>4</v>
      </c>
      <c r="AI4094" t="str">
        <f t="shared" si="1273"/>
        <v>Books</v>
      </c>
      <c r="AK4094">
        <f t="shared" si="1274"/>
        <v>2024</v>
      </c>
      <c r="AL4094">
        <f t="shared" si="1275"/>
        <v>9</v>
      </c>
      <c r="AM4094">
        <f t="shared" si="1276"/>
        <v>14</v>
      </c>
      <c r="AN4094">
        <f t="shared" si="1277"/>
        <v>7</v>
      </c>
      <c r="AO4094" t="str">
        <f t="shared" si="1278"/>
        <v>Weekend</v>
      </c>
      <c r="AR4094" s="20">
        <f t="shared" si="1279"/>
        <v>1</v>
      </c>
    </row>
    <row r="4095" spans="1:44" x14ac:dyDescent="0.35">
      <c r="A4095" t="str">
        <f t="shared" si="1261"/>
        <v>CUST4094</v>
      </c>
      <c r="B4095" s="2" t="s">
        <v>4431</v>
      </c>
      <c r="C4095" s="4">
        <v>45000</v>
      </c>
      <c r="D4095" s="2" t="s">
        <v>62</v>
      </c>
      <c r="E4095" t="s">
        <v>5052</v>
      </c>
      <c r="F4095" s="2" t="s">
        <v>23</v>
      </c>
      <c r="G4095" s="2" t="s">
        <v>75</v>
      </c>
      <c r="H4095" s="2">
        <v>1</v>
      </c>
      <c r="I4095" s="19">
        <v>248.75</v>
      </c>
      <c r="J4095" s="2" t="s">
        <v>20</v>
      </c>
      <c r="K4095" s="2" t="s">
        <v>16</v>
      </c>
      <c r="L4095" s="2">
        <v>4</v>
      </c>
      <c r="M4095" s="18">
        <f t="shared" si="1262"/>
        <v>248.75</v>
      </c>
      <c r="T4095" t="str">
        <f t="shared" si="1263"/>
        <v>Completed</v>
      </c>
      <c r="U4095" t="str">
        <f t="shared" si="1264"/>
        <v>No</v>
      </c>
      <c r="V4095" t="str">
        <f t="shared" si="1265"/>
        <v>No</v>
      </c>
      <c r="X4095">
        <f t="shared" si="1266"/>
        <v>573</v>
      </c>
      <c r="Y4095">
        <f t="shared" si="1267"/>
        <v>450</v>
      </c>
      <c r="Z4095" s="18">
        <f t="shared" si="1268"/>
        <v>594714.6477588166</v>
      </c>
      <c r="AA4095" s="18">
        <f t="shared" si="1269"/>
        <v>60882.938065984097</v>
      </c>
      <c r="AB4095" s="17">
        <f t="shared" si="1270"/>
        <v>3.804733727810651</v>
      </c>
      <c r="AC4095" s="2" t="s">
        <v>75</v>
      </c>
      <c r="AD4095" s="2" t="s">
        <v>23</v>
      </c>
      <c r="AE4095" t="str">
        <f t="shared" si="1271"/>
        <v>Books</v>
      </c>
      <c r="AF4095" t="str">
        <f t="shared" si="1272"/>
        <v>Books</v>
      </c>
      <c r="AG4095" t="str" cm="1">
        <f t="array" ref="AG4095">INDEX(AD:AD,ROW())</f>
        <v>Books</v>
      </c>
      <c r="AH4095">
        <f t="shared" si="1280"/>
        <v>23</v>
      </c>
      <c r="AI4095" t="str">
        <f t="shared" si="1273"/>
        <v>Books</v>
      </c>
      <c r="AK4095">
        <f t="shared" si="1274"/>
        <v>2023</v>
      </c>
      <c r="AL4095">
        <f t="shared" si="1275"/>
        <v>3</v>
      </c>
      <c r="AM4095">
        <f t="shared" si="1276"/>
        <v>15</v>
      </c>
      <c r="AN4095">
        <f t="shared" si="1277"/>
        <v>4</v>
      </c>
      <c r="AO4095" t="str">
        <f t="shared" si="1278"/>
        <v>Weekday</v>
      </c>
      <c r="AR4095" s="20">
        <f t="shared" si="1279"/>
        <v>0</v>
      </c>
    </row>
    <row r="4096" spans="1:44" x14ac:dyDescent="0.35">
      <c r="A4096" t="str">
        <f t="shared" si="1261"/>
        <v>CUST4095</v>
      </c>
      <c r="B4096" s="2" t="s">
        <v>4432</v>
      </c>
      <c r="C4096" s="4">
        <v>45051</v>
      </c>
      <c r="D4096" s="2" t="s">
        <v>632</v>
      </c>
      <c r="E4096" t="s">
        <v>5052</v>
      </c>
      <c r="F4096" s="2" t="s">
        <v>29</v>
      </c>
      <c r="G4096" s="2" t="s">
        <v>121</v>
      </c>
      <c r="H4096" s="2">
        <v>2</v>
      </c>
      <c r="I4096" s="19">
        <v>1023.05</v>
      </c>
      <c r="J4096" s="2" t="s">
        <v>5046</v>
      </c>
      <c r="K4096" s="2" t="s">
        <v>16</v>
      </c>
      <c r="L4096" s="2">
        <v>4</v>
      </c>
      <c r="M4096" s="18">
        <f t="shared" si="1262"/>
        <v>2046.1</v>
      </c>
      <c r="T4096" t="str">
        <f t="shared" si="1263"/>
        <v>Completed</v>
      </c>
      <c r="U4096" t="str">
        <f t="shared" si="1264"/>
        <v>Yes</v>
      </c>
      <c r="V4096" t="str">
        <f t="shared" si="1265"/>
        <v>No</v>
      </c>
      <c r="X4096">
        <f t="shared" si="1266"/>
        <v>573</v>
      </c>
      <c r="Y4096">
        <f t="shared" si="1267"/>
        <v>450</v>
      </c>
      <c r="Z4096" s="18">
        <f t="shared" si="1268"/>
        <v>1892867.2841657216</v>
      </c>
      <c r="AA4096" s="18">
        <f t="shared" si="1269"/>
        <v>199432.98236095349</v>
      </c>
      <c r="AB4096" s="17">
        <f t="shared" si="1270"/>
        <v>3.8949824970828471</v>
      </c>
      <c r="AC4096" s="2" t="s">
        <v>121</v>
      </c>
      <c r="AD4096" s="2" t="s">
        <v>29</v>
      </c>
      <c r="AE4096" t="str">
        <f t="shared" si="1271"/>
        <v>Fashion</v>
      </c>
      <c r="AF4096" t="str">
        <f t="shared" si="1272"/>
        <v>Fashion</v>
      </c>
      <c r="AG4096" t="str" cm="1">
        <f t="array" ref="AG4096">INDEX(AD:AD,ROW())</f>
        <v>Fashion</v>
      </c>
      <c r="AH4096">
        <f t="shared" si="1280"/>
        <v>45</v>
      </c>
      <c r="AI4096" t="str">
        <f t="shared" si="1273"/>
        <v>Fashion</v>
      </c>
      <c r="AK4096">
        <f t="shared" si="1274"/>
        <v>2023</v>
      </c>
      <c r="AL4096">
        <f t="shared" si="1275"/>
        <v>5</v>
      </c>
      <c r="AM4096">
        <f t="shared" si="1276"/>
        <v>5</v>
      </c>
      <c r="AN4096">
        <f t="shared" si="1277"/>
        <v>6</v>
      </c>
      <c r="AO4096" t="str">
        <f t="shared" si="1278"/>
        <v>Weekday</v>
      </c>
      <c r="AR4096" s="20">
        <f t="shared" si="1279"/>
        <v>0</v>
      </c>
    </row>
    <row r="4097" spans="1:44" x14ac:dyDescent="0.35">
      <c r="A4097" t="str">
        <f t="shared" si="1261"/>
        <v>CUST4096</v>
      </c>
      <c r="B4097" s="2" t="s">
        <v>4433</v>
      </c>
      <c r="C4097" s="4">
        <v>45742</v>
      </c>
      <c r="D4097" s="2" t="s">
        <v>1454</v>
      </c>
      <c r="E4097" t="s">
        <v>5049</v>
      </c>
      <c r="F4097" s="2" t="s">
        <v>23</v>
      </c>
      <c r="G4097" s="2" t="s">
        <v>46</v>
      </c>
      <c r="H4097" s="2">
        <v>1</v>
      </c>
      <c r="I4097" s="19">
        <v>462.45</v>
      </c>
      <c r="J4097" s="2" t="s">
        <v>5046</v>
      </c>
      <c r="K4097" s="2" t="s">
        <v>16</v>
      </c>
      <c r="L4097" s="2">
        <v>5</v>
      </c>
      <c r="M4097" s="18">
        <f t="shared" si="1262"/>
        <v>462.45</v>
      </c>
      <c r="T4097" t="str">
        <f t="shared" si="1263"/>
        <v>Completed</v>
      </c>
      <c r="U4097" t="str">
        <f t="shared" si="1264"/>
        <v>No</v>
      </c>
      <c r="V4097" t="str">
        <f t="shared" si="1265"/>
        <v>No</v>
      </c>
      <c r="X4097">
        <f t="shared" si="1266"/>
        <v>595</v>
      </c>
      <c r="Y4097">
        <f t="shared" si="1267"/>
        <v>444</v>
      </c>
      <c r="Z4097" s="18">
        <f t="shared" si="1268"/>
        <v>594714.6477588166</v>
      </c>
      <c r="AA4097" s="18">
        <f t="shared" si="1269"/>
        <v>60882.938065984097</v>
      </c>
      <c r="AB4097" s="17">
        <f t="shared" si="1270"/>
        <v>3.804733727810651</v>
      </c>
      <c r="AC4097" s="2" t="s">
        <v>46</v>
      </c>
      <c r="AD4097" s="2" t="s">
        <v>23</v>
      </c>
      <c r="AE4097" t="str">
        <f t="shared" si="1271"/>
        <v>Books</v>
      </c>
      <c r="AF4097" t="str">
        <f t="shared" si="1272"/>
        <v>Books</v>
      </c>
      <c r="AG4097" t="str" cm="1">
        <f t="array" ref="AG4097">INDEX(AD:AD,ROW())</f>
        <v>Books</v>
      </c>
      <c r="AH4097">
        <f t="shared" si="1280"/>
        <v>11</v>
      </c>
      <c r="AI4097" t="str">
        <f t="shared" si="1273"/>
        <v>Books</v>
      </c>
      <c r="AK4097">
        <f t="shared" si="1274"/>
        <v>2025</v>
      </c>
      <c r="AL4097">
        <f t="shared" si="1275"/>
        <v>3</v>
      </c>
      <c r="AM4097">
        <f t="shared" si="1276"/>
        <v>26</v>
      </c>
      <c r="AN4097">
        <f t="shared" si="1277"/>
        <v>4</v>
      </c>
      <c r="AO4097" t="str">
        <f t="shared" si="1278"/>
        <v>Weekday</v>
      </c>
      <c r="AR4097" s="20">
        <f t="shared" si="1279"/>
        <v>0</v>
      </c>
    </row>
    <row r="4098" spans="1:44" x14ac:dyDescent="0.35">
      <c r="A4098" t="str">
        <f t="shared" si="1261"/>
        <v>CUST4097</v>
      </c>
      <c r="B4098" s="2" t="s">
        <v>4434</v>
      </c>
      <c r="C4098" s="4">
        <v>45205</v>
      </c>
      <c r="D4098" s="2" t="s">
        <v>664</v>
      </c>
      <c r="E4098" t="s">
        <v>5055</v>
      </c>
      <c r="F4098" s="2" t="s">
        <v>42</v>
      </c>
      <c r="G4098" s="2" t="s">
        <v>188</v>
      </c>
      <c r="H4098" s="2">
        <v>1</v>
      </c>
      <c r="I4098" s="19">
        <v>166.74</v>
      </c>
      <c r="J4098" s="2" t="s">
        <v>20</v>
      </c>
      <c r="K4098" s="2" t="s">
        <v>16</v>
      </c>
      <c r="L4098" s="2">
        <v>3</v>
      </c>
      <c r="M4098" s="18">
        <f t="shared" si="1262"/>
        <v>166.74</v>
      </c>
      <c r="T4098" t="str">
        <f t="shared" si="1263"/>
        <v>Completed</v>
      </c>
      <c r="U4098" t="str">
        <f t="shared" si="1264"/>
        <v>No</v>
      </c>
      <c r="V4098" t="str">
        <f t="shared" si="1265"/>
        <v>No</v>
      </c>
      <c r="X4098">
        <f t="shared" si="1266"/>
        <v>567</v>
      </c>
      <c r="Y4098">
        <f t="shared" si="1267"/>
        <v>440</v>
      </c>
      <c r="Z4098" s="18">
        <f t="shared" si="1268"/>
        <v>1098537.4901531704</v>
      </c>
      <c r="AA4098" s="18">
        <f t="shared" si="1269"/>
        <v>96724.388030634553</v>
      </c>
      <c r="AB4098" s="17">
        <f t="shared" si="1270"/>
        <v>3.9001122334455669</v>
      </c>
      <c r="AC4098" s="2" t="s">
        <v>188</v>
      </c>
      <c r="AD4098" s="2" t="s">
        <v>42</v>
      </c>
      <c r="AE4098" t="str">
        <f t="shared" si="1271"/>
        <v>Beauty</v>
      </c>
      <c r="AF4098" t="str">
        <f t="shared" si="1272"/>
        <v>Beauty</v>
      </c>
      <c r="AG4098" t="str" cm="1">
        <f t="array" ref="AG4098">INDEX(AD:AD,ROW())</f>
        <v>Beauty</v>
      </c>
      <c r="AH4098">
        <f t="shared" si="1280"/>
        <v>80</v>
      </c>
      <c r="AI4098" t="str">
        <f t="shared" si="1273"/>
        <v>Beauty</v>
      </c>
      <c r="AK4098">
        <f t="shared" si="1274"/>
        <v>2023</v>
      </c>
      <c r="AL4098">
        <f t="shared" si="1275"/>
        <v>10</v>
      </c>
      <c r="AM4098">
        <f t="shared" si="1276"/>
        <v>6</v>
      </c>
      <c r="AN4098">
        <f t="shared" si="1277"/>
        <v>6</v>
      </c>
      <c r="AO4098" t="str">
        <f t="shared" si="1278"/>
        <v>Weekday</v>
      </c>
      <c r="AR4098" s="20">
        <f t="shared" si="1279"/>
        <v>0</v>
      </c>
    </row>
    <row r="4099" spans="1:44" x14ac:dyDescent="0.35">
      <c r="A4099" t="str">
        <f t="shared" ref="A4099:A4162" si="1281">"CUST"&amp;TEXT(ROW()-1,"0000")</f>
        <v>CUST4098</v>
      </c>
      <c r="B4099" s="2" t="s">
        <v>4435</v>
      </c>
      <c r="C4099" s="4">
        <v>45206</v>
      </c>
      <c r="D4099" s="2" t="s">
        <v>377</v>
      </c>
      <c r="E4099" t="s">
        <v>5051</v>
      </c>
      <c r="F4099" s="2" t="s">
        <v>23</v>
      </c>
      <c r="G4099" s="2" t="s">
        <v>68</v>
      </c>
      <c r="H4099" s="2">
        <v>3</v>
      </c>
      <c r="I4099" s="19">
        <v>333.71</v>
      </c>
      <c r="J4099" s="2" t="s">
        <v>5047</v>
      </c>
      <c r="K4099" s="2" t="s">
        <v>16</v>
      </c>
      <c r="L4099" s="2">
        <v>4</v>
      </c>
      <c r="M4099" s="18">
        <f t="shared" ref="M4099:M4162" si="1282">H4099*I4099</f>
        <v>1001.1299999999999</v>
      </c>
      <c r="T4099" t="str">
        <f t="shared" ref="T4099:T4162" si="1283">IF(K4099="Cancelled","Lost Sale",IF(K4099="Pending","Pending","Completed"))</f>
        <v>Completed</v>
      </c>
      <c r="U4099" t="str">
        <f t="shared" ref="U4099:U4162" si="1284">IF(AND(K4099="Delivered",M4099&gt;1000),"Yes","No")</f>
        <v>Yes</v>
      </c>
      <c r="V4099" t="str">
        <f t="shared" ref="V4099:V4162" si="1285">IF(OR(K4099="Cancelled",K4099="Pending"),"Yes","No")</f>
        <v>No</v>
      </c>
      <c r="X4099">
        <f t="shared" ref="X4099:X4162" si="1286">COUNTIF($E$2:$E$4701,E4099)</f>
        <v>619</v>
      </c>
      <c r="Y4099">
        <f t="shared" ref="Y4099:Y4162" si="1287">COUNTIFS($E$2:$E$4701,E4099,$K$2:$K$4701,"Delivered")</f>
        <v>468</v>
      </c>
      <c r="Z4099" s="18">
        <f t="shared" ref="Z4099:Z4162" si="1288">SUMIF($F$2:$F$4701,F4099,$M$2:$M$4701)</f>
        <v>594714.6477588166</v>
      </c>
      <c r="AA4099" s="18">
        <f t="shared" ref="AA4099:AA4162" si="1289">SUMIFS($M$2:$M$4701,$F$2:$F$4701,F4099,$K$2:$K$4701,"Pending")</f>
        <v>60882.938065984097</v>
      </c>
      <c r="AB4099" s="17">
        <f t="shared" ref="AB4099:AB4162" si="1290">AVERAGEIF($F$2:$F$4701,F4099,$L$2:$L$4701)</f>
        <v>3.804733727810651</v>
      </c>
      <c r="AC4099" s="2" t="s">
        <v>68</v>
      </c>
      <c r="AD4099" s="2" t="s">
        <v>23</v>
      </c>
      <c r="AE4099" t="str">
        <f t="shared" ref="AE4099:AE4162" si="1291">VLOOKUP(G4099,$AC$2:$AD$4738,2,FALSE)</f>
        <v>Books</v>
      </c>
      <c r="AF4099" t="str">
        <f t="shared" ref="AF4099:AF4162" si="1292">_xlfn.XLOOKUP(G4099,AC:AC,AD:AD)</f>
        <v>Books</v>
      </c>
      <c r="AG4099" t="str" cm="1">
        <f t="array" ref="AG4099">INDEX(AD:AD,ROW())</f>
        <v>Books</v>
      </c>
      <c r="AH4099">
        <f t="shared" si="1280"/>
        <v>20</v>
      </c>
      <c r="AI4099" t="str">
        <f t="shared" ref="AI4099:AI4162" si="1293">INDEX(AD:AD,MATCH(G4099,AC:AC,0))</f>
        <v>Books</v>
      </c>
      <c r="AK4099">
        <f t="shared" ref="AK4099:AK4162" si="1294">YEAR(C4099)</f>
        <v>2023</v>
      </c>
      <c r="AL4099">
        <f t="shared" ref="AL4099:AL4162" si="1295">MONTH(C4099)</f>
        <v>10</v>
      </c>
      <c r="AM4099">
        <f t="shared" ref="AM4099:AM4162" si="1296">DAY(C4099)</f>
        <v>7</v>
      </c>
      <c r="AN4099">
        <f t="shared" ref="AN4099:AN4162" si="1297">WEEKDAY(C4099)</f>
        <v>7</v>
      </c>
      <c r="AO4099" t="str">
        <f t="shared" ref="AO4099:AO4162" si="1298">IF(WEEKDAY(C4099,2)&gt;5,"Weekend","Weekday")</f>
        <v>Weekend</v>
      </c>
      <c r="AR4099" s="20">
        <f t="shared" ref="AR4099:AR4162" si="1299">IF(OR(K4099="Cancelled",K4099="Returned"),1,0)</f>
        <v>0</v>
      </c>
    </row>
    <row r="4100" spans="1:44" x14ac:dyDescent="0.35">
      <c r="A4100" t="str">
        <f t="shared" si="1281"/>
        <v>CUST4099</v>
      </c>
      <c r="B4100" s="2" t="s">
        <v>4436</v>
      </c>
      <c r="C4100" s="4">
        <v>45179</v>
      </c>
      <c r="D4100" s="2" t="s">
        <v>847</v>
      </c>
      <c r="E4100" t="s">
        <v>5050</v>
      </c>
      <c r="F4100" s="2" t="s">
        <v>23</v>
      </c>
      <c r="G4100" s="2" t="s">
        <v>24</v>
      </c>
      <c r="H4100" s="2">
        <v>2</v>
      </c>
      <c r="I4100" s="19">
        <v>450.26903299203627</v>
      </c>
      <c r="J4100" s="2" t="s">
        <v>20</v>
      </c>
      <c r="K4100" s="2" t="s">
        <v>16</v>
      </c>
      <c r="L4100" s="2">
        <v>3</v>
      </c>
      <c r="M4100" s="18">
        <f t="shared" si="1282"/>
        <v>900.53806598407255</v>
      </c>
      <c r="T4100" t="str">
        <f t="shared" si="1283"/>
        <v>Completed</v>
      </c>
      <c r="U4100" t="str">
        <f t="shared" si="1284"/>
        <v>No</v>
      </c>
      <c r="V4100" t="str">
        <f t="shared" si="1285"/>
        <v>No</v>
      </c>
      <c r="X4100">
        <f t="shared" si="1286"/>
        <v>589</v>
      </c>
      <c r="Y4100">
        <f t="shared" si="1287"/>
        <v>426</v>
      </c>
      <c r="Z4100" s="18">
        <f t="shared" si="1288"/>
        <v>594714.6477588166</v>
      </c>
      <c r="AA4100" s="18">
        <f t="shared" si="1289"/>
        <v>60882.938065984097</v>
      </c>
      <c r="AB4100" s="17">
        <f t="shared" si="1290"/>
        <v>3.804733727810651</v>
      </c>
      <c r="AC4100" s="2" t="s">
        <v>24</v>
      </c>
      <c r="AD4100" s="2" t="s">
        <v>23</v>
      </c>
      <c r="AE4100" t="str">
        <f t="shared" si="1291"/>
        <v>Books</v>
      </c>
      <c r="AF4100" t="str">
        <f t="shared" si="1292"/>
        <v>Books</v>
      </c>
      <c r="AG4100" t="str" cm="1">
        <f t="array" ref="AG4100">INDEX(AD:AD,ROW())</f>
        <v>Books</v>
      </c>
      <c r="AH4100">
        <f t="shared" si="1280"/>
        <v>4</v>
      </c>
      <c r="AI4100" t="str">
        <f t="shared" si="1293"/>
        <v>Books</v>
      </c>
      <c r="AK4100">
        <f t="shared" si="1294"/>
        <v>2023</v>
      </c>
      <c r="AL4100">
        <f t="shared" si="1295"/>
        <v>9</v>
      </c>
      <c r="AM4100">
        <f t="shared" si="1296"/>
        <v>10</v>
      </c>
      <c r="AN4100">
        <f t="shared" si="1297"/>
        <v>1</v>
      </c>
      <c r="AO4100" t="str">
        <f t="shared" si="1298"/>
        <v>Weekend</v>
      </c>
      <c r="AR4100" s="20">
        <f t="shared" si="1299"/>
        <v>0</v>
      </c>
    </row>
    <row r="4101" spans="1:44" x14ac:dyDescent="0.35">
      <c r="A4101" t="str">
        <f t="shared" si="1281"/>
        <v>CUST4100</v>
      </c>
      <c r="B4101" s="2" t="s">
        <v>4437</v>
      </c>
      <c r="C4101" s="4">
        <v>45217</v>
      </c>
      <c r="D4101" s="2" t="s">
        <v>359</v>
      </c>
      <c r="E4101" t="s">
        <v>5048</v>
      </c>
      <c r="F4101" s="2" t="s">
        <v>19</v>
      </c>
      <c r="G4101" s="2" t="s">
        <v>128</v>
      </c>
      <c r="H4101" s="2">
        <v>1</v>
      </c>
      <c r="I4101" s="19">
        <v>1438.15</v>
      </c>
      <c r="J4101" s="2" t="s">
        <v>5047</v>
      </c>
      <c r="K4101" s="2" t="s">
        <v>103</v>
      </c>
      <c r="L4101" s="2">
        <v>5</v>
      </c>
      <c r="M4101" s="18">
        <f t="shared" si="1282"/>
        <v>1438.15</v>
      </c>
      <c r="T4101" t="str">
        <f t="shared" si="1283"/>
        <v>Lost Sale</v>
      </c>
      <c r="U4101" t="str">
        <f t="shared" si="1284"/>
        <v>No</v>
      </c>
      <c r="V4101" t="str">
        <f t="shared" si="1285"/>
        <v>Yes</v>
      </c>
      <c r="X4101">
        <f t="shared" si="1286"/>
        <v>590</v>
      </c>
      <c r="Y4101">
        <f t="shared" si="1287"/>
        <v>451</v>
      </c>
      <c r="Z4101" s="18">
        <f t="shared" si="1288"/>
        <v>2759712.3299794244</v>
      </c>
      <c r="AA4101" s="18">
        <f t="shared" si="1289"/>
        <v>330643.50635802455</v>
      </c>
      <c r="AB4101" s="17">
        <f t="shared" si="1290"/>
        <v>3.8641711229946525</v>
      </c>
      <c r="AC4101" s="2" t="s">
        <v>128</v>
      </c>
      <c r="AD4101" s="2" t="s">
        <v>19</v>
      </c>
      <c r="AE4101" t="str">
        <f t="shared" si="1291"/>
        <v>Electronics</v>
      </c>
      <c r="AF4101" t="str">
        <f t="shared" si="1292"/>
        <v>Electronics</v>
      </c>
      <c r="AG4101" t="str" cm="1">
        <f t="array" ref="AG4101">INDEX(AD:AD,ROW())</f>
        <v>Electronics</v>
      </c>
      <c r="AH4101">
        <f t="shared" si="1280"/>
        <v>48</v>
      </c>
      <c r="AI4101" t="str">
        <f t="shared" si="1293"/>
        <v>Electronics</v>
      </c>
      <c r="AK4101">
        <f t="shared" si="1294"/>
        <v>2023</v>
      </c>
      <c r="AL4101">
        <f t="shared" si="1295"/>
        <v>10</v>
      </c>
      <c r="AM4101">
        <f t="shared" si="1296"/>
        <v>18</v>
      </c>
      <c r="AN4101">
        <f t="shared" si="1297"/>
        <v>4</v>
      </c>
      <c r="AO4101" t="str">
        <f t="shared" si="1298"/>
        <v>Weekday</v>
      </c>
      <c r="AR4101" s="20">
        <f t="shared" si="1299"/>
        <v>1</v>
      </c>
    </row>
    <row r="4102" spans="1:44" x14ac:dyDescent="0.35">
      <c r="A4102" t="str">
        <f t="shared" si="1281"/>
        <v>CUST4101</v>
      </c>
      <c r="B4102" s="2" t="s">
        <v>4438</v>
      </c>
      <c r="C4102" s="4">
        <v>45235</v>
      </c>
      <c r="D4102" s="2" t="s">
        <v>592</v>
      </c>
      <c r="E4102" t="s">
        <v>5055</v>
      </c>
      <c r="F4102" s="2" t="s">
        <v>13</v>
      </c>
      <c r="G4102" s="2" t="s">
        <v>34</v>
      </c>
      <c r="H4102" s="2">
        <v>2</v>
      </c>
      <c r="I4102" s="19">
        <v>1381.72</v>
      </c>
      <c r="J4102" s="2" t="s">
        <v>50</v>
      </c>
      <c r="K4102" s="2" t="s">
        <v>16</v>
      </c>
      <c r="L4102" s="2">
        <v>2</v>
      </c>
      <c r="M4102" s="18">
        <f t="shared" si="1282"/>
        <v>2763.44</v>
      </c>
      <c r="T4102" t="str">
        <f t="shared" si="1283"/>
        <v>Completed</v>
      </c>
      <c r="U4102" t="str">
        <f t="shared" si="1284"/>
        <v>Yes</v>
      </c>
      <c r="V4102" t="str">
        <f t="shared" si="1285"/>
        <v>No</v>
      </c>
      <c r="X4102">
        <f t="shared" si="1286"/>
        <v>567</v>
      </c>
      <c r="Y4102">
        <f t="shared" si="1287"/>
        <v>440</v>
      </c>
      <c r="Z4102" s="18">
        <f t="shared" si="1288"/>
        <v>1463424.4009529033</v>
      </c>
      <c r="AA4102" s="18">
        <f t="shared" si="1289"/>
        <v>118285.78776560788</v>
      </c>
      <c r="AB4102" s="17">
        <f t="shared" si="1290"/>
        <v>3.8140589569160999</v>
      </c>
      <c r="AC4102" s="2" t="s">
        <v>34</v>
      </c>
      <c r="AD4102" s="2" t="s">
        <v>13</v>
      </c>
      <c r="AE4102" t="str">
        <f t="shared" si="1291"/>
        <v>Home &amp; Kitchen</v>
      </c>
      <c r="AF4102" t="str">
        <f t="shared" si="1292"/>
        <v>Home &amp; Kitchen</v>
      </c>
      <c r="AG4102" t="str" cm="1">
        <f t="array" ref="AG4102">INDEX(AD:AD,ROW())</f>
        <v>Home &amp; Kitchen</v>
      </c>
      <c r="AH4102">
        <f t="shared" si="1280"/>
        <v>7</v>
      </c>
      <c r="AI4102" t="str">
        <f t="shared" si="1293"/>
        <v>Home &amp; Kitchen</v>
      </c>
      <c r="AK4102">
        <f t="shared" si="1294"/>
        <v>2023</v>
      </c>
      <c r="AL4102">
        <f t="shared" si="1295"/>
        <v>11</v>
      </c>
      <c r="AM4102">
        <f t="shared" si="1296"/>
        <v>5</v>
      </c>
      <c r="AN4102">
        <f t="shared" si="1297"/>
        <v>1</v>
      </c>
      <c r="AO4102" t="str">
        <f t="shared" si="1298"/>
        <v>Weekend</v>
      </c>
      <c r="AR4102" s="20">
        <f t="shared" si="1299"/>
        <v>0</v>
      </c>
    </row>
    <row r="4103" spans="1:44" x14ac:dyDescent="0.35">
      <c r="A4103" t="str">
        <f t="shared" si="1281"/>
        <v>CUST4102</v>
      </c>
      <c r="B4103" s="2" t="s">
        <v>4439</v>
      </c>
      <c r="C4103" s="4">
        <v>45206</v>
      </c>
      <c r="D4103" s="2" t="s">
        <v>469</v>
      </c>
      <c r="E4103" t="s">
        <v>5048</v>
      </c>
      <c r="F4103" s="2" t="s">
        <v>13</v>
      </c>
      <c r="G4103" s="2" t="s">
        <v>5045</v>
      </c>
      <c r="H4103" s="2">
        <v>1</v>
      </c>
      <c r="I4103" s="19">
        <v>1109.3800000000001</v>
      </c>
      <c r="J4103" s="2" t="s">
        <v>5046</v>
      </c>
      <c r="K4103" s="2" t="s">
        <v>16</v>
      </c>
      <c r="L4103" s="2">
        <v>1</v>
      </c>
      <c r="M4103" s="18">
        <f t="shared" si="1282"/>
        <v>1109.3800000000001</v>
      </c>
      <c r="T4103" t="str">
        <f t="shared" si="1283"/>
        <v>Completed</v>
      </c>
      <c r="U4103" t="str">
        <f t="shared" si="1284"/>
        <v>Yes</v>
      </c>
      <c r="V4103" t="str">
        <f t="shared" si="1285"/>
        <v>No</v>
      </c>
      <c r="X4103">
        <f t="shared" si="1286"/>
        <v>590</v>
      </c>
      <c r="Y4103">
        <f t="shared" si="1287"/>
        <v>451</v>
      </c>
      <c r="Z4103" s="18">
        <f t="shared" si="1288"/>
        <v>1463424.4009529033</v>
      </c>
      <c r="AA4103" s="18">
        <f t="shared" si="1289"/>
        <v>118285.78776560788</v>
      </c>
      <c r="AB4103" s="17">
        <f t="shared" si="1290"/>
        <v>3.8140589569160999</v>
      </c>
      <c r="AC4103" s="2" t="s">
        <v>5045</v>
      </c>
      <c r="AD4103" s="2" t="s">
        <v>13</v>
      </c>
      <c r="AE4103" t="str">
        <f t="shared" si="1291"/>
        <v>Home &amp; Kitchen</v>
      </c>
      <c r="AF4103" t="str">
        <f t="shared" si="1292"/>
        <v>Home &amp; Kitchen</v>
      </c>
      <c r="AG4103" t="str" cm="1">
        <f t="array" ref="AG4103">INDEX(AD:AD,ROW())</f>
        <v>Home &amp; Kitchen</v>
      </c>
      <c r="AH4103">
        <f t="shared" si="1280"/>
        <v>76</v>
      </c>
      <c r="AI4103" t="str">
        <f t="shared" si="1293"/>
        <v>Home &amp; Kitchen</v>
      </c>
      <c r="AK4103">
        <f t="shared" si="1294"/>
        <v>2023</v>
      </c>
      <c r="AL4103">
        <f t="shared" si="1295"/>
        <v>10</v>
      </c>
      <c r="AM4103">
        <f t="shared" si="1296"/>
        <v>7</v>
      </c>
      <c r="AN4103">
        <f t="shared" si="1297"/>
        <v>7</v>
      </c>
      <c r="AO4103" t="str">
        <f t="shared" si="1298"/>
        <v>Weekend</v>
      </c>
      <c r="AR4103" s="20">
        <f t="shared" si="1299"/>
        <v>0</v>
      </c>
    </row>
    <row r="4104" spans="1:44" x14ac:dyDescent="0.35">
      <c r="A4104" t="str">
        <f t="shared" si="1281"/>
        <v>CUST4103</v>
      </c>
      <c r="B4104" s="2" t="s">
        <v>4440</v>
      </c>
      <c r="C4104" s="4">
        <v>45418</v>
      </c>
      <c r="D4104" s="2" t="s">
        <v>290</v>
      </c>
      <c r="E4104" t="s">
        <v>5049</v>
      </c>
      <c r="F4104" s="2" t="s">
        <v>42</v>
      </c>
      <c r="G4104" s="2" t="s">
        <v>188</v>
      </c>
      <c r="H4104" s="2">
        <v>1</v>
      </c>
      <c r="I4104" s="19">
        <v>1070.92</v>
      </c>
      <c r="J4104" s="2" t="s">
        <v>15</v>
      </c>
      <c r="K4104" s="2" t="s">
        <v>16</v>
      </c>
      <c r="L4104" s="2">
        <v>5</v>
      </c>
      <c r="M4104" s="18">
        <f t="shared" si="1282"/>
        <v>1070.92</v>
      </c>
      <c r="T4104" t="str">
        <f t="shared" si="1283"/>
        <v>Completed</v>
      </c>
      <c r="U4104" t="str">
        <f t="shared" si="1284"/>
        <v>Yes</v>
      </c>
      <c r="V4104" t="str">
        <f t="shared" si="1285"/>
        <v>No</v>
      </c>
      <c r="X4104">
        <f t="shared" si="1286"/>
        <v>595</v>
      </c>
      <c r="Y4104">
        <f t="shared" si="1287"/>
        <v>444</v>
      </c>
      <c r="Z4104" s="18">
        <f t="shared" si="1288"/>
        <v>1098537.4901531704</v>
      </c>
      <c r="AA4104" s="18">
        <f t="shared" si="1289"/>
        <v>96724.388030634553</v>
      </c>
      <c r="AB4104" s="17">
        <f t="shared" si="1290"/>
        <v>3.9001122334455669</v>
      </c>
      <c r="AC4104" s="2" t="s">
        <v>188</v>
      </c>
      <c r="AD4104" s="2" t="s">
        <v>42</v>
      </c>
      <c r="AE4104" t="str">
        <f t="shared" si="1291"/>
        <v>Beauty</v>
      </c>
      <c r="AF4104" t="str">
        <f t="shared" si="1292"/>
        <v>Beauty</v>
      </c>
      <c r="AG4104" t="str" cm="1">
        <f t="array" ref="AG4104">INDEX(AD:AD,ROW())</f>
        <v>Beauty</v>
      </c>
      <c r="AH4104">
        <f t="shared" si="1280"/>
        <v>80</v>
      </c>
      <c r="AI4104" t="str">
        <f t="shared" si="1293"/>
        <v>Beauty</v>
      </c>
      <c r="AK4104">
        <f t="shared" si="1294"/>
        <v>2024</v>
      </c>
      <c r="AL4104">
        <f t="shared" si="1295"/>
        <v>5</v>
      </c>
      <c r="AM4104">
        <f t="shared" si="1296"/>
        <v>6</v>
      </c>
      <c r="AN4104">
        <f t="shared" si="1297"/>
        <v>2</v>
      </c>
      <c r="AO4104" t="str">
        <f t="shared" si="1298"/>
        <v>Weekday</v>
      </c>
      <c r="AR4104" s="20">
        <f t="shared" si="1299"/>
        <v>0</v>
      </c>
    </row>
    <row r="4105" spans="1:44" x14ac:dyDescent="0.35">
      <c r="A4105" t="str">
        <f t="shared" si="1281"/>
        <v>CUST4104</v>
      </c>
      <c r="B4105" s="2" t="s">
        <v>4441</v>
      </c>
      <c r="C4105" s="4">
        <v>45780</v>
      </c>
      <c r="D4105" s="2" t="s">
        <v>331</v>
      </c>
      <c r="E4105" t="s">
        <v>5048</v>
      </c>
      <c r="F4105" s="2" t="s">
        <v>42</v>
      </c>
      <c r="G4105" s="2" t="s">
        <v>43</v>
      </c>
      <c r="H4105" s="2">
        <v>1</v>
      </c>
      <c r="I4105" s="19">
        <v>545.9</v>
      </c>
      <c r="J4105" s="2" t="s">
        <v>5047</v>
      </c>
      <c r="K4105" s="2" t="s">
        <v>16</v>
      </c>
      <c r="L4105" s="2">
        <v>5</v>
      </c>
      <c r="M4105" s="18">
        <f t="shared" si="1282"/>
        <v>545.9</v>
      </c>
      <c r="T4105" t="str">
        <f t="shared" si="1283"/>
        <v>Completed</v>
      </c>
      <c r="U4105" t="str">
        <f t="shared" si="1284"/>
        <v>No</v>
      </c>
      <c r="V4105" t="str">
        <f t="shared" si="1285"/>
        <v>No</v>
      </c>
      <c r="X4105">
        <f t="shared" si="1286"/>
        <v>590</v>
      </c>
      <c r="Y4105">
        <f t="shared" si="1287"/>
        <v>451</v>
      </c>
      <c r="Z4105" s="18">
        <f t="shared" si="1288"/>
        <v>1098537.4901531704</v>
      </c>
      <c r="AA4105" s="18">
        <f t="shared" si="1289"/>
        <v>96724.388030634553</v>
      </c>
      <c r="AB4105" s="17">
        <f t="shared" si="1290"/>
        <v>3.9001122334455669</v>
      </c>
      <c r="AC4105" s="2" t="s">
        <v>43</v>
      </c>
      <c r="AD4105" s="2" t="s">
        <v>42</v>
      </c>
      <c r="AE4105" t="str">
        <f t="shared" si="1291"/>
        <v>Beauty</v>
      </c>
      <c r="AF4105" t="str">
        <f t="shared" si="1292"/>
        <v>Beauty</v>
      </c>
      <c r="AG4105" t="str" cm="1">
        <f t="array" ref="AG4105">INDEX(AD:AD,ROW())</f>
        <v>Beauty</v>
      </c>
      <c r="AH4105">
        <f t="shared" ref="AH4105:AH4168" si="1300">MATCH(G4105,AC:AC,0)</f>
        <v>10</v>
      </c>
      <c r="AI4105" t="str">
        <f t="shared" si="1293"/>
        <v>Beauty</v>
      </c>
      <c r="AK4105">
        <f t="shared" si="1294"/>
        <v>2025</v>
      </c>
      <c r="AL4105">
        <f t="shared" si="1295"/>
        <v>5</v>
      </c>
      <c r="AM4105">
        <f t="shared" si="1296"/>
        <v>3</v>
      </c>
      <c r="AN4105">
        <f t="shared" si="1297"/>
        <v>7</v>
      </c>
      <c r="AO4105" t="str">
        <f t="shared" si="1298"/>
        <v>Weekend</v>
      </c>
      <c r="AR4105" s="20">
        <f t="shared" si="1299"/>
        <v>0</v>
      </c>
    </row>
    <row r="4106" spans="1:44" x14ac:dyDescent="0.35">
      <c r="A4106" t="str">
        <f t="shared" si="1281"/>
        <v>CUST4105</v>
      </c>
      <c r="B4106" s="2" t="s">
        <v>4442</v>
      </c>
      <c r="C4106" s="4">
        <v>44976</v>
      </c>
      <c r="D4106" s="2" t="s">
        <v>1448</v>
      </c>
      <c r="E4106" t="s">
        <v>5052</v>
      </c>
      <c r="F4106" s="2" t="s">
        <v>13</v>
      </c>
      <c r="G4106" s="2" t="s">
        <v>37</v>
      </c>
      <c r="H4106" s="2">
        <v>1</v>
      </c>
      <c r="I4106" s="19">
        <v>979.45</v>
      </c>
      <c r="J4106" s="2" t="s">
        <v>5047</v>
      </c>
      <c r="K4106" s="2" t="s">
        <v>16</v>
      </c>
      <c r="L4106" s="2">
        <v>2</v>
      </c>
      <c r="M4106" s="18">
        <f t="shared" si="1282"/>
        <v>979.45</v>
      </c>
      <c r="T4106" t="str">
        <f t="shared" si="1283"/>
        <v>Completed</v>
      </c>
      <c r="U4106" t="str">
        <f t="shared" si="1284"/>
        <v>No</v>
      </c>
      <c r="V4106" t="str">
        <f t="shared" si="1285"/>
        <v>No</v>
      </c>
      <c r="X4106">
        <f t="shared" si="1286"/>
        <v>573</v>
      </c>
      <c r="Y4106">
        <f t="shared" si="1287"/>
        <v>450</v>
      </c>
      <c r="Z4106" s="18">
        <f t="shared" si="1288"/>
        <v>1463424.4009529033</v>
      </c>
      <c r="AA4106" s="18">
        <f t="shared" si="1289"/>
        <v>118285.78776560788</v>
      </c>
      <c r="AB4106" s="17">
        <f t="shared" si="1290"/>
        <v>3.8140589569160999</v>
      </c>
      <c r="AC4106" s="2" t="s">
        <v>37</v>
      </c>
      <c r="AD4106" s="2" t="s">
        <v>13</v>
      </c>
      <c r="AE4106" t="str">
        <f t="shared" si="1291"/>
        <v>Home &amp; Kitchen</v>
      </c>
      <c r="AF4106" t="str">
        <f t="shared" si="1292"/>
        <v>Home &amp; Kitchen</v>
      </c>
      <c r="AG4106" t="str" cm="1">
        <f t="array" ref="AG4106">INDEX(AD:AD,ROW())</f>
        <v>Home &amp; Kitchen</v>
      </c>
      <c r="AH4106">
        <f t="shared" si="1300"/>
        <v>8</v>
      </c>
      <c r="AI4106" t="str">
        <f t="shared" si="1293"/>
        <v>Home &amp; Kitchen</v>
      </c>
      <c r="AK4106">
        <f t="shared" si="1294"/>
        <v>2023</v>
      </c>
      <c r="AL4106">
        <f t="shared" si="1295"/>
        <v>2</v>
      </c>
      <c r="AM4106">
        <f t="shared" si="1296"/>
        <v>19</v>
      </c>
      <c r="AN4106">
        <f t="shared" si="1297"/>
        <v>1</v>
      </c>
      <c r="AO4106" t="str">
        <f t="shared" si="1298"/>
        <v>Weekend</v>
      </c>
      <c r="AR4106" s="20">
        <f t="shared" si="1299"/>
        <v>0</v>
      </c>
    </row>
    <row r="4107" spans="1:44" x14ac:dyDescent="0.35">
      <c r="A4107" t="str">
        <f t="shared" si="1281"/>
        <v>CUST4106</v>
      </c>
      <c r="B4107" s="2" t="s">
        <v>4443</v>
      </c>
      <c r="C4107" s="4">
        <v>45637</v>
      </c>
      <c r="D4107" s="2" t="s">
        <v>78</v>
      </c>
      <c r="E4107" t="s">
        <v>5050</v>
      </c>
      <c r="F4107" s="2" t="s">
        <v>29</v>
      </c>
      <c r="G4107" s="2" t="s">
        <v>121</v>
      </c>
      <c r="H4107" s="2">
        <v>1</v>
      </c>
      <c r="I4107" s="19">
        <v>878.74</v>
      </c>
      <c r="J4107" s="2" t="s">
        <v>50</v>
      </c>
      <c r="K4107" s="2" t="s">
        <v>16</v>
      </c>
      <c r="L4107" s="2">
        <v>2</v>
      </c>
      <c r="M4107" s="18">
        <f t="shared" si="1282"/>
        <v>878.74</v>
      </c>
      <c r="T4107" t="str">
        <f t="shared" si="1283"/>
        <v>Completed</v>
      </c>
      <c r="U4107" t="str">
        <f t="shared" si="1284"/>
        <v>No</v>
      </c>
      <c r="V4107" t="str">
        <f t="shared" si="1285"/>
        <v>No</v>
      </c>
      <c r="X4107">
        <f t="shared" si="1286"/>
        <v>589</v>
      </c>
      <c r="Y4107">
        <f t="shared" si="1287"/>
        <v>426</v>
      </c>
      <c r="Z4107" s="18">
        <f t="shared" si="1288"/>
        <v>1892867.2841657216</v>
      </c>
      <c r="AA4107" s="18">
        <f t="shared" si="1289"/>
        <v>199432.98236095349</v>
      </c>
      <c r="AB4107" s="17">
        <f t="shared" si="1290"/>
        <v>3.8949824970828471</v>
      </c>
      <c r="AC4107" s="2" t="s">
        <v>121</v>
      </c>
      <c r="AD4107" s="2" t="s">
        <v>29</v>
      </c>
      <c r="AE4107" t="str">
        <f t="shared" si="1291"/>
        <v>Fashion</v>
      </c>
      <c r="AF4107" t="str">
        <f t="shared" si="1292"/>
        <v>Fashion</v>
      </c>
      <c r="AG4107" t="str" cm="1">
        <f t="array" ref="AG4107">INDEX(AD:AD,ROW())</f>
        <v>Fashion</v>
      </c>
      <c r="AH4107">
        <f t="shared" si="1300"/>
        <v>45</v>
      </c>
      <c r="AI4107" t="str">
        <f t="shared" si="1293"/>
        <v>Fashion</v>
      </c>
      <c r="AK4107">
        <f t="shared" si="1294"/>
        <v>2024</v>
      </c>
      <c r="AL4107">
        <f t="shared" si="1295"/>
        <v>12</v>
      </c>
      <c r="AM4107">
        <f t="shared" si="1296"/>
        <v>11</v>
      </c>
      <c r="AN4107">
        <f t="shared" si="1297"/>
        <v>4</v>
      </c>
      <c r="AO4107" t="str">
        <f t="shared" si="1298"/>
        <v>Weekday</v>
      </c>
      <c r="AR4107" s="20">
        <f t="shared" si="1299"/>
        <v>0</v>
      </c>
    </row>
    <row r="4108" spans="1:44" x14ac:dyDescent="0.35">
      <c r="A4108" t="str">
        <f t="shared" si="1281"/>
        <v>CUST4107</v>
      </c>
      <c r="B4108" s="2" t="s">
        <v>4444</v>
      </c>
      <c r="C4108" s="4">
        <v>45134</v>
      </c>
      <c r="D4108" s="2" t="s">
        <v>45</v>
      </c>
      <c r="E4108" t="s">
        <v>5053</v>
      </c>
      <c r="F4108" s="2" t="s">
        <v>42</v>
      </c>
      <c r="G4108" s="2" t="s">
        <v>5044</v>
      </c>
      <c r="H4108" s="2">
        <v>1</v>
      </c>
      <c r="I4108" s="19">
        <v>260.95</v>
      </c>
      <c r="J4108" s="2" t="s">
        <v>20</v>
      </c>
      <c r="K4108" s="2" t="s">
        <v>16</v>
      </c>
      <c r="L4108" s="2">
        <v>4</v>
      </c>
      <c r="M4108" s="18">
        <f t="shared" si="1282"/>
        <v>260.95</v>
      </c>
      <c r="T4108" t="str">
        <f t="shared" si="1283"/>
        <v>Completed</v>
      </c>
      <c r="U4108" t="str">
        <f t="shared" si="1284"/>
        <v>No</v>
      </c>
      <c r="V4108" t="str">
        <f t="shared" si="1285"/>
        <v>No</v>
      </c>
      <c r="X4108">
        <f t="shared" si="1286"/>
        <v>559</v>
      </c>
      <c r="Y4108">
        <f t="shared" si="1287"/>
        <v>408</v>
      </c>
      <c r="Z4108" s="18">
        <f t="shared" si="1288"/>
        <v>1098537.4901531704</v>
      </c>
      <c r="AA4108" s="18">
        <f t="shared" si="1289"/>
        <v>96724.388030634553</v>
      </c>
      <c r="AB4108" s="17">
        <f t="shared" si="1290"/>
        <v>3.9001122334455669</v>
      </c>
      <c r="AC4108" s="2" t="s">
        <v>5044</v>
      </c>
      <c r="AD4108" s="2" t="s">
        <v>42</v>
      </c>
      <c r="AE4108" t="str">
        <f t="shared" si="1291"/>
        <v>Beauty</v>
      </c>
      <c r="AF4108" t="str">
        <f t="shared" si="1292"/>
        <v>Beauty</v>
      </c>
      <c r="AG4108" t="str" cm="1">
        <f t="array" ref="AG4108">INDEX(AD:AD,ROW())</f>
        <v>Beauty</v>
      </c>
      <c r="AH4108">
        <f t="shared" si="1300"/>
        <v>64</v>
      </c>
      <c r="AI4108" t="str">
        <f t="shared" si="1293"/>
        <v>Beauty</v>
      </c>
      <c r="AK4108">
        <f t="shared" si="1294"/>
        <v>2023</v>
      </c>
      <c r="AL4108">
        <f t="shared" si="1295"/>
        <v>7</v>
      </c>
      <c r="AM4108">
        <f t="shared" si="1296"/>
        <v>27</v>
      </c>
      <c r="AN4108">
        <f t="shared" si="1297"/>
        <v>5</v>
      </c>
      <c r="AO4108" t="str">
        <f t="shared" si="1298"/>
        <v>Weekday</v>
      </c>
      <c r="AR4108" s="20">
        <f t="shared" si="1299"/>
        <v>0</v>
      </c>
    </row>
    <row r="4109" spans="1:44" x14ac:dyDescent="0.35">
      <c r="A4109" t="str">
        <f t="shared" si="1281"/>
        <v>CUST4108</v>
      </c>
      <c r="B4109" s="2" t="s">
        <v>4445</v>
      </c>
      <c r="C4109" s="4">
        <v>45145</v>
      </c>
      <c r="D4109" s="2" t="s">
        <v>131</v>
      </c>
      <c r="E4109" t="s">
        <v>5050</v>
      </c>
      <c r="F4109" s="2" t="s">
        <v>23</v>
      </c>
      <c r="G4109" s="2" t="s">
        <v>46</v>
      </c>
      <c r="H4109" s="2">
        <v>1</v>
      </c>
      <c r="I4109" s="19">
        <v>793.58</v>
      </c>
      <c r="J4109" s="2" t="s">
        <v>50</v>
      </c>
      <c r="K4109" s="2" t="s">
        <v>16</v>
      </c>
      <c r="L4109" s="2">
        <v>1</v>
      </c>
      <c r="M4109" s="18">
        <f t="shared" si="1282"/>
        <v>793.58</v>
      </c>
      <c r="T4109" t="str">
        <f t="shared" si="1283"/>
        <v>Completed</v>
      </c>
      <c r="U4109" t="str">
        <f t="shared" si="1284"/>
        <v>No</v>
      </c>
      <c r="V4109" t="str">
        <f t="shared" si="1285"/>
        <v>No</v>
      </c>
      <c r="X4109">
        <f t="shared" si="1286"/>
        <v>589</v>
      </c>
      <c r="Y4109">
        <f t="shared" si="1287"/>
        <v>426</v>
      </c>
      <c r="Z4109" s="18">
        <f t="shared" si="1288"/>
        <v>594714.6477588166</v>
      </c>
      <c r="AA4109" s="18">
        <f t="shared" si="1289"/>
        <v>60882.938065984097</v>
      </c>
      <c r="AB4109" s="17">
        <f t="shared" si="1290"/>
        <v>3.804733727810651</v>
      </c>
      <c r="AC4109" s="2" t="s">
        <v>46</v>
      </c>
      <c r="AD4109" s="2" t="s">
        <v>23</v>
      </c>
      <c r="AE4109" t="str">
        <f t="shared" si="1291"/>
        <v>Books</v>
      </c>
      <c r="AF4109" t="str">
        <f t="shared" si="1292"/>
        <v>Books</v>
      </c>
      <c r="AG4109" t="str" cm="1">
        <f t="array" ref="AG4109">INDEX(AD:AD,ROW())</f>
        <v>Books</v>
      </c>
      <c r="AH4109">
        <f t="shared" si="1300"/>
        <v>11</v>
      </c>
      <c r="AI4109" t="str">
        <f t="shared" si="1293"/>
        <v>Books</v>
      </c>
      <c r="AK4109">
        <f t="shared" si="1294"/>
        <v>2023</v>
      </c>
      <c r="AL4109">
        <f t="shared" si="1295"/>
        <v>8</v>
      </c>
      <c r="AM4109">
        <f t="shared" si="1296"/>
        <v>7</v>
      </c>
      <c r="AN4109">
        <f t="shared" si="1297"/>
        <v>2</v>
      </c>
      <c r="AO4109" t="str">
        <f t="shared" si="1298"/>
        <v>Weekday</v>
      </c>
      <c r="AR4109" s="20">
        <f t="shared" si="1299"/>
        <v>0</v>
      </c>
    </row>
    <row r="4110" spans="1:44" x14ac:dyDescent="0.35">
      <c r="A4110" t="str">
        <f t="shared" si="1281"/>
        <v>CUST4109</v>
      </c>
      <c r="B4110" s="2" t="s">
        <v>4446</v>
      </c>
      <c r="C4110" s="4">
        <v>45147</v>
      </c>
      <c r="D4110" s="2" t="s">
        <v>936</v>
      </c>
      <c r="E4110" t="s">
        <v>5055</v>
      </c>
      <c r="F4110" s="2" t="s">
        <v>29</v>
      </c>
      <c r="G4110" s="2" t="s">
        <v>138</v>
      </c>
      <c r="H4110" s="2">
        <v>1</v>
      </c>
      <c r="I4110" s="19">
        <v>1645.35</v>
      </c>
      <c r="J4110" s="2" t="s">
        <v>50</v>
      </c>
      <c r="K4110" s="2" t="s">
        <v>16</v>
      </c>
      <c r="L4110" s="2">
        <v>5</v>
      </c>
      <c r="M4110" s="18">
        <f t="shared" si="1282"/>
        <v>1645.35</v>
      </c>
      <c r="T4110" t="str">
        <f t="shared" si="1283"/>
        <v>Completed</v>
      </c>
      <c r="U4110" t="str">
        <f t="shared" si="1284"/>
        <v>Yes</v>
      </c>
      <c r="V4110" t="str">
        <f t="shared" si="1285"/>
        <v>No</v>
      </c>
      <c r="X4110">
        <f t="shared" si="1286"/>
        <v>567</v>
      </c>
      <c r="Y4110">
        <f t="shared" si="1287"/>
        <v>440</v>
      </c>
      <c r="Z4110" s="18">
        <f t="shared" si="1288"/>
        <v>1892867.2841657216</v>
      </c>
      <c r="AA4110" s="18">
        <f t="shared" si="1289"/>
        <v>199432.98236095349</v>
      </c>
      <c r="AB4110" s="17">
        <f t="shared" si="1290"/>
        <v>3.8949824970828471</v>
      </c>
      <c r="AC4110" s="2" t="s">
        <v>138</v>
      </c>
      <c r="AD4110" s="2" t="s">
        <v>29</v>
      </c>
      <c r="AE4110" t="str">
        <f t="shared" si="1291"/>
        <v>Fashion</v>
      </c>
      <c r="AF4110" t="str">
        <f t="shared" si="1292"/>
        <v>Fashion</v>
      </c>
      <c r="AG4110" t="str" cm="1">
        <f t="array" ref="AG4110">INDEX(AD:AD,ROW())</f>
        <v>Fashion</v>
      </c>
      <c r="AH4110">
        <f t="shared" si="1300"/>
        <v>53</v>
      </c>
      <c r="AI4110" t="str">
        <f t="shared" si="1293"/>
        <v>Fashion</v>
      </c>
      <c r="AK4110">
        <f t="shared" si="1294"/>
        <v>2023</v>
      </c>
      <c r="AL4110">
        <f t="shared" si="1295"/>
        <v>8</v>
      </c>
      <c r="AM4110">
        <f t="shared" si="1296"/>
        <v>9</v>
      </c>
      <c r="AN4110">
        <f t="shared" si="1297"/>
        <v>4</v>
      </c>
      <c r="AO4110" t="str">
        <f t="shared" si="1298"/>
        <v>Weekday</v>
      </c>
      <c r="AR4110" s="20">
        <f t="shared" si="1299"/>
        <v>0</v>
      </c>
    </row>
    <row r="4111" spans="1:44" x14ac:dyDescent="0.35">
      <c r="A4111" t="str">
        <f t="shared" si="1281"/>
        <v>CUST4110</v>
      </c>
      <c r="B4111" s="2" t="s">
        <v>4447</v>
      </c>
      <c r="C4111" s="4">
        <v>45105</v>
      </c>
      <c r="D4111" s="2" t="s">
        <v>74</v>
      </c>
      <c r="E4111" t="s">
        <v>5053</v>
      </c>
      <c r="F4111" s="2" t="s">
        <v>29</v>
      </c>
      <c r="G4111" s="2" t="s">
        <v>121</v>
      </c>
      <c r="H4111" s="2">
        <v>2</v>
      </c>
      <c r="I4111" s="19">
        <v>1486.46</v>
      </c>
      <c r="J4111" s="2" t="s">
        <v>5046</v>
      </c>
      <c r="K4111" s="2" t="s">
        <v>16</v>
      </c>
      <c r="L4111" s="2">
        <v>5</v>
      </c>
      <c r="M4111" s="18">
        <f t="shared" si="1282"/>
        <v>2972.92</v>
      </c>
      <c r="T4111" t="str">
        <f t="shared" si="1283"/>
        <v>Completed</v>
      </c>
      <c r="U4111" t="str">
        <f t="shared" si="1284"/>
        <v>Yes</v>
      </c>
      <c r="V4111" t="str">
        <f t="shared" si="1285"/>
        <v>No</v>
      </c>
      <c r="X4111">
        <f t="shared" si="1286"/>
        <v>559</v>
      </c>
      <c r="Y4111">
        <f t="shared" si="1287"/>
        <v>408</v>
      </c>
      <c r="Z4111" s="18">
        <f t="shared" si="1288"/>
        <v>1892867.2841657216</v>
      </c>
      <c r="AA4111" s="18">
        <f t="shared" si="1289"/>
        <v>199432.98236095349</v>
      </c>
      <c r="AB4111" s="17">
        <f t="shared" si="1290"/>
        <v>3.8949824970828471</v>
      </c>
      <c r="AC4111" s="2" t="s">
        <v>121</v>
      </c>
      <c r="AD4111" s="2" t="s">
        <v>29</v>
      </c>
      <c r="AE4111" t="str">
        <f t="shared" si="1291"/>
        <v>Fashion</v>
      </c>
      <c r="AF4111" t="str">
        <f t="shared" si="1292"/>
        <v>Fashion</v>
      </c>
      <c r="AG4111" t="str" cm="1">
        <f t="array" ref="AG4111">INDEX(AD:AD,ROW())</f>
        <v>Fashion</v>
      </c>
      <c r="AH4111">
        <f t="shared" si="1300"/>
        <v>45</v>
      </c>
      <c r="AI4111" t="str">
        <f t="shared" si="1293"/>
        <v>Fashion</v>
      </c>
      <c r="AK4111">
        <f t="shared" si="1294"/>
        <v>2023</v>
      </c>
      <c r="AL4111">
        <f t="shared" si="1295"/>
        <v>6</v>
      </c>
      <c r="AM4111">
        <f t="shared" si="1296"/>
        <v>28</v>
      </c>
      <c r="AN4111">
        <f t="shared" si="1297"/>
        <v>4</v>
      </c>
      <c r="AO4111" t="str">
        <f t="shared" si="1298"/>
        <v>Weekday</v>
      </c>
      <c r="AR4111" s="20">
        <f t="shared" si="1299"/>
        <v>0</v>
      </c>
    </row>
    <row r="4112" spans="1:44" x14ac:dyDescent="0.35">
      <c r="A4112" t="str">
        <f t="shared" si="1281"/>
        <v>CUST4111</v>
      </c>
      <c r="B4112" s="2" t="s">
        <v>4448</v>
      </c>
      <c r="C4112" s="4">
        <v>45141</v>
      </c>
      <c r="D4112" s="2" t="s">
        <v>123</v>
      </c>
      <c r="E4112" t="s">
        <v>5051</v>
      </c>
      <c r="F4112" s="2" t="s">
        <v>23</v>
      </c>
      <c r="G4112" s="2" t="s">
        <v>65</v>
      </c>
      <c r="H4112" s="2">
        <v>3</v>
      </c>
      <c r="I4112" s="19">
        <v>788.73</v>
      </c>
      <c r="J4112" s="2" t="s">
        <v>50</v>
      </c>
      <c r="K4112" s="2" t="s">
        <v>16</v>
      </c>
      <c r="L4112" s="2">
        <v>5</v>
      </c>
      <c r="M4112" s="18">
        <f t="shared" si="1282"/>
        <v>2366.19</v>
      </c>
      <c r="T4112" t="str">
        <f t="shared" si="1283"/>
        <v>Completed</v>
      </c>
      <c r="U4112" t="str">
        <f t="shared" si="1284"/>
        <v>Yes</v>
      </c>
      <c r="V4112" t="str">
        <f t="shared" si="1285"/>
        <v>No</v>
      </c>
      <c r="X4112">
        <f t="shared" si="1286"/>
        <v>619</v>
      </c>
      <c r="Y4112">
        <f t="shared" si="1287"/>
        <v>468</v>
      </c>
      <c r="Z4112" s="18">
        <f t="shared" si="1288"/>
        <v>594714.6477588166</v>
      </c>
      <c r="AA4112" s="18">
        <f t="shared" si="1289"/>
        <v>60882.938065984097</v>
      </c>
      <c r="AB4112" s="17">
        <f t="shared" si="1290"/>
        <v>3.804733727810651</v>
      </c>
      <c r="AC4112" s="2" t="s">
        <v>65</v>
      </c>
      <c r="AD4112" s="2" t="s">
        <v>23</v>
      </c>
      <c r="AE4112" t="str">
        <f t="shared" si="1291"/>
        <v>Books</v>
      </c>
      <c r="AF4112" t="str">
        <f t="shared" si="1292"/>
        <v>Books</v>
      </c>
      <c r="AG4112" t="str" cm="1">
        <f t="array" ref="AG4112">INDEX(AD:AD,ROW())</f>
        <v>Books</v>
      </c>
      <c r="AH4112">
        <f t="shared" si="1300"/>
        <v>19</v>
      </c>
      <c r="AI4112" t="str">
        <f t="shared" si="1293"/>
        <v>Books</v>
      </c>
      <c r="AK4112">
        <f t="shared" si="1294"/>
        <v>2023</v>
      </c>
      <c r="AL4112">
        <f t="shared" si="1295"/>
        <v>8</v>
      </c>
      <c r="AM4112">
        <f t="shared" si="1296"/>
        <v>3</v>
      </c>
      <c r="AN4112">
        <f t="shared" si="1297"/>
        <v>5</v>
      </c>
      <c r="AO4112" t="str">
        <f t="shared" si="1298"/>
        <v>Weekday</v>
      </c>
      <c r="AR4112" s="20">
        <f t="shared" si="1299"/>
        <v>0</v>
      </c>
    </row>
    <row r="4113" spans="1:44" x14ac:dyDescent="0.35">
      <c r="A4113" t="str">
        <f t="shared" si="1281"/>
        <v>CUST4112</v>
      </c>
      <c r="B4113" s="2" t="s">
        <v>4449</v>
      </c>
      <c r="C4113" s="4">
        <v>45506</v>
      </c>
      <c r="D4113" s="2" t="s">
        <v>45</v>
      </c>
      <c r="E4113" t="s">
        <v>5054</v>
      </c>
      <c r="F4113" s="2" t="s">
        <v>23</v>
      </c>
      <c r="G4113" s="2" t="s">
        <v>46</v>
      </c>
      <c r="H4113" s="2">
        <v>2</v>
      </c>
      <c r="I4113" s="19">
        <v>541.78</v>
      </c>
      <c r="J4113" s="2" t="s">
        <v>15</v>
      </c>
      <c r="K4113" s="2" t="s">
        <v>16</v>
      </c>
      <c r="L4113" s="2">
        <v>2</v>
      </c>
      <c r="M4113" s="18">
        <f t="shared" si="1282"/>
        <v>1083.56</v>
      </c>
      <c r="T4113" t="str">
        <f t="shared" si="1283"/>
        <v>Completed</v>
      </c>
      <c r="U4113" t="str">
        <f t="shared" si="1284"/>
        <v>Yes</v>
      </c>
      <c r="V4113" t="str">
        <f t="shared" si="1285"/>
        <v>No</v>
      </c>
      <c r="X4113">
        <f t="shared" si="1286"/>
        <v>558</v>
      </c>
      <c r="Y4113">
        <f t="shared" si="1287"/>
        <v>430</v>
      </c>
      <c r="Z4113" s="18">
        <f t="shared" si="1288"/>
        <v>594714.6477588166</v>
      </c>
      <c r="AA4113" s="18">
        <f t="shared" si="1289"/>
        <v>60882.938065984097</v>
      </c>
      <c r="AB4113" s="17">
        <f t="shared" si="1290"/>
        <v>3.804733727810651</v>
      </c>
      <c r="AC4113" s="2" t="s">
        <v>46</v>
      </c>
      <c r="AD4113" s="2" t="s">
        <v>23</v>
      </c>
      <c r="AE4113" t="str">
        <f t="shared" si="1291"/>
        <v>Books</v>
      </c>
      <c r="AF4113" t="str">
        <f t="shared" si="1292"/>
        <v>Books</v>
      </c>
      <c r="AG4113" t="str" cm="1">
        <f t="array" ref="AG4113">INDEX(AD:AD,ROW())</f>
        <v>Books</v>
      </c>
      <c r="AH4113">
        <f t="shared" si="1300"/>
        <v>11</v>
      </c>
      <c r="AI4113" t="str">
        <f t="shared" si="1293"/>
        <v>Books</v>
      </c>
      <c r="AK4113">
        <f t="shared" si="1294"/>
        <v>2024</v>
      </c>
      <c r="AL4113">
        <f t="shared" si="1295"/>
        <v>8</v>
      </c>
      <c r="AM4113">
        <f t="shared" si="1296"/>
        <v>2</v>
      </c>
      <c r="AN4113">
        <f t="shared" si="1297"/>
        <v>6</v>
      </c>
      <c r="AO4113" t="str">
        <f t="shared" si="1298"/>
        <v>Weekday</v>
      </c>
      <c r="AR4113" s="20">
        <f t="shared" si="1299"/>
        <v>0</v>
      </c>
    </row>
    <row r="4114" spans="1:44" x14ac:dyDescent="0.35">
      <c r="A4114" t="str">
        <f t="shared" si="1281"/>
        <v>CUST4113</v>
      </c>
      <c r="B4114" s="2" t="s">
        <v>4450</v>
      </c>
      <c r="C4114" s="4">
        <v>45128</v>
      </c>
      <c r="D4114" s="2" t="s">
        <v>469</v>
      </c>
      <c r="E4114" t="s">
        <v>5055</v>
      </c>
      <c r="F4114" s="2" t="s">
        <v>42</v>
      </c>
      <c r="G4114" s="2" t="s">
        <v>43</v>
      </c>
      <c r="H4114" s="2">
        <v>2</v>
      </c>
      <c r="I4114" s="19">
        <v>489.91</v>
      </c>
      <c r="J4114" s="2" t="s">
        <v>5046</v>
      </c>
      <c r="K4114" s="2" t="s">
        <v>16</v>
      </c>
      <c r="L4114" s="2">
        <v>4</v>
      </c>
      <c r="M4114" s="18">
        <f t="shared" si="1282"/>
        <v>979.82</v>
      </c>
      <c r="T4114" t="str">
        <f t="shared" si="1283"/>
        <v>Completed</v>
      </c>
      <c r="U4114" t="str">
        <f t="shared" si="1284"/>
        <v>No</v>
      </c>
      <c r="V4114" t="str">
        <f t="shared" si="1285"/>
        <v>No</v>
      </c>
      <c r="X4114">
        <f t="shared" si="1286"/>
        <v>567</v>
      </c>
      <c r="Y4114">
        <f t="shared" si="1287"/>
        <v>440</v>
      </c>
      <c r="Z4114" s="18">
        <f t="shared" si="1288"/>
        <v>1098537.4901531704</v>
      </c>
      <c r="AA4114" s="18">
        <f t="shared" si="1289"/>
        <v>96724.388030634553</v>
      </c>
      <c r="AB4114" s="17">
        <f t="shared" si="1290"/>
        <v>3.9001122334455669</v>
      </c>
      <c r="AC4114" s="2" t="s">
        <v>43</v>
      </c>
      <c r="AD4114" s="2" t="s">
        <v>42</v>
      </c>
      <c r="AE4114" t="str">
        <f t="shared" si="1291"/>
        <v>Beauty</v>
      </c>
      <c r="AF4114" t="str">
        <f t="shared" si="1292"/>
        <v>Beauty</v>
      </c>
      <c r="AG4114" t="str" cm="1">
        <f t="array" ref="AG4114">INDEX(AD:AD,ROW())</f>
        <v>Beauty</v>
      </c>
      <c r="AH4114">
        <f t="shared" si="1300"/>
        <v>10</v>
      </c>
      <c r="AI4114" t="str">
        <f t="shared" si="1293"/>
        <v>Beauty</v>
      </c>
      <c r="AK4114">
        <f t="shared" si="1294"/>
        <v>2023</v>
      </c>
      <c r="AL4114">
        <f t="shared" si="1295"/>
        <v>7</v>
      </c>
      <c r="AM4114">
        <f t="shared" si="1296"/>
        <v>21</v>
      </c>
      <c r="AN4114">
        <f t="shared" si="1297"/>
        <v>6</v>
      </c>
      <c r="AO4114" t="str">
        <f t="shared" si="1298"/>
        <v>Weekday</v>
      </c>
      <c r="AR4114" s="20">
        <f t="shared" si="1299"/>
        <v>0</v>
      </c>
    </row>
    <row r="4115" spans="1:44" x14ac:dyDescent="0.35">
      <c r="A4115" t="str">
        <f t="shared" si="1281"/>
        <v>CUST4114</v>
      </c>
      <c r="B4115" s="2" t="s">
        <v>4451</v>
      </c>
      <c r="C4115" s="4">
        <v>45623</v>
      </c>
      <c r="D4115" s="2" t="s">
        <v>72</v>
      </c>
      <c r="E4115" t="s">
        <v>5051</v>
      </c>
      <c r="F4115" s="2" t="s">
        <v>29</v>
      </c>
      <c r="G4115" s="2" t="s">
        <v>30</v>
      </c>
      <c r="H4115" s="2">
        <v>1</v>
      </c>
      <c r="I4115" s="19">
        <v>1590.95</v>
      </c>
      <c r="J4115" s="2" t="s">
        <v>15</v>
      </c>
      <c r="K4115" s="2" t="s">
        <v>103</v>
      </c>
      <c r="L4115" s="2">
        <v>4</v>
      </c>
      <c r="M4115" s="18">
        <f t="shared" si="1282"/>
        <v>1590.95</v>
      </c>
      <c r="T4115" t="str">
        <f t="shared" si="1283"/>
        <v>Lost Sale</v>
      </c>
      <c r="U4115" t="str">
        <f t="shared" si="1284"/>
        <v>No</v>
      </c>
      <c r="V4115" t="str">
        <f t="shared" si="1285"/>
        <v>Yes</v>
      </c>
      <c r="X4115">
        <f t="shared" si="1286"/>
        <v>619</v>
      </c>
      <c r="Y4115">
        <f t="shared" si="1287"/>
        <v>468</v>
      </c>
      <c r="Z4115" s="18">
        <f t="shared" si="1288"/>
        <v>1892867.2841657216</v>
      </c>
      <c r="AA4115" s="18">
        <f t="shared" si="1289"/>
        <v>199432.98236095349</v>
      </c>
      <c r="AB4115" s="17">
        <f t="shared" si="1290"/>
        <v>3.8949824970828471</v>
      </c>
      <c r="AC4115" s="2" t="s">
        <v>30</v>
      </c>
      <c r="AD4115" s="2" t="s">
        <v>29</v>
      </c>
      <c r="AE4115" t="str">
        <f t="shared" si="1291"/>
        <v>Fashion</v>
      </c>
      <c r="AF4115" t="str">
        <f t="shared" si="1292"/>
        <v>Fashion</v>
      </c>
      <c r="AG4115" t="str" cm="1">
        <f t="array" ref="AG4115">INDEX(AD:AD,ROW())</f>
        <v>Fashion</v>
      </c>
      <c r="AH4115">
        <f t="shared" si="1300"/>
        <v>6</v>
      </c>
      <c r="AI4115" t="str">
        <f t="shared" si="1293"/>
        <v>Fashion</v>
      </c>
      <c r="AK4115">
        <f t="shared" si="1294"/>
        <v>2024</v>
      </c>
      <c r="AL4115">
        <f t="shared" si="1295"/>
        <v>11</v>
      </c>
      <c r="AM4115">
        <f t="shared" si="1296"/>
        <v>27</v>
      </c>
      <c r="AN4115">
        <f t="shared" si="1297"/>
        <v>4</v>
      </c>
      <c r="AO4115" t="str">
        <f t="shared" si="1298"/>
        <v>Weekday</v>
      </c>
      <c r="AR4115" s="20">
        <f t="shared" si="1299"/>
        <v>1</v>
      </c>
    </row>
    <row r="4116" spans="1:44" x14ac:dyDescent="0.35">
      <c r="A4116" t="str">
        <f t="shared" si="1281"/>
        <v>CUST4115</v>
      </c>
      <c r="B4116" s="2" t="s">
        <v>4452</v>
      </c>
      <c r="C4116" s="4">
        <v>45672</v>
      </c>
      <c r="D4116" s="2" t="s">
        <v>152</v>
      </c>
      <c r="E4116" t="s">
        <v>5051</v>
      </c>
      <c r="F4116" s="2" t="s">
        <v>29</v>
      </c>
      <c r="G4116" s="2" t="s">
        <v>5043</v>
      </c>
      <c r="H4116" s="2">
        <v>2</v>
      </c>
      <c r="I4116" s="19">
        <v>1638.02</v>
      </c>
      <c r="J4116" s="2" t="s">
        <v>20</v>
      </c>
      <c r="K4116" s="2" t="s">
        <v>103</v>
      </c>
      <c r="L4116" s="2">
        <v>4</v>
      </c>
      <c r="M4116" s="18">
        <f t="shared" si="1282"/>
        <v>3276.04</v>
      </c>
      <c r="T4116" t="str">
        <f t="shared" si="1283"/>
        <v>Lost Sale</v>
      </c>
      <c r="U4116" t="str">
        <f t="shared" si="1284"/>
        <v>No</v>
      </c>
      <c r="V4116" t="str">
        <f t="shared" si="1285"/>
        <v>Yes</v>
      </c>
      <c r="X4116">
        <f t="shared" si="1286"/>
        <v>619</v>
      </c>
      <c r="Y4116">
        <f t="shared" si="1287"/>
        <v>468</v>
      </c>
      <c r="Z4116" s="18">
        <f t="shared" si="1288"/>
        <v>1892867.2841657216</v>
      </c>
      <c r="AA4116" s="18">
        <f t="shared" si="1289"/>
        <v>199432.98236095349</v>
      </c>
      <c r="AB4116" s="17">
        <f t="shared" si="1290"/>
        <v>3.8949824970828471</v>
      </c>
      <c r="AC4116" s="2" t="s">
        <v>5043</v>
      </c>
      <c r="AD4116" s="2" t="s">
        <v>29</v>
      </c>
      <c r="AE4116" t="str">
        <f t="shared" si="1291"/>
        <v>Fashion</v>
      </c>
      <c r="AF4116" t="str">
        <f t="shared" si="1292"/>
        <v>Fashion</v>
      </c>
      <c r="AG4116" t="str" cm="1">
        <f t="array" ref="AG4116">INDEX(AD:AD,ROW())</f>
        <v>Fashion</v>
      </c>
      <c r="AH4116">
        <f t="shared" si="1300"/>
        <v>55</v>
      </c>
      <c r="AI4116" t="str">
        <f t="shared" si="1293"/>
        <v>Fashion</v>
      </c>
      <c r="AK4116">
        <f t="shared" si="1294"/>
        <v>2025</v>
      </c>
      <c r="AL4116">
        <f t="shared" si="1295"/>
        <v>1</v>
      </c>
      <c r="AM4116">
        <f t="shared" si="1296"/>
        <v>15</v>
      </c>
      <c r="AN4116">
        <f t="shared" si="1297"/>
        <v>4</v>
      </c>
      <c r="AO4116" t="str">
        <f t="shared" si="1298"/>
        <v>Weekday</v>
      </c>
      <c r="AR4116" s="20">
        <f t="shared" si="1299"/>
        <v>1</v>
      </c>
    </row>
    <row r="4117" spans="1:44" x14ac:dyDescent="0.35">
      <c r="A4117" t="str">
        <f t="shared" si="1281"/>
        <v>CUST4116</v>
      </c>
      <c r="B4117" s="2" t="s">
        <v>4453</v>
      </c>
      <c r="C4117" s="4">
        <v>45523</v>
      </c>
      <c r="D4117" s="2" t="s">
        <v>1259</v>
      </c>
      <c r="E4117" t="s">
        <v>5054</v>
      </c>
      <c r="F4117" s="2" t="s">
        <v>13</v>
      </c>
      <c r="G4117" s="2" t="s">
        <v>95</v>
      </c>
      <c r="H4117" s="2">
        <v>1</v>
      </c>
      <c r="I4117" s="19">
        <v>1177.71</v>
      </c>
      <c r="J4117" s="2" t="s">
        <v>5047</v>
      </c>
      <c r="K4117" s="2" t="s">
        <v>16</v>
      </c>
      <c r="L4117" s="2">
        <v>3</v>
      </c>
      <c r="M4117" s="18">
        <f t="shared" si="1282"/>
        <v>1177.71</v>
      </c>
      <c r="T4117" t="str">
        <f t="shared" si="1283"/>
        <v>Completed</v>
      </c>
      <c r="U4117" t="str">
        <f t="shared" si="1284"/>
        <v>Yes</v>
      </c>
      <c r="V4117" t="str">
        <f t="shared" si="1285"/>
        <v>No</v>
      </c>
      <c r="X4117">
        <f t="shared" si="1286"/>
        <v>558</v>
      </c>
      <c r="Y4117">
        <f t="shared" si="1287"/>
        <v>430</v>
      </c>
      <c r="Z4117" s="18">
        <f t="shared" si="1288"/>
        <v>1463424.4009529033</v>
      </c>
      <c r="AA4117" s="18">
        <f t="shared" si="1289"/>
        <v>118285.78776560788</v>
      </c>
      <c r="AB4117" s="17">
        <f t="shared" si="1290"/>
        <v>3.8140589569160999</v>
      </c>
      <c r="AC4117" s="2" t="s">
        <v>95</v>
      </c>
      <c r="AD4117" s="2" t="s">
        <v>13</v>
      </c>
      <c r="AE4117" t="str">
        <f t="shared" si="1291"/>
        <v>Home &amp; Kitchen</v>
      </c>
      <c r="AF4117" t="str">
        <f t="shared" si="1292"/>
        <v>Home &amp; Kitchen</v>
      </c>
      <c r="AG4117" t="str" cm="1">
        <f t="array" ref="AG4117">INDEX(AD:AD,ROW())</f>
        <v>Home &amp; Kitchen</v>
      </c>
      <c r="AH4117">
        <f t="shared" si="1300"/>
        <v>32</v>
      </c>
      <c r="AI4117" t="str">
        <f t="shared" si="1293"/>
        <v>Home &amp; Kitchen</v>
      </c>
      <c r="AK4117">
        <f t="shared" si="1294"/>
        <v>2024</v>
      </c>
      <c r="AL4117">
        <f t="shared" si="1295"/>
        <v>8</v>
      </c>
      <c r="AM4117">
        <f t="shared" si="1296"/>
        <v>19</v>
      </c>
      <c r="AN4117">
        <f t="shared" si="1297"/>
        <v>2</v>
      </c>
      <c r="AO4117" t="str">
        <f t="shared" si="1298"/>
        <v>Weekday</v>
      </c>
      <c r="AR4117" s="20">
        <f t="shared" si="1299"/>
        <v>0</v>
      </c>
    </row>
    <row r="4118" spans="1:44" x14ac:dyDescent="0.35">
      <c r="A4118" t="str">
        <f t="shared" si="1281"/>
        <v>CUST4117</v>
      </c>
      <c r="B4118" s="2" t="s">
        <v>4454</v>
      </c>
      <c r="C4118" s="4">
        <v>45042</v>
      </c>
      <c r="D4118" s="2" t="s">
        <v>445</v>
      </c>
      <c r="E4118" t="s">
        <v>5055</v>
      </c>
      <c r="F4118" s="2" t="s">
        <v>19</v>
      </c>
      <c r="G4118" s="2" t="s">
        <v>60</v>
      </c>
      <c r="H4118" s="2">
        <v>1</v>
      </c>
      <c r="I4118" s="19">
        <v>3016.32</v>
      </c>
      <c r="J4118" s="2" t="s">
        <v>5047</v>
      </c>
      <c r="K4118" s="2" t="s">
        <v>16</v>
      </c>
      <c r="L4118" s="2">
        <v>3</v>
      </c>
      <c r="M4118" s="18">
        <f t="shared" si="1282"/>
        <v>3016.32</v>
      </c>
      <c r="T4118" t="str">
        <f t="shared" si="1283"/>
        <v>Completed</v>
      </c>
      <c r="U4118" t="str">
        <f t="shared" si="1284"/>
        <v>Yes</v>
      </c>
      <c r="V4118" t="str">
        <f t="shared" si="1285"/>
        <v>No</v>
      </c>
      <c r="X4118">
        <f t="shared" si="1286"/>
        <v>567</v>
      </c>
      <c r="Y4118">
        <f t="shared" si="1287"/>
        <v>440</v>
      </c>
      <c r="Z4118" s="18">
        <f t="shared" si="1288"/>
        <v>2759712.3299794244</v>
      </c>
      <c r="AA4118" s="18">
        <f t="shared" si="1289"/>
        <v>330643.50635802455</v>
      </c>
      <c r="AB4118" s="17">
        <f t="shared" si="1290"/>
        <v>3.8641711229946525</v>
      </c>
      <c r="AC4118" s="2" t="s">
        <v>60</v>
      </c>
      <c r="AD4118" s="2" t="s">
        <v>19</v>
      </c>
      <c r="AE4118" t="str">
        <f t="shared" si="1291"/>
        <v>Electronics</v>
      </c>
      <c r="AF4118" t="str">
        <f t="shared" si="1292"/>
        <v>Electronics</v>
      </c>
      <c r="AG4118" t="str" cm="1">
        <f t="array" ref="AG4118">INDEX(AD:AD,ROW())</f>
        <v>Electronics</v>
      </c>
      <c r="AH4118">
        <f t="shared" si="1300"/>
        <v>17</v>
      </c>
      <c r="AI4118" t="str">
        <f t="shared" si="1293"/>
        <v>Electronics</v>
      </c>
      <c r="AK4118">
        <f t="shared" si="1294"/>
        <v>2023</v>
      </c>
      <c r="AL4118">
        <f t="shared" si="1295"/>
        <v>4</v>
      </c>
      <c r="AM4118">
        <f t="shared" si="1296"/>
        <v>26</v>
      </c>
      <c r="AN4118">
        <f t="shared" si="1297"/>
        <v>4</v>
      </c>
      <c r="AO4118" t="str">
        <f t="shared" si="1298"/>
        <v>Weekday</v>
      </c>
      <c r="AR4118" s="20">
        <f t="shared" si="1299"/>
        <v>0</v>
      </c>
    </row>
    <row r="4119" spans="1:44" x14ac:dyDescent="0.35">
      <c r="A4119" t="str">
        <f t="shared" si="1281"/>
        <v>CUST4118</v>
      </c>
      <c r="B4119" s="2" t="s">
        <v>4455</v>
      </c>
      <c r="C4119" s="4">
        <v>45614</v>
      </c>
      <c r="D4119" s="2" t="s">
        <v>275</v>
      </c>
      <c r="E4119" t="s">
        <v>5054</v>
      </c>
      <c r="F4119" s="2" t="s">
        <v>13</v>
      </c>
      <c r="G4119" s="2" t="s">
        <v>34</v>
      </c>
      <c r="H4119" s="2">
        <v>1</v>
      </c>
      <c r="I4119" s="19">
        <v>156.76</v>
      </c>
      <c r="J4119" s="2" t="s">
        <v>5047</v>
      </c>
      <c r="K4119" s="2" t="s">
        <v>103</v>
      </c>
      <c r="L4119" s="2">
        <v>3</v>
      </c>
      <c r="M4119" s="18">
        <f t="shared" si="1282"/>
        <v>156.76</v>
      </c>
      <c r="T4119" t="str">
        <f t="shared" si="1283"/>
        <v>Lost Sale</v>
      </c>
      <c r="U4119" t="str">
        <f t="shared" si="1284"/>
        <v>No</v>
      </c>
      <c r="V4119" t="str">
        <f t="shared" si="1285"/>
        <v>Yes</v>
      </c>
      <c r="X4119">
        <f t="shared" si="1286"/>
        <v>558</v>
      </c>
      <c r="Y4119">
        <f t="shared" si="1287"/>
        <v>430</v>
      </c>
      <c r="Z4119" s="18">
        <f t="shared" si="1288"/>
        <v>1463424.4009529033</v>
      </c>
      <c r="AA4119" s="18">
        <f t="shared" si="1289"/>
        <v>118285.78776560788</v>
      </c>
      <c r="AB4119" s="17">
        <f t="shared" si="1290"/>
        <v>3.8140589569160999</v>
      </c>
      <c r="AC4119" s="2" t="s">
        <v>34</v>
      </c>
      <c r="AD4119" s="2" t="s">
        <v>13</v>
      </c>
      <c r="AE4119" t="str">
        <f t="shared" si="1291"/>
        <v>Home &amp; Kitchen</v>
      </c>
      <c r="AF4119" t="str">
        <f t="shared" si="1292"/>
        <v>Home &amp; Kitchen</v>
      </c>
      <c r="AG4119" t="str" cm="1">
        <f t="array" ref="AG4119">INDEX(AD:AD,ROW())</f>
        <v>Home &amp; Kitchen</v>
      </c>
      <c r="AH4119">
        <f t="shared" si="1300"/>
        <v>7</v>
      </c>
      <c r="AI4119" t="str">
        <f t="shared" si="1293"/>
        <v>Home &amp; Kitchen</v>
      </c>
      <c r="AK4119">
        <f t="shared" si="1294"/>
        <v>2024</v>
      </c>
      <c r="AL4119">
        <f t="shared" si="1295"/>
        <v>11</v>
      </c>
      <c r="AM4119">
        <f t="shared" si="1296"/>
        <v>18</v>
      </c>
      <c r="AN4119">
        <f t="shared" si="1297"/>
        <v>2</v>
      </c>
      <c r="AO4119" t="str">
        <f t="shared" si="1298"/>
        <v>Weekday</v>
      </c>
      <c r="AR4119" s="20">
        <f t="shared" si="1299"/>
        <v>1</v>
      </c>
    </row>
    <row r="4120" spans="1:44" x14ac:dyDescent="0.35">
      <c r="A4120" t="str">
        <f t="shared" si="1281"/>
        <v>CUST4119</v>
      </c>
      <c r="B4120" s="2" t="s">
        <v>4456</v>
      </c>
      <c r="C4120" s="4">
        <v>45609</v>
      </c>
      <c r="D4120" s="2" t="s">
        <v>572</v>
      </c>
      <c r="E4120" t="s">
        <v>5055</v>
      </c>
      <c r="F4120" s="2" t="s">
        <v>19</v>
      </c>
      <c r="G4120" s="2" t="s">
        <v>49</v>
      </c>
      <c r="H4120" s="2">
        <v>2</v>
      </c>
      <c r="I4120" s="19">
        <v>650.57000000000005</v>
      </c>
      <c r="J4120" s="2" t="s">
        <v>5047</v>
      </c>
      <c r="K4120" s="2" t="s">
        <v>103</v>
      </c>
      <c r="L4120" s="2">
        <v>4</v>
      </c>
      <c r="M4120" s="18">
        <f t="shared" si="1282"/>
        <v>1301.1400000000001</v>
      </c>
      <c r="T4120" t="str">
        <f t="shared" si="1283"/>
        <v>Lost Sale</v>
      </c>
      <c r="U4120" t="str">
        <f t="shared" si="1284"/>
        <v>No</v>
      </c>
      <c r="V4120" t="str">
        <f t="shared" si="1285"/>
        <v>Yes</v>
      </c>
      <c r="X4120">
        <f t="shared" si="1286"/>
        <v>567</v>
      </c>
      <c r="Y4120">
        <f t="shared" si="1287"/>
        <v>440</v>
      </c>
      <c r="Z4120" s="18">
        <f t="shared" si="1288"/>
        <v>2759712.3299794244</v>
      </c>
      <c r="AA4120" s="18">
        <f t="shared" si="1289"/>
        <v>330643.50635802455</v>
      </c>
      <c r="AB4120" s="17">
        <f t="shared" si="1290"/>
        <v>3.8641711229946525</v>
      </c>
      <c r="AC4120" s="2" t="s">
        <v>49</v>
      </c>
      <c r="AD4120" s="2" t="s">
        <v>19</v>
      </c>
      <c r="AE4120" t="str">
        <f t="shared" si="1291"/>
        <v>Electronics</v>
      </c>
      <c r="AF4120" t="str">
        <f t="shared" si="1292"/>
        <v>Electronics</v>
      </c>
      <c r="AG4120" t="str" cm="1">
        <f t="array" ref="AG4120">INDEX(AD:AD,ROW())</f>
        <v>Electronics</v>
      </c>
      <c r="AH4120">
        <f t="shared" si="1300"/>
        <v>12</v>
      </c>
      <c r="AI4120" t="str">
        <f t="shared" si="1293"/>
        <v>Electronics</v>
      </c>
      <c r="AK4120">
        <f t="shared" si="1294"/>
        <v>2024</v>
      </c>
      <c r="AL4120">
        <f t="shared" si="1295"/>
        <v>11</v>
      </c>
      <c r="AM4120">
        <f t="shared" si="1296"/>
        <v>13</v>
      </c>
      <c r="AN4120">
        <f t="shared" si="1297"/>
        <v>4</v>
      </c>
      <c r="AO4120" t="str">
        <f t="shared" si="1298"/>
        <v>Weekday</v>
      </c>
      <c r="AR4120" s="20">
        <f t="shared" si="1299"/>
        <v>1</v>
      </c>
    </row>
    <row r="4121" spans="1:44" x14ac:dyDescent="0.35">
      <c r="A4121" t="str">
        <f t="shared" si="1281"/>
        <v>CUST4120</v>
      </c>
      <c r="B4121" s="2" t="s">
        <v>4457</v>
      </c>
      <c r="C4121" s="4">
        <v>45325</v>
      </c>
      <c r="D4121" s="2" t="s">
        <v>677</v>
      </c>
      <c r="E4121" t="s">
        <v>5053</v>
      </c>
      <c r="F4121" s="2" t="s">
        <v>13</v>
      </c>
      <c r="G4121" s="2" t="s">
        <v>37</v>
      </c>
      <c r="H4121" s="2">
        <v>1</v>
      </c>
      <c r="I4121" s="19">
        <v>1101.04</v>
      </c>
      <c r="J4121" s="2" t="s">
        <v>20</v>
      </c>
      <c r="K4121" s="2" t="s">
        <v>16</v>
      </c>
      <c r="L4121" s="2">
        <v>4</v>
      </c>
      <c r="M4121" s="18">
        <f t="shared" si="1282"/>
        <v>1101.04</v>
      </c>
      <c r="T4121" t="str">
        <f t="shared" si="1283"/>
        <v>Completed</v>
      </c>
      <c r="U4121" t="str">
        <f t="shared" si="1284"/>
        <v>Yes</v>
      </c>
      <c r="V4121" t="str">
        <f t="shared" si="1285"/>
        <v>No</v>
      </c>
      <c r="X4121">
        <f t="shared" si="1286"/>
        <v>559</v>
      </c>
      <c r="Y4121">
        <f t="shared" si="1287"/>
        <v>408</v>
      </c>
      <c r="Z4121" s="18">
        <f t="shared" si="1288"/>
        <v>1463424.4009529033</v>
      </c>
      <c r="AA4121" s="18">
        <f t="shared" si="1289"/>
        <v>118285.78776560788</v>
      </c>
      <c r="AB4121" s="17">
        <f t="shared" si="1290"/>
        <v>3.8140589569160999</v>
      </c>
      <c r="AC4121" s="2" t="s">
        <v>37</v>
      </c>
      <c r="AD4121" s="2" t="s">
        <v>13</v>
      </c>
      <c r="AE4121" t="str">
        <f t="shared" si="1291"/>
        <v>Home &amp; Kitchen</v>
      </c>
      <c r="AF4121" t="str">
        <f t="shared" si="1292"/>
        <v>Home &amp; Kitchen</v>
      </c>
      <c r="AG4121" t="str" cm="1">
        <f t="array" ref="AG4121">INDEX(AD:AD,ROW())</f>
        <v>Home &amp; Kitchen</v>
      </c>
      <c r="AH4121">
        <f t="shared" si="1300"/>
        <v>8</v>
      </c>
      <c r="AI4121" t="str">
        <f t="shared" si="1293"/>
        <v>Home &amp; Kitchen</v>
      </c>
      <c r="AK4121">
        <f t="shared" si="1294"/>
        <v>2024</v>
      </c>
      <c r="AL4121">
        <f t="shared" si="1295"/>
        <v>2</v>
      </c>
      <c r="AM4121">
        <f t="shared" si="1296"/>
        <v>3</v>
      </c>
      <c r="AN4121">
        <f t="shared" si="1297"/>
        <v>7</v>
      </c>
      <c r="AO4121" t="str">
        <f t="shared" si="1298"/>
        <v>Weekend</v>
      </c>
      <c r="AR4121" s="20">
        <f t="shared" si="1299"/>
        <v>0</v>
      </c>
    </row>
    <row r="4122" spans="1:44" x14ac:dyDescent="0.35">
      <c r="A4122" t="str">
        <f t="shared" si="1281"/>
        <v>CUST4121</v>
      </c>
      <c r="B4122" s="2" t="s">
        <v>4458</v>
      </c>
      <c r="C4122" s="4">
        <v>45209</v>
      </c>
      <c r="D4122" s="2" t="s">
        <v>285</v>
      </c>
      <c r="E4122" t="s">
        <v>5051</v>
      </c>
      <c r="F4122" s="2" t="s">
        <v>19</v>
      </c>
      <c r="G4122" s="2" t="s">
        <v>128</v>
      </c>
      <c r="H4122" s="2">
        <v>3</v>
      </c>
      <c r="I4122" s="19">
        <v>941.13</v>
      </c>
      <c r="J4122" s="2" t="s">
        <v>5046</v>
      </c>
      <c r="K4122" s="2" t="s">
        <v>16</v>
      </c>
      <c r="L4122" s="2">
        <v>3</v>
      </c>
      <c r="M4122" s="18">
        <f t="shared" si="1282"/>
        <v>2823.39</v>
      </c>
      <c r="T4122" t="str">
        <f t="shared" si="1283"/>
        <v>Completed</v>
      </c>
      <c r="U4122" t="str">
        <f t="shared" si="1284"/>
        <v>Yes</v>
      </c>
      <c r="V4122" t="str">
        <f t="shared" si="1285"/>
        <v>No</v>
      </c>
      <c r="X4122">
        <f t="shared" si="1286"/>
        <v>619</v>
      </c>
      <c r="Y4122">
        <f t="shared" si="1287"/>
        <v>468</v>
      </c>
      <c r="Z4122" s="18">
        <f t="shared" si="1288"/>
        <v>2759712.3299794244</v>
      </c>
      <c r="AA4122" s="18">
        <f t="shared" si="1289"/>
        <v>330643.50635802455</v>
      </c>
      <c r="AB4122" s="17">
        <f t="shared" si="1290"/>
        <v>3.8641711229946525</v>
      </c>
      <c r="AC4122" s="2" t="s">
        <v>128</v>
      </c>
      <c r="AD4122" s="2" t="s">
        <v>19</v>
      </c>
      <c r="AE4122" t="str">
        <f t="shared" si="1291"/>
        <v>Electronics</v>
      </c>
      <c r="AF4122" t="str">
        <f t="shared" si="1292"/>
        <v>Electronics</v>
      </c>
      <c r="AG4122" t="str" cm="1">
        <f t="array" ref="AG4122">INDEX(AD:AD,ROW())</f>
        <v>Electronics</v>
      </c>
      <c r="AH4122">
        <f t="shared" si="1300"/>
        <v>48</v>
      </c>
      <c r="AI4122" t="str">
        <f t="shared" si="1293"/>
        <v>Electronics</v>
      </c>
      <c r="AK4122">
        <f t="shared" si="1294"/>
        <v>2023</v>
      </c>
      <c r="AL4122">
        <f t="shared" si="1295"/>
        <v>10</v>
      </c>
      <c r="AM4122">
        <f t="shared" si="1296"/>
        <v>10</v>
      </c>
      <c r="AN4122">
        <f t="shared" si="1297"/>
        <v>3</v>
      </c>
      <c r="AO4122" t="str">
        <f t="shared" si="1298"/>
        <v>Weekday</v>
      </c>
      <c r="AR4122" s="20">
        <f t="shared" si="1299"/>
        <v>0</v>
      </c>
    </row>
    <row r="4123" spans="1:44" x14ac:dyDescent="0.35">
      <c r="A4123" t="str">
        <f t="shared" si="1281"/>
        <v>CUST4122</v>
      </c>
      <c r="B4123" s="2" t="s">
        <v>4459</v>
      </c>
      <c r="C4123" s="4">
        <v>45318</v>
      </c>
      <c r="D4123" s="2" t="s">
        <v>131</v>
      </c>
      <c r="E4123" t="s">
        <v>5048</v>
      </c>
      <c r="F4123" s="2" t="s">
        <v>13</v>
      </c>
      <c r="G4123" s="2" t="s">
        <v>34</v>
      </c>
      <c r="H4123" s="2">
        <v>2</v>
      </c>
      <c r="I4123" s="19">
        <v>1905.42</v>
      </c>
      <c r="J4123" s="2" t="s">
        <v>5047</v>
      </c>
      <c r="K4123" s="2" t="s">
        <v>16</v>
      </c>
      <c r="L4123" s="2">
        <v>1</v>
      </c>
      <c r="M4123" s="18">
        <f t="shared" si="1282"/>
        <v>3810.84</v>
      </c>
      <c r="T4123" t="str">
        <f t="shared" si="1283"/>
        <v>Completed</v>
      </c>
      <c r="U4123" t="str">
        <f t="shared" si="1284"/>
        <v>Yes</v>
      </c>
      <c r="V4123" t="str">
        <f t="shared" si="1285"/>
        <v>No</v>
      </c>
      <c r="X4123">
        <f t="shared" si="1286"/>
        <v>590</v>
      </c>
      <c r="Y4123">
        <f t="shared" si="1287"/>
        <v>451</v>
      </c>
      <c r="Z4123" s="18">
        <f t="shared" si="1288"/>
        <v>1463424.4009529033</v>
      </c>
      <c r="AA4123" s="18">
        <f t="shared" si="1289"/>
        <v>118285.78776560788</v>
      </c>
      <c r="AB4123" s="17">
        <f t="shared" si="1290"/>
        <v>3.8140589569160999</v>
      </c>
      <c r="AC4123" s="2" t="s">
        <v>34</v>
      </c>
      <c r="AD4123" s="2" t="s">
        <v>13</v>
      </c>
      <c r="AE4123" t="str">
        <f t="shared" si="1291"/>
        <v>Home &amp; Kitchen</v>
      </c>
      <c r="AF4123" t="str">
        <f t="shared" si="1292"/>
        <v>Home &amp; Kitchen</v>
      </c>
      <c r="AG4123" t="str" cm="1">
        <f t="array" ref="AG4123">INDEX(AD:AD,ROW())</f>
        <v>Home &amp; Kitchen</v>
      </c>
      <c r="AH4123">
        <f t="shared" si="1300"/>
        <v>7</v>
      </c>
      <c r="AI4123" t="str">
        <f t="shared" si="1293"/>
        <v>Home &amp; Kitchen</v>
      </c>
      <c r="AK4123">
        <f t="shared" si="1294"/>
        <v>2024</v>
      </c>
      <c r="AL4123">
        <f t="shared" si="1295"/>
        <v>1</v>
      </c>
      <c r="AM4123">
        <f t="shared" si="1296"/>
        <v>27</v>
      </c>
      <c r="AN4123">
        <f t="shared" si="1297"/>
        <v>7</v>
      </c>
      <c r="AO4123" t="str">
        <f t="shared" si="1298"/>
        <v>Weekend</v>
      </c>
      <c r="AR4123" s="20">
        <f t="shared" si="1299"/>
        <v>0</v>
      </c>
    </row>
    <row r="4124" spans="1:44" x14ac:dyDescent="0.35">
      <c r="A4124" t="str">
        <f t="shared" si="1281"/>
        <v>CUST4123</v>
      </c>
      <c r="B4124" s="2" t="s">
        <v>4460</v>
      </c>
      <c r="C4124" s="4">
        <v>45231</v>
      </c>
      <c r="D4124" s="2" t="s">
        <v>1349</v>
      </c>
      <c r="E4124" t="s">
        <v>5051</v>
      </c>
      <c r="F4124" s="2" t="s">
        <v>19</v>
      </c>
      <c r="G4124" s="2" t="s">
        <v>5039</v>
      </c>
      <c r="H4124" s="2">
        <v>1</v>
      </c>
      <c r="I4124" s="19">
        <v>2704.78</v>
      </c>
      <c r="J4124" s="2" t="s">
        <v>5046</v>
      </c>
      <c r="K4124" s="2" t="s">
        <v>16</v>
      </c>
      <c r="L4124" s="2">
        <v>3</v>
      </c>
      <c r="M4124" s="18">
        <f t="shared" si="1282"/>
        <v>2704.78</v>
      </c>
      <c r="T4124" t="str">
        <f t="shared" si="1283"/>
        <v>Completed</v>
      </c>
      <c r="U4124" t="str">
        <f t="shared" si="1284"/>
        <v>Yes</v>
      </c>
      <c r="V4124" t="str">
        <f t="shared" si="1285"/>
        <v>No</v>
      </c>
      <c r="X4124">
        <f t="shared" si="1286"/>
        <v>619</v>
      </c>
      <c r="Y4124">
        <f t="shared" si="1287"/>
        <v>468</v>
      </c>
      <c r="Z4124" s="18">
        <f t="shared" si="1288"/>
        <v>2759712.3299794244</v>
      </c>
      <c r="AA4124" s="18">
        <f t="shared" si="1289"/>
        <v>330643.50635802455</v>
      </c>
      <c r="AB4124" s="17">
        <f t="shared" si="1290"/>
        <v>3.8641711229946525</v>
      </c>
      <c r="AC4124" s="2" t="s">
        <v>5039</v>
      </c>
      <c r="AD4124" s="2" t="s">
        <v>19</v>
      </c>
      <c r="AE4124" t="str">
        <f t="shared" si="1291"/>
        <v>Electronics</v>
      </c>
      <c r="AF4124" t="str">
        <f t="shared" si="1292"/>
        <v>Electronics</v>
      </c>
      <c r="AG4124" t="str" cm="1">
        <f t="array" ref="AG4124">INDEX(AD:AD,ROW())</f>
        <v>Electronics</v>
      </c>
      <c r="AH4124">
        <f t="shared" si="1300"/>
        <v>3</v>
      </c>
      <c r="AI4124" t="str">
        <f t="shared" si="1293"/>
        <v>Electronics</v>
      </c>
      <c r="AK4124">
        <f t="shared" si="1294"/>
        <v>2023</v>
      </c>
      <c r="AL4124">
        <f t="shared" si="1295"/>
        <v>11</v>
      </c>
      <c r="AM4124">
        <f t="shared" si="1296"/>
        <v>1</v>
      </c>
      <c r="AN4124">
        <f t="shared" si="1297"/>
        <v>4</v>
      </c>
      <c r="AO4124" t="str">
        <f t="shared" si="1298"/>
        <v>Weekday</v>
      </c>
      <c r="AR4124" s="20">
        <f t="shared" si="1299"/>
        <v>0</v>
      </c>
    </row>
    <row r="4125" spans="1:44" x14ac:dyDescent="0.35">
      <c r="A4125" t="str">
        <f t="shared" si="1281"/>
        <v>CUST4124</v>
      </c>
      <c r="B4125" s="2" t="s">
        <v>4461</v>
      </c>
      <c r="C4125" s="4">
        <v>45219</v>
      </c>
      <c r="D4125" s="2" t="s">
        <v>164</v>
      </c>
      <c r="E4125" t="s">
        <v>5052</v>
      </c>
      <c r="F4125" s="2" t="s">
        <v>23</v>
      </c>
      <c r="G4125" s="2" t="s">
        <v>68</v>
      </c>
      <c r="H4125" s="2">
        <v>2</v>
      </c>
      <c r="I4125" s="19">
        <v>112.79</v>
      </c>
      <c r="J4125" s="2" t="s">
        <v>50</v>
      </c>
      <c r="K4125" s="2" t="s">
        <v>16</v>
      </c>
      <c r="L4125" s="2">
        <v>4</v>
      </c>
      <c r="M4125" s="18">
        <f t="shared" si="1282"/>
        <v>225.58</v>
      </c>
      <c r="T4125" t="str">
        <f t="shared" si="1283"/>
        <v>Completed</v>
      </c>
      <c r="U4125" t="str">
        <f t="shared" si="1284"/>
        <v>No</v>
      </c>
      <c r="V4125" t="str">
        <f t="shared" si="1285"/>
        <v>No</v>
      </c>
      <c r="X4125">
        <f t="shared" si="1286"/>
        <v>573</v>
      </c>
      <c r="Y4125">
        <f t="shared" si="1287"/>
        <v>450</v>
      </c>
      <c r="Z4125" s="18">
        <f t="shared" si="1288"/>
        <v>594714.6477588166</v>
      </c>
      <c r="AA4125" s="18">
        <f t="shared" si="1289"/>
        <v>60882.938065984097</v>
      </c>
      <c r="AB4125" s="17">
        <f t="shared" si="1290"/>
        <v>3.804733727810651</v>
      </c>
      <c r="AC4125" s="2" t="s">
        <v>68</v>
      </c>
      <c r="AD4125" s="2" t="s">
        <v>23</v>
      </c>
      <c r="AE4125" t="str">
        <f t="shared" si="1291"/>
        <v>Books</v>
      </c>
      <c r="AF4125" t="str">
        <f t="shared" si="1292"/>
        <v>Books</v>
      </c>
      <c r="AG4125" t="str" cm="1">
        <f t="array" ref="AG4125">INDEX(AD:AD,ROW())</f>
        <v>Books</v>
      </c>
      <c r="AH4125">
        <f t="shared" si="1300"/>
        <v>20</v>
      </c>
      <c r="AI4125" t="str">
        <f t="shared" si="1293"/>
        <v>Books</v>
      </c>
      <c r="AK4125">
        <f t="shared" si="1294"/>
        <v>2023</v>
      </c>
      <c r="AL4125">
        <f t="shared" si="1295"/>
        <v>10</v>
      </c>
      <c r="AM4125">
        <f t="shared" si="1296"/>
        <v>20</v>
      </c>
      <c r="AN4125">
        <f t="shared" si="1297"/>
        <v>6</v>
      </c>
      <c r="AO4125" t="str">
        <f t="shared" si="1298"/>
        <v>Weekday</v>
      </c>
      <c r="AR4125" s="20">
        <f t="shared" si="1299"/>
        <v>0</v>
      </c>
    </row>
    <row r="4126" spans="1:44" x14ac:dyDescent="0.35">
      <c r="A4126" t="str">
        <f t="shared" si="1281"/>
        <v>CUST4125</v>
      </c>
      <c r="B4126" s="2" t="s">
        <v>4462</v>
      </c>
      <c r="C4126" s="4">
        <v>45514</v>
      </c>
      <c r="D4126" s="2" t="s">
        <v>501</v>
      </c>
      <c r="E4126" t="s">
        <v>5054</v>
      </c>
      <c r="F4126" s="2" t="s">
        <v>42</v>
      </c>
      <c r="G4126" s="2" t="s">
        <v>170</v>
      </c>
      <c r="H4126" s="2">
        <v>1</v>
      </c>
      <c r="I4126" s="19">
        <v>1476.4</v>
      </c>
      <c r="J4126" s="2" t="s">
        <v>15</v>
      </c>
      <c r="K4126" s="2" t="s">
        <v>76</v>
      </c>
      <c r="L4126" s="2">
        <v>4</v>
      </c>
      <c r="M4126" s="18">
        <f t="shared" si="1282"/>
        <v>1476.4</v>
      </c>
      <c r="T4126" t="str">
        <f t="shared" si="1283"/>
        <v>Completed</v>
      </c>
      <c r="U4126" t="str">
        <f t="shared" si="1284"/>
        <v>No</v>
      </c>
      <c r="V4126" t="str">
        <f t="shared" si="1285"/>
        <v>No</v>
      </c>
      <c r="X4126">
        <f t="shared" si="1286"/>
        <v>558</v>
      </c>
      <c r="Y4126">
        <f t="shared" si="1287"/>
        <v>430</v>
      </c>
      <c r="Z4126" s="18">
        <f t="shared" si="1288"/>
        <v>1098537.4901531704</v>
      </c>
      <c r="AA4126" s="18">
        <f t="shared" si="1289"/>
        <v>96724.388030634553</v>
      </c>
      <c r="AB4126" s="17">
        <f t="shared" si="1290"/>
        <v>3.9001122334455669</v>
      </c>
      <c r="AC4126" s="2" t="s">
        <v>170</v>
      </c>
      <c r="AD4126" s="2" t="s">
        <v>42</v>
      </c>
      <c r="AE4126" t="str">
        <f t="shared" si="1291"/>
        <v>Beauty</v>
      </c>
      <c r="AF4126" t="str">
        <f t="shared" si="1292"/>
        <v>Beauty</v>
      </c>
      <c r="AG4126" t="str" cm="1">
        <f t="array" ref="AG4126">INDEX(AD:AD,ROW())</f>
        <v>Beauty</v>
      </c>
      <c r="AH4126">
        <f t="shared" si="1300"/>
        <v>70</v>
      </c>
      <c r="AI4126" t="str">
        <f t="shared" si="1293"/>
        <v>Beauty</v>
      </c>
      <c r="AK4126">
        <f t="shared" si="1294"/>
        <v>2024</v>
      </c>
      <c r="AL4126">
        <f t="shared" si="1295"/>
        <v>8</v>
      </c>
      <c r="AM4126">
        <f t="shared" si="1296"/>
        <v>10</v>
      </c>
      <c r="AN4126">
        <f t="shared" si="1297"/>
        <v>7</v>
      </c>
      <c r="AO4126" t="str">
        <f t="shared" si="1298"/>
        <v>Weekend</v>
      </c>
      <c r="AR4126" s="20">
        <f t="shared" si="1299"/>
        <v>1</v>
      </c>
    </row>
    <row r="4127" spans="1:44" x14ac:dyDescent="0.35">
      <c r="A4127" t="str">
        <f t="shared" si="1281"/>
        <v>CUST4126</v>
      </c>
      <c r="B4127" s="2" t="s">
        <v>4463</v>
      </c>
      <c r="C4127" s="4">
        <v>45033</v>
      </c>
      <c r="D4127" s="2" t="s">
        <v>658</v>
      </c>
      <c r="E4127" t="s">
        <v>5054</v>
      </c>
      <c r="F4127" s="2" t="s">
        <v>19</v>
      </c>
      <c r="G4127" s="2" t="s">
        <v>128</v>
      </c>
      <c r="H4127" s="2">
        <v>2</v>
      </c>
      <c r="I4127" s="19">
        <v>688.36</v>
      </c>
      <c r="J4127" s="2" t="s">
        <v>5047</v>
      </c>
      <c r="K4127" s="2" t="s">
        <v>16</v>
      </c>
      <c r="L4127" s="2">
        <v>5</v>
      </c>
      <c r="M4127" s="18">
        <f t="shared" si="1282"/>
        <v>1376.72</v>
      </c>
      <c r="T4127" t="str">
        <f t="shared" si="1283"/>
        <v>Completed</v>
      </c>
      <c r="U4127" t="str">
        <f t="shared" si="1284"/>
        <v>Yes</v>
      </c>
      <c r="V4127" t="str">
        <f t="shared" si="1285"/>
        <v>No</v>
      </c>
      <c r="X4127">
        <f t="shared" si="1286"/>
        <v>558</v>
      </c>
      <c r="Y4127">
        <f t="shared" si="1287"/>
        <v>430</v>
      </c>
      <c r="Z4127" s="18">
        <f t="shared" si="1288"/>
        <v>2759712.3299794244</v>
      </c>
      <c r="AA4127" s="18">
        <f t="shared" si="1289"/>
        <v>330643.50635802455</v>
      </c>
      <c r="AB4127" s="17">
        <f t="shared" si="1290"/>
        <v>3.8641711229946525</v>
      </c>
      <c r="AC4127" s="2" t="s">
        <v>128</v>
      </c>
      <c r="AD4127" s="2" t="s">
        <v>19</v>
      </c>
      <c r="AE4127" t="str">
        <f t="shared" si="1291"/>
        <v>Electronics</v>
      </c>
      <c r="AF4127" t="str">
        <f t="shared" si="1292"/>
        <v>Electronics</v>
      </c>
      <c r="AG4127" t="str" cm="1">
        <f t="array" ref="AG4127">INDEX(AD:AD,ROW())</f>
        <v>Electronics</v>
      </c>
      <c r="AH4127">
        <f t="shared" si="1300"/>
        <v>48</v>
      </c>
      <c r="AI4127" t="str">
        <f t="shared" si="1293"/>
        <v>Electronics</v>
      </c>
      <c r="AK4127">
        <f t="shared" si="1294"/>
        <v>2023</v>
      </c>
      <c r="AL4127">
        <f t="shared" si="1295"/>
        <v>4</v>
      </c>
      <c r="AM4127">
        <f t="shared" si="1296"/>
        <v>17</v>
      </c>
      <c r="AN4127">
        <f t="shared" si="1297"/>
        <v>2</v>
      </c>
      <c r="AO4127" t="str">
        <f t="shared" si="1298"/>
        <v>Weekday</v>
      </c>
      <c r="AR4127" s="20">
        <f t="shared" si="1299"/>
        <v>0</v>
      </c>
    </row>
    <row r="4128" spans="1:44" x14ac:dyDescent="0.35">
      <c r="A4128" t="str">
        <f t="shared" si="1281"/>
        <v>CUST4127</v>
      </c>
      <c r="B4128" s="2" t="s">
        <v>4464</v>
      </c>
      <c r="C4128" s="4">
        <v>45746</v>
      </c>
      <c r="D4128" s="2" t="s">
        <v>592</v>
      </c>
      <c r="E4128" t="s">
        <v>5051</v>
      </c>
      <c r="F4128" s="2" t="s">
        <v>19</v>
      </c>
      <c r="G4128" s="2" t="s">
        <v>128</v>
      </c>
      <c r="H4128" s="2">
        <v>2</v>
      </c>
      <c r="I4128" s="19">
        <v>365.35</v>
      </c>
      <c r="J4128" s="2" t="s">
        <v>5047</v>
      </c>
      <c r="K4128" s="2" t="s">
        <v>16</v>
      </c>
      <c r="L4128" s="2">
        <v>5</v>
      </c>
      <c r="M4128" s="18">
        <f t="shared" si="1282"/>
        <v>730.7</v>
      </c>
      <c r="T4128" t="str">
        <f t="shared" si="1283"/>
        <v>Completed</v>
      </c>
      <c r="U4128" t="str">
        <f t="shared" si="1284"/>
        <v>No</v>
      </c>
      <c r="V4128" t="str">
        <f t="shared" si="1285"/>
        <v>No</v>
      </c>
      <c r="X4128">
        <f t="shared" si="1286"/>
        <v>619</v>
      </c>
      <c r="Y4128">
        <f t="shared" si="1287"/>
        <v>468</v>
      </c>
      <c r="Z4128" s="18">
        <f t="shared" si="1288"/>
        <v>2759712.3299794244</v>
      </c>
      <c r="AA4128" s="18">
        <f t="shared" si="1289"/>
        <v>330643.50635802455</v>
      </c>
      <c r="AB4128" s="17">
        <f t="shared" si="1290"/>
        <v>3.8641711229946525</v>
      </c>
      <c r="AC4128" s="2" t="s">
        <v>128</v>
      </c>
      <c r="AD4128" s="2" t="s">
        <v>19</v>
      </c>
      <c r="AE4128" t="str">
        <f t="shared" si="1291"/>
        <v>Electronics</v>
      </c>
      <c r="AF4128" t="str">
        <f t="shared" si="1292"/>
        <v>Electronics</v>
      </c>
      <c r="AG4128" t="str" cm="1">
        <f t="array" ref="AG4128">INDEX(AD:AD,ROW())</f>
        <v>Electronics</v>
      </c>
      <c r="AH4128">
        <f t="shared" si="1300"/>
        <v>48</v>
      </c>
      <c r="AI4128" t="str">
        <f t="shared" si="1293"/>
        <v>Electronics</v>
      </c>
      <c r="AK4128">
        <f t="shared" si="1294"/>
        <v>2025</v>
      </c>
      <c r="AL4128">
        <f t="shared" si="1295"/>
        <v>3</v>
      </c>
      <c r="AM4128">
        <f t="shared" si="1296"/>
        <v>30</v>
      </c>
      <c r="AN4128">
        <f t="shared" si="1297"/>
        <v>1</v>
      </c>
      <c r="AO4128" t="str">
        <f t="shared" si="1298"/>
        <v>Weekend</v>
      </c>
      <c r="AR4128" s="20">
        <f t="shared" si="1299"/>
        <v>0</v>
      </c>
    </row>
    <row r="4129" spans="1:44" x14ac:dyDescent="0.35">
      <c r="A4129" t="str">
        <f t="shared" si="1281"/>
        <v>CUST4128</v>
      </c>
      <c r="B4129" s="2" t="s">
        <v>4465</v>
      </c>
      <c r="C4129" s="4">
        <v>45724</v>
      </c>
      <c r="D4129" s="2" t="s">
        <v>33</v>
      </c>
      <c r="E4129" t="s">
        <v>5055</v>
      </c>
      <c r="F4129" s="2" t="s">
        <v>19</v>
      </c>
      <c r="G4129" s="2" t="s">
        <v>128</v>
      </c>
      <c r="H4129" s="2">
        <v>1</v>
      </c>
      <c r="I4129" s="19">
        <v>1884.64</v>
      </c>
      <c r="J4129" s="2" t="s">
        <v>50</v>
      </c>
      <c r="K4129" s="2" t="s">
        <v>16</v>
      </c>
      <c r="L4129" s="2">
        <v>3</v>
      </c>
      <c r="M4129" s="18">
        <f t="shared" si="1282"/>
        <v>1884.64</v>
      </c>
      <c r="T4129" t="str">
        <f t="shared" si="1283"/>
        <v>Completed</v>
      </c>
      <c r="U4129" t="str">
        <f t="shared" si="1284"/>
        <v>Yes</v>
      </c>
      <c r="V4129" t="str">
        <f t="shared" si="1285"/>
        <v>No</v>
      </c>
      <c r="X4129">
        <f t="shared" si="1286"/>
        <v>567</v>
      </c>
      <c r="Y4129">
        <f t="shared" si="1287"/>
        <v>440</v>
      </c>
      <c r="Z4129" s="18">
        <f t="shared" si="1288"/>
        <v>2759712.3299794244</v>
      </c>
      <c r="AA4129" s="18">
        <f t="shared" si="1289"/>
        <v>330643.50635802455</v>
      </c>
      <c r="AB4129" s="17">
        <f t="shared" si="1290"/>
        <v>3.8641711229946525</v>
      </c>
      <c r="AC4129" s="2" t="s">
        <v>128</v>
      </c>
      <c r="AD4129" s="2" t="s">
        <v>19</v>
      </c>
      <c r="AE4129" t="str">
        <f t="shared" si="1291"/>
        <v>Electronics</v>
      </c>
      <c r="AF4129" t="str">
        <f t="shared" si="1292"/>
        <v>Electronics</v>
      </c>
      <c r="AG4129" t="str" cm="1">
        <f t="array" ref="AG4129">INDEX(AD:AD,ROW())</f>
        <v>Electronics</v>
      </c>
      <c r="AH4129">
        <f t="shared" si="1300"/>
        <v>48</v>
      </c>
      <c r="AI4129" t="str">
        <f t="shared" si="1293"/>
        <v>Electronics</v>
      </c>
      <c r="AK4129">
        <f t="shared" si="1294"/>
        <v>2025</v>
      </c>
      <c r="AL4129">
        <f t="shared" si="1295"/>
        <v>3</v>
      </c>
      <c r="AM4129">
        <f t="shared" si="1296"/>
        <v>8</v>
      </c>
      <c r="AN4129">
        <f t="shared" si="1297"/>
        <v>7</v>
      </c>
      <c r="AO4129" t="str">
        <f t="shared" si="1298"/>
        <v>Weekend</v>
      </c>
      <c r="AR4129" s="20">
        <f t="shared" si="1299"/>
        <v>0</v>
      </c>
    </row>
    <row r="4130" spans="1:44" x14ac:dyDescent="0.35">
      <c r="A4130" t="str">
        <f t="shared" si="1281"/>
        <v>CUST4129</v>
      </c>
      <c r="B4130" s="2" t="s">
        <v>4466</v>
      </c>
      <c r="C4130" s="4">
        <v>44932</v>
      </c>
      <c r="D4130" s="2" t="s">
        <v>36</v>
      </c>
      <c r="E4130" t="s">
        <v>5051</v>
      </c>
      <c r="F4130" s="2" t="s">
        <v>23</v>
      </c>
      <c r="G4130" s="2" t="s">
        <v>65</v>
      </c>
      <c r="H4130" s="2">
        <v>3</v>
      </c>
      <c r="I4130" s="19">
        <v>542.59</v>
      </c>
      <c r="J4130" s="2" t="s">
        <v>15</v>
      </c>
      <c r="K4130" s="2" t="s">
        <v>16</v>
      </c>
      <c r="L4130" s="2">
        <v>3</v>
      </c>
      <c r="M4130" s="18">
        <f t="shared" si="1282"/>
        <v>1627.77</v>
      </c>
      <c r="T4130" t="str">
        <f t="shared" si="1283"/>
        <v>Completed</v>
      </c>
      <c r="U4130" t="str">
        <f t="shared" si="1284"/>
        <v>Yes</v>
      </c>
      <c r="V4130" t="str">
        <f t="shared" si="1285"/>
        <v>No</v>
      </c>
      <c r="X4130">
        <f t="shared" si="1286"/>
        <v>619</v>
      </c>
      <c r="Y4130">
        <f t="shared" si="1287"/>
        <v>468</v>
      </c>
      <c r="Z4130" s="18">
        <f t="shared" si="1288"/>
        <v>594714.6477588166</v>
      </c>
      <c r="AA4130" s="18">
        <f t="shared" si="1289"/>
        <v>60882.938065984097</v>
      </c>
      <c r="AB4130" s="17">
        <f t="shared" si="1290"/>
        <v>3.804733727810651</v>
      </c>
      <c r="AC4130" s="2" t="s">
        <v>65</v>
      </c>
      <c r="AD4130" s="2" t="s">
        <v>23</v>
      </c>
      <c r="AE4130" t="str">
        <f t="shared" si="1291"/>
        <v>Books</v>
      </c>
      <c r="AF4130" t="str">
        <f t="shared" si="1292"/>
        <v>Books</v>
      </c>
      <c r="AG4130" t="str" cm="1">
        <f t="array" ref="AG4130">INDEX(AD:AD,ROW())</f>
        <v>Books</v>
      </c>
      <c r="AH4130">
        <f t="shared" si="1300"/>
        <v>19</v>
      </c>
      <c r="AI4130" t="str">
        <f t="shared" si="1293"/>
        <v>Books</v>
      </c>
      <c r="AK4130">
        <f t="shared" si="1294"/>
        <v>2023</v>
      </c>
      <c r="AL4130">
        <f t="shared" si="1295"/>
        <v>1</v>
      </c>
      <c r="AM4130">
        <f t="shared" si="1296"/>
        <v>6</v>
      </c>
      <c r="AN4130">
        <f t="shared" si="1297"/>
        <v>6</v>
      </c>
      <c r="AO4130" t="str">
        <f t="shared" si="1298"/>
        <v>Weekday</v>
      </c>
      <c r="AR4130" s="20">
        <f t="shared" si="1299"/>
        <v>0</v>
      </c>
    </row>
    <row r="4131" spans="1:44" x14ac:dyDescent="0.35">
      <c r="A4131" t="str">
        <f t="shared" si="1281"/>
        <v>CUST4130</v>
      </c>
      <c r="B4131" s="2" t="s">
        <v>4467</v>
      </c>
      <c r="C4131" s="4">
        <v>45687</v>
      </c>
      <c r="D4131" s="2" t="s">
        <v>387</v>
      </c>
      <c r="E4131" t="s">
        <v>5053</v>
      </c>
      <c r="F4131" s="2" t="s">
        <v>29</v>
      </c>
      <c r="G4131" s="2" t="s">
        <v>138</v>
      </c>
      <c r="H4131" s="2">
        <v>2</v>
      </c>
      <c r="I4131" s="19">
        <v>755.9</v>
      </c>
      <c r="J4131" s="2" t="s">
        <v>20</v>
      </c>
      <c r="K4131" s="2" t="s">
        <v>16</v>
      </c>
      <c r="L4131" s="2">
        <v>5</v>
      </c>
      <c r="M4131" s="18">
        <f t="shared" si="1282"/>
        <v>1511.8</v>
      </c>
      <c r="T4131" t="str">
        <f t="shared" si="1283"/>
        <v>Completed</v>
      </c>
      <c r="U4131" t="str">
        <f t="shared" si="1284"/>
        <v>Yes</v>
      </c>
      <c r="V4131" t="str">
        <f t="shared" si="1285"/>
        <v>No</v>
      </c>
      <c r="X4131">
        <f t="shared" si="1286"/>
        <v>559</v>
      </c>
      <c r="Y4131">
        <f t="shared" si="1287"/>
        <v>408</v>
      </c>
      <c r="Z4131" s="18">
        <f t="shared" si="1288"/>
        <v>1892867.2841657216</v>
      </c>
      <c r="AA4131" s="18">
        <f t="shared" si="1289"/>
        <v>199432.98236095349</v>
      </c>
      <c r="AB4131" s="17">
        <f t="shared" si="1290"/>
        <v>3.8949824970828471</v>
      </c>
      <c r="AC4131" s="2" t="s">
        <v>138</v>
      </c>
      <c r="AD4131" s="2" t="s">
        <v>29</v>
      </c>
      <c r="AE4131" t="str">
        <f t="shared" si="1291"/>
        <v>Fashion</v>
      </c>
      <c r="AF4131" t="str">
        <f t="shared" si="1292"/>
        <v>Fashion</v>
      </c>
      <c r="AG4131" t="str" cm="1">
        <f t="array" ref="AG4131">INDEX(AD:AD,ROW())</f>
        <v>Fashion</v>
      </c>
      <c r="AH4131">
        <f t="shared" si="1300"/>
        <v>53</v>
      </c>
      <c r="AI4131" t="str">
        <f t="shared" si="1293"/>
        <v>Fashion</v>
      </c>
      <c r="AK4131">
        <f t="shared" si="1294"/>
        <v>2025</v>
      </c>
      <c r="AL4131">
        <f t="shared" si="1295"/>
        <v>1</v>
      </c>
      <c r="AM4131">
        <f t="shared" si="1296"/>
        <v>30</v>
      </c>
      <c r="AN4131">
        <f t="shared" si="1297"/>
        <v>5</v>
      </c>
      <c r="AO4131" t="str">
        <f t="shared" si="1298"/>
        <v>Weekday</v>
      </c>
      <c r="AR4131" s="20">
        <f t="shared" si="1299"/>
        <v>0</v>
      </c>
    </row>
    <row r="4132" spans="1:44" x14ac:dyDescent="0.35">
      <c r="A4132" t="str">
        <f t="shared" si="1281"/>
        <v>CUST4131</v>
      </c>
      <c r="B4132" s="2" t="s">
        <v>4468</v>
      </c>
      <c r="C4132" s="4">
        <v>45262</v>
      </c>
      <c r="D4132" s="2" t="s">
        <v>1448</v>
      </c>
      <c r="E4132" t="s">
        <v>5055</v>
      </c>
      <c r="F4132" s="2" t="s">
        <v>42</v>
      </c>
      <c r="G4132" s="2" t="s">
        <v>188</v>
      </c>
      <c r="H4132" s="2">
        <v>2</v>
      </c>
      <c r="I4132" s="19">
        <v>1130.73</v>
      </c>
      <c r="J4132" s="2" t="s">
        <v>5046</v>
      </c>
      <c r="K4132" s="2" t="s">
        <v>16</v>
      </c>
      <c r="L4132" s="2">
        <v>4</v>
      </c>
      <c r="M4132" s="18">
        <f t="shared" si="1282"/>
        <v>2261.46</v>
      </c>
      <c r="T4132" t="str">
        <f t="shared" si="1283"/>
        <v>Completed</v>
      </c>
      <c r="U4132" t="str">
        <f t="shared" si="1284"/>
        <v>Yes</v>
      </c>
      <c r="V4132" t="str">
        <f t="shared" si="1285"/>
        <v>No</v>
      </c>
      <c r="X4132">
        <f t="shared" si="1286"/>
        <v>567</v>
      </c>
      <c r="Y4132">
        <f t="shared" si="1287"/>
        <v>440</v>
      </c>
      <c r="Z4132" s="18">
        <f t="shared" si="1288"/>
        <v>1098537.4901531704</v>
      </c>
      <c r="AA4132" s="18">
        <f t="shared" si="1289"/>
        <v>96724.388030634553</v>
      </c>
      <c r="AB4132" s="17">
        <f t="shared" si="1290"/>
        <v>3.9001122334455669</v>
      </c>
      <c r="AC4132" s="2" t="s">
        <v>188</v>
      </c>
      <c r="AD4132" s="2" t="s">
        <v>42</v>
      </c>
      <c r="AE4132" t="str">
        <f t="shared" si="1291"/>
        <v>Beauty</v>
      </c>
      <c r="AF4132" t="str">
        <f t="shared" si="1292"/>
        <v>Beauty</v>
      </c>
      <c r="AG4132" t="str" cm="1">
        <f t="array" ref="AG4132">INDEX(AD:AD,ROW())</f>
        <v>Beauty</v>
      </c>
      <c r="AH4132">
        <f t="shared" si="1300"/>
        <v>80</v>
      </c>
      <c r="AI4132" t="str">
        <f t="shared" si="1293"/>
        <v>Beauty</v>
      </c>
      <c r="AK4132">
        <f t="shared" si="1294"/>
        <v>2023</v>
      </c>
      <c r="AL4132">
        <f t="shared" si="1295"/>
        <v>12</v>
      </c>
      <c r="AM4132">
        <f t="shared" si="1296"/>
        <v>2</v>
      </c>
      <c r="AN4132">
        <f t="shared" si="1297"/>
        <v>7</v>
      </c>
      <c r="AO4132" t="str">
        <f t="shared" si="1298"/>
        <v>Weekend</v>
      </c>
      <c r="AR4132" s="20">
        <f t="shared" si="1299"/>
        <v>0</v>
      </c>
    </row>
    <row r="4133" spans="1:44" x14ac:dyDescent="0.35">
      <c r="A4133" t="str">
        <f t="shared" si="1281"/>
        <v>CUST4132</v>
      </c>
      <c r="B4133" s="2" t="s">
        <v>4469</v>
      </c>
      <c r="C4133" s="4">
        <v>45168</v>
      </c>
      <c r="D4133" s="2" t="s">
        <v>211</v>
      </c>
      <c r="E4133" t="s">
        <v>5052</v>
      </c>
      <c r="F4133" s="2" t="s">
        <v>13</v>
      </c>
      <c r="G4133" s="2" t="s">
        <v>5045</v>
      </c>
      <c r="H4133" s="2">
        <v>2</v>
      </c>
      <c r="I4133" s="19">
        <v>494.24</v>
      </c>
      <c r="J4133" s="2" t="s">
        <v>50</v>
      </c>
      <c r="K4133" s="2" t="s">
        <v>16</v>
      </c>
      <c r="L4133" s="2">
        <v>4</v>
      </c>
      <c r="M4133" s="18">
        <f t="shared" si="1282"/>
        <v>988.48</v>
      </c>
      <c r="T4133" t="str">
        <f t="shared" si="1283"/>
        <v>Completed</v>
      </c>
      <c r="U4133" t="str">
        <f t="shared" si="1284"/>
        <v>No</v>
      </c>
      <c r="V4133" t="str">
        <f t="shared" si="1285"/>
        <v>No</v>
      </c>
      <c r="X4133">
        <f t="shared" si="1286"/>
        <v>573</v>
      </c>
      <c r="Y4133">
        <f t="shared" si="1287"/>
        <v>450</v>
      </c>
      <c r="Z4133" s="18">
        <f t="shared" si="1288"/>
        <v>1463424.4009529033</v>
      </c>
      <c r="AA4133" s="18">
        <f t="shared" si="1289"/>
        <v>118285.78776560788</v>
      </c>
      <c r="AB4133" s="17">
        <f t="shared" si="1290"/>
        <v>3.8140589569160999</v>
      </c>
      <c r="AC4133" s="2" t="s">
        <v>5045</v>
      </c>
      <c r="AD4133" s="2" t="s">
        <v>13</v>
      </c>
      <c r="AE4133" t="str">
        <f t="shared" si="1291"/>
        <v>Home &amp; Kitchen</v>
      </c>
      <c r="AF4133" t="str">
        <f t="shared" si="1292"/>
        <v>Home &amp; Kitchen</v>
      </c>
      <c r="AG4133" t="str" cm="1">
        <f t="array" ref="AG4133">INDEX(AD:AD,ROW())</f>
        <v>Home &amp; Kitchen</v>
      </c>
      <c r="AH4133">
        <f t="shared" si="1300"/>
        <v>76</v>
      </c>
      <c r="AI4133" t="str">
        <f t="shared" si="1293"/>
        <v>Home &amp; Kitchen</v>
      </c>
      <c r="AK4133">
        <f t="shared" si="1294"/>
        <v>2023</v>
      </c>
      <c r="AL4133">
        <f t="shared" si="1295"/>
        <v>8</v>
      </c>
      <c r="AM4133">
        <f t="shared" si="1296"/>
        <v>30</v>
      </c>
      <c r="AN4133">
        <f t="shared" si="1297"/>
        <v>4</v>
      </c>
      <c r="AO4133" t="str">
        <f t="shared" si="1298"/>
        <v>Weekday</v>
      </c>
      <c r="AR4133" s="20">
        <f t="shared" si="1299"/>
        <v>0</v>
      </c>
    </row>
    <row r="4134" spans="1:44" x14ac:dyDescent="0.35">
      <c r="A4134" t="str">
        <f t="shared" si="1281"/>
        <v>CUST4133</v>
      </c>
      <c r="B4134" s="2" t="s">
        <v>4470</v>
      </c>
      <c r="C4134" s="4">
        <v>45056</v>
      </c>
      <c r="D4134" s="2" t="s">
        <v>299</v>
      </c>
      <c r="E4134" t="s">
        <v>5053</v>
      </c>
      <c r="F4134" s="2" t="s">
        <v>13</v>
      </c>
      <c r="G4134" s="2" t="s">
        <v>5045</v>
      </c>
      <c r="H4134" s="2">
        <v>3</v>
      </c>
      <c r="I4134" s="19">
        <v>398.86</v>
      </c>
      <c r="J4134" s="2" t="s">
        <v>5047</v>
      </c>
      <c r="K4134" s="2" t="s">
        <v>103</v>
      </c>
      <c r="L4134" s="2">
        <v>4</v>
      </c>
      <c r="M4134" s="18">
        <f t="shared" si="1282"/>
        <v>1196.58</v>
      </c>
      <c r="T4134" t="str">
        <f t="shared" si="1283"/>
        <v>Lost Sale</v>
      </c>
      <c r="U4134" t="str">
        <f t="shared" si="1284"/>
        <v>No</v>
      </c>
      <c r="V4134" t="str">
        <f t="shared" si="1285"/>
        <v>Yes</v>
      </c>
      <c r="X4134">
        <f t="shared" si="1286"/>
        <v>559</v>
      </c>
      <c r="Y4134">
        <f t="shared" si="1287"/>
        <v>408</v>
      </c>
      <c r="Z4134" s="18">
        <f t="shared" si="1288"/>
        <v>1463424.4009529033</v>
      </c>
      <c r="AA4134" s="18">
        <f t="shared" si="1289"/>
        <v>118285.78776560788</v>
      </c>
      <c r="AB4134" s="17">
        <f t="shared" si="1290"/>
        <v>3.8140589569160999</v>
      </c>
      <c r="AC4134" s="2" t="s">
        <v>5045</v>
      </c>
      <c r="AD4134" s="2" t="s">
        <v>13</v>
      </c>
      <c r="AE4134" t="str">
        <f t="shared" si="1291"/>
        <v>Home &amp; Kitchen</v>
      </c>
      <c r="AF4134" t="str">
        <f t="shared" si="1292"/>
        <v>Home &amp; Kitchen</v>
      </c>
      <c r="AG4134" t="str" cm="1">
        <f t="array" ref="AG4134">INDEX(AD:AD,ROW())</f>
        <v>Home &amp; Kitchen</v>
      </c>
      <c r="AH4134">
        <f t="shared" si="1300"/>
        <v>76</v>
      </c>
      <c r="AI4134" t="str">
        <f t="shared" si="1293"/>
        <v>Home &amp; Kitchen</v>
      </c>
      <c r="AK4134">
        <f t="shared" si="1294"/>
        <v>2023</v>
      </c>
      <c r="AL4134">
        <f t="shared" si="1295"/>
        <v>5</v>
      </c>
      <c r="AM4134">
        <f t="shared" si="1296"/>
        <v>10</v>
      </c>
      <c r="AN4134">
        <f t="shared" si="1297"/>
        <v>4</v>
      </c>
      <c r="AO4134" t="str">
        <f t="shared" si="1298"/>
        <v>Weekday</v>
      </c>
      <c r="AR4134" s="20">
        <f t="shared" si="1299"/>
        <v>1</v>
      </c>
    </row>
    <row r="4135" spans="1:44" x14ac:dyDescent="0.35">
      <c r="A4135" t="str">
        <f t="shared" si="1281"/>
        <v>CUST4134</v>
      </c>
      <c r="B4135" s="2" t="s">
        <v>4471</v>
      </c>
      <c r="C4135" s="4">
        <v>45365</v>
      </c>
      <c r="D4135" s="2" t="s">
        <v>292</v>
      </c>
      <c r="E4135" t="s">
        <v>5054</v>
      </c>
      <c r="F4135" s="2" t="s">
        <v>13</v>
      </c>
      <c r="G4135" s="2" t="s">
        <v>37</v>
      </c>
      <c r="H4135" s="2">
        <v>2</v>
      </c>
      <c r="I4135" s="19">
        <v>164.36</v>
      </c>
      <c r="J4135" s="2" t="s">
        <v>5046</v>
      </c>
      <c r="K4135" s="2" t="s">
        <v>16</v>
      </c>
      <c r="L4135" s="2">
        <v>5</v>
      </c>
      <c r="M4135" s="18">
        <f t="shared" si="1282"/>
        <v>328.72</v>
      </c>
      <c r="T4135" t="str">
        <f t="shared" si="1283"/>
        <v>Completed</v>
      </c>
      <c r="U4135" t="str">
        <f t="shared" si="1284"/>
        <v>No</v>
      </c>
      <c r="V4135" t="str">
        <f t="shared" si="1285"/>
        <v>No</v>
      </c>
      <c r="X4135">
        <f t="shared" si="1286"/>
        <v>558</v>
      </c>
      <c r="Y4135">
        <f t="shared" si="1287"/>
        <v>430</v>
      </c>
      <c r="Z4135" s="18">
        <f t="shared" si="1288"/>
        <v>1463424.4009529033</v>
      </c>
      <c r="AA4135" s="18">
        <f t="shared" si="1289"/>
        <v>118285.78776560788</v>
      </c>
      <c r="AB4135" s="17">
        <f t="shared" si="1290"/>
        <v>3.8140589569160999</v>
      </c>
      <c r="AC4135" s="2" t="s">
        <v>37</v>
      </c>
      <c r="AD4135" s="2" t="s">
        <v>13</v>
      </c>
      <c r="AE4135" t="str">
        <f t="shared" si="1291"/>
        <v>Home &amp; Kitchen</v>
      </c>
      <c r="AF4135" t="str">
        <f t="shared" si="1292"/>
        <v>Home &amp; Kitchen</v>
      </c>
      <c r="AG4135" t="str" cm="1">
        <f t="array" ref="AG4135">INDEX(AD:AD,ROW())</f>
        <v>Home &amp; Kitchen</v>
      </c>
      <c r="AH4135">
        <f t="shared" si="1300"/>
        <v>8</v>
      </c>
      <c r="AI4135" t="str">
        <f t="shared" si="1293"/>
        <v>Home &amp; Kitchen</v>
      </c>
      <c r="AK4135">
        <f t="shared" si="1294"/>
        <v>2024</v>
      </c>
      <c r="AL4135">
        <f t="shared" si="1295"/>
        <v>3</v>
      </c>
      <c r="AM4135">
        <f t="shared" si="1296"/>
        <v>14</v>
      </c>
      <c r="AN4135">
        <f t="shared" si="1297"/>
        <v>5</v>
      </c>
      <c r="AO4135" t="str">
        <f t="shared" si="1298"/>
        <v>Weekday</v>
      </c>
      <c r="AR4135" s="20">
        <f t="shared" si="1299"/>
        <v>0</v>
      </c>
    </row>
    <row r="4136" spans="1:44" x14ac:dyDescent="0.35">
      <c r="A4136" t="str">
        <f t="shared" si="1281"/>
        <v>CUST4135</v>
      </c>
      <c r="B4136" s="2" t="s">
        <v>4472</v>
      </c>
      <c r="C4136" s="4">
        <v>45638</v>
      </c>
      <c r="D4136" s="2" t="s">
        <v>238</v>
      </c>
      <c r="E4136" t="s">
        <v>5055</v>
      </c>
      <c r="F4136" s="2" t="s">
        <v>29</v>
      </c>
      <c r="G4136" s="2" t="s">
        <v>121</v>
      </c>
      <c r="H4136" s="2">
        <v>1</v>
      </c>
      <c r="I4136" s="19">
        <v>1531.19</v>
      </c>
      <c r="J4136" s="2" t="s">
        <v>5046</v>
      </c>
      <c r="K4136" s="2" t="s">
        <v>16</v>
      </c>
      <c r="L4136" s="2">
        <v>5</v>
      </c>
      <c r="M4136" s="18">
        <f t="shared" si="1282"/>
        <v>1531.19</v>
      </c>
      <c r="T4136" t="str">
        <f t="shared" si="1283"/>
        <v>Completed</v>
      </c>
      <c r="U4136" t="str">
        <f t="shared" si="1284"/>
        <v>Yes</v>
      </c>
      <c r="V4136" t="str">
        <f t="shared" si="1285"/>
        <v>No</v>
      </c>
      <c r="X4136">
        <f t="shared" si="1286"/>
        <v>567</v>
      </c>
      <c r="Y4136">
        <f t="shared" si="1287"/>
        <v>440</v>
      </c>
      <c r="Z4136" s="18">
        <f t="shared" si="1288"/>
        <v>1892867.2841657216</v>
      </c>
      <c r="AA4136" s="18">
        <f t="shared" si="1289"/>
        <v>199432.98236095349</v>
      </c>
      <c r="AB4136" s="17">
        <f t="shared" si="1290"/>
        <v>3.8949824970828471</v>
      </c>
      <c r="AC4136" s="2" t="s">
        <v>121</v>
      </c>
      <c r="AD4136" s="2" t="s">
        <v>29</v>
      </c>
      <c r="AE4136" t="str">
        <f t="shared" si="1291"/>
        <v>Fashion</v>
      </c>
      <c r="AF4136" t="str">
        <f t="shared" si="1292"/>
        <v>Fashion</v>
      </c>
      <c r="AG4136" t="str" cm="1">
        <f t="array" ref="AG4136">INDEX(AD:AD,ROW())</f>
        <v>Fashion</v>
      </c>
      <c r="AH4136">
        <f t="shared" si="1300"/>
        <v>45</v>
      </c>
      <c r="AI4136" t="str">
        <f t="shared" si="1293"/>
        <v>Fashion</v>
      </c>
      <c r="AK4136">
        <f t="shared" si="1294"/>
        <v>2024</v>
      </c>
      <c r="AL4136">
        <f t="shared" si="1295"/>
        <v>12</v>
      </c>
      <c r="AM4136">
        <f t="shared" si="1296"/>
        <v>12</v>
      </c>
      <c r="AN4136">
        <f t="shared" si="1297"/>
        <v>5</v>
      </c>
      <c r="AO4136" t="str">
        <f t="shared" si="1298"/>
        <v>Weekday</v>
      </c>
      <c r="AR4136" s="20">
        <f t="shared" si="1299"/>
        <v>0</v>
      </c>
    </row>
    <row r="4137" spans="1:44" x14ac:dyDescent="0.35">
      <c r="A4137" t="str">
        <f t="shared" si="1281"/>
        <v>CUST4136</v>
      </c>
      <c r="B4137" s="2" t="s">
        <v>4473</v>
      </c>
      <c r="C4137" s="4">
        <v>45436</v>
      </c>
      <c r="D4137" s="2" t="s">
        <v>240</v>
      </c>
      <c r="E4137" t="s">
        <v>5049</v>
      </c>
      <c r="F4137" s="2" t="s">
        <v>19</v>
      </c>
      <c r="G4137" s="2" t="s">
        <v>5040</v>
      </c>
      <c r="H4137" s="2">
        <v>1</v>
      </c>
      <c r="I4137" s="19">
        <v>3212.38</v>
      </c>
      <c r="J4137" s="2" t="s">
        <v>15</v>
      </c>
      <c r="K4137" s="2" t="s">
        <v>16</v>
      </c>
      <c r="L4137" s="2">
        <v>5</v>
      </c>
      <c r="M4137" s="18">
        <f t="shared" si="1282"/>
        <v>3212.38</v>
      </c>
      <c r="T4137" t="str">
        <f t="shared" si="1283"/>
        <v>Completed</v>
      </c>
      <c r="U4137" t="str">
        <f t="shared" si="1284"/>
        <v>Yes</v>
      </c>
      <c r="V4137" t="str">
        <f t="shared" si="1285"/>
        <v>No</v>
      </c>
      <c r="X4137">
        <f t="shared" si="1286"/>
        <v>595</v>
      </c>
      <c r="Y4137">
        <f t="shared" si="1287"/>
        <v>444</v>
      </c>
      <c r="Z4137" s="18">
        <f t="shared" si="1288"/>
        <v>2759712.3299794244</v>
      </c>
      <c r="AA4137" s="18">
        <f t="shared" si="1289"/>
        <v>330643.50635802455</v>
      </c>
      <c r="AB4137" s="17">
        <f t="shared" si="1290"/>
        <v>3.8641711229946525</v>
      </c>
      <c r="AC4137" s="2" t="s">
        <v>5040</v>
      </c>
      <c r="AD4137" s="2" t="s">
        <v>19</v>
      </c>
      <c r="AE4137" t="str">
        <f t="shared" si="1291"/>
        <v>Electronics</v>
      </c>
      <c r="AF4137" t="str">
        <f t="shared" si="1292"/>
        <v>Electronics</v>
      </c>
      <c r="AG4137" t="str" cm="1">
        <f t="array" ref="AG4137">INDEX(AD:AD,ROW())</f>
        <v>Electronics</v>
      </c>
      <c r="AH4137">
        <f t="shared" si="1300"/>
        <v>13</v>
      </c>
      <c r="AI4137" t="str">
        <f t="shared" si="1293"/>
        <v>Electronics</v>
      </c>
      <c r="AK4137">
        <f t="shared" si="1294"/>
        <v>2024</v>
      </c>
      <c r="AL4137">
        <f t="shared" si="1295"/>
        <v>5</v>
      </c>
      <c r="AM4137">
        <f t="shared" si="1296"/>
        <v>24</v>
      </c>
      <c r="AN4137">
        <f t="shared" si="1297"/>
        <v>6</v>
      </c>
      <c r="AO4137" t="str">
        <f t="shared" si="1298"/>
        <v>Weekday</v>
      </c>
      <c r="AR4137" s="20">
        <f t="shared" si="1299"/>
        <v>0</v>
      </c>
    </row>
    <row r="4138" spans="1:44" x14ac:dyDescent="0.35">
      <c r="A4138" t="str">
        <f t="shared" si="1281"/>
        <v>CUST4137</v>
      </c>
      <c r="B4138" s="2" t="s">
        <v>4474</v>
      </c>
      <c r="C4138" s="4">
        <v>45384</v>
      </c>
      <c r="D4138" s="2" t="s">
        <v>532</v>
      </c>
      <c r="E4138" t="s">
        <v>5048</v>
      </c>
      <c r="F4138" s="2" t="s">
        <v>23</v>
      </c>
      <c r="G4138" s="2" t="s">
        <v>68</v>
      </c>
      <c r="H4138" s="2">
        <v>1</v>
      </c>
      <c r="I4138" s="19">
        <v>437.92</v>
      </c>
      <c r="J4138" s="2" t="s">
        <v>50</v>
      </c>
      <c r="K4138" s="2" t="s">
        <v>16</v>
      </c>
      <c r="L4138" s="2">
        <v>4</v>
      </c>
      <c r="M4138" s="18">
        <f t="shared" si="1282"/>
        <v>437.92</v>
      </c>
      <c r="T4138" t="str">
        <f t="shared" si="1283"/>
        <v>Completed</v>
      </c>
      <c r="U4138" t="str">
        <f t="shared" si="1284"/>
        <v>No</v>
      </c>
      <c r="V4138" t="str">
        <f t="shared" si="1285"/>
        <v>No</v>
      </c>
      <c r="X4138">
        <f t="shared" si="1286"/>
        <v>590</v>
      </c>
      <c r="Y4138">
        <f t="shared" si="1287"/>
        <v>451</v>
      </c>
      <c r="Z4138" s="18">
        <f t="shared" si="1288"/>
        <v>594714.6477588166</v>
      </c>
      <c r="AA4138" s="18">
        <f t="shared" si="1289"/>
        <v>60882.938065984097</v>
      </c>
      <c r="AB4138" s="17">
        <f t="shared" si="1290"/>
        <v>3.804733727810651</v>
      </c>
      <c r="AC4138" s="2" t="s">
        <v>68</v>
      </c>
      <c r="AD4138" s="2" t="s">
        <v>23</v>
      </c>
      <c r="AE4138" t="str">
        <f t="shared" si="1291"/>
        <v>Books</v>
      </c>
      <c r="AF4138" t="str">
        <f t="shared" si="1292"/>
        <v>Books</v>
      </c>
      <c r="AG4138" t="str" cm="1">
        <f t="array" ref="AG4138">INDEX(AD:AD,ROW())</f>
        <v>Books</v>
      </c>
      <c r="AH4138">
        <f t="shared" si="1300"/>
        <v>20</v>
      </c>
      <c r="AI4138" t="str">
        <f t="shared" si="1293"/>
        <v>Books</v>
      </c>
      <c r="AK4138">
        <f t="shared" si="1294"/>
        <v>2024</v>
      </c>
      <c r="AL4138">
        <f t="shared" si="1295"/>
        <v>4</v>
      </c>
      <c r="AM4138">
        <f t="shared" si="1296"/>
        <v>2</v>
      </c>
      <c r="AN4138">
        <f t="shared" si="1297"/>
        <v>3</v>
      </c>
      <c r="AO4138" t="str">
        <f t="shared" si="1298"/>
        <v>Weekday</v>
      </c>
      <c r="AR4138" s="20">
        <f t="shared" si="1299"/>
        <v>0</v>
      </c>
    </row>
    <row r="4139" spans="1:44" x14ac:dyDescent="0.35">
      <c r="A4139" t="str">
        <f t="shared" si="1281"/>
        <v>CUST4138</v>
      </c>
      <c r="B4139" s="2" t="s">
        <v>4475</v>
      </c>
      <c r="C4139" s="4">
        <v>45520</v>
      </c>
      <c r="D4139" s="2" t="s">
        <v>592</v>
      </c>
      <c r="E4139" t="s">
        <v>5050</v>
      </c>
      <c r="F4139" s="2" t="s">
        <v>19</v>
      </c>
      <c r="G4139" s="2" t="s">
        <v>60</v>
      </c>
      <c r="H4139" s="2">
        <v>3</v>
      </c>
      <c r="I4139" s="19">
        <v>457.35</v>
      </c>
      <c r="J4139" s="2" t="s">
        <v>20</v>
      </c>
      <c r="K4139" s="2" t="s">
        <v>31</v>
      </c>
      <c r="L4139" s="2">
        <v>3</v>
      </c>
      <c r="M4139" s="18">
        <f t="shared" si="1282"/>
        <v>1372.0500000000002</v>
      </c>
      <c r="T4139" t="str">
        <f t="shared" si="1283"/>
        <v>Pending</v>
      </c>
      <c r="U4139" t="str">
        <f t="shared" si="1284"/>
        <v>No</v>
      </c>
      <c r="V4139" t="str">
        <f t="shared" si="1285"/>
        <v>Yes</v>
      </c>
      <c r="X4139">
        <f t="shared" si="1286"/>
        <v>589</v>
      </c>
      <c r="Y4139">
        <f t="shared" si="1287"/>
        <v>426</v>
      </c>
      <c r="Z4139" s="18">
        <f t="shared" si="1288"/>
        <v>2759712.3299794244</v>
      </c>
      <c r="AA4139" s="18">
        <f t="shared" si="1289"/>
        <v>330643.50635802455</v>
      </c>
      <c r="AB4139" s="17">
        <f t="shared" si="1290"/>
        <v>3.8641711229946525</v>
      </c>
      <c r="AC4139" s="2" t="s">
        <v>60</v>
      </c>
      <c r="AD4139" s="2" t="s">
        <v>19</v>
      </c>
      <c r="AE4139" t="str">
        <f t="shared" si="1291"/>
        <v>Electronics</v>
      </c>
      <c r="AF4139" t="str">
        <f t="shared" si="1292"/>
        <v>Electronics</v>
      </c>
      <c r="AG4139" t="str" cm="1">
        <f t="array" ref="AG4139">INDEX(AD:AD,ROW())</f>
        <v>Electronics</v>
      </c>
      <c r="AH4139">
        <f t="shared" si="1300"/>
        <v>17</v>
      </c>
      <c r="AI4139" t="str">
        <f t="shared" si="1293"/>
        <v>Electronics</v>
      </c>
      <c r="AK4139">
        <f t="shared" si="1294"/>
        <v>2024</v>
      </c>
      <c r="AL4139">
        <f t="shared" si="1295"/>
        <v>8</v>
      </c>
      <c r="AM4139">
        <f t="shared" si="1296"/>
        <v>16</v>
      </c>
      <c r="AN4139">
        <f t="shared" si="1297"/>
        <v>6</v>
      </c>
      <c r="AO4139" t="str">
        <f t="shared" si="1298"/>
        <v>Weekday</v>
      </c>
      <c r="AR4139" s="20">
        <f t="shared" si="1299"/>
        <v>0</v>
      </c>
    </row>
    <row r="4140" spans="1:44" x14ac:dyDescent="0.35">
      <c r="A4140" t="str">
        <f t="shared" si="1281"/>
        <v>CUST4139</v>
      </c>
      <c r="B4140" s="2" t="s">
        <v>4476</v>
      </c>
      <c r="C4140" s="4">
        <v>45372</v>
      </c>
      <c r="D4140" s="2" t="s">
        <v>154</v>
      </c>
      <c r="E4140" t="s">
        <v>5053</v>
      </c>
      <c r="F4140" s="2" t="s">
        <v>23</v>
      </c>
      <c r="G4140" s="2" t="s">
        <v>65</v>
      </c>
      <c r="H4140" s="2">
        <v>1</v>
      </c>
      <c r="I4140" s="19">
        <v>515.34</v>
      </c>
      <c r="J4140" s="2" t="s">
        <v>50</v>
      </c>
      <c r="K4140" s="2" t="s">
        <v>16</v>
      </c>
      <c r="L4140" s="31"/>
      <c r="M4140" s="18">
        <f t="shared" si="1282"/>
        <v>515.34</v>
      </c>
      <c r="T4140" t="str">
        <f t="shared" si="1283"/>
        <v>Completed</v>
      </c>
      <c r="U4140" t="str">
        <f t="shared" si="1284"/>
        <v>No</v>
      </c>
      <c r="V4140" t="str">
        <f t="shared" si="1285"/>
        <v>No</v>
      </c>
      <c r="X4140">
        <f t="shared" si="1286"/>
        <v>559</v>
      </c>
      <c r="Y4140">
        <f t="shared" si="1287"/>
        <v>408</v>
      </c>
      <c r="Z4140" s="18">
        <f t="shared" si="1288"/>
        <v>594714.6477588166</v>
      </c>
      <c r="AA4140" s="18">
        <f t="shared" si="1289"/>
        <v>60882.938065984097</v>
      </c>
      <c r="AB4140" s="17">
        <f t="shared" si="1290"/>
        <v>3.804733727810651</v>
      </c>
      <c r="AC4140" s="2" t="s">
        <v>65</v>
      </c>
      <c r="AD4140" s="2" t="s">
        <v>23</v>
      </c>
      <c r="AE4140" t="str">
        <f t="shared" si="1291"/>
        <v>Books</v>
      </c>
      <c r="AF4140" t="str">
        <f t="shared" si="1292"/>
        <v>Books</v>
      </c>
      <c r="AG4140" t="str" cm="1">
        <f t="array" ref="AG4140">INDEX(AD:AD,ROW())</f>
        <v>Books</v>
      </c>
      <c r="AH4140">
        <f t="shared" si="1300"/>
        <v>19</v>
      </c>
      <c r="AI4140" t="str">
        <f t="shared" si="1293"/>
        <v>Books</v>
      </c>
      <c r="AK4140">
        <f t="shared" si="1294"/>
        <v>2024</v>
      </c>
      <c r="AL4140">
        <f t="shared" si="1295"/>
        <v>3</v>
      </c>
      <c r="AM4140">
        <f t="shared" si="1296"/>
        <v>21</v>
      </c>
      <c r="AN4140">
        <f t="shared" si="1297"/>
        <v>5</v>
      </c>
      <c r="AO4140" t="str">
        <f t="shared" si="1298"/>
        <v>Weekday</v>
      </c>
      <c r="AR4140" s="20">
        <f t="shared" si="1299"/>
        <v>0</v>
      </c>
    </row>
    <row r="4141" spans="1:44" x14ac:dyDescent="0.35">
      <c r="A4141" t="str">
        <f t="shared" si="1281"/>
        <v>CUST4140</v>
      </c>
      <c r="B4141" s="2" t="s">
        <v>4477</v>
      </c>
      <c r="C4141" s="4">
        <v>45268</v>
      </c>
      <c r="D4141" s="2" t="s">
        <v>667</v>
      </c>
      <c r="E4141" t="s">
        <v>5049</v>
      </c>
      <c r="F4141" s="2" t="s">
        <v>42</v>
      </c>
      <c r="G4141" s="2" t="s">
        <v>188</v>
      </c>
      <c r="H4141" s="2">
        <v>1</v>
      </c>
      <c r="I4141" s="19">
        <v>1327.75</v>
      </c>
      <c r="J4141" s="2" t="s">
        <v>15</v>
      </c>
      <c r="K4141" s="2" t="s">
        <v>16</v>
      </c>
      <c r="L4141" s="2">
        <v>4</v>
      </c>
      <c r="M4141" s="18">
        <f t="shared" si="1282"/>
        <v>1327.75</v>
      </c>
      <c r="T4141" t="str">
        <f t="shared" si="1283"/>
        <v>Completed</v>
      </c>
      <c r="U4141" t="str">
        <f t="shared" si="1284"/>
        <v>Yes</v>
      </c>
      <c r="V4141" t="str">
        <f t="shared" si="1285"/>
        <v>No</v>
      </c>
      <c r="X4141">
        <f t="shared" si="1286"/>
        <v>595</v>
      </c>
      <c r="Y4141">
        <f t="shared" si="1287"/>
        <v>444</v>
      </c>
      <c r="Z4141" s="18">
        <f t="shared" si="1288"/>
        <v>1098537.4901531704</v>
      </c>
      <c r="AA4141" s="18">
        <f t="shared" si="1289"/>
        <v>96724.388030634553</v>
      </c>
      <c r="AB4141" s="17">
        <f t="shared" si="1290"/>
        <v>3.9001122334455669</v>
      </c>
      <c r="AC4141" s="2" t="s">
        <v>188</v>
      </c>
      <c r="AD4141" s="2" t="s">
        <v>42</v>
      </c>
      <c r="AE4141" t="str">
        <f t="shared" si="1291"/>
        <v>Beauty</v>
      </c>
      <c r="AF4141" t="str">
        <f t="shared" si="1292"/>
        <v>Beauty</v>
      </c>
      <c r="AG4141" t="str" cm="1">
        <f t="array" ref="AG4141">INDEX(AD:AD,ROW())</f>
        <v>Beauty</v>
      </c>
      <c r="AH4141">
        <f t="shared" si="1300"/>
        <v>80</v>
      </c>
      <c r="AI4141" t="str">
        <f t="shared" si="1293"/>
        <v>Beauty</v>
      </c>
      <c r="AK4141">
        <f t="shared" si="1294"/>
        <v>2023</v>
      </c>
      <c r="AL4141">
        <f t="shared" si="1295"/>
        <v>12</v>
      </c>
      <c r="AM4141">
        <f t="shared" si="1296"/>
        <v>8</v>
      </c>
      <c r="AN4141">
        <f t="shared" si="1297"/>
        <v>6</v>
      </c>
      <c r="AO4141" t="str">
        <f t="shared" si="1298"/>
        <v>Weekday</v>
      </c>
      <c r="AR4141" s="20">
        <f t="shared" si="1299"/>
        <v>0</v>
      </c>
    </row>
    <row r="4142" spans="1:44" x14ac:dyDescent="0.35">
      <c r="A4142" t="str">
        <f t="shared" si="1281"/>
        <v>CUST4141</v>
      </c>
      <c r="B4142" s="2" t="s">
        <v>4478</v>
      </c>
      <c r="C4142" s="4">
        <v>45061</v>
      </c>
      <c r="D4142" s="2" t="s">
        <v>240</v>
      </c>
      <c r="E4142" t="s">
        <v>5049</v>
      </c>
      <c r="F4142" s="2" t="s">
        <v>42</v>
      </c>
      <c r="G4142" s="2" t="s">
        <v>188</v>
      </c>
      <c r="H4142" s="2">
        <v>1</v>
      </c>
      <c r="I4142" s="19">
        <v>560.94000000000005</v>
      </c>
      <c r="J4142" s="2" t="s">
        <v>50</v>
      </c>
      <c r="K4142" s="2" t="s">
        <v>103</v>
      </c>
      <c r="L4142" s="2">
        <v>5</v>
      </c>
      <c r="M4142" s="18">
        <f t="shared" si="1282"/>
        <v>560.94000000000005</v>
      </c>
      <c r="T4142" t="str">
        <f t="shared" si="1283"/>
        <v>Lost Sale</v>
      </c>
      <c r="U4142" t="str">
        <f t="shared" si="1284"/>
        <v>No</v>
      </c>
      <c r="V4142" t="str">
        <f t="shared" si="1285"/>
        <v>Yes</v>
      </c>
      <c r="X4142">
        <f t="shared" si="1286"/>
        <v>595</v>
      </c>
      <c r="Y4142">
        <f t="shared" si="1287"/>
        <v>444</v>
      </c>
      <c r="Z4142" s="18">
        <f t="shared" si="1288"/>
        <v>1098537.4901531704</v>
      </c>
      <c r="AA4142" s="18">
        <f t="shared" si="1289"/>
        <v>96724.388030634553</v>
      </c>
      <c r="AB4142" s="17">
        <f t="shared" si="1290"/>
        <v>3.9001122334455669</v>
      </c>
      <c r="AC4142" s="2" t="s">
        <v>188</v>
      </c>
      <c r="AD4142" s="2" t="s">
        <v>42</v>
      </c>
      <c r="AE4142" t="str">
        <f t="shared" si="1291"/>
        <v>Beauty</v>
      </c>
      <c r="AF4142" t="str">
        <f t="shared" si="1292"/>
        <v>Beauty</v>
      </c>
      <c r="AG4142" t="str" cm="1">
        <f t="array" ref="AG4142">INDEX(AD:AD,ROW())</f>
        <v>Beauty</v>
      </c>
      <c r="AH4142">
        <f t="shared" si="1300"/>
        <v>80</v>
      </c>
      <c r="AI4142" t="str">
        <f t="shared" si="1293"/>
        <v>Beauty</v>
      </c>
      <c r="AK4142">
        <f t="shared" si="1294"/>
        <v>2023</v>
      </c>
      <c r="AL4142">
        <f t="shared" si="1295"/>
        <v>5</v>
      </c>
      <c r="AM4142">
        <f t="shared" si="1296"/>
        <v>15</v>
      </c>
      <c r="AN4142">
        <f t="shared" si="1297"/>
        <v>2</v>
      </c>
      <c r="AO4142" t="str">
        <f t="shared" si="1298"/>
        <v>Weekday</v>
      </c>
      <c r="AR4142" s="20">
        <f t="shared" si="1299"/>
        <v>1</v>
      </c>
    </row>
    <row r="4143" spans="1:44" x14ac:dyDescent="0.35">
      <c r="A4143" t="str">
        <f t="shared" si="1281"/>
        <v>CUST4142</v>
      </c>
      <c r="B4143" s="2" t="s">
        <v>4479</v>
      </c>
      <c r="C4143" s="4">
        <v>45508</v>
      </c>
      <c r="D4143" s="2" t="s">
        <v>691</v>
      </c>
      <c r="E4143" t="s">
        <v>5048</v>
      </c>
      <c r="F4143" s="2" t="s">
        <v>29</v>
      </c>
      <c r="G4143" s="2" t="s">
        <v>5043</v>
      </c>
      <c r="H4143" s="2">
        <v>2</v>
      </c>
      <c r="I4143" s="19">
        <v>1705.79</v>
      </c>
      <c r="J4143" s="2" t="s">
        <v>50</v>
      </c>
      <c r="K4143" s="2" t="s">
        <v>16</v>
      </c>
      <c r="L4143" s="2">
        <v>2</v>
      </c>
      <c r="M4143" s="18">
        <f t="shared" si="1282"/>
        <v>3411.58</v>
      </c>
      <c r="T4143" t="str">
        <f t="shared" si="1283"/>
        <v>Completed</v>
      </c>
      <c r="U4143" t="str">
        <f t="shared" si="1284"/>
        <v>Yes</v>
      </c>
      <c r="V4143" t="str">
        <f t="shared" si="1285"/>
        <v>No</v>
      </c>
      <c r="X4143">
        <f t="shared" si="1286"/>
        <v>590</v>
      </c>
      <c r="Y4143">
        <f t="shared" si="1287"/>
        <v>451</v>
      </c>
      <c r="Z4143" s="18">
        <f t="shared" si="1288"/>
        <v>1892867.2841657216</v>
      </c>
      <c r="AA4143" s="18">
        <f t="shared" si="1289"/>
        <v>199432.98236095349</v>
      </c>
      <c r="AB4143" s="17">
        <f t="shared" si="1290"/>
        <v>3.8949824970828471</v>
      </c>
      <c r="AC4143" s="2" t="s">
        <v>5043</v>
      </c>
      <c r="AD4143" s="2" t="s">
        <v>29</v>
      </c>
      <c r="AE4143" t="str">
        <f t="shared" si="1291"/>
        <v>Fashion</v>
      </c>
      <c r="AF4143" t="str">
        <f t="shared" si="1292"/>
        <v>Fashion</v>
      </c>
      <c r="AG4143" t="str" cm="1">
        <f t="array" ref="AG4143">INDEX(AD:AD,ROW())</f>
        <v>Fashion</v>
      </c>
      <c r="AH4143">
        <f t="shared" si="1300"/>
        <v>55</v>
      </c>
      <c r="AI4143" t="str">
        <f t="shared" si="1293"/>
        <v>Fashion</v>
      </c>
      <c r="AK4143">
        <f t="shared" si="1294"/>
        <v>2024</v>
      </c>
      <c r="AL4143">
        <f t="shared" si="1295"/>
        <v>8</v>
      </c>
      <c r="AM4143">
        <f t="shared" si="1296"/>
        <v>4</v>
      </c>
      <c r="AN4143">
        <f t="shared" si="1297"/>
        <v>1</v>
      </c>
      <c r="AO4143" t="str">
        <f t="shared" si="1298"/>
        <v>Weekend</v>
      </c>
      <c r="AR4143" s="20">
        <f t="shared" si="1299"/>
        <v>0</v>
      </c>
    </row>
    <row r="4144" spans="1:44" x14ac:dyDescent="0.35">
      <c r="A4144" t="str">
        <f t="shared" si="1281"/>
        <v>CUST4143</v>
      </c>
      <c r="B4144" s="2" t="s">
        <v>4480</v>
      </c>
      <c r="C4144" s="4">
        <v>45552</v>
      </c>
      <c r="D4144" s="2" t="s">
        <v>203</v>
      </c>
      <c r="E4144" t="s">
        <v>5054</v>
      </c>
      <c r="F4144" s="2" t="s">
        <v>19</v>
      </c>
      <c r="G4144" s="2" t="s">
        <v>60</v>
      </c>
      <c r="H4144" s="2">
        <v>1</v>
      </c>
      <c r="I4144" s="19">
        <v>1253.24</v>
      </c>
      <c r="J4144" s="2" t="s">
        <v>5038</v>
      </c>
      <c r="K4144" s="2" t="s">
        <v>16</v>
      </c>
      <c r="L4144" s="2">
        <v>5</v>
      </c>
      <c r="M4144" s="18">
        <f t="shared" si="1282"/>
        <v>1253.24</v>
      </c>
      <c r="T4144" t="str">
        <f t="shared" si="1283"/>
        <v>Completed</v>
      </c>
      <c r="U4144" t="str">
        <f t="shared" si="1284"/>
        <v>Yes</v>
      </c>
      <c r="V4144" t="str">
        <f t="shared" si="1285"/>
        <v>No</v>
      </c>
      <c r="X4144">
        <f t="shared" si="1286"/>
        <v>558</v>
      </c>
      <c r="Y4144">
        <f t="shared" si="1287"/>
        <v>430</v>
      </c>
      <c r="Z4144" s="18">
        <f t="shared" si="1288"/>
        <v>2759712.3299794244</v>
      </c>
      <c r="AA4144" s="18">
        <f t="shared" si="1289"/>
        <v>330643.50635802455</v>
      </c>
      <c r="AB4144" s="17">
        <f t="shared" si="1290"/>
        <v>3.8641711229946525</v>
      </c>
      <c r="AC4144" s="2" t="s">
        <v>60</v>
      </c>
      <c r="AD4144" s="2" t="s">
        <v>19</v>
      </c>
      <c r="AE4144" t="str">
        <f t="shared" si="1291"/>
        <v>Electronics</v>
      </c>
      <c r="AF4144" t="str">
        <f t="shared" si="1292"/>
        <v>Electronics</v>
      </c>
      <c r="AG4144" t="str" cm="1">
        <f t="array" ref="AG4144">INDEX(AD:AD,ROW())</f>
        <v>Electronics</v>
      </c>
      <c r="AH4144">
        <f t="shared" si="1300"/>
        <v>17</v>
      </c>
      <c r="AI4144" t="str">
        <f t="shared" si="1293"/>
        <v>Electronics</v>
      </c>
      <c r="AK4144">
        <f t="shared" si="1294"/>
        <v>2024</v>
      </c>
      <c r="AL4144">
        <f t="shared" si="1295"/>
        <v>9</v>
      </c>
      <c r="AM4144">
        <f t="shared" si="1296"/>
        <v>17</v>
      </c>
      <c r="AN4144">
        <f t="shared" si="1297"/>
        <v>3</v>
      </c>
      <c r="AO4144" t="str">
        <f t="shared" si="1298"/>
        <v>Weekday</v>
      </c>
      <c r="AR4144" s="20">
        <f t="shared" si="1299"/>
        <v>0</v>
      </c>
    </row>
    <row r="4145" spans="1:44" x14ac:dyDescent="0.35">
      <c r="A4145" t="str">
        <f t="shared" si="1281"/>
        <v>CUST4144</v>
      </c>
      <c r="B4145" s="2" t="s">
        <v>4481</v>
      </c>
      <c r="C4145" s="4">
        <v>45373</v>
      </c>
      <c r="D4145" s="2" t="s">
        <v>437</v>
      </c>
      <c r="E4145" t="s">
        <v>5055</v>
      </c>
      <c r="F4145" s="2" t="s">
        <v>29</v>
      </c>
      <c r="G4145" s="2" t="s">
        <v>5043</v>
      </c>
      <c r="H4145" s="2">
        <v>1</v>
      </c>
      <c r="I4145" s="19">
        <v>2315.44</v>
      </c>
      <c r="J4145" s="2" t="s">
        <v>5047</v>
      </c>
      <c r="K4145" s="2" t="s">
        <v>16</v>
      </c>
      <c r="L4145" s="2">
        <v>1</v>
      </c>
      <c r="M4145" s="18">
        <f t="shared" si="1282"/>
        <v>2315.44</v>
      </c>
      <c r="T4145" t="str">
        <f t="shared" si="1283"/>
        <v>Completed</v>
      </c>
      <c r="U4145" t="str">
        <f t="shared" si="1284"/>
        <v>Yes</v>
      </c>
      <c r="V4145" t="str">
        <f t="shared" si="1285"/>
        <v>No</v>
      </c>
      <c r="X4145">
        <f t="shared" si="1286"/>
        <v>567</v>
      </c>
      <c r="Y4145">
        <f t="shared" si="1287"/>
        <v>440</v>
      </c>
      <c r="Z4145" s="18">
        <f t="shared" si="1288"/>
        <v>1892867.2841657216</v>
      </c>
      <c r="AA4145" s="18">
        <f t="shared" si="1289"/>
        <v>199432.98236095349</v>
      </c>
      <c r="AB4145" s="17">
        <f t="shared" si="1290"/>
        <v>3.8949824970828471</v>
      </c>
      <c r="AC4145" s="2" t="s">
        <v>5043</v>
      </c>
      <c r="AD4145" s="2" t="s">
        <v>29</v>
      </c>
      <c r="AE4145" t="str">
        <f t="shared" si="1291"/>
        <v>Fashion</v>
      </c>
      <c r="AF4145" t="str">
        <f t="shared" si="1292"/>
        <v>Fashion</v>
      </c>
      <c r="AG4145" t="str" cm="1">
        <f t="array" ref="AG4145">INDEX(AD:AD,ROW())</f>
        <v>Fashion</v>
      </c>
      <c r="AH4145">
        <f t="shared" si="1300"/>
        <v>55</v>
      </c>
      <c r="AI4145" t="str">
        <f t="shared" si="1293"/>
        <v>Fashion</v>
      </c>
      <c r="AK4145">
        <f t="shared" si="1294"/>
        <v>2024</v>
      </c>
      <c r="AL4145">
        <f t="shared" si="1295"/>
        <v>3</v>
      </c>
      <c r="AM4145">
        <f t="shared" si="1296"/>
        <v>22</v>
      </c>
      <c r="AN4145">
        <f t="shared" si="1297"/>
        <v>6</v>
      </c>
      <c r="AO4145" t="str">
        <f t="shared" si="1298"/>
        <v>Weekday</v>
      </c>
      <c r="AR4145" s="20">
        <f t="shared" si="1299"/>
        <v>0</v>
      </c>
    </row>
    <row r="4146" spans="1:44" x14ac:dyDescent="0.35">
      <c r="A4146" t="str">
        <f t="shared" si="1281"/>
        <v>CUST4145</v>
      </c>
      <c r="B4146" s="2" t="s">
        <v>4482</v>
      </c>
      <c r="C4146" s="4">
        <v>45269</v>
      </c>
      <c r="D4146" s="2" t="s">
        <v>1020</v>
      </c>
      <c r="E4146" t="s">
        <v>5055</v>
      </c>
      <c r="F4146" s="2" t="s">
        <v>29</v>
      </c>
      <c r="G4146" s="2" t="s">
        <v>5043</v>
      </c>
      <c r="H4146" s="2">
        <v>2</v>
      </c>
      <c r="I4146" s="19">
        <v>1476.94</v>
      </c>
      <c r="J4146" s="2" t="s">
        <v>5047</v>
      </c>
      <c r="K4146" s="2" t="s">
        <v>16</v>
      </c>
      <c r="L4146" s="2">
        <v>1</v>
      </c>
      <c r="M4146" s="18">
        <f t="shared" si="1282"/>
        <v>2953.88</v>
      </c>
      <c r="T4146" t="str">
        <f t="shared" si="1283"/>
        <v>Completed</v>
      </c>
      <c r="U4146" t="str">
        <f t="shared" si="1284"/>
        <v>Yes</v>
      </c>
      <c r="V4146" t="str">
        <f t="shared" si="1285"/>
        <v>No</v>
      </c>
      <c r="X4146">
        <f t="shared" si="1286"/>
        <v>567</v>
      </c>
      <c r="Y4146">
        <f t="shared" si="1287"/>
        <v>440</v>
      </c>
      <c r="Z4146" s="18">
        <f t="shared" si="1288"/>
        <v>1892867.2841657216</v>
      </c>
      <c r="AA4146" s="18">
        <f t="shared" si="1289"/>
        <v>199432.98236095349</v>
      </c>
      <c r="AB4146" s="17">
        <f t="shared" si="1290"/>
        <v>3.8949824970828471</v>
      </c>
      <c r="AC4146" s="2" t="s">
        <v>5043</v>
      </c>
      <c r="AD4146" s="2" t="s">
        <v>29</v>
      </c>
      <c r="AE4146" t="str">
        <f t="shared" si="1291"/>
        <v>Fashion</v>
      </c>
      <c r="AF4146" t="str">
        <f t="shared" si="1292"/>
        <v>Fashion</v>
      </c>
      <c r="AG4146" t="str" cm="1">
        <f t="array" ref="AG4146">INDEX(AD:AD,ROW())</f>
        <v>Fashion</v>
      </c>
      <c r="AH4146">
        <f t="shared" si="1300"/>
        <v>55</v>
      </c>
      <c r="AI4146" t="str">
        <f t="shared" si="1293"/>
        <v>Fashion</v>
      </c>
      <c r="AK4146">
        <f t="shared" si="1294"/>
        <v>2023</v>
      </c>
      <c r="AL4146">
        <f t="shared" si="1295"/>
        <v>12</v>
      </c>
      <c r="AM4146">
        <f t="shared" si="1296"/>
        <v>9</v>
      </c>
      <c r="AN4146">
        <f t="shared" si="1297"/>
        <v>7</v>
      </c>
      <c r="AO4146" t="str">
        <f t="shared" si="1298"/>
        <v>Weekend</v>
      </c>
      <c r="AR4146" s="20">
        <f t="shared" si="1299"/>
        <v>0</v>
      </c>
    </row>
    <row r="4147" spans="1:44" x14ac:dyDescent="0.35">
      <c r="A4147" t="str">
        <f t="shared" si="1281"/>
        <v>CUST4146</v>
      </c>
      <c r="B4147" s="2" t="s">
        <v>4483</v>
      </c>
      <c r="C4147" s="4">
        <v>45760</v>
      </c>
      <c r="D4147" s="2" t="s">
        <v>99</v>
      </c>
      <c r="E4147" t="s">
        <v>5052</v>
      </c>
      <c r="F4147" s="2" t="s">
        <v>29</v>
      </c>
      <c r="G4147" s="2" t="s">
        <v>121</v>
      </c>
      <c r="H4147" s="2">
        <v>2</v>
      </c>
      <c r="I4147" s="19">
        <v>898.29</v>
      </c>
      <c r="J4147" s="2" t="s">
        <v>5047</v>
      </c>
      <c r="K4147" s="2" t="s">
        <v>31</v>
      </c>
      <c r="L4147" s="2">
        <v>4</v>
      </c>
      <c r="M4147" s="18">
        <f t="shared" si="1282"/>
        <v>1796.58</v>
      </c>
      <c r="T4147" t="str">
        <f t="shared" si="1283"/>
        <v>Pending</v>
      </c>
      <c r="U4147" t="str">
        <f t="shared" si="1284"/>
        <v>No</v>
      </c>
      <c r="V4147" t="str">
        <f t="shared" si="1285"/>
        <v>Yes</v>
      </c>
      <c r="X4147">
        <f t="shared" si="1286"/>
        <v>573</v>
      </c>
      <c r="Y4147">
        <f t="shared" si="1287"/>
        <v>450</v>
      </c>
      <c r="Z4147" s="18">
        <f t="shared" si="1288"/>
        <v>1892867.2841657216</v>
      </c>
      <c r="AA4147" s="18">
        <f t="shared" si="1289"/>
        <v>199432.98236095349</v>
      </c>
      <c r="AB4147" s="17">
        <f t="shared" si="1290"/>
        <v>3.8949824970828471</v>
      </c>
      <c r="AC4147" s="2" t="s">
        <v>121</v>
      </c>
      <c r="AD4147" s="2" t="s">
        <v>29</v>
      </c>
      <c r="AE4147" t="str">
        <f t="shared" si="1291"/>
        <v>Fashion</v>
      </c>
      <c r="AF4147" t="str">
        <f t="shared" si="1292"/>
        <v>Fashion</v>
      </c>
      <c r="AG4147" t="str" cm="1">
        <f t="array" ref="AG4147">INDEX(AD:AD,ROW())</f>
        <v>Fashion</v>
      </c>
      <c r="AH4147">
        <f t="shared" si="1300"/>
        <v>45</v>
      </c>
      <c r="AI4147" t="str">
        <f t="shared" si="1293"/>
        <v>Fashion</v>
      </c>
      <c r="AK4147">
        <f t="shared" si="1294"/>
        <v>2025</v>
      </c>
      <c r="AL4147">
        <f t="shared" si="1295"/>
        <v>4</v>
      </c>
      <c r="AM4147">
        <f t="shared" si="1296"/>
        <v>13</v>
      </c>
      <c r="AN4147">
        <f t="shared" si="1297"/>
        <v>1</v>
      </c>
      <c r="AO4147" t="str">
        <f t="shared" si="1298"/>
        <v>Weekend</v>
      </c>
      <c r="AR4147" s="20">
        <f t="shared" si="1299"/>
        <v>0</v>
      </c>
    </row>
    <row r="4148" spans="1:44" x14ac:dyDescent="0.35">
      <c r="A4148" t="str">
        <f t="shared" si="1281"/>
        <v>CUST4147</v>
      </c>
      <c r="B4148" s="2" t="s">
        <v>4484</v>
      </c>
      <c r="C4148" s="4">
        <v>45571</v>
      </c>
      <c r="D4148" s="2" t="s">
        <v>1106</v>
      </c>
      <c r="E4148" t="s">
        <v>5054</v>
      </c>
      <c r="F4148" s="2" t="s">
        <v>13</v>
      </c>
      <c r="G4148" s="2" t="s">
        <v>34</v>
      </c>
      <c r="H4148" s="2">
        <v>1</v>
      </c>
      <c r="I4148" s="19">
        <v>1600.48</v>
      </c>
      <c r="J4148" s="2" t="s">
        <v>5047</v>
      </c>
      <c r="K4148" s="2" t="s">
        <v>31</v>
      </c>
      <c r="L4148" s="31"/>
      <c r="M4148" s="18">
        <f t="shared" si="1282"/>
        <v>1600.48</v>
      </c>
      <c r="T4148" t="str">
        <f t="shared" si="1283"/>
        <v>Pending</v>
      </c>
      <c r="U4148" t="str">
        <f t="shared" si="1284"/>
        <v>No</v>
      </c>
      <c r="V4148" t="str">
        <f t="shared" si="1285"/>
        <v>Yes</v>
      </c>
      <c r="X4148">
        <f t="shared" si="1286"/>
        <v>558</v>
      </c>
      <c r="Y4148">
        <f t="shared" si="1287"/>
        <v>430</v>
      </c>
      <c r="Z4148" s="18">
        <f t="shared" si="1288"/>
        <v>1463424.4009529033</v>
      </c>
      <c r="AA4148" s="18">
        <f t="shared" si="1289"/>
        <v>118285.78776560788</v>
      </c>
      <c r="AB4148" s="17">
        <f t="shared" si="1290"/>
        <v>3.8140589569160999</v>
      </c>
      <c r="AC4148" s="2" t="s">
        <v>34</v>
      </c>
      <c r="AD4148" s="2" t="s">
        <v>13</v>
      </c>
      <c r="AE4148" t="str">
        <f t="shared" si="1291"/>
        <v>Home &amp; Kitchen</v>
      </c>
      <c r="AF4148" t="str">
        <f t="shared" si="1292"/>
        <v>Home &amp; Kitchen</v>
      </c>
      <c r="AG4148" t="str" cm="1">
        <f t="array" ref="AG4148">INDEX(AD:AD,ROW())</f>
        <v>Home &amp; Kitchen</v>
      </c>
      <c r="AH4148">
        <f t="shared" si="1300"/>
        <v>7</v>
      </c>
      <c r="AI4148" t="str">
        <f t="shared" si="1293"/>
        <v>Home &amp; Kitchen</v>
      </c>
      <c r="AK4148">
        <f t="shared" si="1294"/>
        <v>2024</v>
      </c>
      <c r="AL4148">
        <f t="shared" si="1295"/>
        <v>10</v>
      </c>
      <c r="AM4148">
        <f t="shared" si="1296"/>
        <v>6</v>
      </c>
      <c r="AN4148">
        <f t="shared" si="1297"/>
        <v>1</v>
      </c>
      <c r="AO4148" t="str">
        <f t="shared" si="1298"/>
        <v>Weekend</v>
      </c>
      <c r="AR4148" s="20">
        <f t="shared" si="1299"/>
        <v>0</v>
      </c>
    </row>
    <row r="4149" spans="1:44" x14ac:dyDescent="0.35">
      <c r="A4149" t="str">
        <f t="shared" si="1281"/>
        <v>CUST4148</v>
      </c>
      <c r="B4149" s="2" t="s">
        <v>4485</v>
      </c>
      <c r="C4149" s="4">
        <v>45276</v>
      </c>
      <c r="D4149" s="2" t="s">
        <v>259</v>
      </c>
      <c r="E4149" t="s">
        <v>5052</v>
      </c>
      <c r="F4149" s="2" t="s">
        <v>19</v>
      </c>
      <c r="G4149" s="2" t="s">
        <v>60</v>
      </c>
      <c r="H4149" s="2">
        <v>1</v>
      </c>
      <c r="I4149" s="19">
        <v>2344.61</v>
      </c>
      <c r="J4149" s="2" t="s">
        <v>50</v>
      </c>
      <c r="K4149" s="2" t="s">
        <v>16</v>
      </c>
      <c r="L4149" s="2">
        <v>5</v>
      </c>
      <c r="M4149" s="18">
        <f t="shared" si="1282"/>
        <v>2344.61</v>
      </c>
      <c r="T4149" t="str">
        <f t="shared" si="1283"/>
        <v>Completed</v>
      </c>
      <c r="U4149" t="str">
        <f t="shared" si="1284"/>
        <v>Yes</v>
      </c>
      <c r="V4149" t="str">
        <f t="shared" si="1285"/>
        <v>No</v>
      </c>
      <c r="X4149">
        <f t="shared" si="1286"/>
        <v>573</v>
      </c>
      <c r="Y4149">
        <f t="shared" si="1287"/>
        <v>450</v>
      </c>
      <c r="Z4149" s="18">
        <f t="shared" si="1288"/>
        <v>2759712.3299794244</v>
      </c>
      <c r="AA4149" s="18">
        <f t="shared" si="1289"/>
        <v>330643.50635802455</v>
      </c>
      <c r="AB4149" s="17">
        <f t="shared" si="1290"/>
        <v>3.8641711229946525</v>
      </c>
      <c r="AC4149" s="2" t="s">
        <v>60</v>
      </c>
      <c r="AD4149" s="2" t="s">
        <v>19</v>
      </c>
      <c r="AE4149" t="str">
        <f t="shared" si="1291"/>
        <v>Electronics</v>
      </c>
      <c r="AF4149" t="str">
        <f t="shared" si="1292"/>
        <v>Electronics</v>
      </c>
      <c r="AG4149" t="str" cm="1">
        <f t="array" ref="AG4149">INDEX(AD:AD,ROW())</f>
        <v>Electronics</v>
      </c>
      <c r="AH4149">
        <f t="shared" si="1300"/>
        <v>17</v>
      </c>
      <c r="AI4149" t="str">
        <f t="shared" si="1293"/>
        <v>Electronics</v>
      </c>
      <c r="AK4149">
        <f t="shared" si="1294"/>
        <v>2023</v>
      </c>
      <c r="AL4149">
        <f t="shared" si="1295"/>
        <v>12</v>
      </c>
      <c r="AM4149">
        <f t="shared" si="1296"/>
        <v>16</v>
      </c>
      <c r="AN4149">
        <f t="shared" si="1297"/>
        <v>7</v>
      </c>
      <c r="AO4149" t="str">
        <f t="shared" si="1298"/>
        <v>Weekend</v>
      </c>
      <c r="AR4149" s="20">
        <f t="shared" si="1299"/>
        <v>0</v>
      </c>
    </row>
    <row r="4150" spans="1:44" x14ac:dyDescent="0.35">
      <c r="A4150" t="str">
        <f t="shared" si="1281"/>
        <v>CUST4149</v>
      </c>
      <c r="B4150" s="2" t="s">
        <v>4486</v>
      </c>
      <c r="C4150" s="4">
        <v>45275</v>
      </c>
      <c r="D4150" s="2" t="s">
        <v>845</v>
      </c>
      <c r="E4150" t="s">
        <v>5053</v>
      </c>
      <c r="F4150" s="2" t="s">
        <v>13</v>
      </c>
      <c r="G4150" s="2" t="s">
        <v>34</v>
      </c>
      <c r="H4150" s="2">
        <v>2</v>
      </c>
      <c r="I4150" s="19">
        <v>211.71</v>
      </c>
      <c r="J4150" s="2" t="s">
        <v>50</v>
      </c>
      <c r="K4150" s="2" t="s">
        <v>16</v>
      </c>
      <c r="L4150" s="2">
        <v>5</v>
      </c>
      <c r="M4150" s="18">
        <f t="shared" si="1282"/>
        <v>423.42</v>
      </c>
      <c r="T4150" t="str">
        <f t="shared" si="1283"/>
        <v>Completed</v>
      </c>
      <c r="U4150" t="str">
        <f t="shared" si="1284"/>
        <v>No</v>
      </c>
      <c r="V4150" t="str">
        <f t="shared" si="1285"/>
        <v>No</v>
      </c>
      <c r="X4150">
        <f t="shared" si="1286"/>
        <v>559</v>
      </c>
      <c r="Y4150">
        <f t="shared" si="1287"/>
        <v>408</v>
      </c>
      <c r="Z4150" s="18">
        <f t="shared" si="1288"/>
        <v>1463424.4009529033</v>
      </c>
      <c r="AA4150" s="18">
        <f t="shared" si="1289"/>
        <v>118285.78776560788</v>
      </c>
      <c r="AB4150" s="17">
        <f t="shared" si="1290"/>
        <v>3.8140589569160999</v>
      </c>
      <c r="AC4150" s="2" t="s">
        <v>34</v>
      </c>
      <c r="AD4150" s="2" t="s">
        <v>13</v>
      </c>
      <c r="AE4150" t="str">
        <f t="shared" si="1291"/>
        <v>Home &amp; Kitchen</v>
      </c>
      <c r="AF4150" t="str">
        <f t="shared" si="1292"/>
        <v>Home &amp; Kitchen</v>
      </c>
      <c r="AG4150" t="str" cm="1">
        <f t="array" ref="AG4150">INDEX(AD:AD,ROW())</f>
        <v>Home &amp; Kitchen</v>
      </c>
      <c r="AH4150">
        <f t="shared" si="1300"/>
        <v>7</v>
      </c>
      <c r="AI4150" t="str">
        <f t="shared" si="1293"/>
        <v>Home &amp; Kitchen</v>
      </c>
      <c r="AK4150">
        <f t="shared" si="1294"/>
        <v>2023</v>
      </c>
      <c r="AL4150">
        <f t="shared" si="1295"/>
        <v>12</v>
      </c>
      <c r="AM4150">
        <f t="shared" si="1296"/>
        <v>15</v>
      </c>
      <c r="AN4150">
        <f t="shared" si="1297"/>
        <v>6</v>
      </c>
      <c r="AO4150" t="str">
        <f t="shared" si="1298"/>
        <v>Weekday</v>
      </c>
      <c r="AR4150" s="20">
        <f t="shared" si="1299"/>
        <v>0</v>
      </c>
    </row>
    <row r="4151" spans="1:44" x14ac:dyDescent="0.35">
      <c r="A4151" t="str">
        <f t="shared" si="1281"/>
        <v>CUST4150</v>
      </c>
      <c r="B4151" s="2" t="s">
        <v>4487</v>
      </c>
      <c r="C4151" s="4">
        <v>45784</v>
      </c>
      <c r="D4151" s="2" t="s">
        <v>483</v>
      </c>
      <c r="E4151" t="s">
        <v>5051</v>
      </c>
      <c r="F4151" s="2" t="s">
        <v>19</v>
      </c>
      <c r="G4151" s="2" t="s">
        <v>5040</v>
      </c>
      <c r="H4151" s="2">
        <v>3</v>
      </c>
      <c r="I4151" s="19">
        <v>2730.6</v>
      </c>
      <c r="J4151" s="2" t="s">
        <v>20</v>
      </c>
      <c r="K4151" s="2" t="s">
        <v>16</v>
      </c>
      <c r="L4151" s="2">
        <v>5</v>
      </c>
      <c r="M4151" s="18">
        <f t="shared" si="1282"/>
        <v>8191.7999999999993</v>
      </c>
      <c r="T4151" t="str">
        <f t="shared" si="1283"/>
        <v>Completed</v>
      </c>
      <c r="U4151" t="str">
        <f t="shared" si="1284"/>
        <v>Yes</v>
      </c>
      <c r="V4151" t="str">
        <f t="shared" si="1285"/>
        <v>No</v>
      </c>
      <c r="X4151">
        <f t="shared" si="1286"/>
        <v>619</v>
      </c>
      <c r="Y4151">
        <f t="shared" si="1287"/>
        <v>468</v>
      </c>
      <c r="Z4151" s="18">
        <f t="shared" si="1288"/>
        <v>2759712.3299794244</v>
      </c>
      <c r="AA4151" s="18">
        <f t="shared" si="1289"/>
        <v>330643.50635802455</v>
      </c>
      <c r="AB4151" s="17">
        <f t="shared" si="1290"/>
        <v>3.8641711229946525</v>
      </c>
      <c r="AC4151" s="2" t="s">
        <v>5040</v>
      </c>
      <c r="AD4151" s="2" t="s">
        <v>19</v>
      </c>
      <c r="AE4151" t="str">
        <f t="shared" si="1291"/>
        <v>Electronics</v>
      </c>
      <c r="AF4151" t="str">
        <f t="shared" si="1292"/>
        <v>Electronics</v>
      </c>
      <c r="AG4151" t="str" cm="1">
        <f t="array" ref="AG4151">INDEX(AD:AD,ROW())</f>
        <v>Electronics</v>
      </c>
      <c r="AH4151">
        <f t="shared" si="1300"/>
        <v>13</v>
      </c>
      <c r="AI4151" t="str">
        <f t="shared" si="1293"/>
        <v>Electronics</v>
      </c>
      <c r="AK4151">
        <f t="shared" si="1294"/>
        <v>2025</v>
      </c>
      <c r="AL4151">
        <f t="shared" si="1295"/>
        <v>5</v>
      </c>
      <c r="AM4151">
        <f t="shared" si="1296"/>
        <v>7</v>
      </c>
      <c r="AN4151">
        <f t="shared" si="1297"/>
        <v>4</v>
      </c>
      <c r="AO4151" t="str">
        <f t="shared" si="1298"/>
        <v>Weekday</v>
      </c>
      <c r="AR4151" s="20">
        <f t="shared" si="1299"/>
        <v>0</v>
      </c>
    </row>
    <row r="4152" spans="1:44" x14ac:dyDescent="0.35">
      <c r="A4152" t="str">
        <f t="shared" si="1281"/>
        <v>CUST4151</v>
      </c>
      <c r="B4152" s="2" t="s">
        <v>4488</v>
      </c>
      <c r="C4152" s="4">
        <v>45018</v>
      </c>
      <c r="D4152" s="2" t="s">
        <v>118</v>
      </c>
      <c r="E4152" t="s">
        <v>5053</v>
      </c>
      <c r="F4152" s="2" t="s">
        <v>29</v>
      </c>
      <c r="G4152" s="2" t="s">
        <v>138</v>
      </c>
      <c r="H4152" s="2">
        <v>1</v>
      </c>
      <c r="I4152" s="19">
        <v>2136.36</v>
      </c>
      <c r="J4152" s="2" t="s">
        <v>5046</v>
      </c>
      <c r="K4152" s="2" t="s">
        <v>16</v>
      </c>
      <c r="L4152" s="2">
        <v>4</v>
      </c>
      <c r="M4152" s="18">
        <f t="shared" si="1282"/>
        <v>2136.36</v>
      </c>
      <c r="T4152" t="str">
        <f t="shared" si="1283"/>
        <v>Completed</v>
      </c>
      <c r="U4152" t="str">
        <f t="shared" si="1284"/>
        <v>Yes</v>
      </c>
      <c r="V4152" t="str">
        <f t="shared" si="1285"/>
        <v>No</v>
      </c>
      <c r="X4152">
        <f t="shared" si="1286"/>
        <v>559</v>
      </c>
      <c r="Y4152">
        <f t="shared" si="1287"/>
        <v>408</v>
      </c>
      <c r="Z4152" s="18">
        <f t="shared" si="1288"/>
        <v>1892867.2841657216</v>
      </c>
      <c r="AA4152" s="18">
        <f t="shared" si="1289"/>
        <v>199432.98236095349</v>
      </c>
      <c r="AB4152" s="17">
        <f t="shared" si="1290"/>
        <v>3.8949824970828471</v>
      </c>
      <c r="AC4152" s="2" t="s">
        <v>138</v>
      </c>
      <c r="AD4152" s="2" t="s">
        <v>29</v>
      </c>
      <c r="AE4152" t="str">
        <f t="shared" si="1291"/>
        <v>Fashion</v>
      </c>
      <c r="AF4152" t="str">
        <f t="shared" si="1292"/>
        <v>Fashion</v>
      </c>
      <c r="AG4152" t="str" cm="1">
        <f t="array" ref="AG4152">INDEX(AD:AD,ROW())</f>
        <v>Fashion</v>
      </c>
      <c r="AH4152">
        <f t="shared" si="1300"/>
        <v>53</v>
      </c>
      <c r="AI4152" t="str">
        <f t="shared" si="1293"/>
        <v>Fashion</v>
      </c>
      <c r="AK4152">
        <f t="shared" si="1294"/>
        <v>2023</v>
      </c>
      <c r="AL4152">
        <f t="shared" si="1295"/>
        <v>4</v>
      </c>
      <c r="AM4152">
        <f t="shared" si="1296"/>
        <v>2</v>
      </c>
      <c r="AN4152">
        <f t="shared" si="1297"/>
        <v>1</v>
      </c>
      <c r="AO4152" t="str">
        <f t="shared" si="1298"/>
        <v>Weekend</v>
      </c>
      <c r="AR4152" s="20">
        <f t="shared" si="1299"/>
        <v>0</v>
      </c>
    </row>
    <row r="4153" spans="1:44" x14ac:dyDescent="0.35">
      <c r="A4153" t="str">
        <f t="shared" si="1281"/>
        <v>CUST4152</v>
      </c>
      <c r="B4153" s="2" t="s">
        <v>4489</v>
      </c>
      <c r="C4153" s="4">
        <v>45392</v>
      </c>
      <c r="D4153" s="2" t="s">
        <v>1618</v>
      </c>
      <c r="E4153" t="s">
        <v>5053</v>
      </c>
      <c r="F4153" s="2" t="s">
        <v>13</v>
      </c>
      <c r="G4153" s="2" t="s">
        <v>34</v>
      </c>
      <c r="H4153" s="2">
        <v>1</v>
      </c>
      <c r="I4153" s="19">
        <v>1053.93</v>
      </c>
      <c r="J4153" s="2" t="s">
        <v>5046</v>
      </c>
      <c r="K4153" s="2" t="s">
        <v>16</v>
      </c>
      <c r="L4153" s="2">
        <v>4</v>
      </c>
      <c r="M4153" s="18">
        <f t="shared" si="1282"/>
        <v>1053.93</v>
      </c>
      <c r="T4153" t="str">
        <f t="shared" si="1283"/>
        <v>Completed</v>
      </c>
      <c r="U4153" t="str">
        <f t="shared" si="1284"/>
        <v>Yes</v>
      </c>
      <c r="V4153" t="str">
        <f t="shared" si="1285"/>
        <v>No</v>
      </c>
      <c r="X4153">
        <f t="shared" si="1286"/>
        <v>559</v>
      </c>
      <c r="Y4153">
        <f t="shared" si="1287"/>
        <v>408</v>
      </c>
      <c r="Z4153" s="18">
        <f t="shared" si="1288"/>
        <v>1463424.4009529033</v>
      </c>
      <c r="AA4153" s="18">
        <f t="shared" si="1289"/>
        <v>118285.78776560788</v>
      </c>
      <c r="AB4153" s="17">
        <f t="shared" si="1290"/>
        <v>3.8140589569160999</v>
      </c>
      <c r="AC4153" s="2" t="s">
        <v>34</v>
      </c>
      <c r="AD4153" s="2" t="s">
        <v>13</v>
      </c>
      <c r="AE4153" t="str">
        <f t="shared" si="1291"/>
        <v>Home &amp; Kitchen</v>
      </c>
      <c r="AF4153" t="str">
        <f t="shared" si="1292"/>
        <v>Home &amp; Kitchen</v>
      </c>
      <c r="AG4153" t="str" cm="1">
        <f t="array" ref="AG4153">INDEX(AD:AD,ROW())</f>
        <v>Home &amp; Kitchen</v>
      </c>
      <c r="AH4153">
        <f t="shared" si="1300"/>
        <v>7</v>
      </c>
      <c r="AI4153" t="str">
        <f t="shared" si="1293"/>
        <v>Home &amp; Kitchen</v>
      </c>
      <c r="AK4153">
        <f t="shared" si="1294"/>
        <v>2024</v>
      </c>
      <c r="AL4153">
        <f t="shared" si="1295"/>
        <v>4</v>
      </c>
      <c r="AM4153">
        <f t="shared" si="1296"/>
        <v>10</v>
      </c>
      <c r="AN4153">
        <f t="shared" si="1297"/>
        <v>4</v>
      </c>
      <c r="AO4153" t="str">
        <f t="shared" si="1298"/>
        <v>Weekday</v>
      </c>
      <c r="AR4153" s="20">
        <f t="shared" si="1299"/>
        <v>0</v>
      </c>
    </row>
    <row r="4154" spans="1:44" x14ac:dyDescent="0.35">
      <c r="A4154" t="str">
        <f t="shared" si="1281"/>
        <v>CUST4153</v>
      </c>
      <c r="B4154" s="2" t="s">
        <v>4490</v>
      </c>
      <c r="C4154" s="4">
        <v>44942</v>
      </c>
      <c r="D4154" s="2" t="s">
        <v>390</v>
      </c>
      <c r="E4154" t="s">
        <v>5056</v>
      </c>
      <c r="F4154" s="2" t="s">
        <v>19</v>
      </c>
      <c r="G4154" s="2" t="s">
        <v>128</v>
      </c>
      <c r="H4154" s="2">
        <v>1</v>
      </c>
      <c r="I4154" s="19">
        <v>2996.37</v>
      </c>
      <c r="J4154" s="2" t="s">
        <v>5046</v>
      </c>
      <c r="K4154" s="2" t="s">
        <v>76</v>
      </c>
      <c r="L4154" s="2">
        <v>3</v>
      </c>
      <c r="M4154" s="18">
        <f t="shared" si="1282"/>
        <v>2996.37</v>
      </c>
      <c r="T4154" t="str">
        <f t="shared" si="1283"/>
        <v>Completed</v>
      </c>
      <c r="U4154" t="str">
        <f t="shared" si="1284"/>
        <v>No</v>
      </c>
      <c r="V4154" t="str">
        <f t="shared" si="1285"/>
        <v>No</v>
      </c>
      <c r="X4154">
        <f t="shared" si="1286"/>
        <v>50</v>
      </c>
      <c r="Y4154">
        <f t="shared" si="1287"/>
        <v>37</v>
      </c>
      <c r="Z4154" s="18">
        <f t="shared" si="1288"/>
        <v>2759712.3299794244</v>
      </c>
      <c r="AA4154" s="18">
        <f t="shared" si="1289"/>
        <v>330643.50635802455</v>
      </c>
      <c r="AB4154" s="17">
        <f t="shared" si="1290"/>
        <v>3.8641711229946525</v>
      </c>
      <c r="AC4154" s="2" t="s">
        <v>128</v>
      </c>
      <c r="AD4154" s="2" t="s">
        <v>19</v>
      </c>
      <c r="AE4154" t="str">
        <f t="shared" si="1291"/>
        <v>Electronics</v>
      </c>
      <c r="AF4154" t="str">
        <f t="shared" si="1292"/>
        <v>Electronics</v>
      </c>
      <c r="AG4154" t="str" cm="1">
        <f t="array" ref="AG4154">INDEX(AD:AD,ROW())</f>
        <v>Electronics</v>
      </c>
      <c r="AH4154">
        <f t="shared" si="1300"/>
        <v>48</v>
      </c>
      <c r="AI4154" t="str">
        <f t="shared" si="1293"/>
        <v>Electronics</v>
      </c>
      <c r="AK4154">
        <f t="shared" si="1294"/>
        <v>2023</v>
      </c>
      <c r="AL4154">
        <f t="shared" si="1295"/>
        <v>1</v>
      </c>
      <c r="AM4154">
        <f t="shared" si="1296"/>
        <v>16</v>
      </c>
      <c r="AN4154">
        <f t="shared" si="1297"/>
        <v>2</v>
      </c>
      <c r="AO4154" t="str">
        <f t="shared" si="1298"/>
        <v>Weekday</v>
      </c>
      <c r="AR4154" s="20">
        <f t="shared" si="1299"/>
        <v>1</v>
      </c>
    </row>
    <row r="4155" spans="1:44" x14ac:dyDescent="0.35">
      <c r="A4155" t="str">
        <f t="shared" si="1281"/>
        <v>CUST4154</v>
      </c>
      <c r="B4155" s="2" t="s">
        <v>4491</v>
      </c>
      <c r="C4155" s="4">
        <v>45585</v>
      </c>
      <c r="D4155" s="2" t="s">
        <v>404</v>
      </c>
      <c r="E4155" t="s">
        <v>5054</v>
      </c>
      <c r="F4155" s="2" t="s">
        <v>13</v>
      </c>
      <c r="G4155" s="2" t="s">
        <v>5045</v>
      </c>
      <c r="H4155" s="2">
        <v>3</v>
      </c>
      <c r="I4155" s="19">
        <v>347.65</v>
      </c>
      <c r="J4155" s="2" t="s">
        <v>50</v>
      </c>
      <c r="K4155" s="2" t="s">
        <v>31</v>
      </c>
      <c r="L4155" s="2">
        <v>3</v>
      </c>
      <c r="M4155" s="18">
        <f t="shared" si="1282"/>
        <v>1042.9499999999998</v>
      </c>
      <c r="T4155" t="str">
        <f t="shared" si="1283"/>
        <v>Pending</v>
      </c>
      <c r="U4155" t="str">
        <f t="shared" si="1284"/>
        <v>No</v>
      </c>
      <c r="V4155" t="str">
        <f t="shared" si="1285"/>
        <v>Yes</v>
      </c>
      <c r="X4155">
        <f t="shared" si="1286"/>
        <v>558</v>
      </c>
      <c r="Y4155">
        <f t="shared" si="1287"/>
        <v>430</v>
      </c>
      <c r="Z4155" s="18">
        <f t="shared" si="1288"/>
        <v>1463424.4009529033</v>
      </c>
      <c r="AA4155" s="18">
        <f t="shared" si="1289"/>
        <v>118285.78776560788</v>
      </c>
      <c r="AB4155" s="17">
        <f t="shared" si="1290"/>
        <v>3.8140589569160999</v>
      </c>
      <c r="AC4155" s="2" t="s">
        <v>5045</v>
      </c>
      <c r="AD4155" s="2" t="s">
        <v>13</v>
      </c>
      <c r="AE4155" t="str">
        <f t="shared" si="1291"/>
        <v>Home &amp; Kitchen</v>
      </c>
      <c r="AF4155" t="str">
        <f t="shared" si="1292"/>
        <v>Home &amp; Kitchen</v>
      </c>
      <c r="AG4155" t="str" cm="1">
        <f t="array" ref="AG4155">INDEX(AD:AD,ROW())</f>
        <v>Home &amp; Kitchen</v>
      </c>
      <c r="AH4155">
        <f t="shared" si="1300"/>
        <v>76</v>
      </c>
      <c r="AI4155" t="str">
        <f t="shared" si="1293"/>
        <v>Home &amp; Kitchen</v>
      </c>
      <c r="AK4155">
        <f t="shared" si="1294"/>
        <v>2024</v>
      </c>
      <c r="AL4155">
        <f t="shared" si="1295"/>
        <v>10</v>
      </c>
      <c r="AM4155">
        <f t="shared" si="1296"/>
        <v>20</v>
      </c>
      <c r="AN4155">
        <f t="shared" si="1297"/>
        <v>1</v>
      </c>
      <c r="AO4155" t="str">
        <f t="shared" si="1298"/>
        <v>Weekend</v>
      </c>
      <c r="AR4155" s="20">
        <f t="shared" si="1299"/>
        <v>0</v>
      </c>
    </row>
    <row r="4156" spans="1:44" x14ac:dyDescent="0.35">
      <c r="A4156" t="str">
        <f t="shared" si="1281"/>
        <v>CUST4155</v>
      </c>
      <c r="B4156" s="2" t="s">
        <v>4492</v>
      </c>
      <c r="C4156" s="4">
        <v>45546</v>
      </c>
      <c r="D4156" s="2" t="s">
        <v>544</v>
      </c>
      <c r="E4156" t="s">
        <v>5049</v>
      </c>
      <c r="F4156" s="2" t="s">
        <v>13</v>
      </c>
      <c r="G4156" s="2" t="s">
        <v>14</v>
      </c>
      <c r="H4156" s="2">
        <v>1</v>
      </c>
      <c r="I4156" s="19">
        <v>1602.57</v>
      </c>
      <c r="J4156" s="2" t="s">
        <v>15</v>
      </c>
      <c r="K4156" s="2" t="s">
        <v>103</v>
      </c>
      <c r="L4156" s="2">
        <v>5</v>
      </c>
      <c r="M4156" s="18">
        <f t="shared" si="1282"/>
        <v>1602.57</v>
      </c>
      <c r="T4156" t="str">
        <f t="shared" si="1283"/>
        <v>Lost Sale</v>
      </c>
      <c r="U4156" t="str">
        <f t="shared" si="1284"/>
        <v>No</v>
      </c>
      <c r="V4156" t="str">
        <f t="shared" si="1285"/>
        <v>Yes</v>
      </c>
      <c r="X4156">
        <f t="shared" si="1286"/>
        <v>595</v>
      </c>
      <c r="Y4156">
        <f t="shared" si="1287"/>
        <v>444</v>
      </c>
      <c r="Z4156" s="18">
        <f t="shared" si="1288"/>
        <v>1463424.4009529033</v>
      </c>
      <c r="AA4156" s="18">
        <f t="shared" si="1289"/>
        <v>118285.78776560788</v>
      </c>
      <c r="AB4156" s="17">
        <f t="shared" si="1290"/>
        <v>3.8140589569160999</v>
      </c>
      <c r="AC4156" s="2" t="s">
        <v>14</v>
      </c>
      <c r="AD4156" s="2" t="s">
        <v>13</v>
      </c>
      <c r="AE4156" t="str">
        <f t="shared" si="1291"/>
        <v>Home &amp; Kitchen</v>
      </c>
      <c r="AF4156" t="str">
        <f t="shared" si="1292"/>
        <v>Home &amp; Kitchen</v>
      </c>
      <c r="AG4156" t="str" cm="1">
        <f t="array" ref="AG4156">INDEX(AD:AD,ROW())</f>
        <v>Home &amp; Kitchen</v>
      </c>
      <c r="AH4156">
        <f t="shared" si="1300"/>
        <v>2</v>
      </c>
      <c r="AI4156" t="str">
        <f t="shared" si="1293"/>
        <v>Home &amp; Kitchen</v>
      </c>
      <c r="AK4156">
        <f t="shared" si="1294"/>
        <v>2024</v>
      </c>
      <c r="AL4156">
        <f t="shared" si="1295"/>
        <v>9</v>
      </c>
      <c r="AM4156">
        <f t="shared" si="1296"/>
        <v>11</v>
      </c>
      <c r="AN4156">
        <f t="shared" si="1297"/>
        <v>4</v>
      </c>
      <c r="AO4156" t="str">
        <f t="shared" si="1298"/>
        <v>Weekday</v>
      </c>
      <c r="AR4156" s="20">
        <f t="shared" si="1299"/>
        <v>1</v>
      </c>
    </row>
    <row r="4157" spans="1:44" x14ac:dyDescent="0.35">
      <c r="A4157" t="str">
        <f t="shared" si="1281"/>
        <v>CUST4156</v>
      </c>
      <c r="B4157" s="2" t="s">
        <v>4493</v>
      </c>
      <c r="C4157" s="4">
        <v>45834</v>
      </c>
      <c r="D4157" s="2" t="s">
        <v>1048</v>
      </c>
      <c r="E4157" t="s">
        <v>5053</v>
      </c>
      <c r="F4157" s="2" t="s">
        <v>19</v>
      </c>
      <c r="G4157" s="2" t="s">
        <v>49</v>
      </c>
      <c r="H4157" s="2">
        <v>2</v>
      </c>
      <c r="I4157" s="19">
        <v>1923.1627263374514</v>
      </c>
      <c r="J4157" s="2" t="s">
        <v>20</v>
      </c>
      <c r="K4157" s="2" t="s">
        <v>103</v>
      </c>
      <c r="L4157" s="2">
        <v>4</v>
      </c>
      <c r="M4157" s="18">
        <f t="shared" si="1282"/>
        <v>3846.3254526749029</v>
      </c>
      <c r="T4157" t="str">
        <f t="shared" si="1283"/>
        <v>Lost Sale</v>
      </c>
      <c r="U4157" t="str">
        <f t="shared" si="1284"/>
        <v>No</v>
      </c>
      <c r="V4157" t="str">
        <f t="shared" si="1285"/>
        <v>Yes</v>
      </c>
      <c r="X4157">
        <f t="shared" si="1286"/>
        <v>559</v>
      </c>
      <c r="Y4157">
        <f t="shared" si="1287"/>
        <v>408</v>
      </c>
      <c r="Z4157" s="18">
        <f t="shared" si="1288"/>
        <v>2759712.3299794244</v>
      </c>
      <c r="AA4157" s="18">
        <f t="shared" si="1289"/>
        <v>330643.50635802455</v>
      </c>
      <c r="AB4157" s="17">
        <f t="shared" si="1290"/>
        <v>3.8641711229946525</v>
      </c>
      <c r="AC4157" s="2" t="s">
        <v>49</v>
      </c>
      <c r="AD4157" s="2" t="s">
        <v>19</v>
      </c>
      <c r="AE4157" t="str">
        <f t="shared" si="1291"/>
        <v>Electronics</v>
      </c>
      <c r="AF4157" t="str">
        <f t="shared" si="1292"/>
        <v>Electronics</v>
      </c>
      <c r="AG4157" t="str" cm="1">
        <f t="array" ref="AG4157">INDEX(AD:AD,ROW())</f>
        <v>Electronics</v>
      </c>
      <c r="AH4157">
        <f t="shared" si="1300"/>
        <v>12</v>
      </c>
      <c r="AI4157" t="str">
        <f t="shared" si="1293"/>
        <v>Electronics</v>
      </c>
      <c r="AK4157">
        <f t="shared" si="1294"/>
        <v>2025</v>
      </c>
      <c r="AL4157">
        <f t="shared" si="1295"/>
        <v>6</v>
      </c>
      <c r="AM4157">
        <f t="shared" si="1296"/>
        <v>26</v>
      </c>
      <c r="AN4157">
        <f t="shared" si="1297"/>
        <v>5</v>
      </c>
      <c r="AO4157" t="str">
        <f t="shared" si="1298"/>
        <v>Weekday</v>
      </c>
      <c r="AR4157" s="20">
        <f t="shared" si="1299"/>
        <v>1</v>
      </c>
    </row>
    <row r="4158" spans="1:44" x14ac:dyDescent="0.35">
      <c r="A4158" t="str">
        <f t="shared" si="1281"/>
        <v>CUST4157</v>
      </c>
      <c r="B4158" s="2" t="s">
        <v>4494</v>
      </c>
      <c r="C4158" s="4">
        <v>45656</v>
      </c>
      <c r="D4158" s="2" t="s">
        <v>302</v>
      </c>
      <c r="E4158" t="s">
        <v>5055</v>
      </c>
      <c r="F4158" s="2" t="s">
        <v>42</v>
      </c>
      <c r="G4158" s="2" t="s">
        <v>43</v>
      </c>
      <c r="H4158" s="2">
        <v>1</v>
      </c>
      <c r="I4158" s="19">
        <v>1143.49</v>
      </c>
      <c r="J4158" s="2" t="s">
        <v>15</v>
      </c>
      <c r="K4158" s="2" t="s">
        <v>16</v>
      </c>
      <c r="L4158" s="2">
        <v>5</v>
      </c>
      <c r="M4158" s="18">
        <f t="shared" si="1282"/>
        <v>1143.49</v>
      </c>
      <c r="T4158" t="str">
        <f t="shared" si="1283"/>
        <v>Completed</v>
      </c>
      <c r="U4158" t="str">
        <f t="shared" si="1284"/>
        <v>Yes</v>
      </c>
      <c r="V4158" t="str">
        <f t="shared" si="1285"/>
        <v>No</v>
      </c>
      <c r="X4158">
        <f t="shared" si="1286"/>
        <v>567</v>
      </c>
      <c r="Y4158">
        <f t="shared" si="1287"/>
        <v>440</v>
      </c>
      <c r="Z4158" s="18">
        <f t="shared" si="1288"/>
        <v>1098537.4901531704</v>
      </c>
      <c r="AA4158" s="18">
        <f t="shared" si="1289"/>
        <v>96724.388030634553</v>
      </c>
      <c r="AB4158" s="17">
        <f t="shared" si="1290"/>
        <v>3.9001122334455669</v>
      </c>
      <c r="AC4158" s="2" t="s">
        <v>43</v>
      </c>
      <c r="AD4158" s="2" t="s">
        <v>42</v>
      </c>
      <c r="AE4158" t="str">
        <f t="shared" si="1291"/>
        <v>Beauty</v>
      </c>
      <c r="AF4158" t="str">
        <f t="shared" si="1292"/>
        <v>Beauty</v>
      </c>
      <c r="AG4158" t="str" cm="1">
        <f t="array" ref="AG4158">INDEX(AD:AD,ROW())</f>
        <v>Beauty</v>
      </c>
      <c r="AH4158">
        <f t="shared" si="1300"/>
        <v>10</v>
      </c>
      <c r="AI4158" t="str">
        <f t="shared" si="1293"/>
        <v>Beauty</v>
      </c>
      <c r="AK4158">
        <f t="shared" si="1294"/>
        <v>2024</v>
      </c>
      <c r="AL4158">
        <f t="shared" si="1295"/>
        <v>12</v>
      </c>
      <c r="AM4158">
        <f t="shared" si="1296"/>
        <v>30</v>
      </c>
      <c r="AN4158">
        <f t="shared" si="1297"/>
        <v>2</v>
      </c>
      <c r="AO4158" t="str">
        <f t="shared" si="1298"/>
        <v>Weekday</v>
      </c>
      <c r="AR4158" s="20">
        <f t="shared" si="1299"/>
        <v>0</v>
      </c>
    </row>
    <row r="4159" spans="1:44" x14ac:dyDescent="0.35">
      <c r="A4159" t="str">
        <f t="shared" si="1281"/>
        <v>CUST4158</v>
      </c>
      <c r="B4159" s="2" t="s">
        <v>4495</v>
      </c>
      <c r="C4159" s="4">
        <v>45273</v>
      </c>
      <c r="D4159" s="2" t="s">
        <v>169</v>
      </c>
      <c r="E4159" t="s">
        <v>5051</v>
      </c>
      <c r="F4159" s="2" t="s">
        <v>13</v>
      </c>
      <c r="G4159" s="2" t="s">
        <v>34</v>
      </c>
      <c r="H4159" s="2">
        <v>1</v>
      </c>
      <c r="I4159" s="19">
        <v>963.38</v>
      </c>
      <c r="J4159" s="2" t="s">
        <v>50</v>
      </c>
      <c r="K4159" s="2" t="s">
        <v>16</v>
      </c>
      <c r="L4159" s="2">
        <v>4</v>
      </c>
      <c r="M4159" s="18">
        <f t="shared" si="1282"/>
        <v>963.38</v>
      </c>
      <c r="T4159" t="str">
        <f t="shared" si="1283"/>
        <v>Completed</v>
      </c>
      <c r="U4159" t="str">
        <f t="shared" si="1284"/>
        <v>No</v>
      </c>
      <c r="V4159" t="str">
        <f t="shared" si="1285"/>
        <v>No</v>
      </c>
      <c r="X4159">
        <f t="shared" si="1286"/>
        <v>619</v>
      </c>
      <c r="Y4159">
        <f t="shared" si="1287"/>
        <v>468</v>
      </c>
      <c r="Z4159" s="18">
        <f t="shared" si="1288"/>
        <v>1463424.4009529033</v>
      </c>
      <c r="AA4159" s="18">
        <f t="shared" si="1289"/>
        <v>118285.78776560788</v>
      </c>
      <c r="AB4159" s="17">
        <f t="shared" si="1290"/>
        <v>3.8140589569160999</v>
      </c>
      <c r="AC4159" s="2" t="s">
        <v>34</v>
      </c>
      <c r="AD4159" s="2" t="s">
        <v>13</v>
      </c>
      <c r="AE4159" t="str">
        <f t="shared" si="1291"/>
        <v>Home &amp; Kitchen</v>
      </c>
      <c r="AF4159" t="str">
        <f t="shared" si="1292"/>
        <v>Home &amp; Kitchen</v>
      </c>
      <c r="AG4159" t="str" cm="1">
        <f t="array" ref="AG4159">INDEX(AD:AD,ROW())</f>
        <v>Home &amp; Kitchen</v>
      </c>
      <c r="AH4159">
        <f t="shared" si="1300"/>
        <v>7</v>
      </c>
      <c r="AI4159" t="str">
        <f t="shared" si="1293"/>
        <v>Home &amp; Kitchen</v>
      </c>
      <c r="AK4159">
        <f t="shared" si="1294"/>
        <v>2023</v>
      </c>
      <c r="AL4159">
        <f t="shared" si="1295"/>
        <v>12</v>
      </c>
      <c r="AM4159">
        <f t="shared" si="1296"/>
        <v>13</v>
      </c>
      <c r="AN4159">
        <f t="shared" si="1297"/>
        <v>4</v>
      </c>
      <c r="AO4159" t="str">
        <f t="shared" si="1298"/>
        <v>Weekday</v>
      </c>
      <c r="AR4159" s="20">
        <f t="shared" si="1299"/>
        <v>0</v>
      </c>
    </row>
    <row r="4160" spans="1:44" x14ac:dyDescent="0.35">
      <c r="A4160" t="str">
        <f t="shared" si="1281"/>
        <v>CUST4159</v>
      </c>
      <c r="B4160" s="2" t="s">
        <v>4496</v>
      </c>
      <c r="C4160" s="4">
        <v>45284</v>
      </c>
      <c r="D4160" s="2" t="s">
        <v>936</v>
      </c>
      <c r="E4160" t="s">
        <v>5049</v>
      </c>
      <c r="F4160" s="2" t="s">
        <v>13</v>
      </c>
      <c r="G4160" s="2" t="s">
        <v>5045</v>
      </c>
      <c r="H4160" s="2">
        <v>1</v>
      </c>
      <c r="I4160" s="19">
        <v>1607.31</v>
      </c>
      <c r="J4160" s="2" t="s">
        <v>5047</v>
      </c>
      <c r="K4160" s="2" t="s">
        <v>16</v>
      </c>
      <c r="L4160" s="2">
        <v>3</v>
      </c>
      <c r="M4160" s="18">
        <f t="shared" si="1282"/>
        <v>1607.31</v>
      </c>
      <c r="T4160" t="str">
        <f t="shared" si="1283"/>
        <v>Completed</v>
      </c>
      <c r="U4160" t="str">
        <f t="shared" si="1284"/>
        <v>Yes</v>
      </c>
      <c r="V4160" t="str">
        <f t="shared" si="1285"/>
        <v>No</v>
      </c>
      <c r="X4160">
        <f t="shared" si="1286"/>
        <v>595</v>
      </c>
      <c r="Y4160">
        <f t="shared" si="1287"/>
        <v>444</v>
      </c>
      <c r="Z4160" s="18">
        <f t="shared" si="1288"/>
        <v>1463424.4009529033</v>
      </c>
      <c r="AA4160" s="18">
        <f t="shared" si="1289"/>
        <v>118285.78776560788</v>
      </c>
      <c r="AB4160" s="17">
        <f t="shared" si="1290"/>
        <v>3.8140589569160999</v>
      </c>
      <c r="AC4160" s="2" t="s">
        <v>5045</v>
      </c>
      <c r="AD4160" s="2" t="s">
        <v>13</v>
      </c>
      <c r="AE4160" t="str">
        <f t="shared" si="1291"/>
        <v>Home &amp; Kitchen</v>
      </c>
      <c r="AF4160" t="str">
        <f t="shared" si="1292"/>
        <v>Home &amp; Kitchen</v>
      </c>
      <c r="AG4160" t="str" cm="1">
        <f t="array" ref="AG4160">INDEX(AD:AD,ROW())</f>
        <v>Home &amp; Kitchen</v>
      </c>
      <c r="AH4160">
        <f t="shared" si="1300"/>
        <v>76</v>
      </c>
      <c r="AI4160" t="str">
        <f t="shared" si="1293"/>
        <v>Home &amp; Kitchen</v>
      </c>
      <c r="AK4160">
        <f t="shared" si="1294"/>
        <v>2023</v>
      </c>
      <c r="AL4160">
        <f t="shared" si="1295"/>
        <v>12</v>
      </c>
      <c r="AM4160">
        <f t="shared" si="1296"/>
        <v>24</v>
      </c>
      <c r="AN4160">
        <f t="shared" si="1297"/>
        <v>1</v>
      </c>
      <c r="AO4160" t="str">
        <f t="shared" si="1298"/>
        <v>Weekend</v>
      </c>
      <c r="AR4160" s="20">
        <f t="shared" si="1299"/>
        <v>0</v>
      </c>
    </row>
    <row r="4161" spans="1:44" x14ac:dyDescent="0.35">
      <c r="A4161" t="str">
        <f t="shared" si="1281"/>
        <v>CUST4160</v>
      </c>
      <c r="B4161" s="2" t="s">
        <v>4497</v>
      </c>
      <c r="C4161" s="4">
        <v>45209</v>
      </c>
      <c r="D4161" s="2" t="s">
        <v>182</v>
      </c>
      <c r="E4161" t="s">
        <v>5055</v>
      </c>
      <c r="F4161" s="2" t="s">
        <v>23</v>
      </c>
      <c r="G4161" s="2" t="s">
        <v>46</v>
      </c>
      <c r="H4161" s="2">
        <v>2</v>
      </c>
      <c r="I4161" s="19">
        <v>447.21</v>
      </c>
      <c r="J4161" s="2" t="s">
        <v>20</v>
      </c>
      <c r="K4161" s="2" t="s">
        <v>16</v>
      </c>
      <c r="L4161" s="31"/>
      <c r="M4161" s="18">
        <f t="shared" si="1282"/>
        <v>894.42</v>
      </c>
      <c r="T4161" t="str">
        <f t="shared" si="1283"/>
        <v>Completed</v>
      </c>
      <c r="U4161" t="str">
        <f t="shared" si="1284"/>
        <v>No</v>
      </c>
      <c r="V4161" t="str">
        <f t="shared" si="1285"/>
        <v>No</v>
      </c>
      <c r="X4161">
        <f t="shared" si="1286"/>
        <v>567</v>
      </c>
      <c r="Y4161">
        <f t="shared" si="1287"/>
        <v>440</v>
      </c>
      <c r="Z4161" s="18">
        <f t="shared" si="1288"/>
        <v>594714.6477588166</v>
      </c>
      <c r="AA4161" s="18">
        <f t="shared" si="1289"/>
        <v>60882.938065984097</v>
      </c>
      <c r="AB4161" s="17">
        <f t="shared" si="1290"/>
        <v>3.804733727810651</v>
      </c>
      <c r="AC4161" s="2" t="s">
        <v>46</v>
      </c>
      <c r="AD4161" s="2" t="s">
        <v>23</v>
      </c>
      <c r="AE4161" t="str">
        <f t="shared" si="1291"/>
        <v>Books</v>
      </c>
      <c r="AF4161" t="str">
        <f t="shared" si="1292"/>
        <v>Books</v>
      </c>
      <c r="AG4161" t="str" cm="1">
        <f t="array" ref="AG4161">INDEX(AD:AD,ROW())</f>
        <v>Books</v>
      </c>
      <c r="AH4161">
        <f t="shared" si="1300"/>
        <v>11</v>
      </c>
      <c r="AI4161" t="str">
        <f t="shared" si="1293"/>
        <v>Books</v>
      </c>
      <c r="AK4161">
        <f t="shared" si="1294"/>
        <v>2023</v>
      </c>
      <c r="AL4161">
        <f t="shared" si="1295"/>
        <v>10</v>
      </c>
      <c r="AM4161">
        <f t="shared" si="1296"/>
        <v>10</v>
      </c>
      <c r="AN4161">
        <f t="shared" si="1297"/>
        <v>3</v>
      </c>
      <c r="AO4161" t="str">
        <f t="shared" si="1298"/>
        <v>Weekday</v>
      </c>
      <c r="AR4161" s="20">
        <f t="shared" si="1299"/>
        <v>0</v>
      </c>
    </row>
    <row r="4162" spans="1:44" x14ac:dyDescent="0.35">
      <c r="A4162" t="str">
        <f t="shared" si="1281"/>
        <v>CUST4161</v>
      </c>
      <c r="B4162" s="2" t="s">
        <v>4498</v>
      </c>
      <c r="C4162" s="4">
        <v>45317</v>
      </c>
      <c r="D4162" s="2" t="s">
        <v>118</v>
      </c>
      <c r="E4162" t="s">
        <v>5050</v>
      </c>
      <c r="F4162" s="2" t="s">
        <v>29</v>
      </c>
      <c r="G4162" s="2" t="s">
        <v>138</v>
      </c>
      <c r="H4162" s="2">
        <v>1</v>
      </c>
      <c r="I4162" s="19">
        <v>1419.824472190694</v>
      </c>
      <c r="J4162" s="2" t="s">
        <v>15</v>
      </c>
      <c r="K4162" s="2" t="s">
        <v>16</v>
      </c>
      <c r="L4162" s="2">
        <v>3</v>
      </c>
      <c r="M4162" s="18">
        <f t="shared" si="1282"/>
        <v>1419.824472190694</v>
      </c>
      <c r="T4162" t="str">
        <f t="shared" si="1283"/>
        <v>Completed</v>
      </c>
      <c r="U4162" t="str">
        <f t="shared" si="1284"/>
        <v>Yes</v>
      </c>
      <c r="V4162" t="str">
        <f t="shared" si="1285"/>
        <v>No</v>
      </c>
      <c r="X4162">
        <f t="shared" si="1286"/>
        <v>589</v>
      </c>
      <c r="Y4162">
        <f t="shared" si="1287"/>
        <v>426</v>
      </c>
      <c r="Z4162" s="18">
        <f t="shared" si="1288"/>
        <v>1892867.2841657216</v>
      </c>
      <c r="AA4162" s="18">
        <f t="shared" si="1289"/>
        <v>199432.98236095349</v>
      </c>
      <c r="AB4162" s="17">
        <f t="shared" si="1290"/>
        <v>3.8949824970828471</v>
      </c>
      <c r="AC4162" s="2" t="s">
        <v>138</v>
      </c>
      <c r="AD4162" s="2" t="s">
        <v>29</v>
      </c>
      <c r="AE4162" t="str">
        <f t="shared" si="1291"/>
        <v>Fashion</v>
      </c>
      <c r="AF4162" t="str">
        <f t="shared" si="1292"/>
        <v>Fashion</v>
      </c>
      <c r="AG4162" t="str" cm="1">
        <f t="array" ref="AG4162">INDEX(AD:AD,ROW())</f>
        <v>Fashion</v>
      </c>
      <c r="AH4162">
        <f t="shared" si="1300"/>
        <v>53</v>
      </c>
      <c r="AI4162" t="str">
        <f t="shared" si="1293"/>
        <v>Fashion</v>
      </c>
      <c r="AK4162">
        <f t="shared" si="1294"/>
        <v>2024</v>
      </c>
      <c r="AL4162">
        <f t="shared" si="1295"/>
        <v>1</v>
      </c>
      <c r="AM4162">
        <f t="shared" si="1296"/>
        <v>26</v>
      </c>
      <c r="AN4162">
        <f t="shared" si="1297"/>
        <v>6</v>
      </c>
      <c r="AO4162" t="str">
        <f t="shared" si="1298"/>
        <v>Weekday</v>
      </c>
      <c r="AR4162" s="20">
        <f t="shared" si="1299"/>
        <v>0</v>
      </c>
    </row>
    <row r="4163" spans="1:44" x14ac:dyDescent="0.35">
      <c r="A4163" t="str">
        <f t="shared" ref="A4163:A4226" si="1301">"CUST"&amp;TEXT(ROW()-1,"0000")</f>
        <v>CUST4162</v>
      </c>
      <c r="B4163" s="2" t="s">
        <v>4499</v>
      </c>
      <c r="C4163" s="4">
        <v>45299</v>
      </c>
      <c r="D4163" s="2" t="s">
        <v>679</v>
      </c>
      <c r="E4163" t="s">
        <v>5053</v>
      </c>
      <c r="F4163" s="2" t="s">
        <v>13</v>
      </c>
      <c r="G4163" s="2" t="s">
        <v>34</v>
      </c>
      <c r="H4163" s="2">
        <v>1</v>
      </c>
      <c r="I4163" s="19">
        <v>956.38</v>
      </c>
      <c r="J4163" s="2" t="s">
        <v>15</v>
      </c>
      <c r="K4163" s="2" t="s">
        <v>31</v>
      </c>
      <c r="L4163" s="2">
        <v>3</v>
      </c>
      <c r="M4163" s="18">
        <f t="shared" ref="M4163:M4226" si="1302">H4163*I4163</f>
        <v>956.38</v>
      </c>
      <c r="T4163" t="str">
        <f t="shared" ref="T4163:T4226" si="1303">IF(K4163="Cancelled","Lost Sale",IF(K4163="Pending","Pending","Completed"))</f>
        <v>Pending</v>
      </c>
      <c r="U4163" t="str">
        <f t="shared" ref="U4163:U4226" si="1304">IF(AND(K4163="Delivered",M4163&gt;1000),"Yes","No")</f>
        <v>No</v>
      </c>
      <c r="V4163" t="str">
        <f t="shared" ref="V4163:V4226" si="1305">IF(OR(K4163="Cancelled",K4163="Pending"),"Yes","No")</f>
        <v>Yes</v>
      </c>
      <c r="X4163">
        <f t="shared" ref="X4163:X4226" si="1306">COUNTIF($E$2:$E$4701,E4163)</f>
        <v>559</v>
      </c>
      <c r="Y4163">
        <f t="shared" ref="Y4163:Y4226" si="1307">COUNTIFS($E$2:$E$4701,E4163,$K$2:$K$4701,"Delivered")</f>
        <v>408</v>
      </c>
      <c r="Z4163" s="18">
        <f t="shared" ref="Z4163:Z4226" si="1308">SUMIF($F$2:$F$4701,F4163,$M$2:$M$4701)</f>
        <v>1463424.4009529033</v>
      </c>
      <c r="AA4163" s="18">
        <f t="shared" ref="AA4163:AA4226" si="1309">SUMIFS($M$2:$M$4701,$F$2:$F$4701,F4163,$K$2:$K$4701,"Pending")</f>
        <v>118285.78776560788</v>
      </c>
      <c r="AB4163" s="17">
        <f t="shared" ref="AB4163:AB4226" si="1310">AVERAGEIF($F$2:$F$4701,F4163,$L$2:$L$4701)</f>
        <v>3.8140589569160999</v>
      </c>
      <c r="AC4163" s="2" t="s">
        <v>34</v>
      </c>
      <c r="AD4163" s="2" t="s">
        <v>13</v>
      </c>
      <c r="AE4163" t="str">
        <f t="shared" ref="AE4163:AE4226" si="1311">VLOOKUP(G4163,$AC$2:$AD$4738,2,FALSE)</f>
        <v>Home &amp; Kitchen</v>
      </c>
      <c r="AF4163" t="str">
        <f t="shared" ref="AF4163:AF4226" si="1312">_xlfn.XLOOKUP(G4163,AC:AC,AD:AD)</f>
        <v>Home &amp; Kitchen</v>
      </c>
      <c r="AG4163" t="str" cm="1">
        <f t="array" ref="AG4163">INDEX(AD:AD,ROW())</f>
        <v>Home &amp; Kitchen</v>
      </c>
      <c r="AH4163">
        <f t="shared" si="1300"/>
        <v>7</v>
      </c>
      <c r="AI4163" t="str">
        <f t="shared" ref="AI4163:AI4226" si="1313">INDEX(AD:AD,MATCH(G4163,AC:AC,0))</f>
        <v>Home &amp; Kitchen</v>
      </c>
      <c r="AK4163">
        <f t="shared" ref="AK4163:AK4226" si="1314">YEAR(C4163)</f>
        <v>2024</v>
      </c>
      <c r="AL4163">
        <f t="shared" ref="AL4163:AL4226" si="1315">MONTH(C4163)</f>
        <v>1</v>
      </c>
      <c r="AM4163">
        <f t="shared" ref="AM4163:AM4226" si="1316">DAY(C4163)</f>
        <v>8</v>
      </c>
      <c r="AN4163">
        <f t="shared" ref="AN4163:AN4226" si="1317">WEEKDAY(C4163)</f>
        <v>2</v>
      </c>
      <c r="AO4163" t="str">
        <f t="shared" ref="AO4163:AO4226" si="1318">IF(WEEKDAY(C4163,2)&gt;5,"Weekend","Weekday")</f>
        <v>Weekday</v>
      </c>
      <c r="AR4163" s="20">
        <f t="shared" ref="AR4163:AR4226" si="1319">IF(OR(K4163="Cancelled",K4163="Returned"),1,0)</f>
        <v>0</v>
      </c>
    </row>
    <row r="4164" spans="1:44" x14ac:dyDescent="0.35">
      <c r="A4164" t="str">
        <f t="shared" si="1301"/>
        <v>CUST4163</v>
      </c>
      <c r="B4164" s="2" t="s">
        <v>4500</v>
      </c>
      <c r="C4164" s="4">
        <v>45796</v>
      </c>
      <c r="D4164" s="2" t="s">
        <v>45</v>
      </c>
      <c r="E4164" t="s">
        <v>5052</v>
      </c>
      <c r="F4164" s="2" t="s">
        <v>13</v>
      </c>
      <c r="G4164" s="2" t="s">
        <v>34</v>
      </c>
      <c r="H4164" s="2">
        <v>2</v>
      </c>
      <c r="I4164" s="19">
        <v>1422.38</v>
      </c>
      <c r="J4164" s="2" t="s">
        <v>50</v>
      </c>
      <c r="K4164" s="2" t="s">
        <v>16</v>
      </c>
      <c r="L4164" s="2">
        <v>4</v>
      </c>
      <c r="M4164" s="18">
        <f t="shared" si="1302"/>
        <v>2844.76</v>
      </c>
      <c r="T4164" t="str">
        <f t="shared" si="1303"/>
        <v>Completed</v>
      </c>
      <c r="U4164" t="str">
        <f t="shared" si="1304"/>
        <v>Yes</v>
      </c>
      <c r="V4164" t="str">
        <f t="shared" si="1305"/>
        <v>No</v>
      </c>
      <c r="X4164">
        <f t="shared" si="1306"/>
        <v>573</v>
      </c>
      <c r="Y4164">
        <f t="shared" si="1307"/>
        <v>450</v>
      </c>
      <c r="Z4164" s="18">
        <f t="shared" si="1308"/>
        <v>1463424.4009529033</v>
      </c>
      <c r="AA4164" s="18">
        <f t="shared" si="1309"/>
        <v>118285.78776560788</v>
      </c>
      <c r="AB4164" s="17">
        <f t="shared" si="1310"/>
        <v>3.8140589569160999</v>
      </c>
      <c r="AC4164" s="2" t="s">
        <v>34</v>
      </c>
      <c r="AD4164" s="2" t="s">
        <v>13</v>
      </c>
      <c r="AE4164" t="str">
        <f t="shared" si="1311"/>
        <v>Home &amp; Kitchen</v>
      </c>
      <c r="AF4164" t="str">
        <f t="shared" si="1312"/>
        <v>Home &amp; Kitchen</v>
      </c>
      <c r="AG4164" t="str" cm="1">
        <f t="array" ref="AG4164">INDEX(AD:AD,ROW())</f>
        <v>Home &amp; Kitchen</v>
      </c>
      <c r="AH4164">
        <f t="shared" si="1300"/>
        <v>7</v>
      </c>
      <c r="AI4164" t="str">
        <f t="shared" si="1313"/>
        <v>Home &amp; Kitchen</v>
      </c>
      <c r="AK4164">
        <f t="shared" si="1314"/>
        <v>2025</v>
      </c>
      <c r="AL4164">
        <f t="shared" si="1315"/>
        <v>5</v>
      </c>
      <c r="AM4164">
        <f t="shared" si="1316"/>
        <v>19</v>
      </c>
      <c r="AN4164">
        <f t="shared" si="1317"/>
        <v>2</v>
      </c>
      <c r="AO4164" t="str">
        <f t="shared" si="1318"/>
        <v>Weekday</v>
      </c>
      <c r="AR4164" s="20">
        <f t="shared" si="1319"/>
        <v>0</v>
      </c>
    </row>
    <row r="4165" spans="1:44" x14ac:dyDescent="0.35">
      <c r="A4165" t="str">
        <f t="shared" si="1301"/>
        <v>CUST4164</v>
      </c>
      <c r="B4165" s="2" t="s">
        <v>4501</v>
      </c>
      <c r="C4165" s="4">
        <v>45235</v>
      </c>
      <c r="D4165" s="2" t="s">
        <v>1034</v>
      </c>
      <c r="E4165" t="s">
        <v>5050</v>
      </c>
      <c r="F4165" s="2" t="s">
        <v>42</v>
      </c>
      <c r="G4165" s="2" t="s">
        <v>5042</v>
      </c>
      <c r="H4165" s="2">
        <v>1</v>
      </c>
      <c r="I4165" s="19">
        <v>1037.27</v>
      </c>
      <c r="J4165" s="2" t="s">
        <v>20</v>
      </c>
      <c r="K4165" s="2" t="s">
        <v>16</v>
      </c>
      <c r="L4165" s="2">
        <v>1</v>
      </c>
      <c r="M4165" s="18">
        <f t="shared" si="1302"/>
        <v>1037.27</v>
      </c>
      <c r="T4165" t="str">
        <f t="shared" si="1303"/>
        <v>Completed</v>
      </c>
      <c r="U4165" t="str">
        <f t="shared" si="1304"/>
        <v>Yes</v>
      </c>
      <c r="V4165" t="str">
        <f t="shared" si="1305"/>
        <v>No</v>
      </c>
      <c r="X4165">
        <f t="shared" si="1306"/>
        <v>589</v>
      </c>
      <c r="Y4165">
        <f t="shared" si="1307"/>
        <v>426</v>
      </c>
      <c r="Z4165" s="18">
        <f t="shared" si="1308"/>
        <v>1098537.4901531704</v>
      </c>
      <c r="AA4165" s="18">
        <f t="shared" si="1309"/>
        <v>96724.388030634553</v>
      </c>
      <c r="AB4165" s="17">
        <f t="shared" si="1310"/>
        <v>3.9001122334455669</v>
      </c>
      <c r="AC4165" s="2" t="s">
        <v>5042</v>
      </c>
      <c r="AD4165" s="2" t="s">
        <v>42</v>
      </c>
      <c r="AE4165" t="str">
        <f t="shared" si="1311"/>
        <v>Beauty</v>
      </c>
      <c r="AF4165" t="str">
        <f t="shared" si="1312"/>
        <v>Beauty</v>
      </c>
      <c r="AG4165" t="str" cm="1">
        <f t="array" ref="AG4165">INDEX(AD:AD,ROW())</f>
        <v>Beauty</v>
      </c>
      <c r="AH4165">
        <f t="shared" si="1300"/>
        <v>18</v>
      </c>
      <c r="AI4165" t="str">
        <f t="shared" si="1313"/>
        <v>Beauty</v>
      </c>
      <c r="AK4165">
        <f t="shared" si="1314"/>
        <v>2023</v>
      </c>
      <c r="AL4165">
        <f t="shared" si="1315"/>
        <v>11</v>
      </c>
      <c r="AM4165">
        <f t="shared" si="1316"/>
        <v>5</v>
      </c>
      <c r="AN4165">
        <f t="shared" si="1317"/>
        <v>1</v>
      </c>
      <c r="AO4165" t="str">
        <f t="shared" si="1318"/>
        <v>Weekend</v>
      </c>
      <c r="AR4165" s="20">
        <f t="shared" si="1319"/>
        <v>0</v>
      </c>
    </row>
    <row r="4166" spans="1:44" x14ac:dyDescent="0.35">
      <c r="A4166" t="str">
        <f t="shared" si="1301"/>
        <v>CUST4165</v>
      </c>
      <c r="B4166" s="2" t="s">
        <v>4502</v>
      </c>
      <c r="C4166" s="4">
        <v>44992</v>
      </c>
      <c r="D4166" s="2" t="s">
        <v>131</v>
      </c>
      <c r="E4166" t="s">
        <v>5049</v>
      </c>
      <c r="F4166" s="2" t="s">
        <v>42</v>
      </c>
      <c r="G4166" s="2" t="s">
        <v>170</v>
      </c>
      <c r="H4166" s="2">
        <v>1</v>
      </c>
      <c r="I4166" s="19">
        <v>415.7</v>
      </c>
      <c r="J4166" s="2" t="s">
        <v>5046</v>
      </c>
      <c r="K4166" s="2" t="s">
        <v>31</v>
      </c>
      <c r="L4166" s="2">
        <v>5</v>
      </c>
      <c r="M4166" s="18">
        <f t="shared" si="1302"/>
        <v>415.7</v>
      </c>
      <c r="T4166" t="str">
        <f t="shared" si="1303"/>
        <v>Pending</v>
      </c>
      <c r="U4166" t="str">
        <f t="shared" si="1304"/>
        <v>No</v>
      </c>
      <c r="V4166" t="str">
        <f t="shared" si="1305"/>
        <v>Yes</v>
      </c>
      <c r="X4166">
        <f t="shared" si="1306"/>
        <v>595</v>
      </c>
      <c r="Y4166">
        <f t="shared" si="1307"/>
        <v>444</v>
      </c>
      <c r="Z4166" s="18">
        <f t="shared" si="1308"/>
        <v>1098537.4901531704</v>
      </c>
      <c r="AA4166" s="18">
        <f t="shared" si="1309"/>
        <v>96724.388030634553</v>
      </c>
      <c r="AB4166" s="17">
        <f t="shared" si="1310"/>
        <v>3.9001122334455669</v>
      </c>
      <c r="AC4166" s="2" t="s">
        <v>170</v>
      </c>
      <c r="AD4166" s="2" t="s">
        <v>42</v>
      </c>
      <c r="AE4166" t="str">
        <f t="shared" si="1311"/>
        <v>Beauty</v>
      </c>
      <c r="AF4166" t="str">
        <f t="shared" si="1312"/>
        <v>Beauty</v>
      </c>
      <c r="AG4166" t="str" cm="1">
        <f t="array" ref="AG4166">INDEX(AD:AD,ROW())</f>
        <v>Beauty</v>
      </c>
      <c r="AH4166">
        <f t="shared" si="1300"/>
        <v>70</v>
      </c>
      <c r="AI4166" t="str">
        <f t="shared" si="1313"/>
        <v>Beauty</v>
      </c>
      <c r="AK4166">
        <f t="shared" si="1314"/>
        <v>2023</v>
      </c>
      <c r="AL4166">
        <f t="shared" si="1315"/>
        <v>3</v>
      </c>
      <c r="AM4166">
        <f t="shared" si="1316"/>
        <v>7</v>
      </c>
      <c r="AN4166">
        <f t="shared" si="1317"/>
        <v>3</v>
      </c>
      <c r="AO4166" t="str">
        <f t="shared" si="1318"/>
        <v>Weekday</v>
      </c>
      <c r="AR4166" s="20">
        <f t="shared" si="1319"/>
        <v>0</v>
      </c>
    </row>
    <row r="4167" spans="1:44" x14ac:dyDescent="0.35">
      <c r="A4167" t="str">
        <f t="shared" si="1301"/>
        <v>CUST4166</v>
      </c>
      <c r="B4167" s="2" t="s">
        <v>4503</v>
      </c>
      <c r="C4167" s="4">
        <v>45518</v>
      </c>
      <c r="D4167" s="2" t="s">
        <v>476</v>
      </c>
      <c r="E4167" t="s">
        <v>5050</v>
      </c>
      <c r="F4167" s="2" t="s">
        <v>42</v>
      </c>
      <c r="G4167" s="2" t="s">
        <v>5042</v>
      </c>
      <c r="H4167" s="2">
        <v>1</v>
      </c>
      <c r="I4167" s="19">
        <v>542.44000000000005</v>
      </c>
      <c r="J4167" s="2" t="s">
        <v>15</v>
      </c>
      <c r="K4167" s="2" t="s">
        <v>16</v>
      </c>
      <c r="L4167" s="2">
        <v>5</v>
      </c>
      <c r="M4167" s="18">
        <f t="shared" si="1302"/>
        <v>542.44000000000005</v>
      </c>
      <c r="T4167" t="str">
        <f t="shared" si="1303"/>
        <v>Completed</v>
      </c>
      <c r="U4167" t="str">
        <f t="shared" si="1304"/>
        <v>No</v>
      </c>
      <c r="V4167" t="str">
        <f t="shared" si="1305"/>
        <v>No</v>
      </c>
      <c r="X4167">
        <f t="shared" si="1306"/>
        <v>589</v>
      </c>
      <c r="Y4167">
        <f t="shared" si="1307"/>
        <v>426</v>
      </c>
      <c r="Z4167" s="18">
        <f t="shared" si="1308"/>
        <v>1098537.4901531704</v>
      </c>
      <c r="AA4167" s="18">
        <f t="shared" si="1309"/>
        <v>96724.388030634553</v>
      </c>
      <c r="AB4167" s="17">
        <f t="shared" si="1310"/>
        <v>3.9001122334455669</v>
      </c>
      <c r="AC4167" s="2" t="s">
        <v>5042</v>
      </c>
      <c r="AD4167" s="2" t="s">
        <v>42</v>
      </c>
      <c r="AE4167" t="str">
        <f t="shared" si="1311"/>
        <v>Beauty</v>
      </c>
      <c r="AF4167" t="str">
        <f t="shared" si="1312"/>
        <v>Beauty</v>
      </c>
      <c r="AG4167" t="str" cm="1">
        <f t="array" ref="AG4167">INDEX(AD:AD,ROW())</f>
        <v>Beauty</v>
      </c>
      <c r="AH4167">
        <f t="shared" si="1300"/>
        <v>18</v>
      </c>
      <c r="AI4167" t="str">
        <f t="shared" si="1313"/>
        <v>Beauty</v>
      </c>
      <c r="AK4167">
        <f t="shared" si="1314"/>
        <v>2024</v>
      </c>
      <c r="AL4167">
        <f t="shared" si="1315"/>
        <v>8</v>
      </c>
      <c r="AM4167">
        <f t="shared" si="1316"/>
        <v>14</v>
      </c>
      <c r="AN4167">
        <f t="shared" si="1317"/>
        <v>4</v>
      </c>
      <c r="AO4167" t="str">
        <f t="shared" si="1318"/>
        <v>Weekday</v>
      </c>
      <c r="AR4167" s="20">
        <f t="shared" si="1319"/>
        <v>0</v>
      </c>
    </row>
    <row r="4168" spans="1:44" x14ac:dyDescent="0.35">
      <c r="A4168" t="str">
        <f t="shared" si="1301"/>
        <v>CUST4167</v>
      </c>
      <c r="B4168" s="2" t="s">
        <v>4504</v>
      </c>
      <c r="C4168" s="4">
        <v>45074</v>
      </c>
      <c r="D4168" s="2" t="s">
        <v>374</v>
      </c>
      <c r="E4168" t="s">
        <v>5054</v>
      </c>
      <c r="F4168" s="2" t="s">
        <v>23</v>
      </c>
      <c r="G4168" s="2" t="s">
        <v>24</v>
      </c>
      <c r="H4168" s="2">
        <v>1</v>
      </c>
      <c r="I4168" s="19">
        <v>610.29</v>
      </c>
      <c r="J4168" s="2" t="s">
        <v>15</v>
      </c>
      <c r="K4168" s="2" t="s">
        <v>16</v>
      </c>
      <c r="L4168" s="2">
        <v>3</v>
      </c>
      <c r="M4168" s="18">
        <f t="shared" si="1302"/>
        <v>610.29</v>
      </c>
      <c r="T4168" t="str">
        <f t="shared" si="1303"/>
        <v>Completed</v>
      </c>
      <c r="U4168" t="str">
        <f t="shared" si="1304"/>
        <v>No</v>
      </c>
      <c r="V4168" t="str">
        <f t="shared" si="1305"/>
        <v>No</v>
      </c>
      <c r="X4168">
        <f t="shared" si="1306"/>
        <v>558</v>
      </c>
      <c r="Y4168">
        <f t="shared" si="1307"/>
        <v>430</v>
      </c>
      <c r="Z4168" s="18">
        <f t="shared" si="1308"/>
        <v>594714.6477588166</v>
      </c>
      <c r="AA4168" s="18">
        <f t="shared" si="1309"/>
        <v>60882.938065984097</v>
      </c>
      <c r="AB4168" s="17">
        <f t="shared" si="1310"/>
        <v>3.804733727810651</v>
      </c>
      <c r="AC4168" s="2" t="s">
        <v>24</v>
      </c>
      <c r="AD4168" s="2" t="s">
        <v>23</v>
      </c>
      <c r="AE4168" t="str">
        <f t="shared" si="1311"/>
        <v>Books</v>
      </c>
      <c r="AF4168" t="str">
        <f t="shared" si="1312"/>
        <v>Books</v>
      </c>
      <c r="AG4168" t="str" cm="1">
        <f t="array" ref="AG4168">INDEX(AD:AD,ROW())</f>
        <v>Books</v>
      </c>
      <c r="AH4168">
        <f t="shared" si="1300"/>
        <v>4</v>
      </c>
      <c r="AI4168" t="str">
        <f t="shared" si="1313"/>
        <v>Books</v>
      </c>
      <c r="AK4168">
        <f t="shared" si="1314"/>
        <v>2023</v>
      </c>
      <c r="AL4168">
        <f t="shared" si="1315"/>
        <v>5</v>
      </c>
      <c r="AM4168">
        <f t="shared" si="1316"/>
        <v>28</v>
      </c>
      <c r="AN4168">
        <f t="shared" si="1317"/>
        <v>1</v>
      </c>
      <c r="AO4168" t="str">
        <f t="shared" si="1318"/>
        <v>Weekend</v>
      </c>
      <c r="AR4168" s="20">
        <f t="shared" si="1319"/>
        <v>0</v>
      </c>
    </row>
    <row r="4169" spans="1:44" x14ac:dyDescent="0.35">
      <c r="A4169" t="str">
        <f t="shared" si="1301"/>
        <v>CUST4168</v>
      </c>
      <c r="B4169" s="2" t="s">
        <v>4505</v>
      </c>
      <c r="C4169" s="4">
        <v>44927</v>
      </c>
      <c r="D4169" s="2" t="s">
        <v>154</v>
      </c>
      <c r="E4169" t="s">
        <v>5049</v>
      </c>
      <c r="F4169" s="2" t="s">
        <v>29</v>
      </c>
      <c r="G4169" s="2" t="s">
        <v>30</v>
      </c>
      <c r="H4169" s="2">
        <v>1</v>
      </c>
      <c r="I4169" s="19">
        <v>2252.14</v>
      </c>
      <c r="J4169" s="2" t="s">
        <v>15</v>
      </c>
      <c r="K4169" s="2" t="s">
        <v>76</v>
      </c>
      <c r="L4169" s="2">
        <v>3</v>
      </c>
      <c r="M4169" s="18">
        <f t="shared" si="1302"/>
        <v>2252.14</v>
      </c>
      <c r="T4169" t="str">
        <f t="shared" si="1303"/>
        <v>Completed</v>
      </c>
      <c r="U4169" t="str">
        <f t="shared" si="1304"/>
        <v>No</v>
      </c>
      <c r="V4169" t="str">
        <f t="shared" si="1305"/>
        <v>No</v>
      </c>
      <c r="X4169">
        <f t="shared" si="1306"/>
        <v>595</v>
      </c>
      <c r="Y4169">
        <f t="shared" si="1307"/>
        <v>444</v>
      </c>
      <c r="Z4169" s="18">
        <f t="shared" si="1308"/>
        <v>1892867.2841657216</v>
      </c>
      <c r="AA4169" s="18">
        <f t="shared" si="1309"/>
        <v>199432.98236095349</v>
      </c>
      <c r="AB4169" s="17">
        <f t="shared" si="1310"/>
        <v>3.8949824970828471</v>
      </c>
      <c r="AC4169" s="2" t="s">
        <v>30</v>
      </c>
      <c r="AD4169" s="2" t="s">
        <v>29</v>
      </c>
      <c r="AE4169" t="str">
        <f t="shared" si="1311"/>
        <v>Fashion</v>
      </c>
      <c r="AF4169" t="str">
        <f t="shared" si="1312"/>
        <v>Fashion</v>
      </c>
      <c r="AG4169" t="str" cm="1">
        <f t="array" ref="AG4169">INDEX(AD:AD,ROW())</f>
        <v>Fashion</v>
      </c>
      <c r="AH4169">
        <f t="shared" ref="AH4169:AH4232" si="1320">MATCH(G4169,AC:AC,0)</f>
        <v>6</v>
      </c>
      <c r="AI4169" t="str">
        <f t="shared" si="1313"/>
        <v>Fashion</v>
      </c>
      <c r="AK4169">
        <f t="shared" si="1314"/>
        <v>2023</v>
      </c>
      <c r="AL4169">
        <f t="shared" si="1315"/>
        <v>1</v>
      </c>
      <c r="AM4169">
        <f t="shared" si="1316"/>
        <v>1</v>
      </c>
      <c r="AN4169">
        <f t="shared" si="1317"/>
        <v>1</v>
      </c>
      <c r="AO4169" t="str">
        <f t="shared" si="1318"/>
        <v>Weekend</v>
      </c>
      <c r="AR4169" s="20">
        <f t="shared" si="1319"/>
        <v>1</v>
      </c>
    </row>
    <row r="4170" spans="1:44" x14ac:dyDescent="0.35">
      <c r="A4170" t="str">
        <f t="shared" si="1301"/>
        <v>CUST4169</v>
      </c>
      <c r="B4170" s="2" t="s">
        <v>4506</v>
      </c>
      <c r="C4170" s="4">
        <v>45249</v>
      </c>
      <c r="D4170" s="2" t="s">
        <v>507</v>
      </c>
      <c r="E4170" t="s">
        <v>5048</v>
      </c>
      <c r="F4170" s="2" t="s">
        <v>29</v>
      </c>
      <c r="G4170" s="2" t="s">
        <v>5043</v>
      </c>
      <c r="H4170" s="2">
        <v>2</v>
      </c>
      <c r="I4170" s="19">
        <v>274.87</v>
      </c>
      <c r="J4170" s="2" t="s">
        <v>20</v>
      </c>
      <c r="K4170" s="2" t="s">
        <v>16</v>
      </c>
      <c r="L4170" s="2">
        <v>5</v>
      </c>
      <c r="M4170" s="18">
        <f t="shared" si="1302"/>
        <v>549.74</v>
      </c>
      <c r="T4170" t="str">
        <f t="shared" si="1303"/>
        <v>Completed</v>
      </c>
      <c r="U4170" t="str">
        <f t="shared" si="1304"/>
        <v>No</v>
      </c>
      <c r="V4170" t="str">
        <f t="shared" si="1305"/>
        <v>No</v>
      </c>
      <c r="X4170">
        <f t="shared" si="1306"/>
        <v>590</v>
      </c>
      <c r="Y4170">
        <f t="shared" si="1307"/>
        <v>451</v>
      </c>
      <c r="Z4170" s="18">
        <f t="shared" si="1308"/>
        <v>1892867.2841657216</v>
      </c>
      <c r="AA4170" s="18">
        <f t="shared" si="1309"/>
        <v>199432.98236095349</v>
      </c>
      <c r="AB4170" s="17">
        <f t="shared" si="1310"/>
        <v>3.8949824970828471</v>
      </c>
      <c r="AC4170" s="2" t="s">
        <v>5043</v>
      </c>
      <c r="AD4170" s="2" t="s">
        <v>29</v>
      </c>
      <c r="AE4170" t="str">
        <f t="shared" si="1311"/>
        <v>Fashion</v>
      </c>
      <c r="AF4170" t="str">
        <f t="shared" si="1312"/>
        <v>Fashion</v>
      </c>
      <c r="AG4170" t="str" cm="1">
        <f t="array" ref="AG4170">INDEX(AD:AD,ROW())</f>
        <v>Fashion</v>
      </c>
      <c r="AH4170">
        <f t="shared" si="1320"/>
        <v>55</v>
      </c>
      <c r="AI4170" t="str">
        <f t="shared" si="1313"/>
        <v>Fashion</v>
      </c>
      <c r="AK4170">
        <f t="shared" si="1314"/>
        <v>2023</v>
      </c>
      <c r="AL4170">
        <f t="shared" si="1315"/>
        <v>11</v>
      </c>
      <c r="AM4170">
        <f t="shared" si="1316"/>
        <v>19</v>
      </c>
      <c r="AN4170">
        <f t="shared" si="1317"/>
        <v>1</v>
      </c>
      <c r="AO4170" t="str">
        <f t="shared" si="1318"/>
        <v>Weekend</v>
      </c>
      <c r="AR4170" s="20">
        <f t="shared" si="1319"/>
        <v>0</v>
      </c>
    </row>
    <row r="4171" spans="1:44" x14ac:dyDescent="0.35">
      <c r="A4171" t="str">
        <f t="shared" si="1301"/>
        <v>CUST4170</v>
      </c>
      <c r="B4171" s="2" t="s">
        <v>4507</v>
      </c>
      <c r="C4171" s="4">
        <v>45339</v>
      </c>
      <c r="D4171" s="2" t="s">
        <v>377</v>
      </c>
      <c r="E4171" t="s">
        <v>5052</v>
      </c>
      <c r="F4171" s="2" t="s">
        <v>13</v>
      </c>
      <c r="G4171" s="2" t="s">
        <v>37</v>
      </c>
      <c r="H4171" s="2">
        <v>2</v>
      </c>
      <c r="I4171" s="19">
        <v>1672.46</v>
      </c>
      <c r="J4171" s="2" t="s">
        <v>50</v>
      </c>
      <c r="K4171" s="2" t="s">
        <v>16</v>
      </c>
      <c r="L4171" s="2">
        <v>3</v>
      </c>
      <c r="M4171" s="18">
        <f t="shared" si="1302"/>
        <v>3344.92</v>
      </c>
      <c r="T4171" t="str">
        <f t="shared" si="1303"/>
        <v>Completed</v>
      </c>
      <c r="U4171" t="str">
        <f t="shared" si="1304"/>
        <v>Yes</v>
      </c>
      <c r="V4171" t="str">
        <f t="shared" si="1305"/>
        <v>No</v>
      </c>
      <c r="X4171">
        <f t="shared" si="1306"/>
        <v>573</v>
      </c>
      <c r="Y4171">
        <f t="shared" si="1307"/>
        <v>450</v>
      </c>
      <c r="Z4171" s="18">
        <f t="shared" si="1308"/>
        <v>1463424.4009529033</v>
      </c>
      <c r="AA4171" s="18">
        <f t="shared" si="1309"/>
        <v>118285.78776560788</v>
      </c>
      <c r="AB4171" s="17">
        <f t="shared" si="1310"/>
        <v>3.8140589569160999</v>
      </c>
      <c r="AC4171" s="2" t="s">
        <v>37</v>
      </c>
      <c r="AD4171" s="2" t="s">
        <v>13</v>
      </c>
      <c r="AE4171" t="str">
        <f t="shared" si="1311"/>
        <v>Home &amp; Kitchen</v>
      </c>
      <c r="AF4171" t="str">
        <f t="shared" si="1312"/>
        <v>Home &amp; Kitchen</v>
      </c>
      <c r="AG4171" t="str" cm="1">
        <f t="array" ref="AG4171">INDEX(AD:AD,ROW())</f>
        <v>Home &amp; Kitchen</v>
      </c>
      <c r="AH4171">
        <f t="shared" si="1320"/>
        <v>8</v>
      </c>
      <c r="AI4171" t="str">
        <f t="shared" si="1313"/>
        <v>Home &amp; Kitchen</v>
      </c>
      <c r="AK4171">
        <f t="shared" si="1314"/>
        <v>2024</v>
      </c>
      <c r="AL4171">
        <f t="shared" si="1315"/>
        <v>2</v>
      </c>
      <c r="AM4171">
        <f t="shared" si="1316"/>
        <v>17</v>
      </c>
      <c r="AN4171">
        <f t="shared" si="1317"/>
        <v>7</v>
      </c>
      <c r="AO4171" t="str">
        <f t="shared" si="1318"/>
        <v>Weekend</v>
      </c>
      <c r="AR4171" s="20">
        <f t="shared" si="1319"/>
        <v>0</v>
      </c>
    </row>
    <row r="4172" spans="1:44" x14ac:dyDescent="0.35">
      <c r="A4172" t="str">
        <f t="shared" si="1301"/>
        <v>CUST4171</v>
      </c>
      <c r="B4172" s="2" t="s">
        <v>4508</v>
      </c>
      <c r="C4172" s="4">
        <v>45769</v>
      </c>
      <c r="D4172" s="2" t="s">
        <v>154</v>
      </c>
      <c r="E4172" t="s">
        <v>5054</v>
      </c>
      <c r="F4172" s="2" t="s">
        <v>42</v>
      </c>
      <c r="G4172" s="2" t="s">
        <v>5044</v>
      </c>
      <c r="H4172" s="2">
        <v>1</v>
      </c>
      <c r="I4172" s="19">
        <v>1154.94</v>
      </c>
      <c r="J4172" s="2" t="s">
        <v>50</v>
      </c>
      <c r="K4172" s="2" t="s">
        <v>16</v>
      </c>
      <c r="L4172" s="2">
        <v>4</v>
      </c>
      <c r="M4172" s="18">
        <f t="shared" si="1302"/>
        <v>1154.94</v>
      </c>
      <c r="T4172" t="str">
        <f t="shared" si="1303"/>
        <v>Completed</v>
      </c>
      <c r="U4172" t="str">
        <f t="shared" si="1304"/>
        <v>Yes</v>
      </c>
      <c r="V4172" t="str">
        <f t="shared" si="1305"/>
        <v>No</v>
      </c>
      <c r="X4172">
        <f t="shared" si="1306"/>
        <v>558</v>
      </c>
      <c r="Y4172">
        <f t="shared" si="1307"/>
        <v>430</v>
      </c>
      <c r="Z4172" s="18">
        <f t="shared" si="1308"/>
        <v>1098537.4901531704</v>
      </c>
      <c r="AA4172" s="18">
        <f t="shared" si="1309"/>
        <v>96724.388030634553</v>
      </c>
      <c r="AB4172" s="17">
        <f t="shared" si="1310"/>
        <v>3.9001122334455669</v>
      </c>
      <c r="AC4172" s="2" t="s">
        <v>5044</v>
      </c>
      <c r="AD4172" s="2" t="s">
        <v>42</v>
      </c>
      <c r="AE4172" t="str">
        <f t="shared" si="1311"/>
        <v>Beauty</v>
      </c>
      <c r="AF4172" t="str">
        <f t="shared" si="1312"/>
        <v>Beauty</v>
      </c>
      <c r="AG4172" t="str" cm="1">
        <f t="array" ref="AG4172">INDEX(AD:AD,ROW())</f>
        <v>Beauty</v>
      </c>
      <c r="AH4172">
        <f t="shared" si="1320"/>
        <v>64</v>
      </c>
      <c r="AI4172" t="str">
        <f t="shared" si="1313"/>
        <v>Beauty</v>
      </c>
      <c r="AK4172">
        <f t="shared" si="1314"/>
        <v>2025</v>
      </c>
      <c r="AL4172">
        <f t="shared" si="1315"/>
        <v>4</v>
      </c>
      <c r="AM4172">
        <f t="shared" si="1316"/>
        <v>22</v>
      </c>
      <c r="AN4172">
        <f t="shared" si="1317"/>
        <v>3</v>
      </c>
      <c r="AO4172" t="str">
        <f t="shared" si="1318"/>
        <v>Weekday</v>
      </c>
      <c r="AR4172" s="20">
        <f t="shared" si="1319"/>
        <v>0</v>
      </c>
    </row>
    <row r="4173" spans="1:44" x14ac:dyDescent="0.35">
      <c r="A4173" t="str">
        <f t="shared" si="1301"/>
        <v>CUST4172</v>
      </c>
      <c r="B4173" s="2" t="s">
        <v>4509</v>
      </c>
      <c r="C4173" s="4">
        <v>45149</v>
      </c>
      <c r="D4173" s="2" t="s">
        <v>211</v>
      </c>
      <c r="E4173" t="s">
        <v>5053</v>
      </c>
      <c r="F4173" s="2" t="s">
        <v>19</v>
      </c>
      <c r="G4173" s="2" t="s">
        <v>60</v>
      </c>
      <c r="H4173" s="2">
        <v>1</v>
      </c>
      <c r="I4173" s="19">
        <v>1836.7</v>
      </c>
      <c r="J4173" s="2" t="s">
        <v>5046</v>
      </c>
      <c r="K4173" s="2" t="s">
        <v>103</v>
      </c>
      <c r="L4173" s="2">
        <v>5</v>
      </c>
      <c r="M4173" s="18">
        <f t="shared" si="1302"/>
        <v>1836.7</v>
      </c>
      <c r="T4173" t="str">
        <f t="shared" si="1303"/>
        <v>Lost Sale</v>
      </c>
      <c r="U4173" t="str">
        <f t="shared" si="1304"/>
        <v>No</v>
      </c>
      <c r="V4173" t="str">
        <f t="shared" si="1305"/>
        <v>Yes</v>
      </c>
      <c r="X4173">
        <f t="shared" si="1306"/>
        <v>559</v>
      </c>
      <c r="Y4173">
        <f t="shared" si="1307"/>
        <v>408</v>
      </c>
      <c r="Z4173" s="18">
        <f t="shared" si="1308"/>
        <v>2759712.3299794244</v>
      </c>
      <c r="AA4173" s="18">
        <f t="shared" si="1309"/>
        <v>330643.50635802455</v>
      </c>
      <c r="AB4173" s="17">
        <f t="shared" si="1310"/>
        <v>3.8641711229946525</v>
      </c>
      <c r="AC4173" s="2" t="s">
        <v>60</v>
      </c>
      <c r="AD4173" s="2" t="s">
        <v>19</v>
      </c>
      <c r="AE4173" t="str">
        <f t="shared" si="1311"/>
        <v>Electronics</v>
      </c>
      <c r="AF4173" t="str">
        <f t="shared" si="1312"/>
        <v>Electronics</v>
      </c>
      <c r="AG4173" t="str" cm="1">
        <f t="array" ref="AG4173">INDEX(AD:AD,ROW())</f>
        <v>Electronics</v>
      </c>
      <c r="AH4173">
        <f t="shared" si="1320"/>
        <v>17</v>
      </c>
      <c r="AI4173" t="str">
        <f t="shared" si="1313"/>
        <v>Electronics</v>
      </c>
      <c r="AK4173">
        <f t="shared" si="1314"/>
        <v>2023</v>
      </c>
      <c r="AL4173">
        <f t="shared" si="1315"/>
        <v>8</v>
      </c>
      <c r="AM4173">
        <f t="shared" si="1316"/>
        <v>11</v>
      </c>
      <c r="AN4173">
        <f t="shared" si="1317"/>
        <v>6</v>
      </c>
      <c r="AO4173" t="str">
        <f t="shared" si="1318"/>
        <v>Weekday</v>
      </c>
      <c r="AR4173" s="20">
        <f t="shared" si="1319"/>
        <v>1</v>
      </c>
    </row>
    <row r="4174" spans="1:44" x14ac:dyDescent="0.35">
      <c r="A4174" t="str">
        <f t="shared" si="1301"/>
        <v>CUST4173</v>
      </c>
      <c r="B4174" s="2" t="s">
        <v>4510</v>
      </c>
      <c r="C4174" s="4">
        <v>45270</v>
      </c>
      <c r="D4174" s="2" t="s">
        <v>342</v>
      </c>
      <c r="E4174" t="s">
        <v>5055</v>
      </c>
      <c r="F4174" s="2" t="s">
        <v>29</v>
      </c>
      <c r="G4174" s="2" t="s">
        <v>5041</v>
      </c>
      <c r="H4174" s="2">
        <v>2</v>
      </c>
      <c r="I4174" s="19">
        <v>1882.39</v>
      </c>
      <c r="J4174" s="2" t="s">
        <v>5046</v>
      </c>
      <c r="K4174" s="2" t="s">
        <v>16</v>
      </c>
      <c r="L4174" s="2">
        <v>4</v>
      </c>
      <c r="M4174" s="18">
        <f t="shared" si="1302"/>
        <v>3764.78</v>
      </c>
      <c r="T4174" t="str">
        <f t="shared" si="1303"/>
        <v>Completed</v>
      </c>
      <c r="U4174" t="str">
        <f t="shared" si="1304"/>
        <v>Yes</v>
      </c>
      <c r="V4174" t="str">
        <f t="shared" si="1305"/>
        <v>No</v>
      </c>
      <c r="X4174">
        <f t="shared" si="1306"/>
        <v>567</v>
      </c>
      <c r="Y4174">
        <f t="shared" si="1307"/>
        <v>440</v>
      </c>
      <c r="Z4174" s="18">
        <f t="shared" si="1308"/>
        <v>1892867.2841657216</v>
      </c>
      <c r="AA4174" s="18">
        <f t="shared" si="1309"/>
        <v>199432.98236095349</v>
      </c>
      <c r="AB4174" s="17">
        <f t="shared" si="1310"/>
        <v>3.8949824970828471</v>
      </c>
      <c r="AC4174" s="2" t="s">
        <v>5041</v>
      </c>
      <c r="AD4174" s="2" t="s">
        <v>29</v>
      </c>
      <c r="AE4174" t="str">
        <f t="shared" si="1311"/>
        <v>Fashion</v>
      </c>
      <c r="AF4174" t="str">
        <f t="shared" si="1312"/>
        <v>Fashion</v>
      </c>
      <c r="AG4174" t="str" cm="1">
        <f t="array" ref="AG4174">INDEX(AD:AD,ROW())</f>
        <v>Fashion</v>
      </c>
      <c r="AH4174">
        <f t="shared" si="1320"/>
        <v>15</v>
      </c>
      <c r="AI4174" t="str">
        <f t="shared" si="1313"/>
        <v>Fashion</v>
      </c>
      <c r="AK4174">
        <f t="shared" si="1314"/>
        <v>2023</v>
      </c>
      <c r="AL4174">
        <f t="shared" si="1315"/>
        <v>12</v>
      </c>
      <c r="AM4174">
        <f t="shared" si="1316"/>
        <v>10</v>
      </c>
      <c r="AN4174">
        <f t="shared" si="1317"/>
        <v>1</v>
      </c>
      <c r="AO4174" t="str">
        <f t="shared" si="1318"/>
        <v>Weekend</v>
      </c>
      <c r="AR4174" s="20">
        <f t="shared" si="1319"/>
        <v>0</v>
      </c>
    </row>
    <row r="4175" spans="1:44" x14ac:dyDescent="0.35">
      <c r="A4175" t="str">
        <f t="shared" si="1301"/>
        <v>CUST4174</v>
      </c>
      <c r="B4175" s="2" t="s">
        <v>4511</v>
      </c>
      <c r="C4175" s="4">
        <v>45538</v>
      </c>
      <c r="D4175" s="2" t="s">
        <v>230</v>
      </c>
      <c r="E4175" t="s">
        <v>5050</v>
      </c>
      <c r="F4175" s="2" t="s">
        <v>29</v>
      </c>
      <c r="G4175" s="2" t="s">
        <v>5043</v>
      </c>
      <c r="H4175" s="2">
        <v>1</v>
      </c>
      <c r="I4175" s="19">
        <v>1482.82</v>
      </c>
      <c r="J4175" s="2" t="s">
        <v>15</v>
      </c>
      <c r="K4175" s="2" t="s">
        <v>16</v>
      </c>
      <c r="L4175" s="2">
        <v>4</v>
      </c>
      <c r="M4175" s="18">
        <f t="shared" si="1302"/>
        <v>1482.82</v>
      </c>
      <c r="T4175" t="str">
        <f t="shared" si="1303"/>
        <v>Completed</v>
      </c>
      <c r="U4175" t="str">
        <f t="shared" si="1304"/>
        <v>Yes</v>
      </c>
      <c r="V4175" t="str">
        <f t="shared" si="1305"/>
        <v>No</v>
      </c>
      <c r="X4175">
        <f t="shared" si="1306"/>
        <v>589</v>
      </c>
      <c r="Y4175">
        <f t="shared" si="1307"/>
        <v>426</v>
      </c>
      <c r="Z4175" s="18">
        <f t="shared" si="1308"/>
        <v>1892867.2841657216</v>
      </c>
      <c r="AA4175" s="18">
        <f t="shared" si="1309"/>
        <v>199432.98236095349</v>
      </c>
      <c r="AB4175" s="17">
        <f t="shared" si="1310"/>
        <v>3.8949824970828471</v>
      </c>
      <c r="AC4175" s="2" t="s">
        <v>5043</v>
      </c>
      <c r="AD4175" s="2" t="s">
        <v>29</v>
      </c>
      <c r="AE4175" t="str">
        <f t="shared" si="1311"/>
        <v>Fashion</v>
      </c>
      <c r="AF4175" t="str">
        <f t="shared" si="1312"/>
        <v>Fashion</v>
      </c>
      <c r="AG4175" t="str" cm="1">
        <f t="array" ref="AG4175">INDEX(AD:AD,ROW())</f>
        <v>Fashion</v>
      </c>
      <c r="AH4175">
        <f t="shared" si="1320"/>
        <v>55</v>
      </c>
      <c r="AI4175" t="str">
        <f t="shared" si="1313"/>
        <v>Fashion</v>
      </c>
      <c r="AK4175">
        <f t="shared" si="1314"/>
        <v>2024</v>
      </c>
      <c r="AL4175">
        <f t="shared" si="1315"/>
        <v>9</v>
      </c>
      <c r="AM4175">
        <f t="shared" si="1316"/>
        <v>3</v>
      </c>
      <c r="AN4175">
        <f t="shared" si="1317"/>
        <v>3</v>
      </c>
      <c r="AO4175" t="str">
        <f t="shared" si="1318"/>
        <v>Weekday</v>
      </c>
      <c r="AR4175" s="20">
        <f t="shared" si="1319"/>
        <v>0</v>
      </c>
    </row>
    <row r="4176" spans="1:44" x14ac:dyDescent="0.35">
      <c r="A4176" t="str">
        <f t="shared" si="1301"/>
        <v>CUST4175</v>
      </c>
      <c r="B4176" s="2" t="s">
        <v>4512</v>
      </c>
      <c r="C4176" s="4">
        <v>45368</v>
      </c>
      <c r="D4176" s="2" t="s">
        <v>476</v>
      </c>
      <c r="E4176" t="s">
        <v>5053</v>
      </c>
      <c r="F4176" s="2" t="s">
        <v>42</v>
      </c>
      <c r="G4176" s="2" t="s">
        <v>5044</v>
      </c>
      <c r="H4176" s="2">
        <v>3</v>
      </c>
      <c r="I4176" s="19">
        <v>279.47000000000003</v>
      </c>
      <c r="J4176" s="2" t="s">
        <v>50</v>
      </c>
      <c r="K4176" s="2" t="s">
        <v>16</v>
      </c>
      <c r="L4176" s="2">
        <v>2</v>
      </c>
      <c r="M4176" s="18">
        <f t="shared" si="1302"/>
        <v>838.41000000000008</v>
      </c>
      <c r="T4176" t="str">
        <f t="shared" si="1303"/>
        <v>Completed</v>
      </c>
      <c r="U4176" t="str">
        <f t="shared" si="1304"/>
        <v>No</v>
      </c>
      <c r="V4176" t="str">
        <f t="shared" si="1305"/>
        <v>No</v>
      </c>
      <c r="X4176">
        <f t="shared" si="1306"/>
        <v>559</v>
      </c>
      <c r="Y4176">
        <f t="shared" si="1307"/>
        <v>408</v>
      </c>
      <c r="Z4176" s="18">
        <f t="shared" si="1308"/>
        <v>1098537.4901531704</v>
      </c>
      <c r="AA4176" s="18">
        <f t="shared" si="1309"/>
        <v>96724.388030634553</v>
      </c>
      <c r="AB4176" s="17">
        <f t="shared" si="1310"/>
        <v>3.9001122334455669</v>
      </c>
      <c r="AC4176" s="2" t="s">
        <v>5044</v>
      </c>
      <c r="AD4176" s="2" t="s">
        <v>42</v>
      </c>
      <c r="AE4176" t="str">
        <f t="shared" si="1311"/>
        <v>Beauty</v>
      </c>
      <c r="AF4176" t="str">
        <f t="shared" si="1312"/>
        <v>Beauty</v>
      </c>
      <c r="AG4176" t="str" cm="1">
        <f t="array" ref="AG4176">INDEX(AD:AD,ROW())</f>
        <v>Beauty</v>
      </c>
      <c r="AH4176">
        <f t="shared" si="1320"/>
        <v>64</v>
      </c>
      <c r="AI4176" t="str">
        <f t="shared" si="1313"/>
        <v>Beauty</v>
      </c>
      <c r="AK4176">
        <f t="shared" si="1314"/>
        <v>2024</v>
      </c>
      <c r="AL4176">
        <f t="shared" si="1315"/>
        <v>3</v>
      </c>
      <c r="AM4176">
        <f t="shared" si="1316"/>
        <v>17</v>
      </c>
      <c r="AN4176">
        <f t="shared" si="1317"/>
        <v>1</v>
      </c>
      <c r="AO4176" t="str">
        <f t="shared" si="1318"/>
        <v>Weekend</v>
      </c>
      <c r="AR4176" s="20">
        <f t="shared" si="1319"/>
        <v>0</v>
      </c>
    </row>
    <row r="4177" spans="1:44" x14ac:dyDescent="0.35">
      <c r="A4177" t="str">
        <f t="shared" si="1301"/>
        <v>CUST4176</v>
      </c>
      <c r="B4177" s="2" t="s">
        <v>4513</v>
      </c>
      <c r="C4177" s="4">
        <v>45527</v>
      </c>
      <c r="D4177" s="2" t="s">
        <v>296</v>
      </c>
      <c r="E4177" t="s">
        <v>5049</v>
      </c>
      <c r="F4177" s="2" t="s">
        <v>29</v>
      </c>
      <c r="G4177" s="2" t="s">
        <v>5041</v>
      </c>
      <c r="H4177" s="2">
        <v>2</v>
      </c>
      <c r="I4177" s="19">
        <v>2209.46</v>
      </c>
      <c r="J4177" s="2" t="s">
        <v>20</v>
      </c>
      <c r="K4177" s="2" t="s">
        <v>76</v>
      </c>
      <c r="L4177" s="2">
        <v>4</v>
      </c>
      <c r="M4177" s="18">
        <f t="shared" si="1302"/>
        <v>4418.92</v>
      </c>
      <c r="T4177" t="str">
        <f t="shared" si="1303"/>
        <v>Completed</v>
      </c>
      <c r="U4177" t="str">
        <f t="shared" si="1304"/>
        <v>No</v>
      </c>
      <c r="V4177" t="str">
        <f t="shared" si="1305"/>
        <v>No</v>
      </c>
      <c r="X4177">
        <f t="shared" si="1306"/>
        <v>595</v>
      </c>
      <c r="Y4177">
        <f t="shared" si="1307"/>
        <v>444</v>
      </c>
      <c r="Z4177" s="18">
        <f t="shared" si="1308"/>
        <v>1892867.2841657216</v>
      </c>
      <c r="AA4177" s="18">
        <f t="shared" si="1309"/>
        <v>199432.98236095349</v>
      </c>
      <c r="AB4177" s="17">
        <f t="shared" si="1310"/>
        <v>3.8949824970828471</v>
      </c>
      <c r="AC4177" s="2" t="s">
        <v>5041</v>
      </c>
      <c r="AD4177" s="2" t="s">
        <v>29</v>
      </c>
      <c r="AE4177" t="str">
        <f t="shared" si="1311"/>
        <v>Fashion</v>
      </c>
      <c r="AF4177" t="str">
        <f t="shared" si="1312"/>
        <v>Fashion</v>
      </c>
      <c r="AG4177" t="str" cm="1">
        <f t="array" ref="AG4177">INDEX(AD:AD,ROW())</f>
        <v>Fashion</v>
      </c>
      <c r="AH4177">
        <f t="shared" si="1320"/>
        <v>15</v>
      </c>
      <c r="AI4177" t="str">
        <f t="shared" si="1313"/>
        <v>Fashion</v>
      </c>
      <c r="AK4177">
        <f t="shared" si="1314"/>
        <v>2024</v>
      </c>
      <c r="AL4177">
        <f t="shared" si="1315"/>
        <v>8</v>
      </c>
      <c r="AM4177">
        <f t="shared" si="1316"/>
        <v>23</v>
      </c>
      <c r="AN4177">
        <f t="shared" si="1317"/>
        <v>6</v>
      </c>
      <c r="AO4177" t="str">
        <f t="shared" si="1318"/>
        <v>Weekday</v>
      </c>
      <c r="AR4177" s="20">
        <f t="shared" si="1319"/>
        <v>1</v>
      </c>
    </row>
    <row r="4178" spans="1:44" x14ac:dyDescent="0.35">
      <c r="A4178" t="str">
        <f t="shared" si="1301"/>
        <v>CUST4177</v>
      </c>
      <c r="B4178" s="2" t="s">
        <v>4514</v>
      </c>
      <c r="C4178" s="4">
        <v>44964</v>
      </c>
      <c r="D4178" s="2" t="s">
        <v>398</v>
      </c>
      <c r="E4178" t="s">
        <v>5055</v>
      </c>
      <c r="F4178" s="2" t="s">
        <v>29</v>
      </c>
      <c r="G4178" s="2" t="s">
        <v>121</v>
      </c>
      <c r="H4178" s="2">
        <v>3</v>
      </c>
      <c r="I4178" s="19">
        <v>2315.4699999999998</v>
      </c>
      <c r="J4178" s="2" t="s">
        <v>20</v>
      </c>
      <c r="K4178" s="2" t="s">
        <v>16</v>
      </c>
      <c r="L4178" s="2">
        <v>5</v>
      </c>
      <c r="M4178" s="18">
        <f t="shared" si="1302"/>
        <v>6946.41</v>
      </c>
      <c r="T4178" t="str">
        <f t="shared" si="1303"/>
        <v>Completed</v>
      </c>
      <c r="U4178" t="str">
        <f t="shared" si="1304"/>
        <v>Yes</v>
      </c>
      <c r="V4178" t="str">
        <f t="shared" si="1305"/>
        <v>No</v>
      </c>
      <c r="X4178">
        <f t="shared" si="1306"/>
        <v>567</v>
      </c>
      <c r="Y4178">
        <f t="shared" si="1307"/>
        <v>440</v>
      </c>
      <c r="Z4178" s="18">
        <f t="shared" si="1308"/>
        <v>1892867.2841657216</v>
      </c>
      <c r="AA4178" s="18">
        <f t="shared" si="1309"/>
        <v>199432.98236095349</v>
      </c>
      <c r="AB4178" s="17">
        <f t="shared" si="1310"/>
        <v>3.8949824970828471</v>
      </c>
      <c r="AC4178" s="2" t="s">
        <v>121</v>
      </c>
      <c r="AD4178" s="2" t="s">
        <v>29</v>
      </c>
      <c r="AE4178" t="str">
        <f t="shared" si="1311"/>
        <v>Fashion</v>
      </c>
      <c r="AF4178" t="str">
        <f t="shared" si="1312"/>
        <v>Fashion</v>
      </c>
      <c r="AG4178" t="str" cm="1">
        <f t="array" ref="AG4178">INDEX(AD:AD,ROW())</f>
        <v>Fashion</v>
      </c>
      <c r="AH4178">
        <f t="shared" si="1320"/>
        <v>45</v>
      </c>
      <c r="AI4178" t="str">
        <f t="shared" si="1313"/>
        <v>Fashion</v>
      </c>
      <c r="AK4178">
        <f t="shared" si="1314"/>
        <v>2023</v>
      </c>
      <c r="AL4178">
        <f t="shared" si="1315"/>
        <v>2</v>
      </c>
      <c r="AM4178">
        <f t="shared" si="1316"/>
        <v>7</v>
      </c>
      <c r="AN4178">
        <f t="shared" si="1317"/>
        <v>3</v>
      </c>
      <c r="AO4178" t="str">
        <f t="shared" si="1318"/>
        <v>Weekday</v>
      </c>
      <c r="AR4178" s="20">
        <f t="shared" si="1319"/>
        <v>0</v>
      </c>
    </row>
    <row r="4179" spans="1:44" x14ac:dyDescent="0.35">
      <c r="A4179" t="str">
        <f t="shared" si="1301"/>
        <v>CUST4178</v>
      </c>
      <c r="B4179" s="2" t="s">
        <v>4515</v>
      </c>
      <c r="C4179" s="4">
        <v>45497</v>
      </c>
      <c r="D4179" s="2" t="s">
        <v>140</v>
      </c>
      <c r="E4179" t="s">
        <v>5053</v>
      </c>
      <c r="F4179" s="2" t="s">
        <v>19</v>
      </c>
      <c r="G4179" s="2" t="s">
        <v>128</v>
      </c>
      <c r="H4179" s="2">
        <v>1</v>
      </c>
      <c r="I4179" s="19">
        <v>1872.96</v>
      </c>
      <c r="J4179" s="2" t="s">
        <v>15</v>
      </c>
      <c r="K4179" s="2" t="s">
        <v>16</v>
      </c>
      <c r="L4179" s="2">
        <v>3</v>
      </c>
      <c r="M4179" s="18">
        <f t="shared" si="1302"/>
        <v>1872.96</v>
      </c>
      <c r="T4179" t="str">
        <f t="shared" si="1303"/>
        <v>Completed</v>
      </c>
      <c r="U4179" t="str">
        <f t="shared" si="1304"/>
        <v>Yes</v>
      </c>
      <c r="V4179" t="str">
        <f t="shared" si="1305"/>
        <v>No</v>
      </c>
      <c r="X4179">
        <f t="shared" si="1306"/>
        <v>559</v>
      </c>
      <c r="Y4179">
        <f t="shared" si="1307"/>
        <v>408</v>
      </c>
      <c r="Z4179" s="18">
        <f t="shared" si="1308"/>
        <v>2759712.3299794244</v>
      </c>
      <c r="AA4179" s="18">
        <f t="shared" si="1309"/>
        <v>330643.50635802455</v>
      </c>
      <c r="AB4179" s="17">
        <f t="shared" si="1310"/>
        <v>3.8641711229946525</v>
      </c>
      <c r="AC4179" s="2" t="s">
        <v>128</v>
      </c>
      <c r="AD4179" s="2" t="s">
        <v>19</v>
      </c>
      <c r="AE4179" t="str">
        <f t="shared" si="1311"/>
        <v>Electronics</v>
      </c>
      <c r="AF4179" t="str">
        <f t="shared" si="1312"/>
        <v>Electronics</v>
      </c>
      <c r="AG4179" t="str" cm="1">
        <f t="array" ref="AG4179">INDEX(AD:AD,ROW())</f>
        <v>Electronics</v>
      </c>
      <c r="AH4179">
        <f t="shared" si="1320"/>
        <v>48</v>
      </c>
      <c r="AI4179" t="str">
        <f t="shared" si="1313"/>
        <v>Electronics</v>
      </c>
      <c r="AK4179">
        <f t="shared" si="1314"/>
        <v>2024</v>
      </c>
      <c r="AL4179">
        <f t="shared" si="1315"/>
        <v>7</v>
      </c>
      <c r="AM4179">
        <f t="shared" si="1316"/>
        <v>24</v>
      </c>
      <c r="AN4179">
        <f t="shared" si="1317"/>
        <v>4</v>
      </c>
      <c r="AO4179" t="str">
        <f t="shared" si="1318"/>
        <v>Weekday</v>
      </c>
      <c r="AR4179" s="20">
        <f t="shared" si="1319"/>
        <v>0</v>
      </c>
    </row>
    <row r="4180" spans="1:44" x14ac:dyDescent="0.35">
      <c r="A4180" t="str">
        <f t="shared" si="1301"/>
        <v>CUST4179</v>
      </c>
      <c r="B4180" s="2" t="s">
        <v>4516</v>
      </c>
      <c r="C4180" s="4">
        <v>45278</v>
      </c>
      <c r="D4180" s="2" t="s">
        <v>314</v>
      </c>
      <c r="E4180" t="s">
        <v>5054</v>
      </c>
      <c r="F4180" s="2" t="s">
        <v>42</v>
      </c>
      <c r="G4180" s="2" t="s">
        <v>5042</v>
      </c>
      <c r="H4180" s="2">
        <v>2</v>
      </c>
      <c r="I4180" s="19">
        <v>1134.8599999999999</v>
      </c>
      <c r="J4180" s="2" t="s">
        <v>5046</v>
      </c>
      <c r="K4180" s="2" t="s">
        <v>16</v>
      </c>
      <c r="L4180" s="2">
        <v>4</v>
      </c>
      <c r="M4180" s="18">
        <f t="shared" si="1302"/>
        <v>2269.7199999999998</v>
      </c>
      <c r="T4180" t="str">
        <f t="shared" si="1303"/>
        <v>Completed</v>
      </c>
      <c r="U4180" t="str">
        <f t="shared" si="1304"/>
        <v>Yes</v>
      </c>
      <c r="V4180" t="str">
        <f t="shared" si="1305"/>
        <v>No</v>
      </c>
      <c r="X4180">
        <f t="shared" si="1306"/>
        <v>558</v>
      </c>
      <c r="Y4180">
        <f t="shared" si="1307"/>
        <v>430</v>
      </c>
      <c r="Z4180" s="18">
        <f t="shared" si="1308"/>
        <v>1098537.4901531704</v>
      </c>
      <c r="AA4180" s="18">
        <f t="shared" si="1309"/>
        <v>96724.388030634553</v>
      </c>
      <c r="AB4180" s="17">
        <f t="shared" si="1310"/>
        <v>3.9001122334455669</v>
      </c>
      <c r="AC4180" s="2" t="s">
        <v>5042</v>
      </c>
      <c r="AD4180" s="2" t="s">
        <v>42</v>
      </c>
      <c r="AE4180" t="str">
        <f t="shared" si="1311"/>
        <v>Beauty</v>
      </c>
      <c r="AF4180" t="str">
        <f t="shared" si="1312"/>
        <v>Beauty</v>
      </c>
      <c r="AG4180" t="str" cm="1">
        <f t="array" ref="AG4180">INDEX(AD:AD,ROW())</f>
        <v>Beauty</v>
      </c>
      <c r="AH4180">
        <f t="shared" si="1320"/>
        <v>18</v>
      </c>
      <c r="AI4180" t="str">
        <f t="shared" si="1313"/>
        <v>Beauty</v>
      </c>
      <c r="AK4180">
        <f t="shared" si="1314"/>
        <v>2023</v>
      </c>
      <c r="AL4180">
        <f t="shared" si="1315"/>
        <v>12</v>
      </c>
      <c r="AM4180">
        <f t="shared" si="1316"/>
        <v>18</v>
      </c>
      <c r="AN4180">
        <f t="shared" si="1317"/>
        <v>2</v>
      </c>
      <c r="AO4180" t="str">
        <f t="shared" si="1318"/>
        <v>Weekday</v>
      </c>
      <c r="AR4180" s="20">
        <f t="shared" si="1319"/>
        <v>0</v>
      </c>
    </row>
    <row r="4181" spans="1:44" x14ac:dyDescent="0.35">
      <c r="A4181" t="str">
        <f t="shared" si="1301"/>
        <v>CUST4180</v>
      </c>
      <c r="B4181" s="2" t="s">
        <v>4517</v>
      </c>
      <c r="C4181" s="4">
        <v>45707</v>
      </c>
      <c r="D4181" s="2" t="s">
        <v>415</v>
      </c>
      <c r="E4181" t="s">
        <v>5050</v>
      </c>
      <c r="F4181" s="2" t="s">
        <v>19</v>
      </c>
      <c r="G4181" s="2" t="s">
        <v>128</v>
      </c>
      <c r="H4181" s="2">
        <v>2</v>
      </c>
      <c r="I4181" s="19">
        <v>1685.85</v>
      </c>
      <c r="J4181" s="2" t="s">
        <v>20</v>
      </c>
      <c r="K4181" s="2" t="s">
        <v>16</v>
      </c>
      <c r="L4181" s="2">
        <v>4</v>
      </c>
      <c r="M4181" s="18">
        <f t="shared" si="1302"/>
        <v>3371.7</v>
      </c>
      <c r="T4181" t="str">
        <f t="shared" si="1303"/>
        <v>Completed</v>
      </c>
      <c r="U4181" t="str">
        <f t="shared" si="1304"/>
        <v>Yes</v>
      </c>
      <c r="V4181" t="str">
        <f t="shared" si="1305"/>
        <v>No</v>
      </c>
      <c r="X4181">
        <f t="shared" si="1306"/>
        <v>589</v>
      </c>
      <c r="Y4181">
        <f t="shared" si="1307"/>
        <v>426</v>
      </c>
      <c r="Z4181" s="18">
        <f t="shared" si="1308"/>
        <v>2759712.3299794244</v>
      </c>
      <c r="AA4181" s="18">
        <f t="shared" si="1309"/>
        <v>330643.50635802455</v>
      </c>
      <c r="AB4181" s="17">
        <f t="shared" si="1310"/>
        <v>3.8641711229946525</v>
      </c>
      <c r="AC4181" s="2" t="s">
        <v>128</v>
      </c>
      <c r="AD4181" s="2" t="s">
        <v>19</v>
      </c>
      <c r="AE4181" t="str">
        <f t="shared" si="1311"/>
        <v>Electronics</v>
      </c>
      <c r="AF4181" t="str">
        <f t="shared" si="1312"/>
        <v>Electronics</v>
      </c>
      <c r="AG4181" t="str" cm="1">
        <f t="array" ref="AG4181">INDEX(AD:AD,ROW())</f>
        <v>Electronics</v>
      </c>
      <c r="AH4181">
        <f t="shared" si="1320"/>
        <v>48</v>
      </c>
      <c r="AI4181" t="str">
        <f t="shared" si="1313"/>
        <v>Electronics</v>
      </c>
      <c r="AK4181">
        <f t="shared" si="1314"/>
        <v>2025</v>
      </c>
      <c r="AL4181">
        <f t="shared" si="1315"/>
        <v>2</v>
      </c>
      <c r="AM4181">
        <f t="shared" si="1316"/>
        <v>19</v>
      </c>
      <c r="AN4181">
        <f t="shared" si="1317"/>
        <v>4</v>
      </c>
      <c r="AO4181" t="str">
        <f t="shared" si="1318"/>
        <v>Weekday</v>
      </c>
      <c r="AR4181" s="20">
        <f t="shared" si="1319"/>
        <v>0</v>
      </c>
    </row>
    <row r="4182" spans="1:44" x14ac:dyDescent="0.35">
      <c r="A4182" t="str">
        <f t="shared" si="1301"/>
        <v>CUST4181</v>
      </c>
      <c r="B4182" s="2" t="s">
        <v>4518</v>
      </c>
      <c r="C4182" s="4">
        <v>45481</v>
      </c>
      <c r="D4182" s="2" t="s">
        <v>572</v>
      </c>
      <c r="E4182" t="s">
        <v>5050</v>
      </c>
      <c r="F4182" s="2" t="s">
        <v>29</v>
      </c>
      <c r="G4182" s="2" t="s">
        <v>5043</v>
      </c>
      <c r="H4182" s="2">
        <v>1</v>
      </c>
      <c r="I4182" s="19">
        <v>611.96</v>
      </c>
      <c r="J4182" s="2" t="s">
        <v>5047</v>
      </c>
      <c r="K4182" s="2" t="s">
        <v>16</v>
      </c>
      <c r="L4182" s="2">
        <v>3</v>
      </c>
      <c r="M4182" s="18">
        <f t="shared" si="1302"/>
        <v>611.96</v>
      </c>
      <c r="T4182" t="str">
        <f t="shared" si="1303"/>
        <v>Completed</v>
      </c>
      <c r="U4182" t="str">
        <f t="shared" si="1304"/>
        <v>No</v>
      </c>
      <c r="V4182" t="str">
        <f t="shared" si="1305"/>
        <v>No</v>
      </c>
      <c r="X4182">
        <f t="shared" si="1306"/>
        <v>589</v>
      </c>
      <c r="Y4182">
        <f t="shared" si="1307"/>
        <v>426</v>
      </c>
      <c r="Z4182" s="18">
        <f t="shared" si="1308"/>
        <v>1892867.2841657216</v>
      </c>
      <c r="AA4182" s="18">
        <f t="shared" si="1309"/>
        <v>199432.98236095349</v>
      </c>
      <c r="AB4182" s="17">
        <f t="shared" si="1310"/>
        <v>3.8949824970828471</v>
      </c>
      <c r="AC4182" s="2" t="s">
        <v>5043</v>
      </c>
      <c r="AD4182" s="2" t="s">
        <v>29</v>
      </c>
      <c r="AE4182" t="str">
        <f t="shared" si="1311"/>
        <v>Fashion</v>
      </c>
      <c r="AF4182" t="str">
        <f t="shared" si="1312"/>
        <v>Fashion</v>
      </c>
      <c r="AG4182" t="str" cm="1">
        <f t="array" ref="AG4182">INDEX(AD:AD,ROW())</f>
        <v>Fashion</v>
      </c>
      <c r="AH4182">
        <f t="shared" si="1320"/>
        <v>55</v>
      </c>
      <c r="AI4182" t="str">
        <f t="shared" si="1313"/>
        <v>Fashion</v>
      </c>
      <c r="AK4182">
        <f t="shared" si="1314"/>
        <v>2024</v>
      </c>
      <c r="AL4182">
        <f t="shared" si="1315"/>
        <v>7</v>
      </c>
      <c r="AM4182">
        <f t="shared" si="1316"/>
        <v>8</v>
      </c>
      <c r="AN4182">
        <f t="shared" si="1317"/>
        <v>2</v>
      </c>
      <c r="AO4182" t="str">
        <f t="shared" si="1318"/>
        <v>Weekday</v>
      </c>
      <c r="AR4182" s="20">
        <f t="shared" si="1319"/>
        <v>0</v>
      </c>
    </row>
    <row r="4183" spans="1:44" x14ac:dyDescent="0.35">
      <c r="A4183" t="str">
        <f t="shared" si="1301"/>
        <v>CUST4182</v>
      </c>
      <c r="B4183" s="2" t="s">
        <v>4519</v>
      </c>
      <c r="C4183" s="4">
        <v>45287</v>
      </c>
      <c r="D4183" s="2" t="s">
        <v>290</v>
      </c>
      <c r="E4183" t="s">
        <v>5048</v>
      </c>
      <c r="F4183" s="2" t="s">
        <v>29</v>
      </c>
      <c r="G4183" s="2" t="s">
        <v>30</v>
      </c>
      <c r="H4183" s="2">
        <v>2</v>
      </c>
      <c r="I4183" s="19">
        <v>806.01</v>
      </c>
      <c r="J4183" s="2" t="s">
        <v>5046</v>
      </c>
      <c r="K4183" s="2" t="s">
        <v>103</v>
      </c>
      <c r="L4183" s="31"/>
      <c r="M4183" s="18">
        <f t="shared" si="1302"/>
        <v>1612.02</v>
      </c>
      <c r="T4183" t="str">
        <f t="shared" si="1303"/>
        <v>Lost Sale</v>
      </c>
      <c r="U4183" t="str">
        <f t="shared" si="1304"/>
        <v>No</v>
      </c>
      <c r="V4183" t="str">
        <f t="shared" si="1305"/>
        <v>Yes</v>
      </c>
      <c r="X4183">
        <f t="shared" si="1306"/>
        <v>590</v>
      </c>
      <c r="Y4183">
        <f t="shared" si="1307"/>
        <v>451</v>
      </c>
      <c r="Z4183" s="18">
        <f t="shared" si="1308"/>
        <v>1892867.2841657216</v>
      </c>
      <c r="AA4183" s="18">
        <f t="shared" si="1309"/>
        <v>199432.98236095349</v>
      </c>
      <c r="AB4183" s="17">
        <f t="shared" si="1310"/>
        <v>3.8949824970828471</v>
      </c>
      <c r="AC4183" s="2" t="s">
        <v>30</v>
      </c>
      <c r="AD4183" s="2" t="s">
        <v>29</v>
      </c>
      <c r="AE4183" t="str">
        <f t="shared" si="1311"/>
        <v>Fashion</v>
      </c>
      <c r="AF4183" t="str">
        <f t="shared" si="1312"/>
        <v>Fashion</v>
      </c>
      <c r="AG4183" t="str" cm="1">
        <f t="array" ref="AG4183">INDEX(AD:AD,ROW())</f>
        <v>Fashion</v>
      </c>
      <c r="AH4183">
        <f t="shared" si="1320"/>
        <v>6</v>
      </c>
      <c r="AI4183" t="str">
        <f t="shared" si="1313"/>
        <v>Fashion</v>
      </c>
      <c r="AK4183">
        <f t="shared" si="1314"/>
        <v>2023</v>
      </c>
      <c r="AL4183">
        <f t="shared" si="1315"/>
        <v>12</v>
      </c>
      <c r="AM4183">
        <f t="shared" si="1316"/>
        <v>27</v>
      </c>
      <c r="AN4183">
        <f t="shared" si="1317"/>
        <v>4</v>
      </c>
      <c r="AO4183" t="str">
        <f t="shared" si="1318"/>
        <v>Weekday</v>
      </c>
      <c r="AR4183" s="20">
        <f t="shared" si="1319"/>
        <v>1</v>
      </c>
    </row>
    <row r="4184" spans="1:44" x14ac:dyDescent="0.35">
      <c r="A4184" t="str">
        <f t="shared" si="1301"/>
        <v>CUST4183</v>
      </c>
      <c r="B4184" s="2" t="s">
        <v>4520</v>
      </c>
      <c r="C4184" s="4">
        <v>45073</v>
      </c>
      <c r="D4184" s="2" t="s">
        <v>84</v>
      </c>
      <c r="E4184" t="s">
        <v>5048</v>
      </c>
      <c r="F4184" s="2" t="s">
        <v>19</v>
      </c>
      <c r="G4184" s="2" t="s">
        <v>5039</v>
      </c>
      <c r="H4184" s="2">
        <v>1</v>
      </c>
      <c r="I4184" s="19">
        <v>984.84</v>
      </c>
      <c r="J4184" s="2" t="s">
        <v>5046</v>
      </c>
      <c r="K4184" s="2" t="s">
        <v>16</v>
      </c>
      <c r="L4184" s="2">
        <v>5</v>
      </c>
      <c r="M4184" s="18">
        <f t="shared" si="1302"/>
        <v>984.84</v>
      </c>
      <c r="T4184" t="str">
        <f t="shared" si="1303"/>
        <v>Completed</v>
      </c>
      <c r="U4184" t="str">
        <f t="shared" si="1304"/>
        <v>No</v>
      </c>
      <c r="V4184" t="str">
        <f t="shared" si="1305"/>
        <v>No</v>
      </c>
      <c r="X4184">
        <f t="shared" si="1306"/>
        <v>590</v>
      </c>
      <c r="Y4184">
        <f t="shared" si="1307"/>
        <v>451</v>
      </c>
      <c r="Z4184" s="18">
        <f t="shared" si="1308"/>
        <v>2759712.3299794244</v>
      </c>
      <c r="AA4184" s="18">
        <f t="shared" si="1309"/>
        <v>330643.50635802455</v>
      </c>
      <c r="AB4184" s="17">
        <f t="shared" si="1310"/>
        <v>3.8641711229946525</v>
      </c>
      <c r="AC4184" s="2" t="s">
        <v>5039</v>
      </c>
      <c r="AD4184" s="2" t="s">
        <v>19</v>
      </c>
      <c r="AE4184" t="str">
        <f t="shared" si="1311"/>
        <v>Electronics</v>
      </c>
      <c r="AF4184" t="str">
        <f t="shared" si="1312"/>
        <v>Electronics</v>
      </c>
      <c r="AG4184" t="str" cm="1">
        <f t="array" ref="AG4184">INDEX(AD:AD,ROW())</f>
        <v>Electronics</v>
      </c>
      <c r="AH4184">
        <f t="shared" si="1320"/>
        <v>3</v>
      </c>
      <c r="AI4184" t="str">
        <f t="shared" si="1313"/>
        <v>Electronics</v>
      </c>
      <c r="AK4184">
        <f t="shared" si="1314"/>
        <v>2023</v>
      </c>
      <c r="AL4184">
        <f t="shared" si="1315"/>
        <v>5</v>
      </c>
      <c r="AM4184">
        <f t="shared" si="1316"/>
        <v>27</v>
      </c>
      <c r="AN4184">
        <f t="shared" si="1317"/>
        <v>7</v>
      </c>
      <c r="AO4184" t="str">
        <f t="shared" si="1318"/>
        <v>Weekend</v>
      </c>
      <c r="AR4184" s="20">
        <f t="shared" si="1319"/>
        <v>0</v>
      </c>
    </row>
    <row r="4185" spans="1:44" x14ac:dyDescent="0.35">
      <c r="A4185" t="str">
        <f t="shared" si="1301"/>
        <v>CUST4184</v>
      </c>
      <c r="B4185" s="2" t="s">
        <v>4521</v>
      </c>
      <c r="C4185" s="4">
        <v>45332</v>
      </c>
      <c r="D4185" s="2" t="s">
        <v>643</v>
      </c>
      <c r="E4185" t="s">
        <v>5054</v>
      </c>
      <c r="F4185" s="2" t="s">
        <v>19</v>
      </c>
      <c r="G4185" s="2" t="s">
        <v>60</v>
      </c>
      <c r="H4185" s="2">
        <v>1</v>
      </c>
      <c r="I4185" s="19">
        <v>3288.61</v>
      </c>
      <c r="J4185" s="2" t="s">
        <v>5047</v>
      </c>
      <c r="K4185" s="2" t="s">
        <v>16</v>
      </c>
      <c r="L4185" s="2">
        <v>5</v>
      </c>
      <c r="M4185" s="18">
        <f t="shared" si="1302"/>
        <v>3288.61</v>
      </c>
      <c r="T4185" t="str">
        <f t="shared" si="1303"/>
        <v>Completed</v>
      </c>
      <c r="U4185" t="str">
        <f t="shared" si="1304"/>
        <v>Yes</v>
      </c>
      <c r="V4185" t="str">
        <f t="shared" si="1305"/>
        <v>No</v>
      </c>
      <c r="X4185">
        <f t="shared" si="1306"/>
        <v>558</v>
      </c>
      <c r="Y4185">
        <f t="shared" si="1307"/>
        <v>430</v>
      </c>
      <c r="Z4185" s="18">
        <f t="shared" si="1308"/>
        <v>2759712.3299794244</v>
      </c>
      <c r="AA4185" s="18">
        <f t="shared" si="1309"/>
        <v>330643.50635802455</v>
      </c>
      <c r="AB4185" s="17">
        <f t="shared" si="1310"/>
        <v>3.8641711229946525</v>
      </c>
      <c r="AC4185" s="2" t="s">
        <v>60</v>
      </c>
      <c r="AD4185" s="2" t="s">
        <v>19</v>
      </c>
      <c r="AE4185" t="str">
        <f t="shared" si="1311"/>
        <v>Electronics</v>
      </c>
      <c r="AF4185" t="str">
        <f t="shared" si="1312"/>
        <v>Electronics</v>
      </c>
      <c r="AG4185" t="str" cm="1">
        <f t="array" ref="AG4185">INDEX(AD:AD,ROW())</f>
        <v>Electronics</v>
      </c>
      <c r="AH4185">
        <f t="shared" si="1320"/>
        <v>17</v>
      </c>
      <c r="AI4185" t="str">
        <f t="shared" si="1313"/>
        <v>Electronics</v>
      </c>
      <c r="AK4185">
        <f t="shared" si="1314"/>
        <v>2024</v>
      </c>
      <c r="AL4185">
        <f t="shared" si="1315"/>
        <v>2</v>
      </c>
      <c r="AM4185">
        <f t="shared" si="1316"/>
        <v>10</v>
      </c>
      <c r="AN4185">
        <f t="shared" si="1317"/>
        <v>7</v>
      </c>
      <c r="AO4185" t="str">
        <f t="shared" si="1318"/>
        <v>Weekend</v>
      </c>
      <c r="AR4185" s="20">
        <f t="shared" si="1319"/>
        <v>0</v>
      </c>
    </row>
    <row r="4186" spans="1:44" x14ac:dyDescent="0.35">
      <c r="A4186" t="str">
        <f t="shared" si="1301"/>
        <v>CUST4185</v>
      </c>
      <c r="B4186" s="2" t="s">
        <v>4522</v>
      </c>
      <c r="C4186" s="4">
        <v>45142</v>
      </c>
      <c r="D4186" s="2" t="s">
        <v>105</v>
      </c>
      <c r="E4186" t="s">
        <v>5049</v>
      </c>
      <c r="F4186" s="2" t="s">
        <v>19</v>
      </c>
      <c r="G4186" s="2" t="s">
        <v>128</v>
      </c>
      <c r="H4186" s="2">
        <v>2</v>
      </c>
      <c r="I4186" s="19">
        <v>2952.22</v>
      </c>
      <c r="J4186" s="2" t="s">
        <v>5046</v>
      </c>
      <c r="K4186" s="2" t="s">
        <v>31</v>
      </c>
      <c r="L4186" s="2">
        <v>2</v>
      </c>
      <c r="M4186" s="18">
        <f t="shared" si="1302"/>
        <v>5904.44</v>
      </c>
      <c r="T4186" t="str">
        <f t="shared" si="1303"/>
        <v>Pending</v>
      </c>
      <c r="U4186" t="str">
        <f t="shared" si="1304"/>
        <v>No</v>
      </c>
      <c r="V4186" t="str">
        <f t="shared" si="1305"/>
        <v>Yes</v>
      </c>
      <c r="X4186">
        <f t="shared" si="1306"/>
        <v>595</v>
      </c>
      <c r="Y4186">
        <f t="shared" si="1307"/>
        <v>444</v>
      </c>
      <c r="Z4186" s="18">
        <f t="shared" si="1308"/>
        <v>2759712.3299794244</v>
      </c>
      <c r="AA4186" s="18">
        <f t="shared" si="1309"/>
        <v>330643.50635802455</v>
      </c>
      <c r="AB4186" s="17">
        <f t="shared" si="1310"/>
        <v>3.8641711229946525</v>
      </c>
      <c r="AC4186" s="2" t="s">
        <v>128</v>
      </c>
      <c r="AD4186" s="2" t="s">
        <v>19</v>
      </c>
      <c r="AE4186" t="str">
        <f t="shared" si="1311"/>
        <v>Electronics</v>
      </c>
      <c r="AF4186" t="str">
        <f t="shared" si="1312"/>
        <v>Electronics</v>
      </c>
      <c r="AG4186" t="str" cm="1">
        <f t="array" ref="AG4186">INDEX(AD:AD,ROW())</f>
        <v>Electronics</v>
      </c>
      <c r="AH4186">
        <f t="shared" si="1320"/>
        <v>48</v>
      </c>
      <c r="AI4186" t="str">
        <f t="shared" si="1313"/>
        <v>Electronics</v>
      </c>
      <c r="AK4186">
        <f t="shared" si="1314"/>
        <v>2023</v>
      </c>
      <c r="AL4186">
        <f t="shared" si="1315"/>
        <v>8</v>
      </c>
      <c r="AM4186">
        <f t="shared" si="1316"/>
        <v>4</v>
      </c>
      <c r="AN4186">
        <f t="shared" si="1317"/>
        <v>6</v>
      </c>
      <c r="AO4186" t="str">
        <f t="shared" si="1318"/>
        <v>Weekday</v>
      </c>
      <c r="AR4186" s="20">
        <f t="shared" si="1319"/>
        <v>0</v>
      </c>
    </row>
    <row r="4187" spans="1:44" x14ac:dyDescent="0.35">
      <c r="A4187" t="str">
        <f t="shared" si="1301"/>
        <v>CUST4186</v>
      </c>
      <c r="B4187" s="2" t="s">
        <v>4523</v>
      </c>
      <c r="C4187" s="4">
        <v>45114</v>
      </c>
      <c r="D4187" s="2" t="s">
        <v>271</v>
      </c>
      <c r="E4187" t="s">
        <v>5049</v>
      </c>
      <c r="F4187" s="2" t="s">
        <v>29</v>
      </c>
      <c r="G4187" s="2" t="s">
        <v>30</v>
      </c>
      <c r="H4187" s="2">
        <v>3</v>
      </c>
      <c r="I4187" s="19">
        <v>917.17</v>
      </c>
      <c r="J4187" s="2" t="s">
        <v>5046</v>
      </c>
      <c r="K4187" s="2" t="s">
        <v>16</v>
      </c>
      <c r="L4187" s="31"/>
      <c r="M4187" s="18">
        <f t="shared" si="1302"/>
        <v>2751.5099999999998</v>
      </c>
      <c r="T4187" t="str">
        <f t="shared" si="1303"/>
        <v>Completed</v>
      </c>
      <c r="U4187" t="str">
        <f t="shared" si="1304"/>
        <v>Yes</v>
      </c>
      <c r="V4187" t="str">
        <f t="shared" si="1305"/>
        <v>No</v>
      </c>
      <c r="X4187">
        <f t="shared" si="1306"/>
        <v>595</v>
      </c>
      <c r="Y4187">
        <f t="shared" si="1307"/>
        <v>444</v>
      </c>
      <c r="Z4187" s="18">
        <f t="shared" si="1308"/>
        <v>1892867.2841657216</v>
      </c>
      <c r="AA4187" s="18">
        <f t="shared" si="1309"/>
        <v>199432.98236095349</v>
      </c>
      <c r="AB4187" s="17">
        <f t="shared" si="1310"/>
        <v>3.8949824970828471</v>
      </c>
      <c r="AC4187" s="2" t="s">
        <v>30</v>
      </c>
      <c r="AD4187" s="2" t="s">
        <v>29</v>
      </c>
      <c r="AE4187" t="str">
        <f t="shared" si="1311"/>
        <v>Fashion</v>
      </c>
      <c r="AF4187" t="str">
        <f t="shared" si="1312"/>
        <v>Fashion</v>
      </c>
      <c r="AG4187" t="str" cm="1">
        <f t="array" ref="AG4187">INDEX(AD:AD,ROW())</f>
        <v>Fashion</v>
      </c>
      <c r="AH4187">
        <f t="shared" si="1320"/>
        <v>6</v>
      </c>
      <c r="AI4187" t="str">
        <f t="shared" si="1313"/>
        <v>Fashion</v>
      </c>
      <c r="AK4187">
        <f t="shared" si="1314"/>
        <v>2023</v>
      </c>
      <c r="AL4187">
        <f t="shared" si="1315"/>
        <v>7</v>
      </c>
      <c r="AM4187">
        <f t="shared" si="1316"/>
        <v>7</v>
      </c>
      <c r="AN4187">
        <f t="shared" si="1317"/>
        <v>6</v>
      </c>
      <c r="AO4187" t="str">
        <f t="shared" si="1318"/>
        <v>Weekday</v>
      </c>
      <c r="AR4187" s="20">
        <f t="shared" si="1319"/>
        <v>0</v>
      </c>
    </row>
    <row r="4188" spans="1:44" x14ac:dyDescent="0.35">
      <c r="A4188" t="str">
        <f t="shared" si="1301"/>
        <v>CUST4187</v>
      </c>
      <c r="B4188" s="2" t="s">
        <v>4524</v>
      </c>
      <c r="C4188" s="4">
        <v>45570</v>
      </c>
      <c r="D4188" s="2" t="s">
        <v>524</v>
      </c>
      <c r="E4188" t="s">
        <v>5049</v>
      </c>
      <c r="F4188" s="2" t="s">
        <v>42</v>
      </c>
      <c r="G4188" s="2" t="s">
        <v>170</v>
      </c>
      <c r="H4188" s="2">
        <v>1</v>
      </c>
      <c r="I4188" s="19">
        <v>639.9</v>
      </c>
      <c r="J4188" s="2" t="s">
        <v>5047</v>
      </c>
      <c r="K4188" s="2" t="s">
        <v>16</v>
      </c>
      <c r="L4188" s="2">
        <v>5</v>
      </c>
      <c r="M4188" s="18">
        <f t="shared" si="1302"/>
        <v>639.9</v>
      </c>
      <c r="T4188" t="str">
        <f t="shared" si="1303"/>
        <v>Completed</v>
      </c>
      <c r="U4188" t="str">
        <f t="shared" si="1304"/>
        <v>No</v>
      </c>
      <c r="V4188" t="str">
        <f t="shared" si="1305"/>
        <v>No</v>
      </c>
      <c r="X4188">
        <f t="shared" si="1306"/>
        <v>595</v>
      </c>
      <c r="Y4188">
        <f t="shared" si="1307"/>
        <v>444</v>
      </c>
      <c r="Z4188" s="18">
        <f t="shared" si="1308"/>
        <v>1098537.4901531704</v>
      </c>
      <c r="AA4188" s="18">
        <f t="shared" si="1309"/>
        <v>96724.388030634553</v>
      </c>
      <c r="AB4188" s="17">
        <f t="shared" si="1310"/>
        <v>3.9001122334455669</v>
      </c>
      <c r="AC4188" s="2" t="s">
        <v>170</v>
      </c>
      <c r="AD4188" s="2" t="s">
        <v>42</v>
      </c>
      <c r="AE4188" t="str">
        <f t="shared" si="1311"/>
        <v>Beauty</v>
      </c>
      <c r="AF4188" t="str">
        <f t="shared" si="1312"/>
        <v>Beauty</v>
      </c>
      <c r="AG4188" t="str" cm="1">
        <f t="array" ref="AG4188">INDEX(AD:AD,ROW())</f>
        <v>Beauty</v>
      </c>
      <c r="AH4188">
        <f t="shared" si="1320"/>
        <v>70</v>
      </c>
      <c r="AI4188" t="str">
        <f t="shared" si="1313"/>
        <v>Beauty</v>
      </c>
      <c r="AK4188">
        <f t="shared" si="1314"/>
        <v>2024</v>
      </c>
      <c r="AL4188">
        <f t="shared" si="1315"/>
        <v>10</v>
      </c>
      <c r="AM4188">
        <f t="shared" si="1316"/>
        <v>5</v>
      </c>
      <c r="AN4188">
        <f t="shared" si="1317"/>
        <v>7</v>
      </c>
      <c r="AO4188" t="str">
        <f t="shared" si="1318"/>
        <v>Weekend</v>
      </c>
      <c r="AR4188" s="20">
        <f t="shared" si="1319"/>
        <v>0</v>
      </c>
    </row>
    <row r="4189" spans="1:44" x14ac:dyDescent="0.35">
      <c r="A4189" t="str">
        <f t="shared" si="1301"/>
        <v>CUST4188</v>
      </c>
      <c r="B4189" s="2" t="s">
        <v>4525</v>
      </c>
      <c r="C4189" s="4">
        <v>44951</v>
      </c>
      <c r="D4189" s="2" t="s">
        <v>613</v>
      </c>
      <c r="E4189" t="s">
        <v>5054</v>
      </c>
      <c r="F4189" s="2" t="s">
        <v>23</v>
      </c>
      <c r="G4189" s="2" t="s">
        <v>46</v>
      </c>
      <c r="H4189" s="2">
        <v>1</v>
      </c>
      <c r="I4189" s="19">
        <v>314.3</v>
      </c>
      <c r="J4189" s="2" t="s">
        <v>5047</v>
      </c>
      <c r="K4189" s="2" t="s">
        <v>16</v>
      </c>
      <c r="L4189" s="2">
        <v>5</v>
      </c>
      <c r="M4189" s="18">
        <f t="shared" si="1302"/>
        <v>314.3</v>
      </c>
      <c r="T4189" t="str">
        <f t="shared" si="1303"/>
        <v>Completed</v>
      </c>
      <c r="U4189" t="str">
        <f t="shared" si="1304"/>
        <v>No</v>
      </c>
      <c r="V4189" t="str">
        <f t="shared" si="1305"/>
        <v>No</v>
      </c>
      <c r="X4189">
        <f t="shared" si="1306"/>
        <v>558</v>
      </c>
      <c r="Y4189">
        <f t="shared" si="1307"/>
        <v>430</v>
      </c>
      <c r="Z4189" s="18">
        <f t="shared" si="1308"/>
        <v>594714.6477588166</v>
      </c>
      <c r="AA4189" s="18">
        <f t="shared" si="1309"/>
        <v>60882.938065984097</v>
      </c>
      <c r="AB4189" s="17">
        <f t="shared" si="1310"/>
        <v>3.804733727810651</v>
      </c>
      <c r="AC4189" s="2" t="s">
        <v>46</v>
      </c>
      <c r="AD4189" s="2" t="s">
        <v>23</v>
      </c>
      <c r="AE4189" t="str">
        <f t="shared" si="1311"/>
        <v>Books</v>
      </c>
      <c r="AF4189" t="str">
        <f t="shared" si="1312"/>
        <v>Books</v>
      </c>
      <c r="AG4189" t="str" cm="1">
        <f t="array" ref="AG4189">INDEX(AD:AD,ROW())</f>
        <v>Books</v>
      </c>
      <c r="AH4189">
        <f t="shared" si="1320"/>
        <v>11</v>
      </c>
      <c r="AI4189" t="str">
        <f t="shared" si="1313"/>
        <v>Books</v>
      </c>
      <c r="AK4189">
        <f t="shared" si="1314"/>
        <v>2023</v>
      </c>
      <c r="AL4189">
        <f t="shared" si="1315"/>
        <v>1</v>
      </c>
      <c r="AM4189">
        <f t="shared" si="1316"/>
        <v>25</v>
      </c>
      <c r="AN4189">
        <f t="shared" si="1317"/>
        <v>4</v>
      </c>
      <c r="AO4189" t="str">
        <f t="shared" si="1318"/>
        <v>Weekday</v>
      </c>
      <c r="AR4189" s="20">
        <f t="shared" si="1319"/>
        <v>0</v>
      </c>
    </row>
    <row r="4190" spans="1:44" x14ac:dyDescent="0.35">
      <c r="A4190" t="str">
        <f t="shared" si="1301"/>
        <v>CUST4189</v>
      </c>
      <c r="B4190" s="2" t="s">
        <v>4526</v>
      </c>
      <c r="C4190" s="4">
        <v>45397</v>
      </c>
      <c r="D4190" s="2" t="s">
        <v>1048</v>
      </c>
      <c r="E4190" t="s">
        <v>5052</v>
      </c>
      <c r="F4190" s="2" t="s">
        <v>42</v>
      </c>
      <c r="G4190" s="2" t="s">
        <v>5044</v>
      </c>
      <c r="H4190" s="2">
        <v>2</v>
      </c>
      <c r="I4190" s="19">
        <v>324.39</v>
      </c>
      <c r="J4190" s="2" t="s">
        <v>5046</v>
      </c>
      <c r="K4190" s="2" t="s">
        <v>16</v>
      </c>
      <c r="L4190" s="2">
        <v>5</v>
      </c>
      <c r="M4190" s="18">
        <f t="shared" si="1302"/>
        <v>648.78</v>
      </c>
      <c r="T4190" t="str">
        <f t="shared" si="1303"/>
        <v>Completed</v>
      </c>
      <c r="U4190" t="str">
        <f t="shared" si="1304"/>
        <v>No</v>
      </c>
      <c r="V4190" t="str">
        <f t="shared" si="1305"/>
        <v>No</v>
      </c>
      <c r="X4190">
        <f t="shared" si="1306"/>
        <v>573</v>
      </c>
      <c r="Y4190">
        <f t="shared" si="1307"/>
        <v>450</v>
      </c>
      <c r="Z4190" s="18">
        <f t="shared" si="1308"/>
        <v>1098537.4901531704</v>
      </c>
      <c r="AA4190" s="18">
        <f t="shared" si="1309"/>
        <v>96724.388030634553</v>
      </c>
      <c r="AB4190" s="17">
        <f t="shared" si="1310"/>
        <v>3.9001122334455669</v>
      </c>
      <c r="AC4190" s="2" t="s">
        <v>5044</v>
      </c>
      <c r="AD4190" s="2" t="s">
        <v>42</v>
      </c>
      <c r="AE4190" t="str">
        <f t="shared" si="1311"/>
        <v>Beauty</v>
      </c>
      <c r="AF4190" t="str">
        <f t="shared" si="1312"/>
        <v>Beauty</v>
      </c>
      <c r="AG4190" t="str" cm="1">
        <f t="array" ref="AG4190">INDEX(AD:AD,ROW())</f>
        <v>Beauty</v>
      </c>
      <c r="AH4190">
        <f t="shared" si="1320"/>
        <v>64</v>
      </c>
      <c r="AI4190" t="str">
        <f t="shared" si="1313"/>
        <v>Beauty</v>
      </c>
      <c r="AK4190">
        <f t="shared" si="1314"/>
        <v>2024</v>
      </c>
      <c r="AL4190">
        <f t="shared" si="1315"/>
        <v>4</v>
      </c>
      <c r="AM4190">
        <f t="shared" si="1316"/>
        <v>15</v>
      </c>
      <c r="AN4190">
        <f t="shared" si="1317"/>
        <v>2</v>
      </c>
      <c r="AO4190" t="str">
        <f t="shared" si="1318"/>
        <v>Weekday</v>
      </c>
      <c r="AR4190" s="20">
        <f t="shared" si="1319"/>
        <v>0</v>
      </c>
    </row>
    <row r="4191" spans="1:44" x14ac:dyDescent="0.35">
      <c r="A4191" t="str">
        <f t="shared" si="1301"/>
        <v>CUST4190</v>
      </c>
      <c r="B4191" s="2" t="s">
        <v>4527</v>
      </c>
      <c r="C4191" s="4">
        <v>45836</v>
      </c>
      <c r="D4191" s="2" t="s">
        <v>135</v>
      </c>
      <c r="E4191" t="s">
        <v>5050</v>
      </c>
      <c r="F4191" s="2" t="s">
        <v>19</v>
      </c>
      <c r="G4191" s="2" t="s">
        <v>5039</v>
      </c>
      <c r="H4191" s="2">
        <v>3</v>
      </c>
      <c r="I4191" s="19">
        <v>1328.36</v>
      </c>
      <c r="J4191" s="2" t="s">
        <v>50</v>
      </c>
      <c r="K4191" s="2" t="s">
        <v>31</v>
      </c>
      <c r="L4191" s="2">
        <v>4</v>
      </c>
      <c r="M4191" s="18">
        <f t="shared" si="1302"/>
        <v>3985.08</v>
      </c>
      <c r="T4191" t="str">
        <f t="shared" si="1303"/>
        <v>Pending</v>
      </c>
      <c r="U4191" t="str">
        <f t="shared" si="1304"/>
        <v>No</v>
      </c>
      <c r="V4191" t="str">
        <f t="shared" si="1305"/>
        <v>Yes</v>
      </c>
      <c r="X4191">
        <f t="shared" si="1306"/>
        <v>589</v>
      </c>
      <c r="Y4191">
        <f t="shared" si="1307"/>
        <v>426</v>
      </c>
      <c r="Z4191" s="18">
        <f t="shared" si="1308"/>
        <v>2759712.3299794244</v>
      </c>
      <c r="AA4191" s="18">
        <f t="shared" si="1309"/>
        <v>330643.50635802455</v>
      </c>
      <c r="AB4191" s="17">
        <f t="shared" si="1310"/>
        <v>3.8641711229946525</v>
      </c>
      <c r="AC4191" s="2" t="s">
        <v>5039</v>
      </c>
      <c r="AD4191" s="2" t="s">
        <v>19</v>
      </c>
      <c r="AE4191" t="str">
        <f t="shared" si="1311"/>
        <v>Electronics</v>
      </c>
      <c r="AF4191" t="str">
        <f t="shared" si="1312"/>
        <v>Electronics</v>
      </c>
      <c r="AG4191" t="str" cm="1">
        <f t="array" ref="AG4191">INDEX(AD:AD,ROW())</f>
        <v>Electronics</v>
      </c>
      <c r="AH4191">
        <f t="shared" si="1320"/>
        <v>3</v>
      </c>
      <c r="AI4191" t="str">
        <f t="shared" si="1313"/>
        <v>Electronics</v>
      </c>
      <c r="AK4191">
        <f t="shared" si="1314"/>
        <v>2025</v>
      </c>
      <c r="AL4191">
        <f t="shared" si="1315"/>
        <v>6</v>
      </c>
      <c r="AM4191">
        <f t="shared" si="1316"/>
        <v>28</v>
      </c>
      <c r="AN4191">
        <f t="shared" si="1317"/>
        <v>7</v>
      </c>
      <c r="AO4191" t="str">
        <f t="shared" si="1318"/>
        <v>Weekend</v>
      </c>
      <c r="AR4191" s="20">
        <f t="shared" si="1319"/>
        <v>0</v>
      </c>
    </row>
    <row r="4192" spans="1:44" x14ac:dyDescent="0.35">
      <c r="A4192" t="str">
        <f t="shared" si="1301"/>
        <v>CUST4191</v>
      </c>
      <c r="B4192" s="2" t="s">
        <v>4528</v>
      </c>
      <c r="C4192" s="4">
        <v>45269</v>
      </c>
      <c r="D4192" s="2" t="s">
        <v>1174</v>
      </c>
      <c r="E4192" t="s">
        <v>5054</v>
      </c>
      <c r="F4192" s="2" t="s">
        <v>13</v>
      </c>
      <c r="G4192" s="2" t="s">
        <v>14</v>
      </c>
      <c r="H4192" s="2">
        <v>1</v>
      </c>
      <c r="I4192" s="19">
        <v>1711.73</v>
      </c>
      <c r="J4192" s="2" t="s">
        <v>20</v>
      </c>
      <c r="K4192" s="2" t="s">
        <v>16</v>
      </c>
      <c r="L4192" s="2">
        <v>4</v>
      </c>
      <c r="M4192" s="18">
        <f t="shared" si="1302"/>
        <v>1711.73</v>
      </c>
      <c r="T4192" t="str">
        <f t="shared" si="1303"/>
        <v>Completed</v>
      </c>
      <c r="U4192" t="str">
        <f t="shared" si="1304"/>
        <v>Yes</v>
      </c>
      <c r="V4192" t="str">
        <f t="shared" si="1305"/>
        <v>No</v>
      </c>
      <c r="X4192">
        <f t="shared" si="1306"/>
        <v>558</v>
      </c>
      <c r="Y4192">
        <f t="shared" si="1307"/>
        <v>430</v>
      </c>
      <c r="Z4192" s="18">
        <f t="shared" si="1308"/>
        <v>1463424.4009529033</v>
      </c>
      <c r="AA4192" s="18">
        <f t="shared" si="1309"/>
        <v>118285.78776560788</v>
      </c>
      <c r="AB4192" s="17">
        <f t="shared" si="1310"/>
        <v>3.8140589569160999</v>
      </c>
      <c r="AC4192" s="2" t="s">
        <v>14</v>
      </c>
      <c r="AD4192" s="2" t="s">
        <v>13</v>
      </c>
      <c r="AE4192" t="str">
        <f t="shared" si="1311"/>
        <v>Home &amp; Kitchen</v>
      </c>
      <c r="AF4192" t="str">
        <f t="shared" si="1312"/>
        <v>Home &amp; Kitchen</v>
      </c>
      <c r="AG4192" t="str" cm="1">
        <f t="array" ref="AG4192">INDEX(AD:AD,ROW())</f>
        <v>Home &amp; Kitchen</v>
      </c>
      <c r="AH4192">
        <f t="shared" si="1320"/>
        <v>2</v>
      </c>
      <c r="AI4192" t="str">
        <f t="shared" si="1313"/>
        <v>Home &amp; Kitchen</v>
      </c>
      <c r="AK4192">
        <f t="shared" si="1314"/>
        <v>2023</v>
      </c>
      <c r="AL4192">
        <f t="shared" si="1315"/>
        <v>12</v>
      </c>
      <c r="AM4192">
        <f t="shared" si="1316"/>
        <v>9</v>
      </c>
      <c r="AN4192">
        <f t="shared" si="1317"/>
        <v>7</v>
      </c>
      <c r="AO4192" t="str">
        <f t="shared" si="1318"/>
        <v>Weekend</v>
      </c>
      <c r="AR4192" s="20">
        <f t="shared" si="1319"/>
        <v>0</v>
      </c>
    </row>
    <row r="4193" spans="1:44" x14ac:dyDescent="0.35">
      <c r="A4193" t="str">
        <f t="shared" si="1301"/>
        <v>CUST4192</v>
      </c>
      <c r="B4193" s="2" t="s">
        <v>4529</v>
      </c>
      <c r="C4193" s="4">
        <v>45094</v>
      </c>
      <c r="D4193" s="2" t="s">
        <v>1034</v>
      </c>
      <c r="E4193" t="s">
        <v>5050</v>
      </c>
      <c r="F4193" s="2" t="s">
        <v>13</v>
      </c>
      <c r="G4193" s="2" t="s">
        <v>5045</v>
      </c>
      <c r="H4193" s="2">
        <v>1</v>
      </c>
      <c r="I4193" s="19">
        <v>202.56</v>
      </c>
      <c r="J4193" s="2" t="s">
        <v>20</v>
      </c>
      <c r="K4193" s="2" t="s">
        <v>76</v>
      </c>
      <c r="L4193" s="2">
        <v>3</v>
      </c>
      <c r="M4193" s="18">
        <f t="shared" si="1302"/>
        <v>202.56</v>
      </c>
      <c r="T4193" t="str">
        <f t="shared" si="1303"/>
        <v>Completed</v>
      </c>
      <c r="U4193" t="str">
        <f t="shared" si="1304"/>
        <v>No</v>
      </c>
      <c r="V4193" t="str">
        <f t="shared" si="1305"/>
        <v>No</v>
      </c>
      <c r="X4193">
        <f t="shared" si="1306"/>
        <v>589</v>
      </c>
      <c r="Y4193">
        <f t="shared" si="1307"/>
        <v>426</v>
      </c>
      <c r="Z4193" s="18">
        <f t="shared" si="1308"/>
        <v>1463424.4009529033</v>
      </c>
      <c r="AA4193" s="18">
        <f t="shared" si="1309"/>
        <v>118285.78776560788</v>
      </c>
      <c r="AB4193" s="17">
        <f t="shared" si="1310"/>
        <v>3.8140589569160999</v>
      </c>
      <c r="AC4193" s="2" t="s">
        <v>5045</v>
      </c>
      <c r="AD4193" s="2" t="s">
        <v>13</v>
      </c>
      <c r="AE4193" t="str">
        <f t="shared" si="1311"/>
        <v>Home &amp; Kitchen</v>
      </c>
      <c r="AF4193" t="str">
        <f t="shared" si="1312"/>
        <v>Home &amp; Kitchen</v>
      </c>
      <c r="AG4193" t="str" cm="1">
        <f t="array" ref="AG4193">INDEX(AD:AD,ROW())</f>
        <v>Home &amp; Kitchen</v>
      </c>
      <c r="AH4193">
        <f t="shared" si="1320"/>
        <v>76</v>
      </c>
      <c r="AI4193" t="str">
        <f t="shared" si="1313"/>
        <v>Home &amp; Kitchen</v>
      </c>
      <c r="AK4193">
        <f t="shared" si="1314"/>
        <v>2023</v>
      </c>
      <c r="AL4193">
        <f t="shared" si="1315"/>
        <v>6</v>
      </c>
      <c r="AM4193">
        <f t="shared" si="1316"/>
        <v>17</v>
      </c>
      <c r="AN4193">
        <f t="shared" si="1317"/>
        <v>7</v>
      </c>
      <c r="AO4193" t="str">
        <f t="shared" si="1318"/>
        <v>Weekend</v>
      </c>
      <c r="AR4193" s="20">
        <f t="shared" si="1319"/>
        <v>1</v>
      </c>
    </row>
    <row r="4194" spans="1:44" x14ac:dyDescent="0.35">
      <c r="A4194" t="str">
        <f t="shared" si="1301"/>
        <v>CUST4193</v>
      </c>
      <c r="B4194" s="2" t="s">
        <v>4530</v>
      </c>
      <c r="C4194" s="4">
        <v>45318</v>
      </c>
      <c r="D4194" s="2" t="s">
        <v>524</v>
      </c>
      <c r="E4194" t="s">
        <v>5055</v>
      </c>
      <c r="F4194" s="2" t="s">
        <v>23</v>
      </c>
      <c r="G4194" s="2" t="s">
        <v>68</v>
      </c>
      <c r="H4194" s="2">
        <v>2</v>
      </c>
      <c r="I4194" s="19">
        <v>164.67</v>
      </c>
      <c r="J4194" s="2" t="s">
        <v>50</v>
      </c>
      <c r="K4194" s="2" t="s">
        <v>16</v>
      </c>
      <c r="L4194" s="2">
        <v>5</v>
      </c>
      <c r="M4194" s="18">
        <f t="shared" si="1302"/>
        <v>329.34</v>
      </c>
      <c r="T4194" t="str">
        <f t="shared" si="1303"/>
        <v>Completed</v>
      </c>
      <c r="U4194" t="str">
        <f t="shared" si="1304"/>
        <v>No</v>
      </c>
      <c r="V4194" t="str">
        <f t="shared" si="1305"/>
        <v>No</v>
      </c>
      <c r="X4194">
        <f t="shared" si="1306"/>
        <v>567</v>
      </c>
      <c r="Y4194">
        <f t="shared" si="1307"/>
        <v>440</v>
      </c>
      <c r="Z4194" s="18">
        <f t="shared" si="1308"/>
        <v>594714.6477588166</v>
      </c>
      <c r="AA4194" s="18">
        <f t="shared" si="1309"/>
        <v>60882.938065984097</v>
      </c>
      <c r="AB4194" s="17">
        <f t="shared" si="1310"/>
        <v>3.804733727810651</v>
      </c>
      <c r="AC4194" s="2" t="s">
        <v>68</v>
      </c>
      <c r="AD4194" s="2" t="s">
        <v>23</v>
      </c>
      <c r="AE4194" t="str">
        <f t="shared" si="1311"/>
        <v>Books</v>
      </c>
      <c r="AF4194" t="str">
        <f t="shared" si="1312"/>
        <v>Books</v>
      </c>
      <c r="AG4194" t="str" cm="1">
        <f t="array" ref="AG4194">INDEX(AD:AD,ROW())</f>
        <v>Books</v>
      </c>
      <c r="AH4194">
        <f t="shared" si="1320"/>
        <v>20</v>
      </c>
      <c r="AI4194" t="str">
        <f t="shared" si="1313"/>
        <v>Books</v>
      </c>
      <c r="AK4194">
        <f t="shared" si="1314"/>
        <v>2024</v>
      </c>
      <c r="AL4194">
        <f t="shared" si="1315"/>
        <v>1</v>
      </c>
      <c r="AM4194">
        <f t="shared" si="1316"/>
        <v>27</v>
      </c>
      <c r="AN4194">
        <f t="shared" si="1317"/>
        <v>7</v>
      </c>
      <c r="AO4194" t="str">
        <f t="shared" si="1318"/>
        <v>Weekend</v>
      </c>
      <c r="AR4194" s="20">
        <f t="shared" si="1319"/>
        <v>0</v>
      </c>
    </row>
    <row r="4195" spans="1:44" x14ac:dyDescent="0.35">
      <c r="A4195" t="str">
        <f t="shared" si="1301"/>
        <v>CUST4194</v>
      </c>
      <c r="B4195" s="2" t="s">
        <v>4531</v>
      </c>
      <c r="C4195" s="4">
        <v>45614</v>
      </c>
      <c r="D4195" s="2" t="s">
        <v>544</v>
      </c>
      <c r="E4195" t="s">
        <v>5051</v>
      </c>
      <c r="F4195" s="2" t="s">
        <v>13</v>
      </c>
      <c r="G4195" s="2" t="s">
        <v>14</v>
      </c>
      <c r="H4195" s="2">
        <v>1</v>
      </c>
      <c r="I4195" s="19">
        <v>1351.27</v>
      </c>
      <c r="J4195" s="2" t="s">
        <v>15</v>
      </c>
      <c r="K4195" s="2" t="s">
        <v>16</v>
      </c>
      <c r="L4195" s="2">
        <v>4</v>
      </c>
      <c r="M4195" s="18">
        <f t="shared" si="1302"/>
        <v>1351.27</v>
      </c>
      <c r="T4195" t="str">
        <f t="shared" si="1303"/>
        <v>Completed</v>
      </c>
      <c r="U4195" t="str">
        <f t="shared" si="1304"/>
        <v>Yes</v>
      </c>
      <c r="V4195" t="str">
        <f t="shared" si="1305"/>
        <v>No</v>
      </c>
      <c r="X4195">
        <f t="shared" si="1306"/>
        <v>619</v>
      </c>
      <c r="Y4195">
        <f t="shared" si="1307"/>
        <v>468</v>
      </c>
      <c r="Z4195" s="18">
        <f t="shared" si="1308"/>
        <v>1463424.4009529033</v>
      </c>
      <c r="AA4195" s="18">
        <f t="shared" si="1309"/>
        <v>118285.78776560788</v>
      </c>
      <c r="AB4195" s="17">
        <f t="shared" si="1310"/>
        <v>3.8140589569160999</v>
      </c>
      <c r="AC4195" s="2" t="s">
        <v>14</v>
      </c>
      <c r="AD4195" s="2" t="s">
        <v>13</v>
      </c>
      <c r="AE4195" t="str">
        <f t="shared" si="1311"/>
        <v>Home &amp; Kitchen</v>
      </c>
      <c r="AF4195" t="str">
        <f t="shared" si="1312"/>
        <v>Home &amp; Kitchen</v>
      </c>
      <c r="AG4195" t="str" cm="1">
        <f t="array" ref="AG4195">INDEX(AD:AD,ROW())</f>
        <v>Home &amp; Kitchen</v>
      </c>
      <c r="AH4195">
        <f t="shared" si="1320"/>
        <v>2</v>
      </c>
      <c r="AI4195" t="str">
        <f t="shared" si="1313"/>
        <v>Home &amp; Kitchen</v>
      </c>
      <c r="AK4195">
        <f t="shared" si="1314"/>
        <v>2024</v>
      </c>
      <c r="AL4195">
        <f t="shared" si="1315"/>
        <v>11</v>
      </c>
      <c r="AM4195">
        <f t="shared" si="1316"/>
        <v>18</v>
      </c>
      <c r="AN4195">
        <f t="shared" si="1317"/>
        <v>2</v>
      </c>
      <c r="AO4195" t="str">
        <f t="shared" si="1318"/>
        <v>Weekday</v>
      </c>
      <c r="AR4195" s="20">
        <f t="shared" si="1319"/>
        <v>0</v>
      </c>
    </row>
    <row r="4196" spans="1:44" x14ac:dyDescent="0.35">
      <c r="A4196" t="str">
        <f t="shared" si="1301"/>
        <v>CUST4195</v>
      </c>
      <c r="B4196" s="2" t="s">
        <v>4532</v>
      </c>
      <c r="C4196" s="4">
        <v>45224</v>
      </c>
      <c r="D4196" s="2" t="s">
        <v>317</v>
      </c>
      <c r="E4196" t="s">
        <v>5049</v>
      </c>
      <c r="F4196" s="2" t="s">
        <v>23</v>
      </c>
      <c r="G4196" s="2" t="s">
        <v>24</v>
      </c>
      <c r="H4196" s="2">
        <v>1</v>
      </c>
      <c r="I4196" s="19">
        <v>197.79</v>
      </c>
      <c r="J4196" s="2" t="s">
        <v>5047</v>
      </c>
      <c r="K4196" s="2" t="s">
        <v>16</v>
      </c>
      <c r="L4196" s="2">
        <v>4</v>
      </c>
      <c r="M4196" s="18">
        <f t="shared" si="1302"/>
        <v>197.79</v>
      </c>
      <c r="T4196" t="str">
        <f t="shared" si="1303"/>
        <v>Completed</v>
      </c>
      <c r="U4196" t="str">
        <f t="shared" si="1304"/>
        <v>No</v>
      </c>
      <c r="V4196" t="str">
        <f t="shared" si="1305"/>
        <v>No</v>
      </c>
      <c r="X4196">
        <f t="shared" si="1306"/>
        <v>595</v>
      </c>
      <c r="Y4196">
        <f t="shared" si="1307"/>
        <v>444</v>
      </c>
      <c r="Z4196" s="18">
        <f t="shared" si="1308"/>
        <v>594714.6477588166</v>
      </c>
      <c r="AA4196" s="18">
        <f t="shared" si="1309"/>
        <v>60882.938065984097</v>
      </c>
      <c r="AB4196" s="17">
        <f t="shared" si="1310"/>
        <v>3.804733727810651</v>
      </c>
      <c r="AC4196" s="2" t="s">
        <v>24</v>
      </c>
      <c r="AD4196" s="2" t="s">
        <v>23</v>
      </c>
      <c r="AE4196" t="str">
        <f t="shared" si="1311"/>
        <v>Books</v>
      </c>
      <c r="AF4196" t="str">
        <f t="shared" si="1312"/>
        <v>Books</v>
      </c>
      <c r="AG4196" t="str" cm="1">
        <f t="array" ref="AG4196">INDEX(AD:AD,ROW())</f>
        <v>Books</v>
      </c>
      <c r="AH4196">
        <f t="shared" si="1320"/>
        <v>4</v>
      </c>
      <c r="AI4196" t="str">
        <f t="shared" si="1313"/>
        <v>Books</v>
      </c>
      <c r="AK4196">
        <f t="shared" si="1314"/>
        <v>2023</v>
      </c>
      <c r="AL4196">
        <f t="shared" si="1315"/>
        <v>10</v>
      </c>
      <c r="AM4196">
        <f t="shared" si="1316"/>
        <v>25</v>
      </c>
      <c r="AN4196">
        <f t="shared" si="1317"/>
        <v>4</v>
      </c>
      <c r="AO4196" t="str">
        <f t="shared" si="1318"/>
        <v>Weekday</v>
      </c>
      <c r="AR4196" s="20">
        <f t="shared" si="1319"/>
        <v>0</v>
      </c>
    </row>
    <row r="4197" spans="1:44" x14ac:dyDescent="0.35">
      <c r="A4197" t="str">
        <f t="shared" si="1301"/>
        <v>CUST4196</v>
      </c>
      <c r="B4197" s="2" t="s">
        <v>4533</v>
      </c>
      <c r="C4197" s="4">
        <v>45692</v>
      </c>
      <c r="D4197" s="2" t="s">
        <v>559</v>
      </c>
      <c r="E4197" t="s">
        <v>5052</v>
      </c>
      <c r="F4197" s="2" t="s">
        <v>23</v>
      </c>
      <c r="G4197" s="2" t="s">
        <v>24</v>
      </c>
      <c r="H4197" s="2">
        <v>1</v>
      </c>
      <c r="I4197" s="19">
        <v>601.89</v>
      </c>
      <c r="J4197" s="2" t="s">
        <v>5046</v>
      </c>
      <c r="K4197" s="2" t="s">
        <v>16</v>
      </c>
      <c r="L4197" s="2">
        <v>5</v>
      </c>
      <c r="M4197" s="18">
        <f t="shared" si="1302"/>
        <v>601.89</v>
      </c>
      <c r="T4197" t="str">
        <f t="shared" si="1303"/>
        <v>Completed</v>
      </c>
      <c r="U4197" t="str">
        <f t="shared" si="1304"/>
        <v>No</v>
      </c>
      <c r="V4197" t="str">
        <f t="shared" si="1305"/>
        <v>No</v>
      </c>
      <c r="X4197">
        <f t="shared" si="1306"/>
        <v>573</v>
      </c>
      <c r="Y4197">
        <f t="shared" si="1307"/>
        <v>450</v>
      </c>
      <c r="Z4197" s="18">
        <f t="shared" si="1308"/>
        <v>594714.6477588166</v>
      </c>
      <c r="AA4197" s="18">
        <f t="shared" si="1309"/>
        <v>60882.938065984097</v>
      </c>
      <c r="AB4197" s="17">
        <f t="shared" si="1310"/>
        <v>3.804733727810651</v>
      </c>
      <c r="AC4197" s="2" t="s">
        <v>24</v>
      </c>
      <c r="AD4197" s="2" t="s">
        <v>23</v>
      </c>
      <c r="AE4197" t="str">
        <f t="shared" si="1311"/>
        <v>Books</v>
      </c>
      <c r="AF4197" t="str">
        <f t="shared" si="1312"/>
        <v>Books</v>
      </c>
      <c r="AG4197" t="str" cm="1">
        <f t="array" ref="AG4197">INDEX(AD:AD,ROW())</f>
        <v>Books</v>
      </c>
      <c r="AH4197">
        <f t="shared" si="1320"/>
        <v>4</v>
      </c>
      <c r="AI4197" t="str">
        <f t="shared" si="1313"/>
        <v>Books</v>
      </c>
      <c r="AK4197">
        <f t="shared" si="1314"/>
        <v>2025</v>
      </c>
      <c r="AL4197">
        <f t="shared" si="1315"/>
        <v>2</v>
      </c>
      <c r="AM4197">
        <f t="shared" si="1316"/>
        <v>4</v>
      </c>
      <c r="AN4197">
        <f t="shared" si="1317"/>
        <v>3</v>
      </c>
      <c r="AO4197" t="str">
        <f t="shared" si="1318"/>
        <v>Weekday</v>
      </c>
      <c r="AR4197" s="20">
        <f t="shared" si="1319"/>
        <v>0</v>
      </c>
    </row>
    <row r="4198" spans="1:44" x14ac:dyDescent="0.35">
      <c r="A4198" t="str">
        <f t="shared" si="1301"/>
        <v>CUST4197</v>
      </c>
      <c r="B4198" s="2" t="s">
        <v>4534</v>
      </c>
      <c r="C4198" s="4">
        <v>45220</v>
      </c>
      <c r="D4198" s="2" t="s">
        <v>64</v>
      </c>
      <c r="E4198" t="s">
        <v>5053</v>
      </c>
      <c r="F4198" s="2" t="s">
        <v>13</v>
      </c>
      <c r="G4198" s="2" t="s">
        <v>5045</v>
      </c>
      <c r="H4198" s="2">
        <v>1</v>
      </c>
      <c r="I4198" s="19">
        <v>1204.08</v>
      </c>
      <c r="J4198" s="2" t="s">
        <v>50</v>
      </c>
      <c r="K4198" s="2" t="s">
        <v>16</v>
      </c>
      <c r="L4198" s="2">
        <v>4</v>
      </c>
      <c r="M4198" s="18">
        <f t="shared" si="1302"/>
        <v>1204.08</v>
      </c>
      <c r="T4198" t="str">
        <f t="shared" si="1303"/>
        <v>Completed</v>
      </c>
      <c r="U4198" t="str">
        <f t="shared" si="1304"/>
        <v>Yes</v>
      </c>
      <c r="V4198" t="str">
        <f t="shared" si="1305"/>
        <v>No</v>
      </c>
      <c r="X4198">
        <f t="shared" si="1306"/>
        <v>559</v>
      </c>
      <c r="Y4198">
        <f t="shared" si="1307"/>
        <v>408</v>
      </c>
      <c r="Z4198" s="18">
        <f t="shared" si="1308"/>
        <v>1463424.4009529033</v>
      </c>
      <c r="AA4198" s="18">
        <f t="shared" si="1309"/>
        <v>118285.78776560788</v>
      </c>
      <c r="AB4198" s="17">
        <f t="shared" si="1310"/>
        <v>3.8140589569160999</v>
      </c>
      <c r="AC4198" s="2" t="s">
        <v>5045</v>
      </c>
      <c r="AD4198" s="2" t="s">
        <v>13</v>
      </c>
      <c r="AE4198" t="str">
        <f t="shared" si="1311"/>
        <v>Home &amp; Kitchen</v>
      </c>
      <c r="AF4198" t="str">
        <f t="shared" si="1312"/>
        <v>Home &amp; Kitchen</v>
      </c>
      <c r="AG4198" t="str" cm="1">
        <f t="array" ref="AG4198">INDEX(AD:AD,ROW())</f>
        <v>Home &amp; Kitchen</v>
      </c>
      <c r="AH4198">
        <f t="shared" si="1320"/>
        <v>76</v>
      </c>
      <c r="AI4198" t="str">
        <f t="shared" si="1313"/>
        <v>Home &amp; Kitchen</v>
      </c>
      <c r="AK4198">
        <f t="shared" si="1314"/>
        <v>2023</v>
      </c>
      <c r="AL4198">
        <f t="shared" si="1315"/>
        <v>10</v>
      </c>
      <c r="AM4198">
        <f t="shared" si="1316"/>
        <v>21</v>
      </c>
      <c r="AN4198">
        <f t="shared" si="1317"/>
        <v>7</v>
      </c>
      <c r="AO4198" t="str">
        <f t="shared" si="1318"/>
        <v>Weekend</v>
      </c>
      <c r="AR4198" s="20">
        <f t="shared" si="1319"/>
        <v>0</v>
      </c>
    </row>
    <row r="4199" spans="1:44" x14ac:dyDescent="0.35">
      <c r="A4199" t="str">
        <f t="shared" si="1301"/>
        <v>CUST4198</v>
      </c>
      <c r="B4199" s="2" t="s">
        <v>4535</v>
      </c>
      <c r="C4199" s="4">
        <v>45504</v>
      </c>
      <c r="D4199" s="2" t="s">
        <v>601</v>
      </c>
      <c r="E4199" t="s">
        <v>5049</v>
      </c>
      <c r="F4199" s="2" t="s">
        <v>29</v>
      </c>
      <c r="G4199" s="2" t="s">
        <v>30</v>
      </c>
      <c r="H4199" s="2">
        <v>2</v>
      </c>
      <c r="I4199" s="19">
        <v>689.53</v>
      </c>
      <c r="J4199" s="2" t="s">
        <v>5047</v>
      </c>
      <c r="K4199" s="2" t="s">
        <v>16</v>
      </c>
      <c r="L4199" s="2">
        <v>4</v>
      </c>
      <c r="M4199" s="18">
        <f t="shared" si="1302"/>
        <v>1379.06</v>
      </c>
      <c r="T4199" t="str">
        <f t="shared" si="1303"/>
        <v>Completed</v>
      </c>
      <c r="U4199" t="str">
        <f t="shared" si="1304"/>
        <v>Yes</v>
      </c>
      <c r="V4199" t="str">
        <f t="shared" si="1305"/>
        <v>No</v>
      </c>
      <c r="X4199">
        <f t="shared" si="1306"/>
        <v>595</v>
      </c>
      <c r="Y4199">
        <f t="shared" si="1307"/>
        <v>444</v>
      </c>
      <c r="Z4199" s="18">
        <f t="shared" si="1308"/>
        <v>1892867.2841657216</v>
      </c>
      <c r="AA4199" s="18">
        <f t="shared" si="1309"/>
        <v>199432.98236095349</v>
      </c>
      <c r="AB4199" s="17">
        <f t="shared" si="1310"/>
        <v>3.8949824970828471</v>
      </c>
      <c r="AC4199" s="2" t="s">
        <v>30</v>
      </c>
      <c r="AD4199" s="2" t="s">
        <v>29</v>
      </c>
      <c r="AE4199" t="str">
        <f t="shared" si="1311"/>
        <v>Fashion</v>
      </c>
      <c r="AF4199" t="str">
        <f t="shared" si="1312"/>
        <v>Fashion</v>
      </c>
      <c r="AG4199" t="str" cm="1">
        <f t="array" ref="AG4199">INDEX(AD:AD,ROW())</f>
        <v>Fashion</v>
      </c>
      <c r="AH4199">
        <f t="shared" si="1320"/>
        <v>6</v>
      </c>
      <c r="AI4199" t="str">
        <f t="shared" si="1313"/>
        <v>Fashion</v>
      </c>
      <c r="AK4199">
        <f t="shared" si="1314"/>
        <v>2024</v>
      </c>
      <c r="AL4199">
        <f t="shared" si="1315"/>
        <v>7</v>
      </c>
      <c r="AM4199">
        <f t="shared" si="1316"/>
        <v>31</v>
      </c>
      <c r="AN4199">
        <f t="shared" si="1317"/>
        <v>4</v>
      </c>
      <c r="AO4199" t="str">
        <f t="shared" si="1318"/>
        <v>Weekday</v>
      </c>
      <c r="AR4199" s="20">
        <f t="shared" si="1319"/>
        <v>0</v>
      </c>
    </row>
    <row r="4200" spans="1:44" x14ac:dyDescent="0.35">
      <c r="A4200" t="str">
        <f t="shared" si="1301"/>
        <v>CUST4199</v>
      </c>
      <c r="B4200" s="2" t="s">
        <v>4536</v>
      </c>
      <c r="C4200" s="4">
        <v>45530</v>
      </c>
      <c r="D4200" s="2" t="s">
        <v>757</v>
      </c>
      <c r="E4200" t="s">
        <v>5055</v>
      </c>
      <c r="F4200" s="2" t="s">
        <v>23</v>
      </c>
      <c r="G4200" s="2" t="s">
        <v>46</v>
      </c>
      <c r="H4200" s="2">
        <v>3</v>
      </c>
      <c r="I4200" s="19">
        <v>463.52</v>
      </c>
      <c r="J4200" s="2" t="s">
        <v>5046</v>
      </c>
      <c r="K4200" s="2" t="s">
        <v>76</v>
      </c>
      <c r="L4200" s="2">
        <v>3</v>
      </c>
      <c r="M4200" s="18">
        <f t="shared" si="1302"/>
        <v>1390.56</v>
      </c>
      <c r="T4200" t="str">
        <f t="shared" si="1303"/>
        <v>Completed</v>
      </c>
      <c r="U4200" t="str">
        <f t="shared" si="1304"/>
        <v>No</v>
      </c>
      <c r="V4200" t="str">
        <f t="shared" si="1305"/>
        <v>No</v>
      </c>
      <c r="X4200">
        <f t="shared" si="1306"/>
        <v>567</v>
      </c>
      <c r="Y4200">
        <f t="shared" si="1307"/>
        <v>440</v>
      </c>
      <c r="Z4200" s="18">
        <f t="shared" si="1308"/>
        <v>594714.6477588166</v>
      </c>
      <c r="AA4200" s="18">
        <f t="shared" si="1309"/>
        <v>60882.938065984097</v>
      </c>
      <c r="AB4200" s="17">
        <f t="shared" si="1310"/>
        <v>3.804733727810651</v>
      </c>
      <c r="AC4200" s="2" t="s">
        <v>46</v>
      </c>
      <c r="AD4200" s="2" t="s">
        <v>23</v>
      </c>
      <c r="AE4200" t="str">
        <f t="shared" si="1311"/>
        <v>Books</v>
      </c>
      <c r="AF4200" t="str">
        <f t="shared" si="1312"/>
        <v>Books</v>
      </c>
      <c r="AG4200" t="str" cm="1">
        <f t="array" ref="AG4200">INDEX(AD:AD,ROW())</f>
        <v>Books</v>
      </c>
      <c r="AH4200">
        <f t="shared" si="1320"/>
        <v>11</v>
      </c>
      <c r="AI4200" t="str">
        <f t="shared" si="1313"/>
        <v>Books</v>
      </c>
      <c r="AK4200">
        <f t="shared" si="1314"/>
        <v>2024</v>
      </c>
      <c r="AL4200">
        <f t="shared" si="1315"/>
        <v>8</v>
      </c>
      <c r="AM4200">
        <f t="shared" si="1316"/>
        <v>26</v>
      </c>
      <c r="AN4200">
        <f t="shared" si="1317"/>
        <v>2</v>
      </c>
      <c r="AO4200" t="str">
        <f t="shared" si="1318"/>
        <v>Weekday</v>
      </c>
      <c r="AR4200" s="20">
        <f t="shared" si="1319"/>
        <v>1</v>
      </c>
    </row>
    <row r="4201" spans="1:44" x14ac:dyDescent="0.35">
      <c r="A4201" t="str">
        <f t="shared" si="1301"/>
        <v>CUST4200</v>
      </c>
      <c r="B4201" s="2" t="s">
        <v>4537</v>
      </c>
      <c r="C4201" s="4">
        <v>45827</v>
      </c>
      <c r="D4201" s="2" t="s">
        <v>253</v>
      </c>
      <c r="E4201" t="s">
        <v>5052</v>
      </c>
      <c r="F4201" s="2" t="s">
        <v>23</v>
      </c>
      <c r="G4201" s="2" t="s">
        <v>24</v>
      </c>
      <c r="H4201" s="2">
        <v>1</v>
      </c>
      <c r="I4201" s="19">
        <v>200.69</v>
      </c>
      <c r="J4201" s="2" t="s">
        <v>50</v>
      </c>
      <c r="K4201" s="2" t="s">
        <v>103</v>
      </c>
      <c r="L4201" s="2">
        <v>2</v>
      </c>
      <c r="M4201" s="18">
        <f t="shared" si="1302"/>
        <v>200.69</v>
      </c>
      <c r="T4201" t="str">
        <f t="shared" si="1303"/>
        <v>Lost Sale</v>
      </c>
      <c r="U4201" t="str">
        <f t="shared" si="1304"/>
        <v>No</v>
      </c>
      <c r="V4201" t="str">
        <f t="shared" si="1305"/>
        <v>Yes</v>
      </c>
      <c r="X4201">
        <f t="shared" si="1306"/>
        <v>573</v>
      </c>
      <c r="Y4201">
        <f t="shared" si="1307"/>
        <v>450</v>
      </c>
      <c r="Z4201" s="18">
        <f t="shared" si="1308"/>
        <v>594714.6477588166</v>
      </c>
      <c r="AA4201" s="18">
        <f t="shared" si="1309"/>
        <v>60882.938065984097</v>
      </c>
      <c r="AB4201" s="17">
        <f t="shared" si="1310"/>
        <v>3.804733727810651</v>
      </c>
      <c r="AC4201" s="2" t="s">
        <v>24</v>
      </c>
      <c r="AD4201" s="2" t="s">
        <v>23</v>
      </c>
      <c r="AE4201" t="str">
        <f t="shared" si="1311"/>
        <v>Books</v>
      </c>
      <c r="AF4201" t="str">
        <f t="shared" si="1312"/>
        <v>Books</v>
      </c>
      <c r="AG4201" t="str" cm="1">
        <f t="array" ref="AG4201">INDEX(AD:AD,ROW())</f>
        <v>Books</v>
      </c>
      <c r="AH4201">
        <f t="shared" si="1320"/>
        <v>4</v>
      </c>
      <c r="AI4201" t="str">
        <f t="shared" si="1313"/>
        <v>Books</v>
      </c>
      <c r="AK4201">
        <f t="shared" si="1314"/>
        <v>2025</v>
      </c>
      <c r="AL4201">
        <f t="shared" si="1315"/>
        <v>6</v>
      </c>
      <c r="AM4201">
        <f t="shared" si="1316"/>
        <v>19</v>
      </c>
      <c r="AN4201">
        <f t="shared" si="1317"/>
        <v>5</v>
      </c>
      <c r="AO4201" t="str">
        <f t="shared" si="1318"/>
        <v>Weekday</v>
      </c>
      <c r="AR4201" s="20">
        <f t="shared" si="1319"/>
        <v>1</v>
      </c>
    </row>
    <row r="4202" spans="1:44" x14ac:dyDescent="0.35">
      <c r="A4202" t="str">
        <f t="shared" si="1301"/>
        <v>CUST4201</v>
      </c>
      <c r="B4202" s="2" t="s">
        <v>4538</v>
      </c>
      <c r="C4202" s="4">
        <v>45248</v>
      </c>
      <c r="D4202" s="2" t="s">
        <v>133</v>
      </c>
      <c r="E4202" t="s">
        <v>5055</v>
      </c>
      <c r="F4202" s="2" t="s">
        <v>29</v>
      </c>
      <c r="G4202" s="2" t="s">
        <v>5043</v>
      </c>
      <c r="H4202" s="2">
        <v>2</v>
      </c>
      <c r="I4202" s="19">
        <v>477.53</v>
      </c>
      <c r="J4202" s="2" t="s">
        <v>15</v>
      </c>
      <c r="K4202" s="2" t="s">
        <v>16</v>
      </c>
      <c r="L4202" s="2">
        <v>3</v>
      </c>
      <c r="M4202" s="18">
        <f t="shared" si="1302"/>
        <v>955.06</v>
      </c>
      <c r="T4202" t="str">
        <f t="shared" si="1303"/>
        <v>Completed</v>
      </c>
      <c r="U4202" t="str">
        <f t="shared" si="1304"/>
        <v>No</v>
      </c>
      <c r="V4202" t="str">
        <f t="shared" si="1305"/>
        <v>No</v>
      </c>
      <c r="X4202">
        <f t="shared" si="1306"/>
        <v>567</v>
      </c>
      <c r="Y4202">
        <f t="shared" si="1307"/>
        <v>440</v>
      </c>
      <c r="Z4202" s="18">
        <f t="shared" si="1308"/>
        <v>1892867.2841657216</v>
      </c>
      <c r="AA4202" s="18">
        <f t="shared" si="1309"/>
        <v>199432.98236095349</v>
      </c>
      <c r="AB4202" s="17">
        <f t="shared" si="1310"/>
        <v>3.8949824970828471</v>
      </c>
      <c r="AC4202" s="2" t="s">
        <v>5043</v>
      </c>
      <c r="AD4202" s="2" t="s">
        <v>29</v>
      </c>
      <c r="AE4202" t="str">
        <f t="shared" si="1311"/>
        <v>Fashion</v>
      </c>
      <c r="AF4202" t="str">
        <f t="shared" si="1312"/>
        <v>Fashion</v>
      </c>
      <c r="AG4202" t="str" cm="1">
        <f t="array" ref="AG4202">INDEX(AD:AD,ROW())</f>
        <v>Fashion</v>
      </c>
      <c r="AH4202">
        <f t="shared" si="1320"/>
        <v>55</v>
      </c>
      <c r="AI4202" t="str">
        <f t="shared" si="1313"/>
        <v>Fashion</v>
      </c>
      <c r="AK4202">
        <f t="shared" si="1314"/>
        <v>2023</v>
      </c>
      <c r="AL4202">
        <f t="shared" si="1315"/>
        <v>11</v>
      </c>
      <c r="AM4202">
        <f t="shared" si="1316"/>
        <v>18</v>
      </c>
      <c r="AN4202">
        <f t="shared" si="1317"/>
        <v>7</v>
      </c>
      <c r="AO4202" t="str">
        <f t="shared" si="1318"/>
        <v>Weekend</v>
      </c>
      <c r="AR4202" s="20">
        <f t="shared" si="1319"/>
        <v>0</v>
      </c>
    </row>
    <row r="4203" spans="1:44" x14ac:dyDescent="0.35">
      <c r="A4203" t="str">
        <f t="shared" si="1301"/>
        <v>CUST4202</v>
      </c>
      <c r="B4203" s="2" t="s">
        <v>4539</v>
      </c>
      <c r="C4203" s="4">
        <v>45560</v>
      </c>
      <c r="D4203" s="2" t="s">
        <v>507</v>
      </c>
      <c r="E4203" t="s">
        <v>5050</v>
      </c>
      <c r="F4203" s="2" t="s">
        <v>29</v>
      </c>
      <c r="G4203" s="2" t="s">
        <v>30</v>
      </c>
      <c r="H4203" s="2">
        <v>1</v>
      </c>
      <c r="I4203" s="19">
        <v>2290.96</v>
      </c>
      <c r="J4203" s="2" t="s">
        <v>5046</v>
      </c>
      <c r="K4203" s="2" t="s">
        <v>103</v>
      </c>
      <c r="L4203" s="2">
        <v>3</v>
      </c>
      <c r="M4203" s="18">
        <f t="shared" si="1302"/>
        <v>2290.96</v>
      </c>
      <c r="T4203" t="str">
        <f t="shared" si="1303"/>
        <v>Lost Sale</v>
      </c>
      <c r="U4203" t="str">
        <f t="shared" si="1304"/>
        <v>No</v>
      </c>
      <c r="V4203" t="str">
        <f t="shared" si="1305"/>
        <v>Yes</v>
      </c>
      <c r="X4203">
        <f t="shared" si="1306"/>
        <v>589</v>
      </c>
      <c r="Y4203">
        <f t="shared" si="1307"/>
        <v>426</v>
      </c>
      <c r="Z4203" s="18">
        <f t="shared" si="1308"/>
        <v>1892867.2841657216</v>
      </c>
      <c r="AA4203" s="18">
        <f t="shared" si="1309"/>
        <v>199432.98236095349</v>
      </c>
      <c r="AB4203" s="17">
        <f t="shared" si="1310"/>
        <v>3.8949824970828471</v>
      </c>
      <c r="AC4203" s="2" t="s">
        <v>30</v>
      </c>
      <c r="AD4203" s="2" t="s">
        <v>29</v>
      </c>
      <c r="AE4203" t="str">
        <f t="shared" si="1311"/>
        <v>Fashion</v>
      </c>
      <c r="AF4203" t="str">
        <f t="shared" si="1312"/>
        <v>Fashion</v>
      </c>
      <c r="AG4203" t="str" cm="1">
        <f t="array" ref="AG4203">INDEX(AD:AD,ROW())</f>
        <v>Fashion</v>
      </c>
      <c r="AH4203">
        <f t="shared" si="1320"/>
        <v>6</v>
      </c>
      <c r="AI4203" t="str">
        <f t="shared" si="1313"/>
        <v>Fashion</v>
      </c>
      <c r="AK4203">
        <f t="shared" si="1314"/>
        <v>2024</v>
      </c>
      <c r="AL4203">
        <f t="shared" si="1315"/>
        <v>9</v>
      </c>
      <c r="AM4203">
        <f t="shared" si="1316"/>
        <v>25</v>
      </c>
      <c r="AN4203">
        <f t="shared" si="1317"/>
        <v>4</v>
      </c>
      <c r="AO4203" t="str">
        <f t="shared" si="1318"/>
        <v>Weekday</v>
      </c>
      <c r="AR4203" s="20">
        <f t="shared" si="1319"/>
        <v>1</v>
      </c>
    </row>
    <row r="4204" spans="1:44" x14ac:dyDescent="0.35">
      <c r="A4204" t="str">
        <f t="shared" si="1301"/>
        <v>CUST4203</v>
      </c>
      <c r="B4204" s="2" t="s">
        <v>4540</v>
      </c>
      <c r="C4204" s="4">
        <v>45059</v>
      </c>
      <c r="D4204" s="2" t="s">
        <v>135</v>
      </c>
      <c r="E4204" t="s">
        <v>5050</v>
      </c>
      <c r="F4204" s="2" t="s">
        <v>29</v>
      </c>
      <c r="G4204" s="2" t="s">
        <v>5043</v>
      </c>
      <c r="H4204" s="2">
        <v>3</v>
      </c>
      <c r="I4204" s="19">
        <v>1537.87</v>
      </c>
      <c r="J4204" s="2" t="s">
        <v>5047</v>
      </c>
      <c r="K4204" s="2" t="s">
        <v>16</v>
      </c>
      <c r="L4204" s="2">
        <v>4</v>
      </c>
      <c r="M4204" s="18">
        <f t="shared" si="1302"/>
        <v>4613.6099999999997</v>
      </c>
      <c r="T4204" t="str">
        <f t="shared" si="1303"/>
        <v>Completed</v>
      </c>
      <c r="U4204" t="str">
        <f t="shared" si="1304"/>
        <v>Yes</v>
      </c>
      <c r="V4204" t="str">
        <f t="shared" si="1305"/>
        <v>No</v>
      </c>
      <c r="X4204">
        <f t="shared" si="1306"/>
        <v>589</v>
      </c>
      <c r="Y4204">
        <f t="shared" si="1307"/>
        <v>426</v>
      </c>
      <c r="Z4204" s="18">
        <f t="shared" si="1308"/>
        <v>1892867.2841657216</v>
      </c>
      <c r="AA4204" s="18">
        <f t="shared" si="1309"/>
        <v>199432.98236095349</v>
      </c>
      <c r="AB4204" s="17">
        <f t="shared" si="1310"/>
        <v>3.8949824970828471</v>
      </c>
      <c r="AC4204" s="2" t="s">
        <v>5043</v>
      </c>
      <c r="AD4204" s="2" t="s">
        <v>29</v>
      </c>
      <c r="AE4204" t="str">
        <f t="shared" si="1311"/>
        <v>Fashion</v>
      </c>
      <c r="AF4204" t="str">
        <f t="shared" si="1312"/>
        <v>Fashion</v>
      </c>
      <c r="AG4204" t="str" cm="1">
        <f t="array" ref="AG4204">INDEX(AD:AD,ROW())</f>
        <v>Fashion</v>
      </c>
      <c r="AH4204">
        <f t="shared" si="1320"/>
        <v>55</v>
      </c>
      <c r="AI4204" t="str">
        <f t="shared" si="1313"/>
        <v>Fashion</v>
      </c>
      <c r="AK4204">
        <f t="shared" si="1314"/>
        <v>2023</v>
      </c>
      <c r="AL4204">
        <f t="shared" si="1315"/>
        <v>5</v>
      </c>
      <c r="AM4204">
        <f t="shared" si="1316"/>
        <v>13</v>
      </c>
      <c r="AN4204">
        <f t="shared" si="1317"/>
        <v>7</v>
      </c>
      <c r="AO4204" t="str">
        <f t="shared" si="1318"/>
        <v>Weekend</v>
      </c>
      <c r="AR4204" s="20">
        <f t="shared" si="1319"/>
        <v>0</v>
      </c>
    </row>
    <row r="4205" spans="1:44" x14ac:dyDescent="0.35">
      <c r="A4205" t="str">
        <f t="shared" si="1301"/>
        <v>CUST4204</v>
      </c>
      <c r="B4205" s="2" t="s">
        <v>4541</v>
      </c>
      <c r="C4205" s="4">
        <v>45151</v>
      </c>
      <c r="D4205" s="2" t="s">
        <v>566</v>
      </c>
      <c r="E4205" t="s">
        <v>5050</v>
      </c>
      <c r="F4205" s="2" t="s">
        <v>19</v>
      </c>
      <c r="G4205" s="2" t="s">
        <v>128</v>
      </c>
      <c r="H4205" s="2">
        <v>1</v>
      </c>
      <c r="I4205" s="19">
        <v>3483.78</v>
      </c>
      <c r="J4205" s="2" t="s">
        <v>50</v>
      </c>
      <c r="K4205" s="2" t="s">
        <v>16</v>
      </c>
      <c r="L4205" s="2">
        <v>5</v>
      </c>
      <c r="M4205" s="18">
        <f t="shared" si="1302"/>
        <v>3483.78</v>
      </c>
      <c r="T4205" t="str">
        <f t="shared" si="1303"/>
        <v>Completed</v>
      </c>
      <c r="U4205" t="str">
        <f t="shared" si="1304"/>
        <v>Yes</v>
      </c>
      <c r="V4205" t="str">
        <f t="shared" si="1305"/>
        <v>No</v>
      </c>
      <c r="X4205">
        <f t="shared" si="1306"/>
        <v>589</v>
      </c>
      <c r="Y4205">
        <f t="shared" si="1307"/>
        <v>426</v>
      </c>
      <c r="Z4205" s="18">
        <f t="shared" si="1308"/>
        <v>2759712.3299794244</v>
      </c>
      <c r="AA4205" s="18">
        <f t="shared" si="1309"/>
        <v>330643.50635802455</v>
      </c>
      <c r="AB4205" s="17">
        <f t="shared" si="1310"/>
        <v>3.8641711229946525</v>
      </c>
      <c r="AC4205" s="2" t="s">
        <v>128</v>
      </c>
      <c r="AD4205" s="2" t="s">
        <v>19</v>
      </c>
      <c r="AE4205" t="str">
        <f t="shared" si="1311"/>
        <v>Electronics</v>
      </c>
      <c r="AF4205" t="str">
        <f t="shared" si="1312"/>
        <v>Electronics</v>
      </c>
      <c r="AG4205" t="str" cm="1">
        <f t="array" ref="AG4205">INDEX(AD:AD,ROW())</f>
        <v>Electronics</v>
      </c>
      <c r="AH4205">
        <f t="shared" si="1320"/>
        <v>48</v>
      </c>
      <c r="AI4205" t="str">
        <f t="shared" si="1313"/>
        <v>Electronics</v>
      </c>
      <c r="AK4205">
        <f t="shared" si="1314"/>
        <v>2023</v>
      </c>
      <c r="AL4205">
        <f t="shared" si="1315"/>
        <v>8</v>
      </c>
      <c r="AM4205">
        <f t="shared" si="1316"/>
        <v>13</v>
      </c>
      <c r="AN4205">
        <f t="shared" si="1317"/>
        <v>1</v>
      </c>
      <c r="AO4205" t="str">
        <f t="shared" si="1318"/>
        <v>Weekend</v>
      </c>
      <c r="AR4205" s="20">
        <f t="shared" si="1319"/>
        <v>0</v>
      </c>
    </row>
    <row r="4206" spans="1:44" x14ac:dyDescent="0.35">
      <c r="A4206" t="str">
        <f t="shared" si="1301"/>
        <v>CUST4205</v>
      </c>
      <c r="B4206" s="2" t="s">
        <v>4542</v>
      </c>
      <c r="C4206" s="4">
        <v>45457</v>
      </c>
      <c r="D4206" s="2" t="s">
        <v>419</v>
      </c>
      <c r="E4206" t="s">
        <v>5050</v>
      </c>
      <c r="F4206" s="2" t="s">
        <v>13</v>
      </c>
      <c r="G4206" s="2" t="s">
        <v>5045</v>
      </c>
      <c r="H4206" s="2">
        <v>1</v>
      </c>
      <c r="I4206" s="19">
        <v>623.13</v>
      </c>
      <c r="J4206" s="2" t="s">
        <v>50</v>
      </c>
      <c r="K4206" s="2" t="s">
        <v>103</v>
      </c>
      <c r="L4206" s="2">
        <v>5</v>
      </c>
      <c r="M4206" s="18">
        <f t="shared" si="1302"/>
        <v>623.13</v>
      </c>
      <c r="T4206" t="str">
        <f t="shared" si="1303"/>
        <v>Lost Sale</v>
      </c>
      <c r="U4206" t="str">
        <f t="shared" si="1304"/>
        <v>No</v>
      </c>
      <c r="V4206" t="str">
        <f t="shared" si="1305"/>
        <v>Yes</v>
      </c>
      <c r="X4206">
        <f t="shared" si="1306"/>
        <v>589</v>
      </c>
      <c r="Y4206">
        <f t="shared" si="1307"/>
        <v>426</v>
      </c>
      <c r="Z4206" s="18">
        <f t="shared" si="1308"/>
        <v>1463424.4009529033</v>
      </c>
      <c r="AA4206" s="18">
        <f t="shared" si="1309"/>
        <v>118285.78776560788</v>
      </c>
      <c r="AB4206" s="17">
        <f t="shared" si="1310"/>
        <v>3.8140589569160999</v>
      </c>
      <c r="AC4206" s="2" t="s">
        <v>5045</v>
      </c>
      <c r="AD4206" s="2" t="s">
        <v>13</v>
      </c>
      <c r="AE4206" t="str">
        <f t="shared" si="1311"/>
        <v>Home &amp; Kitchen</v>
      </c>
      <c r="AF4206" t="str">
        <f t="shared" si="1312"/>
        <v>Home &amp; Kitchen</v>
      </c>
      <c r="AG4206" t="str" cm="1">
        <f t="array" ref="AG4206">INDEX(AD:AD,ROW())</f>
        <v>Home &amp; Kitchen</v>
      </c>
      <c r="AH4206">
        <f t="shared" si="1320"/>
        <v>76</v>
      </c>
      <c r="AI4206" t="str">
        <f t="shared" si="1313"/>
        <v>Home &amp; Kitchen</v>
      </c>
      <c r="AK4206">
        <f t="shared" si="1314"/>
        <v>2024</v>
      </c>
      <c r="AL4206">
        <f t="shared" si="1315"/>
        <v>6</v>
      </c>
      <c r="AM4206">
        <f t="shared" si="1316"/>
        <v>14</v>
      </c>
      <c r="AN4206">
        <f t="shared" si="1317"/>
        <v>6</v>
      </c>
      <c r="AO4206" t="str">
        <f t="shared" si="1318"/>
        <v>Weekday</v>
      </c>
      <c r="AR4206" s="20">
        <f t="shared" si="1319"/>
        <v>1</v>
      </c>
    </row>
    <row r="4207" spans="1:44" x14ac:dyDescent="0.35">
      <c r="A4207" t="str">
        <f t="shared" si="1301"/>
        <v>CUST4206</v>
      </c>
      <c r="B4207" s="2" t="s">
        <v>4543</v>
      </c>
      <c r="C4207" s="4">
        <v>44948</v>
      </c>
      <c r="D4207" s="2" t="s">
        <v>182</v>
      </c>
      <c r="E4207" t="s">
        <v>5050</v>
      </c>
      <c r="F4207" s="2" t="s">
        <v>13</v>
      </c>
      <c r="G4207" s="2" t="s">
        <v>5045</v>
      </c>
      <c r="H4207" s="2">
        <v>2</v>
      </c>
      <c r="I4207" s="19">
        <v>1666.98</v>
      </c>
      <c r="J4207" s="2" t="s">
        <v>20</v>
      </c>
      <c r="K4207" s="2" t="s">
        <v>16</v>
      </c>
      <c r="L4207" s="2">
        <v>4</v>
      </c>
      <c r="M4207" s="18">
        <f t="shared" si="1302"/>
        <v>3333.96</v>
      </c>
      <c r="T4207" t="str">
        <f t="shared" si="1303"/>
        <v>Completed</v>
      </c>
      <c r="U4207" t="str">
        <f t="shared" si="1304"/>
        <v>Yes</v>
      </c>
      <c r="V4207" t="str">
        <f t="shared" si="1305"/>
        <v>No</v>
      </c>
      <c r="X4207">
        <f t="shared" si="1306"/>
        <v>589</v>
      </c>
      <c r="Y4207">
        <f t="shared" si="1307"/>
        <v>426</v>
      </c>
      <c r="Z4207" s="18">
        <f t="shared" si="1308"/>
        <v>1463424.4009529033</v>
      </c>
      <c r="AA4207" s="18">
        <f t="shared" si="1309"/>
        <v>118285.78776560788</v>
      </c>
      <c r="AB4207" s="17">
        <f t="shared" si="1310"/>
        <v>3.8140589569160999</v>
      </c>
      <c r="AC4207" s="2" t="s">
        <v>5045</v>
      </c>
      <c r="AD4207" s="2" t="s">
        <v>13</v>
      </c>
      <c r="AE4207" t="str">
        <f t="shared" si="1311"/>
        <v>Home &amp; Kitchen</v>
      </c>
      <c r="AF4207" t="str">
        <f t="shared" si="1312"/>
        <v>Home &amp; Kitchen</v>
      </c>
      <c r="AG4207" t="str" cm="1">
        <f t="array" ref="AG4207">INDEX(AD:AD,ROW())</f>
        <v>Home &amp; Kitchen</v>
      </c>
      <c r="AH4207">
        <f t="shared" si="1320"/>
        <v>76</v>
      </c>
      <c r="AI4207" t="str">
        <f t="shared" si="1313"/>
        <v>Home &amp; Kitchen</v>
      </c>
      <c r="AK4207">
        <f t="shared" si="1314"/>
        <v>2023</v>
      </c>
      <c r="AL4207">
        <f t="shared" si="1315"/>
        <v>1</v>
      </c>
      <c r="AM4207">
        <f t="shared" si="1316"/>
        <v>22</v>
      </c>
      <c r="AN4207">
        <f t="shared" si="1317"/>
        <v>1</v>
      </c>
      <c r="AO4207" t="str">
        <f t="shared" si="1318"/>
        <v>Weekend</v>
      </c>
      <c r="AR4207" s="20">
        <f t="shared" si="1319"/>
        <v>0</v>
      </c>
    </row>
    <row r="4208" spans="1:44" x14ac:dyDescent="0.35">
      <c r="A4208" t="str">
        <f t="shared" si="1301"/>
        <v>CUST4207</v>
      </c>
      <c r="B4208" s="2" t="s">
        <v>4544</v>
      </c>
      <c r="C4208" s="4">
        <v>45326</v>
      </c>
      <c r="D4208" s="2" t="s">
        <v>719</v>
      </c>
      <c r="E4208" t="s">
        <v>5051</v>
      </c>
      <c r="F4208" s="2" t="s">
        <v>13</v>
      </c>
      <c r="G4208" s="2" t="s">
        <v>95</v>
      </c>
      <c r="H4208" s="2">
        <v>3</v>
      </c>
      <c r="I4208" s="19">
        <v>568.80999999999995</v>
      </c>
      <c r="J4208" s="2" t="s">
        <v>5046</v>
      </c>
      <c r="K4208" s="2" t="s">
        <v>16</v>
      </c>
      <c r="L4208" s="2">
        <v>4</v>
      </c>
      <c r="M4208" s="18">
        <f t="shared" si="1302"/>
        <v>1706.4299999999998</v>
      </c>
      <c r="T4208" t="str">
        <f t="shared" si="1303"/>
        <v>Completed</v>
      </c>
      <c r="U4208" t="str">
        <f t="shared" si="1304"/>
        <v>Yes</v>
      </c>
      <c r="V4208" t="str">
        <f t="shared" si="1305"/>
        <v>No</v>
      </c>
      <c r="X4208">
        <f t="shared" si="1306"/>
        <v>619</v>
      </c>
      <c r="Y4208">
        <f t="shared" si="1307"/>
        <v>468</v>
      </c>
      <c r="Z4208" s="18">
        <f t="shared" si="1308"/>
        <v>1463424.4009529033</v>
      </c>
      <c r="AA4208" s="18">
        <f t="shared" si="1309"/>
        <v>118285.78776560788</v>
      </c>
      <c r="AB4208" s="17">
        <f t="shared" si="1310"/>
        <v>3.8140589569160999</v>
      </c>
      <c r="AC4208" s="2" t="s">
        <v>95</v>
      </c>
      <c r="AD4208" s="2" t="s">
        <v>13</v>
      </c>
      <c r="AE4208" t="str">
        <f t="shared" si="1311"/>
        <v>Home &amp; Kitchen</v>
      </c>
      <c r="AF4208" t="str">
        <f t="shared" si="1312"/>
        <v>Home &amp; Kitchen</v>
      </c>
      <c r="AG4208" t="str" cm="1">
        <f t="array" ref="AG4208">INDEX(AD:AD,ROW())</f>
        <v>Home &amp; Kitchen</v>
      </c>
      <c r="AH4208">
        <f t="shared" si="1320"/>
        <v>32</v>
      </c>
      <c r="AI4208" t="str">
        <f t="shared" si="1313"/>
        <v>Home &amp; Kitchen</v>
      </c>
      <c r="AK4208">
        <f t="shared" si="1314"/>
        <v>2024</v>
      </c>
      <c r="AL4208">
        <f t="shared" si="1315"/>
        <v>2</v>
      </c>
      <c r="AM4208">
        <f t="shared" si="1316"/>
        <v>4</v>
      </c>
      <c r="AN4208">
        <f t="shared" si="1317"/>
        <v>1</v>
      </c>
      <c r="AO4208" t="str">
        <f t="shared" si="1318"/>
        <v>Weekend</v>
      </c>
      <c r="AR4208" s="20">
        <f t="shared" si="1319"/>
        <v>0</v>
      </c>
    </row>
    <row r="4209" spans="1:44" x14ac:dyDescent="0.35">
      <c r="A4209" t="str">
        <f t="shared" si="1301"/>
        <v>CUST4208</v>
      </c>
      <c r="B4209" s="2" t="s">
        <v>4545</v>
      </c>
      <c r="C4209" s="4">
        <v>45248</v>
      </c>
      <c r="D4209" s="2" t="s">
        <v>781</v>
      </c>
      <c r="E4209" t="s">
        <v>5049</v>
      </c>
      <c r="F4209" s="2" t="s">
        <v>13</v>
      </c>
      <c r="G4209" s="2" t="s">
        <v>5045</v>
      </c>
      <c r="H4209" s="2">
        <v>1</v>
      </c>
      <c r="I4209" s="19">
        <v>560.26</v>
      </c>
      <c r="J4209" s="2" t="s">
        <v>15</v>
      </c>
      <c r="K4209" s="2" t="s">
        <v>16</v>
      </c>
      <c r="L4209" s="2">
        <v>4</v>
      </c>
      <c r="M4209" s="18">
        <f t="shared" si="1302"/>
        <v>560.26</v>
      </c>
      <c r="T4209" t="str">
        <f t="shared" si="1303"/>
        <v>Completed</v>
      </c>
      <c r="U4209" t="str">
        <f t="shared" si="1304"/>
        <v>No</v>
      </c>
      <c r="V4209" t="str">
        <f t="shared" si="1305"/>
        <v>No</v>
      </c>
      <c r="X4209">
        <f t="shared" si="1306"/>
        <v>595</v>
      </c>
      <c r="Y4209">
        <f t="shared" si="1307"/>
        <v>444</v>
      </c>
      <c r="Z4209" s="18">
        <f t="shared" si="1308"/>
        <v>1463424.4009529033</v>
      </c>
      <c r="AA4209" s="18">
        <f t="shared" si="1309"/>
        <v>118285.78776560788</v>
      </c>
      <c r="AB4209" s="17">
        <f t="shared" si="1310"/>
        <v>3.8140589569160999</v>
      </c>
      <c r="AC4209" s="2" t="s">
        <v>5045</v>
      </c>
      <c r="AD4209" s="2" t="s">
        <v>13</v>
      </c>
      <c r="AE4209" t="str">
        <f t="shared" si="1311"/>
        <v>Home &amp; Kitchen</v>
      </c>
      <c r="AF4209" t="str">
        <f t="shared" si="1312"/>
        <v>Home &amp; Kitchen</v>
      </c>
      <c r="AG4209" t="str" cm="1">
        <f t="array" ref="AG4209">INDEX(AD:AD,ROW())</f>
        <v>Home &amp; Kitchen</v>
      </c>
      <c r="AH4209">
        <f t="shared" si="1320"/>
        <v>76</v>
      </c>
      <c r="AI4209" t="str">
        <f t="shared" si="1313"/>
        <v>Home &amp; Kitchen</v>
      </c>
      <c r="AK4209">
        <f t="shared" si="1314"/>
        <v>2023</v>
      </c>
      <c r="AL4209">
        <f t="shared" si="1315"/>
        <v>11</v>
      </c>
      <c r="AM4209">
        <f t="shared" si="1316"/>
        <v>18</v>
      </c>
      <c r="AN4209">
        <f t="shared" si="1317"/>
        <v>7</v>
      </c>
      <c r="AO4209" t="str">
        <f t="shared" si="1318"/>
        <v>Weekend</v>
      </c>
      <c r="AR4209" s="20">
        <f t="shared" si="1319"/>
        <v>0</v>
      </c>
    </row>
    <row r="4210" spans="1:44" x14ac:dyDescent="0.35">
      <c r="A4210" t="str">
        <f t="shared" si="1301"/>
        <v>CUST4209</v>
      </c>
      <c r="B4210" s="2" t="s">
        <v>4546</v>
      </c>
      <c r="C4210" s="4">
        <v>45755</v>
      </c>
      <c r="D4210" s="2" t="s">
        <v>830</v>
      </c>
      <c r="E4210" t="s">
        <v>5049</v>
      </c>
      <c r="F4210" s="2" t="s">
        <v>23</v>
      </c>
      <c r="G4210" s="2" t="s">
        <v>24</v>
      </c>
      <c r="H4210" s="2">
        <v>1</v>
      </c>
      <c r="I4210" s="19">
        <v>375.48</v>
      </c>
      <c r="J4210" s="2" t="s">
        <v>50</v>
      </c>
      <c r="K4210" s="2" t="s">
        <v>16</v>
      </c>
      <c r="L4210" s="2">
        <v>4</v>
      </c>
      <c r="M4210" s="18">
        <f t="shared" si="1302"/>
        <v>375.48</v>
      </c>
      <c r="T4210" t="str">
        <f t="shared" si="1303"/>
        <v>Completed</v>
      </c>
      <c r="U4210" t="str">
        <f t="shared" si="1304"/>
        <v>No</v>
      </c>
      <c r="V4210" t="str">
        <f t="shared" si="1305"/>
        <v>No</v>
      </c>
      <c r="X4210">
        <f t="shared" si="1306"/>
        <v>595</v>
      </c>
      <c r="Y4210">
        <f t="shared" si="1307"/>
        <v>444</v>
      </c>
      <c r="Z4210" s="18">
        <f t="shared" si="1308"/>
        <v>594714.6477588166</v>
      </c>
      <c r="AA4210" s="18">
        <f t="shared" si="1309"/>
        <v>60882.938065984097</v>
      </c>
      <c r="AB4210" s="17">
        <f t="shared" si="1310"/>
        <v>3.804733727810651</v>
      </c>
      <c r="AC4210" s="2" t="s">
        <v>24</v>
      </c>
      <c r="AD4210" s="2" t="s">
        <v>23</v>
      </c>
      <c r="AE4210" t="str">
        <f t="shared" si="1311"/>
        <v>Books</v>
      </c>
      <c r="AF4210" t="str">
        <f t="shared" si="1312"/>
        <v>Books</v>
      </c>
      <c r="AG4210" t="str" cm="1">
        <f t="array" ref="AG4210">INDEX(AD:AD,ROW())</f>
        <v>Books</v>
      </c>
      <c r="AH4210">
        <f t="shared" si="1320"/>
        <v>4</v>
      </c>
      <c r="AI4210" t="str">
        <f t="shared" si="1313"/>
        <v>Books</v>
      </c>
      <c r="AK4210">
        <f t="shared" si="1314"/>
        <v>2025</v>
      </c>
      <c r="AL4210">
        <f t="shared" si="1315"/>
        <v>4</v>
      </c>
      <c r="AM4210">
        <f t="shared" si="1316"/>
        <v>8</v>
      </c>
      <c r="AN4210">
        <f t="shared" si="1317"/>
        <v>3</v>
      </c>
      <c r="AO4210" t="str">
        <f t="shared" si="1318"/>
        <v>Weekday</v>
      </c>
      <c r="AR4210" s="20">
        <f t="shared" si="1319"/>
        <v>0</v>
      </c>
    </row>
    <row r="4211" spans="1:44" x14ac:dyDescent="0.35">
      <c r="A4211" t="str">
        <f t="shared" si="1301"/>
        <v>CUST4210</v>
      </c>
      <c r="B4211" s="2" t="s">
        <v>4547</v>
      </c>
      <c r="C4211" s="4">
        <v>45809</v>
      </c>
      <c r="D4211" s="2" t="s">
        <v>133</v>
      </c>
      <c r="E4211" t="s">
        <v>5048</v>
      </c>
      <c r="F4211" s="2" t="s">
        <v>23</v>
      </c>
      <c r="G4211" s="2" t="s">
        <v>65</v>
      </c>
      <c r="H4211" s="2">
        <v>1</v>
      </c>
      <c r="I4211" s="19">
        <v>186.33</v>
      </c>
      <c r="J4211" s="2" t="s">
        <v>5046</v>
      </c>
      <c r="K4211" s="2" t="s">
        <v>76</v>
      </c>
      <c r="L4211" s="2">
        <v>4</v>
      </c>
      <c r="M4211" s="18">
        <f t="shared" si="1302"/>
        <v>186.33</v>
      </c>
      <c r="T4211" t="str">
        <f t="shared" si="1303"/>
        <v>Completed</v>
      </c>
      <c r="U4211" t="str">
        <f t="shared" si="1304"/>
        <v>No</v>
      </c>
      <c r="V4211" t="str">
        <f t="shared" si="1305"/>
        <v>No</v>
      </c>
      <c r="X4211">
        <f t="shared" si="1306"/>
        <v>590</v>
      </c>
      <c r="Y4211">
        <f t="shared" si="1307"/>
        <v>451</v>
      </c>
      <c r="Z4211" s="18">
        <f t="shared" si="1308"/>
        <v>594714.6477588166</v>
      </c>
      <c r="AA4211" s="18">
        <f t="shared" si="1309"/>
        <v>60882.938065984097</v>
      </c>
      <c r="AB4211" s="17">
        <f t="shared" si="1310"/>
        <v>3.804733727810651</v>
      </c>
      <c r="AC4211" s="2" t="s">
        <v>65</v>
      </c>
      <c r="AD4211" s="2" t="s">
        <v>23</v>
      </c>
      <c r="AE4211" t="str">
        <f t="shared" si="1311"/>
        <v>Books</v>
      </c>
      <c r="AF4211" t="str">
        <f t="shared" si="1312"/>
        <v>Books</v>
      </c>
      <c r="AG4211" t="str" cm="1">
        <f t="array" ref="AG4211">INDEX(AD:AD,ROW())</f>
        <v>Books</v>
      </c>
      <c r="AH4211">
        <f t="shared" si="1320"/>
        <v>19</v>
      </c>
      <c r="AI4211" t="str">
        <f t="shared" si="1313"/>
        <v>Books</v>
      </c>
      <c r="AK4211">
        <f t="shared" si="1314"/>
        <v>2025</v>
      </c>
      <c r="AL4211">
        <f t="shared" si="1315"/>
        <v>6</v>
      </c>
      <c r="AM4211">
        <f t="shared" si="1316"/>
        <v>1</v>
      </c>
      <c r="AN4211">
        <f t="shared" si="1317"/>
        <v>1</v>
      </c>
      <c r="AO4211" t="str">
        <f t="shared" si="1318"/>
        <v>Weekend</v>
      </c>
      <c r="AR4211" s="20">
        <f t="shared" si="1319"/>
        <v>1</v>
      </c>
    </row>
    <row r="4212" spans="1:44" x14ac:dyDescent="0.35">
      <c r="A4212" t="str">
        <f t="shared" si="1301"/>
        <v>CUST4211</v>
      </c>
      <c r="B4212" s="2" t="s">
        <v>4548</v>
      </c>
      <c r="C4212" s="4">
        <v>45629</v>
      </c>
      <c r="D4212" s="2" t="s">
        <v>203</v>
      </c>
      <c r="E4212" t="s">
        <v>5055</v>
      </c>
      <c r="F4212" s="2" t="s">
        <v>42</v>
      </c>
      <c r="G4212" s="2" t="s">
        <v>170</v>
      </c>
      <c r="H4212" s="2">
        <v>1</v>
      </c>
      <c r="I4212" s="19">
        <v>264.88</v>
      </c>
      <c r="J4212" s="2" t="s">
        <v>5047</v>
      </c>
      <c r="K4212" s="2" t="s">
        <v>16</v>
      </c>
      <c r="L4212" s="2">
        <v>3</v>
      </c>
      <c r="M4212" s="18">
        <f t="shared" si="1302"/>
        <v>264.88</v>
      </c>
      <c r="T4212" t="str">
        <f t="shared" si="1303"/>
        <v>Completed</v>
      </c>
      <c r="U4212" t="str">
        <f t="shared" si="1304"/>
        <v>No</v>
      </c>
      <c r="V4212" t="str">
        <f t="shared" si="1305"/>
        <v>No</v>
      </c>
      <c r="X4212">
        <f t="shared" si="1306"/>
        <v>567</v>
      </c>
      <c r="Y4212">
        <f t="shared" si="1307"/>
        <v>440</v>
      </c>
      <c r="Z4212" s="18">
        <f t="shared" si="1308"/>
        <v>1098537.4901531704</v>
      </c>
      <c r="AA4212" s="18">
        <f t="shared" si="1309"/>
        <v>96724.388030634553</v>
      </c>
      <c r="AB4212" s="17">
        <f t="shared" si="1310"/>
        <v>3.9001122334455669</v>
      </c>
      <c r="AC4212" s="2" t="s">
        <v>170</v>
      </c>
      <c r="AD4212" s="2" t="s">
        <v>42</v>
      </c>
      <c r="AE4212" t="str">
        <f t="shared" si="1311"/>
        <v>Beauty</v>
      </c>
      <c r="AF4212" t="str">
        <f t="shared" si="1312"/>
        <v>Beauty</v>
      </c>
      <c r="AG4212" t="str" cm="1">
        <f t="array" ref="AG4212">INDEX(AD:AD,ROW())</f>
        <v>Beauty</v>
      </c>
      <c r="AH4212">
        <f t="shared" si="1320"/>
        <v>70</v>
      </c>
      <c r="AI4212" t="str">
        <f t="shared" si="1313"/>
        <v>Beauty</v>
      </c>
      <c r="AK4212">
        <f t="shared" si="1314"/>
        <v>2024</v>
      </c>
      <c r="AL4212">
        <f t="shared" si="1315"/>
        <v>12</v>
      </c>
      <c r="AM4212">
        <f t="shared" si="1316"/>
        <v>3</v>
      </c>
      <c r="AN4212">
        <f t="shared" si="1317"/>
        <v>3</v>
      </c>
      <c r="AO4212" t="str">
        <f t="shared" si="1318"/>
        <v>Weekday</v>
      </c>
      <c r="AR4212" s="20">
        <f t="shared" si="1319"/>
        <v>0</v>
      </c>
    </row>
    <row r="4213" spans="1:44" x14ac:dyDescent="0.35">
      <c r="A4213" t="str">
        <f t="shared" si="1301"/>
        <v>CUST4212</v>
      </c>
      <c r="B4213" s="2" t="s">
        <v>4549</v>
      </c>
      <c r="C4213" s="4">
        <v>45778</v>
      </c>
      <c r="D4213" s="2" t="s">
        <v>59</v>
      </c>
      <c r="E4213" t="s">
        <v>5049</v>
      </c>
      <c r="F4213" s="2" t="s">
        <v>19</v>
      </c>
      <c r="G4213" s="2" t="s">
        <v>5040</v>
      </c>
      <c r="H4213" s="2">
        <v>1</v>
      </c>
      <c r="I4213" s="19">
        <v>3180.98</v>
      </c>
      <c r="J4213" s="2" t="s">
        <v>5047</v>
      </c>
      <c r="K4213" s="2" t="s">
        <v>16</v>
      </c>
      <c r="L4213" s="2">
        <v>4</v>
      </c>
      <c r="M4213" s="18">
        <f t="shared" si="1302"/>
        <v>3180.98</v>
      </c>
      <c r="T4213" t="str">
        <f t="shared" si="1303"/>
        <v>Completed</v>
      </c>
      <c r="U4213" t="str">
        <f t="shared" si="1304"/>
        <v>Yes</v>
      </c>
      <c r="V4213" t="str">
        <f t="shared" si="1305"/>
        <v>No</v>
      </c>
      <c r="X4213">
        <f t="shared" si="1306"/>
        <v>595</v>
      </c>
      <c r="Y4213">
        <f t="shared" si="1307"/>
        <v>444</v>
      </c>
      <c r="Z4213" s="18">
        <f t="shared" si="1308"/>
        <v>2759712.3299794244</v>
      </c>
      <c r="AA4213" s="18">
        <f t="shared" si="1309"/>
        <v>330643.50635802455</v>
      </c>
      <c r="AB4213" s="17">
        <f t="shared" si="1310"/>
        <v>3.8641711229946525</v>
      </c>
      <c r="AC4213" s="2" t="s">
        <v>5040</v>
      </c>
      <c r="AD4213" s="2" t="s">
        <v>19</v>
      </c>
      <c r="AE4213" t="str">
        <f t="shared" si="1311"/>
        <v>Electronics</v>
      </c>
      <c r="AF4213" t="str">
        <f t="shared" si="1312"/>
        <v>Electronics</v>
      </c>
      <c r="AG4213" t="str" cm="1">
        <f t="array" ref="AG4213">INDEX(AD:AD,ROW())</f>
        <v>Electronics</v>
      </c>
      <c r="AH4213">
        <f t="shared" si="1320"/>
        <v>13</v>
      </c>
      <c r="AI4213" t="str">
        <f t="shared" si="1313"/>
        <v>Electronics</v>
      </c>
      <c r="AK4213">
        <f t="shared" si="1314"/>
        <v>2025</v>
      </c>
      <c r="AL4213">
        <f t="shared" si="1315"/>
        <v>5</v>
      </c>
      <c r="AM4213">
        <f t="shared" si="1316"/>
        <v>1</v>
      </c>
      <c r="AN4213">
        <f t="shared" si="1317"/>
        <v>5</v>
      </c>
      <c r="AO4213" t="str">
        <f t="shared" si="1318"/>
        <v>Weekday</v>
      </c>
      <c r="AR4213" s="20">
        <f t="shared" si="1319"/>
        <v>0</v>
      </c>
    </row>
    <row r="4214" spans="1:44" x14ac:dyDescent="0.35">
      <c r="A4214" t="str">
        <f t="shared" si="1301"/>
        <v>CUST4213</v>
      </c>
      <c r="B4214" s="2" t="s">
        <v>4550</v>
      </c>
      <c r="C4214" s="4">
        <v>45620</v>
      </c>
      <c r="D4214" s="2" t="s">
        <v>856</v>
      </c>
      <c r="E4214" t="s">
        <v>5048</v>
      </c>
      <c r="F4214" s="2" t="s">
        <v>42</v>
      </c>
      <c r="G4214" s="2" t="s">
        <v>170</v>
      </c>
      <c r="H4214" s="2">
        <v>1</v>
      </c>
      <c r="I4214" s="19">
        <v>761.52</v>
      </c>
      <c r="J4214" s="2" t="s">
        <v>50</v>
      </c>
      <c r="K4214" s="2" t="s">
        <v>16</v>
      </c>
      <c r="L4214" s="2">
        <v>4</v>
      </c>
      <c r="M4214" s="18">
        <f t="shared" si="1302"/>
        <v>761.52</v>
      </c>
      <c r="T4214" t="str">
        <f t="shared" si="1303"/>
        <v>Completed</v>
      </c>
      <c r="U4214" t="str">
        <f t="shared" si="1304"/>
        <v>No</v>
      </c>
      <c r="V4214" t="str">
        <f t="shared" si="1305"/>
        <v>No</v>
      </c>
      <c r="X4214">
        <f t="shared" si="1306"/>
        <v>590</v>
      </c>
      <c r="Y4214">
        <f t="shared" si="1307"/>
        <v>451</v>
      </c>
      <c r="Z4214" s="18">
        <f t="shared" si="1308"/>
        <v>1098537.4901531704</v>
      </c>
      <c r="AA4214" s="18">
        <f t="shared" si="1309"/>
        <v>96724.388030634553</v>
      </c>
      <c r="AB4214" s="17">
        <f t="shared" si="1310"/>
        <v>3.9001122334455669</v>
      </c>
      <c r="AC4214" s="2" t="s">
        <v>170</v>
      </c>
      <c r="AD4214" s="2" t="s">
        <v>42</v>
      </c>
      <c r="AE4214" t="str">
        <f t="shared" si="1311"/>
        <v>Beauty</v>
      </c>
      <c r="AF4214" t="str">
        <f t="shared" si="1312"/>
        <v>Beauty</v>
      </c>
      <c r="AG4214" t="str" cm="1">
        <f t="array" ref="AG4214">INDEX(AD:AD,ROW())</f>
        <v>Beauty</v>
      </c>
      <c r="AH4214">
        <f t="shared" si="1320"/>
        <v>70</v>
      </c>
      <c r="AI4214" t="str">
        <f t="shared" si="1313"/>
        <v>Beauty</v>
      </c>
      <c r="AK4214">
        <f t="shared" si="1314"/>
        <v>2024</v>
      </c>
      <c r="AL4214">
        <f t="shared" si="1315"/>
        <v>11</v>
      </c>
      <c r="AM4214">
        <f t="shared" si="1316"/>
        <v>24</v>
      </c>
      <c r="AN4214">
        <f t="shared" si="1317"/>
        <v>1</v>
      </c>
      <c r="AO4214" t="str">
        <f t="shared" si="1318"/>
        <v>Weekend</v>
      </c>
      <c r="AR4214" s="20">
        <f t="shared" si="1319"/>
        <v>0</v>
      </c>
    </row>
    <row r="4215" spans="1:44" x14ac:dyDescent="0.35">
      <c r="A4215" t="str">
        <f t="shared" si="1301"/>
        <v>CUST4214</v>
      </c>
      <c r="B4215" s="2" t="s">
        <v>4551</v>
      </c>
      <c r="C4215" s="4">
        <v>45048</v>
      </c>
      <c r="D4215" s="2" t="s">
        <v>431</v>
      </c>
      <c r="E4215" t="s">
        <v>5050</v>
      </c>
      <c r="F4215" s="2" t="s">
        <v>23</v>
      </c>
      <c r="G4215" s="2" t="s">
        <v>24</v>
      </c>
      <c r="H4215" s="2">
        <v>2</v>
      </c>
      <c r="I4215" s="19">
        <v>423.97</v>
      </c>
      <c r="J4215" s="2" t="s">
        <v>5046</v>
      </c>
      <c r="K4215" s="2" t="s">
        <v>16</v>
      </c>
      <c r="L4215" s="2">
        <v>5</v>
      </c>
      <c r="M4215" s="18">
        <f t="shared" si="1302"/>
        <v>847.94</v>
      </c>
      <c r="T4215" t="str">
        <f t="shared" si="1303"/>
        <v>Completed</v>
      </c>
      <c r="U4215" t="str">
        <f t="shared" si="1304"/>
        <v>No</v>
      </c>
      <c r="V4215" t="str">
        <f t="shared" si="1305"/>
        <v>No</v>
      </c>
      <c r="X4215">
        <f t="shared" si="1306"/>
        <v>589</v>
      </c>
      <c r="Y4215">
        <f t="shared" si="1307"/>
        <v>426</v>
      </c>
      <c r="Z4215" s="18">
        <f t="shared" si="1308"/>
        <v>594714.6477588166</v>
      </c>
      <c r="AA4215" s="18">
        <f t="shared" si="1309"/>
        <v>60882.938065984097</v>
      </c>
      <c r="AB4215" s="17">
        <f t="shared" si="1310"/>
        <v>3.804733727810651</v>
      </c>
      <c r="AC4215" s="2" t="s">
        <v>24</v>
      </c>
      <c r="AD4215" s="2" t="s">
        <v>23</v>
      </c>
      <c r="AE4215" t="str">
        <f t="shared" si="1311"/>
        <v>Books</v>
      </c>
      <c r="AF4215" t="str">
        <f t="shared" si="1312"/>
        <v>Books</v>
      </c>
      <c r="AG4215" t="str" cm="1">
        <f t="array" ref="AG4215">INDEX(AD:AD,ROW())</f>
        <v>Books</v>
      </c>
      <c r="AH4215">
        <f t="shared" si="1320"/>
        <v>4</v>
      </c>
      <c r="AI4215" t="str">
        <f t="shared" si="1313"/>
        <v>Books</v>
      </c>
      <c r="AK4215">
        <f t="shared" si="1314"/>
        <v>2023</v>
      </c>
      <c r="AL4215">
        <f t="shared" si="1315"/>
        <v>5</v>
      </c>
      <c r="AM4215">
        <f t="shared" si="1316"/>
        <v>2</v>
      </c>
      <c r="AN4215">
        <f t="shared" si="1317"/>
        <v>3</v>
      </c>
      <c r="AO4215" t="str">
        <f t="shared" si="1318"/>
        <v>Weekday</v>
      </c>
      <c r="AR4215" s="20">
        <f t="shared" si="1319"/>
        <v>0</v>
      </c>
    </row>
    <row r="4216" spans="1:44" x14ac:dyDescent="0.35">
      <c r="A4216" t="str">
        <f t="shared" si="1301"/>
        <v>CUST4215</v>
      </c>
      <c r="B4216" s="2" t="s">
        <v>4552</v>
      </c>
      <c r="C4216" s="4">
        <v>45236</v>
      </c>
      <c r="D4216" s="2" t="s">
        <v>1248</v>
      </c>
      <c r="E4216" t="s">
        <v>5048</v>
      </c>
      <c r="F4216" s="2" t="s">
        <v>23</v>
      </c>
      <c r="G4216" s="2" t="s">
        <v>75</v>
      </c>
      <c r="H4216" s="2">
        <v>2</v>
      </c>
      <c r="I4216" s="19">
        <v>295.31</v>
      </c>
      <c r="J4216" s="2" t="s">
        <v>20</v>
      </c>
      <c r="K4216" s="2" t="s">
        <v>103</v>
      </c>
      <c r="L4216" s="2">
        <v>4</v>
      </c>
      <c r="M4216" s="18">
        <f t="shared" si="1302"/>
        <v>590.62</v>
      </c>
      <c r="T4216" t="str">
        <f t="shared" si="1303"/>
        <v>Lost Sale</v>
      </c>
      <c r="U4216" t="str">
        <f t="shared" si="1304"/>
        <v>No</v>
      </c>
      <c r="V4216" t="str">
        <f t="shared" si="1305"/>
        <v>Yes</v>
      </c>
      <c r="X4216">
        <f t="shared" si="1306"/>
        <v>590</v>
      </c>
      <c r="Y4216">
        <f t="shared" si="1307"/>
        <v>451</v>
      </c>
      <c r="Z4216" s="18">
        <f t="shared" si="1308"/>
        <v>594714.6477588166</v>
      </c>
      <c r="AA4216" s="18">
        <f t="shared" si="1309"/>
        <v>60882.938065984097</v>
      </c>
      <c r="AB4216" s="17">
        <f t="shared" si="1310"/>
        <v>3.804733727810651</v>
      </c>
      <c r="AC4216" s="2" t="s">
        <v>75</v>
      </c>
      <c r="AD4216" s="2" t="s">
        <v>23</v>
      </c>
      <c r="AE4216" t="str">
        <f t="shared" si="1311"/>
        <v>Books</v>
      </c>
      <c r="AF4216" t="str">
        <f t="shared" si="1312"/>
        <v>Books</v>
      </c>
      <c r="AG4216" t="str" cm="1">
        <f t="array" ref="AG4216">INDEX(AD:AD,ROW())</f>
        <v>Books</v>
      </c>
      <c r="AH4216">
        <f t="shared" si="1320"/>
        <v>23</v>
      </c>
      <c r="AI4216" t="str">
        <f t="shared" si="1313"/>
        <v>Books</v>
      </c>
      <c r="AK4216">
        <f t="shared" si="1314"/>
        <v>2023</v>
      </c>
      <c r="AL4216">
        <f t="shared" si="1315"/>
        <v>11</v>
      </c>
      <c r="AM4216">
        <f t="shared" si="1316"/>
        <v>6</v>
      </c>
      <c r="AN4216">
        <f t="shared" si="1317"/>
        <v>2</v>
      </c>
      <c r="AO4216" t="str">
        <f t="shared" si="1318"/>
        <v>Weekday</v>
      </c>
      <c r="AR4216" s="20">
        <f t="shared" si="1319"/>
        <v>1</v>
      </c>
    </row>
    <row r="4217" spans="1:44" x14ac:dyDescent="0.35">
      <c r="A4217" t="str">
        <f t="shared" si="1301"/>
        <v>CUST4216</v>
      </c>
      <c r="B4217" s="2" t="s">
        <v>4553</v>
      </c>
      <c r="C4217" s="4">
        <v>45614</v>
      </c>
      <c r="D4217" s="2" t="s">
        <v>131</v>
      </c>
      <c r="E4217" t="s">
        <v>5052</v>
      </c>
      <c r="F4217" s="2" t="s">
        <v>13</v>
      </c>
      <c r="G4217" s="2" t="s">
        <v>95</v>
      </c>
      <c r="H4217" s="2">
        <v>1</v>
      </c>
      <c r="I4217" s="19">
        <v>1693.33</v>
      </c>
      <c r="J4217" s="2" t="s">
        <v>15</v>
      </c>
      <c r="K4217" s="2" t="s">
        <v>16</v>
      </c>
      <c r="L4217" s="2">
        <v>5</v>
      </c>
      <c r="M4217" s="18">
        <f t="shared" si="1302"/>
        <v>1693.33</v>
      </c>
      <c r="T4217" t="str">
        <f t="shared" si="1303"/>
        <v>Completed</v>
      </c>
      <c r="U4217" t="str">
        <f t="shared" si="1304"/>
        <v>Yes</v>
      </c>
      <c r="V4217" t="str">
        <f t="shared" si="1305"/>
        <v>No</v>
      </c>
      <c r="X4217">
        <f t="shared" si="1306"/>
        <v>573</v>
      </c>
      <c r="Y4217">
        <f t="shared" si="1307"/>
        <v>450</v>
      </c>
      <c r="Z4217" s="18">
        <f t="shared" si="1308"/>
        <v>1463424.4009529033</v>
      </c>
      <c r="AA4217" s="18">
        <f t="shared" si="1309"/>
        <v>118285.78776560788</v>
      </c>
      <c r="AB4217" s="17">
        <f t="shared" si="1310"/>
        <v>3.8140589569160999</v>
      </c>
      <c r="AC4217" s="2" t="s">
        <v>95</v>
      </c>
      <c r="AD4217" s="2" t="s">
        <v>13</v>
      </c>
      <c r="AE4217" t="str">
        <f t="shared" si="1311"/>
        <v>Home &amp; Kitchen</v>
      </c>
      <c r="AF4217" t="str">
        <f t="shared" si="1312"/>
        <v>Home &amp; Kitchen</v>
      </c>
      <c r="AG4217" t="str" cm="1">
        <f t="array" ref="AG4217">INDEX(AD:AD,ROW())</f>
        <v>Home &amp; Kitchen</v>
      </c>
      <c r="AH4217">
        <f t="shared" si="1320"/>
        <v>32</v>
      </c>
      <c r="AI4217" t="str">
        <f t="shared" si="1313"/>
        <v>Home &amp; Kitchen</v>
      </c>
      <c r="AK4217">
        <f t="shared" si="1314"/>
        <v>2024</v>
      </c>
      <c r="AL4217">
        <f t="shared" si="1315"/>
        <v>11</v>
      </c>
      <c r="AM4217">
        <f t="shared" si="1316"/>
        <v>18</v>
      </c>
      <c r="AN4217">
        <f t="shared" si="1317"/>
        <v>2</v>
      </c>
      <c r="AO4217" t="str">
        <f t="shared" si="1318"/>
        <v>Weekday</v>
      </c>
      <c r="AR4217" s="20">
        <f t="shared" si="1319"/>
        <v>0</v>
      </c>
    </row>
    <row r="4218" spans="1:44" x14ac:dyDescent="0.35">
      <c r="A4218" t="str">
        <f t="shared" si="1301"/>
        <v>CUST4217</v>
      </c>
      <c r="B4218" s="2" t="s">
        <v>4554</v>
      </c>
      <c r="C4218" s="4">
        <v>45242</v>
      </c>
      <c r="D4218" s="2" t="s">
        <v>48</v>
      </c>
      <c r="E4218" t="s">
        <v>5051</v>
      </c>
      <c r="F4218" s="2" t="s">
        <v>42</v>
      </c>
      <c r="G4218" s="2" t="s">
        <v>188</v>
      </c>
      <c r="H4218" s="2">
        <v>1</v>
      </c>
      <c r="I4218" s="19">
        <v>241.68</v>
      </c>
      <c r="J4218" s="2" t="s">
        <v>5047</v>
      </c>
      <c r="K4218" s="2" t="s">
        <v>16</v>
      </c>
      <c r="L4218" s="2">
        <v>5</v>
      </c>
      <c r="M4218" s="18">
        <f t="shared" si="1302"/>
        <v>241.68</v>
      </c>
      <c r="T4218" t="str">
        <f t="shared" si="1303"/>
        <v>Completed</v>
      </c>
      <c r="U4218" t="str">
        <f t="shared" si="1304"/>
        <v>No</v>
      </c>
      <c r="V4218" t="str">
        <f t="shared" si="1305"/>
        <v>No</v>
      </c>
      <c r="X4218">
        <f t="shared" si="1306"/>
        <v>619</v>
      </c>
      <c r="Y4218">
        <f t="shared" si="1307"/>
        <v>468</v>
      </c>
      <c r="Z4218" s="18">
        <f t="shared" si="1308"/>
        <v>1098537.4901531704</v>
      </c>
      <c r="AA4218" s="18">
        <f t="shared" si="1309"/>
        <v>96724.388030634553</v>
      </c>
      <c r="AB4218" s="17">
        <f t="shared" si="1310"/>
        <v>3.9001122334455669</v>
      </c>
      <c r="AC4218" s="2" t="s">
        <v>188</v>
      </c>
      <c r="AD4218" s="2" t="s">
        <v>42</v>
      </c>
      <c r="AE4218" t="str">
        <f t="shared" si="1311"/>
        <v>Beauty</v>
      </c>
      <c r="AF4218" t="str">
        <f t="shared" si="1312"/>
        <v>Beauty</v>
      </c>
      <c r="AG4218" t="str" cm="1">
        <f t="array" ref="AG4218">INDEX(AD:AD,ROW())</f>
        <v>Beauty</v>
      </c>
      <c r="AH4218">
        <f t="shared" si="1320"/>
        <v>80</v>
      </c>
      <c r="AI4218" t="str">
        <f t="shared" si="1313"/>
        <v>Beauty</v>
      </c>
      <c r="AK4218">
        <f t="shared" si="1314"/>
        <v>2023</v>
      </c>
      <c r="AL4218">
        <f t="shared" si="1315"/>
        <v>11</v>
      </c>
      <c r="AM4218">
        <f t="shared" si="1316"/>
        <v>12</v>
      </c>
      <c r="AN4218">
        <f t="shared" si="1317"/>
        <v>1</v>
      </c>
      <c r="AO4218" t="str">
        <f t="shared" si="1318"/>
        <v>Weekend</v>
      </c>
      <c r="AR4218" s="20">
        <f t="shared" si="1319"/>
        <v>0</v>
      </c>
    </row>
    <row r="4219" spans="1:44" x14ac:dyDescent="0.35">
      <c r="A4219" t="str">
        <f t="shared" si="1301"/>
        <v>CUST4218</v>
      </c>
      <c r="B4219" s="2" t="s">
        <v>4555</v>
      </c>
      <c r="C4219" s="4">
        <v>45777</v>
      </c>
      <c r="D4219" s="2" t="s">
        <v>283</v>
      </c>
      <c r="E4219" t="s">
        <v>5053</v>
      </c>
      <c r="F4219" s="2" t="s">
        <v>23</v>
      </c>
      <c r="G4219" s="2" t="s">
        <v>75</v>
      </c>
      <c r="H4219" s="2">
        <v>1</v>
      </c>
      <c r="I4219" s="19">
        <v>323.26</v>
      </c>
      <c r="J4219" s="2" t="s">
        <v>5046</v>
      </c>
      <c r="K4219" s="2" t="s">
        <v>16</v>
      </c>
      <c r="L4219" s="31"/>
      <c r="M4219" s="18">
        <f t="shared" si="1302"/>
        <v>323.26</v>
      </c>
      <c r="T4219" t="str">
        <f t="shared" si="1303"/>
        <v>Completed</v>
      </c>
      <c r="U4219" t="str">
        <f t="shared" si="1304"/>
        <v>No</v>
      </c>
      <c r="V4219" t="str">
        <f t="shared" si="1305"/>
        <v>No</v>
      </c>
      <c r="X4219">
        <f t="shared" si="1306"/>
        <v>559</v>
      </c>
      <c r="Y4219">
        <f t="shared" si="1307"/>
        <v>408</v>
      </c>
      <c r="Z4219" s="18">
        <f t="shared" si="1308"/>
        <v>594714.6477588166</v>
      </c>
      <c r="AA4219" s="18">
        <f t="shared" si="1309"/>
        <v>60882.938065984097</v>
      </c>
      <c r="AB4219" s="17">
        <f t="shared" si="1310"/>
        <v>3.804733727810651</v>
      </c>
      <c r="AC4219" s="2" t="s">
        <v>75</v>
      </c>
      <c r="AD4219" s="2" t="s">
        <v>23</v>
      </c>
      <c r="AE4219" t="str">
        <f t="shared" si="1311"/>
        <v>Books</v>
      </c>
      <c r="AF4219" t="str">
        <f t="shared" si="1312"/>
        <v>Books</v>
      </c>
      <c r="AG4219" t="str" cm="1">
        <f t="array" ref="AG4219">INDEX(AD:AD,ROW())</f>
        <v>Books</v>
      </c>
      <c r="AH4219">
        <f t="shared" si="1320"/>
        <v>23</v>
      </c>
      <c r="AI4219" t="str">
        <f t="shared" si="1313"/>
        <v>Books</v>
      </c>
      <c r="AK4219">
        <f t="shared" si="1314"/>
        <v>2025</v>
      </c>
      <c r="AL4219">
        <f t="shared" si="1315"/>
        <v>4</v>
      </c>
      <c r="AM4219">
        <f t="shared" si="1316"/>
        <v>30</v>
      </c>
      <c r="AN4219">
        <f t="shared" si="1317"/>
        <v>4</v>
      </c>
      <c r="AO4219" t="str">
        <f t="shared" si="1318"/>
        <v>Weekday</v>
      </c>
      <c r="AR4219" s="20">
        <f t="shared" si="1319"/>
        <v>0</v>
      </c>
    </row>
    <row r="4220" spans="1:44" x14ac:dyDescent="0.35">
      <c r="A4220" t="str">
        <f t="shared" si="1301"/>
        <v>CUST4219</v>
      </c>
      <c r="B4220" s="2" t="s">
        <v>4556</v>
      </c>
      <c r="C4220" s="4">
        <v>45205</v>
      </c>
      <c r="D4220" s="2" t="s">
        <v>259</v>
      </c>
      <c r="E4220" t="s">
        <v>5052</v>
      </c>
      <c r="F4220" s="2" t="s">
        <v>42</v>
      </c>
      <c r="G4220" s="2" t="s">
        <v>188</v>
      </c>
      <c r="H4220" s="2">
        <v>2</v>
      </c>
      <c r="I4220" s="19">
        <v>169.8</v>
      </c>
      <c r="J4220" s="2" t="s">
        <v>20</v>
      </c>
      <c r="K4220" s="2" t="s">
        <v>16</v>
      </c>
      <c r="L4220" s="2">
        <v>4</v>
      </c>
      <c r="M4220" s="18">
        <f t="shared" si="1302"/>
        <v>339.6</v>
      </c>
      <c r="T4220" t="str">
        <f t="shared" si="1303"/>
        <v>Completed</v>
      </c>
      <c r="U4220" t="str">
        <f t="shared" si="1304"/>
        <v>No</v>
      </c>
      <c r="V4220" t="str">
        <f t="shared" si="1305"/>
        <v>No</v>
      </c>
      <c r="X4220">
        <f t="shared" si="1306"/>
        <v>573</v>
      </c>
      <c r="Y4220">
        <f t="shared" si="1307"/>
        <v>450</v>
      </c>
      <c r="Z4220" s="18">
        <f t="shared" si="1308"/>
        <v>1098537.4901531704</v>
      </c>
      <c r="AA4220" s="18">
        <f t="shared" si="1309"/>
        <v>96724.388030634553</v>
      </c>
      <c r="AB4220" s="17">
        <f t="shared" si="1310"/>
        <v>3.9001122334455669</v>
      </c>
      <c r="AC4220" s="2" t="s">
        <v>188</v>
      </c>
      <c r="AD4220" s="2" t="s">
        <v>42</v>
      </c>
      <c r="AE4220" t="str">
        <f t="shared" si="1311"/>
        <v>Beauty</v>
      </c>
      <c r="AF4220" t="str">
        <f t="shared" si="1312"/>
        <v>Beauty</v>
      </c>
      <c r="AG4220" t="str" cm="1">
        <f t="array" ref="AG4220">INDEX(AD:AD,ROW())</f>
        <v>Beauty</v>
      </c>
      <c r="AH4220">
        <f t="shared" si="1320"/>
        <v>80</v>
      </c>
      <c r="AI4220" t="str">
        <f t="shared" si="1313"/>
        <v>Beauty</v>
      </c>
      <c r="AK4220">
        <f t="shared" si="1314"/>
        <v>2023</v>
      </c>
      <c r="AL4220">
        <f t="shared" si="1315"/>
        <v>10</v>
      </c>
      <c r="AM4220">
        <f t="shared" si="1316"/>
        <v>6</v>
      </c>
      <c r="AN4220">
        <f t="shared" si="1317"/>
        <v>6</v>
      </c>
      <c r="AO4220" t="str">
        <f t="shared" si="1318"/>
        <v>Weekday</v>
      </c>
      <c r="AR4220" s="20">
        <f t="shared" si="1319"/>
        <v>0</v>
      </c>
    </row>
    <row r="4221" spans="1:44" x14ac:dyDescent="0.35">
      <c r="A4221" t="str">
        <f t="shared" si="1301"/>
        <v>CUST4220</v>
      </c>
      <c r="B4221" s="2" t="s">
        <v>4557</v>
      </c>
      <c r="C4221" s="4">
        <v>45181</v>
      </c>
      <c r="D4221" s="2" t="s">
        <v>259</v>
      </c>
      <c r="E4221" t="s">
        <v>5050</v>
      </c>
      <c r="F4221" s="2" t="s">
        <v>42</v>
      </c>
      <c r="G4221" s="2" t="s">
        <v>43</v>
      </c>
      <c r="H4221" s="2">
        <v>1</v>
      </c>
      <c r="I4221" s="19">
        <v>262.94</v>
      </c>
      <c r="J4221" s="2" t="s">
        <v>15</v>
      </c>
      <c r="K4221" s="2" t="s">
        <v>16</v>
      </c>
      <c r="L4221" s="2">
        <v>5</v>
      </c>
      <c r="M4221" s="18">
        <f t="shared" si="1302"/>
        <v>262.94</v>
      </c>
      <c r="T4221" t="str">
        <f t="shared" si="1303"/>
        <v>Completed</v>
      </c>
      <c r="U4221" t="str">
        <f t="shared" si="1304"/>
        <v>No</v>
      </c>
      <c r="V4221" t="str">
        <f t="shared" si="1305"/>
        <v>No</v>
      </c>
      <c r="X4221">
        <f t="shared" si="1306"/>
        <v>589</v>
      </c>
      <c r="Y4221">
        <f t="shared" si="1307"/>
        <v>426</v>
      </c>
      <c r="Z4221" s="18">
        <f t="shared" si="1308"/>
        <v>1098537.4901531704</v>
      </c>
      <c r="AA4221" s="18">
        <f t="shared" si="1309"/>
        <v>96724.388030634553</v>
      </c>
      <c r="AB4221" s="17">
        <f t="shared" si="1310"/>
        <v>3.9001122334455669</v>
      </c>
      <c r="AC4221" s="2" t="s">
        <v>43</v>
      </c>
      <c r="AD4221" s="2" t="s">
        <v>42</v>
      </c>
      <c r="AE4221" t="str">
        <f t="shared" si="1311"/>
        <v>Beauty</v>
      </c>
      <c r="AF4221" t="str">
        <f t="shared" si="1312"/>
        <v>Beauty</v>
      </c>
      <c r="AG4221" t="str" cm="1">
        <f t="array" ref="AG4221">INDEX(AD:AD,ROW())</f>
        <v>Beauty</v>
      </c>
      <c r="AH4221">
        <f t="shared" si="1320"/>
        <v>10</v>
      </c>
      <c r="AI4221" t="str">
        <f t="shared" si="1313"/>
        <v>Beauty</v>
      </c>
      <c r="AK4221">
        <f t="shared" si="1314"/>
        <v>2023</v>
      </c>
      <c r="AL4221">
        <f t="shared" si="1315"/>
        <v>9</v>
      </c>
      <c r="AM4221">
        <f t="shared" si="1316"/>
        <v>12</v>
      </c>
      <c r="AN4221">
        <f t="shared" si="1317"/>
        <v>3</v>
      </c>
      <c r="AO4221" t="str">
        <f t="shared" si="1318"/>
        <v>Weekday</v>
      </c>
      <c r="AR4221" s="20">
        <f t="shared" si="1319"/>
        <v>0</v>
      </c>
    </row>
    <row r="4222" spans="1:44" x14ac:dyDescent="0.35">
      <c r="A4222" t="str">
        <f t="shared" si="1301"/>
        <v>CUST4221</v>
      </c>
      <c r="B4222" s="2" t="s">
        <v>4558</v>
      </c>
      <c r="C4222" s="4">
        <v>45020</v>
      </c>
      <c r="D4222" s="2" t="s">
        <v>1193</v>
      </c>
      <c r="E4222" t="s">
        <v>5054</v>
      </c>
      <c r="F4222" s="2" t="s">
        <v>13</v>
      </c>
      <c r="G4222" s="2" t="s">
        <v>5045</v>
      </c>
      <c r="H4222" s="2">
        <v>1</v>
      </c>
      <c r="I4222" s="19">
        <v>639.36</v>
      </c>
      <c r="J4222" s="2" t="s">
        <v>5046</v>
      </c>
      <c r="K4222" s="2" t="s">
        <v>16</v>
      </c>
      <c r="L4222" s="2">
        <v>3</v>
      </c>
      <c r="M4222" s="18">
        <f t="shared" si="1302"/>
        <v>639.36</v>
      </c>
      <c r="T4222" t="str">
        <f t="shared" si="1303"/>
        <v>Completed</v>
      </c>
      <c r="U4222" t="str">
        <f t="shared" si="1304"/>
        <v>No</v>
      </c>
      <c r="V4222" t="str">
        <f t="shared" si="1305"/>
        <v>No</v>
      </c>
      <c r="X4222">
        <f t="shared" si="1306"/>
        <v>558</v>
      </c>
      <c r="Y4222">
        <f t="shared" si="1307"/>
        <v>430</v>
      </c>
      <c r="Z4222" s="18">
        <f t="shared" si="1308"/>
        <v>1463424.4009529033</v>
      </c>
      <c r="AA4222" s="18">
        <f t="shared" si="1309"/>
        <v>118285.78776560788</v>
      </c>
      <c r="AB4222" s="17">
        <f t="shared" si="1310"/>
        <v>3.8140589569160999</v>
      </c>
      <c r="AC4222" s="2" t="s">
        <v>5045</v>
      </c>
      <c r="AD4222" s="2" t="s">
        <v>13</v>
      </c>
      <c r="AE4222" t="str">
        <f t="shared" si="1311"/>
        <v>Home &amp; Kitchen</v>
      </c>
      <c r="AF4222" t="str">
        <f t="shared" si="1312"/>
        <v>Home &amp; Kitchen</v>
      </c>
      <c r="AG4222" t="str" cm="1">
        <f t="array" ref="AG4222">INDEX(AD:AD,ROW())</f>
        <v>Home &amp; Kitchen</v>
      </c>
      <c r="AH4222">
        <f t="shared" si="1320"/>
        <v>76</v>
      </c>
      <c r="AI4222" t="str">
        <f t="shared" si="1313"/>
        <v>Home &amp; Kitchen</v>
      </c>
      <c r="AK4222">
        <f t="shared" si="1314"/>
        <v>2023</v>
      </c>
      <c r="AL4222">
        <f t="shared" si="1315"/>
        <v>4</v>
      </c>
      <c r="AM4222">
        <f t="shared" si="1316"/>
        <v>4</v>
      </c>
      <c r="AN4222">
        <f t="shared" si="1317"/>
        <v>3</v>
      </c>
      <c r="AO4222" t="str">
        <f t="shared" si="1318"/>
        <v>Weekday</v>
      </c>
      <c r="AR4222" s="20">
        <f t="shared" si="1319"/>
        <v>0</v>
      </c>
    </row>
    <row r="4223" spans="1:44" x14ac:dyDescent="0.35">
      <c r="A4223" t="str">
        <f t="shared" si="1301"/>
        <v>CUST4222</v>
      </c>
      <c r="B4223" s="2" t="s">
        <v>4559</v>
      </c>
      <c r="C4223" s="4">
        <v>45338</v>
      </c>
      <c r="D4223" s="2" t="s">
        <v>1776</v>
      </c>
      <c r="E4223" t="s">
        <v>5056</v>
      </c>
      <c r="F4223" s="2" t="s">
        <v>19</v>
      </c>
      <c r="G4223" s="2" t="s">
        <v>5040</v>
      </c>
      <c r="H4223" s="2">
        <v>1</v>
      </c>
      <c r="I4223" s="19">
        <v>1295.72</v>
      </c>
      <c r="J4223" s="2" t="s">
        <v>15</v>
      </c>
      <c r="K4223" s="2" t="s">
        <v>16</v>
      </c>
      <c r="L4223" s="2">
        <v>3</v>
      </c>
      <c r="M4223" s="18">
        <f t="shared" si="1302"/>
        <v>1295.72</v>
      </c>
      <c r="T4223" t="str">
        <f t="shared" si="1303"/>
        <v>Completed</v>
      </c>
      <c r="U4223" t="str">
        <f t="shared" si="1304"/>
        <v>Yes</v>
      </c>
      <c r="V4223" t="str">
        <f t="shared" si="1305"/>
        <v>No</v>
      </c>
      <c r="X4223">
        <f t="shared" si="1306"/>
        <v>50</v>
      </c>
      <c r="Y4223">
        <f t="shared" si="1307"/>
        <v>37</v>
      </c>
      <c r="Z4223" s="18">
        <f t="shared" si="1308"/>
        <v>2759712.3299794244</v>
      </c>
      <c r="AA4223" s="18">
        <f t="shared" si="1309"/>
        <v>330643.50635802455</v>
      </c>
      <c r="AB4223" s="17">
        <f t="shared" si="1310"/>
        <v>3.8641711229946525</v>
      </c>
      <c r="AC4223" s="2" t="s">
        <v>5040</v>
      </c>
      <c r="AD4223" s="2" t="s">
        <v>19</v>
      </c>
      <c r="AE4223" t="str">
        <f t="shared" si="1311"/>
        <v>Electronics</v>
      </c>
      <c r="AF4223" t="str">
        <f t="shared" si="1312"/>
        <v>Electronics</v>
      </c>
      <c r="AG4223" t="str" cm="1">
        <f t="array" ref="AG4223">INDEX(AD:AD,ROW())</f>
        <v>Electronics</v>
      </c>
      <c r="AH4223">
        <f t="shared" si="1320"/>
        <v>13</v>
      </c>
      <c r="AI4223" t="str">
        <f t="shared" si="1313"/>
        <v>Electronics</v>
      </c>
      <c r="AK4223">
        <f t="shared" si="1314"/>
        <v>2024</v>
      </c>
      <c r="AL4223">
        <f t="shared" si="1315"/>
        <v>2</v>
      </c>
      <c r="AM4223">
        <f t="shared" si="1316"/>
        <v>16</v>
      </c>
      <c r="AN4223">
        <f t="shared" si="1317"/>
        <v>6</v>
      </c>
      <c r="AO4223" t="str">
        <f t="shared" si="1318"/>
        <v>Weekday</v>
      </c>
      <c r="AR4223" s="20">
        <f t="shared" si="1319"/>
        <v>0</v>
      </c>
    </row>
    <row r="4224" spans="1:44" x14ac:dyDescent="0.35">
      <c r="A4224" t="str">
        <f t="shared" si="1301"/>
        <v>CUST4223</v>
      </c>
      <c r="B4224" s="2" t="s">
        <v>4560</v>
      </c>
      <c r="C4224" s="4">
        <v>45034</v>
      </c>
      <c r="D4224" s="2" t="s">
        <v>302</v>
      </c>
      <c r="E4224" t="s">
        <v>5054</v>
      </c>
      <c r="F4224" s="2" t="s">
        <v>13</v>
      </c>
      <c r="G4224" s="2" t="s">
        <v>34</v>
      </c>
      <c r="H4224" s="2">
        <v>2</v>
      </c>
      <c r="I4224" s="19">
        <v>461.18</v>
      </c>
      <c r="J4224" s="2" t="s">
        <v>50</v>
      </c>
      <c r="K4224" s="2" t="s">
        <v>16</v>
      </c>
      <c r="L4224" s="2">
        <v>2</v>
      </c>
      <c r="M4224" s="18">
        <f t="shared" si="1302"/>
        <v>922.36</v>
      </c>
      <c r="T4224" t="str">
        <f t="shared" si="1303"/>
        <v>Completed</v>
      </c>
      <c r="U4224" t="str">
        <f t="shared" si="1304"/>
        <v>No</v>
      </c>
      <c r="V4224" t="str">
        <f t="shared" si="1305"/>
        <v>No</v>
      </c>
      <c r="X4224">
        <f t="shared" si="1306"/>
        <v>558</v>
      </c>
      <c r="Y4224">
        <f t="shared" si="1307"/>
        <v>430</v>
      </c>
      <c r="Z4224" s="18">
        <f t="shared" si="1308"/>
        <v>1463424.4009529033</v>
      </c>
      <c r="AA4224" s="18">
        <f t="shared" si="1309"/>
        <v>118285.78776560788</v>
      </c>
      <c r="AB4224" s="17">
        <f t="shared" si="1310"/>
        <v>3.8140589569160999</v>
      </c>
      <c r="AC4224" s="2" t="s">
        <v>34</v>
      </c>
      <c r="AD4224" s="2" t="s">
        <v>13</v>
      </c>
      <c r="AE4224" t="str">
        <f t="shared" si="1311"/>
        <v>Home &amp; Kitchen</v>
      </c>
      <c r="AF4224" t="str">
        <f t="shared" si="1312"/>
        <v>Home &amp; Kitchen</v>
      </c>
      <c r="AG4224" t="str" cm="1">
        <f t="array" ref="AG4224">INDEX(AD:AD,ROW())</f>
        <v>Home &amp; Kitchen</v>
      </c>
      <c r="AH4224">
        <f t="shared" si="1320"/>
        <v>7</v>
      </c>
      <c r="AI4224" t="str">
        <f t="shared" si="1313"/>
        <v>Home &amp; Kitchen</v>
      </c>
      <c r="AK4224">
        <f t="shared" si="1314"/>
        <v>2023</v>
      </c>
      <c r="AL4224">
        <f t="shared" si="1315"/>
        <v>4</v>
      </c>
      <c r="AM4224">
        <f t="shared" si="1316"/>
        <v>18</v>
      </c>
      <c r="AN4224">
        <f t="shared" si="1317"/>
        <v>3</v>
      </c>
      <c r="AO4224" t="str">
        <f t="shared" si="1318"/>
        <v>Weekday</v>
      </c>
      <c r="AR4224" s="20">
        <f t="shared" si="1319"/>
        <v>0</v>
      </c>
    </row>
    <row r="4225" spans="1:44" x14ac:dyDescent="0.35">
      <c r="A4225" t="str">
        <f t="shared" si="1301"/>
        <v>CUST4224</v>
      </c>
      <c r="B4225" s="2" t="s">
        <v>4561</v>
      </c>
      <c r="C4225" s="4">
        <v>45197</v>
      </c>
      <c r="D4225" s="2" t="s">
        <v>45</v>
      </c>
      <c r="E4225" t="s">
        <v>5050</v>
      </c>
      <c r="F4225" s="2" t="s">
        <v>42</v>
      </c>
      <c r="G4225" s="2" t="s">
        <v>5042</v>
      </c>
      <c r="H4225" s="2">
        <v>1</v>
      </c>
      <c r="I4225" s="19">
        <v>665.62</v>
      </c>
      <c r="J4225" s="2" t="s">
        <v>15</v>
      </c>
      <c r="K4225" s="2" t="s">
        <v>103</v>
      </c>
      <c r="L4225" s="31"/>
      <c r="M4225" s="18">
        <f t="shared" si="1302"/>
        <v>665.62</v>
      </c>
      <c r="T4225" t="str">
        <f t="shared" si="1303"/>
        <v>Lost Sale</v>
      </c>
      <c r="U4225" t="str">
        <f t="shared" si="1304"/>
        <v>No</v>
      </c>
      <c r="V4225" t="str">
        <f t="shared" si="1305"/>
        <v>Yes</v>
      </c>
      <c r="X4225">
        <f t="shared" si="1306"/>
        <v>589</v>
      </c>
      <c r="Y4225">
        <f t="shared" si="1307"/>
        <v>426</v>
      </c>
      <c r="Z4225" s="18">
        <f t="shared" si="1308"/>
        <v>1098537.4901531704</v>
      </c>
      <c r="AA4225" s="18">
        <f t="shared" si="1309"/>
        <v>96724.388030634553</v>
      </c>
      <c r="AB4225" s="17">
        <f t="shared" si="1310"/>
        <v>3.9001122334455669</v>
      </c>
      <c r="AC4225" s="2" t="s">
        <v>5042</v>
      </c>
      <c r="AD4225" s="2" t="s">
        <v>42</v>
      </c>
      <c r="AE4225" t="str">
        <f t="shared" si="1311"/>
        <v>Beauty</v>
      </c>
      <c r="AF4225" t="str">
        <f t="shared" si="1312"/>
        <v>Beauty</v>
      </c>
      <c r="AG4225" t="str" cm="1">
        <f t="array" ref="AG4225">INDEX(AD:AD,ROW())</f>
        <v>Beauty</v>
      </c>
      <c r="AH4225">
        <f t="shared" si="1320"/>
        <v>18</v>
      </c>
      <c r="AI4225" t="str">
        <f t="shared" si="1313"/>
        <v>Beauty</v>
      </c>
      <c r="AK4225">
        <f t="shared" si="1314"/>
        <v>2023</v>
      </c>
      <c r="AL4225">
        <f t="shared" si="1315"/>
        <v>9</v>
      </c>
      <c r="AM4225">
        <f t="shared" si="1316"/>
        <v>28</v>
      </c>
      <c r="AN4225">
        <f t="shared" si="1317"/>
        <v>5</v>
      </c>
      <c r="AO4225" t="str">
        <f t="shared" si="1318"/>
        <v>Weekday</v>
      </c>
      <c r="AR4225" s="20">
        <f t="shared" si="1319"/>
        <v>1</v>
      </c>
    </row>
    <row r="4226" spans="1:44" x14ac:dyDescent="0.35">
      <c r="A4226" t="str">
        <f t="shared" si="1301"/>
        <v>CUST4225</v>
      </c>
      <c r="B4226" s="2" t="s">
        <v>4562</v>
      </c>
      <c r="C4226" s="4">
        <v>45234</v>
      </c>
      <c r="D4226" s="2" t="s">
        <v>120</v>
      </c>
      <c r="E4226" t="s">
        <v>5056</v>
      </c>
      <c r="F4226" s="2" t="s">
        <v>42</v>
      </c>
      <c r="G4226" s="2" t="s">
        <v>43</v>
      </c>
      <c r="H4226" s="2">
        <v>2</v>
      </c>
      <c r="I4226" s="19">
        <v>724.48</v>
      </c>
      <c r="J4226" s="2" t="s">
        <v>15</v>
      </c>
      <c r="K4226" s="2" t="s">
        <v>16</v>
      </c>
      <c r="L4226" s="2">
        <v>5</v>
      </c>
      <c r="M4226" s="18">
        <f t="shared" si="1302"/>
        <v>1448.96</v>
      </c>
      <c r="T4226" t="str">
        <f t="shared" si="1303"/>
        <v>Completed</v>
      </c>
      <c r="U4226" t="str">
        <f t="shared" si="1304"/>
        <v>Yes</v>
      </c>
      <c r="V4226" t="str">
        <f t="shared" si="1305"/>
        <v>No</v>
      </c>
      <c r="X4226">
        <f t="shared" si="1306"/>
        <v>50</v>
      </c>
      <c r="Y4226">
        <f t="shared" si="1307"/>
        <v>37</v>
      </c>
      <c r="Z4226" s="18">
        <f t="shared" si="1308"/>
        <v>1098537.4901531704</v>
      </c>
      <c r="AA4226" s="18">
        <f t="shared" si="1309"/>
        <v>96724.388030634553</v>
      </c>
      <c r="AB4226" s="17">
        <f t="shared" si="1310"/>
        <v>3.9001122334455669</v>
      </c>
      <c r="AC4226" s="2" t="s">
        <v>43</v>
      </c>
      <c r="AD4226" s="2" t="s">
        <v>42</v>
      </c>
      <c r="AE4226" t="str">
        <f t="shared" si="1311"/>
        <v>Beauty</v>
      </c>
      <c r="AF4226" t="str">
        <f t="shared" si="1312"/>
        <v>Beauty</v>
      </c>
      <c r="AG4226" t="str" cm="1">
        <f t="array" ref="AG4226">INDEX(AD:AD,ROW())</f>
        <v>Beauty</v>
      </c>
      <c r="AH4226">
        <f t="shared" si="1320"/>
        <v>10</v>
      </c>
      <c r="AI4226" t="str">
        <f t="shared" si="1313"/>
        <v>Beauty</v>
      </c>
      <c r="AK4226">
        <f t="shared" si="1314"/>
        <v>2023</v>
      </c>
      <c r="AL4226">
        <f t="shared" si="1315"/>
        <v>11</v>
      </c>
      <c r="AM4226">
        <f t="shared" si="1316"/>
        <v>4</v>
      </c>
      <c r="AN4226">
        <f t="shared" si="1317"/>
        <v>7</v>
      </c>
      <c r="AO4226" t="str">
        <f t="shared" si="1318"/>
        <v>Weekend</v>
      </c>
      <c r="AR4226" s="20">
        <f t="shared" si="1319"/>
        <v>0</v>
      </c>
    </row>
    <row r="4227" spans="1:44" x14ac:dyDescent="0.35">
      <c r="A4227" t="str">
        <f t="shared" ref="A4227:A4290" si="1321">"CUST"&amp;TEXT(ROW()-1,"0000")</f>
        <v>CUST4226</v>
      </c>
      <c r="B4227" s="2" t="s">
        <v>4563</v>
      </c>
      <c r="C4227" s="4">
        <v>44999</v>
      </c>
      <c r="D4227" s="2" t="s">
        <v>953</v>
      </c>
      <c r="E4227" t="s">
        <v>5054</v>
      </c>
      <c r="F4227" s="2" t="s">
        <v>29</v>
      </c>
      <c r="G4227" s="2" t="s">
        <v>5043</v>
      </c>
      <c r="H4227" s="2">
        <v>2</v>
      </c>
      <c r="I4227" s="19">
        <v>1357.11</v>
      </c>
      <c r="J4227" s="2" t="s">
        <v>15</v>
      </c>
      <c r="K4227" s="2" t="s">
        <v>16</v>
      </c>
      <c r="L4227" s="2">
        <v>4</v>
      </c>
      <c r="M4227" s="18">
        <f t="shared" ref="M4227:M4290" si="1322">H4227*I4227</f>
        <v>2714.22</v>
      </c>
      <c r="T4227" t="str">
        <f t="shared" ref="T4227:T4290" si="1323">IF(K4227="Cancelled","Lost Sale",IF(K4227="Pending","Pending","Completed"))</f>
        <v>Completed</v>
      </c>
      <c r="U4227" t="str">
        <f t="shared" ref="U4227:U4290" si="1324">IF(AND(K4227="Delivered",M4227&gt;1000),"Yes","No")</f>
        <v>Yes</v>
      </c>
      <c r="V4227" t="str">
        <f t="shared" ref="V4227:V4290" si="1325">IF(OR(K4227="Cancelled",K4227="Pending"),"Yes","No")</f>
        <v>No</v>
      </c>
      <c r="X4227">
        <f t="shared" ref="X4227:X4290" si="1326">COUNTIF($E$2:$E$4701,E4227)</f>
        <v>558</v>
      </c>
      <c r="Y4227">
        <f t="shared" ref="Y4227:Y4290" si="1327">COUNTIFS($E$2:$E$4701,E4227,$K$2:$K$4701,"Delivered")</f>
        <v>430</v>
      </c>
      <c r="Z4227" s="18">
        <f t="shared" ref="Z4227:Z4290" si="1328">SUMIF($F$2:$F$4701,F4227,$M$2:$M$4701)</f>
        <v>1892867.2841657216</v>
      </c>
      <c r="AA4227" s="18">
        <f t="shared" ref="AA4227:AA4290" si="1329">SUMIFS($M$2:$M$4701,$F$2:$F$4701,F4227,$K$2:$K$4701,"Pending")</f>
        <v>199432.98236095349</v>
      </c>
      <c r="AB4227" s="17">
        <f t="shared" ref="AB4227:AB4290" si="1330">AVERAGEIF($F$2:$F$4701,F4227,$L$2:$L$4701)</f>
        <v>3.8949824970828471</v>
      </c>
      <c r="AC4227" s="2" t="s">
        <v>5043</v>
      </c>
      <c r="AD4227" s="2" t="s">
        <v>29</v>
      </c>
      <c r="AE4227" t="str">
        <f t="shared" ref="AE4227:AE4290" si="1331">VLOOKUP(G4227,$AC$2:$AD$4738,2,FALSE)</f>
        <v>Fashion</v>
      </c>
      <c r="AF4227" t="str">
        <f t="shared" ref="AF4227:AF4290" si="1332">_xlfn.XLOOKUP(G4227,AC:AC,AD:AD)</f>
        <v>Fashion</v>
      </c>
      <c r="AG4227" t="str" cm="1">
        <f t="array" ref="AG4227">INDEX(AD:AD,ROW())</f>
        <v>Fashion</v>
      </c>
      <c r="AH4227">
        <f t="shared" si="1320"/>
        <v>55</v>
      </c>
      <c r="AI4227" t="str">
        <f t="shared" ref="AI4227:AI4290" si="1333">INDEX(AD:AD,MATCH(G4227,AC:AC,0))</f>
        <v>Fashion</v>
      </c>
      <c r="AK4227">
        <f t="shared" ref="AK4227:AK4290" si="1334">YEAR(C4227)</f>
        <v>2023</v>
      </c>
      <c r="AL4227">
        <f t="shared" ref="AL4227:AL4290" si="1335">MONTH(C4227)</f>
        <v>3</v>
      </c>
      <c r="AM4227">
        <f t="shared" ref="AM4227:AM4290" si="1336">DAY(C4227)</f>
        <v>14</v>
      </c>
      <c r="AN4227">
        <f t="shared" ref="AN4227:AN4290" si="1337">WEEKDAY(C4227)</f>
        <v>3</v>
      </c>
      <c r="AO4227" t="str">
        <f t="shared" ref="AO4227:AO4290" si="1338">IF(WEEKDAY(C4227,2)&gt;5,"Weekend","Weekday")</f>
        <v>Weekday</v>
      </c>
      <c r="AR4227" s="20">
        <f t="shared" ref="AR4227:AR4290" si="1339">IF(OR(K4227="Cancelled",K4227="Returned"),1,0)</f>
        <v>0</v>
      </c>
    </row>
    <row r="4228" spans="1:44" x14ac:dyDescent="0.35">
      <c r="A4228" t="str">
        <f t="shared" si="1321"/>
        <v>CUST4227</v>
      </c>
      <c r="B4228" s="2" t="s">
        <v>4564</v>
      </c>
      <c r="C4228" s="4">
        <v>45171</v>
      </c>
      <c r="D4228" s="2" t="s">
        <v>250</v>
      </c>
      <c r="E4228" t="s">
        <v>5053</v>
      </c>
      <c r="F4228" s="2" t="s">
        <v>19</v>
      </c>
      <c r="G4228" s="2" t="s">
        <v>5040</v>
      </c>
      <c r="H4228" s="2">
        <v>1</v>
      </c>
      <c r="I4228" s="19">
        <v>1301.3599999999999</v>
      </c>
      <c r="J4228" s="2" t="s">
        <v>5047</v>
      </c>
      <c r="K4228" s="2" t="s">
        <v>16</v>
      </c>
      <c r="L4228" s="2">
        <v>4</v>
      </c>
      <c r="M4228" s="18">
        <f t="shared" si="1322"/>
        <v>1301.3599999999999</v>
      </c>
      <c r="T4228" t="str">
        <f t="shared" si="1323"/>
        <v>Completed</v>
      </c>
      <c r="U4228" t="str">
        <f t="shared" si="1324"/>
        <v>Yes</v>
      </c>
      <c r="V4228" t="str">
        <f t="shared" si="1325"/>
        <v>No</v>
      </c>
      <c r="X4228">
        <f t="shared" si="1326"/>
        <v>559</v>
      </c>
      <c r="Y4228">
        <f t="shared" si="1327"/>
        <v>408</v>
      </c>
      <c r="Z4228" s="18">
        <f t="shared" si="1328"/>
        <v>2759712.3299794244</v>
      </c>
      <c r="AA4228" s="18">
        <f t="shared" si="1329"/>
        <v>330643.50635802455</v>
      </c>
      <c r="AB4228" s="17">
        <f t="shared" si="1330"/>
        <v>3.8641711229946525</v>
      </c>
      <c r="AC4228" s="2" t="s">
        <v>5040</v>
      </c>
      <c r="AD4228" s="2" t="s">
        <v>19</v>
      </c>
      <c r="AE4228" t="str">
        <f t="shared" si="1331"/>
        <v>Electronics</v>
      </c>
      <c r="AF4228" t="str">
        <f t="shared" si="1332"/>
        <v>Electronics</v>
      </c>
      <c r="AG4228" t="str" cm="1">
        <f t="array" ref="AG4228">INDEX(AD:AD,ROW())</f>
        <v>Electronics</v>
      </c>
      <c r="AH4228">
        <f t="shared" si="1320"/>
        <v>13</v>
      </c>
      <c r="AI4228" t="str">
        <f t="shared" si="1333"/>
        <v>Electronics</v>
      </c>
      <c r="AK4228">
        <f t="shared" si="1334"/>
        <v>2023</v>
      </c>
      <c r="AL4228">
        <f t="shared" si="1335"/>
        <v>9</v>
      </c>
      <c r="AM4228">
        <f t="shared" si="1336"/>
        <v>2</v>
      </c>
      <c r="AN4228">
        <f t="shared" si="1337"/>
        <v>7</v>
      </c>
      <c r="AO4228" t="str">
        <f t="shared" si="1338"/>
        <v>Weekend</v>
      </c>
      <c r="AR4228" s="20">
        <f t="shared" si="1339"/>
        <v>0</v>
      </c>
    </row>
    <row r="4229" spans="1:44" x14ac:dyDescent="0.35">
      <c r="A4229" t="str">
        <f t="shared" si="1321"/>
        <v>CUST4228</v>
      </c>
      <c r="B4229" s="2" t="s">
        <v>4565</v>
      </c>
      <c r="C4229" s="4">
        <v>45370</v>
      </c>
      <c r="D4229" s="2" t="s">
        <v>738</v>
      </c>
      <c r="E4229" t="s">
        <v>5049</v>
      </c>
      <c r="F4229" s="2" t="s">
        <v>42</v>
      </c>
      <c r="G4229" s="2" t="s">
        <v>5044</v>
      </c>
      <c r="H4229" s="2">
        <v>3</v>
      </c>
      <c r="I4229" s="19">
        <v>1371.45</v>
      </c>
      <c r="J4229" s="2" t="s">
        <v>50</v>
      </c>
      <c r="K4229" s="2" t="s">
        <v>16</v>
      </c>
      <c r="L4229" s="2">
        <v>4</v>
      </c>
      <c r="M4229" s="18">
        <f t="shared" si="1322"/>
        <v>4114.3500000000004</v>
      </c>
      <c r="T4229" t="str">
        <f t="shared" si="1323"/>
        <v>Completed</v>
      </c>
      <c r="U4229" t="str">
        <f t="shared" si="1324"/>
        <v>Yes</v>
      </c>
      <c r="V4229" t="str">
        <f t="shared" si="1325"/>
        <v>No</v>
      </c>
      <c r="X4229">
        <f t="shared" si="1326"/>
        <v>595</v>
      </c>
      <c r="Y4229">
        <f t="shared" si="1327"/>
        <v>444</v>
      </c>
      <c r="Z4229" s="18">
        <f t="shared" si="1328"/>
        <v>1098537.4901531704</v>
      </c>
      <c r="AA4229" s="18">
        <f t="shared" si="1329"/>
        <v>96724.388030634553</v>
      </c>
      <c r="AB4229" s="17">
        <f t="shared" si="1330"/>
        <v>3.9001122334455669</v>
      </c>
      <c r="AC4229" s="2" t="s">
        <v>5044</v>
      </c>
      <c r="AD4229" s="2" t="s">
        <v>42</v>
      </c>
      <c r="AE4229" t="str">
        <f t="shared" si="1331"/>
        <v>Beauty</v>
      </c>
      <c r="AF4229" t="str">
        <f t="shared" si="1332"/>
        <v>Beauty</v>
      </c>
      <c r="AG4229" t="str" cm="1">
        <f t="array" ref="AG4229">INDEX(AD:AD,ROW())</f>
        <v>Beauty</v>
      </c>
      <c r="AH4229">
        <f t="shared" si="1320"/>
        <v>64</v>
      </c>
      <c r="AI4229" t="str">
        <f t="shared" si="1333"/>
        <v>Beauty</v>
      </c>
      <c r="AK4229">
        <f t="shared" si="1334"/>
        <v>2024</v>
      </c>
      <c r="AL4229">
        <f t="shared" si="1335"/>
        <v>3</v>
      </c>
      <c r="AM4229">
        <f t="shared" si="1336"/>
        <v>19</v>
      </c>
      <c r="AN4229">
        <f t="shared" si="1337"/>
        <v>3</v>
      </c>
      <c r="AO4229" t="str">
        <f t="shared" si="1338"/>
        <v>Weekday</v>
      </c>
      <c r="AR4229" s="20">
        <f t="shared" si="1339"/>
        <v>0</v>
      </c>
    </row>
    <row r="4230" spans="1:44" x14ac:dyDescent="0.35">
      <c r="A4230" t="str">
        <f t="shared" si="1321"/>
        <v>CUST4229</v>
      </c>
      <c r="B4230" s="2" t="s">
        <v>4566</v>
      </c>
      <c r="C4230" s="4">
        <v>45293</v>
      </c>
      <c r="D4230" s="2" t="s">
        <v>374</v>
      </c>
      <c r="E4230" t="s">
        <v>5050</v>
      </c>
      <c r="F4230" s="2" t="s">
        <v>13</v>
      </c>
      <c r="G4230" s="2" t="s">
        <v>5045</v>
      </c>
      <c r="H4230" s="2">
        <v>2</v>
      </c>
      <c r="I4230" s="19">
        <v>827.88</v>
      </c>
      <c r="J4230" s="2" t="s">
        <v>5047</v>
      </c>
      <c r="K4230" s="2" t="s">
        <v>16</v>
      </c>
      <c r="L4230" s="2">
        <v>5</v>
      </c>
      <c r="M4230" s="18">
        <f t="shared" si="1322"/>
        <v>1655.76</v>
      </c>
      <c r="T4230" t="str">
        <f t="shared" si="1323"/>
        <v>Completed</v>
      </c>
      <c r="U4230" t="str">
        <f t="shared" si="1324"/>
        <v>Yes</v>
      </c>
      <c r="V4230" t="str">
        <f t="shared" si="1325"/>
        <v>No</v>
      </c>
      <c r="X4230">
        <f t="shared" si="1326"/>
        <v>589</v>
      </c>
      <c r="Y4230">
        <f t="shared" si="1327"/>
        <v>426</v>
      </c>
      <c r="Z4230" s="18">
        <f t="shared" si="1328"/>
        <v>1463424.4009529033</v>
      </c>
      <c r="AA4230" s="18">
        <f t="shared" si="1329"/>
        <v>118285.78776560788</v>
      </c>
      <c r="AB4230" s="17">
        <f t="shared" si="1330"/>
        <v>3.8140589569160999</v>
      </c>
      <c r="AC4230" s="2" t="s">
        <v>5045</v>
      </c>
      <c r="AD4230" s="2" t="s">
        <v>13</v>
      </c>
      <c r="AE4230" t="str">
        <f t="shared" si="1331"/>
        <v>Home &amp; Kitchen</v>
      </c>
      <c r="AF4230" t="str">
        <f t="shared" si="1332"/>
        <v>Home &amp; Kitchen</v>
      </c>
      <c r="AG4230" t="str" cm="1">
        <f t="array" ref="AG4230">INDEX(AD:AD,ROW())</f>
        <v>Home &amp; Kitchen</v>
      </c>
      <c r="AH4230">
        <f t="shared" si="1320"/>
        <v>76</v>
      </c>
      <c r="AI4230" t="str">
        <f t="shared" si="1333"/>
        <v>Home &amp; Kitchen</v>
      </c>
      <c r="AK4230">
        <f t="shared" si="1334"/>
        <v>2024</v>
      </c>
      <c r="AL4230">
        <f t="shared" si="1335"/>
        <v>1</v>
      </c>
      <c r="AM4230">
        <f t="shared" si="1336"/>
        <v>2</v>
      </c>
      <c r="AN4230">
        <f t="shared" si="1337"/>
        <v>3</v>
      </c>
      <c r="AO4230" t="str">
        <f t="shared" si="1338"/>
        <v>Weekday</v>
      </c>
      <c r="AR4230" s="20">
        <f t="shared" si="1339"/>
        <v>0</v>
      </c>
    </row>
    <row r="4231" spans="1:44" x14ac:dyDescent="0.35">
      <c r="A4231" t="str">
        <f t="shared" si="1321"/>
        <v>CUST4230</v>
      </c>
      <c r="B4231" s="2" t="s">
        <v>4567</v>
      </c>
      <c r="C4231" s="4">
        <v>45165</v>
      </c>
      <c r="D4231" s="2" t="s">
        <v>396</v>
      </c>
      <c r="E4231" t="s">
        <v>5054</v>
      </c>
      <c r="F4231" s="2" t="s">
        <v>29</v>
      </c>
      <c r="G4231" s="2" t="s">
        <v>5043</v>
      </c>
      <c r="H4231" s="2">
        <v>1</v>
      </c>
      <c r="I4231" s="19">
        <v>1558.03</v>
      </c>
      <c r="J4231" s="2" t="s">
        <v>15</v>
      </c>
      <c r="K4231" s="2" t="s">
        <v>16</v>
      </c>
      <c r="L4231" s="2">
        <v>4</v>
      </c>
      <c r="M4231" s="18">
        <f t="shared" si="1322"/>
        <v>1558.03</v>
      </c>
      <c r="T4231" t="str">
        <f t="shared" si="1323"/>
        <v>Completed</v>
      </c>
      <c r="U4231" t="str">
        <f t="shared" si="1324"/>
        <v>Yes</v>
      </c>
      <c r="V4231" t="str">
        <f t="shared" si="1325"/>
        <v>No</v>
      </c>
      <c r="X4231">
        <f t="shared" si="1326"/>
        <v>558</v>
      </c>
      <c r="Y4231">
        <f t="shared" si="1327"/>
        <v>430</v>
      </c>
      <c r="Z4231" s="18">
        <f t="shared" si="1328"/>
        <v>1892867.2841657216</v>
      </c>
      <c r="AA4231" s="18">
        <f t="shared" si="1329"/>
        <v>199432.98236095349</v>
      </c>
      <c r="AB4231" s="17">
        <f t="shared" si="1330"/>
        <v>3.8949824970828471</v>
      </c>
      <c r="AC4231" s="2" t="s">
        <v>5043</v>
      </c>
      <c r="AD4231" s="2" t="s">
        <v>29</v>
      </c>
      <c r="AE4231" t="str">
        <f t="shared" si="1331"/>
        <v>Fashion</v>
      </c>
      <c r="AF4231" t="str">
        <f t="shared" si="1332"/>
        <v>Fashion</v>
      </c>
      <c r="AG4231" t="str" cm="1">
        <f t="array" ref="AG4231">INDEX(AD:AD,ROW())</f>
        <v>Fashion</v>
      </c>
      <c r="AH4231">
        <f t="shared" si="1320"/>
        <v>55</v>
      </c>
      <c r="AI4231" t="str">
        <f t="shared" si="1333"/>
        <v>Fashion</v>
      </c>
      <c r="AK4231">
        <f t="shared" si="1334"/>
        <v>2023</v>
      </c>
      <c r="AL4231">
        <f t="shared" si="1335"/>
        <v>8</v>
      </c>
      <c r="AM4231">
        <f t="shared" si="1336"/>
        <v>27</v>
      </c>
      <c r="AN4231">
        <f t="shared" si="1337"/>
        <v>1</v>
      </c>
      <c r="AO4231" t="str">
        <f t="shared" si="1338"/>
        <v>Weekend</v>
      </c>
      <c r="AR4231" s="20">
        <f t="shared" si="1339"/>
        <v>0</v>
      </c>
    </row>
    <row r="4232" spans="1:44" x14ac:dyDescent="0.35">
      <c r="A4232" t="str">
        <f t="shared" si="1321"/>
        <v>CUST4231</v>
      </c>
      <c r="B4232" s="2" t="s">
        <v>4568</v>
      </c>
      <c r="C4232" s="4">
        <v>45230</v>
      </c>
      <c r="D4232" s="2" t="s">
        <v>209</v>
      </c>
      <c r="E4232" t="s">
        <v>5052</v>
      </c>
      <c r="F4232" s="2" t="s">
        <v>19</v>
      </c>
      <c r="G4232" s="2" t="s">
        <v>49</v>
      </c>
      <c r="H4232" s="2">
        <v>1</v>
      </c>
      <c r="I4232" s="19">
        <v>1571.58</v>
      </c>
      <c r="J4232" s="2" t="s">
        <v>5047</v>
      </c>
      <c r="K4232" s="2" t="s">
        <v>16</v>
      </c>
      <c r="L4232" s="2">
        <v>3</v>
      </c>
      <c r="M4232" s="18">
        <f t="shared" si="1322"/>
        <v>1571.58</v>
      </c>
      <c r="T4232" t="str">
        <f t="shared" si="1323"/>
        <v>Completed</v>
      </c>
      <c r="U4232" t="str">
        <f t="shared" si="1324"/>
        <v>Yes</v>
      </c>
      <c r="V4232" t="str">
        <f t="shared" si="1325"/>
        <v>No</v>
      </c>
      <c r="X4232">
        <f t="shared" si="1326"/>
        <v>573</v>
      </c>
      <c r="Y4232">
        <f t="shared" si="1327"/>
        <v>450</v>
      </c>
      <c r="Z4232" s="18">
        <f t="shared" si="1328"/>
        <v>2759712.3299794244</v>
      </c>
      <c r="AA4232" s="18">
        <f t="shared" si="1329"/>
        <v>330643.50635802455</v>
      </c>
      <c r="AB4232" s="17">
        <f t="shared" si="1330"/>
        <v>3.8641711229946525</v>
      </c>
      <c r="AC4232" s="2" t="s">
        <v>49</v>
      </c>
      <c r="AD4232" s="2" t="s">
        <v>19</v>
      </c>
      <c r="AE4232" t="str">
        <f t="shared" si="1331"/>
        <v>Electronics</v>
      </c>
      <c r="AF4232" t="str">
        <f t="shared" si="1332"/>
        <v>Electronics</v>
      </c>
      <c r="AG4232" t="str" cm="1">
        <f t="array" ref="AG4232">INDEX(AD:AD,ROW())</f>
        <v>Electronics</v>
      </c>
      <c r="AH4232">
        <f t="shared" si="1320"/>
        <v>12</v>
      </c>
      <c r="AI4232" t="str">
        <f t="shared" si="1333"/>
        <v>Electronics</v>
      </c>
      <c r="AK4232">
        <f t="shared" si="1334"/>
        <v>2023</v>
      </c>
      <c r="AL4232">
        <f t="shared" si="1335"/>
        <v>10</v>
      </c>
      <c r="AM4232">
        <f t="shared" si="1336"/>
        <v>31</v>
      </c>
      <c r="AN4232">
        <f t="shared" si="1337"/>
        <v>3</v>
      </c>
      <c r="AO4232" t="str">
        <f t="shared" si="1338"/>
        <v>Weekday</v>
      </c>
      <c r="AR4232" s="20">
        <f t="shared" si="1339"/>
        <v>0</v>
      </c>
    </row>
    <row r="4233" spans="1:44" x14ac:dyDescent="0.35">
      <c r="A4233" t="str">
        <f t="shared" si="1321"/>
        <v>CUST4232</v>
      </c>
      <c r="B4233" s="2" t="s">
        <v>4569</v>
      </c>
      <c r="C4233" s="4">
        <v>45002</v>
      </c>
      <c r="D4233" s="2" t="s">
        <v>822</v>
      </c>
      <c r="E4233" t="s">
        <v>5055</v>
      </c>
      <c r="F4233" s="2" t="s">
        <v>23</v>
      </c>
      <c r="G4233" s="2" t="s">
        <v>68</v>
      </c>
      <c r="H4233" s="2">
        <v>1</v>
      </c>
      <c r="I4233" s="19">
        <v>405.9</v>
      </c>
      <c r="J4233" s="2" t="s">
        <v>5047</v>
      </c>
      <c r="K4233" s="2" t="s">
        <v>16</v>
      </c>
      <c r="L4233" s="2">
        <v>1</v>
      </c>
      <c r="M4233" s="18">
        <f t="shared" si="1322"/>
        <v>405.9</v>
      </c>
      <c r="T4233" t="str">
        <f t="shared" si="1323"/>
        <v>Completed</v>
      </c>
      <c r="U4233" t="str">
        <f t="shared" si="1324"/>
        <v>No</v>
      </c>
      <c r="V4233" t="str">
        <f t="shared" si="1325"/>
        <v>No</v>
      </c>
      <c r="X4233">
        <f t="shared" si="1326"/>
        <v>567</v>
      </c>
      <c r="Y4233">
        <f t="shared" si="1327"/>
        <v>440</v>
      </c>
      <c r="Z4233" s="18">
        <f t="shared" si="1328"/>
        <v>594714.6477588166</v>
      </c>
      <c r="AA4233" s="18">
        <f t="shared" si="1329"/>
        <v>60882.938065984097</v>
      </c>
      <c r="AB4233" s="17">
        <f t="shared" si="1330"/>
        <v>3.804733727810651</v>
      </c>
      <c r="AC4233" s="2" t="s">
        <v>68</v>
      </c>
      <c r="AD4233" s="2" t="s">
        <v>23</v>
      </c>
      <c r="AE4233" t="str">
        <f t="shared" si="1331"/>
        <v>Books</v>
      </c>
      <c r="AF4233" t="str">
        <f t="shared" si="1332"/>
        <v>Books</v>
      </c>
      <c r="AG4233" t="str" cm="1">
        <f t="array" ref="AG4233">INDEX(AD:AD,ROW())</f>
        <v>Books</v>
      </c>
      <c r="AH4233">
        <f t="shared" ref="AH4233:AH4296" si="1340">MATCH(G4233,AC:AC,0)</f>
        <v>20</v>
      </c>
      <c r="AI4233" t="str">
        <f t="shared" si="1333"/>
        <v>Books</v>
      </c>
      <c r="AK4233">
        <f t="shared" si="1334"/>
        <v>2023</v>
      </c>
      <c r="AL4233">
        <f t="shared" si="1335"/>
        <v>3</v>
      </c>
      <c r="AM4233">
        <f t="shared" si="1336"/>
        <v>17</v>
      </c>
      <c r="AN4233">
        <f t="shared" si="1337"/>
        <v>6</v>
      </c>
      <c r="AO4233" t="str">
        <f t="shared" si="1338"/>
        <v>Weekday</v>
      </c>
      <c r="AR4233" s="20">
        <f t="shared" si="1339"/>
        <v>0</v>
      </c>
    </row>
    <row r="4234" spans="1:44" x14ac:dyDescent="0.35">
      <c r="A4234" t="str">
        <f t="shared" si="1321"/>
        <v>CUST4233</v>
      </c>
      <c r="B4234" s="2" t="s">
        <v>4570</v>
      </c>
      <c r="C4234" s="4">
        <v>45443</v>
      </c>
      <c r="D4234" s="2" t="s">
        <v>72</v>
      </c>
      <c r="E4234" t="s">
        <v>5048</v>
      </c>
      <c r="F4234" s="2" t="s">
        <v>13</v>
      </c>
      <c r="G4234" s="2" t="s">
        <v>5045</v>
      </c>
      <c r="H4234" s="2">
        <v>1</v>
      </c>
      <c r="I4234" s="19">
        <v>1068.9477656078857</v>
      </c>
      <c r="J4234" s="2" t="s">
        <v>5047</v>
      </c>
      <c r="K4234" s="2" t="s">
        <v>16</v>
      </c>
      <c r="L4234" s="2">
        <v>5</v>
      </c>
      <c r="M4234" s="18">
        <f t="shared" si="1322"/>
        <v>1068.9477656078857</v>
      </c>
      <c r="T4234" t="str">
        <f t="shared" si="1323"/>
        <v>Completed</v>
      </c>
      <c r="U4234" t="str">
        <f t="shared" si="1324"/>
        <v>Yes</v>
      </c>
      <c r="V4234" t="str">
        <f t="shared" si="1325"/>
        <v>No</v>
      </c>
      <c r="X4234">
        <f t="shared" si="1326"/>
        <v>590</v>
      </c>
      <c r="Y4234">
        <f t="shared" si="1327"/>
        <v>451</v>
      </c>
      <c r="Z4234" s="18">
        <f t="shared" si="1328"/>
        <v>1463424.4009529033</v>
      </c>
      <c r="AA4234" s="18">
        <f t="shared" si="1329"/>
        <v>118285.78776560788</v>
      </c>
      <c r="AB4234" s="17">
        <f t="shared" si="1330"/>
        <v>3.8140589569160999</v>
      </c>
      <c r="AC4234" s="2" t="s">
        <v>5045</v>
      </c>
      <c r="AD4234" s="2" t="s">
        <v>13</v>
      </c>
      <c r="AE4234" t="str">
        <f t="shared" si="1331"/>
        <v>Home &amp; Kitchen</v>
      </c>
      <c r="AF4234" t="str">
        <f t="shared" si="1332"/>
        <v>Home &amp; Kitchen</v>
      </c>
      <c r="AG4234" t="str" cm="1">
        <f t="array" ref="AG4234">INDEX(AD:AD,ROW())</f>
        <v>Home &amp; Kitchen</v>
      </c>
      <c r="AH4234">
        <f t="shared" si="1340"/>
        <v>76</v>
      </c>
      <c r="AI4234" t="str">
        <f t="shared" si="1333"/>
        <v>Home &amp; Kitchen</v>
      </c>
      <c r="AK4234">
        <f t="shared" si="1334"/>
        <v>2024</v>
      </c>
      <c r="AL4234">
        <f t="shared" si="1335"/>
        <v>5</v>
      </c>
      <c r="AM4234">
        <f t="shared" si="1336"/>
        <v>31</v>
      </c>
      <c r="AN4234">
        <f t="shared" si="1337"/>
        <v>6</v>
      </c>
      <c r="AO4234" t="str">
        <f t="shared" si="1338"/>
        <v>Weekday</v>
      </c>
      <c r="AR4234" s="20">
        <f t="shared" si="1339"/>
        <v>0</v>
      </c>
    </row>
    <row r="4235" spans="1:44" x14ac:dyDescent="0.35">
      <c r="A4235" t="str">
        <f t="shared" si="1321"/>
        <v>CUST4234</v>
      </c>
      <c r="B4235" s="2" t="s">
        <v>4571</v>
      </c>
      <c r="C4235" s="4">
        <v>45557</v>
      </c>
      <c r="D4235" s="2" t="s">
        <v>161</v>
      </c>
      <c r="E4235" t="s">
        <v>5053</v>
      </c>
      <c r="F4235" s="2" t="s">
        <v>13</v>
      </c>
      <c r="G4235" s="2" t="s">
        <v>34</v>
      </c>
      <c r="H4235" s="2">
        <v>2</v>
      </c>
      <c r="I4235" s="19">
        <v>1730.85</v>
      </c>
      <c r="J4235" s="2" t="s">
        <v>15</v>
      </c>
      <c r="K4235" s="2" t="s">
        <v>16</v>
      </c>
      <c r="L4235" s="2">
        <v>5</v>
      </c>
      <c r="M4235" s="18">
        <f t="shared" si="1322"/>
        <v>3461.7</v>
      </c>
      <c r="T4235" t="str">
        <f t="shared" si="1323"/>
        <v>Completed</v>
      </c>
      <c r="U4235" t="str">
        <f t="shared" si="1324"/>
        <v>Yes</v>
      </c>
      <c r="V4235" t="str">
        <f t="shared" si="1325"/>
        <v>No</v>
      </c>
      <c r="X4235">
        <f t="shared" si="1326"/>
        <v>559</v>
      </c>
      <c r="Y4235">
        <f t="shared" si="1327"/>
        <v>408</v>
      </c>
      <c r="Z4235" s="18">
        <f t="shared" si="1328"/>
        <v>1463424.4009529033</v>
      </c>
      <c r="AA4235" s="18">
        <f t="shared" si="1329"/>
        <v>118285.78776560788</v>
      </c>
      <c r="AB4235" s="17">
        <f t="shared" si="1330"/>
        <v>3.8140589569160999</v>
      </c>
      <c r="AC4235" s="2" t="s">
        <v>34</v>
      </c>
      <c r="AD4235" s="2" t="s">
        <v>13</v>
      </c>
      <c r="AE4235" t="str">
        <f t="shared" si="1331"/>
        <v>Home &amp; Kitchen</v>
      </c>
      <c r="AF4235" t="str">
        <f t="shared" si="1332"/>
        <v>Home &amp; Kitchen</v>
      </c>
      <c r="AG4235" t="str" cm="1">
        <f t="array" ref="AG4235">INDEX(AD:AD,ROW())</f>
        <v>Home &amp; Kitchen</v>
      </c>
      <c r="AH4235">
        <f t="shared" si="1340"/>
        <v>7</v>
      </c>
      <c r="AI4235" t="str">
        <f t="shared" si="1333"/>
        <v>Home &amp; Kitchen</v>
      </c>
      <c r="AK4235">
        <f t="shared" si="1334"/>
        <v>2024</v>
      </c>
      <c r="AL4235">
        <f t="shared" si="1335"/>
        <v>9</v>
      </c>
      <c r="AM4235">
        <f t="shared" si="1336"/>
        <v>22</v>
      </c>
      <c r="AN4235">
        <f t="shared" si="1337"/>
        <v>1</v>
      </c>
      <c r="AO4235" t="str">
        <f t="shared" si="1338"/>
        <v>Weekend</v>
      </c>
      <c r="AR4235" s="20">
        <f t="shared" si="1339"/>
        <v>0</v>
      </c>
    </row>
    <row r="4236" spans="1:44" x14ac:dyDescent="0.35">
      <c r="A4236" t="str">
        <f t="shared" si="1321"/>
        <v>CUST4235</v>
      </c>
      <c r="B4236" s="2" t="s">
        <v>4572</v>
      </c>
      <c r="C4236" s="4">
        <v>45217</v>
      </c>
      <c r="D4236" s="2" t="s">
        <v>516</v>
      </c>
      <c r="E4236" t="s">
        <v>5051</v>
      </c>
      <c r="F4236" s="2" t="s">
        <v>13</v>
      </c>
      <c r="G4236" s="2" t="s">
        <v>14</v>
      </c>
      <c r="H4236" s="2">
        <v>2</v>
      </c>
      <c r="I4236" s="19">
        <v>773.1</v>
      </c>
      <c r="J4236" s="2" t="s">
        <v>15</v>
      </c>
      <c r="K4236" s="2" t="s">
        <v>16</v>
      </c>
      <c r="L4236" s="2">
        <v>4</v>
      </c>
      <c r="M4236" s="18">
        <f t="shared" si="1322"/>
        <v>1546.2</v>
      </c>
      <c r="T4236" t="str">
        <f t="shared" si="1323"/>
        <v>Completed</v>
      </c>
      <c r="U4236" t="str">
        <f t="shared" si="1324"/>
        <v>Yes</v>
      </c>
      <c r="V4236" t="str">
        <f t="shared" si="1325"/>
        <v>No</v>
      </c>
      <c r="X4236">
        <f t="shared" si="1326"/>
        <v>619</v>
      </c>
      <c r="Y4236">
        <f t="shared" si="1327"/>
        <v>468</v>
      </c>
      <c r="Z4236" s="18">
        <f t="shared" si="1328"/>
        <v>1463424.4009529033</v>
      </c>
      <c r="AA4236" s="18">
        <f t="shared" si="1329"/>
        <v>118285.78776560788</v>
      </c>
      <c r="AB4236" s="17">
        <f t="shared" si="1330"/>
        <v>3.8140589569160999</v>
      </c>
      <c r="AC4236" s="2" t="s">
        <v>14</v>
      </c>
      <c r="AD4236" s="2" t="s">
        <v>13</v>
      </c>
      <c r="AE4236" t="str">
        <f t="shared" si="1331"/>
        <v>Home &amp; Kitchen</v>
      </c>
      <c r="AF4236" t="str">
        <f t="shared" si="1332"/>
        <v>Home &amp; Kitchen</v>
      </c>
      <c r="AG4236" t="str" cm="1">
        <f t="array" ref="AG4236">INDEX(AD:AD,ROW())</f>
        <v>Home &amp; Kitchen</v>
      </c>
      <c r="AH4236">
        <f t="shared" si="1340"/>
        <v>2</v>
      </c>
      <c r="AI4236" t="str">
        <f t="shared" si="1333"/>
        <v>Home &amp; Kitchen</v>
      </c>
      <c r="AK4236">
        <f t="shared" si="1334"/>
        <v>2023</v>
      </c>
      <c r="AL4236">
        <f t="shared" si="1335"/>
        <v>10</v>
      </c>
      <c r="AM4236">
        <f t="shared" si="1336"/>
        <v>18</v>
      </c>
      <c r="AN4236">
        <f t="shared" si="1337"/>
        <v>4</v>
      </c>
      <c r="AO4236" t="str">
        <f t="shared" si="1338"/>
        <v>Weekday</v>
      </c>
      <c r="AR4236" s="20">
        <f t="shared" si="1339"/>
        <v>0</v>
      </c>
    </row>
    <row r="4237" spans="1:44" x14ac:dyDescent="0.35">
      <c r="A4237" t="str">
        <f t="shared" si="1321"/>
        <v>CUST4236</v>
      </c>
      <c r="B4237" s="2" t="s">
        <v>4573</v>
      </c>
      <c r="C4237" s="4">
        <v>45739</v>
      </c>
      <c r="D4237" s="2" t="s">
        <v>785</v>
      </c>
      <c r="E4237" t="s">
        <v>5050</v>
      </c>
      <c r="F4237" s="2" t="s">
        <v>23</v>
      </c>
      <c r="G4237" s="2" t="s">
        <v>68</v>
      </c>
      <c r="H4237" s="2">
        <v>1</v>
      </c>
      <c r="I4237" s="19">
        <v>540.44000000000005</v>
      </c>
      <c r="J4237" s="2" t="s">
        <v>15</v>
      </c>
      <c r="K4237" s="2" t="s">
        <v>16</v>
      </c>
      <c r="L4237" s="2">
        <v>5</v>
      </c>
      <c r="M4237" s="18">
        <f t="shared" si="1322"/>
        <v>540.44000000000005</v>
      </c>
      <c r="T4237" t="str">
        <f t="shared" si="1323"/>
        <v>Completed</v>
      </c>
      <c r="U4237" t="str">
        <f t="shared" si="1324"/>
        <v>No</v>
      </c>
      <c r="V4237" t="str">
        <f t="shared" si="1325"/>
        <v>No</v>
      </c>
      <c r="X4237">
        <f t="shared" si="1326"/>
        <v>589</v>
      </c>
      <c r="Y4237">
        <f t="shared" si="1327"/>
        <v>426</v>
      </c>
      <c r="Z4237" s="18">
        <f t="shared" si="1328"/>
        <v>594714.6477588166</v>
      </c>
      <c r="AA4237" s="18">
        <f t="shared" si="1329"/>
        <v>60882.938065984097</v>
      </c>
      <c r="AB4237" s="17">
        <f t="shared" si="1330"/>
        <v>3.804733727810651</v>
      </c>
      <c r="AC4237" s="2" t="s">
        <v>68</v>
      </c>
      <c r="AD4237" s="2" t="s">
        <v>23</v>
      </c>
      <c r="AE4237" t="str">
        <f t="shared" si="1331"/>
        <v>Books</v>
      </c>
      <c r="AF4237" t="str">
        <f t="shared" si="1332"/>
        <v>Books</v>
      </c>
      <c r="AG4237" t="str" cm="1">
        <f t="array" ref="AG4237">INDEX(AD:AD,ROW())</f>
        <v>Books</v>
      </c>
      <c r="AH4237">
        <f t="shared" si="1340"/>
        <v>20</v>
      </c>
      <c r="AI4237" t="str">
        <f t="shared" si="1333"/>
        <v>Books</v>
      </c>
      <c r="AK4237">
        <f t="shared" si="1334"/>
        <v>2025</v>
      </c>
      <c r="AL4237">
        <f t="shared" si="1335"/>
        <v>3</v>
      </c>
      <c r="AM4237">
        <f t="shared" si="1336"/>
        <v>23</v>
      </c>
      <c r="AN4237">
        <f t="shared" si="1337"/>
        <v>1</v>
      </c>
      <c r="AO4237" t="str">
        <f t="shared" si="1338"/>
        <v>Weekend</v>
      </c>
      <c r="AR4237" s="20">
        <f t="shared" si="1339"/>
        <v>0</v>
      </c>
    </row>
    <row r="4238" spans="1:44" x14ac:dyDescent="0.35">
      <c r="A4238" t="str">
        <f t="shared" si="1321"/>
        <v>CUST4237</v>
      </c>
      <c r="B4238" s="2" t="s">
        <v>4574</v>
      </c>
      <c r="C4238" s="4">
        <v>44959</v>
      </c>
      <c r="D4238" s="2" t="s">
        <v>404</v>
      </c>
      <c r="E4238" t="s">
        <v>5051</v>
      </c>
      <c r="F4238" s="2" t="s">
        <v>42</v>
      </c>
      <c r="G4238" s="2" t="s">
        <v>5044</v>
      </c>
      <c r="H4238" s="2">
        <v>2</v>
      </c>
      <c r="I4238" s="19">
        <v>149.77000000000001</v>
      </c>
      <c r="J4238" s="2" t="s">
        <v>5046</v>
      </c>
      <c r="K4238" s="2" t="s">
        <v>16</v>
      </c>
      <c r="L4238" s="2">
        <v>1</v>
      </c>
      <c r="M4238" s="18">
        <f t="shared" si="1322"/>
        <v>299.54000000000002</v>
      </c>
      <c r="T4238" t="str">
        <f t="shared" si="1323"/>
        <v>Completed</v>
      </c>
      <c r="U4238" t="str">
        <f t="shared" si="1324"/>
        <v>No</v>
      </c>
      <c r="V4238" t="str">
        <f t="shared" si="1325"/>
        <v>No</v>
      </c>
      <c r="X4238">
        <f t="shared" si="1326"/>
        <v>619</v>
      </c>
      <c r="Y4238">
        <f t="shared" si="1327"/>
        <v>468</v>
      </c>
      <c r="Z4238" s="18">
        <f t="shared" si="1328"/>
        <v>1098537.4901531704</v>
      </c>
      <c r="AA4238" s="18">
        <f t="shared" si="1329"/>
        <v>96724.388030634553</v>
      </c>
      <c r="AB4238" s="17">
        <f t="shared" si="1330"/>
        <v>3.9001122334455669</v>
      </c>
      <c r="AC4238" s="2" t="s">
        <v>5044</v>
      </c>
      <c r="AD4238" s="2" t="s">
        <v>42</v>
      </c>
      <c r="AE4238" t="str">
        <f t="shared" si="1331"/>
        <v>Beauty</v>
      </c>
      <c r="AF4238" t="str">
        <f t="shared" si="1332"/>
        <v>Beauty</v>
      </c>
      <c r="AG4238" t="str" cm="1">
        <f t="array" ref="AG4238">INDEX(AD:AD,ROW())</f>
        <v>Beauty</v>
      </c>
      <c r="AH4238">
        <f t="shared" si="1340"/>
        <v>64</v>
      </c>
      <c r="AI4238" t="str">
        <f t="shared" si="1333"/>
        <v>Beauty</v>
      </c>
      <c r="AK4238">
        <f t="shared" si="1334"/>
        <v>2023</v>
      </c>
      <c r="AL4238">
        <f t="shared" si="1335"/>
        <v>2</v>
      </c>
      <c r="AM4238">
        <f t="shared" si="1336"/>
        <v>2</v>
      </c>
      <c r="AN4238">
        <f t="shared" si="1337"/>
        <v>5</v>
      </c>
      <c r="AO4238" t="str">
        <f t="shared" si="1338"/>
        <v>Weekday</v>
      </c>
      <c r="AR4238" s="20">
        <f t="shared" si="1339"/>
        <v>0</v>
      </c>
    </row>
    <row r="4239" spans="1:44" x14ac:dyDescent="0.35">
      <c r="A4239" t="str">
        <f t="shared" si="1321"/>
        <v>CUST4238</v>
      </c>
      <c r="B4239" s="2" t="s">
        <v>4575</v>
      </c>
      <c r="C4239" s="4">
        <v>45467</v>
      </c>
      <c r="D4239" s="2" t="s">
        <v>577</v>
      </c>
      <c r="E4239" t="s">
        <v>5055</v>
      </c>
      <c r="F4239" s="2" t="s">
        <v>23</v>
      </c>
      <c r="G4239" s="2" t="s">
        <v>75</v>
      </c>
      <c r="H4239" s="2">
        <v>2</v>
      </c>
      <c r="I4239" s="19">
        <v>651.29999999999995</v>
      </c>
      <c r="J4239" s="2" t="s">
        <v>15</v>
      </c>
      <c r="K4239" s="2" t="s">
        <v>31</v>
      </c>
      <c r="L4239" s="2">
        <v>1</v>
      </c>
      <c r="M4239" s="18">
        <f t="shared" si="1322"/>
        <v>1302.5999999999999</v>
      </c>
      <c r="T4239" t="str">
        <f t="shared" si="1323"/>
        <v>Pending</v>
      </c>
      <c r="U4239" t="str">
        <f t="shared" si="1324"/>
        <v>No</v>
      </c>
      <c r="V4239" t="str">
        <f t="shared" si="1325"/>
        <v>Yes</v>
      </c>
      <c r="X4239">
        <f t="shared" si="1326"/>
        <v>567</v>
      </c>
      <c r="Y4239">
        <f t="shared" si="1327"/>
        <v>440</v>
      </c>
      <c r="Z4239" s="18">
        <f t="shared" si="1328"/>
        <v>594714.6477588166</v>
      </c>
      <c r="AA4239" s="18">
        <f t="shared" si="1329"/>
        <v>60882.938065984097</v>
      </c>
      <c r="AB4239" s="17">
        <f t="shared" si="1330"/>
        <v>3.804733727810651</v>
      </c>
      <c r="AC4239" s="2" t="s">
        <v>75</v>
      </c>
      <c r="AD4239" s="2" t="s">
        <v>23</v>
      </c>
      <c r="AE4239" t="str">
        <f t="shared" si="1331"/>
        <v>Books</v>
      </c>
      <c r="AF4239" t="str">
        <f t="shared" si="1332"/>
        <v>Books</v>
      </c>
      <c r="AG4239" t="str" cm="1">
        <f t="array" ref="AG4239">INDEX(AD:AD,ROW())</f>
        <v>Books</v>
      </c>
      <c r="AH4239">
        <f t="shared" si="1340"/>
        <v>23</v>
      </c>
      <c r="AI4239" t="str">
        <f t="shared" si="1333"/>
        <v>Books</v>
      </c>
      <c r="AK4239">
        <f t="shared" si="1334"/>
        <v>2024</v>
      </c>
      <c r="AL4239">
        <f t="shared" si="1335"/>
        <v>6</v>
      </c>
      <c r="AM4239">
        <f t="shared" si="1336"/>
        <v>24</v>
      </c>
      <c r="AN4239">
        <f t="shared" si="1337"/>
        <v>2</v>
      </c>
      <c r="AO4239" t="str">
        <f t="shared" si="1338"/>
        <v>Weekday</v>
      </c>
      <c r="AR4239" s="20">
        <f t="shared" si="1339"/>
        <v>0</v>
      </c>
    </row>
    <row r="4240" spans="1:44" x14ac:dyDescent="0.35">
      <c r="A4240" t="str">
        <f t="shared" si="1321"/>
        <v>CUST4239</v>
      </c>
      <c r="B4240" s="2" t="s">
        <v>4576</v>
      </c>
      <c r="C4240" s="4">
        <v>45733</v>
      </c>
      <c r="D4240" s="2" t="s">
        <v>56</v>
      </c>
      <c r="E4240" t="s">
        <v>5054</v>
      </c>
      <c r="F4240" s="2" t="s">
        <v>13</v>
      </c>
      <c r="G4240" s="2" t="s">
        <v>14</v>
      </c>
      <c r="H4240" s="2">
        <v>1</v>
      </c>
      <c r="I4240" s="19">
        <v>1120.29</v>
      </c>
      <c r="J4240" s="2" t="s">
        <v>50</v>
      </c>
      <c r="K4240" s="2" t="s">
        <v>16</v>
      </c>
      <c r="L4240" s="2">
        <v>3</v>
      </c>
      <c r="M4240" s="18">
        <f t="shared" si="1322"/>
        <v>1120.29</v>
      </c>
      <c r="T4240" t="str">
        <f t="shared" si="1323"/>
        <v>Completed</v>
      </c>
      <c r="U4240" t="str">
        <f t="shared" si="1324"/>
        <v>Yes</v>
      </c>
      <c r="V4240" t="str">
        <f t="shared" si="1325"/>
        <v>No</v>
      </c>
      <c r="X4240">
        <f t="shared" si="1326"/>
        <v>558</v>
      </c>
      <c r="Y4240">
        <f t="shared" si="1327"/>
        <v>430</v>
      </c>
      <c r="Z4240" s="18">
        <f t="shared" si="1328"/>
        <v>1463424.4009529033</v>
      </c>
      <c r="AA4240" s="18">
        <f t="shared" si="1329"/>
        <v>118285.78776560788</v>
      </c>
      <c r="AB4240" s="17">
        <f t="shared" si="1330"/>
        <v>3.8140589569160999</v>
      </c>
      <c r="AC4240" s="2" t="s">
        <v>14</v>
      </c>
      <c r="AD4240" s="2" t="s">
        <v>13</v>
      </c>
      <c r="AE4240" t="str">
        <f t="shared" si="1331"/>
        <v>Home &amp; Kitchen</v>
      </c>
      <c r="AF4240" t="str">
        <f t="shared" si="1332"/>
        <v>Home &amp; Kitchen</v>
      </c>
      <c r="AG4240" t="str" cm="1">
        <f t="array" ref="AG4240">INDEX(AD:AD,ROW())</f>
        <v>Home &amp; Kitchen</v>
      </c>
      <c r="AH4240">
        <f t="shared" si="1340"/>
        <v>2</v>
      </c>
      <c r="AI4240" t="str">
        <f t="shared" si="1333"/>
        <v>Home &amp; Kitchen</v>
      </c>
      <c r="AK4240">
        <f t="shared" si="1334"/>
        <v>2025</v>
      </c>
      <c r="AL4240">
        <f t="shared" si="1335"/>
        <v>3</v>
      </c>
      <c r="AM4240">
        <f t="shared" si="1336"/>
        <v>17</v>
      </c>
      <c r="AN4240">
        <f t="shared" si="1337"/>
        <v>2</v>
      </c>
      <c r="AO4240" t="str">
        <f t="shared" si="1338"/>
        <v>Weekday</v>
      </c>
      <c r="AR4240" s="20">
        <f t="shared" si="1339"/>
        <v>0</v>
      </c>
    </row>
    <row r="4241" spans="1:44" x14ac:dyDescent="0.35">
      <c r="A4241" t="str">
        <f t="shared" si="1321"/>
        <v>CUST4240</v>
      </c>
      <c r="B4241" s="2" t="s">
        <v>4577</v>
      </c>
      <c r="C4241" s="4">
        <v>45456</v>
      </c>
      <c r="D4241" s="2" t="s">
        <v>667</v>
      </c>
      <c r="E4241" t="s">
        <v>5049</v>
      </c>
      <c r="F4241" s="2" t="s">
        <v>42</v>
      </c>
      <c r="G4241" s="2" t="s">
        <v>5044</v>
      </c>
      <c r="H4241" s="2">
        <v>1</v>
      </c>
      <c r="I4241" s="19">
        <v>664.44</v>
      </c>
      <c r="J4241" s="2" t="s">
        <v>50</v>
      </c>
      <c r="K4241" s="2" t="s">
        <v>16</v>
      </c>
      <c r="L4241" s="2">
        <v>3</v>
      </c>
      <c r="M4241" s="18">
        <f t="shared" si="1322"/>
        <v>664.44</v>
      </c>
      <c r="T4241" t="str">
        <f t="shared" si="1323"/>
        <v>Completed</v>
      </c>
      <c r="U4241" t="str">
        <f t="shared" si="1324"/>
        <v>No</v>
      </c>
      <c r="V4241" t="str">
        <f t="shared" si="1325"/>
        <v>No</v>
      </c>
      <c r="X4241">
        <f t="shared" si="1326"/>
        <v>595</v>
      </c>
      <c r="Y4241">
        <f t="shared" si="1327"/>
        <v>444</v>
      </c>
      <c r="Z4241" s="18">
        <f t="shared" si="1328"/>
        <v>1098537.4901531704</v>
      </c>
      <c r="AA4241" s="18">
        <f t="shared" si="1329"/>
        <v>96724.388030634553</v>
      </c>
      <c r="AB4241" s="17">
        <f t="shared" si="1330"/>
        <v>3.9001122334455669</v>
      </c>
      <c r="AC4241" s="2" t="s">
        <v>5044</v>
      </c>
      <c r="AD4241" s="2" t="s">
        <v>42</v>
      </c>
      <c r="AE4241" t="str">
        <f t="shared" si="1331"/>
        <v>Beauty</v>
      </c>
      <c r="AF4241" t="str">
        <f t="shared" si="1332"/>
        <v>Beauty</v>
      </c>
      <c r="AG4241" t="str" cm="1">
        <f t="array" ref="AG4241">INDEX(AD:AD,ROW())</f>
        <v>Beauty</v>
      </c>
      <c r="AH4241">
        <f t="shared" si="1340"/>
        <v>64</v>
      </c>
      <c r="AI4241" t="str">
        <f t="shared" si="1333"/>
        <v>Beauty</v>
      </c>
      <c r="AK4241">
        <f t="shared" si="1334"/>
        <v>2024</v>
      </c>
      <c r="AL4241">
        <f t="shared" si="1335"/>
        <v>6</v>
      </c>
      <c r="AM4241">
        <f t="shared" si="1336"/>
        <v>13</v>
      </c>
      <c r="AN4241">
        <f t="shared" si="1337"/>
        <v>5</v>
      </c>
      <c r="AO4241" t="str">
        <f t="shared" si="1338"/>
        <v>Weekday</v>
      </c>
      <c r="AR4241" s="20">
        <f t="shared" si="1339"/>
        <v>0</v>
      </c>
    </row>
    <row r="4242" spans="1:44" x14ac:dyDescent="0.35">
      <c r="A4242" t="str">
        <f t="shared" si="1321"/>
        <v>CUST4241</v>
      </c>
      <c r="B4242" s="2" t="s">
        <v>4578</v>
      </c>
      <c r="C4242" s="4">
        <v>45746</v>
      </c>
      <c r="D4242" s="2" t="s">
        <v>407</v>
      </c>
      <c r="E4242" t="s">
        <v>5049</v>
      </c>
      <c r="F4242" s="2" t="s">
        <v>42</v>
      </c>
      <c r="G4242" s="2" t="s">
        <v>5044</v>
      </c>
      <c r="H4242" s="2">
        <v>1</v>
      </c>
      <c r="I4242" s="19">
        <v>1210.07</v>
      </c>
      <c r="J4242" s="2" t="s">
        <v>5046</v>
      </c>
      <c r="K4242" s="2" t="s">
        <v>103</v>
      </c>
      <c r="L4242" s="2">
        <v>5</v>
      </c>
      <c r="M4242" s="18">
        <f t="shared" si="1322"/>
        <v>1210.07</v>
      </c>
      <c r="T4242" t="str">
        <f t="shared" si="1323"/>
        <v>Lost Sale</v>
      </c>
      <c r="U4242" t="str">
        <f t="shared" si="1324"/>
        <v>No</v>
      </c>
      <c r="V4242" t="str">
        <f t="shared" si="1325"/>
        <v>Yes</v>
      </c>
      <c r="X4242">
        <f t="shared" si="1326"/>
        <v>595</v>
      </c>
      <c r="Y4242">
        <f t="shared" si="1327"/>
        <v>444</v>
      </c>
      <c r="Z4242" s="18">
        <f t="shared" si="1328"/>
        <v>1098537.4901531704</v>
      </c>
      <c r="AA4242" s="18">
        <f t="shared" si="1329"/>
        <v>96724.388030634553</v>
      </c>
      <c r="AB4242" s="17">
        <f t="shared" si="1330"/>
        <v>3.9001122334455669</v>
      </c>
      <c r="AC4242" s="2" t="s">
        <v>5044</v>
      </c>
      <c r="AD4242" s="2" t="s">
        <v>42</v>
      </c>
      <c r="AE4242" t="str">
        <f t="shared" si="1331"/>
        <v>Beauty</v>
      </c>
      <c r="AF4242" t="str">
        <f t="shared" si="1332"/>
        <v>Beauty</v>
      </c>
      <c r="AG4242" t="str" cm="1">
        <f t="array" ref="AG4242">INDEX(AD:AD,ROW())</f>
        <v>Beauty</v>
      </c>
      <c r="AH4242">
        <f t="shared" si="1340"/>
        <v>64</v>
      </c>
      <c r="AI4242" t="str">
        <f t="shared" si="1333"/>
        <v>Beauty</v>
      </c>
      <c r="AK4242">
        <f t="shared" si="1334"/>
        <v>2025</v>
      </c>
      <c r="AL4242">
        <f t="shared" si="1335"/>
        <v>3</v>
      </c>
      <c r="AM4242">
        <f t="shared" si="1336"/>
        <v>30</v>
      </c>
      <c r="AN4242">
        <f t="shared" si="1337"/>
        <v>1</v>
      </c>
      <c r="AO4242" t="str">
        <f t="shared" si="1338"/>
        <v>Weekend</v>
      </c>
      <c r="AR4242" s="20">
        <f t="shared" si="1339"/>
        <v>1</v>
      </c>
    </row>
    <row r="4243" spans="1:44" x14ac:dyDescent="0.35">
      <c r="A4243" t="str">
        <f t="shared" si="1321"/>
        <v>CUST4242</v>
      </c>
      <c r="B4243" s="2" t="s">
        <v>4579</v>
      </c>
      <c r="C4243" s="4">
        <v>45740</v>
      </c>
      <c r="D4243" s="2" t="s">
        <v>1048</v>
      </c>
      <c r="E4243" t="s">
        <v>5053</v>
      </c>
      <c r="F4243" s="2" t="s">
        <v>29</v>
      </c>
      <c r="G4243" s="2" t="s">
        <v>138</v>
      </c>
      <c r="H4243" s="2">
        <v>2</v>
      </c>
      <c r="I4243" s="19">
        <v>846.94</v>
      </c>
      <c r="J4243" s="2" t="s">
        <v>20</v>
      </c>
      <c r="K4243" s="2" t="s">
        <v>16</v>
      </c>
      <c r="L4243" s="2">
        <v>1</v>
      </c>
      <c r="M4243" s="18">
        <f t="shared" si="1322"/>
        <v>1693.88</v>
      </c>
      <c r="T4243" t="str">
        <f t="shared" si="1323"/>
        <v>Completed</v>
      </c>
      <c r="U4243" t="str">
        <f t="shared" si="1324"/>
        <v>Yes</v>
      </c>
      <c r="V4243" t="str">
        <f t="shared" si="1325"/>
        <v>No</v>
      </c>
      <c r="X4243">
        <f t="shared" si="1326"/>
        <v>559</v>
      </c>
      <c r="Y4243">
        <f t="shared" si="1327"/>
        <v>408</v>
      </c>
      <c r="Z4243" s="18">
        <f t="shared" si="1328"/>
        <v>1892867.2841657216</v>
      </c>
      <c r="AA4243" s="18">
        <f t="shared" si="1329"/>
        <v>199432.98236095349</v>
      </c>
      <c r="AB4243" s="17">
        <f t="shared" si="1330"/>
        <v>3.8949824970828471</v>
      </c>
      <c r="AC4243" s="2" t="s">
        <v>138</v>
      </c>
      <c r="AD4243" s="2" t="s">
        <v>29</v>
      </c>
      <c r="AE4243" t="str">
        <f t="shared" si="1331"/>
        <v>Fashion</v>
      </c>
      <c r="AF4243" t="str">
        <f t="shared" si="1332"/>
        <v>Fashion</v>
      </c>
      <c r="AG4243" t="str" cm="1">
        <f t="array" ref="AG4243">INDEX(AD:AD,ROW())</f>
        <v>Fashion</v>
      </c>
      <c r="AH4243">
        <f t="shared" si="1340"/>
        <v>53</v>
      </c>
      <c r="AI4243" t="str">
        <f t="shared" si="1333"/>
        <v>Fashion</v>
      </c>
      <c r="AK4243">
        <f t="shared" si="1334"/>
        <v>2025</v>
      </c>
      <c r="AL4243">
        <f t="shared" si="1335"/>
        <v>3</v>
      </c>
      <c r="AM4243">
        <f t="shared" si="1336"/>
        <v>24</v>
      </c>
      <c r="AN4243">
        <f t="shared" si="1337"/>
        <v>2</v>
      </c>
      <c r="AO4243" t="str">
        <f t="shared" si="1338"/>
        <v>Weekday</v>
      </c>
      <c r="AR4243" s="20">
        <f t="shared" si="1339"/>
        <v>0</v>
      </c>
    </row>
    <row r="4244" spans="1:44" x14ac:dyDescent="0.35">
      <c r="A4244" t="str">
        <f t="shared" si="1321"/>
        <v>CUST4243</v>
      </c>
      <c r="B4244" s="2" t="s">
        <v>4580</v>
      </c>
      <c r="C4244" s="4">
        <v>45742</v>
      </c>
      <c r="D4244" s="2" t="s">
        <v>370</v>
      </c>
      <c r="E4244" t="s">
        <v>5053</v>
      </c>
      <c r="F4244" s="2" t="s">
        <v>19</v>
      </c>
      <c r="G4244" s="2" t="s">
        <v>5039</v>
      </c>
      <c r="H4244" s="2">
        <v>1</v>
      </c>
      <c r="I4244" s="19">
        <v>2478.94</v>
      </c>
      <c r="J4244" s="2" t="s">
        <v>50</v>
      </c>
      <c r="K4244" s="2" t="s">
        <v>16</v>
      </c>
      <c r="L4244" s="2">
        <v>5</v>
      </c>
      <c r="M4244" s="18">
        <f t="shared" si="1322"/>
        <v>2478.94</v>
      </c>
      <c r="T4244" t="str">
        <f t="shared" si="1323"/>
        <v>Completed</v>
      </c>
      <c r="U4244" t="str">
        <f t="shared" si="1324"/>
        <v>Yes</v>
      </c>
      <c r="V4244" t="str">
        <f t="shared" si="1325"/>
        <v>No</v>
      </c>
      <c r="X4244">
        <f t="shared" si="1326"/>
        <v>559</v>
      </c>
      <c r="Y4244">
        <f t="shared" si="1327"/>
        <v>408</v>
      </c>
      <c r="Z4244" s="18">
        <f t="shared" si="1328"/>
        <v>2759712.3299794244</v>
      </c>
      <c r="AA4244" s="18">
        <f t="shared" si="1329"/>
        <v>330643.50635802455</v>
      </c>
      <c r="AB4244" s="17">
        <f t="shared" si="1330"/>
        <v>3.8641711229946525</v>
      </c>
      <c r="AC4244" s="2" t="s">
        <v>5039</v>
      </c>
      <c r="AD4244" s="2" t="s">
        <v>19</v>
      </c>
      <c r="AE4244" t="str">
        <f t="shared" si="1331"/>
        <v>Electronics</v>
      </c>
      <c r="AF4244" t="str">
        <f t="shared" si="1332"/>
        <v>Electronics</v>
      </c>
      <c r="AG4244" t="str" cm="1">
        <f t="array" ref="AG4244">INDEX(AD:AD,ROW())</f>
        <v>Electronics</v>
      </c>
      <c r="AH4244">
        <f t="shared" si="1340"/>
        <v>3</v>
      </c>
      <c r="AI4244" t="str">
        <f t="shared" si="1333"/>
        <v>Electronics</v>
      </c>
      <c r="AK4244">
        <f t="shared" si="1334"/>
        <v>2025</v>
      </c>
      <c r="AL4244">
        <f t="shared" si="1335"/>
        <v>3</v>
      </c>
      <c r="AM4244">
        <f t="shared" si="1336"/>
        <v>26</v>
      </c>
      <c r="AN4244">
        <f t="shared" si="1337"/>
        <v>4</v>
      </c>
      <c r="AO4244" t="str">
        <f t="shared" si="1338"/>
        <v>Weekday</v>
      </c>
      <c r="AR4244" s="20">
        <f t="shared" si="1339"/>
        <v>0</v>
      </c>
    </row>
    <row r="4245" spans="1:44" x14ac:dyDescent="0.35">
      <c r="A4245" t="str">
        <f t="shared" si="1321"/>
        <v>CUST4244</v>
      </c>
      <c r="B4245" s="2" t="s">
        <v>4581</v>
      </c>
      <c r="C4245" s="4">
        <v>44975</v>
      </c>
      <c r="D4245" s="2" t="s">
        <v>443</v>
      </c>
      <c r="E4245" t="s">
        <v>5055</v>
      </c>
      <c r="F4245" s="2" t="s">
        <v>23</v>
      </c>
      <c r="G4245" s="2" t="s">
        <v>65</v>
      </c>
      <c r="H4245" s="2">
        <v>1</v>
      </c>
      <c r="I4245" s="19">
        <v>520.82000000000005</v>
      </c>
      <c r="J4245" s="2" t="s">
        <v>15</v>
      </c>
      <c r="K4245" s="2" t="s">
        <v>16</v>
      </c>
      <c r="L4245" s="2">
        <v>2</v>
      </c>
      <c r="M4245" s="18">
        <f t="shared" si="1322"/>
        <v>520.82000000000005</v>
      </c>
      <c r="T4245" t="str">
        <f t="shared" si="1323"/>
        <v>Completed</v>
      </c>
      <c r="U4245" t="str">
        <f t="shared" si="1324"/>
        <v>No</v>
      </c>
      <c r="V4245" t="str">
        <f t="shared" si="1325"/>
        <v>No</v>
      </c>
      <c r="X4245">
        <f t="shared" si="1326"/>
        <v>567</v>
      </c>
      <c r="Y4245">
        <f t="shared" si="1327"/>
        <v>440</v>
      </c>
      <c r="Z4245" s="18">
        <f t="shared" si="1328"/>
        <v>594714.6477588166</v>
      </c>
      <c r="AA4245" s="18">
        <f t="shared" si="1329"/>
        <v>60882.938065984097</v>
      </c>
      <c r="AB4245" s="17">
        <f t="shared" si="1330"/>
        <v>3.804733727810651</v>
      </c>
      <c r="AC4245" s="2" t="s">
        <v>65</v>
      </c>
      <c r="AD4245" s="2" t="s">
        <v>23</v>
      </c>
      <c r="AE4245" t="str">
        <f t="shared" si="1331"/>
        <v>Books</v>
      </c>
      <c r="AF4245" t="str">
        <f t="shared" si="1332"/>
        <v>Books</v>
      </c>
      <c r="AG4245" t="str" cm="1">
        <f t="array" ref="AG4245">INDEX(AD:AD,ROW())</f>
        <v>Books</v>
      </c>
      <c r="AH4245">
        <f t="shared" si="1340"/>
        <v>19</v>
      </c>
      <c r="AI4245" t="str">
        <f t="shared" si="1333"/>
        <v>Books</v>
      </c>
      <c r="AK4245">
        <f t="shared" si="1334"/>
        <v>2023</v>
      </c>
      <c r="AL4245">
        <f t="shared" si="1335"/>
        <v>2</v>
      </c>
      <c r="AM4245">
        <f t="shared" si="1336"/>
        <v>18</v>
      </c>
      <c r="AN4245">
        <f t="shared" si="1337"/>
        <v>7</v>
      </c>
      <c r="AO4245" t="str">
        <f t="shared" si="1338"/>
        <v>Weekend</v>
      </c>
      <c r="AR4245" s="20">
        <f t="shared" si="1339"/>
        <v>0</v>
      </c>
    </row>
    <row r="4246" spans="1:44" x14ac:dyDescent="0.35">
      <c r="A4246" t="str">
        <f t="shared" si="1321"/>
        <v>CUST4245</v>
      </c>
      <c r="B4246" s="2" t="s">
        <v>4582</v>
      </c>
      <c r="C4246" s="4">
        <v>45503</v>
      </c>
      <c r="D4246" s="2" t="s">
        <v>613</v>
      </c>
      <c r="E4246" t="s">
        <v>5051</v>
      </c>
      <c r="F4246" s="2" t="s">
        <v>19</v>
      </c>
      <c r="G4246" s="2" t="s">
        <v>49</v>
      </c>
      <c r="H4246" s="2">
        <v>1</v>
      </c>
      <c r="I4246" s="19">
        <v>367.39</v>
      </c>
      <c r="J4246" s="2" t="s">
        <v>5046</v>
      </c>
      <c r="K4246" s="2" t="s">
        <v>16</v>
      </c>
      <c r="L4246" s="2">
        <v>5</v>
      </c>
      <c r="M4246" s="18">
        <f t="shared" si="1322"/>
        <v>367.39</v>
      </c>
      <c r="T4246" t="str">
        <f t="shared" si="1323"/>
        <v>Completed</v>
      </c>
      <c r="U4246" t="str">
        <f t="shared" si="1324"/>
        <v>No</v>
      </c>
      <c r="V4246" t="str">
        <f t="shared" si="1325"/>
        <v>No</v>
      </c>
      <c r="X4246">
        <f t="shared" si="1326"/>
        <v>619</v>
      </c>
      <c r="Y4246">
        <f t="shared" si="1327"/>
        <v>468</v>
      </c>
      <c r="Z4246" s="18">
        <f t="shared" si="1328"/>
        <v>2759712.3299794244</v>
      </c>
      <c r="AA4246" s="18">
        <f t="shared" si="1329"/>
        <v>330643.50635802455</v>
      </c>
      <c r="AB4246" s="17">
        <f t="shared" si="1330"/>
        <v>3.8641711229946525</v>
      </c>
      <c r="AC4246" s="2" t="s">
        <v>49</v>
      </c>
      <c r="AD4246" s="2" t="s">
        <v>19</v>
      </c>
      <c r="AE4246" t="str">
        <f t="shared" si="1331"/>
        <v>Electronics</v>
      </c>
      <c r="AF4246" t="str">
        <f t="shared" si="1332"/>
        <v>Electronics</v>
      </c>
      <c r="AG4246" t="str" cm="1">
        <f t="array" ref="AG4246">INDEX(AD:AD,ROW())</f>
        <v>Electronics</v>
      </c>
      <c r="AH4246">
        <f t="shared" si="1340"/>
        <v>12</v>
      </c>
      <c r="AI4246" t="str">
        <f t="shared" si="1333"/>
        <v>Electronics</v>
      </c>
      <c r="AK4246">
        <f t="shared" si="1334"/>
        <v>2024</v>
      </c>
      <c r="AL4246">
        <f t="shared" si="1335"/>
        <v>7</v>
      </c>
      <c r="AM4246">
        <f t="shared" si="1336"/>
        <v>30</v>
      </c>
      <c r="AN4246">
        <f t="shared" si="1337"/>
        <v>3</v>
      </c>
      <c r="AO4246" t="str">
        <f t="shared" si="1338"/>
        <v>Weekday</v>
      </c>
      <c r="AR4246" s="20">
        <f t="shared" si="1339"/>
        <v>0</v>
      </c>
    </row>
    <row r="4247" spans="1:44" x14ac:dyDescent="0.35">
      <c r="A4247" t="str">
        <f t="shared" si="1321"/>
        <v>CUST4246</v>
      </c>
      <c r="B4247" s="2" t="s">
        <v>4583</v>
      </c>
      <c r="C4247" s="4">
        <v>45051</v>
      </c>
      <c r="D4247" s="2" t="s">
        <v>1034</v>
      </c>
      <c r="E4247" t="s">
        <v>5052</v>
      </c>
      <c r="F4247" s="2" t="s">
        <v>42</v>
      </c>
      <c r="G4247" s="2" t="s">
        <v>5042</v>
      </c>
      <c r="H4247" s="2">
        <v>1</v>
      </c>
      <c r="I4247" s="19">
        <v>867.83</v>
      </c>
      <c r="J4247" s="2" t="s">
        <v>20</v>
      </c>
      <c r="K4247" s="2" t="s">
        <v>16</v>
      </c>
      <c r="L4247" s="2">
        <v>5</v>
      </c>
      <c r="M4247" s="18">
        <f t="shared" si="1322"/>
        <v>867.83</v>
      </c>
      <c r="T4247" t="str">
        <f t="shared" si="1323"/>
        <v>Completed</v>
      </c>
      <c r="U4247" t="str">
        <f t="shared" si="1324"/>
        <v>No</v>
      </c>
      <c r="V4247" t="str">
        <f t="shared" si="1325"/>
        <v>No</v>
      </c>
      <c r="X4247">
        <f t="shared" si="1326"/>
        <v>573</v>
      </c>
      <c r="Y4247">
        <f t="shared" si="1327"/>
        <v>450</v>
      </c>
      <c r="Z4247" s="18">
        <f t="shared" si="1328"/>
        <v>1098537.4901531704</v>
      </c>
      <c r="AA4247" s="18">
        <f t="shared" si="1329"/>
        <v>96724.388030634553</v>
      </c>
      <c r="AB4247" s="17">
        <f t="shared" si="1330"/>
        <v>3.9001122334455669</v>
      </c>
      <c r="AC4247" s="2" t="s">
        <v>5042</v>
      </c>
      <c r="AD4247" s="2" t="s">
        <v>42</v>
      </c>
      <c r="AE4247" t="str">
        <f t="shared" si="1331"/>
        <v>Beauty</v>
      </c>
      <c r="AF4247" t="str">
        <f t="shared" si="1332"/>
        <v>Beauty</v>
      </c>
      <c r="AG4247" t="str" cm="1">
        <f t="array" ref="AG4247">INDEX(AD:AD,ROW())</f>
        <v>Beauty</v>
      </c>
      <c r="AH4247">
        <f t="shared" si="1340"/>
        <v>18</v>
      </c>
      <c r="AI4247" t="str">
        <f t="shared" si="1333"/>
        <v>Beauty</v>
      </c>
      <c r="AK4247">
        <f t="shared" si="1334"/>
        <v>2023</v>
      </c>
      <c r="AL4247">
        <f t="shared" si="1335"/>
        <v>5</v>
      </c>
      <c r="AM4247">
        <f t="shared" si="1336"/>
        <v>5</v>
      </c>
      <c r="AN4247">
        <f t="shared" si="1337"/>
        <v>6</v>
      </c>
      <c r="AO4247" t="str">
        <f t="shared" si="1338"/>
        <v>Weekday</v>
      </c>
      <c r="AR4247" s="20">
        <f t="shared" si="1339"/>
        <v>0</v>
      </c>
    </row>
    <row r="4248" spans="1:44" x14ac:dyDescent="0.35">
      <c r="A4248" t="str">
        <f t="shared" si="1321"/>
        <v>CUST4247</v>
      </c>
      <c r="B4248" s="2" t="s">
        <v>4584</v>
      </c>
      <c r="C4248" s="4">
        <v>45278</v>
      </c>
      <c r="D4248" s="2" t="s">
        <v>154</v>
      </c>
      <c r="E4248" t="s">
        <v>5048</v>
      </c>
      <c r="F4248" s="2" t="s">
        <v>29</v>
      </c>
      <c r="G4248" s="2" t="s">
        <v>138</v>
      </c>
      <c r="H4248" s="2">
        <v>1</v>
      </c>
      <c r="I4248" s="19">
        <v>1708.99</v>
      </c>
      <c r="J4248" s="2" t="s">
        <v>5047</v>
      </c>
      <c r="K4248" s="2" t="s">
        <v>16</v>
      </c>
      <c r="L4248" s="2">
        <v>4</v>
      </c>
      <c r="M4248" s="18">
        <f t="shared" si="1322"/>
        <v>1708.99</v>
      </c>
      <c r="T4248" t="str">
        <f t="shared" si="1323"/>
        <v>Completed</v>
      </c>
      <c r="U4248" t="str">
        <f t="shared" si="1324"/>
        <v>Yes</v>
      </c>
      <c r="V4248" t="str">
        <f t="shared" si="1325"/>
        <v>No</v>
      </c>
      <c r="X4248">
        <f t="shared" si="1326"/>
        <v>590</v>
      </c>
      <c r="Y4248">
        <f t="shared" si="1327"/>
        <v>451</v>
      </c>
      <c r="Z4248" s="18">
        <f t="shared" si="1328"/>
        <v>1892867.2841657216</v>
      </c>
      <c r="AA4248" s="18">
        <f t="shared" si="1329"/>
        <v>199432.98236095349</v>
      </c>
      <c r="AB4248" s="17">
        <f t="shared" si="1330"/>
        <v>3.8949824970828471</v>
      </c>
      <c r="AC4248" s="2" t="s">
        <v>138</v>
      </c>
      <c r="AD4248" s="2" t="s">
        <v>29</v>
      </c>
      <c r="AE4248" t="str">
        <f t="shared" si="1331"/>
        <v>Fashion</v>
      </c>
      <c r="AF4248" t="str">
        <f t="shared" si="1332"/>
        <v>Fashion</v>
      </c>
      <c r="AG4248" t="str" cm="1">
        <f t="array" ref="AG4248">INDEX(AD:AD,ROW())</f>
        <v>Fashion</v>
      </c>
      <c r="AH4248">
        <f t="shared" si="1340"/>
        <v>53</v>
      </c>
      <c r="AI4248" t="str">
        <f t="shared" si="1333"/>
        <v>Fashion</v>
      </c>
      <c r="AK4248">
        <f t="shared" si="1334"/>
        <v>2023</v>
      </c>
      <c r="AL4248">
        <f t="shared" si="1335"/>
        <v>12</v>
      </c>
      <c r="AM4248">
        <f t="shared" si="1336"/>
        <v>18</v>
      </c>
      <c r="AN4248">
        <f t="shared" si="1337"/>
        <v>2</v>
      </c>
      <c r="AO4248" t="str">
        <f t="shared" si="1338"/>
        <v>Weekday</v>
      </c>
      <c r="AR4248" s="20">
        <f t="shared" si="1339"/>
        <v>0</v>
      </c>
    </row>
    <row r="4249" spans="1:44" x14ac:dyDescent="0.35">
      <c r="A4249" t="str">
        <f t="shared" si="1321"/>
        <v>CUST4248</v>
      </c>
      <c r="B4249" s="2" t="s">
        <v>4585</v>
      </c>
      <c r="C4249" s="4">
        <v>45601</v>
      </c>
      <c r="D4249" s="2" t="s">
        <v>419</v>
      </c>
      <c r="E4249" t="s">
        <v>5050</v>
      </c>
      <c r="F4249" s="2" t="s">
        <v>23</v>
      </c>
      <c r="G4249" s="2" t="s">
        <v>65</v>
      </c>
      <c r="H4249" s="2">
        <v>1</v>
      </c>
      <c r="I4249" s="19">
        <v>523.14</v>
      </c>
      <c r="J4249" s="2" t="s">
        <v>5047</v>
      </c>
      <c r="K4249" s="2" t="s">
        <v>31</v>
      </c>
      <c r="L4249" s="2">
        <v>5</v>
      </c>
      <c r="M4249" s="18">
        <f t="shared" si="1322"/>
        <v>523.14</v>
      </c>
      <c r="T4249" t="str">
        <f t="shared" si="1323"/>
        <v>Pending</v>
      </c>
      <c r="U4249" t="str">
        <f t="shared" si="1324"/>
        <v>No</v>
      </c>
      <c r="V4249" t="str">
        <f t="shared" si="1325"/>
        <v>Yes</v>
      </c>
      <c r="X4249">
        <f t="shared" si="1326"/>
        <v>589</v>
      </c>
      <c r="Y4249">
        <f t="shared" si="1327"/>
        <v>426</v>
      </c>
      <c r="Z4249" s="18">
        <f t="shared" si="1328"/>
        <v>594714.6477588166</v>
      </c>
      <c r="AA4249" s="18">
        <f t="shared" si="1329"/>
        <v>60882.938065984097</v>
      </c>
      <c r="AB4249" s="17">
        <f t="shared" si="1330"/>
        <v>3.804733727810651</v>
      </c>
      <c r="AC4249" s="2" t="s">
        <v>65</v>
      </c>
      <c r="AD4249" s="2" t="s">
        <v>23</v>
      </c>
      <c r="AE4249" t="str">
        <f t="shared" si="1331"/>
        <v>Books</v>
      </c>
      <c r="AF4249" t="str">
        <f t="shared" si="1332"/>
        <v>Books</v>
      </c>
      <c r="AG4249" t="str" cm="1">
        <f t="array" ref="AG4249">INDEX(AD:AD,ROW())</f>
        <v>Books</v>
      </c>
      <c r="AH4249">
        <f t="shared" si="1340"/>
        <v>19</v>
      </c>
      <c r="AI4249" t="str">
        <f t="shared" si="1333"/>
        <v>Books</v>
      </c>
      <c r="AK4249">
        <f t="shared" si="1334"/>
        <v>2024</v>
      </c>
      <c r="AL4249">
        <f t="shared" si="1335"/>
        <v>11</v>
      </c>
      <c r="AM4249">
        <f t="shared" si="1336"/>
        <v>5</v>
      </c>
      <c r="AN4249">
        <f t="shared" si="1337"/>
        <v>3</v>
      </c>
      <c r="AO4249" t="str">
        <f t="shared" si="1338"/>
        <v>Weekday</v>
      </c>
      <c r="AR4249" s="20">
        <f t="shared" si="1339"/>
        <v>0</v>
      </c>
    </row>
    <row r="4250" spans="1:44" x14ac:dyDescent="0.35">
      <c r="A4250" t="str">
        <f t="shared" si="1321"/>
        <v>CUST4249</v>
      </c>
      <c r="B4250" s="2" t="s">
        <v>4586</v>
      </c>
      <c r="C4250" s="4">
        <v>45056</v>
      </c>
      <c r="D4250" s="2" t="s">
        <v>172</v>
      </c>
      <c r="E4250" t="s">
        <v>5050</v>
      </c>
      <c r="F4250" s="2" t="s">
        <v>42</v>
      </c>
      <c r="G4250" s="2" t="s">
        <v>170</v>
      </c>
      <c r="H4250" s="2">
        <v>1</v>
      </c>
      <c r="I4250" s="19">
        <v>409.55</v>
      </c>
      <c r="J4250" s="2" t="s">
        <v>50</v>
      </c>
      <c r="K4250" s="2" t="s">
        <v>31</v>
      </c>
      <c r="L4250" s="2">
        <v>5</v>
      </c>
      <c r="M4250" s="18">
        <f t="shared" si="1322"/>
        <v>409.55</v>
      </c>
      <c r="T4250" t="str">
        <f t="shared" si="1323"/>
        <v>Pending</v>
      </c>
      <c r="U4250" t="str">
        <f t="shared" si="1324"/>
        <v>No</v>
      </c>
      <c r="V4250" t="str">
        <f t="shared" si="1325"/>
        <v>Yes</v>
      </c>
      <c r="X4250">
        <f t="shared" si="1326"/>
        <v>589</v>
      </c>
      <c r="Y4250">
        <f t="shared" si="1327"/>
        <v>426</v>
      </c>
      <c r="Z4250" s="18">
        <f t="shared" si="1328"/>
        <v>1098537.4901531704</v>
      </c>
      <c r="AA4250" s="18">
        <f t="shared" si="1329"/>
        <v>96724.388030634553</v>
      </c>
      <c r="AB4250" s="17">
        <f t="shared" si="1330"/>
        <v>3.9001122334455669</v>
      </c>
      <c r="AC4250" s="2" t="s">
        <v>170</v>
      </c>
      <c r="AD4250" s="2" t="s">
        <v>42</v>
      </c>
      <c r="AE4250" t="str">
        <f t="shared" si="1331"/>
        <v>Beauty</v>
      </c>
      <c r="AF4250" t="str">
        <f t="shared" si="1332"/>
        <v>Beauty</v>
      </c>
      <c r="AG4250" t="str" cm="1">
        <f t="array" ref="AG4250">INDEX(AD:AD,ROW())</f>
        <v>Beauty</v>
      </c>
      <c r="AH4250">
        <f t="shared" si="1340"/>
        <v>70</v>
      </c>
      <c r="AI4250" t="str">
        <f t="shared" si="1333"/>
        <v>Beauty</v>
      </c>
      <c r="AK4250">
        <f t="shared" si="1334"/>
        <v>2023</v>
      </c>
      <c r="AL4250">
        <f t="shared" si="1335"/>
        <v>5</v>
      </c>
      <c r="AM4250">
        <f t="shared" si="1336"/>
        <v>10</v>
      </c>
      <c r="AN4250">
        <f t="shared" si="1337"/>
        <v>4</v>
      </c>
      <c r="AO4250" t="str">
        <f t="shared" si="1338"/>
        <v>Weekday</v>
      </c>
      <c r="AR4250" s="20">
        <f t="shared" si="1339"/>
        <v>0</v>
      </c>
    </row>
    <row r="4251" spans="1:44" x14ac:dyDescent="0.35">
      <c r="A4251" t="str">
        <f t="shared" si="1321"/>
        <v>CUST4250</v>
      </c>
      <c r="B4251" s="2" t="s">
        <v>4587</v>
      </c>
      <c r="C4251" s="4">
        <v>45251</v>
      </c>
      <c r="D4251" s="2" t="s">
        <v>608</v>
      </c>
      <c r="E4251" t="s">
        <v>5052</v>
      </c>
      <c r="F4251" s="2" t="s">
        <v>19</v>
      </c>
      <c r="G4251" s="2" t="s">
        <v>49</v>
      </c>
      <c r="H4251" s="2">
        <v>1</v>
      </c>
      <c r="I4251" s="19">
        <v>2000.04</v>
      </c>
      <c r="J4251" s="2" t="s">
        <v>5047</v>
      </c>
      <c r="K4251" s="2" t="s">
        <v>103</v>
      </c>
      <c r="L4251" s="2">
        <v>4</v>
      </c>
      <c r="M4251" s="18">
        <f t="shared" si="1322"/>
        <v>2000.04</v>
      </c>
      <c r="T4251" t="str">
        <f t="shared" si="1323"/>
        <v>Lost Sale</v>
      </c>
      <c r="U4251" t="str">
        <f t="shared" si="1324"/>
        <v>No</v>
      </c>
      <c r="V4251" t="str">
        <f t="shared" si="1325"/>
        <v>Yes</v>
      </c>
      <c r="X4251">
        <f t="shared" si="1326"/>
        <v>573</v>
      </c>
      <c r="Y4251">
        <f t="shared" si="1327"/>
        <v>450</v>
      </c>
      <c r="Z4251" s="18">
        <f t="shared" si="1328"/>
        <v>2759712.3299794244</v>
      </c>
      <c r="AA4251" s="18">
        <f t="shared" si="1329"/>
        <v>330643.50635802455</v>
      </c>
      <c r="AB4251" s="17">
        <f t="shared" si="1330"/>
        <v>3.8641711229946525</v>
      </c>
      <c r="AC4251" s="2" t="s">
        <v>49</v>
      </c>
      <c r="AD4251" s="2" t="s">
        <v>19</v>
      </c>
      <c r="AE4251" t="str">
        <f t="shared" si="1331"/>
        <v>Electronics</v>
      </c>
      <c r="AF4251" t="str">
        <f t="shared" si="1332"/>
        <v>Electronics</v>
      </c>
      <c r="AG4251" t="str" cm="1">
        <f t="array" ref="AG4251">INDEX(AD:AD,ROW())</f>
        <v>Electronics</v>
      </c>
      <c r="AH4251">
        <f t="shared" si="1340"/>
        <v>12</v>
      </c>
      <c r="AI4251" t="str">
        <f t="shared" si="1333"/>
        <v>Electronics</v>
      </c>
      <c r="AK4251">
        <f t="shared" si="1334"/>
        <v>2023</v>
      </c>
      <c r="AL4251">
        <f t="shared" si="1335"/>
        <v>11</v>
      </c>
      <c r="AM4251">
        <f t="shared" si="1336"/>
        <v>21</v>
      </c>
      <c r="AN4251">
        <f t="shared" si="1337"/>
        <v>3</v>
      </c>
      <c r="AO4251" t="str">
        <f t="shared" si="1338"/>
        <v>Weekday</v>
      </c>
      <c r="AR4251" s="20">
        <f t="shared" si="1339"/>
        <v>1</v>
      </c>
    </row>
    <row r="4252" spans="1:44" x14ac:dyDescent="0.35">
      <c r="A4252" t="str">
        <f t="shared" si="1321"/>
        <v>CUST4251</v>
      </c>
      <c r="B4252" s="2" t="s">
        <v>4588</v>
      </c>
      <c r="C4252" s="4">
        <v>44992</v>
      </c>
      <c r="D4252" s="2" t="s">
        <v>385</v>
      </c>
      <c r="E4252" t="s">
        <v>5052</v>
      </c>
      <c r="F4252" s="2" t="s">
        <v>19</v>
      </c>
      <c r="G4252" s="2" t="s">
        <v>5040</v>
      </c>
      <c r="H4252" s="2">
        <v>2</v>
      </c>
      <c r="I4252" s="19">
        <v>1827.29</v>
      </c>
      <c r="J4252" s="2" t="s">
        <v>5046</v>
      </c>
      <c r="K4252" s="2" t="s">
        <v>16</v>
      </c>
      <c r="L4252" s="2">
        <v>3</v>
      </c>
      <c r="M4252" s="18">
        <f t="shared" si="1322"/>
        <v>3654.58</v>
      </c>
      <c r="T4252" t="str">
        <f t="shared" si="1323"/>
        <v>Completed</v>
      </c>
      <c r="U4252" t="str">
        <f t="shared" si="1324"/>
        <v>Yes</v>
      </c>
      <c r="V4252" t="str">
        <f t="shared" si="1325"/>
        <v>No</v>
      </c>
      <c r="X4252">
        <f t="shared" si="1326"/>
        <v>573</v>
      </c>
      <c r="Y4252">
        <f t="shared" si="1327"/>
        <v>450</v>
      </c>
      <c r="Z4252" s="18">
        <f t="shared" si="1328"/>
        <v>2759712.3299794244</v>
      </c>
      <c r="AA4252" s="18">
        <f t="shared" si="1329"/>
        <v>330643.50635802455</v>
      </c>
      <c r="AB4252" s="17">
        <f t="shared" si="1330"/>
        <v>3.8641711229946525</v>
      </c>
      <c r="AC4252" s="2" t="s">
        <v>5040</v>
      </c>
      <c r="AD4252" s="2" t="s">
        <v>19</v>
      </c>
      <c r="AE4252" t="str">
        <f t="shared" si="1331"/>
        <v>Electronics</v>
      </c>
      <c r="AF4252" t="str">
        <f t="shared" si="1332"/>
        <v>Electronics</v>
      </c>
      <c r="AG4252" t="str" cm="1">
        <f t="array" ref="AG4252">INDEX(AD:AD,ROW())</f>
        <v>Electronics</v>
      </c>
      <c r="AH4252">
        <f t="shared" si="1340"/>
        <v>13</v>
      </c>
      <c r="AI4252" t="str">
        <f t="shared" si="1333"/>
        <v>Electronics</v>
      </c>
      <c r="AK4252">
        <f t="shared" si="1334"/>
        <v>2023</v>
      </c>
      <c r="AL4252">
        <f t="shared" si="1335"/>
        <v>3</v>
      </c>
      <c r="AM4252">
        <f t="shared" si="1336"/>
        <v>7</v>
      </c>
      <c r="AN4252">
        <f t="shared" si="1337"/>
        <v>3</v>
      </c>
      <c r="AO4252" t="str">
        <f t="shared" si="1338"/>
        <v>Weekday</v>
      </c>
      <c r="AR4252" s="20">
        <f t="shared" si="1339"/>
        <v>0</v>
      </c>
    </row>
    <row r="4253" spans="1:44" x14ac:dyDescent="0.35">
      <c r="A4253" t="str">
        <f t="shared" si="1321"/>
        <v>CUST4252</v>
      </c>
      <c r="B4253" s="2" t="s">
        <v>4589</v>
      </c>
      <c r="C4253" s="4">
        <v>45719</v>
      </c>
      <c r="D4253" s="2" t="s">
        <v>323</v>
      </c>
      <c r="E4253" t="s">
        <v>5054</v>
      </c>
      <c r="F4253" s="2" t="s">
        <v>19</v>
      </c>
      <c r="G4253" s="2" t="s">
        <v>5040</v>
      </c>
      <c r="H4253" s="2">
        <v>3</v>
      </c>
      <c r="I4253" s="19">
        <v>1061.76</v>
      </c>
      <c r="J4253" s="2" t="s">
        <v>5046</v>
      </c>
      <c r="K4253" s="2" t="s">
        <v>16</v>
      </c>
      <c r="L4253" s="2">
        <v>4</v>
      </c>
      <c r="M4253" s="18">
        <f t="shared" si="1322"/>
        <v>3185.2799999999997</v>
      </c>
      <c r="T4253" t="str">
        <f t="shared" si="1323"/>
        <v>Completed</v>
      </c>
      <c r="U4253" t="str">
        <f t="shared" si="1324"/>
        <v>Yes</v>
      </c>
      <c r="V4253" t="str">
        <f t="shared" si="1325"/>
        <v>No</v>
      </c>
      <c r="X4253">
        <f t="shared" si="1326"/>
        <v>558</v>
      </c>
      <c r="Y4253">
        <f t="shared" si="1327"/>
        <v>430</v>
      </c>
      <c r="Z4253" s="18">
        <f t="shared" si="1328"/>
        <v>2759712.3299794244</v>
      </c>
      <c r="AA4253" s="18">
        <f t="shared" si="1329"/>
        <v>330643.50635802455</v>
      </c>
      <c r="AB4253" s="17">
        <f t="shared" si="1330"/>
        <v>3.8641711229946525</v>
      </c>
      <c r="AC4253" s="2" t="s">
        <v>5040</v>
      </c>
      <c r="AD4253" s="2" t="s">
        <v>19</v>
      </c>
      <c r="AE4253" t="str">
        <f t="shared" si="1331"/>
        <v>Electronics</v>
      </c>
      <c r="AF4253" t="str">
        <f t="shared" si="1332"/>
        <v>Electronics</v>
      </c>
      <c r="AG4253" t="str" cm="1">
        <f t="array" ref="AG4253">INDEX(AD:AD,ROW())</f>
        <v>Electronics</v>
      </c>
      <c r="AH4253">
        <f t="shared" si="1340"/>
        <v>13</v>
      </c>
      <c r="AI4253" t="str">
        <f t="shared" si="1333"/>
        <v>Electronics</v>
      </c>
      <c r="AK4253">
        <f t="shared" si="1334"/>
        <v>2025</v>
      </c>
      <c r="AL4253">
        <f t="shared" si="1335"/>
        <v>3</v>
      </c>
      <c r="AM4253">
        <f t="shared" si="1336"/>
        <v>3</v>
      </c>
      <c r="AN4253">
        <f t="shared" si="1337"/>
        <v>2</v>
      </c>
      <c r="AO4253" t="str">
        <f t="shared" si="1338"/>
        <v>Weekday</v>
      </c>
      <c r="AR4253" s="20">
        <f t="shared" si="1339"/>
        <v>0</v>
      </c>
    </row>
    <row r="4254" spans="1:44" x14ac:dyDescent="0.35">
      <c r="A4254" t="str">
        <f t="shared" si="1321"/>
        <v>CUST4253</v>
      </c>
      <c r="B4254" s="2" t="s">
        <v>4590</v>
      </c>
      <c r="C4254" s="4">
        <v>45816</v>
      </c>
      <c r="D4254" s="2" t="s">
        <v>269</v>
      </c>
      <c r="E4254" t="s">
        <v>5048</v>
      </c>
      <c r="F4254" s="2" t="s">
        <v>23</v>
      </c>
      <c r="G4254" s="2" t="s">
        <v>65</v>
      </c>
      <c r="H4254" s="2">
        <v>2</v>
      </c>
      <c r="I4254" s="19">
        <v>352.13</v>
      </c>
      <c r="J4254" s="2" t="s">
        <v>15</v>
      </c>
      <c r="K4254" s="2" t="s">
        <v>76</v>
      </c>
      <c r="L4254" s="2">
        <v>3</v>
      </c>
      <c r="M4254" s="18">
        <f t="shared" si="1322"/>
        <v>704.26</v>
      </c>
      <c r="T4254" t="str">
        <f t="shared" si="1323"/>
        <v>Completed</v>
      </c>
      <c r="U4254" t="str">
        <f t="shared" si="1324"/>
        <v>No</v>
      </c>
      <c r="V4254" t="str">
        <f t="shared" si="1325"/>
        <v>No</v>
      </c>
      <c r="X4254">
        <f t="shared" si="1326"/>
        <v>590</v>
      </c>
      <c r="Y4254">
        <f t="shared" si="1327"/>
        <v>451</v>
      </c>
      <c r="Z4254" s="18">
        <f t="shared" si="1328"/>
        <v>594714.6477588166</v>
      </c>
      <c r="AA4254" s="18">
        <f t="shared" si="1329"/>
        <v>60882.938065984097</v>
      </c>
      <c r="AB4254" s="17">
        <f t="shared" si="1330"/>
        <v>3.804733727810651</v>
      </c>
      <c r="AC4254" s="2" t="s">
        <v>65</v>
      </c>
      <c r="AD4254" s="2" t="s">
        <v>23</v>
      </c>
      <c r="AE4254" t="str">
        <f t="shared" si="1331"/>
        <v>Books</v>
      </c>
      <c r="AF4254" t="str">
        <f t="shared" si="1332"/>
        <v>Books</v>
      </c>
      <c r="AG4254" t="str" cm="1">
        <f t="array" ref="AG4254">INDEX(AD:AD,ROW())</f>
        <v>Books</v>
      </c>
      <c r="AH4254">
        <f t="shared" si="1340"/>
        <v>19</v>
      </c>
      <c r="AI4254" t="str">
        <f t="shared" si="1333"/>
        <v>Books</v>
      </c>
      <c r="AK4254">
        <f t="shared" si="1334"/>
        <v>2025</v>
      </c>
      <c r="AL4254">
        <f t="shared" si="1335"/>
        <v>6</v>
      </c>
      <c r="AM4254">
        <f t="shared" si="1336"/>
        <v>8</v>
      </c>
      <c r="AN4254">
        <f t="shared" si="1337"/>
        <v>1</v>
      </c>
      <c r="AO4254" t="str">
        <f t="shared" si="1338"/>
        <v>Weekend</v>
      </c>
      <c r="AR4254" s="20">
        <f t="shared" si="1339"/>
        <v>1</v>
      </c>
    </row>
    <row r="4255" spans="1:44" x14ac:dyDescent="0.35">
      <c r="A4255" t="str">
        <f t="shared" si="1321"/>
        <v>CUST4254</v>
      </c>
      <c r="B4255" s="2" t="s">
        <v>4591</v>
      </c>
      <c r="C4255" s="4">
        <v>45069</v>
      </c>
      <c r="D4255" s="2" t="s">
        <v>312</v>
      </c>
      <c r="E4255" t="s">
        <v>5052</v>
      </c>
      <c r="F4255" s="2" t="s">
        <v>19</v>
      </c>
      <c r="G4255" s="2" t="s">
        <v>5039</v>
      </c>
      <c r="H4255" s="2">
        <v>1</v>
      </c>
      <c r="I4255" s="19">
        <v>910.94</v>
      </c>
      <c r="J4255" s="2" t="s">
        <v>5046</v>
      </c>
      <c r="K4255" s="2" t="s">
        <v>16</v>
      </c>
      <c r="L4255" s="2">
        <v>4</v>
      </c>
      <c r="M4255" s="18">
        <f t="shared" si="1322"/>
        <v>910.94</v>
      </c>
      <c r="T4255" t="str">
        <f t="shared" si="1323"/>
        <v>Completed</v>
      </c>
      <c r="U4255" t="str">
        <f t="shared" si="1324"/>
        <v>No</v>
      </c>
      <c r="V4255" t="str">
        <f t="shared" si="1325"/>
        <v>No</v>
      </c>
      <c r="X4255">
        <f t="shared" si="1326"/>
        <v>573</v>
      </c>
      <c r="Y4255">
        <f t="shared" si="1327"/>
        <v>450</v>
      </c>
      <c r="Z4255" s="18">
        <f t="shared" si="1328"/>
        <v>2759712.3299794244</v>
      </c>
      <c r="AA4255" s="18">
        <f t="shared" si="1329"/>
        <v>330643.50635802455</v>
      </c>
      <c r="AB4255" s="17">
        <f t="shared" si="1330"/>
        <v>3.8641711229946525</v>
      </c>
      <c r="AC4255" s="2" t="s">
        <v>5039</v>
      </c>
      <c r="AD4255" s="2" t="s">
        <v>19</v>
      </c>
      <c r="AE4255" t="str">
        <f t="shared" si="1331"/>
        <v>Electronics</v>
      </c>
      <c r="AF4255" t="str">
        <f t="shared" si="1332"/>
        <v>Electronics</v>
      </c>
      <c r="AG4255" t="str" cm="1">
        <f t="array" ref="AG4255">INDEX(AD:AD,ROW())</f>
        <v>Electronics</v>
      </c>
      <c r="AH4255">
        <f t="shared" si="1340"/>
        <v>3</v>
      </c>
      <c r="AI4255" t="str">
        <f t="shared" si="1333"/>
        <v>Electronics</v>
      </c>
      <c r="AK4255">
        <f t="shared" si="1334"/>
        <v>2023</v>
      </c>
      <c r="AL4255">
        <f t="shared" si="1335"/>
        <v>5</v>
      </c>
      <c r="AM4255">
        <f t="shared" si="1336"/>
        <v>23</v>
      </c>
      <c r="AN4255">
        <f t="shared" si="1337"/>
        <v>3</v>
      </c>
      <c r="AO4255" t="str">
        <f t="shared" si="1338"/>
        <v>Weekday</v>
      </c>
      <c r="AR4255" s="20">
        <f t="shared" si="1339"/>
        <v>0</v>
      </c>
    </row>
    <row r="4256" spans="1:44" x14ac:dyDescent="0.35">
      <c r="A4256" t="str">
        <f t="shared" si="1321"/>
        <v>CUST4255</v>
      </c>
      <c r="B4256" s="2" t="s">
        <v>4592</v>
      </c>
      <c r="C4256" s="4">
        <v>45297</v>
      </c>
      <c r="D4256" s="2" t="s">
        <v>154</v>
      </c>
      <c r="E4256" t="s">
        <v>5055</v>
      </c>
      <c r="F4256" s="2" t="s">
        <v>13</v>
      </c>
      <c r="G4256" s="2" t="s">
        <v>37</v>
      </c>
      <c r="H4256" s="2">
        <v>2</v>
      </c>
      <c r="I4256" s="19">
        <v>452.64</v>
      </c>
      <c r="J4256" s="2" t="s">
        <v>5046</v>
      </c>
      <c r="K4256" s="2" t="s">
        <v>76</v>
      </c>
      <c r="L4256" s="2">
        <v>3</v>
      </c>
      <c r="M4256" s="18">
        <f t="shared" si="1322"/>
        <v>905.28</v>
      </c>
      <c r="T4256" t="str">
        <f t="shared" si="1323"/>
        <v>Completed</v>
      </c>
      <c r="U4256" t="str">
        <f t="shared" si="1324"/>
        <v>No</v>
      </c>
      <c r="V4256" t="str">
        <f t="shared" si="1325"/>
        <v>No</v>
      </c>
      <c r="X4256">
        <f t="shared" si="1326"/>
        <v>567</v>
      </c>
      <c r="Y4256">
        <f t="shared" si="1327"/>
        <v>440</v>
      </c>
      <c r="Z4256" s="18">
        <f t="shared" si="1328"/>
        <v>1463424.4009529033</v>
      </c>
      <c r="AA4256" s="18">
        <f t="shared" si="1329"/>
        <v>118285.78776560788</v>
      </c>
      <c r="AB4256" s="17">
        <f t="shared" si="1330"/>
        <v>3.8140589569160999</v>
      </c>
      <c r="AC4256" s="2" t="s">
        <v>37</v>
      </c>
      <c r="AD4256" s="2" t="s">
        <v>13</v>
      </c>
      <c r="AE4256" t="str">
        <f t="shared" si="1331"/>
        <v>Home &amp; Kitchen</v>
      </c>
      <c r="AF4256" t="str">
        <f t="shared" si="1332"/>
        <v>Home &amp; Kitchen</v>
      </c>
      <c r="AG4256" t="str" cm="1">
        <f t="array" ref="AG4256">INDEX(AD:AD,ROW())</f>
        <v>Home &amp; Kitchen</v>
      </c>
      <c r="AH4256">
        <f t="shared" si="1340"/>
        <v>8</v>
      </c>
      <c r="AI4256" t="str">
        <f t="shared" si="1333"/>
        <v>Home &amp; Kitchen</v>
      </c>
      <c r="AK4256">
        <f t="shared" si="1334"/>
        <v>2024</v>
      </c>
      <c r="AL4256">
        <f t="shared" si="1335"/>
        <v>1</v>
      </c>
      <c r="AM4256">
        <f t="shared" si="1336"/>
        <v>6</v>
      </c>
      <c r="AN4256">
        <f t="shared" si="1337"/>
        <v>7</v>
      </c>
      <c r="AO4256" t="str">
        <f t="shared" si="1338"/>
        <v>Weekend</v>
      </c>
      <c r="AR4256" s="20">
        <f t="shared" si="1339"/>
        <v>1</v>
      </c>
    </row>
    <row r="4257" spans="1:44" x14ac:dyDescent="0.35">
      <c r="A4257" t="str">
        <f t="shared" si="1321"/>
        <v>CUST4256</v>
      </c>
      <c r="B4257" s="2" t="s">
        <v>4593</v>
      </c>
      <c r="C4257" s="4">
        <v>45126</v>
      </c>
      <c r="D4257" s="2" t="s">
        <v>327</v>
      </c>
      <c r="E4257" t="s">
        <v>5050</v>
      </c>
      <c r="F4257" s="2" t="s">
        <v>42</v>
      </c>
      <c r="G4257" s="2" t="s">
        <v>5042</v>
      </c>
      <c r="H4257" s="2">
        <v>1</v>
      </c>
      <c r="I4257" s="19">
        <v>445.19</v>
      </c>
      <c r="J4257" s="2" t="s">
        <v>5047</v>
      </c>
      <c r="K4257" s="2" t="s">
        <v>103</v>
      </c>
      <c r="L4257" s="2">
        <v>2</v>
      </c>
      <c r="M4257" s="18">
        <f t="shared" si="1322"/>
        <v>445.19</v>
      </c>
      <c r="T4257" t="str">
        <f t="shared" si="1323"/>
        <v>Lost Sale</v>
      </c>
      <c r="U4257" t="str">
        <f t="shared" si="1324"/>
        <v>No</v>
      </c>
      <c r="V4257" t="str">
        <f t="shared" si="1325"/>
        <v>Yes</v>
      </c>
      <c r="X4257">
        <f t="shared" si="1326"/>
        <v>589</v>
      </c>
      <c r="Y4257">
        <f t="shared" si="1327"/>
        <v>426</v>
      </c>
      <c r="Z4257" s="18">
        <f t="shared" si="1328"/>
        <v>1098537.4901531704</v>
      </c>
      <c r="AA4257" s="18">
        <f t="shared" si="1329"/>
        <v>96724.388030634553</v>
      </c>
      <c r="AB4257" s="17">
        <f t="shared" si="1330"/>
        <v>3.9001122334455669</v>
      </c>
      <c r="AC4257" s="2" t="s">
        <v>5042</v>
      </c>
      <c r="AD4257" s="2" t="s">
        <v>42</v>
      </c>
      <c r="AE4257" t="str">
        <f t="shared" si="1331"/>
        <v>Beauty</v>
      </c>
      <c r="AF4257" t="str">
        <f t="shared" si="1332"/>
        <v>Beauty</v>
      </c>
      <c r="AG4257" t="str" cm="1">
        <f t="array" ref="AG4257">INDEX(AD:AD,ROW())</f>
        <v>Beauty</v>
      </c>
      <c r="AH4257">
        <f t="shared" si="1340"/>
        <v>18</v>
      </c>
      <c r="AI4257" t="str">
        <f t="shared" si="1333"/>
        <v>Beauty</v>
      </c>
      <c r="AK4257">
        <f t="shared" si="1334"/>
        <v>2023</v>
      </c>
      <c r="AL4257">
        <f t="shared" si="1335"/>
        <v>7</v>
      </c>
      <c r="AM4257">
        <f t="shared" si="1336"/>
        <v>19</v>
      </c>
      <c r="AN4257">
        <f t="shared" si="1337"/>
        <v>4</v>
      </c>
      <c r="AO4257" t="str">
        <f t="shared" si="1338"/>
        <v>Weekday</v>
      </c>
      <c r="AR4257" s="20">
        <f t="shared" si="1339"/>
        <v>1</v>
      </c>
    </row>
    <row r="4258" spans="1:44" x14ac:dyDescent="0.35">
      <c r="A4258" t="str">
        <f t="shared" si="1321"/>
        <v>CUST4257</v>
      </c>
      <c r="B4258" s="2" t="s">
        <v>4594</v>
      </c>
      <c r="C4258" s="4">
        <v>45203</v>
      </c>
      <c r="D4258" s="2" t="s">
        <v>48</v>
      </c>
      <c r="E4258" t="s">
        <v>5051</v>
      </c>
      <c r="F4258" s="2" t="s">
        <v>13</v>
      </c>
      <c r="G4258" s="2" t="s">
        <v>95</v>
      </c>
      <c r="H4258" s="2">
        <v>1</v>
      </c>
      <c r="I4258" s="19">
        <v>866.99</v>
      </c>
      <c r="J4258" s="2" t="s">
        <v>20</v>
      </c>
      <c r="K4258" s="2" t="s">
        <v>16</v>
      </c>
      <c r="L4258" s="31"/>
      <c r="M4258" s="18">
        <f t="shared" si="1322"/>
        <v>866.99</v>
      </c>
      <c r="T4258" t="str">
        <f t="shared" si="1323"/>
        <v>Completed</v>
      </c>
      <c r="U4258" t="str">
        <f t="shared" si="1324"/>
        <v>No</v>
      </c>
      <c r="V4258" t="str">
        <f t="shared" si="1325"/>
        <v>No</v>
      </c>
      <c r="X4258">
        <f t="shared" si="1326"/>
        <v>619</v>
      </c>
      <c r="Y4258">
        <f t="shared" si="1327"/>
        <v>468</v>
      </c>
      <c r="Z4258" s="18">
        <f t="shared" si="1328"/>
        <v>1463424.4009529033</v>
      </c>
      <c r="AA4258" s="18">
        <f t="shared" si="1329"/>
        <v>118285.78776560788</v>
      </c>
      <c r="AB4258" s="17">
        <f t="shared" si="1330"/>
        <v>3.8140589569160999</v>
      </c>
      <c r="AC4258" s="2" t="s">
        <v>95</v>
      </c>
      <c r="AD4258" s="2" t="s">
        <v>13</v>
      </c>
      <c r="AE4258" t="str">
        <f t="shared" si="1331"/>
        <v>Home &amp; Kitchen</v>
      </c>
      <c r="AF4258" t="str">
        <f t="shared" si="1332"/>
        <v>Home &amp; Kitchen</v>
      </c>
      <c r="AG4258" t="str" cm="1">
        <f t="array" ref="AG4258">INDEX(AD:AD,ROW())</f>
        <v>Home &amp; Kitchen</v>
      </c>
      <c r="AH4258">
        <f t="shared" si="1340"/>
        <v>32</v>
      </c>
      <c r="AI4258" t="str">
        <f t="shared" si="1333"/>
        <v>Home &amp; Kitchen</v>
      </c>
      <c r="AK4258">
        <f t="shared" si="1334"/>
        <v>2023</v>
      </c>
      <c r="AL4258">
        <f t="shared" si="1335"/>
        <v>10</v>
      </c>
      <c r="AM4258">
        <f t="shared" si="1336"/>
        <v>4</v>
      </c>
      <c r="AN4258">
        <f t="shared" si="1337"/>
        <v>4</v>
      </c>
      <c r="AO4258" t="str">
        <f t="shared" si="1338"/>
        <v>Weekday</v>
      </c>
      <c r="AR4258" s="20">
        <f t="shared" si="1339"/>
        <v>0</v>
      </c>
    </row>
    <row r="4259" spans="1:44" x14ac:dyDescent="0.35">
      <c r="A4259" t="str">
        <f t="shared" si="1321"/>
        <v>CUST4258</v>
      </c>
      <c r="B4259" s="2" t="s">
        <v>4595</v>
      </c>
      <c r="C4259" s="4">
        <v>45814</v>
      </c>
      <c r="D4259" s="2" t="s">
        <v>161</v>
      </c>
      <c r="E4259" t="s">
        <v>5053</v>
      </c>
      <c r="F4259" s="2" t="s">
        <v>13</v>
      </c>
      <c r="G4259" s="2" t="s">
        <v>5045</v>
      </c>
      <c r="H4259" s="2">
        <v>1</v>
      </c>
      <c r="I4259" s="19">
        <v>1800.92</v>
      </c>
      <c r="J4259" s="2" t="s">
        <v>50</v>
      </c>
      <c r="K4259" s="2" t="s">
        <v>16</v>
      </c>
      <c r="L4259" s="2">
        <v>3</v>
      </c>
      <c r="M4259" s="18">
        <f t="shared" si="1322"/>
        <v>1800.92</v>
      </c>
      <c r="T4259" t="str">
        <f t="shared" si="1323"/>
        <v>Completed</v>
      </c>
      <c r="U4259" t="str">
        <f t="shared" si="1324"/>
        <v>Yes</v>
      </c>
      <c r="V4259" t="str">
        <f t="shared" si="1325"/>
        <v>No</v>
      </c>
      <c r="X4259">
        <f t="shared" si="1326"/>
        <v>559</v>
      </c>
      <c r="Y4259">
        <f t="shared" si="1327"/>
        <v>408</v>
      </c>
      <c r="Z4259" s="18">
        <f t="shared" si="1328"/>
        <v>1463424.4009529033</v>
      </c>
      <c r="AA4259" s="18">
        <f t="shared" si="1329"/>
        <v>118285.78776560788</v>
      </c>
      <c r="AB4259" s="17">
        <f t="shared" si="1330"/>
        <v>3.8140589569160999</v>
      </c>
      <c r="AC4259" s="2" t="s">
        <v>5045</v>
      </c>
      <c r="AD4259" s="2" t="s">
        <v>13</v>
      </c>
      <c r="AE4259" t="str">
        <f t="shared" si="1331"/>
        <v>Home &amp; Kitchen</v>
      </c>
      <c r="AF4259" t="str">
        <f t="shared" si="1332"/>
        <v>Home &amp; Kitchen</v>
      </c>
      <c r="AG4259" t="str" cm="1">
        <f t="array" ref="AG4259">INDEX(AD:AD,ROW())</f>
        <v>Home &amp; Kitchen</v>
      </c>
      <c r="AH4259">
        <f t="shared" si="1340"/>
        <v>76</v>
      </c>
      <c r="AI4259" t="str">
        <f t="shared" si="1333"/>
        <v>Home &amp; Kitchen</v>
      </c>
      <c r="AK4259">
        <f t="shared" si="1334"/>
        <v>2025</v>
      </c>
      <c r="AL4259">
        <f t="shared" si="1335"/>
        <v>6</v>
      </c>
      <c r="AM4259">
        <f t="shared" si="1336"/>
        <v>6</v>
      </c>
      <c r="AN4259">
        <f t="shared" si="1337"/>
        <v>6</v>
      </c>
      <c r="AO4259" t="str">
        <f t="shared" si="1338"/>
        <v>Weekday</v>
      </c>
      <c r="AR4259" s="20">
        <f t="shared" si="1339"/>
        <v>0</v>
      </c>
    </row>
    <row r="4260" spans="1:44" x14ac:dyDescent="0.35">
      <c r="A4260" t="str">
        <f t="shared" si="1321"/>
        <v>CUST4259</v>
      </c>
      <c r="B4260" s="2" t="s">
        <v>4596</v>
      </c>
      <c r="C4260" s="4">
        <v>45654</v>
      </c>
      <c r="D4260" s="2" t="s">
        <v>924</v>
      </c>
      <c r="E4260" t="s">
        <v>5051</v>
      </c>
      <c r="F4260" s="2" t="s">
        <v>42</v>
      </c>
      <c r="G4260" s="2" t="s">
        <v>188</v>
      </c>
      <c r="H4260" s="2">
        <v>2</v>
      </c>
      <c r="I4260" s="19">
        <v>289.11</v>
      </c>
      <c r="J4260" s="2" t="s">
        <v>20</v>
      </c>
      <c r="K4260" s="2" t="s">
        <v>31</v>
      </c>
      <c r="L4260" s="2">
        <v>3</v>
      </c>
      <c r="M4260" s="18">
        <f t="shared" si="1322"/>
        <v>578.22</v>
      </c>
      <c r="T4260" t="str">
        <f t="shared" si="1323"/>
        <v>Pending</v>
      </c>
      <c r="U4260" t="str">
        <f t="shared" si="1324"/>
        <v>No</v>
      </c>
      <c r="V4260" t="str">
        <f t="shared" si="1325"/>
        <v>Yes</v>
      </c>
      <c r="X4260">
        <f t="shared" si="1326"/>
        <v>619</v>
      </c>
      <c r="Y4260">
        <f t="shared" si="1327"/>
        <v>468</v>
      </c>
      <c r="Z4260" s="18">
        <f t="shared" si="1328"/>
        <v>1098537.4901531704</v>
      </c>
      <c r="AA4260" s="18">
        <f t="shared" si="1329"/>
        <v>96724.388030634553</v>
      </c>
      <c r="AB4260" s="17">
        <f t="shared" si="1330"/>
        <v>3.9001122334455669</v>
      </c>
      <c r="AC4260" s="2" t="s">
        <v>188</v>
      </c>
      <c r="AD4260" s="2" t="s">
        <v>42</v>
      </c>
      <c r="AE4260" t="str">
        <f t="shared" si="1331"/>
        <v>Beauty</v>
      </c>
      <c r="AF4260" t="str">
        <f t="shared" si="1332"/>
        <v>Beauty</v>
      </c>
      <c r="AG4260" t="str" cm="1">
        <f t="array" ref="AG4260">INDEX(AD:AD,ROW())</f>
        <v>Beauty</v>
      </c>
      <c r="AH4260">
        <f t="shared" si="1340"/>
        <v>80</v>
      </c>
      <c r="AI4260" t="str">
        <f t="shared" si="1333"/>
        <v>Beauty</v>
      </c>
      <c r="AK4260">
        <f t="shared" si="1334"/>
        <v>2024</v>
      </c>
      <c r="AL4260">
        <f t="shared" si="1335"/>
        <v>12</v>
      </c>
      <c r="AM4260">
        <f t="shared" si="1336"/>
        <v>28</v>
      </c>
      <c r="AN4260">
        <f t="shared" si="1337"/>
        <v>7</v>
      </c>
      <c r="AO4260" t="str">
        <f t="shared" si="1338"/>
        <v>Weekend</v>
      </c>
      <c r="AR4260" s="20">
        <f t="shared" si="1339"/>
        <v>0</v>
      </c>
    </row>
    <row r="4261" spans="1:44" x14ac:dyDescent="0.35">
      <c r="A4261" t="str">
        <f t="shared" si="1321"/>
        <v>CUST4260</v>
      </c>
      <c r="B4261" s="2" t="s">
        <v>4597</v>
      </c>
      <c r="C4261" s="4">
        <v>45459</v>
      </c>
      <c r="D4261" s="2" t="s">
        <v>715</v>
      </c>
      <c r="E4261" t="s">
        <v>5051</v>
      </c>
      <c r="F4261" s="2" t="s">
        <v>13</v>
      </c>
      <c r="G4261" s="2" t="s">
        <v>5045</v>
      </c>
      <c r="H4261" s="2">
        <v>1</v>
      </c>
      <c r="I4261" s="19">
        <v>1667.22</v>
      </c>
      <c r="J4261" s="2" t="s">
        <v>5046</v>
      </c>
      <c r="K4261" s="2" t="s">
        <v>16</v>
      </c>
      <c r="L4261" s="2">
        <v>3</v>
      </c>
      <c r="M4261" s="18">
        <f t="shared" si="1322"/>
        <v>1667.22</v>
      </c>
      <c r="T4261" t="str">
        <f t="shared" si="1323"/>
        <v>Completed</v>
      </c>
      <c r="U4261" t="str">
        <f t="shared" si="1324"/>
        <v>Yes</v>
      </c>
      <c r="V4261" t="str">
        <f t="shared" si="1325"/>
        <v>No</v>
      </c>
      <c r="X4261">
        <f t="shared" si="1326"/>
        <v>619</v>
      </c>
      <c r="Y4261">
        <f t="shared" si="1327"/>
        <v>468</v>
      </c>
      <c r="Z4261" s="18">
        <f t="shared" si="1328"/>
        <v>1463424.4009529033</v>
      </c>
      <c r="AA4261" s="18">
        <f t="shared" si="1329"/>
        <v>118285.78776560788</v>
      </c>
      <c r="AB4261" s="17">
        <f t="shared" si="1330"/>
        <v>3.8140589569160999</v>
      </c>
      <c r="AC4261" s="2" t="s">
        <v>5045</v>
      </c>
      <c r="AD4261" s="2" t="s">
        <v>13</v>
      </c>
      <c r="AE4261" t="str">
        <f t="shared" si="1331"/>
        <v>Home &amp; Kitchen</v>
      </c>
      <c r="AF4261" t="str">
        <f t="shared" si="1332"/>
        <v>Home &amp; Kitchen</v>
      </c>
      <c r="AG4261" t="str" cm="1">
        <f t="array" ref="AG4261">INDEX(AD:AD,ROW())</f>
        <v>Home &amp; Kitchen</v>
      </c>
      <c r="AH4261">
        <f t="shared" si="1340"/>
        <v>76</v>
      </c>
      <c r="AI4261" t="str">
        <f t="shared" si="1333"/>
        <v>Home &amp; Kitchen</v>
      </c>
      <c r="AK4261">
        <f t="shared" si="1334"/>
        <v>2024</v>
      </c>
      <c r="AL4261">
        <f t="shared" si="1335"/>
        <v>6</v>
      </c>
      <c r="AM4261">
        <f t="shared" si="1336"/>
        <v>16</v>
      </c>
      <c r="AN4261">
        <f t="shared" si="1337"/>
        <v>1</v>
      </c>
      <c r="AO4261" t="str">
        <f t="shared" si="1338"/>
        <v>Weekend</v>
      </c>
      <c r="AR4261" s="20">
        <f t="shared" si="1339"/>
        <v>0</v>
      </c>
    </row>
    <row r="4262" spans="1:44" x14ac:dyDescent="0.35">
      <c r="A4262" t="str">
        <f t="shared" si="1321"/>
        <v>CUST4261</v>
      </c>
      <c r="B4262" s="2" t="s">
        <v>4598</v>
      </c>
      <c r="C4262" s="4">
        <v>45503</v>
      </c>
      <c r="D4262" s="2" t="s">
        <v>275</v>
      </c>
      <c r="E4262" t="s">
        <v>5049</v>
      </c>
      <c r="F4262" s="2" t="s">
        <v>23</v>
      </c>
      <c r="G4262" s="2" t="s">
        <v>24</v>
      </c>
      <c r="H4262" s="2">
        <v>1</v>
      </c>
      <c r="I4262" s="19">
        <v>359.21</v>
      </c>
      <c r="J4262" s="2" t="s">
        <v>15</v>
      </c>
      <c r="K4262" s="2" t="s">
        <v>76</v>
      </c>
      <c r="L4262" s="2">
        <v>5</v>
      </c>
      <c r="M4262" s="18">
        <f t="shared" si="1322"/>
        <v>359.21</v>
      </c>
      <c r="T4262" t="str">
        <f t="shared" si="1323"/>
        <v>Completed</v>
      </c>
      <c r="U4262" t="str">
        <f t="shared" si="1324"/>
        <v>No</v>
      </c>
      <c r="V4262" t="str">
        <f t="shared" si="1325"/>
        <v>No</v>
      </c>
      <c r="X4262">
        <f t="shared" si="1326"/>
        <v>595</v>
      </c>
      <c r="Y4262">
        <f t="shared" si="1327"/>
        <v>444</v>
      </c>
      <c r="Z4262" s="18">
        <f t="shared" si="1328"/>
        <v>594714.6477588166</v>
      </c>
      <c r="AA4262" s="18">
        <f t="shared" si="1329"/>
        <v>60882.938065984097</v>
      </c>
      <c r="AB4262" s="17">
        <f t="shared" si="1330"/>
        <v>3.804733727810651</v>
      </c>
      <c r="AC4262" s="2" t="s">
        <v>24</v>
      </c>
      <c r="AD4262" s="2" t="s">
        <v>23</v>
      </c>
      <c r="AE4262" t="str">
        <f t="shared" si="1331"/>
        <v>Books</v>
      </c>
      <c r="AF4262" t="str">
        <f t="shared" si="1332"/>
        <v>Books</v>
      </c>
      <c r="AG4262" t="str" cm="1">
        <f t="array" ref="AG4262">INDEX(AD:AD,ROW())</f>
        <v>Books</v>
      </c>
      <c r="AH4262">
        <f t="shared" si="1340"/>
        <v>4</v>
      </c>
      <c r="AI4262" t="str">
        <f t="shared" si="1333"/>
        <v>Books</v>
      </c>
      <c r="AK4262">
        <f t="shared" si="1334"/>
        <v>2024</v>
      </c>
      <c r="AL4262">
        <f t="shared" si="1335"/>
        <v>7</v>
      </c>
      <c r="AM4262">
        <f t="shared" si="1336"/>
        <v>30</v>
      </c>
      <c r="AN4262">
        <f t="shared" si="1337"/>
        <v>3</v>
      </c>
      <c r="AO4262" t="str">
        <f t="shared" si="1338"/>
        <v>Weekday</v>
      </c>
      <c r="AR4262" s="20">
        <f t="shared" si="1339"/>
        <v>1</v>
      </c>
    </row>
    <row r="4263" spans="1:44" x14ac:dyDescent="0.35">
      <c r="A4263" t="str">
        <f t="shared" si="1321"/>
        <v>CUST4262</v>
      </c>
      <c r="B4263" s="2" t="s">
        <v>4599</v>
      </c>
      <c r="C4263" s="4">
        <v>45058</v>
      </c>
      <c r="D4263" s="2" t="s">
        <v>507</v>
      </c>
      <c r="E4263" t="s">
        <v>5049</v>
      </c>
      <c r="F4263" s="2" t="s">
        <v>19</v>
      </c>
      <c r="G4263" s="2" t="s">
        <v>5040</v>
      </c>
      <c r="H4263" s="2">
        <v>2</v>
      </c>
      <c r="I4263" s="19">
        <v>1766.49</v>
      </c>
      <c r="J4263" s="2" t="s">
        <v>5046</v>
      </c>
      <c r="K4263" s="2" t="s">
        <v>31</v>
      </c>
      <c r="L4263" s="2">
        <v>4</v>
      </c>
      <c r="M4263" s="18">
        <f t="shared" si="1322"/>
        <v>3532.98</v>
      </c>
      <c r="T4263" t="str">
        <f t="shared" si="1323"/>
        <v>Pending</v>
      </c>
      <c r="U4263" t="str">
        <f t="shared" si="1324"/>
        <v>No</v>
      </c>
      <c r="V4263" t="str">
        <f t="shared" si="1325"/>
        <v>Yes</v>
      </c>
      <c r="X4263">
        <f t="shared" si="1326"/>
        <v>595</v>
      </c>
      <c r="Y4263">
        <f t="shared" si="1327"/>
        <v>444</v>
      </c>
      <c r="Z4263" s="18">
        <f t="shared" si="1328"/>
        <v>2759712.3299794244</v>
      </c>
      <c r="AA4263" s="18">
        <f t="shared" si="1329"/>
        <v>330643.50635802455</v>
      </c>
      <c r="AB4263" s="17">
        <f t="shared" si="1330"/>
        <v>3.8641711229946525</v>
      </c>
      <c r="AC4263" s="2" t="s">
        <v>5040</v>
      </c>
      <c r="AD4263" s="2" t="s">
        <v>19</v>
      </c>
      <c r="AE4263" t="str">
        <f t="shared" si="1331"/>
        <v>Electronics</v>
      </c>
      <c r="AF4263" t="str">
        <f t="shared" si="1332"/>
        <v>Electronics</v>
      </c>
      <c r="AG4263" t="str" cm="1">
        <f t="array" ref="AG4263">INDEX(AD:AD,ROW())</f>
        <v>Electronics</v>
      </c>
      <c r="AH4263">
        <f t="shared" si="1340"/>
        <v>13</v>
      </c>
      <c r="AI4263" t="str">
        <f t="shared" si="1333"/>
        <v>Electronics</v>
      </c>
      <c r="AK4263">
        <f t="shared" si="1334"/>
        <v>2023</v>
      </c>
      <c r="AL4263">
        <f t="shared" si="1335"/>
        <v>5</v>
      </c>
      <c r="AM4263">
        <f t="shared" si="1336"/>
        <v>12</v>
      </c>
      <c r="AN4263">
        <f t="shared" si="1337"/>
        <v>6</v>
      </c>
      <c r="AO4263" t="str">
        <f t="shared" si="1338"/>
        <v>Weekday</v>
      </c>
      <c r="AR4263" s="20">
        <f t="shared" si="1339"/>
        <v>0</v>
      </c>
    </row>
    <row r="4264" spans="1:44" x14ac:dyDescent="0.35">
      <c r="A4264" t="str">
        <f t="shared" si="1321"/>
        <v>CUST4263</v>
      </c>
      <c r="B4264" s="2" t="s">
        <v>4600</v>
      </c>
      <c r="C4264" s="4">
        <v>45084</v>
      </c>
      <c r="D4264" s="2" t="s">
        <v>123</v>
      </c>
      <c r="E4264" t="s">
        <v>5049</v>
      </c>
      <c r="F4264" s="2" t="s">
        <v>29</v>
      </c>
      <c r="G4264" s="2" t="s">
        <v>5043</v>
      </c>
      <c r="H4264" s="2">
        <v>3</v>
      </c>
      <c r="I4264" s="19">
        <v>1902.87</v>
      </c>
      <c r="J4264" s="2" t="s">
        <v>50</v>
      </c>
      <c r="K4264" s="2" t="s">
        <v>16</v>
      </c>
      <c r="L4264" s="2">
        <v>3</v>
      </c>
      <c r="M4264" s="18">
        <f t="shared" si="1322"/>
        <v>5708.61</v>
      </c>
      <c r="T4264" t="str">
        <f t="shared" si="1323"/>
        <v>Completed</v>
      </c>
      <c r="U4264" t="str">
        <f t="shared" si="1324"/>
        <v>Yes</v>
      </c>
      <c r="V4264" t="str">
        <f t="shared" si="1325"/>
        <v>No</v>
      </c>
      <c r="X4264">
        <f t="shared" si="1326"/>
        <v>595</v>
      </c>
      <c r="Y4264">
        <f t="shared" si="1327"/>
        <v>444</v>
      </c>
      <c r="Z4264" s="18">
        <f t="shared" si="1328"/>
        <v>1892867.2841657216</v>
      </c>
      <c r="AA4264" s="18">
        <f t="shared" si="1329"/>
        <v>199432.98236095349</v>
      </c>
      <c r="AB4264" s="17">
        <f t="shared" si="1330"/>
        <v>3.8949824970828471</v>
      </c>
      <c r="AC4264" s="2" t="s">
        <v>5043</v>
      </c>
      <c r="AD4264" s="2" t="s">
        <v>29</v>
      </c>
      <c r="AE4264" t="str">
        <f t="shared" si="1331"/>
        <v>Fashion</v>
      </c>
      <c r="AF4264" t="str">
        <f t="shared" si="1332"/>
        <v>Fashion</v>
      </c>
      <c r="AG4264" t="str" cm="1">
        <f t="array" ref="AG4264">INDEX(AD:AD,ROW())</f>
        <v>Fashion</v>
      </c>
      <c r="AH4264">
        <f t="shared" si="1340"/>
        <v>55</v>
      </c>
      <c r="AI4264" t="str">
        <f t="shared" si="1333"/>
        <v>Fashion</v>
      </c>
      <c r="AK4264">
        <f t="shared" si="1334"/>
        <v>2023</v>
      </c>
      <c r="AL4264">
        <f t="shared" si="1335"/>
        <v>6</v>
      </c>
      <c r="AM4264">
        <f t="shared" si="1336"/>
        <v>7</v>
      </c>
      <c r="AN4264">
        <f t="shared" si="1337"/>
        <v>4</v>
      </c>
      <c r="AO4264" t="str">
        <f t="shared" si="1338"/>
        <v>Weekday</v>
      </c>
      <c r="AR4264" s="20">
        <f t="shared" si="1339"/>
        <v>0</v>
      </c>
    </row>
    <row r="4265" spans="1:44" x14ac:dyDescent="0.35">
      <c r="A4265" t="str">
        <f t="shared" si="1321"/>
        <v>CUST4264</v>
      </c>
      <c r="B4265" s="2" t="s">
        <v>4601</v>
      </c>
      <c r="C4265" s="4">
        <v>45694</v>
      </c>
      <c r="D4265" s="2" t="s">
        <v>78</v>
      </c>
      <c r="E4265" t="s">
        <v>5055</v>
      </c>
      <c r="F4265" s="2" t="s">
        <v>42</v>
      </c>
      <c r="G4265" s="2" t="s">
        <v>43</v>
      </c>
      <c r="H4265" s="2">
        <v>1</v>
      </c>
      <c r="I4265" s="19">
        <v>1013.32</v>
      </c>
      <c r="J4265" s="2" t="s">
        <v>20</v>
      </c>
      <c r="K4265" s="2" t="s">
        <v>16</v>
      </c>
      <c r="L4265" s="2">
        <v>3</v>
      </c>
      <c r="M4265" s="18">
        <f t="shared" si="1322"/>
        <v>1013.32</v>
      </c>
      <c r="T4265" t="str">
        <f t="shared" si="1323"/>
        <v>Completed</v>
      </c>
      <c r="U4265" t="str">
        <f t="shared" si="1324"/>
        <v>Yes</v>
      </c>
      <c r="V4265" t="str">
        <f t="shared" si="1325"/>
        <v>No</v>
      </c>
      <c r="X4265">
        <f t="shared" si="1326"/>
        <v>567</v>
      </c>
      <c r="Y4265">
        <f t="shared" si="1327"/>
        <v>440</v>
      </c>
      <c r="Z4265" s="18">
        <f t="shared" si="1328"/>
        <v>1098537.4901531704</v>
      </c>
      <c r="AA4265" s="18">
        <f t="shared" si="1329"/>
        <v>96724.388030634553</v>
      </c>
      <c r="AB4265" s="17">
        <f t="shared" si="1330"/>
        <v>3.9001122334455669</v>
      </c>
      <c r="AC4265" s="2" t="s">
        <v>43</v>
      </c>
      <c r="AD4265" s="2" t="s">
        <v>42</v>
      </c>
      <c r="AE4265" t="str">
        <f t="shared" si="1331"/>
        <v>Beauty</v>
      </c>
      <c r="AF4265" t="str">
        <f t="shared" si="1332"/>
        <v>Beauty</v>
      </c>
      <c r="AG4265" t="str" cm="1">
        <f t="array" ref="AG4265">INDEX(AD:AD,ROW())</f>
        <v>Beauty</v>
      </c>
      <c r="AH4265">
        <f t="shared" si="1340"/>
        <v>10</v>
      </c>
      <c r="AI4265" t="str">
        <f t="shared" si="1333"/>
        <v>Beauty</v>
      </c>
      <c r="AK4265">
        <f t="shared" si="1334"/>
        <v>2025</v>
      </c>
      <c r="AL4265">
        <f t="shared" si="1335"/>
        <v>2</v>
      </c>
      <c r="AM4265">
        <f t="shared" si="1336"/>
        <v>6</v>
      </c>
      <c r="AN4265">
        <f t="shared" si="1337"/>
        <v>5</v>
      </c>
      <c r="AO4265" t="str">
        <f t="shared" si="1338"/>
        <v>Weekday</v>
      </c>
      <c r="AR4265" s="20">
        <f t="shared" si="1339"/>
        <v>0</v>
      </c>
    </row>
    <row r="4266" spans="1:44" x14ac:dyDescent="0.35">
      <c r="A4266" t="str">
        <f t="shared" si="1321"/>
        <v>CUST4265</v>
      </c>
      <c r="B4266" s="2" t="s">
        <v>4602</v>
      </c>
      <c r="C4266" s="4">
        <v>45683</v>
      </c>
      <c r="D4266" s="2" t="s">
        <v>374</v>
      </c>
      <c r="E4266" t="s">
        <v>5049</v>
      </c>
      <c r="F4266" s="2" t="s">
        <v>19</v>
      </c>
      <c r="G4266" s="2" t="s">
        <v>128</v>
      </c>
      <c r="H4266" s="2">
        <v>1</v>
      </c>
      <c r="I4266" s="19">
        <v>1291.03</v>
      </c>
      <c r="J4266" s="2" t="s">
        <v>50</v>
      </c>
      <c r="K4266" s="2" t="s">
        <v>16</v>
      </c>
      <c r="L4266" s="2">
        <v>5</v>
      </c>
      <c r="M4266" s="18">
        <f t="shared" si="1322"/>
        <v>1291.03</v>
      </c>
      <c r="T4266" t="str">
        <f t="shared" si="1323"/>
        <v>Completed</v>
      </c>
      <c r="U4266" t="str">
        <f t="shared" si="1324"/>
        <v>Yes</v>
      </c>
      <c r="V4266" t="str">
        <f t="shared" si="1325"/>
        <v>No</v>
      </c>
      <c r="X4266">
        <f t="shared" si="1326"/>
        <v>595</v>
      </c>
      <c r="Y4266">
        <f t="shared" si="1327"/>
        <v>444</v>
      </c>
      <c r="Z4266" s="18">
        <f t="shared" si="1328"/>
        <v>2759712.3299794244</v>
      </c>
      <c r="AA4266" s="18">
        <f t="shared" si="1329"/>
        <v>330643.50635802455</v>
      </c>
      <c r="AB4266" s="17">
        <f t="shared" si="1330"/>
        <v>3.8641711229946525</v>
      </c>
      <c r="AC4266" s="2" t="s">
        <v>128</v>
      </c>
      <c r="AD4266" s="2" t="s">
        <v>19</v>
      </c>
      <c r="AE4266" t="str">
        <f t="shared" si="1331"/>
        <v>Electronics</v>
      </c>
      <c r="AF4266" t="str">
        <f t="shared" si="1332"/>
        <v>Electronics</v>
      </c>
      <c r="AG4266" t="str" cm="1">
        <f t="array" ref="AG4266">INDEX(AD:AD,ROW())</f>
        <v>Electronics</v>
      </c>
      <c r="AH4266">
        <f t="shared" si="1340"/>
        <v>48</v>
      </c>
      <c r="AI4266" t="str">
        <f t="shared" si="1333"/>
        <v>Electronics</v>
      </c>
      <c r="AK4266">
        <f t="shared" si="1334"/>
        <v>2025</v>
      </c>
      <c r="AL4266">
        <f t="shared" si="1335"/>
        <v>1</v>
      </c>
      <c r="AM4266">
        <f t="shared" si="1336"/>
        <v>26</v>
      </c>
      <c r="AN4266">
        <f t="shared" si="1337"/>
        <v>1</v>
      </c>
      <c r="AO4266" t="str">
        <f t="shared" si="1338"/>
        <v>Weekend</v>
      </c>
      <c r="AR4266" s="20">
        <f t="shared" si="1339"/>
        <v>0</v>
      </c>
    </row>
    <row r="4267" spans="1:44" x14ac:dyDescent="0.35">
      <c r="A4267" t="str">
        <f t="shared" si="1321"/>
        <v>CUST4266</v>
      </c>
      <c r="B4267" s="2" t="s">
        <v>4603</v>
      </c>
      <c r="C4267" s="4">
        <v>44940</v>
      </c>
      <c r="D4267" s="2" t="s">
        <v>948</v>
      </c>
      <c r="E4267" t="s">
        <v>5055</v>
      </c>
      <c r="F4267" s="2" t="s">
        <v>42</v>
      </c>
      <c r="G4267" s="2" t="s">
        <v>5044</v>
      </c>
      <c r="H4267" s="2">
        <v>1</v>
      </c>
      <c r="I4267" s="19">
        <v>673.16</v>
      </c>
      <c r="J4267" s="2" t="s">
        <v>50</v>
      </c>
      <c r="K4267" s="2" t="s">
        <v>31</v>
      </c>
      <c r="L4267" s="2">
        <v>4</v>
      </c>
      <c r="M4267" s="18">
        <f t="shared" si="1322"/>
        <v>673.16</v>
      </c>
      <c r="T4267" t="str">
        <f t="shared" si="1323"/>
        <v>Pending</v>
      </c>
      <c r="U4267" t="str">
        <f t="shared" si="1324"/>
        <v>No</v>
      </c>
      <c r="V4267" t="str">
        <f t="shared" si="1325"/>
        <v>Yes</v>
      </c>
      <c r="X4267">
        <f t="shared" si="1326"/>
        <v>567</v>
      </c>
      <c r="Y4267">
        <f t="shared" si="1327"/>
        <v>440</v>
      </c>
      <c r="Z4267" s="18">
        <f t="shared" si="1328"/>
        <v>1098537.4901531704</v>
      </c>
      <c r="AA4267" s="18">
        <f t="shared" si="1329"/>
        <v>96724.388030634553</v>
      </c>
      <c r="AB4267" s="17">
        <f t="shared" si="1330"/>
        <v>3.9001122334455669</v>
      </c>
      <c r="AC4267" s="2" t="s">
        <v>5044</v>
      </c>
      <c r="AD4267" s="2" t="s">
        <v>42</v>
      </c>
      <c r="AE4267" t="str">
        <f t="shared" si="1331"/>
        <v>Beauty</v>
      </c>
      <c r="AF4267" t="str">
        <f t="shared" si="1332"/>
        <v>Beauty</v>
      </c>
      <c r="AG4267" t="str" cm="1">
        <f t="array" ref="AG4267">INDEX(AD:AD,ROW())</f>
        <v>Beauty</v>
      </c>
      <c r="AH4267">
        <f t="shared" si="1340"/>
        <v>64</v>
      </c>
      <c r="AI4267" t="str">
        <f t="shared" si="1333"/>
        <v>Beauty</v>
      </c>
      <c r="AK4267">
        <f t="shared" si="1334"/>
        <v>2023</v>
      </c>
      <c r="AL4267">
        <f t="shared" si="1335"/>
        <v>1</v>
      </c>
      <c r="AM4267">
        <f t="shared" si="1336"/>
        <v>14</v>
      </c>
      <c r="AN4267">
        <f t="shared" si="1337"/>
        <v>7</v>
      </c>
      <c r="AO4267" t="str">
        <f t="shared" si="1338"/>
        <v>Weekend</v>
      </c>
      <c r="AR4267" s="20">
        <f t="shared" si="1339"/>
        <v>0</v>
      </c>
    </row>
    <row r="4268" spans="1:44" x14ac:dyDescent="0.35">
      <c r="A4268" t="str">
        <f t="shared" si="1321"/>
        <v>CUST4267</v>
      </c>
      <c r="B4268" s="2" t="s">
        <v>4604</v>
      </c>
      <c r="C4268" s="4">
        <v>45646</v>
      </c>
      <c r="D4268" s="2" t="s">
        <v>363</v>
      </c>
      <c r="E4268" t="s">
        <v>5051</v>
      </c>
      <c r="F4268" s="2" t="s">
        <v>29</v>
      </c>
      <c r="G4268" s="2" t="s">
        <v>5043</v>
      </c>
      <c r="H4268" s="2">
        <v>1</v>
      </c>
      <c r="I4268" s="19">
        <v>2307.13</v>
      </c>
      <c r="J4268" s="2" t="s">
        <v>20</v>
      </c>
      <c r="K4268" s="2" t="s">
        <v>16</v>
      </c>
      <c r="L4268" s="2">
        <v>1</v>
      </c>
      <c r="M4268" s="18">
        <f t="shared" si="1322"/>
        <v>2307.13</v>
      </c>
      <c r="T4268" t="str">
        <f t="shared" si="1323"/>
        <v>Completed</v>
      </c>
      <c r="U4268" t="str">
        <f t="shared" si="1324"/>
        <v>Yes</v>
      </c>
      <c r="V4268" t="str">
        <f t="shared" si="1325"/>
        <v>No</v>
      </c>
      <c r="X4268">
        <f t="shared" si="1326"/>
        <v>619</v>
      </c>
      <c r="Y4268">
        <f t="shared" si="1327"/>
        <v>468</v>
      </c>
      <c r="Z4268" s="18">
        <f t="shared" si="1328"/>
        <v>1892867.2841657216</v>
      </c>
      <c r="AA4268" s="18">
        <f t="shared" si="1329"/>
        <v>199432.98236095349</v>
      </c>
      <c r="AB4268" s="17">
        <f t="shared" si="1330"/>
        <v>3.8949824970828471</v>
      </c>
      <c r="AC4268" s="2" t="s">
        <v>5043</v>
      </c>
      <c r="AD4268" s="2" t="s">
        <v>29</v>
      </c>
      <c r="AE4268" t="str">
        <f t="shared" si="1331"/>
        <v>Fashion</v>
      </c>
      <c r="AF4268" t="str">
        <f t="shared" si="1332"/>
        <v>Fashion</v>
      </c>
      <c r="AG4268" t="str" cm="1">
        <f t="array" ref="AG4268">INDEX(AD:AD,ROW())</f>
        <v>Fashion</v>
      </c>
      <c r="AH4268">
        <f t="shared" si="1340"/>
        <v>55</v>
      </c>
      <c r="AI4268" t="str">
        <f t="shared" si="1333"/>
        <v>Fashion</v>
      </c>
      <c r="AK4268">
        <f t="shared" si="1334"/>
        <v>2024</v>
      </c>
      <c r="AL4268">
        <f t="shared" si="1335"/>
        <v>12</v>
      </c>
      <c r="AM4268">
        <f t="shared" si="1336"/>
        <v>20</v>
      </c>
      <c r="AN4268">
        <f t="shared" si="1337"/>
        <v>6</v>
      </c>
      <c r="AO4268" t="str">
        <f t="shared" si="1338"/>
        <v>Weekday</v>
      </c>
      <c r="AR4268" s="20">
        <f t="shared" si="1339"/>
        <v>0</v>
      </c>
    </row>
    <row r="4269" spans="1:44" x14ac:dyDescent="0.35">
      <c r="A4269" t="str">
        <f t="shared" si="1321"/>
        <v>CUST4268</v>
      </c>
      <c r="B4269" s="2" t="s">
        <v>4605</v>
      </c>
      <c r="C4269" s="4">
        <v>45108</v>
      </c>
      <c r="D4269" s="2" t="s">
        <v>1393</v>
      </c>
      <c r="E4269" t="s">
        <v>5048</v>
      </c>
      <c r="F4269" s="2" t="s">
        <v>13</v>
      </c>
      <c r="G4269" s="2" t="s">
        <v>14</v>
      </c>
      <c r="H4269" s="2">
        <v>1</v>
      </c>
      <c r="I4269" s="19">
        <v>1905.99</v>
      </c>
      <c r="J4269" s="2" t="s">
        <v>20</v>
      </c>
      <c r="K4269" s="2" t="s">
        <v>16</v>
      </c>
      <c r="L4269" s="2">
        <v>4</v>
      </c>
      <c r="M4269" s="18">
        <f t="shared" si="1322"/>
        <v>1905.99</v>
      </c>
      <c r="T4269" t="str">
        <f t="shared" si="1323"/>
        <v>Completed</v>
      </c>
      <c r="U4269" t="str">
        <f t="shared" si="1324"/>
        <v>Yes</v>
      </c>
      <c r="V4269" t="str">
        <f t="shared" si="1325"/>
        <v>No</v>
      </c>
      <c r="X4269">
        <f t="shared" si="1326"/>
        <v>590</v>
      </c>
      <c r="Y4269">
        <f t="shared" si="1327"/>
        <v>451</v>
      </c>
      <c r="Z4269" s="18">
        <f t="shared" si="1328"/>
        <v>1463424.4009529033</v>
      </c>
      <c r="AA4269" s="18">
        <f t="shared" si="1329"/>
        <v>118285.78776560788</v>
      </c>
      <c r="AB4269" s="17">
        <f t="shared" si="1330"/>
        <v>3.8140589569160999</v>
      </c>
      <c r="AC4269" s="2" t="s">
        <v>14</v>
      </c>
      <c r="AD4269" s="2" t="s">
        <v>13</v>
      </c>
      <c r="AE4269" t="str">
        <f t="shared" si="1331"/>
        <v>Home &amp; Kitchen</v>
      </c>
      <c r="AF4269" t="str">
        <f t="shared" si="1332"/>
        <v>Home &amp; Kitchen</v>
      </c>
      <c r="AG4269" t="str" cm="1">
        <f t="array" ref="AG4269">INDEX(AD:AD,ROW())</f>
        <v>Home &amp; Kitchen</v>
      </c>
      <c r="AH4269">
        <f t="shared" si="1340"/>
        <v>2</v>
      </c>
      <c r="AI4269" t="str">
        <f t="shared" si="1333"/>
        <v>Home &amp; Kitchen</v>
      </c>
      <c r="AK4269">
        <f t="shared" si="1334"/>
        <v>2023</v>
      </c>
      <c r="AL4269">
        <f t="shared" si="1335"/>
        <v>7</v>
      </c>
      <c r="AM4269">
        <f t="shared" si="1336"/>
        <v>1</v>
      </c>
      <c r="AN4269">
        <f t="shared" si="1337"/>
        <v>7</v>
      </c>
      <c r="AO4269" t="str">
        <f t="shared" si="1338"/>
        <v>Weekend</v>
      </c>
      <c r="AR4269" s="20">
        <f t="shared" si="1339"/>
        <v>0</v>
      </c>
    </row>
    <row r="4270" spans="1:44" x14ac:dyDescent="0.35">
      <c r="A4270" t="str">
        <f t="shared" si="1321"/>
        <v>CUST4269</v>
      </c>
      <c r="B4270" s="2" t="s">
        <v>4606</v>
      </c>
      <c r="C4270" s="4">
        <v>45240</v>
      </c>
      <c r="D4270" s="2" t="s">
        <v>302</v>
      </c>
      <c r="E4270" t="s">
        <v>5054</v>
      </c>
      <c r="F4270" s="2" t="s">
        <v>19</v>
      </c>
      <c r="G4270" s="2" t="s">
        <v>49</v>
      </c>
      <c r="H4270" s="2">
        <v>3</v>
      </c>
      <c r="I4270" s="19">
        <v>1079.33</v>
      </c>
      <c r="J4270" s="2" t="s">
        <v>15</v>
      </c>
      <c r="K4270" s="2" t="s">
        <v>16</v>
      </c>
      <c r="L4270" s="31"/>
      <c r="M4270" s="18">
        <f t="shared" si="1322"/>
        <v>3237.99</v>
      </c>
      <c r="T4270" t="str">
        <f t="shared" si="1323"/>
        <v>Completed</v>
      </c>
      <c r="U4270" t="str">
        <f t="shared" si="1324"/>
        <v>Yes</v>
      </c>
      <c r="V4270" t="str">
        <f t="shared" si="1325"/>
        <v>No</v>
      </c>
      <c r="X4270">
        <f t="shared" si="1326"/>
        <v>558</v>
      </c>
      <c r="Y4270">
        <f t="shared" si="1327"/>
        <v>430</v>
      </c>
      <c r="Z4270" s="18">
        <f t="shared" si="1328"/>
        <v>2759712.3299794244</v>
      </c>
      <c r="AA4270" s="18">
        <f t="shared" si="1329"/>
        <v>330643.50635802455</v>
      </c>
      <c r="AB4270" s="17">
        <f t="shared" si="1330"/>
        <v>3.8641711229946525</v>
      </c>
      <c r="AC4270" s="2" t="s">
        <v>49</v>
      </c>
      <c r="AD4270" s="2" t="s">
        <v>19</v>
      </c>
      <c r="AE4270" t="str">
        <f t="shared" si="1331"/>
        <v>Electronics</v>
      </c>
      <c r="AF4270" t="str">
        <f t="shared" si="1332"/>
        <v>Electronics</v>
      </c>
      <c r="AG4270" t="str" cm="1">
        <f t="array" ref="AG4270">INDEX(AD:AD,ROW())</f>
        <v>Electronics</v>
      </c>
      <c r="AH4270">
        <f t="shared" si="1340"/>
        <v>12</v>
      </c>
      <c r="AI4270" t="str">
        <f t="shared" si="1333"/>
        <v>Electronics</v>
      </c>
      <c r="AK4270">
        <f t="shared" si="1334"/>
        <v>2023</v>
      </c>
      <c r="AL4270">
        <f t="shared" si="1335"/>
        <v>11</v>
      </c>
      <c r="AM4270">
        <f t="shared" si="1336"/>
        <v>10</v>
      </c>
      <c r="AN4270">
        <f t="shared" si="1337"/>
        <v>6</v>
      </c>
      <c r="AO4270" t="str">
        <f t="shared" si="1338"/>
        <v>Weekday</v>
      </c>
      <c r="AR4270" s="20">
        <f t="shared" si="1339"/>
        <v>0</v>
      </c>
    </row>
    <row r="4271" spans="1:44" x14ac:dyDescent="0.35">
      <c r="A4271" t="str">
        <f t="shared" si="1321"/>
        <v>CUST4270</v>
      </c>
      <c r="B4271" s="2" t="s">
        <v>4607</v>
      </c>
      <c r="C4271" s="4">
        <v>45366</v>
      </c>
      <c r="D4271" s="2" t="s">
        <v>235</v>
      </c>
      <c r="E4271" t="s">
        <v>5049</v>
      </c>
      <c r="F4271" s="2" t="s">
        <v>23</v>
      </c>
      <c r="G4271" s="2" t="s">
        <v>75</v>
      </c>
      <c r="H4271" s="2">
        <v>1</v>
      </c>
      <c r="I4271" s="19">
        <v>668.85</v>
      </c>
      <c r="J4271" s="2" t="s">
        <v>15</v>
      </c>
      <c r="K4271" s="2" t="s">
        <v>16</v>
      </c>
      <c r="L4271" s="2">
        <v>4</v>
      </c>
      <c r="M4271" s="18">
        <f t="shared" si="1322"/>
        <v>668.85</v>
      </c>
      <c r="T4271" t="str">
        <f t="shared" si="1323"/>
        <v>Completed</v>
      </c>
      <c r="U4271" t="str">
        <f t="shared" si="1324"/>
        <v>No</v>
      </c>
      <c r="V4271" t="str">
        <f t="shared" si="1325"/>
        <v>No</v>
      </c>
      <c r="X4271">
        <f t="shared" si="1326"/>
        <v>595</v>
      </c>
      <c r="Y4271">
        <f t="shared" si="1327"/>
        <v>444</v>
      </c>
      <c r="Z4271" s="18">
        <f t="shared" si="1328"/>
        <v>594714.6477588166</v>
      </c>
      <c r="AA4271" s="18">
        <f t="shared" si="1329"/>
        <v>60882.938065984097</v>
      </c>
      <c r="AB4271" s="17">
        <f t="shared" si="1330"/>
        <v>3.804733727810651</v>
      </c>
      <c r="AC4271" s="2" t="s">
        <v>75</v>
      </c>
      <c r="AD4271" s="2" t="s">
        <v>23</v>
      </c>
      <c r="AE4271" t="str">
        <f t="shared" si="1331"/>
        <v>Books</v>
      </c>
      <c r="AF4271" t="str">
        <f t="shared" si="1332"/>
        <v>Books</v>
      </c>
      <c r="AG4271" t="str" cm="1">
        <f t="array" ref="AG4271">INDEX(AD:AD,ROW())</f>
        <v>Books</v>
      </c>
      <c r="AH4271">
        <f t="shared" si="1340"/>
        <v>23</v>
      </c>
      <c r="AI4271" t="str">
        <f t="shared" si="1333"/>
        <v>Books</v>
      </c>
      <c r="AK4271">
        <f t="shared" si="1334"/>
        <v>2024</v>
      </c>
      <c r="AL4271">
        <f t="shared" si="1335"/>
        <v>3</v>
      </c>
      <c r="AM4271">
        <f t="shared" si="1336"/>
        <v>15</v>
      </c>
      <c r="AN4271">
        <f t="shared" si="1337"/>
        <v>6</v>
      </c>
      <c r="AO4271" t="str">
        <f t="shared" si="1338"/>
        <v>Weekday</v>
      </c>
      <c r="AR4271" s="20">
        <f t="shared" si="1339"/>
        <v>0</v>
      </c>
    </row>
    <row r="4272" spans="1:44" x14ac:dyDescent="0.35">
      <c r="A4272" t="str">
        <f t="shared" si="1321"/>
        <v>CUST4271</v>
      </c>
      <c r="B4272" s="2" t="s">
        <v>4608</v>
      </c>
      <c r="C4272" s="4">
        <v>45468</v>
      </c>
      <c r="D4272" s="2" t="s">
        <v>266</v>
      </c>
      <c r="E4272" t="s">
        <v>5050</v>
      </c>
      <c r="F4272" s="2" t="s">
        <v>23</v>
      </c>
      <c r="G4272" s="2" t="s">
        <v>65</v>
      </c>
      <c r="H4272" s="2">
        <v>1</v>
      </c>
      <c r="I4272" s="19">
        <v>491.84</v>
      </c>
      <c r="J4272" s="2" t="s">
        <v>15</v>
      </c>
      <c r="K4272" s="2" t="s">
        <v>16</v>
      </c>
      <c r="L4272" s="2">
        <v>4</v>
      </c>
      <c r="M4272" s="18">
        <f t="shared" si="1322"/>
        <v>491.84</v>
      </c>
      <c r="T4272" t="str">
        <f t="shared" si="1323"/>
        <v>Completed</v>
      </c>
      <c r="U4272" t="str">
        <f t="shared" si="1324"/>
        <v>No</v>
      </c>
      <c r="V4272" t="str">
        <f t="shared" si="1325"/>
        <v>No</v>
      </c>
      <c r="X4272">
        <f t="shared" si="1326"/>
        <v>589</v>
      </c>
      <c r="Y4272">
        <f t="shared" si="1327"/>
        <v>426</v>
      </c>
      <c r="Z4272" s="18">
        <f t="shared" si="1328"/>
        <v>594714.6477588166</v>
      </c>
      <c r="AA4272" s="18">
        <f t="shared" si="1329"/>
        <v>60882.938065984097</v>
      </c>
      <c r="AB4272" s="17">
        <f t="shared" si="1330"/>
        <v>3.804733727810651</v>
      </c>
      <c r="AC4272" s="2" t="s">
        <v>65</v>
      </c>
      <c r="AD4272" s="2" t="s">
        <v>23</v>
      </c>
      <c r="AE4272" t="str">
        <f t="shared" si="1331"/>
        <v>Books</v>
      </c>
      <c r="AF4272" t="str">
        <f t="shared" si="1332"/>
        <v>Books</v>
      </c>
      <c r="AG4272" t="str" cm="1">
        <f t="array" ref="AG4272">INDEX(AD:AD,ROW())</f>
        <v>Books</v>
      </c>
      <c r="AH4272">
        <f t="shared" si="1340"/>
        <v>19</v>
      </c>
      <c r="AI4272" t="str">
        <f t="shared" si="1333"/>
        <v>Books</v>
      </c>
      <c r="AK4272">
        <f t="shared" si="1334"/>
        <v>2024</v>
      </c>
      <c r="AL4272">
        <f t="shared" si="1335"/>
        <v>6</v>
      </c>
      <c r="AM4272">
        <f t="shared" si="1336"/>
        <v>25</v>
      </c>
      <c r="AN4272">
        <f t="shared" si="1337"/>
        <v>3</v>
      </c>
      <c r="AO4272" t="str">
        <f t="shared" si="1338"/>
        <v>Weekday</v>
      </c>
      <c r="AR4272" s="20">
        <f t="shared" si="1339"/>
        <v>0</v>
      </c>
    </row>
    <row r="4273" spans="1:44" x14ac:dyDescent="0.35">
      <c r="A4273" t="str">
        <f t="shared" si="1321"/>
        <v>CUST4272</v>
      </c>
      <c r="B4273" s="2" t="s">
        <v>4609</v>
      </c>
      <c r="C4273" s="4">
        <v>45589</v>
      </c>
      <c r="D4273" s="2" t="s">
        <v>90</v>
      </c>
      <c r="E4273" t="s">
        <v>5053</v>
      </c>
      <c r="F4273" s="2" t="s">
        <v>13</v>
      </c>
      <c r="G4273" s="2" t="s">
        <v>5045</v>
      </c>
      <c r="H4273" s="2">
        <v>1</v>
      </c>
      <c r="I4273" s="19">
        <v>982.27</v>
      </c>
      <c r="J4273" s="2" t="s">
        <v>5047</v>
      </c>
      <c r="K4273" s="2" t="s">
        <v>16</v>
      </c>
      <c r="L4273" s="2">
        <v>3</v>
      </c>
      <c r="M4273" s="18">
        <f t="shared" si="1322"/>
        <v>982.27</v>
      </c>
      <c r="T4273" t="str">
        <f t="shared" si="1323"/>
        <v>Completed</v>
      </c>
      <c r="U4273" t="str">
        <f t="shared" si="1324"/>
        <v>No</v>
      </c>
      <c r="V4273" t="str">
        <f t="shared" si="1325"/>
        <v>No</v>
      </c>
      <c r="X4273">
        <f t="shared" si="1326"/>
        <v>559</v>
      </c>
      <c r="Y4273">
        <f t="shared" si="1327"/>
        <v>408</v>
      </c>
      <c r="Z4273" s="18">
        <f t="shared" si="1328"/>
        <v>1463424.4009529033</v>
      </c>
      <c r="AA4273" s="18">
        <f t="shared" si="1329"/>
        <v>118285.78776560788</v>
      </c>
      <c r="AB4273" s="17">
        <f t="shared" si="1330"/>
        <v>3.8140589569160999</v>
      </c>
      <c r="AC4273" s="2" t="s">
        <v>5045</v>
      </c>
      <c r="AD4273" s="2" t="s">
        <v>13</v>
      </c>
      <c r="AE4273" t="str">
        <f t="shared" si="1331"/>
        <v>Home &amp; Kitchen</v>
      </c>
      <c r="AF4273" t="str">
        <f t="shared" si="1332"/>
        <v>Home &amp; Kitchen</v>
      </c>
      <c r="AG4273" t="str" cm="1">
        <f t="array" ref="AG4273">INDEX(AD:AD,ROW())</f>
        <v>Home &amp; Kitchen</v>
      </c>
      <c r="AH4273">
        <f t="shared" si="1340"/>
        <v>76</v>
      </c>
      <c r="AI4273" t="str">
        <f t="shared" si="1333"/>
        <v>Home &amp; Kitchen</v>
      </c>
      <c r="AK4273">
        <f t="shared" si="1334"/>
        <v>2024</v>
      </c>
      <c r="AL4273">
        <f t="shared" si="1335"/>
        <v>10</v>
      </c>
      <c r="AM4273">
        <f t="shared" si="1336"/>
        <v>24</v>
      </c>
      <c r="AN4273">
        <f t="shared" si="1337"/>
        <v>5</v>
      </c>
      <c r="AO4273" t="str">
        <f t="shared" si="1338"/>
        <v>Weekday</v>
      </c>
      <c r="AR4273" s="20">
        <f t="shared" si="1339"/>
        <v>0</v>
      </c>
    </row>
    <row r="4274" spans="1:44" x14ac:dyDescent="0.35">
      <c r="A4274" t="str">
        <f t="shared" si="1321"/>
        <v>CUST4273</v>
      </c>
      <c r="B4274" s="2" t="s">
        <v>4610</v>
      </c>
      <c r="C4274" s="4">
        <v>45629</v>
      </c>
      <c r="D4274" s="2" t="s">
        <v>394</v>
      </c>
      <c r="E4274" t="s">
        <v>5054</v>
      </c>
      <c r="F4274" s="2" t="s">
        <v>29</v>
      </c>
      <c r="G4274" s="2" t="s">
        <v>138</v>
      </c>
      <c r="H4274" s="2">
        <v>1</v>
      </c>
      <c r="I4274" s="19">
        <v>2336.4299999999998</v>
      </c>
      <c r="J4274" s="2" t="s">
        <v>5046</v>
      </c>
      <c r="K4274" s="2" t="s">
        <v>103</v>
      </c>
      <c r="L4274" s="2">
        <v>4</v>
      </c>
      <c r="M4274" s="18">
        <f t="shared" si="1322"/>
        <v>2336.4299999999998</v>
      </c>
      <c r="T4274" t="str">
        <f t="shared" si="1323"/>
        <v>Lost Sale</v>
      </c>
      <c r="U4274" t="str">
        <f t="shared" si="1324"/>
        <v>No</v>
      </c>
      <c r="V4274" t="str">
        <f t="shared" si="1325"/>
        <v>Yes</v>
      </c>
      <c r="X4274">
        <f t="shared" si="1326"/>
        <v>558</v>
      </c>
      <c r="Y4274">
        <f t="shared" si="1327"/>
        <v>430</v>
      </c>
      <c r="Z4274" s="18">
        <f t="shared" si="1328"/>
        <v>1892867.2841657216</v>
      </c>
      <c r="AA4274" s="18">
        <f t="shared" si="1329"/>
        <v>199432.98236095349</v>
      </c>
      <c r="AB4274" s="17">
        <f t="shared" si="1330"/>
        <v>3.8949824970828471</v>
      </c>
      <c r="AC4274" s="2" t="s">
        <v>138</v>
      </c>
      <c r="AD4274" s="2" t="s">
        <v>29</v>
      </c>
      <c r="AE4274" t="str">
        <f t="shared" si="1331"/>
        <v>Fashion</v>
      </c>
      <c r="AF4274" t="str">
        <f t="shared" si="1332"/>
        <v>Fashion</v>
      </c>
      <c r="AG4274" t="str" cm="1">
        <f t="array" ref="AG4274">INDEX(AD:AD,ROW())</f>
        <v>Fashion</v>
      </c>
      <c r="AH4274">
        <f t="shared" si="1340"/>
        <v>53</v>
      </c>
      <c r="AI4274" t="str">
        <f t="shared" si="1333"/>
        <v>Fashion</v>
      </c>
      <c r="AK4274">
        <f t="shared" si="1334"/>
        <v>2024</v>
      </c>
      <c r="AL4274">
        <f t="shared" si="1335"/>
        <v>12</v>
      </c>
      <c r="AM4274">
        <f t="shared" si="1336"/>
        <v>3</v>
      </c>
      <c r="AN4274">
        <f t="shared" si="1337"/>
        <v>3</v>
      </c>
      <c r="AO4274" t="str">
        <f t="shared" si="1338"/>
        <v>Weekday</v>
      </c>
      <c r="AR4274" s="20">
        <f t="shared" si="1339"/>
        <v>1</v>
      </c>
    </row>
    <row r="4275" spans="1:44" x14ac:dyDescent="0.35">
      <c r="A4275" t="str">
        <f t="shared" si="1321"/>
        <v>CUST4274</v>
      </c>
      <c r="B4275" s="2" t="s">
        <v>4611</v>
      </c>
      <c r="C4275" s="4">
        <v>45798</v>
      </c>
      <c r="D4275" s="2" t="s">
        <v>757</v>
      </c>
      <c r="E4275" t="s">
        <v>5055</v>
      </c>
      <c r="F4275" s="2" t="s">
        <v>13</v>
      </c>
      <c r="G4275" s="2" t="s">
        <v>5045</v>
      </c>
      <c r="H4275" s="2">
        <v>2</v>
      </c>
      <c r="I4275" s="19">
        <v>1147.07</v>
      </c>
      <c r="J4275" s="2" t="s">
        <v>5046</v>
      </c>
      <c r="K4275" s="2" t="s">
        <v>16</v>
      </c>
      <c r="L4275" s="2">
        <v>5</v>
      </c>
      <c r="M4275" s="18">
        <f t="shared" si="1322"/>
        <v>2294.14</v>
      </c>
      <c r="T4275" t="str">
        <f t="shared" si="1323"/>
        <v>Completed</v>
      </c>
      <c r="U4275" t="str">
        <f t="shared" si="1324"/>
        <v>Yes</v>
      </c>
      <c r="V4275" t="str">
        <f t="shared" si="1325"/>
        <v>No</v>
      </c>
      <c r="X4275">
        <f t="shared" si="1326"/>
        <v>567</v>
      </c>
      <c r="Y4275">
        <f t="shared" si="1327"/>
        <v>440</v>
      </c>
      <c r="Z4275" s="18">
        <f t="shared" si="1328"/>
        <v>1463424.4009529033</v>
      </c>
      <c r="AA4275" s="18">
        <f t="shared" si="1329"/>
        <v>118285.78776560788</v>
      </c>
      <c r="AB4275" s="17">
        <f t="shared" si="1330"/>
        <v>3.8140589569160999</v>
      </c>
      <c r="AC4275" s="2" t="s">
        <v>5045</v>
      </c>
      <c r="AD4275" s="2" t="s">
        <v>13</v>
      </c>
      <c r="AE4275" t="str">
        <f t="shared" si="1331"/>
        <v>Home &amp; Kitchen</v>
      </c>
      <c r="AF4275" t="str">
        <f t="shared" si="1332"/>
        <v>Home &amp; Kitchen</v>
      </c>
      <c r="AG4275" t="str" cm="1">
        <f t="array" ref="AG4275">INDEX(AD:AD,ROW())</f>
        <v>Home &amp; Kitchen</v>
      </c>
      <c r="AH4275">
        <f t="shared" si="1340"/>
        <v>76</v>
      </c>
      <c r="AI4275" t="str">
        <f t="shared" si="1333"/>
        <v>Home &amp; Kitchen</v>
      </c>
      <c r="AK4275">
        <f t="shared" si="1334"/>
        <v>2025</v>
      </c>
      <c r="AL4275">
        <f t="shared" si="1335"/>
        <v>5</v>
      </c>
      <c r="AM4275">
        <f t="shared" si="1336"/>
        <v>21</v>
      </c>
      <c r="AN4275">
        <f t="shared" si="1337"/>
        <v>4</v>
      </c>
      <c r="AO4275" t="str">
        <f t="shared" si="1338"/>
        <v>Weekday</v>
      </c>
      <c r="AR4275" s="20">
        <f t="shared" si="1339"/>
        <v>0</v>
      </c>
    </row>
    <row r="4276" spans="1:44" x14ac:dyDescent="0.35">
      <c r="A4276" t="str">
        <f t="shared" si="1321"/>
        <v>CUST4275</v>
      </c>
      <c r="B4276" s="2" t="s">
        <v>4612</v>
      </c>
      <c r="C4276" s="4">
        <v>45029</v>
      </c>
      <c r="D4276" s="2" t="s">
        <v>287</v>
      </c>
      <c r="E4276" t="s">
        <v>5049</v>
      </c>
      <c r="F4276" s="2" t="s">
        <v>13</v>
      </c>
      <c r="G4276" s="2" t="s">
        <v>5045</v>
      </c>
      <c r="H4276" s="2">
        <v>3</v>
      </c>
      <c r="I4276" s="19">
        <v>1392.35</v>
      </c>
      <c r="J4276" s="2" t="s">
        <v>15</v>
      </c>
      <c r="K4276" s="2" t="s">
        <v>16</v>
      </c>
      <c r="L4276" s="2">
        <v>3</v>
      </c>
      <c r="M4276" s="18">
        <f t="shared" si="1322"/>
        <v>4177.0499999999993</v>
      </c>
      <c r="T4276" t="str">
        <f t="shared" si="1323"/>
        <v>Completed</v>
      </c>
      <c r="U4276" t="str">
        <f t="shared" si="1324"/>
        <v>Yes</v>
      </c>
      <c r="V4276" t="str">
        <f t="shared" si="1325"/>
        <v>No</v>
      </c>
      <c r="X4276">
        <f t="shared" si="1326"/>
        <v>595</v>
      </c>
      <c r="Y4276">
        <f t="shared" si="1327"/>
        <v>444</v>
      </c>
      <c r="Z4276" s="18">
        <f t="shared" si="1328"/>
        <v>1463424.4009529033</v>
      </c>
      <c r="AA4276" s="18">
        <f t="shared" si="1329"/>
        <v>118285.78776560788</v>
      </c>
      <c r="AB4276" s="17">
        <f t="shared" si="1330"/>
        <v>3.8140589569160999</v>
      </c>
      <c r="AC4276" s="2" t="s">
        <v>5045</v>
      </c>
      <c r="AD4276" s="2" t="s">
        <v>13</v>
      </c>
      <c r="AE4276" t="str">
        <f t="shared" si="1331"/>
        <v>Home &amp; Kitchen</v>
      </c>
      <c r="AF4276" t="str">
        <f t="shared" si="1332"/>
        <v>Home &amp; Kitchen</v>
      </c>
      <c r="AG4276" t="str" cm="1">
        <f t="array" ref="AG4276">INDEX(AD:AD,ROW())</f>
        <v>Home &amp; Kitchen</v>
      </c>
      <c r="AH4276">
        <f t="shared" si="1340"/>
        <v>76</v>
      </c>
      <c r="AI4276" t="str">
        <f t="shared" si="1333"/>
        <v>Home &amp; Kitchen</v>
      </c>
      <c r="AK4276">
        <f t="shared" si="1334"/>
        <v>2023</v>
      </c>
      <c r="AL4276">
        <f t="shared" si="1335"/>
        <v>4</v>
      </c>
      <c r="AM4276">
        <f t="shared" si="1336"/>
        <v>13</v>
      </c>
      <c r="AN4276">
        <f t="shared" si="1337"/>
        <v>5</v>
      </c>
      <c r="AO4276" t="str">
        <f t="shared" si="1338"/>
        <v>Weekday</v>
      </c>
      <c r="AR4276" s="20">
        <f t="shared" si="1339"/>
        <v>0</v>
      </c>
    </row>
    <row r="4277" spans="1:44" x14ac:dyDescent="0.35">
      <c r="A4277" t="str">
        <f t="shared" si="1321"/>
        <v>CUST4276</v>
      </c>
      <c r="B4277" s="2" t="s">
        <v>4613</v>
      </c>
      <c r="C4277" s="4">
        <v>45251</v>
      </c>
      <c r="D4277" s="2" t="s">
        <v>1419</v>
      </c>
      <c r="E4277" t="s">
        <v>5055</v>
      </c>
      <c r="F4277" s="2" t="s">
        <v>13</v>
      </c>
      <c r="G4277" s="2" t="s">
        <v>37</v>
      </c>
      <c r="H4277" s="2">
        <v>1</v>
      </c>
      <c r="I4277" s="19">
        <v>915.52</v>
      </c>
      <c r="J4277" s="2" t="s">
        <v>15</v>
      </c>
      <c r="K4277" s="2" t="s">
        <v>16</v>
      </c>
      <c r="L4277" s="2">
        <v>5</v>
      </c>
      <c r="M4277" s="18">
        <f t="shared" si="1322"/>
        <v>915.52</v>
      </c>
      <c r="T4277" t="str">
        <f t="shared" si="1323"/>
        <v>Completed</v>
      </c>
      <c r="U4277" t="str">
        <f t="shared" si="1324"/>
        <v>No</v>
      </c>
      <c r="V4277" t="str">
        <f t="shared" si="1325"/>
        <v>No</v>
      </c>
      <c r="X4277">
        <f t="shared" si="1326"/>
        <v>567</v>
      </c>
      <c r="Y4277">
        <f t="shared" si="1327"/>
        <v>440</v>
      </c>
      <c r="Z4277" s="18">
        <f t="shared" si="1328"/>
        <v>1463424.4009529033</v>
      </c>
      <c r="AA4277" s="18">
        <f t="shared" si="1329"/>
        <v>118285.78776560788</v>
      </c>
      <c r="AB4277" s="17">
        <f t="shared" si="1330"/>
        <v>3.8140589569160999</v>
      </c>
      <c r="AC4277" s="2" t="s">
        <v>37</v>
      </c>
      <c r="AD4277" s="2" t="s">
        <v>13</v>
      </c>
      <c r="AE4277" t="str">
        <f t="shared" si="1331"/>
        <v>Home &amp; Kitchen</v>
      </c>
      <c r="AF4277" t="str">
        <f t="shared" si="1332"/>
        <v>Home &amp; Kitchen</v>
      </c>
      <c r="AG4277" t="str" cm="1">
        <f t="array" ref="AG4277">INDEX(AD:AD,ROW())</f>
        <v>Home &amp; Kitchen</v>
      </c>
      <c r="AH4277">
        <f t="shared" si="1340"/>
        <v>8</v>
      </c>
      <c r="AI4277" t="str">
        <f t="shared" si="1333"/>
        <v>Home &amp; Kitchen</v>
      </c>
      <c r="AK4277">
        <f t="shared" si="1334"/>
        <v>2023</v>
      </c>
      <c r="AL4277">
        <f t="shared" si="1335"/>
        <v>11</v>
      </c>
      <c r="AM4277">
        <f t="shared" si="1336"/>
        <v>21</v>
      </c>
      <c r="AN4277">
        <f t="shared" si="1337"/>
        <v>3</v>
      </c>
      <c r="AO4277" t="str">
        <f t="shared" si="1338"/>
        <v>Weekday</v>
      </c>
      <c r="AR4277" s="20">
        <f t="shared" si="1339"/>
        <v>0</v>
      </c>
    </row>
    <row r="4278" spans="1:44" x14ac:dyDescent="0.35">
      <c r="A4278" t="str">
        <f t="shared" si="1321"/>
        <v>CUST4277</v>
      </c>
      <c r="B4278" s="2" t="s">
        <v>4614</v>
      </c>
      <c r="C4278" s="4">
        <v>45003</v>
      </c>
      <c r="D4278" s="2" t="s">
        <v>564</v>
      </c>
      <c r="E4278" t="s">
        <v>5055</v>
      </c>
      <c r="F4278" s="2" t="s">
        <v>13</v>
      </c>
      <c r="G4278" s="2" t="s">
        <v>34</v>
      </c>
      <c r="H4278" s="2">
        <v>1</v>
      </c>
      <c r="I4278" s="19">
        <v>1026.07</v>
      </c>
      <c r="J4278" s="2" t="s">
        <v>20</v>
      </c>
      <c r="K4278" s="2" t="s">
        <v>16</v>
      </c>
      <c r="L4278" s="2">
        <v>4</v>
      </c>
      <c r="M4278" s="18">
        <f t="shared" si="1322"/>
        <v>1026.07</v>
      </c>
      <c r="T4278" t="str">
        <f t="shared" si="1323"/>
        <v>Completed</v>
      </c>
      <c r="U4278" t="str">
        <f t="shared" si="1324"/>
        <v>Yes</v>
      </c>
      <c r="V4278" t="str">
        <f t="shared" si="1325"/>
        <v>No</v>
      </c>
      <c r="X4278">
        <f t="shared" si="1326"/>
        <v>567</v>
      </c>
      <c r="Y4278">
        <f t="shared" si="1327"/>
        <v>440</v>
      </c>
      <c r="Z4278" s="18">
        <f t="shared" si="1328"/>
        <v>1463424.4009529033</v>
      </c>
      <c r="AA4278" s="18">
        <f t="shared" si="1329"/>
        <v>118285.78776560788</v>
      </c>
      <c r="AB4278" s="17">
        <f t="shared" si="1330"/>
        <v>3.8140589569160999</v>
      </c>
      <c r="AC4278" s="2" t="s">
        <v>34</v>
      </c>
      <c r="AD4278" s="2" t="s">
        <v>13</v>
      </c>
      <c r="AE4278" t="str">
        <f t="shared" si="1331"/>
        <v>Home &amp; Kitchen</v>
      </c>
      <c r="AF4278" t="str">
        <f t="shared" si="1332"/>
        <v>Home &amp; Kitchen</v>
      </c>
      <c r="AG4278" t="str" cm="1">
        <f t="array" ref="AG4278">INDEX(AD:AD,ROW())</f>
        <v>Home &amp; Kitchen</v>
      </c>
      <c r="AH4278">
        <f t="shared" si="1340"/>
        <v>7</v>
      </c>
      <c r="AI4278" t="str">
        <f t="shared" si="1333"/>
        <v>Home &amp; Kitchen</v>
      </c>
      <c r="AK4278">
        <f t="shared" si="1334"/>
        <v>2023</v>
      </c>
      <c r="AL4278">
        <f t="shared" si="1335"/>
        <v>3</v>
      </c>
      <c r="AM4278">
        <f t="shared" si="1336"/>
        <v>18</v>
      </c>
      <c r="AN4278">
        <f t="shared" si="1337"/>
        <v>7</v>
      </c>
      <c r="AO4278" t="str">
        <f t="shared" si="1338"/>
        <v>Weekend</v>
      </c>
      <c r="AR4278" s="20">
        <f t="shared" si="1339"/>
        <v>0</v>
      </c>
    </row>
    <row r="4279" spans="1:44" x14ac:dyDescent="0.35">
      <c r="A4279" t="str">
        <f t="shared" si="1321"/>
        <v>CUST4278</v>
      </c>
      <c r="B4279" s="2" t="s">
        <v>4615</v>
      </c>
      <c r="C4279" s="4">
        <v>45403</v>
      </c>
      <c r="D4279" s="2" t="s">
        <v>449</v>
      </c>
      <c r="E4279" t="s">
        <v>5054</v>
      </c>
      <c r="F4279" s="2" t="s">
        <v>23</v>
      </c>
      <c r="G4279" s="2" t="s">
        <v>46</v>
      </c>
      <c r="H4279" s="2">
        <v>1</v>
      </c>
      <c r="I4279" s="19">
        <v>294.25</v>
      </c>
      <c r="J4279" s="2" t="s">
        <v>5046</v>
      </c>
      <c r="K4279" s="2" t="s">
        <v>16</v>
      </c>
      <c r="L4279" s="2">
        <v>4</v>
      </c>
      <c r="M4279" s="18">
        <f t="shared" si="1322"/>
        <v>294.25</v>
      </c>
      <c r="T4279" t="str">
        <f t="shared" si="1323"/>
        <v>Completed</v>
      </c>
      <c r="U4279" t="str">
        <f t="shared" si="1324"/>
        <v>No</v>
      </c>
      <c r="V4279" t="str">
        <f t="shared" si="1325"/>
        <v>No</v>
      </c>
      <c r="X4279">
        <f t="shared" si="1326"/>
        <v>558</v>
      </c>
      <c r="Y4279">
        <f t="shared" si="1327"/>
        <v>430</v>
      </c>
      <c r="Z4279" s="18">
        <f t="shared" si="1328"/>
        <v>594714.6477588166</v>
      </c>
      <c r="AA4279" s="18">
        <f t="shared" si="1329"/>
        <v>60882.938065984097</v>
      </c>
      <c r="AB4279" s="17">
        <f t="shared" si="1330"/>
        <v>3.804733727810651</v>
      </c>
      <c r="AC4279" s="2" t="s">
        <v>46</v>
      </c>
      <c r="AD4279" s="2" t="s">
        <v>23</v>
      </c>
      <c r="AE4279" t="str">
        <f t="shared" si="1331"/>
        <v>Books</v>
      </c>
      <c r="AF4279" t="str">
        <f t="shared" si="1332"/>
        <v>Books</v>
      </c>
      <c r="AG4279" t="str" cm="1">
        <f t="array" ref="AG4279">INDEX(AD:AD,ROW())</f>
        <v>Books</v>
      </c>
      <c r="AH4279">
        <f t="shared" si="1340"/>
        <v>11</v>
      </c>
      <c r="AI4279" t="str">
        <f t="shared" si="1333"/>
        <v>Books</v>
      </c>
      <c r="AK4279">
        <f t="shared" si="1334"/>
        <v>2024</v>
      </c>
      <c r="AL4279">
        <f t="shared" si="1335"/>
        <v>4</v>
      </c>
      <c r="AM4279">
        <f t="shared" si="1336"/>
        <v>21</v>
      </c>
      <c r="AN4279">
        <f t="shared" si="1337"/>
        <v>1</v>
      </c>
      <c r="AO4279" t="str">
        <f t="shared" si="1338"/>
        <v>Weekend</v>
      </c>
      <c r="AR4279" s="20">
        <f t="shared" si="1339"/>
        <v>0</v>
      </c>
    </row>
    <row r="4280" spans="1:44" x14ac:dyDescent="0.35">
      <c r="A4280" t="str">
        <f t="shared" si="1321"/>
        <v>CUST4279</v>
      </c>
      <c r="B4280" s="2" t="s">
        <v>4616</v>
      </c>
      <c r="C4280" s="4">
        <v>45179</v>
      </c>
      <c r="D4280" s="2" t="s">
        <v>396</v>
      </c>
      <c r="E4280" t="s">
        <v>5049</v>
      </c>
      <c r="F4280" s="2" t="s">
        <v>23</v>
      </c>
      <c r="G4280" s="2" t="s">
        <v>24</v>
      </c>
      <c r="H4280" s="2">
        <v>1</v>
      </c>
      <c r="I4280" s="19">
        <v>268.02</v>
      </c>
      <c r="J4280" s="2" t="s">
        <v>50</v>
      </c>
      <c r="K4280" s="2" t="s">
        <v>16</v>
      </c>
      <c r="L4280" s="2">
        <v>5</v>
      </c>
      <c r="M4280" s="18">
        <f t="shared" si="1322"/>
        <v>268.02</v>
      </c>
      <c r="T4280" t="str">
        <f t="shared" si="1323"/>
        <v>Completed</v>
      </c>
      <c r="U4280" t="str">
        <f t="shared" si="1324"/>
        <v>No</v>
      </c>
      <c r="V4280" t="str">
        <f t="shared" si="1325"/>
        <v>No</v>
      </c>
      <c r="X4280">
        <f t="shared" si="1326"/>
        <v>595</v>
      </c>
      <c r="Y4280">
        <f t="shared" si="1327"/>
        <v>444</v>
      </c>
      <c r="Z4280" s="18">
        <f t="shared" si="1328"/>
        <v>594714.6477588166</v>
      </c>
      <c r="AA4280" s="18">
        <f t="shared" si="1329"/>
        <v>60882.938065984097</v>
      </c>
      <c r="AB4280" s="17">
        <f t="shared" si="1330"/>
        <v>3.804733727810651</v>
      </c>
      <c r="AC4280" s="2" t="s">
        <v>24</v>
      </c>
      <c r="AD4280" s="2" t="s">
        <v>23</v>
      </c>
      <c r="AE4280" t="str">
        <f t="shared" si="1331"/>
        <v>Books</v>
      </c>
      <c r="AF4280" t="str">
        <f t="shared" si="1332"/>
        <v>Books</v>
      </c>
      <c r="AG4280" t="str" cm="1">
        <f t="array" ref="AG4280">INDEX(AD:AD,ROW())</f>
        <v>Books</v>
      </c>
      <c r="AH4280">
        <f t="shared" si="1340"/>
        <v>4</v>
      </c>
      <c r="AI4280" t="str">
        <f t="shared" si="1333"/>
        <v>Books</v>
      </c>
      <c r="AK4280">
        <f t="shared" si="1334"/>
        <v>2023</v>
      </c>
      <c r="AL4280">
        <f t="shared" si="1335"/>
        <v>9</v>
      </c>
      <c r="AM4280">
        <f t="shared" si="1336"/>
        <v>10</v>
      </c>
      <c r="AN4280">
        <f t="shared" si="1337"/>
        <v>1</v>
      </c>
      <c r="AO4280" t="str">
        <f t="shared" si="1338"/>
        <v>Weekend</v>
      </c>
      <c r="AR4280" s="20">
        <f t="shared" si="1339"/>
        <v>0</v>
      </c>
    </row>
    <row r="4281" spans="1:44" x14ac:dyDescent="0.35">
      <c r="A4281" t="str">
        <f t="shared" si="1321"/>
        <v>CUST4280</v>
      </c>
      <c r="B4281" s="2" t="s">
        <v>4617</v>
      </c>
      <c r="C4281" s="4">
        <v>45639</v>
      </c>
      <c r="D4281" s="2" t="s">
        <v>460</v>
      </c>
      <c r="E4281" t="s">
        <v>5055</v>
      </c>
      <c r="F4281" s="2" t="s">
        <v>19</v>
      </c>
      <c r="G4281" s="2" t="s">
        <v>128</v>
      </c>
      <c r="H4281" s="2">
        <v>1</v>
      </c>
      <c r="I4281" s="19">
        <v>2286.7399999999998</v>
      </c>
      <c r="J4281" s="2" t="s">
        <v>5046</v>
      </c>
      <c r="K4281" s="2" t="s">
        <v>16</v>
      </c>
      <c r="L4281" s="2">
        <v>5</v>
      </c>
      <c r="M4281" s="18">
        <f t="shared" si="1322"/>
        <v>2286.7399999999998</v>
      </c>
      <c r="T4281" t="str">
        <f t="shared" si="1323"/>
        <v>Completed</v>
      </c>
      <c r="U4281" t="str">
        <f t="shared" si="1324"/>
        <v>Yes</v>
      </c>
      <c r="V4281" t="str">
        <f t="shared" si="1325"/>
        <v>No</v>
      </c>
      <c r="X4281">
        <f t="shared" si="1326"/>
        <v>567</v>
      </c>
      <c r="Y4281">
        <f t="shared" si="1327"/>
        <v>440</v>
      </c>
      <c r="Z4281" s="18">
        <f t="shared" si="1328"/>
        <v>2759712.3299794244</v>
      </c>
      <c r="AA4281" s="18">
        <f t="shared" si="1329"/>
        <v>330643.50635802455</v>
      </c>
      <c r="AB4281" s="17">
        <f t="shared" si="1330"/>
        <v>3.8641711229946525</v>
      </c>
      <c r="AC4281" s="2" t="s">
        <v>128</v>
      </c>
      <c r="AD4281" s="2" t="s">
        <v>19</v>
      </c>
      <c r="AE4281" t="str">
        <f t="shared" si="1331"/>
        <v>Electronics</v>
      </c>
      <c r="AF4281" t="str">
        <f t="shared" si="1332"/>
        <v>Electronics</v>
      </c>
      <c r="AG4281" t="str" cm="1">
        <f t="array" ref="AG4281">INDEX(AD:AD,ROW())</f>
        <v>Electronics</v>
      </c>
      <c r="AH4281">
        <f t="shared" si="1340"/>
        <v>48</v>
      </c>
      <c r="AI4281" t="str">
        <f t="shared" si="1333"/>
        <v>Electronics</v>
      </c>
      <c r="AK4281">
        <f t="shared" si="1334"/>
        <v>2024</v>
      </c>
      <c r="AL4281">
        <f t="shared" si="1335"/>
        <v>12</v>
      </c>
      <c r="AM4281">
        <f t="shared" si="1336"/>
        <v>13</v>
      </c>
      <c r="AN4281">
        <f t="shared" si="1337"/>
        <v>6</v>
      </c>
      <c r="AO4281" t="str">
        <f t="shared" si="1338"/>
        <v>Weekday</v>
      </c>
      <c r="AR4281" s="20">
        <f t="shared" si="1339"/>
        <v>0</v>
      </c>
    </row>
    <row r="4282" spans="1:44" x14ac:dyDescent="0.35">
      <c r="A4282" t="str">
        <f t="shared" si="1321"/>
        <v>CUST4281</v>
      </c>
      <c r="B4282" s="2" t="s">
        <v>4618</v>
      </c>
      <c r="C4282" s="4">
        <v>45708</v>
      </c>
      <c r="D4282" s="2" t="s">
        <v>842</v>
      </c>
      <c r="E4282" t="s">
        <v>5052</v>
      </c>
      <c r="F4282" s="2" t="s">
        <v>13</v>
      </c>
      <c r="G4282" s="2" t="s">
        <v>37</v>
      </c>
      <c r="H4282" s="2">
        <v>1</v>
      </c>
      <c r="I4282" s="19">
        <v>781.88</v>
      </c>
      <c r="J4282" s="2" t="s">
        <v>50</v>
      </c>
      <c r="K4282" s="2" t="s">
        <v>31</v>
      </c>
      <c r="L4282" s="2">
        <v>3</v>
      </c>
      <c r="M4282" s="18">
        <f t="shared" si="1322"/>
        <v>781.88</v>
      </c>
      <c r="T4282" t="str">
        <f t="shared" si="1323"/>
        <v>Pending</v>
      </c>
      <c r="U4282" t="str">
        <f t="shared" si="1324"/>
        <v>No</v>
      </c>
      <c r="V4282" t="str">
        <f t="shared" si="1325"/>
        <v>Yes</v>
      </c>
      <c r="X4282">
        <f t="shared" si="1326"/>
        <v>573</v>
      </c>
      <c r="Y4282">
        <f t="shared" si="1327"/>
        <v>450</v>
      </c>
      <c r="Z4282" s="18">
        <f t="shared" si="1328"/>
        <v>1463424.4009529033</v>
      </c>
      <c r="AA4282" s="18">
        <f t="shared" si="1329"/>
        <v>118285.78776560788</v>
      </c>
      <c r="AB4282" s="17">
        <f t="shared" si="1330"/>
        <v>3.8140589569160999</v>
      </c>
      <c r="AC4282" s="2" t="s">
        <v>37</v>
      </c>
      <c r="AD4282" s="2" t="s">
        <v>13</v>
      </c>
      <c r="AE4282" t="str">
        <f t="shared" si="1331"/>
        <v>Home &amp; Kitchen</v>
      </c>
      <c r="AF4282" t="str">
        <f t="shared" si="1332"/>
        <v>Home &amp; Kitchen</v>
      </c>
      <c r="AG4282" t="str" cm="1">
        <f t="array" ref="AG4282">INDEX(AD:AD,ROW())</f>
        <v>Home &amp; Kitchen</v>
      </c>
      <c r="AH4282">
        <f t="shared" si="1340"/>
        <v>8</v>
      </c>
      <c r="AI4282" t="str">
        <f t="shared" si="1333"/>
        <v>Home &amp; Kitchen</v>
      </c>
      <c r="AK4282">
        <f t="shared" si="1334"/>
        <v>2025</v>
      </c>
      <c r="AL4282">
        <f t="shared" si="1335"/>
        <v>2</v>
      </c>
      <c r="AM4282">
        <f t="shared" si="1336"/>
        <v>20</v>
      </c>
      <c r="AN4282">
        <f t="shared" si="1337"/>
        <v>5</v>
      </c>
      <c r="AO4282" t="str">
        <f t="shared" si="1338"/>
        <v>Weekday</v>
      </c>
      <c r="AR4282" s="20">
        <f t="shared" si="1339"/>
        <v>0</v>
      </c>
    </row>
    <row r="4283" spans="1:44" x14ac:dyDescent="0.35">
      <c r="A4283" t="str">
        <f t="shared" si="1321"/>
        <v>CUST4282</v>
      </c>
      <c r="B4283" s="2" t="s">
        <v>4619</v>
      </c>
      <c r="C4283" s="4">
        <v>45821</v>
      </c>
      <c r="D4283" s="2" t="s">
        <v>524</v>
      </c>
      <c r="E4283" t="s">
        <v>5052</v>
      </c>
      <c r="F4283" s="2" t="s">
        <v>13</v>
      </c>
      <c r="G4283" s="2" t="s">
        <v>95</v>
      </c>
      <c r="H4283" s="2">
        <v>2</v>
      </c>
      <c r="I4283" s="19">
        <v>1405.18</v>
      </c>
      <c r="J4283" s="2" t="s">
        <v>15</v>
      </c>
      <c r="K4283" s="2" t="s">
        <v>16</v>
      </c>
      <c r="L4283" s="2">
        <v>5</v>
      </c>
      <c r="M4283" s="18">
        <f t="shared" si="1322"/>
        <v>2810.36</v>
      </c>
      <c r="T4283" t="str">
        <f t="shared" si="1323"/>
        <v>Completed</v>
      </c>
      <c r="U4283" t="str">
        <f t="shared" si="1324"/>
        <v>Yes</v>
      </c>
      <c r="V4283" t="str">
        <f t="shared" si="1325"/>
        <v>No</v>
      </c>
      <c r="X4283">
        <f t="shared" si="1326"/>
        <v>573</v>
      </c>
      <c r="Y4283">
        <f t="shared" si="1327"/>
        <v>450</v>
      </c>
      <c r="Z4283" s="18">
        <f t="shared" si="1328"/>
        <v>1463424.4009529033</v>
      </c>
      <c r="AA4283" s="18">
        <f t="shared" si="1329"/>
        <v>118285.78776560788</v>
      </c>
      <c r="AB4283" s="17">
        <f t="shared" si="1330"/>
        <v>3.8140589569160999</v>
      </c>
      <c r="AC4283" s="2" t="s">
        <v>95</v>
      </c>
      <c r="AD4283" s="2" t="s">
        <v>13</v>
      </c>
      <c r="AE4283" t="str">
        <f t="shared" si="1331"/>
        <v>Home &amp; Kitchen</v>
      </c>
      <c r="AF4283" t="str">
        <f t="shared" si="1332"/>
        <v>Home &amp; Kitchen</v>
      </c>
      <c r="AG4283" t="str" cm="1">
        <f t="array" ref="AG4283">INDEX(AD:AD,ROW())</f>
        <v>Home &amp; Kitchen</v>
      </c>
      <c r="AH4283">
        <f t="shared" si="1340"/>
        <v>32</v>
      </c>
      <c r="AI4283" t="str">
        <f t="shared" si="1333"/>
        <v>Home &amp; Kitchen</v>
      </c>
      <c r="AK4283">
        <f t="shared" si="1334"/>
        <v>2025</v>
      </c>
      <c r="AL4283">
        <f t="shared" si="1335"/>
        <v>6</v>
      </c>
      <c r="AM4283">
        <f t="shared" si="1336"/>
        <v>13</v>
      </c>
      <c r="AN4283">
        <f t="shared" si="1337"/>
        <v>6</v>
      </c>
      <c r="AO4283" t="str">
        <f t="shared" si="1338"/>
        <v>Weekday</v>
      </c>
      <c r="AR4283" s="20">
        <f t="shared" si="1339"/>
        <v>0</v>
      </c>
    </row>
    <row r="4284" spans="1:44" x14ac:dyDescent="0.35">
      <c r="A4284" t="str">
        <f t="shared" si="1321"/>
        <v>CUST4283</v>
      </c>
      <c r="B4284" s="2" t="s">
        <v>4620</v>
      </c>
      <c r="C4284" s="4">
        <v>45082</v>
      </c>
      <c r="D4284" s="2" t="s">
        <v>253</v>
      </c>
      <c r="E4284" t="s">
        <v>5052</v>
      </c>
      <c r="F4284" s="2" t="s">
        <v>19</v>
      </c>
      <c r="G4284" s="2" t="s">
        <v>128</v>
      </c>
      <c r="H4284" s="2">
        <v>1</v>
      </c>
      <c r="I4284" s="19">
        <v>397.66</v>
      </c>
      <c r="J4284" s="2" t="s">
        <v>5046</v>
      </c>
      <c r="K4284" s="2" t="s">
        <v>76</v>
      </c>
      <c r="L4284" s="2">
        <v>4</v>
      </c>
      <c r="M4284" s="18">
        <f t="shared" si="1322"/>
        <v>397.66</v>
      </c>
      <c r="T4284" t="str">
        <f t="shared" si="1323"/>
        <v>Completed</v>
      </c>
      <c r="U4284" t="str">
        <f t="shared" si="1324"/>
        <v>No</v>
      </c>
      <c r="V4284" t="str">
        <f t="shared" si="1325"/>
        <v>No</v>
      </c>
      <c r="X4284">
        <f t="shared" si="1326"/>
        <v>573</v>
      </c>
      <c r="Y4284">
        <f t="shared" si="1327"/>
        <v>450</v>
      </c>
      <c r="Z4284" s="18">
        <f t="shared" si="1328"/>
        <v>2759712.3299794244</v>
      </c>
      <c r="AA4284" s="18">
        <f t="shared" si="1329"/>
        <v>330643.50635802455</v>
      </c>
      <c r="AB4284" s="17">
        <f t="shared" si="1330"/>
        <v>3.8641711229946525</v>
      </c>
      <c r="AC4284" s="2" t="s">
        <v>128</v>
      </c>
      <c r="AD4284" s="2" t="s">
        <v>19</v>
      </c>
      <c r="AE4284" t="str">
        <f t="shared" si="1331"/>
        <v>Electronics</v>
      </c>
      <c r="AF4284" t="str">
        <f t="shared" si="1332"/>
        <v>Electronics</v>
      </c>
      <c r="AG4284" t="str" cm="1">
        <f t="array" ref="AG4284">INDEX(AD:AD,ROW())</f>
        <v>Electronics</v>
      </c>
      <c r="AH4284">
        <f t="shared" si="1340"/>
        <v>48</v>
      </c>
      <c r="AI4284" t="str">
        <f t="shared" si="1333"/>
        <v>Electronics</v>
      </c>
      <c r="AK4284">
        <f t="shared" si="1334"/>
        <v>2023</v>
      </c>
      <c r="AL4284">
        <f t="shared" si="1335"/>
        <v>6</v>
      </c>
      <c r="AM4284">
        <f t="shared" si="1336"/>
        <v>5</v>
      </c>
      <c r="AN4284">
        <f t="shared" si="1337"/>
        <v>2</v>
      </c>
      <c r="AO4284" t="str">
        <f t="shared" si="1338"/>
        <v>Weekday</v>
      </c>
      <c r="AR4284" s="20">
        <f t="shared" si="1339"/>
        <v>1</v>
      </c>
    </row>
    <row r="4285" spans="1:44" x14ac:dyDescent="0.35">
      <c r="A4285" t="str">
        <f t="shared" si="1321"/>
        <v>CUST4284</v>
      </c>
      <c r="B4285" s="2" t="s">
        <v>4621</v>
      </c>
      <c r="C4285" s="4">
        <v>45262</v>
      </c>
      <c r="D4285" s="2" t="s">
        <v>302</v>
      </c>
      <c r="E4285" t="s">
        <v>5055</v>
      </c>
      <c r="F4285" s="2" t="s">
        <v>23</v>
      </c>
      <c r="G4285" s="2" t="s">
        <v>24</v>
      </c>
      <c r="H4285" s="2">
        <v>1</v>
      </c>
      <c r="I4285" s="19">
        <v>776.7</v>
      </c>
      <c r="J4285" s="2" t="s">
        <v>5046</v>
      </c>
      <c r="K4285" s="2" t="s">
        <v>16</v>
      </c>
      <c r="L4285" s="2">
        <v>3</v>
      </c>
      <c r="M4285" s="18">
        <f t="shared" si="1322"/>
        <v>776.7</v>
      </c>
      <c r="T4285" t="str">
        <f t="shared" si="1323"/>
        <v>Completed</v>
      </c>
      <c r="U4285" t="str">
        <f t="shared" si="1324"/>
        <v>No</v>
      </c>
      <c r="V4285" t="str">
        <f t="shared" si="1325"/>
        <v>No</v>
      </c>
      <c r="X4285">
        <f t="shared" si="1326"/>
        <v>567</v>
      </c>
      <c r="Y4285">
        <f t="shared" si="1327"/>
        <v>440</v>
      </c>
      <c r="Z4285" s="18">
        <f t="shared" si="1328"/>
        <v>594714.6477588166</v>
      </c>
      <c r="AA4285" s="18">
        <f t="shared" si="1329"/>
        <v>60882.938065984097</v>
      </c>
      <c r="AB4285" s="17">
        <f t="shared" si="1330"/>
        <v>3.804733727810651</v>
      </c>
      <c r="AC4285" s="2" t="s">
        <v>24</v>
      </c>
      <c r="AD4285" s="2" t="s">
        <v>23</v>
      </c>
      <c r="AE4285" t="str">
        <f t="shared" si="1331"/>
        <v>Books</v>
      </c>
      <c r="AF4285" t="str">
        <f t="shared" si="1332"/>
        <v>Books</v>
      </c>
      <c r="AG4285" t="str" cm="1">
        <f t="array" ref="AG4285">INDEX(AD:AD,ROW())</f>
        <v>Books</v>
      </c>
      <c r="AH4285">
        <f t="shared" si="1340"/>
        <v>4</v>
      </c>
      <c r="AI4285" t="str">
        <f t="shared" si="1333"/>
        <v>Books</v>
      </c>
      <c r="AK4285">
        <f t="shared" si="1334"/>
        <v>2023</v>
      </c>
      <c r="AL4285">
        <f t="shared" si="1335"/>
        <v>12</v>
      </c>
      <c r="AM4285">
        <f t="shared" si="1336"/>
        <v>2</v>
      </c>
      <c r="AN4285">
        <f t="shared" si="1337"/>
        <v>7</v>
      </c>
      <c r="AO4285" t="str">
        <f t="shared" si="1338"/>
        <v>Weekend</v>
      </c>
      <c r="AR4285" s="20">
        <f t="shared" si="1339"/>
        <v>0</v>
      </c>
    </row>
    <row r="4286" spans="1:44" x14ac:dyDescent="0.35">
      <c r="A4286" t="str">
        <f t="shared" si="1321"/>
        <v>CUST4285</v>
      </c>
      <c r="B4286" s="2" t="s">
        <v>4622</v>
      </c>
      <c r="C4286" s="4">
        <v>45618</v>
      </c>
      <c r="D4286" s="2" t="s">
        <v>1193</v>
      </c>
      <c r="E4286" t="s">
        <v>5049</v>
      </c>
      <c r="F4286" s="2" t="s">
        <v>42</v>
      </c>
      <c r="G4286" s="2" t="s">
        <v>5042</v>
      </c>
      <c r="H4286" s="2">
        <v>1</v>
      </c>
      <c r="I4286" s="19">
        <v>1492.1</v>
      </c>
      <c r="J4286" s="2" t="s">
        <v>5046</v>
      </c>
      <c r="K4286" s="2" t="s">
        <v>16</v>
      </c>
      <c r="L4286" s="2">
        <v>5</v>
      </c>
      <c r="M4286" s="18">
        <f t="shared" si="1322"/>
        <v>1492.1</v>
      </c>
      <c r="T4286" t="str">
        <f t="shared" si="1323"/>
        <v>Completed</v>
      </c>
      <c r="U4286" t="str">
        <f t="shared" si="1324"/>
        <v>Yes</v>
      </c>
      <c r="V4286" t="str">
        <f t="shared" si="1325"/>
        <v>No</v>
      </c>
      <c r="X4286">
        <f t="shared" si="1326"/>
        <v>595</v>
      </c>
      <c r="Y4286">
        <f t="shared" si="1327"/>
        <v>444</v>
      </c>
      <c r="Z4286" s="18">
        <f t="shared" si="1328"/>
        <v>1098537.4901531704</v>
      </c>
      <c r="AA4286" s="18">
        <f t="shared" si="1329"/>
        <v>96724.388030634553</v>
      </c>
      <c r="AB4286" s="17">
        <f t="shared" si="1330"/>
        <v>3.9001122334455669</v>
      </c>
      <c r="AC4286" s="2" t="s">
        <v>5042</v>
      </c>
      <c r="AD4286" s="2" t="s">
        <v>42</v>
      </c>
      <c r="AE4286" t="str">
        <f t="shared" si="1331"/>
        <v>Beauty</v>
      </c>
      <c r="AF4286" t="str">
        <f t="shared" si="1332"/>
        <v>Beauty</v>
      </c>
      <c r="AG4286" t="str" cm="1">
        <f t="array" ref="AG4286">INDEX(AD:AD,ROW())</f>
        <v>Beauty</v>
      </c>
      <c r="AH4286">
        <f t="shared" si="1340"/>
        <v>18</v>
      </c>
      <c r="AI4286" t="str">
        <f t="shared" si="1333"/>
        <v>Beauty</v>
      </c>
      <c r="AK4286">
        <f t="shared" si="1334"/>
        <v>2024</v>
      </c>
      <c r="AL4286">
        <f t="shared" si="1335"/>
        <v>11</v>
      </c>
      <c r="AM4286">
        <f t="shared" si="1336"/>
        <v>22</v>
      </c>
      <c r="AN4286">
        <f t="shared" si="1337"/>
        <v>6</v>
      </c>
      <c r="AO4286" t="str">
        <f t="shared" si="1338"/>
        <v>Weekday</v>
      </c>
      <c r="AR4286" s="20">
        <f t="shared" si="1339"/>
        <v>0</v>
      </c>
    </row>
    <row r="4287" spans="1:44" x14ac:dyDescent="0.35">
      <c r="A4287" t="str">
        <f t="shared" si="1321"/>
        <v>CUST4286</v>
      </c>
      <c r="B4287" s="2" t="s">
        <v>4623</v>
      </c>
      <c r="C4287" s="4">
        <v>45701</v>
      </c>
      <c r="D4287" s="2" t="s">
        <v>1399</v>
      </c>
      <c r="E4287" t="s">
        <v>5051</v>
      </c>
      <c r="F4287" s="2" t="s">
        <v>13</v>
      </c>
      <c r="G4287" s="2" t="s">
        <v>5045</v>
      </c>
      <c r="H4287" s="2">
        <v>1</v>
      </c>
      <c r="I4287" s="19">
        <v>1017.89</v>
      </c>
      <c r="J4287" s="2" t="s">
        <v>5046</v>
      </c>
      <c r="K4287" s="2" t="s">
        <v>16</v>
      </c>
      <c r="L4287" s="2">
        <v>3</v>
      </c>
      <c r="M4287" s="18">
        <f t="shared" si="1322"/>
        <v>1017.89</v>
      </c>
      <c r="T4287" t="str">
        <f t="shared" si="1323"/>
        <v>Completed</v>
      </c>
      <c r="U4287" t="str">
        <f t="shared" si="1324"/>
        <v>Yes</v>
      </c>
      <c r="V4287" t="str">
        <f t="shared" si="1325"/>
        <v>No</v>
      </c>
      <c r="X4287">
        <f t="shared" si="1326"/>
        <v>619</v>
      </c>
      <c r="Y4287">
        <f t="shared" si="1327"/>
        <v>468</v>
      </c>
      <c r="Z4287" s="18">
        <f t="shared" si="1328"/>
        <v>1463424.4009529033</v>
      </c>
      <c r="AA4287" s="18">
        <f t="shared" si="1329"/>
        <v>118285.78776560788</v>
      </c>
      <c r="AB4287" s="17">
        <f t="shared" si="1330"/>
        <v>3.8140589569160999</v>
      </c>
      <c r="AC4287" s="2" t="s">
        <v>5045</v>
      </c>
      <c r="AD4287" s="2" t="s">
        <v>13</v>
      </c>
      <c r="AE4287" t="str">
        <f t="shared" si="1331"/>
        <v>Home &amp; Kitchen</v>
      </c>
      <c r="AF4287" t="str">
        <f t="shared" si="1332"/>
        <v>Home &amp; Kitchen</v>
      </c>
      <c r="AG4287" t="str" cm="1">
        <f t="array" ref="AG4287">INDEX(AD:AD,ROW())</f>
        <v>Home &amp; Kitchen</v>
      </c>
      <c r="AH4287">
        <f t="shared" si="1340"/>
        <v>76</v>
      </c>
      <c r="AI4287" t="str">
        <f t="shared" si="1333"/>
        <v>Home &amp; Kitchen</v>
      </c>
      <c r="AK4287">
        <f t="shared" si="1334"/>
        <v>2025</v>
      </c>
      <c r="AL4287">
        <f t="shared" si="1335"/>
        <v>2</v>
      </c>
      <c r="AM4287">
        <f t="shared" si="1336"/>
        <v>13</v>
      </c>
      <c r="AN4287">
        <f t="shared" si="1337"/>
        <v>5</v>
      </c>
      <c r="AO4287" t="str">
        <f t="shared" si="1338"/>
        <v>Weekday</v>
      </c>
      <c r="AR4287" s="20">
        <f t="shared" si="1339"/>
        <v>0</v>
      </c>
    </row>
    <row r="4288" spans="1:44" x14ac:dyDescent="0.35">
      <c r="A4288" t="str">
        <f t="shared" si="1321"/>
        <v>CUST4287</v>
      </c>
      <c r="B4288" s="2" t="s">
        <v>4624</v>
      </c>
      <c r="C4288" s="4">
        <v>45612</v>
      </c>
      <c r="D4288" s="2" t="s">
        <v>97</v>
      </c>
      <c r="E4288" t="s">
        <v>5052</v>
      </c>
      <c r="F4288" s="2" t="s">
        <v>42</v>
      </c>
      <c r="G4288" s="2" t="s">
        <v>5042</v>
      </c>
      <c r="H4288" s="2">
        <v>1</v>
      </c>
      <c r="I4288" s="19">
        <v>748.29</v>
      </c>
      <c r="J4288" s="2" t="s">
        <v>20</v>
      </c>
      <c r="K4288" s="2" t="s">
        <v>16</v>
      </c>
      <c r="L4288" s="2">
        <v>4</v>
      </c>
      <c r="M4288" s="18">
        <f t="shared" si="1322"/>
        <v>748.29</v>
      </c>
      <c r="T4288" t="str">
        <f t="shared" si="1323"/>
        <v>Completed</v>
      </c>
      <c r="U4288" t="str">
        <f t="shared" si="1324"/>
        <v>No</v>
      </c>
      <c r="V4288" t="str">
        <f t="shared" si="1325"/>
        <v>No</v>
      </c>
      <c r="X4288">
        <f t="shared" si="1326"/>
        <v>573</v>
      </c>
      <c r="Y4288">
        <f t="shared" si="1327"/>
        <v>450</v>
      </c>
      <c r="Z4288" s="18">
        <f t="shared" si="1328"/>
        <v>1098537.4901531704</v>
      </c>
      <c r="AA4288" s="18">
        <f t="shared" si="1329"/>
        <v>96724.388030634553</v>
      </c>
      <c r="AB4288" s="17">
        <f t="shared" si="1330"/>
        <v>3.9001122334455669</v>
      </c>
      <c r="AC4288" s="2" t="s">
        <v>5042</v>
      </c>
      <c r="AD4288" s="2" t="s">
        <v>42</v>
      </c>
      <c r="AE4288" t="str">
        <f t="shared" si="1331"/>
        <v>Beauty</v>
      </c>
      <c r="AF4288" t="str">
        <f t="shared" si="1332"/>
        <v>Beauty</v>
      </c>
      <c r="AG4288" t="str" cm="1">
        <f t="array" ref="AG4288">INDEX(AD:AD,ROW())</f>
        <v>Beauty</v>
      </c>
      <c r="AH4288">
        <f t="shared" si="1340"/>
        <v>18</v>
      </c>
      <c r="AI4288" t="str">
        <f t="shared" si="1333"/>
        <v>Beauty</v>
      </c>
      <c r="AK4288">
        <f t="shared" si="1334"/>
        <v>2024</v>
      </c>
      <c r="AL4288">
        <f t="shared" si="1335"/>
        <v>11</v>
      </c>
      <c r="AM4288">
        <f t="shared" si="1336"/>
        <v>16</v>
      </c>
      <c r="AN4288">
        <f t="shared" si="1337"/>
        <v>7</v>
      </c>
      <c r="AO4288" t="str">
        <f t="shared" si="1338"/>
        <v>Weekend</v>
      </c>
      <c r="AR4288" s="20">
        <f t="shared" si="1339"/>
        <v>0</v>
      </c>
    </row>
    <row r="4289" spans="1:44" x14ac:dyDescent="0.35">
      <c r="A4289" t="str">
        <f t="shared" si="1321"/>
        <v>CUST4288</v>
      </c>
      <c r="B4289" s="2" t="s">
        <v>4625</v>
      </c>
      <c r="C4289" s="4">
        <v>45550</v>
      </c>
      <c r="D4289" s="2" t="s">
        <v>314</v>
      </c>
      <c r="E4289" t="s">
        <v>5053</v>
      </c>
      <c r="F4289" s="2" t="s">
        <v>29</v>
      </c>
      <c r="G4289" s="2" t="s">
        <v>5043</v>
      </c>
      <c r="H4289" s="2">
        <v>1</v>
      </c>
      <c r="I4289" s="19">
        <v>1992.37</v>
      </c>
      <c r="J4289" s="2" t="s">
        <v>15</v>
      </c>
      <c r="K4289" s="2" t="s">
        <v>16</v>
      </c>
      <c r="L4289" s="2">
        <v>3</v>
      </c>
      <c r="M4289" s="18">
        <f t="shared" si="1322"/>
        <v>1992.37</v>
      </c>
      <c r="T4289" t="str">
        <f t="shared" si="1323"/>
        <v>Completed</v>
      </c>
      <c r="U4289" t="str">
        <f t="shared" si="1324"/>
        <v>Yes</v>
      </c>
      <c r="V4289" t="str">
        <f t="shared" si="1325"/>
        <v>No</v>
      </c>
      <c r="X4289">
        <f t="shared" si="1326"/>
        <v>559</v>
      </c>
      <c r="Y4289">
        <f t="shared" si="1327"/>
        <v>408</v>
      </c>
      <c r="Z4289" s="18">
        <f t="shared" si="1328"/>
        <v>1892867.2841657216</v>
      </c>
      <c r="AA4289" s="18">
        <f t="shared" si="1329"/>
        <v>199432.98236095349</v>
      </c>
      <c r="AB4289" s="17">
        <f t="shared" si="1330"/>
        <v>3.8949824970828471</v>
      </c>
      <c r="AC4289" s="2" t="s">
        <v>5043</v>
      </c>
      <c r="AD4289" s="2" t="s">
        <v>29</v>
      </c>
      <c r="AE4289" t="str">
        <f t="shared" si="1331"/>
        <v>Fashion</v>
      </c>
      <c r="AF4289" t="str">
        <f t="shared" si="1332"/>
        <v>Fashion</v>
      </c>
      <c r="AG4289" t="str" cm="1">
        <f t="array" ref="AG4289">INDEX(AD:AD,ROW())</f>
        <v>Fashion</v>
      </c>
      <c r="AH4289">
        <f t="shared" si="1340"/>
        <v>55</v>
      </c>
      <c r="AI4289" t="str">
        <f t="shared" si="1333"/>
        <v>Fashion</v>
      </c>
      <c r="AK4289">
        <f t="shared" si="1334"/>
        <v>2024</v>
      </c>
      <c r="AL4289">
        <f t="shared" si="1335"/>
        <v>9</v>
      </c>
      <c r="AM4289">
        <f t="shared" si="1336"/>
        <v>15</v>
      </c>
      <c r="AN4289">
        <f t="shared" si="1337"/>
        <v>1</v>
      </c>
      <c r="AO4289" t="str">
        <f t="shared" si="1338"/>
        <v>Weekend</v>
      </c>
      <c r="AR4289" s="20">
        <f t="shared" si="1339"/>
        <v>0</v>
      </c>
    </row>
    <row r="4290" spans="1:44" x14ac:dyDescent="0.35">
      <c r="A4290" t="str">
        <f t="shared" si="1321"/>
        <v>CUST4289</v>
      </c>
      <c r="B4290" s="2" t="s">
        <v>4626</v>
      </c>
      <c r="C4290" s="4">
        <v>45077</v>
      </c>
      <c r="D4290" s="2" t="s">
        <v>1219</v>
      </c>
      <c r="E4290" t="s">
        <v>5051</v>
      </c>
      <c r="F4290" s="2" t="s">
        <v>29</v>
      </c>
      <c r="G4290" s="2" t="s">
        <v>138</v>
      </c>
      <c r="H4290" s="2">
        <v>2</v>
      </c>
      <c r="I4290" s="19">
        <v>1037.8499999999999</v>
      </c>
      <c r="J4290" s="2" t="s">
        <v>5046</v>
      </c>
      <c r="K4290" s="2" t="s">
        <v>16</v>
      </c>
      <c r="L4290" s="2">
        <v>3</v>
      </c>
      <c r="M4290" s="18">
        <f t="shared" si="1322"/>
        <v>2075.6999999999998</v>
      </c>
      <c r="T4290" t="str">
        <f t="shared" si="1323"/>
        <v>Completed</v>
      </c>
      <c r="U4290" t="str">
        <f t="shared" si="1324"/>
        <v>Yes</v>
      </c>
      <c r="V4290" t="str">
        <f t="shared" si="1325"/>
        <v>No</v>
      </c>
      <c r="X4290">
        <f t="shared" si="1326"/>
        <v>619</v>
      </c>
      <c r="Y4290">
        <f t="shared" si="1327"/>
        <v>468</v>
      </c>
      <c r="Z4290" s="18">
        <f t="shared" si="1328"/>
        <v>1892867.2841657216</v>
      </c>
      <c r="AA4290" s="18">
        <f t="shared" si="1329"/>
        <v>199432.98236095349</v>
      </c>
      <c r="AB4290" s="17">
        <f t="shared" si="1330"/>
        <v>3.8949824970828471</v>
      </c>
      <c r="AC4290" s="2" t="s">
        <v>138</v>
      </c>
      <c r="AD4290" s="2" t="s">
        <v>29</v>
      </c>
      <c r="AE4290" t="str">
        <f t="shared" si="1331"/>
        <v>Fashion</v>
      </c>
      <c r="AF4290" t="str">
        <f t="shared" si="1332"/>
        <v>Fashion</v>
      </c>
      <c r="AG4290" t="str" cm="1">
        <f t="array" ref="AG4290">INDEX(AD:AD,ROW())</f>
        <v>Fashion</v>
      </c>
      <c r="AH4290">
        <f t="shared" si="1340"/>
        <v>53</v>
      </c>
      <c r="AI4290" t="str">
        <f t="shared" si="1333"/>
        <v>Fashion</v>
      </c>
      <c r="AK4290">
        <f t="shared" si="1334"/>
        <v>2023</v>
      </c>
      <c r="AL4290">
        <f t="shared" si="1335"/>
        <v>5</v>
      </c>
      <c r="AM4290">
        <f t="shared" si="1336"/>
        <v>31</v>
      </c>
      <c r="AN4290">
        <f t="shared" si="1337"/>
        <v>4</v>
      </c>
      <c r="AO4290" t="str">
        <f t="shared" si="1338"/>
        <v>Weekday</v>
      </c>
      <c r="AR4290" s="20">
        <f t="shared" si="1339"/>
        <v>0</v>
      </c>
    </row>
    <row r="4291" spans="1:44" x14ac:dyDescent="0.35">
      <c r="A4291" t="str">
        <f t="shared" ref="A4291:A4354" si="1341">"CUST"&amp;TEXT(ROW()-1,"0000")</f>
        <v>CUST4290</v>
      </c>
      <c r="B4291" s="2" t="s">
        <v>4627</v>
      </c>
      <c r="C4291" s="4">
        <v>45626</v>
      </c>
      <c r="D4291" s="2" t="s">
        <v>114</v>
      </c>
      <c r="E4291" t="s">
        <v>5048</v>
      </c>
      <c r="F4291" s="2" t="s">
        <v>29</v>
      </c>
      <c r="G4291" s="2" t="s">
        <v>30</v>
      </c>
      <c r="H4291" s="2">
        <v>1</v>
      </c>
      <c r="I4291" s="19">
        <v>1873.52</v>
      </c>
      <c r="J4291" s="2" t="s">
        <v>15</v>
      </c>
      <c r="K4291" s="2" t="s">
        <v>31</v>
      </c>
      <c r="L4291" s="2">
        <v>4</v>
      </c>
      <c r="M4291" s="18">
        <f t="shared" ref="M4291:M4354" si="1342">H4291*I4291</f>
        <v>1873.52</v>
      </c>
      <c r="T4291" t="str">
        <f t="shared" ref="T4291:T4354" si="1343">IF(K4291="Cancelled","Lost Sale",IF(K4291="Pending","Pending","Completed"))</f>
        <v>Pending</v>
      </c>
      <c r="U4291" t="str">
        <f t="shared" ref="U4291:U4354" si="1344">IF(AND(K4291="Delivered",M4291&gt;1000),"Yes","No")</f>
        <v>No</v>
      </c>
      <c r="V4291" t="str">
        <f t="shared" ref="V4291:V4354" si="1345">IF(OR(K4291="Cancelled",K4291="Pending"),"Yes","No")</f>
        <v>Yes</v>
      </c>
      <c r="X4291">
        <f t="shared" ref="X4291:X4354" si="1346">COUNTIF($E$2:$E$4701,E4291)</f>
        <v>590</v>
      </c>
      <c r="Y4291">
        <f t="shared" ref="Y4291:Y4354" si="1347">COUNTIFS($E$2:$E$4701,E4291,$K$2:$K$4701,"Delivered")</f>
        <v>451</v>
      </c>
      <c r="Z4291" s="18">
        <f t="shared" ref="Z4291:Z4354" si="1348">SUMIF($F$2:$F$4701,F4291,$M$2:$M$4701)</f>
        <v>1892867.2841657216</v>
      </c>
      <c r="AA4291" s="18">
        <f t="shared" ref="AA4291:AA4354" si="1349">SUMIFS($M$2:$M$4701,$F$2:$F$4701,F4291,$K$2:$K$4701,"Pending")</f>
        <v>199432.98236095349</v>
      </c>
      <c r="AB4291" s="17">
        <f t="shared" ref="AB4291:AB4354" si="1350">AVERAGEIF($F$2:$F$4701,F4291,$L$2:$L$4701)</f>
        <v>3.8949824970828471</v>
      </c>
      <c r="AC4291" s="2" t="s">
        <v>30</v>
      </c>
      <c r="AD4291" s="2" t="s">
        <v>29</v>
      </c>
      <c r="AE4291" t="str">
        <f t="shared" ref="AE4291:AE4354" si="1351">VLOOKUP(G4291,$AC$2:$AD$4738,2,FALSE)</f>
        <v>Fashion</v>
      </c>
      <c r="AF4291" t="str">
        <f t="shared" ref="AF4291:AF4354" si="1352">_xlfn.XLOOKUP(G4291,AC:AC,AD:AD)</f>
        <v>Fashion</v>
      </c>
      <c r="AG4291" t="str" cm="1">
        <f t="array" ref="AG4291">INDEX(AD:AD,ROW())</f>
        <v>Fashion</v>
      </c>
      <c r="AH4291">
        <f t="shared" si="1340"/>
        <v>6</v>
      </c>
      <c r="AI4291" t="str">
        <f t="shared" ref="AI4291:AI4354" si="1353">INDEX(AD:AD,MATCH(G4291,AC:AC,0))</f>
        <v>Fashion</v>
      </c>
      <c r="AK4291">
        <f t="shared" ref="AK4291:AK4354" si="1354">YEAR(C4291)</f>
        <v>2024</v>
      </c>
      <c r="AL4291">
        <f t="shared" ref="AL4291:AL4354" si="1355">MONTH(C4291)</f>
        <v>11</v>
      </c>
      <c r="AM4291">
        <f t="shared" ref="AM4291:AM4354" si="1356">DAY(C4291)</f>
        <v>30</v>
      </c>
      <c r="AN4291">
        <f t="shared" ref="AN4291:AN4354" si="1357">WEEKDAY(C4291)</f>
        <v>7</v>
      </c>
      <c r="AO4291" t="str">
        <f t="shared" ref="AO4291:AO4354" si="1358">IF(WEEKDAY(C4291,2)&gt;5,"Weekend","Weekday")</f>
        <v>Weekend</v>
      </c>
      <c r="AR4291" s="20">
        <f t="shared" ref="AR4291:AR4354" si="1359">IF(OR(K4291="Cancelled",K4291="Returned"),1,0)</f>
        <v>0</v>
      </c>
    </row>
    <row r="4292" spans="1:44" x14ac:dyDescent="0.35">
      <c r="A4292" t="str">
        <f t="shared" si="1341"/>
        <v>CUST4291</v>
      </c>
      <c r="B4292" s="2" t="s">
        <v>4628</v>
      </c>
      <c r="C4292" s="4">
        <v>45368</v>
      </c>
      <c r="D4292" s="2" t="s">
        <v>421</v>
      </c>
      <c r="E4292" t="s">
        <v>5055</v>
      </c>
      <c r="F4292" s="2" t="s">
        <v>23</v>
      </c>
      <c r="G4292" s="2" t="s">
        <v>75</v>
      </c>
      <c r="H4292" s="2">
        <v>3</v>
      </c>
      <c r="I4292" s="19">
        <v>472.22</v>
      </c>
      <c r="J4292" s="2" t="s">
        <v>5046</v>
      </c>
      <c r="K4292" s="2" t="s">
        <v>103</v>
      </c>
      <c r="L4292" s="2">
        <v>5</v>
      </c>
      <c r="M4292" s="18">
        <f t="shared" si="1342"/>
        <v>1416.66</v>
      </c>
      <c r="T4292" t="str">
        <f t="shared" si="1343"/>
        <v>Lost Sale</v>
      </c>
      <c r="U4292" t="str">
        <f t="shared" si="1344"/>
        <v>No</v>
      </c>
      <c r="V4292" t="str">
        <f t="shared" si="1345"/>
        <v>Yes</v>
      </c>
      <c r="X4292">
        <f t="shared" si="1346"/>
        <v>567</v>
      </c>
      <c r="Y4292">
        <f t="shared" si="1347"/>
        <v>440</v>
      </c>
      <c r="Z4292" s="18">
        <f t="shared" si="1348"/>
        <v>594714.6477588166</v>
      </c>
      <c r="AA4292" s="18">
        <f t="shared" si="1349"/>
        <v>60882.938065984097</v>
      </c>
      <c r="AB4292" s="17">
        <f t="shared" si="1350"/>
        <v>3.804733727810651</v>
      </c>
      <c r="AC4292" s="2" t="s">
        <v>75</v>
      </c>
      <c r="AD4292" s="2" t="s">
        <v>23</v>
      </c>
      <c r="AE4292" t="str">
        <f t="shared" si="1351"/>
        <v>Books</v>
      </c>
      <c r="AF4292" t="str">
        <f t="shared" si="1352"/>
        <v>Books</v>
      </c>
      <c r="AG4292" t="str" cm="1">
        <f t="array" ref="AG4292">INDEX(AD:AD,ROW())</f>
        <v>Books</v>
      </c>
      <c r="AH4292">
        <f t="shared" si="1340"/>
        <v>23</v>
      </c>
      <c r="AI4292" t="str">
        <f t="shared" si="1353"/>
        <v>Books</v>
      </c>
      <c r="AK4292">
        <f t="shared" si="1354"/>
        <v>2024</v>
      </c>
      <c r="AL4292">
        <f t="shared" si="1355"/>
        <v>3</v>
      </c>
      <c r="AM4292">
        <f t="shared" si="1356"/>
        <v>17</v>
      </c>
      <c r="AN4292">
        <f t="shared" si="1357"/>
        <v>1</v>
      </c>
      <c r="AO4292" t="str">
        <f t="shared" si="1358"/>
        <v>Weekend</v>
      </c>
      <c r="AR4292" s="20">
        <f t="shared" si="1359"/>
        <v>1</v>
      </c>
    </row>
    <row r="4293" spans="1:44" x14ac:dyDescent="0.35">
      <c r="A4293" t="str">
        <f t="shared" si="1341"/>
        <v>CUST4292</v>
      </c>
      <c r="B4293" s="2" t="s">
        <v>4629</v>
      </c>
      <c r="C4293" s="4">
        <v>45411</v>
      </c>
      <c r="D4293" s="2" t="s">
        <v>78</v>
      </c>
      <c r="E4293" t="s">
        <v>5054</v>
      </c>
      <c r="F4293" s="2" t="s">
        <v>29</v>
      </c>
      <c r="G4293" s="2" t="s">
        <v>121</v>
      </c>
      <c r="H4293" s="2">
        <v>1</v>
      </c>
      <c r="I4293" s="19">
        <v>759.46</v>
      </c>
      <c r="J4293" s="2" t="s">
        <v>50</v>
      </c>
      <c r="K4293" s="2" t="s">
        <v>16</v>
      </c>
      <c r="L4293" s="2">
        <v>5</v>
      </c>
      <c r="M4293" s="18">
        <f t="shared" si="1342"/>
        <v>759.46</v>
      </c>
      <c r="T4293" t="str">
        <f t="shared" si="1343"/>
        <v>Completed</v>
      </c>
      <c r="U4293" t="str">
        <f t="shared" si="1344"/>
        <v>No</v>
      </c>
      <c r="V4293" t="str">
        <f t="shared" si="1345"/>
        <v>No</v>
      </c>
      <c r="X4293">
        <f t="shared" si="1346"/>
        <v>558</v>
      </c>
      <c r="Y4293">
        <f t="shared" si="1347"/>
        <v>430</v>
      </c>
      <c r="Z4293" s="18">
        <f t="shared" si="1348"/>
        <v>1892867.2841657216</v>
      </c>
      <c r="AA4293" s="18">
        <f t="shared" si="1349"/>
        <v>199432.98236095349</v>
      </c>
      <c r="AB4293" s="17">
        <f t="shared" si="1350"/>
        <v>3.8949824970828471</v>
      </c>
      <c r="AC4293" s="2" t="s">
        <v>121</v>
      </c>
      <c r="AD4293" s="2" t="s">
        <v>29</v>
      </c>
      <c r="AE4293" t="str">
        <f t="shared" si="1351"/>
        <v>Fashion</v>
      </c>
      <c r="AF4293" t="str">
        <f t="shared" si="1352"/>
        <v>Fashion</v>
      </c>
      <c r="AG4293" t="str" cm="1">
        <f t="array" ref="AG4293">INDEX(AD:AD,ROW())</f>
        <v>Fashion</v>
      </c>
      <c r="AH4293">
        <f t="shared" si="1340"/>
        <v>45</v>
      </c>
      <c r="AI4293" t="str">
        <f t="shared" si="1353"/>
        <v>Fashion</v>
      </c>
      <c r="AK4293">
        <f t="shared" si="1354"/>
        <v>2024</v>
      </c>
      <c r="AL4293">
        <f t="shared" si="1355"/>
        <v>4</v>
      </c>
      <c r="AM4293">
        <f t="shared" si="1356"/>
        <v>29</v>
      </c>
      <c r="AN4293">
        <f t="shared" si="1357"/>
        <v>2</v>
      </c>
      <c r="AO4293" t="str">
        <f t="shared" si="1358"/>
        <v>Weekday</v>
      </c>
      <c r="AR4293" s="20">
        <f t="shared" si="1359"/>
        <v>0</v>
      </c>
    </row>
    <row r="4294" spans="1:44" x14ac:dyDescent="0.35">
      <c r="A4294" t="str">
        <f t="shared" si="1341"/>
        <v>CUST4293</v>
      </c>
      <c r="B4294" s="2" t="s">
        <v>4630</v>
      </c>
      <c r="C4294" s="4">
        <v>45666</v>
      </c>
      <c r="D4294" s="2" t="s">
        <v>146</v>
      </c>
      <c r="E4294" t="s">
        <v>5051</v>
      </c>
      <c r="F4294" s="2" t="s">
        <v>19</v>
      </c>
      <c r="G4294" s="2" t="s">
        <v>5039</v>
      </c>
      <c r="H4294" s="2">
        <v>2</v>
      </c>
      <c r="I4294" s="19">
        <v>3476.62</v>
      </c>
      <c r="J4294" s="2" t="s">
        <v>50</v>
      </c>
      <c r="K4294" s="2" t="s">
        <v>16</v>
      </c>
      <c r="L4294" s="2">
        <v>3</v>
      </c>
      <c r="M4294" s="18">
        <f t="shared" si="1342"/>
        <v>6953.24</v>
      </c>
      <c r="T4294" t="str">
        <f t="shared" si="1343"/>
        <v>Completed</v>
      </c>
      <c r="U4294" t="str">
        <f t="shared" si="1344"/>
        <v>Yes</v>
      </c>
      <c r="V4294" t="str">
        <f t="shared" si="1345"/>
        <v>No</v>
      </c>
      <c r="X4294">
        <f t="shared" si="1346"/>
        <v>619</v>
      </c>
      <c r="Y4294">
        <f t="shared" si="1347"/>
        <v>468</v>
      </c>
      <c r="Z4294" s="18">
        <f t="shared" si="1348"/>
        <v>2759712.3299794244</v>
      </c>
      <c r="AA4294" s="18">
        <f t="shared" si="1349"/>
        <v>330643.50635802455</v>
      </c>
      <c r="AB4294" s="17">
        <f t="shared" si="1350"/>
        <v>3.8641711229946525</v>
      </c>
      <c r="AC4294" s="2" t="s">
        <v>5039</v>
      </c>
      <c r="AD4294" s="2" t="s">
        <v>19</v>
      </c>
      <c r="AE4294" t="str">
        <f t="shared" si="1351"/>
        <v>Electronics</v>
      </c>
      <c r="AF4294" t="str">
        <f t="shared" si="1352"/>
        <v>Electronics</v>
      </c>
      <c r="AG4294" t="str" cm="1">
        <f t="array" ref="AG4294">INDEX(AD:AD,ROW())</f>
        <v>Electronics</v>
      </c>
      <c r="AH4294">
        <f t="shared" si="1340"/>
        <v>3</v>
      </c>
      <c r="AI4294" t="str">
        <f t="shared" si="1353"/>
        <v>Electronics</v>
      </c>
      <c r="AK4294">
        <f t="shared" si="1354"/>
        <v>2025</v>
      </c>
      <c r="AL4294">
        <f t="shared" si="1355"/>
        <v>1</v>
      </c>
      <c r="AM4294">
        <f t="shared" si="1356"/>
        <v>9</v>
      </c>
      <c r="AN4294">
        <f t="shared" si="1357"/>
        <v>5</v>
      </c>
      <c r="AO4294" t="str">
        <f t="shared" si="1358"/>
        <v>Weekday</v>
      </c>
      <c r="AR4294" s="20">
        <f t="shared" si="1359"/>
        <v>0</v>
      </c>
    </row>
    <row r="4295" spans="1:44" x14ac:dyDescent="0.35">
      <c r="A4295" t="str">
        <f t="shared" si="1341"/>
        <v>CUST4294</v>
      </c>
      <c r="B4295" s="2" t="s">
        <v>4631</v>
      </c>
      <c r="C4295" s="4">
        <v>45753</v>
      </c>
      <c r="D4295" s="2" t="s">
        <v>306</v>
      </c>
      <c r="E4295" t="s">
        <v>5055</v>
      </c>
      <c r="F4295" s="2" t="s">
        <v>23</v>
      </c>
      <c r="G4295" s="2" t="s">
        <v>65</v>
      </c>
      <c r="H4295" s="2">
        <v>1</v>
      </c>
      <c r="I4295" s="19">
        <v>450.26903299203627</v>
      </c>
      <c r="J4295" s="2" t="s">
        <v>5047</v>
      </c>
      <c r="K4295" s="2" t="s">
        <v>16</v>
      </c>
      <c r="L4295" s="2">
        <v>4</v>
      </c>
      <c r="M4295" s="18">
        <f t="shared" si="1342"/>
        <v>450.26903299203627</v>
      </c>
      <c r="T4295" t="str">
        <f t="shared" si="1343"/>
        <v>Completed</v>
      </c>
      <c r="U4295" t="str">
        <f t="shared" si="1344"/>
        <v>No</v>
      </c>
      <c r="V4295" t="str">
        <f t="shared" si="1345"/>
        <v>No</v>
      </c>
      <c r="X4295">
        <f t="shared" si="1346"/>
        <v>567</v>
      </c>
      <c r="Y4295">
        <f t="shared" si="1347"/>
        <v>440</v>
      </c>
      <c r="Z4295" s="18">
        <f t="shared" si="1348"/>
        <v>594714.6477588166</v>
      </c>
      <c r="AA4295" s="18">
        <f t="shared" si="1349"/>
        <v>60882.938065984097</v>
      </c>
      <c r="AB4295" s="17">
        <f t="shared" si="1350"/>
        <v>3.804733727810651</v>
      </c>
      <c r="AC4295" s="2" t="s">
        <v>65</v>
      </c>
      <c r="AD4295" s="2" t="s">
        <v>23</v>
      </c>
      <c r="AE4295" t="str">
        <f t="shared" si="1351"/>
        <v>Books</v>
      </c>
      <c r="AF4295" t="str">
        <f t="shared" si="1352"/>
        <v>Books</v>
      </c>
      <c r="AG4295" t="str" cm="1">
        <f t="array" ref="AG4295">INDEX(AD:AD,ROW())</f>
        <v>Books</v>
      </c>
      <c r="AH4295">
        <f t="shared" si="1340"/>
        <v>19</v>
      </c>
      <c r="AI4295" t="str">
        <f t="shared" si="1353"/>
        <v>Books</v>
      </c>
      <c r="AK4295">
        <f t="shared" si="1354"/>
        <v>2025</v>
      </c>
      <c r="AL4295">
        <f t="shared" si="1355"/>
        <v>4</v>
      </c>
      <c r="AM4295">
        <f t="shared" si="1356"/>
        <v>6</v>
      </c>
      <c r="AN4295">
        <f t="shared" si="1357"/>
        <v>1</v>
      </c>
      <c r="AO4295" t="str">
        <f t="shared" si="1358"/>
        <v>Weekend</v>
      </c>
      <c r="AR4295" s="20">
        <f t="shared" si="1359"/>
        <v>0</v>
      </c>
    </row>
    <row r="4296" spans="1:44" x14ac:dyDescent="0.35">
      <c r="A4296" t="str">
        <f t="shared" si="1341"/>
        <v>CUST4295</v>
      </c>
      <c r="B4296" s="2" t="s">
        <v>4632</v>
      </c>
      <c r="C4296" s="4">
        <v>45651</v>
      </c>
      <c r="D4296" s="2" t="s">
        <v>142</v>
      </c>
      <c r="E4296" t="s">
        <v>5048</v>
      </c>
      <c r="F4296" s="2" t="s">
        <v>29</v>
      </c>
      <c r="G4296" s="2" t="s">
        <v>5043</v>
      </c>
      <c r="H4296" s="2">
        <v>2</v>
      </c>
      <c r="I4296" s="19">
        <v>2123.15</v>
      </c>
      <c r="J4296" s="2" t="s">
        <v>50</v>
      </c>
      <c r="K4296" s="2" t="s">
        <v>16</v>
      </c>
      <c r="L4296" s="2">
        <v>4</v>
      </c>
      <c r="M4296" s="18">
        <f t="shared" si="1342"/>
        <v>4246.3</v>
      </c>
      <c r="T4296" t="str">
        <f t="shared" si="1343"/>
        <v>Completed</v>
      </c>
      <c r="U4296" t="str">
        <f t="shared" si="1344"/>
        <v>Yes</v>
      </c>
      <c r="V4296" t="str">
        <f t="shared" si="1345"/>
        <v>No</v>
      </c>
      <c r="X4296">
        <f t="shared" si="1346"/>
        <v>590</v>
      </c>
      <c r="Y4296">
        <f t="shared" si="1347"/>
        <v>451</v>
      </c>
      <c r="Z4296" s="18">
        <f t="shared" si="1348"/>
        <v>1892867.2841657216</v>
      </c>
      <c r="AA4296" s="18">
        <f t="shared" si="1349"/>
        <v>199432.98236095349</v>
      </c>
      <c r="AB4296" s="17">
        <f t="shared" si="1350"/>
        <v>3.8949824970828471</v>
      </c>
      <c r="AC4296" s="2" t="s">
        <v>5043</v>
      </c>
      <c r="AD4296" s="2" t="s">
        <v>29</v>
      </c>
      <c r="AE4296" t="str">
        <f t="shared" si="1351"/>
        <v>Fashion</v>
      </c>
      <c r="AF4296" t="str">
        <f t="shared" si="1352"/>
        <v>Fashion</v>
      </c>
      <c r="AG4296" t="str" cm="1">
        <f t="array" ref="AG4296">INDEX(AD:AD,ROW())</f>
        <v>Fashion</v>
      </c>
      <c r="AH4296">
        <f t="shared" si="1340"/>
        <v>55</v>
      </c>
      <c r="AI4296" t="str">
        <f t="shared" si="1353"/>
        <v>Fashion</v>
      </c>
      <c r="AK4296">
        <f t="shared" si="1354"/>
        <v>2024</v>
      </c>
      <c r="AL4296">
        <f t="shared" si="1355"/>
        <v>12</v>
      </c>
      <c r="AM4296">
        <f t="shared" si="1356"/>
        <v>25</v>
      </c>
      <c r="AN4296">
        <f t="shared" si="1357"/>
        <v>4</v>
      </c>
      <c r="AO4296" t="str">
        <f t="shared" si="1358"/>
        <v>Weekday</v>
      </c>
      <c r="AR4296" s="20">
        <f t="shared" si="1359"/>
        <v>0</v>
      </c>
    </row>
    <row r="4297" spans="1:44" x14ac:dyDescent="0.35">
      <c r="A4297" t="str">
        <f t="shared" si="1341"/>
        <v>CUST4296</v>
      </c>
      <c r="B4297" s="2" t="s">
        <v>4633</v>
      </c>
      <c r="C4297" s="4">
        <v>45084</v>
      </c>
      <c r="D4297" s="2" t="s">
        <v>110</v>
      </c>
      <c r="E4297" t="s">
        <v>5052</v>
      </c>
      <c r="F4297" s="2" t="s">
        <v>23</v>
      </c>
      <c r="G4297" s="2" t="s">
        <v>75</v>
      </c>
      <c r="H4297" s="2">
        <v>2</v>
      </c>
      <c r="I4297" s="19">
        <v>251.13</v>
      </c>
      <c r="J4297" s="2" t="s">
        <v>5046</v>
      </c>
      <c r="K4297" s="2" t="s">
        <v>16</v>
      </c>
      <c r="L4297" s="2">
        <v>4</v>
      </c>
      <c r="M4297" s="18">
        <f t="shared" si="1342"/>
        <v>502.26</v>
      </c>
      <c r="T4297" t="str">
        <f t="shared" si="1343"/>
        <v>Completed</v>
      </c>
      <c r="U4297" t="str">
        <f t="shared" si="1344"/>
        <v>No</v>
      </c>
      <c r="V4297" t="str">
        <f t="shared" si="1345"/>
        <v>No</v>
      </c>
      <c r="X4297">
        <f t="shared" si="1346"/>
        <v>573</v>
      </c>
      <c r="Y4297">
        <f t="shared" si="1347"/>
        <v>450</v>
      </c>
      <c r="Z4297" s="18">
        <f t="shared" si="1348"/>
        <v>594714.6477588166</v>
      </c>
      <c r="AA4297" s="18">
        <f t="shared" si="1349"/>
        <v>60882.938065984097</v>
      </c>
      <c r="AB4297" s="17">
        <f t="shared" si="1350"/>
        <v>3.804733727810651</v>
      </c>
      <c r="AC4297" s="2" t="s">
        <v>75</v>
      </c>
      <c r="AD4297" s="2" t="s">
        <v>23</v>
      </c>
      <c r="AE4297" t="str">
        <f t="shared" si="1351"/>
        <v>Books</v>
      </c>
      <c r="AF4297" t="str">
        <f t="shared" si="1352"/>
        <v>Books</v>
      </c>
      <c r="AG4297" t="str" cm="1">
        <f t="array" ref="AG4297">INDEX(AD:AD,ROW())</f>
        <v>Books</v>
      </c>
      <c r="AH4297">
        <f t="shared" ref="AH4297:AH4360" si="1360">MATCH(G4297,AC:AC,0)</f>
        <v>23</v>
      </c>
      <c r="AI4297" t="str">
        <f t="shared" si="1353"/>
        <v>Books</v>
      </c>
      <c r="AK4297">
        <f t="shared" si="1354"/>
        <v>2023</v>
      </c>
      <c r="AL4297">
        <f t="shared" si="1355"/>
        <v>6</v>
      </c>
      <c r="AM4297">
        <f t="shared" si="1356"/>
        <v>7</v>
      </c>
      <c r="AN4297">
        <f t="shared" si="1357"/>
        <v>4</v>
      </c>
      <c r="AO4297" t="str">
        <f t="shared" si="1358"/>
        <v>Weekday</v>
      </c>
      <c r="AR4297" s="20">
        <f t="shared" si="1359"/>
        <v>0</v>
      </c>
    </row>
    <row r="4298" spans="1:44" x14ac:dyDescent="0.35">
      <c r="A4298" t="str">
        <f t="shared" si="1341"/>
        <v>CUST4297</v>
      </c>
      <c r="B4298" s="2" t="s">
        <v>4634</v>
      </c>
      <c r="C4298" s="4">
        <v>45262</v>
      </c>
      <c r="D4298" s="2" t="s">
        <v>302</v>
      </c>
      <c r="E4298" t="s">
        <v>5049</v>
      </c>
      <c r="F4298" s="2" t="s">
        <v>23</v>
      </c>
      <c r="G4298" s="2" t="s">
        <v>68</v>
      </c>
      <c r="H4298" s="2">
        <v>2</v>
      </c>
      <c r="I4298" s="19">
        <v>121</v>
      </c>
      <c r="J4298" s="2" t="s">
        <v>20</v>
      </c>
      <c r="K4298" s="2" t="s">
        <v>16</v>
      </c>
      <c r="L4298" s="2">
        <v>3</v>
      </c>
      <c r="M4298" s="18">
        <f t="shared" si="1342"/>
        <v>242</v>
      </c>
      <c r="T4298" t="str">
        <f t="shared" si="1343"/>
        <v>Completed</v>
      </c>
      <c r="U4298" t="str">
        <f t="shared" si="1344"/>
        <v>No</v>
      </c>
      <c r="V4298" t="str">
        <f t="shared" si="1345"/>
        <v>No</v>
      </c>
      <c r="X4298">
        <f t="shared" si="1346"/>
        <v>595</v>
      </c>
      <c r="Y4298">
        <f t="shared" si="1347"/>
        <v>444</v>
      </c>
      <c r="Z4298" s="18">
        <f t="shared" si="1348"/>
        <v>594714.6477588166</v>
      </c>
      <c r="AA4298" s="18">
        <f t="shared" si="1349"/>
        <v>60882.938065984097</v>
      </c>
      <c r="AB4298" s="17">
        <f t="shared" si="1350"/>
        <v>3.804733727810651</v>
      </c>
      <c r="AC4298" s="2" t="s">
        <v>68</v>
      </c>
      <c r="AD4298" s="2" t="s">
        <v>23</v>
      </c>
      <c r="AE4298" t="str">
        <f t="shared" si="1351"/>
        <v>Books</v>
      </c>
      <c r="AF4298" t="str">
        <f t="shared" si="1352"/>
        <v>Books</v>
      </c>
      <c r="AG4298" t="str" cm="1">
        <f t="array" ref="AG4298">INDEX(AD:AD,ROW())</f>
        <v>Books</v>
      </c>
      <c r="AH4298">
        <f t="shared" si="1360"/>
        <v>20</v>
      </c>
      <c r="AI4298" t="str">
        <f t="shared" si="1353"/>
        <v>Books</v>
      </c>
      <c r="AK4298">
        <f t="shared" si="1354"/>
        <v>2023</v>
      </c>
      <c r="AL4298">
        <f t="shared" si="1355"/>
        <v>12</v>
      </c>
      <c r="AM4298">
        <f t="shared" si="1356"/>
        <v>2</v>
      </c>
      <c r="AN4298">
        <f t="shared" si="1357"/>
        <v>7</v>
      </c>
      <c r="AO4298" t="str">
        <f t="shared" si="1358"/>
        <v>Weekend</v>
      </c>
      <c r="AR4298" s="20">
        <f t="shared" si="1359"/>
        <v>0</v>
      </c>
    </row>
    <row r="4299" spans="1:44" x14ac:dyDescent="0.35">
      <c r="A4299" t="str">
        <f t="shared" si="1341"/>
        <v>CUST4298</v>
      </c>
      <c r="B4299" s="2" t="s">
        <v>4635</v>
      </c>
      <c r="C4299" s="4">
        <v>44970</v>
      </c>
      <c r="D4299" s="2" t="s">
        <v>437</v>
      </c>
      <c r="E4299" t="s">
        <v>5049</v>
      </c>
      <c r="F4299" s="2" t="s">
        <v>42</v>
      </c>
      <c r="G4299" s="2" t="s">
        <v>5042</v>
      </c>
      <c r="H4299" s="2">
        <v>1</v>
      </c>
      <c r="I4299" s="19">
        <v>835.96</v>
      </c>
      <c r="J4299" s="2" t="s">
        <v>50</v>
      </c>
      <c r="K4299" s="2" t="s">
        <v>31</v>
      </c>
      <c r="L4299" s="2">
        <v>4</v>
      </c>
      <c r="M4299" s="18">
        <f t="shared" si="1342"/>
        <v>835.96</v>
      </c>
      <c r="T4299" t="str">
        <f t="shared" si="1343"/>
        <v>Pending</v>
      </c>
      <c r="U4299" t="str">
        <f t="shared" si="1344"/>
        <v>No</v>
      </c>
      <c r="V4299" t="str">
        <f t="shared" si="1345"/>
        <v>Yes</v>
      </c>
      <c r="X4299">
        <f t="shared" si="1346"/>
        <v>595</v>
      </c>
      <c r="Y4299">
        <f t="shared" si="1347"/>
        <v>444</v>
      </c>
      <c r="Z4299" s="18">
        <f t="shared" si="1348"/>
        <v>1098537.4901531704</v>
      </c>
      <c r="AA4299" s="18">
        <f t="shared" si="1349"/>
        <v>96724.388030634553</v>
      </c>
      <c r="AB4299" s="17">
        <f t="shared" si="1350"/>
        <v>3.9001122334455669</v>
      </c>
      <c r="AC4299" s="2" t="s">
        <v>5042</v>
      </c>
      <c r="AD4299" s="2" t="s">
        <v>42</v>
      </c>
      <c r="AE4299" t="str">
        <f t="shared" si="1351"/>
        <v>Beauty</v>
      </c>
      <c r="AF4299" t="str">
        <f t="shared" si="1352"/>
        <v>Beauty</v>
      </c>
      <c r="AG4299" t="str" cm="1">
        <f t="array" ref="AG4299">INDEX(AD:AD,ROW())</f>
        <v>Beauty</v>
      </c>
      <c r="AH4299">
        <f t="shared" si="1360"/>
        <v>18</v>
      </c>
      <c r="AI4299" t="str">
        <f t="shared" si="1353"/>
        <v>Beauty</v>
      </c>
      <c r="AK4299">
        <f t="shared" si="1354"/>
        <v>2023</v>
      </c>
      <c r="AL4299">
        <f t="shared" si="1355"/>
        <v>2</v>
      </c>
      <c r="AM4299">
        <f t="shared" si="1356"/>
        <v>13</v>
      </c>
      <c r="AN4299">
        <f t="shared" si="1357"/>
        <v>2</v>
      </c>
      <c r="AO4299" t="str">
        <f t="shared" si="1358"/>
        <v>Weekday</v>
      </c>
      <c r="AR4299" s="20">
        <f t="shared" si="1359"/>
        <v>0</v>
      </c>
    </row>
    <row r="4300" spans="1:44" x14ac:dyDescent="0.35">
      <c r="A4300" t="str">
        <f t="shared" si="1341"/>
        <v>CUST4299</v>
      </c>
      <c r="B4300" s="2" t="s">
        <v>4636</v>
      </c>
      <c r="C4300" s="4">
        <v>45805</v>
      </c>
      <c r="D4300" s="2" t="s">
        <v>822</v>
      </c>
      <c r="E4300" t="s">
        <v>5055</v>
      </c>
      <c r="F4300" s="2" t="s">
        <v>42</v>
      </c>
      <c r="G4300" s="2" t="s">
        <v>5042</v>
      </c>
      <c r="H4300" s="2">
        <v>2</v>
      </c>
      <c r="I4300" s="19">
        <v>707.11</v>
      </c>
      <c r="J4300" s="2" t="s">
        <v>20</v>
      </c>
      <c r="K4300" s="2" t="s">
        <v>16</v>
      </c>
      <c r="L4300" s="2">
        <v>1</v>
      </c>
      <c r="M4300" s="18">
        <f t="shared" si="1342"/>
        <v>1414.22</v>
      </c>
      <c r="T4300" t="str">
        <f t="shared" si="1343"/>
        <v>Completed</v>
      </c>
      <c r="U4300" t="str">
        <f t="shared" si="1344"/>
        <v>Yes</v>
      </c>
      <c r="V4300" t="str">
        <f t="shared" si="1345"/>
        <v>No</v>
      </c>
      <c r="X4300">
        <f t="shared" si="1346"/>
        <v>567</v>
      </c>
      <c r="Y4300">
        <f t="shared" si="1347"/>
        <v>440</v>
      </c>
      <c r="Z4300" s="18">
        <f t="shared" si="1348"/>
        <v>1098537.4901531704</v>
      </c>
      <c r="AA4300" s="18">
        <f t="shared" si="1349"/>
        <v>96724.388030634553</v>
      </c>
      <c r="AB4300" s="17">
        <f t="shared" si="1350"/>
        <v>3.9001122334455669</v>
      </c>
      <c r="AC4300" s="2" t="s">
        <v>5042</v>
      </c>
      <c r="AD4300" s="2" t="s">
        <v>42</v>
      </c>
      <c r="AE4300" t="str">
        <f t="shared" si="1351"/>
        <v>Beauty</v>
      </c>
      <c r="AF4300" t="str">
        <f t="shared" si="1352"/>
        <v>Beauty</v>
      </c>
      <c r="AG4300" t="str" cm="1">
        <f t="array" ref="AG4300">INDEX(AD:AD,ROW())</f>
        <v>Beauty</v>
      </c>
      <c r="AH4300">
        <f t="shared" si="1360"/>
        <v>18</v>
      </c>
      <c r="AI4300" t="str">
        <f t="shared" si="1353"/>
        <v>Beauty</v>
      </c>
      <c r="AK4300">
        <f t="shared" si="1354"/>
        <v>2025</v>
      </c>
      <c r="AL4300">
        <f t="shared" si="1355"/>
        <v>5</v>
      </c>
      <c r="AM4300">
        <f t="shared" si="1356"/>
        <v>28</v>
      </c>
      <c r="AN4300">
        <f t="shared" si="1357"/>
        <v>4</v>
      </c>
      <c r="AO4300" t="str">
        <f t="shared" si="1358"/>
        <v>Weekday</v>
      </c>
      <c r="AR4300" s="20">
        <f t="shared" si="1359"/>
        <v>0</v>
      </c>
    </row>
    <row r="4301" spans="1:44" x14ac:dyDescent="0.35">
      <c r="A4301" t="str">
        <f t="shared" si="1341"/>
        <v>CUST4300</v>
      </c>
      <c r="B4301" s="2" t="s">
        <v>4637</v>
      </c>
      <c r="C4301" s="4">
        <v>45665</v>
      </c>
      <c r="D4301" s="2" t="s">
        <v>559</v>
      </c>
      <c r="E4301" t="s">
        <v>5052</v>
      </c>
      <c r="F4301" s="2" t="s">
        <v>29</v>
      </c>
      <c r="G4301" s="2" t="s">
        <v>138</v>
      </c>
      <c r="H4301" s="2">
        <v>1</v>
      </c>
      <c r="I4301" s="19">
        <v>2309.0700000000002</v>
      </c>
      <c r="J4301" s="2" t="s">
        <v>5046</v>
      </c>
      <c r="K4301" s="2" t="s">
        <v>16</v>
      </c>
      <c r="L4301" s="2">
        <v>5</v>
      </c>
      <c r="M4301" s="18">
        <f t="shared" si="1342"/>
        <v>2309.0700000000002</v>
      </c>
      <c r="T4301" t="str">
        <f t="shared" si="1343"/>
        <v>Completed</v>
      </c>
      <c r="U4301" t="str">
        <f t="shared" si="1344"/>
        <v>Yes</v>
      </c>
      <c r="V4301" t="str">
        <f t="shared" si="1345"/>
        <v>No</v>
      </c>
      <c r="X4301">
        <f t="shared" si="1346"/>
        <v>573</v>
      </c>
      <c r="Y4301">
        <f t="shared" si="1347"/>
        <v>450</v>
      </c>
      <c r="Z4301" s="18">
        <f t="shared" si="1348"/>
        <v>1892867.2841657216</v>
      </c>
      <c r="AA4301" s="18">
        <f t="shared" si="1349"/>
        <v>199432.98236095349</v>
      </c>
      <c r="AB4301" s="17">
        <f t="shared" si="1350"/>
        <v>3.8949824970828471</v>
      </c>
      <c r="AC4301" s="2" t="s">
        <v>138</v>
      </c>
      <c r="AD4301" s="2" t="s">
        <v>29</v>
      </c>
      <c r="AE4301" t="str">
        <f t="shared" si="1351"/>
        <v>Fashion</v>
      </c>
      <c r="AF4301" t="str">
        <f t="shared" si="1352"/>
        <v>Fashion</v>
      </c>
      <c r="AG4301" t="str" cm="1">
        <f t="array" ref="AG4301">INDEX(AD:AD,ROW())</f>
        <v>Fashion</v>
      </c>
      <c r="AH4301">
        <f t="shared" si="1360"/>
        <v>53</v>
      </c>
      <c r="AI4301" t="str">
        <f t="shared" si="1353"/>
        <v>Fashion</v>
      </c>
      <c r="AK4301">
        <f t="shared" si="1354"/>
        <v>2025</v>
      </c>
      <c r="AL4301">
        <f t="shared" si="1355"/>
        <v>1</v>
      </c>
      <c r="AM4301">
        <f t="shared" si="1356"/>
        <v>8</v>
      </c>
      <c r="AN4301">
        <f t="shared" si="1357"/>
        <v>4</v>
      </c>
      <c r="AO4301" t="str">
        <f t="shared" si="1358"/>
        <v>Weekday</v>
      </c>
      <c r="AR4301" s="20">
        <f t="shared" si="1359"/>
        <v>0</v>
      </c>
    </row>
    <row r="4302" spans="1:44" x14ac:dyDescent="0.35">
      <c r="A4302" t="str">
        <f t="shared" si="1341"/>
        <v>CUST4301</v>
      </c>
      <c r="B4302" s="2" t="s">
        <v>4638</v>
      </c>
      <c r="C4302" s="4">
        <v>45300</v>
      </c>
      <c r="D4302" s="2" t="s">
        <v>323</v>
      </c>
      <c r="E4302" t="s">
        <v>5051</v>
      </c>
      <c r="F4302" s="2" t="s">
        <v>23</v>
      </c>
      <c r="G4302" s="2" t="s">
        <v>65</v>
      </c>
      <c r="H4302" s="2">
        <v>1</v>
      </c>
      <c r="I4302" s="19">
        <v>588.36</v>
      </c>
      <c r="J4302" s="2" t="s">
        <v>20</v>
      </c>
      <c r="K4302" s="2" t="s">
        <v>16</v>
      </c>
      <c r="L4302" s="2">
        <v>4</v>
      </c>
      <c r="M4302" s="18">
        <f t="shared" si="1342"/>
        <v>588.36</v>
      </c>
      <c r="T4302" t="str">
        <f t="shared" si="1343"/>
        <v>Completed</v>
      </c>
      <c r="U4302" t="str">
        <f t="shared" si="1344"/>
        <v>No</v>
      </c>
      <c r="V4302" t="str">
        <f t="shared" si="1345"/>
        <v>No</v>
      </c>
      <c r="X4302">
        <f t="shared" si="1346"/>
        <v>619</v>
      </c>
      <c r="Y4302">
        <f t="shared" si="1347"/>
        <v>468</v>
      </c>
      <c r="Z4302" s="18">
        <f t="shared" si="1348"/>
        <v>594714.6477588166</v>
      </c>
      <c r="AA4302" s="18">
        <f t="shared" si="1349"/>
        <v>60882.938065984097</v>
      </c>
      <c r="AB4302" s="17">
        <f t="shared" si="1350"/>
        <v>3.804733727810651</v>
      </c>
      <c r="AC4302" s="2" t="s">
        <v>65</v>
      </c>
      <c r="AD4302" s="2" t="s">
        <v>23</v>
      </c>
      <c r="AE4302" t="str">
        <f t="shared" si="1351"/>
        <v>Books</v>
      </c>
      <c r="AF4302" t="str">
        <f t="shared" si="1352"/>
        <v>Books</v>
      </c>
      <c r="AG4302" t="str" cm="1">
        <f t="array" ref="AG4302">INDEX(AD:AD,ROW())</f>
        <v>Books</v>
      </c>
      <c r="AH4302">
        <f t="shared" si="1360"/>
        <v>19</v>
      </c>
      <c r="AI4302" t="str">
        <f t="shared" si="1353"/>
        <v>Books</v>
      </c>
      <c r="AK4302">
        <f t="shared" si="1354"/>
        <v>2024</v>
      </c>
      <c r="AL4302">
        <f t="shared" si="1355"/>
        <v>1</v>
      </c>
      <c r="AM4302">
        <f t="shared" si="1356"/>
        <v>9</v>
      </c>
      <c r="AN4302">
        <f t="shared" si="1357"/>
        <v>3</v>
      </c>
      <c r="AO4302" t="str">
        <f t="shared" si="1358"/>
        <v>Weekday</v>
      </c>
      <c r="AR4302" s="20">
        <f t="shared" si="1359"/>
        <v>0</v>
      </c>
    </row>
    <row r="4303" spans="1:44" x14ac:dyDescent="0.35">
      <c r="A4303" t="str">
        <f t="shared" si="1341"/>
        <v>CUST4302</v>
      </c>
      <c r="B4303" s="2" t="s">
        <v>4639</v>
      </c>
      <c r="C4303" s="4">
        <v>45261</v>
      </c>
      <c r="D4303" s="2" t="s">
        <v>390</v>
      </c>
      <c r="E4303" t="s">
        <v>5055</v>
      </c>
      <c r="F4303" s="2" t="s">
        <v>23</v>
      </c>
      <c r="G4303" s="2" t="s">
        <v>46</v>
      </c>
      <c r="H4303" s="2">
        <v>1</v>
      </c>
      <c r="I4303" s="19">
        <v>393.57</v>
      </c>
      <c r="J4303" s="2" t="s">
        <v>15</v>
      </c>
      <c r="K4303" s="2" t="s">
        <v>16</v>
      </c>
      <c r="L4303" s="2">
        <v>5</v>
      </c>
      <c r="M4303" s="18">
        <f t="shared" si="1342"/>
        <v>393.57</v>
      </c>
      <c r="T4303" t="str">
        <f t="shared" si="1343"/>
        <v>Completed</v>
      </c>
      <c r="U4303" t="str">
        <f t="shared" si="1344"/>
        <v>No</v>
      </c>
      <c r="V4303" t="str">
        <f t="shared" si="1345"/>
        <v>No</v>
      </c>
      <c r="X4303">
        <f t="shared" si="1346"/>
        <v>567</v>
      </c>
      <c r="Y4303">
        <f t="shared" si="1347"/>
        <v>440</v>
      </c>
      <c r="Z4303" s="18">
        <f t="shared" si="1348"/>
        <v>594714.6477588166</v>
      </c>
      <c r="AA4303" s="18">
        <f t="shared" si="1349"/>
        <v>60882.938065984097</v>
      </c>
      <c r="AB4303" s="17">
        <f t="shared" si="1350"/>
        <v>3.804733727810651</v>
      </c>
      <c r="AC4303" s="2" t="s">
        <v>46</v>
      </c>
      <c r="AD4303" s="2" t="s">
        <v>23</v>
      </c>
      <c r="AE4303" t="str">
        <f t="shared" si="1351"/>
        <v>Books</v>
      </c>
      <c r="AF4303" t="str">
        <f t="shared" si="1352"/>
        <v>Books</v>
      </c>
      <c r="AG4303" t="str" cm="1">
        <f t="array" ref="AG4303">INDEX(AD:AD,ROW())</f>
        <v>Books</v>
      </c>
      <c r="AH4303">
        <f t="shared" si="1360"/>
        <v>11</v>
      </c>
      <c r="AI4303" t="str">
        <f t="shared" si="1353"/>
        <v>Books</v>
      </c>
      <c r="AK4303">
        <f t="shared" si="1354"/>
        <v>2023</v>
      </c>
      <c r="AL4303">
        <f t="shared" si="1355"/>
        <v>12</v>
      </c>
      <c r="AM4303">
        <f t="shared" si="1356"/>
        <v>1</v>
      </c>
      <c r="AN4303">
        <f t="shared" si="1357"/>
        <v>6</v>
      </c>
      <c r="AO4303" t="str">
        <f t="shared" si="1358"/>
        <v>Weekday</v>
      </c>
      <c r="AR4303" s="20">
        <f t="shared" si="1359"/>
        <v>0</v>
      </c>
    </row>
    <row r="4304" spans="1:44" x14ac:dyDescent="0.35">
      <c r="A4304" t="str">
        <f t="shared" si="1341"/>
        <v>CUST4303</v>
      </c>
      <c r="B4304" s="2" t="s">
        <v>4640</v>
      </c>
      <c r="C4304" s="4">
        <v>45105</v>
      </c>
      <c r="D4304" s="2" t="s">
        <v>200</v>
      </c>
      <c r="E4304" t="s">
        <v>5051</v>
      </c>
      <c r="F4304" s="2" t="s">
        <v>23</v>
      </c>
      <c r="G4304" s="2" t="s">
        <v>68</v>
      </c>
      <c r="H4304" s="2">
        <v>3</v>
      </c>
      <c r="I4304" s="19">
        <v>584.48</v>
      </c>
      <c r="J4304" s="2" t="s">
        <v>50</v>
      </c>
      <c r="K4304" s="2" t="s">
        <v>16</v>
      </c>
      <c r="L4304" s="2">
        <v>3</v>
      </c>
      <c r="M4304" s="18">
        <f t="shared" si="1342"/>
        <v>1753.44</v>
      </c>
      <c r="T4304" t="str">
        <f t="shared" si="1343"/>
        <v>Completed</v>
      </c>
      <c r="U4304" t="str">
        <f t="shared" si="1344"/>
        <v>Yes</v>
      </c>
      <c r="V4304" t="str">
        <f t="shared" si="1345"/>
        <v>No</v>
      </c>
      <c r="X4304">
        <f t="shared" si="1346"/>
        <v>619</v>
      </c>
      <c r="Y4304">
        <f t="shared" si="1347"/>
        <v>468</v>
      </c>
      <c r="Z4304" s="18">
        <f t="shared" si="1348"/>
        <v>594714.6477588166</v>
      </c>
      <c r="AA4304" s="18">
        <f t="shared" si="1349"/>
        <v>60882.938065984097</v>
      </c>
      <c r="AB4304" s="17">
        <f t="shared" si="1350"/>
        <v>3.804733727810651</v>
      </c>
      <c r="AC4304" s="2" t="s">
        <v>68</v>
      </c>
      <c r="AD4304" s="2" t="s">
        <v>23</v>
      </c>
      <c r="AE4304" t="str">
        <f t="shared" si="1351"/>
        <v>Books</v>
      </c>
      <c r="AF4304" t="str">
        <f t="shared" si="1352"/>
        <v>Books</v>
      </c>
      <c r="AG4304" t="str" cm="1">
        <f t="array" ref="AG4304">INDEX(AD:AD,ROW())</f>
        <v>Books</v>
      </c>
      <c r="AH4304">
        <f t="shared" si="1360"/>
        <v>20</v>
      </c>
      <c r="AI4304" t="str">
        <f t="shared" si="1353"/>
        <v>Books</v>
      </c>
      <c r="AK4304">
        <f t="shared" si="1354"/>
        <v>2023</v>
      </c>
      <c r="AL4304">
        <f t="shared" si="1355"/>
        <v>6</v>
      </c>
      <c r="AM4304">
        <f t="shared" si="1356"/>
        <v>28</v>
      </c>
      <c r="AN4304">
        <f t="shared" si="1357"/>
        <v>4</v>
      </c>
      <c r="AO4304" t="str">
        <f t="shared" si="1358"/>
        <v>Weekday</v>
      </c>
      <c r="AR4304" s="20">
        <f t="shared" si="1359"/>
        <v>0</v>
      </c>
    </row>
    <row r="4305" spans="1:44" x14ac:dyDescent="0.35">
      <c r="A4305" t="str">
        <f t="shared" si="1341"/>
        <v>CUST4304</v>
      </c>
      <c r="B4305" s="2" t="s">
        <v>4641</v>
      </c>
      <c r="C4305" s="4">
        <v>45759</v>
      </c>
      <c r="D4305" s="2" t="s">
        <v>476</v>
      </c>
      <c r="E4305" t="s">
        <v>5049</v>
      </c>
      <c r="F4305" s="2" t="s">
        <v>23</v>
      </c>
      <c r="G4305" s="2" t="s">
        <v>75</v>
      </c>
      <c r="H4305" s="2">
        <v>1</v>
      </c>
      <c r="I4305" s="19">
        <v>425.82</v>
      </c>
      <c r="J4305" s="2" t="s">
        <v>15</v>
      </c>
      <c r="K4305" s="2" t="s">
        <v>31</v>
      </c>
      <c r="L4305" s="2">
        <v>4</v>
      </c>
      <c r="M4305" s="18">
        <f t="shared" si="1342"/>
        <v>425.82</v>
      </c>
      <c r="T4305" t="str">
        <f t="shared" si="1343"/>
        <v>Pending</v>
      </c>
      <c r="U4305" t="str">
        <f t="shared" si="1344"/>
        <v>No</v>
      </c>
      <c r="V4305" t="str">
        <f t="shared" si="1345"/>
        <v>Yes</v>
      </c>
      <c r="X4305">
        <f t="shared" si="1346"/>
        <v>595</v>
      </c>
      <c r="Y4305">
        <f t="shared" si="1347"/>
        <v>444</v>
      </c>
      <c r="Z4305" s="18">
        <f t="shared" si="1348"/>
        <v>594714.6477588166</v>
      </c>
      <c r="AA4305" s="18">
        <f t="shared" si="1349"/>
        <v>60882.938065984097</v>
      </c>
      <c r="AB4305" s="17">
        <f t="shared" si="1350"/>
        <v>3.804733727810651</v>
      </c>
      <c r="AC4305" s="2" t="s">
        <v>75</v>
      </c>
      <c r="AD4305" s="2" t="s">
        <v>23</v>
      </c>
      <c r="AE4305" t="str">
        <f t="shared" si="1351"/>
        <v>Books</v>
      </c>
      <c r="AF4305" t="str">
        <f t="shared" si="1352"/>
        <v>Books</v>
      </c>
      <c r="AG4305" t="str" cm="1">
        <f t="array" ref="AG4305">INDEX(AD:AD,ROW())</f>
        <v>Books</v>
      </c>
      <c r="AH4305">
        <f t="shared" si="1360"/>
        <v>23</v>
      </c>
      <c r="AI4305" t="str">
        <f t="shared" si="1353"/>
        <v>Books</v>
      </c>
      <c r="AK4305">
        <f t="shared" si="1354"/>
        <v>2025</v>
      </c>
      <c r="AL4305">
        <f t="shared" si="1355"/>
        <v>4</v>
      </c>
      <c r="AM4305">
        <f t="shared" si="1356"/>
        <v>12</v>
      </c>
      <c r="AN4305">
        <f t="shared" si="1357"/>
        <v>7</v>
      </c>
      <c r="AO4305" t="str">
        <f t="shared" si="1358"/>
        <v>Weekend</v>
      </c>
      <c r="AR4305" s="20">
        <f t="shared" si="1359"/>
        <v>0</v>
      </c>
    </row>
    <row r="4306" spans="1:44" x14ac:dyDescent="0.35">
      <c r="A4306" t="str">
        <f t="shared" si="1341"/>
        <v>CUST4305</v>
      </c>
      <c r="B4306" s="2" t="s">
        <v>4642</v>
      </c>
      <c r="C4306" s="4">
        <v>45230</v>
      </c>
      <c r="D4306" s="2" t="s">
        <v>333</v>
      </c>
      <c r="E4306" t="s">
        <v>5049</v>
      </c>
      <c r="F4306" s="2" t="s">
        <v>13</v>
      </c>
      <c r="G4306" s="2" t="s">
        <v>95</v>
      </c>
      <c r="H4306" s="2">
        <v>2</v>
      </c>
      <c r="I4306" s="19">
        <v>171.88</v>
      </c>
      <c r="J4306" s="2" t="s">
        <v>5046</v>
      </c>
      <c r="K4306" s="2" t="s">
        <v>76</v>
      </c>
      <c r="L4306" s="2">
        <v>4</v>
      </c>
      <c r="M4306" s="18">
        <f t="shared" si="1342"/>
        <v>343.76</v>
      </c>
      <c r="T4306" t="str">
        <f t="shared" si="1343"/>
        <v>Completed</v>
      </c>
      <c r="U4306" t="str">
        <f t="shared" si="1344"/>
        <v>No</v>
      </c>
      <c r="V4306" t="str">
        <f t="shared" si="1345"/>
        <v>No</v>
      </c>
      <c r="X4306">
        <f t="shared" si="1346"/>
        <v>595</v>
      </c>
      <c r="Y4306">
        <f t="shared" si="1347"/>
        <v>444</v>
      </c>
      <c r="Z4306" s="18">
        <f t="shared" si="1348"/>
        <v>1463424.4009529033</v>
      </c>
      <c r="AA4306" s="18">
        <f t="shared" si="1349"/>
        <v>118285.78776560788</v>
      </c>
      <c r="AB4306" s="17">
        <f t="shared" si="1350"/>
        <v>3.8140589569160999</v>
      </c>
      <c r="AC4306" s="2" t="s">
        <v>95</v>
      </c>
      <c r="AD4306" s="2" t="s">
        <v>13</v>
      </c>
      <c r="AE4306" t="str">
        <f t="shared" si="1351"/>
        <v>Home &amp; Kitchen</v>
      </c>
      <c r="AF4306" t="str">
        <f t="shared" si="1352"/>
        <v>Home &amp; Kitchen</v>
      </c>
      <c r="AG4306" t="str" cm="1">
        <f t="array" ref="AG4306">INDEX(AD:AD,ROW())</f>
        <v>Home &amp; Kitchen</v>
      </c>
      <c r="AH4306">
        <f t="shared" si="1360"/>
        <v>32</v>
      </c>
      <c r="AI4306" t="str">
        <f t="shared" si="1353"/>
        <v>Home &amp; Kitchen</v>
      </c>
      <c r="AK4306">
        <f t="shared" si="1354"/>
        <v>2023</v>
      </c>
      <c r="AL4306">
        <f t="shared" si="1355"/>
        <v>10</v>
      </c>
      <c r="AM4306">
        <f t="shared" si="1356"/>
        <v>31</v>
      </c>
      <c r="AN4306">
        <f t="shared" si="1357"/>
        <v>3</v>
      </c>
      <c r="AO4306" t="str">
        <f t="shared" si="1358"/>
        <v>Weekday</v>
      </c>
      <c r="AR4306" s="20">
        <f t="shared" si="1359"/>
        <v>1</v>
      </c>
    </row>
    <row r="4307" spans="1:44" x14ac:dyDescent="0.35">
      <c r="A4307" t="str">
        <f t="shared" si="1341"/>
        <v>CUST4306</v>
      </c>
      <c r="B4307" s="2" t="s">
        <v>4643</v>
      </c>
      <c r="C4307" s="4">
        <v>45661</v>
      </c>
      <c r="D4307" s="2" t="s">
        <v>541</v>
      </c>
      <c r="E4307" t="s">
        <v>5048</v>
      </c>
      <c r="F4307" s="2" t="s">
        <v>19</v>
      </c>
      <c r="G4307" s="2" t="s">
        <v>5040</v>
      </c>
      <c r="H4307" s="2">
        <v>2</v>
      </c>
      <c r="I4307" s="19">
        <v>441.11</v>
      </c>
      <c r="J4307" s="2" t="s">
        <v>5047</v>
      </c>
      <c r="K4307" s="2" t="s">
        <v>16</v>
      </c>
      <c r="L4307" s="2">
        <v>4</v>
      </c>
      <c r="M4307" s="18">
        <f t="shared" si="1342"/>
        <v>882.22</v>
      </c>
      <c r="T4307" t="str">
        <f t="shared" si="1343"/>
        <v>Completed</v>
      </c>
      <c r="U4307" t="str">
        <f t="shared" si="1344"/>
        <v>No</v>
      </c>
      <c r="V4307" t="str">
        <f t="shared" si="1345"/>
        <v>No</v>
      </c>
      <c r="X4307">
        <f t="shared" si="1346"/>
        <v>590</v>
      </c>
      <c r="Y4307">
        <f t="shared" si="1347"/>
        <v>451</v>
      </c>
      <c r="Z4307" s="18">
        <f t="shared" si="1348"/>
        <v>2759712.3299794244</v>
      </c>
      <c r="AA4307" s="18">
        <f t="shared" si="1349"/>
        <v>330643.50635802455</v>
      </c>
      <c r="AB4307" s="17">
        <f t="shared" si="1350"/>
        <v>3.8641711229946525</v>
      </c>
      <c r="AC4307" s="2" t="s">
        <v>5040</v>
      </c>
      <c r="AD4307" s="2" t="s">
        <v>19</v>
      </c>
      <c r="AE4307" t="str">
        <f t="shared" si="1351"/>
        <v>Electronics</v>
      </c>
      <c r="AF4307" t="str">
        <f t="shared" si="1352"/>
        <v>Electronics</v>
      </c>
      <c r="AG4307" t="str" cm="1">
        <f t="array" ref="AG4307">INDEX(AD:AD,ROW())</f>
        <v>Electronics</v>
      </c>
      <c r="AH4307">
        <f t="shared" si="1360"/>
        <v>13</v>
      </c>
      <c r="AI4307" t="str">
        <f t="shared" si="1353"/>
        <v>Electronics</v>
      </c>
      <c r="AK4307">
        <f t="shared" si="1354"/>
        <v>2025</v>
      </c>
      <c r="AL4307">
        <f t="shared" si="1355"/>
        <v>1</v>
      </c>
      <c r="AM4307">
        <f t="shared" si="1356"/>
        <v>4</v>
      </c>
      <c r="AN4307">
        <f t="shared" si="1357"/>
        <v>7</v>
      </c>
      <c r="AO4307" t="str">
        <f t="shared" si="1358"/>
        <v>Weekend</v>
      </c>
      <c r="AR4307" s="20">
        <f t="shared" si="1359"/>
        <v>0</v>
      </c>
    </row>
    <row r="4308" spans="1:44" x14ac:dyDescent="0.35">
      <c r="A4308" t="str">
        <f t="shared" si="1341"/>
        <v>CUST4307</v>
      </c>
      <c r="B4308" s="2" t="s">
        <v>4644</v>
      </c>
      <c r="C4308" s="4">
        <v>45253</v>
      </c>
      <c r="D4308" s="2" t="s">
        <v>466</v>
      </c>
      <c r="E4308" t="s">
        <v>5051</v>
      </c>
      <c r="F4308" s="2" t="s">
        <v>13</v>
      </c>
      <c r="G4308" s="2" t="s">
        <v>95</v>
      </c>
      <c r="H4308" s="2">
        <v>2</v>
      </c>
      <c r="I4308" s="19">
        <v>1502.06</v>
      </c>
      <c r="J4308" s="2" t="s">
        <v>50</v>
      </c>
      <c r="K4308" s="2" t="s">
        <v>16</v>
      </c>
      <c r="L4308" s="2">
        <v>5</v>
      </c>
      <c r="M4308" s="18">
        <f t="shared" si="1342"/>
        <v>3004.12</v>
      </c>
      <c r="T4308" t="str">
        <f t="shared" si="1343"/>
        <v>Completed</v>
      </c>
      <c r="U4308" t="str">
        <f t="shared" si="1344"/>
        <v>Yes</v>
      </c>
      <c r="V4308" t="str">
        <f t="shared" si="1345"/>
        <v>No</v>
      </c>
      <c r="X4308">
        <f t="shared" si="1346"/>
        <v>619</v>
      </c>
      <c r="Y4308">
        <f t="shared" si="1347"/>
        <v>468</v>
      </c>
      <c r="Z4308" s="18">
        <f t="shared" si="1348"/>
        <v>1463424.4009529033</v>
      </c>
      <c r="AA4308" s="18">
        <f t="shared" si="1349"/>
        <v>118285.78776560788</v>
      </c>
      <c r="AB4308" s="17">
        <f t="shared" si="1350"/>
        <v>3.8140589569160999</v>
      </c>
      <c r="AC4308" s="2" t="s">
        <v>95</v>
      </c>
      <c r="AD4308" s="2" t="s">
        <v>13</v>
      </c>
      <c r="AE4308" t="str">
        <f t="shared" si="1351"/>
        <v>Home &amp; Kitchen</v>
      </c>
      <c r="AF4308" t="str">
        <f t="shared" si="1352"/>
        <v>Home &amp; Kitchen</v>
      </c>
      <c r="AG4308" t="str" cm="1">
        <f t="array" ref="AG4308">INDEX(AD:AD,ROW())</f>
        <v>Home &amp; Kitchen</v>
      </c>
      <c r="AH4308">
        <f t="shared" si="1360"/>
        <v>32</v>
      </c>
      <c r="AI4308" t="str">
        <f t="shared" si="1353"/>
        <v>Home &amp; Kitchen</v>
      </c>
      <c r="AK4308">
        <f t="shared" si="1354"/>
        <v>2023</v>
      </c>
      <c r="AL4308">
        <f t="shared" si="1355"/>
        <v>11</v>
      </c>
      <c r="AM4308">
        <f t="shared" si="1356"/>
        <v>23</v>
      </c>
      <c r="AN4308">
        <f t="shared" si="1357"/>
        <v>5</v>
      </c>
      <c r="AO4308" t="str">
        <f t="shared" si="1358"/>
        <v>Weekday</v>
      </c>
      <c r="AR4308" s="20">
        <f t="shared" si="1359"/>
        <v>0</v>
      </c>
    </row>
    <row r="4309" spans="1:44" x14ac:dyDescent="0.35">
      <c r="A4309" t="str">
        <f t="shared" si="1341"/>
        <v>CUST4308</v>
      </c>
      <c r="B4309" s="2" t="s">
        <v>4645</v>
      </c>
      <c r="C4309" s="4">
        <v>45009</v>
      </c>
      <c r="D4309" s="2" t="s">
        <v>205</v>
      </c>
      <c r="E4309" t="s">
        <v>5049</v>
      </c>
      <c r="F4309" s="2" t="s">
        <v>19</v>
      </c>
      <c r="G4309" s="2" t="s">
        <v>128</v>
      </c>
      <c r="H4309" s="2">
        <v>1</v>
      </c>
      <c r="I4309" s="19">
        <v>1971.12</v>
      </c>
      <c r="J4309" s="2" t="s">
        <v>5046</v>
      </c>
      <c r="K4309" s="2" t="s">
        <v>16</v>
      </c>
      <c r="L4309" s="2">
        <v>3</v>
      </c>
      <c r="M4309" s="18">
        <f t="shared" si="1342"/>
        <v>1971.12</v>
      </c>
      <c r="T4309" t="str">
        <f t="shared" si="1343"/>
        <v>Completed</v>
      </c>
      <c r="U4309" t="str">
        <f t="shared" si="1344"/>
        <v>Yes</v>
      </c>
      <c r="V4309" t="str">
        <f t="shared" si="1345"/>
        <v>No</v>
      </c>
      <c r="X4309">
        <f t="shared" si="1346"/>
        <v>595</v>
      </c>
      <c r="Y4309">
        <f t="shared" si="1347"/>
        <v>444</v>
      </c>
      <c r="Z4309" s="18">
        <f t="shared" si="1348"/>
        <v>2759712.3299794244</v>
      </c>
      <c r="AA4309" s="18">
        <f t="shared" si="1349"/>
        <v>330643.50635802455</v>
      </c>
      <c r="AB4309" s="17">
        <f t="shared" si="1350"/>
        <v>3.8641711229946525</v>
      </c>
      <c r="AC4309" s="2" t="s">
        <v>128</v>
      </c>
      <c r="AD4309" s="2" t="s">
        <v>19</v>
      </c>
      <c r="AE4309" t="str">
        <f t="shared" si="1351"/>
        <v>Electronics</v>
      </c>
      <c r="AF4309" t="str">
        <f t="shared" si="1352"/>
        <v>Electronics</v>
      </c>
      <c r="AG4309" t="str" cm="1">
        <f t="array" ref="AG4309">INDEX(AD:AD,ROW())</f>
        <v>Electronics</v>
      </c>
      <c r="AH4309">
        <f t="shared" si="1360"/>
        <v>48</v>
      </c>
      <c r="AI4309" t="str">
        <f t="shared" si="1353"/>
        <v>Electronics</v>
      </c>
      <c r="AK4309">
        <f t="shared" si="1354"/>
        <v>2023</v>
      </c>
      <c r="AL4309">
        <f t="shared" si="1355"/>
        <v>3</v>
      </c>
      <c r="AM4309">
        <f t="shared" si="1356"/>
        <v>24</v>
      </c>
      <c r="AN4309">
        <f t="shared" si="1357"/>
        <v>6</v>
      </c>
      <c r="AO4309" t="str">
        <f t="shared" si="1358"/>
        <v>Weekday</v>
      </c>
      <c r="AR4309" s="20">
        <f t="shared" si="1359"/>
        <v>0</v>
      </c>
    </row>
    <row r="4310" spans="1:44" x14ac:dyDescent="0.35">
      <c r="A4310" t="str">
        <f t="shared" si="1341"/>
        <v>CUST4309</v>
      </c>
      <c r="B4310" s="2" t="s">
        <v>4646</v>
      </c>
      <c r="C4310" s="4">
        <v>45709</v>
      </c>
      <c r="D4310" s="2" t="s">
        <v>564</v>
      </c>
      <c r="E4310" t="s">
        <v>5050</v>
      </c>
      <c r="F4310" s="2" t="s">
        <v>19</v>
      </c>
      <c r="G4310" s="2" t="s">
        <v>60</v>
      </c>
      <c r="H4310" s="2">
        <v>1</v>
      </c>
      <c r="I4310" s="19">
        <v>3303.84</v>
      </c>
      <c r="J4310" s="2" t="s">
        <v>20</v>
      </c>
      <c r="K4310" s="2" t="s">
        <v>103</v>
      </c>
      <c r="L4310" s="2">
        <v>1</v>
      </c>
      <c r="M4310" s="18">
        <f t="shared" si="1342"/>
        <v>3303.84</v>
      </c>
      <c r="T4310" t="str">
        <f t="shared" si="1343"/>
        <v>Lost Sale</v>
      </c>
      <c r="U4310" t="str">
        <f t="shared" si="1344"/>
        <v>No</v>
      </c>
      <c r="V4310" t="str">
        <f t="shared" si="1345"/>
        <v>Yes</v>
      </c>
      <c r="X4310">
        <f t="shared" si="1346"/>
        <v>589</v>
      </c>
      <c r="Y4310">
        <f t="shared" si="1347"/>
        <v>426</v>
      </c>
      <c r="Z4310" s="18">
        <f t="shared" si="1348"/>
        <v>2759712.3299794244</v>
      </c>
      <c r="AA4310" s="18">
        <f t="shared" si="1349"/>
        <v>330643.50635802455</v>
      </c>
      <c r="AB4310" s="17">
        <f t="shared" si="1350"/>
        <v>3.8641711229946525</v>
      </c>
      <c r="AC4310" s="2" t="s">
        <v>60</v>
      </c>
      <c r="AD4310" s="2" t="s">
        <v>19</v>
      </c>
      <c r="AE4310" t="str">
        <f t="shared" si="1351"/>
        <v>Electronics</v>
      </c>
      <c r="AF4310" t="str">
        <f t="shared" si="1352"/>
        <v>Electronics</v>
      </c>
      <c r="AG4310" t="str" cm="1">
        <f t="array" ref="AG4310">INDEX(AD:AD,ROW())</f>
        <v>Electronics</v>
      </c>
      <c r="AH4310">
        <f t="shared" si="1360"/>
        <v>17</v>
      </c>
      <c r="AI4310" t="str">
        <f t="shared" si="1353"/>
        <v>Electronics</v>
      </c>
      <c r="AK4310">
        <f t="shared" si="1354"/>
        <v>2025</v>
      </c>
      <c r="AL4310">
        <f t="shared" si="1355"/>
        <v>2</v>
      </c>
      <c r="AM4310">
        <f t="shared" si="1356"/>
        <v>21</v>
      </c>
      <c r="AN4310">
        <f t="shared" si="1357"/>
        <v>6</v>
      </c>
      <c r="AO4310" t="str">
        <f t="shared" si="1358"/>
        <v>Weekday</v>
      </c>
      <c r="AR4310" s="20">
        <f t="shared" si="1359"/>
        <v>1</v>
      </c>
    </row>
    <row r="4311" spans="1:44" x14ac:dyDescent="0.35">
      <c r="A4311" t="str">
        <f t="shared" si="1341"/>
        <v>CUST4310</v>
      </c>
      <c r="B4311" s="2" t="s">
        <v>4647</v>
      </c>
      <c r="C4311" s="4">
        <v>45505</v>
      </c>
      <c r="D4311" s="2" t="s">
        <v>532</v>
      </c>
      <c r="E4311" t="s">
        <v>5052</v>
      </c>
      <c r="F4311" s="2" t="s">
        <v>29</v>
      </c>
      <c r="G4311" s="2" t="s">
        <v>5041</v>
      </c>
      <c r="H4311" s="2">
        <v>1</v>
      </c>
      <c r="I4311" s="19">
        <v>1558.27</v>
      </c>
      <c r="J4311" s="2" t="s">
        <v>20</v>
      </c>
      <c r="K4311" s="2" t="s">
        <v>103</v>
      </c>
      <c r="L4311" s="2">
        <v>5</v>
      </c>
      <c r="M4311" s="18">
        <f t="shared" si="1342"/>
        <v>1558.27</v>
      </c>
      <c r="T4311" t="str">
        <f t="shared" si="1343"/>
        <v>Lost Sale</v>
      </c>
      <c r="U4311" t="str">
        <f t="shared" si="1344"/>
        <v>No</v>
      </c>
      <c r="V4311" t="str">
        <f t="shared" si="1345"/>
        <v>Yes</v>
      </c>
      <c r="X4311">
        <f t="shared" si="1346"/>
        <v>573</v>
      </c>
      <c r="Y4311">
        <f t="shared" si="1347"/>
        <v>450</v>
      </c>
      <c r="Z4311" s="18">
        <f t="shared" si="1348"/>
        <v>1892867.2841657216</v>
      </c>
      <c r="AA4311" s="18">
        <f t="shared" si="1349"/>
        <v>199432.98236095349</v>
      </c>
      <c r="AB4311" s="17">
        <f t="shared" si="1350"/>
        <v>3.8949824970828471</v>
      </c>
      <c r="AC4311" s="2" t="s">
        <v>5041</v>
      </c>
      <c r="AD4311" s="2" t="s">
        <v>29</v>
      </c>
      <c r="AE4311" t="str">
        <f t="shared" si="1351"/>
        <v>Fashion</v>
      </c>
      <c r="AF4311" t="str">
        <f t="shared" si="1352"/>
        <v>Fashion</v>
      </c>
      <c r="AG4311" t="str" cm="1">
        <f t="array" ref="AG4311">INDEX(AD:AD,ROW())</f>
        <v>Fashion</v>
      </c>
      <c r="AH4311">
        <f t="shared" si="1360"/>
        <v>15</v>
      </c>
      <c r="AI4311" t="str">
        <f t="shared" si="1353"/>
        <v>Fashion</v>
      </c>
      <c r="AK4311">
        <f t="shared" si="1354"/>
        <v>2024</v>
      </c>
      <c r="AL4311">
        <f t="shared" si="1355"/>
        <v>8</v>
      </c>
      <c r="AM4311">
        <f t="shared" si="1356"/>
        <v>1</v>
      </c>
      <c r="AN4311">
        <f t="shared" si="1357"/>
        <v>5</v>
      </c>
      <c r="AO4311" t="str">
        <f t="shared" si="1358"/>
        <v>Weekday</v>
      </c>
      <c r="AR4311" s="20">
        <f t="shared" si="1359"/>
        <v>1</v>
      </c>
    </row>
    <row r="4312" spans="1:44" x14ac:dyDescent="0.35">
      <c r="A4312" t="str">
        <f t="shared" si="1341"/>
        <v>CUST4311</v>
      </c>
      <c r="B4312" s="2" t="s">
        <v>4648</v>
      </c>
      <c r="C4312" s="4">
        <v>45394</v>
      </c>
      <c r="D4312" s="2" t="s">
        <v>308</v>
      </c>
      <c r="E4312" t="s">
        <v>5055</v>
      </c>
      <c r="F4312" s="2" t="s">
        <v>13</v>
      </c>
      <c r="G4312" s="2" t="s">
        <v>5045</v>
      </c>
      <c r="H4312" s="2">
        <v>1</v>
      </c>
      <c r="I4312" s="19">
        <v>1017.49</v>
      </c>
      <c r="J4312" s="2" t="s">
        <v>5047</v>
      </c>
      <c r="K4312" s="2" t="s">
        <v>16</v>
      </c>
      <c r="L4312" s="2">
        <v>5</v>
      </c>
      <c r="M4312" s="18">
        <f t="shared" si="1342"/>
        <v>1017.49</v>
      </c>
      <c r="T4312" t="str">
        <f t="shared" si="1343"/>
        <v>Completed</v>
      </c>
      <c r="U4312" t="str">
        <f t="shared" si="1344"/>
        <v>Yes</v>
      </c>
      <c r="V4312" t="str">
        <f t="shared" si="1345"/>
        <v>No</v>
      </c>
      <c r="X4312">
        <f t="shared" si="1346"/>
        <v>567</v>
      </c>
      <c r="Y4312">
        <f t="shared" si="1347"/>
        <v>440</v>
      </c>
      <c r="Z4312" s="18">
        <f t="shared" si="1348"/>
        <v>1463424.4009529033</v>
      </c>
      <c r="AA4312" s="18">
        <f t="shared" si="1349"/>
        <v>118285.78776560788</v>
      </c>
      <c r="AB4312" s="17">
        <f t="shared" si="1350"/>
        <v>3.8140589569160999</v>
      </c>
      <c r="AC4312" s="2" t="s">
        <v>5045</v>
      </c>
      <c r="AD4312" s="2" t="s">
        <v>13</v>
      </c>
      <c r="AE4312" t="str">
        <f t="shared" si="1351"/>
        <v>Home &amp; Kitchen</v>
      </c>
      <c r="AF4312" t="str">
        <f t="shared" si="1352"/>
        <v>Home &amp; Kitchen</v>
      </c>
      <c r="AG4312" t="str" cm="1">
        <f t="array" ref="AG4312">INDEX(AD:AD,ROW())</f>
        <v>Home &amp; Kitchen</v>
      </c>
      <c r="AH4312">
        <f t="shared" si="1360"/>
        <v>76</v>
      </c>
      <c r="AI4312" t="str">
        <f t="shared" si="1353"/>
        <v>Home &amp; Kitchen</v>
      </c>
      <c r="AK4312">
        <f t="shared" si="1354"/>
        <v>2024</v>
      </c>
      <c r="AL4312">
        <f t="shared" si="1355"/>
        <v>4</v>
      </c>
      <c r="AM4312">
        <f t="shared" si="1356"/>
        <v>12</v>
      </c>
      <c r="AN4312">
        <f t="shared" si="1357"/>
        <v>6</v>
      </c>
      <c r="AO4312" t="str">
        <f t="shared" si="1358"/>
        <v>Weekday</v>
      </c>
      <c r="AR4312" s="20">
        <f t="shared" si="1359"/>
        <v>0</v>
      </c>
    </row>
    <row r="4313" spans="1:44" x14ac:dyDescent="0.35">
      <c r="A4313" t="str">
        <f t="shared" si="1341"/>
        <v>CUST4312</v>
      </c>
      <c r="B4313" s="2" t="s">
        <v>4649</v>
      </c>
      <c r="C4313" s="4">
        <v>45756</v>
      </c>
      <c r="D4313" s="2" t="s">
        <v>415</v>
      </c>
      <c r="E4313" t="s">
        <v>5055</v>
      </c>
      <c r="F4313" s="2" t="s">
        <v>29</v>
      </c>
      <c r="G4313" s="2" t="s">
        <v>121</v>
      </c>
      <c r="H4313" s="2">
        <v>2</v>
      </c>
      <c r="I4313" s="19">
        <v>1114.29</v>
      </c>
      <c r="J4313" s="2" t="s">
        <v>20</v>
      </c>
      <c r="K4313" s="2" t="s">
        <v>16</v>
      </c>
      <c r="L4313" s="2">
        <v>5</v>
      </c>
      <c r="M4313" s="18">
        <f t="shared" si="1342"/>
        <v>2228.58</v>
      </c>
      <c r="T4313" t="str">
        <f t="shared" si="1343"/>
        <v>Completed</v>
      </c>
      <c r="U4313" t="str">
        <f t="shared" si="1344"/>
        <v>Yes</v>
      </c>
      <c r="V4313" t="str">
        <f t="shared" si="1345"/>
        <v>No</v>
      </c>
      <c r="X4313">
        <f t="shared" si="1346"/>
        <v>567</v>
      </c>
      <c r="Y4313">
        <f t="shared" si="1347"/>
        <v>440</v>
      </c>
      <c r="Z4313" s="18">
        <f t="shared" si="1348"/>
        <v>1892867.2841657216</v>
      </c>
      <c r="AA4313" s="18">
        <f t="shared" si="1349"/>
        <v>199432.98236095349</v>
      </c>
      <c r="AB4313" s="17">
        <f t="shared" si="1350"/>
        <v>3.8949824970828471</v>
      </c>
      <c r="AC4313" s="2" t="s">
        <v>121</v>
      </c>
      <c r="AD4313" s="2" t="s">
        <v>29</v>
      </c>
      <c r="AE4313" t="str">
        <f t="shared" si="1351"/>
        <v>Fashion</v>
      </c>
      <c r="AF4313" t="str">
        <f t="shared" si="1352"/>
        <v>Fashion</v>
      </c>
      <c r="AG4313" t="str" cm="1">
        <f t="array" ref="AG4313">INDEX(AD:AD,ROW())</f>
        <v>Fashion</v>
      </c>
      <c r="AH4313">
        <f t="shared" si="1360"/>
        <v>45</v>
      </c>
      <c r="AI4313" t="str">
        <f t="shared" si="1353"/>
        <v>Fashion</v>
      </c>
      <c r="AK4313">
        <f t="shared" si="1354"/>
        <v>2025</v>
      </c>
      <c r="AL4313">
        <f t="shared" si="1355"/>
        <v>4</v>
      </c>
      <c r="AM4313">
        <f t="shared" si="1356"/>
        <v>9</v>
      </c>
      <c r="AN4313">
        <f t="shared" si="1357"/>
        <v>4</v>
      </c>
      <c r="AO4313" t="str">
        <f t="shared" si="1358"/>
        <v>Weekday</v>
      </c>
      <c r="AR4313" s="20">
        <f t="shared" si="1359"/>
        <v>0</v>
      </c>
    </row>
    <row r="4314" spans="1:44" x14ac:dyDescent="0.35">
      <c r="A4314" t="str">
        <f t="shared" si="1341"/>
        <v>CUST4313</v>
      </c>
      <c r="B4314" s="2" t="s">
        <v>4650</v>
      </c>
      <c r="C4314" s="4">
        <v>45782</v>
      </c>
      <c r="D4314" s="2" t="s">
        <v>125</v>
      </c>
      <c r="E4314" t="s">
        <v>5053</v>
      </c>
      <c r="F4314" s="2" t="s">
        <v>19</v>
      </c>
      <c r="G4314" s="2" t="s">
        <v>60</v>
      </c>
      <c r="H4314" s="2">
        <v>1</v>
      </c>
      <c r="I4314" s="19">
        <v>690.78</v>
      </c>
      <c r="J4314" s="2" t="s">
        <v>20</v>
      </c>
      <c r="K4314" s="2" t="s">
        <v>31</v>
      </c>
      <c r="L4314" s="2">
        <v>1</v>
      </c>
      <c r="M4314" s="18">
        <f t="shared" si="1342"/>
        <v>690.78</v>
      </c>
      <c r="T4314" t="str">
        <f t="shared" si="1343"/>
        <v>Pending</v>
      </c>
      <c r="U4314" t="str">
        <f t="shared" si="1344"/>
        <v>No</v>
      </c>
      <c r="V4314" t="str">
        <f t="shared" si="1345"/>
        <v>Yes</v>
      </c>
      <c r="X4314">
        <f t="shared" si="1346"/>
        <v>559</v>
      </c>
      <c r="Y4314">
        <f t="shared" si="1347"/>
        <v>408</v>
      </c>
      <c r="Z4314" s="18">
        <f t="shared" si="1348"/>
        <v>2759712.3299794244</v>
      </c>
      <c r="AA4314" s="18">
        <f t="shared" si="1349"/>
        <v>330643.50635802455</v>
      </c>
      <c r="AB4314" s="17">
        <f t="shared" si="1350"/>
        <v>3.8641711229946525</v>
      </c>
      <c r="AC4314" s="2" t="s">
        <v>60</v>
      </c>
      <c r="AD4314" s="2" t="s">
        <v>19</v>
      </c>
      <c r="AE4314" t="str">
        <f t="shared" si="1351"/>
        <v>Electronics</v>
      </c>
      <c r="AF4314" t="str">
        <f t="shared" si="1352"/>
        <v>Electronics</v>
      </c>
      <c r="AG4314" t="str" cm="1">
        <f t="array" ref="AG4314">INDEX(AD:AD,ROW())</f>
        <v>Electronics</v>
      </c>
      <c r="AH4314">
        <f t="shared" si="1360"/>
        <v>17</v>
      </c>
      <c r="AI4314" t="str">
        <f t="shared" si="1353"/>
        <v>Electronics</v>
      </c>
      <c r="AK4314">
        <f t="shared" si="1354"/>
        <v>2025</v>
      </c>
      <c r="AL4314">
        <f t="shared" si="1355"/>
        <v>5</v>
      </c>
      <c r="AM4314">
        <f t="shared" si="1356"/>
        <v>5</v>
      </c>
      <c r="AN4314">
        <f t="shared" si="1357"/>
        <v>2</v>
      </c>
      <c r="AO4314" t="str">
        <f t="shared" si="1358"/>
        <v>Weekday</v>
      </c>
      <c r="AR4314" s="20">
        <f t="shared" si="1359"/>
        <v>0</v>
      </c>
    </row>
    <row r="4315" spans="1:44" x14ac:dyDescent="0.35">
      <c r="A4315" t="str">
        <f t="shared" si="1341"/>
        <v>CUST4314</v>
      </c>
      <c r="B4315" s="2" t="s">
        <v>4651</v>
      </c>
      <c r="C4315" s="4">
        <v>45308</v>
      </c>
      <c r="D4315" s="2" t="s">
        <v>164</v>
      </c>
      <c r="E4315" t="s">
        <v>5052</v>
      </c>
      <c r="F4315" s="2" t="s">
        <v>42</v>
      </c>
      <c r="G4315" s="2" t="s">
        <v>188</v>
      </c>
      <c r="H4315" s="2">
        <v>2</v>
      </c>
      <c r="I4315" s="19">
        <v>1340.57</v>
      </c>
      <c r="J4315" s="2" t="s">
        <v>5047</v>
      </c>
      <c r="K4315" s="2" t="s">
        <v>16</v>
      </c>
      <c r="L4315" s="2">
        <v>4</v>
      </c>
      <c r="M4315" s="18">
        <f t="shared" si="1342"/>
        <v>2681.14</v>
      </c>
      <c r="T4315" t="str">
        <f t="shared" si="1343"/>
        <v>Completed</v>
      </c>
      <c r="U4315" t="str">
        <f t="shared" si="1344"/>
        <v>Yes</v>
      </c>
      <c r="V4315" t="str">
        <f t="shared" si="1345"/>
        <v>No</v>
      </c>
      <c r="X4315">
        <f t="shared" si="1346"/>
        <v>573</v>
      </c>
      <c r="Y4315">
        <f t="shared" si="1347"/>
        <v>450</v>
      </c>
      <c r="Z4315" s="18">
        <f t="shared" si="1348"/>
        <v>1098537.4901531704</v>
      </c>
      <c r="AA4315" s="18">
        <f t="shared" si="1349"/>
        <v>96724.388030634553</v>
      </c>
      <c r="AB4315" s="17">
        <f t="shared" si="1350"/>
        <v>3.9001122334455669</v>
      </c>
      <c r="AC4315" s="2" t="s">
        <v>188</v>
      </c>
      <c r="AD4315" s="2" t="s">
        <v>42</v>
      </c>
      <c r="AE4315" t="str">
        <f t="shared" si="1351"/>
        <v>Beauty</v>
      </c>
      <c r="AF4315" t="str">
        <f t="shared" si="1352"/>
        <v>Beauty</v>
      </c>
      <c r="AG4315" t="str" cm="1">
        <f t="array" ref="AG4315">INDEX(AD:AD,ROW())</f>
        <v>Beauty</v>
      </c>
      <c r="AH4315">
        <f t="shared" si="1360"/>
        <v>80</v>
      </c>
      <c r="AI4315" t="str">
        <f t="shared" si="1353"/>
        <v>Beauty</v>
      </c>
      <c r="AK4315">
        <f t="shared" si="1354"/>
        <v>2024</v>
      </c>
      <c r="AL4315">
        <f t="shared" si="1355"/>
        <v>1</v>
      </c>
      <c r="AM4315">
        <f t="shared" si="1356"/>
        <v>17</v>
      </c>
      <c r="AN4315">
        <f t="shared" si="1357"/>
        <v>4</v>
      </c>
      <c r="AO4315" t="str">
        <f t="shared" si="1358"/>
        <v>Weekday</v>
      </c>
      <c r="AR4315" s="20">
        <f t="shared" si="1359"/>
        <v>0</v>
      </c>
    </row>
    <row r="4316" spans="1:44" x14ac:dyDescent="0.35">
      <c r="A4316" t="str">
        <f t="shared" si="1341"/>
        <v>CUST4315</v>
      </c>
      <c r="B4316" s="2" t="s">
        <v>4652</v>
      </c>
      <c r="C4316" s="4">
        <v>45622</v>
      </c>
      <c r="D4316" s="2" t="s">
        <v>922</v>
      </c>
      <c r="E4316" t="s">
        <v>5051</v>
      </c>
      <c r="F4316" s="2" t="s">
        <v>42</v>
      </c>
      <c r="G4316" s="2" t="s">
        <v>188</v>
      </c>
      <c r="H4316" s="2">
        <v>2</v>
      </c>
      <c r="I4316" s="19">
        <v>284.61</v>
      </c>
      <c r="J4316" s="2" t="s">
        <v>5047</v>
      </c>
      <c r="K4316" s="2" t="s">
        <v>16</v>
      </c>
      <c r="L4316" s="2">
        <v>4</v>
      </c>
      <c r="M4316" s="18">
        <f t="shared" si="1342"/>
        <v>569.22</v>
      </c>
      <c r="T4316" t="str">
        <f t="shared" si="1343"/>
        <v>Completed</v>
      </c>
      <c r="U4316" t="str">
        <f t="shared" si="1344"/>
        <v>No</v>
      </c>
      <c r="V4316" t="str">
        <f t="shared" si="1345"/>
        <v>No</v>
      </c>
      <c r="X4316">
        <f t="shared" si="1346"/>
        <v>619</v>
      </c>
      <c r="Y4316">
        <f t="shared" si="1347"/>
        <v>468</v>
      </c>
      <c r="Z4316" s="18">
        <f t="shared" si="1348"/>
        <v>1098537.4901531704</v>
      </c>
      <c r="AA4316" s="18">
        <f t="shared" si="1349"/>
        <v>96724.388030634553</v>
      </c>
      <c r="AB4316" s="17">
        <f t="shared" si="1350"/>
        <v>3.9001122334455669</v>
      </c>
      <c r="AC4316" s="2" t="s">
        <v>188</v>
      </c>
      <c r="AD4316" s="2" t="s">
        <v>42</v>
      </c>
      <c r="AE4316" t="str">
        <f t="shared" si="1351"/>
        <v>Beauty</v>
      </c>
      <c r="AF4316" t="str">
        <f t="shared" si="1352"/>
        <v>Beauty</v>
      </c>
      <c r="AG4316" t="str" cm="1">
        <f t="array" ref="AG4316">INDEX(AD:AD,ROW())</f>
        <v>Beauty</v>
      </c>
      <c r="AH4316">
        <f t="shared" si="1360"/>
        <v>80</v>
      </c>
      <c r="AI4316" t="str">
        <f t="shared" si="1353"/>
        <v>Beauty</v>
      </c>
      <c r="AK4316">
        <f t="shared" si="1354"/>
        <v>2024</v>
      </c>
      <c r="AL4316">
        <f t="shared" si="1355"/>
        <v>11</v>
      </c>
      <c r="AM4316">
        <f t="shared" si="1356"/>
        <v>26</v>
      </c>
      <c r="AN4316">
        <f t="shared" si="1357"/>
        <v>3</v>
      </c>
      <c r="AO4316" t="str">
        <f t="shared" si="1358"/>
        <v>Weekday</v>
      </c>
      <c r="AR4316" s="20">
        <f t="shared" si="1359"/>
        <v>0</v>
      </c>
    </row>
    <row r="4317" spans="1:44" x14ac:dyDescent="0.35">
      <c r="A4317" t="str">
        <f t="shared" si="1341"/>
        <v>CUST4316</v>
      </c>
      <c r="B4317" s="2" t="s">
        <v>4653</v>
      </c>
      <c r="C4317" s="4">
        <v>45077</v>
      </c>
      <c r="D4317" s="2" t="s">
        <v>858</v>
      </c>
      <c r="E4317" t="s">
        <v>5048</v>
      </c>
      <c r="F4317" s="2" t="s">
        <v>19</v>
      </c>
      <c r="G4317" s="2" t="s">
        <v>5039</v>
      </c>
      <c r="H4317" s="2">
        <v>1</v>
      </c>
      <c r="I4317" s="19">
        <v>2395.5300000000002</v>
      </c>
      <c r="J4317" s="2" t="s">
        <v>50</v>
      </c>
      <c r="K4317" s="2" t="s">
        <v>16</v>
      </c>
      <c r="L4317" s="2">
        <v>3</v>
      </c>
      <c r="M4317" s="18">
        <f t="shared" si="1342"/>
        <v>2395.5300000000002</v>
      </c>
      <c r="T4317" t="str">
        <f t="shared" si="1343"/>
        <v>Completed</v>
      </c>
      <c r="U4317" t="str">
        <f t="shared" si="1344"/>
        <v>Yes</v>
      </c>
      <c r="V4317" t="str">
        <f t="shared" si="1345"/>
        <v>No</v>
      </c>
      <c r="X4317">
        <f t="shared" si="1346"/>
        <v>590</v>
      </c>
      <c r="Y4317">
        <f t="shared" si="1347"/>
        <v>451</v>
      </c>
      <c r="Z4317" s="18">
        <f t="shared" si="1348"/>
        <v>2759712.3299794244</v>
      </c>
      <c r="AA4317" s="18">
        <f t="shared" si="1349"/>
        <v>330643.50635802455</v>
      </c>
      <c r="AB4317" s="17">
        <f t="shared" si="1350"/>
        <v>3.8641711229946525</v>
      </c>
      <c r="AC4317" s="2" t="s">
        <v>5039</v>
      </c>
      <c r="AD4317" s="2" t="s">
        <v>19</v>
      </c>
      <c r="AE4317" t="str">
        <f t="shared" si="1351"/>
        <v>Electronics</v>
      </c>
      <c r="AF4317" t="str">
        <f t="shared" si="1352"/>
        <v>Electronics</v>
      </c>
      <c r="AG4317" t="str" cm="1">
        <f t="array" ref="AG4317">INDEX(AD:AD,ROW())</f>
        <v>Electronics</v>
      </c>
      <c r="AH4317">
        <f t="shared" si="1360"/>
        <v>3</v>
      </c>
      <c r="AI4317" t="str">
        <f t="shared" si="1353"/>
        <v>Electronics</v>
      </c>
      <c r="AK4317">
        <f t="shared" si="1354"/>
        <v>2023</v>
      </c>
      <c r="AL4317">
        <f t="shared" si="1355"/>
        <v>5</v>
      </c>
      <c r="AM4317">
        <f t="shared" si="1356"/>
        <v>31</v>
      </c>
      <c r="AN4317">
        <f t="shared" si="1357"/>
        <v>4</v>
      </c>
      <c r="AO4317" t="str">
        <f t="shared" si="1358"/>
        <v>Weekday</v>
      </c>
      <c r="AR4317" s="20">
        <f t="shared" si="1359"/>
        <v>0</v>
      </c>
    </row>
    <row r="4318" spans="1:44" x14ac:dyDescent="0.35">
      <c r="A4318" t="str">
        <f t="shared" si="1341"/>
        <v>CUST4317</v>
      </c>
      <c r="B4318" s="2" t="s">
        <v>4654</v>
      </c>
      <c r="C4318" s="4">
        <v>45074</v>
      </c>
      <c r="D4318" s="2" t="s">
        <v>28</v>
      </c>
      <c r="E4318" t="s">
        <v>5050</v>
      </c>
      <c r="F4318" s="2" t="s">
        <v>19</v>
      </c>
      <c r="G4318" s="2" t="s">
        <v>5039</v>
      </c>
      <c r="H4318" s="2">
        <v>1</v>
      </c>
      <c r="I4318" s="19">
        <v>1435.6</v>
      </c>
      <c r="J4318" s="2" t="s">
        <v>5047</v>
      </c>
      <c r="K4318" s="2" t="s">
        <v>76</v>
      </c>
      <c r="L4318" s="2">
        <v>5</v>
      </c>
      <c r="M4318" s="18">
        <f t="shared" si="1342"/>
        <v>1435.6</v>
      </c>
      <c r="T4318" t="str">
        <f t="shared" si="1343"/>
        <v>Completed</v>
      </c>
      <c r="U4318" t="str">
        <f t="shared" si="1344"/>
        <v>No</v>
      </c>
      <c r="V4318" t="str">
        <f t="shared" si="1345"/>
        <v>No</v>
      </c>
      <c r="X4318">
        <f t="shared" si="1346"/>
        <v>589</v>
      </c>
      <c r="Y4318">
        <f t="shared" si="1347"/>
        <v>426</v>
      </c>
      <c r="Z4318" s="18">
        <f t="shared" si="1348"/>
        <v>2759712.3299794244</v>
      </c>
      <c r="AA4318" s="18">
        <f t="shared" si="1349"/>
        <v>330643.50635802455</v>
      </c>
      <c r="AB4318" s="17">
        <f t="shared" si="1350"/>
        <v>3.8641711229946525</v>
      </c>
      <c r="AC4318" s="2" t="s">
        <v>5039</v>
      </c>
      <c r="AD4318" s="2" t="s">
        <v>19</v>
      </c>
      <c r="AE4318" t="str">
        <f t="shared" si="1351"/>
        <v>Electronics</v>
      </c>
      <c r="AF4318" t="str">
        <f t="shared" si="1352"/>
        <v>Electronics</v>
      </c>
      <c r="AG4318" t="str" cm="1">
        <f t="array" ref="AG4318">INDEX(AD:AD,ROW())</f>
        <v>Electronics</v>
      </c>
      <c r="AH4318">
        <f t="shared" si="1360"/>
        <v>3</v>
      </c>
      <c r="AI4318" t="str">
        <f t="shared" si="1353"/>
        <v>Electronics</v>
      </c>
      <c r="AK4318">
        <f t="shared" si="1354"/>
        <v>2023</v>
      </c>
      <c r="AL4318">
        <f t="shared" si="1355"/>
        <v>5</v>
      </c>
      <c r="AM4318">
        <f t="shared" si="1356"/>
        <v>28</v>
      </c>
      <c r="AN4318">
        <f t="shared" si="1357"/>
        <v>1</v>
      </c>
      <c r="AO4318" t="str">
        <f t="shared" si="1358"/>
        <v>Weekend</v>
      </c>
      <c r="AR4318" s="20">
        <f t="shared" si="1359"/>
        <v>1</v>
      </c>
    </row>
    <row r="4319" spans="1:44" x14ac:dyDescent="0.35">
      <c r="A4319" t="str">
        <f t="shared" si="1341"/>
        <v>CUST4318</v>
      </c>
      <c r="B4319" s="2" t="s">
        <v>4655</v>
      </c>
      <c r="C4319" s="4">
        <v>45548</v>
      </c>
      <c r="D4319" s="2" t="s">
        <v>808</v>
      </c>
      <c r="E4319" t="s">
        <v>5055</v>
      </c>
      <c r="F4319" s="2" t="s">
        <v>13</v>
      </c>
      <c r="G4319" s="2" t="s">
        <v>95</v>
      </c>
      <c r="H4319" s="2">
        <v>2</v>
      </c>
      <c r="I4319" s="19">
        <v>1085.82</v>
      </c>
      <c r="J4319" s="2" t="s">
        <v>15</v>
      </c>
      <c r="K4319" s="2" t="s">
        <v>76</v>
      </c>
      <c r="L4319" s="2">
        <v>4</v>
      </c>
      <c r="M4319" s="18">
        <f t="shared" si="1342"/>
        <v>2171.64</v>
      </c>
      <c r="T4319" t="str">
        <f t="shared" si="1343"/>
        <v>Completed</v>
      </c>
      <c r="U4319" t="str">
        <f t="shared" si="1344"/>
        <v>No</v>
      </c>
      <c r="V4319" t="str">
        <f t="shared" si="1345"/>
        <v>No</v>
      </c>
      <c r="X4319">
        <f t="shared" si="1346"/>
        <v>567</v>
      </c>
      <c r="Y4319">
        <f t="shared" si="1347"/>
        <v>440</v>
      </c>
      <c r="Z4319" s="18">
        <f t="shared" si="1348"/>
        <v>1463424.4009529033</v>
      </c>
      <c r="AA4319" s="18">
        <f t="shared" si="1349"/>
        <v>118285.78776560788</v>
      </c>
      <c r="AB4319" s="17">
        <f t="shared" si="1350"/>
        <v>3.8140589569160999</v>
      </c>
      <c r="AC4319" s="2" t="s">
        <v>95</v>
      </c>
      <c r="AD4319" s="2" t="s">
        <v>13</v>
      </c>
      <c r="AE4319" t="str">
        <f t="shared" si="1351"/>
        <v>Home &amp; Kitchen</v>
      </c>
      <c r="AF4319" t="str">
        <f t="shared" si="1352"/>
        <v>Home &amp; Kitchen</v>
      </c>
      <c r="AG4319" t="str" cm="1">
        <f t="array" ref="AG4319">INDEX(AD:AD,ROW())</f>
        <v>Home &amp; Kitchen</v>
      </c>
      <c r="AH4319">
        <f t="shared" si="1360"/>
        <v>32</v>
      </c>
      <c r="AI4319" t="str">
        <f t="shared" si="1353"/>
        <v>Home &amp; Kitchen</v>
      </c>
      <c r="AK4319">
        <f t="shared" si="1354"/>
        <v>2024</v>
      </c>
      <c r="AL4319">
        <f t="shared" si="1355"/>
        <v>9</v>
      </c>
      <c r="AM4319">
        <f t="shared" si="1356"/>
        <v>13</v>
      </c>
      <c r="AN4319">
        <f t="shared" si="1357"/>
        <v>6</v>
      </c>
      <c r="AO4319" t="str">
        <f t="shared" si="1358"/>
        <v>Weekday</v>
      </c>
      <c r="AR4319" s="20">
        <f t="shared" si="1359"/>
        <v>1</v>
      </c>
    </row>
    <row r="4320" spans="1:44" x14ac:dyDescent="0.35">
      <c r="A4320" t="str">
        <f t="shared" si="1341"/>
        <v>CUST4319</v>
      </c>
      <c r="B4320" s="2" t="s">
        <v>4656</v>
      </c>
      <c r="C4320" s="4">
        <v>45071</v>
      </c>
      <c r="D4320" s="2" t="s">
        <v>97</v>
      </c>
      <c r="E4320" t="s">
        <v>5052</v>
      </c>
      <c r="F4320" s="2" t="s">
        <v>13</v>
      </c>
      <c r="G4320" s="2" t="s">
        <v>37</v>
      </c>
      <c r="H4320" s="2">
        <v>2</v>
      </c>
      <c r="I4320" s="19">
        <v>1549.35</v>
      </c>
      <c r="J4320" s="2" t="s">
        <v>20</v>
      </c>
      <c r="K4320" s="2" t="s">
        <v>16</v>
      </c>
      <c r="L4320" s="2">
        <v>3</v>
      </c>
      <c r="M4320" s="18">
        <f t="shared" si="1342"/>
        <v>3098.7</v>
      </c>
      <c r="T4320" t="str">
        <f t="shared" si="1343"/>
        <v>Completed</v>
      </c>
      <c r="U4320" t="str">
        <f t="shared" si="1344"/>
        <v>Yes</v>
      </c>
      <c r="V4320" t="str">
        <f t="shared" si="1345"/>
        <v>No</v>
      </c>
      <c r="X4320">
        <f t="shared" si="1346"/>
        <v>573</v>
      </c>
      <c r="Y4320">
        <f t="shared" si="1347"/>
        <v>450</v>
      </c>
      <c r="Z4320" s="18">
        <f t="shared" si="1348"/>
        <v>1463424.4009529033</v>
      </c>
      <c r="AA4320" s="18">
        <f t="shared" si="1349"/>
        <v>118285.78776560788</v>
      </c>
      <c r="AB4320" s="17">
        <f t="shared" si="1350"/>
        <v>3.8140589569160999</v>
      </c>
      <c r="AC4320" s="2" t="s">
        <v>37</v>
      </c>
      <c r="AD4320" s="2" t="s">
        <v>13</v>
      </c>
      <c r="AE4320" t="str">
        <f t="shared" si="1351"/>
        <v>Home &amp; Kitchen</v>
      </c>
      <c r="AF4320" t="str">
        <f t="shared" si="1352"/>
        <v>Home &amp; Kitchen</v>
      </c>
      <c r="AG4320" t="str" cm="1">
        <f t="array" ref="AG4320">INDEX(AD:AD,ROW())</f>
        <v>Home &amp; Kitchen</v>
      </c>
      <c r="AH4320">
        <f t="shared" si="1360"/>
        <v>8</v>
      </c>
      <c r="AI4320" t="str">
        <f t="shared" si="1353"/>
        <v>Home &amp; Kitchen</v>
      </c>
      <c r="AK4320">
        <f t="shared" si="1354"/>
        <v>2023</v>
      </c>
      <c r="AL4320">
        <f t="shared" si="1355"/>
        <v>5</v>
      </c>
      <c r="AM4320">
        <f t="shared" si="1356"/>
        <v>25</v>
      </c>
      <c r="AN4320">
        <f t="shared" si="1357"/>
        <v>5</v>
      </c>
      <c r="AO4320" t="str">
        <f t="shared" si="1358"/>
        <v>Weekday</v>
      </c>
      <c r="AR4320" s="20">
        <f t="shared" si="1359"/>
        <v>0</v>
      </c>
    </row>
    <row r="4321" spans="1:44" x14ac:dyDescent="0.35">
      <c r="A4321" t="str">
        <f t="shared" si="1341"/>
        <v>CUST4320</v>
      </c>
      <c r="B4321" s="2" t="s">
        <v>4657</v>
      </c>
      <c r="C4321" s="4">
        <v>45263</v>
      </c>
      <c r="D4321" s="2" t="s">
        <v>858</v>
      </c>
      <c r="E4321" t="s">
        <v>5051</v>
      </c>
      <c r="F4321" s="2" t="s">
        <v>23</v>
      </c>
      <c r="G4321" s="2" t="s">
        <v>46</v>
      </c>
      <c r="H4321" s="2">
        <v>1</v>
      </c>
      <c r="I4321" s="19">
        <v>226.21</v>
      </c>
      <c r="J4321" s="2" t="s">
        <v>20</v>
      </c>
      <c r="K4321" s="2" t="s">
        <v>16</v>
      </c>
      <c r="L4321" s="31"/>
      <c r="M4321" s="18">
        <f t="shared" si="1342"/>
        <v>226.21</v>
      </c>
      <c r="T4321" t="str">
        <f t="shared" si="1343"/>
        <v>Completed</v>
      </c>
      <c r="U4321" t="str">
        <f t="shared" si="1344"/>
        <v>No</v>
      </c>
      <c r="V4321" t="str">
        <f t="shared" si="1345"/>
        <v>No</v>
      </c>
      <c r="X4321">
        <f t="shared" si="1346"/>
        <v>619</v>
      </c>
      <c r="Y4321">
        <f t="shared" si="1347"/>
        <v>468</v>
      </c>
      <c r="Z4321" s="18">
        <f t="shared" si="1348"/>
        <v>594714.6477588166</v>
      </c>
      <c r="AA4321" s="18">
        <f t="shared" si="1349"/>
        <v>60882.938065984097</v>
      </c>
      <c r="AB4321" s="17">
        <f t="shared" si="1350"/>
        <v>3.804733727810651</v>
      </c>
      <c r="AC4321" s="2" t="s">
        <v>46</v>
      </c>
      <c r="AD4321" s="2" t="s">
        <v>23</v>
      </c>
      <c r="AE4321" t="str">
        <f t="shared" si="1351"/>
        <v>Books</v>
      </c>
      <c r="AF4321" t="str">
        <f t="shared" si="1352"/>
        <v>Books</v>
      </c>
      <c r="AG4321" t="str" cm="1">
        <f t="array" ref="AG4321">INDEX(AD:AD,ROW())</f>
        <v>Books</v>
      </c>
      <c r="AH4321">
        <f t="shared" si="1360"/>
        <v>11</v>
      </c>
      <c r="AI4321" t="str">
        <f t="shared" si="1353"/>
        <v>Books</v>
      </c>
      <c r="AK4321">
        <f t="shared" si="1354"/>
        <v>2023</v>
      </c>
      <c r="AL4321">
        <f t="shared" si="1355"/>
        <v>12</v>
      </c>
      <c r="AM4321">
        <f t="shared" si="1356"/>
        <v>3</v>
      </c>
      <c r="AN4321">
        <f t="shared" si="1357"/>
        <v>1</v>
      </c>
      <c r="AO4321" t="str">
        <f t="shared" si="1358"/>
        <v>Weekend</v>
      </c>
      <c r="AR4321" s="20">
        <f t="shared" si="1359"/>
        <v>0</v>
      </c>
    </row>
    <row r="4322" spans="1:44" x14ac:dyDescent="0.35">
      <c r="A4322" t="str">
        <f t="shared" si="1341"/>
        <v>CUST4321</v>
      </c>
      <c r="B4322" s="2" t="s">
        <v>4658</v>
      </c>
      <c r="C4322" s="4">
        <v>44957</v>
      </c>
      <c r="D4322" s="2" t="s">
        <v>164</v>
      </c>
      <c r="E4322" t="s">
        <v>5050</v>
      </c>
      <c r="F4322" s="2" t="s">
        <v>42</v>
      </c>
      <c r="G4322" s="2" t="s">
        <v>5044</v>
      </c>
      <c r="H4322" s="2">
        <v>1</v>
      </c>
      <c r="I4322" s="19">
        <v>1016.77</v>
      </c>
      <c r="J4322" s="2" t="s">
        <v>50</v>
      </c>
      <c r="K4322" s="2" t="s">
        <v>103</v>
      </c>
      <c r="L4322" s="2">
        <v>4</v>
      </c>
      <c r="M4322" s="18">
        <f t="shared" si="1342"/>
        <v>1016.77</v>
      </c>
      <c r="T4322" t="str">
        <f t="shared" si="1343"/>
        <v>Lost Sale</v>
      </c>
      <c r="U4322" t="str">
        <f t="shared" si="1344"/>
        <v>No</v>
      </c>
      <c r="V4322" t="str">
        <f t="shared" si="1345"/>
        <v>Yes</v>
      </c>
      <c r="X4322">
        <f t="shared" si="1346"/>
        <v>589</v>
      </c>
      <c r="Y4322">
        <f t="shared" si="1347"/>
        <v>426</v>
      </c>
      <c r="Z4322" s="18">
        <f t="shared" si="1348"/>
        <v>1098537.4901531704</v>
      </c>
      <c r="AA4322" s="18">
        <f t="shared" si="1349"/>
        <v>96724.388030634553</v>
      </c>
      <c r="AB4322" s="17">
        <f t="shared" si="1350"/>
        <v>3.9001122334455669</v>
      </c>
      <c r="AC4322" s="2" t="s">
        <v>5044</v>
      </c>
      <c r="AD4322" s="2" t="s">
        <v>42</v>
      </c>
      <c r="AE4322" t="str">
        <f t="shared" si="1351"/>
        <v>Beauty</v>
      </c>
      <c r="AF4322" t="str">
        <f t="shared" si="1352"/>
        <v>Beauty</v>
      </c>
      <c r="AG4322" t="str" cm="1">
        <f t="array" ref="AG4322">INDEX(AD:AD,ROW())</f>
        <v>Beauty</v>
      </c>
      <c r="AH4322">
        <f t="shared" si="1360"/>
        <v>64</v>
      </c>
      <c r="AI4322" t="str">
        <f t="shared" si="1353"/>
        <v>Beauty</v>
      </c>
      <c r="AK4322">
        <f t="shared" si="1354"/>
        <v>2023</v>
      </c>
      <c r="AL4322">
        <f t="shared" si="1355"/>
        <v>1</v>
      </c>
      <c r="AM4322">
        <f t="shared" si="1356"/>
        <v>31</v>
      </c>
      <c r="AN4322">
        <f t="shared" si="1357"/>
        <v>3</v>
      </c>
      <c r="AO4322" t="str">
        <f t="shared" si="1358"/>
        <v>Weekday</v>
      </c>
      <c r="AR4322" s="20">
        <f t="shared" si="1359"/>
        <v>1</v>
      </c>
    </row>
    <row r="4323" spans="1:44" x14ac:dyDescent="0.35">
      <c r="A4323" t="str">
        <f t="shared" si="1341"/>
        <v>CUST4322</v>
      </c>
      <c r="B4323" s="2" t="s">
        <v>4659</v>
      </c>
      <c r="C4323" s="4">
        <v>44974</v>
      </c>
      <c r="D4323" s="2" t="s">
        <v>280</v>
      </c>
      <c r="E4323" t="s">
        <v>5048</v>
      </c>
      <c r="F4323" s="2" t="s">
        <v>23</v>
      </c>
      <c r="G4323" s="2" t="s">
        <v>46</v>
      </c>
      <c r="H4323" s="2">
        <v>1</v>
      </c>
      <c r="I4323" s="19">
        <v>706.27</v>
      </c>
      <c r="J4323" s="2" t="s">
        <v>50</v>
      </c>
      <c r="K4323" s="2" t="s">
        <v>31</v>
      </c>
      <c r="L4323" s="2">
        <v>4</v>
      </c>
      <c r="M4323" s="18">
        <f t="shared" si="1342"/>
        <v>706.27</v>
      </c>
      <c r="T4323" t="str">
        <f t="shared" si="1343"/>
        <v>Pending</v>
      </c>
      <c r="U4323" t="str">
        <f t="shared" si="1344"/>
        <v>No</v>
      </c>
      <c r="V4323" t="str">
        <f t="shared" si="1345"/>
        <v>Yes</v>
      </c>
      <c r="X4323">
        <f t="shared" si="1346"/>
        <v>590</v>
      </c>
      <c r="Y4323">
        <f t="shared" si="1347"/>
        <v>451</v>
      </c>
      <c r="Z4323" s="18">
        <f t="shared" si="1348"/>
        <v>594714.6477588166</v>
      </c>
      <c r="AA4323" s="18">
        <f t="shared" si="1349"/>
        <v>60882.938065984097</v>
      </c>
      <c r="AB4323" s="17">
        <f t="shared" si="1350"/>
        <v>3.804733727810651</v>
      </c>
      <c r="AC4323" s="2" t="s">
        <v>46</v>
      </c>
      <c r="AD4323" s="2" t="s">
        <v>23</v>
      </c>
      <c r="AE4323" t="str">
        <f t="shared" si="1351"/>
        <v>Books</v>
      </c>
      <c r="AF4323" t="str">
        <f t="shared" si="1352"/>
        <v>Books</v>
      </c>
      <c r="AG4323" t="str" cm="1">
        <f t="array" ref="AG4323">INDEX(AD:AD,ROW())</f>
        <v>Books</v>
      </c>
      <c r="AH4323">
        <f t="shared" si="1360"/>
        <v>11</v>
      </c>
      <c r="AI4323" t="str">
        <f t="shared" si="1353"/>
        <v>Books</v>
      </c>
      <c r="AK4323">
        <f t="shared" si="1354"/>
        <v>2023</v>
      </c>
      <c r="AL4323">
        <f t="shared" si="1355"/>
        <v>2</v>
      </c>
      <c r="AM4323">
        <f t="shared" si="1356"/>
        <v>17</v>
      </c>
      <c r="AN4323">
        <f t="shared" si="1357"/>
        <v>6</v>
      </c>
      <c r="AO4323" t="str">
        <f t="shared" si="1358"/>
        <v>Weekday</v>
      </c>
      <c r="AR4323" s="20">
        <f t="shared" si="1359"/>
        <v>0</v>
      </c>
    </row>
    <row r="4324" spans="1:44" x14ac:dyDescent="0.35">
      <c r="A4324" t="str">
        <f t="shared" si="1341"/>
        <v>CUST4323</v>
      </c>
      <c r="B4324" s="2" t="s">
        <v>4660</v>
      </c>
      <c r="C4324" s="4">
        <v>45276</v>
      </c>
      <c r="D4324" s="2" t="s">
        <v>817</v>
      </c>
      <c r="E4324" t="s">
        <v>5053</v>
      </c>
      <c r="F4324" s="2" t="s">
        <v>13</v>
      </c>
      <c r="G4324" s="2" t="s">
        <v>95</v>
      </c>
      <c r="H4324" s="2">
        <v>3</v>
      </c>
      <c r="I4324" s="19">
        <v>1156.1500000000001</v>
      </c>
      <c r="J4324" s="2" t="s">
        <v>20</v>
      </c>
      <c r="K4324" s="2" t="s">
        <v>16</v>
      </c>
      <c r="L4324" s="2">
        <v>4</v>
      </c>
      <c r="M4324" s="18">
        <f t="shared" si="1342"/>
        <v>3468.4500000000003</v>
      </c>
      <c r="T4324" t="str">
        <f t="shared" si="1343"/>
        <v>Completed</v>
      </c>
      <c r="U4324" t="str">
        <f t="shared" si="1344"/>
        <v>Yes</v>
      </c>
      <c r="V4324" t="str">
        <f t="shared" si="1345"/>
        <v>No</v>
      </c>
      <c r="X4324">
        <f t="shared" si="1346"/>
        <v>559</v>
      </c>
      <c r="Y4324">
        <f t="shared" si="1347"/>
        <v>408</v>
      </c>
      <c r="Z4324" s="18">
        <f t="shared" si="1348"/>
        <v>1463424.4009529033</v>
      </c>
      <c r="AA4324" s="18">
        <f t="shared" si="1349"/>
        <v>118285.78776560788</v>
      </c>
      <c r="AB4324" s="17">
        <f t="shared" si="1350"/>
        <v>3.8140589569160999</v>
      </c>
      <c r="AC4324" s="2" t="s">
        <v>95</v>
      </c>
      <c r="AD4324" s="2" t="s">
        <v>13</v>
      </c>
      <c r="AE4324" t="str">
        <f t="shared" si="1351"/>
        <v>Home &amp; Kitchen</v>
      </c>
      <c r="AF4324" t="str">
        <f t="shared" si="1352"/>
        <v>Home &amp; Kitchen</v>
      </c>
      <c r="AG4324" t="str" cm="1">
        <f t="array" ref="AG4324">INDEX(AD:AD,ROW())</f>
        <v>Home &amp; Kitchen</v>
      </c>
      <c r="AH4324">
        <f t="shared" si="1360"/>
        <v>32</v>
      </c>
      <c r="AI4324" t="str">
        <f t="shared" si="1353"/>
        <v>Home &amp; Kitchen</v>
      </c>
      <c r="AK4324">
        <f t="shared" si="1354"/>
        <v>2023</v>
      </c>
      <c r="AL4324">
        <f t="shared" si="1355"/>
        <v>12</v>
      </c>
      <c r="AM4324">
        <f t="shared" si="1356"/>
        <v>16</v>
      </c>
      <c r="AN4324">
        <f t="shared" si="1357"/>
        <v>7</v>
      </c>
      <c r="AO4324" t="str">
        <f t="shared" si="1358"/>
        <v>Weekend</v>
      </c>
      <c r="AR4324" s="20">
        <f t="shared" si="1359"/>
        <v>0</v>
      </c>
    </row>
    <row r="4325" spans="1:44" x14ac:dyDescent="0.35">
      <c r="A4325" t="str">
        <f t="shared" si="1341"/>
        <v>CUST4324</v>
      </c>
      <c r="B4325" s="2" t="s">
        <v>4661</v>
      </c>
      <c r="C4325" s="4">
        <v>45351</v>
      </c>
      <c r="D4325" s="2" t="s">
        <v>814</v>
      </c>
      <c r="E4325" t="s">
        <v>5053</v>
      </c>
      <c r="F4325" s="2" t="s">
        <v>29</v>
      </c>
      <c r="G4325" s="2" t="s">
        <v>121</v>
      </c>
      <c r="H4325" s="2">
        <v>1</v>
      </c>
      <c r="I4325" s="19">
        <v>986.98</v>
      </c>
      <c r="J4325" s="2" t="s">
        <v>5047</v>
      </c>
      <c r="K4325" s="2" t="s">
        <v>16</v>
      </c>
      <c r="L4325" s="2">
        <v>4</v>
      </c>
      <c r="M4325" s="18">
        <f t="shared" si="1342"/>
        <v>986.98</v>
      </c>
      <c r="T4325" t="str">
        <f t="shared" si="1343"/>
        <v>Completed</v>
      </c>
      <c r="U4325" t="str">
        <f t="shared" si="1344"/>
        <v>No</v>
      </c>
      <c r="V4325" t="str">
        <f t="shared" si="1345"/>
        <v>No</v>
      </c>
      <c r="X4325">
        <f t="shared" si="1346"/>
        <v>559</v>
      </c>
      <c r="Y4325">
        <f t="shared" si="1347"/>
        <v>408</v>
      </c>
      <c r="Z4325" s="18">
        <f t="shared" si="1348"/>
        <v>1892867.2841657216</v>
      </c>
      <c r="AA4325" s="18">
        <f t="shared" si="1349"/>
        <v>199432.98236095349</v>
      </c>
      <c r="AB4325" s="17">
        <f t="shared" si="1350"/>
        <v>3.8949824970828471</v>
      </c>
      <c r="AC4325" s="2" t="s">
        <v>121</v>
      </c>
      <c r="AD4325" s="2" t="s">
        <v>29</v>
      </c>
      <c r="AE4325" t="str">
        <f t="shared" si="1351"/>
        <v>Fashion</v>
      </c>
      <c r="AF4325" t="str">
        <f t="shared" si="1352"/>
        <v>Fashion</v>
      </c>
      <c r="AG4325" t="str" cm="1">
        <f t="array" ref="AG4325">INDEX(AD:AD,ROW())</f>
        <v>Fashion</v>
      </c>
      <c r="AH4325">
        <f t="shared" si="1360"/>
        <v>45</v>
      </c>
      <c r="AI4325" t="str">
        <f t="shared" si="1353"/>
        <v>Fashion</v>
      </c>
      <c r="AK4325">
        <f t="shared" si="1354"/>
        <v>2024</v>
      </c>
      <c r="AL4325">
        <f t="shared" si="1355"/>
        <v>2</v>
      </c>
      <c r="AM4325">
        <f t="shared" si="1356"/>
        <v>29</v>
      </c>
      <c r="AN4325">
        <f t="shared" si="1357"/>
        <v>5</v>
      </c>
      <c r="AO4325" t="str">
        <f t="shared" si="1358"/>
        <v>Weekday</v>
      </c>
      <c r="AR4325" s="20">
        <f t="shared" si="1359"/>
        <v>0</v>
      </c>
    </row>
    <row r="4326" spans="1:44" x14ac:dyDescent="0.35">
      <c r="A4326" t="str">
        <f t="shared" si="1341"/>
        <v>CUST4325</v>
      </c>
      <c r="B4326" s="2" t="s">
        <v>4662</v>
      </c>
      <c r="C4326" s="4">
        <v>44993</v>
      </c>
      <c r="D4326" s="2" t="s">
        <v>398</v>
      </c>
      <c r="E4326" t="s">
        <v>5053</v>
      </c>
      <c r="F4326" s="2" t="s">
        <v>23</v>
      </c>
      <c r="G4326" s="2" t="s">
        <v>24</v>
      </c>
      <c r="H4326" s="2">
        <v>3</v>
      </c>
      <c r="I4326" s="19">
        <v>338.79</v>
      </c>
      <c r="J4326" s="2" t="s">
        <v>5046</v>
      </c>
      <c r="K4326" s="2" t="s">
        <v>103</v>
      </c>
      <c r="L4326" s="2">
        <v>4</v>
      </c>
      <c r="M4326" s="18">
        <f t="shared" si="1342"/>
        <v>1016.3700000000001</v>
      </c>
      <c r="T4326" t="str">
        <f t="shared" si="1343"/>
        <v>Lost Sale</v>
      </c>
      <c r="U4326" t="str">
        <f t="shared" si="1344"/>
        <v>No</v>
      </c>
      <c r="V4326" t="str">
        <f t="shared" si="1345"/>
        <v>Yes</v>
      </c>
      <c r="X4326">
        <f t="shared" si="1346"/>
        <v>559</v>
      </c>
      <c r="Y4326">
        <f t="shared" si="1347"/>
        <v>408</v>
      </c>
      <c r="Z4326" s="18">
        <f t="shared" si="1348"/>
        <v>594714.6477588166</v>
      </c>
      <c r="AA4326" s="18">
        <f t="shared" si="1349"/>
        <v>60882.938065984097</v>
      </c>
      <c r="AB4326" s="17">
        <f t="shared" si="1350"/>
        <v>3.804733727810651</v>
      </c>
      <c r="AC4326" s="2" t="s">
        <v>24</v>
      </c>
      <c r="AD4326" s="2" t="s">
        <v>23</v>
      </c>
      <c r="AE4326" t="str">
        <f t="shared" si="1351"/>
        <v>Books</v>
      </c>
      <c r="AF4326" t="str">
        <f t="shared" si="1352"/>
        <v>Books</v>
      </c>
      <c r="AG4326" t="str" cm="1">
        <f t="array" ref="AG4326">INDEX(AD:AD,ROW())</f>
        <v>Books</v>
      </c>
      <c r="AH4326">
        <f t="shared" si="1360"/>
        <v>4</v>
      </c>
      <c r="AI4326" t="str">
        <f t="shared" si="1353"/>
        <v>Books</v>
      </c>
      <c r="AK4326">
        <f t="shared" si="1354"/>
        <v>2023</v>
      </c>
      <c r="AL4326">
        <f t="shared" si="1355"/>
        <v>3</v>
      </c>
      <c r="AM4326">
        <f t="shared" si="1356"/>
        <v>8</v>
      </c>
      <c r="AN4326">
        <f t="shared" si="1357"/>
        <v>4</v>
      </c>
      <c r="AO4326" t="str">
        <f t="shared" si="1358"/>
        <v>Weekday</v>
      </c>
      <c r="AR4326" s="20">
        <f t="shared" si="1359"/>
        <v>1</v>
      </c>
    </row>
    <row r="4327" spans="1:44" x14ac:dyDescent="0.35">
      <c r="A4327" t="str">
        <f t="shared" si="1341"/>
        <v>CUST4326</v>
      </c>
      <c r="B4327" s="2" t="s">
        <v>4663</v>
      </c>
      <c r="C4327" s="4">
        <v>45423</v>
      </c>
      <c r="D4327" s="2" t="s">
        <v>200</v>
      </c>
      <c r="E4327" t="s">
        <v>5050</v>
      </c>
      <c r="F4327" s="2" t="s">
        <v>13</v>
      </c>
      <c r="G4327" s="2" t="s">
        <v>14</v>
      </c>
      <c r="H4327" s="2">
        <v>2</v>
      </c>
      <c r="I4327" s="19">
        <v>1302.27</v>
      </c>
      <c r="J4327" s="2" t="s">
        <v>5047</v>
      </c>
      <c r="K4327" s="2" t="s">
        <v>16</v>
      </c>
      <c r="L4327" s="2">
        <v>1</v>
      </c>
      <c r="M4327" s="18">
        <f t="shared" si="1342"/>
        <v>2604.54</v>
      </c>
      <c r="T4327" t="str">
        <f t="shared" si="1343"/>
        <v>Completed</v>
      </c>
      <c r="U4327" t="str">
        <f t="shared" si="1344"/>
        <v>Yes</v>
      </c>
      <c r="V4327" t="str">
        <f t="shared" si="1345"/>
        <v>No</v>
      </c>
      <c r="X4327">
        <f t="shared" si="1346"/>
        <v>589</v>
      </c>
      <c r="Y4327">
        <f t="shared" si="1347"/>
        <v>426</v>
      </c>
      <c r="Z4327" s="18">
        <f t="shared" si="1348"/>
        <v>1463424.4009529033</v>
      </c>
      <c r="AA4327" s="18">
        <f t="shared" si="1349"/>
        <v>118285.78776560788</v>
      </c>
      <c r="AB4327" s="17">
        <f t="shared" si="1350"/>
        <v>3.8140589569160999</v>
      </c>
      <c r="AC4327" s="2" t="s">
        <v>14</v>
      </c>
      <c r="AD4327" s="2" t="s">
        <v>13</v>
      </c>
      <c r="AE4327" t="str">
        <f t="shared" si="1351"/>
        <v>Home &amp; Kitchen</v>
      </c>
      <c r="AF4327" t="str">
        <f t="shared" si="1352"/>
        <v>Home &amp; Kitchen</v>
      </c>
      <c r="AG4327" t="str" cm="1">
        <f t="array" ref="AG4327">INDEX(AD:AD,ROW())</f>
        <v>Home &amp; Kitchen</v>
      </c>
      <c r="AH4327">
        <f t="shared" si="1360"/>
        <v>2</v>
      </c>
      <c r="AI4327" t="str">
        <f t="shared" si="1353"/>
        <v>Home &amp; Kitchen</v>
      </c>
      <c r="AK4327">
        <f t="shared" si="1354"/>
        <v>2024</v>
      </c>
      <c r="AL4327">
        <f t="shared" si="1355"/>
        <v>5</v>
      </c>
      <c r="AM4327">
        <f t="shared" si="1356"/>
        <v>11</v>
      </c>
      <c r="AN4327">
        <f t="shared" si="1357"/>
        <v>7</v>
      </c>
      <c r="AO4327" t="str">
        <f t="shared" si="1358"/>
        <v>Weekend</v>
      </c>
      <c r="AR4327" s="20">
        <f t="shared" si="1359"/>
        <v>0</v>
      </c>
    </row>
    <row r="4328" spans="1:44" x14ac:dyDescent="0.35">
      <c r="A4328" t="str">
        <f t="shared" si="1341"/>
        <v>CUST4327</v>
      </c>
      <c r="B4328" s="2" t="s">
        <v>4664</v>
      </c>
      <c r="C4328" s="4">
        <v>45421</v>
      </c>
      <c r="D4328" s="2" t="s">
        <v>377</v>
      </c>
      <c r="E4328" t="s">
        <v>5055</v>
      </c>
      <c r="F4328" s="2" t="s">
        <v>19</v>
      </c>
      <c r="G4328" s="2" t="s">
        <v>49</v>
      </c>
      <c r="H4328" s="2">
        <v>2</v>
      </c>
      <c r="I4328" s="19">
        <v>1241.67</v>
      </c>
      <c r="J4328" s="2" t="s">
        <v>50</v>
      </c>
      <c r="K4328" s="2" t="s">
        <v>31</v>
      </c>
      <c r="L4328" s="2">
        <v>4</v>
      </c>
      <c r="M4328" s="18">
        <f t="shared" si="1342"/>
        <v>2483.34</v>
      </c>
      <c r="T4328" t="str">
        <f t="shared" si="1343"/>
        <v>Pending</v>
      </c>
      <c r="U4328" t="str">
        <f t="shared" si="1344"/>
        <v>No</v>
      </c>
      <c r="V4328" t="str">
        <f t="shared" si="1345"/>
        <v>Yes</v>
      </c>
      <c r="X4328">
        <f t="shared" si="1346"/>
        <v>567</v>
      </c>
      <c r="Y4328">
        <f t="shared" si="1347"/>
        <v>440</v>
      </c>
      <c r="Z4328" s="18">
        <f t="shared" si="1348"/>
        <v>2759712.3299794244</v>
      </c>
      <c r="AA4328" s="18">
        <f t="shared" si="1349"/>
        <v>330643.50635802455</v>
      </c>
      <c r="AB4328" s="17">
        <f t="shared" si="1350"/>
        <v>3.8641711229946525</v>
      </c>
      <c r="AC4328" s="2" t="s">
        <v>49</v>
      </c>
      <c r="AD4328" s="2" t="s">
        <v>19</v>
      </c>
      <c r="AE4328" t="str">
        <f t="shared" si="1351"/>
        <v>Electronics</v>
      </c>
      <c r="AF4328" t="str">
        <f t="shared" si="1352"/>
        <v>Electronics</v>
      </c>
      <c r="AG4328" t="str" cm="1">
        <f t="array" ref="AG4328">INDEX(AD:AD,ROW())</f>
        <v>Electronics</v>
      </c>
      <c r="AH4328">
        <f t="shared" si="1360"/>
        <v>12</v>
      </c>
      <c r="AI4328" t="str">
        <f t="shared" si="1353"/>
        <v>Electronics</v>
      </c>
      <c r="AK4328">
        <f t="shared" si="1354"/>
        <v>2024</v>
      </c>
      <c r="AL4328">
        <f t="shared" si="1355"/>
        <v>5</v>
      </c>
      <c r="AM4328">
        <f t="shared" si="1356"/>
        <v>9</v>
      </c>
      <c r="AN4328">
        <f t="shared" si="1357"/>
        <v>5</v>
      </c>
      <c r="AO4328" t="str">
        <f t="shared" si="1358"/>
        <v>Weekday</v>
      </c>
      <c r="AR4328" s="20">
        <f t="shared" si="1359"/>
        <v>0</v>
      </c>
    </row>
    <row r="4329" spans="1:44" x14ac:dyDescent="0.35">
      <c r="A4329" t="str">
        <f t="shared" si="1341"/>
        <v>CUST4328</v>
      </c>
      <c r="B4329" s="2" t="s">
        <v>4665</v>
      </c>
      <c r="C4329" s="4">
        <v>45652</v>
      </c>
      <c r="D4329" s="2" t="s">
        <v>67</v>
      </c>
      <c r="E4329" t="s">
        <v>5051</v>
      </c>
      <c r="F4329" s="2" t="s">
        <v>19</v>
      </c>
      <c r="G4329" s="2" t="s">
        <v>60</v>
      </c>
      <c r="H4329" s="2">
        <v>1</v>
      </c>
      <c r="I4329" s="19">
        <v>708.37</v>
      </c>
      <c r="J4329" s="2" t="s">
        <v>5046</v>
      </c>
      <c r="K4329" s="2" t="s">
        <v>103</v>
      </c>
      <c r="L4329" s="2">
        <v>5</v>
      </c>
      <c r="M4329" s="18">
        <f t="shared" si="1342"/>
        <v>708.37</v>
      </c>
      <c r="T4329" t="str">
        <f t="shared" si="1343"/>
        <v>Lost Sale</v>
      </c>
      <c r="U4329" t="str">
        <f t="shared" si="1344"/>
        <v>No</v>
      </c>
      <c r="V4329" t="str">
        <f t="shared" si="1345"/>
        <v>Yes</v>
      </c>
      <c r="X4329">
        <f t="shared" si="1346"/>
        <v>619</v>
      </c>
      <c r="Y4329">
        <f t="shared" si="1347"/>
        <v>468</v>
      </c>
      <c r="Z4329" s="18">
        <f t="shared" si="1348"/>
        <v>2759712.3299794244</v>
      </c>
      <c r="AA4329" s="18">
        <f t="shared" si="1349"/>
        <v>330643.50635802455</v>
      </c>
      <c r="AB4329" s="17">
        <f t="shared" si="1350"/>
        <v>3.8641711229946525</v>
      </c>
      <c r="AC4329" s="2" t="s">
        <v>60</v>
      </c>
      <c r="AD4329" s="2" t="s">
        <v>19</v>
      </c>
      <c r="AE4329" t="str">
        <f t="shared" si="1351"/>
        <v>Electronics</v>
      </c>
      <c r="AF4329" t="str">
        <f t="shared" si="1352"/>
        <v>Electronics</v>
      </c>
      <c r="AG4329" t="str" cm="1">
        <f t="array" ref="AG4329">INDEX(AD:AD,ROW())</f>
        <v>Electronics</v>
      </c>
      <c r="AH4329">
        <f t="shared" si="1360"/>
        <v>17</v>
      </c>
      <c r="AI4329" t="str">
        <f t="shared" si="1353"/>
        <v>Electronics</v>
      </c>
      <c r="AK4329">
        <f t="shared" si="1354"/>
        <v>2024</v>
      </c>
      <c r="AL4329">
        <f t="shared" si="1355"/>
        <v>12</v>
      </c>
      <c r="AM4329">
        <f t="shared" si="1356"/>
        <v>26</v>
      </c>
      <c r="AN4329">
        <f t="shared" si="1357"/>
        <v>5</v>
      </c>
      <c r="AO4329" t="str">
        <f t="shared" si="1358"/>
        <v>Weekday</v>
      </c>
      <c r="AR4329" s="20">
        <f t="shared" si="1359"/>
        <v>1</v>
      </c>
    </row>
    <row r="4330" spans="1:44" x14ac:dyDescent="0.35">
      <c r="A4330" t="str">
        <f t="shared" si="1341"/>
        <v>CUST4329</v>
      </c>
      <c r="B4330" s="2" t="s">
        <v>4666</v>
      </c>
      <c r="C4330" s="4">
        <v>45291</v>
      </c>
      <c r="D4330" s="2" t="s">
        <v>590</v>
      </c>
      <c r="E4330" t="s">
        <v>5050</v>
      </c>
      <c r="F4330" s="2" t="s">
        <v>13</v>
      </c>
      <c r="G4330" s="2" t="s">
        <v>5045</v>
      </c>
      <c r="H4330" s="2">
        <v>1</v>
      </c>
      <c r="I4330" s="19">
        <v>1181.6099999999999</v>
      </c>
      <c r="J4330" s="2" t="s">
        <v>50</v>
      </c>
      <c r="K4330" s="2" t="s">
        <v>16</v>
      </c>
      <c r="L4330" s="2">
        <v>4</v>
      </c>
      <c r="M4330" s="18">
        <f t="shared" si="1342"/>
        <v>1181.6099999999999</v>
      </c>
      <c r="T4330" t="str">
        <f t="shared" si="1343"/>
        <v>Completed</v>
      </c>
      <c r="U4330" t="str">
        <f t="shared" si="1344"/>
        <v>Yes</v>
      </c>
      <c r="V4330" t="str">
        <f t="shared" si="1345"/>
        <v>No</v>
      </c>
      <c r="X4330">
        <f t="shared" si="1346"/>
        <v>589</v>
      </c>
      <c r="Y4330">
        <f t="shared" si="1347"/>
        <v>426</v>
      </c>
      <c r="Z4330" s="18">
        <f t="shared" si="1348"/>
        <v>1463424.4009529033</v>
      </c>
      <c r="AA4330" s="18">
        <f t="shared" si="1349"/>
        <v>118285.78776560788</v>
      </c>
      <c r="AB4330" s="17">
        <f t="shared" si="1350"/>
        <v>3.8140589569160999</v>
      </c>
      <c r="AC4330" s="2" t="s">
        <v>5045</v>
      </c>
      <c r="AD4330" s="2" t="s">
        <v>13</v>
      </c>
      <c r="AE4330" t="str">
        <f t="shared" si="1351"/>
        <v>Home &amp; Kitchen</v>
      </c>
      <c r="AF4330" t="str">
        <f t="shared" si="1352"/>
        <v>Home &amp; Kitchen</v>
      </c>
      <c r="AG4330" t="str" cm="1">
        <f t="array" ref="AG4330">INDEX(AD:AD,ROW())</f>
        <v>Home &amp; Kitchen</v>
      </c>
      <c r="AH4330">
        <f t="shared" si="1360"/>
        <v>76</v>
      </c>
      <c r="AI4330" t="str">
        <f t="shared" si="1353"/>
        <v>Home &amp; Kitchen</v>
      </c>
      <c r="AK4330">
        <f t="shared" si="1354"/>
        <v>2023</v>
      </c>
      <c r="AL4330">
        <f t="shared" si="1355"/>
        <v>12</v>
      </c>
      <c r="AM4330">
        <f t="shared" si="1356"/>
        <v>31</v>
      </c>
      <c r="AN4330">
        <f t="shared" si="1357"/>
        <v>1</v>
      </c>
      <c r="AO4330" t="str">
        <f t="shared" si="1358"/>
        <v>Weekend</v>
      </c>
      <c r="AR4330" s="20">
        <f t="shared" si="1359"/>
        <v>0</v>
      </c>
    </row>
    <row r="4331" spans="1:44" x14ac:dyDescent="0.35">
      <c r="A4331" t="str">
        <f t="shared" si="1341"/>
        <v>CUST4330</v>
      </c>
      <c r="B4331" s="2" t="s">
        <v>4667</v>
      </c>
      <c r="C4331" s="4">
        <v>45352</v>
      </c>
      <c r="D4331" s="2" t="s">
        <v>820</v>
      </c>
      <c r="E4331" t="s">
        <v>5049</v>
      </c>
      <c r="F4331" s="2" t="s">
        <v>13</v>
      </c>
      <c r="G4331" s="2" t="s">
        <v>34</v>
      </c>
      <c r="H4331" s="2">
        <v>1</v>
      </c>
      <c r="I4331" s="19">
        <v>1490.44</v>
      </c>
      <c r="J4331" s="2" t="s">
        <v>5046</v>
      </c>
      <c r="K4331" s="2" t="s">
        <v>16</v>
      </c>
      <c r="L4331" s="2">
        <v>5</v>
      </c>
      <c r="M4331" s="18">
        <f t="shared" si="1342"/>
        <v>1490.44</v>
      </c>
      <c r="T4331" t="str">
        <f t="shared" si="1343"/>
        <v>Completed</v>
      </c>
      <c r="U4331" t="str">
        <f t="shared" si="1344"/>
        <v>Yes</v>
      </c>
      <c r="V4331" t="str">
        <f t="shared" si="1345"/>
        <v>No</v>
      </c>
      <c r="X4331">
        <f t="shared" si="1346"/>
        <v>595</v>
      </c>
      <c r="Y4331">
        <f t="shared" si="1347"/>
        <v>444</v>
      </c>
      <c r="Z4331" s="18">
        <f t="shared" si="1348"/>
        <v>1463424.4009529033</v>
      </c>
      <c r="AA4331" s="18">
        <f t="shared" si="1349"/>
        <v>118285.78776560788</v>
      </c>
      <c r="AB4331" s="17">
        <f t="shared" si="1350"/>
        <v>3.8140589569160999</v>
      </c>
      <c r="AC4331" s="2" t="s">
        <v>34</v>
      </c>
      <c r="AD4331" s="2" t="s">
        <v>13</v>
      </c>
      <c r="AE4331" t="str">
        <f t="shared" si="1351"/>
        <v>Home &amp; Kitchen</v>
      </c>
      <c r="AF4331" t="str">
        <f t="shared" si="1352"/>
        <v>Home &amp; Kitchen</v>
      </c>
      <c r="AG4331" t="str" cm="1">
        <f t="array" ref="AG4331">INDEX(AD:AD,ROW())</f>
        <v>Home &amp; Kitchen</v>
      </c>
      <c r="AH4331">
        <f t="shared" si="1360"/>
        <v>7</v>
      </c>
      <c r="AI4331" t="str">
        <f t="shared" si="1353"/>
        <v>Home &amp; Kitchen</v>
      </c>
      <c r="AK4331">
        <f t="shared" si="1354"/>
        <v>2024</v>
      </c>
      <c r="AL4331">
        <f t="shared" si="1355"/>
        <v>3</v>
      </c>
      <c r="AM4331">
        <f t="shared" si="1356"/>
        <v>1</v>
      </c>
      <c r="AN4331">
        <f t="shared" si="1357"/>
        <v>6</v>
      </c>
      <c r="AO4331" t="str">
        <f t="shared" si="1358"/>
        <v>Weekday</v>
      </c>
      <c r="AR4331" s="20">
        <f t="shared" si="1359"/>
        <v>0</v>
      </c>
    </row>
    <row r="4332" spans="1:44" x14ac:dyDescent="0.35">
      <c r="A4332" t="str">
        <f t="shared" si="1341"/>
        <v>CUST4331</v>
      </c>
      <c r="B4332" s="2" t="s">
        <v>4668</v>
      </c>
      <c r="C4332" s="4">
        <v>45767</v>
      </c>
      <c r="D4332" s="2" t="s">
        <v>238</v>
      </c>
      <c r="E4332" t="s">
        <v>5051</v>
      </c>
      <c r="F4332" s="2" t="s">
        <v>13</v>
      </c>
      <c r="G4332" s="2" t="s">
        <v>95</v>
      </c>
      <c r="H4332" s="2">
        <v>1</v>
      </c>
      <c r="I4332" s="19">
        <v>189.5</v>
      </c>
      <c r="J4332" s="2" t="s">
        <v>5047</v>
      </c>
      <c r="K4332" s="2" t="s">
        <v>103</v>
      </c>
      <c r="L4332" s="2">
        <v>3</v>
      </c>
      <c r="M4332" s="18">
        <f t="shared" si="1342"/>
        <v>189.5</v>
      </c>
      <c r="T4332" t="str">
        <f t="shared" si="1343"/>
        <v>Lost Sale</v>
      </c>
      <c r="U4332" t="str">
        <f t="shared" si="1344"/>
        <v>No</v>
      </c>
      <c r="V4332" t="str">
        <f t="shared" si="1345"/>
        <v>Yes</v>
      </c>
      <c r="X4332">
        <f t="shared" si="1346"/>
        <v>619</v>
      </c>
      <c r="Y4332">
        <f t="shared" si="1347"/>
        <v>468</v>
      </c>
      <c r="Z4332" s="18">
        <f t="shared" si="1348"/>
        <v>1463424.4009529033</v>
      </c>
      <c r="AA4332" s="18">
        <f t="shared" si="1349"/>
        <v>118285.78776560788</v>
      </c>
      <c r="AB4332" s="17">
        <f t="shared" si="1350"/>
        <v>3.8140589569160999</v>
      </c>
      <c r="AC4332" s="2" t="s">
        <v>95</v>
      </c>
      <c r="AD4332" s="2" t="s">
        <v>13</v>
      </c>
      <c r="AE4332" t="str">
        <f t="shared" si="1351"/>
        <v>Home &amp; Kitchen</v>
      </c>
      <c r="AF4332" t="str">
        <f t="shared" si="1352"/>
        <v>Home &amp; Kitchen</v>
      </c>
      <c r="AG4332" t="str" cm="1">
        <f t="array" ref="AG4332">INDEX(AD:AD,ROW())</f>
        <v>Home &amp; Kitchen</v>
      </c>
      <c r="AH4332">
        <f t="shared" si="1360"/>
        <v>32</v>
      </c>
      <c r="AI4332" t="str">
        <f t="shared" si="1353"/>
        <v>Home &amp; Kitchen</v>
      </c>
      <c r="AK4332">
        <f t="shared" si="1354"/>
        <v>2025</v>
      </c>
      <c r="AL4332">
        <f t="shared" si="1355"/>
        <v>4</v>
      </c>
      <c r="AM4332">
        <f t="shared" si="1356"/>
        <v>20</v>
      </c>
      <c r="AN4332">
        <f t="shared" si="1357"/>
        <v>1</v>
      </c>
      <c r="AO4332" t="str">
        <f t="shared" si="1358"/>
        <v>Weekend</v>
      </c>
      <c r="AR4332" s="20">
        <f t="shared" si="1359"/>
        <v>1</v>
      </c>
    </row>
    <row r="4333" spans="1:44" x14ac:dyDescent="0.35">
      <c r="A4333" t="str">
        <f t="shared" si="1341"/>
        <v>CUST4332</v>
      </c>
      <c r="B4333" s="2" t="s">
        <v>4669</v>
      </c>
      <c r="C4333" s="4">
        <v>45797</v>
      </c>
      <c r="D4333" s="2" t="s">
        <v>820</v>
      </c>
      <c r="E4333" t="s">
        <v>5048</v>
      </c>
      <c r="F4333" s="2" t="s">
        <v>19</v>
      </c>
      <c r="G4333" s="2" t="s">
        <v>128</v>
      </c>
      <c r="H4333" s="2">
        <v>3</v>
      </c>
      <c r="I4333" s="19">
        <v>1606.9</v>
      </c>
      <c r="J4333" s="2" t="s">
        <v>15</v>
      </c>
      <c r="K4333" s="2" t="s">
        <v>16</v>
      </c>
      <c r="L4333" s="2">
        <v>2</v>
      </c>
      <c r="M4333" s="18">
        <f t="shared" si="1342"/>
        <v>4820.7000000000007</v>
      </c>
      <c r="T4333" t="str">
        <f t="shared" si="1343"/>
        <v>Completed</v>
      </c>
      <c r="U4333" t="str">
        <f t="shared" si="1344"/>
        <v>Yes</v>
      </c>
      <c r="V4333" t="str">
        <f t="shared" si="1345"/>
        <v>No</v>
      </c>
      <c r="X4333">
        <f t="shared" si="1346"/>
        <v>590</v>
      </c>
      <c r="Y4333">
        <f t="shared" si="1347"/>
        <v>451</v>
      </c>
      <c r="Z4333" s="18">
        <f t="shared" si="1348"/>
        <v>2759712.3299794244</v>
      </c>
      <c r="AA4333" s="18">
        <f t="shared" si="1349"/>
        <v>330643.50635802455</v>
      </c>
      <c r="AB4333" s="17">
        <f t="shared" si="1350"/>
        <v>3.8641711229946525</v>
      </c>
      <c r="AC4333" s="2" t="s">
        <v>128</v>
      </c>
      <c r="AD4333" s="2" t="s">
        <v>19</v>
      </c>
      <c r="AE4333" t="str">
        <f t="shared" si="1351"/>
        <v>Electronics</v>
      </c>
      <c r="AF4333" t="str">
        <f t="shared" si="1352"/>
        <v>Electronics</v>
      </c>
      <c r="AG4333" t="str" cm="1">
        <f t="array" ref="AG4333">INDEX(AD:AD,ROW())</f>
        <v>Electronics</v>
      </c>
      <c r="AH4333">
        <f t="shared" si="1360"/>
        <v>48</v>
      </c>
      <c r="AI4333" t="str">
        <f t="shared" si="1353"/>
        <v>Electronics</v>
      </c>
      <c r="AK4333">
        <f t="shared" si="1354"/>
        <v>2025</v>
      </c>
      <c r="AL4333">
        <f t="shared" si="1355"/>
        <v>5</v>
      </c>
      <c r="AM4333">
        <f t="shared" si="1356"/>
        <v>20</v>
      </c>
      <c r="AN4333">
        <f t="shared" si="1357"/>
        <v>3</v>
      </c>
      <c r="AO4333" t="str">
        <f t="shared" si="1358"/>
        <v>Weekday</v>
      </c>
      <c r="AR4333" s="20">
        <f t="shared" si="1359"/>
        <v>0</v>
      </c>
    </row>
    <row r="4334" spans="1:44" x14ac:dyDescent="0.35">
      <c r="A4334" t="str">
        <f t="shared" si="1341"/>
        <v>CUST4333</v>
      </c>
      <c r="B4334" s="2" t="s">
        <v>4670</v>
      </c>
      <c r="C4334" s="4">
        <v>45486</v>
      </c>
      <c r="D4334" s="2" t="s">
        <v>340</v>
      </c>
      <c r="E4334" t="s">
        <v>5053</v>
      </c>
      <c r="F4334" s="2" t="s">
        <v>42</v>
      </c>
      <c r="G4334" s="2" t="s">
        <v>188</v>
      </c>
      <c r="H4334" s="2">
        <v>1</v>
      </c>
      <c r="I4334" s="19">
        <v>536.08000000000004</v>
      </c>
      <c r="J4334" s="2" t="s">
        <v>5047</v>
      </c>
      <c r="K4334" s="2" t="s">
        <v>16</v>
      </c>
      <c r="L4334" s="2">
        <v>3</v>
      </c>
      <c r="M4334" s="18">
        <f t="shared" si="1342"/>
        <v>536.08000000000004</v>
      </c>
      <c r="T4334" t="str">
        <f t="shared" si="1343"/>
        <v>Completed</v>
      </c>
      <c r="U4334" t="str">
        <f t="shared" si="1344"/>
        <v>No</v>
      </c>
      <c r="V4334" t="str">
        <f t="shared" si="1345"/>
        <v>No</v>
      </c>
      <c r="X4334">
        <f t="shared" si="1346"/>
        <v>559</v>
      </c>
      <c r="Y4334">
        <f t="shared" si="1347"/>
        <v>408</v>
      </c>
      <c r="Z4334" s="18">
        <f t="shared" si="1348"/>
        <v>1098537.4901531704</v>
      </c>
      <c r="AA4334" s="18">
        <f t="shared" si="1349"/>
        <v>96724.388030634553</v>
      </c>
      <c r="AB4334" s="17">
        <f t="shared" si="1350"/>
        <v>3.9001122334455669</v>
      </c>
      <c r="AC4334" s="2" t="s">
        <v>188</v>
      </c>
      <c r="AD4334" s="2" t="s">
        <v>42</v>
      </c>
      <c r="AE4334" t="str">
        <f t="shared" si="1351"/>
        <v>Beauty</v>
      </c>
      <c r="AF4334" t="str">
        <f t="shared" si="1352"/>
        <v>Beauty</v>
      </c>
      <c r="AG4334" t="str" cm="1">
        <f t="array" ref="AG4334">INDEX(AD:AD,ROW())</f>
        <v>Beauty</v>
      </c>
      <c r="AH4334">
        <f t="shared" si="1360"/>
        <v>80</v>
      </c>
      <c r="AI4334" t="str">
        <f t="shared" si="1353"/>
        <v>Beauty</v>
      </c>
      <c r="AK4334">
        <f t="shared" si="1354"/>
        <v>2024</v>
      </c>
      <c r="AL4334">
        <f t="shared" si="1355"/>
        <v>7</v>
      </c>
      <c r="AM4334">
        <f t="shared" si="1356"/>
        <v>13</v>
      </c>
      <c r="AN4334">
        <f t="shared" si="1357"/>
        <v>7</v>
      </c>
      <c r="AO4334" t="str">
        <f t="shared" si="1358"/>
        <v>Weekend</v>
      </c>
      <c r="AR4334" s="20">
        <f t="shared" si="1359"/>
        <v>0</v>
      </c>
    </row>
    <row r="4335" spans="1:44" x14ac:dyDescent="0.35">
      <c r="A4335" t="str">
        <f t="shared" si="1341"/>
        <v>CUST4334</v>
      </c>
      <c r="B4335" s="2" t="s">
        <v>4671</v>
      </c>
      <c r="C4335" s="4">
        <v>45752</v>
      </c>
      <c r="D4335" s="2" t="s">
        <v>660</v>
      </c>
      <c r="E4335" t="s">
        <v>5051</v>
      </c>
      <c r="F4335" s="2" t="s">
        <v>29</v>
      </c>
      <c r="G4335" s="2" t="s">
        <v>138</v>
      </c>
      <c r="H4335" s="2">
        <v>1</v>
      </c>
      <c r="I4335" s="19">
        <v>992.55</v>
      </c>
      <c r="J4335" s="2" t="s">
        <v>5047</v>
      </c>
      <c r="K4335" s="2" t="s">
        <v>16</v>
      </c>
      <c r="L4335" s="2">
        <v>4</v>
      </c>
      <c r="M4335" s="18">
        <f t="shared" si="1342"/>
        <v>992.55</v>
      </c>
      <c r="T4335" t="str">
        <f t="shared" si="1343"/>
        <v>Completed</v>
      </c>
      <c r="U4335" t="str">
        <f t="shared" si="1344"/>
        <v>No</v>
      </c>
      <c r="V4335" t="str">
        <f t="shared" si="1345"/>
        <v>No</v>
      </c>
      <c r="X4335">
        <f t="shared" si="1346"/>
        <v>619</v>
      </c>
      <c r="Y4335">
        <f t="shared" si="1347"/>
        <v>468</v>
      </c>
      <c r="Z4335" s="18">
        <f t="shared" si="1348"/>
        <v>1892867.2841657216</v>
      </c>
      <c r="AA4335" s="18">
        <f t="shared" si="1349"/>
        <v>199432.98236095349</v>
      </c>
      <c r="AB4335" s="17">
        <f t="shared" si="1350"/>
        <v>3.8949824970828471</v>
      </c>
      <c r="AC4335" s="2" t="s">
        <v>138</v>
      </c>
      <c r="AD4335" s="2" t="s">
        <v>29</v>
      </c>
      <c r="AE4335" t="str">
        <f t="shared" si="1351"/>
        <v>Fashion</v>
      </c>
      <c r="AF4335" t="str">
        <f t="shared" si="1352"/>
        <v>Fashion</v>
      </c>
      <c r="AG4335" t="str" cm="1">
        <f t="array" ref="AG4335">INDEX(AD:AD,ROW())</f>
        <v>Fashion</v>
      </c>
      <c r="AH4335">
        <f t="shared" si="1360"/>
        <v>53</v>
      </c>
      <c r="AI4335" t="str">
        <f t="shared" si="1353"/>
        <v>Fashion</v>
      </c>
      <c r="AK4335">
        <f t="shared" si="1354"/>
        <v>2025</v>
      </c>
      <c r="AL4335">
        <f t="shared" si="1355"/>
        <v>4</v>
      </c>
      <c r="AM4335">
        <f t="shared" si="1356"/>
        <v>5</v>
      </c>
      <c r="AN4335">
        <f t="shared" si="1357"/>
        <v>7</v>
      </c>
      <c r="AO4335" t="str">
        <f t="shared" si="1358"/>
        <v>Weekend</v>
      </c>
      <c r="AR4335" s="20">
        <f t="shared" si="1359"/>
        <v>0</v>
      </c>
    </row>
    <row r="4336" spans="1:44" x14ac:dyDescent="0.35">
      <c r="A4336" t="str">
        <f t="shared" si="1341"/>
        <v>CUST4335</v>
      </c>
      <c r="B4336" s="2" t="s">
        <v>4672</v>
      </c>
      <c r="C4336" s="4">
        <v>45404</v>
      </c>
      <c r="D4336" s="2" t="s">
        <v>263</v>
      </c>
      <c r="E4336" t="s">
        <v>5053</v>
      </c>
      <c r="F4336" s="2" t="s">
        <v>42</v>
      </c>
      <c r="G4336" s="2" t="s">
        <v>5042</v>
      </c>
      <c r="H4336" s="2">
        <v>1</v>
      </c>
      <c r="I4336" s="19">
        <v>995.32</v>
      </c>
      <c r="J4336" s="2" t="s">
        <v>20</v>
      </c>
      <c r="K4336" s="2" t="s">
        <v>16</v>
      </c>
      <c r="L4336" s="2">
        <v>2</v>
      </c>
      <c r="M4336" s="18">
        <f t="shared" si="1342"/>
        <v>995.32</v>
      </c>
      <c r="T4336" t="str">
        <f t="shared" si="1343"/>
        <v>Completed</v>
      </c>
      <c r="U4336" t="str">
        <f t="shared" si="1344"/>
        <v>No</v>
      </c>
      <c r="V4336" t="str">
        <f t="shared" si="1345"/>
        <v>No</v>
      </c>
      <c r="X4336">
        <f t="shared" si="1346"/>
        <v>559</v>
      </c>
      <c r="Y4336">
        <f t="shared" si="1347"/>
        <v>408</v>
      </c>
      <c r="Z4336" s="18">
        <f t="shared" si="1348"/>
        <v>1098537.4901531704</v>
      </c>
      <c r="AA4336" s="18">
        <f t="shared" si="1349"/>
        <v>96724.388030634553</v>
      </c>
      <c r="AB4336" s="17">
        <f t="shared" si="1350"/>
        <v>3.9001122334455669</v>
      </c>
      <c r="AC4336" s="2" t="s">
        <v>5042</v>
      </c>
      <c r="AD4336" s="2" t="s">
        <v>42</v>
      </c>
      <c r="AE4336" t="str">
        <f t="shared" si="1351"/>
        <v>Beauty</v>
      </c>
      <c r="AF4336" t="str">
        <f t="shared" si="1352"/>
        <v>Beauty</v>
      </c>
      <c r="AG4336" t="str" cm="1">
        <f t="array" ref="AG4336">INDEX(AD:AD,ROW())</f>
        <v>Beauty</v>
      </c>
      <c r="AH4336">
        <f t="shared" si="1360"/>
        <v>18</v>
      </c>
      <c r="AI4336" t="str">
        <f t="shared" si="1353"/>
        <v>Beauty</v>
      </c>
      <c r="AK4336">
        <f t="shared" si="1354"/>
        <v>2024</v>
      </c>
      <c r="AL4336">
        <f t="shared" si="1355"/>
        <v>4</v>
      </c>
      <c r="AM4336">
        <f t="shared" si="1356"/>
        <v>22</v>
      </c>
      <c r="AN4336">
        <f t="shared" si="1357"/>
        <v>2</v>
      </c>
      <c r="AO4336" t="str">
        <f t="shared" si="1358"/>
        <v>Weekday</v>
      </c>
      <c r="AR4336" s="20">
        <f t="shared" si="1359"/>
        <v>0</v>
      </c>
    </row>
    <row r="4337" spans="1:44" x14ac:dyDescent="0.35">
      <c r="A4337" t="str">
        <f t="shared" si="1341"/>
        <v>CUST4336</v>
      </c>
      <c r="B4337" s="2" t="s">
        <v>4673</v>
      </c>
      <c r="C4337" s="4">
        <v>45602</v>
      </c>
      <c r="D4337" s="2" t="s">
        <v>275</v>
      </c>
      <c r="E4337" t="s">
        <v>5054</v>
      </c>
      <c r="F4337" s="2" t="s">
        <v>13</v>
      </c>
      <c r="G4337" s="2" t="s">
        <v>37</v>
      </c>
      <c r="H4337" s="2">
        <v>1</v>
      </c>
      <c r="I4337" s="19">
        <v>374.73</v>
      </c>
      <c r="J4337" s="2" t="s">
        <v>5047</v>
      </c>
      <c r="K4337" s="2" t="s">
        <v>76</v>
      </c>
      <c r="L4337" s="2">
        <v>5</v>
      </c>
      <c r="M4337" s="18">
        <f t="shared" si="1342"/>
        <v>374.73</v>
      </c>
      <c r="T4337" t="str">
        <f t="shared" si="1343"/>
        <v>Completed</v>
      </c>
      <c r="U4337" t="str">
        <f t="shared" si="1344"/>
        <v>No</v>
      </c>
      <c r="V4337" t="str">
        <f t="shared" si="1345"/>
        <v>No</v>
      </c>
      <c r="X4337">
        <f t="shared" si="1346"/>
        <v>558</v>
      </c>
      <c r="Y4337">
        <f t="shared" si="1347"/>
        <v>430</v>
      </c>
      <c r="Z4337" s="18">
        <f t="shared" si="1348"/>
        <v>1463424.4009529033</v>
      </c>
      <c r="AA4337" s="18">
        <f t="shared" si="1349"/>
        <v>118285.78776560788</v>
      </c>
      <c r="AB4337" s="17">
        <f t="shared" si="1350"/>
        <v>3.8140589569160999</v>
      </c>
      <c r="AC4337" s="2" t="s">
        <v>37</v>
      </c>
      <c r="AD4337" s="2" t="s">
        <v>13</v>
      </c>
      <c r="AE4337" t="str">
        <f t="shared" si="1351"/>
        <v>Home &amp; Kitchen</v>
      </c>
      <c r="AF4337" t="str">
        <f t="shared" si="1352"/>
        <v>Home &amp; Kitchen</v>
      </c>
      <c r="AG4337" t="str" cm="1">
        <f t="array" ref="AG4337">INDEX(AD:AD,ROW())</f>
        <v>Home &amp; Kitchen</v>
      </c>
      <c r="AH4337">
        <f t="shared" si="1360"/>
        <v>8</v>
      </c>
      <c r="AI4337" t="str">
        <f t="shared" si="1353"/>
        <v>Home &amp; Kitchen</v>
      </c>
      <c r="AK4337">
        <f t="shared" si="1354"/>
        <v>2024</v>
      </c>
      <c r="AL4337">
        <f t="shared" si="1355"/>
        <v>11</v>
      </c>
      <c r="AM4337">
        <f t="shared" si="1356"/>
        <v>6</v>
      </c>
      <c r="AN4337">
        <f t="shared" si="1357"/>
        <v>4</v>
      </c>
      <c r="AO4337" t="str">
        <f t="shared" si="1358"/>
        <v>Weekday</v>
      </c>
      <c r="AR4337" s="20">
        <f t="shared" si="1359"/>
        <v>1</v>
      </c>
    </row>
    <row r="4338" spans="1:44" x14ac:dyDescent="0.35">
      <c r="A4338" t="str">
        <f t="shared" si="1341"/>
        <v>CUST4337</v>
      </c>
      <c r="B4338" s="2" t="s">
        <v>4674</v>
      </c>
      <c r="C4338" s="4">
        <v>45533</v>
      </c>
      <c r="D4338" s="2" t="s">
        <v>84</v>
      </c>
      <c r="E4338" t="s">
        <v>5048</v>
      </c>
      <c r="F4338" s="2" t="s">
        <v>29</v>
      </c>
      <c r="G4338" s="2" t="s">
        <v>5043</v>
      </c>
      <c r="H4338" s="2">
        <v>1</v>
      </c>
      <c r="I4338" s="19">
        <v>709.2</v>
      </c>
      <c r="J4338" s="2" t="s">
        <v>50</v>
      </c>
      <c r="K4338" s="2" t="s">
        <v>16</v>
      </c>
      <c r="L4338" s="2">
        <v>5</v>
      </c>
      <c r="M4338" s="18">
        <f t="shared" si="1342"/>
        <v>709.2</v>
      </c>
      <c r="T4338" t="str">
        <f t="shared" si="1343"/>
        <v>Completed</v>
      </c>
      <c r="U4338" t="str">
        <f t="shared" si="1344"/>
        <v>No</v>
      </c>
      <c r="V4338" t="str">
        <f t="shared" si="1345"/>
        <v>No</v>
      </c>
      <c r="X4338">
        <f t="shared" si="1346"/>
        <v>590</v>
      </c>
      <c r="Y4338">
        <f t="shared" si="1347"/>
        <v>451</v>
      </c>
      <c r="Z4338" s="18">
        <f t="shared" si="1348"/>
        <v>1892867.2841657216</v>
      </c>
      <c r="AA4338" s="18">
        <f t="shared" si="1349"/>
        <v>199432.98236095349</v>
      </c>
      <c r="AB4338" s="17">
        <f t="shared" si="1350"/>
        <v>3.8949824970828471</v>
      </c>
      <c r="AC4338" s="2" t="s">
        <v>5043</v>
      </c>
      <c r="AD4338" s="2" t="s">
        <v>29</v>
      </c>
      <c r="AE4338" t="str">
        <f t="shared" si="1351"/>
        <v>Fashion</v>
      </c>
      <c r="AF4338" t="str">
        <f t="shared" si="1352"/>
        <v>Fashion</v>
      </c>
      <c r="AG4338" t="str" cm="1">
        <f t="array" ref="AG4338">INDEX(AD:AD,ROW())</f>
        <v>Fashion</v>
      </c>
      <c r="AH4338">
        <f t="shared" si="1360"/>
        <v>55</v>
      </c>
      <c r="AI4338" t="str">
        <f t="shared" si="1353"/>
        <v>Fashion</v>
      </c>
      <c r="AK4338">
        <f t="shared" si="1354"/>
        <v>2024</v>
      </c>
      <c r="AL4338">
        <f t="shared" si="1355"/>
        <v>8</v>
      </c>
      <c r="AM4338">
        <f t="shared" si="1356"/>
        <v>29</v>
      </c>
      <c r="AN4338">
        <f t="shared" si="1357"/>
        <v>5</v>
      </c>
      <c r="AO4338" t="str">
        <f t="shared" si="1358"/>
        <v>Weekday</v>
      </c>
      <c r="AR4338" s="20">
        <f t="shared" si="1359"/>
        <v>0</v>
      </c>
    </row>
    <row r="4339" spans="1:44" x14ac:dyDescent="0.35">
      <c r="A4339" t="str">
        <f t="shared" si="1341"/>
        <v>CUST4338</v>
      </c>
      <c r="B4339" s="2" t="s">
        <v>4675</v>
      </c>
      <c r="C4339" s="4">
        <v>45493</v>
      </c>
      <c r="D4339" s="2" t="s">
        <v>1034</v>
      </c>
      <c r="E4339" t="s">
        <v>5054</v>
      </c>
      <c r="F4339" s="2" t="s">
        <v>42</v>
      </c>
      <c r="G4339" s="2" t="s">
        <v>43</v>
      </c>
      <c r="H4339" s="2">
        <v>1</v>
      </c>
      <c r="I4339" s="19">
        <v>346.95</v>
      </c>
      <c r="J4339" s="2" t="s">
        <v>5046</v>
      </c>
      <c r="K4339" s="2" t="s">
        <v>16</v>
      </c>
      <c r="L4339" s="2">
        <v>4</v>
      </c>
      <c r="M4339" s="18">
        <f t="shared" si="1342"/>
        <v>346.95</v>
      </c>
      <c r="T4339" t="str">
        <f t="shared" si="1343"/>
        <v>Completed</v>
      </c>
      <c r="U4339" t="str">
        <f t="shared" si="1344"/>
        <v>No</v>
      </c>
      <c r="V4339" t="str">
        <f t="shared" si="1345"/>
        <v>No</v>
      </c>
      <c r="X4339">
        <f t="shared" si="1346"/>
        <v>558</v>
      </c>
      <c r="Y4339">
        <f t="shared" si="1347"/>
        <v>430</v>
      </c>
      <c r="Z4339" s="18">
        <f t="shared" si="1348"/>
        <v>1098537.4901531704</v>
      </c>
      <c r="AA4339" s="18">
        <f t="shared" si="1349"/>
        <v>96724.388030634553</v>
      </c>
      <c r="AB4339" s="17">
        <f t="shared" si="1350"/>
        <v>3.9001122334455669</v>
      </c>
      <c r="AC4339" s="2" t="s">
        <v>43</v>
      </c>
      <c r="AD4339" s="2" t="s">
        <v>42</v>
      </c>
      <c r="AE4339" t="str">
        <f t="shared" si="1351"/>
        <v>Beauty</v>
      </c>
      <c r="AF4339" t="str">
        <f t="shared" si="1352"/>
        <v>Beauty</v>
      </c>
      <c r="AG4339" t="str" cm="1">
        <f t="array" ref="AG4339">INDEX(AD:AD,ROW())</f>
        <v>Beauty</v>
      </c>
      <c r="AH4339">
        <f t="shared" si="1360"/>
        <v>10</v>
      </c>
      <c r="AI4339" t="str">
        <f t="shared" si="1353"/>
        <v>Beauty</v>
      </c>
      <c r="AK4339">
        <f t="shared" si="1354"/>
        <v>2024</v>
      </c>
      <c r="AL4339">
        <f t="shared" si="1355"/>
        <v>7</v>
      </c>
      <c r="AM4339">
        <f t="shared" si="1356"/>
        <v>20</v>
      </c>
      <c r="AN4339">
        <f t="shared" si="1357"/>
        <v>7</v>
      </c>
      <c r="AO4339" t="str">
        <f t="shared" si="1358"/>
        <v>Weekend</v>
      </c>
      <c r="AR4339" s="20">
        <f t="shared" si="1359"/>
        <v>0</v>
      </c>
    </row>
    <row r="4340" spans="1:44" x14ac:dyDescent="0.35">
      <c r="A4340" t="str">
        <f t="shared" si="1341"/>
        <v>CUST4339</v>
      </c>
      <c r="B4340" s="2" t="s">
        <v>4676</v>
      </c>
      <c r="C4340" s="4">
        <v>45115</v>
      </c>
      <c r="D4340" s="2" t="s">
        <v>514</v>
      </c>
      <c r="E4340" t="s">
        <v>5048</v>
      </c>
      <c r="F4340" s="2" t="s">
        <v>23</v>
      </c>
      <c r="G4340" s="2" t="s">
        <v>75</v>
      </c>
      <c r="H4340" s="2">
        <v>2</v>
      </c>
      <c r="I4340" s="19">
        <v>740.77</v>
      </c>
      <c r="J4340" s="2" t="s">
        <v>5047</v>
      </c>
      <c r="K4340" s="2" t="s">
        <v>76</v>
      </c>
      <c r="L4340" s="2">
        <v>3</v>
      </c>
      <c r="M4340" s="18">
        <f t="shared" si="1342"/>
        <v>1481.54</v>
      </c>
      <c r="T4340" t="str">
        <f t="shared" si="1343"/>
        <v>Completed</v>
      </c>
      <c r="U4340" t="str">
        <f t="shared" si="1344"/>
        <v>No</v>
      </c>
      <c r="V4340" t="str">
        <f t="shared" si="1345"/>
        <v>No</v>
      </c>
      <c r="X4340">
        <f t="shared" si="1346"/>
        <v>590</v>
      </c>
      <c r="Y4340">
        <f t="shared" si="1347"/>
        <v>451</v>
      </c>
      <c r="Z4340" s="18">
        <f t="shared" si="1348"/>
        <v>594714.6477588166</v>
      </c>
      <c r="AA4340" s="18">
        <f t="shared" si="1349"/>
        <v>60882.938065984097</v>
      </c>
      <c r="AB4340" s="17">
        <f t="shared" si="1350"/>
        <v>3.804733727810651</v>
      </c>
      <c r="AC4340" s="2" t="s">
        <v>75</v>
      </c>
      <c r="AD4340" s="2" t="s">
        <v>23</v>
      </c>
      <c r="AE4340" t="str">
        <f t="shared" si="1351"/>
        <v>Books</v>
      </c>
      <c r="AF4340" t="str">
        <f t="shared" si="1352"/>
        <v>Books</v>
      </c>
      <c r="AG4340" t="str" cm="1">
        <f t="array" ref="AG4340">INDEX(AD:AD,ROW())</f>
        <v>Books</v>
      </c>
      <c r="AH4340">
        <f t="shared" si="1360"/>
        <v>23</v>
      </c>
      <c r="AI4340" t="str">
        <f t="shared" si="1353"/>
        <v>Books</v>
      </c>
      <c r="AK4340">
        <f t="shared" si="1354"/>
        <v>2023</v>
      </c>
      <c r="AL4340">
        <f t="shared" si="1355"/>
        <v>7</v>
      </c>
      <c r="AM4340">
        <f t="shared" si="1356"/>
        <v>8</v>
      </c>
      <c r="AN4340">
        <f t="shared" si="1357"/>
        <v>7</v>
      </c>
      <c r="AO4340" t="str">
        <f t="shared" si="1358"/>
        <v>Weekend</v>
      </c>
      <c r="AR4340" s="20">
        <f t="shared" si="1359"/>
        <v>1</v>
      </c>
    </row>
    <row r="4341" spans="1:44" x14ac:dyDescent="0.35">
      <c r="A4341" t="str">
        <f t="shared" si="1341"/>
        <v>CUST4340</v>
      </c>
      <c r="B4341" s="2" t="s">
        <v>4677</v>
      </c>
      <c r="C4341" s="4">
        <v>45316</v>
      </c>
      <c r="D4341" s="2" t="s">
        <v>460</v>
      </c>
      <c r="E4341" t="s">
        <v>5052</v>
      </c>
      <c r="F4341" s="2" t="s">
        <v>42</v>
      </c>
      <c r="G4341" s="2" t="s">
        <v>170</v>
      </c>
      <c r="H4341" s="2">
        <v>1</v>
      </c>
      <c r="I4341" s="19">
        <v>1086.98</v>
      </c>
      <c r="J4341" s="2" t="s">
        <v>50</v>
      </c>
      <c r="K4341" s="2" t="s">
        <v>16</v>
      </c>
      <c r="L4341" s="2">
        <v>1</v>
      </c>
      <c r="M4341" s="18">
        <f t="shared" si="1342"/>
        <v>1086.98</v>
      </c>
      <c r="T4341" t="str">
        <f t="shared" si="1343"/>
        <v>Completed</v>
      </c>
      <c r="U4341" t="str">
        <f t="shared" si="1344"/>
        <v>Yes</v>
      </c>
      <c r="V4341" t="str">
        <f t="shared" si="1345"/>
        <v>No</v>
      </c>
      <c r="X4341">
        <f t="shared" si="1346"/>
        <v>573</v>
      </c>
      <c r="Y4341">
        <f t="shared" si="1347"/>
        <v>450</v>
      </c>
      <c r="Z4341" s="18">
        <f t="shared" si="1348"/>
        <v>1098537.4901531704</v>
      </c>
      <c r="AA4341" s="18">
        <f t="shared" si="1349"/>
        <v>96724.388030634553</v>
      </c>
      <c r="AB4341" s="17">
        <f t="shared" si="1350"/>
        <v>3.9001122334455669</v>
      </c>
      <c r="AC4341" s="2" t="s">
        <v>170</v>
      </c>
      <c r="AD4341" s="2" t="s">
        <v>42</v>
      </c>
      <c r="AE4341" t="str">
        <f t="shared" si="1351"/>
        <v>Beauty</v>
      </c>
      <c r="AF4341" t="str">
        <f t="shared" si="1352"/>
        <v>Beauty</v>
      </c>
      <c r="AG4341" t="str" cm="1">
        <f t="array" ref="AG4341">INDEX(AD:AD,ROW())</f>
        <v>Beauty</v>
      </c>
      <c r="AH4341">
        <f t="shared" si="1360"/>
        <v>70</v>
      </c>
      <c r="AI4341" t="str">
        <f t="shared" si="1353"/>
        <v>Beauty</v>
      </c>
      <c r="AK4341">
        <f t="shared" si="1354"/>
        <v>2024</v>
      </c>
      <c r="AL4341">
        <f t="shared" si="1355"/>
        <v>1</v>
      </c>
      <c r="AM4341">
        <f t="shared" si="1356"/>
        <v>25</v>
      </c>
      <c r="AN4341">
        <f t="shared" si="1357"/>
        <v>5</v>
      </c>
      <c r="AO4341" t="str">
        <f t="shared" si="1358"/>
        <v>Weekday</v>
      </c>
      <c r="AR4341" s="20">
        <f t="shared" si="1359"/>
        <v>0</v>
      </c>
    </row>
    <row r="4342" spans="1:44" x14ac:dyDescent="0.35">
      <c r="A4342" t="str">
        <f t="shared" si="1341"/>
        <v>CUST4341</v>
      </c>
      <c r="B4342" s="2" t="s">
        <v>4678</v>
      </c>
      <c r="C4342" s="4">
        <v>45416</v>
      </c>
      <c r="D4342" s="2" t="s">
        <v>22</v>
      </c>
      <c r="E4342" t="s">
        <v>5054</v>
      </c>
      <c r="F4342" s="2" t="s">
        <v>29</v>
      </c>
      <c r="G4342" s="2" t="s">
        <v>5041</v>
      </c>
      <c r="H4342" s="2">
        <v>1</v>
      </c>
      <c r="I4342" s="19">
        <v>1234.45</v>
      </c>
      <c r="J4342" s="2" t="s">
        <v>20</v>
      </c>
      <c r="K4342" s="2" t="s">
        <v>16</v>
      </c>
      <c r="L4342" s="2">
        <v>4</v>
      </c>
      <c r="M4342" s="18">
        <f t="shared" si="1342"/>
        <v>1234.45</v>
      </c>
      <c r="T4342" t="str">
        <f t="shared" si="1343"/>
        <v>Completed</v>
      </c>
      <c r="U4342" t="str">
        <f t="shared" si="1344"/>
        <v>Yes</v>
      </c>
      <c r="V4342" t="str">
        <f t="shared" si="1345"/>
        <v>No</v>
      </c>
      <c r="X4342">
        <f t="shared" si="1346"/>
        <v>558</v>
      </c>
      <c r="Y4342">
        <f t="shared" si="1347"/>
        <v>430</v>
      </c>
      <c r="Z4342" s="18">
        <f t="shared" si="1348"/>
        <v>1892867.2841657216</v>
      </c>
      <c r="AA4342" s="18">
        <f t="shared" si="1349"/>
        <v>199432.98236095349</v>
      </c>
      <c r="AB4342" s="17">
        <f t="shared" si="1350"/>
        <v>3.8949824970828471</v>
      </c>
      <c r="AC4342" s="2" t="s">
        <v>5041</v>
      </c>
      <c r="AD4342" s="2" t="s">
        <v>29</v>
      </c>
      <c r="AE4342" t="str">
        <f t="shared" si="1351"/>
        <v>Fashion</v>
      </c>
      <c r="AF4342" t="str">
        <f t="shared" si="1352"/>
        <v>Fashion</v>
      </c>
      <c r="AG4342" t="str" cm="1">
        <f t="array" ref="AG4342">INDEX(AD:AD,ROW())</f>
        <v>Fashion</v>
      </c>
      <c r="AH4342">
        <f t="shared" si="1360"/>
        <v>15</v>
      </c>
      <c r="AI4342" t="str">
        <f t="shared" si="1353"/>
        <v>Fashion</v>
      </c>
      <c r="AK4342">
        <f t="shared" si="1354"/>
        <v>2024</v>
      </c>
      <c r="AL4342">
        <f t="shared" si="1355"/>
        <v>5</v>
      </c>
      <c r="AM4342">
        <f t="shared" si="1356"/>
        <v>4</v>
      </c>
      <c r="AN4342">
        <f t="shared" si="1357"/>
        <v>7</v>
      </c>
      <c r="AO4342" t="str">
        <f t="shared" si="1358"/>
        <v>Weekend</v>
      </c>
      <c r="AR4342" s="20">
        <f t="shared" si="1359"/>
        <v>0</v>
      </c>
    </row>
    <row r="4343" spans="1:44" x14ac:dyDescent="0.35">
      <c r="A4343" t="str">
        <f t="shared" si="1341"/>
        <v>CUST4342</v>
      </c>
      <c r="B4343" s="2" t="s">
        <v>4679</v>
      </c>
      <c r="C4343" s="4">
        <v>45590</v>
      </c>
      <c r="D4343" s="2" t="s">
        <v>611</v>
      </c>
      <c r="E4343" t="s">
        <v>5048</v>
      </c>
      <c r="F4343" s="2" t="s">
        <v>42</v>
      </c>
      <c r="G4343" s="2" t="s">
        <v>5044</v>
      </c>
      <c r="H4343" s="2">
        <v>2</v>
      </c>
      <c r="I4343" s="19">
        <v>1175.4000000000001</v>
      </c>
      <c r="J4343" s="2" t="s">
        <v>15</v>
      </c>
      <c r="K4343" s="2" t="s">
        <v>16</v>
      </c>
      <c r="L4343" s="2">
        <v>4</v>
      </c>
      <c r="M4343" s="18">
        <f t="shared" si="1342"/>
        <v>2350.8000000000002</v>
      </c>
      <c r="T4343" t="str">
        <f t="shared" si="1343"/>
        <v>Completed</v>
      </c>
      <c r="U4343" t="str">
        <f t="shared" si="1344"/>
        <v>Yes</v>
      </c>
      <c r="V4343" t="str">
        <f t="shared" si="1345"/>
        <v>No</v>
      </c>
      <c r="X4343">
        <f t="shared" si="1346"/>
        <v>590</v>
      </c>
      <c r="Y4343">
        <f t="shared" si="1347"/>
        <v>451</v>
      </c>
      <c r="Z4343" s="18">
        <f t="shared" si="1348"/>
        <v>1098537.4901531704</v>
      </c>
      <c r="AA4343" s="18">
        <f t="shared" si="1349"/>
        <v>96724.388030634553</v>
      </c>
      <c r="AB4343" s="17">
        <f t="shared" si="1350"/>
        <v>3.9001122334455669</v>
      </c>
      <c r="AC4343" s="2" t="s">
        <v>5044</v>
      </c>
      <c r="AD4343" s="2" t="s">
        <v>42</v>
      </c>
      <c r="AE4343" t="str">
        <f t="shared" si="1351"/>
        <v>Beauty</v>
      </c>
      <c r="AF4343" t="str">
        <f t="shared" si="1352"/>
        <v>Beauty</v>
      </c>
      <c r="AG4343" t="str" cm="1">
        <f t="array" ref="AG4343">INDEX(AD:AD,ROW())</f>
        <v>Beauty</v>
      </c>
      <c r="AH4343">
        <f t="shared" si="1360"/>
        <v>64</v>
      </c>
      <c r="AI4343" t="str">
        <f t="shared" si="1353"/>
        <v>Beauty</v>
      </c>
      <c r="AK4343">
        <f t="shared" si="1354"/>
        <v>2024</v>
      </c>
      <c r="AL4343">
        <f t="shared" si="1355"/>
        <v>10</v>
      </c>
      <c r="AM4343">
        <f t="shared" si="1356"/>
        <v>25</v>
      </c>
      <c r="AN4343">
        <f t="shared" si="1357"/>
        <v>6</v>
      </c>
      <c r="AO4343" t="str">
        <f t="shared" si="1358"/>
        <v>Weekday</v>
      </c>
      <c r="AR4343" s="20">
        <f t="shared" si="1359"/>
        <v>0</v>
      </c>
    </row>
    <row r="4344" spans="1:44" x14ac:dyDescent="0.35">
      <c r="A4344" t="str">
        <f t="shared" si="1341"/>
        <v>CUST4343</v>
      </c>
      <c r="B4344" s="2" t="s">
        <v>4680</v>
      </c>
      <c r="C4344" s="4">
        <v>45526</v>
      </c>
      <c r="D4344" s="2" t="s">
        <v>390</v>
      </c>
      <c r="E4344" t="s">
        <v>5048</v>
      </c>
      <c r="F4344" s="2" t="s">
        <v>19</v>
      </c>
      <c r="G4344" s="2" t="s">
        <v>128</v>
      </c>
      <c r="H4344" s="2">
        <v>1</v>
      </c>
      <c r="I4344" s="19">
        <v>2123.61</v>
      </c>
      <c r="J4344" s="2" t="s">
        <v>5047</v>
      </c>
      <c r="K4344" s="2" t="s">
        <v>76</v>
      </c>
      <c r="L4344" s="2">
        <v>4</v>
      </c>
      <c r="M4344" s="18">
        <f t="shared" si="1342"/>
        <v>2123.61</v>
      </c>
      <c r="T4344" t="str">
        <f t="shared" si="1343"/>
        <v>Completed</v>
      </c>
      <c r="U4344" t="str">
        <f t="shared" si="1344"/>
        <v>No</v>
      </c>
      <c r="V4344" t="str">
        <f t="shared" si="1345"/>
        <v>No</v>
      </c>
      <c r="X4344">
        <f t="shared" si="1346"/>
        <v>590</v>
      </c>
      <c r="Y4344">
        <f t="shared" si="1347"/>
        <v>451</v>
      </c>
      <c r="Z4344" s="18">
        <f t="shared" si="1348"/>
        <v>2759712.3299794244</v>
      </c>
      <c r="AA4344" s="18">
        <f t="shared" si="1349"/>
        <v>330643.50635802455</v>
      </c>
      <c r="AB4344" s="17">
        <f t="shared" si="1350"/>
        <v>3.8641711229946525</v>
      </c>
      <c r="AC4344" s="2" t="s">
        <v>128</v>
      </c>
      <c r="AD4344" s="2" t="s">
        <v>19</v>
      </c>
      <c r="AE4344" t="str">
        <f t="shared" si="1351"/>
        <v>Electronics</v>
      </c>
      <c r="AF4344" t="str">
        <f t="shared" si="1352"/>
        <v>Electronics</v>
      </c>
      <c r="AG4344" t="str" cm="1">
        <f t="array" ref="AG4344">INDEX(AD:AD,ROW())</f>
        <v>Electronics</v>
      </c>
      <c r="AH4344">
        <f t="shared" si="1360"/>
        <v>48</v>
      </c>
      <c r="AI4344" t="str">
        <f t="shared" si="1353"/>
        <v>Electronics</v>
      </c>
      <c r="AK4344">
        <f t="shared" si="1354"/>
        <v>2024</v>
      </c>
      <c r="AL4344">
        <f t="shared" si="1355"/>
        <v>8</v>
      </c>
      <c r="AM4344">
        <f t="shared" si="1356"/>
        <v>22</v>
      </c>
      <c r="AN4344">
        <f t="shared" si="1357"/>
        <v>5</v>
      </c>
      <c r="AO4344" t="str">
        <f t="shared" si="1358"/>
        <v>Weekday</v>
      </c>
      <c r="AR4344" s="20">
        <f t="shared" si="1359"/>
        <v>1</v>
      </c>
    </row>
    <row r="4345" spans="1:44" x14ac:dyDescent="0.35">
      <c r="A4345" t="str">
        <f t="shared" si="1341"/>
        <v>CUST4344</v>
      </c>
      <c r="B4345" s="2" t="s">
        <v>4681</v>
      </c>
      <c r="C4345" s="4">
        <v>45446</v>
      </c>
      <c r="D4345" s="2" t="s">
        <v>116</v>
      </c>
      <c r="E4345" t="s">
        <v>5050</v>
      </c>
      <c r="F4345" s="2" t="s">
        <v>19</v>
      </c>
      <c r="G4345" s="2" t="s">
        <v>5040</v>
      </c>
      <c r="H4345" s="2">
        <v>2</v>
      </c>
      <c r="I4345" s="19">
        <v>2504.85</v>
      </c>
      <c r="J4345" s="2" t="s">
        <v>50</v>
      </c>
      <c r="K4345" s="2" t="s">
        <v>16</v>
      </c>
      <c r="L4345" s="2">
        <v>4</v>
      </c>
      <c r="M4345" s="18">
        <f t="shared" si="1342"/>
        <v>5009.7</v>
      </c>
      <c r="T4345" t="str">
        <f t="shared" si="1343"/>
        <v>Completed</v>
      </c>
      <c r="U4345" t="str">
        <f t="shared" si="1344"/>
        <v>Yes</v>
      </c>
      <c r="V4345" t="str">
        <f t="shared" si="1345"/>
        <v>No</v>
      </c>
      <c r="X4345">
        <f t="shared" si="1346"/>
        <v>589</v>
      </c>
      <c r="Y4345">
        <f t="shared" si="1347"/>
        <v>426</v>
      </c>
      <c r="Z4345" s="18">
        <f t="shared" si="1348"/>
        <v>2759712.3299794244</v>
      </c>
      <c r="AA4345" s="18">
        <f t="shared" si="1349"/>
        <v>330643.50635802455</v>
      </c>
      <c r="AB4345" s="17">
        <f t="shared" si="1350"/>
        <v>3.8641711229946525</v>
      </c>
      <c r="AC4345" s="2" t="s">
        <v>5040</v>
      </c>
      <c r="AD4345" s="2" t="s">
        <v>19</v>
      </c>
      <c r="AE4345" t="str">
        <f t="shared" si="1351"/>
        <v>Electronics</v>
      </c>
      <c r="AF4345" t="str">
        <f t="shared" si="1352"/>
        <v>Electronics</v>
      </c>
      <c r="AG4345" t="str" cm="1">
        <f t="array" ref="AG4345">INDEX(AD:AD,ROW())</f>
        <v>Electronics</v>
      </c>
      <c r="AH4345">
        <f t="shared" si="1360"/>
        <v>13</v>
      </c>
      <c r="AI4345" t="str">
        <f t="shared" si="1353"/>
        <v>Electronics</v>
      </c>
      <c r="AK4345">
        <f t="shared" si="1354"/>
        <v>2024</v>
      </c>
      <c r="AL4345">
        <f t="shared" si="1355"/>
        <v>6</v>
      </c>
      <c r="AM4345">
        <f t="shared" si="1356"/>
        <v>3</v>
      </c>
      <c r="AN4345">
        <f t="shared" si="1357"/>
        <v>2</v>
      </c>
      <c r="AO4345" t="str">
        <f t="shared" si="1358"/>
        <v>Weekday</v>
      </c>
      <c r="AR4345" s="20">
        <f t="shared" si="1359"/>
        <v>0</v>
      </c>
    </row>
    <row r="4346" spans="1:44" x14ac:dyDescent="0.35">
      <c r="A4346" t="str">
        <f t="shared" si="1341"/>
        <v>CUST4345</v>
      </c>
      <c r="B4346" s="2" t="s">
        <v>4682</v>
      </c>
      <c r="C4346" s="4">
        <v>45241</v>
      </c>
      <c r="D4346" s="2" t="s">
        <v>962</v>
      </c>
      <c r="E4346" t="s">
        <v>5051</v>
      </c>
      <c r="F4346" s="2" t="s">
        <v>13</v>
      </c>
      <c r="G4346" s="2" t="s">
        <v>14</v>
      </c>
      <c r="H4346" s="2">
        <v>1</v>
      </c>
      <c r="I4346" s="19">
        <v>1958.54</v>
      </c>
      <c r="J4346" s="2" t="s">
        <v>5046</v>
      </c>
      <c r="K4346" s="2" t="s">
        <v>76</v>
      </c>
      <c r="L4346" s="2">
        <v>4</v>
      </c>
      <c r="M4346" s="18">
        <f t="shared" si="1342"/>
        <v>1958.54</v>
      </c>
      <c r="T4346" t="str">
        <f t="shared" si="1343"/>
        <v>Completed</v>
      </c>
      <c r="U4346" t="str">
        <f t="shared" si="1344"/>
        <v>No</v>
      </c>
      <c r="V4346" t="str">
        <f t="shared" si="1345"/>
        <v>No</v>
      </c>
      <c r="X4346">
        <f t="shared" si="1346"/>
        <v>619</v>
      </c>
      <c r="Y4346">
        <f t="shared" si="1347"/>
        <v>468</v>
      </c>
      <c r="Z4346" s="18">
        <f t="shared" si="1348"/>
        <v>1463424.4009529033</v>
      </c>
      <c r="AA4346" s="18">
        <f t="shared" si="1349"/>
        <v>118285.78776560788</v>
      </c>
      <c r="AB4346" s="17">
        <f t="shared" si="1350"/>
        <v>3.8140589569160999</v>
      </c>
      <c r="AC4346" s="2" t="s">
        <v>14</v>
      </c>
      <c r="AD4346" s="2" t="s">
        <v>13</v>
      </c>
      <c r="AE4346" t="str">
        <f t="shared" si="1351"/>
        <v>Home &amp; Kitchen</v>
      </c>
      <c r="AF4346" t="str">
        <f t="shared" si="1352"/>
        <v>Home &amp; Kitchen</v>
      </c>
      <c r="AG4346" t="str" cm="1">
        <f t="array" ref="AG4346">INDEX(AD:AD,ROW())</f>
        <v>Home &amp; Kitchen</v>
      </c>
      <c r="AH4346">
        <f t="shared" si="1360"/>
        <v>2</v>
      </c>
      <c r="AI4346" t="str">
        <f t="shared" si="1353"/>
        <v>Home &amp; Kitchen</v>
      </c>
      <c r="AK4346">
        <f t="shared" si="1354"/>
        <v>2023</v>
      </c>
      <c r="AL4346">
        <f t="shared" si="1355"/>
        <v>11</v>
      </c>
      <c r="AM4346">
        <f t="shared" si="1356"/>
        <v>11</v>
      </c>
      <c r="AN4346">
        <f t="shared" si="1357"/>
        <v>7</v>
      </c>
      <c r="AO4346" t="str">
        <f t="shared" si="1358"/>
        <v>Weekend</v>
      </c>
      <c r="AR4346" s="20">
        <f t="shared" si="1359"/>
        <v>1</v>
      </c>
    </row>
    <row r="4347" spans="1:44" x14ac:dyDescent="0.35">
      <c r="A4347" t="str">
        <f t="shared" si="1341"/>
        <v>CUST4346</v>
      </c>
      <c r="B4347" s="2" t="s">
        <v>4683</v>
      </c>
      <c r="C4347" s="4">
        <v>45614</v>
      </c>
      <c r="D4347" s="2" t="s">
        <v>275</v>
      </c>
      <c r="E4347" t="s">
        <v>5053</v>
      </c>
      <c r="F4347" s="2" t="s">
        <v>23</v>
      </c>
      <c r="G4347" s="2" t="s">
        <v>65</v>
      </c>
      <c r="H4347" s="2">
        <v>2</v>
      </c>
      <c r="I4347" s="19">
        <v>383.11</v>
      </c>
      <c r="J4347" s="2" t="s">
        <v>20</v>
      </c>
      <c r="K4347" s="2" t="s">
        <v>16</v>
      </c>
      <c r="L4347" s="2">
        <v>3</v>
      </c>
      <c r="M4347" s="18">
        <f t="shared" si="1342"/>
        <v>766.22</v>
      </c>
      <c r="T4347" t="str">
        <f t="shared" si="1343"/>
        <v>Completed</v>
      </c>
      <c r="U4347" t="str">
        <f t="shared" si="1344"/>
        <v>No</v>
      </c>
      <c r="V4347" t="str">
        <f t="shared" si="1345"/>
        <v>No</v>
      </c>
      <c r="X4347">
        <f t="shared" si="1346"/>
        <v>559</v>
      </c>
      <c r="Y4347">
        <f t="shared" si="1347"/>
        <v>408</v>
      </c>
      <c r="Z4347" s="18">
        <f t="shared" si="1348"/>
        <v>594714.6477588166</v>
      </c>
      <c r="AA4347" s="18">
        <f t="shared" si="1349"/>
        <v>60882.938065984097</v>
      </c>
      <c r="AB4347" s="17">
        <f t="shared" si="1350"/>
        <v>3.804733727810651</v>
      </c>
      <c r="AC4347" s="2" t="s">
        <v>65</v>
      </c>
      <c r="AD4347" s="2" t="s">
        <v>23</v>
      </c>
      <c r="AE4347" t="str">
        <f t="shared" si="1351"/>
        <v>Books</v>
      </c>
      <c r="AF4347" t="str">
        <f t="shared" si="1352"/>
        <v>Books</v>
      </c>
      <c r="AG4347" t="str" cm="1">
        <f t="array" ref="AG4347">INDEX(AD:AD,ROW())</f>
        <v>Books</v>
      </c>
      <c r="AH4347">
        <f t="shared" si="1360"/>
        <v>19</v>
      </c>
      <c r="AI4347" t="str">
        <f t="shared" si="1353"/>
        <v>Books</v>
      </c>
      <c r="AK4347">
        <f t="shared" si="1354"/>
        <v>2024</v>
      </c>
      <c r="AL4347">
        <f t="shared" si="1355"/>
        <v>11</v>
      </c>
      <c r="AM4347">
        <f t="shared" si="1356"/>
        <v>18</v>
      </c>
      <c r="AN4347">
        <f t="shared" si="1357"/>
        <v>2</v>
      </c>
      <c r="AO4347" t="str">
        <f t="shared" si="1358"/>
        <v>Weekday</v>
      </c>
      <c r="AR4347" s="20">
        <f t="shared" si="1359"/>
        <v>0</v>
      </c>
    </row>
    <row r="4348" spans="1:44" x14ac:dyDescent="0.35">
      <c r="A4348" t="str">
        <f t="shared" si="1341"/>
        <v>CUST4347</v>
      </c>
      <c r="B4348" s="2" t="s">
        <v>4684</v>
      </c>
      <c r="C4348" s="4">
        <v>45605</v>
      </c>
      <c r="D4348" s="2" t="s">
        <v>387</v>
      </c>
      <c r="E4348" t="s">
        <v>5048</v>
      </c>
      <c r="F4348" s="2" t="s">
        <v>23</v>
      </c>
      <c r="G4348" s="2" t="s">
        <v>65</v>
      </c>
      <c r="H4348" s="2">
        <v>2</v>
      </c>
      <c r="I4348" s="19">
        <v>599.79</v>
      </c>
      <c r="J4348" s="2" t="s">
        <v>5046</v>
      </c>
      <c r="K4348" s="2" t="s">
        <v>16</v>
      </c>
      <c r="L4348" s="2">
        <v>4</v>
      </c>
      <c r="M4348" s="18">
        <f t="shared" si="1342"/>
        <v>1199.58</v>
      </c>
      <c r="T4348" t="str">
        <f t="shared" si="1343"/>
        <v>Completed</v>
      </c>
      <c r="U4348" t="str">
        <f t="shared" si="1344"/>
        <v>Yes</v>
      </c>
      <c r="V4348" t="str">
        <f t="shared" si="1345"/>
        <v>No</v>
      </c>
      <c r="X4348">
        <f t="shared" si="1346"/>
        <v>590</v>
      </c>
      <c r="Y4348">
        <f t="shared" si="1347"/>
        <v>451</v>
      </c>
      <c r="Z4348" s="18">
        <f t="shared" si="1348"/>
        <v>594714.6477588166</v>
      </c>
      <c r="AA4348" s="18">
        <f t="shared" si="1349"/>
        <v>60882.938065984097</v>
      </c>
      <c r="AB4348" s="17">
        <f t="shared" si="1350"/>
        <v>3.804733727810651</v>
      </c>
      <c r="AC4348" s="2" t="s">
        <v>65</v>
      </c>
      <c r="AD4348" s="2" t="s">
        <v>23</v>
      </c>
      <c r="AE4348" t="str">
        <f t="shared" si="1351"/>
        <v>Books</v>
      </c>
      <c r="AF4348" t="str">
        <f t="shared" si="1352"/>
        <v>Books</v>
      </c>
      <c r="AG4348" t="str" cm="1">
        <f t="array" ref="AG4348">INDEX(AD:AD,ROW())</f>
        <v>Books</v>
      </c>
      <c r="AH4348">
        <f t="shared" si="1360"/>
        <v>19</v>
      </c>
      <c r="AI4348" t="str">
        <f t="shared" si="1353"/>
        <v>Books</v>
      </c>
      <c r="AK4348">
        <f t="shared" si="1354"/>
        <v>2024</v>
      </c>
      <c r="AL4348">
        <f t="shared" si="1355"/>
        <v>11</v>
      </c>
      <c r="AM4348">
        <f t="shared" si="1356"/>
        <v>9</v>
      </c>
      <c r="AN4348">
        <f t="shared" si="1357"/>
        <v>7</v>
      </c>
      <c r="AO4348" t="str">
        <f t="shared" si="1358"/>
        <v>Weekend</v>
      </c>
      <c r="AR4348" s="20">
        <f t="shared" si="1359"/>
        <v>0</v>
      </c>
    </row>
    <row r="4349" spans="1:44" x14ac:dyDescent="0.35">
      <c r="A4349" t="str">
        <f t="shared" si="1341"/>
        <v>CUST4348</v>
      </c>
      <c r="B4349" s="2" t="s">
        <v>4685</v>
      </c>
      <c r="C4349" s="4">
        <v>45590</v>
      </c>
      <c r="D4349" s="2" t="s">
        <v>127</v>
      </c>
      <c r="E4349" t="s">
        <v>5054</v>
      </c>
      <c r="F4349" s="2" t="s">
        <v>13</v>
      </c>
      <c r="G4349" s="2" t="s">
        <v>95</v>
      </c>
      <c r="H4349" s="2">
        <v>2</v>
      </c>
      <c r="I4349" s="19">
        <v>393.45</v>
      </c>
      <c r="J4349" s="2" t="s">
        <v>5047</v>
      </c>
      <c r="K4349" s="2" t="s">
        <v>16</v>
      </c>
      <c r="L4349" s="2">
        <v>1</v>
      </c>
      <c r="M4349" s="18">
        <f t="shared" si="1342"/>
        <v>786.9</v>
      </c>
      <c r="T4349" t="str">
        <f t="shared" si="1343"/>
        <v>Completed</v>
      </c>
      <c r="U4349" t="str">
        <f t="shared" si="1344"/>
        <v>No</v>
      </c>
      <c r="V4349" t="str">
        <f t="shared" si="1345"/>
        <v>No</v>
      </c>
      <c r="X4349">
        <f t="shared" si="1346"/>
        <v>558</v>
      </c>
      <c r="Y4349">
        <f t="shared" si="1347"/>
        <v>430</v>
      </c>
      <c r="Z4349" s="18">
        <f t="shared" si="1348"/>
        <v>1463424.4009529033</v>
      </c>
      <c r="AA4349" s="18">
        <f t="shared" si="1349"/>
        <v>118285.78776560788</v>
      </c>
      <c r="AB4349" s="17">
        <f t="shared" si="1350"/>
        <v>3.8140589569160999</v>
      </c>
      <c r="AC4349" s="2" t="s">
        <v>95</v>
      </c>
      <c r="AD4349" s="2" t="s">
        <v>13</v>
      </c>
      <c r="AE4349" t="str">
        <f t="shared" si="1351"/>
        <v>Home &amp; Kitchen</v>
      </c>
      <c r="AF4349" t="str">
        <f t="shared" si="1352"/>
        <v>Home &amp; Kitchen</v>
      </c>
      <c r="AG4349" t="str" cm="1">
        <f t="array" ref="AG4349">INDEX(AD:AD,ROW())</f>
        <v>Home &amp; Kitchen</v>
      </c>
      <c r="AH4349">
        <f t="shared" si="1360"/>
        <v>32</v>
      </c>
      <c r="AI4349" t="str">
        <f t="shared" si="1353"/>
        <v>Home &amp; Kitchen</v>
      </c>
      <c r="AK4349">
        <f t="shared" si="1354"/>
        <v>2024</v>
      </c>
      <c r="AL4349">
        <f t="shared" si="1355"/>
        <v>10</v>
      </c>
      <c r="AM4349">
        <f t="shared" si="1356"/>
        <v>25</v>
      </c>
      <c r="AN4349">
        <f t="shared" si="1357"/>
        <v>6</v>
      </c>
      <c r="AO4349" t="str">
        <f t="shared" si="1358"/>
        <v>Weekday</v>
      </c>
      <c r="AR4349" s="20">
        <f t="shared" si="1359"/>
        <v>0</v>
      </c>
    </row>
    <row r="4350" spans="1:44" x14ac:dyDescent="0.35">
      <c r="A4350" t="str">
        <f t="shared" si="1341"/>
        <v>CUST4349</v>
      </c>
      <c r="B4350" s="2" t="s">
        <v>4686</v>
      </c>
      <c r="C4350" s="4">
        <v>45420</v>
      </c>
      <c r="D4350" s="2" t="s">
        <v>404</v>
      </c>
      <c r="E4350" t="s">
        <v>5049</v>
      </c>
      <c r="F4350" s="2" t="s">
        <v>42</v>
      </c>
      <c r="G4350" s="2" t="s">
        <v>5042</v>
      </c>
      <c r="H4350" s="2">
        <v>1</v>
      </c>
      <c r="I4350" s="19">
        <v>1378.27</v>
      </c>
      <c r="J4350" s="2" t="s">
        <v>15</v>
      </c>
      <c r="K4350" s="2" t="s">
        <v>16</v>
      </c>
      <c r="L4350" s="2">
        <v>4</v>
      </c>
      <c r="M4350" s="18">
        <f t="shared" si="1342"/>
        <v>1378.27</v>
      </c>
      <c r="T4350" t="str">
        <f t="shared" si="1343"/>
        <v>Completed</v>
      </c>
      <c r="U4350" t="str">
        <f t="shared" si="1344"/>
        <v>Yes</v>
      </c>
      <c r="V4350" t="str">
        <f t="shared" si="1345"/>
        <v>No</v>
      </c>
      <c r="X4350">
        <f t="shared" si="1346"/>
        <v>595</v>
      </c>
      <c r="Y4350">
        <f t="shared" si="1347"/>
        <v>444</v>
      </c>
      <c r="Z4350" s="18">
        <f t="shared" si="1348"/>
        <v>1098537.4901531704</v>
      </c>
      <c r="AA4350" s="18">
        <f t="shared" si="1349"/>
        <v>96724.388030634553</v>
      </c>
      <c r="AB4350" s="17">
        <f t="shared" si="1350"/>
        <v>3.9001122334455669</v>
      </c>
      <c r="AC4350" s="2" t="s">
        <v>5042</v>
      </c>
      <c r="AD4350" s="2" t="s">
        <v>42</v>
      </c>
      <c r="AE4350" t="str">
        <f t="shared" si="1351"/>
        <v>Beauty</v>
      </c>
      <c r="AF4350" t="str">
        <f t="shared" si="1352"/>
        <v>Beauty</v>
      </c>
      <c r="AG4350" t="str" cm="1">
        <f t="array" ref="AG4350">INDEX(AD:AD,ROW())</f>
        <v>Beauty</v>
      </c>
      <c r="AH4350">
        <f t="shared" si="1360"/>
        <v>18</v>
      </c>
      <c r="AI4350" t="str">
        <f t="shared" si="1353"/>
        <v>Beauty</v>
      </c>
      <c r="AK4350">
        <f t="shared" si="1354"/>
        <v>2024</v>
      </c>
      <c r="AL4350">
        <f t="shared" si="1355"/>
        <v>5</v>
      </c>
      <c r="AM4350">
        <f t="shared" si="1356"/>
        <v>8</v>
      </c>
      <c r="AN4350">
        <f t="shared" si="1357"/>
        <v>4</v>
      </c>
      <c r="AO4350" t="str">
        <f t="shared" si="1358"/>
        <v>Weekday</v>
      </c>
      <c r="AR4350" s="20">
        <f t="shared" si="1359"/>
        <v>0</v>
      </c>
    </row>
    <row r="4351" spans="1:44" x14ac:dyDescent="0.35">
      <c r="A4351" t="str">
        <f t="shared" si="1341"/>
        <v>CUST4350</v>
      </c>
      <c r="B4351" s="2" t="s">
        <v>4687</v>
      </c>
      <c r="C4351" s="4">
        <v>45661</v>
      </c>
      <c r="D4351" s="2" t="s">
        <v>390</v>
      </c>
      <c r="E4351" t="s">
        <v>5050</v>
      </c>
      <c r="F4351" s="2" t="s">
        <v>42</v>
      </c>
      <c r="G4351" s="2" t="s">
        <v>188</v>
      </c>
      <c r="H4351" s="2">
        <v>2</v>
      </c>
      <c r="I4351" s="19">
        <v>577.51</v>
      </c>
      <c r="J4351" s="2" t="s">
        <v>5038</v>
      </c>
      <c r="K4351" s="2" t="s">
        <v>103</v>
      </c>
      <c r="L4351" s="2">
        <v>3</v>
      </c>
      <c r="M4351" s="18">
        <f t="shared" si="1342"/>
        <v>1155.02</v>
      </c>
      <c r="T4351" t="str">
        <f t="shared" si="1343"/>
        <v>Lost Sale</v>
      </c>
      <c r="U4351" t="str">
        <f t="shared" si="1344"/>
        <v>No</v>
      </c>
      <c r="V4351" t="str">
        <f t="shared" si="1345"/>
        <v>Yes</v>
      </c>
      <c r="X4351">
        <f t="shared" si="1346"/>
        <v>589</v>
      </c>
      <c r="Y4351">
        <f t="shared" si="1347"/>
        <v>426</v>
      </c>
      <c r="Z4351" s="18">
        <f t="shared" si="1348"/>
        <v>1098537.4901531704</v>
      </c>
      <c r="AA4351" s="18">
        <f t="shared" si="1349"/>
        <v>96724.388030634553</v>
      </c>
      <c r="AB4351" s="17">
        <f t="shared" si="1350"/>
        <v>3.9001122334455669</v>
      </c>
      <c r="AC4351" s="2" t="s">
        <v>188</v>
      </c>
      <c r="AD4351" s="2" t="s">
        <v>42</v>
      </c>
      <c r="AE4351" t="str">
        <f t="shared" si="1351"/>
        <v>Beauty</v>
      </c>
      <c r="AF4351" t="str">
        <f t="shared" si="1352"/>
        <v>Beauty</v>
      </c>
      <c r="AG4351" t="str" cm="1">
        <f t="array" ref="AG4351">INDEX(AD:AD,ROW())</f>
        <v>Beauty</v>
      </c>
      <c r="AH4351">
        <f t="shared" si="1360"/>
        <v>80</v>
      </c>
      <c r="AI4351" t="str">
        <f t="shared" si="1353"/>
        <v>Beauty</v>
      </c>
      <c r="AK4351">
        <f t="shared" si="1354"/>
        <v>2025</v>
      </c>
      <c r="AL4351">
        <f t="shared" si="1355"/>
        <v>1</v>
      </c>
      <c r="AM4351">
        <f t="shared" si="1356"/>
        <v>4</v>
      </c>
      <c r="AN4351">
        <f t="shared" si="1357"/>
        <v>7</v>
      </c>
      <c r="AO4351" t="str">
        <f t="shared" si="1358"/>
        <v>Weekend</v>
      </c>
      <c r="AR4351" s="20">
        <f t="shared" si="1359"/>
        <v>1</v>
      </c>
    </row>
    <row r="4352" spans="1:44" x14ac:dyDescent="0.35">
      <c r="A4352" t="str">
        <f t="shared" si="1341"/>
        <v>CUST4351</v>
      </c>
      <c r="B4352" s="2" t="s">
        <v>4688</v>
      </c>
      <c r="C4352" s="4">
        <v>45606</v>
      </c>
      <c r="D4352" s="2" t="s">
        <v>107</v>
      </c>
      <c r="E4352" t="s">
        <v>5050</v>
      </c>
      <c r="F4352" s="2" t="s">
        <v>42</v>
      </c>
      <c r="G4352" s="2" t="s">
        <v>188</v>
      </c>
      <c r="H4352" s="2">
        <v>1</v>
      </c>
      <c r="I4352" s="19">
        <v>249.97</v>
      </c>
      <c r="J4352" s="2" t="s">
        <v>20</v>
      </c>
      <c r="K4352" s="2" t="s">
        <v>16</v>
      </c>
      <c r="L4352" s="2">
        <v>3</v>
      </c>
      <c r="M4352" s="18">
        <f t="shared" si="1342"/>
        <v>249.97</v>
      </c>
      <c r="T4352" t="str">
        <f t="shared" si="1343"/>
        <v>Completed</v>
      </c>
      <c r="U4352" t="str">
        <f t="shared" si="1344"/>
        <v>No</v>
      </c>
      <c r="V4352" t="str">
        <f t="shared" si="1345"/>
        <v>No</v>
      </c>
      <c r="X4352">
        <f t="shared" si="1346"/>
        <v>589</v>
      </c>
      <c r="Y4352">
        <f t="shared" si="1347"/>
        <v>426</v>
      </c>
      <c r="Z4352" s="18">
        <f t="shared" si="1348"/>
        <v>1098537.4901531704</v>
      </c>
      <c r="AA4352" s="18">
        <f t="shared" si="1349"/>
        <v>96724.388030634553</v>
      </c>
      <c r="AB4352" s="17">
        <f t="shared" si="1350"/>
        <v>3.9001122334455669</v>
      </c>
      <c r="AC4352" s="2" t="s">
        <v>188</v>
      </c>
      <c r="AD4352" s="2" t="s">
        <v>42</v>
      </c>
      <c r="AE4352" t="str">
        <f t="shared" si="1351"/>
        <v>Beauty</v>
      </c>
      <c r="AF4352" t="str">
        <f t="shared" si="1352"/>
        <v>Beauty</v>
      </c>
      <c r="AG4352" t="str" cm="1">
        <f t="array" ref="AG4352">INDEX(AD:AD,ROW())</f>
        <v>Beauty</v>
      </c>
      <c r="AH4352">
        <f t="shared" si="1360"/>
        <v>80</v>
      </c>
      <c r="AI4352" t="str">
        <f t="shared" si="1353"/>
        <v>Beauty</v>
      </c>
      <c r="AK4352">
        <f t="shared" si="1354"/>
        <v>2024</v>
      </c>
      <c r="AL4352">
        <f t="shared" si="1355"/>
        <v>11</v>
      </c>
      <c r="AM4352">
        <f t="shared" si="1356"/>
        <v>10</v>
      </c>
      <c r="AN4352">
        <f t="shared" si="1357"/>
        <v>1</v>
      </c>
      <c r="AO4352" t="str">
        <f t="shared" si="1358"/>
        <v>Weekend</v>
      </c>
      <c r="AR4352" s="20">
        <f t="shared" si="1359"/>
        <v>0</v>
      </c>
    </row>
    <row r="4353" spans="1:44" x14ac:dyDescent="0.35">
      <c r="A4353" t="str">
        <f t="shared" si="1341"/>
        <v>CUST4352</v>
      </c>
      <c r="B4353" s="2" t="s">
        <v>4689</v>
      </c>
      <c r="C4353" s="4">
        <v>45339</v>
      </c>
      <c r="D4353" s="2" t="s">
        <v>150</v>
      </c>
      <c r="E4353" t="s">
        <v>5052</v>
      </c>
      <c r="F4353" s="2" t="s">
        <v>19</v>
      </c>
      <c r="G4353" s="2" t="s">
        <v>49</v>
      </c>
      <c r="H4353" s="2">
        <v>1</v>
      </c>
      <c r="I4353" s="19">
        <v>1160.68</v>
      </c>
      <c r="J4353" s="2" t="s">
        <v>15</v>
      </c>
      <c r="K4353" s="2" t="s">
        <v>16</v>
      </c>
      <c r="L4353" s="2">
        <v>5</v>
      </c>
      <c r="M4353" s="18">
        <f t="shared" si="1342"/>
        <v>1160.68</v>
      </c>
      <c r="T4353" t="str">
        <f t="shared" si="1343"/>
        <v>Completed</v>
      </c>
      <c r="U4353" t="str">
        <f t="shared" si="1344"/>
        <v>Yes</v>
      </c>
      <c r="V4353" t="str">
        <f t="shared" si="1345"/>
        <v>No</v>
      </c>
      <c r="X4353">
        <f t="shared" si="1346"/>
        <v>573</v>
      </c>
      <c r="Y4353">
        <f t="shared" si="1347"/>
        <v>450</v>
      </c>
      <c r="Z4353" s="18">
        <f t="shared" si="1348"/>
        <v>2759712.3299794244</v>
      </c>
      <c r="AA4353" s="18">
        <f t="shared" si="1349"/>
        <v>330643.50635802455</v>
      </c>
      <c r="AB4353" s="17">
        <f t="shared" si="1350"/>
        <v>3.8641711229946525</v>
      </c>
      <c r="AC4353" s="2" t="s">
        <v>49</v>
      </c>
      <c r="AD4353" s="2" t="s">
        <v>19</v>
      </c>
      <c r="AE4353" t="str">
        <f t="shared" si="1351"/>
        <v>Electronics</v>
      </c>
      <c r="AF4353" t="str">
        <f t="shared" si="1352"/>
        <v>Electronics</v>
      </c>
      <c r="AG4353" t="str" cm="1">
        <f t="array" ref="AG4353">INDEX(AD:AD,ROW())</f>
        <v>Electronics</v>
      </c>
      <c r="AH4353">
        <f t="shared" si="1360"/>
        <v>12</v>
      </c>
      <c r="AI4353" t="str">
        <f t="shared" si="1353"/>
        <v>Electronics</v>
      </c>
      <c r="AK4353">
        <f t="shared" si="1354"/>
        <v>2024</v>
      </c>
      <c r="AL4353">
        <f t="shared" si="1355"/>
        <v>2</v>
      </c>
      <c r="AM4353">
        <f t="shared" si="1356"/>
        <v>17</v>
      </c>
      <c r="AN4353">
        <f t="shared" si="1357"/>
        <v>7</v>
      </c>
      <c r="AO4353" t="str">
        <f t="shared" si="1358"/>
        <v>Weekend</v>
      </c>
      <c r="AR4353" s="20">
        <f t="shared" si="1359"/>
        <v>0</v>
      </c>
    </row>
    <row r="4354" spans="1:44" x14ac:dyDescent="0.35">
      <c r="A4354" t="str">
        <f t="shared" si="1341"/>
        <v>CUST4353</v>
      </c>
      <c r="B4354" s="2" t="s">
        <v>4690</v>
      </c>
      <c r="C4354" s="4">
        <v>45068</v>
      </c>
      <c r="D4354" s="2" t="s">
        <v>624</v>
      </c>
      <c r="E4354" t="s">
        <v>5048</v>
      </c>
      <c r="F4354" s="2" t="s">
        <v>23</v>
      </c>
      <c r="G4354" s="2" t="s">
        <v>65</v>
      </c>
      <c r="H4354" s="2">
        <v>1</v>
      </c>
      <c r="I4354" s="19">
        <v>647.82000000000005</v>
      </c>
      <c r="J4354" s="2" t="s">
        <v>20</v>
      </c>
      <c r="K4354" s="2" t="s">
        <v>16</v>
      </c>
      <c r="L4354" s="2">
        <v>5</v>
      </c>
      <c r="M4354" s="18">
        <f t="shared" si="1342"/>
        <v>647.82000000000005</v>
      </c>
      <c r="T4354" t="str">
        <f t="shared" si="1343"/>
        <v>Completed</v>
      </c>
      <c r="U4354" t="str">
        <f t="shared" si="1344"/>
        <v>No</v>
      </c>
      <c r="V4354" t="str">
        <f t="shared" si="1345"/>
        <v>No</v>
      </c>
      <c r="X4354">
        <f t="shared" si="1346"/>
        <v>590</v>
      </c>
      <c r="Y4354">
        <f t="shared" si="1347"/>
        <v>451</v>
      </c>
      <c r="Z4354" s="18">
        <f t="shared" si="1348"/>
        <v>594714.6477588166</v>
      </c>
      <c r="AA4354" s="18">
        <f t="shared" si="1349"/>
        <v>60882.938065984097</v>
      </c>
      <c r="AB4354" s="17">
        <f t="shared" si="1350"/>
        <v>3.804733727810651</v>
      </c>
      <c r="AC4354" s="2" t="s">
        <v>65</v>
      </c>
      <c r="AD4354" s="2" t="s">
        <v>23</v>
      </c>
      <c r="AE4354" t="str">
        <f t="shared" si="1351"/>
        <v>Books</v>
      </c>
      <c r="AF4354" t="str">
        <f t="shared" si="1352"/>
        <v>Books</v>
      </c>
      <c r="AG4354" t="str" cm="1">
        <f t="array" ref="AG4354">INDEX(AD:AD,ROW())</f>
        <v>Books</v>
      </c>
      <c r="AH4354">
        <f t="shared" si="1360"/>
        <v>19</v>
      </c>
      <c r="AI4354" t="str">
        <f t="shared" si="1353"/>
        <v>Books</v>
      </c>
      <c r="AK4354">
        <f t="shared" si="1354"/>
        <v>2023</v>
      </c>
      <c r="AL4354">
        <f t="shared" si="1355"/>
        <v>5</v>
      </c>
      <c r="AM4354">
        <f t="shared" si="1356"/>
        <v>22</v>
      </c>
      <c r="AN4354">
        <f t="shared" si="1357"/>
        <v>2</v>
      </c>
      <c r="AO4354" t="str">
        <f t="shared" si="1358"/>
        <v>Weekday</v>
      </c>
      <c r="AR4354" s="20">
        <f t="shared" si="1359"/>
        <v>0</v>
      </c>
    </row>
    <row r="4355" spans="1:44" x14ac:dyDescent="0.35">
      <c r="A4355" t="str">
        <f t="shared" ref="A4355:A4418" si="1361">"CUST"&amp;TEXT(ROW()-1,"0000")</f>
        <v>CUST4354</v>
      </c>
      <c r="B4355" s="2" t="s">
        <v>4691</v>
      </c>
      <c r="C4355" s="4">
        <v>45204</v>
      </c>
      <c r="D4355" s="2" t="s">
        <v>235</v>
      </c>
      <c r="E4355" t="s">
        <v>5051</v>
      </c>
      <c r="F4355" s="2" t="s">
        <v>29</v>
      </c>
      <c r="G4355" s="2" t="s">
        <v>30</v>
      </c>
      <c r="H4355" s="2">
        <v>1</v>
      </c>
      <c r="I4355" s="19">
        <v>2401.11</v>
      </c>
      <c r="J4355" s="2" t="s">
        <v>20</v>
      </c>
      <c r="K4355" s="2" t="s">
        <v>16</v>
      </c>
      <c r="L4355" s="2">
        <v>4</v>
      </c>
      <c r="M4355" s="18">
        <f t="shared" ref="M4355:M4418" si="1362">H4355*I4355</f>
        <v>2401.11</v>
      </c>
      <c r="T4355" t="str">
        <f t="shared" ref="T4355:T4418" si="1363">IF(K4355="Cancelled","Lost Sale",IF(K4355="Pending","Pending","Completed"))</f>
        <v>Completed</v>
      </c>
      <c r="U4355" t="str">
        <f t="shared" ref="U4355:U4418" si="1364">IF(AND(K4355="Delivered",M4355&gt;1000),"Yes","No")</f>
        <v>Yes</v>
      </c>
      <c r="V4355" t="str">
        <f t="shared" ref="V4355:V4418" si="1365">IF(OR(K4355="Cancelled",K4355="Pending"),"Yes","No")</f>
        <v>No</v>
      </c>
      <c r="X4355">
        <f t="shared" ref="X4355:X4418" si="1366">COUNTIF($E$2:$E$4701,E4355)</f>
        <v>619</v>
      </c>
      <c r="Y4355">
        <f t="shared" ref="Y4355:Y4418" si="1367">COUNTIFS($E$2:$E$4701,E4355,$K$2:$K$4701,"Delivered")</f>
        <v>468</v>
      </c>
      <c r="Z4355" s="18">
        <f t="shared" ref="Z4355:Z4418" si="1368">SUMIF($F$2:$F$4701,F4355,$M$2:$M$4701)</f>
        <v>1892867.2841657216</v>
      </c>
      <c r="AA4355" s="18">
        <f t="shared" ref="AA4355:AA4418" si="1369">SUMIFS($M$2:$M$4701,$F$2:$F$4701,F4355,$K$2:$K$4701,"Pending")</f>
        <v>199432.98236095349</v>
      </c>
      <c r="AB4355" s="17">
        <f t="shared" ref="AB4355:AB4418" si="1370">AVERAGEIF($F$2:$F$4701,F4355,$L$2:$L$4701)</f>
        <v>3.8949824970828471</v>
      </c>
      <c r="AC4355" s="2" t="s">
        <v>30</v>
      </c>
      <c r="AD4355" s="2" t="s">
        <v>29</v>
      </c>
      <c r="AE4355" t="str">
        <f t="shared" ref="AE4355:AE4418" si="1371">VLOOKUP(G4355,$AC$2:$AD$4738,2,FALSE)</f>
        <v>Fashion</v>
      </c>
      <c r="AF4355" t="str">
        <f t="shared" ref="AF4355:AF4418" si="1372">_xlfn.XLOOKUP(G4355,AC:AC,AD:AD)</f>
        <v>Fashion</v>
      </c>
      <c r="AG4355" t="str" cm="1">
        <f t="array" ref="AG4355">INDEX(AD:AD,ROW())</f>
        <v>Fashion</v>
      </c>
      <c r="AH4355">
        <f t="shared" si="1360"/>
        <v>6</v>
      </c>
      <c r="AI4355" t="str">
        <f t="shared" ref="AI4355:AI4418" si="1373">INDEX(AD:AD,MATCH(G4355,AC:AC,0))</f>
        <v>Fashion</v>
      </c>
      <c r="AK4355">
        <f t="shared" ref="AK4355:AK4418" si="1374">YEAR(C4355)</f>
        <v>2023</v>
      </c>
      <c r="AL4355">
        <f t="shared" ref="AL4355:AL4418" si="1375">MONTH(C4355)</f>
        <v>10</v>
      </c>
      <c r="AM4355">
        <f t="shared" ref="AM4355:AM4418" si="1376">DAY(C4355)</f>
        <v>5</v>
      </c>
      <c r="AN4355">
        <f t="shared" ref="AN4355:AN4418" si="1377">WEEKDAY(C4355)</f>
        <v>5</v>
      </c>
      <c r="AO4355" t="str">
        <f t="shared" ref="AO4355:AO4418" si="1378">IF(WEEKDAY(C4355,2)&gt;5,"Weekend","Weekday")</f>
        <v>Weekday</v>
      </c>
      <c r="AR4355" s="20">
        <f t="shared" ref="AR4355:AR4418" si="1379">IF(OR(K4355="Cancelled",K4355="Returned"),1,0)</f>
        <v>0</v>
      </c>
    </row>
    <row r="4356" spans="1:44" x14ac:dyDescent="0.35">
      <c r="A4356" t="str">
        <f t="shared" si="1361"/>
        <v>CUST4355</v>
      </c>
      <c r="B4356" s="2" t="s">
        <v>4692</v>
      </c>
      <c r="C4356" s="4">
        <v>44941</v>
      </c>
      <c r="D4356" s="2" t="s">
        <v>948</v>
      </c>
      <c r="E4356" t="s">
        <v>5048</v>
      </c>
      <c r="F4356" s="2" t="s">
        <v>13</v>
      </c>
      <c r="G4356" s="2" t="s">
        <v>14</v>
      </c>
      <c r="H4356" s="2">
        <v>2</v>
      </c>
      <c r="I4356" s="19">
        <v>1690.55</v>
      </c>
      <c r="J4356" s="2" t="s">
        <v>5046</v>
      </c>
      <c r="K4356" s="2" t="s">
        <v>16</v>
      </c>
      <c r="L4356" s="2">
        <v>5</v>
      </c>
      <c r="M4356" s="18">
        <f t="shared" si="1362"/>
        <v>3381.1</v>
      </c>
      <c r="T4356" t="str">
        <f t="shared" si="1363"/>
        <v>Completed</v>
      </c>
      <c r="U4356" t="str">
        <f t="shared" si="1364"/>
        <v>Yes</v>
      </c>
      <c r="V4356" t="str">
        <f t="shared" si="1365"/>
        <v>No</v>
      </c>
      <c r="X4356">
        <f t="shared" si="1366"/>
        <v>590</v>
      </c>
      <c r="Y4356">
        <f t="shared" si="1367"/>
        <v>451</v>
      </c>
      <c r="Z4356" s="18">
        <f t="shared" si="1368"/>
        <v>1463424.4009529033</v>
      </c>
      <c r="AA4356" s="18">
        <f t="shared" si="1369"/>
        <v>118285.78776560788</v>
      </c>
      <c r="AB4356" s="17">
        <f t="shared" si="1370"/>
        <v>3.8140589569160999</v>
      </c>
      <c r="AC4356" s="2" t="s">
        <v>14</v>
      </c>
      <c r="AD4356" s="2" t="s">
        <v>13</v>
      </c>
      <c r="AE4356" t="str">
        <f t="shared" si="1371"/>
        <v>Home &amp; Kitchen</v>
      </c>
      <c r="AF4356" t="str">
        <f t="shared" si="1372"/>
        <v>Home &amp; Kitchen</v>
      </c>
      <c r="AG4356" t="str" cm="1">
        <f t="array" ref="AG4356">INDEX(AD:AD,ROW())</f>
        <v>Home &amp; Kitchen</v>
      </c>
      <c r="AH4356">
        <f t="shared" si="1360"/>
        <v>2</v>
      </c>
      <c r="AI4356" t="str">
        <f t="shared" si="1373"/>
        <v>Home &amp; Kitchen</v>
      </c>
      <c r="AK4356">
        <f t="shared" si="1374"/>
        <v>2023</v>
      </c>
      <c r="AL4356">
        <f t="shared" si="1375"/>
        <v>1</v>
      </c>
      <c r="AM4356">
        <f t="shared" si="1376"/>
        <v>15</v>
      </c>
      <c r="AN4356">
        <f t="shared" si="1377"/>
        <v>1</v>
      </c>
      <c r="AO4356" t="str">
        <f t="shared" si="1378"/>
        <v>Weekend</v>
      </c>
      <c r="AR4356" s="20">
        <f t="shared" si="1379"/>
        <v>0</v>
      </c>
    </row>
    <row r="4357" spans="1:44" x14ac:dyDescent="0.35">
      <c r="A4357" t="str">
        <f t="shared" si="1361"/>
        <v>CUST4356</v>
      </c>
      <c r="B4357" s="2" t="s">
        <v>4693</v>
      </c>
      <c r="C4357" s="4">
        <v>45683</v>
      </c>
      <c r="D4357" s="2" t="s">
        <v>325</v>
      </c>
      <c r="E4357" t="s">
        <v>5049</v>
      </c>
      <c r="F4357" s="2" t="s">
        <v>42</v>
      </c>
      <c r="G4357" s="2" t="s">
        <v>188</v>
      </c>
      <c r="H4357" s="2">
        <v>2</v>
      </c>
      <c r="I4357" s="19">
        <v>772.22</v>
      </c>
      <c r="J4357" s="2" t="s">
        <v>5046</v>
      </c>
      <c r="K4357" s="2" t="s">
        <v>103</v>
      </c>
      <c r="L4357" s="2">
        <v>5</v>
      </c>
      <c r="M4357" s="18">
        <f t="shared" si="1362"/>
        <v>1544.44</v>
      </c>
      <c r="T4357" t="str">
        <f t="shared" si="1363"/>
        <v>Lost Sale</v>
      </c>
      <c r="U4357" t="str">
        <f t="shared" si="1364"/>
        <v>No</v>
      </c>
      <c r="V4357" t="str">
        <f t="shared" si="1365"/>
        <v>Yes</v>
      </c>
      <c r="X4357">
        <f t="shared" si="1366"/>
        <v>595</v>
      </c>
      <c r="Y4357">
        <f t="shared" si="1367"/>
        <v>444</v>
      </c>
      <c r="Z4357" s="18">
        <f t="shared" si="1368"/>
        <v>1098537.4901531704</v>
      </c>
      <c r="AA4357" s="18">
        <f t="shared" si="1369"/>
        <v>96724.388030634553</v>
      </c>
      <c r="AB4357" s="17">
        <f t="shared" si="1370"/>
        <v>3.9001122334455669</v>
      </c>
      <c r="AC4357" s="2" t="s">
        <v>188</v>
      </c>
      <c r="AD4357" s="2" t="s">
        <v>42</v>
      </c>
      <c r="AE4357" t="str">
        <f t="shared" si="1371"/>
        <v>Beauty</v>
      </c>
      <c r="AF4357" t="str">
        <f t="shared" si="1372"/>
        <v>Beauty</v>
      </c>
      <c r="AG4357" t="str" cm="1">
        <f t="array" ref="AG4357">INDEX(AD:AD,ROW())</f>
        <v>Beauty</v>
      </c>
      <c r="AH4357">
        <f t="shared" si="1360"/>
        <v>80</v>
      </c>
      <c r="AI4357" t="str">
        <f t="shared" si="1373"/>
        <v>Beauty</v>
      </c>
      <c r="AK4357">
        <f t="shared" si="1374"/>
        <v>2025</v>
      </c>
      <c r="AL4357">
        <f t="shared" si="1375"/>
        <v>1</v>
      </c>
      <c r="AM4357">
        <f t="shared" si="1376"/>
        <v>26</v>
      </c>
      <c r="AN4357">
        <f t="shared" si="1377"/>
        <v>1</v>
      </c>
      <c r="AO4357" t="str">
        <f t="shared" si="1378"/>
        <v>Weekend</v>
      </c>
      <c r="AR4357" s="20">
        <f t="shared" si="1379"/>
        <v>1</v>
      </c>
    </row>
    <row r="4358" spans="1:44" x14ac:dyDescent="0.35">
      <c r="A4358" t="str">
        <f t="shared" si="1361"/>
        <v>CUST4357</v>
      </c>
      <c r="B4358" s="2" t="s">
        <v>4694</v>
      </c>
      <c r="C4358" s="4">
        <v>45024</v>
      </c>
      <c r="D4358" s="2" t="s">
        <v>242</v>
      </c>
      <c r="E4358" t="s">
        <v>5049</v>
      </c>
      <c r="F4358" s="2" t="s">
        <v>42</v>
      </c>
      <c r="G4358" s="2" t="s">
        <v>188</v>
      </c>
      <c r="H4358" s="2">
        <v>3</v>
      </c>
      <c r="I4358" s="19">
        <v>799.71</v>
      </c>
      <c r="J4358" s="2" t="s">
        <v>15</v>
      </c>
      <c r="K4358" s="2" t="s">
        <v>16</v>
      </c>
      <c r="L4358" s="2">
        <v>5</v>
      </c>
      <c r="M4358" s="18">
        <f t="shared" si="1362"/>
        <v>2399.13</v>
      </c>
      <c r="T4358" t="str">
        <f t="shared" si="1363"/>
        <v>Completed</v>
      </c>
      <c r="U4358" t="str">
        <f t="shared" si="1364"/>
        <v>Yes</v>
      </c>
      <c r="V4358" t="str">
        <f t="shared" si="1365"/>
        <v>No</v>
      </c>
      <c r="X4358">
        <f t="shared" si="1366"/>
        <v>595</v>
      </c>
      <c r="Y4358">
        <f t="shared" si="1367"/>
        <v>444</v>
      </c>
      <c r="Z4358" s="18">
        <f t="shared" si="1368"/>
        <v>1098537.4901531704</v>
      </c>
      <c r="AA4358" s="18">
        <f t="shared" si="1369"/>
        <v>96724.388030634553</v>
      </c>
      <c r="AB4358" s="17">
        <f t="shared" si="1370"/>
        <v>3.9001122334455669</v>
      </c>
      <c r="AC4358" s="2" t="s">
        <v>188</v>
      </c>
      <c r="AD4358" s="2" t="s">
        <v>42</v>
      </c>
      <c r="AE4358" t="str">
        <f t="shared" si="1371"/>
        <v>Beauty</v>
      </c>
      <c r="AF4358" t="str">
        <f t="shared" si="1372"/>
        <v>Beauty</v>
      </c>
      <c r="AG4358" t="str" cm="1">
        <f t="array" ref="AG4358">INDEX(AD:AD,ROW())</f>
        <v>Beauty</v>
      </c>
      <c r="AH4358">
        <f t="shared" si="1360"/>
        <v>80</v>
      </c>
      <c r="AI4358" t="str">
        <f t="shared" si="1373"/>
        <v>Beauty</v>
      </c>
      <c r="AK4358">
        <f t="shared" si="1374"/>
        <v>2023</v>
      </c>
      <c r="AL4358">
        <f t="shared" si="1375"/>
        <v>4</v>
      </c>
      <c r="AM4358">
        <f t="shared" si="1376"/>
        <v>8</v>
      </c>
      <c r="AN4358">
        <f t="shared" si="1377"/>
        <v>7</v>
      </c>
      <c r="AO4358" t="str">
        <f t="shared" si="1378"/>
        <v>Weekend</v>
      </c>
      <c r="AR4358" s="20">
        <f t="shared" si="1379"/>
        <v>0</v>
      </c>
    </row>
    <row r="4359" spans="1:44" x14ac:dyDescent="0.35">
      <c r="A4359" t="str">
        <f t="shared" si="1361"/>
        <v>CUST4358</v>
      </c>
      <c r="B4359" s="2" t="s">
        <v>4695</v>
      </c>
      <c r="C4359" s="4">
        <v>45386</v>
      </c>
      <c r="D4359" s="2" t="s">
        <v>738</v>
      </c>
      <c r="E4359" t="s">
        <v>5055</v>
      </c>
      <c r="F4359" s="2" t="s">
        <v>23</v>
      </c>
      <c r="G4359" s="2" t="s">
        <v>24</v>
      </c>
      <c r="H4359" s="2">
        <v>1</v>
      </c>
      <c r="I4359" s="19">
        <v>164.71</v>
      </c>
      <c r="J4359" s="2" t="s">
        <v>50</v>
      </c>
      <c r="K4359" s="2" t="s">
        <v>16</v>
      </c>
      <c r="L4359" s="2">
        <v>4</v>
      </c>
      <c r="M4359" s="18">
        <f t="shared" si="1362"/>
        <v>164.71</v>
      </c>
      <c r="T4359" t="str">
        <f t="shared" si="1363"/>
        <v>Completed</v>
      </c>
      <c r="U4359" t="str">
        <f t="shared" si="1364"/>
        <v>No</v>
      </c>
      <c r="V4359" t="str">
        <f t="shared" si="1365"/>
        <v>No</v>
      </c>
      <c r="X4359">
        <f t="shared" si="1366"/>
        <v>567</v>
      </c>
      <c r="Y4359">
        <f t="shared" si="1367"/>
        <v>440</v>
      </c>
      <c r="Z4359" s="18">
        <f t="shared" si="1368"/>
        <v>594714.6477588166</v>
      </c>
      <c r="AA4359" s="18">
        <f t="shared" si="1369"/>
        <v>60882.938065984097</v>
      </c>
      <c r="AB4359" s="17">
        <f t="shared" si="1370"/>
        <v>3.804733727810651</v>
      </c>
      <c r="AC4359" s="2" t="s">
        <v>24</v>
      </c>
      <c r="AD4359" s="2" t="s">
        <v>23</v>
      </c>
      <c r="AE4359" t="str">
        <f t="shared" si="1371"/>
        <v>Books</v>
      </c>
      <c r="AF4359" t="str">
        <f t="shared" si="1372"/>
        <v>Books</v>
      </c>
      <c r="AG4359" t="str" cm="1">
        <f t="array" ref="AG4359">INDEX(AD:AD,ROW())</f>
        <v>Books</v>
      </c>
      <c r="AH4359">
        <f t="shared" si="1360"/>
        <v>4</v>
      </c>
      <c r="AI4359" t="str">
        <f t="shared" si="1373"/>
        <v>Books</v>
      </c>
      <c r="AK4359">
        <f t="shared" si="1374"/>
        <v>2024</v>
      </c>
      <c r="AL4359">
        <f t="shared" si="1375"/>
        <v>4</v>
      </c>
      <c r="AM4359">
        <f t="shared" si="1376"/>
        <v>4</v>
      </c>
      <c r="AN4359">
        <f t="shared" si="1377"/>
        <v>5</v>
      </c>
      <c r="AO4359" t="str">
        <f t="shared" si="1378"/>
        <v>Weekday</v>
      </c>
      <c r="AR4359" s="20">
        <f t="shared" si="1379"/>
        <v>0</v>
      </c>
    </row>
    <row r="4360" spans="1:44" x14ac:dyDescent="0.35">
      <c r="A4360" t="str">
        <f t="shared" si="1361"/>
        <v>CUST4359</v>
      </c>
      <c r="B4360" s="2" t="s">
        <v>4696</v>
      </c>
      <c r="C4360" s="4">
        <v>45530</v>
      </c>
      <c r="D4360" s="2" t="s">
        <v>817</v>
      </c>
      <c r="E4360" t="s">
        <v>5050</v>
      </c>
      <c r="F4360" s="2" t="s">
        <v>29</v>
      </c>
      <c r="G4360" s="2" t="s">
        <v>5043</v>
      </c>
      <c r="H4360" s="2">
        <v>1</v>
      </c>
      <c r="I4360" s="19">
        <v>2227.35</v>
      </c>
      <c r="J4360" s="2" t="s">
        <v>50</v>
      </c>
      <c r="K4360" s="2" t="s">
        <v>103</v>
      </c>
      <c r="L4360" s="2">
        <v>4</v>
      </c>
      <c r="M4360" s="18">
        <f t="shared" si="1362"/>
        <v>2227.35</v>
      </c>
      <c r="T4360" t="str">
        <f t="shared" si="1363"/>
        <v>Lost Sale</v>
      </c>
      <c r="U4360" t="str">
        <f t="shared" si="1364"/>
        <v>No</v>
      </c>
      <c r="V4360" t="str">
        <f t="shared" si="1365"/>
        <v>Yes</v>
      </c>
      <c r="X4360">
        <f t="shared" si="1366"/>
        <v>589</v>
      </c>
      <c r="Y4360">
        <f t="shared" si="1367"/>
        <v>426</v>
      </c>
      <c r="Z4360" s="18">
        <f t="shared" si="1368"/>
        <v>1892867.2841657216</v>
      </c>
      <c r="AA4360" s="18">
        <f t="shared" si="1369"/>
        <v>199432.98236095349</v>
      </c>
      <c r="AB4360" s="17">
        <f t="shared" si="1370"/>
        <v>3.8949824970828471</v>
      </c>
      <c r="AC4360" s="2" t="s">
        <v>5043</v>
      </c>
      <c r="AD4360" s="2" t="s">
        <v>29</v>
      </c>
      <c r="AE4360" t="str">
        <f t="shared" si="1371"/>
        <v>Fashion</v>
      </c>
      <c r="AF4360" t="str">
        <f t="shared" si="1372"/>
        <v>Fashion</v>
      </c>
      <c r="AG4360" t="str" cm="1">
        <f t="array" ref="AG4360">INDEX(AD:AD,ROW())</f>
        <v>Fashion</v>
      </c>
      <c r="AH4360">
        <f t="shared" si="1360"/>
        <v>55</v>
      </c>
      <c r="AI4360" t="str">
        <f t="shared" si="1373"/>
        <v>Fashion</v>
      </c>
      <c r="AK4360">
        <f t="shared" si="1374"/>
        <v>2024</v>
      </c>
      <c r="AL4360">
        <f t="shared" si="1375"/>
        <v>8</v>
      </c>
      <c r="AM4360">
        <f t="shared" si="1376"/>
        <v>26</v>
      </c>
      <c r="AN4360">
        <f t="shared" si="1377"/>
        <v>2</v>
      </c>
      <c r="AO4360" t="str">
        <f t="shared" si="1378"/>
        <v>Weekday</v>
      </c>
      <c r="AR4360" s="20">
        <f t="shared" si="1379"/>
        <v>1</v>
      </c>
    </row>
    <row r="4361" spans="1:44" x14ac:dyDescent="0.35">
      <c r="A4361" t="str">
        <f t="shared" si="1361"/>
        <v>CUST4360</v>
      </c>
      <c r="B4361" s="2" t="s">
        <v>4697</v>
      </c>
      <c r="C4361" s="4">
        <v>45364</v>
      </c>
      <c r="D4361" s="2" t="s">
        <v>590</v>
      </c>
      <c r="E4361" t="s">
        <v>5053</v>
      </c>
      <c r="F4361" s="2" t="s">
        <v>29</v>
      </c>
      <c r="G4361" s="2" t="s">
        <v>5043</v>
      </c>
      <c r="H4361" s="2">
        <v>2</v>
      </c>
      <c r="I4361" s="19">
        <v>1003</v>
      </c>
      <c r="J4361" s="2" t="s">
        <v>50</v>
      </c>
      <c r="K4361" s="2" t="s">
        <v>103</v>
      </c>
      <c r="L4361" s="2">
        <v>5</v>
      </c>
      <c r="M4361" s="18">
        <f t="shared" si="1362"/>
        <v>2006</v>
      </c>
      <c r="T4361" t="str">
        <f t="shared" si="1363"/>
        <v>Lost Sale</v>
      </c>
      <c r="U4361" t="str">
        <f t="shared" si="1364"/>
        <v>No</v>
      </c>
      <c r="V4361" t="str">
        <f t="shared" si="1365"/>
        <v>Yes</v>
      </c>
      <c r="X4361">
        <f t="shared" si="1366"/>
        <v>559</v>
      </c>
      <c r="Y4361">
        <f t="shared" si="1367"/>
        <v>408</v>
      </c>
      <c r="Z4361" s="18">
        <f t="shared" si="1368"/>
        <v>1892867.2841657216</v>
      </c>
      <c r="AA4361" s="18">
        <f t="shared" si="1369"/>
        <v>199432.98236095349</v>
      </c>
      <c r="AB4361" s="17">
        <f t="shared" si="1370"/>
        <v>3.8949824970828471</v>
      </c>
      <c r="AC4361" s="2" t="s">
        <v>5043</v>
      </c>
      <c r="AD4361" s="2" t="s">
        <v>29</v>
      </c>
      <c r="AE4361" t="str">
        <f t="shared" si="1371"/>
        <v>Fashion</v>
      </c>
      <c r="AF4361" t="str">
        <f t="shared" si="1372"/>
        <v>Fashion</v>
      </c>
      <c r="AG4361" t="str" cm="1">
        <f t="array" ref="AG4361">INDEX(AD:AD,ROW())</f>
        <v>Fashion</v>
      </c>
      <c r="AH4361">
        <f t="shared" ref="AH4361:AH4424" si="1380">MATCH(G4361,AC:AC,0)</f>
        <v>55</v>
      </c>
      <c r="AI4361" t="str">
        <f t="shared" si="1373"/>
        <v>Fashion</v>
      </c>
      <c r="AK4361">
        <f t="shared" si="1374"/>
        <v>2024</v>
      </c>
      <c r="AL4361">
        <f t="shared" si="1375"/>
        <v>3</v>
      </c>
      <c r="AM4361">
        <f t="shared" si="1376"/>
        <v>13</v>
      </c>
      <c r="AN4361">
        <f t="shared" si="1377"/>
        <v>4</v>
      </c>
      <c r="AO4361" t="str">
        <f t="shared" si="1378"/>
        <v>Weekday</v>
      </c>
      <c r="AR4361" s="20">
        <f t="shared" si="1379"/>
        <v>1</v>
      </c>
    </row>
    <row r="4362" spans="1:44" x14ac:dyDescent="0.35">
      <c r="A4362" t="str">
        <f t="shared" si="1361"/>
        <v>CUST4361</v>
      </c>
      <c r="B4362" s="2" t="s">
        <v>4698</v>
      </c>
      <c r="C4362" s="4">
        <v>45627</v>
      </c>
      <c r="D4362" s="2" t="s">
        <v>527</v>
      </c>
      <c r="E4362" t="s">
        <v>5054</v>
      </c>
      <c r="F4362" s="2" t="s">
        <v>29</v>
      </c>
      <c r="G4362" s="2" t="s">
        <v>30</v>
      </c>
      <c r="H4362" s="2">
        <v>1</v>
      </c>
      <c r="I4362" s="19">
        <v>2021.29</v>
      </c>
      <c r="J4362" s="2" t="s">
        <v>5046</v>
      </c>
      <c r="K4362" s="2" t="s">
        <v>16</v>
      </c>
      <c r="L4362" s="2">
        <v>4</v>
      </c>
      <c r="M4362" s="18">
        <f t="shared" si="1362"/>
        <v>2021.29</v>
      </c>
      <c r="T4362" t="str">
        <f t="shared" si="1363"/>
        <v>Completed</v>
      </c>
      <c r="U4362" t="str">
        <f t="shared" si="1364"/>
        <v>Yes</v>
      </c>
      <c r="V4362" t="str">
        <f t="shared" si="1365"/>
        <v>No</v>
      </c>
      <c r="X4362">
        <f t="shared" si="1366"/>
        <v>558</v>
      </c>
      <c r="Y4362">
        <f t="shared" si="1367"/>
        <v>430</v>
      </c>
      <c r="Z4362" s="18">
        <f t="shared" si="1368"/>
        <v>1892867.2841657216</v>
      </c>
      <c r="AA4362" s="18">
        <f t="shared" si="1369"/>
        <v>199432.98236095349</v>
      </c>
      <c r="AB4362" s="17">
        <f t="shared" si="1370"/>
        <v>3.8949824970828471</v>
      </c>
      <c r="AC4362" s="2" t="s">
        <v>30</v>
      </c>
      <c r="AD4362" s="2" t="s">
        <v>29</v>
      </c>
      <c r="AE4362" t="str">
        <f t="shared" si="1371"/>
        <v>Fashion</v>
      </c>
      <c r="AF4362" t="str">
        <f t="shared" si="1372"/>
        <v>Fashion</v>
      </c>
      <c r="AG4362" t="str" cm="1">
        <f t="array" ref="AG4362">INDEX(AD:AD,ROW())</f>
        <v>Fashion</v>
      </c>
      <c r="AH4362">
        <f t="shared" si="1380"/>
        <v>6</v>
      </c>
      <c r="AI4362" t="str">
        <f t="shared" si="1373"/>
        <v>Fashion</v>
      </c>
      <c r="AK4362">
        <f t="shared" si="1374"/>
        <v>2024</v>
      </c>
      <c r="AL4362">
        <f t="shared" si="1375"/>
        <v>12</v>
      </c>
      <c r="AM4362">
        <f t="shared" si="1376"/>
        <v>1</v>
      </c>
      <c r="AN4362">
        <f t="shared" si="1377"/>
        <v>1</v>
      </c>
      <c r="AO4362" t="str">
        <f t="shared" si="1378"/>
        <v>Weekend</v>
      </c>
      <c r="AR4362" s="20">
        <f t="shared" si="1379"/>
        <v>0</v>
      </c>
    </row>
    <row r="4363" spans="1:44" x14ac:dyDescent="0.35">
      <c r="A4363" t="str">
        <f t="shared" si="1361"/>
        <v>CUST4362</v>
      </c>
      <c r="B4363" s="2" t="s">
        <v>4699</v>
      </c>
      <c r="C4363" s="4">
        <v>45200</v>
      </c>
      <c r="D4363" s="2" t="s">
        <v>283</v>
      </c>
      <c r="E4363" t="s">
        <v>5051</v>
      </c>
      <c r="F4363" s="2" t="s">
        <v>29</v>
      </c>
      <c r="G4363" s="2" t="s">
        <v>121</v>
      </c>
      <c r="H4363" s="2">
        <v>1</v>
      </c>
      <c r="I4363" s="19">
        <v>712.28</v>
      </c>
      <c r="J4363" s="2" t="s">
        <v>15</v>
      </c>
      <c r="K4363" s="2" t="s">
        <v>16</v>
      </c>
      <c r="L4363" s="2">
        <v>5</v>
      </c>
      <c r="M4363" s="18">
        <f t="shared" si="1362"/>
        <v>712.28</v>
      </c>
      <c r="T4363" t="str">
        <f t="shared" si="1363"/>
        <v>Completed</v>
      </c>
      <c r="U4363" t="str">
        <f t="shared" si="1364"/>
        <v>No</v>
      </c>
      <c r="V4363" t="str">
        <f t="shared" si="1365"/>
        <v>No</v>
      </c>
      <c r="X4363">
        <f t="shared" si="1366"/>
        <v>619</v>
      </c>
      <c r="Y4363">
        <f t="shared" si="1367"/>
        <v>468</v>
      </c>
      <c r="Z4363" s="18">
        <f t="shared" si="1368"/>
        <v>1892867.2841657216</v>
      </c>
      <c r="AA4363" s="18">
        <f t="shared" si="1369"/>
        <v>199432.98236095349</v>
      </c>
      <c r="AB4363" s="17">
        <f t="shared" si="1370"/>
        <v>3.8949824970828471</v>
      </c>
      <c r="AC4363" s="2" t="s">
        <v>121</v>
      </c>
      <c r="AD4363" s="2" t="s">
        <v>29</v>
      </c>
      <c r="AE4363" t="str">
        <f t="shared" si="1371"/>
        <v>Fashion</v>
      </c>
      <c r="AF4363" t="str">
        <f t="shared" si="1372"/>
        <v>Fashion</v>
      </c>
      <c r="AG4363" t="str" cm="1">
        <f t="array" ref="AG4363">INDEX(AD:AD,ROW())</f>
        <v>Fashion</v>
      </c>
      <c r="AH4363">
        <f t="shared" si="1380"/>
        <v>45</v>
      </c>
      <c r="AI4363" t="str">
        <f t="shared" si="1373"/>
        <v>Fashion</v>
      </c>
      <c r="AK4363">
        <f t="shared" si="1374"/>
        <v>2023</v>
      </c>
      <c r="AL4363">
        <f t="shared" si="1375"/>
        <v>10</v>
      </c>
      <c r="AM4363">
        <f t="shared" si="1376"/>
        <v>1</v>
      </c>
      <c r="AN4363">
        <f t="shared" si="1377"/>
        <v>1</v>
      </c>
      <c r="AO4363" t="str">
        <f t="shared" si="1378"/>
        <v>Weekend</v>
      </c>
      <c r="AR4363" s="20">
        <f t="shared" si="1379"/>
        <v>0</v>
      </c>
    </row>
    <row r="4364" spans="1:44" x14ac:dyDescent="0.35">
      <c r="A4364" t="str">
        <f t="shared" si="1361"/>
        <v>CUST4363</v>
      </c>
      <c r="B4364" s="2" t="s">
        <v>4700</v>
      </c>
      <c r="C4364" s="4">
        <v>44930</v>
      </c>
      <c r="D4364" s="2" t="s">
        <v>624</v>
      </c>
      <c r="E4364" t="s">
        <v>5054</v>
      </c>
      <c r="F4364" s="2" t="s">
        <v>23</v>
      </c>
      <c r="G4364" s="2" t="s">
        <v>46</v>
      </c>
      <c r="H4364" s="2">
        <v>1</v>
      </c>
      <c r="I4364" s="19">
        <v>612.25</v>
      </c>
      <c r="J4364" s="2" t="s">
        <v>20</v>
      </c>
      <c r="K4364" s="2" t="s">
        <v>16</v>
      </c>
      <c r="L4364" s="2">
        <v>3</v>
      </c>
      <c r="M4364" s="18">
        <f t="shared" si="1362"/>
        <v>612.25</v>
      </c>
      <c r="T4364" t="str">
        <f t="shared" si="1363"/>
        <v>Completed</v>
      </c>
      <c r="U4364" t="str">
        <f t="shared" si="1364"/>
        <v>No</v>
      </c>
      <c r="V4364" t="str">
        <f t="shared" si="1365"/>
        <v>No</v>
      </c>
      <c r="X4364">
        <f t="shared" si="1366"/>
        <v>558</v>
      </c>
      <c r="Y4364">
        <f t="shared" si="1367"/>
        <v>430</v>
      </c>
      <c r="Z4364" s="18">
        <f t="shared" si="1368"/>
        <v>594714.6477588166</v>
      </c>
      <c r="AA4364" s="18">
        <f t="shared" si="1369"/>
        <v>60882.938065984097</v>
      </c>
      <c r="AB4364" s="17">
        <f t="shared" si="1370"/>
        <v>3.804733727810651</v>
      </c>
      <c r="AC4364" s="2" t="s">
        <v>46</v>
      </c>
      <c r="AD4364" s="2" t="s">
        <v>23</v>
      </c>
      <c r="AE4364" t="str">
        <f t="shared" si="1371"/>
        <v>Books</v>
      </c>
      <c r="AF4364" t="str">
        <f t="shared" si="1372"/>
        <v>Books</v>
      </c>
      <c r="AG4364" t="str" cm="1">
        <f t="array" ref="AG4364">INDEX(AD:AD,ROW())</f>
        <v>Books</v>
      </c>
      <c r="AH4364">
        <f t="shared" si="1380"/>
        <v>11</v>
      </c>
      <c r="AI4364" t="str">
        <f t="shared" si="1373"/>
        <v>Books</v>
      </c>
      <c r="AK4364">
        <f t="shared" si="1374"/>
        <v>2023</v>
      </c>
      <c r="AL4364">
        <f t="shared" si="1375"/>
        <v>1</v>
      </c>
      <c r="AM4364">
        <f t="shared" si="1376"/>
        <v>4</v>
      </c>
      <c r="AN4364">
        <f t="shared" si="1377"/>
        <v>4</v>
      </c>
      <c r="AO4364" t="str">
        <f t="shared" si="1378"/>
        <v>Weekday</v>
      </c>
      <c r="AR4364" s="20">
        <f t="shared" si="1379"/>
        <v>0</v>
      </c>
    </row>
    <row r="4365" spans="1:44" x14ac:dyDescent="0.35">
      <c r="A4365" t="str">
        <f t="shared" si="1361"/>
        <v>CUST4364</v>
      </c>
      <c r="B4365" s="2" t="s">
        <v>4701</v>
      </c>
      <c r="C4365" s="4">
        <v>45821</v>
      </c>
      <c r="D4365" s="2" t="s">
        <v>924</v>
      </c>
      <c r="E4365" t="s">
        <v>5049</v>
      </c>
      <c r="F4365" s="2" t="s">
        <v>29</v>
      </c>
      <c r="G4365" s="2" t="s">
        <v>138</v>
      </c>
      <c r="H4365" s="2">
        <v>2</v>
      </c>
      <c r="I4365" s="19">
        <v>803.66</v>
      </c>
      <c r="J4365" s="2" t="s">
        <v>5047</v>
      </c>
      <c r="K4365" s="2" t="s">
        <v>31</v>
      </c>
      <c r="L4365" s="2">
        <v>2</v>
      </c>
      <c r="M4365" s="18">
        <f t="shared" si="1362"/>
        <v>1607.32</v>
      </c>
      <c r="T4365" t="str">
        <f t="shared" si="1363"/>
        <v>Pending</v>
      </c>
      <c r="U4365" t="str">
        <f t="shared" si="1364"/>
        <v>No</v>
      </c>
      <c r="V4365" t="str">
        <f t="shared" si="1365"/>
        <v>Yes</v>
      </c>
      <c r="X4365">
        <f t="shared" si="1366"/>
        <v>595</v>
      </c>
      <c r="Y4365">
        <f t="shared" si="1367"/>
        <v>444</v>
      </c>
      <c r="Z4365" s="18">
        <f t="shared" si="1368"/>
        <v>1892867.2841657216</v>
      </c>
      <c r="AA4365" s="18">
        <f t="shared" si="1369"/>
        <v>199432.98236095349</v>
      </c>
      <c r="AB4365" s="17">
        <f t="shared" si="1370"/>
        <v>3.8949824970828471</v>
      </c>
      <c r="AC4365" s="2" t="s">
        <v>138</v>
      </c>
      <c r="AD4365" s="2" t="s">
        <v>29</v>
      </c>
      <c r="AE4365" t="str">
        <f t="shared" si="1371"/>
        <v>Fashion</v>
      </c>
      <c r="AF4365" t="str">
        <f t="shared" si="1372"/>
        <v>Fashion</v>
      </c>
      <c r="AG4365" t="str" cm="1">
        <f t="array" ref="AG4365">INDEX(AD:AD,ROW())</f>
        <v>Fashion</v>
      </c>
      <c r="AH4365">
        <f t="shared" si="1380"/>
        <v>53</v>
      </c>
      <c r="AI4365" t="str">
        <f t="shared" si="1373"/>
        <v>Fashion</v>
      </c>
      <c r="AK4365">
        <f t="shared" si="1374"/>
        <v>2025</v>
      </c>
      <c r="AL4365">
        <f t="shared" si="1375"/>
        <v>6</v>
      </c>
      <c r="AM4365">
        <f t="shared" si="1376"/>
        <v>13</v>
      </c>
      <c r="AN4365">
        <f t="shared" si="1377"/>
        <v>6</v>
      </c>
      <c r="AO4365" t="str">
        <f t="shared" si="1378"/>
        <v>Weekday</v>
      </c>
      <c r="AR4365" s="20">
        <f t="shared" si="1379"/>
        <v>0</v>
      </c>
    </row>
    <row r="4366" spans="1:44" x14ac:dyDescent="0.35">
      <c r="A4366" t="str">
        <f t="shared" si="1361"/>
        <v>CUST4365</v>
      </c>
      <c r="B4366" s="2" t="s">
        <v>4702</v>
      </c>
      <c r="C4366" s="4">
        <v>45666</v>
      </c>
      <c r="D4366" s="2" t="s">
        <v>707</v>
      </c>
      <c r="E4366" t="s">
        <v>5049</v>
      </c>
      <c r="F4366" s="2" t="s">
        <v>42</v>
      </c>
      <c r="G4366" s="2" t="s">
        <v>5044</v>
      </c>
      <c r="H4366" s="2">
        <v>1</v>
      </c>
      <c r="I4366" s="19">
        <v>1312.97</v>
      </c>
      <c r="J4366" s="2" t="s">
        <v>20</v>
      </c>
      <c r="K4366" s="2" t="s">
        <v>16</v>
      </c>
      <c r="L4366" s="2">
        <v>4</v>
      </c>
      <c r="M4366" s="18">
        <f t="shared" si="1362"/>
        <v>1312.97</v>
      </c>
      <c r="T4366" t="str">
        <f t="shared" si="1363"/>
        <v>Completed</v>
      </c>
      <c r="U4366" t="str">
        <f t="shared" si="1364"/>
        <v>Yes</v>
      </c>
      <c r="V4366" t="str">
        <f t="shared" si="1365"/>
        <v>No</v>
      </c>
      <c r="X4366">
        <f t="shared" si="1366"/>
        <v>595</v>
      </c>
      <c r="Y4366">
        <f t="shared" si="1367"/>
        <v>444</v>
      </c>
      <c r="Z4366" s="18">
        <f t="shared" si="1368"/>
        <v>1098537.4901531704</v>
      </c>
      <c r="AA4366" s="18">
        <f t="shared" si="1369"/>
        <v>96724.388030634553</v>
      </c>
      <c r="AB4366" s="17">
        <f t="shared" si="1370"/>
        <v>3.9001122334455669</v>
      </c>
      <c r="AC4366" s="2" t="s">
        <v>5044</v>
      </c>
      <c r="AD4366" s="2" t="s">
        <v>42</v>
      </c>
      <c r="AE4366" t="str">
        <f t="shared" si="1371"/>
        <v>Beauty</v>
      </c>
      <c r="AF4366" t="str">
        <f t="shared" si="1372"/>
        <v>Beauty</v>
      </c>
      <c r="AG4366" t="str" cm="1">
        <f t="array" ref="AG4366">INDEX(AD:AD,ROW())</f>
        <v>Beauty</v>
      </c>
      <c r="AH4366">
        <f t="shared" si="1380"/>
        <v>64</v>
      </c>
      <c r="AI4366" t="str">
        <f t="shared" si="1373"/>
        <v>Beauty</v>
      </c>
      <c r="AK4366">
        <f t="shared" si="1374"/>
        <v>2025</v>
      </c>
      <c r="AL4366">
        <f t="shared" si="1375"/>
        <v>1</v>
      </c>
      <c r="AM4366">
        <f t="shared" si="1376"/>
        <v>9</v>
      </c>
      <c r="AN4366">
        <f t="shared" si="1377"/>
        <v>5</v>
      </c>
      <c r="AO4366" t="str">
        <f t="shared" si="1378"/>
        <v>Weekday</v>
      </c>
      <c r="AR4366" s="20">
        <f t="shared" si="1379"/>
        <v>0</v>
      </c>
    </row>
    <row r="4367" spans="1:44" x14ac:dyDescent="0.35">
      <c r="A4367" t="str">
        <f t="shared" si="1361"/>
        <v>CUST4366</v>
      </c>
      <c r="B4367" s="2" t="s">
        <v>4703</v>
      </c>
      <c r="C4367" s="4">
        <v>45484</v>
      </c>
      <c r="D4367" s="2" t="s">
        <v>842</v>
      </c>
      <c r="E4367" t="s">
        <v>5048</v>
      </c>
      <c r="F4367" s="2" t="s">
        <v>13</v>
      </c>
      <c r="G4367" s="2" t="s">
        <v>5045</v>
      </c>
      <c r="H4367" s="2">
        <v>1</v>
      </c>
      <c r="I4367" s="19">
        <v>1394.77</v>
      </c>
      <c r="J4367" s="2" t="s">
        <v>50</v>
      </c>
      <c r="K4367" s="2" t="s">
        <v>16</v>
      </c>
      <c r="L4367" s="2">
        <v>3</v>
      </c>
      <c r="M4367" s="18">
        <f t="shared" si="1362"/>
        <v>1394.77</v>
      </c>
      <c r="T4367" t="str">
        <f t="shared" si="1363"/>
        <v>Completed</v>
      </c>
      <c r="U4367" t="str">
        <f t="shared" si="1364"/>
        <v>Yes</v>
      </c>
      <c r="V4367" t="str">
        <f t="shared" si="1365"/>
        <v>No</v>
      </c>
      <c r="X4367">
        <f t="shared" si="1366"/>
        <v>590</v>
      </c>
      <c r="Y4367">
        <f t="shared" si="1367"/>
        <v>451</v>
      </c>
      <c r="Z4367" s="18">
        <f t="shared" si="1368"/>
        <v>1463424.4009529033</v>
      </c>
      <c r="AA4367" s="18">
        <f t="shared" si="1369"/>
        <v>118285.78776560788</v>
      </c>
      <c r="AB4367" s="17">
        <f t="shared" si="1370"/>
        <v>3.8140589569160999</v>
      </c>
      <c r="AC4367" s="2" t="s">
        <v>5045</v>
      </c>
      <c r="AD4367" s="2" t="s">
        <v>13</v>
      </c>
      <c r="AE4367" t="str">
        <f t="shared" si="1371"/>
        <v>Home &amp; Kitchen</v>
      </c>
      <c r="AF4367" t="str">
        <f t="shared" si="1372"/>
        <v>Home &amp; Kitchen</v>
      </c>
      <c r="AG4367" t="str" cm="1">
        <f t="array" ref="AG4367">INDEX(AD:AD,ROW())</f>
        <v>Home &amp; Kitchen</v>
      </c>
      <c r="AH4367">
        <f t="shared" si="1380"/>
        <v>76</v>
      </c>
      <c r="AI4367" t="str">
        <f t="shared" si="1373"/>
        <v>Home &amp; Kitchen</v>
      </c>
      <c r="AK4367">
        <f t="shared" si="1374"/>
        <v>2024</v>
      </c>
      <c r="AL4367">
        <f t="shared" si="1375"/>
        <v>7</v>
      </c>
      <c r="AM4367">
        <f t="shared" si="1376"/>
        <v>11</v>
      </c>
      <c r="AN4367">
        <f t="shared" si="1377"/>
        <v>5</v>
      </c>
      <c r="AO4367" t="str">
        <f t="shared" si="1378"/>
        <v>Weekday</v>
      </c>
      <c r="AR4367" s="20">
        <f t="shared" si="1379"/>
        <v>0</v>
      </c>
    </row>
    <row r="4368" spans="1:44" x14ac:dyDescent="0.35">
      <c r="A4368" t="str">
        <f t="shared" si="1361"/>
        <v>CUST4367</v>
      </c>
      <c r="B4368" s="2" t="s">
        <v>4704</v>
      </c>
      <c r="C4368" s="4">
        <v>45763</v>
      </c>
      <c r="D4368" s="2" t="s">
        <v>112</v>
      </c>
      <c r="E4368" t="s">
        <v>5055</v>
      </c>
      <c r="F4368" s="2" t="s">
        <v>42</v>
      </c>
      <c r="G4368" s="2" t="s">
        <v>5044</v>
      </c>
      <c r="H4368" s="2">
        <v>1</v>
      </c>
      <c r="I4368" s="19">
        <v>863.39</v>
      </c>
      <c r="J4368" s="2" t="s">
        <v>50</v>
      </c>
      <c r="K4368" s="2" t="s">
        <v>76</v>
      </c>
      <c r="L4368" s="2">
        <v>4</v>
      </c>
      <c r="M4368" s="18">
        <f t="shared" si="1362"/>
        <v>863.39</v>
      </c>
      <c r="T4368" t="str">
        <f t="shared" si="1363"/>
        <v>Completed</v>
      </c>
      <c r="U4368" t="str">
        <f t="shared" si="1364"/>
        <v>No</v>
      </c>
      <c r="V4368" t="str">
        <f t="shared" si="1365"/>
        <v>No</v>
      </c>
      <c r="X4368">
        <f t="shared" si="1366"/>
        <v>567</v>
      </c>
      <c r="Y4368">
        <f t="shared" si="1367"/>
        <v>440</v>
      </c>
      <c r="Z4368" s="18">
        <f t="shared" si="1368"/>
        <v>1098537.4901531704</v>
      </c>
      <c r="AA4368" s="18">
        <f t="shared" si="1369"/>
        <v>96724.388030634553</v>
      </c>
      <c r="AB4368" s="17">
        <f t="shared" si="1370"/>
        <v>3.9001122334455669</v>
      </c>
      <c r="AC4368" s="2" t="s">
        <v>5044</v>
      </c>
      <c r="AD4368" s="2" t="s">
        <v>42</v>
      </c>
      <c r="AE4368" t="str">
        <f t="shared" si="1371"/>
        <v>Beauty</v>
      </c>
      <c r="AF4368" t="str">
        <f t="shared" si="1372"/>
        <v>Beauty</v>
      </c>
      <c r="AG4368" t="str" cm="1">
        <f t="array" ref="AG4368">INDEX(AD:AD,ROW())</f>
        <v>Beauty</v>
      </c>
      <c r="AH4368">
        <f t="shared" si="1380"/>
        <v>64</v>
      </c>
      <c r="AI4368" t="str">
        <f t="shared" si="1373"/>
        <v>Beauty</v>
      </c>
      <c r="AK4368">
        <f t="shared" si="1374"/>
        <v>2025</v>
      </c>
      <c r="AL4368">
        <f t="shared" si="1375"/>
        <v>4</v>
      </c>
      <c r="AM4368">
        <f t="shared" si="1376"/>
        <v>16</v>
      </c>
      <c r="AN4368">
        <f t="shared" si="1377"/>
        <v>4</v>
      </c>
      <c r="AO4368" t="str">
        <f t="shared" si="1378"/>
        <v>Weekday</v>
      </c>
      <c r="AR4368" s="20">
        <f t="shared" si="1379"/>
        <v>1</v>
      </c>
    </row>
    <row r="4369" spans="1:44" x14ac:dyDescent="0.35">
      <c r="A4369" t="str">
        <f t="shared" si="1361"/>
        <v>CUST4368</v>
      </c>
      <c r="B4369" s="2" t="s">
        <v>4705</v>
      </c>
      <c r="C4369" s="4">
        <v>45081</v>
      </c>
      <c r="D4369" s="2" t="s">
        <v>261</v>
      </c>
      <c r="E4369" t="s">
        <v>5054</v>
      </c>
      <c r="F4369" s="2" t="s">
        <v>42</v>
      </c>
      <c r="G4369" s="2" t="s">
        <v>5044</v>
      </c>
      <c r="H4369" s="2">
        <v>2</v>
      </c>
      <c r="I4369" s="19">
        <v>798.50450765864298</v>
      </c>
      <c r="J4369" s="2" t="s">
        <v>5046</v>
      </c>
      <c r="K4369" s="2" t="s">
        <v>16</v>
      </c>
      <c r="L4369" s="2">
        <v>5</v>
      </c>
      <c r="M4369" s="18">
        <f t="shared" si="1362"/>
        <v>1597.009015317286</v>
      </c>
      <c r="T4369" t="str">
        <f t="shared" si="1363"/>
        <v>Completed</v>
      </c>
      <c r="U4369" t="str">
        <f t="shared" si="1364"/>
        <v>Yes</v>
      </c>
      <c r="V4369" t="str">
        <f t="shared" si="1365"/>
        <v>No</v>
      </c>
      <c r="X4369">
        <f t="shared" si="1366"/>
        <v>558</v>
      </c>
      <c r="Y4369">
        <f t="shared" si="1367"/>
        <v>430</v>
      </c>
      <c r="Z4369" s="18">
        <f t="shared" si="1368"/>
        <v>1098537.4901531704</v>
      </c>
      <c r="AA4369" s="18">
        <f t="shared" si="1369"/>
        <v>96724.388030634553</v>
      </c>
      <c r="AB4369" s="17">
        <f t="shared" si="1370"/>
        <v>3.9001122334455669</v>
      </c>
      <c r="AC4369" s="2" t="s">
        <v>5044</v>
      </c>
      <c r="AD4369" s="2" t="s">
        <v>42</v>
      </c>
      <c r="AE4369" t="str">
        <f t="shared" si="1371"/>
        <v>Beauty</v>
      </c>
      <c r="AF4369" t="str">
        <f t="shared" si="1372"/>
        <v>Beauty</v>
      </c>
      <c r="AG4369" t="str" cm="1">
        <f t="array" ref="AG4369">INDEX(AD:AD,ROW())</f>
        <v>Beauty</v>
      </c>
      <c r="AH4369">
        <f t="shared" si="1380"/>
        <v>64</v>
      </c>
      <c r="AI4369" t="str">
        <f t="shared" si="1373"/>
        <v>Beauty</v>
      </c>
      <c r="AK4369">
        <f t="shared" si="1374"/>
        <v>2023</v>
      </c>
      <c r="AL4369">
        <f t="shared" si="1375"/>
        <v>6</v>
      </c>
      <c r="AM4369">
        <f t="shared" si="1376"/>
        <v>4</v>
      </c>
      <c r="AN4369">
        <f t="shared" si="1377"/>
        <v>1</v>
      </c>
      <c r="AO4369" t="str">
        <f t="shared" si="1378"/>
        <v>Weekend</v>
      </c>
      <c r="AR4369" s="20">
        <f t="shared" si="1379"/>
        <v>0</v>
      </c>
    </row>
    <row r="4370" spans="1:44" x14ac:dyDescent="0.35">
      <c r="A4370" t="str">
        <f t="shared" si="1361"/>
        <v>CUST4369</v>
      </c>
      <c r="B4370" s="2" t="s">
        <v>4706</v>
      </c>
      <c r="C4370" s="4">
        <v>45561</v>
      </c>
      <c r="D4370" s="2" t="s">
        <v>707</v>
      </c>
      <c r="E4370" t="s">
        <v>5052</v>
      </c>
      <c r="F4370" s="2" t="s">
        <v>19</v>
      </c>
      <c r="G4370" s="2" t="s">
        <v>128</v>
      </c>
      <c r="H4370" s="2">
        <v>1</v>
      </c>
      <c r="I4370" s="19">
        <v>2529.19</v>
      </c>
      <c r="J4370" s="2" t="s">
        <v>20</v>
      </c>
      <c r="K4370" s="2" t="s">
        <v>76</v>
      </c>
      <c r="L4370" s="2">
        <v>1</v>
      </c>
      <c r="M4370" s="18">
        <f t="shared" si="1362"/>
        <v>2529.19</v>
      </c>
      <c r="T4370" t="str">
        <f t="shared" si="1363"/>
        <v>Completed</v>
      </c>
      <c r="U4370" t="str">
        <f t="shared" si="1364"/>
        <v>No</v>
      </c>
      <c r="V4370" t="str">
        <f t="shared" si="1365"/>
        <v>No</v>
      </c>
      <c r="X4370">
        <f t="shared" si="1366"/>
        <v>573</v>
      </c>
      <c r="Y4370">
        <f t="shared" si="1367"/>
        <v>450</v>
      </c>
      <c r="Z4370" s="18">
        <f t="shared" si="1368"/>
        <v>2759712.3299794244</v>
      </c>
      <c r="AA4370" s="18">
        <f t="shared" si="1369"/>
        <v>330643.50635802455</v>
      </c>
      <c r="AB4370" s="17">
        <f t="shared" si="1370"/>
        <v>3.8641711229946525</v>
      </c>
      <c r="AC4370" s="2" t="s">
        <v>128</v>
      </c>
      <c r="AD4370" s="2" t="s">
        <v>19</v>
      </c>
      <c r="AE4370" t="str">
        <f t="shared" si="1371"/>
        <v>Electronics</v>
      </c>
      <c r="AF4370" t="str">
        <f t="shared" si="1372"/>
        <v>Electronics</v>
      </c>
      <c r="AG4370" t="str" cm="1">
        <f t="array" ref="AG4370">INDEX(AD:AD,ROW())</f>
        <v>Electronics</v>
      </c>
      <c r="AH4370">
        <f t="shared" si="1380"/>
        <v>48</v>
      </c>
      <c r="AI4370" t="str">
        <f t="shared" si="1373"/>
        <v>Electronics</v>
      </c>
      <c r="AK4370">
        <f t="shared" si="1374"/>
        <v>2024</v>
      </c>
      <c r="AL4370">
        <f t="shared" si="1375"/>
        <v>9</v>
      </c>
      <c r="AM4370">
        <f t="shared" si="1376"/>
        <v>26</v>
      </c>
      <c r="AN4370">
        <f t="shared" si="1377"/>
        <v>5</v>
      </c>
      <c r="AO4370" t="str">
        <f t="shared" si="1378"/>
        <v>Weekday</v>
      </c>
      <c r="AR4370" s="20">
        <f t="shared" si="1379"/>
        <v>1</v>
      </c>
    </row>
    <row r="4371" spans="1:44" x14ac:dyDescent="0.35">
      <c r="A4371" t="str">
        <f t="shared" si="1361"/>
        <v>CUST4370</v>
      </c>
      <c r="B4371" s="2" t="s">
        <v>4707</v>
      </c>
      <c r="C4371" s="4">
        <v>45453</v>
      </c>
      <c r="D4371" s="2" t="s">
        <v>112</v>
      </c>
      <c r="E4371" t="s">
        <v>5051</v>
      </c>
      <c r="F4371" s="2" t="s">
        <v>23</v>
      </c>
      <c r="G4371" s="2" t="s">
        <v>65</v>
      </c>
      <c r="H4371" s="2">
        <v>1</v>
      </c>
      <c r="I4371" s="19">
        <v>648.20000000000005</v>
      </c>
      <c r="J4371" s="2" t="s">
        <v>5046</v>
      </c>
      <c r="K4371" s="2" t="s">
        <v>16</v>
      </c>
      <c r="L4371" s="2">
        <v>4</v>
      </c>
      <c r="M4371" s="18">
        <f t="shared" si="1362"/>
        <v>648.20000000000005</v>
      </c>
      <c r="T4371" t="str">
        <f t="shared" si="1363"/>
        <v>Completed</v>
      </c>
      <c r="U4371" t="str">
        <f t="shared" si="1364"/>
        <v>No</v>
      </c>
      <c r="V4371" t="str">
        <f t="shared" si="1365"/>
        <v>No</v>
      </c>
      <c r="X4371">
        <f t="shared" si="1366"/>
        <v>619</v>
      </c>
      <c r="Y4371">
        <f t="shared" si="1367"/>
        <v>468</v>
      </c>
      <c r="Z4371" s="18">
        <f t="shared" si="1368"/>
        <v>594714.6477588166</v>
      </c>
      <c r="AA4371" s="18">
        <f t="shared" si="1369"/>
        <v>60882.938065984097</v>
      </c>
      <c r="AB4371" s="17">
        <f t="shared" si="1370"/>
        <v>3.804733727810651</v>
      </c>
      <c r="AC4371" s="2" t="s">
        <v>65</v>
      </c>
      <c r="AD4371" s="2" t="s">
        <v>23</v>
      </c>
      <c r="AE4371" t="str">
        <f t="shared" si="1371"/>
        <v>Books</v>
      </c>
      <c r="AF4371" t="str">
        <f t="shared" si="1372"/>
        <v>Books</v>
      </c>
      <c r="AG4371" t="str" cm="1">
        <f t="array" ref="AG4371">INDEX(AD:AD,ROW())</f>
        <v>Books</v>
      </c>
      <c r="AH4371">
        <f t="shared" si="1380"/>
        <v>19</v>
      </c>
      <c r="AI4371" t="str">
        <f t="shared" si="1373"/>
        <v>Books</v>
      </c>
      <c r="AK4371">
        <f t="shared" si="1374"/>
        <v>2024</v>
      </c>
      <c r="AL4371">
        <f t="shared" si="1375"/>
        <v>6</v>
      </c>
      <c r="AM4371">
        <f t="shared" si="1376"/>
        <v>10</v>
      </c>
      <c r="AN4371">
        <f t="shared" si="1377"/>
        <v>2</v>
      </c>
      <c r="AO4371" t="str">
        <f t="shared" si="1378"/>
        <v>Weekday</v>
      </c>
      <c r="AR4371" s="20">
        <f t="shared" si="1379"/>
        <v>0</v>
      </c>
    </row>
    <row r="4372" spans="1:44" x14ac:dyDescent="0.35">
      <c r="A4372" t="str">
        <f t="shared" si="1361"/>
        <v>CUST4371</v>
      </c>
      <c r="B4372" s="2" t="s">
        <v>4708</v>
      </c>
      <c r="C4372" s="4">
        <v>45023</v>
      </c>
      <c r="D4372" s="2" t="s">
        <v>953</v>
      </c>
      <c r="E4372" t="s">
        <v>5054</v>
      </c>
      <c r="F4372" s="2" t="s">
        <v>23</v>
      </c>
      <c r="G4372" s="2" t="s">
        <v>68</v>
      </c>
      <c r="H4372" s="2">
        <v>1</v>
      </c>
      <c r="I4372" s="19">
        <v>586.73</v>
      </c>
      <c r="J4372" s="2" t="s">
        <v>50</v>
      </c>
      <c r="K4372" s="2" t="s">
        <v>16</v>
      </c>
      <c r="L4372" s="2">
        <v>5</v>
      </c>
      <c r="M4372" s="18">
        <f t="shared" si="1362"/>
        <v>586.73</v>
      </c>
      <c r="T4372" t="str">
        <f t="shared" si="1363"/>
        <v>Completed</v>
      </c>
      <c r="U4372" t="str">
        <f t="shared" si="1364"/>
        <v>No</v>
      </c>
      <c r="V4372" t="str">
        <f t="shared" si="1365"/>
        <v>No</v>
      </c>
      <c r="X4372">
        <f t="shared" si="1366"/>
        <v>558</v>
      </c>
      <c r="Y4372">
        <f t="shared" si="1367"/>
        <v>430</v>
      </c>
      <c r="Z4372" s="18">
        <f t="shared" si="1368"/>
        <v>594714.6477588166</v>
      </c>
      <c r="AA4372" s="18">
        <f t="shared" si="1369"/>
        <v>60882.938065984097</v>
      </c>
      <c r="AB4372" s="17">
        <f t="shared" si="1370"/>
        <v>3.804733727810651</v>
      </c>
      <c r="AC4372" s="2" t="s">
        <v>68</v>
      </c>
      <c r="AD4372" s="2" t="s">
        <v>23</v>
      </c>
      <c r="AE4372" t="str">
        <f t="shared" si="1371"/>
        <v>Books</v>
      </c>
      <c r="AF4372" t="str">
        <f t="shared" si="1372"/>
        <v>Books</v>
      </c>
      <c r="AG4372" t="str" cm="1">
        <f t="array" ref="AG4372">INDEX(AD:AD,ROW())</f>
        <v>Books</v>
      </c>
      <c r="AH4372">
        <f t="shared" si="1380"/>
        <v>20</v>
      </c>
      <c r="AI4372" t="str">
        <f t="shared" si="1373"/>
        <v>Books</v>
      </c>
      <c r="AK4372">
        <f t="shared" si="1374"/>
        <v>2023</v>
      </c>
      <c r="AL4372">
        <f t="shared" si="1375"/>
        <v>4</v>
      </c>
      <c r="AM4372">
        <f t="shared" si="1376"/>
        <v>7</v>
      </c>
      <c r="AN4372">
        <f t="shared" si="1377"/>
        <v>6</v>
      </c>
      <c r="AO4372" t="str">
        <f t="shared" si="1378"/>
        <v>Weekday</v>
      </c>
      <c r="AR4372" s="20">
        <f t="shared" si="1379"/>
        <v>0</v>
      </c>
    </row>
    <row r="4373" spans="1:44" x14ac:dyDescent="0.35">
      <c r="A4373" t="str">
        <f t="shared" si="1361"/>
        <v>CUST4372</v>
      </c>
      <c r="B4373" s="2" t="s">
        <v>4709</v>
      </c>
      <c r="C4373" s="4">
        <v>45205</v>
      </c>
      <c r="D4373" s="2" t="s">
        <v>639</v>
      </c>
      <c r="E4373" t="s">
        <v>5050</v>
      </c>
      <c r="F4373" s="2" t="s">
        <v>29</v>
      </c>
      <c r="G4373" s="2" t="s">
        <v>30</v>
      </c>
      <c r="H4373" s="2">
        <v>1</v>
      </c>
      <c r="I4373" s="19">
        <v>1174.58</v>
      </c>
      <c r="J4373" s="2" t="s">
        <v>20</v>
      </c>
      <c r="K4373" s="2" t="s">
        <v>16</v>
      </c>
      <c r="L4373" s="2">
        <v>2</v>
      </c>
      <c r="M4373" s="18">
        <f t="shared" si="1362"/>
        <v>1174.58</v>
      </c>
      <c r="T4373" t="str">
        <f t="shared" si="1363"/>
        <v>Completed</v>
      </c>
      <c r="U4373" t="str">
        <f t="shared" si="1364"/>
        <v>Yes</v>
      </c>
      <c r="V4373" t="str">
        <f t="shared" si="1365"/>
        <v>No</v>
      </c>
      <c r="X4373">
        <f t="shared" si="1366"/>
        <v>589</v>
      </c>
      <c r="Y4373">
        <f t="shared" si="1367"/>
        <v>426</v>
      </c>
      <c r="Z4373" s="18">
        <f t="shared" si="1368"/>
        <v>1892867.2841657216</v>
      </c>
      <c r="AA4373" s="18">
        <f t="shared" si="1369"/>
        <v>199432.98236095349</v>
      </c>
      <c r="AB4373" s="17">
        <f t="shared" si="1370"/>
        <v>3.8949824970828471</v>
      </c>
      <c r="AC4373" s="2" t="s">
        <v>30</v>
      </c>
      <c r="AD4373" s="2" t="s">
        <v>29</v>
      </c>
      <c r="AE4373" t="str">
        <f t="shared" si="1371"/>
        <v>Fashion</v>
      </c>
      <c r="AF4373" t="str">
        <f t="shared" si="1372"/>
        <v>Fashion</v>
      </c>
      <c r="AG4373" t="str" cm="1">
        <f t="array" ref="AG4373">INDEX(AD:AD,ROW())</f>
        <v>Fashion</v>
      </c>
      <c r="AH4373">
        <f t="shared" si="1380"/>
        <v>6</v>
      </c>
      <c r="AI4373" t="str">
        <f t="shared" si="1373"/>
        <v>Fashion</v>
      </c>
      <c r="AK4373">
        <f t="shared" si="1374"/>
        <v>2023</v>
      </c>
      <c r="AL4373">
        <f t="shared" si="1375"/>
        <v>10</v>
      </c>
      <c r="AM4373">
        <f t="shared" si="1376"/>
        <v>6</v>
      </c>
      <c r="AN4373">
        <f t="shared" si="1377"/>
        <v>6</v>
      </c>
      <c r="AO4373" t="str">
        <f t="shared" si="1378"/>
        <v>Weekday</v>
      </c>
      <c r="AR4373" s="20">
        <f t="shared" si="1379"/>
        <v>0</v>
      </c>
    </row>
    <row r="4374" spans="1:44" x14ac:dyDescent="0.35">
      <c r="A4374" t="str">
        <f t="shared" si="1361"/>
        <v>CUST4373</v>
      </c>
      <c r="B4374" s="2" t="s">
        <v>4710</v>
      </c>
      <c r="C4374" s="4">
        <v>45135</v>
      </c>
      <c r="D4374" s="2" t="s">
        <v>1454</v>
      </c>
      <c r="E4374" t="s">
        <v>5051</v>
      </c>
      <c r="F4374" s="2" t="s">
        <v>42</v>
      </c>
      <c r="G4374" s="2" t="s">
        <v>5042</v>
      </c>
      <c r="H4374" s="2">
        <v>1</v>
      </c>
      <c r="I4374" s="19">
        <v>1398.58</v>
      </c>
      <c r="J4374" s="2" t="s">
        <v>5047</v>
      </c>
      <c r="K4374" s="2" t="s">
        <v>31</v>
      </c>
      <c r="L4374" s="2">
        <v>3</v>
      </c>
      <c r="M4374" s="18">
        <f t="shared" si="1362"/>
        <v>1398.58</v>
      </c>
      <c r="T4374" t="str">
        <f t="shared" si="1363"/>
        <v>Pending</v>
      </c>
      <c r="U4374" t="str">
        <f t="shared" si="1364"/>
        <v>No</v>
      </c>
      <c r="V4374" t="str">
        <f t="shared" si="1365"/>
        <v>Yes</v>
      </c>
      <c r="X4374">
        <f t="shared" si="1366"/>
        <v>619</v>
      </c>
      <c r="Y4374">
        <f t="shared" si="1367"/>
        <v>468</v>
      </c>
      <c r="Z4374" s="18">
        <f t="shared" si="1368"/>
        <v>1098537.4901531704</v>
      </c>
      <c r="AA4374" s="18">
        <f t="shared" si="1369"/>
        <v>96724.388030634553</v>
      </c>
      <c r="AB4374" s="17">
        <f t="shared" si="1370"/>
        <v>3.9001122334455669</v>
      </c>
      <c r="AC4374" s="2" t="s">
        <v>5042</v>
      </c>
      <c r="AD4374" s="2" t="s">
        <v>42</v>
      </c>
      <c r="AE4374" t="str">
        <f t="shared" si="1371"/>
        <v>Beauty</v>
      </c>
      <c r="AF4374" t="str">
        <f t="shared" si="1372"/>
        <v>Beauty</v>
      </c>
      <c r="AG4374" t="str" cm="1">
        <f t="array" ref="AG4374">INDEX(AD:AD,ROW())</f>
        <v>Beauty</v>
      </c>
      <c r="AH4374">
        <f t="shared" si="1380"/>
        <v>18</v>
      </c>
      <c r="AI4374" t="str">
        <f t="shared" si="1373"/>
        <v>Beauty</v>
      </c>
      <c r="AK4374">
        <f t="shared" si="1374"/>
        <v>2023</v>
      </c>
      <c r="AL4374">
        <f t="shared" si="1375"/>
        <v>7</v>
      </c>
      <c r="AM4374">
        <f t="shared" si="1376"/>
        <v>28</v>
      </c>
      <c r="AN4374">
        <f t="shared" si="1377"/>
        <v>6</v>
      </c>
      <c r="AO4374" t="str">
        <f t="shared" si="1378"/>
        <v>Weekday</v>
      </c>
      <c r="AR4374" s="20">
        <f t="shared" si="1379"/>
        <v>0</v>
      </c>
    </row>
    <row r="4375" spans="1:44" x14ac:dyDescent="0.35">
      <c r="A4375" t="str">
        <f t="shared" si="1361"/>
        <v>CUST4374</v>
      </c>
      <c r="B4375" s="2" t="s">
        <v>4711</v>
      </c>
      <c r="C4375" s="4">
        <v>45425</v>
      </c>
      <c r="D4375" s="2" t="s">
        <v>1776</v>
      </c>
      <c r="E4375" t="s">
        <v>5054</v>
      </c>
      <c r="F4375" s="2" t="s">
        <v>23</v>
      </c>
      <c r="G4375" s="2" t="s">
        <v>65</v>
      </c>
      <c r="H4375" s="2">
        <v>1</v>
      </c>
      <c r="I4375" s="19">
        <v>431.67</v>
      </c>
      <c r="J4375" s="2" t="s">
        <v>50</v>
      </c>
      <c r="K4375" s="2" t="s">
        <v>16</v>
      </c>
      <c r="L4375" s="31"/>
      <c r="M4375" s="18">
        <f t="shared" si="1362"/>
        <v>431.67</v>
      </c>
      <c r="T4375" t="str">
        <f t="shared" si="1363"/>
        <v>Completed</v>
      </c>
      <c r="U4375" t="str">
        <f t="shared" si="1364"/>
        <v>No</v>
      </c>
      <c r="V4375" t="str">
        <f t="shared" si="1365"/>
        <v>No</v>
      </c>
      <c r="X4375">
        <f t="shared" si="1366"/>
        <v>558</v>
      </c>
      <c r="Y4375">
        <f t="shared" si="1367"/>
        <v>430</v>
      </c>
      <c r="Z4375" s="18">
        <f t="shared" si="1368"/>
        <v>594714.6477588166</v>
      </c>
      <c r="AA4375" s="18">
        <f t="shared" si="1369"/>
        <v>60882.938065984097</v>
      </c>
      <c r="AB4375" s="17">
        <f t="shared" si="1370"/>
        <v>3.804733727810651</v>
      </c>
      <c r="AC4375" s="2" t="s">
        <v>65</v>
      </c>
      <c r="AD4375" s="2" t="s">
        <v>23</v>
      </c>
      <c r="AE4375" t="str">
        <f t="shared" si="1371"/>
        <v>Books</v>
      </c>
      <c r="AF4375" t="str">
        <f t="shared" si="1372"/>
        <v>Books</v>
      </c>
      <c r="AG4375" t="str" cm="1">
        <f t="array" ref="AG4375">INDEX(AD:AD,ROW())</f>
        <v>Books</v>
      </c>
      <c r="AH4375">
        <f t="shared" si="1380"/>
        <v>19</v>
      </c>
      <c r="AI4375" t="str">
        <f t="shared" si="1373"/>
        <v>Books</v>
      </c>
      <c r="AK4375">
        <f t="shared" si="1374"/>
        <v>2024</v>
      </c>
      <c r="AL4375">
        <f t="shared" si="1375"/>
        <v>5</v>
      </c>
      <c r="AM4375">
        <f t="shared" si="1376"/>
        <v>13</v>
      </c>
      <c r="AN4375">
        <f t="shared" si="1377"/>
        <v>2</v>
      </c>
      <c r="AO4375" t="str">
        <f t="shared" si="1378"/>
        <v>Weekday</v>
      </c>
      <c r="AR4375" s="20">
        <f t="shared" si="1379"/>
        <v>0</v>
      </c>
    </row>
    <row r="4376" spans="1:44" x14ac:dyDescent="0.35">
      <c r="A4376" t="str">
        <f t="shared" si="1361"/>
        <v>CUST4375</v>
      </c>
      <c r="B4376" s="2" t="s">
        <v>4712</v>
      </c>
      <c r="C4376" s="4">
        <v>45211</v>
      </c>
      <c r="D4376" s="2" t="s">
        <v>172</v>
      </c>
      <c r="E4376" t="s">
        <v>5056</v>
      </c>
      <c r="F4376" s="2" t="s">
        <v>19</v>
      </c>
      <c r="G4376" s="2" t="s">
        <v>49</v>
      </c>
      <c r="H4376" s="2">
        <v>2</v>
      </c>
      <c r="I4376" s="19">
        <v>494.88</v>
      </c>
      <c r="J4376" s="2" t="s">
        <v>20</v>
      </c>
      <c r="K4376" s="2" t="s">
        <v>16</v>
      </c>
      <c r="L4376" s="2">
        <v>5</v>
      </c>
      <c r="M4376" s="18">
        <f t="shared" si="1362"/>
        <v>989.76</v>
      </c>
      <c r="T4376" t="str">
        <f t="shared" si="1363"/>
        <v>Completed</v>
      </c>
      <c r="U4376" t="str">
        <f t="shared" si="1364"/>
        <v>No</v>
      </c>
      <c r="V4376" t="str">
        <f t="shared" si="1365"/>
        <v>No</v>
      </c>
      <c r="X4376">
        <f t="shared" si="1366"/>
        <v>50</v>
      </c>
      <c r="Y4376">
        <f t="shared" si="1367"/>
        <v>37</v>
      </c>
      <c r="Z4376" s="18">
        <f t="shared" si="1368"/>
        <v>2759712.3299794244</v>
      </c>
      <c r="AA4376" s="18">
        <f t="shared" si="1369"/>
        <v>330643.50635802455</v>
      </c>
      <c r="AB4376" s="17">
        <f t="shared" si="1370"/>
        <v>3.8641711229946525</v>
      </c>
      <c r="AC4376" s="2" t="s">
        <v>49</v>
      </c>
      <c r="AD4376" s="2" t="s">
        <v>19</v>
      </c>
      <c r="AE4376" t="str">
        <f t="shared" si="1371"/>
        <v>Electronics</v>
      </c>
      <c r="AF4376" t="str">
        <f t="shared" si="1372"/>
        <v>Electronics</v>
      </c>
      <c r="AG4376" t="str" cm="1">
        <f t="array" ref="AG4376">INDEX(AD:AD,ROW())</f>
        <v>Electronics</v>
      </c>
      <c r="AH4376">
        <f t="shared" si="1380"/>
        <v>12</v>
      </c>
      <c r="AI4376" t="str">
        <f t="shared" si="1373"/>
        <v>Electronics</v>
      </c>
      <c r="AK4376">
        <f t="shared" si="1374"/>
        <v>2023</v>
      </c>
      <c r="AL4376">
        <f t="shared" si="1375"/>
        <v>10</v>
      </c>
      <c r="AM4376">
        <f t="shared" si="1376"/>
        <v>12</v>
      </c>
      <c r="AN4376">
        <f t="shared" si="1377"/>
        <v>5</v>
      </c>
      <c r="AO4376" t="str">
        <f t="shared" si="1378"/>
        <v>Weekday</v>
      </c>
      <c r="AR4376" s="20">
        <f t="shared" si="1379"/>
        <v>0</v>
      </c>
    </row>
    <row r="4377" spans="1:44" x14ac:dyDescent="0.35">
      <c r="A4377" t="str">
        <f t="shared" si="1361"/>
        <v>CUST4376</v>
      </c>
      <c r="B4377" s="2" t="s">
        <v>4713</v>
      </c>
      <c r="C4377" s="4">
        <v>45811</v>
      </c>
      <c r="D4377" s="2" t="s">
        <v>583</v>
      </c>
      <c r="E4377" t="s">
        <v>5052</v>
      </c>
      <c r="F4377" s="2" t="s">
        <v>23</v>
      </c>
      <c r="G4377" s="2" t="s">
        <v>75</v>
      </c>
      <c r="H4377" s="2">
        <v>1</v>
      </c>
      <c r="I4377" s="19">
        <v>212.94</v>
      </c>
      <c r="J4377" s="2" t="s">
        <v>5047</v>
      </c>
      <c r="K4377" s="2" t="s">
        <v>16</v>
      </c>
      <c r="L4377" s="2">
        <v>3</v>
      </c>
      <c r="M4377" s="18">
        <f t="shared" si="1362"/>
        <v>212.94</v>
      </c>
      <c r="T4377" t="str">
        <f t="shared" si="1363"/>
        <v>Completed</v>
      </c>
      <c r="U4377" t="str">
        <f t="shared" si="1364"/>
        <v>No</v>
      </c>
      <c r="V4377" t="str">
        <f t="shared" si="1365"/>
        <v>No</v>
      </c>
      <c r="X4377">
        <f t="shared" si="1366"/>
        <v>573</v>
      </c>
      <c r="Y4377">
        <f t="shared" si="1367"/>
        <v>450</v>
      </c>
      <c r="Z4377" s="18">
        <f t="shared" si="1368"/>
        <v>594714.6477588166</v>
      </c>
      <c r="AA4377" s="18">
        <f t="shared" si="1369"/>
        <v>60882.938065984097</v>
      </c>
      <c r="AB4377" s="17">
        <f t="shared" si="1370"/>
        <v>3.804733727810651</v>
      </c>
      <c r="AC4377" s="2" t="s">
        <v>75</v>
      </c>
      <c r="AD4377" s="2" t="s">
        <v>23</v>
      </c>
      <c r="AE4377" t="str">
        <f t="shared" si="1371"/>
        <v>Books</v>
      </c>
      <c r="AF4377" t="str">
        <f t="shared" si="1372"/>
        <v>Books</v>
      </c>
      <c r="AG4377" t="str" cm="1">
        <f t="array" ref="AG4377">INDEX(AD:AD,ROW())</f>
        <v>Books</v>
      </c>
      <c r="AH4377">
        <f t="shared" si="1380"/>
        <v>23</v>
      </c>
      <c r="AI4377" t="str">
        <f t="shared" si="1373"/>
        <v>Books</v>
      </c>
      <c r="AK4377">
        <f t="shared" si="1374"/>
        <v>2025</v>
      </c>
      <c r="AL4377">
        <f t="shared" si="1375"/>
        <v>6</v>
      </c>
      <c r="AM4377">
        <f t="shared" si="1376"/>
        <v>3</v>
      </c>
      <c r="AN4377">
        <f t="shared" si="1377"/>
        <v>3</v>
      </c>
      <c r="AO4377" t="str">
        <f t="shared" si="1378"/>
        <v>Weekday</v>
      </c>
      <c r="AR4377" s="20">
        <f t="shared" si="1379"/>
        <v>0</v>
      </c>
    </row>
    <row r="4378" spans="1:44" x14ac:dyDescent="0.35">
      <c r="A4378" t="str">
        <f t="shared" si="1361"/>
        <v>CUST4377</v>
      </c>
      <c r="B4378" s="2" t="s">
        <v>4714</v>
      </c>
      <c r="C4378" s="4">
        <v>45603</v>
      </c>
      <c r="D4378" s="2" t="s">
        <v>370</v>
      </c>
      <c r="E4378" t="s">
        <v>5054</v>
      </c>
      <c r="F4378" s="2" t="s">
        <v>19</v>
      </c>
      <c r="G4378" s="2" t="s">
        <v>5039</v>
      </c>
      <c r="H4378" s="2">
        <v>1</v>
      </c>
      <c r="I4378" s="19">
        <v>1485.32</v>
      </c>
      <c r="J4378" s="2" t="s">
        <v>15</v>
      </c>
      <c r="K4378" s="2" t="s">
        <v>16</v>
      </c>
      <c r="L4378" s="2">
        <v>2</v>
      </c>
      <c r="M4378" s="18">
        <f t="shared" si="1362"/>
        <v>1485.32</v>
      </c>
      <c r="T4378" t="str">
        <f t="shared" si="1363"/>
        <v>Completed</v>
      </c>
      <c r="U4378" t="str">
        <f t="shared" si="1364"/>
        <v>Yes</v>
      </c>
      <c r="V4378" t="str">
        <f t="shared" si="1365"/>
        <v>No</v>
      </c>
      <c r="X4378">
        <f t="shared" si="1366"/>
        <v>558</v>
      </c>
      <c r="Y4378">
        <f t="shared" si="1367"/>
        <v>430</v>
      </c>
      <c r="Z4378" s="18">
        <f t="shared" si="1368"/>
        <v>2759712.3299794244</v>
      </c>
      <c r="AA4378" s="18">
        <f t="shared" si="1369"/>
        <v>330643.50635802455</v>
      </c>
      <c r="AB4378" s="17">
        <f t="shared" si="1370"/>
        <v>3.8641711229946525</v>
      </c>
      <c r="AC4378" s="2" t="s">
        <v>5039</v>
      </c>
      <c r="AD4378" s="2" t="s">
        <v>19</v>
      </c>
      <c r="AE4378" t="str">
        <f t="shared" si="1371"/>
        <v>Electronics</v>
      </c>
      <c r="AF4378" t="str">
        <f t="shared" si="1372"/>
        <v>Electronics</v>
      </c>
      <c r="AG4378" t="str" cm="1">
        <f t="array" ref="AG4378">INDEX(AD:AD,ROW())</f>
        <v>Electronics</v>
      </c>
      <c r="AH4378">
        <f t="shared" si="1380"/>
        <v>3</v>
      </c>
      <c r="AI4378" t="str">
        <f t="shared" si="1373"/>
        <v>Electronics</v>
      </c>
      <c r="AK4378">
        <f t="shared" si="1374"/>
        <v>2024</v>
      </c>
      <c r="AL4378">
        <f t="shared" si="1375"/>
        <v>11</v>
      </c>
      <c r="AM4378">
        <f t="shared" si="1376"/>
        <v>7</v>
      </c>
      <c r="AN4378">
        <f t="shared" si="1377"/>
        <v>5</v>
      </c>
      <c r="AO4378" t="str">
        <f t="shared" si="1378"/>
        <v>Weekday</v>
      </c>
      <c r="AR4378" s="20">
        <f t="shared" si="1379"/>
        <v>0</v>
      </c>
    </row>
    <row r="4379" spans="1:44" x14ac:dyDescent="0.35">
      <c r="A4379" t="str">
        <f t="shared" si="1361"/>
        <v>CUST4378</v>
      </c>
      <c r="B4379" s="2" t="s">
        <v>4715</v>
      </c>
      <c r="C4379" s="4">
        <v>45396</v>
      </c>
      <c r="D4379" s="2" t="s">
        <v>287</v>
      </c>
      <c r="E4379" t="s">
        <v>5054</v>
      </c>
      <c r="F4379" s="2" t="s">
        <v>19</v>
      </c>
      <c r="G4379" s="2" t="s">
        <v>49</v>
      </c>
      <c r="H4379" s="2">
        <v>2</v>
      </c>
      <c r="I4379" s="19">
        <v>926.23</v>
      </c>
      <c r="J4379" s="2" t="s">
        <v>5046</v>
      </c>
      <c r="K4379" s="2" t="s">
        <v>16</v>
      </c>
      <c r="L4379" s="31"/>
      <c r="M4379" s="18">
        <f t="shared" si="1362"/>
        <v>1852.46</v>
      </c>
      <c r="T4379" t="str">
        <f t="shared" si="1363"/>
        <v>Completed</v>
      </c>
      <c r="U4379" t="str">
        <f t="shared" si="1364"/>
        <v>Yes</v>
      </c>
      <c r="V4379" t="str">
        <f t="shared" si="1365"/>
        <v>No</v>
      </c>
      <c r="X4379">
        <f t="shared" si="1366"/>
        <v>558</v>
      </c>
      <c r="Y4379">
        <f t="shared" si="1367"/>
        <v>430</v>
      </c>
      <c r="Z4379" s="18">
        <f t="shared" si="1368"/>
        <v>2759712.3299794244</v>
      </c>
      <c r="AA4379" s="18">
        <f t="shared" si="1369"/>
        <v>330643.50635802455</v>
      </c>
      <c r="AB4379" s="17">
        <f t="shared" si="1370"/>
        <v>3.8641711229946525</v>
      </c>
      <c r="AC4379" s="2" t="s">
        <v>49</v>
      </c>
      <c r="AD4379" s="2" t="s">
        <v>19</v>
      </c>
      <c r="AE4379" t="str">
        <f t="shared" si="1371"/>
        <v>Electronics</v>
      </c>
      <c r="AF4379" t="str">
        <f t="shared" si="1372"/>
        <v>Electronics</v>
      </c>
      <c r="AG4379" t="str" cm="1">
        <f t="array" ref="AG4379">INDEX(AD:AD,ROW())</f>
        <v>Electronics</v>
      </c>
      <c r="AH4379">
        <f t="shared" si="1380"/>
        <v>12</v>
      </c>
      <c r="AI4379" t="str">
        <f t="shared" si="1373"/>
        <v>Electronics</v>
      </c>
      <c r="AK4379">
        <f t="shared" si="1374"/>
        <v>2024</v>
      </c>
      <c r="AL4379">
        <f t="shared" si="1375"/>
        <v>4</v>
      </c>
      <c r="AM4379">
        <f t="shared" si="1376"/>
        <v>14</v>
      </c>
      <c r="AN4379">
        <f t="shared" si="1377"/>
        <v>1</v>
      </c>
      <c r="AO4379" t="str">
        <f t="shared" si="1378"/>
        <v>Weekend</v>
      </c>
      <c r="AR4379" s="20">
        <f t="shared" si="1379"/>
        <v>0</v>
      </c>
    </row>
    <row r="4380" spans="1:44" x14ac:dyDescent="0.35">
      <c r="A4380" t="str">
        <f t="shared" si="1361"/>
        <v>CUST4379</v>
      </c>
      <c r="B4380" s="2" t="s">
        <v>4716</v>
      </c>
      <c r="C4380" s="4">
        <v>45121</v>
      </c>
      <c r="D4380" s="2" t="s">
        <v>56</v>
      </c>
      <c r="E4380" t="s">
        <v>5048</v>
      </c>
      <c r="F4380" s="2" t="s">
        <v>42</v>
      </c>
      <c r="G4380" s="2" t="s">
        <v>170</v>
      </c>
      <c r="H4380" s="2">
        <v>1</v>
      </c>
      <c r="I4380" s="19">
        <v>686.52</v>
      </c>
      <c r="J4380" s="2" t="s">
        <v>5047</v>
      </c>
      <c r="K4380" s="2" t="s">
        <v>16</v>
      </c>
      <c r="L4380" s="2">
        <v>2</v>
      </c>
      <c r="M4380" s="18">
        <f t="shared" si="1362"/>
        <v>686.52</v>
      </c>
      <c r="T4380" t="str">
        <f t="shared" si="1363"/>
        <v>Completed</v>
      </c>
      <c r="U4380" t="str">
        <f t="shared" si="1364"/>
        <v>No</v>
      </c>
      <c r="V4380" t="str">
        <f t="shared" si="1365"/>
        <v>No</v>
      </c>
      <c r="X4380">
        <f t="shared" si="1366"/>
        <v>590</v>
      </c>
      <c r="Y4380">
        <f t="shared" si="1367"/>
        <v>451</v>
      </c>
      <c r="Z4380" s="18">
        <f t="shared" si="1368"/>
        <v>1098537.4901531704</v>
      </c>
      <c r="AA4380" s="18">
        <f t="shared" si="1369"/>
        <v>96724.388030634553</v>
      </c>
      <c r="AB4380" s="17">
        <f t="shared" si="1370"/>
        <v>3.9001122334455669</v>
      </c>
      <c r="AC4380" s="2" t="s">
        <v>170</v>
      </c>
      <c r="AD4380" s="2" t="s">
        <v>42</v>
      </c>
      <c r="AE4380" t="str">
        <f t="shared" si="1371"/>
        <v>Beauty</v>
      </c>
      <c r="AF4380" t="str">
        <f t="shared" si="1372"/>
        <v>Beauty</v>
      </c>
      <c r="AG4380" t="str" cm="1">
        <f t="array" ref="AG4380">INDEX(AD:AD,ROW())</f>
        <v>Beauty</v>
      </c>
      <c r="AH4380">
        <f t="shared" si="1380"/>
        <v>70</v>
      </c>
      <c r="AI4380" t="str">
        <f t="shared" si="1373"/>
        <v>Beauty</v>
      </c>
      <c r="AK4380">
        <f t="shared" si="1374"/>
        <v>2023</v>
      </c>
      <c r="AL4380">
        <f t="shared" si="1375"/>
        <v>7</v>
      </c>
      <c r="AM4380">
        <f t="shared" si="1376"/>
        <v>14</v>
      </c>
      <c r="AN4380">
        <f t="shared" si="1377"/>
        <v>6</v>
      </c>
      <c r="AO4380" t="str">
        <f t="shared" si="1378"/>
        <v>Weekday</v>
      </c>
      <c r="AR4380" s="20">
        <f t="shared" si="1379"/>
        <v>0</v>
      </c>
    </row>
    <row r="4381" spans="1:44" x14ac:dyDescent="0.35">
      <c r="A4381" t="str">
        <f t="shared" si="1361"/>
        <v>CUST4380</v>
      </c>
      <c r="B4381" s="2" t="s">
        <v>4717</v>
      </c>
      <c r="C4381" s="4">
        <v>45487</v>
      </c>
      <c r="D4381" s="2" t="s">
        <v>445</v>
      </c>
      <c r="E4381" t="s">
        <v>5055</v>
      </c>
      <c r="F4381" s="2" t="s">
        <v>13</v>
      </c>
      <c r="G4381" s="2" t="s">
        <v>34</v>
      </c>
      <c r="H4381" s="2">
        <v>2</v>
      </c>
      <c r="I4381" s="19">
        <v>1895.74</v>
      </c>
      <c r="J4381" s="2" t="s">
        <v>15</v>
      </c>
      <c r="K4381" s="2" t="s">
        <v>16</v>
      </c>
      <c r="L4381" s="2">
        <v>4</v>
      </c>
      <c r="M4381" s="18">
        <f t="shared" si="1362"/>
        <v>3791.48</v>
      </c>
      <c r="T4381" t="str">
        <f t="shared" si="1363"/>
        <v>Completed</v>
      </c>
      <c r="U4381" t="str">
        <f t="shared" si="1364"/>
        <v>Yes</v>
      </c>
      <c r="V4381" t="str">
        <f t="shared" si="1365"/>
        <v>No</v>
      </c>
      <c r="X4381">
        <f t="shared" si="1366"/>
        <v>567</v>
      </c>
      <c r="Y4381">
        <f t="shared" si="1367"/>
        <v>440</v>
      </c>
      <c r="Z4381" s="18">
        <f t="shared" si="1368"/>
        <v>1463424.4009529033</v>
      </c>
      <c r="AA4381" s="18">
        <f t="shared" si="1369"/>
        <v>118285.78776560788</v>
      </c>
      <c r="AB4381" s="17">
        <f t="shared" si="1370"/>
        <v>3.8140589569160999</v>
      </c>
      <c r="AC4381" s="2" t="s">
        <v>34</v>
      </c>
      <c r="AD4381" s="2" t="s">
        <v>13</v>
      </c>
      <c r="AE4381" t="str">
        <f t="shared" si="1371"/>
        <v>Home &amp; Kitchen</v>
      </c>
      <c r="AF4381" t="str">
        <f t="shared" si="1372"/>
        <v>Home &amp; Kitchen</v>
      </c>
      <c r="AG4381" t="str" cm="1">
        <f t="array" ref="AG4381">INDEX(AD:AD,ROW())</f>
        <v>Home &amp; Kitchen</v>
      </c>
      <c r="AH4381">
        <f t="shared" si="1380"/>
        <v>7</v>
      </c>
      <c r="AI4381" t="str">
        <f t="shared" si="1373"/>
        <v>Home &amp; Kitchen</v>
      </c>
      <c r="AK4381">
        <f t="shared" si="1374"/>
        <v>2024</v>
      </c>
      <c r="AL4381">
        <f t="shared" si="1375"/>
        <v>7</v>
      </c>
      <c r="AM4381">
        <f t="shared" si="1376"/>
        <v>14</v>
      </c>
      <c r="AN4381">
        <f t="shared" si="1377"/>
        <v>1</v>
      </c>
      <c r="AO4381" t="str">
        <f t="shared" si="1378"/>
        <v>Weekend</v>
      </c>
      <c r="AR4381" s="20">
        <f t="shared" si="1379"/>
        <v>0</v>
      </c>
    </row>
    <row r="4382" spans="1:44" x14ac:dyDescent="0.35">
      <c r="A4382" t="str">
        <f t="shared" si="1361"/>
        <v>CUST4381</v>
      </c>
      <c r="B4382" s="2" t="s">
        <v>4718</v>
      </c>
      <c r="C4382" s="4">
        <v>45335</v>
      </c>
      <c r="D4382" s="2" t="s">
        <v>530</v>
      </c>
      <c r="E4382" t="s">
        <v>5048</v>
      </c>
      <c r="F4382" s="2" t="s">
        <v>19</v>
      </c>
      <c r="G4382" s="2" t="s">
        <v>60</v>
      </c>
      <c r="H4382" s="2">
        <v>1</v>
      </c>
      <c r="I4382" s="19">
        <v>1555.72</v>
      </c>
      <c r="J4382" s="2" t="s">
        <v>5046</v>
      </c>
      <c r="K4382" s="2" t="s">
        <v>16</v>
      </c>
      <c r="L4382" s="2">
        <v>5</v>
      </c>
      <c r="M4382" s="18">
        <f t="shared" si="1362"/>
        <v>1555.72</v>
      </c>
      <c r="T4382" t="str">
        <f t="shared" si="1363"/>
        <v>Completed</v>
      </c>
      <c r="U4382" t="str">
        <f t="shared" si="1364"/>
        <v>Yes</v>
      </c>
      <c r="V4382" t="str">
        <f t="shared" si="1365"/>
        <v>No</v>
      </c>
      <c r="X4382">
        <f t="shared" si="1366"/>
        <v>590</v>
      </c>
      <c r="Y4382">
        <f t="shared" si="1367"/>
        <v>451</v>
      </c>
      <c r="Z4382" s="18">
        <f t="shared" si="1368"/>
        <v>2759712.3299794244</v>
      </c>
      <c r="AA4382" s="18">
        <f t="shared" si="1369"/>
        <v>330643.50635802455</v>
      </c>
      <c r="AB4382" s="17">
        <f t="shared" si="1370"/>
        <v>3.8641711229946525</v>
      </c>
      <c r="AC4382" s="2" t="s">
        <v>60</v>
      </c>
      <c r="AD4382" s="2" t="s">
        <v>19</v>
      </c>
      <c r="AE4382" t="str">
        <f t="shared" si="1371"/>
        <v>Electronics</v>
      </c>
      <c r="AF4382" t="str">
        <f t="shared" si="1372"/>
        <v>Electronics</v>
      </c>
      <c r="AG4382" t="str" cm="1">
        <f t="array" ref="AG4382">INDEX(AD:AD,ROW())</f>
        <v>Electronics</v>
      </c>
      <c r="AH4382">
        <f t="shared" si="1380"/>
        <v>17</v>
      </c>
      <c r="AI4382" t="str">
        <f t="shared" si="1373"/>
        <v>Electronics</v>
      </c>
      <c r="AK4382">
        <f t="shared" si="1374"/>
        <v>2024</v>
      </c>
      <c r="AL4382">
        <f t="shared" si="1375"/>
        <v>2</v>
      </c>
      <c r="AM4382">
        <f t="shared" si="1376"/>
        <v>13</v>
      </c>
      <c r="AN4382">
        <f t="shared" si="1377"/>
        <v>3</v>
      </c>
      <c r="AO4382" t="str">
        <f t="shared" si="1378"/>
        <v>Weekday</v>
      </c>
      <c r="AR4382" s="20">
        <f t="shared" si="1379"/>
        <v>0</v>
      </c>
    </row>
    <row r="4383" spans="1:44" x14ac:dyDescent="0.35">
      <c r="A4383" t="str">
        <f t="shared" si="1361"/>
        <v>CUST4382</v>
      </c>
      <c r="B4383" s="2" t="s">
        <v>4719</v>
      </c>
      <c r="C4383" s="4">
        <v>44941</v>
      </c>
      <c r="D4383" s="2" t="s">
        <v>664</v>
      </c>
      <c r="E4383" t="s">
        <v>5050</v>
      </c>
      <c r="F4383" s="2" t="s">
        <v>19</v>
      </c>
      <c r="G4383" s="2" t="s">
        <v>128</v>
      </c>
      <c r="H4383" s="2">
        <v>2</v>
      </c>
      <c r="I4383" s="19">
        <v>1567.59</v>
      </c>
      <c r="J4383" s="2" t="s">
        <v>50</v>
      </c>
      <c r="K4383" s="2" t="s">
        <v>16</v>
      </c>
      <c r="L4383" s="2">
        <v>3</v>
      </c>
      <c r="M4383" s="18">
        <f t="shared" si="1362"/>
        <v>3135.18</v>
      </c>
      <c r="T4383" t="str">
        <f t="shared" si="1363"/>
        <v>Completed</v>
      </c>
      <c r="U4383" t="str">
        <f t="shared" si="1364"/>
        <v>Yes</v>
      </c>
      <c r="V4383" t="str">
        <f t="shared" si="1365"/>
        <v>No</v>
      </c>
      <c r="X4383">
        <f t="shared" si="1366"/>
        <v>589</v>
      </c>
      <c r="Y4383">
        <f t="shared" si="1367"/>
        <v>426</v>
      </c>
      <c r="Z4383" s="18">
        <f t="shared" si="1368"/>
        <v>2759712.3299794244</v>
      </c>
      <c r="AA4383" s="18">
        <f t="shared" si="1369"/>
        <v>330643.50635802455</v>
      </c>
      <c r="AB4383" s="17">
        <f t="shared" si="1370"/>
        <v>3.8641711229946525</v>
      </c>
      <c r="AC4383" s="2" t="s">
        <v>128</v>
      </c>
      <c r="AD4383" s="2" t="s">
        <v>19</v>
      </c>
      <c r="AE4383" t="str">
        <f t="shared" si="1371"/>
        <v>Electronics</v>
      </c>
      <c r="AF4383" t="str">
        <f t="shared" si="1372"/>
        <v>Electronics</v>
      </c>
      <c r="AG4383" t="str" cm="1">
        <f t="array" ref="AG4383">INDEX(AD:AD,ROW())</f>
        <v>Electronics</v>
      </c>
      <c r="AH4383">
        <f t="shared" si="1380"/>
        <v>48</v>
      </c>
      <c r="AI4383" t="str">
        <f t="shared" si="1373"/>
        <v>Electronics</v>
      </c>
      <c r="AK4383">
        <f t="shared" si="1374"/>
        <v>2023</v>
      </c>
      <c r="AL4383">
        <f t="shared" si="1375"/>
        <v>1</v>
      </c>
      <c r="AM4383">
        <f t="shared" si="1376"/>
        <v>15</v>
      </c>
      <c r="AN4383">
        <f t="shared" si="1377"/>
        <v>1</v>
      </c>
      <c r="AO4383" t="str">
        <f t="shared" si="1378"/>
        <v>Weekend</v>
      </c>
      <c r="AR4383" s="20">
        <f t="shared" si="1379"/>
        <v>0</v>
      </c>
    </row>
    <row r="4384" spans="1:44" x14ac:dyDescent="0.35">
      <c r="A4384" t="str">
        <f t="shared" si="1361"/>
        <v>CUST4383</v>
      </c>
      <c r="B4384" s="2" t="s">
        <v>4720</v>
      </c>
      <c r="C4384" s="4">
        <v>45660</v>
      </c>
      <c r="D4384" s="2" t="s">
        <v>361</v>
      </c>
      <c r="E4384" t="s">
        <v>5051</v>
      </c>
      <c r="F4384" s="2" t="s">
        <v>19</v>
      </c>
      <c r="G4384" s="2" t="s">
        <v>5039</v>
      </c>
      <c r="H4384" s="2">
        <v>1</v>
      </c>
      <c r="I4384" s="19">
        <v>1191.02</v>
      </c>
      <c r="J4384" s="2" t="s">
        <v>20</v>
      </c>
      <c r="K4384" s="2" t="s">
        <v>16</v>
      </c>
      <c r="L4384" s="2">
        <v>2</v>
      </c>
      <c r="M4384" s="18">
        <f t="shared" si="1362"/>
        <v>1191.02</v>
      </c>
      <c r="T4384" t="str">
        <f t="shared" si="1363"/>
        <v>Completed</v>
      </c>
      <c r="U4384" t="str">
        <f t="shared" si="1364"/>
        <v>Yes</v>
      </c>
      <c r="V4384" t="str">
        <f t="shared" si="1365"/>
        <v>No</v>
      </c>
      <c r="X4384">
        <f t="shared" si="1366"/>
        <v>619</v>
      </c>
      <c r="Y4384">
        <f t="shared" si="1367"/>
        <v>468</v>
      </c>
      <c r="Z4384" s="18">
        <f t="shared" si="1368"/>
        <v>2759712.3299794244</v>
      </c>
      <c r="AA4384" s="18">
        <f t="shared" si="1369"/>
        <v>330643.50635802455</v>
      </c>
      <c r="AB4384" s="17">
        <f t="shared" si="1370"/>
        <v>3.8641711229946525</v>
      </c>
      <c r="AC4384" s="2" t="s">
        <v>5039</v>
      </c>
      <c r="AD4384" s="2" t="s">
        <v>19</v>
      </c>
      <c r="AE4384" t="str">
        <f t="shared" si="1371"/>
        <v>Electronics</v>
      </c>
      <c r="AF4384" t="str">
        <f t="shared" si="1372"/>
        <v>Electronics</v>
      </c>
      <c r="AG4384" t="str" cm="1">
        <f t="array" ref="AG4384">INDEX(AD:AD,ROW())</f>
        <v>Electronics</v>
      </c>
      <c r="AH4384">
        <f t="shared" si="1380"/>
        <v>3</v>
      </c>
      <c r="AI4384" t="str">
        <f t="shared" si="1373"/>
        <v>Electronics</v>
      </c>
      <c r="AK4384">
        <f t="shared" si="1374"/>
        <v>2025</v>
      </c>
      <c r="AL4384">
        <f t="shared" si="1375"/>
        <v>1</v>
      </c>
      <c r="AM4384">
        <f t="shared" si="1376"/>
        <v>3</v>
      </c>
      <c r="AN4384">
        <f t="shared" si="1377"/>
        <v>6</v>
      </c>
      <c r="AO4384" t="str">
        <f t="shared" si="1378"/>
        <v>Weekday</v>
      </c>
      <c r="AR4384" s="20">
        <f t="shared" si="1379"/>
        <v>0</v>
      </c>
    </row>
    <row r="4385" spans="1:44" x14ac:dyDescent="0.35">
      <c r="A4385" t="str">
        <f t="shared" si="1361"/>
        <v>CUST4384</v>
      </c>
      <c r="B4385" s="2" t="s">
        <v>4721</v>
      </c>
      <c r="C4385" s="4">
        <v>45807</v>
      </c>
      <c r="D4385" s="2" t="s">
        <v>110</v>
      </c>
      <c r="E4385" t="s">
        <v>5049</v>
      </c>
      <c r="F4385" s="2" t="s">
        <v>23</v>
      </c>
      <c r="G4385" s="2" t="s">
        <v>65</v>
      </c>
      <c r="H4385" s="2">
        <v>3</v>
      </c>
      <c r="I4385" s="19">
        <v>655.59</v>
      </c>
      <c r="J4385" s="2" t="s">
        <v>5047</v>
      </c>
      <c r="K4385" s="2" t="s">
        <v>16</v>
      </c>
      <c r="L4385" s="2">
        <v>4</v>
      </c>
      <c r="M4385" s="18">
        <f t="shared" si="1362"/>
        <v>1966.77</v>
      </c>
      <c r="T4385" t="str">
        <f t="shared" si="1363"/>
        <v>Completed</v>
      </c>
      <c r="U4385" t="str">
        <f t="shared" si="1364"/>
        <v>Yes</v>
      </c>
      <c r="V4385" t="str">
        <f t="shared" si="1365"/>
        <v>No</v>
      </c>
      <c r="X4385">
        <f t="shared" si="1366"/>
        <v>595</v>
      </c>
      <c r="Y4385">
        <f t="shared" si="1367"/>
        <v>444</v>
      </c>
      <c r="Z4385" s="18">
        <f t="shared" si="1368"/>
        <v>594714.6477588166</v>
      </c>
      <c r="AA4385" s="18">
        <f t="shared" si="1369"/>
        <v>60882.938065984097</v>
      </c>
      <c r="AB4385" s="17">
        <f t="shared" si="1370"/>
        <v>3.804733727810651</v>
      </c>
      <c r="AC4385" s="2" t="s">
        <v>65</v>
      </c>
      <c r="AD4385" s="2" t="s">
        <v>23</v>
      </c>
      <c r="AE4385" t="str">
        <f t="shared" si="1371"/>
        <v>Books</v>
      </c>
      <c r="AF4385" t="str">
        <f t="shared" si="1372"/>
        <v>Books</v>
      </c>
      <c r="AG4385" t="str" cm="1">
        <f t="array" ref="AG4385">INDEX(AD:AD,ROW())</f>
        <v>Books</v>
      </c>
      <c r="AH4385">
        <f t="shared" si="1380"/>
        <v>19</v>
      </c>
      <c r="AI4385" t="str">
        <f t="shared" si="1373"/>
        <v>Books</v>
      </c>
      <c r="AK4385">
        <f t="shared" si="1374"/>
        <v>2025</v>
      </c>
      <c r="AL4385">
        <f t="shared" si="1375"/>
        <v>5</v>
      </c>
      <c r="AM4385">
        <f t="shared" si="1376"/>
        <v>30</v>
      </c>
      <c r="AN4385">
        <f t="shared" si="1377"/>
        <v>6</v>
      </c>
      <c r="AO4385" t="str">
        <f t="shared" si="1378"/>
        <v>Weekday</v>
      </c>
      <c r="AR4385" s="20">
        <f t="shared" si="1379"/>
        <v>0</v>
      </c>
    </row>
    <row r="4386" spans="1:44" x14ac:dyDescent="0.35">
      <c r="A4386" t="str">
        <f t="shared" si="1361"/>
        <v>CUST4385</v>
      </c>
      <c r="B4386" s="2" t="s">
        <v>4722</v>
      </c>
      <c r="C4386" s="4">
        <v>45291</v>
      </c>
      <c r="D4386" s="2" t="s">
        <v>641</v>
      </c>
      <c r="E4386" t="s">
        <v>5050</v>
      </c>
      <c r="F4386" s="2" t="s">
        <v>42</v>
      </c>
      <c r="G4386" s="2" t="s">
        <v>5042</v>
      </c>
      <c r="H4386" s="2">
        <v>1</v>
      </c>
      <c r="I4386" s="19">
        <v>469.1</v>
      </c>
      <c r="J4386" s="2" t="s">
        <v>5047</v>
      </c>
      <c r="K4386" s="2" t="s">
        <v>31</v>
      </c>
      <c r="L4386" s="2">
        <v>5</v>
      </c>
      <c r="M4386" s="18">
        <f t="shared" si="1362"/>
        <v>469.1</v>
      </c>
      <c r="T4386" t="str">
        <f t="shared" si="1363"/>
        <v>Pending</v>
      </c>
      <c r="U4386" t="str">
        <f t="shared" si="1364"/>
        <v>No</v>
      </c>
      <c r="V4386" t="str">
        <f t="shared" si="1365"/>
        <v>Yes</v>
      </c>
      <c r="X4386">
        <f t="shared" si="1366"/>
        <v>589</v>
      </c>
      <c r="Y4386">
        <f t="shared" si="1367"/>
        <v>426</v>
      </c>
      <c r="Z4386" s="18">
        <f t="shared" si="1368"/>
        <v>1098537.4901531704</v>
      </c>
      <c r="AA4386" s="18">
        <f t="shared" si="1369"/>
        <v>96724.388030634553</v>
      </c>
      <c r="AB4386" s="17">
        <f t="shared" si="1370"/>
        <v>3.9001122334455669</v>
      </c>
      <c r="AC4386" s="2" t="s">
        <v>5042</v>
      </c>
      <c r="AD4386" s="2" t="s">
        <v>42</v>
      </c>
      <c r="AE4386" t="str">
        <f t="shared" si="1371"/>
        <v>Beauty</v>
      </c>
      <c r="AF4386" t="str">
        <f t="shared" si="1372"/>
        <v>Beauty</v>
      </c>
      <c r="AG4386" t="str" cm="1">
        <f t="array" ref="AG4386">INDEX(AD:AD,ROW())</f>
        <v>Beauty</v>
      </c>
      <c r="AH4386">
        <f t="shared" si="1380"/>
        <v>18</v>
      </c>
      <c r="AI4386" t="str">
        <f t="shared" si="1373"/>
        <v>Beauty</v>
      </c>
      <c r="AK4386">
        <f t="shared" si="1374"/>
        <v>2023</v>
      </c>
      <c r="AL4386">
        <f t="shared" si="1375"/>
        <v>12</v>
      </c>
      <c r="AM4386">
        <f t="shared" si="1376"/>
        <v>31</v>
      </c>
      <c r="AN4386">
        <f t="shared" si="1377"/>
        <v>1</v>
      </c>
      <c r="AO4386" t="str">
        <f t="shared" si="1378"/>
        <v>Weekend</v>
      </c>
      <c r="AR4386" s="20">
        <f t="shared" si="1379"/>
        <v>0</v>
      </c>
    </row>
    <row r="4387" spans="1:44" x14ac:dyDescent="0.35">
      <c r="A4387" t="str">
        <f t="shared" si="1361"/>
        <v>CUST4386</v>
      </c>
      <c r="B4387" s="2" t="s">
        <v>4723</v>
      </c>
      <c r="C4387" s="4">
        <v>45169</v>
      </c>
      <c r="D4387" s="2" t="s">
        <v>635</v>
      </c>
      <c r="E4387" t="s">
        <v>5052</v>
      </c>
      <c r="F4387" s="2" t="s">
        <v>23</v>
      </c>
      <c r="G4387" s="2" t="s">
        <v>46</v>
      </c>
      <c r="H4387" s="2">
        <v>3</v>
      </c>
      <c r="I4387" s="19">
        <v>182.81</v>
      </c>
      <c r="J4387" s="2" t="s">
        <v>20</v>
      </c>
      <c r="K4387" s="2" t="s">
        <v>76</v>
      </c>
      <c r="L4387" s="2">
        <v>5</v>
      </c>
      <c r="M4387" s="18">
        <f t="shared" si="1362"/>
        <v>548.43000000000006</v>
      </c>
      <c r="T4387" t="str">
        <f t="shared" si="1363"/>
        <v>Completed</v>
      </c>
      <c r="U4387" t="str">
        <f t="shared" si="1364"/>
        <v>No</v>
      </c>
      <c r="V4387" t="str">
        <f t="shared" si="1365"/>
        <v>No</v>
      </c>
      <c r="X4387">
        <f t="shared" si="1366"/>
        <v>573</v>
      </c>
      <c r="Y4387">
        <f t="shared" si="1367"/>
        <v>450</v>
      </c>
      <c r="Z4387" s="18">
        <f t="shared" si="1368"/>
        <v>594714.6477588166</v>
      </c>
      <c r="AA4387" s="18">
        <f t="shared" si="1369"/>
        <v>60882.938065984097</v>
      </c>
      <c r="AB4387" s="17">
        <f t="shared" si="1370"/>
        <v>3.804733727810651</v>
      </c>
      <c r="AC4387" s="2" t="s">
        <v>46</v>
      </c>
      <c r="AD4387" s="2" t="s">
        <v>23</v>
      </c>
      <c r="AE4387" t="str">
        <f t="shared" si="1371"/>
        <v>Books</v>
      </c>
      <c r="AF4387" t="str">
        <f t="shared" si="1372"/>
        <v>Books</v>
      </c>
      <c r="AG4387" t="str" cm="1">
        <f t="array" ref="AG4387">INDEX(AD:AD,ROW())</f>
        <v>Books</v>
      </c>
      <c r="AH4387">
        <f t="shared" si="1380"/>
        <v>11</v>
      </c>
      <c r="AI4387" t="str">
        <f t="shared" si="1373"/>
        <v>Books</v>
      </c>
      <c r="AK4387">
        <f t="shared" si="1374"/>
        <v>2023</v>
      </c>
      <c r="AL4387">
        <f t="shared" si="1375"/>
        <v>8</v>
      </c>
      <c r="AM4387">
        <f t="shared" si="1376"/>
        <v>31</v>
      </c>
      <c r="AN4387">
        <f t="shared" si="1377"/>
        <v>5</v>
      </c>
      <c r="AO4387" t="str">
        <f t="shared" si="1378"/>
        <v>Weekday</v>
      </c>
      <c r="AR4387" s="20">
        <f t="shared" si="1379"/>
        <v>1</v>
      </c>
    </row>
    <row r="4388" spans="1:44" x14ac:dyDescent="0.35">
      <c r="A4388" t="str">
        <f t="shared" si="1361"/>
        <v>CUST4387</v>
      </c>
      <c r="B4388" s="2" t="s">
        <v>4724</v>
      </c>
      <c r="C4388" s="4">
        <v>45092</v>
      </c>
      <c r="D4388" s="2" t="s">
        <v>953</v>
      </c>
      <c r="E4388" t="s">
        <v>5051</v>
      </c>
      <c r="F4388" s="2" t="s">
        <v>19</v>
      </c>
      <c r="G4388" s="2" t="s">
        <v>128</v>
      </c>
      <c r="H4388" s="2">
        <v>2</v>
      </c>
      <c r="I4388" s="19">
        <v>789.19</v>
      </c>
      <c r="J4388" s="2" t="s">
        <v>15</v>
      </c>
      <c r="K4388" s="2" t="s">
        <v>103</v>
      </c>
      <c r="L4388" s="31"/>
      <c r="M4388" s="18">
        <f t="shared" si="1362"/>
        <v>1578.38</v>
      </c>
      <c r="T4388" t="str">
        <f t="shared" si="1363"/>
        <v>Lost Sale</v>
      </c>
      <c r="U4388" t="str">
        <f t="shared" si="1364"/>
        <v>No</v>
      </c>
      <c r="V4388" t="str">
        <f t="shared" si="1365"/>
        <v>Yes</v>
      </c>
      <c r="X4388">
        <f t="shared" si="1366"/>
        <v>619</v>
      </c>
      <c r="Y4388">
        <f t="shared" si="1367"/>
        <v>468</v>
      </c>
      <c r="Z4388" s="18">
        <f t="shared" si="1368"/>
        <v>2759712.3299794244</v>
      </c>
      <c r="AA4388" s="18">
        <f t="shared" si="1369"/>
        <v>330643.50635802455</v>
      </c>
      <c r="AB4388" s="17">
        <f t="shared" si="1370"/>
        <v>3.8641711229946525</v>
      </c>
      <c r="AC4388" s="2" t="s">
        <v>128</v>
      </c>
      <c r="AD4388" s="2" t="s">
        <v>19</v>
      </c>
      <c r="AE4388" t="str">
        <f t="shared" si="1371"/>
        <v>Electronics</v>
      </c>
      <c r="AF4388" t="str">
        <f t="shared" si="1372"/>
        <v>Electronics</v>
      </c>
      <c r="AG4388" t="str" cm="1">
        <f t="array" ref="AG4388">INDEX(AD:AD,ROW())</f>
        <v>Electronics</v>
      </c>
      <c r="AH4388">
        <f t="shared" si="1380"/>
        <v>48</v>
      </c>
      <c r="AI4388" t="str">
        <f t="shared" si="1373"/>
        <v>Electronics</v>
      </c>
      <c r="AK4388">
        <f t="shared" si="1374"/>
        <v>2023</v>
      </c>
      <c r="AL4388">
        <f t="shared" si="1375"/>
        <v>6</v>
      </c>
      <c r="AM4388">
        <f t="shared" si="1376"/>
        <v>15</v>
      </c>
      <c r="AN4388">
        <f t="shared" si="1377"/>
        <v>5</v>
      </c>
      <c r="AO4388" t="str">
        <f t="shared" si="1378"/>
        <v>Weekday</v>
      </c>
      <c r="AR4388" s="20">
        <f t="shared" si="1379"/>
        <v>1</v>
      </c>
    </row>
    <row r="4389" spans="1:44" x14ac:dyDescent="0.35">
      <c r="A4389" t="str">
        <f t="shared" si="1361"/>
        <v>CUST4388</v>
      </c>
      <c r="B4389" s="2" t="s">
        <v>4725</v>
      </c>
      <c r="C4389" s="4">
        <v>45549</v>
      </c>
      <c r="D4389" s="2" t="s">
        <v>285</v>
      </c>
      <c r="E4389" t="s">
        <v>5053</v>
      </c>
      <c r="F4389" s="2" t="s">
        <v>13</v>
      </c>
      <c r="G4389" s="2" t="s">
        <v>14</v>
      </c>
      <c r="H4389" s="2">
        <v>1</v>
      </c>
      <c r="I4389" s="19">
        <v>916.91</v>
      </c>
      <c r="J4389" s="2" t="s">
        <v>15</v>
      </c>
      <c r="K4389" s="2" t="s">
        <v>16</v>
      </c>
      <c r="L4389" s="2">
        <v>1</v>
      </c>
      <c r="M4389" s="18">
        <f t="shared" si="1362"/>
        <v>916.91</v>
      </c>
      <c r="T4389" t="str">
        <f t="shared" si="1363"/>
        <v>Completed</v>
      </c>
      <c r="U4389" t="str">
        <f t="shared" si="1364"/>
        <v>No</v>
      </c>
      <c r="V4389" t="str">
        <f t="shared" si="1365"/>
        <v>No</v>
      </c>
      <c r="X4389">
        <f t="shared" si="1366"/>
        <v>559</v>
      </c>
      <c r="Y4389">
        <f t="shared" si="1367"/>
        <v>408</v>
      </c>
      <c r="Z4389" s="18">
        <f t="shared" si="1368"/>
        <v>1463424.4009529033</v>
      </c>
      <c r="AA4389" s="18">
        <f t="shared" si="1369"/>
        <v>118285.78776560788</v>
      </c>
      <c r="AB4389" s="17">
        <f t="shared" si="1370"/>
        <v>3.8140589569160999</v>
      </c>
      <c r="AC4389" s="2" t="s">
        <v>14</v>
      </c>
      <c r="AD4389" s="2" t="s">
        <v>13</v>
      </c>
      <c r="AE4389" t="str">
        <f t="shared" si="1371"/>
        <v>Home &amp; Kitchen</v>
      </c>
      <c r="AF4389" t="str">
        <f t="shared" si="1372"/>
        <v>Home &amp; Kitchen</v>
      </c>
      <c r="AG4389" t="str" cm="1">
        <f t="array" ref="AG4389">INDEX(AD:AD,ROW())</f>
        <v>Home &amp; Kitchen</v>
      </c>
      <c r="AH4389">
        <f t="shared" si="1380"/>
        <v>2</v>
      </c>
      <c r="AI4389" t="str">
        <f t="shared" si="1373"/>
        <v>Home &amp; Kitchen</v>
      </c>
      <c r="AK4389">
        <f t="shared" si="1374"/>
        <v>2024</v>
      </c>
      <c r="AL4389">
        <f t="shared" si="1375"/>
        <v>9</v>
      </c>
      <c r="AM4389">
        <f t="shared" si="1376"/>
        <v>14</v>
      </c>
      <c r="AN4389">
        <f t="shared" si="1377"/>
        <v>7</v>
      </c>
      <c r="AO4389" t="str">
        <f t="shared" si="1378"/>
        <v>Weekend</v>
      </c>
      <c r="AR4389" s="20">
        <f t="shared" si="1379"/>
        <v>0</v>
      </c>
    </row>
    <row r="4390" spans="1:44" x14ac:dyDescent="0.35">
      <c r="A4390" t="str">
        <f t="shared" si="1361"/>
        <v>CUST4389</v>
      </c>
      <c r="B4390" s="2" t="s">
        <v>4726</v>
      </c>
      <c r="C4390" s="4">
        <v>45812</v>
      </c>
      <c r="D4390" s="2" t="s">
        <v>1345</v>
      </c>
      <c r="E4390" t="s">
        <v>5051</v>
      </c>
      <c r="F4390" s="2" t="s">
        <v>29</v>
      </c>
      <c r="G4390" s="2" t="s">
        <v>5043</v>
      </c>
      <c r="H4390" s="2">
        <v>1</v>
      </c>
      <c r="I4390" s="19">
        <v>2037.38</v>
      </c>
      <c r="J4390" s="2" t="s">
        <v>5047</v>
      </c>
      <c r="K4390" s="2" t="s">
        <v>16</v>
      </c>
      <c r="L4390" s="2">
        <v>4</v>
      </c>
      <c r="M4390" s="18">
        <f t="shared" si="1362"/>
        <v>2037.38</v>
      </c>
      <c r="T4390" t="str">
        <f t="shared" si="1363"/>
        <v>Completed</v>
      </c>
      <c r="U4390" t="str">
        <f t="shared" si="1364"/>
        <v>Yes</v>
      </c>
      <c r="V4390" t="str">
        <f t="shared" si="1365"/>
        <v>No</v>
      </c>
      <c r="X4390">
        <f t="shared" si="1366"/>
        <v>619</v>
      </c>
      <c r="Y4390">
        <f t="shared" si="1367"/>
        <v>468</v>
      </c>
      <c r="Z4390" s="18">
        <f t="shared" si="1368"/>
        <v>1892867.2841657216</v>
      </c>
      <c r="AA4390" s="18">
        <f t="shared" si="1369"/>
        <v>199432.98236095349</v>
      </c>
      <c r="AB4390" s="17">
        <f t="shared" si="1370"/>
        <v>3.8949824970828471</v>
      </c>
      <c r="AC4390" s="2" t="s">
        <v>5043</v>
      </c>
      <c r="AD4390" s="2" t="s">
        <v>29</v>
      </c>
      <c r="AE4390" t="str">
        <f t="shared" si="1371"/>
        <v>Fashion</v>
      </c>
      <c r="AF4390" t="str">
        <f t="shared" si="1372"/>
        <v>Fashion</v>
      </c>
      <c r="AG4390" t="str" cm="1">
        <f t="array" ref="AG4390">INDEX(AD:AD,ROW())</f>
        <v>Fashion</v>
      </c>
      <c r="AH4390">
        <f t="shared" si="1380"/>
        <v>55</v>
      </c>
      <c r="AI4390" t="str">
        <f t="shared" si="1373"/>
        <v>Fashion</v>
      </c>
      <c r="AK4390">
        <f t="shared" si="1374"/>
        <v>2025</v>
      </c>
      <c r="AL4390">
        <f t="shared" si="1375"/>
        <v>6</v>
      </c>
      <c r="AM4390">
        <f t="shared" si="1376"/>
        <v>4</v>
      </c>
      <c r="AN4390">
        <f t="shared" si="1377"/>
        <v>4</v>
      </c>
      <c r="AO4390" t="str">
        <f t="shared" si="1378"/>
        <v>Weekday</v>
      </c>
      <c r="AR4390" s="20">
        <f t="shared" si="1379"/>
        <v>0</v>
      </c>
    </row>
    <row r="4391" spans="1:44" x14ac:dyDescent="0.35">
      <c r="A4391" t="str">
        <f t="shared" si="1361"/>
        <v>CUST4390</v>
      </c>
      <c r="B4391" s="2" t="s">
        <v>4727</v>
      </c>
      <c r="C4391" s="4">
        <v>45547</v>
      </c>
      <c r="D4391" s="2" t="s">
        <v>1106</v>
      </c>
      <c r="E4391" t="s">
        <v>5051</v>
      </c>
      <c r="F4391" s="2" t="s">
        <v>42</v>
      </c>
      <c r="G4391" s="2" t="s">
        <v>188</v>
      </c>
      <c r="H4391" s="2">
        <v>2</v>
      </c>
      <c r="I4391" s="19">
        <v>1459.86</v>
      </c>
      <c r="J4391" s="2" t="s">
        <v>50</v>
      </c>
      <c r="K4391" s="2" t="s">
        <v>76</v>
      </c>
      <c r="L4391" s="2">
        <v>4</v>
      </c>
      <c r="M4391" s="18">
        <f t="shared" si="1362"/>
        <v>2919.72</v>
      </c>
      <c r="T4391" t="str">
        <f t="shared" si="1363"/>
        <v>Completed</v>
      </c>
      <c r="U4391" t="str">
        <f t="shared" si="1364"/>
        <v>No</v>
      </c>
      <c r="V4391" t="str">
        <f t="shared" si="1365"/>
        <v>No</v>
      </c>
      <c r="X4391">
        <f t="shared" si="1366"/>
        <v>619</v>
      </c>
      <c r="Y4391">
        <f t="shared" si="1367"/>
        <v>468</v>
      </c>
      <c r="Z4391" s="18">
        <f t="shared" si="1368"/>
        <v>1098537.4901531704</v>
      </c>
      <c r="AA4391" s="18">
        <f t="shared" si="1369"/>
        <v>96724.388030634553</v>
      </c>
      <c r="AB4391" s="17">
        <f t="shared" si="1370"/>
        <v>3.9001122334455669</v>
      </c>
      <c r="AC4391" s="2" t="s">
        <v>188</v>
      </c>
      <c r="AD4391" s="2" t="s">
        <v>42</v>
      </c>
      <c r="AE4391" t="str">
        <f t="shared" si="1371"/>
        <v>Beauty</v>
      </c>
      <c r="AF4391" t="str">
        <f t="shared" si="1372"/>
        <v>Beauty</v>
      </c>
      <c r="AG4391" t="str" cm="1">
        <f t="array" ref="AG4391">INDEX(AD:AD,ROW())</f>
        <v>Beauty</v>
      </c>
      <c r="AH4391">
        <f t="shared" si="1380"/>
        <v>80</v>
      </c>
      <c r="AI4391" t="str">
        <f t="shared" si="1373"/>
        <v>Beauty</v>
      </c>
      <c r="AK4391">
        <f t="shared" si="1374"/>
        <v>2024</v>
      </c>
      <c r="AL4391">
        <f t="shared" si="1375"/>
        <v>9</v>
      </c>
      <c r="AM4391">
        <f t="shared" si="1376"/>
        <v>12</v>
      </c>
      <c r="AN4391">
        <f t="shared" si="1377"/>
        <v>5</v>
      </c>
      <c r="AO4391" t="str">
        <f t="shared" si="1378"/>
        <v>Weekday</v>
      </c>
      <c r="AR4391" s="20">
        <f t="shared" si="1379"/>
        <v>1</v>
      </c>
    </row>
    <row r="4392" spans="1:44" x14ac:dyDescent="0.35">
      <c r="A4392" t="str">
        <f t="shared" si="1361"/>
        <v>CUST4391</v>
      </c>
      <c r="B4392" s="2" t="s">
        <v>4728</v>
      </c>
      <c r="C4392" s="4">
        <v>44937</v>
      </c>
      <c r="D4392" s="2" t="s">
        <v>280</v>
      </c>
      <c r="E4392" t="s">
        <v>5050</v>
      </c>
      <c r="F4392" s="2" t="s">
        <v>42</v>
      </c>
      <c r="G4392" s="2" t="s">
        <v>188</v>
      </c>
      <c r="H4392" s="2">
        <v>2</v>
      </c>
      <c r="I4392" s="19">
        <v>1085.46</v>
      </c>
      <c r="J4392" s="2" t="s">
        <v>5047</v>
      </c>
      <c r="K4392" s="2" t="s">
        <v>16</v>
      </c>
      <c r="L4392" s="2">
        <v>5</v>
      </c>
      <c r="M4392" s="18">
        <f t="shared" si="1362"/>
        <v>2170.92</v>
      </c>
      <c r="T4392" t="str">
        <f t="shared" si="1363"/>
        <v>Completed</v>
      </c>
      <c r="U4392" t="str">
        <f t="shared" si="1364"/>
        <v>Yes</v>
      </c>
      <c r="V4392" t="str">
        <f t="shared" si="1365"/>
        <v>No</v>
      </c>
      <c r="X4392">
        <f t="shared" si="1366"/>
        <v>589</v>
      </c>
      <c r="Y4392">
        <f t="shared" si="1367"/>
        <v>426</v>
      </c>
      <c r="Z4392" s="18">
        <f t="shared" si="1368"/>
        <v>1098537.4901531704</v>
      </c>
      <c r="AA4392" s="18">
        <f t="shared" si="1369"/>
        <v>96724.388030634553</v>
      </c>
      <c r="AB4392" s="17">
        <f t="shared" si="1370"/>
        <v>3.9001122334455669</v>
      </c>
      <c r="AC4392" s="2" t="s">
        <v>188</v>
      </c>
      <c r="AD4392" s="2" t="s">
        <v>42</v>
      </c>
      <c r="AE4392" t="str">
        <f t="shared" si="1371"/>
        <v>Beauty</v>
      </c>
      <c r="AF4392" t="str">
        <f t="shared" si="1372"/>
        <v>Beauty</v>
      </c>
      <c r="AG4392" t="str" cm="1">
        <f t="array" ref="AG4392">INDEX(AD:AD,ROW())</f>
        <v>Beauty</v>
      </c>
      <c r="AH4392">
        <f t="shared" si="1380"/>
        <v>80</v>
      </c>
      <c r="AI4392" t="str">
        <f t="shared" si="1373"/>
        <v>Beauty</v>
      </c>
      <c r="AK4392">
        <f t="shared" si="1374"/>
        <v>2023</v>
      </c>
      <c r="AL4392">
        <f t="shared" si="1375"/>
        <v>1</v>
      </c>
      <c r="AM4392">
        <f t="shared" si="1376"/>
        <v>11</v>
      </c>
      <c r="AN4392">
        <f t="shared" si="1377"/>
        <v>4</v>
      </c>
      <c r="AO4392" t="str">
        <f t="shared" si="1378"/>
        <v>Weekday</v>
      </c>
      <c r="AR4392" s="20">
        <f t="shared" si="1379"/>
        <v>0</v>
      </c>
    </row>
    <row r="4393" spans="1:44" x14ac:dyDescent="0.35">
      <c r="A4393" t="str">
        <f t="shared" si="1361"/>
        <v>CUST4392</v>
      </c>
      <c r="B4393" s="2" t="s">
        <v>4729</v>
      </c>
      <c r="C4393" s="4">
        <v>45007</v>
      </c>
      <c r="D4393" s="2" t="s">
        <v>799</v>
      </c>
      <c r="E4393" t="s">
        <v>5051</v>
      </c>
      <c r="F4393" s="2" t="s">
        <v>23</v>
      </c>
      <c r="G4393" s="2" t="s">
        <v>75</v>
      </c>
      <c r="H4393" s="2">
        <v>1</v>
      </c>
      <c r="I4393" s="19">
        <v>416.29</v>
      </c>
      <c r="J4393" s="2" t="s">
        <v>50</v>
      </c>
      <c r="K4393" s="2" t="s">
        <v>31</v>
      </c>
      <c r="L4393" s="2">
        <v>5</v>
      </c>
      <c r="M4393" s="18">
        <f t="shared" si="1362"/>
        <v>416.29</v>
      </c>
      <c r="T4393" t="str">
        <f t="shared" si="1363"/>
        <v>Pending</v>
      </c>
      <c r="U4393" t="str">
        <f t="shared" si="1364"/>
        <v>No</v>
      </c>
      <c r="V4393" t="str">
        <f t="shared" si="1365"/>
        <v>Yes</v>
      </c>
      <c r="X4393">
        <f t="shared" si="1366"/>
        <v>619</v>
      </c>
      <c r="Y4393">
        <f t="shared" si="1367"/>
        <v>468</v>
      </c>
      <c r="Z4393" s="18">
        <f t="shared" si="1368"/>
        <v>594714.6477588166</v>
      </c>
      <c r="AA4393" s="18">
        <f t="shared" si="1369"/>
        <v>60882.938065984097</v>
      </c>
      <c r="AB4393" s="17">
        <f t="shared" si="1370"/>
        <v>3.804733727810651</v>
      </c>
      <c r="AC4393" s="2" t="s">
        <v>75</v>
      </c>
      <c r="AD4393" s="2" t="s">
        <v>23</v>
      </c>
      <c r="AE4393" t="str">
        <f t="shared" si="1371"/>
        <v>Books</v>
      </c>
      <c r="AF4393" t="str">
        <f t="shared" si="1372"/>
        <v>Books</v>
      </c>
      <c r="AG4393" t="str" cm="1">
        <f t="array" ref="AG4393">INDEX(AD:AD,ROW())</f>
        <v>Books</v>
      </c>
      <c r="AH4393">
        <f t="shared" si="1380"/>
        <v>23</v>
      </c>
      <c r="AI4393" t="str">
        <f t="shared" si="1373"/>
        <v>Books</v>
      </c>
      <c r="AK4393">
        <f t="shared" si="1374"/>
        <v>2023</v>
      </c>
      <c r="AL4393">
        <f t="shared" si="1375"/>
        <v>3</v>
      </c>
      <c r="AM4393">
        <f t="shared" si="1376"/>
        <v>22</v>
      </c>
      <c r="AN4393">
        <f t="shared" si="1377"/>
        <v>4</v>
      </c>
      <c r="AO4393" t="str">
        <f t="shared" si="1378"/>
        <v>Weekday</v>
      </c>
      <c r="AR4393" s="20">
        <f t="shared" si="1379"/>
        <v>0</v>
      </c>
    </row>
    <row r="4394" spans="1:44" x14ac:dyDescent="0.35">
      <c r="A4394" t="str">
        <f t="shared" si="1361"/>
        <v>CUST4393</v>
      </c>
      <c r="B4394" s="2" t="s">
        <v>4730</v>
      </c>
      <c r="C4394" s="4">
        <v>45028</v>
      </c>
      <c r="D4394" s="2" t="s">
        <v>808</v>
      </c>
      <c r="E4394" t="s">
        <v>5049</v>
      </c>
      <c r="F4394" s="2" t="s">
        <v>29</v>
      </c>
      <c r="G4394" s="2" t="s">
        <v>30</v>
      </c>
      <c r="H4394" s="2">
        <v>1</v>
      </c>
      <c r="I4394" s="19">
        <v>1613.57</v>
      </c>
      <c r="J4394" s="2" t="s">
        <v>15</v>
      </c>
      <c r="K4394" s="2" t="s">
        <v>16</v>
      </c>
      <c r="L4394" s="2">
        <v>5</v>
      </c>
      <c r="M4394" s="18">
        <f t="shared" si="1362"/>
        <v>1613.57</v>
      </c>
      <c r="T4394" t="str">
        <f t="shared" si="1363"/>
        <v>Completed</v>
      </c>
      <c r="U4394" t="str">
        <f t="shared" si="1364"/>
        <v>Yes</v>
      </c>
      <c r="V4394" t="str">
        <f t="shared" si="1365"/>
        <v>No</v>
      </c>
      <c r="X4394">
        <f t="shared" si="1366"/>
        <v>595</v>
      </c>
      <c r="Y4394">
        <f t="shared" si="1367"/>
        <v>444</v>
      </c>
      <c r="Z4394" s="18">
        <f t="shared" si="1368"/>
        <v>1892867.2841657216</v>
      </c>
      <c r="AA4394" s="18">
        <f t="shared" si="1369"/>
        <v>199432.98236095349</v>
      </c>
      <c r="AB4394" s="17">
        <f t="shared" si="1370"/>
        <v>3.8949824970828471</v>
      </c>
      <c r="AC4394" s="2" t="s">
        <v>30</v>
      </c>
      <c r="AD4394" s="2" t="s">
        <v>29</v>
      </c>
      <c r="AE4394" t="str">
        <f t="shared" si="1371"/>
        <v>Fashion</v>
      </c>
      <c r="AF4394" t="str">
        <f t="shared" si="1372"/>
        <v>Fashion</v>
      </c>
      <c r="AG4394" t="str" cm="1">
        <f t="array" ref="AG4394">INDEX(AD:AD,ROW())</f>
        <v>Fashion</v>
      </c>
      <c r="AH4394">
        <f t="shared" si="1380"/>
        <v>6</v>
      </c>
      <c r="AI4394" t="str">
        <f t="shared" si="1373"/>
        <v>Fashion</v>
      </c>
      <c r="AK4394">
        <f t="shared" si="1374"/>
        <v>2023</v>
      </c>
      <c r="AL4394">
        <f t="shared" si="1375"/>
        <v>4</v>
      </c>
      <c r="AM4394">
        <f t="shared" si="1376"/>
        <v>12</v>
      </c>
      <c r="AN4394">
        <f t="shared" si="1377"/>
        <v>4</v>
      </c>
      <c r="AO4394" t="str">
        <f t="shared" si="1378"/>
        <v>Weekday</v>
      </c>
      <c r="AR4394" s="20">
        <f t="shared" si="1379"/>
        <v>0</v>
      </c>
    </row>
    <row r="4395" spans="1:44" x14ac:dyDescent="0.35">
      <c r="A4395" t="str">
        <f t="shared" si="1361"/>
        <v>CUST4394</v>
      </c>
      <c r="B4395" s="2" t="s">
        <v>4731</v>
      </c>
      <c r="C4395" s="4">
        <v>45285</v>
      </c>
      <c r="D4395" s="2" t="s">
        <v>110</v>
      </c>
      <c r="E4395" t="s">
        <v>5055</v>
      </c>
      <c r="F4395" s="2" t="s">
        <v>29</v>
      </c>
      <c r="G4395" s="2" t="s">
        <v>30</v>
      </c>
      <c r="H4395" s="2">
        <v>1</v>
      </c>
      <c r="I4395" s="19">
        <v>2427.86</v>
      </c>
      <c r="J4395" s="2" t="s">
        <v>50</v>
      </c>
      <c r="K4395" s="2" t="s">
        <v>16</v>
      </c>
      <c r="L4395" s="2">
        <v>3</v>
      </c>
      <c r="M4395" s="18">
        <f t="shared" si="1362"/>
        <v>2427.86</v>
      </c>
      <c r="T4395" t="str">
        <f t="shared" si="1363"/>
        <v>Completed</v>
      </c>
      <c r="U4395" t="str">
        <f t="shared" si="1364"/>
        <v>Yes</v>
      </c>
      <c r="V4395" t="str">
        <f t="shared" si="1365"/>
        <v>No</v>
      </c>
      <c r="X4395">
        <f t="shared" si="1366"/>
        <v>567</v>
      </c>
      <c r="Y4395">
        <f t="shared" si="1367"/>
        <v>440</v>
      </c>
      <c r="Z4395" s="18">
        <f t="shared" si="1368"/>
        <v>1892867.2841657216</v>
      </c>
      <c r="AA4395" s="18">
        <f t="shared" si="1369"/>
        <v>199432.98236095349</v>
      </c>
      <c r="AB4395" s="17">
        <f t="shared" si="1370"/>
        <v>3.8949824970828471</v>
      </c>
      <c r="AC4395" s="2" t="s">
        <v>30</v>
      </c>
      <c r="AD4395" s="2" t="s">
        <v>29</v>
      </c>
      <c r="AE4395" t="str">
        <f t="shared" si="1371"/>
        <v>Fashion</v>
      </c>
      <c r="AF4395" t="str">
        <f t="shared" si="1372"/>
        <v>Fashion</v>
      </c>
      <c r="AG4395" t="str" cm="1">
        <f t="array" ref="AG4395">INDEX(AD:AD,ROW())</f>
        <v>Fashion</v>
      </c>
      <c r="AH4395">
        <f t="shared" si="1380"/>
        <v>6</v>
      </c>
      <c r="AI4395" t="str">
        <f t="shared" si="1373"/>
        <v>Fashion</v>
      </c>
      <c r="AK4395">
        <f t="shared" si="1374"/>
        <v>2023</v>
      </c>
      <c r="AL4395">
        <f t="shared" si="1375"/>
        <v>12</v>
      </c>
      <c r="AM4395">
        <f t="shared" si="1376"/>
        <v>25</v>
      </c>
      <c r="AN4395">
        <f t="shared" si="1377"/>
        <v>2</v>
      </c>
      <c r="AO4395" t="str">
        <f t="shared" si="1378"/>
        <v>Weekday</v>
      </c>
      <c r="AR4395" s="20">
        <f t="shared" si="1379"/>
        <v>0</v>
      </c>
    </row>
    <row r="4396" spans="1:44" x14ac:dyDescent="0.35">
      <c r="A4396" t="str">
        <f t="shared" si="1361"/>
        <v>CUST4395</v>
      </c>
      <c r="B4396" s="2" t="s">
        <v>4732</v>
      </c>
      <c r="C4396" s="4">
        <v>45060</v>
      </c>
      <c r="D4396" s="2" t="s">
        <v>1020</v>
      </c>
      <c r="E4396" t="s">
        <v>5048</v>
      </c>
      <c r="F4396" s="2" t="s">
        <v>13</v>
      </c>
      <c r="G4396" s="2" t="s">
        <v>14</v>
      </c>
      <c r="H4396" s="2">
        <v>1</v>
      </c>
      <c r="I4396" s="19">
        <v>1548.45</v>
      </c>
      <c r="J4396" s="2" t="s">
        <v>5047</v>
      </c>
      <c r="K4396" s="2" t="s">
        <v>16</v>
      </c>
      <c r="L4396" s="2">
        <v>4</v>
      </c>
      <c r="M4396" s="18">
        <f t="shared" si="1362"/>
        <v>1548.45</v>
      </c>
      <c r="T4396" t="str">
        <f t="shared" si="1363"/>
        <v>Completed</v>
      </c>
      <c r="U4396" t="str">
        <f t="shared" si="1364"/>
        <v>Yes</v>
      </c>
      <c r="V4396" t="str">
        <f t="shared" si="1365"/>
        <v>No</v>
      </c>
      <c r="X4396">
        <f t="shared" si="1366"/>
        <v>590</v>
      </c>
      <c r="Y4396">
        <f t="shared" si="1367"/>
        <v>451</v>
      </c>
      <c r="Z4396" s="18">
        <f t="shared" si="1368"/>
        <v>1463424.4009529033</v>
      </c>
      <c r="AA4396" s="18">
        <f t="shared" si="1369"/>
        <v>118285.78776560788</v>
      </c>
      <c r="AB4396" s="17">
        <f t="shared" si="1370"/>
        <v>3.8140589569160999</v>
      </c>
      <c r="AC4396" s="2" t="s">
        <v>14</v>
      </c>
      <c r="AD4396" s="2" t="s">
        <v>13</v>
      </c>
      <c r="AE4396" t="str">
        <f t="shared" si="1371"/>
        <v>Home &amp; Kitchen</v>
      </c>
      <c r="AF4396" t="str">
        <f t="shared" si="1372"/>
        <v>Home &amp; Kitchen</v>
      </c>
      <c r="AG4396" t="str" cm="1">
        <f t="array" ref="AG4396">INDEX(AD:AD,ROW())</f>
        <v>Home &amp; Kitchen</v>
      </c>
      <c r="AH4396">
        <f t="shared" si="1380"/>
        <v>2</v>
      </c>
      <c r="AI4396" t="str">
        <f t="shared" si="1373"/>
        <v>Home &amp; Kitchen</v>
      </c>
      <c r="AK4396">
        <f t="shared" si="1374"/>
        <v>2023</v>
      </c>
      <c r="AL4396">
        <f t="shared" si="1375"/>
        <v>5</v>
      </c>
      <c r="AM4396">
        <f t="shared" si="1376"/>
        <v>14</v>
      </c>
      <c r="AN4396">
        <f t="shared" si="1377"/>
        <v>1</v>
      </c>
      <c r="AO4396" t="str">
        <f t="shared" si="1378"/>
        <v>Weekend</v>
      </c>
      <c r="AR4396" s="20">
        <f t="shared" si="1379"/>
        <v>0</v>
      </c>
    </row>
    <row r="4397" spans="1:44" x14ac:dyDescent="0.35">
      <c r="A4397" t="str">
        <f t="shared" si="1361"/>
        <v>CUST4396</v>
      </c>
      <c r="B4397" s="2" t="s">
        <v>4733</v>
      </c>
      <c r="C4397" s="4">
        <v>45521</v>
      </c>
      <c r="D4397" s="2" t="s">
        <v>156</v>
      </c>
      <c r="E4397" t="s">
        <v>5051</v>
      </c>
      <c r="F4397" s="2" t="s">
        <v>29</v>
      </c>
      <c r="G4397" s="2" t="s">
        <v>121</v>
      </c>
      <c r="H4397" s="2">
        <v>1</v>
      </c>
      <c r="I4397" s="19">
        <v>1318.95</v>
      </c>
      <c r="J4397" s="2" t="s">
        <v>50</v>
      </c>
      <c r="K4397" s="2" t="s">
        <v>16</v>
      </c>
      <c r="L4397" s="2">
        <v>4</v>
      </c>
      <c r="M4397" s="18">
        <f t="shared" si="1362"/>
        <v>1318.95</v>
      </c>
      <c r="T4397" t="str">
        <f t="shared" si="1363"/>
        <v>Completed</v>
      </c>
      <c r="U4397" t="str">
        <f t="shared" si="1364"/>
        <v>Yes</v>
      </c>
      <c r="V4397" t="str">
        <f t="shared" si="1365"/>
        <v>No</v>
      </c>
      <c r="X4397">
        <f t="shared" si="1366"/>
        <v>619</v>
      </c>
      <c r="Y4397">
        <f t="shared" si="1367"/>
        <v>468</v>
      </c>
      <c r="Z4397" s="18">
        <f t="shared" si="1368"/>
        <v>1892867.2841657216</v>
      </c>
      <c r="AA4397" s="18">
        <f t="shared" si="1369"/>
        <v>199432.98236095349</v>
      </c>
      <c r="AB4397" s="17">
        <f t="shared" si="1370"/>
        <v>3.8949824970828471</v>
      </c>
      <c r="AC4397" s="2" t="s">
        <v>121</v>
      </c>
      <c r="AD4397" s="2" t="s">
        <v>29</v>
      </c>
      <c r="AE4397" t="str">
        <f t="shared" si="1371"/>
        <v>Fashion</v>
      </c>
      <c r="AF4397" t="str">
        <f t="shared" si="1372"/>
        <v>Fashion</v>
      </c>
      <c r="AG4397" t="str" cm="1">
        <f t="array" ref="AG4397">INDEX(AD:AD,ROW())</f>
        <v>Fashion</v>
      </c>
      <c r="AH4397">
        <f t="shared" si="1380"/>
        <v>45</v>
      </c>
      <c r="AI4397" t="str">
        <f t="shared" si="1373"/>
        <v>Fashion</v>
      </c>
      <c r="AK4397">
        <f t="shared" si="1374"/>
        <v>2024</v>
      </c>
      <c r="AL4397">
        <f t="shared" si="1375"/>
        <v>8</v>
      </c>
      <c r="AM4397">
        <f t="shared" si="1376"/>
        <v>17</v>
      </c>
      <c r="AN4397">
        <f t="shared" si="1377"/>
        <v>7</v>
      </c>
      <c r="AO4397" t="str">
        <f t="shared" si="1378"/>
        <v>Weekend</v>
      </c>
      <c r="AR4397" s="20">
        <f t="shared" si="1379"/>
        <v>0</v>
      </c>
    </row>
    <row r="4398" spans="1:44" x14ac:dyDescent="0.35">
      <c r="A4398" t="str">
        <f t="shared" si="1361"/>
        <v>CUST4397</v>
      </c>
      <c r="B4398" s="2" t="s">
        <v>4734</v>
      </c>
      <c r="C4398" s="4">
        <v>45291</v>
      </c>
      <c r="D4398" s="2" t="s">
        <v>90</v>
      </c>
      <c r="E4398" t="s">
        <v>5050</v>
      </c>
      <c r="F4398" s="2" t="s">
        <v>13</v>
      </c>
      <c r="G4398" s="2" t="s">
        <v>5045</v>
      </c>
      <c r="H4398" s="2">
        <v>1</v>
      </c>
      <c r="I4398" s="19">
        <v>380.84</v>
      </c>
      <c r="J4398" s="2" t="s">
        <v>20</v>
      </c>
      <c r="K4398" s="2" t="s">
        <v>16</v>
      </c>
      <c r="L4398" s="2">
        <v>5</v>
      </c>
      <c r="M4398" s="18">
        <f t="shared" si="1362"/>
        <v>380.84</v>
      </c>
      <c r="T4398" t="str">
        <f t="shared" si="1363"/>
        <v>Completed</v>
      </c>
      <c r="U4398" t="str">
        <f t="shared" si="1364"/>
        <v>No</v>
      </c>
      <c r="V4398" t="str">
        <f t="shared" si="1365"/>
        <v>No</v>
      </c>
      <c r="X4398">
        <f t="shared" si="1366"/>
        <v>589</v>
      </c>
      <c r="Y4398">
        <f t="shared" si="1367"/>
        <v>426</v>
      </c>
      <c r="Z4398" s="18">
        <f t="shared" si="1368"/>
        <v>1463424.4009529033</v>
      </c>
      <c r="AA4398" s="18">
        <f t="shared" si="1369"/>
        <v>118285.78776560788</v>
      </c>
      <c r="AB4398" s="17">
        <f t="shared" si="1370"/>
        <v>3.8140589569160999</v>
      </c>
      <c r="AC4398" s="2" t="s">
        <v>5045</v>
      </c>
      <c r="AD4398" s="2" t="s">
        <v>13</v>
      </c>
      <c r="AE4398" t="str">
        <f t="shared" si="1371"/>
        <v>Home &amp; Kitchen</v>
      </c>
      <c r="AF4398" t="str">
        <f t="shared" si="1372"/>
        <v>Home &amp; Kitchen</v>
      </c>
      <c r="AG4398" t="str" cm="1">
        <f t="array" ref="AG4398">INDEX(AD:AD,ROW())</f>
        <v>Home &amp; Kitchen</v>
      </c>
      <c r="AH4398">
        <f t="shared" si="1380"/>
        <v>76</v>
      </c>
      <c r="AI4398" t="str">
        <f t="shared" si="1373"/>
        <v>Home &amp; Kitchen</v>
      </c>
      <c r="AK4398">
        <f t="shared" si="1374"/>
        <v>2023</v>
      </c>
      <c r="AL4398">
        <f t="shared" si="1375"/>
        <v>12</v>
      </c>
      <c r="AM4398">
        <f t="shared" si="1376"/>
        <v>31</v>
      </c>
      <c r="AN4398">
        <f t="shared" si="1377"/>
        <v>1</v>
      </c>
      <c r="AO4398" t="str">
        <f t="shared" si="1378"/>
        <v>Weekend</v>
      </c>
      <c r="AR4398" s="20">
        <f t="shared" si="1379"/>
        <v>0</v>
      </c>
    </row>
    <row r="4399" spans="1:44" x14ac:dyDescent="0.35">
      <c r="A4399" t="str">
        <f t="shared" si="1361"/>
        <v>CUST4398</v>
      </c>
      <c r="B4399" s="2" t="s">
        <v>4735</v>
      </c>
      <c r="C4399" s="4">
        <v>45753</v>
      </c>
      <c r="D4399" s="2" t="s">
        <v>140</v>
      </c>
      <c r="E4399" t="s">
        <v>5050</v>
      </c>
      <c r="F4399" s="2" t="s">
        <v>23</v>
      </c>
      <c r="G4399" s="2" t="s">
        <v>46</v>
      </c>
      <c r="H4399" s="2">
        <v>1</v>
      </c>
      <c r="I4399" s="19">
        <v>371.11</v>
      </c>
      <c r="J4399" s="2" t="s">
        <v>50</v>
      </c>
      <c r="K4399" s="2" t="s">
        <v>76</v>
      </c>
      <c r="L4399" s="2">
        <v>4</v>
      </c>
      <c r="M4399" s="18">
        <f t="shared" si="1362"/>
        <v>371.11</v>
      </c>
      <c r="T4399" t="str">
        <f t="shared" si="1363"/>
        <v>Completed</v>
      </c>
      <c r="U4399" t="str">
        <f t="shared" si="1364"/>
        <v>No</v>
      </c>
      <c r="V4399" t="str">
        <f t="shared" si="1365"/>
        <v>No</v>
      </c>
      <c r="X4399">
        <f t="shared" si="1366"/>
        <v>589</v>
      </c>
      <c r="Y4399">
        <f t="shared" si="1367"/>
        <v>426</v>
      </c>
      <c r="Z4399" s="18">
        <f t="shared" si="1368"/>
        <v>594714.6477588166</v>
      </c>
      <c r="AA4399" s="18">
        <f t="shared" si="1369"/>
        <v>60882.938065984097</v>
      </c>
      <c r="AB4399" s="17">
        <f t="shared" si="1370"/>
        <v>3.804733727810651</v>
      </c>
      <c r="AC4399" s="2" t="s">
        <v>46</v>
      </c>
      <c r="AD4399" s="2" t="s">
        <v>23</v>
      </c>
      <c r="AE4399" t="str">
        <f t="shared" si="1371"/>
        <v>Books</v>
      </c>
      <c r="AF4399" t="str">
        <f t="shared" si="1372"/>
        <v>Books</v>
      </c>
      <c r="AG4399" t="str" cm="1">
        <f t="array" ref="AG4399">INDEX(AD:AD,ROW())</f>
        <v>Books</v>
      </c>
      <c r="AH4399">
        <f t="shared" si="1380"/>
        <v>11</v>
      </c>
      <c r="AI4399" t="str">
        <f t="shared" si="1373"/>
        <v>Books</v>
      </c>
      <c r="AK4399">
        <f t="shared" si="1374"/>
        <v>2025</v>
      </c>
      <c r="AL4399">
        <f t="shared" si="1375"/>
        <v>4</v>
      </c>
      <c r="AM4399">
        <f t="shared" si="1376"/>
        <v>6</v>
      </c>
      <c r="AN4399">
        <f t="shared" si="1377"/>
        <v>1</v>
      </c>
      <c r="AO4399" t="str">
        <f t="shared" si="1378"/>
        <v>Weekend</v>
      </c>
      <c r="AR4399" s="20">
        <f t="shared" si="1379"/>
        <v>1</v>
      </c>
    </row>
    <row r="4400" spans="1:44" x14ac:dyDescent="0.35">
      <c r="A4400" t="str">
        <f t="shared" si="1361"/>
        <v>CUST4399</v>
      </c>
      <c r="B4400" s="2" t="s">
        <v>4736</v>
      </c>
      <c r="C4400" s="4">
        <v>45101</v>
      </c>
      <c r="D4400" s="2" t="s">
        <v>271</v>
      </c>
      <c r="E4400" t="s">
        <v>5054</v>
      </c>
      <c r="F4400" s="2" t="s">
        <v>23</v>
      </c>
      <c r="G4400" s="2" t="s">
        <v>46</v>
      </c>
      <c r="H4400" s="2">
        <v>1</v>
      </c>
      <c r="I4400" s="19">
        <v>174.24</v>
      </c>
      <c r="J4400" s="2" t="s">
        <v>5047</v>
      </c>
      <c r="K4400" s="2" t="s">
        <v>16</v>
      </c>
      <c r="L4400" s="2">
        <v>4</v>
      </c>
      <c r="M4400" s="18">
        <f t="shared" si="1362"/>
        <v>174.24</v>
      </c>
      <c r="T4400" t="str">
        <f t="shared" si="1363"/>
        <v>Completed</v>
      </c>
      <c r="U4400" t="str">
        <f t="shared" si="1364"/>
        <v>No</v>
      </c>
      <c r="V4400" t="str">
        <f t="shared" si="1365"/>
        <v>No</v>
      </c>
      <c r="X4400">
        <f t="shared" si="1366"/>
        <v>558</v>
      </c>
      <c r="Y4400">
        <f t="shared" si="1367"/>
        <v>430</v>
      </c>
      <c r="Z4400" s="18">
        <f t="shared" si="1368"/>
        <v>594714.6477588166</v>
      </c>
      <c r="AA4400" s="18">
        <f t="shared" si="1369"/>
        <v>60882.938065984097</v>
      </c>
      <c r="AB4400" s="17">
        <f t="shared" si="1370"/>
        <v>3.804733727810651</v>
      </c>
      <c r="AC4400" s="2" t="s">
        <v>46</v>
      </c>
      <c r="AD4400" s="2" t="s">
        <v>23</v>
      </c>
      <c r="AE4400" t="str">
        <f t="shared" si="1371"/>
        <v>Books</v>
      </c>
      <c r="AF4400" t="str">
        <f t="shared" si="1372"/>
        <v>Books</v>
      </c>
      <c r="AG4400" t="str" cm="1">
        <f t="array" ref="AG4400">INDEX(AD:AD,ROW())</f>
        <v>Books</v>
      </c>
      <c r="AH4400">
        <f t="shared" si="1380"/>
        <v>11</v>
      </c>
      <c r="AI4400" t="str">
        <f t="shared" si="1373"/>
        <v>Books</v>
      </c>
      <c r="AK4400">
        <f t="shared" si="1374"/>
        <v>2023</v>
      </c>
      <c r="AL4400">
        <f t="shared" si="1375"/>
        <v>6</v>
      </c>
      <c r="AM4400">
        <f t="shared" si="1376"/>
        <v>24</v>
      </c>
      <c r="AN4400">
        <f t="shared" si="1377"/>
        <v>7</v>
      </c>
      <c r="AO4400" t="str">
        <f t="shared" si="1378"/>
        <v>Weekend</v>
      </c>
      <c r="AR4400" s="20">
        <f t="shared" si="1379"/>
        <v>0</v>
      </c>
    </row>
    <row r="4401" spans="1:44" x14ac:dyDescent="0.35">
      <c r="A4401" t="str">
        <f t="shared" si="1361"/>
        <v>CUST4400</v>
      </c>
      <c r="B4401" s="2" t="s">
        <v>4737</v>
      </c>
      <c r="C4401" s="4">
        <v>44928</v>
      </c>
      <c r="D4401" s="2" t="s">
        <v>1448</v>
      </c>
      <c r="E4401" t="s">
        <v>5055</v>
      </c>
      <c r="F4401" s="2" t="s">
        <v>23</v>
      </c>
      <c r="G4401" s="2" t="s">
        <v>75</v>
      </c>
      <c r="H4401" s="2">
        <v>2</v>
      </c>
      <c r="I4401" s="19">
        <v>510.7</v>
      </c>
      <c r="J4401" s="2" t="s">
        <v>5046</v>
      </c>
      <c r="K4401" s="2" t="s">
        <v>16</v>
      </c>
      <c r="L4401" s="2">
        <v>4</v>
      </c>
      <c r="M4401" s="18">
        <f t="shared" si="1362"/>
        <v>1021.4</v>
      </c>
      <c r="T4401" t="str">
        <f t="shared" si="1363"/>
        <v>Completed</v>
      </c>
      <c r="U4401" t="str">
        <f t="shared" si="1364"/>
        <v>Yes</v>
      </c>
      <c r="V4401" t="str">
        <f t="shared" si="1365"/>
        <v>No</v>
      </c>
      <c r="X4401">
        <f t="shared" si="1366"/>
        <v>567</v>
      </c>
      <c r="Y4401">
        <f t="shared" si="1367"/>
        <v>440</v>
      </c>
      <c r="Z4401" s="18">
        <f t="shared" si="1368"/>
        <v>594714.6477588166</v>
      </c>
      <c r="AA4401" s="18">
        <f t="shared" si="1369"/>
        <v>60882.938065984097</v>
      </c>
      <c r="AB4401" s="17">
        <f t="shared" si="1370"/>
        <v>3.804733727810651</v>
      </c>
      <c r="AC4401" s="2" t="s">
        <v>75</v>
      </c>
      <c r="AD4401" s="2" t="s">
        <v>23</v>
      </c>
      <c r="AE4401" t="str">
        <f t="shared" si="1371"/>
        <v>Books</v>
      </c>
      <c r="AF4401" t="str">
        <f t="shared" si="1372"/>
        <v>Books</v>
      </c>
      <c r="AG4401" t="str" cm="1">
        <f t="array" ref="AG4401">INDEX(AD:AD,ROW())</f>
        <v>Books</v>
      </c>
      <c r="AH4401">
        <f t="shared" si="1380"/>
        <v>23</v>
      </c>
      <c r="AI4401" t="str">
        <f t="shared" si="1373"/>
        <v>Books</v>
      </c>
      <c r="AK4401">
        <f t="shared" si="1374"/>
        <v>2023</v>
      </c>
      <c r="AL4401">
        <f t="shared" si="1375"/>
        <v>1</v>
      </c>
      <c r="AM4401">
        <f t="shared" si="1376"/>
        <v>2</v>
      </c>
      <c r="AN4401">
        <f t="shared" si="1377"/>
        <v>2</v>
      </c>
      <c r="AO4401" t="str">
        <f t="shared" si="1378"/>
        <v>Weekday</v>
      </c>
      <c r="AR4401" s="20">
        <f t="shared" si="1379"/>
        <v>0</v>
      </c>
    </row>
    <row r="4402" spans="1:44" x14ac:dyDescent="0.35">
      <c r="A4402" t="str">
        <f t="shared" si="1361"/>
        <v>CUST4401</v>
      </c>
      <c r="B4402" s="2" t="s">
        <v>4738</v>
      </c>
      <c r="C4402" s="4">
        <v>45159</v>
      </c>
      <c r="D4402" s="2" t="s">
        <v>99</v>
      </c>
      <c r="E4402" t="s">
        <v>5054</v>
      </c>
      <c r="F4402" s="2" t="s">
        <v>19</v>
      </c>
      <c r="G4402" s="2" t="s">
        <v>49</v>
      </c>
      <c r="H4402" s="2">
        <v>1</v>
      </c>
      <c r="I4402" s="19">
        <v>1747.36</v>
      </c>
      <c r="J4402" s="2" t="s">
        <v>5046</v>
      </c>
      <c r="K4402" s="2" t="s">
        <v>16</v>
      </c>
      <c r="L4402" s="2">
        <v>4</v>
      </c>
      <c r="M4402" s="18">
        <f t="shared" si="1362"/>
        <v>1747.36</v>
      </c>
      <c r="T4402" t="str">
        <f t="shared" si="1363"/>
        <v>Completed</v>
      </c>
      <c r="U4402" t="str">
        <f t="shared" si="1364"/>
        <v>Yes</v>
      </c>
      <c r="V4402" t="str">
        <f t="shared" si="1365"/>
        <v>No</v>
      </c>
      <c r="X4402">
        <f t="shared" si="1366"/>
        <v>558</v>
      </c>
      <c r="Y4402">
        <f t="shared" si="1367"/>
        <v>430</v>
      </c>
      <c r="Z4402" s="18">
        <f t="shared" si="1368"/>
        <v>2759712.3299794244</v>
      </c>
      <c r="AA4402" s="18">
        <f t="shared" si="1369"/>
        <v>330643.50635802455</v>
      </c>
      <c r="AB4402" s="17">
        <f t="shared" si="1370"/>
        <v>3.8641711229946525</v>
      </c>
      <c r="AC4402" s="2" t="s">
        <v>49</v>
      </c>
      <c r="AD4402" s="2" t="s">
        <v>19</v>
      </c>
      <c r="AE4402" t="str">
        <f t="shared" si="1371"/>
        <v>Electronics</v>
      </c>
      <c r="AF4402" t="str">
        <f t="shared" si="1372"/>
        <v>Electronics</v>
      </c>
      <c r="AG4402" t="str" cm="1">
        <f t="array" ref="AG4402">INDEX(AD:AD,ROW())</f>
        <v>Electronics</v>
      </c>
      <c r="AH4402">
        <f t="shared" si="1380"/>
        <v>12</v>
      </c>
      <c r="AI4402" t="str">
        <f t="shared" si="1373"/>
        <v>Electronics</v>
      </c>
      <c r="AK4402">
        <f t="shared" si="1374"/>
        <v>2023</v>
      </c>
      <c r="AL4402">
        <f t="shared" si="1375"/>
        <v>8</v>
      </c>
      <c r="AM4402">
        <f t="shared" si="1376"/>
        <v>21</v>
      </c>
      <c r="AN4402">
        <f t="shared" si="1377"/>
        <v>2</v>
      </c>
      <c r="AO4402" t="str">
        <f t="shared" si="1378"/>
        <v>Weekday</v>
      </c>
      <c r="AR4402" s="20">
        <f t="shared" si="1379"/>
        <v>0</v>
      </c>
    </row>
    <row r="4403" spans="1:44" x14ac:dyDescent="0.35">
      <c r="A4403" t="str">
        <f t="shared" si="1361"/>
        <v>CUST4402</v>
      </c>
      <c r="B4403" s="2" t="s">
        <v>4739</v>
      </c>
      <c r="C4403" s="4">
        <v>45627</v>
      </c>
      <c r="D4403" s="2" t="s">
        <v>698</v>
      </c>
      <c r="E4403" t="s">
        <v>5055</v>
      </c>
      <c r="F4403" s="2" t="s">
        <v>42</v>
      </c>
      <c r="G4403" s="2" t="s">
        <v>5044</v>
      </c>
      <c r="H4403" s="2">
        <v>1</v>
      </c>
      <c r="I4403" s="19">
        <v>1397.71</v>
      </c>
      <c r="J4403" s="2" t="s">
        <v>50</v>
      </c>
      <c r="K4403" s="2" t="s">
        <v>16</v>
      </c>
      <c r="L4403" s="2">
        <v>5</v>
      </c>
      <c r="M4403" s="18">
        <f t="shared" si="1362"/>
        <v>1397.71</v>
      </c>
      <c r="T4403" t="str">
        <f t="shared" si="1363"/>
        <v>Completed</v>
      </c>
      <c r="U4403" t="str">
        <f t="shared" si="1364"/>
        <v>Yes</v>
      </c>
      <c r="V4403" t="str">
        <f t="shared" si="1365"/>
        <v>No</v>
      </c>
      <c r="X4403">
        <f t="shared" si="1366"/>
        <v>567</v>
      </c>
      <c r="Y4403">
        <f t="shared" si="1367"/>
        <v>440</v>
      </c>
      <c r="Z4403" s="18">
        <f t="shared" si="1368"/>
        <v>1098537.4901531704</v>
      </c>
      <c r="AA4403" s="18">
        <f t="shared" si="1369"/>
        <v>96724.388030634553</v>
      </c>
      <c r="AB4403" s="17">
        <f t="shared" si="1370"/>
        <v>3.9001122334455669</v>
      </c>
      <c r="AC4403" s="2" t="s">
        <v>5044</v>
      </c>
      <c r="AD4403" s="2" t="s">
        <v>42</v>
      </c>
      <c r="AE4403" t="str">
        <f t="shared" si="1371"/>
        <v>Beauty</v>
      </c>
      <c r="AF4403" t="str">
        <f t="shared" si="1372"/>
        <v>Beauty</v>
      </c>
      <c r="AG4403" t="str" cm="1">
        <f t="array" ref="AG4403">INDEX(AD:AD,ROW())</f>
        <v>Beauty</v>
      </c>
      <c r="AH4403">
        <f t="shared" si="1380"/>
        <v>64</v>
      </c>
      <c r="AI4403" t="str">
        <f t="shared" si="1373"/>
        <v>Beauty</v>
      </c>
      <c r="AK4403">
        <f t="shared" si="1374"/>
        <v>2024</v>
      </c>
      <c r="AL4403">
        <f t="shared" si="1375"/>
        <v>12</v>
      </c>
      <c r="AM4403">
        <f t="shared" si="1376"/>
        <v>1</v>
      </c>
      <c r="AN4403">
        <f t="shared" si="1377"/>
        <v>1</v>
      </c>
      <c r="AO4403" t="str">
        <f t="shared" si="1378"/>
        <v>Weekend</v>
      </c>
      <c r="AR4403" s="20">
        <f t="shared" si="1379"/>
        <v>0</v>
      </c>
    </row>
    <row r="4404" spans="1:44" x14ac:dyDescent="0.35">
      <c r="A4404" t="str">
        <f t="shared" si="1361"/>
        <v>CUST4403</v>
      </c>
      <c r="B4404" s="2" t="s">
        <v>4740</v>
      </c>
      <c r="C4404" s="4">
        <v>45422</v>
      </c>
      <c r="D4404" s="2" t="s">
        <v>323</v>
      </c>
      <c r="E4404" t="s">
        <v>5050</v>
      </c>
      <c r="F4404" s="2" t="s">
        <v>13</v>
      </c>
      <c r="G4404" s="2" t="s">
        <v>14</v>
      </c>
      <c r="H4404" s="2">
        <v>1</v>
      </c>
      <c r="I4404" s="19">
        <v>1715.16</v>
      </c>
      <c r="J4404" s="2" t="s">
        <v>5047</v>
      </c>
      <c r="K4404" s="2" t="s">
        <v>16</v>
      </c>
      <c r="L4404" s="2">
        <v>5</v>
      </c>
      <c r="M4404" s="18">
        <f t="shared" si="1362"/>
        <v>1715.16</v>
      </c>
      <c r="T4404" t="str">
        <f t="shared" si="1363"/>
        <v>Completed</v>
      </c>
      <c r="U4404" t="str">
        <f t="shared" si="1364"/>
        <v>Yes</v>
      </c>
      <c r="V4404" t="str">
        <f t="shared" si="1365"/>
        <v>No</v>
      </c>
      <c r="X4404">
        <f t="shared" si="1366"/>
        <v>589</v>
      </c>
      <c r="Y4404">
        <f t="shared" si="1367"/>
        <v>426</v>
      </c>
      <c r="Z4404" s="18">
        <f t="shared" si="1368"/>
        <v>1463424.4009529033</v>
      </c>
      <c r="AA4404" s="18">
        <f t="shared" si="1369"/>
        <v>118285.78776560788</v>
      </c>
      <c r="AB4404" s="17">
        <f t="shared" si="1370"/>
        <v>3.8140589569160999</v>
      </c>
      <c r="AC4404" s="2" t="s">
        <v>14</v>
      </c>
      <c r="AD4404" s="2" t="s">
        <v>13</v>
      </c>
      <c r="AE4404" t="str">
        <f t="shared" si="1371"/>
        <v>Home &amp; Kitchen</v>
      </c>
      <c r="AF4404" t="str">
        <f t="shared" si="1372"/>
        <v>Home &amp; Kitchen</v>
      </c>
      <c r="AG4404" t="str" cm="1">
        <f t="array" ref="AG4404">INDEX(AD:AD,ROW())</f>
        <v>Home &amp; Kitchen</v>
      </c>
      <c r="AH4404">
        <f t="shared" si="1380"/>
        <v>2</v>
      </c>
      <c r="AI4404" t="str">
        <f t="shared" si="1373"/>
        <v>Home &amp; Kitchen</v>
      </c>
      <c r="AK4404">
        <f t="shared" si="1374"/>
        <v>2024</v>
      </c>
      <c r="AL4404">
        <f t="shared" si="1375"/>
        <v>5</v>
      </c>
      <c r="AM4404">
        <f t="shared" si="1376"/>
        <v>10</v>
      </c>
      <c r="AN4404">
        <f t="shared" si="1377"/>
        <v>6</v>
      </c>
      <c r="AO4404" t="str">
        <f t="shared" si="1378"/>
        <v>Weekday</v>
      </c>
      <c r="AR4404" s="20">
        <f t="shared" si="1379"/>
        <v>0</v>
      </c>
    </row>
    <row r="4405" spans="1:44" x14ac:dyDescent="0.35">
      <c r="A4405" t="str">
        <f t="shared" si="1361"/>
        <v>CUST4404</v>
      </c>
      <c r="B4405" s="2" t="s">
        <v>4741</v>
      </c>
      <c r="C4405" s="4">
        <v>45493</v>
      </c>
      <c r="D4405" s="2" t="s">
        <v>246</v>
      </c>
      <c r="E4405" t="s">
        <v>5051</v>
      </c>
      <c r="F4405" s="2" t="s">
        <v>42</v>
      </c>
      <c r="G4405" s="2" t="s">
        <v>170</v>
      </c>
      <c r="H4405" s="2">
        <v>3</v>
      </c>
      <c r="I4405" s="19">
        <v>1046.8699999999999</v>
      </c>
      <c r="J4405" s="2" t="s">
        <v>5047</v>
      </c>
      <c r="K4405" s="2" t="s">
        <v>16</v>
      </c>
      <c r="L4405" s="2">
        <v>2</v>
      </c>
      <c r="M4405" s="18">
        <f t="shared" si="1362"/>
        <v>3140.6099999999997</v>
      </c>
      <c r="T4405" t="str">
        <f t="shared" si="1363"/>
        <v>Completed</v>
      </c>
      <c r="U4405" t="str">
        <f t="shared" si="1364"/>
        <v>Yes</v>
      </c>
      <c r="V4405" t="str">
        <f t="shared" si="1365"/>
        <v>No</v>
      </c>
      <c r="X4405">
        <f t="shared" si="1366"/>
        <v>619</v>
      </c>
      <c r="Y4405">
        <f t="shared" si="1367"/>
        <v>468</v>
      </c>
      <c r="Z4405" s="18">
        <f t="shared" si="1368"/>
        <v>1098537.4901531704</v>
      </c>
      <c r="AA4405" s="18">
        <f t="shared" si="1369"/>
        <v>96724.388030634553</v>
      </c>
      <c r="AB4405" s="17">
        <f t="shared" si="1370"/>
        <v>3.9001122334455669</v>
      </c>
      <c r="AC4405" s="2" t="s">
        <v>170</v>
      </c>
      <c r="AD4405" s="2" t="s">
        <v>42</v>
      </c>
      <c r="AE4405" t="str">
        <f t="shared" si="1371"/>
        <v>Beauty</v>
      </c>
      <c r="AF4405" t="str">
        <f t="shared" si="1372"/>
        <v>Beauty</v>
      </c>
      <c r="AG4405" t="str" cm="1">
        <f t="array" ref="AG4405">INDEX(AD:AD,ROW())</f>
        <v>Beauty</v>
      </c>
      <c r="AH4405">
        <f t="shared" si="1380"/>
        <v>70</v>
      </c>
      <c r="AI4405" t="str">
        <f t="shared" si="1373"/>
        <v>Beauty</v>
      </c>
      <c r="AK4405">
        <f t="shared" si="1374"/>
        <v>2024</v>
      </c>
      <c r="AL4405">
        <f t="shared" si="1375"/>
        <v>7</v>
      </c>
      <c r="AM4405">
        <f t="shared" si="1376"/>
        <v>20</v>
      </c>
      <c r="AN4405">
        <f t="shared" si="1377"/>
        <v>7</v>
      </c>
      <c r="AO4405" t="str">
        <f t="shared" si="1378"/>
        <v>Weekend</v>
      </c>
      <c r="AR4405" s="20">
        <f t="shared" si="1379"/>
        <v>0</v>
      </c>
    </row>
    <row r="4406" spans="1:44" x14ac:dyDescent="0.35">
      <c r="A4406" t="str">
        <f t="shared" si="1361"/>
        <v>CUST4405</v>
      </c>
      <c r="B4406" s="2" t="s">
        <v>4742</v>
      </c>
      <c r="C4406" s="4">
        <v>45616</v>
      </c>
      <c r="D4406" s="2" t="s">
        <v>382</v>
      </c>
      <c r="E4406" t="s">
        <v>5051</v>
      </c>
      <c r="F4406" s="2" t="s">
        <v>42</v>
      </c>
      <c r="G4406" s="2" t="s">
        <v>188</v>
      </c>
      <c r="H4406" s="2">
        <v>1</v>
      </c>
      <c r="I4406" s="19">
        <v>1477.5</v>
      </c>
      <c r="J4406" s="2" t="s">
        <v>20</v>
      </c>
      <c r="K4406" s="2" t="s">
        <v>16</v>
      </c>
      <c r="L4406" s="2">
        <v>1</v>
      </c>
      <c r="M4406" s="18">
        <f t="shared" si="1362"/>
        <v>1477.5</v>
      </c>
      <c r="T4406" t="str">
        <f t="shared" si="1363"/>
        <v>Completed</v>
      </c>
      <c r="U4406" t="str">
        <f t="shared" si="1364"/>
        <v>Yes</v>
      </c>
      <c r="V4406" t="str">
        <f t="shared" si="1365"/>
        <v>No</v>
      </c>
      <c r="X4406">
        <f t="shared" si="1366"/>
        <v>619</v>
      </c>
      <c r="Y4406">
        <f t="shared" si="1367"/>
        <v>468</v>
      </c>
      <c r="Z4406" s="18">
        <f t="shared" si="1368"/>
        <v>1098537.4901531704</v>
      </c>
      <c r="AA4406" s="18">
        <f t="shared" si="1369"/>
        <v>96724.388030634553</v>
      </c>
      <c r="AB4406" s="17">
        <f t="shared" si="1370"/>
        <v>3.9001122334455669</v>
      </c>
      <c r="AC4406" s="2" t="s">
        <v>188</v>
      </c>
      <c r="AD4406" s="2" t="s">
        <v>42</v>
      </c>
      <c r="AE4406" t="str">
        <f t="shared" si="1371"/>
        <v>Beauty</v>
      </c>
      <c r="AF4406" t="str">
        <f t="shared" si="1372"/>
        <v>Beauty</v>
      </c>
      <c r="AG4406" t="str" cm="1">
        <f t="array" ref="AG4406">INDEX(AD:AD,ROW())</f>
        <v>Beauty</v>
      </c>
      <c r="AH4406">
        <f t="shared" si="1380"/>
        <v>80</v>
      </c>
      <c r="AI4406" t="str">
        <f t="shared" si="1373"/>
        <v>Beauty</v>
      </c>
      <c r="AK4406">
        <f t="shared" si="1374"/>
        <v>2024</v>
      </c>
      <c r="AL4406">
        <f t="shared" si="1375"/>
        <v>11</v>
      </c>
      <c r="AM4406">
        <f t="shared" si="1376"/>
        <v>20</v>
      </c>
      <c r="AN4406">
        <f t="shared" si="1377"/>
        <v>4</v>
      </c>
      <c r="AO4406" t="str">
        <f t="shared" si="1378"/>
        <v>Weekday</v>
      </c>
      <c r="AR4406" s="20">
        <f t="shared" si="1379"/>
        <v>0</v>
      </c>
    </row>
    <row r="4407" spans="1:44" x14ac:dyDescent="0.35">
      <c r="A4407" t="str">
        <f t="shared" si="1361"/>
        <v>CUST4406</v>
      </c>
      <c r="B4407" s="2" t="s">
        <v>4743</v>
      </c>
      <c r="C4407" s="4">
        <v>45440</v>
      </c>
      <c r="D4407" s="2" t="s">
        <v>294</v>
      </c>
      <c r="E4407" t="s">
        <v>5056</v>
      </c>
      <c r="F4407" s="2" t="s">
        <v>13</v>
      </c>
      <c r="G4407" s="2" t="s">
        <v>37</v>
      </c>
      <c r="H4407" s="2">
        <v>1</v>
      </c>
      <c r="I4407" s="19">
        <v>680.21</v>
      </c>
      <c r="J4407" s="2" t="s">
        <v>5047</v>
      </c>
      <c r="K4407" s="2" t="s">
        <v>31</v>
      </c>
      <c r="L4407" s="2">
        <v>3</v>
      </c>
      <c r="M4407" s="18">
        <f t="shared" si="1362"/>
        <v>680.21</v>
      </c>
      <c r="T4407" t="str">
        <f t="shared" si="1363"/>
        <v>Pending</v>
      </c>
      <c r="U4407" t="str">
        <f t="shared" si="1364"/>
        <v>No</v>
      </c>
      <c r="V4407" t="str">
        <f t="shared" si="1365"/>
        <v>Yes</v>
      </c>
      <c r="X4407">
        <f t="shared" si="1366"/>
        <v>50</v>
      </c>
      <c r="Y4407">
        <f t="shared" si="1367"/>
        <v>37</v>
      </c>
      <c r="Z4407" s="18">
        <f t="shared" si="1368"/>
        <v>1463424.4009529033</v>
      </c>
      <c r="AA4407" s="18">
        <f t="shared" si="1369"/>
        <v>118285.78776560788</v>
      </c>
      <c r="AB4407" s="17">
        <f t="shared" si="1370"/>
        <v>3.8140589569160999</v>
      </c>
      <c r="AC4407" s="2" t="s">
        <v>37</v>
      </c>
      <c r="AD4407" s="2" t="s">
        <v>13</v>
      </c>
      <c r="AE4407" t="str">
        <f t="shared" si="1371"/>
        <v>Home &amp; Kitchen</v>
      </c>
      <c r="AF4407" t="str">
        <f t="shared" si="1372"/>
        <v>Home &amp; Kitchen</v>
      </c>
      <c r="AG4407" t="str" cm="1">
        <f t="array" ref="AG4407">INDEX(AD:AD,ROW())</f>
        <v>Home &amp; Kitchen</v>
      </c>
      <c r="AH4407">
        <f t="shared" si="1380"/>
        <v>8</v>
      </c>
      <c r="AI4407" t="str">
        <f t="shared" si="1373"/>
        <v>Home &amp; Kitchen</v>
      </c>
      <c r="AK4407">
        <f t="shared" si="1374"/>
        <v>2024</v>
      </c>
      <c r="AL4407">
        <f t="shared" si="1375"/>
        <v>5</v>
      </c>
      <c r="AM4407">
        <f t="shared" si="1376"/>
        <v>28</v>
      </c>
      <c r="AN4407">
        <f t="shared" si="1377"/>
        <v>3</v>
      </c>
      <c r="AO4407" t="str">
        <f t="shared" si="1378"/>
        <v>Weekday</v>
      </c>
      <c r="AR4407" s="20">
        <f t="shared" si="1379"/>
        <v>0</v>
      </c>
    </row>
    <row r="4408" spans="1:44" x14ac:dyDescent="0.35">
      <c r="A4408" t="str">
        <f t="shared" si="1361"/>
        <v>CUST4407</v>
      </c>
      <c r="B4408" s="2" t="s">
        <v>4744</v>
      </c>
      <c r="C4408" s="4">
        <v>45754</v>
      </c>
      <c r="D4408" s="2" t="s">
        <v>1254</v>
      </c>
      <c r="E4408" t="s">
        <v>5048</v>
      </c>
      <c r="F4408" s="2" t="s">
        <v>13</v>
      </c>
      <c r="G4408" s="2" t="s">
        <v>14</v>
      </c>
      <c r="H4408" s="2">
        <v>1</v>
      </c>
      <c r="I4408" s="19">
        <v>1068.9477656078857</v>
      </c>
      <c r="J4408" s="2" t="s">
        <v>15</v>
      </c>
      <c r="K4408" s="2" t="s">
        <v>16</v>
      </c>
      <c r="L4408" s="31"/>
      <c r="M4408" s="18">
        <f t="shared" si="1362"/>
        <v>1068.9477656078857</v>
      </c>
      <c r="T4408" t="str">
        <f t="shared" si="1363"/>
        <v>Completed</v>
      </c>
      <c r="U4408" t="str">
        <f t="shared" si="1364"/>
        <v>Yes</v>
      </c>
      <c r="V4408" t="str">
        <f t="shared" si="1365"/>
        <v>No</v>
      </c>
      <c r="X4408">
        <f t="shared" si="1366"/>
        <v>590</v>
      </c>
      <c r="Y4408">
        <f t="shared" si="1367"/>
        <v>451</v>
      </c>
      <c r="Z4408" s="18">
        <f t="shared" si="1368"/>
        <v>1463424.4009529033</v>
      </c>
      <c r="AA4408" s="18">
        <f t="shared" si="1369"/>
        <v>118285.78776560788</v>
      </c>
      <c r="AB4408" s="17">
        <f t="shared" si="1370"/>
        <v>3.8140589569160999</v>
      </c>
      <c r="AC4408" s="2" t="s">
        <v>14</v>
      </c>
      <c r="AD4408" s="2" t="s">
        <v>13</v>
      </c>
      <c r="AE4408" t="str">
        <f t="shared" si="1371"/>
        <v>Home &amp; Kitchen</v>
      </c>
      <c r="AF4408" t="str">
        <f t="shared" si="1372"/>
        <v>Home &amp; Kitchen</v>
      </c>
      <c r="AG4408" t="str" cm="1">
        <f t="array" ref="AG4408">INDEX(AD:AD,ROW())</f>
        <v>Home &amp; Kitchen</v>
      </c>
      <c r="AH4408">
        <f t="shared" si="1380"/>
        <v>2</v>
      </c>
      <c r="AI4408" t="str">
        <f t="shared" si="1373"/>
        <v>Home &amp; Kitchen</v>
      </c>
      <c r="AK4408">
        <f t="shared" si="1374"/>
        <v>2025</v>
      </c>
      <c r="AL4408">
        <f t="shared" si="1375"/>
        <v>4</v>
      </c>
      <c r="AM4408">
        <f t="shared" si="1376"/>
        <v>7</v>
      </c>
      <c r="AN4408">
        <f t="shared" si="1377"/>
        <v>2</v>
      </c>
      <c r="AO4408" t="str">
        <f t="shared" si="1378"/>
        <v>Weekday</v>
      </c>
      <c r="AR4408" s="20">
        <f t="shared" si="1379"/>
        <v>0</v>
      </c>
    </row>
    <row r="4409" spans="1:44" x14ac:dyDescent="0.35">
      <c r="A4409" t="str">
        <f t="shared" si="1361"/>
        <v>CUST4408</v>
      </c>
      <c r="B4409" s="2" t="s">
        <v>4745</v>
      </c>
      <c r="C4409" s="4">
        <v>45281</v>
      </c>
      <c r="D4409" s="2" t="s">
        <v>169</v>
      </c>
      <c r="E4409" t="s">
        <v>5050</v>
      </c>
      <c r="F4409" s="2" t="s">
        <v>19</v>
      </c>
      <c r="G4409" s="2" t="s">
        <v>60</v>
      </c>
      <c r="H4409" s="2">
        <v>2</v>
      </c>
      <c r="I4409" s="19">
        <v>2028.22</v>
      </c>
      <c r="J4409" s="2" t="s">
        <v>50</v>
      </c>
      <c r="K4409" s="2" t="s">
        <v>16</v>
      </c>
      <c r="L4409" s="2">
        <v>3</v>
      </c>
      <c r="M4409" s="18">
        <f t="shared" si="1362"/>
        <v>4056.44</v>
      </c>
      <c r="T4409" t="str">
        <f t="shared" si="1363"/>
        <v>Completed</v>
      </c>
      <c r="U4409" t="str">
        <f t="shared" si="1364"/>
        <v>Yes</v>
      </c>
      <c r="V4409" t="str">
        <f t="shared" si="1365"/>
        <v>No</v>
      </c>
      <c r="X4409">
        <f t="shared" si="1366"/>
        <v>589</v>
      </c>
      <c r="Y4409">
        <f t="shared" si="1367"/>
        <v>426</v>
      </c>
      <c r="Z4409" s="18">
        <f t="shared" si="1368"/>
        <v>2759712.3299794244</v>
      </c>
      <c r="AA4409" s="18">
        <f t="shared" si="1369"/>
        <v>330643.50635802455</v>
      </c>
      <c r="AB4409" s="17">
        <f t="shared" si="1370"/>
        <v>3.8641711229946525</v>
      </c>
      <c r="AC4409" s="2" t="s">
        <v>60</v>
      </c>
      <c r="AD4409" s="2" t="s">
        <v>19</v>
      </c>
      <c r="AE4409" t="str">
        <f t="shared" si="1371"/>
        <v>Electronics</v>
      </c>
      <c r="AF4409" t="str">
        <f t="shared" si="1372"/>
        <v>Electronics</v>
      </c>
      <c r="AG4409" t="str" cm="1">
        <f t="array" ref="AG4409">INDEX(AD:AD,ROW())</f>
        <v>Electronics</v>
      </c>
      <c r="AH4409">
        <f t="shared" si="1380"/>
        <v>17</v>
      </c>
      <c r="AI4409" t="str">
        <f t="shared" si="1373"/>
        <v>Electronics</v>
      </c>
      <c r="AK4409">
        <f t="shared" si="1374"/>
        <v>2023</v>
      </c>
      <c r="AL4409">
        <f t="shared" si="1375"/>
        <v>12</v>
      </c>
      <c r="AM4409">
        <f t="shared" si="1376"/>
        <v>21</v>
      </c>
      <c r="AN4409">
        <f t="shared" si="1377"/>
        <v>5</v>
      </c>
      <c r="AO4409" t="str">
        <f t="shared" si="1378"/>
        <v>Weekday</v>
      </c>
      <c r="AR4409" s="20">
        <f t="shared" si="1379"/>
        <v>0</v>
      </c>
    </row>
    <row r="4410" spans="1:44" x14ac:dyDescent="0.35">
      <c r="A4410" t="str">
        <f t="shared" si="1361"/>
        <v>CUST4409</v>
      </c>
      <c r="B4410" s="2" t="s">
        <v>4746</v>
      </c>
      <c r="C4410" s="4">
        <v>44981</v>
      </c>
      <c r="D4410" s="2" t="s">
        <v>22</v>
      </c>
      <c r="E4410" t="s">
        <v>5052</v>
      </c>
      <c r="F4410" s="2" t="s">
        <v>19</v>
      </c>
      <c r="G4410" s="2" t="s">
        <v>5040</v>
      </c>
      <c r="H4410" s="2">
        <v>2</v>
      </c>
      <c r="I4410" s="19">
        <v>1948.45</v>
      </c>
      <c r="J4410" s="2" t="s">
        <v>5047</v>
      </c>
      <c r="K4410" s="2" t="s">
        <v>16</v>
      </c>
      <c r="L4410" s="2">
        <v>4</v>
      </c>
      <c r="M4410" s="18">
        <f t="shared" si="1362"/>
        <v>3896.9</v>
      </c>
      <c r="T4410" t="str">
        <f t="shared" si="1363"/>
        <v>Completed</v>
      </c>
      <c r="U4410" t="str">
        <f t="shared" si="1364"/>
        <v>Yes</v>
      </c>
      <c r="V4410" t="str">
        <f t="shared" si="1365"/>
        <v>No</v>
      </c>
      <c r="X4410">
        <f t="shared" si="1366"/>
        <v>573</v>
      </c>
      <c r="Y4410">
        <f t="shared" si="1367"/>
        <v>450</v>
      </c>
      <c r="Z4410" s="18">
        <f t="shared" si="1368"/>
        <v>2759712.3299794244</v>
      </c>
      <c r="AA4410" s="18">
        <f t="shared" si="1369"/>
        <v>330643.50635802455</v>
      </c>
      <c r="AB4410" s="17">
        <f t="shared" si="1370"/>
        <v>3.8641711229946525</v>
      </c>
      <c r="AC4410" s="2" t="s">
        <v>5040</v>
      </c>
      <c r="AD4410" s="2" t="s">
        <v>19</v>
      </c>
      <c r="AE4410" t="str">
        <f t="shared" si="1371"/>
        <v>Electronics</v>
      </c>
      <c r="AF4410" t="str">
        <f t="shared" si="1372"/>
        <v>Electronics</v>
      </c>
      <c r="AG4410" t="str" cm="1">
        <f t="array" ref="AG4410">INDEX(AD:AD,ROW())</f>
        <v>Electronics</v>
      </c>
      <c r="AH4410">
        <f t="shared" si="1380"/>
        <v>13</v>
      </c>
      <c r="AI4410" t="str">
        <f t="shared" si="1373"/>
        <v>Electronics</v>
      </c>
      <c r="AK4410">
        <f t="shared" si="1374"/>
        <v>2023</v>
      </c>
      <c r="AL4410">
        <f t="shared" si="1375"/>
        <v>2</v>
      </c>
      <c r="AM4410">
        <f t="shared" si="1376"/>
        <v>24</v>
      </c>
      <c r="AN4410">
        <f t="shared" si="1377"/>
        <v>6</v>
      </c>
      <c r="AO4410" t="str">
        <f t="shared" si="1378"/>
        <v>Weekday</v>
      </c>
      <c r="AR4410" s="20">
        <f t="shared" si="1379"/>
        <v>0</v>
      </c>
    </row>
    <row r="4411" spans="1:44" x14ac:dyDescent="0.35">
      <c r="A4411" t="str">
        <f t="shared" si="1361"/>
        <v>CUST4410</v>
      </c>
      <c r="B4411" s="2" t="s">
        <v>4747</v>
      </c>
      <c r="C4411" s="4">
        <v>45471</v>
      </c>
      <c r="D4411" s="2" t="s">
        <v>445</v>
      </c>
      <c r="E4411" t="s">
        <v>5053</v>
      </c>
      <c r="F4411" s="2" t="s">
        <v>29</v>
      </c>
      <c r="G4411" s="2" t="s">
        <v>30</v>
      </c>
      <c r="H4411" s="2">
        <v>1</v>
      </c>
      <c r="I4411" s="19">
        <v>1880.55</v>
      </c>
      <c r="J4411" s="2" t="s">
        <v>5047</v>
      </c>
      <c r="K4411" s="2" t="s">
        <v>31</v>
      </c>
      <c r="L4411" s="32"/>
      <c r="M4411" s="18">
        <f t="shared" si="1362"/>
        <v>1880.55</v>
      </c>
      <c r="T4411" t="str">
        <f t="shared" si="1363"/>
        <v>Pending</v>
      </c>
      <c r="U4411" t="str">
        <f t="shared" si="1364"/>
        <v>No</v>
      </c>
      <c r="V4411" t="str">
        <f t="shared" si="1365"/>
        <v>Yes</v>
      </c>
      <c r="X4411">
        <f t="shared" si="1366"/>
        <v>559</v>
      </c>
      <c r="Y4411">
        <f t="shared" si="1367"/>
        <v>408</v>
      </c>
      <c r="Z4411" s="18">
        <f t="shared" si="1368"/>
        <v>1892867.2841657216</v>
      </c>
      <c r="AA4411" s="18">
        <f t="shared" si="1369"/>
        <v>199432.98236095349</v>
      </c>
      <c r="AB4411" s="17">
        <f t="shared" si="1370"/>
        <v>3.8949824970828471</v>
      </c>
      <c r="AC4411" s="2" t="s">
        <v>30</v>
      </c>
      <c r="AD4411" s="2" t="s">
        <v>29</v>
      </c>
      <c r="AE4411" t="str">
        <f t="shared" si="1371"/>
        <v>Fashion</v>
      </c>
      <c r="AF4411" t="str">
        <f t="shared" si="1372"/>
        <v>Fashion</v>
      </c>
      <c r="AG4411" t="str" cm="1">
        <f t="array" ref="AG4411">INDEX(AD:AD,ROW())</f>
        <v>Fashion</v>
      </c>
      <c r="AH4411">
        <f t="shared" si="1380"/>
        <v>6</v>
      </c>
      <c r="AI4411" t="str">
        <f t="shared" si="1373"/>
        <v>Fashion</v>
      </c>
      <c r="AK4411">
        <f t="shared" si="1374"/>
        <v>2024</v>
      </c>
      <c r="AL4411">
        <f t="shared" si="1375"/>
        <v>6</v>
      </c>
      <c r="AM4411">
        <f t="shared" si="1376"/>
        <v>28</v>
      </c>
      <c r="AN4411">
        <f t="shared" si="1377"/>
        <v>6</v>
      </c>
      <c r="AO4411" t="str">
        <f t="shared" si="1378"/>
        <v>Weekday</v>
      </c>
      <c r="AR4411" s="20">
        <f t="shared" si="1379"/>
        <v>0</v>
      </c>
    </row>
    <row r="4412" spans="1:44" x14ac:dyDescent="0.35">
      <c r="A4412" t="str">
        <f t="shared" si="1361"/>
        <v>CUST4411</v>
      </c>
      <c r="B4412" s="2" t="s">
        <v>4748</v>
      </c>
      <c r="C4412" s="4">
        <v>45142</v>
      </c>
      <c r="D4412" s="2" t="s">
        <v>235</v>
      </c>
      <c r="E4412" t="s">
        <v>5052</v>
      </c>
      <c r="F4412" s="2" t="s">
        <v>19</v>
      </c>
      <c r="G4412" s="2" t="s">
        <v>128</v>
      </c>
      <c r="H4412" s="2">
        <v>1</v>
      </c>
      <c r="I4412" s="19">
        <v>2597.35</v>
      </c>
      <c r="J4412" s="2" t="s">
        <v>5047</v>
      </c>
      <c r="K4412" s="2" t="s">
        <v>16</v>
      </c>
      <c r="L4412">
        <v>4</v>
      </c>
      <c r="M4412" s="18">
        <f t="shared" si="1362"/>
        <v>2597.35</v>
      </c>
      <c r="T4412" t="str">
        <f t="shared" si="1363"/>
        <v>Completed</v>
      </c>
      <c r="U4412" t="str">
        <f t="shared" si="1364"/>
        <v>Yes</v>
      </c>
      <c r="V4412" t="str">
        <f t="shared" si="1365"/>
        <v>No</v>
      </c>
      <c r="X4412">
        <f t="shared" si="1366"/>
        <v>573</v>
      </c>
      <c r="Y4412">
        <f t="shared" si="1367"/>
        <v>450</v>
      </c>
      <c r="Z4412" s="18">
        <f t="shared" si="1368"/>
        <v>2759712.3299794244</v>
      </c>
      <c r="AA4412" s="18">
        <f t="shared" si="1369"/>
        <v>330643.50635802455</v>
      </c>
      <c r="AB4412" s="17">
        <f t="shared" si="1370"/>
        <v>3.8641711229946525</v>
      </c>
      <c r="AC4412" s="2" t="s">
        <v>128</v>
      </c>
      <c r="AD4412" s="2" t="s">
        <v>19</v>
      </c>
      <c r="AE4412" t="str">
        <f t="shared" si="1371"/>
        <v>Electronics</v>
      </c>
      <c r="AF4412" t="str">
        <f t="shared" si="1372"/>
        <v>Electronics</v>
      </c>
      <c r="AG4412" t="str" cm="1">
        <f t="array" ref="AG4412">INDEX(AD:AD,ROW())</f>
        <v>Electronics</v>
      </c>
      <c r="AH4412">
        <f t="shared" si="1380"/>
        <v>48</v>
      </c>
      <c r="AI4412" t="str">
        <f t="shared" si="1373"/>
        <v>Electronics</v>
      </c>
      <c r="AK4412">
        <f t="shared" si="1374"/>
        <v>2023</v>
      </c>
      <c r="AL4412">
        <f t="shared" si="1375"/>
        <v>8</v>
      </c>
      <c r="AM4412">
        <f t="shared" si="1376"/>
        <v>4</v>
      </c>
      <c r="AN4412">
        <f t="shared" si="1377"/>
        <v>6</v>
      </c>
      <c r="AO4412" t="str">
        <f t="shared" si="1378"/>
        <v>Weekday</v>
      </c>
      <c r="AR4412" s="20">
        <f t="shared" si="1379"/>
        <v>0</v>
      </c>
    </row>
    <row r="4413" spans="1:44" x14ac:dyDescent="0.35">
      <c r="A4413" t="str">
        <f t="shared" si="1361"/>
        <v>CUST4412</v>
      </c>
      <c r="B4413" s="2" t="s">
        <v>4749</v>
      </c>
      <c r="C4413" s="4">
        <v>45115</v>
      </c>
      <c r="D4413" s="2" t="s">
        <v>97</v>
      </c>
      <c r="E4413" t="s">
        <v>5053</v>
      </c>
      <c r="F4413" s="2" t="s">
        <v>13</v>
      </c>
      <c r="G4413" s="2" t="s">
        <v>37</v>
      </c>
      <c r="H4413" s="2">
        <v>1</v>
      </c>
      <c r="I4413" s="19">
        <v>764.05</v>
      </c>
      <c r="J4413" s="2" t="s">
        <v>50</v>
      </c>
      <c r="K4413" s="2" t="s">
        <v>16</v>
      </c>
      <c r="L4413">
        <v>5</v>
      </c>
      <c r="M4413" s="18">
        <f t="shared" si="1362"/>
        <v>764.05</v>
      </c>
      <c r="T4413" t="str">
        <f t="shared" si="1363"/>
        <v>Completed</v>
      </c>
      <c r="U4413" t="str">
        <f t="shared" si="1364"/>
        <v>No</v>
      </c>
      <c r="V4413" t="str">
        <f t="shared" si="1365"/>
        <v>No</v>
      </c>
      <c r="X4413">
        <f t="shared" si="1366"/>
        <v>559</v>
      </c>
      <c r="Y4413">
        <f t="shared" si="1367"/>
        <v>408</v>
      </c>
      <c r="Z4413" s="18">
        <f t="shared" si="1368"/>
        <v>1463424.4009529033</v>
      </c>
      <c r="AA4413" s="18">
        <f t="shared" si="1369"/>
        <v>118285.78776560788</v>
      </c>
      <c r="AB4413" s="17">
        <f t="shared" si="1370"/>
        <v>3.8140589569160999</v>
      </c>
      <c r="AC4413" s="2" t="s">
        <v>37</v>
      </c>
      <c r="AD4413" s="2" t="s">
        <v>13</v>
      </c>
      <c r="AE4413" t="str">
        <f t="shared" si="1371"/>
        <v>Home &amp; Kitchen</v>
      </c>
      <c r="AF4413" t="str">
        <f t="shared" si="1372"/>
        <v>Home &amp; Kitchen</v>
      </c>
      <c r="AG4413" t="str" cm="1">
        <f t="array" ref="AG4413">INDEX(AD:AD,ROW())</f>
        <v>Home &amp; Kitchen</v>
      </c>
      <c r="AH4413">
        <f t="shared" si="1380"/>
        <v>8</v>
      </c>
      <c r="AI4413" t="str">
        <f t="shared" si="1373"/>
        <v>Home &amp; Kitchen</v>
      </c>
      <c r="AK4413">
        <f t="shared" si="1374"/>
        <v>2023</v>
      </c>
      <c r="AL4413">
        <f t="shared" si="1375"/>
        <v>7</v>
      </c>
      <c r="AM4413">
        <f t="shared" si="1376"/>
        <v>8</v>
      </c>
      <c r="AN4413">
        <f t="shared" si="1377"/>
        <v>7</v>
      </c>
      <c r="AO4413" t="str">
        <f t="shared" si="1378"/>
        <v>Weekend</v>
      </c>
      <c r="AR4413" s="20">
        <f t="shared" si="1379"/>
        <v>0</v>
      </c>
    </row>
    <row r="4414" spans="1:44" x14ac:dyDescent="0.35">
      <c r="A4414" t="str">
        <f t="shared" si="1361"/>
        <v>CUST4413</v>
      </c>
      <c r="B4414" s="2" t="s">
        <v>4750</v>
      </c>
      <c r="C4414" s="4">
        <v>45623</v>
      </c>
      <c r="D4414" s="2" t="s">
        <v>70</v>
      </c>
      <c r="E4414" t="s">
        <v>5050</v>
      </c>
      <c r="F4414" s="2" t="s">
        <v>42</v>
      </c>
      <c r="G4414" s="2" t="s">
        <v>170</v>
      </c>
      <c r="H4414" s="2">
        <v>1</v>
      </c>
      <c r="I4414" s="19">
        <v>493.92</v>
      </c>
      <c r="J4414" s="2" t="s">
        <v>5047</v>
      </c>
      <c r="K4414" s="2" t="s">
        <v>31</v>
      </c>
      <c r="L4414">
        <v>2</v>
      </c>
      <c r="M4414" s="18">
        <f t="shared" si="1362"/>
        <v>493.92</v>
      </c>
      <c r="T4414" t="str">
        <f t="shared" si="1363"/>
        <v>Pending</v>
      </c>
      <c r="U4414" t="str">
        <f t="shared" si="1364"/>
        <v>No</v>
      </c>
      <c r="V4414" t="str">
        <f t="shared" si="1365"/>
        <v>Yes</v>
      </c>
      <c r="X4414">
        <f t="shared" si="1366"/>
        <v>589</v>
      </c>
      <c r="Y4414">
        <f t="shared" si="1367"/>
        <v>426</v>
      </c>
      <c r="Z4414" s="18">
        <f t="shared" si="1368"/>
        <v>1098537.4901531704</v>
      </c>
      <c r="AA4414" s="18">
        <f t="shared" si="1369"/>
        <v>96724.388030634553</v>
      </c>
      <c r="AB4414" s="17">
        <f t="shared" si="1370"/>
        <v>3.9001122334455669</v>
      </c>
      <c r="AC4414" s="2" t="s">
        <v>170</v>
      </c>
      <c r="AD4414" s="2" t="s">
        <v>42</v>
      </c>
      <c r="AE4414" t="str">
        <f t="shared" si="1371"/>
        <v>Beauty</v>
      </c>
      <c r="AF4414" t="str">
        <f t="shared" si="1372"/>
        <v>Beauty</v>
      </c>
      <c r="AG4414" t="str" cm="1">
        <f t="array" ref="AG4414">INDEX(AD:AD,ROW())</f>
        <v>Beauty</v>
      </c>
      <c r="AH4414">
        <f t="shared" si="1380"/>
        <v>70</v>
      </c>
      <c r="AI4414" t="str">
        <f t="shared" si="1373"/>
        <v>Beauty</v>
      </c>
      <c r="AK4414">
        <f t="shared" si="1374"/>
        <v>2024</v>
      </c>
      <c r="AL4414">
        <f t="shared" si="1375"/>
        <v>11</v>
      </c>
      <c r="AM4414">
        <f t="shared" si="1376"/>
        <v>27</v>
      </c>
      <c r="AN4414">
        <f t="shared" si="1377"/>
        <v>4</v>
      </c>
      <c r="AO4414" t="str">
        <f t="shared" si="1378"/>
        <v>Weekday</v>
      </c>
      <c r="AR4414" s="20">
        <f t="shared" si="1379"/>
        <v>0</v>
      </c>
    </row>
    <row r="4415" spans="1:44" x14ac:dyDescent="0.35">
      <c r="A4415" t="str">
        <f t="shared" si="1361"/>
        <v>CUST4414</v>
      </c>
      <c r="B4415" s="2" t="s">
        <v>4751</v>
      </c>
      <c r="C4415" s="4">
        <v>45209</v>
      </c>
      <c r="D4415" s="2" t="s">
        <v>1034</v>
      </c>
      <c r="E4415" t="s">
        <v>5054</v>
      </c>
      <c r="F4415" s="2" t="s">
        <v>19</v>
      </c>
      <c r="G4415" s="2" t="s">
        <v>49</v>
      </c>
      <c r="H4415" s="2">
        <v>1</v>
      </c>
      <c r="I4415" s="19">
        <v>3139.37</v>
      </c>
      <c r="J4415" s="2" t="s">
        <v>20</v>
      </c>
      <c r="K4415" s="2" t="s">
        <v>31</v>
      </c>
      <c r="L4415">
        <v>3</v>
      </c>
      <c r="M4415" s="18">
        <f t="shared" si="1362"/>
        <v>3139.37</v>
      </c>
      <c r="T4415" t="str">
        <f t="shared" si="1363"/>
        <v>Pending</v>
      </c>
      <c r="U4415" t="str">
        <f t="shared" si="1364"/>
        <v>No</v>
      </c>
      <c r="V4415" t="str">
        <f t="shared" si="1365"/>
        <v>Yes</v>
      </c>
      <c r="X4415">
        <f t="shared" si="1366"/>
        <v>558</v>
      </c>
      <c r="Y4415">
        <f t="shared" si="1367"/>
        <v>430</v>
      </c>
      <c r="Z4415" s="18">
        <f t="shared" si="1368"/>
        <v>2759712.3299794244</v>
      </c>
      <c r="AA4415" s="18">
        <f t="shared" si="1369"/>
        <v>330643.50635802455</v>
      </c>
      <c r="AB4415" s="17">
        <f t="shared" si="1370"/>
        <v>3.8641711229946525</v>
      </c>
      <c r="AC4415" s="2" t="s">
        <v>49</v>
      </c>
      <c r="AD4415" s="2" t="s">
        <v>19</v>
      </c>
      <c r="AE4415" t="str">
        <f t="shared" si="1371"/>
        <v>Electronics</v>
      </c>
      <c r="AF4415" t="str">
        <f t="shared" si="1372"/>
        <v>Electronics</v>
      </c>
      <c r="AG4415" t="str" cm="1">
        <f t="array" ref="AG4415">INDEX(AD:AD,ROW())</f>
        <v>Electronics</v>
      </c>
      <c r="AH4415">
        <f t="shared" si="1380"/>
        <v>12</v>
      </c>
      <c r="AI4415" t="str">
        <f t="shared" si="1373"/>
        <v>Electronics</v>
      </c>
      <c r="AK4415">
        <f t="shared" si="1374"/>
        <v>2023</v>
      </c>
      <c r="AL4415">
        <f t="shared" si="1375"/>
        <v>10</v>
      </c>
      <c r="AM4415">
        <f t="shared" si="1376"/>
        <v>10</v>
      </c>
      <c r="AN4415">
        <f t="shared" si="1377"/>
        <v>3</v>
      </c>
      <c r="AO4415" t="str">
        <f t="shared" si="1378"/>
        <v>Weekday</v>
      </c>
      <c r="AR4415" s="20">
        <f t="shared" si="1379"/>
        <v>0</v>
      </c>
    </row>
    <row r="4416" spans="1:44" x14ac:dyDescent="0.35">
      <c r="A4416" t="str">
        <f t="shared" si="1361"/>
        <v>CUST4415</v>
      </c>
      <c r="B4416" s="2" t="s">
        <v>4752</v>
      </c>
      <c r="C4416" s="4">
        <v>45199</v>
      </c>
      <c r="D4416" s="2" t="s">
        <v>1725</v>
      </c>
      <c r="E4416" t="s">
        <v>5052</v>
      </c>
      <c r="F4416" s="2" t="s">
        <v>42</v>
      </c>
      <c r="G4416" s="2" t="s">
        <v>188</v>
      </c>
      <c r="H4416" s="2">
        <v>3</v>
      </c>
      <c r="I4416" s="19">
        <v>316.99</v>
      </c>
      <c r="J4416" s="2" t="s">
        <v>20</v>
      </c>
      <c r="K4416" s="2" t="s">
        <v>16</v>
      </c>
      <c r="L4416">
        <v>4</v>
      </c>
      <c r="M4416" s="18">
        <f t="shared" si="1362"/>
        <v>950.97</v>
      </c>
      <c r="T4416" t="str">
        <f t="shared" si="1363"/>
        <v>Completed</v>
      </c>
      <c r="U4416" t="str">
        <f t="shared" si="1364"/>
        <v>No</v>
      </c>
      <c r="V4416" t="str">
        <f t="shared" si="1365"/>
        <v>No</v>
      </c>
      <c r="X4416">
        <f t="shared" si="1366"/>
        <v>573</v>
      </c>
      <c r="Y4416">
        <f t="shared" si="1367"/>
        <v>450</v>
      </c>
      <c r="Z4416" s="18">
        <f t="shared" si="1368"/>
        <v>1098537.4901531704</v>
      </c>
      <c r="AA4416" s="18">
        <f t="shared" si="1369"/>
        <v>96724.388030634553</v>
      </c>
      <c r="AB4416" s="17">
        <f t="shared" si="1370"/>
        <v>3.9001122334455669</v>
      </c>
      <c r="AC4416" s="2" t="s">
        <v>188</v>
      </c>
      <c r="AD4416" s="2" t="s">
        <v>42</v>
      </c>
      <c r="AE4416" t="str">
        <f t="shared" si="1371"/>
        <v>Beauty</v>
      </c>
      <c r="AF4416" t="str">
        <f t="shared" si="1372"/>
        <v>Beauty</v>
      </c>
      <c r="AG4416" t="str" cm="1">
        <f t="array" ref="AG4416">INDEX(AD:AD,ROW())</f>
        <v>Beauty</v>
      </c>
      <c r="AH4416">
        <f t="shared" si="1380"/>
        <v>80</v>
      </c>
      <c r="AI4416" t="str">
        <f t="shared" si="1373"/>
        <v>Beauty</v>
      </c>
      <c r="AK4416">
        <f t="shared" si="1374"/>
        <v>2023</v>
      </c>
      <c r="AL4416">
        <f t="shared" si="1375"/>
        <v>9</v>
      </c>
      <c r="AM4416">
        <f t="shared" si="1376"/>
        <v>30</v>
      </c>
      <c r="AN4416">
        <f t="shared" si="1377"/>
        <v>7</v>
      </c>
      <c r="AO4416" t="str">
        <f t="shared" si="1378"/>
        <v>Weekend</v>
      </c>
      <c r="AR4416" s="20">
        <f t="shared" si="1379"/>
        <v>0</v>
      </c>
    </row>
    <row r="4417" spans="1:44" x14ac:dyDescent="0.35">
      <c r="A4417" t="str">
        <f t="shared" si="1361"/>
        <v>CUST4416</v>
      </c>
      <c r="B4417" s="2" t="s">
        <v>4753</v>
      </c>
      <c r="C4417" s="4">
        <v>45279</v>
      </c>
      <c r="D4417" s="2" t="s">
        <v>140</v>
      </c>
      <c r="E4417" t="s">
        <v>5048</v>
      </c>
      <c r="F4417" s="2" t="s">
        <v>29</v>
      </c>
      <c r="G4417" s="2" t="s">
        <v>121</v>
      </c>
      <c r="H4417" s="2">
        <v>2</v>
      </c>
      <c r="I4417" s="19">
        <v>1214.96</v>
      </c>
      <c r="J4417" s="2" t="s">
        <v>5047</v>
      </c>
      <c r="K4417" s="2" t="s">
        <v>31</v>
      </c>
      <c r="L4417">
        <v>2</v>
      </c>
      <c r="M4417" s="18">
        <f t="shared" si="1362"/>
        <v>2429.92</v>
      </c>
      <c r="T4417" t="str">
        <f t="shared" si="1363"/>
        <v>Pending</v>
      </c>
      <c r="U4417" t="str">
        <f t="shared" si="1364"/>
        <v>No</v>
      </c>
      <c r="V4417" t="str">
        <f t="shared" si="1365"/>
        <v>Yes</v>
      </c>
      <c r="X4417">
        <f t="shared" si="1366"/>
        <v>590</v>
      </c>
      <c r="Y4417">
        <f t="shared" si="1367"/>
        <v>451</v>
      </c>
      <c r="Z4417" s="18">
        <f t="shared" si="1368"/>
        <v>1892867.2841657216</v>
      </c>
      <c r="AA4417" s="18">
        <f t="shared" si="1369"/>
        <v>199432.98236095349</v>
      </c>
      <c r="AB4417" s="17">
        <f t="shared" si="1370"/>
        <v>3.8949824970828471</v>
      </c>
      <c r="AC4417" s="2" t="s">
        <v>121</v>
      </c>
      <c r="AD4417" s="2" t="s">
        <v>29</v>
      </c>
      <c r="AE4417" t="str">
        <f t="shared" si="1371"/>
        <v>Fashion</v>
      </c>
      <c r="AF4417" t="str">
        <f t="shared" si="1372"/>
        <v>Fashion</v>
      </c>
      <c r="AG4417" t="str" cm="1">
        <f t="array" ref="AG4417">INDEX(AD:AD,ROW())</f>
        <v>Fashion</v>
      </c>
      <c r="AH4417">
        <f t="shared" si="1380"/>
        <v>45</v>
      </c>
      <c r="AI4417" t="str">
        <f t="shared" si="1373"/>
        <v>Fashion</v>
      </c>
      <c r="AK4417">
        <f t="shared" si="1374"/>
        <v>2023</v>
      </c>
      <c r="AL4417">
        <f t="shared" si="1375"/>
        <v>12</v>
      </c>
      <c r="AM4417">
        <f t="shared" si="1376"/>
        <v>19</v>
      </c>
      <c r="AN4417">
        <f t="shared" si="1377"/>
        <v>3</v>
      </c>
      <c r="AO4417" t="str">
        <f t="shared" si="1378"/>
        <v>Weekday</v>
      </c>
      <c r="AR4417" s="20">
        <f t="shared" si="1379"/>
        <v>0</v>
      </c>
    </row>
    <row r="4418" spans="1:44" x14ac:dyDescent="0.35">
      <c r="A4418" t="str">
        <f t="shared" si="1361"/>
        <v>CUST4417</v>
      </c>
      <c r="B4418" s="2" t="s">
        <v>4754</v>
      </c>
      <c r="C4418" s="4">
        <v>45609</v>
      </c>
      <c r="D4418" s="2" t="s">
        <v>532</v>
      </c>
      <c r="E4418" t="s">
        <v>5048</v>
      </c>
      <c r="F4418" s="2" t="s">
        <v>19</v>
      </c>
      <c r="G4418" s="2" t="s">
        <v>49</v>
      </c>
      <c r="H4418" s="2">
        <v>1</v>
      </c>
      <c r="I4418" s="19">
        <v>2937.27</v>
      </c>
      <c r="J4418" s="2" t="s">
        <v>15</v>
      </c>
      <c r="K4418" s="2" t="s">
        <v>16</v>
      </c>
      <c r="L4418">
        <v>5</v>
      </c>
      <c r="M4418" s="18">
        <f t="shared" si="1362"/>
        <v>2937.27</v>
      </c>
      <c r="T4418" t="str">
        <f t="shared" si="1363"/>
        <v>Completed</v>
      </c>
      <c r="U4418" t="str">
        <f t="shared" si="1364"/>
        <v>Yes</v>
      </c>
      <c r="V4418" t="str">
        <f t="shared" si="1365"/>
        <v>No</v>
      </c>
      <c r="X4418">
        <f t="shared" si="1366"/>
        <v>590</v>
      </c>
      <c r="Y4418">
        <f t="shared" si="1367"/>
        <v>451</v>
      </c>
      <c r="Z4418" s="18">
        <f t="shared" si="1368"/>
        <v>2759712.3299794244</v>
      </c>
      <c r="AA4418" s="18">
        <f t="shared" si="1369"/>
        <v>330643.50635802455</v>
      </c>
      <c r="AB4418" s="17">
        <f t="shared" si="1370"/>
        <v>3.8641711229946525</v>
      </c>
      <c r="AC4418" s="2" t="s">
        <v>49</v>
      </c>
      <c r="AD4418" s="2" t="s">
        <v>19</v>
      </c>
      <c r="AE4418" t="str">
        <f t="shared" si="1371"/>
        <v>Electronics</v>
      </c>
      <c r="AF4418" t="str">
        <f t="shared" si="1372"/>
        <v>Electronics</v>
      </c>
      <c r="AG4418" t="str" cm="1">
        <f t="array" ref="AG4418">INDEX(AD:AD,ROW())</f>
        <v>Electronics</v>
      </c>
      <c r="AH4418">
        <f t="shared" si="1380"/>
        <v>12</v>
      </c>
      <c r="AI4418" t="str">
        <f t="shared" si="1373"/>
        <v>Electronics</v>
      </c>
      <c r="AK4418">
        <f t="shared" si="1374"/>
        <v>2024</v>
      </c>
      <c r="AL4418">
        <f t="shared" si="1375"/>
        <v>11</v>
      </c>
      <c r="AM4418">
        <f t="shared" si="1376"/>
        <v>13</v>
      </c>
      <c r="AN4418">
        <f t="shared" si="1377"/>
        <v>4</v>
      </c>
      <c r="AO4418" t="str">
        <f t="shared" si="1378"/>
        <v>Weekday</v>
      </c>
      <c r="AR4418" s="20">
        <f t="shared" si="1379"/>
        <v>0</v>
      </c>
    </row>
    <row r="4419" spans="1:44" x14ac:dyDescent="0.35">
      <c r="A4419" t="str">
        <f t="shared" ref="A4419:A4482" si="1381">"CUST"&amp;TEXT(ROW()-1,"0000")</f>
        <v>CUST4418</v>
      </c>
      <c r="B4419" s="2" t="s">
        <v>4755</v>
      </c>
      <c r="C4419" s="4">
        <v>45771</v>
      </c>
      <c r="D4419" s="2" t="s">
        <v>283</v>
      </c>
      <c r="E4419" t="s">
        <v>5054</v>
      </c>
      <c r="F4419" s="2" t="s">
        <v>42</v>
      </c>
      <c r="G4419" s="2" t="s">
        <v>43</v>
      </c>
      <c r="H4419" s="2">
        <v>2</v>
      </c>
      <c r="I4419" s="19">
        <v>127.33</v>
      </c>
      <c r="J4419" s="2" t="s">
        <v>15</v>
      </c>
      <c r="K4419" s="2" t="s">
        <v>16</v>
      </c>
      <c r="L4419">
        <v>5</v>
      </c>
      <c r="M4419" s="18">
        <f t="shared" ref="M4419:M4482" si="1382">H4419*I4419</f>
        <v>254.66</v>
      </c>
      <c r="T4419" t="str">
        <f t="shared" ref="T4419:T4482" si="1383">IF(K4419="Cancelled","Lost Sale",IF(K4419="Pending","Pending","Completed"))</f>
        <v>Completed</v>
      </c>
      <c r="U4419" t="str">
        <f t="shared" ref="U4419:U4482" si="1384">IF(AND(K4419="Delivered",M4419&gt;1000),"Yes","No")</f>
        <v>No</v>
      </c>
      <c r="V4419" t="str">
        <f t="shared" ref="V4419:V4482" si="1385">IF(OR(K4419="Cancelled",K4419="Pending"),"Yes","No")</f>
        <v>No</v>
      </c>
      <c r="X4419">
        <f t="shared" ref="X4419:X4482" si="1386">COUNTIF($E$2:$E$4701,E4419)</f>
        <v>558</v>
      </c>
      <c r="Y4419">
        <f t="shared" ref="Y4419:Y4482" si="1387">COUNTIFS($E$2:$E$4701,E4419,$K$2:$K$4701,"Delivered")</f>
        <v>430</v>
      </c>
      <c r="Z4419" s="18">
        <f t="shared" ref="Z4419:Z4482" si="1388">SUMIF($F$2:$F$4701,F4419,$M$2:$M$4701)</f>
        <v>1098537.4901531704</v>
      </c>
      <c r="AA4419" s="18">
        <f t="shared" ref="AA4419:AA4482" si="1389">SUMIFS($M$2:$M$4701,$F$2:$F$4701,F4419,$K$2:$K$4701,"Pending")</f>
        <v>96724.388030634553</v>
      </c>
      <c r="AB4419" s="17">
        <f t="shared" ref="AB4419:AB4482" si="1390">AVERAGEIF($F$2:$F$4701,F4419,$L$2:$L$4701)</f>
        <v>3.9001122334455669</v>
      </c>
      <c r="AC4419" s="2" t="s">
        <v>43</v>
      </c>
      <c r="AD4419" s="2" t="s">
        <v>42</v>
      </c>
      <c r="AE4419" t="str">
        <f t="shared" ref="AE4419:AE4482" si="1391">VLOOKUP(G4419,$AC$2:$AD$4738,2,FALSE)</f>
        <v>Beauty</v>
      </c>
      <c r="AF4419" t="str">
        <f t="shared" ref="AF4419:AF4482" si="1392">_xlfn.XLOOKUP(G4419,AC:AC,AD:AD)</f>
        <v>Beauty</v>
      </c>
      <c r="AG4419" t="str" cm="1">
        <f t="array" ref="AG4419">INDEX(AD:AD,ROW())</f>
        <v>Beauty</v>
      </c>
      <c r="AH4419">
        <f t="shared" si="1380"/>
        <v>10</v>
      </c>
      <c r="AI4419" t="str">
        <f t="shared" ref="AI4419:AI4482" si="1393">INDEX(AD:AD,MATCH(G4419,AC:AC,0))</f>
        <v>Beauty</v>
      </c>
      <c r="AK4419">
        <f t="shared" ref="AK4419:AK4482" si="1394">YEAR(C4419)</f>
        <v>2025</v>
      </c>
      <c r="AL4419">
        <f t="shared" ref="AL4419:AL4482" si="1395">MONTH(C4419)</f>
        <v>4</v>
      </c>
      <c r="AM4419">
        <f t="shared" ref="AM4419:AM4482" si="1396">DAY(C4419)</f>
        <v>24</v>
      </c>
      <c r="AN4419">
        <f t="shared" ref="AN4419:AN4482" si="1397">WEEKDAY(C4419)</f>
        <v>5</v>
      </c>
      <c r="AO4419" t="str">
        <f t="shared" ref="AO4419:AO4482" si="1398">IF(WEEKDAY(C4419,2)&gt;5,"Weekend","Weekday")</f>
        <v>Weekday</v>
      </c>
      <c r="AR4419" s="20">
        <f t="shared" ref="AR4419:AR4482" si="1399">IF(OR(K4419="Cancelled",K4419="Returned"),1,0)</f>
        <v>0</v>
      </c>
    </row>
    <row r="4420" spans="1:44" x14ac:dyDescent="0.35">
      <c r="A4420" t="str">
        <f t="shared" si="1381"/>
        <v>CUST4419</v>
      </c>
      <c r="B4420" s="2" t="s">
        <v>4756</v>
      </c>
      <c r="C4420" s="4">
        <v>45767</v>
      </c>
      <c r="D4420" s="2" t="s">
        <v>355</v>
      </c>
      <c r="E4420" t="s">
        <v>5051</v>
      </c>
      <c r="F4420" s="2" t="s">
        <v>42</v>
      </c>
      <c r="G4420" s="2" t="s">
        <v>5042</v>
      </c>
      <c r="H4420" s="2">
        <v>2</v>
      </c>
      <c r="I4420" s="19">
        <v>1368.61</v>
      </c>
      <c r="J4420" s="2" t="s">
        <v>15</v>
      </c>
      <c r="K4420" s="2" t="s">
        <v>16</v>
      </c>
      <c r="L4420">
        <v>4</v>
      </c>
      <c r="M4420" s="18">
        <f t="shared" si="1382"/>
        <v>2737.22</v>
      </c>
      <c r="T4420" t="str">
        <f t="shared" si="1383"/>
        <v>Completed</v>
      </c>
      <c r="U4420" t="str">
        <f t="shared" si="1384"/>
        <v>Yes</v>
      </c>
      <c r="V4420" t="str">
        <f t="shared" si="1385"/>
        <v>No</v>
      </c>
      <c r="X4420">
        <f t="shared" si="1386"/>
        <v>619</v>
      </c>
      <c r="Y4420">
        <f t="shared" si="1387"/>
        <v>468</v>
      </c>
      <c r="Z4420" s="18">
        <f t="shared" si="1388"/>
        <v>1098537.4901531704</v>
      </c>
      <c r="AA4420" s="18">
        <f t="shared" si="1389"/>
        <v>96724.388030634553</v>
      </c>
      <c r="AB4420" s="17">
        <f t="shared" si="1390"/>
        <v>3.9001122334455669</v>
      </c>
      <c r="AC4420" s="2" t="s">
        <v>5042</v>
      </c>
      <c r="AD4420" s="2" t="s">
        <v>42</v>
      </c>
      <c r="AE4420" t="str">
        <f t="shared" si="1391"/>
        <v>Beauty</v>
      </c>
      <c r="AF4420" t="str">
        <f t="shared" si="1392"/>
        <v>Beauty</v>
      </c>
      <c r="AG4420" t="str" cm="1">
        <f t="array" ref="AG4420">INDEX(AD:AD,ROW())</f>
        <v>Beauty</v>
      </c>
      <c r="AH4420">
        <f t="shared" si="1380"/>
        <v>18</v>
      </c>
      <c r="AI4420" t="str">
        <f t="shared" si="1393"/>
        <v>Beauty</v>
      </c>
      <c r="AK4420">
        <f t="shared" si="1394"/>
        <v>2025</v>
      </c>
      <c r="AL4420">
        <f t="shared" si="1395"/>
        <v>4</v>
      </c>
      <c r="AM4420">
        <f t="shared" si="1396"/>
        <v>20</v>
      </c>
      <c r="AN4420">
        <f t="shared" si="1397"/>
        <v>1</v>
      </c>
      <c r="AO4420" t="str">
        <f t="shared" si="1398"/>
        <v>Weekend</v>
      </c>
      <c r="AR4420" s="20">
        <f t="shared" si="1399"/>
        <v>0</v>
      </c>
    </row>
    <row r="4421" spans="1:44" x14ac:dyDescent="0.35">
      <c r="A4421" t="str">
        <f t="shared" si="1381"/>
        <v>CUST4420</v>
      </c>
      <c r="B4421" s="2" t="s">
        <v>4757</v>
      </c>
      <c r="C4421" s="4">
        <v>45076</v>
      </c>
      <c r="D4421" s="2" t="s">
        <v>1576</v>
      </c>
      <c r="E4421" t="s">
        <v>5054</v>
      </c>
      <c r="F4421" s="2" t="s">
        <v>29</v>
      </c>
      <c r="G4421" s="2" t="s">
        <v>121</v>
      </c>
      <c r="H4421" s="2">
        <v>3</v>
      </c>
      <c r="I4421" s="19">
        <v>1556.22</v>
      </c>
      <c r="J4421" s="2" t="s">
        <v>50</v>
      </c>
      <c r="K4421" s="2" t="s">
        <v>16</v>
      </c>
      <c r="L4421">
        <v>3</v>
      </c>
      <c r="M4421" s="18">
        <f t="shared" si="1382"/>
        <v>4668.66</v>
      </c>
      <c r="T4421" t="str">
        <f t="shared" si="1383"/>
        <v>Completed</v>
      </c>
      <c r="U4421" t="str">
        <f t="shared" si="1384"/>
        <v>Yes</v>
      </c>
      <c r="V4421" t="str">
        <f t="shared" si="1385"/>
        <v>No</v>
      </c>
      <c r="X4421">
        <f t="shared" si="1386"/>
        <v>558</v>
      </c>
      <c r="Y4421">
        <f t="shared" si="1387"/>
        <v>430</v>
      </c>
      <c r="Z4421" s="18">
        <f t="shared" si="1388"/>
        <v>1892867.2841657216</v>
      </c>
      <c r="AA4421" s="18">
        <f t="shared" si="1389"/>
        <v>199432.98236095349</v>
      </c>
      <c r="AB4421" s="17">
        <f t="shared" si="1390"/>
        <v>3.8949824970828471</v>
      </c>
      <c r="AC4421" s="2" t="s">
        <v>121</v>
      </c>
      <c r="AD4421" s="2" t="s">
        <v>29</v>
      </c>
      <c r="AE4421" t="str">
        <f t="shared" si="1391"/>
        <v>Fashion</v>
      </c>
      <c r="AF4421" t="str">
        <f t="shared" si="1392"/>
        <v>Fashion</v>
      </c>
      <c r="AG4421" t="str" cm="1">
        <f t="array" ref="AG4421">INDEX(AD:AD,ROW())</f>
        <v>Fashion</v>
      </c>
      <c r="AH4421">
        <f t="shared" si="1380"/>
        <v>45</v>
      </c>
      <c r="AI4421" t="str">
        <f t="shared" si="1393"/>
        <v>Fashion</v>
      </c>
      <c r="AK4421">
        <f t="shared" si="1394"/>
        <v>2023</v>
      </c>
      <c r="AL4421">
        <f t="shared" si="1395"/>
        <v>5</v>
      </c>
      <c r="AM4421">
        <f t="shared" si="1396"/>
        <v>30</v>
      </c>
      <c r="AN4421">
        <f t="shared" si="1397"/>
        <v>3</v>
      </c>
      <c r="AO4421" t="str">
        <f t="shared" si="1398"/>
        <v>Weekday</v>
      </c>
      <c r="AR4421" s="20">
        <f t="shared" si="1399"/>
        <v>0</v>
      </c>
    </row>
    <row r="4422" spans="1:44" x14ac:dyDescent="0.35">
      <c r="A4422" t="str">
        <f t="shared" si="1381"/>
        <v>CUST4421</v>
      </c>
      <c r="B4422" s="2" t="s">
        <v>4758</v>
      </c>
      <c r="C4422" s="4">
        <v>45337</v>
      </c>
      <c r="D4422" s="2" t="s">
        <v>338</v>
      </c>
      <c r="E4422" t="s">
        <v>5048</v>
      </c>
      <c r="F4422" s="2" t="s">
        <v>13</v>
      </c>
      <c r="G4422" s="2" t="s">
        <v>5045</v>
      </c>
      <c r="H4422" s="2">
        <v>2</v>
      </c>
      <c r="I4422" s="19">
        <v>1707.86</v>
      </c>
      <c r="J4422" s="2" t="s">
        <v>5038</v>
      </c>
      <c r="K4422" s="2" t="s">
        <v>16</v>
      </c>
      <c r="L4422">
        <v>5</v>
      </c>
      <c r="M4422" s="18">
        <f t="shared" si="1382"/>
        <v>3415.72</v>
      </c>
      <c r="T4422" t="str">
        <f t="shared" si="1383"/>
        <v>Completed</v>
      </c>
      <c r="U4422" t="str">
        <f t="shared" si="1384"/>
        <v>Yes</v>
      </c>
      <c r="V4422" t="str">
        <f t="shared" si="1385"/>
        <v>No</v>
      </c>
      <c r="X4422">
        <f t="shared" si="1386"/>
        <v>590</v>
      </c>
      <c r="Y4422">
        <f t="shared" si="1387"/>
        <v>451</v>
      </c>
      <c r="Z4422" s="18">
        <f t="shared" si="1388"/>
        <v>1463424.4009529033</v>
      </c>
      <c r="AA4422" s="18">
        <f t="shared" si="1389"/>
        <v>118285.78776560788</v>
      </c>
      <c r="AB4422" s="17">
        <f t="shared" si="1390"/>
        <v>3.8140589569160999</v>
      </c>
      <c r="AC4422" s="2" t="s">
        <v>5045</v>
      </c>
      <c r="AD4422" s="2" t="s">
        <v>13</v>
      </c>
      <c r="AE4422" t="str">
        <f t="shared" si="1391"/>
        <v>Home &amp; Kitchen</v>
      </c>
      <c r="AF4422" t="str">
        <f t="shared" si="1392"/>
        <v>Home &amp; Kitchen</v>
      </c>
      <c r="AG4422" t="str" cm="1">
        <f t="array" ref="AG4422">INDEX(AD:AD,ROW())</f>
        <v>Home &amp; Kitchen</v>
      </c>
      <c r="AH4422">
        <f t="shared" si="1380"/>
        <v>76</v>
      </c>
      <c r="AI4422" t="str">
        <f t="shared" si="1393"/>
        <v>Home &amp; Kitchen</v>
      </c>
      <c r="AK4422">
        <f t="shared" si="1394"/>
        <v>2024</v>
      </c>
      <c r="AL4422">
        <f t="shared" si="1395"/>
        <v>2</v>
      </c>
      <c r="AM4422">
        <f t="shared" si="1396"/>
        <v>15</v>
      </c>
      <c r="AN4422">
        <f t="shared" si="1397"/>
        <v>5</v>
      </c>
      <c r="AO4422" t="str">
        <f t="shared" si="1398"/>
        <v>Weekday</v>
      </c>
      <c r="AR4422" s="20">
        <f t="shared" si="1399"/>
        <v>0</v>
      </c>
    </row>
    <row r="4423" spans="1:44" x14ac:dyDescent="0.35">
      <c r="A4423" t="str">
        <f t="shared" si="1381"/>
        <v>CUST4422</v>
      </c>
      <c r="B4423" s="2" t="s">
        <v>4759</v>
      </c>
      <c r="C4423" s="4">
        <v>45805</v>
      </c>
      <c r="D4423" s="2" t="s">
        <v>118</v>
      </c>
      <c r="E4423" t="s">
        <v>5055</v>
      </c>
      <c r="F4423" s="2" t="s">
        <v>29</v>
      </c>
      <c r="G4423" s="2" t="s">
        <v>5041</v>
      </c>
      <c r="H4423" s="2">
        <v>2</v>
      </c>
      <c r="I4423" s="19">
        <v>1563.11</v>
      </c>
      <c r="J4423" s="2" t="s">
        <v>15</v>
      </c>
      <c r="K4423" s="2" t="s">
        <v>16</v>
      </c>
      <c r="L4423">
        <v>3</v>
      </c>
      <c r="M4423" s="18">
        <f t="shared" si="1382"/>
        <v>3126.22</v>
      </c>
      <c r="T4423" t="str">
        <f t="shared" si="1383"/>
        <v>Completed</v>
      </c>
      <c r="U4423" t="str">
        <f t="shared" si="1384"/>
        <v>Yes</v>
      </c>
      <c r="V4423" t="str">
        <f t="shared" si="1385"/>
        <v>No</v>
      </c>
      <c r="X4423">
        <f t="shared" si="1386"/>
        <v>567</v>
      </c>
      <c r="Y4423">
        <f t="shared" si="1387"/>
        <v>440</v>
      </c>
      <c r="Z4423" s="18">
        <f t="shared" si="1388"/>
        <v>1892867.2841657216</v>
      </c>
      <c r="AA4423" s="18">
        <f t="shared" si="1389"/>
        <v>199432.98236095349</v>
      </c>
      <c r="AB4423" s="17">
        <f t="shared" si="1390"/>
        <v>3.8949824970828471</v>
      </c>
      <c r="AC4423" s="2" t="s">
        <v>5041</v>
      </c>
      <c r="AD4423" s="2" t="s">
        <v>29</v>
      </c>
      <c r="AE4423" t="str">
        <f t="shared" si="1391"/>
        <v>Fashion</v>
      </c>
      <c r="AF4423" t="str">
        <f t="shared" si="1392"/>
        <v>Fashion</v>
      </c>
      <c r="AG4423" t="str" cm="1">
        <f t="array" ref="AG4423">INDEX(AD:AD,ROW())</f>
        <v>Fashion</v>
      </c>
      <c r="AH4423">
        <f t="shared" si="1380"/>
        <v>15</v>
      </c>
      <c r="AI4423" t="str">
        <f t="shared" si="1393"/>
        <v>Fashion</v>
      </c>
      <c r="AK4423">
        <f t="shared" si="1394"/>
        <v>2025</v>
      </c>
      <c r="AL4423">
        <f t="shared" si="1395"/>
        <v>5</v>
      </c>
      <c r="AM4423">
        <f t="shared" si="1396"/>
        <v>28</v>
      </c>
      <c r="AN4423">
        <f t="shared" si="1397"/>
        <v>4</v>
      </c>
      <c r="AO4423" t="str">
        <f t="shared" si="1398"/>
        <v>Weekday</v>
      </c>
      <c r="AR4423" s="20">
        <f t="shared" si="1399"/>
        <v>0</v>
      </c>
    </row>
    <row r="4424" spans="1:44" x14ac:dyDescent="0.35">
      <c r="A4424" t="str">
        <f t="shared" si="1381"/>
        <v>CUST4423</v>
      </c>
      <c r="B4424" s="2" t="s">
        <v>4760</v>
      </c>
      <c r="C4424" s="4">
        <v>45690</v>
      </c>
      <c r="D4424" s="2" t="s">
        <v>404</v>
      </c>
      <c r="E4424" t="s">
        <v>5055</v>
      </c>
      <c r="F4424" s="2" t="s">
        <v>13</v>
      </c>
      <c r="G4424" s="2" t="s">
        <v>34</v>
      </c>
      <c r="H4424" s="2">
        <v>2</v>
      </c>
      <c r="I4424" s="19">
        <v>1155.8499999999999</v>
      </c>
      <c r="J4424" s="2" t="s">
        <v>5047</v>
      </c>
      <c r="K4424" s="2" t="s">
        <v>16</v>
      </c>
      <c r="L4424">
        <v>4</v>
      </c>
      <c r="M4424" s="18">
        <f t="shared" si="1382"/>
        <v>2311.6999999999998</v>
      </c>
      <c r="T4424" t="str">
        <f t="shared" si="1383"/>
        <v>Completed</v>
      </c>
      <c r="U4424" t="str">
        <f t="shared" si="1384"/>
        <v>Yes</v>
      </c>
      <c r="V4424" t="str">
        <f t="shared" si="1385"/>
        <v>No</v>
      </c>
      <c r="X4424">
        <f t="shared" si="1386"/>
        <v>567</v>
      </c>
      <c r="Y4424">
        <f t="shared" si="1387"/>
        <v>440</v>
      </c>
      <c r="Z4424" s="18">
        <f t="shared" si="1388"/>
        <v>1463424.4009529033</v>
      </c>
      <c r="AA4424" s="18">
        <f t="shared" si="1389"/>
        <v>118285.78776560788</v>
      </c>
      <c r="AB4424" s="17">
        <f t="shared" si="1390"/>
        <v>3.8140589569160999</v>
      </c>
      <c r="AC4424" s="2" t="s">
        <v>34</v>
      </c>
      <c r="AD4424" s="2" t="s">
        <v>13</v>
      </c>
      <c r="AE4424" t="str">
        <f t="shared" si="1391"/>
        <v>Home &amp; Kitchen</v>
      </c>
      <c r="AF4424" t="str">
        <f t="shared" si="1392"/>
        <v>Home &amp; Kitchen</v>
      </c>
      <c r="AG4424" t="str" cm="1">
        <f t="array" ref="AG4424">INDEX(AD:AD,ROW())</f>
        <v>Home &amp; Kitchen</v>
      </c>
      <c r="AH4424">
        <f t="shared" si="1380"/>
        <v>7</v>
      </c>
      <c r="AI4424" t="str">
        <f t="shared" si="1393"/>
        <v>Home &amp; Kitchen</v>
      </c>
      <c r="AK4424">
        <f t="shared" si="1394"/>
        <v>2025</v>
      </c>
      <c r="AL4424">
        <f t="shared" si="1395"/>
        <v>2</v>
      </c>
      <c r="AM4424">
        <f t="shared" si="1396"/>
        <v>2</v>
      </c>
      <c r="AN4424">
        <f t="shared" si="1397"/>
        <v>1</v>
      </c>
      <c r="AO4424" t="str">
        <f t="shared" si="1398"/>
        <v>Weekend</v>
      </c>
      <c r="AR4424" s="20">
        <f t="shared" si="1399"/>
        <v>0</v>
      </c>
    </row>
    <row r="4425" spans="1:44" x14ac:dyDescent="0.35">
      <c r="A4425" t="str">
        <f t="shared" si="1381"/>
        <v>CUST4424</v>
      </c>
      <c r="B4425" s="2" t="s">
        <v>4761</v>
      </c>
      <c r="C4425" s="4">
        <v>45717</v>
      </c>
      <c r="D4425" s="2" t="s">
        <v>211</v>
      </c>
      <c r="E4425" t="s">
        <v>5050</v>
      </c>
      <c r="F4425" s="2" t="s">
        <v>19</v>
      </c>
      <c r="G4425" s="2" t="s">
        <v>49</v>
      </c>
      <c r="H4425" s="2">
        <v>1</v>
      </c>
      <c r="I4425" s="19">
        <v>2099.8000000000002</v>
      </c>
      <c r="J4425" s="2" t="s">
        <v>5046</v>
      </c>
      <c r="K4425" s="2" t="s">
        <v>31</v>
      </c>
      <c r="L4425">
        <v>4</v>
      </c>
      <c r="M4425" s="18">
        <f t="shared" si="1382"/>
        <v>2099.8000000000002</v>
      </c>
      <c r="T4425" t="str">
        <f t="shared" si="1383"/>
        <v>Pending</v>
      </c>
      <c r="U4425" t="str">
        <f t="shared" si="1384"/>
        <v>No</v>
      </c>
      <c r="V4425" t="str">
        <f t="shared" si="1385"/>
        <v>Yes</v>
      </c>
      <c r="X4425">
        <f t="shared" si="1386"/>
        <v>589</v>
      </c>
      <c r="Y4425">
        <f t="shared" si="1387"/>
        <v>426</v>
      </c>
      <c r="Z4425" s="18">
        <f t="shared" si="1388"/>
        <v>2759712.3299794244</v>
      </c>
      <c r="AA4425" s="18">
        <f t="shared" si="1389"/>
        <v>330643.50635802455</v>
      </c>
      <c r="AB4425" s="17">
        <f t="shared" si="1390"/>
        <v>3.8641711229946525</v>
      </c>
      <c r="AC4425" s="2" t="s">
        <v>49</v>
      </c>
      <c r="AD4425" s="2" t="s">
        <v>19</v>
      </c>
      <c r="AE4425" t="str">
        <f t="shared" si="1391"/>
        <v>Electronics</v>
      </c>
      <c r="AF4425" t="str">
        <f t="shared" si="1392"/>
        <v>Electronics</v>
      </c>
      <c r="AG4425" t="str" cm="1">
        <f t="array" ref="AG4425">INDEX(AD:AD,ROW())</f>
        <v>Electronics</v>
      </c>
      <c r="AH4425">
        <f t="shared" ref="AH4425:AH4488" si="1400">MATCH(G4425,AC:AC,0)</f>
        <v>12</v>
      </c>
      <c r="AI4425" t="str">
        <f t="shared" si="1393"/>
        <v>Electronics</v>
      </c>
      <c r="AK4425">
        <f t="shared" si="1394"/>
        <v>2025</v>
      </c>
      <c r="AL4425">
        <f t="shared" si="1395"/>
        <v>3</v>
      </c>
      <c r="AM4425">
        <f t="shared" si="1396"/>
        <v>1</v>
      </c>
      <c r="AN4425">
        <f t="shared" si="1397"/>
        <v>7</v>
      </c>
      <c r="AO4425" t="str">
        <f t="shared" si="1398"/>
        <v>Weekend</v>
      </c>
      <c r="AR4425" s="20">
        <f t="shared" si="1399"/>
        <v>0</v>
      </c>
    </row>
    <row r="4426" spans="1:44" x14ac:dyDescent="0.35">
      <c r="A4426" t="str">
        <f t="shared" si="1381"/>
        <v>CUST4425</v>
      </c>
      <c r="B4426" s="2" t="s">
        <v>4762</v>
      </c>
      <c r="C4426" s="4">
        <v>45505</v>
      </c>
      <c r="D4426" s="2" t="s">
        <v>54</v>
      </c>
      <c r="E4426" t="s">
        <v>5054</v>
      </c>
      <c r="F4426" s="2" t="s">
        <v>29</v>
      </c>
      <c r="G4426" s="2" t="s">
        <v>5043</v>
      </c>
      <c r="H4426" s="2">
        <v>2</v>
      </c>
      <c r="I4426" s="19">
        <v>415.25</v>
      </c>
      <c r="J4426" s="2" t="s">
        <v>5047</v>
      </c>
      <c r="K4426" s="2" t="s">
        <v>31</v>
      </c>
      <c r="L4426">
        <v>5</v>
      </c>
      <c r="M4426" s="18">
        <f t="shared" si="1382"/>
        <v>830.5</v>
      </c>
      <c r="T4426" t="str">
        <f t="shared" si="1383"/>
        <v>Pending</v>
      </c>
      <c r="U4426" t="str">
        <f t="shared" si="1384"/>
        <v>No</v>
      </c>
      <c r="V4426" t="str">
        <f t="shared" si="1385"/>
        <v>Yes</v>
      </c>
      <c r="X4426">
        <f t="shared" si="1386"/>
        <v>558</v>
      </c>
      <c r="Y4426">
        <f t="shared" si="1387"/>
        <v>430</v>
      </c>
      <c r="Z4426" s="18">
        <f t="shared" si="1388"/>
        <v>1892867.2841657216</v>
      </c>
      <c r="AA4426" s="18">
        <f t="shared" si="1389"/>
        <v>199432.98236095349</v>
      </c>
      <c r="AB4426" s="17">
        <f t="shared" si="1390"/>
        <v>3.8949824970828471</v>
      </c>
      <c r="AC4426" s="2" t="s">
        <v>5043</v>
      </c>
      <c r="AD4426" s="2" t="s">
        <v>29</v>
      </c>
      <c r="AE4426" t="str">
        <f t="shared" si="1391"/>
        <v>Fashion</v>
      </c>
      <c r="AF4426" t="str">
        <f t="shared" si="1392"/>
        <v>Fashion</v>
      </c>
      <c r="AG4426" t="str" cm="1">
        <f t="array" ref="AG4426">INDEX(AD:AD,ROW())</f>
        <v>Fashion</v>
      </c>
      <c r="AH4426">
        <f t="shared" si="1400"/>
        <v>55</v>
      </c>
      <c r="AI4426" t="str">
        <f t="shared" si="1393"/>
        <v>Fashion</v>
      </c>
      <c r="AK4426">
        <f t="shared" si="1394"/>
        <v>2024</v>
      </c>
      <c r="AL4426">
        <f t="shared" si="1395"/>
        <v>8</v>
      </c>
      <c r="AM4426">
        <f t="shared" si="1396"/>
        <v>1</v>
      </c>
      <c r="AN4426">
        <f t="shared" si="1397"/>
        <v>5</v>
      </c>
      <c r="AO4426" t="str">
        <f t="shared" si="1398"/>
        <v>Weekday</v>
      </c>
      <c r="AR4426" s="20">
        <f t="shared" si="1399"/>
        <v>0</v>
      </c>
    </row>
    <row r="4427" spans="1:44" x14ac:dyDescent="0.35">
      <c r="A4427" t="str">
        <f t="shared" si="1381"/>
        <v>CUST4426</v>
      </c>
      <c r="B4427" s="2" t="s">
        <v>4763</v>
      </c>
      <c r="C4427" s="4">
        <v>45632</v>
      </c>
      <c r="D4427" s="2" t="s">
        <v>431</v>
      </c>
      <c r="E4427" t="s">
        <v>5050</v>
      </c>
      <c r="F4427" s="2" t="s">
        <v>13</v>
      </c>
      <c r="G4427" s="2" t="s">
        <v>14</v>
      </c>
      <c r="H4427" s="2">
        <v>1</v>
      </c>
      <c r="I4427" s="19">
        <v>693.26</v>
      </c>
      <c r="J4427" s="2" t="s">
        <v>5046</v>
      </c>
      <c r="K4427" s="2" t="s">
        <v>16</v>
      </c>
      <c r="L4427">
        <v>5</v>
      </c>
      <c r="M4427" s="18">
        <f t="shared" si="1382"/>
        <v>693.26</v>
      </c>
      <c r="T4427" t="str">
        <f t="shared" si="1383"/>
        <v>Completed</v>
      </c>
      <c r="U4427" t="str">
        <f t="shared" si="1384"/>
        <v>No</v>
      </c>
      <c r="V4427" t="str">
        <f t="shared" si="1385"/>
        <v>No</v>
      </c>
      <c r="X4427">
        <f t="shared" si="1386"/>
        <v>589</v>
      </c>
      <c r="Y4427">
        <f t="shared" si="1387"/>
        <v>426</v>
      </c>
      <c r="Z4427" s="18">
        <f t="shared" si="1388"/>
        <v>1463424.4009529033</v>
      </c>
      <c r="AA4427" s="18">
        <f t="shared" si="1389"/>
        <v>118285.78776560788</v>
      </c>
      <c r="AB4427" s="17">
        <f t="shared" si="1390"/>
        <v>3.8140589569160999</v>
      </c>
      <c r="AC4427" s="2" t="s">
        <v>14</v>
      </c>
      <c r="AD4427" s="2" t="s">
        <v>13</v>
      </c>
      <c r="AE4427" t="str">
        <f t="shared" si="1391"/>
        <v>Home &amp; Kitchen</v>
      </c>
      <c r="AF4427" t="str">
        <f t="shared" si="1392"/>
        <v>Home &amp; Kitchen</v>
      </c>
      <c r="AG4427" t="str" cm="1">
        <f t="array" ref="AG4427">INDEX(AD:AD,ROW())</f>
        <v>Home &amp; Kitchen</v>
      </c>
      <c r="AH4427">
        <f t="shared" si="1400"/>
        <v>2</v>
      </c>
      <c r="AI4427" t="str">
        <f t="shared" si="1393"/>
        <v>Home &amp; Kitchen</v>
      </c>
      <c r="AK4427">
        <f t="shared" si="1394"/>
        <v>2024</v>
      </c>
      <c r="AL4427">
        <f t="shared" si="1395"/>
        <v>12</v>
      </c>
      <c r="AM4427">
        <f t="shared" si="1396"/>
        <v>6</v>
      </c>
      <c r="AN4427">
        <f t="shared" si="1397"/>
        <v>6</v>
      </c>
      <c r="AO4427" t="str">
        <f t="shared" si="1398"/>
        <v>Weekday</v>
      </c>
      <c r="AR4427" s="20">
        <f t="shared" si="1399"/>
        <v>0</v>
      </c>
    </row>
    <row r="4428" spans="1:44" x14ac:dyDescent="0.35">
      <c r="A4428" t="str">
        <f t="shared" si="1381"/>
        <v>CUST4427</v>
      </c>
      <c r="B4428" s="2" t="s">
        <v>4764</v>
      </c>
      <c r="C4428" s="4">
        <v>45595</v>
      </c>
      <c r="D4428" s="2" t="s">
        <v>632</v>
      </c>
      <c r="E4428" t="s">
        <v>5052</v>
      </c>
      <c r="F4428" s="2" t="s">
        <v>29</v>
      </c>
      <c r="G4428" s="2" t="s">
        <v>30</v>
      </c>
      <c r="H4428" s="2">
        <v>1</v>
      </c>
      <c r="I4428" s="19">
        <v>1249.0999999999999</v>
      </c>
      <c r="J4428" s="2" t="s">
        <v>20</v>
      </c>
      <c r="K4428" s="2" t="s">
        <v>16</v>
      </c>
      <c r="L4428">
        <v>3</v>
      </c>
      <c r="M4428" s="18">
        <f t="shared" si="1382"/>
        <v>1249.0999999999999</v>
      </c>
      <c r="T4428" t="str">
        <f t="shared" si="1383"/>
        <v>Completed</v>
      </c>
      <c r="U4428" t="str">
        <f t="shared" si="1384"/>
        <v>Yes</v>
      </c>
      <c r="V4428" t="str">
        <f t="shared" si="1385"/>
        <v>No</v>
      </c>
      <c r="X4428">
        <f t="shared" si="1386"/>
        <v>573</v>
      </c>
      <c r="Y4428">
        <f t="shared" si="1387"/>
        <v>450</v>
      </c>
      <c r="Z4428" s="18">
        <f t="shared" si="1388"/>
        <v>1892867.2841657216</v>
      </c>
      <c r="AA4428" s="18">
        <f t="shared" si="1389"/>
        <v>199432.98236095349</v>
      </c>
      <c r="AB4428" s="17">
        <f t="shared" si="1390"/>
        <v>3.8949824970828471</v>
      </c>
      <c r="AC4428" s="2" t="s">
        <v>30</v>
      </c>
      <c r="AD4428" s="2" t="s">
        <v>29</v>
      </c>
      <c r="AE4428" t="str">
        <f t="shared" si="1391"/>
        <v>Fashion</v>
      </c>
      <c r="AF4428" t="str">
        <f t="shared" si="1392"/>
        <v>Fashion</v>
      </c>
      <c r="AG4428" t="str" cm="1">
        <f t="array" ref="AG4428">INDEX(AD:AD,ROW())</f>
        <v>Fashion</v>
      </c>
      <c r="AH4428">
        <f t="shared" si="1400"/>
        <v>6</v>
      </c>
      <c r="AI4428" t="str">
        <f t="shared" si="1393"/>
        <v>Fashion</v>
      </c>
      <c r="AK4428">
        <f t="shared" si="1394"/>
        <v>2024</v>
      </c>
      <c r="AL4428">
        <f t="shared" si="1395"/>
        <v>10</v>
      </c>
      <c r="AM4428">
        <f t="shared" si="1396"/>
        <v>30</v>
      </c>
      <c r="AN4428">
        <f t="shared" si="1397"/>
        <v>4</v>
      </c>
      <c r="AO4428" t="str">
        <f t="shared" si="1398"/>
        <v>Weekday</v>
      </c>
      <c r="AR4428" s="20">
        <f t="shared" si="1399"/>
        <v>0</v>
      </c>
    </row>
    <row r="4429" spans="1:44" x14ac:dyDescent="0.35">
      <c r="A4429" t="str">
        <f t="shared" si="1381"/>
        <v>CUST4428</v>
      </c>
      <c r="B4429" s="2" t="s">
        <v>4765</v>
      </c>
      <c r="C4429" s="4">
        <v>45661</v>
      </c>
      <c r="D4429" s="2" t="s">
        <v>283</v>
      </c>
      <c r="E4429" t="s">
        <v>5054</v>
      </c>
      <c r="F4429" s="2" t="s">
        <v>29</v>
      </c>
      <c r="G4429" s="2" t="s">
        <v>5041</v>
      </c>
      <c r="H4429" s="2">
        <v>1</v>
      </c>
      <c r="I4429" s="19">
        <v>256.39999999999998</v>
      </c>
      <c r="J4429" s="2" t="s">
        <v>5047</v>
      </c>
      <c r="K4429" s="2" t="s">
        <v>16</v>
      </c>
      <c r="L4429">
        <v>3</v>
      </c>
      <c r="M4429" s="18">
        <f t="shared" si="1382"/>
        <v>256.39999999999998</v>
      </c>
      <c r="T4429" t="str">
        <f t="shared" si="1383"/>
        <v>Completed</v>
      </c>
      <c r="U4429" t="str">
        <f t="shared" si="1384"/>
        <v>No</v>
      </c>
      <c r="V4429" t="str">
        <f t="shared" si="1385"/>
        <v>No</v>
      </c>
      <c r="X4429">
        <f t="shared" si="1386"/>
        <v>558</v>
      </c>
      <c r="Y4429">
        <f t="shared" si="1387"/>
        <v>430</v>
      </c>
      <c r="Z4429" s="18">
        <f t="shared" si="1388"/>
        <v>1892867.2841657216</v>
      </c>
      <c r="AA4429" s="18">
        <f t="shared" si="1389"/>
        <v>199432.98236095349</v>
      </c>
      <c r="AB4429" s="17">
        <f t="shared" si="1390"/>
        <v>3.8949824970828471</v>
      </c>
      <c r="AC4429" s="2" t="s">
        <v>5041</v>
      </c>
      <c r="AD4429" s="2" t="s">
        <v>29</v>
      </c>
      <c r="AE4429" t="str">
        <f t="shared" si="1391"/>
        <v>Fashion</v>
      </c>
      <c r="AF4429" t="str">
        <f t="shared" si="1392"/>
        <v>Fashion</v>
      </c>
      <c r="AG4429" t="str" cm="1">
        <f t="array" ref="AG4429">INDEX(AD:AD,ROW())</f>
        <v>Fashion</v>
      </c>
      <c r="AH4429">
        <f t="shared" si="1400"/>
        <v>15</v>
      </c>
      <c r="AI4429" t="str">
        <f t="shared" si="1393"/>
        <v>Fashion</v>
      </c>
      <c r="AK4429">
        <f t="shared" si="1394"/>
        <v>2025</v>
      </c>
      <c r="AL4429">
        <f t="shared" si="1395"/>
        <v>1</v>
      </c>
      <c r="AM4429">
        <f t="shared" si="1396"/>
        <v>4</v>
      </c>
      <c r="AN4429">
        <f t="shared" si="1397"/>
        <v>7</v>
      </c>
      <c r="AO4429" t="str">
        <f t="shared" si="1398"/>
        <v>Weekend</v>
      </c>
      <c r="AR4429" s="20">
        <f t="shared" si="1399"/>
        <v>0</v>
      </c>
    </row>
    <row r="4430" spans="1:44" x14ac:dyDescent="0.35">
      <c r="A4430" t="str">
        <f t="shared" si="1381"/>
        <v>CUST4429</v>
      </c>
      <c r="B4430" s="2" t="s">
        <v>4766</v>
      </c>
      <c r="C4430" s="4">
        <v>45605</v>
      </c>
      <c r="D4430" s="2" t="s">
        <v>948</v>
      </c>
      <c r="E4430" t="s">
        <v>5055</v>
      </c>
      <c r="F4430" s="2" t="s">
        <v>42</v>
      </c>
      <c r="G4430" s="2" t="s">
        <v>170</v>
      </c>
      <c r="H4430" s="2">
        <v>1</v>
      </c>
      <c r="I4430" s="19">
        <v>741.17</v>
      </c>
      <c r="J4430" s="2" t="s">
        <v>15</v>
      </c>
      <c r="K4430" s="2" t="s">
        <v>76</v>
      </c>
      <c r="L4430">
        <v>5</v>
      </c>
      <c r="M4430" s="18">
        <f t="shared" si="1382"/>
        <v>741.17</v>
      </c>
      <c r="T4430" t="str">
        <f t="shared" si="1383"/>
        <v>Completed</v>
      </c>
      <c r="U4430" t="str">
        <f t="shared" si="1384"/>
        <v>No</v>
      </c>
      <c r="V4430" t="str">
        <f t="shared" si="1385"/>
        <v>No</v>
      </c>
      <c r="X4430">
        <f t="shared" si="1386"/>
        <v>567</v>
      </c>
      <c r="Y4430">
        <f t="shared" si="1387"/>
        <v>440</v>
      </c>
      <c r="Z4430" s="18">
        <f t="shared" si="1388"/>
        <v>1098537.4901531704</v>
      </c>
      <c r="AA4430" s="18">
        <f t="shared" si="1389"/>
        <v>96724.388030634553</v>
      </c>
      <c r="AB4430" s="17">
        <f t="shared" si="1390"/>
        <v>3.9001122334455669</v>
      </c>
      <c r="AC4430" s="2" t="s">
        <v>170</v>
      </c>
      <c r="AD4430" s="2" t="s">
        <v>42</v>
      </c>
      <c r="AE4430" t="str">
        <f t="shared" si="1391"/>
        <v>Beauty</v>
      </c>
      <c r="AF4430" t="str">
        <f t="shared" si="1392"/>
        <v>Beauty</v>
      </c>
      <c r="AG4430" t="str" cm="1">
        <f t="array" ref="AG4430">INDEX(AD:AD,ROW())</f>
        <v>Beauty</v>
      </c>
      <c r="AH4430">
        <f t="shared" si="1400"/>
        <v>70</v>
      </c>
      <c r="AI4430" t="str">
        <f t="shared" si="1393"/>
        <v>Beauty</v>
      </c>
      <c r="AK4430">
        <f t="shared" si="1394"/>
        <v>2024</v>
      </c>
      <c r="AL4430">
        <f t="shared" si="1395"/>
        <v>11</v>
      </c>
      <c r="AM4430">
        <f t="shared" si="1396"/>
        <v>9</v>
      </c>
      <c r="AN4430">
        <f t="shared" si="1397"/>
        <v>7</v>
      </c>
      <c r="AO4430" t="str">
        <f t="shared" si="1398"/>
        <v>Weekend</v>
      </c>
      <c r="AR4430" s="20">
        <f t="shared" si="1399"/>
        <v>1</v>
      </c>
    </row>
    <row r="4431" spans="1:44" x14ac:dyDescent="0.35">
      <c r="A4431" t="str">
        <f t="shared" si="1381"/>
        <v>CUST4430</v>
      </c>
      <c r="B4431" s="2" t="s">
        <v>4767</v>
      </c>
      <c r="C4431" s="4">
        <v>45800</v>
      </c>
      <c r="D4431" s="2" t="s">
        <v>184</v>
      </c>
      <c r="E4431" t="s">
        <v>5055</v>
      </c>
      <c r="F4431" s="2" t="s">
        <v>42</v>
      </c>
      <c r="G4431" s="2" t="s">
        <v>170</v>
      </c>
      <c r="H4431" s="2">
        <v>1</v>
      </c>
      <c r="I4431" s="19">
        <v>217.66</v>
      </c>
      <c r="J4431" s="2" t="s">
        <v>50</v>
      </c>
      <c r="K4431" s="2" t="s">
        <v>16</v>
      </c>
      <c r="L4431">
        <v>5</v>
      </c>
      <c r="M4431" s="18">
        <f t="shared" si="1382"/>
        <v>217.66</v>
      </c>
      <c r="T4431" t="str">
        <f t="shared" si="1383"/>
        <v>Completed</v>
      </c>
      <c r="U4431" t="str">
        <f t="shared" si="1384"/>
        <v>No</v>
      </c>
      <c r="V4431" t="str">
        <f t="shared" si="1385"/>
        <v>No</v>
      </c>
      <c r="X4431">
        <f t="shared" si="1386"/>
        <v>567</v>
      </c>
      <c r="Y4431">
        <f t="shared" si="1387"/>
        <v>440</v>
      </c>
      <c r="Z4431" s="18">
        <f t="shared" si="1388"/>
        <v>1098537.4901531704</v>
      </c>
      <c r="AA4431" s="18">
        <f t="shared" si="1389"/>
        <v>96724.388030634553</v>
      </c>
      <c r="AB4431" s="17">
        <f t="shared" si="1390"/>
        <v>3.9001122334455669</v>
      </c>
      <c r="AC4431" s="2" t="s">
        <v>170</v>
      </c>
      <c r="AD4431" s="2" t="s">
        <v>42</v>
      </c>
      <c r="AE4431" t="str">
        <f t="shared" si="1391"/>
        <v>Beauty</v>
      </c>
      <c r="AF4431" t="str">
        <f t="shared" si="1392"/>
        <v>Beauty</v>
      </c>
      <c r="AG4431" t="str" cm="1">
        <f t="array" ref="AG4431">INDEX(AD:AD,ROW())</f>
        <v>Beauty</v>
      </c>
      <c r="AH4431">
        <f t="shared" si="1400"/>
        <v>70</v>
      </c>
      <c r="AI4431" t="str">
        <f t="shared" si="1393"/>
        <v>Beauty</v>
      </c>
      <c r="AK4431">
        <f t="shared" si="1394"/>
        <v>2025</v>
      </c>
      <c r="AL4431">
        <f t="shared" si="1395"/>
        <v>5</v>
      </c>
      <c r="AM4431">
        <f t="shared" si="1396"/>
        <v>23</v>
      </c>
      <c r="AN4431">
        <f t="shared" si="1397"/>
        <v>6</v>
      </c>
      <c r="AO4431" t="str">
        <f t="shared" si="1398"/>
        <v>Weekday</v>
      </c>
      <c r="AR4431" s="20">
        <f t="shared" si="1399"/>
        <v>0</v>
      </c>
    </row>
    <row r="4432" spans="1:44" x14ac:dyDescent="0.35">
      <c r="A4432" t="str">
        <f t="shared" si="1381"/>
        <v>CUST4431</v>
      </c>
      <c r="B4432" s="2" t="s">
        <v>4768</v>
      </c>
      <c r="C4432" s="4">
        <v>45497</v>
      </c>
      <c r="D4432" s="2" t="s">
        <v>114</v>
      </c>
      <c r="E4432" t="s">
        <v>5049</v>
      </c>
      <c r="F4432" s="2" t="s">
        <v>19</v>
      </c>
      <c r="G4432" s="2" t="s">
        <v>60</v>
      </c>
      <c r="H4432" s="2">
        <v>1</v>
      </c>
      <c r="I4432" s="19">
        <v>951.57</v>
      </c>
      <c r="J4432" s="2" t="s">
        <v>20</v>
      </c>
      <c r="K4432" s="2" t="s">
        <v>31</v>
      </c>
      <c r="L4432">
        <v>2</v>
      </c>
      <c r="M4432" s="18">
        <f t="shared" si="1382"/>
        <v>951.57</v>
      </c>
      <c r="T4432" t="str">
        <f t="shared" si="1383"/>
        <v>Pending</v>
      </c>
      <c r="U4432" t="str">
        <f t="shared" si="1384"/>
        <v>No</v>
      </c>
      <c r="V4432" t="str">
        <f t="shared" si="1385"/>
        <v>Yes</v>
      </c>
      <c r="X4432">
        <f t="shared" si="1386"/>
        <v>595</v>
      </c>
      <c r="Y4432">
        <f t="shared" si="1387"/>
        <v>444</v>
      </c>
      <c r="Z4432" s="18">
        <f t="shared" si="1388"/>
        <v>2759712.3299794244</v>
      </c>
      <c r="AA4432" s="18">
        <f t="shared" si="1389"/>
        <v>330643.50635802455</v>
      </c>
      <c r="AB4432" s="17">
        <f t="shared" si="1390"/>
        <v>3.8641711229946525</v>
      </c>
      <c r="AC4432" s="2" t="s">
        <v>60</v>
      </c>
      <c r="AD4432" s="2" t="s">
        <v>19</v>
      </c>
      <c r="AE4432" t="str">
        <f t="shared" si="1391"/>
        <v>Electronics</v>
      </c>
      <c r="AF4432" t="str">
        <f t="shared" si="1392"/>
        <v>Electronics</v>
      </c>
      <c r="AG4432" t="str" cm="1">
        <f t="array" ref="AG4432">INDEX(AD:AD,ROW())</f>
        <v>Electronics</v>
      </c>
      <c r="AH4432">
        <f t="shared" si="1400"/>
        <v>17</v>
      </c>
      <c r="AI4432" t="str">
        <f t="shared" si="1393"/>
        <v>Electronics</v>
      </c>
      <c r="AK4432">
        <f t="shared" si="1394"/>
        <v>2024</v>
      </c>
      <c r="AL4432">
        <f t="shared" si="1395"/>
        <v>7</v>
      </c>
      <c r="AM4432">
        <f t="shared" si="1396"/>
        <v>24</v>
      </c>
      <c r="AN4432">
        <f t="shared" si="1397"/>
        <v>4</v>
      </c>
      <c r="AO4432" t="str">
        <f t="shared" si="1398"/>
        <v>Weekday</v>
      </c>
      <c r="AR4432" s="20">
        <f t="shared" si="1399"/>
        <v>0</v>
      </c>
    </row>
    <row r="4433" spans="1:44" x14ac:dyDescent="0.35">
      <c r="A4433" t="str">
        <f t="shared" si="1381"/>
        <v>CUST4432</v>
      </c>
      <c r="B4433" s="2" t="s">
        <v>4769</v>
      </c>
      <c r="C4433" s="4">
        <v>45124</v>
      </c>
      <c r="D4433" s="2" t="s">
        <v>820</v>
      </c>
      <c r="E4433" t="s">
        <v>5054</v>
      </c>
      <c r="F4433" s="2" t="s">
        <v>13</v>
      </c>
      <c r="G4433" s="2" t="s">
        <v>34</v>
      </c>
      <c r="H4433" s="2">
        <v>1</v>
      </c>
      <c r="I4433" s="19">
        <v>999.24</v>
      </c>
      <c r="J4433" s="2" t="s">
        <v>5047</v>
      </c>
      <c r="K4433" s="2" t="s">
        <v>16</v>
      </c>
      <c r="L4433">
        <v>3</v>
      </c>
      <c r="M4433" s="18">
        <f t="shared" si="1382"/>
        <v>999.24</v>
      </c>
      <c r="T4433" t="str">
        <f t="shared" si="1383"/>
        <v>Completed</v>
      </c>
      <c r="U4433" t="str">
        <f t="shared" si="1384"/>
        <v>No</v>
      </c>
      <c r="V4433" t="str">
        <f t="shared" si="1385"/>
        <v>No</v>
      </c>
      <c r="X4433">
        <f t="shared" si="1386"/>
        <v>558</v>
      </c>
      <c r="Y4433">
        <f t="shared" si="1387"/>
        <v>430</v>
      </c>
      <c r="Z4433" s="18">
        <f t="shared" si="1388"/>
        <v>1463424.4009529033</v>
      </c>
      <c r="AA4433" s="18">
        <f t="shared" si="1389"/>
        <v>118285.78776560788</v>
      </c>
      <c r="AB4433" s="17">
        <f t="shared" si="1390"/>
        <v>3.8140589569160999</v>
      </c>
      <c r="AC4433" s="2" t="s">
        <v>34</v>
      </c>
      <c r="AD4433" s="2" t="s">
        <v>13</v>
      </c>
      <c r="AE4433" t="str">
        <f t="shared" si="1391"/>
        <v>Home &amp; Kitchen</v>
      </c>
      <c r="AF4433" t="str">
        <f t="shared" si="1392"/>
        <v>Home &amp; Kitchen</v>
      </c>
      <c r="AG4433" t="str" cm="1">
        <f t="array" ref="AG4433">INDEX(AD:AD,ROW())</f>
        <v>Home &amp; Kitchen</v>
      </c>
      <c r="AH4433">
        <f t="shared" si="1400"/>
        <v>7</v>
      </c>
      <c r="AI4433" t="str">
        <f t="shared" si="1393"/>
        <v>Home &amp; Kitchen</v>
      </c>
      <c r="AK4433">
        <f t="shared" si="1394"/>
        <v>2023</v>
      </c>
      <c r="AL4433">
        <f t="shared" si="1395"/>
        <v>7</v>
      </c>
      <c r="AM4433">
        <f t="shared" si="1396"/>
        <v>17</v>
      </c>
      <c r="AN4433">
        <f t="shared" si="1397"/>
        <v>2</v>
      </c>
      <c r="AO4433" t="str">
        <f t="shared" si="1398"/>
        <v>Weekday</v>
      </c>
      <c r="AR4433" s="20">
        <f t="shared" si="1399"/>
        <v>0</v>
      </c>
    </row>
    <row r="4434" spans="1:44" x14ac:dyDescent="0.35">
      <c r="A4434" t="str">
        <f t="shared" si="1381"/>
        <v>CUST4433</v>
      </c>
      <c r="B4434" s="2" t="s">
        <v>4770</v>
      </c>
      <c r="C4434" s="4">
        <v>45262</v>
      </c>
      <c r="D4434" s="2" t="s">
        <v>1913</v>
      </c>
      <c r="E4434" t="s">
        <v>5054</v>
      </c>
      <c r="F4434" s="2" t="s">
        <v>42</v>
      </c>
      <c r="G4434" s="2" t="s">
        <v>5042</v>
      </c>
      <c r="H4434" s="2">
        <v>1</v>
      </c>
      <c r="I4434" s="19">
        <v>1350.51</v>
      </c>
      <c r="J4434" s="2" t="s">
        <v>5046</v>
      </c>
      <c r="K4434" s="2" t="s">
        <v>16</v>
      </c>
      <c r="L4434">
        <v>4</v>
      </c>
      <c r="M4434" s="18">
        <f t="shared" si="1382"/>
        <v>1350.51</v>
      </c>
      <c r="T4434" t="str">
        <f t="shared" si="1383"/>
        <v>Completed</v>
      </c>
      <c r="U4434" t="str">
        <f t="shared" si="1384"/>
        <v>Yes</v>
      </c>
      <c r="V4434" t="str">
        <f t="shared" si="1385"/>
        <v>No</v>
      </c>
      <c r="X4434">
        <f t="shared" si="1386"/>
        <v>558</v>
      </c>
      <c r="Y4434">
        <f t="shared" si="1387"/>
        <v>430</v>
      </c>
      <c r="Z4434" s="18">
        <f t="shared" si="1388"/>
        <v>1098537.4901531704</v>
      </c>
      <c r="AA4434" s="18">
        <f t="shared" si="1389"/>
        <v>96724.388030634553</v>
      </c>
      <c r="AB4434" s="17">
        <f t="shared" si="1390"/>
        <v>3.9001122334455669</v>
      </c>
      <c r="AC4434" s="2" t="s">
        <v>5042</v>
      </c>
      <c r="AD4434" s="2" t="s">
        <v>42</v>
      </c>
      <c r="AE4434" t="str">
        <f t="shared" si="1391"/>
        <v>Beauty</v>
      </c>
      <c r="AF4434" t="str">
        <f t="shared" si="1392"/>
        <v>Beauty</v>
      </c>
      <c r="AG4434" t="str" cm="1">
        <f t="array" ref="AG4434">INDEX(AD:AD,ROW())</f>
        <v>Beauty</v>
      </c>
      <c r="AH4434">
        <f t="shared" si="1400"/>
        <v>18</v>
      </c>
      <c r="AI4434" t="str">
        <f t="shared" si="1393"/>
        <v>Beauty</v>
      </c>
      <c r="AK4434">
        <f t="shared" si="1394"/>
        <v>2023</v>
      </c>
      <c r="AL4434">
        <f t="shared" si="1395"/>
        <v>12</v>
      </c>
      <c r="AM4434">
        <f t="shared" si="1396"/>
        <v>2</v>
      </c>
      <c r="AN4434">
        <f t="shared" si="1397"/>
        <v>7</v>
      </c>
      <c r="AO4434" t="str">
        <f t="shared" si="1398"/>
        <v>Weekend</v>
      </c>
      <c r="AR4434" s="20">
        <f t="shared" si="1399"/>
        <v>0</v>
      </c>
    </row>
    <row r="4435" spans="1:44" x14ac:dyDescent="0.35">
      <c r="A4435" t="str">
        <f t="shared" si="1381"/>
        <v>CUST4434</v>
      </c>
      <c r="B4435" s="2" t="s">
        <v>4771</v>
      </c>
      <c r="C4435" s="4">
        <v>45239</v>
      </c>
      <c r="D4435" s="2" t="s">
        <v>822</v>
      </c>
      <c r="E4435" t="s">
        <v>5053</v>
      </c>
      <c r="F4435" s="2" t="s">
        <v>29</v>
      </c>
      <c r="G4435" s="2" t="s">
        <v>30</v>
      </c>
      <c r="H4435" s="2">
        <v>1</v>
      </c>
      <c r="I4435" s="19">
        <v>463.95</v>
      </c>
      <c r="J4435" s="2" t="s">
        <v>15</v>
      </c>
      <c r="K4435" s="2" t="s">
        <v>16</v>
      </c>
      <c r="L4435" s="32"/>
      <c r="M4435" s="18">
        <f t="shared" si="1382"/>
        <v>463.95</v>
      </c>
      <c r="T4435" t="str">
        <f t="shared" si="1383"/>
        <v>Completed</v>
      </c>
      <c r="U4435" t="str">
        <f t="shared" si="1384"/>
        <v>No</v>
      </c>
      <c r="V4435" t="str">
        <f t="shared" si="1385"/>
        <v>No</v>
      </c>
      <c r="X4435">
        <f t="shared" si="1386"/>
        <v>559</v>
      </c>
      <c r="Y4435">
        <f t="shared" si="1387"/>
        <v>408</v>
      </c>
      <c r="Z4435" s="18">
        <f t="shared" si="1388"/>
        <v>1892867.2841657216</v>
      </c>
      <c r="AA4435" s="18">
        <f t="shared" si="1389"/>
        <v>199432.98236095349</v>
      </c>
      <c r="AB4435" s="17">
        <f t="shared" si="1390"/>
        <v>3.8949824970828471</v>
      </c>
      <c r="AC4435" s="2" t="s">
        <v>30</v>
      </c>
      <c r="AD4435" s="2" t="s">
        <v>29</v>
      </c>
      <c r="AE4435" t="str">
        <f t="shared" si="1391"/>
        <v>Fashion</v>
      </c>
      <c r="AF4435" t="str">
        <f t="shared" si="1392"/>
        <v>Fashion</v>
      </c>
      <c r="AG4435" t="str" cm="1">
        <f t="array" ref="AG4435">INDEX(AD:AD,ROW())</f>
        <v>Fashion</v>
      </c>
      <c r="AH4435">
        <f t="shared" si="1400"/>
        <v>6</v>
      </c>
      <c r="AI4435" t="str">
        <f t="shared" si="1393"/>
        <v>Fashion</v>
      </c>
      <c r="AK4435">
        <f t="shared" si="1394"/>
        <v>2023</v>
      </c>
      <c r="AL4435">
        <f t="shared" si="1395"/>
        <v>11</v>
      </c>
      <c r="AM4435">
        <f t="shared" si="1396"/>
        <v>9</v>
      </c>
      <c r="AN4435">
        <f t="shared" si="1397"/>
        <v>5</v>
      </c>
      <c r="AO4435" t="str">
        <f t="shared" si="1398"/>
        <v>Weekday</v>
      </c>
      <c r="AR4435" s="20">
        <f t="shared" si="1399"/>
        <v>0</v>
      </c>
    </row>
    <row r="4436" spans="1:44" x14ac:dyDescent="0.35">
      <c r="A4436" t="str">
        <f t="shared" si="1381"/>
        <v>CUST4435</v>
      </c>
      <c r="B4436" s="2" t="s">
        <v>4772</v>
      </c>
      <c r="C4436" s="4">
        <v>45497</v>
      </c>
      <c r="D4436" s="2" t="s">
        <v>271</v>
      </c>
      <c r="E4436" t="s">
        <v>5053</v>
      </c>
      <c r="F4436" s="2" t="s">
        <v>19</v>
      </c>
      <c r="G4436" s="2" t="s">
        <v>5040</v>
      </c>
      <c r="H4436" s="2">
        <v>1</v>
      </c>
      <c r="I4436" s="19">
        <v>2290.5700000000002</v>
      </c>
      <c r="J4436" s="2" t="s">
        <v>5046</v>
      </c>
      <c r="K4436" s="2" t="s">
        <v>76</v>
      </c>
      <c r="L4436">
        <v>4</v>
      </c>
      <c r="M4436" s="18">
        <f t="shared" si="1382"/>
        <v>2290.5700000000002</v>
      </c>
      <c r="T4436" t="str">
        <f t="shared" si="1383"/>
        <v>Completed</v>
      </c>
      <c r="U4436" t="str">
        <f t="shared" si="1384"/>
        <v>No</v>
      </c>
      <c r="V4436" t="str">
        <f t="shared" si="1385"/>
        <v>No</v>
      </c>
      <c r="X4436">
        <f t="shared" si="1386"/>
        <v>559</v>
      </c>
      <c r="Y4436">
        <f t="shared" si="1387"/>
        <v>408</v>
      </c>
      <c r="Z4436" s="18">
        <f t="shared" si="1388"/>
        <v>2759712.3299794244</v>
      </c>
      <c r="AA4436" s="18">
        <f t="shared" si="1389"/>
        <v>330643.50635802455</v>
      </c>
      <c r="AB4436" s="17">
        <f t="shared" si="1390"/>
        <v>3.8641711229946525</v>
      </c>
      <c r="AC4436" s="2" t="s">
        <v>5040</v>
      </c>
      <c r="AD4436" s="2" t="s">
        <v>19</v>
      </c>
      <c r="AE4436" t="str">
        <f t="shared" si="1391"/>
        <v>Electronics</v>
      </c>
      <c r="AF4436" t="str">
        <f t="shared" si="1392"/>
        <v>Electronics</v>
      </c>
      <c r="AG4436" t="str" cm="1">
        <f t="array" ref="AG4436">INDEX(AD:AD,ROW())</f>
        <v>Electronics</v>
      </c>
      <c r="AH4436">
        <f t="shared" si="1400"/>
        <v>13</v>
      </c>
      <c r="AI4436" t="str">
        <f t="shared" si="1393"/>
        <v>Electronics</v>
      </c>
      <c r="AK4436">
        <f t="shared" si="1394"/>
        <v>2024</v>
      </c>
      <c r="AL4436">
        <f t="shared" si="1395"/>
        <v>7</v>
      </c>
      <c r="AM4436">
        <f t="shared" si="1396"/>
        <v>24</v>
      </c>
      <c r="AN4436">
        <f t="shared" si="1397"/>
        <v>4</v>
      </c>
      <c r="AO4436" t="str">
        <f t="shared" si="1398"/>
        <v>Weekday</v>
      </c>
      <c r="AR4436" s="20">
        <f t="shared" si="1399"/>
        <v>1</v>
      </c>
    </row>
    <row r="4437" spans="1:44" x14ac:dyDescent="0.35">
      <c r="A4437" t="str">
        <f t="shared" si="1381"/>
        <v>CUST4436</v>
      </c>
      <c r="B4437" s="2" t="s">
        <v>4773</v>
      </c>
      <c r="C4437" s="4">
        <v>45705</v>
      </c>
      <c r="D4437" s="2" t="s">
        <v>1106</v>
      </c>
      <c r="E4437" t="s">
        <v>5048</v>
      </c>
      <c r="F4437" s="2" t="s">
        <v>29</v>
      </c>
      <c r="G4437" s="2" t="s">
        <v>138</v>
      </c>
      <c r="H4437" s="2">
        <v>1</v>
      </c>
      <c r="I4437" s="19">
        <v>423.29</v>
      </c>
      <c r="J4437" s="2" t="s">
        <v>5046</v>
      </c>
      <c r="K4437" s="2" t="s">
        <v>16</v>
      </c>
      <c r="L4437">
        <v>5</v>
      </c>
      <c r="M4437" s="18">
        <f t="shared" si="1382"/>
        <v>423.29</v>
      </c>
      <c r="T4437" t="str">
        <f t="shared" si="1383"/>
        <v>Completed</v>
      </c>
      <c r="U4437" t="str">
        <f t="shared" si="1384"/>
        <v>No</v>
      </c>
      <c r="V4437" t="str">
        <f t="shared" si="1385"/>
        <v>No</v>
      </c>
      <c r="X4437">
        <f t="shared" si="1386"/>
        <v>590</v>
      </c>
      <c r="Y4437">
        <f t="shared" si="1387"/>
        <v>451</v>
      </c>
      <c r="Z4437" s="18">
        <f t="shared" si="1388"/>
        <v>1892867.2841657216</v>
      </c>
      <c r="AA4437" s="18">
        <f t="shared" si="1389"/>
        <v>199432.98236095349</v>
      </c>
      <c r="AB4437" s="17">
        <f t="shared" si="1390"/>
        <v>3.8949824970828471</v>
      </c>
      <c r="AC4437" s="2" t="s">
        <v>138</v>
      </c>
      <c r="AD4437" s="2" t="s">
        <v>29</v>
      </c>
      <c r="AE4437" t="str">
        <f t="shared" si="1391"/>
        <v>Fashion</v>
      </c>
      <c r="AF4437" t="str">
        <f t="shared" si="1392"/>
        <v>Fashion</v>
      </c>
      <c r="AG4437" t="str" cm="1">
        <f t="array" ref="AG4437">INDEX(AD:AD,ROW())</f>
        <v>Fashion</v>
      </c>
      <c r="AH4437">
        <f t="shared" si="1400"/>
        <v>53</v>
      </c>
      <c r="AI4437" t="str">
        <f t="shared" si="1393"/>
        <v>Fashion</v>
      </c>
      <c r="AK4437">
        <f t="shared" si="1394"/>
        <v>2025</v>
      </c>
      <c r="AL4437">
        <f t="shared" si="1395"/>
        <v>2</v>
      </c>
      <c r="AM4437">
        <f t="shared" si="1396"/>
        <v>17</v>
      </c>
      <c r="AN4437">
        <f t="shared" si="1397"/>
        <v>2</v>
      </c>
      <c r="AO4437" t="str">
        <f t="shared" si="1398"/>
        <v>Weekday</v>
      </c>
      <c r="AR4437" s="20">
        <f t="shared" si="1399"/>
        <v>0</v>
      </c>
    </row>
    <row r="4438" spans="1:44" x14ac:dyDescent="0.35">
      <c r="A4438" t="str">
        <f t="shared" si="1381"/>
        <v>CUST4437</v>
      </c>
      <c r="B4438" s="2" t="s">
        <v>4774</v>
      </c>
      <c r="C4438" s="4">
        <v>45066</v>
      </c>
      <c r="D4438" s="2" t="s">
        <v>842</v>
      </c>
      <c r="E4438" t="s">
        <v>5051</v>
      </c>
      <c r="F4438" s="2" t="s">
        <v>19</v>
      </c>
      <c r="G4438" s="2" t="s">
        <v>128</v>
      </c>
      <c r="H4438" s="2">
        <v>1</v>
      </c>
      <c r="I4438" s="19">
        <v>3414.61</v>
      </c>
      <c r="J4438" s="2" t="s">
        <v>50</v>
      </c>
      <c r="K4438" s="2" t="s">
        <v>16</v>
      </c>
      <c r="L4438">
        <v>5</v>
      </c>
      <c r="M4438" s="18">
        <f t="shared" si="1382"/>
        <v>3414.61</v>
      </c>
      <c r="T4438" t="str">
        <f t="shared" si="1383"/>
        <v>Completed</v>
      </c>
      <c r="U4438" t="str">
        <f t="shared" si="1384"/>
        <v>Yes</v>
      </c>
      <c r="V4438" t="str">
        <f t="shared" si="1385"/>
        <v>No</v>
      </c>
      <c r="X4438">
        <f t="shared" si="1386"/>
        <v>619</v>
      </c>
      <c r="Y4438">
        <f t="shared" si="1387"/>
        <v>468</v>
      </c>
      <c r="Z4438" s="18">
        <f t="shared" si="1388"/>
        <v>2759712.3299794244</v>
      </c>
      <c r="AA4438" s="18">
        <f t="shared" si="1389"/>
        <v>330643.50635802455</v>
      </c>
      <c r="AB4438" s="17">
        <f t="shared" si="1390"/>
        <v>3.8641711229946525</v>
      </c>
      <c r="AC4438" s="2" t="s">
        <v>128</v>
      </c>
      <c r="AD4438" s="2" t="s">
        <v>19</v>
      </c>
      <c r="AE4438" t="str">
        <f t="shared" si="1391"/>
        <v>Electronics</v>
      </c>
      <c r="AF4438" t="str">
        <f t="shared" si="1392"/>
        <v>Electronics</v>
      </c>
      <c r="AG4438" t="str" cm="1">
        <f t="array" ref="AG4438">INDEX(AD:AD,ROW())</f>
        <v>Electronics</v>
      </c>
      <c r="AH4438">
        <f t="shared" si="1400"/>
        <v>48</v>
      </c>
      <c r="AI4438" t="str">
        <f t="shared" si="1393"/>
        <v>Electronics</v>
      </c>
      <c r="AK4438">
        <f t="shared" si="1394"/>
        <v>2023</v>
      </c>
      <c r="AL4438">
        <f t="shared" si="1395"/>
        <v>5</v>
      </c>
      <c r="AM4438">
        <f t="shared" si="1396"/>
        <v>20</v>
      </c>
      <c r="AN4438">
        <f t="shared" si="1397"/>
        <v>7</v>
      </c>
      <c r="AO4438" t="str">
        <f t="shared" si="1398"/>
        <v>Weekend</v>
      </c>
      <c r="AR4438" s="20">
        <f t="shared" si="1399"/>
        <v>0</v>
      </c>
    </row>
    <row r="4439" spans="1:44" x14ac:dyDescent="0.35">
      <c r="A4439" t="str">
        <f t="shared" si="1381"/>
        <v>CUST4438</v>
      </c>
      <c r="B4439" s="2" t="s">
        <v>4775</v>
      </c>
      <c r="C4439" s="4">
        <v>45680</v>
      </c>
      <c r="D4439" s="2" t="s">
        <v>269</v>
      </c>
      <c r="E4439" t="s">
        <v>5050</v>
      </c>
      <c r="F4439" s="2" t="s">
        <v>42</v>
      </c>
      <c r="G4439" s="2" t="s">
        <v>5044</v>
      </c>
      <c r="H4439" s="2">
        <v>2</v>
      </c>
      <c r="I4439" s="19">
        <v>1425.38</v>
      </c>
      <c r="J4439" s="2" t="s">
        <v>50</v>
      </c>
      <c r="K4439" s="2" t="s">
        <v>16</v>
      </c>
      <c r="L4439">
        <v>5</v>
      </c>
      <c r="M4439" s="18">
        <f t="shared" si="1382"/>
        <v>2850.76</v>
      </c>
      <c r="T4439" t="str">
        <f t="shared" si="1383"/>
        <v>Completed</v>
      </c>
      <c r="U4439" t="str">
        <f t="shared" si="1384"/>
        <v>Yes</v>
      </c>
      <c r="V4439" t="str">
        <f t="shared" si="1385"/>
        <v>No</v>
      </c>
      <c r="X4439">
        <f t="shared" si="1386"/>
        <v>589</v>
      </c>
      <c r="Y4439">
        <f t="shared" si="1387"/>
        <v>426</v>
      </c>
      <c r="Z4439" s="18">
        <f t="shared" si="1388"/>
        <v>1098537.4901531704</v>
      </c>
      <c r="AA4439" s="18">
        <f t="shared" si="1389"/>
        <v>96724.388030634553</v>
      </c>
      <c r="AB4439" s="17">
        <f t="shared" si="1390"/>
        <v>3.9001122334455669</v>
      </c>
      <c r="AC4439" s="2" t="s">
        <v>5044</v>
      </c>
      <c r="AD4439" s="2" t="s">
        <v>42</v>
      </c>
      <c r="AE4439" t="str">
        <f t="shared" si="1391"/>
        <v>Beauty</v>
      </c>
      <c r="AF4439" t="str">
        <f t="shared" si="1392"/>
        <v>Beauty</v>
      </c>
      <c r="AG4439" t="str" cm="1">
        <f t="array" ref="AG4439">INDEX(AD:AD,ROW())</f>
        <v>Beauty</v>
      </c>
      <c r="AH4439">
        <f t="shared" si="1400"/>
        <v>64</v>
      </c>
      <c r="AI4439" t="str">
        <f t="shared" si="1393"/>
        <v>Beauty</v>
      </c>
      <c r="AK4439">
        <f t="shared" si="1394"/>
        <v>2025</v>
      </c>
      <c r="AL4439">
        <f t="shared" si="1395"/>
        <v>1</v>
      </c>
      <c r="AM4439">
        <f t="shared" si="1396"/>
        <v>23</v>
      </c>
      <c r="AN4439">
        <f t="shared" si="1397"/>
        <v>5</v>
      </c>
      <c r="AO4439" t="str">
        <f t="shared" si="1398"/>
        <v>Weekday</v>
      </c>
      <c r="AR4439" s="20">
        <f t="shared" si="1399"/>
        <v>0</v>
      </c>
    </row>
    <row r="4440" spans="1:44" x14ac:dyDescent="0.35">
      <c r="A4440" t="str">
        <f t="shared" si="1381"/>
        <v>CUST4439</v>
      </c>
      <c r="B4440" s="2" t="s">
        <v>4776</v>
      </c>
      <c r="C4440" s="4">
        <v>45424</v>
      </c>
      <c r="D4440" s="2" t="s">
        <v>443</v>
      </c>
      <c r="E4440" t="s">
        <v>5055</v>
      </c>
      <c r="F4440" s="2" t="s">
        <v>29</v>
      </c>
      <c r="G4440" s="2" t="s">
        <v>5041</v>
      </c>
      <c r="H4440" s="2">
        <v>1</v>
      </c>
      <c r="I4440" s="19">
        <v>2308.86</v>
      </c>
      <c r="J4440" s="2" t="s">
        <v>5046</v>
      </c>
      <c r="K4440" s="2" t="s">
        <v>16</v>
      </c>
      <c r="L4440">
        <v>4</v>
      </c>
      <c r="M4440" s="18">
        <f t="shared" si="1382"/>
        <v>2308.86</v>
      </c>
      <c r="T4440" t="str">
        <f t="shared" si="1383"/>
        <v>Completed</v>
      </c>
      <c r="U4440" t="str">
        <f t="shared" si="1384"/>
        <v>Yes</v>
      </c>
      <c r="V4440" t="str">
        <f t="shared" si="1385"/>
        <v>No</v>
      </c>
      <c r="X4440">
        <f t="shared" si="1386"/>
        <v>567</v>
      </c>
      <c r="Y4440">
        <f t="shared" si="1387"/>
        <v>440</v>
      </c>
      <c r="Z4440" s="18">
        <f t="shared" si="1388"/>
        <v>1892867.2841657216</v>
      </c>
      <c r="AA4440" s="18">
        <f t="shared" si="1389"/>
        <v>199432.98236095349</v>
      </c>
      <c r="AB4440" s="17">
        <f t="shared" si="1390"/>
        <v>3.8949824970828471</v>
      </c>
      <c r="AC4440" s="2" t="s">
        <v>5041</v>
      </c>
      <c r="AD4440" s="2" t="s">
        <v>29</v>
      </c>
      <c r="AE4440" t="str">
        <f t="shared" si="1391"/>
        <v>Fashion</v>
      </c>
      <c r="AF4440" t="str">
        <f t="shared" si="1392"/>
        <v>Fashion</v>
      </c>
      <c r="AG4440" t="str" cm="1">
        <f t="array" ref="AG4440">INDEX(AD:AD,ROW())</f>
        <v>Fashion</v>
      </c>
      <c r="AH4440">
        <f t="shared" si="1400"/>
        <v>15</v>
      </c>
      <c r="AI4440" t="str">
        <f t="shared" si="1393"/>
        <v>Fashion</v>
      </c>
      <c r="AK4440">
        <f t="shared" si="1394"/>
        <v>2024</v>
      </c>
      <c r="AL4440">
        <f t="shared" si="1395"/>
        <v>5</v>
      </c>
      <c r="AM4440">
        <f t="shared" si="1396"/>
        <v>12</v>
      </c>
      <c r="AN4440">
        <f t="shared" si="1397"/>
        <v>1</v>
      </c>
      <c r="AO4440" t="str">
        <f t="shared" si="1398"/>
        <v>Weekend</v>
      </c>
      <c r="AR4440" s="20">
        <f t="shared" si="1399"/>
        <v>0</v>
      </c>
    </row>
    <row r="4441" spans="1:44" x14ac:dyDescent="0.35">
      <c r="A4441" t="str">
        <f t="shared" si="1381"/>
        <v>CUST4440</v>
      </c>
      <c r="B4441" s="2" t="s">
        <v>4777</v>
      </c>
      <c r="C4441" s="4">
        <v>45612</v>
      </c>
      <c r="D4441" s="2" t="s">
        <v>114</v>
      </c>
      <c r="E4441" t="s">
        <v>5053</v>
      </c>
      <c r="F4441" s="2" t="s">
        <v>13</v>
      </c>
      <c r="G4441" s="2" t="s">
        <v>5045</v>
      </c>
      <c r="H4441" s="2">
        <v>1</v>
      </c>
      <c r="I4441" s="19">
        <v>1892.06</v>
      </c>
      <c r="J4441" s="2" t="s">
        <v>5047</v>
      </c>
      <c r="K4441" s="2" t="s">
        <v>16</v>
      </c>
      <c r="L4441">
        <v>4</v>
      </c>
      <c r="M4441" s="18">
        <f t="shared" si="1382"/>
        <v>1892.06</v>
      </c>
      <c r="T4441" t="str">
        <f t="shared" si="1383"/>
        <v>Completed</v>
      </c>
      <c r="U4441" t="str">
        <f t="shared" si="1384"/>
        <v>Yes</v>
      </c>
      <c r="V4441" t="str">
        <f t="shared" si="1385"/>
        <v>No</v>
      </c>
      <c r="X4441">
        <f t="shared" si="1386"/>
        <v>559</v>
      </c>
      <c r="Y4441">
        <f t="shared" si="1387"/>
        <v>408</v>
      </c>
      <c r="Z4441" s="18">
        <f t="shared" si="1388"/>
        <v>1463424.4009529033</v>
      </c>
      <c r="AA4441" s="18">
        <f t="shared" si="1389"/>
        <v>118285.78776560788</v>
      </c>
      <c r="AB4441" s="17">
        <f t="shared" si="1390"/>
        <v>3.8140589569160999</v>
      </c>
      <c r="AC4441" s="2" t="s">
        <v>5045</v>
      </c>
      <c r="AD4441" s="2" t="s">
        <v>13</v>
      </c>
      <c r="AE4441" t="str">
        <f t="shared" si="1391"/>
        <v>Home &amp; Kitchen</v>
      </c>
      <c r="AF4441" t="str">
        <f t="shared" si="1392"/>
        <v>Home &amp; Kitchen</v>
      </c>
      <c r="AG4441" t="str" cm="1">
        <f t="array" ref="AG4441">INDEX(AD:AD,ROW())</f>
        <v>Home &amp; Kitchen</v>
      </c>
      <c r="AH4441">
        <f t="shared" si="1400"/>
        <v>76</v>
      </c>
      <c r="AI4441" t="str">
        <f t="shared" si="1393"/>
        <v>Home &amp; Kitchen</v>
      </c>
      <c r="AK4441">
        <f t="shared" si="1394"/>
        <v>2024</v>
      </c>
      <c r="AL4441">
        <f t="shared" si="1395"/>
        <v>11</v>
      </c>
      <c r="AM4441">
        <f t="shared" si="1396"/>
        <v>16</v>
      </c>
      <c r="AN4441">
        <f t="shared" si="1397"/>
        <v>7</v>
      </c>
      <c r="AO4441" t="str">
        <f t="shared" si="1398"/>
        <v>Weekend</v>
      </c>
      <c r="AR4441" s="20">
        <f t="shared" si="1399"/>
        <v>0</v>
      </c>
    </row>
    <row r="4442" spans="1:44" x14ac:dyDescent="0.35">
      <c r="A4442" t="str">
        <f t="shared" si="1381"/>
        <v>CUST4441</v>
      </c>
      <c r="B4442" s="2" t="s">
        <v>4778</v>
      </c>
      <c r="C4442" s="4">
        <v>45594</v>
      </c>
      <c r="D4442" s="2" t="s">
        <v>433</v>
      </c>
      <c r="E4442" t="s">
        <v>5048</v>
      </c>
      <c r="F4442" s="2" t="s">
        <v>19</v>
      </c>
      <c r="G4442" s="2" t="s">
        <v>49</v>
      </c>
      <c r="H4442" s="2">
        <v>1</v>
      </c>
      <c r="I4442" s="19">
        <v>3124.07</v>
      </c>
      <c r="J4442" s="2" t="s">
        <v>15</v>
      </c>
      <c r="K4442" s="2" t="s">
        <v>16</v>
      </c>
      <c r="L4442">
        <v>4</v>
      </c>
      <c r="M4442" s="18">
        <f t="shared" si="1382"/>
        <v>3124.07</v>
      </c>
      <c r="T4442" t="str">
        <f t="shared" si="1383"/>
        <v>Completed</v>
      </c>
      <c r="U4442" t="str">
        <f t="shared" si="1384"/>
        <v>Yes</v>
      </c>
      <c r="V4442" t="str">
        <f t="shared" si="1385"/>
        <v>No</v>
      </c>
      <c r="X4442">
        <f t="shared" si="1386"/>
        <v>590</v>
      </c>
      <c r="Y4442">
        <f t="shared" si="1387"/>
        <v>451</v>
      </c>
      <c r="Z4442" s="18">
        <f t="shared" si="1388"/>
        <v>2759712.3299794244</v>
      </c>
      <c r="AA4442" s="18">
        <f t="shared" si="1389"/>
        <v>330643.50635802455</v>
      </c>
      <c r="AB4442" s="17">
        <f t="shared" si="1390"/>
        <v>3.8641711229946525</v>
      </c>
      <c r="AC4442" s="2" t="s">
        <v>49</v>
      </c>
      <c r="AD4442" s="2" t="s">
        <v>19</v>
      </c>
      <c r="AE4442" t="str">
        <f t="shared" si="1391"/>
        <v>Electronics</v>
      </c>
      <c r="AF4442" t="str">
        <f t="shared" si="1392"/>
        <v>Electronics</v>
      </c>
      <c r="AG4442" t="str" cm="1">
        <f t="array" ref="AG4442">INDEX(AD:AD,ROW())</f>
        <v>Electronics</v>
      </c>
      <c r="AH4442">
        <f t="shared" si="1400"/>
        <v>12</v>
      </c>
      <c r="AI4442" t="str">
        <f t="shared" si="1393"/>
        <v>Electronics</v>
      </c>
      <c r="AK4442">
        <f t="shared" si="1394"/>
        <v>2024</v>
      </c>
      <c r="AL4442">
        <f t="shared" si="1395"/>
        <v>10</v>
      </c>
      <c r="AM4442">
        <f t="shared" si="1396"/>
        <v>29</v>
      </c>
      <c r="AN4442">
        <f t="shared" si="1397"/>
        <v>3</v>
      </c>
      <c r="AO4442" t="str">
        <f t="shared" si="1398"/>
        <v>Weekday</v>
      </c>
      <c r="AR4442" s="20">
        <f t="shared" si="1399"/>
        <v>0</v>
      </c>
    </row>
    <row r="4443" spans="1:44" x14ac:dyDescent="0.35">
      <c r="A4443" t="str">
        <f t="shared" si="1381"/>
        <v>CUST4442</v>
      </c>
      <c r="B4443" s="2" t="s">
        <v>4779</v>
      </c>
      <c r="C4443" s="4">
        <v>45468</v>
      </c>
      <c r="D4443" s="2" t="s">
        <v>439</v>
      </c>
      <c r="E4443" t="s">
        <v>5052</v>
      </c>
      <c r="F4443" s="2" t="s">
        <v>29</v>
      </c>
      <c r="G4443" s="2" t="s">
        <v>5043</v>
      </c>
      <c r="H4443" s="2">
        <v>2</v>
      </c>
      <c r="I4443" s="19">
        <v>1816.47</v>
      </c>
      <c r="J4443" s="2" t="s">
        <v>50</v>
      </c>
      <c r="K4443" s="2" t="s">
        <v>31</v>
      </c>
      <c r="L4443">
        <v>1</v>
      </c>
      <c r="M4443" s="18">
        <f t="shared" si="1382"/>
        <v>3632.94</v>
      </c>
      <c r="T4443" t="str">
        <f t="shared" si="1383"/>
        <v>Pending</v>
      </c>
      <c r="U4443" t="str">
        <f t="shared" si="1384"/>
        <v>No</v>
      </c>
      <c r="V4443" t="str">
        <f t="shared" si="1385"/>
        <v>Yes</v>
      </c>
      <c r="X4443">
        <f t="shared" si="1386"/>
        <v>573</v>
      </c>
      <c r="Y4443">
        <f t="shared" si="1387"/>
        <v>450</v>
      </c>
      <c r="Z4443" s="18">
        <f t="shared" si="1388"/>
        <v>1892867.2841657216</v>
      </c>
      <c r="AA4443" s="18">
        <f t="shared" si="1389"/>
        <v>199432.98236095349</v>
      </c>
      <c r="AB4443" s="17">
        <f t="shared" si="1390"/>
        <v>3.8949824970828471</v>
      </c>
      <c r="AC4443" s="2" t="s">
        <v>5043</v>
      </c>
      <c r="AD4443" s="2" t="s">
        <v>29</v>
      </c>
      <c r="AE4443" t="str">
        <f t="shared" si="1391"/>
        <v>Fashion</v>
      </c>
      <c r="AF4443" t="str">
        <f t="shared" si="1392"/>
        <v>Fashion</v>
      </c>
      <c r="AG4443" t="str" cm="1">
        <f t="array" ref="AG4443">INDEX(AD:AD,ROW())</f>
        <v>Fashion</v>
      </c>
      <c r="AH4443">
        <f t="shared" si="1400"/>
        <v>55</v>
      </c>
      <c r="AI4443" t="str">
        <f t="shared" si="1393"/>
        <v>Fashion</v>
      </c>
      <c r="AK4443">
        <f t="shared" si="1394"/>
        <v>2024</v>
      </c>
      <c r="AL4443">
        <f t="shared" si="1395"/>
        <v>6</v>
      </c>
      <c r="AM4443">
        <f t="shared" si="1396"/>
        <v>25</v>
      </c>
      <c r="AN4443">
        <f t="shared" si="1397"/>
        <v>3</v>
      </c>
      <c r="AO4443" t="str">
        <f t="shared" si="1398"/>
        <v>Weekday</v>
      </c>
      <c r="AR4443" s="20">
        <f t="shared" si="1399"/>
        <v>0</v>
      </c>
    </row>
    <row r="4444" spans="1:44" x14ac:dyDescent="0.35">
      <c r="A4444" t="str">
        <f t="shared" si="1381"/>
        <v>CUST4443</v>
      </c>
      <c r="B4444" s="2" t="s">
        <v>4780</v>
      </c>
      <c r="C4444" s="4">
        <v>45336</v>
      </c>
      <c r="D4444" s="2" t="s">
        <v>230</v>
      </c>
      <c r="E4444" t="s">
        <v>5049</v>
      </c>
      <c r="F4444" s="2" t="s">
        <v>13</v>
      </c>
      <c r="G4444" s="2" t="s">
        <v>5045</v>
      </c>
      <c r="H4444" s="2">
        <v>3</v>
      </c>
      <c r="I4444" s="19">
        <v>1038.05</v>
      </c>
      <c r="J4444" s="2" t="s">
        <v>5046</v>
      </c>
      <c r="K4444" s="2" t="s">
        <v>16</v>
      </c>
      <c r="L4444">
        <v>5</v>
      </c>
      <c r="M4444" s="18">
        <f t="shared" si="1382"/>
        <v>3114.1499999999996</v>
      </c>
      <c r="T4444" t="str">
        <f t="shared" si="1383"/>
        <v>Completed</v>
      </c>
      <c r="U4444" t="str">
        <f t="shared" si="1384"/>
        <v>Yes</v>
      </c>
      <c r="V4444" t="str">
        <f t="shared" si="1385"/>
        <v>No</v>
      </c>
      <c r="X4444">
        <f t="shared" si="1386"/>
        <v>595</v>
      </c>
      <c r="Y4444">
        <f t="shared" si="1387"/>
        <v>444</v>
      </c>
      <c r="Z4444" s="18">
        <f t="shared" si="1388"/>
        <v>1463424.4009529033</v>
      </c>
      <c r="AA4444" s="18">
        <f t="shared" si="1389"/>
        <v>118285.78776560788</v>
      </c>
      <c r="AB4444" s="17">
        <f t="shared" si="1390"/>
        <v>3.8140589569160999</v>
      </c>
      <c r="AC4444" s="2" t="s">
        <v>5045</v>
      </c>
      <c r="AD4444" s="2" t="s">
        <v>13</v>
      </c>
      <c r="AE4444" t="str">
        <f t="shared" si="1391"/>
        <v>Home &amp; Kitchen</v>
      </c>
      <c r="AF4444" t="str">
        <f t="shared" si="1392"/>
        <v>Home &amp; Kitchen</v>
      </c>
      <c r="AG4444" t="str" cm="1">
        <f t="array" ref="AG4444">INDEX(AD:AD,ROW())</f>
        <v>Home &amp; Kitchen</v>
      </c>
      <c r="AH4444">
        <f t="shared" si="1400"/>
        <v>76</v>
      </c>
      <c r="AI4444" t="str">
        <f t="shared" si="1393"/>
        <v>Home &amp; Kitchen</v>
      </c>
      <c r="AK4444">
        <f t="shared" si="1394"/>
        <v>2024</v>
      </c>
      <c r="AL4444">
        <f t="shared" si="1395"/>
        <v>2</v>
      </c>
      <c r="AM4444">
        <f t="shared" si="1396"/>
        <v>14</v>
      </c>
      <c r="AN4444">
        <f t="shared" si="1397"/>
        <v>4</v>
      </c>
      <c r="AO4444" t="str">
        <f t="shared" si="1398"/>
        <v>Weekday</v>
      </c>
      <c r="AR4444" s="20">
        <f t="shared" si="1399"/>
        <v>0</v>
      </c>
    </row>
    <row r="4445" spans="1:44" x14ac:dyDescent="0.35">
      <c r="A4445" t="str">
        <f t="shared" si="1381"/>
        <v>CUST4444</v>
      </c>
      <c r="B4445" s="2" t="s">
        <v>4781</v>
      </c>
      <c r="C4445" s="4">
        <v>45601</v>
      </c>
      <c r="D4445" s="2" t="s">
        <v>747</v>
      </c>
      <c r="E4445" t="s">
        <v>5055</v>
      </c>
      <c r="F4445" s="2" t="s">
        <v>29</v>
      </c>
      <c r="G4445" s="2" t="s">
        <v>138</v>
      </c>
      <c r="H4445" s="2">
        <v>3</v>
      </c>
      <c r="I4445" s="19">
        <v>681.55</v>
      </c>
      <c r="J4445" s="2" t="s">
        <v>5047</v>
      </c>
      <c r="K4445" s="2" t="s">
        <v>16</v>
      </c>
      <c r="L4445">
        <v>3</v>
      </c>
      <c r="M4445" s="18">
        <f t="shared" si="1382"/>
        <v>2044.6499999999999</v>
      </c>
      <c r="T4445" t="str">
        <f t="shared" si="1383"/>
        <v>Completed</v>
      </c>
      <c r="U4445" t="str">
        <f t="shared" si="1384"/>
        <v>Yes</v>
      </c>
      <c r="V4445" t="str">
        <f t="shared" si="1385"/>
        <v>No</v>
      </c>
      <c r="X4445">
        <f t="shared" si="1386"/>
        <v>567</v>
      </c>
      <c r="Y4445">
        <f t="shared" si="1387"/>
        <v>440</v>
      </c>
      <c r="Z4445" s="18">
        <f t="shared" si="1388"/>
        <v>1892867.2841657216</v>
      </c>
      <c r="AA4445" s="18">
        <f t="shared" si="1389"/>
        <v>199432.98236095349</v>
      </c>
      <c r="AB4445" s="17">
        <f t="shared" si="1390"/>
        <v>3.8949824970828471</v>
      </c>
      <c r="AC4445" s="2" t="s">
        <v>138</v>
      </c>
      <c r="AD4445" s="2" t="s">
        <v>29</v>
      </c>
      <c r="AE4445" t="str">
        <f t="shared" si="1391"/>
        <v>Fashion</v>
      </c>
      <c r="AF4445" t="str">
        <f t="shared" si="1392"/>
        <v>Fashion</v>
      </c>
      <c r="AG4445" t="str" cm="1">
        <f t="array" ref="AG4445">INDEX(AD:AD,ROW())</f>
        <v>Fashion</v>
      </c>
      <c r="AH4445">
        <f t="shared" si="1400"/>
        <v>53</v>
      </c>
      <c r="AI4445" t="str">
        <f t="shared" si="1393"/>
        <v>Fashion</v>
      </c>
      <c r="AK4445">
        <f t="shared" si="1394"/>
        <v>2024</v>
      </c>
      <c r="AL4445">
        <f t="shared" si="1395"/>
        <v>11</v>
      </c>
      <c r="AM4445">
        <f t="shared" si="1396"/>
        <v>5</v>
      </c>
      <c r="AN4445">
        <f t="shared" si="1397"/>
        <v>3</v>
      </c>
      <c r="AO4445" t="str">
        <f t="shared" si="1398"/>
        <v>Weekday</v>
      </c>
      <c r="AR4445" s="20">
        <f t="shared" si="1399"/>
        <v>0</v>
      </c>
    </row>
    <row r="4446" spans="1:44" x14ac:dyDescent="0.35">
      <c r="A4446" t="str">
        <f t="shared" si="1381"/>
        <v>CUST4445</v>
      </c>
      <c r="B4446" s="2" t="s">
        <v>4782</v>
      </c>
      <c r="C4446" s="4">
        <v>45085</v>
      </c>
      <c r="D4446" s="2" t="s">
        <v>1109</v>
      </c>
      <c r="E4446" t="s">
        <v>5054</v>
      </c>
      <c r="F4446" s="2" t="s">
        <v>23</v>
      </c>
      <c r="G4446" s="2" t="s">
        <v>65</v>
      </c>
      <c r="H4446" s="2">
        <v>1</v>
      </c>
      <c r="I4446" s="19">
        <v>612</v>
      </c>
      <c r="J4446" s="2" t="s">
        <v>5046</v>
      </c>
      <c r="K4446" s="2" t="s">
        <v>103</v>
      </c>
      <c r="L4446">
        <v>5</v>
      </c>
      <c r="M4446" s="18">
        <f t="shared" si="1382"/>
        <v>612</v>
      </c>
      <c r="T4446" t="str">
        <f t="shared" si="1383"/>
        <v>Lost Sale</v>
      </c>
      <c r="U4446" t="str">
        <f t="shared" si="1384"/>
        <v>No</v>
      </c>
      <c r="V4446" t="str">
        <f t="shared" si="1385"/>
        <v>Yes</v>
      </c>
      <c r="X4446">
        <f t="shared" si="1386"/>
        <v>558</v>
      </c>
      <c r="Y4446">
        <f t="shared" si="1387"/>
        <v>430</v>
      </c>
      <c r="Z4446" s="18">
        <f t="shared" si="1388"/>
        <v>594714.6477588166</v>
      </c>
      <c r="AA4446" s="18">
        <f t="shared" si="1389"/>
        <v>60882.938065984097</v>
      </c>
      <c r="AB4446" s="17">
        <f t="shared" si="1390"/>
        <v>3.804733727810651</v>
      </c>
      <c r="AC4446" s="2" t="s">
        <v>65</v>
      </c>
      <c r="AD4446" s="2" t="s">
        <v>23</v>
      </c>
      <c r="AE4446" t="str">
        <f t="shared" si="1391"/>
        <v>Books</v>
      </c>
      <c r="AF4446" t="str">
        <f t="shared" si="1392"/>
        <v>Books</v>
      </c>
      <c r="AG4446" t="str" cm="1">
        <f t="array" ref="AG4446">INDEX(AD:AD,ROW())</f>
        <v>Books</v>
      </c>
      <c r="AH4446">
        <f t="shared" si="1400"/>
        <v>19</v>
      </c>
      <c r="AI4446" t="str">
        <f t="shared" si="1393"/>
        <v>Books</v>
      </c>
      <c r="AK4446">
        <f t="shared" si="1394"/>
        <v>2023</v>
      </c>
      <c r="AL4446">
        <f t="shared" si="1395"/>
        <v>6</v>
      </c>
      <c r="AM4446">
        <f t="shared" si="1396"/>
        <v>8</v>
      </c>
      <c r="AN4446">
        <f t="shared" si="1397"/>
        <v>5</v>
      </c>
      <c r="AO4446" t="str">
        <f t="shared" si="1398"/>
        <v>Weekday</v>
      </c>
      <c r="AR4446" s="20">
        <f t="shared" si="1399"/>
        <v>1</v>
      </c>
    </row>
    <row r="4447" spans="1:44" x14ac:dyDescent="0.35">
      <c r="A4447" t="str">
        <f t="shared" si="1381"/>
        <v>CUST4446</v>
      </c>
      <c r="B4447" s="2" t="s">
        <v>4783</v>
      </c>
      <c r="C4447" s="4">
        <v>45252</v>
      </c>
      <c r="D4447" s="2" t="s">
        <v>308</v>
      </c>
      <c r="E4447" t="s">
        <v>5054</v>
      </c>
      <c r="F4447" s="2" t="s">
        <v>19</v>
      </c>
      <c r="G4447" s="2" t="s">
        <v>128</v>
      </c>
      <c r="H4447" s="2">
        <v>3</v>
      </c>
      <c r="I4447" s="19">
        <v>1668.73</v>
      </c>
      <c r="J4447" s="2" t="s">
        <v>15</v>
      </c>
      <c r="K4447" s="2" t="s">
        <v>16</v>
      </c>
      <c r="L4447">
        <v>4</v>
      </c>
      <c r="M4447" s="18">
        <f t="shared" si="1382"/>
        <v>5006.1900000000005</v>
      </c>
      <c r="T4447" t="str">
        <f t="shared" si="1383"/>
        <v>Completed</v>
      </c>
      <c r="U4447" t="str">
        <f t="shared" si="1384"/>
        <v>Yes</v>
      </c>
      <c r="V4447" t="str">
        <f t="shared" si="1385"/>
        <v>No</v>
      </c>
      <c r="X4447">
        <f t="shared" si="1386"/>
        <v>558</v>
      </c>
      <c r="Y4447">
        <f t="shared" si="1387"/>
        <v>430</v>
      </c>
      <c r="Z4447" s="18">
        <f t="shared" si="1388"/>
        <v>2759712.3299794244</v>
      </c>
      <c r="AA4447" s="18">
        <f t="shared" si="1389"/>
        <v>330643.50635802455</v>
      </c>
      <c r="AB4447" s="17">
        <f t="shared" si="1390"/>
        <v>3.8641711229946525</v>
      </c>
      <c r="AC4447" s="2" t="s">
        <v>128</v>
      </c>
      <c r="AD4447" s="2" t="s">
        <v>19</v>
      </c>
      <c r="AE4447" t="str">
        <f t="shared" si="1391"/>
        <v>Electronics</v>
      </c>
      <c r="AF4447" t="str">
        <f t="shared" si="1392"/>
        <v>Electronics</v>
      </c>
      <c r="AG4447" t="str" cm="1">
        <f t="array" ref="AG4447">INDEX(AD:AD,ROW())</f>
        <v>Electronics</v>
      </c>
      <c r="AH4447">
        <f t="shared" si="1400"/>
        <v>48</v>
      </c>
      <c r="AI4447" t="str">
        <f t="shared" si="1393"/>
        <v>Electronics</v>
      </c>
      <c r="AK4447">
        <f t="shared" si="1394"/>
        <v>2023</v>
      </c>
      <c r="AL4447">
        <f t="shared" si="1395"/>
        <v>11</v>
      </c>
      <c r="AM4447">
        <f t="shared" si="1396"/>
        <v>22</v>
      </c>
      <c r="AN4447">
        <f t="shared" si="1397"/>
        <v>4</v>
      </c>
      <c r="AO4447" t="str">
        <f t="shared" si="1398"/>
        <v>Weekday</v>
      </c>
      <c r="AR4447" s="20">
        <f t="shared" si="1399"/>
        <v>0</v>
      </c>
    </row>
    <row r="4448" spans="1:44" x14ac:dyDescent="0.35">
      <c r="A4448" t="str">
        <f t="shared" si="1381"/>
        <v>CUST4447</v>
      </c>
      <c r="B4448" s="2" t="s">
        <v>4784</v>
      </c>
      <c r="C4448" s="4">
        <v>45620</v>
      </c>
      <c r="D4448" s="2" t="s">
        <v>466</v>
      </c>
      <c r="E4448" t="s">
        <v>5055</v>
      </c>
      <c r="F4448" s="2" t="s">
        <v>13</v>
      </c>
      <c r="G4448" s="2" t="s">
        <v>14</v>
      </c>
      <c r="H4448" s="2">
        <v>1</v>
      </c>
      <c r="I4448" s="19">
        <v>1434.79</v>
      </c>
      <c r="J4448" s="2" t="s">
        <v>5047</v>
      </c>
      <c r="K4448" s="2" t="s">
        <v>103</v>
      </c>
      <c r="L4448">
        <v>4</v>
      </c>
      <c r="M4448" s="18">
        <f t="shared" si="1382"/>
        <v>1434.79</v>
      </c>
      <c r="T4448" t="str">
        <f t="shared" si="1383"/>
        <v>Lost Sale</v>
      </c>
      <c r="U4448" t="str">
        <f t="shared" si="1384"/>
        <v>No</v>
      </c>
      <c r="V4448" t="str">
        <f t="shared" si="1385"/>
        <v>Yes</v>
      </c>
      <c r="X4448">
        <f t="shared" si="1386"/>
        <v>567</v>
      </c>
      <c r="Y4448">
        <f t="shared" si="1387"/>
        <v>440</v>
      </c>
      <c r="Z4448" s="18">
        <f t="shared" si="1388"/>
        <v>1463424.4009529033</v>
      </c>
      <c r="AA4448" s="18">
        <f t="shared" si="1389"/>
        <v>118285.78776560788</v>
      </c>
      <c r="AB4448" s="17">
        <f t="shared" si="1390"/>
        <v>3.8140589569160999</v>
      </c>
      <c r="AC4448" s="2" t="s">
        <v>14</v>
      </c>
      <c r="AD4448" s="2" t="s">
        <v>13</v>
      </c>
      <c r="AE4448" t="str">
        <f t="shared" si="1391"/>
        <v>Home &amp; Kitchen</v>
      </c>
      <c r="AF4448" t="str">
        <f t="shared" si="1392"/>
        <v>Home &amp; Kitchen</v>
      </c>
      <c r="AG4448" t="str" cm="1">
        <f t="array" ref="AG4448">INDEX(AD:AD,ROW())</f>
        <v>Home &amp; Kitchen</v>
      </c>
      <c r="AH4448">
        <f t="shared" si="1400"/>
        <v>2</v>
      </c>
      <c r="AI4448" t="str">
        <f t="shared" si="1393"/>
        <v>Home &amp; Kitchen</v>
      </c>
      <c r="AK4448">
        <f t="shared" si="1394"/>
        <v>2024</v>
      </c>
      <c r="AL4448">
        <f t="shared" si="1395"/>
        <v>11</v>
      </c>
      <c r="AM4448">
        <f t="shared" si="1396"/>
        <v>24</v>
      </c>
      <c r="AN4448">
        <f t="shared" si="1397"/>
        <v>1</v>
      </c>
      <c r="AO4448" t="str">
        <f t="shared" si="1398"/>
        <v>Weekend</v>
      </c>
      <c r="AR4448" s="20">
        <f t="shared" si="1399"/>
        <v>1</v>
      </c>
    </row>
    <row r="4449" spans="1:44" x14ac:dyDescent="0.35">
      <c r="A4449" t="str">
        <f t="shared" si="1381"/>
        <v>CUST4448</v>
      </c>
      <c r="B4449" s="2" t="s">
        <v>4785</v>
      </c>
      <c r="C4449" s="4">
        <v>45648</v>
      </c>
      <c r="D4449" s="2" t="s">
        <v>449</v>
      </c>
      <c r="E4449" t="s">
        <v>5050</v>
      </c>
      <c r="F4449" s="2" t="s">
        <v>13</v>
      </c>
      <c r="G4449" s="2" t="s">
        <v>95</v>
      </c>
      <c r="H4449" s="2">
        <v>1</v>
      </c>
      <c r="I4449" s="19">
        <v>1263.99</v>
      </c>
      <c r="J4449" s="2" t="s">
        <v>20</v>
      </c>
      <c r="K4449" s="2" t="s">
        <v>103</v>
      </c>
      <c r="L4449" s="32"/>
      <c r="M4449" s="18">
        <f t="shared" si="1382"/>
        <v>1263.99</v>
      </c>
      <c r="T4449" t="str">
        <f t="shared" si="1383"/>
        <v>Lost Sale</v>
      </c>
      <c r="U4449" t="str">
        <f t="shared" si="1384"/>
        <v>No</v>
      </c>
      <c r="V4449" t="str">
        <f t="shared" si="1385"/>
        <v>Yes</v>
      </c>
      <c r="X4449">
        <f t="shared" si="1386"/>
        <v>589</v>
      </c>
      <c r="Y4449">
        <f t="shared" si="1387"/>
        <v>426</v>
      </c>
      <c r="Z4449" s="18">
        <f t="shared" si="1388"/>
        <v>1463424.4009529033</v>
      </c>
      <c r="AA4449" s="18">
        <f t="shared" si="1389"/>
        <v>118285.78776560788</v>
      </c>
      <c r="AB4449" s="17">
        <f t="shared" si="1390"/>
        <v>3.8140589569160999</v>
      </c>
      <c r="AC4449" s="2" t="s">
        <v>95</v>
      </c>
      <c r="AD4449" s="2" t="s">
        <v>13</v>
      </c>
      <c r="AE4449" t="str">
        <f t="shared" si="1391"/>
        <v>Home &amp; Kitchen</v>
      </c>
      <c r="AF4449" t="str">
        <f t="shared" si="1392"/>
        <v>Home &amp; Kitchen</v>
      </c>
      <c r="AG4449" t="str" cm="1">
        <f t="array" ref="AG4449">INDEX(AD:AD,ROW())</f>
        <v>Home &amp; Kitchen</v>
      </c>
      <c r="AH4449">
        <f t="shared" si="1400"/>
        <v>32</v>
      </c>
      <c r="AI4449" t="str">
        <f t="shared" si="1393"/>
        <v>Home &amp; Kitchen</v>
      </c>
      <c r="AK4449">
        <f t="shared" si="1394"/>
        <v>2024</v>
      </c>
      <c r="AL4449">
        <f t="shared" si="1395"/>
        <v>12</v>
      </c>
      <c r="AM4449">
        <f t="shared" si="1396"/>
        <v>22</v>
      </c>
      <c r="AN4449">
        <f t="shared" si="1397"/>
        <v>1</v>
      </c>
      <c r="AO4449" t="str">
        <f t="shared" si="1398"/>
        <v>Weekend</v>
      </c>
      <c r="AR4449" s="20">
        <f t="shared" si="1399"/>
        <v>1</v>
      </c>
    </row>
    <row r="4450" spans="1:44" x14ac:dyDescent="0.35">
      <c r="A4450" t="str">
        <f t="shared" si="1381"/>
        <v>CUST4449</v>
      </c>
      <c r="B4450" s="2" t="s">
        <v>4786</v>
      </c>
      <c r="C4450" s="4">
        <v>45499</v>
      </c>
      <c r="D4450" s="2" t="s">
        <v>808</v>
      </c>
      <c r="E4450" t="s">
        <v>5055</v>
      </c>
      <c r="F4450" s="2" t="s">
        <v>42</v>
      </c>
      <c r="G4450" s="2" t="s">
        <v>5044</v>
      </c>
      <c r="H4450" s="2">
        <v>1</v>
      </c>
      <c r="I4450" s="19">
        <v>1228.23</v>
      </c>
      <c r="J4450" s="2" t="s">
        <v>20</v>
      </c>
      <c r="K4450" s="2" t="s">
        <v>16</v>
      </c>
      <c r="L4450">
        <v>3</v>
      </c>
      <c r="M4450" s="18">
        <f t="shared" si="1382"/>
        <v>1228.23</v>
      </c>
      <c r="T4450" t="str">
        <f t="shared" si="1383"/>
        <v>Completed</v>
      </c>
      <c r="U4450" t="str">
        <f t="shared" si="1384"/>
        <v>Yes</v>
      </c>
      <c r="V4450" t="str">
        <f t="shared" si="1385"/>
        <v>No</v>
      </c>
      <c r="X4450">
        <f t="shared" si="1386"/>
        <v>567</v>
      </c>
      <c r="Y4450">
        <f t="shared" si="1387"/>
        <v>440</v>
      </c>
      <c r="Z4450" s="18">
        <f t="shared" si="1388"/>
        <v>1098537.4901531704</v>
      </c>
      <c r="AA4450" s="18">
        <f t="shared" si="1389"/>
        <v>96724.388030634553</v>
      </c>
      <c r="AB4450" s="17">
        <f t="shared" si="1390"/>
        <v>3.9001122334455669</v>
      </c>
      <c r="AC4450" s="2" t="s">
        <v>5044</v>
      </c>
      <c r="AD4450" s="2" t="s">
        <v>42</v>
      </c>
      <c r="AE4450" t="str">
        <f t="shared" si="1391"/>
        <v>Beauty</v>
      </c>
      <c r="AF4450" t="str">
        <f t="shared" si="1392"/>
        <v>Beauty</v>
      </c>
      <c r="AG4450" t="str" cm="1">
        <f t="array" ref="AG4450">INDEX(AD:AD,ROW())</f>
        <v>Beauty</v>
      </c>
      <c r="AH4450">
        <f t="shared" si="1400"/>
        <v>64</v>
      </c>
      <c r="AI4450" t="str">
        <f t="shared" si="1393"/>
        <v>Beauty</v>
      </c>
      <c r="AK4450">
        <f t="shared" si="1394"/>
        <v>2024</v>
      </c>
      <c r="AL4450">
        <f t="shared" si="1395"/>
        <v>7</v>
      </c>
      <c r="AM4450">
        <f t="shared" si="1396"/>
        <v>26</v>
      </c>
      <c r="AN4450">
        <f t="shared" si="1397"/>
        <v>6</v>
      </c>
      <c r="AO4450" t="str">
        <f t="shared" si="1398"/>
        <v>Weekday</v>
      </c>
      <c r="AR4450" s="20">
        <f t="shared" si="1399"/>
        <v>0</v>
      </c>
    </row>
    <row r="4451" spans="1:44" x14ac:dyDescent="0.35">
      <c r="A4451" t="str">
        <f t="shared" si="1381"/>
        <v>CUST4450</v>
      </c>
      <c r="B4451" s="2" t="s">
        <v>4787</v>
      </c>
      <c r="C4451" s="4">
        <v>45713</v>
      </c>
      <c r="D4451" s="2" t="s">
        <v>1288</v>
      </c>
      <c r="E4451" t="s">
        <v>5051</v>
      </c>
      <c r="F4451" s="2" t="s">
        <v>13</v>
      </c>
      <c r="G4451" s="2" t="s">
        <v>95</v>
      </c>
      <c r="H4451" s="2">
        <v>2</v>
      </c>
      <c r="I4451" s="19">
        <v>997.49</v>
      </c>
      <c r="J4451" s="2" t="s">
        <v>20</v>
      </c>
      <c r="K4451" s="2" t="s">
        <v>16</v>
      </c>
      <c r="L4451">
        <v>4</v>
      </c>
      <c r="M4451" s="18">
        <f t="shared" si="1382"/>
        <v>1994.98</v>
      </c>
      <c r="T4451" t="str">
        <f t="shared" si="1383"/>
        <v>Completed</v>
      </c>
      <c r="U4451" t="str">
        <f t="shared" si="1384"/>
        <v>Yes</v>
      </c>
      <c r="V4451" t="str">
        <f t="shared" si="1385"/>
        <v>No</v>
      </c>
      <c r="X4451">
        <f t="shared" si="1386"/>
        <v>619</v>
      </c>
      <c r="Y4451">
        <f t="shared" si="1387"/>
        <v>468</v>
      </c>
      <c r="Z4451" s="18">
        <f t="shared" si="1388"/>
        <v>1463424.4009529033</v>
      </c>
      <c r="AA4451" s="18">
        <f t="shared" si="1389"/>
        <v>118285.78776560788</v>
      </c>
      <c r="AB4451" s="17">
        <f t="shared" si="1390"/>
        <v>3.8140589569160999</v>
      </c>
      <c r="AC4451" s="2" t="s">
        <v>95</v>
      </c>
      <c r="AD4451" s="2" t="s">
        <v>13</v>
      </c>
      <c r="AE4451" t="str">
        <f t="shared" si="1391"/>
        <v>Home &amp; Kitchen</v>
      </c>
      <c r="AF4451" t="str">
        <f t="shared" si="1392"/>
        <v>Home &amp; Kitchen</v>
      </c>
      <c r="AG4451" t="str" cm="1">
        <f t="array" ref="AG4451">INDEX(AD:AD,ROW())</f>
        <v>Home &amp; Kitchen</v>
      </c>
      <c r="AH4451">
        <f t="shared" si="1400"/>
        <v>32</v>
      </c>
      <c r="AI4451" t="str">
        <f t="shared" si="1393"/>
        <v>Home &amp; Kitchen</v>
      </c>
      <c r="AK4451">
        <f t="shared" si="1394"/>
        <v>2025</v>
      </c>
      <c r="AL4451">
        <f t="shared" si="1395"/>
        <v>2</v>
      </c>
      <c r="AM4451">
        <f t="shared" si="1396"/>
        <v>25</v>
      </c>
      <c r="AN4451">
        <f t="shared" si="1397"/>
        <v>3</v>
      </c>
      <c r="AO4451" t="str">
        <f t="shared" si="1398"/>
        <v>Weekday</v>
      </c>
      <c r="AR4451" s="20">
        <f t="shared" si="1399"/>
        <v>0</v>
      </c>
    </row>
    <row r="4452" spans="1:44" x14ac:dyDescent="0.35">
      <c r="A4452" t="str">
        <f t="shared" si="1381"/>
        <v>CUST4451</v>
      </c>
      <c r="B4452" s="2" t="s">
        <v>4788</v>
      </c>
      <c r="C4452" s="4">
        <v>45079</v>
      </c>
      <c r="D4452" s="2" t="s">
        <v>411</v>
      </c>
      <c r="E4452" t="s">
        <v>5053</v>
      </c>
      <c r="F4452" s="2" t="s">
        <v>29</v>
      </c>
      <c r="G4452" s="2" t="s">
        <v>121</v>
      </c>
      <c r="H4452" s="2">
        <v>1</v>
      </c>
      <c r="I4452" s="19">
        <v>2333.8000000000002</v>
      </c>
      <c r="J4452" s="2" t="s">
        <v>20</v>
      </c>
      <c r="K4452" s="2" t="s">
        <v>103</v>
      </c>
      <c r="L4452">
        <v>5</v>
      </c>
      <c r="M4452" s="18">
        <f t="shared" si="1382"/>
        <v>2333.8000000000002</v>
      </c>
      <c r="T4452" t="str">
        <f t="shared" si="1383"/>
        <v>Lost Sale</v>
      </c>
      <c r="U4452" t="str">
        <f t="shared" si="1384"/>
        <v>No</v>
      </c>
      <c r="V4452" t="str">
        <f t="shared" si="1385"/>
        <v>Yes</v>
      </c>
      <c r="X4452">
        <f t="shared" si="1386"/>
        <v>559</v>
      </c>
      <c r="Y4452">
        <f t="shared" si="1387"/>
        <v>408</v>
      </c>
      <c r="Z4452" s="18">
        <f t="shared" si="1388"/>
        <v>1892867.2841657216</v>
      </c>
      <c r="AA4452" s="18">
        <f t="shared" si="1389"/>
        <v>199432.98236095349</v>
      </c>
      <c r="AB4452" s="17">
        <f t="shared" si="1390"/>
        <v>3.8949824970828471</v>
      </c>
      <c r="AC4452" s="2" t="s">
        <v>121</v>
      </c>
      <c r="AD4452" s="2" t="s">
        <v>29</v>
      </c>
      <c r="AE4452" t="str">
        <f t="shared" si="1391"/>
        <v>Fashion</v>
      </c>
      <c r="AF4452" t="str">
        <f t="shared" si="1392"/>
        <v>Fashion</v>
      </c>
      <c r="AG4452" t="str" cm="1">
        <f t="array" ref="AG4452">INDEX(AD:AD,ROW())</f>
        <v>Fashion</v>
      </c>
      <c r="AH4452">
        <f t="shared" si="1400"/>
        <v>45</v>
      </c>
      <c r="AI4452" t="str">
        <f t="shared" si="1393"/>
        <v>Fashion</v>
      </c>
      <c r="AK4452">
        <f t="shared" si="1394"/>
        <v>2023</v>
      </c>
      <c r="AL4452">
        <f t="shared" si="1395"/>
        <v>6</v>
      </c>
      <c r="AM4452">
        <f t="shared" si="1396"/>
        <v>2</v>
      </c>
      <c r="AN4452">
        <f t="shared" si="1397"/>
        <v>6</v>
      </c>
      <c r="AO4452" t="str">
        <f t="shared" si="1398"/>
        <v>Weekday</v>
      </c>
      <c r="AR4452" s="20">
        <f t="shared" si="1399"/>
        <v>1</v>
      </c>
    </row>
    <row r="4453" spans="1:44" x14ac:dyDescent="0.35">
      <c r="A4453" t="str">
        <f t="shared" si="1381"/>
        <v>CUST4452</v>
      </c>
      <c r="B4453" s="2" t="s">
        <v>4789</v>
      </c>
      <c r="C4453" s="4">
        <v>45130</v>
      </c>
      <c r="D4453" s="2" t="s">
        <v>1106</v>
      </c>
      <c r="E4453" t="s">
        <v>5055</v>
      </c>
      <c r="F4453" s="2" t="s">
        <v>29</v>
      </c>
      <c r="G4453" s="2" t="s">
        <v>5041</v>
      </c>
      <c r="H4453" s="2">
        <v>1</v>
      </c>
      <c r="I4453" s="19">
        <v>1403.18</v>
      </c>
      <c r="J4453" s="2" t="s">
        <v>20</v>
      </c>
      <c r="K4453" s="2" t="s">
        <v>16</v>
      </c>
      <c r="L4453" s="32"/>
      <c r="M4453" s="18">
        <f t="shared" si="1382"/>
        <v>1403.18</v>
      </c>
      <c r="T4453" t="str">
        <f t="shared" si="1383"/>
        <v>Completed</v>
      </c>
      <c r="U4453" t="str">
        <f t="shared" si="1384"/>
        <v>Yes</v>
      </c>
      <c r="V4453" t="str">
        <f t="shared" si="1385"/>
        <v>No</v>
      </c>
      <c r="X4453">
        <f t="shared" si="1386"/>
        <v>567</v>
      </c>
      <c r="Y4453">
        <f t="shared" si="1387"/>
        <v>440</v>
      </c>
      <c r="Z4453" s="18">
        <f t="shared" si="1388"/>
        <v>1892867.2841657216</v>
      </c>
      <c r="AA4453" s="18">
        <f t="shared" si="1389"/>
        <v>199432.98236095349</v>
      </c>
      <c r="AB4453" s="17">
        <f t="shared" si="1390"/>
        <v>3.8949824970828471</v>
      </c>
      <c r="AC4453" s="2" t="s">
        <v>5041</v>
      </c>
      <c r="AD4453" s="2" t="s">
        <v>29</v>
      </c>
      <c r="AE4453" t="str">
        <f t="shared" si="1391"/>
        <v>Fashion</v>
      </c>
      <c r="AF4453" t="str">
        <f t="shared" si="1392"/>
        <v>Fashion</v>
      </c>
      <c r="AG4453" t="str" cm="1">
        <f t="array" ref="AG4453">INDEX(AD:AD,ROW())</f>
        <v>Fashion</v>
      </c>
      <c r="AH4453">
        <f t="shared" si="1400"/>
        <v>15</v>
      </c>
      <c r="AI4453" t="str">
        <f t="shared" si="1393"/>
        <v>Fashion</v>
      </c>
      <c r="AK4453">
        <f t="shared" si="1394"/>
        <v>2023</v>
      </c>
      <c r="AL4453">
        <f t="shared" si="1395"/>
        <v>7</v>
      </c>
      <c r="AM4453">
        <f t="shared" si="1396"/>
        <v>23</v>
      </c>
      <c r="AN4453">
        <f t="shared" si="1397"/>
        <v>1</v>
      </c>
      <c r="AO4453" t="str">
        <f t="shared" si="1398"/>
        <v>Weekend</v>
      </c>
      <c r="AR4453" s="20">
        <f t="shared" si="1399"/>
        <v>0</v>
      </c>
    </row>
    <row r="4454" spans="1:44" x14ac:dyDescent="0.35">
      <c r="A4454" t="str">
        <f t="shared" si="1381"/>
        <v>CUST4453</v>
      </c>
      <c r="B4454" s="2" t="s">
        <v>4790</v>
      </c>
      <c r="C4454" s="4">
        <v>44948</v>
      </c>
      <c r="D4454" s="2" t="s">
        <v>577</v>
      </c>
      <c r="E4454" t="s">
        <v>5048</v>
      </c>
      <c r="F4454" s="2" t="s">
        <v>42</v>
      </c>
      <c r="G4454" s="2" t="s">
        <v>5044</v>
      </c>
      <c r="H4454" s="2">
        <v>3</v>
      </c>
      <c r="I4454" s="19">
        <v>688.73</v>
      </c>
      <c r="J4454" s="2" t="s">
        <v>20</v>
      </c>
      <c r="K4454" s="2" t="s">
        <v>16</v>
      </c>
      <c r="L4454">
        <v>5</v>
      </c>
      <c r="M4454" s="18">
        <f t="shared" si="1382"/>
        <v>2066.19</v>
      </c>
      <c r="T4454" t="str">
        <f t="shared" si="1383"/>
        <v>Completed</v>
      </c>
      <c r="U4454" t="str">
        <f t="shared" si="1384"/>
        <v>Yes</v>
      </c>
      <c r="V4454" t="str">
        <f t="shared" si="1385"/>
        <v>No</v>
      </c>
      <c r="X4454">
        <f t="shared" si="1386"/>
        <v>590</v>
      </c>
      <c r="Y4454">
        <f t="shared" si="1387"/>
        <v>451</v>
      </c>
      <c r="Z4454" s="18">
        <f t="shared" si="1388"/>
        <v>1098537.4901531704</v>
      </c>
      <c r="AA4454" s="18">
        <f t="shared" si="1389"/>
        <v>96724.388030634553</v>
      </c>
      <c r="AB4454" s="17">
        <f t="shared" si="1390"/>
        <v>3.9001122334455669</v>
      </c>
      <c r="AC4454" s="2" t="s">
        <v>5044</v>
      </c>
      <c r="AD4454" s="2" t="s">
        <v>42</v>
      </c>
      <c r="AE4454" t="str">
        <f t="shared" si="1391"/>
        <v>Beauty</v>
      </c>
      <c r="AF4454" t="str">
        <f t="shared" si="1392"/>
        <v>Beauty</v>
      </c>
      <c r="AG4454" t="str" cm="1">
        <f t="array" ref="AG4454">INDEX(AD:AD,ROW())</f>
        <v>Beauty</v>
      </c>
      <c r="AH4454">
        <f t="shared" si="1400"/>
        <v>64</v>
      </c>
      <c r="AI4454" t="str">
        <f t="shared" si="1393"/>
        <v>Beauty</v>
      </c>
      <c r="AK4454">
        <f t="shared" si="1394"/>
        <v>2023</v>
      </c>
      <c r="AL4454">
        <f t="shared" si="1395"/>
        <v>1</v>
      </c>
      <c r="AM4454">
        <f t="shared" si="1396"/>
        <v>22</v>
      </c>
      <c r="AN4454">
        <f t="shared" si="1397"/>
        <v>1</v>
      </c>
      <c r="AO4454" t="str">
        <f t="shared" si="1398"/>
        <v>Weekend</v>
      </c>
      <c r="AR4454" s="20">
        <f t="shared" si="1399"/>
        <v>0</v>
      </c>
    </row>
    <row r="4455" spans="1:44" x14ac:dyDescent="0.35">
      <c r="A4455" t="str">
        <f t="shared" si="1381"/>
        <v>CUST4454</v>
      </c>
      <c r="B4455" s="2" t="s">
        <v>4791</v>
      </c>
      <c r="C4455" s="4">
        <v>45541</v>
      </c>
      <c r="D4455" s="2" t="s">
        <v>33</v>
      </c>
      <c r="E4455" t="s">
        <v>5050</v>
      </c>
      <c r="F4455" s="2" t="s">
        <v>29</v>
      </c>
      <c r="G4455" s="2" t="s">
        <v>5043</v>
      </c>
      <c r="H4455" s="2">
        <v>1</v>
      </c>
      <c r="I4455" s="19">
        <v>335.29</v>
      </c>
      <c r="J4455" s="2" t="s">
        <v>5046</v>
      </c>
      <c r="K4455" s="2" t="s">
        <v>16</v>
      </c>
      <c r="L4455">
        <v>5</v>
      </c>
      <c r="M4455" s="18">
        <f t="shared" si="1382"/>
        <v>335.29</v>
      </c>
      <c r="T4455" t="str">
        <f t="shared" si="1383"/>
        <v>Completed</v>
      </c>
      <c r="U4455" t="str">
        <f t="shared" si="1384"/>
        <v>No</v>
      </c>
      <c r="V4455" t="str">
        <f t="shared" si="1385"/>
        <v>No</v>
      </c>
      <c r="X4455">
        <f t="shared" si="1386"/>
        <v>589</v>
      </c>
      <c r="Y4455">
        <f t="shared" si="1387"/>
        <v>426</v>
      </c>
      <c r="Z4455" s="18">
        <f t="shared" si="1388"/>
        <v>1892867.2841657216</v>
      </c>
      <c r="AA4455" s="18">
        <f t="shared" si="1389"/>
        <v>199432.98236095349</v>
      </c>
      <c r="AB4455" s="17">
        <f t="shared" si="1390"/>
        <v>3.8949824970828471</v>
      </c>
      <c r="AC4455" s="2" t="s">
        <v>5043</v>
      </c>
      <c r="AD4455" s="2" t="s">
        <v>29</v>
      </c>
      <c r="AE4455" t="str">
        <f t="shared" si="1391"/>
        <v>Fashion</v>
      </c>
      <c r="AF4455" t="str">
        <f t="shared" si="1392"/>
        <v>Fashion</v>
      </c>
      <c r="AG4455" t="str" cm="1">
        <f t="array" ref="AG4455">INDEX(AD:AD,ROW())</f>
        <v>Fashion</v>
      </c>
      <c r="AH4455">
        <f t="shared" si="1400"/>
        <v>55</v>
      </c>
      <c r="AI4455" t="str">
        <f t="shared" si="1393"/>
        <v>Fashion</v>
      </c>
      <c r="AK4455">
        <f t="shared" si="1394"/>
        <v>2024</v>
      </c>
      <c r="AL4455">
        <f t="shared" si="1395"/>
        <v>9</v>
      </c>
      <c r="AM4455">
        <f t="shared" si="1396"/>
        <v>6</v>
      </c>
      <c r="AN4455">
        <f t="shared" si="1397"/>
        <v>6</v>
      </c>
      <c r="AO4455" t="str">
        <f t="shared" si="1398"/>
        <v>Weekday</v>
      </c>
      <c r="AR4455" s="20">
        <f t="shared" si="1399"/>
        <v>0</v>
      </c>
    </row>
    <row r="4456" spans="1:44" x14ac:dyDescent="0.35">
      <c r="A4456" t="str">
        <f t="shared" si="1381"/>
        <v>CUST4455</v>
      </c>
      <c r="B4456" s="2" t="s">
        <v>4792</v>
      </c>
      <c r="C4456" s="4">
        <v>45101</v>
      </c>
      <c r="D4456" s="2" t="s">
        <v>110</v>
      </c>
      <c r="E4456" t="s">
        <v>5055</v>
      </c>
      <c r="F4456" s="2" t="s">
        <v>19</v>
      </c>
      <c r="G4456" s="2" t="s">
        <v>49</v>
      </c>
      <c r="H4456" s="2">
        <v>1</v>
      </c>
      <c r="I4456" s="19">
        <v>2362.35</v>
      </c>
      <c r="J4456" s="2" t="s">
        <v>5047</v>
      </c>
      <c r="K4456" s="2" t="s">
        <v>16</v>
      </c>
      <c r="L4456">
        <v>3</v>
      </c>
      <c r="M4456" s="18">
        <f t="shared" si="1382"/>
        <v>2362.35</v>
      </c>
      <c r="T4456" t="str">
        <f t="shared" si="1383"/>
        <v>Completed</v>
      </c>
      <c r="U4456" t="str">
        <f t="shared" si="1384"/>
        <v>Yes</v>
      </c>
      <c r="V4456" t="str">
        <f t="shared" si="1385"/>
        <v>No</v>
      </c>
      <c r="X4456">
        <f t="shared" si="1386"/>
        <v>567</v>
      </c>
      <c r="Y4456">
        <f t="shared" si="1387"/>
        <v>440</v>
      </c>
      <c r="Z4456" s="18">
        <f t="shared" si="1388"/>
        <v>2759712.3299794244</v>
      </c>
      <c r="AA4456" s="18">
        <f t="shared" si="1389"/>
        <v>330643.50635802455</v>
      </c>
      <c r="AB4456" s="17">
        <f t="shared" si="1390"/>
        <v>3.8641711229946525</v>
      </c>
      <c r="AC4456" s="2" t="s">
        <v>49</v>
      </c>
      <c r="AD4456" s="2" t="s">
        <v>19</v>
      </c>
      <c r="AE4456" t="str">
        <f t="shared" si="1391"/>
        <v>Electronics</v>
      </c>
      <c r="AF4456" t="str">
        <f t="shared" si="1392"/>
        <v>Electronics</v>
      </c>
      <c r="AG4456" t="str" cm="1">
        <f t="array" ref="AG4456">INDEX(AD:AD,ROW())</f>
        <v>Electronics</v>
      </c>
      <c r="AH4456">
        <f t="shared" si="1400"/>
        <v>12</v>
      </c>
      <c r="AI4456" t="str">
        <f t="shared" si="1393"/>
        <v>Electronics</v>
      </c>
      <c r="AK4456">
        <f t="shared" si="1394"/>
        <v>2023</v>
      </c>
      <c r="AL4456">
        <f t="shared" si="1395"/>
        <v>6</v>
      </c>
      <c r="AM4456">
        <f t="shared" si="1396"/>
        <v>24</v>
      </c>
      <c r="AN4456">
        <f t="shared" si="1397"/>
        <v>7</v>
      </c>
      <c r="AO4456" t="str">
        <f t="shared" si="1398"/>
        <v>Weekend</v>
      </c>
      <c r="AR4456" s="20">
        <f t="shared" si="1399"/>
        <v>0</v>
      </c>
    </row>
    <row r="4457" spans="1:44" x14ac:dyDescent="0.35">
      <c r="A4457" t="str">
        <f t="shared" si="1381"/>
        <v>CUST4456</v>
      </c>
      <c r="B4457" s="2" t="s">
        <v>4793</v>
      </c>
      <c r="C4457" s="4">
        <v>45609</v>
      </c>
      <c r="D4457" s="2" t="s">
        <v>70</v>
      </c>
      <c r="E4457" t="s">
        <v>5053</v>
      </c>
      <c r="F4457" s="2" t="s">
        <v>29</v>
      </c>
      <c r="G4457" s="2" t="s">
        <v>30</v>
      </c>
      <c r="H4457" s="2">
        <v>2</v>
      </c>
      <c r="I4457" s="19">
        <v>1438.51</v>
      </c>
      <c r="J4457" s="2" t="s">
        <v>20</v>
      </c>
      <c r="K4457" s="2" t="s">
        <v>16</v>
      </c>
      <c r="L4457">
        <v>4</v>
      </c>
      <c r="M4457" s="18">
        <f t="shared" si="1382"/>
        <v>2877.02</v>
      </c>
      <c r="T4457" t="str">
        <f t="shared" si="1383"/>
        <v>Completed</v>
      </c>
      <c r="U4457" t="str">
        <f t="shared" si="1384"/>
        <v>Yes</v>
      </c>
      <c r="V4457" t="str">
        <f t="shared" si="1385"/>
        <v>No</v>
      </c>
      <c r="X4457">
        <f t="shared" si="1386"/>
        <v>559</v>
      </c>
      <c r="Y4457">
        <f t="shared" si="1387"/>
        <v>408</v>
      </c>
      <c r="Z4457" s="18">
        <f t="shared" si="1388"/>
        <v>1892867.2841657216</v>
      </c>
      <c r="AA4457" s="18">
        <f t="shared" si="1389"/>
        <v>199432.98236095349</v>
      </c>
      <c r="AB4457" s="17">
        <f t="shared" si="1390"/>
        <v>3.8949824970828471</v>
      </c>
      <c r="AC4457" s="2" t="s">
        <v>30</v>
      </c>
      <c r="AD4457" s="2" t="s">
        <v>29</v>
      </c>
      <c r="AE4457" t="str">
        <f t="shared" si="1391"/>
        <v>Fashion</v>
      </c>
      <c r="AF4457" t="str">
        <f t="shared" si="1392"/>
        <v>Fashion</v>
      </c>
      <c r="AG4457" t="str" cm="1">
        <f t="array" ref="AG4457">INDEX(AD:AD,ROW())</f>
        <v>Fashion</v>
      </c>
      <c r="AH4457">
        <f t="shared" si="1400"/>
        <v>6</v>
      </c>
      <c r="AI4457" t="str">
        <f t="shared" si="1393"/>
        <v>Fashion</v>
      </c>
      <c r="AK4457">
        <f t="shared" si="1394"/>
        <v>2024</v>
      </c>
      <c r="AL4457">
        <f t="shared" si="1395"/>
        <v>11</v>
      </c>
      <c r="AM4457">
        <f t="shared" si="1396"/>
        <v>13</v>
      </c>
      <c r="AN4457">
        <f t="shared" si="1397"/>
        <v>4</v>
      </c>
      <c r="AO4457" t="str">
        <f t="shared" si="1398"/>
        <v>Weekday</v>
      </c>
      <c r="AR4457" s="20">
        <f t="shared" si="1399"/>
        <v>0</v>
      </c>
    </row>
    <row r="4458" spans="1:44" x14ac:dyDescent="0.35">
      <c r="A4458" t="str">
        <f t="shared" si="1381"/>
        <v>CUST4457</v>
      </c>
      <c r="B4458" s="2" t="s">
        <v>4794</v>
      </c>
      <c r="C4458" s="4">
        <v>45711</v>
      </c>
      <c r="D4458" s="2" t="s">
        <v>691</v>
      </c>
      <c r="E4458" t="s">
        <v>5050</v>
      </c>
      <c r="F4458" s="2" t="s">
        <v>19</v>
      </c>
      <c r="G4458" s="2" t="s">
        <v>5040</v>
      </c>
      <c r="H4458" s="2">
        <v>3</v>
      </c>
      <c r="I4458" s="19">
        <v>3252.53</v>
      </c>
      <c r="J4458" s="2" t="s">
        <v>50</v>
      </c>
      <c r="K4458" s="2" t="s">
        <v>103</v>
      </c>
      <c r="L4458">
        <v>5</v>
      </c>
      <c r="M4458" s="18">
        <f t="shared" si="1382"/>
        <v>9757.59</v>
      </c>
      <c r="T4458" t="str">
        <f t="shared" si="1383"/>
        <v>Lost Sale</v>
      </c>
      <c r="U4458" t="str">
        <f t="shared" si="1384"/>
        <v>No</v>
      </c>
      <c r="V4458" t="str">
        <f t="shared" si="1385"/>
        <v>Yes</v>
      </c>
      <c r="X4458">
        <f t="shared" si="1386"/>
        <v>589</v>
      </c>
      <c r="Y4458">
        <f t="shared" si="1387"/>
        <v>426</v>
      </c>
      <c r="Z4458" s="18">
        <f t="shared" si="1388"/>
        <v>2759712.3299794244</v>
      </c>
      <c r="AA4458" s="18">
        <f t="shared" si="1389"/>
        <v>330643.50635802455</v>
      </c>
      <c r="AB4458" s="17">
        <f t="shared" si="1390"/>
        <v>3.8641711229946525</v>
      </c>
      <c r="AC4458" s="2" t="s">
        <v>5040</v>
      </c>
      <c r="AD4458" s="2" t="s">
        <v>19</v>
      </c>
      <c r="AE4458" t="str">
        <f t="shared" si="1391"/>
        <v>Electronics</v>
      </c>
      <c r="AF4458" t="str">
        <f t="shared" si="1392"/>
        <v>Electronics</v>
      </c>
      <c r="AG4458" t="str" cm="1">
        <f t="array" ref="AG4458">INDEX(AD:AD,ROW())</f>
        <v>Electronics</v>
      </c>
      <c r="AH4458">
        <f t="shared" si="1400"/>
        <v>13</v>
      </c>
      <c r="AI4458" t="str">
        <f t="shared" si="1393"/>
        <v>Electronics</v>
      </c>
      <c r="AK4458">
        <f t="shared" si="1394"/>
        <v>2025</v>
      </c>
      <c r="AL4458">
        <f t="shared" si="1395"/>
        <v>2</v>
      </c>
      <c r="AM4458">
        <f t="shared" si="1396"/>
        <v>23</v>
      </c>
      <c r="AN4458">
        <f t="shared" si="1397"/>
        <v>1</v>
      </c>
      <c r="AO4458" t="str">
        <f t="shared" si="1398"/>
        <v>Weekend</v>
      </c>
      <c r="AR4458" s="20">
        <f t="shared" si="1399"/>
        <v>1</v>
      </c>
    </row>
    <row r="4459" spans="1:44" x14ac:dyDescent="0.35">
      <c r="A4459" t="str">
        <f t="shared" si="1381"/>
        <v>CUST4458</v>
      </c>
      <c r="B4459" s="2" t="s">
        <v>4795</v>
      </c>
      <c r="C4459" s="4">
        <v>45298</v>
      </c>
      <c r="D4459" s="2" t="s">
        <v>22</v>
      </c>
      <c r="E4459" t="s">
        <v>5050</v>
      </c>
      <c r="F4459" s="2" t="s">
        <v>29</v>
      </c>
      <c r="G4459" s="2" t="s">
        <v>121</v>
      </c>
      <c r="H4459" s="2">
        <v>1</v>
      </c>
      <c r="I4459" s="19">
        <v>1087.58</v>
      </c>
      <c r="J4459" s="2" t="s">
        <v>15</v>
      </c>
      <c r="K4459" s="2" t="s">
        <v>16</v>
      </c>
      <c r="L4459">
        <v>1</v>
      </c>
      <c r="M4459" s="18">
        <f t="shared" si="1382"/>
        <v>1087.58</v>
      </c>
      <c r="T4459" t="str">
        <f t="shared" si="1383"/>
        <v>Completed</v>
      </c>
      <c r="U4459" t="str">
        <f t="shared" si="1384"/>
        <v>Yes</v>
      </c>
      <c r="V4459" t="str">
        <f t="shared" si="1385"/>
        <v>No</v>
      </c>
      <c r="X4459">
        <f t="shared" si="1386"/>
        <v>589</v>
      </c>
      <c r="Y4459">
        <f t="shared" si="1387"/>
        <v>426</v>
      </c>
      <c r="Z4459" s="18">
        <f t="shared" si="1388"/>
        <v>1892867.2841657216</v>
      </c>
      <c r="AA4459" s="18">
        <f t="shared" si="1389"/>
        <v>199432.98236095349</v>
      </c>
      <c r="AB4459" s="17">
        <f t="shared" si="1390"/>
        <v>3.8949824970828471</v>
      </c>
      <c r="AC4459" s="2" t="s">
        <v>121</v>
      </c>
      <c r="AD4459" s="2" t="s">
        <v>29</v>
      </c>
      <c r="AE4459" t="str">
        <f t="shared" si="1391"/>
        <v>Fashion</v>
      </c>
      <c r="AF4459" t="str">
        <f t="shared" si="1392"/>
        <v>Fashion</v>
      </c>
      <c r="AG4459" t="str" cm="1">
        <f t="array" ref="AG4459">INDEX(AD:AD,ROW())</f>
        <v>Fashion</v>
      </c>
      <c r="AH4459">
        <f t="shared" si="1400"/>
        <v>45</v>
      </c>
      <c r="AI4459" t="str">
        <f t="shared" si="1393"/>
        <v>Fashion</v>
      </c>
      <c r="AK4459">
        <f t="shared" si="1394"/>
        <v>2024</v>
      </c>
      <c r="AL4459">
        <f t="shared" si="1395"/>
        <v>1</v>
      </c>
      <c r="AM4459">
        <f t="shared" si="1396"/>
        <v>7</v>
      </c>
      <c r="AN4459">
        <f t="shared" si="1397"/>
        <v>1</v>
      </c>
      <c r="AO4459" t="str">
        <f t="shared" si="1398"/>
        <v>Weekend</v>
      </c>
      <c r="AR4459" s="20">
        <f t="shared" si="1399"/>
        <v>0</v>
      </c>
    </row>
    <row r="4460" spans="1:44" x14ac:dyDescent="0.35">
      <c r="A4460" t="str">
        <f t="shared" si="1381"/>
        <v>CUST4459</v>
      </c>
      <c r="B4460" s="2" t="s">
        <v>4796</v>
      </c>
      <c r="C4460" s="4">
        <v>45792</v>
      </c>
      <c r="D4460" s="2" t="s">
        <v>56</v>
      </c>
      <c r="E4460" t="s">
        <v>5052</v>
      </c>
      <c r="F4460" s="2" t="s">
        <v>23</v>
      </c>
      <c r="G4460" s="2" t="s">
        <v>24</v>
      </c>
      <c r="H4460" s="2">
        <v>1</v>
      </c>
      <c r="I4460" s="19">
        <v>568.82000000000005</v>
      </c>
      <c r="J4460" s="2" t="s">
        <v>20</v>
      </c>
      <c r="K4460" s="2" t="s">
        <v>16</v>
      </c>
      <c r="L4460">
        <v>5</v>
      </c>
      <c r="M4460" s="18">
        <f t="shared" si="1382"/>
        <v>568.82000000000005</v>
      </c>
      <c r="T4460" t="str">
        <f t="shared" si="1383"/>
        <v>Completed</v>
      </c>
      <c r="U4460" t="str">
        <f t="shared" si="1384"/>
        <v>No</v>
      </c>
      <c r="V4460" t="str">
        <f t="shared" si="1385"/>
        <v>No</v>
      </c>
      <c r="X4460">
        <f t="shared" si="1386"/>
        <v>573</v>
      </c>
      <c r="Y4460">
        <f t="shared" si="1387"/>
        <v>450</v>
      </c>
      <c r="Z4460" s="18">
        <f t="shared" si="1388"/>
        <v>594714.6477588166</v>
      </c>
      <c r="AA4460" s="18">
        <f t="shared" si="1389"/>
        <v>60882.938065984097</v>
      </c>
      <c r="AB4460" s="17">
        <f t="shared" si="1390"/>
        <v>3.804733727810651</v>
      </c>
      <c r="AC4460" s="2" t="s">
        <v>24</v>
      </c>
      <c r="AD4460" s="2" t="s">
        <v>23</v>
      </c>
      <c r="AE4460" t="str">
        <f t="shared" si="1391"/>
        <v>Books</v>
      </c>
      <c r="AF4460" t="str">
        <f t="shared" si="1392"/>
        <v>Books</v>
      </c>
      <c r="AG4460" t="str" cm="1">
        <f t="array" ref="AG4460">INDEX(AD:AD,ROW())</f>
        <v>Books</v>
      </c>
      <c r="AH4460">
        <f t="shared" si="1400"/>
        <v>4</v>
      </c>
      <c r="AI4460" t="str">
        <f t="shared" si="1393"/>
        <v>Books</v>
      </c>
      <c r="AK4460">
        <f t="shared" si="1394"/>
        <v>2025</v>
      </c>
      <c r="AL4460">
        <f t="shared" si="1395"/>
        <v>5</v>
      </c>
      <c r="AM4460">
        <f t="shared" si="1396"/>
        <v>15</v>
      </c>
      <c r="AN4460">
        <f t="shared" si="1397"/>
        <v>5</v>
      </c>
      <c r="AO4460" t="str">
        <f t="shared" si="1398"/>
        <v>Weekday</v>
      </c>
      <c r="AR4460" s="20">
        <f t="shared" si="1399"/>
        <v>0</v>
      </c>
    </row>
    <row r="4461" spans="1:44" x14ac:dyDescent="0.35">
      <c r="A4461" t="str">
        <f t="shared" si="1381"/>
        <v>CUST4460</v>
      </c>
      <c r="B4461" s="2" t="s">
        <v>4797</v>
      </c>
      <c r="C4461" s="4">
        <v>45233</v>
      </c>
      <c r="D4461" s="2" t="s">
        <v>490</v>
      </c>
      <c r="E4461" t="s">
        <v>5051</v>
      </c>
      <c r="F4461" s="2" t="s">
        <v>13</v>
      </c>
      <c r="G4461" s="2" t="s">
        <v>5045</v>
      </c>
      <c r="H4461" s="2">
        <v>3</v>
      </c>
      <c r="I4461" s="19">
        <v>1660.18</v>
      </c>
      <c r="J4461" s="2" t="s">
        <v>20</v>
      </c>
      <c r="K4461" s="2" t="s">
        <v>31</v>
      </c>
      <c r="L4461">
        <v>4</v>
      </c>
      <c r="M4461" s="18">
        <f t="shared" si="1382"/>
        <v>4980.54</v>
      </c>
      <c r="T4461" t="str">
        <f t="shared" si="1383"/>
        <v>Pending</v>
      </c>
      <c r="U4461" t="str">
        <f t="shared" si="1384"/>
        <v>No</v>
      </c>
      <c r="V4461" t="str">
        <f t="shared" si="1385"/>
        <v>Yes</v>
      </c>
      <c r="X4461">
        <f t="shared" si="1386"/>
        <v>619</v>
      </c>
      <c r="Y4461">
        <f t="shared" si="1387"/>
        <v>468</v>
      </c>
      <c r="Z4461" s="18">
        <f t="shared" si="1388"/>
        <v>1463424.4009529033</v>
      </c>
      <c r="AA4461" s="18">
        <f t="shared" si="1389"/>
        <v>118285.78776560788</v>
      </c>
      <c r="AB4461" s="17">
        <f t="shared" si="1390"/>
        <v>3.8140589569160999</v>
      </c>
      <c r="AC4461" s="2" t="s">
        <v>5045</v>
      </c>
      <c r="AD4461" s="2" t="s">
        <v>13</v>
      </c>
      <c r="AE4461" t="str">
        <f t="shared" si="1391"/>
        <v>Home &amp; Kitchen</v>
      </c>
      <c r="AF4461" t="str">
        <f t="shared" si="1392"/>
        <v>Home &amp; Kitchen</v>
      </c>
      <c r="AG4461" t="str" cm="1">
        <f t="array" ref="AG4461">INDEX(AD:AD,ROW())</f>
        <v>Home &amp; Kitchen</v>
      </c>
      <c r="AH4461">
        <f t="shared" si="1400"/>
        <v>76</v>
      </c>
      <c r="AI4461" t="str">
        <f t="shared" si="1393"/>
        <v>Home &amp; Kitchen</v>
      </c>
      <c r="AK4461">
        <f t="shared" si="1394"/>
        <v>2023</v>
      </c>
      <c r="AL4461">
        <f t="shared" si="1395"/>
        <v>11</v>
      </c>
      <c r="AM4461">
        <f t="shared" si="1396"/>
        <v>3</v>
      </c>
      <c r="AN4461">
        <f t="shared" si="1397"/>
        <v>6</v>
      </c>
      <c r="AO4461" t="str">
        <f t="shared" si="1398"/>
        <v>Weekday</v>
      </c>
      <c r="AR4461" s="20">
        <f t="shared" si="1399"/>
        <v>0</v>
      </c>
    </row>
    <row r="4462" spans="1:44" x14ac:dyDescent="0.35">
      <c r="A4462" t="str">
        <f t="shared" si="1381"/>
        <v>CUST4461</v>
      </c>
      <c r="B4462" s="2" t="s">
        <v>4798</v>
      </c>
      <c r="C4462" s="4">
        <v>45004</v>
      </c>
      <c r="D4462" s="2" t="s">
        <v>195</v>
      </c>
      <c r="E4462" t="s">
        <v>5049</v>
      </c>
      <c r="F4462" s="2" t="s">
        <v>13</v>
      </c>
      <c r="G4462" s="2" t="s">
        <v>34</v>
      </c>
      <c r="H4462" s="2">
        <v>1</v>
      </c>
      <c r="I4462" s="19">
        <v>936.12</v>
      </c>
      <c r="J4462" s="2" t="s">
        <v>50</v>
      </c>
      <c r="K4462" s="2" t="s">
        <v>16</v>
      </c>
      <c r="L4462">
        <v>3</v>
      </c>
      <c r="M4462" s="18">
        <f t="shared" si="1382"/>
        <v>936.12</v>
      </c>
      <c r="T4462" t="str">
        <f t="shared" si="1383"/>
        <v>Completed</v>
      </c>
      <c r="U4462" t="str">
        <f t="shared" si="1384"/>
        <v>No</v>
      </c>
      <c r="V4462" t="str">
        <f t="shared" si="1385"/>
        <v>No</v>
      </c>
      <c r="X4462">
        <f t="shared" si="1386"/>
        <v>595</v>
      </c>
      <c r="Y4462">
        <f t="shared" si="1387"/>
        <v>444</v>
      </c>
      <c r="Z4462" s="18">
        <f t="shared" si="1388"/>
        <v>1463424.4009529033</v>
      </c>
      <c r="AA4462" s="18">
        <f t="shared" si="1389"/>
        <v>118285.78776560788</v>
      </c>
      <c r="AB4462" s="17">
        <f t="shared" si="1390"/>
        <v>3.8140589569160999</v>
      </c>
      <c r="AC4462" s="2" t="s">
        <v>34</v>
      </c>
      <c r="AD4462" s="2" t="s">
        <v>13</v>
      </c>
      <c r="AE4462" t="str">
        <f t="shared" si="1391"/>
        <v>Home &amp; Kitchen</v>
      </c>
      <c r="AF4462" t="str">
        <f t="shared" si="1392"/>
        <v>Home &amp; Kitchen</v>
      </c>
      <c r="AG4462" t="str" cm="1">
        <f t="array" ref="AG4462">INDEX(AD:AD,ROW())</f>
        <v>Home &amp; Kitchen</v>
      </c>
      <c r="AH4462">
        <f t="shared" si="1400"/>
        <v>7</v>
      </c>
      <c r="AI4462" t="str">
        <f t="shared" si="1393"/>
        <v>Home &amp; Kitchen</v>
      </c>
      <c r="AK4462">
        <f t="shared" si="1394"/>
        <v>2023</v>
      </c>
      <c r="AL4462">
        <f t="shared" si="1395"/>
        <v>3</v>
      </c>
      <c r="AM4462">
        <f t="shared" si="1396"/>
        <v>19</v>
      </c>
      <c r="AN4462">
        <f t="shared" si="1397"/>
        <v>1</v>
      </c>
      <c r="AO4462" t="str">
        <f t="shared" si="1398"/>
        <v>Weekend</v>
      </c>
      <c r="AR4462" s="20">
        <f t="shared" si="1399"/>
        <v>0</v>
      </c>
    </row>
    <row r="4463" spans="1:44" x14ac:dyDescent="0.35">
      <c r="A4463" t="str">
        <f t="shared" si="1381"/>
        <v>CUST4462</v>
      </c>
      <c r="B4463" s="2" t="s">
        <v>4799</v>
      </c>
      <c r="C4463" s="4">
        <v>45632</v>
      </c>
      <c r="D4463" s="2" t="s">
        <v>230</v>
      </c>
      <c r="E4463" t="s">
        <v>5051</v>
      </c>
      <c r="F4463" s="2" t="s">
        <v>29</v>
      </c>
      <c r="G4463" s="2" t="s">
        <v>121</v>
      </c>
      <c r="H4463" s="2">
        <v>1</v>
      </c>
      <c r="I4463" s="19">
        <v>1931.79</v>
      </c>
      <c r="J4463" s="2" t="s">
        <v>20</v>
      </c>
      <c r="K4463" s="2" t="s">
        <v>16</v>
      </c>
      <c r="L4463">
        <v>3</v>
      </c>
      <c r="M4463" s="18">
        <f t="shared" si="1382"/>
        <v>1931.79</v>
      </c>
      <c r="T4463" t="str">
        <f t="shared" si="1383"/>
        <v>Completed</v>
      </c>
      <c r="U4463" t="str">
        <f t="shared" si="1384"/>
        <v>Yes</v>
      </c>
      <c r="V4463" t="str">
        <f t="shared" si="1385"/>
        <v>No</v>
      </c>
      <c r="X4463">
        <f t="shared" si="1386"/>
        <v>619</v>
      </c>
      <c r="Y4463">
        <f t="shared" si="1387"/>
        <v>468</v>
      </c>
      <c r="Z4463" s="18">
        <f t="shared" si="1388"/>
        <v>1892867.2841657216</v>
      </c>
      <c r="AA4463" s="18">
        <f t="shared" si="1389"/>
        <v>199432.98236095349</v>
      </c>
      <c r="AB4463" s="17">
        <f t="shared" si="1390"/>
        <v>3.8949824970828471</v>
      </c>
      <c r="AC4463" s="2" t="s">
        <v>121</v>
      </c>
      <c r="AD4463" s="2" t="s">
        <v>29</v>
      </c>
      <c r="AE4463" t="str">
        <f t="shared" si="1391"/>
        <v>Fashion</v>
      </c>
      <c r="AF4463" t="str">
        <f t="shared" si="1392"/>
        <v>Fashion</v>
      </c>
      <c r="AG4463" t="str" cm="1">
        <f t="array" ref="AG4463">INDEX(AD:AD,ROW())</f>
        <v>Fashion</v>
      </c>
      <c r="AH4463">
        <f t="shared" si="1400"/>
        <v>45</v>
      </c>
      <c r="AI4463" t="str">
        <f t="shared" si="1393"/>
        <v>Fashion</v>
      </c>
      <c r="AK4463">
        <f t="shared" si="1394"/>
        <v>2024</v>
      </c>
      <c r="AL4463">
        <f t="shared" si="1395"/>
        <v>12</v>
      </c>
      <c r="AM4463">
        <f t="shared" si="1396"/>
        <v>6</v>
      </c>
      <c r="AN4463">
        <f t="shared" si="1397"/>
        <v>6</v>
      </c>
      <c r="AO4463" t="str">
        <f t="shared" si="1398"/>
        <v>Weekday</v>
      </c>
      <c r="AR4463" s="20">
        <f t="shared" si="1399"/>
        <v>0</v>
      </c>
    </row>
    <row r="4464" spans="1:44" x14ac:dyDescent="0.35">
      <c r="A4464" t="str">
        <f t="shared" si="1381"/>
        <v>CUST4463</v>
      </c>
      <c r="B4464" s="2" t="s">
        <v>4800</v>
      </c>
      <c r="C4464" s="4">
        <v>45606</v>
      </c>
      <c r="D4464" s="2" t="s">
        <v>1248</v>
      </c>
      <c r="E4464" t="s">
        <v>5055</v>
      </c>
      <c r="F4464" s="2" t="s">
        <v>42</v>
      </c>
      <c r="G4464" s="2" t="s">
        <v>188</v>
      </c>
      <c r="H4464" s="2">
        <v>1</v>
      </c>
      <c r="I4464" s="19">
        <v>521.22</v>
      </c>
      <c r="J4464" s="2" t="s">
        <v>15</v>
      </c>
      <c r="K4464" s="2" t="s">
        <v>16</v>
      </c>
      <c r="L4464">
        <v>4</v>
      </c>
      <c r="M4464" s="18">
        <f t="shared" si="1382"/>
        <v>521.22</v>
      </c>
      <c r="T4464" t="str">
        <f t="shared" si="1383"/>
        <v>Completed</v>
      </c>
      <c r="U4464" t="str">
        <f t="shared" si="1384"/>
        <v>No</v>
      </c>
      <c r="V4464" t="str">
        <f t="shared" si="1385"/>
        <v>No</v>
      </c>
      <c r="X4464">
        <f t="shared" si="1386"/>
        <v>567</v>
      </c>
      <c r="Y4464">
        <f t="shared" si="1387"/>
        <v>440</v>
      </c>
      <c r="Z4464" s="18">
        <f t="shared" si="1388"/>
        <v>1098537.4901531704</v>
      </c>
      <c r="AA4464" s="18">
        <f t="shared" si="1389"/>
        <v>96724.388030634553</v>
      </c>
      <c r="AB4464" s="17">
        <f t="shared" si="1390"/>
        <v>3.9001122334455669</v>
      </c>
      <c r="AC4464" s="2" t="s">
        <v>188</v>
      </c>
      <c r="AD4464" s="2" t="s">
        <v>42</v>
      </c>
      <c r="AE4464" t="str">
        <f t="shared" si="1391"/>
        <v>Beauty</v>
      </c>
      <c r="AF4464" t="str">
        <f t="shared" si="1392"/>
        <v>Beauty</v>
      </c>
      <c r="AG4464" t="str" cm="1">
        <f t="array" ref="AG4464">INDEX(AD:AD,ROW())</f>
        <v>Beauty</v>
      </c>
      <c r="AH4464">
        <f t="shared" si="1400"/>
        <v>80</v>
      </c>
      <c r="AI4464" t="str">
        <f t="shared" si="1393"/>
        <v>Beauty</v>
      </c>
      <c r="AK4464">
        <f t="shared" si="1394"/>
        <v>2024</v>
      </c>
      <c r="AL4464">
        <f t="shared" si="1395"/>
        <v>11</v>
      </c>
      <c r="AM4464">
        <f t="shared" si="1396"/>
        <v>10</v>
      </c>
      <c r="AN4464">
        <f t="shared" si="1397"/>
        <v>1</v>
      </c>
      <c r="AO4464" t="str">
        <f t="shared" si="1398"/>
        <v>Weekend</v>
      </c>
      <c r="AR4464" s="20">
        <f t="shared" si="1399"/>
        <v>0</v>
      </c>
    </row>
    <row r="4465" spans="1:44" x14ac:dyDescent="0.35">
      <c r="A4465" t="str">
        <f t="shared" si="1381"/>
        <v>CUST4464</v>
      </c>
      <c r="B4465" s="2" t="s">
        <v>4801</v>
      </c>
      <c r="C4465" s="4">
        <v>45026</v>
      </c>
      <c r="D4465" s="2" t="s">
        <v>118</v>
      </c>
      <c r="E4465" t="s">
        <v>5051</v>
      </c>
      <c r="F4465" s="2" t="s">
        <v>23</v>
      </c>
      <c r="G4465" s="2" t="s">
        <v>68</v>
      </c>
      <c r="H4465" s="2">
        <v>1</v>
      </c>
      <c r="I4465" s="19">
        <v>786.48</v>
      </c>
      <c r="J4465" s="2" t="s">
        <v>5047</v>
      </c>
      <c r="K4465" s="2" t="s">
        <v>16</v>
      </c>
      <c r="L4465">
        <v>4</v>
      </c>
      <c r="M4465" s="18">
        <f t="shared" si="1382"/>
        <v>786.48</v>
      </c>
      <c r="T4465" t="str">
        <f t="shared" si="1383"/>
        <v>Completed</v>
      </c>
      <c r="U4465" t="str">
        <f t="shared" si="1384"/>
        <v>No</v>
      </c>
      <c r="V4465" t="str">
        <f t="shared" si="1385"/>
        <v>No</v>
      </c>
      <c r="X4465">
        <f t="shared" si="1386"/>
        <v>619</v>
      </c>
      <c r="Y4465">
        <f t="shared" si="1387"/>
        <v>468</v>
      </c>
      <c r="Z4465" s="18">
        <f t="shared" si="1388"/>
        <v>594714.6477588166</v>
      </c>
      <c r="AA4465" s="18">
        <f t="shared" si="1389"/>
        <v>60882.938065984097</v>
      </c>
      <c r="AB4465" s="17">
        <f t="shared" si="1390"/>
        <v>3.804733727810651</v>
      </c>
      <c r="AC4465" s="2" t="s">
        <v>68</v>
      </c>
      <c r="AD4465" s="2" t="s">
        <v>23</v>
      </c>
      <c r="AE4465" t="str">
        <f t="shared" si="1391"/>
        <v>Books</v>
      </c>
      <c r="AF4465" t="str">
        <f t="shared" si="1392"/>
        <v>Books</v>
      </c>
      <c r="AG4465" t="str" cm="1">
        <f t="array" ref="AG4465">INDEX(AD:AD,ROW())</f>
        <v>Books</v>
      </c>
      <c r="AH4465">
        <f t="shared" si="1400"/>
        <v>20</v>
      </c>
      <c r="AI4465" t="str">
        <f t="shared" si="1393"/>
        <v>Books</v>
      </c>
      <c r="AK4465">
        <f t="shared" si="1394"/>
        <v>2023</v>
      </c>
      <c r="AL4465">
        <f t="shared" si="1395"/>
        <v>4</v>
      </c>
      <c r="AM4465">
        <f t="shared" si="1396"/>
        <v>10</v>
      </c>
      <c r="AN4465">
        <f t="shared" si="1397"/>
        <v>2</v>
      </c>
      <c r="AO4465" t="str">
        <f t="shared" si="1398"/>
        <v>Weekday</v>
      </c>
      <c r="AR4465" s="20">
        <f t="shared" si="1399"/>
        <v>0</v>
      </c>
    </row>
    <row r="4466" spans="1:44" x14ac:dyDescent="0.35">
      <c r="A4466" t="str">
        <f t="shared" si="1381"/>
        <v>CUST4465</v>
      </c>
      <c r="B4466" s="2" t="s">
        <v>4802</v>
      </c>
      <c r="C4466" s="4">
        <v>45181</v>
      </c>
      <c r="D4466" s="2" t="s">
        <v>820</v>
      </c>
      <c r="E4466" t="s">
        <v>5049</v>
      </c>
      <c r="F4466" s="2" t="s">
        <v>42</v>
      </c>
      <c r="G4466" s="2" t="s">
        <v>170</v>
      </c>
      <c r="H4466" s="2">
        <v>1</v>
      </c>
      <c r="I4466" s="19">
        <v>596.91999999999996</v>
      </c>
      <c r="J4466" s="2" t="s">
        <v>5046</v>
      </c>
      <c r="K4466" s="2" t="s">
        <v>103</v>
      </c>
      <c r="L4466">
        <v>5</v>
      </c>
      <c r="M4466" s="18">
        <f t="shared" si="1382"/>
        <v>596.91999999999996</v>
      </c>
      <c r="T4466" t="str">
        <f t="shared" si="1383"/>
        <v>Lost Sale</v>
      </c>
      <c r="U4466" t="str">
        <f t="shared" si="1384"/>
        <v>No</v>
      </c>
      <c r="V4466" t="str">
        <f t="shared" si="1385"/>
        <v>Yes</v>
      </c>
      <c r="X4466">
        <f t="shared" si="1386"/>
        <v>595</v>
      </c>
      <c r="Y4466">
        <f t="shared" si="1387"/>
        <v>444</v>
      </c>
      <c r="Z4466" s="18">
        <f t="shared" si="1388"/>
        <v>1098537.4901531704</v>
      </c>
      <c r="AA4466" s="18">
        <f t="shared" si="1389"/>
        <v>96724.388030634553</v>
      </c>
      <c r="AB4466" s="17">
        <f t="shared" si="1390"/>
        <v>3.9001122334455669</v>
      </c>
      <c r="AC4466" s="2" t="s">
        <v>170</v>
      </c>
      <c r="AD4466" s="2" t="s">
        <v>42</v>
      </c>
      <c r="AE4466" t="str">
        <f t="shared" si="1391"/>
        <v>Beauty</v>
      </c>
      <c r="AF4466" t="str">
        <f t="shared" si="1392"/>
        <v>Beauty</v>
      </c>
      <c r="AG4466" t="str" cm="1">
        <f t="array" ref="AG4466">INDEX(AD:AD,ROW())</f>
        <v>Beauty</v>
      </c>
      <c r="AH4466">
        <f t="shared" si="1400"/>
        <v>70</v>
      </c>
      <c r="AI4466" t="str">
        <f t="shared" si="1393"/>
        <v>Beauty</v>
      </c>
      <c r="AK4466">
        <f t="shared" si="1394"/>
        <v>2023</v>
      </c>
      <c r="AL4466">
        <f t="shared" si="1395"/>
        <v>9</v>
      </c>
      <c r="AM4466">
        <f t="shared" si="1396"/>
        <v>12</v>
      </c>
      <c r="AN4466">
        <f t="shared" si="1397"/>
        <v>3</v>
      </c>
      <c r="AO4466" t="str">
        <f t="shared" si="1398"/>
        <v>Weekday</v>
      </c>
      <c r="AR4466" s="20">
        <f t="shared" si="1399"/>
        <v>1</v>
      </c>
    </row>
    <row r="4467" spans="1:44" x14ac:dyDescent="0.35">
      <c r="A4467" t="str">
        <f t="shared" si="1381"/>
        <v>CUST4466</v>
      </c>
      <c r="B4467" s="2" t="s">
        <v>4803</v>
      </c>
      <c r="C4467" s="4">
        <v>45742</v>
      </c>
      <c r="D4467" s="2" t="s">
        <v>222</v>
      </c>
      <c r="E4467" t="s">
        <v>5051</v>
      </c>
      <c r="F4467" s="2" t="s">
        <v>42</v>
      </c>
      <c r="G4467" s="2" t="s">
        <v>188</v>
      </c>
      <c r="H4467" s="2">
        <v>3</v>
      </c>
      <c r="I4467" s="19">
        <v>454.72</v>
      </c>
      <c r="J4467" s="2" t="s">
        <v>5047</v>
      </c>
      <c r="K4467" s="2" t="s">
        <v>103</v>
      </c>
      <c r="L4467">
        <v>5</v>
      </c>
      <c r="M4467" s="18">
        <f t="shared" si="1382"/>
        <v>1364.16</v>
      </c>
      <c r="T4467" t="str">
        <f t="shared" si="1383"/>
        <v>Lost Sale</v>
      </c>
      <c r="U4467" t="str">
        <f t="shared" si="1384"/>
        <v>No</v>
      </c>
      <c r="V4467" t="str">
        <f t="shared" si="1385"/>
        <v>Yes</v>
      </c>
      <c r="X4467">
        <f t="shared" si="1386"/>
        <v>619</v>
      </c>
      <c r="Y4467">
        <f t="shared" si="1387"/>
        <v>468</v>
      </c>
      <c r="Z4467" s="18">
        <f t="shared" si="1388"/>
        <v>1098537.4901531704</v>
      </c>
      <c r="AA4467" s="18">
        <f t="shared" si="1389"/>
        <v>96724.388030634553</v>
      </c>
      <c r="AB4467" s="17">
        <f t="shared" si="1390"/>
        <v>3.9001122334455669</v>
      </c>
      <c r="AC4467" s="2" t="s">
        <v>188</v>
      </c>
      <c r="AD4467" s="2" t="s">
        <v>42</v>
      </c>
      <c r="AE4467" t="str">
        <f t="shared" si="1391"/>
        <v>Beauty</v>
      </c>
      <c r="AF4467" t="str">
        <f t="shared" si="1392"/>
        <v>Beauty</v>
      </c>
      <c r="AG4467" t="str" cm="1">
        <f t="array" ref="AG4467">INDEX(AD:AD,ROW())</f>
        <v>Beauty</v>
      </c>
      <c r="AH4467">
        <f t="shared" si="1400"/>
        <v>80</v>
      </c>
      <c r="AI4467" t="str">
        <f t="shared" si="1393"/>
        <v>Beauty</v>
      </c>
      <c r="AK4467">
        <f t="shared" si="1394"/>
        <v>2025</v>
      </c>
      <c r="AL4467">
        <f t="shared" si="1395"/>
        <v>3</v>
      </c>
      <c r="AM4467">
        <f t="shared" si="1396"/>
        <v>26</v>
      </c>
      <c r="AN4467">
        <f t="shared" si="1397"/>
        <v>4</v>
      </c>
      <c r="AO4467" t="str">
        <f t="shared" si="1398"/>
        <v>Weekday</v>
      </c>
      <c r="AR4467" s="20">
        <f t="shared" si="1399"/>
        <v>1</v>
      </c>
    </row>
    <row r="4468" spans="1:44" x14ac:dyDescent="0.35">
      <c r="A4468" t="str">
        <f t="shared" si="1381"/>
        <v>CUST4467</v>
      </c>
      <c r="B4468" s="2" t="s">
        <v>4804</v>
      </c>
      <c r="C4468" s="4">
        <v>45471</v>
      </c>
      <c r="D4468" s="2" t="s">
        <v>962</v>
      </c>
      <c r="E4468" t="s">
        <v>5051</v>
      </c>
      <c r="F4468" s="2" t="s">
        <v>19</v>
      </c>
      <c r="G4468" s="2" t="s">
        <v>128</v>
      </c>
      <c r="H4468" s="2">
        <v>1</v>
      </c>
      <c r="I4468" s="19">
        <v>342.58</v>
      </c>
      <c r="J4468" s="2" t="s">
        <v>50</v>
      </c>
      <c r="K4468" s="2" t="s">
        <v>16</v>
      </c>
      <c r="L4468">
        <v>5</v>
      </c>
      <c r="M4468" s="18">
        <f t="shared" si="1382"/>
        <v>342.58</v>
      </c>
      <c r="T4468" t="str">
        <f t="shared" si="1383"/>
        <v>Completed</v>
      </c>
      <c r="U4468" t="str">
        <f t="shared" si="1384"/>
        <v>No</v>
      </c>
      <c r="V4468" t="str">
        <f t="shared" si="1385"/>
        <v>No</v>
      </c>
      <c r="X4468">
        <f t="shared" si="1386"/>
        <v>619</v>
      </c>
      <c r="Y4468">
        <f t="shared" si="1387"/>
        <v>468</v>
      </c>
      <c r="Z4468" s="18">
        <f t="shared" si="1388"/>
        <v>2759712.3299794244</v>
      </c>
      <c r="AA4468" s="18">
        <f t="shared" si="1389"/>
        <v>330643.50635802455</v>
      </c>
      <c r="AB4468" s="17">
        <f t="shared" si="1390"/>
        <v>3.8641711229946525</v>
      </c>
      <c r="AC4468" s="2" t="s">
        <v>128</v>
      </c>
      <c r="AD4468" s="2" t="s">
        <v>19</v>
      </c>
      <c r="AE4468" t="str">
        <f t="shared" si="1391"/>
        <v>Electronics</v>
      </c>
      <c r="AF4468" t="str">
        <f t="shared" si="1392"/>
        <v>Electronics</v>
      </c>
      <c r="AG4468" t="str" cm="1">
        <f t="array" ref="AG4468">INDEX(AD:AD,ROW())</f>
        <v>Electronics</v>
      </c>
      <c r="AH4468">
        <f t="shared" si="1400"/>
        <v>48</v>
      </c>
      <c r="AI4468" t="str">
        <f t="shared" si="1393"/>
        <v>Electronics</v>
      </c>
      <c r="AK4468">
        <f t="shared" si="1394"/>
        <v>2024</v>
      </c>
      <c r="AL4468">
        <f t="shared" si="1395"/>
        <v>6</v>
      </c>
      <c r="AM4468">
        <f t="shared" si="1396"/>
        <v>28</v>
      </c>
      <c r="AN4468">
        <f t="shared" si="1397"/>
        <v>6</v>
      </c>
      <c r="AO4468" t="str">
        <f t="shared" si="1398"/>
        <v>Weekday</v>
      </c>
      <c r="AR4468" s="20">
        <f t="shared" si="1399"/>
        <v>0</v>
      </c>
    </row>
    <row r="4469" spans="1:44" x14ac:dyDescent="0.35">
      <c r="A4469" t="str">
        <f t="shared" si="1381"/>
        <v>CUST4468</v>
      </c>
      <c r="B4469" s="2" t="s">
        <v>4805</v>
      </c>
      <c r="C4469" s="4">
        <v>45713</v>
      </c>
      <c r="D4469" s="2" t="s">
        <v>501</v>
      </c>
      <c r="E4469" t="s">
        <v>5051</v>
      </c>
      <c r="F4469" s="2" t="s">
        <v>29</v>
      </c>
      <c r="G4469" s="2" t="s">
        <v>5041</v>
      </c>
      <c r="H4469" s="2">
        <v>1</v>
      </c>
      <c r="I4469" s="19">
        <v>1624.51</v>
      </c>
      <c r="J4469" s="2" t="s">
        <v>50</v>
      </c>
      <c r="K4469" s="2" t="s">
        <v>76</v>
      </c>
      <c r="L4469">
        <v>5</v>
      </c>
      <c r="M4469" s="18">
        <f t="shared" si="1382"/>
        <v>1624.51</v>
      </c>
      <c r="T4469" t="str">
        <f t="shared" si="1383"/>
        <v>Completed</v>
      </c>
      <c r="U4469" t="str">
        <f t="shared" si="1384"/>
        <v>No</v>
      </c>
      <c r="V4469" t="str">
        <f t="shared" si="1385"/>
        <v>No</v>
      </c>
      <c r="X4469">
        <f t="shared" si="1386"/>
        <v>619</v>
      </c>
      <c r="Y4469">
        <f t="shared" si="1387"/>
        <v>468</v>
      </c>
      <c r="Z4469" s="18">
        <f t="shared" si="1388"/>
        <v>1892867.2841657216</v>
      </c>
      <c r="AA4469" s="18">
        <f t="shared" si="1389"/>
        <v>199432.98236095349</v>
      </c>
      <c r="AB4469" s="17">
        <f t="shared" si="1390"/>
        <v>3.8949824970828471</v>
      </c>
      <c r="AC4469" s="2" t="s">
        <v>5041</v>
      </c>
      <c r="AD4469" s="2" t="s">
        <v>29</v>
      </c>
      <c r="AE4469" t="str">
        <f t="shared" si="1391"/>
        <v>Fashion</v>
      </c>
      <c r="AF4469" t="str">
        <f t="shared" si="1392"/>
        <v>Fashion</v>
      </c>
      <c r="AG4469" t="str" cm="1">
        <f t="array" ref="AG4469">INDEX(AD:AD,ROW())</f>
        <v>Fashion</v>
      </c>
      <c r="AH4469">
        <f t="shared" si="1400"/>
        <v>15</v>
      </c>
      <c r="AI4469" t="str">
        <f t="shared" si="1393"/>
        <v>Fashion</v>
      </c>
      <c r="AK4469">
        <f t="shared" si="1394"/>
        <v>2025</v>
      </c>
      <c r="AL4469">
        <f t="shared" si="1395"/>
        <v>2</v>
      </c>
      <c r="AM4469">
        <f t="shared" si="1396"/>
        <v>25</v>
      </c>
      <c r="AN4469">
        <f t="shared" si="1397"/>
        <v>3</v>
      </c>
      <c r="AO4469" t="str">
        <f t="shared" si="1398"/>
        <v>Weekday</v>
      </c>
      <c r="AR4469" s="20">
        <f t="shared" si="1399"/>
        <v>1</v>
      </c>
    </row>
    <row r="4470" spans="1:44" x14ac:dyDescent="0.35">
      <c r="A4470" t="str">
        <f t="shared" si="1381"/>
        <v>CUST4469</v>
      </c>
      <c r="B4470" s="2" t="s">
        <v>4806</v>
      </c>
      <c r="C4470" s="4">
        <v>45480</v>
      </c>
      <c r="D4470" s="2" t="s">
        <v>664</v>
      </c>
      <c r="E4470" t="s">
        <v>5048</v>
      </c>
      <c r="F4470" s="2" t="s">
        <v>23</v>
      </c>
      <c r="G4470" s="2" t="s">
        <v>75</v>
      </c>
      <c r="H4470" s="2">
        <v>1</v>
      </c>
      <c r="I4470" s="19">
        <v>463.56</v>
      </c>
      <c r="J4470" s="2" t="s">
        <v>50</v>
      </c>
      <c r="K4470" s="2" t="s">
        <v>16</v>
      </c>
      <c r="L4470">
        <v>5</v>
      </c>
      <c r="M4470" s="18">
        <f t="shared" si="1382"/>
        <v>463.56</v>
      </c>
      <c r="T4470" t="str">
        <f t="shared" si="1383"/>
        <v>Completed</v>
      </c>
      <c r="U4470" t="str">
        <f t="shared" si="1384"/>
        <v>No</v>
      </c>
      <c r="V4470" t="str">
        <f t="shared" si="1385"/>
        <v>No</v>
      </c>
      <c r="X4470">
        <f t="shared" si="1386"/>
        <v>590</v>
      </c>
      <c r="Y4470">
        <f t="shared" si="1387"/>
        <v>451</v>
      </c>
      <c r="Z4470" s="18">
        <f t="shared" si="1388"/>
        <v>594714.6477588166</v>
      </c>
      <c r="AA4470" s="18">
        <f t="shared" si="1389"/>
        <v>60882.938065984097</v>
      </c>
      <c r="AB4470" s="17">
        <f t="shared" si="1390"/>
        <v>3.804733727810651</v>
      </c>
      <c r="AC4470" s="2" t="s">
        <v>75</v>
      </c>
      <c r="AD4470" s="2" t="s">
        <v>23</v>
      </c>
      <c r="AE4470" t="str">
        <f t="shared" si="1391"/>
        <v>Books</v>
      </c>
      <c r="AF4470" t="str">
        <f t="shared" si="1392"/>
        <v>Books</v>
      </c>
      <c r="AG4470" t="str" cm="1">
        <f t="array" ref="AG4470">INDEX(AD:AD,ROW())</f>
        <v>Books</v>
      </c>
      <c r="AH4470">
        <f t="shared" si="1400"/>
        <v>23</v>
      </c>
      <c r="AI4470" t="str">
        <f t="shared" si="1393"/>
        <v>Books</v>
      </c>
      <c r="AK4470">
        <f t="shared" si="1394"/>
        <v>2024</v>
      </c>
      <c r="AL4470">
        <f t="shared" si="1395"/>
        <v>7</v>
      </c>
      <c r="AM4470">
        <f t="shared" si="1396"/>
        <v>7</v>
      </c>
      <c r="AN4470">
        <f t="shared" si="1397"/>
        <v>1</v>
      </c>
      <c r="AO4470" t="str">
        <f t="shared" si="1398"/>
        <v>Weekend</v>
      </c>
      <c r="AR4470" s="20">
        <f t="shared" si="1399"/>
        <v>0</v>
      </c>
    </row>
    <row r="4471" spans="1:44" x14ac:dyDescent="0.35">
      <c r="A4471" t="str">
        <f t="shared" si="1381"/>
        <v>CUST4470</v>
      </c>
      <c r="B4471" s="2" t="s">
        <v>4807</v>
      </c>
      <c r="C4471" s="4">
        <v>45076</v>
      </c>
      <c r="D4471" s="2" t="s">
        <v>338</v>
      </c>
      <c r="E4471" t="s">
        <v>5055</v>
      </c>
      <c r="F4471" s="2" t="s">
        <v>19</v>
      </c>
      <c r="G4471" s="2" t="s">
        <v>60</v>
      </c>
      <c r="H4471" s="2">
        <v>1</v>
      </c>
      <c r="I4471" s="19">
        <v>402.14</v>
      </c>
      <c r="J4471" s="2" t="s">
        <v>20</v>
      </c>
      <c r="K4471" s="2" t="s">
        <v>16</v>
      </c>
      <c r="L4471">
        <v>3</v>
      </c>
      <c r="M4471" s="18">
        <f t="shared" si="1382"/>
        <v>402.14</v>
      </c>
      <c r="T4471" t="str">
        <f t="shared" si="1383"/>
        <v>Completed</v>
      </c>
      <c r="U4471" t="str">
        <f t="shared" si="1384"/>
        <v>No</v>
      </c>
      <c r="V4471" t="str">
        <f t="shared" si="1385"/>
        <v>No</v>
      </c>
      <c r="X4471">
        <f t="shared" si="1386"/>
        <v>567</v>
      </c>
      <c r="Y4471">
        <f t="shared" si="1387"/>
        <v>440</v>
      </c>
      <c r="Z4471" s="18">
        <f t="shared" si="1388"/>
        <v>2759712.3299794244</v>
      </c>
      <c r="AA4471" s="18">
        <f t="shared" si="1389"/>
        <v>330643.50635802455</v>
      </c>
      <c r="AB4471" s="17">
        <f t="shared" si="1390"/>
        <v>3.8641711229946525</v>
      </c>
      <c r="AC4471" s="2" t="s">
        <v>60</v>
      </c>
      <c r="AD4471" s="2" t="s">
        <v>19</v>
      </c>
      <c r="AE4471" t="str">
        <f t="shared" si="1391"/>
        <v>Electronics</v>
      </c>
      <c r="AF4471" t="str">
        <f t="shared" si="1392"/>
        <v>Electronics</v>
      </c>
      <c r="AG4471" t="str" cm="1">
        <f t="array" ref="AG4471">INDEX(AD:AD,ROW())</f>
        <v>Electronics</v>
      </c>
      <c r="AH4471">
        <f t="shared" si="1400"/>
        <v>17</v>
      </c>
      <c r="AI4471" t="str">
        <f t="shared" si="1393"/>
        <v>Electronics</v>
      </c>
      <c r="AK4471">
        <f t="shared" si="1394"/>
        <v>2023</v>
      </c>
      <c r="AL4471">
        <f t="shared" si="1395"/>
        <v>5</v>
      </c>
      <c r="AM4471">
        <f t="shared" si="1396"/>
        <v>30</v>
      </c>
      <c r="AN4471">
        <f t="shared" si="1397"/>
        <v>3</v>
      </c>
      <c r="AO4471" t="str">
        <f t="shared" si="1398"/>
        <v>Weekday</v>
      </c>
      <c r="AR4471" s="20">
        <f t="shared" si="1399"/>
        <v>0</v>
      </c>
    </row>
    <row r="4472" spans="1:44" x14ac:dyDescent="0.35">
      <c r="A4472" t="str">
        <f t="shared" si="1381"/>
        <v>CUST4471</v>
      </c>
      <c r="B4472" s="2" t="s">
        <v>4808</v>
      </c>
      <c r="C4472" s="4">
        <v>45331</v>
      </c>
      <c r="D4472" s="2" t="s">
        <v>154</v>
      </c>
      <c r="E4472" t="s">
        <v>5052</v>
      </c>
      <c r="F4472" s="2" t="s">
        <v>23</v>
      </c>
      <c r="G4472" s="2" t="s">
        <v>68</v>
      </c>
      <c r="H4472" s="2">
        <v>1</v>
      </c>
      <c r="I4472" s="19">
        <v>240.68</v>
      </c>
      <c r="J4472" s="2" t="s">
        <v>5046</v>
      </c>
      <c r="K4472" s="2" t="s">
        <v>16</v>
      </c>
      <c r="L4472">
        <v>4</v>
      </c>
      <c r="M4472" s="18">
        <f t="shared" si="1382"/>
        <v>240.68</v>
      </c>
      <c r="T4472" t="str">
        <f t="shared" si="1383"/>
        <v>Completed</v>
      </c>
      <c r="U4472" t="str">
        <f t="shared" si="1384"/>
        <v>No</v>
      </c>
      <c r="V4472" t="str">
        <f t="shared" si="1385"/>
        <v>No</v>
      </c>
      <c r="X4472">
        <f t="shared" si="1386"/>
        <v>573</v>
      </c>
      <c r="Y4472">
        <f t="shared" si="1387"/>
        <v>450</v>
      </c>
      <c r="Z4472" s="18">
        <f t="shared" si="1388"/>
        <v>594714.6477588166</v>
      </c>
      <c r="AA4472" s="18">
        <f t="shared" si="1389"/>
        <v>60882.938065984097</v>
      </c>
      <c r="AB4472" s="17">
        <f t="shared" si="1390"/>
        <v>3.804733727810651</v>
      </c>
      <c r="AC4472" s="2" t="s">
        <v>68</v>
      </c>
      <c r="AD4472" s="2" t="s">
        <v>23</v>
      </c>
      <c r="AE4472" t="str">
        <f t="shared" si="1391"/>
        <v>Books</v>
      </c>
      <c r="AF4472" t="str">
        <f t="shared" si="1392"/>
        <v>Books</v>
      </c>
      <c r="AG4472" t="str" cm="1">
        <f t="array" ref="AG4472">INDEX(AD:AD,ROW())</f>
        <v>Books</v>
      </c>
      <c r="AH4472">
        <f t="shared" si="1400"/>
        <v>20</v>
      </c>
      <c r="AI4472" t="str">
        <f t="shared" si="1393"/>
        <v>Books</v>
      </c>
      <c r="AK4472">
        <f t="shared" si="1394"/>
        <v>2024</v>
      </c>
      <c r="AL4472">
        <f t="shared" si="1395"/>
        <v>2</v>
      </c>
      <c r="AM4472">
        <f t="shared" si="1396"/>
        <v>9</v>
      </c>
      <c r="AN4472">
        <f t="shared" si="1397"/>
        <v>6</v>
      </c>
      <c r="AO4472" t="str">
        <f t="shared" si="1398"/>
        <v>Weekday</v>
      </c>
      <c r="AR4472" s="20">
        <f t="shared" si="1399"/>
        <v>0</v>
      </c>
    </row>
    <row r="4473" spans="1:44" x14ac:dyDescent="0.35">
      <c r="A4473" t="str">
        <f t="shared" si="1381"/>
        <v>CUST4472</v>
      </c>
      <c r="B4473" s="2" t="s">
        <v>4809</v>
      </c>
      <c r="C4473" s="4">
        <v>44936</v>
      </c>
      <c r="D4473" s="2" t="s">
        <v>1326</v>
      </c>
      <c r="E4473" t="s">
        <v>5052</v>
      </c>
      <c r="F4473" s="2" t="s">
        <v>29</v>
      </c>
      <c r="G4473" s="2" t="s">
        <v>121</v>
      </c>
      <c r="H4473" s="2">
        <v>1</v>
      </c>
      <c r="I4473" s="19">
        <v>643.20000000000005</v>
      </c>
      <c r="J4473" s="2" t="s">
        <v>50</v>
      </c>
      <c r="K4473" s="2" t="s">
        <v>103</v>
      </c>
      <c r="L4473">
        <v>3</v>
      </c>
      <c r="M4473" s="18">
        <f t="shared" si="1382"/>
        <v>643.20000000000005</v>
      </c>
      <c r="T4473" t="str">
        <f t="shared" si="1383"/>
        <v>Lost Sale</v>
      </c>
      <c r="U4473" t="str">
        <f t="shared" si="1384"/>
        <v>No</v>
      </c>
      <c r="V4473" t="str">
        <f t="shared" si="1385"/>
        <v>Yes</v>
      </c>
      <c r="X4473">
        <f t="shared" si="1386"/>
        <v>573</v>
      </c>
      <c r="Y4473">
        <f t="shared" si="1387"/>
        <v>450</v>
      </c>
      <c r="Z4473" s="18">
        <f t="shared" si="1388"/>
        <v>1892867.2841657216</v>
      </c>
      <c r="AA4473" s="18">
        <f t="shared" si="1389"/>
        <v>199432.98236095349</v>
      </c>
      <c r="AB4473" s="17">
        <f t="shared" si="1390"/>
        <v>3.8949824970828471</v>
      </c>
      <c r="AC4473" s="2" t="s">
        <v>121</v>
      </c>
      <c r="AD4473" s="2" t="s">
        <v>29</v>
      </c>
      <c r="AE4473" t="str">
        <f t="shared" si="1391"/>
        <v>Fashion</v>
      </c>
      <c r="AF4473" t="str">
        <f t="shared" si="1392"/>
        <v>Fashion</v>
      </c>
      <c r="AG4473" t="str" cm="1">
        <f t="array" ref="AG4473">INDEX(AD:AD,ROW())</f>
        <v>Fashion</v>
      </c>
      <c r="AH4473">
        <f t="shared" si="1400"/>
        <v>45</v>
      </c>
      <c r="AI4473" t="str">
        <f t="shared" si="1393"/>
        <v>Fashion</v>
      </c>
      <c r="AK4473">
        <f t="shared" si="1394"/>
        <v>2023</v>
      </c>
      <c r="AL4473">
        <f t="shared" si="1395"/>
        <v>1</v>
      </c>
      <c r="AM4473">
        <f t="shared" si="1396"/>
        <v>10</v>
      </c>
      <c r="AN4473">
        <f t="shared" si="1397"/>
        <v>3</v>
      </c>
      <c r="AO4473" t="str">
        <f t="shared" si="1398"/>
        <v>Weekday</v>
      </c>
      <c r="AR4473" s="20">
        <f t="shared" si="1399"/>
        <v>1</v>
      </c>
    </row>
    <row r="4474" spans="1:44" x14ac:dyDescent="0.35">
      <c r="A4474" t="str">
        <f t="shared" si="1381"/>
        <v>CUST4473</v>
      </c>
      <c r="B4474" s="2" t="s">
        <v>4810</v>
      </c>
      <c r="C4474" s="4">
        <v>45753</v>
      </c>
      <c r="D4474" s="2" t="s">
        <v>152</v>
      </c>
      <c r="E4474" t="s">
        <v>5049</v>
      </c>
      <c r="F4474" s="2" t="s">
        <v>13</v>
      </c>
      <c r="G4474" s="2" t="s">
        <v>34</v>
      </c>
      <c r="H4474" s="2">
        <v>1</v>
      </c>
      <c r="I4474" s="19">
        <v>433.79</v>
      </c>
      <c r="J4474" s="2" t="s">
        <v>20</v>
      </c>
      <c r="K4474" s="2" t="s">
        <v>16</v>
      </c>
      <c r="L4474">
        <v>1</v>
      </c>
      <c r="M4474" s="18">
        <f t="shared" si="1382"/>
        <v>433.79</v>
      </c>
      <c r="T4474" t="str">
        <f t="shared" si="1383"/>
        <v>Completed</v>
      </c>
      <c r="U4474" t="str">
        <f t="shared" si="1384"/>
        <v>No</v>
      </c>
      <c r="V4474" t="str">
        <f t="shared" si="1385"/>
        <v>No</v>
      </c>
      <c r="X4474">
        <f t="shared" si="1386"/>
        <v>595</v>
      </c>
      <c r="Y4474">
        <f t="shared" si="1387"/>
        <v>444</v>
      </c>
      <c r="Z4474" s="18">
        <f t="shared" si="1388"/>
        <v>1463424.4009529033</v>
      </c>
      <c r="AA4474" s="18">
        <f t="shared" si="1389"/>
        <v>118285.78776560788</v>
      </c>
      <c r="AB4474" s="17">
        <f t="shared" si="1390"/>
        <v>3.8140589569160999</v>
      </c>
      <c r="AC4474" s="2" t="s">
        <v>34</v>
      </c>
      <c r="AD4474" s="2" t="s">
        <v>13</v>
      </c>
      <c r="AE4474" t="str">
        <f t="shared" si="1391"/>
        <v>Home &amp; Kitchen</v>
      </c>
      <c r="AF4474" t="str">
        <f t="shared" si="1392"/>
        <v>Home &amp; Kitchen</v>
      </c>
      <c r="AG4474" t="str" cm="1">
        <f t="array" ref="AG4474">INDEX(AD:AD,ROW())</f>
        <v>Home &amp; Kitchen</v>
      </c>
      <c r="AH4474">
        <f t="shared" si="1400"/>
        <v>7</v>
      </c>
      <c r="AI4474" t="str">
        <f t="shared" si="1393"/>
        <v>Home &amp; Kitchen</v>
      </c>
      <c r="AK4474">
        <f t="shared" si="1394"/>
        <v>2025</v>
      </c>
      <c r="AL4474">
        <f t="shared" si="1395"/>
        <v>4</v>
      </c>
      <c r="AM4474">
        <f t="shared" si="1396"/>
        <v>6</v>
      </c>
      <c r="AN4474">
        <f t="shared" si="1397"/>
        <v>1</v>
      </c>
      <c r="AO4474" t="str">
        <f t="shared" si="1398"/>
        <v>Weekend</v>
      </c>
      <c r="AR4474" s="20">
        <f t="shared" si="1399"/>
        <v>0</v>
      </c>
    </row>
    <row r="4475" spans="1:44" x14ac:dyDescent="0.35">
      <c r="A4475" t="str">
        <f t="shared" si="1381"/>
        <v>CUST4474</v>
      </c>
      <c r="B4475" s="2" t="s">
        <v>4811</v>
      </c>
      <c r="C4475" s="4">
        <v>45441</v>
      </c>
      <c r="D4475" s="2" t="s">
        <v>207</v>
      </c>
      <c r="E4475" t="s">
        <v>5051</v>
      </c>
      <c r="F4475" s="2" t="s">
        <v>29</v>
      </c>
      <c r="G4475" s="2" t="s">
        <v>121</v>
      </c>
      <c r="H4475" s="2">
        <v>1</v>
      </c>
      <c r="I4475" s="19">
        <v>2334.5500000000002</v>
      </c>
      <c r="J4475" s="2" t="s">
        <v>20</v>
      </c>
      <c r="K4475" s="2" t="s">
        <v>16</v>
      </c>
      <c r="L4475">
        <v>4</v>
      </c>
      <c r="M4475" s="18">
        <f t="shared" si="1382"/>
        <v>2334.5500000000002</v>
      </c>
      <c r="T4475" t="str">
        <f t="shared" si="1383"/>
        <v>Completed</v>
      </c>
      <c r="U4475" t="str">
        <f t="shared" si="1384"/>
        <v>Yes</v>
      </c>
      <c r="V4475" t="str">
        <f t="shared" si="1385"/>
        <v>No</v>
      </c>
      <c r="X4475">
        <f t="shared" si="1386"/>
        <v>619</v>
      </c>
      <c r="Y4475">
        <f t="shared" si="1387"/>
        <v>468</v>
      </c>
      <c r="Z4475" s="18">
        <f t="shared" si="1388"/>
        <v>1892867.2841657216</v>
      </c>
      <c r="AA4475" s="18">
        <f t="shared" si="1389"/>
        <v>199432.98236095349</v>
      </c>
      <c r="AB4475" s="17">
        <f t="shared" si="1390"/>
        <v>3.8949824970828471</v>
      </c>
      <c r="AC4475" s="2" t="s">
        <v>121</v>
      </c>
      <c r="AD4475" s="2" t="s">
        <v>29</v>
      </c>
      <c r="AE4475" t="str">
        <f t="shared" si="1391"/>
        <v>Fashion</v>
      </c>
      <c r="AF4475" t="str">
        <f t="shared" si="1392"/>
        <v>Fashion</v>
      </c>
      <c r="AG4475" t="str" cm="1">
        <f t="array" ref="AG4475">INDEX(AD:AD,ROW())</f>
        <v>Fashion</v>
      </c>
      <c r="AH4475">
        <f t="shared" si="1400"/>
        <v>45</v>
      </c>
      <c r="AI4475" t="str">
        <f t="shared" si="1393"/>
        <v>Fashion</v>
      </c>
      <c r="AK4475">
        <f t="shared" si="1394"/>
        <v>2024</v>
      </c>
      <c r="AL4475">
        <f t="shared" si="1395"/>
        <v>5</v>
      </c>
      <c r="AM4475">
        <f t="shared" si="1396"/>
        <v>29</v>
      </c>
      <c r="AN4475">
        <f t="shared" si="1397"/>
        <v>4</v>
      </c>
      <c r="AO4475" t="str">
        <f t="shared" si="1398"/>
        <v>Weekday</v>
      </c>
      <c r="AR4475" s="20">
        <f t="shared" si="1399"/>
        <v>0</v>
      </c>
    </row>
    <row r="4476" spans="1:44" x14ac:dyDescent="0.35">
      <c r="A4476" t="str">
        <f t="shared" si="1381"/>
        <v>CUST4475</v>
      </c>
      <c r="B4476" s="2" t="s">
        <v>4812</v>
      </c>
      <c r="C4476" s="4">
        <v>45822</v>
      </c>
      <c r="D4476" s="2" t="s">
        <v>41</v>
      </c>
      <c r="E4476" t="s">
        <v>5051</v>
      </c>
      <c r="F4476" s="2" t="s">
        <v>42</v>
      </c>
      <c r="G4476" s="2" t="s">
        <v>43</v>
      </c>
      <c r="H4476" s="2">
        <v>1</v>
      </c>
      <c r="I4476" s="19">
        <v>546.70000000000005</v>
      </c>
      <c r="J4476" s="2" t="s">
        <v>15</v>
      </c>
      <c r="K4476" s="2" t="s">
        <v>16</v>
      </c>
      <c r="L4476">
        <v>5</v>
      </c>
      <c r="M4476" s="18">
        <f t="shared" si="1382"/>
        <v>546.70000000000005</v>
      </c>
      <c r="T4476" t="str">
        <f t="shared" si="1383"/>
        <v>Completed</v>
      </c>
      <c r="U4476" t="str">
        <f t="shared" si="1384"/>
        <v>No</v>
      </c>
      <c r="V4476" t="str">
        <f t="shared" si="1385"/>
        <v>No</v>
      </c>
      <c r="X4476">
        <f t="shared" si="1386"/>
        <v>619</v>
      </c>
      <c r="Y4476">
        <f t="shared" si="1387"/>
        <v>468</v>
      </c>
      <c r="Z4476" s="18">
        <f t="shared" si="1388"/>
        <v>1098537.4901531704</v>
      </c>
      <c r="AA4476" s="18">
        <f t="shared" si="1389"/>
        <v>96724.388030634553</v>
      </c>
      <c r="AB4476" s="17">
        <f t="shared" si="1390"/>
        <v>3.9001122334455669</v>
      </c>
      <c r="AC4476" s="2" t="s">
        <v>43</v>
      </c>
      <c r="AD4476" s="2" t="s">
        <v>42</v>
      </c>
      <c r="AE4476" t="str">
        <f t="shared" si="1391"/>
        <v>Beauty</v>
      </c>
      <c r="AF4476" t="str">
        <f t="shared" si="1392"/>
        <v>Beauty</v>
      </c>
      <c r="AG4476" t="str" cm="1">
        <f t="array" ref="AG4476">INDEX(AD:AD,ROW())</f>
        <v>Beauty</v>
      </c>
      <c r="AH4476">
        <f t="shared" si="1400"/>
        <v>10</v>
      </c>
      <c r="AI4476" t="str">
        <f t="shared" si="1393"/>
        <v>Beauty</v>
      </c>
      <c r="AK4476">
        <f t="shared" si="1394"/>
        <v>2025</v>
      </c>
      <c r="AL4476">
        <f t="shared" si="1395"/>
        <v>6</v>
      </c>
      <c r="AM4476">
        <f t="shared" si="1396"/>
        <v>14</v>
      </c>
      <c r="AN4476">
        <f t="shared" si="1397"/>
        <v>7</v>
      </c>
      <c r="AO4476" t="str">
        <f t="shared" si="1398"/>
        <v>Weekend</v>
      </c>
      <c r="AR4476" s="20">
        <f t="shared" si="1399"/>
        <v>0</v>
      </c>
    </row>
    <row r="4477" spans="1:44" x14ac:dyDescent="0.35">
      <c r="A4477" t="str">
        <f t="shared" si="1381"/>
        <v>CUST4476</v>
      </c>
      <c r="B4477" s="2" t="s">
        <v>4813</v>
      </c>
      <c r="C4477" s="4">
        <v>45599</v>
      </c>
      <c r="D4477" s="2" t="s">
        <v>421</v>
      </c>
      <c r="E4477" t="s">
        <v>5054</v>
      </c>
      <c r="F4477" s="2" t="s">
        <v>19</v>
      </c>
      <c r="G4477" s="2" t="s">
        <v>5040</v>
      </c>
      <c r="H4477" s="2">
        <v>2</v>
      </c>
      <c r="I4477" s="19">
        <v>2118.75</v>
      </c>
      <c r="J4477" s="2" t="s">
        <v>15</v>
      </c>
      <c r="K4477" s="2" t="s">
        <v>16</v>
      </c>
      <c r="L4477">
        <v>4</v>
      </c>
      <c r="M4477" s="18">
        <f t="shared" si="1382"/>
        <v>4237.5</v>
      </c>
      <c r="T4477" t="str">
        <f t="shared" si="1383"/>
        <v>Completed</v>
      </c>
      <c r="U4477" t="str">
        <f t="shared" si="1384"/>
        <v>Yes</v>
      </c>
      <c r="V4477" t="str">
        <f t="shared" si="1385"/>
        <v>No</v>
      </c>
      <c r="X4477">
        <f t="shared" si="1386"/>
        <v>558</v>
      </c>
      <c r="Y4477">
        <f t="shared" si="1387"/>
        <v>430</v>
      </c>
      <c r="Z4477" s="18">
        <f t="shared" si="1388"/>
        <v>2759712.3299794244</v>
      </c>
      <c r="AA4477" s="18">
        <f t="shared" si="1389"/>
        <v>330643.50635802455</v>
      </c>
      <c r="AB4477" s="17">
        <f t="shared" si="1390"/>
        <v>3.8641711229946525</v>
      </c>
      <c r="AC4477" s="2" t="s">
        <v>5040</v>
      </c>
      <c r="AD4477" s="2" t="s">
        <v>19</v>
      </c>
      <c r="AE4477" t="str">
        <f t="shared" si="1391"/>
        <v>Electronics</v>
      </c>
      <c r="AF4477" t="str">
        <f t="shared" si="1392"/>
        <v>Electronics</v>
      </c>
      <c r="AG4477" t="str" cm="1">
        <f t="array" ref="AG4477">INDEX(AD:AD,ROW())</f>
        <v>Electronics</v>
      </c>
      <c r="AH4477">
        <f t="shared" si="1400"/>
        <v>13</v>
      </c>
      <c r="AI4477" t="str">
        <f t="shared" si="1393"/>
        <v>Electronics</v>
      </c>
      <c r="AK4477">
        <f t="shared" si="1394"/>
        <v>2024</v>
      </c>
      <c r="AL4477">
        <f t="shared" si="1395"/>
        <v>11</v>
      </c>
      <c r="AM4477">
        <f t="shared" si="1396"/>
        <v>3</v>
      </c>
      <c r="AN4477">
        <f t="shared" si="1397"/>
        <v>1</v>
      </c>
      <c r="AO4477" t="str">
        <f t="shared" si="1398"/>
        <v>Weekend</v>
      </c>
      <c r="AR4477" s="20">
        <f t="shared" si="1399"/>
        <v>0</v>
      </c>
    </row>
    <row r="4478" spans="1:44" x14ac:dyDescent="0.35">
      <c r="A4478" t="str">
        <f t="shared" si="1381"/>
        <v>CUST4477</v>
      </c>
      <c r="B4478" s="2" t="s">
        <v>4814</v>
      </c>
      <c r="C4478" s="4">
        <v>45444</v>
      </c>
      <c r="D4478" s="2" t="s">
        <v>907</v>
      </c>
      <c r="E4478" t="s">
        <v>5048</v>
      </c>
      <c r="F4478" s="2" t="s">
        <v>13</v>
      </c>
      <c r="G4478" s="2" t="s">
        <v>14</v>
      </c>
      <c r="H4478" s="2">
        <v>2</v>
      </c>
      <c r="I4478" s="19">
        <v>1877.9</v>
      </c>
      <c r="J4478" s="2" t="s">
        <v>5046</v>
      </c>
      <c r="K4478" s="2" t="s">
        <v>16</v>
      </c>
      <c r="L4478" s="32"/>
      <c r="M4478" s="18">
        <f t="shared" si="1382"/>
        <v>3755.8</v>
      </c>
      <c r="T4478" t="str">
        <f t="shared" si="1383"/>
        <v>Completed</v>
      </c>
      <c r="U4478" t="str">
        <f t="shared" si="1384"/>
        <v>Yes</v>
      </c>
      <c r="V4478" t="str">
        <f t="shared" si="1385"/>
        <v>No</v>
      </c>
      <c r="X4478">
        <f t="shared" si="1386"/>
        <v>590</v>
      </c>
      <c r="Y4478">
        <f t="shared" si="1387"/>
        <v>451</v>
      </c>
      <c r="Z4478" s="18">
        <f t="shared" si="1388"/>
        <v>1463424.4009529033</v>
      </c>
      <c r="AA4478" s="18">
        <f t="shared" si="1389"/>
        <v>118285.78776560788</v>
      </c>
      <c r="AB4478" s="17">
        <f t="shared" si="1390"/>
        <v>3.8140589569160999</v>
      </c>
      <c r="AC4478" s="2" t="s">
        <v>14</v>
      </c>
      <c r="AD4478" s="2" t="s">
        <v>13</v>
      </c>
      <c r="AE4478" t="str">
        <f t="shared" si="1391"/>
        <v>Home &amp; Kitchen</v>
      </c>
      <c r="AF4478" t="str">
        <f t="shared" si="1392"/>
        <v>Home &amp; Kitchen</v>
      </c>
      <c r="AG4478" t="str" cm="1">
        <f t="array" ref="AG4478">INDEX(AD:AD,ROW())</f>
        <v>Home &amp; Kitchen</v>
      </c>
      <c r="AH4478">
        <f t="shared" si="1400"/>
        <v>2</v>
      </c>
      <c r="AI4478" t="str">
        <f t="shared" si="1393"/>
        <v>Home &amp; Kitchen</v>
      </c>
      <c r="AK4478">
        <f t="shared" si="1394"/>
        <v>2024</v>
      </c>
      <c r="AL4478">
        <f t="shared" si="1395"/>
        <v>6</v>
      </c>
      <c r="AM4478">
        <f t="shared" si="1396"/>
        <v>1</v>
      </c>
      <c r="AN4478">
        <f t="shared" si="1397"/>
        <v>7</v>
      </c>
      <c r="AO4478" t="str">
        <f t="shared" si="1398"/>
        <v>Weekend</v>
      </c>
      <c r="AR4478" s="20">
        <f t="shared" si="1399"/>
        <v>0</v>
      </c>
    </row>
    <row r="4479" spans="1:44" x14ac:dyDescent="0.35">
      <c r="A4479" t="str">
        <f t="shared" si="1381"/>
        <v>CUST4478</v>
      </c>
      <c r="B4479" s="2" t="s">
        <v>4815</v>
      </c>
      <c r="C4479" s="4">
        <v>45600</v>
      </c>
      <c r="D4479" s="2" t="s">
        <v>404</v>
      </c>
      <c r="E4479" t="s">
        <v>5053</v>
      </c>
      <c r="F4479" s="2" t="s">
        <v>19</v>
      </c>
      <c r="G4479" s="2" t="s">
        <v>5039</v>
      </c>
      <c r="H4479" s="2">
        <v>1</v>
      </c>
      <c r="I4479" s="19">
        <v>1394.45</v>
      </c>
      <c r="J4479" s="2" t="s">
        <v>50</v>
      </c>
      <c r="K4479" s="2" t="s">
        <v>16</v>
      </c>
      <c r="L4479">
        <v>1</v>
      </c>
      <c r="M4479" s="18">
        <f t="shared" si="1382"/>
        <v>1394.45</v>
      </c>
      <c r="T4479" t="str">
        <f t="shared" si="1383"/>
        <v>Completed</v>
      </c>
      <c r="U4479" t="str">
        <f t="shared" si="1384"/>
        <v>Yes</v>
      </c>
      <c r="V4479" t="str">
        <f t="shared" si="1385"/>
        <v>No</v>
      </c>
      <c r="X4479">
        <f t="shared" si="1386"/>
        <v>559</v>
      </c>
      <c r="Y4479">
        <f t="shared" si="1387"/>
        <v>408</v>
      </c>
      <c r="Z4479" s="18">
        <f t="shared" si="1388"/>
        <v>2759712.3299794244</v>
      </c>
      <c r="AA4479" s="18">
        <f t="shared" si="1389"/>
        <v>330643.50635802455</v>
      </c>
      <c r="AB4479" s="17">
        <f t="shared" si="1390"/>
        <v>3.8641711229946525</v>
      </c>
      <c r="AC4479" s="2" t="s">
        <v>5039</v>
      </c>
      <c r="AD4479" s="2" t="s">
        <v>19</v>
      </c>
      <c r="AE4479" t="str">
        <f t="shared" si="1391"/>
        <v>Electronics</v>
      </c>
      <c r="AF4479" t="str">
        <f t="shared" si="1392"/>
        <v>Electronics</v>
      </c>
      <c r="AG4479" t="str" cm="1">
        <f t="array" ref="AG4479">INDEX(AD:AD,ROW())</f>
        <v>Electronics</v>
      </c>
      <c r="AH4479">
        <f t="shared" si="1400"/>
        <v>3</v>
      </c>
      <c r="AI4479" t="str">
        <f t="shared" si="1393"/>
        <v>Electronics</v>
      </c>
      <c r="AK4479">
        <f t="shared" si="1394"/>
        <v>2024</v>
      </c>
      <c r="AL4479">
        <f t="shared" si="1395"/>
        <v>11</v>
      </c>
      <c r="AM4479">
        <f t="shared" si="1396"/>
        <v>4</v>
      </c>
      <c r="AN4479">
        <f t="shared" si="1397"/>
        <v>2</v>
      </c>
      <c r="AO4479" t="str">
        <f t="shared" si="1398"/>
        <v>Weekday</v>
      </c>
      <c r="AR4479" s="20">
        <f t="shared" si="1399"/>
        <v>0</v>
      </c>
    </row>
    <row r="4480" spans="1:44" x14ac:dyDescent="0.35">
      <c r="A4480" t="str">
        <f t="shared" si="1381"/>
        <v>CUST4479</v>
      </c>
      <c r="B4480" s="2" t="s">
        <v>4816</v>
      </c>
      <c r="C4480" s="4">
        <v>45109</v>
      </c>
      <c r="D4480" s="2" t="s">
        <v>572</v>
      </c>
      <c r="E4480" t="s">
        <v>5052</v>
      </c>
      <c r="F4480" s="2" t="s">
        <v>42</v>
      </c>
      <c r="G4480" s="2" t="s">
        <v>5042</v>
      </c>
      <c r="H4480" s="2">
        <v>1</v>
      </c>
      <c r="I4480" s="19">
        <v>131.47</v>
      </c>
      <c r="J4480" s="2" t="s">
        <v>20</v>
      </c>
      <c r="K4480" s="2" t="s">
        <v>31</v>
      </c>
      <c r="L4480">
        <v>4</v>
      </c>
      <c r="M4480" s="18">
        <f t="shared" si="1382"/>
        <v>131.47</v>
      </c>
      <c r="T4480" t="str">
        <f t="shared" si="1383"/>
        <v>Pending</v>
      </c>
      <c r="U4480" t="str">
        <f t="shared" si="1384"/>
        <v>No</v>
      </c>
      <c r="V4480" t="str">
        <f t="shared" si="1385"/>
        <v>Yes</v>
      </c>
      <c r="X4480">
        <f t="shared" si="1386"/>
        <v>573</v>
      </c>
      <c r="Y4480">
        <f t="shared" si="1387"/>
        <v>450</v>
      </c>
      <c r="Z4480" s="18">
        <f t="shared" si="1388"/>
        <v>1098537.4901531704</v>
      </c>
      <c r="AA4480" s="18">
        <f t="shared" si="1389"/>
        <v>96724.388030634553</v>
      </c>
      <c r="AB4480" s="17">
        <f t="shared" si="1390"/>
        <v>3.9001122334455669</v>
      </c>
      <c r="AC4480" s="2" t="s">
        <v>5042</v>
      </c>
      <c r="AD4480" s="2" t="s">
        <v>42</v>
      </c>
      <c r="AE4480" t="str">
        <f t="shared" si="1391"/>
        <v>Beauty</v>
      </c>
      <c r="AF4480" t="str">
        <f t="shared" si="1392"/>
        <v>Beauty</v>
      </c>
      <c r="AG4480" t="str" cm="1">
        <f t="array" ref="AG4480">INDEX(AD:AD,ROW())</f>
        <v>Beauty</v>
      </c>
      <c r="AH4480">
        <f t="shared" si="1400"/>
        <v>18</v>
      </c>
      <c r="AI4480" t="str">
        <f t="shared" si="1393"/>
        <v>Beauty</v>
      </c>
      <c r="AK4480">
        <f t="shared" si="1394"/>
        <v>2023</v>
      </c>
      <c r="AL4480">
        <f t="shared" si="1395"/>
        <v>7</v>
      </c>
      <c r="AM4480">
        <f t="shared" si="1396"/>
        <v>2</v>
      </c>
      <c r="AN4480">
        <f t="shared" si="1397"/>
        <v>1</v>
      </c>
      <c r="AO4480" t="str">
        <f t="shared" si="1398"/>
        <v>Weekend</v>
      </c>
      <c r="AR4480" s="20">
        <f t="shared" si="1399"/>
        <v>0</v>
      </c>
    </row>
    <row r="4481" spans="1:44" x14ac:dyDescent="0.35">
      <c r="A4481" t="str">
        <f t="shared" si="1381"/>
        <v>CUST4480</v>
      </c>
      <c r="B4481" s="2" t="s">
        <v>4817</v>
      </c>
      <c r="C4481" s="4">
        <v>45403</v>
      </c>
      <c r="D4481" s="2" t="s">
        <v>22</v>
      </c>
      <c r="E4481" t="s">
        <v>5054</v>
      </c>
      <c r="F4481" s="2" t="s">
        <v>13</v>
      </c>
      <c r="G4481" s="2" t="s">
        <v>37</v>
      </c>
      <c r="H4481" s="2">
        <v>3</v>
      </c>
      <c r="I4481" s="19">
        <v>845.11</v>
      </c>
      <c r="J4481" s="2" t="s">
        <v>5046</v>
      </c>
      <c r="K4481" s="2" t="s">
        <v>16</v>
      </c>
      <c r="L4481">
        <v>2</v>
      </c>
      <c r="M4481" s="18">
        <f t="shared" si="1382"/>
        <v>2535.33</v>
      </c>
      <c r="T4481" t="str">
        <f t="shared" si="1383"/>
        <v>Completed</v>
      </c>
      <c r="U4481" t="str">
        <f t="shared" si="1384"/>
        <v>Yes</v>
      </c>
      <c r="V4481" t="str">
        <f t="shared" si="1385"/>
        <v>No</v>
      </c>
      <c r="X4481">
        <f t="shared" si="1386"/>
        <v>558</v>
      </c>
      <c r="Y4481">
        <f t="shared" si="1387"/>
        <v>430</v>
      </c>
      <c r="Z4481" s="18">
        <f t="shared" si="1388"/>
        <v>1463424.4009529033</v>
      </c>
      <c r="AA4481" s="18">
        <f t="shared" si="1389"/>
        <v>118285.78776560788</v>
      </c>
      <c r="AB4481" s="17">
        <f t="shared" si="1390"/>
        <v>3.8140589569160999</v>
      </c>
      <c r="AC4481" s="2" t="s">
        <v>37</v>
      </c>
      <c r="AD4481" s="2" t="s">
        <v>13</v>
      </c>
      <c r="AE4481" t="str">
        <f t="shared" si="1391"/>
        <v>Home &amp; Kitchen</v>
      </c>
      <c r="AF4481" t="str">
        <f t="shared" si="1392"/>
        <v>Home &amp; Kitchen</v>
      </c>
      <c r="AG4481" t="str" cm="1">
        <f t="array" ref="AG4481">INDEX(AD:AD,ROW())</f>
        <v>Home &amp; Kitchen</v>
      </c>
      <c r="AH4481">
        <f t="shared" si="1400"/>
        <v>8</v>
      </c>
      <c r="AI4481" t="str">
        <f t="shared" si="1393"/>
        <v>Home &amp; Kitchen</v>
      </c>
      <c r="AK4481">
        <f t="shared" si="1394"/>
        <v>2024</v>
      </c>
      <c r="AL4481">
        <f t="shared" si="1395"/>
        <v>4</v>
      </c>
      <c r="AM4481">
        <f t="shared" si="1396"/>
        <v>21</v>
      </c>
      <c r="AN4481">
        <f t="shared" si="1397"/>
        <v>1</v>
      </c>
      <c r="AO4481" t="str">
        <f t="shared" si="1398"/>
        <v>Weekend</v>
      </c>
      <c r="AR4481" s="20">
        <f t="shared" si="1399"/>
        <v>0</v>
      </c>
    </row>
    <row r="4482" spans="1:44" x14ac:dyDescent="0.35">
      <c r="A4482" t="str">
        <f t="shared" si="1381"/>
        <v>CUST4481</v>
      </c>
      <c r="B4482" s="2" t="s">
        <v>4818</v>
      </c>
      <c r="C4482" s="4">
        <v>45054</v>
      </c>
      <c r="D4482" s="2" t="s">
        <v>407</v>
      </c>
      <c r="E4482" t="s">
        <v>5053</v>
      </c>
      <c r="F4482" s="2" t="s">
        <v>19</v>
      </c>
      <c r="G4482" s="2" t="s">
        <v>60</v>
      </c>
      <c r="H4482" s="2">
        <v>1</v>
      </c>
      <c r="I4482" s="19">
        <v>3303.77</v>
      </c>
      <c r="J4482" s="2" t="s">
        <v>20</v>
      </c>
      <c r="K4482" s="2" t="s">
        <v>103</v>
      </c>
      <c r="L4482">
        <v>4</v>
      </c>
      <c r="M4482" s="18">
        <f t="shared" si="1382"/>
        <v>3303.77</v>
      </c>
      <c r="T4482" t="str">
        <f t="shared" si="1383"/>
        <v>Lost Sale</v>
      </c>
      <c r="U4482" t="str">
        <f t="shared" si="1384"/>
        <v>No</v>
      </c>
      <c r="V4482" t="str">
        <f t="shared" si="1385"/>
        <v>Yes</v>
      </c>
      <c r="X4482">
        <f t="shared" si="1386"/>
        <v>559</v>
      </c>
      <c r="Y4482">
        <f t="shared" si="1387"/>
        <v>408</v>
      </c>
      <c r="Z4482" s="18">
        <f t="shared" si="1388"/>
        <v>2759712.3299794244</v>
      </c>
      <c r="AA4482" s="18">
        <f t="shared" si="1389"/>
        <v>330643.50635802455</v>
      </c>
      <c r="AB4482" s="17">
        <f t="shared" si="1390"/>
        <v>3.8641711229946525</v>
      </c>
      <c r="AC4482" s="2" t="s">
        <v>60</v>
      </c>
      <c r="AD4482" s="2" t="s">
        <v>19</v>
      </c>
      <c r="AE4482" t="str">
        <f t="shared" si="1391"/>
        <v>Electronics</v>
      </c>
      <c r="AF4482" t="str">
        <f t="shared" si="1392"/>
        <v>Electronics</v>
      </c>
      <c r="AG4482" t="str" cm="1">
        <f t="array" ref="AG4482">INDEX(AD:AD,ROW())</f>
        <v>Electronics</v>
      </c>
      <c r="AH4482">
        <f t="shared" si="1400"/>
        <v>17</v>
      </c>
      <c r="AI4482" t="str">
        <f t="shared" si="1393"/>
        <v>Electronics</v>
      </c>
      <c r="AK4482">
        <f t="shared" si="1394"/>
        <v>2023</v>
      </c>
      <c r="AL4482">
        <f t="shared" si="1395"/>
        <v>5</v>
      </c>
      <c r="AM4482">
        <f t="shared" si="1396"/>
        <v>8</v>
      </c>
      <c r="AN4482">
        <f t="shared" si="1397"/>
        <v>2</v>
      </c>
      <c r="AO4482" t="str">
        <f t="shared" si="1398"/>
        <v>Weekday</v>
      </c>
      <c r="AR4482" s="20">
        <f t="shared" si="1399"/>
        <v>1</v>
      </c>
    </row>
    <row r="4483" spans="1:44" x14ac:dyDescent="0.35">
      <c r="A4483" t="str">
        <f t="shared" ref="A4483:A4546" si="1401">"CUST"&amp;TEXT(ROW()-1,"0000")</f>
        <v>CUST4482</v>
      </c>
      <c r="B4483" s="2" t="s">
        <v>4819</v>
      </c>
      <c r="C4483" s="4">
        <v>45691</v>
      </c>
      <c r="D4483" s="2" t="s">
        <v>329</v>
      </c>
      <c r="E4483" t="s">
        <v>5049</v>
      </c>
      <c r="F4483" s="2" t="s">
        <v>19</v>
      </c>
      <c r="G4483" s="2" t="s">
        <v>60</v>
      </c>
      <c r="H4483" s="2">
        <v>2</v>
      </c>
      <c r="I4483" s="19">
        <v>2743.96</v>
      </c>
      <c r="J4483" s="2" t="s">
        <v>20</v>
      </c>
      <c r="K4483" s="2" t="s">
        <v>16</v>
      </c>
      <c r="L4483">
        <v>5</v>
      </c>
      <c r="M4483" s="18">
        <f t="shared" ref="M4483:M4546" si="1402">H4483*I4483</f>
        <v>5487.92</v>
      </c>
      <c r="T4483" t="str">
        <f t="shared" ref="T4483:T4546" si="1403">IF(K4483="Cancelled","Lost Sale",IF(K4483="Pending","Pending","Completed"))</f>
        <v>Completed</v>
      </c>
      <c r="U4483" t="str">
        <f t="shared" ref="U4483:U4546" si="1404">IF(AND(K4483="Delivered",M4483&gt;1000),"Yes","No")</f>
        <v>Yes</v>
      </c>
      <c r="V4483" t="str">
        <f t="shared" ref="V4483:V4546" si="1405">IF(OR(K4483="Cancelled",K4483="Pending"),"Yes","No")</f>
        <v>No</v>
      </c>
      <c r="X4483">
        <f t="shared" ref="X4483:X4546" si="1406">COUNTIF($E$2:$E$4701,E4483)</f>
        <v>595</v>
      </c>
      <c r="Y4483">
        <f t="shared" ref="Y4483:Y4546" si="1407">COUNTIFS($E$2:$E$4701,E4483,$K$2:$K$4701,"Delivered")</f>
        <v>444</v>
      </c>
      <c r="Z4483" s="18">
        <f t="shared" ref="Z4483:Z4546" si="1408">SUMIF($F$2:$F$4701,F4483,$M$2:$M$4701)</f>
        <v>2759712.3299794244</v>
      </c>
      <c r="AA4483" s="18">
        <f t="shared" ref="AA4483:AA4546" si="1409">SUMIFS($M$2:$M$4701,$F$2:$F$4701,F4483,$K$2:$K$4701,"Pending")</f>
        <v>330643.50635802455</v>
      </c>
      <c r="AB4483" s="17">
        <f t="shared" ref="AB4483:AB4546" si="1410">AVERAGEIF($F$2:$F$4701,F4483,$L$2:$L$4701)</f>
        <v>3.8641711229946525</v>
      </c>
      <c r="AC4483" s="2" t="s">
        <v>60</v>
      </c>
      <c r="AD4483" s="2" t="s">
        <v>19</v>
      </c>
      <c r="AE4483" t="str">
        <f t="shared" ref="AE4483:AE4546" si="1411">VLOOKUP(G4483,$AC$2:$AD$4738,2,FALSE)</f>
        <v>Electronics</v>
      </c>
      <c r="AF4483" t="str">
        <f t="shared" ref="AF4483:AF4546" si="1412">_xlfn.XLOOKUP(G4483,AC:AC,AD:AD)</f>
        <v>Electronics</v>
      </c>
      <c r="AG4483" t="str" cm="1">
        <f t="array" ref="AG4483">INDEX(AD:AD,ROW())</f>
        <v>Electronics</v>
      </c>
      <c r="AH4483">
        <f t="shared" si="1400"/>
        <v>17</v>
      </c>
      <c r="AI4483" t="str">
        <f t="shared" ref="AI4483:AI4546" si="1413">INDEX(AD:AD,MATCH(G4483,AC:AC,0))</f>
        <v>Electronics</v>
      </c>
      <c r="AK4483">
        <f t="shared" ref="AK4483:AK4546" si="1414">YEAR(C4483)</f>
        <v>2025</v>
      </c>
      <c r="AL4483">
        <f t="shared" ref="AL4483:AL4546" si="1415">MONTH(C4483)</f>
        <v>2</v>
      </c>
      <c r="AM4483">
        <f t="shared" ref="AM4483:AM4546" si="1416">DAY(C4483)</f>
        <v>3</v>
      </c>
      <c r="AN4483">
        <f t="shared" ref="AN4483:AN4546" si="1417">WEEKDAY(C4483)</f>
        <v>2</v>
      </c>
      <c r="AO4483" t="str">
        <f t="shared" ref="AO4483:AO4546" si="1418">IF(WEEKDAY(C4483,2)&gt;5,"Weekend","Weekday")</f>
        <v>Weekday</v>
      </c>
      <c r="AR4483" s="20">
        <f t="shared" ref="AR4483:AR4546" si="1419">IF(OR(K4483="Cancelled",K4483="Returned"),1,0)</f>
        <v>0</v>
      </c>
    </row>
    <row r="4484" spans="1:44" x14ac:dyDescent="0.35">
      <c r="A4484" t="str">
        <f t="shared" si="1401"/>
        <v>CUST4483</v>
      </c>
      <c r="B4484" s="2" t="s">
        <v>4820</v>
      </c>
      <c r="C4484" s="4">
        <v>45112</v>
      </c>
      <c r="D4484" s="2" t="s">
        <v>225</v>
      </c>
      <c r="E4484" t="s">
        <v>5050</v>
      </c>
      <c r="F4484" s="2" t="s">
        <v>42</v>
      </c>
      <c r="G4484" s="2" t="s">
        <v>43</v>
      </c>
      <c r="H4484" s="2">
        <v>1</v>
      </c>
      <c r="I4484" s="19">
        <v>755.18</v>
      </c>
      <c r="J4484" s="2" t="s">
        <v>20</v>
      </c>
      <c r="K4484" s="2" t="s">
        <v>31</v>
      </c>
      <c r="L4484">
        <v>4</v>
      </c>
      <c r="M4484" s="18">
        <f t="shared" si="1402"/>
        <v>755.18</v>
      </c>
      <c r="T4484" t="str">
        <f t="shared" si="1403"/>
        <v>Pending</v>
      </c>
      <c r="U4484" t="str">
        <f t="shared" si="1404"/>
        <v>No</v>
      </c>
      <c r="V4484" t="str">
        <f t="shared" si="1405"/>
        <v>Yes</v>
      </c>
      <c r="X4484">
        <f t="shared" si="1406"/>
        <v>589</v>
      </c>
      <c r="Y4484">
        <f t="shared" si="1407"/>
        <v>426</v>
      </c>
      <c r="Z4484" s="18">
        <f t="shared" si="1408"/>
        <v>1098537.4901531704</v>
      </c>
      <c r="AA4484" s="18">
        <f t="shared" si="1409"/>
        <v>96724.388030634553</v>
      </c>
      <c r="AB4484" s="17">
        <f t="shared" si="1410"/>
        <v>3.9001122334455669</v>
      </c>
      <c r="AC4484" s="2" t="s">
        <v>43</v>
      </c>
      <c r="AD4484" s="2" t="s">
        <v>42</v>
      </c>
      <c r="AE4484" t="str">
        <f t="shared" si="1411"/>
        <v>Beauty</v>
      </c>
      <c r="AF4484" t="str">
        <f t="shared" si="1412"/>
        <v>Beauty</v>
      </c>
      <c r="AG4484" t="str" cm="1">
        <f t="array" ref="AG4484">INDEX(AD:AD,ROW())</f>
        <v>Beauty</v>
      </c>
      <c r="AH4484">
        <f t="shared" si="1400"/>
        <v>10</v>
      </c>
      <c r="AI4484" t="str">
        <f t="shared" si="1413"/>
        <v>Beauty</v>
      </c>
      <c r="AK4484">
        <f t="shared" si="1414"/>
        <v>2023</v>
      </c>
      <c r="AL4484">
        <f t="shared" si="1415"/>
        <v>7</v>
      </c>
      <c r="AM4484">
        <f t="shared" si="1416"/>
        <v>5</v>
      </c>
      <c r="AN4484">
        <f t="shared" si="1417"/>
        <v>4</v>
      </c>
      <c r="AO4484" t="str">
        <f t="shared" si="1418"/>
        <v>Weekday</v>
      </c>
      <c r="AR4484" s="20">
        <f t="shared" si="1419"/>
        <v>0</v>
      </c>
    </row>
    <row r="4485" spans="1:44" x14ac:dyDescent="0.35">
      <c r="A4485" t="str">
        <f t="shared" si="1401"/>
        <v>CUST4484</v>
      </c>
      <c r="B4485" s="2" t="s">
        <v>4821</v>
      </c>
      <c r="C4485" s="4">
        <v>45654</v>
      </c>
      <c r="D4485" s="2" t="s">
        <v>306</v>
      </c>
      <c r="E4485" t="s">
        <v>5055</v>
      </c>
      <c r="F4485" s="2" t="s">
        <v>29</v>
      </c>
      <c r="G4485" s="2" t="s">
        <v>5043</v>
      </c>
      <c r="H4485" s="2">
        <v>2</v>
      </c>
      <c r="I4485" s="19">
        <v>755.9</v>
      </c>
      <c r="J4485" s="2" t="s">
        <v>20</v>
      </c>
      <c r="K4485" s="2" t="s">
        <v>16</v>
      </c>
      <c r="L4485">
        <v>1</v>
      </c>
      <c r="M4485" s="18">
        <f t="shared" si="1402"/>
        <v>1511.8</v>
      </c>
      <c r="T4485" t="str">
        <f t="shared" si="1403"/>
        <v>Completed</v>
      </c>
      <c r="U4485" t="str">
        <f t="shared" si="1404"/>
        <v>Yes</v>
      </c>
      <c r="V4485" t="str">
        <f t="shared" si="1405"/>
        <v>No</v>
      </c>
      <c r="X4485">
        <f t="shared" si="1406"/>
        <v>567</v>
      </c>
      <c r="Y4485">
        <f t="shared" si="1407"/>
        <v>440</v>
      </c>
      <c r="Z4485" s="18">
        <f t="shared" si="1408"/>
        <v>1892867.2841657216</v>
      </c>
      <c r="AA4485" s="18">
        <f t="shared" si="1409"/>
        <v>199432.98236095349</v>
      </c>
      <c r="AB4485" s="17">
        <f t="shared" si="1410"/>
        <v>3.8949824970828471</v>
      </c>
      <c r="AC4485" s="2" t="s">
        <v>5043</v>
      </c>
      <c r="AD4485" s="2" t="s">
        <v>29</v>
      </c>
      <c r="AE4485" t="str">
        <f t="shared" si="1411"/>
        <v>Fashion</v>
      </c>
      <c r="AF4485" t="str">
        <f t="shared" si="1412"/>
        <v>Fashion</v>
      </c>
      <c r="AG4485" t="str" cm="1">
        <f t="array" ref="AG4485">INDEX(AD:AD,ROW())</f>
        <v>Fashion</v>
      </c>
      <c r="AH4485">
        <f t="shared" si="1400"/>
        <v>55</v>
      </c>
      <c r="AI4485" t="str">
        <f t="shared" si="1413"/>
        <v>Fashion</v>
      </c>
      <c r="AK4485">
        <f t="shared" si="1414"/>
        <v>2024</v>
      </c>
      <c r="AL4485">
        <f t="shared" si="1415"/>
        <v>12</v>
      </c>
      <c r="AM4485">
        <f t="shared" si="1416"/>
        <v>28</v>
      </c>
      <c r="AN4485">
        <f t="shared" si="1417"/>
        <v>7</v>
      </c>
      <c r="AO4485" t="str">
        <f t="shared" si="1418"/>
        <v>Weekend</v>
      </c>
      <c r="AR4485" s="20">
        <f t="shared" si="1419"/>
        <v>0</v>
      </c>
    </row>
    <row r="4486" spans="1:44" x14ac:dyDescent="0.35">
      <c r="A4486" t="str">
        <f t="shared" si="1401"/>
        <v>CUST4485</v>
      </c>
      <c r="B4486" s="2" t="s">
        <v>4822</v>
      </c>
      <c r="C4486" s="4">
        <v>45445</v>
      </c>
      <c r="D4486" s="2" t="s">
        <v>757</v>
      </c>
      <c r="E4486" t="s">
        <v>5049</v>
      </c>
      <c r="F4486" s="2" t="s">
        <v>29</v>
      </c>
      <c r="G4486" s="2" t="s">
        <v>5041</v>
      </c>
      <c r="H4486" s="2">
        <v>1</v>
      </c>
      <c r="I4486" s="19">
        <v>404.14</v>
      </c>
      <c r="J4486" s="2" t="s">
        <v>5047</v>
      </c>
      <c r="K4486" s="2" t="s">
        <v>16</v>
      </c>
      <c r="L4486">
        <v>4</v>
      </c>
      <c r="M4486" s="18">
        <f t="shared" si="1402"/>
        <v>404.14</v>
      </c>
      <c r="T4486" t="str">
        <f t="shared" si="1403"/>
        <v>Completed</v>
      </c>
      <c r="U4486" t="str">
        <f t="shared" si="1404"/>
        <v>No</v>
      </c>
      <c r="V4486" t="str">
        <f t="shared" si="1405"/>
        <v>No</v>
      </c>
      <c r="X4486">
        <f t="shared" si="1406"/>
        <v>595</v>
      </c>
      <c r="Y4486">
        <f t="shared" si="1407"/>
        <v>444</v>
      </c>
      <c r="Z4486" s="18">
        <f t="shared" si="1408"/>
        <v>1892867.2841657216</v>
      </c>
      <c r="AA4486" s="18">
        <f t="shared" si="1409"/>
        <v>199432.98236095349</v>
      </c>
      <c r="AB4486" s="17">
        <f t="shared" si="1410"/>
        <v>3.8949824970828471</v>
      </c>
      <c r="AC4486" s="2" t="s">
        <v>5041</v>
      </c>
      <c r="AD4486" s="2" t="s">
        <v>29</v>
      </c>
      <c r="AE4486" t="str">
        <f t="shared" si="1411"/>
        <v>Fashion</v>
      </c>
      <c r="AF4486" t="str">
        <f t="shared" si="1412"/>
        <v>Fashion</v>
      </c>
      <c r="AG4486" t="str" cm="1">
        <f t="array" ref="AG4486">INDEX(AD:AD,ROW())</f>
        <v>Fashion</v>
      </c>
      <c r="AH4486">
        <f t="shared" si="1400"/>
        <v>15</v>
      </c>
      <c r="AI4486" t="str">
        <f t="shared" si="1413"/>
        <v>Fashion</v>
      </c>
      <c r="AK4486">
        <f t="shared" si="1414"/>
        <v>2024</v>
      </c>
      <c r="AL4486">
        <f t="shared" si="1415"/>
        <v>6</v>
      </c>
      <c r="AM4486">
        <f t="shared" si="1416"/>
        <v>2</v>
      </c>
      <c r="AN4486">
        <f t="shared" si="1417"/>
        <v>1</v>
      </c>
      <c r="AO4486" t="str">
        <f t="shared" si="1418"/>
        <v>Weekend</v>
      </c>
      <c r="AR4486" s="20">
        <f t="shared" si="1419"/>
        <v>0</v>
      </c>
    </row>
    <row r="4487" spans="1:44" x14ac:dyDescent="0.35">
      <c r="A4487" t="str">
        <f t="shared" si="1401"/>
        <v>CUST4486</v>
      </c>
      <c r="B4487" s="2" t="s">
        <v>4823</v>
      </c>
      <c r="C4487" s="4">
        <v>45452</v>
      </c>
      <c r="D4487" s="2" t="s">
        <v>259</v>
      </c>
      <c r="E4487" t="s">
        <v>5054</v>
      </c>
      <c r="F4487" s="2" t="s">
        <v>42</v>
      </c>
      <c r="G4487" s="2" t="s">
        <v>188</v>
      </c>
      <c r="H4487" s="2">
        <v>2</v>
      </c>
      <c r="I4487" s="19">
        <v>1375.99</v>
      </c>
      <c r="J4487" s="2" t="s">
        <v>15</v>
      </c>
      <c r="K4487" s="2" t="s">
        <v>16</v>
      </c>
      <c r="L4487" s="32"/>
      <c r="M4487" s="18">
        <f t="shared" si="1402"/>
        <v>2751.98</v>
      </c>
      <c r="T4487" t="str">
        <f t="shared" si="1403"/>
        <v>Completed</v>
      </c>
      <c r="U4487" t="str">
        <f t="shared" si="1404"/>
        <v>Yes</v>
      </c>
      <c r="V4487" t="str">
        <f t="shared" si="1405"/>
        <v>No</v>
      </c>
      <c r="X4487">
        <f t="shared" si="1406"/>
        <v>558</v>
      </c>
      <c r="Y4487">
        <f t="shared" si="1407"/>
        <v>430</v>
      </c>
      <c r="Z4487" s="18">
        <f t="shared" si="1408"/>
        <v>1098537.4901531704</v>
      </c>
      <c r="AA4487" s="18">
        <f t="shared" si="1409"/>
        <v>96724.388030634553</v>
      </c>
      <c r="AB4487" s="17">
        <f t="shared" si="1410"/>
        <v>3.9001122334455669</v>
      </c>
      <c r="AC4487" s="2" t="s">
        <v>188</v>
      </c>
      <c r="AD4487" s="2" t="s">
        <v>42</v>
      </c>
      <c r="AE4487" t="str">
        <f t="shared" si="1411"/>
        <v>Beauty</v>
      </c>
      <c r="AF4487" t="str">
        <f t="shared" si="1412"/>
        <v>Beauty</v>
      </c>
      <c r="AG4487" t="str" cm="1">
        <f t="array" ref="AG4487">INDEX(AD:AD,ROW())</f>
        <v>Beauty</v>
      </c>
      <c r="AH4487">
        <f t="shared" si="1400"/>
        <v>80</v>
      </c>
      <c r="AI4487" t="str">
        <f t="shared" si="1413"/>
        <v>Beauty</v>
      </c>
      <c r="AK4487">
        <f t="shared" si="1414"/>
        <v>2024</v>
      </c>
      <c r="AL4487">
        <f t="shared" si="1415"/>
        <v>6</v>
      </c>
      <c r="AM4487">
        <f t="shared" si="1416"/>
        <v>9</v>
      </c>
      <c r="AN4487">
        <f t="shared" si="1417"/>
        <v>1</v>
      </c>
      <c r="AO4487" t="str">
        <f t="shared" si="1418"/>
        <v>Weekend</v>
      </c>
      <c r="AR4487" s="20">
        <f t="shared" si="1419"/>
        <v>0</v>
      </c>
    </row>
    <row r="4488" spans="1:44" x14ac:dyDescent="0.35">
      <c r="A4488" t="str">
        <f t="shared" si="1401"/>
        <v>CUST4487</v>
      </c>
      <c r="B4488" s="2" t="s">
        <v>4824</v>
      </c>
      <c r="C4488" s="4">
        <v>45459</v>
      </c>
      <c r="D4488" s="2" t="s">
        <v>431</v>
      </c>
      <c r="E4488" t="s">
        <v>5054</v>
      </c>
      <c r="F4488" s="2" t="s">
        <v>29</v>
      </c>
      <c r="G4488" s="2" t="s">
        <v>30</v>
      </c>
      <c r="H4488" s="2">
        <v>3</v>
      </c>
      <c r="I4488" s="19">
        <v>439.53</v>
      </c>
      <c r="J4488" s="2" t="s">
        <v>5047</v>
      </c>
      <c r="K4488" s="2" t="s">
        <v>31</v>
      </c>
      <c r="L4488">
        <v>4</v>
      </c>
      <c r="M4488" s="18">
        <f t="shared" si="1402"/>
        <v>1318.59</v>
      </c>
      <c r="T4488" t="str">
        <f t="shared" si="1403"/>
        <v>Pending</v>
      </c>
      <c r="U4488" t="str">
        <f t="shared" si="1404"/>
        <v>No</v>
      </c>
      <c r="V4488" t="str">
        <f t="shared" si="1405"/>
        <v>Yes</v>
      </c>
      <c r="X4488">
        <f t="shared" si="1406"/>
        <v>558</v>
      </c>
      <c r="Y4488">
        <f t="shared" si="1407"/>
        <v>430</v>
      </c>
      <c r="Z4488" s="18">
        <f t="shared" si="1408"/>
        <v>1892867.2841657216</v>
      </c>
      <c r="AA4488" s="18">
        <f t="shared" si="1409"/>
        <v>199432.98236095349</v>
      </c>
      <c r="AB4488" s="17">
        <f t="shared" si="1410"/>
        <v>3.8949824970828471</v>
      </c>
      <c r="AC4488" s="2" t="s">
        <v>30</v>
      </c>
      <c r="AD4488" s="2" t="s">
        <v>29</v>
      </c>
      <c r="AE4488" t="str">
        <f t="shared" si="1411"/>
        <v>Fashion</v>
      </c>
      <c r="AF4488" t="str">
        <f t="shared" si="1412"/>
        <v>Fashion</v>
      </c>
      <c r="AG4488" t="str" cm="1">
        <f t="array" ref="AG4488">INDEX(AD:AD,ROW())</f>
        <v>Fashion</v>
      </c>
      <c r="AH4488">
        <f t="shared" si="1400"/>
        <v>6</v>
      </c>
      <c r="AI4488" t="str">
        <f t="shared" si="1413"/>
        <v>Fashion</v>
      </c>
      <c r="AK4488">
        <f t="shared" si="1414"/>
        <v>2024</v>
      </c>
      <c r="AL4488">
        <f t="shared" si="1415"/>
        <v>6</v>
      </c>
      <c r="AM4488">
        <f t="shared" si="1416"/>
        <v>16</v>
      </c>
      <c r="AN4488">
        <f t="shared" si="1417"/>
        <v>1</v>
      </c>
      <c r="AO4488" t="str">
        <f t="shared" si="1418"/>
        <v>Weekend</v>
      </c>
      <c r="AR4488" s="20">
        <f t="shared" si="1419"/>
        <v>0</v>
      </c>
    </row>
    <row r="4489" spans="1:44" x14ac:dyDescent="0.35">
      <c r="A4489" t="str">
        <f t="shared" si="1401"/>
        <v>CUST4488</v>
      </c>
      <c r="B4489" s="2" t="s">
        <v>4825</v>
      </c>
      <c r="C4489" s="4">
        <v>45704</v>
      </c>
      <c r="D4489" s="2" t="s">
        <v>747</v>
      </c>
      <c r="E4489" t="s">
        <v>5050</v>
      </c>
      <c r="F4489" s="2" t="s">
        <v>19</v>
      </c>
      <c r="G4489" s="2" t="s">
        <v>128</v>
      </c>
      <c r="H4489" s="2">
        <v>1</v>
      </c>
      <c r="I4489" s="19">
        <v>492.22</v>
      </c>
      <c r="J4489" s="2" t="s">
        <v>15</v>
      </c>
      <c r="K4489" s="2" t="s">
        <v>16</v>
      </c>
      <c r="L4489">
        <v>4</v>
      </c>
      <c r="M4489" s="18">
        <f t="shared" si="1402"/>
        <v>492.22</v>
      </c>
      <c r="T4489" t="str">
        <f t="shared" si="1403"/>
        <v>Completed</v>
      </c>
      <c r="U4489" t="str">
        <f t="shared" si="1404"/>
        <v>No</v>
      </c>
      <c r="V4489" t="str">
        <f t="shared" si="1405"/>
        <v>No</v>
      </c>
      <c r="X4489">
        <f t="shared" si="1406"/>
        <v>589</v>
      </c>
      <c r="Y4489">
        <f t="shared" si="1407"/>
        <v>426</v>
      </c>
      <c r="Z4489" s="18">
        <f t="shared" si="1408"/>
        <v>2759712.3299794244</v>
      </c>
      <c r="AA4489" s="18">
        <f t="shared" si="1409"/>
        <v>330643.50635802455</v>
      </c>
      <c r="AB4489" s="17">
        <f t="shared" si="1410"/>
        <v>3.8641711229946525</v>
      </c>
      <c r="AC4489" s="2" t="s">
        <v>128</v>
      </c>
      <c r="AD4489" s="2" t="s">
        <v>19</v>
      </c>
      <c r="AE4489" t="str">
        <f t="shared" si="1411"/>
        <v>Electronics</v>
      </c>
      <c r="AF4489" t="str">
        <f t="shared" si="1412"/>
        <v>Electronics</v>
      </c>
      <c r="AG4489" t="str" cm="1">
        <f t="array" ref="AG4489">INDEX(AD:AD,ROW())</f>
        <v>Electronics</v>
      </c>
      <c r="AH4489">
        <f t="shared" ref="AH4489:AH4552" si="1420">MATCH(G4489,AC:AC,0)</f>
        <v>48</v>
      </c>
      <c r="AI4489" t="str">
        <f t="shared" si="1413"/>
        <v>Electronics</v>
      </c>
      <c r="AK4489">
        <f t="shared" si="1414"/>
        <v>2025</v>
      </c>
      <c r="AL4489">
        <f t="shared" si="1415"/>
        <v>2</v>
      </c>
      <c r="AM4489">
        <f t="shared" si="1416"/>
        <v>16</v>
      </c>
      <c r="AN4489">
        <f t="shared" si="1417"/>
        <v>1</v>
      </c>
      <c r="AO4489" t="str">
        <f t="shared" si="1418"/>
        <v>Weekend</v>
      </c>
      <c r="AR4489" s="20">
        <f t="shared" si="1419"/>
        <v>0</v>
      </c>
    </row>
    <row r="4490" spans="1:44" x14ac:dyDescent="0.35">
      <c r="A4490" t="str">
        <f t="shared" si="1401"/>
        <v>CUST4489</v>
      </c>
      <c r="B4490" s="2" t="s">
        <v>4826</v>
      </c>
      <c r="C4490" s="4">
        <v>45239</v>
      </c>
      <c r="D4490" s="2" t="s">
        <v>219</v>
      </c>
      <c r="E4490" t="s">
        <v>5053</v>
      </c>
      <c r="F4490" s="2" t="s">
        <v>29</v>
      </c>
      <c r="G4490" s="2" t="s">
        <v>121</v>
      </c>
      <c r="H4490" s="2">
        <v>1</v>
      </c>
      <c r="I4490" s="19">
        <v>1648.13</v>
      </c>
      <c r="J4490" s="2" t="s">
        <v>50</v>
      </c>
      <c r="K4490" s="2" t="s">
        <v>31</v>
      </c>
      <c r="L4490">
        <v>4</v>
      </c>
      <c r="M4490" s="18">
        <f t="shared" si="1402"/>
        <v>1648.13</v>
      </c>
      <c r="T4490" t="str">
        <f t="shared" si="1403"/>
        <v>Pending</v>
      </c>
      <c r="U4490" t="str">
        <f t="shared" si="1404"/>
        <v>No</v>
      </c>
      <c r="V4490" t="str">
        <f t="shared" si="1405"/>
        <v>Yes</v>
      </c>
      <c r="X4490">
        <f t="shared" si="1406"/>
        <v>559</v>
      </c>
      <c r="Y4490">
        <f t="shared" si="1407"/>
        <v>408</v>
      </c>
      <c r="Z4490" s="18">
        <f t="shared" si="1408"/>
        <v>1892867.2841657216</v>
      </c>
      <c r="AA4490" s="18">
        <f t="shared" si="1409"/>
        <v>199432.98236095349</v>
      </c>
      <c r="AB4490" s="17">
        <f t="shared" si="1410"/>
        <v>3.8949824970828471</v>
      </c>
      <c r="AC4490" s="2" t="s">
        <v>121</v>
      </c>
      <c r="AD4490" s="2" t="s">
        <v>29</v>
      </c>
      <c r="AE4490" t="str">
        <f t="shared" si="1411"/>
        <v>Fashion</v>
      </c>
      <c r="AF4490" t="str">
        <f t="shared" si="1412"/>
        <v>Fashion</v>
      </c>
      <c r="AG4490" t="str" cm="1">
        <f t="array" ref="AG4490">INDEX(AD:AD,ROW())</f>
        <v>Fashion</v>
      </c>
      <c r="AH4490">
        <f t="shared" si="1420"/>
        <v>45</v>
      </c>
      <c r="AI4490" t="str">
        <f t="shared" si="1413"/>
        <v>Fashion</v>
      </c>
      <c r="AK4490">
        <f t="shared" si="1414"/>
        <v>2023</v>
      </c>
      <c r="AL4490">
        <f t="shared" si="1415"/>
        <v>11</v>
      </c>
      <c r="AM4490">
        <f t="shared" si="1416"/>
        <v>9</v>
      </c>
      <c r="AN4490">
        <f t="shared" si="1417"/>
        <v>5</v>
      </c>
      <c r="AO4490" t="str">
        <f t="shared" si="1418"/>
        <v>Weekday</v>
      </c>
      <c r="AR4490" s="20">
        <f t="shared" si="1419"/>
        <v>0</v>
      </c>
    </row>
    <row r="4491" spans="1:44" x14ac:dyDescent="0.35">
      <c r="A4491" t="str">
        <f t="shared" si="1401"/>
        <v>CUST4490</v>
      </c>
      <c r="B4491" s="2" t="s">
        <v>4827</v>
      </c>
      <c r="C4491" s="4">
        <v>45153</v>
      </c>
      <c r="D4491" s="2" t="s">
        <v>125</v>
      </c>
      <c r="E4491" t="s">
        <v>5052</v>
      </c>
      <c r="F4491" s="2" t="s">
        <v>29</v>
      </c>
      <c r="G4491" s="2" t="s">
        <v>30</v>
      </c>
      <c r="H4491" s="2">
        <v>1</v>
      </c>
      <c r="I4491" s="19">
        <v>1553.17</v>
      </c>
      <c r="J4491" s="2" t="s">
        <v>5047</v>
      </c>
      <c r="K4491" s="2" t="s">
        <v>16</v>
      </c>
      <c r="L4491">
        <v>4</v>
      </c>
      <c r="M4491" s="18">
        <f t="shared" si="1402"/>
        <v>1553.17</v>
      </c>
      <c r="T4491" t="str">
        <f t="shared" si="1403"/>
        <v>Completed</v>
      </c>
      <c r="U4491" t="str">
        <f t="shared" si="1404"/>
        <v>Yes</v>
      </c>
      <c r="V4491" t="str">
        <f t="shared" si="1405"/>
        <v>No</v>
      </c>
      <c r="X4491">
        <f t="shared" si="1406"/>
        <v>573</v>
      </c>
      <c r="Y4491">
        <f t="shared" si="1407"/>
        <v>450</v>
      </c>
      <c r="Z4491" s="18">
        <f t="shared" si="1408"/>
        <v>1892867.2841657216</v>
      </c>
      <c r="AA4491" s="18">
        <f t="shared" si="1409"/>
        <v>199432.98236095349</v>
      </c>
      <c r="AB4491" s="17">
        <f t="shared" si="1410"/>
        <v>3.8949824970828471</v>
      </c>
      <c r="AC4491" s="2" t="s">
        <v>30</v>
      </c>
      <c r="AD4491" s="2" t="s">
        <v>29</v>
      </c>
      <c r="AE4491" t="str">
        <f t="shared" si="1411"/>
        <v>Fashion</v>
      </c>
      <c r="AF4491" t="str">
        <f t="shared" si="1412"/>
        <v>Fashion</v>
      </c>
      <c r="AG4491" t="str" cm="1">
        <f t="array" ref="AG4491">INDEX(AD:AD,ROW())</f>
        <v>Fashion</v>
      </c>
      <c r="AH4491">
        <f t="shared" si="1420"/>
        <v>6</v>
      </c>
      <c r="AI4491" t="str">
        <f t="shared" si="1413"/>
        <v>Fashion</v>
      </c>
      <c r="AK4491">
        <f t="shared" si="1414"/>
        <v>2023</v>
      </c>
      <c r="AL4491">
        <f t="shared" si="1415"/>
        <v>8</v>
      </c>
      <c r="AM4491">
        <f t="shared" si="1416"/>
        <v>15</v>
      </c>
      <c r="AN4491">
        <f t="shared" si="1417"/>
        <v>3</v>
      </c>
      <c r="AO4491" t="str">
        <f t="shared" si="1418"/>
        <v>Weekday</v>
      </c>
      <c r="AR4491" s="20">
        <f t="shared" si="1419"/>
        <v>0</v>
      </c>
    </row>
    <row r="4492" spans="1:44" x14ac:dyDescent="0.35">
      <c r="A4492" t="str">
        <f t="shared" si="1401"/>
        <v>CUST4491</v>
      </c>
      <c r="B4492" s="2" t="s">
        <v>4828</v>
      </c>
      <c r="C4492" s="4">
        <v>45681</v>
      </c>
      <c r="D4492" s="2" t="s">
        <v>1349</v>
      </c>
      <c r="E4492" t="s">
        <v>5054</v>
      </c>
      <c r="F4492" s="2" t="s">
        <v>23</v>
      </c>
      <c r="G4492" s="2" t="s">
        <v>46</v>
      </c>
      <c r="H4492" s="2">
        <v>2</v>
      </c>
      <c r="I4492" s="19">
        <v>289.72000000000003</v>
      </c>
      <c r="J4492" s="2" t="s">
        <v>50</v>
      </c>
      <c r="K4492" s="2" t="s">
        <v>103</v>
      </c>
      <c r="L4492">
        <v>4</v>
      </c>
      <c r="M4492" s="18">
        <f t="shared" si="1402"/>
        <v>579.44000000000005</v>
      </c>
      <c r="T4492" t="str">
        <f t="shared" si="1403"/>
        <v>Lost Sale</v>
      </c>
      <c r="U4492" t="str">
        <f t="shared" si="1404"/>
        <v>No</v>
      </c>
      <c r="V4492" t="str">
        <f t="shared" si="1405"/>
        <v>Yes</v>
      </c>
      <c r="X4492">
        <f t="shared" si="1406"/>
        <v>558</v>
      </c>
      <c r="Y4492">
        <f t="shared" si="1407"/>
        <v>430</v>
      </c>
      <c r="Z4492" s="18">
        <f t="shared" si="1408"/>
        <v>594714.6477588166</v>
      </c>
      <c r="AA4492" s="18">
        <f t="shared" si="1409"/>
        <v>60882.938065984097</v>
      </c>
      <c r="AB4492" s="17">
        <f t="shared" si="1410"/>
        <v>3.804733727810651</v>
      </c>
      <c r="AC4492" s="2" t="s">
        <v>46</v>
      </c>
      <c r="AD4492" s="2" t="s">
        <v>23</v>
      </c>
      <c r="AE4492" t="str">
        <f t="shared" si="1411"/>
        <v>Books</v>
      </c>
      <c r="AF4492" t="str">
        <f t="shared" si="1412"/>
        <v>Books</v>
      </c>
      <c r="AG4492" t="str" cm="1">
        <f t="array" ref="AG4492">INDEX(AD:AD,ROW())</f>
        <v>Books</v>
      </c>
      <c r="AH4492">
        <f t="shared" si="1420"/>
        <v>11</v>
      </c>
      <c r="AI4492" t="str">
        <f t="shared" si="1413"/>
        <v>Books</v>
      </c>
      <c r="AK4492">
        <f t="shared" si="1414"/>
        <v>2025</v>
      </c>
      <c r="AL4492">
        <f t="shared" si="1415"/>
        <v>1</v>
      </c>
      <c r="AM4492">
        <f t="shared" si="1416"/>
        <v>24</v>
      </c>
      <c r="AN4492">
        <f t="shared" si="1417"/>
        <v>6</v>
      </c>
      <c r="AO4492" t="str">
        <f t="shared" si="1418"/>
        <v>Weekday</v>
      </c>
      <c r="AR4492" s="20">
        <f t="shared" si="1419"/>
        <v>1</v>
      </c>
    </row>
    <row r="4493" spans="1:44" x14ac:dyDescent="0.35">
      <c r="A4493" t="str">
        <f t="shared" si="1401"/>
        <v>CUST4492</v>
      </c>
      <c r="B4493" s="2" t="s">
        <v>4829</v>
      </c>
      <c r="C4493" s="4">
        <v>45319</v>
      </c>
      <c r="D4493" s="2" t="s">
        <v>273</v>
      </c>
      <c r="E4493" t="s">
        <v>5052</v>
      </c>
      <c r="F4493" s="2" t="s">
        <v>19</v>
      </c>
      <c r="G4493" s="2" t="s">
        <v>49</v>
      </c>
      <c r="H4493" s="2">
        <v>2</v>
      </c>
      <c r="I4493" s="19">
        <v>1666.21</v>
      </c>
      <c r="J4493" s="2" t="s">
        <v>50</v>
      </c>
      <c r="K4493" s="2" t="s">
        <v>16</v>
      </c>
      <c r="L4493">
        <v>5</v>
      </c>
      <c r="M4493" s="18">
        <f t="shared" si="1402"/>
        <v>3332.42</v>
      </c>
      <c r="T4493" t="str">
        <f t="shared" si="1403"/>
        <v>Completed</v>
      </c>
      <c r="U4493" t="str">
        <f t="shared" si="1404"/>
        <v>Yes</v>
      </c>
      <c r="V4493" t="str">
        <f t="shared" si="1405"/>
        <v>No</v>
      </c>
      <c r="X4493">
        <f t="shared" si="1406"/>
        <v>573</v>
      </c>
      <c r="Y4493">
        <f t="shared" si="1407"/>
        <v>450</v>
      </c>
      <c r="Z4493" s="18">
        <f t="shared" si="1408"/>
        <v>2759712.3299794244</v>
      </c>
      <c r="AA4493" s="18">
        <f t="shared" si="1409"/>
        <v>330643.50635802455</v>
      </c>
      <c r="AB4493" s="17">
        <f t="shared" si="1410"/>
        <v>3.8641711229946525</v>
      </c>
      <c r="AC4493" s="2" t="s">
        <v>49</v>
      </c>
      <c r="AD4493" s="2" t="s">
        <v>19</v>
      </c>
      <c r="AE4493" t="str">
        <f t="shared" si="1411"/>
        <v>Electronics</v>
      </c>
      <c r="AF4493" t="str">
        <f t="shared" si="1412"/>
        <v>Electronics</v>
      </c>
      <c r="AG4493" t="str" cm="1">
        <f t="array" ref="AG4493">INDEX(AD:AD,ROW())</f>
        <v>Electronics</v>
      </c>
      <c r="AH4493">
        <f t="shared" si="1420"/>
        <v>12</v>
      </c>
      <c r="AI4493" t="str">
        <f t="shared" si="1413"/>
        <v>Electronics</v>
      </c>
      <c r="AK4493">
        <f t="shared" si="1414"/>
        <v>2024</v>
      </c>
      <c r="AL4493">
        <f t="shared" si="1415"/>
        <v>1</v>
      </c>
      <c r="AM4493">
        <f t="shared" si="1416"/>
        <v>28</v>
      </c>
      <c r="AN4493">
        <f t="shared" si="1417"/>
        <v>1</v>
      </c>
      <c r="AO4493" t="str">
        <f t="shared" si="1418"/>
        <v>Weekend</v>
      </c>
      <c r="AR4493" s="20">
        <f t="shared" si="1419"/>
        <v>0</v>
      </c>
    </row>
    <row r="4494" spans="1:44" x14ac:dyDescent="0.35">
      <c r="A4494" t="str">
        <f t="shared" si="1401"/>
        <v>CUST4493</v>
      </c>
      <c r="B4494" s="2" t="s">
        <v>4830</v>
      </c>
      <c r="C4494" s="4">
        <v>45825</v>
      </c>
      <c r="D4494" s="2" t="s">
        <v>785</v>
      </c>
      <c r="E4494" t="s">
        <v>5049</v>
      </c>
      <c r="F4494" s="2" t="s">
        <v>23</v>
      </c>
      <c r="G4494" s="2" t="s">
        <v>46</v>
      </c>
      <c r="H4494" s="2">
        <v>2</v>
      </c>
      <c r="I4494" s="19">
        <v>570.42999999999995</v>
      </c>
      <c r="J4494" s="2" t="s">
        <v>15</v>
      </c>
      <c r="K4494" s="2" t="s">
        <v>16</v>
      </c>
      <c r="L4494">
        <v>4</v>
      </c>
      <c r="M4494" s="18">
        <f t="shared" si="1402"/>
        <v>1140.8599999999999</v>
      </c>
      <c r="T4494" t="str">
        <f t="shared" si="1403"/>
        <v>Completed</v>
      </c>
      <c r="U4494" t="str">
        <f t="shared" si="1404"/>
        <v>Yes</v>
      </c>
      <c r="V4494" t="str">
        <f t="shared" si="1405"/>
        <v>No</v>
      </c>
      <c r="X4494">
        <f t="shared" si="1406"/>
        <v>595</v>
      </c>
      <c r="Y4494">
        <f t="shared" si="1407"/>
        <v>444</v>
      </c>
      <c r="Z4494" s="18">
        <f t="shared" si="1408"/>
        <v>594714.6477588166</v>
      </c>
      <c r="AA4494" s="18">
        <f t="shared" si="1409"/>
        <v>60882.938065984097</v>
      </c>
      <c r="AB4494" s="17">
        <f t="shared" si="1410"/>
        <v>3.804733727810651</v>
      </c>
      <c r="AC4494" s="2" t="s">
        <v>46</v>
      </c>
      <c r="AD4494" s="2" t="s">
        <v>23</v>
      </c>
      <c r="AE4494" t="str">
        <f t="shared" si="1411"/>
        <v>Books</v>
      </c>
      <c r="AF4494" t="str">
        <f t="shared" si="1412"/>
        <v>Books</v>
      </c>
      <c r="AG4494" t="str" cm="1">
        <f t="array" ref="AG4494">INDEX(AD:AD,ROW())</f>
        <v>Books</v>
      </c>
      <c r="AH4494">
        <f t="shared" si="1420"/>
        <v>11</v>
      </c>
      <c r="AI4494" t="str">
        <f t="shared" si="1413"/>
        <v>Books</v>
      </c>
      <c r="AK4494">
        <f t="shared" si="1414"/>
        <v>2025</v>
      </c>
      <c r="AL4494">
        <f t="shared" si="1415"/>
        <v>6</v>
      </c>
      <c r="AM4494">
        <f t="shared" si="1416"/>
        <v>17</v>
      </c>
      <c r="AN4494">
        <f t="shared" si="1417"/>
        <v>3</v>
      </c>
      <c r="AO4494" t="str">
        <f t="shared" si="1418"/>
        <v>Weekday</v>
      </c>
      <c r="AR4494" s="20">
        <f t="shared" si="1419"/>
        <v>0</v>
      </c>
    </row>
    <row r="4495" spans="1:44" x14ac:dyDescent="0.35">
      <c r="A4495" t="str">
        <f t="shared" si="1401"/>
        <v>CUST4494</v>
      </c>
      <c r="B4495" s="2" t="s">
        <v>4831</v>
      </c>
      <c r="C4495" s="4">
        <v>45240</v>
      </c>
      <c r="D4495" s="2" t="s">
        <v>214</v>
      </c>
      <c r="E4495" t="s">
        <v>5048</v>
      </c>
      <c r="F4495" s="2" t="s">
        <v>42</v>
      </c>
      <c r="G4495" s="2" t="s">
        <v>5042</v>
      </c>
      <c r="H4495" s="2">
        <v>2</v>
      </c>
      <c r="I4495" s="19">
        <v>597.66</v>
      </c>
      <c r="J4495" s="2" t="s">
        <v>20</v>
      </c>
      <c r="K4495" s="2" t="s">
        <v>16</v>
      </c>
      <c r="L4495">
        <v>5</v>
      </c>
      <c r="M4495" s="18">
        <f t="shared" si="1402"/>
        <v>1195.32</v>
      </c>
      <c r="T4495" t="str">
        <f t="shared" si="1403"/>
        <v>Completed</v>
      </c>
      <c r="U4495" t="str">
        <f t="shared" si="1404"/>
        <v>Yes</v>
      </c>
      <c r="V4495" t="str">
        <f t="shared" si="1405"/>
        <v>No</v>
      </c>
      <c r="X4495">
        <f t="shared" si="1406"/>
        <v>590</v>
      </c>
      <c r="Y4495">
        <f t="shared" si="1407"/>
        <v>451</v>
      </c>
      <c r="Z4495" s="18">
        <f t="shared" si="1408"/>
        <v>1098537.4901531704</v>
      </c>
      <c r="AA4495" s="18">
        <f t="shared" si="1409"/>
        <v>96724.388030634553</v>
      </c>
      <c r="AB4495" s="17">
        <f t="shared" si="1410"/>
        <v>3.9001122334455669</v>
      </c>
      <c r="AC4495" s="2" t="s">
        <v>5042</v>
      </c>
      <c r="AD4495" s="2" t="s">
        <v>42</v>
      </c>
      <c r="AE4495" t="str">
        <f t="shared" si="1411"/>
        <v>Beauty</v>
      </c>
      <c r="AF4495" t="str">
        <f t="shared" si="1412"/>
        <v>Beauty</v>
      </c>
      <c r="AG4495" t="str" cm="1">
        <f t="array" ref="AG4495">INDEX(AD:AD,ROW())</f>
        <v>Beauty</v>
      </c>
      <c r="AH4495">
        <f t="shared" si="1420"/>
        <v>18</v>
      </c>
      <c r="AI4495" t="str">
        <f t="shared" si="1413"/>
        <v>Beauty</v>
      </c>
      <c r="AK4495">
        <f t="shared" si="1414"/>
        <v>2023</v>
      </c>
      <c r="AL4495">
        <f t="shared" si="1415"/>
        <v>11</v>
      </c>
      <c r="AM4495">
        <f t="shared" si="1416"/>
        <v>10</v>
      </c>
      <c r="AN4495">
        <f t="shared" si="1417"/>
        <v>6</v>
      </c>
      <c r="AO4495" t="str">
        <f t="shared" si="1418"/>
        <v>Weekday</v>
      </c>
      <c r="AR4495" s="20">
        <f t="shared" si="1419"/>
        <v>0</v>
      </c>
    </row>
    <row r="4496" spans="1:44" x14ac:dyDescent="0.35">
      <c r="A4496" t="str">
        <f t="shared" si="1401"/>
        <v>CUST4495</v>
      </c>
      <c r="B4496" s="2" t="s">
        <v>4832</v>
      </c>
      <c r="C4496" s="4">
        <v>44940</v>
      </c>
      <c r="D4496" s="2" t="s">
        <v>738</v>
      </c>
      <c r="E4496" t="s">
        <v>5055</v>
      </c>
      <c r="F4496" s="2" t="s">
        <v>42</v>
      </c>
      <c r="G4496" s="2" t="s">
        <v>188</v>
      </c>
      <c r="H4496" s="2">
        <v>3</v>
      </c>
      <c r="I4496" s="19">
        <v>284.58</v>
      </c>
      <c r="J4496" s="2" t="s">
        <v>5047</v>
      </c>
      <c r="K4496" s="2" t="s">
        <v>16</v>
      </c>
      <c r="L4496">
        <v>3</v>
      </c>
      <c r="M4496" s="18">
        <f t="shared" si="1402"/>
        <v>853.74</v>
      </c>
      <c r="T4496" t="str">
        <f t="shared" si="1403"/>
        <v>Completed</v>
      </c>
      <c r="U4496" t="str">
        <f t="shared" si="1404"/>
        <v>No</v>
      </c>
      <c r="V4496" t="str">
        <f t="shared" si="1405"/>
        <v>No</v>
      </c>
      <c r="X4496">
        <f t="shared" si="1406"/>
        <v>567</v>
      </c>
      <c r="Y4496">
        <f t="shared" si="1407"/>
        <v>440</v>
      </c>
      <c r="Z4496" s="18">
        <f t="shared" si="1408"/>
        <v>1098537.4901531704</v>
      </c>
      <c r="AA4496" s="18">
        <f t="shared" si="1409"/>
        <v>96724.388030634553</v>
      </c>
      <c r="AB4496" s="17">
        <f t="shared" si="1410"/>
        <v>3.9001122334455669</v>
      </c>
      <c r="AC4496" s="2" t="s">
        <v>188</v>
      </c>
      <c r="AD4496" s="2" t="s">
        <v>42</v>
      </c>
      <c r="AE4496" t="str">
        <f t="shared" si="1411"/>
        <v>Beauty</v>
      </c>
      <c r="AF4496" t="str">
        <f t="shared" si="1412"/>
        <v>Beauty</v>
      </c>
      <c r="AG4496" t="str" cm="1">
        <f t="array" ref="AG4496">INDEX(AD:AD,ROW())</f>
        <v>Beauty</v>
      </c>
      <c r="AH4496">
        <f t="shared" si="1420"/>
        <v>80</v>
      </c>
      <c r="AI4496" t="str">
        <f t="shared" si="1413"/>
        <v>Beauty</v>
      </c>
      <c r="AK4496">
        <f t="shared" si="1414"/>
        <v>2023</v>
      </c>
      <c r="AL4496">
        <f t="shared" si="1415"/>
        <v>1</v>
      </c>
      <c r="AM4496">
        <f t="shared" si="1416"/>
        <v>14</v>
      </c>
      <c r="AN4496">
        <f t="shared" si="1417"/>
        <v>7</v>
      </c>
      <c r="AO4496" t="str">
        <f t="shared" si="1418"/>
        <v>Weekend</v>
      </c>
      <c r="AR4496" s="20">
        <f t="shared" si="1419"/>
        <v>0</v>
      </c>
    </row>
    <row r="4497" spans="1:44" x14ac:dyDescent="0.35">
      <c r="A4497" t="str">
        <f t="shared" si="1401"/>
        <v>CUST4496</v>
      </c>
      <c r="B4497" s="2" t="s">
        <v>4833</v>
      </c>
      <c r="C4497" s="4">
        <v>45395</v>
      </c>
      <c r="D4497" s="2" t="s">
        <v>353</v>
      </c>
      <c r="E4497" t="s">
        <v>5053</v>
      </c>
      <c r="F4497" s="2" t="s">
        <v>23</v>
      </c>
      <c r="G4497" s="2" t="s">
        <v>75</v>
      </c>
      <c r="H4497" s="2">
        <v>1</v>
      </c>
      <c r="I4497" s="19">
        <v>202.39</v>
      </c>
      <c r="J4497" s="2" t="s">
        <v>5046</v>
      </c>
      <c r="K4497" s="2" t="s">
        <v>76</v>
      </c>
      <c r="L4497">
        <v>5</v>
      </c>
      <c r="M4497" s="18">
        <f t="shared" si="1402"/>
        <v>202.39</v>
      </c>
      <c r="T4497" t="str">
        <f t="shared" si="1403"/>
        <v>Completed</v>
      </c>
      <c r="U4497" t="str">
        <f t="shared" si="1404"/>
        <v>No</v>
      </c>
      <c r="V4497" t="str">
        <f t="shared" si="1405"/>
        <v>No</v>
      </c>
      <c r="X4497">
        <f t="shared" si="1406"/>
        <v>559</v>
      </c>
      <c r="Y4497">
        <f t="shared" si="1407"/>
        <v>408</v>
      </c>
      <c r="Z4497" s="18">
        <f t="shared" si="1408"/>
        <v>594714.6477588166</v>
      </c>
      <c r="AA4497" s="18">
        <f t="shared" si="1409"/>
        <v>60882.938065984097</v>
      </c>
      <c r="AB4497" s="17">
        <f t="shared" si="1410"/>
        <v>3.804733727810651</v>
      </c>
      <c r="AC4497" s="2" t="s">
        <v>75</v>
      </c>
      <c r="AD4497" s="2" t="s">
        <v>23</v>
      </c>
      <c r="AE4497" t="str">
        <f t="shared" si="1411"/>
        <v>Books</v>
      </c>
      <c r="AF4497" t="str">
        <f t="shared" si="1412"/>
        <v>Books</v>
      </c>
      <c r="AG4497" t="str" cm="1">
        <f t="array" ref="AG4497">INDEX(AD:AD,ROW())</f>
        <v>Books</v>
      </c>
      <c r="AH4497">
        <f t="shared" si="1420"/>
        <v>23</v>
      </c>
      <c r="AI4497" t="str">
        <f t="shared" si="1413"/>
        <v>Books</v>
      </c>
      <c r="AK4497">
        <f t="shared" si="1414"/>
        <v>2024</v>
      </c>
      <c r="AL4497">
        <f t="shared" si="1415"/>
        <v>4</v>
      </c>
      <c r="AM4497">
        <f t="shared" si="1416"/>
        <v>13</v>
      </c>
      <c r="AN4497">
        <f t="shared" si="1417"/>
        <v>7</v>
      </c>
      <c r="AO4497" t="str">
        <f t="shared" si="1418"/>
        <v>Weekend</v>
      </c>
      <c r="AR4497" s="20">
        <f t="shared" si="1419"/>
        <v>1</v>
      </c>
    </row>
    <row r="4498" spans="1:44" x14ac:dyDescent="0.35">
      <c r="A4498" t="str">
        <f t="shared" si="1401"/>
        <v>CUST4497</v>
      </c>
      <c r="B4498" s="2" t="s">
        <v>4834</v>
      </c>
      <c r="C4498" s="4">
        <v>45833</v>
      </c>
      <c r="D4498" s="2" t="s">
        <v>240</v>
      </c>
      <c r="E4498" t="s">
        <v>5051</v>
      </c>
      <c r="F4498" s="2" t="s">
        <v>29</v>
      </c>
      <c r="G4498" s="2" t="s">
        <v>5041</v>
      </c>
      <c r="H4498" s="2">
        <v>1</v>
      </c>
      <c r="I4498" s="19">
        <v>2186.37</v>
      </c>
      <c r="J4498" s="2" t="s">
        <v>20</v>
      </c>
      <c r="K4498" s="2" t="s">
        <v>16</v>
      </c>
      <c r="L4498">
        <v>3</v>
      </c>
      <c r="M4498" s="18">
        <f t="shared" si="1402"/>
        <v>2186.37</v>
      </c>
      <c r="T4498" t="str">
        <f t="shared" si="1403"/>
        <v>Completed</v>
      </c>
      <c r="U4498" t="str">
        <f t="shared" si="1404"/>
        <v>Yes</v>
      </c>
      <c r="V4498" t="str">
        <f t="shared" si="1405"/>
        <v>No</v>
      </c>
      <c r="X4498">
        <f t="shared" si="1406"/>
        <v>619</v>
      </c>
      <c r="Y4498">
        <f t="shared" si="1407"/>
        <v>468</v>
      </c>
      <c r="Z4498" s="18">
        <f t="shared" si="1408"/>
        <v>1892867.2841657216</v>
      </c>
      <c r="AA4498" s="18">
        <f t="shared" si="1409"/>
        <v>199432.98236095349</v>
      </c>
      <c r="AB4498" s="17">
        <f t="shared" si="1410"/>
        <v>3.8949824970828471</v>
      </c>
      <c r="AC4498" s="2" t="s">
        <v>5041</v>
      </c>
      <c r="AD4498" s="2" t="s">
        <v>29</v>
      </c>
      <c r="AE4498" t="str">
        <f t="shared" si="1411"/>
        <v>Fashion</v>
      </c>
      <c r="AF4498" t="str">
        <f t="shared" si="1412"/>
        <v>Fashion</v>
      </c>
      <c r="AG4498" t="str" cm="1">
        <f t="array" ref="AG4498">INDEX(AD:AD,ROW())</f>
        <v>Fashion</v>
      </c>
      <c r="AH4498">
        <f t="shared" si="1420"/>
        <v>15</v>
      </c>
      <c r="AI4498" t="str">
        <f t="shared" si="1413"/>
        <v>Fashion</v>
      </c>
      <c r="AK4498">
        <f t="shared" si="1414"/>
        <v>2025</v>
      </c>
      <c r="AL4498">
        <f t="shared" si="1415"/>
        <v>6</v>
      </c>
      <c r="AM4498">
        <f t="shared" si="1416"/>
        <v>25</v>
      </c>
      <c r="AN4498">
        <f t="shared" si="1417"/>
        <v>4</v>
      </c>
      <c r="AO4498" t="str">
        <f t="shared" si="1418"/>
        <v>Weekday</v>
      </c>
      <c r="AR4498" s="20">
        <f t="shared" si="1419"/>
        <v>0</v>
      </c>
    </row>
    <row r="4499" spans="1:44" x14ac:dyDescent="0.35">
      <c r="A4499" t="str">
        <f t="shared" si="1401"/>
        <v>CUST4498</v>
      </c>
      <c r="B4499" s="2" t="s">
        <v>4835</v>
      </c>
      <c r="C4499" s="4">
        <v>45265</v>
      </c>
      <c r="D4499" s="2" t="s">
        <v>1357</v>
      </c>
      <c r="E4499" t="s">
        <v>5055</v>
      </c>
      <c r="F4499" s="2" t="s">
        <v>23</v>
      </c>
      <c r="G4499" s="2" t="s">
        <v>24</v>
      </c>
      <c r="H4499" s="2">
        <v>2</v>
      </c>
      <c r="I4499" s="19">
        <v>706.4</v>
      </c>
      <c r="J4499" s="2" t="s">
        <v>5047</v>
      </c>
      <c r="K4499" s="2" t="s">
        <v>103</v>
      </c>
      <c r="L4499">
        <v>4</v>
      </c>
      <c r="M4499" s="18">
        <f t="shared" si="1402"/>
        <v>1412.8</v>
      </c>
      <c r="T4499" t="str">
        <f t="shared" si="1403"/>
        <v>Lost Sale</v>
      </c>
      <c r="U4499" t="str">
        <f t="shared" si="1404"/>
        <v>No</v>
      </c>
      <c r="V4499" t="str">
        <f t="shared" si="1405"/>
        <v>Yes</v>
      </c>
      <c r="X4499">
        <f t="shared" si="1406"/>
        <v>567</v>
      </c>
      <c r="Y4499">
        <f t="shared" si="1407"/>
        <v>440</v>
      </c>
      <c r="Z4499" s="18">
        <f t="shared" si="1408"/>
        <v>594714.6477588166</v>
      </c>
      <c r="AA4499" s="18">
        <f t="shared" si="1409"/>
        <v>60882.938065984097</v>
      </c>
      <c r="AB4499" s="17">
        <f t="shared" si="1410"/>
        <v>3.804733727810651</v>
      </c>
      <c r="AC4499" s="2" t="s">
        <v>24</v>
      </c>
      <c r="AD4499" s="2" t="s">
        <v>23</v>
      </c>
      <c r="AE4499" t="str">
        <f t="shared" si="1411"/>
        <v>Books</v>
      </c>
      <c r="AF4499" t="str">
        <f t="shared" si="1412"/>
        <v>Books</v>
      </c>
      <c r="AG4499" t="str" cm="1">
        <f t="array" ref="AG4499">INDEX(AD:AD,ROW())</f>
        <v>Books</v>
      </c>
      <c r="AH4499">
        <f t="shared" si="1420"/>
        <v>4</v>
      </c>
      <c r="AI4499" t="str">
        <f t="shared" si="1413"/>
        <v>Books</v>
      </c>
      <c r="AK4499">
        <f t="shared" si="1414"/>
        <v>2023</v>
      </c>
      <c r="AL4499">
        <f t="shared" si="1415"/>
        <v>12</v>
      </c>
      <c r="AM4499">
        <f t="shared" si="1416"/>
        <v>5</v>
      </c>
      <c r="AN4499">
        <f t="shared" si="1417"/>
        <v>3</v>
      </c>
      <c r="AO4499" t="str">
        <f t="shared" si="1418"/>
        <v>Weekday</v>
      </c>
      <c r="AR4499" s="20">
        <f t="shared" si="1419"/>
        <v>1</v>
      </c>
    </row>
    <row r="4500" spans="1:44" x14ac:dyDescent="0.35">
      <c r="A4500" t="str">
        <f t="shared" si="1401"/>
        <v>CUST4499</v>
      </c>
      <c r="B4500" s="2" t="s">
        <v>4836</v>
      </c>
      <c r="C4500" s="4">
        <v>45009</v>
      </c>
      <c r="D4500" s="2" t="s">
        <v>507</v>
      </c>
      <c r="E4500" t="s">
        <v>5053</v>
      </c>
      <c r="F4500" s="2" t="s">
        <v>19</v>
      </c>
      <c r="G4500" s="2" t="s">
        <v>5039</v>
      </c>
      <c r="H4500" s="2">
        <v>2</v>
      </c>
      <c r="I4500" s="19">
        <v>1471.54</v>
      </c>
      <c r="J4500" s="2" t="s">
        <v>5047</v>
      </c>
      <c r="K4500" s="2" t="s">
        <v>16</v>
      </c>
      <c r="L4500">
        <v>4</v>
      </c>
      <c r="M4500" s="18">
        <f t="shared" si="1402"/>
        <v>2943.08</v>
      </c>
      <c r="T4500" t="str">
        <f t="shared" si="1403"/>
        <v>Completed</v>
      </c>
      <c r="U4500" t="str">
        <f t="shared" si="1404"/>
        <v>Yes</v>
      </c>
      <c r="V4500" t="str">
        <f t="shared" si="1405"/>
        <v>No</v>
      </c>
      <c r="X4500">
        <f t="shared" si="1406"/>
        <v>559</v>
      </c>
      <c r="Y4500">
        <f t="shared" si="1407"/>
        <v>408</v>
      </c>
      <c r="Z4500" s="18">
        <f t="shared" si="1408"/>
        <v>2759712.3299794244</v>
      </c>
      <c r="AA4500" s="18">
        <f t="shared" si="1409"/>
        <v>330643.50635802455</v>
      </c>
      <c r="AB4500" s="17">
        <f t="shared" si="1410"/>
        <v>3.8641711229946525</v>
      </c>
      <c r="AC4500" s="2" t="s">
        <v>5039</v>
      </c>
      <c r="AD4500" s="2" t="s">
        <v>19</v>
      </c>
      <c r="AE4500" t="str">
        <f t="shared" si="1411"/>
        <v>Electronics</v>
      </c>
      <c r="AF4500" t="str">
        <f t="shared" si="1412"/>
        <v>Electronics</v>
      </c>
      <c r="AG4500" t="str" cm="1">
        <f t="array" ref="AG4500">INDEX(AD:AD,ROW())</f>
        <v>Electronics</v>
      </c>
      <c r="AH4500">
        <f t="shared" si="1420"/>
        <v>3</v>
      </c>
      <c r="AI4500" t="str">
        <f t="shared" si="1413"/>
        <v>Electronics</v>
      </c>
      <c r="AK4500">
        <f t="shared" si="1414"/>
        <v>2023</v>
      </c>
      <c r="AL4500">
        <f t="shared" si="1415"/>
        <v>3</v>
      </c>
      <c r="AM4500">
        <f t="shared" si="1416"/>
        <v>24</v>
      </c>
      <c r="AN4500">
        <f t="shared" si="1417"/>
        <v>6</v>
      </c>
      <c r="AO4500" t="str">
        <f t="shared" si="1418"/>
        <v>Weekday</v>
      </c>
      <c r="AR4500" s="20">
        <f t="shared" si="1419"/>
        <v>0</v>
      </c>
    </row>
    <row r="4501" spans="1:44" x14ac:dyDescent="0.35">
      <c r="A4501" t="str">
        <f t="shared" si="1401"/>
        <v>CUST4500</v>
      </c>
      <c r="B4501" s="2" t="s">
        <v>4837</v>
      </c>
      <c r="C4501" s="4">
        <v>45193</v>
      </c>
      <c r="D4501" s="2" t="s">
        <v>92</v>
      </c>
      <c r="E4501" t="s">
        <v>5048</v>
      </c>
      <c r="F4501" s="2" t="s">
        <v>19</v>
      </c>
      <c r="G4501" s="2" t="s">
        <v>128</v>
      </c>
      <c r="H4501" s="2">
        <v>2</v>
      </c>
      <c r="I4501" s="19">
        <v>978.26</v>
      </c>
      <c r="J4501" s="2" t="s">
        <v>50</v>
      </c>
      <c r="K4501" s="2" t="s">
        <v>16</v>
      </c>
      <c r="L4501">
        <v>5</v>
      </c>
      <c r="M4501" s="18">
        <f t="shared" si="1402"/>
        <v>1956.52</v>
      </c>
      <c r="T4501" t="str">
        <f t="shared" si="1403"/>
        <v>Completed</v>
      </c>
      <c r="U4501" t="str">
        <f t="shared" si="1404"/>
        <v>Yes</v>
      </c>
      <c r="V4501" t="str">
        <f t="shared" si="1405"/>
        <v>No</v>
      </c>
      <c r="X4501">
        <f t="shared" si="1406"/>
        <v>590</v>
      </c>
      <c r="Y4501">
        <f t="shared" si="1407"/>
        <v>451</v>
      </c>
      <c r="Z4501" s="18">
        <f t="shared" si="1408"/>
        <v>2759712.3299794244</v>
      </c>
      <c r="AA4501" s="18">
        <f t="shared" si="1409"/>
        <v>330643.50635802455</v>
      </c>
      <c r="AB4501" s="17">
        <f t="shared" si="1410"/>
        <v>3.8641711229946525</v>
      </c>
      <c r="AC4501" s="2" t="s">
        <v>128</v>
      </c>
      <c r="AD4501" s="2" t="s">
        <v>19</v>
      </c>
      <c r="AE4501" t="str">
        <f t="shared" si="1411"/>
        <v>Electronics</v>
      </c>
      <c r="AF4501" t="str">
        <f t="shared" si="1412"/>
        <v>Electronics</v>
      </c>
      <c r="AG4501" t="str" cm="1">
        <f t="array" ref="AG4501">INDEX(AD:AD,ROW())</f>
        <v>Electronics</v>
      </c>
      <c r="AH4501">
        <f t="shared" si="1420"/>
        <v>48</v>
      </c>
      <c r="AI4501" t="str">
        <f t="shared" si="1413"/>
        <v>Electronics</v>
      </c>
      <c r="AK4501">
        <f t="shared" si="1414"/>
        <v>2023</v>
      </c>
      <c r="AL4501">
        <f t="shared" si="1415"/>
        <v>9</v>
      </c>
      <c r="AM4501">
        <f t="shared" si="1416"/>
        <v>24</v>
      </c>
      <c r="AN4501">
        <f t="shared" si="1417"/>
        <v>1</v>
      </c>
      <c r="AO4501" t="str">
        <f t="shared" si="1418"/>
        <v>Weekend</v>
      </c>
      <c r="AR4501" s="20">
        <f t="shared" si="1419"/>
        <v>0</v>
      </c>
    </row>
    <row r="4502" spans="1:44" x14ac:dyDescent="0.35">
      <c r="A4502" t="str">
        <f t="shared" si="1401"/>
        <v>CUST4501</v>
      </c>
      <c r="B4502" s="2" t="s">
        <v>4838</v>
      </c>
      <c r="C4502" s="4">
        <v>45485</v>
      </c>
      <c r="D4502" s="2" t="s">
        <v>340</v>
      </c>
      <c r="E4502" t="s">
        <v>5048</v>
      </c>
      <c r="F4502" s="2" t="s">
        <v>23</v>
      </c>
      <c r="G4502" s="2" t="s">
        <v>68</v>
      </c>
      <c r="H4502" s="2">
        <v>1</v>
      </c>
      <c r="I4502" s="19">
        <v>159.91</v>
      </c>
      <c r="J4502" s="2" t="s">
        <v>20</v>
      </c>
      <c r="K4502" s="2" t="s">
        <v>76</v>
      </c>
      <c r="L4502">
        <v>4</v>
      </c>
      <c r="M4502" s="18">
        <f t="shared" si="1402"/>
        <v>159.91</v>
      </c>
      <c r="T4502" t="str">
        <f t="shared" si="1403"/>
        <v>Completed</v>
      </c>
      <c r="U4502" t="str">
        <f t="shared" si="1404"/>
        <v>No</v>
      </c>
      <c r="V4502" t="str">
        <f t="shared" si="1405"/>
        <v>No</v>
      </c>
      <c r="X4502">
        <f t="shared" si="1406"/>
        <v>590</v>
      </c>
      <c r="Y4502">
        <f t="shared" si="1407"/>
        <v>451</v>
      </c>
      <c r="Z4502" s="18">
        <f t="shared" si="1408"/>
        <v>594714.6477588166</v>
      </c>
      <c r="AA4502" s="18">
        <f t="shared" si="1409"/>
        <v>60882.938065984097</v>
      </c>
      <c r="AB4502" s="17">
        <f t="shared" si="1410"/>
        <v>3.804733727810651</v>
      </c>
      <c r="AC4502" s="2" t="s">
        <v>68</v>
      </c>
      <c r="AD4502" s="2" t="s">
        <v>23</v>
      </c>
      <c r="AE4502" t="str">
        <f t="shared" si="1411"/>
        <v>Books</v>
      </c>
      <c r="AF4502" t="str">
        <f t="shared" si="1412"/>
        <v>Books</v>
      </c>
      <c r="AG4502" t="str" cm="1">
        <f t="array" ref="AG4502">INDEX(AD:AD,ROW())</f>
        <v>Books</v>
      </c>
      <c r="AH4502">
        <f t="shared" si="1420"/>
        <v>20</v>
      </c>
      <c r="AI4502" t="str">
        <f t="shared" si="1413"/>
        <v>Books</v>
      </c>
      <c r="AK4502">
        <f t="shared" si="1414"/>
        <v>2024</v>
      </c>
      <c r="AL4502">
        <f t="shared" si="1415"/>
        <v>7</v>
      </c>
      <c r="AM4502">
        <f t="shared" si="1416"/>
        <v>12</v>
      </c>
      <c r="AN4502">
        <f t="shared" si="1417"/>
        <v>6</v>
      </c>
      <c r="AO4502" t="str">
        <f t="shared" si="1418"/>
        <v>Weekday</v>
      </c>
      <c r="AR4502" s="20">
        <f t="shared" si="1419"/>
        <v>1</v>
      </c>
    </row>
    <row r="4503" spans="1:44" x14ac:dyDescent="0.35">
      <c r="A4503" t="str">
        <f t="shared" si="1401"/>
        <v>CUST4502</v>
      </c>
      <c r="B4503" s="2" t="s">
        <v>4839</v>
      </c>
      <c r="C4503" s="4">
        <v>45147</v>
      </c>
      <c r="D4503" s="2" t="s">
        <v>1267</v>
      </c>
      <c r="E4503" t="s">
        <v>5050</v>
      </c>
      <c r="F4503" s="2" t="s">
        <v>29</v>
      </c>
      <c r="G4503" s="2" t="s">
        <v>138</v>
      </c>
      <c r="H4503" s="2">
        <v>2</v>
      </c>
      <c r="I4503" s="19">
        <v>970.04</v>
      </c>
      <c r="J4503" s="2" t="s">
        <v>50</v>
      </c>
      <c r="K4503" s="2" t="s">
        <v>16</v>
      </c>
      <c r="L4503">
        <v>3</v>
      </c>
      <c r="M4503" s="18">
        <f t="shared" si="1402"/>
        <v>1940.08</v>
      </c>
      <c r="T4503" t="str">
        <f t="shared" si="1403"/>
        <v>Completed</v>
      </c>
      <c r="U4503" t="str">
        <f t="shared" si="1404"/>
        <v>Yes</v>
      </c>
      <c r="V4503" t="str">
        <f t="shared" si="1405"/>
        <v>No</v>
      </c>
      <c r="X4503">
        <f t="shared" si="1406"/>
        <v>589</v>
      </c>
      <c r="Y4503">
        <f t="shared" si="1407"/>
        <v>426</v>
      </c>
      <c r="Z4503" s="18">
        <f t="shared" si="1408"/>
        <v>1892867.2841657216</v>
      </c>
      <c r="AA4503" s="18">
        <f t="shared" si="1409"/>
        <v>199432.98236095349</v>
      </c>
      <c r="AB4503" s="17">
        <f t="shared" si="1410"/>
        <v>3.8949824970828471</v>
      </c>
      <c r="AC4503" s="2" t="s">
        <v>138</v>
      </c>
      <c r="AD4503" s="2" t="s">
        <v>29</v>
      </c>
      <c r="AE4503" t="str">
        <f t="shared" si="1411"/>
        <v>Fashion</v>
      </c>
      <c r="AF4503" t="str">
        <f t="shared" si="1412"/>
        <v>Fashion</v>
      </c>
      <c r="AG4503" t="str" cm="1">
        <f t="array" ref="AG4503">INDEX(AD:AD,ROW())</f>
        <v>Fashion</v>
      </c>
      <c r="AH4503">
        <f t="shared" si="1420"/>
        <v>53</v>
      </c>
      <c r="AI4503" t="str">
        <f t="shared" si="1413"/>
        <v>Fashion</v>
      </c>
      <c r="AK4503">
        <f t="shared" si="1414"/>
        <v>2023</v>
      </c>
      <c r="AL4503">
        <f t="shared" si="1415"/>
        <v>8</v>
      </c>
      <c r="AM4503">
        <f t="shared" si="1416"/>
        <v>9</v>
      </c>
      <c r="AN4503">
        <f t="shared" si="1417"/>
        <v>4</v>
      </c>
      <c r="AO4503" t="str">
        <f t="shared" si="1418"/>
        <v>Weekday</v>
      </c>
      <c r="AR4503" s="20">
        <f t="shared" si="1419"/>
        <v>0</v>
      </c>
    </row>
    <row r="4504" spans="1:44" x14ac:dyDescent="0.35">
      <c r="A4504" t="str">
        <f t="shared" si="1401"/>
        <v>CUST4503</v>
      </c>
      <c r="B4504" s="2" t="s">
        <v>4840</v>
      </c>
      <c r="C4504" s="4">
        <v>45024</v>
      </c>
      <c r="D4504" s="2" t="s">
        <v>572</v>
      </c>
      <c r="E4504" t="s">
        <v>5052</v>
      </c>
      <c r="F4504" s="2" t="s">
        <v>23</v>
      </c>
      <c r="G4504" s="2" t="s">
        <v>68</v>
      </c>
      <c r="H4504" s="2">
        <v>2</v>
      </c>
      <c r="I4504" s="19">
        <v>557.1</v>
      </c>
      <c r="J4504" s="2" t="s">
        <v>15</v>
      </c>
      <c r="K4504" s="2" t="s">
        <v>16</v>
      </c>
      <c r="L4504">
        <v>4</v>
      </c>
      <c r="M4504" s="18">
        <f t="shared" si="1402"/>
        <v>1114.2</v>
      </c>
      <c r="T4504" t="str">
        <f t="shared" si="1403"/>
        <v>Completed</v>
      </c>
      <c r="U4504" t="str">
        <f t="shared" si="1404"/>
        <v>Yes</v>
      </c>
      <c r="V4504" t="str">
        <f t="shared" si="1405"/>
        <v>No</v>
      </c>
      <c r="X4504">
        <f t="shared" si="1406"/>
        <v>573</v>
      </c>
      <c r="Y4504">
        <f t="shared" si="1407"/>
        <v>450</v>
      </c>
      <c r="Z4504" s="18">
        <f t="shared" si="1408"/>
        <v>594714.6477588166</v>
      </c>
      <c r="AA4504" s="18">
        <f t="shared" si="1409"/>
        <v>60882.938065984097</v>
      </c>
      <c r="AB4504" s="17">
        <f t="shared" si="1410"/>
        <v>3.804733727810651</v>
      </c>
      <c r="AC4504" s="2" t="s">
        <v>68</v>
      </c>
      <c r="AD4504" s="2" t="s">
        <v>23</v>
      </c>
      <c r="AE4504" t="str">
        <f t="shared" si="1411"/>
        <v>Books</v>
      </c>
      <c r="AF4504" t="str">
        <f t="shared" si="1412"/>
        <v>Books</v>
      </c>
      <c r="AG4504" t="str" cm="1">
        <f t="array" ref="AG4504">INDEX(AD:AD,ROW())</f>
        <v>Books</v>
      </c>
      <c r="AH4504">
        <f t="shared" si="1420"/>
        <v>20</v>
      </c>
      <c r="AI4504" t="str">
        <f t="shared" si="1413"/>
        <v>Books</v>
      </c>
      <c r="AK4504">
        <f t="shared" si="1414"/>
        <v>2023</v>
      </c>
      <c r="AL4504">
        <f t="shared" si="1415"/>
        <v>4</v>
      </c>
      <c r="AM4504">
        <f t="shared" si="1416"/>
        <v>8</v>
      </c>
      <c r="AN4504">
        <f t="shared" si="1417"/>
        <v>7</v>
      </c>
      <c r="AO4504" t="str">
        <f t="shared" si="1418"/>
        <v>Weekend</v>
      </c>
      <c r="AR4504" s="20">
        <f t="shared" si="1419"/>
        <v>0</v>
      </c>
    </row>
    <row r="4505" spans="1:44" x14ac:dyDescent="0.35">
      <c r="A4505" t="str">
        <f t="shared" si="1401"/>
        <v>CUST4504</v>
      </c>
      <c r="B4505" s="2" t="s">
        <v>4841</v>
      </c>
      <c r="C4505" s="4">
        <v>45340</v>
      </c>
      <c r="D4505" s="2" t="s">
        <v>924</v>
      </c>
      <c r="E4505" t="s">
        <v>5049</v>
      </c>
      <c r="F4505" s="2" t="s">
        <v>29</v>
      </c>
      <c r="G4505" s="2" t="s">
        <v>5043</v>
      </c>
      <c r="H4505" s="2">
        <v>1</v>
      </c>
      <c r="I4505" s="19">
        <v>2050.4899999999998</v>
      </c>
      <c r="J4505" s="2" t="s">
        <v>5047</v>
      </c>
      <c r="K4505" s="2" t="s">
        <v>31</v>
      </c>
      <c r="L4505">
        <v>3</v>
      </c>
      <c r="M4505" s="18">
        <f t="shared" si="1402"/>
        <v>2050.4899999999998</v>
      </c>
      <c r="T4505" t="str">
        <f t="shared" si="1403"/>
        <v>Pending</v>
      </c>
      <c r="U4505" t="str">
        <f t="shared" si="1404"/>
        <v>No</v>
      </c>
      <c r="V4505" t="str">
        <f t="shared" si="1405"/>
        <v>Yes</v>
      </c>
      <c r="X4505">
        <f t="shared" si="1406"/>
        <v>595</v>
      </c>
      <c r="Y4505">
        <f t="shared" si="1407"/>
        <v>444</v>
      </c>
      <c r="Z4505" s="18">
        <f t="shared" si="1408"/>
        <v>1892867.2841657216</v>
      </c>
      <c r="AA4505" s="18">
        <f t="shared" si="1409"/>
        <v>199432.98236095349</v>
      </c>
      <c r="AB4505" s="17">
        <f t="shared" si="1410"/>
        <v>3.8949824970828471</v>
      </c>
      <c r="AC4505" s="2" t="s">
        <v>5043</v>
      </c>
      <c r="AD4505" s="2" t="s">
        <v>29</v>
      </c>
      <c r="AE4505" t="str">
        <f t="shared" si="1411"/>
        <v>Fashion</v>
      </c>
      <c r="AF4505" t="str">
        <f t="shared" si="1412"/>
        <v>Fashion</v>
      </c>
      <c r="AG4505" t="str" cm="1">
        <f t="array" ref="AG4505">INDEX(AD:AD,ROW())</f>
        <v>Fashion</v>
      </c>
      <c r="AH4505">
        <f t="shared" si="1420"/>
        <v>55</v>
      </c>
      <c r="AI4505" t="str">
        <f t="shared" si="1413"/>
        <v>Fashion</v>
      </c>
      <c r="AK4505">
        <f t="shared" si="1414"/>
        <v>2024</v>
      </c>
      <c r="AL4505">
        <f t="shared" si="1415"/>
        <v>2</v>
      </c>
      <c r="AM4505">
        <f t="shared" si="1416"/>
        <v>18</v>
      </c>
      <c r="AN4505">
        <f t="shared" si="1417"/>
        <v>1</v>
      </c>
      <c r="AO4505" t="str">
        <f t="shared" si="1418"/>
        <v>Weekend</v>
      </c>
      <c r="AR4505" s="20">
        <f t="shared" si="1419"/>
        <v>0</v>
      </c>
    </row>
    <row r="4506" spans="1:44" x14ac:dyDescent="0.35">
      <c r="A4506" t="str">
        <f t="shared" si="1401"/>
        <v>CUST4505</v>
      </c>
      <c r="B4506" s="2" t="s">
        <v>4842</v>
      </c>
      <c r="C4506" s="4">
        <v>45370</v>
      </c>
      <c r="D4506" s="2" t="s">
        <v>407</v>
      </c>
      <c r="E4506" t="s">
        <v>5051</v>
      </c>
      <c r="F4506" s="2" t="s">
        <v>42</v>
      </c>
      <c r="G4506" s="2" t="s">
        <v>170</v>
      </c>
      <c r="H4506" s="2">
        <v>3</v>
      </c>
      <c r="I4506" s="19">
        <v>1396.82</v>
      </c>
      <c r="J4506" s="2" t="s">
        <v>5046</v>
      </c>
      <c r="K4506" s="2" t="s">
        <v>16</v>
      </c>
      <c r="L4506">
        <v>4</v>
      </c>
      <c r="M4506" s="18">
        <f t="shared" si="1402"/>
        <v>4190.46</v>
      </c>
      <c r="T4506" t="str">
        <f t="shared" si="1403"/>
        <v>Completed</v>
      </c>
      <c r="U4506" t="str">
        <f t="shared" si="1404"/>
        <v>Yes</v>
      </c>
      <c r="V4506" t="str">
        <f t="shared" si="1405"/>
        <v>No</v>
      </c>
      <c r="X4506">
        <f t="shared" si="1406"/>
        <v>619</v>
      </c>
      <c r="Y4506">
        <f t="shared" si="1407"/>
        <v>468</v>
      </c>
      <c r="Z4506" s="18">
        <f t="shared" si="1408"/>
        <v>1098537.4901531704</v>
      </c>
      <c r="AA4506" s="18">
        <f t="shared" si="1409"/>
        <v>96724.388030634553</v>
      </c>
      <c r="AB4506" s="17">
        <f t="shared" si="1410"/>
        <v>3.9001122334455669</v>
      </c>
      <c r="AC4506" s="2" t="s">
        <v>170</v>
      </c>
      <c r="AD4506" s="2" t="s">
        <v>42</v>
      </c>
      <c r="AE4506" t="str">
        <f t="shared" si="1411"/>
        <v>Beauty</v>
      </c>
      <c r="AF4506" t="str">
        <f t="shared" si="1412"/>
        <v>Beauty</v>
      </c>
      <c r="AG4506" t="str" cm="1">
        <f t="array" ref="AG4506">INDEX(AD:AD,ROW())</f>
        <v>Beauty</v>
      </c>
      <c r="AH4506">
        <f t="shared" si="1420"/>
        <v>70</v>
      </c>
      <c r="AI4506" t="str">
        <f t="shared" si="1413"/>
        <v>Beauty</v>
      </c>
      <c r="AK4506">
        <f t="shared" si="1414"/>
        <v>2024</v>
      </c>
      <c r="AL4506">
        <f t="shared" si="1415"/>
        <v>3</v>
      </c>
      <c r="AM4506">
        <f t="shared" si="1416"/>
        <v>19</v>
      </c>
      <c r="AN4506">
        <f t="shared" si="1417"/>
        <v>3</v>
      </c>
      <c r="AO4506" t="str">
        <f t="shared" si="1418"/>
        <v>Weekday</v>
      </c>
      <c r="AR4506" s="20">
        <f t="shared" si="1419"/>
        <v>0</v>
      </c>
    </row>
    <row r="4507" spans="1:44" x14ac:dyDescent="0.35">
      <c r="A4507" t="str">
        <f t="shared" si="1401"/>
        <v>CUST4506</v>
      </c>
      <c r="B4507" s="2" t="s">
        <v>4843</v>
      </c>
      <c r="C4507" s="4">
        <v>45198</v>
      </c>
      <c r="D4507" s="2" t="s">
        <v>639</v>
      </c>
      <c r="E4507" t="s">
        <v>5054</v>
      </c>
      <c r="F4507" s="2" t="s">
        <v>23</v>
      </c>
      <c r="G4507" s="2" t="s">
        <v>24</v>
      </c>
      <c r="H4507" s="2">
        <v>1</v>
      </c>
      <c r="I4507" s="19">
        <v>382.53</v>
      </c>
      <c r="J4507" s="2" t="s">
        <v>5046</v>
      </c>
      <c r="K4507" s="2" t="s">
        <v>16</v>
      </c>
      <c r="L4507">
        <v>4</v>
      </c>
      <c r="M4507" s="18">
        <f t="shared" si="1402"/>
        <v>382.53</v>
      </c>
      <c r="T4507" t="str">
        <f t="shared" si="1403"/>
        <v>Completed</v>
      </c>
      <c r="U4507" t="str">
        <f t="shared" si="1404"/>
        <v>No</v>
      </c>
      <c r="V4507" t="str">
        <f t="shared" si="1405"/>
        <v>No</v>
      </c>
      <c r="X4507">
        <f t="shared" si="1406"/>
        <v>558</v>
      </c>
      <c r="Y4507">
        <f t="shared" si="1407"/>
        <v>430</v>
      </c>
      <c r="Z4507" s="18">
        <f t="shared" si="1408"/>
        <v>594714.6477588166</v>
      </c>
      <c r="AA4507" s="18">
        <f t="shared" si="1409"/>
        <v>60882.938065984097</v>
      </c>
      <c r="AB4507" s="17">
        <f t="shared" si="1410"/>
        <v>3.804733727810651</v>
      </c>
      <c r="AC4507" s="2" t="s">
        <v>24</v>
      </c>
      <c r="AD4507" s="2" t="s">
        <v>23</v>
      </c>
      <c r="AE4507" t="str">
        <f t="shared" si="1411"/>
        <v>Books</v>
      </c>
      <c r="AF4507" t="str">
        <f t="shared" si="1412"/>
        <v>Books</v>
      </c>
      <c r="AG4507" t="str" cm="1">
        <f t="array" ref="AG4507">INDEX(AD:AD,ROW())</f>
        <v>Books</v>
      </c>
      <c r="AH4507">
        <f t="shared" si="1420"/>
        <v>4</v>
      </c>
      <c r="AI4507" t="str">
        <f t="shared" si="1413"/>
        <v>Books</v>
      </c>
      <c r="AK4507">
        <f t="shared" si="1414"/>
        <v>2023</v>
      </c>
      <c r="AL4507">
        <f t="shared" si="1415"/>
        <v>9</v>
      </c>
      <c r="AM4507">
        <f t="shared" si="1416"/>
        <v>29</v>
      </c>
      <c r="AN4507">
        <f t="shared" si="1417"/>
        <v>6</v>
      </c>
      <c r="AO4507" t="str">
        <f t="shared" si="1418"/>
        <v>Weekday</v>
      </c>
      <c r="AR4507" s="20">
        <f t="shared" si="1419"/>
        <v>0</v>
      </c>
    </row>
    <row r="4508" spans="1:44" x14ac:dyDescent="0.35">
      <c r="A4508" t="str">
        <f t="shared" si="1401"/>
        <v>CUST4507</v>
      </c>
      <c r="B4508" s="2" t="s">
        <v>4844</v>
      </c>
      <c r="C4508" s="4">
        <v>45350</v>
      </c>
      <c r="D4508" s="2" t="s">
        <v>275</v>
      </c>
      <c r="E4508" t="s">
        <v>5048</v>
      </c>
      <c r="F4508" s="2" t="s">
        <v>42</v>
      </c>
      <c r="G4508" s="2" t="s">
        <v>170</v>
      </c>
      <c r="H4508" s="2">
        <v>2</v>
      </c>
      <c r="I4508" s="19">
        <v>100.61</v>
      </c>
      <c r="J4508" s="2" t="s">
        <v>20</v>
      </c>
      <c r="K4508" s="2" t="s">
        <v>16</v>
      </c>
      <c r="L4508">
        <v>5</v>
      </c>
      <c r="M4508" s="18">
        <f t="shared" si="1402"/>
        <v>201.22</v>
      </c>
      <c r="T4508" t="str">
        <f t="shared" si="1403"/>
        <v>Completed</v>
      </c>
      <c r="U4508" t="str">
        <f t="shared" si="1404"/>
        <v>No</v>
      </c>
      <c r="V4508" t="str">
        <f t="shared" si="1405"/>
        <v>No</v>
      </c>
      <c r="X4508">
        <f t="shared" si="1406"/>
        <v>590</v>
      </c>
      <c r="Y4508">
        <f t="shared" si="1407"/>
        <v>451</v>
      </c>
      <c r="Z4508" s="18">
        <f t="shared" si="1408"/>
        <v>1098537.4901531704</v>
      </c>
      <c r="AA4508" s="18">
        <f t="shared" si="1409"/>
        <v>96724.388030634553</v>
      </c>
      <c r="AB4508" s="17">
        <f t="shared" si="1410"/>
        <v>3.9001122334455669</v>
      </c>
      <c r="AC4508" s="2" t="s">
        <v>170</v>
      </c>
      <c r="AD4508" s="2" t="s">
        <v>42</v>
      </c>
      <c r="AE4508" t="str">
        <f t="shared" si="1411"/>
        <v>Beauty</v>
      </c>
      <c r="AF4508" t="str">
        <f t="shared" si="1412"/>
        <v>Beauty</v>
      </c>
      <c r="AG4508" t="str" cm="1">
        <f t="array" ref="AG4508">INDEX(AD:AD,ROW())</f>
        <v>Beauty</v>
      </c>
      <c r="AH4508">
        <f t="shared" si="1420"/>
        <v>70</v>
      </c>
      <c r="AI4508" t="str">
        <f t="shared" si="1413"/>
        <v>Beauty</v>
      </c>
      <c r="AK4508">
        <f t="shared" si="1414"/>
        <v>2024</v>
      </c>
      <c r="AL4508">
        <f t="shared" si="1415"/>
        <v>2</v>
      </c>
      <c r="AM4508">
        <f t="shared" si="1416"/>
        <v>28</v>
      </c>
      <c r="AN4508">
        <f t="shared" si="1417"/>
        <v>4</v>
      </c>
      <c r="AO4508" t="str">
        <f t="shared" si="1418"/>
        <v>Weekday</v>
      </c>
      <c r="AR4508" s="20">
        <f t="shared" si="1419"/>
        <v>0</v>
      </c>
    </row>
    <row r="4509" spans="1:44" x14ac:dyDescent="0.35">
      <c r="A4509" t="str">
        <f t="shared" si="1401"/>
        <v>CUST4508</v>
      </c>
      <c r="B4509" s="2" t="s">
        <v>4845</v>
      </c>
      <c r="C4509" s="4">
        <v>45243</v>
      </c>
      <c r="D4509" s="2" t="s">
        <v>1170</v>
      </c>
      <c r="E4509" t="s">
        <v>5055</v>
      </c>
      <c r="F4509" s="2" t="s">
        <v>29</v>
      </c>
      <c r="G4509" s="2" t="s">
        <v>121</v>
      </c>
      <c r="H4509" s="2">
        <v>1</v>
      </c>
      <c r="I4509" s="19">
        <v>1428.95</v>
      </c>
      <c r="J4509" s="2" t="s">
        <v>20</v>
      </c>
      <c r="K4509" s="2" t="s">
        <v>16</v>
      </c>
      <c r="L4509">
        <v>5</v>
      </c>
      <c r="M4509" s="18">
        <f t="shared" si="1402"/>
        <v>1428.95</v>
      </c>
      <c r="T4509" t="str">
        <f t="shared" si="1403"/>
        <v>Completed</v>
      </c>
      <c r="U4509" t="str">
        <f t="shared" si="1404"/>
        <v>Yes</v>
      </c>
      <c r="V4509" t="str">
        <f t="shared" si="1405"/>
        <v>No</v>
      </c>
      <c r="X4509">
        <f t="shared" si="1406"/>
        <v>567</v>
      </c>
      <c r="Y4509">
        <f t="shared" si="1407"/>
        <v>440</v>
      </c>
      <c r="Z4509" s="18">
        <f t="shared" si="1408"/>
        <v>1892867.2841657216</v>
      </c>
      <c r="AA4509" s="18">
        <f t="shared" si="1409"/>
        <v>199432.98236095349</v>
      </c>
      <c r="AB4509" s="17">
        <f t="shared" si="1410"/>
        <v>3.8949824970828471</v>
      </c>
      <c r="AC4509" s="2" t="s">
        <v>121</v>
      </c>
      <c r="AD4509" s="2" t="s">
        <v>29</v>
      </c>
      <c r="AE4509" t="str">
        <f t="shared" si="1411"/>
        <v>Fashion</v>
      </c>
      <c r="AF4509" t="str">
        <f t="shared" si="1412"/>
        <v>Fashion</v>
      </c>
      <c r="AG4509" t="str" cm="1">
        <f t="array" ref="AG4509">INDEX(AD:AD,ROW())</f>
        <v>Fashion</v>
      </c>
      <c r="AH4509">
        <f t="shared" si="1420"/>
        <v>45</v>
      </c>
      <c r="AI4509" t="str">
        <f t="shared" si="1413"/>
        <v>Fashion</v>
      </c>
      <c r="AK4509">
        <f t="shared" si="1414"/>
        <v>2023</v>
      </c>
      <c r="AL4509">
        <f t="shared" si="1415"/>
        <v>11</v>
      </c>
      <c r="AM4509">
        <f t="shared" si="1416"/>
        <v>13</v>
      </c>
      <c r="AN4509">
        <f t="shared" si="1417"/>
        <v>2</v>
      </c>
      <c r="AO4509" t="str">
        <f t="shared" si="1418"/>
        <v>Weekday</v>
      </c>
      <c r="AR4509" s="20">
        <f t="shared" si="1419"/>
        <v>0</v>
      </c>
    </row>
    <row r="4510" spans="1:44" x14ac:dyDescent="0.35">
      <c r="A4510" t="str">
        <f t="shared" si="1401"/>
        <v>CUST4509</v>
      </c>
      <c r="B4510" s="2" t="s">
        <v>4846</v>
      </c>
      <c r="C4510" s="4">
        <v>45288</v>
      </c>
      <c r="D4510" s="2" t="s">
        <v>1259</v>
      </c>
      <c r="E4510" t="s">
        <v>5051</v>
      </c>
      <c r="F4510" s="2" t="s">
        <v>23</v>
      </c>
      <c r="G4510" s="2" t="s">
        <v>65</v>
      </c>
      <c r="H4510" s="2">
        <v>1</v>
      </c>
      <c r="I4510" s="19">
        <v>271.41000000000003</v>
      </c>
      <c r="J4510" s="2" t="s">
        <v>5046</v>
      </c>
      <c r="K4510" s="2" t="s">
        <v>16</v>
      </c>
      <c r="L4510">
        <v>5</v>
      </c>
      <c r="M4510" s="18">
        <f t="shared" si="1402"/>
        <v>271.41000000000003</v>
      </c>
      <c r="T4510" t="str">
        <f t="shared" si="1403"/>
        <v>Completed</v>
      </c>
      <c r="U4510" t="str">
        <f t="shared" si="1404"/>
        <v>No</v>
      </c>
      <c r="V4510" t="str">
        <f t="shared" si="1405"/>
        <v>No</v>
      </c>
      <c r="X4510">
        <f t="shared" si="1406"/>
        <v>619</v>
      </c>
      <c r="Y4510">
        <f t="shared" si="1407"/>
        <v>468</v>
      </c>
      <c r="Z4510" s="18">
        <f t="shared" si="1408"/>
        <v>594714.6477588166</v>
      </c>
      <c r="AA4510" s="18">
        <f t="shared" si="1409"/>
        <v>60882.938065984097</v>
      </c>
      <c r="AB4510" s="17">
        <f t="shared" si="1410"/>
        <v>3.804733727810651</v>
      </c>
      <c r="AC4510" s="2" t="s">
        <v>65</v>
      </c>
      <c r="AD4510" s="2" t="s">
        <v>23</v>
      </c>
      <c r="AE4510" t="str">
        <f t="shared" si="1411"/>
        <v>Books</v>
      </c>
      <c r="AF4510" t="str">
        <f t="shared" si="1412"/>
        <v>Books</v>
      </c>
      <c r="AG4510" t="str" cm="1">
        <f t="array" ref="AG4510">INDEX(AD:AD,ROW())</f>
        <v>Books</v>
      </c>
      <c r="AH4510">
        <f t="shared" si="1420"/>
        <v>19</v>
      </c>
      <c r="AI4510" t="str">
        <f t="shared" si="1413"/>
        <v>Books</v>
      </c>
      <c r="AK4510">
        <f t="shared" si="1414"/>
        <v>2023</v>
      </c>
      <c r="AL4510">
        <f t="shared" si="1415"/>
        <v>12</v>
      </c>
      <c r="AM4510">
        <f t="shared" si="1416"/>
        <v>28</v>
      </c>
      <c r="AN4510">
        <f t="shared" si="1417"/>
        <v>5</v>
      </c>
      <c r="AO4510" t="str">
        <f t="shared" si="1418"/>
        <v>Weekday</v>
      </c>
      <c r="AR4510" s="20">
        <f t="shared" si="1419"/>
        <v>0</v>
      </c>
    </row>
    <row r="4511" spans="1:44" x14ac:dyDescent="0.35">
      <c r="A4511" t="str">
        <f t="shared" si="1401"/>
        <v>CUST4510</v>
      </c>
      <c r="B4511" s="2" t="s">
        <v>4847</v>
      </c>
      <c r="C4511" s="4">
        <v>44928</v>
      </c>
      <c r="D4511" s="2" t="s">
        <v>64</v>
      </c>
      <c r="E4511" t="s">
        <v>5055</v>
      </c>
      <c r="F4511" s="2" t="s">
        <v>29</v>
      </c>
      <c r="G4511" s="2" t="s">
        <v>5041</v>
      </c>
      <c r="H4511" s="2">
        <v>1</v>
      </c>
      <c r="I4511" s="19">
        <v>837.88</v>
      </c>
      <c r="J4511" s="2" t="s">
        <v>5046</v>
      </c>
      <c r="K4511" s="2" t="s">
        <v>16</v>
      </c>
      <c r="L4511" s="32"/>
      <c r="M4511" s="18">
        <f t="shared" si="1402"/>
        <v>837.88</v>
      </c>
      <c r="T4511" t="str">
        <f t="shared" si="1403"/>
        <v>Completed</v>
      </c>
      <c r="U4511" t="str">
        <f t="shared" si="1404"/>
        <v>No</v>
      </c>
      <c r="V4511" t="str">
        <f t="shared" si="1405"/>
        <v>No</v>
      </c>
      <c r="X4511">
        <f t="shared" si="1406"/>
        <v>567</v>
      </c>
      <c r="Y4511">
        <f t="shared" si="1407"/>
        <v>440</v>
      </c>
      <c r="Z4511" s="18">
        <f t="shared" si="1408"/>
        <v>1892867.2841657216</v>
      </c>
      <c r="AA4511" s="18">
        <f t="shared" si="1409"/>
        <v>199432.98236095349</v>
      </c>
      <c r="AB4511" s="17">
        <f t="shared" si="1410"/>
        <v>3.8949824970828471</v>
      </c>
      <c r="AC4511" s="2" t="s">
        <v>5041</v>
      </c>
      <c r="AD4511" s="2" t="s">
        <v>29</v>
      </c>
      <c r="AE4511" t="str">
        <f t="shared" si="1411"/>
        <v>Fashion</v>
      </c>
      <c r="AF4511" t="str">
        <f t="shared" si="1412"/>
        <v>Fashion</v>
      </c>
      <c r="AG4511" t="str" cm="1">
        <f t="array" ref="AG4511">INDEX(AD:AD,ROW())</f>
        <v>Fashion</v>
      </c>
      <c r="AH4511">
        <f t="shared" si="1420"/>
        <v>15</v>
      </c>
      <c r="AI4511" t="str">
        <f t="shared" si="1413"/>
        <v>Fashion</v>
      </c>
      <c r="AK4511">
        <f t="shared" si="1414"/>
        <v>2023</v>
      </c>
      <c r="AL4511">
        <f t="shared" si="1415"/>
        <v>1</v>
      </c>
      <c r="AM4511">
        <f t="shared" si="1416"/>
        <v>2</v>
      </c>
      <c r="AN4511">
        <f t="shared" si="1417"/>
        <v>2</v>
      </c>
      <c r="AO4511" t="str">
        <f t="shared" si="1418"/>
        <v>Weekday</v>
      </c>
      <c r="AR4511" s="20">
        <f t="shared" si="1419"/>
        <v>0</v>
      </c>
    </row>
    <row r="4512" spans="1:44" x14ac:dyDescent="0.35">
      <c r="A4512" t="str">
        <f t="shared" si="1401"/>
        <v>CUST4511</v>
      </c>
      <c r="B4512" s="2" t="s">
        <v>4848</v>
      </c>
      <c r="C4512" s="4">
        <v>45240</v>
      </c>
      <c r="D4512" s="2" t="s">
        <v>785</v>
      </c>
      <c r="E4512" t="s">
        <v>5055</v>
      </c>
      <c r="F4512" s="2" t="s">
        <v>23</v>
      </c>
      <c r="G4512" s="2" t="s">
        <v>65</v>
      </c>
      <c r="H4512" s="2">
        <v>1</v>
      </c>
      <c r="I4512" s="19">
        <v>204.79</v>
      </c>
      <c r="J4512" s="2" t="s">
        <v>5046</v>
      </c>
      <c r="K4512" s="2" t="s">
        <v>16</v>
      </c>
      <c r="L4512">
        <v>2</v>
      </c>
      <c r="M4512" s="18">
        <f t="shared" si="1402"/>
        <v>204.79</v>
      </c>
      <c r="T4512" t="str">
        <f t="shared" si="1403"/>
        <v>Completed</v>
      </c>
      <c r="U4512" t="str">
        <f t="shared" si="1404"/>
        <v>No</v>
      </c>
      <c r="V4512" t="str">
        <f t="shared" si="1405"/>
        <v>No</v>
      </c>
      <c r="X4512">
        <f t="shared" si="1406"/>
        <v>567</v>
      </c>
      <c r="Y4512">
        <f t="shared" si="1407"/>
        <v>440</v>
      </c>
      <c r="Z4512" s="18">
        <f t="shared" si="1408"/>
        <v>594714.6477588166</v>
      </c>
      <c r="AA4512" s="18">
        <f t="shared" si="1409"/>
        <v>60882.938065984097</v>
      </c>
      <c r="AB4512" s="17">
        <f t="shared" si="1410"/>
        <v>3.804733727810651</v>
      </c>
      <c r="AC4512" s="2" t="s">
        <v>65</v>
      </c>
      <c r="AD4512" s="2" t="s">
        <v>23</v>
      </c>
      <c r="AE4512" t="str">
        <f t="shared" si="1411"/>
        <v>Books</v>
      </c>
      <c r="AF4512" t="str">
        <f t="shared" si="1412"/>
        <v>Books</v>
      </c>
      <c r="AG4512" t="str" cm="1">
        <f t="array" ref="AG4512">INDEX(AD:AD,ROW())</f>
        <v>Books</v>
      </c>
      <c r="AH4512">
        <f t="shared" si="1420"/>
        <v>19</v>
      </c>
      <c r="AI4512" t="str">
        <f t="shared" si="1413"/>
        <v>Books</v>
      </c>
      <c r="AK4512">
        <f t="shared" si="1414"/>
        <v>2023</v>
      </c>
      <c r="AL4512">
        <f t="shared" si="1415"/>
        <v>11</v>
      </c>
      <c r="AM4512">
        <f t="shared" si="1416"/>
        <v>10</v>
      </c>
      <c r="AN4512">
        <f t="shared" si="1417"/>
        <v>6</v>
      </c>
      <c r="AO4512" t="str">
        <f t="shared" si="1418"/>
        <v>Weekday</v>
      </c>
      <c r="AR4512" s="20">
        <f t="shared" si="1419"/>
        <v>0</v>
      </c>
    </row>
    <row r="4513" spans="1:44" x14ac:dyDescent="0.35">
      <c r="A4513" t="str">
        <f t="shared" si="1401"/>
        <v>CUST4512</v>
      </c>
      <c r="B4513" s="2" t="s">
        <v>4849</v>
      </c>
      <c r="C4513" s="4">
        <v>45788</v>
      </c>
      <c r="D4513" s="2" t="s">
        <v>415</v>
      </c>
      <c r="E4513" t="s">
        <v>5053</v>
      </c>
      <c r="F4513" s="2" t="s">
        <v>29</v>
      </c>
      <c r="G4513" s="2" t="s">
        <v>30</v>
      </c>
      <c r="H4513" s="2">
        <v>1</v>
      </c>
      <c r="I4513" s="19">
        <v>1497.45</v>
      </c>
      <c r="J4513" s="2" t="s">
        <v>5046</v>
      </c>
      <c r="K4513" s="2" t="s">
        <v>103</v>
      </c>
      <c r="L4513">
        <v>5</v>
      </c>
      <c r="M4513" s="18">
        <f t="shared" si="1402"/>
        <v>1497.45</v>
      </c>
      <c r="T4513" t="str">
        <f t="shared" si="1403"/>
        <v>Lost Sale</v>
      </c>
      <c r="U4513" t="str">
        <f t="shared" si="1404"/>
        <v>No</v>
      </c>
      <c r="V4513" t="str">
        <f t="shared" si="1405"/>
        <v>Yes</v>
      </c>
      <c r="X4513">
        <f t="shared" si="1406"/>
        <v>559</v>
      </c>
      <c r="Y4513">
        <f t="shared" si="1407"/>
        <v>408</v>
      </c>
      <c r="Z4513" s="18">
        <f t="shared" si="1408"/>
        <v>1892867.2841657216</v>
      </c>
      <c r="AA4513" s="18">
        <f t="shared" si="1409"/>
        <v>199432.98236095349</v>
      </c>
      <c r="AB4513" s="17">
        <f t="shared" si="1410"/>
        <v>3.8949824970828471</v>
      </c>
      <c r="AC4513" s="2" t="s">
        <v>30</v>
      </c>
      <c r="AD4513" s="2" t="s">
        <v>29</v>
      </c>
      <c r="AE4513" t="str">
        <f t="shared" si="1411"/>
        <v>Fashion</v>
      </c>
      <c r="AF4513" t="str">
        <f t="shared" si="1412"/>
        <v>Fashion</v>
      </c>
      <c r="AG4513" t="str" cm="1">
        <f t="array" ref="AG4513">INDEX(AD:AD,ROW())</f>
        <v>Fashion</v>
      </c>
      <c r="AH4513">
        <f t="shared" si="1420"/>
        <v>6</v>
      </c>
      <c r="AI4513" t="str">
        <f t="shared" si="1413"/>
        <v>Fashion</v>
      </c>
      <c r="AK4513">
        <f t="shared" si="1414"/>
        <v>2025</v>
      </c>
      <c r="AL4513">
        <f t="shared" si="1415"/>
        <v>5</v>
      </c>
      <c r="AM4513">
        <f t="shared" si="1416"/>
        <v>11</v>
      </c>
      <c r="AN4513">
        <f t="shared" si="1417"/>
        <v>1</v>
      </c>
      <c r="AO4513" t="str">
        <f t="shared" si="1418"/>
        <v>Weekend</v>
      </c>
      <c r="AR4513" s="20">
        <f t="shared" si="1419"/>
        <v>1</v>
      </c>
    </row>
    <row r="4514" spans="1:44" x14ac:dyDescent="0.35">
      <c r="A4514" t="str">
        <f t="shared" si="1401"/>
        <v>CUST4513</v>
      </c>
      <c r="B4514" s="2" t="s">
        <v>4850</v>
      </c>
      <c r="C4514" s="4">
        <v>45133</v>
      </c>
      <c r="D4514" s="2" t="s">
        <v>1259</v>
      </c>
      <c r="E4514" t="s">
        <v>5052</v>
      </c>
      <c r="F4514" s="2" t="s">
        <v>42</v>
      </c>
      <c r="G4514" s="2" t="s">
        <v>43</v>
      </c>
      <c r="H4514" s="2">
        <v>1</v>
      </c>
      <c r="I4514" s="19">
        <v>715.73</v>
      </c>
      <c r="J4514" s="2" t="s">
        <v>15</v>
      </c>
      <c r="K4514" s="2" t="s">
        <v>103</v>
      </c>
      <c r="L4514">
        <v>4</v>
      </c>
      <c r="M4514" s="18">
        <f t="shared" si="1402"/>
        <v>715.73</v>
      </c>
      <c r="T4514" t="str">
        <f t="shared" si="1403"/>
        <v>Lost Sale</v>
      </c>
      <c r="U4514" t="str">
        <f t="shared" si="1404"/>
        <v>No</v>
      </c>
      <c r="V4514" t="str">
        <f t="shared" si="1405"/>
        <v>Yes</v>
      </c>
      <c r="X4514">
        <f t="shared" si="1406"/>
        <v>573</v>
      </c>
      <c r="Y4514">
        <f t="shared" si="1407"/>
        <v>450</v>
      </c>
      <c r="Z4514" s="18">
        <f t="shared" si="1408"/>
        <v>1098537.4901531704</v>
      </c>
      <c r="AA4514" s="18">
        <f t="shared" si="1409"/>
        <v>96724.388030634553</v>
      </c>
      <c r="AB4514" s="17">
        <f t="shared" si="1410"/>
        <v>3.9001122334455669</v>
      </c>
      <c r="AC4514" s="2" t="s">
        <v>43</v>
      </c>
      <c r="AD4514" s="2" t="s">
        <v>42</v>
      </c>
      <c r="AE4514" t="str">
        <f t="shared" si="1411"/>
        <v>Beauty</v>
      </c>
      <c r="AF4514" t="str">
        <f t="shared" si="1412"/>
        <v>Beauty</v>
      </c>
      <c r="AG4514" t="str" cm="1">
        <f t="array" ref="AG4514">INDEX(AD:AD,ROW())</f>
        <v>Beauty</v>
      </c>
      <c r="AH4514">
        <f t="shared" si="1420"/>
        <v>10</v>
      </c>
      <c r="AI4514" t="str">
        <f t="shared" si="1413"/>
        <v>Beauty</v>
      </c>
      <c r="AK4514">
        <f t="shared" si="1414"/>
        <v>2023</v>
      </c>
      <c r="AL4514">
        <f t="shared" si="1415"/>
        <v>7</v>
      </c>
      <c r="AM4514">
        <f t="shared" si="1416"/>
        <v>26</v>
      </c>
      <c r="AN4514">
        <f t="shared" si="1417"/>
        <v>4</v>
      </c>
      <c r="AO4514" t="str">
        <f t="shared" si="1418"/>
        <v>Weekday</v>
      </c>
      <c r="AR4514" s="20">
        <f t="shared" si="1419"/>
        <v>1</v>
      </c>
    </row>
    <row r="4515" spans="1:44" x14ac:dyDescent="0.35">
      <c r="A4515" t="str">
        <f t="shared" si="1401"/>
        <v>CUST4514</v>
      </c>
      <c r="B4515" s="2" t="s">
        <v>4851</v>
      </c>
      <c r="C4515" s="4">
        <v>45260</v>
      </c>
      <c r="D4515" s="2" t="s">
        <v>519</v>
      </c>
      <c r="E4515" t="s">
        <v>5055</v>
      </c>
      <c r="F4515" s="2" t="s">
        <v>13</v>
      </c>
      <c r="G4515" s="2" t="s">
        <v>34</v>
      </c>
      <c r="H4515" s="2">
        <v>1</v>
      </c>
      <c r="I4515" s="19">
        <v>158.79</v>
      </c>
      <c r="J4515" s="2" t="s">
        <v>15</v>
      </c>
      <c r="K4515" s="2" t="s">
        <v>31</v>
      </c>
      <c r="L4515">
        <v>5</v>
      </c>
      <c r="M4515" s="18">
        <f t="shared" si="1402"/>
        <v>158.79</v>
      </c>
      <c r="T4515" t="str">
        <f t="shared" si="1403"/>
        <v>Pending</v>
      </c>
      <c r="U4515" t="str">
        <f t="shared" si="1404"/>
        <v>No</v>
      </c>
      <c r="V4515" t="str">
        <f t="shared" si="1405"/>
        <v>Yes</v>
      </c>
      <c r="X4515">
        <f t="shared" si="1406"/>
        <v>567</v>
      </c>
      <c r="Y4515">
        <f t="shared" si="1407"/>
        <v>440</v>
      </c>
      <c r="Z4515" s="18">
        <f t="shared" si="1408"/>
        <v>1463424.4009529033</v>
      </c>
      <c r="AA4515" s="18">
        <f t="shared" si="1409"/>
        <v>118285.78776560788</v>
      </c>
      <c r="AB4515" s="17">
        <f t="shared" si="1410"/>
        <v>3.8140589569160999</v>
      </c>
      <c r="AC4515" s="2" t="s">
        <v>34</v>
      </c>
      <c r="AD4515" s="2" t="s">
        <v>13</v>
      </c>
      <c r="AE4515" t="str">
        <f t="shared" si="1411"/>
        <v>Home &amp; Kitchen</v>
      </c>
      <c r="AF4515" t="str">
        <f t="shared" si="1412"/>
        <v>Home &amp; Kitchen</v>
      </c>
      <c r="AG4515" t="str" cm="1">
        <f t="array" ref="AG4515">INDEX(AD:AD,ROW())</f>
        <v>Home &amp; Kitchen</v>
      </c>
      <c r="AH4515">
        <f t="shared" si="1420"/>
        <v>7</v>
      </c>
      <c r="AI4515" t="str">
        <f t="shared" si="1413"/>
        <v>Home &amp; Kitchen</v>
      </c>
      <c r="AK4515">
        <f t="shared" si="1414"/>
        <v>2023</v>
      </c>
      <c r="AL4515">
        <f t="shared" si="1415"/>
        <v>11</v>
      </c>
      <c r="AM4515">
        <f t="shared" si="1416"/>
        <v>30</v>
      </c>
      <c r="AN4515">
        <f t="shared" si="1417"/>
        <v>5</v>
      </c>
      <c r="AO4515" t="str">
        <f t="shared" si="1418"/>
        <v>Weekday</v>
      </c>
      <c r="AR4515" s="20">
        <f t="shared" si="1419"/>
        <v>0</v>
      </c>
    </row>
    <row r="4516" spans="1:44" x14ac:dyDescent="0.35">
      <c r="A4516" t="str">
        <f t="shared" si="1401"/>
        <v>CUST4515</v>
      </c>
      <c r="B4516" s="2" t="s">
        <v>4852</v>
      </c>
      <c r="C4516" s="4">
        <v>45050</v>
      </c>
      <c r="D4516" s="2" t="s">
        <v>74</v>
      </c>
      <c r="E4516" t="s">
        <v>5051</v>
      </c>
      <c r="F4516" s="2" t="s">
        <v>23</v>
      </c>
      <c r="G4516" s="2" t="s">
        <v>75</v>
      </c>
      <c r="H4516" s="2">
        <v>1</v>
      </c>
      <c r="I4516" s="19">
        <v>671.98</v>
      </c>
      <c r="J4516" s="2" t="s">
        <v>20</v>
      </c>
      <c r="K4516" s="2" t="s">
        <v>31</v>
      </c>
      <c r="L4516">
        <v>5</v>
      </c>
      <c r="M4516" s="18">
        <f t="shared" si="1402"/>
        <v>671.98</v>
      </c>
      <c r="T4516" t="str">
        <f t="shared" si="1403"/>
        <v>Pending</v>
      </c>
      <c r="U4516" t="str">
        <f t="shared" si="1404"/>
        <v>No</v>
      </c>
      <c r="V4516" t="str">
        <f t="shared" si="1405"/>
        <v>Yes</v>
      </c>
      <c r="X4516">
        <f t="shared" si="1406"/>
        <v>619</v>
      </c>
      <c r="Y4516">
        <f t="shared" si="1407"/>
        <v>468</v>
      </c>
      <c r="Z4516" s="18">
        <f t="shared" si="1408"/>
        <v>594714.6477588166</v>
      </c>
      <c r="AA4516" s="18">
        <f t="shared" si="1409"/>
        <v>60882.938065984097</v>
      </c>
      <c r="AB4516" s="17">
        <f t="shared" si="1410"/>
        <v>3.804733727810651</v>
      </c>
      <c r="AC4516" s="2" t="s">
        <v>75</v>
      </c>
      <c r="AD4516" s="2" t="s">
        <v>23</v>
      </c>
      <c r="AE4516" t="str">
        <f t="shared" si="1411"/>
        <v>Books</v>
      </c>
      <c r="AF4516" t="str">
        <f t="shared" si="1412"/>
        <v>Books</v>
      </c>
      <c r="AG4516" t="str" cm="1">
        <f t="array" ref="AG4516">INDEX(AD:AD,ROW())</f>
        <v>Books</v>
      </c>
      <c r="AH4516">
        <f t="shared" si="1420"/>
        <v>23</v>
      </c>
      <c r="AI4516" t="str">
        <f t="shared" si="1413"/>
        <v>Books</v>
      </c>
      <c r="AK4516">
        <f t="shared" si="1414"/>
        <v>2023</v>
      </c>
      <c r="AL4516">
        <f t="shared" si="1415"/>
        <v>5</v>
      </c>
      <c r="AM4516">
        <f t="shared" si="1416"/>
        <v>4</v>
      </c>
      <c r="AN4516">
        <f t="shared" si="1417"/>
        <v>5</v>
      </c>
      <c r="AO4516" t="str">
        <f t="shared" si="1418"/>
        <v>Weekday</v>
      </c>
      <c r="AR4516" s="20">
        <f t="shared" si="1419"/>
        <v>0</v>
      </c>
    </row>
    <row r="4517" spans="1:44" x14ac:dyDescent="0.35">
      <c r="A4517" t="str">
        <f t="shared" si="1401"/>
        <v>CUST4516</v>
      </c>
      <c r="B4517" s="2" t="s">
        <v>4853</v>
      </c>
      <c r="C4517" s="4">
        <v>45035</v>
      </c>
      <c r="D4517" s="2" t="s">
        <v>624</v>
      </c>
      <c r="E4517" t="s">
        <v>5054</v>
      </c>
      <c r="F4517" s="2" t="s">
        <v>29</v>
      </c>
      <c r="G4517" s="2" t="s">
        <v>121</v>
      </c>
      <c r="H4517" s="2">
        <v>1</v>
      </c>
      <c r="I4517" s="19">
        <v>1509.6</v>
      </c>
      <c r="J4517" s="2" t="s">
        <v>5046</v>
      </c>
      <c r="K4517" s="2" t="s">
        <v>16</v>
      </c>
      <c r="L4517">
        <v>5</v>
      </c>
      <c r="M4517" s="18">
        <f t="shared" si="1402"/>
        <v>1509.6</v>
      </c>
      <c r="T4517" t="str">
        <f t="shared" si="1403"/>
        <v>Completed</v>
      </c>
      <c r="U4517" t="str">
        <f t="shared" si="1404"/>
        <v>Yes</v>
      </c>
      <c r="V4517" t="str">
        <f t="shared" si="1405"/>
        <v>No</v>
      </c>
      <c r="X4517">
        <f t="shared" si="1406"/>
        <v>558</v>
      </c>
      <c r="Y4517">
        <f t="shared" si="1407"/>
        <v>430</v>
      </c>
      <c r="Z4517" s="18">
        <f t="shared" si="1408"/>
        <v>1892867.2841657216</v>
      </c>
      <c r="AA4517" s="18">
        <f t="shared" si="1409"/>
        <v>199432.98236095349</v>
      </c>
      <c r="AB4517" s="17">
        <f t="shared" si="1410"/>
        <v>3.8949824970828471</v>
      </c>
      <c r="AC4517" s="2" t="s">
        <v>121</v>
      </c>
      <c r="AD4517" s="2" t="s">
        <v>29</v>
      </c>
      <c r="AE4517" t="str">
        <f t="shared" si="1411"/>
        <v>Fashion</v>
      </c>
      <c r="AF4517" t="str">
        <f t="shared" si="1412"/>
        <v>Fashion</v>
      </c>
      <c r="AG4517" t="str" cm="1">
        <f t="array" ref="AG4517">INDEX(AD:AD,ROW())</f>
        <v>Fashion</v>
      </c>
      <c r="AH4517">
        <f t="shared" si="1420"/>
        <v>45</v>
      </c>
      <c r="AI4517" t="str">
        <f t="shared" si="1413"/>
        <v>Fashion</v>
      </c>
      <c r="AK4517">
        <f t="shared" si="1414"/>
        <v>2023</v>
      </c>
      <c r="AL4517">
        <f t="shared" si="1415"/>
        <v>4</v>
      </c>
      <c r="AM4517">
        <f t="shared" si="1416"/>
        <v>19</v>
      </c>
      <c r="AN4517">
        <f t="shared" si="1417"/>
        <v>4</v>
      </c>
      <c r="AO4517" t="str">
        <f t="shared" si="1418"/>
        <v>Weekday</v>
      </c>
      <c r="AR4517" s="20">
        <f t="shared" si="1419"/>
        <v>0</v>
      </c>
    </row>
    <row r="4518" spans="1:44" x14ac:dyDescent="0.35">
      <c r="A4518" t="str">
        <f t="shared" si="1401"/>
        <v>CUST4517</v>
      </c>
      <c r="B4518" s="2" t="s">
        <v>4854</v>
      </c>
      <c r="C4518" s="4">
        <v>45165</v>
      </c>
      <c r="D4518" s="2" t="s">
        <v>186</v>
      </c>
      <c r="E4518" t="s">
        <v>5050</v>
      </c>
      <c r="F4518" s="2" t="s">
        <v>13</v>
      </c>
      <c r="G4518" s="2" t="s">
        <v>34</v>
      </c>
      <c r="H4518" s="2">
        <v>1</v>
      </c>
      <c r="I4518" s="19">
        <v>1571.1</v>
      </c>
      <c r="J4518" s="2" t="s">
        <v>5047</v>
      </c>
      <c r="K4518" s="2" t="s">
        <v>16</v>
      </c>
      <c r="L4518">
        <v>1</v>
      </c>
      <c r="M4518" s="18">
        <f t="shared" si="1402"/>
        <v>1571.1</v>
      </c>
      <c r="T4518" t="str">
        <f t="shared" si="1403"/>
        <v>Completed</v>
      </c>
      <c r="U4518" t="str">
        <f t="shared" si="1404"/>
        <v>Yes</v>
      </c>
      <c r="V4518" t="str">
        <f t="shared" si="1405"/>
        <v>No</v>
      </c>
      <c r="X4518">
        <f t="shared" si="1406"/>
        <v>589</v>
      </c>
      <c r="Y4518">
        <f t="shared" si="1407"/>
        <v>426</v>
      </c>
      <c r="Z4518" s="18">
        <f t="shared" si="1408"/>
        <v>1463424.4009529033</v>
      </c>
      <c r="AA4518" s="18">
        <f t="shared" si="1409"/>
        <v>118285.78776560788</v>
      </c>
      <c r="AB4518" s="17">
        <f t="shared" si="1410"/>
        <v>3.8140589569160999</v>
      </c>
      <c r="AC4518" s="2" t="s">
        <v>34</v>
      </c>
      <c r="AD4518" s="2" t="s">
        <v>13</v>
      </c>
      <c r="AE4518" t="str">
        <f t="shared" si="1411"/>
        <v>Home &amp; Kitchen</v>
      </c>
      <c r="AF4518" t="str">
        <f t="shared" si="1412"/>
        <v>Home &amp; Kitchen</v>
      </c>
      <c r="AG4518" t="str" cm="1">
        <f t="array" ref="AG4518">INDEX(AD:AD,ROW())</f>
        <v>Home &amp; Kitchen</v>
      </c>
      <c r="AH4518">
        <f t="shared" si="1420"/>
        <v>7</v>
      </c>
      <c r="AI4518" t="str">
        <f t="shared" si="1413"/>
        <v>Home &amp; Kitchen</v>
      </c>
      <c r="AK4518">
        <f t="shared" si="1414"/>
        <v>2023</v>
      </c>
      <c r="AL4518">
        <f t="shared" si="1415"/>
        <v>8</v>
      </c>
      <c r="AM4518">
        <f t="shared" si="1416"/>
        <v>27</v>
      </c>
      <c r="AN4518">
        <f t="shared" si="1417"/>
        <v>1</v>
      </c>
      <c r="AO4518" t="str">
        <f t="shared" si="1418"/>
        <v>Weekend</v>
      </c>
      <c r="AR4518" s="20">
        <f t="shared" si="1419"/>
        <v>0</v>
      </c>
    </row>
    <row r="4519" spans="1:44" x14ac:dyDescent="0.35">
      <c r="A4519" t="str">
        <f t="shared" si="1401"/>
        <v>CUST4518</v>
      </c>
      <c r="B4519" s="2" t="s">
        <v>4855</v>
      </c>
      <c r="C4519" s="4">
        <v>45127</v>
      </c>
      <c r="D4519" s="2" t="s">
        <v>1259</v>
      </c>
      <c r="E4519" t="s">
        <v>5052</v>
      </c>
      <c r="F4519" s="2" t="s">
        <v>42</v>
      </c>
      <c r="G4519" s="2" t="s">
        <v>170</v>
      </c>
      <c r="H4519" s="2">
        <v>1</v>
      </c>
      <c r="I4519" s="19">
        <v>1063.17</v>
      </c>
      <c r="J4519" s="2" t="s">
        <v>5046</v>
      </c>
      <c r="K4519" s="2" t="s">
        <v>16</v>
      </c>
      <c r="L4519">
        <v>4</v>
      </c>
      <c r="M4519" s="18">
        <f t="shared" si="1402"/>
        <v>1063.17</v>
      </c>
      <c r="T4519" t="str">
        <f t="shared" si="1403"/>
        <v>Completed</v>
      </c>
      <c r="U4519" t="str">
        <f t="shared" si="1404"/>
        <v>Yes</v>
      </c>
      <c r="V4519" t="str">
        <f t="shared" si="1405"/>
        <v>No</v>
      </c>
      <c r="X4519">
        <f t="shared" si="1406"/>
        <v>573</v>
      </c>
      <c r="Y4519">
        <f t="shared" si="1407"/>
        <v>450</v>
      </c>
      <c r="Z4519" s="18">
        <f t="shared" si="1408"/>
        <v>1098537.4901531704</v>
      </c>
      <c r="AA4519" s="18">
        <f t="shared" si="1409"/>
        <v>96724.388030634553</v>
      </c>
      <c r="AB4519" s="17">
        <f t="shared" si="1410"/>
        <v>3.9001122334455669</v>
      </c>
      <c r="AC4519" s="2" t="s">
        <v>170</v>
      </c>
      <c r="AD4519" s="2" t="s">
        <v>42</v>
      </c>
      <c r="AE4519" t="str">
        <f t="shared" si="1411"/>
        <v>Beauty</v>
      </c>
      <c r="AF4519" t="str">
        <f t="shared" si="1412"/>
        <v>Beauty</v>
      </c>
      <c r="AG4519" t="str" cm="1">
        <f t="array" ref="AG4519">INDEX(AD:AD,ROW())</f>
        <v>Beauty</v>
      </c>
      <c r="AH4519">
        <f t="shared" si="1420"/>
        <v>70</v>
      </c>
      <c r="AI4519" t="str">
        <f t="shared" si="1413"/>
        <v>Beauty</v>
      </c>
      <c r="AK4519">
        <f t="shared" si="1414"/>
        <v>2023</v>
      </c>
      <c r="AL4519">
        <f t="shared" si="1415"/>
        <v>7</v>
      </c>
      <c r="AM4519">
        <f t="shared" si="1416"/>
        <v>20</v>
      </c>
      <c r="AN4519">
        <f t="shared" si="1417"/>
        <v>5</v>
      </c>
      <c r="AO4519" t="str">
        <f t="shared" si="1418"/>
        <v>Weekday</v>
      </c>
      <c r="AR4519" s="20">
        <f t="shared" si="1419"/>
        <v>0</v>
      </c>
    </row>
    <row r="4520" spans="1:44" x14ac:dyDescent="0.35">
      <c r="A4520" t="str">
        <f t="shared" si="1401"/>
        <v>CUST4519</v>
      </c>
      <c r="B4520" s="2" t="s">
        <v>4856</v>
      </c>
      <c r="C4520" s="4">
        <v>45261</v>
      </c>
      <c r="D4520" s="2" t="s">
        <v>78</v>
      </c>
      <c r="E4520" t="s">
        <v>5049</v>
      </c>
      <c r="F4520" s="2" t="s">
        <v>42</v>
      </c>
      <c r="G4520" s="2" t="s">
        <v>170</v>
      </c>
      <c r="H4520" s="2">
        <v>1</v>
      </c>
      <c r="I4520" s="19">
        <v>1013.6</v>
      </c>
      <c r="J4520" s="2" t="s">
        <v>15</v>
      </c>
      <c r="K4520" s="2" t="s">
        <v>16</v>
      </c>
      <c r="L4520">
        <v>4</v>
      </c>
      <c r="M4520" s="18">
        <f t="shared" si="1402"/>
        <v>1013.6</v>
      </c>
      <c r="T4520" t="str">
        <f t="shared" si="1403"/>
        <v>Completed</v>
      </c>
      <c r="U4520" t="str">
        <f t="shared" si="1404"/>
        <v>Yes</v>
      </c>
      <c r="V4520" t="str">
        <f t="shared" si="1405"/>
        <v>No</v>
      </c>
      <c r="X4520">
        <f t="shared" si="1406"/>
        <v>595</v>
      </c>
      <c r="Y4520">
        <f t="shared" si="1407"/>
        <v>444</v>
      </c>
      <c r="Z4520" s="18">
        <f t="shared" si="1408"/>
        <v>1098537.4901531704</v>
      </c>
      <c r="AA4520" s="18">
        <f t="shared" si="1409"/>
        <v>96724.388030634553</v>
      </c>
      <c r="AB4520" s="17">
        <f t="shared" si="1410"/>
        <v>3.9001122334455669</v>
      </c>
      <c r="AC4520" s="2" t="s">
        <v>170</v>
      </c>
      <c r="AD4520" s="2" t="s">
        <v>42</v>
      </c>
      <c r="AE4520" t="str">
        <f t="shared" si="1411"/>
        <v>Beauty</v>
      </c>
      <c r="AF4520" t="str">
        <f t="shared" si="1412"/>
        <v>Beauty</v>
      </c>
      <c r="AG4520" t="str" cm="1">
        <f t="array" ref="AG4520">INDEX(AD:AD,ROW())</f>
        <v>Beauty</v>
      </c>
      <c r="AH4520">
        <f t="shared" si="1420"/>
        <v>70</v>
      </c>
      <c r="AI4520" t="str">
        <f t="shared" si="1413"/>
        <v>Beauty</v>
      </c>
      <c r="AK4520">
        <f t="shared" si="1414"/>
        <v>2023</v>
      </c>
      <c r="AL4520">
        <f t="shared" si="1415"/>
        <v>12</v>
      </c>
      <c r="AM4520">
        <f t="shared" si="1416"/>
        <v>1</v>
      </c>
      <c r="AN4520">
        <f t="shared" si="1417"/>
        <v>6</v>
      </c>
      <c r="AO4520" t="str">
        <f t="shared" si="1418"/>
        <v>Weekday</v>
      </c>
      <c r="AR4520" s="20">
        <f t="shared" si="1419"/>
        <v>0</v>
      </c>
    </row>
    <row r="4521" spans="1:44" x14ac:dyDescent="0.35">
      <c r="A4521" t="str">
        <f t="shared" si="1401"/>
        <v>CUST4520</v>
      </c>
      <c r="B4521" s="2" t="s">
        <v>4857</v>
      </c>
      <c r="C4521" s="4">
        <v>45216</v>
      </c>
      <c r="D4521" s="2" t="s">
        <v>1109</v>
      </c>
      <c r="E4521" t="s">
        <v>5051</v>
      </c>
      <c r="F4521" s="2" t="s">
        <v>19</v>
      </c>
      <c r="G4521" s="2" t="s">
        <v>49</v>
      </c>
      <c r="H4521" s="2">
        <v>2</v>
      </c>
      <c r="I4521" s="19">
        <v>2303.08</v>
      </c>
      <c r="J4521" s="2" t="s">
        <v>5047</v>
      </c>
      <c r="K4521" s="2" t="s">
        <v>16</v>
      </c>
      <c r="L4521">
        <v>2</v>
      </c>
      <c r="M4521" s="18">
        <f t="shared" si="1402"/>
        <v>4606.16</v>
      </c>
      <c r="T4521" t="str">
        <f t="shared" si="1403"/>
        <v>Completed</v>
      </c>
      <c r="U4521" t="str">
        <f t="shared" si="1404"/>
        <v>Yes</v>
      </c>
      <c r="V4521" t="str">
        <f t="shared" si="1405"/>
        <v>No</v>
      </c>
      <c r="X4521">
        <f t="shared" si="1406"/>
        <v>619</v>
      </c>
      <c r="Y4521">
        <f t="shared" si="1407"/>
        <v>468</v>
      </c>
      <c r="Z4521" s="18">
        <f t="shared" si="1408"/>
        <v>2759712.3299794244</v>
      </c>
      <c r="AA4521" s="18">
        <f t="shared" si="1409"/>
        <v>330643.50635802455</v>
      </c>
      <c r="AB4521" s="17">
        <f t="shared" si="1410"/>
        <v>3.8641711229946525</v>
      </c>
      <c r="AC4521" s="2" t="s">
        <v>49</v>
      </c>
      <c r="AD4521" s="2" t="s">
        <v>19</v>
      </c>
      <c r="AE4521" t="str">
        <f t="shared" si="1411"/>
        <v>Electronics</v>
      </c>
      <c r="AF4521" t="str">
        <f t="shared" si="1412"/>
        <v>Electronics</v>
      </c>
      <c r="AG4521" t="str" cm="1">
        <f t="array" ref="AG4521">INDEX(AD:AD,ROW())</f>
        <v>Electronics</v>
      </c>
      <c r="AH4521">
        <f t="shared" si="1420"/>
        <v>12</v>
      </c>
      <c r="AI4521" t="str">
        <f t="shared" si="1413"/>
        <v>Electronics</v>
      </c>
      <c r="AK4521">
        <f t="shared" si="1414"/>
        <v>2023</v>
      </c>
      <c r="AL4521">
        <f t="shared" si="1415"/>
        <v>10</v>
      </c>
      <c r="AM4521">
        <f t="shared" si="1416"/>
        <v>17</v>
      </c>
      <c r="AN4521">
        <f t="shared" si="1417"/>
        <v>3</v>
      </c>
      <c r="AO4521" t="str">
        <f t="shared" si="1418"/>
        <v>Weekday</v>
      </c>
      <c r="AR4521" s="20">
        <f t="shared" si="1419"/>
        <v>0</v>
      </c>
    </row>
    <row r="4522" spans="1:44" x14ac:dyDescent="0.35">
      <c r="A4522" t="str">
        <f t="shared" si="1401"/>
        <v>CUST4521</v>
      </c>
      <c r="B4522" s="2" t="s">
        <v>4858</v>
      </c>
      <c r="C4522" s="4">
        <v>45219</v>
      </c>
      <c r="D4522" s="2" t="s">
        <v>1576</v>
      </c>
      <c r="E4522" t="s">
        <v>5050</v>
      </c>
      <c r="F4522" s="2" t="s">
        <v>19</v>
      </c>
      <c r="G4522" s="2" t="s">
        <v>49</v>
      </c>
      <c r="H4522" s="2">
        <v>1</v>
      </c>
      <c r="I4522" s="19">
        <v>1787.29</v>
      </c>
      <c r="J4522" s="2" t="s">
        <v>5046</v>
      </c>
      <c r="K4522" s="2" t="s">
        <v>16</v>
      </c>
      <c r="L4522">
        <v>4</v>
      </c>
      <c r="M4522" s="18">
        <f t="shared" si="1402"/>
        <v>1787.29</v>
      </c>
      <c r="T4522" t="str">
        <f t="shared" si="1403"/>
        <v>Completed</v>
      </c>
      <c r="U4522" t="str">
        <f t="shared" si="1404"/>
        <v>Yes</v>
      </c>
      <c r="V4522" t="str">
        <f t="shared" si="1405"/>
        <v>No</v>
      </c>
      <c r="X4522">
        <f t="shared" si="1406"/>
        <v>589</v>
      </c>
      <c r="Y4522">
        <f t="shared" si="1407"/>
        <v>426</v>
      </c>
      <c r="Z4522" s="18">
        <f t="shared" si="1408"/>
        <v>2759712.3299794244</v>
      </c>
      <c r="AA4522" s="18">
        <f t="shared" si="1409"/>
        <v>330643.50635802455</v>
      </c>
      <c r="AB4522" s="17">
        <f t="shared" si="1410"/>
        <v>3.8641711229946525</v>
      </c>
      <c r="AC4522" s="2" t="s">
        <v>49</v>
      </c>
      <c r="AD4522" s="2" t="s">
        <v>19</v>
      </c>
      <c r="AE4522" t="str">
        <f t="shared" si="1411"/>
        <v>Electronics</v>
      </c>
      <c r="AF4522" t="str">
        <f t="shared" si="1412"/>
        <v>Electronics</v>
      </c>
      <c r="AG4522" t="str" cm="1">
        <f t="array" ref="AG4522">INDEX(AD:AD,ROW())</f>
        <v>Electronics</v>
      </c>
      <c r="AH4522">
        <f t="shared" si="1420"/>
        <v>12</v>
      </c>
      <c r="AI4522" t="str">
        <f t="shared" si="1413"/>
        <v>Electronics</v>
      </c>
      <c r="AK4522">
        <f t="shared" si="1414"/>
        <v>2023</v>
      </c>
      <c r="AL4522">
        <f t="shared" si="1415"/>
        <v>10</v>
      </c>
      <c r="AM4522">
        <f t="shared" si="1416"/>
        <v>20</v>
      </c>
      <c r="AN4522">
        <f t="shared" si="1417"/>
        <v>6</v>
      </c>
      <c r="AO4522" t="str">
        <f t="shared" si="1418"/>
        <v>Weekday</v>
      </c>
      <c r="AR4522" s="20">
        <f t="shared" si="1419"/>
        <v>0</v>
      </c>
    </row>
    <row r="4523" spans="1:44" x14ac:dyDescent="0.35">
      <c r="A4523" t="str">
        <f t="shared" si="1401"/>
        <v>CUST4522</v>
      </c>
      <c r="B4523" s="2" t="s">
        <v>4859</v>
      </c>
      <c r="C4523" s="4">
        <v>45322</v>
      </c>
      <c r="D4523" s="2" t="s">
        <v>632</v>
      </c>
      <c r="E4523" t="s">
        <v>5054</v>
      </c>
      <c r="F4523" s="2" t="s">
        <v>29</v>
      </c>
      <c r="G4523" s="2" t="s">
        <v>5041</v>
      </c>
      <c r="H4523" s="2">
        <v>1</v>
      </c>
      <c r="I4523" s="19">
        <v>1669.65</v>
      </c>
      <c r="J4523" s="2" t="s">
        <v>20</v>
      </c>
      <c r="K4523" s="2" t="s">
        <v>16</v>
      </c>
      <c r="L4523">
        <v>4</v>
      </c>
      <c r="M4523" s="18">
        <f t="shared" si="1402"/>
        <v>1669.65</v>
      </c>
      <c r="T4523" t="str">
        <f t="shared" si="1403"/>
        <v>Completed</v>
      </c>
      <c r="U4523" t="str">
        <f t="shared" si="1404"/>
        <v>Yes</v>
      </c>
      <c r="V4523" t="str">
        <f t="shared" si="1405"/>
        <v>No</v>
      </c>
      <c r="X4523">
        <f t="shared" si="1406"/>
        <v>558</v>
      </c>
      <c r="Y4523">
        <f t="shared" si="1407"/>
        <v>430</v>
      </c>
      <c r="Z4523" s="18">
        <f t="shared" si="1408"/>
        <v>1892867.2841657216</v>
      </c>
      <c r="AA4523" s="18">
        <f t="shared" si="1409"/>
        <v>199432.98236095349</v>
      </c>
      <c r="AB4523" s="17">
        <f t="shared" si="1410"/>
        <v>3.8949824970828471</v>
      </c>
      <c r="AC4523" s="2" t="s">
        <v>5041</v>
      </c>
      <c r="AD4523" s="2" t="s">
        <v>29</v>
      </c>
      <c r="AE4523" t="str">
        <f t="shared" si="1411"/>
        <v>Fashion</v>
      </c>
      <c r="AF4523" t="str">
        <f t="shared" si="1412"/>
        <v>Fashion</v>
      </c>
      <c r="AG4523" t="str" cm="1">
        <f t="array" ref="AG4523">INDEX(AD:AD,ROW())</f>
        <v>Fashion</v>
      </c>
      <c r="AH4523">
        <f t="shared" si="1420"/>
        <v>15</v>
      </c>
      <c r="AI4523" t="str">
        <f t="shared" si="1413"/>
        <v>Fashion</v>
      </c>
      <c r="AK4523">
        <f t="shared" si="1414"/>
        <v>2024</v>
      </c>
      <c r="AL4523">
        <f t="shared" si="1415"/>
        <v>1</v>
      </c>
      <c r="AM4523">
        <f t="shared" si="1416"/>
        <v>31</v>
      </c>
      <c r="AN4523">
        <f t="shared" si="1417"/>
        <v>4</v>
      </c>
      <c r="AO4523" t="str">
        <f t="shared" si="1418"/>
        <v>Weekday</v>
      </c>
      <c r="AR4523" s="20">
        <f t="shared" si="1419"/>
        <v>0</v>
      </c>
    </row>
    <row r="4524" spans="1:44" x14ac:dyDescent="0.35">
      <c r="A4524" t="str">
        <f t="shared" si="1401"/>
        <v>CUST4523</v>
      </c>
      <c r="B4524" s="2" t="s">
        <v>4860</v>
      </c>
      <c r="C4524" s="4">
        <v>45210</v>
      </c>
      <c r="D4524" s="2" t="s">
        <v>524</v>
      </c>
      <c r="E4524" t="s">
        <v>5048</v>
      </c>
      <c r="F4524" s="2" t="s">
        <v>29</v>
      </c>
      <c r="G4524" s="2" t="s">
        <v>138</v>
      </c>
      <c r="H4524" s="2">
        <v>2</v>
      </c>
      <c r="I4524" s="19">
        <v>1192.76</v>
      </c>
      <c r="J4524" s="2" t="s">
        <v>5046</v>
      </c>
      <c r="K4524" s="2" t="s">
        <v>16</v>
      </c>
      <c r="L4524">
        <v>1</v>
      </c>
      <c r="M4524" s="18">
        <f t="shared" si="1402"/>
        <v>2385.52</v>
      </c>
      <c r="T4524" t="str">
        <f t="shared" si="1403"/>
        <v>Completed</v>
      </c>
      <c r="U4524" t="str">
        <f t="shared" si="1404"/>
        <v>Yes</v>
      </c>
      <c r="V4524" t="str">
        <f t="shared" si="1405"/>
        <v>No</v>
      </c>
      <c r="X4524">
        <f t="shared" si="1406"/>
        <v>590</v>
      </c>
      <c r="Y4524">
        <f t="shared" si="1407"/>
        <v>451</v>
      </c>
      <c r="Z4524" s="18">
        <f t="shared" si="1408"/>
        <v>1892867.2841657216</v>
      </c>
      <c r="AA4524" s="18">
        <f t="shared" si="1409"/>
        <v>199432.98236095349</v>
      </c>
      <c r="AB4524" s="17">
        <f t="shared" si="1410"/>
        <v>3.8949824970828471</v>
      </c>
      <c r="AC4524" s="2" t="s">
        <v>138</v>
      </c>
      <c r="AD4524" s="2" t="s">
        <v>29</v>
      </c>
      <c r="AE4524" t="str">
        <f t="shared" si="1411"/>
        <v>Fashion</v>
      </c>
      <c r="AF4524" t="str">
        <f t="shared" si="1412"/>
        <v>Fashion</v>
      </c>
      <c r="AG4524" t="str" cm="1">
        <f t="array" ref="AG4524">INDEX(AD:AD,ROW())</f>
        <v>Fashion</v>
      </c>
      <c r="AH4524">
        <f t="shared" si="1420"/>
        <v>53</v>
      </c>
      <c r="AI4524" t="str">
        <f t="shared" si="1413"/>
        <v>Fashion</v>
      </c>
      <c r="AK4524">
        <f t="shared" si="1414"/>
        <v>2023</v>
      </c>
      <c r="AL4524">
        <f t="shared" si="1415"/>
        <v>10</v>
      </c>
      <c r="AM4524">
        <f t="shared" si="1416"/>
        <v>11</v>
      </c>
      <c r="AN4524">
        <f t="shared" si="1417"/>
        <v>4</v>
      </c>
      <c r="AO4524" t="str">
        <f t="shared" si="1418"/>
        <v>Weekday</v>
      </c>
      <c r="AR4524" s="20">
        <f t="shared" si="1419"/>
        <v>0</v>
      </c>
    </row>
    <row r="4525" spans="1:44" x14ac:dyDescent="0.35">
      <c r="A4525" t="str">
        <f t="shared" si="1401"/>
        <v>CUST4524</v>
      </c>
      <c r="B4525" s="2" t="s">
        <v>4861</v>
      </c>
      <c r="C4525" s="4">
        <v>45616</v>
      </c>
      <c r="D4525" s="2" t="s">
        <v>172</v>
      </c>
      <c r="E4525" t="s">
        <v>5055</v>
      </c>
      <c r="F4525" s="2" t="s">
        <v>13</v>
      </c>
      <c r="G4525" s="2" t="s">
        <v>14</v>
      </c>
      <c r="H4525" s="2">
        <v>1</v>
      </c>
      <c r="I4525" s="19">
        <v>1861.4</v>
      </c>
      <c r="J4525" s="2" t="s">
        <v>20</v>
      </c>
      <c r="K4525" s="2" t="s">
        <v>16</v>
      </c>
      <c r="L4525">
        <v>3</v>
      </c>
      <c r="M4525" s="18">
        <f t="shared" si="1402"/>
        <v>1861.4</v>
      </c>
      <c r="T4525" t="str">
        <f t="shared" si="1403"/>
        <v>Completed</v>
      </c>
      <c r="U4525" t="str">
        <f t="shared" si="1404"/>
        <v>Yes</v>
      </c>
      <c r="V4525" t="str">
        <f t="shared" si="1405"/>
        <v>No</v>
      </c>
      <c r="X4525">
        <f t="shared" si="1406"/>
        <v>567</v>
      </c>
      <c r="Y4525">
        <f t="shared" si="1407"/>
        <v>440</v>
      </c>
      <c r="Z4525" s="18">
        <f t="shared" si="1408"/>
        <v>1463424.4009529033</v>
      </c>
      <c r="AA4525" s="18">
        <f t="shared" si="1409"/>
        <v>118285.78776560788</v>
      </c>
      <c r="AB4525" s="17">
        <f t="shared" si="1410"/>
        <v>3.8140589569160999</v>
      </c>
      <c r="AC4525" s="2" t="s">
        <v>14</v>
      </c>
      <c r="AD4525" s="2" t="s">
        <v>13</v>
      </c>
      <c r="AE4525" t="str">
        <f t="shared" si="1411"/>
        <v>Home &amp; Kitchen</v>
      </c>
      <c r="AF4525" t="str">
        <f t="shared" si="1412"/>
        <v>Home &amp; Kitchen</v>
      </c>
      <c r="AG4525" t="str" cm="1">
        <f t="array" ref="AG4525">INDEX(AD:AD,ROW())</f>
        <v>Home &amp; Kitchen</v>
      </c>
      <c r="AH4525">
        <f t="shared" si="1420"/>
        <v>2</v>
      </c>
      <c r="AI4525" t="str">
        <f t="shared" si="1413"/>
        <v>Home &amp; Kitchen</v>
      </c>
      <c r="AK4525">
        <f t="shared" si="1414"/>
        <v>2024</v>
      </c>
      <c r="AL4525">
        <f t="shared" si="1415"/>
        <v>11</v>
      </c>
      <c r="AM4525">
        <f t="shared" si="1416"/>
        <v>20</v>
      </c>
      <c r="AN4525">
        <f t="shared" si="1417"/>
        <v>4</v>
      </c>
      <c r="AO4525" t="str">
        <f t="shared" si="1418"/>
        <v>Weekday</v>
      </c>
      <c r="AR4525" s="20">
        <f t="shared" si="1419"/>
        <v>0</v>
      </c>
    </row>
    <row r="4526" spans="1:44" x14ac:dyDescent="0.35">
      <c r="A4526" t="str">
        <f t="shared" si="1401"/>
        <v>CUST4525</v>
      </c>
      <c r="B4526" s="2" t="s">
        <v>4862</v>
      </c>
      <c r="C4526" s="4">
        <v>45270</v>
      </c>
      <c r="D4526" s="2" t="s">
        <v>110</v>
      </c>
      <c r="E4526" t="s">
        <v>5051</v>
      </c>
      <c r="F4526" s="2" t="s">
        <v>23</v>
      </c>
      <c r="G4526" s="2" t="s">
        <v>75</v>
      </c>
      <c r="H4526" s="2">
        <v>1</v>
      </c>
      <c r="I4526" s="19">
        <v>415.96</v>
      </c>
      <c r="J4526" s="2" t="s">
        <v>5046</v>
      </c>
      <c r="K4526" s="2" t="s">
        <v>16</v>
      </c>
      <c r="L4526">
        <v>5</v>
      </c>
      <c r="M4526" s="18">
        <f t="shared" si="1402"/>
        <v>415.96</v>
      </c>
      <c r="T4526" t="str">
        <f t="shared" si="1403"/>
        <v>Completed</v>
      </c>
      <c r="U4526" t="str">
        <f t="shared" si="1404"/>
        <v>No</v>
      </c>
      <c r="V4526" t="str">
        <f t="shared" si="1405"/>
        <v>No</v>
      </c>
      <c r="X4526">
        <f t="shared" si="1406"/>
        <v>619</v>
      </c>
      <c r="Y4526">
        <f t="shared" si="1407"/>
        <v>468</v>
      </c>
      <c r="Z4526" s="18">
        <f t="shared" si="1408"/>
        <v>594714.6477588166</v>
      </c>
      <c r="AA4526" s="18">
        <f t="shared" si="1409"/>
        <v>60882.938065984097</v>
      </c>
      <c r="AB4526" s="17">
        <f t="shared" si="1410"/>
        <v>3.804733727810651</v>
      </c>
      <c r="AC4526" s="2" t="s">
        <v>75</v>
      </c>
      <c r="AD4526" s="2" t="s">
        <v>23</v>
      </c>
      <c r="AE4526" t="str">
        <f t="shared" si="1411"/>
        <v>Books</v>
      </c>
      <c r="AF4526" t="str">
        <f t="shared" si="1412"/>
        <v>Books</v>
      </c>
      <c r="AG4526" t="str" cm="1">
        <f t="array" ref="AG4526">INDEX(AD:AD,ROW())</f>
        <v>Books</v>
      </c>
      <c r="AH4526">
        <f t="shared" si="1420"/>
        <v>23</v>
      </c>
      <c r="AI4526" t="str">
        <f t="shared" si="1413"/>
        <v>Books</v>
      </c>
      <c r="AK4526">
        <f t="shared" si="1414"/>
        <v>2023</v>
      </c>
      <c r="AL4526">
        <f t="shared" si="1415"/>
        <v>12</v>
      </c>
      <c r="AM4526">
        <f t="shared" si="1416"/>
        <v>10</v>
      </c>
      <c r="AN4526">
        <f t="shared" si="1417"/>
        <v>1</v>
      </c>
      <c r="AO4526" t="str">
        <f t="shared" si="1418"/>
        <v>Weekend</v>
      </c>
      <c r="AR4526" s="20">
        <f t="shared" si="1419"/>
        <v>0</v>
      </c>
    </row>
    <row r="4527" spans="1:44" x14ac:dyDescent="0.35">
      <c r="A4527" t="str">
        <f t="shared" si="1401"/>
        <v>CUST4526</v>
      </c>
      <c r="B4527" s="2" t="s">
        <v>4863</v>
      </c>
      <c r="C4527" s="4">
        <v>45825</v>
      </c>
      <c r="D4527" s="2" t="s">
        <v>228</v>
      </c>
      <c r="E4527" t="s">
        <v>5052</v>
      </c>
      <c r="F4527" s="2" t="s">
        <v>42</v>
      </c>
      <c r="G4527" s="2" t="s">
        <v>43</v>
      </c>
      <c r="H4527" s="2">
        <v>1</v>
      </c>
      <c r="I4527" s="19">
        <v>633.69000000000005</v>
      </c>
      <c r="J4527" s="2" t="s">
        <v>15</v>
      </c>
      <c r="K4527" s="2" t="s">
        <v>16</v>
      </c>
      <c r="L4527">
        <v>3</v>
      </c>
      <c r="M4527" s="18">
        <f t="shared" si="1402"/>
        <v>633.69000000000005</v>
      </c>
      <c r="T4527" t="str">
        <f t="shared" si="1403"/>
        <v>Completed</v>
      </c>
      <c r="U4527" t="str">
        <f t="shared" si="1404"/>
        <v>No</v>
      </c>
      <c r="V4527" t="str">
        <f t="shared" si="1405"/>
        <v>No</v>
      </c>
      <c r="X4527">
        <f t="shared" si="1406"/>
        <v>573</v>
      </c>
      <c r="Y4527">
        <f t="shared" si="1407"/>
        <v>450</v>
      </c>
      <c r="Z4527" s="18">
        <f t="shared" si="1408"/>
        <v>1098537.4901531704</v>
      </c>
      <c r="AA4527" s="18">
        <f t="shared" si="1409"/>
        <v>96724.388030634553</v>
      </c>
      <c r="AB4527" s="17">
        <f t="shared" si="1410"/>
        <v>3.9001122334455669</v>
      </c>
      <c r="AC4527" s="2" t="s">
        <v>43</v>
      </c>
      <c r="AD4527" s="2" t="s">
        <v>42</v>
      </c>
      <c r="AE4527" t="str">
        <f t="shared" si="1411"/>
        <v>Beauty</v>
      </c>
      <c r="AF4527" t="str">
        <f t="shared" si="1412"/>
        <v>Beauty</v>
      </c>
      <c r="AG4527" t="str" cm="1">
        <f t="array" ref="AG4527">INDEX(AD:AD,ROW())</f>
        <v>Beauty</v>
      </c>
      <c r="AH4527">
        <f t="shared" si="1420"/>
        <v>10</v>
      </c>
      <c r="AI4527" t="str">
        <f t="shared" si="1413"/>
        <v>Beauty</v>
      </c>
      <c r="AK4527">
        <f t="shared" si="1414"/>
        <v>2025</v>
      </c>
      <c r="AL4527">
        <f t="shared" si="1415"/>
        <v>6</v>
      </c>
      <c r="AM4527">
        <f t="shared" si="1416"/>
        <v>17</v>
      </c>
      <c r="AN4527">
        <f t="shared" si="1417"/>
        <v>3</v>
      </c>
      <c r="AO4527" t="str">
        <f t="shared" si="1418"/>
        <v>Weekday</v>
      </c>
      <c r="AR4527" s="20">
        <f t="shared" si="1419"/>
        <v>0</v>
      </c>
    </row>
    <row r="4528" spans="1:44" x14ac:dyDescent="0.35">
      <c r="A4528" t="str">
        <f t="shared" si="1401"/>
        <v>CUST4527</v>
      </c>
      <c r="B4528" s="2" t="s">
        <v>4864</v>
      </c>
      <c r="C4528" s="4">
        <v>45663</v>
      </c>
      <c r="D4528" s="2" t="s">
        <v>1174</v>
      </c>
      <c r="E4528" t="s">
        <v>5050</v>
      </c>
      <c r="F4528" s="2" t="s">
        <v>23</v>
      </c>
      <c r="G4528" s="2" t="s">
        <v>46</v>
      </c>
      <c r="H4528" s="2">
        <v>1</v>
      </c>
      <c r="I4528" s="19">
        <v>505.71</v>
      </c>
      <c r="J4528" s="2" t="s">
        <v>15</v>
      </c>
      <c r="K4528" s="2" t="s">
        <v>31</v>
      </c>
      <c r="L4528" s="32"/>
      <c r="M4528" s="18">
        <f t="shared" si="1402"/>
        <v>505.71</v>
      </c>
      <c r="T4528" t="str">
        <f t="shared" si="1403"/>
        <v>Pending</v>
      </c>
      <c r="U4528" t="str">
        <f t="shared" si="1404"/>
        <v>No</v>
      </c>
      <c r="V4528" t="str">
        <f t="shared" si="1405"/>
        <v>Yes</v>
      </c>
      <c r="X4528">
        <f t="shared" si="1406"/>
        <v>589</v>
      </c>
      <c r="Y4528">
        <f t="shared" si="1407"/>
        <v>426</v>
      </c>
      <c r="Z4528" s="18">
        <f t="shared" si="1408"/>
        <v>594714.6477588166</v>
      </c>
      <c r="AA4528" s="18">
        <f t="shared" si="1409"/>
        <v>60882.938065984097</v>
      </c>
      <c r="AB4528" s="17">
        <f t="shared" si="1410"/>
        <v>3.804733727810651</v>
      </c>
      <c r="AC4528" s="2" t="s">
        <v>46</v>
      </c>
      <c r="AD4528" s="2" t="s">
        <v>23</v>
      </c>
      <c r="AE4528" t="str">
        <f t="shared" si="1411"/>
        <v>Books</v>
      </c>
      <c r="AF4528" t="str">
        <f t="shared" si="1412"/>
        <v>Books</v>
      </c>
      <c r="AG4528" t="str" cm="1">
        <f t="array" ref="AG4528">INDEX(AD:AD,ROW())</f>
        <v>Books</v>
      </c>
      <c r="AH4528">
        <f t="shared" si="1420"/>
        <v>11</v>
      </c>
      <c r="AI4528" t="str">
        <f t="shared" si="1413"/>
        <v>Books</v>
      </c>
      <c r="AK4528">
        <f t="shared" si="1414"/>
        <v>2025</v>
      </c>
      <c r="AL4528">
        <f t="shared" si="1415"/>
        <v>1</v>
      </c>
      <c r="AM4528">
        <f t="shared" si="1416"/>
        <v>6</v>
      </c>
      <c r="AN4528">
        <f t="shared" si="1417"/>
        <v>2</v>
      </c>
      <c r="AO4528" t="str">
        <f t="shared" si="1418"/>
        <v>Weekday</v>
      </c>
      <c r="AR4528" s="20">
        <f t="shared" si="1419"/>
        <v>0</v>
      </c>
    </row>
    <row r="4529" spans="1:44" x14ac:dyDescent="0.35">
      <c r="A4529" t="str">
        <f t="shared" si="1401"/>
        <v>CUST4528</v>
      </c>
      <c r="B4529" s="2" t="s">
        <v>4865</v>
      </c>
      <c r="C4529" s="4">
        <v>45756</v>
      </c>
      <c r="D4529" s="2" t="s">
        <v>738</v>
      </c>
      <c r="E4529" t="s">
        <v>5051</v>
      </c>
      <c r="F4529" s="2" t="s">
        <v>42</v>
      </c>
      <c r="G4529" s="2" t="s">
        <v>170</v>
      </c>
      <c r="H4529" s="2">
        <v>1</v>
      </c>
      <c r="I4529" s="19">
        <v>577.22</v>
      </c>
      <c r="J4529" s="2" t="s">
        <v>5047</v>
      </c>
      <c r="K4529" s="2" t="s">
        <v>16</v>
      </c>
      <c r="L4529">
        <v>4</v>
      </c>
      <c r="M4529" s="18">
        <f t="shared" si="1402"/>
        <v>577.22</v>
      </c>
      <c r="T4529" t="str">
        <f t="shared" si="1403"/>
        <v>Completed</v>
      </c>
      <c r="U4529" t="str">
        <f t="shared" si="1404"/>
        <v>No</v>
      </c>
      <c r="V4529" t="str">
        <f t="shared" si="1405"/>
        <v>No</v>
      </c>
      <c r="X4529">
        <f t="shared" si="1406"/>
        <v>619</v>
      </c>
      <c r="Y4529">
        <f t="shared" si="1407"/>
        <v>468</v>
      </c>
      <c r="Z4529" s="18">
        <f t="shared" si="1408"/>
        <v>1098537.4901531704</v>
      </c>
      <c r="AA4529" s="18">
        <f t="shared" si="1409"/>
        <v>96724.388030634553</v>
      </c>
      <c r="AB4529" s="17">
        <f t="shared" si="1410"/>
        <v>3.9001122334455669</v>
      </c>
      <c r="AC4529" s="2" t="s">
        <v>170</v>
      </c>
      <c r="AD4529" s="2" t="s">
        <v>42</v>
      </c>
      <c r="AE4529" t="str">
        <f t="shared" si="1411"/>
        <v>Beauty</v>
      </c>
      <c r="AF4529" t="str">
        <f t="shared" si="1412"/>
        <v>Beauty</v>
      </c>
      <c r="AG4529" t="str" cm="1">
        <f t="array" ref="AG4529">INDEX(AD:AD,ROW())</f>
        <v>Beauty</v>
      </c>
      <c r="AH4529">
        <f t="shared" si="1420"/>
        <v>70</v>
      </c>
      <c r="AI4529" t="str">
        <f t="shared" si="1413"/>
        <v>Beauty</v>
      </c>
      <c r="AK4529">
        <f t="shared" si="1414"/>
        <v>2025</v>
      </c>
      <c r="AL4529">
        <f t="shared" si="1415"/>
        <v>4</v>
      </c>
      <c r="AM4529">
        <f t="shared" si="1416"/>
        <v>9</v>
      </c>
      <c r="AN4529">
        <f t="shared" si="1417"/>
        <v>4</v>
      </c>
      <c r="AO4529" t="str">
        <f t="shared" si="1418"/>
        <v>Weekday</v>
      </c>
      <c r="AR4529" s="20">
        <f t="shared" si="1419"/>
        <v>0</v>
      </c>
    </row>
    <row r="4530" spans="1:44" x14ac:dyDescent="0.35">
      <c r="A4530" t="str">
        <f t="shared" si="1401"/>
        <v>CUST4529</v>
      </c>
      <c r="B4530" s="2" t="s">
        <v>4866</v>
      </c>
      <c r="C4530" s="4">
        <v>45299</v>
      </c>
      <c r="D4530" s="2" t="s">
        <v>256</v>
      </c>
      <c r="E4530" t="s">
        <v>5048</v>
      </c>
      <c r="F4530" s="2" t="s">
        <v>23</v>
      </c>
      <c r="G4530" s="2" t="s">
        <v>46</v>
      </c>
      <c r="H4530" s="2">
        <v>3</v>
      </c>
      <c r="I4530" s="19">
        <v>225.79</v>
      </c>
      <c r="J4530" s="2" t="s">
        <v>5046</v>
      </c>
      <c r="K4530" s="2" t="s">
        <v>31</v>
      </c>
      <c r="L4530">
        <v>3</v>
      </c>
      <c r="M4530" s="18">
        <f t="shared" si="1402"/>
        <v>677.37</v>
      </c>
      <c r="T4530" t="str">
        <f t="shared" si="1403"/>
        <v>Pending</v>
      </c>
      <c r="U4530" t="str">
        <f t="shared" si="1404"/>
        <v>No</v>
      </c>
      <c r="V4530" t="str">
        <f t="shared" si="1405"/>
        <v>Yes</v>
      </c>
      <c r="X4530">
        <f t="shared" si="1406"/>
        <v>590</v>
      </c>
      <c r="Y4530">
        <f t="shared" si="1407"/>
        <v>451</v>
      </c>
      <c r="Z4530" s="18">
        <f t="shared" si="1408"/>
        <v>594714.6477588166</v>
      </c>
      <c r="AA4530" s="18">
        <f t="shared" si="1409"/>
        <v>60882.938065984097</v>
      </c>
      <c r="AB4530" s="17">
        <f t="shared" si="1410"/>
        <v>3.804733727810651</v>
      </c>
      <c r="AC4530" s="2" t="s">
        <v>46</v>
      </c>
      <c r="AD4530" s="2" t="s">
        <v>23</v>
      </c>
      <c r="AE4530" t="str">
        <f t="shared" si="1411"/>
        <v>Books</v>
      </c>
      <c r="AF4530" t="str">
        <f t="shared" si="1412"/>
        <v>Books</v>
      </c>
      <c r="AG4530" t="str" cm="1">
        <f t="array" ref="AG4530">INDEX(AD:AD,ROW())</f>
        <v>Books</v>
      </c>
      <c r="AH4530">
        <f t="shared" si="1420"/>
        <v>11</v>
      </c>
      <c r="AI4530" t="str">
        <f t="shared" si="1413"/>
        <v>Books</v>
      </c>
      <c r="AK4530">
        <f t="shared" si="1414"/>
        <v>2024</v>
      </c>
      <c r="AL4530">
        <f t="shared" si="1415"/>
        <v>1</v>
      </c>
      <c r="AM4530">
        <f t="shared" si="1416"/>
        <v>8</v>
      </c>
      <c r="AN4530">
        <f t="shared" si="1417"/>
        <v>2</v>
      </c>
      <c r="AO4530" t="str">
        <f t="shared" si="1418"/>
        <v>Weekday</v>
      </c>
      <c r="AR4530" s="20">
        <f t="shared" si="1419"/>
        <v>0</v>
      </c>
    </row>
    <row r="4531" spans="1:44" x14ac:dyDescent="0.35">
      <c r="A4531" t="str">
        <f t="shared" si="1401"/>
        <v>CUST4530</v>
      </c>
      <c r="B4531" s="2" t="s">
        <v>4867</v>
      </c>
      <c r="C4531" s="4">
        <v>45739</v>
      </c>
      <c r="D4531" s="2" t="s">
        <v>382</v>
      </c>
      <c r="E4531" t="s">
        <v>5055</v>
      </c>
      <c r="F4531" s="2" t="s">
        <v>19</v>
      </c>
      <c r="G4531" s="2" t="s">
        <v>5039</v>
      </c>
      <c r="H4531" s="2">
        <v>1</v>
      </c>
      <c r="I4531" s="19">
        <v>1358.46</v>
      </c>
      <c r="J4531" s="2" t="s">
        <v>50</v>
      </c>
      <c r="K4531" s="2" t="s">
        <v>76</v>
      </c>
      <c r="L4531">
        <v>4</v>
      </c>
      <c r="M4531" s="18">
        <f t="shared" si="1402"/>
        <v>1358.46</v>
      </c>
      <c r="T4531" t="str">
        <f t="shared" si="1403"/>
        <v>Completed</v>
      </c>
      <c r="U4531" t="str">
        <f t="shared" si="1404"/>
        <v>No</v>
      </c>
      <c r="V4531" t="str">
        <f t="shared" si="1405"/>
        <v>No</v>
      </c>
      <c r="X4531">
        <f t="shared" si="1406"/>
        <v>567</v>
      </c>
      <c r="Y4531">
        <f t="shared" si="1407"/>
        <v>440</v>
      </c>
      <c r="Z4531" s="18">
        <f t="shared" si="1408"/>
        <v>2759712.3299794244</v>
      </c>
      <c r="AA4531" s="18">
        <f t="shared" si="1409"/>
        <v>330643.50635802455</v>
      </c>
      <c r="AB4531" s="17">
        <f t="shared" si="1410"/>
        <v>3.8641711229946525</v>
      </c>
      <c r="AC4531" s="2" t="s">
        <v>5039</v>
      </c>
      <c r="AD4531" s="2" t="s">
        <v>19</v>
      </c>
      <c r="AE4531" t="str">
        <f t="shared" si="1411"/>
        <v>Electronics</v>
      </c>
      <c r="AF4531" t="str">
        <f t="shared" si="1412"/>
        <v>Electronics</v>
      </c>
      <c r="AG4531" t="str" cm="1">
        <f t="array" ref="AG4531">INDEX(AD:AD,ROW())</f>
        <v>Electronics</v>
      </c>
      <c r="AH4531">
        <f t="shared" si="1420"/>
        <v>3</v>
      </c>
      <c r="AI4531" t="str">
        <f t="shared" si="1413"/>
        <v>Electronics</v>
      </c>
      <c r="AK4531">
        <f t="shared" si="1414"/>
        <v>2025</v>
      </c>
      <c r="AL4531">
        <f t="shared" si="1415"/>
        <v>3</v>
      </c>
      <c r="AM4531">
        <f t="shared" si="1416"/>
        <v>23</v>
      </c>
      <c r="AN4531">
        <f t="shared" si="1417"/>
        <v>1</v>
      </c>
      <c r="AO4531" t="str">
        <f t="shared" si="1418"/>
        <v>Weekend</v>
      </c>
      <c r="AR4531" s="20">
        <f t="shared" si="1419"/>
        <v>1</v>
      </c>
    </row>
    <row r="4532" spans="1:44" x14ac:dyDescent="0.35">
      <c r="A4532" t="str">
        <f t="shared" si="1401"/>
        <v>CUST4531</v>
      </c>
      <c r="B4532" s="2" t="s">
        <v>4868</v>
      </c>
      <c r="C4532" s="4">
        <v>44968</v>
      </c>
      <c r="D4532" s="2" t="s">
        <v>222</v>
      </c>
      <c r="E4532" t="s">
        <v>5054</v>
      </c>
      <c r="F4532" s="2" t="s">
        <v>19</v>
      </c>
      <c r="G4532" s="2" t="s">
        <v>128</v>
      </c>
      <c r="H4532" s="2">
        <v>1</v>
      </c>
      <c r="I4532" s="19">
        <v>1261.56</v>
      </c>
      <c r="J4532" s="2" t="s">
        <v>15</v>
      </c>
      <c r="K4532" s="2" t="s">
        <v>16</v>
      </c>
      <c r="L4532">
        <v>5</v>
      </c>
      <c r="M4532" s="18">
        <f t="shared" si="1402"/>
        <v>1261.56</v>
      </c>
      <c r="T4532" t="str">
        <f t="shared" si="1403"/>
        <v>Completed</v>
      </c>
      <c r="U4532" t="str">
        <f t="shared" si="1404"/>
        <v>Yes</v>
      </c>
      <c r="V4532" t="str">
        <f t="shared" si="1405"/>
        <v>No</v>
      </c>
      <c r="X4532">
        <f t="shared" si="1406"/>
        <v>558</v>
      </c>
      <c r="Y4532">
        <f t="shared" si="1407"/>
        <v>430</v>
      </c>
      <c r="Z4532" s="18">
        <f t="shared" si="1408"/>
        <v>2759712.3299794244</v>
      </c>
      <c r="AA4532" s="18">
        <f t="shared" si="1409"/>
        <v>330643.50635802455</v>
      </c>
      <c r="AB4532" s="17">
        <f t="shared" si="1410"/>
        <v>3.8641711229946525</v>
      </c>
      <c r="AC4532" s="2" t="s">
        <v>128</v>
      </c>
      <c r="AD4532" s="2" t="s">
        <v>19</v>
      </c>
      <c r="AE4532" t="str">
        <f t="shared" si="1411"/>
        <v>Electronics</v>
      </c>
      <c r="AF4532" t="str">
        <f t="shared" si="1412"/>
        <v>Electronics</v>
      </c>
      <c r="AG4532" t="str" cm="1">
        <f t="array" ref="AG4532">INDEX(AD:AD,ROW())</f>
        <v>Electronics</v>
      </c>
      <c r="AH4532">
        <f t="shared" si="1420"/>
        <v>48</v>
      </c>
      <c r="AI4532" t="str">
        <f t="shared" si="1413"/>
        <v>Electronics</v>
      </c>
      <c r="AK4532">
        <f t="shared" si="1414"/>
        <v>2023</v>
      </c>
      <c r="AL4532">
        <f t="shared" si="1415"/>
        <v>2</v>
      </c>
      <c r="AM4532">
        <f t="shared" si="1416"/>
        <v>11</v>
      </c>
      <c r="AN4532">
        <f t="shared" si="1417"/>
        <v>7</v>
      </c>
      <c r="AO4532" t="str">
        <f t="shared" si="1418"/>
        <v>Weekend</v>
      </c>
      <c r="AR4532" s="20">
        <f t="shared" si="1419"/>
        <v>0</v>
      </c>
    </row>
    <row r="4533" spans="1:44" x14ac:dyDescent="0.35">
      <c r="A4533" t="str">
        <f t="shared" si="1401"/>
        <v>CUST4532</v>
      </c>
      <c r="B4533" s="2" t="s">
        <v>4869</v>
      </c>
      <c r="C4533" s="4">
        <v>45003</v>
      </c>
      <c r="D4533" s="2" t="s">
        <v>363</v>
      </c>
      <c r="E4533" t="s">
        <v>5051</v>
      </c>
      <c r="F4533" s="2" t="s">
        <v>29</v>
      </c>
      <c r="G4533" s="2" t="s">
        <v>5041</v>
      </c>
      <c r="H4533" s="2">
        <v>1</v>
      </c>
      <c r="I4533" s="19">
        <v>566.39</v>
      </c>
      <c r="J4533" s="2" t="s">
        <v>5047</v>
      </c>
      <c r="K4533" s="2" t="s">
        <v>103</v>
      </c>
      <c r="L4533">
        <v>5</v>
      </c>
      <c r="M4533" s="18">
        <f t="shared" si="1402"/>
        <v>566.39</v>
      </c>
      <c r="T4533" t="str">
        <f t="shared" si="1403"/>
        <v>Lost Sale</v>
      </c>
      <c r="U4533" t="str">
        <f t="shared" si="1404"/>
        <v>No</v>
      </c>
      <c r="V4533" t="str">
        <f t="shared" si="1405"/>
        <v>Yes</v>
      </c>
      <c r="X4533">
        <f t="shared" si="1406"/>
        <v>619</v>
      </c>
      <c r="Y4533">
        <f t="shared" si="1407"/>
        <v>468</v>
      </c>
      <c r="Z4533" s="18">
        <f t="shared" si="1408"/>
        <v>1892867.2841657216</v>
      </c>
      <c r="AA4533" s="18">
        <f t="shared" si="1409"/>
        <v>199432.98236095349</v>
      </c>
      <c r="AB4533" s="17">
        <f t="shared" si="1410"/>
        <v>3.8949824970828471</v>
      </c>
      <c r="AC4533" s="2" t="s">
        <v>5041</v>
      </c>
      <c r="AD4533" s="2" t="s">
        <v>29</v>
      </c>
      <c r="AE4533" t="str">
        <f t="shared" si="1411"/>
        <v>Fashion</v>
      </c>
      <c r="AF4533" t="str">
        <f t="shared" si="1412"/>
        <v>Fashion</v>
      </c>
      <c r="AG4533" t="str" cm="1">
        <f t="array" ref="AG4533">INDEX(AD:AD,ROW())</f>
        <v>Fashion</v>
      </c>
      <c r="AH4533">
        <f t="shared" si="1420"/>
        <v>15</v>
      </c>
      <c r="AI4533" t="str">
        <f t="shared" si="1413"/>
        <v>Fashion</v>
      </c>
      <c r="AK4533">
        <f t="shared" si="1414"/>
        <v>2023</v>
      </c>
      <c r="AL4533">
        <f t="shared" si="1415"/>
        <v>3</v>
      </c>
      <c r="AM4533">
        <f t="shared" si="1416"/>
        <v>18</v>
      </c>
      <c r="AN4533">
        <f t="shared" si="1417"/>
        <v>7</v>
      </c>
      <c r="AO4533" t="str">
        <f t="shared" si="1418"/>
        <v>Weekend</v>
      </c>
      <c r="AR4533" s="20">
        <f t="shared" si="1419"/>
        <v>1</v>
      </c>
    </row>
    <row r="4534" spans="1:44" x14ac:dyDescent="0.35">
      <c r="A4534" t="str">
        <f t="shared" si="1401"/>
        <v>CUST4533</v>
      </c>
      <c r="B4534" s="2" t="s">
        <v>4870</v>
      </c>
      <c r="C4534" s="4">
        <v>45824</v>
      </c>
      <c r="D4534" s="2" t="s">
        <v>433</v>
      </c>
      <c r="E4534" t="s">
        <v>5054</v>
      </c>
      <c r="F4534" s="2" t="s">
        <v>42</v>
      </c>
      <c r="G4534" s="2" t="s">
        <v>170</v>
      </c>
      <c r="H4534" s="2">
        <v>1</v>
      </c>
      <c r="I4534" s="19">
        <v>1341.39</v>
      </c>
      <c r="J4534" s="2" t="s">
        <v>5046</v>
      </c>
      <c r="K4534" s="2" t="s">
        <v>16</v>
      </c>
      <c r="L4534">
        <v>4</v>
      </c>
      <c r="M4534" s="18">
        <f t="shared" si="1402"/>
        <v>1341.39</v>
      </c>
      <c r="T4534" t="str">
        <f t="shared" si="1403"/>
        <v>Completed</v>
      </c>
      <c r="U4534" t="str">
        <f t="shared" si="1404"/>
        <v>Yes</v>
      </c>
      <c r="V4534" t="str">
        <f t="shared" si="1405"/>
        <v>No</v>
      </c>
      <c r="X4534">
        <f t="shared" si="1406"/>
        <v>558</v>
      </c>
      <c r="Y4534">
        <f t="shared" si="1407"/>
        <v>430</v>
      </c>
      <c r="Z4534" s="18">
        <f t="shared" si="1408"/>
        <v>1098537.4901531704</v>
      </c>
      <c r="AA4534" s="18">
        <f t="shared" si="1409"/>
        <v>96724.388030634553</v>
      </c>
      <c r="AB4534" s="17">
        <f t="shared" si="1410"/>
        <v>3.9001122334455669</v>
      </c>
      <c r="AC4534" s="2" t="s">
        <v>170</v>
      </c>
      <c r="AD4534" s="2" t="s">
        <v>42</v>
      </c>
      <c r="AE4534" t="str">
        <f t="shared" si="1411"/>
        <v>Beauty</v>
      </c>
      <c r="AF4534" t="str">
        <f t="shared" si="1412"/>
        <v>Beauty</v>
      </c>
      <c r="AG4534" t="str" cm="1">
        <f t="array" ref="AG4534">INDEX(AD:AD,ROW())</f>
        <v>Beauty</v>
      </c>
      <c r="AH4534">
        <f t="shared" si="1420"/>
        <v>70</v>
      </c>
      <c r="AI4534" t="str">
        <f t="shared" si="1413"/>
        <v>Beauty</v>
      </c>
      <c r="AK4534">
        <f t="shared" si="1414"/>
        <v>2025</v>
      </c>
      <c r="AL4534">
        <f t="shared" si="1415"/>
        <v>6</v>
      </c>
      <c r="AM4534">
        <f t="shared" si="1416"/>
        <v>16</v>
      </c>
      <c r="AN4534">
        <f t="shared" si="1417"/>
        <v>2</v>
      </c>
      <c r="AO4534" t="str">
        <f t="shared" si="1418"/>
        <v>Weekday</v>
      </c>
      <c r="AR4534" s="20">
        <f t="shared" si="1419"/>
        <v>0</v>
      </c>
    </row>
    <row r="4535" spans="1:44" x14ac:dyDescent="0.35">
      <c r="A4535" t="str">
        <f t="shared" si="1401"/>
        <v>CUST4534</v>
      </c>
      <c r="B4535" s="2" t="s">
        <v>4871</v>
      </c>
      <c r="C4535" s="4">
        <v>45049</v>
      </c>
      <c r="D4535" s="2" t="s">
        <v>256</v>
      </c>
      <c r="E4535" t="s">
        <v>5052</v>
      </c>
      <c r="F4535" s="2" t="s">
        <v>23</v>
      </c>
      <c r="G4535" s="2" t="s">
        <v>46</v>
      </c>
      <c r="H4535" s="2">
        <v>1</v>
      </c>
      <c r="I4535" s="19">
        <v>687.7</v>
      </c>
      <c r="J4535" s="2" t="s">
        <v>5046</v>
      </c>
      <c r="K4535" s="2" t="s">
        <v>103</v>
      </c>
      <c r="L4535">
        <v>3</v>
      </c>
      <c r="M4535" s="18">
        <f t="shared" si="1402"/>
        <v>687.7</v>
      </c>
      <c r="T4535" t="str">
        <f t="shared" si="1403"/>
        <v>Lost Sale</v>
      </c>
      <c r="U4535" t="str">
        <f t="shared" si="1404"/>
        <v>No</v>
      </c>
      <c r="V4535" t="str">
        <f t="shared" si="1405"/>
        <v>Yes</v>
      </c>
      <c r="X4535">
        <f t="shared" si="1406"/>
        <v>573</v>
      </c>
      <c r="Y4535">
        <f t="shared" si="1407"/>
        <v>450</v>
      </c>
      <c r="Z4535" s="18">
        <f t="shared" si="1408"/>
        <v>594714.6477588166</v>
      </c>
      <c r="AA4535" s="18">
        <f t="shared" si="1409"/>
        <v>60882.938065984097</v>
      </c>
      <c r="AB4535" s="17">
        <f t="shared" si="1410"/>
        <v>3.804733727810651</v>
      </c>
      <c r="AC4535" s="2" t="s">
        <v>46</v>
      </c>
      <c r="AD4535" s="2" t="s">
        <v>23</v>
      </c>
      <c r="AE4535" t="str">
        <f t="shared" si="1411"/>
        <v>Books</v>
      </c>
      <c r="AF4535" t="str">
        <f t="shared" si="1412"/>
        <v>Books</v>
      </c>
      <c r="AG4535" t="str" cm="1">
        <f t="array" ref="AG4535">INDEX(AD:AD,ROW())</f>
        <v>Books</v>
      </c>
      <c r="AH4535">
        <f t="shared" si="1420"/>
        <v>11</v>
      </c>
      <c r="AI4535" t="str">
        <f t="shared" si="1413"/>
        <v>Books</v>
      </c>
      <c r="AK4535">
        <f t="shared" si="1414"/>
        <v>2023</v>
      </c>
      <c r="AL4535">
        <f t="shared" si="1415"/>
        <v>5</v>
      </c>
      <c r="AM4535">
        <f t="shared" si="1416"/>
        <v>3</v>
      </c>
      <c r="AN4535">
        <f t="shared" si="1417"/>
        <v>4</v>
      </c>
      <c r="AO4535" t="str">
        <f t="shared" si="1418"/>
        <v>Weekday</v>
      </c>
      <c r="AR4535" s="20">
        <f t="shared" si="1419"/>
        <v>1</v>
      </c>
    </row>
    <row r="4536" spans="1:44" x14ac:dyDescent="0.35">
      <c r="A4536" t="str">
        <f t="shared" si="1401"/>
        <v>CUST4535</v>
      </c>
      <c r="B4536" s="2" t="s">
        <v>4872</v>
      </c>
      <c r="C4536" s="4">
        <v>45398</v>
      </c>
      <c r="D4536" s="2" t="s">
        <v>64</v>
      </c>
      <c r="E4536" t="s">
        <v>5055</v>
      </c>
      <c r="F4536" s="2" t="s">
        <v>19</v>
      </c>
      <c r="G4536" s="2" t="s">
        <v>128</v>
      </c>
      <c r="H4536" s="2">
        <v>1</v>
      </c>
      <c r="I4536" s="19">
        <v>1346.06</v>
      </c>
      <c r="J4536" s="2" t="s">
        <v>15</v>
      </c>
      <c r="K4536" s="2" t="s">
        <v>16</v>
      </c>
      <c r="L4536">
        <v>4</v>
      </c>
      <c r="M4536" s="18">
        <f t="shared" si="1402"/>
        <v>1346.06</v>
      </c>
      <c r="T4536" t="str">
        <f t="shared" si="1403"/>
        <v>Completed</v>
      </c>
      <c r="U4536" t="str">
        <f t="shared" si="1404"/>
        <v>Yes</v>
      </c>
      <c r="V4536" t="str">
        <f t="shared" si="1405"/>
        <v>No</v>
      </c>
      <c r="X4536">
        <f t="shared" si="1406"/>
        <v>567</v>
      </c>
      <c r="Y4536">
        <f t="shared" si="1407"/>
        <v>440</v>
      </c>
      <c r="Z4536" s="18">
        <f t="shared" si="1408"/>
        <v>2759712.3299794244</v>
      </c>
      <c r="AA4536" s="18">
        <f t="shared" si="1409"/>
        <v>330643.50635802455</v>
      </c>
      <c r="AB4536" s="17">
        <f t="shared" si="1410"/>
        <v>3.8641711229946525</v>
      </c>
      <c r="AC4536" s="2" t="s">
        <v>128</v>
      </c>
      <c r="AD4536" s="2" t="s">
        <v>19</v>
      </c>
      <c r="AE4536" t="str">
        <f t="shared" si="1411"/>
        <v>Electronics</v>
      </c>
      <c r="AF4536" t="str">
        <f t="shared" si="1412"/>
        <v>Electronics</v>
      </c>
      <c r="AG4536" t="str" cm="1">
        <f t="array" ref="AG4536">INDEX(AD:AD,ROW())</f>
        <v>Electronics</v>
      </c>
      <c r="AH4536">
        <f t="shared" si="1420"/>
        <v>48</v>
      </c>
      <c r="AI4536" t="str">
        <f t="shared" si="1413"/>
        <v>Electronics</v>
      </c>
      <c r="AK4536">
        <f t="shared" si="1414"/>
        <v>2024</v>
      </c>
      <c r="AL4536">
        <f t="shared" si="1415"/>
        <v>4</v>
      </c>
      <c r="AM4536">
        <f t="shared" si="1416"/>
        <v>16</v>
      </c>
      <c r="AN4536">
        <f t="shared" si="1417"/>
        <v>3</v>
      </c>
      <c r="AO4536" t="str">
        <f t="shared" si="1418"/>
        <v>Weekday</v>
      </c>
      <c r="AR4536" s="20">
        <f t="shared" si="1419"/>
        <v>0</v>
      </c>
    </row>
    <row r="4537" spans="1:44" x14ac:dyDescent="0.35">
      <c r="A4537" t="str">
        <f t="shared" si="1401"/>
        <v>CUST4536</v>
      </c>
      <c r="B4537" s="2" t="s">
        <v>4873</v>
      </c>
      <c r="C4537" s="4">
        <v>45764</v>
      </c>
      <c r="D4537" s="2" t="s">
        <v>449</v>
      </c>
      <c r="E4537" t="s">
        <v>5049</v>
      </c>
      <c r="F4537" s="2" t="s">
        <v>19</v>
      </c>
      <c r="G4537" s="2" t="s">
        <v>49</v>
      </c>
      <c r="H4537" s="2">
        <v>1</v>
      </c>
      <c r="I4537" s="19">
        <v>708.41</v>
      </c>
      <c r="J4537" s="2" t="s">
        <v>5046</v>
      </c>
      <c r="K4537" s="2" t="s">
        <v>103</v>
      </c>
      <c r="L4537">
        <v>5</v>
      </c>
      <c r="M4537" s="18">
        <f t="shared" si="1402"/>
        <v>708.41</v>
      </c>
      <c r="T4537" t="str">
        <f t="shared" si="1403"/>
        <v>Lost Sale</v>
      </c>
      <c r="U4537" t="str">
        <f t="shared" si="1404"/>
        <v>No</v>
      </c>
      <c r="V4537" t="str">
        <f t="shared" si="1405"/>
        <v>Yes</v>
      </c>
      <c r="X4537">
        <f t="shared" si="1406"/>
        <v>595</v>
      </c>
      <c r="Y4537">
        <f t="shared" si="1407"/>
        <v>444</v>
      </c>
      <c r="Z4537" s="18">
        <f t="shared" si="1408"/>
        <v>2759712.3299794244</v>
      </c>
      <c r="AA4537" s="18">
        <f t="shared" si="1409"/>
        <v>330643.50635802455</v>
      </c>
      <c r="AB4537" s="17">
        <f t="shared" si="1410"/>
        <v>3.8641711229946525</v>
      </c>
      <c r="AC4537" s="2" t="s">
        <v>49</v>
      </c>
      <c r="AD4537" s="2" t="s">
        <v>19</v>
      </c>
      <c r="AE4537" t="str">
        <f t="shared" si="1411"/>
        <v>Electronics</v>
      </c>
      <c r="AF4537" t="str">
        <f t="shared" si="1412"/>
        <v>Electronics</v>
      </c>
      <c r="AG4537" t="str" cm="1">
        <f t="array" ref="AG4537">INDEX(AD:AD,ROW())</f>
        <v>Electronics</v>
      </c>
      <c r="AH4537">
        <f t="shared" si="1420"/>
        <v>12</v>
      </c>
      <c r="AI4537" t="str">
        <f t="shared" si="1413"/>
        <v>Electronics</v>
      </c>
      <c r="AK4537">
        <f t="shared" si="1414"/>
        <v>2025</v>
      </c>
      <c r="AL4537">
        <f t="shared" si="1415"/>
        <v>4</v>
      </c>
      <c r="AM4537">
        <f t="shared" si="1416"/>
        <v>17</v>
      </c>
      <c r="AN4537">
        <f t="shared" si="1417"/>
        <v>5</v>
      </c>
      <c r="AO4537" t="str">
        <f t="shared" si="1418"/>
        <v>Weekday</v>
      </c>
      <c r="AR4537" s="20">
        <f t="shared" si="1419"/>
        <v>1</v>
      </c>
    </row>
    <row r="4538" spans="1:44" x14ac:dyDescent="0.35">
      <c r="A4538" t="str">
        <f t="shared" si="1401"/>
        <v>CUST4537</v>
      </c>
      <c r="B4538" s="2" t="s">
        <v>4874</v>
      </c>
      <c r="C4538" s="4">
        <v>45057</v>
      </c>
      <c r="D4538" s="2" t="s">
        <v>190</v>
      </c>
      <c r="E4538" t="s">
        <v>5048</v>
      </c>
      <c r="F4538" s="2" t="s">
        <v>23</v>
      </c>
      <c r="G4538" s="2" t="s">
        <v>46</v>
      </c>
      <c r="H4538" s="2">
        <v>2</v>
      </c>
      <c r="I4538" s="19">
        <v>683.09</v>
      </c>
      <c r="J4538" s="2" t="s">
        <v>5046</v>
      </c>
      <c r="K4538" s="2" t="s">
        <v>16</v>
      </c>
      <c r="L4538">
        <v>4</v>
      </c>
      <c r="M4538" s="18">
        <f t="shared" si="1402"/>
        <v>1366.18</v>
      </c>
      <c r="T4538" t="str">
        <f t="shared" si="1403"/>
        <v>Completed</v>
      </c>
      <c r="U4538" t="str">
        <f t="shared" si="1404"/>
        <v>Yes</v>
      </c>
      <c r="V4538" t="str">
        <f t="shared" si="1405"/>
        <v>No</v>
      </c>
      <c r="X4538">
        <f t="shared" si="1406"/>
        <v>590</v>
      </c>
      <c r="Y4538">
        <f t="shared" si="1407"/>
        <v>451</v>
      </c>
      <c r="Z4538" s="18">
        <f t="shared" si="1408"/>
        <v>594714.6477588166</v>
      </c>
      <c r="AA4538" s="18">
        <f t="shared" si="1409"/>
        <v>60882.938065984097</v>
      </c>
      <c r="AB4538" s="17">
        <f t="shared" si="1410"/>
        <v>3.804733727810651</v>
      </c>
      <c r="AC4538" s="2" t="s">
        <v>46</v>
      </c>
      <c r="AD4538" s="2" t="s">
        <v>23</v>
      </c>
      <c r="AE4538" t="str">
        <f t="shared" si="1411"/>
        <v>Books</v>
      </c>
      <c r="AF4538" t="str">
        <f t="shared" si="1412"/>
        <v>Books</v>
      </c>
      <c r="AG4538" t="str" cm="1">
        <f t="array" ref="AG4538">INDEX(AD:AD,ROW())</f>
        <v>Books</v>
      </c>
      <c r="AH4538">
        <f t="shared" si="1420"/>
        <v>11</v>
      </c>
      <c r="AI4538" t="str">
        <f t="shared" si="1413"/>
        <v>Books</v>
      </c>
      <c r="AK4538">
        <f t="shared" si="1414"/>
        <v>2023</v>
      </c>
      <c r="AL4538">
        <f t="shared" si="1415"/>
        <v>5</v>
      </c>
      <c r="AM4538">
        <f t="shared" si="1416"/>
        <v>11</v>
      </c>
      <c r="AN4538">
        <f t="shared" si="1417"/>
        <v>5</v>
      </c>
      <c r="AO4538" t="str">
        <f t="shared" si="1418"/>
        <v>Weekday</v>
      </c>
      <c r="AR4538" s="20">
        <f t="shared" si="1419"/>
        <v>0</v>
      </c>
    </row>
    <row r="4539" spans="1:44" x14ac:dyDescent="0.35">
      <c r="A4539" t="str">
        <f t="shared" si="1401"/>
        <v>CUST4538</v>
      </c>
      <c r="B4539" s="2" t="s">
        <v>4875</v>
      </c>
      <c r="C4539" s="4">
        <v>44989</v>
      </c>
      <c r="D4539" s="2" t="s">
        <v>476</v>
      </c>
      <c r="E4539" t="s">
        <v>5052</v>
      </c>
      <c r="F4539" s="2" t="s">
        <v>23</v>
      </c>
      <c r="G4539" s="2" t="s">
        <v>68</v>
      </c>
      <c r="H4539" s="2">
        <v>1</v>
      </c>
      <c r="I4539" s="19">
        <v>757.91</v>
      </c>
      <c r="J4539" s="2" t="s">
        <v>15</v>
      </c>
      <c r="K4539" s="2" t="s">
        <v>31</v>
      </c>
      <c r="L4539">
        <v>4</v>
      </c>
      <c r="M4539" s="18">
        <f t="shared" si="1402"/>
        <v>757.91</v>
      </c>
      <c r="T4539" t="str">
        <f t="shared" si="1403"/>
        <v>Pending</v>
      </c>
      <c r="U4539" t="str">
        <f t="shared" si="1404"/>
        <v>No</v>
      </c>
      <c r="V4539" t="str">
        <f t="shared" si="1405"/>
        <v>Yes</v>
      </c>
      <c r="X4539">
        <f t="shared" si="1406"/>
        <v>573</v>
      </c>
      <c r="Y4539">
        <f t="shared" si="1407"/>
        <v>450</v>
      </c>
      <c r="Z4539" s="18">
        <f t="shared" si="1408"/>
        <v>594714.6477588166</v>
      </c>
      <c r="AA4539" s="18">
        <f t="shared" si="1409"/>
        <v>60882.938065984097</v>
      </c>
      <c r="AB4539" s="17">
        <f t="shared" si="1410"/>
        <v>3.804733727810651</v>
      </c>
      <c r="AC4539" s="2" t="s">
        <v>68</v>
      </c>
      <c r="AD4539" s="2" t="s">
        <v>23</v>
      </c>
      <c r="AE4539" t="str">
        <f t="shared" si="1411"/>
        <v>Books</v>
      </c>
      <c r="AF4539" t="str">
        <f t="shared" si="1412"/>
        <v>Books</v>
      </c>
      <c r="AG4539" t="str" cm="1">
        <f t="array" ref="AG4539">INDEX(AD:AD,ROW())</f>
        <v>Books</v>
      </c>
      <c r="AH4539">
        <f t="shared" si="1420"/>
        <v>20</v>
      </c>
      <c r="AI4539" t="str">
        <f t="shared" si="1413"/>
        <v>Books</v>
      </c>
      <c r="AK4539">
        <f t="shared" si="1414"/>
        <v>2023</v>
      </c>
      <c r="AL4539">
        <f t="shared" si="1415"/>
        <v>3</v>
      </c>
      <c r="AM4539">
        <f t="shared" si="1416"/>
        <v>4</v>
      </c>
      <c r="AN4539">
        <f t="shared" si="1417"/>
        <v>7</v>
      </c>
      <c r="AO4539" t="str">
        <f t="shared" si="1418"/>
        <v>Weekend</v>
      </c>
      <c r="AR4539" s="20">
        <f t="shared" si="1419"/>
        <v>0</v>
      </c>
    </row>
    <row r="4540" spans="1:44" x14ac:dyDescent="0.35">
      <c r="A4540" t="str">
        <f t="shared" si="1401"/>
        <v>CUST4539</v>
      </c>
      <c r="B4540" s="2" t="s">
        <v>4876</v>
      </c>
      <c r="C4540" s="4">
        <v>45710</v>
      </c>
      <c r="D4540" s="2" t="s">
        <v>527</v>
      </c>
      <c r="E4540" t="s">
        <v>5050</v>
      </c>
      <c r="F4540" s="2" t="s">
        <v>13</v>
      </c>
      <c r="G4540" s="2" t="s">
        <v>95</v>
      </c>
      <c r="H4540" s="2">
        <v>2</v>
      </c>
      <c r="I4540" s="19">
        <v>338.46</v>
      </c>
      <c r="J4540" s="2" t="s">
        <v>20</v>
      </c>
      <c r="K4540" s="2" t="s">
        <v>16</v>
      </c>
      <c r="L4540">
        <v>5</v>
      </c>
      <c r="M4540" s="18">
        <f t="shared" si="1402"/>
        <v>676.92</v>
      </c>
      <c r="T4540" t="str">
        <f t="shared" si="1403"/>
        <v>Completed</v>
      </c>
      <c r="U4540" t="str">
        <f t="shared" si="1404"/>
        <v>No</v>
      </c>
      <c r="V4540" t="str">
        <f t="shared" si="1405"/>
        <v>No</v>
      </c>
      <c r="X4540">
        <f t="shared" si="1406"/>
        <v>589</v>
      </c>
      <c r="Y4540">
        <f t="shared" si="1407"/>
        <v>426</v>
      </c>
      <c r="Z4540" s="18">
        <f t="shared" si="1408"/>
        <v>1463424.4009529033</v>
      </c>
      <c r="AA4540" s="18">
        <f t="shared" si="1409"/>
        <v>118285.78776560788</v>
      </c>
      <c r="AB4540" s="17">
        <f t="shared" si="1410"/>
        <v>3.8140589569160999</v>
      </c>
      <c r="AC4540" s="2" t="s">
        <v>95</v>
      </c>
      <c r="AD4540" s="2" t="s">
        <v>13</v>
      </c>
      <c r="AE4540" t="str">
        <f t="shared" si="1411"/>
        <v>Home &amp; Kitchen</v>
      </c>
      <c r="AF4540" t="str">
        <f t="shared" si="1412"/>
        <v>Home &amp; Kitchen</v>
      </c>
      <c r="AG4540" t="str" cm="1">
        <f t="array" ref="AG4540">INDEX(AD:AD,ROW())</f>
        <v>Home &amp; Kitchen</v>
      </c>
      <c r="AH4540">
        <f t="shared" si="1420"/>
        <v>32</v>
      </c>
      <c r="AI4540" t="str">
        <f t="shared" si="1413"/>
        <v>Home &amp; Kitchen</v>
      </c>
      <c r="AK4540">
        <f t="shared" si="1414"/>
        <v>2025</v>
      </c>
      <c r="AL4540">
        <f t="shared" si="1415"/>
        <v>2</v>
      </c>
      <c r="AM4540">
        <f t="shared" si="1416"/>
        <v>22</v>
      </c>
      <c r="AN4540">
        <f t="shared" si="1417"/>
        <v>7</v>
      </c>
      <c r="AO4540" t="str">
        <f t="shared" si="1418"/>
        <v>Weekend</v>
      </c>
      <c r="AR4540" s="20">
        <f t="shared" si="1419"/>
        <v>0</v>
      </c>
    </row>
    <row r="4541" spans="1:44" x14ac:dyDescent="0.35">
      <c r="A4541" t="str">
        <f t="shared" si="1401"/>
        <v>CUST4540</v>
      </c>
      <c r="B4541" s="2" t="s">
        <v>4877</v>
      </c>
      <c r="C4541" s="4">
        <v>44988</v>
      </c>
      <c r="D4541" s="2" t="s">
        <v>217</v>
      </c>
      <c r="E4541" t="s">
        <v>5049</v>
      </c>
      <c r="F4541" s="2" t="s">
        <v>29</v>
      </c>
      <c r="G4541" s="2" t="s">
        <v>138</v>
      </c>
      <c r="H4541" s="2">
        <v>1</v>
      </c>
      <c r="I4541" s="19">
        <v>384.32</v>
      </c>
      <c r="J4541" s="2" t="s">
        <v>20</v>
      </c>
      <c r="K4541" s="2" t="s">
        <v>16</v>
      </c>
      <c r="L4541">
        <v>4</v>
      </c>
      <c r="M4541" s="18">
        <f t="shared" si="1402"/>
        <v>384.32</v>
      </c>
      <c r="T4541" t="str">
        <f t="shared" si="1403"/>
        <v>Completed</v>
      </c>
      <c r="U4541" t="str">
        <f t="shared" si="1404"/>
        <v>No</v>
      </c>
      <c r="V4541" t="str">
        <f t="shared" si="1405"/>
        <v>No</v>
      </c>
      <c r="X4541">
        <f t="shared" si="1406"/>
        <v>595</v>
      </c>
      <c r="Y4541">
        <f t="shared" si="1407"/>
        <v>444</v>
      </c>
      <c r="Z4541" s="18">
        <f t="shared" si="1408"/>
        <v>1892867.2841657216</v>
      </c>
      <c r="AA4541" s="18">
        <f t="shared" si="1409"/>
        <v>199432.98236095349</v>
      </c>
      <c r="AB4541" s="17">
        <f t="shared" si="1410"/>
        <v>3.8949824970828471</v>
      </c>
      <c r="AC4541" s="2" t="s">
        <v>138</v>
      </c>
      <c r="AD4541" s="2" t="s">
        <v>29</v>
      </c>
      <c r="AE4541" t="str">
        <f t="shared" si="1411"/>
        <v>Fashion</v>
      </c>
      <c r="AF4541" t="str">
        <f t="shared" si="1412"/>
        <v>Fashion</v>
      </c>
      <c r="AG4541" t="str" cm="1">
        <f t="array" ref="AG4541">INDEX(AD:AD,ROW())</f>
        <v>Fashion</v>
      </c>
      <c r="AH4541">
        <f t="shared" si="1420"/>
        <v>53</v>
      </c>
      <c r="AI4541" t="str">
        <f t="shared" si="1413"/>
        <v>Fashion</v>
      </c>
      <c r="AK4541">
        <f t="shared" si="1414"/>
        <v>2023</v>
      </c>
      <c r="AL4541">
        <f t="shared" si="1415"/>
        <v>3</v>
      </c>
      <c r="AM4541">
        <f t="shared" si="1416"/>
        <v>3</v>
      </c>
      <c r="AN4541">
        <f t="shared" si="1417"/>
        <v>6</v>
      </c>
      <c r="AO4541" t="str">
        <f t="shared" si="1418"/>
        <v>Weekday</v>
      </c>
      <c r="AR4541" s="20">
        <f t="shared" si="1419"/>
        <v>0</v>
      </c>
    </row>
    <row r="4542" spans="1:44" x14ac:dyDescent="0.35">
      <c r="A4542" t="str">
        <f t="shared" si="1401"/>
        <v>CUST4541</v>
      </c>
      <c r="B4542" s="2" t="s">
        <v>4878</v>
      </c>
      <c r="C4542" s="4">
        <v>45582</v>
      </c>
      <c r="D4542" s="2" t="s">
        <v>462</v>
      </c>
      <c r="E4542" t="s">
        <v>5050</v>
      </c>
      <c r="F4542" s="2" t="s">
        <v>19</v>
      </c>
      <c r="G4542" s="2" t="s">
        <v>5040</v>
      </c>
      <c r="H4542" s="2">
        <v>1</v>
      </c>
      <c r="I4542" s="19">
        <v>1432.79</v>
      </c>
      <c r="J4542" s="2" t="s">
        <v>20</v>
      </c>
      <c r="K4542" s="2" t="s">
        <v>16</v>
      </c>
      <c r="L4542">
        <v>5</v>
      </c>
      <c r="M4542" s="18">
        <f t="shared" si="1402"/>
        <v>1432.79</v>
      </c>
      <c r="T4542" t="str">
        <f t="shared" si="1403"/>
        <v>Completed</v>
      </c>
      <c r="U4542" t="str">
        <f t="shared" si="1404"/>
        <v>Yes</v>
      </c>
      <c r="V4542" t="str">
        <f t="shared" si="1405"/>
        <v>No</v>
      </c>
      <c r="X4542">
        <f t="shared" si="1406"/>
        <v>589</v>
      </c>
      <c r="Y4542">
        <f t="shared" si="1407"/>
        <v>426</v>
      </c>
      <c r="Z4542" s="18">
        <f t="shared" si="1408"/>
        <v>2759712.3299794244</v>
      </c>
      <c r="AA4542" s="18">
        <f t="shared" si="1409"/>
        <v>330643.50635802455</v>
      </c>
      <c r="AB4542" s="17">
        <f t="shared" si="1410"/>
        <v>3.8641711229946525</v>
      </c>
      <c r="AC4542" s="2" t="s">
        <v>5040</v>
      </c>
      <c r="AD4542" s="2" t="s">
        <v>19</v>
      </c>
      <c r="AE4542" t="str">
        <f t="shared" si="1411"/>
        <v>Electronics</v>
      </c>
      <c r="AF4542" t="str">
        <f t="shared" si="1412"/>
        <v>Electronics</v>
      </c>
      <c r="AG4542" t="str" cm="1">
        <f t="array" ref="AG4542">INDEX(AD:AD,ROW())</f>
        <v>Electronics</v>
      </c>
      <c r="AH4542">
        <f t="shared" si="1420"/>
        <v>13</v>
      </c>
      <c r="AI4542" t="str">
        <f t="shared" si="1413"/>
        <v>Electronics</v>
      </c>
      <c r="AK4542">
        <f t="shared" si="1414"/>
        <v>2024</v>
      </c>
      <c r="AL4542">
        <f t="shared" si="1415"/>
        <v>10</v>
      </c>
      <c r="AM4542">
        <f t="shared" si="1416"/>
        <v>17</v>
      </c>
      <c r="AN4542">
        <f t="shared" si="1417"/>
        <v>5</v>
      </c>
      <c r="AO4542" t="str">
        <f t="shared" si="1418"/>
        <v>Weekday</v>
      </c>
      <c r="AR4542" s="20">
        <f t="shared" si="1419"/>
        <v>0</v>
      </c>
    </row>
    <row r="4543" spans="1:44" x14ac:dyDescent="0.35">
      <c r="A4543" t="str">
        <f t="shared" si="1401"/>
        <v>CUST4542</v>
      </c>
      <c r="B4543" s="2" t="s">
        <v>4879</v>
      </c>
      <c r="C4543" s="4">
        <v>45716</v>
      </c>
      <c r="D4543" s="2" t="s">
        <v>146</v>
      </c>
      <c r="E4543" t="s">
        <v>5055</v>
      </c>
      <c r="F4543" s="2" t="s">
        <v>19</v>
      </c>
      <c r="G4543" s="2" t="s">
        <v>5039</v>
      </c>
      <c r="H4543" s="2">
        <v>1</v>
      </c>
      <c r="I4543" s="19">
        <v>2046.07</v>
      </c>
      <c r="J4543" s="2" t="s">
        <v>15</v>
      </c>
      <c r="K4543" s="2" t="s">
        <v>103</v>
      </c>
      <c r="L4543">
        <v>4</v>
      </c>
      <c r="M4543" s="18">
        <f t="shared" si="1402"/>
        <v>2046.07</v>
      </c>
      <c r="T4543" t="str">
        <f t="shared" si="1403"/>
        <v>Lost Sale</v>
      </c>
      <c r="U4543" t="str">
        <f t="shared" si="1404"/>
        <v>No</v>
      </c>
      <c r="V4543" t="str">
        <f t="shared" si="1405"/>
        <v>Yes</v>
      </c>
      <c r="X4543">
        <f t="shared" si="1406"/>
        <v>567</v>
      </c>
      <c r="Y4543">
        <f t="shared" si="1407"/>
        <v>440</v>
      </c>
      <c r="Z4543" s="18">
        <f t="shared" si="1408"/>
        <v>2759712.3299794244</v>
      </c>
      <c r="AA4543" s="18">
        <f t="shared" si="1409"/>
        <v>330643.50635802455</v>
      </c>
      <c r="AB4543" s="17">
        <f t="shared" si="1410"/>
        <v>3.8641711229946525</v>
      </c>
      <c r="AC4543" s="2" t="s">
        <v>5039</v>
      </c>
      <c r="AD4543" s="2" t="s">
        <v>19</v>
      </c>
      <c r="AE4543" t="str">
        <f t="shared" si="1411"/>
        <v>Electronics</v>
      </c>
      <c r="AF4543" t="str">
        <f t="shared" si="1412"/>
        <v>Electronics</v>
      </c>
      <c r="AG4543" t="str" cm="1">
        <f t="array" ref="AG4543">INDEX(AD:AD,ROW())</f>
        <v>Electronics</v>
      </c>
      <c r="AH4543">
        <f t="shared" si="1420"/>
        <v>3</v>
      </c>
      <c r="AI4543" t="str">
        <f t="shared" si="1413"/>
        <v>Electronics</v>
      </c>
      <c r="AK4543">
        <f t="shared" si="1414"/>
        <v>2025</v>
      </c>
      <c r="AL4543">
        <f t="shared" si="1415"/>
        <v>2</v>
      </c>
      <c r="AM4543">
        <f t="shared" si="1416"/>
        <v>28</v>
      </c>
      <c r="AN4543">
        <f t="shared" si="1417"/>
        <v>6</v>
      </c>
      <c r="AO4543" t="str">
        <f t="shared" si="1418"/>
        <v>Weekday</v>
      </c>
      <c r="AR4543" s="20">
        <f t="shared" si="1419"/>
        <v>1</v>
      </c>
    </row>
    <row r="4544" spans="1:44" x14ac:dyDescent="0.35">
      <c r="A4544" t="str">
        <f t="shared" si="1401"/>
        <v>CUST4543</v>
      </c>
      <c r="B4544" s="2" t="s">
        <v>4880</v>
      </c>
      <c r="C4544" s="4">
        <v>45323</v>
      </c>
      <c r="D4544" s="2" t="s">
        <v>1776</v>
      </c>
      <c r="E4544" t="s">
        <v>5050</v>
      </c>
      <c r="F4544" s="2" t="s">
        <v>42</v>
      </c>
      <c r="G4544" s="2" t="s">
        <v>188</v>
      </c>
      <c r="H4544" s="2">
        <v>1</v>
      </c>
      <c r="I4544" s="19">
        <v>627.27</v>
      </c>
      <c r="J4544" s="2" t="s">
        <v>5046</v>
      </c>
      <c r="K4544" s="2" t="s">
        <v>16</v>
      </c>
      <c r="L4544">
        <v>3</v>
      </c>
      <c r="M4544" s="18">
        <f t="shared" si="1402"/>
        <v>627.27</v>
      </c>
      <c r="T4544" t="str">
        <f t="shared" si="1403"/>
        <v>Completed</v>
      </c>
      <c r="U4544" t="str">
        <f t="shared" si="1404"/>
        <v>No</v>
      </c>
      <c r="V4544" t="str">
        <f t="shared" si="1405"/>
        <v>No</v>
      </c>
      <c r="X4544">
        <f t="shared" si="1406"/>
        <v>589</v>
      </c>
      <c r="Y4544">
        <f t="shared" si="1407"/>
        <v>426</v>
      </c>
      <c r="Z4544" s="18">
        <f t="shared" si="1408"/>
        <v>1098537.4901531704</v>
      </c>
      <c r="AA4544" s="18">
        <f t="shared" si="1409"/>
        <v>96724.388030634553</v>
      </c>
      <c r="AB4544" s="17">
        <f t="shared" si="1410"/>
        <v>3.9001122334455669</v>
      </c>
      <c r="AC4544" s="2" t="s">
        <v>188</v>
      </c>
      <c r="AD4544" s="2" t="s">
        <v>42</v>
      </c>
      <c r="AE4544" t="str">
        <f t="shared" si="1411"/>
        <v>Beauty</v>
      </c>
      <c r="AF4544" t="str">
        <f t="shared" si="1412"/>
        <v>Beauty</v>
      </c>
      <c r="AG4544" t="str" cm="1">
        <f t="array" ref="AG4544">INDEX(AD:AD,ROW())</f>
        <v>Beauty</v>
      </c>
      <c r="AH4544">
        <f t="shared" si="1420"/>
        <v>80</v>
      </c>
      <c r="AI4544" t="str">
        <f t="shared" si="1413"/>
        <v>Beauty</v>
      </c>
      <c r="AK4544">
        <f t="shared" si="1414"/>
        <v>2024</v>
      </c>
      <c r="AL4544">
        <f t="shared" si="1415"/>
        <v>2</v>
      </c>
      <c r="AM4544">
        <f t="shared" si="1416"/>
        <v>1</v>
      </c>
      <c r="AN4544">
        <f t="shared" si="1417"/>
        <v>5</v>
      </c>
      <c r="AO4544" t="str">
        <f t="shared" si="1418"/>
        <v>Weekday</v>
      </c>
      <c r="AR4544" s="20">
        <f t="shared" si="1419"/>
        <v>0</v>
      </c>
    </row>
    <row r="4545" spans="1:44" x14ac:dyDescent="0.35">
      <c r="A4545" t="str">
        <f t="shared" si="1401"/>
        <v>CUST4544</v>
      </c>
      <c r="B4545" s="2" t="s">
        <v>4881</v>
      </c>
      <c r="C4545" s="4">
        <v>45074</v>
      </c>
      <c r="D4545" s="2" t="s">
        <v>110</v>
      </c>
      <c r="E4545" t="s">
        <v>5050</v>
      </c>
      <c r="F4545" s="2" t="s">
        <v>13</v>
      </c>
      <c r="G4545" s="2" t="s">
        <v>5045</v>
      </c>
      <c r="H4545" s="2">
        <v>1</v>
      </c>
      <c r="I4545" s="19">
        <v>643.47</v>
      </c>
      <c r="J4545" s="2" t="s">
        <v>50</v>
      </c>
      <c r="K4545" s="2" t="s">
        <v>16</v>
      </c>
      <c r="L4545">
        <v>4</v>
      </c>
      <c r="M4545" s="18">
        <f t="shared" si="1402"/>
        <v>643.47</v>
      </c>
      <c r="T4545" t="str">
        <f t="shared" si="1403"/>
        <v>Completed</v>
      </c>
      <c r="U4545" t="str">
        <f t="shared" si="1404"/>
        <v>No</v>
      </c>
      <c r="V4545" t="str">
        <f t="shared" si="1405"/>
        <v>No</v>
      </c>
      <c r="X4545">
        <f t="shared" si="1406"/>
        <v>589</v>
      </c>
      <c r="Y4545">
        <f t="shared" si="1407"/>
        <v>426</v>
      </c>
      <c r="Z4545" s="18">
        <f t="shared" si="1408"/>
        <v>1463424.4009529033</v>
      </c>
      <c r="AA4545" s="18">
        <f t="shared" si="1409"/>
        <v>118285.78776560788</v>
      </c>
      <c r="AB4545" s="17">
        <f t="shared" si="1410"/>
        <v>3.8140589569160999</v>
      </c>
      <c r="AC4545" s="2" t="s">
        <v>5045</v>
      </c>
      <c r="AD4545" s="2" t="s">
        <v>13</v>
      </c>
      <c r="AE4545" t="str">
        <f t="shared" si="1411"/>
        <v>Home &amp; Kitchen</v>
      </c>
      <c r="AF4545" t="str">
        <f t="shared" si="1412"/>
        <v>Home &amp; Kitchen</v>
      </c>
      <c r="AG4545" t="str" cm="1">
        <f t="array" ref="AG4545">INDEX(AD:AD,ROW())</f>
        <v>Home &amp; Kitchen</v>
      </c>
      <c r="AH4545">
        <f t="shared" si="1420"/>
        <v>76</v>
      </c>
      <c r="AI4545" t="str">
        <f t="shared" si="1413"/>
        <v>Home &amp; Kitchen</v>
      </c>
      <c r="AK4545">
        <f t="shared" si="1414"/>
        <v>2023</v>
      </c>
      <c r="AL4545">
        <f t="shared" si="1415"/>
        <v>5</v>
      </c>
      <c r="AM4545">
        <f t="shared" si="1416"/>
        <v>28</v>
      </c>
      <c r="AN4545">
        <f t="shared" si="1417"/>
        <v>1</v>
      </c>
      <c r="AO4545" t="str">
        <f t="shared" si="1418"/>
        <v>Weekend</v>
      </c>
      <c r="AR4545" s="20">
        <f t="shared" si="1419"/>
        <v>0</v>
      </c>
    </row>
    <row r="4546" spans="1:44" x14ac:dyDescent="0.35">
      <c r="A4546" t="str">
        <f t="shared" si="1401"/>
        <v>CUST4545</v>
      </c>
      <c r="B4546" s="2" t="s">
        <v>4882</v>
      </c>
      <c r="C4546" s="4">
        <v>45454</v>
      </c>
      <c r="D4546" s="2" t="s">
        <v>514</v>
      </c>
      <c r="E4546" t="s">
        <v>5055</v>
      </c>
      <c r="F4546" s="2" t="s">
        <v>23</v>
      </c>
      <c r="G4546" s="2" t="s">
        <v>24</v>
      </c>
      <c r="H4546" s="2">
        <v>1</v>
      </c>
      <c r="I4546" s="19">
        <v>337.92</v>
      </c>
      <c r="J4546" s="2" t="s">
        <v>50</v>
      </c>
      <c r="K4546" s="2" t="s">
        <v>31</v>
      </c>
      <c r="L4546">
        <v>4</v>
      </c>
      <c r="M4546" s="18">
        <f t="shared" si="1402"/>
        <v>337.92</v>
      </c>
      <c r="T4546" t="str">
        <f t="shared" si="1403"/>
        <v>Pending</v>
      </c>
      <c r="U4546" t="str">
        <f t="shared" si="1404"/>
        <v>No</v>
      </c>
      <c r="V4546" t="str">
        <f t="shared" si="1405"/>
        <v>Yes</v>
      </c>
      <c r="X4546">
        <f t="shared" si="1406"/>
        <v>567</v>
      </c>
      <c r="Y4546">
        <f t="shared" si="1407"/>
        <v>440</v>
      </c>
      <c r="Z4546" s="18">
        <f t="shared" si="1408"/>
        <v>594714.6477588166</v>
      </c>
      <c r="AA4546" s="18">
        <f t="shared" si="1409"/>
        <v>60882.938065984097</v>
      </c>
      <c r="AB4546" s="17">
        <f t="shared" si="1410"/>
        <v>3.804733727810651</v>
      </c>
      <c r="AC4546" s="2" t="s">
        <v>24</v>
      </c>
      <c r="AD4546" s="2" t="s">
        <v>23</v>
      </c>
      <c r="AE4546" t="str">
        <f t="shared" si="1411"/>
        <v>Books</v>
      </c>
      <c r="AF4546" t="str">
        <f t="shared" si="1412"/>
        <v>Books</v>
      </c>
      <c r="AG4546" t="str" cm="1">
        <f t="array" ref="AG4546">INDEX(AD:AD,ROW())</f>
        <v>Books</v>
      </c>
      <c r="AH4546">
        <f t="shared" si="1420"/>
        <v>4</v>
      </c>
      <c r="AI4546" t="str">
        <f t="shared" si="1413"/>
        <v>Books</v>
      </c>
      <c r="AK4546">
        <f t="shared" si="1414"/>
        <v>2024</v>
      </c>
      <c r="AL4546">
        <f t="shared" si="1415"/>
        <v>6</v>
      </c>
      <c r="AM4546">
        <f t="shared" si="1416"/>
        <v>11</v>
      </c>
      <c r="AN4546">
        <f t="shared" si="1417"/>
        <v>3</v>
      </c>
      <c r="AO4546" t="str">
        <f t="shared" si="1418"/>
        <v>Weekday</v>
      </c>
      <c r="AR4546" s="20">
        <f t="shared" si="1419"/>
        <v>0</v>
      </c>
    </row>
    <row r="4547" spans="1:44" x14ac:dyDescent="0.35">
      <c r="A4547" t="str">
        <f t="shared" ref="A4547:A4610" si="1421">"CUST"&amp;TEXT(ROW()-1,"0000")</f>
        <v>CUST4546</v>
      </c>
      <c r="B4547" s="2" t="s">
        <v>4883</v>
      </c>
      <c r="C4547" s="4">
        <v>45345</v>
      </c>
      <c r="D4547" s="2" t="s">
        <v>97</v>
      </c>
      <c r="E4547" t="s">
        <v>5052</v>
      </c>
      <c r="F4547" s="2" t="s">
        <v>13</v>
      </c>
      <c r="G4547" s="2" t="s">
        <v>34</v>
      </c>
      <c r="H4547" s="2">
        <v>2</v>
      </c>
      <c r="I4547" s="19">
        <v>1078.8499999999999</v>
      </c>
      <c r="J4547" s="2" t="s">
        <v>5046</v>
      </c>
      <c r="K4547" s="2" t="s">
        <v>16</v>
      </c>
      <c r="L4547">
        <v>4</v>
      </c>
      <c r="M4547" s="18">
        <f t="shared" ref="M4547:M4610" si="1422">H4547*I4547</f>
        <v>2157.6999999999998</v>
      </c>
      <c r="T4547" t="str">
        <f t="shared" ref="T4547:T4610" si="1423">IF(K4547="Cancelled","Lost Sale",IF(K4547="Pending","Pending","Completed"))</f>
        <v>Completed</v>
      </c>
      <c r="U4547" t="str">
        <f t="shared" ref="U4547:U4610" si="1424">IF(AND(K4547="Delivered",M4547&gt;1000),"Yes","No")</f>
        <v>Yes</v>
      </c>
      <c r="V4547" t="str">
        <f t="shared" ref="V4547:V4610" si="1425">IF(OR(K4547="Cancelled",K4547="Pending"),"Yes","No")</f>
        <v>No</v>
      </c>
      <c r="X4547">
        <f t="shared" ref="X4547:X4610" si="1426">COUNTIF($E$2:$E$4701,E4547)</f>
        <v>573</v>
      </c>
      <c r="Y4547">
        <f t="shared" ref="Y4547:Y4610" si="1427">COUNTIFS($E$2:$E$4701,E4547,$K$2:$K$4701,"Delivered")</f>
        <v>450</v>
      </c>
      <c r="Z4547" s="18">
        <f t="shared" ref="Z4547:Z4610" si="1428">SUMIF($F$2:$F$4701,F4547,$M$2:$M$4701)</f>
        <v>1463424.4009529033</v>
      </c>
      <c r="AA4547" s="18">
        <f t="shared" ref="AA4547:AA4610" si="1429">SUMIFS($M$2:$M$4701,$F$2:$F$4701,F4547,$K$2:$K$4701,"Pending")</f>
        <v>118285.78776560788</v>
      </c>
      <c r="AB4547" s="17">
        <f t="shared" ref="AB4547:AB4610" si="1430">AVERAGEIF($F$2:$F$4701,F4547,$L$2:$L$4701)</f>
        <v>3.8140589569160999</v>
      </c>
      <c r="AC4547" s="2" t="s">
        <v>34</v>
      </c>
      <c r="AD4547" s="2" t="s">
        <v>13</v>
      </c>
      <c r="AE4547" t="str">
        <f t="shared" ref="AE4547:AE4610" si="1431">VLOOKUP(G4547,$AC$2:$AD$4738,2,FALSE)</f>
        <v>Home &amp; Kitchen</v>
      </c>
      <c r="AF4547" t="str">
        <f t="shared" ref="AF4547:AF4610" si="1432">_xlfn.XLOOKUP(G4547,AC:AC,AD:AD)</f>
        <v>Home &amp; Kitchen</v>
      </c>
      <c r="AG4547" t="str" cm="1">
        <f t="array" ref="AG4547">INDEX(AD:AD,ROW())</f>
        <v>Home &amp; Kitchen</v>
      </c>
      <c r="AH4547">
        <f t="shared" si="1420"/>
        <v>7</v>
      </c>
      <c r="AI4547" t="str">
        <f t="shared" ref="AI4547:AI4610" si="1433">INDEX(AD:AD,MATCH(G4547,AC:AC,0))</f>
        <v>Home &amp; Kitchen</v>
      </c>
      <c r="AK4547">
        <f t="shared" ref="AK4547:AK4610" si="1434">YEAR(C4547)</f>
        <v>2024</v>
      </c>
      <c r="AL4547">
        <f t="shared" ref="AL4547:AL4610" si="1435">MONTH(C4547)</f>
        <v>2</v>
      </c>
      <c r="AM4547">
        <f t="shared" ref="AM4547:AM4610" si="1436">DAY(C4547)</f>
        <v>23</v>
      </c>
      <c r="AN4547">
        <f t="shared" ref="AN4547:AN4610" si="1437">WEEKDAY(C4547)</f>
        <v>6</v>
      </c>
      <c r="AO4547" t="str">
        <f t="shared" ref="AO4547:AO4610" si="1438">IF(WEEKDAY(C4547,2)&gt;5,"Weekend","Weekday")</f>
        <v>Weekday</v>
      </c>
      <c r="AR4547" s="20">
        <f t="shared" ref="AR4547:AR4610" si="1439">IF(OR(K4547="Cancelled",K4547="Returned"),1,0)</f>
        <v>0</v>
      </c>
    </row>
    <row r="4548" spans="1:44" x14ac:dyDescent="0.35">
      <c r="A4548" t="str">
        <f t="shared" si="1421"/>
        <v>CUST4547</v>
      </c>
      <c r="B4548" s="2" t="s">
        <v>4884</v>
      </c>
      <c r="C4548" s="4">
        <v>45682</v>
      </c>
      <c r="D4548" s="2" t="s">
        <v>214</v>
      </c>
      <c r="E4548" t="s">
        <v>5048</v>
      </c>
      <c r="F4548" s="2" t="s">
        <v>42</v>
      </c>
      <c r="G4548" s="2" t="s">
        <v>188</v>
      </c>
      <c r="H4548" s="2">
        <v>1</v>
      </c>
      <c r="I4548" s="19">
        <v>1366.42</v>
      </c>
      <c r="J4548" s="2" t="s">
        <v>15</v>
      </c>
      <c r="K4548" s="2" t="s">
        <v>16</v>
      </c>
      <c r="L4548">
        <v>2</v>
      </c>
      <c r="M4548" s="18">
        <f t="shared" si="1422"/>
        <v>1366.42</v>
      </c>
      <c r="T4548" t="str">
        <f t="shared" si="1423"/>
        <v>Completed</v>
      </c>
      <c r="U4548" t="str">
        <f t="shared" si="1424"/>
        <v>Yes</v>
      </c>
      <c r="V4548" t="str">
        <f t="shared" si="1425"/>
        <v>No</v>
      </c>
      <c r="X4548">
        <f t="shared" si="1426"/>
        <v>590</v>
      </c>
      <c r="Y4548">
        <f t="shared" si="1427"/>
        <v>451</v>
      </c>
      <c r="Z4548" s="18">
        <f t="shared" si="1428"/>
        <v>1098537.4901531704</v>
      </c>
      <c r="AA4548" s="18">
        <f t="shared" si="1429"/>
        <v>96724.388030634553</v>
      </c>
      <c r="AB4548" s="17">
        <f t="shared" si="1430"/>
        <v>3.9001122334455669</v>
      </c>
      <c r="AC4548" s="2" t="s">
        <v>188</v>
      </c>
      <c r="AD4548" s="2" t="s">
        <v>42</v>
      </c>
      <c r="AE4548" t="str">
        <f t="shared" si="1431"/>
        <v>Beauty</v>
      </c>
      <c r="AF4548" t="str">
        <f t="shared" si="1432"/>
        <v>Beauty</v>
      </c>
      <c r="AG4548" t="str" cm="1">
        <f t="array" ref="AG4548">INDEX(AD:AD,ROW())</f>
        <v>Beauty</v>
      </c>
      <c r="AH4548">
        <f t="shared" si="1420"/>
        <v>80</v>
      </c>
      <c r="AI4548" t="str">
        <f t="shared" si="1433"/>
        <v>Beauty</v>
      </c>
      <c r="AK4548">
        <f t="shared" si="1434"/>
        <v>2025</v>
      </c>
      <c r="AL4548">
        <f t="shared" si="1435"/>
        <v>1</v>
      </c>
      <c r="AM4548">
        <f t="shared" si="1436"/>
        <v>25</v>
      </c>
      <c r="AN4548">
        <f t="shared" si="1437"/>
        <v>7</v>
      </c>
      <c r="AO4548" t="str">
        <f t="shared" si="1438"/>
        <v>Weekend</v>
      </c>
      <c r="AR4548" s="20">
        <f t="shared" si="1439"/>
        <v>0</v>
      </c>
    </row>
    <row r="4549" spans="1:44" x14ac:dyDescent="0.35">
      <c r="A4549" t="str">
        <f t="shared" si="1421"/>
        <v>CUST4548</v>
      </c>
      <c r="B4549" s="2" t="s">
        <v>4885</v>
      </c>
      <c r="C4549" s="4">
        <v>45006</v>
      </c>
      <c r="D4549" s="2" t="s">
        <v>1109</v>
      </c>
      <c r="E4549" t="s">
        <v>5050</v>
      </c>
      <c r="F4549" s="2" t="s">
        <v>23</v>
      </c>
      <c r="G4549" s="2" t="s">
        <v>75</v>
      </c>
      <c r="H4549" s="2">
        <v>2</v>
      </c>
      <c r="I4549" s="19">
        <v>175.19</v>
      </c>
      <c r="J4549" s="2" t="s">
        <v>15</v>
      </c>
      <c r="K4549" s="2" t="s">
        <v>16</v>
      </c>
      <c r="L4549">
        <v>5</v>
      </c>
      <c r="M4549" s="18">
        <f t="shared" si="1422"/>
        <v>350.38</v>
      </c>
      <c r="T4549" t="str">
        <f t="shared" si="1423"/>
        <v>Completed</v>
      </c>
      <c r="U4549" t="str">
        <f t="shared" si="1424"/>
        <v>No</v>
      </c>
      <c r="V4549" t="str">
        <f t="shared" si="1425"/>
        <v>No</v>
      </c>
      <c r="X4549">
        <f t="shared" si="1426"/>
        <v>589</v>
      </c>
      <c r="Y4549">
        <f t="shared" si="1427"/>
        <v>426</v>
      </c>
      <c r="Z4549" s="18">
        <f t="shared" si="1428"/>
        <v>594714.6477588166</v>
      </c>
      <c r="AA4549" s="18">
        <f t="shared" si="1429"/>
        <v>60882.938065984097</v>
      </c>
      <c r="AB4549" s="17">
        <f t="shared" si="1430"/>
        <v>3.804733727810651</v>
      </c>
      <c r="AC4549" s="2" t="s">
        <v>75</v>
      </c>
      <c r="AD4549" s="2" t="s">
        <v>23</v>
      </c>
      <c r="AE4549" t="str">
        <f t="shared" si="1431"/>
        <v>Books</v>
      </c>
      <c r="AF4549" t="str">
        <f t="shared" si="1432"/>
        <v>Books</v>
      </c>
      <c r="AG4549" t="str" cm="1">
        <f t="array" ref="AG4549">INDEX(AD:AD,ROW())</f>
        <v>Books</v>
      </c>
      <c r="AH4549">
        <f t="shared" si="1420"/>
        <v>23</v>
      </c>
      <c r="AI4549" t="str">
        <f t="shared" si="1433"/>
        <v>Books</v>
      </c>
      <c r="AK4549">
        <f t="shared" si="1434"/>
        <v>2023</v>
      </c>
      <c r="AL4549">
        <f t="shared" si="1435"/>
        <v>3</v>
      </c>
      <c r="AM4549">
        <f t="shared" si="1436"/>
        <v>21</v>
      </c>
      <c r="AN4549">
        <f t="shared" si="1437"/>
        <v>3</v>
      </c>
      <c r="AO4549" t="str">
        <f t="shared" si="1438"/>
        <v>Weekday</v>
      </c>
      <c r="AR4549" s="20">
        <f t="shared" si="1439"/>
        <v>0</v>
      </c>
    </row>
    <row r="4550" spans="1:44" x14ac:dyDescent="0.35">
      <c r="A4550" t="str">
        <f t="shared" si="1421"/>
        <v>CUST4549</v>
      </c>
      <c r="B4550" s="2" t="s">
        <v>4886</v>
      </c>
      <c r="C4550" s="4">
        <v>44935</v>
      </c>
      <c r="D4550" s="2" t="s">
        <v>154</v>
      </c>
      <c r="E4550" t="s">
        <v>5054</v>
      </c>
      <c r="F4550" s="2" t="s">
        <v>19</v>
      </c>
      <c r="G4550" s="2" t="s">
        <v>128</v>
      </c>
      <c r="H4550" s="2">
        <v>1</v>
      </c>
      <c r="I4550" s="19">
        <v>2351.9499999999998</v>
      </c>
      <c r="J4550" s="2" t="s">
        <v>50</v>
      </c>
      <c r="K4550" s="2" t="s">
        <v>16</v>
      </c>
      <c r="L4550">
        <v>2</v>
      </c>
      <c r="M4550" s="18">
        <f t="shared" si="1422"/>
        <v>2351.9499999999998</v>
      </c>
      <c r="T4550" t="str">
        <f t="shared" si="1423"/>
        <v>Completed</v>
      </c>
      <c r="U4550" t="str">
        <f t="shared" si="1424"/>
        <v>Yes</v>
      </c>
      <c r="V4550" t="str">
        <f t="shared" si="1425"/>
        <v>No</v>
      </c>
      <c r="X4550">
        <f t="shared" si="1426"/>
        <v>558</v>
      </c>
      <c r="Y4550">
        <f t="shared" si="1427"/>
        <v>430</v>
      </c>
      <c r="Z4550" s="18">
        <f t="shared" si="1428"/>
        <v>2759712.3299794244</v>
      </c>
      <c r="AA4550" s="18">
        <f t="shared" si="1429"/>
        <v>330643.50635802455</v>
      </c>
      <c r="AB4550" s="17">
        <f t="shared" si="1430"/>
        <v>3.8641711229946525</v>
      </c>
      <c r="AC4550" s="2" t="s">
        <v>128</v>
      </c>
      <c r="AD4550" s="2" t="s">
        <v>19</v>
      </c>
      <c r="AE4550" t="str">
        <f t="shared" si="1431"/>
        <v>Electronics</v>
      </c>
      <c r="AF4550" t="str">
        <f t="shared" si="1432"/>
        <v>Electronics</v>
      </c>
      <c r="AG4550" t="str" cm="1">
        <f t="array" ref="AG4550">INDEX(AD:AD,ROW())</f>
        <v>Electronics</v>
      </c>
      <c r="AH4550">
        <f t="shared" si="1420"/>
        <v>48</v>
      </c>
      <c r="AI4550" t="str">
        <f t="shared" si="1433"/>
        <v>Electronics</v>
      </c>
      <c r="AK4550">
        <f t="shared" si="1434"/>
        <v>2023</v>
      </c>
      <c r="AL4550">
        <f t="shared" si="1435"/>
        <v>1</v>
      </c>
      <c r="AM4550">
        <f t="shared" si="1436"/>
        <v>9</v>
      </c>
      <c r="AN4550">
        <f t="shared" si="1437"/>
        <v>2</v>
      </c>
      <c r="AO4550" t="str">
        <f t="shared" si="1438"/>
        <v>Weekday</v>
      </c>
      <c r="AR4550" s="20">
        <f t="shared" si="1439"/>
        <v>0</v>
      </c>
    </row>
    <row r="4551" spans="1:44" x14ac:dyDescent="0.35">
      <c r="A4551" t="str">
        <f t="shared" si="1421"/>
        <v>CUST4550</v>
      </c>
      <c r="B4551" s="2" t="s">
        <v>4887</v>
      </c>
      <c r="C4551" s="4">
        <v>45507</v>
      </c>
      <c r="D4551" s="2" t="s">
        <v>342</v>
      </c>
      <c r="E4551" t="s">
        <v>5054</v>
      </c>
      <c r="F4551" s="2" t="s">
        <v>19</v>
      </c>
      <c r="G4551" s="2" t="s">
        <v>5039</v>
      </c>
      <c r="H4551" s="2">
        <v>1</v>
      </c>
      <c r="I4551" s="19">
        <v>3495.38</v>
      </c>
      <c r="J4551" s="2" t="s">
        <v>15</v>
      </c>
      <c r="K4551" s="2" t="s">
        <v>103</v>
      </c>
      <c r="L4551">
        <v>1</v>
      </c>
      <c r="M4551" s="18">
        <f t="shared" si="1422"/>
        <v>3495.38</v>
      </c>
      <c r="T4551" t="str">
        <f t="shared" si="1423"/>
        <v>Lost Sale</v>
      </c>
      <c r="U4551" t="str">
        <f t="shared" si="1424"/>
        <v>No</v>
      </c>
      <c r="V4551" t="str">
        <f t="shared" si="1425"/>
        <v>Yes</v>
      </c>
      <c r="X4551">
        <f t="shared" si="1426"/>
        <v>558</v>
      </c>
      <c r="Y4551">
        <f t="shared" si="1427"/>
        <v>430</v>
      </c>
      <c r="Z4551" s="18">
        <f t="shared" si="1428"/>
        <v>2759712.3299794244</v>
      </c>
      <c r="AA4551" s="18">
        <f t="shared" si="1429"/>
        <v>330643.50635802455</v>
      </c>
      <c r="AB4551" s="17">
        <f t="shared" si="1430"/>
        <v>3.8641711229946525</v>
      </c>
      <c r="AC4551" s="2" t="s">
        <v>5039</v>
      </c>
      <c r="AD4551" s="2" t="s">
        <v>19</v>
      </c>
      <c r="AE4551" t="str">
        <f t="shared" si="1431"/>
        <v>Electronics</v>
      </c>
      <c r="AF4551" t="str">
        <f t="shared" si="1432"/>
        <v>Electronics</v>
      </c>
      <c r="AG4551" t="str" cm="1">
        <f t="array" ref="AG4551">INDEX(AD:AD,ROW())</f>
        <v>Electronics</v>
      </c>
      <c r="AH4551">
        <f t="shared" si="1420"/>
        <v>3</v>
      </c>
      <c r="AI4551" t="str">
        <f t="shared" si="1433"/>
        <v>Electronics</v>
      </c>
      <c r="AK4551">
        <f t="shared" si="1434"/>
        <v>2024</v>
      </c>
      <c r="AL4551">
        <f t="shared" si="1435"/>
        <v>8</v>
      </c>
      <c r="AM4551">
        <f t="shared" si="1436"/>
        <v>3</v>
      </c>
      <c r="AN4551">
        <f t="shared" si="1437"/>
        <v>7</v>
      </c>
      <c r="AO4551" t="str">
        <f t="shared" si="1438"/>
        <v>Weekend</v>
      </c>
      <c r="AR4551" s="20">
        <f t="shared" si="1439"/>
        <v>1</v>
      </c>
    </row>
    <row r="4552" spans="1:44" x14ac:dyDescent="0.35">
      <c r="A4552" t="str">
        <f t="shared" si="1421"/>
        <v>CUST4551</v>
      </c>
      <c r="B4552" s="2" t="s">
        <v>4888</v>
      </c>
      <c r="C4552" s="4">
        <v>45228</v>
      </c>
      <c r="D4552" s="2" t="s">
        <v>235</v>
      </c>
      <c r="E4552" t="s">
        <v>5052</v>
      </c>
      <c r="F4552" s="2" t="s">
        <v>19</v>
      </c>
      <c r="G4552" s="2" t="s">
        <v>5039</v>
      </c>
      <c r="H4552" s="2">
        <v>1</v>
      </c>
      <c r="I4552" s="19">
        <v>3030.49</v>
      </c>
      <c r="J4552" s="2" t="s">
        <v>5047</v>
      </c>
      <c r="K4552" s="2" t="s">
        <v>16</v>
      </c>
      <c r="L4552" s="32"/>
      <c r="M4552" s="18">
        <f t="shared" si="1422"/>
        <v>3030.49</v>
      </c>
      <c r="T4552" t="str">
        <f t="shared" si="1423"/>
        <v>Completed</v>
      </c>
      <c r="U4552" t="str">
        <f t="shared" si="1424"/>
        <v>Yes</v>
      </c>
      <c r="V4552" t="str">
        <f t="shared" si="1425"/>
        <v>No</v>
      </c>
      <c r="X4552">
        <f t="shared" si="1426"/>
        <v>573</v>
      </c>
      <c r="Y4552">
        <f t="shared" si="1427"/>
        <v>450</v>
      </c>
      <c r="Z4552" s="18">
        <f t="shared" si="1428"/>
        <v>2759712.3299794244</v>
      </c>
      <c r="AA4552" s="18">
        <f t="shared" si="1429"/>
        <v>330643.50635802455</v>
      </c>
      <c r="AB4552" s="17">
        <f t="shared" si="1430"/>
        <v>3.8641711229946525</v>
      </c>
      <c r="AC4552" s="2" t="s">
        <v>5039</v>
      </c>
      <c r="AD4552" s="2" t="s">
        <v>19</v>
      </c>
      <c r="AE4552" t="str">
        <f t="shared" si="1431"/>
        <v>Electronics</v>
      </c>
      <c r="AF4552" t="str">
        <f t="shared" si="1432"/>
        <v>Electronics</v>
      </c>
      <c r="AG4552" t="str" cm="1">
        <f t="array" ref="AG4552">INDEX(AD:AD,ROW())</f>
        <v>Electronics</v>
      </c>
      <c r="AH4552">
        <f t="shared" si="1420"/>
        <v>3</v>
      </c>
      <c r="AI4552" t="str">
        <f t="shared" si="1433"/>
        <v>Electronics</v>
      </c>
      <c r="AK4552">
        <f t="shared" si="1434"/>
        <v>2023</v>
      </c>
      <c r="AL4552">
        <f t="shared" si="1435"/>
        <v>10</v>
      </c>
      <c r="AM4552">
        <f t="shared" si="1436"/>
        <v>29</v>
      </c>
      <c r="AN4552">
        <f t="shared" si="1437"/>
        <v>1</v>
      </c>
      <c r="AO4552" t="str">
        <f t="shared" si="1438"/>
        <v>Weekend</v>
      </c>
      <c r="AR4552" s="20">
        <f t="shared" si="1439"/>
        <v>0</v>
      </c>
    </row>
    <row r="4553" spans="1:44" x14ac:dyDescent="0.35">
      <c r="A4553" t="str">
        <f t="shared" si="1421"/>
        <v>CUST4552</v>
      </c>
      <c r="B4553" s="2" t="s">
        <v>4889</v>
      </c>
      <c r="C4553" s="4">
        <v>45297</v>
      </c>
      <c r="D4553" s="2" t="s">
        <v>94</v>
      </c>
      <c r="E4553" t="s">
        <v>5048</v>
      </c>
      <c r="F4553" s="2" t="s">
        <v>19</v>
      </c>
      <c r="G4553" s="2" t="s">
        <v>128</v>
      </c>
      <c r="H4553" s="2">
        <v>2</v>
      </c>
      <c r="I4553" s="19">
        <v>2374.75</v>
      </c>
      <c r="J4553" s="2" t="s">
        <v>5047</v>
      </c>
      <c r="K4553" s="2" t="s">
        <v>16</v>
      </c>
      <c r="L4553">
        <v>3</v>
      </c>
      <c r="M4553" s="18">
        <f t="shared" si="1422"/>
        <v>4749.5</v>
      </c>
      <c r="T4553" t="str">
        <f t="shared" si="1423"/>
        <v>Completed</v>
      </c>
      <c r="U4553" t="str">
        <f t="shared" si="1424"/>
        <v>Yes</v>
      </c>
      <c r="V4553" t="str">
        <f t="shared" si="1425"/>
        <v>No</v>
      </c>
      <c r="X4553">
        <f t="shared" si="1426"/>
        <v>590</v>
      </c>
      <c r="Y4553">
        <f t="shared" si="1427"/>
        <v>451</v>
      </c>
      <c r="Z4553" s="18">
        <f t="shared" si="1428"/>
        <v>2759712.3299794244</v>
      </c>
      <c r="AA4553" s="18">
        <f t="shared" si="1429"/>
        <v>330643.50635802455</v>
      </c>
      <c r="AB4553" s="17">
        <f t="shared" si="1430"/>
        <v>3.8641711229946525</v>
      </c>
      <c r="AC4553" s="2" t="s">
        <v>128</v>
      </c>
      <c r="AD4553" s="2" t="s">
        <v>19</v>
      </c>
      <c r="AE4553" t="str">
        <f t="shared" si="1431"/>
        <v>Electronics</v>
      </c>
      <c r="AF4553" t="str">
        <f t="shared" si="1432"/>
        <v>Electronics</v>
      </c>
      <c r="AG4553" t="str" cm="1">
        <f t="array" ref="AG4553">INDEX(AD:AD,ROW())</f>
        <v>Electronics</v>
      </c>
      <c r="AH4553">
        <f t="shared" ref="AH4553:AH4616" si="1440">MATCH(G4553,AC:AC,0)</f>
        <v>48</v>
      </c>
      <c r="AI4553" t="str">
        <f t="shared" si="1433"/>
        <v>Electronics</v>
      </c>
      <c r="AK4553">
        <f t="shared" si="1434"/>
        <v>2024</v>
      </c>
      <c r="AL4553">
        <f t="shared" si="1435"/>
        <v>1</v>
      </c>
      <c r="AM4553">
        <f t="shared" si="1436"/>
        <v>6</v>
      </c>
      <c r="AN4553">
        <f t="shared" si="1437"/>
        <v>7</v>
      </c>
      <c r="AO4553" t="str">
        <f t="shared" si="1438"/>
        <v>Weekend</v>
      </c>
      <c r="AR4553" s="20">
        <f t="shared" si="1439"/>
        <v>0</v>
      </c>
    </row>
    <row r="4554" spans="1:44" x14ac:dyDescent="0.35">
      <c r="A4554" t="str">
        <f t="shared" si="1421"/>
        <v>CUST4553</v>
      </c>
      <c r="B4554" s="2" t="s">
        <v>4890</v>
      </c>
      <c r="C4554" s="4">
        <v>45755</v>
      </c>
      <c r="D4554" s="2" t="s">
        <v>658</v>
      </c>
      <c r="E4554" t="s">
        <v>5055</v>
      </c>
      <c r="F4554" s="2" t="s">
        <v>23</v>
      </c>
      <c r="G4554" s="2" t="s">
        <v>75</v>
      </c>
      <c r="H4554" s="2">
        <v>2</v>
      </c>
      <c r="I4554" s="19">
        <v>359.05</v>
      </c>
      <c r="J4554" s="2" t="s">
        <v>50</v>
      </c>
      <c r="K4554" s="2" t="s">
        <v>16</v>
      </c>
      <c r="L4554">
        <v>3</v>
      </c>
      <c r="M4554" s="18">
        <f t="shared" si="1422"/>
        <v>718.1</v>
      </c>
      <c r="T4554" t="str">
        <f t="shared" si="1423"/>
        <v>Completed</v>
      </c>
      <c r="U4554" t="str">
        <f t="shared" si="1424"/>
        <v>No</v>
      </c>
      <c r="V4554" t="str">
        <f t="shared" si="1425"/>
        <v>No</v>
      </c>
      <c r="X4554">
        <f t="shared" si="1426"/>
        <v>567</v>
      </c>
      <c r="Y4554">
        <f t="shared" si="1427"/>
        <v>440</v>
      </c>
      <c r="Z4554" s="18">
        <f t="shared" si="1428"/>
        <v>594714.6477588166</v>
      </c>
      <c r="AA4554" s="18">
        <f t="shared" si="1429"/>
        <v>60882.938065984097</v>
      </c>
      <c r="AB4554" s="17">
        <f t="shared" si="1430"/>
        <v>3.804733727810651</v>
      </c>
      <c r="AC4554" s="2" t="s">
        <v>75</v>
      </c>
      <c r="AD4554" s="2" t="s">
        <v>23</v>
      </c>
      <c r="AE4554" t="str">
        <f t="shared" si="1431"/>
        <v>Books</v>
      </c>
      <c r="AF4554" t="str">
        <f t="shared" si="1432"/>
        <v>Books</v>
      </c>
      <c r="AG4554" t="str" cm="1">
        <f t="array" ref="AG4554">INDEX(AD:AD,ROW())</f>
        <v>Books</v>
      </c>
      <c r="AH4554">
        <f t="shared" si="1440"/>
        <v>23</v>
      </c>
      <c r="AI4554" t="str">
        <f t="shared" si="1433"/>
        <v>Books</v>
      </c>
      <c r="AK4554">
        <f t="shared" si="1434"/>
        <v>2025</v>
      </c>
      <c r="AL4554">
        <f t="shared" si="1435"/>
        <v>4</v>
      </c>
      <c r="AM4554">
        <f t="shared" si="1436"/>
        <v>8</v>
      </c>
      <c r="AN4554">
        <f t="shared" si="1437"/>
        <v>3</v>
      </c>
      <c r="AO4554" t="str">
        <f t="shared" si="1438"/>
        <v>Weekday</v>
      </c>
      <c r="AR4554" s="20">
        <f t="shared" si="1439"/>
        <v>0</v>
      </c>
    </row>
    <row r="4555" spans="1:44" x14ac:dyDescent="0.35">
      <c r="A4555" t="str">
        <f t="shared" si="1421"/>
        <v>CUST4554</v>
      </c>
      <c r="B4555" s="2" t="s">
        <v>4891</v>
      </c>
      <c r="C4555" s="4">
        <v>45724</v>
      </c>
      <c r="D4555" s="2" t="s">
        <v>948</v>
      </c>
      <c r="E4555" t="s">
        <v>5052</v>
      </c>
      <c r="F4555" s="2" t="s">
        <v>23</v>
      </c>
      <c r="G4555" s="2" t="s">
        <v>24</v>
      </c>
      <c r="H4555" s="2">
        <v>1</v>
      </c>
      <c r="I4555" s="19">
        <v>658.27</v>
      </c>
      <c r="J4555" s="2" t="s">
        <v>15</v>
      </c>
      <c r="K4555" s="2" t="s">
        <v>103</v>
      </c>
      <c r="L4555">
        <v>5</v>
      </c>
      <c r="M4555" s="18">
        <f t="shared" si="1422"/>
        <v>658.27</v>
      </c>
      <c r="T4555" t="str">
        <f t="shared" si="1423"/>
        <v>Lost Sale</v>
      </c>
      <c r="U4555" t="str">
        <f t="shared" si="1424"/>
        <v>No</v>
      </c>
      <c r="V4555" t="str">
        <f t="shared" si="1425"/>
        <v>Yes</v>
      </c>
      <c r="X4555">
        <f t="shared" si="1426"/>
        <v>573</v>
      </c>
      <c r="Y4555">
        <f t="shared" si="1427"/>
        <v>450</v>
      </c>
      <c r="Z4555" s="18">
        <f t="shared" si="1428"/>
        <v>594714.6477588166</v>
      </c>
      <c r="AA4555" s="18">
        <f t="shared" si="1429"/>
        <v>60882.938065984097</v>
      </c>
      <c r="AB4555" s="17">
        <f t="shared" si="1430"/>
        <v>3.804733727810651</v>
      </c>
      <c r="AC4555" s="2" t="s">
        <v>24</v>
      </c>
      <c r="AD4555" s="2" t="s">
        <v>23</v>
      </c>
      <c r="AE4555" t="str">
        <f t="shared" si="1431"/>
        <v>Books</v>
      </c>
      <c r="AF4555" t="str">
        <f t="shared" si="1432"/>
        <v>Books</v>
      </c>
      <c r="AG4555" t="str" cm="1">
        <f t="array" ref="AG4555">INDEX(AD:AD,ROW())</f>
        <v>Books</v>
      </c>
      <c r="AH4555">
        <f t="shared" si="1440"/>
        <v>4</v>
      </c>
      <c r="AI4555" t="str">
        <f t="shared" si="1433"/>
        <v>Books</v>
      </c>
      <c r="AK4555">
        <f t="shared" si="1434"/>
        <v>2025</v>
      </c>
      <c r="AL4555">
        <f t="shared" si="1435"/>
        <v>3</v>
      </c>
      <c r="AM4555">
        <f t="shared" si="1436"/>
        <v>8</v>
      </c>
      <c r="AN4555">
        <f t="shared" si="1437"/>
        <v>7</v>
      </c>
      <c r="AO4555" t="str">
        <f t="shared" si="1438"/>
        <v>Weekend</v>
      </c>
      <c r="AR4555" s="20">
        <f t="shared" si="1439"/>
        <v>1</v>
      </c>
    </row>
    <row r="4556" spans="1:44" x14ac:dyDescent="0.35">
      <c r="A4556" t="str">
        <f t="shared" si="1421"/>
        <v>CUST4555</v>
      </c>
      <c r="B4556" s="2" t="s">
        <v>4892</v>
      </c>
      <c r="C4556" s="4">
        <v>45648</v>
      </c>
      <c r="D4556" s="2" t="s">
        <v>84</v>
      </c>
      <c r="E4556" t="s">
        <v>5052</v>
      </c>
      <c r="F4556" s="2" t="s">
        <v>23</v>
      </c>
      <c r="G4556" s="2" t="s">
        <v>68</v>
      </c>
      <c r="H4556" s="2">
        <v>1</v>
      </c>
      <c r="I4556" s="19">
        <v>436.11</v>
      </c>
      <c r="J4556" s="2" t="s">
        <v>5046</v>
      </c>
      <c r="K4556" s="2" t="s">
        <v>16</v>
      </c>
      <c r="L4556">
        <v>1</v>
      </c>
      <c r="M4556" s="18">
        <f t="shared" si="1422"/>
        <v>436.11</v>
      </c>
      <c r="T4556" t="str">
        <f t="shared" si="1423"/>
        <v>Completed</v>
      </c>
      <c r="U4556" t="str">
        <f t="shared" si="1424"/>
        <v>No</v>
      </c>
      <c r="V4556" t="str">
        <f t="shared" si="1425"/>
        <v>No</v>
      </c>
      <c r="X4556">
        <f t="shared" si="1426"/>
        <v>573</v>
      </c>
      <c r="Y4556">
        <f t="shared" si="1427"/>
        <v>450</v>
      </c>
      <c r="Z4556" s="18">
        <f t="shared" si="1428"/>
        <v>594714.6477588166</v>
      </c>
      <c r="AA4556" s="18">
        <f t="shared" si="1429"/>
        <v>60882.938065984097</v>
      </c>
      <c r="AB4556" s="17">
        <f t="shared" si="1430"/>
        <v>3.804733727810651</v>
      </c>
      <c r="AC4556" s="2" t="s">
        <v>68</v>
      </c>
      <c r="AD4556" s="2" t="s">
        <v>23</v>
      </c>
      <c r="AE4556" t="str">
        <f t="shared" si="1431"/>
        <v>Books</v>
      </c>
      <c r="AF4556" t="str">
        <f t="shared" si="1432"/>
        <v>Books</v>
      </c>
      <c r="AG4556" t="str" cm="1">
        <f t="array" ref="AG4556">INDEX(AD:AD,ROW())</f>
        <v>Books</v>
      </c>
      <c r="AH4556">
        <f t="shared" si="1440"/>
        <v>20</v>
      </c>
      <c r="AI4556" t="str">
        <f t="shared" si="1433"/>
        <v>Books</v>
      </c>
      <c r="AK4556">
        <f t="shared" si="1434"/>
        <v>2024</v>
      </c>
      <c r="AL4556">
        <f t="shared" si="1435"/>
        <v>12</v>
      </c>
      <c r="AM4556">
        <f t="shared" si="1436"/>
        <v>22</v>
      </c>
      <c r="AN4556">
        <f t="shared" si="1437"/>
        <v>1</v>
      </c>
      <c r="AO4556" t="str">
        <f t="shared" si="1438"/>
        <v>Weekend</v>
      </c>
      <c r="AR4556" s="20">
        <f t="shared" si="1439"/>
        <v>0</v>
      </c>
    </row>
    <row r="4557" spans="1:44" x14ac:dyDescent="0.35">
      <c r="A4557" t="str">
        <f t="shared" si="1421"/>
        <v>CUST4556</v>
      </c>
      <c r="B4557" s="2" t="s">
        <v>4893</v>
      </c>
      <c r="C4557" s="4">
        <v>45304</v>
      </c>
      <c r="D4557" s="2" t="s">
        <v>370</v>
      </c>
      <c r="E4557" t="s">
        <v>5050</v>
      </c>
      <c r="F4557" s="2" t="s">
        <v>13</v>
      </c>
      <c r="G4557" s="2" t="s">
        <v>95</v>
      </c>
      <c r="H4557" s="2">
        <v>1</v>
      </c>
      <c r="I4557" s="19">
        <v>1050.82</v>
      </c>
      <c r="J4557" s="2" t="s">
        <v>5046</v>
      </c>
      <c r="K4557" s="2" t="s">
        <v>16</v>
      </c>
      <c r="L4557">
        <v>4</v>
      </c>
      <c r="M4557" s="18">
        <f t="shared" si="1422"/>
        <v>1050.82</v>
      </c>
      <c r="T4557" t="str">
        <f t="shared" si="1423"/>
        <v>Completed</v>
      </c>
      <c r="U4557" t="str">
        <f t="shared" si="1424"/>
        <v>Yes</v>
      </c>
      <c r="V4557" t="str">
        <f t="shared" si="1425"/>
        <v>No</v>
      </c>
      <c r="X4557">
        <f t="shared" si="1426"/>
        <v>589</v>
      </c>
      <c r="Y4557">
        <f t="shared" si="1427"/>
        <v>426</v>
      </c>
      <c r="Z4557" s="18">
        <f t="shared" si="1428"/>
        <v>1463424.4009529033</v>
      </c>
      <c r="AA4557" s="18">
        <f t="shared" si="1429"/>
        <v>118285.78776560788</v>
      </c>
      <c r="AB4557" s="17">
        <f t="shared" si="1430"/>
        <v>3.8140589569160999</v>
      </c>
      <c r="AC4557" s="2" t="s">
        <v>95</v>
      </c>
      <c r="AD4557" s="2" t="s">
        <v>13</v>
      </c>
      <c r="AE4557" t="str">
        <f t="shared" si="1431"/>
        <v>Home &amp; Kitchen</v>
      </c>
      <c r="AF4557" t="str">
        <f t="shared" si="1432"/>
        <v>Home &amp; Kitchen</v>
      </c>
      <c r="AG4557" t="str" cm="1">
        <f t="array" ref="AG4557">INDEX(AD:AD,ROW())</f>
        <v>Home &amp; Kitchen</v>
      </c>
      <c r="AH4557">
        <f t="shared" si="1440"/>
        <v>32</v>
      </c>
      <c r="AI4557" t="str">
        <f t="shared" si="1433"/>
        <v>Home &amp; Kitchen</v>
      </c>
      <c r="AK4557">
        <f t="shared" si="1434"/>
        <v>2024</v>
      </c>
      <c r="AL4557">
        <f t="shared" si="1435"/>
        <v>1</v>
      </c>
      <c r="AM4557">
        <f t="shared" si="1436"/>
        <v>13</v>
      </c>
      <c r="AN4557">
        <f t="shared" si="1437"/>
        <v>7</v>
      </c>
      <c r="AO4557" t="str">
        <f t="shared" si="1438"/>
        <v>Weekend</v>
      </c>
      <c r="AR4557" s="20">
        <f t="shared" si="1439"/>
        <v>0</v>
      </c>
    </row>
    <row r="4558" spans="1:44" x14ac:dyDescent="0.35">
      <c r="A4558" t="str">
        <f t="shared" si="1421"/>
        <v>CUST4557</v>
      </c>
      <c r="B4558" s="2" t="s">
        <v>4894</v>
      </c>
      <c r="C4558" s="4">
        <v>45403</v>
      </c>
      <c r="D4558" s="2" t="s">
        <v>338</v>
      </c>
      <c r="E4558" t="s">
        <v>5052</v>
      </c>
      <c r="F4558" s="2" t="s">
        <v>13</v>
      </c>
      <c r="G4558" s="2" t="s">
        <v>34</v>
      </c>
      <c r="H4558" s="2">
        <v>1</v>
      </c>
      <c r="I4558" s="19">
        <v>1428.46</v>
      </c>
      <c r="J4558" s="2" t="s">
        <v>50</v>
      </c>
      <c r="K4558" s="2" t="s">
        <v>16</v>
      </c>
      <c r="L4558">
        <v>5</v>
      </c>
      <c r="M4558" s="18">
        <f t="shared" si="1422"/>
        <v>1428.46</v>
      </c>
      <c r="T4558" t="str">
        <f t="shared" si="1423"/>
        <v>Completed</v>
      </c>
      <c r="U4558" t="str">
        <f t="shared" si="1424"/>
        <v>Yes</v>
      </c>
      <c r="V4558" t="str">
        <f t="shared" si="1425"/>
        <v>No</v>
      </c>
      <c r="X4558">
        <f t="shared" si="1426"/>
        <v>573</v>
      </c>
      <c r="Y4558">
        <f t="shared" si="1427"/>
        <v>450</v>
      </c>
      <c r="Z4558" s="18">
        <f t="shared" si="1428"/>
        <v>1463424.4009529033</v>
      </c>
      <c r="AA4558" s="18">
        <f t="shared" si="1429"/>
        <v>118285.78776560788</v>
      </c>
      <c r="AB4558" s="17">
        <f t="shared" si="1430"/>
        <v>3.8140589569160999</v>
      </c>
      <c r="AC4558" s="2" t="s">
        <v>34</v>
      </c>
      <c r="AD4558" s="2" t="s">
        <v>13</v>
      </c>
      <c r="AE4558" t="str">
        <f t="shared" si="1431"/>
        <v>Home &amp; Kitchen</v>
      </c>
      <c r="AF4558" t="str">
        <f t="shared" si="1432"/>
        <v>Home &amp; Kitchen</v>
      </c>
      <c r="AG4558" t="str" cm="1">
        <f t="array" ref="AG4558">INDEX(AD:AD,ROW())</f>
        <v>Home &amp; Kitchen</v>
      </c>
      <c r="AH4558">
        <f t="shared" si="1440"/>
        <v>7</v>
      </c>
      <c r="AI4558" t="str">
        <f t="shared" si="1433"/>
        <v>Home &amp; Kitchen</v>
      </c>
      <c r="AK4558">
        <f t="shared" si="1434"/>
        <v>2024</v>
      </c>
      <c r="AL4558">
        <f t="shared" si="1435"/>
        <v>4</v>
      </c>
      <c r="AM4558">
        <f t="shared" si="1436"/>
        <v>21</v>
      </c>
      <c r="AN4558">
        <f t="shared" si="1437"/>
        <v>1</v>
      </c>
      <c r="AO4558" t="str">
        <f t="shared" si="1438"/>
        <v>Weekend</v>
      </c>
      <c r="AR4558" s="20">
        <f t="shared" si="1439"/>
        <v>0</v>
      </c>
    </row>
    <row r="4559" spans="1:44" x14ac:dyDescent="0.35">
      <c r="A4559" t="str">
        <f t="shared" si="1421"/>
        <v>CUST4558</v>
      </c>
      <c r="B4559" s="2" t="s">
        <v>4895</v>
      </c>
      <c r="C4559" s="4">
        <v>45103</v>
      </c>
      <c r="D4559" s="2" t="s">
        <v>476</v>
      </c>
      <c r="E4559" t="s">
        <v>5050</v>
      </c>
      <c r="F4559" s="2" t="s">
        <v>13</v>
      </c>
      <c r="G4559" s="2" t="s">
        <v>5045</v>
      </c>
      <c r="H4559" s="2">
        <v>1</v>
      </c>
      <c r="I4559" s="19">
        <v>342.62</v>
      </c>
      <c r="J4559" s="2" t="s">
        <v>20</v>
      </c>
      <c r="K4559" s="2" t="s">
        <v>16</v>
      </c>
      <c r="L4559">
        <v>4</v>
      </c>
      <c r="M4559" s="18">
        <f t="shared" si="1422"/>
        <v>342.62</v>
      </c>
      <c r="T4559" t="str">
        <f t="shared" si="1423"/>
        <v>Completed</v>
      </c>
      <c r="U4559" t="str">
        <f t="shared" si="1424"/>
        <v>No</v>
      </c>
      <c r="V4559" t="str">
        <f t="shared" si="1425"/>
        <v>No</v>
      </c>
      <c r="X4559">
        <f t="shared" si="1426"/>
        <v>589</v>
      </c>
      <c r="Y4559">
        <f t="shared" si="1427"/>
        <v>426</v>
      </c>
      <c r="Z4559" s="18">
        <f t="shared" si="1428"/>
        <v>1463424.4009529033</v>
      </c>
      <c r="AA4559" s="18">
        <f t="shared" si="1429"/>
        <v>118285.78776560788</v>
      </c>
      <c r="AB4559" s="17">
        <f t="shared" si="1430"/>
        <v>3.8140589569160999</v>
      </c>
      <c r="AC4559" s="2" t="s">
        <v>5045</v>
      </c>
      <c r="AD4559" s="2" t="s">
        <v>13</v>
      </c>
      <c r="AE4559" t="str">
        <f t="shared" si="1431"/>
        <v>Home &amp; Kitchen</v>
      </c>
      <c r="AF4559" t="str">
        <f t="shared" si="1432"/>
        <v>Home &amp; Kitchen</v>
      </c>
      <c r="AG4559" t="str" cm="1">
        <f t="array" ref="AG4559">INDEX(AD:AD,ROW())</f>
        <v>Home &amp; Kitchen</v>
      </c>
      <c r="AH4559">
        <f t="shared" si="1440"/>
        <v>76</v>
      </c>
      <c r="AI4559" t="str">
        <f t="shared" si="1433"/>
        <v>Home &amp; Kitchen</v>
      </c>
      <c r="AK4559">
        <f t="shared" si="1434"/>
        <v>2023</v>
      </c>
      <c r="AL4559">
        <f t="shared" si="1435"/>
        <v>6</v>
      </c>
      <c r="AM4559">
        <f t="shared" si="1436"/>
        <v>26</v>
      </c>
      <c r="AN4559">
        <f t="shared" si="1437"/>
        <v>2</v>
      </c>
      <c r="AO4559" t="str">
        <f t="shared" si="1438"/>
        <v>Weekday</v>
      </c>
      <c r="AR4559" s="20">
        <f t="shared" si="1439"/>
        <v>0</v>
      </c>
    </row>
    <row r="4560" spans="1:44" x14ac:dyDescent="0.35">
      <c r="A4560" t="str">
        <f t="shared" si="1421"/>
        <v>CUST4559</v>
      </c>
      <c r="B4560" s="2" t="s">
        <v>4896</v>
      </c>
      <c r="C4560" s="4">
        <v>45044</v>
      </c>
      <c r="D4560" s="2" t="s">
        <v>190</v>
      </c>
      <c r="E4560" t="s">
        <v>5054</v>
      </c>
      <c r="F4560" s="2" t="s">
        <v>29</v>
      </c>
      <c r="G4560" s="2" t="s">
        <v>5041</v>
      </c>
      <c r="H4560" s="2">
        <v>3</v>
      </c>
      <c r="I4560" s="19">
        <v>2249.5</v>
      </c>
      <c r="J4560" s="2" t="s">
        <v>5046</v>
      </c>
      <c r="K4560" s="2" t="s">
        <v>103</v>
      </c>
      <c r="L4560">
        <v>4</v>
      </c>
      <c r="M4560" s="18">
        <f t="shared" si="1422"/>
        <v>6748.5</v>
      </c>
      <c r="T4560" t="str">
        <f t="shared" si="1423"/>
        <v>Lost Sale</v>
      </c>
      <c r="U4560" t="str">
        <f t="shared" si="1424"/>
        <v>No</v>
      </c>
      <c r="V4560" t="str">
        <f t="shared" si="1425"/>
        <v>Yes</v>
      </c>
      <c r="X4560">
        <f t="shared" si="1426"/>
        <v>558</v>
      </c>
      <c r="Y4560">
        <f t="shared" si="1427"/>
        <v>430</v>
      </c>
      <c r="Z4560" s="18">
        <f t="shared" si="1428"/>
        <v>1892867.2841657216</v>
      </c>
      <c r="AA4560" s="18">
        <f t="shared" si="1429"/>
        <v>199432.98236095349</v>
      </c>
      <c r="AB4560" s="17">
        <f t="shared" si="1430"/>
        <v>3.8949824970828471</v>
      </c>
      <c r="AC4560" s="2" t="s">
        <v>5041</v>
      </c>
      <c r="AD4560" s="2" t="s">
        <v>29</v>
      </c>
      <c r="AE4560" t="str">
        <f t="shared" si="1431"/>
        <v>Fashion</v>
      </c>
      <c r="AF4560" t="str">
        <f t="shared" si="1432"/>
        <v>Fashion</v>
      </c>
      <c r="AG4560" t="str" cm="1">
        <f t="array" ref="AG4560">INDEX(AD:AD,ROW())</f>
        <v>Fashion</v>
      </c>
      <c r="AH4560">
        <f t="shared" si="1440"/>
        <v>15</v>
      </c>
      <c r="AI4560" t="str">
        <f t="shared" si="1433"/>
        <v>Fashion</v>
      </c>
      <c r="AK4560">
        <f t="shared" si="1434"/>
        <v>2023</v>
      </c>
      <c r="AL4560">
        <f t="shared" si="1435"/>
        <v>4</v>
      </c>
      <c r="AM4560">
        <f t="shared" si="1436"/>
        <v>28</v>
      </c>
      <c r="AN4560">
        <f t="shared" si="1437"/>
        <v>6</v>
      </c>
      <c r="AO4560" t="str">
        <f t="shared" si="1438"/>
        <v>Weekday</v>
      </c>
      <c r="AR4560" s="20">
        <f t="shared" si="1439"/>
        <v>1</v>
      </c>
    </row>
    <row r="4561" spans="1:44" x14ac:dyDescent="0.35">
      <c r="A4561" t="str">
        <f t="shared" si="1421"/>
        <v>CUST4560</v>
      </c>
      <c r="B4561" s="2" t="s">
        <v>4897</v>
      </c>
      <c r="C4561" s="4">
        <v>45496</v>
      </c>
      <c r="D4561" s="2" t="s">
        <v>59</v>
      </c>
      <c r="E4561" t="s">
        <v>5051</v>
      </c>
      <c r="F4561" s="2" t="s">
        <v>13</v>
      </c>
      <c r="G4561" s="2" t="s">
        <v>14</v>
      </c>
      <c r="H4561" s="2">
        <v>2</v>
      </c>
      <c r="I4561" s="19">
        <v>697.94</v>
      </c>
      <c r="J4561" s="2" t="s">
        <v>50</v>
      </c>
      <c r="K4561" s="2" t="s">
        <v>76</v>
      </c>
      <c r="L4561">
        <v>4</v>
      </c>
      <c r="M4561" s="18">
        <f t="shared" si="1422"/>
        <v>1395.88</v>
      </c>
      <c r="T4561" t="str">
        <f t="shared" si="1423"/>
        <v>Completed</v>
      </c>
      <c r="U4561" t="str">
        <f t="shared" si="1424"/>
        <v>No</v>
      </c>
      <c r="V4561" t="str">
        <f t="shared" si="1425"/>
        <v>No</v>
      </c>
      <c r="X4561">
        <f t="shared" si="1426"/>
        <v>619</v>
      </c>
      <c r="Y4561">
        <f t="shared" si="1427"/>
        <v>468</v>
      </c>
      <c r="Z4561" s="18">
        <f t="shared" si="1428"/>
        <v>1463424.4009529033</v>
      </c>
      <c r="AA4561" s="18">
        <f t="shared" si="1429"/>
        <v>118285.78776560788</v>
      </c>
      <c r="AB4561" s="17">
        <f t="shared" si="1430"/>
        <v>3.8140589569160999</v>
      </c>
      <c r="AC4561" s="2" t="s">
        <v>14</v>
      </c>
      <c r="AD4561" s="2" t="s">
        <v>13</v>
      </c>
      <c r="AE4561" t="str">
        <f t="shared" si="1431"/>
        <v>Home &amp; Kitchen</v>
      </c>
      <c r="AF4561" t="str">
        <f t="shared" si="1432"/>
        <v>Home &amp; Kitchen</v>
      </c>
      <c r="AG4561" t="str" cm="1">
        <f t="array" ref="AG4561">INDEX(AD:AD,ROW())</f>
        <v>Home &amp; Kitchen</v>
      </c>
      <c r="AH4561">
        <f t="shared" si="1440"/>
        <v>2</v>
      </c>
      <c r="AI4561" t="str">
        <f t="shared" si="1433"/>
        <v>Home &amp; Kitchen</v>
      </c>
      <c r="AK4561">
        <f t="shared" si="1434"/>
        <v>2024</v>
      </c>
      <c r="AL4561">
        <f t="shared" si="1435"/>
        <v>7</v>
      </c>
      <c r="AM4561">
        <f t="shared" si="1436"/>
        <v>23</v>
      </c>
      <c r="AN4561">
        <f t="shared" si="1437"/>
        <v>3</v>
      </c>
      <c r="AO4561" t="str">
        <f t="shared" si="1438"/>
        <v>Weekday</v>
      </c>
      <c r="AR4561" s="20">
        <f t="shared" si="1439"/>
        <v>1</v>
      </c>
    </row>
    <row r="4562" spans="1:44" x14ac:dyDescent="0.35">
      <c r="A4562" t="str">
        <f t="shared" si="1421"/>
        <v>CUST4561</v>
      </c>
      <c r="B4562" s="2" t="s">
        <v>4898</v>
      </c>
      <c r="C4562" s="4">
        <v>45664</v>
      </c>
      <c r="D4562" s="2" t="s">
        <v>1170</v>
      </c>
      <c r="E4562" t="s">
        <v>5053</v>
      </c>
      <c r="F4562" s="2" t="s">
        <v>23</v>
      </c>
      <c r="G4562" s="2" t="s">
        <v>46</v>
      </c>
      <c r="H4562" s="2">
        <v>1</v>
      </c>
      <c r="I4562" s="19">
        <v>394.82</v>
      </c>
      <c r="J4562" s="2" t="s">
        <v>20</v>
      </c>
      <c r="K4562" s="2" t="s">
        <v>16</v>
      </c>
      <c r="L4562">
        <v>4</v>
      </c>
      <c r="M4562" s="18">
        <f t="shared" si="1422"/>
        <v>394.82</v>
      </c>
      <c r="T4562" t="str">
        <f t="shared" si="1423"/>
        <v>Completed</v>
      </c>
      <c r="U4562" t="str">
        <f t="shared" si="1424"/>
        <v>No</v>
      </c>
      <c r="V4562" t="str">
        <f t="shared" si="1425"/>
        <v>No</v>
      </c>
      <c r="X4562">
        <f t="shared" si="1426"/>
        <v>559</v>
      </c>
      <c r="Y4562">
        <f t="shared" si="1427"/>
        <v>408</v>
      </c>
      <c r="Z4562" s="18">
        <f t="shared" si="1428"/>
        <v>594714.6477588166</v>
      </c>
      <c r="AA4562" s="18">
        <f t="shared" si="1429"/>
        <v>60882.938065984097</v>
      </c>
      <c r="AB4562" s="17">
        <f t="shared" si="1430"/>
        <v>3.804733727810651</v>
      </c>
      <c r="AC4562" s="2" t="s">
        <v>46</v>
      </c>
      <c r="AD4562" s="2" t="s">
        <v>23</v>
      </c>
      <c r="AE4562" t="str">
        <f t="shared" si="1431"/>
        <v>Books</v>
      </c>
      <c r="AF4562" t="str">
        <f t="shared" si="1432"/>
        <v>Books</v>
      </c>
      <c r="AG4562" t="str" cm="1">
        <f t="array" ref="AG4562">INDEX(AD:AD,ROW())</f>
        <v>Books</v>
      </c>
      <c r="AH4562">
        <f t="shared" si="1440"/>
        <v>11</v>
      </c>
      <c r="AI4562" t="str">
        <f t="shared" si="1433"/>
        <v>Books</v>
      </c>
      <c r="AK4562">
        <f t="shared" si="1434"/>
        <v>2025</v>
      </c>
      <c r="AL4562">
        <f t="shared" si="1435"/>
        <v>1</v>
      </c>
      <c r="AM4562">
        <f t="shared" si="1436"/>
        <v>7</v>
      </c>
      <c r="AN4562">
        <f t="shared" si="1437"/>
        <v>3</v>
      </c>
      <c r="AO4562" t="str">
        <f t="shared" si="1438"/>
        <v>Weekday</v>
      </c>
      <c r="AR4562" s="20">
        <f t="shared" si="1439"/>
        <v>0</v>
      </c>
    </row>
    <row r="4563" spans="1:44" x14ac:dyDescent="0.35">
      <c r="A4563" t="str">
        <f t="shared" si="1421"/>
        <v>CUST4562</v>
      </c>
      <c r="B4563" s="2" t="s">
        <v>4899</v>
      </c>
      <c r="C4563" s="4">
        <v>45160</v>
      </c>
      <c r="D4563" s="2" t="s">
        <v>359</v>
      </c>
      <c r="E4563" t="s">
        <v>5053</v>
      </c>
      <c r="F4563" s="2" t="s">
        <v>23</v>
      </c>
      <c r="G4563" s="2" t="s">
        <v>75</v>
      </c>
      <c r="H4563" s="2">
        <v>1</v>
      </c>
      <c r="I4563" s="19">
        <v>447.23</v>
      </c>
      <c r="J4563" s="2" t="s">
        <v>20</v>
      </c>
      <c r="K4563" s="2" t="s">
        <v>16</v>
      </c>
      <c r="L4563">
        <v>4</v>
      </c>
      <c r="M4563" s="18">
        <f t="shared" si="1422"/>
        <v>447.23</v>
      </c>
      <c r="T4563" t="str">
        <f t="shared" si="1423"/>
        <v>Completed</v>
      </c>
      <c r="U4563" t="str">
        <f t="shared" si="1424"/>
        <v>No</v>
      </c>
      <c r="V4563" t="str">
        <f t="shared" si="1425"/>
        <v>No</v>
      </c>
      <c r="X4563">
        <f t="shared" si="1426"/>
        <v>559</v>
      </c>
      <c r="Y4563">
        <f t="shared" si="1427"/>
        <v>408</v>
      </c>
      <c r="Z4563" s="18">
        <f t="shared" si="1428"/>
        <v>594714.6477588166</v>
      </c>
      <c r="AA4563" s="18">
        <f t="shared" si="1429"/>
        <v>60882.938065984097</v>
      </c>
      <c r="AB4563" s="17">
        <f t="shared" si="1430"/>
        <v>3.804733727810651</v>
      </c>
      <c r="AC4563" s="2" t="s">
        <v>75</v>
      </c>
      <c r="AD4563" s="2" t="s">
        <v>23</v>
      </c>
      <c r="AE4563" t="str">
        <f t="shared" si="1431"/>
        <v>Books</v>
      </c>
      <c r="AF4563" t="str">
        <f t="shared" si="1432"/>
        <v>Books</v>
      </c>
      <c r="AG4563" t="str" cm="1">
        <f t="array" ref="AG4563">INDEX(AD:AD,ROW())</f>
        <v>Books</v>
      </c>
      <c r="AH4563">
        <f t="shared" si="1440"/>
        <v>23</v>
      </c>
      <c r="AI4563" t="str">
        <f t="shared" si="1433"/>
        <v>Books</v>
      </c>
      <c r="AK4563">
        <f t="shared" si="1434"/>
        <v>2023</v>
      </c>
      <c r="AL4563">
        <f t="shared" si="1435"/>
        <v>8</v>
      </c>
      <c r="AM4563">
        <f t="shared" si="1436"/>
        <v>22</v>
      </c>
      <c r="AN4563">
        <f t="shared" si="1437"/>
        <v>3</v>
      </c>
      <c r="AO4563" t="str">
        <f t="shared" si="1438"/>
        <v>Weekday</v>
      </c>
      <c r="AR4563" s="20">
        <f t="shared" si="1439"/>
        <v>0</v>
      </c>
    </row>
    <row r="4564" spans="1:44" x14ac:dyDescent="0.35">
      <c r="A4564" t="str">
        <f t="shared" si="1421"/>
        <v>CUST4563</v>
      </c>
      <c r="B4564" s="2" t="s">
        <v>4900</v>
      </c>
      <c r="C4564" s="4">
        <v>45247</v>
      </c>
      <c r="D4564" s="2" t="s">
        <v>123</v>
      </c>
      <c r="E4564" t="s">
        <v>5055</v>
      </c>
      <c r="F4564" s="2" t="s">
        <v>19</v>
      </c>
      <c r="G4564" s="2" t="s">
        <v>5040</v>
      </c>
      <c r="H4564" s="2">
        <v>2</v>
      </c>
      <c r="I4564" s="19">
        <v>1833.16</v>
      </c>
      <c r="J4564" s="2" t="s">
        <v>50</v>
      </c>
      <c r="K4564" s="2" t="s">
        <v>103</v>
      </c>
      <c r="L4564">
        <v>5</v>
      </c>
      <c r="M4564" s="18">
        <f t="shared" si="1422"/>
        <v>3666.32</v>
      </c>
      <c r="T4564" t="str">
        <f t="shared" si="1423"/>
        <v>Lost Sale</v>
      </c>
      <c r="U4564" t="str">
        <f t="shared" si="1424"/>
        <v>No</v>
      </c>
      <c r="V4564" t="str">
        <f t="shared" si="1425"/>
        <v>Yes</v>
      </c>
      <c r="X4564">
        <f t="shared" si="1426"/>
        <v>567</v>
      </c>
      <c r="Y4564">
        <f t="shared" si="1427"/>
        <v>440</v>
      </c>
      <c r="Z4564" s="18">
        <f t="shared" si="1428"/>
        <v>2759712.3299794244</v>
      </c>
      <c r="AA4564" s="18">
        <f t="shared" si="1429"/>
        <v>330643.50635802455</v>
      </c>
      <c r="AB4564" s="17">
        <f t="shared" si="1430"/>
        <v>3.8641711229946525</v>
      </c>
      <c r="AC4564" s="2" t="s">
        <v>5040</v>
      </c>
      <c r="AD4564" s="2" t="s">
        <v>19</v>
      </c>
      <c r="AE4564" t="str">
        <f t="shared" si="1431"/>
        <v>Electronics</v>
      </c>
      <c r="AF4564" t="str">
        <f t="shared" si="1432"/>
        <v>Electronics</v>
      </c>
      <c r="AG4564" t="str" cm="1">
        <f t="array" ref="AG4564">INDEX(AD:AD,ROW())</f>
        <v>Electronics</v>
      </c>
      <c r="AH4564">
        <f t="shared" si="1440"/>
        <v>13</v>
      </c>
      <c r="AI4564" t="str">
        <f t="shared" si="1433"/>
        <v>Electronics</v>
      </c>
      <c r="AK4564">
        <f t="shared" si="1434"/>
        <v>2023</v>
      </c>
      <c r="AL4564">
        <f t="shared" si="1435"/>
        <v>11</v>
      </c>
      <c r="AM4564">
        <f t="shared" si="1436"/>
        <v>17</v>
      </c>
      <c r="AN4564">
        <f t="shared" si="1437"/>
        <v>6</v>
      </c>
      <c r="AO4564" t="str">
        <f t="shared" si="1438"/>
        <v>Weekday</v>
      </c>
      <c r="AR4564" s="20">
        <f t="shared" si="1439"/>
        <v>1</v>
      </c>
    </row>
    <row r="4565" spans="1:44" x14ac:dyDescent="0.35">
      <c r="A4565" t="str">
        <f t="shared" si="1421"/>
        <v>CUST4564</v>
      </c>
      <c r="B4565" s="2" t="s">
        <v>4901</v>
      </c>
      <c r="C4565" s="4">
        <v>45802</v>
      </c>
      <c r="D4565" s="2" t="s">
        <v>497</v>
      </c>
      <c r="E4565" t="s">
        <v>5055</v>
      </c>
      <c r="F4565" s="2" t="s">
        <v>19</v>
      </c>
      <c r="G4565" s="2" t="s">
        <v>128</v>
      </c>
      <c r="H4565" s="2">
        <v>1</v>
      </c>
      <c r="I4565" s="19">
        <v>2941.68</v>
      </c>
      <c r="J4565" s="2" t="s">
        <v>5046</v>
      </c>
      <c r="K4565" s="2" t="s">
        <v>16</v>
      </c>
      <c r="L4565">
        <v>3</v>
      </c>
      <c r="M4565" s="18">
        <f t="shared" si="1422"/>
        <v>2941.68</v>
      </c>
      <c r="T4565" t="str">
        <f t="shared" si="1423"/>
        <v>Completed</v>
      </c>
      <c r="U4565" t="str">
        <f t="shared" si="1424"/>
        <v>Yes</v>
      </c>
      <c r="V4565" t="str">
        <f t="shared" si="1425"/>
        <v>No</v>
      </c>
      <c r="X4565">
        <f t="shared" si="1426"/>
        <v>567</v>
      </c>
      <c r="Y4565">
        <f t="shared" si="1427"/>
        <v>440</v>
      </c>
      <c r="Z4565" s="18">
        <f t="shared" si="1428"/>
        <v>2759712.3299794244</v>
      </c>
      <c r="AA4565" s="18">
        <f t="shared" si="1429"/>
        <v>330643.50635802455</v>
      </c>
      <c r="AB4565" s="17">
        <f t="shared" si="1430"/>
        <v>3.8641711229946525</v>
      </c>
      <c r="AC4565" s="2" t="s">
        <v>128</v>
      </c>
      <c r="AD4565" s="2" t="s">
        <v>19</v>
      </c>
      <c r="AE4565" t="str">
        <f t="shared" si="1431"/>
        <v>Electronics</v>
      </c>
      <c r="AF4565" t="str">
        <f t="shared" si="1432"/>
        <v>Electronics</v>
      </c>
      <c r="AG4565" t="str" cm="1">
        <f t="array" ref="AG4565">INDEX(AD:AD,ROW())</f>
        <v>Electronics</v>
      </c>
      <c r="AH4565">
        <f t="shared" si="1440"/>
        <v>48</v>
      </c>
      <c r="AI4565" t="str">
        <f t="shared" si="1433"/>
        <v>Electronics</v>
      </c>
      <c r="AK4565">
        <f t="shared" si="1434"/>
        <v>2025</v>
      </c>
      <c r="AL4565">
        <f t="shared" si="1435"/>
        <v>5</v>
      </c>
      <c r="AM4565">
        <f t="shared" si="1436"/>
        <v>25</v>
      </c>
      <c r="AN4565">
        <f t="shared" si="1437"/>
        <v>1</v>
      </c>
      <c r="AO4565" t="str">
        <f t="shared" si="1438"/>
        <v>Weekend</v>
      </c>
      <c r="AR4565" s="20">
        <f t="shared" si="1439"/>
        <v>0</v>
      </c>
    </row>
    <row r="4566" spans="1:44" x14ac:dyDescent="0.35">
      <c r="A4566" t="str">
        <f t="shared" si="1421"/>
        <v>CUST4565</v>
      </c>
      <c r="B4566" s="2" t="s">
        <v>4902</v>
      </c>
      <c r="C4566" s="4">
        <v>45156</v>
      </c>
      <c r="D4566" s="2" t="s">
        <v>323</v>
      </c>
      <c r="E4566" t="s">
        <v>5052</v>
      </c>
      <c r="F4566" s="2" t="s">
        <v>29</v>
      </c>
      <c r="G4566" s="2" t="s">
        <v>121</v>
      </c>
      <c r="H4566" s="2">
        <v>1</v>
      </c>
      <c r="I4566" s="19">
        <v>2209.73</v>
      </c>
      <c r="J4566" s="2" t="s">
        <v>5046</v>
      </c>
      <c r="K4566" s="2" t="s">
        <v>16</v>
      </c>
      <c r="L4566">
        <v>5</v>
      </c>
      <c r="M4566" s="18">
        <f t="shared" si="1422"/>
        <v>2209.73</v>
      </c>
      <c r="T4566" t="str">
        <f t="shared" si="1423"/>
        <v>Completed</v>
      </c>
      <c r="U4566" t="str">
        <f t="shared" si="1424"/>
        <v>Yes</v>
      </c>
      <c r="V4566" t="str">
        <f t="shared" si="1425"/>
        <v>No</v>
      </c>
      <c r="X4566">
        <f t="shared" si="1426"/>
        <v>573</v>
      </c>
      <c r="Y4566">
        <f t="shared" si="1427"/>
        <v>450</v>
      </c>
      <c r="Z4566" s="18">
        <f t="shared" si="1428"/>
        <v>1892867.2841657216</v>
      </c>
      <c r="AA4566" s="18">
        <f t="shared" si="1429"/>
        <v>199432.98236095349</v>
      </c>
      <c r="AB4566" s="17">
        <f t="shared" si="1430"/>
        <v>3.8949824970828471</v>
      </c>
      <c r="AC4566" s="2" t="s">
        <v>121</v>
      </c>
      <c r="AD4566" s="2" t="s">
        <v>29</v>
      </c>
      <c r="AE4566" t="str">
        <f t="shared" si="1431"/>
        <v>Fashion</v>
      </c>
      <c r="AF4566" t="str">
        <f t="shared" si="1432"/>
        <v>Fashion</v>
      </c>
      <c r="AG4566" t="str" cm="1">
        <f t="array" ref="AG4566">INDEX(AD:AD,ROW())</f>
        <v>Fashion</v>
      </c>
      <c r="AH4566">
        <f t="shared" si="1440"/>
        <v>45</v>
      </c>
      <c r="AI4566" t="str">
        <f t="shared" si="1433"/>
        <v>Fashion</v>
      </c>
      <c r="AK4566">
        <f t="shared" si="1434"/>
        <v>2023</v>
      </c>
      <c r="AL4566">
        <f t="shared" si="1435"/>
        <v>8</v>
      </c>
      <c r="AM4566">
        <f t="shared" si="1436"/>
        <v>18</v>
      </c>
      <c r="AN4566">
        <f t="shared" si="1437"/>
        <v>6</v>
      </c>
      <c r="AO4566" t="str">
        <f t="shared" si="1438"/>
        <v>Weekday</v>
      </c>
      <c r="AR4566" s="20">
        <f t="shared" si="1439"/>
        <v>0</v>
      </c>
    </row>
    <row r="4567" spans="1:44" x14ac:dyDescent="0.35">
      <c r="A4567" t="str">
        <f t="shared" si="1421"/>
        <v>CUST4566</v>
      </c>
      <c r="B4567" s="2" t="s">
        <v>4903</v>
      </c>
      <c r="C4567" s="4">
        <v>45276</v>
      </c>
      <c r="D4567" s="2" t="s">
        <v>283</v>
      </c>
      <c r="E4567" t="s">
        <v>5051</v>
      </c>
      <c r="F4567" s="2" t="s">
        <v>13</v>
      </c>
      <c r="G4567" s="2" t="s">
        <v>34</v>
      </c>
      <c r="H4567" s="2">
        <v>1</v>
      </c>
      <c r="I4567" s="19">
        <v>826.15</v>
      </c>
      <c r="J4567" s="2" t="s">
        <v>15</v>
      </c>
      <c r="K4567" s="2" t="s">
        <v>16</v>
      </c>
      <c r="L4567" s="32"/>
      <c r="M4567" s="18">
        <f t="shared" si="1422"/>
        <v>826.15</v>
      </c>
      <c r="T4567" t="str">
        <f t="shared" si="1423"/>
        <v>Completed</v>
      </c>
      <c r="U4567" t="str">
        <f t="shared" si="1424"/>
        <v>No</v>
      </c>
      <c r="V4567" t="str">
        <f t="shared" si="1425"/>
        <v>No</v>
      </c>
      <c r="X4567">
        <f t="shared" si="1426"/>
        <v>619</v>
      </c>
      <c r="Y4567">
        <f t="shared" si="1427"/>
        <v>468</v>
      </c>
      <c r="Z4567" s="18">
        <f t="shared" si="1428"/>
        <v>1463424.4009529033</v>
      </c>
      <c r="AA4567" s="18">
        <f t="shared" si="1429"/>
        <v>118285.78776560788</v>
      </c>
      <c r="AB4567" s="17">
        <f t="shared" si="1430"/>
        <v>3.8140589569160999</v>
      </c>
      <c r="AC4567" s="2" t="s">
        <v>34</v>
      </c>
      <c r="AD4567" s="2" t="s">
        <v>13</v>
      </c>
      <c r="AE4567" t="str">
        <f t="shared" si="1431"/>
        <v>Home &amp; Kitchen</v>
      </c>
      <c r="AF4567" t="str">
        <f t="shared" si="1432"/>
        <v>Home &amp; Kitchen</v>
      </c>
      <c r="AG4567" t="str" cm="1">
        <f t="array" ref="AG4567">INDEX(AD:AD,ROW())</f>
        <v>Home &amp; Kitchen</v>
      </c>
      <c r="AH4567">
        <f t="shared" si="1440"/>
        <v>7</v>
      </c>
      <c r="AI4567" t="str">
        <f t="shared" si="1433"/>
        <v>Home &amp; Kitchen</v>
      </c>
      <c r="AK4567">
        <f t="shared" si="1434"/>
        <v>2023</v>
      </c>
      <c r="AL4567">
        <f t="shared" si="1435"/>
        <v>12</v>
      </c>
      <c r="AM4567">
        <f t="shared" si="1436"/>
        <v>16</v>
      </c>
      <c r="AN4567">
        <f t="shared" si="1437"/>
        <v>7</v>
      </c>
      <c r="AO4567" t="str">
        <f t="shared" si="1438"/>
        <v>Weekend</v>
      </c>
      <c r="AR4567" s="20">
        <f t="shared" si="1439"/>
        <v>0</v>
      </c>
    </row>
    <row r="4568" spans="1:44" x14ac:dyDescent="0.35">
      <c r="A4568" t="str">
        <f t="shared" si="1421"/>
        <v>CUST4567</v>
      </c>
      <c r="B4568" s="2" t="s">
        <v>4904</v>
      </c>
      <c r="C4568" s="4">
        <v>45581</v>
      </c>
      <c r="D4568" s="2" t="s">
        <v>88</v>
      </c>
      <c r="E4568" t="s">
        <v>5049</v>
      </c>
      <c r="F4568" s="2" t="s">
        <v>29</v>
      </c>
      <c r="G4568" s="2" t="s">
        <v>138</v>
      </c>
      <c r="H4568" s="2">
        <v>2</v>
      </c>
      <c r="I4568" s="19">
        <v>406.39</v>
      </c>
      <c r="J4568" s="2" t="s">
        <v>15</v>
      </c>
      <c r="K4568" s="2" t="s">
        <v>16</v>
      </c>
      <c r="L4568">
        <v>3</v>
      </c>
      <c r="M4568" s="18">
        <f t="shared" si="1422"/>
        <v>812.78</v>
      </c>
      <c r="T4568" t="str">
        <f t="shared" si="1423"/>
        <v>Completed</v>
      </c>
      <c r="U4568" t="str">
        <f t="shared" si="1424"/>
        <v>No</v>
      </c>
      <c r="V4568" t="str">
        <f t="shared" si="1425"/>
        <v>No</v>
      </c>
      <c r="X4568">
        <f t="shared" si="1426"/>
        <v>595</v>
      </c>
      <c r="Y4568">
        <f t="shared" si="1427"/>
        <v>444</v>
      </c>
      <c r="Z4568" s="18">
        <f t="shared" si="1428"/>
        <v>1892867.2841657216</v>
      </c>
      <c r="AA4568" s="18">
        <f t="shared" si="1429"/>
        <v>199432.98236095349</v>
      </c>
      <c r="AB4568" s="17">
        <f t="shared" si="1430"/>
        <v>3.8949824970828471</v>
      </c>
      <c r="AC4568" s="2" t="s">
        <v>138</v>
      </c>
      <c r="AD4568" s="2" t="s">
        <v>29</v>
      </c>
      <c r="AE4568" t="str">
        <f t="shared" si="1431"/>
        <v>Fashion</v>
      </c>
      <c r="AF4568" t="str">
        <f t="shared" si="1432"/>
        <v>Fashion</v>
      </c>
      <c r="AG4568" t="str" cm="1">
        <f t="array" ref="AG4568">INDEX(AD:AD,ROW())</f>
        <v>Fashion</v>
      </c>
      <c r="AH4568">
        <f t="shared" si="1440"/>
        <v>53</v>
      </c>
      <c r="AI4568" t="str">
        <f t="shared" si="1433"/>
        <v>Fashion</v>
      </c>
      <c r="AK4568">
        <f t="shared" si="1434"/>
        <v>2024</v>
      </c>
      <c r="AL4568">
        <f t="shared" si="1435"/>
        <v>10</v>
      </c>
      <c r="AM4568">
        <f t="shared" si="1436"/>
        <v>16</v>
      </c>
      <c r="AN4568">
        <f t="shared" si="1437"/>
        <v>4</v>
      </c>
      <c r="AO4568" t="str">
        <f t="shared" si="1438"/>
        <v>Weekday</v>
      </c>
      <c r="AR4568" s="20">
        <f t="shared" si="1439"/>
        <v>0</v>
      </c>
    </row>
    <row r="4569" spans="1:44" x14ac:dyDescent="0.35">
      <c r="A4569" t="str">
        <f t="shared" si="1421"/>
        <v>CUST4568</v>
      </c>
      <c r="B4569" s="2" t="s">
        <v>4905</v>
      </c>
      <c r="C4569" s="4">
        <v>45197</v>
      </c>
      <c r="D4569" s="2" t="s">
        <v>275</v>
      </c>
      <c r="E4569" t="s">
        <v>5051</v>
      </c>
      <c r="F4569" s="2" t="s">
        <v>29</v>
      </c>
      <c r="G4569" s="2" t="s">
        <v>30</v>
      </c>
      <c r="H4569" s="2">
        <v>3</v>
      </c>
      <c r="I4569" s="19">
        <v>2498.54</v>
      </c>
      <c r="J4569" s="2" t="s">
        <v>50</v>
      </c>
      <c r="K4569" s="2" t="s">
        <v>16</v>
      </c>
      <c r="L4569">
        <v>4</v>
      </c>
      <c r="M4569" s="18">
        <f t="shared" si="1422"/>
        <v>7495.62</v>
      </c>
      <c r="T4569" t="str">
        <f t="shared" si="1423"/>
        <v>Completed</v>
      </c>
      <c r="U4569" t="str">
        <f t="shared" si="1424"/>
        <v>Yes</v>
      </c>
      <c r="V4569" t="str">
        <f t="shared" si="1425"/>
        <v>No</v>
      </c>
      <c r="X4569">
        <f t="shared" si="1426"/>
        <v>619</v>
      </c>
      <c r="Y4569">
        <f t="shared" si="1427"/>
        <v>468</v>
      </c>
      <c r="Z4569" s="18">
        <f t="shared" si="1428"/>
        <v>1892867.2841657216</v>
      </c>
      <c r="AA4569" s="18">
        <f t="shared" si="1429"/>
        <v>199432.98236095349</v>
      </c>
      <c r="AB4569" s="17">
        <f t="shared" si="1430"/>
        <v>3.8949824970828471</v>
      </c>
      <c r="AC4569" s="2" t="s">
        <v>30</v>
      </c>
      <c r="AD4569" s="2" t="s">
        <v>29</v>
      </c>
      <c r="AE4569" t="str">
        <f t="shared" si="1431"/>
        <v>Fashion</v>
      </c>
      <c r="AF4569" t="str">
        <f t="shared" si="1432"/>
        <v>Fashion</v>
      </c>
      <c r="AG4569" t="str" cm="1">
        <f t="array" ref="AG4569">INDEX(AD:AD,ROW())</f>
        <v>Fashion</v>
      </c>
      <c r="AH4569">
        <f t="shared" si="1440"/>
        <v>6</v>
      </c>
      <c r="AI4569" t="str">
        <f t="shared" si="1433"/>
        <v>Fashion</v>
      </c>
      <c r="AK4569">
        <f t="shared" si="1434"/>
        <v>2023</v>
      </c>
      <c r="AL4569">
        <f t="shared" si="1435"/>
        <v>9</v>
      </c>
      <c r="AM4569">
        <f t="shared" si="1436"/>
        <v>28</v>
      </c>
      <c r="AN4569">
        <f t="shared" si="1437"/>
        <v>5</v>
      </c>
      <c r="AO4569" t="str">
        <f t="shared" si="1438"/>
        <v>Weekday</v>
      </c>
      <c r="AR4569" s="20">
        <f t="shared" si="1439"/>
        <v>0</v>
      </c>
    </row>
    <row r="4570" spans="1:44" x14ac:dyDescent="0.35">
      <c r="A4570" t="str">
        <f t="shared" si="1421"/>
        <v>CUST4569</v>
      </c>
      <c r="B4570" s="2" t="s">
        <v>4906</v>
      </c>
      <c r="C4570" s="4">
        <v>45409</v>
      </c>
      <c r="D4570" s="2" t="s">
        <v>78</v>
      </c>
      <c r="E4570" t="s">
        <v>5052</v>
      </c>
      <c r="F4570" s="2" t="s">
        <v>42</v>
      </c>
      <c r="G4570" s="2" t="s">
        <v>5044</v>
      </c>
      <c r="H4570" s="2">
        <v>2</v>
      </c>
      <c r="I4570" s="19">
        <v>1173.3599999999999</v>
      </c>
      <c r="J4570" s="2" t="s">
        <v>5047</v>
      </c>
      <c r="K4570" s="2" t="s">
        <v>16</v>
      </c>
      <c r="L4570">
        <v>4</v>
      </c>
      <c r="M4570" s="18">
        <f t="shared" si="1422"/>
        <v>2346.7199999999998</v>
      </c>
      <c r="T4570" t="str">
        <f t="shared" si="1423"/>
        <v>Completed</v>
      </c>
      <c r="U4570" t="str">
        <f t="shared" si="1424"/>
        <v>Yes</v>
      </c>
      <c r="V4570" t="str">
        <f t="shared" si="1425"/>
        <v>No</v>
      </c>
      <c r="X4570">
        <f t="shared" si="1426"/>
        <v>573</v>
      </c>
      <c r="Y4570">
        <f t="shared" si="1427"/>
        <v>450</v>
      </c>
      <c r="Z4570" s="18">
        <f t="shared" si="1428"/>
        <v>1098537.4901531704</v>
      </c>
      <c r="AA4570" s="18">
        <f t="shared" si="1429"/>
        <v>96724.388030634553</v>
      </c>
      <c r="AB4570" s="17">
        <f t="shared" si="1430"/>
        <v>3.9001122334455669</v>
      </c>
      <c r="AC4570" s="2" t="s">
        <v>5044</v>
      </c>
      <c r="AD4570" s="2" t="s">
        <v>42</v>
      </c>
      <c r="AE4570" t="str">
        <f t="shared" si="1431"/>
        <v>Beauty</v>
      </c>
      <c r="AF4570" t="str">
        <f t="shared" si="1432"/>
        <v>Beauty</v>
      </c>
      <c r="AG4570" t="str" cm="1">
        <f t="array" ref="AG4570">INDEX(AD:AD,ROW())</f>
        <v>Beauty</v>
      </c>
      <c r="AH4570">
        <f t="shared" si="1440"/>
        <v>64</v>
      </c>
      <c r="AI4570" t="str">
        <f t="shared" si="1433"/>
        <v>Beauty</v>
      </c>
      <c r="AK4570">
        <f t="shared" si="1434"/>
        <v>2024</v>
      </c>
      <c r="AL4570">
        <f t="shared" si="1435"/>
        <v>4</v>
      </c>
      <c r="AM4570">
        <f t="shared" si="1436"/>
        <v>27</v>
      </c>
      <c r="AN4570">
        <f t="shared" si="1437"/>
        <v>7</v>
      </c>
      <c r="AO4570" t="str">
        <f t="shared" si="1438"/>
        <v>Weekend</v>
      </c>
      <c r="AR4570" s="20">
        <f t="shared" si="1439"/>
        <v>0</v>
      </c>
    </row>
    <row r="4571" spans="1:44" x14ac:dyDescent="0.35">
      <c r="A4571" t="str">
        <f t="shared" si="1421"/>
        <v>CUST4570</v>
      </c>
      <c r="B4571" s="2" t="s">
        <v>4907</v>
      </c>
      <c r="C4571" s="4">
        <v>45618</v>
      </c>
      <c r="D4571" s="2" t="s">
        <v>598</v>
      </c>
      <c r="E4571" t="s">
        <v>5050</v>
      </c>
      <c r="F4571" s="2" t="s">
        <v>29</v>
      </c>
      <c r="G4571" s="2" t="s">
        <v>138</v>
      </c>
      <c r="H4571" s="2">
        <v>1</v>
      </c>
      <c r="I4571" s="19">
        <v>2079.9699999999998</v>
      </c>
      <c r="J4571" s="2" t="s">
        <v>5047</v>
      </c>
      <c r="K4571" s="2" t="s">
        <v>16</v>
      </c>
      <c r="L4571">
        <v>4</v>
      </c>
      <c r="M4571" s="18">
        <f t="shared" si="1422"/>
        <v>2079.9699999999998</v>
      </c>
      <c r="T4571" t="str">
        <f t="shared" si="1423"/>
        <v>Completed</v>
      </c>
      <c r="U4571" t="str">
        <f t="shared" si="1424"/>
        <v>Yes</v>
      </c>
      <c r="V4571" t="str">
        <f t="shared" si="1425"/>
        <v>No</v>
      </c>
      <c r="X4571">
        <f t="shared" si="1426"/>
        <v>589</v>
      </c>
      <c r="Y4571">
        <f t="shared" si="1427"/>
        <v>426</v>
      </c>
      <c r="Z4571" s="18">
        <f t="shared" si="1428"/>
        <v>1892867.2841657216</v>
      </c>
      <c r="AA4571" s="18">
        <f t="shared" si="1429"/>
        <v>199432.98236095349</v>
      </c>
      <c r="AB4571" s="17">
        <f t="shared" si="1430"/>
        <v>3.8949824970828471</v>
      </c>
      <c r="AC4571" s="2" t="s">
        <v>138</v>
      </c>
      <c r="AD4571" s="2" t="s">
        <v>29</v>
      </c>
      <c r="AE4571" t="str">
        <f t="shared" si="1431"/>
        <v>Fashion</v>
      </c>
      <c r="AF4571" t="str">
        <f t="shared" si="1432"/>
        <v>Fashion</v>
      </c>
      <c r="AG4571" t="str" cm="1">
        <f t="array" ref="AG4571">INDEX(AD:AD,ROW())</f>
        <v>Fashion</v>
      </c>
      <c r="AH4571">
        <f t="shared" si="1440"/>
        <v>53</v>
      </c>
      <c r="AI4571" t="str">
        <f t="shared" si="1433"/>
        <v>Fashion</v>
      </c>
      <c r="AK4571">
        <f t="shared" si="1434"/>
        <v>2024</v>
      </c>
      <c r="AL4571">
        <f t="shared" si="1435"/>
        <v>11</v>
      </c>
      <c r="AM4571">
        <f t="shared" si="1436"/>
        <v>22</v>
      </c>
      <c r="AN4571">
        <f t="shared" si="1437"/>
        <v>6</v>
      </c>
      <c r="AO4571" t="str">
        <f t="shared" si="1438"/>
        <v>Weekday</v>
      </c>
      <c r="AR4571" s="20">
        <f t="shared" si="1439"/>
        <v>0</v>
      </c>
    </row>
    <row r="4572" spans="1:44" x14ac:dyDescent="0.35">
      <c r="A4572" t="str">
        <f t="shared" si="1421"/>
        <v>CUST4571</v>
      </c>
      <c r="B4572" s="2" t="s">
        <v>4908</v>
      </c>
      <c r="C4572" s="4">
        <v>45346</v>
      </c>
      <c r="D4572" s="2" t="s">
        <v>1393</v>
      </c>
      <c r="E4572" t="s">
        <v>5048</v>
      </c>
      <c r="F4572" s="2" t="s">
        <v>23</v>
      </c>
      <c r="G4572" s="2" t="s">
        <v>68</v>
      </c>
      <c r="H4572" s="2">
        <v>1</v>
      </c>
      <c r="I4572" s="19">
        <v>603.47</v>
      </c>
      <c r="J4572" s="2" t="s">
        <v>50</v>
      </c>
      <c r="K4572" s="2" t="s">
        <v>16</v>
      </c>
      <c r="L4572">
        <v>5</v>
      </c>
      <c r="M4572" s="18">
        <f t="shared" si="1422"/>
        <v>603.47</v>
      </c>
      <c r="T4572" t="str">
        <f t="shared" si="1423"/>
        <v>Completed</v>
      </c>
      <c r="U4572" t="str">
        <f t="shared" si="1424"/>
        <v>No</v>
      </c>
      <c r="V4572" t="str">
        <f t="shared" si="1425"/>
        <v>No</v>
      </c>
      <c r="X4572">
        <f t="shared" si="1426"/>
        <v>590</v>
      </c>
      <c r="Y4572">
        <f t="shared" si="1427"/>
        <v>451</v>
      </c>
      <c r="Z4572" s="18">
        <f t="shared" si="1428"/>
        <v>594714.6477588166</v>
      </c>
      <c r="AA4572" s="18">
        <f t="shared" si="1429"/>
        <v>60882.938065984097</v>
      </c>
      <c r="AB4572" s="17">
        <f t="shared" si="1430"/>
        <v>3.804733727810651</v>
      </c>
      <c r="AC4572" s="2" t="s">
        <v>68</v>
      </c>
      <c r="AD4572" s="2" t="s">
        <v>23</v>
      </c>
      <c r="AE4572" t="str">
        <f t="shared" si="1431"/>
        <v>Books</v>
      </c>
      <c r="AF4572" t="str">
        <f t="shared" si="1432"/>
        <v>Books</v>
      </c>
      <c r="AG4572" t="str" cm="1">
        <f t="array" ref="AG4572">INDEX(AD:AD,ROW())</f>
        <v>Books</v>
      </c>
      <c r="AH4572">
        <f t="shared" si="1440"/>
        <v>20</v>
      </c>
      <c r="AI4572" t="str">
        <f t="shared" si="1433"/>
        <v>Books</v>
      </c>
      <c r="AK4572">
        <f t="shared" si="1434"/>
        <v>2024</v>
      </c>
      <c r="AL4572">
        <f t="shared" si="1435"/>
        <v>2</v>
      </c>
      <c r="AM4572">
        <f t="shared" si="1436"/>
        <v>24</v>
      </c>
      <c r="AN4572">
        <f t="shared" si="1437"/>
        <v>7</v>
      </c>
      <c r="AO4572" t="str">
        <f t="shared" si="1438"/>
        <v>Weekend</v>
      </c>
      <c r="AR4572" s="20">
        <f t="shared" si="1439"/>
        <v>0</v>
      </c>
    </row>
    <row r="4573" spans="1:44" x14ac:dyDescent="0.35">
      <c r="A4573" t="str">
        <f t="shared" si="1421"/>
        <v>CUST4572</v>
      </c>
      <c r="B4573" s="2" t="s">
        <v>4909</v>
      </c>
      <c r="C4573" s="4">
        <v>45118</v>
      </c>
      <c r="D4573" s="2" t="s">
        <v>331</v>
      </c>
      <c r="E4573" t="s">
        <v>5050</v>
      </c>
      <c r="F4573" s="2" t="s">
        <v>19</v>
      </c>
      <c r="G4573" s="2" t="s">
        <v>60</v>
      </c>
      <c r="H4573" s="2">
        <v>1</v>
      </c>
      <c r="I4573" s="19">
        <v>1232.73</v>
      </c>
      <c r="J4573" s="2" t="s">
        <v>5046</v>
      </c>
      <c r="K4573" s="2" t="s">
        <v>16</v>
      </c>
      <c r="L4573">
        <v>4</v>
      </c>
      <c r="M4573" s="18">
        <f t="shared" si="1422"/>
        <v>1232.73</v>
      </c>
      <c r="T4573" t="str">
        <f t="shared" si="1423"/>
        <v>Completed</v>
      </c>
      <c r="U4573" t="str">
        <f t="shared" si="1424"/>
        <v>Yes</v>
      </c>
      <c r="V4573" t="str">
        <f t="shared" si="1425"/>
        <v>No</v>
      </c>
      <c r="X4573">
        <f t="shared" si="1426"/>
        <v>589</v>
      </c>
      <c r="Y4573">
        <f t="shared" si="1427"/>
        <v>426</v>
      </c>
      <c r="Z4573" s="18">
        <f t="shared" si="1428"/>
        <v>2759712.3299794244</v>
      </c>
      <c r="AA4573" s="18">
        <f t="shared" si="1429"/>
        <v>330643.50635802455</v>
      </c>
      <c r="AB4573" s="17">
        <f t="shared" si="1430"/>
        <v>3.8641711229946525</v>
      </c>
      <c r="AC4573" s="2" t="s">
        <v>60</v>
      </c>
      <c r="AD4573" s="2" t="s">
        <v>19</v>
      </c>
      <c r="AE4573" t="str">
        <f t="shared" si="1431"/>
        <v>Electronics</v>
      </c>
      <c r="AF4573" t="str">
        <f t="shared" si="1432"/>
        <v>Electronics</v>
      </c>
      <c r="AG4573" t="str" cm="1">
        <f t="array" ref="AG4573">INDEX(AD:AD,ROW())</f>
        <v>Electronics</v>
      </c>
      <c r="AH4573">
        <f t="shared" si="1440"/>
        <v>17</v>
      </c>
      <c r="AI4573" t="str">
        <f t="shared" si="1433"/>
        <v>Electronics</v>
      </c>
      <c r="AK4573">
        <f t="shared" si="1434"/>
        <v>2023</v>
      </c>
      <c r="AL4573">
        <f t="shared" si="1435"/>
        <v>7</v>
      </c>
      <c r="AM4573">
        <f t="shared" si="1436"/>
        <v>11</v>
      </c>
      <c r="AN4573">
        <f t="shared" si="1437"/>
        <v>3</v>
      </c>
      <c r="AO4573" t="str">
        <f t="shared" si="1438"/>
        <v>Weekday</v>
      </c>
      <c r="AR4573" s="20">
        <f t="shared" si="1439"/>
        <v>0</v>
      </c>
    </row>
    <row r="4574" spans="1:44" x14ac:dyDescent="0.35">
      <c r="A4574" t="str">
        <f t="shared" si="1421"/>
        <v>CUST4573</v>
      </c>
      <c r="B4574" s="2" t="s">
        <v>4910</v>
      </c>
      <c r="C4574" s="4">
        <v>45044</v>
      </c>
      <c r="D4574" s="2" t="s">
        <v>48</v>
      </c>
      <c r="E4574" t="s">
        <v>5050</v>
      </c>
      <c r="F4574" s="2" t="s">
        <v>29</v>
      </c>
      <c r="G4574" s="2" t="s">
        <v>121</v>
      </c>
      <c r="H4574" s="2">
        <v>1</v>
      </c>
      <c r="I4574" s="19">
        <v>1667.87</v>
      </c>
      <c r="J4574" s="2" t="s">
        <v>50</v>
      </c>
      <c r="K4574" s="2" t="s">
        <v>16</v>
      </c>
      <c r="L4574" s="32"/>
      <c r="M4574" s="18">
        <f t="shared" si="1422"/>
        <v>1667.87</v>
      </c>
      <c r="T4574" t="str">
        <f t="shared" si="1423"/>
        <v>Completed</v>
      </c>
      <c r="U4574" t="str">
        <f t="shared" si="1424"/>
        <v>Yes</v>
      </c>
      <c r="V4574" t="str">
        <f t="shared" si="1425"/>
        <v>No</v>
      </c>
      <c r="X4574">
        <f t="shared" si="1426"/>
        <v>589</v>
      </c>
      <c r="Y4574">
        <f t="shared" si="1427"/>
        <v>426</v>
      </c>
      <c r="Z4574" s="18">
        <f t="shared" si="1428"/>
        <v>1892867.2841657216</v>
      </c>
      <c r="AA4574" s="18">
        <f t="shared" si="1429"/>
        <v>199432.98236095349</v>
      </c>
      <c r="AB4574" s="17">
        <f t="shared" si="1430"/>
        <v>3.8949824970828471</v>
      </c>
      <c r="AC4574" s="2" t="s">
        <v>121</v>
      </c>
      <c r="AD4574" s="2" t="s">
        <v>29</v>
      </c>
      <c r="AE4574" t="str">
        <f t="shared" si="1431"/>
        <v>Fashion</v>
      </c>
      <c r="AF4574" t="str">
        <f t="shared" si="1432"/>
        <v>Fashion</v>
      </c>
      <c r="AG4574" t="str" cm="1">
        <f t="array" ref="AG4574">INDEX(AD:AD,ROW())</f>
        <v>Fashion</v>
      </c>
      <c r="AH4574">
        <f t="shared" si="1440"/>
        <v>45</v>
      </c>
      <c r="AI4574" t="str">
        <f t="shared" si="1433"/>
        <v>Fashion</v>
      </c>
      <c r="AK4574">
        <f t="shared" si="1434"/>
        <v>2023</v>
      </c>
      <c r="AL4574">
        <f t="shared" si="1435"/>
        <v>4</v>
      </c>
      <c r="AM4574">
        <f t="shared" si="1436"/>
        <v>28</v>
      </c>
      <c r="AN4574">
        <f t="shared" si="1437"/>
        <v>6</v>
      </c>
      <c r="AO4574" t="str">
        <f t="shared" si="1438"/>
        <v>Weekday</v>
      </c>
      <c r="AR4574" s="20">
        <f t="shared" si="1439"/>
        <v>0</v>
      </c>
    </row>
    <row r="4575" spans="1:44" x14ac:dyDescent="0.35">
      <c r="A4575" t="str">
        <f t="shared" si="1421"/>
        <v>CUST4574</v>
      </c>
      <c r="B4575" s="2" t="s">
        <v>4911</v>
      </c>
      <c r="C4575" s="4">
        <v>45019</v>
      </c>
      <c r="D4575" s="2" t="s">
        <v>429</v>
      </c>
      <c r="E4575" t="s">
        <v>5052</v>
      </c>
      <c r="F4575" s="2" t="s">
        <v>29</v>
      </c>
      <c r="G4575" s="2" t="s">
        <v>138</v>
      </c>
      <c r="H4575" s="2">
        <v>1</v>
      </c>
      <c r="I4575" s="19">
        <v>795.51</v>
      </c>
      <c r="J4575" s="2" t="s">
        <v>5047</v>
      </c>
      <c r="K4575" s="2" t="s">
        <v>16</v>
      </c>
      <c r="L4575">
        <v>5</v>
      </c>
      <c r="M4575" s="18">
        <f t="shared" si="1422"/>
        <v>795.51</v>
      </c>
      <c r="T4575" t="str">
        <f t="shared" si="1423"/>
        <v>Completed</v>
      </c>
      <c r="U4575" t="str">
        <f t="shared" si="1424"/>
        <v>No</v>
      </c>
      <c r="V4575" t="str">
        <f t="shared" si="1425"/>
        <v>No</v>
      </c>
      <c r="X4575">
        <f t="shared" si="1426"/>
        <v>573</v>
      </c>
      <c r="Y4575">
        <f t="shared" si="1427"/>
        <v>450</v>
      </c>
      <c r="Z4575" s="18">
        <f t="shared" si="1428"/>
        <v>1892867.2841657216</v>
      </c>
      <c r="AA4575" s="18">
        <f t="shared" si="1429"/>
        <v>199432.98236095349</v>
      </c>
      <c r="AB4575" s="17">
        <f t="shared" si="1430"/>
        <v>3.8949824970828471</v>
      </c>
      <c r="AC4575" s="2" t="s">
        <v>138</v>
      </c>
      <c r="AD4575" s="2" t="s">
        <v>29</v>
      </c>
      <c r="AE4575" t="str">
        <f t="shared" si="1431"/>
        <v>Fashion</v>
      </c>
      <c r="AF4575" t="str">
        <f t="shared" si="1432"/>
        <v>Fashion</v>
      </c>
      <c r="AG4575" t="str" cm="1">
        <f t="array" ref="AG4575">INDEX(AD:AD,ROW())</f>
        <v>Fashion</v>
      </c>
      <c r="AH4575">
        <f t="shared" si="1440"/>
        <v>53</v>
      </c>
      <c r="AI4575" t="str">
        <f t="shared" si="1433"/>
        <v>Fashion</v>
      </c>
      <c r="AK4575">
        <f t="shared" si="1434"/>
        <v>2023</v>
      </c>
      <c r="AL4575">
        <f t="shared" si="1435"/>
        <v>4</v>
      </c>
      <c r="AM4575">
        <f t="shared" si="1436"/>
        <v>3</v>
      </c>
      <c r="AN4575">
        <f t="shared" si="1437"/>
        <v>2</v>
      </c>
      <c r="AO4575" t="str">
        <f t="shared" si="1438"/>
        <v>Weekday</v>
      </c>
      <c r="AR4575" s="20">
        <f t="shared" si="1439"/>
        <v>0</v>
      </c>
    </row>
    <row r="4576" spans="1:44" x14ac:dyDescent="0.35">
      <c r="A4576" t="str">
        <f t="shared" si="1421"/>
        <v>CUST4575</v>
      </c>
      <c r="B4576" s="2" t="s">
        <v>4912</v>
      </c>
      <c r="C4576" s="4">
        <v>45494</v>
      </c>
      <c r="D4576" s="2" t="s">
        <v>460</v>
      </c>
      <c r="E4576" t="s">
        <v>5055</v>
      </c>
      <c r="F4576" s="2" t="s">
        <v>13</v>
      </c>
      <c r="G4576" s="2" t="s">
        <v>95</v>
      </c>
      <c r="H4576" s="2">
        <v>3</v>
      </c>
      <c r="I4576" s="19">
        <v>716.66</v>
      </c>
      <c r="J4576" s="2" t="s">
        <v>15</v>
      </c>
      <c r="K4576" s="2" t="s">
        <v>16</v>
      </c>
      <c r="L4576" s="32"/>
      <c r="M4576" s="18">
        <f t="shared" si="1422"/>
        <v>2149.98</v>
      </c>
      <c r="T4576" t="str">
        <f t="shared" si="1423"/>
        <v>Completed</v>
      </c>
      <c r="U4576" t="str">
        <f t="shared" si="1424"/>
        <v>Yes</v>
      </c>
      <c r="V4576" t="str">
        <f t="shared" si="1425"/>
        <v>No</v>
      </c>
      <c r="X4576">
        <f t="shared" si="1426"/>
        <v>567</v>
      </c>
      <c r="Y4576">
        <f t="shared" si="1427"/>
        <v>440</v>
      </c>
      <c r="Z4576" s="18">
        <f t="shared" si="1428"/>
        <v>1463424.4009529033</v>
      </c>
      <c r="AA4576" s="18">
        <f t="shared" si="1429"/>
        <v>118285.78776560788</v>
      </c>
      <c r="AB4576" s="17">
        <f t="shared" si="1430"/>
        <v>3.8140589569160999</v>
      </c>
      <c r="AC4576" s="2" t="s">
        <v>95</v>
      </c>
      <c r="AD4576" s="2" t="s">
        <v>13</v>
      </c>
      <c r="AE4576" t="str">
        <f t="shared" si="1431"/>
        <v>Home &amp; Kitchen</v>
      </c>
      <c r="AF4576" t="str">
        <f t="shared" si="1432"/>
        <v>Home &amp; Kitchen</v>
      </c>
      <c r="AG4576" t="str" cm="1">
        <f t="array" ref="AG4576">INDEX(AD:AD,ROW())</f>
        <v>Home &amp; Kitchen</v>
      </c>
      <c r="AH4576">
        <f t="shared" si="1440"/>
        <v>32</v>
      </c>
      <c r="AI4576" t="str">
        <f t="shared" si="1433"/>
        <v>Home &amp; Kitchen</v>
      </c>
      <c r="AK4576">
        <f t="shared" si="1434"/>
        <v>2024</v>
      </c>
      <c r="AL4576">
        <f t="shared" si="1435"/>
        <v>7</v>
      </c>
      <c r="AM4576">
        <f t="shared" si="1436"/>
        <v>21</v>
      </c>
      <c r="AN4576">
        <f t="shared" si="1437"/>
        <v>1</v>
      </c>
      <c r="AO4576" t="str">
        <f t="shared" si="1438"/>
        <v>Weekend</v>
      </c>
      <c r="AR4576" s="20">
        <f t="shared" si="1439"/>
        <v>0</v>
      </c>
    </row>
    <row r="4577" spans="1:44" x14ac:dyDescent="0.35">
      <c r="A4577" t="str">
        <f t="shared" si="1421"/>
        <v>CUST4576</v>
      </c>
      <c r="B4577" s="2" t="s">
        <v>4913</v>
      </c>
      <c r="C4577" s="4">
        <v>45411</v>
      </c>
      <c r="D4577" s="2" t="s">
        <v>275</v>
      </c>
      <c r="E4577" t="s">
        <v>5049</v>
      </c>
      <c r="F4577" s="2" t="s">
        <v>29</v>
      </c>
      <c r="G4577" s="2" t="s">
        <v>138</v>
      </c>
      <c r="H4577" s="2">
        <v>2</v>
      </c>
      <c r="I4577" s="19">
        <v>2447.56</v>
      </c>
      <c r="J4577" s="2" t="s">
        <v>50</v>
      </c>
      <c r="K4577" s="2" t="s">
        <v>16</v>
      </c>
      <c r="L4577">
        <v>4</v>
      </c>
      <c r="M4577" s="18">
        <f t="shared" si="1422"/>
        <v>4895.12</v>
      </c>
      <c r="T4577" t="str">
        <f t="shared" si="1423"/>
        <v>Completed</v>
      </c>
      <c r="U4577" t="str">
        <f t="shared" si="1424"/>
        <v>Yes</v>
      </c>
      <c r="V4577" t="str">
        <f t="shared" si="1425"/>
        <v>No</v>
      </c>
      <c r="X4577">
        <f t="shared" si="1426"/>
        <v>595</v>
      </c>
      <c r="Y4577">
        <f t="shared" si="1427"/>
        <v>444</v>
      </c>
      <c r="Z4577" s="18">
        <f t="shared" si="1428"/>
        <v>1892867.2841657216</v>
      </c>
      <c r="AA4577" s="18">
        <f t="shared" si="1429"/>
        <v>199432.98236095349</v>
      </c>
      <c r="AB4577" s="17">
        <f t="shared" si="1430"/>
        <v>3.8949824970828471</v>
      </c>
      <c r="AC4577" s="2" t="s">
        <v>138</v>
      </c>
      <c r="AD4577" s="2" t="s">
        <v>29</v>
      </c>
      <c r="AE4577" t="str">
        <f t="shared" si="1431"/>
        <v>Fashion</v>
      </c>
      <c r="AF4577" t="str">
        <f t="shared" si="1432"/>
        <v>Fashion</v>
      </c>
      <c r="AG4577" t="str" cm="1">
        <f t="array" ref="AG4577">INDEX(AD:AD,ROW())</f>
        <v>Fashion</v>
      </c>
      <c r="AH4577">
        <f t="shared" si="1440"/>
        <v>53</v>
      </c>
      <c r="AI4577" t="str">
        <f t="shared" si="1433"/>
        <v>Fashion</v>
      </c>
      <c r="AK4577">
        <f t="shared" si="1434"/>
        <v>2024</v>
      </c>
      <c r="AL4577">
        <f t="shared" si="1435"/>
        <v>4</v>
      </c>
      <c r="AM4577">
        <f t="shared" si="1436"/>
        <v>29</v>
      </c>
      <c r="AN4577">
        <f t="shared" si="1437"/>
        <v>2</v>
      </c>
      <c r="AO4577" t="str">
        <f t="shared" si="1438"/>
        <v>Weekday</v>
      </c>
      <c r="AR4577" s="20">
        <f t="shared" si="1439"/>
        <v>0</v>
      </c>
    </row>
    <row r="4578" spans="1:44" x14ac:dyDescent="0.35">
      <c r="A4578" t="str">
        <f t="shared" si="1421"/>
        <v>CUST4577</v>
      </c>
      <c r="B4578" s="2" t="s">
        <v>4914</v>
      </c>
      <c r="C4578" s="4">
        <v>45115</v>
      </c>
      <c r="D4578" s="2" t="s">
        <v>497</v>
      </c>
      <c r="E4578" t="s">
        <v>5050</v>
      </c>
      <c r="F4578" s="2" t="s">
        <v>29</v>
      </c>
      <c r="G4578" s="2" t="s">
        <v>138</v>
      </c>
      <c r="H4578" s="2">
        <v>1</v>
      </c>
      <c r="I4578" s="19">
        <v>2249.6999999999998</v>
      </c>
      <c r="J4578" s="2" t="s">
        <v>20</v>
      </c>
      <c r="K4578" s="2" t="s">
        <v>16</v>
      </c>
      <c r="L4578">
        <v>5</v>
      </c>
      <c r="M4578" s="18">
        <f t="shared" si="1422"/>
        <v>2249.6999999999998</v>
      </c>
      <c r="T4578" t="str">
        <f t="shared" si="1423"/>
        <v>Completed</v>
      </c>
      <c r="U4578" t="str">
        <f t="shared" si="1424"/>
        <v>Yes</v>
      </c>
      <c r="V4578" t="str">
        <f t="shared" si="1425"/>
        <v>No</v>
      </c>
      <c r="X4578">
        <f t="shared" si="1426"/>
        <v>589</v>
      </c>
      <c r="Y4578">
        <f t="shared" si="1427"/>
        <v>426</v>
      </c>
      <c r="Z4578" s="18">
        <f t="shared" si="1428"/>
        <v>1892867.2841657216</v>
      </c>
      <c r="AA4578" s="18">
        <f t="shared" si="1429"/>
        <v>199432.98236095349</v>
      </c>
      <c r="AB4578" s="17">
        <f t="shared" si="1430"/>
        <v>3.8949824970828471</v>
      </c>
      <c r="AC4578" s="2" t="s">
        <v>138</v>
      </c>
      <c r="AD4578" s="2" t="s">
        <v>29</v>
      </c>
      <c r="AE4578" t="str">
        <f t="shared" si="1431"/>
        <v>Fashion</v>
      </c>
      <c r="AF4578" t="str">
        <f t="shared" si="1432"/>
        <v>Fashion</v>
      </c>
      <c r="AG4578" t="str" cm="1">
        <f t="array" ref="AG4578">INDEX(AD:AD,ROW())</f>
        <v>Fashion</v>
      </c>
      <c r="AH4578">
        <f t="shared" si="1440"/>
        <v>53</v>
      </c>
      <c r="AI4578" t="str">
        <f t="shared" si="1433"/>
        <v>Fashion</v>
      </c>
      <c r="AK4578">
        <f t="shared" si="1434"/>
        <v>2023</v>
      </c>
      <c r="AL4578">
        <f t="shared" si="1435"/>
        <v>7</v>
      </c>
      <c r="AM4578">
        <f t="shared" si="1436"/>
        <v>8</v>
      </c>
      <c r="AN4578">
        <f t="shared" si="1437"/>
        <v>7</v>
      </c>
      <c r="AO4578" t="str">
        <f t="shared" si="1438"/>
        <v>Weekend</v>
      </c>
      <c r="AR4578" s="20">
        <f t="shared" si="1439"/>
        <v>0</v>
      </c>
    </row>
    <row r="4579" spans="1:44" x14ac:dyDescent="0.35">
      <c r="A4579" t="str">
        <f t="shared" si="1421"/>
        <v>CUST4578</v>
      </c>
      <c r="B4579" s="2" t="s">
        <v>4915</v>
      </c>
      <c r="C4579" s="4">
        <v>45766</v>
      </c>
      <c r="D4579" s="2" t="s">
        <v>59</v>
      </c>
      <c r="E4579" t="s">
        <v>5049</v>
      </c>
      <c r="F4579" s="2" t="s">
        <v>23</v>
      </c>
      <c r="G4579" s="2" t="s">
        <v>75</v>
      </c>
      <c r="H4579" s="2">
        <v>1</v>
      </c>
      <c r="I4579" s="19">
        <v>417.74</v>
      </c>
      <c r="J4579" s="2" t="s">
        <v>20</v>
      </c>
      <c r="K4579" s="2" t="s">
        <v>16</v>
      </c>
      <c r="L4579">
        <v>3</v>
      </c>
      <c r="M4579" s="18">
        <f t="shared" si="1422"/>
        <v>417.74</v>
      </c>
      <c r="T4579" t="str">
        <f t="shared" si="1423"/>
        <v>Completed</v>
      </c>
      <c r="U4579" t="str">
        <f t="shared" si="1424"/>
        <v>No</v>
      </c>
      <c r="V4579" t="str">
        <f t="shared" si="1425"/>
        <v>No</v>
      </c>
      <c r="X4579">
        <f t="shared" si="1426"/>
        <v>595</v>
      </c>
      <c r="Y4579">
        <f t="shared" si="1427"/>
        <v>444</v>
      </c>
      <c r="Z4579" s="18">
        <f t="shared" si="1428"/>
        <v>594714.6477588166</v>
      </c>
      <c r="AA4579" s="18">
        <f t="shared" si="1429"/>
        <v>60882.938065984097</v>
      </c>
      <c r="AB4579" s="17">
        <f t="shared" si="1430"/>
        <v>3.804733727810651</v>
      </c>
      <c r="AC4579" s="2" t="s">
        <v>75</v>
      </c>
      <c r="AD4579" s="2" t="s">
        <v>23</v>
      </c>
      <c r="AE4579" t="str">
        <f t="shared" si="1431"/>
        <v>Books</v>
      </c>
      <c r="AF4579" t="str">
        <f t="shared" si="1432"/>
        <v>Books</v>
      </c>
      <c r="AG4579" t="str" cm="1">
        <f t="array" ref="AG4579">INDEX(AD:AD,ROW())</f>
        <v>Books</v>
      </c>
      <c r="AH4579">
        <f t="shared" si="1440"/>
        <v>23</v>
      </c>
      <c r="AI4579" t="str">
        <f t="shared" si="1433"/>
        <v>Books</v>
      </c>
      <c r="AK4579">
        <f t="shared" si="1434"/>
        <v>2025</v>
      </c>
      <c r="AL4579">
        <f t="shared" si="1435"/>
        <v>4</v>
      </c>
      <c r="AM4579">
        <f t="shared" si="1436"/>
        <v>19</v>
      </c>
      <c r="AN4579">
        <f t="shared" si="1437"/>
        <v>7</v>
      </c>
      <c r="AO4579" t="str">
        <f t="shared" si="1438"/>
        <v>Weekend</v>
      </c>
      <c r="AR4579" s="20">
        <f t="shared" si="1439"/>
        <v>0</v>
      </c>
    </row>
    <row r="4580" spans="1:44" x14ac:dyDescent="0.35">
      <c r="A4580" t="str">
        <f t="shared" si="1421"/>
        <v>CUST4579</v>
      </c>
      <c r="B4580" s="2" t="s">
        <v>4916</v>
      </c>
      <c r="C4580" s="4">
        <v>45112</v>
      </c>
      <c r="D4580" s="2" t="s">
        <v>135</v>
      </c>
      <c r="E4580" t="s">
        <v>5049</v>
      </c>
      <c r="F4580" s="2" t="s">
        <v>23</v>
      </c>
      <c r="G4580" s="2" t="s">
        <v>68</v>
      </c>
      <c r="H4580" s="2">
        <v>1</v>
      </c>
      <c r="I4580" s="19">
        <v>763.27</v>
      </c>
      <c r="J4580" s="2" t="s">
        <v>5047</v>
      </c>
      <c r="K4580" s="2" t="s">
        <v>16</v>
      </c>
      <c r="L4580" s="32"/>
      <c r="M4580" s="18">
        <f t="shared" si="1422"/>
        <v>763.27</v>
      </c>
      <c r="T4580" t="str">
        <f t="shared" si="1423"/>
        <v>Completed</v>
      </c>
      <c r="U4580" t="str">
        <f t="shared" si="1424"/>
        <v>No</v>
      </c>
      <c r="V4580" t="str">
        <f t="shared" si="1425"/>
        <v>No</v>
      </c>
      <c r="X4580">
        <f t="shared" si="1426"/>
        <v>595</v>
      </c>
      <c r="Y4580">
        <f t="shared" si="1427"/>
        <v>444</v>
      </c>
      <c r="Z4580" s="18">
        <f t="shared" si="1428"/>
        <v>594714.6477588166</v>
      </c>
      <c r="AA4580" s="18">
        <f t="shared" si="1429"/>
        <v>60882.938065984097</v>
      </c>
      <c r="AB4580" s="17">
        <f t="shared" si="1430"/>
        <v>3.804733727810651</v>
      </c>
      <c r="AC4580" s="2" t="s">
        <v>68</v>
      </c>
      <c r="AD4580" s="2" t="s">
        <v>23</v>
      </c>
      <c r="AE4580" t="str">
        <f t="shared" si="1431"/>
        <v>Books</v>
      </c>
      <c r="AF4580" t="str">
        <f t="shared" si="1432"/>
        <v>Books</v>
      </c>
      <c r="AG4580" t="str" cm="1">
        <f t="array" ref="AG4580">INDEX(AD:AD,ROW())</f>
        <v>Books</v>
      </c>
      <c r="AH4580">
        <f t="shared" si="1440"/>
        <v>20</v>
      </c>
      <c r="AI4580" t="str">
        <f t="shared" si="1433"/>
        <v>Books</v>
      </c>
      <c r="AK4580">
        <f t="shared" si="1434"/>
        <v>2023</v>
      </c>
      <c r="AL4580">
        <f t="shared" si="1435"/>
        <v>7</v>
      </c>
      <c r="AM4580">
        <f t="shared" si="1436"/>
        <v>5</v>
      </c>
      <c r="AN4580">
        <f t="shared" si="1437"/>
        <v>4</v>
      </c>
      <c r="AO4580" t="str">
        <f t="shared" si="1438"/>
        <v>Weekday</v>
      </c>
      <c r="AR4580" s="20">
        <f t="shared" si="1439"/>
        <v>0</v>
      </c>
    </row>
    <row r="4581" spans="1:44" x14ac:dyDescent="0.35">
      <c r="A4581" t="str">
        <f t="shared" si="1421"/>
        <v>CUST4580</v>
      </c>
      <c r="B4581" s="2" t="s">
        <v>4917</v>
      </c>
      <c r="C4581" s="4">
        <v>45095</v>
      </c>
      <c r="D4581" s="2" t="s">
        <v>198</v>
      </c>
      <c r="E4581" t="s">
        <v>5051</v>
      </c>
      <c r="F4581" s="2" t="s">
        <v>42</v>
      </c>
      <c r="G4581" s="2" t="s">
        <v>5044</v>
      </c>
      <c r="H4581" s="2">
        <v>2</v>
      </c>
      <c r="I4581" s="19">
        <v>1391.77</v>
      </c>
      <c r="J4581" s="2" t="s">
        <v>50</v>
      </c>
      <c r="K4581" s="2" t="s">
        <v>16</v>
      </c>
      <c r="L4581" s="32"/>
      <c r="M4581" s="18">
        <f t="shared" si="1422"/>
        <v>2783.54</v>
      </c>
      <c r="T4581" t="str">
        <f t="shared" si="1423"/>
        <v>Completed</v>
      </c>
      <c r="U4581" t="str">
        <f t="shared" si="1424"/>
        <v>Yes</v>
      </c>
      <c r="V4581" t="str">
        <f t="shared" si="1425"/>
        <v>No</v>
      </c>
      <c r="X4581">
        <f t="shared" si="1426"/>
        <v>619</v>
      </c>
      <c r="Y4581">
        <f t="shared" si="1427"/>
        <v>468</v>
      </c>
      <c r="Z4581" s="18">
        <f t="shared" si="1428"/>
        <v>1098537.4901531704</v>
      </c>
      <c r="AA4581" s="18">
        <f t="shared" si="1429"/>
        <v>96724.388030634553</v>
      </c>
      <c r="AB4581" s="17">
        <f t="shared" si="1430"/>
        <v>3.9001122334455669</v>
      </c>
      <c r="AC4581" s="2" t="s">
        <v>5044</v>
      </c>
      <c r="AD4581" s="2" t="s">
        <v>42</v>
      </c>
      <c r="AE4581" t="str">
        <f t="shared" si="1431"/>
        <v>Beauty</v>
      </c>
      <c r="AF4581" t="str">
        <f t="shared" si="1432"/>
        <v>Beauty</v>
      </c>
      <c r="AG4581" t="str" cm="1">
        <f t="array" ref="AG4581">INDEX(AD:AD,ROW())</f>
        <v>Beauty</v>
      </c>
      <c r="AH4581">
        <f t="shared" si="1440"/>
        <v>64</v>
      </c>
      <c r="AI4581" t="str">
        <f t="shared" si="1433"/>
        <v>Beauty</v>
      </c>
      <c r="AK4581">
        <f t="shared" si="1434"/>
        <v>2023</v>
      </c>
      <c r="AL4581">
        <f t="shared" si="1435"/>
        <v>6</v>
      </c>
      <c r="AM4581">
        <f t="shared" si="1436"/>
        <v>18</v>
      </c>
      <c r="AN4581">
        <f t="shared" si="1437"/>
        <v>1</v>
      </c>
      <c r="AO4581" t="str">
        <f t="shared" si="1438"/>
        <v>Weekend</v>
      </c>
      <c r="AR4581" s="20">
        <f t="shared" si="1439"/>
        <v>0</v>
      </c>
    </row>
    <row r="4582" spans="1:44" x14ac:dyDescent="0.35">
      <c r="A4582" t="str">
        <f t="shared" si="1421"/>
        <v>CUST4581</v>
      </c>
      <c r="B4582" s="2" t="s">
        <v>4918</v>
      </c>
      <c r="C4582" s="4">
        <v>45114</v>
      </c>
      <c r="D4582" s="2" t="s">
        <v>146</v>
      </c>
      <c r="E4582" t="s">
        <v>5050</v>
      </c>
      <c r="F4582" s="2" t="s">
        <v>13</v>
      </c>
      <c r="G4582" s="2" t="s">
        <v>34</v>
      </c>
      <c r="H4582" s="2">
        <v>2</v>
      </c>
      <c r="I4582" s="19">
        <v>888.4</v>
      </c>
      <c r="J4582" s="2" t="s">
        <v>5047</v>
      </c>
      <c r="K4582" s="2" t="s">
        <v>103</v>
      </c>
      <c r="L4582">
        <v>4</v>
      </c>
      <c r="M4582" s="18">
        <f t="shared" si="1422"/>
        <v>1776.8</v>
      </c>
      <c r="T4582" t="str">
        <f t="shared" si="1423"/>
        <v>Lost Sale</v>
      </c>
      <c r="U4582" t="str">
        <f t="shared" si="1424"/>
        <v>No</v>
      </c>
      <c r="V4582" t="str">
        <f t="shared" si="1425"/>
        <v>Yes</v>
      </c>
      <c r="X4582">
        <f t="shared" si="1426"/>
        <v>589</v>
      </c>
      <c r="Y4582">
        <f t="shared" si="1427"/>
        <v>426</v>
      </c>
      <c r="Z4582" s="18">
        <f t="shared" si="1428"/>
        <v>1463424.4009529033</v>
      </c>
      <c r="AA4582" s="18">
        <f t="shared" si="1429"/>
        <v>118285.78776560788</v>
      </c>
      <c r="AB4582" s="17">
        <f t="shared" si="1430"/>
        <v>3.8140589569160999</v>
      </c>
      <c r="AC4582" s="2" t="s">
        <v>34</v>
      </c>
      <c r="AD4582" s="2" t="s">
        <v>13</v>
      </c>
      <c r="AE4582" t="str">
        <f t="shared" si="1431"/>
        <v>Home &amp; Kitchen</v>
      </c>
      <c r="AF4582" t="str">
        <f t="shared" si="1432"/>
        <v>Home &amp; Kitchen</v>
      </c>
      <c r="AG4582" t="str" cm="1">
        <f t="array" ref="AG4582">INDEX(AD:AD,ROW())</f>
        <v>Home &amp; Kitchen</v>
      </c>
      <c r="AH4582">
        <f t="shared" si="1440"/>
        <v>7</v>
      </c>
      <c r="AI4582" t="str">
        <f t="shared" si="1433"/>
        <v>Home &amp; Kitchen</v>
      </c>
      <c r="AK4582">
        <f t="shared" si="1434"/>
        <v>2023</v>
      </c>
      <c r="AL4582">
        <f t="shared" si="1435"/>
        <v>7</v>
      </c>
      <c r="AM4582">
        <f t="shared" si="1436"/>
        <v>7</v>
      </c>
      <c r="AN4582">
        <f t="shared" si="1437"/>
        <v>6</v>
      </c>
      <c r="AO4582" t="str">
        <f t="shared" si="1438"/>
        <v>Weekday</v>
      </c>
      <c r="AR4582" s="20">
        <f t="shared" si="1439"/>
        <v>1</v>
      </c>
    </row>
    <row r="4583" spans="1:44" x14ac:dyDescent="0.35">
      <c r="A4583" t="str">
        <f t="shared" si="1421"/>
        <v>CUST4582</v>
      </c>
      <c r="B4583" s="2" t="s">
        <v>4919</v>
      </c>
      <c r="C4583" s="4">
        <v>45435</v>
      </c>
      <c r="D4583" s="2" t="s">
        <v>290</v>
      </c>
      <c r="E4583" t="s">
        <v>5051</v>
      </c>
      <c r="F4583" s="2" t="s">
        <v>42</v>
      </c>
      <c r="G4583" s="2" t="s">
        <v>5042</v>
      </c>
      <c r="H4583" s="2">
        <v>1</v>
      </c>
      <c r="I4583" s="19">
        <v>950.92</v>
      </c>
      <c r="J4583" s="2" t="s">
        <v>20</v>
      </c>
      <c r="K4583" s="2" t="s">
        <v>16</v>
      </c>
      <c r="L4583">
        <v>5</v>
      </c>
      <c r="M4583" s="18">
        <f t="shared" si="1422"/>
        <v>950.92</v>
      </c>
      <c r="T4583" t="str">
        <f t="shared" si="1423"/>
        <v>Completed</v>
      </c>
      <c r="U4583" t="str">
        <f t="shared" si="1424"/>
        <v>No</v>
      </c>
      <c r="V4583" t="str">
        <f t="shared" si="1425"/>
        <v>No</v>
      </c>
      <c r="X4583">
        <f t="shared" si="1426"/>
        <v>619</v>
      </c>
      <c r="Y4583">
        <f t="shared" si="1427"/>
        <v>468</v>
      </c>
      <c r="Z4583" s="18">
        <f t="shared" si="1428"/>
        <v>1098537.4901531704</v>
      </c>
      <c r="AA4583" s="18">
        <f t="shared" si="1429"/>
        <v>96724.388030634553</v>
      </c>
      <c r="AB4583" s="17">
        <f t="shared" si="1430"/>
        <v>3.9001122334455669</v>
      </c>
      <c r="AC4583" s="2" t="s">
        <v>5042</v>
      </c>
      <c r="AD4583" s="2" t="s">
        <v>42</v>
      </c>
      <c r="AE4583" t="str">
        <f t="shared" si="1431"/>
        <v>Beauty</v>
      </c>
      <c r="AF4583" t="str">
        <f t="shared" si="1432"/>
        <v>Beauty</v>
      </c>
      <c r="AG4583" t="str" cm="1">
        <f t="array" ref="AG4583">INDEX(AD:AD,ROW())</f>
        <v>Beauty</v>
      </c>
      <c r="AH4583">
        <f t="shared" si="1440"/>
        <v>18</v>
      </c>
      <c r="AI4583" t="str">
        <f t="shared" si="1433"/>
        <v>Beauty</v>
      </c>
      <c r="AK4583">
        <f t="shared" si="1434"/>
        <v>2024</v>
      </c>
      <c r="AL4583">
        <f t="shared" si="1435"/>
        <v>5</v>
      </c>
      <c r="AM4583">
        <f t="shared" si="1436"/>
        <v>23</v>
      </c>
      <c r="AN4583">
        <f t="shared" si="1437"/>
        <v>5</v>
      </c>
      <c r="AO4583" t="str">
        <f t="shared" si="1438"/>
        <v>Weekday</v>
      </c>
      <c r="AR4583" s="20">
        <f t="shared" si="1439"/>
        <v>0</v>
      </c>
    </row>
    <row r="4584" spans="1:44" x14ac:dyDescent="0.35">
      <c r="A4584" t="str">
        <f t="shared" si="1421"/>
        <v>CUST4583</v>
      </c>
      <c r="B4584" s="2" t="s">
        <v>4920</v>
      </c>
      <c r="C4584" s="4">
        <v>45442</v>
      </c>
      <c r="D4584" s="2" t="s">
        <v>572</v>
      </c>
      <c r="E4584" t="s">
        <v>5051</v>
      </c>
      <c r="F4584" s="2" t="s">
        <v>23</v>
      </c>
      <c r="G4584" s="2" t="s">
        <v>46</v>
      </c>
      <c r="H4584" s="2">
        <v>2</v>
      </c>
      <c r="I4584" s="19">
        <v>235.41</v>
      </c>
      <c r="J4584" s="2" t="s">
        <v>15</v>
      </c>
      <c r="K4584" s="2" t="s">
        <v>16</v>
      </c>
      <c r="L4584">
        <v>1</v>
      </c>
      <c r="M4584" s="18">
        <f t="shared" si="1422"/>
        <v>470.82</v>
      </c>
      <c r="T4584" t="str">
        <f t="shared" si="1423"/>
        <v>Completed</v>
      </c>
      <c r="U4584" t="str">
        <f t="shared" si="1424"/>
        <v>No</v>
      </c>
      <c r="V4584" t="str">
        <f t="shared" si="1425"/>
        <v>No</v>
      </c>
      <c r="X4584">
        <f t="shared" si="1426"/>
        <v>619</v>
      </c>
      <c r="Y4584">
        <f t="shared" si="1427"/>
        <v>468</v>
      </c>
      <c r="Z4584" s="18">
        <f t="shared" si="1428"/>
        <v>594714.6477588166</v>
      </c>
      <c r="AA4584" s="18">
        <f t="shared" si="1429"/>
        <v>60882.938065984097</v>
      </c>
      <c r="AB4584" s="17">
        <f t="shared" si="1430"/>
        <v>3.804733727810651</v>
      </c>
      <c r="AC4584" s="2" t="s">
        <v>46</v>
      </c>
      <c r="AD4584" s="2" t="s">
        <v>23</v>
      </c>
      <c r="AE4584" t="str">
        <f t="shared" si="1431"/>
        <v>Books</v>
      </c>
      <c r="AF4584" t="str">
        <f t="shared" si="1432"/>
        <v>Books</v>
      </c>
      <c r="AG4584" t="str" cm="1">
        <f t="array" ref="AG4584">INDEX(AD:AD,ROW())</f>
        <v>Books</v>
      </c>
      <c r="AH4584">
        <f t="shared" si="1440"/>
        <v>11</v>
      </c>
      <c r="AI4584" t="str">
        <f t="shared" si="1433"/>
        <v>Books</v>
      </c>
      <c r="AK4584">
        <f t="shared" si="1434"/>
        <v>2024</v>
      </c>
      <c r="AL4584">
        <f t="shared" si="1435"/>
        <v>5</v>
      </c>
      <c r="AM4584">
        <f t="shared" si="1436"/>
        <v>30</v>
      </c>
      <c r="AN4584">
        <f t="shared" si="1437"/>
        <v>5</v>
      </c>
      <c r="AO4584" t="str">
        <f t="shared" si="1438"/>
        <v>Weekday</v>
      </c>
      <c r="AR4584" s="20">
        <f t="shared" si="1439"/>
        <v>0</v>
      </c>
    </row>
    <row r="4585" spans="1:44" x14ac:dyDescent="0.35">
      <c r="A4585" t="str">
        <f t="shared" si="1421"/>
        <v>CUST4584</v>
      </c>
      <c r="B4585" s="2" t="s">
        <v>4921</v>
      </c>
      <c r="C4585" s="4">
        <v>45737</v>
      </c>
      <c r="D4585" s="2" t="s">
        <v>207</v>
      </c>
      <c r="E4585" t="s">
        <v>5052</v>
      </c>
      <c r="F4585" s="2" t="s">
        <v>23</v>
      </c>
      <c r="G4585" s="2" t="s">
        <v>24</v>
      </c>
      <c r="H4585" s="2">
        <v>2</v>
      </c>
      <c r="I4585" s="19">
        <v>481.79</v>
      </c>
      <c r="J4585" s="2" t="s">
        <v>15</v>
      </c>
      <c r="K4585" s="2" t="s">
        <v>16</v>
      </c>
      <c r="L4585">
        <v>5</v>
      </c>
      <c r="M4585" s="18">
        <f t="shared" si="1422"/>
        <v>963.58</v>
      </c>
      <c r="T4585" t="str">
        <f t="shared" si="1423"/>
        <v>Completed</v>
      </c>
      <c r="U4585" t="str">
        <f t="shared" si="1424"/>
        <v>No</v>
      </c>
      <c r="V4585" t="str">
        <f t="shared" si="1425"/>
        <v>No</v>
      </c>
      <c r="X4585">
        <f t="shared" si="1426"/>
        <v>573</v>
      </c>
      <c r="Y4585">
        <f t="shared" si="1427"/>
        <v>450</v>
      </c>
      <c r="Z4585" s="18">
        <f t="shared" si="1428"/>
        <v>594714.6477588166</v>
      </c>
      <c r="AA4585" s="18">
        <f t="shared" si="1429"/>
        <v>60882.938065984097</v>
      </c>
      <c r="AB4585" s="17">
        <f t="shared" si="1430"/>
        <v>3.804733727810651</v>
      </c>
      <c r="AC4585" s="2" t="s">
        <v>24</v>
      </c>
      <c r="AD4585" s="2" t="s">
        <v>23</v>
      </c>
      <c r="AE4585" t="str">
        <f t="shared" si="1431"/>
        <v>Books</v>
      </c>
      <c r="AF4585" t="str">
        <f t="shared" si="1432"/>
        <v>Books</v>
      </c>
      <c r="AG4585" t="str" cm="1">
        <f t="array" ref="AG4585">INDEX(AD:AD,ROW())</f>
        <v>Books</v>
      </c>
      <c r="AH4585">
        <f t="shared" si="1440"/>
        <v>4</v>
      </c>
      <c r="AI4585" t="str">
        <f t="shared" si="1433"/>
        <v>Books</v>
      </c>
      <c r="AK4585">
        <f t="shared" si="1434"/>
        <v>2025</v>
      </c>
      <c r="AL4585">
        <f t="shared" si="1435"/>
        <v>3</v>
      </c>
      <c r="AM4585">
        <f t="shared" si="1436"/>
        <v>21</v>
      </c>
      <c r="AN4585">
        <f t="shared" si="1437"/>
        <v>6</v>
      </c>
      <c r="AO4585" t="str">
        <f t="shared" si="1438"/>
        <v>Weekday</v>
      </c>
      <c r="AR4585" s="20">
        <f t="shared" si="1439"/>
        <v>0</v>
      </c>
    </row>
    <row r="4586" spans="1:44" x14ac:dyDescent="0.35">
      <c r="A4586" t="str">
        <f t="shared" si="1421"/>
        <v>CUST4585</v>
      </c>
      <c r="B4586" s="2" t="s">
        <v>4922</v>
      </c>
      <c r="C4586" s="4">
        <v>45697</v>
      </c>
      <c r="D4586" s="2" t="s">
        <v>333</v>
      </c>
      <c r="E4586" t="s">
        <v>5049</v>
      </c>
      <c r="F4586" s="2" t="s">
        <v>13</v>
      </c>
      <c r="G4586" s="2" t="s">
        <v>95</v>
      </c>
      <c r="H4586" s="2">
        <v>1</v>
      </c>
      <c r="I4586" s="19">
        <v>1761.66</v>
      </c>
      <c r="J4586" s="2" t="s">
        <v>5046</v>
      </c>
      <c r="K4586" s="2" t="s">
        <v>16</v>
      </c>
      <c r="L4586">
        <v>1</v>
      </c>
      <c r="M4586" s="18">
        <f t="shared" si="1422"/>
        <v>1761.66</v>
      </c>
      <c r="T4586" t="str">
        <f t="shared" si="1423"/>
        <v>Completed</v>
      </c>
      <c r="U4586" t="str">
        <f t="shared" si="1424"/>
        <v>Yes</v>
      </c>
      <c r="V4586" t="str">
        <f t="shared" si="1425"/>
        <v>No</v>
      </c>
      <c r="X4586">
        <f t="shared" si="1426"/>
        <v>595</v>
      </c>
      <c r="Y4586">
        <f t="shared" si="1427"/>
        <v>444</v>
      </c>
      <c r="Z4586" s="18">
        <f t="shared" si="1428"/>
        <v>1463424.4009529033</v>
      </c>
      <c r="AA4586" s="18">
        <f t="shared" si="1429"/>
        <v>118285.78776560788</v>
      </c>
      <c r="AB4586" s="17">
        <f t="shared" si="1430"/>
        <v>3.8140589569160999</v>
      </c>
      <c r="AC4586" s="2" t="s">
        <v>95</v>
      </c>
      <c r="AD4586" s="2" t="s">
        <v>13</v>
      </c>
      <c r="AE4586" t="str">
        <f t="shared" si="1431"/>
        <v>Home &amp; Kitchen</v>
      </c>
      <c r="AF4586" t="str">
        <f t="shared" si="1432"/>
        <v>Home &amp; Kitchen</v>
      </c>
      <c r="AG4586" t="str" cm="1">
        <f t="array" ref="AG4586">INDEX(AD:AD,ROW())</f>
        <v>Home &amp; Kitchen</v>
      </c>
      <c r="AH4586">
        <f t="shared" si="1440"/>
        <v>32</v>
      </c>
      <c r="AI4586" t="str">
        <f t="shared" si="1433"/>
        <v>Home &amp; Kitchen</v>
      </c>
      <c r="AK4586">
        <f t="shared" si="1434"/>
        <v>2025</v>
      </c>
      <c r="AL4586">
        <f t="shared" si="1435"/>
        <v>2</v>
      </c>
      <c r="AM4586">
        <f t="shared" si="1436"/>
        <v>9</v>
      </c>
      <c r="AN4586">
        <f t="shared" si="1437"/>
        <v>1</v>
      </c>
      <c r="AO4586" t="str">
        <f t="shared" si="1438"/>
        <v>Weekend</v>
      </c>
      <c r="AR4586" s="20">
        <f t="shared" si="1439"/>
        <v>0</v>
      </c>
    </row>
    <row r="4587" spans="1:44" x14ac:dyDescent="0.35">
      <c r="A4587" t="str">
        <f t="shared" si="1421"/>
        <v>CUST4586</v>
      </c>
      <c r="B4587" s="2" t="s">
        <v>4923</v>
      </c>
      <c r="C4587" s="4">
        <v>45304</v>
      </c>
      <c r="D4587" s="2" t="s">
        <v>22</v>
      </c>
      <c r="E4587" t="s">
        <v>5051</v>
      </c>
      <c r="F4587" s="2" t="s">
        <v>23</v>
      </c>
      <c r="G4587" s="2" t="s">
        <v>68</v>
      </c>
      <c r="H4587" s="2">
        <v>3</v>
      </c>
      <c r="I4587" s="19">
        <v>275.95999999999998</v>
      </c>
      <c r="J4587" s="2" t="s">
        <v>50</v>
      </c>
      <c r="K4587" s="2" t="s">
        <v>16</v>
      </c>
      <c r="L4587">
        <v>3</v>
      </c>
      <c r="M4587" s="18">
        <f t="shared" si="1422"/>
        <v>827.87999999999988</v>
      </c>
      <c r="T4587" t="str">
        <f t="shared" si="1423"/>
        <v>Completed</v>
      </c>
      <c r="U4587" t="str">
        <f t="shared" si="1424"/>
        <v>No</v>
      </c>
      <c r="V4587" t="str">
        <f t="shared" si="1425"/>
        <v>No</v>
      </c>
      <c r="X4587">
        <f t="shared" si="1426"/>
        <v>619</v>
      </c>
      <c r="Y4587">
        <f t="shared" si="1427"/>
        <v>468</v>
      </c>
      <c r="Z4587" s="18">
        <f t="shared" si="1428"/>
        <v>594714.6477588166</v>
      </c>
      <c r="AA4587" s="18">
        <f t="shared" si="1429"/>
        <v>60882.938065984097</v>
      </c>
      <c r="AB4587" s="17">
        <f t="shared" si="1430"/>
        <v>3.804733727810651</v>
      </c>
      <c r="AC4587" s="2" t="s">
        <v>68</v>
      </c>
      <c r="AD4587" s="2" t="s">
        <v>23</v>
      </c>
      <c r="AE4587" t="str">
        <f t="shared" si="1431"/>
        <v>Books</v>
      </c>
      <c r="AF4587" t="str">
        <f t="shared" si="1432"/>
        <v>Books</v>
      </c>
      <c r="AG4587" t="str" cm="1">
        <f t="array" ref="AG4587">INDEX(AD:AD,ROW())</f>
        <v>Books</v>
      </c>
      <c r="AH4587">
        <f t="shared" si="1440"/>
        <v>20</v>
      </c>
      <c r="AI4587" t="str">
        <f t="shared" si="1433"/>
        <v>Books</v>
      </c>
      <c r="AK4587">
        <f t="shared" si="1434"/>
        <v>2024</v>
      </c>
      <c r="AL4587">
        <f t="shared" si="1435"/>
        <v>1</v>
      </c>
      <c r="AM4587">
        <f t="shared" si="1436"/>
        <v>13</v>
      </c>
      <c r="AN4587">
        <f t="shared" si="1437"/>
        <v>7</v>
      </c>
      <c r="AO4587" t="str">
        <f t="shared" si="1438"/>
        <v>Weekend</v>
      </c>
      <c r="AR4587" s="20">
        <f t="shared" si="1439"/>
        <v>0</v>
      </c>
    </row>
    <row r="4588" spans="1:44" x14ac:dyDescent="0.35">
      <c r="A4588" t="str">
        <f t="shared" si="1421"/>
        <v>CUST4587</v>
      </c>
      <c r="B4588" s="2" t="s">
        <v>4924</v>
      </c>
      <c r="C4588" s="4">
        <v>45737</v>
      </c>
      <c r="D4588" s="2" t="s">
        <v>1725</v>
      </c>
      <c r="E4588" t="s">
        <v>5052</v>
      </c>
      <c r="F4588" s="2" t="s">
        <v>29</v>
      </c>
      <c r="G4588" s="2" t="s">
        <v>5041</v>
      </c>
      <c r="H4588" s="2">
        <v>1</v>
      </c>
      <c r="I4588" s="19">
        <v>1419.824472190694</v>
      </c>
      <c r="J4588" s="2" t="s">
        <v>20</v>
      </c>
      <c r="K4588" s="2" t="s">
        <v>31</v>
      </c>
      <c r="L4588" s="32"/>
      <c r="M4588" s="18">
        <f t="shared" si="1422"/>
        <v>1419.824472190694</v>
      </c>
      <c r="T4588" t="str">
        <f t="shared" si="1423"/>
        <v>Pending</v>
      </c>
      <c r="U4588" t="str">
        <f t="shared" si="1424"/>
        <v>No</v>
      </c>
      <c r="V4588" t="str">
        <f t="shared" si="1425"/>
        <v>Yes</v>
      </c>
      <c r="X4588">
        <f t="shared" si="1426"/>
        <v>573</v>
      </c>
      <c r="Y4588">
        <f t="shared" si="1427"/>
        <v>450</v>
      </c>
      <c r="Z4588" s="18">
        <f t="shared" si="1428"/>
        <v>1892867.2841657216</v>
      </c>
      <c r="AA4588" s="18">
        <f t="shared" si="1429"/>
        <v>199432.98236095349</v>
      </c>
      <c r="AB4588" s="17">
        <f t="shared" si="1430"/>
        <v>3.8949824970828471</v>
      </c>
      <c r="AC4588" s="2" t="s">
        <v>5041</v>
      </c>
      <c r="AD4588" s="2" t="s">
        <v>29</v>
      </c>
      <c r="AE4588" t="str">
        <f t="shared" si="1431"/>
        <v>Fashion</v>
      </c>
      <c r="AF4588" t="str">
        <f t="shared" si="1432"/>
        <v>Fashion</v>
      </c>
      <c r="AG4588" t="str" cm="1">
        <f t="array" ref="AG4588">INDEX(AD:AD,ROW())</f>
        <v>Fashion</v>
      </c>
      <c r="AH4588">
        <f t="shared" si="1440"/>
        <v>15</v>
      </c>
      <c r="AI4588" t="str">
        <f t="shared" si="1433"/>
        <v>Fashion</v>
      </c>
      <c r="AK4588">
        <f t="shared" si="1434"/>
        <v>2025</v>
      </c>
      <c r="AL4588">
        <f t="shared" si="1435"/>
        <v>3</v>
      </c>
      <c r="AM4588">
        <f t="shared" si="1436"/>
        <v>21</v>
      </c>
      <c r="AN4588">
        <f t="shared" si="1437"/>
        <v>6</v>
      </c>
      <c r="AO4588" t="str">
        <f t="shared" si="1438"/>
        <v>Weekday</v>
      </c>
      <c r="AR4588" s="20">
        <f t="shared" si="1439"/>
        <v>0</v>
      </c>
    </row>
    <row r="4589" spans="1:44" x14ac:dyDescent="0.35">
      <c r="A4589" t="str">
        <f t="shared" si="1421"/>
        <v>CUST4588</v>
      </c>
      <c r="B4589" s="2" t="s">
        <v>4925</v>
      </c>
      <c r="C4589" s="4">
        <v>45129</v>
      </c>
      <c r="D4589" s="2" t="s">
        <v>33</v>
      </c>
      <c r="E4589" t="s">
        <v>5051</v>
      </c>
      <c r="F4589" s="2" t="s">
        <v>42</v>
      </c>
      <c r="G4589" s="2" t="s">
        <v>43</v>
      </c>
      <c r="H4589" s="2">
        <v>2</v>
      </c>
      <c r="I4589" s="19">
        <v>310.36</v>
      </c>
      <c r="J4589" s="2" t="s">
        <v>5046</v>
      </c>
      <c r="K4589" s="2" t="s">
        <v>16</v>
      </c>
      <c r="L4589">
        <v>5</v>
      </c>
      <c r="M4589" s="18">
        <f t="shared" si="1422"/>
        <v>620.72</v>
      </c>
      <c r="T4589" t="str">
        <f t="shared" si="1423"/>
        <v>Completed</v>
      </c>
      <c r="U4589" t="str">
        <f t="shared" si="1424"/>
        <v>No</v>
      </c>
      <c r="V4589" t="str">
        <f t="shared" si="1425"/>
        <v>No</v>
      </c>
      <c r="X4589">
        <f t="shared" si="1426"/>
        <v>619</v>
      </c>
      <c r="Y4589">
        <f t="shared" si="1427"/>
        <v>468</v>
      </c>
      <c r="Z4589" s="18">
        <f t="shared" si="1428"/>
        <v>1098537.4901531704</v>
      </c>
      <c r="AA4589" s="18">
        <f t="shared" si="1429"/>
        <v>96724.388030634553</v>
      </c>
      <c r="AB4589" s="17">
        <f t="shared" si="1430"/>
        <v>3.9001122334455669</v>
      </c>
      <c r="AC4589" s="2" t="s">
        <v>43</v>
      </c>
      <c r="AD4589" s="2" t="s">
        <v>42</v>
      </c>
      <c r="AE4589" t="str">
        <f t="shared" si="1431"/>
        <v>Beauty</v>
      </c>
      <c r="AF4589" t="str">
        <f t="shared" si="1432"/>
        <v>Beauty</v>
      </c>
      <c r="AG4589" t="str" cm="1">
        <f t="array" ref="AG4589">INDEX(AD:AD,ROW())</f>
        <v>Beauty</v>
      </c>
      <c r="AH4589">
        <f t="shared" si="1440"/>
        <v>10</v>
      </c>
      <c r="AI4589" t="str">
        <f t="shared" si="1433"/>
        <v>Beauty</v>
      </c>
      <c r="AK4589">
        <f t="shared" si="1434"/>
        <v>2023</v>
      </c>
      <c r="AL4589">
        <f t="shared" si="1435"/>
        <v>7</v>
      </c>
      <c r="AM4589">
        <f t="shared" si="1436"/>
        <v>22</v>
      </c>
      <c r="AN4589">
        <f t="shared" si="1437"/>
        <v>7</v>
      </c>
      <c r="AO4589" t="str">
        <f t="shared" si="1438"/>
        <v>Weekend</v>
      </c>
      <c r="AR4589" s="20">
        <f t="shared" si="1439"/>
        <v>0</v>
      </c>
    </row>
    <row r="4590" spans="1:44" x14ac:dyDescent="0.35">
      <c r="A4590" t="str">
        <f t="shared" si="1421"/>
        <v>CUST4589</v>
      </c>
      <c r="B4590" s="2" t="s">
        <v>4926</v>
      </c>
      <c r="C4590" s="4">
        <v>45285</v>
      </c>
      <c r="D4590" s="2" t="s">
        <v>707</v>
      </c>
      <c r="E4590" t="s">
        <v>5052</v>
      </c>
      <c r="F4590" s="2" t="s">
        <v>23</v>
      </c>
      <c r="G4590" s="2" t="s">
        <v>65</v>
      </c>
      <c r="H4590" s="2">
        <v>1</v>
      </c>
      <c r="I4590" s="19">
        <v>348.83</v>
      </c>
      <c r="J4590" s="2" t="s">
        <v>5046</v>
      </c>
      <c r="K4590" s="2" t="s">
        <v>31</v>
      </c>
      <c r="L4590">
        <v>1</v>
      </c>
      <c r="M4590" s="18">
        <f t="shared" si="1422"/>
        <v>348.83</v>
      </c>
      <c r="T4590" t="str">
        <f t="shared" si="1423"/>
        <v>Pending</v>
      </c>
      <c r="U4590" t="str">
        <f t="shared" si="1424"/>
        <v>No</v>
      </c>
      <c r="V4590" t="str">
        <f t="shared" si="1425"/>
        <v>Yes</v>
      </c>
      <c r="X4590">
        <f t="shared" si="1426"/>
        <v>573</v>
      </c>
      <c r="Y4590">
        <f t="shared" si="1427"/>
        <v>450</v>
      </c>
      <c r="Z4590" s="18">
        <f t="shared" si="1428"/>
        <v>594714.6477588166</v>
      </c>
      <c r="AA4590" s="18">
        <f t="shared" si="1429"/>
        <v>60882.938065984097</v>
      </c>
      <c r="AB4590" s="17">
        <f t="shared" si="1430"/>
        <v>3.804733727810651</v>
      </c>
      <c r="AC4590" s="2" t="s">
        <v>65</v>
      </c>
      <c r="AD4590" s="2" t="s">
        <v>23</v>
      </c>
      <c r="AE4590" t="str">
        <f t="shared" si="1431"/>
        <v>Books</v>
      </c>
      <c r="AF4590" t="str">
        <f t="shared" si="1432"/>
        <v>Books</v>
      </c>
      <c r="AG4590" t="str" cm="1">
        <f t="array" ref="AG4590">INDEX(AD:AD,ROW())</f>
        <v>Books</v>
      </c>
      <c r="AH4590">
        <f t="shared" si="1440"/>
        <v>19</v>
      </c>
      <c r="AI4590" t="str">
        <f t="shared" si="1433"/>
        <v>Books</v>
      </c>
      <c r="AK4590">
        <f t="shared" si="1434"/>
        <v>2023</v>
      </c>
      <c r="AL4590">
        <f t="shared" si="1435"/>
        <v>12</v>
      </c>
      <c r="AM4590">
        <f t="shared" si="1436"/>
        <v>25</v>
      </c>
      <c r="AN4590">
        <f t="shared" si="1437"/>
        <v>2</v>
      </c>
      <c r="AO4590" t="str">
        <f t="shared" si="1438"/>
        <v>Weekday</v>
      </c>
      <c r="AR4590" s="20">
        <f t="shared" si="1439"/>
        <v>0</v>
      </c>
    </row>
    <row r="4591" spans="1:44" x14ac:dyDescent="0.35">
      <c r="A4591" t="str">
        <f t="shared" si="1421"/>
        <v>CUST4590</v>
      </c>
      <c r="B4591" s="2" t="s">
        <v>4927</v>
      </c>
      <c r="C4591" s="4">
        <v>45409</v>
      </c>
      <c r="D4591" s="2" t="s">
        <v>56</v>
      </c>
      <c r="E4591" t="s">
        <v>5051</v>
      </c>
      <c r="F4591" s="2" t="s">
        <v>29</v>
      </c>
      <c r="G4591" s="2" t="s">
        <v>138</v>
      </c>
      <c r="H4591" s="2">
        <v>1</v>
      </c>
      <c r="I4591" s="19">
        <v>1079.43</v>
      </c>
      <c r="J4591" s="2" t="s">
        <v>5046</v>
      </c>
      <c r="K4591" s="2" t="s">
        <v>16</v>
      </c>
      <c r="L4591">
        <v>5</v>
      </c>
      <c r="M4591" s="18">
        <f t="shared" si="1422"/>
        <v>1079.43</v>
      </c>
      <c r="T4591" t="str">
        <f t="shared" si="1423"/>
        <v>Completed</v>
      </c>
      <c r="U4591" t="str">
        <f t="shared" si="1424"/>
        <v>Yes</v>
      </c>
      <c r="V4591" t="str">
        <f t="shared" si="1425"/>
        <v>No</v>
      </c>
      <c r="X4591">
        <f t="shared" si="1426"/>
        <v>619</v>
      </c>
      <c r="Y4591">
        <f t="shared" si="1427"/>
        <v>468</v>
      </c>
      <c r="Z4591" s="18">
        <f t="shared" si="1428"/>
        <v>1892867.2841657216</v>
      </c>
      <c r="AA4591" s="18">
        <f t="shared" si="1429"/>
        <v>199432.98236095349</v>
      </c>
      <c r="AB4591" s="17">
        <f t="shared" si="1430"/>
        <v>3.8949824970828471</v>
      </c>
      <c r="AC4591" s="2" t="s">
        <v>138</v>
      </c>
      <c r="AD4591" s="2" t="s">
        <v>29</v>
      </c>
      <c r="AE4591" t="str">
        <f t="shared" si="1431"/>
        <v>Fashion</v>
      </c>
      <c r="AF4591" t="str">
        <f t="shared" si="1432"/>
        <v>Fashion</v>
      </c>
      <c r="AG4591" t="str" cm="1">
        <f t="array" ref="AG4591">INDEX(AD:AD,ROW())</f>
        <v>Fashion</v>
      </c>
      <c r="AH4591">
        <f t="shared" si="1440"/>
        <v>53</v>
      </c>
      <c r="AI4591" t="str">
        <f t="shared" si="1433"/>
        <v>Fashion</v>
      </c>
      <c r="AK4591">
        <f t="shared" si="1434"/>
        <v>2024</v>
      </c>
      <c r="AL4591">
        <f t="shared" si="1435"/>
        <v>4</v>
      </c>
      <c r="AM4591">
        <f t="shared" si="1436"/>
        <v>27</v>
      </c>
      <c r="AN4591">
        <f t="shared" si="1437"/>
        <v>7</v>
      </c>
      <c r="AO4591" t="str">
        <f t="shared" si="1438"/>
        <v>Weekend</v>
      </c>
      <c r="AR4591" s="20">
        <f t="shared" si="1439"/>
        <v>0</v>
      </c>
    </row>
    <row r="4592" spans="1:44" x14ac:dyDescent="0.35">
      <c r="A4592" t="str">
        <f t="shared" si="1421"/>
        <v>CUST4591</v>
      </c>
      <c r="B4592" s="2" t="s">
        <v>4928</v>
      </c>
      <c r="C4592" s="4">
        <v>45018</v>
      </c>
      <c r="D4592" s="2" t="s">
        <v>924</v>
      </c>
      <c r="E4592" t="s">
        <v>5054</v>
      </c>
      <c r="F4592" s="2" t="s">
        <v>29</v>
      </c>
      <c r="G4592" s="2" t="s">
        <v>121</v>
      </c>
      <c r="H4592" s="2">
        <v>2</v>
      </c>
      <c r="I4592" s="19">
        <v>468.02</v>
      </c>
      <c r="J4592" s="2" t="s">
        <v>15</v>
      </c>
      <c r="K4592" s="2" t="s">
        <v>16</v>
      </c>
      <c r="L4592">
        <v>4</v>
      </c>
      <c r="M4592" s="18">
        <f t="shared" si="1422"/>
        <v>936.04</v>
      </c>
      <c r="T4592" t="str">
        <f t="shared" si="1423"/>
        <v>Completed</v>
      </c>
      <c r="U4592" t="str">
        <f t="shared" si="1424"/>
        <v>No</v>
      </c>
      <c r="V4592" t="str">
        <f t="shared" si="1425"/>
        <v>No</v>
      </c>
      <c r="X4592">
        <f t="shared" si="1426"/>
        <v>558</v>
      </c>
      <c r="Y4592">
        <f t="shared" si="1427"/>
        <v>430</v>
      </c>
      <c r="Z4592" s="18">
        <f t="shared" si="1428"/>
        <v>1892867.2841657216</v>
      </c>
      <c r="AA4592" s="18">
        <f t="shared" si="1429"/>
        <v>199432.98236095349</v>
      </c>
      <c r="AB4592" s="17">
        <f t="shared" si="1430"/>
        <v>3.8949824970828471</v>
      </c>
      <c r="AC4592" s="2" t="s">
        <v>121</v>
      </c>
      <c r="AD4592" s="2" t="s">
        <v>29</v>
      </c>
      <c r="AE4592" t="str">
        <f t="shared" si="1431"/>
        <v>Fashion</v>
      </c>
      <c r="AF4592" t="str">
        <f t="shared" si="1432"/>
        <v>Fashion</v>
      </c>
      <c r="AG4592" t="str" cm="1">
        <f t="array" ref="AG4592">INDEX(AD:AD,ROW())</f>
        <v>Fashion</v>
      </c>
      <c r="AH4592">
        <f t="shared" si="1440"/>
        <v>45</v>
      </c>
      <c r="AI4592" t="str">
        <f t="shared" si="1433"/>
        <v>Fashion</v>
      </c>
      <c r="AK4592">
        <f t="shared" si="1434"/>
        <v>2023</v>
      </c>
      <c r="AL4592">
        <f t="shared" si="1435"/>
        <v>4</v>
      </c>
      <c r="AM4592">
        <f t="shared" si="1436"/>
        <v>2</v>
      </c>
      <c r="AN4592">
        <f t="shared" si="1437"/>
        <v>1</v>
      </c>
      <c r="AO4592" t="str">
        <f t="shared" si="1438"/>
        <v>Weekend</v>
      </c>
      <c r="AR4592" s="20">
        <f t="shared" si="1439"/>
        <v>0</v>
      </c>
    </row>
    <row r="4593" spans="1:44" x14ac:dyDescent="0.35">
      <c r="A4593" t="str">
        <f t="shared" si="1421"/>
        <v>CUST4592</v>
      </c>
      <c r="B4593" s="2" t="s">
        <v>4929</v>
      </c>
      <c r="C4593" s="4">
        <v>45309</v>
      </c>
      <c r="D4593" s="2" t="s">
        <v>64</v>
      </c>
      <c r="E4593" t="s">
        <v>5051</v>
      </c>
      <c r="F4593" s="2" t="s">
        <v>19</v>
      </c>
      <c r="G4593" s="2" t="s">
        <v>5039</v>
      </c>
      <c r="H4593" s="2">
        <v>1</v>
      </c>
      <c r="I4593" s="19">
        <v>907.95</v>
      </c>
      <c r="J4593" s="2" t="s">
        <v>15</v>
      </c>
      <c r="K4593" s="2" t="s">
        <v>16</v>
      </c>
      <c r="L4593">
        <v>2</v>
      </c>
      <c r="M4593" s="18">
        <f t="shared" si="1422"/>
        <v>907.95</v>
      </c>
      <c r="T4593" t="str">
        <f t="shared" si="1423"/>
        <v>Completed</v>
      </c>
      <c r="U4593" t="str">
        <f t="shared" si="1424"/>
        <v>No</v>
      </c>
      <c r="V4593" t="str">
        <f t="shared" si="1425"/>
        <v>No</v>
      </c>
      <c r="X4593">
        <f t="shared" si="1426"/>
        <v>619</v>
      </c>
      <c r="Y4593">
        <f t="shared" si="1427"/>
        <v>468</v>
      </c>
      <c r="Z4593" s="18">
        <f t="shared" si="1428"/>
        <v>2759712.3299794244</v>
      </c>
      <c r="AA4593" s="18">
        <f t="shared" si="1429"/>
        <v>330643.50635802455</v>
      </c>
      <c r="AB4593" s="17">
        <f t="shared" si="1430"/>
        <v>3.8641711229946525</v>
      </c>
      <c r="AC4593" s="2" t="s">
        <v>5039</v>
      </c>
      <c r="AD4593" s="2" t="s">
        <v>19</v>
      </c>
      <c r="AE4593" t="str">
        <f t="shared" si="1431"/>
        <v>Electronics</v>
      </c>
      <c r="AF4593" t="str">
        <f t="shared" si="1432"/>
        <v>Electronics</v>
      </c>
      <c r="AG4593" t="str" cm="1">
        <f t="array" ref="AG4593">INDEX(AD:AD,ROW())</f>
        <v>Electronics</v>
      </c>
      <c r="AH4593">
        <f t="shared" si="1440"/>
        <v>3</v>
      </c>
      <c r="AI4593" t="str">
        <f t="shared" si="1433"/>
        <v>Electronics</v>
      </c>
      <c r="AK4593">
        <f t="shared" si="1434"/>
        <v>2024</v>
      </c>
      <c r="AL4593">
        <f t="shared" si="1435"/>
        <v>1</v>
      </c>
      <c r="AM4593">
        <f t="shared" si="1436"/>
        <v>18</v>
      </c>
      <c r="AN4593">
        <f t="shared" si="1437"/>
        <v>5</v>
      </c>
      <c r="AO4593" t="str">
        <f t="shared" si="1438"/>
        <v>Weekday</v>
      </c>
      <c r="AR4593" s="20">
        <f t="shared" si="1439"/>
        <v>0</v>
      </c>
    </row>
    <row r="4594" spans="1:44" x14ac:dyDescent="0.35">
      <c r="A4594" t="str">
        <f t="shared" si="1421"/>
        <v>CUST4593</v>
      </c>
      <c r="B4594" s="2" t="s">
        <v>4930</v>
      </c>
      <c r="C4594" s="4">
        <v>45120</v>
      </c>
      <c r="D4594" s="2" t="s">
        <v>527</v>
      </c>
      <c r="E4594" t="s">
        <v>5048</v>
      </c>
      <c r="F4594" s="2" t="s">
        <v>13</v>
      </c>
      <c r="G4594" s="2" t="s">
        <v>5045</v>
      </c>
      <c r="H4594" s="2">
        <v>2</v>
      </c>
      <c r="I4594" s="19">
        <v>1755.74</v>
      </c>
      <c r="J4594" s="2" t="s">
        <v>5047</v>
      </c>
      <c r="K4594" s="2" t="s">
        <v>16</v>
      </c>
      <c r="L4594">
        <v>5</v>
      </c>
      <c r="M4594" s="18">
        <f t="shared" si="1422"/>
        <v>3511.48</v>
      </c>
      <c r="T4594" t="str">
        <f t="shared" si="1423"/>
        <v>Completed</v>
      </c>
      <c r="U4594" t="str">
        <f t="shared" si="1424"/>
        <v>Yes</v>
      </c>
      <c r="V4594" t="str">
        <f t="shared" si="1425"/>
        <v>No</v>
      </c>
      <c r="X4594">
        <f t="shared" si="1426"/>
        <v>590</v>
      </c>
      <c r="Y4594">
        <f t="shared" si="1427"/>
        <v>451</v>
      </c>
      <c r="Z4594" s="18">
        <f t="shared" si="1428"/>
        <v>1463424.4009529033</v>
      </c>
      <c r="AA4594" s="18">
        <f t="shared" si="1429"/>
        <v>118285.78776560788</v>
      </c>
      <c r="AB4594" s="17">
        <f t="shared" si="1430"/>
        <v>3.8140589569160999</v>
      </c>
      <c r="AC4594" s="2" t="s">
        <v>5045</v>
      </c>
      <c r="AD4594" s="2" t="s">
        <v>13</v>
      </c>
      <c r="AE4594" t="str">
        <f t="shared" si="1431"/>
        <v>Home &amp; Kitchen</v>
      </c>
      <c r="AF4594" t="str">
        <f t="shared" si="1432"/>
        <v>Home &amp; Kitchen</v>
      </c>
      <c r="AG4594" t="str" cm="1">
        <f t="array" ref="AG4594">INDEX(AD:AD,ROW())</f>
        <v>Home &amp; Kitchen</v>
      </c>
      <c r="AH4594">
        <f t="shared" si="1440"/>
        <v>76</v>
      </c>
      <c r="AI4594" t="str">
        <f t="shared" si="1433"/>
        <v>Home &amp; Kitchen</v>
      </c>
      <c r="AK4594">
        <f t="shared" si="1434"/>
        <v>2023</v>
      </c>
      <c r="AL4594">
        <f t="shared" si="1435"/>
        <v>7</v>
      </c>
      <c r="AM4594">
        <f t="shared" si="1436"/>
        <v>13</v>
      </c>
      <c r="AN4594">
        <f t="shared" si="1437"/>
        <v>5</v>
      </c>
      <c r="AO4594" t="str">
        <f t="shared" si="1438"/>
        <v>Weekday</v>
      </c>
      <c r="AR4594" s="20">
        <f t="shared" si="1439"/>
        <v>0</v>
      </c>
    </row>
    <row r="4595" spans="1:44" x14ac:dyDescent="0.35">
      <c r="A4595" t="str">
        <f t="shared" si="1421"/>
        <v>CUST4594</v>
      </c>
      <c r="B4595" s="2" t="s">
        <v>4931</v>
      </c>
      <c r="C4595" s="4">
        <v>45028</v>
      </c>
      <c r="D4595" s="2" t="s">
        <v>601</v>
      </c>
      <c r="E4595" t="s">
        <v>5055</v>
      </c>
      <c r="F4595" s="2" t="s">
        <v>19</v>
      </c>
      <c r="G4595" s="2" t="s">
        <v>5039</v>
      </c>
      <c r="H4595" s="2">
        <v>1</v>
      </c>
      <c r="I4595" s="19">
        <v>2199.8000000000002</v>
      </c>
      <c r="J4595" s="2" t="s">
        <v>20</v>
      </c>
      <c r="K4595" s="2" t="s">
        <v>76</v>
      </c>
      <c r="L4595">
        <v>4</v>
      </c>
      <c r="M4595" s="18">
        <f t="shared" si="1422"/>
        <v>2199.8000000000002</v>
      </c>
      <c r="T4595" t="str">
        <f t="shared" si="1423"/>
        <v>Completed</v>
      </c>
      <c r="U4595" t="str">
        <f t="shared" si="1424"/>
        <v>No</v>
      </c>
      <c r="V4595" t="str">
        <f t="shared" si="1425"/>
        <v>No</v>
      </c>
      <c r="X4595">
        <f t="shared" si="1426"/>
        <v>567</v>
      </c>
      <c r="Y4595">
        <f t="shared" si="1427"/>
        <v>440</v>
      </c>
      <c r="Z4595" s="18">
        <f t="shared" si="1428"/>
        <v>2759712.3299794244</v>
      </c>
      <c r="AA4595" s="18">
        <f t="shared" si="1429"/>
        <v>330643.50635802455</v>
      </c>
      <c r="AB4595" s="17">
        <f t="shared" si="1430"/>
        <v>3.8641711229946525</v>
      </c>
      <c r="AC4595" s="2" t="s">
        <v>5039</v>
      </c>
      <c r="AD4595" s="2" t="s">
        <v>19</v>
      </c>
      <c r="AE4595" t="str">
        <f t="shared" si="1431"/>
        <v>Electronics</v>
      </c>
      <c r="AF4595" t="str">
        <f t="shared" si="1432"/>
        <v>Electronics</v>
      </c>
      <c r="AG4595" t="str" cm="1">
        <f t="array" ref="AG4595">INDEX(AD:AD,ROW())</f>
        <v>Electronics</v>
      </c>
      <c r="AH4595">
        <f t="shared" si="1440"/>
        <v>3</v>
      </c>
      <c r="AI4595" t="str">
        <f t="shared" si="1433"/>
        <v>Electronics</v>
      </c>
      <c r="AK4595">
        <f t="shared" si="1434"/>
        <v>2023</v>
      </c>
      <c r="AL4595">
        <f t="shared" si="1435"/>
        <v>4</v>
      </c>
      <c r="AM4595">
        <f t="shared" si="1436"/>
        <v>12</v>
      </c>
      <c r="AN4595">
        <f t="shared" si="1437"/>
        <v>4</v>
      </c>
      <c r="AO4595" t="str">
        <f t="shared" si="1438"/>
        <v>Weekday</v>
      </c>
      <c r="AR4595" s="20">
        <f t="shared" si="1439"/>
        <v>1</v>
      </c>
    </row>
    <row r="4596" spans="1:44" x14ac:dyDescent="0.35">
      <c r="A4596" t="str">
        <f t="shared" si="1421"/>
        <v>CUST4595</v>
      </c>
      <c r="B4596" s="2" t="s">
        <v>4932</v>
      </c>
      <c r="C4596" s="4">
        <v>45170</v>
      </c>
      <c r="D4596" s="2" t="s">
        <v>253</v>
      </c>
      <c r="E4596" t="s">
        <v>5049</v>
      </c>
      <c r="F4596" s="2" t="s">
        <v>23</v>
      </c>
      <c r="G4596" s="2" t="s">
        <v>65</v>
      </c>
      <c r="H4596" s="2">
        <v>1</v>
      </c>
      <c r="I4596" s="19">
        <v>450.26903299203627</v>
      </c>
      <c r="J4596" s="2" t="s">
        <v>50</v>
      </c>
      <c r="K4596" s="2" t="s">
        <v>16</v>
      </c>
      <c r="L4596">
        <v>5</v>
      </c>
      <c r="M4596" s="18">
        <f t="shared" si="1422"/>
        <v>450.26903299203627</v>
      </c>
      <c r="T4596" t="str">
        <f t="shared" si="1423"/>
        <v>Completed</v>
      </c>
      <c r="U4596" t="str">
        <f t="shared" si="1424"/>
        <v>No</v>
      </c>
      <c r="V4596" t="str">
        <f t="shared" si="1425"/>
        <v>No</v>
      </c>
      <c r="X4596">
        <f t="shared" si="1426"/>
        <v>595</v>
      </c>
      <c r="Y4596">
        <f t="shared" si="1427"/>
        <v>444</v>
      </c>
      <c r="Z4596" s="18">
        <f t="shared" si="1428"/>
        <v>594714.6477588166</v>
      </c>
      <c r="AA4596" s="18">
        <f t="shared" si="1429"/>
        <v>60882.938065984097</v>
      </c>
      <c r="AB4596" s="17">
        <f t="shared" si="1430"/>
        <v>3.804733727810651</v>
      </c>
      <c r="AC4596" s="2" t="s">
        <v>65</v>
      </c>
      <c r="AD4596" s="2" t="s">
        <v>23</v>
      </c>
      <c r="AE4596" t="str">
        <f t="shared" si="1431"/>
        <v>Books</v>
      </c>
      <c r="AF4596" t="str">
        <f t="shared" si="1432"/>
        <v>Books</v>
      </c>
      <c r="AG4596" t="str" cm="1">
        <f t="array" ref="AG4596">INDEX(AD:AD,ROW())</f>
        <v>Books</v>
      </c>
      <c r="AH4596">
        <f t="shared" si="1440"/>
        <v>19</v>
      </c>
      <c r="AI4596" t="str">
        <f t="shared" si="1433"/>
        <v>Books</v>
      </c>
      <c r="AK4596">
        <f t="shared" si="1434"/>
        <v>2023</v>
      </c>
      <c r="AL4596">
        <f t="shared" si="1435"/>
        <v>9</v>
      </c>
      <c r="AM4596">
        <f t="shared" si="1436"/>
        <v>1</v>
      </c>
      <c r="AN4596">
        <f t="shared" si="1437"/>
        <v>6</v>
      </c>
      <c r="AO4596" t="str">
        <f t="shared" si="1438"/>
        <v>Weekday</v>
      </c>
      <c r="AR4596" s="20">
        <f t="shared" si="1439"/>
        <v>0</v>
      </c>
    </row>
    <row r="4597" spans="1:44" x14ac:dyDescent="0.35">
      <c r="A4597" t="str">
        <f t="shared" si="1421"/>
        <v>CUST4596</v>
      </c>
      <c r="B4597" s="2" t="s">
        <v>4933</v>
      </c>
      <c r="C4597" s="4">
        <v>45218</v>
      </c>
      <c r="D4597" s="2" t="s">
        <v>180</v>
      </c>
      <c r="E4597" t="s">
        <v>5053</v>
      </c>
      <c r="F4597" s="2" t="s">
        <v>13</v>
      </c>
      <c r="G4597" s="2" t="s">
        <v>14</v>
      </c>
      <c r="H4597" s="2">
        <v>3</v>
      </c>
      <c r="I4597" s="19">
        <v>1357.1</v>
      </c>
      <c r="J4597" s="2" t="s">
        <v>20</v>
      </c>
      <c r="K4597" s="2" t="s">
        <v>16</v>
      </c>
      <c r="L4597">
        <v>5</v>
      </c>
      <c r="M4597" s="18">
        <f t="shared" si="1422"/>
        <v>4071.2999999999997</v>
      </c>
      <c r="T4597" t="str">
        <f t="shared" si="1423"/>
        <v>Completed</v>
      </c>
      <c r="U4597" t="str">
        <f t="shared" si="1424"/>
        <v>Yes</v>
      </c>
      <c r="V4597" t="str">
        <f t="shared" si="1425"/>
        <v>No</v>
      </c>
      <c r="X4597">
        <f t="shared" si="1426"/>
        <v>559</v>
      </c>
      <c r="Y4597">
        <f t="shared" si="1427"/>
        <v>408</v>
      </c>
      <c r="Z4597" s="18">
        <f t="shared" si="1428"/>
        <v>1463424.4009529033</v>
      </c>
      <c r="AA4597" s="18">
        <f t="shared" si="1429"/>
        <v>118285.78776560788</v>
      </c>
      <c r="AB4597" s="17">
        <f t="shared" si="1430"/>
        <v>3.8140589569160999</v>
      </c>
      <c r="AC4597" s="2" t="s">
        <v>14</v>
      </c>
      <c r="AD4597" s="2" t="s">
        <v>13</v>
      </c>
      <c r="AE4597" t="str">
        <f t="shared" si="1431"/>
        <v>Home &amp; Kitchen</v>
      </c>
      <c r="AF4597" t="str">
        <f t="shared" si="1432"/>
        <v>Home &amp; Kitchen</v>
      </c>
      <c r="AG4597" t="str" cm="1">
        <f t="array" ref="AG4597">INDEX(AD:AD,ROW())</f>
        <v>Home &amp; Kitchen</v>
      </c>
      <c r="AH4597">
        <f t="shared" si="1440"/>
        <v>2</v>
      </c>
      <c r="AI4597" t="str">
        <f t="shared" si="1433"/>
        <v>Home &amp; Kitchen</v>
      </c>
      <c r="AK4597">
        <f t="shared" si="1434"/>
        <v>2023</v>
      </c>
      <c r="AL4597">
        <f t="shared" si="1435"/>
        <v>10</v>
      </c>
      <c r="AM4597">
        <f t="shared" si="1436"/>
        <v>19</v>
      </c>
      <c r="AN4597">
        <f t="shared" si="1437"/>
        <v>5</v>
      </c>
      <c r="AO4597" t="str">
        <f t="shared" si="1438"/>
        <v>Weekday</v>
      </c>
      <c r="AR4597" s="20">
        <f t="shared" si="1439"/>
        <v>0</v>
      </c>
    </row>
    <row r="4598" spans="1:44" x14ac:dyDescent="0.35">
      <c r="A4598" t="str">
        <f t="shared" si="1421"/>
        <v>CUST4597</v>
      </c>
      <c r="B4598" s="2" t="s">
        <v>4934</v>
      </c>
      <c r="C4598" s="4">
        <v>45546</v>
      </c>
      <c r="D4598" s="2" t="s">
        <v>302</v>
      </c>
      <c r="E4598" t="s">
        <v>5049</v>
      </c>
      <c r="F4598" s="2" t="s">
        <v>13</v>
      </c>
      <c r="G4598" s="2" t="s">
        <v>5045</v>
      </c>
      <c r="H4598" s="2">
        <v>2</v>
      </c>
      <c r="I4598" s="19">
        <v>1265.05</v>
      </c>
      <c r="J4598" s="2" t="s">
        <v>5046</v>
      </c>
      <c r="K4598" s="2" t="s">
        <v>16</v>
      </c>
      <c r="L4598">
        <v>4</v>
      </c>
      <c r="M4598" s="18">
        <f t="shared" si="1422"/>
        <v>2530.1</v>
      </c>
      <c r="T4598" t="str">
        <f t="shared" si="1423"/>
        <v>Completed</v>
      </c>
      <c r="U4598" t="str">
        <f t="shared" si="1424"/>
        <v>Yes</v>
      </c>
      <c r="V4598" t="str">
        <f t="shared" si="1425"/>
        <v>No</v>
      </c>
      <c r="X4598">
        <f t="shared" si="1426"/>
        <v>595</v>
      </c>
      <c r="Y4598">
        <f t="shared" si="1427"/>
        <v>444</v>
      </c>
      <c r="Z4598" s="18">
        <f t="shared" si="1428"/>
        <v>1463424.4009529033</v>
      </c>
      <c r="AA4598" s="18">
        <f t="shared" si="1429"/>
        <v>118285.78776560788</v>
      </c>
      <c r="AB4598" s="17">
        <f t="shared" si="1430"/>
        <v>3.8140589569160999</v>
      </c>
      <c r="AC4598" s="2" t="s">
        <v>5045</v>
      </c>
      <c r="AD4598" s="2" t="s">
        <v>13</v>
      </c>
      <c r="AE4598" t="str">
        <f t="shared" si="1431"/>
        <v>Home &amp; Kitchen</v>
      </c>
      <c r="AF4598" t="str">
        <f t="shared" si="1432"/>
        <v>Home &amp; Kitchen</v>
      </c>
      <c r="AG4598" t="str" cm="1">
        <f t="array" ref="AG4598">INDEX(AD:AD,ROW())</f>
        <v>Home &amp; Kitchen</v>
      </c>
      <c r="AH4598">
        <f t="shared" si="1440"/>
        <v>76</v>
      </c>
      <c r="AI4598" t="str">
        <f t="shared" si="1433"/>
        <v>Home &amp; Kitchen</v>
      </c>
      <c r="AK4598">
        <f t="shared" si="1434"/>
        <v>2024</v>
      </c>
      <c r="AL4598">
        <f t="shared" si="1435"/>
        <v>9</v>
      </c>
      <c r="AM4598">
        <f t="shared" si="1436"/>
        <v>11</v>
      </c>
      <c r="AN4598">
        <f t="shared" si="1437"/>
        <v>4</v>
      </c>
      <c r="AO4598" t="str">
        <f t="shared" si="1438"/>
        <v>Weekday</v>
      </c>
      <c r="AR4598" s="20">
        <f t="shared" si="1439"/>
        <v>0</v>
      </c>
    </row>
    <row r="4599" spans="1:44" x14ac:dyDescent="0.35">
      <c r="A4599" t="str">
        <f t="shared" si="1421"/>
        <v>CUST4598</v>
      </c>
      <c r="B4599" s="2" t="s">
        <v>4935</v>
      </c>
      <c r="C4599" s="4">
        <v>45263</v>
      </c>
      <c r="D4599" s="2" t="s">
        <v>566</v>
      </c>
      <c r="E4599" t="s">
        <v>5050</v>
      </c>
      <c r="F4599" s="2" t="s">
        <v>19</v>
      </c>
      <c r="G4599" s="2" t="s">
        <v>128</v>
      </c>
      <c r="H4599" s="2">
        <v>1</v>
      </c>
      <c r="I4599" s="19">
        <v>3079.15</v>
      </c>
      <c r="J4599" s="2" t="s">
        <v>5046</v>
      </c>
      <c r="K4599" s="2" t="s">
        <v>16</v>
      </c>
      <c r="L4599">
        <v>3</v>
      </c>
      <c r="M4599" s="18">
        <f t="shared" si="1422"/>
        <v>3079.15</v>
      </c>
      <c r="T4599" t="str">
        <f t="shared" si="1423"/>
        <v>Completed</v>
      </c>
      <c r="U4599" t="str">
        <f t="shared" si="1424"/>
        <v>Yes</v>
      </c>
      <c r="V4599" t="str">
        <f t="shared" si="1425"/>
        <v>No</v>
      </c>
      <c r="X4599">
        <f t="shared" si="1426"/>
        <v>589</v>
      </c>
      <c r="Y4599">
        <f t="shared" si="1427"/>
        <v>426</v>
      </c>
      <c r="Z4599" s="18">
        <f t="shared" si="1428"/>
        <v>2759712.3299794244</v>
      </c>
      <c r="AA4599" s="18">
        <f t="shared" si="1429"/>
        <v>330643.50635802455</v>
      </c>
      <c r="AB4599" s="17">
        <f t="shared" si="1430"/>
        <v>3.8641711229946525</v>
      </c>
      <c r="AC4599" s="2" t="s">
        <v>128</v>
      </c>
      <c r="AD4599" s="2" t="s">
        <v>19</v>
      </c>
      <c r="AE4599" t="str">
        <f t="shared" si="1431"/>
        <v>Electronics</v>
      </c>
      <c r="AF4599" t="str">
        <f t="shared" si="1432"/>
        <v>Electronics</v>
      </c>
      <c r="AG4599" t="str" cm="1">
        <f t="array" ref="AG4599">INDEX(AD:AD,ROW())</f>
        <v>Electronics</v>
      </c>
      <c r="AH4599">
        <f t="shared" si="1440"/>
        <v>48</v>
      </c>
      <c r="AI4599" t="str">
        <f t="shared" si="1433"/>
        <v>Electronics</v>
      </c>
      <c r="AK4599">
        <f t="shared" si="1434"/>
        <v>2023</v>
      </c>
      <c r="AL4599">
        <f t="shared" si="1435"/>
        <v>12</v>
      </c>
      <c r="AM4599">
        <f t="shared" si="1436"/>
        <v>3</v>
      </c>
      <c r="AN4599">
        <f t="shared" si="1437"/>
        <v>1</v>
      </c>
      <c r="AO4599" t="str">
        <f t="shared" si="1438"/>
        <v>Weekend</v>
      </c>
      <c r="AR4599" s="20">
        <f t="shared" si="1439"/>
        <v>0</v>
      </c>
    </row>
    <row r="4600" spans="1:44" x14ac:dyDescent="0.35">
      <c r="A4600" t="str">
        <f t="shared" si="1421"/>
        <v>CUST4599</v>
      </c>
      <c r="B4600" s="2" t="s">
        <v>4936</v>
      </c>
      <c r="C4600" s="4">
        <v>45750</v>
      </c>
      <c r="D4600" s="2" t="s">
        <v>256</v>
      </c>
      <c r="E4600" t="s">
        <v>5054</v>
      </c>
      <c r="F4600" s="2" t="s">
        <v>19</v>
      </c>
      <c r="G4600" s="2" t="s">
        <v>5039</v>
      </c>
      <c r="H4600" s="2">
        <v>3</v>
      </c>
      <c r="I4600" s="19">
        <v>1775.36</v>
      </c>
      <c r="J4600" s="2" t="s">
        <v>50</v>
      </c>
      <c r="K4600" s="2" t="s">
        <v>16</v>
      </c>
      <c r="L4600">
        <v>4</v>
      </c>
      <c r="M4600" s="18">
        <f t="shared" si="1422"/>
        <v>5326.08</v>
      </c>
      <c r="T4600" t="str">
        <f t="shared" si="1423"/>
        <v>Completed</v>
      </c>
      <c r="U4600" t="str">
        <f t="shared" si="1424"/>
        <v>Yes</v>
      </c>
      <c r="V4600" t="str">
        <f t="shared" si="1425"/>
        <v>No</v>
      </c>
      <c r="X4600">
        <f t="shared" si="1426"/>
        <v>558</v>
      </c>
      <c r="Y4600">
        <f t="shared" si="1427"/>
        <v>430</v>
      </c>
      <c r="Z4600" s="18">
        <f t="shared" si="1428"/>
        <v>2759712.3299794244</v>
      </c>
      <c r="AA4600" s="18">
        <f t="shared" si="1429"/>
        <v>330643.50635802455</v>
      </c>
      <c r="AB4600" s="17">
        <f t="shared" si="1430"/>
        <v>3.8641711229946525</v>
      </c>
      <c r="AC4600" s="2" t="s">
        <v>5039</v>
      </c>
      <c r="AD4600" s="2" t="s">
        <v>19</v>
      </c>
      <c r="AE4600" t="str">
        <f t="shared" si="1431"/>
        <v>Electronics</v>
      </c>
      <c r="AF4600" t="str">
        <f t="shared" si="1432"/>
        <v>Electronics</v>
      </c>
      <c r="AG4600" t="str" cm="1">
        <f t="array" ref="AG4600">INDEX(AD:AD,ROW())</f>
        <v>Electronics</v>
      </c>
      <c r="AH4600">
        <f t="shared" si="1440"/>
        <v>3</v>
      </c>
      <c r="AI4600" t="str">
        <f t="shared" si="1433"/>
        <v>Electronics</v>
      </c>
      <c r="AK4600">
        <f t="shared" si="1434"/>
        <v>2025</v>
      </c>
      <c r="AL4600">
        <f t="shared" si="1435"/>
        <v>4</v>
      </c>
      <c r="AM4600">
        <f t="shared" si="1436"/>
        <v>3</v>
      </c>
      <c r="AN4600">
        <f t="shared" si="1437"/>
        <v>5</v>
      </c>
      <c r="AO4600" t="str">
        <f t="shared" si="1438"/>
        <v>Weekday</v>
      </c>
      <c r="AR4600" s="20">
        <f t="shared" si="1439"/>
        <v>0</v>
      </c>
    </row>
    <row r="4601" spans="1:44" x14ac:dyDescent="0.35">
      <c r="A4601" t="str">
        <f t="shared" si="1421"/>
        <v>CUST4600</v>
      </c>
      <c r="B4601" s="2" t="s">
        <v>4937</v>
      </c>
      <c r="C4601" s="4">
        <v>45486</v>
      </c>
      <c r="D4601" s="2" t="s">
        <v>112</v>
      </c>
      <c r="E4601" t="s">
        <v>5052</v>
      </c>
      <c r="F4601" s="2" t="s">
        <v>13</v>
      </c>
      <c r="G4601" s="2" t="s">
        <v>37</v>
      </c>
      <c r="H4601" s="2">
        <v>3</v>
      </c>
      <c r="I4601" s="19">
        <v>167.91</v>
      </c>
      <c r="J4601" s="2" t="s">
        <v>50</v>
      </c>
      <c r="K4601" s="2" t="s">
        <v>16</v>
      </c>
      <c r="L4601">
        <v>4</v>
      </c>
      <c r="M4601" s="18">
        <f t="shared" si="1422"/>
        <v>503.73</v>
      </c>
      <c r="T4601" t="str">
        <f t="shared" si="1423"/>
        <v>Completed</v>
      </c>
      <c r="U4601" t="str">
        <f t="shared" si="1424"/>
        <v>No</v>
      </c>
      <c r="V4601" t="str">
        <f t="shared" si="1425"/>
        <v>No</v>
      </c>
      <c r="X4601">
        <f t="shared" si="1426"/>
        <v>573</v>
      </c>
      <c r="Y4601">
        <f t="shared" si="1427"/>
        <v>450</v>
      </c>
      <c r="Z4601" s="18">
        <f t="shared" si="1428"/>
        <v>1463424.4009529033</v>
      </c>
      <c r="AA4601" s="18">
        <f t="shared" si="1429"/>
        <v>118285.78776560788</v>
      </c>
      <c r="AB4601" s="17">
        <f t="shared" si="1430"/>
        <v>3.8140589569160999</v>
      </c>
      <c r="AC4601" s="2" t="s">
        <v>37</v>
      </c>
      <c r="AD4601" s="2" t="s">
        <v>13</v>
      </c>
      <c r="AE4601" t="str">
        <f t="shared" si="1431"/>
        <v>Home &amp; Kitchen</v>
      </c>
      <c r="AF4601" t="str">
        <f t="shared" si="1432"/>
        <v>Home &amp; Kitchen</v>
      </c>
      <c r="AG4601" t="str" cm="1">
        <f t="array" ref="AG4601">INDEX(AD:AD,ROW())</f>
        <v>Home &amp; Kitchen</v>
      </c>
      <c r="AH4601">
        <f t="shared" si="1440"/>
        <v>8</v>
      </c>
      <c r="AI4601" t="str">
        <f t="shared" si="1433"/>
        <v>Home &amp; Kitchen</v>
      </c>
      <c r="AK4601">
        <f t="shared" si="1434"/>
        <v>2024</v>
      </c>
      <c r="AL4601">
        <f t="shared" si="1435"/>
        <v>7</v>
      </c>
      <c r="AM4601">
        <f t="shared" si="1436"/>
        <v>13</v>
      </c>
      <c r="AN4601">
        <f t="shared" si="1437"/>
        <v>7</v>
      </c>
      <c r="AO4601" t="str">
        <f t="shared" si="1438"/>
        <v>Weekend</v>
      </c>
      <c r="AR4601" s="20">
        <f t="shared" si="1439"/>
        <v>0</v>
      </c>
    </row>
    <row r="4602" spans="1:44" x14ac:dyDescent="0.35">
      <c r="A4602" t="str">
        <f t="shared" si="1421"/>
        <v>CUST4601</v>
      </c>
      <c r="B4602" s="2" t="s">
        <v>4938</v>
      </c>
      <c r="C4602" s="4">
        <v>45180</v>
      </c>
      <c r="D4602" s="2" t="s">
        <v>715</v>
      </c>
      <c r="E4602" t="s">
        <v>5052</v>
      </c>
      <c r="F4602" s="2" t="s">
        <v>29</v>
      </c>
      <c r="G4602" s="2" t="s">
        <v>5043</v>
      </c>
      <c r="H4602" s="2">
        <v>1</v>
      </c>
      <c r="I4602" s="19">
        <v>326.56</v>
      </c>
      <c r="J4602" s="2" t="s">
        <v>5047</v>
      </c>
      <c r="K4602" s="2" t="s">
        <v>16</v>
      </c>
      <c r="L4602">
        <v>4</v>
      </c>
      <c r="M4602" s="18">
        <f t="shared" si="1422"/>
        <v>326.56</v>
      </c>
      <c r="T4602" t="str">
        <f t="shared" si="1423"/>
        <v>Completed</v>
      </c>
      <c r="U4602" t="str">
        <f t="shared" si="1424"/>
        <v>No</v>
      </c>
      <c r="V4602" t="str">
        <f t="shared" si="1425"/>
        <v>No</v>
      </c>
      <c r="X4602">
        <f t="shared" si="1426"/>
        <v>573</v>
      </c>
      <c r="Y4602">
        <f t="shared" si="1427"/>
        <v>450</v>
      </c>
      <c r="Z4602" s="18">
        <f t="shared" si="1428"/>
        <v>1892867.2841657216</v>
      </c>
      <c r="AA4602" s="18">
        <f t="shared" si="1429"/>
        <v>199432.98236095349</v>
      </c>
      <c r="AB4602" s="17">
        <f t="shared" si="1430"/>
        <v>3.8949824970828471</v>
      </c>
      <c r="AC4602" s="2" t="s">
        <v>5043</v>
      </c>
      <c r="AD4602" s="2" t="s">
        <v>29</v>
      </c>
      <c r="AE4602" t="str">
        <f t="shared" si="1431"/>
        <v>Fashion</v>
      </c>
      <c r="AF4602" t="str">
        <f t="shared" si="1432"/>
        <v>Fashion</v>
      </c>
      <c r="AG4602" t="str" cm="1">
        <f t="array" ref="AG4602">INDEX(AD:AD,ROW())</f>
        <v>Fashion</v>
      </c>
      <c r="AH4602">
        <f t="shared" si="1440"/>
        <v>55</v>
      </c>
      <c r="AI4602" t="str">
        <f t="shared" si="1433"/>
        <v>Fashion</v>
      </c>
      <c r="AK4602">
        <f t="shared" si="1434"/>
        <v>2023</v>
      </c>
      <c r="AL4602">
        <f t="shared" si="1435"/>
        <v>9</v>
      </c>
      <c r="AM4602">
        <f t="shared" si="1436"/>
        <v>11</v>
      </c>
      <c r="AN4602">
        <f t="shared" si="1437"/>
        <v>2</v>
      </c>
      <c r="AO4602" t="str">
        <f t="shared" si="1438"/>
        <v>Weekday</v>
      </c>
      <c r="AR4602" s="20">
        <f t="shared" si="1439"/>
        <v>0</v>
      </c>
    </row>
    <row r="4603" spans="1:44" x14ac:dyDescent="0.35">
      <c r="A4603" t="str">
        <f t="shared" si="1421"/>
        <v>CUST4602</v>
      </c>
      <c r="B4603" s="2" t="s">
        <v>4939</v>
      </c>
      <c r="C4603" s="4">
        <v>45126</v>
      </c>
      <c r="D4603" s="2" t="s">
        <v>207</v>
      </c>
      <c r="E4603" t="s">
        <v>5054</v>
      </c>
      <c r="F4603" s="2" t="s">
        <v>23</v>
      </c>
      <c r="G4603" s="2" t="s">
        <v>65</v>
      </c>
      <c r="H4603" s="2">
        <v>2</v>
      </c>
      <c r="I4603" s="19">
        <v>680.7</v>
      </c>
      <c r="J4603" s="2" t="s">
        <v>5046</v>
      </c>
      <c r="K4603" s="2" t="s">
        <v>16</v>
      </c>
      <c r="L4603">
        <v>2</v>
      </c>
      <c r="M4603" s="18">
        <f t="shared" si="1422"/>
        <v>1361.4</v>
      </c>
      <c r="T4603" t="str">
        <f t="shared" si="1423"/>
        <v>Completed</v>
      </c>
      <c r="U4603" t="str">
        <f t="shared" si="1424"/>
        <v>Yes</v>
      </c>
      <c r="V4603" t="str">
        <f t="shared" si="1425"/>
        <v>No</v>
      </c>
      <c r="X4603">
        <f t="shared" si="1426"/>
        <v>558</v>
      </c>
      <c r="Y4603">
        <f t="shared" si="1427"/>
        <v>430</v>
      </c>
      <c r="Z4603" s="18">
        <f t="shared" si="1428"/>
        <v>594714.6477588166</v>
      </c>
      <c r="AA4603" s="18">
        <f t="shared" si="1429"/>
        <v>60882.938065984097</v>
      </c>
      <c r="AB4603" s="17">
        <f t="shared" si="1430"/>
        <v>3.804733727810651</v>
      </c>
      <c r="AC4603" s="2" t="s">
        <v>65</v>
      </c>
      <c r="AD4603" s="2" t="s">
        <v>23</v>
      </c>
      <c r="AE4603" t="str">
        <f t="shared" si="1431"/>
        <v>Books</v>
      </c>
      <c r="AF4603" t="str">
        <f t="shared" si="1432"/>
        <v>Books</v>
      </c>
      <c r="AG4603" t="str" cm="1">
        <f t="array" ref="AG4603">INDEX(AD:AD,ROW())</f>
        <v>Books</v>
      </c>
      <c r="AH4603">
        <f t="shared" si="1440"/>
        <v>19</v>
      </c>
      <c r="AI4603" t="str">
        <f t="shared" si="1433"/>
        <v>Books</v>
      </c>
      <c r="AK4603">
        <f t="shared" si="1434"/>
        <v>2023</v>
      </c>
      <c r="AL4603">
        <f t="shared" si="1435"/>
        <v>7</v>
      </c>
      <c r="AM4603">
        <f t="shared" si="1436"/>
        <v>19</v>
      </c>
      <c r="AN4603">
        <f t="shared" si="1437"/>
        <v>4</v>
      </c>
      <c r="AO4603" t="str">
        <f t="shared" si="1438"/>
        <v>Weekday</v>
      </c>
      <c r="AR4603" s="20">
        <f t="shared" si="1439"/>
        <v>0</v>
      </c>
    </row>
    <row r="4604" spans="1:44" x14ac:dyDescent="0.35">
      <c r="A4604" t="str">
        <f t="shared" si="1421"/>
        <v>CUST4603</v>
      </c>
      <c r="B4604" s="2" t="s">
        <v>4940</v>
      </c>
      <c r="C4604" s="4">
        <v>45215</v>
      </c>
      <c r="D4604" s="2" t="s">
        <v>317</v>
      </c>
      <c r="E4604" t="s">
        <v>5053</v>
      </c>
      <c r="F4604" s="2" t="s">
        <v>13</v>
      </c>
      <c r="G4604" s="2" t="s">
        <v>5045</v>
      </c>
      <c r="H4604" s="2">
        <v>3</v>
      </c>
      <c r="I4604" s="19">
        <v>979.49</v>
      </c>
      <c r="J4604" s="2" t="s">
        <v>20</v>
      </c>
      <c r="K4604" s="2" t="s">
        <v>16</v>
      </c>
      <c r="L4604" s="32"/>
      <c r="M4604" s="18">
        <f t="shared" si="1422"/>
        <v>2938.4700000000003</v>
      </c>
      <c r="T4604" t="str">
        <f t="shared" si="1423"/>
        <v>Completed</v>
      </c>
      <c r="U4604" t="str">
        <f t="shared" si="1424"/>
        <v>Yes</v>
      </c>
      <c r="V4604" t="str">
        <f t="shared" si="1425"/>
        <v>No</v>
      </c>
      <c r="X4604">
        <f t="shared" si="1426"/>
        <v>559</v>
      </c>
      <c r="Y4604">
        <f t="shared" si="1427"/>
        <v>408</v>
      </c>
      <c r="Z4604" s="18">
        <f t="shared" si="1428"/>
        <v>1463424.4009529033</v>
      </c>
      <c r="AA4604" s="18">
        <f t="shared" si="1429"/>
        <v>118285.78776560788</v>
      </c>
      <c r="AB4604" s="17">
        <f t="shared" si="1430"/>
        <v>3.8140589569160999</v>
      </c>
      <c r="AC4604" s="2" t="s">
        <v>5045</v>
      </c>
      <c r="AD4604" s="2" t="s">
        <v>13</v>
      </c>
      <c r="AE4604" t="str">
        <f t="shared" si="1431"/>
        <v>Home &amp; Kitchen</v>
      </c>
      <c r="AF4604" t="str">
        <f t="shared" si="1432"/>
        <v>Home &amp; Kitchen</v>
      </c>
      <c r="AG4604" t="str" cm="1">
        <f t="array" ref="AG4604">INDEX(AD:AD,ROW())</f>
        <v>Home &amp; Kitchen</v>
      </c>
      <c r="AH4604">
        <f t="shared" si="1440"/>
        <v>76</v>
      </c>
      <c r="AI4604" t="str">
        <f t="shared" si="1433"/>
        <v>Home &amp; Kitchen</v>
      </c>
      <c r="AK4604">
        <f t="shared" si="1434"/>
        <v>2023</v>
      </c>
      <c r="AL4604">
        <f t="shared" si="1435"/>
        <v>10</v>
      </c>
      <c r="AM4604">
        <f t="shared" si="1436"/>
        <v>16</v>
      </c>
      <c r="AN4604">
        <f t="shared" si="1437"/>
        <v>2</v>
      </c>
      <c r="AO4604" t="str">
        <f t="shared" si="1438"/>
        <v>Weekday</v>
      </c>
      <c r="AR4604" s="20">
        <f t="shared" si="1439"/>
        <v>0</v>
      </c>
    </row>
    <row r="4605" spans="1:44" x14ac:dyDescent="0.35">
      <c r="A4605" t="str">
        <f t="shared" si="1421"/>
        <v>CUST4604</v>
      </c>
      <c r="B4605" s="2" t="s">
        <v>4941</v>
      </c>
      <c r="C4605" s="4">
        <v>45354</v>
      </c>
      <c r="D4605" s="2" t="s">
        <v>847</v>
      </c>
      <c r="E4605" t="s">
        <v>5051</v>
      </c>
      <c r="F4605" s="2" t="s">
        <v>19</v>
      </c>
      <c r="G4605" s="2" t="s">
        <v>60</v>
      </c>
      <c r="H4605" s="2">
        <v>1</v>
      </c>
      <c r="I4605" s="19">
        <v>2966.42</v>
      </c>
      <c r="J4605" s="2" t="s">
        <v>20</v>
      </c>
      <c r="K4605" s="2" t="s">
        <v>16</v>
      </c>
      <c r="L4605">
        <v>1</v>
      </c>
      <c r="M4605" s="18">
        <f t="shared" si="1422"/>
        <v>2966.42</v>
      </c>
      <c r="T4605" t="str">
        <f t="shared" si="1423"/>
        <v>Completed</v>
      </c>
      <c r="U4605" t="str">
        <f t="shared" si="1424"/>
        <v>Yes</v>
      </c>
      <c r="V4605" t="str">
        <f t="shared" si="1425"/>
        <v>No</v>
      </c>
      <c r="X4605">
        <f t="shared" si="1426"/>
        <v>619</v>
      </c>
      <c r="Y4605">
        <f t="shared" si="1427"/>
        <v>468</v>
      </c>
      <c r="Z4605" s="18">
        <f t="shared" si="1428"/>
        <v>2759712.3299794244</v>
      </c>
      <c r="AA4605" s="18">
        <f t="shared" si="1429"/>
        <v>330643.50635802455</v>
      </c>
      <c r="AB4605" s="17">
        <f t="shared" si="1430"/>
        <v>3.8641711229946525</v>
      </c>
      <c r="AC4605" s="2" t="s">
        <v>60</v>
      </c>
      <c r="AD4605" s="2" t="s">
        <v>19</v>
      </c>
      <c r="AE4605" t="str">
        <f t="shared" si="1431"/>
        <v>Electronics</v>
      </c>
      <c r="AF4605" t="str">
        <f t="shared" si="1432"/>
        <v>Electronics</v>
      </c>
      <c r="AG4605" t="str" cm="1">
        <f t="array" ref="AG4605">INDEX(AD:AD,ROW())</f>
        <v>Electronics</v>
      </c>
      <c r="AH4605">
        <f t="shared" si="1440"/>
        <v>17</v>
      </c>
      <c r="AI4605" t="str">
        <f t="shared" si="1433"/>
        <v>Electronics</v>
      </c>
      <c r="AK4605">
        <f t="shared" si="1434"/>
        <v>2024</v>
      </c>
      <c r="AL4605">
        <f t="shared" si="1435"/>
        <v>3</v>
      </c>
      <c r="AM4605">
        <f t="shared" si="1436"/>
        <v>3</v>
      </c>
      <c r="AN4605">
        <f t="shared" si="1437"/>
        <v>1</v>
      </c>
      <c r="AO4605" t="str">
        <f t="shared" si="1438"/>
        <v>Weekend</v>
      </c>
      <c r="AR4605" s="20">
        <f t="shared" si="1439"/>
        <v>0</v>
      </c>
    </row>
    <row r="4606" spans="1:44" x14ac:dyDescent="0.35">
      <c r="A4606" t="str">
        <f t="shared" si="1421"/>
        <v>CUST4605</v>
      </c>
      <c r="B4606" s="2" t="s">
        <v>4942</v>
      </c>
      <c r="C4606" s="4">
        <v>45363</v>
      </c>
      <c r="D4606" s="2" t="s">
        <v>161</v>
      </c>
      <c r="E4606" t="s">
        <v>5051</v>
      </c>
      <c r="F4606" s="2" t="s">
        <v>29</v>
      </c>
      <c r="G4606" s="2" t="s">
        <v>5041</v>
      </c>
      <c r="H4606" s="2">
        <v>2</v>
      </c>
      <c r="I4606" s="19">
        <v>429.94</v>
      </c>
      <c r="J4606" s="2" t="s">
        <v>20</v>
      </c>
      <c r="K4606" s="2" t="s">
        <v>16</v>
      </c>
      <c r="L4606">
        <v>5</v>
      </c>
      <c r="M4606" s="18">
        <f t="shared" si="1422"/>
        <v>859.88</v>
      </c>
      <c r="T4606" t="str">
        <f t="shared" si="1423"/>
        <v>Completed</v>
      </c>
      <c r="U4606" t="str">
        <f t="shared" si="1424"/>
        <v>No</v>
      </c>
      <c r="V4606" t="str">
        <f t="shared" si="1425"/>
        <v>No</v>
      </c>
      <c r="X4606">
        <f t="shared" si="1426"/>
        <v>619</v>
      </c>
      <c r="Y4606">
        <f t="shared" si="1427"/>
        <v>468</v>
      </c>
      <c r="Z4606" s="18">
        <f t="shared" si="1428"/>
        <v>1892867.2841657216</v>
      </c>
      <c r="AA4606" s="18">
        <f t="shared" si="1429"/>
        <v>199432.98236095349</v>
      </c>
      <c r="AB4606" s="17">
        <f t="shared" si="1430"/>
        <v>3.8949824970828471</v>
      </c>
      <c r="AC4606" s="2" t="s">
        <v>5041</v>
      </c>
      <c r="AD4606" s="2" t="s">
        <v>29</v>
      </c>
      <c r="AE4606" t="str">
        <f t="shared" si="1431"/>
        <v>Fashion</v>
      </c>
      <c r="AF4606" t="str">
        <f t="shared" si="1432"/>
        <v>Fashion</v>
      </c>
      <c r="AG4606" t="str" cm="1">
        <f t="array" ref="AG4606">INDEX(AD:AD,ROW())</f>
        <v>Fashion</v>
      </c>
      <c r="AH4606">
        <f t="shared" si="1440"/>
        <v>15</v>
      </c>
      <c r="AI4606" t="str">
        <f t="shared" si="1433"/>
        <v>Fashion</v>
      </c>
      <c r="AK4606">
        <f t="shared" si="1434"/>
        <v>2024</v>
      </c>
      <c r="AL4606">
        <f t="shared" si="1435"/>
        <v>3</v>
      </c>
      <c r="AM4606">
        <f t="shared" si="1436"/>
        <v>12</v>
      </c>
      <c r="AN4606">
        <f t="shared" si="1437"/>
        <v>3</v>
      </c>
      <c r="AO4606" t="str">
        <f t="shared" si="1438"/>
        <v>Weekday</v>
      </c>
      <c r="AR4606" s="20">
        <f t="shared" si="1439"/>
        <v>0</v>
      </c>
    </row>
    <row r="4607" spans="1:44" x14ac:dyDescent="0.35">
      <c r="A4607" t="str">
        <f t="shared" si="1421"/>
        <v>CUST4606</v>
      </c>
      <c r="B4607" s="2" t="s">
        <v>4943</v>
      </c>
      <c r="C4607" s="4">
        <v>45651</v>
      </c>
      <c r="D4607" s="2" t="s">
        <v>74</v>
      </c>
      <c r="E4607" t="s">
        <v>5050</v>
      </c>
      <c r="F4607" s="2" t="s">
        <v>19</v>
      </c>
      <c r="G4607" s="2" t="s">
        <v>49</v>
      </c>
      <c r="H4607" s="2">
        <v>2</v>
      </c>
      <c r="I4607" s="19">
        <v>670.11</v>
      </c>
      <c r="J4607" s="2" t="s">
        <v>5047</v>
      </c>
      <c r="K4607" s="2" t="s">
        <v>31</v>
      </c>
      <c r="L4607">
        <v>1</v>
      </c>
      <c r="M4607" s="18">
        <f t="shared" si="1422"/>
        <v>1340.22</v>
      </c>
      <c r="T4607" t="str">
        <f t="shared" si="1423"/>
        <v>Pending</v>
      </c>
      <c r="U4607" t="str">
        <f t="shared" si="1424"/>
        <v>No</v>
      </c>
      <c r="V4607" t="str">
        <f t="shared" si="1425"/>
        <v>Yes</v>
      </c>
      <c r="X4607">
        <f t="shared" si="1426"/>
        <v>589</v>
      </c>
      <c r="Y4607">
        <f t="shared" si="1427"/>
        <v>426</v>
      </c>
      <c r="Z4607" s="18">
        <f t="shared" si="1428"/>
        <v>2759712.3299794244</v>
      </c>
      <c r="AA4607" s="18">
        <f t="shared" si="1429"/>
        <v>330643.50635802455</v>
      </c>
      <c r="AB4607" s="17">
        <f t="shared" si="1430"/>
        <v>3.8641711229946525</v>
      </c>
      <c r="AC4607" s="2" t="s">
        <v>49</v>
      </c>
      <c r="AD4607" s="2" t="s">
        <v>19</v>
      </c>
      <c r="AE4607" t="str">
        <f t="shared" si="1431"/>
        <v>Electronics</v>
      </c>
      <c r="AF4607" t="str">
        <f t="shared" si="1432"/>
        <v>Electronics</v>
      </c>
      <c r="AG4607" t="str" cm="1">
        <f t="array" ref="AG4607">INDEX(AD:AD,ROW())</f>
        <v>Electronics</v>
      </c>
      <c r="AH4607">
        <f t="shared" si="1440"/>
        <v>12</v>
      </c>
      <c r="AI4607" t="str">
        <f t="shared" si="1433"/>
        <v>Electronics</v>
      </c>
      <c r="AK4607">
        <f t="shared" si="1434"/>
        <v>2024</v>
      </c>
      <c r="AL4607">
        <f t="shared" si="1435"/>
        <v>12</v>
      </c>
      <c r="AM4607">
        <f t="shared" si="1436"/>
        <v>25</v>
      </c>
      <c r="AN4607">
        <f t="shared" si="1437"/>
        <v>4</v>
      </c>
      <c r="AO4607" t="str">
        <f t="shared" si="1438"/>
        <v>Weekday</v>
      </c>
      <c r="AR4607" s="20">
        <f t="shared" si="1439"/>
        <v>0</v>
      </c>
    </row>
    <row r="4608" spans="1:44" x14ac:dyDescent="0.35">
      <c r="A4608" t="str">
        <f t="shared" si="1421"/>
        <v>CUST4607</v>
      </c>
      <c r="B4608" s="2" t="s">
        <v>4944</v>
      </c>
      <c r="C4608" s="4">
        <v>45397</v>
      </c>
      <c r="D4608" s="2" t="s">
        <v>1618</v>
      </c>
      <c r="E4608" t="s">
        <v>5049</v>
      </c>
      <c r="F4608" s="2" t="s">
        <v>13</v>
      </c>
      <c r="G4608" s="2" t="s">
        <v>37</v>
      </c>
      <c r="H4608" s="2">
        <v>2</v>
      </c>
      <c r="I4608" s="19">
        <v>961.73</v>
      </c>
      <c r="J4608" s="2" t="s">
        <v>5047</v>
      </c>
      <c r="K4608" s="2" t="s">
        <v>31</v>
      </c>
      <c r="L4608">
        <v>2</v>
      </c>
      <c r="M4608" s="18">
        <f t="shared" si="1422"/>
        <v>1923.46</v>
      </c>
      <c r="T4608" t="str">
        <f t="shared" si="1423"/>
        <v>Pending</v>
      </c>
      <c r="U4608" t="str">
        <f t="shared" si="1424"/>
        <v>No</v>
      </c>
      <c r="V4608" t="str">
        <f t="shared" si="1425"/>
        <v>Yes</v>
      </c>
      <c r="X4608">
        <f t="shared" si="1426"/>
        <v>595</v>
      </c>
      <c r="Y4608">
        <f t="shared" si="1427"/>
        <v>444</v>
      </c>
      <c r="Z4608" s="18">
        <f t="shared" si="1428"/>
        <v>1463424.4009529033</v>
      </c>
      <c r="AA4608" s="18">
        <f t="shared" si="1429"/>
        <v>118285.78776560788</v>
      </c>
      <c r="AB4608" s="17">
        <f t="shared" si="1430"/>
        <v>3.8140589569160999</v>
      </c>
      <c r="AC4608" s="2" t="s">
        <v>37</v>
      </c>
      <c r="AD4608" s="2" t="s">
        <v>13</v>
      </c>
      <c r="AE4608" t="str">
        <f t="shared" si="1431"/>
        <v>Home &amp; Kitchen</v>
      </c>
      <c r="AF4608" t="str">
        <f t="shared" si="1432"/>
        <v>Home &amp; Kitchen</v>
      </c>
      <c r="AG4608" t="str" cm="1">
        <f t="array" ref="AG4608">INDEX(AD:AD,ROW())</f>
        <v>Home &amp; Kitchen</v>
      </c>
      <c r="AH4608">
        <f t="shared" si="1440"/>
        <v>8</v>
      </c>
      <c r="AI4608" t="str">
        <f t="shared" si="1433"/>
        <v>Home &amp; Kitchen</v>
      </c>
      <c r="AK4608">
        <f t="shared" si="1434"/>
        <v>2024</v>
      </c>
      <c r="AL4608">
        <f t="shared" si="1435"/>
        <v>4</v>
      </c>
      <c r="AM4608">
        <f t="shared" si="1436"/>
        <v>15</v>
      </c>
      <c r="AN4608">
        <f t="shared" si="1437"/>
        <v>2</v>
      </c>
      <c r="AO4608" t="str">
        <f t="shared" si="1438"/>
        <v>Weekday</v>
      </c>
      <c r="AR4608" s="20">
        <f t="shared" si="1439"/>
        <v>0</v>
      </c>
    </row>
    <row r="4609" spans="1:44" x14ac:dyDescent="0.35">
      <c r="A4609" t="str">
        <f t="shared" si="1421"/>
        <v>CUST4608</v>
      </c>
      <c r="B4609" s="2" t="s">
        <v>4945</v>
      </c>
      <c r="C4609" s="4">
        <v>45066</v>
      </c>
      <c r="D4609" s="2" t="s">
        <v>158</v>
      </c>
      <c r="E4609" t="s">
        <v>5053</v>
      </c>
      <c r="F4609" s="2" t="s">
        <v>13</v>
      </c>
      <c r="G4609" s="2" t="s">
        <v>34</v>
      </c>
      <c r="H4609" s="2">
        <v>2</v>
      </c>
      <c r="I4609" s="19">
        <v>343.18</v>
      </c>
      <c r="J4609" s="2" t="s">
        <v>15</v>
      </c>
      <c r="K4609" s="2" t="s">
        <v>16</v>
      </c>
      <c r="L4609">
        <v>4</v>
      </c>
      <c r="M4609" s="18">
        <f t="shared" si="1422"/>
        <v>686.36</v>
      </c>
      <c r="T4609" t="str">
        <f t="shared" si="1423"/>
        <v>Completed</v>
      </c>
      <c r="U4609" t="str">
        <f t="shared" si="1424"/>
        <v>No</v>
      </c>
      <c r="V4609" t="str">
        <f t="shared" si="1425"/>
        <v>No</v>
      </c>
      <c r="X4609">
        <f t="shared" si="1426"/>
        <v>559</v>
      </c>
      <c r="Y4609">
        <f t="shared" si="1427"/>
        <v>408</v>
      </c>
      <c r="Z4609" s="18">
        <f t="shared" si="1428"/>
        <v>1463424.4009529033</v>
      </c>
      <c r="AA4609" s="18">
        <f t="shared" si="1429"/>
        <v>118285.78776560788</v>
      </c>
      <c r="AB4609" s="17">
        <f t="shared" si="1430"/>
        <v>3.8140589569160999</v>
      </c>
      <c r="AC4609" s="2" t="s">
        <v>34</v>
      </c>
      <c r="AD4609" s="2" t="s">
        <v>13</v>
      </c>
      <c r="AE4609" t="str">
        <f t="shared" si="1431"/>
        <v>Home &amp; Kitchen</v>
      </c>
      <c r="AF4609" t="str">
        <f t="shared" si="1432"/>
        <v>Home &amp; Kitchen</v>
      </c>
      <c r="AG4609" t="str" cm="1">
        <f t="array" ref="AG4609">INDEX(AD:AD,ROW())</f>
        <v>Home &amp; Kitchen</v>
      </c>
      <c r="AH4609">
        <f t="shared" si="1440"/>
        <v>7</v>
      </c>
      <c r="AI4609" t="str">
        <f t="shared" si="1433"/>
        <v>Home &amp; Kitchen</v>
      </c>
      <c r="AK4609">
        <f t="shared" si="1434"/>
        <v>2023</v>
      </c>
      <c r="AL4609">
        <f t="shared" si="1435"/>
        <v>5</v>
      </c>
      <c r="AM4609">
        <f t="shared" si="1436"/>
        <v>20</v>
      </c>
      <c r="AN4609">
        <f t="shared" si="1437"/>
        <v>7</v>
      </c>
      <c r="AO4609" t="str">
        <f t="shared" si="1438"/>
        <v>Weekend</v>
      </c>
      <c r="AR4609" s="20">
        <f t="shared" si="1439"/>
        <v>0</v>
      </c>
    </row>
    <row r="4610" spans="1:44" x14ac:dyDescent="0.35">
      <c r="A4610" t="str">
        <f t="shared" si="1421"/>
        <v>CUST4609</v>
      </c>
      <c r="B4610" s="2" t="s">
        <v>4946</v>
      </c>
      <c r="C4610" s="4">
        <v>45551</v>
      </c>
      <c r="D4610" s="2" t="s">
        <v>178</v>
      </c>
      <c r="E4610" t="s">
        <v>5052</v>
      </c>
      <c r="F4610" s="2" t="s">
        <v>29</v>
      </c>
      <c r="G4610" s="2" t="s">
        <v>30</v>
      </c>
      <c r="H4610" s="2">
        <v>1</v>
      </c>
      <c r="I4610" s="19">
        <v>2009.95</v>
      </c>
      <c r="J4610" s="2" t="s">
        <v>20</v>
      </c>
      <c r="K4610" s="2" t="s">
        <v>16</v>
      </c>
      <c r="L4610">
        <v>5</v>
      </c>
      <c r="M4610" s="18">
        <f t="shared" si="1422"/>
        <v>2009.95</v>
      </c>
      <c r="T4610" t="str">
        <f t="shared" si="1423"/>
        <v>Completed</v>
      </c>
      <c r="U4610" t="str">
        <f t="shared" si="1424"/>
        <v>Yes</v>
      </c>
      <c r="V4610" t="str">
        <f t="shared" si="1425"/>
        <v>No</v>
      </c>
      <c r="X4610">
        <f t="shared" si="1426"/>
        <v>573</v>
      </c>
      <c r="Y4610">
        <f t="shared" si="1427"/>
        <v>450</v>
      </c>
      <c r="Z4610" s="18">
        <f t="shared" si="1428"/>
        <v>1892867.2841657216</v>
      </c>
      <c r="AA4610" s="18">
        <f t="shared" si="1429"/>
        <v>199432.98236095349</v>
      </c>
      <c r="AB4610" s="17">
        <f t="shared" si="1430"/>
        <v>3.8949824970828471</v>
      </c>
      <c r="AC4610" s="2" t="s">
        <v>30</v>
      </c>
      <c r="AD4610" s="2" t="s">
        <v>29</v>
      </c>
      <c r="AE4610" t="str">
        <f t="shared" si="1431"/>
        <v>Fashion</v>
      </c>
      <c r="AF4610" t="str">
        <f t="shared" si="1432"/>
        <v>Fashion</v>
      </c>
      <c r="AG4610" t="str" cm="1">
        <f t="array" ref="AG4610">INDEX(AD:AD,ROW())</f>
        <v>Fashion</v>
      </c>
      <c r="AH4610">
        <f t="shared" si="1440"/>
        <v>6</v>
      </c>
      <c r="AI4610" t="str">
        <f t="shared" si="1433"/>
        <v>Fashion</v>
      </c>
      <c r="AK4610">
        <f t="shared" si="1434"/>
        <v>2024</v>
      </c>
      <c r="AL4610">
        <f t="shared" si="1435"/>
        <v>9</v>
      </c>
      <c r="AM4610">
        <f t="shared" si="1436"/>
        <v>16</v>
      </c>
      <c r="AN4610">
        <f t="shared" si="1437"/>
        <v>2</v>
      </c>
      <c r="AO4610" t="str">
        <f t="shared" si="1438"/>
        <v>Weekday</v>
      </c>
      <c r="AR4610" s="20">
        <f t="shared" si="1439"/>
        <v>0</v>
      </c>
    </row>
    <row r="4611" spans="1:44" x14ac:dyDescent="0.35">
      <c r="A4611" t="str">
        <f t="shared" ref="A4611:A4674" si="1441">"CUST"&amp;TEXT(ROW()-1,"0000")</f>
        <v>CUST4610</v>
      </c>
      <c r="B4611" s="2" t="s">
        <v>4947</v>
      </c>
      <c r="C4611" s="4">
        <v>45066</v>
      </c>
      <c r="D4611" s="2" t="s">
        <v>26</v>
      </c>
      <c r="E4611" t="s">
        <v>5053</v>
      </c>
      <c r="F4611" s="2" t="s">
        <v>23</v>
      </c>
      <c r="G4611" s="2" t="s">
        <v>75</v>
      </c>
      <c r="H4611" s="2">
        <v>1</v>
      </c>
      <c r="I4611" s="19">
        <v>223.1</v>
      </c>
      <c r="J4611" s="2" t="s">
        <v>50</v>
      </c>
      <c r="K4611" s="2" t="s">
        <v>16</v>
      </c>
      <c r="L4611">
        <v>5</v>
      </c>
      <c r="M4611" s="18">
        <f t="shared" ref="M4611:M4674" si="1442">H4611*I4611</f>
        <v>223.1</v>
      </c>
      <c r="T4611" t="str">
        <f t="shared" ref="T4611:T4674" si="1443">IF(K4611="Cancelled","Lost Sale",IF(K4611="Pending","Pending","Completed"))</f>
        <v>Completed</v>
      </c>
      <c r="U4611" t="str">
        <f t="shared" ref="U4611:U4674" si="1444">IF(AND(K4611="Delivered",M4611&gt;1000),"Yes","No")</f>
        <v>No</v>
      </c>
      <c r="V4611" t="str">
        <f t="shared" ref="V4611:V4674" si="1445">IF(OR(K4611="Cancelled",K4611="Pending"),"Yes","No")</f>
        <v>No</v>
      </c>
      <c r="X4611">
        <f t="shared" ref="X4611:X4674" si="1446">COUNTIF($E$2:$E$4701,E4611)</f>
        <v>559</v>
      </c>
      <c r="Y4611">
        <f t="shared" ref="Y4611:Y4674" si="1447">COUNTIFS($E$2:$E$4701,E4611,$K$2:$K$4701,"Delivered")</f>
        <v>408</v>
      </c>
      <c r="Z4611" s="18">
        <f t="shared" ref="Z4611:Z4674" si="1448">SUMIF($F$2:$F$4701,F4611,$M$2:$M$4701)</f>
        <v>594714.6477588166</v>
      </c>
      <c r="AA4611" s="18">
        <f t="shared" ref="AA4611:AA4674" si="1449">SUMIFS($M$2:$M$4701,$F$2:$F$4701,F4611,$K$2:$K$4701,"Pending")</f>
        <v>60882.938065984097</v>
      </c>
      <c r="AB4611" s="17">
        <f t="shared" ref="AB4611:AB4674" si="1450">AVERAGEIF($F$2:$F$4701,F4611,$L$2:$L$4701)</f>
        <v>3.804733727810651</v>
      </c>
      <c r="AC4611" s="2" t="s">
        <v>75</v>
      </c>
      <c r="AD4611" s="2" t="s">
        <v>23</v>
      </c>
      <c r="AE4611" t="str">
        <f t="shared" ref="AE4611:AE4674" si="1451">VLOOKUP(G4611,$AC$2:$AD$4738,2,FALSE)</f>
        <v>Books</v>
      </c>
      <c r="AF4611" t="str">
        <f t="shared" ref="AF4611:AF4674" si="1452">_xlfn.XLOOKUP(G4611,AC:AC,AD:AD)</f>
        <v>Books</v>
      </c>
      <c r="AG4611" t="str" cm="1">
        <f t="array" ref="AG4611">INDEX(AD:AD,ROW())</f>
        <v>Books</v>
      </c>
      <c r="AH4611">
        <f t="shared" si="1440"/>
        <v>23</v>
      </c>
      <c r="AI4611" t="str">
        <f t="shared" ref="AI4611:AI4674" si="1453">INDEX(AD:AD,MATCH(G4611,AC:AC,0))</f>
        <v>Books</v>
      </c>
      <c r="AK4611">
        <f t="shared" ref="AK4611:AK4674" si="1454">YEAR(C4611)</f>
        <v>2023</v>
      </c>
      <c r="AL4611">
        <f t="shared" ref="AL4611:AL4674" si="1455">MONTH(C4611)</f>
        <v>5</v>
      </c>
      <c r="AM4611">
        <f t="shared" ref="AM4611:AM4674" si="1456">DAY(C4611)</f>
        <v>20</v>
      </c>
      <c r="AN4611">
        <f t="shared" ref="AN4611:AN4674" si="1457">WEEKDAY(C4611)</f>
        <v>7</v>
      </c>
      <c r="AO4611" t="str">
        <f t="shared" ref="AO4611:AO4674" si="1458">IF(WEEKDAY(C4611,2)&gt;5,"Weekend","Weekday")</f>
        <v>Weekend</v>
      </c>
      <c r="AR4611" s="20">
        <f t="shared" ref="AR4611:AR4674" si="1459">IF(OR(K4611="Cancelled",K4611="Returned"),1,0)</f>
        <v>0</v>
      </c>
    </row>
    <row r="4612" spans="1:44" x14ac:dyDescent="0.35">
      <c r="A4612" t="str">
        <f t="shared" si="1441"/>
        <v>CUST4611</v>
      </c>
      <c r="B4612" s="2" t="s">
        <v>4948</v>
      </c>
      <c r="C4612" s="4">
        <v>45784</v>
      </c>
      <c r="D4612" s="2" t="s">
        <v>1106</v>
      </c>
      <c r="E4612" t="s">
        <v>5055</v>
      </c>
      <c r="F4612" s="2" t="s">
        <v>13</v>
      </c>
      <c r="G4612" s="2" t="s">
        <v>37</v>
      </c>
      <c r="H4612" s="2">
        <v>1</v>
      </c>
      <c r="I4612" s="19">
        <v>1630.62</v>
      </c>
      <c r="J4612" s="2" t="s">
        <v>5047</v>
      </c>
      <c r="K4612" s="2" t="s">
        <v>16</v>
      </c>
      <c r="L4612">
        <v>5</v>
      </c>
      <c r="M4612" s="18">
        <f t="shared" si="1442"/>
        <v>1630.62</v>
      </c>
      <c r="T4612" t="str">
        <f t="shared" si="1443"/>
        <v>Completed</v>
      </c>
      <c r="U4612" t="str">
        <f t="shared" si="1444"/>
        <v>Yes</v>
      </c>
      <c r="V4612" t="str">
        <f t="shared" si="1445"/>
        <v>No</v>
      </c>
      <c r="X4612">
        <f t="shared" si="1446"/>
        <v>567</v>
      </c>
      <c r="Y4612">
        <f t="shared" si="1447"/>
        <v>440</v>
      </c>
      <c r="Z4612" s="18">
        <f t="shared" si="1448"/>
        <v>1463424.4009529033</v>
      </c>
      <c r="AA4612" s="18">
        <f t="shared" si="1449"/>
        <v>118285.78776560788</v>
      </c>
      <c r="AB4612" s="17">
        <f t="shared" si="1450"/>
        <v>3.8140589569160999</v>
      </c>
      <c r="AC4612" s="2" t="s">
        <v>37</v>
      </c>
      <c r="AD4612" s="2" t="s">
        <v>13</v>
      </c>
      <c r="AE4612" t="str">
        <f t="shared" si="1451"/>
        <v>Home &amp; Kitchen</v>
      </c>
      <c r="AF4612" t="str">
        <f t="shared" si="1452"/>
        <v>Home &amp; Kitchen</v>
      </c>
      <c r="AG4612" t="str" cm="1">
        <f t="array" ref="AG4612">INDEX(AD:AD,ROW())</f>
        <v>Home &amp; Kitchen</v>
      </c>
      <c r="AH4612">
        <f t="shared" si="1440"/>
        <v>8</v>
      </c>
      <c r="AI4612" t="str">
        <f t="shared" si="1453"/>
        <v>Home &amp; Kitchen</v>
      </c>
      <c r="AK4612">
        <f t="shared" si="1454"/>
        <v>2025</v>
      </c>
      <c r="AL4612">
        <f t="shared" si="1455"/>
        <v>5</v>
      </c>
      <c r="AM4612">
        <f t="shared" si="1456"/>
        <v>7</v>
      </c>
      <c r="AN4612">
        <f t="shared" si="1457"/>
        <v>4</v>
      </c>
      <c r="AO4612" t="str">
        <f t="shared" si="1458"/>
        <v>Weekday</v>
      </c>
      <c r="AR4612" s="20">
        <f t="shared" si="1459"/>
        <v>0</v>
      </c>
    </row>
    <row r="4613" spans="1:44" x14ac:dyDescent="0.35">
      <c r="A4613" t="str">
        <f t="shared" si="1441"/>
        <v>CUST4612</v>
      </c>
      <c r="B4613" s="2" t="s">
        <v>4949</v>
      </c>
      <c r="C4613" s="4">
        <v>45642</v>
      </c>
      <c r="D4613" s="2" t="s">
        <v>1288</v>
      </c>
      <c r="E4613" t="s">
        <v>5051</v>
      </c>
      <c r="F4613" s="2" t="s">
        <v>13</v>
      </c>
      <c r="G4613" s="2" t="s">
        <v>37</v>
      </c>
      <c r="H4613" s="2">
        <v>1</v>
      </c>
      <c r="I4613" s="19">
        <v>441.01</v>
      </c>
      <c r="J4613" s="2" t="s">
        <v>20</v>
      </c>
      <c r="K4613" s="2" t="s">
        <v>76</v>
      </c>
      <c r="L4613">
        <v>4</v>
      </c>
      <c r="M4613" s="18">
        <f t="shared" si="1442"/>
        <v>441.01</v>
      </c>
      <c r="T4613" t="str">
        <f t="shared" si="1443"/>
        <v>Completed</v>
      </c>
      <c r="U4613" t="str">
        <f t="shared" si="1444"/>
        <v>No</v>
      </c>
      <c r="V4613" t="str">
        <f t="shared" si="1445"/>
        <v>No</v>
      </c>
      <c r="X4613">
        <f t="shared" si="1446"/>
        <v>619</v>
      </c>
      <c r="Y4613">
        <f t="shared" si="1447"/>
        <v>468</v>
      </c>
      <c r="Z4613" s="18">
        <f t="shared" si="1448"/>
        <v>1463424.4009529033</v>
      </c>
      <c r="AA4613" s="18">
        <f t="shared" si="1449"/>
        <v>118285.78776560788</v>
      </c>
      <c r="AB4613" s="17">
        <f t="shared" si="1450"/>
        <v>3.8140589569160999</v>
      </c>
      <c r="AC4613" s="2" t="s">
        <v>37</v>
      </c>
      <c r="AD4613" s="2" t="s">
        <v>13</v>
      </c>
      <c r="AE4613" t="str">
        <f t="shared" si="1451"/>
        <v>Home &amp; Kitchen</v>
      </c>
      <c r="AF4613" t="str">
        <f t="shared" si="1452"/>
        <v>Home &amp; Kitchen</v>
      </c>
      <c r="AG4613" t="str" cm="1">
        <f t="array" ref="AG4613">INDEX(AD:AD,ROW())</f>
        <v>Home &amp; Kitchen</v>
      </c>
      <c r="AH4613">
        <f t="shared" si="1440"/>
        <v>8</v>
      </c>
      <c r="AI4613" t="str">
        <f t="shared" si="1453"/>
        <v>Home &amp; Kitchen</v>
      </c>
      <c r="AK4613">
        <f t="shared" si="1454"/>
        <v>2024</v>
      </c>
      <c r="AL4613">
        <f t="shared" si="1455"/>
        <v>12</v>
      </c>
      <c r="AM4613">
        <f t="shared" si="1456"/>
        <v>16</v>
      </c>
      <c r="AN4613">
        <f t="shared" si="1457"/>
        <v>2</v>
      </c>
      <c r="AO4613" t="str">
        <f t="shared" si="1458"/>
        <v>Weekday</v>
      </c>
      <c r="AR4613" s="20">
        <f t="shared" si="1459"/>
        <v>1</v>
      </c>
    </row>
    <row r="4614" spans="1:44" x14ac:dyDescent="0.35">
      <c r="A4614" t="str">
        <f t="shared" si="1441"/>
        <v>CUST4613</v>
      </c>
      <c r="B4614" s="2" t="s">
        <v>4950</v>
      </c>
      <c r="C4614" s="4">
        <v>45190</v>
      </c>
      <c r="D4614" s="2" t="s">
        <v>646</v>
      </c>
      <c r="E4614" t="s">
        <v>5051</v>
      </c>
      <c r="F4614" s="2" t="s">
        <v>23</v>
      </c>
      <c r="G4614" s="2" t="s">
        <v>46</v>
      </c>
      <c r="H4614" s="2">
        <v>2</v>
      </c>
      <c r="I4614" s="19">
        <v>752.85</v>
      </c>
      <c r="J4614" s="2" t="s">
        <v>50</v>
      </c>
      <c r="K4614" s="2" t="s">
        <v>16</v>
      </c>
      <c r="L4614">
        <v>5</v>
      </c>
      <c r="M4614" s="18">
        <f t="shared" si="1442"/>
        <v>1505.7</v>
      </c>
      <c r="T4614" t="str">
        <f t="shared" si="1443"/>
        <v>Completed</v>
      </c>
      <c r="U4614" t="str">
        <f t="shared" si="1444"/>
        <v>Yes</v>
      </c>
      <c r="V4614" t="str">
        <f t="shared" si="1445"/>
        <v>No</v>
      </c>
      <c r="X4614">
        <f t="shared" si="1446"/>
        <v>619</v>
      </c>
      <c r="Y4614">
        <f t="shared" si="1447"/>
        <v>468</v>
      </c>
      <c r="Z4614" s="18">
        <f t="shared" si="1448"/>
        <v>594714.6477588166</v>
      </c>
      <c r="AA4614" s="18">
        <f t="shared" si="1449"/>
        <v>60882.938065984097</v>
      </c>
      <c r="AB4614" s="17">
        <f t="shared" si="1450"/>
        <v>3.804733727810651</v>
      </c>
      <c r="AC4614" s="2" t="s">
        <v>46</v>
      </c>
      <c r="AD4614" s="2" t="s">
        <v>23</v>
      </c>
      <c r="AE4614" t="str">
        <f t="shared" si="1451"/>
        <v>Books</v>
      </c>
      <c r="AF4614" t="str">
        <f t="shared" si="1452"/>
        <v>Books</v>
      </c>
      <c r="AG4614" t="str" cm="1">
        <f t="array" ref="AG4614">INDEX(AD:AD,ROW())</f>
        <v>Books</v>
      </c>
      <c r="AH4614">
        <f t="shared" si="1440"/>
        <v>11</v>
      </c>
      <c r="AI4614" t="str">
        <f t="shared" si="1453"/>
        <v>Books</v>
      </c>
      <c r="AK4614">
        <f t="shared" si="1454"/>
        <v>2023</v>
      </c>
      <c r="AL4614">
        <f t="shared" si="1455"/>
        <v>9</v>
      </c>
      <c r="AM4614">
        <f t="shared" si="1456"/>
        <v>21</v>
      </c>
      <c r="AN4614">
        <f t="shared" si="1457"/>
        <v>5</v>
      </c>
      <c r="AO4614" t="str">
        <f t="shared" si="1458"/>
        <v>Weekday</v>
      </c>
      <c r="AR4614" s="20">
        <f t="shared" si="1459"/>
        <v>0</v>
      </c>
    </row>
    <row r="4615" spans="1:44" x14ac:dyDescent="0.35">
      <c r="A4615" t="str">
        <f t="shared" si="1441"/>
        <v>CUST4614</v>
      </c>
      <c r="B4615" s="2" t="s">
        <v>4951</v>
      </c>
      <c r="C4615" s="4">
        <v>44973</v>
      </c>
      <c r="D4615" s="2" t="s">
        <v>541</v>
      </c>
      <c r="E4615" t="s">
        <v>5052</v>
      </c>
      <c r="F4615" s="2" t="s">
        <v>23</v>
      </c>
      <c r="G4615" s="2" t="s">
        <v>75</v>
      </c>
      <c r="H4615" s="2">
        <v>1</v>
      </c>
      <c r="I4615" s="19">
        <v>306.93</v>
      </c>
      <c r="J4615" s="2" t="s">
        <v>50</v>
      </c>
      <c r="K4615" s="2" t="s">
        <v>16</v>
      </c>
      <c r="L4615">
        <v>4</v>
      </c>
      <c r="M4615" s="18">
        <f t="shared" si="1442"/>
        <v>306.93</v>
      </c>
      <c r="T4615" t="str">
        <f t="shared" si="1443"/>
        <v>Completed</v>
      </c>
      <c r="U4615" t="str">
        <f t="shared" si="1444"/>
        <v>No</v>
      </c>
      <c r="V4615" t="str">
        <f t="shared" si="1445"/>
        <v>No</v>
      </c>
      <c r="X4615">
        <f t="shared" si="1446"/>
        <v>573</v>
      </c>
      <c r="Y4615">
        <f t="shared" si="1447"/>
        <v>450</v>
      </c>
      <c r="Z4615" s="18">
        <f t="shared" si="1448"/>
        <v>594714.6477588166</v>
      </c>
      <c r="AA4615" s="18">
        <f t="shared" si="1449"/>
        <v>60882.938065984097</v>
      </c>
      <c r="AB4615" s="17">
        <f t="shared" si="1450"/>
        <v>3.804733727810651</v>
      </c>
      <c r="AC4615" s="2" t="s">
        <v>75</v>
      </c>
      <c r="AD4615" s="2" t="s">
        <v>23</v>
      </c>
      <c r="AE4615" t="str">
        <f t="shared" si="1451"/>
        <v>Books</v>
      </c>
      <c r="AF4615" t="str">
        <f t="shared" si="1452"/>
        <v>Books</v>
      </c>
      <c r="AG4615" t="str" cm="1">
        <f t="array" ref="AG4615">INDEX(AD:AD,ROW())</f>
        <v>Books</v>
      </c>
      <c r="AH4615">
        <f t="shared" si="1440"/>
        <v>23</v>
      </c>
      <c r="AI4615" t="str">
        <f t="shared" si="1453"/>
        <v>Books</v>
      </c>
      <c r="AK4615">
        <f t="shared" si="1454"/>
        <v>2023</v>
      </c>
      <c r="AL4615">
        <f t="shared" si="1455"/>
        <v>2</v>
      </c>
      <c r="AM4615">
        <f t="shared" si="1456"/>
        <v>16</v>
      </c>
      <c r="AN4615">
        <f t="shared" si="1457"/>
        <v>5</v>
      </c>
      <c r="AO4615" t="str">
        <f t="shared" si="1458"/>
        <v>Weekday</v>
      </c>
      <c r="AR4615" s="20">
        <f t="shared" si="1459"/>
        <v>0</v>
      </c>
    </row>
    <row r="4616" spans="1:44" x14ac:dyDescent="0.35">
      <c r="A4616" t="str">
        <f t="shared" si="1441"/>
        <v>CUST4615</v>
      </c>
      <c r="B4616" s="2" t="s">
        <v>4952</v>
      </c>
      <c r="C4616" s="4">
        <v>45709</v>
      </c>
      <c r="D4616" s="2" t="s">
        <v>382</v>
      </c>
      <c r="E4616" t="s">
        <v>5048</v>
      </c>
      <c r="F4616" s="2" t="s">
        <v>19</v>
      </c>
      <c r="G4616" s="2" t="s">
        <v>60</v>
      </c>
      <c r="H4616" s="2">
        <v>1</v>
      </c>
      <c r="I4616" s="19">
        <v>2840.19</v>
      </c>
      <c r="J4616" s="2" t="s">
        <v>5047</v>
      </c>
      <c r="K4616" s="2" t="s">
        <v>16</v>
      </c>
      <c r="L4616">
        <v>3</v>
      </c>
      <c r="M4616" s="18">
        <f t="shared" si="1442"/>
        <v>2840.19</v>
      </c>
      <c r="T4616" t="str">
        <f t="shared" si="1443"/>
        <v>Completed</v>
      </c>
      <c r="U4616" t="str">
        <f t="shared" si="1444"/>
        <v>Yes</v>
      </c>
      <c r="V4616" t="str">
        <f t="shared" si="1445"/>
        <v>No</v>
      </c>
      <c r="X4616">
        <f t="shared" si="1446"/>
        <v>590</v>
      </c>
      <c r="Y4616">
        <f t="shared" si="1447"/>
        <v>451</v>
      </c>
      <c r="Z4616" s="18">
        <f t="shared" si="1448"/>
        <v>2759712.3299794244</v>
      </c>
      <c r="AA4616" s="18">
        <f t="shared" si="1449"/>
        <v>330643.50635802455</v>
      </c>
      <c r="AB4616" s="17">
        <f t="shared" si="1450"/>
        <v>3.8641711229946525</v>
      </c>
      <c r="AC4616" s="2" t="s">
        <v>60</v>
      </c>
      <c r="AD4616" s="2" t="s">
        <v>19</v>
      </c>
      <c r="AE4616" t="str">
        <f t="shared" si="1451"/>
        <v>Electronics</v>
      </c>
      <c r="AF4616" t="str">
        <f t="shared" si="1452"/>
        <v>Electronics</v>
      </c>
      <c r="AG4616" t="str" cm="1">
        <f t="array" ref="AG4616">INDEX(AD:AD,ROW())</f>
        <v>Electronics</v>
      </c>
      <c r="AH4616">
        <f t="shared" si="1440"/>
        <v>17</v>
      </c>
      <c r="AI4616" t="str">
        <f t="shared" si="1453"/>
        <v>Electronics</v>
      </c>
      <c r="AK4616">
        <f t="shared" si="1454"/>
        <v>2025</v>
      </c>
      <c r="AL4616">
        <f t="shared" si="1455"/>
        <v>2</v>
      </c>
      <c r="AM4616">
        <f t="shared" si="1456"/>
        <v>21</v>
      </c>
      <c r="AN4616">
        <f t="shared" si="1457"/>
        <v>6</v>
      </c>
      <c r="AO4616" t="str">
        <f t="shared" si="1458"/>
        <v>Weekday</v>
      </c>
      <c r="AR4616" s="20">
        <f t="shared" si="1459"/>
        <v>0</v>
      </c>
    </row>
    <row r="4617" spans="1:44" x14ac:dyDescent="0.35">
      <c r="A4617" t="str">
        <f t="shared" si="1441"/>
        <v>CUST4616</v>
      </c>
      <c r="B4617" s="2" t="s">
        <v>4953</v>
      </c>
      <c r="C4617" s="4">
        <v>45717</v>
      </c>
      <c r="D4617" s="2" t="s">
        <v>45</v>
      </c>
      <c r="E4617" t="s">
        <v>5051</v>
      </c>
      <c r="F4617" s="2" t="s">
        <v>13</v>
      </c>
      <c r="G4617" s="2" t="s">
        <v>5045</v>
      </c>
      <c r="H4617" s="2">
        <v>2</v>
      </c>
      <c r="I4617" s="19">
        <v>1551.91</v>
      </c>
      <c r="J4617" s="2" t="s">
        <v>20</v>
      </c>
      <c r="K4617" s="2" t="s">
        <v>76</v>
      </c>
      <c r="L4617">
        <v>5</v>
      </c>
      <c r="M4617" s="18">
        <f t="shared" si="1442"/>
        <v>3103.82</v>
      </c>
      <c r="T4617" t="str">
        <f t="shared" si="1443"/>
        <v>Completed</v>
      </c>
      <c r="U4617" t="str">
        <f t="shared" si="1444"/>
        <v>No</v>
      </c>
      <c r="V4617" t="str">
        <f t="shared" si="1445"/>
        <v>No</v>
      </c>
      <c r="X4617">
        <f t="shared" si="1446"/>
        <v>619</v>
      </c>
      <c r="Y4617">
        <f t="shared" si="1447"/>
        <v>468</v>
      </c>
      <c r="Z4617" s="18">
        <f t="shared" si="1448"/>
        <v>1463424.4009529033</v>
      </c>
      <c r="AA4617" s="18">
        <f t="shared" si="1449"/>
        <v>118285.78776560788</v>
      </c>
      <c r="AB4617" s="17">
        <f t="shared" si="1450"/>
        <v>3.8140589569160999</v>
      </c>
      <c r="AC4617" s="2" t="s">
        <v>5045</v>
      </c>
      <c r="AD4617" s="2" t="s">
        <v>13</v>
      </c>
      <c r="AE4617" t="str">
        <f t="shared" si="1451"/>
        <v>Home &amp; Kitchen</v>
      </c>
      <c r="AF4617" t="str">
        <f t="shared" si="1452"/>
        <v>Home &amp; Kitchen</v>
      </c>
      <c r="AG4617" t="str" cm="1">
        <f t="array" ref="AG4617">INDEX(AD:AD,ROW())</f>
        <v>Home &amp; Kitchen</v>
      </c>
      <c r="AH4617">
        <f t="shared" ref="AH4617:AH4680" si="1460">MATCH(G4617,AC:AC,0)</f>
        <v>76</v>
      </c>
      <c r="AI4617" t="str">
        <f t="shared" si="1453"/>
        <v>Home &amp; Kitchen</v>
      </c>
      <c r="AK4617">
        <f t="shared" si="1454"/>
        <v>2025</v>
      </c>
      <c r="AL4617">
        <f t="shared" si="1455"/>
        <v>3</v>
      </c>
      <c r="AM4617">
        <f t="shared" si="1456"/>
        <v>1</v>
      </c>
      <c r="AN4617">
        <f t="shared" si="1457"/>
        <v>7</v>
      </c>
      <c r="AO4617" t="str">
        <f t="shared" si="1458"/>
        <v>Weekend</v>
      </c>
      <c r="AR4617" s="20">
        <f t="shared" si="1459"/>
        <v>1</v>
      </c>
    </row>
    <row r="4618" spans="1:44" x14ac:dyDescent="0.35">
      <c r="A4618" t="str">
        <f t="shared" si="1441"/>
        <v>CUST4617</v>
      </c>
      <c r="B4618" s="2" t="s">
        <v>4954</v>
      </c>
      <c r="C4618" s="4">
        <v>45400</v>
      </c>
      <c r="D4618" s="2" t="s">
        <v>679</v>
      </c>
      <c r="E4618" t="s">
        <v>5049</v>
      </c>
      <c r="F4618" s="2" t="s">
        <v>13</v>
      </c>
      <c r="G4618" s="2" t="s">
        <v>14</v>
      </c>
      <c r="H4618" s="2">
        <v>2</v>
      </c>
      <c r="I4618" s="19">
        <v>712.35</v>
      </c>
      <c r="J4618" s="2" t="s">
        <v>50</v>
      </c>
      <c r="K4618" s="2" t="s">
        <v>16</v>
      </c>
      <c r="L4618">
        <v>5</v>
      </c>
      <c r="M4618" s="18">
        <f t="shared" si="1442"/>
        <v>1424.7</v>
      </c>
      <c r="T4618" t="str">
        <f t="shared" si="1443"/>
        <v>Completed</v>
      </c>
      <c r="U4618" t="str">
        <f t="shared" si="1444"/>
        <v>Yes</v>
      </c>
      <c r="V4618" t="str">
        <f t="shared" si="1445"/>
        <v>No</v>
      </c>
      <c r="X4618">
        <f t="shared" si="1446"/>
        <v>595</v>
      </c>
      <c r="Y4618">
        <f t="shared" si="1447"/>
        <v>444</v>
      </c>
      <c r="Z4618" s="18">
        <f t="shared" si="1448"/>
        <v>1463424.4009529033</v>
      </c>
      <c r="AA4618" s="18">
        <f t="shared" si="1449"/>
        <v>118285.78776560788</v>
      </c>
      <c r="AB4618" s="17">
        <f t="shared" si="1450"/>
        <v>3.8140589569160999</v>
      </c>
      <c r="AC4618" s="2" t="s">
        <v>14</v>
      </c>
      <c r="AD4618" s="2" t="s">
        <v>13</v>
      </c>
      <c r="AE4618" t="str">
        <f t="shared" si="1451"/>
        <v>Home &amp; Kitchen</v>
      </c>
      <c r="AF4618" t="str">
        <f t="shared" si="1452"/>
        <v>Home &amp; Kitchen</v>
      </c>
      <c r="AG4618" t="str" cm="1">
        <f t="array" ref="AG4618">INDEX(AD:AD,ROW())</f>
        <v>Home &amp; Kitchen</v>
      </c>
      <c r="AH4618">
        <f t="shared" si="1460"/>
        <v>2</v>
      </c>
      <c r="AI4618" t="str">
        <f t="shared" si="1453"/>
        <v>Home &amp; Kitchen</v>
      </c>
      <c r="AK4618">
        <f t="shared" si="1454"/>
        <v>2024</v>
      </c>
      <c r="AL4618">
        <f t="shared" si="1455"/>
        <v>4</v>
      </c>
      <c r="AM4618">
        <f t="shared" si="1456"/>
        <v>18</v>
      </c>
      <c r="AN4618">
        <f t="shared" si="1457"/>
        <v>5</v>
      </c>
      <c r="AO4618" t="str">
        <f t="shared" si="1458"/>
        <v>Weekday</v>
      </c>
      <c r="AR4618" s="20">
        <f t="shared" si="1459"/>
        <v>0</v>
      </c>
    </row>
    <row r="4619" spans="1:44" x14ac:dyDescent="0.35">
      <c r="A4619" t="str">
        <f t="shared" si="1441"/>
        <v>CUST4618</v>
      </c>
      <c r="B4619" s="2" t="s">
        <v>4955</v>
      </c>
      <c r="C4619" s="4">
        <v>45528</v>
      </c>
      <c r="D4619" s="2" t="s">
        <v>483</v>
      </c>
      <c r="E4619" t="s">
        <v>5052</v>
      </c>
      <c r="F4619" s="2" t="s">
        <v>23</v>
      </c>
      <c r="G4619" s="2" t="s">
        <v>65</v>
      </c>
      <c r="H4619" s="2">
        <v>1</v>
      </c>
      <c r="I4619" s="19">
        <v>552.28</v>
      </c>
      <c r="J4619" s="2" t="s">
        <v>20</v>
      </c>
      <c r="K4619" s="2" t="s">
        <v>16</v>
      </c>
      <c r="L4619">
        <v>4</v>
      </c>
      <c r="M4619" s="18">
        <f t="shared" si="1442"/>
        <v>552.28</v>
      </c>
      <c r="T4619" t="str">
        <f t="shared" si="1443"/>
        <v>Completed</v>
      </c>
      <c r="U4619" t="str">
        <f t="shared" si="1444"/>
        <v>No</v>
      </c>
      <c r="V4619" t="str">
        <f t="shared" si="1445"/>
        <v>No</v>
      </c>
      <c r="X4619">
        <f t="shared" si="1446"/>
        <v>573</v>
      </c>
      <c r="Y4619">
        <f t="shared" si="1447"/>
        <v>450</v>
      </c>
      <c r="Z4619" s="18">
        <f t="shared" si="1448"/>
        <v>594714.6477588166</v>
      </c>
      <c r="AA4619" s="18">
        <f t="shared" si="1449"/>
        <v>60882.938065984097</v>
      </c>
      <c r="AB4619" s="17">
        <f t="shared" si="1450"/>
        <v>3.804733727810651</v>
      </c>
      <c r="AC4619" s="2" t="s">
        <v>65</v>
      </c>
      <c r="AD4619" s="2" t="s">
        <v>23</v>
      </c>
      <c r="AE4619" t="str">
        <f t="shared" si="1451"/>
        <v>Books</v>
      </c>
      <c r="AF4619" t="str">
        <f t="shared" si="1452"/>
        <v>Books</v>
      </c>
      <c r="AG4619" t="str" cm="1">
        <f t="array" ref="AG4619">INDEX(AD:AD,ROW())</f>
        <v>Books</v>
      </c>
      <c r="AH4619">
        <f t="shared" si="1460"/>
        <v>19</v>
      </c>
      <c r="AI4619" t="str">
        <f t="shared" si="1453"/>
        <v>Books</v>
      </c>
      <c r="AK4619">
        <f t="shared" si="1454"/>
        <v>2024</v>
      </c>
      <c r="AL4619">
        <f t="shared" si="1455"/>
        <v>8</v>
      </c>
      <c r="AM4619">
        <f t="shared" si="1456"/>
        <v>24</v>
      </c>
      <c r="AN4619">
        <f t="shared" si="1457"/>
        <v>7</v>
      </c>
      <c r="AO4619" t="str">
        <f t="shared" si="1458"/>
        <v>Weekend</v>
      </c>
      <c r="AR4619" s="20">
        <f t="shared" si="1459"/>
        <v>0</v>
      </c>
    </row>
    <row r="4620" spans="1:44" x14ac:dyDescent="0.35">
      <c r="A4620" t="str">
        <f t="shared" si="1441"/>
        <v>CUST4619</v>
      </c>
      <c r="B4620" s="2" t="s">
        <v>4956</v>
      </c>
      <c r="C4620" s="4">
        <v>45273</v>
      </c>
      <c r="D4620" s="2" t="s">
        <v>338</v>
      </c>
      <c r="E4620" t="s">
        <v>5049</v>
      </c>
      <c r="F4620" s="2" t="s">
        <v>29</v>
      </c>
      <c r="G4620" s="2" t="s">
        <v>5043</v>
      </c>
      <c r="H4620" s="2">
        <v>1</v>
      </c>
      <c r="I4620" s="19">
        <v>1455.56</v>
      </c>
      <c r="J4620" s="2" t="s">
        <v>5047</v>
      </c>
      <c r="K4620" s="2" t="s">
        <v>16</v>
      </c>
      <c r="L4620">
        <v>5</v>
      </c>
      <c r="M4620" s="18">
        <f t="shared" si="1442"/>
        <v>1455.56</v>
      </c>
      <c r="T4620" t="str">
        <f t="shared" si="1443"/>
        <v>Completed</v>
      </c>
      <c r="U4620" t="str">
        <f t="shared" si="1444"/>
        <v>Yes</v>
      </c>
      <c r="V4620" t="str">
        <f t="shared" si="1445"/>
        <v>No</v>
      </c>
      <c r="X4620">
        <f t="shared" si="1446"/>
        <v>595</v>
      </c>
      <c r="Y4620">
        <f t="shared" si="1447"/>
        <v>444</v>
      </c>
      <c r="Z4620" s="18">
        <f t="shared" si="1448"/>
        <v>1892867.2841657216</v>
      </c>
      <c r="AA4620" s="18">
        <f t="shared" si="1449"/>
        <v>199432.98236095349</v>
      </c>
      <c r="AB4620" s="17">
        <f t="shared" si="1450"/>
        <v>3.8949824970828471</v>
      </c>
      <c r="AC4620" s="2" t="s">
        <v>5043</v>
      </c>
      <c r="AD4620" s="2" t="s">
        <v>29</v>
      </c>
      <c r="AE4620" t="str">
        <f t="shared" si="1451"/>
        <v>Fashion</v>
      </c>
      <c r="AF4620" t="str">
        <f t="shared" si="1452"/>
        <v>Fashion</v>
      </c>
      <c r="AG4620" t="str" cm="1">
        <f t="array" ref="AG4620">INDEX(AD:AD,ROW())</f>
        <v>Fashion</v>
      </c>
      <c r="AH4620">
        <f t="shared" si="1460"/>
        <v>55</v>
      </c>
      <c r="AI4620" t="str">
        <f t="shared" si="1453"/>
        <v>Fashion</v>
      </c>
      <c r="AK4620">
        <f t="shared" si="1454"/>
        <v>2023</v>
      </c>
      <c r="AL4620">
        <f t="shared" si="1455"/>
        <v>12</v>
      </c>
      <c r="AM4620">
        <f t="shared" si="1456"/>
        <v>13</v>
      </c>
      <c r="AN4620">
        <f t="shared" si="1457"/>
        <v>4</v>
      </c>
      <c r="AO4620" t="str">
        <f t="shared" si="1458"/>
        <v>Weekday</v>
      </c>
      <c r="AR4620" s="20">
        <f t="shared" si="1459"/>
        <v>0</v>
      </c>
    </row>
    <row r="4621" spans="1:44" x14ac:dyDescent="0.35">
      <c r="A4621" t="str">
        <f t="shared" si="1441"/>
        <v>CUST4620</v>
      </c>
      <c r="B4621" s="2" t="s">
        <v>4957</v>
      </c>
      <c r="C4621" s="4">
        <v>45433</v>
      </c>
      <c r="D4621" s="2" t="s">
        <v>878</v>
      </c>
      <c r="E4621" t="s">
        <v>5048</v>
      </c>
      <c r="F4621" s="2" t="s">
        <v>29</v>
      </c>
      <c r="G4621" s="2" t="s">
        <v>30</v>
      </c>
      <c r="H4621" s="2">
        <v>2</v>
      </c>
      <c r="I4621" s="19">
        <v>2068.3200000000002</v>
      </c>
      <c r="J4621" s="2" t="s">
        <v>5046</v>
      </c>
      <c r="K4621" s="2" t="s">
        <v>31</v>
      </c>
      <c r="L4621">
        <v>5</v>
      </c>
      <c r="M4621" s="18">
        <f t="shared" si="1442"/>
        <v>4136.6400000000003</v>
      </c>
      <c r="T4621" t="str">
        <f t="shared" si="1443"/>
        <v>Pending</v>
      </c>
      <c r="U4621" t="str">
        <f t="shared" si="1444"/>
        <v>No</v>
      </c>
      <c r="V4621" t="str">
        <f t="shared" si="1445"/>
        <v>Yes</v>
      </c>
      <c r="X4621">
        <f t="shared" si="1446"/>
        <v>590</v>
      </c>
      <c r="Y4621">
        <f t="shared" si="1447"/>
        <v>451</v>
      </c>
      <c r="Z4621" s="18">
        <f t="shared" si="1448"/>
        <v>1892867.2841657216</v>
      </c>
      <c r="AA4621" s="18">
        <f t="shared" si="1449"/>
        <v>199432.98236095349</v>
      </c>
      <c r="AB4621" s="17">
        <f t="shared" si="1450"/>
        <v>3.8949824970828471</v>
      </c>
      <c r="AC4621" s="2" t="s">
        <v>30</v>
      </c>
      <c r="AD4621" s="2" t="s">
        <v>29</v>
      </c>
      <c r="AE4621" t="str">
        <f t="shared" si="1451"/>
        <v>Fashion</v>
      </c>
      <c r="AF4621" t="str">
        <f t="shared" si="1452"/>
        <v>Fashion</v>
      </c>
      <c r="AG4621" t="str" cm="1">
        <f t="array" ref="AG4621">INDEX(AD:AD,ROW())</f>
        <v>Fashion</v>
      </c>
      <c r="AH4621">
        <f t="shared" si="1460"/>
        <v>6</v>
      </c>
      <c r="AI4621" t="str">
        <f t="shared" si="1453"/>
        <v>Fashion</v>
      </c>
      <c r="AK4621">
        <f t="shared" si="1454"/>
        <v>2024</v>
      </c>
      <c r="AL4621">
        <f t="shared" si="1455"/>
        <v>5</v>
      </c>
      <c r="AM4621">
        <f t="shared" si="1456"/>
        <v>21</v>
      </c>
      <c r="AN4621">
        <f t="shared" si="1457"/>
        <v>3</v>
      </c>
      <c r="AO4621" t="str">
        <f t="shared" si="1458"/>
        <v>Weekday</v>
      </c>
      <c r="AR4621" s="20">
        <f t="shared" si="1459"/>
        <v>0</v>
      </c>
    </row>
    <row r="4622" spans="1:44" x14ac:dyDescent="0.35">
      <c r="A4622" t="str">
        <f t="shared" si="1441"/>
        <v>CUST4621</v>
      </c>
      <c r="B4622" s="2" t="s">
        <v>4958</v>
      </c>
      <c r="C4622" s="4">
        <v>45203</v>
      </c>
      <c r="D4622" s="2" t="s">
        <v>70</v>
      </c>
      <c r="E4622" t="s">
        <v>5054</v>
      </c>
      <c r="F4622" s="2" t="s">
        <v>42</v>
      </c>
      <c r="G4622" s="2" t="s">
        <v>5044</v>
      </c>
      <c r="H4622" s="2">
        <v>2</v>
      </c>
      <c r="I4622" s="19">
        <v>610.71</v>
      </c>
      <c r="J4622" s="2" t="s">
        <v>15</v>
      </c>
      <c r="K4622" s="2" t="s">
        <v>16</v>
      </c>
      <c r="L4622">
        <v>4</v>
      </c>
      <c r="M4622" s="18">
        <f t="shared" si="1442"/>
        <v>1221.42</v>
      </c>
      <c r="T4622" t="str">
        <f t="shared" si="1443"/>
        <v>Completed</v>
      </c>
      <c r="U4622" t="str">
        <f t="shared" si="1444"/>
        <v>Yes</v>
      </c>
      <c r="V4622" t="str">
        <f t="shared" si="1445"/>
        <v>No</v>
      </c>
      <c r="X4622">
        <f t="shared" si="1446"/>
        <v>558</v>
      </c>
      <c r="Y4622">
        <f t="shared" si="1447"/>
        <v>430</v>
      </c>
      <c r="Z4622" s="18">
        <f t="shared" si="1448"/>
        <v>1098537.4901531704</v>
      </c>
      <c r="AA4622" s="18">
        <f t="shared" si="1449"/>
        <v>96724.388030634553</v>
      </c>
      <c r="AB4622" s="17">
        <f t="shared" si="1450"/>
        <v>3.9001122334455669</v>
      </c>
      <c r="AC4622" s="2" t="s">
        <v>5044</v>
      </c>
      <c r="AD4622" s="2" t="s">
        <v>42</v>
      </c>
      <c r="AE4622" t="str">
        <f t="shared" si="1451"/>
        <v>Beauty</v>
      </c>
      <c r="AF4622" t="str">
        <f t="shared" si="1452"/>
        <v>Beauty</v>
      </c>
      <c r="AG4622" t="str" cm="1">
        <f t="array" ref="AG4622">INDEX(AD:AD,ROW())</f>
        <v>Beauty</v>
      </c>
      <c r="AH4622">
        <f t="shared" si="1460"/>
        <v>64</v>
      </c>
      <c r="AI4622" t="str">
        <f t="shared" si="1453"/>
        <v>Beauty</v>
      </c>
      <c r="AK4622">
        <f t="shared" si="1454"/>
        <v>2023</v>
      </c>
      <c r="AL4622">
        <f t="shared" si="1455"/>
        <v>10</v>
      </c>
      <c r="AM4622">
        <f t="shared" si="1456"/>
        <v>4</v>
      </c>
      <c r="AN4622">
        <f t="shared" si="1457"/>
        <v>4</v>
      </c>
      <c r="AO4622" t="str">
        <f t="shared" si="1458"/>
        <v>Weekday</v>
      </c>
      <c r="AR4622" s="20">
        <f t="shared" si="1459"/>
        <v>0</v>
      </c>
    </row>
    <row r="4623" spans="1:44" x14ac:dyDescent="0.35">
      <c r="A4623" t="str">
        <f t="shared" si="1441"/>
        <v>CUST4622</v>
      </c>
      <c r="B4623" s="2" t="s">
        <v>4959</v>
      </c>
      <c r="C4623" s="4">
        <v>45136</v>
      </c>
      <c r="D4623" s="2" t="s">
        <v>219</v>
      </c>
      <c r="E4623" t="s">
        <v>5051</v>
      </c>
      <c r="F4623" s="2" t="s">
        <v>19</v>
      </c>
      <c r="G4623" s="2" t="s">
        <v>128</v>
      </c>
      <c r="H4623" s="2">
        <v>2</v>
      </c>
      <c r="I4623" s="19">
        <v>3289.44</v>
      </c>
      <c r="J4623" s="2" t="s">
        <v>50</v>
      </c>
      <c r="K4623" s="2" t="s">
        <v>31</v>
      </c>
      <c r="L4623">
        <v>3</v>
      </c>
      <c r="M4623" s="18">
        <f t="shared" si="1442"/>
        <v>6578.88</v>
      </c>
      <c r="T4623" t="str">
        <f t="shared" si="1443"/>
        <v>Pending</v>
      </c>
      <c r="U4623" t="str">
        <f t="shared" si="1444"/>
        <v>No</v>
      </c>
      <c r="V4623" t="str">
        <f t="shared" si="1445"/>
        <v>Yes</v>
      </c>
      <c r="X4623">
        <f t="shared" si="1446"/>
        <v>619</v>
      </c>
      <c r="Y4623">
        <f t="shared" si="1447"/>
        <v>468</v>
      </c>
      <c r="Z4623" s="18">
        <f t="shared" si="1448"/>
        <v>2759712.3299794244</v>
      </c>
      <c r="AA4623" s="18">
        <f t="shared" si="1449"/>
        <v>330643.50635802455</v>
      </c>
      <c r="AB4623" s="17">
        <f t="shared" si="1450"/>
        <v>3.8641711229946525</v>
      </c>
      <c r="AC4623" s="2" t="s">
        <v>128</v>
      </c>
      <c r="AD4623" s="2" t="s">
        <v>19</v>
      </c>
      <c r="AE4623" t="str">
        <f t="shared" si="1451"/>
        <v>Electronics</v>
      </c>
      <c r="AF4623" t="str">
        <f t="shared" si="1452"/>
        <v>Electronics</v>
      </c>
      <c r="AG4623" t="str" cm="1">
        <f t="array" ref="AG4623">INDEX(AD:AD,ROW())</f>
        <v>Electronics</v>
      </c>
      <c r="AH4623">
        <f t="shared" si="1460"/>
        <v>48</v>
      </c>
      <c r="AI4623" t="str">
        <f t="shared" si="1453"/>
        <v>Electronics</v>
      </c>
      <c r="AK4623">
        <f t="shared" si="1454"/>
        <v>2023</v>
      </c>
      <c r="AL4623">
        <f t="shared" si="1455"/>
        <v>7</v>
      </c>
      <c r="AM4623">
        <f t="shared" si="1456"/>
        <v>29</v>
      </c>
      <c r="AN4623">
        <f t="shared" si="1457"/>
        <v>7</v>
      </c>
      <c r="AO4623" t="str">
        <f t="shared" si="1458"/>
        <v>Weekend</v>
      </c>
      <c r="AR4623" s="20">
        <f t="shared" si="1459"/>
        <v>0</v>
      </c>
    </row>
    <row r="4624" spans="1:44" x14ac:dyDescent="0.35">
      <c r="A4624" t="str">
        <f t="shared" si="1441"/>
        <v>CUST4623</v>
      </c>
      <c r="B4624" s="2" t="s">
        <v>4960</v>
      </c>
      <c r="C4624" s="4">
        <v>45110</v>
      </c>
      <c r="D4624" s="2" t="s">
        <v>469</v>
      </c>
      <c r="E4624" t="s">
        <v>5048</v>
      </c>
      <c r="F4624" s="2" t="s">
        <v>42</v>
      </c>
      <c r="G4624" s="2" t="s">
        <v>188</v>
      </c>
      <c r="H4624" s="2">
        <v>1</v>
      </c>
      <c r="I4624" s="19">
        <v>1406.6</v>
      </c>
      <c r="J4624" s="2" t="s">
        <v>20</v>
      </c>
      <c r="K4624" s="2" t="s">
        <v>31</v>
      </c>
      <c r="L4624">
        <v>2</v>
      </c>
      <c r="M4624" s="18">
        <f t="shared" si="1442"/>
        <v>1406.6</v>
      </c>
      <c r="T4624" t="str">
        <f t="shared" si="1443"/>
        <v>Pending</v>
      </c>
      <c r="U4624" t="str">
        <f t="shared" si="1444"/>
        <v>No</v>
      </c>
      <c r="V4624" t="str">
        <f t="shared" si="1445"/>
        <v>Yes</v>
      </c>
      <c r="X4624">
        <f t="shared" si="1446"/>
        <v>590</v>
      </c>
      <c r="Y4624">
        <f t="shared" si="1447"/>
        <v>451</v>
      </c>
      <c r="Z4624" s="18">
        <f t="shared" si="1448"/>
        <v>1098537.4901531704</v>
      </c>
      <c r="AA4624" s="18">
        <f t="shared" si="1449"/>
        <v>96724.388030634553</v>
      </c>
      <c r="AB4624" s="17">
        <f t="shared" si="1450"/>
        <v>3.9001122334455669</v>
      </c>
      <c r="AC4624" s="2" t="s">
        <v>188</v>
      </c>
      <c r="AD4624" s="2" t="s">
        <v>42</v>
      </c>
      <c r="AE4624" t="str">
        <f t="shared" si="1451"/>
        <v>Beauty</v>
      </c>
      <c r="AF4624" t="str">
        <f t="shared" si="1452"/>
        <v>Beauty</v>
      </c>
      <c r="AG4624" t="str" cm="1">
        <f t="array" ref="AG4624">INDEX(AD:AD,ROW())</f>
        <v>Beauty</v>
      </c>
      <c r="AH4624">
        <f t="shared" si="1460"/>
        <v>80</v>
      </c>
      <c r="AI4624" t="str">
        <f t="shared" si="1453"/>
        <v>Beauty</v>
      </c>
      <c r="AK4624">
        <f t="shared" si="1454"/>
        <v>2023</v>
      </c>
      <c r="AL4624">
        <f t="shared" si="1455"/>
        <v>7</v>
      </c>
      <c r="AM4624">
        <f t="shared" si="1456"/>
        <v>3</v>
      </c>
      <c r="AN4624">
        <f t="shared" si="1457"/>
        <v>2</v>
      </c>
      <c r="AO4624" t="str">
        <f t="shared" si="1458"/>
        <v>Weekday</v>
      </c>
      <c r="AR4624" s="20">
        <f t="shared" si="1459"/>
        <v>0</v>
      </c>
    </row>
    <row r="4625" spans="1:44" x14ac:dyDescent="0.35">
      <c r="A4625" t="str">
        <f t="shared" si="1441"/>
        <v>CUST4624</v>
      </c>
      <c r="B4625" s="2" t="s">
        <v>4961</v>
      </c>
      <c r="C4625" s="4">
        <v>45443</v>
      </c>
      <c r="D4625" s="2" t="s">
        <v>195</v>
      </c>
      <c r="E4625" t="s">
        <v>5054</v>
      </c>
      <c r="F4625" s="2" t="s">
        <v>19</v>
      </c>
      <c r="G4625" s="2" t="s">
        <v>128</v>
      </c>
      <c r="H4625" s="2">
        <v>1</v>
      </c>
      <c r="I4625" s="19">
        <v>2535.91</v>
      </c>
      <c r="J4625" s="2" t="s">
        <v>5047</v>
      </c>
      <c r="K4625" s="2" t="s">
        <v>16</v>
      </c>
      <c r="L4625">
        <v>4</v>
      </c>
      <c r="M4625" s="18">
        <f t="shared" si="1442"/>
        <v>2535.91</v>
      </c>
      <c r="T4625" t="str">
        <f t="shared" si="1443"/>
        <v>Completed</v>
      </c>
      <c r="U4625" t="str">
        <f t="shared" si="1444"/>
        <v>Yes</v>
      </c>
      <c r="V4625" t="str">
        <f t="shared" si="1445"/>
        <v>No</v>
      </c>
      <c r="X4625">
        <f t="shared" si="1446"/>
        <v>558</v>
      </c>
      <c r="Y4625">
        <f t="shared" si="1447"/>
        <v>430</v>
      </c>
      <c r="Z4625" s="18">
        <f t="shared" si="1448"/>
        <v>2759712.3299794244</v>
      </c>
      <c r="AA4625" s="18">
        <f t="shared" si="1449"/>
        <v>330643.50635802455</v>
      </c>
      <c r="AB4625" s="17">
        <f t="shared" si="1450"/>
        <v>3.8641711229946525</v>
      </c>
      <c r="AC4625" s="2" t="s">
        <v>128</v>
      </c>
      <c r="AD4625" s="2" t="s">
        <v>19</v>
      </c>
      <c r="AE4625" t="str">
        <f t="shared" si="1451"/>
        <v>Electronics</v>
      </c>
      <c r="AF4625" t="str">
        <f t="shared" si="1452"/>
        <v>Electronics</v>
      </c>
      <c r="AG4625" t="str" cm="1">
        <f t="array" ref="AG4625">INDEX(AD:AD,ROW())</f>
        <v>Electronics</v>
      </c>
      <c r="AH4625">
        <f t="shared" si="1460"/>
        <v>48</v>
      </c>
      <c r="AI4625" t="str">
        <f t="shared" si="1453"/>
        <v>Electronics</v>
      </c>
      <c r="AK4625">
        <f t="shared" si="1454"/>
        <v>2024</v>
      </c>
      <c r="AL4625">
        <f t="shared" si="1455"/>
        <v>5</v>
      </c>
      <c r="AM4625">
        <f t="shared" si="1456"/>
        <v>31</v>
      </c>
      <c r="AN4625">
        <f t="shared" si="1457"/>
        <v>6</v>
      </c>
      <c r="AO4625" t="str">
        <f t="shared" si="1458"/>
        <v>Weekday</v>
      </c>
      <c r="AR4625" s="20">
        <f t="shared" si="1459"/>
        <v>0</v>
      </c>
    </row>
    <row r="4626" spans="1:44" x14ac:dyDescent="0.35">
      <c r="A4626" t="str">
        <f t="shared" si="1441"/>
        <v>CUST4625</v>
      </c>
      <c r="B4626" s="2" t="s">
        <v>4962</v>
      </c>
      <c r="C4626" s="4">
        <v>45804</v>
      </c>
      <c r="D4626" s="2" t="s">
        <v>856</v>
      </c>
      <c r="E4626" t="s">
        <v>5053</v>
      </c>
      <c r="F4626" s="2" t="s">
        <v>42</v>
      </c>
      <c r="G4626" s="2" t="s">
        <v>43</v>
      </c>
      <c r="H4626" s="2">
        <v>1</v>
      </c>
      <c r="I4626" s="19">
        <v>457.16</v>
      </c>
      <c r="J4626" s="2" t="s">
        <v>20</v>
      </c>
      <c r="K4626" s="2" t="s">
        <v>16</v>
      </c>
      <c r="L4626">
        <v>5</v>
      </c>
      <c r="M4626" s="18">
        <f t="shared" si="1442"/>
        <v>457.16</v>
      </c>
      <c r="T4626" t="str">
        <f t="shared" si="1443"/>
        <v>Completed</v>
      </c>
      <c r="U4626" t="str">
        <f t="shared" si="1444"/>
        <v>No</v>
      </c>
      <c r="V4626" t="str">
        <f t="shared" si="1445"/>
        <v>No</v>
      </c>
      <c r="X4626">
        <f t="shared" si="1446"/>
        <v>559</v>
      </c>
      <c r="Y4626">
        <f t="shared" si="1447"/>
        <v>408</v>
      </c>
      <c r="Z4626" s="18">
        <f t="shared" si="1448"/>
        <v>1098537.4901531704</v>
      </c>
      <c r="AA4626" s="18">
        <f t="shared" si="1449"/>
        <v>96724.388030634553</v>
      </c>
      <c r="AB4626" s="17">
        <f t="shared" si="1450"/>
        <v>3.9001122334455669</v>
      </c>
      <c r="AC4626" s="2" t="s">
        <v>43</v>
      </c>
      <c r="AD4626" s="2" t="s">
        <v>42</v>
      </c>
      <c r="AE4626" t="str">
        <f t="shared" si="1451"/>
        <v>Beauty</v>
      </c>
      <c r="AF4626" t="str">
        <f t="shared" si="1452"/>
        <v>Beauty</v>
      </c>
      <c r="AG4626" t="str" cm="1">
        <f t="array" ref="AG4626">INDEX(AD:AD,ROW())</f>
        <v>Beauty</v>
      </c>
      <c r="AH4626">
        <f t="shared" si="1460"/>
        <v>10</v>
      </c>
      <c r="AI4626" t="str">
        <f t="shared" si="1453"/>
        <v>Beauty</v>
      </c>
      <c r="AK4626">
        <f t="shared" si="1454"/>
        <v>2025</v>
      </c>
      <c r="AL4626">
        <f t="shared" si="1455"/>
        <v>5</v>
      </c>
      <c r="AM4626">
        <f t="shared" si="1456"/>
        <v>27</v>
      </c>
      <c r="AN4626">
        <f t="shared" si="1457"/>
        <v>3</v>
      </c>
      <c r="AO4626" t="str">
        <f t="shared" si="1458"/>
        <v>Weekday</v>
      </c>
      <c r="AR4626" s="20">
        <f t="shared" si="1459"/>
        <v>0</v>
      </c>
    </row>
    <row r="4627" spans="1:44" x14ac:dyDescent="0.35">
      <c r="A4627" t="str">
        <f t="shared" si="1441"/>
        <v>CUST4626</v>
      </c>
      <c r="B4627" s="2" t="s">
        <v>4963</v>
      </c>
      <c r="C4627" s="4">
        <v>45525</v>
      </c>
      <c r="D4627" s="2" t="s">
        <v>102</v>
      </c>
      <c r="E4627" t="s">
        <v>5048</v>
      </c>
      <c r="F4627" s="2" t="s">
        <v>19</v>
      </c>
      <c r="G4627" s="2" t="s">
        <v>49</v>
      </c>
      <c r="H4627" s="2">
        <v>2</v>
      </c>
      <c r="I4627" s="19">
        <v>810.08</v>
      </c>
      <c r="J4627" s="2" t="s">
        <v>5047</v>
      </c>
      <c r="K4627" s="2" t="s">
        <v>16</v>
      </c>
      <c r="L4627" s="32"/>
      <c r="M4627" s="18">
        <f t="shared" si="1442"/>
        <v>1620.16</v>
      </c>
      <c r="T4627" t="str">
        <f t="shared" si="1443"/>
        <v>Completed</v>
      </c>
      <c r="U4627" t="str">
        <f t="shared" si="1444"/>
        <v>Yes</v>
      </c>
      <c r="V4627" t="str">
        <f t="shared" si="1445"/>
        <v>No</v>
      </c>
      <c r="X4627">
        <f t="shared" si="1446"/>
        <v>590</v>
      </c>
      <c r="Y4627">
        <f t="shared" si="1447"/>
        <v>451</v>
      </c>
      <c r="Z4627" s="18">
        <f t="shared" si="1448"/>
        <v>2759712.3299794244</v>
      </c>
      <c r="AA4627" s="18">
        <f t="shared" si="1449"/>
        <v>330643.50635802455</v>
      </c>
      <c r="AB4627" s="17">
        <f t="shared" si="1450"/>
        <v>3.8641711229946525</v>
      </c>
      <c r="AC4627" s="2" t="s">
        <v>49</v>
      </c>
      <c r="AD4627" s="2" t="s">
        <v>19</v>
      </c>
      <c r="AE4627" t="str">
        <f t="shared" si="1451"/>
        <v>Electronics</v>
      </c>
      <c r="AF4627" t="str">
        <f t="shared" si="1452"/>
        <v>Electronics</v>
      </c>
      <c r="AG4627" t="str" cm="1">
        <f t="array" ref="AG4627">INDEX(AD:AD,ROW())</f>
        <v>Electronics</v>
      </c>
      <c r="AH4627">
        <f t="shared" si="1460"/>
        <v>12</v>
      </c>
      <c r="AI4627" t="str">
        <f t="shared" si="1453"/>
        <v>Electronics</v>
      </c>
      <c r="AK4627">
        <f t="shared" si="1454"/>
        <v>2024</v>
      </c>
      <c r="AL4627">
        <f t="shared" si="1455"/>
        <v>8</v>
      </c>
      <c r="AM4627">
        <f t="shared" si="1456"/>
        <v>21</v>
      </c>
      <c r="AN4627">
        <f t="shared" si="1457"/>
        <v>4</v>
      </c>
      <c r="AO4627" t="str">
        <f t="shared" si="1458"/>
        <v>Weekday</v>
      </c>
      <c r="AR4627" s="20">
        <f t="shared" si="1459"/>
        <v>0</v>
      </c>
    </row>
    <row r="4628" spans="1:44" x14ac:dyDescent="0.35">
      <c r="A4628" t="str">
        <f t="shared" si="1441"/>
        <v>CUST4627</v>
      </c>
      <c r="B4628" s="2" t="s">
        <v>4964</v>
      </c>
      <c r="C4628" s="4">
        <v>45541</v>
      </c>
      <c r="D4628" s="2" t="s">
        <v>158</v>
      </c>
      <c r="E4628" t="s">
        <v>5050</v>
      </c>
      <c r="F4628" s="2" t="s">
        <v>42</v>
      </c>
      <c r="G4628" s="2" t="s">
        <v>5042</v>
      </c>
      <c r="H4628" s="2">
        <v>2</v>
      </c>
      <c r="I4628" s="19">
        <v>1000.83</v>
      </c>
      <c r="J4628" s="2" t="s">
        <v>5046</v>
      </c>
      <c r="K4628" s="2" t="s">
        <v>16</v>
      </c>
      <c r="L4628" s="32"/>
      <c r="M4628" s="18">
        <f t="shared" si="1442"/>
        <v>2001.66</v>
      </c>
      <c r="T4628" t="str">
        <f t="shared" si="1443"/>
        <v>Completed</v>
      </c>
      <c r="U4628" t="str">
        <f t="shared" si="1444"/>
        <v>Yes</v>
      </c>
      <c r="V4628" t="str">
        <f t="shared" si="1445"/>
        <v>No</v>
      </c>
      <c r="X4628">
        <f t="shared" si="1446"/>
        <v>589</v>
      </c>
      <c r="Y4628">
        <f t="shared" si="1447"/>
        <v>426</v>
      </c>
      <c r="Z4628" s="18">
        <f t="shared" si="1448"/>
        <v>1098537.4901531704</v>
      </c>
      <c r="AA4628" s="18">
        <f t="shared" si="1449"/>
        <v>96724.388030634553</v>
      </c>
      <c r="AB4628" s="17">
        <f t="shared" si="1450"/>
        <v>3.9001122334455669</v>
      </c>
      <c r="AC4628" s="2" t="s">
        <v>5042</v>
      </c>
      <c r="AD4628" s="2" t="s">
        <v>42</v>
      </c>
      <c r="AE4628" t="str">
        <f t="shared" si="1451"/>
        <v>Beauty</v>
      </c>
      <c r="AF4628" t="str">
        <f t="shared" si="1452"/>
        <v>Beauty</v>
      </c>
      <c r="AG4628" t="str" cm="1">
        <f t="array" ref="AG4628">INDEX(AD:AD,ROW())</f>
        <v>Beauty</v>
      </c>
      <c r="AH4628">
        <f t="shared" si="1460"/>
        <v>18</v>
      </c>
      <c r="AI4628" t="str">
        <f t="shared" si="1453"/>
        <v>Beauty</v>
      </c>
      <c r="AK4628">
        <f t="shared" si="1454"/>
        <v>2024</v>
      </c>
      <c r="AL4628">
        <f t="shared" si="1455"/>
        <v>9</v>
      </c>
      <c r="AM4628">
        <f t="shared" si="1456"/>
        <v>6</v>
      </c>
      <c r="AN4628">
        <f t="shared" si="1457"/>
        <v>6</v>
      </c>
      <c r="AO4628" t="str">
        <f t="shared" si="1458"/>
        <v>Weekday</v>
      </c>
      <c r="AR4628" s="20">
        <f t="shared" si="1459"/>
        <v>0</v>
      </c>
    </row>
    <row r="4629" spans="1:44" x14ac:dyDescent="0.35">
      <c r="A4629" t="str">
        <f t="shared" si="1441"/>
        <v>CUST4628</v>
      </c>
      <c r="B4629" s="2" t="s">
        <v>4965</v>
      </c>
      <c r="C4629" s="4">
        <v>45446</v>
      </c>
      <c r="D4629" s="2" t="s">
        <v>41</v>
      </c>
      <c r="E4629" t="s">
        <v>5048</v>
      </c>
      <c r="F4629" s="2" t="s">
        <v>19</v>
      </c>
      <c r="G4629" s="2" t="s">
        <v>5040</v>
      </c>
      <c r="H4629" s="2">
        <v>2</v>
      </c>
      <c r="I4629" s="19">
        <v>3083.87</v>
      </c>
      <c r="J4629" s="2" t="s">
        <v>5047</v>
      </c>
      <c r="K4629" s="2" t="s">
        <v>16</v>
      </c>
      <c r="L4629">
        <v>5</v>
      </c>
      <c r="M4629" s="18">
        <f t="shared" si="1442"/>
        <v>6167.74</v>
      </c>
      <c r="T4629" t="str">
        <f t="shared" si="1443"/>
        <v>Completed</v>
      </c>
      <c r="U4629" t="str">
        <f t="shared" si="1444"/>
        <v>Yes</v>
      </c>
      <c r="V4629" t="str">
        <f t="shared" si="1445"/>
        <v>No</v>
      </c>
      <c r="X4629">
        <f t="shared" si="1446"/>
        <v>590</v>
      </c>
      <c r="Y4629">
        <f t="shared" si="1447"/>
        <v>451</v>
      </c>
      <c r="Z4629" s="18">
        <f t="shared" si="1448"/>
        <v>2759712.3299794244</v>
      </c>
      <c r="AA4629" s="18">
        <f t="shared" si="1449"/>
        <v>330643.50635802455</v>
      </c>
      <c r="AB4629" s="17">
        <f t="shared" si="1450"/>
        <v>3.8641711229946525</v>
      </c>
      <c r="AC4629" s="2" t="s">
        <v>5040</v>
      </c>
      <c r="AD4629" s="2" t="s">
        <v>19</v>
      </c>
      <c r="AE4629" t="str">
        <f t="shared" si="1451"/>
        <v>Electronics</v>
      </c>
      <c r="AF4629" t="str">
        <f t="shared" si="1452"/>
        <v>Electronics</v>
      </c>
      <c r="AG4629" t="str" cm="1">
        <f t="array" ref="AG4629">INDEX(AD:AD,ROW())</f>
        <v>Electronics</v>
      </c>
      <c r="AH4629">
        <f t="shared" si="1460"/>
        <v>13</v>
      </c>
      <c r="AI4629" t="str">
        <f t="shared" si="1453"/>
        <v>Electronics</v>
      </c>
      <c r="AK4629">
        <f t="shared" si="1454"/>
        <v>2024</v>
      </c>
      <c r="AL4629">
        <f t="shared" si="1455"/>
        <v>6</v>
      </c>
      <c r="AM4629">
        <f t="shared" si="1456"/>
        <v>3</v>
      </c>
      <c r="AN4629">
        <f t="shared" si="1457"/>
        <v>2</v>
      </c>
      <c r="AO4629" t="str">
        <f t="shared" si="1458"/>
        <v>Weekday</v>
      </c>
      <c r="AR4629" s="20">
        <f t="shared" si="1459"/>
        <v>0</v>
      </c>
    </row>
    <row r="4630" spans="1:44" x14ac:dyDescent="0.35">
      <c r="A4630" t="str">
        <f t="shared" si="1441"/>
        <v>CUST4629</v>
      </c>
      <c r="B4630" s="2" t="s">
        <v>4966</v>
      </c>
      <c r="C4630" s="4">
        <v>45647</v>
      </c>
      <c r="D4630" s="2" t="s">
        <v>64</v>
      </c>
      <c r="E4630" t="s">
        <v>5049</v>
      </c>
      <c r="F4630" s="2" t="s">
        <v>29</v>
      </c>
      <c r="G4630" s="2" t="s">
        <v>121</v>
      </c>
      <c r="H4630" s="2">
        <v>1</v>
      </c>
      <c r="I4630" s="19">
        <v>2114.6</v>
      </c>
      <c r="J4630" s="2" t="s">
        <v>20</v>
      </c>
      <c r="K4630" s="2" t="s">
        <v>103</v>
      </c>
      <c r="L4630">
        <v>1</v>
      </c>
      <c r="M4630" s="18">
        <f t="shared" si="1442"/>
        <v>2114.6</v>
      </c>
      <c r="T4630" t="str">
        <f t="shared" si="1443"/>
        <v>Lost Sale</v>
      </c>
      <c r="U4630" t="str">
        <f t="shared" si="1444"/>
        <v>No</v>
      </c>
      <c r="V4630" t="str">
        <f t="shared" si="1445"/>
        <v>Yes</v>
      </c>
      <c r="X4630">
        <f t="shared" si="1446"/>
        <v>595</v>
      </c>
      <c r="Y4630">
        <f t="shared" si="1447"/>
        <v>444</v>
      </c>
      <c r="Z4630" s="18">
        <f t="shared" si="1448"/>
        <v>1892867.2841657216</v>
      </c>
      <c r="AA4630" s="18">
        <f t="shared" si="1449"/>
        <v>199432.98236095349</v>
      </c>
      <c r="AB4630" s="17">
        <f t="shared" si="1450"/>
        <v>3.8949824970828471</v>
      </c>
      <c r="AC4630" s="2" t="s">
        <v>121</v>
      </c>
      <c r="AD4630" s="2" t="s">
        <v>29</v>
      </c>
      <c r="AE4630" t="str">
        <f t="shared" si="1451"/>
        <v>Fashion</v>
      </c>
      <c r="AF4630" t="str">
        <f t="shared" si="1452"/>
        <v>Fashion</v>
      </c>
      <c r="AG4630" t="str" cm="1">
        <f t="array" ref="AG4630">INDEX(AD:AD,ROW())</f>
        <v>Fashion</v>
      </c>
      <c r="AH4630">
        <f t="shared" si="1460"/>
        <v>45</v>
      </c>
      <c r="AI4630" t="str">
        <f t="shared" si="1453"/>
        <v>Fashion</v>
      </c>
      <c r="AK4630">
        <f t="shared" si="1454"/>
        <v>2024</v>
      </c>
      <c r="AL4630">
        <f t="shared" si="1455"/>
        <v>12</v>
      </c>
      <c r="AM4630">
        <f t="shared" si="1456"/>
        <v>21</v>
      </c>
      <c r="AN4630">
        <f t="shared" si="1457"/>
        <v>7</v>
      </c>
      <c r="AO4630" t="str">
        <f t="shared" si="1458"/>
        <v>Weekend</v>
      </c>
      <c r="AR4630" s="20">
        <f t="shared" si="1459"/>
        <v>1</v>
      </c>
    </row>
    <row r="4631" spans="1:44" x14ac:dyDescent="0.35">
      <c r="A4631" t="str">
        <f t="shared" si="1441"/>
        <v>CUST4630</v>
      </c>
      <c r="B4631" s="2" t="s">
        <v>4967</v>
      </c>
      <c r="C4631" s="4">
        <v>45089</v>
      </c>
      <c r="D4631" s="2" t="s">
        <v>280</v>
      </c>
      <c r="E4631" t="s">
        <v>5052</v>
      </c>
      <c r="F4631" s="2" t="s">
        <v>42</v>
      </c>
      <c r="G4631" s="2" t="s">
        <v>188</v>
      </c>
      <c r="H4631" s="2">
        <v>1</v>
      </c>
      <c r="I4631" s="19">
        <v>188.99</v>
      </c>
      <c r="J4631" s="2" t="s">
        <v>5047</v>
      </c>
      <c r="K4631" s="2" t="s">
        <v>16</v>
      </c>
      <c r="L4631">
        <v>5</v>
      </c>
      <c r="M4631" s="18">
        <f t="shared" si="1442"/>
        <v>188.99</v>
      </c>
      <c r="T4631" t="str">
        <f t="shared" si="1443"/>
        <v>Completed</v>
      </c>
      <c r="U4631" t="str">
        <f t="shared" si="1444"/>
        <v>No</v>
      </c>
      <c r="V4631" t="str">
        <f t="shared" si="1445"/>
        <v>No</v>
      </c>
      <c r="X4631">
        <f t="shared" si="1446"/>
        <v>573</v>
      </c>
      <c r="Y4631">
        <f t="shared" si="1447"/>
        <v>450</v>
      </c>
      <c r="Z4631" s="18">
        <f t="shared" si="1448"/>
        <v>1098537.4901531704</v>
      </c>
      <c r="AA4631" s="18">
        <f t="shared" si="1449"/>
        <v>96724.388030634553</v>
      </c>
      <c r="AB4631" s="17">
        <f t="shared" si="1450"/>
        <v>3.9001122334455669</v>
      </c>
      <c r="AC4631" s="2" t="s">
        <v>188</v>
      </c>
      <c r="AD4631" s="2" t="s">
        <v>42</v>
      </c>
      <c r="AE4631" t="str">
        <f t="shared" si="1451"/>
        <v>Beauty</v>
      </c>
      <c r="AF4631" t="str">
        <f t="shared" si="1452"/>
        <v>Beauty</v>
      </c>
      <c r="AG4631" t="str" cm="1">
        <f t="array" ref="AG4631">INDEX(AD:AD,ROW())</f>
        <v>Beauty</v>
      </c>
      <c r="AH4631">
        <f t="shared" si="1460"/>
        <v>80</v>
      </c>
      <c r="AI4631" t="str">
        <f t="shared" si="1453"/>
        <v>Beauty</v>
      </c>
      <c r="AK4631">
        <f t="shared" si="1454"/>
        <v>2023</v>
      </c>
      <c r="AL4631">
        <f t="shared" si="1455"/>
        <v>6</v>
      </c>
      <c r="AM4631">
        <f t="shared" si="1456"/>
        <v>12</v>
      </c>
      <c r="AN4631">
        <f t="shared" si="1457"/>
        <v>2</v>
      </c>
      <c r="AO4631" t="str">
        <f t="shared" si="1458"/>
        <v>Weekday</v>
      </c>
      <c r="AR4631" s="20">
        <f t="shared" si="1459"/>
        <v>0</v>
      </c>
    </row>
    <row r="4632" spans="1:44" x14ac:dyDescent="0.35">
      <c r="A4632" t="str">
        <f t="shared" si="1441"/>
        <v>CUST4631</v>
      </c>
      <c r="B4632" s="2" t="s">
        <v>4968</v>
      </c>
      <c r="C4632" s="4">
        <v>45594</v>
      </c>
      <c r="D4632" s="2" t="s">
        <v>256</v>
      </c>
      <c r="E4632" t="s">
        <v>5049</v>
      </c>
      <c r="F4632" s="2" t="s">
        <v>42</v>
      </c>
      <c r="G4632" s="2" t="s">
        <v>170</v>
      </c>
      <c r="H4632" s="2">
        <v>2</v>
      </c>
      <c r="I4632" s="19">
        <v>643.88</v>
      </c>
      <c r="J4632" s="2" t="s">
        <v>15</v>
      </c>
      <c r="K4632" s="2" t="s">
        <v>16</v>
      </c>
      <c r="L4632">
        <v>3</v>
      </c>
      <c r="M4632" s="18">
        <f t="shared" si="1442"/>
        <v>1287.76</v>
      </c>
      <c r="T4632" t="str">
        <f t="shared" si="1443"/>
        <v>Completed</v>
      </c>
      <c r="U4632" t="str">
        <f t="shared" si="1444"/>
        <v>Yes</v>
      </c>
      <c r="V4632" t="str">
        <f t="shared" si="1445"/>
        <v>No</v>
      </c>
      <c r="X4632">
        <f t="shared" si="1446"/>
        <v>595</v>
      </c>
      <c r="Y4632">
        <f t="shared" si="1447"/>
        <v>444</v>
      </c>
      <c r="Z4632" s="18">
        <f t="shared" si="1448"/>
        <v>1098537.4901531704</v>
      </c>
      <c r="AA4632" s="18">
        <f t="shared" si="1449"/>
        <v>96724.388030634553</v>
      </c>
      <c r="AB4632" s="17">
        <f t="shared" si="1450"/>
        <v>3.9001122334455669</v>
      </c>
      <c r="AC4632" s="2" t="s">
        <v>170</v>
      </c>
      <c r="AD4632" s="2" t="s">
        <v>42</v>
      </c>
      <c r="AE4632" t="str">
        <f t="shared" si="1451"/>
        <v>Beauty</v>
      </c>
      <c r="AF4632" t="str">
        <f t="shared" si="1452"/>
        <v>Beauty</v>
      </c>
      <c r="AG4632" t="str" cm="1">
        <f t="array" ref="AG4632">INDEX(AD:AD,ROW())</f>
        <v>Beauty</v>
      </c>
      <c r="AH4632">
        <f t="shared" si="1460"/>
        <v>70</v>
      </c>
      <c r="AI4632" t="str">
        <f t="shared" si="1453"/>
        <v>Beauty</v>
      </c>
      <c r="AK4632">
        <f t="shared" si="1454"/>
        <v>2024</v>
      </c>
      <c r="AL4632">
        <f t="shared" si="1455"/>
        <v>10</v>
      </c>
      <c r="AM4632">
        <f t="shared" si="1456"/>
        <v>29</v>
      </c>
      <c r="AN4632">
        <f t="shared" si="1457"/>
        <v>3</v>
      </c>
      <c r="AO4632" t="str">
        <f t="shared" si="1458"/>
        <v>Weekday</v>
      </c>
      <c r="AR4632" s="20">
        <f t="shared" si="1459"/>
        <v>0</v>
      </c>
    </row>
    <row r="4633" spans="1:44" x14ac:dyDescent="0.35">
      <c r="A4633" t="str">
        <f t="shared" si="1441"/>
        <v>CUST4632</v>
      </c>
      <c r="B4633" s="2" t="s">
        <v>4969</v>
      </c>
      <c r="C4633" s="4">
        <v>45293</v>
      </c>
      <c r="D4633" s="2" t="s">
        <v>1419</v>
      </c>
      <c r="E4633" t="s">
        <v>5050</v>
      </c>
      <c r="F4633" s="2" t="s">
        <v>42</v>
      </c>
      <c r="G4633" s="2" t="s">
        <v>188</v>
      </c>
      <c r="H4633" s="2">
        <v>1</v>
      </c>
      <c r="I4633" s="19">
        <v>850.52</v>
      </c>
      <c r="J4633" s="2" t="s">
        <v>20</v>
      </c>
      <c r="K4633" s="2" t="s">
        <v>16</v>
      </c>
      <c r="L4633">
        <v>5</v>
      </c>
      <c r="M4633" s="18">
        <f t="shared" si="1442"/>
        <v>850.52</v>
      </c>
      <c r="T4633" t="str">
        <f t="shared" si="1443"/>
        <v>Completed</v>
      </c>
      <c r="U4633" t="str">
        <f t="shared" si="1444"/>
        <v>No</v>
      </c>
      <c r="V4633" t="str">
        <f t="shared" si="1445"/>
        <v>No</v>
      </c>
      <c r="X4633">
        <f t="shared" si="1446"/>
        <v>589</v>
      </c>
      <c r="Y4633">
        <f t="shared" si="1447"/>
        <v>426</v>
      </c>
      <c r="Z4633" s="18">
        <f t="shared" si="1448"/>
        <v>1098537.4901531704</v>
      </c>
      <c r="AA4633" s="18">
        <f t="shared" si="1449"/>
        <v>96724.388030634553</v>
      </c>
      <c r="AB4633" s="17">
        <f t="shared" si="1450"/>
        <v>3.9001122334455669</v>
      </c>
      <c r="AC4633" s="2" t="s">
        <v>188</v>
      </c>
      <c r="AD4633" s="2" t="s">
        <v>42</v>
      </c>
      <c r="AE4633" t="str">
        <f t="shared" si="1451"/>
        <v>Beauty</v>
      </c>
      <c r="AF4633" t="str">
        <f t="shared" si="1452"/>
        <v>Beauty</v>
      </c>
      <c r="AG4633" t="str" cm="1">
        <f t="array" ref="AG4633">INDEX(AD:AD,ROW())</f>
        <v>Beauty</v>
      </c>
      <c r="AH4633">
        <f t="shared" si="1460"/>
        <v>80</v>
      </c>
      <c r="AI4633" t="str">
        <f t="shared" si="1453"/>
        <v>Beauty</v>
      </c>
      <c r="AK4633">
        <f t="shared" si="1454"/>
        <v>2024</v>
      </c>
      <c r="AL4633">
        <f t="shared" si="1455"/>
        <v>1</v>
      </c>
      <c r="AM4633">
        <f t="shared" si="1456"/>
        <v>2</v>
      </c>
      <c r="AN4633">
        <f t="shared" si="1457"/>
        <v>3</v>
      </c>
      <c r="AO4633" t="str">
        <f t="shared" si="1458"/>
        <v>Weekday</v>
      </c>
      <c r="AR4633" s="20">
        <f t="shared" si="1459"/>
        <v>0</v>
      </c>
    </row>
    <row r="4634" spans="1:44" x14ac:dyDescent="0.35">
      <c r="A4634" t="str">
        <f t="shared" si="1441"/>
        <v>CUST4633</v>
      </c>
      <c r="B4634" s="2" t="s">
        <v>4970</v>
      </c>
      <c r="C4634" s="4">
        <v>45406</v>
      </c>
      <c r="D4634" s="2" t="s">
        <v>466</v>
      </c>
      <c r="E4634" t="s">
        <v>5051</v>
      </c>
      <c r="F4634" s="2" t="s">
        <v>13</v>
      </c>
      <c r="G4634" s="2" t="s">
        <v>5045</v>
      </c>
      <c r="H4634" s="2">
        <v>1</v>
      </c>
      <c r="I4634" s="19">
        <v>1871.75</v>
      </c>
      <c r="J4634" s="2" t="s">
        <v>50</v>
      </c>
      <c r="K4634" s="2" t="s">
        <v>76</v>
      </c>
      <c r="L4634">
        <v>5</v>
      </c>
      <c r="M4634" s="18">
        <f t="shared" si="1442"/>
        <v>1871.75</v>
      </c>
      <c r="T4634" t="str">
        <f t="shared" si="1443"/>
        <v>Completed</v>
      </c>
      <c r="U4634" t="str">
        <f t="shared" si="1444"/>
        <v>No</v>
      </c>
      <c r="V4634" t="str">
        <f t="shared" si="1445"/>
        <v>No</v>
      </c>
      <c r="X4634">
        <f t="shared" si="1446"/>
        <v>619</v>
      </c>
      <c r="Y4634">
        <f t="shared" si="1447"/>
        <v>468</v>
      </c>
      <c r="Z4634" s="18">
        <f t="shared" si="1448"/>
        <v>1463424.4009529033</v>
      </c>
      <c r="AA4634" s="18">
        <f t="shared" si="1449"/>
        <v>118285.78776560788</v>
      </c>
      <c r="AB4634" s="17">
        <f t="shared" si="1450"/>
        <v>3.8140589569160999</v>
      </c>
      <c r="AC4634" s="2" t="s">
        <v>5045</v>
      </c>
      <c r="AD4634" s="2" t="s">
        <v>13</v>
      </c>
      <c r="AE4634" t="str">
        <f t="shared" si="1451"/>
        <v>Home &amp; Kitchen</v>
      </c>
      <c r="AF4634" t="str">
        <f t="shared" si="1452"/>
        <v>Home &amp; Kitchen</v>
      </c>
      <c r="AG4634" t="str" cm="1">
        <f t="array" ref="AG4634">INDEX(AD:AD,ROW())</f>
        <v>Home &amp; Kitchen</v>
      </c>
      <c r="AH4634">
        <f t="shared" si="1460"/>
        <v>76</v>
      </c>
      <c r="AI4634" t="str">
        <f t="shared" si="1453"/>
        <v>Home &amp; Kitchen</v>
      </c>
      <c r="AK4634">
        <f t="shared" si="1454"/>
        <v>2024</v>
      </c>
      <c r="AL4634">
        <f t="shared" si="1455"/>
        <v>4</v>
      </c>
      <c r="AM4634">
        <f t="shared" si="1456"/>
        <v>24</v>
      </c>
      <c r="AN4634">
        <f t="shared" si="1457"/>
        <v>4</v>
      </c>
      <c r="AO4634" t="str">
        <f t="shared" si="1458"/>
        <v>Weekday</v>
      </c>
      <c r="AR4634" s="20">
        <f t="shared" si="1459"/>
        <v>1</v>
      </c>
    </row>
    <row r="4635" spans="1:44" x14ac:dyDescent="0.35">
      <c r="A4635" t="str">
        <f t="shared" si="1441"/>
        <v>CUST4634</v>
      </c>
      <c r="B4635" s="2" t="s">
        <v>4971</v>
      </c>
      <c r="C4635" s="4">
        <v>45686</v>
      </c>
      <c r="D4635" s="2" t="s">
        <v>374</v>
      </c>
      <c r="E4635" t="s">
        <v>5054</v>
      </c>
      <c r="F4635" s="2" t="s">
        <v>13</v>
      </c>
      <c r="G4635" s="2" t="s">
        <v>5045</v>
      </c>
      <c r="H4635" s="2">
        <v>1</v>
      </c>
      <c r="I4635" s="19">
        <v>1876.9</v>
      </c>
      <c r="J4635" s="2" t="s">
        <v>20</v>
      </c>
      <c r="K4635" s="2" t="s">
        <v>16</v>
      </c>
      <c r="L4635">
        <v>4</v>
      </c>
      <c r="M4635" s="18">
        <f t="shared" si="1442"/>
        <v>1876.9</v>
      </c>
      <c r="T4635" t="str">
        <f t="shared" si="1443"/>
        <v>Completed</v>
      </c>
      <c r="U4635" t="str">
        <f t="shared" si="1444"/>
        <v>Yes</v>
      </c>
      <c r="V4635" t="str">
        <f t="shared" si="1445"/>
        <v>No</v>
      </c>
      <c r="X4635">
        <f t="shared" si="1446"/>
        <v>558</v>
      </c>
      <c r="Y4635">
        <f t="shared" si="1447"/>
        <v>430</v>
      </c>
      <c r="Z4635" s="18">
        <f t="shared" si="1448"/>
        <v>1463424.4009529033</v>
      </c>
      <c r="AA4635" s="18">
        <f t="shared" si="1449"/>
        <v>118285.78776560788</v>
      </c>
      <c r="AB4635" s="17">
        <f t="shared" si="1450"/>
        <v>3.8140589569160999</v>
      </c>
      <c r="AC4635" s="2" t="s">
        <v>5045</v>
      </c>
      <c r="AD4635" s="2" t="s">
        <v>13</v>
      </c>
      <c r="AE4635" t="str">
        <f t="shared" si="1451"/>
        <v>Home &amp; Kitchen</v>
      </c>
      <c r="AF4635" t="str">
        <f t="shared" si="1452"/>
        <v>Home &amp; Kitchen</v>
      </c>
      <c r="AG4635" t="str" cm="1">
        <f t="array" ref="AG4635">INDEX(AD:AD,ROW())</f>
        <v>Home &amp; Kitchen</v>
      </c>
      <c r="AH4635">
        <f t="shared" si="1460"/>
        <v>76</v>
      </c>
      <c r="AI4635" t="str">
        <f t="shared" si="1453"/>
        <v>Home &amp; Kitchen</v>
      </c>
      <c r="AK4635">
        <f t="shared" si="1454"/>
        <v>2025</v>
      </c>
      <c r="AL4635">
        <f t="shared" si="1455"/>
        <v>1</v>
      </c>
      <c r="AM4635">
        <f t="shared" si="1456"/>
        <v>29</v>
      </c>
      <c r="AN4635">
        <f t="shared" si="1457"/>
        <v>4</v>
      </c>
      <c r="AO4635" t="str">
        <f t="shared" si="1458"/>
        <v>Weekday</v>
      </c>
      <c r="AR4635" s="20">
        <f t="shared" si="1459"/>
        <v>0</v>
      </c>
    </row>
    <row r="4636" spans="1:44" x14ac:dyDescent="0.35">
      <c r="A4636" t="str">
        <f t="shared" si="1441"/>
        <v>CUST4635</v>
      </c>
      <c r="B4636" s="2" t="s">
        <v>4972</v>
      </c>
      <c r="C4636" s="4">
        <v>45277</v>
      </c>
      <c r="D4636" s="2" t="s">
        <v>45</v>
      </c>
      <c r="E4636" t="s">
        <v>5054</v>
      </c>
      <c r="F4636" s="2" t="s">
        <v>19</v>
      </c>
      <c r="G4636" s="2" t="s">
        <v>49</v>
      </c>
      <c r="H4636" s="2">
        <v>2</v>
      </c>
      <c r="I4636" s="19">
        <v>3207.2</v>
      </c>
      <c r="J4636" s="2" t="s">
        <v>20</v>
      </c>
      <c r="K4636" s="2" t="s">
        <v>16</v>
      </c>
      <c r="L4636">
        <v>5</v>
      </c>
      <c r="M4636" s="18">
        <f t="shared" si="1442"/>
        <v>6414.4</v>
      </c>
      <c r="T4636" t="str">
        <f t="shared" si="1443"/>
        <v>Completed</v>
      </c>
      <c r="U4636" t="str">
        <f t="shared" si="1444"/>
        <v>Yes</v>
      </c>
      <c r="V4636" t="str">
        <f t="shared" si="1445"/>
        <v>No</v>
      </c>
      <c r="X4636">
        <f t="shared" si="1446"/>
        <v>558</v>
      </c>
      <c r="Y4636">
        <f t="shared" si="1447"/>
        <v>430</v>
      </c>
      <c r="Z4636" s="18">
        <f t="shared" si="1448"/>
        <v>2759712.3299794244</v>
      </c>
      <c r="AA4636" s="18">
        <f t="shared" si="1449"/>
        <v>330643.50635802455</v>
      </c>
      <c r="AB4636" s="17">
        <f t="shared" si="1450"/>
        <v>3.8641711229946525</v>
      </c>
      <c r="AC4636" s="2" t="s">
        <v>49</v>
      </c>
      <c r="AD4636" s="2" t="s">
        <v>19</v>
      </c>
      <c r="AE4636" t="str">
        <f t="shared" si="1451"/>
        <v>Electronics</v>
      </c>
      <c r="AF4636" t="str">
        <f t="shared" si="1452"/>
        <v>Electronics</v>
      </c>
      <c r="AG4636" t="str" cm="1">
        <f t="array" ref="AG4636">INDEX(AD:AD,ROW())</f>
        <v>Electronics</v>
      </c>
      <c r="AH4636">
        <f t="shared" si="1460"/>
        <v>12</v>
      </c>
      <c r="AI4636" t="str">
        <f t="shared" si="1453"/>
        <v>Electronics</v>
      </c>
      <c r="AK4636">
        <f t="shared" si="1454"/>
        <v>2023</v>
      </c>
      <c r="AL4636">
        <f t="shared" si="1455"/>
        <v>12</v>
      </c>
      <c r="AM4636">
        <f t="shared" si="1456"/>
        <v>17</v>
      </c>
      <c r="AN4636">
        <f t="shared" si="1457"/>
        <v>1</v>
      </c>
      <c r="AO4636" t="str">
        <f t="shared" si="1458"/>
        <v>Weekend</v>
      </c>
      <c r="AR4636" s="20">
        <f t="shared" si="1459"/>
        <v>0</v>
      </c>
    </row>
    <row r="4637" spans="1:44" x14ac:dyDescent="0.35">
      <c r="A4637" t="str">
        <f t="shared" si="1441"/>
        <v>CUST4636</v>
      </c>
      <c r="B4637" s="2" t="s">
        <v>4973</v>
      </c>
      <c r="C4637" s="4">
        <v>45537</v>
      </c>
      <c r="D4637" s="2" t="s">
        <v>763</v>
      </c>
      <c r="E4637" t="s">
        <v>5054</v>
      </c>
      <c r="F4637" s="2" t="s">
        <v>29</v>
      </c>
      <c r="G4637" s="2" t="s">
        <v>5041</v>
      </c>
      <c r="H4637" s="2">
        <v>1</v>
      </c>
      <c r="I4637" s="19">
        <v>2186.54</v>
      </c>
      <c r="J4637" s="2" t="s">
        <v>15</v>
      </c>
      <c r="K4637" s="2" t="s">
        <v>76</v>
      </c>
      <c r="L4637">
        <v>4</v>
      </c>
      <c r="M4637" s="18">
        <f t="shared" si="1442"/>
        <v>2186.54</v>
      </c>
      <c r="T4637" t="str">
        <f t="shared" si="1443"/>
        <v>Completed</v>
      </c>
      <c r="U4637" t="str">
        <f t="shared" si="1444"/>
        <v>No</v>
      </c>
      <c r="V4637" t="str">
        <f t="shared" si="1445"/>
        <v>No</v>
      </c>
      <c r="X4637">
        <f t="shared" si="1446"/>
        <v>558</v>
      </c>
      <c r="Y4637">
        <f t="shared" si="1447"/>
        <v>430</v>
      </c>
      <c r="Z4637" s="18">
        <f t="shared" si="1448"/>
        <v>1892867.2841657216</v>
      </c>
      <c r="AA4637" s="18">
        <f t="shared" si="1449"/>
        <v>199432.98236095349</v>
      </c>
      <c r="AB4637" s="17">
        <f t="shared" si="1450"/>
        <v>3.8949824970828471</v>
      </c>
      <c r="AC4637" s="2" t="s">
        <v>5041</v>
      </c>
      <c r="AD4637" s="2" t="s">
        <v>29</v>
      </c>
      <c r="AE4637" t="str">
        <f t="shared" si="1451"/>
        <v>Fashion</v>
      </c>
      <c r="AF4637" t="str">
        <f t="shared" si="1452"/>
        <v>Fashion</v>
      </c>
      <c r="AG4637" t="str" cm="1">
        <f t="array" ref="AG4637">INDEX(AD:AD,ROW())</f>
        <v>Fashion</v>
      </c>
      <c r="AH4637">
        <f t="shared" si="1460"/>
        <v>15</v>
      </c>
      <c r="AI4637" t="str">
        <f t="shared" si="1453"/>
        <v>Fashion</v>
      </c>
      <c r="AK4637">
        <f t="shared" si="1454"/>
        <v>2024</v>
      </c>
      <c r="AL4637">
        <f t="shared" si="1455"/>
        <v>9</v>
      </c>
      <c r="AM4637">
        <f t="shared" si="1456"/>
        <v>2</v>
      </c>
      <c r="AN4637">
        <f t="shared" si="1457"/>
        <v>2</v>
      </c>
      <c r="AO4637" t="str">
        <f t="shared" si="1458"/>
        <v>Weekday</v>
      </c>
      <c r="AR4637" s="20">
        <f t="shared" si="1459"/>
        <v>1</v>
      </c>
    </row>
    <row r="4638" spans="1:44" x14ac:dyDescent="0.35">
      <c r="A4638" t="str">
        <f t="shared" si="1441"/>
        <v>CUST4637</v>
      </c>
      <c r="B4638" s="2" t="s">
        <v>4974</v>
      </c>
      <c r="C4638" s="4">
        <v>45747</v>
      </c>
      <c r="D4638" s="2" t="s">
        <v>207</v>
      </c>
      <c r="E4638" t="s">
        <v>5050</v>
      </c>
      <c r="F4638" s="2" t="s">
        <v>42</v>
      </c>
      <c r="G4638" s="2" t="s">
        <v>5042</v>
      </c>
      <c r="H4638" s="2">
        <v>2</v>
      </c>
      <c r="I4638" s="19">
        <v>1491.59</v>
      </c>
      <c r="J4638" s="2" t="s">
        <v>20</v>
      </c>
      <c r="K4638" s="2" t="s">
        <v>16</v>
      </c>
      <c r="L4638">
        <v>4</v>
      </c>
      <c r="M4638" s="18">
        <f t="shared" si="1442"/>
        <v>2983.18</v>
      </c>
      <c r="T4638" t="str">
        <f t="shared" si="1443"/>
        <v>Completed</v>
      </c>
      <c r="U4638" t="str">
        <f t="shared" si="1444"/>
        <v>Yes</v>
      </c>
      <c r="V4638" t="str">
        <f t="shared" si="1445"/>
        <v>No</v>
      </c>
      <c r="X4638">
        <f t="shared" si="1446"/>
        <v>589</v>
      </c>
      <c r="Y4638">
        <f t="shared" si="1447"/>
        <v>426</v>
      </c>
      <c r="Z4638" s="18">
        <f t="shared" si="1448"/>
        <v>1098537.4901531704</v>
      </c>
      <c r="AA4638" s="18">
        <f t="shared" si="1449"/>
        <v>96724.388030634553</v>
      </c>
      <c r="AB4638" s="17">
        <f t="shared" si="1450"/>
        <v>3.9001122334455669</v>
      </c>
      <c r="AC4638" s="2" t="s">
        <v>5042</v>
      </c>
      <c r="AD4638" s="2" t="s">
        <v>42</v>
      </c>
      <c r="AE4638" t="str">
        <f t="shared" si="1451"/>
        <v>Beauty</v>
      </c>
      <c r="AF4638" t="str">
        <f t="shared" si="1452"/>
        <v>Beauty</v>
      </c>
      <c r="AG4638" t="str" cm="1">
        <f t="array" ref="AG4638">INDEX(AD:AD,ROW())</f>
        <v>Beauty</v>
      </c>
      <c r="AH4638">
        <f t="shared" si="1460"/>
        <v>18</v>
      </c>
      <c r="AI4638" t="str">
        <f t="shared" si="1453"/>
        <v>Beauty</v>
      </c>
      <c r="AK4638">
        <f t="shared" si="1454"/>
        <v>2025</v>
      </c>
      <c r="AL4638">
        <f t="shared" si="1455"/>
        <v>3</v>
      </c>
      <c r="AM4638">
        <f t="shared" si="1456"/>
        <v>31</v>
      </c>
      <c r="AN4638">
        <f t="shared" si="1457"/>
        <v>2</v>
      </c>
      <c r="AO4638" t="str">
        <f t="shared" si="1458"/>
        <v>Weekday</v>
      </c>
      <c r="AR4638" s="20">
        <f t="shared" si="1459"/>
        <v>0</v>
      </c>
    </row>
    <row r="4639" spans="1:44" x14ac:dyDescent="0.35">
      <c r="A4639" t="str">
        <f t="shared" si="1441"/>
        <v>CUST4638</v>
      </c>
      <c r="B4639" s="2" t="s">
        <v>4975</v>
      </c>
      <c r="C4639" s="4">
        <v>45315</v>
      </c>
      <c r="D4639" s="2" t="s">
        <v>45</v>
      </c>
      <c r="E4639" t="s">
        <v>5052</v>
      </c>
      <c r="F4639" s="2" t="s">
        <v>42</v>
      </c>
      <c r="G4639" s="2" t="s">
        <v>5042</v>
      </c>
      <c r="H4639" s="2">
        <v>1</v>
      </c>
      <c r="I4639" s="19">
        <v>798.50450765864298</v>
      </c>
      <c r="J4639" s="2" t="s">
        <v>5047</v>
      </c>
      <c r="K4639" s="2" t="s">
        <v>16</v>
      </c>
      <c r="L4639">
        <v>5</v>
      </c>
      <c r="M4639" s="18">
        <f t="shared" si="1442"/>
        <v>798.50450765864298</v>
      </c>
      <c r="T4639" t="str">
        <f t="shared" si="1443"/>
        <v>Completed</v>
      </c>
      <c r="U4639" t="str">
        <f t="shared" si="1444"/>
        <v>No</v>
      </c>
      <c r="V4639" t="str">
        <f t="shared" si="1445"/>
        <v>No</v>
      </c>
      <c r="X4639">
        <f t="shared" si="1446"/>
        <v>573</v>
      </c>
      <c r="Y4639">
        <f t="shared" si="1447"/>
        <v>450</v>
      </c>
      <c r="Z4639" s="18">
        <f t="shared" si="1448"/>
        <v>1098537.4901531704</v>
      </c>
      <c r="AA4639" s="18">
        <f t="shared" si="1449"/>
        <v>96724.388030634553</v>
      </c>
      <c r="AB4639" s="17">
        <f t="shared" si="1450"/>
        <v>3.9001122334455669</v>
      </c>
      <c r="AC4639" s="2" t="s">
        <v>5042</v>
      </c>
      <c r="AD4639" s="2" t="s">
        <v>42</v>
      </c>
      <c r="AE4639" t="str">
        <f t="shared" si="1451"/>
        <v>Beauty</v>
      </c>
      <c r="AF4639" t="str">
        <f t="shared" si="1452"/>
        <v>Beauty</v>
      </c>
      <c r="AG4639" t="str" cm="1">
        <f t="array" ref="AG4639">INDEX(AD:AD,ROW())</f>
        <v>Beauty</v>
      </c>
      <c r="AH4639">
        <f t="shared" si="1460"/>
        <v>18</v>
      </c>
      <c r="AI4639" t="str">
        <f t="shared" si="1453"/>
        <v>Beauty</v>
      </c>
      <c r="AK4639">
        <f t="shared" si="1454"/>
        <v>2024</v>
      </c>
      <c r="AL4639">
        <f t="shared" si="1455"/>
        <v>1</v>
      </c>
      <c r="AM4639">
        <f t="shared" si="1456"/>
        <v>24</v>
      </c>
      <c r="AN4639">
        <f t="shared" si="1457"/>
        <v>4</v>
      </c>
      <c r="AO4639" t="str">
        <f t="shared" si="1458"/>
        <v>Weekday</v>
      </c>
      <c r="AR4639" s="20">
        <f t="shared" si="1459"/>
        <v>0</v>
      </c>
    </row>
    <row r="4640" spans="1:44" x14ac:dyDescent="0.35">
      <c r="A4640" t="str">
        <f t="shared" si="1441"/>
        <v>CUST4639</v>
      </c>
      <c r="B4640" s="2" t="s">
        <v>4976</v>
      </c>
      <c r="C4640" s="4">
        <v>45546</v>
      </c>
      <c r="D4640" s="2" t="s">
        <v>120</v>
      </c>
      <c r="E4640" t="s">
        <v>5054</v>
      </c>
      <c r="F4640" s="2" t="s">
        <v>19</v>
      </c>
      <c r="G4640" s="2" t="s">
        <v>49</v>
      </c>
      <c r="H4640" s="2">
        <v>3</v>
      </c>
      <c r="I4640" s="19">
        <v>3393.22</v>
      </c>
      <c r="J4640" s="2" t="s">
        <v>20</v>
      </c>
      <c r="K4640" s="2" t="s">
        <v>16</v>
      </c>
      <c r="L4640">
        <v>5</v>
      </c>
      <c r="M4640" s="18">
        <f t="shared" si="1442"/>
        <v>10179.66</v>
      </c>
      <c r="T4640" t="str">
        <f t="shared" si="1443"/>
        <v>Completed</v>
      </c>
      <c r="U4640" t="str">
        <f t="shared" si="1444"/>
        <v>Yes</v>
      </c>
      <c r="V4640" t="str">
        <f t="shared" si="1445"/>
        <v>No</v>
      </c>
      <c r="X4640">
        <f t="shared" si="1446"/>
        <v>558</v>
      </c>
      <c r="Y4640">
        <f t="shared" si="1447"/>
        <v>430</v>
      </c>
      <c r="Z4640" s="18">
        <f t="shared" si="1448"/>
        <v>2759712.3299794244</v>
      </c>
      <c r="AA4640" s="18">
        <f t="shared" si="1449"/>
        <v>330643.50635802455</v>
      </c>
      <c r="AB4640" s="17">
        <f t="shared" si="1450"/>
        <v>3.8641711229946525</v>
      </c>
      <c r="AC4640" s="2" t="s">
        <v>49</v>
      </c>
      <c r="AD4640" s="2" t="s">
        <v>19</v>
      </c>
      <c r="AE4640" t="str">
        <f t="shared" si="1451"/>
        <v>Electronics</v>
      </c>
      <c r="AF4640" t="str">
        <f t="shared" si="1452"/>
        <v>Electronics</v>
      </c>
      <c r="AG4640" t="str" cm="1">
        <f t="array" ref="AG4640">INDEX(AD:AD,ROW())</f>
        <v>Electronics</v>
      </c>
      <c r="AH4640">
        <f t="shared" si="1460"/>
        <v>12</v>
      </c>
      <c r="AI4640" t="str">
        <f t="shared" si="1453"/>
        <v>Electronics</v>
      </c>
      <c r="AK4640">
        <f t="shared" si="1454"/>
        <v>2024</v>
      </c>
      <c r="AL4640">
        <f t="shared" si="1455"/>
        <v>9</v>
      </c>
      <c r="AM4640">
        <f t="shared" si="1456"/>
        <v>11</v>
      </c>
      <c r="AN4640">
        <f t="shared" si="1457"/>
        <v>4</v>
      </c>
      <c r="AO4640" t="str">
        <f t="shared" si="1458"/>
        <v>Weekday</v>
      </c>
      <c r="AR4640" s="20">
        <f t="shared" si="1459"/>
        <v>0</v>
      </c>
    </row>
    <row r="4641" spans="1:44" x14ac:dyDescent="0.35">
      <c r="A4641" t="str">
        <f t="shared" si="1441"/>
        <v>CUST4640</v>
      </c>
      <c r="B4641" s="2" t="s">
        <v>4977</v>
      </c>
      <c r="C4641" s="4">
        <v>44943</v>
      </c>
      <c r="D4641" s="2" t="s">
        <v>1345</v>
      </c>
      <c r="E4641" t="s">
        <v>5050</v>
      </c>
      <c r="F4641" s="2" t="s">
        <v>19</v>
      </c>
      <c r="G4641" s="2" t="s">
        <v>5040</v>
      </c>
      <c r="H4641" s="2">
        <v>2</v>
      </c>
      <c r="I4641" s="19">
        <v>2314.84</v>
      </c>
      <c r="J4641" s="2" t="s">
        <v>50</v>
      </c>
      <c r="K4641" s="2" t="s">
        <v>31</v>
      </c>
      <c r="L4641">
        <v>3</v>
      </c>
      <c r="M4641" s="18">
        <f t="shared" si="1442"/>
        <v>4629.68</v>
      </c>
      <c r="T4641" t="str">
        <f t="shared" si="1443"/>
        <v>Pending</v>
      </c>
      <c r="U4641" t="str">
        <f t="shared" si="1444"/>
        <v>No</v>
      </c>
      <c r="V4641" t="str">
        <f t="shared" si="1445"/>
        <v>Yes</v>
      </c>
      <c r="X4641">
        <f t="shared" si="1446"/>
        <v>589</v>
      </c>
      <c r="Y4641">
        <f t="shared" si="1447"/>
        <v>426</v>
      </c>
      <c r="Z4641" s="18">
        <f t="shared" si="1448"/>
        <v>2759712.3299794244</v>
      </c>
      <c r="AA4641" s="18">
        <f t="shared" si="1449"/>
        <v>330643.50635802455</v>
      </c>
      <c r="AB4641" s="17">
        <f t="shared" si="1450"/>
        <v>3.8641711229946525</v>
      </c>
      <c r="AC4641" s="2" t="s">
        <v>5040</v>
      </c>
      <c r="AD4641" s="2" t="s">
        <v>19</v>
      </c>
      <c r="AE4641" t="str">
        <f t="shared" si="1451"/>
        <v>Electronics</v>
      </c>
      <c r="AF4641" t="str">
        <f t="shared" si="1452"/>
        <v>Electronics</v>
      </c>
      <c r="AG4641" t="str" cm="1">
        <f t="array" ref="AG4641">INDEX(AD:AD,ROW())</f>
        <v>Electronics</v>
      </c>
      <c r="AH4641">
        <f t="shared" si="1460"/>
        <v>13</v>
      </c>
      <c r="AI4641" t="str">
        <f t="shared" si="1453"/>
        <v>Electronics</v>
      </c>
      <c r="AK4641">
        <f t="shared" si="1454"/>
        <v>2023</v>
      </c>
      <c r="AL4641">
        <f t="shared" si="1455"/>
        <v>1</v>
      </c>
      <c r="AM4641">
        <f t="shared" si="1456"/>
        <v>17</v>
      </c>
      <c r="AN4641">
        <f t="shared" si="1457"/>
        <v>3</v>
      </c>
      <c r="AO4641" t="str">
        <f t="shared" si="1458"/>
        <v>Weekday</v>
      </c>
      <c r="AR4641" s="20">
        <f t="shared" si="1459"/>
        <v>0</v>
      </c>
    </row>
    <row r="4642" spans="1:44" x14ac:dyDescent="0.35">
      <c r="A4642" t="str">
        <f t="shared" si="1441"/>
        <v>CUST4641</v>
      </c>
      <c r="B4642" s="2" t="s">
        <v>4978</v>
      </c>
      <c r="C4642" s="4">
        <v>45094</v>
      </c>
      <c r="D4642" s="2" t="s">
        <v>41</v>
      </c>
      <c r="E4642" t="s">
        <v>5054</v>
      </c>
      <c r="F4642" s="2" t="s">
        <v>19</v>
      </c>
      <c r="G4642" s="2" t="s">
        <v>5039</v>
      </c>
      <c r="H4642" s="2">
        <v>1</v>
      </c>
      <c r="I4642" s="19">
        <v>2966.57</v>
      </c>
      <c r="J4642" s="2" t="s">
        <v>50</v>
      </c>
      <c r="K4642" s="2" t="s">
        <v>16</v>
      </c>
      <c r="L4642">
        <v>3</v>
      </c>
      <c r="M4642" s="18">
        <f t="shared" si="1442"/>
        <v>2966.57</v>
      </c>
      <c r="T4642" t="str">
        <f t="shared" si="1443"/>
        <v>Completed</v>
      </c>
      <c r="U4642" t="str">
        <f t="shared" si="1444"/>
        <v>Yes</v>
      </c>
      <c r="V4642" t="str">
        <f t="shared" si="1445"/>
        <v>No</v>
      </c>
      <c r="X4642">
        <f t="shared" si="1446"/>
        <v>558</v>
      </c>
      <c r="Y4642">
        <f t="shared" si="1447"/>
        <v>430</v>
      </c>
      <c r="Z4642" s="18">
        <f t="shared" si="1448"/>
        <v>2759712.3299794244</v>
      </c>
      <c r="AA4642" s="18">
        <f t="shared" si="1449"/>
        <v>330643.50635802455</v>
      </c>
      <c r="AB4642" s="17">
        <f t="shared" si="1450"/>
        <v>3.8641711229946525</v>
      </c>
      <c r="AC4642" s="2" t="s">
        <v>5039</v>
      </c>
      <c r="AD4642" s="2" t="s">
        <v>19</v>
      </c>
      <c r="AE4642" t="str">
        <f t="shared" si="1451"/>
        <v>Electronics</v>
      </c>
      <c r="AF4642" t="str">
        <f t="shared" si="1452"/>
        <v>Electronics</v>
      </c>
      <c r="AG4642" t="str" cm="1">
        <f t="array" ref="AG4642">INDEX(AD:AD,ROW())</f>
        <v>Electronics</v>
      </c>
      <c r="AH4642">
        <f t="shared" si="1460"/>
        <v>3</v>
      </c>
      <c r="AI4642" t="str">
        <f t="shared" si="1453"/>
        <v>Electronics</v>
      </c>
      <c r="AK4642">
        <f t="shared" si="1454"/>
        <v>2023</v>
      </c>
      <c r="AL4642">
        <f t="shared" si="1455"/>
        <v>6</v>
      </c>
      <c r="AM4642">
        <f t="shared" si="1456"/>
        <v>17</v>
      </c>
      <c r="AN4642">
        <f t="shared" si="1457"/>
        <v>7</v>
      </c>
      <c r="AO4642" t="str">
        <f t="shared" si="1458"/>
        <v>Weekend</v>
      </c>
      <c r="AR4642" s="20">
        <f t="shared" si="1459"/>
        <v>0</v>
      </c>
    </row>
    <row r="4643" spans="1:44" x14ac:dyDescent="0.35">
      <c r="A4643" t="str">
        <f t="shared" si="1441"/>
        <v>CUST4642</v>
      </c>
      <c r="B4643" s="2" t="s">
        <v>4979</v>
      </c>
      <c r="C4643" s="4">
        <v>45669</v>
      </c>
      <c r="D4643" s="2" t="s">
        <v>1393</v>
      </c>
      <c r="E4643" t="s">
        <v>5051</v>
      </c>
      <c r="F4643" s="2" t="s">
        <v>19</v>
      </c>
      <c r="G4643" s="2" t="s">
        <v>5039</v>
      </c>
      <c r="H4643" s="2">
        <v>1</v>
      </c>
      <c r="I4643" s="19">
        <v>2607.2199999999998</v>
      </c>
      <c r="J4643" s="2" t="s">
        <v>5047</v>
      </c>
      <c r="K4643" s="2" t="s">
        <v>16</v>
      </c>
      <c r="L4643">
        <v>4</v>
      </c>
      <c r="M4643" s="18">
        <f t="shared" si="1442"/>
        <v>2607.2199999999998</v>
      </c>
      <c r="T4643" t="str">
        <f t="shared" si="1443"/>
        <v>Completed</v>
      </c>
      <c r="U4643" t="str">
        <f t="shared" si="1444"/>
        <v>Yes</v>
      </c>
      <c r="V4643" t="str">
        <f t="shared" si="1445"/>
        <v>No</v>
      </c>
      <c r="X4643">
        <f t="shared" si="1446"/>
        <v>619</v>
      </c>
      <c r="Y4643">
        <f t="shared" si="1447"/>
        <v>468</v>
      </c>
      <c r="Z4643" s="18">
        <f t="shared" si="1448"/>
        <v>2759712.3299794244</v>
      </c>
      <c r="AA4643" s="18">
        <f t="shared" si="1449"/>
        <v>330643.50635802455</v>
      </c>
      <c r="AB4643" s="17">
        <f t="shared" si="1450"/>
        <v>3.8641711229946525</v>
      </c>
      <c r="AC4643" s="2" t="s">
        <v>5039</v>
      </c>
      <c r="AD4643" s="2" t="s">
        <v>19</v>
      </c>
      <c r="AE4643" t="str">
        <f t="shared" si="1451"/>
        <v>Electronics</v>
      </c>
      <c r="AF4643" t="str">
        <f t="shared" si="1452"/>
        <v>Electronics</v>
      </c>
      <c r="AG4643" t="str" cm="1">
        <f t="array" ref="AG4643">INDEX(AD:AD,ROW())</f>
        <v>Electronics</v>
      </c>
      <c r="AH4643">
        <f t="shared" si="1460"/>
        <v>3</v>
      </c>
      <c r="AI4643" t="str">
        <f t="shared" si="1453"/>
        <v>Electronics</v>
      </c>
      <c r="AK4643">
        <f t="shared" si="1454"/>
        <v>2025</v>
      </c>
      <c r="AL4643">
        <f t="shared" si="1455"/>
        <v>1</v>
      </c>
      <c r="AM4643">
        <f t="shared" si="1456"/>
        <v>12</v>
      </c>
      <c r="AN4643">
        <f t="shared" si="1457"/>
        <v>1</v>
      </c>
      <c r="AO4643" t="str">
        <f t="shared" si="1458"/>
        <v>Weekend</v>
      </c>
      <c r="AR4643" s="20">
        <f t="shared" si="1459"/>
        <v>0</v>
      </c>
    </row>
    <row r="4644" spans="1:44" x14ac:dyDescent="0.35">
      <c r="A4644" t="str">
        <f t="shared" si="1441"/>
        <v>CUST4643</v>
      </c>
      <c r="B4644" s="2" t="s">
        <v>4980</v>
      </c>
      <c r="C4644" s="4">
        <v>45144</v>
      </c>
      <c r="D4644" s="2" t="s">
        <v>626</v>
      </c>
      <c r="E4644" t="s">
        <v>5052</v>
      </c>
      <c r="F4644" s="2" t="s">
        <v>19</v>
      </c>
      <c r="G4644" s="2" t="s">
        <v>49</v>
      </c>
      <c r="H4644" s="2">
        <v>2</v>
      </c>
      <c r="I4644" s="19">
        <v>2115.2800000000002</v>
      </c>
      <c r="J4644" s="2" t="s">
        <v>5047</v>
      </c>
      <c r="K4644" s="2" t="s">
        <v>103</v>
      </c>
      <c r="L4644">
        <v>5</v>
      </c>
      <c r="M4644" s="18">
        <f t="shared" si="1442"/>
        <v>4230.5600000000004</v>
      </c>
      <c r="T4644" t="str">
        <f t="shared" si="1443"/>
        <v>Lost Sale</v>
      </c>
      <c r="U4644" t="str">
        <f t="shared" si="1444"/>
        <v>No</v>
      </c>
      <c r="V4644" t="str">
        <f t="shared" si="1445"/>
        <v>Yes</v>
      </c>
      <c r="X4644">
        <f t="shared" si="1446"/>
        <v>573</v>
      </c>
      <c r="Y4644">
        <f t="shared" si="1447"/>
        <v>450</v>
      </c>
      <c r="Z4644" s="18">
        <f t="shared" si="1448"/>
        <v>2759712.3299794244</v>
      </c>
      <c r="AA4644" s="18">
        <f t="shared" si="1449"/>
        <v>330643.50635802455</v>
      </c>
      <c r="AB4644" s="17">
        <f t="shared" si="1450"/>
        <v>3.8641711229946525</v>
      </c>
      <c r="AC4644" s="2" t="s">
        <v>49</v>
      </c>
      <c r="AD4644" s="2" t="s">
        <v>19</v>
      </c>
      <c r="AE4644" t="str">
        <f t="shared" si="1451"/>
        <v>Electronics</v>
      </c>
      <c r="AF4644" t="str">
        <f t="shared" si="1452"/>
        <v>Electronics</v>
      </c>
      <c r="AG4644" t="str" cm="1">
        <f t="array" ref="AG4644">INDEX(AD:AD,ROW())</f>
        <v>Electronics</v>
      </c>
      <c r="AH4644">
        <f t="shared" si="1460"/>
        <v>12</v>
      </c>
      <c r="AI4644" t="str">
        <f t="shared" si="1453"/>
        <v>Electronics</v>
      </c>
      <c r="AK4644">
        <f t="shared" si="1454"/>
        <v>2023</v>
      </c>
      <c r="AL4644">
        <f t="shared" si="1455"/>
        <v>8</v>
      </c>
      <c r="AM4644">
        <f t="shared" si="1456"/>
        <v>6</v>
      </c>
      <c r="AN4644">
        <f t="shared" si="1457"/>
        <v>1</v>
      </c>
      <c r="AO4644" t="str">
        <f t="shared" si="1458"/>
        <v>Weekend</v>
      </c>
      <c r="AR4644" s="20">
        <f t="shared" si="1459"/>
        <v>1</v>
      </c>
    </row>
    <row r="4645" spans="1:44" x14ac:dyDescent="0.35">
      <c r="A4645" t="str">
        <f t="shared" si="1441"/>
        <v>CUST4644</v>
      </c>
      <c r="B4645" s="2" t="s">
        <v>4981</v>
      </c>
      <c r="C4645" s="4">
        <v>45795</v>
      </c>
      <c r="D4645" s="2" t="s">
        <v>635</v>
      </c>
      <c r="E4645" t="s">
        <v>5049</v>
      </c>
      <c r="F4645" s="2" t="s">
        <v>23</v>
      </c>
      <c r="G4645" s="2" t="s">
        <v>75</v>
      </c>
      <c r="H4645" s="2">
        <v>1</v>
      </c>
      <c r="I4645" s="19">
        <v>572.15</v>
      </c>
      <c r="J4645" s="2" t="s">
        <v>20</v>
      </c>
      <c r="K4645" s="2" t="s">
        <v>16</v>
      </c>
      <c r="L4645">
        <v>3</v>
      </c>
      <c r="M4645" s="18">
        <f t="shared" si="1442"/>
        <v>572.15</v>
      </c>
      <c r="T4645" t="str">
        <f t="shared" si="1443"/>
        <v>Completed</v>
      </c>
      <c r="U4645" t="str">
        <f t="shared" si="1444"/>
        <v>No</v>
      </c>
      <c r="V4645" t="str">
        <f t="shared" si="1445"/>
        <v>No</v>
      </c>
      <c r="X4645">
        <f t="shared" si="1446"/>
        <v>595</v>
      </c>
      <c r="Y4645">
        <f t="shared" si="1447"/>
        <v>444</v>
      </c>
      <c r="Z4645" s="18">
        <f t="shared" si="1448"/>
        <v>594714.6477588166</v>
      </c>
      <c r="AA4645" s="18">
        <f t="shared" si="1449"/>
        <v>60882.938065984097</v>
      </c>
      <c r="AB4645" s="17">
        <f t="shared" si="1450"/>
        <v>3.804733727810651</v>
      </c>
      <c r="AC4645" s="2" t="s">
        <v>75</v>
      </c>
      <c r="AD4645" s="2" t="s">
        <v>23</v>
      </c>
      <c r="AE4645" t="str">
        <f t="shared" si="1451"/>
        <v>Books</v>
      </c>
      <c r="AF4645" t="str">
        <f t="shared" si="1452"/>
        <v>Books</v>
      </c>
      <c r="AG4645" t="str" cm="1">
        <f t="array" ref="AG4645">INDEX(AD:AD,ROW())</f>
        <v>Books</v>
      </c>
      <c r="AH4645">
        <f t="shared" si="1460"/>
        <v>23</v>
      </c>
      <c r="AI4645" t="str">
        <f t="shared" si="1453"/>
        <v>Books</v>
      </c>
      <c r="AK4645">
        <f t="shared" si="1454"/>
        <v>2025</v>
      </c>
      <c r="AL4645">
        <f t="shared" si="1455"/>
        <v>5</v>
      </c>
      <c r="AM4645">
        <f t="shared" si="1456"/>
        <v>18</v>
      </c>
      <c r="AN4645">
        <f t="shared" si="1457"/>
        <v>1</v>
      </c>
      <c r="AO4645" t="str">
        <f t="shared" si="1458"/>
        <v>Weekend</v>
      </c>
      <c r="AR4645" s="20">
        <f t="shared" si="1459"/>
        <v>0</v>
      </c>
    </row>
    <row r="4646" spans="1:44" x14ac:dyDescent="0.35">
      <c r="A4646" t="str">
        <f t="shared" si="1441"/>
        <v>CUST4645</v>
      </c>
      <c r="B4646" s="2" t="s">
        <v>4982</v>
      </c>
      <c r="C4646" s="4">
        <v>45385</v>
      </c>
      <c r="D4646" s="2" t="s">
        <v>679</v>
      </c>
      <c r="E4646" t="s">
        <v>5053</v>
      </c>
      <c r="F4646" s="2" t="s">
        <v>13</v>
      </c>
      <c r="G4646" s="2" t="s">
        <v>95</v>
      </c>
      <c r="H4646" s="2">
        <v>2</v>
      </c>
      <c r="I4646" s="19">
        <v>528.13</v>
      </c>
      <c r="J4646" s="2" t="s">
        <v>15</v>
      </c>
      <c r="K4646" s="2" t="s">
        <v>16</v>
      </c>
      <c r="L4646">
        <v>4</v>
      </c>
      <c r="M4646" s="18">
        <f t="shared" si="1442"/>
        <v>1056.26</v>
      </c>
      <c r="T4646" t="str">
        <f t="shared" si="1443"/>
        <v>Completed</v>
      </c>
      <c r="U4646" t="str">
        <f t="shared" si="1444"/>
        <v>Yes</v>
      </c>
      <c r="V4646" t="str">
        <f t="shared" si="1445"/>
        <v>No</v>
      </c>
      <c r="X4646">
        <f t="shared" si="1446"/>
        <v>559</v>
      </c>
      <c r="Y4646">
        <f t="shared" si="1447"/>
        <v>408</v>
      </c>
      <c r="Z4646" s="18">
        <f t="shared" si="1448"/>
        <v>1463424.4009529033</v>
      </c>
      <c r="AA4646" s="18">
        <f t="shared" si="1449"/>
        <v>118285.78776560788</v>
      </c>
      <c r="AB4646" s="17">
        <f t="shared" si="1450"/>
        <v>3.8140589569160999</v>
      </c>
      <c r="AC4646" s="2" t="s">
        <v>95</v>
      </c>
      <c r="AD4646" s="2" t="s">
        <v>13</v>
      </c>
      <c r="AE4646" t="str">
        <f t="shared" si="1451"/>
        <v>Home &amp; Kitchen</v>
      </c>
      <c r="AF4646" t="str">
        <f t="shared" si="1452"/>
        <v>Home &amp; Kitchen</v>
      </c>
      <c r="AG4646" t="str" cm="1">
        <f t="array" ref="AG4646">INDEX(AD:AD,ROW())</f>
        <v>Home &amp; Kitchen</v>
      </c>
      <c r="AH4646">
        <f t="shared" si="1460"/>
        <v>32</v>
      </c>
      <c r="AI4646" t="str">
        <f t="shared" si="1453"/>
        <v>Home &amp; Kitchen</v>
      </c>
      <c r="AK4646">
        <f t="shared" si="1454"/>
        <v>2024</v>
      </c>
      <c r="AL4646">
        <f t="shared" si="1455"/>
        <v>4</v>
      </c>
      <c r="AM4646">
        <f t="shared" si="1456"/>
        <v>3</v>
      </c>
      <c r="AN4646">
        <f t="shared" si="1457"/>
        <v>4</v>
      </c>
      <c r="AO4646" t="str">
        <f t="shared" si="1458"/>
        <v>Weekday</v>
      </c>
      <c r="AR4646" s="20">
        <f t="shared" si="1459"/>
        <v>0</v>
      </c>
    </row>
    <row r="4647" spans="1:44" x14ac:dyDescent="0.35">
      <c r="A4647" t="str">
        <f t="shared" si="1441"/>
        <v>CUST4646</v>
      </c>
      <c r="B4647" s="2" t="s">
        <v>4983</v>
      </c>
      <c r="C4647" s="4">
        <v>45686</v>
      </c>
      <c r="D4647" s="2" t="s">
        <v>808</v>
      </c>
      <c r="E4647" t="s">
        <v>5049</v>
      </c>
      <c r="F4647" s="2" t="s">
        <v>29</v>
      </c>
      <c r="G4647" s="2" t="s">
        <v>5043</v>
      </c>
      <c r="H4647" s="2">
        <v>3</v>
      </c>
      <c r="I4647" s="19">
        <v>1699.82</v>
      </c>
      <c r="J4647" s="2" t="s">
        <v>50</v>
      </c>
      <c r="K4647" s="2" t="s">
        <v>16</v>
      </c>
      <c r="L4647">
        <v>5</v>
      </c>
      <c r="M4647" s="18">
        <f t="shared" si="1442"/>
        <v>5099.46</v>
      </c>
      <c r="T4647" t="str">
        <f t="shared" si="1443"/>
        <v>Completed</v>
      </c>
      <c r="U4647" t="str">
        <f t="shared" si="1444"/>
        <v>Yes</v>
      </c>
      <c r="V4647" t="str">
        <f t="shared" si="1445"/>
        <v>No</v>
      </c>
      <c r="X4647">
        <f t="shared" si="1446"/>
        <v>595</v>
      </c>
      <c r="Y4647">
        <f t="shared" si="1447"/>
        <v>444</v>
      </c>
      <c r="Z4647" s="18">
        <f t="shared" si="1448"/>
        <v>1892867.2841657216</v>
      </c>
      <c r="AA4647" s="18">
        <f t="shared" si="1449"/>
        <v>199432.98236095349</v>
      </c>
      <c r="AB4647" s="17">
        <f t="shared" si="1450"/>
        <v>3.8949824970828471</v>
      </c>
      <c r="AC4647" s="2" t="s">
        <v>5043</v>
      </c>
      <c r="AD4647" s="2" t="s">
        <v>29</v>
      </c>
      <c r="AE4647" t="str">
        <f t="shared" si="1451"/>
        <v>Fashion</v>
      </c>
      <c r="AF4647" t="str">
        <f t="shared" si="1452"/>
        <v>Fashion</v>
      </c>
      <c r="AG4647" t="str" cm="1">
        <f t="array" ref="AG4647">INDEX(AD:AD,ROW())</f>
        <v>Fashion</v>
      </c>
      <c r="AH4647">
        <f t="shared" si="1460"/>
        <v>55</v>
      </c>
      <c r="AI4647" t="str">
        <f t="shared" si="1453"/>
        <v>Fashion</v>
      </c>
      <c r="AK4647">
        <f t="shared" si="1454"/>
        <v>2025</v>
      </c>
      <c r="AL4647">
        <f t="shared" si="1455"/>
        <v>1</v>
      </c>
      <c r="AM4647">
        <f t="shared" si="1456"/>
        <v>29</v>
      </c>
      <c r="AN4647">
        <f t="shared" si="1457"/>
        <v>4</v>
      </c>
      <c r="AO4647" t="str">
        <f t="shared" si="1458"/>
        <v>Weekday</v>
      </c>
      <c r="AR4647" s="20">
        <f t="shared" si="1459"/>
        <v>0</v>
      </c>
    </row>
    <row r="4648" spans="1:44" x14ac:dyDescent="0.35">
      <c r="A4648" t="str">
        <f t="shared" si="1441"/>
        <v>CUST4647</v>
      </c>
      <c r="B4648" s="2" t="s">
        <v>4984</v>
      </c>
      <c r="C4648" s="4">
        <v>45387</v>
      </c>
      <c r="D4648" s="2" t="s">
        <v>387</v>
      </c>
      <c r="E4648" t="s">
        <v>5049</v>
      </c>
      <c r="F4648" s="2" t="s">
        <v>13</v>
      </c>
      <c r="G4648" s="2" t="s">
        <v>14</v>
      </c>
      <c r="H4648" s="2">
        <v>1</v>
      </c>
      <c r="I4648" s="19">
        <v>329.82</v>
      </c>
      <c r="J4648" s="2" t="s">
        <v>5046</v>
      </c>
      <c r="K4648" s="2" t="s">
        <v>76</v>
      </c>
      <c r="L4648">
        <v>4</v>
      </c>
      <c r="M4648" s="18">
        <f t="shared" si="1442"/>
        <v>329.82</v>
      </c>
      <c r="T4648" t="str">
        <f t="shared" si="1443"/>
        <v>Completed</v>
      </c>
      <c r="U4648" t="str">
        <f t="shared" si="1444"/>
        <v>No</v>
      </c>
      <c r="V4648" t="str">
        <f t="shared" si="1445"/>
        <v>No</v>
      </c>
      <c r="X4648">
        <f t="shared" si="1446"/>
        <v>595</v>
      </c>
      <c r="Y4648">
        <f t="shared" si="1447"/>
        <v>444</v>
      </c>
      <c r="Z4648" s="18">
        <f t="shared" si="1448"/>
        <v>1463424.4009529033</v>
      </c>
      <c r="AA4648" s="18">
        <f t="shared" si="1449"/>
        <v>118285.78776560788</v>
      </c>
      <c r="AB4648" s="17">
        <f t="shared" si="1450"/>
        <v>3.8140589569160999</v>
      </c>
      <c r="AC4648" s="2" t="s">
        <v>14</v>
      </c>
      <c r="AD4648" s="2" t="s">
        <v>13</v>
      </c>
      <c r="AE4648" t="str">
        <f t="shared" si="1451"/>
        <v>Home &amp; Kitchen</v>
      </c>
      <c r="AF4648" t="str">
        <f t="shared" si="1452"/>
        <v>Home &amp; Kitchen</v>
      </c>
      <c r="AG4648" t="str" cm="1">
        <f t="array" ref="AG4648">INDEX(AD:AD,ROW())</f>
        <v>Home &amp; Kitchen</v>
      </c>
      <c r="AH4648">
        <f t="shared" si="1460"/>
        <v>2</v>
      </c>
      <c r="AI4648" t="str">
        <f t="shared" si="1453"/>
        <v>Home &amp; Kitchen</v>
      </c>
      <c r="AK4648">
        <f t="shared" si="1454"/>
        <v>2024</v>
      </c>
      <c r="AL4648">
        <f t="shared" si="1455"/>
        <v>4</v>
      </c>
      <c r="AM4648">
        <f t="shared" si="1456"/>
        <v>5</v>
      </c>
      <c r="AN4648">
        <f t="shared" si="1457"/>
        <v>6</v>
      </c>
      <c r="AO4648" t="str">
        <f t="shared" si="1458"/>
        <v>Weekday</v>
      </c>
      <c r="AR4648" s="20">
        <f t="shared" si="1459"/>
        <v>1</v>
      </c>
    </row>
    <row r="4649" spans="1:44" x14ac:dyDescent="0.35">
      <c r="A4649" t="str">
        <f t="shared" si="1441"/>
        <v>CUST4648</v>
      </c>
      <c r="B4649" s="2" t="s">
        <v>4985</v>
      </c>
      <c r="C4649" s="4">
        <v>45393</v>
      </c>
      <c r="D4649" s="2" t="s">
        <v>407</v>
      </c>
      <c r="E4649" t="s">
        <v>5055</v>
      </c>
      <c r="F4649" s="2" t="s">
        <v>13</v>
      </c>
      <c r="G4649" s="2" t="s">
        <v>5045</v>
      </c>
      <c r="H4649" s="2">
        <v>1</v>
      </c>
      <c r="I4649" s="19">
        <v>882.02</v>
      </c>
      <c r="J4649" s="2" t="s">
        <v>20</v>
      </c>
      <c r="K4649" s="2" t="s">
        <v>16</v>
      </c>
      <c r="L4649">
        <v>4</v>
      </c>
      <c r="M4649" s="18">
        <f t="shared" si="1442"/>
        <v>882.02</v>
      </c>
      <c r="T4649" t="str">
        <f t="shared" si="1443"/>
        <v>Completed</v>
      </c>
      <c r="U4649" t="str">
        <f t="shared" si="1444"/>
        <v>No</v>
      </c>
      <c r="V4649" t="str">
        <f t="shared" si="1445"/>
        <v>No</v>
      </c>
      <c r="X4649">
        <f t="shared" si="1446"/>
        <v>567</v>
      </c>
      <c r="Y4649">
        <f t="shared" si="1447"/>
        <v>440</v>
      </c>
      <c r="Z4649" s="18">
        <f t="shared" si="1448"/>
        <v>1463424.4009529033</v>
      </c>
      <c r="AA4649" s="18">
        <f t="shared" si="1449"/>
        <v>118285.78776560788</v>
      </c>
      <c r="AB4649" s="17">
        <f t="shared" si="1450"/>
        <v>3.8140589569160999</v>
      </c>
      <c r="AC4649" s="2" t="s">
        <v>5045</v>
      </c>
      <c r="AD4649" s="2" t="s">
        <v>13</v>
      </c>
      <c r="AE4649" t="str">
        <f t="shared" si="1451"/>
        <v>Home &amp; Kitchen</v>
      </c>
      <c r="AF4649" t="str">
        <f t="shared" si="1452"/>
        <v>Home &amp; Kitchen</v>
      </c>
      <c r="AG4649" t="str" cm="1">
        <f t="array" ref="AG4649">INDEX(AD:AD,ROW())</f>
        <v>Home &amp; Kitchen</v>
      </c>
      <c r="AH4649">
        <f t="shared" si="1460"/>
        <v>76</v>
      </c>
      <c r="AI4649" t="str">
        <f t="shared" si="1453"/>
        <v>Home &amp; Kitchen</v>
      </c>
      <c r="AK4649">
        <f t="shared" si="1454"/>
        <v>2024</v>
      </c>
      <c r="AL4649">
        <f t="shared" si="1455"/>
        <v>4</v>
      </c>
      <c r="AM4649">
        <f t="shared" si="1456"/>
        <v>11</v>
      </c>
      <c r="AN4649">
        <f t="shared" si="1457"/>
        <v>5</v>
      </c>
      <c r="AO4649" t="str">
        <f t="shared" si="1458"/>
        <v>Weekday</v>
      </c>
      <c r="AR4649" s="20">
        <f t="shared" si="1459"/>
        <v>0</v>
      </c>
    </row>
    <row r="4650" spans="1:44" x14ac:dyDescent="0.35">
      <c r="A4650" t="str">
        <f t="shared" si="1441"/>
        <v>CUST4649</v>
      </c>
      <c r="B4650" s="2" t="s">
        <v>4986</v>
      </c>
      <c r="C4650" s="4">
        <v>45263</v>
      </c>
      <c r="D4650" s="2" t="s">
        <v>404</v>
      </c>
      <c r="E4650" t="s">
        <v>5048</v>
      </c>
      <c r="F4650" s="2" t="s">
        <v>42</v>
      </c>
      <c r="G4650" s="2" t="s">
        <v>170</v>
      </c>
      <c r="H4650" s="2">
        <v>1</v>
      </c>
      <c r="I4650" s="19">
        <v>1114.4000000000001</v>
      </c>
      <c r="J4650" s="2" t="s">
        <v>15</v>
      </c>
      <c r="K4650" s="2" t="s">
        <v>31</v>
      </c>
      <c r="L4650">
        <v>4</v>
      </c>
      <c r="M4650" s="18">
        <f t="shared" si="1442"/>
        <v>1114.4000000000001</v>
      </c>
      <c r="T4650" t="str">
        <f t="shared" si="1443"/>
        <v>Pending</v>
      </c>
      <c r="U4650" t="str">
        <f t="shared" si="1444"/>
        <v>No</v>
      </c>
      <c r="V4650" t="str">
        <f t="shared" si="1445"/>
        <v>Yes</v>
      </c>
      <c r="X4650">
        <f t="shared" si="1446"/>
        <v>590</v>
      </c>
      <c r="Y4650">
        <f t="shared" si="1447"/>
        <v>451</v>
      </c>
      <c r="Z4650" s="18">
        <f t="shared" si="1448"/>
        <v>1098537.4901531704</v>
      </c>
      <c r="AA4650" s="18">
        <f t="shared" si="1449"/>
        <v>96724.388030634553</v>
      </c>
      <c r="AB4650" s="17">
        <f t="shared" si="1450"/>
        <v>3.9001122334455669</v>
      </c>
      <c r="AC4650" s="2" t="s">
        <v>170</v>
      </c>
      <c r="AD4650" s="2" t="s">
        <v>42</v>
      </c>
      <c r="AE4650" t="str">
        <f t="shared" si="1451"/>
        <v>Beauty</v>
      </c>
      <c r="AF4650" t="str">
        <f t="shared" si="1452"/>
        <v>Beauty</v>
      </c>
      <c r="AG4650" t="str" cm="1">
        <f t="array" ref="AG4650">INDEX(AD:AD,ROW())</f>
        <v>Beauty</v>
      </c>
      <c r="AH4650">
        <f t="shared" si="1460"/>
        <v>70</v>
      </c>
      <c r="AI4650" t="str">
        <f t="shared" si="1453"/>
        <v>Beauty</v>
      </c>
      <c r="AK4650">
        <f t="shared" si="1454"/>
        <v>2023</v>
      </c>
      <c r="AL4650">
        <f t="shared" si="1455"/>
        <v>12</v>
      </c>
      <c r="AM4650">
        <f t="shared" si="1456"/>
        <v>3</v>
      </c>
      <c r="AN4650">
        <f t="shared" si="1457"/>
        <v>1</v>
      </c>
      <c r="AO4650" t="str">
        <f t="shared" si="1458"/>
        <v>Weekend</v>
      </c>
      <c r="AR4650" s="20">
        <f t="shared" si="1459"/>
        <v>0</v>
      </c>
    </row>
    <row r="4651" spans="1:44" x14ac:dyDescent="0.35">
      <c r="A4651" t="str">
        <f t="shared" si="1441"/>
        <v>CUST4650</v>
      </c>
      <c r="B4651" s="2" t="s">
        <v>4987</v>
      </c>
      <c r="C4651" s="4">
        <v>45314</v>
      </c>
      <c r="D4651" s="2" t="s">
        <v>469</v>
      </c>
      <c r="E4651" t="s">
        <v>5048</v>
      </c>
      <c r="F4651" s="2" t="s">
        <v>19</v>
      </c>
      <c r="G4651" s="2" t="s">
        <v>49</v>
      </c>
      <c r="H4651" s="2">
        <v>1</v>
      </c>
      <c r="I4651" s="19">
        <v>602.57000000000005</v>
      </c>
      <c r="J4651" s="2" t="s">
        <v>5047</v>
      </c>
      <c r="K4651" s="2" t="s">
        <v>16</v>
      </c>
      <c r="L4651">
        <v>5</v>
      </c>
      <c r="M4651" s="18">
        <f t="shared" si="1442"/>
        <v>602.57000000000005</v>
      </c>
      <c r="T4651" t="str">
        <f t="shared" si="1443"/>
        <v>Completed</v>
      </c>
      <c r="U4651" t="str">
        <f t="shared" si="1444"/>
        <v>No</v>
      </c>
      <c r="V4651" t="str">
        <f t="shared" si="1445"/>
        <v>No</v>
      </c>
      <c r="X4651">
        <f t="shared" si="1446"/>
        <v>590</v>
      </c>
      <c r="Y4651">
        <f t="shared" si="1447"/>
        <v>451</v>
      </c>
      <c r="Z4651" s="18">
        <f t="shared" si="1448"/>
        <v>2759712.3299794244</v>
      </c>
      <c r="AA4651" s="18">
        <f t="shared" si="1449"/>
        <v>330643.50635802455</v>
      </c>
      <c r="AB4651" s="17">
        <f t="shared" si="1450"/>
        <v>3.8641711229946525</v>
      </c>
      <c r="AC4651" s="2" t="s">
        <v>49</v>
      </c>
      <c r="AD4651" s="2" t="s">
        <v>19</v>
      </c>
      <c r="AE4651" t="str">
        <f t="shared" si="1451"/>
        <v>Electronics</v>
      </c>
      <c r="AF4651" t="str">
        <f t="shared" si="1452"/>
        <v>Electronics</v>
      </c>
      <c r="AG4651" t="str" cm="1">
        <f t="array" ref="AG4651">INDEX(AD:AD,ROW())</f>
        <v>Electronics</v>
      </c>
      <c r="AH4651">
        <f t="shared" si="1460"/>
        <v>12</v>
      </c>
      <c r="AI4651" t="str">
        <f t="shared" si="1453"/>
        <v>Electronics</v>
      </c>
      <c r="AK4651">
        <f t="shared" si="1454"/>
        <v>2024</v>
      </c>
      <c r="AL4651">
        <f t="shared" si="1455"/>
        <v>1</v>
      </c>
      <c r="AM4651">
        <f t="shared" si="1456"/>
        <v>23</v>
      </c>
      <c r="AN4651">
        <f t="shared" si="1457"/>
        <v>3</v>
      </c>
      <c r="AO4651" t="str">
        <f t="shared" si="1458"/>
        <v>Weekday</v>
      </c>
      <c r="AR4651" s="20">
        <f t="shared" si="1459"/>
        <v>0</v>
      </c>
    </row>
    <row r="4652" spans="1:44" x14ac:dyDescent="0.35">
      <c r="A4652" t="str">
        <f t="shared" si="1441"/>
        <v>CUST4651</v>
      </c>
      <c r="B4652" s="2" t="s">
        <v>4988</v>
      </c>
      <c r="C4652" s="4">
        <v>45561</v>
      </c>
      <c r="D4652" s="2" t="s">
        <v>1399</v>
      </c>
      <c r="E4652" t="s">
        <v>5051</v>
      </c>
      <c r="F4652" s="2" t="s">
        <v>42</v>
      </c>
      <c r="G4652" s="2" t="s">
        <v>5042</v>
      </c>
      <c r="H4652" s="2">
        <v>2</v>
      </c>
      <c r="I4652" s="19">
        <v>429.4</v>
      </c>
      <c r="J4652" s="2" t="s">
        <v>5047</v>
      </c>
      <c r="K4652" s="2" t="s">
        <v>31</v>
      </c>
      <c r="L4652">
        <v>4</v>
      </c>
      <c r="M4652" s="18">
        <f t="shared" si="1442"/>
        <v>858.8</v>
      </c>
      <c r="T4652" t="str">
        <f t="shared" si="1443"/>
        <v>Pending</v>
      </c>
      <c r="U4652" t="str">
        <f t="shared" si="1444"/>
        <v>No</v>
      </c>
      <c r="V4652" t="str">
        <f t="shared" si="1445"/>
        <v>Yes</v>
      </c>
      <c r="X4652">
        <f t="shared" si="1446"/>
        <v>619</v>
      </c>
      <c r="Y4652">
        <f t="shared" si="1447"/>
        <v>468</v>
      </c>
      <c r="Z4652" s="18">
        <f t="shared" si="1448"/>
        <v>1098537.4901531704</v>
      </c>
      <c r="AA4652" s="18">
        <f t="shared" si="1449"/>
        <v>96724.388030634553</v>
      </c>
      <c r="AB4652" s="17">
        <f t="shared" si="1450"/>
        <v>3.9001122334455669</v>
      </c>
      <c r="AC4652" s="2" t="s">
        <v>5042</v>
      </c>
      <c r="AD4652" s="2" t="s">
        <v>42</v>
      </c>
      <c r="AE4652" t="str">
        <f t="shared" si="1451"/>
        <v>Beauty</v>
      </c>
      <c r="AF4652" t="str">
        <f t="shared" si="1452"/>
        <v>Beauty</v>
      </c>
      <c r="AG4652" t="str" cm="1">
        <f t="array" ref="AG4652">INDEX(AD:AD,ROW())</f>
        <v>Beauty</v>
      </c>
      <c r="AH4652">
        <f t="shared" si="1460"/>
        <v>18</v>
      </c>
      <c r="AI4652" t="str">
        <f t="shared" si="1453"/>
        <v>Beauty</v>
      </c>
      <c r="AK4652">
        <f t="shared" si="1454"/>
        <v>2024</v>
      </c>
      <c r="AL4652">
        <f t="shared" si="1455"/>
        <v>9</v>
      </c>
      <c r="AM4652">
        <f t="shared" si="1456"/>
        <v>26</v>
      </c>
      <c r="AN4652">
        <f t="shared" si="1457"/>
        <v>5</v>
      </c>
      <c r="AO4652" t="str">
        <f t="shared" si="1458"/>
        <v>Weekday</v>
      </c>
      <c r="AR4652" s="20">
        <f t="shared" si="1459"/>
        <v>0</v>
      </c>
    </row>
    <row r="4653" spans="1:44" x14ac:dyDescent="0.35">
      <c r="A4653" t="str">
        <f t="shared" si="1441"/>
        <v>CUST4652</v>
      </c>
      <c r="B4653" s="2" t="s">
        <v>4989</v>
      </c>
      <c r="C4653" s="4">
        <v>45618</v>
      </c>
      <c r="D4653" s="2" t="s">
        <v>2079</v>
      </c>
      <c r="E4653" t="s">
        <v>5050</v>
      </c>
      <c r="F4653" s="2" t="s">
        <v>42</v>
      </c>
      <c r="G4653" s="2" t="s">
        <v>5044</v>
      </c>
      <c r="H4653" s="2">
        <v>1</v>
      </c>
      <c r="I4653" s="19">
        <v>1258.23</v>
      </c>
      <c r="J4653" s="2" t="s">
        <v>50</v>
      </c>
      <c r="K4653" s="2" t="s">
        <v>31</v>
      </c>
      <c r="L4653">
        <v>5</v>
      </c>
      <c r="M4653" s="18">
        <f t="shared" si="1442"/>
        <v>1258.23</v>
      </c>
      <c r="T4653" t="str">
        <f t="shared" si="1443"/>
        <v>Pending</v>
      </c>
      <c r="U4653" t="str">
        <f t="shared" si="1444"/>
        <v>No</v>
      </c>
      <c r="V4653" t="str">
        <f t="shared" si="1445"/>
        <v>Yes</v>
      </c>
      <c r="X4653">
        <f t="shared" si="1446"/>
        <v>589</v>
      </c>
      <c r="Y4653">
        <f t="shared" si="1447"/>
        <v>426</v>
      </c>
      <c r="Z4653" s="18">
        <f t="shared" si="1448"/>
        <v>1098537.4901531704</v>
      </c>
      <c r="AA4653" s="18">
        <f t="shared" si="1449"/>
        <v>96724.388030634553</v>
      </c>
      <c r="AB4653" s="17">
        <f t="shared" si="1450"/>
        <v>3.9001122334455669</v>
      </c>
      <c r="AC4653" s="2" t="s">
        <v>5044</v>
      </c>
      <c r="AD4653" s="2" t="s">
        <v>42</v>
      </c>
      <c r="AE4653" t="str">
        <f t="shared" si="1451"/>
        <v>Beauty</v>
      </c>
      <c r="AF4653" t="str">
        <f t="shared" si="1452"/>
        <v>Beauty</v>
      </c>
      <c r="AG4653" t="str" cm="1">
        <f t="array" ref="AG4653">INDEX(AD:AD,ROW())</f>
        <v>Beauty</v>
      </c>
      <c r="AH4653">
        <f t="shared" si="1460"/>
        <v>64</v>
      </c>
      <c r="AI4653" t="str">
        <f t="shared" si="1453"/>
        <v>Beauty</v>
      </c>
      <c r="AK4653">
        <f t="shared" si="1454"/>
        <v>2024</v>
      </c>
      <c r="AL4653">
        <f t="shared" si="1455"/>
        <v>11</v>
      </c>
      <c r="AM4653">
        <f t="shared" si="1456"/>
        <v>22</v>
      </c>
      <c r="AN4653">
        <f t="shared" si="1457"/>
        <v>6</v>
      </c>
      <c r="AO4653" t="str">
        <f t="shared" si="1458"/>
        <v>Weekday</v>
      </c>
      <c r="AR4653" s="20">
        <f t="shared" si="1459"/>
        <v>0</v>
      </c>
    </row>
    <row r="4654" spans="1:44" x14ac:dyDescent="0.35">
      <c r="A4654" t="str">
        <f t="shared" si="1441"/>
        <v>CUST4653</v>
      </c>
      <c r="B4654" s="2" t="s">
        <v>4990</v>
      </c>
      <c r="C4654" s="4">
        <v>45729</v>
      </c>
      <c r="D4654" s="2" t="s">
        <v>394</v>
      </c>
      <c r="E4654" t="s">
        <v>5053</v>
      </c>
      <c r="F4654" s="2" t="s">
        <v>13</v>
      </c>
      <c r="G4654" s="2" t="s">
        <v>37</v>
      </c>
      <c r="H4654" s="2">
        <v>1</v>
      </c>
      <c r="I4654" s="19">
        <v>193.72</v>
      </c>
      <c r="J4654" s="2" t="s">
        <v>5046</v>
      </c>
      <c r="K4654" s="2" t="s">
        <v>16</v>
      </c>
      <c r="L4654">
        <v>4</v>
      </c>
      <c r="M4654" s="18">
        <f t="shared" si="1442"/>
        <v>193.72</v>
      </c>
      <c r="T4654" t="str">
        <f t="shared" si="1443"/>
        <v>Completed</v>
      </c>
      <c r="U4654" t="str">
        <f t="shared" si="1444"/>
        <v>No</v>
      </c>
      <c r="V4654" t="str">
        <f t="shared" si="1445"/>
        <v>No</v>
      </c>
      <c r="X4654">
        <f t="shared" si="1446"/>
        <v>559</v>
      </c>
      <c r="Y4654">
        <f t="shared" si="1447"/>
        <v>408</v>
      </c>
      <c r="Z4654" s="18">
        <f t="shared" si="1448"/>
        <v>1463424.4009529033</v>
      </c>
      <c r="AA4654" s="18">
        <f t="shared" si="1449"/>
        <v>118285.78776560788</v>
      </c>
      <c r="AB4654" s="17">
        <f t="shared" si="1450"/>
        <v>3.8140589569160999</v>
      </c>
      <c r="AC4654" s="2" t="s">
        <v>37</v>
      </c>
      <c r="AD4654" s="2" t="s">
        <v>13</v>
      </c>
      <c r="AE4654" t="str">
        <f t="shared" si="1451"/>
        <v>Home &amp; Kitchen</v>
      </c>
      <c r="AF4654" t="str">
        <f t="shared" si="1452"/>
        <v>Home &amp; Kitchen</v>
      </c>
      <c r="AG4654" t="str" cm="1">
        <f t="array" ref="AG4654">INDEX(AD:AD,ROW())</f>
        <v>Home &amp; Kitchen</v>
      </c>
      <c r="AH4654">
        <f t="shared" si="1460"/>
        <v>8</v>
      </c>
      <c r="AI4654" t="str">
        <f t="shared" si="1453"/>
        <v>Home &amp; Kitchen</v>
      </c>
      <c r="AK4654">
        <f t="shared" si="1454"/>
        <v>2025</v>
      </c>
      <c r="AL4654">
        <f t="shared" si="1455"/>
        <v>3</v>
      </c>
      <c r="AM4654">
        <f t="shared" si="1456"/>
        <v>13</v>
      </c>
      <c r="AN4654">
        <f t="shared" si="1457"/>
        <v>5</v>
      </c>
      <c r="AO4654" t="str">
        <f t="shared" si="1458"/>
        <v>Weekday</v>
      </c>
      <c r="AR4654" s="20">
        <f t="shared" si="1459"/>
        <v>0</v>
      </c>
    </row>
    <row r="4655" spans="1:44" x14ac:dyDescent="0.35">
      <c r="A4655" t="str">
        <f t="shared" si="1441"/>
        <v>CUST4654</v>
      </c>
      <c r="B4655" s="2" t="s">
        <v>4991</v>
      </c>
      <c r="C4655" s="4">
        <v>45238</v>
      </c>
      <c r="D4655" s="2" t="s">
        <v>691</v>
      </c>
      <c r="E4655" t="s">
        <v>5051</v>
      </c>
      <c r="F4655" s="2" t="s">
        <v>42</v>
      </c>
      <c r="G4655" s="2" t="s">
        <v>170</v>
      </c>
      <c r="H4655" s="2">
        <v>1</v>
      </c>
      <c r="I4655" s="19">
        <v>313.17</v>
      </c>
      <c r="J4655" s="2" t="s">
        <v>5047</v>
      </c>
      <c r="K4655" s="2" t="s">
        <v>103</v>
      </c>
      <c r="L4655">
        <v>5</v>
      </c>
      <c r="M4655" s="18">
        <f t="shared" si="1442"/>
        <v>313.17</v>
      </c>
      <c r="T4655" t="str">
        <f t="shared" si="1443"/>
        <v>Lost Sale</v>
      </c>
      <c r="U4655" t="str">
        <f t="shared" si="1444"/>
        <v>No</v>
      </c>
      <c r="V4655" t="str">
        <f t="shared" si="1445"/>
        <v>Yes</v>
      </c>
      <c r="X4655">
        <f t="shared" si="1446"/>
        <v>619</v>
      </c>
      <c r="Y4655">
        <f t="shared" si="1447"/>
        <v>468</v>
      </c>
      <c r="Z4655" s="18">
        <f t="shared" si="1448"/>
        <v>1098537.4901531704</v>
      </c>
      <c r="AA4655" s="18">
        <f t="shared" si="1449"/>
        <v>96724.388030634553</v>
      </c>
      <c r="AB4655" s="17">
        <f t="shared" si="1450"/>
        <v>3.9001122334455669</v>
      </c>
      <c r="AC4655" s="2" t="s">
        <v>170</v>
      </c>
      <c r="AD4655" s="2" t="s">
        <v>42</v>
      </c>
      <c r="AE4655" t="str">
        <f t="shared" si="1451"/>
        <v>Beauty</v>
      </c>
      <c r="AF4655" t="str">
        <f t="shared" si="1452"/>
        <v>Beauty</v>
      </c>
      <c r="AG4655" t="str" cm="1">
        <f t="array" ref="AG4655">INDEX(AD:AD,ROW())</f>
        <v>Beauty</v>
      </c>
      <c r="AH4655">
        <f t="shared" si="1460"/>
        <v>70</v>
      </c>
      <c r="AI4655" t="str">
        <f t="shared" si="1453"/>
        <v>Beauty</v>
      </c>
      <c r="AK4655">
        <f t="shared" si="1454"/>
        <v>2023</v>
      </c>
      <c r="AL4655">
        <f t="shared" si="1455"/>
        <v>11</v>
      </c>
      <c r="AM4655">
        <f t="shared" si="1456"/>
        <v>8</v>
      </c>
      <c r="AN4655">
        <f t="shared" si="1457"/>
        <v>4</v>
      </c>
      <c r="AO4655" t="str">
        <f t="shared" si="1458"/>
        <v>Weekday</v>
      </c>
      <c r="AR4655" s="20">
        <f t="shared" si="1459"/>
        <v>1</v>
      </c>
    </row>
    <row r="4656" spans="1:44" x14ac:dyDescent="0.35">
      <c r="A4656" t="str">
        <f t="shared" si="1441"/>
        <v>CUST4655</v>
      </c>
      <c r="B4656" s="2" t="s">
        <v>4992</v>
      </c>
      <c r="C4656" s="4">
        <v>45725</v>
      </c>
      <c r="D4656" s="2" t="s">
        <v>808</v>
      </c>
      <c r="E4656" t="s">
        <v>5052</v>
      </c>
      <c r="F4656" s="2" t="s">
        <v>23</v>
      </c>
      <c r="G4656" s="2" t="s">
        <v>75</v>
      </c>
      <c r="H4656" s="2">
        <v>1</v>
      </c>
      <c r="I4656" s="19">
        <v>294.45</v>
      </c>
      <c r="J4656" s="2" t="s">
        <v>15</v>
      </c>
      <c r="K4656" s="2" t="s">
        <v>16</v>
      </c>
      <c r="L4656">
        <v>2</v>
      </c>
      <c r="M4656" s="18">
        <f t="shared" si="1442"/>
        <v>294.45</v>
      </c>
      <c r="T4656" t="str">
        <f t="shared" si="1443"/>
        <v>Completed</v>
      </c>
      <c r="U4656" t="str">
        <f t="shared" si="1444"/>
        <v>No</v>
      </c>
      <c r="V4656" t="str">
        <f t="shared" si="1445"/>
        <v>No</v>
      </c>
      <c r="X4656">
        <f t="shared" si="1446"/>
        <v>573</v>
      </c>
      <c r="Y4656">
        <f t="shared" si="1447"/>
        <v>450</v>
      </c>
      <c r="Z4656" s="18">
        <f t="shared" si="1448"/>
        <v>594714.6477588166</v>
      </c>
      <c r="AA4656" s="18">
        <f t="shared" si="1449"/>
        <v>60882.938065984097</v>
      </c>
      <c r="AB4656" s="17">
        <f t="shared" si="1450"/>
        <v>3.804733727810651</v>
      </c>
      <c r="AC4656" s="2" t="s">
        <v>75</v>
      </c>
      <c r="AD4656" s="2" t="s">
        <v>23</v>
      </c>
      <c r="AE4656" t="str">
        <f t="shared" si="1451"/>
        <v>Books</v>
      </c>
      <c r="AF4656" t="str">
        <f t="shared" si="1452"/>
        <v>Books</v>
      </c>
      <c r="AG4656" t="str" cm="1">
        <f t="array" ref="AG4656">INDEX(AD:AD,ROW())</f>
        <v>Books</v>
      </c>
      <c r="AH4656">
        <f t="shared" si="1460"/>
        <v>23</v>
      </c>
      <c r="AI4656" t="str">
        <f t="shared" si="1453"/>
        <v>Books</v>
      </c>
      <c r="AK4656">
        <f t="shared" si="1454"/>
        <v>2025</v>
      </c>
      <c r="AL4656">
        <f t="shared" si="1455"/>
        <v>3</v>
      </c>
      <c r="AM4656">
        <f t="shared" si="1456"/>
        <v>9</v>
      </c>
      <c r="AN4656">
        <f t="shared" si="1457"/>
        <v>1</v>
      </c>
      <c r="AO4656" t="str">
        <f t="shared" si="1458"/>
        <v>Weekend</v>
      </c>
      <c r="AR4656" s="20">
        <f t="shared" si="1459"/>
        <v>0</v>
      </c>
    </row>
    <row r="4657" spans="1:44" x14ac:dyDescent="0.35">
      <c r="A4657" t="str">
        <f t="shared" si="1441"/>
        <v>CUST4656</v>
      </c>
      <c r="B4657" s="2" t="s">
        <v>4993</v>
      </c>
      <c r="C4657" s="4">
        <v>45625</v>
      </c>
      <c r="D4657" s="2" t="s">
        <v>112</v>
      </c>
      <c r="E4657" t="s">
        <v>5055</v>
      </c>
      <c r="F4657" s="2" t="s">
        <v>13</v>
      </c>
      <c r="G4657" s="2" t="s">
        <v>14</v>
      </c>
      <c r="H4657" s="2">
        <v>1</v>
      </c>
      <c r="I4657" s="19">
        <v>229.99</v>
      </c>
      <c r="J4657" s="2" t="s">
        <v>50</v>
      </c>
      <c r="K4657" s="2" t="s">
        <v>31</v>
      </c>
      <c r="L4657">
        <v>4</v>
      </c>
      <c r="M4657" s="18">
        <f t="shared" si="1442"/>
        <v>229.99</v>
      </c>
      <c r="T4657" t="str">
        <f t="shared" si="1443"/>
        <v>Pending</v>
      </c>
      <c r="U4657" t="str">
        <f t="shared" si="1444"/>
        <v>No</v>
      </c>
      <c r="V4657" t="str">
        <f t="shared" si="1445"/>
        <v>Yes</v>
      </c>
      <c r="X4657">
        <f t="shared" si="1446"/>
        <v>567</v>
      </c>
      <c r="Y4657">
        <f t="shared" si="1447"/>
        <v>440</v>
      </c>
      <c r="Z4657" s="18">
        <f t="shared" si="1448"/>
        <v>1463424.4009529033</v>
      </c>
      <c r="AA4657" s="18">
        <f t="shared" si="1449"/>
        <v>118285.78776560788</v>
      </c>
      <c r="AB4657" s="17">
        <f t="shared" si="1450"/>
        <v>3.8140589569160999</v>
      </c>
      <c r="AC4657" s="2" t="s">
        <v>14</v>
      </c>
      <c r="AD4657" s="2" t="s">
        <v>13</v>
      </c>
      <c r="AE4657" t="str">
        <f t="shared" si="1451"/>
        <v>Home &amp; Kitchen</v>
      </c>
      <c r="AF4657" t="str">
        <f t="shared" si="1452"/>
        <v>Home &amp; Kitchen</v>
      </c>
      <c r="AG4657" t="str" cm="1">
        <f t="array" ref="AG4657">INDEX(AD:AD,ROW())</f>
        <v>Home &amp; Kitchen</v>
      </c>
      <c r="AH4657">
        <f t="shared" si="1460"/>
        <v>2</v>
      </c>
      <c r="AI4657" t="str">
        <f t="shared" si="1453"/>
        <v>Home &amp; Kitchen</v>
      </c>
      <c r="AK4657">
        <f t="shared" si="1454"/>
        <v>2024</v>
      </c>
      <c r="AL4657">
        <f t="shared" si="1455"/>
        <v>11</v>
      </c>
      <c r="AM4657">
        <f t="shared" si="1456"/>
        <v>29</v>
      </c>
      <c r="AN4657">
        <f t="shared" si="1457"/>
        <v>6</v>
      </c>
      <c r="AO4657" t="str">
        <f t="shared" si="1458"/>
        <v>Weekday</v>
      </c>
      <c r="AR4657" s="20">
        <f t="shared" si="1459"/>
        <v>0</v>
      </c>
    </row>
    <row r="4658" spans="1:44" x14ac:dyDescent="0.35">
      <c r="A4658" t="str">
        <f t="shared" si="1441"/>
        <v>CUST4657</v>
      </c>
      <c r="B4658" s="2" t="s">
        <v>4994</v>
      </c>
      <c r="C4658" s="4">
        <v>45273</v>
      </c>
      <c r="D4658" s="2" t="s">
        <v>550</v>
      </c>
      <c r="E4658" t="s">
        <v>5051</v>
      </c>
      <c r="F4658" s="2" t="s">
        <v>13</v>
      </c>
      <c r="G4658" s="2" t="s">
        <v>37</v>
      </c>
      <c r="H4658" s="2">
        <v>1</v>
      </c>
      <c r="I4658" s="19">
        <v>1309.8</v>
      </c>
      <c r="J4658" s="2" t="s">
        <v>5047</v>
      </c>
      <c r="K4658" s="2" t="s">
        <v>16</v>
      </c>
      <c r="L4658">
        <v>5</v>
      </c>
      <c r="M4658" s="18">
        <f t="shared" si="1442"/>
        <v>1309.8</v>
      </c>
      <c r="T4658" t="str">
        <f t="shared" si="1443"/>
        <v>Completed</v>
      </c>
      <c r="U4658" t="str">
        <f t="shared" si="1444"/>
        <v>Yes</v>
      </c>
      <c r="V4658" t="str">
        <f t="shared" si="1445"/>
        <v>No</v>
      </c>
      <c r="X4658">
        <f t="shared" si="1446"/>
        <v>619</v>
      </c>
      <c r="Y4658">
        <f t="shared" si="1447"/>
        <v>468</v>
      </c>
      <c r="Z4658" s="18">
        <f t="shared" si="1448"/>
        <v>1463424.4009529033</v>
      </c>
      <c r="AA4658" s="18">
        <f t="shared" si="1449"/>
        <v>118285.78776560788</v>
      </c>
      <c r="AB4658" s="17">
        <f t="shared" si="1450"/>
        <v>3.8140589569160999</v>
      </c>
      <c r="AC4658" s="2" t="s">
        <v>37</v>
      </c>
      <c r="AD4658" s="2" t="s">
        <v>13</v>
      </c>
      <c r="AE4658" t="str">
        <f t="shared" si="1451"/>
        <v>Home &amp; Kitchen</v>
      </c>
      <c r="AF4658" t="str">
        <f t="shared" si="1452"/>
        <v>Home &amp; Kitchen</v>
      </c>
      <c r="AG4658" t="str" cm="1">
        <f t="array" ref="AG4658">INDEX(AD:AD,ROW())</f>
        <v>Home &amp; Kitchen</v>
      </c>
      <c r="AH4658">
        <f t="shared" si="1460"/>
        <v>8</v>
      </c>
      <c r="AI4658" t="str">
        <f t="shared" si="1453"/>
        <v>Home &amp; Kitchen</v>
      </c>
      <c r="AK4658">
        <f t="shared" si="1454"/>
        <v>2023</v>
      </c>
      <c r="AL4658">
        <f t="shared" si="1455"/>
        <v>12</v>
      </c>
      <c r="AM4658">
        <f t="shared" si="1456"/>
        <v>13</v>
      </c>
      <c r="AN4658">
        <f t="shared" si="1457"/>
        <v>4</v>
      </c>
      <c r="AO4658" t="str">
        <f t="shared" si="1458"/>
        <v>Weekday</v>
      </c>
      <c r="AR4658" s="20">
        <f t="shared" si="1459"/>
        <v>0</v>
      </c>
    </row>
    <row r="4659" spans="1:44" x14ac:dyDescent="0.35">
      <c r="A4659" t="str">
        <f t="shared" si="1441"/>
        <v>CUST4658</v>
      </c>
      <c r="B4659" s="2" t="s">
        <v>4995</v>
      </c>
      <c r="C4659" s="4">
        <v>45207</v>
      </c>
      <c r="D4659" s="2" t="s">
        <v>449</v>
      </c>
      <c r="E4659" t="s">
        <v>5053</v>
      </c>
      <c r="F4659" s="2" t="s">
        <v>42</v>
      </c>
      <c r="G4659" s="2" t="s">
        <v>5044</v>
      </c>
      <c r="H4659" s="2">
        <v>2</v>
      </c>
      <c r="I4659" s="19">
        <v>1312.69</v>
      </c>
      <c r="J4659" s="2" t="s">
        <v>5046</v>
      </c>
      <c r="K4659" s="2" t="s">
        <v>16</v>
      </c>
      <c r="L4659">
        <v>5</v>
      </c>
      <c r="M4659" s="18">
        <f t="shared" si="1442"/>
        <v>2625.38</v>
      </c>
      <c r="T4659" t="str">
        <f t="shared" si="1443"/>
        <v>Completed</v>
      </c>
      <c r="U4659" t="str">
        <f t="shared" si="1444"/>
        <v>Yes</v>
      </c>
      <c r="V4659" t="str">
        <f t="shared" si="1445"/>
        <v>No</v>
      </c>
      <c r="X4659">
        <f t="shared" si="1446"/>
        <v>559</v>
      </c>
      <c r="Y4659">
        <f t="shared" si="1447"/>
        <v>408</v>
      </c>
      <c r="Z4659" s="18">
        <f t="shared" si="1448"/>
        <v>1098537.4901531704</v>
      </c>
      <c r="AA4659" s="18">
        <f t="shared" si="1449"/>
        <v>96724.388030634553</v>
      </c>
      <c r="AB4659" s="17">
        <f t="shared" si="1450"/>
        <v>3.9001122334455669</v>
      </c>
      <c r="AC4659" s="2" t="s">
        <v>5044</v>
      </c>
      <c r="AD4659" s="2" t="s">
        <v>42</v>
      </c>
      <c r="AE4659" t="str">
        <f t="shared" si="1451"/>
        <v>Beauty</v>
      </c>
      <c r="AF4659" t="str">
        <f t="shared" si="1452"/>
        <v>Beauty</v>
      </c>
      <c r="AG4659" t="str" cm="1">
        <f t="array" ref="AG4659">INDEX(AD:AD,ROW())</f>
        <v>Beauty</v>
      </c>
      <c r="AH4659">
        <f t="shared" si="1460"/>
        <v>64</v>
      </c>
      <c r="AI4659" t="str">
        <f t="shared" si="1453"/>
        <v>Beauty</v>
      </c>
      <c r="AK4659">
        <f t="shared" si="1454"/>
        <v>2023</v>
      </c>
      <c r="AL4659">
        <f t="shared" si="1455"/>
        <v>10</v>
      </c>
      <c r="AM4659">
        <f t="shared" si="1456"/>
        <v>8</v>
      </c>
      <c r="AN4659">
        <f t="shared" si="1457"/>
        <v>1</v>
      </c>
      <c r="AO4659" t="str">
        <f t="shared" si="1458"/>
        <v>Weekend</v>
      </c>
      <c r="AR4659" s="20">
        <f t="shared" si="1459"/>
        <v>0</v>
      </c>
    </row>
    <row r="4660" spans="1:44" x14ac:dyDescent="0.35">
      <c r="A4660" t="str">
        <f t="shared" si="1441"/>
        <v>CUST4659</v>
      </c>
      <c r="B4660" s="2" t="s">
        <v>4996</v>
      </c>
      <c r="C4660" s="4">
        <v>45055</v>
      </c>
      <c r="D4660" s="2" t="s">
        <v>2337</v>
      </c>
      <c r="E4660" t="s">
        <v>5050</v>
      </c>
      <c r="F4660" s="2" t="s">
        <v>23</v>
      </c>
      <c r="G4660" s="2" t="s">
        <v>46</v>
      </c>
      <c r="H4660" s="2">
        <v>2</v>
      </c>
      <c r="I4660" s="19">
        <v>739.12</v>
      </c>
      <c r="J4660" s="2" t="s">
        <v>5047</v>
      </c>
      <c r="K4660" s="2" t="s">
        <v>16</v>
      </c>
      <c r="L4660">
        <v>5</v>
      </c>
      <c r="M4660" s="18">
        <f t="shared" si="1442"/>
        <v>1478.24</v>
      </c>
      <c r="T4660" t="str">
        <f t="shared" si="1443"/>
        <v>Completed</v>
      </c>
      <c r="U4660" t="str">
        <f t="shared" si="1444"/>
        <v>Yes</v>
      </c>
      <c r="V4660" t="str">
        <f t="shared" si="1445"/>
        <v>No</v>
      </c>
      <c r="X4660">
        <f t="shared" si="1446"/>
        <v>589</v>
      </c>
      <c r="Y4660">
        <f t="shared" si="1447"/>
        <v>426</v>
      </c>
      <c r="Z4660" s="18">
        <f t="shared" si="1448"/>
        <v>594714.6477588166</v>
      </c>
      <c r="AA4660" s="18">
        <f t="shared" si="1449"/>
        <v>60882.938065984097</v>
      </c>
      <c r="AB4660" s="17">
        <f t="shared" si="1450"/>
        <v>3.804733727810651</v>
      </c>
      <c r="AC4660" s="2" t="s">
        <v>46</v>
      </c>
      <c r="AD4660" s="2" t="s">
        <v>23</v>
      </c>
      <c r="AE4660" t="str">
        <f t="shared" si="1451"/>
        <v>Books</v>
      </c>
      <c r="AF4660" t="str">
        <f t="shared" si="1452"/>
        <v>Books</v>
      </c>
      <c r="AG4660" t="str" cm="1">
        <f t="array" ref="AG4660">INDEX(AD:AD,ROW())</f>
        <v>Books</v>
      </c>
      <c r="AH4660">
        <f t="shared" si="1460"/>
        <v>11</v>
      </c>
      <c r="AI4660" t="str">
        <f t="shared" si="1453"/>
        <v>Books</v>
      </c>
      <c r="AK4660">
        <f t="shared" si="1454"/>
        <v>2023</v>
      </c>
      <c r="AL4660">
        <f t="shared" si="1455"/>
        <v>5</v>
      </c>
      <c r="AM4660">
        <f t="shared" si="1456"/>
        <v>9</v>
      </c>
      <c r="AN4660">
        <f t="shared" si="1457"/>
        <v>3</v>
      </c>
      <c r="AO4660" t="str">
        <f t="shared" si="1458"/>
        <v>Weekday</v>
      </c>
      <c r="AR4660" s="20">
        <f t="shared" si="1459"/>
        <v>0</v>
      </c>
    </row>
    <row r="4661" spans="1:44" x14ac:dyDescent="0.35">
      <c r="A4661" t="str">
        <f t="shared" si="1441"/>
        <v>CUST4660</v>
      </c>
      <c r="B4661" s="2" t="s">
        <v>4997</v>
      </c>
      <c r="C4661" s="4">
        <v>45175</v>
      </c>
      <c r="D4661" s="2" t="s">
        <v>209</v>
      </c>
      <c r="E4661" t="s">
        <v>5054</v>
      </c>
      <c r="F4661" s="2" t="s">
        <v>23</v>
      </c>
      <c r="G4661" s="2" t="s">
        <v>68</v>
      </c>
      <c r="H4661" s="2">
        <v>1</v>
      </c>
      <c r="I4661" s="19">
        <v>395.47</v>
      </c>
      <c r="J4661" s="2" t="s">
        <v>20</v>
      </c>
      <c r="K4661" s="2" t="s">
        <v>16</v>
      </c>
      <c r="L4661">
        <v>4</v>
      </c>
      <c r="M4661" s="18">
        <f t="shared" si="1442"/>
        <v>395.47</v>
      </c>
      <c r="T4661" t="str">
        <f t="shared" si="1443"/>
        <v>Completed</v>
      </c>
      <c r="U4661" t="str">
        <f t="shared" si="1444"/>
        <v>No</v>
      </c>
      <c r="V4661" t="str">
        <f t="shared" si="1445"/>
        <v>No</v>
      </c>
      <c r="X4661">
        <f t="shared" si="1446"/>
        <v>558</v>
      </c>
      <c r="Y4661">
        <f t="shared" si="1447"/>
        <v>430</v>
      </c>
      <c r="Z4661" s="18">
        <f t="shared" si="1448"/>
        <v>594714.6477588166</v>
      </c>
      <c r="AA4661" s="18">
        <f t="shared" si="1449"/>
        <v>60882.938065984097</v>
      </c>
      <c r="AB4661" s="17">
        <f t="shared" si="1450"/>
        <v>3.804733727810651</v>
      </c>
      <c r="AC4661" s="2" t="s">
        <v>68</v>
      </c>
      <c r="AD4661" s="2" t="s">
        <v>23</v>
      </c>
      <c r="AE4661" t="str">
        <f t="shared" si="1451"/>
        <v>Books</v>
      </c>
      <c r="AF4661" t="str">
        <f t="shared" si="1452"/>
        <v>Books</v>
      </c>
      <c r="AG4661" t="str" cm="1">
        <f t="array" ref="AG4661">INDEX(AD:AD,ROW())</f>
        <v>Books</v>
      </c>
      <c r="AH4661">
        <f t="shared" si="1460"/>
        <v>20</v>
      </c>
      <c r="AI4661" t="str">
        <f t="shared" si="1453"/>
        <v>Books</v>
      </c>
      <c r="AK4661">
        <f t="shared" si="1454"/>
        <v>2023</v>
      </c>
      <c r="AL4661">
        <f t="shared" si="1455"/>
        <v>9</v>
      </c>
      <c r="AM4661">
        <f t="shared" si="1456"/>
        <v>6</v>
      </c>
      <c r="AN4661">
        <f t="shared" si="1457"/>
        <v>4</v>
      </c>
      <c r="AO4661" t="str">
        <f t="shared" si="1458"/>
        <v>Weekday</v>
      </c>
      <c r="AR4661" s="20">
        <f t="shared" si="1459"/>
        <v>0</v>
      </c>
    </row>
    <row r="4662" spans="1:44" x14ac:dyDescent="0.35">
      <c r="A4662" t="str">
        <f t="shared" si="1441"/>
        <v>CUST4661</v>
      </c>
      <c r="B4662" s="2" t="s">
        <v>4998</v>
      </c>
      <c r="C4662" s="4">
        <v>45798</v>
      </c>
      <c r="D4662" s="2" t="s">
        <v>178</v>
      </c>
      <c r="E4662" t="s">
        <v>5052</v>
      </c>
      <c r="F4662" s="2" t="s">
        <v>19</v>
      </c>
      <c r="G4662" s="2" t="s">
        <v>128</v>
      </c>
      <c r="H4662" s="2">
        <v>1</v>
      </c>
      <c r="I4662" s="19">
        <v>1556.49</v>
      </c>
      <c r="J4662" s="2" t="s">
        <v>50</v>
      </c>
      <c r="K4662" s="2" t="s">
        <v>16</v>
      </c>
      <c r="L4662">
        <v>3</v>
      </c>
      <c r="M4662" s="18">
        <f t="shared" si="1442"/>
        <v>1556.49</v>
      </c>
      <c r="T4662" t="str">
        <f t="shared" si="1443"/>
        <v>Completed</v>
      </c>
      <c r="U4662" t="str">
        <f t="shared" si="1444"/>
        <v>Yes</v>
      </c>
      <c r="V4662" t="str">
        <f t="shared" si="1445"/>
        <v>No</v>
      </c>
      <c r="X4662">
        <f t="shared" si="1446"/>
        <v>573</v>
      </c>
      <c r="Y4662">
        <f t="shared" si="1447"/>
        <v>450</v>
      </c>
      <c r="Z4662" s="18">
        <f t="shared" si="1448"/>
        <v>2759712.3299794244</v>
      </c>
      <c r="AA4662" s="18">
        <f t="shared" si="1449"/>
        <v>330643.50635802455</v>
      </c>
      <c r="AB4662" s="17">
        <f t="shared" si="1450"/>
        <v>3.8641711229946525</v>
      </c>
      <c r="AC4662" s="2" t="s">
        <v>128</v>
      </c>
      <c r="AD4662" s="2" t="s">
        <v>19</v>
      </c>
      <c r="AE4662" t="str">
        <f t="shared" si="1451"/>
        <v>Electronics</v>
      </c>
      <c r="AF4662" t="str">
        <f t="shared" si="1452"/>
        <v>Electronics</v>
      </c>
      <c r="AG4662" t="str" cm="1">
        <f t="array" ref="AG4662">INDEX(AD:AD,ROW())</f>
        <v>Electronics</v>
      </c>
      <c r="AH4662">
        <f t="shared" si="1460"/>
        <v>48</v>
      </c>
      <c r="AI4662" t="str">
        <f t="shared" si="1453"/>
        <v>Electronics</v>
      </c>
      <c r="AK4662">
        <f t="shared" si="1454"/>
        <v>2025</v>
      </c>
      <c r="AL4662">
        <f t="shared" si="1455"/>
        <v>5</v>
      </c>
      <c r="AM4662">
        <f t="shared" si="1456"/>
        <v>21</v>
      </c>
      <c r="AN4662">
        <f t="shared" si="1457"/>
        <v>4</v>
      </c>
      <c r="AO4662" t="str">
        <f t="shared" si="1458"/>
        <v>Weekday</v>
      </c>
      <c r="AR4662" s="20">
        <f t="shared" si="1459"/>
        <v>0</v>
      </c>
    </row>
    <row r="4663" spans="1:44" x14ac:dyDescent="0.35">
      <c r="A4663" t="str">
        <f t="shared" si="1441"/>
        <v>CUST4662</v>
      </c>
      <c r="B4663" s="2" t="s">
        <v>4999</v>
      </c>
      <c r="C4663" s="4">
        <v>45321</v>
      </c>
      <c r="D4663" s="2" t="s">
        <v>820</v>
      </c>
      <c r="E4663" t="s">
        <v>5050</v>
      </c>
      <c r="F4663" s="2" t="s">
        <v>23</v>
      </c>
      <c r="G4663" s="2" t="s">
        <v>75</v>
      </c>
      <c r="H4663" s="2">
        <v>2</v>
      </c>
      <c r="I4663" s="19">
        <v>614.23</v>
      </c>
      <c r="J4663" s="2" t="s">
        <v>5046</v>
      </c>
      <c r="K4663" s="2" t="s">
        <v>103</v>
      </c>
      <c r="L4663">
        <v>5</v>
      </c>
      <c r="M4663" s="18">
        <f t="shared" si="1442"/>
        <v>1228.46</v>
      </c>
      <c r="T4663" t="str">
        <f t="shared" si="1443"/>
        <v>Lost Sale</v>
      </c>
      <c r="U4663" t="str">
        <f t="shared" si="1444"/>
        <v>No</v>
      </c>
      <c r="V4663" t="str">
        <f t="shared" si="1445"/>
        <v>Yes</v>
      </c>
      <c r="X4663">
        <f t="shared" si="1446"/>
        <v>589</v>
      </c>
      <c r="Y4663">
        <f t="shared" si="1447"/>
        <v>426</v>
      </c>
      <c r="Z4663" s="18">
        <f t="shared" si="1448"/>
        <v>594714.6477588166</v>
      </c>
      <c r="AA4663" s="18">
        <f t="shared" si="1449"/>
        <v>60882.938065984097</v>
      </c>
      <c r="AB4663" s="17">
        <f t="shared" si="1450"/>
        <v>3.804733727810651</v>
      </c>
      <c r="AC4663" s="2" t="s">
        <v>75</v>
      </c>
      <c r="AD4663" s="2" t="s">
        <v>23</v>
      </c>
      <c r="AE4663" t="str">
        <f t="shared" si="1451"/>
        <v>Books</v>
      </c>
      <c r="AF4663" t="str">
        <f t="shared" si="1452"/>
        <v>Books</v>
      </c>
      <c r="AG4663" t="str" cm="1">
        <f t="array" ref="AG4663">INDEX(AD:AD,ROW())</f>
        <v>Books</v>
      </c>
      <c r="AH4663">
        <f t="shared" si="1460"/>
        <v>23</v>
      </c>
      <c r="AI4663" t="str">
        <f t="shared" si="1453"/>
        <v>Books</v>
      </c>
      <c r="AK4663">
        <f t="shared" si="1454"/>
        <v>2024</v>
      </c>
      <c r="AL4663">
        <f t="shared" si="1455"/>
        <v>1</v>
      </c>
      <c r="AM4663">
        <f t="shared" si="1456"/>
        <v>30</v>
      </c>
      <c r="AN4663">
        <f t="shared" si="1457"/>
        <v>3</v>
      </c>
      <c r="AO4663" t="str">
        <f t="shared" si="1458"/>
        <v>Weekday</v>
      </c>
      <c r="AR4663" s="20">
        <f t="shared" si="1459"/>
        <v>1</v>
      </c>
    </row>
    <row r="4664" spans="1:44" x14ac:dyDescent="0.35">
      <c r="A4664" t="str">
        <f t="shared" si="1441"/>
        <v>CUST4663</v>
      </c>
      <c r="B4664" s="2" t="s">
        <v>5000</v>
      </c>
      <c r="C4664" s="4">
        <v>44990</v>
      </c>
      <c r="D4664" s="2" t="s">
        <v>112</v>
      </c>
      <c r="E4664" t="s">
        <v>5054</v>
      </c>
      <c r="F4664" s="2" t="s">
        <v>42</v>
      </c>
      <c r="G4664" s="2" t="s">
        <v>5044</v>
      </c>
      <c r="H4664" s="2">
        <v>1</v>
      </c>
      <c r="I4664" s="19">
        <v>841.14</v>
      </c>
      <c r="J4664" s="2" t="s">
        <v>5047</v>
      </c>
      <c r="K4664" s="2" t="s">
        <v>16</v>
      </c>
      <c r="L4664">
        <v>3</v>
      </c>
      <c r="M4664" s="18">
        <f t="shared" si="1442"/>
        <v>841.14</v>
      </c>
      <c r="T4664" t="str">
        <f t="shared" si="1443"/>
        <v>Completed</v>
      </c>
      <c r="U4664" t="str">
        <f t="shared" si="1444"/>
        <v>No</v>
      </c>
      <c r="V4664" t="str">
        <f t="shared" si="1445"/>
        <v>No</v>
      </c>
      <c r="X4664">
        <f t="shared" si="1446"/>
        <v>558</v>
      </c>
      <c r="Y4664">
        <f t="shared" si="1447"/>
        <v>430</v>
      </c>
      <c r="Z4664" s="18">
        <f t="shared" si="1448"/>
        <v>1098537.4901531704</v>
      </c>
      <c r="AA4664" s="18">
        <f t="shared" si="1449"/>
        <v>96724.388030634553</v>
      </c>
      <c r="AB4664" s="17">
        <f t="shared" si="1450"/>
        <v>3.9001122334455669</v>
      </c>
      <c r="AC4664" s="2" t="s">
        <v>5044</v>
      </c>
      <c r="AD4664" s="2" t="s">
        <v>42</v>
      </c>
      <c r="AE4664" t="str">
        <f t="shared" si="1451"/>
        <v>Beauty</v>
      </c>
      <c r="AF4664" t="str">
        <f t="shared" si="1452"/>
        <v>Beauty</v>
      </c>
      <c r="AG4664" t="str" cm="1">
        <f t="array" ref="AG4664">INDEX(AD:AD,ROW())</f>
        <v>Beauty</v>
      </c>
      <c r="AH4664">
        <f t="shared" si="1460"/>
        <v>64</v>
      </c>
      <c r="AI4664" t="str">
        <f t="shared" si="1453"/>
        <v>Beauty</v>
      </c>
      <c r="AK4664">
        <f t="shared" si="1454"/>
        <v>2023</v>
      </c>
      <c r="AL4664">
        <f t="shared" si="1455"/>
        <v>3</v>
      </c>
      <c r="AM4664">
        <f t="shared" si="1456"/>
        <v>5</v>
      </c>
      <c r="AN4664">
        <f t="shared" si="1457"/>
        <v>1</v>
      </c>
      <c r="AO4664" t="str">
        <f t="shared" si="1458"/>
        <v>Weekend</v>
      </c>
      <c r="AR4664" s="20">
        <f t="shared" si="1459"/>
        <v>0</v>
      </c>
    </row>
    <row r="4665" spans="1:44" x14ac:dyDescent="0.35">
      <c r="A4665" t="str">
        <f t="shared" si="1441"/>
        <v>CUST4664</v>
      </c>
      <c r="B4665" s="2" t="s">
        <v>5001</v>
      </c>
      <c r="C4665" s="4">
        <v>45430</v>
      </c>
      <c r="D4665" s="2" t="s">
        <v>632</v>
      </c>
      <c r="E4665" t="s">
        <v>5055</v>
      </c>
      <c r="F4665" s="2" t="s">
        <v>42</v>
      </c>
      <c r="G4665" s="2" t="s">
        <v>188</v>
      </c>
      <c r="H4665" s="2">
        <v>1</v>
      </c>
      <c r="I4665" s="19">
        <v>817.88</v>
      </c>
      <c r="J4665" s="2" t="s">
        <v>5047</v>
      </c>
      <c r="K4665" s="2" t="s">
        <v>16</v>
      </c>
      <c r="L4665" s="32"/>
      <c r="M4665" s="18">
        <f t="shared" si="1442"/>
        <v>817.88</v>
      </c>
      <c r="T4665" t="str">
        <f t="shared" si="1443"/>
        <v>Completed</v>
      </c>
      <c r="U4665" t="str">
        <f t="shared" si="1444"/>
        <v>No</v>
      </c>
      <c r="V4665" t="str">
        <f t="shared" si="1445"/>
        <v>No</v>
      </c>
      <c r="X4665">
        <f t="shared" si="1446"/>
        <v>567</v>
      </c>
      <c r="Y4665">
        <f t="shared" si="1447"/>
        <v>440</v>
      </c>
      <c r="Z4665" s="18">
        <f t="shared" si="1448"/>
        <v>1098537.4901531704</v>
      </c>
      <c r="AA4665" s="18">
        <f t="shared" si="1449"/>
        <v>96724.388030634553</v>
      </c>
      <c r="AB4665" s="17">
        <f t="shared" si="1450"/>
        <v>3.9001122334455669</v>
      </c>
      <c r="AC4665" s="2" t="s">
        <v>188</v>
      </c>
      <c r="AD4665" s="2" t="s">
        <v>42</v>
      </c>
      <c r="AE4665" t="str">
        <f t="shared" si="1451"/>
        <v>Beauty</v>
      </c>
      <c r="AF4665" t="str">
        <f t="shared" si="1452"/>
        <v>Beauty</v>
      </c>
      <c r="AG4665" t="str" cm="1">
        <f t="array" ref="AG4665">INDEX(AD:AD,ROW())</f>
        <v>Beauty</v>
      </c>
      <c r="AH4665">
        <f t="shared" si="1460"/>
        <v>80</v>
      </c>
      <c r="AI4665" t="str">
        <f t="shared" si="1453"/>
        <v>Beauty</v>
      </c>
      <c r="AK4665">
        <f t="shared" si="1454"/>
        <v>2024</v>
      </c>
      <c r="AL4665">
        <f t="shared" si="1455"/>
        <v>5</v>
      </c>
      <c r="AM4665">
        <f t="shared" si="1456"/>
        <v>18</v>
      </c>
      <c r="AN4665">
        <f t="shared" si="1457"/>
        <v>7</v>
      </c>
      <c r="AO4665" t="str">
        <f t="shared" si="1458"/>
        <v>Weekend</v>
      </c>
      <c r="AR4665" s="20">
        <f t="shared" si="1459"/>
        <v>0</v>
      </c>
    </row>
    <row r="4666" spans="1:44" x14ac:dyDescent="0.35">
      <c r="A4666" t="str">
        <f t="shared" si="1441"/>
        <v>CUST4665</v>
      </c>
      <c r="B4666" s="2" t="s">
        <v>5002</v>
      </c>
      <c r="C4666" s="4">
        <v>45088</v>
      </c>
      <c r="D4666" s="2" t="s">
        <v>1288</v>
      </c>
      <c r="E4666" t="s">
        <v>5050</v>
      </c>
      <c r="F4666" s="2" t="s">
        <v>13</v>
      </c>
      <c r="G4666" s="2" t="s">
        <v>34</v>
      </c>
      <c r="H4666" s="2">
        <v>2</v>
      </c>
      <c r="I4666" s="19">
        <v>1314.54</v>
      </c>
      <c r="J4666" s="2" t="s">
        <v>5047</v>
      </c>
      <c r="K4666" s="2" t="s">
        <v>16</v>
      </c>
      <c r="L4666">
        <v>4</v>
      </c>
      <c r="M4666" s="18">
        <f t="shared" si="1442"/>
        <v>2629.08</v>
      </c>
      <c r="T4666" t="str">
        <f t="shared" si="1443"/>
        <v>Completed</v>
      </c>
      <c r="U4666" t="str">
        <f t="shared" si="1444"/>
        <v>Yes</v>
      </c>
      <c r="V4666" t="str">
        <f t="shared" si="1445"/>
        <v>No</v>
      </c>
      <c r="X4666">
        <f t="shared" si="1446"/>
        <v>589</v>
      </c>
      <c r="Y4666">
        <f t="shared" si="1447"/>
        <v>426</v>
      </c>
      <c r="Z4666" s="18">
        <f t="shared" si="1448"/>
        <v>1463424.4009529033</v>
      </c>
      <c r="AA4666" s="18">
        <f t="shared" si="1449"/>
        <v>118285.78776560788</v>
      </c>
      <c r="AB4666" s="17">
        <f t="shared" si="1450"/>
        <v>3.8140589569160999</v>
      </c>
      <c r="AC4666" s="2" t="s">
        <v>34</v>
      </c>
      <c r="AD4666" s="2" t="s">
        <v>13</v>
      </c>
      <c r="AE4666" t="str">
        <f t="shared" si="1451"/>
        <v>Home &amp; Kitchen</v>
      </c>
      <c r="AF4666" t="str">
        <f t="shared" si="1452"/>
        <v>Home &amp; Kitchen</v>
      </c>
      <c r="AG4666" t="str" cm="1">
        <f t="array" ref="AG4666">INDEX(AD:AD,ROW())</f>
        <v>Home &amp; Kitchen</v>
      </c>
      <c r="AH4666">
        <f t="shared" si="1460"/>
        <v>7</v>
      </c>
      <c r="AI4666" t="str">
        <f t="shared" si="1453"/>
        <v>Home &amp; Kitchen</v>
      </c>
      <c r="AK4666">
        <f t="shared" si="1454"/>
        <v>2023</v>
      </c>
      <c r="AL4666">
        <f t="shared" si="1455"/>
        <v>6</v>
      </c>
      <c r="AM4666">
        <f t="shared" si="1456"/>
        <v>11</v>
      </c>
      <c r="AN4666">
        <f t="shared" si="1457"/>
        <v>1</v>
      </c>
      <c r="AO4666" t="str">
        <f t="shared" si="1458"/>
        <v>Weekend</v>
      </c>
      <c r="AR4666" s="20">
        <f t="shared" si="1459"/>
        <v>0</v>
      </c>
    </row>
    <row r="4667" spans="1:44" x14ac:dyDescent="0.35">
      <c r="A4667" t="str">
        <f t="shared" si="1441"/>
        <v>CUST4666</v>
      </c>
      <c r="B4667" s="2" t="s">
        <v>5003</v>
      </c>
      <c r="C4667" s="4">
        <v>45618</v>
      </c>
      <c r="D4667" s="2" t="s">
        <v>1326</v>
      </c>
      <c r="E4667" t="s">
        <v>5049</v>
      </c>
      <c r="F4667" s="2" t="s">
        <v>42</v>
      </c>
      <c r="G4667" s="2" t="s">
        <v>188</v>
      </c>
      <c r="H4667" s="2">
        <v>1</v>
      </c>
      <c r="I4667" s="19">
        <v>223.3</v>
      </c>
      <c r="J4667" s="2" t="s">
        <v>50</v>
      </c>
      <c r="K4667" s="2" t="s">
        <v>16</v>
      </c>
      <c r="L4667">
        <v>3</v>
      </c>
      <c r="M4667" s="18">
        <f t="shared" si="1442"/>
        <v>223.3</v>
      </c>
      <c r="T4667" t="str">
        <f t="shared" si="1443"/>
        <v>Completed</v>
      </c>
      <c r="U4667" t="str">
        <f t="shared" si="1444"/>
        <v>No</v>
      </c>
      <c r="V4667" t="str">
        <f t="shared" si="1445"/>
        <v>No</v>
      </c>
      <c r="X4667">
        <f t="shared" si="1446"/>
        <v>595</v>
      </c>
      <c r="Y4667">
        <f t="shared" si="1447"/>
        <v>444</v>
      </c>
      <c r="Z4667" s="18">
        <f t="shared" si="1448"/>
        <v>1098537.4901531704</v>
      </c>
      <c r="AA4667" s="18">
        <f t="shared" si="1449"/>
        <v>96724.388030634553</v>
      </c>
      <c r="AB4667" s="17">
        <f t="shared" si="1450"/>
        <v>3.9001122334455669</v>
      </c>
      <c r="AC4667" s="2" t="s">
        <v>188</v>
      </c>
      <c r="AD4667" s="2" t="s">
        <v>42</v>
      </c>
      <c r="AE4667" t="str">
        <f t="shared" si="1451"/>
        <v>Beauty</v>
      </c>
      <c r="AF4667" t="str">
        <f t="shared" si="1452"/>
        <v>Beauty</v>
      </c>
      <c r="AG4667" t="str" cm="1">
        <f t="array" ref="AG4667">INDEX(AD:AD,ROW())</f>
        <v>Beauty</v>
      </c>
      <c r="AH4667">
        <f t="shared" si="1460"/>
        <v>80</v>
      </c>
      <c r="AI4667" t="str">
        <f t="shared" si="1453"/>
        <v>Beauty</v>
      </c>
      <c r="AK4667">
        <f t="shared" si="1454"/>
        <v>2024</v>
      </c>
      <c r="AL4667">
        <f t="shared" si="1455"/>
        <v>11</v>
      </c>
      <c r="AM4667">
        <f t="shared" si="1456"/>
        <v>22</v>
      </c>
      <c r="AN4667">
        <f t="shared" si="1457"/>
        <v>6</v>
      </c>
      <c r="AO4667" t="str">
        <f t="shared" si="1458"/>
        <v>Weekday</v>
      </c>
      <c r="AR4667" s="20">
        <f t="shared" si="1459"/>
        <v>0</v>
      </c>
    </row>
    <row r="4668" spans="1:44" x14ac:dyDescent="0.35">
      <c r="A4668" t="str">
        <f t="shared" si="1441"/>
        <v>CUST4667</v>
      </c>
      <c r="B4668" s="2" t="s">
        <v>5004</v>
      </c>
      <c r="C4668" s="4">
        <v>45090</v>
      </c>
      <c r="D4668" s="2" t="s">
        <v>802</v>
      </c>
      <c r="E4668" t="s">
        <v>5052</v>
      </c>
      <c r="F4668" s="2" t="s">
        <v>23</v>
      </c>
      <c r="G4668" s="2" t="s">
        <v>75</v>
      </c>
      <c r="H4668" s="2">
        <v>1</v>
      </c>
      <c r="I4668" s="19">
        <v>652.92999999999995</v>
      </c>
      <c r="J4668" s="2" t="s">
        <v>5047</v>
      </c>
      <c r="K4668" s="2" t="s">
        <v>16</v>
      </c>
      <c r="L4668">
        <v>4</v>
      </c>
      <c r="M4668" s="18">
        <f t="shared" si="1442"/>
        <v>652.92999999999995</v>
      </c>
      <c r="T4668" t="str">
        <f t="shared" si="1443"/>
        <v>Completed</v>
      </c>
      <c r="U4668" t="str">
        <f t="shared" si="1444"/>
        <v>No</v>
      </c>
      <c r="V4668" t="str">
        <f t="shared" si="1445"/>
        <v>No</v>
      </c>
      <c r="X4668">
        <f t="shared" si="1446"/>
        <v>573</v>
      </c>
      <c r="Y4668">
        <f t="shared" si="1447"/>
        <v>450</v>
      </c>
      <c r="Z4668" s="18">
        <f t="shared" si="1448"/>
        <v>594714.6477588166</v>
      </c>
      <c r="AA4668" s="18">
        <f t="shared" si="1449"/>
        <v>60882.938065984097</v>
      </c>
      <c r="AB4668" s="17">
        <f t="shared" si="1450"/>
        <v>3.804733727810651</v>
      </c>
      <c r="AC4668" s="2" t="s">
        <v>75</v>
      </c>
      <c r="AD4668" s="2" t="s">
        <v>23</v>
      </c>
      <c r="AE4668" t="str">
        <f t="shared" si="1451"/>
        <v>Books</v>
      </c>
      <c r="AF4668" t="str">
        <f t="shared" si="1452"/>
        <v>Books</v>
      </c>
      <c r="AG4668" t="str" cm="1">
        <f t="array" ref="AG4668">INDEX(AD:AD,ROW())</f>
        <v>Books</v>
      </c>
      <c r="AH4668">
        <f t="shared" si="1460"/>
        <v>23</v>
      </c>
      <c r="AI4668" t="str">
        <f t="shared" si="1453"/>
        <v>Books</v>
      </c>
      <c r="AK4668">
        <f t="shared" si="1454"/>
        <v>2023</v>
      </c>
      <c r="AL4668">
        <f t="shared" si="1455"/>
        <v>6</v>
      </c>
      <c r="AM4668">
        <f t="shared" si="1456"/>
        <v>13</v>
      </c>
      <c r="AN4668">
        <f t="shared" si="1457"/>
        <v>3</v>
      </c>
      <c r="AO4668" t="str">
        <f t="shared" si="1458"/>
        <v>Weekday</v>
      </c>
      <c r="AR4668" s="20">
        <f t="shared" si="1459"/>
        <v>0</v>
      </c>
    </row>
    <row r="4669" spans="1:44" x14ac:dyDescent="0.35">
      <c r="A4669" t="str">
        <f t="shared" si="1441"/>
        <v>CUST4668</v>
      </c>
      <c r="B4669" s="2" t="s">
        <v>5005</v>
      </c>
      <c r="C4669" s="4">
        <v>45612</v>
      </c>
      <c r="D4669" s="2" t="s">
        <v>1020</v>
      </c>
      <c r="E4669" t="s">
        <v>5055</v>
      </c>
      <c r="F4669" s="2" t="s">
        <v>29</v>
      </c>
      <c r="G4669" s="2" t="s">
        <v>138</v>
      </c>
      <c r="H4669" s="2">
        <v>1</v>
      </c>
      <c r="I4669" s="19">
        <v>1823.74</v>
      </c>
      <c r="J4669" s="2" t="s">
        <v>15</v>
      </c>
      <c r="K4669" s="2" t="s">
        <v>16</v>
      </c>
      <c r="L4669">
        <v>5</v>
      </c>
      <c r="M4669" s="18">
        <f t="shared" si="1442"/>
        <v>1823.74</v>
      </c>
      <c r="T4669" t="str">
        <f t="shared" si="1443"/>
        <v>Completed</v>
      </c>
      <c r="U4669" t="str">
        <f t="shared" si="1444"/>
        <v>Yes</v>
      </c>
      <c r="V4669" t="str">
        <f t="shared" si="1445"/>
        <v>No</v>
      </c>
      <c r="X4669">
        <f t="shared" si="1446"/>
        <v>567</v>
      </c>
      <c r="Y4669">
        <f t="shared" si="1447"/>
        <v>440</v>
      </c>
      <c r="Z4669" s="18">
        <f t="shared" si="1448"/>
        <v>1892867.2841657216</v>
      </c>
      <c r="AA4669" s="18">
        <f t="shared" si="1449"/>
        <v>199432.98236095349</v>
      </c>
      <c r="AB4669" s="17">
        <f t="shared" si="1450"/>
        <v>3.8949824970828471</v>
      </c>
      <c r="AC4669" s="2" t="s">
        <v>138</v>
      </c>
      <c r="AD4669" s="2" t="s">
        <v>29</v>
      </c>
      <c r="AE4669" t="str">
        <f t="shared" si="1451"/>
        <v>Fashion</v>
      </c>
      <c r="AF4669" t="str">
        <f t="shared" si="1452"/>
        <v>Fashion</v>
      </c>
      <c r="AG4669" t="str" cm="1">
        <f t="array" ref="AG4669">INDEX(AD:AD,ROW())</f>
        <v>Fashion</v>
      </c>
      <c r="AH4669">
        <f t="shared" si="1460"/>
        <v>53</v>
      </c>
      <c r="AI4669" t="str">
        <f t="shared" si="1453"/>
        <v>Fashion</v>
      </c>
      <c r="AK4669">
        <f t="shared" si="1454"/>
        <v>2024</v>
      </c>
      <c r="AL4669">
        <f t="shared" si="1455"/>
        <v>11</v>
      </c>
      <c r="AM4669">
        <f t="shared" si="1456"/>
        <v>16</v>
      </c>
      <c r="AN4669">
        <f t="shared" si="1457"/>
        <v>7</v>
      </c>
      <c r="AO4669" t="str">
        <f t="shared" si="1458"/>
        <v>Weekend</v>
      </c>
      <c r="AR4669" s="20">
        <f t="shared" si="1459"/>
        <v>0</v>
      </c>
    </row>
    <row r="4670" spans="1:44" x14ac:dyDescent="0.35">
      <c r="A4670" t="str">
        <f t="shared" si="1441"/>
        <v>CUST4669</v>
      </c>
      <c r="B4670" s="2" t="s">
        <v>5006</v>
      </c>
      <c r="C4670" s="4">
        <v>45789</v>
      </c>
      <c r="D4670" s="2" t="s">
        <v>592</v>
      </c>
      <c r="E4670" t="s">
        <v>5050</v>
      </c>
      <c r="F4670" s="2" t="s">
        <v>13</v>
      </c>
      <c r="G4670" s="2" t="s">
        <v>14</v>
      </c>
      <c r="H4670" s="2">
        <v>1</v>
      </c>
      <c r="I4670" s="19">
        <v>614.42999999999995</v>
      </c>
      <c r="J4670" s="2" t="s">
        <v>20</v>
      </c>
      <c r="K4670" s="2" t="s">
        <v>16</v>
      </c>
      <c r="L4670">
        <v>4</v>
      </c>
      <c r="M4670" s="18">
        <f t="shared" si="1442"/>
        <v>614.42999999999995</v>
      </c>
      <c r="T4670" t="str">
        <f t="shared" si="1443"/>
        <v>Completed</v>
      </c>
      <c r="U4670" t="str">
        <f t="shared" si="1444"/>
        <v>No</v>
      </c>
      <c r="V4670" t="str">
        <f t="shared" si="1445"/>
        <v>No</v>
      </c>
      <c r="X4670">
        <f t="shared" si="1446"/>
        <v>589</v>
      </c>
      <c r="Y4670">
        <f t="shared" si="1447"/>
        <v>426</v>
      </c>
      <c r="Z4670" s="18">
        <f t="shared" si="1448"/>
        <v>1463424.4009529033</v>
      </c>
      <c r="AA4670" s="18">
        <f t="shared" si="1449"/>
        <v>118285.78776560788</v>
      </c>
      <c r="AB4670" s="17">
        <f t="shared" si="1450"/>
        <v>3.8140589569160999</v>
      </c>
      <c r="AC4670" s="2" t="s">
        <v>14</v>
      </c>
      <c r="AD4670" s="2" t="s">
        <v>13</v>
      </c>
      <c r="AE4670" t="str">
        <f t="shared" si="1451"/>
        <v>Home &amp; Kitchen</v>
      </c>
      <c r="AF4670" t="str">
        <f t="shared" si="1452"/>
        <v>Home &amp; Kitchen</v>
      </c>
      <c r="AG4670" t="str" cm="1">
        <f t="array" ref="AG4670">INDEX(AD:AD,ROW())</f>
        <v>Home &amp; Kitchen</v>
      </c>
      <c r="AH4670">
        <f t="shared" si="1460"/>
        <v>2</v>
      </c>
      <c r="AI4670" t="str">
        <f t="shared" si="1453"/>
        <v>Home &amp; Kitchen</v>
      </c>
      <c r="AK4670">
        <f t="shared" si="1454"/>
        <v>2025</v>
      </c>
      <c r="AL4670">
        <f t="shared" si="1455"/>
        <v>5</v>
      </c>
      <c r="AM4670">
        <f t="shared" si="1456"/>
        <v>12</v>
      </c>
      <c r="AN4670">
        <f t="shared" si="1457"/>
        <v>2</v>
      </c>
      <c r="AO4670" t="str">
        <f t="shared" si="1458"/>
        <v>Weekday</v>
      </c>
      <c r="AR4670" s="20">
        <f t="shared" si="1459"/>
        <v>0</v>
      </c>
    </row>
    <row r="4671" spans="1:44" x14ac:dyDescent="0.35">
      <c r="A4671" t="str">
        <f t="shared" si="1441"/>
        <v>CUST4670</v>
      </c>
      <c r="B4671" s="2" t="s">
        <v>5007</v>
      </c>
      <c r="C4671" s="4">
        <v>45644</v>
      </c>
      <c r="D4671" s="2" t="s">
        <v>601</v>
      </c>
      <c r="E4671" t="s">
        <v>5055</v>
      </c>
      <c r="F4671" s="2" t="s">
        <v>19</v>
      </c>
      <c r="G4671" s="2" t="s">
        <v>60</v>
      </c>
      <c r="H4671" s="2">
        <v>2</v>
      </c>
      <c r="I4671" s="19">
        <v>866.88</v>
      </c>
      <c r="J4671" s="2" t="s">
        <v>20</v>
      </c>
      <c r="K4671" s="2" t="s">
        <v>16</v>
      </c>
      <c r="L4671">
        <v>5</v>
      </c>
      <c r="M4671" s="18">
        <f t="shared" si="1442"/>
        <v>1733.76</v>
      </c>
      <c r="T4671" t="str">
        <f t="shared" si="1443"/>
        <v>Completed</v>
      </c>
      <c r="U4671" t="str">
        <f t="shared" si="1444"/>
        <v>Yes</v>
      </c>
      <c r="V4671" t="str">
        <f t="shared" si="1445"/>
        <v>No</v>
      </c>
      <c r="X4671">
        <f t="shared" si="1446"/>
        <v>567</v>
      </c>
      <c r="Y4671">
        <f t="shared" si="1447"/>
        <v>440</v>
      </c>
      <c r="Z4671" s="18">
        <f t="shared" si="1448"/>
        <v>2759712.3299794244</v>
      </c>
      <c r="AA4671" s="18">
        <f t="shared" si="1449"/>
        <v>330643.50635802455</v>
      </c>
      <c r="AB4671" s="17">
        <f t="shared" si="1450"/>
        <v>3.8641711229946525</v>
      </c>
      <c r="AC4671" s="2" t="s">
        <v>60</v>
      </c>
      <c r="AD4671" s="2" t="s">
        <v>19</v>
      </c>
      <c r="AE4671" t="str">
        <f t="shared" si="1451"/>
        <v>Electronics</v>
      </c>
      <c r="AF4671" t="str">
        <f t="shared" si="1452"/>
        <v>Electronics</v>
      </c>
      <c r="AG4671" t="str" cm="1">
        <f t="array" ref="AG4671">INDEX(AD:AD,ROW())</f>
        <v>Electronics</v>
      </c>
      <c r="AH4671">
        <f t="shared" si="1460"/>
        <v>17</v>
      </c>
      <c r="AI4671" t="str">
        <f t="shared" si="1453"/>
        <v>Electronics</v>
      </c>
      <c r="AK4671">
        <f t="shared" si="1454"/>
        <v>2024</v>
      </c>
      <c r="AL4671">
        <f t="shared" si="1455"/>
        <v>12</v>
      </c>
      <c r="AM4671">
        <f t="shared" si="1456"/>
        <v>18</v>
      </c>
      <c r="AN4671">
        <f t="shared" si="1457"/>
        <v>4</v>
      </c>
      <c r="AO4671" t="str">
        <f t="shared" si="1458"/>
        <v>Weekday</v>
      </c>
      <c r="AR4671" s="20">
        <f t="shared" si="1459"/>
        <v>0</v>
      </c>
    </row>
    <row r="4672" spans="1:44" x14ac:dyDescent="0.35">
      <c r="A4672" t="str">
        <f t="shared" si="1441"/>
        <v>CUST4671</v>
      </c>
      <c r="B4672" s="2" t="s">
        <v>5008</v>
      </c>
      <c r="C4672" s="4">
        <v>45206</v>
      </c>
      <c r="D4672" s="2" t="s">
        <v>312</v>
      </c>
      <c r="E4672" t="s">
        <v>5052</v>
      </c>
      <c r="F4672" s="2" t="s">
        <v>29</v>
      </c>
      <c r="G4672" s="2" t="s">
        <v>30</v>
      </c>
      <c r="H4672" s="2">
        <v>1</v>
      </c>
      <c r="I4672" s="19">
        <v>1414.26</v>
      </c>
      <c r="J4672" s="2" t="s">
        <v>5046</v>
      </c>
      <c r="K4672" s="2" t="s">
        <v>16</v>
      </c>
      <c r="L4672">
        <v>3</v>
      </c>
      <c r="M4672" s="18">
        <f t="shared" si="1442"/>
        <v>1414.26</v>
      </c>
      <c r="T4672" t="str">
        <f t="shared" si="1443"/>
        <v>Completed</v>
      </c>
      <c r="U4672" t="str">
        <f t="shared" si="1444"/>
        <v>Yes</v>
      </c>
      <c r="V4672" t="str">
        <f t="shared" si="1445"/>
        <v>No</v>
      </c>
      <c r="X4672">
        <f t="shared" si="1446"/>
        <v>573</v>
      </c>
      <c r="Y4672">
        <f t="shared" si="1447"/>
        <v>450</v>
      </c>
      <c r="Z4672" s="18">
        <f t="shared" si="1448"/>
        <v>1892867.2841657216</v>
      </c>
      <c r="AA4672" s="18">
        <f t="shared" si="1449"/>
        <v>199432.98236095349</v>
      </c>
      <c r="AB4672" s="17">
        <f t="shared" si="1450"/>
        <v>3.8949824970828471</v>
      </c>
      <c r="AC4672" s="2" t="s">
        <v>30</v>
      </c>
      <c r="AD4672" s="2" t="s">
        <v>29</v>
      </c>
      <c r="AE4672" t="str">
        <f t="shared" si="1451"/>
        <v>Fashion</v>
      </c>
      <c r="AF4672" t="str">
        <f t="shared" si="1452"/>
        <v>Fashion</v>
      </c>
      <c r="AG4672" t="str" cm="1">
        <f t="array" ref="AG4672">INDEX(AD:AD,ROW())</f>
        <v>Fashion</v>
      </c>
      <c r="AH4672">
        <f t="shared" si="1460"/>
        <v>6</v>
      </c>
      <c r="AI4672" t="str">
        <f t="shared" si="1453"/>
        <v>Fashion</v>
      </c>
      <c r="AK4672">
        <f t="shared" si="1454"/>
        <v>2023</v>
      </c>
      <c r="AL4672">
        <f t="shared" si="1455"/>
        <v>10</v>
      </c>
      <c r="AM4672">
        <f t="shared" si="1456"/>
        <v>7</v>
      </c>
      <c r="AN4672">
        <f t="shared" si="1457"/>
        <v>7</v>
      </c>
      <c r="AO4672" t="str">
        <f t="shared" si="1458"/>
        <v>Weekend</v>
      </c>
      <c r="AR4672" s="20">
        <f t="shared" si="1459"/>
        <v>0</v>
      </c>
    </row>
    <row r="4673" spans="1:44" x14ac:dyDescent="0.35">
      <c r="A4673" t="str">
        <f t="shared" si="1441"/>
        <v>CUST4672</v>
      </c>
      <c r="B4673" s="2" t="s">
        <v>5009</v>
      </c>
      <c r="C4673" s="4">
        <v>45672</v>
      </c>
      <c r="D4673" s="2" t="s">
        <v>370</v>
      </c>
      <c r="E4673" t="s">
        <v>5050</v>
      </c>
      <c r="F4673" s="2" t="s">
        <v>23</v>
      </c>
      <c r="G4673" s="2" t="s">
        <v>46</v>
      </c>
      <c r="H4673" s="2">
        <v>1</v>
      </c>
      <c r="I4673" s="19">
        <v>422.22</v>
      </c>
      <c r="J4673" s="2" t="s">
        <v>50</v>
      </c>
      <c r="K4673" s="2" t="s">
        <v>16</v>
      </c>
      <c r="L4673">
        <v>1</v>
      </c>
      <c r="M4673" s="18">
        <f t="shared" si="1442"/>
        <v>422.22</v>
      </c>
      <c r="T4673" t="str">
        <f t="shared" si="1443"/>
        <v>Completed</v>
      </c>
      <c r="U4673" t="str">
        <f t="shared" si="1444"/>
        <v>No</v>
      </c>
      <c r="V4673" t="str">
        <f t="shared" si="1445"/>
        <v>No</v>
      </c>
      <c r="X4673">
        <f t="shared" si="1446"/>
        <v>589</v>
      </c>
      <c r="Y4673">
        <f t="shared" si="1447"/>
        <v>426</v>
      </c>
      <c r="Z4673" s="18">
        <f t="shared" si="1448"/>
        <v>594714.6477588166</v>
      </c>
      <c r="AA4673" s="18">
        <f t="shared" si="1449"/>
        <v>60882.938065984097</v>
      </c>
      <c r="AB4673" s="17">
        <f t="shared" si="1450"/>
        <v>3.804733727810651</v>
      </c>
      <c r="AC4673" s="2" t="s">
        <v>46</v>
      </c>
      <c r="AD4673" s="2" t="s">
        <v>23</v>
      </c>
      <c r="AE4673" t="str">
        <f t="shared" si="1451"/>
        <v>Books</v>
      </c>
      <c r="AF4673" t="str">
        <f t="shared" si="1452"/>
        <v>Books</v>
      </c>
      <c r="AG4673" t="str" cm="1">
        <f t="array" ref="AG4673">INDEX(AD:AD,ROW())</f>
        <v>Books</v>
      </c>
      <c r="AH4673">
        <f t="shared" si="1460"/>
        <v>11</v>
      </c>
      <c r="AI4673" t="str">
        <f t="shared" si="1453"/>
        <v>Books</v>
      </c>
      <c r="AK4673">
        <f t="shared" si="1454"/>
        <v>2025</v>
      </c>
      <c r="AL4673">
        <f t="shared" si="1455"/>
        <v>1</v>
      </c>
      <c r="AM4673">
        <f t="shared" si="1456"/>
        <v>15</v>
      </c>
      <c r="AN4673">
        <f t="shared" si="1457"/>
        <v>4</v>
      </c>
      <c r="AO4673" t="str">
        <f t="shared" si="1458"/>
        <v>Weekday</v>
      </c>
      <c r="AR4673" s="20">
        <f t="shared" si="1459"/>
        <v>0</v>
      </c>
    </row>
    <row r="4674" spans="1:44" x14ac:dyDescent="0.35">
      <c r="A4674" t="str">
        <f t="shared" si="1441"/>
        <v>CUST4673</v>
      </c>
      <c r="B4674" s="2" t="s">
        <v>5010</v>
      </c>
      <c r="C4674" s="4">
        <v>44929</v>
      </c>
      <c r="D4674" s="2" t="s">
        <v>454</v>
      </c>
      <c r="E4674" t="s">
        <v>5055</v>
      </c>
      <c r="F4674" s="2" t="s">
        <v>29</v>
      </c>
      <c r="G4674" s="2" t="s">
        <v>5041</v>
      </c>
      <c r="H4674" s="2">
        <v>1</v>
      </c>
      <c r="I4674" s="19">
        <v>563.4</v>
      </c>
      <c r="J4674" s="2" t="s">
        <v>5046</v>
      </c>
      <c r="K4674" s="2" t="s">
        <v>76</v>
      </c>
      <c r="L4674">
        <v>3</v>
      </c>
      <c r="M4674" s="18">
        <f t="shared" si="1442"/>
        <v>563.4</v>
      </c>
      <c r="T4674" t="str">
        <f t="shared" si="1443"/>
        <v>Completed</v>
      </c>
      <c r="U4674" t="str">
        <f t="shared" si="1444"/>
        <v>No</v>
      </c>
      <c r="V4674" t="str">
        <f t="shared" si="1445"/>
        <v>No</v>
      </c>
      <c r="X4674">
        <f t="shared" si="1446"/>
        <v>567</v>
      </c>
      <c r="Y4674">
        <f t="shared" si="1447"/>
        <v>440</v>
      </c>
      <c r="Z4674" s="18">
        <f t="shared" si="1448"/>
        <v>1892867.2841657216</v>
      </c>
      <c r="AA4674" s="18">
        <f t="shared" si="1449"/>
        <v>199432.98236095349</v>
      </c>
      <c r="AB4674" s="17">
        <f t="shared" si="1450"/>
        <v>3.8949824970828471</v>
      </c>
      <c r="AC4674" s="2" t="s">
        <v>5041</v>
      </c>
      <c r="AD4674" s="2" t="s">
        <v>29</v>
      </c>
      <c r="AE4674" t="str">
        <f t="shared" si="1451"/>
        <v>Fashion</v>
      </c>
      <c r="AF4674" t="str">
        <f t="shared" si="1452"/>
        <v>Fashion</v>
      </c>
      <c r="AG4674" t="str" cm="1">
        <f t="array" ref="AG4674">INDEX(AD:AD,ROW())</f>
        <v>Fashion</v>
      </c>
      <c r="AH4674">
        <f t="shared" si="1460"/>
        <v>15</v>
      </c>
      <c r="AI4674" t="str">
        <f t="shared" si="1453"/>
        <v>Fashion</v>
      </c>
      <c r="AK4674">
        <f t="shared" si="1454"/>
        <v>2023</v>
      </c>
      <c r="AL4674">
        <f t="shared" si="1455"/>
        <v>1</v>
      </c>
      <c r="AM4674">
        <f t="shared" si="1456"/>
        <v>3</v>
      </c>
      <c r="AN4674">
        <f t="shared" si="1457"/>
        <v>3</v>
      </c>
      <c r="AO4674" t="str">
        <f t="shared" si="1458"/>
        <v>Weekday</v>
      </c>
      <c r="AR4674" s="20">
        <f t="shared" si="1459"/>
        <v>1</v>
      </c>
    </row>
    <row r="4675" spans="1:44" x14ac:dyDescent="0.35">
      <c r="A4675" t="str">
        <f t="shared" ref="A4675:A4701" si="1461">"CUST"&amp;TEXT(ROW()-1,"0000")</f>
        <v>CUST4674</v>
      </c>
      <c r="B4675" s="2" t="s">
        <v>5011</v>
      </c>
      <c r="C4675" s="4">
        <v>45472</v>
      </c>
      <c r="D4675" s="2" t="s">
        <v>677</v>
      </c>
      <c r="E4675" t="s">
        <v>5051</v>
      </c>
      <c r="F4675" s="2" t="s">
        <v>13</v>
      </c>
      <c r="G4675" s="2" t="s">
        <v>37</v>
      </c>
      <c r="H4675" s="2">
        <v>2</v>
      </c>
      <c r="I4675" s="19">
        <v>1145.07</v>
      </c>
      <c r="J4675" s="2" t="s">
        <v>20</v>
      </c>
      <c r="K4675" s="2" t="s">
        <v>16</v>
      </c>
      <c r="L4675">
        <v>4</v>
      </c>
      <c r="M4675" s="18">
        <f t="shared" ref="M4675:M4701" si="1462">H4675*I4675</f>
        <v>2290.14</v>
      </c>
      <c r="T4675" t="str">
        <f t="shared" ref="T4675:T4701" si="1463">IF(K4675="Cancelled","Lost Sale",IF(K4675="Pending","Pending","Completed"))</f>
        <v>Completed</v>
      </c>
      <c r="U4675" t="str">
        <f t="shared" ref="U4675:U4701" si="1464">IF(AND(K4675="Delivered",M4675&gt;1000),"Yes","No")</f>
        <v>Yes</v>
      </c>
      <c r="V4675" t="str">
        <f t="shared" ref="V4675:V4701" si="1465">IF(OR(K4675="Cancelled",K4675="Pending"),"Yes","No")</f>
        <v>No</v>
      </c>
      <c r="X4675">
        <f t="shared" ref="X4675:X4701" si="1466">COUNTIF($E$2:$E$4701,E4675)</f>
        <v>619</v>
      </c>
      <c r="Y4675">
        <f t="shared" ref="Y4675:Y4701" si="1467">COUNTIFS($E$2:$E$4701,E4675,$K$2:$K$4701,"Delivered")</f>
        <v>468</v>
      </c>
      <c r="Z4675" s="18">
        <f t="shared" ref="Z4675:Z4701" si="1468">SUMIF($F$2:$F$4701,F4675,$M$2:$M$4701)</f>
        <v>1463424.4009529033</v>
      </c>
      <c r="AA4675" s="18">
        <f t="shared" ref="AA4675:AA4701" si="1469">SUMIFS($M$2:$M$4701,$F$2:$F$4701,F4675,$K$2:$K$4701,"Pending")</f>
        <v>118285.78776560788</v>
      </c>
      <c r="AB4675" s="17">
        <f t="shared" ref="AB4675:AB4701" si="1470">AVERAGEIF($F$2:$F$4701,F4675,$L$2:$L$4701)</f>
        <v>3.8140589569160999</v>
      </c>
      <c r="AC4675" s="2" t="s">
        <v>37</v>
      </c>
      <c r="AD4675" s="2" t="s">
        <v>13</v>
      </c>
      <c r="AE4675" t="str">
        <f t="shared" ref="AE4675:AE4701" si="1471">VLOOKUP(G4675,$AC$2:$AD$4738,2,FALSE)</f>
        <v>Home &amp; Kitchen</v>
      </c>
      <c r="AF4675" t="str">
        <f t="shared" ref="AF4675:AF4701" si="1472">_xlfn.XLOOKUP(G4675,AC:AC,AD:AD)</f>
        <v>Home &amp; Kitchen</v>
      </c>
      <c r="AG4675" t="str" cm="1">
        <f t="array" ref="AG4675">INDEX(AD:AD,ROW())</f>
        <v>Home &amp; Kitchen</v>
      </c>
      <c r="AH4675">
        <f t="shared" si="1460"/>
        <v>8</v>
      </c>
      <c r="AI4675" t="str">
        <f t="shared" ref="AI4675:AI4701" si="1473">INDEX(AD:AD,MATCH(G4675,AC:AC,0))</f>
        <v>Home &amp; Kitchen</v>
      </c>
      <c r="AK4675">
        <f t="shared" ref="AK4675:AK4701" si="1474">YEAR(C4675)</f>
        <v>2024</v>
      </c>
      <c r="AL4675">
        <f t="shared" ref="AL4675:AL4701" si="1475">MONTH(C4675)</f>
        <v>6</v>
      </c>
      <c r="AM4675">
        <f t="shared" ref="AM4675:AM4701" si="1476">DAY(C4675)</f>
        <v>29</v>
      </c>
      <c r="AN4675">
        <f t="shared" ref="AN4675:AN4701" si="1477">WEEKDAY(C4675)</f>
        <v>7</v>
      </c>
      <c r="AO4675" t="str">
        <f t="shared" ref="AO4675:AO4701" si="1478">IF(WEEKDAY(C4675,2)&gt;5,"Weekend","Weekday")</f>
        <v>Weekend</v>
      </c>
      <c r="AR4675" s="20">
        <f t="shared" ref="AR4675:AR4701" si="1479">IF(OR(K4675="Cancelled",K4675="Returned"),1,0)</f>
        <v>0</v>
      </c>
    </row>
    <row r="4676" spans="1:44" x14ac:dyDescent="0.35">
      <c r="A4676" t="str">
        <f t="shared" si="1461"/>
        <v>CUST4675</v>
      </c>
      <c r="B4676" s="2" t="s">
        <v>5012</v>
      </c>
      <c r="C4676" s="4">
        <v>45306</v>
      </c>
      <c r="D4676" s="2" t="s">
        <v>154</v>
      </c>
      <c r="E4676" t="s">
        <v>5055</v>
      </c>
      <c r="F4676" s="2" t="s">
        <v>42</v>
      </c>
      <c r="G4676" s="2" t="s">
        <v>5042</v>
      </c>
      <c r="H4676" s="2">
        <v>1</v>
      </c>
      <c r="I4676" s="19">
        <v>1109.74</v>
      </c>
      <c r="J4676" s="2" t="s">
        <v>20</v>
      </c>
      <c r="K4676" s="2" t="s">
        <v>16</v>
      </c>
      <c r="L4676">
        <v>5</v>
      </c>
      <c r="M4676" s="18">
        <f t="shared" si="1462"/>
        <v>1109.74</v>
      </c>
      <c r="T4676" t="str">
        <f t="shared" si="1463"/>
        <v>Completed</v>
      </c>
      <c r="U4676" t="str">
        <f t="shared" si="1464"/>
        <v>Yes</v>
      </c>
      <c r="V4676" t="str">
        <f t="shared" si="1465"/>
        <v>No</v>
      </c>
      <c r="X4676">
        <f t="shared" si="1466"/>
        <v>567</v>
      </c>
      <c r="Y4676">
        <f t="shared" si="1467"/>
        <v>440</v>
      </c>
      <c r="Z4676" s="18">
        <f t="shared" si="1468"/>
        <v>1098537.4901531704</v>
      </c>
      <c r="AA4676" s="18">
        <f t="shared" si="1469"/>
        <v>96724.388030634553</v>
      </c>
      <c r="AB4676" s="17">
        <f t="shared" si="1470"/>
        <v>3.9001122334455669</v>
      </c>
      <c r="AC4676" s="2" t="s">
        <v>5042</v>
      </c>
      <c r="AD4676" s="2" t="s">
        <v>42</v>
      </c>
      <c r="AE4676" t="str">
        <f t="shared" si="1471"/>
        <v>Beauty</v>
      </c>
      <c r="AF4676" t="str">
        <f t="shared" si="1472"/>
        <v>Beauty</v>
      </c>
      <c r="AG4676" t="str" cm="1">
        <f t="array" ref="AG4676">INDEX(AD:AD,ROW())</f>
        <v>Beauty</v>
      </c>
      <c r="AH4676">
        <f t="shared" si="1460"/>
        <v>18</v>
      </c>
      <c r="AI4676" t="str">
        <f t="shared" si="1473"/>
        <v>Beauty</v>
      </c>
      <c r="AK4676">
        <f t="shared" si="1474"/>
        <v>2024</v>
      </c>
      <c r="AL4676">
        <f t="shared" si="1475"/>
        <v>1</v>
      </c>
      <c r="AM4676">
        <f t="shared" si="1476"/>
        <v>15</v>
      </c>
      <c r="AN4676">
        <f t="shared" si="1477"/>
        <v>2</v>
      </c>
      <c r="AO4676" t="str">
        <f t="shared" si="1478"/>
        <v>Weekday</v>
      </c>
      <c r="AR4676" s="20">
        <f t="shared" si="1479"/>
        <v>0</v>
      </c>
    </row>
    <row r="4677" spans="1:44" x14ac:dyDescent="0.35">
      <c r="A4677" t="str">
        <f t="shared" si="1461"/>
        <v>CUST4676</v>
      </c>
      <c r="B4677" s="2" t="s">
        <v>5013</v>
      </c>
      <c r="C4677" s="4">
        <v>45092</v>
      </c>
      <c r="D4677" s="2" t="s">
        <v>398</v>
      </c>
      <c r="E4677" t="s">
        <v>5055</v>
      </c>
      <c r="F4677" s="2" t="s">
        <v>29</v>
      </c>
      <c r="G4677" s="2" t="s">
        <v>30</v>
      </c>
      <c r="H4677" s="2">
        <v>1</v>
      </c>
      <c r="I4677" s="19">
        <v>1907.99</v>
      </c>
      <c r="J4677" s="2" t="s">
        <v>20</v>
      </c>
      <c r="K4677" s="2" t="s">
        <v>16</v>
      </c>
      <c r="L4677">
        <v>3</v>
      </c>
      <c r="M4677" s="18">
        <f t="shared" si="1462"/>
        <v>1907.99</v>
      </c>
      <c r="T4677" t="str">
        <f t="shared" si="1463"/>
        <v>Completed</v>
      </c>
      <c r="U4677" t="str">
        <f t="shared" si="1464"/>
        <v>Yes</v>
      </c>
      <c r="V4677" t="str">
        <f t="shared" si="1465"/>
        <v>No</v>
      </c>
      <c r="X4677">
        <f t="shared" si="1466"/>
        <v>567</v>
      </c>
      <c r="Y4677">
        <f t="shared" si="1467"/>
        <v>440</v>
      </c>
      <c r="Z4677" s="18">
        <f t="shared" si="1468"/>
        <v>1892867.2841657216</v>
      </c>
      <c r="AA4677" s="18">
        <f t="shared" si="1469"/>
        <v>199432.98236095349</v>
      </c>
      <c r="AB4677" s="17">
        <f t="shared" si="1470"/>
        <v>3.8949824970828471</v>
      </c>
      <c r="AC4677" s="2" t="s">
        <v>30</v>
      </c>
      <c r="AD4677" s="2" t="s">
        <v>29</v>
      </c>
      <c r="AE4677" t="str">
        <f t="shared" si="1471"/>
        <v>Fashion</v>
      </c>
      <c r="AF4677" t="str">
        <f t="shared" si="1472"/>
        <v>Fashion</v>
      </c>
      <c r="AG4677" t="str" cm="1">
        <f t="array" ref="AG4677">INDEX(AD:AD,ROW())</f>
        <v>Fashion</v>
      </c>
      <c r="AH4677">
        <f t="shared" si="1460"/>
        <v>6</v>
      </c>
      <c r="AI4677" t="str">
        <f t="shared" si="1473"/>
        <v>Fashion</v>
      </c>
      <c r="AK4677">
        <f t="shared" si="1474"/>
        <v>2023</v>
      </c>
      <c r="AL4677">
        <f t="shared" si="1475"/>
        <v>6</v>
      </c>
      <c r="AM4677">
        <f t="shared" si="1476"/>
        <v>15</v>
      </c>
      <c r="AN4677">
        <f t="shared" si="1477"/>
        <v>5</v>
      </c>
      <c r="AO4677" t="str">
        <f t="shared" si="1478"/>
        <v>Weekday</v>
      </c>
      <c r="AR4677" s="20">
        <f t="shared" si="1479"/>
        <v>0</v>
      </c>
    </row>
    <row r="4678" spans="1:44" x14ac:dyDescent="0.35">
      <c r="A4678" t="str">
        <f t="shared" si="1461"/>
        <v>CUST4677</v>
      </c>
      <c r="B4678" s="2" t="s">
        <v>5014</v>
      </c>
      <c r="C4678" s="4">
        <v>45233</v>
      </c>
      <c r="D4678" s="2" t="s">
        <v>102</v>
      </c>
      <c r="E4678" t="s">
        <v>5054</v>
      </c>
      <c r="F4678" s="2" t="s">
        <v>29</v>
      </c>
      <c r="G4678" s="2" t="s">
        <v>121</v>
      </c>
      <c r="H4678" s="2">
        <v>1</v>
      </c>
      <c r="I4678" s="19">
        <v>862.01</v>
      </c>
      <c r="J4678" s="2" t="s">
        <v>20</v>
      </c>
      <c r="K4678" s="2" t="s">
        <v>103</v>
      </c>
      <c r="L4678">
        <v>5</v>
      </c>
      <c r="M4678" s="18">
        <f t="shared" si="1462"/>
        <v>862.01</v>
      </c>
      <c r="T4678" t="str">
        <f t="shared" si="1463"/>
        <v>Lost Sale</v>
      </c>
      <c r="U4678" t="str">
        <f t="shared" si="1464"/>
        <v>No</v>
      </c>
      <c r="V4678" t="str">
        <f t="shared" si="1465"/>
        <v>Yes</v>
      </c>
      <c r="X4678">
        <f t="shared" si="1466"/>
        <v>558</v>
      </c>
      <c r="Y4678">
        <f t="shared" si="1467"/>
        <v>430</v>
      </c>
      <c r="Z4678" s="18">
        <f t="shared" si="1468"/>
        <v>1892867.2841657216</v>
      </c>
      <c r="AA4678" s="18">
        <f t="shared" si="1469"/>
        <v>199432.98236095349</v>
      </c>
      <c r="AB4678" s="17">
        <f t="shared" si="1470"/>
        <v>3.8949824970828471</v>
      </c>
      <c r="AC4678" s="2" t="s">
        <v>121</v>
      </c>
      <c r="AD4678" s="2" t="s">
        <v>29</v>
      </c>
      <c r="AE4678" t="str">
        <f t="shared" si="1471"/>
        <v>Fashion</v>
      </c>
      <c r="AF4678" t="str">
        <f t="shared" si="1472"/>
        <v>Fashion</v>
      </c>
      <c r="AG4678" t="str" cm="1">
        <f t="array" ref="AG4678">INDEX(AD:AD,ROW())</f>
        <v>Fashion</v>
      </c>
      <c r="AH4678">
        <f t="shared" si="1460"/>
        <v>45</v>
      </c>
      <c r="AI4678" t="str">
        <f t="shared" si="1473"/>
        <v>Fashion</v>
      </c>
      <c r="AK4678">
        <f t="shared" si="1474"/>
        <v>2023</v>
      </c>
      <c r="AL4678">
        <f t="shared" si="1475"/>
        <v>11</v>
      </c>
      <c r="AM4678">
        <f t="shared" si="1476"/>
        <v>3</v>
      </c>
      <c r="AN4678">
        <f t="shared" si="1477"/>
        <v>6</v>
      </c>
      <c r="AO4678" t="str">
        <f t="shared" si="1478"/>
        <v>Weekday</v>
      </c>
      <c r="AR4678" s="20">
        <f t="shared" si="1479"/>
        <v>1</v>
      </c>
    </row>
    <row r="4679" spans="1:44" x14ac:dyDescent="0.35">
      <c r="A4679" t="str">
        <f t="shared" si="1461"/>
        <v>CUST4678</v>
      </c>
      <c r="B4679" s="2" t="s">
        <v>5015</v>
      </c>
      <c r="C4679" s="4">
        <v>44974</v>
      </c>
      <c r="D4679" s="2" t="s">
        <v>325</v>
      </c>
      <c r="E4679" t="s">
        <v>5052</v>
      </c>
      <c r="F4679" s="2" t="s">
        <v>29</v>
      </c>
      <c r="G4679" s="2" t="s">
        <v>5043</v>
      </c>
      <c r="H4679" s="2">
        <v>1</v>
      </c>
      <c r="I4679" s="19">
        <v>523.16999999999996</v>
      </c>
      <c r="J4679" s="2" t="s">
        <v>5047</v>
      </c>
      <c r="K4679" s="2" t="s">
        <v>16</v>
      </c>
      <c r="L4679">
        <v>5</v>
      </c>
      <c r="M4679" s="18">
        <f t="shared" si="1462"/>
        <v>523.16999999999996</v>
      </c>
      <c r="T4679" t="str">
        <f t="shared" si="1463"/>
        <v>Completed</v>
      </c>
      <c r="U4679" t="str">
        <f t="shared" si="1464"/>
        <v>No</v>
      </c>
      <c r="V4679" t="str">
        <f t="shared" si="1465"/>
        <v>No</v>
      </c>
      <c r="X4679">
        <f t="shared" si="1466"/>
        <v>573</v>
      </c>
      <c r="Y4679">
        <f t="shared" si="1467"/>
        <v>450</v>
      </c>
      <c r="Z4679" s="18">
        <f t="shared" si="1468"/>
        <v>1892867.2841657216</v>
      </c>
      <c r="AA4679" s="18">
        <f t="shared" si="1469"/>
        <v>199432.98236095349</v>
      </c>
      <c r="AB4679" s="17">
        <f t="shared" si="1470"/>
        <v>3.8949824970828471</v>
      </c>
      <c r="AC4679" s="2" t="s">
        <v>5043</v>
      </c>
      <c r="AD4679" s="2" t="s">
        <v>29</v>
      </c>
      <c r="AE4679" t="str">
        <f t="shared" si="1471"/>
        <v>Fashion</v>
      </c>
      <c r="AF4679" t="str">
        <f t="shared" si="1472"/>
        <v>Fashion</v>
      </c>
      <c r="AG4679" t="str" cm="1">
        <f t="array" ref="AG4679">INDEX(AD:AD,ROW())</f>
        <v>Fashion</v>
      </c>
      <c r="AH4679">
        <f t="shared" si="1460"/>
        <v>55</v>
      </c>
      <c r="AI4679" t="str">
        <f t="shared" si="1473"/>
        <v>Fashion</v>
      </c>
      <c r="AK4679">
        <f t="shared" si="1474"/>
        <v>2023</v>
      </c>
      <c r="AL4679">
        <f t="shared" si="1475"/>
        <v>2</v>
      </c>
      <c r="AM4679">
        <f t="shared" si="1476"/>
        <v>17</v>
      </c>
      <c r="AN4679">
        <f t="shared" si="1477"/>
        <v>6</v>
      </c>
      <c r="AO4679" t="str">
        <f t="shared" si="1478"/>
        <v>Weekday</v>
      </c>
      <c r="AR4679" s="20">
        <f t="shared" si="1479"/>
        <v>0</v>
      </c>
    </row>
    <row r="4680" spans="1:44" x14ac:dyDescent="0.35">
      <c r="A4680" t="str">
        <f t="shared" si="1461"/>
        <v>CUST4679</v>
      </c>
      <c r="B4680" s="2" t="s">
        <v>5016</v>
      </c>
      <c r="C4680" s="4">
        <v>45492</v>
      </c>
      <c r="D4680" s="2" t="s">
        <v>18</v>
      </c>
      <c r="E4680" t="s">
        <v>5048</v>
      </c>
      <c r="F4680" s="2" t="s">
        <v>13</v>
      </c>
      <c r="G4680" s="2" t="s">
        <v>34</v>
      </c>
      <c r="H4680" s="2">
        <v>1</v>
      </c>
      <c r="I4680" s="19">
        <v>267.04000000000002</v>
      </c>
      <c r="J4680" s="2" t="s">
        <v>5047</v>
      </c>
      <c r="K4680" s="2" t="s">
        <v>31</v>
      </c>
      <c r="L4680">
        <v>4</v>
      </c>
      <c r="M4680" s="18">
        <f t="shared" si="1462"/>
        <v>267.04000000000002</v>
      </c>
      <c r="T4680" t="str">
        <f t="shared" si="1463"/>
        <v>Pending</v>
      </c>
      <c r="U4680" t="str">
        <f t="shared" si="1464"/>
        <v>No</v>
      </c>
      <c r="V4680" t="str">
        <f t="shared" si="1465"/>
        <v>Yes</v>
      </c>
      <c r="X4680">
        <f t="shared" si="1466"/>
        <v>590</v>
      </c>
      <c r="Y4680">
        <f t="shared" si="1467"/>
        <v>451</v>
      </c>
      <c r="Z4680" s="18">
        <f t="shared" si="1468"/>
        <v>1463424.4009529033</v>
      </c>
      <c r="AA4680" s="18">
        <f t="shared" si="1469"/>
        <v>118285.78776560788</v>
      </c>
      <c r="AB4680" s="17">
        <f t="shared" si="1470"/>
        <v>3.8140589569160999</v>
      </c>
      <c r="AC4680" s="2" t="s">
        <v>34</v>
      </c>
      <c r="AD4680" s="2" t="s">
        <v>13</v>
      </c>
      <c r="AE4680" t="str">
        <f t="shared" si="1471"/>
        <v>Home &amp; Kitchen</v>
      </c>
      <c r="AF4680" t="str">
        <f t="shared" si="1472"/>
        <v>Home &amp; Kitchen</v>
      </c>
      <c r="AG4680" t="str" cm="1">
        <f t="array" ref="AG4680">INDEX(AD:AD,ROW())</f>
        <v>Home &amp; Kitchen</v>
      </c>
      <c r="AH4680">
        <f t="shared" si="1460"/>
        <v>7</v>
      </c>
      <c r="AI4680" t="str">
        <f t="shared" si="1473"/>
        <v>Home &amp; Kitchen</v>
      </c>
      <c r="AK4680">
        <f t="shared" si="1474"/>
        <v>2024</v>
      </c>
      <c r="AL4680">
        <f t="shared" si="1475"/>
        <v>7</v>
      </c>
      <c r="AM4680">
        <f t="shared" si="1476"/>
        <v>19</v>
      </c>
      <c r="AN4680">
        <f t="shared" si="1477"/>
        <v>6</v>
      </c>
      <c r="AO4680" t="str">
        <f t="shared" si="1478"/>
        <v>Weekday</v>
      </c>
      <c r="AR4680" s="20">
        <f t="shared" si="1479"/>
        <v>0</v>
      </c>
    </row>
    <row r="4681" spans="1:44" x14ac:dyDescent="0.35">
      <c r="A4681" t="str">
        <f t="shared" si="1461"/>
        <v>CUST4680</v>
      </c>
      <c r="B4681" s="2" t="s">
        <v>5017</v>
      </c>
      <c r="C4681" s="4">
        <v>45493</v>
      </c>
      <c r="D4681" s="2" t="s">
        <v>355</v>
      </c>
      <c r="E4681" t="s">
        <v>5050</v>
      </c>
      <c r="F4681" s="2" t="s">
        <v>29</v>
      </c>
      <c r="G4681" s="2" t="s">
        <v>5043</v>
      </c>
      <c r="H4681" s="2">
        <v>1</v>
      </c>
      <c r="I4681" s="19">
        <v>405.9</v>
      </c>
      <c r="J4681" s="2" t="s">
        <v>20</v>
      </c>
      <c r="K4681" s="2" t="s">
        <v>16</v>
      </c>
      <c r="L4681">
        <v>4</v>
      </c>
      <c r="M4681" s="18">
        <f t="shared" si="1462"/>
        <v>405.9</v>
      </c>
      <c r="T4681" t="str">
        <f t="shared" si="1463"/>
        <v>Completed</v>
      </c>
      <c r="U4681" t="str">
        <f t="shared" si="1464"/>
        <v>No</v>
      </c>
      <c r="V4681" t="str">
        <f t="shared" si="1465"/>
        <v>No</v>
      </c>
      <c r="X4681">
        <f t="shared" si="1466"/>
        <v>589</v>
      </c>
      <c r="Y4681">
        <f t="shared" si="1467"/>
        <v>426</v>
      </c>
      <c r="Z4681" s="18">
        <f t="shared" si="1468"/>
        <v>1892867.2841657216</v>
      </c>
      <c r="AA4681" s="18">
        <f t="shared" si="1469"/>
        <v>199432.98236095349</v>
      </c>
      <c r="AB4681" s="17">
        <f t="shared" si="1470"/>
        <v>3.8949824970828471</v>
      </c>
      <c r="AC4681" s="2" t="s">
        <v>5043</v>
      </c>
      <c r="AD4681" s="2" t="s">
        <v>29</v>
      </c>
      <c r="AE4681" t="str">
        <f t="shared" si="1471"/>
        <v>Fashion</v>
      </c>
      <c r="AF4681" t="str">
        <f t="shared" si="1472"/>
        <v>Fashion</v>
      </c>
      <c r="AG4681" t="str" cm="1">
        <f t="array" ref="AG4681">INDEX(AD:AD,ROW())</f>
        <v>Fashion</v>
      </c>
      <c r="AH4681">
        <f t="shared" ref="AH4681:AH4701" si="1480">MATCH(G4681,AC:AC,0)</f>
        <v>55</v>
      </c>
      <c r="AI4681" t="str">
        <f t="shared" si="1473"/>
        <v>Fashion</v>
      </c>
      <c r="AK4681">
        <f t="shared" si="1474"/>
        <v>2024</v>
      </c>
      <c r="AL4681">
        <f t="shared" si="1475"/>
        <v>7</v>
      </c>
      <c r="AM4681">
        <f t="shared" si="1476"/>
        <v>20</v>
      </c>
      <c r="AN4681">
        <f t="shared" si="1477"/>
        <v>7</v>
      </c>
      <c r="AO4681" t="str">
        <f t="shared" si="1478"/>
        <v>Weekend</v>
      </c>
      <c r="AR4681" s="20">
        <f t="shared" si="1479"/>
        <v>0</v>
      </c>
    </row>
    <row r="4682" spans="1:44" x14ac:dyDescent="0.35">
      <c r="A4682" t="str">
        <f t="shared" si="1461"/>
        <v>CUST4681</v>
      </c>
      <c r="B4682" s="2" t="s">
        <v>5018</v>
      </c>
      <c r="C4682" s="4">
        <v>45001</v>
      </c>
      <c r="D4682" s="2" t="s">
        <v>537</v>
      </c>
      <c r="E4682" t="s">
        <v>5049</v>
      </c>
      <c r="F4682" s="2" t="s">
        <v>19</v>
      </c>
      <c r="G4682" s="2" t="s">
        <v>60</v>
      </c>
      <c r="H4682" s="2">
        <v>1</v>
      </c>
      <c r="I4682" s="19">
        <v>3112.82</v>
      </c>
      <c r="J4682" s="2" t="s">
        <v>20</v>
      </c>
      <c r="K4682" s="2" t="s">
        <v>16</v>
      </c>
      <c r="L4682">
        <v>5</v>
      </c>
      <c r="M4682" s="18">
        <f t="shared" si="1462"/>
        <v>3112.82</v>
      </c>
      <c r="T4682" t="str">
        <f t="shared" si="1463"/>
        <v>Completed</v>
      </c>
      <c r="U4682" t="str">
        <f t="shared" si="1464"/>
        <v>Yes</v>
      </c>
      <c r="V4682" t="str">
        <f t="shared" si="1465"/>
        <v>No</v>
      </c>
      <c r="X4682">
        <f t="shared" si="1466"/>
        <v>595</v>
      </c>
      <c r="Y4682">
        <f t="shared" si="1467"/>
        <v>444</v>
      </c>
      <c r="Z4682" s="18">
        <f t="shared" si="1468"/>
        <v>2759712.3299794244</v>
      </c>
      <c r="AA4682" s="18">
        <f t="shared" si="1469"/>
        <v>330643.50635802455</v>
      </c>
      <c r="AB4682" s="17">
        <f t="shared" si="1470"/>
        <v>3.8641711229946525</v>
      </c>
      <c r="AC4682" s="2" t="s">
        <v>60</v>
      </c>
      <c r="AD4682" s="2" t="s">
        <v>19</v>
      </c>
      <c r="AE4682" t="str">
        <f t="shared" si="1471"/>
        <v>Electronics</v>
      </c>
      <c r="AF4682" t="str">
        <f t="shared" si="1472"/>
        <v>Electronics</v>
      </c>
      <c r="AG4682" t="str" cm="1">
        <f t="array" ref="AG4682">INDEX(AD:AD,ROW())</f>
        <v>Electronics</v>
      </c>
      <c r="AH4682">
        <f t="shared" si="1480"/>
        <v>17</v>
      </c>
      <c r="AI4682" t="str">
        <f t="shared" si="1473"/>
        <v>Electronics</v>
      </c>
      <c r="AK4682">
        <f t="shared" si="1474"/>
        <v>2023</v>
      </c>
      <c r="AL4682">
        <f t="shared" si="1475"/>
        <v>3</v>
      </c>
      <c r="AM4682">
        <f t="shared" si="1476"/>
        <v>16</v>
      </c>
      <c r="AN4682">
        <f t="shared" si="1477"/>
        <v>5</v>
      </c>
      <c r="AO4682" t="str">
        <f t="shared" si="1478"/>
        <v>Weekday</v>
      </c>
      <c r="AR4682" s="20">
        <f t="shared" si="1479"/>
        <v>0</v>
      </c>
    </row>
    <row r="4683" spans="1:44" x14ac:dyDescent="0.35">
      <c r="A4683" t="str">
        <f t="shared" si="1461"/>
        <v>CUST4682</v>
      </c>
      <c r="B4683" s="2" t="s">
        <v>5019</v>
      </c>
      <c r="C4683" s="4">
        <v>45602</v>
      </c>
      <c r="D4683" s="2" t="s">
        <v>186</v>
      </c>
      <c r="E4683" t="s">
        <v>5052</v>
      </c>
      <c r="F4683" s="2" t="s">
        <v>19</v>
      </c>
      <c r="G4683" s="2" t="s">
        <v>5040</v>
      </c>
      <c r="H4683" s="2">
        <v>2</v>
      </c>
      <c r="I4683" s="19">
        <v>1766.47</v>
      </c>
      <c r="J4683" s="2" t="s">
        <v>20</v>
      </c>
      <c r="K4683" s="2" t="s">
        <v>16</v>
      </c>
      <c r="L4683">
        <v>2</v>
      </c>
      <c r="M4683" s="18">
        <f t="shared" si="1462"/>
        <v>3532.94</v>
      </c>
      <c r="T4683" t="str">
        <f t="shared" si="1463"/>
        <v>Completed</v>
      </c>
      <c r="U4683" t="str">
        <f t="shared" si="1464"/>
        <v>Yes</v>
      </c>
      <c r="V4683" t="str">
        <f t="shared" si="1465"/>
        <v>No</v>
      </c>
      <c r="X4683">
        <f t="shared" si="1466"/>
        <v>573</v>
      </c>
      <c r="Y4683">
        <f t="shared" si="1467"/>
        <v>450</v>
      </c>
      <c r="Z4683" s="18">
        <f t="shared" si="1468"/>
        <v>2759712.3299794244</v>
      </c>
      <c r="AA4683" s="18">
        <f t="shared" si="1469"/>
        <v>330643.50635802455</v>
      </c>
      <c r="AB4683" s="17">
        <f t="shared" si="1470"/>
        <v>3.8641711229946525</v>
      </c>
      <c r="AC4683" s="2" t="s">
        <v>5040</v>
      </c>
      <c r="AD4683" s="2" t="s">
        <v>19</v>
      </c>
      <c r="AE4683" t="str">
        <f t="shared" si="1471"/>
        <v>Electronics</v>
      </c>
      <c r="AF4683" t="str">
        <f t="shared" si="1472"/>
        <v>Electronics</v>
      </c>
      <c r="AG4683" t="str" cm="1">
        <f t="array" ref="AG4683">INDEX(AD:AD,ROW())</f>
        <v>Electronics</v>
      </c>
      <c r="AH4683">
        <f t="shared" si="1480"/>
        <v>13</v>
      </c>
      <c r="AI4683" t="str">
        <f t="shared" si="1473"/>
        <v>Electronics</v>
      </c>
      <c r="AK4683">
        <f t="shared" si="1474"/>
        <v>2024</v>
      </c>
      <c r="AL4683">
        <f t="shared" si="1475"/>
        <v>11</v>
      </c>
      <c r="AM4683">
        <f t="shared" si="1476"/>
        <v>6</v>
      </c>
      <c r="AN4683">
        <f t="shared" si="1477"/>
        <v>4</v>
      </c>
      <c r="AO4683" t="str">
        <f t="shared" si="1478"/>
        <v>Weekday</v>
      </c>
      <c r="AR4683" s="20">
        <f t="shared" si="1479"/>
        <v>0</v>
      </c>
    </row>
    <row r="4684" spans="1:44" x14ac:dyDescent="0.35">
      <c r="A4684" t="str">
        <f t="shared" si="1461"/>
        <v>CUST4683</v>
      </c>
      <c r="B4684" s="2" t="s">
        <v>5020</v>
      </c>
      <c r="C4684" s="4">
        <v>45518</v>
      </c>
      <c r="D4684" s="2" t="s">
        <v>490</v>
      </c>
      <c r="E4684" t="s">
        <v>5054</v>
      </c>
      <c r="F4684" s="2" t="s">
        <v>29</v>
      </c>
      <c r="G4684" s="2" t="s">
        <v>5041</v>
      </c>
      <c r="H4684" s="2">
        <v>1</v>
      </c>
      <c r="I4684" s="19">
        <v>326.97000000000003</v>
      </c>
      <c r="J4684" s="2" t="s">
        <v>20</v>
      </c>
      <c r="K4684" s="2" t="s">
        <v>16</v>
      </c>
      <c r="L4684">
        <v>4</v>
      </c>
      <c r="M4684" s="18">
        <f t="shared" si="1462"/>
        <v>326.97000000000003</v>
      </c>
      <c r="T4684" t="str">
        <f t="shared" si="1463"/>
        <v>Completed</v>
      </c>
      <c r="U4684" t="str">
        <f t="shared" si="1464"/>
        <v>No</v>
      </c>
      <c r="V4684" t="str">
        <f t="shared" si="1465"/>
        <v>No</v>
      </c>
      <c r="X4684">
        <f t="shared" si="1466"/>
        <v>558</v>
      </c>
      <c r="Y4684">
        <f t="shared" si="1467"/>
        <v>430</v>
      </c>
      <c r="Z4684" s="18">
        <f t="shared" si="1468"/>
        <v>1892867.2841657216</v>
      </c>
      <c r="AA4684" s="18">
        <f t="shared" si="1469"/>
        <v>199432.98236095349</v>
      </c>
      <c r="AB4684" s="17">
        <f t="shared" si="1470"/>
        <v>3.8949824970828471</v>
      </c>
      <c r="AC4684" s="2" t="s">
        <v>5041</v>
      </c>
      <c r="AD4684" s="2" t="s">
        <v>29</v>
      </c>
      <c r="AE4684" t="str">
        <f t="shared" si="1471"/>
        <v>Fashion</v>
      </c>
      <c r="AF4684" t="str">
        <f t="shared" si="1472"/>
        <v>Fashion</v>
      </c>
      <c r="AG4684" t="str" cm="1">
        <f t="array" ref="AG4684">INDEX(AD:AD,ROW())</f>
        <v>Fashion</v>
      </c>
      <c r="AH4684">
        <f t="shared" si="1480"/>
        <v>15</v>
      </c>
      <c r="AI4684" t="str">
        <f t="shared" si="1473"/>
        <v>Fashion</v>
      </c>
      <c r="AK4684">
        <f t="shared" si="1474"/>
        <v>2024</v>
      </c>
      <c r="AL4684">
        <f t="shared" si="1475"/>
        <v>8</v>
      </c>
      <c r="AM4684">
        <f t="shared" si="1476"/>
        <v>14</v>
      </c>
      <c r="AN4684">
        <f t="shared" si="1477"/>
        <v>4</v>
      </c>
      <c r="AO4684" t="str">
        <f t="shared" si="1478"/>
        <v>Weekday</v>
      </c>
      <c r="AR4684" s="20">
        <f t="shared" si="1479"/>
        <v>0</v>
      </c>
    </row>
    <row r="4685" spans="1:44" x14ac:dyDescent="0.35">
      <c r="A4685" t="str">
        <f t="shared" si="1461"/>
        <v>CUST4684</v>
      </c>
      <c r="B4685" s="2" t="s">
        <v>5021</v>
      </c>
      <c r="C4685" s="4">
        <v>45480</v>
      </c>
      <c r="D4685" s="2" t="s">
        <v>353</v>
      </c>
      <c r="E4685" t="s">
        <v>5052</v>
      </c>
      <c r="F4685" s="2" t="s">
        <v>19</v>
      </c>
      <c r="G4685" s="2" t="s">
        <v>49</v>
      </c>
      <c r="H4685" s="2">
        <v>1</v>
      </c>
      <c r="I4685" s="19">
        <v>1128.7</v>
      </c>
      <c r="J4685" s="2" t="s">
        <v>20</v>
      </c>
      <c r="K4685" s="2" t="s">
        <v>16</v>
      </c>
      <c r="L4685">
        <v>4</v>
      </c>
      <c r="M4685" s="18">
        <f t="shared" si="1462"/>
        <v>1128.7</v>
      </c>
      <c r="T4685" t="str">
        <f t="shared" si="1463"/>
        <v>Completed</v>
      </c>
      <c r="U4685" t="str">
        <f t="shared" si="1464"/>
        <v>Yes</v>
      </c>
      <c r="V4685" t="str">
        <f t="shared" si="1465"/>
        <v>No</v>
      </c>
      <c r="X4685">
        <f t="shared" si="1466"/>
        <v>573</v>
      </c>
      <c r="Y4685">
        <f t="shared" si="1467"/>
        <v>450</v>
      </c>
      <c r="Z4685" s="18">
        <f t="shared" si="1468"/>
        <v>2759712.3299794244</v>
      </c>
      <c r="AA4685" s="18">
        <f t="shared" si="1469"/>
        <v>330643.50635802455</v>
      </c>
      <c r="AB4685" s="17">
        <f t="shared" si="1470"/>
        <v>3.8641711229946525</v>
      </c>
      <c r="AC4685" s="2" t="s">
        <v>49</v>
      </c>
      <c r="AD4685" s="2" t="s">
        <v>19</v>
      </c>
      <c r="AE4685" t="str">
        <f t="shared" si="1471"/>
        <v>Electronics</v>
      </c>
      <c r="AF4685" t="str">
        <f t="shared" si="1472"/>
        <v>Electronics</v>
      </c>
      <c r="AG4685" t="str" cm="1">
        <f t="array" ref="AG4685">INDEX(AD:AD,ROW())</f>
        <v>Electronics</v>
      </c>
      <c r="AH4685">
        <f t="shared" si="1480"/>
        <v>12</v>
      </c>
      <c r="AI4685" t="str">
        <f t="shared" si="1473"/>
        <v>Electronics</v>
      </c>
      <c r="AK4685">
        <f t="shared" si="1474"/>
        <v>2024</v>
      </c>
      <c r="AL4685">
        <f t="shared" si="1475"/>
        <v>7</v>
      </c>
      <c r="AM4685">
        <f t="shared" si="1476"/>
        <v>7</v>
      </c>
      <c r="AN4685">
        <f t="shared" si="1477"/>
        <v>1</v>
      </c>
      <c r="AO4685" t="str">
        <f t="shared" si="1478"/>
        <v>Weekend</v>
      </c>
      <c r="AR4685" s="20">
        <f t="shared" si="1479"/>
        <v>0</v>
      </c>
    </row>
    <row r="4686" spans="1:44" x14ac:dyDescent="0.35">
      <c r="A4686" t="str">
        <f t="shared" si="1461"/>
        <v>CUST4685</v>
      </c>
      <c r="B4686" s="2" t="s">
        <v>5022</v>
      </c>
      <c r="C4686" s="4">
        <v>45273</v>
      </c>
      <c r="D4686" s="2" t="s">
        <v>211</v>
      </c>
      <c r="E4686" t="s">
        <v>5052</v>
      </c>
      <c r="F4686" s="2" t="s">
        <v>19</v>
      </c>
      <c r="G4686" s="2" t="s">
        <v>60</v>
      </c>
      <c r="H4686" s="2">
        <v>2</v>
      </c>
      <c r="I4686" s="19">
        <v>2702.07</v>
      </c>
      <c r="J4686" s="2" t="s">
        <v>20</v>
      </c>
      <c r="K4686" s="2" t="s">
        <v>76</v>
      </c>
      <c r="L4686">
        <v>5</v>
      </c>
      <c r="M4686" s="18">
        <f t="shared" si="1462"/>
        <v>5404.14</v>
      </c>
      <c r="T4686" t="str">
        <f t="shared" si="1463"/>
        <v>Completed</v>
      </c>
      <c r="U4686" t="str">
        <f t="shared" si="1464"/>
        <v>No</v>
      </c>
      <c r="V4686" t="str">
        <f t="shared" si="1465"/>
        <v>No</v>
      </c>
      <c r="X4686">
        <f t="shared" si="1466"/>
        <v>573</v>
      </c>
      <c r="Y4686">
        <f t="shared" si="1467"/>
        <v>450</v>
      </c>
      <c r="Z4686" s="18">
        <f t="shared" si="1468"/>
        <v>2759712.3299794244</v>
      </c>
      <c r="AA4686" s="18">
        <f t="shared" si="1469"/>
        <v>330643.50635802455</v>
      </c>
      <c r="AB4686" s="17">
        <f t="shared" si="1470"/>
        <v>3.8641711229946525</v>
      </c>
      <c r="AC4686" s="2" t="s">
        <v>60</v>
      </c>
      <c r="AD4686" s="2" t="s">
        <v>19</v>
      </c>
      <c r="AE4686" t="str">
        <f t="shared" si="1471"/>
        <v>Electronics</v>
      </c>
      <c r="AF4686" t="str">
        <f t="shared" si="1472"/>
        <v>Electronics</v>
      </c>
      <c r="AG4686" t="str" cm="1">
        <f t="array" ref="AG4686">INDEX(AD:AD,ROW())</f>
        <v>Electronics</v>
      </c>
      <c r="AH4686">
        <f t="shared" si="1480"/>
        <v>17</v>
      </c>
      <c r="AI4686" t="str">
        <f t="shared" si="1473"/>
        <v>Electronics</v>
      </c>
      <c r="AK4686">
        <f t="shared" si="1474"/>
        <v>2023</v>
      </c>
      <c r="AL4686">
        <f t="shared" si="1475"/>
        <v>12</v>
      </c>
      <c r="AM4686">
        <f t="shared" si="1476"/>
        <v>13</v>
      </c>
      <c r="AN4686">
        <f t="shared" si="1477"/>
        <v>4</v>
      </c>
      <c r="AO4686" t="str">
        <f t="shared" si="1478"/>
        <v>Weekday</v>
      </c>
      <c r="AR4686" s="20">
        <f t="shared" si="1479"/>
        <v>1</v>
      </c>
    </row>
    <row r="4687" spans="1:44" x14ac:dyDescent="0.35">
      <c r="A4687" t="str">
        <f t="shared" si="1461"/>
        <v>CUST4686</v>
      </c>
      <c r="B4687" s="2" t="s">
        <v>5023</v>
      </c>
      <c r="C4687" s="4">
        <v>44948</v>
      </c>
      <c r="D4687" s="2" t="s">
        <v>39</v>
      </c>
      <c r="E4687" t="s">
        <v>5053</v>
      </c>
      <c r="F4687" s="2" t="s">
        <v>13</v>
      </c>
      <c r="G4687" s="2" t="s">
        <v>14</v>
      </c>
      <c r="H4687" s="2">
        <v>1</v>
      </c>
      <c r="I4687" s="19">
        <v>1190.73</v>
      </c>
      <c r="J4687" s="2" t="s">
        <v>5046</v>
      </c>
      <c r="K4687" s="2" t="s">
        <v>103</v>
      </c>
      <c r="L4687">
        <v>3</v>
      </c>
      <c r="M4687" s="18">
        <f t="shared" si="1462"/>
        <v>1190.73</v>
      </c>
      <c r="T4687" t="str">
        <f t="shared" si="1463"/>
        <v>Lost Sale</v>
      </c>
      <c r="U4687" t="str">
        <f t="shared" si="1464"/>
        <v>No</v>
      </c>
      <c r="V4687" t="str">
        <f t="shared" si="1465"/>
        <v>Yes</v>
      </c>
      <c r="X4687">
        <f t="shared" si="1466"/>
        <v>559</v>
      </c>
      <c r="Y4687">
        <f t="shared" si="1467"/>
        <v>408</v>
      </c>
      <c r="Z4687" s="18">
        <f t="shared" si="1468"/>
        <v>1463424.4009529033</v>
      </c>
      <c r="AA4687" s="18">
        <f t="shared" si="1469"/>
        <v>118285.78776560788</v>
      </c>
      <c r="AB4687" s="17">
        <f t="shared" si="1470"/>
        <v>3.8140589569160999</v>
      </c>
      <c r="AC4687" s="2" t="s">
        <v>14</v>
      </c>
      <c r="AD4687" s="2" t="s">
        <v>13</v>
      </c>
      <c r="AE4687" t="str">
        <f t="shared" si="1471"/>
        <v>Home &amp; Kitchen</v>
      </c>
      <c r="AF4687" t="str">
        <f t="shared" si="1472"/>
        <v>Home &amp; Kitchen</v>
      </c>
      <c r="AG4687" t="str" cm="1">
        <f t="array" ref="AG4687">INDEX(AD:AD,ROW())</f>
        <v>Home &amp; Kitchen</v>
      </c>
      <c r="AH4687">
        <f t="shared" si="1480"/>
        <v>2</v>
      </c>
      <c r="AI4687" t="str">
        <f t="shared" si="1473"/>
        <v>Home &amp; Kitchen</v>
      </c>
      <c r="AK4687">
        <f t="shared" si="1474"/>
        <v>2023</v>
      </c>
      <c r="AL4687">
        <f t="shared" si="1475"/>
        <v>1</v>
      </c>
      <c r="AM4687">
        <f t="shared" si="1476"/>
        <v>22</v>
      </c>
      <c r="AN4687">
        <f t="shared" si="1477"/>
        <v>1</v>
      </c>
      <c r="AO4687" t="str">
        <f t="shared" si="1478"/>
        <v>Weekend</v>
      </c>
      <c r="AP4687" s="9"/>
      <c r="AR4687" s="20">
        <f t="shared" si="1479"/>
        <v>1</v>
      </c>
    </row>
    <row r="4688" spans="1:44" x14ac:dyDescent="0.35">
      <c r="A4688" t="str">
        <f t="shared" si="1461"/>
        <v>CUST4687</v>
      </c>
      <c r="B4688" s="2" t="s">
        <v>5024</v>
      </c>
      <c r="C4688" s="4">
        <v>45283</v>
      </c>
      <c r="D4688" s="2" t="s">
        <v>158</v>
      </c>
      <c r="E4688" t="s">
        <v>5049</v>
      </c>
      <c r="F4688" s="2" t="s">
        <v>19</v>
      </c>
      <c r="G4688" s="2" t="s">
        <v>5040</v>
      </c>
      <c r="H4688" s="2">
        <v>1</v>
      </c>
      <c r="I4688" s="19">
        <v>1087.01</v>
      </c>
      <c r="J4688" s="2" t="s">
        <v>5046</v>
      </c>
      <c r="K4688" s="2" t="s">
        <v>16</v>
      </c>
      <c r="L4688">
        <v>5</v>
      </c>
      <c r="M4688" s="18">
        <f t="shared" si="1462"/>
        <v>1087.01</v>
      </c>
      <c r="T4688" t="str">
        <f t="shared" si="1463"/>
        <v>Completed</v>
      </c>
      <c r="U4688" t="str">
        <f t="shared" si="1464"/>
        <v>Yes</v>
      </c>
      <c r="V4688" t="str">
        <f t="shared" si="1465"/>
        <v>No</v>
      </c>
      <c r="X4688">
        <f t="shared" si="1466"/>
        <v>595</v>
      </c>
      <c r="Y4688">
        <f t="shared" si="1467"/>
        <v>444</v>
      </c>
      <c r="Z4688" s="18">
        <f t="shared" si="1468"/>
        <v>2759712.3299794244</v>
      </c>
      <c r="AA4688" s="18">
        <f t="shared" si="1469"/>
        <v>330643.50635802455</v>
      </c>
      <c r="AB4688" s="17">
        <f t="shared" si="1470"/>
        <v>3.8641711229946525</v>
      </c>
      <c r="AC4688" s="2" t="s">
        <v>5040</v>
      </c>
      <c r="AD4688" s="2" t="s">
        <v>19</v>
      </c>
      <c r="AE4688" t="str">
        <f t="shared" si="1471"/>
        <v>Electronics</v>
      </c>
      <c r="AF4688" t="str">
        <f t="shared" si="1472"/>
        <v>Electronics</v>
      </c>
      <c r="AG4688" t="str" cm="1">
        <f t="array" ref="AG4688">INDEX(AD:AD,ROW())</f>
        <v>Electronics</v>
      </c>
      <c r="AH4688">
        <f t="shared" si="1480"/>
        <v>13</v>
      </c>
      <c r="AI4688" t="str">
        <f t="shared" si="1473"/>
        <v>Electronics</v>
      </c>
      <c r="AK4688">
        <f t="shared" si="1474"/>
        <v>2023</v>
      </c>
      <c r="AL4688">
        <f t="shared" si="1475"/>
        <v>12</v>
      </c>
      <c r="AM4688">
        <f t="shared" si="1476"/>
        <v>23</v>
      </c>
      <c r="AN4688">
        <f t="shared" si="1477"/>
        <v>7</v>
      </c>
      <c r="AO4688" t="str">
        <f t="shared" si="1478"/>
        <v>Weekend</v>
      </c>
      <c r="AR4688" s="20">
        <f t="shared" si="1479"/>
        <v>0</v>
      </c>
    </row>
    <row r="4689" spans="1:44" x14ac:dyDescent="0.35">
      <c r="A4689" t="str">
        <f t="shared" si="1461"/>
        <v>CUST4688</v>
      </c>
      <c r="B4689" s="2" t="s">
        <v>5025</v>
      </c>
      <c r="C4689" s="4">
        <v>45066</v>
      </c>
      <c r="D4689" s="2" t="s">
        <v>611</v>
      </c>
      <c r="E4689" t="s">
        <v>5051</v>
      </c>
      <c r="F4689" s="2" t="s">
        <v>29</v>
      </c>
      <c r="G4689" s="2" t="s">
        <v>138</v>
      </c>
      <c r="H4689" s="2">
        <v>1</v>
      </c>
      <c r="I4689" s="19">
        <v>1550.92</v>
      </c>
      <c r="J4689" s="2" t="s">
        <v>50</v>
      </c>
      <c r="K4689" s="2" t="s">
        <v>16</v>
      </c>
      <c r="L4689">
        <v>4</v>
      </c>
      <c r="M4689" s="18">
        <f t="shared" si="1462"/>
        <v>1550.92</v>
      </c>
      <c r="T4689" t="str">
        <f t="shared" si="1463"/>
        <v>Completed</v>
      </c>
      <c r="U4689" t="str">
        <f t="shared" si="1464"/>
        <v>Yes</v>
      </c>
      <c r="V4689" t="str">
        <f t="shared" si="1465"/>
        <v>No</v>
      </c>
      <c r="X4689">
        <f t="shared" si="1466"/>
        <v>619</v>
      </c>
      <c r="Y4689">
        <f t="shared" si="1467"/>
        <v>468</v>
      </c>
      <c r="Z4689" s="18">
        <f t="shared" si="1468"/>
        <v>1892867.2841657216</v>
      </c>
      <c r="AA4689" s="18">
        <f t="shared" si="1469"/>
        <v>199432.98236095349</v>
      </c>
      <c r="AB4689" s="17">
        <f t="shared" si="1470"/>
        <v>3.8949824970828471</v>
      </c>
      <c r="AC4689" s="2" t="s">
        <v>138</v>
      </c>
      <c r="AD4689" s="2" t="s">
        <v>29</v>
      </c>
      <c r="AE4689" t="str">
        <f t="shared" si="1471"/>
        <v>Fashion</v>
      </c>
      <c r="AF4689" t="str">
        <f t="shared" si="1472"/>
        <v>Fashion</v>
      </c>
      <c r="AG4689" t="str" cm="1">
        <f t="array" ref="AG4689">INDEX(AD:AD,ROW())</f>
        <v>Fashion</v>
      </c>
      <c r="AH4689">
        <f t="shared" si="1480"/>
        <v>53</v>
      </c>
      <c r="AI4689" t="str">
        <f t="shared" si="1473"/>
        <v>Fashion</v>
      </c>
      <c r="AK4689">
        <f t="shared" si="1474"/>
        <v>2023</v>
      </c>
      <c r="AL4689">
        <f t="shared" si="1475"/>
        <v>5</v>
      </c>
      <c r="AM4689">
        <f t="shared" si="1476"/>
        <v>20</v>
      </c>
      <c r="AN4689">
        <f t="shared" si="1477"/>
        <v>7</v>
      </c>
      <c r="AO4689" t="str">
        <f t="shared" si="1478"/>
        <v>Weekend</v>
      </c>
      <c r="AR4689" s="20">
        <f t="shared" si="1479"/>
        <v>0</v>
      </c>
    </row>
    <row r="4690" spans="1:44" x14ac:dyDescent="0.35">
      <c r="A4690" t="str">
        <f t="shared" si="1461"/>
        <v>CUST4689</v>
      </c>
      <c r="B4690" s="2" t="s">
        <v>5026</v>
      </c>
      <c r="C4690" s="4">
        <v>45712</v>
      </c>
      <c r="D4690" s="2" t="s">
        <v>353</v>
      </c>
      <c r="E4690" t="s">
        <v>5051</v>
      </c>
      <c r="F4690" s="2" t="s">
        <v>19</v>
      </c>
      <c r="G4690" s="2" t="s">
        <v>49</v>
      </c>
      <c r="H4690" s="2">
        <v>1</v>
      </c>
      <c r="I4690" s="19">
        <v>2287.86</v>
      </c>
      <c r="J4690" s="2" t="s">
        <v>15</v>
      </c>
      <c r="K4690" s="2" t="s">
        <v>16</v>
      </c>
      <c r="L4690">
        <v>2</v>
      </c>
      <c r="M4690" s="18">
        <f t="shared" si="1462"/>
        <v>2287.86</v>
      </c>
      <c r="T4690" t="str">
        <f t="shared" si="1463"/>
        <v>Completed</v>
      </c>
      <c r="U4690" t="str">
        <f t="shared" si="1464"/>
        <v>Yes</v>
      </c>
      <c r="V4690" t="str">
        <f t="shared" si="1465"/>
        <v>No</v>
      </c>
      <c r="X4690">
        <f t="shared" si="1466"/>
        <v>619</v>
      </c>
      <c r="Y4690">
        <f t="shared" si="1467"/>
        <v>468</v>
      </c>
      <c r="Z4690" s="18">
        <f t="shared" si="1468"/>
        <v>2759712.3299794244</v>
      </c>
      <c r="AA4690" s="18">
        <f t="shared" si="1469"/>
        <v>330643.50635802455</v>
      </c>
      <c r="AB4690" s="17">
        <f t="shared" si="1470"/>
        <v>3.8641711229946525</v>
      </c>
      <c r="AC4690" s="2" t="s">
        <v>49</v>
      </c>
      <c r="AD4690" s="2" t="s">
        <v>19</v>
      </c>
      <c r="AE4690" t="str">
        <f t="shared" si="1471"/>
        <v>Electronics</v>
      </c>
      <c r="AF4690" t="str">
        <f t="shared" si="1472"/>
        <v>Electronics</v>
      </c>
      <c r="AG4690" t="str" cm="1">
        <f t="array" ref="AG4690">INDEX(AD:AD,ROW())</f>
        <v>Electronics</v>
      </c>
      <c r="AH4690">
        <f t="shared" si="1480"/>
        <v>12</v>
      </c>
      <c r="AI4690" t="str">
        <f t="shared" si="1473"/>
        <v>Electronics</v>
      </c>
      <c r="AK4690">
        <f t="shared" si="1474"/>
        <v>2025</v>
      </c>
      <c r="AL4690">
        <f t="shared" si="1475"/>
        <v>2</v>
      </c>
      <c r="AM4690">
        <f t="shared" si="1476"/>
        <v>24</v>
      </c>
      <c r="AN4690">
        <f t="shared" si="1477"/>
        <v>2</v>
      </c>
      <c r="AO4690" t="str">
        <f t="shared" si="1478"/>
        <v>Weekday</v>
      </c>
      <c r="AR4690" s="20">
        <f t="shared" si="1479"/>
        <v>0</v>
      </c>
    </row>
    <row r="4691" spans="1:44" x14ac:dyDescent="0.35">
      <c r="A4691" t="str">
        <f t="shared" si="1461"/>
        <v>CUST4690</v>
      </c>
      <c r="B4691" s="2" t="s">
        <v>5027</v>
      </c>
      <c r="C4691" s="4">
        <v>45329</v>
      </c>
      <c r="D4691" s="2" t="s">
        <v>287</v>
      </c>
      <c r="E4691" t="s">
        <v>5052</v>
      </c>
      <c r="F4691" s="2" t="s">
        <v>23</v>
      </c>
      <c r="G4691" s="2" t="s">
        <v>75</v>
      </c>
      <c r="H4691" s="2">
        <v>2</v>
      </c>
      <c r="I4691" s="19">
        <v>327.94</v>
      </c>
      <c r="J4691" s="2" t="s">
        <v>50</v>
      </c>
      <c r="K4691" s="2" t="s">
        <v>16</v>
      </c>
      <c r="L4691">
        <v>4</v>
      </c>
      <c r="M4691" s="18">
        <f t="shared" si="1462"/>
        <v>655.88</v>
      </c>
      <c r="T4691" t="str">
        <f t="shared" si="1463"/>
        <v>Completed</v>
      </c>
      <c r="U4691" t="str">
        <f t="shared" si="1464"/>
        <v>No</v>
      </c>
      <c r="V4691" t="str">
        <f t="shared" si="1465"/>
        <v>No</v>
      </c>
      <c r="X4691">
        <f t="shared" si="1466"/>
        <v>573</v>
      </c>
      <c r="Y4691">
        <f t="shared" si="1467"/>
        <v>450</v>
      </c>
      <c r="Z4691" s="18">
        <f t="shared" si="1468"/>
        <v>594714.6477588166</v>
      </c>
      <c r="AA4691" s="18">
        <f t="shared" si="1469"/>
        <v>60882.938065984097</v>
      </c>
      <c r="AB4691" s="17">
        <f t="shared" si="1470"/>
        <v>3.804733727810651</v>
      </c>
      <c r="AC4691" s="2" t="s">
        <v>75</v>
      </c>
      <c r="AD4691" s="2" t="s">
        <v>23</v>
      </c>
      <c r="AE4691" t="str">
        <f t="shared" si="1471"/>
        <v>Books</v>
      </c>
      <c r="AF4691" t="str">
        <f t="shared" si="1472"/>
        <v>Books</v>
      </c>
      <c r="AG4691" t="str" cm="1">
        <f t="array" ref="AG4691">INDEX(AD:AD,ROW())</f>
        <v>Books</v>
      </c>
      <c r="AH4691">
        <f t="shared" si="1480"/>
        <v>23</v>
      </c>
      <c r="AI4691" t="str">
        <f t="shared" si="1473"/>
        <v>Books</v>
      </c>
      <c r="AK4691">
        <f t="shared" si="1474"/>
        <v>2024</v>
      </c>
      <c r="AL4691">
        <f t="shared" si="1475"/>
        <v>2</v>
      </c>
      <c r="AM4691">
        <f t="shared" si="1476"/>
        <v>7</v>
      </c>
      <c r="AN4691">
        <f t="shared" si="1477"/>
        <v>4</v>
      </c>
      <c r="AO4691" t="str">
        <f t="shared" si="1478"/>
        <v>Weekday</v>
      </c>
      <c r="AR4691" s="20">
        <f t="shared" si="1479"/>
        <v>0</v>
      </c>
    </row>
    <row r="4692" spans="1:44" x14ac:dyDescent="0.35">
      <c r="A4692" t="str">
        <f t="shared" si="1461"/>
        <v>CUST4691</v>
      </c>
      <c r="B4692" s="2" t="s">
        <v>5028</v>
      </c>
      <c r="C4692" s="4">
        <v>45555</v>
      </c>
      <c r="D4692" s="2" t="s">
        <v>550</v>
      </c>
      <c r="E4692" t="s">
        <v>5048</v>
      </c>
      <c r="F4692" s="2" t="s">
        <v>19</v>
      </c>
      <c r="G4692" s="2" t="s">
        <v>60</v>
      </c>
      <c r="H4692" s="2">
        <v>1</v>
      </c>
      <c r="I4692" s="19">
        <v>1495.34</v>
      </c>
      <c r="J4692" s="2" t="s">
        <v>20</v>
      </c>
      <c r="K4692" s="2" t="s">
        <v>16</v>
      </c>
      <c r="L4692">
        <v>4</v>
      </c>
      <c r="M4692" s="18">
        <f t="shared" si="1462"/>
        <v>1495.34</v>
      </c>
      <c r="T4692" t="str">
        <f t="shared" si="1463"/>
        <v>Completed</v>
      </c>
      <c r="U4692" t="str">
        <f t="shared" si="1464"/>
        <v>Yes</v>
      </c>
      <c r="V4692" t="str">
        <f t="shared" si="1465"/>
        <v>No</v>
      </c>
      <c r="X4692">
        <f t="shared" si="1466"/>
        <v>590</v>
      </c>
      <c r="Y4692">
        <f t="shared" si="1467"/>
        <v>451</v>
      </c>
      <c r="Z4692" s="18">
        <f t="shared" si="1468"/>
        <v>2759712.3299794244</v>
      </c>
      <c r="AA4692" s="18">
        <f t="shared" si="1469"/>
        <v>330643.50635802455</v>
      </c>
      <c r="AB4692" s="17">
        <f t="shared" si="1470"/>
        <v>3.8641711229946525</v>
      </c>
      <c r="AC4692" s="2" t="s">
        <v>60</v>
      </c>
      <c r="AD4692" s="2" t="s">
        <v>19</v>
      </c>
      <c r="AE4692" t="str">
        <f t="shared" si="1471"/>
        <v>Electronics</v>
      </c>
      <c r="AF4692" t="str">
        <f t="shared" si="1472"/>
        <v>Electronics</v>
      </c>
      <c r="AG4692" t="str" cm="1">
        <f t="array" ref="AG4692">INDEX(AD:AD,ROW())</f>
        <v>Electronics</v>
      </c>
      <c r="AH4692">
        <f t="shared" si="1480"/>
        <v>17</v>
      </c>
      <c r="AI4692" t="str">
        <f t="shared" si="1473"/>
        <v>Electronics</v>
      </c>
      <c r="AK4692">
        <f t="shared" si="1474"/>
        <v>2024</v>
      </c>
      <c r="AL4692">
        <f t="shared" si="1475"/>
        <v>9</v>
      </c>
      <c r="AM4692">
        <f t="shared" si="1476"/>
        <v>20</v>
      </c>
      <c r="AN4692">
        <f t="shared" si="1477"/>
        <v>6</v>
      </c>
      <c r="AO4692" t="str">
        <f t="shared" si="1478"/>
        <v>Weekday</v>
      </c>
      <c r="AR4692" s="20">
        <f t="shared" si="1479"/>
        <v>0</v>
      </c>
    </row>
    <row r="4693" spans="1:44" x14ac:dyDescent="0.35">
      <c r="A4693" t="str">
        <f t="shared" si="1461"/>
        <v>CUST4692</v>
      </c>
      <c r="B4693" s="2" t="s">
        <v>5029</v>
      </c>
      <c r="C4693" s="4">
        <v>45286</v>
      </c>
      <c r="D4693" s="2" t="s">
        <v>507</v>
      </c>
      <c r="E4693" t="s">
        <v>5052</v>
      </c>
      <c r="F4693" s="2" t="s">
        <v>23</v>
      </c>
      <c r="G4693" s="2" t="s">
        <v>65</v>
      </c>
      <c r="H4693" s="2">
        <v>1</v>
      </c>
      <c r="I4693" s="19">
        <v>756.03</v>
      </c>
      <c r="J4693" s="2" t="s">
        <v>15</v>
      </c>
      <c r="K4693" s="2" t="s">
        <v>76</v>
      </c>
      <c r="L4693">
        <v>4</v>
      </c>
      <c r="M4693" s="18">
        <f t="shared" si="1462"/>
        <v>756.03</v>
      </c>
      <c r="T4693" t="str">
        <f t="shared" si="1463"/>
        <v>Completed</v>
      </c>
      <c r="U4693" t="str">
        <f t="shared" si="1464"/>
        <v>No</v>
      </c>
      <c r="V4693" t="str">
        <f t="shared" si="1465"/>
        <v>No</v>
      </c>
      <c r="X4693">
        <f t="shared" si="1466"/>
        <v>573</v>
      </c>
      <c r="Y4693">
        <f t="shared" si="1467"/>
        <v>450</v>
      </c>
      <c r="Z4693" s="18">
        <f t="shared" si="1468"/>
        <v>594714.6477588166</v>
      </c>
      <c r="AA4693" s="18">
        <f t="shared" si="1469"/>
        <v>60882.938065984097</v>
      </c>
      <c r="AB4693" s="17">
        <f t="shared" si="1470"/>
        <v>3.804733727810651</v>
      </c>
      <c r="AC4693" s="2" t="s">
        <v>65</v>
      </c>
      <c r="AD4693" s="2" t="s">
        <v>23</v>
      </c>
      <c r="AE4693" t="str">
        <f t="shared" si="1471"/>
        <v>Books</v>
      </c>
      <c r="AF4693" t="str">
        <f t="shared" si="1472"/>
        <v>Books</v>
      </c>
      <c r="AG4693" t="str" cm="1">
        <f t="array" ref="AG4693">INDEX(AD:AD,ROW())</f>
        <v>Books</v>
      </c>
      <c r="AH4693">
        <f t="shared" si="1480"/>
        <v>19</v>
      </c>
      <c r="AI4693" t="str">
        <f t="shared" si="1473"/>
        <v>Books</v>
      </c>
      <c r="AK4693">
        <f t="shared" si="1474"/>
        <v>2023</v>
      </c>
      <c r="AL4693">
        <f t="shared" si="1475"/>
        <v>12</v>
      </c>
      <c r="AM4693">
        <f t="shared" si="1476"/>
        <v>26</v>
      </c>
      <c r="AN4693">
        <f t="shared" si="1477"/>
        <v>3</v>
      </c>
      <c r="AO4693" t="str">
        <f t="shared" si="1478"/>
        <v>Weekday</v>
      </c>
      <c r="AR4693" s="20">
        <f t="shared" si="1479"/>
        <v>1</v>
      </c>
    </row>
    <row r="4694" spans="1:44" x14ac:dyDescent="0.35">
      <c r="A4694" t="str">
        <f t="shared" si="1461"/>
        <v>CUST4693</v>
      </c>
      <c r="B4694" s="2" t="s">
        <v>5030</v>
      </c>
      <c r="C4694" s="4">
        <v>45143</v>
      </c>
      <c r="D4694" s="2" t="s">
        <v>907</v>
      </c>
      <c r="E4694" t="s">
        <v>5052</v>
      </c>
      <c r="F4694" s="2" t="s">
        <v>42</v>
      </c>
      <c r="G4694" s="2" t="s">
        <v>43</v>
      </c>
      <c r="H4694" s="2">
        <v>2</v>
      </c>
      <c r="I4694" s="19">
        <v>1304.5999999999999</v>
      </c>
      <c r="J4694" s="2" t="s">
        <v>20</v>
      </c>
      <c r="K4694" s="2" t="s">
        <v>16</v>
      </c>
      <c r="L4694">
        <v>5</v>
      </c>
      <c r="M4694" s="18">
        <f t="shared" si="1462"/>
        <v>2609.1999999999998</v>
      </c>
      <c r="T4694" t="str">
        <f t="shared" si="1463"/>
        <v>Completed</v>
      </c>
      <c r="U4694" t="str">
        <f t="shared" si="1464"/>
        <v>Yes</v>
      </c>
      <c r="V4694" t="str">
        <f t="shared" si="1465"/>
        <v>No</v>
      </c>
      <c r="X4694">
        <f t="shared" si="1466"/>
        <v>573</v>
      </c>
      <c r="Y4694">
        <f t="shared" si="1467"/>
        <v>450</v>
      </c>
      <c r="Z4694" s="18">
        <f t="shared" si="1468"/>
        <v>1098537.4901531704</v>
      </c>
      <c r="AA4694" s="18">
        <f t="shared" si="1469"/>
        <v>96724.388030634553</v>
      </c>
      <c r="AB4694" s="17">
        <f t="shared" si="1470"/>
        <v>3.9001122334455669</v>
      </c>
      <c r="AC4694" s="2" t="s">
        <v>43</v>
      </c>
      <c r="AD4694" s="2" t="s">
        <v>42</v>
      </c>
      <c r="AE4694" t="str">
        <f t="shared" si="1471"/>
        <v>Beauty</v>
      </c>
      <c r="AF4694" t="str">
        <f t="shared" si="1472"/>
        <v>Beauty</v>
      </c>
      <c r="AG4694" t="str" cm="1">
        <f t="array" ref="AG4694">INDEX(AD:AD,ROW())</f>
        <v>Beauty</v>
      </c>
      <c r="AH4694">
        <f t="shared" si="1480"/>
        <v>10</v>
      </c>
      <c r="AI4694" t="str">
        <f t="shared" si="1473"/>
        <v>Beauty</v>
      </c>
      <c r="AK4694">
        <f t="shared" si="1474"/>
        <v>2023</v>
      </c>
      <c r="AL4694">
        <f t="shared" si="1475"/>
        <v>8</v>
      </c>
      <c r="AM4694">
        <f t="shared" si="1476"/>
        <v>5</v>
      </c>
      <c r="AN4694">
        <f t="shared" si="1477"/>
        <v>7</v>
      </c>
      <c r="AO4694" t="str">
        <f t="shared" si="1478"/>
        <v>Weekend</v>
      </c>
      <c r="AR4694" s="20">
        <f t="shared" si="1479"/>
        <v>0</v>
      </c>
    </row>
    <row r="4695" spans="1:44" x14ac:dyDescent="0.35">
      <c r="A4695" t="str">
        <f t="shared" si="1461"/>
        <v>CUST4694</v>
      </c>
      <c r="B4695" s="2" t="s">
        <v>5031</v>
      </c>
      <c r="C4695" s="4">
        <v>45104</v>
      </c>
      <c r="D4695" s="2" t="s">
        <v>152</v>
      </c>
      <c r="E4695" t="s">
        <v>5048</v>
      </c>
      <c r="F4695" s="2" t="s">
        <v>42</v>
      </c>
      <c r="G4695" s="2" t="s">
        <v>43</v>
      </c>
      <c r="H4695" s="2">
        <v>1</v>
      </c>
      <c r="I4695" s="19">
        <v>676.54</v>
      </c>
      <c r="J4695" s="2" t="s">
        <v>5047</v>
      </c>
      <c r="K4695" s="2" t="s">
        <v>31</v>
      </c>
      <c r="L4695">
        <v>1</v>
      </c>
      <c r="M4695" s="18">
        <f t="shared" si="1462"/>
        <v>676.54</v>
      </c>
      <c r="T4695" t="str">
        <f t="shared" si="1463"/>
        <v>Pending</v>
      </c>
      <c r="U4695" t="str">
        <f t="shared" si="1464"/>
        <v>No</v>
      </c>
      <c r="V4695" t="str">
        <f t="shared" si="1465"/>
        <v>Yes</v>
      </c>
      <c r="X4695">
        <f t="shared" si="1466"/>
        <v>590</v>
      </c>
      <c r="Y4695">
        <f t="shared" si="1467"/>
        <v>451</v>
      </c>
      <c r="Z4695" s="18">
        <f t="shared" si="1468"/>
        <v>1098537.4901531704</v>
      </c>
      <c r="AA4695" s="18">
        <f t="shared" si="1469"/>
        <v>96724.388030634553</v>
      </c>
      <c r="AB4695" s="17">
        <f t="shared" si="1470"/>
        <v>3.9001122334455669</v>
      </c>
      <c r="AC4695" s="2" t="s">
        <v>43</v>
      </c>
      <c r="AD4695" s="2" t="s">
        <v>42</v>
      </c>
      <c r="AE4695" t="str">
        <f t="shared" si="1471"/>
        <v>Beauty</v>
      </c>
      <c r="AF4695" t="str">
        <f t="shared" si="1472"/>
        <v>Beauty</v>
      </c>
      <c r="AG4695" t="str" cm="1">
        <f t="array" ref="AG4695">INDEX(AD:AD,ROW())</f>
        <v>Beauty</v>
      </c>
      <c r="AH4695">
        <f t="shared" si="1480"/>
        <v>10</v>
      </c>
      <c r="AI4695" t="str">
        <f t="shared" si="1473"/>
        <v>Beauty</v>
      </c>
      <c r="AK4695">
        <f t="shared" si="1474"/>
        <v>2023</v>
      </c>
      <c r="AL4695">
        <f t="shared" si="1475"/>
        <v>6</v>
      </c>
      <c r="AM4695">
        <f t="shared" si="1476"/>
        <v>27</v>
      </c>
      <c r="AN4695">
        <f t="shared" si="1477"/>
        <v>3</v>
      </c>
      <c r="AO4695" t="str">
        <f t="shared" si="1478"/>
        <v>Weekday</v>
      </c>
      <c r="AR4695" s="20">
        <f t="shared" si="1479"/>
        <v>0</v>
      </c>
    </row>
    <row r="4696" spans="1:44" x14ac:dyDescent="0.35">
      <c r="A4696" t="str">
        <f t="shared" si="1461"/>
        <v>CUST4695</v>
      </c>
      <c r="B4696" s="2" t="s">
        <v>5032</v>
      </c>
      <c r="C4696" s="4">
        <v>45780</v>
      </c>
      <c r="D4696" s="2" t="s">
        <v>269</v>
      </c>
      <c r="E4696" t="s">
        <v>5049</v>
      </c>
      <c r="F4696" s="2" t="s">
        <v>19</v>
      </c>
      <c r="G4696" s="2" t="s">
        <v>5040</v>
      </c>
      <c r="H4696" s="2">
        <v>1</v>
      </c>
      <c r="I4696" s="19">
        <v>1923.1627263374514</v>
      </c>
      <c r="J4696" s="2" t="s">
        <v>50</v>
      </c>
      <c r="K4696" s="2" t="s">
        <v>16</v>
      </c>
      <c r="L4696">
        <v>5</v>
      </c>
      <c r="M4696" s="18">
        <f t="shared" si="1462"/>
        <v>1923.1627263374514</v>
      </c>
      <c r="T4696" t="str">
        <f t="shared" si="1463"/>
        <v>Completed</v>
      </c>
      <c r="U4696" t="str">
        <f t="shared" si="1464"/>
        <v>Yes</v>
      </c>
      <c r="V4696" t="str">
        <f t="shared" si="1465"/>
        <v>No</v>
      </c>
      <c r="X4696">
        <f t="shared" si="1466"/>
        <v>595</v>
      </c>
      <c r="Y4696">
        <f t="shared" si="1467"/>
        <v>444</v>
      </c>
      <c r="Z4696" s="18">
        <f t="shared" si="1468"/>
        <v>2759712.3299794244</v>
      </c>
      <c r="AA4696" s="18">
        <f t="shared" si="1469"/>
        <v>330643.50635802455</v>
      </c>
      <c r="AB4696" s="17">
        <f t="shared" si="1470"/>
        <v>3.8641711229946525</v>
      </c>
      <c r="AC4696" s="2" t="s">
        <v>5040</v>
      </c>
      <c r="AD4696" s="2" t="s">
        <v>19</v>
      </c>
      <c r="AE4696" t="str">
        <f t="shared" si="1471"/>
        <v>Electronics</v>
      </c>
      <c r="AF4696" t="str">
        <f t="shared" si="1472"/>
        <v>Electronics</v>
      </c>
      <c r="AG4696" t="str" cm="1">
        <f t="array" ref="AG4696">INDEX(AD:AD,ROW())</f>
        <v>Electronics</v>
      </c>
      <c r="AH4696">
        <f t="shared" si="1480"/>
        <v>13</v>
      </c>
      <c r="AI4696" t="str">
        <f t="shared" si="1473"/>
        <v>Electronics</v>
      </c>
      <c r="AK4696">
        <f t="shared" si="1474"/>
        <v>2025</v>
      </c>
      <c r="AL4696">
        <f t="shared" si="1475"/>
        <v>5</v>
      </c>
      <c r="AM4696">
        <f t="shared" si="1476"/>
        <v>3</v>
      </c>
      <c r="AN4696">
        <f t="shared" si="1477"/>
        <v>7</v>
      </c>
      <c r="AO4696" t="str">
        <f t="shared" si="1478"/>
        <v>Weekend</v>
      </c>
      <c r="AR4696" s="20">
        <f t="shared" si="1479"/>
        <v>0</v>
      </c>
    </row>
    <row r="4697" spans="1:44" x14ac:dyDescent="0.35">
      <c r="A4697" t="str">
        <f t="shared" si="1461"/>
        <v>CUST4696</v>
      </c>
      <c r="B4697" s="2" t="s">
        <v>5033</v>
      </c>
      <c r="C4697" s="4">
        <v>45351</v>
      </c>
      <c r="D4697" s="2" t="s">
        <v>2337</v>
      </c>
      <c r="E4697" t="s">
        <v>5051</v>
      </c>
      <c r="F4697" s="2" t="s">
        <v>13</v>
      </c>
      <c r="G4697" s="2" t="s">
        <v>5045</v>
      </c>
      <c r="H4697" s="2">
        <v>1</v>
      </c>
      <c r="I4697" s="19">
        <v>163.92</v>
      </c>
      <c r="J4697" s="2" t="s">
        <v>20</v>
      </c>
      <c r="K4697" s="2" t="s">
        <v>16</v>
      </c>
      <c r="L4697">
        <v>3</v>
      </c>
      <c r="M4697" s="18">
        <f t="shared" si="1462"/>
        <v>163.92</v>
      </c>
      <c r="T4697" t="str">
        <f t="shared" si="1463"/>
        <v>Completed</v>
      </c>
      <c r="U4697" t="str">
        <f t="shared" si="1464"/>
        <v>No</v>
      </c>
      <c r="V4697" t="str">
        <f t="shared" si="1465"/>
        <v>No</v>
      </c>
      <c r="X4697">
        <f t="shared" si="1466"/>
        <v>619</v>
      </c>
      <c r="Y4697">
        <f t="shared" si="1467"/>
        <v>468</v>
      </c>
      <c r="Z4697" s="18">
        <f t="shared" si="1468"/>
        <v>1463424.4009529033</v>
      </c>
      <c r="AA4697" s="18">
        <f t="shared" si="1469"/>
        <v>118285.78776560788</v>
      </c>
      <c r="AB4697" s="17">
        <f t="shared" si="1470"/>
        <v>3.8140589569160999</v>
      </c>
      <c r="AC4697" s="2" t="s">
        <v>5045</v>
      </c>
      <c r="AD4697" s="2" t="s">
        <v>13</v>
      </c>
      <c r="AE4697" t="str">
        <f t="shared" si="1471"/>
        <v>Home &amp; Kitchen</v>
      </c>
      <c r="AF4697" t="str">
        <f t="shared" si="1472"/>
        <v>Home &amp; Kitchen</v>
      </c>
      <c r="AG4697" t="str" cm="1">
        <f t="array" ref="AG4697">INDEX(AD:AD,ROW())</f>
        <v>Home &amp; Kitchen</v>
      </c>
      <c r="AH4697">
        <f t="shared" si="1480"/>
        <v>76</v>
      </c>
      <c r="AI4697" t="str">
        <f t="shared" si="1473"/>
        <v>Home &amp; Kitchen</v>
      </c>
      <c r="AK4697">
        <f t="shared" si="1474"/>
        <v>2024</v>
      </c>
      <c r="AL4697">
        <f t="shared" si="1475"/>
        <v>2</v>
      </c>
      <c r="AM4697">
        <f t="shared" si="1476"/>
        <v>29</v>
      </c>
      <c r="AN4697">
        <f t="shared" si="1477"/>
        <v>5</v>
      </c>
      <c r="AO4697" t="str">
        <f t="shared" si="1478"/>
        <v>Weekday</v>
      </c>
      <c r="AR4697" s="20">
        <f t="shared" si="1479"/>
        <v>0</v>
      </c>
    </row>
    <row r="4698" spans="1:44" x14ac:dyDescent="0.35">
      <c r="A4698" t="str">
        <f t="shared" si="1461"/>
        <v>CUST4697</v>
      </c>
      <c r="B4698" s="2" t="s">
        <v>5034</v>
      </c>
      <c r="C4698" s="4">
        <v>45057</v>
      </c>
      <c r="D4698" s="2" t="s">
        <v>799</v>
      </c>
      <c r="E4698" t="s">
        <v>5048</v>
      </c>
      <c r="F4698" s="2" t="s">
        <v>29</v>
      </c>
      <c r="G4698" s="2" t="s">
        <v>30</v>
      </c>
      <c r="H4698" s="2">
        <v>2</v>
      </c>
      <c r="I4698" s="19">
        <v>882.65</v>
      </c>
      <c r="J4698" s="2" t="s">
        <v>20</v>
      </c>
      <c r="K4698" s="2" t="s">
        <v>31</v>
      </c>
      <c r="L4698">
        <v>3</v>
      </c>
      <c r="M4698" s="18">
        <f t="shared" si="1462"/>
        <v>1765.3</v>
      </c>
      <c r="T4698" t="str">
        <f t="shared" si="1463"/>
        <v>Pending</v>
      </c>
      <c r="U4698" t="str">
        <f t="shared" si="1464"/>
        <v>No</v>
      </c>
      <c r="V4698" t="str">
        <f t="shared" si="1465"/>
        <v>Yes</v>
      </c>
      <c r="X4698">
        <f t="shared" si="1466"/>
        <v>590</v>
      </c>
      <c r="Y4698">
        <f t="shared" si="1467"/>
        <v>451</v>
      </c>
      <c r="Z4698" s="18">
        <f t="shared" si="1468"/>
        <v>1892867.2841657216</v>
      </c>
      <c r="AA4698" s="18">
        <f t="shared" si="1469"/>
        <v>199432.98236095349</v>
      </c>
      <c r="AB4698" s="17">
        <f t="shared" si="1470"/>
        <v>3.8949824970828471</v>
      </c>
      <c r="AC4698" s="2" t="s">
        <v>30</v>
      </c>
      <c r="AD4698" s="2" t="s">
        <v>29</v>
      </c>
      <c r="AE4698" t="str">
        <f t="shared" si="1471"/>
        <v>Fashion</v>
      </c>
      <c r="AF4698" t="str">
        <f t="shared" si="1472"/>
        <v>Fashion</v>
      </c>
      <c r="AG4698" t="str" cm="1">
        <f t="array" ref="AG4698">INDEX(AD:AD,ROW())</f>
        <v>Fashion</v>
      </c>
      <c r="AH4698">
        <f t="shared" si="1480"/>
        <v>6</v>
      </c>
      <c r="AI4698" t="str">
        <f t="shared" si="1473"/>
        <v>Fashion</v>
      </c>
      <c r="AK4698">
        <f t="shared" si="1474"/>
        <v>2023</v>
      </c>
      <c r="AL4698">
        <f t="shared" si="1475"/>
        <v>5</v>
      </c>
      <c r="AM4698">
        <f t="shared" si="1476"/>
        <v>11</v>
      </c>
      <c r="AN4698">
        <f t="shared" si="1477"/>
        <v>5</v>
      </c>
      <c r="AO4698" t="str">
        <f t="shared" si="1478"/>
        <v>Weekday</v>
      </c>
      <c r="AR4698" s="20">
        <f t="shared" si="1479"/>
        <v>0</v>
      </c>
    </row>
    <row r="4699" spans="1:44" x14ac:dyDescent="0.35">
      <c r="A4699" t="str">
        <f t="shared" si="1461"/>
        <v>CUST4698</v>
      </c>
      <c r="B4699" s="2" t="s">
        <v>5035</v>
      </c>
      <c r="C4699" s="4">
        <v>45450</v>
      </c>
      <c r="D4699" s="2" t="s">
        <v>86</v>
      </c>
      <c r="E4699" t="s">
        <v>5051</v>
      </c>
      <c r="F4699" s="2" t="s">
        <v>29</v>
      </c>
      <c r="G4699" s="2" t="s">
        <v>30</v>
      </c>
      <c r="H4699" s="2">
        <v>2</v>
      </c>
      <c r="I4699" s="19">
        <v>803.14</v>
      </c>
      <c r="J4699" s="2" t="s">
        <v>5046</v>
      </c>
      <c r="K4699" s="2" t="s">
        <v>103</v>
      </c>
      <c r="L4699">
        <v>2</v>
      </c>
      <c r="M4699" s="18">
        <f t="shared" si="1462"/>
        <v>1606.28</v>
      </c>
      <c r="T4699" t="str">
        <f t="shared" si="1463"/>
        <v>Lost Sale</v>
      </c>
      <c r="U4699" t="str">
        <f t="shared" si="1464"/>
        <v>No</v>
      </c>
      <c r="V4699" t="str">
        <f t="shared" si="1465"/>
        <v>Yes</v>
      </c>
      <c r="X4699">
        <f t="shared" si="1466"/>
        <v>619</v>
      </c>
      <c r="Y4699">
        <f t="shared" si="1467"/>
        <v>468</v>
      </c>
      <c r="Z4699" s="18">
        <f t="shared" si="1468"/>
        <v>1892867.2841657216</v>
      </c>
      <c r="AA4699" s="18">
        <f t="shared" si="1469"/>
        <v>199432.98236095349</v>
      </c>
      <c r="AB4699" s="17">
        <f t="shared" si="1470"/>
        <v>3.8949824970828471</v>
      </c>
      <c r="AC4699" s="2" t="s">
        <v>30</v>
      </c>
      <c r="AD4699" s="2" t="s">
        <v>29</v>
      </c>
      <c r="AE4699" t="str">
        <f t="shared" si="1471"/>
        <v>Fashion</v>
      </c>
      <c r="AF4699" t="str">
        <f t="shared" si="1472"/>
        <v>Fashion</v>
      </c>
      <c r="AG4699" t="str" cm="1">
        <f t="array" ref="AG4699">INDEX(AD:AD,ROW())</f>
        <v>Fashion</v>
      </c>
      <c r="AH4699">
        <f t="shared" si="1480"/>
        <v>6</v>
      </c>
      <c r="AI4699" t="str">
        <f t="shared" si="1473"/>
        <v>Fashion</v>
      </c>
      <c r="AK4699">
        <f t="shared" si="1474"/>
        <v>2024</v>
      </c>
      <c r="AL4699">
        <f t="shared" si="1475"/>
        <v>6</v>
      </c>
      <c r="AM4699">
        <f t="shared" si="1476"/>
        <v>7</v>
      </c>
      <c r="AN4699">
        <f t="shared" si="1477"/>
        <v>6</v>
      </c>
      <c r="AO4699" t="str">
        <f t="shared" si="1478"/>
        <v>Weekday</v>
      </c>
      <c r="AR4699" s="20">
        <f t="shared" si="1479"/>
        <v>1</v>
      </c>
    </row>
    <row r="4700" spans="1:44" x14ac:dyDescent="0.35">
      <c r="A4700" t="str">
        <f t="shared" si="1461"/>
        <v>CUST4699</v>
      </c>
      <c r="B4700" s="2" t="s">
        <v>5036</v>
      </c>
      <c r="C4700" s="4">
        <v>45006</v>
      </c>
      <c r="D4700" s="2" t="s">
        <v>283</v>
      </c>
      <c r="E4700" t="s">
        <v>5054</v>
      </c>
      <c r="F4700" s="2" t="s">
        <v>42</v>
      </c>
      <c r="G4700" s="2" t="s">
        <v>43</v>
      </c>
      <c r="H4700" s="2">
        <v>3</v>
      </c>
      <c r="I4700" s="19">
        <v>468.12</v>
      </c>
      <c r="J4700" s="2" t="s">
        <v>50</v>
      </c>
      <c r="K4700" s="2" t="s">
        <v>16</v>
      </c>
      <c r="L4700">
        <v>4</v>
      </c>
      <c r="M4700" s="18">
        <f t="shared" si="1462"/>
        <v>1404.3600000000001</v>
      </c>
      <c r="T4700" t="str">
        <f t="shared" si="1463"/>
        <v>Completed</v>
      </c>
      <c r="U4700" t="str">
        <f t="shared" si="1464"/>
        <v>Yes</v>
      </c>
      <c r="V4700" t="str">
        <f t="shared" si="1465"/>
        <v>No</v>
      </c>
      <c r="X4700">
        <f t="shared" si="1466"/>
        <v>558</v>
      </c>
      <c r="Y4700">
        <f t="shared" si="1467"/>
        <v>430</v>
      </c>
      <c r="Z4700" s="18">
        <f t="shared" si="1468"/>
        <v>1098537.4901531704</v>
      </c>
      <c r="AA4700" s="18">
        <f t="shared" si="1469"/>
        <v>96724.388030634553</v>
      </c>
      <c r="AB4700" s="17">
        <f t="shared" si="1470"/>
        <v>3.9001122334455669</v>
      </c>
      <c r="AC4700" s="2" t="s">
        <v>43</v>
      </c>
      <c r="AD4700" s="2" t="s">
        <v>42</v>
      </c>
      <c r="AE4700" t="str">
        <f t="shared" si="1471"/>
        <v>Beauty</v>
      </c>
      <c r="AF4700" t="str">
        <f t="shared" si="1472"/>
        <v>Beauty</v>
      </c>
      <c r="AG4700" t="str" cm="1">
        <f t="array" ref="AG4700">INDEX(AD:AD,ROW())</f>
        <v>Beauty</v>
      </c>
      <c r="AH4700">
        <f t="shared" si="1480"/>
        <v>10</v>
      </c>
      <c r="AI4700" t="str">
        <f t="shared" si="1473"/>
        <v>Beauty</v>
      </c>
      <c r="AK4700">
        <f t="shared" si="1474"/>
        <v>2023</v>
      </c>
      <c r="AL4700">
        <f t="shared" si="1475"/>
        <v>3</v>
      </c>
      <c r="AM4700">
        <f t="shared" si="1476"/>
        <v>21</v>
      </c>
      <c r="AN4700">
        <f t="shared" si="1477"/>
        <v>3</v>
      </c>
      <c r="AO4700" t="str">
        <f t="shared" si="1478"/>
        <v>Weekday</v>
      </c>
      <c r="AR4700" s="20">
        <f t="shared" si="1479"/>
        <v>0</v>
      </c>
    </row>
    <row r="4701" spans="1:44" x14ac:dyDescent="0.35">
      <c r="A4701" t="str">
        <f t="shared" si="1461"/>
        <v>CUST4700</v>
      </c>
      <c r="B4701" s="2" t="s">
        <v>5037</v>
      </c>
      <c r="C4701" s="4">
        <v>45114</v>
      </c>
      <c r="D4701" s="2" t="s">
        <v>137</v>
      </c>
      <c r="E4701" t="s">
        <v>5050</v>
      </c>
      <c r="F4701" s="2" t="s">
        <v>29</v>
      </c>
      <c r="G4701" s="2" t="s">
        <v>138</v>
      </c>
      <c r="H4701" s="2">
        <v>1</v>
      </c>
      <c r="I4701" s="19">
        <v>1908</v>
      </c>
      <c r="J4701" s="2" t="s">
        <v>5047</v>
      </c>
      <c r="K4701" s="2" t="s">
        <v>16</v>
      </c>
      <c r="L4701">
        <v>5</v>
      </c>
      <c r="M4701" s="18">
        <f t="shared" si="1462"/>
        <v>1908</v>
      </c>
      <c r="T4701" t="str">
        <f t="shared" si="1463"/>
        <v>Completed</v>
      </c>
      <c r="U4701" t="str">
        <f t="shared" si="1464"/>
        <v>Yes</v>
      </c>
      <c r="V4701" t="str">
        <f t="shared" si="1465"/>
        <v>No</v>
      </c>
      <c r="X4701">
        <f t="shared" si="1466"/>
        <v>589</v>
      </c>
      <c r="Y4701">
        <f t="shared" si="1467"/>
        <v>426</v>
      </c>
      <c r="Z4701" s="18">
        <f t="shared" si="1468"/>
        <v>1892867.2841657216</v>
      </c>
      <c r="AA4701" s="18">
        <f t="shared" si="1469"/>
        <v>199432.98236095349</v>
      </c>
      <c r="AB4701" s="17">
        <f t="shared" si="1470"/>
        <v>3.8949824970828471</v>
      </c>
      <c r="AC4701" s="2" t="s">
        <v>138</v>
      </c>
      <c r="AD4701" s="2" t="s">
        <v>29</v>
      </c>
      <c r="AE4701" t="str">
        <f t="shared" si="1471"/>
        <v>Fashion</v>
      </c>
      <c r="AF4701" t="str">
        <f t="shared" si="1472"/>
        <v>Fashion</v>
      </c>
      <c r="AG4701" t="str" cm="1">
        <f t="array" ref="AG4701">INDEX(AD:AD,ROW())</f>
        <v>Fashion</v>
      </c>
      <c r="AH4701">
        <f t="shared" si="1480"/>
        <v>53</v>
      </c>
      <c r="AI4701" t="str">
        <f t="shared" si="1473"/>
        <v>Fashion</v>
      </c>
      <c r="AK4701">
        <f t="shared" si="1474"/>
        <v>2023</v>
      </c>
      <c r="AL4701">
        <f t="shared" si="1475"/>
        <v>7</v>
      </c>
      <c r="AM4701">
        <f t="shared" si="1476"/>
        <v>7</v>
      </c>
      <c r="AN4701">
        <f t="shared" si="1477"/>
        <v>6</v>
      </c>
      <c r="AO4701" t="str">
        <f t="shared" si="1478"/>
        <v>Weekday</v>
      </c>
      <c r="AR4701" s="20">
        <f t="shared" si="1479"/>
        <v>0</v>
      </c>
    </row>
  </sheetData>
  <autoFilter ref="A1:AR4701" xr:uid="{00000000-0001-0000-0000-000000000000}"/>
  <sortState xmlns:xlrd2="http://schemas.microsoft.com/office/spreadsheetml/2017/richdata2" ref="AS2:AT26">
    <sortCondition descending="1" ref="AS1:AS26"/>
  </sortState>
  <conditionalFormatting sqref="B2:B4701">
    <cfRule type="duplicateValues" dxfId="14" priority="10"/>
    <cfRule type="duplicateValues" dxfId="13" priority="11"/>
  </conditionalFormatting>
  <conditionalFormatting sqref="B1:K4701 M1:AR4701">
    <cfRule type="containsText" dxfId="12" priority="24" operator="containsText" text="Cancelled">
      <formula>NOT(ISERROR(SEARCH("Cancelled",B1)))</formula>
    </cfRule>
    <cfRule type="containsText" dxfId="11" priority="25" operator="containsText" text="Cancelled">
      <formula>NOT(ISERROR(SEARCH("Cancelled",B1)))</formula>
    </cfRule>
    <cfRule type="containsText" dxfId="10" priority="26" operator="containsText" text="Cancelled">
      <formula>NOT(ISERROR(SEARCH("Cancelled",B1)))</formula>
    </cfRule>
  </conditionalFormatting>
  <conditionalFormatting sqref="I2:I4701">
    <cfRule type="colorScale" priority="12">
      <colorScale>
        <cfvo type="min"/>
        <cfvo type="percentile" val="50"/>
        <cfvo type="max"/>
        <color rgb="FF63BE7B"/>
        <color rgb="FFFFEB84"/>
        <color rgb="FFF8696B"/>
      </colorScale>
    </cfRule>
    <cfRule type="colorScale" priority="13">
      <colorScale>
        <cfvo type="min"/>
        <cfvo type="max"/>
        <color rgb="FF63BE7B"/>
        <color rgb="FFFFEF9C"/>
      </colorScale>
    </cfRule>
  </conditionalFormatting>
  <conditionalFormatting sqref="L2:L4701">
    <cfRule type="expression" dxfId="9" priority="19">
      <formula>AND(L2&lt;&gt;"",L2&lt;3)</formula>
    </cfRule>
  </conditionalFormatting>
  <conditionalFormatting sqref="AS2:AS26">
    <cfRule type="containsText" dxfId="8" priority="7" operator="containsText" text="Cancelled">
      <formula>NOT(ISERROR(SEARCH("Cancelled",AS2)))</formula>
    </cfRule>
    <cfRule type="containsText" dxfId="7" priority="8" operator="containsText" text="Cancelled">
      <formula>NOT(ISERROR(SEARCH("Cancelled",AS2)))</formula>
    </cfRule>
    <cfRule type="containsText" dxfId="6" priority="9" operator="containsText" text="Cancelled">
      <formula>NOT(ISERROR(SEARCH("Cancelled",AS2)))</formula>
    </cfRule>
  </conditionalFormatting>
  <conditionalFormatting sqref="A1">
    <cfRule type="containsText" dxfId="2" priority="1" operator="containsText" text="Cancelled">
      <formula>NOT(ISERROR(SEARCH("Cancelled",A1)))</formula>
    </cfRule>
    <cfRule type="containsText" dxfId="1" priority="2" operator="containsText" text="Cancelled">
      <formula>NOT(ISERROR(SEARCH("Cancelled",A1)))</formula>
    </cfRule>
    <cfRule type="containsText" dxfId="0" priority="3" operator="containsText" text="Cancelled">
      <formula>NOT(ISERROR(SEARCH("Cancelled",A1)))</formula>
    </cfRule>
  </conditionalFormatting>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D2EFC-C57D-4786-A10B-0F939E648CC2}">
  <dimension ref="A4:I19"/>
  <sheetViews>
    <sheetView topLeftCell="A3" workbookViewId="0">
      <selection activeCell="B8" sqref="B8"/>
    </sheetView>
  </sheetViews>
  <sheetFormatPr defaultRowHeight="14.5" x14ac:dyDescent="0.35"/>
  <cols>
    <col min="1" max="1" width="10.7265625" bestFit="1" customWidth="1"/>
    <col min="2" max="2" width="11.26953125" bestFit="1" customWidth="1"/>
  </cols>
  <sheetData>
    <row r="4" spans="1:9" ht="30.5" x14ac:dyDescent="0.85">
      <c r="F4" s="22" t="s">
        <v>5126</v>
      </c>
      <c r="G4" s="22"/>
      <c r="H4" s="22"/>
      <c r="I4" s="23"/>
    </row>
    <row r="6" spans="1:9" x14ac:dyDescent="0.35">
      <c r="A6" s="10" t="s">
        <v>5087</v>
      </c>
      <c r="B6" t="s">
        <v>5088</v>
      </c>
    </row>
    <row r="7" spans="1:9" x14ac:dyDescent="0.35">
      <c r="A7" s="11">
        <v>1</v>
      </c>
      <c r="B7" s="12">
        <v>465</v>
      </c>
    </row>
    <row r="8" spans="1:9" x14ac:dyDescent="0.35">
      <c r="A8" s="11">
        <v>2</v>
      </c>
      <c r="B8" s="12">
        <v>408</v>
      </c>
    </row>
    <row r="9" spans="1:9" x14ac:dyDescent="0.35">
      <c r="A9" s="11">
        <v>3</v>
      </c>
      <c r="B9" s="12">
        <v>422</v>
      </c>
    </row>
    <row r="10" spans="1:9" x14ac:dyDescent="0.35">
      <c r="A10" s="11">
        <v>4</v>
      </c>
      <c r="B10" s="12">
        <v>443</v>
      </c>
    </row>
    <row r="11" spans="1:9" x14ac:dyDescent="0.35">
      <c r="A11" s="11">
        <v>5</v>
      </c>
      <c r="B11" s="12">
        <v>447</v>
      </c>
    </row>
    <row r="12" spans="1:9" x14ac:dyDescent="0.35">
      <c r="A12" s="11">
        <v>6</v>
      </c>
      <c r="B12" s="12">
        <v>434</v>
      </c>
    </row>
    <row r="13" spans="1:9" x14ac:dyDescent="0.35">
      <c r="A13" s="11">
        <v>7</v>
      </c>
      <c r="B13" s="12">
        <v>300</v>
      </c>
    </row>
    <row r="14" spans="1:9" x14ac:dyDescent="0.35">
      <c r="A14" s="11">
        <v>8</v>
      </c>
      <c r="B14" s="12">
        <v>286</v>
      </c>
    </row>
    <row r="15" spans="1:9" x14ac:dyDescent="0.35">
      <c r="A15" s="11">
        <v>9</v>
      </c>
      <c r="B15" s="12">
        <v>266</v>
      </c>
    </row>
    <row r="16" spans="1:9" x14ac:dyDescent="0.35">
      <c r="A16" s="11">
        <v>10</v>
      </c>
      <c r="B16" s="12">
        <v>297</v>
      </c>
    </row>
    <row r="17" spans="1:2" x14ac:dyDescent="0.35">
      <c r="A17" s="11">
        <v>11</v>
      </c>
      <c r="B17" s="12">
        <v>456</v>
      </c>
    </row>
    <row r="18" spans="1:2" x14ac:dyDescent="0.35">
      <c r="A18" s="11">
        <v>12</v>
      </c>
      <c r="B18" s="12">
        <v>476</v>
      </c>
    </row>
    <row r="19" spans="1:2" x14ac:dyDescent="0.35">
      <c r="A19" s="11" t="s">
        <v>5086</v>
      </c>
      <c r="B19" s="12">
        <v>4700</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0DEB3-6094-4DE5-8EC1-DFE7D6193DEF}">
  <dimension ref="A2:J97"/>
  <sheetViews>
    <sheetView workbookViewId="0">
      <selection activeCell="H108" sqref="H108"/>
    </sheetView>
  </sheetViews>
  <sheetFormatPr defaultRowHeight="14.5" x14ac:dyDescent="0.35"/>
  <sheetData>
    <row r="2" spans="1:10" ht="26" x14ac:dyDescent="0.6">
      <c r="I2" s="13" t="s">
        <v>5089</v>
      </c>
      <c r="J2" s="14"/>
    </row>
    <row r="4" spans="1:10" ht="18.5" x14ac:dyDescent="0.45">
      <c r="A4" s="39" t="s">
        <v>5090</v>
      </c>
      <c r="B4" s="39"/>
      <c r="C4" s="39"/>
      <c r="D4" s="39"/>
      <c r="E4" s="39"/>
      <c r="F4" s="39"/>
      <c r="G4" s="39"/>
    </row>
    <row r="12" spans="1:10" ht="18.5" x14ac:dyDescent="0.45">
      <c r="A12" s="39" t="s">
        <v>5091</v>
      </c>
      <c r="B12" s="39"/>
      <c r="C12" s="39"/>
      <c r="D12" s="39"/>
      <c r="E12" s="39"/>
      <c r="F12" s="39"/>
    </row>
    <row r="21" spans="1:6" ht="18.5" x14ac:dyDescent="0.45">
      <c r="A21" s="39" t="s">
        <v>5092</v>
      </c>
      <c r="B21" s="39"/>
      <c r="C21" s="39"/>
      <c r="D21" s="39"/>
    </row>
    <row r="27" spans="1:6" ht="18.5" x14ac:dyDescent="0.45">
      <c r="A27" s="39" t="s">
        <v>5094</v>
      </c>
      <c r="B27" s="39"/>
      <c r="C27" s="39"/>
      <c r="D27" s="39"/>
      <c r="E27" s="39"/>
    </row>
    <row r="32" spans="1:6" ht="18.5" x14ac:dyDescent="0.45">
      <c r="A32" s="39" t="s">
        <v>5095</v>
      </c>
      <c r="B32" s="39"/>
      <c r="C32" s="39"/>
      <c r="D32" s="39"/>
      <c r="E32" s="39"/>
      <c r="F32" s="39"/>
    </row>
    <row r="33" spans="1:5" ht="18.5" x14ac:dyDescent="0.45">
      <c r="A33" s="39"/>
      <c r="B33" s="39"/>
      <c r="C33" s="39"/>
      <c r="D33" s="39"/>
      <c r="E33" s="39"/>
    </row>
    <row r="38" spans="1:5" ht="18.5" x14ac:dyDescent="0.45">
      <c r="A38" s="39" t="s">
        <v>5096</v>
      </c>
      <c r="B38" s="39"/>
      <c r="C38" s="39"/>
      <c r="D38" s="39"/>
      <c r="E38" s="39"/>
    </row>
    <row r="43" spans="1:5" ht="18.5" x14ac:dyDescent="0.45">
      <c r="A43" s="39" t="s">
        <v>5097</v>
      </c>
      <c r="B43" s="39"/>
      <c r="C43" s="39"/>
      <c r="D43" s="39"/>
      <c r="E43" s="39"/>
    </row>
    <row r="50" spans="1:6" ht="18.5" x14ac:dyDescent="0.45">
      <c r="A50" s="39" t="s">
        <v>5098</v>
      </c>
      <c r="B50" s="39"/>
      <c r="C50" s="39"/>
      <c r="D50" s="39"/>
      <c r="E50" s="39"/>
    </row>
    <row r="56" spans="1:6" ht="18.5" x14ac:dyDescent="0.45">
      <c r="A56" s="39" t="s">
        <v>5099</v>
      </c>
      <c r="B56" s="39"/>
      <c r="C56" s="39"/>
      <c r="D56" s="39"/>
      <c r="E56" s="39"/>
      <c r="F56" s="39"/>
    </row>
    <row r="64" spans="1:6" ht="18.5" x14ac:dyDescent="0.45">
      <c r="A64" s="39" t="s">
        <v>5100</v>
      </c>
      <c r="B64" s="39"/>
      <c r="C64" s="39"/>
      <c r="D64" s="39"/>
      <c r="E64" s="39"/>
    </row>
    <row r="70" spans="1:6" ht="18.5" x14ac:dyDescent="0.45">
      <c r="A70" s="39" t="s">
        <v>5101</v>
      </c>
      <c r="B70" s="39"/>
      <c r="C70" s="39"/>
      <c r="D70" s="39"/>
      <c r="E70" s="39"/>
    </row>
    <row r="77" spans="1:6" ht="18.5" x14ac:dyDescent="0.45">
      <c r="A77" s="39" t="s">
        <v>5102</v>
      </c>
      <c r="B77" s="39"/>
      <c r="C77" s="39"/>
      <c r="D77" s="39"/>
      <c r="E77" s="39"/>
      <c r="F77" s="39"/>
    </row>
    <row r="85" spans="1:6" ht="18.5" x14ac:dyDescent="0.45">
      <c r="A85" s="39" t="s">
        <v>5103</v>
      </c>
      <c r="B85" s="39"/>
      <c r="C85" s="39"/>
      <c r="D85" s="39"/>
      <c r="E85" s="39"/>
      <c r="F85" s="39"/>
    </row>
    <row r="91" spans="1:6" ht="18.5" x14ac:dyDescent="0.45">
      <c r="A91" s="39" t="s">
        <v>5104</v>
      </c>
      <c r="B91" s="39"/>
      <c r="C91" s="39"/>
      <c r="D91" s="39"/>
      <c r="E91" s="39"/>
      <c r="F91" s="39"/>
    </row>
    <row r="97" spans="1:6" ht="18.5" x14ac:dyDescent="0.45">
      <c r="A97" s="39" t="s">
        <v>5105</v>
      </c>
      <c r="B97" s="39"/>
      <c r="C97" s="39"/>
      <c r="D97" s="39"/>
      <c r="E97" s="39"/>
      <c r="F97" s="3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4FEED-512F-4ABF-B6A7-DEA457F35BC4}">
  <dimension ref="A2:G10"/>
  <sheetViews>
    <sheetView workbookViewId="0">
      <selection activeCell="M4" sqref="M4"/>
    </sheetView>
  </sheetViews>
  <sheetFormatPr defaultRowHeight="14.5" x14ac:dyDescent="0.35"/>
  <cols>
    <col min="1" max="1" width="17.7265625" bestFit="1" customWidth="1"/>
    <col min="2" max="2" width="10.36328125" bestFit="1" customWidth="1"/>
  </cols>
  <sheetData>
    <row r="2" spans="1:7" ht="30.5" x14ac:dyDescent="0.85">
      <c r="D2" s="22" t="s">
        <v>5127</v>
      </c>
      <c r="E2" s="22"/>
      <c r="F2" s="23"/>
      <c r="G2" s="23"/>
    </row>
    <row r="4" spans="1:7" x14ac:dyDescent="0.35">
      <c r="A4" s="10" t="s">
        <v>5074</v>
      </c>
      <c r="B4" t="s">
        <v>5107</v>
      </c>
    </row>
    <row r="5" spans="1:7" x14ac:dyDescent="0.35">
      <c r="A5" s="11" t="s">
        <v>42</v>
      </c>
      <c r="B5" s="18">
        <v>1098537.4901531704</v>
      </c>
    </row>
    <row r="6" spans="1:7" x14ac:dyDescent="0.35">
      <c r="A6" s="11" t="s">
        <v>23</v>
      </c>
      <c r="B6" s="18">
        <v>594714.6477588166</v>
      </c>
    </row>
    <row r="7" spans="1:7" x14ac:dyDescent="0.35">
      <c r="A7" s="11" t="s">
        <v>19</v>
      </c>
      <c r="B7" s="18">
        <v>2759712.3299794244</v>
      </c>
    </row>
    <row r="8" spans="1:7" x14ac:dyDescent="0.35">
      <c r="A8" s="11" t="s">
        <v>29</v>
      </c>
      <c r="B8" s="18">
        <v>1892867.2841657216</v>
      </c>
    </row>
    <row r="9" spans="1:7" x14ac:dyDescent="0.35">
      <c r="A9" s="11" t="s">
        <v>13</v>
      </c>
      <c r="B9" s="18">
        <v>1463424.4009529033</v>
      </c>
    </row>
    <row r="10" spans="1:7" x14ac:dyDescent="0.35">
      <c r="A10" s="11" t="s">
        <v>5086</v>
      </c>
      <c r="B10" s="18">
        <v>7809256.1530100368</v>
      </c>
    </row>
  </sheetData>
  <conditionalFormatting sqref="A4:B4 A5:A9">
    <cfRule type="dataBar" priority="2">
      <dataBar>
        <cfvo type="min"/>
        <cfvo type="max"/>
        <color rgb="FF008AEF"/>
      </dataBar>
      <extLst>
        <ext xmlns:x14="http://schemas.microsoft.com/office/spreadsheetml/2009/9/main" uri="{B025F937-C7B1-47D3-B67F-A62EFF666E3E}">
          <x14:id>{5F8C3722-81E4-487C-A09B-294343B57F0C}</x14:id>
        </ext>
      </extLst>
    </cfRule>
  </conditionalFormatting>
  <conditionalFormatting pivot="1" sqref="B5:B9">
    <cfRule type="dataBar" priority="1">
      <dataBar>
        <cfvo type="min"/>
        <cfvo type="max"/>
        <color rgb="FF008AEF"/>
      </dataBar>
      <extLst>
        <ext xmlns:x14="http://schemas.microsoft.com/office/spreadsheetml/2009/9/main" uri="{B025F937-C7B1-47D3-B67F-A62EFF666E3E}">
          <x14:id>{BD18081E-632A-4CE8-9090-B06CB171459C}</x14:id>
        </ext>
      </extLst>
    </cfRule>
  </conditionalFormatting>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dataBar" id="{5F8C3722-81E4-487C-A09B-294343B57F0C}">
            <x14:dataBar minLength="0" maxLength="100" border="1" negativeBarBorderColorSameAsPositive="0">
              <x14:cfvo type="autoMin"/>
              <x14:cfvo type="autoMax"/>
              <x14:borderColor rgb="FF008AEF"/>
              <x14:negativeFillColor rgb="FFFF0000"/>
              <x14:negativeBorderColor rgb="FFFF0000"/>
              <x14:axisColor rgb="FF000000"/>
            </x14:dataBar>
          </x14:cfRule>
          <xm:sqref>A4:B4 A5:A9</xm:sqref>
        </x14:conditionalFormatting>
        <x14:conditionalFormatting xmlns:xm="http://schemas.microsoft.com/office/excel/2006/main" pivot="1">
          <x14:cfRule type="dataBar" id="{BD18081E-632A-4CE8-9090-B06CB171459C}">
            <x14:dataBar minLength="0" maxLength="100" border="1" negativeBarBorderColorSameAsPositive="0">
              <x14:cfvo type="autoMin"/>
              <x14:cfvo type="autoMax"/>
              <x14:borderColor rgb="FF008AEF"/>
              <x14:negativeFillColor rgb="FFFF0000"/>
              <x14:negativeBorderColor rgb="FFFF0000"/>
              <x14:axisColor rgb="FF000000"/>
            </x14:dataBar>
          </x14:cfRule>
          <xm:sqref>B5:B9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9863D-DB05-493B-862A-EF46EF9397FD}">
  <dimension ref="A2:F14"/>
  <sheetViews>
    <sheetView workbookViewId="0">
      <selection activeCell="D18" sqref="D18"/>
    </sheetView>
  </sheetViews>
  <sheetFormatPr defaultRowHeight="14.5" x14ac:dyDescent="0.35"/>
  <cols>
    <col min="1" max="1" width="11.6328125" bestFit="1" customWidth="1"/>
    <col min="2" max="2" width="11.26953125" bestFit="1" customWidth="1"/>
  </cols>
  <sheetData>
    <row r="2" spans="1:6" ht="30.5" x14ac:dyDescent="0.85">
      <c r="E2" s="22" t="s">
        <v>5128</v>
      </c>
      <c r="F2" s="22"/>
    </row>
    <row r="4" spans="1:6" x14ac:dyDescent="0.35">
      <c r="A4" s="10" t="s">
        <v>3</v>
      </c>
      <c r="B4" t="s">
        <v>5088</v>
      </c>
    </row>
    <row r="5" spans="1:6" x14ac:dyDescent="0.35">
      <c r="A5" s="11" t="s">
        <v>5050</v>
      </c>
      <c r="B5" s="12">
        <v>589</v>
      </c>
    </row>
    <row r="6" spans="1:6" x14ac:dyDescent="0.35">
      <c r="A6" s="11" t="s">
        <v>5055</v>
      </c>
      <c r="B6" s="12">
        <v>567</v>
      </c>
    </row>
    <row r="7" spans="1:6" x14ac:dyDescent="0.35">
      <c r="A7" s="11" t="s">
        <v>5054</v>
      </c>
      <c r="B7" s="12">
        <v>558</v>
      </c>
    </row>
    <row r="8" spans="1:6" x14ac:dyDescent="0.35">
      <c r="A8" s="11" t="s">
        <v>5052</v>
      </c>
      <c r="B8" s="12">
        <v>573</v>
      </c>
    </row>
    <row r="9" spans="1:6" x14ac:dyDescent="0.35">
      <c r="A9" s="11" t="s">
        <v>5053</v>
      </c>
      <c r="B9" s="12">
        <v>559</v>
      </c>
    </row>
    <row r="10" spans="1:6" x14ac:dyDescent="0.35">
      <c r="A10" s="11" t="s">
        <v>5048</v>
      </c>
      <c r="B10" s="12">
        <v>590</v>
      </c>
    </row>
    <row r="11" spans="1:6" x14ac:dyDescent="0.35">
      <c r="A11" s="11" t="s">
        <v>5051</v>
      </c>
      <c r="B11" s="12">
        <v>619</v>
      </c>
    </row>
    <row r="12" spans="1:6" x14ac:dyDescent="0.35">
      <c r="A12" s="11" t="s">
        <v>5056</v>
      </c>
      <c r="B12" s="12">
        <v>50</v>
      </c>
    </row>
    <row r="13" spans="1:6" x14ac:dyDescent="0.35">
      <c r="A13" s="11" t="s">
        <v>5049</v>
      </c>
      <c r="B13" s="12">
        <v>595</v>
      </c>
    </row>
    <row r="14" spans="1:6" x14ac:dyDescent="0.35">
      <c r="A14" s="11" t="s">
        <v>5086</v>
      </c>
      <c r="B14" s="12">
        <v>4700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7EF4B-E37B-4D6E-BC6E-ED544CE754D5}">
  <dimension ref="A2:E9"/>
  <sheetViews>
    <sheetView workbookViewId="0">
      <selection activeCell="A4" sqref="A4:B9"/>
    </sheetView>
  </sheetViews>
  <sheetFormatPr defaultRowHeight="14.5" x14ac:dyDescent="0.35"/>
  <cols>
    <col min="1" max="1" width="15.6328125" bestFit="1" customWidth="1"/>
    <col min="2" max="2" width="11.26953125" bestFit="1" customWidth="1"/>
  </cols>
  <sheetData>
    <row r="2" spans="1:5" ht="30.5" x14ac:dyDescent="0.85">
      <c r="D2" s="22" t="s">
        <v>5108</v>
      </c>
      <c r="E2" s="22"/>
    </row>
    <row r="4" spans="1:5" x14ac:dyDescent="0.35">
      <c r="A4" s="10" t="s">
        <v>5108</v>
      </c>
      <c r="B4" t="s">
        <v>5088</v>
      </c>
    </row>
    <row r="5" spans="1:5" x14ac:dyDescent="0.35">
      <c r="A5" s="11" t="s">
        <v>103</v>
      </c>
      <c r="B5" s="12">
        <v>357</v>
      </c>
    </row>
    <row r="6" spans="1:5" x14ac:dyDescent="0.35">
      <c r="A6" s="11" t="s">
        <v>16</v>
      </c>
      <c r="B6" s="12">
        <v>3554</v>
      </c>
    </row>
    <row r="7" spans="1:5" x14ac:dyDescent="0.35">
      <c r="A7" s="11" t="s">
        <v>31</v>
      </c>
      <c r="B7" s="12">
        <v>471</v>
      </c>
    </row>
    <row r="8" spans="1:5" x14ac:dyDescent="0.35">
      <c r="A8" s="11" t="s">
        <v>76</v>
      </c>
      <c r="B8" s="12">
        <v>318</v>
      </c>
    </row>
    <row r="9" spans="1:5" x14ac:dyDescent="0.35">
      <c r="A9" s="11" t="s">
        <v>5086</v>
      </c>
      <c r="B9" s="12">
        <v>4700</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1F103-1E96-4D97-8EAA-FA36576162F4}">
  <dimension ref="A2:F17"/>
  <sheetViews>
    <sheetView workbookViewId="0">
      <selection activeCell="A4" sqref="A4:B17"/>
    </sheetView>
  </sheetViews>
  <sheetFormatPr defaultRowHeight="14.5" x14ac:dyDescent="0.35"/>
  <cols>
    <col min="1" max="1" width="10.7265625" bestFit="1" customWidth="1"/>
    <col min="2" max="2" width="10.36328125" bestFit="1" customWidth="1"/>
  </cols>
  <sheetData>
    <row r="2" spans="1:6" ht="30.5" x14ac:dyDescent="0.85">
      <c r="D2" s="22" t="s">
        <v>5129</v>
      </c>
      <c r="E2" s="22"/>
      <c r="F2" s="14"/>
    </row>
    <row r="4" spans="1:6" x14ac:dyDescent="0.35">
      <c r="A4" s="10" t="s">
        <v>5087</v>
      </c>
      <c r="B4" t="s">
        <v>5107</v>
      </c>
    </row>
    <row r="5" spans="1:6" x14ac:dyDescent="0.35">
      <c r="A5" s="11" t="s">
        <v>5109</v>
      </c>
      <c r="B5" s="18">
        <v>796388.1224808332</v>
      </c>
    </row>
    <row r="6" spans="1:6" x14ac:dyDescent="0.35">
      <c r="A6" s="11" t="s">
        <v>5110</v>
      </c>
      <c r="B6" s="18">
        <v>739500.02343004779</v>
      </c>
    </row>
    <row r="7" spans="1:6" x14ac:dyDescent="0.35">
      <c r="A7" s="11" t="s">
        <v>5111</v>
      </c>
      <c r="B7" s="18">
        <v>684100.08403167152</v>
      </c>
    </row>
    <row r="8" spans="1:6" x14ac:dyDescent="0.35">
      <c r="A8" s="11" t="s">
        <v>5112</v>
      </c>
      <c r="B8" s="18">
        <v>709944.41507975571</v>
      </c>
    </row>
    <row r="9" spans="1:6" x14ac:dyDescent="0.35">
      <c r="A9" s="11" t="s">
        <v>5113</v>
      </c>
      <c r="B9" s="18">
        <v>798987.93613360089</v>
      </c>
    </row>
    <row r="10" spans="1:6" x14ac:dyDescent="0.35">
      <c r="A10" s="11" t="s">
        <v>5114</v>
      </c>
      <c r="B10" s="18">
        <v>681637.35666199541</v>
      </c>
    </row>
    <row r="11" spans="1:6" x14ac:dyDescent="0.35">
      <c r="A11" s="11" t="s">
        <v>5115</v>
      </c>
      <c r="B11" s="18">
        <v>463225.43345203984</v>
      </c>
    </row>
    <row r="12" spans="1:6" x14ac:dyDescent="0.35">
      <c r="A12" s="11" t="s">
        <v>5116</v>
      </c>
      <c r="B12" s="18">
        <v>478190.57051895466</v>
      </c>
    </row>
    <row r="13" spans="1:6" x14ac:dyDescent="0.35">
      <c r="A13" s="11" t="s">
        <v>5117</v>
      </c>
      <c r="B13" s="18">
        <v>452958.81662995991</v>
      </c>
    </row>
    <row r="14" spans="1:6" x14ac:dyDescent="0.35">
      <c r="A14" s="11" t="s">
        <v>5118</v>
      </c>
      <c r="B14" s="18">
        <v>458185.98257364245</v>
      </c>
    </row>
    <row r="15" spans="1:6" x14ac:dyDescent="0.35">
      <c r="A15" s="11" t="s">
        <v>5119</v>
      </c>
      <c r="B15" s="18">
        <v>750758.39115599007</v>
      </c>
    </row>
    <row r="16" spans="1:6" x14ac:dyDescent="0.35">
      <c r="A16" s="11" t="s">
        <v>5120</v>
      </c>
      <c r="B16" s="18">
        <v>795379.0208615422</v>
      </c>
    </row>
    <row r="17" spans="1:2" x14ac:dyDescent="0.35">
      <c r="A17" s="11" t="s">
        <v>5086</v>
      </c>
      <c r="B17" s="18">
        <v>7809256.153010034</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C9187-D566-4922-A6B8-67C67CC9D4E0}">
  <dimension ref="A2:F10"/>
  <sheetViews>
    <sheetView workbookViewId="0">
      <selection activeCell="D2" sqref="D2:F2"/>
    </sheetView>
  </sheetViews>
  <sheetFormatPr defaultRowHeight="14.5" x14ac:dyDescent="0.35"/>
  <cols>
    <col min="1" max="1" width="17.7265625" bestFit="1" customWidth="1"/>
    <col min="2" max="2" width="13.36328125" bestFit="1" customWidth="1"/>
  </cols>
  <sheetData>
    <row r="2" spans="1:6" ht="30.5" x14ac:dyDescent="0.85">
      <c r="D2" s="22" t="s">
        <v>5130</v>
      </c>
      <c r="E2" s="22"/>
      <c r="F2" s="22"/>
    </row>
    <row r="4" spans="1:6" x14ac:dyDescent="0.35">
      <c r="A4" s="10" t="s">
        <v>5074</v>
      </c>
      <c r="B4" t="s">
        <v>5122</v>
      </c>
    </row>
    <row r="5" spans="1:6" x14ac:dyDescent="0.35">
      <c r="A5" s="11" t="s">
        <v>42</v>
      </c>
      <c r="B5" s="17">
        <v>3.9001122334455669</v>
      </c>
    </row>
    <row r="6" spans="1:6" x14ac:dyDescent="0.35">
      <c r="A6" s="11" t="s">
        <v>23</v>
      </c>
      <c r="B6" s="17">
        <v>3.804733727810651</v>
      </c>
    </row>
    <row r="7" spans="1:6" x14ac:dyDescent="0.35">
      <c r="A7" s="11" t="s">
        <v>19</v>
      </c>
      <c r="B7" s="17">
        <v>3.8641711229946525</v>
      </c>
    </row>
    <row r="8" spans="1:6" x14ac:dyDescent="0.35">
      <c r="A8" s="11" t="s">
        <v>29</v>
      </c>
      <c r="B8" s="17">
        <v>3.8949824970828471</v>
      </c>
    </row>
    <row r="9" spans="1:6" x14ac:dyDescent="0.35">
      <c r="A9" s="11" t="s">
        <v>13</v>
      </c>
      <c r="B9" s="17">
        <v>3.8140589569160999</v>
      </c>
    </row>
    <row r="10" spans="1:6" x14ac:dyDescent="0.35">
      <c r="A10" s="11" t="s">
        <v>5086</v>
      </c>
      <c r="B10" s="17">
        <v>3.8560090702947845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F1A89-6596-431E-8192-88ED331BD4C1}">
  <dimension ref="A2:E10"/>
  <sheetViews>
    <sheetView workbookViewId="0">
      <selection activeCell="A4" sqref="A4:B10"/>
    </sheetView>
  </sheetViews>
  <sheetFormatPr defaultRowHeight="14.5" x14ac:dyDescent="0.35"/>
  <cols>
    <col min="1" max="1" width="20.08984375" bestFit="1" customWidth="1"/>
    <col min="2" max="2" width="17.08984375" bestFit="1" customWidth="1"/>
  </cols>
  <sheetData>
    <row r="2" spans="1:5" ht="30.5" x14ac:dyDescent="0.85">
      <c r="D2" s="22" t="s">
        <v>5131</v>
      </c>
      <c r="E2" s="22"/>
    </row>
    <row r="4" spans="1:5" x14ac:dyDescent="0.35">
      <c r="A4" s="10" t="s">
        <v>5073</v>
      </c>
      <c r="B4" t="s">
        <v>5123</v>
      </c>
    </row>
    <row r="5" spans="1:5" x14ac:dyDescent="0.35">
      <c r="A5" s="11" t="s">
        <v>5039</v>
      </c>
      <c r="B5" s="12">
        <v>297</v>
      </c>
    </row>
    <row r="6" spans="1:5" x14ac:dyDescent="0.35">
      <c r="A6" s="11" t="s">
        <v>65</v>
      </c>
      <c r="B6" s="12">
        <v>296</v>
      </c>
    </row>
    <row r="7" spans="1:5" x14ac:dyDescent="0.35">
      <c r="A7" s="11" t="s">
        <v>188</v>
      </c>
      <c r="B7" s="12">
        <v>292</v>
      </c>
    </row>
    <row r="8" spans="1:5" x14ac:dyDescent="0.35">
      <c r="A8" s="11" t="s">
        <v>5040</v>
      </c>
      <c r="B8" s="12">
        <v>290</v>
      </c>
    </row>
    <row r="9" spans="1:5" x14ac:dyDescent="0.35">
      <c r="A9" s="11" t="s">
        <v>5043</v>
      </c>
      <c r="B9" s="12">
        <v>289</v>
      </c>
    </row>
    <row r="10" spans="1:5" x14ac:dyDescent="0.35">
      <c r="A10" s="11" t="s">
        <v>5086</v>
      </c>
      <c r="B10" s="12">
        <v>1464</v>
      </c>
    </row>
  </sheetData>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50390-3EB9-4FFD-BFF5-8927F8A38FC2}">
  <dimension ref="A2:F11"/>
  <sheetViews>
    <sheetView workbookViewId="0">
      <selection activeCell="A4" sqref="A4:B11"/>
    </sheetView>
  </sheetViews>
  <sheetFormatPr defaultRowHeight="14.5" x14ac:dyDescent="0.35"/>
  <cols>
    <col min="1" max="1" width="17.81640625" bestFit="1" customWidth="1"/>
    <col min="2" max="2" width="11.26953125" bestFit="1" customWidth="1"/>
  </cols>
  <sheetData>
    <row r="2" spans="1:6" ht="30.5" x14ac:dyDescent="0.85">
      <c r="D2" s="22" t="s">
        <v>5132</v>
      </c>
      <c r="E2" s="22"/>
      <c r="F2" s="22"/>
    </row>
    <row r="4" spans="1:6" x14ac:dyDescent="0.35">
      <c r="A4" s="10" t="s">
        <v>5124</v>
      </c>
      <c r="B4" t="s">
        <v>5106</v>
      </c>
    </row>
    <row r="5" spans="1:6" x14ac:dyDescent="0.35">
      <c r="A5" s="11" t="s">
        <v>5046</v>
      </c>
      <c r="B5" s="18">
        <v>1545040.7384998531</v>
      </c>
    </row>
    <row r="6" spans="1:6" x14ac:dyDescent="0.35">
      <c r="A6" s="11" t="s">
        <v>20</v>
      </c>
      <c r="B6" s="18">
        <v>1475732.4308345362</v>
      </c>
    </row>
    <row r="7" spans="1:6" x14ac:dyDescent="0.35">
      <c r="A7" s="11" t="s">
        <v>15</v>
      </c>
      <c r="B7" s="18">
        <v>1481564.3597763947</v>
      </c>
    </row>
    <row r="8" spans="1:6" x14ac:dyDescent="0.35">
      <c r="A8" s="11" t="s">
        <v>50</v>
      </c>
      <c r="B8" s="18">
        <v>1634495.6991265763</v>
      </c>
    </row>
    <row r="9" spans="1:6" x14ac:dyDescent="0.35">
      <c r="A9" s="11" t="s">
        <v>5038</v>
      </c>
      <c r="B9" s="18">
        <v>78175.072726337443</v>
      </c>
    </row>
    <row r="10" spans="1:6" x14ac:dyDescent="0.35">
      <c r="A10" s="11" t="s">
        <v>5047</v>
      </c>
      <c r="B10" s="18">
        <v>1594247.8520463344</v>
      </c>
    </row>
    <row r="11" spans="1:6" x14ac:dyDescent="0.35">
      <c r="A11" s="11" t="s">
        <v>5086</v>
      </c>
      <c r="B11" s="18">
        <v>7809256.1530100312</v>
      </c>
    </row>
  </sheetData>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9ADEF-1663-47B5-9BA1-C048021D8AC9}">
  <dimension ref="A4:C12"/>
  <sheetViews>
    <sheetView topLeftCell="A3" workbookViewId="0">
      <selection activeCell="C4" sqref="C4"/>
    </sheetView>
  </sheetViews>
  <sheetFormatPr defaultRowHeight="14.5" x14ac:dyDescent="0.35"/>
  <cols>
    <col min="1" max="1" width="19.26953125" customWidth="1"/>
    <col min="2" max="2" width="16.36328125" bestFit="1" customWidth="1"/>
    <col min="3" max="3" width="31.7265625" bestFit="1" customWidth="1"/>
  </cols>
  <sheetData>
    <row r="4" spans="1:3" ht="30.5" x14ac:dyDescent="0.85">
      <c r="C4" s="22" t="s">
        <v>5133</v>
      </c>
    </row>
    <row r="6" spans="1:3" x14ac:dyDescent="0.35">
      <c r="A6" s="10" t="s">
        <v>5074</v>
      </c>
      <c r="B6" t="s">
        <v>5088</v>
      </c>
      <c r="C6" t="s">
        <v>5125</v>
      </c>
    </row>
    <row r="7" spans="1:3" x14ac:dyDescent="0.35">
      <c r="A7" s="11" t="s">
        <v>42</v>
      </c>
      <c r="B7" s="12">
        <v>943</v>
      </c>
      <c r="C7" s="21">
        <v>0.13891834570519618</v>
      </c>
    </row>
    <row r="8" spans="1:3" x14ac:dyDescent="0.35">
      <c r="A8" s="11" t="s">
        <v>23</v>
      </c>
      <c r="B8" s="12">
        <v>903</v>
      </c>
      <c r="C8" s="21">
        <v>0.16943521594684385</v>
      </c>
    </row>
    <row r="9" spans="1:3" x14ac:dyDescent="0.35">
      <c r="A9" s="11" t="s">
        <v>19</v>
      </c>
      <c r="B9" s="12">
        <v>995</v>
      </c>
      <c r="C9" s="21">
        <v>0.13266331658291458</v>
      </c>
    </row>
    <row r="10" spans="1:3" x14ac:dyDescent="0.35">
      <c r="A10" s="11" t="s">
        <v>29</v>
      </c>
      <c r="B10" s="12">
        <v>915</v>
      </c>
      <c r="C10" s="21">
        <v>0.12896174863387977</v>
      </c>
    </row>
    <row r="11" spans="1:3" x14ac:dyDescent="0.35">
      <c r="A11" s="11" t="s">
        <v>13</v>
      </c>
      <c r="B11" s="12">
        <v>944</v>
      </c>
      <c r="C11" s="21">
        <v>0.14936440677966101</v>
      </c>
    </row>
    <row r="12" spans="1:3" x14ac:dyDescent="0.35">
      <c r="A12" s="11" t="s">
        <v>5086</v>
      </c>
      <c r="B12" s="12">
        <v>4700</v>
      </c>
      <c r="C12" s="21">
        <v>0.14361702127659576</v>
      </c>
    </row>
  </sheetData>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503B-9E62-4556-A42A-06D3CBE2DC0D}">
  <dimension ref="A2:H65"/>
  <sheetViews>
    <sheetView topLeftCell="B1" workbookViewId="0">
      <selection activeCell="H7" sqref="H7"/>
    </sheetView>
  </sheetViews>
  <sheetFormatPr defaultRowHeight="14.5" x14ac:dyDescent="0.35"/>
  <cols>
    <col min="1" max="1" width="17.81640625" customWidth="1"/>
    <col min="2" max="2" width="19.36328125" customWidth="1"/>
    <col min="3" max="3" width="20.81640625" customWidth="1"/>
    <col min="4" max="4" width="27.7265625" customWidth="1"/>
    <col min="5" max="5" width="27.1796875" customWidth="1"/>
    <col min="6" max="6" width="23.36328125" customWidth="1"/>
    <col min="7" max="7" width="19.7265625" customWidth="1"/>
    <col min="8" max="8" width="34.7265625" customWidth="1"/>
  </cols>
  <sheetData>
    <row r="2" spans="1:8" ht="30.5" x14ac:dyDescent="0.85">
      <c r="C2" s="22" t="s">
        <v>5134</v>
      </c>
      <c r="D2" s="22"/>
      <c r="E2" s="22"/>
      <c r="F2" s="22"/>
      <c r="H2" s="22"/>
    </row>
    <row r="4" spans="1:8" ht="26" x14ac:dyDescent="0.6">
      <c r="D4" s="13" t="s">
        <v>5144</v>
      </c>
      <c r="E4" s="13"/>
    </row>
    <row r="6" spans="1:8" ht="30" customHeight="1" x14ac:dyDescent="0.45">
      <c r="A6" s="24" t="s">
        <v>5107</v>
      </c>
      <c r="B6" s="24" t="s">
        <v>5135</v>
      </c>
      <c r="C6" s="24" t="s">
        <v>5136</v>
      </c>
      <c r="D6" s="24" t="s">
        <v>5137</v>
      </c>
      <c r="E6" s="24" t="s">
        <v>5138</v>
      </c>
      <c r="F6" s="24" t="s">
        <v>5139</v>
      </c>
      <c r="G6" s="24" t="s">
        <v>5140</v>
      </c>
      <c r="H6" s="24" t="s">
        <v>5141</v>
      </c>
    </row>
    <row r="7" spans="1:8" ht="24" customHeight="1" x14ac:dyDescent="0.45">
      <c r="A7" s="25" t="s">
        <v>5142</v>
      </c>
      <c r="B7" s="26">
        <v>4700</v>
      </c>
      <c r="C7" s="25">
        <v>298</v>
      </c>
      <c r="D7" s="25" t="s">
        <v>5143</v>
      </c>
      <c r="E7" s="27">
        <v>0.74639999999999995</v>
      </c>
      <c r="F7" s="27">
        <v>7.51E-2</v>
      </c>
      <c r="G7" s="27">
        <v>6.7000000000000004E-2</v>
      </c>
      <c r="H7" s="56">
        <v>3.8600000000000002E-2</v>
      </c>
    </row>
    <row r="26" spans="2:3" ht="30.5" x14ac:dyDescent="0.85">
      <c r="B26" s="22" t="s">
        <v>5129</v>
      </c>
      <c r="C26" s="28"/>
    </row>
    <row r="45" spans="2:5" ht="30.5" x14ac:dyDescent="0.85">
      <c r="B45" s="22" t="s">
        <v>5127</v>
      </c>
      <c r="E45" s="22" t="s">
        <v>5145</v>
      </c>
    </row>
    <row r="65" spans="2:6" ht="30.5" x14ac:dyDescent="0.85">
      <c r="B65" s="22" t="s">
        <v>5146</v>
      </c>
      <c r="F65" s="22" t="s">
        <v>5128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B7F11-9E72-4E26-AFCE-A61379F85AB5}">
  <dimension ref="B1:O62"/>
  <sheetViews>
    <sheetView zoomScaleNormal="100" workbookViewId="0">
      <selection activeCell="B63" sqref="B63"/>
    </sheetView>
  </sheetViews>
  <sheetFormatPr defaultRowHeight="14.5" x14ac:dyDescent="0.35"/>
  <sheetData>
    <row r="1" spans="3:13" ht="54.5" x14ac:dyDescent="1.5">
      <c r="I1" s="29" t="s">
        <v>5150</v>
      </c>
      <c r="J1" s="30"/>
      <c r="K1" s="30"/>
    </row>
    <row r="2" spans="3:13" ht="30.5" x14ac:dyDescent="0.85">
      <c r="C2" s="22" t="s">
        <v>5127</v>
      </c>
      <c r="M2" s="22" t="s">
        <v>5128</v>
      </c>
    </row>
    <row r="22" spans="4:15" ht="30.5" x14ac:dyDescent="0.85">
      <c r="D22" s="22" t="s">
        <v>5147</v>
      </c>
      <c r="E22" s="22"/>
      <c r="N22" s="22" t="s">
        <v>5129</v>
      </c>
      <c r="O22" s="28"/>
    </row>
    <row r="42" spans="3:15" ht="30.5" x14ac:dyDescent="0.85">
      <c r="C42" s="22" t="s">
        <v>5148</v>
      </c>
      <c r="D42" s="22"/>
      <c r="K42" s="22" t="s">
        <v>5149</v>
      </c>
      <c r="L42" s="22"/>
      <c r="M42" s="22"/>
      <c r="N42" s="22"/>
      <c r="O42" s="22"/>
    </row>
    <row r="62" spans="2:5" ht="30.5" x14ac:dyDescent="0.85">
      <c r="B62" s="22" t="s">
        <v>5151</v>
      </c>
      <c r="C62" s="22"/>
      <c r="D62" s="22"/>
      <c r="E62" s="22"/>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CB593-8FBB-430E-BC3A-F4E8AA346390}">
  <dimension ref="B2:X85"/>
  <sheetViews>
    <sheetView zoomScaleNormal="100" workbookViewId="0">
      <selection activeCell="J8" sqref="J8"/>
    </sheetView>
  </sheetViews>
  <sheetFormatPr defaultRowHeight="14.5" x14ac:dyDescent="0.35"/>
  <sheetData>
    <row r="2" spans="2:16" ht="43" x14ac:dyDescent="1.2">
      <c r="H2" s="34" t="s">
        <v>5152</v>
      </c>
      <c r="I2" s="34"/>
      <c r="J2" s="36"/>
      <c r="K2" s="36"/>
      <c r="L2" s="36"/>
      <c r="M2" s="36"/>
      <c r="N2" s="36"/>
    </row>
    <row r="4" spans="2:16" ht="30.5" x14ac:dyDescent="0.85">
      <c r="B4" s="37" t="s">
        <v>5153</v>
      </c>
      <c r="C4" s="38"/>
      <c r="D4" s="38"/>
      <c r="E4" s="38"/>
    </row>
    <row r="6" spans="2:16" ht="18.5" x14ac:dyDescent="0.45">
      <c r="B6" s="45" t="s">
        <v>5154</v>
      </c>
      <c r="C6" s="46"/>
      <c r="D6" s="46"/>
      <c r="E6" s="46"/>
      <c r="F6" s="46"/>
      <c r="G6" s="46"/>
      <c r="H6" s="46"/>
      <c r="I6" s="46"/>
      <c r="J6" s="46"/>
      <c r="K6" s="46"/>
      <c r="L6" s="46"/>
      <c r="M6" s="46"/>
      <c r="N6" s="47"/>
      <c r="O6" s="47"/>
      <c r="P6" s="47"/>
    </row>
    <row r="7" spans="2:16" ht="18.5" x14ac:dyDescent="0.45">
      <c r="B7" s="45" t="s">
        <v>5155</v>
      </c>
      <c r="C7" s="46"/>
      <c r="D7" s="46"/>
      <c r="E7" s="46"/>
      <c r="F7" s="46"/>
      <c r="G7" s="46"/>
      <c r="H7" s="46"/>
      <c r="I7" s="46"/>
      <c r="J7" s="46"/>
      <c r="K7" s="46"/>
      <c r="L7" s="46"/>
      <c r="M7" s="46"/>
      <c r="N7" s="47"/>
      <c r="O7" s="47"/>
      <c r="P7" s="47"/>
    </row>
    <row r="8" spans="2:16" ht="18.5" x14ac:dyDescent="0.45">
      <c r="B8" s="45" t="s">
        <v>5156</v>
      </c>
      <c r="C8" s="46"/>
      <c r="D8" s="46"/>
      <c r="E8" s="46"/>
      <c r="F8" s="46"/>
      <c r="G8" s="46"/>
      <c r="H8" s="46"/>
      <c r="I8" s="46"/>
      <c r="J8" s="46"/>
      <c r="K8" s="46"/>
      <c r="L8" s="46"/>
      <c r="M8" s="46"/>
      <c r="N8" s="47"/>
      <c r="O8" s="47"/>
      <c r="P8" s="47"/>
    </row>
    <row r="9" spans="2:16" ht="18.5" x14ac:dyDescent="0.45">
      <c r="B9" s="45" t="s">
        <v>5157</v>
      </c>
      <c r="C9" s="46"/>
      <c r="D9" s="46"/>
      <c r="E9" s="46"/>
      <c r="F9" s="46"/>
      <c r="G9" s="46"/>
      <c r="H9" s="46"/>
      <c r="I9" s="46"/>
      <c r="J9" s="46"/>
      <c r="K9" s="46"/>
      <c r="L9" s="46"/>
      <c r="M9" s="46"/>
      <c r="N9" s="47"/>
      <c r="O9" s="47"/>
      <c r="P9" s="47"/>
    </row>
    <row r="10" spans="2:16" ht="18.5" x14ac:dyDescent="0.45">
      <c r="B10" s="45" t="s">
        <v>5158</v>
      </c>
      <c r="C10" s="46"/>
      <c r="D10" s="46"/>
      <c r="E10" s="46"/>
      <c r="F10" s="46"/>
      <c r="G10" s="46"/>
      <c r="H10" s="46"/>
      <c r="I10" s="46"/>
      <c r="J10" s="46"/>
      <c r="K10" s="46"/>
      <c r="L10" s="46"/>
      <c r="M10" s="46"/>
      <c r="N10" s="47"/>
      <c r="O10" s="47"/>
      <c r="P10" s="47"/>
    </row>
    <row r="12" spans="2:16" ht="30.5" x14ac:dyDescent="0.85">
      <c r="B12" s="37" t="s">
        <v>5159</v>
      </c>
      <c r="C12" s="38"/>
      <c r="D12" s="38"/>
      <c r="E12" s="38"/>
      <c r="F12" s="38"/>
      <c r="G12" s="38"/>
      <c r="H12" s="36"/>
      <c r="I12" s="36"/>
      <c r="J12" s="36"/>
      <c r="K12" s="36"/>
      <c r="L12" s="36"/>
    </row>
    <row r="14" spans="2:16" ht="18.5" x14ac:dyDescent="0.45">
      <c r="B14" s="40" t="s">
        <v>5160</v>
      </c>
      <c r="C14" s="41"/>
      <c r="D14" s="39"/>
      <c r="E14" s="39"/>
      <c r="F14" s="39"/>
      <c r="G14" s="39"/>
      <c r="H14" s="39"/>
      <c r="I14" s="39"/>
      <c r="J14" s="39"/>
    </row>
    <row r="15" spans="2:16" ht="18.5" x14ac:dyDescent="0.45">
      <c r="B15" s="40" t="s">
        <v>5161</v>
      </c>
      <c r="C15" s="42"/>
      <c r="D15" s="39"/>
      <c r="E15" s="39"/>
      <c r="F15" s="39"/>
      <c r="G15" s="39"/>
      <c r="H15" s="39"/>
      <c r="I15" s="39"/>
      <c r="J15" s="39"/>
    </row>
    <row r="16" spans="2:16" ht="18.5" x14ac:dyDescent="0.45">
      <c r="B16" s="40" t="s">
        <v>5162</v>
      </c>
      <c r="C16" s="42"/>
      <c r="D16" s="39"/>
      <c r="E16" s="39"/>
      <c r="F16" s="39"/>
      <c r="G16" s="39"/>
      <c r="H16" s="39"/>
      <c r="I16" s="39"/>
      <c r="J16" s="39"/>
    </row>
    <row r="17" spans="2:24" ht="18.5" x14ac:dyDescent="0.45">
      <c r="B17" s="40" t="s">
        <v>5163</v>
      </c>
      <c r="C17" s="42"/>
      <c r="D17" s="39"/>
      <c r="E17" s="39"/>
      <c r="F17" s="39"/>
      <c r="G17" s="39"/>
      <c r="H17" s="39"/>
      <c r="I17" s="39"/>
      <c r="J17" s="39"/>
    </row>
    <row r="18" spans="2:24" ht="18.5" x14ac:dyDescent="0.45">
      <c r="B18" s="40" t="s">
        <v>5164</v>
      </c>
      <c r="C18" s="42"/>
      <c r="D18" s="39"/>
      <c r="E18" s="39"/>
      <c r="F18" s="39"/>
      <c r="G18" s="39"/>
      <c r="H18" s="39"/>
      <c r="I18" s="39"/>
      <c r="J18" s="39"/>
      <c r="K18" s="39"/>
      <c r="L18" s="39"/>
      <c r="M18" s="39"/>
      <c r="N18" s="39"/>
      <c r="O18" s="39"/>
      <c r="P18" s="39"/>
      <c r="Q18" s="39"/>
    </row>
    <row r="19" spans="2:24" ht="18.5" x14ac:dyDescent="0.45">
      <c r="B19" s="40" t="s">
        <v>5165</v>
      </c>
      <c r="C19" s="43"/>
      <c r="D19" s="39"/>
      <c r="E19" s="39"/>
      <c r="F19" s="39"/>
      <c r="G19" s="39"/>
      <c r="H19" s="39"/>
      <c r="I19" s="39"/>
      <c r="J19" s="39"/>
      <c r="K19" s="39"/>
      <c r="L19" s="39"/>
      <c r="M19" s="39"/>
      <c r="N19" s="39"/>
      <c r="O19" s="39"/>
      <c r="P19" s="39"/>
      <c r="Q19" s="39"/>
    </row>
    <row r="20" spans="2:24" ht="18.5" x14ac:dyDescent="0.45">
      <c r="B20" s="40" t="s">
        <v>5166</v>
      </c>
      <c r="C20" s="43"/>
      <c r="D20" s="39"/>
      <c r="E20" s="39"/>
      <c r="F20" s="39"/>
      <c r="G20" s="39"/>
      <c r="H20" s="39"/>
      <c r="I20" s="39"/>
      <c r="J20" s="39"/>
      <c r="K20" s="39"/>
      <c r="L20" s="39"/>
      <c r="M20" s="39"/>
      <c r="N20" s="39"/>
      <c r="O20" s="39"/>
      <c r="P20" s="39"/>
      <c r="Q20" s="39"/>
    </row>
    <row r="21" spans="2:24" ht="18.5" x14ac:dyDescent="0.45">
      <c r="B21" s="40" t="s">
        <v>5167</v>
      </c>
      <c r="C21" s="42"/>
      <c r="D21" s="39"/>
      <c r="E21" s="39"/>
      <c r="F21" s="39"/>
      <c r="G21" s="39"/>
      <c r="H21" s="39"/>
      <c r="I21" s="39"/>
      <c r="J21" s="39"/>
      <c r="K21" s="39"/>
      <c r="L21" s="39"/>
      <c r="M21" s="39"/>
      <c r="N21" s="39"/>
      <c r="O21" s="39"/>
      <c r="P21" s="39"/>
      <c r="Q21" s="39"/>
    </row>
    <row r="22" spans="2:24" ht="18.5" x14ac:dyDescent="0.45">
      <c r="B22" s="40" t="s">
        <v>5168</v>
      </c>
      <c r="C22" s="39"/>
      <c r="D22" s="39"/>
      <c r="E22" s="39"/>
      <c r="F22" s="39"/>
      <c r="G22" s="39"/>
      <c r="H22" s="39"/>
      <c r="I22" s="39"/>
      <c r="J22" s="39"/>
      <c r="K22" s="39"/>
      <c r="L22" s="39"/>
      <c r="M22" s="39"/>
      <c r="N22" s="39"/>
      <c r="O22" s="39"/>
      <c r="P22" s="39"/>
      <c r="Q22" s="39"/>
    </row>
    <row r="23" spans="2:24" ht="18.5" x14ac:dyDescent="0.45">
      <c r="B23" s="39" t="s">
        <v>5169</v>
      </c>
      <c r="C23" s="39"/>
    </row>
    <row r="25" spans="2:24" ht="30.5" x14ac:dyDescent="0.85">
      <c r="B25" s="37" t="s">
        <v>5170</v>
      </c>
      <c r="C25" s="38"/>
      <c r="D25" s="38"/>
      <c r="E25" s="38"/>
      <c r="F25" s="38"/>
      <c r="G25" s="38"/>
    </row>
    <row r="27" spans="2:24" ht="26" x14ac:dyDescent="0.6">
      <c r="B27" s="13" t="s">
        <v>5193</v>
      </c>
      <c r="C27" s="13"/>
      <c r="D27" s="13"/>
      <c r="J27" s="39"/>
      <c r="K27" s="39"/>
      <c r="L27" s="39"/>
      <c r="M27" s="39"/>
      <c r="N27" s="39"/>
      <c r="O27" s="39"/>
      <c r="P27" s="39"/>
      <c r="Q27" s="39"/>
      <c r="R27" s="39"/>
      <c r="S27" s="39"/>
      <c r="T27" s="39"/>
      <c r="U27" s="39"/>
      <c r="V27" s="39"/>
      <c r="W27" s="39"/>
      <c r="X27" s="39"/>
    </row>
    <row r="28" spans="2:24" ht="18.5" x14ac:dyDescent="0.45">
      <c r="J28" s="39"/>
      <c r="K28" s="39"/>
      <c r="L28" s="39"/>
      <c r="M28" s="39"/>
      <c r="N28" s="39"/>
      <c r="O28" s="39"/>
      <c r="P28" s="39"/>
      <c r="Q28" s="39"/>
      <c r="R28" s="39"/>
      <c r="S28" s="39"/>
      <c r="T28" s="39"/>
      <c r="U28" s="39"/>
      <c r="V28" s="39"/>
      <c r="W28" s="39"/>
      <c r="X28" s="39"/>
    </row>
    <row r="29" spans="2:24" ht="18.5" x14ac:dyDescent="0.45">
      <c r="B29" s="40" t="s">
        <v>5171</v>
      </c>
      <c r="C29" s="39"/>
      <c r="D29" s="39"/>
      <c r="E29" s="39"/>
      <c r="F29" s="39"/>
      <c r="G29" s="39"/>
      <c r="H29" s="39"/>
      <c r="I29" s="39"/>
      <c r="J29" s="39"/>
      <c r="K29" s="39"/>
      <c r="L29" s="39"/>
      <c r="M29" s="39"/>
      <c r="N29" s="39"/>
      <c r="O29" s="39"/>
      <c r="P29" s="39"/>
      <c r="Q29" s="39"/>
      <c r="R29" s="39"/>
      <c r="S29" s="39"/>
      <c r="T29" s="39"/>
      <c r="U29" s="39"/>
      <c r="V29" s="39"/>
      <c r="W29" s="39"/>
      <c r="X29" s="39"/>
    </row>
    <row r="30" spans="2:24" ht="18.5" x14ac:dyDescent="0.45">
      <c r="B30" s="40" t="s">
        <v>5172</v>
      </c>
      <c r="C30" s="39"/>
      <c r="D30" s="39"/>
      <c r="E30" s="39"/>
      <c r="F30" s="39"/>
      <c r="G30" s="39"/>
      <c r="H30" s="39"/>
      <c r="I30" s="39"/>
      <c r="J30" s="39"/>
      <c r="K30" s="39"/>
      <c r="L30" s="39"/>
      <c r="M30" s="39"/>
      <c r="N30" s="39"/>
      <c r="O30" s="39"/>
      <c r="P30" s="39"/>
      <c r="Q30" s="39"/>
      <c r="R30" s="39"/>
      <c r="S30" s="39"/>
      <c r="T30" s="39"/>
      <c r="U30" s="39"/>
      <c r="V30" s="39"/>
      <c r="W30" s="39"/>
      <c r="X30" s="39"/>
    </row>
    <row r="31" spans="2:24" ht="18.5" x14ac:dyDescent="0.45">
      <c r="B31" s="40" t="s">
        <v>5173</v>
      </c>
      <c r="C31" s="39"/>
      <c r="D31" s="39"/>
      <c r="E31" s="39"/>
      <c r="F31" s="39"/>
      <c r="G31" s="39"/>
      <c r="H31" s="39"/>
      <c r="I31" s="39"/>
      <c r="J31" s="39"/>
      <c r="K31" s="39"/>
      <c r="L31" s="39"/>
      <c r="M31" s="39"/>
      <c r="N31" s="39"/>
      <c r="O31" s="39"/>
      <c r="P31" s="39"/>
      <c r="Q31" s="39"/>
      <c r="R31" s="39"/>
      <c r="S31" s="39"/>
      <c r="T31" s="39"/>
      <c r="U31" s="39"/>
      <c r="V31" s="39"/>
      <c r="W31" s="39"/>
      <c r="X31" s="39"/>
    </row>
    <row r="32" spans="2:24" ht="18.5" x14ac:dyDescent="0.45">
      <c r="B32" s="40" t="s">
        <v>5176</v>
      </c>
      <c r="C32" s="39"/>
      <c r="D32" s="39"/>
      <c r="E32" s="39"/>
      <c r="F32" s="39"/>
      <c r="G32" s="39"/>
      <c r="H32" s="39"/>
      <c r="I32" s="39"/>
      <c r="J32" s="39"/>
      <c r="K32" s="39"/>
      <c r="L32" s="39"/>
      <c r="M32" s="39"/>
      <c r="N32" s="39"/>
      <c r="O32" s="39"/>
      <c r="P32" s="39"/>
      <c r="Q32" s="39"/>
      <c r="R32" s="39"/>
      <c r="S32" s="39"/>
      <c r="T32" s="39"/>
      <c r="U32" s="39"/>
      <c r="V32" s="39"/>
      <c r="W32" s="39"/>
      <c r="X32" s="39"/>
    </row>
    <row r="33" spans="2:24" ht="18.5" x14ac:dyDescent="0.45">
      <c r="B33" s="40" t="s">
        <v>5177</v>
      </c>
      <c r="C33" s="39"/>
      <c r="D33" s="39"/>
      <c r="E33" s="39"/>
      <c r="F33" s="39"/>
      <c r="G33" s="39"/>
      <c r="H33" s="39"/>
      <c r="I33" s="39"/>
      <c r="J33" s="39"/>
      <c r="K33" s="39"/>
      <c r="L33" s="39"/>
      <c r="M33" s="39"/>
      <c r="N33" s="39"/>
      <c r="O33" s="39"/>
      <c r="P33" s="39"/>
      <c r="Q33" s="39"/>
      <c r="R33" s="39"/>
      <c r="S33" s="39"/>
      <c r="T33" s="39"/>
      <c r="U33" s="39"/>
      <c r="V33" s="39"/>
      <c r="W33" s="39"/>
      <c r="X33" s="39"/>
    </row>
    <row r="34" spans="2:24" ht="18.5" x14ac:dyDescent="0.45">
      <c r="B34" s="40" t="s">
        <v>5178</v>
      </c>
      <c r="C34" s="39"/>
      <c r="D34" s="39"/>
      <c r="E34" s="39"/>
      <c r="F34" s="39"/>
      <c r="G34" s="39"/>
      <c r="H34" s="39"/>
      <c r="I34" s="39"/>
      <c r="J34" s="39"/>
      <c r="K34" s="39"/>
      <c r="L34" s="39"/>
      <c r="M34" s="39"/>
      <c r="N34" s="39"/>
      <c r="O34" s="39"/>
      <c r="P34" s="39"/>
      <c r="Q34" s="39"/>
      <c r="R34" s="39"/>
      <c r="S34" s="39"/>
      <c r="T34" s="39"/>
      <c r="U34" s="39"/>
      <c r="V34" s="39"/>
      <c r="W34" s="39"/>
      <c r="X34" s="39"/>
    </row>
    <row r="35" spans="2:24" ht="18.5" x14ac:dyDescent="0.45">
      <c r="B35" s="40" t="s">
        <v>5179</v>
      </c>
      <c r="C35" s="39"/>
      <c r="D35" s="39"/>
      <c r="E35" s="39"/>
      <c r="F35" s="39"/>
      <c r="G35" s="39"/>
      <c r="H35" s="39"/>
      <c r="I35" s="39"/>
      <c r="J35" s="39"/>
      <c r="K35" s="39"/>
      <c r="L35" s="39"/>
      <c r="M35" s="39"/>
      <c r="N35" s="39"/>
      <c r="O35" s="39"/>
      <c r="P35" s="39"/>
      <c r="Q35" s="39"/>
      <c r="R35" s="39"/>
      <c r="S35" s="39"/>
      <c r="T35" s="39"/>
      <c r="U35" s="39"/>
      <c r="V35" s="39"/>
      <c r="W35" s="39"/>
      <c r="X35" s="39"/>
    </row>
    <row r="36" spans="2:24" ht="18.5" x14ac:dyDescent="0.45">
      <c r="B36" s="40" t="s">
        <v>5180</v>
      </c>
      <c r="C36" s="39"/>
      <c r="D36" s="39"/>
      <c r="E36" s="39"/>
      <c r="F36" s="39"/>
      <c r="G36" s="39"/>
      <c r="H36" s="39"/>
      <c r="I36" s="39"/>
      <c r="J36" s="39"/>
      <c r="K36" s="39"/>
      <c r="L36" s="39"/>
      <c r="M36" s="39"/>
      <c r="N36" s="39"/>
      <c r="O36" s="39"/>
      <c r="P36" s="39"/>
      <c r="Q36" s="39"/>
      <c r="R36" s="39"/>
      <c r="S36" s="39"/>
      <c r="T36" s="39"/>
      <c r="U36" s="39"/>
      <c r="V36" s="39"/>
      <c r="W36" s="39"/>
      <c r="X36" s="39"/>
    </row>
    <row r="37" spans="2:24" ht="18.5" x14ac:dyDescent="0.45">
      <c r="B37" s="40" t="s">
        <v>5181</v>
      </c>
      <c r="C37" s="39"/>
      <c r="D37" s="39"/>
      <c r="E37" s="39"/>
      <c r="F37" s="39"/>
      <c r="G37" s="39"/>
      <c r="H37" s="39"/>
      <c r="I37" s="39"/>
      <c r="T37" s="39"/>
      <c r="U37" s="39"/>
      <c r="V37" s="39"/>
      <c r="W37" s="39"/>
      <c r="X37" s="39"/>
    </row>
    <row r="38" spans="2:24" ht="18.5" x14ac:dyDescent="0.45">
      <c r="B38" s="40" t="s">
        <v>5182</v>
      </c>
      <c r="C38" s="39"/>
      <c r="D38" s="39"/>
      <c r="E38" s="39"/>
      <c r="F38" s="39"/>
      <c r="G38" s="39"/>
      <c r="H38" s="39"/>
      <c r="I38" s="39"/>
    </row>
    <row r="41" spans="2:24" ht="26" x14ac:dyDescent="0.6">
      <c r="B41" s="13" t="s">
        <v>5194</v>
      </c>
      <c r="C41" s="13"/>
      <c r="D41" s="13"/>
    </row>
    <row r="43" spans="2:24" ht="18.5" x14ac:dyDescent="0.45">
      <c r="B43" s="40" t="s">
        <v>5183</v>
      </c>
      <c r="C43" s="39"/>
      <c r="D43" s="39"/>
      <c r="E43" s="39"/>
      <c r="F43" s="39"/>
      <c r="G43" s="39"/>
    </row>
    <row r="44" spans="2:24" ht="18.5" x14ac:dyDescent="0.45">
      <c r="B44" s="40" t="s">
        <v>5184</v>
      </c>
      <c r="C44" s="39"/>
      <c r="D44" s="39"/>
      <c r="E44" s="39"/>
      <c r="F44" s="39"/>
      <c r="G44" s="39"/>
    </row>
    <row r="45" spans="2:24" ht="18.5" x14ac:dyDescent="0.45">
      <c r="B45" s="40" t="s">
        <v>5185</v>
      </c>
      <c r="C45" s="39"/>
      <c r="D45" s="39"/>
      <c r="E45" s="39"/>
      <c r="F45" s="39"/>
      <c r="G45" s="39"/>
    </row>
    <row r="46" spans="2:24" ht="18.5" x14ac:dyDescent="0.45">
      <c r="B46" s="40" t="s">
        <v>5186</v>
      </c>
      <c r="C46" s="39"/>
      <c r="D46" s="39"/>
      <c r="E46" s="39"/>
      <c r="F46" s="39"/>
      <c r="G46" s="39"/>
    </row>
    <row r="47" spans="2:24" ht="18.5" x14ac:dyDescent="0.45">
      <c r="B47" s="40" t="s">
        <v>5187</v>
      </c>
      <c r="C47" s="39"/>
      <c r="D47" s="39"/>
      <c r="E47" s="39"/>
      <c r="F47" s="39"/>
      <c r="G47" s="39"/>
    </row>
    <row r="48" spans="2:24" ht="18.5" x14ac:dyDescent="0.45">
      <c r="B48" s="40" t="s">
        <v>5188</v>
      </c>
      <c r="C48" s="39"/>
      <c r="D48" s="39"/>
      <c r="E48" s="39"/>
      <c r="F48" s="39"/>
      <c r="G48" s="39"/>
    </row>
    <row r="49" spans="2:19" ht="18.5" x14ac:dyDescent="0.45">
      <c r="B49" s="40" t="s">
        <v>5189</v>
      </c>
      <c r="C49" s="39"/>
      <c r="D49" s="39"/>
      <c r="E49" s="39"/>
      <c r="F49" s="39"/>
      <c r="G49" s="39"/>
    </row>
    <row r="50" spans="2:19" ht="18.5" x14ac:dyDescent="0.45">
      <c r="B50" s="40" t="s">
        <v>5190</v>
      </c>
      <c r="C50" s="39"/>
      <c r="D50" s="39"/>
      <c r="E50" s="39"/>
      <c r="F50" s="39"/>
      <c r="G50" s="39"/>
    </row>
    <row r="51" spans="2:19" ht="18.5" x14ac:dyDescent="0.45">
      <c r="B51" s="40" t="s">
        <v>5191</v>
      </c>
      <c r="C51" s="39"/>
      <c r="D51" s="39"/>
      <c r="E51" s="39"/>
      <c r="F51" s="39"/>
      <c r="G51" s="39"/>
    </row>
    <row r="52" spans="2:19" ht="18.5" x14ac:dyDescent="0.45">
      <c r="B52" s="40" t="s">
        <v>5192</v>
      </c>
      <c r="C52" s="39"/>
      <c r="D52" s="39"/>
      <c r="E52" s="39"/>
      <c r="F52" s="39"/>
      <c r="G52" s="39"/>
    </row>
    <row r="54" spans="2:19" ht="18.5" x14ac:dyDescent="0.45">
      <c r="B54" s="40" t="s">
        <v>5174</v>
      </c>
      <c r="C54" s="39"/>
      <c r="D54" s="39"/>
      <c r="E54" s="39"/>
      <c r="F54" s="39"/>
      <c r="G54" s="39"/>
      <c r="H54" s="39"/>
      <c r="I54" s="39"/>
      <c r="J54" s="39"/>
      <c r="K54" s="39"/>
      <c r="L54" s="39"/>
      <c r="M54" s="39"/>
      <c r="N54" s="39"/>
      <c r="O54" s="39"/>
      <c r="P54" s="39"/>
      <c r="Q54" s="39"/>
      <c r="R54" s="39"/>
      <c r="S54" s="39"/>
    </row>
    <row r="55" spans="2:19" ht="18.5" x14ac:dyDescent="0.45">
      <c r="B55" s="39" t="s">
        <v>5175</v>
      </c>
      <c r="C55" s="39"/>
      <c r="D55" s="39"/>
      <c r="E55" s="39"/>
      <c r="F55" s="39"/>
      <c r="G55" s="39"/>
      <c r="H55" s="39"/>
      <c r="I55" s="39"/>
      <c r="J55" s="39"/>
    </row>
    <row r="57" spans="2:19" ht="30.5" x14ac:dyDescent="0.85">
      <c r="B57" s="37" t="s">
        <v>5195</v>
      </c>
      <c r="C57" s="38"/>
      <c r="D57" s="38"/>
      <c r="E57" s="38"/>
      <c r="F57" s="23"/>
    </row>
    <row r="58" spans="2:19" x14ac:dyDescent="0.35">
      <c r="B58" s="35"/>
    </row>
    <row r="59" spans="2:19" ht="18.5" x14ac:dyDescent="0.35">
      <c r="B59" s="51" t="s">
        <v>5196</v>
      </c>
      <c r="C59" s="50"/>
      <c r="D59" s="50"/>
      <c r="E59" s="50"/>
      <c r="F59" s="50"/>
      <c r="G59" s="50"/>
      <c r="H59" s="50"/>
      <c r="I59" s="50"/>
      <c r="J59" s="50"/>
      <c r="K59" s="50"/>
      <c r="L59" s="50"/>
      <c r="M59" s="50"/>
      <c r="N59" s="50"/>
      <c r="O59" s="50"/>
      <c r="P59" s="50"/>
      <c r="Q59" s="50"/>
      <c r="R59" s="50"/>
      <c r="S59" s="50"/>
    </row>
    <row r="60" spans="2:19" ht="18.5" x14ac:dyDescent="0.35">
      <c r="B60" s="51" t="s">
        <v>5197</v>
      </c>
      <c r="C60" s="50"/>
      <c r="D60" s="50"/>
      <c r="E60" s="50"/>
      <c r="F60" s="50"/>
      <c r="G60" s="50"/>
      <c r="H60" s="50"/>
      <c r="I60" s="50"/>
      <c r="J60" s="50"/>
      <c r="K60" s="50"/>
      <c r="L60" s="50"/>
      <c r="M60" s="50"/>
      <c r="N60" s="50"/>
      <c r="O60" s="50"/>
      <c r="P60" s="50"/>
      <c r="Q60" s="50"/>
      <c r="R60" s="50"/>
      <c r="S60" s="50"/>
    </row>
    <row r="61" spans="2:19" ht="18.5" x14ac:dyDescent="0.35">
      <c r="B61" s="51" t="s">
        <v>5198</v>
      </c>
      <c r="C61" s="50"/>
      <c r="D61" s="50"/>
      <c r="E61" s="50"/>
      <c r="F61" s="50"/>
      <c r="G61" s="50"/>
      <c r="H61" s="50"/>
      <c r="I61" s="50"/>
      <c r="J61" s="50"/>
      <c r="K61" s="50"/>
      <c r="L61" s="50"/>
      <c r="M61" s="50"/>
      <c r="N61" s="50"/>
      <c r="O61" s="50"/>
      <c r="P61" s="50"/>
      <c r="Q61" s="50"/>
      <c r="R61" s="50"/>
      <c r="S61" s="50"/>
    </row>
    <row r="62" spans="2:19" ht="18.5" x14ac:dyDescent="0.35">
      <c r="B62" s="50" t="s">
        <v>5207</v>
      </c>
      <c r="C62" s="50"/>
      <c r="D62" s="50"/>
      <c r="E62" s="50"/>
      <c r="F62" s="50"/>
      <c r="G62" s="50"/>
      <c r="H62" s="50"/>
      <c r="I62" s="50"/>
      <c r="J62" s="50"/>
      <c r="K62" s="50"/>
      <c r="L62" s="50"/>
      <c r="M62" s="50"/>
      <c r="N62" s="50"/>
      <c r="O62" s="50"/>
      <c r="P62" s="50"/>
      <c r="Q62" s="50"/>
      <c r="R62" s="50"/>
      <c r="S62" s="50"/>
    </row>
    <row r="63" spans="2:19" ht="18.5" x14ac:dyDescent="0.35">
      <c r="B63" s="50" t="s">
        <v>5208</v>
      </c>
      <c r="C63" s="50"/>
      <c r="D63" s="50"/>
      <c r="E63" s="50"/>
      <c r="F63" s="50"/>
      <c r="G63" s="50"/>
      <c r="H63" s="50"/>
      <c r="I63" s="50"/>
      <c r="J63" s="50"/>
      <c r="K63" s="50"/>
      <c r="L63" s="50"/>
      <c r="M63" s="50"/>
      <c r="N63" s="50"/>
      <c r="O63" s="50"/>
      <c r="P63" s="50"/>
      <c r="Q63" s="50"/>
      <c r="R63" s="50"/>
      <c r="S63" s="50"/>
    </row>
    <row r="64" spans="2:19" ht="18.5" x14ac:dyDescent="0.35">
      <c r="B64" s="50" t="s">
        <v>5209</v>
      </c>
      <c r="C64" s="50"/>
      <c r="D64" s="50"/>
      <c r="E64" s="50"/>
      <c r="F64" s="50"/>
      <c r="G64" s="50"/>
      <c r="H64" s="50"/>
      <c r="I64" s="50"/>
      <c r="J64" s="50"/>
      <c r="K64" s="50"/>
      <c r="L64" s="50"/>
      <c r="M64" s="50"/>
      <c r="N64" s="50"/>
      <c r="O64" s="50"/>
      <c r="P64" s="50"/>
      <c r="Q64" s="50"/>
      <c r="R64" s="50"/>
      <c r="S64" s="50"/>
    </row>
    <row r="65" spans="2:21" ht="18.5" x14ac:dyDescent="0.35">
      <c r="B65" s="50" t="s">
        <v>5210</v>
      </c>
      <c r="C65" s="50"/>
      <c r="D65" s="50"/>
      <c r="E65" s="50"/>
      <c r="F65" s="50"/>
      <c r="G65" s="50"/>
      <c r="H65" s="50"/>
      <c r="I65" s="50"/>
      <c r="J65" s="50"/>
      <c r="K65" s="50"/>
      <c r="L65" s="50"/>
      <c r="M65" s="50"/>
      <c r="N65" s="50"/>
      <c r="O65" s="50"/>
      <c r="P65" s="50"/>
      <c r="Q65" s="50"/>
      <c r="R65" s="50"/>
      <c r="S65" s="50"/>
    </row>
    <row r="66" spans="2:21" ht="22" x14ac:dyDescent="0.35">
      <c r="B66" s="50" t="s">
        <v>5211</v>
      </c>
      <c r="C66" s="52"/>
      <c r="D66" s="52"/>
      <c r="E66" s="52"/>
      <c r="F66" s="52"/>
      <c r="G66" s="50"/>
      <c r="H66" s="50"/>
      <c r="I66" s="50"/>
      <c r="J66" s="50"/>
      <c r="K66" s="50"/>
      <c r="L66" s="50"/>
      <c r="M66" s="50"/>
      <c r="N66" s="50"/>
      <c r="O66" s="50"/>
      <c r="P66" s="50"/>
      <c r="Q66" s="50"/>
      <c r="R66" s="50"/>
      <c r="S66" s="50"/>
    </row>
    <row r="67" spans="2:21" ht="18.5" x14ac:dyDescent="0.35">
      <c r="B67" s="50" t="s">
        <v>5212</v>
      </c>
      <c r="C67" s="50"/>
      <c r="D67" s="50"/>
      <c r="E67" s="50"/>
      <c r="F67" s="50"/>
      <c r="G67" s="50"/>
      <c r="H67" s="50"/>
      <c r="I67" s="50"/>
      <c r="J67" s="50"/>
      <c r="K67" s="50"/>
      <c r="L67" s="50"/>
      <c r="M67" s="50"/>
      <c r="N67" s="50"/>
      <c r="O67" s="50"/>
      <c r="P67" s="50"/>
      <c r="Q67" s="50"/>
      <c r="R67" s="50"/>
      <c r="S67" s="50"/>
    </row>
    <row r="68" spans="2:21" ht="18.5" x14ac:dyDescent="0.35">
      <c r="B68" s="51" t="s">
        <v>5205</v>
      </c>
      <c r="C68" s="50"/>
      <c r="D68" s="50"/>
      <c r="E68" s="50"/>
      <c r="F68" s="50"/>
      <c r="G68" s="50"/>
      <c r="H68" s="50"/>
      <c r="I68" s="50"/>
      <c r="J68" s="50"/>
      <c r="K68" s="50"/>
      <c r="L68" s="50"/>
      <c r="M68" s="50"/>
      <c r="N68" s="50"/>
      <c r="O68" s="50"/>
      <c r="P68" s="50"/>
      <c r="Q68" s="50"/>
      <c r="R68" s="50"/>
      <c r="S68" s="50"/>
    </row>
    <row r="69" spans="2:21" ht="18.5" x14ac:dyDescent="0.35">
      <c r="B69" s="53" t="s">
        <v>5206</v>
      </c>
      <c r="C69" s="50"/>
      <c r="D69" s="50"/>
      <c r="E69" s="50"/>
      <c r="F69" s="50"/>
      <c r="G69" s="50"/>
      <c r="H69" s="50"/>
      <c r="I69" s="50"/>
      <c r="J69" s="50"/>
      <c r="K69" s="50"/>
      <c r="L69" s="50"/>
      <c r="M69" s="50"/>
      <c r="N69" s="50"/>
      <c r="O69" s="50"/>
      <c r="P69" s="48"/>
      <c r="Q69" s="48"/>
      <c r="R69" s="48"/>
    </row>
    <row r="70" spans="2:21" ht="18.5" x14ac:dyDescent="0.35">
      <c r="B70" s="49"/>
      <c r="C70" s="50"/>
      <c r="D70" s="50"/>
      <c r="E70" s="50"/>
      <c r="F70" s="50"/>
      <c r="G70" s="50"/>
      <c r="H70" s="50"/>
      <c r="I70" s="50"/>
      <c r="J70" s="50"/>
      <c r="K70" s="50"/>
      <c r="L70" s="50"/>
      <c r="M70" s="50"/>
      <c r="N70" s="50"/>
      <c r="O70" s="50"/>
      <c r="P70" s="48"/>
      <c r="Q70" s="48"/>
      <c r="R70" s="48"/>
    </row>
    <row r="71" spans="2:21" ht="30.5" x14ac:dyDescent="0.35">
      <c r="B71" s="37" t="s">
        <v>5199</v>
      </c>
      <c r="C71" s="54"/>
      <c r="D71" s="54"/>
      <c r="E71" s="54"/>
      <c r="F71" s="54"/>
      <c r="G71" s="50"/>
      <c r="H71" s="50"/>
      <c r="I71" s="50"/>
      <c r="J71" s="50"/>
      <c r="K71" s="50"/>
      <c r="L71" s="50"/>
      <c r="M71" s="50"/>
      <c r="N71" s="50"/>
      <c r="O71" s="50"/>
      <c r="P71" s="48"/>
      <c r="Q71" s="48"/>
      <c r="R71" s="48"/>
    </row>
    <row r="72" spans="2:21" ht="18.5" x14ac:dyDescent="0.35">
      <c r="B72" s="35"/>
      <c r="C72" s="50"/>
      <c r="D72" s="50"/>
      <c r="E72" s="50"/>
      <c r="F72" s="50"/>
      <c r="G72" s="50"/>
      <c r="H72" s="50"/>
      <c r="I72" s="50"/>
      <c r="J72" s="50"/>
      <c r="K72" s="50"/>
      <c r="L72" s="50"/>
      <c r="M72" s="50"/>
      <c r="N72" s="50"/>
      <c r="O72" s="50"/>
      <c r="P72" s="48"/>
      <c r="Q72" s="48"/>
      <c r="R72" s="48"/>
    </row>
    <row r="73" spans="2:21" ht="18.5" x14ac:dyDescent="0.35">
      <c r="B73" s="49" t="s">
        <v>5200</v>
      </c>
      <c r="C73" s="50"/>
      <c r="D73" s="50"/>
      <c r="E73" s="50"/>
      <c r="F73" s="50"/>
      <c r="G73" s="50"/>
      <c r="H73" s="50"/>
      <c r="I73" s="50"/>
      <c r="J73" s="50"/>
      <c r="K73" s="50"/>
      <c r="L73" s="50"/>
      <c r="M73" s="50"/>
      <c r="N73" s="50"/>
      <c r="O73" s="50"/>
      <c r="P73" s="50"/>
      <c r="Q73" s="50"/>
      <c r="R73" s="50"/>
      <c r="S73" s="50"/>
      <c r="T73" s="50"/>
      <c r="U73" s="50"/>
    </row>
    <row r="74" spans="2:21" ht="18.5" x14ac:dyDescent="0.35">
      <c r="B74" s="49" t="s">
        <v>5213</v>
      </c>
      <c r="C74" s="50"/>
      <c r="D74" s="50"/>
      <c r="E74" s="50"/>
      <c r="F74" s="50"/>
      <c r="G74" s="50"/>
      <c r="H74" s="50"/>
      <c r="I74" s="50"/>
      <c r="J74" s="50"/>
      <c r="K74" s="50"/>
      <c r="L74" s="50"/>
      <c r="M74" s="50"/>
      <c r="N74" s="50"/>
      <c r="O74" s="50"/>
      <c r="P74" s="50"/>
      <c r="Q74" s="50"/>
      <c r="R74" s="50"/>
      <c r="S74" s="50"/>
      <c r="T74" s="50"/>
      <c r="U74" s="50"/>
    </row>
    <row r="75" spans="2:21" ht="18.5" x14ac:dyDescent="0.35">
      <c r="B75" s="49" t="s">
        <v>5214</v>
      </c>
      <c r="C75" s="50"/>
      <c r="D75" s="50"/>
      <c r="E75" s="50"/>
      <c r="F75" s="50"/>
      <c r="G75" s="50"/>
      <c r="H75" s="50"/>
      <c r="I75" s="50"/>
      <c r="J75" s="50"/>
      <c r="K75" s="50"/>
      <c r="L75" s="50"/>
      <c r="M75" s="50"/>
      <c r="N75" s="50"/>
      <c r="O75" s="50"/>
      <c r="P75" s="50"/>
      <c r="Q75" s="50"/>
      <c r="R75" s="50"/>
      <c r="S75" s="50"/>
      <c r="T75" s="50"/>
      <c r="U75" s="50"/>
    </row>
    <row r="76" spans="2:21" ht="18.5" x14ac:dyDescent="0.35">
      <c r="B76" s="49" t="s">
        <v>5201</v>
      </c>
      <c r="C76" s="50"/>
      <c r="D76" s="50"/>
      <c r="E76" s="50"/>
      <c r="F76" s="50"/>
      <c r="G76" s="50"/>
      <c r="H76" s="50"/>
      <c r="I76" s="50"/>
      <c r="J76" s="50"/>
      <c r="K76" s="50"/>
      <c r="L76" s="50"/>
      <c r="M76" s="50"/>
      <c r="N76" s="50"/>
      <c r="O76" s="50"/>
      <c r="P76" s="50"/>
      <c r="Q76" s="50"/>
      <c r="R76" s="50"/>
      <c r="S76" s="50"/>
      <c r="T76" s="50"/>
      <c r="U76" s="50"/>
    </row>
    <row r="77" spans="2:21" ht="18.5" x14ac:dyDescent="0.45">
      <c r="B77" s="40" t="s">
        <v>5219</v>
      </c>
      <c r="C77" s="39"/>
      <c r="D77" s="39"/>
      <c r="E77" s="39"/>
      <c r="F77" s="39"/>
      <c r="G77" s="39"/>
      <c r="T77" s="50"/>
      <c r="U77" s="50"/>
    </row>
    <row r="78" spans="2:21" ht="18.5" x14ac:dyDescent="0.45">
      <c r="B78" s="40" t="s">
        <v>5220</v>
      </c>
      <c r="C78" s="39"/>
      <c r="D78" s="39"/>
      <c r="E78" s="39"/>
      <c r="F78" s="39"/>
      <c r="G78" s="39"/>
      <c r="T78" s="50"/>
      <c r="U78" s="50"/>
    </row>
    <row r="79" spans="2:21" ht="18.5" x14ac:dyDescent="0.35">
      <c r="B79" s="49" t="s">
        <v>5202</v>
      </c>
      <c r="C79" s="50"/>
      <c r="D79" s="50"/>
      <c r="E79" s="50"/>
      <c r="F79" s="50"/>
      <c r="G79" s="50"/>
      <c r="H79" s="50"/>
      <c r="I79" s="50"/>
      <c r="J79" s="50"/>
      <c r="K79" s="50"/>
      <c r="L79" s="50"/>
      <c r="M79" s="50"/>
      <c r="N79" s="50"/>
      <c r="O79" s="50"/>
      <c r="P79" s="50"/>
      <c r="Q79" s="50"/>
      <c r="R79" s="50"/>
      <c r="S79" s="50"/>
      <c r="T79" s="50"/>
      <c r="U79" s="50"/>
    </row>
    <row r="80" spans="2:21" ht="18.5" x14ac:dyDescent="0.35">
      <c r="B80" s="49" t="s">
        <v>5203</v>
      </c>
      <c r="C80" s="50"/>
      <c r="D80" s="50"/>
      <c r="E80" s="50"/>
      <c r="F80" s="50"/>
      <c r="G80" s="50"/>
      <c r="H80" s="50"/>
      <c r="I80" s="50"/>
      <c r="J80" s="50"/>
      <c r="K80" s="50"/>
      <c r="L80" s="50"/>
      <c r="M80" s="50"/>
      <c r="N80" s="50"/>
      <c r="O80" s="50"/>
      <c r="P80" s="50"/>
      <c r="Q80" s="50"/>
      <c r="R80" s="50"/>
      <c r="S80" s="50"/>
      <c r="T80" s="50"/>
      <c r="U80" s="50"/>
    </row>
    <row r="81" spans="2:21" ht="18.5" x14ac:dyDescent="0.35">
      <c r="B81" s="49" t="s">
        <v>5204</v>
      </c>
      <c r="C81" s="50"/>
      <c r="D81" s="50"/>
      <c r="E81" s="50"/>
      <c r="F81" s="50"/>
      <c r="G81" s="50"/>
      <c r="H81" s="50"/>
      <c r="I81" s="50"/>
      <c r="J81" s="50"/>
      <c r="K81" s="50"/>
      <c r="L81" s="50"/>
      <c r="M81" s="50"/>
      <c r="N81" s="50"/>
      <c r="O81" s="50"/>
      <c r="P81" s="50"/>
      <c r="Q81" s="50"/>
      <c r="R81" s="50"/>
      <c r="S81" s="50"/>
      <c r="T81" s="50"/>
      <c r="U81" s="50"/>
    </row>
    <row r="82" spans="2:21" ht="18.5" x14ac:dyDescent="0.35">
      <c r="B82" s="49" t="s">
        <v>5215</v>
      </c>
      <c r="C82" s="50"/>
      <c r="D82" s="50"/>
      <c r="E82" s="50"/>
      <c r="F82" s="50"/>
      <c r="G82" s="50"/>
      <c r="H82" s="50"/>
      <c r="I82" s="50"/>
      <c r="J82" s="50"/>
      <c r="K82" s="50"/>
      <c r="L82" s="50"/>
      <c r="M82" s="50"/>
      <c r="N82" s="50"/>
      <c r="O82" s="50"/>
      <c r="P82" s="50"/>
      <c r="Q82" s="50"/>
      <c r="R82" s="50"/>
      <c r="S82" s="50"/>
      <c r="T82" s="50"/>
      <c r="U82" s="50"/>
    </row>
    <row r="83" spans="2:21" ht="18.5" x14ac:dyDescent="0.35">
      <c r="B83" s="49" t="s">
        <v>5216</v>
      </c>
      <c r="C83" s="50"/>
      <c r="D83" s="50"/>
      <c r="E83" s="50"/>
      <c r="F83" s="50"/>
      <c r="G83" s="50"/>
      <c r="H83" s="50"/>
      <c r="I83" s="50"/>
      <c r="J83" s="50"/>
      <c r="K83" s="50"/>
      <c r="L83" s="50"/>
      <c r="M83" s="50"/>
      <c r="N83" s="50"/>
      <c r="O83" s="50"/>
      <c r="P83" s="50"/>
      <c r="Q83" s="50"/>
      <c r="R83" s="50"/>
      <c r="S83" s="50"/>
    </row>
    <row r="84" spans="2:21" ht="18.5" x14ac:dyDescent="0.35">
      <c r="B84" s="49" t="s">
        <v>5217</v>
      </c>
      <c r="C84" s="50"/>
      <c r="D84" s="50"/>
      <c r="E84" s="50"/>
      <c r="F84" s="50"/>
      <c r="G84" s="50"/>
      <c r="H84" s="50"/>
      <c r="I84" s="50"/>
      <c r="J84" s="50"/>
      <c r="K84" s="50"/>
      <c r="L84" s="50"/>
      <c r="M84" s="50"/>
      <c r="N84" s="50"/>
      <c r="O84" s="50"/>
      <c r="P84" s="50"/>
      <c r="Q84" s="50"/>
      <c r="R84" s="50"/>
      <c r="S84" s="50"/>
    </row>
    <row r="85" spans="2:21" ht="18.5" x14ac:dyDescent="0.45">
      <c r="B85" s="39" t="s">
        <v>5218</v>
      </c>
      <c r="C85" s="39"/>
      <c r="D85" s="39"/>
      <c r="E85" s="39"/>
      <c r="F85" s="39"/>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913D7-1C2E-4340-B41A-466517BEDBB4}">
  <dimension ref="A2:R48"/>
  <sheetViews>
    <sheetView topLeftCell="A2" workbookViewId="0">
      <selection activeCell="A11" sqref="A11:I11"/>
    </sheetView>
  </sheetViews>
  <sheetFormatPr defaultRowHeight="14.5" x14ac:dyDescent="0.35"/>
  <sheetData>
    <row r="2" spans="1:18" ht="30.5" x14ac:dyDescent="0.35">
      <c r="D2" s="55" t="s">
        <v>5235</v>
      </c>
      <c r="E2" s="55"/>
      <c r="F2" s="55"/>
      <c r="G2" s="55"/>
      <c r="H2" s="55"/>
      <c r="I2" s="55"/>
    </row>
    <row r="4" spans="1:18" ht="18.5" x14ac:dyDescent="0.45">
      <c r="A4" s="39" t="s">
        <v>5236</v>
      </c>
      <c r="B4" s="39"/>
      <c r="C4" s="39"/>
      <c r="D4" s="39"/>
      <c r="E4" s="39"/>
      <c r="F4" s="39"/>
      <c r="G4" s="39"/>
      <c r="H4" s="39"/>
      <c r="I4" s="39"/>
      <c r="J4" s="39"/>
      <c r="K4" s="39"/>
      <c r="L4" s="39"/>
      <c r="M4" s="39"/>
      <c r="N4" s="39"/>
      <c r="O4" s="39"/>
      <c r="P4" s="39"/>
      <c r="Q4" s="39"/>
      <c r="R4" s="39"/>
    </row>
    <row r="5" spans="1:18" ht="18.5" x14ac:dyDescent="0.45">
      <c r="A5" s="39" t="s">
        <v>5221</v>
      </c>
      <c r="B5" s="39"/>
      <c r="C5" s="39"/>
      <c r="D5" s="39"/>
      <c r="E5" s="39"/>
      <c r="F5" s="39"/>
      <c r="G5" s="39"/>
      <c r="H5" s="39"/>
      <c r="I5" s="39"/>
      <c r="J5" s="39"/>
      <c r="K5" s="39"/>
      <c r="L5" s="39"/>
      <c r="M5" s="39"/>
      <c r="N5" s="39"/>
      <c r="O5" s="39"/>
      <c r="P5" s="39"/>
      <c r="Q5" s="39"/>
      <c r="R5" s="39"/>
    </row>
    <row r="6" spans="1:18" ht="18.5" x14ac:dyDescent="0.45">
      <c r="A6" s="39"/>
      <c r="B6" s="39"/>
      <c r="C6" s="39"/>
      <c r="D6" s="39"/>
      <c r="E6" s="39"/>
      <c r="F6" s="39"/>
      <c r="G6" s="39"/>
      <c r="H6" s="39"/>
      <c r="I6" s="39"/>
      <c r="J6" s="39"/>
      <c r="K6" s="39"/>
      <c r="L6" s="39"/>
      <c r="M6" s="39"/>
      <c r="N6" s="39"/>
      <c r="O6" s="39"/>
      <c r="P6" s="39"/>
      <c r="Q6" s="39"/>
      <c r="R6" s="39"/>
    </row>
    <row r="7" spans="1:18" ht="18.5" x14ac:dyDescent="0.45">
      <c r="A7" s="39" t="s">
        <v>5237</v>
      </c>
      <c r="B7" s="39"/>
      <c r="C7" s="39"/>
      <c r="D7" s="39"/>
      <c r="E7" s="39"/>
      <c r="F7" s="39"/>
      <c r="G7" s="39"/>
      <c r="H7" s="39"/>
      <c r="I7" s="39"/>
      <c r="J7" s="39"/>
      <c r="K7" s="39"/>
      <c r="L7" s="39"/>
      <c r="M7" s="39"/>
      <c r="N7" s="39"/>
      <c r="O7" s="39"/>
      <c r="P7" s="39"/>
      <c r="Q7" s="39"/>
      <c r="R7" s="39"/>
    </row>
    <row r="8" spans="1:18" ht="18.5" x14ac:dyDescent="0.45">
      <c r="A8" s="39" t="s">
        <v>5222</v>
      </c>
      <c r="B8" s="39"/>
      <c r="C8" s="39"/>
      <c r="D8" s="39"/>
      <c r="E8" s="39"/>
      <c r="F8" s="39"/>
      <c r="G8" s="39"/>
      <c r="H8" s="39"/>
      <c r="I8" s="39"/>
      <c r="J8" s="39"/>
      <c r="K8" s="39"/>
      <c r="L8" s="39"/>
      <c r="M8" s="39"/>
      <c r="N8" s="39"/>
      <c r="O8" s="39"/>
      <c r="P8" s="39"/>
      <c r="Q8" s="39"/>
      <c r="R8" s="39"/>
    </row>
    <row r="9" spans="1:18" ht="18.5" x14ac:dyDescent="0.45">
      <c r="A9" s="39"/>
      <c r="B9" s="39"/>
      <c r="C9" s="39"/>
      <c r="D9" s="39"/>
      <c r="E9" s="39"/>
      <c r="F9" s="39"/>
      <c r="G9" s="39"/>
      <c r="H9" s="39"/>
      <c r="I9" s="39"/>
      <c r="J9" s="39"/>
      <c r="K9" s="39"/>
      <c r="L9" s="39"/>
      <c r="M9" s="39"/>
      <c r="N9" s="39"/>
      <c r="O9" s="39"/>
      <c r="P9" s="39"/>
      <c r="Q9" s="39"/>
      <c r="R9" s="39"/>
    </row>
    <row r="10" spans="1:18" ht="18.5" x14ac:dyDescent="0.45">
      <c r="A10" s="39" t="s">
        <v>5238</v>
      </c>
      <c r="B10" s="39"/>
      <c r="C10" s="39"/>
      <c r="D10" s="39"/>
      <c r="E10" s="39"/>
      <c r="F10" s="39"/>
      <c r="G10" s="39"/>
      <c r="H10" s="39"/>
      <c r="I10" s="39"/>
      <c r="J10" s="39"/>
      <c r="K10" s="39"/>
      <c r="L10" s="39"/>
      <c r="M10" s="39"/>
      <c r="N10" s="39"/>
      <c r="O10" s="39"/>
      <c r="P10" s="39"/>
      <c r="Q10" s="39"/>
      <c r="R10" s="39"/>
    </row>
    <row r="11" spans="1:18" ht="18.5" x14ac:dyDescent="0.45">
      <c r="A11" s="39" t="s">
        <v>5223</v>
      </c>
      <c r="B11" s="39"/>
      <c r="C11" s="39"/>
      <c r="D11" s="39"/>
      <c r="E11" s="39"/>
      <c r="F11" s="39"/>
      <c r="G11" s="39"/>
      <c r="H11" s="39"/>
      <c r="I11" s="39"/>
      <c r="J11" s="39"/>
      <c r="K11" s="39"/>
      <c r="L11" s="39"/>
      <c r="M11" s="39"/>
      <c r="N11" s="39"/>
      <c r="O11" s="39"/>
      <c r="P11" s="39"/>
      <c r="Q11" s="39"/>
      <c r="R11" s="39"/>
    </row>
    <row r="12" spans="1:18" ht="18.5" x14ac:dyDescent="0.45">
      <c r="A12" s="39"/>
      <c r="B12" s="39"/>
      <c r="C12" s="39"/>
      <c r="D12" s="39"/>
      <c r="E12" s="39"/>
      <c r="F12" s="39"/>
      <c r="G12" s="39"/>
      <c r="H12" s="39"/>
      <c r="I12" s="39"/>
      <c r="J12" s="39"/>
      <c r="K12" s="39"/>
      <c r="L12" s="39"/>
      <c r="M12" s="39"/>
      <c r="N12" s="39"/>
      <c r="O12" s="39"/>
      <c r="P12" s="39"/>
      <c r="Q12" s="39"/>
      <c r="R12" s="39"/>
    </row>
    <row r="13" spans="1:18" ht="18.5" x14ac:dyDescent="0.45">
      <c r="A13" s="39" t="s">
        <v>5239</v>
      </c>
      <c r="B13" s="39"/>
      <c r="C13" s="39"/>
      <c r="D13" s="39"/>
      <c r="E13" s="39"/>
      <c r="F13" s="39"/>
      <c r="G13" s="39"/>
      <c r="H13" s="39"/>
      <c r="I13" s="39"/>
      <c r="J13" s="39"/>
      <c r="K13" s="39"/>
      <c r="L13" s="39"/>
      <c r="M13" s="39"/>
      <c r="N13" s="39"/>
      <c r="O13" s="39"/>
      <c r="P13" s="39"/>
      <c r="Q13" s="39"/>
      <c r="R13" s="39"/>
    </row>
    <row r="14" spans="1:18" ht="18.5" x14ac:dyDescent="0.45">
      <c r="A14" s="39" t="s">
        <v>5224</v>
      </c>
      <c r="B14" s="39"/>
      <c r="C14" s="39"/>
      <c r="D14" s="39"/>
      <c r="E14" s="39"/>
      <c r="F14" s="39"/>
      <c r="G14" s="39"/>
      <c r="H14" s="39"/>
      <c r="I14" s="39"/>
      <c r="J14" s="39"/>
      <c r="K14" s="39"/>
      <c r="L14" s="39"/>
      <c r="M14" s="39"/>
      <c r="N14" s="39"/>
      <c r="O14" s="39"/>
      <c r="P14" s="39"/>
      <c r="Q14" s="39"/>
      <c r="R14" s="39"/>
    </row>
    <row r="15" spans="1:18" ht="18.5" x14ac:dyDescent="0.45">
      <c r="A15" s="39"/>
      <c r="B15" s="39"/>
      <c r="C15" s="39"/>
      <c r="D15" s="39"/>
      <c r="E15" s="39"/>
      <c r="F15" s="39"/>
      <c r="G15" s="39"/>
      <c r="H15" s="39"/>
      <c r="I15" s="39"/>
      <c r="J15" s="39"/>
      <c r="K15" s="39"/>
      <c r="L15" s="39"/>
      <c r="M15" s="39"/>
      <c r="N15" s="39"/>
      <c r="O15" s="39"/>
      <c r="P15" s="39"/>
      <c r="Q15" s="39"/>
      <c r="R15" s="39"/>
    </row>
    <row r="16" spans="1:18" ht="18.5" x14ac:dyDescent="0.45">
      <c r="A16" s="39" t="s">
        <v>5240</v>
      </c>
      <c r="B16" s="39"/>
      <c r="C16" s="39"/>
      <c r="D16" s="39"/>
      <c r="E16" s="39"/>
      <c r="F16" s="39"/>
      <c r="G16" s="39"/>
      <c r="H16" s="39"/>
      <c r="I16" s="39"/>
      <c r="J16" s="39"/>
      <c r="K16" s="39"/>
      <c r="L16" s="39"/>
      <c r="M16" s="39"/>
      <c r="N16" s="39"/>
      <c r="O16" s="39"/>
      <c r="P16" s="39"/>
      <c r="Q16" s="39"/>
      <c r="R16" s="39"/>
    </row>
    <row r="17" spans="1:18" ht="18.5" x14ac:dyDescent="0.45">
      <c r="A17" s="39" t="s">
        <v>5225</v>
      </c>
      <c r="B17" s="39"/>
      <c r="C17" s="39"/>
      <c r="D17" s="39"/>
      <c r="E17" s="39"/>
      <c r="F17" s="39"/>
      <c r="G17" s="39"/>
      <c r="H17" s="39"/>
      <c r="I17" s="39"/>
      <c r="J17" s="39"/>
      <c r="K17" s="39"/>
      <c r="L17" s="39"/>
      <c r="M17" s="39"/>
      <c r="N17" s="39"/>
      <c r="O17" s="39"/>
      <c r="P17" s="39"/>
      <c r="Q17" s="39"/>
      <c r="R17" s="39"/>
    </row>
    <row r="18" spans="1:18" ht="18.5" x14ac:dyDescent="0.45">
      <c r="A18" s="39"/>
      <c r="B18" s="39"/>
      <c r="C18" s="39"/>
      <c r="D18" s="39"/>
      <c r="E18" s="39"/>
      <c r="F18" s="39"/>
      <c r="G18" s="39"/>
      <c r="H18" s="39"/>
      <c r="I18" s="39"/>
      <c r="J18" s="39"/>
      <c r="K18" s="39"/>
      <c r="L18" s="39"/>
      <c r="M18" s="39"/>
      <c r="N18" s="39"/>
      <c r="O18" s="39"/>
      <c r="P18" s="39"/>
      <c r="Q18" s="39"/>
      <c r="R18" s="39"/>
    </row>
    <row r="19" spans="1:18" ht="18.5" x14ac:dyDescent="0.45">
      <c r="A19" s="39" t="s">
        <v>5241</v>
      </c>
      <c r="B19" s="39"/>
      <c r="C19" s="39"/>
      <c r="D19" s="39"/>
      <c r="E19" s="39"/>
      <c r="F19" s="39"/>
      <c r="G19" s="39"/>
      <c r="H19" s="39"/>
      <c r="I19" s="39"/>
      <c r="J19" s="39"/>
      <c r="K19" s="39"/>
      <c r="L19" s="39"/>
      <c r="M19" s="39"/>
      <c r="N19" s="39"/>
      <c r="O19" s="39"/>
      <c r="P19" s="39"/>
      <c r="Q19" s="39"/>
      <c r="R19" s="39"/>
    </row>
    <row r="20" spans="1:18" ht="18.5" x14ac:dyDescent="0.45">
      <c r="A20" s="39" t="s">
        <v>5226</v>
      </c>
      <c r="B20" s="39"/>
      <c r="C20" s="39"/>
      <c r="D20" s="39"/>
      <c r="E20" s="39"/>
      <c r="F20" s="39"/>
      <c r="G20" s="39"/>
      <c r="H20" s="39"/>
      <c r="I20" s="39"/>
      <c r="J20" s="39"/>
      <c r="K20" s="39"/>
      <c r="L20" s="39"/>
      <c r="M20" s="39"/>
      <c r="N20" s="39"/>
      <c r="O20" s="39"/>
      <c r="P20" s="39"/>
      <c r="Q20" s="39"/>
      <c r="R20" s="39"/>
    </row>
    <row r="21" spans="1:18" ht="18.5" x14ac:dyDescent="0.45">
      <c r="A21" s="39"/>
      <c r="B21" s="39"/>
      <c r="C21" s="39"/>
      <c r="D21" s="39"/>
      <c r="E21" s="39"/>
      <c r="F21" s="39"/>
      <c r="G21" s="39"/>
      <c r="H21" s="39"/>
      <c r="I21" s="39"/>
      <c r="J21" s="39"/>
      <c r="K21" s="39"/>
      <c r="L21" s="39"/>
      <c r="M21" s="39"/>
      <c r="N21" s="39"/>
      <c r="O21" s="39"/>
      <c r="P21" s="39"/>
      <c r="Q21" s="39"/>
      <c r="R21" s="39"/>
    </row>
    <row r="22" spans="1:18" ht="18.5" x14ac:dyDescent="0.45">
      <c r="A22" s="39" t="s">
        <v>5242</v>
      </c>
      <c r="B22" s="39"/>
      <c r="C22" s="39"/>
      <c r="D22" s="39"/>
      <c r="E22" s="39"/>
      <c r="F22" s="39"/>
      <c r="G22" s="39"/>
      <c r="H22" s="39"/>
      <c r="I22" s="39"/>
      <c r="J22" s="39"/>
      <c r="K22" s="39"/>
      <c r="L22" s="39"/>
      <c r="M22" s="39"/>
      <c r="N22" s="39"/>
      <c r="O22" s="39"/>
      <c r="P22" s="39"/>
      <c r="Q22" s="39"/>
      <c r="R22" s="39"/>
    </row>
    <row r="23" spans="1:18" ht="18.5" x14ac:dyDescent="0.45">
      <c r="A23" s="39" t="s">
        <v>5227</v>
      </c>
      <c r="B23" s="39"/>
      <c r="C23" s="39"/>
      <c r="D23" s="39"/>
      <c r="E23" s="39"/>
      <c r="F23" s="39"/>
      <c r="G23" s="39"/>
      <c r="H23" s="39"/>
      <c r="I23" s="39"/>
      <c r="J23" s="39"/>
      <c r="K23" s="39"/>
      <c r="L23" s="39"/>
      <c r="M23" s="39"/>
      <c r="N23" s="39"/>
      <c r="O23" s="39"/>
      <c r="P23" s="39"/>
      <c r="Q23" s="39"/>
      <c r="R23" s="39"/>
    </row>
    <row r="24" spans="1:18" ht="18.5" x14ac:dyDescent="0.45">
      <c r="A24" s="39"/>
      <c r="B24" s="39"/>
      <c r="C24" s="39"/>
      <c r="D24" s="39"/>
      <c r="E24" s="39"/>
      <c r="F24" s="39"/>
      <c r="G24" s="39"/>
      <c r="H24" s="39"/>
      <c r="I24" s="39"/>
      <c r="J24" s="39"/>
      <c r="K24" s="39"/>
      <c r="L24" s="39"/>
      <c r="M24" s="39"/>
      <c r="N24" s="39"/>
      <c r="O24" s="39"/>
      <c r="P24" s="39"/>
      <c r="Q24" s="39"/>
      <c r="R24" s="39"/>
    </row>
    <row r="25" spans="1:18" ht="18.5" x14ac:dyDescent="0.45">
      <c r="A25" s="39" t="s">
        <v>5243</v>
      </c>
      <c r="B25" s="39"/>
      <c r="C25" s="39"/>
      <c r="D25" s="39"/>
      <c r="E25" s="39"/>
      <c r="F25" s="39"/>
      <c r="G25" s="39"/>
      <c r="H25" s="39"/>
      <c r="I25" s="39"/>
      <c r="J25" s="39"/>
      <c r="K25" s="39"/>
      <c r="L25" s="39"/>
      <c r="M25" s="39"/>
      <c r="N25" s="39"/>
      <c r="O25" s="39"/>
      <c r="P25" s="39"/>
      <c r="Q25" s="39"/>
      <c r="R25" s="39"/>
    </row>
    <row r="26" spans="1:18" ht="18.5" x14ac:dyDescent="0.45">
      <c r="A26" s="39" t="s">
        <v>5228</v>
      </c>
      <c r="B26" s="39"/>
      <c r="C26" s="39"/>
      <c r="D26" s="39"/>
      <c r="E26" s="39"/>
      <c r="F26" s="39"/>
      <c r="G26" s="39"/>
      <c r="H26" s="39"/>
      <c r="I26" s="39"/>
      <c r="J26" s="39"/>
      <c r="K26" s="39"/>
      <c r="L26" s="39"/>
      <c r="M26" s="39"/>
      <c r="N26" s="39"/>
      <c r="O26" s="39"/>
      <c r="P26" s="39"/>
      <c r="Q26" s="39"/>
      <c r="R26" s="39"/>
    </row>
    <row r="27" spans="1:18" ht="18.5" x14ac:dyDescent="0.45">
      <c r="A27" s="39"/>
      <c r="B27" s="39"/>
      <c r="C27" s="39"/>
      <c r="D27" s="39"/>
      <c r="E27" s="39"/>
      <c r="F27" s="39"/>
      <c r="G27" s="39"/>
      <c r="H27" s="39"/>
      <c r="I27" s="39"/>
      <c r="J27" s="39"/>
      <c r="K27" s="39"/>
      <c r="L27" s="39"/>
      <c r="M27" s="39"/>
      <c r="N27" s="39"/>
      <c r="O27" s="39"/>
      <c r="P27" s="39"/>
      <c r="Q27" s="39"/>
      <c r="R27" s="39"/>
    </row>
    <row r="28" spans="1:18" ht="18.5" x14ac:dyDescent="0.45">
      <c r="A28" s="39" t="s">
        <v>5244</v>
      </c>
      <c r="B28" s="39"/>
      <c r="C28" s="39"/>
      <c r="D28" s="39"/>
      <c r="E28" s="39"/>
      <c r="F28" s="39"/>
      <c r="G28" s="39"/>
      <c r="H28" s="39"/>
      <c r="I28" s="39"/>
      <c r="J28" s="39"/>
      <c r="K28" s="39"/>
      <c r="L28" s="39"/>
      <c r="M28" s="39"/>
      <c r="N28" s="39"/>
      <c r="O28" s="39"/>
      <c r="P28" s="39"/>
      <c r="Q28" s="39"/>
      <c r="R28" s="39"/>
    </row>
    <row r="29" spans="1:18" ht="18.5" x14ac:dyDescent="0.45">
      <c r="A29" s="39" t="s">
        <v>5229</v>
      </c>
      <c r="B29" s="39"/>
      <c r="C29" s="39"/>
      <c r="D29" s="39"/>
      <c r="E29" s="39"/>
      <c r="F29" s="39"/>
      <c r="G29" s="39"/>
      <c r="H29" s="39"/>
      <c r="I29" s="39"/>
      <c r="J29" s="39"/>
      <c r="K29" s="39"/>
      <c r="L29" s="39"/>
      <c r="M29" s="39"/>
      <c r="N29" s="39"/>
      <c r="O29" s="39"/>
      <c r="P29" s="39"/>
      <c r="Q29" s="39"/>
      <c r="R29" s="39"/>
    </row>
    <row r="30" spans="1:18" ht="18.5" x14ac:dyDescent="0.45">
      <c r="A30" s="39"/>
      <c r="B30" s="39"/>
      <c r="C30" s="39"/>
      <c r="D30" s="39"/>
      <c r="E30" s="39"/>
      <c r="F30" s="39"/>
      <c r="G30" s="39"/>
      <c r="H30" s="39"/>
      <c r="I30" s="39"/>
      <c r="J30" s="39"/>
      <c r="K30" s="39"/>
      <c r="L30" s="39"/>
      <c r="M30" s="39"/>
      <c r="N30" s="39"/>
      <c r="O30" s="39"/>
      <c r="P30" s="39"/>
      <c r="Q30" s="39"/>
      <c r="R30" s="39"/>
    </row>
    <row r="31" spans="1:18" ht="18.5" x14ac:dyDescent="0.45">
      <c r="A31" s="39" t="s">
        <v>5245</v>
      </c>
      <c r="B31" s="39"/>
      <c r="C31" s="39"/>
      <c r="D31" s="39"/>
      <c r="E31" s="39"/>
      <c r="F31" s="39"/>
      <c r="G31" s="39"/>
      <c r="H31" s="39"/>
      <c r="I31" s="39"/>
      <c r="J31" s="39"/>
      <c r="K31" s="39"/>
      <c r="L31" s="39"/>
      <c r="M31" s="39"/>
      <c r="N31" s="39"/>
      <c r="O31" s="39"/>
      <c r="P31" s="39"/>
      <c r="Q31" s="39"/>
      <c r="R31" s="39"/>
    </row>
    <row r="32" spans="1:18" ht="18.5" x14ac:dyDescent="0.45">
      <c r="A32" s="39" t="s">
        <v>5230</v>
      </c>
      <c r="B32" s="39"/>
      <c r="C32" s="39"/>
      <c r="D32" s="39"/>
      <c r="E32" s="39"/>
      <c r="F32" s="39"/>
      <c r="G32" s="39"/>
      <c r="H32" s="39"/>
      <c r="I32" s="39"/>
      <c r="J32" s="39"/>
      <c r="K32" s="39"/>
      <c r="L32" s="39"/>
      <c r="M32" s="39"/>
      <c r="N32" s="39"/>
      <c r="O32" s="39"/>
      <c r="P32" s="39"/>
      <c r="Q32" s="39"/>
      <c r="R32" s="39"/>
    </row>
    <row r="33" spans="1:18" ht="18.5" x14ac:dyDescent="0.45">
      <c r="A33" s="39"/>
      <c r="B33" s="39"/>
      <c r="C33" s="39"/>
      <c r="D33" s="39"/>
      <c r="E33" s="39"/>
      <c r="F33" s="39"/>
      <c r="G33" s="39"/>
      <c r="H33" s="39"/>
      <c r="I33" s="39"/>
      <c r="J33" s="39"/>
      <c r="K33" s="39"/>
      <c r="L33" s="39"/>
      <c r="M33" s="39"/>
      <c r="N33" s="39"/>
      <c r="O33" s="39"/>
      <c r="P33" s="39"/>
      <c r="Q33" s="39"/>
      <c r="R33" s="39"/>
    </row>
    <row r="34" spans="1:18" ht="18.5" x14ac:dyDescent="0.45">
      <c r="A34" s="39" t="s">
        <v>5246</v>
      </c>
      <c r="B34" s="39"/>
      <c r="C34" s="39"/>
      <c r="D34" s="39"/>
      <c r="E34" s="39"/>
      <c r="F34" s="39"/>
      <c r="G34" s="39"/>
      <c r="H34" s="39"/>
      <c r="I34" s="39"/>
      <c r="J34" s="39"/>
      <c r="K34" s="39"/>
      <c r="L34" s="39"/>
      <c r="M34" s="39"/>
      <c r="N34" s="39"/>
      <c r="O34" s="39"/>
      <c r="P34" s="39"/>
      <c r="Q34" s="39"/>
      <c r="R34" s="39"/>
    </row>
    <row r="35" spans="1:18" ht="18.5" x14ac:dyDescent="0.45">
      <c r="A35" s="39" t="s">
        <v>5231</v>
      </c>
      <c r="B35" s="39"/>
      <c r="C35" s="39"/>
      <c r="D35" s="39"/>
      <c r="E35" s="39"/>
      <c r="F35" s="39"/>
      <c r="G35" s="39"/>
      <c r="H35" s="39"/>
      <c r="I35" s="39"/>
      <c r="J35" s="39"/>
      <c r="K35" s="39"/>
      <c r="L35" s="39"/>
      <c r="M35" s="39"/>
      <c r="N35" s="39"/>
      <c r="O35" s="39"/>
      <c r="P35" s="39"/>
      <c r="Q35" s="39"/>
      <c r="R35" s="39"/>
    </row>
    <row r="36" spans="1:18" ht="18.5" x14ac:dyDescent="0.45">
      <c r="A36" s="39"/>
      <c r="B36" s="39"/>
      <c r="C36" s="39"/>
      <c r="D36" s="39"/>
      <c r="E36" s="39"/>
      <c r="F36" s="39"/>
      <c r="G36" s="39"/>
      <c r="H36" s="39"/>
      <c r="I36" s="39"/>
      <c r="J36" s="39"/>
      <c r="K36" s="39"/>
      <c r="L36" s="39"/>
      <c r="M36" s="39"/>
      <c r="N36" s="39"/>
      <c r="O36" s="39"/>
      <c r="P36" s="39"/>
      <c r="Q36" s="39"/>
      <c r="R36" s="39"/>
    </row>
    <row r="37" spans="1:18" ht="18.5" x14ac:dyDescent="0.45">
      <c r="A37" s="39" t="s">
        <v>5247</v>
      </c>
      <c r="B37" s="39"/>
      <c r="C37" s="39"/>
      <c r="D37" s="39"/>
      <c r="E37" s="39"/>
      <c r="F37" s="39"/>
      <c r="G37" s="39"/>
      <c r="H37" s="39"/>
      <c r="I37" s="39"/>
      <c r="J37" s="39"/>
      <c r="K37" s="39"/>
      <c r="L37" s="39"/>
      <c r="M37" s="39"/>
      <c r="N37" s="39"/>
      <c r="O37" s="39"/>
      <c r="P37" s="39"/>
      <c r="Q37" s="39"/>
      <c r="R37" s="39"/>
    </row>
    <row r="38" spans="1:18" ht="18.5" x14ac:dyDescent="0.45">
      <c r="A38" s="39" t="s">
        <v>5232</v>
      </c>
      <c r="B38" s="39"/>
      <c r="C38" s="39"/>
      <c r="D38" s="39"/>
      <c r="E38" s="39"/>
      <c r="F38" s="39"/>
      <c r="G38" s="39"/>
      <c r="H38" s="39"/>
      <c r="I38" s="39"/>
      <c r="J38" s="39"/>
      <c r="K38" s="39"/>
      <c r="L38" s="39"/>
      <c r="M38" s="39"/>
      <c r="N38" s="39"/>
      <c r="O38" s="39"/>
      <c r="P38" s="39"/>
      <c r="Q38" s="39"/>
      <c r="R38" s="39"/>
    </row>
    <row r="39" spans="1:18" ht="18.5" x14ac:dyDescent="0.45">
      <c r="A39" s="39"/>
      <c r="B39" s="39"/>
      <c r="C39" s="39"/>
      <c r="D39" s="39"/>
      <c r="E39" s="39"/>
      <c r="F39" s="39"/>
      <c r="G39" s="39"/>
      <c r="H39" s="39"/>
      <c r="I39" s="39"/>
      <c r="J39" s="39"/>
      <c r="K39" s="39"/>
      <c r="L39" s="39"/>
      <c r="M39" s="39"/>
      <c r="N39" s="39"/>
      <c r="O39" s="39"/>
      <c r="P39" s="39"/>
      <c r="Q39" s="39"/>
      <c r="R39" s="39"/>
    </row>
    <row r="40" spans="1:18" ht="18.5" x14ac:dyDescent="0.45">
      <c r="A40" s="39" t="s">
        <v>5248</v>
      </c>
      <c r="B40" s="39"/>
      <c r="C40" s="39"/>
      <c r="D40" s="39"/>
      <c r="E40" s="39"/>
      <c r="F40" s="39"/>
      <c r="G40" s="39"/>
      <c r="H40" s="39"/>
      <c r="I40" s="39"/>
      <c r="J40" s="39"/>
      <c r="K40" s="39"/>
      <c r="L40" s="39"/>
      <c r="M40" s="39"/>
      <c r="N40" s="39"/>
      <c r="O40" s="39"/>
      <c r="P40" s="39"/>
      <c r="Q40" s="39"/>
      <c r="R40" s="39"/>
    </row>
    <row r="41" spans="1:18" ht="18.5" x14ac:dyDescent="0.45">
      <c r="A41" s="39" t="s">
        <v>5233</v>
      </c>
      <c r="B41" s="39"/>
      <c r="C41" s="39"/>
      <c r="D41" s="39"/>
      <c r="E41" s="39"/>
      <c r="F41" s="39"/>
      <c r="G41" s="39"/>
      <c r="H41" s="39"/>
      <c r="I41" s="39"/>
      <c r="J41" s="39"/>
      <c r="K41" s="39"/>
      <c r="L41" s="39"/>
      <c r="M41" s="39"/>
      <c r="N41" s="39"/>
      <c r="O41" s="39"/>
      <c r="P41" s="39"/>
      <c r="Q41" s="39"/>
      <c r="R41" s="39"/>
    </row>
    <row r="42" spans="1:18" ht="18.5" x14ac:dyDescent="0.45">
      <c r="A42" s="39"/>
      <c r="B42" s="39"/>
      <c r="C42" s="39"/>
      <c r="D42" s="39"/>
      <c r="E42" s="39"/>
      <c r="F42" s="39"/>
      <c r="G42" s="39"/>
      <c r="H42" s="39"/>
      <c r="I42" s="39"/>
      <c r="J42" s="39"/>
      <c r="K42" s="39"/>
      <c r="L42" s="39"/>
      <c r="M42" s="39"/>
      <c r="N42" s="39"/>
      <c r="O42" s="39"/>
      <c r="P42" s="39"/>
      <c r="Q42" s="39"/>
      <c r="R42" s="39"/>
    </row>
    <row r="43" spans="1:18" ht="18.5" x14ac:dyDescent="0.45">
      <c r="A43" s="39" t="s">
        <v>5249</v>
      </c>
      <c r="B43" s="39"/>
      <c r="C43" s="39"/>
      <c r="D43" s="39"/>
      <c r="E43" s="39"/>
      <c r="F43" s="39"/>
      <c r="G43" s="39"/>
      <c r="H43" s="39"/>
      <c r="I43" s="39"/>
      <c r="J43" s="39"/>
      <c r="K43" s="39"/>
      <c r="L43" s="39"/>
      <c r="M43" s="39"/>
      <c r="N43" s="39"/>
      <c r="O43" s="39"/>
      <c r="P43" s="39"/>
      <c r="Q43" s="39"/>
      <c r="R43" s="39"/>
    </row>
    <row r="44" spans="1:18" ht="18.5" x14ac:dyDescent="0.45">
      <c r="A44" s="39" t="s">
        <v>5234</v>
      </c>
      <c r="B44" s="39"/>
      <c r="C44" s="39"/>
      <c r="D44" s="39"/>
      <c r="E44" s="39"/>
      <c r="F44" s="39"/>
      <c r="G44" s="39"/>
      <c r="H44" s="39"/>
      <c r="I44" s="39"/>
      <c r="J44" s="39"/>
      <c r="K44" s="39"/>
      <c r="L44" s="39"/>
      <c r="M44" s="39"/>
      <c r="N44" s="39"/>
      <c r="O44" s="39"/>
      <c r="P44" s="39"/>
      <c r="Q44" s="39"/>
      <c r="R44" s="39"/>
    </row>
    <row r="45" spans="1:18" ht="18.5" x14ac:dyDescent="0.45">
      <c r="A45" s="39"/>
      <c r="B45" s="39"/>
      <c r="C45" s="39"/>
      <c r="D45" s="39"/>
      <c r="E45" s="39"/>
      <c r="F45" s="39"/>
      <c r="G45" s="39"/>
      <c r="H45" s="39"/>
      <c r="I45" s="39"/>
      <c r="J45" s="39"/>
      <c r="K45" s="39"/>
      <c r="L45" s="39"/>
      <c r="M45" s="39"/>
      <c r="N45" s="39"/>
      <c r="O45" s="39"/>
      <c r="P45" s="39"/>
      <c r="Q45" s="39"/>
      <c r="R45" s="39"/>
    </row>
    <row r="46" spans="1:18" ht="18.5" x14ac:dyDescent="0.45">
      <c r="A46" s="39" t="s">
        <v>5250</v>
      </c>
      <c r="B46" s="39"/>
      <c r="C46" s="39"/>
      <c r="D46" s="39"/>
      <c r="E46" s="39"/>
      <c r="F46" s="39"/>
      <c r="G46" s="39"/>
      <c r="H46" s="39"/>
      <c r="I46" s="39"/>
      <c r="J46" s="39"/>
      <c r="K46" s="39"/>
      <c r="L46" s="39"/>
      <c r="M46" s="39"/>
      <c r="N46" s="39"/>
      <c r="O46" s="39"/>
      <c r="P46" s="39"/>
      <c r="Q46" s="39"/>
      <c r="R46" s="39"/>
    </row>
    <row r="47" spans="1:18" ht="18.5" x14ac:dyDescent="0.45">
      <c r="A47" s="39" t="s">
        <v>5251</v>
      </c>
      <c r="B47" s="39"/>
      <c r="C47" s="39"/>
      <c r="D47" s="39"/>
      <c r="E47" s="39"/>
      <c r="F47" s="39"/>
      <c r="G47" s="39"/>
      <c r="H47" s="39"/>
      <c r="I47" s="39"/>
      <c r="J47" s="39"/>
      <c r="K47" s="39"/>
      <c r="L47" s="39"/>
      <c r="M47" s="39"/>
      <c r="N47" s="39"/>
      <c r="O47" s="39"/>
      <c r="P47" s="39"/>
      <c r="Q47" s="39"/>
      <c r="R47" s="39"/>
    </row>
    <row r="48" spans="1:18" ht="18.5" x14ac:dyDescent="0.45">
      <c r="A48" s="39" t="s">
        <v>5252</v>
      </c>
      <c r="B48" s="39"/>
      <c r="C48" s="39"/>
      <c r="D48" s="39"/>
      <c r="E48" s="39"/>
      <c r="F48" s="39"/>
      <c r="G48" s="39"/>
      <c r="H48" s="39"/>
      <c r="I48" s="39"/>
      <c r="J48" s="39"/>
      <c r="K48" s="39"/>
      <c r="L48" s="39"/>
      <c r="M48" s="39"/>
      <c r="N48" s="39"/>
      <c r="O48" s="39"/>
      <c r="P48" s="39"/>
      <c r="Q48" s="39"/>
      <c r="R48" s="39"/>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6E8AB-9827-4B3D-A3EF-70B9BA000578}">
  <dimension ref="A2:P19"/>
  <sheetViews>
    <sheetView workbookViewId="0">
      <selection activeCell="J5" sqref="J5"/>
    </sheetView>
  </sheetViews>
  <sheetFormatPr defaultRowHeight="14.5" x14ac:dyDescent="0.35"/>
  <sheetData>
    <row r="2" spans="1:16" ht="30.5" x14ac:dyDescent="0.85">
      <c r="H2" s="22" t="s">
        <v>5269</v>
      </c>
      <c r="I2" s="22"/>
      <c r="J2" s="22"/>
      <c r="K2" s="23"/>
      <c r="L2" s="23"/>
    </row>
    <row r="4" spans="1:16" ht="18.5" x14ac:dyDescent="0.45">
      <c r="A4" s="39" t="s">
        <v>5253</v>
      </c>
      <c r="B4" s="39"/>
      <c r="C4" s="39"/>
      <c r="D4" s="39"/>
      <c r="E4" s="39"/>
      <c r="F4" s="39"/>
      <c r="G4" s="39"/>
      <c r="H4" s="39"/>
      <c r="I4" s="39"/>
      <c r="J4" s="39"/>
      <c r="K4" s="39"/>
      <c r="L4" s="39"/>
      <c r="M4" s="39"/>
      <c r="N4" s="39"/>
      <c r="O4" s="39"/>
      <c r="P4" s="39"/>
    </row>
    <row r="5" spans="1:16" ht="18.5" x14ac:dyDescent="0.45">
      <c r="A5" s="39" t="s">
        <v>5254</v>
      </c>
      <c r="B5" s="39"/>
      <c r="C5" s="39"/>
      <c r="D5" s="39"/>
      <c r="E5" s="39"/>
      <c r="F5" s="39"/>
      <c r="G5" s="39"/>
      <c r="H5" s="39"/>
      <c r="I5" s="39"/>
      <c r="J5" s="39"/>
      <c r="K5" s="39"/>
      <c r="L5" s="39"/>
      <c r="M5" s="39"/>
      <c r="N5" s="39"/>
      <c r="O5" s="39"/>
      <c r="P5" s="39"/>
    </row>
    <row r="6" spans="1:16" ht="18.5" x14ac:dyDescent="0.45">
      <c r="A6" s="39" t="s">
        <v>5255</v>
      </c>
      <c r="B6" s="39"/>
      <c r="C6" s="39"/>
      <c r="D6" s="39"/>
      <c r="E6" s="39"/>
      <c r="F6" s="39"/>
      <c r="G6" s="39"/>
      <c r="H6" s="39"/>
      <c r="I6" s="39"/>
      <c r="J6" s="39"/>
      <c r="K6" s="39"/>
      <c r="L6" s="39"/>
      <c r="M6" s="39"/>
      <c r="N6" s="39"/>
      <c r="O6" s="39"/>
      <c r="P6" s="39"/>
    </row>
    <row r="7" spans="1:16" ht="18.5" x14ac:dyDescent="0.45">
      <c r="A7" s="39" t="s">
        <v>5256</v>
      </c>
      <c r="B7" s="39"/>
      <c r="C7" s="39"/>
      <c r="D7" s="39"/>
      <c r="E7" s="39"/>
      <c r="F7" s="39"/>
      <c r="G7" s="39"/>
      <c r="H7" s="39"/>
      <c r="I7" s="39"/>
      <c r="J7" s="39"/>
      <c r="K7" s="39"/>
      <c r="L7" s="39"/>
      <c r="M7" s="39"/>
      <c r="N7" s="39"/>
      <c r="O7" s="39"/>
      <c r="P7" s="39"/>
    </row>
    <row r="8" spans="1:16" ht="18.5" x14ac:dyDescent="0.45">
      <c r="A8" s="39" t="s">
        <v>5257</v>
      </c>
      <c r="B8" s="39"/>
      <c r="C8" s="39"/>
      <c r="D8" s="39"/>
      <c r="E8" s="39"/>
      <c r="F8" s="39"/>
      <c r="G8" s="39"/>
      <c r="H8" s="39"/>
      <c r="I8" s="39"/>
      <c r="J8" s="39"/>
      <c r="K8" s="39"/>
      <c r="L8" s="39"/>
      <c r="M8" s="39"/>
      <c r="N8" s="39"/>
      <c r="O8" s="39"/>
      <c r="P8" s="39"/>
    </row>
    <row r="9" spans="1:16" ht="18.5" x14ac:dyDescent="0.45">
      <c r="A9" s="39" t="s">
        <v>5258</v>
      </c>
      <c r="B9" s="39"/>
      <c r="C9" s="39"/>
      <c r="D9" s="39"/>
      <c r="E9" s="39"/>
      <c r="F9" s="39"/>
      <c r="G9" s="39"/>
      <c r="H9" s="39"/>
      <c r="I9" s="39"/>
      <c r="J9" s="39"/>
      <c r="K9" s="39"/>
      <c r="L9" s="39"/>
      <c r="M9" s="39"/>
      <c r="N9" s="39"/>
      <c r="O9" s="39"/>
      <c r="P9" s="39"/>
    </row>
    <row r="10" spans="1:16" ht="18.5" x14ac:dyDescent="0.45">
      <c r="A10" s="39" t="s">
        <v>5259</v>
      </c>
      <c r="B10" s="39"/>
      <c r="C10" s="39"/>
      <c r="D10" s="39"/>
      <c r="E10" s="39"/>
      <c r="F10" s="39"/>
      <c r="G10" s="39"/>
      <c r="H10" s="39"/>
      <c r="I10" s="39"/>
      <c r="J10" s="39"/>
      <c r="K10" s="39"/>
      <c r="L10" s="39"/>
      <c r="M10" s="39"/>
      <c r="N10" s="39"/>
      <c r="O10" s="39"/>
      <c r="P10" s="39"/>
    </row>
    <row r="11" spans="1:16" ht="18.5" x14ac:dyDescent="0.45">
      <c r="A11" s="39" t="s">
        <v>5260</v>
      </c>
      <c r="B11" s="39"/>
      <c r="C11" s="39"/>
      <c r="D11" s="39"/>
      <c r="E11" s="39"/>
      <c r="F11" s="39"/>
      <c r="G11" s="39"/>
      <c r="H11" s="39"/>
      <c r="I11" s="39"/>
      <c r="J11" s="39"/>
      <c r="K11" s="39"/>
      <c r="L11" s="39"/>
      <c r="M11" s="39"/>
      <c r="N11" s="39"/>
      <c r="O11" s="39"/>
      <c r="P11" s="39"/>
    </row>
    <row r="12" spans="1:16" ht="18.5" x14ac:dyDescent="0.45">
      <c r="A12" s="39" t="s">
        <v>5261</v>
      </c>
      <c r="B12" s="39"/>
      <c r="C12" s="39"/>
      <c r="D12" s="39"/>
      <c r="E12" s="39"/>
      <c r="F12" s="39"/>
      <c r="G12" s="39"/>
      <c r="H12" s="39"/>
      <c r="I12" s="39"/>
      <c r="J12" s="39"/>
      <c r="K12" s="39"/>
      <c r="L12" s="39"/>
      <c r="M12" s="39"/>
      <c r="N12" s="39"/>
      <c r="O12" s="39"/>
      <c r="P12" s="39"/>
    </row>
    <row r="13" spans="1:16" ht="18.5" x14ac:dyDescent="0.45">
      <c r="A13" s="39" t="s">
        <v>5262</v>
      </c>
      <c r="B13" s="39"/>
      <c r="C13" s="39"/>
      <c r="D13" s="39"/>
      <c r="E13" s="39"/>
      <c r="F13" s="39"/>
      <c r="G13" s="39"/>
      <c r="H13" s="39"/>
      <c r="I13" s="39"/>
      <c r="J13" s="39"/>
      <c r="K13" s="39"/>
      <c r="L13" s="39"/>
      <c r="M13" s="39"/>
      <c r="N13" s="39"/>
      <c r="O13" s="39"/>
      <c r="P13" s="39"/>
    </row>
    <row r="14" spans="1:16" ht="18.5" x14ac:dyDescent="0.45">
      <c r="A14" s="39" t="s">
        <v>5263</v>
      </c>
      <c r="B14" s="39"/>
      <c r="C14" s="39"/>
      <c r="D14" s="39"/>
      <c r="E14" s="39"/>
      <c r="F14" s="39"/>
      <c r="G14" s="39"/>
      <c r="H14" s="39"/>
      <c r="I14" s="39"/>
      <c r="J14" s="39"/>
      <c r="K14" s="39"/>
      <c r="L14" s="39"/>
      <c r="M14" s="39"/>
      <c r="N14" s="39"/>
      <c r="O14" s="39"/>
      <c r="P14" s="39"/>
    </row>
    <row r="15" spans="1:16" ht="18.5" x14ac:dyDescent="0.45">
      <c r="A15" s="39" t="s">
        <v>5264</v>
      </c>
      <c r="B15" s="39"/>
      <c r="C15" s="39"/>
      <c r="D15" s="39"/>
      <c r="E15" s="39"/>
      <c r="F15" s="39"/>
      <c r="G15" s="39"/>
      <c r="H15" s="39"/>
      <c r="I15" s="39"/>
      <c r="J15" s="39"/>
      <c r="K15" s="39"/>
      <c r="L15" s="39"/>
      <c r="M15" s="39"/>
      <c r="N15" s="39"/>
      <c r="O15" s="39"/>
      <c r="P15" s="39"/>
    </row>
    <row r="16" spans="1:16" ht="18.5" x14ac:dyDescent="0.45">
      <c r="A16" s="39" t="s">
        <v>5265</v>
      </c>
      <c r="B16" s="39"/>
      <c r="C16" s="39"/>
      <c r="D16" s="39"/>
      <c r="E16" s="39"/>
      <c r="F16" s="39"/>
      <c r="G16" s="39"/>
      <c r="H16" s="39"/>
      <c r="I16" s="39"/>
      <c r="J16" s="39"/>
      <c r="K16" s="39"/>
      <c r="L16" s="39"/>
      <c r="M16" s="39"/>
      <c r="N16" s="39"/>
      <c r="O16" s="39"/>
      <c r="P16" s="39"/>
    </row>
    <row r="17" spans="1:16" ht="18.5" x14ac:dyDescent="0.45">
      <c r="A17" s="39" t="s">
        <v>5266</v>
      </c>
      <c r="B17" s="39"/>
      <c r="C17" s="39"/>
      <c r="D17" s="39"/>
      <c r="E17" s="39"/>
      <c r="F17" s="39"/>
      <c r="G17" s="39"/>
      <c r="H17" s="39"/>
      <c r="I17" s="39"/>
      <c r="J17" s="39"/>
      <c r="K17" s="39"/>
      <c r="L17" s="39"/>
      <c r="M17" s="39"/>
      <c r="N17" s="39"/>
      <c r="O17" s="39"/>
      <c r="P17" s="39"/>
    </row>
    <row r="18" spans="1:16" ht="18.5" x14ac:dyDescent="0.45">
      <c r="A18" s="39" t="s">
        <v>5267</v>
      </c>
      <c r="B18" s="39"/>
      <c r="C18" s="39"/>
      <c r="D18" s="39"/>
      <c r="E18" s="39"/>
      <c r="F18" s="39"/>
      <c r="G18" s="39"/>
      <c r="H18" s="39"/>
      <c r="I18" s="39"/>
      <c r="J18" s="39"/>
      <c r="K18" s="39"/>
      <c r="L18" s="39"/>
      <c r="M18" s="39"/>
      <c r="N18" s="39"/>
      <c r="O18" s="39"/>
      <c r="P18" s="39"/>
    </row>
    <row r="19" spans="1:16" ht="18.5" x14ac:dyDescent="0.45">
      <c r="A19" s="39" t="s">
        <v>5268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Online_Shopping_Orders</vt:lpstr>
      <vt:lpstr>Monthly Order Trend</vt:lpstr>
      <vt:lpstr>Practice Questions</vt:lpstr>
      <vt:lpstr>Sales by Category</vt:lpstr>
      <vt:lpstr>Orders by City</vt:lpstr>
      <vt:lpstr>Delivery Status</vt:lpstr>
      <vt:lpstr>Monthly Sales Trend</vt:lpstr>
      <vt:lpstr>Average Rating by Category</vt:lpstr>
      <vt:lpstr>Top 5 Products</vt:lpstr>
      <vt:lpstr>Sales by Payment Method</vt:lpstr>
      <vt:lpstr>Cancellation Return Rate</vt:lpstr>
      <vt:lpstr>Dashboard</vt:lpstr>
      <vt:lpstr>Charts</vt:lpstr>
      <vt:lpstr>Basic Data Analysis</vt:lpstr>
      <vt:lpstr>Interview Practice</vt:lpstr>
      <vt:lpstr>Business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Sriram Aditya</cp:lastModifiedBy>
  <dcterms:created xsi:type="dcterms:W3CDTF">2026-08-05T03:57:13Z</dcterms:created>
  <dcterms:modified xsi:type="dcterms:W3CDTF">2026-09-16T15:06:19Z</dcterms:modified>
</cp:coreProperties>
</file>